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94"/>
  <workbookPr codeName="ThisWorkbook" defaultThemeVersion="124226"/>
  <mc:AlternateContent xmlns:mc="http://schemas.openxmlformats.org/markup-compatibility/2006">
    <mc:Choice Requires="x15">
      <x15ac:absPath xmlns:x15ac="http://schemas.microsoft.com/office/spreadsheetml/2010/11/ac" url="F:\public\Public HSCPS\Data Management\GP Practice Staff\WIP GP practice forms\COMBINED FORM\23-24 Combined form\"/>
    </mc:Choice>
  </mc:AlternateContent>
  <xr:revisionPtr revIDLastSave="0" documentId="13_ncr:1_{375E9983-6FEF-47E5-947C-2EFC560E2D9D}" xr6:coauthVersionLast="36" xr6:coauthVersionMax="36" xr10:uidLastSave="{00000000-0000-0000-0000-000000000000}"/>
  <bookViews>
    <workbookView xWindow="-165" yWindow="1500" windowWidth="20655" windowHeight="3945" tabRatio="949" xr2:uid="{00000000-000D-0000-FFFF-FFFF00000000}"/>
  </bookViews>
  <sheets>
    <sheet name="Member Info" sheetId="1" r:id="rId1"/>
    <sheet name="GP1 April 23" sheetId="4" r:id="rId2"/>
    <sheet name="GP1 May 23" sheetId="8" r:id="rId3"/>
    <sheet name="GP1 June 23" sheetId="9" r:id="rId4"/>
    <sheet name="GP1 July 23" sheetId="10" r:id="rId5"/>
    <sheet name="GP1 Aug 23" sheetId="11" r:id="rId6"/>
    <sheet name="GP1 Sep 23" sheetId="12" r:id="rId7"/>
    <sheet name="GP1 Oct 23" sheetId="13" r:id="rId8"/>
    <sheet name="GP1 Nov 23" sheetId="14" r:id="rId9"/>
    <sheet name="GP1 Dec 23" sheetId="15" r:id="rId10"/>
    <sheet name="GP1 Jan 24" sheetId="16" r:id="rId11"/>
    <sheet name="GP1 Feb 24" sheetId="17" r:id="rId12"/>
    <sheet name="GP1 Mar 24" sheetId="18" r:id="rId13"/>
    <sheet name="Error Corrections" sheetId="22" state="hidden" r:id="rId14"/>
    <sheet name="Member Audit" sheetId="24" r:id="rId15"/>
    <sheet name="GP1 Totals" sheetId="19" state="hidden" r:id="rId16"/>
    <sheet name="GP55A Column Explanation" sheetId="7" r:id="rId17"/>
    <sheet name="GP55A 23-24" sheetId="5" r:id="rId18"/>
    <sheet name="GP55A PRACTICE CHECKER" sheetId="6" r:id="rId19"/>
    <sheet name="GP1 Vs GP55a Comparrison" sheetId="3" state="hidden" r:id="rId20"/>
    <sheet name="Sheet1" sheetId="20" state="hidden" r:id="rId21"/>
    <sheet name="Sheet2" sheetId="21" state="hidden" r:id="rId22"/>
    <sheet name="Sheet3" sheetId="23" state="hidden" r:id="rId23"/>
    <sheet name="GP55A CHECKLIST" sheetId="25" r:id="rId24"/>
  </sheets>
  <definedNames>
    <definedName name="_xlnm.Print_Area" localSheetId="13">'Error Corrections'!$A$1:$O$88</definedName>
    <definedName name="_xlnm.Print_Area" localSheetId="1">'GP1 April 23'!$A$1:$L$220</definedName>
    <definedName name="_xlnm.Print_Area" localSheetId="5">'GP1 Aug 23'!$A$1:$N$118</definedName>
    <definedName name="_xlnm.Print_Area" localSheetId="9">'GP1 Dec 23'!$A$1:$N$118</definedName>
    <definedName name="_xlnm.Print_Area" localSheetId="11">'GP1 Feb 24'!$A$1:$N$118</definedName>
    <definedName name="_xlnm.Print_Area" localSheetId="10">'GP1 Jan 24'!$A$1:$N$118</definedName>
    <definedName name="_xlnm.Print_Area" localSheetId="4">'GP1 July 23'!$A$1:$N$118</definedName>
    <definedName name="_xlnm.Print_Area" localSheetId="3">'GP1 June 23'!$A$1:$N$118</definedName>
    <definedName name="_xlnm.Print_Area" localSheetId="12">'GP1 Mar 24'!$A$1:$N$118</definedName>
    <definedName name="_xlnm.Print_Area" localSheetId="2">'GP1 May 23'!$A$1:$O$118</definedName>
    <definedName name="_xlnm.Print_Area" localSheetId="8">'GP1 Nov 23'!$A$1:$N$118</definedName>
    <definedName name="_xlnm.Print_Area" localSheetId="7">'GP1 Oct 23'!$A$1:$N$118</definedName>
    <definedName name="_xlnm.Print_Area" localSheetId="6">'GP1 Sep 23'!$A$1:$N$118</definedName>
    <definedName name="_xlnm.Print_Area" localSheetId="15">'GP1 Totals'!$A$1:$P$96</definedName>
    <definedName name="_xlnm.Print_Area" localSheetId="17">'GP55A 23-24'!$A$2:$Y$151</definedName>
    <definedName name="_xlnm.Print_Area" localSheetId="0">'Member Info'!$A$1:$X$67</definedName>
    <definedName name="PT_IND">'GP55A 23-24'!$F$3:$F$101</definedName>
  </definedNames>
  <calcPr calcId="191029"/>
</workbook>
</file>

<file path=xl/calcChain.xml><?xml version="1.0" encoding="utf-8"?>
<calcChain xmlns="http://schemas.openxmlformats.org/spreadsheetml/2006/main">
  <c r="I183" i="9" l="1"/>
  <c r="F190" i="9" s="1"/>
  <c r="H183" i="9"/>
  <c r="C190" i="9" s="1"/>
  <c r="I190" i="9" s="1"/>
  <c r="F183" i="9"/>
  <c r="AN182" i="9"/>
  <c r="AK182" i="9"/>
  <c r="AH182" i="9"/>
  <c r="AG182" i="9"/>
  <c r="AE182" i="9"/>
  <c r="AA182" i="9"/>
  <c r="Z182" i="9"/>
  <c r="AD182" i="9" s="1"/>
  <c r="X182" i="9"/>
  <c r="P182" i="9"/>
  <c r="O182" i="9"/>
  <c r="N182" i="9"/>
  <c r="E182" i="9"/>
  <c r="U182" i="9" s="1"/>
  <c r="D182" i="9"/>
  <c r="C182" i="9"/>
  <c r="B182" i="9"/>
  <c r="AN181" i="9"/>
  <c r="AK181" i="9"/>
  <c r="AH181" i="9"/>
  <c r="AG181" i="9"/>
  <c r="AE181" i="9"/>
  <c r="AA181" i="9"/>
  <c r="Z181" i="9"/>
  <c r="AD181" i="9" s="1"/>
  <c r="X181" i="9"/>
  <c r="P181" i="9"/>
  <c r="O181" i="9"/>
  <c r="N181" i="9"/>
  <c r="E181" i="9"/>
  <c r="U181" i="9" s="1"/>
  <c r="D181" i="9"/>
  <c r="C181" i="9"/>
  <c r="B181" i="9"/>
  <c r="AN180" i="9"/>
  <c r="AC180" i="9" s="1"/>
  <c r="AK180" i="9"/>
  <c r="AH180" i="9"/>
  <c r="AG180" i="9"/>
  <c r="AE180" i="9"/>
  <c r="AA180" i="9"/>
  <c r="Z180" i="9"/>
  <c r="AD180" i="9" s="1"/>
  <c r="X180" i="9"/>
  <c r="W180" i="9"/>
  <c r="P180" i="9"/>
  <c r="O180" i="9"/>
  <c r="N180" i="9"/>
  <c r="E180" i="9"/>
  <c r="U180" i="9" s="1"/>
  <c r="D180" i="9"/>
  <c r="C180" i="9"/>
  <c r="B180" i="9"/>
  <c r="AN179" i="9"/>
  <c r="AC179" i="9" s="1"/>
  <c r="AK179" i="9"/>
  <c r="AH179" i="9"/>
  <c r="AG179" i="9"/>
  <c r="AE179" i="9"/>
  <c r="AA179" i="9"/>
  <c r="Z179" i="9"/>
  <c r="AD179" i="9" s="1"/>
  <c r="X179" i="9"/>
  <c r="W179" i="9"/>
  <c r="P179" i="9"/>
  <c r="O179" i="9"/>
  <c r="N179" i="9"/>
  <c r="E179" i="9"/>
  <c r="U179" i="9" s="1"/>
  <c r="D179" i="9"/>
  <c r="C179" i="9"/>
  <c r="B179" i="9"/>
  <c r="AN178" i="9"/>
  <c r="AC178" i="9" s="1"/>
  <c r="AK178" i="9"/>
  <c r="AG178" i="9"/>
  <c r="AH178" i="9" s="1"/>
  <c r="AE178" i="9"/>
  <c r="AA178" i="9"/>
  <c r="Z178" i="9"/>
  <c r="AD178" i="9" s="1"/>
  <c r="X178" i="9"/>
  <c r="W178" i="9"/>
  <c r="P178" i="9"/>
  <c r="O178" i="9"/>
  <c r="N178" i="9"/>
  <c r="E178" i="9"/>
  <c r="U178" i="9" s="1"/>
  <c r="D178" i="9"/>
  <c r="C178" i="9"/>
  <c r="B178" i="9"/>
  <c r="AN177" i="9"/>
  <c r="AC177" i="9" s="1"/>
  <c r="AK177" i="9"/>
  <c r="AG177" i="9"/>
  <c r="AH177" i="9" s="1"/>
  <c r="AE177" i="9"/>
  <c r="AA177" i="9"/>
  <c r="Z177" i="9"/>
  <c r="AD177" i="9" s="1"/>
  <c r="X177" i="9"/>
  <c r="W177" i="9"/>
  <c r="P177" i="9"/>
  <c r="O177" i="9"/>
  <c r="N177" i="9"/>
  <c r="E177" i="9"/>
  <c r="U177" i="9" s="1"/>
  <c r="D177" i="9"/>
  <c r="C177" i="9"/>
  <c r="B177" i="9"/>
  <c r="AN176" i="9"/>
  <c r="AC176" i="9" s="1"/>
  <c r="AK176" i="9"/>
  <c r="AH176" i="9"/>
  <c r="AG176" i="9"/>
  <c r="AE176" i="9"/>
  <c r="AA176" i="9"/>
  <c r="Z176" i="9"/>
  <c r="AD176" i="9" s="1"/>
  <c r="X176" i="9"/>
  <c r="W176" i="9"/>
  <c r="P176" i="9"/>
  <c r="O176" i="9"/>
  <c r="N176" i="9"/>
  <c r="E176" i="9"/>
  <c r="U176" i="9" s="1"/>
  <c r="D176" i="9"/>
  <c r="C176" i="9"/>
  <c r="B176" i="9"/>
  <c r="AN175" i="9"/>
  <c r="AC175" i="9" s="1"/>
  <c r="AK175" i="9"/>
  <c r="AH175" i="9"/>
  <c r="AG175" i="9"/>
  <c r="AE175" i="9"/>
  <c r="AA175" i="9"/>
  <c r="Z175" i="9"/>
  <c r="AD175" i="9" s="1"/>
  <c r="X175" i="9"/>
  <c r="W175" i="9"/>
  <c r="P175" i="9"/>
  <c r="O175" i="9"/>
  <c r="N175" i="9"/>
  <c r="E175" i="9"/>
  <c r="U175" i="9" s="1"/>
  <c r="D175" i="9"/>
  <c r="C175" i="9"/>
  <c r="B175" i="9"/>
  <c r="AN174" i="9"/>
  <c r="AK174" i="9"/>
  <c r="AG174" i="9"/>
  <c r="AH174" i="9" s="1"/>
  <c r="AE174" i="9"/>
  <c r="AA174" i="9"/>
  <c r="Z174" i="9"/>
  <c r="AD174" i="9" s="1"/>
  <c r="X174" i="9"/>
  <c r="W174" i="9"/>
  <c r="P174" i="9"/>
  <c r="O174" i="9"/>
  <c r="N174" i="9"/>
  <c r="E174" i="9"/>
  <c r="U174" i="9" s="1"/>
  <c r="D174" i="9"/>
  <c r="C174" i="9"/>
  <c r="B174" i="9"/>
  <c r="AN173" i="9"/>
  <c r="AK173" i="9"/>
  <c r="AH173" i="9"/>
  <c r="AG173" i="9"/>
  <c r="AE173" i="9"/>
  <c r="AA173" i="9"/>
  <c r="Z173" i="9"/>
  <c r="AD173" i="9" s="1"/>
  <c r="X173" i="9"/>
  <c r="W173" i="9"/>
  <c r="P173" i="9"/>
  <c r="O173" i="9"/>
  <c r="N173" i="9"/>
  <c r="E173" i="9"/>
  <c r="U173" i="9" s="1"/>
  <c r="D173" i="9"/>
  <c r="C173" i="9"/>
  <c r="B173" i="9"/>
  <c r="AN172" i="9"/>
  <c r="AK172" i="9"/>
  <c r="AH172" i="9"/>
  <c r="AG172" i="9"/>
  <c r="AE172" i="9"/>
  <c r="AA172" i="9"/>
  <c r="Z172" i="9"/>
  <c r="AD172" i="9" s="1"/>
  <c r="X172" i="9"/>
  <c r="R172" i="9"/>
  <c r="P172" i="9"/>
  <c r="O172" i="9"/>
  <c r="N172" i="9"/>
  <c r="E172" i="9"/>
  <c r="W172" i="9" s="1"/>
  <c r="D172" i="9"/>
  <c r="C172" i="9"/>
  <c r="B172" i="9"/>
  <c r="AN171" i="9"/>
  <c r="AK171" i="9"/>
  <c r="AG171" i="9"/>
  <c r="AH171" i="9" s="1"/>
  <c r="AE171" i="9"/>
  <c r="AA171" i="9"/>
  <c r="Z171" i="9"/>
  <c r="AD171" i="9" s="1"/>
  <c r="X171" i="9"/>
  <c r="V171" i="9"/>
  <c r="R171" i="9"/>
  <c r="P171" i="9"/>
  <c r="O171" i="9"/>
  <c r="N171" i="9"/>
  <c r="E171" i="9"/>
  <c r="W171" i="9" s="1"/>
  <c r="D171" i="9"/>
  <c r="C171" i="9"/>
  <c r="B171" i="9"/>
  <c r="AN170" i="9"/>
  <c r="AK170" i="9"/>
  <c r="AH170" i="9"/>
  <c r="AG170" i="9"/>
  <c r="AE170" i="9"/>
  <c r="AD170" i="9"/>
  <c r="AA170" i="9"/>
  <c r="Z170" i="9"/>
  <c r="X170" i="9"/>
  <c r="W170" i="9"/>
  <c r="P170" i="9"/>
  <c r="O170" i="9"/>
  <c r="N170" i="9"/>
  <c r="E170" i="9"/>
  <c r="V170" i="9" s="1"/>
  <c r="D170" i="9"/>
  <c r="C170" i="9"/>
  <c r="B170" i="9"/>
  <c r="AN169" i="9"/>
  <c r="AK169" i="9"/>
  <c r="AH169" i="9"/>
  <c r="AG169" i="9"/>
  <c r="AE169" i="9"/>
  <c r="AA169" i="9"/>
  <c r="Z169" i="9"/>
  <c r="AD169" i="9" s="1"/>
  <c r="X169" i="9"/>
  <c r="W169" i="9"/>
  <c r="S169" i="9"/>
  <c r="AM169" i="9" s="1"/>
  <c r="P169" i="9"/>
  <c r="O169" i="9"/>
  <c r="N169" i="9"/>
  <c r="G169" i="9"/>
  <c r="Q169" i="9" s="1"/>
  <c r="E169" i="9"/>
  <c r="R169" i="9" s="1"/>
  <c r="D169" i="9"/>
  <c r="C169" i="9"/>
  <c r="B169" i="9"/>
  <c r="AN168" i="9"/>
  <c r="AK168" i="9"/>
  <c r="AH168" i="9"/>
  <c r="AG168" i="9"/>
  <c r="AE168" i="9"/>
  <c r="AA168" i="9"/>
  <c r="Z168" i="9"/>
  <c r="AD168" i="9" s="1"/>
  <c r="X168" i="9"/>
  <c r="W168" i="9"/>
  <c r="S168" i="9"/>
  <c r="AM168" i="9" s="1"/>
  <c r="P168" i="9"/>
  <c r="O168" i="9"/>
  <c r="N168" i="9"/>
  <c r="G168" i="9"/>
  <c r="Q168" i="9" s="1"/>
  <c r="E168" i="9"/>
  <c r="R168" i="9" s="1"/>
  <c r="D168" i="9"/>
  <c r="C168" i="9"/>
  <c r="B168" i="9"/>
  <c r="AN167" i="9"/>
  <c r="AK167" i="9"/>
  <c r="AH167" i="9"/>
  <c r="AG167" i="9"/>
  <c r="AE167" i="9"/>
  <c r="AA167" i="9"/>
  <c r="Z167" i="9"/>
  <c r="AD167" i="9" s="1"/>
  <c r="X167" i="9"/>
  <c r="W167" i="9"/>
  <c r="S167" i="9"/>
  <c r="AM167" i="9" s="1"/>
  <c r="P167" i="9"/>
  <c r="O167" i="9"/>
  <c r="N167" i="9"/>
  <c r="G167" i="9"/>
  <c r="Q167" i="9" s="1"/>
  <c r="E167" i="9"/>
  <c r="R167" i="9" s="1"/>
  <c r="D167" i="9"/>
  <c r="C167" i="9"/>
  <c r="B167" i="9"/>
  <c r="AN166" i="9"/>
  <c r="AK166" i="9"/>
  <c r="AH166" i="9"/>
  <c r="AG166" i="9"/>
  <c r="AE166" i="9"/>
  <c r="AA166" i="9"/>
  <c r="Z166" i="9"/>
  <c r="AD166" i="9" s="1"/>
  <c r="X166" i="9"/>
  <c r="W166" i="9"/>
  <c r="S166" i="9"/>
  <c r="AM166" i="9" s="1"/>
  <c r="P166" i="9"/>
  <c r="O166" i="9"/>
  <c r="N166" i="9"/>
  <c r="G166" i="9"/>
  <c r="Q166" i="9" s="1"/>
  <c r="E166" i="9"/>
  <c r="R166" i="9" s="1"/>
  <c r="D166" i="9"/>
  <c r="C166" i="9"/>
  <c r="B166" i="9"/>
  <c r="AN165" i="9"/>
  <c r="AK165" i="9"/>
  <c r="AH165" i="9"/>
  <c r="AG165" i="9"/>
  <c r="AE165" i="9"/>
  <c r="AA165" i="9"/>
  <c r="Z165" i="9"/>
  <c r="AD165" i="9" s="1"/>
  <c r="X165" i="9"/>
  <c r="W165" i="9"/>
  <c r="S165" i="9"/>
  <c r="AM165" i="9" s="1"/>
  <c r="P165" i="9"/>
  <c r="O165" i="9"/>
  <c r="N165" i="9"/>
  <c r="G165" i="9"/>
  <c r="Q165" i="9" s="1"/>
  <c r="E165" i="9"/>
  <c r="R165" i="9" s="1"/>
  <c r="D165" i="9"/>
  <c r="C165" i="9"/>
  <c r="B165" i="9"/>
  <c r="AN164" i="9"/>
  <c r="AK164" i="9"/>
  <c r="AH164" i="9"/>
  <c r="AG164" i="9"/>
  <c r="AE164" i="9"/>
  <c r="AA164" i="9"/>
  <c r="Z164" i="9"/>
  <c r="AD164" i="9" s="1"/>
  <c r="X164" i="9"/>
  <c r="W164" i="9"/>
  <c r="S164" i="9"/>
  <c r="AM164" i="9" s="1"/>
  <c r="P164" i="9"/>
  <c r="O164" i="9"/>
  <c r="N164" i="9"/>
  <c r="G164" i="9"/>
  <c r="Q164" i="9" s="1"/>
  <c r="E164" i="9"/>
  <c r="R164" i="9" s="1"/>
  <c r="D164" i="9"/>
  <c r="C164" i="9"/>
  <c r="B164" i="9"/>
  <c r="AN163" i="9"/>
  <c r="AK163" i="9"/>
  <c r="AH163" i="9"/>
  <c r="AG163" i="9"/>
  <c r="AE163" i="9"/>
  <c r="AA163" i="9"/>
  <c r="Z163" i="9"/>
  <c r="AD163" i="9" s="1"/>
  <c r="X163" i="9"/>
  <c r="W163" i="9"/>
  <c r="S163" i="9"/>
  <c r="AM163" i="9" s="1"/>
  <c r="P163" i="9"/>
  <c r="O163" i="9"/>
  <c r="N163" i="9"/>
  <c r="G163" i="9"/>
  <c r="Q163" i="9" s="1"/>
  <c r="E163" i="9"/>
  <c r="R163" i="9" s="1"/>
  <c r="D163" i="9"/>
  <c r="C163" i="9"/>
  <c r="B163" i="9"/>
  <c r="AN162" i="9"/>
  <c r="AK162" i="9"/>
  <c r="AH162" i="9"/>
  <c r="AG162" i="9"/>
  <c r="AE162" i="9"/>
  <c r="AA162" i="9"/>
  <c r="Z162" i="9"/>
  <c r="AD162" i="9" s="1"/>
  <c r="X162" i="9"/>
  <c r="V162" i="9"/>
  <c r="P162" i="9"/>
  <c r="O162" i="9"/>
  <c r="N162" i="9"/>
  <c r="M162" i="9"/>
  <c r="E162" i="9"/>
  <c r="U162" i="9" s="1"/>
  <c r="D162" i="9"/>
  <c r="C162" i="9"/>
  <c r="B162" i="9"/>
  <c r="AN161" i="9"/>
  <c r="AK161" i="9"/>
  <c r="AH161" i="9"/>
  <c r="AG161" i="9"/>
  <c r="AE161" i="9"/>
  <c r="AA161" i="9"/>
  <c r="Z161" i="9"/>
  <c r="AD161" i="9" s="1"/>
  <c r="X161" i="9"/>
  <c r="W161" i="9"/>
  <c r="AC161" i="9" s="1"/>
  <c r="U161" i="9"/>
  <c r="P161" i="9"/>
  <c r="O161" i="9"/>
  <c r="N161" i="9"/>
  <c r="M161" i="9"/>
  <c r="E161" i="9"/>
  <c r="V161" i="9" s="1"/>
  <c r="D161" i="9"/>
  <c r="C161" i="9"/>
  <c r="B161" i="9"/>
  <c r="AN160" i="9"/>
  <c r="AK160" i="9"/>
  <c r="AH160" i="9"/>
  <c r="AG160" i="9"/>
  <c r="AE160" i="9"/>
  <c r="AA160" i="9"/>
  <c r="Z160" i="9"/>
  <c r="AD160" i="9" s="1"/>
  <c r="X160" i="9"/>
  <c r="P160" i="9"/>
  <c r="O160" i="9"/>
  <c r="N160" i="9"/>
  <c r="E160" i="9"/>
  <c r="W160" i="9" s="1"/>
  <c r="AC160" i="9" s="1"/>
  <c r="D160" i="9"/>
  <c r="C160" i="9"/>
  <c r="B160" i="9"/>
  <c r="AN159" i="9"/>
  <c r="AK159" i="9"/>
  <c r="AH159" i="9"/>
  <c r="AG159" i="9"/>
  <c r="AE159" i="9"/>
  <c r="AA159" i="9"/>
  <c r="Z159" i="9"/>
  <c r="AD159" i="9" s="1"/>
  <c r="X159" i="9"/>
  <c r="P159" i="9"/>
  <c r="O159" i="9"/>
  <c r="N159" i="9"/>
  <c r="M159" i="9"/>
  <c r="E159" i="9"/>
  <c r="W159" i="9" s="1"/>
  <c r="AC159" i="9" s="1"/>
  <c r="D159" i="9"/>
  <c r="C159" i="9"/>
  <c r="B159" i="9"/>
  <c r="AN158" i="9"/>
  <c r="AK158" i="9"/>
  <c r="AG158" i="9"/>
  <c r="AH158" i="9" s="1"/>
  <c r="AE158" i="9"/>
  <c r="AA158" i="9"/>
  <c r="Z158" i="9"/>
  <c r="AD158" i="9" s="1"/>
  <c r="X158" i="9"/>
  <c r="W158" i="9"/>
  <c r="AC158" i="9" s="1"/>
  <c r="U158" i="9"/>
  <c r="R158" i="9"/>
  <c r="P158" i="9"/>
  <c r="O158" i="9"/>
  <c r="N158" i="9"/>
  <c r="M158" i="9"/>
  <c r="E158" i="9"/>
  <c r="D158" i="9"/>
  <c r="C158" i="9"/>
  <c r="B158" i="9"/>
  <c r="AN157" i="9"/>
  <c r="AK157" i="9"/>
  <c r="AG157" i="9"/>
  <c r="AH157" i="9" s="1"/>
  <c r="AE157" i="9"/>
  <c r="AA157" i="9"/>
  <c r="Z157" i="9"/>
  <c r="AD157" i="9" s="1"/>
  <c r="X157" i="9"/>
  <c r="P157" i="9"/>
  <c r="O157" i="9"/>
  <c r="N157" i="9"/>
  <c r="E157" i="9"/>
  <c r="W157" i="9" s="1"/>
  <c r="AC157" i="9" s="1"/>
  <c r="D157" i="9"/>
  <c r="C157" i="9"/>
  <c r="B157" i="9"/>
  <c r="AN156" i="9"/>
  <c r="AK156" i="9"/>
  <c r="AG156" i="9"/>
  <c r="AH156" i="9" s="1"/>
  <c r="AE156" i="9"/>
  <c r="AA156" i="9"/>
  <c r="Z156" i="9"/>
  <c r="AD156" i="9" s="1"/>
  <c r="X156" i="9"/>
  <c r="P156" i="9"/>
  <c r="O156" i="9"/>
  <c r="N156" i="9"/>
  <c r="E156" i="9"/>
  <c r="D156" i="9"/>
  <c r="C156" i="9"/>
  <c r="B156" i="9"/>
  <c r="AN155" i="9"/>
  <c r="AK155" i="9"/>
  <c r="AG155" i="9"/>
  <c r="AH155" i="9" s="1"/>
  <c r="AE155" i="9"/>
  <c r="AA155" i="9"/>
  <c r="Z155" i="9"/>
  <c r="AD155" i="9" s="1"/>
  <c r="X155" i="9"/>
  <c r="U155" i="9"/>
  <c r="R155" i="9"/>
  <c r="P155" i="9"/>
  <c r="O155" i="9"/>
  <c r="N155" i="9"/>
  <c r="E155" i="9"/>
  <c r="W155" i="9" s="1"/>
  <c r="AC155" i="9" s="1"/>
  <c r="D155" i="9"/>
  <c r="C155" i="9"/>
  <c r="B155" i="9"/>
  <c r="AN154" i="9"/>
  <c r="AK154" i="9"/>
  <c r="AH154" i="9"/>
  <c r="AG154" i="9"/>
  <c r="AE154" i="9"/>
  <c r="AA154" i="9"/>
  <c r="Z154" i="9"/>
  <c r="AD154" i="9" s="1"/>
  <c r="X154" i="9"/>
  <c r="R154" i="9"/>
  <c r="P154" i="9"/>
  <c r="O154" i="9"/>
  <c r="N154" i="9"/>
  <c r="E154" i="9"/>
  <c r="U154" i="9" s="1"/>
  <c r="D154" i="9"/>
  <c r="C154" i="9"/>
  <c r="B154" i="9"/>
  <c r="AN153" i="9"/>
  <c r="AK153" i="9"/>
  <c r="AH153" i="9"/>
  <c r="AG153" i="9"/>
  <c r="AE153" i="9"/>
  <c r="AA153" i="9"/>
  <c r="Z153" i="9"/>
  <c r="AD153" i="9" s="1"/>
  <c r="X153" i="9"/>
  <c r="R153" i="9"/>
  <c r="P153" i="9"/>
  <c r="O153" i="9"/>
  <c r="N153" i="9"/>
  <c r="E153" i="9"/>
  <c r="U153" i="9" s="1"/>
  <c r="D153" i="9"/>
  <c r="C153" i="9"/>
  <c r="B153" i="9"/>
  <c r="AN152" i="9"/>
  <c r="AK152" i="9"/>
  <c r="AH152" i="9"/>
  <c r="AG152" i="9"/>
  <c r="AE152" i="9"/>
  <c r="AA152" i="9"/>
  <c r="Z152" i="9"/>
  <c r="AD152" i="9" s="1"/>
  <c r="X152" i="9"/>
  <c r="R152" i="9"/>
  <c r="P152" i="9"/>
  <c r="O152" i="9"/>
  <c r="N152" i="9"/>
  <c r="E152" i="9"/>
  <c r="U152" i="9" s="1"/>
  <c r="D152" i="9"/>
  <c r="C152" i="9"/>
  <c r="B152" i="9"/>
  <c r="AN151" i="9"/>
  <c r="AK151" i="9"/>
  <c r="AH151" i="9"/>
  <c r="AG151" i="9"/>
  <c r="AE151" i="9"/>
  <c r="AA151" i="9"/>
  <c r="Z151" i="9"/>
  <c r="AD151" i="9" s="1"/>
  <c r="X151" i="9"/>
  <c r="R151" i="9"/>
  <c r="P151" i="9"/>
  <c r="O151" i="9"/>
  <c r="N151" i="9"/>
  <c r="E151" i="9"/>
  <c r="U151" i="9" s="1"/>
  <c r="D151" i="9"/>
  <c r="C151" i="9"/>
  <c r="B151" i="9"/>
  <c r="AN150" i="9"/>
  <c r="AK150" i="9"/>
  <c r="AH150" i="9"/>
  <c r="AG150" i="9"/>
  <c r="AE150" i="9"/>
  <c r="AD150" i="9"/>
  <c r="AA150" i="9"/>
  <c r="Z150" i="9"/>
  <c r="X150" i="9"/>
  <c r="V150" i="9"/>
  <c r="U150" i="9"/>
  <c r="P150" i="9"/>
  <c r="O150" i="9"/>
  <c r="N150" i="9"/>
  <c r="M150" i="9"/>
  <c r="G150" i="9"/>
  <c r="Q150" i="9" s="1"/>
  <c r="E150" i="9"/>
  <c r="R150" i="9" s="1"/>
  <c r="D150" i="9"/>
  <c r="C150" i="9"/>
  <c r="B150" i="9"/>
  <c r="AN149" i="9"/>
  <c r="AK149" i="9"/>
  <c r="AH149" i="9"/>
  <c r="AG149" i="9"/>
  <c r="AE149" i="9"/>
  <c r="AA149" i="9"/>
  <c r="Z149" i="9"/>
  <c r="AD149" i="9" s="1"/>
  <c r="X149" i="9"/>
  <c r="P149" i="9"/>
  <c r="O149" i="9"/>
  <c r="N149" i="9"/>
  <c r="E149" i="9"/>
  <c r="R149" i="9" s="1"/>
  <c r="D149" i="9"/>
  <c r="C149" i="9"/>
  <c r="B149" i="9"/>
  <c r="AN148" i="9"/>
  <c r="AK148" i="9"/>
  <c r="AH148" i="9"/>
  <c r="AG148" i="9"/>
  <c r="AE148" i="9"/>
  <c r="AD148" i="9"/>
  <c r="AA148" i="9"/>
  <c r="Z148" i="9"/>
  <c r="X148" i="9"/>
  <c r="V148" i="9"/>
  <c r="U148" i="9"/>
  <c r="P148" i="9"/>
  <c r="O148" i="9"/>
  <c r="N148" i="9"/>
  <c r="M148" i="9"/>
  <c r="G148" i="9"/>
  <c r="Q148" i="9" s="1"/>
  <c r="E148" i="9"/>
  <c r="R148" i="9" s="1"/>
  <c r="D148" i="9"/>
  <c r="C148" i="9"/>
  <c r="B148" i="9"/>
  <c r="AN147" i="9"/>
  <c r="AK147" i="9"/>
  <c r="AH147" i="9"/>
  <c r="AG147" i="9"/>
  <c r="AE147" i="9"/>
  <c r="AA147" i="9"/>
  <c r="Z147" i="9"/>
  <c r="AD147" i="9" s="1"/>
  <c r="X147" i="9"/>
  <c r="P147" i="9"/>
  <c r="O147" i="9"/>
  <c r="N147" i="9"/>
  <c r="E147" i="9"/>
  <c r="R147" i="9" s="1"/>
  <c r="D147" i="9"/>
  <c r="C147" i="9"/>
  <c r="B147" i="9"/>
  <c r="AN146" i="9"/>
  <c r="AK146" i="9"/>
  <c r="AH146" i="9"/>
  <c r="AG146" i="9"/>
  <c r="AE146" i="9"/>
  <c r="AC146" i="9" s="1"/>
  <c r="AD146" i="9"/>
  <c r="AA146" i="9"/>
  <c r="Z146" i="9"/>
  <c r="X146" i="9"/>
  <c r="W146" i="9"/>
  <c r="V146" i="9"/>
  <c r="U146" i="9"/>
  <c r="S146" i="9"/>
  <c r="AM146" i="9" s="1"/>
  <c r="P146" i="9"/>
  <c r="O146" i="9"/>
  <c r="N146" i="9"/>
  <c r="M146" i="9"/>
  <c r="J146" i="9"/>
  <c r="AJ146" i="9" s="1"/>
  <c r="G146" i="9"/>
  <c r="Q146" i="9" s="1"/>
  <c r="E146" i="9"/>
  <c r="T146" i="9" s="1"/>
  <c r="D146" i="9"/>
  <c r="C146" i="9"/>
  <c r="B146" i="9"/>
  <c r="AN145" i="9"/>
  <c r="AK145" i="9"/>
  <c r="AH145" i="9"/>
  <c r="AG145" i="9"/>
  <c r="AE145" i="9"/>
  <c r="AC145" i="9"/>
  <c r="AA145" i="9"/>
  <c r="AD145" i="9" s="1"/>
  <c r="Z145" i="9"/>
  <c r="X145" i="9"/>
  <c r="W145" i="9"/>
  <c r="V145" i="9"/>
  <c r="U145" i="9"/>
  <c r="T145" i="9"/>
  <c r="S145" i="9"/>
  <c r="AM145" i="9" s="1"/>
  <c r="P145" i="9"/>
  <c r="O145" i="9"/>
  <c r="N145" i="9"/>
  <c r="M145" i="9"/>
  <c r="J145" i="9"/>
  <c r="AJ145" i="9" s="1"/>
  <c r="G145" i="9"/>
  <c r="Q145" i="9" s="1"/>
  <c r="E145" i="9"/>
  <c r="R145" i="9" s="1"/>
  <c r="AB145" i="9" s="1"/>
  <c r="D145" i="9"/>
  <c r="C145" i="9"/>
  <c r="B145" i="9"/>
  <c r="AN144" i="9"/>
  <c r="AM144" i="9"/>
  <c r="AL144" i="9"/>
  <c r="Y144" i="9" s="1"/>
  <c r="AK144" i="9"/>
  <c r="AH144" i="9"/>
  <c r="AG144" i="9"/>
  <c r="AE144" i="9"/>
  <c r="AC144" i="9"/>
  <c r="AA144" i="9"/>
  <c r="AD144" i="9" s="1"/>
  <c r="Z144" i="9"/>
  <c r="X144" i="9"/>
  <c r="W144" i="9"/>
  <c r="V144" i="9"/>
  <c r="U144" i="9"/>
  <c r="T144" i="9"/>
  <c r="S144" i="9"/>
  <c r="P144" i="9"/>
  <c r="O144" i="9"/>
  <c r="N144" i="9"/>
  <c r="M144" i="9"/>
  <c r="J144" i="9"/>
  <c r="AJ144" i="9" s="1"/>
  <c r="G144" i="9"/>
  <c r="Q144" i="9" s="1"/>
  <c r="E144" i="9"/>
  <c r="R144" i="9" s="1"/>
  <c r="AB144" i="9" s="1"/>
  <c r="D144" i="9"/>
  <c r="C144" i="9"/>
  <c r="B144" i="9"/>
  <c r="AN143" i="9"/>
  <c r="AM143" i="9"/>
  <c r="AK143" i="9"/>
  <c r="AH143" i="9"/>
  <c r="AG143" i="9"/>
  <c r="AE143" i="9"/>
  <c r="AC143" i="9"/>
  <c r="AA143" i="9"/>
  <c r="AD143" i="9" s="1"/>
  <c r="Z143" i="9"/>
  <c r="X143" i="9"/>
  <c r="W143" i="9"/>
  <c r="V143" i="9"/>
  <c r="U143" i="9"/>
  <c r="T143" i="9"/>
  <c r="S143" i="9"/>
  <c r="P143" i="9"/>
  <c r="O143" i="9"/>
  <c r="N143" i="9"/>
  <c r="M143" i="9"/>
  <c r="J143" i="9"/>
  <c r="AJ143" i="9" s="1"/>
  <c r="G143" i="9"/>
  <c r="Q143" i="9" s="1"/>
  <c r="E143" i="9"/>
  <c r="R143" i="9" s="1"/>
  <c r="D143" i="9"/>
  <c r="C143" i="9"/>
  <c r="B143" i="9"/>
  <c r="AN142" i="9"/>
  <c r="AM142" i="9"/>
  <c r="AK142" i="9"/>
  <c r="AH142" i="9"/>
  <c r="AG142" i="9"/>
  <c r="AE142" i="9"/>
  <c r="AC142" i="9"/>
  <c r="AA142" i="9"/>
  <c r="AD142" i="9" s="1"/>
  <c r="Z142" i="9"/>
  <c r="X142" i="9"/>
  <c r="W142" i="9"/>
  <c r="V142" i="9"/>
  <c r="U142" i="9"/>
  <c r="T142" i="9"/>
  <c r="S142" i="9"/>
  <c r="P142" i="9"/>
  <c r="O142" i="9"/>
  <c r="N142" i="9"/>
  <c r="M142" i="9"/>
  <c r="J142" i="9"/>
  <c r="AJ142" i="9" s="1"/>
  <c r="G142" i="9"/>
  <c r="Q142" i="9" s="1"/>
  <c r="E142" i="9"/>
  <c r="R142" i="9" s="1"/>
  <c r="AB142" i="9" s="1"/>
  <c r="D142" i="9"/>
  <c r="C142" i="9"/>
  <c r="B142" i="9"/>
  <c r="AN141" i="9"/>
  <c r="AM141" i="9"/>
  <c r="AK141" i="9"/>
  <c r="AH141" i="9"/>
  <c r="AG141" i="9"/>
  <c r="AE141" i="9"/>
  <c r="AC141" i="9"/>
  <c r="AB141" i="9"/>
  <c r="AA141" i="9"/>
  <c r="AD141" i="9" s="1"/>
  <c r="Z141" i="9"/>
  <c r="X141" i="9"/>
  <c r="W141" i="9"/>
  <c r="V141" i="9"/>
  <c r="U141" i="9"/>
  <c r="T141" i="9"/>
  <c r="S141" i="9"/>
  <c r="P141" i="9"/>
  <c r="O141" i="9"/>
  <c r="N141" i="9"/>
  <c r="M141" i="9"/>
  <c r="J141" i="9"/>
  <c r="AJ141" i="9" s="1"/>
  <c r="G141" i="9"/>
  <c r="Q141" i="9" s="1"/>
  <c r="E141" i="9"/>
  <c r="R141" i="9" s="1"/>
  <c r="AL141" i="9" s="1"/>
  <c r="Y141" i="9" s="1"/>
  <c r="D141" i="9"/>
  <c r="C141" i="9"/>
  <c r="B141" i="9"/>
  <c r="AN140" i="9"/>
  <c r="AM140" i="9"/>
  <c r="AK140" i="9"/>
  <c r="AH140" i="9"/>
  <c r="AG140" i="9"/>
  <c r="AE140" i="9"/>
  <c r="AC140" i="9"/>
  <c r="AB140" i="9"/>
  <c r="AA140" i="9"/>
  <c r="AD140" i="9" s="1"/>
  <c r="Z140" i="9"/>
  <c r="X140" i="9"/>
  <c r="W140" i="9"/>
  <c r="V140" i="9"/>
  <c r="U140" i="9"/>
  <c r="T140" i="9"/>
  <c r="S140" i="9"/>
  <c r="P140" i="9"/>
  <c r="O140" i="9"/>
  <c r="N140" i="9"/>
  <c r="M140" i="9"/>
  <c r="J140" i="9"/>
  <c r="AJ140" i="9" s="1"/>
  <c r="G140" i="9"/>
  <c r="Q140" i="9" s="1"/>
  <c r="E140" i="9"/>
  <c r="R140" i="9" s="1"/>
  <c r="AL140" i="9" s="1"/>
  <c r="Y140" i="9" s="1"/>
  <c r="D140" i="9"/>
  <c r="C140" i="9"/>
  <c r="B140" i="9"/>
  <c r="AN139" i="9"/>
  <c r="AM139" i="9"/>
  <c r="AL139" i="9"/>
  <c r="Y139" i="9" s="1"/>
  <c r="AK139" i="9"/>
  <c r="AH139" i="9"/>
  <c r="AG139" i="9"/>
  <c r="AE139" i="9"/>
  <c r="AC139" i="9"/>
  <c r="AB139" i="9"/>
  <c r="AA139" i="9"/>
  <c r="AD139" i="9" s="1"/>
  <c r="Z139" i="9"/>
  <c r="X139" i="9"/>
  <c r="W139" i="9"/>
  <c r="V139" i="9"/>
  <c r="U139" i="9"/>
  <c r="T139" i="9"/>
  <c r="S139" i="9"/>
  <c r="P139" i="9"/>
  <c r="O139" i="9"/>
  <c r="N139" i="9"/>
  <c r="M139" i="9"/>
  <c r="J139" i="9"/>
  <c r="AJ139" i="9" s="1"/>
  <c r="G139" i="9"/>
  <c r="Q139" i="9" s="1"/>
  <c r="E139" i="9"/>
  <c r="R139" i="9" s="1"/>
  <c r="D139" i="9"/>
  <c r="C139" i="9"/>
  <c r="B139" i="9"/>
  <c r="AN138" i="9"/>
  <c r="AM138" i="9"/>
  <c r="AK138" i="9"/>
  <c r="AH138" i="9"/>
  <c r="AG138" i="9"/>
  <c r="AE138" i="9"/>
  <c r="AC138" i="9"/>
  <c r="AB138" i="9"/>
  <c r="AA138" i="9"/>
  <c r="AD138" i="9" s="1"/>
  <c r="Z138" i="9"/>
  <c r="X138" i="9"/>
  <c r="W138" i="9"/>
  <c r="V138" i="9"/>
  <c r="U138" i="9"/>
  <c r="T138" i="9"/>
  <c r="S138" i="9"/>
  <c r="P138" i="9"/>
  <c r="O138" i="9"/>
  <c r="N138" i="9"/>
  <c r="M138" i="9"/>
  <c r="J138" i="9"/>
  <c r="AJ138" i="9" s="1"/>
  <c r="G138" i="9"/>
  <c r="Q138" i="9" s="1"/>
  <c r="E138" i="9"/>
  <c r="R138" i="9" s="1"/>
  <c r="AL138" i="9" s="1"/>
  <c r="Y138" i="9" s="1"/>
  <c r="D138" i="9"/>
  <c r="C138" i="9"/>
  <c r="B138" i="9"/>
  <c r="AN137" i="9"/>
  <c r="AM137" i="9"/>
  <c r="AL137" i="9"/>
  <c r="Y137" i="9" s="1"/>
  <c r="AK137" i="9"/>
  <c r="AG137" i="9"/>
  <c r="AH137" i="9" s="1"/>
  <c r="AE137" i="9"/>
  <c r="AC137" i="9"/>
  <c r="AB137" i="9"/>
  <c r="AA137" i="9"/>
  <c r="AD137" i="9" s="1"/>
  <c r="Z137" i="9"/>
  <c r="X137" i="9"/>
  <c r="W137" i="9"/>
  <c r="V137" i="9"/>
  <c r="U137" i="9"/>
  <c r="T137" i="9"/>
  <c r="S137" i="9"/>
  <c r="P137" i="9"/>
  <c r="O137" i="9"/>
  <c r="N137" i="9"/>
  <c r="M137" i="9"/>
  <c r="J137" i="9"/>
  <c r="AJ137" i="9" s="1"/>
  <c r="G137" i="9"/>
  <c r="Q137" i="9" s="1"/>
  <c r="E137" i="9"/>
  <c r="R137" i="9" s="1"/>
  <c r="D137" i="9"/>
  <c r="C137" i="9"/>
  <c r="B137" i="9"/>
  <c r="AN136" i="9"/>
  <c r="AM136" i="9"/>
  <c r="AL136" i="9"/>
  <c r="Y136" i="9" s="1"/>
  <c r="AK136" i="9"/>
  <c r="AG136" i="9"/>
  <c r="AH136" i="9" s="1"/>
  <c r="AE136" i="9"/>
  <c r="AC136" i="9"/>
  <c r="AA136" i="9"/>
  <c r="AD136" i="9" s="1"/>
  <c r="Z136" i="9"/>
  <c r="X136" i="9"/>
  <c r="W136" i="9"/>
  <c r="V136" i="9"/>
  <c r="U136" i="9"/>
  <c r="T136" i="9"/>
  <c r="S136" i="9"/>
  <c r="P136" i="9"/>
  <c r="O136" i="9"/>
  <c r="N136" i="9"/>
  <c r="M136" i="9"/>
  <c r="J136" i="9"/>
  <c r="AJ136" i="9" s="1"/>
  <c r="G136" i="9"/>
  <c r="Q136" i="9" s="1"/>
  <c r="E136" i="9"/>
  <c r="R136" i="9" s="1"/>
  <c r="AB136" i="9" s="1"/>
  <c r="D136" i="9"/>
  <c r="C136" i="9"/>
  <c r="B136" i="9"/>
  <c r="AN135" i="9"/>
  <c r="AM135" i="9"/>
  <c r="AK135" i="9"/>
  <c r="AG135" i="9"/>
  <c r="AH135" i="9" s="1"/>
  <c r="AE135" i="9"/>
  <c r="AC135" i="9"/>
  <c r="AA135" i="9"/>
  <c r="AD135" i="9" s="1"/>
  <c r="Z135" i="9"/>
  <c r="X135" i="9"/>
  <c r="W135" i="9"/>
  <c r="V135" i="9"/>
  <c r="U135" i="9"/>
  <c r="T135" i="9"/>
  <c r="S135" i="9"/>
  <c r="P135" i="9"/>
  <c r="O135" i="9"/>
  <c r="N135" i="9"/>
  <c r="M135" i="9"/>
  <c r="J135" i="9"/>
  <c r="AJ135" i="9" s="1"/>
  <c r="G135" i="9"/>
  <c r="Q135" i="9" s="1"/>
  <c r="E135" i="9"/>
  <c r="R135" i="9" s="1"/>
  <c r="AL135" i="9" s="1"/>
  <c r="Y135" i="9" s="1"/>
  <c r="D135" i="9"/>
  <c r="C135" i="9"/>
  <c r="B135" i="9"/>
  <c r="AN134" i="9"/>
  <c r="AM134" i="9"/>
  <c r="AK134" i="9"/>
  <c r="AG134" i="9"/>
  <c r="AH134" i="9" s="1"/>
  <c r="AE134" i="9"/>
  <c r="AC134" i="9"/>
  <c r="AB134" i="9"/>
  <c r="AA134" i="9"/>
  <c r="AD134" i="9" s="1"/>
  <c r="Z134" i="9"/>
  <c r="X134" i="9"/>
  <c r="W134" i="9"/>
  <c r="V134" i="9"/>
  <c r="U134" i="9"/>
  <c r="T134" i="9"/>
  <c r="S134" i="9"/>
  <c r="P134" i="9"/>
  <c r="O134" i="9"/>
  <c r="N134" i="9"/>
  <c r="M134" i="9"/>
  <c r="J134" i="9"/>
  <c r="AJ134" i="9" s="1"/>
  <c r="G134" i="9"/>
  <c r="Q134" i="9" s="1"/>
  <c r="E134" i="9"/>
  <c r="R134" i="9" s="1"/>
  <c r="AL134" i="9" s="1"/>
  <c r="Y134" i="9" s="1"/>
  <c r="D134" i="9"/>
  <c r="C134" i="9"/>
  <c r="B134" i="9"/>
  <c r="AN133" i="9"/>
  <c r="AM133" i="9"/>
  <c r="AL133" i="9"/>
  <c r="Y133" i="9" s="1"/>
  <c r="AK133" i="9"/>
  <c r="AG133" i="9"/>
  <c r="AH133" i="9" s="1"/>
  <c r="AE133" i="9"/>
  <c r="AC133" i="9"/>
  <c r="AB133" i="9"/>
  <c r="AA133" i="9"/>
  <c r="AD133" i="9" s="1"/>
  <c r="Z133" i="9"/>
  <c r="X133" i="9"/>
  <c r="W133" i="9"/>
  <c r="V133" i="9"/>
  <c r="U133" i="9"/>
  <c r="T133" i="9"/>
  <c r="S133" i="9"/>
  <c r="P133" i="9"/>
  <c r="O133" i="9"/>
  <c r="N133" i="9"/>
  <c r="M133" i="9"/>
  <c r="J133" i="9"/>
  <c r="AJ133" i="9" s="1"/>
  <c r="G133" i="9"/>
  <c r="Q133" i="9" s="1"/>
  <c r="E133" i="9"/>
  <c r="R133" i="9" s="1"/>
  <c r="D133" i="9"/>
  <c r="C133" i="9"/>
  <c r="B133" i="9"/>
  <c r="AN132" i="9"/>
  <c r="AM132" i="9"/>
  <c r="AL132" i="9"/>
  <c r="Y132" i="9" s="1"/>
  <c r="AK132" i="9"/>
  <c r="AG132" i="9"/>
  <c r="AH132" i="9" s="1"/>
  <c r="AE132" i="9"/>
  <c r="AC132" i="9"/>
  <c r="AA132" i="9"/>
  <c r="AD132" i="9" s="1"/>
  <c r="Z132" i="9"/>
  <c r="X132" i="9"/>
  <c r="W132" i="9"/>
  <c r="V132" i="9"/>
  <c r="U132" i="9"/>
  <c r="T132" i="9"/>
  <c r="S132" i="9"/>
  <c r="P132" i="9"/>
  <c r="O132" i="9"/>
  <c r="N132" i="9"/>
  <c r="M132" i="9"/>
  <c r="J132" i="9"/>
  <c r="AJ132" i="9" s="1"/>
  <c r="G132" i="9"/>
  <c r="Q132" i="9" s="1"/>
  <c r="E132" i="9"/>
  <c r="R132" i="9" s="1"/>
  <c r="AB132" i="9" s="1"/>
  <c r="D132" i="9"/>
  <c r="C132" i="9"/>
  <c r="B132" i="9"/>
  <c r="AN131" i="9"/>
  <c r="AM131" i="9"/>
  <c r="AK131" i="9"/>
  <c r="AG131" i="9"/>
  <c r="AH131" i="9" s="1"/>
  <c r="AE131" i="9"/>
  <c r="AC131" i="9"/>
  <c r="AA131" i="9"/>
  <c r="AD131" i="9" s="1"/>
  <c r="Z131" i="9"/>
  <c r="X131" i="9"/>
  <c r="W131" i="9"/>
  <c r="V131" i="9"/>
  <c r="U131" i="9"/>
  <c r="T131" i="9"/>
  <c r="S131" i="9"/>
  <c r="P131" i="9"/>
  <c r="O131" i="9"/>
  <c r="N131" i="9"/>
  <c r="M131" i="9"/>
  <c r="J131" i="9"/>
  <c r="AJ131" i="9" s="1"/>
  <c r="G131" i="9"/>
  <c r="Q131" i="9" s="1"/>
  <c r="E131" i="9"/>
  <c r="R131" i="9" s="1"/>
  <c r="AL131" i="9" s="1"/>
  <c r="Y131" i="9" s="1"/>
  <c r="D131" i="9"/>
  <c r="C131" i="9"/>
  <c r="B131" i="9"/>
  <c r="AN130" i="9"/>
  <c r="AK130" i="9"/>
  <c r="AG130" i="9"/>
  <c r="AH130" i="9" s="1"/>
  <c r="AE130" i="9"/>
  <c r="AC130" i="9"/>
  <c r="AA130" i="9"/>
  <c r="AD130" i="9" s="1"/>
  <c r="Z130" i="9"/>
  <c r="X130" i="9"/>
  <c r="W130" i="9"/>
  <c r="V130" i="9"/>
  <c r="U130" i="9"/>
  <c r="T130" i="9"/>
  <c r="S130" i="9"/>
  <c r="AM130" i="9" s="1"/>
  <c r="P130" i="9"/>
  <c r="O130" i="9"/>
  <c r="N130" i="9"/>
  <c r="M130" i="9"/>
  <c r="J130" i="9"/>
  <c r="AJ130" i="9" s="1"/>
  <c r="G130" i="9"/>
  <c r="Q130" i="9" s="1"/>
  <c r="E130" i="9"/>
  <c r="R130" i="9" s="1"/>
  <c r="AL130" i="9" s="1"/>
  <c r="Y130" i="9" s="1"/>
  <c r="D130" i="9"/>
  <c r="C130" i="9"/>
  <c r="B130" i="9"/>
  <c r="AN129" i="9"/>
  <c r="AL129" i="9"/>
  <c r="AK129" i="9"/>
  <c r="AG129" i="9"/>
  <c r="AH129" i="9" s="1"/>
  <c r="AE129" i="9"/>
  <c r="AC129" i="9"/>
  <c r="AA129" i="9"/>
  <c r="AD129" i="9" s="1"/>
  <c r="Z129" i="9"/>
  <c r="X129" i="9"/>
  <c r="W129" i="9"/>
  <c r="V129" i="9"/>
  <c r="U129" i="9"/>
  <c r="T129" i="9"/>
  <c r="S129" i="9"/>
  <c r="AB129" i="9" s="1"/>
  <c r="P129" i="9"/>
  <c r="O129" i="9"/>
  <c r="N129" i="9"/>
  <c r="M129" i="9"/>
  <c r="J129" i="9"/>
  <c r="AJ129" i="9" s="1"/>
  <c r="G129" i="9"/>
  <c r="Q129" i="9" s="1"/>
  <c r="E129" i="9"/>
  <c r="R129" i="9" s="1"/>
  <c r="D129" i="9"/>
  <c r="C129" i="9"/>
  <c r="B129" i="9"/>
  <c r="AN128" i="9"/>
  <c r="AM128" i="9"/>
  <c r="AL128" i="9"/>
  <c r="Y128" i="9" s="1"/>
  <c r="AK128" i="9"/>
  <c r="AG128" i="9"/>
  <c r="AH128" i="9" s="1"/>
  <c r="AE128" i="9"/>
  <c r="AC128" i="9"/>
  <c r="AA128" i="9"/>
  <c r="AD128" i="9" s="1"/>
  <c r="Z128" i="9"/>
  <c r="X128" i="9"/>
  <c r="W128" i="9"/>
  <c r="V128" i="9"/>
  <c r="U128" i="9"/>
  <c r="T128" i="9"/>
  <c r="S128" i="9"/>
  <c r="P128" i="9"/>
  <c r="O128" i="9"/>
  <c r="N128" i="9"/>
  <c r="M128" i="9"/>
  <c r="J128" i="9"/>
  <c r="AJ128" i="9" s="1"/>
  <c r="G128" i="9"/>
  <c r="Q128" i="9" s="1"/>
  <c r="E128" i="9"/>
  <c r="R128" i="9" s="1"/>
  <c r="AB128" i="9" s="1"/>
  <c r="D128" i="9"/>
  <c r="C128" i="9"/>
  <c r="B128" i="9"/>
  <c r="AN127" i="9"/>
  <c r="AM127" i="9"/>
  <c r="AK127" i="9"/>
  <c r="AG127" i="9"/>
  <c r="AH127" i="9" s="1"/>
  <c r="AE127" i="9"/>
  <c r="AC127" i="9"/>
  <c r="AA127" i="9"/>
  <c r="AD127" i="9" s="1"/>
  <c r="Z127" i="9"/>
  <c r="X127" i="9"/>
  <c r="W127" i="9"/>
  <c r="V127" i="9"/>
  <c r="U127" i="9"/>
  <c r="T127" i="9"/>
  <c r="S127" i="9"/>
  <c r="P127" i="9"/>
  <c r="O127" i="9"/>
  <c r="N127" i="9"/>
  <c r="M127" i="9"/>
  <c r="J127" i="9"/>
  <c r="AJ127" i="9" s="1"/>
  <c r="G127" i="9"/>
  <c r="Q127" i="9" s="1"/>
  <c r="E127" i="9"/>
  <c r="R127" i="9" s="1"/>
  <c r="AL127" i="9" s="1"/>
  <c r="Y127" i="9" s="1"/>
  <c r="D127" i="9"/>
  <c r="C127" i="9"/>
  <c r="B127" i="9"/>
  <c r="AN126" i="9"/>
  <c r="AK126" i="9"/>
  <c r="AG126" i="9"/>
  <c r="AH126" i="9" s="1"/>
  <c r="AE126" i="9"/>
  <c r="AC126" i="9"/>
  <c r="AA126" i="9"/>
  <c r="AD126" i="9" s="1"/>
  <c r="Z126" i="9"/>
  <c r="X126" i="9"/>
  <c r="W126" i="9"/>
  <c r="V126" i="9"/>
  <c r="U126" i="9"/>
  <c r="T126" i="9"/>
  <c r="S126" i="9"/>
  <c r="AM126" i="9" s="1"/>
  <c r="P126" i="9"/>
  <c r="O126" i="9"/>
  <c r="N126" i="9"/>
  <c r="M126" i="9"/>
  <c r="J126" i="9"/>
  <c r="AJ126" i="9" s="1"/>
  <c r="G126" i="9"/>
  <c r="Q126" i="9" s="1"/>
  <c r="E126" i="9"/>
  <c r="R126" i="9" s="1"/>
  <c r="AL126" i="9" s="1"/>
  <c r="D126" i="9"/>
  <c r="C126" i="9"/>
  <c r="B126" i="9"/>
  <c r="AN125" i="9"/>
  <c r="AL125" i="9"/>
  <c r="AK125" i="9"/>
  <c r="AG125" i="9"/>
  <c r="AH125" i="9" s="1"/>
  <c r="AE125" i="9"/>
  <c r="AD125" i="9"/>
  <c r="AA125" i="9"/>
  <c r="Z125" i="9"/>
  <c r="X125" i="9"/>
  <c r="W125" i="9"/>
  <c r="AC125" i="9" s="1"/>
  <c r="V125" i="9"/>
  <c r="U125" i="9"/>
  <c r="T125" i="9"/>
  <c r="S125" i="9"/>
  <c r="AM125" i="9" s="1"/>
  <c r="P125" i="9"/>
  <c r="O125" i="9"/>
  <c r="N125" i="9"/>
  <c r="M125" i="9"/>
  <c r="J125" i="9"/>
  <c r="AJ125" i="9" s="1"/>
  <c r="G125" i="9"/>
  <c r="Q125" i="9" s="1"/>
  <c r="E125" i="9"/>
  <c r="R125" i="9" s="1"/>
  <c r="AB125" i="9" s="1"/>
  <c r="D125" i="9"/>
  <c r="C125" i="9"/>
  <c r="B125" i="9"/>
  <c r="AN124" i="9"/>
  <c r="AM124" i="9"/>
  <c r="AL124" i="9"/>
  <c r="Y124" i="9" s="1"/>
  <c r="AK124" i="9"/>
  <c r="AG124" i="9"/>
  <c r="AH124" i="9" s="1"/>
  <c r="AE124" i="9"/>
  <c r="AC124" i="9"/>
  <c r="AA124" i="9"/>
  <c r="AD124" i="9" s="1"/>
  <c r="Z124" i="9"/>
  <c r="X124" i="9"/>
  <c r="W124" i="9"/>
  <c r="V124" i="9"/>
  <c r="U124" i="9"/>
  <c r="T124" i="9"/>
  <c r="S124" i="9"/>
  <c r="P124" i="9"/>
  <c r="O124" i="9"/>
  <c r="N124" i="9"/>
  <c r="M124" i="9"/>
  <c r="J124" i="9"/>
  <c r="AJ124" i="9" s="1"/>
  <c r="G124" i="9"/>
  <c r="Q124" i="9" s="1"/>
  <c r="E124" i="9"/>
  <c r="R124" i="9" s="1"/>
  <c r="AB124" i="9" s="1"/>
  <c r="D124" i="9"/>
  <c r="C124" i="9"/>
  <c r="B124" i="9"/>
  <c r="AN123" i="9"/>
  <c r="AK123" i="9"/>
  <c r="AG123" i="9"/>
  <c r="AH123" i="9" s="1"/>
  <c r="AE123" i="9"/>
  <c r="AD123" i="9"/>
  <c r="AC123" i="9"/>
  <c r="AA123" i="9"/>
  <c r="Z123" i="9"/>
  <c r="X123" i="9"/>
  <c r="W123" i="9"/>
  <c r="V123" i="9"/>
  <c r="U123" i="9"/>
  <c r="T123" i="9"/>
  <c r="S123" i="9"/>
  <c r="AM123" i="9" s="1"/>
  <c r="P123" i="9"/>
  <c r="O123" i="9"/>
  <c r="N123" i="9"/>
  <c r="M123" i="9"/>
  <c r="J123" i="9"/>
  <c r="AJ123" i="9" s="1"/>
  <c r="G123" i="9"/>
  <c r="Q123" i="9" s="1"/>
  <c r="E123" i="9"/>
  <c r="R123" i="9" s="1"/>
  <c r="D123" i="9"/>
  <c r="C123" i="9"/>
  <c r="B123" i="9"/>
  <c r="AN122" i="9"/>
  <c r="AM122" i="9"/>
  <c r="AK122" i="9"/>
  <c r="AG122" i="9"/>
  <c r="AH122" i="9" s="1"/>
  <c r="AE122" i="9"/>
  <c r="AA122" i="9"/>
  <c r="AD122" i="9" s="1"/>
  <c r="Z122" i="9"/>
  <c r="X122" i="9"/>
  <c r="W122" i="9"/>
  <c r="AC122" i="9" s="1"/>
  <c r="V122" i="9"/>
  <c r="U122" i="9"/>
  <c r="T122" i="9"/>
  <c r="S122" i="9"/>
  <c r="P122" i="9"/>
  <c r="O122" i="9"/>
  <c r="N122" i="9"/>
  <c r="M122" i="9"/>
  <c r="J122" i="9"/>
  <c r="AJ122" i="9" s="1"/>
  <c r="G122" i="9"/>
  <c r="Q122" i="9" s="1"/>
  <c r="E122" i="9"/>
  <c r="R122" i="9" s="1"/>
  <c r="AB122" i="9" s="1"/>
  <c r="D122" i="9"/>
  <c r="C122" i="9"/>
  <c r="B122" i="9"/>
  <c r="AN121" i="9"/>
  <c r="AC121" i="9" s="1"/>
  <c r="AM121" i="9"/>
  <c r="AK121" i="9"/>
  <c r="AG121" i="9"/>
  <c r="AH121" i="9" s="1"/>
  <c r="AE121" i="9"/>
  <c r="AA121" i="9"/>
  <c r="AD121" i="9" s="1"/>
  <c r="Z121" i="9"/>
  <c r="X121" i="9"/>
  <c r="W121" i="9"/>
  <c r="V121" i="9"/>
  <c r="U121" i="9"/>
  <c r="T121" i="9"/>
  <c r="S121" i="9"/>
  <c r="AB121" i="9" s="1"/>
  <c r="P121" i="9"/>
  <c r="O121" i="9"/>
  <c r="N121" i="9"/>
  <c r="M121" i="9"/>
  <c r="J121" i="9"/>
  <c r="AJ121" i="9" s="1"/>
  <c r="G121" i="9"/>
  <c r="Q121" i="9" s="1"/>
  <c r="E121" i="9"/>
  <c r="R121" i="9" s="1"/>
  <c r="AL121" i="9" s="1"/>
  <c r="D121" i="9"/>
  <c r="C121" i="9"/>
  <c r="B121" i="9"/>
  <c r="AN120" i="9"/>
  <c r="AC120" i="9" s="1"/>
  <c r="AK120" i="9"/>
  <c r="AG120" i="9"/>
  <c r="AH120" i="9" s="1"/>
  <c r="AE120" i="9"/>
  <c r="AD120" i="9"/>
  <c r="AA120" i="9"/>
  <c r="Z120" i="9"/>
  <c r="X120" i="9"/>
  <c r="W120" i="9"/>
  <c r="V120" i="9"/>
  <c r="U120" i="9"/>
  <c r="T120" i="9"/>
  <c r="S120" i="9"/>
  <c r="AB120" i="9" s="1"/>
  <c r="P120" i="9"/>
  <c r="O120" i="9"/>
  <c r="N120" i="9"/>
  <c r="M120" i="9"/>
  <c r="J120" i="9"/>
  <c r="AJ120" i="9" s="1"/>
  <c r="G120" i="9"/>
  <c r="Q120" i="9" s="1"/>
  <c r="E120" i="9"/>
  <c r="R120" i="9" s="1"/>
  <c r="AL120" i="9" s="1"/>
  <c r="D120" i="9"/>
  <c r="C120" i="9"/>
  <c r="B120" i="9"/>
  <c r="AN119" i="9"/>
  <c r="AK119" i="9"/>
  <c r="AG119" i="9"/>
  <c r="AH119" i="9" s="1"/>
  <c r="AE119" i="9"/>
  <c r="AC119" i="9"/>
  <c r="AA119" i="9"/>
  <c r="AD119" i="9" s="1"/>
  <c r="Z119" i="9"/>
  <c r="X119" i="9"/>
  <c r="W119" i="9"/>
  <c r="V119" i="9"/>
  <c r="U119" i="9"/>
  <c r="T119" i="9"/>
  <c r="S119" i="9"/>
  <c r="AM119" i="9" s="1"/>
  <c r="Q119" i="9"/>
  <c r="P119" i="9"/>
  <c r="O119" i="9"/>
  <c r="N119" i="9"/>
  <c r="M119" i="9"/>
  <c r="J119" i="9"/>
  <c r="AJ119" i="9" s="1"/>
  <c r="G119" i="9"/>
  <c r="E119" i="9"/>
  <c r="R119" i="9" s="1"/>
  <c r="AB119" i="9" s="1"/>
  <c r="D119" i="9"/>
  <c r="C119" i="9"/>
  <c r="B119" i="9"/>
  <c r="AN118" i="9"/>
  <c r="AK118" i="9"/>
  <c r="AG118" i="9"/>
  <c r="AH118" i="9" s="1"/>
  <c r="AE118" i="9"/>
  <c r="AC118" i="9"/>
  <c r="AA118" i="9"/>
  <c r="AD118" i="9" s="1"/>
  <c r="Z118" i="9"/>
  <c r="X118" i="9"/>
  <c r="W118" i="9"/>
  <c r="V118" i="9"/>
  <c r="U118" i="9"/>
  <c r="T118" i="9"/>
  <c r="S118" i="9"/>
  <c r="AM118" i="9" s="1"/>
  <c r="Q118" i="9"/>
  <c r="P118" i="9"/>
  <c r="O118" i="9"/>
  <c r="N118" i="9"/>
  <c r="M118" i="9"/>
  <c r="J118" i="9"/>
  <c r="AJ118" i="9" s="1"/>
  <c r="G118" i="9"/>
  <c r="E118" i="9"/>
  <c r="R118" i="9" s="1"/>
  <c r="AB118" i="9" s="1"/>
  <c r="D118" i="9"/>
  <c r="C118" i="9"/>
  <c r="B118" i="9"/>
  <c r="AN117" i="9"/>
  <c r="AM117" i="9"/>
  <c r="AK117" i="9"/>
  <c r="AH117" i="9"/>
  <c r="AG117" i="9"/>
  <c r="AE117" i="9"/>
  <c r="AD117" i="9"/>
  <c r="AB117" i="9"/>
  <c r="AA117" i="9"/>
  <c r="Z117" i="9"/>
  <c r="X117" i="9"/>
  <c r="W117" i="9"/>
  <c r="AC117" i="9" s="1"/>
  <c r="V117" i="9"/>
  <c r="U117" i="9"/>
  <c r="T117" i="9"/>
  <c r="S117" i="9"/>
  <c r="P117" i="9"/>
  <c r="O117" i="9"/>
  <c r="N117" i="9"/>
  <c r="M117" i="9"/>
  <c r="J117" i="9"/>
  <c r="AJ117" i="9" s="1"/>
  <c r="G117" i="9"/>
  <c r="Q117" i="9" s="1"/>
  <c r="E117" i="9"/>
  <c r="R117" i="9" s="1"/>
  <c r="AL117" i="9" s="1"/>
  <c r="Y117" i="9" s="1"/>
  <c r="D117" i="9"/>
  <c r="C117" i="9"/>
  <c r="B117" i="9"/>
  <c r="AN116" i="9"/>
  <c r="AM116" i="9"/>
  <c r="AK116" i="9"/>
  <c r="AH116" i="9"/>
  <c r="AG116" i="9"/>
  <c r="AE116" i="9"/>
  <c r="AD116" i="9"/>
  <c r="AC116" i="9"/>
  <c r="AB116" i="9"/>
  <c r="AA116" i="9"/>
  <c r="Z116" i="9"/>
  <c r="X116" i="9"/>
  <c r="W116" i="9"/>
  <c r="V116" i="9"/>
  <c r="U116" i="9"/>
  <c r="T116" i="9"/>
  <c r="S116" i="9"/>
  <c r="P116" i="9"/>
  <c r="O116" i="9"/>
  <c r="N116" i="9"/>
  <c r="M116" i="9"/>
  <c r="J116" i="9"/>
  <c r="AJ116" i="9" s="1"/>
  <c r="G116" i="9"/>
  <c r="Q116" i="9" s="1"/>
  <c r="E116" i="9"/>
  <c r="R116" i="9" s="1"/>
  <c r="AL116" i="9" s="1"/>
  <c r="Y116" i="9" s="1"/>
  <c r="D116" i="9"/>
  <c r="C116" i="9"/>
  <c r="B116" i="9"/>
  <c r="AN115" i="9"/>
  <c r="AK115" i="9"/>
  <c r="AG115" i="9"/>
  <c r="AH115" i="9" s="1"/>
  <c r="AE115" i="9"/>
  <c r="AC115" i="9"/>
  <c r="AA115" i="9"/>
  <c r="AD115" i="9" s="1"/>
  <c r="Z115" i="9"/>
  <c r="X115" i="9"/>
  <c r="W115" i="9"/>
  <c r="V115" i="9"/>
  <c r="U115" i="9"/>
  <c r="T115" i="9"/>
  <c r="S115" i="9"/>
  <c r="AM115" i="9" s="1"/>
  <c r="Q115" i="9"/>
  <c r="P115" i="9"/>
  <c r="O115" i="9"/>
  <c r="N115" i="9"/>
  <c r="M115" i="9"/>
  <c r="J115" i="9"/>
  <c r="AJ115" i="9" s="1"/>
  <c r="G115" i="9"/>
  <c r="E115" i="9"/>
  <c r="R115" i="9" s="1"/>
  <c r="AB115" i="9" s="1"/>
  <c r="D115" i="9"/>
  <c r="C115" i="9"/>
  <c r="B115" i="9"/>
  <c r="AN114" i="9"/>
  <c r="AK114" i="9"/>
  <c r="AG114" i="9"/>
  <c r="AH114" i="9" s="1"/>
  <c r="AE114" i="9"/>
  <c r="AC114" i="9"/>
  <c r="AA114" i="9"/>
  <c r="AD114" i="9" s="1"/>
  <c r="Z114" i="9"/>
  <c r="X114" i="9"/>
  <c r="W114" i="9"/>
  <c r="V114" i="9"/>
  <c r="U114" i="9"/>
  <c r="T114" i="9"/>
  <c r="S114" i="9"/>
  <c r="AM114" i="9" s="1"/>
  <c r="Q114" i="9"/>
  <c r="P114" i="9"/>
  <c r="O114" i="9"/>
  <c r="N114" i="9"/>
  <c r="M114" i="9"/>
  <c r="J114" i="9"/>
  <c r="AJ114" i="9" s="1"/>
  <c r="G114" i="9"/>
  <c r="E114" i="9"/>
  <c r="R114" i="9" s="1"/>
  <c r="AB114" i="9" s="1"/>
  <c r="D114" i="9"/>
  <c r="C114" i="9"/>
  <c r="B114" i="9"/>
  <c r="AN113" i="9"/>
  <c r="AM113" i="9"/>
  <c r="AK113" i="9"/>
  <c r="AH113" i="9"/>
  <c r="AG113" i="9"/>
  <c r="AE113" i="9"/>
  <c r="AD113" i="9"/>
  <c r="AA113" i="9"/>
  <c r="Z113" i="9"/>
  <c r="X113" i="9"/>
  <c r="W113" i="9"/>
  <c r="AC113" i="9" s="1"/>
  <c r="V113" i="9"/>
  <c r="U113" i="9"/>
  <c r="T113" i="9"/>
  <c r="S113" i="9"/>
  <c r="Q113" i="9"/>
  <c r="P113" i="9"/>
  <c r="O113" i="9"/>
  <c r="N113" i="9"/>
  <c r="M113" i="9"/>
  <c r="J113" i="9"/>
  <c r="AJ113" i="9" s="1"/>
  <c r="G113" i="9"/>
  <c r="E113" i="9"/>
  <c r="R113" i="9" s="1"/>
  <c r="D113" i="9"/>
  <c r="C113" i="9"/>
  <c r="B113" i="9"/>
  <c r="AN112" i="9"/>
  <c r="AC112" i="9" s="1"/>
  <c r="AK112" i="9"/>
  <c r="AH112" i="9"/>
  <c r="AG112" i="9"/>
  <c r="AE112" i="9"/>
  <c r="AD112" i="9"/>
  <c r="AA112" i="9"/>
  <c r="Z112" i="9"/>
  <c r="X112" i="9"/>
  <c r="W112" i="9"/>
  <c r="V112" i="9"/>
  <c r="U112" i="9"/>
  <c r="T112" i="9"/>
  <c r="S112" i="9"/>
  <c r="AM112" i="9" s="1"/>
  <c r="Q112" i="9"/>
  <c r="P112" i="9"/>
  <c r="O112" i="9"/>
  <c r="N112" i="9"/>
  <c r="M112" i="9"/>
  <c r="J112" i="9"/>
  <c r="AJ112" i="9" s="1"/>
  <c r="G112" i="9"/>
  <c r="E112" i="9"/>
  <c r="R112" i="9" s="1"/>
  <c r="D112" i="9"/>
  <c r="C112" i="9"/>
  <c r="B112" i="9"/>
  <c r="AN111" i="9"/>
  <c r="AC111" i="9" s="1"/>
  <c r="AK111" i="9"/>
  <c r="AH111" i="9"/>
  <c r="AG111" i="9"/>
  <c r="AE111" i="9"/>
  <c r="AD111" i="9"/>
  <c r="AA111" i="9"/>
  <c r="Z111" i="9"/>
  <c r="X111" i="9"/>
  <c r="W111" i="9"/>
  <c r="V111" i="9"/>
  <c r="U111" i="9"/>
  <c r="T111" i="9"/>
  <c r="S111" i="9"/>
  <c r="AM111" i="9" s="1"/>
  <c r="Q111" i="9"/>
  <c r="P111" i="9"/>
  <c r="O111" i="9"/>
  <c r="N111" i="9"/>
  <c r="M111" i="9"/>
  <c r="J111" i="9"/>
  <c r="AJ111" i="9" s="1"/>
  <c r="G111" i="9"/>
  <c r="E111" i="9"/>
  <c r="R111" i="9" s="1"/>
  <c r="D111" i="9"/>
  <c r="C111" i="9"/>
  <c r="B111" i="9"/>
  <c r="AN110" i="9"/>
  <c r="AC110" i="9" s="1"/>
  <c r="AK110" i="9"/>
  <c r="AH110" i="9"/>
  <c r="AG110" i="9"/>
  <c r="AE110" i="9"/>
  <c r="AD110" i="9"/>
  <c r="AA110" i="9"/>
  <c r="Z110" i="9"/>
  <c r="X110" i="9"/>
  <c r="W110" i="9"/>
  <c r="V110" i="9"/>
  <c r="U110" i="9"/>
  <c r="T110" i="9"/>
  <c r="S110" i="9"/>
  <c r="AM110" i="9" s="1"/>
  <c r="Q110" i="9"/>
  <c r="P110" i="9"/>
  <c r="O110" i="9"/>
  <c r="N110" i="9"/>
  <c r="M110" i="9"/>
  <c r="J110" i="9"/>
  <c r="AJ110" i="9" s="1"/>
  <c r="G110" i="9"/>
  <c r="E110" i="9"/>
  <c r="R110" i="9" s="1"/>
  <c r="D110" i="9"/>
  <c r="C110" i="9"/>
  <c r="B110" i="9"/>
  <c r="AN109" i="9"/>
  <c r="AC109" i="9" s="1"/>
  <c r="AK109" i="9"/>
  <c r="AH109" i="9"/>
  <c r="AG109" i="9"/>
  <c r="AE109" i="9"/>
  <c r="AD109" i="9"/>
  <c r="AA109" i="9"/>
  <c r="Z109" i="9"/>
  <c r="X109" i="9"/>
  <c r="W109" i="9"/>
  <c r="V109" i="9"/>
  <c r="U109" i="9"/>
  <c r="T109" i="9"/>
  <c r="S109" i="9"/>
  <c r="AM109" i="9" s="1"/>
  <c r="Q109" i="9"/>
  <c r="P109" i="9"/>
  <c r="O109" i="9"/>
  <c r="N109" i="9"/>
  <c r="M109" i="9"/>
  <c r="J109" i="9"/>
  <c r="AJ109" i="9" s="1"/>
  <c r="G109" i="9"/>
  <c r="E109" i="9"/>
  <c r="R109" i="9" s="1"/>
  <c r="D109" i="9"/>
  <c r="C109" i="9"/>
  <c r="B109" i="9"/>
  <c r="AN108" i="9"/>
  <c r="AC108" i="9" s="1"/>
  <c r="AK108" i="9"/>
  <c r="AH108" i="9"/>
  <c r="AG108" i="9"/>
  <c r="AE108" i="9"/>
  <c r="AD108" i="9"/>
  <c r="AA108" i="9"/>
  <c r="Z108" i="9"/>
  <c r="X108" i="9"/>
  <c r="W108" i="9"/>
  <c r="V108" i="9"/>
  <c r="U108" i="9"/>
  <c r="T108" i="9"/>
  <c r="S108" i="9"/>
  <c r="AM108" i="9" s="1"/>
  <c r="Q108" i="9"/>
  <c r="P108" i="9"/>
  <c r="O108" i="9"/>
  <c r="N108" i="9"/>
  <c r="M108" i="9"/>
  <c r="J108" i="9"/>
  <c r="AJ108" i="9" s="1"/>
  <c r="G108" i="9"/>
  <c r="E108" i="9"/>
  <c r="R108" i="9" s="1"/>
  <c r="D108" i="9"/>
  <c r="C108" i="9"/>
  <c r="B108" i="9"/>
  <c r="AN107" i="9"/>
  <c r="AC107" i="9" s="1"/>
  <c r="AK107" i="9"/>
  <c r="AH107" i="9"/>
  <c r="AG107" i="9"/>
  <c r="AE107" i="9"/>
  <c r="AD107" i="9"/>
  <c r="AA107" i="9"/>
  <c r="Z107" i="9"/>
  <c r="X107" i="9"/>
  <c r="W107" i="9"/>
  <c r="V107" i="9"/>
  <c r="U107" i="9"/>
  <c r="T107" i="9"/>
  <c r="S107" i="9"/>
  <c r="AM107" i="9" s="1"/>
  <c r="Q107" i="9"/>
  <c r="P107" i="9"/>
  <c r="O107" i="9"/>
  <c r="N107" i="9"/>
  <c r="M107" i="9"/>
  <c r="J107" i="9"/>
  <c r="AJ107" i="9" s="1"/>
  <c r="G107" i="9"/>
  <c r="E107" i="9"/>
  <c r="R107" i="9" s="1"/>
  <c r="D107" i="9"/>
  <c r="C107" i="9"/>
  <c r="B107" i="9"/>
  <c r="AN106" i="9"/>
  <c r="AC106" i="9" s="1"/>
  <c r="AK106" i="9"/>
  <c r="AH106" i="9"/>
  <c r="AG106" i="9"/>
  <c r="AE106" i="9"/>
  <c r="AD106" i="9"/>
  <c r="AA106" i="9"/>
  <c r="Z106" i="9"/>
  <c r="X106" i="9"/>
  <c r="W106" i="9"/>
  <c r="V106" i="9"/>
  <c r="U106" i="9"/>
  <c r="T106" i="9"/>
  <c r="S106" i="9"/>
  <c r="AM106" i="9" s="1"/>
  <c r="Q106" i="9"/>
  <c r="P106" i="9"/>
  <c r="O106" i="9"/>
  <c r="N106" i="9"/>
  <c r="M106" i="9"/>
  <c r="J106" i="9"/>
  <c r="AJ106" i="9" s="1"/>
  <c r="G106" i="9"/>
  <c r="E106" i="9"/>
  <c r="R106" i="9" s="1"/>
  <c r="D106" i="9"/>
  <c r="C106" i="9"/>
  <c r="B106" i="9"/>
  <c r="AN105" i="9"/>
  <c r="AC105" i="9" s="1"/>
  <c r="AK105" i="9"/>
  <c r="AH105" i="9"/>
  <c r="AG105" i="9"/>
  <c r="AE105" i="9"/>
  <c r="AD105" i="9"/>
  <c r="AA105" i="9"/>
  <c r="Z105" i="9"/>
  <c r="X105" i="9"/>
  <c r="W105" i="9"/>
  <c r="V105" i="9"/>
  <c r="U105" i="9"/>
  <c r="T105" i="9"/>
  <c r="S105" i="9"/>
  <c r="AM105" i="9" s="1"/>
  <c r="Q105" i="9"/>
  <c r="P105" i="9"/>
  <c r="O105" i="9"/>
  <c r="N105" i="9"/>
  <c r="M105" i="9"/>
  <c r="J105" i="9"/>
  <c r="AJ105" i="9" s="1"/>
  <c r="G105" i="9"/>
  <c r="E105" i="9"/>
  <c r="R105" i="9" s="1"/>
  <c r="D105" i="9"/>
  <c r="C105" i="9"/>
  <c r="B105" i="9"/>
  <c r="AN104" i="9"/>
  <c r="AC104" i="9" s="1"/>
  <c r="AK104" i="9"/>
  <c r="AH104" i="9"/>
  <c r="AG104" i="9"/>
  <c r="AE104" i="9"/>
  <c r="AD104" i="9"/>
  <c r="AA104" i="9"/>
  <c r="Z104" i="9"/>
  <c r="X104" i="9"/>
  <c r="W104" i="9"/>
  <c r="V104" i="9"/>
  <c r="U104" i="9"/>
  <c r="T104" i="9"/>
  <c r="S104" i="9"/>
  <c r="AM104" i="9" s="1"/>
  <c r="Q104" i="9"/>
  <c r="P104" i="9"/>
  <c r="O104" i="9"/>
  <c r="N104" i="9"/>
  <c r="M104" i="9"/>
  <c r="J104" i="9"/>
  <c r="AJ104" i="9" s="1"/>
  <c r="G104" i="9"/>
  <c r="E104" i="9"/>
  <c r="R104" i="9" s="1"/>
  <c r="D104" i="9"/>
  <c r="C104" i="9"/>
  <c r="B104" i="9"/>
  <c r="AN103" i="9"/>
  <c r="AC103" i="9" s="1"/>
  <c r="AK103" i="9"/>
  <c r="AH103" i="9"/>
  <c r="AG103" i="9"/>
  <c r="AE103" i="9"/>
  <c r="AD103" i="9"/>
  <c r="AA103" i="9"/>
  <c r="Z103" i="9"/>
  <c r="X103" i="9"/>
  <c r="W103" i="9"/>
  <c r="V103" i="9"/>
  <c r="U103" i="9"/>
  <c r="T103" i="9"/>
  <c r="S103" i="9"/>
  <c r="AM103" i="9" s="1"/>
  <c r="Q103" i="9"/>
  <c r="P103" i="9"/>
  <c r="O103" i="9"/>
  <c r="N103" i="9"/>
  <c r="M103" i="9"/>
  <c r="J103" i="9"/>
  <c r="AJ103" i="9" s="1"/>
  <c r="G103" i="9"/>
  <c r="E103" i="9"/>
  <c r="R103" i="9" s="1"/>
  <c r="D103" i="9"/>
  <c r="C103" i="9"/>
  <c r="B103" i="9"/>
  <c r="AN102" i="9"/>
  <c r="AC102" i="9" s="1"/>
  <c r="AK102" i="9"/>
  <c r="AH102" i="9"/>
  <c r="AG102" i="9"/>
  <c r="AE102" i="9"/>
  <c r="AD102" i="9"/>
  <c r="AA102" i="9"/>
  <c r="Z102" i="9"/>
  <c r="X102" i="9"/>
  <c r="W102" i="9"/>
  <c r="V102" i="9"/>
  <c r="U102" i="9"/>
  <c r="T102" i="9"/>
  <c r="S102" i="9"/>
  <c r="AM102" i="9" s="1"/>
  <c r="Q102" i="9"/>
  <c r="P102" i="9"/>
  <c r="O102" i="9"/>
  <c r="N102" i="9"/>
  <c r="M102" i="9"/>
  <c r="J102" i="9"/>
  <c r="AJ102" i="9" s="1"/>
  <c r="G102" i="9"/>
  <c r="E102" i="9"/>
  <c r="R102" i="9" s="1"/>
  <c r="D102" i="9"/>
  <c r="C102" i="9"/>
  <c r="B102" i="9"/>
  <c r="AN101" i="9"/>
  <c r="AC101" i="9" s="1"/>
  <c r="AK101" i="9"/>
  <c r="AH101" i="9"/>
  <c r="AG101" i="9"/>
  <c r="AE101" i="9"/>
  <c r="AD101" i="9"/>
  <c r="AA101" i="9"/>
  <c r="Z101" i="9"/>
  <c r="X101" i="9"/>
  <c r="W101" i="9"/>
  <c r="V101" i="9"/>
  <c r="U101" i="9"/>
  <c r="T101" i="9"/>
  <c r="S101" i="9"/>
  <c r="AM101" i="9" s="1"/>
  <c r="Q101" i="9"/>
  <c r="P101" i="9"/>
  <c r="O101" i="9"/>
  <c r="N101" i="9"/>
  <c r="M101" i="9"/>
  <c r="J101" i="9"/>
  <c r="AJ101" i="9" s="1"/>
  <c r="G101" i="9"/>
  <c r="E101" i="9"/>
  <c r="R101" i="9" s="1"/>
  <c r="D101" i="9"/>
  <c r="C101" i="9"/>
  <c r="B101" i="9"/>
  <c r="AN100" i="9"/>
  <c r="AC100" i="9" s="1"/>
  <c r="AK100" i="9"/>
  <c r="AH100" i="9"/>
  <c r="AG100" i="9"/>
  <c r="AE100" i="9"/>
  <c r="AD100" i="9"/>
  <c r="AA100" i="9"/>
  <c r="Z100" i="9"/>
  <c r="X100" i="9"/>
  <c r="W100" i="9"/>
  <c r="V100" i="9"/>
  <c r="U100" i="9"/>
  <c r="T100" i="9"/>
  <c r="S100" i="9"/>
  <c r="AM100" i="9" s="1"/>
  <c r="Q100" i="9"/>
  <c r="P100" i="9"/>
  <c r="O100" i="9"/>
  <c r="N100" i="9"/>
  <c r="M100" i="9"/>
  <c r="J100" i="9"/>
  <c r="AJ100" i="9" s="1"/>
  <c r="G100" i="9"/>
  <c r="E100" i="9"/>
  <c r="R100" i="9" s="1"/>
  <c r="D100" i="9"/>
  <c r="C100" i="9"/>
  <c r="B100" i="9"/>
  <c r="AN99" i="9"/>
  <c r="AC99" i="9" s="1"/>
  <c r="AK99" i="9"/>
  <c r="AH99" i="9"/>
  <c r="AG99" i="9"/>
  <c r="AE99" i="9"/>
  <c r="AD99" i="9"/>
  <c r="AA99" i="9"/>
  <c r="Z99" i="9"/>
  <c r="X99" i="9"/>
  <c r="W99" i="9"/>
  <c r="V99" i="9"/>
  <c r="U99" i="9"/>
  <c r="T99" i="9"/>
  <c r="S99" i="9"/>
  <c r="AM99" i="9" s="1"/>
  <c r="Q99" i="9"/>
  <c r="P99" i="9"/>
  <c r="O99" i="9"/>
  <c r="N99" i="9"/>
  <c r="M99" i="9"/>
  <c r="J99" i="9"/>
  <c r="AJ99" i="9" s="1"/>
  <c r="G99" i="9"/>
  <c r="E99" i="9"/>
  <c r="R99" i="9" s="1"/>
  <c r="D99" i="9"/>
  <c r="C99" i="9"/>
  <c r="B99" i="9"/>
  <c r="AN98" i="9"/>
  <c r="AC98" i="9" s="1"/>
  <c r="AK98" i="9"/>
  <c r="AG98" i="9"/>
  <c r="AH98" i="9" s="1"/>
  <c r="AE98" i="9"/>
  <c r="AA98" i="9"/>
  <c r="AD98" i="9" s="1"/>
  <c r="Z98" i="9"/>
  <c r="X98" i="9"/>
  <c r="W98" i="9"/>
  <c r="V98" i="9"/>
  <c r="U98" i="9"/>
  <c r="T98" i="9"/>
  <c r="S98" i="9"/>
  <c r="AM98" i="9" s="1"/>
  <c r="P98" i="9"/>
  <c r="O98" i="9"/>
  <c r="N98" i="9"/>
  <c r="M98" i="9"/>
  <c r="J98" i="9"/>
  <c r="AJ98" i="9" s="1"/>
  <c r="G98" i="9"/>
  <c r="Q98" i="9" s="1"/>
  <c r="E98" i="9"/>
  <c r="R98" i="9" s="1"/>
  <c r="D98" i="9"/>
  <c r="C98" i="9"/>
  <c r="B98" i="9"/>
  <c r="AN97" i="9"/>
  <c r="AC97" i="9" s="1"/>
  <c r="AK97" i="9"/>
  <c r="AG97" i="9"/>
  <c r="AH97" i="9" s="1"/>
  <c r="AE97" i="9"/>
  <c r="AA97" i="9"/>
  <c r="AD97" i="9" s="1"/>
  <c r="Z97" i="9"/>
  <c r="X97" i="9"/>
  <c r="W97" i="9"/>
  <c r="V97" i="9"/>
  <c r="U97" i="9"/>
  <c r="T97" i="9"/>
  <c r="S97" i="9"/>
  <c r="AM97" i="9" s="1"/>
  <c r="Q97" i="9"/>
  <c r="P97" i="9"/>
  <c r="O97" i="9"/>
  <c r="N97" i="9"/>
  <c r="M97" i="9"/>
  <c r="J97" i="9"/>
  <c r="AJ97" i="9" s="1"/>
  <c r="G97" i="9"/>
  <c r="E97" i="9"/>
  <c r="R97" i="9" s="1"/>
  <c r="D97" i="9"/>
  <c r="C97" i="9"/>
  <c r="B97" i="9"/>
  <c r="AN96" i="9"/>
  <c r="AK96" i="9"/>
  <c r="AH96" i="9"/>
  <c r="AG96" i="9"/>
  <c r="AE96" i="9"/>
  <c r="AA96" i="9"/>
  <c r="AD96" i="9" s="1"/>
  <c r="Z96" i="9"/>
  <c r="X96" i="9"/>
  <c r="W96" i="9"/>
  <c r="V96" i="9"/>
  <c r="U96" i="9"/>
  <c r="T96" i="9"/>
  <c r="S96" i="9"/>
  <c r="AM96" i="9" s="1"/>
  <c r="Q96" i="9"/>
  <c r="P96" i="9"/>
  <c r="O96" i="9"/>
  <c r="N96" i="9"/>
  <c r="M96" i="9"/>
  <c r="J96" i="9"/>
  <c r="AJ96" i="9" s="1"/>
  <c r="G96" i="9"/>
  <c r="E96" i="9"/>
  <c r="R96" i="9" s="1"/>
  <c r="D96" i="9"/>
  <c r="C96" i="9"/>
  <c r="B96" i="9"/>
  <c r="AN95" i="9"/>
  <c r="AK95" i="9"/>
  <c r="AG95" i="9"/>
  <c r="AH95" i="9" s="1"/>
  <c r="AE95" i="9"/>
  <c r="AA95" i="9"/>
  <c r="AD95" i="9" s="1"/>
  <c r="Z95" i="9"/>
  <c r="X95" i="9"/>
  <c r="W95" i="9"/>
  <c r="V95" i="9"/>
  <c r="U95" i="9"/>
  <c r="T95" i="9"/>
  <c r="S95" i="9"/>
  <c r="AM95" i="9" s="1"/>
  <c r="P95" i="9"/>
  <c r="O95" i="9"/>
  <c r="N95" i="9"/>
  <c r="M95" i="9"/>
  <c r="J95" i="9"/>
  <c r="AJ95" i="9" s="1"/>
  <c r="G95" i="9"/>
  <c r="Q95" i="9" s="1"/>
  <c r="E95" i="9"/>
  <c r="R95" i="9" s="1"/>
  <c r="AB95" i="9" s="1"/>
  <c r="D95" i="9"/>
  <c r="C95" i="9"/>
  <c r="B95" i="9"/>
  <c r="AN94" i="9"/>
  <c r="AC94" i="9" s="1"/>
  <c r="AL94" i="9"/>
  <c r="Y94" i="9" s="1"/>
  <c r="AK94" i="9"/>
  <c r="AG94" i="9"/>
  <c r="AH94" i="9" s="1"/>
  <c r="AE94" i="9"/>
  <c r="AA94" i="9"/>
  <c r="AD94" i="9" s="1"/>
  <c r="Z94" i="9"/>
  <c r="X94" i="9"/>
  <c r="W94" i="9"/>
  <c r="V94" i="9"/>
  <c r="U94" i="9"/>
  <c r="T94" i="9"/>
  <c r="S94" i="9"/>
  <c r="AM94" i="9" s="1"/>
  <c r="Q94" i="9"/>
  <c r="P94" i="9"/>
  <c r="O94" i="9"/>
  <c r="N94" i="9"/>
  <c r="M94" i="9"/>
  <c r="J94" i="9"/>
  <c r="AJ94" i="9" s="1"/>
  <c r="G94" i="9"/>
  <c r="E94" i="9"/>
  <c r="R94" i="9" s="1"/>
  <c r="AB94" i="9" s="1"/>
  <c r="D94" i="9"/>
  <c r="C94" i="9"/>
  <c r="B94" i="9"/>
  <c r="AN93" i="9"/>
  <c r="AK93" i="9"/>
  <c r="AG93" i="9"/>
  <c r="AH93" i="9" s="1"/>
  <c r="AE93" i="9"/>
  <c r="AA93" i="9"/>
  <c r="AD93" i="9" s="1"/>
  <c r="Z93" i="9"/>
  <c r="X93" i="9"/>
  <c r="W93" i="9"/>
  <c r="V93" i="9"/>
  <c r="U93" i="9"/>
  <c r="T93" i="9"/>
  <c r="S93" i="9"/>
  <c r="AM93" i="9" s="1"/>
  <c r="P93" i="9"/>
  <c r="O93" i="9"/>
  <c r="N93" i="9"/>
  <c r="M93" i="9"/>
  <c r="J93" i="9"/>
  <c r="AJ93" i="9" s="1"/>
  <c r="G93" i="9"/>
  <c r="Q93" i="9" s="1"/>
  <c r="E93" i="9"/>
  <c r="R93" i="9" s="1"/>
  <c r="AB93" i="9" s="1"/>
  <c r="D93" i="9"/>
  <c r="C93" i="9"/>
  <c r="B93" i="9"/>
  <c r="AN92" i="9"/>
  <c r="AC92" i="9" s="1"/>
  <c r="AK92" i="9"/>
  <c r="AG92" i="9"/>
  <c r="AH92" i="9" s="1"/>
  <c r="AE92" i="9"/>
  <c r="AA92" i="9"/>
  <c r="AD92" i="9" s="1"/>
  <c r="Z92" i="9"/>
  <c r="X92" i="9"/>
  <c r="W92" i="9"/>
  <c r="V92" i="9"/>
  <c r="U92" i="9"/>
  <c r="T92" i="9"/>
  <c r="S92" i="9"/>
  <c r="AM92" i="9" s="1"/>
  <c r="Q92" i="9"/>
  <c r="P92" i="9"/>
  <c r="O92" i="9"/>
  <c r="N92" i="9"/>
  <c r="M92" i="9"/>
  <c r="J92" i="9"/>
  <c r="AJ92" i="9" s="1"/>
  <c r="G92" i="9"/>
  <c r="E92" i="9"/>
  <c r="R92" i="9" s="1"/>
  <c r="D92" i="9"/>
  <c r="C92" i="9"/>
  <c r="B92" i="9"/>
  <c r="AN91" i="9"/>
  <c r="AK91" i="9"/>
  <c r="AG91" i="9"/>
  <c r="AH91" i="9" s="1"/>
  <c r="AE91" i="9"/>
  <c r="AA91" i="9"/>
  <c r="AD91" i="9" s="1"/>
  <c r="Z91" i="9"/>
  <c r="X91" i="9"/>
  <c r="W91" i="9"/>
  <c r="V91" i="9"/>
  <c r="U91" i="9"/>
  <c r="T91" i="9"/>
  <c r="S91" i="9"/>
  <c r="AM91" i="9" s="1"/>
  <c r="P91" i="9"/>
  <c r="O91" i="9"/>
  <c r="N91" i="9"/>
  <c r="M91" i="9"/>
  <c r="J91" i="9"/>
  <c r="AJ91" i="9" s="1"/>
  <c r="G91" i="9"/>
  <c r="Q91" i="9" s="1"/>
  <c r="E91" i="9"/>
  <c r="R91" i="9" s="1"/>
  <c r="AB91" i="9" s="1"/>
  <c r="D91" i="9"/>
  <c r="C91" i="9"/>
  <c r="B91" i="9"/>
  <c r="AN90" i="9"/>
  <c r="AC90" i="9" s="1"/>
  <c r="AL90" i="9"/>
  <c r="Y90" i="9" s="1"/>
  <c r="AK90" i="9"/>
  <c r="AG90" i="9"/>
  <c r="AH90" i="9" s="1"/>
  <c r="AE90" i="9"/>
  <c r="AA90" i="9"/>
  <c r="AD90" i="9" s="1"/>
  <c r="Z90" i="9"/>
  <c r="X90" i="9"/>
  <c r="W90" i="9"/>
  <c r="V90" i="9"/>
  <c r="U90" i="9"/>
  <c r="T90" i="9"/>
  <c r="S90" i="9"/>
  <c r="AM90" i="9" s="1"/>
  <c r="Q90" i="9"/>
  <c r="P90" i="9"/>
  <c r="O90" i="9"/>
  <c r="N90" i="9"/>
  <c r="M90" i="9"/>
  <c r="J90" i="9"/>
  <c r="AJ90" i="9" s="1"/>
  <c r="G90" i="9"/>
  <c r="E90" i="9"/>
  <c r="R90" i="9" s="1"/>
  <c r="AB90" i="9" s="1"/>
  <c r="D90" i="9"/>
  <c r="C90" i="9"/>
  <c r="B90" i="9"/>
  <c r="AN89" i="9"/>
  <c r="AK89" i="9"/>
  <c r="AG89" i="9"/>
  <c r="AH89" i="9" s="1"/>
  <c r="AE89" i="9"/>
  <c r="AA89" i="9"/>
  <c r="AD89" i="9" s="1"/>
  <c r="Z89" i="9"/>
  <c r="X89" i="9"/>
  <c r="W89" i="9"/>
  <c r="V89" i="9"/>
  <c r="U89" i="9"/>
  <c r="T89" i="9"/>
  <c r="S89" i="9"/>
  <c r="AM89" i="9" s="1"/>
  <c r="P89" i="9"/>
  <c r="O89" i="9"/>
  <c r="N89" i="9"/>
  <c r="M89" i="9"/>
  <c r="J89" i="9"/>
  <c r="AJ89" i="9" s="1"/>
  <c r="G89" i="9"/>
  <c r="Q89" i="9" s="1"/>
  <c r="E89" i="9"/>
  <c r="R89" i="9" s="1"/>
  <c r="AB89" i="9" s="1"/>
  <c r="D89" i="9"/>
  <c r="C89" i="9"/>
  <c r="B89" i="9"/>
  <c r="AN88" i="9"/>
  <c r="AM88" i="9"/>
  <c r="AK88" i="9"/>
  <c r="AH88" i="9"/>
  <c r="AG88" i="9"/>
  <c r="AE88" i="9"/>
  <c r="AD88" i="9"/>
  <c r="AC88" i="9"/>
  <c r="AB88" i="9"/>
  <c r="AA88" i="9"/>
  <c r="Z88" i="9"/>
  <c r="X88" i="9"/>
  <c r="W88" i="9"/>
  <c r="V88" i="9"/>
  <c r="U88" i="9"/>
  <c r="T88" i="9"/>
  <c r="S88" i="9"/>
  <c r="P88" i="9"/>
  <c r="O88" i="9"/>
  <c r="N88" i="9"/>
  <c r="M88" i="9"/>
  <c r="J88" i="9"/>
  <c r="AJ88" i="9" s="1"/>
  <c r="G88" i="9"/>
  <c r="Q88" i="9" s="1"/>
  <c r="E88" i="9"/>
  <c r="R88" i="9" s="1"/>
  <c r="AL88" i="9" s="1"/>
  <c r="Y88" i="9" s="1"/>
  <c r="D88" i="9"/>
  <c r="C88" i="9"/>
  <c r="B88" i="9"/>
  <c r="AN87" i="9"/>
  <c r="AK87" i="9"/>
  <c r="AG87" i="9"/>
  <c r="AH87" i="9" s="1"/>
  <c r="AE87" i="9"/>
  <c r="AA87" i="9"/>
  <c r="AD87" i="9" s="1"/>
  <c r="Z87" i="9"/>
  <c r="X87" i="9"/>
  <c r="W87" i="9"/>
  <c r="AC87" i="9" s="1"/>
  <c r="V87" i="9"/>
  <c r="U87" i="9"/>
  <c r="T87" i="9"/>
  <c r="S87" i="9"/>
  <c r="AM87" i="9" s="1"/>
  <c r="Q87" i="9"/>
  <c r="P87" i="9"/>
  <c r="O87" i="9"/>
  <c r="N87" i="9"/>
  <c r="M87" i="9"/>
  <c r="J87" i="9"/>
  <c r="AJ87" i="9" s="1"/>
  <c r="G87" i="9"/>
  <c r="E87" i="9"/>
  <c r="R87" i="9" s="1"/>
  <c r="D87" i="9"/>
  <c r="C87" i="9"/>
  <c r="B87" i="9"/>
  <c r="AN86" i="9"/>
  <c r="AK86" i="9"/>
  <c r="AH86" i="9"/>
  <c r="AG86" i="9"/>
  <c r="AE86" i="9"/>
  <c r="AC86" i="9"/>
  <c r="AA86" i="9"/>
  <c r="AD86" i="9" s="1"/>
  <c r="Z86" i="9"/>
  <c r="X86" i="9"/>
  <c r="W86" i="9"/>
  <c r="V86" i="9"/>
  <c r="U86" i="9"/>
  <c r="T86" i="9"/>
  <c r="S86" i="9"/>
  <c r="AM86" i="9" s="1"/>
  <c r="Q86" i="9"/>
  <c r="P86" i="9"/>
  <c r="O86" i="9"/>
  <c r="N86" i="9"/>
  <c r="M86" i="9"/>
  <c r="J86" i="9"/>
  <c r="AJ86" i="9" s="1"/>
  <c r="G86" i="9"/>
  <c r="E86" i="9"/>
  <c r="R86" i="9" s="1"/>
  <c r="AB86" i="9" s="1"/>
  <c r="D86" i="9"/>
  <c r="C86" i="9"/>
  <c r="B86" i="9"/>
  <c r="AN85" i="9"/>
  <c r="AK85" i="9"/>
  <c r="AG85" i="9"/>
  <c r="AH85" i="9" s="1"/>
  <c r="AE85" i="9"/>
  <c r="AD85" i="9"/>
  <c r="AA85" i="9"/>
  <c r="Z85" i="9"/>
  <c r="X85" i="9"/>
  <c r="W85" i="9"/>
  <c r="V85" i="9"/>
  <c r="U85" i="9"/>
  <c r="T85" i="9"/>
  <c r="S85" i="9"/>
  <c r="AM85" i="9" s="1"/>
  <c r="P85" i="9"/>
  <c r="O85" i="9"/>
  <c r="N85" i="9"/>
  <c r="M85" i="9"/>
  <c r="J85" i="9"/>
  <c r="AJ85" i="9" s="1"/>
  <c r="G85" i="9"/>
  <c r="Q85" i="9" s="1"/>
  <c r="E85" i="9"/>
  <c r="R85" i="9" s="1"/>
  <c r="AB85" i="9" s="1"/>
  <c r="D85" i="9"/>
  <c r="C85" i="9"/>
  <c r="B85" i="9"/>
  <c r="AN84" i="9"/>
  <c r="AC84" i="9" s="1"/>
  <c r="AM84" i="9"/>
  <c r="AK84" i="9"/>
  <c r="AH84" i="9"/>
  <c r="AG84" i="9"/>
  <c r="AE84" i="9"/>
  <c r="AD84" i="9"/>
  <c r="AB84" i="9"/>
  <c r="AA84" i="9"/>
  <c r="Z84" i="9"/>
  <c r="X84" i="9"/>
  <c r="W84" i="9"/>
  <c r="V84" i="9"/>
  <c r="U84" i="9"/>
  <c r="T84" i="9"/>
  <c r="S84" i="9"/>
  <c r="P84" i="9"/>
  <c r="O84" i="9"/>
  <c r="N84" i="9"/>
  <c r="M84" i="9"/>
  <c r="J84" i="9"/>
  <c r="AJ84" i="9" s="1"/>
  <c r="G84" i="9"/>
  <c r="Q84" i="9" s="1"/>
  <c r="E84" i="9"/>
  <c r="R84" i="9" s="1"/>
  <c r="AL84" i="9" s="1"/>
  <c r="D84" i="9"/>
  <c r="C84" i="9"/>
  <c r="B84" i="9"/>
  <c r="AN83" i="9"/>
  <c r="AL83" i="9"/>
  <c r="Y83" i="9" s="1"/>
  <c r="AK83" i="9"/>
  <c r="AG83" i="9"/>
  <c r="AH83" i="9" s="1"/>
  <c r="AE83" i="9"/>
  <c r="AA83" i="9"/>
  <c r="AD83" i="9" s="1"/>
  <c r="Z83" i="9"/>
  <c r="X83" i="9"/>
  <c r="W83" i="9"/>
  <c r="AC83" i="9" s="1"/>
  <c r="V83" i="9"/>
  <c r="U83" i="9"/>
  <c r="T83" i="9"/>
  <c r="S83" i="9"/>
  <c r="AM83" i="9" s="1"/>
  <c r="Q83" i="9"/>
  <c r="P83" i="9"/>
  <c r="O83" i="9"/>
  <c r="N83" i="9"/>
  <c r="M83" i="9"/>
  <c r="J83" i="9"/>
  <c r="AJ83" i="9" s="1"/>
  <c r="G83" i="9"/>
  <c r="E83" i="9"/>
  <c r="R83" i="9" s="1"/>
  <c r="AB83" i="9" s="1"/>
  <c r="D83" i="9"/>
  <c r="C83" i="9"/>
  <c r="B83" i="9"/>
  <c r="AN82" i="9"/>
  <c r="AK82" i="9"/>
  <c r="AH82" i="9"/>
  <c r="AG82" i="9"/>
  <c r="AE82" i="9"/>
  <c r="AC82" i="9"/>
  <c r="AA82" i="9"/>
  <c r="AD82" i="9" s="1"/>
  <c r="Z82" i="9"/>
  <c r="X82" i="9"/>
  <c r="W82" i="9"/>
  <c r="V82" i="9"/>
  <c r="U82" i="9"/>
  <c r="T82" i="9"/>
  <c r="S82" i="9"/>
  <c r="AM82" i="9" s="1"/>
  <c r="Q82" i="9"/>
  <c r="P82" i="9"/>
  <c r="O82" i="9"/>
  <c r="N82" i="9"/>
  <c r="M82" i="9"/>
  <c r="J82" i="9"/>
  <c r="AJ82" i="9" s="1"/>
  <c r="G82" i="9"/>
  <c r="E82" i="9"/>
  <c r="R82" i="9" s="1"/>
  <c r="AB82" i="9" s="1"/>
  <c r="D82" i="9"/>
  <c r="C82" i="9"/>
  <c r="B82" i="9"/>
  <c r="AN81" i="9"/>
  <c r="AK81" i="9"/>
  <c r="AG81" i="9"/>
  <c r="AH81" i="9" s="1"/>
  <c r="AE81" i="9"/>
  <c r="AD81" i="9"/>
  <c r="AA81" i="9"/>
  <c r="Z81" i="9"/>
  <c r="X81" i="9"/>
  <c r="W81" i="9"/>
  <c r="V81" i="9"/>
  <c r="P81" i="9"/>
  <c r="O81" i="9"/>
  <c r="N81" i="9"/>
  <c r="M81" i="9"/>
  <c r="E81" i="9"/>
  <c r="R81" i="9" s="1"/>
  <c r="D81" i="9"/>
  <c r="C81" i="9"/>
  <c r="B81" i="9"/>
  <c r="AN80" i="9"/>
  <c r="AC80" i="9" s="1"/>
  <c r="AK80" i="9"/>
  <c r="AG80" i="9"/>
  <c r="AH80" i="9" s="1"/>
  <c r="AE80" i="9"/>
  <c r="AD80" i="9"/>
  <c r="AA80" i="9"/>
  <c r="Z80" i="9"/>
  <c r="X80" i="9"/>
  <c r="W80" i="9"/>
  <c r="V80" i="9"/>
  <c r="U80" i="9"/>
  <c r="P80" i="9"/>
  <c r="O80" i="9"/>
  <c r="N80" i="9"/>
  <c r="M80" i="9"/>
  <c r="E80" i="9"/>
  <c r="T80" i="9" s="1"/>
  <c r="D80" i="9"/>
  <c r="C80" i="9"/>
  <c r="B80" i="9"/>
  <c r="AN79" i="9"/>
  <c r="AC79" i="9" s="1"/>
  <c r="AK79" i="9"/>
  <c r="AG79" i="9"/>
  <c r="AH79" i="9" s="1"/>
  <c r="AE79" i="9"/>
  <c r="AD79" i="9"/>
  <c r="AA79" i="9"/>
  <c r="Z79" i="9"/>
  <c r="X79" i="9"/>
  <c r="W79" i="9"/>
  <c r="V79" i="9"/>
  <c r="U79" i="9"/>
  <c r="P79" i="9"/>
  <c r="O79" i="9"/>
  <c r="N79" i="9"/>
  <c r="M79" i="9"/>
  <c r="E79" i="9"/>
  <c r="T79" i="9" s="1"/>
  <c r="D79" i="9"/>
  <c r="C79" i="9"/>
  <c r="B79" i="9"/>
  <c r="AN78" i="9"/>
  <c r="AC78" i="9" s="1"/>
  <c r="AK78" i="9"/>
  <c r="AG78" i="9"/>
  <c r="AH78" i="9" s="1"/>
  <c r="AE78" i="9"/>
  <c r="AD78" i="9"/>
  <c r="AA78" i="9"/>
  <c r="Z78" i="9"/>
  <c r="X78" i="9"/>
  <c r="W78" i="9"/>
  <c r="V78" i="9"/>
  <c r="U78" i="9"/>
  <c r="P78" i="9"/>
  <c r="O78" i="9"/>
  <c r="N78" i="9"/>
  <c r="M78" i="9"/>
  <c r="E78" i="9"/>
  <c r="T78" i="9" s="1"/>
  <c r="D78" i="9"/>
  <c r="C78" i="9"/>
  <c r="B78" i="9"/>
  <c r="AN77" i="9"/>
  <c r="AK77" i="9"/>
  <c r="AG77" i="9"/>
  <c r="AH77" i="9" s="1"/>
  <c r="AE77" i="9"/>
  <c r="AD77" i="9"/>
  <c r="AC77" i="9"/>
  <c r="AA77" i="9"/>
  <c r="Z77" i="9"/>
  <c r="X77" i="9"/>
  <c r="W77" i="9"/>
  <c r="V77" i="9"/>
  <c r="U77" i="9"/>
  <c r="P77" i="9"/>
  <c r="O77" i="9"/>
  <c r="N77" i="9"/>
  <c r="M77" i="9"/>
  <c r="E77" i="9"/>
  <c r="T77" i="9" s="1"/>
  <c r="D77" i="9"/>
  <c r="C77" i="9"/>
  <c r="B77" i="9"/>
  <c r="AN76" i="9"/>
  <c r="AC76" i="9" s="1"/>
  <c r="AK76" i="9"/>
  <c r="AG76" i="9"/>
  <c r="AH76" i="9" s="1"/>
  <c r="AE76" i="9"/>
  <c r="AD76" i="9"/>
  <c r="AA76" i="9"/>
  <c r="Z76" i="9"/>
  <c r="X76" i="9"/>
  <c r="W76" i="9"/>
  <c r="V76" i="9"/>
  <c r="U76" i="9"/>
  <c r="P76" i="9"/>
  <c r="O76" i="9"/>
  <c r="N76" i="9"/>
  <c r="M76" i="9"/>
  <c r="E76" i="9"/>
  <c r="T76" i="9" s="1"/>
  <c r="D76" i="9"/>
  <c r="C76" i="9"/>
  <c r="B76" i="9"/>
  <c r="AN75" i="9"/>
  <c r="AC75" i="9" s="1"/>
  <c r="AK75" i="9"/>
  <c r="AG75" i="9"/>
  <c r="AH75" i="9" s="1"/>
  <c r="AE75" i="9"/>
  <c r="AD75" i="9"/>
  <c r="AA75" i="9"/>
  <c r="Z75" i="9"/>
  <c r="X75" i="9"/>
  <c r="W75" i="9"/>
  <c r="V75" i="9"/>
  <c r="U75" i="9"/>
  <c r="P75" i="9"/>
  <c r="O75" i="9"/>
  <c r="N75" i="9"/>
  <c r="M75" i="9"/>
  <c r="E75" i="9"/>
  <c r="T75" i="9" s="1"/>
  <c r="D75" i="9"/>
  <c r="C75" i="9"/>
  <c r="B75" i="9"/>
  <c r="AN74" i="9"/>
  <c r="AK74" i="9"/>
  <c r="AG74" i="9"/>
  <c r="AH74" i="9" s="1"/>
  <c r="AE74" i="9"/>
  <c r="AD74" i="9"/>
  <c r="AC74" i="9"/>
  <c r="AA74" i="9"/>
  <c r="Z74" i="9"/>
  <c r="X74" i="9"/>
  <c r="W74" i="9"/>
  <c r="V74" i="9"/>
  <c r="U74" i="9"/>
  <c r="P74" i="9"/>
  <c r="O74" i="9"/>
  <c r="N74" i="9"/>
  <c r="M74" i="9"/>
  <c r="E74" i="9"/>
  <c r="T74" i="9" s="1"/>
  <c r="D74" i="9"/>
  <c r="C74" i="9"/>
  <c r="B74" i="9"/>
  <c r="AN73" i="9"/>
  <c r="AK73" i="9"/>
  <c r="AG73" i="9"/>
  <c r="AH73" i="9" s="1"/>
  <c r="AE73" i="9"/>
  <c r="AD73" i="9"/>
  <c r="AC73" i="9"/>
  <c r="AA73" i="9"/>
  <c r="Z73" i="9"/>
  <c r="X73" i="9"/>
  <c r="W73" i="9"/>
  <c r="V73" i="9"/>
  <c r="U73" i="9"/>
  <c r="P73" i="9"/>
  <c r="O73" i="9"/>
  <c r="N73" i="9"/>
  <c r="M73" i="9"/>
  <c r="E73" i="9"/>
  <c r="T73" i="9" s="1"/>
  <c r="D73" i="9"/>
  <c r="C73" i="9"/>
  <c r="B73" i="9"/>
  <c r="AN72" i="9"/>
  <c r="AC72" i="9" s="1"/>
  <c r="AK72" i="9"/>
  <c r="AG72" i="9"/>
  <c r="AH72" i="9" s="1"/>
  <c r="AE72" i="9"/>
  <c r="AD72" i="9"/>
  <c r="AA72" i="9"/>
  <c r="Z72" i="9"/>
  <c r="X72" i="9"/>
  <c r="W72" i="9"/>
  <c r="V72" i="9"/>
  <c r="U72" i="9"/>
  <c r="P72" i="9"/>
  <c r="O72" i="9"/>
  <c r="N72" i="9"/>
  <c r="M72" i="9"/>
  <c r="E72" i="9"/>
  <c r="T72" i="9" s="1"/>
  <c r="D72" i="9"/>
  <c r="C72" i="9"/>
  <c r="B72" i="9"/>
  <c r="AN71" i="9"/>
  <c r="AC71" i="9" s="1"/>
  <c r="AK71" i="9"/>
  <c r="AG71" i="9"/>
  <c r="AH71" i="9" s="1"/>
  <c r="AE71" i="9"/>
  <c r="AD71" i="9"/>
  <c r="AA71" i="9"/>
  <c r="Z71" i="9"/>
  <c r="X71" i="9"/>
  <c r="W71" i="9"/>
  <c r="V71" i="9"/>
  <c r="U71" i="9"/>
  <c r="P71" i="9"/>
  <c r="O71" i="9"/>
  <c r="N71" i="9"/>
  <c r="M71" i="9"/>
  <c r="E71" i="9"/>
  <c r="T71" i="9" s="1"/>
  <c r="D71" i="9"/>
  <c r="C71" i="9"/>
  <c r="B71" i="9"/>
  <c r="AN70" i="9"/>
  <c r="AC70" i="9" s="1"/>
  <c r="AK70" i="9"/>
  <c r="AG70" i="9"/>
  <c r="AH70" i="9" s="1"/>
  <c r="AE70" i="9"/>
  <c r="AD70" i="9"/>
  <c r="AA70" i="9"/>
  <c r="Z70" i="9"/>
  <c r="X70" i="9"/>
  <c r="W70" i="9"/>
  <c r="V70" i="9"/>
  <c r="U70" i="9"/>
  <c r="P70" i="9"/>
  <c r="O70" i="9"/>
  <c r="N70" i="9"/>
  <c r="M70" i="9"/>
  <c r="E70" i="9"/>
  <c r="T70" i="9" s="1"/>
  <c r="D70" i="9"/>
  <c r="C70" i="9"/>
  <c r="B70" i="9"/>
  <c r="AN69" i="9"/>
  <c r="AK69" i="9"/>
  <c r="AG69" i="9"/>
  <c r="AH69" i="9" s="1"/>
  <c r="AE69" i="9"/>
  <c r="AD69" i="9"/>
  <c r="AC69" i="9"/>
  <c r="AA69" i="9"/>
  <c r="Z69" i="9"/>
  <c r="X69" i="9"/>
  <c r="W69" i="9"/>
  <c r="V69" i="9"/>
  <c r="U69" i="9"/>
  <c r="P69" i="9"/>
  <c r="O69" i="9"/>
  <c r="N69" i="9"/>
  <c r="M69" i="9"/>
  <c r="E69" i="9"/>
  <c r="T69" i="9" s="1"/>
  <c r="D69" i="9"/>
  <c r="C69" i="9"/>
  <c r="B69" i="9"/>
  <c r="AN68" i="9"/>
  <c r="AC68" i="9" s="1"/>
  <c r="AK68" i="9"/>
  <c r="AG68" i="9"/>
  <c r="AH68" i="9" s="1"/>
  <c r="AE68" i="9"/>
  <c r="AD68" i="9"/>
  <c r="AA68" i="9"/>
  <c r="Z68" i="9"/>
  <c r="X68" i="9"/>
  <c r="W68" i="9"/>
  <c r="V68" i="9"/>
  <c r="U68" i="9"/>
  <c r="P68" i="9"/>
  <c r="O68" i="9"/>
  <c r="N68" i="9"/>
  <c r="M68" i="9"/>
  <c r="E68" i="9"/>
  <c r="T68" i="9" s="1"/>
  <c r="D68" i="9"/>
  <c r="C68" i="9"/>
  <c r="B68" i="9"/>
  <c r="AN67" i="9"/>
  <c r="AC67" i="9" s="1"/>
  <c r="AK67" i="9"/>
  <c r="AG67" i="9"/>
  <c r="AH67" i="9" s="1"/>
  <c r="AE67" i="9"/>
  <c r="AD67" i="9"/>
  <c r="AA67" i="9"/>
  <c r="Z67" i="9"/>
  <c r="X67" i="9"/>
  <c r="W67" i="9"/>
  <c r="V67" i="9"/>
  <c r="U67" i="9"/>
  <c r="P67" i="9"/>
  <c r="O67" i="9"/>
  <c r="N67" i="9"/>
  <c r="M67" i="9"/>
  <c r="E67" i="9"/>
  <c r="T67" i="9" s="1"/>
  <c r="D67" i="9"/>
  <c r="C67" i="9"/>
  <c r="B67" i="9"/>
  <c r="AN66" i="9"/>
  <c r="AK66" i="9"/>
  <c r="AG66" i="9"/>
  <c r="AH66" i="9" s="1"/>
  <c r="AE66" i="9"/>
  <c r="AD66" i="9"/>
  <c r="AC66" i="9"/>
  <c r="AA66" i="9"/>
  <c r="Z66" i="9"/>
  <c r="X66" i="9"/>
  <c r="W66" i="9"/>
  <c r="V66" i="9"/>
  <c r="U66" i="9"/>
  <c r="P66" i="9"/>
  <c r="O66" i="9"/>
  <c r="N66" i="9"/>
  <c r="M66" i="9"/>
  <c r="E66" i="9"/>
  <c r="T66" i="9" s="1"/>
  <c r="D66" i="9"/>
  <c r="C66" i="9"/>
  <c r="B66" i="9"/>
  <c r="AN65" i="9"/>
  <c r="AK65" i="9"/>
  <c r="AG65" i="9"/>
  <c r="AH65" i="9" s="1"/>
  <c r="AE65" i="9"/>
  <c r="AD65" i="9"/>
  <c r="AC65" i="9"/>
  <c r="AA65" i="9"/>
  <c r="Z65" i="9"/>
  <c r="X65" i="9"/>
  <c r="W65" i="9"/>
  <c r="V65" i="9"/>
  <c r="U65" i="9"/>
  <c r="P65" i="9"/>
  <c r="O65" i="9"/>
  <c r="N65" i="9"/>
  <c r="M65" i="9"/>
  <c r="E65" i="9"/>
  <c r="T65" i="9" s="1"/>
  <c r="D65" i="9"/>
  <c r="C65" i="9"/>
  <c r="B65" i="9"/>
  <c r="AN64" i="9"/>
  <c r="AC64" i="9" s="1"/>
  <c r="AK64" i="9"/>
  <c r="AG64" i="9"/>
  <c r="AH64" i="9" s="1"/>
  <c r="AE64" i="9"/>
  <c r="AD64" i="9"/>
  <c r="AA64" i="9"/>
  <c r="Z64" i="9"/>
  <c r="X64" i="9"/>
  <c r="W64" i="9"/>
  <c r="V64" i="9"/>
  <c r="U64" i="9"/>
  <c r="P64" i="9"/>
  <c r="O64" i="9"/>
  <c r="N64" i="9"/>
  <c r="M64" i="9"/>
  <c r="E64" i="9"/>
  <c r="T64" i="9" s="1"/>
  <c r="D64" i="9"/>
  <c r="C64" i="9"/>
  <c r="B64" i="9"/>
  <c r="AN63" i="9"/>
  <c r="AC63" i="9" s="1"/>
  <c r="AK63" i="9"/>
  <c r="AG63" i="9"/>
  <c r="AH63" i="9" s="1"/>
  <c r="AE63" i="9"/>
  <c r="AD63" i="9"/>
  <c r="AA63" i="9"/>
  <c r="Z63" i="9"/>
  <c r="X63" i="9"/>
  <c r="W63" i="9"/>
  <c r="V63" i="9"/>
  <c r="U63" i="9"/>
  <c r="P63" i="9"/>
  <c r="O63" i="9"/>
  <c r="N63" i="9"/>
  <c r="M63" i="9"/>
  <c r="E63" i="9"/>
  <c r="T63" i="9" s="1"/>
  <c r="D63" i="9"/>
  <c r="C63" i="9"/>
  <c r="B63" i="9"/>
  <c r="AN62" i="9"/>
  <c r="AK62" i="9"/>
  <c r="AG62" i="9"/>
  <c r="AH62" i="9" s="1"/>
  <c r="AE62" i="9"/>
  <c r="AD62" i="9"/>
  <c r="AA62" i="9"/>
  <c r="Z62" i="9"/>
  <c r="X62" i="9"/>
  <c r="W62" i="9"/>
  <c r="V62" i="9"/>
  <c r="U62" i="9"/>
  <c r="P62" i="9"/>
  <c r="O62" i="9"/>
  <c r="N62" i="9"/>
  <c r="M62" i="9"/>
  <c r="G62" i="9"/>
  <c r="Q62" i="9" s="1"/>
  <c r="E62" i="9"/>
  <c r="T62" i="9" s="1"/>
  <c r="D62" i="9"/>
  <c r="C62" i="9"/>
  <c r="B62" i="9"/>
  <c r="AN61" i="9"/>
  <c r="AM61" i="9"/>
  <c r="AK61" i="9"/>
  <c r="AG61" i="9"/>
  <c r="AH61" i="9" s="1"/>
  <c r="AE61" i="9"/>
  <c r="AD61" i="9"/>
  <c r="AA61" i="9"/>
  <c r="Z61" i="9"/>
  <c r="X61" i="9"/>
  <c r="W61" i="9"/>
  <c r="AC61" i="9" s="1"/>
  <c r="V61" i="9"/>
  <c r="U61" i="9"/>
  <c r="S61" i="9"/>
  <c r="P61" i="9"/>
  <c r="O61" i="9"/>
  <c r="N61" i="9"/>
  <c r="M61" i="9"/>
  <c r="G61" i="9"/>
  <c r="Q61" i="9" s="1"/>
  <c r="E61" i="9"/>
  <c r="T61" i="9" s="1"/>
  <c r="D61" i="9"/>
  <c r="C61" i="9"/>
  <c r="B61" i="9"/>
  <c r="AN60" i="9"/>
  <c r="AM60" i="9"/>
  <c r="AK60" i="9"/>
  <c r="AG60" i="9"/>
  <c r="AH60" i="9" s="1"/>
  <c r="AE60" i="9"/>
  <c r="AD60" i="9"/>
  <c r="AC60" i="9"/>
  <c r="AA60" i="9"/>
  <c r="Z60" i="9"/>
  <c r="X60" i="9"/>
  <c r="W60" i="9"/>
  <c r="V60" i="9"/>
  <c r="U60" i="9"/>
  <c r="S60" i="9"/>
  <c r="P60" i="9"/>
  <c r="O60" i="9"/>
  <c r="N60" i="9"/>
  <c r="M60" i="9"/>
  <c r="G60" i="9"/>
  <c r="Q60" i="9" s="1"/>
  <c r="E60" i="9"/>
  <c r="T60" i="9" s="1"/>
  <c r="D60" i="9"/>
  <c r="C60" i="9"/>
  <c r="B60" i="9"/>
  <c r="AN59" i="9"/>
  <c r="AM59" i="9"/>
  <c r="AK59" i="9"/>
  <c r="AG59" i="9"/>
  <c r="AH59" i="9" s="1"/>
  <c r="AE59" i="9"/>
  <c r="AD59" i="9"/>
  <c r="AC59" i="9"/>
  <c r="AA59" i="9"/>
  <c r="Z59" i="9"/>
  <c r="X59" i="9"/>
  <c r="W59" i="9"/>
  <c r="V59" i="9"/>
  <c r="U59" i="9"/>
  <c r="S59" i="9"/>
  <c r="P59" i="9"/>
  <c r="O59" i="9"/>
  <c r="N59" i="9"/>
  <c r="M59" i="9"/>
  <c r="G59" i="9"/>
  <c r="Q59" i="9" s="1"/>
  <c r="E59" i="9"/>
  <c r="T59" i="9" s="1"/>
  <c r="D59" i="9"/>
  <c r="C59" i="9"/>
  <c r="B59" i="9"/>
  <c r="AN58" i="9"/>
  <c r="AC58" i="9" s="1"/>
  <c r="AM58" i="9"/>
  <c r="AK58" i="9"/>
  <c r="AG58" i="9"/>
  <c r="AH58" i="9" s="1"/>
  <c r="AE58" i="9"/>
  <c r="AD58" i="9"/>
  <c r="AA58" i="9"/>
  <c r="Z58" i="9"/>
  <c r="X58" i="9"/>
  <c r="W58" i="9"/>
  <c r="V58" i="9"/>
  <c r="U58" i="9"/>
  <c r="S58" i="9"/>
  <c r="P58" i="9"/>
  <c r="O58" i="9"/>
  <c r="N58" i="9"/>
  <c r="M58" i="9"/>
  <c r="G58" i="9"/>
  <c r="Q58" i="9" s="1"/>
  <c r="E58" i="9"/>
  <c r="T58" i="9" s="1"/>
  <c r="D58" i="9"/>
  <c r="C58" i="9"/>
  <c r="B58" i="9"/>
  <c r="AN57" i="9"/>
  <c r="AC57" i="9" s="1"/>
  <c r="AM57" i="9"/>
  <c r="AK57" i="9"/>
  <c r="AG57" i="9"/>
  <c r="AH57" i="9" s="1"/>
  <c r="AE57" i="9"/>
  <c r="AD57" i="9"/>
  <c r="AA57" i="9"/>
  <c r="Z57" i="9"/>
  <c r="X57" i="9"/>
  <c r="W57" i="9"/>
  <c r="V57" i="9"/>
  <c r="U57" i="9"/>
  <c r="S57" i="9"/>
  <c r="P57" i="9"/>
  <c r="O57" i="9"/>
  <c r="N57" i="9"/>
  <c r="M57" i="9"/>
  <c r="G57" i="9"/>
  <c r="Q57" i="9" s="1"/>
  <c r="E57" i="9"/>
  <c r="T57" i="9" s="1"/>
  <c r="D57" i="9"/>
  <c r="C57" i="9"/>
  <c r="B57" i="9"/>
  <c r="AN56" i="9"/>
  <c r="AM56" i="9"/>
  <c r="AK56" i="9"/>
  <c r="AG56" i="9"/>
  <c r="AH56" i="9" s="1"/>
  <c r="AE56" i="9"/>
  <c r="AA56" i="9"/>
  <c r="AD56" i="9" s="1"/>
  <c r="Z56" i="9"/>
  <c r="X56" i="9"/>
  <c r="W56" i="9"/>
  <c r="AC56" i="9" s="1"/>
  <c r="V56" i="9"/>
  <c r="U56" i="9"/>
  <c r="S56" i="9"/>
  <c r="P56" i="9"/>
  <c r="O56" i="9"/>
  <c r="N56" i="9"/>
  <c r="M56" i="9"/>
  <c r="G56" i="9"/>
  <c r="Q56" i="9" s="1"/>
  <c r="E56" i="9"/>
  <c r="T56" i="9" s="1"/>
  <c r="D56" i="9"/>
  <c r="C56" i="9"/>
  <c r="B56" i="9"/>
  <c r="AN55" i="9"/>
  <c r="AC55" i="9" s="1"/>
  <c r="AK55" i="9"/>
  <c r="AG55" i="9"/>
  <c r="AH55" i="9" s="1"/>
  <c r="AE55" i="9"/>
  <c r="AA55" i="9"/>
  <c r="AD55" i="9" s="1"/>
  <c r="Z55" i="9"/>
  <c r="X55" i="9"/>
  <c r="W55" i="9"/>
  <c r="V55" i="9"/>
  <c r="U55" i="9"/>
  <c r="S55" i="9"/>
  <c r="AM55" i="9" s="1"/>
  <c r="P55" i="9"/>
  <c r="O55" i="9"/>
  <c r="N55" i="9"/>
  <c r="M55" i="9"/>
  <c r="G55" i="9"/>
  <c r="Q55" i="9" s="1"/>
  <c r="E55" i="9"/>
  <c r="T55" i="9" s="1"/>
  <c r="D55" i="9"/>
  <c r="C55" i="9"/>
  <c r="B55" i="9"/>
  <c r="AN54" i="9"/>
  <c r="AC54" i="9" s="1"/>
  <c r="AM54" i="9"/>
  <c r="AK54" i="9"/>
  <c r="AG54" i="9"/>
  <c r="AH54" i="9" s="1"/>
  <c r="AE54" i="9"/>
  <c r="AD54" i="9"/>
  <c r="AA54" i="9"/>
  <c r="Z54" i="9"/>
  <c r="X54" i="9"/>
  <c r="W54" i="9"/>
  <c r="V54" i="9"/>
  <c r="U54" i="9"/>
  <c r="S54" i="9"/>
  <c r="P54" i="9"/>
  <c r="O54" i="9"/>
  <c r="N54" i="9"/>
  <c r="M54" i="9"/>
  <c r="G54" i="9"/>
  <c r="Q54" i="9" s="1"/>
  <c r="E54" i="9"/>
  <c r="T54" i="9" s="1"/>
  <c r="D54" i="9"/>
  <c r="C54" i="9"/>
  <c r="B54" i="9"/>
  <c r="AN53" i="9"/>
  <c r="AK53" i="9"/>
  <c r="AG53" i="9"/>
  <c r="AH53" i="9" s="1"/>
  <c r="AE53" i="9"/>
  <c r="AD53" i="9"/>
  <c r="AA53" i="9"/>
  <c r="Z53" i="9"/>
  <c r="X53" i="9"/>
  <c r="W53" i="9"/>
  <c r="AC53" i="9" s="1"/>
  <c r="V53" i="9"/>
  <c r="U53" i="9"/>
  <c r="S53" i="9"/>
  <c r="AM53" i="9" s="1"/>
  <c r="P53" i="9"/>
  <c r="O53" i="9"/>
  <c r="N53" i="9"/>
  <c r="M53" i="9"/>
  <c r="G53" i="9"/>
  <c r="Q53" i="9" s="1"/>
  <c r="E53" i="9"/>
  <c r="T53" i="9" s="1"/>
  <c r="D53" i="9"/>
  <c r="C53" i="9"/>
  <c r="B53" i="9"/>
  <c r="AN52" i="9"/>
  <c r="AK52" i="9"/>
  <c r="AG52" i="9"/>
  <c r="AH52" i="9" s="1"/>
  <c r="AE52" i="9"/>
  <c r="AD52" i="9"/>
  <c r="AC52" i="9"/>
  <c r="AA52" i="9"/>
  <c r="Z52" i="9"/>
  <c r="X52" i="9"/>
  <c r="W52" i="9"/>
  <c r="V52" i="9"/>
  <c r="S52" i="9"/>
  <c r="AM52" i="9" s="1"/>
  <c r="R52" i="9"/>
  <c r="P52" i="9"/>
  <c r="O52" i="9"/>
  <c r="N52" i="9"/>
  <c r="M52" i="9"/>
  <c r="G52" i="9"/>
  <c r="Q52" i="9" s="1"/>
  <c r="E52" i="9"/>
  <c r="D52" i="9"/>
  <c r="C52" i="9"/>
  <c r="B52" i="9"/>
  <c r="AN51" i="9"/>
  <c r="AK51" i="9"/>
  <c r="AG51" i="9"/>
  <c r="AH51" i="9" s="1"/>
  <c r="AE51" i="9"/>
  <c r="AD51" i="9"/>
  <c r="AA51" i="9"/>
  <c r="Z51" i="9"/>
  <c r="X51" i="9"/>
  <c r="P51" i="9"/>
  <c r="O51" i="9"/>
  <c r="N51" i="9"/>
  <c r="E51" i="9"/>
  <c r="D51" i="9"/>
  <c r="C51" i="9"/>
  <c r="B51" i="9"/>
  <c r="AN50" i="9"/>
  <c r="AK50" i="9"/>
  <c r="AG50" i="9"/>
  <c r="AH50" i="9" s="1"/>
  <c r="AE50" i="9"/>
  <c r="AA50" i="9"/>
  <c r="Z50" i="9"/>
  <c r="AD50" i="9" s="1"/>
  <c r="X50" i="9"/>
  <c r="V50" i="9"/>
  <c r="U50" i="9"/>
  <c r="P50" i="9"/>
  <c r="O50" i="9"/>
  <c r="N50" i="9"/>
  <c r="G50" i="9"/>
  <c r="Q50" i="9" s="1"/>
  <c r="E50" i="9"/>
  <c r="D50" i="9"/>
  <c r="C50" i="9"/>
  <c r="B50" i="9"/>
  <c r="AN49" i="9"/>
  <c r="AM49" i="9"/>
  <c r="AK49" i="9"/>
  <c r="AG49" i="9"/>
  <c r="AH49" i="9" s="1"/>
  <c r="AE49" i="9"/>
  <c r="AA49" i="9"/>
  <c r="Z49" i="9"/>
  <c r="AD49" i="9" s="1"/>
  <c r="X49" i="9"/>
  <c r="W49" i="9"/>
  <c r="V49" i="9"/>
  <c r="P49" i="9"/>
  <c r="O49" i="9"/>
  <c r="N49" i="9"/>
  <c r="M49" i="9"/>
  <c r="G49" i="9"/>
  <c r="Q49" i="9" s="1"/>
  <c r="E49" i="9"/>
  <c r="S49" i="9" s="1"/>
  <c r="D49" i="9"/>
  <c r="C49" i="9"/>
  <c r="B49" i="9"/>
  <c r="AN48" i="9"/>
  <c r="AK48" i="9"/>
  <c r="AH48" i="9"/>
  <c r="AG48" i="9"/>
  <c r="AE48" i="9"/>
  <c r="AA48" i="9"/>
  <c r="Z48" i="9"/>
  <c r="AD48" i="9" s="1"/>
  <c r="X48" i="9"/>
  <c r="S48" i="9"/>
  <c r="AM48" i="9" s="1"/>
  <c r="P48" i="9"/>
  <c r="O48" i="9"/>
  <c r="N48" i="9"/>
  <c r="E48" i="9"/>
  <c r="D48" i="9"/>
  <c r="C48" i="9"/>
  <c r="B48" i="9"/>
  <c r="AN47" i="9"/>
  <c r="AK47" i="9"/>
  <c r="AH47" i="9"/>
  <c r="AG47" i="9"/>
  <c r="AE47" i="9"/>
  <c r="AD47" i="9"/>
  <c r="AA47" i="9"/>
  <c r="Z47" i="9"/>
  <c r="X47" i="9"/>
  <c r="V47" i="9"/>
  <c r="U47" i="9"/>
  <c r="P47" i="9"/>
  <c r="O47" i="9"/>
  <c r="N47" i="9"/>
  <c r="M47" i="9"/>
  <c r="G47" i="9"/>
  <c r="Q47" i="9" s="1"/>
  <c r="E47" i="9"/>
  <c r="R47" i="9" s="1"/>
  <c r="D47" i="9"/>
  <c r="C47" i="9"/>
  <c r="B47" i="9"/>
  <c r="AN46" i="9"/>
  <c r="AK46" i="9"/>
  <c r="AH46" i="9"/>
  <c r="AG46" i="9"/>
  <c r="AE46" i="9"/>
  <c r="AA46" i="9"/>
  <c r="Z46" i="9"/>
  <c r="AD46" i="9" s="1"/>
  <c r="X46" i="9"/>
  <c r="S46" i="9"/>
  <c r="AM46" i="9" s="1"/>
  <c r="P46" i="9"/>
  <c r="O46" i="9"/>
  <c r="N46" i="9"/>
  <c r="E46" i="9"/>
  <c r="D46" i="9"/>
  <c r="C46" i="9"/>
  <c r="B46" i="9"/>
  <c r="AN45" i="9"/>
  <c r="AK45" i="9"/>
  <c r="AH45" i="9"/>
  <c r="AG45" i="9"/>
  <c r="AE45" i="9"/>
  <c r="AD45" i="9"/>
  <c r="AA45" i="9"/>
  <c r="Z45" i="9"/>
  <c r="X45" i="9"/>
  <c r="V45" i="9"/>
  <c r="U45" i="9"/>
  <c r="P45" i="9"/>
  <c r="O45" i="9"/>
  <c r="N45" i="9"/>
  <c r="M45" i="9"/>
  <c r="G45" i="9"/>
  <c r="Q45" i="9" s="1"/>
  <c r="E45" i="9"/>
  <c r="R45" i="9" s="1"/>
  <c r="D45" i="9"/>
  <c r="C45" i="9"/>
  <c r="B45" i="9"/>
  <c r="AN44" i="9"/>
  <c r="AK44" i="9"/>
  <c r="AH44" i="9"/>
  <c r="AG44" i="9"/>
  <c r="AE44" i="9"/>
  <c r="AA44" i="9"/>
  <c r="Z44" i="9"/>
  <c r="AD44" i="9" s="1"/>
  <c r="X44" i="9"/>
  <c r="S44" i="9"/>
  <c r="AM44" i="9" s="1"/>
  <c r="P44" i="9"/>
  <c r="O44" i="9"/>
  <c r="N44" i="9"/>
  <c r="E44" i="9"/>
  <c r="D44" i="9"/>
  <c r="C44" i="9"/>
  <c r="B44" i="9"/>
  <c r="AN43" i="9"/>
  <c r="AK43" i="9"/>
  <c r="AJ43" i="9"/>
  <c r="AH43" i="9"/>
  <c r="AG43" i="9"/>
  <c r="AE43" i="9"/>
  <c r="AD43" i="9"/>
  <c r="AA43" i="9"/>
  <c r="Z43" i="9"/>
  <c r="X43" i="9"/>
  <c r="V43" i="9"/>
  <c r="U43" i="9"/>
  <c r="T43" i="9"/>
  <c r="P43" i="9"/>
  <c r="O43" i="9"/>
  <c r="N43" i="9"/>
  <c r="M43" i="9"/>
  <c r="J43" i="9"/>
  <c r="E43" i="9"/>
  <c r="S43" i="9" s="1"/>
  <c r="AM43" i="9" s="1"/>
  <c r="D43" i="9"/>
  <c r="C43" i="9"/>
  <c r="B43" i="9"/>
  <c r="AN42" i="9"/>
  <c r="AM42" i="9"/>
  <c r="AK42" i="9"/>
  <c r="AG42" i="9"/>
  <c r="AH42" i="9" s="1"/>
  <c r="AE42" i="9"/>
  <c r="AD42" i="9"/>
  <c r="AA42" i="9"/>
  <c r="Z42" i="9"/>
  <c r="X42" i="9"/>
  <c r="V42" i="9"/>
  <c r="U42" i="9"/>
  <c r="T42" i="9"/>
  <c r="P42" i="9"/>
  <c r="O42" i="9"/>
  <c r="N42" i="9"/>
  <c r="M42" i="9"/>
  <c r="J42" i="9"/>
  <c r="AJ42" i="9" s="1"/>
  <c r="E42" i="9"/>
  <c r="S42" i="9" s="1"/>
  <c r="D42" i="9"/>
  <c r="C42" i="9"/>
  <c r="B42" i="9"/>
  <c r="AN41" i="9"/>
  <c r="AM41" i="9"/>
  <c r="AK41" i="9"/>
  <c r="AG41" i="9"/>
  <c r="AH41" i="9" s="1"/>
  <c r="AE41" i="9"/>
  <c r="AD41" i="9"/>
  <c r="AA41" i="9"/>
  <c r="Z41" i="9"/>
  <c r="X41" i="9"/>
  <c r="V41" i="9"/>
  <c r="U41" i="9"/>
  <c r="T41" i="9"/>
  <c r="P41" i="9"/>
  <c r="O41" i="9"/>
  <c r="N41" i="9"/>
  <c r="M41" i="9"/>
  <c r="J41" i="9"/>
  <c r="AJ41" i="9" s="1"/>
  <c r="E41" i="9"/>
  <c r="S41" i="9" s="1"/>
  <c r="D41" i="9"/>
  <c r="C41" i="9"/>
  <c r="B41" i="9"/>
  <c r="AN40" i="9"/>
  <c r="AM40" i="9"/>
  <c r="AK40" i="9"/>
  <c r="AG40" i="9"/>
  <c r="AH40" i="9" s="1"/>
  <c r="AE40" i="9"/>
  <c r="AD40" i="9"/>
  <c r="AA40" i="9"/>
  <c r="Z40" i="9"/>
  <c r="X40" i="9"/>
  <c r="V40" i="9"/>
  <c r="U40" i="9"/>
  <c r="T40" i="9"/>
  <c r="P40" i="9"/>
  <c r="O40" i="9"/>
  <c r="N40" i="9"/>
  <c r="M40" i="9"/>
  <c r="J40" i="9"/>
  <c r="AJ40" i="9" s="1"/>
  <c r="E40" i="9"/>
  <c r="S40" i="9" s="1"/>
  <c r="D40" i="9"/>
  <c r="C40" i="9"/>
  <c r="B40" i="9"/>
  <c r="AN39" i="9"/>
  <c r="AK39" i="9"/>
  <c r="AG39" i="9"/>
  <c r="AH39" i="9" s="1"/>
  <c r="AE39" i="9"/>
  <c r="AD39" i="9"/>
  <c r="AA39" i="9"/>
  <c r="Z39" i="9"/>
  <c r="X39" i="9"/>
  <c r="V39" i="9"/>
  <c r="U39" i="9"/>
  <c r="T39" i="9"/>
  <c r="P39" i="9"/>
  <c r="O39" i="9"/>
  <c r="N39" i="9"/>
  <c r="M39" i="9"/>
  <c r="J39" i="9"/>
  <c r="AJ39" i="9" s="1"/>
  <c r="E39" i="9"/>
  <c r="S39" i="9" s="1"/>
  <c r="AM39" i="9" s="1"/>
  <c r="D39" i="9"/>
  <c r="C39" i="9"/>
  <c r="B39" i="9"/>
  <c r="AN38" i="9"/>
  <c r="AM38" i="9"/>
  <c r="AK38" i="9"/>
  <c r="AG38" i="9"/>
  <c r="AH38" i="9" s="1"/>
  <c r="AE38" i="9"/>
  <c r="AD38" i="9"/>
  <c r="AA38" i="9"/>
  <c r="Z38" i="9"/>
  <c r="X38" i="9"/>
  <c r="V38" i="9"/>
  <c r="U38" i="9"/>
  <c r="T38" i="9"/>
  <c r="P38" i="9"/>
  <c r="O38" i="9"/>
  <c r="N38" i="9"/>
  <c r="M38" i="9"/>
  <c r="J38" i="9"/>
  <c r="AJ38" i="9" s="1"/>
  <c r="E38" i="9"/>
  <c r="S38" i="9" s="1"/>
  <c r="D38" i="9"/>
  <c r="C38" i="9"/>
  <c r="B38" i="9"/>
  <c r="AN37" i="9"/>
  <c r="AM37" i="9"/>
  <c r="AK37" i="9"/>
  <c r="AG37" i="9"/>
  <c r="AH37" i="9" s="1"/>
  <c r="AE37" i="9"/>
  <c r="AD37" i="9"/>
  <c r="AC37" i="9"/>
  <c r="AA37" i="9"/>
  <c r="Z37" i="9"/>
  <c r="X37" i="9"/>
  <c r="W37" i="9"/>
  <c r="V37" i="9"/>
  <c r="U37" i="9"/>
  <c r="T37" i="9"/>
  <c r="S37" i="9"/>
  <c r="Q37" i="9"/>
  <c r="P37" i="9"/>
  <c r="O37" i="9"/>
  <c r="N37" i="9"/>
  <c r="M37" i="9"/>
  <c r="J37" i="9"/>
  <c r="AJ37" i="9" s="1"/>
  <c r="G37" i="9"/>
  <c r="E37" i="9"/>
  <c r="R37" i="9" s="1"/>
  <c r="D37" i="9"/>
  <c r="C37" i="9"/>
  <c r="B37" i="9"/>
  <c r="AN36" i="9"/>
  <c r="AC36" i="9" s="1"/>
  <c r="AM36" i="9"/>
  <c r="AK36" i="9"/>
  <c r="AG36" i="9"/>
  <c r="AH36" i="9" s="1"/>
  <c r="AE36" i="9"/>
  <c r="AD36" i="9"/>
  <c r="AA36" i="9"/>
  <c r="Z36" i="9"/>
  <c r="X36" i="9"/>
  <c r="W36" i="9"/>
  <c r="V36" i="9"/>
  <c r="U36" i="9"/>
  <c r="T36" i="9"/>
  <c r="S36" i="9"/>
  <c r="Q36" i="9"/>
  <c r="P36" i="9"/>
  <c r="O36" i="9"/>
  <c r="N36" i="9"/>
  <c r="M36" i="9"/>
  <c r="J36" i="9"/>
  <c r="AJ36" i="9" s="1"/>
  <c r="G36" i="9"/>
  <c r="E36" i="9"/>
  <c r="R36" i="9" s="1"/>
  <c r="D36" i="9"/>
  <c r="C36" i="9"/>
  <c r="B36" i="9"/>
  <c r="AN35" i="9"/>
  <c r="AM35" i="9"/>
  <c r="AK35" i="9"/>
  <c r="AG35" i="9"/>
  <c r="AH35" i="9" s="1"/>
  <c r="AE35" i="9"/>
  <c r="AD35" i="9"/>
  <c r="AC35" i="9"/>
  <c r="AA35" i="9"/>
  <c r="Z35" i="9"/>
  <c r="X35" i="9"/>
  <c r="W35" i="9"/>
  <c r="V35" i="9"/>
  <c r="U35" i="9"/>
  <c r="T35" i="9"/>
  <c r="S35" i="9"/>
  <c r="Q35" i="9"/>
  <c r="P35" i="9"/>
  <c r="O35" i="9"/>
  <c r="N35" i="9"/>
  <c r="M35" i="9"/>
  <c r="J35" i="9"/>
  <c r="AJ35" i="9" s="1"/>
  <c r="G35" i="9"/>
  <c r="E35" i="9"/>
  <c r="R35" i="9" s="1"/>
  <c r="D35" i="9"/>
  <c r="C35" i="9"/>
  <c r="B35" i="9"/>
  <c r="AN34" i="9"/>
  <c r="AC34" i="9" s="1"/>
  <c r="AM34" i="9"/>
  <c r="AK34" i="9"/>
  <c r="AG34" i="9"/>
  <c r="AH34" i="9" s="1"/>
  <c r="AE34" i="9"/>
  <c r="AD34" i="9"/>
  <c r="AA34" i="9"/>
  <c r="Z34" i="9"/>
  <c r="X34" i="9"/>
  <c r="W34" i="9"/>
  <c r="V34" i="9"/>
  <c r="U34" i="9"/>
  <c r="T34" i="9"/>
  <c r="S34" i="9"/>
  <c r="Q34" i="9"/>
  <c r="P34" i="9"/>
  <c r="O34" i="9"/>
  <c r="N34" i="9"/>
  <c r="M34" i="9"/>
  <c r="J34" i="9"/>
  <c r="AJ34" i="9" s="1"/>
  <c r="G34" i="9"/>
  <c r="E34" i="9"/>
  <c r="R34" i="9" s="1"/>
  <c r="D34" i="9"/>
  <c r="C34" i="9"/>
  <c r="B34" i="9"/>
  <c r="AN33" i="9"/>
  <c r="AK33" i="9"/>
  <c r="AG33" i="9"/>
  <c r="AH33" i="9" s="1"/>
  <c r="AE33" i="9"/>
  <c r="AD33" i="9"/>
  <c r="AA33" i="9"/>
  <c r="Z33" i="9"/>
  <c r="X33" i="9"/>
  <c r="P33" i="9"/>
  <c r="O33" i="9"/>
  <c r="N33" i="9"/>
  <c r="E33" i="9"/>
  <c r="C33" i="9"/>
  <c r="B33" i="9"/>
  <c r="I25" i="9"/>
  <c r="K25" i="9" s="1"/>
  <c r="H25" i="9"/>
  <c r="F25" i="9"/>
  <c r="B19" i="9"/>
  <c r="R16" i="9"/>
  <c r="B16" i="9"/>
  <c r="B13" i="9"/>
  <c r="B12" i="9"/>
  <c r="B11" i="9"/>
  <c r="B10" i="9"/>
  <c r="B9" i="9"/>
  <c r="B6" i="9"/>
  <c r="I183" i="10"/>
  <c r="F190" i="10" s="1"/>
  <c r="H183" i="10"/>
  <c r="C190" i="10" s="1"/>
  <c r="F183" i="10"/>
  <c r="AN182" i="10"/>
  <c r="AC182" i="10" s="1"/>
  <c r="AK182" i="10"/>
  <c r="AH182" i="10"/>
  <c r="AG182" i="10"/>
  <c r="AE182" i="10"/>
  <c r="AD182" i="10"/>
  <c r="AA182" i="10"/>
  <c r="Z182" i="10"/>
  <c r="X182" i="10"/>
  <c r="W182" i="10"/>
  <c r="V182" i="10"/>
  <c r="U182" i="10"/>
  <c r="P182" i="10"/>
  <c r="O182" i="10"/>
  <c r="N182" i="10"/>
  <c r="M182" i="10"/>
  <c r="E182" i="10"/>
  <c r="T182" i="10" s="1"/>
  <c r="D182" i="10"/>
  <c r="C182" i="10"/>
  <c r="B182" i="10"/>
  <c r="AN181" i="10"/>
  <c r="AK181" i="10"/>
  <c r="AH181" i="10"/>
  <c r="AG181" i="10"/>
  <c r="AE181" i="10"/>
  <c r="AD181" i="10"/>
  <c r="AA181" i="10"/>
  <c r="Z181" i="10"/>
  <c r="X181" i="10"/>
  <c r="W181" i="10"/>
  <c r="V181" i="10"/>
  <c r="U181" i="10"/>
  <c r="P181" i="10"/>
  <c r="O181" i="10"/>
  <c r="N181" i="10"/>
  <c r="M181" i="10"/>
  <c r="E181" i="10"/>
  <c r="T181" i="10" s="1"/>
  <c r="D181" i="10"/>
  <c r="C181" i="10"/>
  <c r="B181" i="10"/>
  <c r="AN180" i="10"/>
  <c r="AK180" i="10"/>
  <c r="AH180" i="10"/>
  <c r="AG180" i="10"/>
  <c r="AE180" i="10"/>
  <c r="AD180" i="10"/>
  <c r="AA180" i="10"/>
  <c r="Z180" i="10"/>
  <c r="X180" i="10"/>
  <c r="W180" i="10"/>
  <c r="V180" i="10"/>
  <c r="U180" i="10"/>
  <c r="P180" i="10"/>
  <c r="O180" i="10"/>
  <c r="N180" i="10"/>
  <c r="M180" i="10"/>
  <c r="E180" i="10"/>
  <c r="T180" i="10" s="1"/>
  <c r="D180" i="10"/>
  <c r="C180" i="10"/>
  <c r="B180" i="10"/>
  <c r="AN179" i="10"/>
  <c r="AK179" i="10"/>
  <c r="AH179" i="10"/>
  <c r="AG179" i="10"/>
  <c r="AE179" i="10"/>
  <c r="AD179" i="10"/>
  <c r="AA179" i="10"/>
  <c r="Z179" i="10"/>
  <c r="X179" i="10"/>
  <c r="W179" i="10"/>
  <c r="V179" i="10"/>
  <c r="U179" i="10"/>
  <c r="P179" i="10"/>
  <c r="O179" i="10"/>
  <c r="N179" i="10"/>
  <c r="M179" i="10"/>
  <c r="E179" i="10"/>
  <c r="T179" i="10" s="1"/>
  <c r="D179" i="10"/>
  <c r="C179" i="10"/>
  <c r="B179" i="10"/>
  <c r="AN178" i="10"/>
  <c r="AC178" i="10" s="1"/>
  <c r="AK178" i="10"/>
  <c r="AH178" i="10"/>
  <c r="AG178" i="10"/>
  <c r="AE178" i="10"/>
  <c r="AD178" i="10"/>
  <c r="AA178" i="10"/>
  <c r="Z178" i="10"/>
  <c r="X178" i="10"/>
  <c r="W178" i="10"/>
  <c r="V178" i="10"/>
  <c r="U178" i="10"/>
  <c r="P178" i="10"/>
  <c r="O178" i="10"/>
  <c r="N178" i="10"/>
  <c r="M178" i="10"/>
  <c r="E178" i="10"/>
  <c r="T178" i="10" s="1"/>
  <c r="D178" i="10"/>
  <c r="C178" i="10"/>
  <c r="B178" i="10"/>
  <c r="AN177" i="10"/>
  <c r="AK177" i="10"/>
  <c r="AG177" i="10"/>
  <c r="AH177" i="10" s="1"/>
  <c r="AE177" i="10"/>
  <c r="AD177" i="10"/>
  <c r="AA177" i="10"/>
  <c r="Z177" i="10"/>
  <c r="X177" i="10"/>
  <c r="W177" i="10"/>
  <c r="V177" i="10"/>
  <c r="U177" i="10"/>
  <c r="P177" i="10"/>
  <c r="O177" i="10"/>
  <c r="N177" i="10"/>
  <c r="M177" i="10"/>
  <c r="E177" i="10"/>
  <c r="T177" i="10" s="1"/>
  <c r="D177" i="10"/>
  <c r="C177" i="10"/>
  <c r="B177" i="10"/>
  <c r="AN176" i="10"/>
  <c r="AK176" i="10"/>
  <c r="AG176" i="10"/>
  <c r="AH176" i="10" s="1"/>
  <c r="AE176" i="10"/>
  <c r="AD176" i="10"/>
  <c r="AA176" i="10"/>
  <c r="Z176" i="10"/>
  <c r="X176" i="10"/>
  <c r="W176" i="10"/>
  <c r="V176" i="10"/>
  <c r="U176" i="10"/>
  <c r="P176" i="10"/>
  <c r="O176" i="10"/>
  <c r="N176" i="10"/>
  <c r="M176" i="10"/>
  <c r="E176" i="10"/>
  <c r="T176" i="10" s="1"/>
  <c r="D176" i="10"/>
  <c r="C176" i="10"/>
  <c r="B176" i="10"/>
  <c r="AN175" i="10"/>
  <c r="AK175" i="10"/>
  <c r="AG175" i="10"/>
  <c r="AH175" i="10" s="1"/>
  <c r="AE175" i="10"/>
  <c r="AD175" i="10"/>
  <c r="AA175" i="10"/>
  <c r="Z175" i="10"/>
  <c r="X175" i="10"/>
  <c r="W175" i="10"/>
  <c r="V175" i="10"/>
  <c r="U175" i="10"/>
  <c r="P175" i="10"/>
  <c r="O175" i="10"/>
  <c r="N175" i="10"/>
  <c r="M175" i="10"/>
  <c r="E175" i="10"/>
  <c r="T175" i="10" s="1"/>
  <c r="D175" i="10"/>
  <c r="C175" i="10"/>
  <c r="B175" i="10"/>
  <c r="AN174" i="10"/>
  <c r="AC174" i="10" s="1"/>
  <c r="AK174" i="10"/>
  <c r="AG174" i="10"/>
  <c r="AH174" i="10" s="1"/>
  <c r="AE174" i="10"/>
  <c r="AD174" i="10"/>
  <c r="AA174" i="10"/>
  <c r="Z174" i="10"/>
  <c r="X174" i="10"/>
  <c r="W174" i="10"/>
  <c r="V174" i="10"/>
  <c r="U174" i="10"/>
  <c r="P174" i="10"/>
  <c r="O174" i="10"/>
  <c r="N174" i="10"/>
  <c r="M174" i="10"/>
  <c r="E174" i="10"/>
  <c r="T174" i="10" s="1"/>
  <c r="D174" i="10"/>
  <c r="C174" i="10"/>
  <c r="B174" i="10"/>
  <c r="AN173" i="10"/>
  <c r="AK173" i="10"/>
  <c r="AH173" i="10"/>
  <c r="AG173" i="10"/>
  <c r="AE173" i="10"/>
  <c r="AD173" i="10"/>
  <c r="AA173" i="10"/>
  <c r="Z173" i="10"/>
  <c r="X173" i="10"/>
  <c r="W173" i="10"/>
  <c r="V173" i="10"/>
  <c r="U173" i="10"/>
  <c r="P173" i="10"/>
  <c r="O173" i="10"/>
  <c r="N173" i="10"/>
  <c r="M173" i="10"/>
  <c r="E173" i="10"/>
  <c r="T173" i="10" s="1"/>
  <c r="D173" i="10"/>
  <c r="C173" i="10"/>
  <c r="B173" i="10"/>
  <c r="AN172" i="10"/>
  <c r="AK172" i="10"/>
  <c r="AG172" i="10"/>
  <c r="AH172" i="10" s="1"/>
  <c r="AE172" i="10"/>
  <c r="AD172" i="10"/>
  <c r="AA172" i="10"/>
  <c r="Z172" i="10"/>
  <c r="X172" i="10"/>
  <c r="W172" i="10"/>
  <c r="V172" i="10"/>
  <c r="U172" i="10"/>
  <c r="P172" i="10"/>
  <c r="O172" i="10"/>
  <c r="N172" i="10"/>
  <c r="M172" i="10"/>
  <c r="E172" i="10"/>
  <c r="T172" i="10" s="1"/>
  <c r="D172" i="10"/>
  <c r="C172" i="10"/>
  <c r="B172" i="10"/>
  <c r="AN171" i="10"/>
  <c r="AK171" i="10"/>
  <c r="AG171" i="10"/>
  <c r="AH171" i="10" s="1"/>
  <c r="AE171" i="10"/>
  <c r="AD171" i="10"/>
  <c r="AA171" i="10"/>
  <c r="Z171" i="10"/>
  <c r="X171" i="10"/>
  <c r="W171" i="10"/>
  <c r="V171" i="10"/>
  <c r="U171" i="10"/>
  <c r="P171" i="10"/>
  <c r="O171" i="10"/>
  <c r="N171" i="10"/>
  <c r="M171" i="10"/>
  <c r="E171" i="10"/>
  <c r="T171" i="10" s="1"/>
  <c r="D171" i="10"/>
  <c r="C171" i="10"/>
  <c r="B171" i="10"/>
  <c r="AN170" i="10"/>
  <c r="AC170" i="10" s="1"/>
  <c r="AK170" i="10"/>
  <c r="AG170" i="10"/>
  <c r="AH170" i="10" s="1"/>
  <c r="AE170" i="10"/>
  <c r="AD170" i="10"/>
  <c r="AA170" i="10"/>
  <c r="Z170" i="10"/>
  <c r="X170" i="10"/>
  <c r="W170" i="10"/>
  <c r="V170" i="10"/>
  <c r="U170" i="10"/>
  <c r="P170" i="10"/>
  <c r="O170" i="10"/>
  <c r="N170" i="10"/>
  <c r="M170" i="10"/>
  <c r="E170" i="10"/>
  <c r="T170" i="10" s="1"/>
  <c r="D170" i="10"/>
  <c r="C170" i="10"/>
  <c r="B170" i="10"/>
  <c r="AN169" i="10"/>
  <c r="AK169" i="10"/>
  <c r="AH169" i="10"/>
  <c r="AG169" i="10"/>
  <c r="AE169" i="10"/>
  <c r="AD169" i="10"/>
  <c r="AC169" i="10"/>
  <c r="AA169" i="10"/>
  <c r="Z169" i="10"/>
  <c r="X169" i="10"/>
  <c r="W169" i="10"/>
  <c r="V169" i="10"/>
  <c r="U169" i="10"/>
  <c r="P169" i="10"/>
  <c r="O169" i="10"/>
  <c r="N169" i="10"/>
  <c r="M169" i="10"/>
  <c r="E169" i="10"/>
  <c r="T169" i="10" s="1"/>
  <c r="D169" i="10"/>
  <c r="C169" i="10"/>
  <c r="B169" i="10"/>
  <c r="AN168" i="10"/>
  <c r="AK168" i="10"/>
  <c r="AH168" i="10"/>
  <c r="AG168" i="10"/>
  <c r="AE168" i="10"/>
  <c r="AD168" i="10"/>
  <c r="AC168" i="10"/>
  <c r="AA168" i="10"/>
  <c r="Z168" i="10"/>
  <c r="X168" i="10"/>
  <c r="W168" i="10"/>
  <c r="V168" i="10"/>
  <c r="U168" i="10"/>
  <c r="P168" i="10"/>
  <c r="O168" i="10"/>
  <c r="N168" i="10"/>
  <c r="M168" i="10"/>
  <c r="E168" i="10"/>
  <c r="T168" i="10" s="1"/>
  <c r="D168" i="10"/>
  <c r="C168" i="10"/>
  <c r="B168" i="10"/>
  <c r="AN167" i="10"/>
  <c r="AK167" i="10"/>
  <c r="AH167" i="10"/>
  <c r="AG167" i="10"/>
  <c r="AE167" i="10"/>
  <c r="AD167" i="10"/>
  <c r="AC167" i="10"/>
  <c r="AA167" i="10"/>
  <c r="Z167" i="10"/>
  <c r="X167" i="10"/>
  <c r="W167" i="10"/>
  <c r="V167" i="10"/>
  <c r="U167" i="10"/>
  <c r="P167" i="10"/>
  <c r="O167" i="10"/>
  <c r="N167" i="10"/>
  <c r="M167" i="10"/>
  <c r="E167" i="10"/>
  <c r="T167" i="10" s="1"/>
  <c r="D167" i="10"/>
  <c r="C167" i="10"/>
  <c r="B167" i="10"/>
  <c r="AN166" i="10"/>
  <c r="AK166" i="10"/>
  <c r="AH166" i="10"/>
  <c r="AG166" i="10"/>
  <c r="AE166" i="10"/>
  <c r="AD166" i="10"/>
  <c r="AC166" i="10"/>
  <c r="AA166" i="10"/>
  <c r="Z166" i="10"/>
  <c r="X166" i="10"/>
  <c r="W166" i="10"/>
  <c r="V166" i="10"/>
  <c r="U166" i="10"/>
  <c r="P166" i="10"/>
  <c r="O166" i="10"/>
  <c r="N166" i="10"/>
  <c r="M166" i="10"/>
  <c r="E166" i="10"/>
  <c r="T166" i="10" s="1"/>
  <c r="D166" i="10"/>
  <c r="C166" i="10"/>
  <c r="B166" i="10"/>
  <c r="AN165" i="10"/>
  <c r="AK165" i="10"/>
  <c r="AH165" i="10"/>
  <c r="AG165" i="10"/>
  <c r="AE165" i="10"/>
  <c r="AD165" i="10"/>
  <c r="AC165" i="10"/>
  <c r="AA165" i="10"/>
  <c r="Z165" i="10"/>
  <c r="X165" i="10"/>
  <c r="W165" i="10"/>
  <c r="V165" i="10"/>
  <c r="U165" i="10"/>
  <c r="P165" i="10"/>
  <c r="O165" i="10"/>
  <c r="N165" i="10"/>
  <c r="M165" i="10"/>
  <c r="E165" i="10"/>
  <c r="T165" i="10" s="1"/>
  <c r="D165" i="10"/>
  <c r="C165" i="10"/>
  <c r="B165" i="10"/>
  <c r="AN164" i="10"/>
  <c r="AK164" i="10"/>
  <c r="AH164" i="10"/>
  <c r="AG164" i="10"/>
  <c r="AE164" i="10"/>
  <c r="AD164" i="10"/>
  <c r="AC164" i="10"/>
  <c r="AA164" i="10"/>
  <c r="Z164" i="10"/>
  <c r="X164" i="10"/>
  <c r="W164" i="10"/>
  <c r="V164" i="10"/>
  <c r="U164" i="10"/>
  <c r="P164" i="10"/>
  <c r="O164" i="10"/>
  <c r="N164" i="10"/>
  <c r="M164" i="10"/>
  <c r="E164" i="10"/>
  <c r="T164" i="10" s="1"/>
  <c r="D164" i="10"/>
  <c r="C164" i="10"/>
  <c r="B164" i="10"/>
  <c r="AN163" i="10"/>
  <c r="AK163" i="10"/>
  <c r="AH163" i="10"/>
  <c r="AG163" i="10"/>
  <c r="AE163" i="10"/>
  <c r="AD163" i="10"/>
  <c r="AC163" i="10"/>
  <c r="AA163" i="10"/>
  <c r="Z163" i="10"/>
  <c r="X163" i="10"/>
  <c r="W163" i="10"/>
  <c r="V163" i="10"/>
  <c r="U163" i="10"/>
  <c r="P163" i="10"/>
  <c r="O163" i="10"/>
  <c r="N163" i="10"/>
  <c r="M163" i="10"/>
  <c r="E163" i="10"/>
  <c r="T163" i="10" s="1"/>
  <c r="D163" i="10"/>
  <c r="C163" i="10"/>
  <c r="B163" i="10"/>
  <c r="AN162" i="10"/>
  <c r="AK162" i="10"/>
  <c r="AH162" i="10"/>
  <c r="AG162" i="10"/>
  <c r="AE162" i="10"/>
  <c r="AD162" i="10"/>
  <c r="AC162" i="10"/>
  <c r="AA162" i="10"/>
  <c r="Z162" i="10"/>
  <c r="X162" i="10"/>
  <c r="W162" i="10"/>
  <c r="V162" i="10"/>
  <c r="U162" i="10"/>
  <c r="P162" i="10"/>
  <c r="O162" i="10"/>
  <c r="N162" i="10"/>
  <c r="M162" i="10"/>
  <c r="E162" i="10"/>
  <c r="T162" i="10" s="1"/>
  <c r="D162" i="10"/>
  <c r="C162" i="10"/>
  <c r="B162" i="10"/>
  <c r="AN161" i="10"/>
  <c r="AK161" i="10"/>
  <c r="AH161" i="10"/>
  <c r="AG161" i="10"/>
  <c r="AE161" i="10"/>
  <c r="AD161" i="10"/>
  <c r="AC161" i="10"/>
  <c r="AA161" i="10"/>
  <c r="Z161" i="10"/>
  <c r="X161" i="10"/>
  <c r="W161" i="10"/>
  <c r="V161" i="10"/>
  <c r="U161" i="10"/>
  <c r="P161" i="10"/>
  <c r="O161" i="10"/>
  <c r="N161" i="10"/>
  <c r="M161" i="10"/>
  <c r="E161" i="10"/>
  <c r="T161" i="10" s="1"/>
  <c r="D161" i="10"/>
  <c r="C161" i="10"/>
  <c r="B161" i="10"/>
  <c r="AN160" i="10"/>
  <c r="AK160" i="10"/>
  <c r="AH160" i="10"/>
  <c r="AG160" i="10"/>
  <c r="AE160" i="10"/>
  <c r="AD160" i="10"/>
  <c r="AC160" i="10"/>
  <c r="AA160" i="10"/>
  <c r="Z160" i="10"/>
  <c r="X160" i="10"/>
  <c r="W160" i="10"/>
  <c r="V160" i="10"/>
  <c r="U160" i="10"/>
  <c r="P160" i="10"/>
  <c r="O160" i="10"/>
  <c r="N160" i="10"/>
  <c r="M160" i="10"/>
  <c r="E160" i="10"/>
  <c r="T160" i="10" s="1"/>
  <c r="D160" i="10"/>
  <c r="C160" i="10"/>
  <c r="B160" i="10"/>
  <c r="AN159" i="10"/>
  <c r="AK159" i="10"/>
  <c r="AH159" i="10"/>
  <c r="AG159" i="10"/>
  <c r="AE159" i="10"/>
  <c r="AC159" i="10" s="1"/>
  <c r="AD159" i="10"/>
  <c r="AA159" i="10"/>
  <c r="Z159" i="10"/>
  <c r="X159" i="10"/>
  <c r="W159" i="10"/>
  <c r="V159" i="10"/>
  <c r="U159" i="10"/>
  <c r="P159" i="10"/>
  <c r="O159" i="10"/>
  <c r="N159" i="10"/>
  <c r="M159" i="10"/>
  <c r="E159" i="10"/>
  <c r="T159" i="10" s="1"/>
  <c r="D159" i="10"/>
  <c r="C159" i="10"/>
  <c r="B159" i="10"/>
  <c r="AN158" i="10"/>
  <c r="AK158" i="10"/>
  <c r="AH158" i="10"/>
  <c r="AG158" i="10"/>
  <c r="AE158" i="10"/>
  <c r="AC158" i="10" s="1"/>
  <c r="AD158" i="10"/>
  <c r="AA158" i="10"/>
  <c r="Z158" i="10"/>
  <c r="X158" i="10"/>
  <c r="W158" i="10"/>
  <c r="V158" i="10"/>
  <c r="U158" i="10"/>
  <c r="P158" i="10"/>
  <c r="O158" i="10"/>
  <c r="N158" i="10"/>
  <c r="M158" i="10"/>
  <c r="E158" i="10"/>
  <c r="T158" i="10" s="1"/>
  <c r="D158" i="10"/>
  <c r="C158" i="10"/>
  <c r="B158" i="10"/>
  <c r="AN157" i="10"/>
  <c r="AK157" i="10"/>
  <c r="AH157" i="10"/>
  <c r="AG157" i="10"/>
  <c r="AE157" i="10"/>
  <c r="AD157" i="10"/>
  <c r="AA157" i="10"/>
  <c r="Z157" i="10"/>
  <c r="X157" i="10"/>
  <c r="P157" i="10"/>
  <c r="O157" i="10"/>
  <c r="N157" i="10"/>
  <c r="E157" i="10"/>
  <c r="U157" i="10" s="1"/>
  <c r="D157" i="10"/>
  <c r="C157" i="10"/>
  <c r="B157" i="10"/>
  <c r="AN156" i="10"/>
  <c r="AK156" i="10"/>
  <c r="AH156" i="10"/>
  <c r="AG156" i="10"/>
  <c r="AE156" i="10"/>
  <c r="AA156" i="10"/>
  <c r="Z156" i="10"/>
  <c r="AD156" i="10" s="1"/>
  <c r="X156" i="10"/>
  <c r="P156" i="10"/>
  <c r="O156" i="10"/>
  <c r="N156" i="10"/>
  <c r="E156" i="10"/>
  <c r="U156" i="10" s="1"/>
  <c r="D156" i="10"/>
  <c r="C156" i="10"/>
  <c r="B156" i="10"/>
  <c r="AN155" i="10"/>
  <c r="AK155" i="10"/>
  <c r="AH155" i="10"/>
  <c r="AG155" i="10"/>
  <c r="AE155" i="10"/>
  <c r="AD155" i="10"/>
  <c r="AA155" i="10"/>
  <c r="Z155" i="10"/>
  <c r="X155" i="10"/>
  <c r="U155" i="10"/>
  <c r="R155" i="10"/>
  <c r="P155" i="10"/>
  <c r="O155" i="10"/>
  <c r="N155" i="10"/>
  <c r="E155" i="10"/>
  <c r="D155" i="10"/>
  <c r="C155" i="10"/>
  <c r="B155" i="10"/>
  <c r="AN154" i="10"/>
  <c r="AK154" i="10"/>
  <c r="AG154" i="10"/>
  <c r="AH154" i="10" s="1"/>
  <c r="AE154" i="10"/>
  <c r="AA154" i="10"/>
  <c r="Z154" i="10"/>
  <c r="AD154" i="10" s="1"/>
  <c r="X154" i="10"/>
  <c r="W154" i="10"/>
  <c r="V154" i="10"/>
  <c r="P154" i="10"/>
  <c r="O154" i="10"/>
  <c r="N154" i="10"/>
  <c r="M154" i="10"/>
  <c r="E154" i="10"/>
  <c r="D154" i="10"/>
  <c r="C154" i="10"/>
  <c r="B154" i="10"/>
  <c r="AN153" i="10"/>
  <c r="AK153" i="10"/>
  <c r="AH153" i="10"/>
  <c r="AG153" i="10"/>
  <c r="AE153" i="10"/>
  <c r="AD153" i="10"/>
  <c r="AA153" i="10"/>
  <c r="Z153" i="10"/>
  <c r="X153" i="10"/>
  <c r="P153" i="10"/>
  <c r="O153" i="10"/>
  <c r="N153" i="10"/>
  <c r="E153" i="10"/>
  <c r="U153" i="10" s="1"/>
  <c r="D153" i="10"/>
  <c r="C153" i="10"/>
  <c r="B153" i="10"/>
  <c r="AN152" i="10"/>
  <c r="AK152" i="10"/>
  <c r="AH152" i="10"/>
  <c r="AG152" i="10"/>
  <c r="AE152" i="10"/>
  <c r="AA152" i="10"/>
  <c r="Z152" i="10"/>
  <c r="AD152" i="10" s="1"/>
  <c r="X152" i="10"/>
  <c r="P152" i="10"/>
  <c r="O152" i="10"/>
  <c r="N152" i="10"/>
  <c r="E152" i="10"/>
  <c r="U152" i="10" s="1"/>
  <c r="D152" i="10"/>
  <c r="C152" i="10"/>
  <c r="B152" i="10"/>
  <c r="AN151" i="10"/>
  <c r="AK151" i="10"/>
  <c r="AH151" i="10"/>
  <c r="AG151" i="10"/>
  <c r="AE151" i="10"/>
  <c r="AD151" i="10"/>
  <c r="AA151" i="10"/>
  <c r="Z151" i="10"/>
  <c r="X151" i="10"/>
  <c r="P151" i="10"/>
  <c r="O151" i="10"/>
  <c r="N151" i="10"/>
  <c r="E151" i="10"/>
  <c r="D151" i="10"/>
  <c r="C151" i="10"/>
  <c r="B151" i="10"/>
  <c r="AN150" i="10"/>
  <c r="AK150" i="10"/>
  <c r="AH150" i="10"/>
  <c r="AG150" i="10"/>
  <c r="AE150" i="10"/>
  <c r="AA150" i="10"/>
  <c r="Z150" i="10"/>
  <c r="AD150" i="10" s="1"/>
  <c r="X150" i="10"/>
  <c r="V150" i="10"/>
  <c r="P150" i="10"/>
  <c r="O150" i="10"/>
  <c r="N150" i="10"/>
  <c r="M150" i="10"/>
  <c r="E150" i="10"/>
  <c r="R150" i="10" s="1"/>
  <c r="D150" i="10"/>
  <c r="C150" i="10"/>
  <c r="B150" i="10"/>
  <c r="AN149" i="10"/>
  <c r="AK149" i="10"/>
  <c r="AH149" i="10"/>
  <c r="AG149" i="10"/>
  <c r="AE149" i="10"/>
  <c r="AD149" i="10"/>
  <c r="AA149" i="10"/>
  <c r="Z149" i="10"/>
  <c r="X149" i="10"/>
  <c r="P149" i="10"/>
  <c r="O149" i="10"/>
  <c r="N149" i="10"/>
  <c r="E149" i="10"/>
  <c r="D149" i="10"/>
  <c r="C149" i="10"/>
  <c r="B149" i="10"/>
  <c r="AN148" i="10"/>
  <c r="AK148" i="10"/>
  <c r="AH148" i="10"/>
  <c r="AG148" i="10"/>
  <c r="AE148" i="10"/>
  <c r="AA148" i="10"/>
  <c r="Z148" i="10"/>
  <c r="AD148" i="10" s="1"/>
  <c r="X148" i="10"/>
  <c r="P148" i="10"/>
  <c r="O148" i="10"/>
  <c r="N148" i="10"/>
  <c r="E148" i="10"/>
  <c r="R148" i="10" s="1"/>
  <c r="D148" i="10"/>
  <c r="C148" i="10"/>
  <c r="B148" i="10"/>
  <c r="AN147" i="10"/>
  <c r="AK147" i="10"/>
  <c r="AH147" i="10"/>
  <c r="AG147" i="10"/>
  <c r="AE147" i="10"/>
  <c r="AA147" i="10"/>
  <c r="Z147" i="10"/>
  <c r="AD147" i="10" s="1"/>
  <c r="X147" i="10"/>
  <c r="R147" i="10"/>
  <c r="P147" i="10"/>
  <c r="O147" i="10"/>
  <c r="N147" i="10"/>
  <c r="E147" i="10"/>
  <c r="D147" i="10"/>
  <c r="C147" i="10"/>
  <c r="B147" i="10"/>
  <c r="AN146" i="10"/>
  <c r="AK146" i="10"/>
  <c r="AH146" i="10"/>
  <c r="AG146" i="10"/>
  <c r="AE146" i="10"/>
  <c r="AA146" i="10"/>
  <c r="Z146" i="10"/>
  <c r="AD146" i="10" s="1"/>
  <c r="X146" i="10"/>
  <c r="P146" i="10"/>
  <c r="O146" i="10"/>
  <c r="N146" i="10"/>
  <c r="E146" i="10"/>
  <c r="D146" i="10"/>
  <c r="C146" i="10"/>
  <c r="B146" i="10"/>
  <c r="AN145" i="10"/>
  <c r="AK145" i="10"/>
  <c r="AH145" i="10"/>
  <c r="AG145" i="10"/>
  <c r="AE145" i="10"/>
  <c r="AA145" i="10"/>
  <c r="Z145" i="10"/>
  <c r="AD145" i="10" s="1"/>
  <c r="X145" i="10"/>
  <c r="P145" i="10"/>
  <c r="O145" i="10"/>
  <c r="N145" i="10"/>
  <c r="E145" i="10"/>
  <c r="R145" i="10" s="1"/>
  <c r="D145" i="10"/>
  <c r="C145" i="10"/>
  <c r="B145" i="10"/>
  <c r="AN144" i="10"/>
  <c r="AK144" i="10"/>
  <c r="AH144" i="10"/>
  <c r="AG144" i="10"/>
  <c r="AE144" i="10"/>
  <c r="AA144" i="10"/>
  <c r="Z144" i="10"/>
  <c r="AD144" i="10" s="1"/>
  <c r="X144" i="10"/>
  <c r="P144" i="10"/>
  <c r="O144" i="10"/>
  <c r="N144" i="10"/>
  <c r="E144" i="10"/>
  <c r="D144" i="10"/>
  <c r="C144" i="10"/>
  <c r="B144" i="10"/>
  <c r="AN143" i="10"/>
  <c r="AK143" i="10"/>
  <c r="AH143" i="10"/>
  <c r="AG143" i="10"/>
  <c r="AE143" i="10"/>
  <c r="AA143" i="10"/>
  <c r="Z143" i="10"/>
  <c r="AD143" i="10" s="1"/>
  <c r="X143" i="10"/>
  <c r="P143" i="10"/>
  <c r="O143" i="10"/>
  <c r="N143" i="10"/>
  <c r="E143" i="10"/>
  <c r="W143" i="10" s="1"/>
  <c r="D143" i="10"/>
  <c r="C143" i="10"/>
  <c r="B143" i="10"/>
  <c r="AN142" i="10"/>
  <c r="AK142" i="10"/>
  <c r="AH142" i="10"/>
  <c r="AG142" i="10"/>
  <c r="AE142" i="10"/>
  <c r="AA142" i="10"/>
  <c r="Z142" i="10"/>
  <c r="AD142" i="10" s="1"/>
  <c r="X142" i="10"/>
  <c r="P142" i="10"/>
  <c r="O142" i="10"/>
  <c r="N142" i="10"/>
  <c r="E142" i="10"/>
  <c r="D142" i="10"/>
  <c r="C142" i="10"/>
  <c r="B142" i="10"/>
  <c r="AN141" i="10"/>
  <c r="AK141" i="10"/>
  <c r="AH141" i="10"/>
  <c r="AG141" i="10"/>
  <c r="AE141" i="10"/>
  <c r="AA141" i="10"/>
  <c r="Z141" i="10"/>
  <c r="AD141" i="10" s="1"/>
  <c r="X141" i="10"/>
  <c r="P141" i="10"/>
  <c r="O141" i="10"/>
  <c r="N141" i="10"/>
  <c r="M141" i="10"/>
  <c r="E141" i="10"/>
  <c r="W141" i="10" s="1"/>
  <c r="AC141" i="10" s="1"/>
  <c r="D141" i="10"/>
  <c r="C141" i="10"/>
  <c r="B141" i="10"/>
  <c r="AN140" i="10"/>
  <c r="AK140" i="10"/>
  <c r="AH140" i="10"/>
  <c r="AG140" i="10"/>
  <c r="AE140" i="10"/>
  <c r="AA140" i="10"/>
  <c r="Z140" i="10"/>
  <c r="AD140" i="10" s="1"/>
  <c r="X140" i="10"/>
  <c r="P140" i="10"/>
  <c r="O140" i="10"/>
  <c r="N140" i="10"/>
  <c r="M140" i="10"/>
  <c r="E140" i="10"/>
  <c r="U140" i="10" s="1"/>
  <c r="D140" i="10"/>
  <c r="C140" i="10"/>
  <c r="B140" i="10"/>
  <c r="AN139" i="10"/>
  <c r="AK139" i="10"/>
  <c r="AH139" i="10"/>
  <c r="AG139" i="10"/>
  <c r="AE139" i="10"/>
  <c r="AA139" i="10"/>
  <c r="Z139" i="10"/>
  <c r="AD139" i="10" s="1"/>
  <c r="X139" i="10"/>
  <c r="P139" i="10"/>
  <c r="O139" i="10"/>
  <c r="N139" i="10"/>
  <c r="M139" i="10"/>
  <c r="E139" i="10"/>
  <c r="U139" i="10" s="1"/>
  <c r="D139" i="10"/>
  <c r="C139" i="10"/>
  <c r="B139" i="10"/>
  <c r="AN138" i="10"/>
  <c r="AK138" i="10"/>
  <c r="AH138" i="10"/>
  <c r="AG138" i="10"/>
  <c r="AE138" i="10"/>
  <c r="AA138" i="10"/>
  <c r="Z138" i="10"/>
  <c r="AD138" i="10" s="1"/>
  <c r="X138" i="10"/>
  <c r="P138" i="10"/>
  <c r="O138" i="10"/>
  <c r="N138" i="10"/>
  <c r="M138" i="10"/>
  <c r="E138" i="10"/>
  <c r="U138" i="10" s="1"/>
  <c r="D138" i="10"/>
  <c r="C138" i="10"/>
  <c r="B138" i="10"/>
  <c r="AN137" i="10"/>
  <c r="AK137" i="10"/>
  <c r="AH137" i="10"/>
  <c r="AG137" i="10"/>
  <c r="AE137" i="10"/>
  <c r="AA137" i="10"/>
  <c r="Z137" i="10"/>
  <c r="AD137" i="10" s="1"/>
  <c r="X137" i="10"/>
  <c r="P137" i="10"/>
  <c r="O137" i="10"/>
  <c r="N137" i="10"/>
  <c r="M137" i="10"/>
  <c r="E137" i="10"/>
  <c r="U137" i="10" s="1"/>
  <c r="D137" i="10"/>
  <c r="C137" i="10"/>
  <c r="B137" i="10"/>
  <c r="AN136" i="10"/>
  <c r="AK136" i="10"/>
  <c r="AH136" i="10"/>
  <c r="AG136" i="10"/>
  <c r="AE136" i="10"/>
  <c r="AA136" i="10"/>
  <c r="Z136" i="10"/>
  <c r="AD136" i="10" s="1"/>
  <c r="X136" i="10"/>
  <c r="P136" i="10"/>
  <c r="O136" i="10"/>
  <c r="N136" i="10"/>
  <c r="M136" i="10"/>
  <c r="E136" i="10"/>
  <c r="U136" i="10" s="1"/>
  <c r="D136" i="10"/>
  <c r="C136" i="10"/>
  <c r="B136" i="10"/>
  <c r="AN135" i="10"/>
  <c r="AK135" i="10"/>
  <c r="AH135" i="10"/>
  <c r="AG135" i="10"/>
  <c r="AE135" i="10"/>
  <c r="AA135" i="10"/>
  <c r="Z135" i="10"/>
  <c r="AD135" i="10" s="1"/>
  <c r="X135" i="10"/>
  <c r="R135" i="10"/>
  <c r="AL135" i="10" s="1"/>
  <c r="P135" i="10"/>
  <c r="O135" i="10"/>
  <c r="N135" i="10"/>
  <c r="E135" i="10"/>
  <c r="D135" i="10"/>
  <c r="C135" i="10"/>
  <c r="B135" i="10"/>
  <c r="AN134" i="10"/>
  <c r="AK134" i="10"/>
  <c r="AJ134" i="10"/>
  <c r="AH134" i="10"/>
  <c r="AG134" i="10"/>
  <c r="AE134" i="10"/>
  <c r="AA134" i="10"/>
  <c r="Z134" i="10"/>
  <c r="AD134" i="10" s="1"/>
  <c r="X134" i="10"/>
  <c r="T134" i="10"/>
  <c r="S134" i="10"/>
  <c r="AM134" i="10" s="1"/>
  <c r="P134" i="10"/>
  <c r="O134" i="10"/>
  <c r="N134" i="10"/>
  <c r="J134" i="10"/>
  <c r="G134" i="10"/>
  <c r="Q134" i="10" s="1"/>
  <c r="E134" i="10"/>
  <c r="V134" i="10" s="1"/>
  <c r="D134" i="10"/>
  <c r="C134" i="10"/>
  <c r="B134" i="10"/>
  <c r="AN133" i="10"/>
  <c r="AK133" i="10"/>
  <c r="AG133" i="10"/>
  <c r="AH133" i="10" s="1"/>
  <c r="AE133" i="10"/>
  <c r="AA133" i="10"/>
  <c r="Z133" i="10"/>
  <c r="X133" i="10"/>
  <c r="W133" i="10"/>
  <c r="U133" i="10"/>
  <c r="P133" i="10"/>
  <c r="O133" i="10"/>
  <c r="N133" i="10"/>
  <c r="M133" i="10"/>
  <c r="E133" i="10"/>
  <c r="V133" i="10" s="1"/>
  <c r="D133" i="10"/>
  <c r="C133" i="10"/>
  <c r="B133" i="10"/>
  <c r="AN132" i="10"/>
  <c r="AK132" i="10"/>
  <c r="AH132" i="10"/>
  <c r="AG132" i="10"/>
  <c r="AE132" i="10"/>
  <c r="AD132" i="10"/>
  <c r="AA132" i="10"/>
  <c r="Z132" i="10"/>
  <c r="X132" i="10"/>
  <c r="V132" i="10"/>
  <c r="U132" i="10"/>
  <c r="P132" i="10"/>
  <c r="O132" i="10"/>
  <c r="N132" i="10"/>
  <c r="M132" i="10"/>
  <c r="E132" i="10"/>
  <c r="T132" i="10" s="1"/>
  <c r="D132" i="10"/>
  <c r="C132" i="10"/>
  <c r="B132" i="10"/>
  <c r="AN131" i="10"/>
  <c r="AK131" i="10"/>
  <c r="AH131" i="10"/>
  <c r="AG131" i="10"/>
  <c r="AE131" i="10"/>
  <c r="AD131" i="10"/>
  <c r="AA131" i="10"/>
  <c r="Z131" i="10"/>
  <c r="X131" i="10"/>
  <c r="V131" i="10"/>
  <c r="U131" i="10"/>
  <c r="P131" i="10"/>
  <c r="O131" i="10"/>
  <c r="N131" i="10"/>
  <c r="M131" i="10"/>
  <c r="E131" i="10"/>
  <c r="T131" i="10" s="1"/>
  <c r="D131" i="10"/>
  <c r="C131" i="10"/>
  <c r="B131" i="10"/>
  <c r="AN130" i="10"/>
  <c r="AK130" i="10"/>
  <c r="AH130" i="10"/>
  <c r="AG130" i="10"/>
  <c r="AE130" i="10"/>
  <c r="AD130" i="10"/>
  <c r="AA130" i="10"/>
  <c r="Z130" i="10"/>
  <c r="X130" i="10"/>
  <c r="V130" i="10"/>
  <c r="U130" i="10"/>
  <c r="P130" i="10"/>
  <c r="O130" i="10"/>
  <c r="N130" i="10"/>
  <c r="M130" i="10"/>
  <c r="E130" i="10"/>
  <c r="T130" i="10" s="1"/>
  <c r="D130" i="10"/>
  <c r="C130" i="10"/>
  <c r="B130" i="10"/>
  <c r="AN129" i="10"/>
  <c r="AK129" i="10"/>
  <c r="AH129" i="10"/>
  <c r="AG129" i="10"/>
  <c r="AE129" i="10"/>
  <c r="AD129" i="10"/>
  <c r="AA129" i="10"/>
  <c r="Z129" i="10"/>
  <c r="X129" i="10"/>
  <c r="V129" i="10"/>
  <c r="U129" i="10"/>
  <c r="P129" i="10"/>
  <c r="O129" i="10"/>
  <c r="N129" i="10"/>
  <c r="M129" i="10"/>
  <c r="E129" i="10"/>
  <c r="T129" i="10" s="1"/>
  <c r="D129" i="10"/>
  <c r="C129" i="10"/>
  <c r="B129" i="10"/>
  <c r="AN128" i="10"/>
  <c r="AK128" i="10"/>
  <c r="AH128" i="10"/>
  <c r="AG128" i="10"/>
  <c r="AE128" i="10"/>
  <c r="AD128" i="10"/>
  <c r="AA128" i="10"/>
  <c r="Z128" i="10"/>
  <c r="X128" i="10"/>
  <c r="V128" i="10"/>
  <c r="U128" i="10"/>
  <c r="P128" i="10"/>
  <c r="O128" i="10"/>
  <c r="N128" i="10"/>
  <c r="M128" i="10"/>
  <c r="E128" i="10"/>
  <c r="T128" i="10" s="1"/>
  <c r="D128" i="10"/>
  <c r="C128" i="10"/>
  <c r="B128" i="10"/>
  <c r="AN127" i="10"/>
  <c r="AK127" i="10"/>
  <c r="AH127" i="10"/>
  <c r="AG127" i="10"/>
  <c r="AE127" i="10"/>
  <c r="AD127" i="10"/>
  <c r="AA127" i="10"/>
  <c r="Z127" i="10"/>
  <c r="X127" i="10"/>
  <c r="V127" i="10"/>
  <c r="U127" i="10"/>
  <c r="P127" i="10"/>
  <c r="O127" i="10"/>
  <c r="N127" i="10"/>
  <c r="M127" i="10"/>
  <c r="E127" i="10"/>
  <c r="T127" i="10" s="1"/>
  <c r="D127" i="10"/>
  <c r="C127" i="10"/>
  <c r="B127" i="10"/>
  <c r="AN126" i="10"/>
  <c r="AK126" i="10"/>
  <c r="AH126" i="10"/>
  <c r="AG126" i="10"/>
  <c r="AE126" i="10"/>
  <c r="AD126" i="10"/>
  <c r="AA126" i="10"/>
  <c r="Z126" i="10"/>
  <c r="X126" i="10"/>
  <c r="V126" i="10"/>
  <c r="U126" i="10"/>
  <c r="P126" i="10"/>
  <c r="O126" i="10"/>
  <c r="N126" i="10"/>
  <c r="M126" i="10"/>
  <c r="E126" i="10"/>
  <c r="T126" i="10" s="1"/>
  <c r="D126" i="10"/>
  <c r="C126" i="10"/>
  <c r="B126" i="10"/>
  <c r="AN125" i="10"/>
  <c r="AK125" i="10"/>
  <c r="AH125" i="10"/>
  <c r="AG125" i="10"/>
  <c r="AE125" i="10"/>
  <c r="AD125" i="10"/>
  <c r="AA125" i="10"/>
  <c r="Z125" i="10"/>
  <c r="X125" i="10"/>
  <c r="V125" i="10"/>
  <c r="U125" i="10"/>
  <c r="P125" i="10"/>
  <c r="O125" i="10"/>
  <c r="N125" i="10"/>
  <c r="M125" i="10"/>
  <c r="E125" i="10"/>
  <c r="T125" i="10" s="1"/>
  <c r="D125" i="10"/>
  <c r="C125" i="10"/>
  <c r="B125" i="10"/>
  <c r="AN124" i="10"/>
  <c r="AK124" i="10"/>
  <c r="AH124" i="10"/>
  <c r="AG124" i="10"/>
  <c r="AE124" i="10"/>
  <c r="AD124" i="10"/>
  <c r="AA124" i="10"/>
  <c r="Z124" i="10"/>
  <c r="X124" i="10"/>
  <c r="V124" i="10"/>
  <c r="U124" i="10"/>
  <c r="P124" i="10"/>
  <c r="O124" i="10"/>
  <c r="N124" i="10"/>
  <c r="M124" i="10"/>
  <c r="E124" i="10"/>
  <c r="T124" i="10" s="1"/>
  <c r="D124" i="10"/>
  <c r="C124" i="10"/>
  <c r="B124" i="10"/>
  <c r="AN123" i="10"/>
  <c r="AK123" i="10"/>
  <c r="AH123" i="10"/>
  <c r="AG123" i="10"/>
  <c r="AE123" i="10"/>
  <c r="AD123" i="10"/>
  <c r="AA123" i="10"/>
  <c r="Z123" i="10"/>
  <c r="X123" i="10"/>
  <c r="V123" i="10"/>
  <c r="U123" i="10"/>
  <c r="P123" i="10"/>
  <c r="O123" i="10"/>
  <c r="N123" i="10"/>
  <c r="M123" i="10"/>
  <c r="E123" i="10"/>
  <c r="T123" i="10" s="1"/>
  <c r="D123" i="10"/>
  <c r="C123" i="10"/>
  <c r="B123" i="10"/>
  <c r="AN122" i="10"/>
  <c r="AK122" i="10"/>
  <c r="AH122" i="10"/>
  <c r="AG122" i="10"/>
  <c r="AE122" i="10"/>
  <c r="AD122" i="10"/>
  <c r="AA122" i="10"/>
  <c r="Z122" i="10"/>
  <c r="X122" i="10"/>
  <c r="V122" i="10"/>
  <c r="U122" i="10"/>
  <c r="P122" i="10"/>
  <c r="O122" i="10"/>
  <c r="N122" i="10"/>
  <c r="M122" i="10"/>
  <c r="E122" i="10"/>
  <c r="T122" i="10" s="1"/>
  <c r="D122" i="10"/>
  <c r="C122" i="10"/>
  <c r="B122" i="10"/>
  <c r="AN121" i="10"/>
  <c r="AK121" i="10"/>
  <c r="AH121" i="10"/>
  <c r="AG121" i="10"/>
  <c r="AE121" i="10"/>
  <c r="AD121" i="10"/>
  <c r="AA121" i="10"/>
  <c r="Z121" i="10"/>
  <c r="X121" i="10"/>
  <c r="V121" i="10"/>
  <c r="U121" i="10"/>
  <c r="P121" i="10"/>
  <c r="O121" i="10"/>
  <c r="N121" i="10"/>
  <c r="M121" i="10"/>
  <c r="E121" i="10"/>
  <c r="T121" i="10" s="1"/>
  <c r="D121" i="10"/>
  <c r="C121" i="10"/>
  <c r="B121" i="10"/>
  <c r="AN120" i="10"/>
  <c r="AK120" i="10"/>
  <c r="AH120" i="10"/>
  <c r="AG120" i="10"/>
  <c r="AE120" i="10"/>
  <c r="AD120" i="10"/>
  <c r="AA120" i="10"/>
  <c r="Z120" i="10"/>
  <c r="X120" i="10"/>
  <c r="V120" i="10"/>
  <c r="U120" i="10"/>
  <c r="P120" i="10"/>
  <c r="O120" i="10"/>
  <c r="N120" i="10"/>
  <c r="M120" i="10"/>
  <c r="E120" i="10"/>
  <c r="T120" i="10" s="1"/>
  <c r="D120" i="10"/>
  <c r="C120" i="10"/>
  <c r="B120" i="10"/>
  <c r="AN119" i="10"/>
  <c r="AK119" i="10"/>
  <c r="AH119" i="10"/>
  <c r="AG119" i="10"/>
  <c r="AE119" i="10"/>
  <c r="AD119" i="10"/>
  <c r="AA119" i="10"/>
  <c r="Z119" i="10"/>
  <c r="X119" i="10"/>
  <c r="V119" i="10"/>
  <c r="U119" i="10"/>
  <c r="P119" i="10"/>
  <c r="O119" i="10"/>
  <c r="N119" i="10"/>
  <c r="M119" i="10"/>
  <c r="E119" i="10"/>
  <c r="T119" i="10" s="1"/>
  <c r="D119" i="10"/>
  <c r="C119" i="10"/>
  <c r="B119" i="10"/>
  <c r="AN118" i="10"/>
  <c r="AK118" i="10"/>
  <c r="AH118" i="10"/>
  <c r="AG118" i="10"/>
  <c r="AE118" i="10"/>
  <c r="AD118" i="10"/>
  <c r="AA118" i="10"/>
  <c r="Z118" i="10"/>
  <c r="X118" i="10"/>
  <c r="V118" i="10"/>
  <c r="U118" i="10"/>
  <c r="P118" i="10"/>
  <c r="O118" i="10"/>
  <c r="N118" i="10"/>
  <c r="M118" i="10"/>
  <c r="E118" i="10"/>
  <c r="T118" i="10" s="1"/>
  <c r="D118" i="10"/>
  <c r="C118" i="10"/>
  <c r="B118" i="10"/>
  <c r="AN117" i="10"/>
  <c r="AK117" i="10"/>
  <c r="AH117" i="10"/>
  <c r="AG117" i="10"/>
  <c r="AE117" i="10"/>
  <c r="AD117" i="10"/>
  <c r="AA117" i="10"/>
  <c r="Z117" i="10"/>
  <c r="X117" i="10"/>
  <c r="V117" i="10"/>
  <c r="U117" i="10"/>
  <c r="P117" i="10"/>
  <c r="O117" i="10"/>
  <c r="N117" i="10"/>
  <c r="M117" i="10"/>
  <c r="E117" i="10"/>
  <c r="T117" i="10" s="1"/>
  <c r="D117" i="10"/>
  <c r="C117" i="10"/>
  <c r="B117" i="10"/>
  <c r="AN116" i="10"/>
  <c r="AK116" i="10"/>
  <c r="AH116" i="10"/>
  <c r="AG116" i="10"/>
  <c r="AE116" i="10"/>
  <c r="AD116" i="10"/>
  <c r="AA116" i="10"/>
  <c r="Z116" i="10"/>
  <c r="X116" i="10"/>
  <c r="V116" i="10"/>
  <c r="U116" i="10"/>
  <c r="P116" i="10"/>
  <c r="O116" i="10"/>
  <c r="N116" i="10"/>
  <c r="M116" i="10"/>
  <c r="E116" i="10"/>
  <c r="T116" i="10" s="1"/>
  <c r="D116" i="10"/>
  <c r="C116" i="10"/>
  <c r="B116" i="10"/>
  <c r="AN115" i="10"/>
  <c r="AK115" i="10"/>
  <c r="AH115" i="10"/>
  <c r="AG115" i="10"/>
  <c r="AE115" i="10"/>
  <c r="AD115" i="10"/>
  <c r="AA115" i="10"/>
  <c r="Z115" i="10"/>
  <c r="X115" i="10"/>
  <c r="V115" i="10"/>
  <c r="U115" i="10"/>
  <c r="P115" i="10"/>
  <c r="O115" i="10"/>
  <c r="N115" i="10"/>
  <c r="M115" i="10"/>
  <c r="E115" i="10"/>
  <c r="T115" i="10" s="1"/>
  <c r="D115" i="10"/>
  <c r="C115" i="10"/>
  <c r="B115" i="10"/>
  <c r="AN114" i="10"/>
  <c r="AK114" i="10"/>
  <c r="AH114" i="10"/>
  <c r="AG114" i="10"/>
  <c r="AE114" i="10"/>
  <c r="AD114" i="10"/>
  <c r="AA114" i="10"/>
  <c r="Z114" i="10"/>
  <c r="X114" i="10"/>
  <c r="V114" i="10"/>
  <c r="U114" i="10"/>
  <c r="P114" i="10"/>
  <c r="O114" i="10"/>
  <c r="N114" i="10"/>
  <c r="M114" i="10"/>
  <c r="E114" i="10"/>
  <c r="T114" i="10" s="1"/>
  <c r="D114" i="10"/>
  <c r="C114" i="10"/>
  <c r="B114" i="10"/>
  <c r="AN113" i="10"/>
  <c r="AK113" i="10"/>
  <c r="AH113" i="10"/>
  <c r="AG113" i="10"/>
  <c r="AE113" i="10"/>
  <c r="AD113" i="10"/>
  <c r="AC113" i="10"/>
  <c r="AA113" i="10"/>
  <c r="Z113" i="10"/>
  <c r="X113" i="10"/>
  <c r="W113" i="10"/>
  <c r="V113" i="10"/>
  <c r="U113" i="10"/>
  <c r="P113" i="10"/>
  <c r="O113" i="10"/>
  <c r="N113" i="10"/>
  <c r="M113" i="10"/>
  <c r="E113" i="10"/>
  <c r="T113" i="10" s="1"/>
  <c r="D113" i="10"/>
  <c r="C113" i="10"/>
  <c r="B113" i="10"/>
  <c r="AN112" i="10"/>
  <c r="AK112" i="10"/>
  <c r="AH112" i="10"/>
  <c r="AG112" i="10"/>
  <c r="AE112" i="10"/>
  <c r="AD112" i="10"/>
  <c r="AA112" i="10"/>
  <c r="Z112" i="10"/>
  <c r="X112" i="10"/>
  <c r="V112" i="10"/>
  <c r="U112" i="10"/>
  <c r="P112" i="10"/>
  <c r="O112" i="10"/>
  <c r="N112" i="10"/>
  <c r="M112" i="10"/>
  <c r="E112" i="10"/>
  <c r="T112" i="10" s="1"/>
  <c r="D112" i="10"/>
  <c r="C112" i="10"/>
  <c r="B112" i="10"/>
  <c r="AN111" i="10"/>
  <c r="AK111" i="10"/>
  <c r="AH111" i="10"/>
  <c r="AG111" i="10"/>
  <c r="AE111" i="10"/>
  <c r="AD111" i="10"/>
  <c r="AC111" i="10"/>
  <c r="AA111" i="10"/>
  <c r="Z111" i="10"/>
  <c r="X111" i="10"/>
  <c r="W111" i="10"/>
  <c r="V111" i="10"/>
  <c r="U111" i="10"/>
  <c r="Q111" i="10"/>
  <c r="P111" i="10"/>
  <c r="O111" i="10"/>
  <c r="N111" i="10"/>
  <c r="M111" i="10"/>
  <c r="G111" i="10"/>
  <c r="E111" i="10"/>
  <c r="T111" i="10" s="1"/>
  <c r="D111" i="10"/>
  <c r="C111" i="10"/>
  <c r="B111" i="10"/>
  <c r="AN110" i="10"/>
  <c r="AM110" i="10"/>
  <c r="AK110" i="10"/>
  <c r="AH110" i="10"/>
  <c r="AG110" i="10"/>
  <c r="AE110" i="10"/>
  <c r="AD110" i="10"/>
  <c r="AC110" i="10"/>
  <c r="AA110" i="10"/>
  <c r="Z110" i="10"/>
  <c r="X110" i="10"/>
  <c r="W110" i="10"/>
  <c r="V110" i="10"/>
  <c r="U110" i="10"/>
  <c r="T110" i="10"/>
  <c r="S110" i="10"/>
  <c r="Q110" i="10"/>
  <c r="P110" i="10"/>
  <c r="O110" i="10"/>
  <c r="N110" i="10"/>
  <c r="M110" i="10"/>
  <c r="J110" i="10"/>
  <c r="AJ110" i="10" s="1"/>
  <c r="G110" i="10"/>
  <c r="E110" i="10"/>
  <c r="R110" i="10" s="1"/>
  <c r="D110" i="10"/>
  <c r="C110" i="10"/>
  <c r="B110" i="10"/>
  <c r="AN109" i="10"/>
  <c r="AM109" i="10"/>
  <c r="AK109" i="10"/>
  <c r="AH109" i="10"/>
  <c r="AG109" i="10"/>
  <c r="AE109" i="10"/>
  <c r="AD109" i="10"/>
  <c r="AC109" i="10"/>
  <c r="AA109" i="10"/>
  <c r="Z109" i="10"/>
  <c r="X109" i="10"/>
  <c r="W109" i="10"/>
  <c r="V109" i="10"/>
  <c r="U109" i="10"/>
  <c r="T109" i="10"/>
  <c r="S109" i="10"/>
  <c r="Q109" i="10"/>
  <c r="P109" i="10"/>
  <c r="O109" i="10"/>
  <c r="N109" i="10"/>
  <c r="M109" i="10"/>
  <c r="J109" i="10"/>
  <c r="AJ109" i="10" s="1"/>
  <c r="G109" i="10"/>
  <c r="E109" i="10"/>
  <c r="R109" i="10" s="1"/>
  <c r="D109" i="10"/>
  <c r="C109" i="10"/>
  <c r="B109" i="10"/>
  <c r="AN108" i="10"/>
  <c r="AM108" i="10"/>
  <c r="AK108" i="10"/>
  <c r="AH108" i="10"/>
  <c r="AG108" i="10"/>
  <c r="AE108" i="10"/>
  <c r="AD108" i="10"/>
  <c r="AA108" i="10"/>
  <c r="Z108" i="10"/>
  <c r="X108" i="10"/>
  <c r="V108" i="10"/>
  <c r="U108" i="10"/>
  <c r="T108" i="10"/>
  <c r="S108" i="10"/>
  <c r="Q108" i="10"/>
  <c r="P108" i="10"/>
  <c r="O108" i="10"/>
  <c r="N108" i="10"/>
  <c r="M108" i="10"/>
  <c r="J108" i="10"/>
  <c r="AJ108" i="10" s="1"/>
  <c r="G108" i="10"/>
  <c r="E108" i="10"/>
  <c r="R108" i="10" s="1"/>
  <c r="D108" i="10"/>
  <c r="C108" i="10"/>
  <c r="B108" i="10"/>
  <c r="AN107" i="10"/>
  <c r="AM107" i="10"/>
  <c r="AK107" i="10"/>
  <c r="AH107" i="10"/>
  <c r="AG107" i="10"/>
  <c r="AE107" i="10"/>
  <c r="AD107" i="10"/>
  <c r="AA107" i="10"/>
  <c r="Z107" i="10"/>
  <c r="X107" i="10"/>
  <c r="V107" i="10"/>
  <c r="U107" i="10"/>
  <c r="T107" i="10"/>
  <c r="S107" i="10"/>
  <c r="Q107" i="10"/>
  <c r="P107" i="10"/>
  <c r="O107" i="10"/>
  <c r="N107" i="10"/>
  <c r="M107" i="10"/>
  <c r="J107" i="10"/>
  <c r="AJ107" i="10" s="1"/>
  <c r="G107" i="10"/>
  <c r="E107" i="10"/>
  <c r="R107" i="10" s="1"/>
  <c r="D107" i="10"/>
  <c r="C107" i="10"/>
  <c r="B107" i="10"/>
  <c r="AN106" i="10"/>
  <c r="AM106" i="10"/>
  <c r="AK106" i="10"/>
  <c r="AH106" i="10"/>
  <c r="AG106" i="10"/>
  <c r="AE106" i="10"/>
  <c r="AD106" i="10"/>
  <c r="AA106" i="10"/>
  <c r="Z106" i="10"/>
  <c r="X106" i="10"/>
  <c r="V106" i="10"/>
  <c r="U106" i="10"/>
  <c r="T106" i="10"/>
  <c r="S106" i="10"/>
  <c r="Q106" i="10"/>
  <c r="P106" i="10"/>
  <c r="O106" i="10"/>
  <c r="N106" i="10"/>
  <c r="M106" i="10"/>
  <c r="J106" i="10"/>
  <c r="AJ106" i="10" s="1"/>
  <c r="G106" i="10"/>
  <c r="E106" i="10"/>
  <c r="R106" i="10" s="1"/>
  <c r="D106" i="10"/>
  <c r="C106" i="10"/>
  <c r="B106" i="10"/>
  <c r="AN105" i="10"/>
  <c r="AM105" i="10"/>
  <c r="AK105" i="10"/>
  <c r="AH105" i="10"/>
  <c r="AG105" i="10"/>
  <c r="AE105" i="10"/>
  <c r="AD105" i="10"/>
  <c r="AC105" i="10"/>
  <c r="AA105" i="10"/>
  <c r="Z105" i="10"/>
  <c r="X105" i="10"/>
  <c r="W105" i="10"/>
  <c r="V105" i="10"/>
  <c r="U105" i="10"/>
  <c r="T105" i="10"/>
  <c r="S105" i="10"/>
  <c r="Q105" i="10"/>
  <c r="P105" i="10"/>
  <c r="O105" i="10"/>
  <c r="N105" i="10"/>
  <c r="M105" i="10"/>
  <c r="J105" i="10"/>
  <c r="AJ105" i="10" s="1"/>
  <c r="G105" i="10"/>
  <c r="E105" i="10"/>
  <c r="R105" i="10" s="1"/>
  <c r="D105" i="10"/>
  <c r="C105" i="10"/>
  <c r="B105" i="10"/>
  <c r="AN104" i="10"/>
  <c r="AM104" i="10"/>
  <c r="AK104" i="10"/>
  <c r="AH104" i="10"/>
  <c r="AG104" i="10"/>
  <c r="AE104" i="10"/>
  <c r="AD104" i="10"/>
  <c r="AA104" i="10"/>
  <c r="Z104" i="10"/>
  <c r="X104" i="10"/>
  <c r="V104" i="10"/>
  <c r="U104" i="10"/>
  <c r="T104" i="10"/>
  <c r="S104" i="10"/>
  <c r="Q104" i="10"/>
  <c r="P104" i="10"/>
  <c r="O104" i="10"/>
  <c r="N104" i="10"/>
  <c r="M104" i="10"/>
  <c r="J104" i="10"/>
  <c r="AJ104" i="10" s="1"/>
  <c r="G104" i="10"/>
  <c r="E104" i="10"/>
  <c r="R104" i="10" s="1"/>
  <c r="D104" i="10"/>
  <c r="C104" i="10"/>
  <c r="B104" i="10"/>
  <c r="AN103" i="10"/>
  <c r="AM103" i="10"/>
  <c r="AK103" i="10"/>
  <c r="AH103" i="10"/>
  <c r="AG103" i="10"/>
  <c r="AE103" i="10"/>
  <c r="AD103" i="10"/>
  <c r="AA103" i="10"/>
  <c r="Z103" i="10"/>
  <c r="X103" i="10"/>
  <c r="V103" i="10"/>
  <c r="U103" i="10"/>
  <c r="T103" i="10"/>
  <c r="S103" i="10"/>
  <c r="Q103" i="10"/>
  <c r="P103" i="10"/>
  <c r="O103" i="10"/>
  <c r="N103" i="10"/>
  <c r="M103" i="10"/>
  <c r="J103" i="10"/>
  <c r="AJ103" i="10" s="1"/>
  <c r="G103" i="10"/>
  <c r="E103" i="10"/>
  <c r="R103" i="10" s="1"/>
  <c r="D103" i="10"/>
  <c r="C103" i="10"/>
  <c r="B103" i="10"/>
  <c r="AN102" i="10"/>
  <c r="AM102" i="10"/>
  <c r="AK102" i="10"/>
  <c r="AH102" i="10"/>
  <c r="AG102" i="10"/>
  <c r="AE102" i="10"/>
  <c r="AD102" i="10"/>
  <c r="AA102" i="10"/>
  <c r="Z102" i="10"/>
  <c r="X102" i="10"/>
  <c r="V102" i="10"/>
  <c r="U102" i="10"/>
  <c r="T102" i="10"/>
  <c r="S102" i="10"/>
  <c r="Q102" i="10"/>
  <c r="P102" i="10"/>
  <c r="O102" i="10"/>
  <c r="N102" i="10"/>
  <c r="M102" i="10"/>
  <c r="J102" i="10"/>
  <c r="AJ102" i="10" s="1"/>
  <c r="G102" i="10"/>
  <c r="E102" i="10"/>
  <c r="R102" i="10" s="1"/>
  <c r="D102" i="10"/>
  <c r="C102" i="10"/>
  <c r="B102" i="10"/>
  <c r="AN101" i="10"/>
  <c r="AM101" i="10"/>
  <c r="AK101" i="10"/>
  <c r="AH101" i="10"/>
  <c r="AG101" i="10"/>
  <c r="AE101" i="10"/>
  <c r="AD101" i="10"/>
  <c r="AA101" i="10"/>
  <c r="Z101" i="10"/>
  <c r="X101" i="10"/>
  <c r="V101" i="10"/>
  <c r="U101" i="10"/>
  <c r="T101" i="10"/>
  <c r="S101" i="10"/>
  <c r="Q101" i="10"/>
  <c r="P101" i="10"/>
  <c r="O101" i="10"/>
  <c r="N101" i="10"/>
  <c r="M101" i="10"/>
  <c r="J101" i="10"/>
  <c r="AJ101" i="10" s="1"/>
  <c r="G101" i="10"/>
  <c r="E101" i="10"/>
  <c r="R101" i="10" s="1"/>
  <c r="D101" i="10"/>
  <c r="C101" i="10"/>
  <c r="B101" i="10"/>
  <c r="AN100" i="10"/>
  <c r="AM100" i="10"/>
  <c r="AK100" i="10"/>
  <c r="AH100" i="10"/>
  <c r="AG100" i="10"/>
  <c r="AE100" i="10"/>
  <c r="AD100" i="10"/>
  <c r="AA100" i="10"/>
  <c r="Z100" i="10"/>
  <c r="X100" i="10"/>
  <c r="V100" i="10"/>
  <c r="U100" i="10"/>
  <c r="T100" i="10"/>
  <c r="S100" i="10"/>
  <c r="Q100" i="10"/>
  <c r="P100" i="10"/>
  <c r="O100" i="10"/>
  <c r="N100" i="10"/>
  <c r="M100" i="10"/>
  <c r="J100" i="10"/>
  <c r="AJ100" i="10" s="1"/>
  <c r="G100" i="10"/>
  <c r="E100" i="10"/>
  <c r="R100" i="10" s="1"/>
  <c r="D100" i="10"/>
  <c r="C100" i="10"/>
  <c r="B100" i="10"/>
  <c r="AN99" i="10"/>
  <c r="AM99" i="10"/>
  <c r="AK99" i="10"/>
  <c r="AH99" i="10"/>
  <c r="AG99" i="10"/>
  <c r="AE99" i="10"/>
  <c r="AD99" i="10"/>
  <c r="AC99" i="10"/>
  <c r="AA99" i="10"/>
  <c r="Z99" i="10"/>
  <c r="X99" i="10"/>
  <c r="W99" i="10"/>
  <c r="V99" i="10"/>
  <c r="U99" i="10"/>
  <c r="T99" i="10"/>
  <c r="S99" i="10"/>
  <c r="Q99" i="10"/>
  <c r="P99" i="10"/>
  <c r="O99" i="10"/>
  <c r="N99" i="10"/>
  <c r="M99" i="10"/>
  <c r="J99" i="10"/>
  <c r="AJ99" i="10" s="1"/>
  <c r="G99" i="10"/>
  <c r="E99" i="10"/>
  <c r="R99" i="10" s="1"/>
  <c r="D99" i="10"/>
  <c r="C99" i="10"/>
  <c r="B99" i="10"/>
  <c r="AN98" i="10"/>
  <c r="AM98" i="10"/>
  <c r="AK98" i="10"/>
  <c r="AH98" i="10"/>
  <c r="AG98" i="10"/>
  <c r="AE98" i="10"/>
  <c r="AD98" i="10"/>
  <c r="AC98" i="10"/>
  <c r="AA98" i="10"/>
  <c r="Z98" i="10"/>
  <c r="X98" i="10"/>
  <c r="W98" i="10"/>
  <c r="V98" i="10"/>
  <c r="U98" i="10"/>
  <c r="T98" i="10"/>
  <c r="S98" i="10"/>
  <c r="Q98" i="10"/>
  <c r="P98" i="10"/>
  <c r="O98" i="10"/>
  <c r="N98" i="10"/>
  <c r="M98" i="10"/>
  <c r="J98" i="10"/>
  <c r="AJ98" i="10" s="1"/>
  <c r="G98" i="10"/>
  <c r="E98" i="10"/>
  <c r="R98" i="10" s="1"/>
  <c r="D98" i="10"/>
  <c r="C98" i="10"/>
  <c r="B98" i="10"/>
  <c r="AN97" i="10"/>
  <c r="AM97" i="10"/>
  <c r="AK97" i="10"/>
  <c r="AH97" i="10"/>
  <c r="AG97" i="10"/>
  <c r="AE97" i="10"/>
  <c r="AD97" i="10"/>
  <c r="AC97" i="10"/>
  <c r="AA97" i="10"/>
  <c r="Z97" i="10"/>
  <c r="X97" i="10"/>
  <c r="W97" i="10"/>
  <c r="V97" i="10"/>
  <c r="U97" i="10"/>
  <c r="T97" i="10"/>
  <c r="S97" i="10"/>
  <c r="Q97" i="10"/>
  <c r="P97" i="10"/>
  <c r="O97" i="10"/>
  <c r="N97" i="10"/>
  <c r="M97" i="10"/>
  <c r="J97" i="10"/>
  <c r="AJ97" i="10" s="1"/>
  <c r="G97" i="10"/>
  <c r="E97" i="10"/>
  <c r="R97" i="10" s="1"/>
  <c r="D97" i="10"/>
  <c r="C97" i="10"/>
  <c r="B97" i="10"/>
  <c r="AN96" i="10"/>
  <c r="AM96" i="10"/>
  <c r="AK96" i="10"/>
  <c r="AH96" i="10"/>
  <c r="AG96" i="10"/>
  <c r="AE96" i="10"/>
  <c r="AD96" i="10"/>
  <c r="AC96" i="10"/>
  <c r="AA96" i="10"/>
  <c r="Z96" i="10"/>
  <c r="X96" i="10"/>
  <c r="W96" i="10"/>
  <c r="V96" i="10"/>
  <c r="U96" i="10"/>
  <c r="T96" i="10"/>
  <c r="S96" i="10"/>
  <c r="Q96" i="10"/>
  <c r="P96" i="10"/>
  <c r="O96" i="10"/>
  <c r="N96" i="10"/>
  <c r="M96" i="10"/>
  <c r="J96" i="10"/>
  <c r="AJ96" i="10" s="1"/>
  <c r="G96" i="10"/>
  <c r="E96" i="10"/>
  <c r="R96" i="10" s="1"/>
  <c r="D96" i="10"/>
  <c r="C96" i="10"/>
  <c r="B96" i="10"/>
  <c r="AN95" i="10"/>
  <c r="AM95" i="10"/>
  <c r="AK95" i="10"/>
  <c r="AH95" i="10"/>
  <c r="AG95" i="10"/>
  <c r="AE95" i="10"/>
  <c r="AD95" i="10"/>
  <c r="AC95" i="10"/>
  <c r="AA95" i="10"/>
  <c r="Z95" i="10"/>
  <c r="X95" i="10"/>
  <c r="W95" i="10"/>
  <c r="V95" i="10"/>
  <c r="U95" i="10"/>
  <c r="T95" i="10"/>
  <c r="S95" i="10"/>
  <c r="Q95" i="10"/>
  <c r="P95" i="10"/>
  <c r="O95" i="10"/>
  <c r="N95" i="10"/>
  <c r="M95" i="10"/>
  <c r="J95" i="10"/>
  <c r="AJ95" i="10" s="1"/>
  <c r="G95" i="10"/>
  <c r="E95" i="10"/>
  <c r="R95" i="10" s="1"/>
  <c r="D95" i="10"/>
  <c r="C95" i="10"/>
  <c r="B95" i="10"/>
  <c r="AN94" i="10"/>
  <c r="AM94" i="10"/>
  <c r="AK94" i="10"/>
  <c r="AH94" i="10"/>
  <c r="AG94" i="10"/>
  <c r="AE94" i="10"/>
  <c r="AD94" i="10"/>
  <c r="AC94" i="10"/>
  <c r="AA94" i="10"/>
  <c r="Z94" i="10"/>
  <c r="X94" i="10"/>
  <c r="W94" i="10"/>
  <c r="V94" i="10"/>
  <c r="U94" i="10"/>
  <c r="T94" i="10"/>
  <c r="S94" i="10"/>
  <c r="Q94" i="10"/>
  <c r="P94" i="10"/>
  <c r="O94" i="10"/>
  <c r="N94" i="10"/>
  <c r="M94" i="10"/>
  <c r="J94" i="10"/>
  <c r="AJ94" i="10" s="1"/>
  <c r="G94" i="10"/>
  <c r="E94" i="10"/>
  <c r="R94" i="10" s="1"/>
  <c r="D94" i="10"/>
  <c r="C94" i="10"/>
  <c r="B94" i="10"/>
  <c r="AN93" i="10"/>
  <c r="AM93" i="10"/>
  <c r="AK93" i="10"/>
  <c r="AH93" i="10"/>
  <c r="AG93" i="10"/>
  <c r="AE93" i="10"/>
  <c r="AD93" i="10"/>
  <c r="AC93" i="10"/>
  <c r="AA93" i="10"/>
  <c r="Z93" i="10"/>
  <c r="X93" i="10"/>
  <c r="W93" i="10"/>
  <c r="V93" i="10"/>
  <c r="U93" i="10"/>
  <c r="T93" i="10"/>
  <c r="S93" i="10"/>
  <c r="Q93" i="10"/>
  <c r="P93" i="10"/>
  <c r="O93" i="10"/>
  <c r="N93" i="10"/>
  <c r="M93" i="10"/>
  <c r="J93" i="10"/>
  <c r="AJ93" i="10" s="1"/>
  <c r="G93" i="10"/>
  <c r="E93" i="10"/>
  <c r="R93" i="10" s="1"/>
  <c r="D93" i="10"/>
  <c r="C93" i="10"/>
  <c r="B93" i="10"/>
  <c r="AN92" i="10"/>
  <c r="AM92" i="10"/>
  <c r="AK92" i="10"/>
  <c r="AH92" i="10"/>
  <c r="AG92" i="10"/>
  <c r="AE92" i="10"/>
  <c r="AD92" i="10"/>
  <c r="AC92" i="10"/>
  <c r="AA92" i="10"/>
  <c r="Z92" i="10"/>
  <c r="X92" i="10"/>
  <c r="W92" i="10"/>
  <c r="V92" i="10"/>
  <c r="U92" i="10"/>
  <c r="T92" i="10"/>
  <c r="S92" i="10"/>
  <c r="Q92" i="10"/>
  <c r="P92" i="10"/>
  <c r="O92" i="10"/>
  <c r="N92" i="10"/>
  <c r="M92" i="10"/>
  <c r="J92" i="10"/>
  <c r="AJ92" i="10" s="1"/>
  <c r="G92" i="10"/>
  <c r="E92" i="10"/>
  <c r="R92" i="10" s="1"/>
  <c r="D92" i="10"/>
  <c r="C92" i="10"/>
  <c r="B92" i="10"/>
  <c r="AN91" i="10"/>
  <c r="AM91" i="10"/>
  <c r="AK91" i="10"/>
  <c r="AH91" i="10"/>
  <c r="AG91" i="10"/>
  <c r="AE91" i="10"/>
  <c r="AD91" i="10"/>
  <c r="AC91" i="10"/>
  <c r="AA91" i="10"/>
  <c r="Z91" i="10"/>
  <c r="X91" i="10"/>
  <c r="W91" i="10"/>
  <c r="V91" i="10"/>
  <c r="U91" i="10"/>
  <c r="T91" i="10"/>
  <c r="S91" i="10"/>
  <c r="Q91" i="10"/>
  <c r="P91" i="10"/>
  <c r="O91" i="10"/>
  <c r="N91" i="10"/>
  <c r="M91" i="10"/>
  <c r="J91" i="10"/>
  <c r="AJ91" i="10" s="1"/>
  <c r="G91" i="10"/>
  <c r="E91" i="10"/>
  <c r="R91" i="10" s="1"/>
  <c r="D91" i="10"/>
  <c r="C91" i="10"/>
  <c r="B91" i="10"/>
  <c r="AN90" i="10"/>
  <c r="AM90" i="10"/>
  <c r="AK90" i="10"/>
  <c r="AH90" i="10"/>
  <c r="AG90" i="10"/>
  <c r="AE90" i="10"/>
  <c r="AD90" i="10"/>
  <c r="AC90" i="10"/>
  <c r="AA90" i="10"/>
  <c r="Z90" i="10"/>
  <c r="X90" i="10"/>
  <c r="W90" i="10"/>
  <c r="V90" i="10"/>
  <c r="U90" i="10"/>
  <c r="T90" i="10"/>
  <c r="S90" i="10"/>
  <c r="Q90" i="10"/>
  <c r="P90" i="10"/>
  <c r="O90" i="10"/>
  <c r="N90" i="10"/>
  <c r="M90" i="10"/>
  <c r="J90" i="10"/>
  <c r="AJ90" i="10" s="1"/>
  <c r="G90" i="10"/>
  <c r="E90" i="10"/>
  <c r="R90" i="10" s="1"/>
  <c r="D90" i="10"/>
  <c r="C90" i="10"/>
  <c r="B90" i="10"/>
  <c r="AN89" i="10"/>
  <c r="AM89" i="10"/>
  <c r="AK89" i="10"/>
  <c r="AH89" i="10"/>
  <c r="AG89" i="10"/>
  <c r="AE89" i="10"/>
  <c r="AD89" i="10"/>
  <c r="AC89" i="10"/>
  <c r="AA89" i="10"/>
  <c r="Z89" i="10"/>
  <c r="X89" i="10"/>
  <c r="W89" i="10"/>
  <c r="V89" i="10"/>
  <c r="U89" i="10"/>
  <c r="T89" i="10"/>
  <c r="S89" i="10"/>
  <c r="Q89" i="10"/>
  <c r="P89" i="10"/>
  <c r="O89" i="10"/>
  <c r="N89" i="10"/>
  <c r="M89" i="10"/>
  <c r="J89" i="10"/>
  <c r="AJ89" i="10" s="1"/>
  <c r="G89" i="10"/>
  <c r="E89" i="10"/>
  <c r="R89" i="10" s="1"/>
  <c r="D89" i="10"/>
  <c r="C89" i="10"/>
  <c r="B89" i="10"/>
  <c r="AN88" i="10"/>
  <c r="AM88" i="10"/>
  <c r="AK88" i="10"/>
  <c r="AH88" i="10"/>
  <c r="AG88" i="10"/>
  <c r="AE88" i="10"/>
  <c r="AD88" i="10"/>
  <c r="AC88" i="10"/>
  <c r="AA88" i="10"/>
  <c r="Z88" i="10"/>
  <c r="X88" i="10"/>
  <c r="W88" i="10"/>
  <c r="V88" i="10"/>
  <c r="U88" i="10"/>
  <c r="T88" i="10"/>
  <c r="S88" i="10"/>
  <c r="Q88" i="10"/>
  <c r="P88" i="10"/>
  <c r="O88" i="10"/>
  <c r="N88" i="10"/>
  <c r="M88" i="10"/>
  <c r="J88" i="10"/>
  <c r="AJ88" i="10" s="1"/>
  <c r="G88" i="10"/>
  <c r="E88" i="10"/>
  <c r="R88" i="10" s="1"/>
  <c r="D88" i="10"/>
  <c r="C88" i="10"/>
  <c r="B88" i="10"/>
  <c r="AN87" i="10"/>
  <c r="AM87" i="10"/>
  <c r="AK87" i="10"/>
  <c r="AH87" i="10"/>
  <c r="AG87" i="10"/>
  <c r="AE87" i="10"/>
  <c r="AD87" i="10"/>
  <c r="AC87" i="10"/>
  <c r="AA87" i="10"/>
  <c r="Z87" i="10"/>
  <c r="X87" i="10"/>
  <c r="W87" i="10"/>
  <c r="V87" i="10"/>
  <c r="U87" i="10"/>
  <c r="T87" i="10"/>
  <c r="S87" i="10"/>
  <c r="Q87" i="10"/>
  <c r="P87" i="10"/>
  <c r="O87" i="10"/>
  <c r="N87" i="10"/>
  <c r="M87" i="10"/>
  <c r="J87" i="10"/>
  <c r="AJ87" i="10" s="1"/>
  <c r="G87" i="10"/>
  <c r="E87" i="10"/>
  <c r="R87" i="10" s="1"/>
  <c r="D87" i="10"/>
  <c r="C87" i="10"/>
  <c r="B87" i="10"/>
  <c r="AN86" i="10"/>
  <c r="AM86" i="10"/>
  <c r="AK86" i="10"/>
  <c r="AH86" i="10"/>
  <c r="AG86" i="10"/>
  <c r="AE86" i="10"/>
  <c r="AD86" i="10"/>
  <c r="AC86" i="10"/>
  <c r="AA86" i="10"/>
  <c r="Z86" i="10"/>
  <c r="X86" i="10"/>
  <c r="W86" i="10"/>
  <c r="V86" i="10"/>
  <c r="U86" i="10"/>
  <c r="T86" i="10"/>
  <c r="S86" i="10"/>
  <c r="Q86" i="10"/>
  <c r="P86" i="10"/>
  <c r="O86" i="10"/>
  <c r="N86" i="10"/>
  <c r="M86" i="10"/>
  <c r="J86" i="10"/>
  <c r="AJ86" i="10" s="1"/>
  <c r="G86" i="10"/>
  <c r="E86" i="10"/>
  <c r="R86" i="10" s="1"/>
  <c r="D86" i="10"/>
  <c r="C86" i="10"/>
  <c r="B86" i="10"/>
  <c r="AN85" i="10"/>
  <c r="AM85" i="10"/>
  <c r="AK85" i="10"/>
  <c r="AH85" i="10"/>
  <c r="AG85" i="10"/>
  <c r="AE85" i="10"/>
  <c r="AD85" i="10"/>
  <c r="AC85" i="10"/>
  <c r="AA85" i="10"/>
  <c r="Z85" i="10"/>
  <c r="X85" i="10"/>
  <c r="W85" i="10"/>
  <c r="V85" i="10"/>
  <c r="U85" i="10"/>
  <c r="T85" i="10"/>
  <c r="S85" i="10"/>
  <c r="Q85" i="10"/>
  <c r="P85" i="10"/>
  <c r="O85" i="10"/>
  <c r="N85" i="10"/>
  <c r="M85" i="10"/>
  <c r="J85" i="10"/>
  <c r="AJ85" i="10" s="1"/>
  <c r="G85" i="10"/>
  <c r="E85" i="10"/>
  <c r="R85" i="10" s="1"/>
  <c r="D85" i="10"/>
  <c r="C85" i="10"/>
  <c r="B85" i="10"/>
  <c r="AN84" i="10"/>
  <c r="AM84" i="10"/>
  <c r="AK84" i="10"/>
  <c r="AH84" i="10"/>
  <c r="AG84" i="10"/>
  <c r="AE84" i="10"/>
  <c r="AD84" i="10"/>
  <c r="AC84" i="10"/>
  <c r="AA84" i="10"/>
  <c r="Z84" i="10"/>
  <c r="X84" i="10"/>
  <c r="W84" i="10"/>
  <c r="V84" i="10"/>
  <c r="U84" i="10"/>
  <c r="T84" i="10"/>
  <c r="S84" i="10"/>
  <c r="Q84" i="10"/>
  <c r="P84" i="10"/>
  <c r="O84" i="10"/>
  <c r="N84" i="10"/>
  <c r="M84" i="10"/>
  <c r="J84" i="10"/>
  <c r="AJ84" i="10" s="1"/>
  <c r="G84" i="10"/>
  <c r="E84" i="10"/>
  <c r="R84" i="10" s="1"/>
  <c r="D84" i="10"/>
  <c r="C84" i="10"/>
  <c r="B84" i="10"/>
  <c r="AN83" i="10"/>
  <c r="AM83" i="10"/>
  <c r="AK83" i="10"/>
  <c r="AH83" i="10"/>
  <c r="AG83" i="10"/>
  <c r="AE83" i="10"/>
  <c r="AD83" i="10"/>
  <c r="AC83" i="10"/>
  <c r="AA83" i="10"/>
  <c r="Z83" i="10"/>
  <c r="X83" i="10"/>
  <c r="W83" i="10"/>
  <c r="V83" i="10"/>
  <c r="U83" i="10"/>
  <c r="T83" i="10"/>
  <c r="S83" i="10"/>
  <c r="Q83" i="10"/>
  <c r="P83" i="10"/>
  <c r="O83" i="10"/>
  <c r="N83" i="10"/>
  <c r="M83" i="10"/>
  <c r="J83" i="10"/>
  <c r="AJ83" i="10" s="1"/>
  <c r="G83" i="10"/>
  <c r="E83" i="10"/>
  <c r="R83" i="10" s="1"/>
  <c r="D83" i="10"/>
  <c r="C83" i="10"/>
  <c r="B83" i="10"/>
  <c r="AN82" i="10"/>
  <c r="AM82" i="10"/>
  <c r="AK82" i="10"/>
  <c r="AH82" i="10"/>
  <c r="AG82" i="10"/>
  <c r="AE82" i="10"/>
  <c r="AD82" i="10"/>
  <c r="AC82" i="10"/>
  <c r="AA82" i="10"/>
  <c r="Z82" i="10"/>
  <c r="X82" i="10"/>
  <c r="W82" i="10"/>
  <c r="V82" i="10"/>
  <c r="U82" i="10"/>
  <c r="T82" i="10"/>
  <c r="S82" i="10"/>
  <c r="Q82" i="10"/>
  <c r="P82" i="10"/>
  <c r="O82" i="10"/>
  <c r="N82" i="10"/>
  <c r="M82" i="10"/>
  <c r="J82" i="10"/>
  <c r="AJ82" i="10" s="1"/>
  <c r="G82" i="10"/>
  <c r="E82" i="10"/>
  <c r="R82" i="10" s="1"/>
  <c r="D82" i="10"/>
  <c r="C82" i="10"/>
  <c r="B82" i="10"/>
  <c r="AN81" i="10"/>
  <c r="AM81" i="10"/>
  <c r="AK81" i="10"/>
  <c r="AH81" i="10"/>
  <c r="AG81" i="10"/>
  <c r="AE81" i="10"/>
  <c r="AD81" i="10"/>
  <c r="AC81" i="10"/>
  <c r="AA81" i="10"/>
  <c r="Z81" i="10"/>
  <c r="X81" i="10"/>
  <c r="W81" i="10"/>
  <c r="V81" i="10"/>
  <c r="U81" i="10"/>
  <c r="T81" i="10"/>
  <c r="S81" i="10"/>
  <c r="Q81" i="10"/>
  <c r="P81" i="10"/>
  <c r="O81" i="10"/>
  <c r="N81" i="10"/>
  <c r="M81" i="10"/>
  <c r="J81" i="10"/>
  <c r="AJ81" i="10" s="1"/>
  <c r="G81" i="10"/>
  <c r="E81" i="10"/>
  <c r="R81" i="10" s="1"/>
  <c r="D81" i="10"/>
  <c r="C81" i="10"/>
  <c r="B81" i="10"/>
  <c r="AN80" i="10"/>
  <c r="AM80" i="10"/>
  <c r="AK80" i="10"/>
  <c r="AH80" i="10"/>
  <c r="AG80" i="10"/>
  <c r="AE80" i="10"/>
  <c r="AD80" i="10"/>
  <c r="AA80" i="10"/>
  <c r="Z80" i="10"/>
  <c r="X80" i="10"/>
  <c r="V80" i="10"/>
  <c r="U80" i="10"/>
  <c r="T80" i="10"/>
  <c r="S80" i="10"/>
  <c r="Q80" i="10"/>
  <c r="P80" i="10"/>
  <c r="O80" i="10"/>
  <c r="N80" i="10"/>
  <c r="M80" i="10"/>
  <c r="J80" i="10"/>
  <c r="AJ80" i="10" s="1"/>
  <c r="G80" i="10"/>
  <c r="E80" i="10"/>
  <c r="R80" i="10" s="1"/>
  <c r="D80" i="10"/>
  <c r="C80" i="10"/>
  <c r="B80" i="10"/>
  <c r="AN79" i="10"/>
  <c r="AM79" i="10"/>
  <c r="AK79" i="10"/>
  <c r="AH79" i="10"/>
  <c r="AG79" i="10"/>
  <c r="AE79" i="10"/>
  <c r="AD79" i="10"/>
  <c r="AC79" i="10"/>
  <c r="AA79" i="10"/>
  <c r="Z79" i="10"/>
  <c r="X79" i="10"/>
  <c r="W79" i="10"/>
  <c r="V79" i="10"/>
  <c r="U79" i="10"/>
  <c r="T79" i="10"/>
  <c r="S79" i="10"/>
  <c r="Q79" i="10"/>
  <c r="P79" i="10"/>
  <c r="O79" i="10"/>
  <c r="N79" i="10"/>
  <c r="M79" i="10"/>
  <c r="J79" i="10"/>
  <c r="AJ79" i="10" s="1"/>
  <c r="G79" i="10"/>
  <c r="E79" i="10"/>
  <c r="R79" i="10" s="1"/>
  <c r="D79" i="10"/>
  <c r="C79" i="10"/>
  <c r="B79" i="10"/>
  <c r="AN78" i="10"/>
  <c r="AM78" i="10"/>
  <c r="AK78" i="10"/>
  <c r="AH78" i="10"/>
  <c r="AG78" i="10"/>
  <c r="AE78" i="10"/>
  <c r="AD78" i="10"/>
  <c r="AA78" i="10"/>
  <c r="Z78" i="10"/>
  <c r="X78" i="10"/>
  <c r="V78" i="10"/>
  <c r="U78" i="10"/>
  <c r="T78" i="10"/>
  <c r="S78" i="10"/>
  <c r="Q78" i="10"/>
  <c r="P78" i="10"/>
  <c r="O78" i="10"/>
  <c r="N78" i="10"/>
  <c r="M78" i="10"/>
  <c r="J78" i="10"/>
  <c r="AJ78" i="10" s="1"/>
  <c r="G78" i="10"/>
  <c r="E78" i="10"/>
  <c r="R78" i="10" s="1"/>
  <c r="D78" i="10"/>
  <c r="C78" i="10"/>
  <c r="B78" i="10"/>
  <c r="AN77" i="10"/>
  <c r="AM77" i="10"/>
  <c r="AK77" i="10"/>
  <c r="AH77" i="10"/>
  <c r="AG77" i="10"/>
  <c r="AE77" i="10"/>
  <c r="AD77" i="10"/>
  <c r="AC77" i="10"/>
  <c r="AA77" i="10"/>
  <c r="Z77" i="10"/>
  <c r="X77" i="10"/>
  <c r="W77" i="10"/>
  <c r="V77" i="10"/>
  <c r="U77" i="10"/>
  <c r="T77" i="10"/>
  <c r="S77" i="10"/>
  <c r="Q77" i="10"/>
  <c r="P77" i="10"/>
  <c r="O77" i="10"/>
  <c r="N77" i="10"/>
  <c r="M77" i="10"/>
  <c r="J77" i="10"/>
  <c r="AJ77" i="10" s="1"/>
  <c r="G77" i="10"/>
  <c r="E77" i="10"/>
  <c r="R77" i="10" s="1"/>
  <c r="D77" i="10"/>
  <c r="C77" i="10"/>
  <c r="B77" i="10"/>
  <c r="AN76" i="10"/>
  <c r="AM76" i="10"/>
  <c r="AK76" i="10"/>
  <c r="AH76" i="10"/>
  <c r="AG76" i="10"/>
  <c r="AE76" i="10"/>
  <c r="AD76" i="10"/>
  <c r="AC76" i="10"/>
  <c r="AA76" i="10"/>
  <c r="Z76" i="10"/>
  <c r="X76" i="10"/>
  <c r="W76" i="10"/>
  <c r="V76" i="10"/>
  <c r="U76" i="10"/>
  <c r="T76" i="10"/>
  <c r="S76" i="10"/>
  <c r="Q76" i="10"/>
  <c r="P76" i="10"/>
  <c r="O76" i="10"/>
  <c r="N76" i="10"/>
  <c r="M76" i="10"/>
  <c r="J76" i="10"/>
  <c r="AJ76" i="10" s="1"/>
  <c r="G76" i="10"/>
  <c r="E76" i="10"/>
  <c r="R76" i="10" s="1"/>
  <c r="D76" i="10"/>
  <c r="C76" i="10"/>
  <c r="B76" i="10"/>
  <c r="AN75" i="10"/>
  <c r="AM75" i="10"/>
  <c r="AK75" i="10"/>
  <c r="AH75" i="10"/>
  <c r="AG75" i="10"/>
  <c r="AE75" i="10"/>
  <c r="AD75" i="10"/>
  <c r="AC75" i="10"/>
  <c r="AA75" i="10"/>
  <c r="Z75" i="10"/>
  <c r="X75" i="10"/>
  <c r="W75" i="10"/>
  <c r="V75" i="10"/>
  <c r="U75" i="10"/>
  <c r="T75" i="10"/>
  <c r="S75" i="10"/>
  <c r="Q75" i="10"/>
  <c r="P75" i="10"/>
  <c r="O75" i="10"/>
  <c r="N75" i="10"/>
  <c r="M75" i="10"/>
  <c r="J75" i="10"/>
  <c r="AJ75" i="10" s="1"/>
  <c r="G75" i="10"/>
  <c r="E75" i="10"/>
  <c r="R75" i="10" s="1"/>
  <c r="D75" i="10"/>
  <c r="C75" i="10"/>
  <c r="B75" i="10"/>
  <c r="AN74" i="10"/>
  <c r="AM74" i="10"/>
  <c r="AK74" i="10"/>
  <c r="AH74" i="10"/>
  <c r="AG74" i="10"/>
  <c r="AE74" i="10"/>
  <c r="AD74" i="10"/>
  <c r="AC74" i="10"/>
  <c r="AA74" i="10"/>
  <c r="Z74" i="10"/>
  <c r="X74" i="10"/>
  <c r="W74" i="10"/>
  <c r="V74" i="10"/>
  <c r="U74" i="10"/>
  <c r="T74" i="10"/>
  <c r="S74" i="10"/>
  <c r="Q74" i="10"/>
  <c r="P74" i="10"/>
  <c r="O74" i="10"/>
  <c r="N74" i="10"/>
  <c r="M74" i="10"/>
  <c r="J74" i="10"/>
  <c r="AJ74" i="10" s="1"/>
  <c r="G74" i="10"/>
  <c r="E74" i="10"/>
  <c r="R74" i="10" s="1"/>
  <c r="D74" i="10"/>
  <c r="C74" i="10"/>
  <c r="B74" i="10"/>
  <c r="AN73" i="10"/>
  <c r="AM73" i="10"/>
  <c r="AK73" i="10"/>
  <c r="AH73" i="10"/>
  <c r="AG73" i="10"/>
  <c r="AE73" i="10"/>
  <c r="AD73" i="10"/>
  <c r="AC73" i="10"/>
  <c r="AA73" i="10"/>
  <c r="Z73" i="10"/>
  <c r="X73" i="10"/>
  <c r="W73" i="10"/>
  <c r="V73" i="10"/>
  <c r="U73" i="10"/>
  <c r="T73" i="10"/>
  <c r="S73" i="10"/>
  <c r="Q73" i="10"/>
  <c r="P73" i="10"/>
  <c r="O73" i="10"/>
  <c r="N73" i="10"/>
  <c r="M73" i="10"/>
  <c r="J73" i="10"/>
  <c r="AJ73" i="10" s="1"/>
  <c r="G73" i="10"/>
  <c r="E73" i="10"/>
  <c r="R73" i="10" s="1"/>
  <c r="D73" i="10"/>
  <c r="C73" i="10"/>
  <c r="B73" i="10"/>
  <c r="AN72" i="10"/>
  <c r="AM72" i="10"/>
  <c r="AK72" i="10"/>
  <c r="AH72" i="10"/>
  <c r="AG72" i="10"/>
  <c r="AE72" i="10"/>
  <c r="AD72" i="10"/>
  <c r="AC72" i="10"/>
  <c r="AA72" i="10"/>
  <c r="Z72" i="10"/>
  <c r="X72" i="10"/>
  <c r="W72" i="10"/>
  <c r="V72" i="10"/>
  <c r="U72" i="10"/>
  <c r="T72" i="10"/>
  <c r="S72" i="10"/>
  <c r="Q72" i="10"/>
  <c r="P72" i="10"/>
  <c r="O72" i="10"/>
  <c r="N72" i="10"/>
  <c r="M72" i="10"/>
  <c r="J72" i="10"/>
  <c r="AJ72" i="10" s="1"/>
  <c r="G72" i="10"/>
  <c r="E72" i="10"/>
  <c r="R72" i="10" s="1"/>
  <c r="D72" i="10"/>
  <c r="C72" i="10"/>
  <c r="B72" i="10"/>
  <c r="AN71" i="10"/>
  <c r="AM71" i="10"/>
  <c r="AK71" i="10"/>
  <c r="AH71" i="10"/>
  <c r="AG71" i="10"/>
  <c r="AE71" i="10"/>
  <c r="AD71" i="10"/>
  <c r="AC71" i="10"/>
  <c r="AA71" i="10"/>
  <c r="Z71" i="10"/>
  <c r="X71" i="10"/>
  <c r="W71" i="10"/>
  <c r="V71" i="10"/>
  <c r="U71" i="10"/>
  <c r="T71" i="10"/>
  <c r="S71" i="10"/>
  <c r="Q71" i="10"/>
  <c r="P71" i="10"/>
  <c r="O71" i="10"/>
  <c r="N71" i="10"/>
  <c r="M71" i="10"/>
  <c r="J71" i="10"/>
  <c r="AJ71" i="10" s="1"/>
  <c r="G71" i="10"/>
  <c r="E71" i="10"/>
  <c r="R71" i="10" s="1"/>
  <c r="D71" i="10"/>
  <c r="C71" i="10"/>
  <c r="B71" i="10"/>
  <c r="AN70" i="10"/>
  <c r="AM70" i="10"/>
  <c r="AK70" i="10"/>
  <c r="AH70" i="10"/>
  <c r="AG70" i="10"/>
  <c r="AE70" i="10"/>
  <c r="AD70" i="10"/>
  <c r="AC70" i="10"/>
  <c r="AA70" i="10"/>
  <c r="Z70" i="10"/>
  <c r="X70" i="10"/>
  <c r="W70" i="10"/>
  <c r="V70" i="10"/>
  <c r="U70" i="10"/>
  <c r="T70" i="10"/>
  <c r="S70" i="10"/>
  <c r="Q70" i="10"/>
  <c r="P70" i="10"/>
  <c r="O70" i="10"/>
  <c r="N70" i="10"/>
  <c r="M70" i="10"/>
  <c r="J70" i="10"/>
  <c r="AJ70" i="10" s="1"/>
  <c r="G70" i="10"/>
  <c r="E70" i="10"/>
  <c r="R70" i="10" s="1"/>
  <c r="D70" i="10"/>
  <c r="C70" i="10"/>
  <c r="B70" i="10"/>
  <c r="AN69" i="10"/>
  <c r="AM69" i="10"/>
  <c r="AK69" i="10"/>
  <c r="AH69" i="10"/>
  <c r="AG69" i="10"/>
  <c r="AE69" i="10"/>
  <c r="AD69" i="10"/>
  <c r="AC69" i="10"/>
  <c r="AA69" i="10"/>
  <c r="Z69" i="10"/>
  <c r="X69" i="10"/>
  <c r="W69" i="10"/>
  <c r="V69" i="10"/>
  <c r="U69" i="10"/>
  <c r="T69" i="10"/>
  <c r="S69" i="10"/>
  <c r="Q69" i="10"/>
  <c r="P69" i="10"/>
  <c r="O69" i="10"/>
  <c r="N69" i="10"/>
  <c r="M69" i="10"/>
  <c r="J69" i="10"/>
  <c r="AJ69" i="10" s="1"/>
  <c r="G69" i="10"/>
  <c r="E69" i="10"/>
  <c r="R69" i="10" s="1"/>
  <c r="D69" i="10"/>
  <c r="C69" i="10"/>
  <c r="B69" i="10"/>
  <c r="AN68" i="10"/>
  <c r="AM68" i="10"/>
  <c r="AK68" i="10"/>
  <c r="AH68" i="10"/>
  <c r="AG68" i="10"/>
  <c r="AE68" i="10"/>
  <c r="AD68" i="10"/>
  <c r="AC68" i="10"/>
  <c r="AA68" i="10"/>
  <c r="Z68" i="10"/>
  <c r="X68" i="10"/>
  <c r="W68" i="10"/>
  <c r="V68" i="10"/>
  <c r="U68" i="10"/>
  <c r="T68" i="10"/>
  <c r="S68" i="10"/>
  <c r="Q68" i="10"/>
  <c r="P68" i="10"/>
  <c r="O68" i="10"/>
  <c r="N68" i="10"/>
  <c r="M68" i="10"/>
  <c r="J68" i="10"/>
  <c r="AJ68" i="10" s="1"/>
  <c r="G68" i="10"/>
  <c r="E68" i="10"/>
  <c r="R68" i="10" s="1"/>
  <c r="D68" i="10"/>
  <c r="C68" i="10"/>
  <c r="B68" i="10"/>
  <c r="AN67" i="10"/>
  <c r="AM67" i="10"/>
  <c r="AK67" i="10"/>
  <c r="AH67" i="10"/>
  <c r="AG67" i="10"/>
  <c r="AE67" i="10"/>
  <c r="AD67" i="10"/>
  <c r="AC67" i="10"/>
  <c r="AA67" i="10"/>
  <c r="Z67" i="10"/>
  <c r="X67" i="10"/>
  <c r="W67" i="10"/>
  <c r="V67" i="10"/>
  <c r="U67" i="10"/>
  <c r="T67" i="10"/>
  <c r="S67" i="10"/>
  <c r="Q67" i="10"/>
  <c r="P67" i="10"/>
  <c r="O67" i="10"/>
  <c r="N67" i="10"/>
  <c r="M67" i="10"/>
  <c r="J67" i="10"/>
  <c r="AJ67" i="10" s="1"/>
  <c r="G67" i="10"/>
  <c r="E67" i="10"/>
  <c r="R67" i="10" s="1"/>
  <c r="D67" i="10"/>
  <c r="C67" i="10"/>
  <c r="B67" i="10"/>
  <c r="AN66" i="10"/>
  <c r="AM66" i="10"/>
  <c r="AK66" i="10"/>
  <c r="AH66" i="10"/>
  <c r="AG66" i="10"/>
  <c r="AE66" i="10"/>
  <c r="AD66" i="10"/>
  <c r="AC66" i="10"/>
  <c r="AA66" i="10"/>
  <c r="Z66" i="10"/>
  <c r="X66" i="10"/>
  <c r="W66" i="10"/>
  <c r="V66" i="10"/>
  <c r="U66" i="10"/>
  <c r="T66" i="10"/>
  <c r="S66" i="10"/>
  <c r="Q66" i="10"/>
  <c r="P66" i="10"/>
  <c r="O66" i="10"/>
  <c r="N66" i="10"/>
  <c r="M66" i="10"/>
  <c r="J66" i="10"/>
  <c r="AJ66" i="10" s="1"/>
  <c r="G66" i="10"/>
  <c r="E66" i="10"/>
  <c r="R66" i="10" s="1"/>
  <c r="D66" i="10"/>
  <c r="C66" i="10"/>
  <c r="B66" i="10"/>
  <c r="AN65" i="10"/>
  <c r="AM65" i="10"/>
  <c r="AK65" i="10"/>
  <c r="AH65" i="10"/>
  <c r="AG65" i="10"/>
  <c r="AE65" i="10"/>
  <c r="AD65" i="10"/>
  <c r="AA65" i="10"/>
  <c r="Z65" i="10"/>
  <c r="X65" i="10"/>
  <c r="V65" i="10"/>
  <c r="U65" i="10"/>
  <c r="T65" i="10"/>
  <c r="S65" i="10"/>
  <c r="Q65" i="10"/>
  <c r="P65" i="10"/>
  <c r="O65" i="10"/>
  <c r="N65" i="10"/>
  <c r="M65" i="10"/>
  <c r="J65" i="10"/>
  <c r="AJ65" i="10" s="1"/>
  <c r="G65" i="10"/>
  <c r="E65" i="10"/>
  <c r="R65" i="10" s="1"/>
  <c r="D65" i="10"/>
  <c r="C65" i="10"/>
  <c r="B65" i="10"/>
  <c r="AN64" i="10"/>
  <c r="AM64" i="10"/>
  <c r="AK64" i="10"/>
  <c r="AH64" i="10"/>
  <c r="AG64" i="10"/>
  <c r="AE64" i="10"/>
  <c r="AD64" i="10"/>
  <c r="AC64" i="10"/>
  <c r="AA64" i="10"/>
  <c r="Z64" i="10"/>
  <c r="X64" i="10"/>
  <c r="W64" i="10"/>
  <c r="V64" i="10"/>
  <c r="U64" i="10"/>
  <c r="T64" i="10"/>
  <c r="S64" i="10"/>
  <c r="Q64" i="10"/>
  <c r="P64" i="10"/>
  <c r="O64" i="10"/>
  <c r="N64" i="10"/>
  <c r="M64" i="10"/>
  <c r="J64" i="10"/>
  <c r="AJ64" i="10" s="1"/>
  <c r="G64" i="10"/>
  <c r="E64" i="10"/>
  <c r="R64" i="10" s="1"/>
  <c r="D64" i="10"/>
  <c r="C64" i="10"/>
  <c r="B64" i="10"/>
  <c r="AN63" i="10"/>
  <c r="AM63" i="10"/>
  <c r="AK63" i="10"/>
  <c r="AH63" i="10"/>
  <c r="AG63" i="10"/>
  <c r="AE63" i="10"/>
  <c r="AD63" i="10"/>
  <c r="AC63" i="10"/>
  <c r="AA63" i="10"/>
  <c r="Z63" i="10"/>
  <c r="X63" i="10"/>
  <c r="W63" i="10"/>
  <c r="V63" i="10"/>
  <c r="U63" i="10"/>
  <c r="T63" i="10"/>
  <c r="S63" i="10"/>
  <c r="Q63" i="10"/>
  <c r="P63" i="10"/>
  <c r="O63" i="10"/>
  <c r="N63" i="10"/>
  <c r="M63" i="10"/>
  <c r="J63" i="10"/>
  <c r="AJ63" i="10" s="1"/>
  <c r="G63" i="10"/>
  <c r="E63" i="10"/>
  <c r="R63" i="10" s="1"/>
  <c r="D63" i="10"/>
  <c r="C63" i="10"/>
  <c r="B63" i="10"/>
  <c r="AN62" i="10"/>
  <c r="AM62" i="10"/>
  <c r="AK62" i="10"/>
  <c r="AH62" i="10"/>
  <c r="AG62" i="10"/>
  <c r="AE62" i="10"/>
  <c r="AD62" i="10"/>
  <c r="AC62" i="10"/>
  <c r="AB62" i="10"/>
  <c r="AA62" i="10"/>
  <c r="Z62" i="10"/>
  <c r="Y62" i="10"/>
  <c r="X62" i="10"/>
  <c r="W62" i="10"/>
  <c r="V62" i="10"/>
  <c r="U62" i="10"/>
  <c r="T62" i="10"/>
  <c r="S62" i="10"/>
  <c r="Q62" i="10"/>
  <c r="P62" i="10"/>
  <c r="O62" i="10"/>
  <c r="N62" i="10"/>
  <c r="M62" i="10"/>
  <c r="J62" i="10"/>
  <c r="AJ62" i="10" s="1"/>
  <c r="G62" i="10"/>
  <c r="E62" i="10"/>
  <c r="R62" i="10" s="1"/>
  <c r="AL62" i="10" s="1"/>
  <c r="D62" i="10"/>
  <c r="C62" i="10"/>
  <c r="B62" i="10"/>
  <c r="AN61" i="10"/>
  <c r="AM61" i="10"/>
  <c r="AK61" i="10"/>
  <c r="AH61" i="10"/>
  <c r="AG61" i="10"/>
  <c r="AE61" i="10"/>
  <c r="AD61" i="10"/>
  <c r="AC61" i="10"/>
  <c r="AB61" i="10"/>
  <c r="AA61" i="10"/>
  <c r="Z61" i="10"/>
  <c r="X61" i="10"/>
  <c r="W61" i="10"/>
  <c r="V61" i="10"/>
  <c r="U61" i="10"/>
  <c r="T61" i="10"/>
  <c r="S61" i="10"/>
  <c r="Q61" i="10"/>
  <c r="P61" i="10"/>
  <c r="O61" i="10"/>
  <c r="N61" i="10"/>
  <c r="M61" i="10"/>
  <c r="J61" i="10"/>
  <c r="AJ61" i="10" s="1"/>
  <c r="G61" i="10"/>
  <c r="E61" i="10"/>
  <c r="R61" i="10" s="1"/>
  <c r="AL61" i="10" s="1"/>
  <c r="Y61" i="10" s="1"/>
  <c r="D61" i="10"/>
  <c r="C61" i="10"/>
  <c r="B61" i="10"/>
  <c r="AN60" i="10"/>
  <c r="AM60" i="10"/>
  <c r="AK60" i="10"/>
  <c r="AH60" i="10"/>
  <c r="AG60" i="10"/>
  <c r="AE60" i="10"/>
  <c r="AD60" i="10"/>
  <c r="AC60" i="10"/>
  <c r="AB60" i="10"/>
  <c r="AA60" i="10"/>
  <c r="Z60" i="10"/>
  <c r="X60" i="10"/>
  <c r="W60" i="10"/>
  <c r="V60" i="10"/>
  <c r="U60" i="10"/>
  <c r="T60" i="10"/>
  <c r="S60" i="10"/>
  <c r="Q60" i="10"/>
  <c r="P60" i="10"/>
  <c r="O60" i="10"/>
  <c r="N60" i="10"/>
  <c r="M60" i="10"/>
  <c r="J60" i="10"/>
  <c r="AJ60" i="10" s="1"/>
  <c r="G60" i="10"/>
  <c r="E60" i="10"/>
  <c r="R60" i="10" s="1"/>
  <c r="AL60" i="10" s="1"/>
  <c r="Y60" i="10" s="1"/>
  <c r="D60" i="10"/>
  <c r="C60" i="10"/>
  <c r="B60" i="10"/>
  <c r="AN59" i="10"/>
  <c r="AM59" i="10"/>
  <c r="AK59" i="10"/>
  <c r="AH59" i="10"/>
  <c r="AG59" i="10"/>
  <c r="AE59" i="10"/>
  <c r="AD59" i="10"/>
  <c r="AC59" i="10"/>
  <c r="AB59" i="10"/>
  <c r="AA59" i="10"/>
  <c r="Z59" i="10"/>
  <c r="X59" i="10"/>
  <c r="W59" i="10"/>
  <c r="V59" i="10"/>
  <c r="U59" i="10"/>
  <c r="T59" i="10"/>
  <c r="S59" i="10"/>
  <c r="P59" i="10"/>
  <c r="O59" i="10"/>
  <c r="N59" i="10"/>
  <c r="M59" i="10"/>
  <c r="J59" i="10"/>
  <c r="AJ59" i="10" s="1"/>
  <c r="G59" i="10"/>
  <c r="Q59" i="10" s="1"/>
  <c r="E59" i="10"/>
  <c r="R59" i="10" s="1"/>
  <c r="AL59" i="10" s="1"/>
  <c r="Y59" i="10" s="1"/>
  <c r="D59" i="10"/>
  <c r="C59" i="10"/>
  <c r="B59" i="10"/>
  <c r="AN58" i="10"/>
  <c r="AK58" i="10"/>
  <c r="AH58" i="10"/>
  <c r="AG58" i="10"/>
  <c r="AE58" i="10"/>
  <c r="AD58" i="10"/>
  <c r="AA58" i="10"/>
  <c r="Z58" i="10"/>
  <c r="X58" i="10"/>
  <c r="P58" i="10"/>
  <c r="O58" i="10"/>
  <c r="N58" i="10"/>
  <c r="G58" i="10"/>
  <c r="Q58" i="10" s="1"/>
  <c r="E58" i="10"/>
  <c r="T58" i="10" s="1"/>
  <c r="D58" i="10"/>
  <c r="C58" i="10"/>
  <c r="B58" i="10"/>
  <c r="AN57" i="10"/>
  <c r="AK57" i="10"/>
  <c r="AH57" i="10"/>
  <c r="AG57" i="10"/>
  <c r="AE57" i="10"/>
  <c r="AA57" i="10"/>
  <c r="Z57" i="10"/>
  <c r="X57" i="10"/>
  <c r="R57" i="10"/>
  <c r="P57" i="10"/>
  <c r="O57" i="10"/>
  <c r="N57" i="10"/>
  <c r="G57" i="10"/>
  <c r="Q57" i="10" s="1"/>
  <c r="E57" i="10"/>
  <c r="S57" i="10" s="1"/>
  <c r="AM57" i="10" s="1"/>
  <c r="D57" i="10"/>
  <c r="C57" i="10"/>
  <c r="B57" i="10"/>
  <c r="AN56" i="10"/>
  <c r="AK56" i="10"/>
  <c r="AH56" i="10"/>
  <c r="AG56" i="10"/>
  <c r="AE56" i="10"/>
  <c r="AA56" i="10"/>
  <c r="Z56" i="10"/>
  <c r="X56" i="10"/>
  <c r="R56" i="10"/>
  <c r="P56" i="10"/>
  <c r="O56" i="10"/>
  <c r="N56" i="10"/>
  <c r="G56" i="10"/>
  <c r="Q56" i="10" s="1"/>
  <c r="E56" i="10"/>
  <c r="D56" i="10"/>
  <c r="C56" i="10"/>
  <c r="B56" i="10"/>
  <c r="AN55" i="10"/>
  <c r="AK55" i="10"/>
  <c r="AH55" i="10"/>
  <c r="AG55" i="10"/>
  <c r="AE55" i="10"/>
  <c r="AA55" i="10"/>
  <c r="Z55" i="10"/>
  <c r="X55" i="10"/>
  <c r="P55" i="10"/>
  <c r="O55" i="10"/>
  <c r="N55" i="10"/>
  <c r="E55" i="10"/>
  <c r="R55" i="10" s="1"/>
  <c r="D55" i="10"/>
  <c r="C55" i="10"/>
  <c r="B55" i="10"/>
  <c r="AN54" i="10"/>
  <c r="AK54" i="10"/>
  <c r="AH54" i="10"/>
  <c r="AG54" i="10"/>
  <c r="AE54" i="10"/>
  <c r="AA54" i="10"/>
  <c r="Z54" i="10"/>
  <c r="X54" i="10"/>
  <c r="U54" i="10"/>
  <c r="P54" i="10"/>
  <c r="O54" i="10"/>
  <c r="N54" i="10"/>
  <c r="M54" i="10"/>
  <c r="G54" i="10"/>
  <c r="Q54" i="10" s="1"/>
  <c r="E54" i="10"/>
  <c r="D54" i="10"/>
  <c r="C54" i="10"/>
  <c r="B54" i="10"/>
  <c r="AN53" i="10"/>
  <c r="AK53" i="10"/>
  <c r="AH53" i="10"/>
  <c r="AG53" i="10"/>
  <c r="AE53" i="10"/>
  <c r="AA53" i="10"/>
  <c r="Z53" i="10"/>
  <c r="AD53" i="10" s="1"/>
  <c r="X53" i="10"/>
  <c r="U53" i="10"/>
  <c r="R53" i="10"/>
  <c r="Q53" i="10"/>
  <c r="P53" i="10"/>
  <c r="O53" i="10"/>
  <c r="N53" i="10"/>
  <c r="M53" i="10"/>
  <c r="G53" i="10"/>
  <c r="E53" i="10"/>
  <c r="D53" i="10"/>
  <c r="C53" i="10"/>
  <c r="B53" i="10"/>
  <c r="AN52" i="10"/>
  <c r="AK52" i="10"/>
  <c r="AH52" i="10"/>
  <c r="AG52" i="10"/>
  <c r="AE52" i="10"/>
  <c r="AA52" i="10"/>
  <c r="Z52" i="10"/>
  <c r="X52" i="10"/>
  <c r="P52" i="10"/>
  <c r="O52" i="10"/>
  <c r="N52" i="10"/>
  <c r="E52" i="10"/>
  <c r="R52" i="10" s="1"/>
  <c r="D52" i="10"/>
  <c r="C52" i="10"/>
  <c r="B52" i="10"/>
  <c r="AN51" i="10"/>
  <c r="AK51" i="10"/>
  <c r="AH51" i="10"/>
  <c r="AG51" i="10"/>
  <c r="AE51" i="10"/>
  <c r="AA51" i="10"/>
  <c r="Z51" i="10"/>
  <c r="AD51" i="10" s="1"/>
  <c r="X51" i="10"/>
  <c r="U51" i="10"/>
  <c r="Q51" i="10"/>
  <c r="P51" i="10"/>
  <c r="O51" i="10"/>
  <c r="N51" i="10"/>
  <c r="G51" i="10"/>
  <c r="E51" i="10"/>
  <c r="R51" i="10" s="1"/>
  <c r="D51" i="10"/>
  <c r="C51" i="10"/>
  <c r="B51" i="10"/>
  <c r="AN50" i="10"/>
  <c r="AK50" i="10"/>
  <c r="AH50" i="10"/>
  <c r="AG50" i="10"/>
  <c r="AE50" i="10"/>
  <c r="AA50" i="10"/>
  <c r="Z50" i="10"/>
  <c r="X50" i="10"/>
  <c r="U50" i="10"/>
  <c r="R50" i="10"/>
  <c r="P50" i="10"/>
  <c r="O50" i="10"/>
  <c r="N50" i="10"/>
  <c r="M50" i="10"/>
  <c r="G50" i="10"/>
  <c r="Q50" i="10" s="1"/>
  <c r="E50" i="10"/>
  <c r="D50" i="10"/>
  <c r="C50" i="10"/>
  <c r="B50" i="10"/>
  <c r="AN49" i="10"/>
  <c r="AK49" i="10"/>
  <c r="AG49" i="10"/>
  <c r="AH49" i="10" s="1"/>
  <c r="AE49" i="10"/>
  <c r="AA49" i="10"/>
  <c r="Z49" i="10"/>
  <c r="X49" i="10"/>
  <c r="P49" i="10"/>
  <c r="O49" i="10"/>
  <c r="N49" i="10"/>
  <c r="E49" i="10"/>
  <c r="R49" i="10" s="1"/>
  <c r="D49" i="10"/>
  <c r="C49" i="10"/>
  <c r="B49" i="10"/>
  <c r="AN48" i="10"/>
  <c r="AK48" i="10"/>
  <c r="AH48" i="10"/>
  <c r="AG48" i="10"/>
  <c r="AE48" i="10"/>
  <c r="AA48" i="10"/>
  <c r="Z48" i="10"/>
  <c r="AD48" i="10" s="1"/>
  <c r="X48" i="10"/>
  <c r="U48" i="10"/>
  <c r="R48" i="10"/>
  <c r="P48" i="10"/>
  <c r="O48" i="10"/>
  <c r="N48" i="10"/>
  <c r="G48" i="10"/>
  <c r="Q48" i="10" s="1"/>
  <c r="E48" i="10"/>
  <c r="D48" i="10"/>
  <c r="C48" i="10"/>
  <c r="B48" i="10"/>
  <c r="AN47" i="10"/>
  <c r="AK47" i="10"/>
  <c r="AG47" i="10"/>
  <c r="AH47" i="10" s="1"/>
  <c r="AE47" i="10"/>
  <c r="AA47" i="10"/>
  <c r="Z47" i="10"/>
  <c r="X47" i="10"/>
  <c r="W47" i="10"/>
  <c r="AC47" i="10" s="1"/>
  <c r="U47" i="10"/>
  <c r="P47" i="10"/>
  <c r="O47" i="10"/>
  <c r="N47" i="10"/>
  <c r="M47" i="10"/>
  <c r="G47" i="10"/>
  <c r="Q47" i="10" s="1"/>
  <c r="E47" i="10"/>
  <c r="D47" i="10"/>
  <c r="C47" i="10"/>
  <c r="B47" i="10"/>
  <c r="AN46" i="10"/>
  <c r="AK46" i="10"/>
  <c r="AH46" i="10"/>
  <c r="AG46" i="10"/>
  <c r="AE46" i="10"/>
  <c r="AA46" i="10"/>
  <c r="Z46" i="10"/>
  <c r="AD46" i="10" s="1"/>
  <c r="X46" i="10"/>
  <c r="P46" i="10"/>
  <c r="O46" i="10"/>
  <c r="N46" i="10"/>
  <c r="E46" i="10"/>
  <c r="R46" i="10" s="1"/>
  <c r="D46" i="10"/>
  <c r="C46" i="10"/>
  <c r="B46" i="10"/>
  <c r="AN45" i="10"/>
  <c r="AK45" i="10"/>
  <c r="AH45" i="10"/>
  <c r="AG45" i="10"/>
  <c r="AE45" i="10"/>
  <c r="AC45" i="10"/>
  <c r="AA45" i="10"/>
  <c r="Z45" i="10"/>
  <c r="AD45" i="10" s="1"/>
  <c r="X45" i="10"/>
  <c r="W45" i="10"/>
  <c r="U45" i="10"/>
  <c r="R45" i="10"/>
  <c r="P45" i="10"/>
  <c r="O45" i="10"/>
  <c r="N45" i="10"/>
  <c r="M45" i="10"/>
  <c r="G45" i="10"/>
  <c r="Q45" i="10" s="1"/>
  <c r="E45" i="10"/>
  <c r="D45" i="10"/>
  <c r="C45" i="10"/>
  <c r="B45" i="10"/>
  <c r="AN44" i="10"/>
  <c r="AK44" i="10"/>
  <c r="AG44" i="10"/>
  <c r="AH44" i="10" s="1"/>
  <c r="AE44" i="10"/>
  <c r="AA44" i="10"/>
  <c r="Z44" i="10"/>
  <c r="X44" i="10"/>
  <c r="U44" i="10"/>
  <c r="R44" i="10"/>
  <c r="P44" i="10"/>
  <c r="O44" i="10"/>
  <c r="N44" i="10"/>
  <c r="G44" i="10"/>
  <c r="Q44" i="10" s="1"/>
  <c r="E44" i="10"/>
  <c r="D44" i="10"/>
  <c r="C44" i="10"/>
  <c r="B44" i="10"/>
  <c r="AN43" i="10"/>
  <c r="AK43" i="10"/>
  <c r="AG43" i="10"/>
  <c r="AH43" i="10" s="1"/>
  <c r="AE43" i="10"/>
  <c r="AA43" i="10"/>
  <c r="Z43" i="10"/>
  <c r="X43" i="10"/>
  <c r="W43" i="10"/>
  <c r="AC43" i="10" s="1"/>
  <c r="U43" i="10"/>
  <c r="P43" i="10"/>
  <c r="O43" i="10"/>
  <c r="N43" i="10"/>
  <c r="M43" i="10"/>
  <c r="G43" i="10"/>
  <c r="Q43" i="10" s="1"/>
  <c r="E43" i="10"/>
  <c r="D43" i="10"/>
  <c r="C43" i="10"/>
  <c r="B43" i="10"/>
  <c r="AN42" i="10"/>
  <c r="AK42" i="10"/>
  <c r="AH42" i="10"/>
  <c r="AG42" i="10"/>
  <c r="AE42" i="10"/>
  <c r="AA42" i="10"/>
  <c r="Z42" i="10"/>
  <c r="AD42" i="10" s="1"/>
  <c r="X42" i="10"/>
  <c r="P42" i="10"/>
  <c r="O42" i="10"/>
  <c r="N42" i="10"/>
  <c r="E42" i="10"/>
  <c r="R42" i="10" s="1"/>
  <c r="D42" i="10"/>
  <c r="C42" i="10"/>
  <c r="B42" i="10"/>
  <c r="AN41" i="10"/>
  <c r="AK41" i="10"/>
  <c r="AJ41" i="10"/>
  <c r="AH41" i="10"/>
  <c r="AG41" i="10"/>
  <c r="AE41" i="10"/>
  <c r="AA41" i="10"/>
  <c r="Z41" i="10"/>
  <c r="X41" i="10"/>
  <c r="U41" i="10"/>
  <c r="T41" i="10"/>
  <c r="S41" i="10"/>
  <c r="AM41" i="10" s="1"/>
  <c r="P41" i="10"/>
  <c r="O41" i="10"/>
  <c r="N41" i="10"/>
  <c r="M41" i="10"/>
  <c r="J41" i="10"/>
  <c r="G41" i="10"/>
  <c r="Q41" i="10" s="1"/>
  <c r="E41" i="10"/>
  <c r="V41" i="10" s="1"/>
  <c r="D41" i="10"/>
  <c r="C41" i="10"/>
  <c r="B41" i="10"/>
  <c r="AN40" i="10"/>
  <c r="AK40" i="10"/>
  <c r="AG40" i="10"/>
  <c r="AH40" i="10" s="1"/>
  <c r="AE40" i="10"/>
  <c r="AC40" i="10"/>
  <c r="AA40" i="10"/>
  <c r="Z40" i="10"/>
  <c r="AD40" i="10" s="1"/>
  <c r="X40" i="10"/>
  <c r="W40" i="10"/>
  <c r="U40" i="10"/>
  <c r="T40" i="10"/>
  <c r="S40" i="10"/>
  <c r="AM40" i="10" s="1"/>
  <c r="P40" i="10"/>
  <c r="O40" i="10"/>
  <c r="N40" i="10"/>
  <c r="M40" i="10"/>
  <c r="J40" i="10"/>
  <c r="AJ40" i="10" s="1"/>
  <c r="G40" i="10"/>
  <c r="Q40" i="10" s="1"/>
  <c r="E40" i="10"/>
  <c r="V40" i="10" s="1"/>
  <c r="D40" i="10"/>
  <c r="C40" i="10"/>
  <c r="B40" i="10"/>
  <c r="AN39" i="10"/>
  <c r="AK39" i="10"/>
  <c r="AG39" i="10"/>
  <c r="AH39" i="10" s="1"/>
  <c r="AE39" i="10"/>
  <c r="AC39" i="10"/>
  <c r="AA39" i="10"/>
  <c r="Z39" i="10"/>
  <c r="AD39" i="10" s="1"/>
  <c r="X39" i="10"/>
  <c r="W39" i="10"/>
  <c r="U39" i="10"/>
  <c r="T39" i="10"/>
  <c r="S39" i="10"/>
  <c r="AM39" i="10" s="1"/>
  <c r="P39" i="10"/>
  <c r="O39" i="10"/>
  <c r="N39" i="10"/>
  <c r="M39" i="10"/>
  <c r="J39" i="10"/>
  <c r="AJ39" i="10" s="1"/>
  <c r="G39" i="10"/>
  <c r="Q39" i="10" s="1"/>
  <c r="E39" i="10"/>
  <c r="V39" i="10" s="1"/>
  <c r="D39" i="10"/>
  <c r="C39" i="10"/>
  <c r="B39" i="10"/>
  <c r="AN38" i="10"/>
  <c r="AK38" i="10"/>
  <c r="AG38" i="10"/>
  <c r="AH38" i="10" s="1"/>
  <c r="AE38" i="10"/>
  <c r="AC38" i="10"/>
  <c r="AA38" i="10"/>
  <c r="Z38" i="10"/>
  <c r="AD38" i="10" s="1"/>
  <c r="X38" i="10"/>
  <c r="W38" i="10"/>
  <c r="U38" i="10"/>
  <c r="T38" i="10"/>
  <c r="S38" i="10"/>
  <c r="AM38" i="10" s="1"/>
  <c r="P38" i="10"/>
  <c r="O38" i="10"/>
  <c r="N38" i="10"/>
  <c r="M38" i="10"/>
  <c r="J38" i="10"/>
  <c r="AJ38" i="10" s="1"/>
  <c r="G38" i="10"/>
  <c r="Q38" i="10" s="1"/>
  <c r="E38" i="10"/>
  <c r="V38" i="10" s="1"/>
  <c r="D38" i="10"/>
  <c r="C38" i="10"/>
  <c r="B38" i="10"/>
  <c r="AN37" i="10"/>
  <c r="AK37" i="10"/>
  <c r="AG37" i="10"/>
  <c r="AH37" i="10" s="1"/>
  <c r="AE37" i="10"/>
  <c r="AC37" i="10"/>
  <c r="AA37" i="10"/>
  <c r="Z37" i="10"/>
  <c r="AD37" i="10" s="1"/>
  <c r="X37" i="10"/>
  <c r="W37" i="10"/>
  <c r="U37" i="10"/>
  <c r="T37" i="10"/>
  <c r="S37" i="10"/>
  <c r="AM37" i="10" s="1"/>
  <c r="P37" i="10"/>
  <c r="O37" i="10"/>
  <c r="N37" i="10"/>
  <c r="M37" i="10"/>
  <c r="J37" i="10"/>
  <c r="AJ37" i="10" s="1"/>
  <c r="G37" i="10"/>
  <c r="Q37" i="10" s="1"/>
  <c r="E37" i="10"/>
  <c r="V37" i="10" s="1"/>
  <c r="D37" i="10"/>
  <c r="C37" i="10"/>
  <c r="B37" i="10"/>
  <c r="AN36" i="10"/>
  <c r="AK36" i="10"/>
  <c r="AG36" i="10"/>
  <c r="AH36" i="10" s="1"/>
  <c r="AE36" i="10"/>
  <c r="AC36" i="10"/>
  <c r="AA36" i="10"/>
  <c r="Z36" i="10"/>
  <c r="AD36" i="10" s="1"/>
  <c r="X36" i="10"/>
  <c r="W36" i="10"/>
  <c r="U36" i="10"/>
  <c r="T36" i="10"/>
  <c r="S36" i="10"/>
  <c r="AM36" i="10" s="1"/>
  <c r="P36" i="10"/>
  <c r="O36" i="10"/>
  <c r="N36" i="10"/>
  <c r="M36" i="10"/>
  <c r="J36" i="10"/>
  <c r="AJ36" i="10" s="1"/>
  <c r="G36" i="10"/>
  <c r="Q36" i="10" s="1"/>
  <c r="E36" i="10"/>
  <c r="V36" i="10" s="1"/>
  <c r="D36" i="10"/>
  <c r="C36" i="10"/>
  <c r="B36" i="10"/>
  <c r="AN35" i="10"/>
  <c r="AK35" i="10"/>
  <c r="AG35" i="10"/>
  <c r="AH35" i="10" s="1"/>
  <c r="AE35" i="10"/>
  <c r="AC35" i="10"/>
  <c r="AA35" i="10"/>
  <c r="AD35" i="10" s="1"/>
  <c r="Z35" i="10"/>
  <c r="X35" i="10"/>
  <c r="W35" i="10"/>
  <c r="U35" i="10"/>
  <c r="T35" i="10"/>
  <c r="S35" i="10"/>
  <c r="AM35" i="10" s="1"/>
  <c r="P35" i="10"/>
  <c r="O35" i="10"/>
  <c r="N35" i="10"/>
  <c r="M35" i="10"/>
  <c r="J35" i="10"/>
  <c r="AJ35" i="10" s="1"/>
  <c r="G35" i="10"/>
  <c r="Q35" i="10" s="1"/>
  <c r="E35" i="10"/>
  <c r="V35" i="10" s="1"/>
  <c r="D35" i="10"/>
  <c r="C35" i="10"/>
  <c r="B35" i="10"/>
  <c r="AN34" i="10"/>
  <c r="AK34" i="10"/>
  <c r="AG34" i="10"/>
  <c r="AH34" i="10" s="1"/>
  <c r="AE34" i="10"/>
  <c r="AC34" i="10"/>
  <c r="AA34" i="10"/>
  <c r="AD34" i="10" s="1"/>
  <c r="Z34" i="10"/>
  <c r="X34" i="10"/>
  <c r="W34" i="10"/>
  <c r="V34" i="10"/>
  <c r="U34" i="10"/>
  <c r="T34" i="10"/>
  <c r="S34" i="10"/>
  <c r="AM34" i="10" s="1"/>
  <c r="P34" i="10"/>
  <c r="O34" i="10"/>
  <c r="N34" i="10"/>
  <c r="M34" i="10"/>
  <c r="J34" i="10"/>
  <c r="AJ34" i="10" s="1"/>
  <c r="G34" i="10"/>
  <c r="Q34" i="10" s="1"/>
  <c r="E34" i="10"/>
  <c r="R34" i="10" s="1"/>
  <c r="D34" i="10"/>
  <c r="C34" i="10"/>
  <c r="B34" i="10"/>
  <c r="AN33" i="10"/>
  <c r="AK33" i="10"/>
  <c r="AG33" i="10"/>
  <c r="AH33" i="10" s="1"/>
  <c r="AE33" i="10"/>
  <c r="AA33" i="10"/>
  <c r="AD33" i="10" s="1"/>
  <c r="Z33" i="10"/>
  <c r="X33" i="10"/>
  <c r="P33" i="10"/>
  <c r="O33" i="10"/>
  <c r="N33" i="10"/>
  <c r="E33" i="10"/>
  <c r="R33" i="10" s="1"/>
  <c r="C33" i="10"/>
  <c r="B33" i="10"/>
  <c r="I25" i="10"/>
  <c r="H25" i="10"/>
  <c r="K25" i="10" s="1"/>
  <c r="F25" i="10"/>
  <c r="B19" i="10"/>
  <c r="R16" i="10"/>
  <c r="B16" i="10"/>
  <c r="B13" i="10"/>
  <c r="B12" i="10"/>
  <c r="B11" i="10"/>
  <c r="B10" i="10"/>
  <c r="B9" i="10"/>
  <c r="B6" i="10"/>
  <c r="F190" i="11"/>
  <c r="I183" i="11"/>
  <c r="H183" i="11"/>
  <c r="C190" i="11" s="1"/>
  <c r="I190" i="11" s="1"/>
  <c r="F183" i="11"/>
  <c r="AN182" i="11"/>
  <c r="AC182" i="11" s="1"/>
  <c r="AK182" i="11"/>
  <c r="AH182" i="11"/>
  <c r="AG182" i="11"/>
  <c r="AE182" i="11"/>
  <c r="AD182" i="11"/>
  <c r="AA182" i="11"/>
  <c r="Z182" i="11"/>
  <c r="X182" i="11"/>
  <c r="W182" i="11"/>
  <c r="V182" i="11"/>
  <c r="U182" i="11"/>
  <c r="T182" i="11"/>
  <c r="P182" i="11"/>
  <c r="O182" i="11"/>
  <c r="N182" i="11"/>
  <c r="M182" i="11"/>
  <c r="J182" i="11"/>
  <c r="AJ182" i="11" s="1"/>
  <c r="E182" i="11"/>
  <c r="R182" i="11" s="1"/>
  <c r="D182" i="11"/>
  <c r="C182" i="11"/>
  <c r="B182" i="11"/>
  <c r="AN181" i="11"/>
  <c r="AC181" i="11" s="1"/>
  <c r="AK181" i="11"/>
  <c r="AH181" i="11"/>
  <c r="AG181" i="11"/>
  <c r="AE181" i="11"/>
  <c r="AD181" i="11"/>
  <c r="AA181" i="11"/>
  <c r="Z181" i="11"/>
  <c r="X181" i="11"/>
  <c r="W181" i="11"/>
  <c r="V181" i="11"/>
  <c r="U181" i="11"/>
  <c r="T181" i="11"/>
  <c r="P181" i="11"/>
  <c r="O181" i="11"/>
  <c r="N181" i="11"/>
  <c r="M181" i="11"/>
  <c r="J181" i="11"/>
  <c r="AJ181" i="11" s="1"/>
  <c r="E181" i="11"/>
  <c r="R181" i="11" s="1"/>
  <c r="D181" i="11"/>
  <c r="C181" i="11"/>
  <c r="B181" i="11"/>
  <c r="AN180" i="11"/>
  <c r="AC180" i="11" s="1"/>
  <c r="AK180" i="11"/>
  <c r="AH180" i="11"/>
  <c r="AG180" i="11"/>
  <c r="AE180" i="11"/>
  <c r="AD180" i="11"/>
  <c r="AA180" i="11"/>
  <c r="Z180" i="11"/>
  <c r="X180" i="11"/>
  <c r="W180" i="11"/>
  <c r="V180" i="11"/>
  <c r="U180" i="11"/>
  <c r="T180" i="11"/>
  <c r="P180" i="11"/>
  <c r="O180" i="11"/>
  <c r="N180" i="11"/>
  <c r="M180" i="11"/>
  <c r="J180" i="11"/>
  <c r="AJ180" i="11" s="1"/>
  <c r="E180" i="11"/>
  <c r="R180" i="11" s="1"/>
  <c r="D180" i="11"/>
  <c r="C180" i="11"/>
  <c r="B180" i="11"/>
  <c r="AN179" i="11"/>
  <c r="AC179" i="11" s="1"/>
  <c r="AK179" i="11"/>
  <c r="AH179" i="11"/>
  <c r="AG179" i="11"/>
  <c r="AE179" i="11"/>
  <c r="AD179" i="11"/>
  <c r="AA179" i="11"/>
  <c r="Z179" i="11"/>
  <c r="X179" i="11"/>
  <c r="W179" i="11"/>
  <c r="V179" i="11"/>
  <c r="U179" i="11"/>
  <c r="T179" i="11"/>
  <c r="P179" i="11"/>
  <c r="O179" i="11"/>
  <c r="N179" i="11"/>
  <c r="M179" i="11"/>
  <c r="J179" i="11"/>
  <c r="AJ179" i="11" s="1"/>
  <c r="E179" i="11"/>
  <c r="R179" i="11" s="1"/>
  <c r="D179" i="11"/>
  <c r="C179" i="11"/>
  <c r="B179" i="11"/>
  <c r="AN178" i="11"/>
  <c r="AC178" i="11" s="1"/>
  <c r="AK178" i="11"/>
  <c r="AH178" i="11"/>
  <c r="AG178" i="11"/>
  <c r="AE178" i="11"/>
  <c r="AD178" i="11"/>
  <c r="AA178" i="11"/>
  <c r="Z178" i="11"/>
  <c r="X178" i="11"/>
  <c r="W178" i="11"/>
  <c r="V178" i="11"/>
  <c r="U178" i="11"/>
  <c r="T178" i="11"/>
  <c r="P178" i="11"/>
  <c r="O178" i="11"/>
  <c r="N178" i="11"/>
  <c r="M178" i="11"/>
  <c r="J178" i="11"/>
  <c r="AJ178" i="11" s="1"/>
  <c r="E178" i="11"/>
  <c r="R178" i="11" s="1"/>
  <c r="AL178" i="11" s="1"/>
  <c r="D178" i="11"/>
  <c r="C178" i="11"/>
  <c r="B178" i="11"/>
  <c r="AN177" i="11"/>
  <c r="AC177" i="11" s="1"/>
  <c r="AK177" i="11"/>
  <c r="AH177" i="11"/>
  <c r="AG177" i="11"/>
  <c r="AE177" i="11"/>
  <c r="AD177" i="11"/>
  <c r="AA177" i="11"/>
  <c r="Z177" i="11"/>
  <c r="X177" i="11"/>
  <c r="W177" i="11"/>
  <c r="V177" i="11"/>
  <c r="U177" i="11"/>
  <c r="T177" i="11"/>
  <c r="P177" i="11"/>
  <c r="O177" i="11"/>
  <c r="N177" i="11"/>
  <c r="M177" i="11"/>
  <c r="J177" i="11"/>
  <c r="AJ177" i="11" s="1"/>
  <c r="E177" i="11"/>
  <c r="R177" i="11" s="1"/>
  <c r="AL177" i="11" s="1"/>
  <c r="D177" i="11"/>
  <c r="C177" i="11"/>
  <c r="B177" i="11"/>
  <c r="AN176" i="11"/>
  <c r="AC176" i="11" s="1"/>
  <c r="AK176" i="11"/>
  <c r="AH176" i="11"/>
  <c r="AG176" i="11"/>
  <c r="AE176" i="11"/>
  <c r="AD176" i="11"/>
  <c r="AA176" i="11"/>
  <c r="Z176" i="11"/>
  <c r="X176" i="11"/>
  <c r="W176" i="11"/>
  <c r="V176" i="11"/>
  <c r="U176" i="11"/>
  <c r="T176" i="11"/>
  <c r="P176" i="11"/>
  <c r="O176" i="11"/>
  <c r="N176" i="11"/>
  <c r="M176" i="11"/>
  <c r="J176" i="11"/>
  <c r="AJ176" i="11" s="1"/>
  <c r="E176" i="11"/>
  <c r="R176" i="11" s="1"/>
  <c r="AL176" i="11" s="1"/>
  <c r="D176" i="11"/>
  <c r="C176" i="11"/>
  <c r="B176" i="11"/>
  <c r="AN175" i="11"/>
  <c r="AC175" i="11" s="1"/>
  <c r="AK175" i="11"/>
  <c r="AH175" i="11"/>
  <c r="AG175" i="11"/>
  <c r="AE175" i="11"/>
  <c r="AD175" i="11"/>
  <c r="AA175" i="11"/>
  <c r="Z175" i="11"/>
  <c r="X175" i="11"/>
  <c r="W175" i="11"/>
  <c r="V175" i="11"/>
  <c r="U175" i="11"/>
  <c r="T175" i="11"/>
  <c r="P175" i="11"/>
  <c r="O175" i="11"/>
  <c r="N175" i="11"/>
  <c r="M175" i="11"/>
  <c r="J175" i="11"/>
  <c r="AJ175" i="11" s="1"/>
  <c r="E175" i="11"/>
  <c r="R175" i="11" s="1"/>
  <c r="AL175" i="11" s="1"/>
  <c r="D175" i="11"/>
  <c r="C175" i="11"/>
  <c r="B175" i="11"/>
  <c r="AN174" i="11"/>
  <c r="AC174" i="11" s="1"/>
  <c r="AK174" i="11"/>
  <c r="AH174" i="11"/>
  <c r="AG174" i="11"/>
  <c r="AE174" i="11"/>
  <c r="AD174" i="11"/>
  <c r="AA174" i="11"/>
  <c r="Z174" i="11"/>
  <c r="X174" i="11"/>
  <c r="W174" i="11"/>
  <c r="V174" i="11"/>
  <c r="U174" i="11"/>
  <c r="T174" i="11"/>
  <c r="P174" i="11"/>
  <c r="O174" i="11"/>
  <c r="N174" i="11"/>
  <c r="M174" i="11"/>
  <c r="J174" i="11"/>
  <c r="AJ174" i="11" s="1"/>
  <c r="E174" i="11"/>
  <c r="R174" i="11" s="1"/>
  <c r="AL174" i="11" s="1"/>
  <c r="D174" i="11"/>
  <c r="C174" i="11"/>
  <c r="B174" i="11"/>
  <c r="AN173" i="11"/>
  <c r="AC173" i="11" s="1"/>
  <c r="AK173" i="11"/>
  <c r="AH173" i="11"/>
  <c r="AG173" i="11"/>
  <c r="AE173" i="11"/>
  <c r="AD173" i="11"/>
  <c r="AA173" i="11"/>
  <c r="Z173" i="11"/>
  <c r="X173" i="11"/>
  <c r="W173" i="11"/>
  <c r="V173" i="11"/>
  <c r="U173" i="11"/>
  <c r="T173" i="11"/>
  <c r="P173" i="11"/>
  <c r="O173" i="11"/>
  <c r="N173" i="11"/>
  <c r="M173" i="11"/>
  <c r="J173" i="11"/>
  <c r="AJ173" i="11" s="1"/>
  <c r="E173" i="11"/>
  <c r="R173" i="11" s="1"/>
  <c r="AL173" i="11" s="1"/>
  <c r="D173" i="11"/>
  <c r="C173" i="11"/>
  <c r="B173" i="11"/>
  <c r="AN172" i="11"/>
  <c r="AC172" i="11" s="1"/>
  <c r="AK172" i="11"/>
  <c r="AH172" i="11"/>
  <c r="AG172" i="11"/>
  <c r="AE172" i="11"/>
  <c r="AD172" i="11"/>
  <c r="AA172" i="11"/>
  <c r="Z172" i="11"/>
  <c r="X172" i="11"/>
  <c r="W172" i="11"/>
  <c r="V172" i="11"/>
  <c r="U172" i="11"/>
  <c r="T172" i="11"/>
  <c r="P172" i="11"/>
  <c r="O172" i="11"/>
  <c r="N172" i="11"/>
  <c r="M172" i="11"/>
  <c r="J172" i="11"/>
  <c r="AJ172" i="11" s="1"/>
  <c r="E172" i="11"/>
  <c r="R172" i="11" s="1"/>
  <c r="AL172" i="11" s="1"/>
  <c r="D172" i="11"/>
  <c r="C172" i="11"/>
  <c r="B172" i="11"/>
  <c r="AN171" i="11"/>
  <c r="AC171" i="11" s="1"/>
  <c r="AK171" i="11"/>
  <c r="AH171" i="11"/>
  <c r="AG171" i="11"/>
  <c r="AE171" i="11"/>
  <c r="AD171" i="11"/>
  <c r="AA171" i="11"/>
  <c r="Z171" i="11"/>
  <c r="X171" i="11"/>
  <c r="W171" i="11"/>
  <c r="V171" i="11"/>
  <c r="U171" i="11"/>
  <c r="T171" i="11"/>
  <c r="P171" i="11"/>
  <c r="O171" i="11"/>
  <c r="N171" i="11"/>
  <c r="M171" i="11"/>
  <c r="J171" i="11"/>
  <c r="AJ171" i="11" s="1"/>
  <c r="E171" i="11"/>
  <c r="R171" i="11" s="1"/>
  <c r="AL171" i="11" s="1"/>
  <c r="D171" i="11"/>
  <c r="C171" i="11"/>
  <c r="B171" i="11"/>
  <c r="AN170" i="11"/>
  <c r="AC170" i="11" s="1"/>
  <c r="AK170" i="11"/>
  <c r="AH170" i="11"/>
  <c r="AG170" i="11"/>
  <c r="AE170" i="11"/>
  <c r="AD170" i="11"/>
  <c r="AA170" i="11"/>
  <c r="Z170" i="11"/>
  <c r="X170" i="11"/>
  <c r="W170" i="11"/>
  <c r="V170" i="11"/>
  <c r="U170" i="11"/>
  <c r="T170" i="11"/>
  <c r="P170" i="11"/>
  <c r="O170" i="11"/>
  <c r="N170" i="11"/>
  <c r="M170" i="11"/>
  <c r="J170" i="11"/>
  <c r="AJ170" i="11" s="1"/>
  <c r="E170" i="11"/>
  <c r="R170" i="11" s="1"/>
  <c r="AL170" i="11" s="1"/>
  <c r="D170" i="11"/>
  <c r="C170" i="11"/>
  <c r="B170" i="11"/>
  <c r="AN169" i="11"/>
  <c r="AC169" i="11" s="1"/>
  <c r="AK169" i="11"/>
  <c r="AH169" i="11"/>
  <c r="AG169" i="11"/>
  <c r="AE169" i="11"/>
  <c r="AD169" i="11"/>
  <c r="AA169" i="11"/>
  <c r="Z169" i="11"/>
  <c r="X169" i="11"/>
  <c r="W169" i="11"/>
  <c r="V169" i="11"/>
  <c r="U169" i="11"/>
  <c r="T169" i="11"/>
  <c r="P169" i="11"/>
  <c r="O169" i="11"/>
  <c r="N169" i="11"/>
  <c r="M169" i="11"/>
  <c r="J169" i="11"/>
  <c r="AJ169" i="11" s="1"/>
  <c r="E169" i="11"/>
  <c r="R169" i="11" s="1"/>
  <c r="AL169" i="11" s="1"/>
  <c r="D169" i="11"/>
  <c r="C169" i="11"/>
  <c r="B169" i="11"/>
  <c r="AN168" i="11"/>
  <c r="AC168" i="11" s="1"/>
  <c r="AK168" i="11"/>
  <c r="AH168" i="11"/>
  <c r="AG168" i="11"/>
  <c r="AE168" i="11"/>
  <c r="AD168" i="11"/>
  <c r="AA168" i="11"/>
  <c r="Z168" i="11"/>
  <c r="X168" i="11"/>
  <c r="W168" i="11"/>
  <c r="V168" i="11"/>
  <c r="U168" i="11"/>
  <c r="T168" i="11"/>
  <c r="P168" i="11"/>
  <c r="O168" i="11"/>
  <c r="N168" i="11"/>
  <c r="M168" i="11"/>
  <c r="J168" i="11"/>
  <c r="AJ168" i="11" s="1"/>
  <c r="E168" i="11"/>
  <c r="R168" i="11" s="1"/>
  <c r="AL168" i="11" s="1"/>
  <c r="D168" i="11"/>
  <c r="C168" i="11"/>
  <c r="B168" i="11"/>
  <c r="AN167" i="11"/>
  <c r="AC167" i="11" s="1"/>
  <c r="AM167" i="11"/>
  <c r="AK167" i="11"/>
  <c r="AH167" i="11"/>
  <c r="AG167" i="11"/>
  <c r="AE167" i="11"/>
  <c r="AD167" i="11"/>
  <c r="AA167" i="11"/>
  <c r="Z167" i="11"/>
  <c r="X167" i="11"/>
  <c r="W167" i="11"/>
  <c r="V167" i="11"/>
  <c r="U167" i="11"/>
  <c r="T167" i="11"/>
  <c r="S167" i="11"/>
  <c r="Q167" i="11"/>
  <c r="P167" i="11"/>
  <c r="O167" i="11"/>
  <c r="N167" i="11"/>
  <c r="M167" i="11"/>
  <c r="J167" i="11"/>
  <c r="AJ167" i="11" s="1"/>
  <c r="G167" i="11"/>
  <c r="E167" i="11"/>
  <c r="R167" i="11" s="1"/>
  <c r="AB167" i="11" s="1"/>
  <c r="D167" i="11"/>
  <c r="C167" i="11"/>
  <c r="B167" i="11"/>
  <c r="AN166" i="11"/>
  <c r="AC166" i="11" s="1"/>
  <c r="AM166" i="11"/>
  <c r="AK166" i="11"/>
  <c r="AH166" i="11"/>
  <c r="AG166" i="11"/>
  <c r="AE166" i="11"/>
  <c r="AD166" i="11"/>
  <c r="AA166" i="11"/>
  <c r="Z166" i="11"/>
  <c r="X166" i="11"/>
  <c r="W166" i="11"/>
  <c r="V166" i="11"/>
  <c r="U166" i="11"/>
  <c r="T166" i="11"/>
  <c r="S166" i="11"/>
  <c r="Q166" i="11"/>
  <c r="P166" i="11"/>
  <c r="O166" i="11"/>
  <c r="N166" i="11"/>
  <c r="M166" i="11"/>
  <c r="J166" i="11"/>
  <c r="AJ166" i="11" s="1"/>
  <c r="G166" i="11"/>
  <c r="E166" i="11"/>
  <c r="R166" i="11" s="1"/>
  <c r="AB166" i="11" s="1"/>
  <c r="D166" i="11"/>
  <c r="C166" i="11"/>
  <c r="B166" i="11"/>
  <c r="AN165" i="11"/>
  <c r="AC165" i="11" s="1"/>
  <c r="AM165" i="11"/>
  <c r="AK165" i="11"/>
  <c r="AH165" i="11"/>
  <c r="AG165" i="11"/>
  <c r="AE165" i="11"/>
  <c r="AD165" i="11"/>
  <c r="AA165" i="11"/>
  <c r="Z165" i="11"/>
  <c r="X165" i="11"/>
  <c r="W165" i="11"/>
  <c r="V165" i="11"/>
  <c r="U165" i="11"/>
  <c r="T165" i="11"/>
  <c r="S165" i="11"/>
  <c r="Q165" i="11"/>
  <c r="P165" i="11"/>
  <c r="O165" i="11"/>
  <c r="N165" i="11"/>
  <c r="M165" i="11"/>
  <c r="J165" i="11"/>
  <c r="AJ165" i="11" s="1"/>
  <c r="G165" i="11"/>
  <c r="E165" i="11"/>
  <c r="R165" i="11" s="1"/>
  <c r="AB165" i="11" s="1"/>
  <c r="D165" i="11"/>
  <c r="C165" i="11"/>
  <c r="B165" i="11"/>
  <c r="AN164" i="11"/>
  <c r="AC164" i="11" s="1"/>
  <c r="AM164" i="11"/>
  <c r="AK164" i="11"/>
  <c r="AH164" i="11"/>
  <c r="AG164" i="11"/>
  <c r="AE164" i="11"/>
  <c r="AD164" i="11"/>
  <c r="AA164" i="11"/>
  <c r="Z164" i="11"/>
  <c r="X164" i="11"/>
  <c r="W164" i="11"/>
  <c r="V164" i="11"/>
  <c r="U164" i="11"/>
  <c r="T164" i="11"/>
  <c r="S164" i="11"/>
  <c r="Q164" i="11"/>
  <c r="P164" i="11"/>
  <c r="O164" i="11"/>
  <c r="N164" i="11"/>
  <c r="M164" i="11"/>
  <c r="J164" i="11"/>
  <c r="AJ164" i="11" s="1"/>
  <c r="G164" i="11"/>
  <c r="E164" i="11"/>
  <c r="R164" i="11" s="1"/>
  <c r="AB164" i="11" s="1"/>
  <c r="D164" i="11"/>
  <c r="C164" i="11"/>
  <c r="B164" i="11"/>
  <c r="AN163" i="11"/>
  <c r="AC163" i="11" s="1"/>
  <c r="AM163" i="11"/>
  <c r="AK163" i="11"/>
  <c r="AH163" i="11"/>
  <c r="AG163" i="11"/>
  <c r="AE163" i="11"/>
  <c r="AD163" i="11"/>
  <c r="AA163" i="11"/>
  <c r="Z163" i="11"/>
  <c r="X163" i="11"/>
  <c r="W163" i="11"/>
  <c r="V163" i="11"/>
  <c r="U163" i="11"/>
  <c r="T163" i="11"/>
  <c r="S163" i="11"/>
  <c r="Q163" i="11"/>
  <c r="P163" i="11"/>
  <c r="O163" i="11"/>
  <c r="N163" i="11"/>
  <c r="M163" i="11"/>
  <c r="J163" i="11"/>
  <c r="AJ163" i="11" s="1"/>
  <c r="G163" i="11"/>
  <c r="E163" i="11"/>
  <c r="R163" i="11" s="1"/>
  <c r="AB163" i="11" s="1"/>
  <c r="D163" i="11"/>
  <c r="C163" i="11"/>
  <c r="B163" i="11"/>
  <c r="AN162" i="11"/>
  <c r="AC162" i="11" s="1"/>
  <c r="AM162" i="11"/>
  <c r="AK162" i="11"/>
  <c r="AH162" i="11"/>
  <c r="AG162" i="11"/>
  <c r="AE162" i="11"/>
  <c r="AD162" i="11"/>
  <c r="AA162" i="11"/>
  <c r="Z162" i="11"/>
  <c r="X162" i="11"/>
  <c r="W162" i="11"/>
  <c r="V162" i="11"/>
  <c r="U162" i="11"/>
  <c r="T162" i="11"/>
  <c r="S162" i="11"/>
  <c r="Q162" i="11"/>
  <c r="P162" i="11"/>
  <c r="O162" i="11"/>
  <c r="N162" i="11"/>
  <c r="M162" i="11"/>
  <c r="J162" i="11"/>
  <c r="AJ162" i="11" s="1"/>
  <c r="G162" i="11"/>
  <c r="E162" i="11"/>
  <c r="R162" i="11" s="1"/>
  <c r="AB162" i="11" s="1"/>
  <c r="D162" i="11"/>
  <c r="C162" i="11"/>
  <c r="B162" i="11"/>
  <c r="AN161" i="11"/>
  <c r="AC161" i="11" s="1"/>
  <c r="AM161" i="11"/>
  <c r="AL161" i="11"/>
  <c r="AK161" i="11"/>
  <c r="AH161" i="11"/>
  <c r="AG161" i="11"/>
  <c r="AE161" i="11"/>
  <c r="AD161" i="11"/>
  <c r="AB161" i="11"/>
  <c r="AA161" i="11"/>
  <c r="Z161" i="11"/>
  <c r="Y161" i="11"/>
  <c r="X161" i="11"/>
  <c r="W161" i="11"/>
  <c r="V161" i="11"/>
  <c r="U161" i="11"/>
  <c r="T161" i="11"/>
  <c r="S161" i="11"/>
  <c r="Q161" i="11"/>
  <c r="P161" i="11"/>
  <c r="O161" i="11"/>
  <c r="N161" i="11"/>
  <c r="M161" i="11"/>
  <c r="J161" i="11"/>
  <c r="AJ161" i="11" s="1"/>
  <c r="G161" i="11"/>
  <c r="E161" i="11"/>
  <c r="R161" i="11" s="1"/>
  <c r="D161" i="11"/>
  <c r="C161" i="11"/>
  <c r="B161" i="11"/>
  <c r="AN160" i="11"/>
  <c r="AC160" i="11" s="1"/>
  <c r="AM160" i="11"/>
  <c r="AK160" i="11"/>
  <c r="AH160" i="11"/>
  <c r="AG160" i="11"/>
  <c r="AE160" i="11"/>
  <c r="AD160" i="11"/>
  <c r="AA160" i="11"/>
  <c r="Z160" i="11"/>
  <c r="X160" i="11"/>
  <c r="W160" i="11"/>
  <c r="V160" i="11"/>
  <c r="U160" i="11"/>
  <c r="T160" i="11"/>
  <c r="S160" i="11"/>
  <c r="Q160" i="11"/>
  <c r="P160" i="11"/>
  <c r="O160" i="11"/>
  <c r="N160" i="11"/>
  <c r="M160" i="11"/>
  <c r="J160" i="11"/>
  <c r="AJ160" i="11" s="1"/>
  <c r="G160" i="11"/>
  <c r="E160" i="11"/>
  <c r="R160" i="11" s="1"/>
  <c r="AB160" i="11" s="1"/>
  <c r="D160" i="11"/>
  <c r="C160" i="11"/>
  <c r="B160" i="11"/>
  <c r="AN159" i="11"/>
  <c r="AC159" i="11" s="1"/>
  <c r="AM159" i="11"/>
  <c r="AK159" i="11"/>
  <c r="AH159" i="11"/>
  <c r="AG159" i="11"/>
  <c r="AE159" i="11"/>
  <c r="AD159" i="11"/>
  <c r="AA159" i="11"/>
  <c r="Z159" i="11"/>
  <c r="X159" i="11"/>
  <c r="W159" i="11"/>
  <c r="V159" i="11"/>
  <c r="U159" i="11"/>
  <c r="T159" i="11"/>
  <c r="S159" i="11"/>
  <c r="Q159" i="11"/>
  <c r="P159" i="11"/>
  <c r="O159" i="11"/>
  <c r="N159" i="11"/>
  <c r="M159" i="11"/>
  <c r="J159" i="11"/>
  <c r="AJ159" i="11" s="1"/>
  <c r="G159" i="11"/>
  <c r="E159" i="11"/>
  <c r="R159" i="11" s="1"/>
  <c r="AB159" i="11" s="1"/>
  <c r="D159" i="11"/>
  <c r="C159" i="11"/>
  <c r="B159" i="11"/>
  <c r="AN158" i="11"/>
  <c r="AC158" i="11" s="1"/>
  <c r="AM158" i="11"/>
  <c r="AK158" i="11"/>
  <c r="AH158" i="11"/>
  <c r="AG158" i="11"/>
  <c r="AE158" i="11"/>
  <c r="AD158" i="11"/>
  <c r="AA158" i="11"/>
  <c r="Z158" i="11"/>
  <c r="X158" i="11"/>
  <c r="W158" i="11"/>
  <c r="V158" i="11"/>
  <c r="U158" i="11"/>
  <c r="T158" i="11"/>
  <c r="S158" i="11"/>
  <c r="Q158" i="11"/>
  <c r="P158" i="11"/>
  <c r="O158" i="11"/>
  <c r="N158" i="11"/>
  <c r="M158" i="11"/>
  <c r="J158" i="11"/>
  <c r="AJ158" i="11" s="1"/>
  <c r="G158" i="11"/>
  <c r="E158" i="11"/>
  <c r="R158" i="11" s="1"/>
  <c r="AL158" i="11" s="1"/>
  <c r="Y158" i="11" s="1"/>
  <c r="D158" i="11"/>
  <c r="C158" i="11"/>
  <c r="B158" i="11"/>
  <c r="AN157" i="11"/>
  <c r="AC157" i="11" s="1"/>
  <c r="AM157" i="11"/>
  <c r="AL157" i="11"/>
  <c r="Y157" i="11" s="1"/>
  <c r="AK157" i="11"/>
  <c r="AH157" i="11"/>
  <c r="AG157" i="11"/>
  <c r="AE157" i="11"/>
  <c r="AD157" i="11"/>
  <c r="AB157" i="11"/>
  <c r="AA157" i="11"/>
  <c r="Z157" i="11"/>
  <c r="X157" i="11"/>
  <c r="W157" i="11"/>
  <c r="V157" i="11"/>
  <c r="U157" i="11"/>
  <c r="T157" i="11"/>
  <c r="S157" i="11"/>
  <c r="Q157" i="11"/>
  <c r="P157" i="11"/>
  <c r="O157" i="11"/>
  <c r="N157" i="11"/>
  <c r="M157" i="11"/>
  <c r="J157" i="11"/>
  <c r="AJ157" i="11" s="1"/>
  <c r="G157" i="11"/>
  <c r="E157" i="11"/>
  <c r="R157" i="11" s="1"/>
  <c r="D157" i="11"/>
  <c r="C157" i="11"/>
  <c r="B157" i="11"/>
  <c r="AN156" i="11"/>
  <c r="AC156" i="11" s="1"/>
  <c r="AM156" i="11"/>
  <c r="AL156" i="11"/>
  <c r="AK156" i="11"/>
  <c r="AG156" i="11"/>
  <c r="AH156" i="11" s="1"/>
  <c r="AE156" i="11"/>
  <c r="AD156" i="11"/>
  <c r="AA156" i="11"/>
  <c r="Z156" i="11"/>
  <c r="Y156" i="11"/>
  <c r="X156" i="11"/>
  <c r="W156" i="11"/>
  <c r="V156" i="11"/>
  <c r="U156" i="11"/>
  <c r="T156" i="11"/>
  <c r="S156" i="11"/>
  <c r="Q156" i="11"/>
  <c r="P156" i="11"/>
  <c r="O156" i="11"/>
  <c r="N156" i="11"/>
  <c r="M156" i="11"/>
  <c r="J156" i="11"/>
  <c r="AJ156" i="11" s="1"/>
  <c r="G156" i="11"/>
  <c r="E156" i="11"/>
  <c r="R156" i="11" s="1"/>
  <c r="AB156" i="11" s="1"/>
  <c r="D156" i="11"/>
  <c r="C156" i="11"/>
  <c r="B156" i="11"/>
  <c r="AN155" i="11"/>
  <c r="AM155" i="11"/>
  <c r="AK155" i="11"/>
  <c r="AG155" i="11"/>
  <c r="AH155" i="11" s="1"/>
  <c r="AE155" i="11"/>
  <c r="AD155" i="11"/>
  <c r="AC155" i="11"/>
  <c r="AA155" i="11"/>
  <c r="Z155" i="11"/>
  <c r="X155" i="11"/>
  <c r="W155" i="11"/>
  <c r="V155" i="11"/>
  <c r="U155" i="11"/>
  <c r="T155" i="11"/>
  <c r="S155" i="11"/>
  <c r="Q155" i="11"/>
  <c r="P155" i="11"/>
  <c r="O155" i="11"/>
  <c r="N155" i="11"/>
  <c r="M155" i="11"/>
  <c r="J155" i="11"/>
  <c r="AJ155" i="11" s="1"/>
  <c r="G155" i="11"/>
  <c r="E155" i="11"/>
  <c r="R155" i="11" s="1"/>
  <c r="AL155" i="11" s="1"/>
  <c r="Y155" i="11" s="1"/>
  <c r="D155" i="11"/>
  <c r="C155" i="11"/>
  <c r="B155" i="11"/>
  <c r="AN154" i="11"/>
  <c r="AM154" i="11"/>
  <c r="AK154" i="11"/>
  <c r="AH154" i="11"/>
  <c r="AG154" i="11"/>
  <c r="AE154" i="11"/>
  <c r="AD154" i="11"/>
  <c r="AC154" i="11"/>
  <c r="AA154" i="11"/>
  <c r="Z154" i="11"/>
  <c r="X154" i="11"/>
  <c r="W154" i="11"/>
  <c r="V154" i="11"/>
  <c r="U154" i="11"/>
  <c r="T154" i="11"/>
  <c r="S154" i="11"/>
  <c r="Q154" i="11"/>
  <c r="P154" i="11"/>
  <c r="O154" i="11"/>
  <c r="N154" i="11"/>
  <c r="M154" i="11"/>
  <c r="J154" i="11"/>
  <c r="AJ154" i="11" s="1"/>
  <c r="G154" i="11"/>
  <c r="E154" i="11"/>
  <c r="R154" i="11" s="1"/>
  <c r="AB154" i="11" s="1"/>
  <c r="D154" i="11"/>
  <c r="C154" i="11"/>
  <c r="B154" i="11"/>
  <c r="AN153" i="11"/>
  <c r="AM153" i="11"/>
  <c r="AK153" i="11"/>
  <c r="AH153" i="11"/>
  <c r="AG153" i="11"/>
  <c r="AE153" i="11"/>
  <c r="AD153" i="11"/>
  <c r="AC153" i="11"/>
  <c r="AA153" i="11"/>
  <c r="Z153" i="11"/>
  <c r="X153" i="11"/>
  <c r="W153" i="11"/>
  <c r="V153" i="11"/>
  <c r="U153" i="11"/>
  <c r="T153" i="11"/>
  <c r="S153" i="11"/>
  <c r="Q153" i="11"/>
  <c r="P153" i="11"/>
  <c r="O153" i="11"/>
  <c r="N153" i="11"/>
  <c r="M153" i="11"/>
  <c r="J153" i="11"/>
  <c r="AJ153" i="11" s="1"/>
  <c r="G153" i="11"/>
  <c r="E153" i="11"/>
  <c r="R153" i="11" s="1"/>
  <c r="AB153" i="11" s="1"/>
  <c r="D153" i="11"/>
  <c r="C153" i="11"/>
  <c r="B153" i="11"/>
  <c r="AN152" i="11"/>
  <c r="AM152" i="11"/>
  <c r="AK152" i="11"/>
  <c r="AH152" i="11"/>
  <c r="AG152" i="11"/>
  <c r="AE152" i="11"/>
  <c r="AD152" i="11"/>
  <c r="AC152" i="11"/>
  <c r="AA152" i="11"/>
  <c r="Z152" i="11"/>
  <c r="X152" i="11"/>
  <c r="W152" i="11"/>
  <c r="V152" i="11"/>
  <c r="U152" i="11"/>
  <c r="T152" i="11"/>
  <c r="S152" i="11"/>
  <c r="Q152" i="11"/>
  <c r="P152" i="11"/>
  <c r="O152" i="11"/>
  <c r="N152" i="11"/>
  <c r="M152" i="11"/>
  <c r="J152" i="11"/>
  <c r="AJ152" i="11" s="1"/>
  <c r="G152" i="11"/>
  <c r="E152" i="11"/>
  <c r="R152" i="11" s="1"/>
  <c r="AB152" i="11" s="1"/>
  <c r="D152" i="11"/>
  <c r="C152" i="11"/>
  <c r="B152" i="11"/>
  <c r="AN151" i="11"/>
  <c r="AM151" i="11"/>
  <c r="AK151" i="11"/>
  <c r="AG151" i="11"/>
  <c r="AH151" i="11" s="1"/>
  <c r="AE151" i="11"/>
  <c r="AD151" i="11"/>
  <c r="AC151" i="11"/>
  <c r="AA151" i="11"/>
  <c r="Z151" i="11"/>
  <c r="X151" i="11"/>
  <c r="W151" i="11"/>
  <c r="V151" i="11"/>
  <c r="U151" i="11"/>
  <c r="T151" i="11"/>
  <c r="S151" i="11"/>
  <c r="Q151" i="11"/>
  <c r="P151" i="11"/>
  <c r="O151" i="11"/>
  <c r="N151" i="11"/>
  <c r="M151" i="11"/>
  <c r="J151" i="11"/>
  <c r="AJ151" i="11" s="1"/>
  <c r="G151" i="11"/>
  <c r="E151" i="11"/>
  <c r="R151" i="11" s="1"/>
  <c r="AL151" i="11" s="1"/>
  <c r="Y151" i="11" s="1"/>
  <c r="D151" i="11"/>
  <c r="C151" i="11"/>
  <c r="B151" i="11"/>
  <c r="AN150" i="11"/>
  <c r="AM150" i="11"/>
  <c r="AK150" i="11"/>
  <c r="AH150" i="11"/>
  <c r="AG150" i="11"/>
  <c r="AE150" i="11"/>
  <c r="AD150" i="11"/>
  <c r="AC150" i="11"/>
  <c r="AA150" i="11"/>
  <c r="Z150" i="11"/>
  <c r="X150" i="11"/>
  <c r="W150" i="11"/>
  <c r="V150" i="11"/>
  <c r="U150" i="11"/>
  <c r="T150" i="11"/>
  <c r="S150" i="11"/>
  <c r="Q150" i="11"/>
  <c r="P150" i="11"/>
  <c r="O150" i="11"/>
  <c r="N150" i="11"/>
  <c r="M150" i="11"/>
  <c r="J150" i="11"/>
  <c r="AJ150" i="11" s="1"/>
  <c r="G150" i="11"/>
  <c r="E150" i="11"/>
  <c r="R150" i="11" s="1"/>
  <c r="AB150" i="11" s="1"/>
  <c r="D150" i="11"/>
  <c r="C150" i="11"/>
  <c r="B150" i="11"/>
  <c r="AN149" i="11"/>
  <c r="AM149" i="11"/>
  <c r="AK149" i="11"/>
  <c r="AH149" i="11"/>
  <c r="AG149" i="11"/>
  <c r="AE149" i="11"/>
  <c r="AD149" i="11"/>
  <c r="AC149" i="11"/>
  <c r="AA149" i="11"/>
  <c r="Z149" i="11"/>
  <c r="X149" i="11"/>
  <c r="W149" i="11"/>
  <c r="V149" i="11"/>
  <c r="U149" i="11"/>
  <c r="T149" i="11"/>
  <c r="S149" i="11"/>
  <c r="Q149" i="11"/>
  <c r="P149" i="11"/>
  <c r="O149" i="11"/>
  <c r="N149" i="11"/>
  <c r="M149" i="11"/>
  <c r="J149" i="11"/>
  <c r="AJ149" i="11" s="1"/>
  <c r="G149" i="11"/>
  <c r="E149" i="11"/>
  <c r="R149" i="11" s="1"/>
  <c r="AB149" i="11" s="1"/>
  <c r="D149" i="11"/>
  <c r="C149" i="11"/>
  <c r="B149" i="11"/>
  <c r="AN148" i="11"/>
  <c r="AK148" i="11"/>
  <c r="AH148" i="11"/>
  <c r="AG148" i="11"/>
  <c r="AE148" i="11"/>
  <c r="AA148" i="11"/>
  <c r="AD148" i="11" s="1"/>
  <c r="Z148" i="11"/>
  <c r="X148" i="11"/>
  <c r="W148" i="11"/>
  <c r="AC148" i="11" s="1"/>
  <c r="V148" i="11"/>
  <c r="U148" i="11"/>
  <c r="T148" i="11"/>
  <c r="S148" i="11"/>
  <c r="AM148" i="11" s="1"/>
  <c r="Q148" i="11"/>
  <c r="P148" i="11"/>
  <c r="O148" i="11"/>
  <c r="N148" i="11"/>
  <c r="M148" i="11"/>
  <c r="J148" i="11"/>
  <c r="AJ148" i="11" s="1"/>
  <c r="G148" i="11"/>
  <c r="E148" i="11"/>
  <c r="R148" i="11" s="1"/>
  <c r="AB148" i="11" s="1"/>
  <c r="D148" i="11"/>
  <c r="C148" i="11"/>
  <c r="B148" i="11"/>
  <c r="AN147" i="11"/>
  <c r="AK147" i="11"/>
  <c r="AG147" i="11"/>
  <c r="AH147" i="11" s="1"/>
  <c r="AE147" i="11"/>
  <c r="AA147" i="11"/>
  <c r="AD147" i="11" s="1"/>
  <c r="Z147" i="11"/>
  <c r="X147" i="11"/>
  <c r="W147" i="11"/>
  <c r="AC147" i="11" s="1"/>
  <c r="V147" i="11"/>
  <c r="U147" i="11"/>
  <c r="T147" i="11"/>
  <c r="S147" i="11"/>
  <c r="AM147" i="11" s="1"/>
  <c r="Q147" i="11"/>
  <c r="P147" i="11"/>
  <c r="O147" i="11"/>
  <c r="N147" i="11"/>
  <c r="M147" i="11"/>
  <c r="J147" i="11"/>
  <c r="AJ147" i="11" s="1"/>
  <c r="G147" i="11"/>
  <c r="E147" i="11"/>
  <c r="R147" i="11" s="1"/>
  <c r="AL147" i="11" s="1"/>
  <c r="Y147" i="11" s="1"/>
  <c r="D147" i="11"/>
  <c r="C147" i="11"/>
  <c r="B147" i="11"/>
  <c r="AN146" i="11"/>
  <c r="AK146" i="11"/>
  <c r="AH146" i="11"/>
  <c r="AG146" i="11"/>
  <c r="AE146" i="11"/>
  <c r="AC146" i="11"/>
  <c r="AA146" i="11"/>
  <c r="AD146" i="11" s="1"/>
  <c r="Z146" i="11"/>
  <c r="X146" i="11"/>
  <c r="W146" i="11"/>
  <c r="V146" i="11"/>
  <c r="U146" i="11"/>
  <c r="T146" i="11"/>
  <c r="S146" i="11"/>
  <c r="AM146" i="11" s="1"/>
  <c r="Q146" i="11"/>
  <c r="P146" i="11"/>
  <c r="O146" i="11"/>
  <c r="N146" i="11"/>
  <c r="M146" i="11"/>
  <c r="J146" i="11"/>
  <c r="AJ146" i="11" s="1"/>
  <c r="G146" i="11"/>
  <c r="E146" i="11"/>
  <c r="R146" i="11" s="1"/>
  <c r="AB146" i="11" s="1"/>
  <c r="D146" i="11"/>
  <c r="C146" i="11"/>
  <c r="B146" i="11"/>
  <c r="AN145" i="11"/>
  <c r="AK145" i="11"/>
  <c r="AH145" i="11"/>
  <c r="AG145" i="11"/>
  <c r="AE145" i="11"/>
  <c r="AA145" i="11"/>
  <c r="AD145" i="11" s="1"/>
  <c r="Z145" i="11"/>
  <c r="X145" i="11"/>
  <c r="W145" i="11"/>
  <c r="AC145" i="11" s="1"/>
  <c r="V145" i="11"/>
  <c r="U145" i="11"/>
  <c r="T145" i="11"/>
  <c r="S145" i="11"/>
  <c r="AM145" i="11" s="1"/>
  <c r="P145" i="11"/>
  <c r="O145" i="11"/>
  <c r="N145" i="11"/>
  <c r="M145" i="11"/>
  <c r="J145" i="11"/>
  <c r="AJ145" i="11" s="1"/>
  <c r="G145" i="11"/>
  <c r="Q145" i="11" s="1"/>
  <c r="E145" i="11"/>
  <c r="R145" i="11" s="1"/>
  <c r="AB145" i="11" s="1"/>
  <c r="D145" i="11"/>
  <c r="C145" i="11"/>
  <c r="B145" i="11"/>
  <c r="AN144" i="11"/>
  <c r="AK144" i="11"/>
  <c r="AH144" i="11"/>
  <c r="AG144" i="11"/>
  <c r="AE144" i="11"/>
  <c r="AA144" i="11"/>
  <c r="AD144" i="11" s="1"/>
  <c r="Z144" i="11"/>
  <c r="X144" i="11"/>
  <c r="W144" i="11"/>
  <c r="AC144" i="11" s="1"/>
  <c r="V144" i="11"/>
  <c r="U144" i="11"/>
  <c r="T144" i="11"/>
  <c r="S144" i="11"/>
  <c r="AM144" i="11" s="1"/>
  <c r="Q144" i="11"/>
  <c r="P144" i="11"/>
  <c r="O144" i="11"/>
  <c r="N144" i="11"/>
  <c r="M144" i="11"/>
  <c r="J144" i="11"/>
  <c r="AJ144" i="11" s="1"/>
  <c r="G144" i="11"/>
  <c r="E144" i="11"/>
  <c r="R144" i="11" s="1"/>
  <c r="AB144" i="11" s="1"/>
  <c r="D144" i="11"/>
  <c r="C144" i="11"/>
  <c r="B144" i="11"/>
  <c r="AN143" i="11"/>
  <c r="AK143" i="11"/>
  <c r="AG143" i="11"/>
  <c r="AH143" i="11" s="1"/>
  <c r="AE143" i="11"/>
  <c r="AA143" i="11"/>
  <c r="AD143" i="11" s="1"/>
  <c r="Z143" i="11"/>
  <c r="X143" i="11"/>
  <c r="W143" i="11"/>
  <c r="AC143" i="11" s="1"/>
  <c r="V143" i="11"/>
  <c r="U143" i="11"/>
  <c r="T143" i="11"/>
  <c r="S143" i="11"/>
  <c r="AM143" i="11" s="1"/>
  <c r="Q143" i="11"/>
  <c r="P143" i="11"/>
  <c r="O143" i="11"/>
  <c r="N143" i="11"/>
  <c r="M143" i="11"/>
  <c r="J143" i="11"/>
  <c r="AJ143" i="11" s="1"/>
  <c r="G143" i="11"/>
  <c r="E143" i="11"/>
  <c r="R143" i="11" s="1"/>
  <c r="AL143" i="11" s="1"/>
  <c r="Y143" i="11" s="1"/>
  <c r="D143" i="11"/>
  <c r="C143" i="11"/>
  <c r="B143" i="11"/>
  <c r="AN142" i="11"/>
  <c r="AK142" i="11"/>
  <c r="AH142" i="11"/>
  <c r="AG142" i="11"/>
  <c r="AE142" i="11"/>
  <c r="AC142" i="11"/>
  <c r="AA142" i="11"/>
  <c r="AD142" i="11" s="1"/>
  <c r="Z142" i="11"/>
  <c r="X142" i="11"/>
  <c r="W142" i="11"/>
  <c r="V142" i="11"/>
  <c r="U142" i="11"/>
  <c r="T142" i="11"/>
  <c r="S142" i="11"/>
  <c r="AM142" i="11" s="1"/>
  <c r="Q142" i="11"/>
  <c r="P142" i="11"/>
  <c r="O142" i="11"/>
  <c r="N142" i="11"/>
  <c r="M142" i="11"/>
  <c r="J142" i="11"/>
  <c r="AJ142" i="11" s="1"/>
  <c r="G142" i="11"/>
  <c r="E142" i="11"/>
  <c r="R142" i="11" s="1"/>
  <c r="AB142" i="11" s="1"/>
  <c r="D142" i="11"/>
  <c r="C142" i="11"/>
  <c r="B142" i="11"/>
  <c r="AN141" i="11"/>
  <c r="AK141" i="11"/>
  <c r="AH141" i="11"/>
  <c r="AG141" i="11"/>
  <c r="AE141" i="11"/>
  <c r="AA141" i="11"/>
  <c r="AD141" i="11" s="1"/>
  <c r="Z141" i="11"/>
  <c r="X141" i="11"/>
  <c r="W141" i="11"/>
  <c r="AC141" i="11" s="1"/>
  <c r="V141" i="11"/>
  <c r="U141" i="11"/>
  <c r="T141" i="11"/>
  <c r="S141" i="11"/>
  <c r="AM141" i="11" s="1"/>
  <c r="P141" i="11"/>
  <c r="O141" i="11"/>
  <c r="N141" i="11"/>
  <c r="M141" i="11"/>
  <c r="J141" i="11"/>
  <c r="AJ141" i="11" s="1"/>
  <c r="G141" i="11"/>
  <c r="Q141" i="11" s="1"/>
  <c r="E141" i="11"/>
  <c r="R141" i="11" s="1"/>
  <c r="AB141" i="11" s="1"/>
  <c r="D141" i="11"/>
  <c r="C141" i="11"/>
  <c r="B141" i="11"/>
  <c r="AN140" i="11"/>
  <c r="AK140" i="11"/>
  <c r="AH140" i="11"/>
  <c r="AG140" i="11"/>
  <c r="AE140" i="11"/>
  <c r="AA140" i="11"/>
  <c r="AD140" i="11" s="1"/>
  <c r="Z140" i="11"/>
  <c r="X140" i="11"/>
  <c r="W140" i="11"/>
  <c r="AC140" i="11" s="1"/>
  <c r="V140" i="11"/>
  <c r="U140" i="11"/>
  <c r="T140" i="11"/>
  <c r="S140" i="11"/>
  <c r="AM140" i="11" s="1"/>
  <c r="Q140" i="11"/>
  <c r="P140" i="11"/>
  <c r="O140" i="11"/>
  <c r="N140" i="11"/>
  <c r="M140" i="11"/>
  <c r="J140" i="11"/>
  <c r="AJ140" i="11" s="1"/>
  <c r="G140" i="11"/>
  <c r="E140" i="11"/>
  <c r="R140" i="11" s="1"/>
  <c r="AB140" i="11" s="1"/>
  <c r="D140" i="11"/>
  <c r="C140" i="11"/>
  <c r="B140" i="11"/>
  <c r="AN139" i="11"/>
  <c r="AK139" i="11"/>
  <c r="AG139" i="11"/>
  <c r="AH139" i="11" s="1"/>
  <c r="AE139" i="11"/>
  <c r="AA139" i="11"/>
  <c r="AD139" i="11" s="1"/>
  <c r="Z139" i="11"/>
  <c r="X139" i="11"/>
  <c r="W139" i="11"/>
  <c r="AC139" i="11" s="1"/>
  <c r="V139" i="11"/>
  <c r="U139" i="11"/>
  <c r="T139" i="11"/>
  <c r="S139" i="11"/>
  <c r="AM139" i="11" s="1"/>
  <c r="Q139" i="11"/>
  <c r="P139" i="11"/>
  <c r="O139" i="11"/>
  <c r="N139" i="11"/>
  <c r="M139" i="11"/>
  <c r="J139" i="11"/>
  <c r="AJ139" i="11" s="1"/>
  <c r="G139" i="11"/>
  <c r="E139" i="11"/>
  <c r="R139" i="11" s="1"/>
  <c r="AL139" i="11" s="1"/>
  <c r="Y139" i="11" s="1"/>
  <c r="D139" i="11"/>
  <c r="C139" i="11"/>
  <c r="B139" i="11"/>
  <c r="AN138" i="11"/>
  <c r="AK138" i="11"/>
  <c r="AH138" i="11"/>
  <c r="AG138" i="11"/>
  <c r="AE138" i="11"/>
  <c r="AC138" i="11"/>
  <c r="AA138" i="11"/>
  <c r="AD138" i="11" s="1"/>
  <c r="Z138" i="11"/>
  <c r="X138" i="11"/>
  <c r="W138" i="11"/>
  <c r="V138" i="11"/>
  <c r="U138" i="11"/>
  <c r="T138" i="11"/>
  <c r="S138" i="11"/>
  <c r="AM138" i="11" s="1"/>
  <c r="Q138" i="11"/>
  <c r="P138" i="11"/>
  <c r="O138" i="11"/>
  <c r="N138" i="11"/>
  <c r="M138" i="11"/>
  <c r="J138" i="11"/>
  <c r="AJ138" i="11" s="1"/>
  <c r="G138" i="11"/>
  <c r="E138" i="11"/>
  <c r="R138" i="11" s="1"/>
  <c r="AB138" i="11" s="1"/>
  <c r="D138" i="11"/>
  <c r="C138" i="11"/>
  <c r="B138" i="11"/>
  <c r="AN137" i="11"/>
  <c r="AK137" i="11"/>
  <c r="AH137" i="11"/>
  <c r="AG137" i="11"/>
  <c r="AE137" i="11"/>
  <c r="AA137" i="11"/>
  <c r="AD137" i="11" s="1"/>
  <c r="Z137" i="11"/>
  <c r="X137" i="11"/>
  <c r="W137" i="11"/>
  <c r="AC137" i="11" s="1"/>
  <c r="V137" i="11"/>
  <c r="U137" i="11"/>
  <c r="T137" i="11"/>
  <c r="S137" i="11"/>
  <c r="AM137" i="11" s="1"/>
  <c r="P137" i="11"/>
  <c r="O137" i="11"/>
  <c r="N137" i="11"/>
  <c r="M137" i="11"/>
  <c r="J137" i="11"/>
  <c r="AJ137" i="11" s="1"/>
  <c r="G137" i="11"/>
  <c r="Q137" i="11" s="1"/>
  <c r="E137" i="11"/>
  <c r="R137" i="11" s="1"/>
  <c r="AB137" i="11" s="1"/>
  <c r="D137" i="11"/>
  <c r="C137" i="11"/>
  <c r="B137" i="11"/>
  <c r="AN136" i="11"/>
  <c r="AK136" i="11"/>
  <c r="AH136" i="11"/>
  <c r="AG136" i="11"/>
  <c r="AE136" i="11"/>
  <c r="AA136" i="11"/>
  <c r="AD136" i="11" s="1"/>
  <c r="Z136" i="11"/>
  <c r="X136" i="11"/>
  <c r="W136" i="11"/>
  <c r="AC136" i="11" s="1"/>
  <c r="V136" i="11"/>
  <c r="U136" i="11"/>
  <c r="T136" i="11"/>
  <c r="S136" i="11"/>
  <c r="AM136" i="11" s="1"/>
  <c r="Q136" i="11"/>
  <c r="P136" i="11"/>
  <c r="O136" i="11"/>
  <c r="N136" i="11"/>
  <c r="M136" i="11"/>
  <c r="J136" i="11"/>
  <c r="AJ136" i="11" s="1"/>
  <c r="G136" i="11"/>
  <c r="E136" i="11"/>
  <c r="R136" i="11" s="1"/>
  <c r="AB136" i="11" s="1"/>
  <c r="D136" i="11"/>
  <c r="C136" i="11"/>
  <c r="B136" i="11"/>
  <c r="AN135" i="11"/>
  <c r="AK135" i="11"/>
  <c r="AG135" i="11"/>
  <c r="AH135" i="11" s="1"/>
  <c r="AE135" i="11"/>
  <c r="AA135" i="11"/>
  <c r="AD135" i="11" s="1"/>
  <c r="Z135" i="11"/>
  <c r="X135" i="11"/>
  <c r="W135" i="11"/>
  <c r="AC135" i="11" s="1"/>
  <c r="V135" i="11"/>
  <c r="U135" i="11"/>
  <c r="T135" i="11"/>
  <c r="S135" i="11"/>
  <c r="AM135" i="11" s="1"/>
  <c r="Q135" i="11"/>
  <c r="P135" i="11"/>
  <c r="O135" i="11"/>
  <c r="N135" i="11"/>
  <c r="M135" i="11"/>
  <c r="J135" i="11"/>
  <c r="AJ135" i="11" s="1"/>
  <c r="G135" i="11"/>
  <c r="E135" i="11"/>
  <c r="R135" i="11" s="1"/>
  <c r="AL135" i="11" s="1"/>
  <c r="Y135" i="11" s="1"/>
  <c r="D135" i="11"/>
  <c r="C135" i="11"/>
  <c r="B135" i="11"/>
  <c r="AN134" i="11"/>
  <c r="AK134" i="11"/>
  <c r="AH134" i="11"/>
  <c r="AG134" i="11"/>
  <c r="AE134" i="11"/>
  <c r="AC134" i="11"/>
  <c r="AA134" i="11"/>
  <c r="AD134" i="11" s="1"/>
  <c r="Z134" i="11"/>
  <c r="X134" i="11"/>
  <c r="W134" i="11"/>
  <c r="V134" i="11"/>
  <c r="U134" i="11"/>
  <c r="T134" i="11"/>
  <c r="S134" i="11"/>
  <c r="AM134" i="11" s="1"/>
  <c r="Q134" i="11"/>
  <c r="P134" i="11"/>
  <c r="O134" i="11"/>
  <c r="N134" i="11"/>
  <c r="M134" i="11"/>
  <c r="J134" i="11"/>
  <c r="AJ134" i="11" s="1"/>
  <c r="G134" i="11"/>
  <c r="E134" i="11"/>
  <c r="R134" i="11" s="1"/>
  <c r="AB134" i="11" s="1"/>
  <c r="D134" i="11"/>
  <c r="C134" i="11"/>
  <c r="B134" i="11"/>
  <c r="AN133" i="11"/>
  <c r="AK133" i="11"/>
  <c r="AH133" i="11"/>
  <c r="AG133" i="11"/>
  <c r="AE133" i="11"/>
  <c r="AA133" i="11"/>
  <c r="AD133" i="11" s="1"/>
  <c r="Z133" i="11"/>
  <c r="X133" i="11"/>
  <c r="W133" i="11"/>
  <c r="AC133" i="11" s="1"/>
  <c r="V133" i="11"/>
  <c r="U133" i="11"/>
  <c r="T133" i="11"/>
  <c r="S133" i="11"/>
  <c r="AM133" i="11" s="1"/>
  <c r="P133" i="11"/>
  <c r="O133" i="11"/>
  <c r="N133" i="11"/>
  <c r="M133" i="11"/>
  <c r="J133" i="11"/>
  <c r="AJ133" i="11" s="1"/>
  <c r="G133" i="11"/>
  <c r="Q133" i="11" s="1"/>
  <c r="E133" i="11"/>
  <c r="R133" i="11" s="1"/>
  <c r="D133" i="11"/>
  <c r="C133" i="11"/>
  <c r="B133" i="11"/>
  <c r="AN132" i="11"/>
  <c r="AC132" i="11" s="1"/>
  <c r="AK132" i="11"/>
  <c r="AH132" i="11"/>
  <c r="AG132" i="11"/>
  <c r="AE132" i="11"/>
  <c r="AA132" i="11"/>
  <c r="AD132" i="11" s="1"/>
  <c r="Z132" i="11"/>
  <c r="X132" i="11"/>
  <c r="W132" i="11"/>
  <c r="V132" i="11"/>
  <c r="U132" i="11"/>
  <c r="T132" i="11"/>
  <c r="S132" i="11"/>
  <c r="AM132" i="11" s="1"/>
  <c r="P132" i="11"/>
  <c r="O132" i="11"/>
  <c r="N132" i="11"/>
  <c r="M132" i="11"/>
  <c r="J132" i="11"/>
  <c r="AJ132" i="11" s="1"/>
  <c r="G132" i="11"/>
  <c r="Q132" i="11" s="1"/>
  <c r="E132" i="11"/>
  <c r="R132" i="11" s="1"/>
  <c r="D132" i="11"/>
  <c r="C132" i="11"/>
  <c r="B132" i="11"/>
  <c r="AN131" i="11"/>
  <c r="AC131" i="11" s="1"/>
  <c r="AK131" i="11"/>
  <c r="AH131" i="11"/>
  <c r="AG131" i="11"/>
  <c r="AE131" i="11"/>
  <c r="AA131" i="11"/>
  <c r="AD131" i="11" s="1"/>
  <c r="Z131" i="11"/>
  <c r="X131" i="11"/>
  <c r="W131" i="11"/>
  <c r="V131" i="11"/>
  <c r="U131" i="11"/>
  <c r="T131" i="11"/>
  <c r="S131" i="11"/>
  <c r="AM131" i="11" s="1"/>
  <c r="P131" i="11"/>
  <c r="O131" i="11"/>
  <c r="N131" i="11"/>
  <c r="M131" i="11"/>
  <c r="J131" i="11"/>
  <c r="AJ131" i="11" s="1"/>
  <c r="G131" i="11"/>
  <c r="Q131" i="11" s="1"/>
  <c r="E131" i="11"/>
  <c r="R131" i="11" s="1"/>
  <c r="D131" i="11"/>
  <c r="C131" i="11"/>
  <c r="B131" i="11"/>
  <c r="AN130" i="11"/>
  <c r="AC130" i="11" s="1"/>
  <c r="AK130" i="11"/>
  <c r="AH130" i="11"/>
  <c r="AG130" i="11"/>
  <c r="AE130" i="11"/>
  <c r="AA130" i="11"/>
  <c r="AD130" i="11" s="1"/>
  <c r="Z130" i="11"/>
  <c r="X130" i="11"/>
  <c r="W130" i="11"/>
  <c r="V130" i="11"/>
  <c r="U130" i="11"/>
  <c r="T130" i="11"/>
  <c r="S130" i="11"/>
  <c r="AM130" i="11" s="1"/>
  <c r="P130" i="11"/>
  <c r="O130" i="11"/>
  <c r="N130" i="11"/>
  <c r="M130" i="11"/>
  <c r="J130" i="11"/>
  <c r="AJ130" i="11" s="1"/>
  <c r="G130" i="11"/>
  <c r="Q130" i="11" s="1"/>
  <c r="E130" i="11"/>
  <c r="R130" i="11" s="1"/>
  <c r="D130" i="11"/>
  <c r="C130" i="11"/>
  <c r="B130" i="11"/>
  <c r="AN129" i="11"/>
  <c r="AC129" i="11" s="1"/>
  <c r="AK129" i="11"/>
  <c r="AH129" i="11"/>
  <c r="AG129" i="11"/>
  <c r="AE129" i="11"/>
  <c r="AA129" i="11"/>
  <c r="AD129" i="11" s="1"/>
  <c r="Z129" i="11"/>
  <c r="X129" i="11"/>
  <c r="W129" i="11"/>
  <c r="V129" i="11"/>
  <c r="U129" i="11"/>
  <c r="T129" i="11"/>
  <c r="S129" i="11"/>
  <c r="AM129" i="11" s="1"/>
  <c r="P129" i="11"/>
  <c r="O129" i="11"/>
  <c r="N129" i="11"/>
  <c r="M129" i="11"/>
  <c r="J129" i="11"/>
  <c r="AJ129" i="11" s="1"/>
  <c r="G129" i="11"/>
  <c r="Q129" i="11" s="1"/>
  <c r="E129" i="11"/>
  <c r="R129" i="11" s="1"/>
  <c r="D129" i="11"/>
  <c r="C129" i="11"/>
  <c r="B129" i="11"/>
  <c r="AN128" i="11"/>
  <c r="AC128" i="11" s="1"/>
  <c r="AK128" i="11"/>
  <c r="AH128" i="11"/>
  <c r="AG128" i="11"/>
  <c r="AE128" i="11"/>
  <c r="AA128" i="11"/>
  <c r="AD128" i="11" s="1"/>
  <c r="Z128" i="11"/>
  <c r="X128" i="11"/>
  <c r="W128" i="11"/>
  <c r="V128" i="11"/>
  <c r="U128" i="11"/>
  <c r="T128" i="11"/>
  <c r="S128" i="11"/>
  <c r="AM128" i="11" s="1"/>
  <c r="P128" i="11"/>
  <c r="O128" i="11"/>
  <c r="N128" i="11"/>
  <c r="M128" i="11"/>
  <c r="J128" i="11"/>
  <c r="AJ128" i="11" s="1"/>
  <c r="G128" i="11"/>
  <c r="Q128" i="11" s="1"/>
  <c r="E128" i="11"/>
  <c r="R128" i="11" s="1"/>
  <c r="D128" i="11"/>
  <c r="C128" i="11"/>
  <c r="B128" i="11"/>
  <c r="AN127" i="11"/>
  <c r="AC127" i="11" s="1"/>
  <c r="AK127" i="11"/>
  <c r="AH127" i="11"/>
  <c r="AG127" i="11"/>
  <c r="AE127" i="11"/>
  <c r="AA127" i="11"/>
  <c r="AD127" i="11" s="1"/>
  <c r="Z127" i="11"/>
  <c r="X127" i="11"/>
  <c r="W127" i="11"/>
  <c r="V127" i="11"/>
  <c r="U127" i="11"/>
  <c r="T127" i="11"/>
  <c r="S127" i="11"/>
  <c r="AM127" i="11" s="1"/>
  <c r="P127" i="11"/>
  <c r="O127" i="11"/>
  <c r="N127" i="11"/>
  <c r="M127" i="11"/>
  <c r="J127" i="11"/>
  <c r="AJ127" i="11" s="1"/>
  <c r="G127" i="11"/>
  <c r="Q127" i="11" s="1"/>
  <c r="E127" i="11"/>
  <c r="R127" i="11" s="1"/>
  <c r="D127" i="11"/>
  <c r="C127" i="11"/>
  <c r="B127" i="11"/>
  <c r="AN126" i="11"/>
  <c r="AC126" i="11" s="1"/>
  <c r="AK126" i="11"/>
  <c r="AH126" i="11"/>
  <c r="AG126" i="11"/>
  <c r="AE126" i="11"/>
  <c r="AA126" i="11"/>
  <c r="AD126" i="11" s="1"/>
  <c r="Z126" i="11"/>
  <c r="X126" i="11"/>
  <c r="W126" i="11"/>
  <c r="V126" i="11"/>
  <c r="U126" i="11"/>
  <c r="T126" i="11"/>
  <c r="S126" i="11"/>
  <c r="AM126" i="11" s="1"/>
  <c r="P126" i="11"/>
  <c r="O126" i="11"/>
  <c r="N126" i="11"/>
  <c r="M126" i="11"/>
  <c r="J126" i="11"/>
  <c r="AJ126" i="11" s="1"/>
  <c r="G126" i="11"/>
  <c r="Q126" i="11" s="1"/>
  <c r="E126" i="11"/>
  <c r="R126" i="11" s="1"/>
  <c r="D126" i="11"/>
  <c r="C126" i="11"/>
  <c r="B126" i="11"/>
  <c r="AN125" i="11"/>
  <c r="AC125" i="11" s="1"/>
  <c r="AK125" i="11"/>
  <c r="AH125" i="11"/>
  <c r="AG125" i="11"/>
  <c r="AE125" i="11"/>
  <c r="AA125" i="11"/>
  <c r="AD125" i="11" s="1"/>
  <c r="Z125" i="11"/>
  <c r="X125" i="11"/>
  <c r="W125" i="11"/>
  <c r="V125" i="11"/>
  <c r="U125" i="11"/>
  <c r="T125" i="11"/>
  <c r="S125" i="11"/>
  <c r="AM125" i="11" s="1"/>
  <c r="P125" i="11"/>
  <c r="O125" i="11"/>
  <c r="N125" i="11"/>
  <c r="M125" i="11"/>
  <c r="J125" i="11"/>
  <c r="AJ125" i="11" s="1"/>
  <c r="G125" i="11"/>
  <c r="Q125" i="11" s="1"/>
  <c r="E125" i="11"/>
  <c r="R125" i="11" s="1"/>
  <c r="D125" i="11"/>
  <c r="C125" i="11"/>
  <c r="B125" i="11"/>
  <c r="AN124" i="11"/>
  <c r="AC124" i="11" s="1"/>
  <c r="AK124" i="11"/>
  <c r="AH124" i="11"/>
  <c r="AG124" i="11"/>
  <c r="AE124" i="11"/>
  <c r="AA124" i="11"/>
  <c r="AD124" i="11" s="1"/>
  <c r="Z124" i="11"/>
  <c r="X124" i="11"/>
  <c r="W124" i="11"/>
  <c r="V124" i="11"/>
  <c r="U124" i="11"/>
  <c r="T124" i="11"/>
  <c r="S124" i="11"/>
  <c r="AM124" i="11" s="1"/>
  <c r="P124" i="11"/>
  <c r="O124" i="11"/>
  <c r="N124" i="11"/>
  <c r="M124" i="11"/>
  <c r="J124" i="11"/>
  <c r="AJ124" i="11" s="1"/>
  <c r="G124" i="11"/>
  <c r="Q124" i="11" s="1"/>
  <c r="E124" i="11"/>
  <c r="R124" i="11" s="1"/>
  <c r="D124" i="11"/>
  <c r="C124" i="11"/>
  <c r="B124" i="11"/>
  <c r="AN123" i="11"/>
  <c r="AC123" i="11" s="1"/>
  <c r="AK123" i="11"/>
  <c r="AH123" i="11"/>
  <c r="AG123" i="11"/>
  <c r="AE123" i="11"/>
  <c r="AA123" i="11"/>
  <c r="AD123" i="11" s="1"/>
  <c r="Z123" i="11"/>
  <c r="X123" i="11"/>
  <c r="W123" i="11"/>
  <c r="V123" i="11"/>
  <c r="U123" i="11"/>
  <c r="T123" i="11"/>
  <c r="S123" i="11"/>
  <c r="AM123" i="11" s="1"/>
  <c r="P123" i="11"/>
  <c r="O123" i="11"/>
  <c r="N123" i="11"/>
  <c r="M123" i="11"/>
  <c r="J123" i="11"/>
  <c r="AJ123" i="11" s="1"/>
  <c r="G123" i="11"/>
  <c r="Q123" i="11" s="1"/>
  <c r="E123" i="11"/>
  <c r="R123" i="11" s="1"/>
  <c r="D123" i="11"/>
  <c r="C123" i="11"/>
  <c r="B123" i="11"/>
  <c r="AN122" i="11"/>
  <c r="AC122" i="11" s="1"/>
  <c r="AK122" i="11"/>
  <c r="AH122" i="11"/>
  <c r="AG122" i="11"/>
  <c r="AE122" i="11"/>
  <c r="AA122" i="11"/>
  <c r="AD122" i="11" s="1"/>
  <c r="Z122" i="11"/>
  <c r="X122" i="11"/>
  <c r="W122" i="11"/>
  <c r="V122" i="11"/>
  <c r="U122" i="11"/>
  <c r="T122" i="11"/>
  <c r="S122" i="11"/>
  <c r="AM122" i="11" s="1"/>
  <c r="P122" i="11"/>
  <c r="O122" i="11"/>
  <c r="N122" i="11"/>
  <c r="M122" i="11"/>
  <c r="J122" i="11"/>
  <c r="AJ122" i="11" s="1"/>
  <c r="G122" i="11"/>
  <c r="Q122" i="11" s="1"/>
  <c r="E122" i="11"/>
  <c r="R122" i="11" s="1"/>
  <c r="D122" i="11"/>
  <c r="C122" i="11"/>
  <c r="B122" i="11"/>
  <c r="AN121" i="11"/>
  <c r="AC121" i="11" s="1"/>
  <c r="AK121" i="11"/>
  <c r="AH121" i="11"/>
  <c r="AG121" i="11"/>
  <c r="AE121" i="11"/>
  <c r="AA121" i="11"/>
  <c r="AD121" i="11" s="1"/>
  <c r="Z121" i="11"/>
  <c r="X121" i="11"/>
  <c r="W121" i="11"/>
  <c r="V121" i="11"/>
  <c r="U121" i="11"/>
  <c r="T121" i="11"/>
  <c r="S121" i="11"/>
  <c r="AM121" i="11" s="1"/>
  <c r="P121" i="11"/>
  <c r="O121" i="11"/>
  <c r="N121" i="11"/>
  <c r="M121" i="11"/>
  <c r="J121" i="11"/>
  <c r="AJ121" i="11" s="1"/>
  <c r="G121" i="11"/>
  <c r="Q121" i="11" s="1"/>
  <c r="E121" i="11"/>
  <c r="R121" i="11" s="1"/>
  <c r="D121" i="11"/>
  <c r="C121" i="11"/>
  <c r="B121" i="11"/>
  <c r="AN120" i="11"/>
  <c r="AC120" i="11" s="1"/>
  <c r="AK120" i="11"/>
  <c r="AH120" i="11"/>
  <c r="AG120" i="11"/>
  <c r="AE120" i="11"/>
  <c r="AA120" i="11"/>
  <c r="AD120" i="11" s="1"/>
  <c r="Z120" i="11"/>
  <c r="X120" i="11"/>
  <c r="W120" i="11"/>
  <c r="V120" i="11"/>
  <c r="U120" i="11"/>
  <c r="T120" i="11"/>
  <c r="S120" i="11"/>
  <c r="AM120" i="11" s="1"/>
  <c r="P120" i="11"/>
  <c r="O120" i="11"/>
  <c r="N120" i="11"/>
  <c r="M120" i="11"/>
  <c r="J120" i="11"/>
  <c r="AJ120" i="11" s="1"/>
  <c r="G120" i="11"/>
  <c r="Q120" i="11" s="1"/>
  <c r="E120" i="11"/>
  <c r="R120" i="11" s="1"/>
  <c r="D120" i="11"/>
  <c r="C120" i="11"/>
  <c r="B120" i="11"/>
  <c r="AN119" i="11"/>
  <c r="AK119" i="11"/>
  <c r="AH119" i="11"/>
  <c r="AG119" i="11"/>
  <c r="AE119" i="11"/>
  <c r="AA119" i="11"/>
  <c r="AD119" i="11" s="1"/>
  <c r="Z119" i="11"/>
  <c r="X119" i="11"/>
  <c r="W119" i="11"/>
  <c r="AC119" i="11" s="1"/>
  <c r="V119" i="11"/>
  <c r="U119" i="11"/>
  <c r="T119" i="11"/>
  <c r="S119" i="11"/>
  <c r="AM119" i="11" s="1"/>
  <c r="P119" i="11"/>
  <c r="O119" i="11"/>
  <c r="N119" i="11"/>
  <c r="M119" i="11"/>
  <c r="J119" i="11"/>
  <c r="AJ119" i="11" s="1"/>
  <c r="G119" i="11"/>
  <c r="Q119" i="11" s="1"/>
  <c r="E119" i="11"/>
  <c r="R119" i="11" s="1"/>
  <c r="D119" i="11"/>
  <c r="C119" i="11"/>
  <c r="B119" i="11"/>
  <c r="AN118" i="11"/>
  <c r="AK118" i="11"/>
  <c r="AH118" i="11"/>
  <c r="AG118" i="11"/>
  <c r="AE118" i="11"/>
  <c r="AA118" i="11"/>
  <c r="AD118" i="11" s="1"/>
  <c r="Z118" i="11"/>
  <c r="X118" i="11"/>
  <c r="W118" i="11"/>
  <c r="AC118" i="11" s="1"/>
  <c r="V118" i="11"/>
  <c r="U118" i="11"/>
  <c r="T118" i="11"/>
  <c r="S118" i="11"/>
  <c r="AM118" i="11" s="1"/>
  <c r="P118" i="11"/>
  <c r="O118" i="11"/>
  <c r="N118" i="11"/>
  <c r="M118" i="11"/>
  <c r="J118" i="11"/>
  <c r="AJ118" i="11" s="1"/>
  <c r="G118" i="11"/>
  <c r="Q118" i="11" s="1"/>
  <c r="E118" i="11"/>
  <c r="R118" i="11" s="1"/>
  <c r="D118" i="11"/>
  <c r="C118" i="11"/>
  <c r="B118" i="11"/>
  <c r="AN117" i="11"/>
  <c r="AK117" i="11"/>
  <c r="AH117" i="11"/>
  <c r="AG117" i="11"/>
  <c r="AE117" i="11"/>
  <c r="AA117" i="11"/>
  <c r="AD117" i="11" s="1"/>
  <c r="Z117" i="11"/>
  <c r="X117" i="11"/>
  <c r="W117" i="11"/>
  <c r="AC117" i="11" s="1"/>
  <c r="V117" i="11"/>
  <c r="U117" i="11"/>
  <c r="T117" i="11"/>
  <c r="S117" i="11"/>
  <c r="AM117" i="11" s="1"/>
  <c r="P117" i="11"/>
  <c r="O117" i="11"/>
  <c r="N117" i="11"/>
  <c r="M117" i="11"/>
  <c r="J117" i="11"/>
  <c r="AJ117" i="11" s="1"/>
  <c r="G117" i="11"/>
  <c r="Q117" i="11" s="1"/>
  <c r="E117" i="11"/>
  <c r="R117" i="11" s="1"/>
  <c r="D117" i="11"/>
  <c r="C117" i="11"/>
  <c r="B117" i="11"/>
  <c r="AN116" i="11"/>
  <c r="AK116" i="11"/>
  <c r="AH116" i="11"/>
  <c r="AG116" i="11"/>
  <c r="AE116" i="11"/>
  <c r="AA116" i="11"/>
  <c r="AD116" i="11" s="1"/>
  <c r="Z116" i="11"/>
  <c r="X116" i="11"/>
  <c r="W116" i="11"/>
  <c r="AC116" i="11" s="1"/>
  <c r="V116" i="11"/>
  <c r="U116" i="11"/>
  <c r="T116" i="11"/>
  <c r="S116" i="11"/>
  <c r="AM116" i="11" s="1"/>
  <c r="P116" i="11"/>
  <c r="O116" i="11"/>
  <c r="N116" i="11"/>
  <c r="M116" i="11"/>
  <c r="J116" i="11"/>
  <c r="AJ116" i="11" s="1"/>
  <c r="G116" i="11"/>
  <c r="Q116" i="11" s="1"/>
  <c r="E116" i="11"/>
  <c r="R116" i="11" s="1"/>
  <c r="D116" i="11"/>
  <c r="C116" i="11"/>
  <c r="B116" i="11"/>
  <c r="AN115" i="11"/>
  <c r="AK115" i="11"/>
  <c r="AG115" i="11"/>
  <c r="AH115" i="11" s="1"/>
  <c r="AE115" i="11"/>
  <c r="AA115" i="11"/>
  <c r="AD115" i="11" s="1"/>
  <c r="Z115" i="11"/>
  <c r="X115" i="11"/>
  <c r="W115" i="11"/>
  <c r="AC115" i="11" s="1"/>
  <c r="V115" i="11"/>
  <c r="U115" i="11"/>
  <c r="T115" i="11"/>
  <c r="S115" i="11"/>
  <c r="AM115" i="11" s="1"/>
  <c r="P115" i="11"/>
  <c r="O115" i="11"/>
  <c r="N115" i="11"/>
  <c r="M115" i="11"/>
  <c r="J115" i="11"/>
  <c r="AJ115" i="11" s="1"/>
  <c r="G115" i="11"/>
  <c r="Q115" i="11" s="1"/>
  <c r="E115" i="11"/>
  <c r="R115" i="11" s="1"/>
  <c r="D115" i="11"/>
  <c r="C115" i="11"/>
  <c r="B115" i="11"/>
  <c r="AN114" i="11"/>
  <c r="AK114" i="11"/>
  <c r="AG114" i="11"/>
  <c r="AH114" i="11" s="1"/>
  <c r="AE114" i="11"/>
  <c r="AA114" i="11"/>
  <c r="AD114" i="11" s="1"/>
  <c r="Z114" i="11"/>
  <c r="X114" i="11"/>
  <c r="W114" i="11"/>
  <c r="AC114" i="11" s="1"/>
  <c r="V114" i="11"/>
  <c r="U114" i="11"/>
  <c r="T114" i="11"/>
  <c r="S114" i="11"/>
  <c r="AM114" i="11" s="1"/>
  <c r="P114" i="11"/>
  <c r="O114" i="11"/>
  <c r="N114" i="11"/>
  <c r="M114" i="11"/>
  <c r="J114" i="11"/>
  <c r="AJ114" i="11" s="1"/>
  <c r="G114" i="11"/>
  <c r="Q114" i="11" s="1"/>
  <c r="E114" i="11"/>
  <c r="R114" i="11" s="1"/>
  <c r="D114" i="11"/>
  <c r="C114" i="11"/>
  <c r="B114" i="11"/>
  <c r="AN113" i="11"/>
  <c r="AK113" i="11"/>
  <c r="AG113" i="11"/>
  <c r="AH113" i="11" s="1"/>
  <c r="AE113" i="11"/>
  <c r="AA113" i="11"/>
  <c r="AD113" i="11" s="1"/>
  <c r="Z113" i="11"/>
  <c r="X113" i="11"/>
  <c r="W113" i="11"/>
  <c r="AC113" i="11" s="1"/>
  <c r="V113" i="11"/>
  <c r="U113" i="11"/>
  <c r="T113" i="11"/>
  <c r="S113" i="11"/>
  <c r="AM113" i="11" s="1"/>
  <c r="P113" i="11"/>
  <c r="O113" i="11"/>
  <c r="N113" i="11"/>
  <c r="M113" i="11"/>
  <c r="J113" i="11"/>
  <c r="AJ113" i="11" s="1"/>
  <c r="G113" i="11"/>
  <c r="Q113" i="11" s="1"/>
  <c r="E113" i="11"/>
  <c r="R113" i="11" s="1"/>
  <c r="D113" i="11"/>
  <c r="C113" i="11"/>
  <c r="B113" i="11"/>
  <c r="AN112" i="11"/>
  <c r="AK112" i="11"/>
  <c r="AG112" i="11"/>
  <c r="AH112" i="11" s="1"/>
  <c r="AE112" i="11"/>
  <c r="AA112" i="11"/>
  <c r="AD112" i="11" s="1"/>
  <c r="Z112" i="11"/>
  <c r="X112" i="11"/>
  <c r="W112" i="11"/>
  <c r="AC112" i="11" s="1"/>
  <c r="V112" i="11"/>
  <c r="U112" i="11"/>
  <c r="T112" i="11"/>
  <c r="S112" i="11"/>
  <c r="AM112" i="11" s="1"/>
  <c r="P112" i="11"/>
  <c r="O112" i="11"/>
  <c r="N112" i="11"/>
  <c r="M112" i="11"/>
  <c r="J112" i="11"/>
  <c r="AJ112" i="11" s="1"/>
  <c r="G112" i="11"/>
  <c r="Q112" i="11" s="1"/>
  <c r="E112" i="11"/>
  <c r="R112" i="11" s="1"/>
  <c r="D112" i="11"/>
  <c r="C112" i="11"/>
  <c r="B112" i="11"/>
  <c r="AN111" i="11"/>
  <c r="AK111" i="11"/>
  <c r="AG111" i="11"/>
  <c r="AH111" i="11" s="1"/>
  <c r="AE111" i="11"/>
  <c r="AA111" i="11"/>
  <c r="AD111" i="11" s="1"/>
  <c r="Z111" i="11"/>
  <c r="X111" i="11"/>
  <c r="W111" i="11"/>
  <c r="AC111" i="11" s="1"/>
  <c r="V111" i="11"/>
  <c r="U111" i="11"/>
  <c r="T111" i="11"/>
  <c r="S111" i="11"/>
  <c r="AM111" i="11" s="1"/>
  <c r="P111" i="11"/>
  <c r="O111" i="11"/>
  <c r="N111" i="11"/>
  <c r="M111" i="11"/>
  <c r="J111" i="11"/>
  <c r="AJ111" i="11" s="1"/>
  <c r="G111" i="11"/>
  <c r="Q111" i="11" s="1"/>
  <c r="E111" i="11"/>
  <c r="R111" i="11" s="1"/>
  <c r="D111" i="11"/>
  <c r="C111" i="11"/>
  <c r="B111" i="11"/>
  <c r="AN110" i="11"/>
  <c r="AK110" i="11"/>
  <c r="AG110" i="11"/>
  <c r="AH110" i="11" s="1"/>
  <c r="AE110" i="11"/>
  <c r="AA110" i="11"/>
  <c r="AD110" i="11" s="1"/>
  <c r="Z110" i="11"/>
  <c r="X110" i="11"/>
  <c r="W110" i="11"/>
  <c r="AC110" i="11" s="1"/>
  <c r="V110" i="11"/>
  <c r="U110" i="11"/>
  <c r="T110" i="11"/>
  <c r="S110" i="11"/>
  <c r="AM110" i="11" s="1"/>
  <c r="P110" i="11"/>
  <c r="O110" i="11"/>
  <c r="N110" i="11"/>
  <c r="M110" i="11"/>
  <c r="J110" i="11"/>
  <c r="AJ110" i="11" s="1"/>
  <c r="G110" i="11"/>
  <c r="Q110" i="11" s="1"/>
  <c r="E110" i="11"/>
  <c r="R110" i="11" s="1"/>
  <c r="D110" i="11"/>
  <c r="C110" i="11"/>
  <c r="B110" i="11"/>
  <c r="AN109" i="11"/>
  <c r="AK109" i="11"/>
  <c r="AG109" i="11"/>
  <c r="AH109" i="11" s="1"/>
  <c r="AE109" i="11"/>
  <c r="AA109" i="11"/>
  <c r="AD109" i="11" s="1"/>
  <c r="Z109" i="11"/>
  <c r="X109" i="11"/>
  <c r="W109" i="11"/>
  <c r="AC109" i="11" s="1"/>
  <c r="V109" i="11"/>
  <c r="U109" i="11"/>
  <c r="T109" i="11"/>
  <c r="S109" i="11"/>
  <c r="AM109" i="11" s="1"/>
  <c r="P109" i="11"/>
  <c r="O109" i="11"/>
  <c r="N109" i="11"/>
  <c r="M109" i="11"/>
  <c r="J109" i="11"/>
  <c r="AJ109" i="11" s="1"/>
  <c r="G109" i="11"/>
  <c r="Q109" i="11" s="1"/>
  <c r="E109" i="11"/>
  <c r="R109" i="11" s="1"/>
  <c r="D109" i="11"/>
  <c r="C109" i="11"/>
  <c r="B109" i="11"/>
  <c r="AN108" i="11"/>
  <c r="AK108" i="11"/>
  <c r="AG108" i="11"/>
  <c r="AH108" i="11" s="1"/>
  <c r="AE108" i="11"/>
  <c r="AA108" i="11"/>
  <c r="AD108" i="11" s="1"/>
  <c r="Z108" i="11"/>
  <c r="X108" i="11"/>
  <c r="W108" i="11"/>
  <c r="AC108" i="11" s="1"/>
  <c r="V108" i="11"/>
  <c r="U108" i="11"/>
  <c r="T108" i="11"/>
  <c r="S108" i="11"/>
  <c r="AM108" i="11" s="1"/>
  <c r="P108" i="11"/>
  <c r="O108" i="11"/>
  <c r="N108" i="11"/>
  <c r="M108" i="11"/>
  <c r="J108" i="11"/>
  <c r="AJ108" i="11" s="1"/>
  <c r="G108" i="11"/>
  <c r="Q108" i="11" s="1"/>
  <c r="E108" i="11"/>
  <c r="R108" i="11" s="1"/>
  <c r="D108" i="11"/>
  <c r="C108" i="11"/>
  <c r="B108" i="11"/>
  <c r="AN107" i="11"/>
  <c r="AK107" i="11"/>
  <c r="AG107" i="11"/>
  <c r="AH107" i="11" s="1"/>
  <c r="AE107" i="11"/>
  <c r="AA107" i="11"/>
  <c r="AD107" i="11" s="1"/>
  <c r="Z107" i="11"/>
  <c r="X107" i="11"/>
  <c r="W107" i="11"/>
  <c r="AC107" i="11" s="1"/>
  <c r="V107" i="11"/>
  <c r="U107" i="11"/>
  <c r="T107" i="11"/>
  <c r="S107" i="11"/>
  <c r="AM107" i="11" s="1"/>
  <c r="P107" i="11"/>
  <c r="O107" i="11"/>
  <c r="N107" i="11"/>
  <c r="M107" i="11"/>
  <c r="J107" i="11"/>
  <c r="AJ107" i="11" s="1"/>
  <c r="G107" i="11"/>
  <c r="Q107" i="11" s="1"/>
  <c r="E107" i="11"/>
  <c r="R107" i="11" s="1"/>
  <c r="D107" i="11"/>
  <c r="C107" i="11"/>
  <c r="B107" i="11"/>
  <c r="AN106" i="11"/>
  <c r="AK106" i="11"/>
  <c r="AG106" i="11"/>
  <c r="AH106" i="11" s="1"/>
  <c r="AE106" i="11"/>
  <c r="AA106" i="11"/>
  <c r="AD106" i="11" s="1"/>
  <c r="Z106" i="11"/>
  <c r="X106" i="11"/>
  <c r="W106" i="11"/>
  <c r="AC106" i="11" s="1"/>
  <c r="V106" i="11"/>
  <c r="U106" i="11"/>
  <c r="T106" i="11"/>
  <c r="S106" i="11"/>
  <c r="AM106" i="11" s="1"/>
  <c r="P106" i="11"/>
  <c r="O106" i="11"/>
  <c r="N106" i="11"/>
  <c r="M106" i="11"/>
  <c r="J106" i="11"/>
  <c r="AJ106" i="11" s="1"/>
  <c r="G106" i="11"/>
  <c r="Q106" i="11" s="1"/>
  <c r="E106" i="11"/>
  <c r="R106" i="11" s="1"/>
  <c r="D106" i="11"/>
  <c r="C106" i="11"/>
  <c r="B106" i="11"/>
  <c r="AN105" i="11"/>
  <c r="AK105" i="11"/>
  <c r="AG105" i="11"/>
  <c r="AH105" i="11" s="1"/>
  <c r="AE105" i="11"/>
  <c r="AA105" i="11"/>
  <c r="AD105" i="11" s="1"/>
  <c r="Z105" i="11"/>
  <c r="X105" i="11"/>
  <c r="W105" i="11"/>
  <c r="AC105" i="11" s="1"/>
  <c r="V105" i="11"/>
  <c r="U105" i="11"/>
  <c r="T105" i="11"/>
  <c r="S105" i="11"/>
  <c r="AM105" i="11" s="1"/>
  <c r="P105" i="11"/>
  <c r="O105" i="11"/>
  <c r="N105" i="11"/>
  <c r="M105" i="11"/>
  <c r="J105" i="11"/>
  <c r="AJ105" i="11" s="1"/>
  <c r="G105" i="11"/>
  <c r="Q105" i="11" s="1"/>
  <c r="E105" i="11"/>
  <c r="R105" i="11" s="1"/>
  <c r="D105" i="11"/>
  <c r="C105" i="11"/>
  <c r="B105" i="11"/>
  <c r="AN104" i="11"/>
  <c r="AK104" i="11"/>
  <c r="AG104" i="11"/>
  <c r="AH104" i="11" s="1"/>
  <c r="AE104" i="11"/>
  <c r="AA104" i="11"/>
  <c r="AD104" i="11" s="1"/>
  <c r="Z104" i="11"/>
  <c r="X104" i="11"/>
  <c r="W104" i="11"/>
  <c r="AC104" i="11" s="1"/>
  <c r="V104" i="11"/>
  <c r="U104" i="11"/>
  <c r="T104" i="11"/>
  <c r="S104" i="11"/>
  <c r="AM104" i="11" s="1"/>
  <c r="P104" i="11"/>
  <c r="O104" i="11"/>
  <c r="N104" i="11"/>
  <c r="M104" i="11"/>
  <c r="J104" i="11"/>
  <c r="AJ104" i="11" s="1"/>
  <c r="G104" i="11"/>
  <c r="Q104" i="11" s="1"/>
  <c r="E104" i="11"/>
  <c r="R104" i="11" s="1"/>
  <c r="D104" i="11"/>
  <c r="C104" i="11"/>
  <c r="B104" i="11"/>
  <c r="AN103" i="11"/>
  <c r="AK103" i="11"/>
  <c r="AG103" i="11"/>
  <c r="AH103" i="11" s="1"/>
  <c r="AE103" i="11"/>
  <c r="AA103" i="11"/>
  <c r="AD103" i="11" s="1"/>
  <c r="Z103" i="11"/>
  <c r="X103" i="11"/>
  <c r="W103" i="11"/>
  <c r="AC103" i="11" s="1"/>
  <c r="V103" i="11"/>
  <c r="U103" i="11"/>
  <c r="T103" i="11"/>
  <c r="S103" i="11"/>
  <c r="AM103" i="11" s="1"/>
  <c r="P103" i="11"/>
  <c r="O103" i="11"/>
  <c r="N103" i="11"/>
  <c r="M103" i="11"/>
  <c r="J103" i="11"/>
  <c r="AJ103" i="11" s="1"/>
  <c r="G103" i="11"/>
  <c r="Q103" i="11" s="1"/>
  <c r="E103" i="11"/>
  <c r="R103" i="11" s="1"/>
  <c r="D103" i="11"/>
  <c r="C103" i="11"/>
  <c r="B103" i="11"/>
  <c r="AN102" i="11"/>
  <c r="AK102" i="11"/>
  <c r="AG102" i="11"/>
  <c r="AH102" i="11" s="1"/>
  <c r="AE102" i="11"/>
  <c r="AA102" i="11"/>
  <c r="AD102" i="11" s="1"/>
  <c r="Z102" i="11"/>
  <c r="X102" i="11"/>
  <c r="W102" i="11"/>
  <c r="AC102" i="11" s="1"/>
  <c r="V102" i="11"/>
  <c r="U102" i="11"/>
  <c r="T102" i="11"/>
  <c r="S102" i="11"/>
  <c r="AM102" i="11" s="1"/>
  <c r="P102" i="11"/>
  <c r="O102" i="11"/>
  <c r="N102" i="11"/>
  <c r="M102" i="11"/>
  <c r="J102" i="11"/>
  <c r="AJ102" i="11" s="1"/>
  <c r="G102" i="11"/>
  <c r="Q102" i="11" s="1"/>
  <c r="E102" i="11"/>
  <c r="R102" i="11" s="1"/>
  <c r="D102" i="11"/>
  <c r="C102" i="11"/>
  <c r="B102" i="11"/>
  <c r="AN101" i="11"/>
  <c r="AK101" i="11"/>
  <c r="AG101" i="11"/>
  <c r="AH101" i="11" s="1"/>
  <c r="AE101" i="11"/>
  <c r="AA101" i="11"/>
  <c r="AD101" i="11" s="1"/>
  <c r="Z101" i="11"/>
  <c r="X101" i="11"/>
  <c r="W101" i="11"/>
  <c r="AC101" i="11" s="1"/>
  <c r="V101" i="11"/>
  <c r="U101" i="11"/>
  <c r="T101" i="11"/>
  <c r="S101" i="11"/>
  <c r="AM101" i="11" s="1"/>
  <c r="P101" i="11"/>
  <c r="O101" i="11"/>
  <c r="N101" i="11"/>
  <c r="M101" i="11"/>
  <c r="J101" i="11"/>
  <c r="AJ101" i="11" s="1"/>
  <c r="G101" i="11"/>
  <c r="Q101" i="11" s="1"/>
  <c r="E101" i="11"/>
  <c r="R101" i="11" s="1"/>
  <c r="D101" i="11"/>
  <c r="C101" i="11"/>
  <c r="B101" i="11"/>
  <c r="AN100" i="11"/>
  <c r="AK100" i="11"/>
  <c r="AG100" i="11"/>
  <c r="AH100" i="11" s="1"/>
  <c r="AE100" i="11"/>
  <c r="AA100" i="11"/>
  <c r="AD100" i="11" s="1"/>
  <c r="Z100" i="11"/>
  <c r="X100" i="11"/>
  <c r="W100" i="11"/>
  <c r="AC100" i="11" s="1"/>
  <c r="V100" i="11"/>
  <c r="U100" i="11"/>
  <c r="T100" i="11"/>
  <c r="S100" i="11"/>
  <c r="AM100" i="11" s="1"/>
  <c r="P100" i="11"/>
  <c r="O100" i="11"/>
  <c r="N100" i="11"/>
  <c r="M100" i="11"/>
  <c r="J100" i="11"/>
  <c r="AJ100" i="11" s="1"/>
  <c r="G100" i="11"/>
  <c r="Q100" i="11" s="1"/>
  <c r="E100" i="11"/>
  <c r="R100" i="11" s="1"/>
  <c r="D100" i="11"/>
  <c r="C100" i="11"/>
  <c r="B100" i="11"/>
  <c r="AN99" i="11"/>
  <c r="AK99" i="11"/>
  <c r="AG99" i="11"/>
  <c r="AH99" i="11" s="1"/>
  <c r="AE99" i="11"/>
  <c r="AA99" i="11"/>
  <c r="AD99" i="11" s="1"/>
  <c r="Z99" i="11"/>
  <c r="X99" i="11"/>
  <c r="W99" i="11"/>
  <c r="AC99" i="11" s="1"/>
  <c r="V99" i="11"/>
  <c r="U99" i="11"/>
  <c r="T99" i="11"/>
  <c r="S99" i="11"/>
  <c r="AM99" i="11" s="1"/>
  <c r="P99" i="11"/>
  <c r="O99" i="11"/>
  <c r="N99" i="11"/>
  <c r="M99" i="11"/>
  <c r="J99" i="11"/>
  <c r="AJ99" i="11" s="1"/>
  <c r="G99" i="11"/>
  <c r="Q99" i="11" s="1"/>
  <c r="E99" i="11"/>
  <c r="R99" i="11" s="1"/>
  <c r="D99" i="11"/>
  <c r="C99" i="11"/>
  <c r="B99" i="11"/>
  <c r="AN98" i="11"/>
  <c r="AK98" i="11"/>
  <c r="AG98" i="11"/>
  <c r="AH98" i="11" s="1"/>
  <c r="AE98" i="11"/>
  <c r="AA98" i="11"/>
  <c r="AD98" i="11" s="1"/>
  <c r="Z98" i="11"/>
  <c r="X98" i="11"/>
  <c r="W98" i="11"/>
  <c r="AC98" i="11" s="1"/>
  <c r="V98" i="11"/>
  <c r="U98" i="11"/>
  <c r="T98" i="11"/>
  <c r="S98" i="11"/>
  <c r="AM98" i="11" s="1"/>
  <c r="P98" i="11"/>
  <c r="O98" i="11"/>
  <c r="N98" i="11"/>
  <c r="M98" i="11"/>
  <c r="J98" i="11"/>
  <c r="AJ98" i="11" s="1"/>
  <c r="G98" i="11"/>
  <c r="Q98" i="11" s="1"/>
  <c r="E98" i="11"/>
  <c r="R98" i="11" s="1"/>
  <c r="D98" i="11"/>
  <c r="C98" i="11"/>
  <c r="B98" i="11"/>
  <c r="AN97" i="11"/>
  <c r="AK97" i="11"/>
  <c r="AG97" i="11"/>
  <c r="AH97" i="11" s="1"/>
  <c r="AE97" i="11"/>
  <c r="AA97" i="11"/>
  <c r="AD97" i="11" s="1"/>
  <c r="Z97" i="11"/>
  <c r="X97" i="11"/>
  <c r="W97" i="11"/>
  <c r="AC97" i="11" s="1"/>
  <c r="V97" i="11"/>
  <c r="U97" i="11"/>
  <c r="T97" i="11"/>
  <c r="S97" i="11"/>
  <c r="AM97" i="11" s="1"/>
  <c r="P97" i="11"/>
  <c r="O97" i="11"/>
  <c r="N97" i="11"/>
  <c r="M97" i="11"/>
  <c r="J97" i="11"/>
  <c r="AJ97" i="11" s="1"/>
  <c r="G97" i="11"/>
  <c r="Q97" i="11" s="1"/>
  <c r="E97" i="11"/>
  <c r="R97" i="11" s="1"/>
  <c r="D97" i="11"/>
  <c r="C97" i="11"/>
  <c r="B97" i="11"/>
  <c r="AN96" i="11"/>
  <c r="AK96" i="11"/>
  <c r="AG96" i="11"/>
  <c r="AH96" i="11" s="1"/>
  <c r="AE96" i="11"/>
  <c r="AA96" i="11"/>
  <c r="AD96" i="11" s="1"/>
  <c r="Z96" i="11"/>
  <c r="X96" i="11"/>
  <c r="W96" i="11"/>
  <c r="AC96" i="11" s="1"/>
  <c r="V96" i="11"/>
  <c r="U96" i="11"/>
  <c r="T96" i="11"/>
  <c r="S96" i="11"/>
  <c r="AM96" i="11" s="1"/>
  <c r="P96" i="11"/>
  <c r="O96" i="11"/>
  <c r="N96" i="11"/>
  <c r="M96" i="11"/>
  <c r="J96" i="11"/>
  <c r="AJ96" i="11" s="1"/>
  <c r="G96" i="11"/>
  <c r="Q96" i="11" s="1"/>
  <c r="E96" i="11"/>
  <c r="R96" i="11" s="1"/>
  <c r="D96" i="11"/>
  <c r="C96" i="11"/>
  <c r="B96" i="11"/>
  <c r="AN95" i="11"/>
  <c r="AK95" i="11"/>
  <c r="AG95" i="11"/>
  <c r="AH95" i="11" s="1"/>
  <c r="AE95" i="11"/>
  <c r="AA95" i="11"/>
  <c r="AD95" i="11" s="1"/>
  <c r="Z95" i="11"/>
  <c r="X95" i="11"/>
  <c r="W95" i="11"/>
  <c r="AC95" i="11" s="1"/>
  <c r="V95" i="11"/>
  <c r="U95" i="11"/>
  <c r="T95" i="11"/>
  <c r="S95" i="11"/>
  <c r="AM95" i="11" s="1"/>
  <c r="P95" i="11"/>
  <c r="O95" i="11"/>
  <c r="N95" i="11"/>
  <c r="M95" i="11"/>
  <c r="J95" i="11"/>
  <c r="AJ95" i="11" s="1"/>
  <c r="G95" i="11"/>
  <c r="Q95" i="11" s="1"/>
  <c r="E95" i="11"/>
  <c r="R95" i="11" s="1"/>
  <c r="AL95" i="11" s="1"/>
  <c r="Y95" i="11" s="1"/>
  <c r="D95" i="11"/>
  <c r="C95" i="11"/>
  <c r="B95" i="11"/>
  <c r="AN94" i="11"/>
  <c r="AK94" i="11"/>
  <c r="AG94" i="11"/>
  <c r="AH94" i="11" s="1"/>
  <c r="AE94" i="11"/>
  <c r="AA94" i="11"/>
  <c r="AD94" i="11" s="1"/>
  <c r="Z94" i="11"/>
  <c r="X94" i="11"/>
  <c r="W94" i="11"/>
  <c r="V94" i="11"/>
  <c r="U94" i="11"/>
  <c r="T94" i="11"/>
  <c r="S94" i="11"/>
  <c r="AM94" i="11" s="1"/>
  <c r="P94" i="11"/>
  <c r="O94" i="11"/>
  <c r="N94" i="11"/>
  <c r="M94" i="11"/>
  <c r="J94" i="11"/>
  <c r="AJ94" i="11" s="1"/>
  <c r="G94" i="11"/>
  <c r="Q94" i="11" s="1"/>
  <c r="E94" i="11"/>
  <c r="R94" i="11" s="1"/>
  <c r="AB94" i="11" s="1"/>
  <c r="D94" i="11"/>
  <c r="C94" i="11"/>
  <c r="B94" i="11"/>
  <c r="AN93" i="11"/>
  <c r="AK93" i="11"/>
  <c r="AG93" i="11"/>
  <c r="AH93" i="11" s="1"/>
  <c r="AE93" i="11"/>
  <c r="AA93" i="11"/>
  <c r="AD93" i="11" s="1"/>
  <c r="Z93" i="11"/>
  <c r="X93" i="11"/>
  <c r="W93" i="11"/>
  <c r="V93" i="11"/>
  <c r="U93" i="11"/>
  <c r="T93" i="11"/>
  <c r="S93" i="11"/>
  <c r="AM93" i="11" s="1"/>
  <c r="P93" i="11"/>
  <c r="O93" i="11"/>
  <c r="N93" i="11"/>
  <c r="M93" i="11"/>
  <c r="J93" i="11"/>
  <c r="AJ93" i="11" s="1"/>
  <c r="G93" i="11"/>
  <c r="Q93" i="11" s="1"/>
  <c r="E93" i="11"/>
  <c r="R93" i="11" s="1"/>
  <c r="AB93" i="11" s="1"/>
  <c r="D93" i="11"/>
  <c r="C93" i="11"/>
  <c r="B93" i="11"/>
  <c r="AN92" i="11"/>
  <c r="AK92" i="11"/>
  <c r="AG92" i="11"/>
  <c r="AH92" i="11" s="1"/>
  <c r="AE92" i="11"/>
  <c r="AA92" i="11"/>
  <c r="AD92" i="11" s="1"/>
  <c r="Z92" i="11"/>
  <c r="X92" i="11"/>
  <c r="W92" i="11"/>
  <c r="V92" i="11"/>
  <c r="U92" i="11"/>
  <c r="T92" i="11"/>
  <c r="S92" i="11"/>
  <c r="AM92" i="11" s="1"/>
  <c r="P92" i="11"/>
  <c r="O92" i="11"/>
  <c r="N92" i="11"/>
  <c r="M92" i="11"/>
  <c r="J92" i="11"/>
  <c r="AJ92" i="11" s="1"/>
  <c r="G92" i="11"/>
  <c r="Q92" i="11" s="1"/>
  <c r="E92" i="11"/>
  <c r="R92" i="11" s="1"/>
  <c r="AB92" i="11" s="1"/>
  <c r="D92" i="11"/>
  <c r="C92" i="11"/>
  <c r="B92" i="11"/>
  <c r="AN91" i="11"/>
  <c r="AK91" i="11"/>
  <c r="AG91" i="11"/>
  <c r="AH91" i="11" s="1"/>
  <c r="AE91" i="11"/>
  <c r="AA91" i="11"/>
  <c r="AD91" i="11" s="1"/>
  <c r="Z91" i="11"/>
  <c r="X91" i="11"/>
  <c r="W91" i="11"/>
  <c r="V91" i="11"/>
  <c r="U91" i="11"/>
  <c r="T91" i="11"/>
  <c r="S91" i="11"/>
  <c r="AM91" i="11" s="1"/>
  <c r="P91" i="11"/>
  <c r="O91" i="11"/>
  <c r="N91" i="11"/>
  <c r="M91" i="11"/>
  <c r="J91" i="11"/>
  <c r="AJ91" i="11" s="1"/>
  <c r="G91" i="11"/>
  <c r="Q91" i="11" s="1"/>
  <c r="E91" i="11"/>
  <c r="R91" i="11" s="1"/>
  <c r="AB91" i="11" s="1"/>
  <c r="D91" i="11"/>
  <c r="C91" i="11"/>
  <c r="B91" i="11"/>
  <c r="AN90" i="11"/>
  <c r="AK90" i="11"/>
  <c r="AG90" i="11"/>
  <c r="AH90" i="11" s="1"/>
  <c r="AE90" i="11"/>
  <c r="AA90" i="11"/>
  <c r="AD90" i="11" s="1"/>
  <c r="Z90" i="11"/>
  <c r="X90" i="11"/>
  <c r="W90" i="11"/>
  <c r="V90" i="11"/>
  <c r="U90" i="11"/>
  <c r="T90" i="11"/>
  <c r="S90" i="11"/>
  <c r="AM90" i="11" s="1"/>
  <c r="P90" i="11"/>
  <c r="O90" i="11"/>
  <c r="N90" i="11"/>
  <c r="M90" i="11"/>
  <c r="J90" i="11"/>
  <c r="AJ90" i="11" s="1"/>
  <c r="G90" i="11"/>
  <c r="Q90" i="11" s="1"/>
  <c r="E90" i="11"/>
  <c r="R90" i="11" s="1"/>
  <c r="AB90" i="11" s="1"/>
  <c r="D90" i="11"/>
  <c r="C90" i="11"/>
  <c r="B90" i="11"/>
  <c r="AN89" i="11"/>
  <c r="AK89" i="11"/>
  <c r="AG89" i="11"/>
  <c r="AH89" i="11" s="1"/>
  <c r="AE89" i="11"/>
  <c r="AA89" i="11"/>
  <c r="AD89" i="11" s="1"/>
  <c r="Z89" i="11"/>
  <c r="X89" i="11"/>
  <c r="W89" i="11"/>
  <c r="V89" i="11"/>
  <c r="U89" i="11"/>
  <c r="T89" i="11"/>
  <c r="S89" i="11"/>
  <c r="AM89" i="11" s="1"/>
  <c r="P89" i="11"/>
  <c r="O89" i="11"/>
  <c r="N89" i="11"/>
  <c r="M89" i="11"/>
  <c r="J89" i="11"/>
  <c r="AJ89" i="11" s="1"/>
  <c r="G89" i="11"/>
  <c r="Q89" i="11" s="1"/>
  <c r="E89" i="11"/>
  <c r="R89" i="11" s="1"/>
  <c r="AB89" i="11" s="1"/>
  <c r="D89" i="11"/>
  <c r="C89" i="11"/>
  <c r="B89" i="11"/>
  <c r="AN88" i="11"/>
  <c r="AK88" i="11"/>
  <c r="AG88" i="11"/>
  <c r="AH88" i="11" s="1"/>
  <c r="AE88" i="11"/>
  <c r="AA88" i="11"/>
  <c r="AD88" i="11" s="1"/>
  <c r="Z88" i="11"/>
  <c r="X88" i="11"/>
  <c r="W88" i="11"/>
  <c r="V88" i="11"/>
  <c r="U88" i="11"/>
  <c r="T88" i="11"/>
  <c r="S88" i="11"/>
  <c r="AM88" i="11" s="1"/>
  <c r="P88" i="11"/>
  <c r="O88" i="11"/>
  <c r="N88" i="11"/>
  <c r="M88" i="11"/>
  <c r="J88" i="11"/>
  <c r="AJ88" i="11" s="1"/>
  <c r="G88" i="11"/>
  <c r="Q88" i="11" s="1"/>
  <c r="E88" i="11"/>
  <c r="R88" i="11" s="1"/>
  <c r="AB88" i="11" s="1"/>
  <c r="D88" i="11"/>
  <c r="C88" i="11"/>
  <c r="B88" i="11"/>
  <c r="AN87" i="11"/>
  <c r="AM87" i="11"/>
  <c r="AK87" i="11"/>
  <c r="AG87" i="11"/>
  <c r="AH87" i="11" s="1"/>
  <c r="AE87" i="11"/>
  <c r="AA87" i="11"/>
  <c r="AD87" i="11" s="1"/>
  <c r="Z87" i="11"/>
  <c r="X87" i="11"/>
  <c r="W87" i="11"/>
  <c r="AC87" i="11" s="1"/>
  <c r="V87" i="11"/>
  <c r="U87" i="11"/>
  <c r="T87" i="11"/>
  <c r="S87" i="11"/>
  <c r="P87" i="11"/>
  <c r="O87" i="11"/>
  <c r="N87" i="11"/>
  <c r="M87" i="11"/>
  <c r="J87" i="11"/>
  <c r="AJ87" i="11" s="1"/>
  <c r="G87" i="11"/>
  <c r="Q87" i="11" s="1"/>
  <c r="E87" i="11"/>
  <c r="R87" i="11" s="1"/>
  <c r="AB87" i="11" s="1"/>
  <c r="D87" i="11"/>
  <c r="C87" i="11"/>
  <c r="B87" i="11"/>
  <c r="AN86" i="11"/>
  <c r="AM86" i="11"/>
  <c r="AL86" i="11"/>
  <c r="AK86" i="11"/>
  <c r="AG86" i="11"/>
  <c r="AH86" i="11" s="1"/>
  <c r="AE86" i="11"/>
  <c r="AC86" i="11"/>
  <c r="AA86" i="11"/>
  <c r="AD86" i="11" s="1"/>
  <c r="Z86" i="11"/>
  <c r="X86" i="11"/>
  <c r="W86" i="11"/>
  <c r="V86" i="11"/>
  <c r="U86" i="11"/>
  <c r="T86" i="11"/>
  <c r="S86" i="11"/>
  <c r="P86" i="11"/>
  <c r="O86" i="11"/>
  <c r="N86" i="11"/>
  <c r="M86" i="11"/>
  <c r="J86" i="11"/>
  <c r="AJ86" i="11" s="1"/>
  <c r="G86" i="11"/>
  <c r="Q86" i="11" s="1"/>
  <c r="E86" i="11"/>
  <c r="R86" i="11" s="1"/>
  <c r="AB86" i="11" s="1"/>
  <c r="D86" i="11"/>
  <c r="C86" i="11"/>
  <c r="B86" i="11"/>
  <c r="AN85" i="11"/>
  <c r="AL85" i="11"/>
  <c r="AK85" i="11"/>
  <c r="AG85" i="11"/>
  <c r="AH85" i="11" s="1"/>
  <c r="AE85" i="11"/>
  <c r="AC85" i="11"/>
  <c r="AA85" i="11"/>
  <c r="AD85" i="11" s="1"/>
  <c r="Z85" i="11"/>
  <c r="X85" i="11"/>
  <c r="W85" i="11"/>
  <c r="V85" i="11"/>
  <c r="U85" i="11"/>
  <c r="T85" i="11"/>
  <c r="S85" i="11"/>
  <c r="AB85" i="11" s="1"/>
  <c r="P85" i="11"/>
  <c r="O85" i="11"/>
  <c r="N85" i="11"/>
  <c r="M85" i="11"/>
  <c r="J85" i="11"/>
  <c r="AJ85" i="11" s="1"/>
  <c r="G85" i="11"/>
  <c r="Q85" i="11" s="1"/>
  <c r="E85" i="11"/>
  <c r="R85" i="11" s="1"/>
  <c r="D85" i="11"/>
  <c r="C85" i="11"/>
  <c r="B85" i="11"/>
  <c r="AN84" i="11"/>
  <c r="AL84" i="11"/>
  <c r="AK84" i="11"/>
  <c r="AG84" i="11"/>
  <c r="AH84" i="11" s="1"/>
  <c r="AE84" i="11"/>
  <c r="AB84" i="11"/>
  <c r="AA84" i="11"/>
  <c r="AD84" i="11" s="1"/>
  <c r="Z84" i="11"/>
  <c r="X84" i="11"/>
  <c r="W84" i="11"/>
  <c r="AC84" i="11" s="1"/>
  <c r="V84" i="11"/>
  <c r="U84" i="11"/>
  <c r="T84" i="11"/>
  <c r="S84" i="11"/>
  <c r="AM84" i="11" s="1"/>
  <c r="P84" i="11"/>
  <c r="O84" i="11"/>
  <c r="N84" i="11"/>
  <c r="M84" i="11"/>
  <c r="J84" i="11"/>
  <c r="AJ84" i="11" s="1"/>
  <c r="G84" i="11"/>
  <c r="Q84" i="11" s="1"/>
  <c r="E84" i="11"/>
  <c r="R84" i="11" s="1"/>
  <c r="D84" i="11"/>
  <c r="C84" i="11"/>
  <c r="B84" i="11"/>
  <c r="AN83" i="11"/>
  <c r="AK83" i="11"/>
  <c r="AG83" i="11"/>
  <c r="AH83" i="11" s="1"/>
  <c r="AE83" i="11"/>
  <c r="AA83" i="11"/>
  <c r="AD83" i="11" s="1"/>
  <c r="Z83" i="11"/>
  <c r="X83" i="11"/>
  <c r="W83" i="11"/>
  <c r="AC83" i="11" s="1"/>
  <c r="V83" i="11"/>
  <c r="U83" i="11"/>
  <c r="T83" i="11"/>
  <c r="S83" i="11"/>
  <c r="AM83" i="11" s="1"/>
  <c r="P83" i="11"/>
  <c r="O83" i="11"/>
  <c r="N83" i="11"/>
  <c r="M83" i="11"/>
  <c r="J83" i="11"/>
  <c r="AJ83" i="11" s="1"/>
  <c r="G83" i="11"/>
  <c r="Q83" i="11" s="1"/>
  <c r="E83" i="11"/>
  <c r="R83" i="11" s="1"/>
  <c r="AB83" i="11" s="1"/>
  <c r="D83" i="11"/>
  <c r="C83" i="11"/>
  <c r="B83" i="11"/>
  <c r="AN82" i="11"/>
  <c r="AK82" i="11"/>
  <c r="AH82" i="11"/>
  <c r="AG82" i="11"/>
  <c r="AE82" i="11"/>
  <c r="AA82" i="11"/>
  <c r="AD82" i="11" s="1"/>
  <c r="Z82" i="11"/>
  <c r="X82" i="11"/>
  <c r="W82" i="11"/>
  <c r="AC82" i="11" s="1"/>
  <c r="V82" i="11"/>
  <c r="U82" i="11"/>
  <c r="T82" i="11"/>
  <c r="S82" i="11"/>
  <c r="AM82" i="11" s="1"/>
  <c r="Q82" i="11"/>
  <c r="P82" i="11"/>
  <c r="O82" i="11"/>
  <c r="N82" i="11"/>
  <c r="M82" i="11"/>
  <c r="J82" i="11"/>
  <c r="AJ82" i="11" s="1"/>
  <c r="G82" i="11"/>
  <c r="E82" i="11"/>
  <c r="R82" i="11" s="1"/>
  <c r="AB82" i="11" s="1"/>
  <c r="D82" i="11"/>
  <c r="C82" i="11"/>
  <c r="B82" i="11"/>
  <c r="AN81" i="11"/>
  <c r="AK81" i="11"/>
  <c r="AG81" i="11"/>
  <c r="AH81" i="11" s="1"/>
  <c r="AE81" i="11"/>
  <c r="AA81" i="11"/>
  <c r="AD81" i="11" s="1"/>
  <c r="Z81" i="11"/>
  <c r="X81" i="11"/>
  <c r="W81" i="11"/>
  <c r="AC81" i="11" s="1"/>
  <c r="V81" i="11"/>
  <c r="U81" i="11"/>
  <c r="T81" i="11"/>
  <c r="S81" i="11"/>
  <c r="AM81" i="11" s="1"/>
  <c r="Q81" i="11"/>
  <c r="P81" i="11"/>
  <c r="O81" i="11"/>
  <c r="N81" i="11"/>
  <c r="M81" i="11"/>
  <c r="J81" i="11"/>
  <c r="AJ81" i="11" s="1"/>
  <c r="G81" i="11"/>
  <c r="E81" i="11"/>
  <c r="R81" i="11" s="1"/>
  <c r="AB81" i="11" s="1"/>
  <c r="D81" i="11"/>
  <c r="C81" i="11"/>
  <c r="B81" i="11"/>
  <c r="AN80" i="11"/>
  <c r="AK80" i="11"/>
  <c r="AH80" i="11"/>
  <c r="AG80" i="11"/>
  <c r="AE80" i="11"/>
  <c r="AD80" i="11"/>
  <c r="AC80" i="11"/>
  <c r="AA80" i="11"/>
  <c r="Z80" i="11"/>
  <c r="X80" i="11"/>
  <c r="W80" i="11"/>
  <c r="V80" i="11"/>
  <c r="U80" i="11"/>
  <c r="T80" i="11"/>
  <c r="S80" i="11"/>
  <c r="AM80" i="11" s="1"/>
  <c r="Q80" i="11"/>
  <c r="P80" i="11"/>
  <c r="O80" i="11"/>
  <c r="N80" i="11"/>
  <c r="M80" i="11"/>
  <c r="J80" i="11"/>
  <c r="AJ80" i="11" s="1"/>
  <c r="G80" i="11"/>
  <c r="E80" i="11"/>
  <c r="R80" i="11" s="1"/>
  <c r="AB80" i="11" s="1"/>
  <c r="D80" i="11"/>
  <c r="C80" i="11"/>
  <c r="B80" i="11"/>
  <c r="AN79" i="11"/>
  <c r="AK79" i="11"/>
  <c r="AH79" i="11"/>
  <c r="AG79" i="11"/>
  <c r="AE79" i="11"/>
  <c r="AA79" i="11"/>
  <c r="AD79" i="11" s="1"/>
  <c r="Z79" i="11"/>
  <c r="X79" i="11"/>
  <c r="W79" i="11"/>
  <c r="AC79" i="11" s="1"/>
  <c r="V79" i="11"/>
  <c r="U79" i="11"/>
  <c r="T79" i="11"/>
  <c r="S79" i="11"/>
  <c r="AM79" i="11" s="1"/>
  <c r="P79" i="11"/>
  <c r="O79" i="11"/>
  <c r="N79" i="11"/>
  <c r="M79" i="11"/>
  <c r="J79" i="11"/>
  <c r="AJ79" i="11" s="1"/>
  <c r="G79" i="11"/>
  <c r="Q79" i="11" s="1"/>
  <c r="E79" i="11"/>
  <c r="R79" i="11" s="1"/>
  <c r="AB79" i="11" s="1"/>
  <c r="D79" i="11"/>
  <c r="C79" i="11"/>
  <c r="B79" i="11"/>
  <c r="AN78" i="11"/>
  <c r="AK78" i="11"/>
  <c r="AH78" i="11"/>
  <c r="AG78" i="11"/>
  <c r="AE78" i="11"/>
  <c r="AA78" i="11"/>
  <c r="AD78" i="11" s="1"/>
  <c r="Z78" i="11"/>
  <c r="X78" i="11"/>
  <c r="W78" i="11"/>
  <c r="AC78" i="11" s="1"/>
  <c r="V78" i="11"/>
  <c r="U78" i="11"/>
  <c r="T78" i="11"/>
  <c r="S78" i="11"/>
  <c r="AM78" i="11" s="1"/>
  <c r="Q78" i="11"/>
  <c r="P78" i="11"/>
  <c r="O78" i="11"/>
  <c r="N78" i="11"/>
  <c r="M78" i="11"/>
  <c r="J78" i="11"/>
  <c r="AJ78" i="11" s="1"/>
  <c r="G78" i="11"/>
  <c r="E78" i="11"/>
  <c r="R78" i="11" s="1"/>
  <c r="AB78" i="11" s="1"/>
  <c r="D78" i="11"/>
  <c r="C78" i="11"/>
  <c r="B78" i="11"/>
  <c r="AN77" i="11"/>
  <c r="AK77" i="11"/>
  <c r="AG77" i="11"/>
  <c r="AH77" i="11" s="1"/>
  <c r="AE77" i="11"/>
  <c r="AA77" i="11"/>
  <c r="AD77" i="11" s="1"/>
  <c r="Z77" i="11"/>
  <c r="X77" i="11"/>
  <c r="W77" i="11"/>
  <c r="AC77" i="11" s="1"/>
  <c r="V77" i="11"/>
  <c r="U77" i="11"/>
  <c r="T77" i="11"/>
  <c r="S77" i="11"/>
  <c r="AM77" i="11" s="1"/>
  <c r="Q77" i="11"/>
  <c r="P77" i="11"/>
  <c r="O77" i="11"/>
  <c r="N77" i="11"/>
  <c r="M77" i="11"/>
  <c r="J77" i="11"/>
  <c r="AJ77" i="11" s="1"/>
  <c r="G77" i="11"/>
  <c r="E77" i="11"/>
  <c r="R77" i="11" s="1"/>
  <c r="AB77" i="11" s="1"/>
  <c r="D77" i="11"/>
  <c r="C77" i="11"/>
  <c r="B77" i="11"/>
  <c r="AN76" i="11"/>
  <c r="AK76" i="11"/>
  <c r="AH76" i="11"/>
  <c r="AG76" i="11"/>
  <c r="AE76" i="11"/>
  <c r="AD76" i="11"/>
  <c r="AC76" i="11"/>
  <c r="AA76" i="11"/>
  <c r="Z76" i="11"/>
  <c r="X76" i="11"/>
  <c r="W76" i="11"/>
  <c r="V76" i="11"/>
  <c r="U76" i="11"/>
  <c r="T76" i="11"/>
  <c r="S76" i="11"/>
  <c r="AM76" i="11" s="1"/>
  <c r="Q76" i="11"/>
  <c r="P76" i="11"/>
  <c r="O76" i="11"/>
  <c r="N76" i="11"/>
  <c r="M76" i="11"/>
  <c r="J76" i="11"/>
  <c r="AJ76" i="11" s="1"/>
  <c r="G76" i="11"/>
  <c r="E76" i="11"/>
  <c r="R76" i="11" s="1"/>
  <c r="AB76" i="11" s="1"/>
  <c r="D76" i="11"/>
  <c r="C76" i="11"/>
  <c r="B76" i="11"/>
  <c r="AN75" i="11"/>
  <c r="AK75" i="11"/>
  <c r="AH75" i="11"/>
  <c r="AG75" i="11"/>
  <c r="AE75" i="11"/>
  <c r="AA75" i="11"/>
  <c r="AD75" i="11" s="1"/>
  <c r="Z75" i="11"/>
  <c r="X75" i="11"/>
  <c r="W75" i="11"/>
  <c r="AC75" i="11" s="1"/>
  <c r="V75" i="11"/>
  <c r="U75" i="11"/>
  <c r="T75" i="11"/>
  <c r="S75" i="11"/>
  <c r="AM75" i="11" s="1"/>
  <c r="P75" i="11"/>
  <c r="O75" i="11"/>
  <c r="N75" i="11"/>
  <c r="M75" i="11"/>
  <c r="J75" i="11"/>
  <c r="AJ75" i="11" s="1"/>
  <c r="G75" i="11"/>
  <c r="Q75" i="11" s="1"/>
  <c r="E75" i="11"/>
  <c r="R75" i="11" s="1"/>
  <c r="AB75" i="11" s="1"/>
  <c r="D75" i="11"/>
  <c r="C75" i="11"/>
  <c r="B75" i="11"/>
  <c r="AN74" i="11"/>
  <c r="AK74" i="11"/>
  <c r="AH74" i="11"/>
  <c r="AG74" i="11"/>
  <c r="AE74" i="11"/>
  <c r="AA74" i="11"/>
  <c r="AD74" i="11" s="1"/>
  <c r="Z74" i="11"/>
  <c r="X74" i="11"/>
  <c r="W74" i="11"/>
  <c r="AC74" i="11" s="1"/>
  <c r="V74" i="11"/>
  <c r="U74" i="11"/>
  <c r="T74" i="11"/>
  <c r="S74" i="11"/>
  <c r="AM74" i="11" s="1"/>
  <c r="Q74" i="11"/>
  <c r="P74" i="11"/>
  <c r="O74" i="11"/>
  <c r="N74" i="11"/>
  <c r="M74" i="11"/>
  <c r="J74" i="11"/>
  <c r="AJ74" i="11" s="1"/>
  <c r="G74" i="11"/>
  <c r="E74" i="11"/>
  <c r="R74" i="11" s="1"/>
  <c r="AB74" i="11" s="1"/>
  <c r="D74" i="11"/>
  <c r="C74" i="11"/>
  <c r="B74" i="11"/>
  <c r="AN73" i="11"/>
  <c r="AK73" i="11"/>
  <c r="AG73" i="11"/>
  <c r="AH73" i="11" s="1"/>
  <c r="AE73" i="11"/>
  <c r="AA73" i="11"/>
  <c r="AD73" i="11" s="1"/>
  <c r="Z73" i="11"/>
  <c r="X73" i="11"/>
  <c r="W73" i="11"/>
  <c r="AC73" i="11" s="1"/>
  <c r="V73" i="11"/>
  <c r="U73" i="11"/>
  <c r="T73" i="11"/>
  <c r="S73" i="11"/>
  <c r="AM73" i="11" s="1"/>
  <c r="Q73" i="11"/>
  <c r="P73" i="11"/>
  <c r="O73" i="11"/>
  <c r="N73" i="11"/>
  <c r="M73" i="11"/>
  <c r="J73" i="11"/>
  <c r="AJ73" i="11" s="1"/>
  <c r="G73" i="11"/>
  <c r="E73" i="11"/>
  <c r="R73" i="11" s="1"/>
  <c r="AB73" i="11" s="1"/>
  <c r="D73" i="11"/>
  <c r="C73" i="11"/>
  <c r="B73" i="11"/>
  <c r="AN72" i="11"/>
  <c r="AK72" i="11"/>
  <c r="AH72" i="11"/>
  <c r="AG72" i="11"/>
  <c r="AE72" i="11"/>
  <c r="AD72" i="11"/>
  <c r="AC72" i="11"/>
  <c r="AA72" i="11"/>
  <c r="Z72" i="11"/>
  <c r="X72" i="11"/>
  <c r="W72" i="11"/>
  <c r="V72" i="11"/>
  <c r="U72" i="11"/>
  <c r="T72" i="11"/>
  <c r="S72" i="11"/>
  <c r="AM72" i="11" s="1"/>
  <c r="Q72" i="11"/>
  <c r="P72" i="11"/>
  <c r="O72" i="11"/>
  <c r="N72" i="11"/>
  <c r="M72" i="11"/>
  <c r="J72" i="11"/>
  <c r="AJ72" i="11" s="1"/>
  <c r="G72" i="11"/>
  <c r="E72" i="11"/>
  <c r="R72" i="11" s="1"/>
  <c r="AB72" i="11" s="1"/>
  <c r="D72" i="11"/>
  <c r="C72" i="11"/>
  <c r="B72" i="11"/>
  <c r="AN71" i="11"/>
  <c r="AK71" i="11"/>
  <c r="AH71" i="11"/>
  <c r="AG71" i="11"/>
  <c r="AE71" i="11"/>
  <c r="AA71" i="11"/>
  <c r="AD71" i="11" s="1"/>
  <c r="Z71" i="11"/>
  <c r="X71" i="11"/>
  <c r="W71" i="11"/>
  <c r="AC71" i="11" s="1"/>
  <c r="V71" i="11"/>
  <c r="U71" i="11"/>
  <c r="T71" i="11"/>
  <c r="S71" i="11"/>
  <c r="AM71" i="11" s="1"/>
  <c r="P71" i="11"/>
  <c r="O71" i="11"/>
  <c r="N71" i="11"/>
  <c r="M71" i="11"/>
  <c r="J71" i="11"/>
  <c r="AJ71" i="11" s="1"/>
  <c r="G71" i="11"/>
  <c r="Q71" i="11" s="1"/>
  <c r="E71" i="11"/>
  <c r="R71" i="11" s="1"/>
  <c r="AB71" i="11" s="1"/>
  <c r="D71" i="11"/>
  <c r="C71" i="11"/>
  <c r="B71" i="11"/>
  <c r="AN70" i="11"/>
  <c r="AK70" i="11"/>
  <c r="AH70" i="11"/>
  <c r="AG70" i="11"/>
  <c r="AE70" i="11"/>
  <c r="AA70" i="11"/>
  <c r="AD70" i="11" s="1"/>
  <c r="Z70" i="11"/>
  <c r="X70" i="11"/>
  <c r="W70" i="11"/>
  <c r="AC70" i="11" s="1"/>
  <c r="V70" i="11"/>
  <c r="U70" i="11"/>
  <c r="T70" i="11"/>
  <c r="S70" i="11"/>
  <c r="AM70" i="11" s="1"/>
  <c r="Q70" i="11"/>
  <c r="P70" i="11"/>
  <c r="O70" i="11"/>
  <c r="N70" i="11"/>
  <c r="M70" i="11"/>
  <c r="J70" i="11"/>
  <c r="AJ70" i="11" s="1"/>
  <c r="G70" i="11"/>
  <c r="E70" i="11"/>
  <c r="R70" i="11" s="1"/>
  <c r="AB70" i="11" s="1"/>
  <c r="D70" i="11"/>
  <c r="C70" i="11"/>
  <c r="B70" i="11"/>
  <c r="AN69" i="11"/>
  <c r="AK69" i="11"/>
  <c r="AG69" i="11"/>
  <c r="AH69" i="11" s="1"/>
  <c r="AE69" i="11"/>
  <c r="AA69" i="11"/>
  <c r="AD69" i="11" s="1"/>
  <c r="Z69" i="11"/>
  <c r="X69" i="11"/>
  <c r="W69" i="11"/>
  <c r="AC69" i="11" s="1"/>
  <c r="V69" i="11"/>
  <c r="U69" i="11"/>
  <c r="T69" i="11"/>
  <c r="S69" i="11"/>
  <c r="AM69" i="11" s="1"/>
  <c r="Q69" i="11"/>
  <c r="P69" i="11"/>
  <c r="O69" i="11"/>
  <c r="N69" i="11"/>
  <c r="M69" i="11"/>
  <c r="J69" i="11"/>
  <c r="AJ69" i="11" s="1"/>
  <c r="G69" i="11"/>
  <c r="E69" i="11"/>
  <c r="R69" i="11" s="1"/>
  <c r="AB69" i="11" s="1"/>
  <c r="D69" i="11"/>
  <c r="C69" i="11"/>
  <c r="B69" i="11"/>
  <c r="AN68" i="11"/>
  <c r="AK68" i="11"/>
  <c r="AH68" i="11"/>
  <c r="AG68" i="11"/>
  <c r="AE68" i="11"/>
  <c r="AD68" i="11"/>
  <c r="AC68" i="11"/>
  <c r="AA68" i="11"/>
  <c r="Z68" i="11"/>
  <c r="X68" i="11"/>
  <c r="W68" i="11"/>
  <c r="V68" i="11"/>
  <c r="U68" i="11"/>
  <c r="T68" i="11"/>
  <c r="S68" i="11"/>
  <c r="AM68" i="11" s="1"/>
  <c r="Q68" i="11"/>
  <c r="P68" i="11"/>
  <c r="O68" i="11"/>
  <c r="N68" i="11"/>
  <c r="M68" i="11"/>
  <c r="J68" i="11"/>
  <c r="AJ68" i="11" s="1"/>
  <c r="G68" i="11"/>
  <c r="E68" i="11"/>
  <c r="R68" i="11" s="1"/>
  <c r="AB68" i="11" s="1"/>
  <c r="D68" i="11"/>
  <c r="C68" i="11"/>
  <c r="B68" i="11"/>
  <c r="AN67" i="11"/>
  <c r="AK67" i="11"/>
  <c r="AH67" i="11"/>
  <c r="AG67" i="11"/>
  <c r="AE67" i="11"/>
  <c r="AA67" i="11"/>
  <c r="AD67" i="11" s="1"/>
  <c r="Z67" i="11"/>
  <c r="X67" i="11"/>
  <c r="W67" i="11"/>
  <c r="AC67" i="11" s="1"/>
  <c r="V67" i="11"/>
  <c r="U67" i="11"/>
  <c r="T67" i="11"/>
  <c r="S67" i="11"/>
  <c r="AM67" i="11" s="1"/>
  <c r="P67" i="11"/>
  <c r="O67" i="11"/>
  <c r="N67" i="11"/>
  <c r="M67" i="11"/>
  <c r="J67" i="11"/>
  <c r="AJ67" i="11" s="1"/>
  <c r="G67" i="11"/>
  <c r="Q67" i="11" s="1"/>
  <c r="E67" i="11"/>
  <c r="R67" i="11" s="1"/>
  <c r="AB67" i="11" s="1"/>
  <c r="D67" i="11"/>
  <c r="C67" i="11"/>
  <c r="B67" i="11"/>
  <c r="AN66" i="11"/>
  <c r="AK66" i="11"/>
  <c r="AH66" i="11"/>
  <c r="AG66" i="11"/>
  <c r="AE66" i="11"/>
  <c r="AA66" i="11"/>
  <c r="AD66" i="11" s="1"/>
  <c r="Z66" i="11"/>
  <c r="X66" i="11"/>
  <c r="W66" i="11"/>
  <c r="AC66" i="11" s="1"/>
  <c r="V66" i="11"/>
  <c r="U66" i="11"/>
  <c r="T66" i="11"/>
  <c r="S66" i="11"/>
  <c r="AM66" i="11" s="1"/>
  <c r="Q66" i="11"/>
  <c r="P66" i="11"/>
  <c r="O66" i="11"/>
  <c r="N66" i="11"/>
  <c r="M66" i="11"/>
  <c r="J66" i="11"/>
  <c r="AJ66" i="11" s="1"/>
  <c r="G66" i="11"/>
  <c r="E66" i="11"/>
  <c r="R66" i="11" s="1"/>
  <c r="AB66" i="11" s="1"/>
  <c r="D66" i="11"/>
  <c r="C66" i="11"/>
  <c r="B66" i="11"/>
  <c r="AN65" i="11"/>
  <c r="AK65" i="11"/>
  <c r="AG65" i="11"/>
  <c r="AH65" i="11" s="1"/>
  <c r="AE65" i="11"/>
  <c r="AA65" i="11"/>
  <c r="AD65" i="11" s="1"/>
  <c r="Z65" i="11"/>
  <c r="X65" i="11"/>
  <c r="W65" i="11"/>
  <c r="AC65" i="11" s="1"/>
  <c r="V65" i="11"/>
  <c r="U65" i="11"/>
  <c r="T65" i="11"/>
  <c r="S65" i="11"/>
  <c r="AM65" i="11" s="1"/>
  <c r="Q65" i="11"/>
  <c r="P65" i="11"/>
  <c r="O65" i="11"/>
  <c r="N65" i="11"/>
  <c r="M65" i="11"/>
  <c r="J65" i="11"/>
  <c r="AJ65" i="11" s="1"/>
  <c r="G65" i="11"/>
  <c r="E65" i="11"/>
  <c r="R65" i="11" s="1"/>
  <c r="AB65" i="11" s="1"/>
  <c r="D65" i="11"/>
  <c r="C65" i="11"/>
  <c r="B65" i="11"/>
  <c r="AN64" i="11"/>
  <c r="AK64" i="11"/>
  <c r="AH64" i="11"/>
  <c r="AG64" i="11"/>
  <c r="AE64" i="11"/>
  <c r="AD64" i="11"/>
  <c r="AC64" i="11"/>
  <c r="AA64" i="11"/>
  <c r="Z64" i="11"/>
  <c r="X64" i="11"/>
  <c r="W64" i="11"/>
  <c r="V64" i="11"/>
  <c r="U64" i="11"/>
  <c r="T64" i="11"/>
  <c r="S64" i="11"/>
  <c r="AM64" i="11" s="1"/>
  <c r="Q64" i="11"/>
  <c r="P64" i="11"/>
  <c r="O64" i="11"/>
  <c r="N64" i="11"/>
  <c r="M64" i="11"/>
  <c r="J64" i="11"/>
  <c r="AJ64" i="11" s="1"/>
  <c r="G64" i="11"/>
  <c r="E64" i="11"/>
  <c r="R64" i="11" s="1"/>
  <c r="AB64" i="11" s="1"/>
  <c r="D64" i="11"/>
  <c r="C64" i="11"/>
  <c r="B64" i="11"/>
  <c r="AN63" i="11"/>
  <c r="AK63" i="11"/>
  <c r="AH63" i="11"/>
  <c r="AG63" i="11"/>
  <c r="AE63" i="11"/>
  <c r="AA63" i="11"/>
  <c r="AD63" i="11" s="1"/>
  <c r="Z63" i="11"/>
  <c r="X63" i="11"/>
  <c r="W63" i="11"/>
  <c r="AC63" i="11" s="1"/>
  <c r="V63" i="11"/>
  <c r="U63" i="11"/>
  <c r="T63" i="11"/>
  <c r="S63" i="11"/>
  <c r="AM63" i="11" s="1"/>
  <c r="P63" i="11"/>
  <c r="O63" i="11"/>
  <c r="N63" i="11"/>
  <c r="M63" i="11"/>
  <c r="J63" i="11"/>
  <c r="AJ63" i="11" s="1"/>
  <c r="G63" i="11"/>
  <c r="Q63" i="11" s="1"/>
  <c r="E63" i="11"/>
  <c r="R63" i="11" s="1"/>
  <c r="AB63" i="11" s="1"/>
  <c r="D63" i="11"/>
  <c r="C63" i="11"/>
  <c r="B63" i="11"/>
  <c r="AN62" i="11"/>
  <c r="AK62" i="11"/>
  <c r="AH62" i="11"/>
  <c r="AG62" i="11"/>
  <c r="AE62" i="11"/>
  <c r="AA62" i="11"/>
  <c r="AD62" i="11" s="1"/>
  <c r="Z62" i="11"/>
  <c r="X62" i="11"/>
  <c r="W62" i="11"/>
  <c r="AC62" i="11" s="1"/>
  <c r="V62" i="11"/>
  <c r="U62" i="11"/>
  <c r="T62" i="11"/>
  <c r="S62" i="11"/>
  <c r="AM62" i="11" s="1"/>
  <c r="Q62" i="11"/>
  <c r="P62" i="11"/>
  <c r="O62" i="11"/>
  <c r="N62" i="11"/>
  <c r="M62" i="11"/>
  <c r="J62" i="11"/>
  <c r="AJ62" i="11" s="1"/>
  <c r="G62" i="11"/>
  <c r="E62" i="11"/>
  <c r="R62" i="11" s="1"/>
  <c r="AB62" i="11" s="1"/>
  <c r="D62" i="11"/>
  <c r="C62" i="11"/>
  <c r="B62" i="11"/>
  <c r="AN61" i="11"/>
  <c r="AK61" i="11"/>
  <c r="AG61" i="11"/>
  <c r="AH61" i="11" s="1"/>
  <c r="AE61" i="11"/>
  <c r="AA61" i="11"/>
  <c r="AD61" i="11" s="1"/>
  <c r="Z61" i="11"/>
  <c r="X61" i="11"/>
  <c r="W61" i="11"/>
  <c r="AC61" i="11" s="1"/>
  <c r="V61" i="11"/>
  <c r="U61" i="11"/>
  <c r="T61" i="11"/>
  <c r="S61" i="11"/>
  <c r="AM61" i="11" s="1"/>
  <c r="Q61" i="11"/>
  <c r="P61" i="11"/>
  <c r="O61" i="11"/>
  <c r="N61" i="11"/>
  <c r="M61" i="11"/>
  <c r="J61" i="11"/>
  <c r="AJ61" i="11" s="1"/>
  <c r="G61" i="11"/>
  <c r="E61" i="11"/>
  <c r="R61" i="11" s="1"/>
  <c r="AB61" i="11" s="1"/>
  <c r="D61" i="11"/>
  <c r="C61" i="11"/>
  <c r="B61" i="11"/>
  <c r="AN60" i="11"/>
  <c r="AK60" i="11"/>
  <c r="AH60" i="11"/>
  <c r="AG60" i="11"/>
  <c r="AE60" i="11"/>
  <c r="AD60" i="11"/>
  <c r="AC60" i="11"/>
  <c r="AA60" i="11"/>
  <c r="Z60" i="11"/>
  <c r="X60" i="11"/>
  <c r="W60" i="11"/>
  <c r="V60" i="11"/>
  <c r="U60" i="11"/>
  <c r="T60" i="11"/>
  <c r="S60" i="11"/>
  <c r="AM60" i="11" s="1"/>
  <c r="Q60" i="11"/>
  <c r="P60" i="11"/>
  <c r="O60" i="11"/>
  <c r="N60" i="11"/>
  <c r="M60" i="11"/>
  <c r="J60" i="11"/>
  <c r="AJ60" i="11" s="1"/>
  <c r="G60" i="11"/>
  <c r="E60" i="11"/>
  <c r="R60" i="11" s="1"/>
  <c r="AB60" i="11" s="1"/>
  <c r="D60" i="11"/>
  <c r="C60" i="11"/>
  <c r="B60" i="11"/>
  <c r="AN59" i="11"/>
  <c r="AK59" i="11"/>
  <c r="AH59" i="11"/>
  <c r="AG59" i="11"/>
  <c r="AE59" i="11"/>
  <c r="AA59" i="11"/>
  <c r="AD59" i="11" s="1"/>
  <c r="Z59" i="11"/>
  <c r="X59" i="11"/>
  <c r="W59" i="11"/>
  <c r="AC59" i="11" s="1"/>
  <c r="V59" i="11"/>
  <c r="U59" i="11"/>
  <c r="T59" i="11"/>
  <c r="S59" i="11"/>
  <c r="AM59" i="11" s="1"/>
  <c r="P59" i="11"/>
  <c r="O59" i="11"/>
  <c r="N59" i="11"/>
  <c r="M59" i="11"/>
  <c r="J59" i="11"/>
  <c r="AJ59" i="11" s="1"/>
  <c r="G59" i="11"/>
  <c r="Q59" i="11" s="1"/>
  <c r="E59" i="11"/>
  <c r="R59" i="11" s="1"/>
  <c r="AB59" i="11" s="1"/>
  <c r="D59" i="11"/>
  <c r="C59" i="11"/>
  <c r="B59" i="11"/>
  <c r="AN58" i="11"/>
  <c r="AK58" i="11"/>
  <c r="AH58" i="11"/>
  <c r="AG58" i="11"/>
  <c r="AE58" i="11"/>
  <c r="AA58" i="11"/>
  <c r="Z58" i="11"/>
  <c r="AD58" i="11" s="1"/>
  <c r="X58" i="11"/>
  <c r="P58" i="11"/>
  <c r="O58" i="11"/>
  <c r="N58" i="11"/>
  <c r="E58" i="11"/>
  <c r="R58" i="11" s="1"/>
  <c r="D58" i="11"/>
  <c r="C58" i="11"/>
  <c r="B58" i="11"/>
  <c r="AN57" i="11"/>
  <c r="AK57" i="11"/>
  <c r="AH57" i="11"/>
  <c r="AG57" i="11"/>
  <c r="AE57" i="11"/>
  <c r="AA57" i="11"/>
  <c r="Z57" i="11"/>
  <c r="AD57" i="11" s="1"/>
  <c r="X57" i="11"/>
  <c r="P57" i="11"/>
  <c r="O57" i="11"/>
  <c r="N57" i="11"/>
  <c r="E57" i="11"/>
  <c r="R57" i="11" s="1"/>
  <c r="D57" i="11"/>
  <c r="C57" i="11"/>
  <c r="B57" i="11"/>
  <c r="AN56" i="11"/>
  <c r="AK56" i="11"/>
  <c r="AH56" i="11"/>
  <c r="AG56" i="11"/>
  <c r="AE56" i="11"/>
  <c r="AA56" i="11"/>
  <c r="Z56" i="11"/>
  <c r="AD56" i="11" s="1"/>
  <c r="X56" i="11"/>
  <c r="P56" i="11"/>
  <c r="O56" i="11"/>
  <c r="N56" i="11"/>
  <c r="E56" i="11"/>
  <c r="R56" i="11" s="1"/>
  <c r="D56" i="11"/>
  <c r="C56" i="11"/>
  <c r="B56" i="11"/>
  <c r="AN55" i="11"/>
  <c r="AK55" i="11"/>
  <c r="AH55" i="11"/>
  <c r="AG55" i="11"/>
  <c r="AE55" i="11"/>
  <c r="AA55" i="11"/>
  <c r="Z55" i="11"/>
  <c r="AD55" i="11" s="1"/>
  <c r="X55" i="11"/>
  <c r="P55" i="11"/>
  <c r="O55" i="11"/>
  <c r="N55" i="11"/>
  <c r="E55" i="11"/>
  <c r="R55" i="11" s="1"/>
  <c r="D55" i="11"/>
  <c r="C55" i="11"/>
  <c r="B55" i="11"/>
  <c r="AN54" i="11"/>
  <c r="AK54" i="11"/>
  <c r="AH54" i="11"/>
  <c r="AG54" i="11"/>
  <c r="AE54" i="11"/>
  <c r="AA54" i="11"/>
  <c r="Z54" i="11"/>
  <c r="AD54" i="11" s="1"/>
  <c r="X54" i="11"/>
  <c r="P54" i="11"/>
  <c r="O54" i="11"/>
  <c r="N54" i="11"/>
  <c r="E54" i="11"/>
  <c r="R54" i="11" s="1"/>
  <c r="D54" i="11"/>
  <c r="C54" i="11"/>
  <c r="B54" i="11"/>
  <c r="AN53" i="11"/>
  <c r="AK53" i="11"/>
  <c r="AH53" i="11"/>
  <c r="AG53" i="11"/>
  <c r="AE53" i="11"/>
  <c r="AA53" i="11"/>
  <c r="Z53" i="11"/>
  <c r="AD53" i="11" s="1"/>
  <c r="X53" i="11"/>
  <c r="P53" i="11"/>
  <c r="O53" i="11"/>
  <c r="N53" i="11"/>
  <c r="E53" i="11"/>
  <c r="R53" i="11" s="1"/>
  <c r="D53" i="11"/>
  <c r="C53" i="11"/>
  <c r="B53" i="11"/>
  <c r="AN52" i="11"/>
  <c r="AK52" i="11"/>
  <c r="AH52" i="11"/>
  <c r="AG52" i="11"/>
  <c r="AE52" i="11"/>
  <c r="AA52" i="11"/>
  <c r="Z52" i="11"/>
  <c r="AD52" i="11" s="1"/>
  <c r="X52" i="11"/>
  <c r="P52" i="11"/>
  <c r="O52" i="11"/>
  <c r="N52" i="11"/>
  <c r="E52" i="11"/>
  <c r="R52" i="11" s="1"/>
  <c r="D52" i="11"/>
  <c r="C52" i="11"/>
  <c r="B52" i="11"/>
  <c r="AN51" i="11"/>
  <c r="AK51" i="11"/>
  <c r="AH51" i="11"/>
  <c r="AG51" i="11"/>
  <c r="AE51" i="11"/>
  <c r="AA51" i="11"/>
  <c r="Z51" i="11"/>
  <c r="AD51" i="11" s="1"/>
  <c r="X51" i="11"/>
  <c r="P51" i="11"/>
  <c r="O51" i="11"/>
  <c r="N51" i="11"/>
  <c r="E51" i="11"/>
  <c r="R51" i="11" s="1"/>
  <c r="D51" i="11"/>
  <c r="C51" i="11"/>
  <c r="B51" i="11"/>
  <c r="AN50" i="11"/>
  <c r="AK50" i="11"/>
  <c r="AH50" i="11"/>
  <c r="AG50" i="11"/>
  <c r="AE50" i="11"/>
  <c r="AA50" i="11"/>
  <c r="Z50" i="11"/>
  <c r="AD50" i="11" s="1"/>
  <c r="X50" i="11"/>
  <c r="W50" i="11"/>
  <c r="AC50" i="11" s="1"/>
  <c r="P50" i="11"/>
  <c r="O50" i="11"/>
  <c r="N50" i="11"/>
  <c r="E50" i="11"/>
  <c r="R50" i="11" s="1"/>
  <c r="D50" i="11"/>
  <c r="C50" i="11"/>
  <c r="B50" i="11"/>
  <c r="AN49" i="11"/>
  <c r="AK49" i="11"/>
  <c r="AH49" i="11"/>
  <c r="AG49" i="11"/>
  <c r="AE49" i="11"/>
  <c r="AA49" i="11"/>
  <c r="Z49" i="11"/>
  <c r="AD49" i="11" s="1"/>
  <c r="X49" i="11"/>
  <c r="W49" i="11"/>
  <c r="AC49" i="11" s="1"/>
  <c r="P49" i="11"/>
  <c r="O49" i="11"/>
  <c r="N49" i="11"/>
  <c r="E49" i="11"/>
  <c r="R49" i="11" s="1"/>
  <c r="D49" i="11"/>
  <c r="C49" i="11"/>
  <c r="B49" i="11"/>
  <c r="AN48" i="11"/>
  <c r="AK48" i="11"/>
  <c r="AH48" i="11"/>
  <c r="AG48" i="11"/>
  <c r="AE48" i="11"/>
  <c r="AA48" i="11"/>
  <c r="Z48" i="11"/>
  <c r="AD48" i="11" s="1"/>
  <c r="X48" i="11"/>
  <c r="W48" i="11"/>
  <c r="AC48" i="11" s="1"/>
  <c r="P48" i="11"/>
  <c r="O48" i="11"/>
  <c r="N48" i="11"/>
  <c r="E48" i="11"/>
  <c r="R48" i="11" s="1"/>
  <c r="D48" i="11"/>
  <c r="C48" i="11"/>
  <c r="B48" i="11"/>
  <c r="AN47" i="11"/>
  <c r="AK47" i="11"/>
  <c r="AH47" i="11"/>
  <c r="AG47" i="11"/>
  <c r="AE47" i="11"/>
  <c r="AA47" i="11"/>
  <c r="Z47" i="11"/>
  <c r="AD47" i="11" s="1"/>
  <c r="X47" i="11"/>
  <c r="W47" i="11"/>
  <c r="AC47" i="11" s="1"/>
  <c r="P47" i="11"/>
  <c r="O47" i="11"/>
  <c r="N47" i="11"/>
  <c r="E47" i="11"/>
  <c r="R47" i="11" s="1"/>
  <c r="D47" i="11"/>
  <c r="C47" i="11"/>
  <c r="B47" i="11"/>
  <c r="AN46" i="11"/>
  <c r="AC46" i="11" s="1"/>
  <c r="AK46" i="11"/>
  <c r="AH46" i="11"/>
  <c r="AG46" i="11"/>
  <c r="AE46" i="11"/>
  <c r="AA46" i="11"/>
  <c r="Z46" i="11"/>
  <c r="AD46" i="11" s="1"/>
  <c r="X46" i="11"/>
  <c r="W46" i="11"/>
  <c r="P46" i="11"/>
  <c r="O46" i="11"/>
  <c r="N46" i="11"/>
  <c r="E46" i="11"/>
  <c r="R46" i="11" s="1"/>
  <c r="D46" i="11"/>
  <c r="C46" i="11"/>
  <c r="B46" i="11"/>
  <c r="AN45" i="11"/>
  <c r="AC45" i="11" s="1"/>
  <c r="AK45" i="11"/>
  <c r="AH45" i="11"/>
  <c r="AG45" i="11"/>
  <c r="AE45" i="11"/>
  <c r="AA45" i="11"/>
  <c r="Z45" i="11"/>
  <c r="AD45" i="11" s="1"/>
  <c r="X45" i="11"/>
  <c r="W45" i="11"/>
  <c r="P45" i="11"/>
  <c r="O45" i="11"/>
  <c r="N45" i="11"/>
  <c r="E45" i="11"/>
  <c r="R45" i="11" s="1"/>
  <c r="D45" i="11"/>
  <c r="C45" i="11"/>
  <c r="B45" i="11"/>
  <c r="AN44" i="11"/>
  <c r="AC44" i="11" s="1"/>
  <c r="AK44" i="11"/>
  <c r="AH44" i="11"/>
  <c r="AG44" i="11"/>
  <c r="AE44" i="11"/>
  <c r="AA44" i="11"/>
  <c r="Z44" i="11"/>
  <c r="AD44" i="11" s="1"/>
  <c r="X44" i="11"/>
  <c r="W44" i="11"/>
  <c r="P44" i="11"/>
  <c r="O44" i="11"/>
  <c r="N44" i="11"/>
  <c r="E44" i="11"/>
  <c r="R44" i="11" s="1"/>
  <c r="D44" i="11"/>
  <c r="C44" i="11"/>
  <c r="B44" i="11"/>
  <c r="AN43" i="11"/>
  <c r="AC43" i="11" s="1"/>
  <c r="AK43" i="11"/>
  <c r="AH43" i="11"/>
  <c r="AG43" i="11"/>
  <c r="AE43" i="11"/>
  <c r="AA43" i="11"/>
  <c r="Z43" i="11"/>
  <c r="AD43" i="11" s="1"/>
  <c r="X43" i="11"/>
  <c r="W43" i="11"/>
  <c r="P43" i="11"/>
  <c r="O43" i="11"/>
  <c r="N43" i="11"/>
  <c r="E43" i="11"/>
  <c r="R43" i="11" s="1"/>
  <c r="D43" i="11"/>
  <c r="C43" i="11"/>
  <c r="B43" i="11"/>
  <c r="AN42" i="11"/>
  <c r="AC42" i="11" s="1"/>
  <c r="AK42" i="11"/>
  <c r="AH42" i="11"/>
  <c r="AG42" i="11"/>
  <c r="AE42" i="11"/>
  <c r="AA42" i="11"/>
  <c r="Z42" i="11"/>
  <c r="AD42" i="11" s="1"/>
  <c r="X42" i="11"/>
  <c r="W42" i="11"/>
  <c r="P42" i="11"/>
  <c r="O42" i="11"/>
  <c r="N42" i="11"/>
  <c r="E42" i="11"/>
  <c r="R42" i="11" s="1"/>
  <c r="D42" i="11"/>
  <c r="C42" i="11"/>
  <c r="B42" i="11"/>
  <c r="AN41" i="11"/>
  <c r="AC41" i="11" s="1"/>
  <c r="AK41" i="11"/>
  <c r="AH41" i="11"/>
  <c r="AG41" i="11"/>
  <c r="AE41" i="11"/>
  <c r="AA41" i="11"/>
  <c r="Z41" i="11"/>
  <c r="AD41" i="11" s="1"/>
  <c r="X41" i="11"/>
  <c r="W41" i="11"/>
  <c r="P41" i="11"/>
  <c r="O41" i="11"/>
  <c r="N41" i="11"/>
  <c r="E41" i="11"/>
  <c r="R41" i="11" s="1"/>
  <c r="D41" i="11"/>
  <c r="C41" i="11"/>
  <c r="B41" i="11"/>
  <c r="AN40" i="11"/>
  <c r="AC40" i="11" s="1"/>
  <c r="AK40" i="11"/>
  <c r="AH40" i="11"/>
  <c r="AG40" i="11"/>
  <c r="AE40" i="11"/>
  <c r="AA40" i="11"/>
  <c r="Z40" i="11"/>
  <c r="AD40" i="11" s="1"/>
  <c r="X40" i="11"/>
  <c r="W40" i="11"/>
  <c r="P40" i="11"/>
  <c r="O40" i="11"/>
  <c r="N40" i="11"/>
  <c r="E40" i="11"/>
  <c r="R40" i="11" s="1"/>
  <c r="D40" i="11"/>
  <c r="C40" i="11"/>
  <c r="B40" i="11"/>
  <c r="AN39" i="11"/>
  <c r="AC39" i="11" s="1"/>
  <c r="AK39" i="11"/>
  <c r="AH39" i="11"/>
  <c r="AG39" i="11"/>
  <c r="AE39" i="11"/>
  <c r="AA39" i="11"/>
  <c r="Z39" i="11"/>
  <c r="AD39" i="11" s="1"/>
  <c r="X39" i="11"/>
  <c r="W39" i="11"/>
  <c r="P39" i="11"/>
  <c r="O39" i="11"/>
  <c r="N39" i="11"/>
  <c r="E39" i="11"/>
  <c r="R39" i="11" s="1"/>
  <c r="D39" i="11"/>
  <c r="C39" i="11"/>
  <c r="B39" i="11"/>
  <c r="AN38" i="11"/>
  <c r="AC38" i="11" s="1"/>
  <c r="AK38" i="11"/>
  <c r="AH38" i="11"/>
  <c r="AG38" i="11"/>
  <c r="AE38" i="11"/>
  <c r="AA38" i="11"/>
  <c r="Z38" i="11"/>
  <c r="AD38" i="11" s="1"/>
  <c r="X38" i="11"/>
  <c r="W38" i="11"/>
  <c r="P38" i="11"/>
  <c r="O38" i="11"/>
  <c r="N38" i="11"/>
  <c r="E38" i="11"/>
  <c r="R38" i="11" s="1"/>
  <c r="D38" i="11"/>
  <c r="C38" i="11"/>
  <c r="B38" i="11"/>
  <c r="AN37" i="11"/>
  <c r="AC37" i="11" s="1"/>
  <c r="AK37" i="11"/>
  <c r="AH37" i="11"/>
  <c r="AG37" i="11"/>
  <c r="AE37" i="11"/>
  <c r="AA37" i="11"/>
  <c r="Z37" i="11"/>
  <c r="AD37" i="11" s="1"/>
  <c r="X37" i="11"/>
  <c r="W37" i="11"/>
  <c r="P37" i="11"/>
  <c r="O37" i="11"/>
  <c r="N37" i="11"/>
  <c r="E37" i="11"/>
  <c r="R37" i="11" s="1"/>
  <c r="D37" i="11"/>
  <c r="C37" i="11"/>
  <c r="B37" i="11"/>
  <c r="AN36" i="11"/>
  <c r="AC36" i="11" s="1"/>
  <c r="AK36" i="11"/>
  <c r="AH36" i="11"/>
  <c r="AG36" i="11"/>
  <c r="AE36" i="11"/>
  <c r="AA36" i="11"/>
  <c r="Z36" i="11"/>
  <c r="AD36" i="11" s="1"/>
  <c r="X36" i="11"/>
  <c r="W36" i="11"/>
  <c r="P36" i="11"/>
  <c r="O36" i="11"/>
  <c r="N36" i="11"/>
  <c r="E36" i="11"/>
  <c r="R36" i="11" s="1"/>
  <c r="D36" i="11"/>
  <c r="C36" i="11"/>
  <c r="B36" i="11"/>
  <c r="AN35" i="11"/>
  <c r="AC35" i="11" s="1"/>
  <c r="AK35" i="11"/>
  <c r="AH35" i="11"/>
  <c r="AG35" i="11"/>
  <c r="AE35" i="11"/>
  <c r="AA35" i="11"/>
  <c r="Z35" i="11"/>
  <c r="AD35" i="11" s="1"/>
  <c r="X35" i="11"/>
  <c r="W35" i="11"/>
  <c r="P35" i="11"/>
  <c r="O35" i="11"/>
  <c r="N35" i="11"/>
  <c r="E35" i="11"/>
  <c r="R35" i="11" s="1"/>
  <c r="D35" i="11"/>
  <c r="C35" i="11"/>
  <c r="B35" i="11"/>
  <c r="AN34" i="11"/>
  <c r="AK34" i="11"/>
  <c r="AH34" i="11"/>
  <c r="AG34" i="11"/>
  <c r="AE34" i="11"/>
  <c r="AA34" i="11"/>
  <c r="Z34" i="11"/>
  <c r="AD34" i="11" s="1"/>
  <c r="X34" i="11"/>
  <c r="W34" i="11"/>
  <c r="P34" i="11"/>
  <c r="O34" i="11"/>
  <c r="N34" i="11"/>
  <c r="E34" i="11"/>
  <c r="R34" i="11" s="1"/>
  <c r="D34" i="11"/>
  <c r="C34" i="11"/>
  <c r="B34" i="11"/>
  <c r="AN33" i="11"/>
  <c r="AK33" i="11"/>
  <c r="AH33" i="11"/>
  <c r="AG33" i="11"/>
  <c r="AE33" i="11"/>
  <c r="AA33" i="11"/>
  <c r="Z33" i="11"/>
  <c r="Z183" i="11" s="1"/>
  <c r="X33" i="11"/>
  <c r="P33" i="11"/>
  <c r="O33" i="11"/>
  <c r="N33" i="11"/>
  <c r="E33" i="11"/>
  <c r="W33" i="11" s="1"/>
  <c r="C33" i="11"/>
  <c r="B33" i="11"/>
  <c r="K25" i="11"/>
  <c r="I25" i="11"/>
  <c r="H25" i="11"/>
  <c r="F25" i="11"/>
  <c r="B19" i="11"/>
  <c r="R16" i="11"/>
  <c r="B16" i="11"/>
  <c r="B13" i="11"/>
  <c r="B12" i="11"/>
  <c r="B11" i="11"/>
  <c r="B10" i="11"/>
  <c r="B9" i="11"/>
  <c r="B6" i="11"/>
  <c r="C190" i="12"/>
  <c r="I190" i="12" s="1"/>
  <c r="I183" i="12"/>
  <c r="F190" i="12" s="1"/>
  <c r="H183" i="12"/>
  <c r="F183" i="12"/>
  <c r="AN182" i="12"/>
  <c r="AK182" i="12"/>
  <c r="AG182" i="12"/>
  <c r="AH182" i="12" s="1"/>
  <c r="AE182" i="12"/>
  <c r="AA182" i="12"/>
  <c r="Z182" i="12"/>
  <c r="AD182" i="12" s="1"/>
  <c r="X182" i="12"/>
  <c r="P182" i="12"/>
  <c r="O182" i="12"/>
  <c r="N182" i="12"/>
  <c r="E182" i="12"/>
  <c r="R182" i="12" s="1"/>
  <c r="D182" i="12"/>
  <c r="C182" i="12"/>
  <c r="B182" i="12"/>
  <c r="AN181" i="12"/>
  <c r="AK181" i="12"/>
  <c r="AH181" i="12"/>
  <c r="AG181" i="12"/>
  <c r="AE181" i="12"/>
  <c r="AA181" i="12"/>
  <c r="Z181" i="12"/>
  <c r="AD181" i="12" s="1"/>
  <c r="X181" i="12"/>
  <c r="P181" i="12"/>
  <c r="O181" i="12"/>
  <c r="N181" i="12"/>
  <c r="E181" i="12"/>
  <c r="R181" i="12" s="1"/>
  <c r="D181" i="12"/>
  <c r="C181" i="12"/>
  <c r="B181" i="12"/>
  <c r="AN180" i="12"/>
  <c r="AK180" i="12"/>
  <c r="AH180" i="12"/>
  <c r="AG180" i="12"/>
  <c r="AE180" i="12"/>
  <c r="AA180" i="12"/>
  <c r="Z180" i="12"/>
  <c r="AD180" i="12" s="1"/>
  <c r="X180" i="12"/>
  <c r="P180" i="12"/>
  <c r="O180" i="12"/>
  <c r="N180" i="12"/>
  <c r="E180" i="12"/>
  <c r="R180" i="12" s="1"/>
  <c r="D180" i="12"/>
  <c r="C180" i="12"/>
  <c r="B180" i="12"/>
  <c r="AN179" i="12"/>
  <c r="AK179" i="12"/>
  <c r="AH179" i="12"/>
  <c r="AG179" i="12"/>
  <c r="AE179" i="12"/>
  <c r="AA179" i="12"/>
  <c r="Z179" i="12"/>
  <c r="AD179" i="12" s="1"/>
  <c r="X179" i="12"/>
  <c r="P179" i="12"/>
  <c r="O179" i="12"/>
  <c r="N179" i="12"/>
  <c r="E179" i="12"/>
  <c r="R179" i="12" s="1"/>
  <c r="D179" i="12"/>
  <c r="C179" i="12"/>
  <c r="B179" i="12"/>
  <c r="AN178" i="12"/>
  <c r="AK178" i="12"/>
  <c r="AH178" i="12"/>
  <c r="AG178" i="12"/>
  <c r="AE178" i="12"/>
  <c r="AA178" i="12"/>
  <c r="Z178" i="12"/>
  <c r="AD178" i="12" s="1"/>
  <c r="X178" i="12"/>
  <c r="P178" i="12"/>
  <c r="O178" i="12"/>
  <c r="N178" i="12"/>
  <c r="E178" i="12"/>
  <c r="R178" i="12" s="1"/>
  <c r="D178" i="12"/>
  <c r="C178" i="12"/>
  <c r="B178" i="12"/>
  <c r="AN177" i="12"/>
  <c r="AK177" i="12"/>
  <c r="AH177" i="12"/>
  <c r="AG177" i="12"/>
  <c r="AE177" i="12"/>
  <c r="AA177" i="12"/>
  <c r="Z177" i="12"/>
  <c r="AD177" i="12" s="1"/>
  <c r="X177" i="12"/>
  <c r="P177" i="12"/>
  <c r="O177" i="12"/>
  <c r="N177" i="12"/>
  <c r="E177" i="12"/>
  <c r="R177" i="12" s="1"/>
  <c r="D177" i="12"/>
  <c r="C177" i="12"/>
  <c r="B177" i="12"/>
  <c r="AN176" i="12"/>
  <c r="AK176" i="12"/>
  <c r="AH176" i="12"/>
  <c r="AG176" i="12"/>
  <c r="AE176" i="12"/>
  <c r="AA176" i="12"/>
  <c r="Z176" i="12"/>
  <c r="AD176" i="12" s="1"/>
  <c r="X176" i="12"/>
  <c r="P176" i="12"/>
  <c r="O176" i="12"/>
  <c r="N176" i="12"/>
  <c r="E176" i="12"/>
  <c r="R176" i="12" s="1"/>
  <c r="D176" i="12"/>
  <c r="C176" i="12"/>
  <c r="B176" i="12"/>
  <c r="AN175" i="12"/>
  <c r="AK175" i="12"/>
  <c r="AH175" i="12"/>
  <c r="AG175" i="12"/>
  <c r="AE175" i="12"/>
  <c r="AA175" i="12"/>
  <c r="Z175" i="12"/>
  <c r="AD175" i="12" s="1"/>
  <c r="X175" i="12"/>
  <c r="P175" i="12"/>
  <c r="O175" i="12"/>
  <c r="N175" i="12"/>
  <c r="E175" i="12"/>
  <c r="R175" i="12" s="1"/>
  <c r="D175" i="12"/>
  <c r="C175" i="12"/>
  <c r="B175" i="12"/>
  <c r="AN174" i="12"/>
  <c r="AK174" i="12"/>
  <c r="AH174" i="12"/>
  <c r="AG174" i="12"/>
  <c r="AE174" i="12"/>
  <c r="AA174" i="12"/>
  <c r="Z174" i="12"/>
  <c r="AD174" i="12" s="1"/>
  <c r="X174" i="12"/>
  <c r="P174" i="12"/>
  <c r="O174" i="12"/>
  <c r="N174" i="12"/>
  <c r="E174" i="12"/>
  <c r="R174" i="12" s="1"/>
  <c r="D174" i="12"/>
  <c r="C174" i="12"/>
  <c r="B174" i="12"/>
  <c r="AN173" i="12"/>
  <c r="AK173" i="12"/>
  <c r="AH173" i="12"/>
  <c r="AG173" i="12"/>
  <c r="AE173" i="12"/>
  <c r="AA173" i="12"/>
  <c r="Z173" i="12"/>
  <c r="AD173" i="12" s="1"/>
  <c r="X173" i="12"/>
  <c r="P173" i="12"/>
  <c r="O173" i="12"/>
  <c r="N173" i="12"/>
  <c r="E173" i="12"/>
  <c r="R173" i="12" s="1"/>
  <c r="D173" i="12"/>
  <c r="C173" i="12"/>
  <c r="B173" i="12"/>
  <c r="AN172" i="12"/>
  <c r="AK172" i="12"/>
  <c r="AH172" i="12"/>
  <c r="AG172" i="12"/>
  <c r="AE172" i="12"/>
  <c r="AA172" i="12"/>
  <c r="Z172" i="12"/>
  <c r="AD172" i="12" s="1"/>
  <c r="X172" i="12"/>
  <c r="P172" i="12"/>
  <c r="O172" i="12"/>
  <c r="N172" i="12"/>
  <c r="E172" i="12"/>
  <c r="R172" i="12" s="1"/>
  <c r="D172" i="12"/>
  <c r="C172" i="12"/>
  <c r="B172" i="12"/>
  <c r="AN171" i="12"/>
  <c r="AK171" i="12"/>
  <c r="AH171" i="12"/>
  <c r="AG171" i="12"/>
  <c r="AE171" i="12"/>
  <c r="AA171" i="12"/>
  <c r="Z171" i="12"/>
  <c r="AD171" i="12" s="1"/>
  <c r="X171" i="12"/>
  <c r="P171" i="12"/>
  <c r="O171" i="12"/>
  <c r="N171" i="12"/>
  <c r="E171" i="12"/>
  <c r="R171" i="12" s="1"/>
  <c r="D171" i="12"/>
  <c r="C171" i="12"/>
  <c r="B171" i="12"/>
  <c r="AN170" i="12"/>
  <c r="AK170" i="12"/>
  <c r="AH170" i="12"/>
  <c r="AG170" i="12"/>
  <c r="AE170" i="12"/>
  <c r="AA170" i="12"/>
  <c r="Z170" i="12"/>
  <c r="AD170" i="12" s="1"/>
  <c r="X170" i="12"/>
  <c r="P170" i="12"/>
  <c r="O170" i="12"/>
  <c r="N170" i="12"/>
  <c r="E170" i="12"/>
  <c r="R170" i="12" s="1"/>
  <c r="D170" i="12"/>
  <c r="C170" i="12"/>
  <c r="B170" i="12"/>
  <c r="AN169" i="12"/>
  <c r="AK169" i="12"/>
  <c r="AH169" i="12"/>
  <c r="AG169" i="12"/>
  <c r="AE169" i="12"/>
  <c r="AD169" i="12"/>
  <c r="AA169" i="12"/>
  <c r="Z169" i="12"/>
  <c r="X169" i="12"/>
  <c r="V169" i="12"/>
  <c r="P169" i="12"/>
  <c r="O169" i="12"/>
  <c r="N169" i="12"/>
  <c r="E169" i="12"/>
  <c r="R169" i="12" s="1"/>
  <c r="D169" i="12"/>
  <c r="C169" i="12"/>
  <c r="B169" i="12"/>
  <c r="AN168" i="12"/>
  <c r="AK168" i="12"/>
  <c r="AH168" i="12"/>
  <c r="AG168" i="12"/>
  <c r="AE168" i="12"/>
  <c r="AD168" i="12"/>
  <c r="AA168" i="12"/>
  <c r="Z168" i="12"/>
  <c r="X168" i="12"/>
  <c r="V168" i="12"/>
  <c r="P168" i="12"/>
  <c r="O168" i="12"/>
  <c r="N168" i="12"/>
  <c r="E168" i="12"/>
  <c r="R168" i="12" s="1"/>
  <c r="D168" i="12"/>
  <c r="C168" i="12"/>
  <c r="B168" i="12"/>
  <c r="AN167" i="12"/>
  <c r="AK167" i="12"/>
  <c r="AG167" i="12"/>
  <c r="AH167" i="12" s="1"/>
  <c r="AE167" i="12"/>
  <c r="AD167" i="12"/>
  <c r="AA167" i="12"/>
  <c r="Z167" i="12"/>
  <c r="X167" i="12"/>
  <c r="V167" i="12"/>
  <c r="P167" i="12"/>
  <c r="O167" i="12"/>
  <c r="N167" i="12"/>
  <c r="E167" i="12"/>
  <c r="R167" i="12" s="1"/>
  <c r="D167" i="12"/>
  <c r="C167" i="12"/>
  <c r="B167" i="12"/>
  <c r="AN166" i="12"/>
  <c r="AK166" i="12"/>
  <c r="AG166" i="12"/>
  <c r="AH166" i="12" s="1"/>
  <c r="AE166" i="12"/>
  <c r="AD166" i="12"/>
  <c r="AA166" i="12"/>
  <c r="Z166" i="12"/>
  <c r="X166" i="12"/>
  <c r="V166" i="12"/>
  <c r="P166" i="12"/>
  <c r="O166" i="12"/>
  <c r="N166" i="12"/>
  <c r="E166" i="12"/>
  <c r="R166" i="12" s="1"/>
  <c r="D166" i="12"/>
  <c r="C166" i="12"/>
  <c r="B166" i="12"/>
  <c r="AN165" i="12"/>
  <c r="AK165" i="12"/>
  <c r="AG165" i="12"/>
  <c r="AH165" i="12" s="1"/>
  <c r="AE165" i="12"/>
  <c r="AD165" i="12"/>
  <c r="AA165" i="12"/>
  <c r="Z165" i="12"/>
  <c r="X165" i="12"/>
  <c r="V165" i="12"/>
  <c r="P165" i="12"/>
  <c r="O165" i="12"/>
  <c r="N165" i="12"/>
  <c r="E165" i="12"/>
  <c r="R165" i="12" s="1"/>
  <c r="D165" i="12"/>
  <c r="C165" i="12"/>
  <c r="B165" i="12"/>
  <c r="AN164" i="12"/>
  <c r="AK164" i="12"/>
  <c r="AG164" i="12"/>
  <c r="AH164" i="12" s="1"/>
  <c r="AE164" i="12"/>
  <c r="AD164" i="12"/>
  <c r="AA164" i="12"/>
  <c r="Z164" i="12"/>
  <c r="X164" i="12"/>
  <c r="V164" i="12"/>
  <c r="P164" i="12"/>
  <c r="O164" i="12"/>
  <c r="N164" i="12"/>
  <c r="E164" i="12"/>
  <c r="R164" i="12" s="1"/>
  <c r="D164" i="12"/>
  <c r="C164" i="12"/>
  <c r="B164" i="12"/>
  <c r="AN163" i="12"/>
  <c r="AK163" i="12"/>
  <c r="AG163" i="12"/>
  <c r="AH163" i="12" s="1"/>
  <c r="AE163" i="12"/>
  <c r="AD163" i="12"/>
  <c r="AA163" i="12"/>
  <c r="Z163" i="12"/>
  <c r="X163" i="12"/>
  <c r="V163" i="12"/>
  <c r="P163" i="12"/>
  <c r="O163" i="12"/>
  <c r="N163" i="12"/>
  <c r="E163" i="12"/>
  <c r="R163" i="12" s="1"/>
  <c r="D163" i="12"/>
  <c r="C163" i="12"/>
  <c r="B163" i="12"/>
  <c r="AN162" i="12"/>
  <c r="AK162" i="12"/>
  <c r="AG162" i="12"/>
  <c r="AH162" i="12" s="1"/>
  <c r="AE162" i="12"/>
  <c r="AD162" i="12"/>
  <c r="AA162" i="12"/>
  <c r="Z162" i="12"/>
  <c r="X162" i="12"/>
  <c r="V162" i="12"/>
  <c r="P162" i="12"/>
  <c r="O162" i="12"/>
  <c r="N162" i="12"/>
  <c r="E162" i="12"/>
  <c r="R162" i="12" s="1"/>
  <c r="D162" i="12"/>
  <c r="C162" i="12"/>
  <c r="B162" i="12"/>
  <c r="AN161" i="12"/>
  <c r="AK161" i="12"/>
  <c r="AG161" i="12"/>
  <c r="AH161" i="12" s="1"/>
  <c r="AE161" i="12"/>
  <c r="AD161" i="12"/>
  <c r="AA161" i="12"/>
  <c r="Z161" i="12"/>
  <c r="X161" i="12"/>
  <c r="V161" i="12"/>
  <c r="P161" i="12"/>
  <c r="O161" i="12"/>
  <c r="N161" i="12"/>
  <c r="E161" i="12"/>
  <c r="R161" i="12" s="1"/>
  <c r="D161" i="12"/>
  <c r="C161" i="12"/>
  <c r="B161" i="12"/>
  <c r="AN160" i="12"/>
  <c r="AK160" i="12"/>
  <c r="AG160" i="12"/>
  <c r="AH160" i="12" s="1"/>
  <c r="AE160" i="12"/>
  <c r="AD160" i="12"/>
  <c r="AA160" i="12"/>
  <c r="Z160" i="12"/>
  <c r="X160" i="12"/>
  <c r="V160" i="12"/>
  <c r="P160" i="12"/>
  <c r="O160" i="12"/>
  <c r="N160" i="12"/>
  <c r="E160" i="12"/>
  <c r="R160" i="12" s="1"/>
  <c r="D160" i="12"/>
  <c r="C160" i="12"/>
  <c r="B160" i="12"/>
  <c r="AN159" i="12"/>
  <c r="AK159" i="12"/>
  <c r="AG159" i="12"/>
  <c r="AH159" i="12" s="1"/>
  <c r="AE159" i="12"/>
  <c r="AD159" i="12"/>
  <c r="AA159" i="12"/>
  <c r="Z159" i="12"/>
  <c r="X159" i="12"/>
  <c r="V159" i="12"/>
  <c r="P159" i="12"/>
  <c r="O159" i="12"/>
  <c r="N159" i="12"/>
  <c r="E159" i="12"/>
  <c r="R159" i="12" s="1"/>
  <c r="D159" i="12"/>
  <c r="C159" i="12"/>
  <c r="B159" i="12"/>
  <c r="AN158" i="12"/>
  <c r="AK158" i="12"/>
  <c r="AG158" i="12"/>
  <c r="AH158" i="12" s="1"/>
  <c r="AE158" i="12"/>
  <c r="AD158" i="12"/>
  <c r="AA158" i="12"/>
  <c r="Z158" i="12"/>
  <c r="X158" i="12"/>
  <c r="V158" i="12"/>
  <c r="P158" i="12"/>
  <c r="O158" i="12"/>
  <c r="N158" i="12"/>
  <c r="E158" i="12"/>
  <c r="R158" i="12" s="1"/>
  <c r="D158" i="12"/>
  <c r="C158" i="12"/>
  <c r="B158" i="12"/>
  <c r="AN157" i="12"/>
  <c r="AK157" i="12"/>
  <c r="AG157" i="12"/>
  <c r="AH157" i="12" s="1"/>
  <c r="AE157" i="12"/>
  <c r="AD157" i="12"/>
  <c r="AA157" i="12"/>
  <c r="Z157" i="12"/>
  <c r="X157" i="12"/>
  <c r="V157" i="12"/>
  <c r="P157" i="12"/>
  <c r="O157" i="12"/>
  <c r="N157" i="12"/>
  <c r="E157" i="12"/>
  <c r="R157" i="12" s="1"/>
  <c r="D157" i="12"/>
  <c r="C157" i="12"/>
  <c r="B157" i="12"/>
  <c r="AN156" i="12"/>
  <c r="AK156" i="12"/>
  <c r="AG156" i="12"/>
  <c r="AH156" i="12" s="1"/>
  <c r="AE156" i="12"/>
  <c r="AD156" i="12"/>
  <c r="AA156" i="12"/>
  <c r="Z156" i="12"/>
  <c r="X156" i="12"/>
  <c r="V156" i="12"/>
  <c r="P156" i="12"/>
  <c r="O156" i="12"/>
  <c r="N156" i="12"/>
  <c r="E156" i="12"/>
  <c r="R156" i="12" s="1"/>
  <c r="D156" i="12"/>
  <c r="C156" i="12"/>
  <c r="B156" i="12"/>
  <c r="AN155" i="12"/>
  <c r="AK155" i="12"/>
  <c r="AG155" i="12"/>
  <c r="AH155" i="12" s="1"/>
  <c r="AE155" i="12"/>
  <c r="AD155" i="12"/>
  <c r="AA155" i="12"/>
  <c r="Z155" i="12"/>
  <c r="X155" i="12"/>
  <c r="V155" i="12"/>
  <c r="P155" i="12"/>
  <c r="O155" i="12"/>
  <c r="N155" i="12"/>
  <c r="E155" i="12"/>
  <c r="R155" i="12" s="1"/>
  <c r="D155" i="12"/>
  <c r="C155" i="12"/>
  <c r="B155" i="12"/>
  <c r="AN154" i="12"/>
  <c r="AK154" i="12"/>
  <c r="AG154" i="12"/>
  <c r="AH154" i="12" s="1"/>
  <c r="AE154" i="12"/>
  <c r="AD154" i="12"/>
  <c r="AA154" i="12"/>
  <c r="Z154" i="12"/>
  <c r="X154" i="12"/>
  <c r="V154" i="12"/>
  <c r="P154" i="12"/>
  <c r="O154" i="12"/>
  <c r="N154" i="12"/>
  <c r="E154" i="12"/>
  <c r="R154" i="12" s="1"/>
  <c r="D154" i="12"/>
  <c r="C154" i="12"/>
  <c r="B154" i="12"/>
  <c r="AN153" i="12"/>
  <c r="AK153" i="12"/>
  <c r="AG153" i="12"/>
  <c r="AH153" i="12" s="1"/>
  <c r="AE153" i="12"/>
  <c r="AD153" i="12"/>
  <c r="AA153" i="12"/>
  <c r="Z153" i="12"/>
  <c r="X153" i="12"/>
  <c r="V153" i="12"/>
  <c r="P153" i="12"/>
  <c r="O153" i="12"/>
  <c r="N153" i="12"/>
  <c r="E153" i="12"/>
  <c r="R153" i="12" s="1"/>
  <c r="D153" i="12"/>
  <c r="C153" i="12"/>
  <c r="B153" i="12"/>
  <c r="AN152" i="12"/>
  <c r="AC152" i="12" s="1"/>
  <c r="AK152" i="12"/>
  <c r="AG152" i="12"/>
  <c r="AH152" i="12" s="1"/>
  <c r="AE152" i="12"/>
  <c r="AD152" i="12"/>
  <c r="AA152" i="12"/>
  <c r="Z152" i="12"/>
  <c r="X152" i="12"/>
  <c r="W152" i="12"/>
  <c r="V152" i="12"/>
  <c r="P152" i="12"/>
  <c r="O152" i="12"/>
  <c r="N152" i="12"/>
  <c r="E152" i="12"/>
  <c r="R152" i="12" s="1"/>
  <c r="D152" i="12"/>
  <c r="C152" i="12"/>
  <c r="B152" i="12"/>
  <c r="AN151" i="12"/>
  <c r="AK151" i="12"/>
  <c r="AH151" i="12"/>
  <c r="AG151" i="12"/>
  <c r="AE151" i="12"/>
  <c r="AD151" i="12"/>
  <c r="AA151" i="12"/>
  <c r="Z151" i="12"/>
  <c r="X151" i="12"/>
  <c r="W151" i="12"/>
  <c r="V151" i="12"/>
  <c r="P151" i="12"/>
  <c r="O151" i="12"/>
  <c r="N151" i="12"/>
  <c r="E151" i="12"/>
  <c r="R151" i="12" s="1"/>
  <c r="D151" i="12"/>
  <c r="C151" i="12"/>
  <c r="B151" i="12"/>
  <c r="AN150" i="12"/>
  <c r="AK150" i="12"/>
  <c r="AH150" i="12"/>
  <c r="AG150" i="12"/>
  <c r="AE150" i="12"/>
  <c r="AD150" i="12"/>
  <c r="AA150" i="12"/>
  <c r="Z150" i="12"/>
  <c r="X150" i="12"/>
  <c r="W150" i="12"/>
  <c r="R150" i="12"/>
  <c r="P150" i="12"/>
  <c r="O150" i="12"/>
  <c r="N150" i="12"/>
  <c r="E150" i="12"/>
  <c r="D150" i="12"/>
  <c r="C150" i="12"/>
  <c r="B150" i="12"/>
  <c r="AN149" i="12"/>
  <c r="AK149" i="12"/>
  <c r="AG149" i="12"/>
  <c r="AH149" i="12" s="1"/>
  <c r="AE149" i="12"/>
  <c r="AA149" i="12"/>
  <c r="Z149" i="12"/>
  <c r="AD149" i="12" s="1"/>
  <c r="X149" i="12"/>
  <c r="W149" i="12"/>
  <c r="V149" i="12"/>
  <c r="R149" i="12"/>
  <c r="P149" i="12"/>
  <c r="O149" i="12"/>
  <c r="N149" i="12"/>
  <c r="E149" i="12"/>
  <c r="D149" i="12"/>
  <c r="C149" i="12"/>
  <c r="B149" i="12"/>
  <c r="AN148" i="12"/>
  <c r="AK148" i="12"/>
  <c r="AH148" i="12"/>
  <c r="AG148" i="12"/>
  <c r="AE148" i="12"/>
  <c r="AD148" i="12"/>
  <c r="AA148" i="12"/>
  <c r="Z148" i="12"/>
  <c r="X148" i="12"/>
  <c r="W148" i="12"/>
  <c r="R148" i="12"/>
  <c r="P148" i="12"/>
  <c r="O148" i="12"/>
  <c r="N148" i="12"/>
  <c r="E148" i="12"/>
  <c r="V148" i="12" s="1"/>
  <c r="D148" i="12"/>
  <c r="C148" i="12"/>
  <c r="B148" i="12"/>
  <c r="AN147" i="12"/>
  <c r="AK147" i="12"/>
  <c r="AH147" i="12"/>
  <c r="AG147" i="12"/>
  <c r="AE147" i="12"/>
  <c r="AA147" i="12"/>
  <c r="Z147" i="12"/>
  <c r="AD147" i="12" s="1"/>
  <c r="X147" i="12"/>
  <c r="W147" i="12"/>
  <c r="V147" i="12"/>
  <c r="R147" i="12"/>
  <c r="P147" i="12"/>
  <c r="O147" i="12"/>
  <c r="N147" i="12"/>
  <c r="E147" i="12"/>
  <c r="D147" i="12"/>
  <c r="C147" i="12"/>
  <c r="B147" i="12"/>
  <c r="AN146" i="12"/>
  <c r="AK146" i="12"/>
  <c r="AH146" i="12"/>
  <c r="AG146" i="12"/>
  <c r="AE146" i="12"/>
  <c r="AD146" i="12"/>
  <c r="AA146" i="12"/>
  <c r="Z146" i="12"/>
  <c r="X146" i="12"/>
  <c r="W146" i="12"/>
  <c r="S146" i="12"/>
  <c r="AM146" i="12" s="1"/>
  <c r="P146" i="12"/>
  <c r="O146" i="12"/>
  <c r="N146" i="12"/>
  <c r="G146" i="12"/>
  <c r="Q146" i="12" s="1"/>
  <c r="E146" i="12"/>
  <c r="R146" i="12" s="1"/>
  <c r="D146" i="12"/>
  <c r="C146" i="12"/>
  <c r="B146" i="12"/>
  <c r="AN145" i="12"/>
  <c r="AK145" i="12"/>
  <c r="AH145" i="12"/>
  <c r="AG145" i="12"/>
  <c r="AE145" i="12"/>
  <c r="AA145" i="12"/>
  <c r="Z145" i="12"/>
  <c r="AD145" i="12" s="1"/>
  <c r="X145" i="12"/>
  <c r="W145" i="12"/>
  <c r="S145" i="12"/>
  <c r="AM145" i="12" s="1"/>
  <c r="P145" i="12"/>
  <c r="O145" i="12"/>
  <c r="N145" i="12"/>
  <c r="G145" i="12"/>
  <c r="Q145" i="12" s="1"/>
  <c r="E145" i="12"/>
  <c r="R145" i="12" s="1"/>
  <c r="D145" i="12"/>
  <c r="C145" i="12"/>
  <c r="B145" i="12"/>
  <c r="AN144" i="12"/>
  <c r="AK144" i="12"/>
  <c r="AH144" i="12"/>
  <c r="AG144" i="12"/>
  <c r="AE144" i="12"/>
  <c r="AA144" i="12"/>
  <c r="Z144" i="12"/>
  <c r="AD144" i="12" s="1"/>
  <c r="X144" i="12"/>
  <c r="W144" i="12"/>
  <c r="S144" i="12"/>
  <c r="AM144" i="12" s="1"/>
  <c r="P144" i="12"/>
  <c r="O144" i="12"/>
  <c r="N144" i="12"/>
  <c r="G144" i="12"/>
  <c r="Q144" i="12" s="1"/>
  <c r="E144" i="12"/>
  <c r="R144" i="12" s="1"/>
  <c r="D144" i="12"/>
  <c r="C144" i="12"/>
  <c r="B144" i="12"/>
  <c r="AN143" i="12"/>
  <c r="AK143" i="12"/>
  <c r="AH143" i="12"/>
  <c r="AG143" i="12"/>
  <c r="AE143" i="12"/>
  <c r="AA143" i="12"/>
  <c r="Z143" i="12"/>
  <c r="AD143" i="12" s="1"/>
  <c r="X143" i="12"/>
  <c r="W143" i="12"/>
  <c r="S143" i="12"/>
  <c r="AM143" i="12" s="1"/>
  <c r="P143" i="12"/>
  <c r="O143" i="12"/>
  <c r="N143" i="12"/>
  <c r="G143" i="12"/>
  <c r="Q143" i="12" s="1"/>
  <c r="E143" i="12"/>
  <c r="R143" i="12" s="1"/>
  <c r="D143" i="12"/>
  <c r="C143" i="12"/>
  <c r="B143" i="12"/>
  <c r="AN142" i="12"/>
  <c r="AK142" i="12"/>
  <c r="AH142" i="12"/>
  <c r="AG142" i="12"/>
  <c r="AE142" i="12"/>
  <c r="AA142" i="12"/>
  <c r="Z142" i="12"/>
  <c r="AD142" i="12" s="1"/>
  <c r="X142" i="12"/>
  <c r="W142" i="12"/>
  <c r="S142" i="12"/>
  <c r="AM142" i="12" s="1"/>
  <c r="P142" i="12"/>
  <c r="O142" i="12"/>
  <c r="N142" i="12"/>
  <c r="G142" i="12"/>
  <c r="Q142" i="12" s="1"/>
  <c r="E142" i="12"/>
  <c r="R142" i="12" s="1"/>
  <c r="D142" i="12"/>
  <c r="C142" i="12"/>
  <c r="B142" i="12"/>
  <c r="AN141" i="12"/>
  <c r="AK141" i="12"/>
  <c r="AH141" i="12"/>
  <c r="AG141" i="12"/>
  <c r="AE141" i="12"/>
  <c r="AA141" i="12"/>
  <c r="Z141" i="12"/>
  <c r="AD141" i="12" s="1"/>
  <c r="X141" i="12"/>
  <c r="W141" i="12"/>
  <c r="S141" i="12"/>
  <c r="AM141" i="12" s="1"/>
  <c r="P141" i="12"/>
  <c r="O141" i="12"/>
  <c r="N141" i="12"/>
  <c r="G141" i="12"/>
  <c r="Q141" i="12" s="1"/>
  <c r="E141" i="12"/>
  <c r="R141" i="12" s="1"/>
  <c r="D141" i="12"/>
  <c r="C141" i="12"/>
  <c r="B141" i="12"/>
  <c r="AN140" i="12"/>
  <c r="AC140" i="12" s="1"/>
  <c r="AK140" i="12"/>
  <c r="AH140" i="12"/>
  <c r="AG140" i="12"/>
  <c r="AE140" i="12"/>
  <c r="AA140" i="12"/>
  <c r="AD140" i="12" s="1"/>
  <c r="Z140" i="12"/>
  <c r="X140" i="12"/>
  <c r="W140" i="12"/>
  <c r="V140" i="12"/>
  <c r="U140" i="12"/>
  <c r="T140" i="12"/>
  <c r="S140" i="12"/>
  <c r="AM140" i="12" s="1"/>
  <c r="Q140" i="12"/>
  <c r="P140" i="12"/>
  <c r="O140" i="12"/>
  <c r="N140" i="12"/>
  <c r="M140" i="12"/>
  <c r="J140" i="12"/>
  <c r="AJ140" i="12" s="1"/>
  <c r="G140" i="12"/>
  <c r="E140" i="12"/>
  <c r="R140" i="12" s="1"/>
  <c r="D140" i="12"/>
  <c r="C140" i="12"/>
  <c r="B140" i="12"/>
  <c r="AN139" i="12"/>
  <c r="AC139" i="12" s="1"/>
  <c r="AK139" i="12"/>
  <c r="AH139" i="12"/>
  <c r="AG139" i="12"/>
  <c r="AE139" i="12"/>
  <c r="AA139" i="12"/>
  <c r="AD139" i="12" s="1"/>
  <c r="Z139" i="12"/>
  <c r="X139" i="12"/>
  <c r="W139" i="12"/>
  <c r="V139" i="12"/>
  <c r="U139" i="12"/>
  <c r="T139" i="12"/>
  <c r="S139" i="12"/>
  <c r="AM139" i="12" s="1"/>
  <c r="Q139" i="12"/>
  <c r="P139" i="12"/>
  <c r="O139" i="12"/>
  <c r="N139" i="12"/>
  <c r="M139" i="12"/>
  <c r="J139" i="12"/>
  <c r="AJ139" i="12" s="1"/>
  <c r="G139" i="12"/>
  <c r="E139" i="12"/>
  <c r="R139" i="12" s="1"/>
  <c r="D139" i="12"/>
  <c r="C139" i="12"/>
  <c r="B139" i="12"/>
  <c r="AN138" i="12"/>
  <c r="AC138" i="12" s="1"/>
  <c r="AK138" i="12"/>
  <c r="AH138" i="12"/>
  <c r="AG138" i="12"/>
  <c r="AE138" i="12"/>
  <c r="AA138" i="12"/>
  <c r="AD138" i="12" s="1"/>
  <c r="Z138" i="12"/>
  <c r="X138" i="12"/>
  <c r="W138" i="12"/>
  <c r="V138" i="12"/>
  <c r="U138" i="12"/>
  <c r="T138" i="12"/>
  <c r="S138" i="12"/>
  <c r="AM138" i="12" s="1"/>
  <c r="Q138" i="12"/>
  <c r="P138" i="12"/>
  <c r="O138" i="12"/>
  <c r="N138" i="12"/>
  <c r="M138" i="12"/>
  <c r="J138" i="12"/>
  <c r="AJ138" i="12" s="1"/>
  <c r="G138" i="12"/>
  <c r="E138" i="12"/>
  <c r="R138" i="12" s="1"/>
  <c r="D138" i="12"/>
  <c r="C138" i="12"/>
  <c r="B138" i="12"/>
  <c r="AN137" i="12"/>
  <c r="AC137" i="12" s="1"/>
  <c r="AK137" i="12"/>
  <c r="AH137" i="12"/>
  <c r="AG137" i="12"/>
  <c r="AE137" i="12"/>
  <c r="AA137" i="12"/>
  <c r="AD137" i="12" s="1"/>
  <c r="Z137" i="12"/>
  <c r="X137" i="12"/>
  <c r="W137" i="12"/>
  <c r="V137" i="12"/>
  <c r="U137" i="12"/>
  <c r="T137" i="12"/>
  <c r="S137" i="12"/>
  <c r="AM137" i="12" s="1"/>
  <c r="Q137" i="12"/>
  <c r="P137" i="12"/>
  <c r="O137" i="12"/>
  <c r="N137" i="12"/>
  <c r="M137" i="12"/>
  <c r="J137" i="12"/>
  <c r="AJ137" i="12" s="1"/>
  <c r="G137" i="12"/>
  <c r="E137" i="12"/>
  <c r="R137" i="12" s="1"/>
  <c r="D137" i="12"/>
  <c r="C137" i="12"/>
  <c r="B137" i="12"/>
  <c r="AN136" i="12"/>
  <c r="AC136" i="12" s="1"/>
  <c r="AK136" i="12"/>
  <c r="AH136" i="12"/>
  <c r="AG136" i="12"/>
  <c r="AE136" i="12"/>
  <c r="AA136" i="12"/>
  <c r="AD136" i="12" s="1"/>
  <c r="Z136" i="12"/>
  <c r="X136" i="12"/>
  <c r="W136" i="12"/>
  <c r="V136" i="12"/>
  <c r="U136" i="12"/>
  <c r="T136" i="12"/>
  <c r="S136" i="12"/>
  <c r="AM136" i="12" s="1"/>
  <c r="Q136" i="12"/>
  <c r="P136" i="12"/>
  <c r="O136" i="12"/>
  <c r="N136" i="12"/>
  <c r="M136" i="12"/>
  <c r="J136" i="12"/>
  <c r="AJ136" i="12" s="1"/>
  <c r="G136" i="12"/>
  <c r="E136" i="12"/>
  <c r="R136" i="12" s="1"/>
  <c r="D136" i="12"/>
  <c r="C136" i="12"/>
  <c r="B136" i="12"/>
  <c r="AN135" i="12"/>
  <c r="AC135" i="12" s="1"/>
  <c r="AK135" i="12"/>
  <c r="AH135" i="12"/>
  <c r="AG135" i="12"/>
  <c r="AE135" i="12"/>
  <c r="AA135" i="12"/>
  <c r="AD135" i="12" s="1"/>
  <c r="Z135" i="12"/>
  <c r="X135" i="12"/>
  <c r="W135" i="12"/>
  <c r="V135" i="12"/>
  <c r="U135" i="12"/>
  <c r="T135" i="12"/>
  <c r="S135" i="12"/>
  <c r="AM135" i="12" s="1"/>
  <c r="Q135" i="12"/>
  <c r="P135" i="12"/>
  <c r="O135" i="12"/>
  <c r="N135" i="12"/>
  <c r="M135" i="12"/>
  <c r="J135" i="12"/>
  <c r="AJ135" i="12" s="1"/>
  <c r="G135" i="12"/>
  <c r="E135" i="12"/>
  <c r="R135" i="12" s="1"/>
  <c r="D135" i="12"/>
  <c r="C135" i="12"/>
  <c r="B135" i="12"/>
  <c r="AN134" i="12"/>
  <c r="AC134" i="12" s="1"/>
  <c r="AK134" i="12"/>
  <c r="AH134" i="12"/>
  <c r="AG134" i="12"/>
  <c r="AE134" i="12"/>
  <c r="AA134" i="12"/>
  <c r="AD134" i="12" s="1"/>
  <c r="Z134" i="12"/>
  <c r="X134" i="12"/>
  <c r="W134" i="12"/>
  <c r="V134" i="12"/>
  <c r="U134" i="12"/>
  <c r="T134" i="12"/>
  <c r="S134" i="12"/>
  <c r="AM134" i="12" s="1"/>
  <c r="Q134" i="12"/>
  <c r="P134" i="12"/>
  <c r="O134" i="12"/>
  <c r="N134" i="12"/>
  <c r="M134" i="12"/>
  <c r="J134" i="12"/>
  <c r="AJ134" i="12" s="1"/>
  <c r="G134" i="12"/>
  <c r="E134" i="12"/>
  <c r="R134" i="12" s="1"/>
  <c r="D134" i="12"/>
  <c r="C134" i="12"/>
  <c r="B134" i="12"/>
  <c r="AN133" i="12"/>
  <c r="AC133" i="12" s="1"/>
  <c r="AK133" i="12"/>
  <c r="AH133" i="12"/>
  <c r="AG133" i="12"/>
  <c r="AE133" i="12"/>
  <c r="AA133" i="12"/>
  <c r="AD133" i="12" s="1"/>
  <c r="Z133" i="12"/>
  <c r="X133" i="12"/>
  <c r="W133" i="12"/>
  <c r="V133" i="12"/>
  <c r="U133" i="12"/>
  <c r="T133" i="12"/>
  <c r="S133" i="12"/>
  <c r="AM133" i="12" s="1"/>
  <c r="Q133" i="12"/>
  <c r="P133" i="12"/>
  <c r="O133" i="12"/>
  <c r="N133" i="12"/>
  <c r="M133" i="12"/>
  <c r="J133" i="12"/>
  <c r="AJ133" i="12" s="1"/>
  <c r="G133" i="12"/>
  <c r="E133" i="12"/>
  <c r="R133" i="12" s="1"/>
  <c r="D133" i="12"/>
  <c r="C133" i="12"/>
  <c r="B133" i="12"/>
  <c r="AN132" i="12"/>
  <c r="AC132" i="12" s="1"/>
  <c r="AK132" i="12"/>
  <c r="AH132" i="12"/>
  <c r="AG132" i="12"/>
  <c r="AE132" i="12"/>
  <c r="AA132" i="12"/>
  <c r="AD132" i="12" s="1"/>
  <c r="Z132" i="12"/>
  <c r="X132" i="12"/>
  <c r="W132" i="12"/>
  <c r="V132" i="12"/>
  <c r="U132" i="12"/>
  <c r="T132" i="12"/>
  <c r="S132" i="12"/>
  <c r="AM132" i="12" s="1"/>
  <c r="Q132" i="12"/>
  <c r="P132" i="12"/>
  <c r="O132" i="12"/>
  <c r="N132" i="12"/>
  <c r="M132" i="12"/>
  <c r="J132" i="12"/>
  <c r="AJ132" i="12" s="1"/>
  <c r="G132" i="12"/>
  <c r="E132" i="12"/>
  <c r="R132" i="12" s="1"/>
  <c r="D132" i="12"/>
  <c r="C132" i="12"/>
  <c r="B132" i="12"/>
  <c r="AN131" i="12"/>
  <c r="AC131" i="12" s="1"/>
  <c r="AK131" i="12"/>
  <c r="AH131" i="12"/>
  <c r="AG131" i="12"/>
  <c r="AE131" i="12"/>
  <c r="AA131" i="12"/>
  <c r="AD131" i="12" s="1"/>
  <c r="Z131" i="12"/>
  <c r="X131" i="12"/>
  <c r="W131" i="12"/>
  <c r="V131" i="12"/>
  <c r="U131" i="12"/>
  <c r="T131" i="12"/>
  <c r="S131" i="12"/>
  <c r="AM131" i="12" s="1"/>
  <c r="Q131" i="12"/>
  <c r="P131" i="12"/>
  <c r="O131" i="12"/>
  <c r="N131" i="12"/>
  <c r="M131" i="12"/>
  <c r="J131" i="12"/>
  <c r="AJ131" i="12" s="1"/>
  <c r="G131" i="12"/>
  <c r="E131" i="12"/>
  <c r="R131" i="12" s="1"/>
  <c r="D131" i="12"/>
  <c r="C131" i="12"/>
  <c r="B131" i="12"/>
  <c r="AN130" i="12"/>
  <c r="AC130" i="12" s="1"/>
  <c r="AK130" i="12"/>
  <c r="AH130" i="12"/>
  <c r="AG130" i="12"/>
  <c r="AE130" i="12"/>
  <c r="AA130" i="12"/>
  <c r="AD130" i="12" s="1"/>
  <c r="Z130" i="12"/>
  <c r="X130" i="12"/>
  <c r="W130" i="12"/>
  <c r="V130" i="12"/>
  <c r="U130" i="12"/>
  <c r="T130" i="12"/>
  <c r="S130" i="12"/>
  <c r="AM130" i="12" s="1"/>
  <c r="Q130" i="12"/>
  <c r="P130" i="12"/>
  <c r="O130" i="12"/>
  <c r="N130" i="12"/>
  <c r="M130" i="12"/>
  <c r="J130" i="12"/>
  <c r="AJ130" i="12" s="1"/>
  <c r="G130" i="12"/>
  <c r="E130" i="12"/>
  <c r="R130" i="12" s="1"/>
  <c r="D130" i="12"/>
  <c r="C130" i="12"/>
  <c r="B130" i="12"/>
  <c r="AN129" i="12"/>
  <c r="AC129" i="12" s="1"/>
  <c r="AK129" i="12"/>
  <c r="AH129" i="12"/>
  <c r="AG129" i="12"/>
  <c r="AE129" i="12"/>
  <c r="AA129" i="12"/>
  <c r="AD129" i="12" s="1"/>
  <c r="Z129" i="12"/>
  <c r="X129" i="12"/>
  <c r="W129" i="12"/>
  <c r="V129" i="12"/>
  <c r="U129" i="12"/>
  <c r="T129" i="12"/>
  <c r="S129" i="12"/>
  <c r="AM129" i="12" s="1"/>
  <c r="Q129" i="12"/>
  <c r="P129" i="12"/>
  <c r="O129" i="12"/>
  <c r="N129" i="12"/>
  <c r="M129" i="12"/>
  <c r="J129" i="12"/>
  <c r="AJ129" i="12" s="1"/>
  <c r="G129" i="12"/>
  <c r="E129" i="12"/>
  <c r="R129" i="12" s="1"/>
  <c r="D129" i="12"/>
  <c r="C129" i="12"/>
  <c r="B129" i="12"/>
  <c r="AN128" i="12"/>
  <c r="AC128" i="12" s="1"/>
  <c r="AK128" i="12"/>
  <c r="AH128" i="12"/>
  <c r="AG128" i="12"/>
  <c r="AE128" i="12"/>
  <c r="AA128" i="12"/>
  <c r="AD128" i="12" s="1"/>
  <c r="Z128" i="12"/>
  <c r="X128" i="12"/>
  <c r="W128" i="12"/>
  <c r="V128" i="12"/>
  <c r="U128" i="12"/>
  <c r="T128" i="12"/>
  <c r="S128" i="12"/>
  <c r="AM128" i="12" s="1"/>
  <c r="Q128" i="12"/>
  <c r="P128" i="12"/>
  <c r="O128" i="12"/>
  <c r="N128" i="12"/>
  <c r="M128" i="12"/>
  <c r="J128" i="12"/>
  <c r="AJ128" i="12" s="1"/>
  <c r="G128" i="12"/>
  <c r="E128" i="12"/>
  <c r="R128" i="12" s="1"/>
  <c r="D128" i="12"/>
  <c r="C128" i="12"/>
  <c r="B128" i="12"/>
  <c r="AN127" i="12"/>
  <c r="AC127" i="12" s="1"/>
  <c r="AK127" i="12"/>
  <c r="AH127" i="12"/>
  <c r="AG127" i="12"/>
  <c r="AE127" i="12"/>
  <c r="AA127" i="12"/>
  <c r="AD127" i="12" s="1"/>
  <c r="Z127" i="12"/>
  <c r="X127" i="12"/>
  <c r="W127" i="12"/>
  <c r="V127" i="12"/>
  <c r="U127" i="12"/>
  <c r="T127" i="12"/>
  <c r="S127" i="12"/>
  <c r="AM127" i="12" s="1"/>
  <c r="Q127" i="12"/>
  <c r="P127" i="12"/>
  <c r="O127" i="12"/>
  <c r="N127" i="12"/>
  <c r="M127" i="12"/>
  <c r="J127" i="12"/>
  <c r="AJ127" i="12" s="1"/>
  <c r="G127" i="12"/>
  <c r="E127" i="12"/>
  <c r="R127" i="12" s="1"/>
  <c r="D127" i="12"/>
  <c r="C127" i="12"/>
  <c r="B127" i="12"/>
  <c r="AN126" i="12"/>
  <c r="AC126" i="12" s="1"/>
  <c r="AK126" i="12"/>
  <c r="AH126" i="12"/>
  <c r="AG126" i="12"/>
  <c r="AE126" i="12"/>
  <c r="AA126" i="12"/>
  <c r="AD126" i="12" s="1"/>
  <c r="Z126" i="12"/>
  <c r="X126" i="12"/>
  <c r="W126" i="12"/>
  <c r="V126" i="12"/>
  <c r="U126" i="12"/>
  <c r="T126" i="12"/>
  <c r="S126" i="12"/>
  <c r="AM126" i="12" s="1"/>
  <c r="Q126" i="12"/>
  <c r="P126" i="12"/>
  <c r="O126" i="12"/>
  <c r="N126" i="12"/>
  <c r="M126" i="12"/>
  <c r="J126" i="12"/>
  <c r="AJ126" i="12" s="1"/>
  <c r="G126" i="12"/>
  <c r="E126" i="12"/>
  <c r="R126" i="12" s="1"/>
  <c r="D126" i="12"/>
  <c r="C126" i="12"/>
  <c r="B126" i="12"/>
  <c r="AN125" i="12"/>
  <c r="AK125" i="12"/>
  <c r="AH125" i="12"/>
  <c r="AG125" i="12"/>
  <c r="AE125" i="12"/>
  <c r="AC125" i="12"/>
  <c r="AA125" i="12"/>
  <c r="AD125" i="12" s="1"/>
  <c r="Z125" i="12"/>
  <c r="X125" i="12"/>
  <c r="W125" i="12"/>
  <c r="V125" i="12"/>
  <c r="U125" i="12"/>
  <c r="T125" i="12"/>
  <c r="S125" i="12"/>
  <c r="AM125" i="12" s="1"/>
  <c r="Q125" i="12"/>
  <c r="P125" i="12"/>
  <c r="O125" i="12"/>
  <c r="N125" i="12"/>
  <c r="M125" i="12"/>
  <c r="J125" i="12"/>
  <c r="AJ125" i="12" s="1"/>
  <c r="G125" i="12"/>
  <c r="E125" i="12"/>
  <c r="R125" i="12" s="1"/>
  <c r="D125" i="12"/>
  <c r="C125" i="12"/>
  <c r="B125" i="12"/>
  <c r="AN124" i="12"/>
  <c r="AK124" i="12"/>
  <c r="AH124" i="12"/>
  <c r="AG124" i="12"/>
  <c r="AE124" i="12"/>
  <c r="AC124" i="12"/>
  <c r="AA124" i="12"/>
  <c r="AD124" i="12" s="1"/>
  <c r="Z124" i="12"/>
  <c r="X124" i="12"/>
  <c r="W124" i="12"/>
  <c r="V124" i="12"/>
  <c r="U124" i="12"/>
  <c r="T124" i="12"/>
  <c r="S124" i="12"/>
  <c r="AM124" i="12" s="1"/>
  <c r="Q124" i="12"/>
  <c r="P124" i="12"/>
  <c r="O124" i="12"/>
  <c r="N124" i="12"/>
  <c r="M124" i="12"/>
  <c r="J124" i="12"/>
  <c r="AJ124" i="12" s="1"/>
  <c r="G124" i="12"/>
  <c r="E124" i="12"/>
  <c r="R124" i="12" s="1"/>
  <c r="D124" i="12"/>
  <c r="C124" i="12"/>
  <c r="B124" i="12"/>
  <c r="AN123" i="12"/>
  <c r="AK123" i="12"/>
  <c r="AH123" i="12"/>
  <c r="AG123" i="12"/>
  <c r="AE123" i="12"/>
  <c r="AC123" i="12"/>
  <c r="AA123" i="12"/>
  <c r="AD123" i="12" s="1"/>
  <c r="Z123" i="12"/>
  <c r="X123" i="12"/>
  <c r="W123" i="12"/>
  <c r="V123" i="12"/>
  <c r="U123" i="12"/>
  <c r="T123" i="12"/>
  <c r="S123" i="12"/>
  <c r="AM123" i="12" s="1"/>
  <c r="Q123" i="12"/>
  <c r="P123" i="12"/>
  <c r="O123" i="12"/>
  <c r="N123" i="12"/>
  <c r="M123" i="12"/>
  <c r="J123" i="12"/>
  <c r="AJ123" i="12" s="1"/>
  <c r="G123" i="12"/>
  <c r="E123" i="12"/>
  <c r="R123" i="12" s="1"/>
  <c r="D123" i="12"/>
  <c r="C123" i="12"/>
  <c r="B123" i="12"/>
  <c r="AN122" i="12"/>
  <c r="AK122" i="12"/>
  <c r="AH122" i="12"/>
  <c r="AG122" i="12"/>
  <c r="AE122" i="12"/>
  <c r="AC122" i="12"/>
  <c r="AA122" i="12"/>
  <c r="AD122" i="12" s="1"/>
  <c r="Z122" i="12"/>
  <c r="X122" i="12"/>
  <c r="W122" i="12"/>
  <c r="V122" i="12"/>
  <c r="U122" i="12"/>
  <c r="T122" i="12"/>
  <c r="S122" i="12"/>
  <c r="AM122" i="12" s="1"/>
  <c r="Q122" i="12"/>
  <c r="P122" i="12"/>
  <c r="O122" i="12"/>
  <c r="N122" i="12"/>
  <c r="M122" i="12"/>
  <c r="J122" i="12"/>
  <c r="AJ122" i="12" s="1"/>
  <c r="G122" i="12"/>
  <c r="E122" i="12"/>
  <c r="R122" i="12" s="1"/>
  <c r="D122" i="12"/>
  <c r="C122" i="12"/>
  <c r="B122" i="12"/>
  <c r="AN121" i="12"/>
  <c r="AK121" i="12"/>
  <c r="AH121" i="12"/>
  <c r="AG121" i="12"/>
  <c r="AE121" i="12"/>
  <c r="AC121" i="12"/>
  <c r="AA121" i="12"/>
  <c r="AD121" i="12" s="1"/>
  <c r="Z121" i="12"/>
  <c r="X121" i="12"/>
  <c r="W121" i="12"/>
  <c r="V121" i="12"/>
  <c r="U121" i="12"/>
  <c r="T121" i="12"/>
  <c r="S121" i="12"/>
  <c r="AM121" i="12" s="1"/>
  <c r="Q121" i="12"/>
  <c r="P121" i="12"/>
  <c r="O121" i="12"/>
  <c r="N121" i="12"/>
  <c r="M121" i="12"/>
  <c r="J121" i="12"/>
  <c r="AJ121" i="12" s="1"/>
  <c r="G121" i="12"/>
  <c r="E121" i="12"/>
  <c r="R121" i="12" s="1"/>
  <c r="D121" i="12"/>
  <c r="C121" i="12"/>
  <c r="B121" i="12"/>
  <c r="AN120" i="12"/>
  <c r="AK120" i="12"/>
  <c r="AH120" i="12"/>
  <c r="AG120" i="12"/>
  <c r="AE120" i="12"/>
  <c r="AC120" i="12"/>
  <c r="AA120" i="12"/>
  <c r="AD120" i="12" s="1"/>
  <c r="Z120" i="12"/>
  <c r="X120" i="12"/>
  <c r="W120" i="12"/>
  <c r="V120" i="12"/>
  <c r="U120" i="12"/>
  <c r="T120" i="12"/>
  <c r="S120" i="12"/>
  <c r="AM120" i="12" s="1"/>
  <c r="Q120" i="12"/>
  <c r="P120" i="12"/>
  <c r="O120" i="12"/>
  <c r="N120" i="12"/>
  <c r="M120" i="12"/>
  <c r="J120" i="12"/>
  <c r="AJ120" i="12" s="1"/>
  <c r="G120" i="12"/>
  <c r="E120" i="12"/>
  <c r="R120" i="12" s="1"/>
  <c r="D120" i="12"/>
  <c r="C120" i="12"/>
  <c r="B120" i="12"/>
  <c r="AN119" i="12"/>
  <c r="AK119" i="12"/>
  <c r="AH119" i="12"/>
  <c r="AG119" i="12"/>
  <c r="AE119" i="12"/>
  <c r="AC119" i="12"/>
  <c r="AA119" i="12"/>
  <c r="AD119" i="12" s="1"/>
  <c r="Z119" i="12"/>
  <c r="X119" i="12"/>
  <c r="W119" i="12"/>
  <c r="V119" i="12"/>
  <c r="U119" i="12"/>
  <c r="T119" i="12"/>
  <c r="S119" i="12"/>
  <c r="AM119" i="12" s="1"/>
  <c r="Q119" i="12"/>
  <c r="P119" i="12"/>
  <c r="O119" i="12"/>
  <c r="N119" i="12"/>
  <c r="M119" i="12"/>
  <c r="J119" i="12"/>
  <c r="AJ119" i="12" s="1"/>
  <c r="G119" i="12"/>
  <c r="E119" i="12"/>
  <c r="R119" i="12" s="1"/>
  <c r="D119" i="12"/>
  <c r="C119" i="12"/>
  <c r="B119" i="12"/>
  <c r="AN118" i="12"/>
  <c r="AK118" i="12"/>
  <c r="AH118" i="12"/>
  <c r="AG118" i="12"/>
  <c r="AE118" i="12"/>
  <c r="AC118" i="12"/>
  <c r="AA118" i="12"/>
  <c r="AD118" i="12" s="1"/>
  <c r="Z118" i="12"/>
  <c r="X118" i="12"/>
  <c r="W118" i="12"/>
  <c r="V118" i="12"/>
  <c r="U118" i="12"/>
  <c r="T118" i="12"/>
  <c r="S118" i="12"/>
  <c r="AM118" i="12" s="1"/>
  <c r="Q118" i="12"/>
  <c r="P118" i="12"/>
  <c r="O118" i="12"/>
  <c r="N118" i="12"/>
  <c r="M118" i="12"/>
  <c r="J118" i="12"/>
  <c r="AJ118" i="12" s="1"/>
  <c r="G118" i="12"/>
  <c r="E118" i="12"/>
  <c r="R118" i="12" s="1"/>
  <c r="D118" i="12"/>
  <c r="C118" i="12"/>
  <c r="B118" i="12"/>
  <c r="AN117" i="12"/>
  <c r="AK117" i="12"/>
  <c r="AH117" i="12"/>
  <c r="AG117" i="12"/>
  <c r="AE117" i="12"/>
  <c r="AC117" i="12"/>
  <c r="AA117" i="12"/>
  <c r="AD117" i="12" s="1"/>
  <c r="Z117" i="12"/>
  <c r="X117" i="12"/>
  <c r="W117" i="12"/>
  <c r="V117" i="12"/>
  <c r="U117" i="12"/>
  <c r="T117" i="12"/>
  <c r="S117" i="12"/>
  <c r="AM117" i="12" s="1"/>
  <c r="Q117" i="12"/>
  <c r="P117" i="12"/>
  <c r="O117" i="12"/>
  <c r="N117" i="12"/>
  <c r="M117" i="12"/>
  <c r="J117" i="12"/>
  <c r="AJ117" i="12" s="1"/>
  <c r="G117" i="12"/>
  <c r="E117" i="12"/>
  <c r="R117" i="12" s="1"/>
  <c r="D117" i="12"/>
  <c r="C117" i="12"/>
  <c r="B117" i="12"/>
  <c r="AN116" i="12"/>
  <c r="AK116" i="12"/>
  <c r="AH116" i="12"/>
  <c r="AG116" i="12"/>
  <c r="AE116" i="12"/>
  <c r="AC116" i="12"/>
  <c r="AA116" i="12"/>
  <c r="AD116" i="12" s="1"/>
  <c r="Z116" i="12"/>
  <c r="X116" i="12"/>
  <c r="W116" i="12"/>
  <c r="V116" i="12"/>
  <c r="U116" i="12"/>
  <c r="T116" i="12"/>
  <c r="S116" i="12"/>
  <c r="AM116" i="12" s="1"/>
  <c r="Q116" i="12"/>
  <c r="P116" i="12"/>
  <c r="O116" i="12"/>
  <c r="N116" i="12"/>
  <c r="M116" i="12"/>
  <c r="J116" i="12"/>
  <c r="AJ116" i="12" s="1"/>
  <c r="G116" i="12"/>
  <c r="E116" i="12"/>
  <c r="R116" i="12" s="1"/>
  <c r="D116" i="12"/>
  <c r="C116" i="12"/>
  <c r="B116" i="12"/>
  <c r="AN115" i="12"/>
  <c r="AK115" i="12"/>
  <c r="AH115" i="12"/>
  <c r="AG115" i="12"/>
  <c r="AE115" i="12"/>
  <c r="AC115" i="12"/>
  <c r="AA115" i="12"/>
  <c r="AD115" i="12" s="1"/>
  <c r="Z115" i="12"/>
  <c r="X115" i="12"/>
  <c r="W115" i="12"/>
  <c r="V115" i="12"/>
  <c r="U115" i="12"/>
  <c r="T115" i="12"/>
  <c r="S115" i="12"/>
  <c r="AM115" i="12" s="1"/>
  <c r="Q115" i="12"/>
  <c r="P115" i="12"/>
  <c r="O115" i="12"/>
  <c r="N115" i="12"/>
  <c r="M115" i="12"/>
  <c r="J115" i="12"/>
  <c r="AJ115" i="12" s="1"/>
  <c r="G115" i="12"/>
  <c r="E115" i="12"/>
  <c r="R115" i="12" s="1"/>
  <c r="D115" i="12"/>
  <c r="C115" i="12"/>
  <c r="B115" i="12"/>
  <c r="AN114" i="12"/>
  <c r="AK114" i="12"/>
  <c r="AH114" i="12"/>
  <c r="AG114" i="12"/>
  <c r="AE114" i="12"/>
  <c r="AC114" i="12"/>
  <c r="AA114" i="12"/>
  <c r="AD114" i="12" s="1"/>
  <c r="Z114" i="12"/>
  <c r="X114" i="12"/>
  <c r="W114" i="12"/>
  <c r="V114" i="12"/>
  <c r="U114" i="12"/>
  <c r="T114" i="12"/>
  <c r="S114" i="12"/>
  <c r="AM114" i="12" s="1"/>
  <c r="Q114" i="12"/>
  <c r="P114" i="12"/>
  <c r="O114" i="12"/>
  <c r="N114" i="12"/>
  <c r="M114" i="12"/>
  <c r="J114" i="12"/>
  <c r="AJ114" i="12" s="1"/>
  <c r="G114" i="12"/>
  <c r="E114" i="12"/>
  <c r="R114" i="12" s="1"/>
  <c r="D114" i="12"/>
  <c r="C114" i="12"/>
  <c r="B114" i="12"/>
  <c r="AN113" i="12"/>
  <c r="AK113" i="12"/>
  <c r="AH113" i="12"/>
  <c r="AG113" i="12"/>
  <c r="AE113" i="12"/>
  <c r="AC113" i="12"/>
  <c r="AA113" i="12"/>
  <c r="AD113" i="12" s="1"/>
  <c r="Z113" i="12"/>
  <c r="X113" i="12"/>
  <c r="W113" i="12"/>
  <c r="V113" i="12"/>
  <c r="U113" i="12"/>
  <c r="T113" i="12"/>
  <c r="S113" i="12"/>
  <c r="AM113" i="12" s="1"/>
  <c r="Q113" i="12"/>
  <c r="P113" i="12"/>
  <c r="O113" i="12"/>
  <c r="N113" i="12"/>
  <c r="M113" i="12"/>
  <c r="J113" i="12"/>
  <c r="AJ113" i="12" s="1"/>
  <c r="G113" i="12"/>
  <c r="E113" i="12"/>
  <c r="R113" i="12" s="1"/>
  <c r="D113" i="12"/>
  <c r="C113" i="12"/>
  <c r="B113" i="12"/>
  <c r="AN112" i="12"/>
  <c r="AK112" i="12"/>
  <c r="AH112" i="12"/>
  <c r="AG112" i="12"/>
  <c r="AE112" i="12"/>
  <c r="AC112" i="12"/>
  <c r="AA112" i="12"/>
  <c r="AD112" i="12" s="1"/>
  <c r="Z112" i="12"/>
  <c r="X112" i="12"/>
  <c r="W112" i="12"/>
  <c r="V112" i="12"/>
  <c r="U112" i="12"/>
  <c r="T112" i="12"/>
  <c r="S112" i="12"/>
  <c r="AM112" i="12" s="1"/>
  <c r="Q112" i="12"/>
  <c r="P112" i="12"/>
  <c r="O112" i="12"/>
  <c r="N112" i="12"/>
  <c r="M112" i="12"/>
  <c r="J112" i="12"/>
  <c r="AJ112" i="12" s="1"/>
  <c r="G112" i="12"/>
  <c r="E112" i="12"/>
  <c r="R112" i="12" s="1"/>
  <c r="D112" i="12"/>
  <c r="C112" i="12"/>
  <c r="B112" i="12"/>
  <c r="AN111" i="12"/>
  <c r="AK111" i="12"/>
  <c r="AH111" i="12"/>
  <c r="AG111" i="12"/>
  <c r="AE111" i="12"/>
  <c r="AC111" i="12"/>
  <c r="AA111" i="12"/>
  <c r="AD111" i="12" s="1"/>
  <c r="Z111" i="12"/>
  <c r="X111" i="12"/>
  <c r="W111" i="12"/>
  <c r="V111" i="12"/>
  <c r="U111" i="12"/>
  <c r="T111" i="12"/>
  <c r="S111" i="12"/>
  <c r="AM111" i="12" s="1"/>
  <c r="Q111" i="12"/>
  <c r="P111" i="12"/>
  <c r="O111" i="12"/>
  <c r="N111" i="12"/>
  <c r="M111" i="12"/>
  <c r="J111" i="12"/>
  <c r="AJ111" i="12" s="1"/>
  <c r="G111" i="12"/>
  <c r="E111" i="12"/>
  <c r="R111" i="12" s="1"/>
  <c r="D111" i="12"/>
  <c r="C111" i="12"/>
  <c r="B111" i="12"/>
  <c r="AN110" i="12"/>
  <c r="AK110" i="12"/>
  <c r="AH110" i="12"/>
  <c r="AG110" i="12"/>
  <c r="AE110" i="12"/>
  <c r="AC110" i="12"/>
  <c r="AA110" i="12"/>
  <c r="AD110" i="12" s="1"/>
  <c r="Z110" i="12"/>
  <c r="X110" i="12"/>
  <c r="W110" i="12"/>
  <c r="V110" i="12"/>
  <c r="U110" i="12"/>
  <c r="T110" i="12"/>
  <c r="S110" i="12"/>
  <c r="AM110" i="12" s="1"/>
  <c r="Q110" i="12"/>
  <c r="P110" i="12"/>
  <c r="O110" i="12"/>
  <c r="N110" i="12"/>
  <c r="M110" i="12"/>
  <c r="J110" i="12"/>
  <c r="AJ110" i="12" s="1"/>
  <c r="G110" i="12"/>
  <c r="E110" i="12"/>
  <c r="R110" i="12" s="1"/>
  <c r="D110" i="12"/>
  <c r="C110" i="12"/>
  <c r="B110" i="12"/>
  <c r="AN109" i="12"/>
  <c r="AK109" i="12"/>
  <c r="AH109" i="12"/>
  <c r="AG109" i="12"/>
  <c r="AE109" i="12"/>
  <c r="AC109" i="12"/>
  <c r="AA109" i="12"/>
  <c r="AD109" i="12" s="1"/>
  <c r="Z109" i="12"/>
  <c r="X109" i="12"/>
  <c r="W109" i="12"/>
  <c r="V109" i="12"/>
  <c r="U109" i="12"/>
  <c r="T109" i="12"/>
  <c r="S109" i="12"/>
  <c r="AM109" i="12" s="1"/>
  <c r="Q109" i="12"/>
  <c r="P109" i="12"/>
  <c r="O109" i="12"/>
  <c r="N109" i="12"/>
  <c r="M109" i="12"/>
  <c r="J109" i="12"/>
  <c r="AJ109" i="12" s="1"/>
  <c r="G109" i="12"/>
  <c r="E109" i="12"/>
  <c r="R109" i="12" s="1"/>
  <c r="D109" i="12"/>
  <c r="C109" i="12"/>
  <c r="B109" i="12"/>
  <c r="AN108" i="12"/>
  <c r="AK108" i="12"/>
  <c r="AH108" i="12"/>
  <c r="AG108" i="12"/>
  <c r="AE108" i="12"/>
  <c r="AC108" i="12"/>
  <c r="AA108" i="12"/>
  <c r="AD108" i="12" s="1"/>
  <c r="Z108" i="12"/>
  <c r="X108" i="12"/>
  <c r="W108" i="12"/>
  <c r="V108" i="12"/>
  <c r="U108" i="12"/>
  <c r="T108" i="12"/>
  <c r="S108" i="12"/>
  <c r="AM108" i="12" s="1"/>
  <c r="Q108" i="12"/>
  <c r="P108" i="12"/>
  <c r="O108" i="12"/>
  <c r="N108" i="12"/>
  <c r="M108" i="12"/>
  <c r="J108" i="12"/>
  <c r="AJ108" i="12" s="1"/>
  <c r="G108" i="12"/>
  <c r="E108" i="12"/>
  <c r="R108" i="12" s="1"/>
  <c r="D108" i="12"/>
  <c r="C108" i="12"/>
  <c r="B108" i="12"/>
  <c r="AN107" i="12"/>
  <c r="AK107" i="12"/>
  <c r="AH107" i="12"/>
  <c r="AG107" i="12"/>
  <c r="AE107" i="12"/>
  <c r="AC107" i="12"/>
  <c r="AA107" i="12"/>
  <c r="AD107" i="12" s="1"/>
  <c r="Z107" i="12"/>
  <c r="X107" i="12"/>
  <c r="W107" i="12"/>
  <c r="V107" i="12"/>
  <c r="U107" i="12"/>
  <c r="T107" i="12"/>
  <c r="S107" i="12"/>
  <c r="AM107" i="12" s="1"/>
  <c r="Q107" i="12"/>
  <c r="P107" i="12"/>
  <c r="O107" i="12"/>
  <c r="N107" i="12"/>
  <c r="M107" i="12"/>
  <c r="J107" i="12"/>
  <c r="AJ107" i="12" s="1"/>
  <c r="G107" i="12"/>
  <c r="E107" i="12"/>
  <c r="R107" i="12" s="1"/>
  <c r="D107" i="12"/>
  <c r="C107" i="12"/>
  <c r="B107" i="12"/>
  <c r="AN106" i="12"/>
  <c r="AK106" i="12"/>
  <c r="AH106" i="12"/>
  <c r="AG106" i="12"/>
  <c r="AE106" i="12"/>
  <c r="AC106" i="12"/>
  <c r="AA106" i="12"/>
  <c r="AD106" i="12" s="1"/>
  <c r="Z106" i="12"/>
  <c r="X106" i="12"/>
  <c r="W106" i="12"/>
  <c r="V106" i="12"/>
  <c r="U106" i="12"/>
  <c r="T106" i="12"/>
  <c r="S106" i="12"/>
  <c r="AM106" i="12" s="1"/>
  <c r="Q106" i="12"/>
  <c r="P106" i="12"/>
  <c r="O106" i="12"/>
  <c r="N106" i="12"/>
  <c r="M106" i="12"/>
  <c r="J106" i="12"/>
  <c r="AJ106" i="12" s="1"/>
  <c r="G106" i="12"/>
  <c r="E106" i="12"/>
  <c r="R106" i="12" s="1"/>
  <c r="D106" i="12"/>
  <c r="C106" i="12"/>
  <c r="B106" i="12"/>
  <c r="AN105" i="12"/>
  <c r="AK105" i="12"/>
  <c r="AH105" i="12"/>
  <c r="AG105" i="12"/>
  <c r="AE105" i="12"/>
  <c r="AC105" i="12"/>
  <c r="AA105" i="12"/>
  <c r="AD105" i="12" s="1"/>
  <c r="Z105" i="12"/>
  <c r="X105" i="12"/>
  <c r="W105" i="12"/>
  <c r="V105" i="12"/>
  <c r="U105" i="12"/>
  <c r="T105" i="12"/>
  <c r="S105" i="12"/>
  <c r="AM105" i="12" s="1"/>
  <c r="Q105" i="12"/>
  <c r="P105" i="12"/>
  <c r="O105" i="12"/>
  <c r="N105" i="12"/>
  <c r="M105" i="12"/>
  <c r="J105" i="12"/>
  <c r="AJ105" i="12" s="1"/>
  <c r="G105" i="12"/>
  <c r="E105" i="12"/>
  <c r="R105" i="12" s="1"/>
  <c r="D105" i="12"/>
  <c r="C105" i="12"/>
  <c r="B105" i="12"/>
  <c r="AN104" i="12"/>
  <c r="AK104" i="12"/>
  <c r="AH104" i="12"/>
  <c r="AG104" i="12"/>
  <c r="AE104" i="12"/>
  <c r="AC104" i="12"/>
  <c r="AA104" i="12"/>
  <c r="AD104" i="12" s="1"/>
  <c r="Z104" i="12"/>
  <c r="X104" i="12"/>
  <c r="W104" i="12"/>
  <c r="V104" i="12"/>
  <c r="U104" i="12"/>
  <c r="T104" i="12"/>
  <c r="S104" i="12"/>
  <c r="AM104" i="12" s="1"/>
  <c r="Q104" i="12"/>
  <c r="P104" i="12"/>
  <c r="O104" i="12"/>
  <c r="N104" i="12"/>
  <c r="M104" i="12"/>
  <c r="J104" i="12"/>
  <c r="AJ104" i="12" s="1"/>
  <c r="G104" i="12"/>
  <c r="E104" i="12"/>
  <c r="R104" i="12" s="1"/>
  <c r="D104" i="12"/>
  <c r="C104" i="12"/>
  <c r="B104" i="12"/>
  <c r="AN103" i="12"/>
  <c r="AK103" i="12"/>
  <c r="AH103" i="12"/>
  <c r="AG103" i="12"/>
  <c r="AE103" i="12"/>
  <c r="AC103" i="12"/>
  <c r="AA103" i="12"/>
  <c r="AD103" i="12" s="1"/>
  <c r="Z103" i="12"/>
  <c r="X103" i="12"/>
  <c r="W103" i="12"/>
  <c r="V103" i="12"/>
  <c r="U103" i="12"/>
  <c r="T103" i="12"/>
  <c r="S103" i="12"/>
  <c r="AM103" i="12" s="1"/>
  <c r="Q103" i="12"/>
  <c r="P103" i="12"/>
  <c r="O103" i="12"/>
  <c r="N103" i="12"/>
  <c r="M103" i="12"/>
  <c r="J103" i="12"/>
  <c r="AJ103" i="12" s="1"/>
  <c r="G103" i="12"/>
  <c r="E103" i="12"/>
  <c r="R103" i="12" s="1"/>
  <c r="D103" i="12"/>
  <c r="C103" i="12"/>
  <c r="B103" i="12"/>
  <c r="AN102" i="12"/>
  <c r="AK102" i="12"/>
  <c r="AH102" i="12"/>
  <c r="AG102" i="12"/>
  <c r="AE102" i="12"/>
  <c r="AC102" i="12"/>
  <c r="AA102" i="12"/>
  <c r="AD102" i="12" s="1"/>
  <c r="Z102" i="12"/>
  <c r="X102" i="12"/>
  <c r="W102" i="12"/>
  <c r="V102" i="12"/>
  <c r="U102" i="12"/>
  <c r="T102" i="12"/>
  <c r="S102" i="12"/>
  <c r="AM102" i="12" s="1"/>
  <c r="Q102" i="12"/>
  <c r="P102" i="12"/>
  <c r="O102" i="12"/>
  <c r="N102" i="12"/>
  <c r="M102" i="12"/>
  <c r="J102" i="12"/>
  <c r="AJ102" i="12" s="1"/>
  <c r="G102" i="12"/>
  <c r="E102" i="12"/>
  <c r="R102" i="12" s="1"/>
  <c r="D102" i="12"/>
  <c r="C102" i="12"/>
  <c r="B102" i="12"/>
  <c r="AN101" i="12"/>
  <c r="AK101" i="12"/>
  <c r="AH101" i="12"/>
  <c r="AG101" i="12"/>
  <c r="AE101" i="12"/>
  <c r="AC101" i="12"/>
  <c r="AA101" i="12"/>
  <c r="AD101" i="12" s="1"/>
  <c r="Z101" i="12"/>
  <c r="X101" i="12"/>
  <c r="W101" i="12"/>
  <c r="V101" i="12"/>
  <c r="U101" i="12"/>
  <c r="T101" i="12"/>
  <c r="S101" i="12"/>
  <c r="AM101" i="12" s="1"/>
  <c r="Q101" i="12"/>
  <c r="P101" i="12"/>
  <c r="O101" i="12"/>
  <c r="N101" i="12"/>
  <c r="M101" i="12"/>
  <c r="J101" i="12"/>
  <c r="AJ101" i="12" s="1"/>
  <c r="G101" i="12"/>
  <c r="E101" i="12"/>
  <c r="R101" i="12" s="1"/>
  <c r="D101" i="12"/>
  <c r="C101" i="12"/>
  <c r="B101" i="12"/>
  <c r="AN100" i="12"/>
  <c r="AK100" i="12"/>
  <c r="AH100" i="12"/>
  <c r="AG100" i="12"/>
  <c r="AE100" i="12"/>
  <c r="AC100" i="12"/>
  <c r="AA100" i="12"/>
  <c r="AD100" i="12" s="1"/>
  <c r="Z100" i="12"/>
  <c r="X100" i="12"/>
  <c r="W100" i="12"/>
  <c r="V100" i="12"/>
  <c r="U100" i="12"/>
  <c r="T100" i="12"/>
  <c r="S100" i="12"/>
  <c r="AM100" i="12" s="1"/>
  <c r="Q100" i="12"/>
  <c r="P100" i="12"/>
  <c r="O100" i="12"/>
  <c r="N100" i="12"/>
  <c r="M100" i="12"/>
  <c r="J100" i="12"/>
  <c r="AJ100" i="12" s="1"/>
  <c r="G100" i="12"/>
  <c r="E100" i="12"/>
  <c r="R100" i="12" s="1"/>
  <c r="D100" i="12"/>
  <c r="C100" i="12"/>
  <c r="B100" i="12"/>
  <c r="AN99" i="12"/>
  <c r="AK99" i="12"/>
  <c r="AH99" i="12"/>
  <c r="AG99" i="12"/>
  <c r="AE99" i="12"/>
  <c r="AC99" i="12"/>
  <c r="AA99" i="12"/>
  <c r="AD99" i="12" s="1"/>
  <c r="Z99" i="12"/>
  <c r="X99" i="12"/>
  <c r="W99" i="12"/>
  <c r="V99" i="12"/>
  <c r="U99" i="12"/>
  <c r="T99" i="12"/>
  <c r="S99" i="12"/>
  <c r="AM99" i="12" s="1"/>
  <c r="Q99" i="12"/>
  <c r="P99" i="12"/>
  <c r="O99" i="12"/>
  <c r="N99" i="12"/>
  <c r="M99" i="12"/>
  <c r="J99" i="12"/>
  <c r="AJ99" i="12" s="1"/>
  <c r="G99" i="12"/>
  <c r="E99" i="12"/>
  <c r="R99" i="12" s="1"/>
  <c r="D99" i="12"/>
  <c r="C99" i="12"/>
  <c r="B99" i="12"/>
  <c r="AN98" i="12"/>
  <c r="AK98" i="12"/>
  <c r="AH98" i="12"/>
  <c r="AG98" i="12"/>
  <c r="AE98" i="12"/>
  <c r="AC98" i="12"/>
  <c r="AA98" i="12"/>
  <c r="AD98" i="12" s="1"/>
  <c r="Z98" i="12"/>
  <c r="X98" i="12"/>
  <c r="W98" i="12"/>
  <c r="V98" i="12"/>
  <c r="U98" i="12"/>
  <c r="T98" i="12"/>
  <c r="S98" i="12"/>
  <c r="AM98" i="12" s="1"/>
  <c r="Q98" i="12"/>
  <c r="P98" i="12"/>
  <c r="O98" i="12"/>
  <c r="N98" i="12"/>
  <c r="M98" i="12"/>
  <c r="J98" i="12"/>
  <c r="AJ98" i="12" s="1"/>
  <c r="G98" i="12"/>
  <c r="E98" i="12"/>
  <c r="R98" i="12" s="1"/>
  <c r="D98" i="12"/>
  <c r="C98" i="12"/>
  <c r="B98" i="12"/>
  <c r="AN97" i="12"/>
  <c r="AK97" i="12"/>
  <c r="AH97" i="12"/>
  <c r="AG97" i="12"/>
  <c r="AE97" i="12"/>
  <c r="AC97" i="12"/>
  <c r="AA97" i="12"/>
  <c r="AD97" i="12" s="1"/>
  <c r="Z97" i="12"/>
  <c r="X97" i="12"/>
  <c r="W97" i="12"/>
  <c r="V97" i="12"/>
  <c r="U97" i="12"/>
  <c r="T97" i="12"/>
  <c r="S97" i="12"/>
  <c r="AM97" i="12" s="1"/>
  <c r="Q97" i="12"/>
  <c r="P97" i="12"/>
  <c r="O97" i="12"/>
  <c r="N97" i="12"/>
  <c r="M97" i="12"/>
  <c r="J97" i="12"/>
  <c r="AJ97" i="12" s="1"/>
  <c r="G97" i="12"/>
  <c r="E97" i="12"/>
  <c r="R97" i="12" s="1"/>
  <c r="D97" i="12"/>
  <c r="C97" i="12"/>
  <c r="B97" i="12"/>
  <c r="AN96" i="12"/>
  <c r="AK96" i="12"/>
  <c r="AH96" i="12"/>
  <c r="AG96" i="12"/>
  <c r="AE96" i="12"/>
  <c r="AC96" i="12"/>
  <c r="AA96" i="12"/>
  <c r="AD96" i="12" s="1"/>
  <c r="Z96" i="12"/>
  <c r="X96" i="12"/>
  <c r="W96" i="12"/>
  <c r="V96" i="12"/>
  <c r="U96" i="12"/>
  <c r="T96" i="12"/>
  <c r="S96" i="12"/>
  <c r="AM96" i="12" s="1"/>
  <c r="Q96" i="12"/>
  <c r="P96" i="12"/>
  <c r="O96" i="12"/>
  <c r="N96" i="12"/>
  <c r="M96" i="12"/>
  <c r="J96" i="12"/>
  <c r="AJ96" i="12" s="1"/>
  <c r="G96" i="12"/>
  <c r="E96" i="12"/>
  <c r="R96" i="12" s="1"/>
  <c r="D96" i="12"/>
  <c r="C96" i="12"/>
  <c r="B96" i="12"/>
  <c r="AN95" i="12"/>
  <c r="AK95" i="12"/>
  <c r="AH95" i="12"/>
  <c r="AG95" i="12"/>
  <c r="AE95" i="12"/>
  <c r="AA95" i="12"/>
  <c r="AD95" i="12" s="1"/>
  <c r="Z95" i="12"/>
  <c r="X95" i="12"/>
  <c r="V95" i="12"/>
  <c r="U95" i="12"/>
  <c r="T95" i="12"/>
  <c r="S95" i="12"/>
  <c r="AM95" i="12" s="1"/>
  <c r="Q95" i="12"/>
  <c r="P95" i="12"/>
  <c r="O95" i="12"/>
  <c r="N95" i="12"/>
  <c r="M95" i="12"/>
  <c r="J95" i="12"/>
  <c r="AJ95" i="12" s="1"/>
  <c r="G95" i="12"/>
  <c r="E95" i="12"/>
  <c r="R95" i="12" s="1"/>
  <c r="D95" i="12"/>
  <c r="C95" i="12"/>
  <c r="B95" i="12"/>
  <c r="AN94" i="12"/>
  <c r="AK94" i="12"/>
  <c r="AH94" i="12"/>
  <c r="AG94" i="12"/>
  <c r="AE94" i="12"/>
  <c r="AC94" i="12"/>
  <c r="AA94" i="12"/>
  <c r="AD94" i="12" s="1"/>
  <c r="Z94" i="12"/>
  <c r="X94" i="12"/>
  <c r="W94" i="12"/>
  <c r="V94" i="12"/>
  <c r="U94" i="12"/>
  <c r="T94" i="12"/>
  <c r="S94" i="12"/>
  <c r="AM94" i="12" s="1"/>
  <c r="Q94" i="12"/>
  <c r="P94" i="12"/>
  <c r="O94" i="12"/>
  <c r="N94" i="12"/>
  <c r="M94" i="12"/>
  <c r="J94" i="12"/>
  <c r="AJ94" i="12" s="1"/>
  <c r="G94" i="12"/>
  <c r="E94" i="12"/>
  <c r="R94" i="12" s="1"/>
  <c r="D94" i="12"/>
  <c r="C94" i="12"/>
  <c r="B94" i="12"/>
  <c r="AN93" i="12"/>
  <c r="AK93" i="12"/>
  <c r="AH93" i="12"/>
  <c r="AG93" i="12"/>
  <c r="AE93" i="12"/>
  <c r="AC93" i="12"/>
  <c r="AA93" i="12"/>
  <c r="AD93" i="12" s="1"/>
  <c r="Z93" i="12"/>
  <c r="X93" i="12"/>
  <c r="W93" i="12"/>
  <c r="V93" i="12"/>
  <c r="U93" i="12"/>
  <c r="T93" i="12"/>
  <c r="S93" i="12"/>
  <c r="AM93" i="12" s="1"/>
  <c r="Q93" i="12"/>
  <c r="P93" i="12"/>
  <c r="O93" i="12"/>
  <c r="N93" i="12"/>
  <c r="M93" i="12"/>
  <c r="J93" i="12"/>
  <c r="AJ93" i="12" s="1"/>
  <c r="G93" i="12"/>
  <c r="E93" i="12"/>
  <c r="R93" i="12" s="1"/>
  <c r="D93" i="12"/>
  <c r="C93" i="12"/>
  <c r="B93" i="12"/>
  <c r="AN92" i="12"/>
  <c r="AK92" i="12"/>
  <c r="AH92" i="12"/>
  <c r="AG92" i="12"/>
  <c r="AE92" i="12"/>
  <c r="AC92" i="12"/>
  <c r="AA92" i="12"/>
  <c r="AD92" i="12" s="1"/>
  <c r="Z92" i="12"/>
  <c r="X92" i="12"/>
  <c r="W92" i="12"/>
  <c r="V92" i="12"/>
  <c r="U92" i="12"/>
  <c r="T92" i="12"/>
  <c r="S92" i="12"/>
  <c r="AM92" i="12" s="1"/>
  <c r="Q92" i="12"/>
  <c r="P92" i="12"/>
  <c r="O92" i="12"/>
  <c r="N92" i="12"/>
  <c r="M92" i="12"/>
  <c r="J92" i="12"/>
  <c r="AJ92" i="12" s="1"/>
  <c r="G92" i="12"/>
  <c r="E92" i="12"/>
  <c r="R92" i="12" s="1"/>
  <c r="D92" i="12"/>
  <c r="C92" i="12"/>
  <c r="B92" i="12"/>
  <c r="AN91" i="12"/>
  <c r="AK91" i="12"/>
  <c r="AH91" i="12"/>
  <c r="AG91" i="12"/>
  <c r="AE91" i="12"/>
  <c r="AC91" i="12"/>
  <c r="AA91" i="12"/>
  <c r="AD91" i="12" s="1"/>
  <c r="Z91" i="12"/>
  <c r="X91" i="12"/>
  <c r="W91" i="12"/>
  <c r="V91" i="12"/>
  <c r="U91" i="12"/>
  <c r="T91" i="12"/>
  <c r="S91" i="12"/>
  <c r="AM91" i="12" s="1"/>
  <c r="Q91" i="12"/>
  <c r="P91" i="12"/>
  <c r="O91" i="12"/>
  <c r="N91" i="12"/>
  <c r="M91" i="12"/>
  <c r="J91" i="12"/>
  <c r="AJ91" i="12" s="1"/>
  <c r="G91" i="12"/>
  <c r="E91" i="12"/>
  <c r="R91" i="12" s="1"/>
  <c r="D91" i="12"/>
  <c r="C91" i="12"/>
  <c r="B91" i="12"/>
  <c r="AN90" i="12"/>
  <c r="AK90" i="12"/>
  <c r="AH90" i="12"/>
  <c r="AG90" i="12"/>
  <c r="AE90" i="12"/>
  <c r="AC90" i="12"/>
  <c r="AA90" i="12"/>
  <c r="AD90" i="12" s="1"/>
  <c r="Z90" i="12"/>
  <c r="X90" i="12"/>
  <c r="W90" i="12"/>
  <c r="V90" i="12"/>
  <c r="U90" i="12"/>
  <c r="T90" i="12"/>
  <c r="S90" i="12"/>
  <c r="AM90" i="12" s="1"/>
  <c r="Q90" i="12"/>
  <c r="P90" i="12"/>
  <c r="O90" i="12"/>
  <c r="N90" i="12"/>
  <c r="M90" i="12"/>
  <c r="J90" i="12"/>
  <c r="AJ90" i="12" s="1"/>
  <c r="G90" i="12"/>
  <c r="E90" i="12"/>
  <c r="R90" i="12" s="1"/>
  <c r="D90" i="12"/>
  <c r="C90" i="12"/>
  <c r="B90" i="12"/>
  <c r="AN89" i="12"/>
  <c r="AK89" i="12"/>
  <c r="AH89" i="12"/>
  <c r="AG89" i="12"/>
  <c r="AE89" i="12"/>
  <c r="AC89" i="12"/>
  <c r="AA89" i="12"/>
  <c r="AD89" i="12" s="1"/>
  <c r="Z89" i="12"/>
  <c r="X89" i="12"/>
  <c r="W89" i="12"/>
  <c r="V89" i="12"/>
  <c r="U89" i="12"/>
  <c r="T89" i="12"/>
  <c r="S89" i="12"/>
  <c r="AM89" i="12" s="1"/>
  <c r="Q89" i="12"/>
  <c r="P89" i="12"/>
  <c r="O89" i="12"/>
  <c r="N89" i="12"/>
  <c r="M89" i="12"/>
  <c r="J89" i="12"/>
  <c r="AJ89" i="12" s="1"/>
  <c r="G89" i="12"/>
  <c r="E89" i="12"/>
  <c r="R89" i="12" s="1"/>
  <c r="D89" i="12"/>
  <c r="C89" i="12"/>
  <c r="B89" i="12"/>
  <c r="AN88" i="12"/>
  <c r="AK88" i="12"/>
  <c r="AH88" i="12"/>
  <c r="AG88" i="12"/>
  <c r="AE88" i="12"/>
  <c r="AC88" i="12"/>
  <c r="AA88" i="12"/>
  <c r="AD88" i="12" s="1"/>
  <c r="Z88" i="12"/>
  <c r="X88" i="12"/>
  <c r="W88" i="12"/>
  <c r="V88" i="12"/>
  <c r="U88" i="12"/>
  <c r="T88" i="12"/>
  <c r="S88" i="12"/>
  <c r="AM88" i="12" s="1"/>
  <c r="Q88" i="12"/>
  <c r="P88" i="12"/>
  <c r="O88" i="12"/>
  <c r="N88" i="12"/>
  <c r="M88" i="12"/>
  <c r="J88" i="12"/>
  <c r="AJ88" i="12" s="1"/>
  <c r="G88" i="12"/>
  <c r="E88" i="12"/>
  <c r="R88" i="12" s="1"/>
  <c r="D88" i="12"/>
  <c r="C88" i="12"/>
  <c r="B88" i="12"/>
  <c r="AN87" i="12"/>
  <c r="AK87" i="12"/>
  <c r="AH87" i="12"/>
  <c r="AG87" i="12"/>
  <c r="AE87" i="12"/>
  <c r="AC87" i="12"/>
  <c r="AA87" i="12"/>
  <c r="AD87" i="12" s="1"/>
  <c r="Z87" i="12"/>
  <c r="X87" i="12"/>
  <c r="W87" i="12"/>
  <c r="V87" i="12"/>
  <c r="U87" i="12"/>
  <c r="T87" i="12"/>
  <c r="S87" i="12"/>
  <c r="AM87" i="12" s="1"/>
  <c r="Q87" i="12"/>
  <c r="P87" i="12"/>
  <c r="O87" i="12"/>
  <c r="N87" i="12"/>
  <c r="M87" i="12"/>
  <c r="J87" i="12"/>
  <c r="AJ87" i="12" s="1"/>
  <c r="G87" i="12"/>
  <c r="E87" i="12"/>
  <c r="R87" i="12" s="1"/>
  <c r="D87" i="12"/>
  <c r="C87" i="12"/>
  <c r="B87" i="12"/>
  <c r="AN86" i="12"/>
  <c r="AK86" i="12"/>
  <c r="AH86" i="12"/>
  <c r="AG86" i="12"/>
  <c r="AE86" i="12"/>
  <c r="AC86" i="12"/>
  <c r="AA86" i="12"/>
  <c r="AD86" i="12" s="1"/>
  <c r="Z86" i="12"/>
  <c r="X86" i="12"/>
  <c r="W86" i="12"/>
  <c r="V86" i="12"/>
  <c r="U86" i="12"/>
  <c r="T86" i="12"/>
  <c r="S86" i="12"/>
  <c r="AM86" i="12" s="1"/>
  <c r="Q86" i="12"/>
  <c r="P86" i="12"/>
  <c r="O86" i="12"/>
  <c r="N86" i="12"/>
  <c r="M86" i="12"/>
  <c r="J86" i="12"/>
  <c r="AJ86" i="12" s="1"/>
  <c r="G86" i="12"/>
  <c r="E86" i="12"/>
  <c r="R86" i="12" s="1"/>
  <c r="D86" i="12"/>
  <c r="C86" i="12"/>
  <c r="B86" i="12"/>
  <c r="AN85" i="12"/>
  <c r="AK85" i="12"/>
  <c r="AH85" i="12"/>
  <c r="AG85" i="12"/>
  <c r="AE85" i="12"/>
  <c r="AC85" i="12"/>
  <c r="AA85" i="12"/>
  <c r="AD85" i="12" s="1"/>
  <c r="Z85" i="12"/>
  <c r="X85" i="12"/>
  <c r="W85" i="12"/>
  <c r="V85" i="12"/>
  <c r="U85" i="12"/>
  <c r="T85" i="12"/>
  <c r="S85" i="12"/>
  <c r="AM85" i="12" s="1"/>
  <c r="Q85" i="12"/>
  <c r="P85" i="12"/>
  <c r="O85" i="12"/>
  <c r="N85" i="12"/>
  <c r="M85" i="12"/>
  <c r="J85" i="12"/>
  <c r="AJ85" i="12" s="1"/>
  <c r="G85" i="12"/>
  <c r="E85" i="12"/>
  <c r="R85" i="12" s="1"/>
  <c r="D85" i="12"/>
  <c r="C85" i="12"/>
  <c r="B85" i="12"/>
  <c r="AN84" i="12"/>
  <c r="AK84" i="12"/>
  <c r="AH84" i="12"/>
  <c r="AG84" i="12"/>
  <c r="AE84" i="12"/>
  <c r="AC84" i="12"/>
  <c r="AA84" i="12"/>
  <c r="AD84" i="12" s="1"/>
  <c r="Z84" i="12"/>
  <c r="X84" i="12"/>
  <c r="W84" i="12"/>
  <c r="V84" i="12"/>
  <c r="U84" i="12"/>
  <c r="T84" i="12"/>
  <c r="S84" i="12"/>
  <c r="AM84" i="12" s="1"/>
  <c r="Q84" i="12"/>
  <c r="P84" i="12"/>
  <c r="O84" i="12"/>
  <c r="N84" i="12"/>
  <c r="M84" i="12"/>
  <c r="J84" i="12"/>
  <c r="AJ84" i="12" s="1"/>
  <c r="G84" i="12"/>
  <c r="E84" i="12"/>
  <c r="R84" i="12" s="1"/>
  <c r="D84" i="12"/>
  <c r="C84" i="12"/>
  <c r="B84" i="12"/>
  <c r="AN83" i="12"/>
  <c r="AK83" i="12"/>
  <c r="AH83" i="12"/>
  <c r="AG83" i="12"/>
  <c r="AE83" i="12"/>
  <c r="AC83" i="12"/>
  <c r="AA83" i="12"/>
  <c r="AD83" i="12" s="1"/>
  <c r="Z83" i="12"/>
  <c r="X83" i="12"/>
  <c r="W83" i="12"/>
  <c r="V83" i="12"/>
  <c r="U83" i="12"/>
  <c r="T83" i="12"/>
  <c r="S83" i="12"/>
  <c r="AM83" i="12" s="1"/>
  <c r="Q83" i="12"/>
  <c r="P83" i="12"/>
  <c r="O83" i="12"/>
  <c r="N83" i="12"/>
  <c r="M83" i="12"/>
  <c r="J83" i="12"/>
  <c r="AJ83" i="12" s="1"/>
  <c r="G83" i="12"/>
  <c r="E83" i="12"/>
  <c r="R83" i="12" s="1"/>
  <c r="D83" i="12"/>
  <c r="C83" i="12"/>
  <c r="B83" i="12"/>
  <c r="AN82" i="12"/>
  <c r="AK82" i="12"/>
  <c r="AH82" i="12"/>
  <c r="AG82" i="12"/>
  <c r="AE82" i="12"/>
  <c r="AC82" i="12"/>
  <c r="AA82" i="12"/>
  <c r="AD82" i="12" s="1"/>
  <c r="Z82" i="12"/>
  <c r="X82" i="12"/>
  <c r="W82" i="12"/>
  <c r="V82" i="12"/>
  <c r="U82" i="12"/>
  <c r="T82" i="12"/>
  <c r="S82" i="12"/>
  <c r="AM82" i="12" s="1"/>
  <c r="Q82" i="12"/>
  <c r="P82" i="12"/>
  <c r="O82" i="12"/>
  <c r="N82" i="12"/>
  <c r="M82" i="12"/>
  <c r="J82" i="12"/>
  <c r="AJ82" i="12" s="1"/>
  <c r="G82" i="12"/>
  <c r="E82" i="12"/>
  <c r="R82" i="12" s="1"/>
  <c r="D82" i="12"/>
  <c r="C82" i="12"/>
  <c r="B82" i="12"/>
  <c r="AN81" i="12"/>
  <c r="AK81" i="12"/>
  <c r="AH81" i="12"/>
  <c r="AG81" i="12"/>
  <c r="AE81" i="12"/>
  <c r="AC81" i="12"/>
  <c r="AA81" i="12"/>
  <c r="AD81" i="12" s="1"/>
  <c r="Z81" i="12"/>
  <c r="X81" i="12"/>
  <c r="W81" i="12"/>
  <c r="U81" i="12"/>
  <c r="T81" i="12"/>
  <c r="S81" i="12"/>
  <c r="AM81" i="12" s="1"/>
  <c r="Q81" i="12"/>
  <c r="P81" i="12"/>
  <c r="O81" i="12"/>
  <c r="N81" i="12"/>
  <c r="M81" i="12"/>
  <c r="J81" i="12"/>
  <c r="AJ81" i="12" s="1"/>
  <c r="G81" i="12"/>
  <c r="E81" i="12"/>
  <c r="R81" i="12" s="1"/>
  <c r="D81" i="12"/>
  <c r="C81" i="12"/>
  <c r="B81" i="12"/>
  <c r="AN80" i="12"/>
  <c r="AK80" i="12"/>
  <c r="AH80" i="12"/>
  <c r="AG80" i="12"/>
  <c r="AE80" i="12"/>
  <c r="AA80" i="12"/>
  <c r="AD80" i="12" s="1"/>
  <c r="Z80" i="12"/>
  <c r="X80" i="12"/>
  <c r="U80" i="12"/>
  <c r="T80" i="12"/>
  <c r="S80" i="12"/>
  <c r="AM80" i="12" s="1"/>
  <c r="Q80" i="12"/>
  <c r="P80" i="12"/>
  <c r="O80" i="12"/>
  <c r="N80" i="12"/>
  <c r="M80" i="12"/>
  <c r="J80" i="12"/>
  <c r="AJ80" i="12" s="1"/>
  <c r="G80" i="12"/>
  <c r="E80" i="12"/>
  <c r="R80" i="12" s="1"/>
  <c r="D80" i="12"/>
  <c r="C80" i="12"/>
  <c r="B80" i="12"/>
  <c r="AN79" i="12"/>
  <c r="AK79" i="12"/>
  <c r="AH79" i="12"/>
  <c r="AG79" i="12"/>
  <c r="AE79" i="12"/>
  <c r="AC79" i="12"/>
  <c r="AA79" i="12"/>
  <c r="AD79" i="12" s="1"/>
  <c r="Z79" i="12"/>
  <c r="X79" i="12"/>
  <c r="W79" i="12"/>
  <c r="U79" i="12"/>
  <c r="T79" i="12"/>
  <c r="S79" i="12"/>
  <c r="AM79" i="12" s="1"/>
  <c r="Q79" i="12"/>
  <c r="P79" i="12"/>
  <c r="O79" i="12"/>
  <c r="N79" i="12"/>
  <c r="M79" i="12"/>
  <c r="J79" i="12"/>
  <c r="AJ79" i="12" s="1"/>
  <c r="G79" i="12"/>
  <c r="E79" i="12"/>
  <c r="R79" i="12" s="1"/>
  <c r="D79" i="12"/>
  <c r="C79" i="12"/>
  <c r="B79" i="12"/>
  <c r="AN78" i="12"/>
  <c r="AK78" i="12"/>
  <c r="AH78" i="12"/>
  <c r="AG78" i="12"/>
  <c r="AE78" i="12"/>
  <c r="AC78" i="12"/>
  <c r="AA78" i="12"/>
  <c r="AD78" i="12" s="1"/>
  <c r="Z78" i="12"/>
  <c r="X78" i="12"/>
  <c r="W78" i="12"/>
  <c r="V78" i="12"/>
  <c r="U78" i="12"/>
  <c r="T78" i="12"/>
  <c r="S78" i="12"/>
  <c r="AM78" i="12" s="1"/>
  <c r="Q78" i="12"/>
  <c r="P78" i="12"/>
  <c r="O78" i="12"/>
  <c r="N78" i="12"/>
  <c r="M78" i="12"/>
  <c r="J78" i="12"/>
  <c r="AJ78" i="12" s="1"/>
  <c r="G78" i="12"/>
  <c r="E78" i="12"/>
  <c r="R78" i="12" s="1"/>
  <c r="D78" i="12"/>
  <c r="C78" i="12"/>
  <c r="B78" i="12"/>
  <c r="AN77" i="12"/>
  <c r="AK77" i="12"/>
  <c r="AH77" i="12"/>
  <c r="AG77" i="12"/>
  <c r="AE77" i="12"/>
  <c r="AC77" i="12"/>
  <c r="AA77" i="12"/>
  <c r="AD77" i="12" s="1"/>
  <c r="Z77" i="12"/>
  <c r="X77" i="12"/>
  <c r="W77" i="12"/>
  <c r="V77" i="12"/>
  <c r="U77" i="12"/>
  <c r="T77" i="12"/>
  <c r="S77" i="12"/>
  <c r="AM77" i="12" s="1"/>
  <c r="Q77" i="12"/>
  <c r="P77" i="12"/>
  <c r="O77" i="12"/>
  <c r="N77" i="12"/>
  <c r="M77" i="12"/>
  <c r="J77" i="12"/>
  <c r="AJ77" i="12" s="1"/>
  <c r="G77" i="12"/>
  <c r="E77" i="12"/>
  <c r="R77" i="12" s="1"/>
  <c r="D77" i="12"/>
  <c r="C77" i="12"/>
  <c r="B77" i="12"/>
  <c r="AN76" i="12"/>
  <c r="AK76" i="12"/>
  <c r="AH76" i="12"/>
  <c r="AG76" i="12"/>
  <c r="AE76" i="12"/>
  <c r="AC76" i="12"/>
  <c r="AA76" i="12"/>
  <c r="AD76" i="12" s="1"/>
  <c r="Z76" i="12"/>
  <c r="X76" i="12"/>
  <c r="W76" i="12"/>
  <c r="V76" i="12"/>
  <c r="U76" i="12"/>
  <c r="T76" i="12"/>
  <c r="S76" i="12"/>
  <c r="AM76" i="12" s="1"/>
  <c r="Q76" i="12"/>
  <c r="P76" i="12"/>
  <c r="O76" i="12"/>
  <c r="N76" i="12"/>
  <c r="M76" i="12"/>
  <c r="J76" i="12"/>
  <c r="AJ76" i="12" s="1"/>
  <c r="G76" i="12"/>
  <c r="E76" i="12"/>
  <c r="R76" i="12" s="1"/>
  <c r="D76" i="12"/>
  <c r="C76" i="12"/>
  <c r="B76" i="12"/>
  <c r="AN75" i="12"/>
  <c r="AK75" i="12"/>
  <c r="AH75" i="12"/>
  <c r="AG75" i="12"/>
  <c r="AE75" i="12"/>
  <c r="AC75" i="12"/>
  <c r="AA75" i="12"/>
  <c r="AD75" i="12" s="1"/>
  <c r="Z75" i="12"/>
  <c r="X75" i="12"/>
  <c r="W75" i="12"/>
  <c r="V75" i="12"/>
  <c r="U75" i="12"/>
  <c r="T75" i="12"/>
  <c r="S75" i="12"/>
  <c r="AM75" i="12" s="1"/>
  <c r="Q75" i="12"/>
  <c r="P75" i="12"/>
  <c r="O75" i="12"/>
  <c r="N75" i="12"/>
  <c r="M75" i="12"/>
  <c r="J75" i="12"/>
  <c r="AJ75" i="12" s="1"/>
  <c r="G75" i="12"/>
  <c r="E75" i="12"/>
  <c r="R75" i="12" s="1"/>
  <c r="D75" i="12"/>
  <c r="C75" i="12"/>
  <c r="B75" i="12"/>
  <c r="AN74" i="12"/>
  <c r="AK74" i="12"/>
  <c r="AH74" i="12"/>
  <c r="AG74" i="12"/>
  <c r="AE74" i="12"/>
  <c r="AA74" i="12"/>
  <c r="AD74" i="12" s="1"/>
  <c r="Z74" i="12"/>
  <c r="X74" i="12"/>
  <c r="U74" i="12"/>
  <c r="T74" i="12"/>
  <c r="S74" i="12"/>
  <c r="AM74" i="12" s="1"/>
  <c r="Q74" i="12"/>
  <c r="P74" i="12"/>
  <c r="O74" i="12"/>
  <c r="N74" i="12"/>
  <c r="M74" i="12"/>
  <c r="J74" i="12"/>
  <c r="AJ74" i="12" s="1"/>
  <c r="G74" i="12"/>
  <c r="E74" i="12"/>
  <c r="R74" i="12" s="1"/>
  <c r="D74" i="12"/>
  <c r="C74" i="12"/>
  <c r="B74" i="12"/>
  <c r="AN73" i="12"/>
  <c r="AK73" i="12"/>
  <c r="AH73" i="12"/>
  <c r="AG73" i="12"/>
  <c r="AE73" i="12"/>
  <c r="AA73" i="12"/>
  <c r="AD73" i="12" s="1"/>
  <c r="Z73" i="12"/>
  <c r="X73" i="12"/>
  <c r="U73" i="12"/>
  <c r="T73" i="12"/>
  <c r="S73" i="12"/>
  <c r="AM73" i="12" s="1"/>
  <c r="P73" i="12"/>
  <c r="O73" i="12"/>
  <c r="N73" i="12"/>
  <c r="M73" i="12"/>
  <c r="J73" i="12"/>
  <c r="AJ73" i="12" s="1"/>
  <c r="G73" i="12"/>
  <c r="Q73" i="12" s="1"/>
  <c r="E73" i="12"/>
  <c r="R73" i="12" s="1"/>
  <c r="D73" i="12"/>
  <c r="C73" i="12"/>
  <c r="B73" i="12"/>
  <c r="AN72" i="12"/>
  <c r="AK72" i="12"/>
  <c r="AH72" i="12"/>
  <c r="AG72" i="12"/>
  <c r="AE72" i="12"/>
  <c r="AC72" i="12"/>
  <c r="AA72" i="12"/>
  <c r="AD72" i="12" s="1"/>
  <c r="Z72" i="12"/>
  <c r="X72" i="12"/>
  <c r="W72" i="12"/>
  <c r="V72" i="12"/>
  <c r="U72" i="12"/>
  <c r="T72" i="12"/>
  <c r="S72" i="12"/>
  <c r="AM72" i="12" s="1"/>
  <c r="Q72" i="12"/>
  <c r="P72" i="12"/>
  <c r="O72" i="12"/>
  <c r="N72" i="12"/>
  <c r="M72" i="12"/>
  <c r="J72" i="12"/>
  <c r="AJ72" i="12" s="1"/>
  <c r="G72" i="12"/>
  <c r="E72" i="12"/>
  <c r="R72" i="12" s="1"/>
  <c r="D72" i="12"/>
  <c r="C72" i="12"/>
  <c r="B72" i="12"/>
  <c r="AN71" i="12"/>
  <c r="AK71" i="12"/>
  <c r="AH71" i="12"/>
  <c r="AG71" i="12"/>
  <c r="AE71" i="12"/>
  <c r="AC71" i="12"/>
  <c r="AA71" i="12"/>
  <c r="AD71" i="12" s="1"/>
  <c r="Z71" i="12"/>
  <c r="X71" i="12"/>
  <c r="W71" i="12"/>
  <c r="V71" i="12"/>
  <c r="U71" i="12"/>
  <c r="T71" i="12"/>
  <c r="S71" i="12"/>
  <c r="AM71" i="12" s="1"/>
  <c r="P71" i="12"/>
  <c r="O71" i="12"/>
  <c r="N71" i="12"/>
  <c r="M71" i="12"/>
  <c r="J71" i="12"/>
  <c r="AJ71" i="12" s="1"/>
  <c r="G71" i="12"/>
  <c r="Q71" i="12" s="1"/>
  <c r="E71" i="12"/>
  <c r="R71" i="12" s="1"/>
  <c r="D71" i="12"/>
  <c r="C71" i="12"/>
  <c r="B71" i="12"/>
  <c r="AN70" i="12"/>
  <c r="AK70" i="12"/>
  <c r="AH70" i="12"/>
  <c r="AG70" i="12"/>
  <c r="AE70" i="12"/>
  <c r="AC70" i="12"/>
  <c r="AA70" i="12"/>
  <c r="AD70" i="12" s="1"/>
  <c r="Z70" i="12"/>
  <c r="X70" i="12"/>
  <c r="W70" i="12"/>
  <c r="V70" i="12"/>
  <c r="U70" i="12"/>
  <c r="T70" i="12"/>
  <c r="S70" i="12"/>
  <c r="AM70" i="12" s="1"/>
  <c r="P70" i="12"/>
  <c r="O70" i="12"/>
  <c r="N70" i="12"/>
  <c r="M70" i="12"/>
  <c r="J70" i="12"/>
  <c r="AJ70" i="12" s="1"/>
  <c r="G70" i="12"/>
  <c r="Q70" i="12" s="1"/>
  <c r="E70" i="12"/>
  <c r="R70" i="12" s="1"/>
  <c r="D70" i="12"/>
  <c r="C70" i="12"/>
  <c r="B70" i="12"/>
  <c r="AN69" i="12"/>
  <c r="AK69" i="12"/>
  <c r="AH69" i="12"/>
  <c r="AG69" i="12"/>
  <c r="AE69" i="12"/>
  <c r="AC69" i="12"/>
  <c r="AA69" i="12"/>
  <c r="AD69" i="12" s="1"/>
  <c r="Z69" i="12"/>
  <c r="X69" i="12"/>
  <c r="W69" i="12"/>
  <c r="V69" i="12"/>
  <c r="U69" i="12"/>
  <c r="T69" i="12"/>
  <c r="S69" i="12"/>
  <c r="AM69" i="12" s="1"/>
  <c r="P69" i="12"/>
  <c r="O69" i="12"/>
  <c r="N69" i="12"/>
  <c r="M69" i="12"/>
  <c r="J69" i="12"/>
  <c r="AJ69" i="12" s="1"/>
  <c r="G69" i="12"/>
  <c r="Q69" i="12" s="1"/>
  <c r="E69" i="12"/>
  <c r="R69" i="12" s="1"/>
  <c r="D69" i="12"/>
  <c r="C69" i="12"/>
  <c r="B69" i="12"/>
  <c r="AN68" i="12"/>
  <c r="AK68" i="12"/>
  <c r="AH68" i="12"/>
  <c r="AG68" i="12"/>
  <c r="AE68" i="12"/>
  <c r="AC68" i="12"/>
  <c r="AA68" i="12"/>
  <c r="AD68" i="12" s="1"/>
  <c r="Z68" i="12"/>
  <c r="X68" i="12"/>
  <c r="W68" i="12"/>
  <c r="V68" i="12"/>
  <c r="U68" i="12"/>
  <c r="T68" i="12"/>
  <c r="S68" i="12"/>
  <c r="AM68" i="12" s="1"/>
  <c r="Q68" i="12"/>
  <c r="P68" i="12"/>
  <c r="O68" i="12"/>
  <c r="N68" i="12"/>
  <c r="M68" i="12"/>
  <c r="J68" i="12"/>
  <c r="AJ68" i="12" s="1"/>
  <c r="G68" i="12"/>
  <c r="E68" i="12"/>
  <c r="R68" i="12" s="1"/>
  <c r="D68" i="12"/>
  <c r="C68" i="12"/>
  <c r="B68" i="12"/>
  <c r="AN67" i="12"/>
  <c r="AK67" i="12"/>
  <c r="AH67" i="12"/>
  <c r="AG67" i="12"/>
  <c r="AE67" i="12"/>
  <c r="AA67" i="12"/>
  <c r="AD67" i="12" s="1"/>
  <c r="Z67" i="12"/>
  <c r="X67" i="12"/>
  <c r="V67" i="12"/>
  <c r="U67" i="12"/>
  <c r="T67" i="12"/>
  <c r="S67" i="12"/>
  <c r="AM67" i="12" s="1"/>
  <c r="Q67" i="12"/>
  <c r="P67" i="12"/>
  <c r="O67" i="12"/>
  <c r="N67" i="12"/>
  <c r="M67" i="12"/>
  <c r="J67" i="12"/>
  <c r="AJ67" i="12" s="1"/>
  <c r="G67" i="12"/>
  <c r="E67" i="12"/>
  <c r="R67" i="12" s="1"/>
  <c r="D67" i="12"/>
  <c r="C67" i="12"/>
  <c r="B67" i="12"/>
  <c r="AN66" i="12"/>
  <c r="AK66" i="12"/>
  <c r="AH66" i="12"/>
  <c r="AG66" i="12"/>
  <c r="AE66" i="12"/>
  <c r="AA66" i="12"/>
  <c r="AD66" i="12" s="1"/>
  <c r="Z66" i="12"/>
  <c r="X66" i="12"/>
  <c r="V66" i="12"/>
  <c r="U66" i="12"/>
  <c r="T66" i="12"/>
  <c r="S66" i="12"/>
  <c r="AM66" i="12" s="1"/>
  <c r="Q66" i="12"/>
  <c r="P66" i="12"/>
  <c r="O66" i="12"/>
  <c r="N66" i="12"/>
  <c r="M66" i="12"/>
  <c r="J66" i="12"/>
  <c r="AJ66" i="12" s="1"/>
  <c r="G66" i="12"/>
  <c r="E66" i="12"/>
  <c r="R66" i="12" s="1"/>
  <c r="D66" i="12"/>
  <c r="C66" i="12"/>
  <c r="B66" i="12"/>
  <c r="AN65" i="12"/>
  <c r="AK65" i="12"/>
  <c r="AH65" i="12"/>
  <c r="AG65" i="12"/>
  <c r="AE65" i="12"/>
  <c r="AA65" i="12"/>
  <c r="AD65" i="12" s="1"/>
  <c r="Z65" i="12"/>
  <c r="X65" i="12"/>
  <c r="U65" i="12"/>
  <c r="T65" i="12"/>
  <c r="S65" i="12"/>
  <c r="AM65" i="12" s="1"/>
  <c r="P65" i="12"/>
  <c r="O65" i="12"/>
  <c r="N65" i="12"/>
  <c r="M65" i="12"/>
  <c r="J65" i="12"/>
  <c r="AJ65" i="12" s="1"/>
  <c r="G65" i="12"/>
  <c r="Q65" i="12" s="1"/>
  <c r="E65" i="12"/>
  <c r="R65" i="12" s="1"/>
  <c r="D65" i="12"/>
  <c r="C65" i="12"/>
  <c r="B65" i="12"/>
  <c r="AN64" i="12"/>
  <c r="AM64" i="12"/>
  <c r="AK64" i="12"/>
  <c r="AH64" i="12"/>
  <c r="AG64" i="12"/>
  <c r="AE64" i="12"/>
  <c r="AC64" i="12"/>
  <c r="AA64" i="12"/>
  <c r="AD64" i="12" s="1"/>
  <c r="Z64" i="12"/>
  <c r="X64" i="12"/>
  <c r="W64" i="12"/>
  <c r="V64" i="12"/>
  <c r="U64" i="12"/>
  <c r="T64" i="12"/>
  <c r="S64" i="12"/>
  <c r="P64" i="12"/>
  <c r="O64" i="12"/>
  <c r="N64" i="12"/>
  <c r="M64" i="12"/>
  <c r="J64" i="12"/>
  <c r="AJ64" i="12" s="1"/>
  <c r="G64" i="12"/>
  <c r="Q64" i="12" s="1"/>
  <c r="E64" i="12"/>
  <c r="R64" i="12" s="1"/>
  <c r="D64" i="12"/>
  <c r="C64" i="12"/>
  <c r="B64" i="12"/>
  <c r="AN63" i="12"/>
  <c r="AM63" i="12"/>
  <c r="AK63" i="12"/>
  <c r="AH63" i="12"/>
  <c r="AG63" i="12"/>
  <c r="AE63" i="12"/>
  <c r="AA63" i="12"/>
  <c r="AD63" i="12" s="1"/>
  <c r="Z63" i="12"/>
  <c r="X63" i="12"/>
  <c r="U63" i="12"/>
  <c r="T63" i="12"/>
  <c r="S63" i="12"/>
  <c r="P63" i="12"/>
  <c r="O63" i="12"/>
  <c r="N63" i="12"/>
  <c r="M63" i="12"/>
  <c r="J63" i="12"/>
  <c r="AJ63" i="12" s="1"/>
  <c r="G63" i="12"/>
  <c r="Q63" i="12" s="1"/>
  <c r="E63" i="12"/>
  <c r="R63" i="12" s="1"/>
  <c r="D63" i="12"/>
  <c r="C63" i="12"/>
  <c r="B63" i="12"/>
  <c r="AN62" i="12"/>
  <c r="AM62" i="12"/>
  <c r="AK62" i="12"/>
  <c r="AH62" i="12"/>
  <c r="AG62" i="12"/>
  <c r="AE62" i="12"/>
  <c r="AA62" i="12"/>
  <c r="Z62" i="12"/>
  <c r="AD62" i="12" s="1"/>
  <c r="X62" i="12"/>
  <c r="U62" i="12"/>
  <c r="T62" i="12"/>
  <c r="S62" i="12"/>
  <c r="P62" i="12"/>
  <c r="O62" i="12"/>
  <c r="N62" i="12"/>
  <c r="M62" i="12"/>
  <c r="J62" i="12"/>
  <c r="AJ62" i="12" s="1"/>
  <c r="G62" i="12"/>
  <c r="Q62" i="12" s="1"/>
  <c r="E62" i="12"/>
  <c r="R62" i="12" s="1"/>
  <c r="D62" i="12"/>
  <c r="C62" i="12"/>
  <c r="B62" i="12"/>
  <c r="AN61" i="12"/>
  <c r="AK61" i="12"/>
  <c r="AH61" i="12"/>
  <c r="AG61" i="12"/>
  <c r="AE61" i="12"/>
  <c r="AB61" i="12"/>
  <c r="AA61" i="12"/>
  <c r="AD61" i="12" s="1"/>
  <c r="Z61" i="12"/>
  <c r="X61" i="12"/>
  <c r="U61" i="12"/>
  <c r="T61" i="12"/>
  <c r="S61" i="12"/>
  <c r="AM61" i="12" s="1"/>
  <c r="Q61" i="12"/>
  <c r="P61" i="12"/>
  <c r="O61" i="12"/>
  <c r="N61" i="12"/>
  <c r="M61" i="12"/>
  <c r="J61" i="12"/>
  <c r="AJ61" i="12" s="1"/>
  <c r="G61" i="12"/>
  <c r="E61" i="12"/>
  <c r="R61" i="12" s="1"/>
  <c r="AL61" i="12" s="1"/>
  <c r="Y61" i="12" s="1"/>
  <c r="D61" i="12"/>
  <c r="C61" i="12"/>
  <c r="B61" i="12"/>
  <c r="AN60" i="12"/>
  <c r="AK60" i="12"/>
  <c r="AH60" i="12"/>
  <c r="AG60" i="12"/>
  <c r="AE60" i="12"/>
  <c r="AC60" i="12"/>
  <c r="AA60" i="12"/>
  <c r="AD60" i="12" s="1"/>
  <c r="Z60" i="12"/>
  <c r="X60" i="12"/>
  <c r="W60" i="12"/>
  <c r="V60" i="12"/>
  <c r="U60" i="12"/>
  <c r="T60" i="12"/>
  <c r="S60" i="12"/>
  <c r="AM60" i="12" s="1"/>
  <c r="P60" i="12"/>
  <c r="O60" i="12"/>
  <c r="N60" i="12"/>
  <c r="M60" i="12"/>
  <c r="J60" i="12"/>
  <c r="AJ60" i="12" s="1"/>
  <c r="G60" i="12"/>
  <c r="Q60" i="12" s="1"/>
  <c r="E60" i="12"/>
  <c r="R60" i="12" s="1"/>
  <c r="AB60" i="12" s="1"/>
  <c r="D60" i="12"/>
  <c r="C60" i="12"/>
  <c r="B60" i="12"/>
  <c r="AN59" i="12"/>
  <c r="AK59" i="12"/>
  <c r="AG59" i="12"/>
  <c r="AH59" i="12" s="1"/>
  <c r="AE59" i="12"/>
  <c r="AA59" i="12"/>
  <c r="AD59" i="12" s="1"/>
  <c r="Z59" i="12"/>
  <c r="X59" i="12"/>
  <c r="V59" i="12"/>
  <c r="U59" i="12"/>
  <c r="T59" i="12"/>
  <c r="S59" i="12"/>
  <c r="AM59" i="12" s="1"/>
  <c r="P59" i="12"/>
  <c r="O59" i="12"/>
  <c r="N59" i="12"/>
  <c r="M59" i="12"/>
  <c r="J59" i="12"/>
  <c r="AJ59" i="12" s="1"/>
  <c r="G59" i="12"/>
  <c r="Q59" i="12" s="1"/>
  <c r="E59" i="12"/>
  <c r="R59" i="12" s="1"/>
  <c r="AL59" i="12" s="1"/>
  <c r="D59" i="12"/>
  <c r="C59" i="12"/>
  <c r="B59" i="12"/>
  <c r="AN58" i="12"/>
  <c r="AM58" i="12"/>
  <c r="AL58" i="12"/>
  <c r="AK58" i="12"/>
  <c r="AH58" i="12"/>
  <c r="AG58" i="12"/>
  <c r="AE58" i="12"/>
  <c r="AB58" i="12"/>
  <c r="AA58" i="12"/>
  <c r="AD58" i="12" s="1"/>
  <c r="Z58" i="12"/>
  <c r="Y58" i="12"/>
  <c r="X58" i="12"/>
  <c r="U58" i="12"/>
  <c r="T58" i="12"/>
  <c r="S58" i="12"/>
  <c r="P58" i="12"/>
  <c r="O58" i="12"/>
  <c r="N58" i="12"/>
  <c r="M58" i="12"/>
  <c r="J58" i="12"/>
  <c r="AJ58" i="12" s="1"/>
  <c r="G58" i="12"/>
  <c r="Q58" i="12" s="1"/>
  <c r="E58" i="12"/>
  <c r="R58" i="12" s="1"/>
  <c r="D58" i="12"/>
  <c r="C58" i="12"/>
  <c r="B58" i="12"/>
  <c r="AN57" i="12"/>
  <c r="AM57" i="12"/>
  <c r="Y57" i="12" s="1"/>
  <c r="AL57" i="12"/>
  <c r="AK57" i="12"/>
  <c r="AG57" i="12"/>
  <c r="AH57" i="12" s="1"/>
  <c r="AE57" i="12"/>
  <c r="AB57" i="12"/>
  <c r="AA57" i="12"/>
  <c r="AD57" i="12" s="1"/>
  <c r="Z57" i="12"/>
  <c r="X57" i="12"/>
  <c r="U57" i="12"/>
  <c r="T57" i="12"/>
  <c r="S57" i="12"/>
  <c r="P57" i="12"/>
  <c r="O57" i="12"/>
  <c r="N57" i="12"/>
  <c r="M57" i="12"/>
  <c r="J57" i="12"/>
  <c r="AJ57" i="12" s="1"/>
  <c r="G57" i="12"/>
  <c r="Q57" i="12" s="1"/>
  <c r="E57" i="12"/>
  <c r="R57" i="12" s="1"/>
  <c r="D57" i="12"/>
  <c r="C57" i="12"/>
  <c r="B57" i="12"/>
  <c r="AN56" i="12"/>
  <c r="AL56" i="12"/>
  <c r="AK56" i="12"/>
  <c r="AG56" i="12"/>
  <c r="AH56" i="12" s="1"/>
  <c r="AE56" i="12"/>
  <c r="AC56" i="12"/>
  <c r="AB56" i="12"/>
  <c r="AA56" i="12"/>
  <c r="AD56" i="12" s="1"/>
  <c r="Z56" i="12"/>
  <c r="X56" i="12"/>
  <c r="W56" i="12"/>
  <c r="V56" i="12"/>
  <c r="U56" i="12"/>
  <c r="T56" i="12"/>
  <c r="S56" i="12"/>
  <c r="AM56" i="12" s="1"/>
  <c r="Y56" i="12" s="1"/>
  <c r="P56" i="12"/>
  <c r="O56" i="12"/>
  <c r="N56" i="12"/>
  <c r="M56" i="12"/>
  <c r="J56" i="12"/>
  <c r="AJ56" i="12" s="1"/>
  <c r="G56" i="12"/>
  <c r="Q56" i="12" s="1"/>
  <c r="E56" i="12"/>
  <c r="R56" i="12" s="1"/>
  <c r="D56" i="12"/>
  <c r="C56" i="12"/>
  <c r="B56" i="12"/>
  <c r="AN55" i="12"/>
  <c r="AM55" i="12"/>
  <c r="AK55" i="12"/>
  <c r="AG55" i="12"/>
  <c r="AH55" i="12" s="1"/>
  <c r="AE55" i="12"/>
  <c r="AA55" i="12"/>
  <c r="AD55" i="12" s="1"/>
  <c r="Z55" i="12"/>
  <c r="X55" i="12"/>
  <c r="V55" i="12"/>
  <c r="U55" i="12"/>
  <c r="T55" i="12"/>
  <c r="S55" i="12"/>
  <c r="Q55" i="12"/>
  <c r="P55" i="12"/>
  <c r="O55" i="12"/>
  <c r="N55" i="12"/>
  <c r="M55" i="12"/>
  <c r="J55" i="12"/>
  <c r="AJ55" i="12" s="1"/>
  <c r="G55" i="12"/>
  <c r="E55" i="12"/>
  <c r="R55" i="12" s="1"/>
  <c r="AL55" i="12" s="1"/>
  <c r="Y55" i="12" s="1"/>
  <c r="D55" i="12"/>
  <c r="C55" i="12"/>
  <c r="B55" i="12"/>
  <c r="AN54" i="12"/>
  <c r="AK54" i="12"/>
  <c r="AG54" i="12"/>
  <c r="AH54" i="12" s="1"/>
  <c r="AE54" i="12"/>
  <c r="AA54" i="12"/>
  <c r="AD54" i="12" s="1"/>
  <c r="Z54" i="12"/>
  <c r="X54" i="12"/>
  <c r="P54" i="12"/>
  <c r="O54" i="12"/>
  <c r="N54" i="12"/>
  <c r="E54" i="12"/>
  <c r="W54" i="12" s="1"/>
  <c r="AC54" i="12" s="1"/>
  <c r="D54" i="12"/>
  <c r="C54" i="12"/>
  <c r="B54" i="12"/>
  <c r="AN53" i="12"/>
  <c r="AC53" i="12" s="1"/>
  <c r="AK53" i="12"/>
  <c r="AG53" i="12"/>
  <c r="AH53" i="12" s="1"/>
  <c r="AE53" i="12"/>
  <c r="AA53" i="12"/>
  <c r="Z53" i="12"/>
  <c r="AD53" i="12" s="1"/>
  <c r="X53" i="12"/>
  <c r="W53" i="12"/>
  <c r="P53" i="12"/>
  <c r="O53" i="12"/>
  <c r="N53" i="12"/>
  <c r="E53" i="12"/>
  <c r="V53" i="12" s="1"/>
  <c r="D53" i="12"/>
  <c r="C53" i="12"/>
  <c r="B53" i="12"/>
  <c r="AN52" i="12"/>
  <c r="AC52" i="12" s="1"/>
  <c r="AK52" i="12"/>
  <c r="AG52" i="12"/>
  <c r="AH52" i="12" s="1"/>
  <c r="AE52" i="12"/>
  <c r="AD52" i="12"/>
  <c r="AA52" i="12"/>
  <c r="Z52" i="12"/>
  <c r="X52" i="12"/>
  <c r="W52" i="12"/>
  <c r="V52" i="12"/>
  <c r="P52" i="12"/>
  <c r="O52" i="12"/>
  <c r="N52" i="12"/>
  <c r="E52" i="12"/>
  <c r="U52" i="12" s="1"/>
  <c r="D52" i="12"/>
  <c r="C52" i="12"/>
  <c r="B52" i="12"/>
  <c r="AN51" i="12"/>
  <c r="AC51" i="12" s="1"/>
  <c r="AK51" i="12"/>
  <c r="AG51" i="12"/>
  <c r="AH51" i="12" s="1"/>
  <c r="AE51" i="12"/>
  <c r="AD51" i="12"/>
  <c r="AA51" i="12"/>
  <c r="Z51" i="12"/>
  <c r="X51" i="12"/>
  <c r="W51" i="12"/>
  <c r="V51" i="12"/>
  <c r="P51" i="12"/>
  <c r="O51" i="12"/>
  <c r="N51" i="12"/>
  <c r="E51" i="12"/>
  <c r="U51" i="12" s="1"/>
  <c r="D51" i="12"/>
  <c r="C51" i="12"/>
  <c r="B51" i="12"/>
  <c r="AN50" i="12"/>
  <c r="AC50" i="12" s="1"/>
  <c r="AK50" i="12"/>
  <c r="AG50" i="12"/>
  <c r="AH50" i="12" s="1"/>
  <c r="AE50" i="12"/>
  <c r="AD50" i="12"/>
  <c r="AA50" i="12"/>
  <c r="Z50" i="12"/>
  <c r="X50" i="12"/>
  <c r="W50" i="12"/>
  <c r="V50" i="12"/>
  <c r="S50" i="12"/>
  <c r="AM50" i="12" s="1"/>
  <c r="P50" i="12"/>
  <c r="O50" i="12"/>
  <c r="N50" i="12"/>
  <c r="G50" i="12"/>
  <c r="Q50" i="12" s="1"/>
  <c r="E50" i="12"/>
  <c r="U50" i="12" s="1"/>
  <c r="D50" i="12"/>
  <c r="C50" i="12"/>
  <c r="B50" i="12"/>
  <c r="AN49" i="12"/>
  <c r="AC49" i="12" s="1"/>
  <c r="AK49" i="12"/>
  <c r="AG49" i="12"/>
  <c r="AH49" i="12" s="1"/>
  <c r="AE49" i="12"/>
  <c r="AD49" i="12"/>
  <c r="AA49" i="12"/>
  <c r="Z49" i="12"/>
  <c r="X49" i="12"/>
  <c r="W49" i="12"/>
  <c r="V49" i="12"/>
  <c r="S49" i="12"/>
  <c r="AM49" i="12" s="1"/>
  <c r="P49" i="12"/>
  <c r="O49" i="12"/>
  <c r="N49" i="12"/>
  <c r="G49" i="12"/>
  <c r="Q49" i="12" s="1"/>
  <c r="E49" i="12"/>
  <c r="U49" i="12" s="1"/>
  <c r="D49" i="12"/>
  <c r="C49" i="12"/>
  <c r="B49" i="12"/>
  <c r="AN48" i="12"/>
  <c r="AC48" i="12" s="1"/>
  <c r="AK48" i="12"/>
  <c r="AG48" i="12"/>
  <c r="AH48" i="12" s="1"/>
  <c r="AE48" i="12"/>
  <c r="AD48" i="12"/>
  <c r="AA48" i="12"/>
  <c r="Z48" i="12"/>
  <c r="X48" i="12"/>
  <c r="W48" i="12"/>
  <c r="V48" i="12"/>
  <c r="S48" i="12"/>
  <c r="AM48" i="12" s="1"/>
  <c r="P48" i="12"/>
  <c r="O48" i="12"/>
  <c r="N48" i="12"/>
  <c r="G48" i="12"/>
  <c r="Q48" i="12" s="1"/>
  <c r="E48" i="12"/>
  <c r="U48" i="12" s="1"/>
  <c r="D48" i="12"/>
  <c r="C48" i="12"/>
  <c r="B48" i="12"/>
  <c r="AN47" i="12"/>
  <c r="AC47" i="12" s="1"/>
  <c r="AK47" i="12"/>
  <c r="AG47" i="12"/>
  <c r="AH47" i="12" s="1"/>
  <c r="AE47" i="12"/>
  <c r="AD47" i="12"/>
  <c r="AA47" i="12"/>
  <c r="Z47" i="12"/>
  <c r="X47" i="12"/>
  <c r="W47" i="12"/>
  <c r="V47" i="12"/>
  <c r="S47" i="12"/>
  <c r="AM47" i="12" s="1"/>
  <c r="P47" i="12"/>
  <c r="O47" i="12"/>
  <c r="N47" i="12"/>
  <c r="G47" i="12"/>
  <c r="Q47" i="12" s="1"/>
  <c r="E47" i="12"/>
  <c r="U47" i="12" s="1"/>
  <c r="D47" i="12"/>
  <c r="C47" i="12"/>
  <c r="B47" i="12"/>
  <c r="AN46" i="12"/>
  <c r="AC46" i="12" s="1"/>
  <c r="AK46" i="12"/>
  <c r="AG46" i="12"/>
  <c r="AH46" i="12" s="1"/>
  <c r="AE46" i="12"/>
  <c r="AA46" i="12"/>
  <c r="AD46" i="12" s="1"/>
  <c r="Z46" i="12"/>
  <c r="X46" i="12"/>
  <c r="W46" i="12"/>
  <c r="V46" i="12"/>
  <c r="S46" i="12"/>
  <c r="AM46" i="12" s="1"/>
  <c r="P46" i="12"/>
  <c r="O46" i="12"/>
  <c r="N46" i="12"/>
  <c r="G46" i="12"/>
  <c r="Q46" i="12" s="1"/>
  <c r="E46" i="12"/>
  <c r="U46" i="12" s="1"/>
  <c r="D46" i="12"/>
  <c r="C46" i="12"/>
  <c r="B46" i="12"/>
  <c r="AN45" i="12"/>
  <c r="AC45" i="12" s="1"/>
  <c r="AK45" i="12"/>
  <c r="AG45" i="12"/>
  <c r="AH45" i="12" s="1"/>
  <c r="AE45" i="12"/>
  <c r="AA45" i="12"/>
  <c r="AD45" i="12" s="1"/>
  <c r="Z45" i="12"/>
  <c r="X45" i="12"/>
  <c r="W45" i="12"/>
  <c r="V45" i="12"/>
  <c r="S45" i="12"/>
  <c r="AM45" i="12" s="1"/>
  <c r="P45" i="12"/>
  <c r="O45" i="12"/>
  <c r="N45" i="12"/>
  <c r="G45" i="12"/>
  <c r="Q45" i="12" s="1"/>
  <c r="E45" i="12"/>
  <c r="U45" i="12" s="1"/>
  <c r="D45" i="12"/>
  <c r="C45" i="12"/>
  <c r="B45" i="12"/>
  <c r="AN44" i="12"/>
  <c r="AC44" i="12" s="1"/>
  <c r="AK44" i="12"/>
  <c r="AG44" i="12"/>
  <c r="AH44" i="12" s="1"/>
  <c r="AE44" i="12"/>
  <c r="AA44" i="12"/>
  <c r="AD44" i="12" s="1"/>
  <c r="Z44" i="12"/>
  <c r="X44" i="12"/>
  <c r="W44" i="12"/>
  <c r="V44" i="12"/>
  <c r="S44" i="12"/>
  <c r="AM44" i="12" s="1"/>
  <c r="P44" i="12"/>
  <c r="O44" i="12"/>
  <c r="N44" i="12"/>
  <c r="G44" i="12"/>
  <c r="Q44" i="12" s="1"/>
  <c r="E44" i="12"/>
  <c r="U44" i="12" s="1"/>
  <c r="D44" i="12"/>
  <c r="C44" i="12"/>
  <c r="B44" i="12"/>
  <c r="AN43" i="12"/>
  <c r="AC43" i="12" s="1"/>
  <c r="AK43" i="12"/>
  <c r="AG43" i="12"/>
  <c r="AH43" i="12" s="1"/>
  <c r="AE43" i="12"/>
  <c r="AA43" i="12"/>
  <c r="AD43" i="12" s="1"/>
  <c r="Z43" i="12"/>
  <c r="X43" i="12"/>
  <c r="W43" i="12"/>
  <c r="V43" i="12"/>
  <c r="S43" i="12"/>
  <c r="AM43" i="12" s="1"/>
  <c r="P43" i="12"/>
  <c r="O43" i="12"/>
  <c r="N43" i="12"/>
  <c r="G43" i="12"/>
  <c r="Q43" i="12" s="1"/>
  <c r="E43" i="12"/>
  <c r="U43" i="12" s="1"/>
  <c r="D43" i="12"/>
  <c r="C43" i="12"/>
  <c r="B43" i="12"/>
  <c r="AN42" i="12"/>
  <c r="AC42" i="12" s="1"/>
  <c r="AK42" i="12"/>
  <c r="AG42" i="12"/>
  <c r="AH42" i="12" s="1"/>
  <c r="AE42" i="12"/>
  <c r="AA42" i="12"/>
  <c r="AD42" i="12" s="1"/>
  <c r="Z42" i="12"/>
  <c r="X42" i="12"/>
  <c r="W42" i="12"/>
  <c r="V42" i="12"/>
  <c r="S42" i="12"/>
  <c r="AM42" i="12" s="1"/>
  <c r="P42" i="12"/>
  <c r="O42" i="12"/>
  <c r="N42" i="12"/>
  <c r="G42" i="12"/>
  <c r="Q42" i="12" s="1"/>
  <c r="E42" i="12"/>
  <c r="U42" i="12" s="1"/>
  <c r="D42" i="12"/>
  <c r="C42" i="12"/>
  <c r="B42" i="12"/>
  <c r="AN41" i="12"/>
  <c r="AC41" i="12" s="1"/>
  <c r="AK41" i="12"/>
  <c r="AG41" i="12"/>
  <c r="AH41" i="12" s="1"/>
  <c r="AE41" i="12"/>
  <c r="AA41" i="12"/>
  <c r="AD41" i="12" s="1"/>
  <c r="Z41" i="12"/>
  <c r="X41" i="12"/>
  <c r="W41" i="12"/>
  <c r="V41" i="12"/>
  <c r="S41" i="12"/>
  <c r="AM41" i="12" s="1"/>
  <c r="P41" i="12"/>
  <c r="O41" i="12"/>
  <c r="N41" i="12"/>
  <c r="G41" i="12"/>
  <c r="Q41" i="12" s="1"/>
  <c r="E41" i="12"/>
  <c r="U41" i="12" s="1"/>
  <c r="D41" i="12"/>
  <c r="C41" i="12"/>
  <c r="B41" i="12"/>
  <c r="AN40" i="12"/>
  <c r="AC40" i="12" s="1"/>
  <c r="AK40" i="12"/>
  <c r="AG40" i="12"/>
  <c r="AH40" i="12" s="1"/>
  <c r="AE40" i="12"/>
  <c r="AA40" i="12"/>
  <c r="AD40" i="12" s="1"/>
  <c r="Z40" i="12"/>
  <c r="X40" i="12"/>
  <c r="W40" i="12"/>
  <c r="V40" i="12"/>
  <c r="S40" i="12"/>
  <c r="AM40" i="12" s="1"/>
  <c r="P40" i="12"/>
  <c r="O40" i="12"/>
  <c r="N40" i="12"/>
  <c r="G40" i="12"/>
  <c r="Q40" i="12" s="1"/>
  <c r="E40" i="12"/>
  <c r="U40" i="12" s="1"/>
  <c r="D40" i="12"/>
  <c r="C40" i="12"/>
  <c r="B40" i="12"/>
  <c r="AN39" i="12"/>
  <c r="AC39" i="12" s="1"/>
  <c r="AK39" i="12"/>
  <c r="AG39" i="12"/>
  <c r="AH39" i="12" s="1"/>
  <c r="AE39" i="12"/>
  <c r="AA39" i="12"/>
  <c r="AD39" i="12" s="1"/>
  <c r="Z39" i="12"/>
  <c r="X39" i="12"/>
  <c r="W39" i="12"/>
  <c r="V39" i="12"/>
  <c r="S39" i="12"/>
  <c r="AM39" i="12" s="1"/>
  <c r="P39" i="12"/>
  <c r="O39" i="12"/>
  <c r="N39" i="12"/>
  <c r="G39" i="12"/>
  <c r="Q39" i="12" s="1"/>
  <c r="E39" i="12"/>
  <c r="U39" i="12" s="1"/>
  <c r="D39" i="12"/>
  <c r="C39" i="12"/>
  <c r="B39" i="12"/>
  <c r="AN38" i="12"/>
  <c r="AC38" i="12" s="1"/>
  <c r="AK38" i="12"/>
  <c r="AG38" i="12"/>
  <c r="AH38" i="12" s="1"/>
  <c r="AE38" i="12"/>
  <c r="AA38" i="12"/>
  <c r="AD38" i="12" s="1"/>
  <c r="Z38" i="12"/>
  <c r="X38" i="12"/>
  <c r="W38" i="12"/>
  <c r="V38" i="12"/>
  <c r="S38" i="12"/>
  <c r="AM38" i="12" s="1"/>
  <c r="P38" i="12"/>
  <c r="O38" i="12"/>
  <c r="N38" i="12"/>
  <c r="G38" i="12"/>
  <c r="Q38" i="12" s="1"/>
  <c r="E38" i="12"/>
  <c r="U38" i="12" s="1"/>
  <c r="D38" i="12"/>
  <c r="C38" i="12"/>
  <c r="B38" i="12"/>
  <c r="AN37" i="12"/>
  <c r="AC37" i="12" s="1"/>
  <c r="AK37" i="12"/>
  <c r="AG37" i="12"/>
  <c r="AH37" i="12" s="1"/>
  <c r="AE37" i="12"/>
  <c r="AA37" i="12"/>
  <c r="AD37" i="12" s="1"/>
  <c r="Z37" i="12"/>
  <c r="X37" i="12"/>
  <c r="W37" i="12"/>
  <c r="V37" i="12"/>
  <c r="S37" i="12"/>
  <c r="AM37" i="12" s="1"/>
  <c r="P37" i="12"/>
  <c r="O37" i="12"/>
  <c r="N37" i="12"/>
  <c r="G37" i="12"/>
  <c r="Q37" i="12" s="1"/>
  <c r="E37" i="12"/>
  <c r="U37" i="12" s="1"/>
  <c r="D37" i="12"/>
  <c r="C37" i="12"/>
  <c r="B37" i="12"/>
  <c r="AN36" i="12"/>
  <c r="AC36" i="12" s="1"/>
  <c r="AK36" i="12"/>
  <c r="AG36" i="12"/>
  <c r="AH36" i="12" s="1"/>
  <c r="AE36" i="12"/>
  <c r="AA36" i="12"/>
  <c r="AD36" i="12" s="1"/>
  <c r="Z36" i="12"/>
  <c r="X36" i="12"/>
  <c r="W36" i="12"/>
  <c r="V36" i="12"/>
  <c r="S36" i="12"/>
  <c r="AM36" i="12" s="1"/>
  <c r="P36" i="12"/>
  <c r="O36" i="12"/>
  <c r="N36" i="12"/>
  <c r="G36" i="12"/>
  <c r="Q36" i="12" s="1"/>
  <c r="E36" i="12"/>
  <c r="U36" i="12" s="1"/>
  <c r="D36" i="12"/>
  <c r="C36" i="12"/>
  <c r="B36" i="12"/>
  <c r="AN35" i="12"/>
  <c r="AC35" i="12" s="1"/>
  <c r="AK35" i="12"/>
  <c r="AG35" i="12"/>
  <c r="AH35" i="12" s="1"/>
  <c r="AE35" i="12"/>
  <c r="AA35" i="12"/>
  <c r="AD35" i="12" s="1"/>
  <c r="Z35" i="12"/>
  <c r="X35" i="12"/>
  <c r="W35" i="12"/>
  <c r="V35" i="12"/>
  <c r="S35" i="12"/>
  <c r="AM35" i="12" s="1"/>
  <c r="P35" i="12"/>
  <c r="O35" i="12"/>
  <c r="N35" i="12"/>
  <c r="G35" i="12"/>
  <c r="Q35" i="12" s="1"/>
  <c r="E35" i="12"/>
  <c r="U35" i="12" s="1"/>
  <c r="D35" i="12"/>
  <c r="C35" i="12"/>
  <c r="B35" i="12"/>
  <c r="AN34" i="12"/>
  <c r="AC34" i="12" s="1"/>
  <c r="AK34" i="12"/>
  <c r="AG34" i="12"/>
  <c r="AH34" i="12" s="1"/>
  <c r="AE34" i="12"/>
  <c r="AA34" i="12"/>
  <c r="AD34" i="12" s="1"/>
  <c r="Z34" i="12"/>
  <c r="X34" i="12"/>
  <c r="W34" i="12"/>
  <c r="V34" i="12"/>
  <c r="S34" i="12"/>
  <c r="AM34" i="12" s="1"/>
  <c r="P34" i="12"/>
  <c r="O34" i="12"/>
  <c r="N34" i="12"/>
  <c r="G34" i="12"/>
  <c r="Q34" i="12" s="1"/>
  <c r="E34" i="12"/>
  <c r="U34" i="12" s="1"/>
  <c r="D34" i="12"/>
  <c r="C34" i="12"/>
  <c r="B34" i="12"/>
  <c r="AN33" i="12"/>
  <c r="AK33" i="12"/>
  <c r="AG33" i="12"/>
  <c r="AH33" i="12" s="1"/>
  <c r="AE33" i="12"/>
  <c r="AA33" i="12"/>
  <c r="AD33" i="12" s="1"/>
  <c r="AD183" i="12" s="1"/>
  <c r="Z33" i="12"/>
  <c r="Z183" i="12" s="1"/>
  <c r="X33" i="12"/>
  <c r="P33" i="12"/>
  <c r="O33" i="12"/>
  <c r="N33" i="12"/>
  <c r="E33" i="12"/>
  <c r="V33" i="12" s="1"/>
  <c r="C33" i="12"/>
  <c r="B33" i="12"/>
  <c r="K25" i="12"/>
  <c r="I25" i="12"/>
  <c r="H25" i="12"/>
  <c r="F25" i="12"/>
  <c r="B19" i="12"/>
  <c r="R16" i="12"/>
  <c r="B16" i="12"/>
  <c r="B13" i="12"/>
  <c r="B12" i="12"/>
  <c r="B11" i="12"/>
  <c r="B10" i="12"/>
  <c r="B9" i="12"/>
  <c r="B6" i="12"/>
  <c r="I183" i="13"/>
  <c r="F190" i="13" s="1"/>
  <c r="H183" i="13"/>
  <c r="C190" i="13" s="1"/>
  <c r="I190" i="13" s="1"/>
  <c r="F183" i="13"/>
  <c r="AN182" i="13"/>
  <c r="AC182" i="13" s="1"/>
  <c r="AK182" i="13"/>
  <c r="AH182" i="13"/>
  <c r="AG182" i="13"/>
  <c r="AE182" i="13"/>
  <c r="AA182" i="13"/>
  <c r="Z182" i="13"/>
  <c r="AD182" i="13" s="1"/>
  <c r="X182" i="13"/>
  <c r="W182" i="13"/>
  <c r="P182" i="13"/>
  <c r="O182" i="13"/>
  <c r="N182" i="13"/>
  <c r="E182" i="13"/>
  <c r="V182" i="13" s="1"/>
  <c r="D182" i="13"/>
  <c r="C182" i="13"/>
  <c r="B182" i="13"/>
  <c r="AN181" i="13"/>
  <c r="AC181" i="13" s="1"/>
  <c r="AK181" i="13"/>
  <c r="AH181" i="13"/>
  <c r="AG181" i="13"/>
  <c r="AE181" i="13"/>
  <c r="AA181" i="13"/>
  <c r="Z181" i="13"/>
  <c r="AD181" i="13" s="1"/>
  <c r="X181" i="13"/>
  <c r="W181" i="13"/>
  <c r="P181" i="13"/>
  <c r="O181" i="13"/>
  <c r="N181" i="13"/>
  <c r="E181" i="13"/>
  <c r="V181" i="13" s="1"/>
  <c r="D181" i="13"/>
  <c r="C181" i="13"/>
  <c r="B181" i="13"/>
  <c r="AN180" i="13"/>
  <c r="AC180" i="13" s="1"/>
  <c r="AK180" i="13"/>
  <c r="AH180" i="13"/>
  <c r="AG180" i="13"/>
  <c r="AE180" i="13"/>
  <c r="AA180" i="13"/>
  <c r="Z180" i="13"/>
  <c r="AD180" i="13" s="1"/>
  <c r="X180" i="13"/>
  <c r="W180" i="13"/>
  <c r="P180" i="13"/>
  <c r="O180" i="13"/>
  <c r="N180" i="13"/>
  <c r="E180" i="13"/>
  <c r="V180" i="13" s="1"/>
  <c r="D180" i="13"/>
  <c r="C180" i="13"/>
  <c r="B180" i="13"/>
  <c r="AN179" i="13"/>
  <c r="AC179" i="13" s="1"/>
  <c r="AK179" i="13"/>
  <c r="AH179" i="13"/>
  <c r="AG179" i="13"/>
  <c r="AE179" i="13"/>
  <c r="AA179" i="13"/>
  <c r="Z179" i="13"/>
  <c r="AD179" i="13" s="1"/>
  <c r="X179" i="13"/>
  <c r="W179" i="13"/>
  <c r="P179" i="13"/>
  <c r="O179" i="13"/>
  <c r="N179" i="13"/>
  <c r="E179" i="13"/>
  <c r="V179" i="13" s="1"/>
  <c r="D179" i="13"/>
  <c r="C179" i="13"/>
  <c r="B179" i="13"/>
  <c r="AN178" i="13"/>
  <c r="AC178" i="13" s="1"/>
  <c r="AK178" i="13"/>
  <c r="AH178" i="13"/>
  <c r="AG178" i="13"/>
  <c r="AE178" i="13"/>
  <c r="AA178" i="13"/>
  <c r="Z178" i="13"/>
  <c r="AD178" i="13" s="1"/>
  <c r="X178" i="13"/>
  <c r="W178" i="13"/>
  <c r="P178" i="13"/>
  <c r="O178" i="13"/>
  <c r="N178" i="13"/>
  <c r="E178" i="13"/>
  <c r="V178" i="13" s="1"/>
  <c r="D178" i="13"/>
  <c r="C178" i="13"/>
  <c r="B178" i="13"/>
  <c r="AN177" i="13"/>
  <c r="AC177" i="13" s="1"/>
  <c r="AK177" i="13"/>
  <c r="AH177" i="13"/>
  <c r="AG177" i="13"/>
  <c r="AE177" i="13"/>
  <c r="AA177" i="13"/>
  <c r="Z177" i="13"/>
  <c r="AD177" i="13" s="1"/>
  <c r="X177" i="13"/>
  <c r="W177" i="13"/>
  <c r="P177" i="13"/>
  <c r="O177" i="13"/>
  <c r="N177" i="13"/>
  <c r="E177" i="13"/>
  <c r="V177" i="13" s="1"/>
  <c r="D177" i="13"/>
  <c r="C177" i="13"/>
  <c r="B177" i="13"/>
  <c r="AN176" i="13"/>
  <c r="AC176" i="13" s="1"/>
  <c r="AK176" i="13"/>
  <c r="AH176" i="13"/>
  <c r="AG176" i="13"/>
  <c r="AE176" i="13"/>
  <c r="AA176" i="13"/>
  <c r="Z176" i="13"/>
  <c r="AD176" i="13" s="1"/>
  <c r="X176" i="13"/>
  <c r="W176" i="13"/>
  <c r="P176" i="13"/>
  <c r="O176" i="13"/>
  <c r="N176" i="13"/>
  <c r="E176" i="13"/>
  <c r="V176" i="13" s="1"/>
  <c r="D176" i="13"/>
  <c r="C176" i="13"/>
  <c r="B176" i="13"/>
  <c r="AN175" i="13"/>
  <c r="AC175" i="13" s="1"/>
  <c r="AK175" i="13"/>
  <c r="AH175" i="13"/>
  <c r="AG175" i="13"/>
  <c r="AE175" i="13"/>
  <c r="AA175" i="13"/>
  <c r="Z175" i="13"/>
  <c r="AD175" i="13" s="1"/>
  <c r="X175" i="13"/>
  <c r="W175" i="13"/>
  <c r="P175" i="13"/>
  <c r="O175" i="13"/>
  <c r="N175" i="13"/>
  <c r="E175" i="13"/>
  <c r="V175" i="13" s="1"/>
  <c r="D175" i="13"/>
  <c r="C175" i="13"/>
  <c r="B175" i="13"/>
  <c r="AN174" i="13"/>
  <c r="AC174" i="13" s="1"/>
  <c r="AK174" i="13"/>
  <c r="AH174" i="13"/>
  <c r="AG174" i="13"/>
  <c r="AE174" i="13"/>
  <c r="AA174" i="13"/>
  <c r="Z174" i="13"/>
  <c r="AD174" i="13" s="1"/>
  <c r="X174" i="13"/>
  <c r="W174" i="13"/>
  <c r="P174" i="13"/>
  <c r="O174" i="13"/>
  <c r="N174" i="13"/>
  <c r="E174" i="13"/>
  <c r="V174" i="13" s="1"/>
  <c r="D174" i="13"/>
  <c r="C174" i="13"/>
  <c r="B174" i="13"/>
  <c r="AN173" i="13"/>
  <c r="AC173" i="13" s="1"/>
  <c r="AK173" i="13"/>
  <c r="AH173" i="13"/>
  <c r="AG173" i="13"/>
  <c r="AE173" i="13"/>
  <c r="AA173" i="13"/>
  <c r="AD173" i="13" s="1"/>
  <c r="Z173" i="13"/>
  <c r="X173" i="13"/>
  <c r="W173" i="13"/>
  <c r="Q173" i="13"/>
  <c r="P173" i="13"/>
  <c r="O173" i="13"/>
  <c r="N173" i="13"/>
  <c r="J173" i="13"/>
  <c r="AJ173" i="13" s="1"/>
  <c r="G173" i="13"/>
  <c r="E173" i="13"/>
  <c r="V173" i="13" s="1"/>
  <c r="D173" i="13"/>
  <c r="C173" i="13"/>
  <c r="B173" i="13"/>
  <c r="AN172" i="13"/>
  <c r="AC172" i="13" s="1"/>
  <c r="AK172" i="13"/>
  <c r="AH172" i="13"/>
  <c r="AG172" i="13"/>
  <c r="AE172" i="13"/>
  <c r="AA172" i="13"/>
  <c r="AD172" i="13" s="1"/>
  <c r="Z172" i="13"/>
  <c r="X172" i="13"/>
  <c r="W172" i="13"/>
  <c r="V172" i="13"/>
  <c r="S172" i="13"/>
  <c r="AM172" i="13" s="1"/>
  <c r="Q172" i="13"/>
  <c r="P172" i="13"/>
  <c r="O172" i="13"/>
  <c r="N172" i="13"/>
  <c r="J172" i="13"/>
  <c r="AJ172" i="13" s="1"/>
  <c r="G172" i="13"/>
  <c r="E172" i="13"/>
  <c r="U172" i="13" s="1"/>
  <c r="D172" i="13"/>
  <c r="C172" i="13"/>
  <c r="B172" i="13"/>
  <c r="AN171" i="13"/>
  <c r="AC171" i="13" s="1"/>
  <c r="AK171" i="13"/>
  <c r="AH171" i="13"/>
  <c r="AG171" i="13"/>
  <c r="AE171" i="13"/>
  <c r="AA171" i="13"/>
  <c r="AD171" i="13" s="1"/>
  <c r="Z171" i="13"/>
  <c r="X171" i="13"/>
  <c r="W171" i="13"/>
  <c r="V171" i="13"/>
  <c r="T171" i="13"/>
  <c r="S171" i="13"/>
  <c r="AM171" i="13" s="1"/>
  <c r="Q171" i="13"/>
  <c r="P171" i="13"/>
  <c r="O171" i="13"/>
  <c r="N171" i="13"/>
  <c r="J171" i="13"/>
  <c r="AJ171" i="13" s="1"/>
  <c r="G171" i="13"/>
  <c r="E171" i="13"/>
  <c r="U171" i="13" s="1"/>
  <c r="D171" i="13"/>
  <c r="C171" i="13"/>
  <c r="B171" i="13"/>
  <c r="AN170" i="13"/>
  <c r="AC170" i="13" s="1"/>
  <c r="AK170" i="13"/>
  <c r="AH170" i="13"/>
  <c r="AG170" i="13"/>
  <c r="AE170" i="13"/>
  <c r="AA170" i="13"/>
  <c r="AD170" i="13" s="1"/>
  <c r="Z170" i="13"/>
  <c r="X170" i="13"/>
  <c r="W170" i="13"/>
  <c r="T170" i="13"/>
  <c r="S170" i="13"/>
  <c r="AM170" i="13" s="1"/>
  <c r="Q170" i="13"/>
  <c r="P170" i="13"/>
  <c r="O170" i="13"/>
  <c r="N170" i="13"/>
  <c r="J170" i="13"/>
  <c r="AJ170" i="13" s="1"/>
  <c r="G170" i="13"/>
  <c r="E170" i="13"/>
  <c r="V170" i="13" s="1"/>
  <c r="D170" i="13"/>
  <c r="C170" i="13"/>
  <c r="B170" i="13"/>
  <c r="AN169" i="13"/>
  <c r="AC169" i="13" s="1"/>
  <c r="AK169" i="13"/>
  <c r="AH169" i="13"/>
  <c r="AG169" i="13"/>
  <c r="AE169" i="13"/>
  <c r="AA169" i="13"/>
  <c r="AD169" i="13" s="1"/>
  <c r="Z169" i="13"/>
  <c r="X169" i="13"/>
  <c r="W169" i="13"/>
  <c r="T169" i="13"/>
  <c r="S169" i="13"/>
  <c r="AM169" i="13" s="1"/>
  <c r="Q169" i="13"/>
  <c r="P169" i="13"/>
  <c r="O169" i="13"/>
  <c r="N169" i="13"/>
  <c r="J169" i="13"/>
  <c r="AJ169" i="13" s="1"/>
  <c r="G169" i="13"/>
  <c r="E169" i="13"/>
  <c r="V169" i="13" s="1"/>
  <c r="D169" i="13"/>
  <c r="C169" i="13"/>
  <c r="B169" i="13"/>
  <c r="AN168" i="13"/>
  <c r="AC168" i="13" s="1"/>
  <c r="AK168" i="13"/>
  <c r="AH168" i="13"/>
  <c r="AG168" i="13"/>
  <c r="AE168" i="13"/>
  <c r="AA168" i="13"/>
  <c r="AD168" i="13" s="1"/>
  <c r="Z168" i="13"/>
  <c r="X168" i="13"/>
  <c r="W168" i="13"/>
  <c r="V168" i="13"/>
  <c r="T168" i="13"/>
  <c r="S168" i="13"/>
  <c r="AM168" i="13" s="1"/>
  <c r="Q168" i="13"/>
  <c r="P168" i="13"/>
  <c r="O168" i="13"/>
  <c r="N168" i="13"/>
  <c r="J168" i="13"/>
  <c r="AJ168" i="13" s="1"/>
  <c r="G168" i="13"/>
  <c r="E168" i="13"/>
  <c r="U168" i="13" s="1"/>
  <c r="D168" i="13"/>
  <c r="C168" i="13"/>
  <c r="B168" i="13"/>
  <c r="AN167" i="13"/>
  <c r="AC167" i="13" s="1"/>
  <c r="AK167" i="13"/>
  <c r="AH167" i="13"/>
  <c r="AG167" i="13"/>
  <c r="AE167" i="13"/>
  <c r="AA167" i="13"/>
  <c r="AD167" i="13" s="1"/>
  <c r="Z167" i="13"/>
  <c r="X167" i="13"/>
  <c r="W167" i="13"/>
  <c r="V167" i="13"/>
  <c r="T167" i="13"/>
  <c r="S167" i="13"/>
  <c r="AM167" i="13" s="1"/>
  <c r="Q167" i="13"/>
  <c r="P167" i="13"/>
  <c r="O167" i="13"/>
  <c r="N167" i="13"/>
  <c r="J167" i="13"/>
  <c r="AJ167" i="13" s="1"/>
  <c r="G167" i="13"/>
  <c r="E167" i="13"/>
  <c r="U167" i="13" s="1"/>
  <c r="D167" i="13"/>
  <c r="C167" i="13"/>
  <c r="B167" i="13"/>
  <c r="AN166" i="13"/>
  <c r="AC166" i="13" s="1"/>
  <c r="AK166" i="13"/>
  <c r="AH166" i="13"/>
  <c r="AG166" i="13"/>
  <c r="AE166" i="13"/>
  <c r="AA166" i="13"/>
  <c r="AD166" i="13" s="1"/>
  <c r="Z166" i="13"/>
  <c r="X166" i="13"/>
  <c r="W166" i="13"/>
  <c r="V166" i="13"/>
  <c r="T166" i="13"/>
  <c r="S166" i="13"/>
  <c r="AM166" i="13" s="1"/>
  <c r="Q166" i="13"/>
  <c r="P166" i="13"/>
  <c r="O166" i="13"/>
  <c r="N166" i="13"/>
  <c r="J166" i="13"/>
  <c r="AJ166" i="13" s="1"/>
  <c r="G166" i="13"/>
  <c r="E166" i="13"/>
  <c r="U166" i="13" s="1"/>
  <c r="D166" i="13"/>
  <c r="C166" i="13"/>
  <c r="B166" i="13"/>
  <c r="AN165" i="13"/>
  <c r="AK165" i="13"/>
  <c r="AH165" i="13"/>
  <c r="AG165" i="13"/>
  <c r="AE165" i="13"/>
  <c r="AA165" i="13"/>
  <c r="AD165" i="13" s="1"/>
  <c r="Z165" i="13"/>
  <c r="X165" i="13"/>
  <c r="W165" i="13"/>
  <c r="AC165" i="13" s="1"/>
  <c r="U165" i="13"/>
  <c r="T165" i="13"/>
  <c r="S165" i="13"/>
  <c r="AM165" i="13" s="1"/>
  <c r="Q165" i="13"/>
  <c r="P165" i="13"/>
  <c r="O165" i="13"/>
  <c r="N165" i="13"/>
  <c r="M165" i="13"/>
  <c r="J165" i="13"/>
  <c r="AJ165" i="13" s="1"/>
  <c r="G165" i="13"/>
  <c r="E165" i="13"/>
  <c r="V165" i="13" s="1"/>
  <c r="D165" i="13"/>
  <c r="C165" i="13"/>
  <c r="B165" i="13"/>
  <c r="AN164" i="13"/>
  <c r="AK164" i="13"/>
  <c r="AH164" i="13"/>
  <c r="AG164" i="13"/>
  <c r="AE164" i="13"/>
  <c r="AA164" i="13"/>
  <c r="Z164" i="13"/>
  <c r="AD164" i="13" s="1"/>
  <c r="X164" i="13"/>
  <c r="W164" i="13"/>
  <c r="AC164" i="13" s="1"/>
  <c r="U164" i="13"/>
  <c r="T164" i="13"/>
  <c r="S164" i="13"/>
  <c r="AM164" i="13" s="1"/>
  <c r="Q164" i="13"/>
  <c r="P164" i="13"/>
  <c r="O164" i="13"/>
  <c r="N164" i="13"/>
  <c r="M164" i="13"/>
  <c r="J164" i="13"/>
  <c r="AJ164" i="13" s="1"/>
  <c r="G164" i="13"/>
  <c r="E164" i="13"/>
  <c r="V164" i="13" s="1"/>
  <c r="D164" i="13"/>
  <c r="C164" i="13"/>
  <c r="B164" i="13"/>
  <c r="AN163" i="13"/>
  <c r="AK163" i="13"/>
  <c r="AH163" i="13"/>
  <c r="AG163" i="13"/>
  <c r="AE163" i="13"/>
  <c r="AA163" i="13"/>
  <c r="AD163" i="13" s="1"/>
  <c r="Z163" i="13"/>
  <c r="X163" i="13"/>
  <c r="W163" i="13"/>
  <c r="AC163" i="13" s="1"/>
  <c r="U163" i="13"/>
  <c r="T163" i="13"/>
  <c r="S163" i="13"/>
  <c r="AM163" i="13" s="1"/>
  <c r="Q163" i="13"/>
  <c r="P163" i="13"/>
  <c r="O163" i="13"/>
  <c r="N163" i="13"/>
  <c r="M163" i="13"/>
  <c r="J163" i="13"/>
  <c r="AJ163" i="13" s="1"/>
  <c r="G163" i="13"/>
  <c r="E163" i="13"/>
  <c r="V163" i="13" s="1"/>
  <c r="D163" i="13"/>
  <c r="C163" i="13"/>
  <c r="B163" i="13"/>
  <c r="AN162" i="13"/>
  <c r="AK162" i="13"/>
  <c r="AH162" i="13"/>
  <c r="AG162" i="13"/>
  <c r="AE162" i="13"/>
  <c r="AA162" i="13"/>
  <c r="AD162" i="13" s="1"/>
  <c r="Z162" i="13"/>
  <c r="X162" i="13"/>
  <c r="W162" i="13"/>
  <c r="AC162" i="13" s="1"/>
  <c r="V162" i="13"/>
  <c r="U162" i="13"/>
  <c r="T162" i="13"/>
  <c r="S162" i="13"/>
  <c r="AM162" i="13" s="1"/>
  <c r="Q162" i="13"/>
  <c r="P162" i="13"/>
  <c r="O162" i="13"/>
  <c r="N162" i="13"/>
  <c r="M162" i="13"/>
  <c r="J162" i="13"/>
  <c r="AJ162" i="13" s="1"/>
  <c r="G162" i="13"/>
  <c r="E162" i="13"/>
  <c r="R162" i="13" s="1"/>
  <c r="D162" i="13"/>
  <c r="C162" i="13"/>
  <c r="B162" i="13"/>
  <c r="AN161" i="13"/>
  <c r="AK161" i="13"/>
  <c r="AH161" i="13"/>
  <c r="AG161" i="13"/>
  <c r="AE161" i="13"/>
  <c r="AA161" i="13"/>
  <c r="AD161" i="13" s="1"/>
  <c r="Z161" i="13"/>
  <c r="X161" i="13"/>
  <c r="W161" i="13"/>
  <c r="AC161" i="13" s="1"/>
  <c r="V161" i="13"/>
  <c r="U161" i="13"/>
  <c r="T161" i="13"/>
  <c r="S161" i="13"/>
  <c r="AM161" i="13" s="1"/>
  <c r="Q161" i="13"/>
  <c r="P161" i="13"/>
  <c r="O161" i="13"/>
  <c r="N161" i="13"/>
  <c r="M161" i="13"/>
  <c r="J161" i="13"/>
  <c r="AJ161" i="13" s="1"/>
  <c r="G161" i="13"/>
  <c r="E161" i="13"/>
  <c r="R161" i="13" s="1"/>
  <c r="D161" i="13"/>
  <c r="C161" i="13"/>
  <c r="B161" i="13"/>
  <c r="AN160" i="13"/>
  <c r="AK160" i="13"/>
  <c r="AH160" i="13"/>
  <c r="AG160" i="13"/>
  <c r="AE160" i="13"/>
  <c r="AA160" i="13"/>
  <c r="AD160" i="13" s="1"/>
  <c r="Z160" i="13"/>
  <c r="X160" i="13"/>
  <c r="W160" i="13"/>
  <c r="AC160" i="13" s="1"/>
  <c r="U160" i="13"/>
  <c r="T160" i="13"/>
  <c r="S160" i="13"/>
  <c r="AM160" i="13" s="1"/>
  <c r="Q160" i="13"/>
  <c r="P160" i="13"/>
  <c r="O160" i="13"/>
  <c r="N160" i="13"/>
  <c r="M160" i="13"/>
  <c r="J160" i="13"/>
  <c r="AJ160" i="13" s="1"/>
  <c r="G160" i="13"/>
  <c r="E160" i="13"/>
  <c r="V160" i="13" s="1"/>
  <c r="D160" i="13"/>
  <c r="C160" i="13"/>
  <c r="B160" i="13"/>
  <c r="AN159" i="13"/>
  <c r="AK159" i="13"/>
  <c r="AH159" i="13"/>
  <c r="AG159" i="13"/>
  <c r="AE159" i="13"/>
  <c r="AA159" i="13"/>
  <c r="AD159" i="13" s="1"/>
  <c r="Z159" i="13"/>
  <c r="X159" i="13"/>
  <c r="W159" i="13"/>
  <c r="AC159" i="13" s="1"/>
  <c r="U159" i="13"/>
  <c r="T159" i="13"/>
  <c r="S159" i="13"/>
  <c r="AM159" i="13" s="1"/>
  <c r="Q159" i="13"/>
  <c r="P159" i="13"/>
  <c r="O159" i="13"/>
  <c r="N159" i="13"/>
  <c r="M159" i="13"/>
  <c r="J159" i="13"/>
  <c r="AJ159" i="13" s="1"/>
  <c r="G159" i="13"/>
  <c r="E159" i="13"/>
  <c r="V159" i="13" s="1"/>
  <c r="D159" i="13"/>
  <c r="C159" i="13"/>
  <c r="B159" i="13"/>
  <c r="AN158" i="13"/>
  <c r="AK158" i="13"/>
  <c r="AH158" i="13"/>
  <c r="AG158" i="13"/>
  <c r="AE158" i="13"/>
  <c r="AA158" i="13"/>
  <c r="AD158" i="13" s="1"/>
  <c r="Z158" i="13"/>
  <c r="X158" i="13"/>
  <c r="W158" i="13"/>
  <c r="AC158" i="13" s="1"/>
  <c r="V158" i="13"/>
  <c r="U158" i="13"/>
  <c r="T158" i="13"/>
  <c r="S158" i="13"/>
  <c r="AM158" i="13" s="1"/>
  <c r="Q158" i="13"/>
  <c r="P158" i="13"/>
  <c r="O158" i="13"/>
  <c r="N158" i="13"/>
  <c r="M158" i="13"/>
  <c r="J158" i="13"/>
  <c r="AJ158" i="13" s="1"/>
  <c r="G158" i="13"/>
  <c r="E158" i="13"/>
  <c r="R158" i="13" s="1"/>
  <c r="D158" i="13"/>
  <c r="C158" i="13"/>
  <c r="B158" i="13"/>
  <c r="AN157" i="13"/>
  <c r="AK157" i="13"/>
  <c r="AH157" i="13"/>
  <c r="AG157" i="13"/>
  <c r="AE157" i="13"/>
  <c r="AA157" i="13"/>
  <c r="AD157" i="13" s="1"/>
  <c r="Z157" i="13"/>
  <c r="X157" i="13"/>
  <c r="W157" i="13"/>
  <c r="AC157" i="13" s="1"/>
  <c r="T157" i="13"/>
  <c r="S157" i="13"/>
  <c r="AM157" i="13" s="1"/>
  <c r="Q157" i="13"/>
  <c r="P157" i="13"/>
  <c r="O157" i="13"/>
  <c r="N157" i="13"/>
  <c r="M157" i="13"/>
  <c r="J157" i="13"/>
  <c r="AJ157" i="13" s="1"/>
  <c r="G157" i="13"/>
  <c r="E157" i="13"/>
  <c r="V157" i="13" s="1"/>
  <c r="D157" i="13"/>
  <c r="C157" i="13"/>
  <c r="B157" i="13"/>
  <c r="AN156" i="13"/>
  <c r="AK156" i="13"/>
  <c r="AH156" i="13"/>
  <c r="AG156" i="13"/>
  <c r="AE156" i="13"/>
  <c r="AA156" i="13"/>
  <c r="AD156" i="13" s="1"/>
  <c r="Z156" i="13"/>
  <c r="X156" i="13"/>
  <c r="W156" i="13"/>
  <c r="AC156" i="13" s="1"/>
  <c r="V156" i="13"/>
  <c r="U156" i="13"/>
  <c r="T156" i="13"/>
  <c r="S156" i="13"/>
  <c r="AM156" i="13" s="1"/>
  <c r="Q156" i="13"/>
  <c r="P156" i="13"/>
  <c r="O156" i="13"/>
  <c r="N156" i="13"/>
  <c r="M156" i="13"/>
  <c r="J156" i="13"/>
  <c r="AJ156" i="13" s="1"/>
  <c r="G156" i="13"/>
  <c r="E156" i="13"/>
  <c r="R156" i="13" s="1"/>
  <c r="D156" i="13"/>
  <c r="C156" i="13"/>
  <c r="B156" i="13"/>
  <c r="AN155" i="13"/>
  <c r="AC155" i="13" s="1"/>
  <c r="AK155" i="13"/>
  <c r="AH155" i="13"/>
  <c r="AG155" i="13"/>
  <c r="AE155" i="13"/>
  <c r="AA155" i="13"/>
  <c r="AD155" i="13" s="1"/>
  <c r="Z155" i="13"/>
  <c r="X155" i="13"/>
  <c r="W155" i="13"/>
  <c r="V155" i="13"/>
  <c r="U155" i="13"/>
  <c r="T155" i="13"/>
  <c r="S155" i="13"/>
  <c r="AM155" i="13" s="1"/>
  <c r="Q155" i="13"/>
  <c r="P155" i="13"/>
  <c r="O155" i="13"/>
  <c r="N155" i="13"/>
  <c r="M155" i="13"/>
  <c r="J155" i="13"/>
  <c r="AJ155" i="13" s="1"/>
  <c r="G155" i="13"/>
  <c r="E155" i="13"/>
  <c r="R155" i="13" s="1"/>
  <c r="D155" i="13"/>
  <c r="C155" i="13"/>
  <c r="B155" i="13"/>
  <c r="AN154" i="13"/>
  <c r="AC154" i="13" s="1"/>
  <c r="AK154" i="13"/>
  <c r="AH154" i="13"/>
  <c r="AG154" i="13"/>
  <c r="AE154" i="13"/>
  <c r="AA154" i="13"/>
  <c r="AD154" i="13" s="1"/>
  <c r="Z154" i="13"/>
  <c r="X154" i="13"/>
  <c r="W154" i="13"/>
  <c r="V154" i="13"/>
  <c r="U154" i="13"/>
  <c r="T154" i="13"/>
  <c r="S154" i="13"/>
  <c r="AM154" i="13" s="1"/>
  <c r="Q154" i="13"/>
  <c r="P154" i="13"/>
  <c r="O154" i="13"/>
  <c r="N154" i="13"/>
  <c r="M154" i="13"/>
  <c r="J154" i="13"/>
  <c r="AJ154" i="13" s="1"/>
  <c r="G154" i="13"/>
  <c r="E154" i="13"/>
  <c r="R154" i="13" s="1"/>
  <c r="D154" i="13"/>
  <c r="C154" i="13"/>
  <c r="B154" i="13"/>
  <c r="AN153" i="13"/>
  <c r="AC153" i="13" s="1"/>
  <c r="AK153" i="13"/>
  <c r="AH153" i="13"/>
  <c r="AG153" i="13"/>
  <c r="AE153" i="13"/>
  <c r="AA153" i="13"/>
  <c r="AD153" i="13" s="1"/>
  <c r="Z153" i="13"/>
  <c r="X153" i="13"/>
  <c r="W153" i="13"/>
  <c r="V153" i="13"/>
  <c r="T153" i="13"/>
  <c r="S153" i="13"/>
  <c r="AM153" i="13" s="1"/>
  <c r="Q153" i="13"/>
  <c r="P153" i="13"/>
  <c r="O153" i="13"/>
  <c r="N153" i="13"/>
  <c r="J153" i="13"/>
  <c r="AJ153" i="13" s="1"/>
  <c r="G153" i="13"/>
  <c r="E153" i="13"/>
  <c r="U153" i="13" s="1"/>
  <c r="D153" i="13"/>
  <c r="C153" i="13"/>
  <c r="B153" i="13"/>
  <c r="AN152" i="13"/>
  <c r="AC152" i="13" s="1"/>
  <c r="AK152" i="13"/>
  <c r="AH152" i="13"/>
  <c r="AG152" i="13"/>
  <c r="AE152" i="13"/>
  <c r="AA152" i="13"/>
  <c r="AD152" i="13" s="1"/>
  <c r="Z152" i="13"/>
  <c r="X152" i="13"/>
  <c r="W152" i="13"/>
  <c r="V152" i="13"/>
  <c r="T152" i="13"/>
  <c r="S152" i="13"/>
  <c r="AM152" i="13" s="1"/>
  <c r="Q152" i="13"/>
  <c r="P152" i="13"/>
  <c r="O152" i="13"/>
  <c r="N152" i="13"/>
  <c r="J152" i="13"/>
  <c r="AJ152" i="13" s="1"/>
  <c r="G152" i="13"/>
  <c r="E152" i="13"/>
  <c r="U152" i="13" s="1"/>
  <c r="D152" i="13"/>
  <c r="C152" i="13"/>
  <c r="B152" i="13"/>
  <c r="AN151" i="13"/>
  <c r="AC151" i="13" s="1"/>
  <c r="AK151" i="13"/>
  <c r="AH151" i="13"/>
  <c r="AG151" i="13"/>
  <c r="AE151" i="13"/>
  <c r="AA151" i="13"/>
  <c r="AD151" i="13" s="1"/>
  <c r="Z151" i="13"/>
  <c r="X151" i="13"/>
  <c r="W151" i="13"/>
  <c r="V151" i="13"/>
  <c r="T151" i="13"/>
  <c r="S151" i="13"/>
  <c r="AM151" i="13" s="1"/>
  <c r="Q151" i="13"/>
  <c r="P151" i="13"/>
  <c r="O151" i="13"/>
  <c r="N151" i="13"/>
  <c r="J151" i="13"/>
  <c r="AJ151" i="13" s="1"/>
  <c r="G151" i="13"/>
  <c r="E151" i="13"/>
  <c r="U151" i="13" s="1"/>
  <c r="D151" i="13"/>
  <c r="C151" i="13"/>
  <c r="B151" i="13"/>
  <c r="AN150" i="13"/>
  <c r="AC150" i="13" s="1"/>
  <c r="AK150" i="13"/>
  <c r="AH150" i="13"/>
  <c r="AG150" i="13"/>
  <c r="AE150" i="13"/>
  <c r="AA150" i="13"/>
  <c r="AD150" i="13" s="1"/>
  <c r="Z150" i="13"/>
  <c r="X150" i="13"/>
  <c r="W150" i="13"/>
  <c r="V150" i="13"/>
  <c r="T150" i="13"/>
  <c r="S150" i="13"/>
  <c r="AM150" i="13" s="1"/>
  <c r="Q150" i="13"/>
  <c r="P150" i="13"/>
  <c r="O150" i="13"/>
  <c r="N150" i="13"/>
  <c r="J150" i="13"/>
  <c r="AJ150" i="13" s="1"/>
  <c r="G150" i="13"/>
  <c r="E150" i="13"/>
  <c r="U150" i="13" s="1"/>
  <c r="D150" i="13"/>
  <c r="C150" i="13"/>
  <c r="B150" i="13"/>
  <c r="AN149" i="13"/>
  <c r="AC149" i="13" s="1"/>
  <c r="AK149" i="13"/>
  <c r="AH149" i="13"/>
  <c r="AG149" i="13"/>
  <c r="AE149" i="13"/>
  <c r="AA149" i="13"/>
  <c r="AD149" i="13" s="1"/>
  <c r="Z149" i="13"/>
  <c r="X149" i="13"/>
  <c r="W149" i="13"/>
  <c r="V149" i="13"/>
  <c r="T149" i="13"/>
  <c r="S149" i="13"/>
  <c r="AM149" i="13" s="1"/>
  <c r="Q149" i="13"/>
  <c r="P149" i="13"/>
  <c r="O149" i="13"/>
  <c r="N149" i="13"/>
  <c r="J149" i="13"/>
  <c r="AJ149" i="13" s="1"/>
  <c r="G149" i="13"/>
  <c r="E149" i="13"/>
  <c r="U149" i="13" s="1"/>
  <c r="D149" i="13"/>
  <c r="C149" i="13"/>
  <c r="B149" i="13"/>
  <c r="AN148" i="13"/>
  <c r="AC148" i="13" s="1"/>
  <c r="AK148" i="13"/>
  <c r="AH148" i="13"/>
  <c r="AG148" i="13"/>
  <c r="AE148" i="13"/>
  <c r="AA148" i="13"/>
  <c r="AD148" i="13" s="1"/>
  <c r="Z148" i="13"/>
  <c r="X148" i="13"/>
  <c r="W148" i="13"/>
  <c r="V148" i="13"/>
  <c r="T148" i="13"/>
  <c r="S148" i="13"/>
  <c r="AM148" i="13" s="1"/>
  <c r="Q148" i="13"/>
  <c r="P148" i="13"/>
  <c r="O148" i="13"/>
  <c r="N148" i="13"/>
  <c r="J148" i="13"/>
  <c r="AJ148" i="13" s="1"/>
  <c r="G148" i="13"/>
  <c r="E148" i="13"/>
  <c r="U148" i="13" s="1"/>
  <c r="D148" i="13"/>
  <c r="C148" i="13"/>
  <c r="B148" i="13"/>
  <c r="AN147" i="13"/>
  <c r="AC147" i="13" s="1"/>
  <c r="AK147" i="13"/>
  <c r="AH147" i="13"/>
  <c r="AG147" i="13"/>
  <c r="AE147" i="13"/>
  <c r="AA147" i="13"/>
  <c r="AD147" i="13" s="1"/>
  <c r="Z147" i="13"/>
  <c r="X147" i="13"/>
  <c r="W147" i="13"/>
  <c r="V147" i="13"/>
  <c r="T147" i="13"/>
  <c r="S147" i="13"/>
  <c r="AM147" i="13" s="1"/>
  <c r="Q147" i="13"/>
  <c r="P147" i="13"/>
  <c r="O147" i="13"/>
  <c r="N147" i="13"/>
  <c r="J147" i="13"/>
  <c r="AJ147" i="13" s="1"/>
  <c r="G147" i="13"/>
  <c r="E147" i="13"/>
  <c r="U147" i="13" s="1"/>
  <c r="D147" i="13"/>
  <c r="C147" i="13"/>
  <c r="B147" i="13"/>
  <c r="AN146" i="13"/>
  <c r="AC146" i="13" s="1"/>
  <c r="AK146" i="13"/>
  <c r="AH146" i="13"/>
  <c r="AG146" i="13"/>
  <c r="AE146" i="13"/>
  <c r="AA146" i="13"/>
  <c r="AD146" i="13" s="1"/>
  <c r="Z146" i="13"/>
  <c r="X146" i="13"/>
  <c r="W146" i="13"/>
  <c r="V146" i="13"/>
  <c r="T146" i="13"/>
  <c r="S146" i="13"/>
  <c r="AM146" i="13" s="1"/>
  <c r="Q146" i="13"/>
  <c r="P146" i="13"/>
  <c r="O146" i="13"/>
  <c r="N146" i="13"/>
  <c r="J146" i="13"/>
  <c r="AJ146" i="13" s="1"/>
  <c r="G146" i="13"/>
  <c r="E146" i="13"/>
  <c r="U146" i="13" s="1"/>
  <c r="D146" i="13"/>
  <c r="C146" i="13"/>
  <c r="B146" i="13"/>
  <c r="AN145" i="13"/>
  <c r="AC145" i="13" s="1"/>
  <c r="AK145" i="13"/>
  <c r="AH145" i="13"/>
  <c r="AG145" i="13"/>
  <c r="AE145" i="13"/>
  <c r="AA145" i="13"/>
  <c r="AD145" i="13" s="1"/>
  <c r="Z145" i="13"/>
  <c r="X145" i="13"/>
  <c r="W145" i="13"/>
  <c r="V145" i="13"/>
  <c r="T145" i="13"/>
  <c r="S145" i="13"/>
  <c r="AM145" i="13" s="1"/>
  <c r="Q145" i="13"/>
  <c r="P145" i="13"/>
  <c r="O145" i="13"/>
  <c r="N145" i="13"/>
  <c r="J145" i="13"/>
  <c r="AJ145" i="13" s="1"/>
  <c r="G145" i="13"/>
  <c r="E145" i="13"/>
  <c r="U145" i="13" s="1"/>
  <c r="D145" i="13"/>
  <c r="C145" i="13"/>
  <c r="B145" i="13"/>
  <c r="AN144" i="13"/>
  <c r="AC144" i="13" s="1"/>
  <c r="AK144" i="13"/>
  <c r="AH144" i="13"/>
  <c r="AG144" i="13"/>
  <c r="AE144" i="13"/>
  <c r="AA144" i="13"/>
  <c r="AD144" i="13" s="1"/>
  <c r="Z144" i="13"/>
  <c r="X144" i="13"/>
  <c r="W144" i="13"/>
  <c r="V144" i="13"/>
  <c r="T144" i="13"/>
  <c r="S144" i="13"/>
  <c r="AM144" i="13" s="1"/>
  <c r="Q144" i="13"/>
  <c r="P144" i="13"/>
  <c r="O144" i="13"/>
  <c r="N144" i="13"/>
  <c r="J144" i="13"/>
  <c r="AJ144" i="13" s="1"/>
  <c r="G144" i="13"/>
  <c r="E144" i="13"/>
  <c r="U144" i="13" s="1"/>
  <c r="D144" i="13"/>
  <c r="C144" i="13"/>
  <c r="B144" i="13"/>
  <c r="AN143" i="13"/>
  <c r="AC143" i="13" s="1"/>
  <c r="AK143" i="13"/>
  <c r="AH143" i="13"/>
  <c r="AG143" i="13"/>
  <c r="AE143" i="13"/>
  <c r="AA143" i="13"/>
  <c r="AD143" i="13" s="1"/>
  <c r="Z143" i="13"/>
  <c r="X143" i="13"/>
  <c r="W143" i="13"/>
  <c r="V143" i="13"/>
  <c r="T143" i="13"/>
  <c r="S143" i="13"/>
  <c r="AM143" i="13" s="1"/>
  <c r="Q143" i="13"/>
  <c r="P143" i="13"/>
  <c r="O143" i="13"/>
  <c r="N143" i="13"/>
  <c r="J143" i="13"/>
  <c r="AJ143" i="13" s="1"/>
  <c r="G143" i="13"/>
  <c r="E143" i="13"/>
  <c r="U143" i="13" s="1"/>
  <c r="D143" i="13"/>
  <c r="C143" i="13"/>
  <c r="B143" i="13"/>
  <c r="AN142" i="13"/>
  <c r="AC142" i="13" s="1"/>
  <c r="AK142" i="13"/>
  <c r="AH142" i="13"/>
  <c r="AG142" i="13"/>
  <c r="AE142" i="13"/>
  <c r="AA142" i="13"/>
  <c r="AD142" i="13" s="1"/>
  <c r="Z142" i="13"/>
  <c r="X142" i="13"/>
  <c r="W142" i="13"/>
  <c r="V142" i="13"/>
  <c r="T142" i="13"/>
  <c r="S142" i="13"/>
  <c r="AM142" i="13" s="1"/>
  <c r="Q142" i="13"/>
  <c r="P142" i="13"/>
  <c r="O142" i="13"/>
  <c r="N142" i="13"/>
  <c r="J142" i="13"/>
  <c r="AJ142" i="13" s="1"/>
  <c r="G142" i="13"/>
  <c r="E142" i="13"/>
  <c r="U142" i="13" s="1"/>
  <c r="D142" i="13"/>
  <c r="C142" i="13"/>
  <c r="B142" i="13"/>
  <c r="AN141" i="13"/>
  <c r="AC141" i="13" s="1"/>
  <c r="AK141" i="13"/>
  <c r="AH141" i="13"/>
  <c r="AG141" i="13"/>
  <c r="AE141" i="13"/>
  <c r="AA141" i="13"/>
  <c r="AD141" i="13" s="1"/>
  <c r="Z141" i="13"/>
  <c r="X141" i="13"/>
  <c r="W141" i="13"/>
  <c r="V141" i="13"/>
  <c r="T141" i="13"/>
  <c r="S141" i="13"/>
  <c r="AM141" i="13" s="1"/>
  <c r="Q141" i="13"/>
  <c r="P141" i="13"/>
  <c r="O141" i="13"/>
  <c r="N141" i="13"/>
  <c r="J141" i="13"/>
  <c r="AJ141" i="13" s="1"/>
  <c r="G141" i="13"/>
  <c r="E141" i="13"/>
  <c r="U141" i="13" s="1"/>
  <c r="D141" i="13"/>
  <c r="C141" i="13"/>
  <c r="B141" i="13"/>
  <c r="AN140" i="13"/>
  <c r="AC140" i="13" s="1"/>
  <c r="AK140" i="13"/>
  <c r="AH140" i="13"/>
  <c r="AG140" i="13"/>
  <c r="AE140" i="13"/>
  <c r="AA140" i="13"/>
  <c r="AD140" i="13" s="1"/>
  <c r="Z140" i="13"/>
  <c r="X140" i="13"/>
  <c r="W140" i="13"/>
  <c r="V140" i="13"/>
  <c r="T140" i="13"/>
  <c r="S140" i="13"/>
  <c r="AM140" i="13" s="1"/>
  <c r="Q140" i="13"/>
  <c r="P140" i="13"/>
  <c r="O140" i="13"/>
  <c r="N140" i="13"/>
  <c r="J140" i="13"/>
  <c r="AJ140" i="13" s="1"/>
  <c r="G140" i="13"/>
  <c r="E140" i="13"/>
  <c r="U140" i="13" s="1"/>
  <c r="D140" i="13"/>
  <c r="C140" i="13"/>
  <c r="B140" i="13"/>
  <c r="AN139" i="13"/>
  <c r="AC139" i="13" s="1"/>
  <c r="AK139" i="13"/>
  <c r="AH139" i="13"/>
  <c r="AG139" i="13"/>
  <c r="AE139" i="13"/>
  <c r="AA139" i="13"/>
  <c r="AD139" i="13" s="1"/>
  <c r="Z139" i="13"/>
  <c r="X139" i="13"/>
  <c r="W139" i="13"/>
  <c r="V139" i="13"/>
  <c r="T139" i="13"/>
  <c r="S139" i="13"/>
  <c r="AM139" i="13" s="1"/>
  <c r="Q139" i="13"/>
  <c r="P139" i="13"/>
  <c r="O139" i="13"/>
  <c r="N139" i="13"/>
  <c r="J139" i="13"/>
  <c r="AJ139" i="13" s="1"/>
  <c r="G139" i="13"/>
  <c r="E139" i="13"/>
  <c r="U139" i="13" s="1"/>
  <c r="D139" i="13"/>
  <c r="C139" i="13"/>
  <c r="B139" i="13"/>
  <c r="AN138" i="13"/>
  <c r="AC138" i="13" s="1"/>
  <c r="AK138" i="13"/>
  <c r="AH138" i="13"/>
  <c r="AG138" i="13"/>
  <c r="AE138" i="13"/>
  <c r="AA138" i="13"/>
  <c r="AD138" i="13" s="1"/>
  <c r="Z138" i="13"/>
  <c r="X138" i="13"/>
  <c r="W138" i="13"/>
  <c r="V138" i="13"/>
  <c r="T138" i="13"/>
  <c r="S138" i="13"/>
  <c r="AM138" i="13" s="1"/>
  <c r="Q138" i="13"/>
  <c r="P138" i="13"/>
  <c r="O138" i="13"/>
  <c r="N138" i="13"/>
  <c r="J138" i="13"/>
  <c r="AJ138" i="13" s="1"/>
  <c r="G138" i="13"/>
  <c r="E138" i="13"/>
  <c r="U138" i="13" s="1"/>
  <c r="D138" i="13"/>
  <c r="C138" i="13"/>
  <c r="B138" i="13"/>
  <c r="AN137" i="13"/>
  <c r="AC137" i="13" s="1"/>
  <c r="AK137" i="13"/>
  <c r="AH137" i="13"/>
  <c r="AG137" i="13"/>
  <c r="AE137" i="13"/>
  <c r="AA137" i="13"/>
  <c r="AD137" i="13" s="1"/>
  <c r="Z137" i="13"/>
  <c r="X137" i="13"/>
  <c r="W137" i="13"/>
  <c r="V137" i="13"/>
  <c r="T137" i="13"/>
  <c r="S137" i="13"/>
  <c r="AM137" i="13" s="1"/>
  <c r="Q137" i="13"/>
  <c r="P137" i="13"/>
  <c r="O137" i="13"/>
  <c r="N137" i="13"/>
  <c r="J137" i="13"/>
  <c r="AJ137" i="13" s="1"/>
  <c r="G137" i="13"/>
  <c r="E137" i="13"/>
  <c r="U137" i="13" s="1"/>
  <c r="D137" i="13"/>
  <c r="C137" i="13"/>
  <c r="B137" i="13"/>
  <c r="AN136" i="13"/>
  <c r="AC136" i="13" s="1"/>
  <c r="AK136" i="13"/>
  <c r="AH136" i="13"/>
  <c r="AG136" i="13"/>
  <c r="AE136" i="13"/>
  <c r="AA136" i="13"/>
  <c r="AD136" i="13" s="1"/>
  <c r="Z136" i="13"/>
  <c r="X136" i="13"/>
  <c r="W136" i="13"/>
  <c r="V136" i="13"/>
  <c r="T136" i="13"/>
  <c r="S136" i="13"/>
  <c r="AM136" i="13" s="1"/>
  <c r="Q136" i="13"/>
  <c r="P136" i="13"/>
  <c r="O136" i="13"/>
  <c r="N136" i="13"/>
  <c r="J136" i="13"/>
  <c r="AJ136" i="13" s="1"/>
  <c r="G136" i="13"/>
  <c r="E136" i="13"/>
  <c r="U136" i="13" s="1"/>
  <c r="D136" i="13"/>
  <c r="C136" i="13"/>
  <c r="B136" i="13"/>
  <c r="AN135" i="13"/>
  <c r="AC135" i="13" s="1"/>
  <c r="AK135" i="13"/>
  <c r="AH135" i="13"/>
  <c r="AG135" i="13"/>
  <c r="AE135" i="13"/>
  <c r="AA135" i="13"/>
  <c r="AD135" i="13" s="1"/>
  <c r="Z135" i="13"/>
  <c r="X135" i="13"/>
  <c r="W135" i="13"/>
  <c r="V135" i="13"/>
  <c r="T135" i="13"/>
  <c r="S135" i="13"/>
  <c r="AM135" i="13" s="1"/>
  <c r="P135" i="13"/>
  <c r="O135" i="13"/>
  <c r="N135" i="13"/>
  <c r="J135" i="13"/>
  <c r="AJ135" i="13" s="1"/>
  <c r="G135" i="13"/>
  <c r="Q135" i="13" s="1"/>
  <c r="E135" i="13"/>
  <c r="U135" i="13" s="1"/>
  <c r="D135" i="13"/>
  <c r="C135" i="13"/>
  <c r="B135" i="13"/>
  <c r="AN134" i="13"/>
  <c r="AC134" i="13" s="1"/>
  <c r="AK134" i="13"/>
  <c r="AH134" i="13"/>
  <c r="AG134" i="13"/>
  <c r="AE134" i="13"/>
  <c r="AA134" i="13"/>
  <c r="AD134" i="13" s="1"/>
  <c r="Z134" i="13"/>
  <c r="X134" i="13"/>
  <c r="W134" i="13"/>
  <c r="V134" i="13"/>
  <c r="T134" i="13"/>
  <c r="S134" i="13"/>
  <c r="AM134" i="13" s="1"/>
  <c r="P134" i="13"/>
  <c r="O134" i="13"/>
  <c r="N134" i="13"/>
  <c r="J134" i="13"/>
  <c r="AJ134" i="13" s="1"/>
  <c r="G134" i="13"/>
  <c r="Q134" i="13" s="1"/>
  <c r="E134" i="13"/>
  <c r="U134" i="13" s="1"/>
  <c r="D134" i="13"/>
  <c r="C134" i="13"/>
  <c r="B134" i="13"/>
  <c r="AN133" i="13"/>
  <c r="AC133" i="13" s="1"/>
  <c r="AK133" i="13"/>
  <c r="AH133" i="13"/>
  <c r="AG133" i="13"/>
  <c r="AE133" i="13"/>
  <c r="AA133" i="13"/>
  <c r="AD133" i="13" s="1"/>
  <c r="Z133" i="13"/>
  <c r="X133" i="13"/>
  <c r="W133" i="13"/>
  <c r="V133" i="13"/>
  <c r="T133" i="13"/>
  <c r="S133" i="13"/>
  <c r="AM133" i="13" s="1"/>
  <c r="P133" i="13"/>
  <c r="O133" i="13"/>
  <c r="N133" i="13"/>
  <c r="J133" i="13"/>
  <c r="AJ133" i="13" s="1"/>
  <c r="G133" i="13"/>
  <c r="Q133" i="13" s="1"/>
  <c r="E133" i="13"/>
  <c r="U133" i="13" s="1"/>
  <c r="D133" i="13"/>
  <c r="C133" i="13"/>
  <c r="B133" i="13"/>
  <c r="AN132" i="13"/>
  <c r="AC132" i="13" s="1"/>
  <c r="AK132" i="13"/>
  <c r="AG132" i="13"/>
  <c r="AH132" i="13" s="1"/>
  <c r="AE132" i="13"/>
  <c r="AA132" i="13"/>
  <c r="AD132" i="13" s="1"/>
  <c r="Z132" i="13"/>
  <c r="X132" i="13"/>
  <c r="W132" i="13"/>
  <c r="V132" i="13"/>
  <c r="T132" i="13"/>
  <c r="S132" i="13"/>
  <c r="AM132" i="13" s="1"/>
  <c r="P132" i="13"/>
  <c r="O132" i="13"/>
  <c r="N132" i="13"/>
  <c r="J132" i="13"/>
  <c r="AJ132" i="13" s="1"/>
  <c r="G132" i="13"/>
  <c r="Q132" i="13" s="1"/>
  <c r="E132" i="13"/>
  <c r="U132" i="13" s="1"/>
  <c r="D132" i="13"/>
  <c r="C132" i="13"/>
  <c r="B132" i="13"/>
  <c r="AN131" i="13"/>
  <c r="AK131" i="13"/>
  <c r="AH131" i="13"/>
  <c r="AG131" i="13"/>
  <c r="AE131" i="13"/>
  <c r="AA131" i="13"/>
  <c r="AD131" i="13" s="1"/>
  <c r="Z131" i="13"/>
  <c r="X131" i="13"/>
  <c r="W131" i="13"/>
  <c r="V131" i="13"/>
  <c r="T131" i="13"/>
  <c r="S131" i="13"/>
  <c r="AM131" i="13" s="1"/>
  <c r="P131" i="13"/>
  <c r="O131" i="13"/>
  <c r="N131" i="13"/>
  <c r="J131" i="13"/>
  <c r="AJ131" i="13" s="1"/>
  <c r="G131" i="13"/>
  <c r="Q131" i="13" s="1"/>
  <c r="E131" i="13"/>
  <c r="U131" i="13" s="1"/>
  <c r="D131" i="13"/>
  <c r="C131" i="13"/>
  <c r="B131" i="13"/>
  <c r="AN130" i="13"/>
  <c r="AC130" i="13" s="1"/>
  <c r="AK130" i="13"/>
  <c r="AG130" i="13"/>
  <c r="AH130" i="13" s="1"/>
  <c r="AE130" i="13"/>
  <c r="AA130" i="13"/>
  <c r="AD130" i="13" s="1"/>
  <c r="Z130" i="13"/>
  <c r="X130" i="13"/>
  <c r="W130" i="13"/>
  <c r="V130" i="13"/>
  <c r="T130" i="13"/>
  <c r="S130" i="13"/>
  <c r="AM130" i="13" s="1"/>
  <c r="Q130" i="13"/>
  <c r="P130" i="13"/>
  <c r="O130" i="13"/>
  <c r="N130" i="13"/>
  <c r="J130" i="13"/>
  <c r="AJ130" i="13" s="1"/>
  <c r="G130" i="13"/>
  <c r="E130" i="13"/>
  <c r="U130" i="13" s="1"/>
  <c r="D130" i="13"/>
  <c r="C130" i="13"/>
  <c r="B130" i="13"/>
  <c r="AN129" i="13"/>
  <c r="AK129" i="13"/>
  <c r="AG129" i="13"/>
  <c r="AH129" i="13" s="1"/>
  <c r="AE129" i="13"/>
  <c r="AA129" i="13"/>
  <c r="AD129" i="13" s="1"/>
  <c r="Z129" i="13"/>
  <c r="X129" i="13"/>
  <c r="W129" i="13"/>
  <c r="V129" i="13"/>
  <c r="T129" i="13"/>
  <c r="S129" i="13"/>
  <c r="AM129" i="13" s="1"/>
  <c r="Q129" i="13"/>
  <c r="P129" i="13"/>
  <c r="O129" i="13"/>
  <c r="N129" i="13"/>
  <c r="J129" i="13"/>
  <c r="AJ129" i="13" s="1"/>
  <c r="G129" i="13"/>
  <c r="E129" i="13"/>
  <c r="U129" i="13" s="1"/>
  <c r="D129" i="13"/>
  <c r="C129" i="13"/>
  <c r="B129" i="13"/>
  <c r="AN128" i="13"/>
  <c r="AK128" i="13"/>
  <c r="AH128" i="13"/>
  <c r="AG128" i="13"/>
  <c r="AE128" i="13"/>
  <c r="AD128" i="13"/>
  <c r="AA128" i="13"/>
  <c r="Z128" i="13"/>
  <c r="X128" i="13"/>
  <c r="W128" i="13"/>
  <c r="V128" i="13"/>
  <c r="T128" i="13"/>
  <c r="S128" i="13"/>
  <c r="AM128" i="13" s="1"/>
  <c r="P128" i="13"/>
  <c r="O128" i="13"/>
  <c r="N128" i="13"/>
  <c r="J128" i="13"/>
  <c r="AJ128" i="13" s="1"/>
  <c r="G128" i="13"/>
  <c r="Q128" i="13" s="1"/>
  <c r="E128" i="13"/>
  <c r="U128" i="13" s="1"/>
  <c r="D128" i="13"/>
  <c r="C128" i="13"/>
  <c r="B128" i="13"/>
  <c r="AN127" i="13"/>
  <c r="AK127" i="13"/>
  <c r="AG127" i="13"/>
  <c r="AH127" i="13" s="1"/>
  <c r="AE127" i="13"/>
  <c r="AA127" i="13"/>
  <c r="AD127" i="13" s="1"/>
  <c r="Z127" i="13"/>
  <c r="X127" i="13"/>
  <c r="W127" i="13"/>
  <c r="V127" i="13"/>
  <c r="T127" i="13"/>
  <c r="S127" i="13"/>
  <c r="AM127" i="13" s="1"/>
  <c r="P127" i="13"/>
  <c r="O127" i="13"/>
  <c r="N127" i="13"/>
  <c r="J127" i="13"/>
  <c r="AJ127" i="13" s="1"/>
  <c r="G127" i="13"/>
  <c r="Q127" i="13" s="1"/>
  <c r="E127" i="13"/>
  <c r="U127" i="13" s="1"/>
  <c r="D127" i="13"/>
  <c r="C127" i="13"/>
  <c r="B127" i="13"/>
  <c r="AN126" i="13"/>
  <c r="AK126" i="13"/>
  <c r="AH126" i="13"/>
  <c r="AG126" i="13"/>
  <c r="AE126" i="13"/>
  <c r="AA126" i="13"/>
  <c r="AD126" i="13" s="1"/>
  <c r="Z126" i="13"/>
  <c r="X126" i="13"/>
  <c r="W126" i="13"/>
  <c r="V126" i="13"/>
  <c r="T126" i="13"/>
  <c r="S126" i="13"/>
  <c r="AM126" i="13" s="1"/>
  <c r="P126" i="13"/>
  <c r="O126" i="13"/>
  <c r="N126" i="13"/>
  <c r="J126" i="13"/>
  <c r="AJ126" i="13" s="1"/>
  <c r="G126" i="13"/>
  <c r="Q126" i="13" s="1"/>
  <c r="E126" i="13"/>
  <c r="U126" i="13" s="1"/>
  <c r="D126" i="13"/>
  <c r="C126" i="13"/>
  <c r="B126" i="13"/>
  <c r="AN125" i="13"/>
  <c r="AC125" i="13" s="1"/>
  <c r="AK125" i="13"/>
  <c r="AH125" i="13"/>
  <c r="AG125" i="13"/>
  <c r="AE125" i="13"/>
  <c r="AA125" i="13"/>
  <c r="AD125" i="13" s="1"/>
  <c r="Z125" i="13"/>
  <c r="X125" i="13"/>
  <c r="W125" i="13"/>
  <c r="V125" i="13"/>
  <c r="T125" i="13"/>
  <c r="S125" i="13"/>
  <c r="AM125" i="13" s="1"/>
  <c r="Q125" i="13"/>
  <c r="P125" i="13"/>
  <c r="O125" i="13"/>
  <c r="N125" i="13"/>
  <c r="J125" i="13"/>
  <c r="AJ125" i="13" s="1"/>
  <c r="G125" i="13"/>
  <c r="E125" i="13"/>
  <c r="U125" i="13" s="1"/>
  <c r="D125" i="13"/>
  <c r="C125" i="13"/>
  <c r="B125" i="13"/>
  <c r="AN124" i="13"/>
  <c r="AK124" i="13"/>
  <c r="AH124" i="13"/>
  <c r="AG124" i="13"/>
  <c r="AE124" i="13"/>
  <c r="AD124" i="13"/>
  <c r="AA124" i="13"/>
  <c r="Z124" i="13"/>
  <c r="X124" i="13"/>
  <c r="W124" i="13"/>
  <c r="V124" i="13"/>
  <c r="T124" i="13"/>
  <c r="S124" i="13"/>
  <c r="AM124" i="13" s="1"/>
  <c r="P124" i="13"/>
  <c r="O124" i="13"/>
  <c r="N124" i="13"/>
  <c r="J124" i="13"/>
  <c r="AJ124" i="13" s="1"/>
  <c r="G124" i="13"/>
  <c r="Q124" i="13" s="1"/>
  <c r="E124" i="13"/>
  <c r="U124" i="13" s="1"/>
  <c r="D124" i="13"/>
  <c r="C124" i="13"/>
  <c r="B124" i="13"/>
  <c r="AN123" i="13"/>
  <c r="AK123" i="13"/>
  <c r="AG123" i="13"/>
  <c r="AH123" i="13" s="1"/>
  <c r="AE123" i="13"/>
  <c r="AD123" i="13"/>
  <c r="AA123" i="13"/>
  <c r="Z123" i="13"/>
  <c r="X123" i="13"/>
  <c r="W123" i="13"/>
  <c r="V123" i="13"/>
  <c r="T123" i="13"/>
  <c r="S123" i="13"/>
  <c r="AM123" i="13" s="1"/>
  <c r="P123" i="13"/>
  <c r="O123" i="13"/>
  <c r="N123" i="13"/>
  <c r="J123" i="13"/>
  <c r="AJ123" i="13" s="1"/>
  <c r="G123" i="13"/>
  <c r="Q123" i="13" s="1"/>
  <c r="E123" i="13"/>
  <c r="U123" i="13" s="1"/>
  <c r="D123" i="13"/>
  <c r="C123" i="13"/>
  <c r="B123" i="13"/>
  <c r="AN122" i="13"/>
  <c r="AK122" i="13"/>
  <c r="AG122" i="13"/>
  <c r="AH122" i="13" s="1"/>
  <c r="AE122" i="13"/>
  <c r="AA122" i="13"/>
  <c r="AD122" i="13" s="1"/>
  <c r="Z122" i="13"/>
  <c r="X122" i="13"/>
  <c r="W122" i="13"/>
  <c r="V122" i="13"/>
  <c r="T122" i="13"/>
  <c r="S122" i="13"/>
  <c r="AM122" i="13" s="1"/>
  <c r="P122" i="13"/>
  <c r="O122" i="13"/>
  <c r="N122" i="13"/>
  <c r="J122" i="13"/>
  <c r="AJ122" i="13" s="1"/>
  <c r="G122" i="13"/>
  <c r="Q122" i="13" s="1"/>
  <c r="E122" i="13"/>
  <c r="U122" i="13" s="1"/>
  <c r="D122" i="13"/>
  <c r="C122" i="13"/>
  <c r="B122" i="13"/>
  <c r="AN121" i="13"/>
  <c r="AC121" i="13" s="1"/>
  <c r="AK121" i="13"/>
  <c r="AH121" i="13"/>
  <c r="AG121" i="13"/>
  <c r="AE121" i="13"/>
  <c r="AA121" i="13"/>
  <c r="AD121" i="13" s="1"/>
  <c r="Z121" i="13"/>
  <c r="X121" i="13"/>
  <c r="W121" i="13"/>
  <c r="V121" i="13"/>
  <c r="T121" i="13"/>
  <c r="S121" i="13"/>
  <c r="AM121" i="13" s="1"/>
  <c r="Q121" i="13"/>
  <c r="P121" i="13"/>
  <c r="O121" i="13"/>
  <c r="N121" i="13"/>
  <c r="J121" i="13"/>
  <c r="AJ121" i="13" s="1"/>
  <c r="G121" i="13"/>
  <c r="E121" i="13"/>
  <c r="U121" i="13" s="1"/>
  <c r="D121" i="13"/>
  <c r="C121" i="13"/>
  <c r="B121" i="13"/>
  <c r="AN120" i="13"/>
  <c r="AK120" i="13"/>
  <c r="AG120" i="13"/>
  <c r="AH120" i="13" s="1"/>
  <c r="AE120" i="13"/>
  <c r="AD120" i="13"/>
  <c r="AA120" i="13"/>
  <c r="Z120" i="13"/>
  <c r="X120" i="13"/>
  <c r="W120" i="13"/>
  <c r="V120" i="13"/>
  <c r="T120" i="13"/>
  <c r="S120" i="13"/>
  <c r="AM120" i="13" s="1"/>
  <c r="Q120" i="13"/>
  <c r="P120" i="13"/>
  <c r="O120" i="13"/>
  <c r="N120" i="13"/>
  <c r="J120" i="13"/>
  <c r="AJ120" i="13" s="1"/>
  <c r="G120" i="13"/>
  <c r="E120" i="13"/>
  <c r="U120" i="13" s="1"/>
  <c r="D120" i="13"/>
  <c r="C120" i="13"/>
  <c r="B120" i="13"/>
  <c r="AN119" i="13"/>
  <c r="AK119" i="13"/>
  <c r="AG119" i="13"/>
  <c r="AH119" i="13" s="1"/>
  <c r="AE119" i="13"/>
  <c r="AD119" i="13"/>
  <c r="AA119" i="13"/>
  <c r="Z119" i="13"/>
  <c r="X119" i="13"/>
  <c r="W119" i="13"/>
  <c r="V119" i="13"/>
  <c r="T119" i="13"/>
  <c r="S119" i="13"/>
  <c r="AM119" i="13" s="1"/>
  <c r="P119" i="13"/>
  <c r="O119" i="13"/>
  <c r="N119" i="13"/>
  <c r="J119" i="13"/>
  <c r="AJ119" i="13" s="1"/>
  <c r="G119" i="13"/>
  <c r="Q119" i="13" s="1"/>
  <c r="E119" i="13"/>
  <c r="U119" i="13" s="1"/>
  <c r="D119" i="13"/>
  <c r="C119" i="13"/>
  <c r="B119" i="13"/>
  <c r="AN118" i="13"/>
  <c r="AK118" i="13"/>
  <c r="AG118" i="13"/>
  <c r="AH118" i="13" s="1"/>
  <c r="AE118" i="13"/>
  <c r="AA118" i="13"/>
  <c r="AD118" i="13" s="1"/>
  <c r="Z118" i="13"/>
  <c r="X118" i="13"/>
  <c r="W118" i="13"/>
  <c r="V118" i="13"/>
  <c r="T118" i="13"/>
  <c r="S118" i="13"/>
  <c r="AM118" i="13" s="1"/>
  <c r="P118" i="13"/>
  <c r="O118" i="13"/>
  <c r="N118" i="13"/>
  <c r="J118" i="13"/>
  <c r="AJ118" i="13" s="1"/>
  <c r="G118" i="13"/>
  <c r="Q118" i="13" s="1"/>
  <c r="E118" i="13"/>
  <c r="U118" i="13" s="1"/>
  <c r="D118" i="13"/>
  <c r="C118" i="13"/>
  <c r="B118" i="13"/>
  <c r="AN117" i="13"/>
  <c r="AK117" i="13"/>
  <c r="AH117" i="13"/>
  <c r="AG117" i="13"/>
  <c r="AE117" i="13"/>
  <c r="AA117" i="13"/>
  <c r="AD117" i="13" s="1"/>
  <c r="Z117" i="13"/>
  <c r="X117" i="13"/>
  <c r="P117" i="13"/>
  <c r="O117" i="13"/>
  <c r="N117" i="13"/>
  <c r="E117" i="13"/>
  <c r="U117" i="13" s="1"/>
  <c r="D117" i="13"/>
  <c r="C117" i="13"/>
  <c r="B117" i="13"/>
  <c r="AN116" i="13"/>
  <c r="AK116" i="13"/>
  <c r="AG116" i="13"/>
  <c r="AH116" i="13" s="1"/>
  <c r="AE116" i="13"/>
  <c r="AA116" i="13"/>
  <c r="Z116" i="13"/>
  <c r="AD116" i="13" s="1"/>
  <c r="X116" i="13"/>
  <c r="P116" i="13"/>
  <c r="O116" i="13"/>
  <c r="N116" i="13"/>
  <c r="E116" i="13"/>
  <c r="W116" i="13" s="1"/>
  <c r="AC116" i="13" s="1"/>
  <c r="D116" i="13"/>
  <c r="C116" i="13"/>
  <c r="B116" i="13"/>
  <c r="AN115" i="13"/>
  <c r="AK115" i="13"/>
  <c r="AG115" i="13"/>
  <c r="AH115" i="13" s="1"/>
  <c r="AE115" i="13"/>
  <c r="AA115" i="13"/>
  <c r="Z115" i="13"/>
  <c r="AD115" i="13" s="1"/>
  <c r="X115" i="13"/>
  <c r="P115" i="13"/>
  <c r="O115" i="13"/>
  <c r="N115" i="13"/>
  <c r="E115" i="13"/>
  <c r="W115" i="13" s="1"/>
  <c r="AC115" i="13" s="1"/>
  <c r="D115" i="13"/>
  <c r="C115" i="13"/>
  <c r="B115" i="13"/>
  <c r="AN114" i="13"/>
  <c r="AK114" i="13"/>
  <c r="AG114" i="13"/>
  <c r="AH114" i="13" s="1"/>
  <c r="AE114" i="13"/>
  <c r="AA114" i="13"/>
  <c r="Z114" i="13"/>
  <c r="AD114" i="13" s="1"/>
  <c r="X114" i="13"/>
  <c r="P114" i="13"/>
  <c r="O114" i="13"/>
  <c r="N114" i="13"/>
  <c r="E114" i="13"/>
  <c r="W114" i="13" s="1"/>
  <c r="AC114" i="13" s="1"/>
  <c r="D114" i="13"/>
  <c r="C114" i="13"/>
  <c r="B114" i="13"/>
  <c r="AN113" i="13"/>
  <c r="AC113" i="13" s="1"/>
  <c r="AK113" i="13"/>
  <c r="AG113" i="13"/>
  <c r="AH113" i="13" s="1"/>
  <c r="AE113" i="13"/>
  <c r="AA113" i="13"/>
  <c r="Z113" i="13"/>
  <c r="AD113" i="13" s="1"/>
  <c r="X113" i="13"/>
  <c r="P113" i="13"/>
  <c r="O113" i="13"/>
  <c r="N113" i="13"/>
  <c r="E113" i="13"/>
  <c r="W113" i="13" s="1"/>
  <c r="D113" i="13"/>
  <c r="C113" i="13"/>
  <c r="B113" i="13"/>
  <c r="AN112" i="13"/>
  <c r="AK112" i="13"/>
  <c r="AG112" i="13"/>
  <c r="AH112" i="13" s="1"/>
  <c r="AE112" i="13"/>
  <c r="AA112" i="13"/>
  <c r="Z112" i="13"/>
  <c r="AD112" i="13" s="1"/>
  <c r="X112" i="13"/>
  <c r="P112" i="13"/>
  <c r="O112" i="13"/>
  <c r="N112" i="13"/>
  <c r="E112" i="13"/>
  <c r="W112" i="13" s="1"/>
  <c r="D112" i="13"/>
  <c r="C112" i="13"/>
  <c r="B112" i="13"/>
  <c r="AN111" i="13"/>
  <c r="AK111" i="13"/>
  <c r="AG111" i="13"/>
  <c r="AH111" i="13" s="1"/>
  <c r="AE111" i="13"/>
  <c r="AA111" i="13"/>
  <c r="Z111" i="13"/>
  <c r="AD111" i="13" s="1"/>
  <c r="X111" i="13"/>
  <c r="P111" i="13"/>
  <c r="O111" i="13"/>
  <c r="N111" i="13"/>
  <c r="E111" i="13"/>
  <c r="W111" i="13" s="1"/>
  <c r="D111" i="13"/>
  <c r="C111" i="13"/>
  <c r="B111" i="13"/>
  <c r="AN110" i="13"/>
  <c r="AK110" i="13"/>
  <c r="AG110" i="13"/>
  <c r="AH110" i="13" s="1"/>
  <c r="AE110" i="13"/>
  <c r="AA110" i="13"/>
  <c r="Z110" i="13"/>
  <c r="AD110" i="13" s="1"/>
  <c r="X110" i="13"/>
  <c r="P110" i="13"/>
  <c r="O110" i="13"/>
  <c r="N110" i="13"/>
  <c r="E110" i="13"/>
  <c r="D110" i="13"/>
  <c r="C110" i="13"/>
  <c r="B110" i="13"/>
  <c r="AN109" i="13"/>
  <c r="AK109" i="13"/>
  <c r="AG109" i="13"/>
  <c r="AH109" i="13" s="1"/>
  <c r="AE109" i="13"/>
  <c r="AA109" i="13"/>
  <c r="Z109" i="13"/>
  <c r="AD109" i="13" s="1"/>
  <c r="X109" i="13"/>
  <c r="R109" i="13"/>
  <c r="P109" i="13"/>
  <c r="O109" i="13"/>
  <c r="N109" i="13"/>
  <c r="E109" i="13"/>
  <c r="D109" i="13"/>
  <c r="C109" i="13"/>
  <c r="B109" i="13"/>
  <c r="AN108" i="13"/>
  <c r="AK108" i="13"/>
  <c r="AG108" i="13"/>
  <c r="AH108" i="13" s="1"/>
  <c r="AE108" i="13"/>
  <c r="AA108" i="13"/>
  <c r="Z108" i="13"/>
  <c r="AD108" i="13" s="1"/>
  <c r="X108" i="13"/>
  <c r="R108" i="13"/>
  <c r="P108" i="13"/>
  <c r="O108" i="13"/>
  <c r="N108" i="13"/>
  <c r="E108" i="13"/>
  <c r="D108" i="13"/>
  <c r="C108" i="13"/>
  <c r="B108" i="13"/>
  <c r="AN107" i="13"/>
  <c r="AK107" i="13"/>
  <c r="AG107" i="13"/>
  <c r="AH107" i="13" s="1"/>
  <c r="AE107" i="13"/>
  <c r="AA107" i="13"/>
  <c r="Z107" i="13"/>
  <c r="AD107" i="13" s="1"/>
  <c r="X107" i="13"/>
  <c r="R107" i="13"/>
  <c r="P107" i="13"/>
  <c r="O107" i="13"/>
  <c r="N107" i="13"/>
  <c r="E107" i="13"/>
  <c r="D107" i="13"/>
  <c r="C107" i="13"/>
  <c r="B107" i="13"/>
  <c r="AN106" i="13"/>
  <c r="AK106" i="13"/>
  <c r="AG106" i="13"/>
  <c r="AH106" i="13" s="1"/>
  <c r="AE106" i="13"/>
  <c r="AA106" i="13"/>
  <c r="Z106" i="13"/>
  <c r="AD106" i="13" s="1"/>
  <c r="X106" i="13"/>
  <c r="R106" i="13"/>
  <c r="P106" i="13"/>
  <c r="O106" i="13"/>
  <c r="N106" i="13"/>
  <c r="E106" i="13"/>
  <c r="D106" i="13"/>
  <c r="C106" i="13"/>
  <c r="B106" i="13"/>
  <c r="AN105" i="13"/>
  <c r="AK105" i="13"/>
  <c r="AG105" i="13"/>
  <c r="AH105" i="13" s="1"/>
  <c r="AE105" i="13"/>
  <c r="AA105" i="13"/>
  <c r="Z105" i="13"/>
  <c r="AD105" i="13" s="1"/>
  <c r="X105" i="13"/>
  <c r="R105" i="13"/>
  <c r="P105" i="13"/>
  <c r="O105" i="13"/>
  <c r="N105" i="13"/>
  <c r="E105" i="13"/>
  <c r="D105" i="13"/>
  <c r="C105" i="13"/>
  <c r="B105" i="13"/>
  <c r="AN104" i="13"/>
  <c r="AK104" i="13"/>
  <c r="AG104" i="13"/>
  <c r="AH104" i="13" s="1"/>
  <c r="AE104" i="13"/>
  <c r="AA104" i="13"/>
  <c r="Z104" i="13"/>
  <c r="AD104" i="13" s="1"/>
  <c r="X104" i="13"/>
  <c r="R104" i="13"/>
  <c r="P104" i="13"/>
  <c r="O104" i="13"/>
  <c r="N104" i="13"/>
  <c r="E104" i="13"/>
  <c r="D104" i="13"/>
  <c r="C104" i="13"/>
  <c r="B104" i="13"/>
  <c r="AN103" i="13"/>
  <c r="AK103" i="13"/>
  <c r="AG103" i="13"/>
  <c r="AH103" i="13" s="1"/>
  <c r="AE103" i="13"/>
  <c r="AA103" i="13"/>
  <c r="Z103" i="13"/>
  <c r="AD103" i="13" s="1"/>
  <c r="X103" i="13"/>
  <c r="R103" i="13"/>
  <c r="P103" i="13"/>
  <c r="O103" i="13"/>
  <c r="N103" i="13"/>
  <c r="E103" i="13"/>
  <c r="D103" i="13"/>
  <c r="C103" i="13"/>
  <c r="B103" i="13"/>
  <c r="AN102" i="13"/>
  <c r="AK102" i="13"/>
  <c r="AG102" i="13"/>
  <c r="AH102" i="13" s="1"/>
  <c r="AE102" i="13"/>
  <c r="AA102" i="13"/>
  <c r="Z102" i="13"/>
  <c r="AD102" i="13" s="1"/>
  <c r="X102" i="13"/>
  <c r="R102" i="13"/>
  <c r="P102" i="13"/>
  <c r="O102" i="13"/>
  <c r="N102" i="13"/>
  <c r="E102" i="13"/>
  <c r="D102" i="13"/>
  <c r="C102" i="13"/>
  <c r="B102" i="13"/>
  <c r="AN101" i="13"/>
  <c r="AK101" i="13"/>
  <c r="AG101" i="13"/>
  <c r="AH101" i="13" s="1"/>
  <c r="AE101" i="13"/>
  <c r="AA101" i="13"/>
  <c r="Z101" i="13"/>
  <c r="AD101" i="13" s="1"/>
  <c r="X101" i="13"/>
  <c r="R101" i="13"/>
  <c r="P101" i="13"/>
  <c r="O101" i="13"/>
  <c r="N101" i="13"/>
  <c r="E101" i="13"/>
  <c r="D101" i="13"/>
  <c r="C101" i="13"/>
  <c r="B101" i="13"/>
  <c r="AN100" i="13"/>
  <c r="AK100" i="13"/>
  <c r="AG100" i="13"/>
  <c r="AH100" i="13" s="1"/>
  <c r="AE100" i="13"/>
  <c r="AA100" i="13"/>
  <c r="Z100" i="13"/>
  <c r="AD100" i="13" s="1"/>
  <c r="X100" i="13"/>
  <c r="R100" i="13"/>
  <c r="P100" i="13"/>
  <c r="O100" i="13"/>
  <c r="N100" i="13"/>
  <c r="E100" i="13"/>
  <c r="D100" i="13"/>
  <c r="C100" i="13"/>
  <c r="B100" i="13"/>
  <c r="AN99" i="13"/>
  <c r="AK99" i="13"/>
  <c r="AG99" i="13"/>
  <c r="AH99" i="13" s="1"/>
  <c r="AE99" i="13"/>
  <c r="AA99" i="13"/>
  <c r="Z99" i="13"/>
  <c r="AD99" i="13" s="1"/>
  <c r="X99" i="13"/>
  <c r="R99" i="13"/>
  <c r="P99" i="13"/>
  <c r="O99" i="13"/>
  <c r="N99" i="13"/>
  <c r="E99" i="13"/>
  <c r="D99" i="13"/>
  <c r="C99" i="13"/>
  <c r="B99" i="13"/>
  <c r="AN98" i="13"/>
  <c r="AK98" i="13"/>
  <c r="AG98" i="13"/>
  <c r="AH98" i="13" s="1"/>
  <c r="AE98" i="13"/>
  <c r="AA98" i="13"/>
  <c r="Z98" i="13"/>
  <c r="AD98" i="13" s="1"/>
  <c r="X98" i="13"/>
  <c r="R98" i="13"/>
  <c r="P98" i="13"/>
  <c r="O98" i="13"/>
  <c r="N98" i="13"/>
  <c r="E98" i="13"/>
  <c r="D98" i="13"/>
  <c r="C98" i="13"/>
  <c r="B98" i="13"/>
  <c r="AN97" i="13"/>
  <c r="AK97" i="13"/>
  <c r="AG97" i="13"/>
  <c r="AH97" i="13" s="1"/>
  <c r="AE97" i="13"/>
  <c r="AA97" i="13"/>
  <c r="Z97" i="13"/>
  <c r="AD97" i="13" s="1"/>
  <c r="X97" i="13"/>
  <c r="R97" i="13"/>
  <c r="P97" i="13"/>
  <c r="O97" i="13"/>
  <c r="N97" i="13"/>
  <c r="E97" i="13"/>
  <c r="D97" i="13"/>
  <c r="C97" i="13"/>
  <c r="B97" i="13"/>
  <c r="AN96" i="13"/>
  <c r="AK96" i="13"/>
  <c r="AG96" i="13"/>
  <c r="AH96" i="13" s="1"/>
  <c r="AE96" i="13"/>
  <c r="AA96" i="13"/>
  <c r="Z96" i="13"/>
  <c r="AD96" i="13" s="1"/>
  <c r="X96" i="13"/>
  <c r="R96" i="13"/>
  <c r="P96" i="13"/>
  <c r="O96" i="13"/>
  <c r="N96" i="13"/>
  <c r="E96" i="13"/>
  <c r="D96" i="13"/>
  <c r="C96" i="13"/>
  <c r="B96" i="13"/>
  <c r="AN95" i="13"/>
  <c r="AK95" i="13"/>
  <c r="AG95" i="13"/>
  <c r="AH95" i="13" s="1"/>
  <c r="AE95" i="13"/>
  <c r="AA95" i="13"/>
  <c r="Z95" i="13"/>
  <c r="AD95" i="13" s="1"/>
  <c r="X95" i="13"/>
  <c r="R95" i="13"/>
  <c r="P95" i="13"/>
  <c r="O95" i="13"/>
  <c r="N95" i="13"/>
  <c r="E95" i="13"/>
  <c r="D95" i="13"/>
  <c r="C95" i="13"/>
  <c r="B95" i="13"/>
  <c r="AN94" i="13"/>
  <c r="AK94" i="13"/>
  <c r="AG94" i="13"/>
  <c r="AH94" i="13" s="1"/>
  <c r="AE94" i="13"/>
  <c r="AA94" i="13"/>
  <c r="Z94" i="13"/>
  <c r="AD94" i="13" s="1"/>
  <c r="X94" i="13"/>
  <c r="R94" i="13"/>
  <c r="P94" i="13"/>
  <c r="O94" i="13"/>
  <c r="N94" i="13"/>
  <c r="E94" i="13"/>
  <c r="D94" i="13"/>
  <c r="C94" i="13"/>
  <c r="B94" i="13"/>
  <c r="AN93" i="13"/>
  <c r="AK93" i="13"/>
  <c r="AG93" i="13"/>
  <c r="AH93" i="13" s="1"/>
  <c r="AE93" i="13"/>
  <c r="AA93" i="13"/>
  <c r="Z93" i="13"/>
  <c r="AD93" i="13" s="1"/>
  <c r="X93" i="13"/>
  <c r="R93" i="13"/>
  <c r="P93" i="13"/>
  <c r="O93" i="13"/>
  <c r="N93" i="13"/>
  <c r="E93" i="13"/>
  <c r="D93" i="13"/>
  <c r="C93" i="13"/>
  <c r="B93" i="13"/>
  <c r="AN92" i="13"/>
  <c r="AK92" i="13"/>
  <c r="AG92" i="13"/>
  <c r="AH92" i="13" s="1"/>
  <c r="AE92" i="13"/>
  <c r="AA92" i="13"/>
  <c r="Z92" i="13"/>
  <c r="AD92" i="13" s="1"/>
  <c r="X92" i="13"/>
  <c r="R92" i="13"/>
  <c r="P92" i="13"/>
  <c r="O92" i="13"/>
  <c r="N92" i="13"/>
  <c r="E92" i="13"/>
  <c r="D92" i="13"/>
  <c r="C92" i="13"/>
  <c r="B92" i="13"/>
  <c r="AN91" i="13"/>
  <c r="AK91" i="13"/>
  <c r="AH91" i="13"/>
  <c r="AG91" i="13"/>
  <c r="AE91" i="13"/>
  <c r="AA91" i="13"/>
  <c r="Z91" i="13"/>
  <c r="AD91" i="13" s="1"/>
  <c r="X91" i="13"/>
  <c r="P91" i="13"/>
  <c r="O91" i="13"/>
  <c r="N91" i="13"/>
  <c r="E91" i="13"/>
  <c r="R91" i="13" s="1"/>
  <c r="D91" i="13"/>
  <c r="C91" i="13"/>
  <c r="B91" i="13"/>
  <c r="AN90" i="13"/>
  <c r="AK90" i="13"/>
  <c r="AH90" i="13"/>
  <c r="AG90" i="13"/>
  <c r="AE90" i="13"/>
  <c r="AA90" i="13"/>
  <c r="Z90" i="13"/>
  <c r="AD90" i="13" s="1"/>
  <c r="X90" i="13"/>
  <c r="P90" i="13"/>
  <c r="O90" i="13"/>
  <c r="N90" i="13"/>
  <c r="E90" i="13"/>
  <c r="W90" i="13" s="1"/>
  <c r="D90" i="13"/>
  <c r="C90" i="13"/>
  <c r="B90" i="13"/>
  <c r="AN89" i="13"/>
  <c r="AK89" i="13"/>
  <c r="AG89" i="13"/>
  <c r="AH89" i="13" s="1"/>
  <c r="AE89" i="13"/>
  <c r="AA89" i="13"/>
  <c r="Z89" i="13"/>
  <c r="AD89" i="13" s="1"/>
  <c r="X89" i="13"/>
  <c r="V89" i="13"/>
  <c r="P89" i="13"/>
  <c r="O89" i="13"/>
  <c r="N89" i="13"/>
  <c r="E89" i="13"/>
  <c r="W89" i="13" s="1"/>
  <c r="D89" i="13"/>
  <c r="C89" i="13"/>
  <c r="B89" i="13"/>
  <c r="AN88" i="13"/>
  <c r="AK88" i="13"/>
  <c r="AG88" i="13"/>
  <c r="AH88" i="13" s="1"/>
  <c r="AE88" i="13"/>
  <c r="AD88" i="13"/>
  <c r="AA88" i="13"/>
  <c r="Z88" i="13"/>
  <c r="X88" i="13"/>
  <c r="R88" i="13"/>
  <c r="P88" i="13"/>
  <c r="O88" i="13"/>
  <c r="N88" i="13"/>
  <c r="E88" i="13"/>
  <c r="S88" i="13" s="1"/>
  <c r="AM88" i="13" s="1"/>
  <c r="D88" i="13"/>
  <c r="C88" i="13"/>
  <c r="B88" i="13"/>
  <c r="AN87" i="13"/>
  <c r="AK87" i="13"/>
  <c r="AG87" i="13"/>
  <c r="AH87" i="13" s="1"/>
  <c r="AE87" i="13"/>
  <c r="AD87" i="13"/>
  <c r="AA87" i="13"/>
  <c r="Z87" i="13"/>
  <c r="X87" i="13"/>
  <c r="R87" i="13"/>
  <c r="P87" i="13"/>
  <c r="O87" i="13"/>
  <c r="N87" i="13"/>
  <c r="E87" i="13"/>
  <c r="S87" i="13" s="1"/>
  <c r="AM87" i="13" s="1"/>
  <c r="D87" i="13"/>
  <c r="C87" i="13"/>
  <c r="B87" i="13"/>
  <c r="AN86" i="13"/>
  <c r="AK86" i="13"/>
  <c r="AG86" i="13"/>
  <c r="AH86" i="13" s="1"/>
  <c r="AE86" i="13"/>
  <c r="AD86" i="13"/>
  <c r="AA86" i="13"/>
  <c r="Z86" i="13"/>
  <c r="X86" i="13"/>
  <c r="R86" i="13"/>
  <c r="P86" i="13"/>
  <c r="O86" i="13"/>
  <c r="N86" i="13"/>
  <c r="E86" i="13"/>
  <c r="S86" i="13" s="1"/>
  <c r="AM86" i="13" s="1"/>
  <c r="D86" i="13"/>
  <c r="C86" i="13"/>
  <c r="B86" i="13"/>
  <c r="AN85" i="13"/>
  <c r="AK85" i="13"/>
  <c r="AG85" i="13"/>
  <c r="AH85" i="13" s="1"/>
  <c r="AE85" i="13"/>
  <c r="AD85" i="13"/>
  <c r="AA85" i="13"/>
  <c r="Z85" i="13"/>
  <c r="X85" i="13"/>
  <c r="R85" i="13"/>
  <c r="P85" i="13"/>
  <c r="O85" i="13"/>
  <c r="N85" i="13"/>
  <c r="E85" i="13"/>
  <c r="S85" i="13" s="1"/>
  <c r="AM85" i="13" s="1"/>
  <c r="D85" i="13"/>
  <c r="C85" i="13"/>
  <c r="B85" i="13"/>
  <c r="AN84" i="13"/>
  <c r="AK84" i="13"/>
  <c r="AG84" i="13"/>
  <c r="AH84" i="13" s="1"/>
  <c r="AE84" i="13"/>
  <c r="AD84" i="13"/>
  <c r="AA84" i="13"/>
  <c r="Z84" i="13"/>
  <c r="X84" i="13"/>
  <c r="R84" i="13"/>
  <c r="P84" i="13"/>
  <c r="O84" i="13"/>
  <c r="N84" i="13"/>
  <c r="E84" i="13"/>
  <c r="S84" i="13" s="1"/>
  <c r="AM84" i="13" s="1"/>
  <c r="D84" i="13"/>
  <c r="C84" i="13"/>
  <c r="B84" i="13"/>
  <c r="AN83" i="13"/>
  <c r="AK83" i="13"/>
  <c r="AG83" i="13"/>
  <c r="AH83" i="13" s="1"/>
  <c r="AE83" i="13"/>
  <c r="AD83" i="13"/>
  <c r="AA83" i="13"/>
  <c r="Z83" i="13"/>
  <c r="X83" i="13"/>
  <c r="R83" i="13"/>
  <c r="P83" i="13"/>
  <c r="O83" i="13"/>
  <c r="N83" i="13"/>
  <c r="E83" i="13"/>
  <c r="S83" i="13" s="1"/>
  <c r="AM83" i="13" s="1"/>
  <c r="D83" i="13"/>
  <c r="C83" i="13"/>
  <c r="B83" i="13"/>
  <c r="AN82" i="13"/>
  <c r="AK82" i="13"/>
  <c r="AG82" i="13"/>
  <c r="AH82" i="13" s="1"/>
  <c r="AE82" i="13"/>
  <c r="AD82" i="13"/>
  <c r="AA82" i="13"/>
  <c r="Z82" i="13"/>
  <c r="X82" i="13"/>
  <c r="R82" i="13"/>
  <c r="P82" i="13"/>
  <c r="O82" i="13"/>
  <c r="N82" i="13"/>
  <c r="E82" i="13"/>
  <c r="S82" i="13" s="1"/>
  <c r="AM82" i="13" s="1"/>
  <c r="D82" i="13"/>
  <c r="C82" i="13"/>
  <c r="B82" i="13"/>
  <c r="AN81" i="13"/>
  <c r="AK81" i="13"/>
  <c r="AG81" i="13"/>
  <c r="AH81" i="13" s="1"/>
  <c r="AE81" i="13"/>
  <c r="AD81" i="13"/>
  <c r="AA81" i="13"/>
  <c r="Z81" i="13"/>
  <c r="X81" i="13"/>
  <c r="R81" i="13"/>
  <c r="P81" i="13"/>
  <c r="O81" i="13"/>
  <c r="N81" i="13"/>
  <c r="E81" i="13"/>
  <c r="S81" i="13" s="1"/>
  <c r="AM81" i="13" s="1"/>
  <c r="D81" i="13"/>
  <c r="C81" i="13"/>
  <c r="B81" i="13"/>
  <c r="AN80" i="13"/>
  <c r="AK80" i="13"/>
  <c r="AG80" i="13"/>
  <c r="AH80" i="13" s="1"/>
  <c r="AE80" i="13"/>
  <c r="AD80" i="13"/>
  <c r="AA80" i="13"/>
  <c r="Z80" i="13"/>
  <c r="X80" i="13"/>
  <c r="R80" i="13"/>
  <c r="P80" i="13"/>
  <c r="O80" i="13"/>
  <c r="N80" i="13"/>
  <c r="E80" i="13"/>
  <c r="S80" i="13" s="1"/>
  <c r="AM80" i="13" s="1"/>
  <c r="D80" i="13"/>
  <c r="C80" i="13"/>
  <c r="B80" i="13"/>
  <c r="AN79" i="13"/>
  <c r="AK79" i="13"/>
  <c r="AG79" i="13"/>
  <c r="AH79" i="13" s="1"/>
  <c r="AE79" i="13"/>
  <c r="AD79" i="13"/>
  <c r="AA79" i="13"/>
  <c r="Z79" i="13"/>
  <c r="X79" i="13"/>
  <c r="W79" i="13"/>
  <c r="V79" i="13"/>
  <c r="T79" i="13"/>
  <c r="P79" i="13"/>
  <c r="O79" i="13"/>
  <c r="N79" i="13"/>
  <c r="J79" i="13"/>
  <c r="AJ79" i="13" s="1"/>
  <c r="E79" i="13"/>
  <c r="S79" i="13" s="1"/>
  <c r="AM79" i="13" s="1"/>
  <c r="D79" i="13"/>
  <c r="C79" i="13"/>
  <c r="B79" i="13"/>
  <c r="AN78" i="13"/>
  <c r="AC78" i="13" s="1"/>
  <c r="AK78" i="13"/>
  <c r="AG78" i="13"/>
  <c r="AH78" i="13" s="1"/>
  <c r="AE78" i="13"/>
  <c r="AD78" i="13"/>
  <c r="AA78" i="13"/>
  <c r="Z78" i="13"/>
  <c r="X78" i="13"/>
  <c r="W78" i="13"/>
  <c r="V78" i="13"/>
  <c r="T78" i="13"/>
  <c r="P78" i="13"/>
  <c r="O78" i="13"/>
  <c r="N78" i="13"/>
  <c r="J78" i="13"/>
  <c r="AJ78" i="13" s="1"/>
  <c r="E78" i="13"/>
  <c r="S78" i="13" s="1"/>
  <c r="AM78" i="13" s="1"/>
  <c r="D78" i="13"/>
  <c r="C78" i="13"/>
  <c r="B78" i="13"/>
  <c r="AN77" i="13"/>
  <c r="AC77" i="13" s="1"/>
  <c r="AK77" i="13"/>
  <c r="AG77" i="13"/>
  <c r="AH77" i="13" s="1"/>
  <c r="AE77" i="13"/>
  <c r="AD77" i="13"/>
  <c r="AA77" i="13"/>
  <c r="Z77" i="13"/>
  <c r="X77" i="13"/>
  <c r="W77" i="13"/>
  <c r="V77" i="13"/>
  <c r="T77" i="13"/>
  <c r="P77" i="13"/>
  <c r="O77" i="13"/>
  <c r="N77" i="13"/>
  <c r="J77" i="13"/>
  <c r="AJ77" i="13" s="1"/>
  <c r="E77" i="13"/>
  <c r="S77" i="13" s="1"/>
  <c r="AM77" i="13" s="1"/>
  <c r="D77" i="13"/>
  <c r="C77" i="13"/>
  <c r="B77" i="13"/>
  <c r="AN76" i="13"/>
  <c r="AC76" i="13" s="1"/>
  <c r="AK76" i="13"/>
  <c r="AG76" i="13"/>
  <c r="AH76" i="13" s="1"/>
  <c r="AE76" i="13"/>
  <c r="AD76" i="13"/>
  <c r="AA76" i="13"/>
  <c r="Z76" i="13"/>
  <c r="X76" i="13"/>
  <c r="W76" i="13"/>
  <c r="V76" i="13"/>
  <c r="T76" i="13"/>
  <c r="P76" i="13"/>
  <c r="O76" i="13"/>
  <c r="N76" i="13"/>
  <c r="J76" i="13"/>
  <c r="AJ76" i="13" s="1"/>
  <c r="E76" i="13"/>
  <c r="S76" i="13" s="1"/>
  <c r="AM76" i="13" s="1"/>
  <c r="D76" i="13"/>
  <c r="C76" i="13"/>
  <c r="B76" i="13"/>
  <c r="AN75" i="13"/>
  <c r="AK75" i="13"/>
  <c r="AG75" i="13"/>
  <c r="AH75" i="13" s="1"/>
  <c r="AE75" i="13"/>
  <c r="AA75" i="13"/>
  <c r="Z75" i="13"/>
  <c r="AD75" i="13" s="1"/>
  <c r="X75" i="13"/>
  <c r="T75" i="13"/>
  <c r="P75" i="13"/>
  <c r="O75" i="13"/>
  <c r="N75" i="13"/>
  <c r="J75" i="13"/>
  <c r="AJ75" i="13" s="1"/>
  <c r="E75" i="13"/>
  <c r="S75" i="13" s="1"/>
  <c r="AM75" i="13" s="1"/>
  <c r="D75" i="13"/>
  <c r="C75" i="13"/>
  <c r="B75" i="13"/>
  <c r="AN74" i="13"/>
  <c r="AK74" i="13"/>
  <c r="AG74" i="13"/>
  <c r="AH74" i="13" s="1"/>
  <c r="AE74" i="13"/>
  <c r="AA74" i="13"/>
  <c r="Z74" i="13"/>
  <c r="AD74" i="13" s="1"/>
  <c r="X74" i="13"/>
  <c r="T74" i="13"/>
  <c r="P74" i="13"/>
  <c r="O74" i="13"/>
  <c r="N74" i="13"/>
  <c r="J74" i="13"/>
  <c r="AJ74" i="13" s="1"/>
  <c r="E74" i="13"/>
  <c r="S74" i="13" s="1"/>
  <c r="AM74" i="13" s="1"/>
  <c r="D74" i="13"/>
  <c r="C74" i="13"/>
  <c r="B74" i="13"/>
  <c r="AN73" i="13"/>
  <c r="AK73" i="13"/>
  <c r="AG73" i="13"/>
  <c r="AH73" i="13" s="1"/>
  <c r="AE73" i="13"/>
  <c r="AA73" i="13"/>
  <c r="Z73" i="13"/>
  <c r="AD73" i="13" s="1"/>
  <c r="X73" i="13"/>
  <c r="T73" i="13"/>
  <c r="P73" i="13"/>
  <c r="O73" i="13"/>
  <c r="N73" i="13"/>
  <c r="J73" i="13"/>
  <c r="AJ73" i="13" s="1"/>
  <c r="E73" i="13"/>
  <c r="S73" i="13" s="1"/>
  <c r="AM73" i="13" s="1"/>
  <c r="D73" i="13"/>
  <c r="C73" i="13"/>
  <c r="B73" i="13"/>
  <c r="AN72" i="13"/>
  <c r="AK72" i="13"/>
  <c r="AG72" i="13"/>
  <c r="AH72" i="13" s="1"/>
  <c r="AE72" i="13"/>
  <c r="AA72" i="13"/>
  <c r="Z72" i="13"/>
  <c r="AD72" i="13" s="1"/>
  <c r="X72" i="13"/>
  <c r="T72" i="13"/>
  <c r="P72" i="13"/>
  <c r="O72" i="13"/>
  <c r="N72" i="13"/>
  <c r="J72" i="13"/>
  <c r="AJ72" i="13" s="1"/>
  <c r="E72" i="13"/>
  <c r="S72" i="13" s="1"/>
  <c r="AM72" i="13" s="1"/>
  <c r="D72" i="13"/>
  <c r="C72" i="13"/>
  <c r="B72" i="13"/>
  <c r="AN71" i="13"/>
  <c r="AK71" i="13"/>
  <c r="AG71" i="13"/>
  <c r="AH71" i="13" s="1"/>
  <c r="AE71" i="13"/>
  <c r="AA71" i="13"/>
  <c r="Z71" i="13"/>
  <c r="AD71" i="13" s="1"/>
  <c r="X71" i="13"/>
  <c r="T71" i="13"/>
  <c r="P71" i="13"/>
  <c r="O71" i="13"/>
  <c r="N71" i="13"/>
  <c r="J71" i="13"/>
  <c r="AJ71" i="13" s="1"/>
  <c r="E71" i="13"/>
  <c r="S71" i="13" s="1"/>
  <c r="AM71" i="13" s="1"/>
  <c r="D71" i="13"/>
  <c r="C71" i="13"/>
  <c r="B71" i="13"/>
  <c r="AN70" i="13"/>
  <c r="AK70" i="13"/>
  <c r="AG70" i="13"/>
  <c r="AH70" i="13" s="1"/>
  <c r="AE70" i="13"/>
  <c r="AA70" i="13"/>
  <c r="Z70" i="13"/>
  <c r="AD70" i="13" s="1"/>
  <c r="X70" i="13"/>
  <c r="T70" i="13"/>
  <c r="P70" i="13"/>
  <c r="O70" i="13"/>
  <c r="N70" i="13"/>
  <c r="J70" i="13"/>
  <c r="AJ70" i="13" s="1"/>
  <c r="E70" i="13"/>
  <c r="S70" i="13" s="1"/>
  <c r="AM70" i="13" s="1"/>
  <c r="D70" i="13"/>
  <c r="C70" i="13"/>
  <c r="B70" i="13"/>
  <c r="AN69" i="13"/>
  <c r="AK69" i="13"/>
  <c r="AG69" i="13"/>
  <c r="AH69" i="13" s="1"/>
  <c r="AE69" i="13"/>
  <c r="AA69" i="13"/>
  <c r="Z69" i="13"/>
  <c r="AD69" i="13" s="1"/>
  <c r="X69" i="13"/>
  <c r="T69" i="13"/>
  <c r="P69" i="13"/>
  <c r="O69" i="13"/>
  <c r="N69" i="13"/>
  <c r="J69" i="13"/>
  <c r="AJ69" i="13" s="1"/>
  <c r="E69" i="13"/>
  <c r="S69" i="13" s="1"/>
  <c r="AM69" i="13" s="1"/>
  <c r="D69" i="13"/>
  <c r="C69" i="13"/>
  <c r="B69" i="13"/>
  <c r="AN68" i="13"/>
  <c r="AK68" i="13"/>
  <c r="AG68" i="13"/>
  <c r="AH68" i="13" s="1"/>
  <c r="AE68" i="13"/>
  <c r="AA68" i="13"/>
  <c r="Z68" i="13"/>
  <c r="AD68" i="13" s="1"/>
  <c r="X68" i="13"/>
  <c r="T68" i="13"/>
  <c r="P68" i="13"/>
  <c r="O68" i="13"/>
  <c r="N68" i="13"/>
  <c r="J68" i="13"/>
  <c r="AJ68" i="13" s="1"/>
  <c r="E68" i="13"/>
  <c r="S68" i="13" s="1"/>
  <c r="AM68" i="13" s="1"/>
  <c r="D68" i="13"/>
  <c r="C68" i="13"/>
  <c r="B68" i="13"/>
  <c r="AN67" i="13"/>
  <c r="AK67" i="13"/>
  <c r="AG67" i="13"/>
  <c r="AH67" i="13" s="1"/>
  <c r="AE67" i="13"/>
  <c r="AA67" i="13"/>
  <c r="Z67" i="13"/>
  <c r="AD67" i="13" s="1"/>
  <c r="X67" i="13"/>
  <c r="T67" i="13"/>
  <c r="P67" i="13"/>
  <c r="O67" i="13"/>
  <c r="N67" i="13"/>
  <c r="J67" i="13"/>
  <c r="AJ67" i="13" s="1"/>
  <c r="E67" i="13"/>
  <c r="S67" i="13" s="1"/>
  <c r="AM67" i="13" s="1"/>
  <c r="D67" i="13"/>
  <c r="C67" i="13"/>
  <c r="B67" i="13"/>
  <c r="AN66" i="13"/>
  <c r="AK66" i="13"/>
  <c r="AG66" i="13"/>
  <c r="AH66" i="13" s="1"/>
  <c r="AE66" i="13"/>
  <c r="AA66" i="13"/>
  <c r="Z66" i="13"/>
  <c r="AD66" i="13" s="1"/>
  <c r="X66" i="13"/>
  <c r="T66" i="13"/>
  <c r="P66" i="13"/>
  <c r="O66" i="13"/>
  <c r="N66" i="13"/>
  <c r="J66" i="13"/>
  <c r="AJ66" i="13" s="1"/>
  <c r="E66" i="13"/>
  <c r="S66" i="13" s="1"/>
  <c r="AM66" i="13" s="1"/>
  <c r="D66" i="13"/>
  <c r="C66" i="13"/>
  <c r="B66" i="13"/>
  <c r="AN65" i="13"/>
  <c r="AK65" i="13"/>
  <c r="AG65" i="13"/>
  <c r="AH65" i="13" s="1"/>
  <c r="AE65" i="13"/>
  <c r="AA65" i="13"/>
  <c r="Z65" i="13"/>
  <c r="AD65" i="13" s="1"/>
  <c r="X65" i="13"/>
  <c r="T65" i="13"/>
  <c r="P65" i="13"/>
  <c r="O65" i="13"/>
  <c r="N65" i="13"/>
  <c r="J65" i="13"/>
  <c r="AJ65" i="13" s="1"/>
  <c r="E65" i="13"/>
  <c r="S65" i="13" s="1"/>
  <c r="AM65" i="13" s="1"/>
  <c r="D65" i="13"/>
  <c r="C65" i="13"/>
  <c r="B65" i="13"/>
  <c r="AN64" i="13"/>
  <c r="AK64" i="13"/>
  <c r="AG64" i="13"/>
  <c r="AH64" i="13" s="1"/>
  <c r="AE64" i="13"/>
  <c r="AA64" i="13"/>
  <c r="Z64" i="13"/>
  <c r="AD64" i="13" s="1"/>
  <c r="X64" i="13"/>
  <c r="T64" i="13"/>
  <c r="P64" i="13"/>
  <c r="O64" i="13"/>
  <c r="N64" i="13"/>
  <c r="J64" i="13"/>
  <c r="AJ64" i="13" s="1"/>
  <c r="E64" i="13"/>
  <c r="S64" i="13" s="1"/>
  <c r="AM64" i="13" s="1"/>
  <c r="D64" i="13"/>
  <c r="C64" i="13"/>
  <c r="B64" i="13"/>
  <c r="AN63" i="13"/>
  <c r="AK63" i="13"/>
  <c r="AG63" i="13"/>
  <c r="AH63" i="13" s="1"/>
  <c r="AE63" i="13"/>
  <c r="AA63" i="13"/>
  <c r="Z63" i="13"/>
  <c r="AD63" i="13" s="1"/>
  <c r="X63" i="13"/>
  <c r="T63" i="13"/>
  <c r="P63" i="13"/>
  <c r="O63" i="13"/>
  <c r="N63" i="13"/>
  <c r="J63" i="13"/>
  <c r="AJ63" i="13" s="1"/>
  <c r="E63" i="13"/>
  <c r="S63" i="13" s="1"/>
  <c r="AM63" i="13" s="1"/>
  <c r="D63" i="13"/>
  <c r="C63" i="13"/>
  <c r="B63" i="13"/>
  <c r="AN62" i="13"/>
  <c r="AK62" i="13"/>
  <c r="AG62" i="13"/>
  <c r="AH62" i="13" s="1"/>
  <c r="AE62" i="13"/>
  <c r="AA62" i="13"/>
  <c r="Z62" i="13"/>
  <c r="AD62" i="13" s="1"/>
  <c r="X62" i="13"/>
  <c r="T62" i="13"/>
  <c r="P62" i="13"/>
  <c r="O62" i="13"/>
  <c r="N62" i="13"/>
  <c r="J62" i="13"/>
  <c r="AJ62" i="13" s="1"/>
  <c r="E62" i="13"/>
  <c r="S62" i="13" s="1"/>
  <c r="AM62" i="13" s="1"/>
  <c r="D62" i="13"/>
  <c r="C62" i="13"/>
  <c r="B62" i="13"/>
  <c r="AN61" i="13"/>
  <c r="AK61" i="13"/>
  <c r="AG61" i="13"/>
  <c r="AH61" i="13" s="1"/>
  <c r="AE61" i="13"/>
  <c r="AA61" i="13"/>
  <c r="Z61" i="13"/>
  <c r="AD61" i="13" s="1"/>
  <c r="X61" i="13"/>
  <c r="T61" i="13"/>
  <c r="P61" i="13"/>
  <c r="O61" i="13"/>
  <c r="N61" i="13"/>
  <c r="J61" i="13"/>
  <c r="AJ61" i="13" s="1"/>
  <c r="E61" i="13"/>
  <c r="S61" i="13" s="1"/>
  <c r="AM61" i="13" s="1"/>
  <c r="D61" i="13"/>
  <c r="C61" i="13"/>
  <c r="B61" i="13"/>
  <c r="AN60" i="13"/>
  <c r="AK60" i="13"/>
  <c r="AG60" i="13"/>
  <c r="AH60" i="13" s="1"/>
  <c r="AE60" i="13"/>
  <c r="AA60" i="13"/>
  <c r="Z60" i="13"/>
  <c r="AD60" i="13" s="1"/>
  <c r="X60" i="13"/>
  <c r="T60" i="13"/>
  <c r="P60" i="13"/>
  <c r="O60" i="13"/>
  <c r="N60" i="13"/>
  <c r="J60" i="13"/>
  <c r="AJ60" i="13" s="1"/>
  <c r="E60" i="13"/>
  <c r="S60" i="13" s="1"/>
  <c r="AM60" i="13" s="1"/>
  <c r="D60" i="13"/>
  <c r="C60" i="13"/>
  <c r="B60" i="13"/>
  <c r="AN59" i="13"/>
  <c r="AK59" i="13"/>
  <c r="AG59" i="13"/>
  <c r="AH59" i="13" s="1"/>
  <c r="AE59" i="13"/>
  <c r="AA59" i="13"/>
  <c r="Z59" i="13"/>
  <c r="AD59" i="13" s="1"/>
  <c r="X59" i="13"/>
  <c r="T59" i="13"/>
  <c r="P59" i="13"/>
  <c r="O59" i="13"/>
  <c r="N59" i="13"/>
  <c r="J59" i="13"/>
  <c r="AJ59" i="13" s="1"/>
  <c r="E59" i="13"/>
  <c r="S59" i="13" s="1"/>
  <c r="AM59" i="13" s="1"/>
  <c r="D59" i="13"/>
  <c r="C59" i="13"/>
  <c r="B59" i="13"/>
  <c r="AN58" i="13"/>
  <c r="AK58" i="13"/>
  <c r="AG58" i="13"/>
  <c r="AH58" i="13" s="1"/>
  <c r="AE58" i="13"/>
  <c r="AA58" i="13"/>
  <c r="Z58" i="13"/>
  <c r="AD58" i="13" s="1"/>
  <c r="X58" i="13"/>
  <c r="T58" i="13"/>
  <c r="P58" i="13"/>
  <c r="O58" i="13"/>
  <c r="N58" i="13"/>
  <c r="J58" i="13"/>
  <c r="AJ58" i="13" s="1"/>
  <c r="E58" i="13"/>
  <c r="S58" i="13" s="1"/>
  <c r="AM58" i="13" s="1"/>
  <c r="D58" i="13"/>
  <c r="C58" i="13"/>
  <c r="B58" i="13"/>
  <c r="AN57" i="13"/>
  <c r="AK57" i="13"/>
  <c r="AG57" i="13"/>
  <c r="AH57" i="13" s="1"/>
  <c r="AE57" i="13"/>
  <c r="AA57" i="13"/>
  <c r="Z57" i="13"/>
  <c r="AD57" i="13" s="1"/>
  <c r="X57" i="13"/>
  <c r="T57" i="13"/>
  <c r="P57" i="13"/>
  <c r="O57" i="13"/>
  <c r="N57" i="13"/>
  <c r="J57" i="13"/>
  <c r="AJ57" i="13" s="1"/>
  <c r="E57" i="13"/>
  <c r="S57" i="13" s="1"/>
  <c r="AM57" i="13" s="1"/>
  <c r="D57" i="13"/>
  <c r="C57" i="13"/>
  <c r="B57" i="13"/>
  <c r="AN56" i="13"/>
  <c r="AK56" i="13"/>
  <c r="AG56" i="13"/>
  <c r="AH56" i="13" s="1"/>
  <c r="AE56" i="13"/>
  <c r="AA56" i="13"/>
  <c r="Z56" i="13"/>
  <c r="AD56" i="13" s="1"/>
  <c r="X56" i="13"/>
  <c r="T56" i="13"/>
  <c r="P56" i="13"/>
  <c r="O56" i="13"/>
  <c r="N56" i="13"/>
  <c r="J56" i="13"/>
  <c r="AJ56" i="13" s="1"/>
  <c r="E56" i="13"/>
  <c r="S56" i="13" s="1"/>
  <c r="AM56" i="13" s="1"/>
  <c r="D56" i="13"/>
  <c r="C56" i="13"/>
  <c r="B56" i="13"/>
  <c r="AN55" i="13"/>
  <c r="AK55" i="13"/>
  <c r="AG55" i="13"/>
  <c r="AH55" i="13" s="1"/>
  <c r="AE55" i="13"/>
  <c r="AA55" i="13"/>
  <c r="Z55" i="13"/>
  <c r="AD55" i="13" s="1"/>
  <c r="X55" i="13"/>
  <c r="T55" i="13"/>
  <c r="P55" i="13"/>
  <c r="O55" i="13"/>
  <c r="N55" i="13"/>
  <c r="J55" i="13"/>
  <c r="AJ55" i="13" s="1"/>
  <c r="E55" i="13"/>
  <c r="S55" i="13" s="1"/>
  <c r="AM55" i="13" s="1"/>
  <c r="D55" i="13"/>
  <c r="C55" i="13"/>
  <c r="B55" i="13"/>
  <c r="AN54" i="13"/>
  <c r="AK54" i="13"/>
  <c r="AG54" i="13"/>
  <c r="AH54" i="13" s="1"/>
  <c r="AE54" i="13"/>
  <c r="AA54" i="13"/>
  <c r="Z54" i="13"/>
  <c r="AD54" i="13" s="1"/>
  <c r="X54" i="13"/>
  <c r="T54" i="13"/>
  <c r="P54" i="13"/>
  <c r="O54" i="13"/>
  <c r="N54" i="13"/>
  <c r="J54" i="13"/>
  <c r="AJ54" i="13" s="1"/>
  <c r="E54" i="13"/>
  <c r="S54" i="13" s="1"/>
  <c r="AM54" i="13" s="1"/>
  <c r="D54" i="13"/>
  <c r="C54" i="13"/>
  <c r="B54" i="13"/>
  <c r="AN53" i="13"/>
  <c r="AK53" i="13"/>
  <c r="AG53" i="13"/>
  <c r="AH53" i="13" s="1"/>
  <c r="AE53" i="13"/>
  <c r="AA53" i="13"/>
  <c r="Z53" i="13"/>
  <c r="AD53" i="13" s="1"/>
  <c r="X53" i="13"/>
  <c r="T53" i="13"/>
  <c r="P53" i="13"/>
  <c r="O53" i="13"/>
  <c r="N53" i="13"/>
  <c r="J53" i="13"/>
  <c r="AJ53" i="13" s="1"/>
  <c r="E53" i="13"/>
  <c r="S53" i="13" s="1"/>
  <c r="AM53" i="13" s="1"/>
  <c r="D53" i="13"/>
  <c r="C53" i="13"/>
  <c r="B53" i="13"/>
  <c r="AN52" i="13"/>
  <c r="AK52" i="13"/>
  <c r="AG52" i="13"/>
  <c r="AH52" i="13" s="1"/>
  <c r="AE52" i="13"/>
  <c r="AA52" i="13"/>
  <c r="Z52" i="13"/>
  <c r="AD52" i="13" s="1"/>
  <c r="X52" i="13"/>
  <c r="T52" i="13"/>
  <c r="P52" i="13"/>
  <c r="O52" i="13"/>
  <c r="N52" i="13"/>
  <c r="J52" i="13"/>
  <c r="AJ52" i="13" s="1"/>
  <c r="E52" i="13"/>
  <c r="S52" i="13" s="1"/>
  <c r="AM52" i="13" s="1"/>
  <c r="D52" i="13"/>
  <c r="C52" i="13"/>
  <c r="B52" i="13"/>
  <c r="AN51" i="13"/>
  <c r="AK51" i="13"/>
  <c r="AG51" i="13"/>
  <c r="AH51" i="13" s="1"/>
  <c r="AE51" i="13"/>
  <c r="AA51" i="13"/>
  <c r="Z51" i="13"/>
  <c r="AD51" i="13" s="1"/>
  <c r="X51" i="13"/>
  <c r="T51" i="13"/>
  <c r="P51" i="13"/>
  <c r="O51" i="13"/>
  <c r="N51" i="13"/>
  <c r="J51" i="13"/>
  <c r="AJ51" i="13" s="1"/>
  <c r="E51" i="13"/>
  <c r="S51" i="13" s="1"/>
  <c r="AM51" i="13" s="1"/>
  <c r="D51" i="13"/>
  <c r="C51" i="13"/>
  <c r="B51" i="13"/>
  <c r="AN50" i="13"/>
  <c r="AK50" i="13"/>
  <c r="AG50" i="13"/>
  <c r="AH50" i="13" s="1"/>
  <c r="AE50" i="13"/>
  <c r="AA50" i="13"/>
  <c r="Z50" i="13"/>
  <c r="AD50" i="13" s="1"/>
  <c r="X50" i="13"/>
  <c r="T50" i="13"/>
  <c r="P50" i="13"/>
  <c r="O50" i="13"/>
  <c r="N50" i="13"/>
  <c r="J50" i="13"/>
  <c r="AJ50" i="13" s="1"/>
  <c r="E50" i="13"/>
  <c r="S50" i="13" s="1"/>
  <c r="AM50" i="13" s="1"/>
  <c r="D50" i="13"/>
  <c r="C50" i="13"/>
  <c r="B50" i="13"/>
  <c r="AN49" i="13"/>
  <c r="AK49" i="13"/>
  <c r="AG49" i="13"/>
  <c r="AH49" i="13" s="1"/>
  <c r="AE49" i="13"/>
  <c r="AA49" i="13"/>
  <c r="Z49" i="13"/>
  <c r="AD49" i="13" s="1"/>
  <c r="X49" i="13"/>
  <c r="T49" i="13"/>
  <c r="P49" i="13"/>
  <c r="O49" i="13"/>
  <c r="N49" i="13"/>
  <c r="J49" i="13"/>
  <c r="AJ49" i="13" s="1"/>
  <c r="E49" i="13"/>
  <c r="S49" i="13" s="1"/>
  <c r="AM49" i="13" s="1"/>
  <c r="D49" i="13"/>
  <c r="C49" i="13"/>
  <c r="B49" i="13"/>
  <c r="AN48" i="13"/>
  <c r="AK48" i="13"/>
  <c r="AG48" i="13"/>
  <c r="AH48" i="13" s="1"/>
  <c r="AE48" i="13"/>
  <c r="AA48" i="13"/>
  <c r="Z48" i="13"/>
  <c r="AD48" i="13" s="1"/>
  <c r="X48" i="13"/>
  <c r="T48" i="13"/>
  <c r="P48" i="13"/>
  <c r="O48" i="13"/>
  <c r="N48" i="13"/>
  <c r="J48" i="13"/>
  <c r="AJ48" i="13" s="1"/>
  <c r="E48" i="13"/>
  <c r="S48" i="13" s="1"/>
  <c r="AM48" i="13" s="1"/>
  <c r="D48" i="13"/>
  <c r="C48" i="13"/>
  <c r="B48" i="13"/>
  <c r="AN47" i="13"/>
  <c r="AK47" i="13"/>
  <c r="AG47" i="13"/>
  <c r="AH47" i="13" s="1"/>
  <c r="AE47" i="13"/>
  <c r="AA47" i="13"/>
  <c r="Z47" i="13"/>
  <c r="AD47" i="13" s="1"/>
  <c r="X47" i="13"/>
  <c r="T47" i="13"/>
  <c r="P47" i="13"/>
  <c r="O47" i="13"/>
  <c r="N47" i="13"/>
  <c r="J47" i="13"/>
  <c r="AJ47" i="13" s="1"/>
  <c r="E47" i="13"/>
  <c r="S47" i="13" s="1"/>
  <c r="AM47" i="13" s="1"/>
  <c r="D47" i="13"/>
  <c r="C47" i="13"/>
  <c r="B47" i="13"/>
  <c r="AN46" i="13"/>
  <c r="AK46" i="13"/>
  <c r="AG46" i="13"/>
  <c r="AH46" i="13" s="1"/>
  <c r="AE46" i="13"/>
  <c r="AA46" i="13"/>
  <c r="Z46" i="13"/>
  <c r="AD46" i="13" s="1"/>
  <c r="X46" i="13"/>
  <c r="T46" i="13"/>
  <c r="P46" i="13"/>
  <c r="O46" i="13"/>
  <c r="N46" i="13"/>
  <c r="J46" i="13"/>
  <c r="AJ46" i="13" s="1"/>
  <c r="E46" i="13"/>
  <c r="S46" i="13" s="1"/>
  <c r="AM46" i="13" s="1"/>
  <c r="D46" i="13"/>
  <c r="C46" i="13"/>
  <c r="B46" i="13"/>
  <c r="AN45" i="13"/>
  <c r="AK45" i="13"/>
  <c r="AG45" i="13"/>
  <c r="AH45" i="13" s="1"/>
  <c r="AE45" i="13"/>
  <c r="AA45" i="13"/>
  <c r="Z45" i="13"/>
  <c r="AD45" i="13" s="1"/>
  <c r="X45" i="13"/>
  <c r="T45" i="13"/>
  <c r="P45" i="13"/>
  <c r="O45" i="13"/>
  <c r="N45" i="13"/>
  <c r="J45" i="13"/>
  <c r="AJ45" i="13" s="1"/>
  <c r="E45" i="13"/>
  <c r="S45" i="13" s="1"/>
  <c r="AM45" i="13" s="1"/>
  <c r="D45" i="13"/>
  <c r="C45" i="13"/>
  <c r="B45" i="13"/>
  <c r="AN44" i="13"/>
  <c r="AK44" i="13"/>
  <c r="AG44" i="13"/>
  <c r="AH44" i="13" s="1"/>
  <c r="AE44" i="13"/>
  <c r="AA44" i="13"/>
  <c r="Z44" i="13"/>
  <c r="AD44" i="13" s="1"/>
  <c r="X44" i="13"/>
  <c r="T44" i="13"/>
  <c r="P44" i="13"/>
  <c r="O44" i="13"/>
  <c r="N44" i="13"/>
  <c r="J44" i="13"/>
  <c r="AJ44" i="13" s="1"/>
  <c r="E44" i="13"/>
  <c r="S44" i="13" s="1"/>
  <c r="AM44" i="13" s="1"/>
  <c r="D44" i="13"/>
  <c r="C44" i="13"/>
  <c r="B44" i="13"/>
  <c r="AN43" i="13"/>
  <c r="AK43" i="13"/>
  <c r="AG43" i="13"/>
  <c r="AH43" i="13" s="1"/>
  <c r="AE43" i="13"/>
  <c r="AA43" i="13"/>
  <c r="Z43" i="13"/>
  <c r="AD43" i="13" s="1"/>
  <c r="X43" i="13"/>
  <c r="T43" i="13"/>
  <c r="P43" i="13"/>
  <c r="O43" i="13"/>
  <c r="N43" i="13"/>
  <c r="J43" i="13"/>
  <c r="AJ43" i="13" s="1"/>
  <c r="E43" i="13"/>
  <c r="S43" i="13" s="1"/>
  <c r="AM43" i="13" s="1"/>
  <c r="D43" i="13"/>
  <c r="C43" i="13"/>
  <c r="B43" i="13"/>
  <c r="AN42" i="13"/>
  <c r="AK42" i="13"/>
  <c r="AG42" i="13"/>
  <c r="AH42" i="13" s="1"/>
  <c r="AE42" i="13"/>
  <c r="AA42" i="13"/>
  <c r="Z42" i="13"/>
  <c r="AD42" i="13" s="1"/>
  <c r="X42" i="13"/>
  <c r="T42" i="13"/>
  <c r="P42" i="13"/>
  <c r="O42" i="13"/>
  <c r="N42" i="13"/>
  <c r="J42" i="13"/>
  <c r="AJ42" i="13" s="1"/>
  <c r="E42" i="13"/>
  <c r="S42" i="13" s="1"/>
  <c r="AM42" i="13" s="1"/>
  <c r="D42" i="13"/>
  <c r="C42" i="13"/>
  <c r="B42" i="13"/>
  <c r="AN41" i="13"/>
  <c r="AK41" i="13"/>
  <c r="AG41" i="13"/>
  <c r="AH41" i="13" s="1"/>
  <c r="AE41" i="13"/>
  <c r="AA41" i="13"/>
  <c r="Z41" i="13"/>
  <c r="AD41" i="13" s="1"/>
  <c r="X41" i="13"/>
  <c r="T41" i="13"/>
  <c r="P41" i="13"/>
  <c r="O41" i="13"/>
  <c r="N41" i="13"/>
  <c r="J41" i="13"/>
  <c r="AJ41" i="13" s="1"/>
  <c r="E41" i="13"/>
  <c r="S41" i="13" s="1"/>
  <c r="AM41" i="13" s="1"/>
  <c r="D41" i="13"/>
  <c r="C41" i="13"/>
  <c r="B41" i="13"/>
  <c r="AN40" i="13"/>
  <c r="AK40" i="13"/>
  <c r="AG40" i="13"/>
  <c r="AH40" i="13" s="1"/>
  <c r="AE40" i="13"/>
  <c r="AA40" i="13"/>
  <c r="Z40" i="13"/>
  <c r="AD40" i="13" s="1"/>
  <c r="X40" i="13"/>
  <c r="T40" i="13"/>
  <c r="P40" i="13"/>
  <c r="O40" i="13"/>
  <c r="N40" i="13"/>
  <c r="J40" i="13"/>
  <c r="AJ40" i="13" s="1"/>
  <c r="E40" i="13"/>
  <c r="S40" i="13" s="1"/>
  <c r="AM40" i="13" s="1"/>
  <c r="D40" i="13"/>
  <c r="C40" i="13"/>
  <c r="B40" i="13"/>
  <c r="AN39" i="13"/>
  <c r="AK39" i="13"/>
  <c r="AG39" i="13"/>
  <c r="AH39" i="13" s="1"/>
  <c r="AE39" i="13"/>
  <c r="AA39" i="13"/>
  <c r="Z39" i="13"/>
  <c r="AD39" i="13" s="1"/>
  <c r="X39" i="13"/>
  <c r="T39" i="13"/>
  <c r="P39" i="13"/>
  <c r="O39" i="13"/>
  <c r="N39" i="13"/>
  <c r="J39" i="13"/>
  <c r="AJ39" i="13" s="1"/>
  <c r="E39" i="13"/>
  <c r="S39" i="13" s="1"/>
  <c r="AM39" i="13" s="1"/>
  <c r="D39" i="13"/>
  <c r="C39" i="13"/>
  <c r="B39" i="13"/>
  <c r="AN38" i="13"/>
  <c r="AK38" i="13"/>
  <c r="AG38" i="13"/>
  <c r="AH38" i="13" s="1"/>
  <c r="AE38" i="13"/>
  <c r="AA38" i="13"/>
  <c r="Z38" i="13"/>
  <c r="AD38" i="13" s="1"/>
  <c r="X38" i="13"/>
  <c r="T38" i="13"/>
  <c r="P38" i="13"/>
  <c r="O38" i="13"/>
  <c r="N38" i="13"/>
  <c r="J38" i="13"/>
  <c r="AJ38" i="13" s="1"/>
  <c r="E38" i="13"/>
  <c r="S38" i="13" s="1"/>
  <c r="AM38" i="13" s="1"/>
  <c r="D38" i="13"/>
  <c r="C38" i="13"/>
  <c r="B38" i="13"/>
  <c r="AN37" i="13"/>
  <c r="AK37" i="13"/>
  <c r="AG37" i="13"/>
  <c r="AH37" i="13" s="1"/>
  <c r="AE37" i="13"/>
  <c r="AA37" i="13"/>
  <c r="Z37" i="13"/>
  <c r="AD37" i="13" s="1"/>
  <c r="X37" i="13"/>
  <c r="T37" i="13"/>
  <c r="P37" i="13"/>
  <c r="O37" i="13"/>
  <c r="N37" i="13"/>
  <c r="J37" i="13"/>
  <c r="AJ37" i="13" s="1"/>
  <c r="E37" i="13"/>
  <c r="S37" i="13" s="1"/>
  <c r="AM37" i="13" s="1"/>
  <c r="D37" i="13"/>
  <c r="C37" i="13"/>
  <c r="B37" i="13"/>
  <c r="AN36" i="13"/>
  <c r="AK36" i="13"/>
  <c r="AG36" i="13"/>
  <c r="AH36" i="13" s="1"/>
  <c r="AE36" i="13"/>
  <c r="AA36" i="13"/>
  <c r="Z36" i="13"/>
  <c r="AD36" i="13" s="1"/>
  <c r="X36" i="13"/>
  <c r="T36" i="13"/>
  <c r="P36" i="13"/>
  <c r="O36" i="13"/>
  <c r="N36" i="13"/>
  <c r="J36" i="13"/>
  <c r="AJ36" i="13" s="1"/>
  <c r="E36" i="13"/>
  <c r="S36" i="13" s="1"/>
  <c r="AM36" i="13" s="1"/>
  <c r="D36" i="13"/>
  <c r="C36" i="13"/>
  <c r="B36" i="13"/>
  <c r="AN35" i="13"/>
  <c r="AK35" i="13"/>
  <c r="AG35" i="13"/>
  <c r="AH35" i="13" s="1"/>
  <c r="AE35" i="13"/>
  <c r="AA35" i="13"/>
  <c r="Z35" i="13"/>
  <c r="AD35" i="13" s="1"/>
  <c r="X35" i="13"/>
  <c r="T35" i="13"/>
  <c r="P35" i="13"/>
  <c r="O35" i="13"/>
  <c r="N35" i="13"/>
  <c r="J35" i="13"/>
  <c r="AJ35" i="13" s="1"/>
  <c r="E35" i="13"/>
  <c r="S35" i="13" s="1"/>
  <c r="AM35" i="13" s="1"/>
  <c r="D35" i="13"/>
  <c r="C35" i="13"/>
  <c r="B35" i="13"/>
  <c r="AN34" i="13"/>
  <c r="AK34" i="13"/>
  <c r="AG34" i="13"/>
  <c r="AH34" i="13" s="1"/>
  <c r="AE34" i="13"/>
  <c r="AA34" i="13"/>
  <c r="Z34" i="13"/>
  <c r="AD34" i="13" s="1"/>
  <c r="X34" i="13"/>
  <c r="T34" i="13"/>
  <c r="P34" i="13"/>
  <c r="O34" i="13"/>
  <c r="N34" i="13"/>
  <c r="J34" i="13"/>
  <c r="AJ34" i="13" s="1"/>
  <c r="E34" i="13"/>
  <c r="S34" i="13" s="1"/>
  <c r="AM34" i="13" s="1"/>
  <c r="D34" i="13"/>
  <c r="C34" i="13"/>
  <c r="B34" i="13"/>
  <c r="AN33" i="13"/>
  <c r="AK33" i="13"/>
  <c r="AG33" i="13"/>
  <c r="AH33" i="13" s="1"/>
  <c r="AE33" i="13"/>
  <c r="AA33" i="13"/>
  <c r="Z33" i="13"/>
  <c r="Z183" i="13" s="1"/>
  <c r="X33" i="13"/>
  <c r="P33" i="13"/>
  <c r="O33" i="13"/>
  <c r="N33" i="13"/>
  <c r="E33" i="13"/>
  <c r="C33" i="13"/>
  <c r="B33" i="13"/>
  <c r="I25" i="13"/>
  <c r="H25" i="13"/>
  <c r="K25" i="13" s="1"/>
  <c r="F25" i="13"/>
  <c r="B19" i="13"/>
  <c r="R16" i="13"/>
  <c r="B16" i="13"/>
  <c r="B13" i="13"/>
  <c r="B12" i="13"/>
  <c r="B11" i="13"/>
  <c r="B10" i="13"/>
  <c r="B9" i="13"/>
  <c r="B6" i="13"/>
  <c r="C190" i="14"/>
  <c r="I183" i="14"/>
  <c r="F190" i="14" s="1"/>
  <c r="I190" i="14" s="1"/>
  <c r="H183" i="14"/>
  <c r="F183" i="14"/>
  <c r="AN182" i="14"/>
  <c r="AM182" i="14"/>
  <c r="AK182" i="14"/>
  <c r="AH182" i="14"/>
  <c r="AG182" i="14"/>
  <c r="AE182" i="14"/>
  <c r="AC182" i="14"/>
  <c r="AA182" i="14"/>
  <c r="Z182" i="14"/>
  <c r="AD182" i="14" s="1"/>
  <c r="X182" i="14"/>
  <c r="W182" i="14"/>
  <c r="U182" i="14"/>
  <c r="S182" i="14"/>
  <c r="P182" i="14"/>
  <c r="O182" i="14"/>
  <c r="N182" i="14"/>
  <c r="M182" i="14"/>
  <c r="G182" i="14"/>
  <c r="Q182" i="14" s="1"/>
  <c r="E182" i="14"/>
  <c r="T182" i="14" s="1"/>
  <c r="D182" i="14"/>
  <c r="C182" i="14"/>
  <c r="B182" i="14"/>
  <c r="AN181" i="14"/>
  <c r="AM181" i="14"/>
  <c r="AK181" i="14"/>
  <c r="AH181" i="14"/>
  <c r="AG181" i="14"/>
  <c r="AE181" i="14"/>
  <c r="AC181" i="14"/>
  <c r="AA181" i="14"/>
  <c r="Z181" i="14"/>
  <c r="AD181" i="14" s="1"/>
  <c r="X181" i="14"/>
  <c r="W181" i="14"/>
  <c r="U181" i="14"/>
  <c r="S181" i="14"/>
  <c r="P181" i="14"/>
  <c r="O181" i="14"/>
  <c r="N181" i="14"/>
  <c r="M181" i="14"/>
  <c r="G181" i="14"/>
  <c r="Q181" i="14" s="1"/>
  <c r="E181" i="14"/>
  <c r="T181" i="14" s="1"/>
  <c r="D181" i="14"/>
  <c r="C181" i="14"/>
  <c r="B181" i="14"/>
  <c r="AN180" i="14"/>
  <c r="AM180" i="14"/>
  <c r="AK180" i="14"/>
  <c r="AH180" i="14"/>
  <c r="AG180" i="14"/>
  <c r="AE180" i="14"/>
  <c r="AC180" i="14"/>
  <c r="AA180" i="14"/>
  <c r="Z180" i="14"/>
  <c r="AD180" i="14" s="1"/>
  <c r="X180" i="14"/>
  <c r="W180" i="14"/>
  <c r="U180" i="14"/>
  <c r="S180" i="14"/>
  <c r="P180" i="14"/>
  <c r="O180" i="14"/>
  <c r="N180" i="14"/>
  <c r="M180" i="14"/>
  <c r="G180" i="14"/>
  <c r="Q180" i="14" s="1"/>
  <c r="E180" i="14"/>
  <c r="T180" i="14" s="1"/>
  <c r="D180" i="14"/>
  <c r="C180" i="14"/>
  <c r="B180" i="14"/>
  <c r="AN179" i="14"/>
  <c r="AM179" i="14"/>
  <c r="AK179" i="14"/>
  <c r="AH179" i="14"/>
  <c r="AG179" i="14"/>
  <c r="AE179" i="14"/>
  <c r="AC179" i="14"/>
  <c r="AA179" i="14"/>
  <c r="Z179" i="14"/>
  <c r="AD179" i="14" s="1"/>
  <c r="X179" i="14"/>
  <c r="W179" i="14"/>
  <c r="U179" i="14"/>
  <c r="S179" i="14"/>
  <c r="P179" i="14"/>
  <c r="O179" i="14"/>
  <c r="N179" i="14"/>
  <c r="M179" i="14"/>
  <c r="G179" i="14"/>
  <c r="Q179" i="14" s="1"/>
  <c r="E179" i="14"/>
  <c r="T179" i="14" s="1"/>
  <c r="D179" i="14"/>
  <c r="C179" i="14"/>
  <c r="B179" i="14"/>
  <c r="AN178" i="14"/>
  <c r="AM178" i="14"/>
  <c r="AK178" i="14"/>
  <c r="AH178" i="14"/>
  <c r="AG178" i="14"/>
  <c r="AE178" i="14"/>
  <c r="AC178" i="14"/>
  <c r="AA178" i="14"/>
  <c r="Z178" i="14"/>
  <c r="AD178" i="14" s="1"/>
  <c r="X178" i="14"/>
  <c r="W178" i="14"/>
  <c r="U178" i="14"/>
  <c r="S178" i="14"/>
  <c r="P178" i="14"/>
  <c r="O178" i="14"/>
  <c r="N178" i="14"/>
  <c r="M178" i="14"/>
  <c r="G178" i="14"/>
  <c r="Q178" i="14" s="1"/>
  <c r="E178" i="14"/>
  <c r="T178" i="14" s="1"/>
  <c r="D178" i="14"/>
  <c r="C178" i="14"/>
  <c r="B178" i="14"/>
  <c r="AN177" i="14"/>
  <c r="AM177" i="14"/>
  <c r="AK177" i="14"/>
  <c r="AH177" i="14"/>
  <c r="AG177" i="14"/>
  <c r="AE177" i="14"/>
  <c r="AC177" i="14"/>
  <c r="AA177" i="14"/>
  <c r="Z177" i="14"/>
  <c r="AD177" i="14" s="1"/>
  <c r="X177" i="14"/>
  <c r="W177" i="14"/>
  <c r="U177" i="14"/>
  <c r="S177" i="14"/>
  <c r="P177" i="14"/>
  <c r="O177" i="14"/>
  <c r="N177" i="14"/>
  <c r="M177" i="14"/>
  <c r="G177" i="14"/>
  <c r="Q177" i="14" s="1"/>
  <c r="E177" i="14"/>
  <c r="T177" i="14" s="1"/>
  <c r="D177" i="14"/>
  <c r="C177" i="14"/>
  <c r="B177" i="14"/>
  <c r="AN176" i="14"/>
  <c r="AM176" i="14"/>
  <c r="AK176" i="14"/>
  <c r="AH176" i="14"/>
  <c r="AG176" i="14"/>
  <c r="AE176" i="14"/>
  <c r="AC176" i="14"/>
  <c r="AA176" i="14"/>
  <c r="Z176" i="14"/>
  <c r="AD176" i="14" s="1"/>
  <c r="X176" i="14"/>
  <c r="W176" i="14"/>
  <c r="U176" i="14"/>
  <c r="S176" i="14"/>
  <c r="P176" i="14"/>
  <c r="O176" i="14"/>
  <c r="N176" i="14"/>
  <c r="M176" i="14"/>
  <c r="G176" i="14"/>
  <c r="Q176" i="14" s="1"/>
  <c r="E176" i="14"/>
  <c r="T176" i="14" s="1"/>
  <c r="D176" i="14"/>
  <c r="C176" i="14"/>
  <c r="B176" i="14"/>
  <c r="AN175" i="14"/>
  <c r="AM175" i="14"/>
  <c r="AK175" i="14"/>
  <c r="AH175" i="14"/>
  <c r="AG175" i="14"/>
  <c r="AE175" i="14"/>
  <c r="AC175" i="14"/>
  <c r="AA175" i="14"/>
  <c r="Z175" i="14"/>
  <c r="AD175" i="14" s="1"/>
  <c r="X175" i="14"/>
  <c r="W175" i="14"/>
  <c r="U175" i="14"/>
  <c r="S175" i="14"/>
  <c r="P175" i="14"/>
  <c r="O175" i="14"/>
  <c r="N175" i="14"/>
  <c r="M175" i="14"/>
  <c r="G175" i="14"/>
  <c r="Q175" i="14" s="1"/>
  <c r="E175" i="14"/>
  <c r="T175" i="14" s="1"/>
  <c r="D175" i="14"/>
  <c r="C175" i="14"/>
  <c r="B175" i="14"/>
  <c r="AN174" i="14"/>
  <c r="AM174" i="14"/>
  <c r="AK174" i="14"/>
  <c r="AH174" i="14"/>
  <c r="AG174" i="14"/>
  <c r="AE174" i="14"/>
  <c r="AC174" i="14"/>
  <c r="AA174" i="14"/>
  <c r="Z174" i="14"/>
  <c r="AD174" i="14" s="1"/>
  <c r="X174" i="14"/>
  <c r="W174" i="14"/>
  <c r="U174" i="14"/>
  <c r="S174" i="14"/>
  <c r="P174" i="14"/>
  <c r="O174" i="14"/>
  <c r="N174" i="14"/>
  <c r="M174" i="14"/>
  <c r="G174" i="14"/>
  <c r="Q174" i="14" s="1"/>
  <c r="E174" i="14"/>
  <c r="T174" i="14" s="1"/>
  <c r="D174" i="14"/>
  <c r="C174" i="14"/>
  <c r="B174" i="14"/>
  <c r="AN173" i="14"/>
  <c r="AM173" i="14"/>
  <c r="AK173" i="14"/>
  <c r="AH173" i="14"/>
  <c r="AG173" i="14"/>
  <c r="AE173" i="14"/>
  <c r="AC173" i="14"/>
  <c r="AA173" i="14"/>
  <c r="Z173" i="14"/>
  <c r="AD173" i="14" s="1"/>
  <c r="X173" i="14"/>
  <c r="W173" i="14"/>
  <c r="U173" i="14"/>
  <c r="S173" i="14"/>
  <c r="P173" i="14"/>
  <c r="O173" i="14"/>
  <c r="N173" i="14"/>
  <c r="M173" i="14"/>
  <c r="G173" i="14"/>
  <c r="Q173" i="14" s="1"/>
  <c r="E173" i="14"/>
  <c r="T173" i="14" s="1"/>
  <c r="D173" i="14"/>
  <c r="C173" i="14"/>
  <c r="B173" i="14"/>
  <c r="AN172" i="14"/>
  <c r="AM172" i="14"/>
  <c r="AK172" i="14"/>
  <c r="AH172" i="14"/>
  <c r="AG172" i="14"/>
  <c r="AE172" i="14"/>
  <c r="AC172" i="14"/>
  <c r="AA172" i="14"/>
  <c r="Z172" i="14"/>
  <c r="AD172" i="14" s="1"/>
  <c r="X172" i="14"/>
  <c r="W172" i="14"/>
  <c r="U172" i="14"/>
  <c r="S172" i="14"/>
  <c r="P172" i="14"/>
  <c r="O172" i="14"/>
  <c r="N172" i="14"/>
  <c r="M172" i="14"/>
  <c r="G172" i="14"/>
  <c r="Q172" i="14" s="1"/>
  <c r="E172" i="14"/>
  <c r="T172" i="14" s="1"/>
  <c r="D172" i="14"/>
  <c r="C172" i="14"/>
  <c r="B172" i="14"/>
  <c r="AN171" i="14"/>
  <c r="AM171" i="14"/>
  <c r="AK171" i="14"/>
  <c r="AH171" i="14"/>
  <c r="AG171" i="14"/>
  <c r="AE171" i="14"/>
  <c r="AC171" i="14"/>
  <c r="AA171" i="14"/>
  <c r="Z171" i="14"/>
  <c r="AD171" i="14" s="1"/>
  <c r="X171" i="14"/>
  <c r="W171" i="14"/>
  <c r="U171" i="14"/>
  <c r="S171" i="14"/>
  <c r="P171" i="14"/>
  <c r="O171" i="14"/>
  <c r="N171" i="14"/>
  <c r="M171" i="14"/>
  <c r="G171" i="14"/>
  <c r="Q171" i="14" s="1"/>
  <c r="E171" i="14"/>
  <c r="T171" i="14" s="1"/>
  <c r="D171" i="14"/>
  <c r="C171" i="14"/>
  <c r="B171" i="14"/>
  <c r="AN170" i="14"/>
  <c r="AM170" i="14"/>
  <c r="AK170" i="14"/>
  <c r="AH170" i="14"/>
  <c r="AG170" i="14"/>
  <c r="AE170" i="14"/>
  <c r="AC170" i="14"/>
  <c r="AA170" i="14"/>
  <c r="Z170" i="14"/>
  <c r="AD170" i="14" s="1"/>
  <c r="X170" i="14"/>
  <c r="W170" i="14"/>
  <c r="U170" i="14"/>
  <c r="S170" i="14"/>
  <c r="P170" i="14"/>
  <c r="O170" i="14"/>
  <c r="N170" i="14"/>
  <c r="M170" i="14"/>
  <c r="G170" i="14"/>
  <c r="Q170" i="14" s="1"/>
  <c r="E170" i="14"/>
  <c r="T170" i="14" s="1"/>
  <c r="D170" i="14"/>
  <c r="C170" i="14"/>
  <c r="B170" i="14"/>
  <c r="AN169" i="14"/>
  <c r="AM169" i="14"/>
  <c r="AK169" i="14"/>
  <c r="AH169" i="14"/>
  <c r="AG169" i="14"/>
  <c r="AE169" i="14"/>
  <c r="AC169" i="14"/>
  <c r="AA169" i="14"/>
  <c r="Z169" i="14"/>
  <c r="X169" i="14"/>
  <c r="W169" i="14"/>
  <c r="U169" i="14"/>
  <c r="S169" i="14"/>
  <c r="P169" i="14"/>
  <c r="O169" i="14"/>
  <c r="N169" i="14"/>
  <c r="M169" i="14"/>
  <c r="G169" i="14"/>
  <c r="Q169" i="14" s="1"/>
  <c r="E169" i="14"/>
  <c r="T169" i="14" s="1"/>
  <c r="D169" i="14"/>
  <c r="C169" i="14"/>
  <c r="B169" i="14"/>
  <c r="AN168" i="14"/>
  <c r="AK168" i="14"/>
  <c r="AH168" i="14"/>
  <c r="AG168" i="14"/>
  <c r="AE168" i="14"/>
  <c r="AC168" i="14"/>
  <c r="AA168" i="14"/>
  <c r="Z168" i="14"/>
  <c r="X168" i="14"/>
  <c r="W168" i="14"/>
  <c r="U168" i="14"/>
  <c r="S168" i="14"/>
  <c r="AM168" i="14" s="1"/>
  <c r="P168" i="14"/>
  <c r="O168" i="14"/>
  <c r="N168" i="14"/>
  <c r="M168" i="14"/>
  <c r="G168" i="14"/>
  <c r="Q168" i="14" s="1"/>
  <c r="E168" i="14"/>
  <c r="T168" i="14" s="1"/>
  <c r="D168" i="14"/>
  <c r="C168" i="14"/>
  <c r="B168" i="14"/>
  <c r="AN167" i="14"/>
  <c r="AM167" i="14"/>
  <c r="AK167" i="14"/>
  <c r="AH167" i="14"/>
  <c r="AG167" i="14"/>
  <c r="AE167" i="14"/>
  <c r="AC167" i="14"/>
  <c r="AA167" i="14"/>
  <c r="Z167" i="14"/>
  <c r="X167" i="14"/>
  <c r="W167" i="14"/>
  <c r="U167" i="14"/>
  <c r="S167" i="14"/>
  <c r="P167" i="14"/>
  <c r="O167" i="14"/>
  <c r="N167" i="14"/>
  <c r="M167" i="14"/>
  <c r="G167" i="14"/>
  <c r="Q167" i="14" s="1"/>
  <c r="E167" i="14"/>
  <c r="T167" i="14" s="1"/>
  <c r="D167" i="14"/>
  <c r="C167" i="14"/>
  <c r="B167" i="14"/>
  <c r="AN166" i="14"/>
  <c r="AM166" i="14"/>
  <c r="AK166" i="14"/>
  <c r="AH166" i="14"/>
  <c r="AG166" i="14"/>
  <c r="AE166" i="14"/>
  <c r="AC166" i="14"/>
  <c r="AA166" i="14"/>
  <c r="Z166" i="14"/>
  <c r="AD166" i="14" s="1"/>
  <c r="X166" i="14"/>
  <c r="W166" i="14"/>
  <c r="U166" i="14"/>
  <c r="S166" i="14"/>
  <c r="P166" i="14"/>
  <c r="O166" i="14"/>
  <c r="N166" i="14"/>
  <c r="M166" i="14"/>
  <c r="G166" i="14"/>
  <c r="Q166" i="14" s="1"/>
  <c r="E166" i="14"/>
  <c r="T166" i="14" s="1"/>
  <c r="D166" i="14"/>
  <c r="C166" i="14"/>
  <c r="B166" i="14"/>
  <c r="AN165" i="14"/>
  <c r="AM165" i="14"/>
  <c r="AK165" i="14"/>
  <c r="AH165" i="14"/>
  <c r="AG165" i="14"/>
  <c r="AE165" i="14"/>
  <c r="AC165" i="14"/>
  <c r="AA165" i="14"/>
  <c r="Z165" i="14"/>
  <c r="X165" i="14"/>
  <c r="W165" i="14"/>
  <c r="U165" i="14"/>
  <c r="S165" i="14"/>
  <c r="P165" i="14"/>
  <c r="O165" i="14"/>
  <c r="N165" i="14"/>
  <c r="M165" i="14"/>
  <c r="G165" i="14"/>
  <c r="Q165" i="14" s="1"/>
  <c r="E165" i="14"/>
  <c r="T165" i="14" s="1"/>
  <c r="D165" i="14"/>
  <c r="C165" i="14"/>
  <c r="B165" i="14"/>
  <c r="AN164" i="14"/>
  <c r="AM164" i="14"/>
  <c r="AK164" i="14"/>
  <c r="AH164" i="14"/>
  <c r="AG164" i="14"/>
  <c r="AE164" i="14"/>
  <c r="AC164" i="14"/>
  <c r="AA164" i="14"/>
  <c r="Z164" i="14"/>
  <c r="X164" i="14"/>
  <c r="W164" i="14"/>
  <c r="U164" i="14"/>
  <c r="S164" i="14"/>
  <c r="P164" i="14"/>
  <c r="O164" i="14"/>
  <c r="N164" i="14"/>
  <c r="M164" i="14"/>
  <c r="G164" i="14"/>
  <c r="Q164" i="14" s="1"/>
  <c r="E164" i="14"/>
  <c r="T164" i="14" s="1"/>
  <c r="D164" i="14"/>
  <c r="C164" i="14"/>
  <c r="B164" i="14"/>
  <c r="AN163" i="14"/>
  <c r="AM163" i="14"/>
  <c r="AK163" i="14"/>
  <c r="AH163" i="14"/>
  <c r="AG163" i="14"/>
  <c r="AE163" i="14"/>
  <c r="AC163" i="14"/>
  <c r="AA163" i="14"/>
  <c r="Z163" i="14"/>
  <c r="X163" i="14"/>
  <c r="W163" i="14"/>
  <c r="U163" i="14"/>
  <c r="S163" i="14"/>
  <c r="P163" i="14"/>
  <c r="O163" i="14"/>
  <c r="N163" i="14"/>
  <c r="M163" i="14"/>
  <c r="G163" i="14"/>
  <c r="Q163" i="14" s="1"/>
  <c r="E163" i="14"/>
  <c r="T163" i="14" s="1"/>
  <c r="D163" i="14"/>
  <c r="C163" i="14"/>
  <c r="B163" i="14"/>
  <c r="AN162" i="14"/>
  <c r="AM162" i="14"/>
  <c r="AK162" i="14"/>
  <c r="AH162" i="14"/>
  <c r="AG162" i="14"/>
  <c r="AE162" i="14"/>
  <c r="AC162" i="14"/>
  <c r="AA162" i="14"/>
  <c r="Z162" i="14"/>
  <c r="X162" i="14"/>
  <c r="W162" i="14"/>
  <c r="U162" i="14"/>
  <c r="S162" i="14"/>
  <c r="P162" i="14"/>
  <c r="O162" i="14"/>
  <c r="N162" i="14"/>
  <c r="M162" i="14"/>
  <c r="G162" i="14"/>
  <c r="Q162" i="14" s="1"/>
  <c r="E162" i="14"/>
  <c r="T162" i="14" s="1"/>
  <c r="D162" i="14"/>
  <c r="C162" i="14"/>
  <c r="B162" i="14"/>
  <c r="AN161" i="14"/>
  <c r="AM161" i="14"/>
  <c r="AK161" i="14"/>
  <c r="AH161" i="14"/>
  <c r="AG161" i="14"/>
  <c r="AE161" i="14"/>
  <c r="AA161" i="14"/>
  <c r="Z161" i="14"/>
  <c r="X161" i="14"/>
  <c r="W161" i="14"/>
  <c r="AC161" i="14" s="1"/>
  <c r="U161" i="14"/>
  <c r="S161" i="14"/>
  <c r="P161" i="14"/>
  <c r="O161" i="14"/>
  <c r="N161" i="14"/>
  <c r="M161" i="14"/>
  <c r="G161" i="14"/>
  <c r="Q161" i="14" s="1"/>
  <c r="E161" i="14"/>
  <c r="T161" i="14" s="1"/>
  <c r="D161" i="14"/>
  <c r="C161" i="14"/>
  <c r="B161" i="14"/>
  <c r="AN160" i="14"/>
  <c r="AM160" i="14"/>
  <c r="AK160" i="14"/>
  <c r="AH160" i="14"/>
  <c r="AG160" i="14"/>
  <c r="AE160" i="14"/>
  <c r="AA160" i="14"/>
  <c r="Z160" i="14"/>
  <c r="X160" i="14"/>
  <c r="W160" i="14"/>
  <c r="AC160" i="14" s="1"/>
  <c r="U160" i="14"/>
  <c r="S160" i="14"/>
  <c r="P160" i="14"/>
  <c r="O160" i="14"/>
  <c r="N160" i="14"/>
  <c r="M160" i="14"/>
  <c r="G160" i="14"/>
  <c r="Q160" i="14" s="1"/>
  <c r="E160" i="14"/>
  <c r="T160" i="14" s="1"/>
  <c r="D160" i="14"/>
  <c r="C160" i="14"/>
  <c r="B160" i="14"/>
  <c r="AN159" i="14"/>
  <c r="AM159" i="14"/>
  <c r="AK159" i="14"/>
  <c r="AH159" i="14"/>
  <c r="AG159" i="14"/>
  <c r="AE159" i="14"/>
  <c r="AA159" i="14"/>
  <c r="Z159" i="14"/>
  <c r="X159" i="14"/>
  <c r="W159" i="14"/>
  <c r="AC159" i="14" s="1"/>
  <c r="U159" i="14"/>
  <c r="S159" i="14"/>
  <c r="P159" i="14"/>
  <c r="O159" i="14"/>
  <c r="N159" i="14"/>
  <c r="M159" i="14"/>
  <c r="G159" i="14"/>
  <c r="Q159" i="14" s="1"/>
  <c r="E159" i="14"/>
  <c r="T159" i="14" s="1"/>
  <c r="D159" i="14"/>
  <c r="C159" i="14"/>
  <c r="B159" i="14"/>
  <c r="AN158" i="14"/>
  <c r="AM158" i="14"/>
  <c r="AK158" i="14"/>
  <c r="AH158" i="14"/>
  <c r="AG158" i="14"/>
  <c r="AE158" i="14"/>
  <c r="AA158" i="14"/>
  <c r="Z158" i="14"/>
  <c r="X158" i="14"/>
  <c r="W158" i="14"/>
  <c r="AC158" i="14" s="1"/>
  <c r="U158" i="14"/>
  <c r="S158" i="14"/>
  <c r="P158" i="14"/>
  <c r="O158" i="14"/>
  <c r="N158" i="14"/>
  <c r="M158" i="14"/>
  <c r="G158" i="14"/>
  <c r="Q158" i="14" s="1"/>
  <c r="E158" i="14"/>
  <c r="T158" i="14" s="1"/>
  <c r="D158" i="14"/>
  <c r="C158" i="14"/>
  <c r="B158" i="14"/>
  <c r="AN157" i="14"/>
  <c r="AM157" i="14"/>
  <c r="AK157" i="14"/>
  <c r="AH157" i="14"/>
  <c r="AG157" i="14"/>
  <c r="AE157" i="14"/>
  <c r="AA157" i="14"/>
  <c r="Z157" i="14"/>
  <c r="X157" i="14"/>
  <c r="W157" i="14"/>
  <c r="AC157" i="14" s="1"/>
  <c r="U157" i="14"/>
  <c r="S157" i="14"/>
  <c r="P157" i="14"/>
  <c r="O157" i="14"/>
  <c r="N157" i="14"/>
  <c r="M157" i="14"/>
  <c r="G157" i="14"/>
  <c r="Q157" i="14" s="1"/>
  <c r="E157" i="14"/>
  <c r="T157" i="14" s="1"/>
  <c r="D157" i="14"/>
  <c r="C157" i="14"/>
  <c r="B157" i="14"/>
  <c r="AN156" i="14"/>
  <c r="AM156" i="14"/>
  <c r="AK156" i="14"/>
  <c r="AH156" i="14"/>
  <c r="AG156" i="14"/>
  <c r="AE156" i="14"/>
  <c r="AA156" i="14"/>
  <c r="Z156" i="14"/>
  <c r="X156" i="14"/>
  <c r="W156" i="14"/>
  <c r="AC156" i="14" s="1"/>
  <c r="U156" i="14"/>
  <c r="S156" i="14"/>
  <c r="P156" i="14"/>
  <c r="O156" i="14"/>
  <c r="N156" i="14"/>
  <c r="M156" i="14"/>
  <c r="G156" i="14"/>
  <c r="Q156" i="14" s="1"/>
  <c r="E156" i="14"/>
  <c r="T156" i="14" s="1"/>
  <c r="D156" i="14"/>
  <c r="C156" i="14"/>
  <c r="B156" i="14"/>
  <c r="AN155" i="14"/>
  <c r="AM155" i="14"/>
  <c r="AK155" i="14"/>
  <c r="AH155" i="14"/>
  <c r="AG155" i="14"/>
  <c r="AE155" i="14"/>
  <c r="AA155" i="14"/>
  <c r="Z155" i="14"/>
  <c r="X155" i="14"/>
  <c r="W155" i="14"/>
  <c r="AC155" i="14" s="1"/>
  <c r="U155" i="14"/>
  <c r="S155" i="14"/>
  <c r="P155" i="14"/>
  <c r="O155" i="14"/>
  <c r="N155" i="14"/>
  <c r="M155" i="14"/>
  <c r="G155" i="14"/>
  <c r="Q155" i="14" s="1"/>
  <c r="E155" i="14"/>
  <c r="T155" i="14" s="1"/>
  <c r="D155" i="14"/>
  <c r="C155" i="14"/>
  <c r="B155" i="14"/>
  <c r="AN154" i="14"/>
  <c r="AM154" i="14"/>
  <c r="AK154" i="14"/>
  <c r="AH154" i="14"/>
  <c r="AG154" i="14"/>
  <c r="AE154" i="14"/>
  <c r="AA154" i="14"/>
  <c r="Z154" i="14"/>
  <c r="X154" i="14"/>
  <c r="W154" i="14"/>
  <c r="AC154" i="14" s="1"/>
  <c r="U154" i="14"/>
  <c r="S154" i="14"/>
  <c r="P154" i="14"/>
  <c r="O154" i="14"/>
  <c r="N154" i="14"/>
  <c r="M154" i="14"/>
  <c r="G154" i="14"/>
  <c r="Q154" i="14" s="1"/>
  <c r="E154" i="14"/>
  <c r="T154" i="14" s="1"/>
  <c r="D154" i="14"/>
  <c r="C154" i="14"/>
  <c r="B154" i="14"/>
  <c r="AN153" i="14"/>
  <c r="AK153" i="14"/>
  <c r="AH153" i="14"/>
  <c r="AG153" i="14"/>
  <c r="AE153" i="14"/>
  <c r="AA153" i="14"/>
  <c r="Z153" i="14"/>
  <c r="X153" i="14"/>
  <c r="W153" i="14"/>
  <c r="AC153" i="14" s="1"/>
  <c r="U153" i="14"/>
  <c r="S153" i="14"/>
  <c r="AM153" i="14" s="1"/>
  <c r="P153" i="14"/>
  <c r="O153" i="14"/>
  <c r="N153" i="14"/>
  <c r="M153" i="14"/>
  <c r="G153" i="14"/>
  <c r="Q153" i="14" s="1"/>
  <c r="E153" i="14"/>
  <c r="T153" i="14" s="1"/>
  <c r="D153" i="14"/>
  <c r="C153" i="14"/>
  <c r="B153" i="14"/>
  <c r="AN152" i="14"/>
  <c r="AK152" i="14"/>
  <c r="AH152" i="14"/>
  <c r="AG152" i="14"/>
  <c r="AE152" i="14"/>
  <c r="AA152" i="14"/>
  <c r="Z152" i="14"/>
  <c r="X152" i="14"/>
  <c r="W152" i="14"/>
  <c r="AC152" i="14" s="1"/>
  <c r="U152" i="14"/>
  <c r="S152" i="14"/>
  <c r="AM152" i="14" s="1"/>
  <c r="P152" i="14"/>
  <c r="O152" i="14"/>
  <c r="N152" i="14"/>
  <c r="M152" i="14"/>
  <c r="G152" i="14"/>
  <c r="Q152" i="14" s="1"/>
  <c r="E152" i="14"/>
  <c r="T152" i="14" s="1"/>
  <c r="D152" i="14"/>
  <c r="C152" i="14"/>
  <c r="B152" i="14"/>
  <c r="AN151" i="14"/>
  <c r="AK151" i="14"/>
  <c r="AH151" i="14"/>
  <c r="AG151" i="14"/>
  <c r="AE151" i="14"/>
  <c r="AA151" i="14"/>
  <c r="Z151" i="14"/>
  <c r="X151" i="14"/>
  <c r="W151" i="14"/>
  <c r="AC151" i="14" s="1"/>
  <c r="U151" i="14"/>
  <c r="S151" i="14"/>
  <c r="AM151" i="14" s="1"/>
  <c r="P151" i="14"/>
  <c r="O151" i="14"/>
  <c r="N151" i="14"/>
  <c r="M151" i="14"/>
  <c r="G151" i="14"/>
  <c r="Q151" i="14" s="1"/>
  <c r="E151" i="14"/>
  <c r="T151" i="14" s="1"/>
  <c r="D151" i="14"/>
  <c r="C151" i="14"/>
  <c r="B151" i="14"/>
  <c r="AN150" i="14"/>
  <c r="AK150" i="14"/>
  <c r="AH150" i="14"/>
  <c r="AG150" i="14"/>
  <c r="AE150" i="14"/>
  <c r="AA150" i="14"/>
  <c r="Z150" i="14"/>
  <c r="X150" i="14"/>
  <c r="W150" i="14"/>
  <c r="AC150" i="14" s="1"/>
  <c r="U150" i="14"/>
  <c r="S150" i="14"/>
  <c r="AM150" i="14" s="1"/>
  <c r="P150" i="14"/>
  <c r="O150" i="14"/>
  <c r="N150" i="14"/>
  <c r="M150" i="14"/>
  <c r="G150" i="14"/>
  <c r="Q150" i="14" s="1"/>
  <c r="E150" i="14"/>
  <c r="T150" i="14" s="1"/>
  <c r="D150" i="14"/>
  <c r="C150" i="14"/>
  <c r="B150" i="14"/>
  <c r="AN149" i="14"/>
  <c r="AK149" i="14"/>
  <c r="AH149" i="14"/>
  <c r="AG149" i="14"/>
  <c r="AE149" i="14"/>
  <c r="AA149" i="14"/>
  <c r="Z149" i="14"/>
  <c r="X149" i="14"/>
  <c r="W149" i="14"/>
  <c r="AC149" i="14" s="1"/>
  <c r="U149" i="14"/>
  <c r="S149" i="14"/>
  <c r="AM149" i="14" s="1"/>
  <c r="P149" i="14"/>
  <c r="O149" i="14"/>
  <c r="N149" i="14"/>
  <c r="M149" i="14"/>
  <c r="G149" i="14"/>
  <c r="Q149" i="14" s="1"/>
  <c r="E149" i="14"/>
  <c r="T149" i="14" s="1"/>
  <c r="D149" i="14"/>
  <c r="C149" i="14"/>
  <c r="B149" i="14"/>
  <c r="AN148" i="14"/>
  <c r="AK148" i="14"/>
  <c r="AH148" i="14"/>
  <c r="AG148" i="14"/>
  <c r="AE148" i="14"/>
  <c r="AA148" i="14"/>
  <c r="Z148" i="14"/>
  <c r="X148" i="14"/>
  <c r="W148" i="14"/>
  <c r="AC148" i="14" s="1"/>
  <c r="U148" i="14"/>
  <c r="S148" i="14"/>
  <c r="AM148" i="14" s="1"/>
  <c r="P148" i="14"/>
  <c r="O148" i="14"/>
  <c r="N148" i="14"/>
  <c r="M148" i="14"/>
  <c r="G148" i="14"/>
  <c r="Q148" i="14" s="1"/>
  <c r="E148" i="14"/>
  <c r="T148" i="14" s="1"/>
  <c r="D148" i="14"/>
  <c r="C148" i="14"/>
  <c r="B148" i="14"/>
  <c r="AN147" i="14"/>
  <c r="AK147" i="14"/>
  <c r="AH147" i="14"/>
  <c r="AG147" i="14"/>
  <c r="AE147" i="14"/>
  <c r="AA147" i="14"/>
  <c r="Z147" i="14"/>
  <c r="X147" i="14"/>
  <c r="W147" i="14"/>
  <c r="AC147" i="14" s="1"/>
  <c r="U147" i="14"/>
  <c r="S147" i="14"/>
  <c r="AM147" i="14" s="1"/>
  <c r="P147" i="14"/>
  <c r="O147" i="14"/>
  <c r="N147" i="14"/>
  <c r="M147" i="14"/>
  <c r="G147" i="14"/>
  <c r="Q147" i="14" s="1"/>
  <c r="E147" i="14"/>
  <c r="T147" i="14" s="1"/>
  <c r="D147" i="14"/>
  <c r="C147" i="14"/>
  <c r="B147" i="14"/>
  <c r="AN146" i="14"/>
  <c r="AK146" i="14"/>
  <c r="AH146" i="14"/>
  <c r="AG146" i="14"/>
  <c r="AE146" i="14"/>
  <c r="AA146" i="14"/>
  <c r="Z146" i="14"/>
  <c r="X146" i="14"/>
  <c r="W146" i="14"/>
  <c r="AC146" i="14" s="1"/>
  <c r="U146" i="14"/>
  <c r="S146" i="14"/>
  <c r="AM146" i="14" s="1"/>
  <c r="P146" i="14"/>
  <c r="O146" i="14"/>
  <c r="N146" i="14"/>
  <c r="M146" i="14"/>
  <c r="G146" i="14"/>
  <c r="Q146" i="14" s="1"/>
  <c r="E146" i="14"/>
  <c r="T146" i="14" s="1"/>
  <c r="D146" i="14"/>
  <c r="C146" i="14"/>
  <c r="B146" i="14"/>
  <c r="AN145" i="14"/>
  <c r="AK145" i="14"/>
  <c r="AH145" i="14"/>
  <c r="AG145" i="14"/>
  <c r="AE145" i="14"/>
  <c r="AA145" i="14"/>
  <c r="Z145" i="14"/>
  <c r="X145" i="14"/>
  <c r="W145" i="14"/>
  <c r="AC145" i="14" s="1"/>
  <c r="U145" i="14"/>
  <c r="S145" i="14"/>
  <c r="AM145" i="14" s="1"/>
  <c r="P145" i="14"/>
  <c r="O145" i="14"/>
  <c r="N145" i="14"/>
  <c r="M145" i="14"/>
  <c r="G145" i="14"/>
  <c r="Q145" i="14" s="1"/>
  <c r="E145" i="14"/>
  <c r="T145" i="14" s="1"/>
  <c r="D145" i="14"/>
  <c r="C145" i="14"/>
  <c r="B145" i="14"/>
  <c r="AN144" i="14"/>
  <c r="AK144" i="14"/>
  <c r="AH144" i="14"/>
  <c r="AG144" i="14"/>
  <c r="AE144" i="14"/>
  <c r="AA144" i="14"/>
  <c r="Z144" i="14"/>
  <c r="X144" i="14"/>
  <c r="W144" i="14"/>
  <c r="AC144" i="14" s="1"/>
  <c r="U144" i="14"/>
  <c r="S144" i="14"/>
  <c r="AM144" i="14" s="1"/>
  <c r="P144" i="14"/>
  <c r="O144" i="14"/>
  <c r="N144" i="14"/>
  <c r="M144" i="14"/>
  <c r="G144" i="14"/>
  <c r="Q144" i="14" s="1"/>
  <c r="E144" i="14"/>
  <c r="T144" i="14" s="1"/>
  <c r="D144" i="14"/>
  <c r="C144" i="14"/>
  <c r="B144" i="14"/>
  <c r="AN143" i="14"/>
  <c r="AK143" i="14"/>
  <c r="AH143" i="14"/>
  <c r="AG143" i="14"/>
  <c r="AE143" i="14"/>
  <c r="AA143" i="14"/>
  <c r="Z143" i="14"/>
  <c r="X143" i="14"/>
  <c r="W143" i="14"/>
  <c r="AC143" i="14" s="1"/>
  <c r="U143" i="14"/>
  <c r="S143" i="14"/>
  <c r="AM143" i="14" s="1"/>
  <c r="P143" i="14"/>
  <c r="O143" i="14"/>
  <c r="N143" i="14"/>
  <c r="M143" i="14"/>
  <c r="G143" i="14"/>
  <c r="Q143" i="14" s="1"/>
  <c r="E143" i="14"/>
  <c r="T143" i="14" s="1"/>
  <c r="D143" i="14"/>
  <c r="C143" i="14"/>
  <c r="B143" i="14"/>
  <c r="AN142" i="14"/>
  <c r="AK142" i="14"/>
  <c r="AH142" i="14"/>
  <c r="AG142" i="14"/>
  <c r="AE142" i="14"/>
  <c r="AA142" i="14"/>
  <c r="Z142" i="14"/>
  <c r="X142" i="14"/>
  <c r="W142" i="14"/>
  <c r="AC142" i="14" s="1"/>
  <c r="U142" i="14"/>
  <c r="S142" i="14"/>
  <c r="AM142" i="14" s="1"/>
  <c r="P142" i="14"/>
  <c r="O142" i="14"/>
  <c r="N142" i="14"/>
  <c r="M142" i="14"/>
  <c r="G142" i="14"/>
  <c r="Q142" i="14" s="1"/>
  <c r="E142" i="14"/>
  <c r="T142" i="14" s="1"/>
  <c r="D142" i="14"/>
  <c r="C142" i="14"/>
  <c r="B142" i="14"/>
  <c r="AN141" i="14"/>
  <c r="AK141" i="14"/>
  <c r="AH141" i="14"/>
  <c r="AG141" i="14"/>
  <c r="AE141" i="14"/>
  <c r="AA141" i="14"/>
  <c r="Z141" i="14"/>
  <c r="X141" i="14"/>
  <c r="W141" i="14"/>
  <c r="AC141" i="14" s="1"/>
  <c r="U141" i="14"/>
  <c r="S141" i="14"/>
  <c r="AM141" i="14" s="1"/>
  <c r="P141" i="14"/>
  <c r="O141" i="14"/>
  <c r="N141" i="14"/>
  <c r="M141" i="14"/>
  <c r="G141" i="14"/>
  <c r="Q141" i="14" s="1"/>
  <c r="E141" i="14"/>
  <c r="T141" i="14" s="1"/>
  <c r="D141" i="14"/>
  <c r="C141" i="14"/>
  <c r="B141" i="14"/>
  <c r="AN140" i="14"/>
  <c r="AK140" i="14"/>
  <c r="AH140" i="14"/>
  <c r="AG140" i="14"/>
  <c r="AE140" i="14"/>
  <c r="AA140" i="14"/>
  <c r="Z140" i="14"/>
  <c r="X140" i="14"/>
  <c r="W140" i="14"/>
  <c r="AC140" i="14" s="1"/>
  <c r="U140" i="14"/>
  <c r="S140" i="14"/>
  <c r="AM140" i="14" s="1"/>
  <c r="P140" i="14"/>
  <c r="O140" i="14"/>
  <c r="N140" i="14"/>
  <c r="M140" i="14"/>
  <c r="G140" i="14"/>
  <c r="Q140" i="14" s="1"/>
  <c r="E140" i="14"/>
  <c r="T140" i="14" s="1"/>
  <c r="D140" i="14"/>
  <c r="C140" i="14"/>
  <c r="B140" i="14"/>
  <c r="AN139" i="14"/>
  <c r="AK139" i="14"/>
  <c r="AH139" i="14"/>
  <c r="AG139" i="14"/>
  <c r="AE139" i="14"/>
  <c r="AA139" i="14"/>
  <c r="Z139" i="14"/>
  <c r="X139" i="14"/>
  <c r="W139" i="14"/>
  <c r="AC139" i="14" s="1"/>
  <c r="U139" i="14"/>
  <c r="S139" i="14"/>
  <c r="AM139" i="14" s="1"/>
  <c r="P139" i="14"/>
  <c r="O139" i="14"/>
  <c r="N139" i="14"/>
  <c r="M139" i="14"/>
  <c r="G139" i="14"/>
  <c r="Q139" i="14" s="1"/>
  <c r="E139" i="14"/>
  <c r="T139" i="14" s="1"/>
  <c r="D139" i="14"/>
  <c r="C139" i="14"/>
  <c r="B139" i="14"/>
  <c r="AN138" i="14"/>
  <c r="AK138" i="14"/>
  <c r="AH138" i="14"/>
  <c r="AG138" i="14"/>
  <c r="AE138" i="14"/>
  <c r="AA138" i="14"/>
  <c r="Z138" i="14"/>
  <c r="X138" i="14"/>
  <c r="W138" i="14"/>
  <c r="AC138" i="14" s="1"/>
  <c r="U138" i="14"/>
  <c r="S138" i="14"/>
  <c r="AM138" i="14" s="1"/>
  <c r="P138" i="14"/>
  <c r="O138" i="14"/>
  <c r="N138" i="14"/>
  <c r="M138" i="14"/>
  <c r="G138" i="14"/>
  <c r="Q138" i="14" s="1"/>
  <c r="E138" i="14"/>
  <c r="T138" i="14" s="1"/>
  <c r="D138" i="14"/>
  <c r="C138" i="14"/>
  <c r="B138" i="14"/>
  <c r="AN137" i="14"/>
  <c r="AK137" i="14"/>
  <c r="AH137" i="14"/>
  <c r="AG137" i="14"/>
  <c r="AE137" i="14"/>
  <c r="AA137" i="14"/>
  <c r="Z137" i="14"/>
  <c r="X137" i="14"/>
  <c r="W137" i="14"/>
  <c r="AC137" i="14" s="1"/>
  <c r="U137" i="14"/>
  <c r="S137" i="14"/>
  <c r="AM137" i="14" s="1"/>
  <c r="P137" i="14"/>
  <c r="O137" i="14"/>
  <c r="N137" i="14"/>
  <c r="M137" i="14"/>
  <c r="G137" i="14"/>
  <c r="Q137" i="14" s="1"/>
  <c r="E137" i="14"/>
  <c r="T137" i="14" s="1"/>
  <c r="D137" i="14"/>
  <c r="C137" i="14"/>
  <c r="B137" i="14"/>
  <c r="AN136" i="14"/>
  <c r="AK136" i="14"/>
  <c r="AH136" i="14"/>
  <c r="AG136" i="14"/>
  <c r="AE136" i="14"/>
  <c r="AA136" i="14"/>
  <c r="Z136" i="14"/>
  <c r="X136" i="14"/>
  <c r="W136" i="14"/>
  <c r="AC136" i="14" s="1"/>
  <c r="U136" i="14"/>
  <c r="S136" i="14"/>
  <c r="AM136" i="14" s="1"/>
  <c r="P136" i="14"/>
  <c r="O136" i="14"/>
  <c r="N136" i="14"/>
  <c r="M136" i="14"/>
  <c r="G136" i="14"/>
  <c r="Q136" i="14" s="1"/>
  <c r="E136" i="14"/>
  <c r="T136" i="14" s="1"/>
  <c r="D136" i="14"/>
  <c r="C136" i="14"/>
  <c r="B136" i="14"/>
  <c r="AN135" i="14"/>
  <c r="AK135" i="14"/>
  <c r="AH135" i="14"/>
  <c r="AG135" i="14"/>
  <c r="AE135" i="14"/>
  <c r="AA135" i="14"/>
  <c r="Z135" i="14"/>
  <c r="X135" i="14"/>
  <c r="W135" i="14"/>
  <c r="AC135" i="14" s="1"/>
  <c r="U135" i="14"/>
  <c r="S135" i="14"/>
  <c r="AM135" i="14" s="1"/>
  <c r="P135" i="14"/>
  <c r="O135" i="14"/>
  <c r="N135" i="14"/>
  <c r="M135" i="14"/>
  <c r="G135" i="14"/>
  <c r="Q135" i="14" s="1"/>
  <c r="E135" i="14"/>
  <c r="T135" i="14" s="1"/>
  <c r="D135" i="14"/>
  <c r="C135" i="14"/>
  <c r="B135" i="14"/>
  <c r="AN134" i="14"/>
  <c r="AK134" i="14"/>
  <c r="AH134" i="14"/>
  <c r="AG134" i="14"/>
  <c r="AE134" i="14"/>
  <c r="AA134" i="14"/>
  <c r="Z134" i="14"/>
  <c r="X134" i="14"/>
  <c r="W134" i="14"/>
  <c r="AC134" i="14" s="1"/>
  <c r="U134" i="14"/>
  <c r="S134" i="14"/>
  <c r="AM134" i="14" s="1"/>
  <c r="P134" i="14"/>
  <c r="O134" i="14"/>
  <c r="N134" i="14"/>
  <c r="M134" i="14"/>
  <c r="G134" i="14"/>
  <c r="Q134" i="14" s="1"/>
  <c r="E134" i="14"/>
  <c r="T134" i="14" s="1"/>
  <c r="D134" i="14"/>
  <c r="C134" i="14"/>
  <c r="B134" i="14"/>
  <c r="AN133" i="14"/>
  <c r="AK133" i="14"/>
  <c r="AH133" i="14"/>
  <c r="AG133" i="14"/>
  <c r="AE133" i="14"/>
  <c r="AA133" i="14"/>
  <c r="Z133" i="14"/>
  <c r="X133" i="14"/>
  <c r="W133" i="14"/>
  <c r="AC133" i="14" s="1"/>
  <c r="U133" i="14"/>
  <c r="S133" i="14"/>
  <c r="AM133" i="14" s="1"/>
  <c r="P133" i="14"/>
  <c r="O133" i="14"/>
  <c r="N133" i="14"/>
  <c r="M133" i="14"/>
  <c r="G133" i="14"/>
  <c r="Q133" i="14" s="1"/>
  <c r="E133" i="14"/>
  <c r="T133" i="14" s="1"/>
  <c r="D133" i="14"/>
  <c r="C133" i="14"/>
  <c r="B133" i="14"/>
  <c r="AN132" i="14"/>
  <c r="AK132" i="14"/>
  <c r="AH132" i="14"/>
  <c r="AG132" i="14"/>
  <c r="AE132" i="14"/>
  <c r="AA132" i="14"/>
  <c r="Z132" i="14"/>
  <c r="X132" i="14"/>
  <c r="W132" i="14"/>
  <c r="AC132" i="14" s="1"/>
  <c r="U132" i="14"/>
  <c r="S132" i="14"/>
  <c r="AM132" i="14" s="1"/>
  <c r="P132" i="14"/>
  <c r="O132" i="14"/>
  <c r="N132" i="14"/>
  <c r="M132" i="14"/>
  <c r="G132" i="14"/>
  <c r="Q132" i="14" s="1"/>
  <c r="E132" i="14"/>
  <c r="T132" i="14" s="1"/>
  <c r="D132" i="14"/>
  <c r="C132" i="14"/>
  <c r="B132" i="14"/>
  <c r="AN131" i="14"/>
  <c r="AK131" i="14"/>
  <c r="AH131" i="14"/>
  <c r="AG131" i="14"/>
  <c r="AE131" i="14"/>
  <c r="AA131" i="14"/>
  <c r="Z131" i="14"/>
  <c r="X131" i="14"/>
  <c r="W131" i="14"/>
  <c r="AC131" i="14" s="1"/>
  <c r="U131" i="14"/>
  <c r="S131" i="14"/>
  <c r="AM131" i="14" s="1"/>
  <c r="P131" i="14"/>
  <c r="O131" i="14"/>
  <c r="N131" i="14"/>
  <c r="M131" i="14"/>
  <c r="G131" i="14"/>
  <c r="Q131" i="14" s="1"/>
  <c r="E131" i="14"/>
  <c r="T131" i="14" s="1"/>
  <c r="D131" i="14"/>
  <c r="C131" i="14"/>
  <c r="B131" i="14"/>
  <c r="AN130" i="14"/>
  <c r="AK130" i="14"/>
  <c r="AG130" i="14"/>
  <c r="AH130" i="14" s="1"/>
  <c r="AE130" i="14"/>
  <c r="AA130" i="14"/>
  <c r="Z130" i="14"/>
  <c r="AD130" i="14" s="1"/>
  <c r="X130" i="14"/>
  <c r="W130" i="14"/>
  <c r="AC130" i="14" s="1"/>
  <c r="U130" i="14"/>
  <c r="R130" i="14"/>
  <c r="P130" i="14"/>
  <c r="O130" i="14"/>
  <c r="N130" i="14"/>
  <c r="M130" i="14"/>
  <c r="G130" i="14"/>
  <c r="Q130" i="14" s="1"/>
  <c r="E130" i="14"/>
  <c r="D130" i="14"/>
  <c r="C130" i="14"/>
  <c r="B130" i="14"/>
  <c r="AN129" i="14"/>
  <c r="AK129" i="14"/>
  <c r="AG129" i="14"/>
  <c r="AH129" i="14" s="1"/>
  <c r="AE129" i="14"/>
  <c r="AC129" i="14"/>
  <c r="AA129" i="14"/>
  <c r="Z129" i="14"/>
  <c r="X129" i="14"/>
  <c r="W129" i="14"/>
  <c r="U129" i="14"/>
  <c r="R129" i="14"/>
  <c r="Q129" i="14"/>
  <c r="P129" i="14"/>
  <c r="O129" i="14"/>
  <c r="N129" i="14"/>
  <c r="M129" i="14"/>
  <c r="G129" i="14"/>
  <c r="E129" i="14"/>
  <c r="D129" i="14"/>
  <c r="C129" i="14"/>
  <c r="B129" i="14"/>
  <c r="AN128" i="14"/>
  <c r="AK128" i="14"/>
  <c r="AG128" i="14"/>
  <c r="AH128" i="14" s="1"/>
  <c r="AE128" i="14"/>
  <c r="AA128" i="14"/>
  <c r="AD128" i="14" s="1"/>
  <c r="Z128" i="14"/>
  <c r="X128" i="14"/>
  <c r="V128" i="14"/>
  <c r="U128" i="14"/>
  <c r="R128" i="14"/>
  <c r="P128" i="14"/>
  <c r="O128" i="14"/>
  <c r="N128" i="14"/>
  <c r="M128" i="14"/>
  <c r="G128" i="14"/>
  <c r="Q128" i="14" s="1"/>
  <c r="E128" i="14"/>
  <c r="W128" i="14" s="1"/>
  <c r="D128" i="14"/>
  <c r="C128" i="14"/>
  <c r="B128" i="14"/>
  <c r="AN127" i="14"/>
  <c r="AK127" i="14"/>
  <c r="AG127" i="14"/>
  <c r="AH127" i="14" s="1"/>
  <c r="AE127" i="14"/>
  <c r="AA127" i="14"/>
  <c r="Z127" i="14"/>
  <c r="AD127" i="14" s="1"/>
  <c r="X127" i="14"/>
  <c r="W127" i="14"/>
  <c r="AC127" i="14" s="1"/>
  <c r="V127" i="14"/>
  <c r="U127" i="14"/>
  <c r="R127" i="14"/>
  <c r="Q127" i="14"/>
  <c r="P127" i="14"/>
  <c r="O127" i="14"/>
  <c r="N127" i="14"/>
  <c r="M127" i="14"/>
  <c r="G127" i="14"/>
  <c r="E127" i="14"/>
  <c r="D127" i="14"/>
  <c r="C127" i="14"/>
  <c r="B127" i="14"/>
  <c r="AN126" i="14"/>
  <c r="AK126" i="14"/>
  <c r="AG126" i="14"/>
  <c r="AH126" i="14" s="1"/>
  <c r="AE126" i="14"/>
  <c r="AA126" i="14"/>
  <c r="AD126" i="14" s="1"/>
  <c r="Z126" i="14"/>
  <c r="X126" i="14"/>
  <c r="V126" i="14"/>
  <c r="U126" i="14"/>
  <c r="R126" i="14"/>
  <c r="P126" i="14"/>
  <c r="O126" i="14"/>
  <c r="N126" i="14"/>
  <c r="M126" i="14"/>
  <c r="G126" i="14"/>
  <c r="Q126" i="14" s="1"/>
  <c r="E126" i="14"/>
  <c r="W126" i="14" s="1"/>
  <c r="D126" i="14"/>
  <c r="C126" i="14"/>
  <c r="B126" i="14"/>
  <c r="AN125" i="14"/>
  <c r="AK125" i="14"/>
  <c r="AH125" i="14"/>
  <c r="AG125" i="14"/>
  <c r="AE125" i="14"/>
  <c r="AB125" i="14"/>
  <c r="AA125" i="14"/>
  <c r="Z125" i="14"/>
  <c r="AD125" i="14" s="1"/>
  <c r="X125" i="14"/>
  <c r="T125" i="14"/>
  <c r="S125" i="14"/>
  <c r="AM125" i="14" s="1"/>
  <c r="Q125" i="14"/>
  <c r="P125" i="14"/>
  <c r="O125" i="14"/>
  <c r="N125" i="14"/>
  <c r="J125" i="14"/>
  <c r="AJ125" i="14" s="1"/>
  <c r="G125" i="14"/>
  <c r="E125" i="14"/>
  <c r="R125" i="14" s="1"/>
  <c r="AL125" i="14" s="1"/>
  <c r="Y125" i="14" s="1"/>
  <c r="D125" i="14"/>
  <c r="C125" i="14"/>
  <c r="B125" i="14"/>
  <c r="AN124" i="14"/>
  <c r="AL124" i="14"/>
  <c r="Y124" i="14" s="1"/>
  <c r="AK124" i="14"/>
  <c r="AH124" i="14"/>
  <c r="AG124" i="14"/>
  <c r="AE124" i="14"/>
  <c r="AA124" i="14"/>
  <c r="Z124" i="14"/>
  <c r="AD124" i="14" s="1"/>
  <c r="X124" i="14"/>
  <c r="T124" i="14"/>
  <c r="S124" i="14"/>
  <c r="AM124" i="14" s="1"/>
  <c r="Q124" i="14"/>
  <c r="P124" i="14"/>
  <c r="O124" i="14"/>
  <c r="N124" i="14"/>
  <c r="J124" i="14"/>
  <c r="AJ124" i="14" s="1"/>
  <c r="G124" i="14"/>
  <c r="E124" i="14"/>
  <c r="R124" i="14" s="1"/>
  <c r="AB124" i="14" s="1"/>
  <c r="D124" i="14"/>
  <c r="C124" i="14"/>
  <c r="B124" i="14"/>
  <c r="AN123" i="14"/>
  <c r="AK123" i="14"/>
  <c r="AH123" i="14"/>
  <c r="AG123" i="14"/>
  <c r="AE123" i="14"/>
  <c r="AA123" i="14"/>
  <c r="Z123" i="14"/>
  <c r="AD123" i="14" s="1"/>
  <c r="X123" i="14"/>
  <c r="T123" i="14"/>
  <c r="S123" i="14"/>
  <c r="AM123" i="14" s="1"/>
  <c r="Q123" i="14"/>
  <c r="P123" i="14"/>
  <c r="O123" i="14"/>
  <c r="N123" i="14"/>
  <c r="J123" i="14"/>
  <c r="AJ123" i="14" s="1"/>
  <c r="G123" i="14"/>
  <c r="E123" i="14"/>
  <c r="R123" i="14" s="1"/>
  <c r="D123" i="14"/>
  <c r="C123" i="14"/>
  <c r="B123" i="14"/>
  <c r="AN122" i="14"/>
  <c r="AL122" i="14"/>
  <c r="Y122" i="14" s="1"/>
  <c r="AK122" i="14"/>
  <c r="AH122" i="14"/>
  <c r="AG122" i="14"/>
  <c r="AE122" i="14"/>
  <c r="AB122" i="14"/>
  <c r="AA122" i="14"/>
  <c r="Z122" i="14"/>
  <c r="AD122" i="14" s="1"/>
  <c r="X122" i="14"/>
  <c r="T122" i="14"/>
  <c r="S122" i="14"/>
  <c r="AM122" i="14" s="1"/>
  <c r="Q122" i="14"/>
  <c r="P122" i="14"/>
  <c r="O122" i="14"/>
  <c r="N122" i="14"/>
  <c r="J122" i="14"/>
  <c r="AJ122" i="14" s="1"/>
  <c r="G122" i="14"/>
  <c r="E122" i="14"/>
  <c r="R122" i="14" s="1"/>
  <c r="D122" i="14"/>
  <c r="C122" i="14"/>
  <c r="B122" i="14"/>
  <c r="AN121" i="14"/>
  <c r="AK121" i="14"/>
  <c r="AH121" i="14"/>
  <c r="AG121" i="14"/>
  <c r="AE121" i="14"/>
  <c r="AB121" i="14"/>
  <c r="AA121" i="14"/>
  <c r="Z121" i="14"/>
  <c r="AD121" i="14" s="1"/>
  <c r="X121" i="14"/>
  <c r="T121" i="14"/>
  <c r="S121" i="14"/>
  <c r="AM121" i="14" s="1"/>
  <c r="Q121" i="14"/>
  <c r="P121" i="14"/>
  <c r="O121" i="14"/>
  <c r="N121" i="14"/>
  <c r="J121" i="14"/>
  <c r="AJ121" i="14" s="1"/>
  <c r="G121" i="14"/>
  <c r="E121" i="14"/>
  <c r="R121" i="14" s="1"/>
  <c r="AL121" i="14" s="1"/>
  <c r="Y121" i="14" s="1"/>
  <c r="D121" i="14"/>
  <c r="C121" i="14"/>
  <c r="B121" i="14"/>
  <c r="AN120" i="14"/>
  <c r="AL120" i="14"/>
  <c r="Y120" i="14" s="1"/>
  <c r="AK120" i="14"/>
  <c r="AH120" i="14"/>
  <c r="AG120" i="14"/>
  <c r="AE120" i="14"/>
  <c r="AA120" i="14"/>
  <c r="Z120" i="14"/>
  <c r="AD120" i="14" s="1"/>
  <c r="X120" i="14"/>
  <c r="T120" i="14"/>
  <c r="S120" i="14"/>
  <c r="AM120" i="14" s="1"/>
  <c r="Q120" i="14"/>
  <c r="P120" i="14"/>
  <c r="O120" i="14"/>
  <c r="N120" i="14"/>
  <c r="J120" i="14"/>
  <c r="AJ120" i="14" s="1"/>
  <c r="G120" i="14"/>
  <c r="E120" i="14"/>
  <c r="R120" i="14" s="1"/>
  <c r="AB120" i="14" s="1"/>
  <c r="D120" i="14"/>
  <c r="C120" i="14"/>
  <c r="B120" i="14"/>
  <c r="AN119" i="14"/>
  <c r="AK119" i="14"/>
  <c r="AH119" i="14"/>
  <c r="AG119" i="14"/>
  <c r="AE119" i="14"/>
  <c r="AA119" i="14"/>
  <c r="Z119" i="14"/>
  <c r="AD119" i="14" s="1"/>
  <c r="X119" i="14"/>
  <c r="T119" i="14"/>
  <c r="S119" i="14"/>
  <c r="AM119" i="14" s="1"/>
  <c r="Q119" i="14"/>
  <c r="P119" i="14"/>
  <c r="O119" i="14"/>
  <c r="N119" i="14"/>
  <c r="J119" i="14"/>
  <c r="AJ119" i="14" s="1"/>
  <c r="G119" i="14"/>
  <c r="E119" i="14"/>
  <c r="R119" i="14" s="1"/>
  <c r="D119" i="14"/>
  <c r="C119" i="14"/>
  <c r="B119" i="14"/>
  <c r="AN118" i="14"/>
  <c r="AL118" i="14"/>
  <c r="Y118" i="14" s="1"/>
  <c r="AK118" i="14"/>
  <c r="AH118" i="14"/>
  <c r="AG118" i="14"/>
  <c r="AE118" i="14"/>
  <c r="AB118" i="14"/>
  <c r="AA118" i="14"/>
  <c r="Z118" i="14"/>
  <c r="AD118" i="14" s="1"/>
  <c r="X118" i="14"/>
  <c r="T118" i="14"/>
  <c r="S118" i="14"/>
  <c r="AM118" i="14" s="1"/>
  <c r="Q118" i="14"/>
  <c r="P118" i="14"/>
  <c r="O118" i="14"/>
  <c r="N118" i="14"/>
  <c r="J118" i="14"/>
  <c r="AJ118" i="14" s="1"/>
  <c r="G118" i="14"/>
  <c r="E118" i="14"/>
  <c r="R118" i="14" s="1"/>
  <c r="D118" i="14"/>
  <c r="C118" i="14"/>
  <c r="B118" i="14"/>
  <c r="AN117" i="14"/>
  <c r="AK117" i="14"/>
  <c r="AH117" i="14"/>
  <c r="AG117" i="14"/>
  <c r="AE117" i="14"/>
  <c r="AB117" i="14"/>
  <c r="AA117" i="14"/>
  <c r="Z117" i="14"/>
  <c r="AD117" i="14" s="1"/>
  <c r="X117" i="14"/>
  <c r="W117" i="14"/>
  <c r="AC117" i="14" s="1"/>
  <c r="T117" i="14"/>
  <c r="S117" i="14"/>
  <c r="AM117" i="14" s="1"/>
  <c r="Q117" i="14"/>
  <c r="P117" i="14"/>
  <c r="O117" i="14"/>
  <c r="N117" i="14"/>
  <c r="J117" i="14"/>
  <c r="AJ117" i="14" s="1"/>
  <c r="G117" i="14"/>
  <c r="E117" i="14"/>
  <c r="R117" i="14" s="1"/>
  <c r="AL117" i="14" s="1"/>
  <c r="Y117" i="14" s="1"/>
  <c r="D117" i="14"/>
  <c r="C117" i="14"/>
  <c r="B117" i="14"/>
  <c r="AN116" i="14"/>
  <c r="AK116" i="14"/>
  <c r="AH116" i="14"/>
  <c r="AG116" i="14"/>
  <c r="AE116" i="14"/>
  <c r="AA116" i="14"/>
  <c r="Z116" i="14"/>
  <c r="AD116" i="14" s="1"/>
  <c r="X116" i="14"/>
  <c r="W116" i="14"/>
  <c r="AC116" i="14" s="1"/>
  <c r="T116" i="14"/>
  <c r="S116" i="14"/>
  <c r="AM116" i="14" s="1"/>
  <c r="Q116" i="14"/>
  <c r="P116" i="14"/>
  <c r="O116" i="14"/>
  <c r="N116" i="14"/>
  <c r="J116" i="14"/>
  <c r="AJ116" i="14" s="1"/>
  <c r="G116" i="14"/>
  <c r="E116" i="14"/>
  <c r="R116" i="14" s="1"/>
  <c r="AL116" i="14" s="1"/>
  <c r="Y116" i="14" s="1"/>
  <c r="D116" i="14"/>
  <c r="C116" i="14"/>
  <c r="B116" i="14"/>
  <c r="AN115" i="14"/>
  <c r="AL115" i="14"/>
  <c r="Y115" i="14" s="1"/>
  <c r="AK115" i="14"/>
  <c r="AH115" i="14"/>
  <c r="AG115" i="14"/>
  <c r="AE115" i="14"/>
  <c r="AB115" i="14"/>
  <c r="AA115" i="14"/>
  <c r="Z115" i="14"/>
  <c r="AD115" i="14" s="1"/>
  <c r="X115" i="14"/>
  <c r="W115" i="14"/>
  <c r="AC115" i="14" s="1"/>
  <c r="T115" i="14"/>
  <c r="S115" i="14"/>
  <c r="AM115" i="14" s="1"/>
  <c r="Q115" i="14"/>
  <c r="P115" i="14"/>
  <c r="O115" i="14"/>
  <c r="N115" i="14"/>
  <c r="J115" i="14"/>
  <c r="AJ115" i="14" s="1"/>
  <c r="G115" i="14"/>
  <c r="E115" i="14"/>
  <c r="R115" i="14" s="1"/>
  <c r="D115" i="14"/>
  <c r="C115" i="14"/>
  <c r="B115" i="14"/>
  <c r="AN114" i="14"/>
  <c r="AL114" i="14"/>
  <c r="Y114" i="14" s="1"/>
  <c r="AK114" i="14"/>
  <c r="AH114" i="14"/>
  <c r="AG114" i="14"/>
  <c r="AE114" i="14"/>
  <c r="AB114" i="14"/>
  <c r="AA114" i="14"/>
  <c r="Z114" i="14"/>
  <c r="AD114" i="14" s="1"/>
  <c r="X114" i="14"/>
  <c r="W114" i="14"/>
  <c r="AC114" i="14" s="1"/>
  <c r="T114" i="14"/>
  <c r="S114" i="14"/>
  <c r="AM114" i="14" s="1"/>
  <c r="Q114" i="14"/>
  <c r="P114" i="14"/>
  <c r="O114" i="14"/>
  <c r="N114" i="14"/>
  <c r="J114" i="14"/>
  <c r="AJ114" i="14" s="1"/>
  <c r="G114" i="14"/>
  <c r="E114" i="14"/>
  <c r="R114" i="14" s="1"/>
  <c r="D114" i="14"/>
  <c r="C114" i="14"/>
  <c r="B114" i="14"/>
  <c r="AN113" i="14"/>
  <c r="AK113" i="14"/>
  <c r="AH113" i="14"/>
  <c r="AG113" i="14"/>
  <c r="AE113" i="14"/>
  <c r="AA113" i="14"/>
  <c r="Z113" i="14"/>
  <c r="AD113" i="14" s="1"/>
  <c r="X113" i="14"/>
  <c r="W113" i="14"/>
  <c r="AC113" i="14" s="1"/>
  <c r="T113" i="14"/>
  <c r="S113" i="14"/>
  <c r="AM113" i="14" s="1"/>
  <c r="Q113" i="14"/>
  <c r="P113" i="14"/>
  <c r="O113" i="14"/>
  <c r="N113" i="14"/>
  <c r="J113" i="14"/>
  <c r="AJ113" i="14" s="1"/>
  <c r="G113" i="14"/>
  <c r="E113" i="14"/>
  <c r="R113" i="14" s="1"/>
  <c r="D113" i="14"/>
  <c r="C113" i="14"/>
  <c r="B113" i="14"/>
  <c r="AN112" i="14"/>
  <c r="AK112" i="14"/>
  <c r="AH112" i="14"/>
  <c r="AG112" i="14"/>
  <c r="AE112" i="14"/>
  <c r="AA112" i="14"/>
  <c r="Z112" i="14"/>
  <c r="AD112" i="14" s="1"/>
  <c r="X112" i="14"/>
  <c r="W112" i="14"/>
  <c r="AC112" i="14" s="1"/>
  <c r="T112" i="14"/>
  <c r="S112" i="14"/>
  <c r="AM112" i="14" s="1"/>
  <c r="Q112" i="14"/>
  <c r="P112" i="14"/>
  <c r="O112" i="14"/>
  <c r="N112" i="14"/>
  <c r="J112" i="14"/>
  <c r="AJ112" i="14" s="1"/>
  <c r="G112" i="14"/>
  <c r="E112" i="14"/>
  <c r="R112" i="14" s="1"/>
  <c r="D112" i="14"/>
  <c r="C112" i="14"/>
  <c r="B112" i="14"/>
  <c r="AN111" i="14"/>
  <c r="AK111" i="14"/>
  <c r="AH111" i="14"/>
  <c r="AG111" i="14"/>
  <c r="AE111" i="14"/>
  <c r="AA111" i="14"/>
  <c r="Z111" i="14"/>
  <c r="AD111" i="14" s="1"/>
  <c r="X111" i="14"/>
  <c r="W111" i="14"/>
  <c r="AC111" i="14" s="1"/>
  <c r="T111" i="14"/>
  <c r="S111" i="14"/>
  <c r="AM111" i="14" s="1"/>
  <c r="Q111" i="14"/>
  <c r="P111" i="14"/>
  <c r="O111" i="14"/>
  <c r="N111" i="14"/>
  <c r="J111" i="14"/>
  <c r="AJ111" i="14" s="1"/>
  <c r="G111" i="14"/>
  <c r="E111" i="14"/>
  <c r="R111" i="14" s="1"/>
  <c r="D111" i="14"/>
  <c r="C111" i="14"/>
  <c r="B111" i="14"/>
  <c r="AN110" i="14"/>
  <c r="AK110" i="14"/>
  <c r="AH110" i="14"/>
  <c r="AG110" i="14"/>
  <c r="AE110" i="14"/>
  <c r="AA110" i="14"/>
  <c r="Z110" i="14"/>
  <c r="AD110" i="14" s="1"/>
  <c r="X110" i="14"/>
  <c r="W110" i="14"/>
  <c r="AC110" i="14" s="1"/>
  <c r="T110" i="14"/>
  <c r="S110" i="14"/>
  <c r="AM110" i="14" s="1"/>
  <c r="Q110" i="14"/>
  <c r="P110" i="14"/>
  <c r="O110" i="14"/>
  <c r="N110" i="14"/>
  <c r="J110" i="14"/>
  <c r="AJ110" i="14" s="1"/>
  <c r="G110" i="14"/>
  <c r="E110" i="14"/>
  <c r="R110" i="14" s="1"/>
  <c r="D110" i="14"/>
  <c r="C110" i="14"/>
  <c r="B110" i="14"/>
  <c r="AN109" i="14"/>
  <c r="AK109" i="14"/>
  <c r="AH109" i="14"/>
  <c r="AG109" i="14"/>
  <c r="AE109" i="14"/>
  <c r="AA109" i="14"/>
  <c r="Z109" i="14"/>
  <c r="AD109" i="14" s="1"/>
  <c r="X109" i="14"/>
  <c r="W109" i="14"/>
  <c r="AC109" i="14" s="1"/>
  <c r="T109" i="14"/>
  <c r="S109" i="14"/>
  <c r="AM109" i="14" s="1"/>
  <c r="Q109" i="14"/>
  <c r="P109" i="14"/>
  <c r="O109" i="14"/>
  <c r="N109" i="14"/>
  <c r="J109" i="14"/>
  <c r="AJ109" i="14" s="1"/>
  <c r="G109" i="14"/>
  <c r="E109" i="14"/>
  <c r="R109" i="14" s="1"/>
  <c r="D109" i="14"/>
  <c r="C109" i="14"/>
  <c r="B109" i="14"/>
  <c r="AN108" i="14"/>
  <c r="AK108" i="14"/>
  <c r="AH108" i="14"/>
  <c r="AG108" i="14"/>
  <c r="AE108" i="14"/>
  <c r="AA108" i="14"/>
  <c r="Z108" i="14"/>
  <c r="AD108" i="14" s="1"/>
  <c r="X108" i="14"/>
  <c r="W108" i="14"/>
  <c r="AC108" i="14" s="1"/>
  <c r="T108" i="14"/>
  <c r="S108" i="14"/>
  <c r="AM108" i="14" s="1"/>
  <c r="Q108" i="14"/>
  <c r="P108" i="14"/>
  <c r="O108" i="14"/>
  <c r="N108" i="14"/>
  <c r="J108" i="14"/>
  <c r="AJ108" i="14" s="1"/>
  <c r="G108" i="14"/>
  <c r="E108" i="14"/>
  <c r="R108" i="14" s="1"/>
  <c r="D108" i="14"/>
  <c r="C108" i="14"/>
  <c r="B108" i="14"/>
  <c r="AN107" i="14"/>
  <c r="AK107" i="14"/>
  <c r="AH107" i="14"/>
  <c r="AG107" i="14"/>
  <c r="AE107" i="14"/>
  <c r="AA107" i="14"/>
  <c r="Z107" i="14"/>
  <c r="AD107" i="14" s="1"/>
  <c r="X107" i="14"/>
  <c r="W107" i="14"/>
  <c r="AC107" i="14" s="1"/>
  <c r="T107" i="14"/>
  <c r="S107" i="14"/>
  <c r="AM107" i="14" s="1"/>
  <c r="Q107" i="14"/>
  <c r="P107" i="14"/>
  <c r="O107" i="14"/>
  <c r="N107" i="14"/>
  <c r="J107" i="14"/>
  <c r="AJ107" i="14" s="1"/>
  <c r="G107" i="14"/>
  <c r="E107" i="14"/>
  <c r="R107" i="14" s="1"/>
  <c r="D107" i="14"/>
  <c r="C107" i="14"/>
  <c r="B107" i="14"/>
  <c r="AN106" i="14"/>
  <c r="AK106" i="14"/>
  <c r="AH106" i="14"/>
  <c r="AG106" i="14"/>
  <c r="AE106" i="14"/>
  <c r="AA106" i="14"/>
  <c r="Z106" i="14"/>
  <c r="AD106" i="14" s="1"/>
  <c r="X106" i="14"/>
  <c r="W106" i="14"/>
  <c r="AC106" i="14" s="1"/>
  <c r="T106" i="14"/>
  <c r="S106" i="14"/>
  <c r="AM106" i="14" s="1"/>
  <c r="Q106" i="14"/>
  <c r="P106" i="14"/>
  <c r="O106" i="14"/>
  <c r="N106" i="14"/>
  <c r="J106" i="14"/>
  <c r="AJ106" i="14" s="1"/>
  <c r="G106" i="14"/>
  <c r="E106" i="14"/>
  <c r="R106" i="14" s="1"/>
  <c r="D106" i="14"/>
  <c r="C106" i="14"/>
  <c r="B106" i="14"/>
  <c r="AN105" i="14"/>
  <c r="AK105" i="14"/>
  <c r="AH105" i="14"/>
  <c r="AG105" i="14"/>
  <c r="AE105" i="14"/>
  <c r="AA105" i="14"/>
  <c r="Z105" i="14"/>
  <c r="AD105" i="14" s="1"/>
  <c r="X105" i="14"/>
  <c r="W105" i="14"/>
  <c r="AC105" i="14" s="1"/>
  <c r="T105" i="14"/>
  <c r="S105" i="14"/>
  <c r="AM105" i="14" s="1"/>
  <c r="Q105" i="14"/>
  <c r="P105" i="14"/>
  <c r="O105" i="14"/>
  <c r="N105" i="14"/>
  <c r="J105" i="14"/>
  <c r="AJ105" i="14" s="1"/>
  <c r="G105" i="14"/>
  <c r="E105" i="14"/>
  <c r="R105" i="14" s="1"/>
  <c r="D105" i="14"/>
  <c r="C105" i="14"/>
  <c r="B105" i="14"/>
  <c r="AN104" i="14"/>
  <c r="AK104" i="14"/>
  <c r="AH104" i="14"/>
  <c r="AG104" i="14"/>
  <c r="AE104" i="14"/>
  <c r="AA104" i="14"/>
  <c r="Z104" i="14"/>
  <c r="AD104" i="14" s="1"/>
  <c r="X104" i="14"/>
  <c r="W104" i="14"/>
  <c r="AC104" i="14" s="1"/>
  <c r="T104" i="14"/>
  <c r="S104" i="14"/>
  <c r="AM104" i="14" s="1"/>
  <c r="P104" i="14"/>
  <c r="O104" i="14"/>
  <c r="N104" i="14"/>
  <c r="J104" i="14"/>
  <c r="AJ104" i="14" s="1"/>
  <c r="G104" i="14"/>
  <c r="Q104" i="14" s="1"/>
  <c r="E104" i="14"/>
  <c r="R104" i="14" s="1"/>
  <c r="D104" i="14"/>
  <c r="C104" i="14"/>
  <c r="B104" i="14"/>
  <c r="AN103" i="14"/>
  <c r="AK103" i="14"/>
  <c r="AH103" i="14"/>
  <c r="AG103" i="14"/>
  <c r="AE103" i="14"/>
  <c r="AA103" i="14"/>
  <c r="Z103" i="14"/>
  <c r="AD103" i="14" s="1"/>
  <c r="X103" i="14"/>
  <c r="W103" i="14"/>
  <c r="AC103" i="14" s="1"/>
  <c r="T103" i="14"/>
  <c r="S103" i="14"/>
  <c r="AM103" i="14" s="1"/>
  <c r="P103" i="14"/>
  <c r="O103" i="14"/>
  <c r="N103" i="14"/>
  <c r="J103" i="14"/>
  <c r="AJ103" i="14" s="1"/>
  <c r="G103" i="14"/>
  <c r="Q103" i="14" s="1"/>
  <c r="E103" i="14"/>
  <c r="R103" i="14" s="1"/>
  <c r="D103" i="14"/>
  <c r="C103" i="14"/>
  <c r="B103" i="14"/>
  <c r="AN102" i="14"/>
  <c r="AK102" i="14"/>
  <c r="AH102" i="14"/>
  <c r="AG102" i="14"/>
  <c r="AE102" i="14"/>
  <c r="AA102" i="14"/>
  <c r="Z102" i="14"/>
  <c r="AD102" i="14" s="1"/>
  <c r="X102" i="14"/>
  <c r="W102" i="14"/>
  <c r="AC102" i="14" s="1"/>
  <c r="T102" i="14"/>
  <c r="S102" i="14"/>
  <c r="AM102" i="14" s="1"/>
  <c r="P102" i="14"/>
  <c r="O102" i="14"/>
  <c r="N102" i="14"/>
  <c r="J102" i="14"/>
  <c r="AJ102" i="14" s="1"/>
  <c r="G102" i="14"/>
  <c r="Q102" i="14" s="1"/>
  <c r="E102" i="14"/>
  <c r="R102" i="14" s="1"/>
  <c r="D102" i="14"/>
  <c r="C102" i="14"/>
  <c r="B102" i="14"/>
  <c r="AN101" i="14"/>
  <c r="AK101" i="14"/>
  <c r="AH101" i="14"/>
  <c r="AG101" i="14"/>
  <c r="AE101" i="14"/>
  <c r="AA101" i="14"/>
  <c r="Z101" i="14"/>
  <c r="AD101" i="14" s="1"/>
  <c r="X101" i="14"/>
  <c r="W101" i="14"/>
  <c r="AC101" i="14" s="1"/>
  <c r="T101" i="14"/>
  <c r="S101" i="14"/>
  <c r="AM101" i="14" s="1"/>
  <c r="P101" i="14"/>
  <c r="O101" i="14"/>
  <c r="N101" i="14"/>
  <c r="J101" i="14"/>
  <c r="AJ101" i="14" s="1"/>
  <c r="G101" i="14"/>
  <c r="Q101" i="14" s="1"/>
  <c r="E101" i="14"/>
  <c r="R101" i="14" s="1"/>
  <c r="D101" i="14"/>
  <c r="C101" i="14"/>
  <c r="B101" i="14"/>
  <c r="AN100" i="14"/>
  <c r="AK100" i="14"/>
  <c r="AH100" i="14"/>
  <c r="AG100" i="14"/>
  <c r="AE100" i="14"/>
  <c r="AA100" i="14"/>
  <c r="Z100" i="14"/>
  <c r="AD100" i="14" s="1"/>
  <c r="X100" i="14"/>
  <c r="W100" i="14"/>
  <c r="AC100" i="14" s="1"/>
  <c r="T100" i="14"/>
  <c r="S100" i="14"/>
  <c r="AM100" i="14" s="1"/>
  <c r="P100" i="14"/>
  <c r="O100" i="14"/>
  <c r="N100" i="14"/>
  <c r="J100" i="14"/>
  <c r="AJ100" i="14" s="1"/>
  <c r="G100" i="14"/>
  <c r="Q100" i="14" s="1"/>
  <c r="E100" i="14"/>
  <c r="R100" i="14" s="1"/>
  <c r="D100" i="14"/>
  <c r="C100" i="14"/>
  <c r="B100" i="14"/>
  <c r="AN99" i="14"/>
  <c r="AK99" i="14"/>
  <c r="AH99" i="14"/>
  <c r="AG99" i="14"/>
  <c r="AE99" i="14"/>
  <c r="AA99" i="14"/>
  <c r="Z99" i="14"/>
  <c r="AD99" i="14" s="1"/>
  <c r="X99" i="14"/>
  <c r="W99" i="14"/>
  <c r="AC99" i="14" s="1"/>
  <c r="T99" i="14"/>
  <c r="S99" i="14"/>
  <c r="AM99" i="14" s="1"/>
  <c r="P99" i="14"/>
  <c r="O99" i="14"/>
  <c r="N99" i="14"/>
  <c r="J99" i="14"/>
  <c r="AJ99" i="14" s="1"/>
  <c r="G99" i="14"/>
  <c r="Q99" i="14" s="1"/>
  <c r="E99" i="14"/>
  <c r="R99" i="14" s="1"/>
  <c r="D99" i="14"/>
  <c r="C99" i="14"/>
  <c r="B99" i="14"/>
  <c r="AN98" i="14"/>
  <c r="AK98" i="14"/>
  <c r="AH98" i="14"/>
  <c r="AG98" i="14"/>
  <c r="AE98" i="14"/>
  <c r="AA98" i="14"/>
  <c r="Z98" i="14"/>
  <c r="AD98" i="14" s="1"/>
  <c r="X98" i="14"/>
  <c r="W98" i="14"/>
  <c r="AC98" i="14" s="1"/>
  <c r="T98" i="14"/>
  <c r="S98" i="14"/>
  <c r="AM98" i="14" s="1"/>
  <c r="P98" i="14"/>
  <c r="O98" i="14"/>
  <c r="N98" i="14"/>
  <c r="J98" i="14"/>
  <c r="AJ98" i="14" s="1"/>
  <c r="G98" i="14"/>
  <c r="Q98" i="14" s="1"/>
  <c r="E98" i="14"/>
  <c r="R98" i="14" s="1"/>
  <c r="D98" i="14"/>
  <c r="C98" i="14"/>
  <c r="B98" i="14"/>
  <c r="AN97" i="14"/>
  <c r="AK97" i="14"/>
  <c r="AH97" i="14"/>
  <c r="AG97" i="14"/>
  <c r="AE97" i="14"/>
  <c r="AA97" i="14"/>
  <c r="Z97" i="14"/>
  <c r="AD97" i="14" s="1"/>
  <c r="X97" i="14"/>
  <c r="W97" i="14"/>
  <c r="AC97" i="14" s="1"/>
  <c r="T97" i="14"/>
  <c r="S97" i="14"/>
  <c r="AM97" i="14" s="1"/>
  <c r="P97" i="14"/>
  <c r="O97" i="14"/>
  <c r="N97" i="14"/>
  <c r="J97" i="14"/>
  <c r="AJ97" i="14" s="1"/>
  <c r="G97" i="14"/>
  <c r="Q97" i="14" s="1"/>
  <c r="E97" i="14"/>
  <c r="R97" i="14" s="1"/>
  <c r="D97" i="14"/>
  <c r="C97" i="14"/>
  <c r="B97" i="14"/>
  <c r="AN96" i="14"/>
  <c r="AK96" i="14"/>
  <c r="AH96" i="14"/>
  <c r="AG96" i="14"/>
  <c r="AE96" i="14"/>
  <c r="AA96" i="14"/>
  <c r="Z96" i="14"/>
  <c r="AD96" i="14" s="1"/>
  <c r="X96" i="14"/>
  <c r="W96" i="14"/>
  <c r="AC96" i="14" s="1"/>
  <c r="T96" i="14"/>
  <c r="S96" i="14"/>
  <c r="AM96" i="14" s="1"/>
  <c r="P96" i="14"/>
  <c r="O96" i="14"/>
  <c r="N96" i="14"/>
  <c r="J96" i="14"/>
  <c r="AJ96" i="14" s="1"/>
  <c r="G96" i="14"/>
  <c r="Q96" i="14" s="1"/>
  <c r="E96" i="14"/>
  <c r="R96" i="14" s="1"/>
  <c r="D96" i="14"/>
  <c r="C96" i="14"/>
  <c r="B96" i="14"/>
  <c r="AN95" i="14"/>
  <c r="AK95" i="14"/>
  <c r="AH95" i="14"/>
  <c r="AG95" i="14"/>
  <c r="AE95" i="14"/>
  <c r="AA95" i="14"/>
  <c r="Z95" i="14"/>
  <c r="AD95" i="14" s="1"/>
  <c r="X95" i="14"/>
  <c r="W95" i="14"/>
  <c r="AC95" i="14" s="1"/>
  <c r="T95" i="14"/>
  <c r="S95" i="14"/>
  <c r="AM95" i="14" s="1"/>
  <c r="P95" i="14"/>
  <c r="O95" i="14"/>
  <c r="N95" i="14"/>
  <c r="J95" i="14"/>
  <c r="AJ95" i="14" s="1"/>
  <c r="G95" i="14"/>
  <c r="Q95" i="14" s="1"/>
  <c r="E95" i="14"/>
  <c r="R95" i="14" s="1"/>
  <c r="D95" i="14"/>
  <c r="C95" i="14"/>
  <c r="B95" i="14"/>
  <c r="AN94" i="14"/>
  <c r="AK94" i="14"/>
  <c r="AH94" i="14"/>
  <c r="AG94" i="14"/>
  <c r="AE94" i="14"/>
  <c r="AA94" i="14"/>
  <c r="Z94" i="14"/>
  <c r="AD94" i="14" s="1"/>
  <c r="X94" i="14"/>
  <c r="W94" i="14"/>
  <c r="AC94" i="14" s="1"/>
  <c r="T94" i="14"/>
  <c r="S94" i="14"/>
  <c r="AM94" i="14" s="1"/>
  <c r="P94" i="14"/>
  <c r="O94" i="14"/>
  <c r="N94" i="14"/>
  <c r="J94" i="14"/>
  <c r="AJ94" i="14" s="1"/>
  <c r="G94" i="14"/>
  <c r="Q94" i="14" s="1"/>
  <c r="E94" i="14"/>
  <c r="R94" i="14" s="1"/>
  <c r="D94" i="14"/>
  <c r="C94" i="14"/>
  <c r="B94" i="14"/>
  <c r="AN93" i="14"/>
  <c r="AK93" i="14"/>
  <c r="AH93" i="14"/>
  <c r="AG93" i="14"/>
  <c r="AE93" i="14"/>
  <c r="AA93" i="14"/>
  <c r="Z93" i="14"/>
  <c r="AD93" i="14" s="1"/>
  <c r="X93" i="14"/>
  <c r="W93" i="14"/>
  <c r="AC93" i="14" s="1"/>
  <c r="T93" i="14"/>
  <c r="S93" i="14"/>
  <c r="AM93" i="14" s="1"/>
  <c r="P93" i="14"/>
  <c r="O93" i="14"/>
  <c r="N93" i="14"/>
  <c r="J93" i="14"/>
  <c r="AJ93" i="14" s="1"/>
  <c r="G93" i="14"/>
  <c r="Q93" i="14" s="1"/>
  <c r="E93" i="14"/>
  <c r="R93" i="14" s="1"/>
  <c r="D93" i="14"/>
  <c r="C93" i="14"/>
  <c r="B93" i="14"/>
  <c r="AN92" i="14"/>
  <c r="AK92" i="14"/>
  <c r="AH92" i="14"/>
  <c r="AG92" i="14"/>
  <c r="AE92" i="14"/>
  <c r="AA92" i="14"/>
  <c r="Z92" i="14"/>
  <c r="AD92" i="14" s="1"/>
  <c r="X92" i="14"/>
  <c r="W92" i="14"/>
  <c r="AC92" i="14" s="1"/>
  <c r="T92" i="14"/>
  <c r="S92" i="14"/>
  <c r="AM92" i="14" s="1"/>
  <c r="P92" i="14"/>
  <c r="O92" i="14"/>
  <c r="N92" i="14"/>
  <c r="J92" i="14"/>
  <c r="AJ92" i="14" s="1"/>
  <c r="G92" i="14"/>
  <c r="Q92" i="14" s="1"/>
  <c r="E92" i="14"/>
  <c r="R92" i="14" s="1"/>
  <c r="D92" i="14"/>
  <c r="C92" i="14"/>
  <c r="B92" i="14"/>
  <c r="AN91" i="14"/>
  <c r="AK91" i="14"/>
  <c r="AH91" i="14"/>
  <c r="AG91" i="14"/>
  <c r="AE91" i="14"/>
  <c r="AA91" i="14"/>
  <c r="Z91" i="14"/>
  <c r="AD91" i="14" s="1"/>
  <c r="X91" i="14"/>
  <c r="W91" i="14"/>
  <c r="AC91" i="14" s="1"/>
  <c r="T91" i="14"/>
  <c r="S91" i="14"/>
  <c r="AM91" i="14" s="1"/>
  <c r="P91" i="14"/>
  <c r="O91" i="14"/>
  <c r="N91" i="14"/>
  <c r="J91" i="14"/>
  <c r="AJ91" i="14" s="1"/>
  <c r="G91" i="14"/>
  <c r="Q91" i="14" s="1"/>
  <c r="E91" i="14"/>
  <c r="R91" i="14" s="1"/>
  <c r="D91" i="14"/>
  <c r="C91" i="14"/>
  <c r="B91" i="14"/>
  <c r="AN90" i="14"/>
  <c r="AK90" i="14"/>
  <c r="AH90" i="14"/>
  <c r="AG90" i="14"/>
  <c r="AE90" i="14"/>
  <c r="AA90" i="14"/>
  <c r="Z90" i="14"/>
  <c r="AD90" i="14" s="1"/>
  <c r="X90" i="14"/>
  <c r="W90" i="14"/>
  <c r="AC90" i="14" s="1"/>
  <c r="T90" i="14"/>
  <c r="S90" i="14"/>
  <c r="AM90" i="14" s="1"/>
  <c r="P90" i="14"/>
  <c r="O90" i="14"/>
  <c r="N90" i="14"/>
  <c r="J90" i="14"/>
  <c r="AJ90" i="14" s="1"/>
  <c r="G90" i="14"/>
  <c r="Q90" i="14" s="1"/>
  <c r="E90" i="14"/>
  <c r="R90" i="14" s="1"/>
  <c r="D90" i="14"/>
  <c r="C90" i="14"/>
  <c r="B90" i="14"/>
  <c r="AN89" i="14"/>
  <c r="AK89" i="14"/>
  <c r="AH89" i="14"/>
  <c r="AG89" i="14"/>
  <c r="AE89" i="14"/>
  <c r="AA89" i="14"/>
  <c r="Z89" i="14"/>
  <c r="AD89" i="14" s="1"/>
  <c r="X89" i="14"/>
  <c r="W89" i="14"/>
  <c r="AC89" i="14" s="1"/>
  <c r="T89" i="14"/>
  <c r="S89" i="14"/>
  <c r="AM89" i="14" s="1"/>
  <c r="P89" i="14"/>
  <c r="O89" i="14"/>
  <c r="N89" i="14"/>
  <c r="J89" i="14"/>
  <c r="AJ89" i="14" s="1"/>
  <c r="G89" i="14"/>
  <c r="Q89" i="14" s="1"/>
  <c r="E89" i="14"/>
  <c r="R89" i="14" s="1"/>
  <c r="D89" i="14"/>
  <c r="C89" i="14"/>
  <c r="B89" i="14"/>
  <c r="AN88" i="14"/>
  <c r="AK88" i="14"/>
  <c r="AH88" i="14"/>
  <c r="AG88" i="14"/>
  <c r="AE88" i="14"/>
  <c r="AA88" i="14"/>
  <c r="Z88" i="14"/>
  <c r="AD88" i="14" s="1"/>
  <c r="X88" i="14"/>
  <c r="W88" i="14"/>
  <c r="AC88" i="14" s="1"/>
  <c r="T88" i="14"/>
  <c r="S88" i="14"/>
  <c r="AM88" i="14" s="1"/>
  <c r="P88" i="14"/>
  <c r="O88" i="14"/>
  <c r="N88" i="14"/>
  <c r="J88" i="14"/>
  <c r="AJ88" i="14" s="1"/>
  <c r="G88" i="14"/>
  <c r="Q88" i="14" s="1"/>
  <c r="E88" i="14"/>
  <c r="R88" i="14" s="1"/>
  <c r="D88" i="14"/>
  <c r="C88" i="14"/>
  <c r="B88" i="14"/>
  <c r="AN87" i="14"/>
  <c r="AK87" i="14"/>
  <c r="AG87" i="14"/>
  <c r="AH87" i="14" s="1"/>
  <c r="AE87" i="14"/>
  <c r="AA87" i="14"/>
  <c r="Z87" i="14"/>
  <c r="AD87" i="14" s="1"/>
  <c r="X87" i="14"/>
  <c r="W87" i="14"/>
  <c r="AC87" i="14" s="1"/>
  <c r="T87" i="14"/>
  <c r="S87" i="14"/>
  <c r="AM87" i="14" s="1"/>
  <c r="P87" i="14"/>
  <c r="O87" i="14"/>
  <c r="N87" i="14"/>
  <c r="J87" i="14"/>
  <c r="AJ87" i="14" s="1"/>
  <c r="G87" i="14"/>
  <c r="Q87" i="14" s="1"/>
  <c r="E87" i="14"/>
  <c r="R87" i="14" s="1"/>
  <c r="D87" i="14"/>
  <c r="C87" i="14"/>
  <c r="B87" i="14"/>
  <c r="AN86" i="14"/>
  <c r="AK86" i="14"/>
  <c r="AH86" i="14"/>
  <c r="AG86" i="14"/>
  <c r="AE86" i="14"/>
  <c r="AA86" i="14"/>
  <c r="Z86" i="14"/>
  <c r="AD86" i="14" s="1"/>
  <c r="X86" i="14"/>
  <c r="W86" i="14"/>
  <c r="AC86" i="14" s="1"/>
  <c r="T86" i="14"/>
  <c r="S86" i="14"/>
  <c r="AM86" i="14" s="1"/>
  <c r="P86" i="14"/>
  <c r="O86" i="14"/>
  <c r="N86" i="14"/>
  <c r="J86" i="14"/>
  <c r="AJ86" i="14" s="1"/>
  <c r="G86" i="14"/>
  <c r="Q86" i="14" s="1"/>
  <c r="E86" i="14"/>
  <c r="R86" i="14" s="1"/>
  <c r="D86" i="14"/>
  <c r="C86" i="14"/>
  <c r="B86" i="14"/>
  <c r="AN85" i="14"/>
  <c r="AK85" i="14"/>
  <c r="AG85" i="14"/>
  <c r="AH85" i="14" s="1"/>
  <c r="AE85" i="14"/>
  <c r="AA85" i="14"/>
  <c r="Z85" i="14"/>
  <c r="AD85" i="14" s="1"/>
  <c r="X85" i="14"/>
  <c r="W85" i="14"/>
  <c r="AC85" i="14" s="1"/>
  <c r="T85" i="14"/>
  <c r="S85" i="14"/>
  <c r="AM85" i="14" s="1"/>
  <c r="P85" i="14"/>
  <c r="O85" i="14"/>
  <c r="N85" i="14"/>
  <c r="J85" i="14"/>
  <c r="AJ85" i="14" s="1"/>
  <c r="G85" i="14"/>
  <c r="Q85" i="14" s="1"/>
  <c r="E85" i="14"/>
  <c r="R85" i="14" s="1"/>
  <c r="D85" i="14"/>
  <c r="C85" i="14"/>
  <c r="B85" i="14"/>
  <c r="AN84" i="14"/>
  <c r="AK84" i="14"/>
  <c r="AH84" i="14"/>
  <c r="AG84" i="14"/>
  <c r="AE84" i="14"/>
  <c r="AA84" i="14"/>
  <c r="Z84" i="14"/>
  <c r="AD84" i="14" s="1"/>
  <c r="X84" i="14"/>
  <c r="W84" i="14"/>
  <c r="AC84" i="14" s="1"/>
  <c r="T84" i="14"/>
  <c r="S84" i="14"/>
  <c r="AM84" i="14" s="1"/>
  <c r="P84" i="14"/>
  <c r="O84" i="14"/>
  <c r="N84" i="14"/>
  <c r="J84" i="14"/>
  <c r="AJ84" i="14" s="1"/>
  <c r="G84" i="14"/>
  <c r="Q84" i="14" s="1"/>
  <c r="E84" i="14"/>
  <c r="R84" i="14" s="1"/>
  <c r="D84" i="14"/>
  <c r="C84" i="14"/>
  <c r="B84" i="14"/>
  <c r="AN83" i="14"/>
  <c r="AK83" i="14"/>
  <c r="AG83" i="14"/>
  <c r="AH83" i="14" s="1"/>
  <c r="AE83" i="14"/>
  <c r="AA83" i="14"/>
  <c r="Z83" i="14"/>
  <c r="AD83" i="14" s="1"/>
  <c r="X83" i="14"/>
  <c r="W83" i="14"/>
  <c r="AC83" i="14" s="1"/>
  <c r="T83" i="14"/>
  <c r="S83" i="14"/>
  <c r="AM83" i="14" s="1"/>
  <c r="P83" i="14"/>
  <c r="O83" i="14"/>
  <c r="N83" i="14"/>
  <c r="J83" i="14"/>
  <c r="AJ83" i="14" s="1"/>
  <c r="G83" i="14"/>
  <c r="Q83" i="14" s="1"/>
  <c r="E83" i="14"/>
  <c r="R83" i="14" s="1"/>
  <c r="D83" i="14"/>
  <c r="C83" i="14"/>
  <c r="B83" i="14"/>
  <c r="AN82" i="14"/>
  <c r="AK82" i="14"/>
  <c r="AH82" i="14"/>
  <c r="AG82" i="14"/>
  <c r="AE82" i="14"/>
  <c r="AA82" i="14"/>
  <c r="Z82" i="14"/>
  <c r="AD82" i="14" s="1"/>
  <c r="X82" i="14"/>
  <c r="W82" i="14"/>
  <c r="AC82" i="14" s="1"/>
  <c r="T82" i="14"/>
  <c r="S82" i="14"/>
  <c r="AM82" i="14" s="1"/>
  <c r="P82" i="14"/>
  <c r="O82" i="14"/>
  <c r="N82" i="14"/>
  <c r="J82" i="14"/>
  <c r="AJ82" i="14" s="1"/>
  <c r="G82" i="14"/>
  <c r="Q82" i="14" s="1"/>
  <c r="E82" i="14"/>
  <c r="R82" i="14" s="1"/>
  <c r="D82" i="14"/>
  <c r="C82" i="14"/>
  <c r="B82" i="14"/>
  <c r="AN81" i="14"/>
  <c r="AK81" i="14"/>
  <c r="AG81" i="14"/>
  <c r="AH81" i="14" s="1"/>
  <c r="AE81" i="14"/>
  <c r="AA81" i="14"/>
  <c r="Z81" i="14"/>
  <c r="AD81" i="14" s="1"/>
  <c r="X81" i="14"/>
  <c r="W81" i="14"/>
  <c r="AC81" i="14" s="1"/>
  <c r="T81" i="14"/>
  <c r="S81" i="14"/>
  <c r="AM81" i="14" s="1"/>
  <c r="P81" i="14"/>
  <c r="O81" i="14"/>
  <c r="N81" i="14"/>
  <c r="J81" i="14"/>
  <c r="AJ81" i="14" s="1"/>
  <c r="G81" i="14"/>
  <c r="Q81" i="14" s="1"/>
  <c r="E81" i="14"/>
  <c r="R81" i="14" s="1"/>
  <c r="D81" i="14"/>
  <c r="C81" i="14"/>
  <c r="B81" i="14"/>
  <c r="AN80" i="14"/>
  <c r="AK80" i="14"/>
  <c r="AH80" i="14"/>
  <c r="AG80" i="14"/>
  <c r="AE80" i="14"/>
  <c r="AA80" i="14"/>
  <c r="Z80" i="14"/>
  <c r="AD80" i="14" s="1"/>
  <c r="X80" i="14"/>
  <c r="W80" i="14"/>
  <c r="AC80" i="14" s="1"/>
  <c r="T80" i="14"/>
  <c r="S80" i="14"/>
  <c r="AM80" i="14" s="1"/>
  <c r="P80" i="14"/>
  <c r="O80" i="14"/>
  <c r="N80" i="14"/>
  <c r="J80" i="14"/>
  <c r="AJ80" i="14" s="1"/>
  <c r="G80" i="14"/>
  <c r="Q80" i="14" s="1"/>
  <c r="E80" i="14"/>
  <c r="R80" i="14" s="1"/>
  <c r="D80" i="14"/>
  <c r="C80" i="14"/>
  <c r="B80" i="14"/>
  <c r="AN79" i="14"/>
  <c r="AK79" i="14"/>
  <c r="AG79" i="14"/>
  <c r="AH79" i="14" s="1"/>
  <c r="AE79" i="14"/>
  <c r="AA79" i="14"/>
  <c r="Z79" i="14"/>
  <c r="AD79" i="14" s="1"/>
  <c r="X79" i="14"/>
  <c r="W79" i="14"/>
  <c r="T79" i="14"/>
  <c r="S79" i="14"/>
  <c r="AM79" i="14" s="1"/>
  <c r="P79" i="14"/>
  <c r="O79" i="14"/>
  <c r="N79" i="14"/>
  <c r="J79" i="14"/>
  <c r="AJ79" i="14" s="1"/>
  <c r="G79" i="14"/>
  <c r="Q79" i="14" s="1"/>
  <c r="E79" i="14"/>
  <c r="R79" i="14" s="1"/>
  <c r="D79" i="14"/>
  <c r="C79" i="14"/>
  <c r="B79" i="14"/>
  <c r="AN78" i="14"/>
  <c r="AK78" i="14"/>
  <c r="AH78" i="14"/>
  <c r="AG78" i="14"/>
  <c r="AE78" i="14"/>
  <c r="AA78" i="14"/>
  <c r="Z78" i="14"/>
  <c r="AD78" i="14" s="1"/>
  <c r="X78" i="14"/>
  <c r="W78" i="14"/>
  <c r="T78" i="14"/>
  <c r="S78" i="14"/>
  <c r="AM78" i="14" s="1"/>
  <c r="P78" i="14"/>
  <c r="O78" i="14"/>
  <c r="N78" i="14"/>
  <c r="J78" i="14"/>
  <c r="AJ78" i="14" s="1"/>
  <c r="G78" i="14"/>
  <c r="Q78" i="14" s="1"/>
  <c r="E78" i="14"/>
  <c r="R78" i="14" s="1"/>
  <c r="D78" i="14"/>
  <c r="C78" i="14"/>
  <c r="B78" i="14"/>
  <c r="AN77" i="14"/>
  <c r="AK77" i="14"/>
  <c r="AG77" i="14"/>
  <c r="AH77" i="14" s="1"/>
  <c r="AE77" i="14"/>
  <c r="AA77" i="14"/>
  <c r="Z77" i="14"/>
  <c r="AD77" i="14" s="1"/>
  <c r="X77" i="14"/>
  <c r="W77" i="14"/>
  <c r="T77" i="14"/>
  <c r="S77" i="14"/>
  <c r="AM77" i="14" s="1"/>
  <c r="P77" i="14"/>
  <c r="O77" i="14"/>
  <c r="N77" i="14"/>
  <c r="J77" i="14"/>
  <c r="AJ77" i="14" s="1"/>
  <c r="G77" i="14"/>
  <c r="Q77" i="14" s="1"/>
  <c r="E77" i="14"/>
  <c r="R77" i="14" s="1"/>
  <c r="D77" i="14"/>
  <c r="C77" i="14"/>
  <c r="B77" i="14"/>
  <c r="AN76" i="14"/>
  <c r="AK76" i="14"/>
  <c r="AH76" i="14"/>
  <c r="AG76" i="14"/>
  <c r="AE76" i="14"/>
  <c r="AA76" i="14"/>
  <c r="AD76" i="14" s="1"/>
  <c r="Z76" i="14"/>
  <c r="X76" i="14"/>
  <c r="W76" i="14"/>
  <c r="V76" i="14"/>
  <c r="T76" i="14"/>
  <c r="S76" i="14"/>
  <c r="AM76" i="14" s="1"/>
  <c r="P76" i="14"/>
  <c r="O76" i="14"/>
  <c r="N76" i="14"/>
  <c r="J76" i="14"/>
  <c r="AJ76" i="14" s="1"/>
  <c r="G76" i="14"/>
  <c r="Q76" i="14" s="1"/>
  <c r="E76" i="14"/>
  <c r="R76" i="14" s="1"/>
  <c r="AB76" i="14" s="1"/>
  <c r="D76" i="14"/>
  <c r="C76" i="14"/>
  <c r="B76" i="14"/>
  <c r="AN75" i="14"/>
  <c r="AL75" i="14"/>
  <c r="AK75" i="14"/>
  <c r="AH75" i="14"/>
  <c r="AG75" i="14"/>
  <c r="AE75" i="14"/>
  <c r="AA75" i="14"/>
  <c r="AD75" i="14" s="1"/>
  <c r="Z75" i="14"/>
  <c r="Y75" i="14"/>
  <c r="X75" i="14"/>
  <c r="W75" i="14"/>
  <c r="V75" i="14"/>
  <c r="T75" i="14"/>
  <c r="S75" i="14"/>
  <c r="AM75" i="14" s="1"/>
  <c r="P75" i="14"/>
  <c r="O75" i="14"/>
  <c r="N75" i="14"/>
  <c r="J75" i="14"/>
  <c r="AJ75" i="14" s="1"/>
  <c r="G75" i="14"/>
  <c r="Q75" i="14" s="1"/>
  <c r="E75" i="14"/>
  <c r="R75" i="14" s="1"/>
  <c r="AB75" i="14" s="1"/>
  <c r="D75" i="14"/>
  <c r="C75" i="14"/>
  <c r="B75" i="14"/>
  <c r="AN74" i="14"/>
  <c r="AL74" i="14"/>
  <c r="AK74" i="14"/>
  <c r="AH74" i="14"/>
  <c r="AG74" i="14"/>
  <c r="AE74" i="14"/>
  <c r="AA74" i="14"/>
  <c r="AD74" i="14" s="1"/>
  <c r="Z74" i="14"/>
  <c r="Y74" i="14"/>
  <c r="X74" i="14"/>
  <c r="W74" i="14"/>
  <c r="V74" i="14"/>
  <c r="T74" i="14"/>
  <c r="S74" i="14"/>
  <c r="AM74" i="14" s="1"/>
  <c r="P74" i="14"/>
  <c r="O74" i="14"/>
  <c r="N74" i="14"/>
  <c r="J74" i="14"/>
  <c r="AJ74" i="14" s="1"/>
  <c r="G74" i="14"/>
  <c r="Q74" i="14" s="1"/>
  <c r="E74" i="14"/>
  <c r="R74" i="14" s="1"/>
  <c r="D74" i="14"/>
  <c r="C74" i="14"/>
  <c r="B74" i="14"/>
  <c r="AN73" i="14"/>
  <c r="AC73" i="14" s="1"/>
  <c r="AL73" i="14"/>
  <c r="AK73" i="14"/>
  <c r="AH73" i="14"/>
  <c r="AG73" i="14"/>
  <c r="AE73" i="14"/>
  <c r="AA73" i="14"/>
  <c r="AD73" i="14" s="1"/>
  <c r="Z73" i="14"/>
  <c r="Y73" i="14"/>
  <c r="X73" i="14"/>
  <c r="W73" i="14"/>
  <c r="V73" i="14"/>
  <c r="T73" i="14"/>
  <c r="S73" i="14"/>
  <c r="AM73" i="14" s="1"/>
  <c r="Q73" i="14"/>
  <c r="P73" i="14"/>
  <c r="O73" i="14"/>
  <c r="N73" i="14"/>
  <c r="J73" i="14"/>
  <c r="AJ73" i="14" s="1"/>
  <c r="G73" i="14"/>
  <c r="E73" i="14"/>
  <c r="R73" i="14" s="1"/>
  <c r="AB73" i="14" s="1"/>
  <c r="D73" i="14"/>
  <c r="C73" i="14"/>
  <c r="B73" i="14"/>
  <c r="AN72" i="14"/>
  <c r="AC72" i="14" s="1"/>
  <c r="AL72" i="14"/>
  <c r="AK72" i="14"/>
  <c r="AG72" i="14"/>
  <c r="AH72" i="14" s="1"/>
  <c r="AE72" i="14"/>
  <c r="AA72" i="14"/>
  <c r="AD72" i="14" s="1"/>
  <c r="Z72" i="14"/>
  <c r="Y72" i="14"/>
  <c r="X72" i="14"/>
  <c r="W72" i="14"/>
  <c r="V72" i="14"/>
  <c r="T72" i="14"/>
  <c r="S72" i="14"/>
  <c r="AM72" i="14" s="1"/>
  <c r="Q72" i="14"/>
  <c r="P72" i="14"/>
  <c r="O72" i="14"/>
  <c r="N72" i="14"/>
  <c r="J72" i="14"/>
  <c r="AJ72" i="14" s="1"/>
  <c r="G72" i="14"/>
  <c r="E72" i="14"/>
  <c r="R72" i="14" s="1"/>
  <c r="D72" i="14"/>
  <c r="C72" i="14"/>
  <c r="B72" i="14"/>
  <c r="AN71" i="14"/>
  <c r="AC71" i="14" s="1"/>
  <c r="AK71" i="14"/>
  <c r="AH71" i="14"/>
  <c r="AG71" i="14"/>
  <c r="AE71" i="14"/>
  <c r="AB71" i="14"/>
  <c r="AA71" i="14"/>
  <c r="AD71" i="14" s="1"/>
  <c r="Z71" i="14"/>
  <c r="X71" i="14"/>
  <c r="W71" i="14"/>
  <c r="V71" i="14"/>
  <c r="T71" i="14"/>
  <c r="S71" i="14"/>
  <c r="AM71" i="14" s="1"/>
  <c r="Q71" i="14"/>
  <c r="P71" i="14"/>
  <c r="O71" i="14"/>
  <c r="N71" i="14"/>
  <c r="J71" i="14"/>
  <c r="AJ71" i="14" s="1"/>
  <c r="G71" i="14"/>
  <c r="E71" i="14"/>
  <c r="R71" i="14" s="1"/>
  <c r="AL71" i="14" s="1"/>
  <c r="D71" i="14"/>
  <c r="C71" i="14"/>
  <c r="B71" i="14"/>
  <c r="AN70" i="14"/>
  <c r="AK70" i="14"/>
  <c r="AG70" i="14"/>
  <c r="AH70" i="14" s="1"/>
  <c r="AE70" i="14"/>
  <c r="AD70" i="14"/>
  <c r="AA70" i="14"/>
  <c r="Z70" i="14"/>
  <c r="X70" i="14"/>
  <c r="W70" i="14"/>
  <c r="V70" i="14"/>
  <c r="T70" i="14"/>
  <c r="S70" i="14"/>
  <c r="AM70" i="14" s="1"/>
  <c r="P70" i="14"/>
  <c r="O70" i="14"/>
  <c r="N70" i="14"/>
  <c r="J70" i="14"/>
  <c r="AJ70" i="14" s="1"/>
  <c r="G70" i="14"/>
  <c r="Q70" i="14" s="1"/>
  <c r="E70" i="14"/>
  <c r="R70" i="14" s="1"/>
  <c r="D70" i="14"/>
  <c r="C70" i="14"/>
  <c r="B70" i="14"/>
  <c r="AN69" i="14"/>
  <c r="AK69" i="14"/>
  <c r="AG69" i="14"/>
  <c r="AH69" i="14" s="1"/>
  <c r="AE69" i="14"/>
  <c r="AA69" i="14"/>
  <c r="AD69" i="14" s="1"/>
  <c r="Z69" i="14"/>
  <c r="X69" i="14"/>
  <c r="W69" i="14"/>
  <c r="V69" i="14"/>
  <c r="T69" i="14"/>
  <c r="S69" i="14"/>
  <c r="AM69" i="14" s="1"/>
  <c r="P69" i="14"/>
  <c r="O69" i="14"/>
  <c r="N69" i="14"/>
  <c r="J69" i="14"/>
  <c r="AJ69" i="14" s="1"/>
  <c r="G69" i="14"/>
  <c r="Q69" i="14" s="1"/>
  <c r="E69" i="14"/>
  <c r="R69" i="14" s="1"/>
  <c r="AB69" i="14" s="1"/>
  <c r="D69" i="14"/>
  <c r="C69" i="14"/>
  <c r="B69" i="14"/>
  <c r="AN68" i="14"/>
  <c r="AC68" i="14" s="1"/>
  <c r="AL68" i="14"/>
  <c r="AK68" i="14"/>
  <c r="AH68" i="14"/>
  <c r="AG68" i="14"/>
  <c r="AE68" i="14"/>
  <c r="AA68" i="14"/>
  <c r="AD68" i="14" s="1"/>
  <c r="Z68" i="14"/>
  <c r="Y68" i="14"/>
  <c r="X68" i="14"/>
  <c r="W68" i="14"/>
  <c r="V68" i="14"/>
  <c r="T68" i="14"/>
  <c r="S68" i="14"/>
  <c r="AM68" i="14" s="1"/>
  <c r="Q68" i="14"/>
  <c r="P68" i="14"/>
  <c r="O68" i="14"/>
  <c r="N68" i="14"/>
  <c r="J68" i="14"/>
  <c r="AJ68" i="14" s="1"/>
  <c r="G68" i="14"/>
  <c r="E68" i="14"/>
  <c r="R68" i="14" s="1"/>
  <c r="AB68" i="14" s="1"/>
  <c r="D68" i="14"/>
  <c r="C68" i="14"/>
  <c r="B68" i="14"/>
  <c r="AN67" i="14"/>
  <c r="AC67" i="14" s="1"/>
  <c r="AL67" i="14"/>
  <c r="AK67" i="14"/>
  <c r="AG67" i="14"/>
  <c r="AH67" i="14" s="1"/>
  <c r="AE67" i="14"/>
  <c r="AA67" i="14"/>
  <c r="AD67" i="14" s="1"/>
  <c r="Z67" i="14"/>
  <c r="X67" i="14"/>
  <c r="W67" i="14"/>
  <c r="V67" i="14"/>
  <c r="T67" i="14"/>
  <c r="S67" i="14"/>
  <c r="AM67" i="14" s="1"/>
  <c r="Q67" i="14"/>
  <c r="P67" i="14"/>
  <c r="O67" i="14"/>
  <c r="N67" i="14"/>
  <c r="J67" i="14"/>
  <c r="AJ67" i="14" s="1"/>
  <c r="G67" i="14"/>
  <c r="E67" i="14"/>
  <c r="R67" i="14" s="1"/>
  <c r="D67" i="14"/>
  <c r="C67" i="14"/>
  <c r="B67" i="14"/>
  <c r="AN66" i="14"/>
  <c r="AK66" i="14"/>
  <c r="AG66" i="14"/>
  <c r="AH66" i="14" s="1"/>
  <c r="AE66" i="14"/>
  <c r="AD66" i="14"/>
  <c r="AA66" i="14"/>
  <c r="Z66" i="14"/>
  <c r="X66" i="14"/>
  <c r="W66" i="14"/>
  <c r="V66" i="14"/>
  <c r="T66" i="14"/>
  <c r="S66" i="14"/>
  <c r="AM66" i="14" s="1"/>
  <c r="P66" i="14"/>
  <c r="O66" i="14"/>
  <c r="N66" i="14"/>
  <c r="J66" i="14"/>
  <c r="AJ66" i="14" s="1"/>
  <c r="G66" i="14"/>
  <c r="Q66" i="14" s="1"/>
  <c r="E66" i="14"/>
  <c r="R66" i="14" s="1"/>
  <c r="D66" i="14"/>
  <c r="C66" i="14"/>
  <c r="B66" i="14"/>
  <c r="AN65" i="14"/>
  <c r="AK65" i="14"/>
  <c r="AH65" i="14"/>
  <c r="AG65" i="14"/>
  <c r="AE65" i="14"/>
  <c r="AA65" i="14"/>
  <c r="AD65" i="14" s="1"/>
  <c r="Z65" i="14"/>
  <c r="X65" i="14"/>
  <c r="W65" i="14"/>
  <c r="V65" i="14"/>
  <c r="T65" i="14"/>
  <c r="S65" i="14"/>
  <c r="AM65" i="14" s="1"/>
  <c r="P65" i="14"/>
  <c r="O65" i="14"/>
  <c r="N65" i="14"/>
  <c r="J65" i="14"/>
  <c r="AJ65" i="14" s="1"/>
  <c r="G65" i="14"/>
  <c r="Q65" i="14" s="1"/>
  <c r="E65" i="14"/>
  <c r="R65" i="14" s="1"/>
  <c r="AB65" i="14" s="1"/>
  <c r="D65" i="14"/>
  <c r="C65" i="14"/>
  <c r="B65" i="14"/>
  <c r="AN64" i="14"/>
  <c r="AC64" i="14" s="1"/>
  <c r="AL64" i="14"/>
  <c r="AK64" i="14"/>
  <c r="AH64" i="14"/>
  <c r="AG64" i="14"/>
  <c r="AE64" i="14"/>
  <c r="AA64" i="14"/>
  <c r="AD64" i="14" s="1"/>
  <c r="Z64" i="14"/>
  <c r="Y64" i="14"/>
  <c r="X64" i="14"/>
  <c r="W64" i="14"/>
  <c r="V64" i="14"/>
  <c r="T64" i="14"/>
  <c r="S64" i="14"/>
  <c r="AM64" i="14" s="1"/>
  <c r="Q64" i="14"/>
  <c r="P64" i="14"/>
  <c r="O64" i="14"/>
  <c r="N64" i="14"/>
  <c r="J64" i="14"/>
  <c r="AJ64" i="14" s="1"/>
  <c r="G64" i="14"/>
  <c r="E64" i="14"/>
  <c r="R64" i="14" s="1"/>
  <c r="AB64" i="14" s="1"/>
  <c r="D64" i="14"/>
  <c r="C64" i="14"/>
  <c r="B64" i="14"/>
  <c r="AN63" i="14"/>
  <c r="AK63" i="14"/>
  <c r="AG63" i="14"/>
  <c r="AH63" i="14" s="1"/>
  <c r="AE63" i="14"/>
  <c r="AA63" i="14"/>
  <c r="AD63" i="14" s="1"/>
  <c r="Z63" i="14"/>
  <c r="X63" i="14"/>
  <c r="P63" i="14"/>
  <c r="O63" i="14"/>
  <c r="N63" i="14"/>
  <c r="E63" i="14"/>
  <c r="D63" i="14"/>
  <c r="C63" i="14"/>
  <c r="B63" i="14"/>
  <c r="AN62" i="14"/>
  <c r="AK62" i="14"/>
  <c r="AH62" i="14"/>
  <c r="AG62" i="14"/>
  <c r="AE62" i="14"/>
  <c r="AA62" i="14"/>
  <c r="AD62" i="14" s="1"/>
  <c r="Z62" i="14"/>
  <c r="X62" i="14"/>
  <c r="W62" i="14"/>
  <c r="V62" i="14"/>
  <c r="T62" i="14"/>
  <c r="R62" i="14"/>
  <c r="P62" i="14"/>
  <c r="O62" i="14"/>
  <c r="N62" i="14"/>
  <c r="J62" i="14"/>
  <c r="AJ62" i="14" s="1"/>
  <c r="G62" i="14"/>
  <c r="Q62" i="14" s="1"/>
  <c r="E62" i="14"/>
  <c r="D62" i="14"/>
  <c r="C62" i="14"/>
  <c r="B62" i="14"/>
  <c r="AN61" i="14"/>
  <c r="AM61" i="14"/>
  <c r="AK61" i="14"/>
  <c r="AH61" i="14"/>
  <c r="AG61" i="14"/>
  <c r="AE61" i="14"/>
  <c r="AD61" i="14"/>
  <c r="AC61" i="14"/>
  <c r="AA61" i="14"/>
  <c r="Z61" i="14"/>
  <c r="X61" i="14"/>
  <c r="W61" i="14"/>
  <c r="V61" i="14"/>
  <c r="U61" i="14"/>
  <c r="T61" i="14"/>
  <c r="S61" i="14"/>
  <c r="Q61" i="14"/>
  <c r="P61" i="14"/>
  <c r="O61" i="14"/>
  <c r="N61" i="14"/>
  <c r="M61" i="14"/>
  <c r="J61" i="14"/>
  <c r="AJ61" i="14" s="1"/>
  <c r="G61" i="14"/>
  <c r="E61" i="14"/>
  <c r="R61" i="14" s="1"/>
  <c r="D61" i="14"/>
  <c r="C61" i="14"/>
  <c r="B61" i="14"/>
  <c r="AN60" i="14"/>
  <c r="AM60" i="14"/>
  <c r="AK60" i="14"/>
  <c r="AH60" i="14"/>
  <c r="AG60" i="14"/>
  <c r="AE60" i="14"/>
  <c r="AD60" i="14"/>
  <c r="AC60" i="14"/>
  <c r="AA60" i="14"/>
  <c r="Z60" i="14"/>
  <c r="X60" i="14"/>
  <c r="W60" i="14"/>
  <c r="V60" i="14"/>
  <c r="U60" i="14"/>
  <c r="T60" i="14"/>
  <c r="S60" i="14"/>
  <c r="Q60" i="14"/>
  <c r="P60" i="14"/>
  <c r="O60" i="14"/>
  <c r="N60" i="14"/>
  <c r="M60" i="14"/>
  <c r="J60" i="14"/>
  <c r="AJ60" i="14" s="1"/>
  <c r="G60" i="14"/>
  <c r="E60" i="14"/>
  <c r="R60" i="14" s="1"/>
  <c r="D60" i="14"/>
  <c r="C60" i="14"/>
  <c r="B60" i="14"/>
  <c r="AN59" i="14"/>
  <c r="AM59" i="14"/>
  <c r="AK59" i="14"/>
  <c r="AH59" i="14"/>
  <c r="AG59" i="14"/>
  <c r="AE59" i="14"/>
  <c r="AD59" i="14"/>
  <c r="AC59" i="14"/>
  <c r="AA59" i="14"/>
  <c r="Z59" i="14"/>
  <c r="X59" i="14"/>
  <c r="W59" i="14"/>
  <c r="V59" i="14"/>
  <c r="U59" i="14"/>
  <c r="T59" i="14"/>
  <c r="S59" i="14"/>
  <c r="Q59" i="14"/>
  <c r="P59" i="14"/>
  <c r="O59" i="14"/>
  <c r="N59" i="14"/>
  <c r="M59" i="14"/>
  <c r="J59" i="14"/>
  <c r="AJ59" i="14" s="1"/>
  <c r="G59" i="14"/>
  <c r="E59" i="14"/>
  <c r="R59" i="14" s="1"/>
  <c r="D59" i="14"/>
  <c r="C59" i="14"/>
  <c r="B59" i="14"/>
  <c r="AN58" i="14"/>
  <c r="AM58" i="14"/>
  <c r="AK58" i="14"/>
  <c r="AH58" i="14"/>
  <c r="AG58" i="14"/>
  <c r="AE58" i="14"/>
  <c r="AD58" i="14"/>
  <c r="AC58" i="14"/>
  <c r="AA58" i="14"/>
  <c r="Z58" i="14"/>
  <c r="X58" i="14"/>
  <c r="W58" i="14"/>
  <c r="V58" i="14"/>
  <c r="U58" i="14"/>
  <c r="T58" i="14"/>
  <c r="S58" i="14"/>
  <c r="Q58" i="14"/>
  <c r="P58" i="14"/>
  <c r="O58" i="14"/>
  <c r="N58" i="14"/>
  <c r="M58" i="14"/>
  <c r="J58" i="14"/>
  <c r="AJ58" i="14" s="1"/>
  <c r="G58" i="14"/>
  <c r="E58" i="14"/>
  <c r="R58" i="14" s="1"/>
  <c r="D58" i="14"/>
  <c r="C58" i="14"/>
  <c r="B58" i="14"/>
  <c r="AN57" i="14"/>
  <c r="AC57" i="14" s="1"/>
  <c r="AM57" i="14"/>
  <c r="AK57" i="14"/>
  <c r="AH57" i="14"/>
  <c r="AG57" i="14"/>
  <c r="AE57" i="14"/>
  <c r="AD57" i="14"/>
  <c r="AA57" i="14"/>
  <c r="Z57" i="14"/>
  <c r="X57" i="14"/>
  <c r="W57" i="14"/>
  <c r="V57" i="14"/>
  <c r="U57" i="14"/>
  <c r="T57" i="14"/>
  <c r="S57" i="14"/>
  <c r="Q57" i="14"/>
  <c r="P57" i="14"/>
  <c r="O57" i="14"/>
  <c r="N57" i="14"/>
  <c r="M57" i="14"/>
  <c r="J57" i="14"/>
  <c r="AJ57" i="14" s="1"/>
  <c r="G57" i="14"/>
  <c r="E57" i="14"/>
  <c r="R57" i="14" s="1"/>
  <c r="D57" i="14"/>
  <c r="C57" i="14"/>
  <c r="B57" i="14"/>
  <c r="AN56" i="14"/>
  <c r="AC56" i="14" s="1"/>
  <c r="AM56" i="14"/>
  <c r="AK56" i="14"/>
  <c r="AH56" i="14"/>
  <c r="AG56" i="14"/>
  <c r="AE56" i="14"/>
  <c r="AD56" i="14"/>
  <c r="AA56" i="14"/>
  <c r="Z56" i="14"/>
  <c r="X56" i="14"/>
  <c r="W56" i="14"/>
  <c r="V56" i="14"/>
  <c r="U56" i="14"/>
  <c r="T56" i="14"/>
  <c r="S56" i="14"/>
  <c r="Q56" i="14"/>
  <c r="P56" i="14"/>
  <c r="O56" i="14"/>
  <c r="N56" i="14"/>
  <c r="M56" i="14"/>
  <c r="J56" i="14"/>
  <c r="AJ56" i="14" s="1"/>
  <c r="G56" i="14"/>
  <c r="E56" i="14"/>
  <c r="R56" i="14" s="1"/>
  <c r="D56" i="14"/>
  <c r="C56" i="14"/>
  <c r="B56" i="14"/>
  <c r="AN55" i="14"/>
  <c r="AM55" i="14"/>
  <c r="AK55" i="14"/>
  <c r="AH55" i="14"/>
  <c r="AG55" i="14"/>
  <c r="AE55" i="14"/>
  <c r="AD55" i="14"/>
  <c r="AC55" i="14"/>
  <c r="AA55" i="14"/>
  <c r="Z55" i="14"/>
  <c r="X55" i="14"/>
  <c r="W55" i="14"/>
  <c r="V55" i="14"/>
  <c r="U55" i="14"/>
  <c r="T55" i="14"/>
  <c r="S55" i="14"/>
  <c r="Q55" i="14"/>
  <c r="P55" i="14"/>
  <c r="O55" i="14"/>
  <c r="N55" i="14"/>
  <c r="M55" i="14"/>
  <c r="J55" i="14"/>
  <c r="AJ55" i="14" s="1"/>
  <c r="G55" i="14"/>
  <c r="E55" i="14"/>
  <c r="R55" i="14" s="1"/>
  <c r="D55" i="14"/>
  <c r="C55" i="14"/>
  <c r="B55" i="14"/>
  <c r="AN54" i="14"/>
  <c r="AC54" i="14" s="1"/>
  <c r="AM54" i="14"/>
  <c r="AK54" i="14"/>
  <c r="AH54" i="14"/>
  <c r="AG54" i="14"/>
  <c r="AE54" i="14"/>
  <c r="AD54" i="14"/>
  <c r="AA54" i="14"/>
  <c r="Z54" i="14"/>
  <c r="X54" i="14"/>
  <c r="W54" i="14"/>
  <c r="V54" i="14"/>
  <c r="U54" i="14"/>
  <c r="T54" i="14"/>
  <c r="S54" i="14"/>
  <c r="Q54" i="14"/>
  <c r="P54" i="14"/>
  <c r="O54" i="14"/>
  <c r="N54" i="14"/>
  <c r="M54" i="14"/>
  <c r="J54" i="14"/>
  <c r="AJ54" i="14" s="1"/>
  <c r="G54" i="14"/>
  <c r="E54" i="14"/>
  <c r="R54" i="14" s="1"/>
  <c r="D54" i="14"/>
  <c r="C54" i="14"/>
  <c r="B54" i="14"/>
  <c r="AN53" i="14"/>
  <c r="AM53" i="14"/>
  <c r="AK53" i="14"/>
  <c r="AH53" i="14"/>
  <c r="AG53" i="14"/>
  <c r="AE53" i="14"/>
  <c r="AD53" i="14"/>
  <c r="AC53" i="14"/>
  <c r="AA53" i="14"/>
  <c r="Z53" i="14"/>
  <c r="X53" i="14"/>
  <c r="W53" i="14"/>
  <c r="V53" i="14"/>
  <c r="U53" i="14"/>
  <c r="T53" i="14"/>
  <c r="S53" i="14"/>
  <c r="Q53" i="14"/>
  <c r="P53" i="14"/>
  <c r="O53" i="14"/>
  <c r="N53" i="14"/>
  <c r="M53" i="14"/>
  <c r="J53" i="14"/>
  <c r="AJ53" i="14" s="1"/>
  <c r="G53" i="14"/>
  <c r="E53" i="14"/>
  <c r="R53" i="14" s="1"/>
  <c r="D53" i="14"/>
  <c r="C53" i="14"/>
  <c r="B53" i="14"/>
  <c r="AN52" i="14"/>
  <c r="AM52" i="14"/>
  <c r="AK52" i="14"/>
  <c r="AH52" i="14"/>
  <c r="AG52" i="14"/>
  <c r="AE52" i="14"/>
  <c r="AD52" i="14"/>
  <c r="AC52" i="14"/>
  <c r="AA52" i="14"/>
  <c r="Z52" i="14"/>
  <c r="X52" i="14"/>
  <c r="W52" i="14"/>
  <c r="V52" i="14"/>
  <c r="U52" i="14"/>
  <c r="T52" i="14"/>
  <c r="S52" i="14"/>
  <c r="Q52" i="14"/>
  <c r="P52" i="14"/>
  <c r="O52" i="14"/>
  <c r="N52" i="14"/>
  <c r="M52" i="14"/>
  <c r="J52" i="14"/>
  <c r="AJ52" i="14" s="1"/>
  <c r="G52" i="14"/>
  <c r="E52" i="14"/>
  <c r="R52" i="14" s="1"/>
  <c r="D52" i="14"/>
  <c r="C52" i="14"/>
  <c r="B52" i="14"/>
  <c r="AN51" i="14"/>
  <c r="AM51" i="14"/>
  <c r="AK51" i="14"/>
  <c r="AH51" i="14"/>
  <c r="AG51" i="14"/>
  <c r="AE51" i="14"/>
  <c r="AD51" i="14"/>
  <c r="AC51" i="14"/>
  <c r="AA51" i="14"/>
  <c r="Z51" i="14"/>
  <c r="X51" i="14"/>
  <c r="W51" i="14"/>
  <c r="V51" i="14"/>
  <c r="U51" i="14"/>
  <c r="T51" i="14"/>
  <c r="S51" i="14"/>
  <c r="Q51" i="14"/>
  <c r="P51" i="14"/>
  <c r="O51" i="14"/>
  <c r="N51" i="14"/>
  <c r="M51" i="14"/>
  <c r="J51" i="14"/>
  <c r="AJ51" i="14" s="1"/>
  <c r="G51" i="14"/>
  <c r="E51" i="14"/>
  <c r="R51" i="14" s="1"/>
  <c r="D51" i="14"/>
  <c r="C51" i="14"/>
  <c r="B51" i="14"/>
  <c r="AN50" i="14"/>
  <c r="AM50" i="14"/>
  <c r="AK50" i="14"/>
  <c r="AH50" i="14"/>
  <c r="AG50" i="14"/>
  <c r="AE50" i="14"/>
  <c r="AD50" i="14"/>
  <c r="AC50" i="14"/>
  <c r="AA50" i="14"/>
  <c r="Z50" i="14"/>
  <c r="X50" i="14"/>
  <c r="W50" i="14"/>
  <c r="V50" i="14"/>
  <c r="U50" i="14"/>
  <c r="T50" i="14"/>
  <c r="S50" i="14"/>
  <c r="Q50" i="14"/>
  <c r="P50" i="14"/>
  <c r="O50" i="14"/>
  <c r="N50" i="14"/>
  <c r="M50" i="14"/>
  <c r="J50" i="14"/>
  <c r="AJ50" i="14" s="1"/>
  <c r="G50" i="14"/>
  <c r="E50" i="14"/>
  <c r="R50" i="14" s="1"/>
  <c r="D50" i="14"/>
  <c r="C50" i="14"/>
  <c r="B50" i="14"/>
  <c r="AN49" i="14"/>
  <c r="AC49" i="14" s="1"/>
  <c r="AM49" i="14"/>
  <c r="AK49" i="14"/>
  <c r="AH49" i="14"/>
  <c r="AG49" i="14"/>
  <c r="AE49" i="14"/>
  <c r="AD49" i="14"/>
  <c r="AA49" i="14"/>
  <c r="Z49" i="14"/>
  <c r="X49" i="14"/>
  <c r="W49" i="14"/>
  <c r="V49" i="14"/>
  <c r="U49" i="14"/>
  <c r="T49" i="14"/>
  <c r="S49" i="14"/>
  <c r="Q49" i="14"/>
  <c r="P49" i="14"/>
  <c r="O49" i="14"/>
  <c r="N49" i="14"/>
  <c r="M49" i="14"/>
  <c r="J49" i="14"/>
  <c r="AJ49" i="14" s="1"/>
  <c r="G49" i="14"/>
  <c r="E49" i="14"/>
  <c r="R49" i="14" s="1"/>
  <c r="D49" i="14"/>
  <c r="C49" i="14"/>
  <c r="B49" i="14"/>
  <c r="AN48" i="14"/>
  <c r="AC48" i="14" s="1"/>
  <c r="AM48" i="14"/>
  <c r="AK48" i="14"/>
  <c r="AH48" i="14"/>
  <c r="AG48" i="14"/>
  <c r="AE48" i="14"/>
  <c r="AD48" i="14"/>
  <c r="AA48" i="14"/>
  <c r="Z48" i="14"/>
  <c r="X48" i="14"/>
  <c r="W48" i="14"/>
  <c r="V48" i="14"/>
  <c r="U48" i="14"/>
  <c r="T48" i="14"/>
  <c r="S48" i="14"/>
  <c r="Q48" i="14"/>
  <c r="P48" i="14"/>
  <c r="O48" i="14"/>
  <c r="N48" i="14"/>
  <c r="M48" i="14"/>
  <c r="J48" i="14"/>
  <c r="AJ48" i="14" s="1"/>
  <c r="G48" i="14"/>
  <c r="E48" i="14"/>
  <c r="R48" i="14" s="1"/>
  <c r="D48" i="14"/>
  <c r="C48" i="14"/>
  <c r="B48" i="14"/>
  <c r="AN47" i="14"/>
  <c r="AM47" i="14"/>
  <c r="AK47" i="14"/>
  <c r="AH47" i="14"/>
  <c r="AG47" i="14"/>
  <c r="AE47" i="14"/>
  <c r="AD47" i="14"/>
  <c r="AC47" i="14"/>
  <c r="AA47" i="14"/>
  <c r="Z47" i="14"/>
  <c r="X47" i="14"/>
  <c r="W47" i="14"/>
  <c r="V47" i="14"/>
  <c r="U47" i="14"/>
  <c r="T47" i="14"/>
  <c r="S47" i="14"/>
  <c r="Q47" i="14"/>
  <c r="P47" i="14"/>
  <c r="O47" i="14"/>
  <c r="N47" i="14"/>
  <c r="M47" i="14"/>
  <c r="J47" i="14"/>
  <c r="AJ47" i="14" s="1"/>
  <c r="G47" i="14"/>
  <c r="E47" i="14"/>
  <c r="R47" i="14" s="1"/>
  <c r="D47" i="14"/>
  <c r="C47" i="14"/>
  <c r="B47" i="14"/>
  <c r="AN46" i="14"/>
  <c r="AC46" i="14" s="1"/>
  <c r="AM46" i="14"/>
  <c r="AK46" i="14"/>
  <c r="AH46" i="14"/>
  <c r="AG46" i="14"/>
  <c r="AE46" i="14"/>
  <c r="AD46" i="14"/>
  <c r="AA46" i="14"/>
  <c r="Z46" i="14"/>
  <c r="X46" i="14"/>
  <c r="W46" i="14"/>
  <c r="V46" i="14"/>
  <c r="U46" i="14"/>
  <c r="T46" i="14"/>
  <c r="S46" i="14"/>
  <c r="Q46" i="14"/>
  <c r="P46" i="14"/>
  <c r="O46" i="14"/>
  <c r="N46" i="14"/>
  <c r="M46" i="14"/>
  <c r="J46" i="14"/>
  <c r="AJ46" i="14" s="1"/>
  <c r="G46" i="14"/>
  <c r="E46" i="14"/>
  <c r="R46" i="14" s="1"/>
  <c r="D46" i="14"/>
  <c r="C46" i="14"/>
  <c r="B46" i="14"/>
  <c r="AN45" i="14"/>
  <c r="AM45" i="14"/>
  <c r="AK45" i="14"/>
  <c r="AH45" i="14"/>
  <c r="AG45" i="14"/>
  <c r="AE45" i="14"/>
  <c r="AD45" i="14"/>
  <c r="AC45" i="14"/>
  <c r="AA45" i="14"/>
  <c r="Z45" i="14"/>
  <c r="X45" i="14"/>
  <c r="W45" i="14"/>
  <c r="V45" i="14"/>
  <c r="U45" i="14"/>
  <c r="T45" i="14"/>
  <c r="S45" i="14"/>
  <c r="Q45" i="14"/>
  <c r="P45" i="14"/>
  <c r="O45" i="14"/>
  <c r="N45" i="14"/>
  <c r="M45" i="14"/>
  <c r="J45" i="14"/>
  <c r="AJ45" i="14" s="1"/>
  <c r="G45" i="14"/>
  <c r="E45" i="14"/>
  <c r="R45" i="14" s="1"/>
  <c r="D45" i="14"/>
  <c r="C45" i="14"/>
  <c r="B45" i="14"/>
  <c r="AN44" i="14"/>
  <c r="AM44" i="14"/>
  <c r="AK44" i="14"/>
  <c r="AH44" i="14"/>
  <c r="AG44" i="14"/>
  <c r="AE44" i="14"/>
  <c r="AD44" i="14"/>
  <c r="AC44" i="14"/>
  <c r="AA44" i="14"/>
  <c r="Z44" i="14"/>
  <c r="X44" i="14"/>
  <c r="W44" i="14"/>
  <c r="V44" i="14"/>
  <c r="U44" i="14"/>
  <c r="T44" i="14"/>
  <c r="S44" i="14"/>
  <c r="Q44" i="14"/>
  <c r="P44" i="14"/>
  <c r="O44" i="14"/>
  <c r="N44" i="14"/>
  <c r="M44" i="14"/>
  <c r="J44" i="14"/>
  <c r="AJ44" i="14" s="1"/>
  <c r="G44" i="14"/>
  <c r="E44" i="14"/>
  <c r="R44" i="14" s="1"/>
  <c r="D44" i="14"/>
  <c r="C44" i="14"/>
  <c r="B44" i="14"/>
  <c r="AN43" i="14"/>
  <c r="AM43" i="14"/>
  <c r="AK43" i="14"/>
  <c r="AH43" i="14"/>
  <c r="AG43" i="14"/>
  <c r="AE43" i="14"/>
  <c r="AD43" i="14"/>
  <c r="AC43" i="14"/>
  <c r="AA43" i="14"/>
  <c r="Z43" i="14"/>
  <c r="X43" i="14"/>
  <c r="W43" i="14"/>
  <c r="V43" i="14"/>
  <c r="U43" i="14"/>
  <c r="T43" i="14"/>
  <c r="S43" i="14"/>
  <c r="Q43" i="14"/>
  <c r="P43" i="14"/>
  <c r="O43" i="14"/>
  <c r="N43" i="14"/>
  <c r="M43" i="14"/>
  <c r="J43" i="14"/>
  <c r="AJ43" i="14" s="1"/>
  <c r="G43" i="14"/>
  <c r="E43" i="14"/>
  <c r="R43" i="14" s="1"/>
  <c r="D43" i="14"/>
  <c r="C43" i="14"/>
  <c r="B43" i="14"/>
  <c r="AN42" i="14"/>
  <c r="AM42" i="14"/>
  <c r="AK42" i="14"/>
  <c r="AH42" i="14"/>
  <c r="AG42" i="14"/>
  <c r="AE42" i="14"/>
  <c r="AD42" i="14"/>
  <c r="AC42" i="14"/>
  <c r="AA42" i="14"/>
  <c r="Z42" i="14"/>
  <c r="X42" i="14"/>
  <c r="W42" i="14"/>
  <c r="V42" i="14"/>
  <c r="U42" i="14"/>
  <c r="T42" i="14"/>
  <c r="S42" i="14"/>
  <c r="Q42" i="14"/>
  <c r="P42" i="14"/>
  <c r="O42" i="14"/>
  <c r="N42" i="14"/>
  <c r="M42" i="14"/>
  <c r="J42" i="14"/>
  <c r="AJ42" i="14" s="1"/>
  <c r="G42" i="14"/>
  <c r="E42" i="14"/>
  <c r="R42" i="14" s="1"/>
  <c r="D42" i="14"/>
  <c r="C42" i="14"/>
  <c r="B42" i="14"/>
  <c r="AN41" i="14"/>
  <c r="AC41" i="14" s="1"/>
  <c r="AM41" i="14"/>
  <c r="AK41" i="14"/>
  <c r="AH41" i="14"/>
  <c r="AG41" i="14"/>
  <c r="AE41" i="14"/>
  <c r="AD41" i="14"/>
  <c r="AA41" i="14"/>
  <c r="Z41" i="14"/>
  <c r="X41" i="14"/>
  <c r="W41" i="14"/>
  <c r="V41" i="14"/>
  <c r="U41" i="14"/>
  <c r="T41" i="14"/>
  <c r="S41" i="14"/>
  <c r="Q41" i="14"/>
  <c r="P41" i="14"/>
  <c r="O41" i="14"/>
  <c r="N41" i="14"/>
  <c r="M41" i="14"/>
  <c r="J41" i="14"/>
  <c r="AJ41" i="14" s="1"/>
  <c r="G41" i="14"/>
  <c r="E41" i="14"/>
  <c r="R41" i="14" s="1"/>
  <c r="D41" i="14"/>
  <c r="C41" i="14"/>
  <c r="B41" i="14"/>
  <c r="AN40" i="14"/>
  <c r="AC40" i="14" s="1"/>
  <c r="AM40" i="14"/>
  <c r="AK40" i="14"/>
  <c r="AH40" i="14"/>
  <c r="AG40" i="14"/>
  <c r="AE40" i="14"/>
  <c r="AD40" i="14"/>
  <c r="AA40" i="14"/>
  <c r="Z40" i="14"/>
  <c r="X40" i="14"/>
  <c r="W40" i="14"/>
  <c r="V40" i="14"/>
  <c r="U40" i="14"/>
  <c r="T40" i="14"/>
  <c r="S40" i="14"/>
  <c r="Q40" i="14"/>
  <c r="P40" i="14"/>
  <c r="O40" i="14"/>
  <c r="N40" i="14"/>
  <c r="M40" i="14"/>
  <c r="J40" i="14"/>
  <c r="AJ40" i="14" s="1"/>
  <c r="G40" i="14"/>
  <c r="E40" i="14"/>
  <c r="R40" i="14" s="1"/>
  <c r="D40" i="14"/>
  <c r="C40" i="14"/>
  <c r="B40" i="14"/>
  <c r="AN39" i="14"/>
  <c r="AM39" i="14"/>
  <c r="AK39" i="14"/>
  <c r="AH39" i="14"/>
  <c r="AG39" i="14"/>
  <c r="AE39" i="14"/>
  <c r="AD39" i="14"/>
  <c r="AC39" i="14"/>
  <c r="AA39" i="14"/>
  <c r="Z39" i="14"/>
  <c r="X39" i="14"/>
  <c r="W39" i="14"/>
  <c r="V39" i="14"/>
  <c r="U39" i="14"/>
  <c r="T39" i="14"/>
  <c r="S39" i="14"/>
  <c r="Q39" i="14"/>
  <c r="P39" i="14"/>
  <c r="O39" i="14"/>
  <c r="N39" i="14"/>
  <c r="M39" i="14"/>
  <c r="J39" i="14"/>
  <c r="AJ39" i="14" s="1"/>
  <c r="G39" i="14"/>
  <c r="E39" i="14"/>
  <c r="R39" i="14" s="1"/>
  <c r="D39" i="14"/>
  <c r="C39" i="14"/>
  <c r="B39" i="14"/>
  <c r="AN38" i="14"/>
  <c r="AC38" i="14" s="1"/>
  <c r="AM38" i="14"/>
  <c r="AK38" i="14"/>
  <c r="AH38" i="14"/>
  <c r="AG38" i="14"/>
  <c r="AE38" i="14"/>
  <c r="AD38" i="14"/>
  <c r="AA38" i="14"/>
  <c r="Z38" i="14"/>
  <c r="X38" i="14"/>
  <c r="W38" i="14"/>
  <c r="V38" i="14"/>
  <c r="U38" i="14"/>
  <c r="T38" i="14"/>
  <c r="S38" i="14"/>
  <c r="Q38" i="14"/>
  <c r="P38" i="14"/>
  <c r="O38" i="14"/>
  <c r="N38" i="14"/>
  <c r="M38" i="14"/>
  <c r="J38" i="14"/>
  <c r="AJ38" i="14" s="1"/>
  <c r="G38" i="14"/>
  <c r="E38" i="14"/>
  <c r="R38" i="14" s="1"/>
  <c r="D38" i="14"/>
  <c r="C38" i="14"/>
  <c r="B38" i="14"/>
  <c r="AN37" i="14"/>
  <c r="AM37" i="14"/>
  <c r="AK37" i="14"/>
  <c r="AH37" i="14"/>
  <c r="AG37" i="14"/>
  <c r="AE37" i="14"/>
  <c r="AD37" i="14"/>
  <c r="AC37" i="14"/>
  <c r="AA37" i="14"/>
  <c r="Z37" i="14"/>
  <c r="X37" i="14"/>
  <c r="W37" i="14"/>
  <c r="V37" i="14"/>
  <c r="U37" i="14"/>
  <c r="T37" i="14"/>
  <c r="S37" i="14"/>
  <c r="Q37" i="14"/>
  <c r="P37" i="14"/>
  <c r="O37" i="14"/>
  <c r="N37" i="14"/>
  <c r="M37" i="14"/>
  <c r="J37" i="14"/>
  <c r="AJ37" i="14" s="1"/>
  <c r="G37" i="14"/>
  <c r="E37" i="14"/>
  <c r="R37" i="14" s="1"/>
  <c r="D37" i="14"/>
  <c r="C37" i="14"/>
  <c r="B37" i="14"/>
  <c r="AN36" i="14"/>
  <c r="AM36" i="14"/>
  <c r="AK36" i="14"/>
  <c r="AH36" i="14"/>
  <c r="AG36" i="14"/>
  <c r="AE36" i="14"/>
  <c r="AD36" i="14"/>
  <c r="AC36" i="14"/>
  <c r="AA36" i="14"/>
  <c r="Z36" i="14"/>
  <c r="X36" i="14"/>
  <c r="W36" i="14"/>
  <c r="V36" i="14"/>
  <c r="U36" i="14"/>
  <c r="T36" i="14"/>
  <c r="S36" i="14"/>
  <c r="Q36" i="14"/>
  <c r="P36" i="14"/>
  <c r="O36" i="14"/>
  <c r="N36" i="14"/>
  <c r="M36" i="14"/>
  <c r="J36" i="14"/>
  <c r="AJ36" i="14" s="1"/>
  <c r="G36" i="14"/>
  <c r="E36" i="14"/>
  <c r="R36" i="14" s="1"/>
  <c r="D36" i="14"/>
  <c r="C36" i="14"/>
  <c r="B36" i="14"/>
  <c r="AN35" i="14"/>
  <c r="AM35" i="14"/>
  <c r="AK35" i="14"/>
  <c r="AH35" i="14"/>
  <c r="AG35" i="14"/>
  <c r="AE35" i="14"/>
  <c r="AD35" i="14"/>
  <c r="AC35" i="14"/>
  <c r="AA35" i="14"/>
  <c r="Z35" i="14"/>
  <c r="X35" i="14"/>
  <c r="W35" i="14"/>
  <c r="V35" i="14"/>
  <c r="U35" i="14"/>
  <c r="T35" i="14"/>
  <c r="S35" i="14"/>
  <c r="Q35" i="14"/>
  <c r="P35" i="14"/>
  <c r="O35" i="14"/>
  <c r="N35" i="14"/>
  <c r="M35" i="14"/>
  <c r="J35" i="14"/>
  <c r="AJ35" i="14" s="1"/>
  <c r="G35" i="14"/>
  <c r="E35" i="14"/>
  <c r="R35" i="14" s="1"/>
  <c r="AL35" i="14" s="1"/>
  <c r="D35" i="14"/>
  <c r="C35" i="14"/>
  <c r="B35" i="14"/>
  <c r="AN34" i="14"/>
  <c r="AM34" i="14"/>
  <c r="AL34" i="14"/>
  <c r="Y34" i="14" s="1"/>
  <c r="AK34" i="14"/>
  <c r="AH34" i="14"/>
  <c r="AG34" i="14"/>
  <c r="AE34" i="14"/>
  <c r="AD34" i="14"/>
  <c r="AC34" i="14"/>
  <c r="AA34" i="14"/>
  <c r="Z34" i="14"/>
  <c r="X34" i="14"/>
  <c r="W34" i="14"/>
  <c r="V34" i="14"/>
  <c r="U34" i="14"/>
  <c r="T34" i="14"/>
  <c r="S34" i="14"/>
  <c r="Q34" i="14"/>
  <c r="P34" i="14"/>
  <c r="O34" i="14"/>
  <c r="N34" i="14"/>
  <c r="M34" i="14"/>
  <c r="J34" i="14"/>
  <c r="AJ34" i="14" s="1"/>
  <c r="G34" i="14"/>
  <c r="E34" i="14"/>
  <c r="R34" i="14" s="1"/>
  <c r="AB34" i="14" s="1"/>
  <c r="D34" i="14"/>
  <c r="C34" i="14"/>
  <c r="B34" i="14"/>
  <c r="AN33" i="14"/>
  <c r="AK33" i="14"/>
  <c r="AH33" i="14"/>
  <c r="AG33" i="14"/>
  <c r="AE33" i="14"/>
  <c r="AD33" i="14"/>
  <c r="AA33" i="14"/>
  <c r="Z33" i="14"/>
  <c r="Z183" i="14" s="1"/>
  <c r="X33" i="14"/>
  <c r="P33" i="14"/>
  <c r="O33" i="14"/>
  <c r="N33" i="14"/>
  <c r="E33" i="14"/>
  <c r="R33" i="14" s="1"/>
  <c r="C33" i="14"/>
  <c r="B33" i="14"/>
  <c r="I25" i="14"/>
  <c r="H25" i="14"/>
  <c r="K25" i="14" s="1"/>
  <c r="F25" i="14"/>
  <c r="B19" i="14"/>
  <c r="R16" i="14"/>
  <c r="B16" i="14"/>
  <c r="B13" i="14"/>
  <c r="B12" i="14"/>
  <c r="B11" i="14"/>
  <c r="B10" i="14"/>
  <c r="B9" i="14"/>
  <c r="B6" i="14"/>
  <c r="F190" i="15"/>
  <c r="I183" i="15"/>
  <c r="H183" i="15"/>
  <c r="C190" i="15" s="1"/>
  <c r="I190" i="15" s="1"/>
  <c r="F183" i="15"/>
  <c r="AN182" i="15"/>
  <c r="AK182" i="15"/>
  <c r="AG182" i="15"/>
  <c r="AH182" i="15" s="1"/>
  <c r="AE182" i="15"/>
  <c r="AC182" i="15" s="1"/>
  <c r="AD182" i="15"/>
  <c r="AA182" i="15"/>
  <c r="Z182" i="15"/>
  <c r="X182" i="15"/>
  <c r="W182" i="15"/>
  <c r="V182" i="15"/>
  <c r="U182" i="15"/>
  <c r="P182" i="15"/>
  <c r="O182" i="15"/>
  <c r="N182" i="15"/>
  <c r="M182" i="15"/>
  <c r="E182" i="15"/>
  <c r="T182" i="15" s="1"/>
  <c r="D182" i="15"/>
  <c r="C182" i="15"/>
  <c r="B182" i="15"/>
  <c r="AN181" i="15"/>
  <c r="AK181" i="15"/>
  <c r="AG181" i="15"/>
  <c r="AH181" i="15" s="1"/>
  <c r="AE181" i="15"/>
  <c r="AD181" i="15"/>
  <c r="AC181" i="15"/>
  <c r="AA181" i="15"/>
  <c r="Z181" i="15"/>
  <c r="X181" i="15"/>
  <c r="W181" i="15"/>
  <c r="V181" i="15"/>
  <c r="U181" i="15"/>
  <c r="P181" i="15"/>
  <c r="O181" i="15"/>
  <c r="N181" i="15"/>
  <c r="M181" i="15"/>
  <c r="E181" i="15"/>
  <c r="T181" i="15" s="1"/>
  <c r="D181" i="15"/>
  <c r="C181" i="15"/>
  <c r="B181" i="15"/>
  <c r="AN180" i="15"/>
  <c r="AC180" i="15" s="1"/>
  <c r="AK180" i="15"/>
  <c r="AG180" i="15"/>
  <c r="AH180" i="15" s="1"/>
  <c r="AE180" i="15"/>
  <c r="AD180" i="15"/>
  <c r="AA180" i="15"/>
  <c r="Z180" i="15"/>
  <c r="X180" i="15"/>
  <c r="W180" i="15"/>
  <c r="V180" i="15"/>
  <c r="U180" i="15"/>
  <c r="P180" i="15"/>
  <c r="O180" i="15"/>
  <c r="N180" i="15"/>
  <c r="M180" i="15"/>
  <c r="E180" i="15"/>
  <c r="T180" i="15" s="1"/>
  <c r="D180" i="15"/>
  <c r="C180" i="15"/>
  <c r="B180" i="15"/>
  <c r="AN179" i="15"/>
  <c r="AK179" i="15"/>
  <c r="AG179" i="15"/>
  <c r="AH179" i="15" s="1"/>
  <c r="AE179" i="15"/>
  <c r="AC179" i="15" s="1"/>
  <c r="AD179" i="15"/>
  <c r="AA179" i="15"/>
  <c r="Z179" i="15"/>
  <c r="X179" i="15"/>
  <c r="W179" i="15"/>
  <c r="V179" i="15"/>
  <c r="U179" i="15"/>
  <c r="P179" i="15"/>
  <c r="O179" i="15"/>
  <c r="N179" i="15"/>
  <c r="M179" i="15"/>
  <c r="E179" i="15"/>
  <c r="T179" i="15" s="1"/>
  <c r="D179" i="15"/>
  <c r="C179" i="15"/>
  <c r="B179" i="15"/>
  <c r="AN178" i="15"/>
  <c r="AC178" i="15" s="1"/>
  <c r="AK178" i="15"/>
  <c r="AG178" i="15"/>
  <c r="AH178" i="15" s="1"/>
  <c r="AE178" i="15"/>
  <c r="AD178" i="15"/>
  <c r="AA178" i="15"/>
  <c r="Z178" i="15"/>
  <c r="X178" i="15"/>
  <c r="W178" i="15"/>
  <c r="V178" i="15"/>
  <c r="U178" i="15"/>
  <c r="P178" i="15"/>
  <c r="O178" i="15"/>
  <c r="N178" i="15"/>
  <c r="M178" i="15"/>
  <c r="E178" i="15"/>
  <c r="T178" i="15" s="1"/>
  <c r="D178" i="15"/>
  <c r="C178" i="15"/>
  <c r="B178" i="15"/>
  <c r="AN177" i="15"/>
  <c r="AK177" i="15"/>
  <c r="AG177" i="15"/>
  <c r="AH177" i="15" s="1"/>
  <c r="AE177" i="15"/>
  <c r="AD177" i="15"/>
  <c r="AA177" i="15"/>
  <c r="Z177" i="15"/>
  <c r="X177" i="15"/>
  <c r="W177" i="15"/>
  <c r="V177" i="15"/>
  <c r="U177" i="15"/>
  <c r="P177" i="15"/>
  <c r="O177" i="15"/>
  <c r="N177" i="15"/>
  <c r="M177" i="15"/>
  <c r="E177" i="15"/>
  <c r="T177" i="15" s="1"/>
  <c r="D177" i="15"/>
  <c r="C177" i="15"/>
  <c r="B177" i="15"/>
  <c r="AN176" i="15"/>
  <c r="AK176" i="15"/>
  <c r="AG176" i="15"/>
  <c r="AH176" i="15" s="1"/>
  <c r="AE176" i="15"/>
  <c r="AD176" i="15"/>
  <c r="AC176" i="15"/>
  <c r="AA176" i="15"/>
  <c r="Z176" i="15"/>
  <c r="X176" i="15"/>
  <c r="W176" i="15"/>
  <c r="V176" i="15"/>
  <c r="U176" i="15"/>
  <c r="P176" i="15"/>
  <c r="O176" i="15"/>
  <c r="N176" i="15"/>
  <c r="M176" i="15"/>
  <c r="E176" i="15"/>
  <c r="T176" i="15" s="1"/>
  <c r="D176" i="15"/>
  <c r="C176" i="15"/>
  <c r="B176" i="15"/>
  <c r="AN175" i="15"/>
  <c r="AC175" i="15" s="1"/>
  <c r="AK175" i="15"/>
  <c r="AG175" i="15"/>
  <c r="AH175" i="15" s="1"/>
  <c r="AE175" i="15"/>
  <c r="AD175" i="15"/>
  <c r="AA175" i="15"/>
  <c r="Z175" i="15"/>
  <c r="X175" i="15"/>
  <c r="W175" i="15"/>
  <c r="V175" i="15"/>
  <c r="U175" i="15"/>
  <c r="P175" i="15"/>
  <c r="O175" i="15"/>
  <c r="N175" i="15"/>
  <c r="M175" i="15"/>
  <c r="E175" i="15"/>
  <c r="T175" i="15" s="1"/>
  <c r="D175" i="15"/>
  <c r="C175" i="15"/>
  <c r="B175" i="15"/>
  <c r="AN174" i="15"/>
  <c r="AK174" i="15"/>
  <c r="AG174" i="15"/>
  <c r="AH174" i="15" s="1"/>
  <c r="AE174" i="15"/>
  <c r="AC174" i="15" s="1"/>
  <c r="AD174" i="15"/>
  <c r="AA174" i="15"/>
  <c r="Z174" i="15"/>
  <c r="X174" i="15"/>
  <c r="W174" i="15"/>
  <c r="V174" i="15"/>
  <c r="U174" i="15"/>
  <c r="P174" i="15"/>
  <c r="O174" i="15"/>
  <c r="N174" i="15"/>
  <c r="M174" i="15"/>
  <c r="E174" i="15"/>
  <c r="T174" i="15" s="1"/>
  <c r="D174" i="15"/>
  <c r="C174" i="15"/>
  <c r="B174" i="15"/>
  <c r="AN173" i="15"/>
  <c r="AK173" i="15"/>
  <c r="AG173" i="15"/>
  <c r="AH173" i="15" s="1"/>
  <c r="AE173" i="15"/>
  <c r="AD173" i="15"/>
  <c r="AC173" i="15"/>
  <c r="AA173" i="15"/>
  <c r="Z173" i="15"/>
  <c r="X173" i="15"/>
  <c r="W173" i="15"/>
  <c r="V173" i="15"/>
  <c r="U173" i="15"/>
  <c r="P173" i="15"/>
  <c r="O173" i="15"/>
  <c r="N173" i="15"/>
  <c r="M173" i="15"/>
  <c r="E173" i="15"/>
  <c r="T173" i="15" s="1"/>
  <c r="D173" i="15"/>
  <c r="C173" i="15"/>
  <c r="B173" i="15"/>
  <c r="AN172" i="15"/>
  <c r="AC172" i="15" s="1"/>
  <c r="AK172" i="15"/>
  <c r="AG172" i="15"/>
  <c r="AH172" i="15" s="1"/>
  <c r="AE172" i="15"/>
  <c r="AD172" i="15"/>
  <c r="AA172" i="15"/>
  <c r="Z172" i="15"/>
  <c r="X172" i="15"/>
  <c r="W172" i="15"/>
  <c r="V172" i="15"/>
  <c r="U172" i="15"/>
  <c r="P172" i="15"/>
  <c r="O172" i="15"/>
  <c r="N172" i="15"/>
  <c r="M172" i="15"/>
  <c r="E172" i="15"/>
  <c r="T172" i="15" s="1"/>
  <c r="D172" i="15"/>
  <c r="C172" i="15"/>
  <c r="B172" i="15"/>
  <c r="AN171" i="15"/>
  <c r="AK171" i="15"/>
  <c r="AG171" i="15"/>
  <c r="AH171" i="15" s="1"/>
  <c r="AE171" i="15"/>
  <c r="AC171" i="15" s="1"/>
  <c r="AD171" i="15"/>
  <c r="AA171" i="15"/>
  <c r="Z171" i="15"/>
  <c r="X171" i="15"/>
  <c r="W171" i="15"/>
  <c r="V171" i="15"/>
  <c r="U171" i="15"/>
  <c r="P171" i="15"/>
  <c r="O171" i="15"/>
  <c r="N171" i="15"/>
  <c r="M171" i="15"/>
  <c r="E171" i="15"/>
  <c r="T171" i="15" s="1"/>
  <c r="D171" i="15"/>
  <c r="C171" i="15"/>
  <c r="B171" i="15"/>
  <c r="AN170" i="15"/>
  <c r="AC170" i="15" s="1"/>
  <c r="AK170" i="15"/>
  <c r="AG170" i="15"/>
  <c r="AH170" i="15" s="1"/>
  <c r="AE170" i="15"/>
  <c r="AD170" i="15"/>
  <c r="AA170" i="15"/>
  <c r="Z170" i="15"/>
  <c r="X170" i="15"/>
  <c r="W170" i="15"/>
  <c r="V170" i="15"/>
  <c r="U170" i="15"/>
  <c r="P170" i="15"/>
  <c r="O170" i="15"/>
  <c r="N170" i="15"/>
  <c r="M170" i="15"/>
  <c r="E170" i="15"/>
  <c r="T170" i="15" s="1"/>
  <c r="D170" i="15"/>
  <c r="C170" i="15"/>
  <c r="B170" i="15"/>
  <c r="AN169" i="15"/>
  <c r="AK169" i="15"/>
  <c r="AG169" i="15"/>
  <c r="AH169" i="15" s="1"/>
  <c r="AE169" i="15"/>
  <c r="AD169" i="15"/>
  <c r="AA169" i="15"/>
  <c r="Z169" i="15"/>
  <c r="X169" i="15"/>
  <c r="P169" i="15"/>
  <c r="O169" i="15"/>
  <c r="N169" i="15"/>
  <c r="E169" i="15"/>
  <c r="D169" i="15"/>
  <c r="C169" i="15"/>
  <c r="B169" i="15"/>
  <c r="AN168" i="15"/>
  <c r="AK168" i="15"/>
  <c r="AG168" i="15"/>
  <c r="AH168" i="15" s="1"/>
  <c r="AE168" i="15"/>
  <c r="AD168" i="15"/>
  <c r="AA168" i="15"/>
  <c r="Z168" i="15"/>
  <c r="X168" i="15"/>
  <c r="V168" i="15"/>
  <c r="U168" i="15"/>
  <c r="R168" i="15"/>
  <c r="P168" i="15"/>
  <c r="O168" i="15"/>
  <c r="N168" i="15"/>
  <c r="M168" i="15"/>
  <c r="E168" i="15"/>
  <c r="D168" i="15"/>
  <c r="C168" i="15"/>
  <c r="B168" i="15"/>
  <c r="AN167" i="15"/>
  <c r="AK167" i="15"/>
  <c r="AG167" i="15"/>
  <c r="AH167" i="15" s="1"/>
  <c r="AE167" i="15"/>
  <c r="AD167" i="15"/>
  <c r="AA167" i="15"/>
  <c r="Z167" i="15"/>
  <c r="X167" i="15"/>
  <c r="U167" i="15"/>
  <c r="R167" i="15"/>
  <c r="P167" i="15"/>
  <c r="O167" i="15"/>
  <c r="N167" i="15"/>
  <c r="E167" i="15"/>
  <c r="V167" i="15" s="1"/>
  <c r="D167" i="15"/>
  <c r="C167" i="15"/>
  <c r="B167" i="15"/>
  <c r="AN166" i="15"/>
  <c r="AK166" i="15"/>
  <c r="AG166" i="15"/>
  <c r="AH166" i="15" s="1"/>
  <c r="AE166" i="15"/>
  <c r="AD166" i="15"/>
  <c r="AA166" i="15"/>
  <c r="Z166" i="15"/>
  <c r="X166" i="15"/>
  <c r="V166" i="15"/>
  <c r="U166" i="15"/>
  <c r="R166" i="15"/>
  <c r="P166" i="15"/>
  <c r="O166" i="15"/>
  <c r="N166" i="15"/>
  <c r="E166" i="15"/>
  <c r="D166" i="15"/>
  <c r="C166" i="15"/>
  <c r="B166" i="15"/>
  <c r="AN165" i="15"/>
  <c r="AK165" i="15"/>
  <c r="AG165" i="15"/>
  <c r="AH165" i="15" s="1"/>
  <c r="AE165" i="15"/>
  <c r="AA165" i="15"/>
  <c r="Z165" i="15"/>
  <c r="AD165" i="15" s="1"/>
  <c r="X165" i="15"/>
  <c r="V165" i="15"/>
  <c r="U165" i="15"/>
  <c r="R165" i="15"/>
  <c r="P165" i="15"/>
  <c r="O165" i="15"/>
  <c r="N165" i="15"/>
  <c r="M165" i="15"/>
  <c r="E165" i="15"/>
  <c r="D165" i="15"/>
  <c r="C165" i="15"/>
  <c r="B165" i="15"/>
  <c r="AN164" i="15"/>
  <c r="AK164" i="15"/>
  <c r="AG164" i="15"/>
  <c r="AH164" i="15" s="1"/>
  <c r="AE164" i="15"/>
  <c r="AA164" i="15"/>
  <c r="Z164" i="15"/>
  <c r="AD164" i="15" s="1"/>
  <c r="X164" i="15"/>
  <c r="R164" i="15"/>
  <c r="P164" i="15"/>
  <c r="O164" i="15"/>
  <c r="N164" i="15"/>
  <c r="M164" i="15"/>
  <c r="E164" i="15"/>
  <c r="V164" i="15" s="1"/>
  <c r="D164" i="15"/>
  <c r="C164" i="15"/>
  <c r="B164" i="15"/>
  <c r="AN163" i="15"/>
  <c r="AK163" i="15"/>
  <c r="AG163" i="15"/>
  <c r="AH163" i="15" s="1"/>
  <c r="AE163" i="15"/>
  <c r="AA163" i="15"/>
  <c r="Z163" i="15"/>
  <c r="AD163" i="15" s="1"/>
  <c r="X163" i="15"/>
  <c r="P163" i="15"/>
  <c r="O163" i="15"/>
  <c r="N163" i="15"/>
  <c r="M163" i="15"/>
  <c r="E163" i="15"/>
  <c r="V163" i="15" s="1"/>
  <c r="D163" i="15"/>
  <c r="C163" i="15"/>
  <c r="B163" i="15"/>
  <c r="AN162" i="15"/>
  <c r="AK162" i="15"/>
  <c r="AG162" i="15"/>
  <c r="AH162" i="15" s="1"/>
  <c r="AE162" i="15"/>
  <c r="AA162" i="15"/>
  <c r="Z162" i="15"/>
  <c r="AD162" i="15" s="1"/>
  <c r="X162" i="15"/>
  <c r="P162" i="15"/>
  <c r="O162" i="15"/>
  <c r="N162" i="15"/>
  <c r="M162" i="15"/>
  <c r="E162" i="15"/>
  <c r="D162" i="15"/>
  <c r="C162" i="15"/>
  <c r="B162" i="15"/>
  <c r="AN161" i="15"/>
  <c r="AK161" i="15"/>
  <c r="AG161" i="15"/>
  <c r="AH161" i="15" s="1"/>
  <c r="AE161" i="15"/>
  <c r="AA161" i="15"/>
  <c r="Z161" i="15"/>
  <c r="AD161" i="15" s="1"/>
  <c r="X161" i="15"/>
  <c r="P161" i="15"/>
  <c r="O161" i="15"/>
  <c r="N161" i="15"/>
  <c r="E161" i="15"/>
  <c r="D161" i="15"/>
  <c r="C161" i="15"/>
  <c r="B161" i="15"/>
  <c r="AN160" i="15"/>
  <c r="AK160" i="15"/>
  <c r="AG160" i="15"/>
  <c r="AH160" i="15" s="1"/>
  <c r="AE160" i="15"/>
  <c r="AD160" i="15"/>
  <c r="AA160" i="15"/>
  <c r="Z160" i="15"/>
  <c r="X160" i="15"/>
  <c r="V160" i="15"/>
  <c r="U160" i="15"/>
  <c r="R160" i="15"/>
  <c r="P160" i="15"/>
  <c r="O160" i="15"/>
  <c r="N160" i="15"/>
  <c r="M160" i="15"/>
  <c r="E160" i="15"/>
  <c r="D160" i="15"/>
  <c r="C160" i="15"/>
  <c r="B160" i="15"/>
  <c r="AN159" i="15"/>
  <c r="AK159" i="15"/>
  <c r="AG159" i="15"/>
  <c r="AH159" i="15" s="1"/>
  <c r="AE159" i="15"/>
  <c r="AD159" i="15"/>
  <c r="AA159" i="15"/>
  <c r="Z159" i="15"/>
  <c r="X159" i="15"/>
  <c r="U159" i="15"/>
  <c r="R159" i="15"/>
  <c r="P159" i="15"/>
  <c r="O159" i="15"/>
  <c r="N159" i="15"/>
  <c r="E159" i="15"/>
  <c r="V159" i="15" s="1"/>
  <c r="D159" i="15"/>
  <c r="C159" i="15"/>
  <c r="B159" i="15"/>
  <c r="AN158" i="15"/>
  <c r="AK158" i="15"/>
  <c r="AG158" i="15"/>
  <c r="AH158" i="15" s="1"/>
  <c r="AE158" i="15"/>
  <c r="AD158" i="15"/>
  <c r="AA158" i="15"/>
  <c r="Z158" i="15"/>
  <c r="X158" i="15"/>
  <c r="V158" i="15"/>
  <c r="U158" i="15"/>
  <c r="R158" i="15"/>
  <c r="P158" i="15"/>
  <c r="O158" i="15"/>
  <c r="N158" i="15"/>
  <c r="E158" i="15"/>
  <c r="D158" i="15"/>
  <c r="C158" i="15"/>
  <c r="B158" i="15"/>
  <c r="AN157" i="15"/>
  <c r="AK157" i="15"/>
  <c r="AG157" i="15"/>
  <c r="AH157" i="15" s="1"/>
  <c r="AE157" i="15"/>
  <c r="AA157" i="15"/>
  <c r="Z157" i="15"/>
  <c r="AD157" i="15" s="1"/>
  <c r="X157" i="15"/>
  <c r="V157" i="15"/>
  <c r="U157" i="15"/>
  <c r="R157" i="15"/>
  <c r="P157" i="15"/>
  <c r="O157" i="15"/>
  <c r="N157" i="15"/>
  <c r="M157" i="15"/>
  <c r="E157" i="15"/>
  <c r="D157" i="15"/>
  <c r="C157" i="15"/>
  <c r="B157" i="15"/>
  <c r="AN156" i="15"/>
  <c r="AK156" i="15"/>
  <c r="AG156" i="15"/>
  <c r="AH156" i="15" s="1"/>
  <c r="AE156" i="15"/>
  <c r="AA156" i="15"/>
  <c r="Z156" i="15"/>
  <c r="AD156" i="15" s="1"/>
  <c r="X156" i="15"/>
  <c r="R156" i="15"/>
  <c r="P156" i="15"/>
  <c r="O156" i="15"/>
  <c r="N156" i="15"/>
  <c r="E156" i="15"/>
  <c r="U156" i="15" s="1"/>
  <c r="D156" i="15"/>
  <c r="C156" i="15"/>
  <c r="B156" i="15"/>
  <c r="AN155" i="15"/>
  <c r="AK155" i="15"/>
  <c r="AH155" i="15"/>
  <c r="AG155" i="15"/>
  <c r="AE155" i="15"/>
  <c r="AD155" i="15"/>
  <c r="AA155" i="15"/>
  <c r="Z155" i="15"/>
  <c r="X155" i="15"/>
  <c r="V155" i="15"/>
  <c r="P155" i="15"/>
  <c r="O155" i="15"/>
  <c r="N155" i="15"/>
  <c r="M155" i="15"/>
  <c r="E155" i="15"/>
  <c r="R155" i="15" s="1"/>
  <c r="D155" i="15"/>
  <c r="C155" i="15"/>
  <c r="B155" i="15"/>
  <c r="AN154" i="15"/>
  <c r="AK154" i="15"/>
  <c r="AH154" i="15"/>
  <c r="AG154" i="15"/>
  <c r="AE154" i="15"/>
  <c r="AA154" i="15"/>
  <c r="Z154" i="15"/>
  <c r="AD154" i="15" s="1"/>
  <c r="X154" i="15"/>
  <c r="T154" i="15"/>
  <c r="P154" i="15"/>
  <c r="O154" i="15"/>
  <c r="N154" i="15"/>
  <c r="E154" i="15"/>
  <c r="D154" i="15"/>
  <c r="C154" i="15"/>
  <c r="B154" i="15"/>
  <c r="AN153" i="15"/>
  <c r="AK153" i="15"/>
  <c r="AG153" i="15"/>
  <c r="AH153" i="15" s="1"/>
  <c r="AE153" i="15"/>
  <c r="AA153" i="15"/>
  <c r="Z153" i="15"/>
  <c r="AD153" i="15" s="1"/>
  <c r="X153" i="15"/>
  <c r="P153" i="15"/>
  <c r="O153" i="15"/>
  <c r="N153" i="15"/>
  <c r="E153" i="15"/>
  <c r="R153" i="15" s="1"/>
  <c r="D153" i="15"/>
  <c r="C153" i="15"/>
  <c r="B153" i="15"/>
  <c r="AN152" i="15"/>
  <c r="AC152" i="15" s="1"/>
  <c r="AK152" i="15"/>
  <c r="AJ152" i="15"/>
  <c r="AG152" i="15"/>
  <c r="AH152" i="15" s="1"/>
  <c r="AE152" i="15"/>
  <c r="AD152" i="15"/>
  <c r="AA152" i="15"/>
  <c r="Z152" i="15"/>
  <c r="X152" i="15"/>
  <c r="W152" i="15"/>
  <c r="V152" i="15"/>
  <c r="U152" i="15"/>
  <c r="R152" i="15"/>
  <c r="AL152" i="15" s="1"/>
  <c r="P152" i="15"/>
  <c r="O152" i="15"/>
  <c r="N152" i="15"/>
  <c r="M152" i="15"/>
  <c r="J152" i="15"/>
  <c r="E152" i="15"/>
  <c r="D152" i="15"/>
  <c r="C152" i="15"/>
  <c r="B152" i="15"/>
  <c r="AN151" i="15"/>
  <c r="AK151" i="15"/>
  <c r="AG151" i="15"/>
  <c r="AH151" i="15" s="1"/>
  <c r="AE151" i="15"/>
  <c r="AD151" i="15"/>
  <c r="AA151" i="15"/>
  <c r="Z151" i="15"/>
  <c r="X151" i="15"/>
  <c r="V151" i="15"/>
  <c r="P151" i="15"/>
  <c r="O151" i="15"/>
  <c r="N151" i="15"/>
  <c r="M151" i="15"/>
  <c r="E151" i="15"/>
  <c r="R151" i="15" s="1"/>
  <c r="D151" i="15"/>
  <c r="C151" i="15"/>
  <c r="B151" i="15"/>
  <c r="AN150" i="15"/>
  <c r="AK150" i="15"/>
  <c r="AH150" i="15"/>
  <c r="AG150" i="15"/>
  <c r="AE150" i="15"/>
  <c r="AA150" i="15"/>
  <c r="Z150" i="15"/>
  <c r="AD150" i="15" s="1"/>
  <c r="X150" i="15"/>
  <c r="T150" i="15"/>
  <c r="P150" i="15"/>
  <c r="O150" i="15"/>
  <c r="N150" i="15"/>
  <c r="E150" i="15"/>
  <c r="D150" i="15"/>
  <c r="C150" i="15"/>
  <c r="B150" i="15"/>
  <c r="AN149" i="15"/>
  <c r="AK149" i="15"/>
  <c r="AG149" i="15"/>
  <c r="AH149" i="15" s="1"/>
  <c r="AE149" i="15"/>
  <c r="AA149" i="15"/>
  <c r="Z149" i="15"/>
  <c r="AD149" i="15" s="1"/>
  <c r="X149" i="15"/>
  <c r="P149" i="15"/>
  <c r="O149" i="15"/>
  <c r="N149" i="15"/>
  <c r="E149" i="15"/>
  <c r="R149" i="15" s="1"/>
  <c r="D149" i="15"/>
  <c r="C149" i="15"/>
  <c r="B149" i="15"/>
  <c r="AN148" i="15"/>
  <c r="AC148" i="15" s="1"/>
  <c r="AK148" i="15"/>
  <c r="AJ148" i="15"/>
  <c r="AG148" i="15"/>
  <c r="AH148" i="15" s="1"/>
  <c r="AE148" i="15"/>
  <c r="AD148" i="15"/>
  <c r="AA148" i="15"/>
  <c r="Z148" i="15"/>
  <c r="X148" i="15"/>
  <c r="W148" i="15"/>
  <c r="V148" i="15"/>
  <c r="U148" i="15"/>
  <c r="R148" i="15"/>
  <c r="AL148" i="15" s="1"/>
  <c r="P148" i="15"/>
  <c r="O148" i="15"/>
  <c r="N148" i="15"/>
  <c r="M148" i="15"/>
  <c r="J148" i="15"/>
  <c r="E148" i="15"/>
  <c r="D148" i="15"/>
  <c r="C148" i="15"/>
  <c r="B148" i="15"/>
  <c r="AN147" i="15"/>
  <c r="AK147" i="15"/>
  <c r="AG147" i="15"/>
  <c r="AH147" i="15" s="1"/>
  <c r="AE147" i="15"/>
  <c r="AD147" i="15"/>
  <c r="AA147" i="15"/>
  <c r="Z147" i="15"/>
  <c r="X147" i="15"/>
  <c r="V147" i="15"/>
  <c r="P147" i="15"/>
  <c r="O147" i="15"/>
  <c r="N147" i="15"/>
  <c r="M147" i="15"/>
  <c r="E147" i="15"/>
  <c r="R147" i="15" s="1"/>
  <c r="D147" i="15"/>
  <c r="C147" i="15"/>
  <c r="B147" i="15"/>
  <c r="AN146" i="15"/>
  <c r="AK146" i="15"/>
  <c r="AH146" i="15"/>
  <c r="AG146" i="15"/>
  <c r="AE146" i="15"/>
  <c r="AA146" i="15"/>
  <c r="Z146" i="15"/>
  <c r="AD146" i="15" s="1"/>
  <c r="X146" i="15"/>
  <c r="T146" i="15"/>
  <c r="P146" i="15"/>
  <c r="O146" i="15"/>
  <c r="N146" i="15"/>
  <c r="E146" i="15"/>
  <c r="D146" i="15"/>
  <c r="C146" i="15"/>
  <c r="B146" i="15"/>
  <c r="AN145" i="15"/>
  <c r="AK145" i="15"/>
  <c r="AG145" i="15"/>
  <c r="AH145" i="15" s="1"/>
  <c r="AE145" i="15"/>
  <c r="AA145" i="15"/>
  <c r="Z145" i="15"/>
  <c r="AD145" i="15" s="1"/>
  <c r="X145" i="15"/>
  <c r="R145" i="15"/>
  <c r="P145" i="15"/>
  <c r="O145" i="15"/>
  <c r="N145" i="15"/>
  <c r="E145" i="15"/>
  <c r="D145" i="15"/>
  <c r="C145" i="15"/>
  <c r="B145" i="15"/>
  <c r="AN144" i="15"/>
  <c r="AK144" i="15"/>
  <c r="AG144" i="15"/>
  <c r="AH144" i="15" s="1"/>
  <c r="AE144" i="15"/>
  <c r="AA144" i="15"/>
  <c r="Z144" i="15"/>
  <c r="AD144" i="15" s="1"/>
  <c r="X144" i="15"/>
  <c r="R144" i="15"/>
  <c r="P144" i="15"/>
  <c r="O144" i="15"/>
  <c r="N144" i="15"/>
  <c r="E144" i="15"/>
  <c r="D144" i="15"/>
  <c r="C144" i="15"/>
  <c r="B144" i="15"/>
  <c r="AN143" i="15"/>
  <c r="AK143" i="15"/>
  <c r="AG143" i="15"/>
  <c r="AH143" i="15" s="1"/>
  <c r="AE143" i="15"/>
  <c r="AA143" i="15"/>
  <c r="Z143" i="15"/>
  <c r="AD143" i="15" s="1"/>
  <c r="X143" i="15"/>
  <c r="R143" i="15"/>
  <c r="P143" i="15"/>
  <c r="O143" i="15"/>
  <c r="N143" i="15"/>
  <c r="E143" i="15"/>
  <c r="D143" i="15"/>
  <c r="C143" i="15"/>
  <c r="B143" i="15"/>
  <c r="AN142" i="15"/>
  <c r="AK142" i="15"/>
  <c r="AG142" i="15"/>
  <c r="AH142" i="15" s="1"/>
  <c r="AE142" i="15"/>
  <c r="AA142" i="15"/>
  <c r="Z142" i="15"/>
  <c r="AD142" i="15" s="1"/>
  <c r="X142" i="15"/>
  <c r="R142" i="15"/>
  <c r="P142" i="15"/>
  <c r="O142" i="15"/>
  <c r="N142" i="15"/>
  <c r="E142" i="15"/>
  <c r="D142" i="15"/>
  <c r="C142" i="15"/>
  <c r="B142" i="15"/>
  <c r="AN141" i="15"/>
  <c r="AK141" i="15"/>
  <c r="AG141" i="15"/>
  <c r="AH141" i="15" s="1"/>
  <c r="AE141" i="15"/>
  <c r="AA141" i="15"/>
  <c r="Z141" i="15"/>
  <c r="AD141" i="15" s="1"/>
  <c r="X141" i="15"/>
  <c r="R141" i="15"/>
  <c r="P141" i="15"/>
  <c r="O141" i="15"/>
  <c r="N141" i="15"/>
  <c r="E141" i="15"/>
  <c r="D141" i="15"/>
  <c r="C141" i="15"/>
  <c r="B141" i="15"/>
  <c r="AN140" i="15"/>
  <c r="AK140" i="15"/>
  <c r="AG140" i="15"/>
  <c r="AH140" i="15" s="1"/>
  <c r="AE140" i="15"/>
  <c r="AA140" i="15"/>
  <c r="Z140" i="15"/>
  <c r="AD140" i="15" s="1"/>
  <c r="X140" i="15"/>
  <c r="R140" i="15"/>
  <c r="P140" i="15"/>
  <c r="O140" i="15"/>
  <c r="N140" i="15"/>
  <c r="E140" i="15"/>
  <c r="D140" i="15"/>
  <c r="C140" i="15"/>
  <c r="B140" i="15"/>
  <c r="AN139" i="15"/>
  <c r="AK139" i="15"/>
  <c r="AG139" i="15"/>
  <c r="AH139" i="15" s="1"/>
  <c r="AE139" i="15"/>
  <c r="AA139" i="15"/>
  <c r="Z139" i="15"/>
  <c r="AD139" i="15" s="1"/>
  <c r="X139" i="15"/>
  <c r="R139" i="15"/>
  <c r="P139" i="15"/>
  <c r="O139" i="15"/>
  <c r="N139" i="15"/>
  <c r="E139" i="15"/>
  <c r="D139" i="15"/>
  <c r="C139" i="15"/>
  <c r="B139" i="15"/>
  <c r="AN138" i="15"/>
  <c r="AK138" i="15"/>
  <c r="AG138" i="15"/>
  <c r="AH138" i="15" s="1"/>
  <c r="AE138" i="15"/>
  <c r="AA138" i="15"/>
  <c r="Z138" i="15"/>
  <c r="AD138" i="15" s="1"/>
  <c r="X138" i="15"/>
  <c r="R138" i="15"/>
  <c r="P138" i="15"/>
  <c r="O138" i="15"/>
  <c r="N138" i="15"/>
  <c r="E138" i="15"/>
  <c r="D138" i="15"/>
  <c r="C138" i="15"/>
  <c r="B138" i="15"/>
  <c r="AN137" i="15"/>
  <c r="AK137" i="15"/>
  <c r="AG137" i="15"/>
  <c r="AH137" i="15" s="1"/>
  <c r="AE137" i="15"/>
  <c r="AA137" i="15"/>
  <c r="Z137" i="15"/>
  <c r="AD137" i="15" s="1"/>
  <c r="X137" i="15"/>
  <c r="R137" i="15"/>
  <c r="P137" i="15"/>
  <c r="O137" i="15"/>
  <c r="N137" i="15"/>
  <c r="E137" i="15"/>
  <c r="D137" i="15"/>
  <c r="C137" i="15"/>
  <c r="B137" i="15"/>
  <c r="AN136" i="15"/>
  <c r="AK136" i="15"/>
  <c r="AG136" i="15"/>
  <c r="AH136" i="15" s="1"/>
  <c r="AE136" i="15"/>
  <c r="AA136" i="15"/>
  <c r="Z136" i="15"/>
  <c r="AD136" i="15" s="1"/>
  <c r="X136" i="15"/>
  <c r="R136" i="15"/>
  <c r="P136" i="15"/>
  <c r="O136" i="15"/>
  <c r="N136" i="15"/>
  <c r="E136" i="15"/>
  <c r="D136" i="15"/>
  <c r="C136" i="15"/>
  <c r="B136" i="15"/>
  <c r="AN135" i="15"/>
  <c r="AK135" i="15"/>
  <c r="AG135" i="15"/>
  <c r="AH135" i="15" s="1"/>
  <c r="AE135" i="15"/>
  <c r="AA135" i="15"/>
  <c r="Z135" i="15"/>
  <c r="AD135" i="15" s="1"/>
  <c r="X135" i="15"/>
  <c r="R135" i="15"/>
  <c r="P135" i="15"/>
  <c r="O135" i="15"/>
  <c r="N135" i="15"/>
  <c r="E135" i="15"/>
  <c r="D135" i="15"/>
  <c r="C135" i="15"/>
  <c r="B135" i="15"/>
  <c r="AN134" i="15"/>
  <c r="AK134" i="15"/>
  <c r="AG134" i="15"/>
  <c r="AH134" i="15" s="1"/>
  <c r="AE134" i="15"/>
  <c r="AA134" i="15"/>
  <c r="Z134" i="15"/>
  <c r="AD134" i="15" s="1"/>
  <c r="X134" i="15"/>
  <c r="R134" i="15"/>
  <c r="P134" i="15"/>
  <c r="O134" i="15"/>
  <c r="N134" i="15"/>
  <c r="E134" i="15"/>
  <c r="D134" i="15"/>
  <c r="C134" i="15"/>
  <c r="B134" i="15"/>
  <c r="AN133" i="15"/>
  <c r="AK133" i="15"/>
  <c r="AG133" i="15"/>
  <c r="AH133" i="15" s="1"/>
  <c r="AE133" i="15"/>
  <c r="AA133" i="15"/>
  <c r="Z133" i="15"/>
  <c r="AD133" i="15" s="1"/>
  <c r="X133" i="15"/>
  <c r="R133" i="15"/>
  <c r="P133" i="15"/>
  <c r="O133" i="15"/>
  <c r="N133" i="15"/>
  <c r="E133" i="15"/>
  <c r="D133" i="15"/>
  <c r="C133" i="15"/>
  <c r="B133" i="15"/>
  <c r="AN132" i="15"/>
  <c r="AK132" i="15"/>
  <c r="AG132" i="15"/>
  <c r="AH132" i="15" s="1"/>
  <c r="AE132" i="15"/>
  <c r="AA132" i="15"/>
  <c r="Z132" i="15"/>
  <c r="AD132" i="15" s="1"/>
  <c r="X132" i="15"/>
  <c r="R132" i="15"/>
  <c r="P132" i="15"/>
  <c r="O132" i="15"/>
  <c r="N132" i="15"/>
  <c r="E132" i="15"/>
  <c r="D132" i="15"/>
  <c r="C132" i="15"/>
  <c r="B132" i="15"/>
  <c r="AN131" i="15"/>
  <c r="AK131" i="15"/>
  <c r="AG131" i="15"/>
  <c r="AH131" i="15" s="1"/>
  <c r="AE131" i="15"/>
  <c r="AA131" i="15"/>
  <c r="Z131" i="15"/>
  <c r="AD131" i="15" s="1"/>
  <c r="X131" i="15"/>
  <c r="R131" i="15"/>
  <c r="P131" i="15"/>
  <c r="O131" i="15"/>
  <c r="N131" i="15"/>
  <c r="E131" i="15"/>
  <c r="D131" i="15"/>
  <c r="C131" i="15"/>
  <c r="B131" i="15"/>
  <c r="AN130" i="15"/>
  <c r="AK130" i="15"/>
  <c r="AG130" i="15"/>
  <c r="AH130" i="15" s="1"/>
  <c r="AE130" i="15"/>
  <c r="AA130" i="15"/>
  <c r="Z130" i="15"/>
  <c r="AD130" i="15" s="1"/>
  <c r="X130" i="15"/>
  <c r="R130" i="15"/>
  <c r="P130" i="15"/>
  <c r="O130" i="15"/>
  <c r="N130" i="15"/>
  <c r="E130" i="15"/>
  <c r="D130" i="15"/>
  <c r="C130" i="15"/>
  <c r="B130" i="15"/>
  <c r="AN129" i="15"/>
  <c r="AK129" i="15"/>
  <c r="AG129" i="15"/>
  <c r="AH129" i="15" s="1"/>
  <c r="AE129" i="15"/>
  <c r="AA129" i="15"/>
  <c r="Z129" i="15"/>
  <c r="AD129" i="15" s="1"/>
  <c r="X129" i="15"/>
  <c r="R129" i="15"/>
  <c r="P129" i="15"/>
  <c r="O129" i="15"/>
  <c r="N129" i="15"/>
  <c r="E129" i="15"/>
  <c r="D129" i="15"/>
  <c r="C129" i="15"/>
  <c r="B129" i="15"/>
  <c r="AN128" i="15"/>
  <c r="AK128" i="15"/>
  <c r="AG128" i="15"/>
  <c r="AH128" i="15" s="1"/>
  <c r="AE128" i="15"/>
  <c r="AA128" i="15"/>
  <c r="Z128" i="15"/>
  <c r="AD128" i="15" s="1"/>
  <c r="X128" i="15"/>
  <c r="R128" i="15"/>
  <c r="P128" i="15"/>
  <c r="O128" i="15"/>
  <c r="N128" i="15"/>
  <c r="E128" i="15"/>
  <c r="D128" i="15"/>
  <c r="C128" i="15"/>
  <c r="B128" i="15"/>
  <c r="AN127" i="15"/>
  <c r="AK127" i="15"/>
  <c r="AG127" i="15"/>
  <c r="AH127" i="15" s="1"/>
  <c r="AE127" i="15"/>
  <c r="AA127" i="15"/>
  <c r="Z127" i="15"/>
  <c r="AD127" i="15" s="1"/>
  <c r="X127" i="15"/>
  <c r="R127" i="15"/>
  <c r="P127" i="15"/>
  <c r="O127" i="15"/>
  <c r="N127" i="15"/>
  <c r="E127" i="15"/>
  <c r="D127" i="15"/>
  <c r="C127" i="15"/>
  <c r="B127" i="15"/>
  <c r="AN126" i="15"/>
  <c r="AK126" i="15"/>
  <c r="AG126" i="15"/>
  <c r="AH126" i="15" s="1"/>
  <c r="AE126" i="15"/>
  <c r="AA126" i="15"/>
  <c r="Z126" i="15"/>
  <c r="AD126" i="15" s="1"/>
  <c r="X126" i="15"/>
  <c r="R126" i="15"/>
  <c r="P126" i="15"/>
  <c r="O126" i="15"/>
  <c r="N126" i="15"/>
  <c r="E126" i="15"/>
  <c r="D126" i="15"/>
  <c r="C126" i="15"/>
  <c r="B126" i="15"/>
  <c r="AN125" i="15"/>
  <c r="AK125" i="15"/>
  <c r="AG125" i="15"/>
  <c r="AH125" i="15" s="1"/>
  <c r="AE125" i="15"/>
  <c r="AA125" i="15"/>
  <c r="Z125" i="15"/>
  <c r="AD125" i="15" s="1"/>
  <c r="X125" i="15"/>
  <c r="R125" i="15"/>
  <c r="P125" i="15"/>
  <c r="O125" i="15"/>
  <c r="N125" i="15"/>
  <c r="E125" i="15"/>
  <c r="D125" i="15"/>
  <c r="C125" i="15"/>
  <c r="B125" i="15"/>
  <c r="AN124" i="15"/>
  <c r="AK124" i="15"/>
  <c r="AG124" i="15"/>
  <c r="AH124" i="15" s="1"/>
  <c r="AE124" i="15"/>
  <c r="AA124" i="15"/>
  <c r="Z124" i="15"/>
  <c r="AD124" i="15" s="1"/>
  <c r="X124" i="15"/>
  <c r="R124" i="15"/>
  <c r="P124" i="15"/>
  <c r="O124" i="15"/>
  <c r="N124" i="15"/>
  <c r="E124" i="15"/>
  <c r="D124" i="15"/>
  <c r="C124" i="15"/>
  <c r="B124" i="15"/>
  <c r="AN123" i="15"/>
  <c r="AK123" i="15"/>
  <c r="AG123" i="15"/>
  <c r="AH123" i="15" s="1"/>
  <c r="AE123" i="15"/>
  <c r="AA123" i="15"/>
  <c r="Z123" i="15"/>
  <c r="AD123" i="15" s="1"/>
  <c r="X123" i="15"/>
  <c r="R123" i="15"/>
  <c r="P123" i="15"/>
  <c r="O123" i="15"/>
  <c r="N123" i="15"/>
  <c r="E123" i="15"/>
  <c r="D123" i="15"/>
  <c r="C123" i="15"/>
  <c r="B123" i="15"/>
  <c r="AN122" i="15"/>
  <c r="AK122" i="15"/>
  <c r="AG122" i="15"/>
  <c r="AH122" i="15" s="1"/>
  <c r="AE122" i="15"/>
  <c r="AA122" i="15"/>
  <c r="Z122" i="15"/>
  <c r="AD122" i="15" s="1"/>
  <c r="X122" i="15"/>
  <c r="R122" i="15"/>
  <c r="P122" i="15"/>
  <c r="O122" i="15"/>
  <c r="N122" i="15"/>
  <c r="E122" i="15"/>
  <c r="D122" i="15"/>
  <c r="C122" i="15"/>
  <c r="B122" i="15"/>
  <c r="AN121" i="15"/>
  <c r="AK121" i="15"/>
  <c r="AG121" i="15"/>
  <c r="AH121" i="15" s="1"/>
  <c r="AE121" i="15"/>
  <c r="AA121" i="15"/>
  <c r="Z121" i="15"/>
  <c r="AD121" i="15" s="1"/>
  <c r="X121" i="15"/>
  <c r="W121" i="15"/>
  <c r="P121" i="15"/>
  <c r="O121" i="15"/>
  <c r="N121" i="15"/>
  <c r="E121" i="15"/>
  <c r="D121" i="15"/>
  <c r="C121" i="15"/>
  <c r="B121" i="15"/>
  <c r="AN120" i="15"/>
  <c r="AK120" i="15"/>
  <c r="AG120" i="15"/>
  <c r="AH120" i="15" s="1"/>
  <c r="AE120" i="15"/>
  <c r="AA120" i="15"/>
  <c r="Z120" i="15"/>
  <c r="AD120" i="15" s="1"/>
  <c r="X120" i="15"/>
  <c r="W120" i="15"/>
  <c r="P120" i="15"/>
  <c r="O120" i="15"/>
  <c r="N120" i="15"/>
  <c r="E120" i="15"/>
  <c r="R120" i="15" s="1"/>
  <c r="D120" i="15"/>
  <c r="C120" i="15"/>
  <c r="B120" i="15"/>
  <c r="AN119" i="15"/>
  <c r="AK119" i="15"/>
  <c r="AH119" i="15"/>
  <c r="AG119" i="15"/>
  <c r="AE119" i="15"/>
  <c r="AA119" i="15"/>
  <c r="Z119" i="15"/>
  <c r="AD119" i="15" s="1"/>
  <c r="X119" i="15"/>
  <c r="W119" i="15"/>
  <c r="R119" i="15"/>
  <c r="P119" i="15"/>
  <c r="O119" i="15"/>
  <c r="N119" i="15"/>
  <c r="E119" i="15"/>
  <c r="D119" i="15"/>
  <c r="C119" i="15"/>
  <c r="B119" i="15"/>
  <c r="AN118" i="15"/>
  <c r="AK118" i="15"/>
  <c r="AG118" i="15"/>
  <c r="AH118" i="15" s="1"/>
  <c r="AE118" i="15"/>
  <c r="AA118" i="15"/>
  <c r="Z118" i="15"/>
  <c r="AD118" i="15" s="1"/>
  <c r="X118" i="15"/>
  <c r="W118" i="15"/>
  <c r="P118" i="15"/>
  <c r="O118" i="15"/>
  <c r="N118" i="15"/>
  <c r="E118" i="15"/>
  <c r="R118" i="15" s="1"/>
  <c r="D118" i="15"/>
  <c r="C118" i="15"/>
  <c r="B118" i="15"/>
  <c r="AN117" i="15"/>
  <c r="AK117" i="15"/>
  <c r="AH117" i="15"/>
  <c r="AG117" i="15"/>
  <c r="AE117" i="15"/>
  <c r="AA117" i="15"/>
  <c r="Z117" i="15"/>
  <c r="AD117" i="15" s="1"/>
  <c r="X117" i="15"/>
  <c r="W117" i="15"/>
  <c r="R117" i="15"/>
  <c r="P117" i="15"/>
  <c r="O117" i="15"/>
  <c r="N117" i="15"/>
  <c r="E117" i="15"/>
  <c r="D117" i="15"/>
  <c r="C117" i="15"/>
  <c r="B117" i="15"/>
  <c r="AN116" i="15"/>
  <c r="AK116" i="15"/>
  <c r="AG116" i="15"/>
  <c r="AH116" i="15" s="1"/>
  <c r="AE116" i="15"/>
  <c r="AA116" i="15"/>
  <c r="Z116" i="15"/>
  <c r="AD116" i="15" s="1"/>
  <c r="X116" i="15"/>
  <c r="W116" i="15"/>
  <c r="P116" i="15"/>
  <c r="O116" i="15"/>
  <c r="N116" i="15"/>
  <c r="E116" i="15"/>
  <c r="R116" i="15" s="1"/>
  <c r="D116" i="15"/>
  <c r="C116" i="15"/>
  <c r="B116" i="15"/>
  <c r="AN115" i="15"/>
  <c r="AK115" i="15"/>
  <c r="AH115" i="15"/>
  <c r="AG115" i="15"/>
  <c r="AE115" i="15"/>
  <c r="AA115" i="15"/>
  <c r="Z115" i="15"/>
  <c r="AD115" i="15" s="1"/>
  <c r="X115" i="15"/>
  <c r="W115" i="15"/>
  <c r="R115" i="15"/>
  <c r="P115" i="15"/>
  <c r="O115" i="15"/>
  <c r="N115" i="15"/>
  <c r="E115" i="15"/>
  <c r="D115" i="15"/>
  <c r="C115" i="15"/>
  <c r="B115" i="15"/>
  <c r="AN114" i="15"/>
  <c r="AK114" i="15"/>
  <c r="AG114" i="15"/>
  <c r="AH114" i="15" s="1"/>
  <c r="AE114" i="15"/>
  <c r="AA114" i="15"/>
  <c r="Z114" i="15"/>
  <c r="AD114" i="15" s="1"/>
  <c r="X114" i="15"/>
  <c r="W114" i="15"/>
  <c r="P114" i="15"/>
  <c r="O114" i="15"/>
  <c r="N114" i="15"/>
  <c r="E114" i="15"/>
  <c r="R114" i="15" s="1"/>
  <c r="D114" i="15"/>
  <c r="C114" i="15"/>
  <c r="B114" i="15"/>
  <c r="AN113" i="15"/>
  <c r="AK113" i="15"/>
  <c r="AH113" i="15"/>
  <c r="AG113" i="15"/>
  <c r="AE113" i="15"/>
  <c r="AA113" i="15"/>
  <c r="Z113" i="15"/>
  <c r="X113" i="15"/>
  <c r="S113" i="15"/>
  <c r="AM113" i="15" s="1"/>
  <c r="P113" i="15"/>
  <c r="O113" i="15"/>
  <c r="N113" i="15"/>
  <c r="G113" i="15"/>
  <c r="Q113" i="15" s="1"/>
  <c r="E113" i="15"/>
  <c r="D113" i="15"/>
  <c r="C113" i="15"/>
  <c r="B113" i="15"/>
  <c r="AN112" i="15"/>
  <c r="AK112" i="15"/>
  <c r="AH112" i="15"/>
  <c r="AG112" i="15"/>
  <c r="AE112" i="15"/>
  <c r="AA112" i="15"/>
  <c r="Z112" i="15"/>
  <c r="AD112" i="15" s="1"/>
  <c r="X112" i="15"/>
  <c r="S112" i="15"/>
  <c r="AM112" i="15" s="1"/>
  <c r="R112" i="15"/>
  <c r="P112" i="15"/>
  <c r="O112" i="15"/>
  <c r="N112" i="15"/>
  <c r="E112" i="15"/>
  <c r="D112" i="15"/>
  <c r="C112" i="15"/>
  <c r="B112" i="15"/>
  <c r="AN111" i="15"/>
  <c r="AK111" i="15"/>
  <c r="AG111" i="15"/>
  <c r="AH111" i="15" s="1"/>
  <c r="AE111" i="15"/>
  <c r="AA111" i="15"/>
  <c r="Z111" i="15"/>
  <c r="AD111" i="15" s="1"/>
  <c r="X111" i="15"/>
  <c r="Q111" i="15"/>
  <c r="P111" i="15"/>
  <c r="O111" i="15"/>
  <c r="N111" i="15"/>
  <c r="G111" i="15"/>
  <c r="E111" i="15"/>
  <c r="S111" i="15" s="1"/>
  <c r="AM111" i="15" s="1"/>
  <c r="D111" i="15"/>
  <c r="C111" i="15"/>
  <c r="B111" i="15"/>
  <c r="AN110" i="15"/>
  <c r="AK110" i="15"/>
  <c r="AH110" i="15"/>
  <c r="AG110" i="15"/>
  <c r="AE110" i="15"/>
  <c r="AA110" i="15"/>
  <c r="Z110" i="15"/>
  <c r="AD110" i="15" s="1"/>
  <c r="X110" i="15"/>
  <c r="S110" i="15"/>
  <c r="AM110" i="15" s="1"/>
  <c r="R110" i="15"/>
  <c r="P110" i="15"/>
  <c r="O110" i="15"/>
  <c r="N110" i="15"/>
  <c r="G110" i="15"/>
  <c r="Q110" i="15" s="1"/>
  <c r="E110" i="15"/>
  <c r="D110" i="15"/>
  <c r="C110" i="15"/>
  <c r="B110" i="15"/>
  <c r="AN109" i="15"/>
  <c r="AK109" i="15"/>
  <c r="AH109" i="15"/>
  <c r="AG109" i="15"/>
  <c r="AE109" i="15"/>
  <c r="AA109" i="15"/>
  <c r="Z109" i="15"/>
  <c r="X109" i="15"/>
  <c r="S109" i="15"/>
  <c r="AM109" i="15" s="1"/>
  <c r="P109" i="15"/>
  <c r="O109" i="15"/>
  <c r="N109" i="15"/>
  <c r="G109" i="15"/>
  <c r="Q109" i="15" s="1"/>
  <c r="E109" i="15"/>
  <c r="D109" i="15"/>
  <c r="C109" i="15"/>
  <c r="B109" i="15"/>
  <c r="AN108" i="15"/>
  <c r="AK108" i="15"/>
  <c r="AH108" i="15"/>
  <c r="AG108" i="15"/>
  <c r="AE108" i="15"/>
  <c r="AA108" i="15"/>
  <c r="Z108" i="15"/>
  <c r="AD108" i="15" s="1"/>
  <c r="X108" i="15"/>
  <c r="S108" i="15"/>
  <c r="AM108" i="15" s="1"/>
  <c r="R108" i="15"/>
  <c r="P108" i="15"/>
  <c r="O108" i="15"/>
  <c r="N108" i="15"/>
  <c r="E108" i="15"/>
  <c r="D108" i="15"/>
  <c r="C108" i="15"/>
  <c r="B108" i="15"/>
  <c r="AN107" i="15"/>
  <c r="AK107" i="15"/>
  <c r="AG107" i="15"/>
  <c r="AH107" i="15" s="1"/>
  <c r="AE107" i="15"/>
  <c r="AA107" i="15"/>
  <c r="Z107" i="15"/>
  <c r="AD107" i="15" s="1"/>
  <c r="X107" i="15"/>
  <c r="Q107" i="15"/>
  <c r="P107" i="15"/>
  <c r="O107" i="15"/>
  <c r="N107" i="15"/>
  <c r="G107" i="15"/>
  <c r="E107" i="15"/>
  <c r="S107" i="15" s="1"/>
  <c r="AM107" i="15" s="1"/>
  <c r="D107" i="15"/>
  <c r="C107" i="15"/>
  <c r="B107" i="15"/>
  <c r="AN106" i="15"/>
  <c r="AK106" i="15"/>
  <c r="AH106" i="15"/>
  <c r="AG106" i="15"/>
  <c r="AE106" i="15"/>
  <c r="AA106" i="15"/>
  <c r="Z106" i="15"/>
  <c r="AD106" i="15" s="1"/>
  <c r="X106" i="15"/>
  <c r="S106" i="15"/>
  <c r="AM106" i="15" s="1"/>
  <c r="R106" i="15"/>
  <c r="P106" i="15"/>
  <c r="O106" i="15"/>
  <c r="N106" i="15"/>
  <c r="G106" i="15"/>
  <c r="Q106" i="15" s="1"/>
  <c r="E106" i="15"/>
  <c r="D106" i="15"/>
  <c r="C106" i="15"/>
  <c r="B106" i="15"/>
  <c r="AN105" i="15"/>
  <c r="AK105" i="15"/>
  <c r="AH105" i="15"/>
  <c r="AG105" i="15"/>
  <c r="AE105" i="15"/>
  <c r="AA105" i="15"/>
  <c r="Z105" i="15"/>
  <c r="X105" i="15"/>
  <c r="S105" i="15"/>
  <c r="AM105" i="15" s="1"/>
  <c r="P105" i="15"/>
  <c r="O105" i="15"/>
  <c r="N105" i="15"/>
  <c r="G105" i="15"/>
  <c r="Q105" i="15" s="1"/>
  <c r="E105" i="15"/>
  <c r="D105" i="15"/>
  <c r="C105" i="15"/>
  <c r="B105" i="15"/>
  <c r="AN104" i="15"/>
  <c r="AK104" i="15"/>
  <c r="AH104" i="15"/>
  <c r="AG104" i="15"/>
  <c r="AE104" i="15"/>
  <c r="AA104" i="15"/>
  <c r="Z104" i="15"/>
  <c r="AD104" i="15" s="1"/>
  <c r="X104" i="15"/>
  <c r="S104" i="15"/>
  <c r="AM104" i="15" s="1"/>
  <c r="R104" i="15"/>
  <c r="P104" i="15"/>
  <c r="O104" i="15"/>
  <c r="N104" i="15"/>
  <c r="E104" i="15"/>
  <c r="D104" i="15"/>
  <c r="C104" i="15"/>
  <c r="B104" i="15"/>
  <c r="AN103" i="15"/>
  <c r="AK103" i="15"/>
  <c r="AG103" i="15"/>
  <c r="AH103" i="15" s="1"/>
  <c r="AE103" i="15"/>
  <c r="AA103" i="15"/>
  <c r="Z103" i="15"/>
  <c r="AD103" i="15" s="1"/>
  <c r="X103" i="15"/>
  <c r="Q103" i="15"/>
  <c r="P103" i="15"/>
  <c r="O103" i="15"/>
  <c r="N103" i="15"/>
  <c r="G103" i="15"/>
  <c r="E103" i="15"/>
  <c r="S103" i="15" s="1"/>
  <c r="AM103" i="15" s="1"/>
  <c r="D103" i="15"/>
  <c r="C103" i="15"/>
  <c r="B103" i="15"/>
  <c r="AN102" i="15"/>
  <c r="AK102" i="15"/>
  <c r="AH102" i="15"/>
  <c r="AG102" i="15"/>
  <c r="AE102" i="15"/>
  <c r="AA102" i="15"/>
  <c r="Z102" i="15"/>
  <c r="AD102" i="15" s="1"/>
  <c r="X102" i="15"/>
  <c r="S102" i="15"/>
  <c r="AM102" i="15" s="1"/>
  <c r="R102" i="15"/>
  <c r="P102" i="15"/>
  <c r="O102" i="15"/>
  <c r="N102" i="15"/>
  <c r="G102" i="15"/>
  <c r="Q102" i="15" s="1"/>
  <c r="E102" i="15"/>
  <c r="D102" i="15"/>
  <c r="C102" i="15"/>
  <c r="B102" i="15"/>
  <c r="AN101" i="15"/>
  <c r="AK101" i="15"/>
  <c r="AH101" i="15"/>
  <c r="AG101" i="15"/>
  <c r="AE101" i="15"/>
  <c r="AA101" i="15"/>
  <c r="Z101" i="15"/>
  <c r="X101" i="15"/>
  <c r="S101" i="15"/>
  <c r="AM101" i="15" s="1"/>
  <c r="P101" i="15"/>
  <c r="O101" i="15"/>
  <c r="N101" i="15"/>
  <c r="G101" i="15"/>
  <c r="Q101" i="15" s="1"/>
  <c r="E101" i="15"/>
  <c r="D101" i="15"/>
  <c r="C101" i="15"/>
  <c r="B101" i="15"/>
  <c r="AN100" i="15"/>
  <c r="AC100" i="15" s="1"/>
  <c r="AK100" i="15"/>
  <c r="AJ100" i="15"/>
  <c r="AG100" i="15"/>
  <c r="AH100" i="15" s="1"/>
  <c r="AE100" i="15"/>
  <c r="AA100" i="15"/>
  <c r="Z100" i="15"/>
  <c r="X100" i="15"/>
  <c r="W100" i="15"/>
  <c r="T100" i="15"/>
  <c r="R100" i="15"/>
  <c r="P100" i="15"/>
  <c r="O100" i="15"/>
  <c r="N100" i="15"/>
  <c r="J100" i="15"/>
  <c r="G100" i="15"/>
  <c r="Q100" i="15" s="1"/>
  <c r="E100" i="15"/>
  <c r="D100" i="15"/>
  <c r="C100" i="15"/>
  <c r="B100" i="15"/>
  <c r="AN99" i="15"/>
  <c r="AL99" i="15"/>
  <c r="AK99" i="15"/>
  <c r="AJ99" i="15"/>
  <c r="AG99" i="15"/>
  <c r="AH99" i="15" s="1"/>
  <c r="AE99" i="15"/>
  <c r="AA99" i="15"/>
  <c r="Z99" i="15"/>
  <c r="X99" i="15"/>
  <c r="W99" i="15"/>
  <c r="V99" i="15"/>
  <c r="R99" i="15"/>
  <c r="P99" i="15"/>
  <c r="O99" i="15"/>
  <c r="N99" i="15"/>
  <c r="J99" i="15"/>
  <c r="E99" i="15"/>
  <c r="D99" i="15"/>
  <c r="C99" i="15"/>
  <c r="B99" i="15"/>
  <c r="AN98" i="15"/>
  <c r="AK98" i="15"/>
  <c r="AG98" i="15"/>
  <c r="AH98" i="15" s="1"/>
  <c r="AE98" i="15"/>
  <c r="AD98" i="15"/>
  <c r="AA98" i="15"/>
  <c r="Z98" i="15"/>
  <c r="X98" i="15"/>
  <c r="W98" i="15"/>
  <c r="V98" i="15"/>
  <c r="T98" i="15"/>
  <c r="R98" i="15"/>
  <c r="P98" i="15"/>
  <c r="O98" i="15"/>
  <c r="N98" i="15"/>
  <c r="J98" i="15"/>
  <c r="AJ98" i="15" s="1"/>
  <c r="G98" i="15"/>
  <c r="Q98" i="15" s="1"/>
  <c r="E98" i="15"/>
  <c r="D98" i="15"/>
  <c r="C98" i="15"/>
  <c r="B98" i="15"/>
  <c r="AN97" i="15"/>
  <c r="AK97" i="15"/>
  <c r="AJ97" i="15"/>
  <c r="AG97" i="15"/>
  <c r="AH97" i="15" s="1"/>
  <c r="AE97" i="15"/>
  <c r="AA97" i="15"/>
  <c r="Z97" i="15"/>
  <c r="AD97" i="15" s="1"/>
  <c r="X97" i="15"/>
  <c r="W97" i="15"/>
  <c r="V97" i="15"/>
  <c r="R97" i="15"/>
  <c r="AL97" i="15" s="1"/>
  <c r="P97" i="15"/>
  <c r="O97" i="15"/>
  <c r="N97" i="15"/>
  <c r="J97" i="15"/>
  <c r="E97" i="15"/>
  <c r="D97" i="15"/>
  <c r="C97" i="15"/>
  <c r="B97" i="15"/>
  <c r="AN96" i="15"/>
  <c r="AK96" i="15"/>
  <c r="AG96" i="15"/>
  <c r="AH96" i="15" s="1"/>
  <c r="AE96" i="15"/>
  <c r="AD96" i="15"/>
  <c r="AA96" i="15"/>
  <c r="Z96" i="15"/>
  <c r="X96" i="15"/>
  <c r="W96" i="15"/>
  <c r="V96" i="15"/>
  <c r="T96" i="15"/>
  <c r="R96" i="15"/>
  <c r="P96" i="15"/>
  <c r="O96" i="15"/>
  <c r="N96" i="15"/>
  <c r="J96" i="15"/>
  <c r="AJ96" i="15" s="1"/>
  <c r="G96" i="15"/>
  <c r="Q96" i="15" s="1"/>
  <c r="E96" i="15"/>
  <c r="D96" i="15"/>
  <c r="C96" i="15"/>
  <c r="B96" i="15"/>
  <c r="AN95" i="15"/>
  <c r="AL95" i="15"/>
  <c r="AK95" i="15"/>
  <c r="AJ95" i="15"/>
  <c r="AG95" i="15"/>
  <c r="AH95" i="15" s="1"/>
  <c r="AE95" i="15"/>
  <c r="AA95" i="15"/>
  <c r="Z95" i="15"/>
  <c r="AD95" i="15" s="1"/>
  <c r="X95" i="15"/>
  <c r="W95" i="15"/>
  <c r="V95" i="15"/>
  <c r="R95" i="15"/>
  <c r="P95" i="15"/>
  <c r="O95" i="15"/>
  <c r="N95" i="15"/>
  <c r="J95" i="15"/>
  <c r="E95" i="15"/>
  <c r="D95" i="15"/>
  <c r="C95" i="15"/>
  <c r="B95" i="15"/>
  <c r="AN94" i="15"/>
  <c r="AK94" i="15"/>
  <c r="AG94" i="15"/>
  <c r="AH94" i="15" s="1"/>
  <c r="AE94" i="15"/>
  <c r="AD94" i="15"/>
  <c r="AA94" i="15"/>
  <c r="Z94" i="15"/>
  <c r="X94" i="15"/>
  <c r="W94" i="15"/>
  <c r="V94" i="15"/>
  <c r="T94" i="15"/>
  <c r="R94" i="15"/>
  <c r="P94" i="15"/>
  <c r="O94" i="15"/>
  <c r="N94" i="15"/>
  <c r="J94" i="15"/>
  <c r="AJ94" i="15" s="1"/>
  <c r="G94" i="15"/>
  <c r="Q94" i="15" s="1"/>
  <c r="E94" i="15"/>
  <c r="D94" i="15"/>
  <c r="C94" i="15"/>
  <c r="B94" i="15"/>
  <c r="AN93" i="15"/>
  <c r="AL93" i="15"/>
  <c r="AK93" i="15"/>
  <c r="AJ93" i="15"/>
  <c r="AG93" i="15"/>
  <c r="AH93" i="15" s="1"/>
  <c r="AE93" i="15"/>
  <c r="AA93" i="15"/>
  <c r="Z93" i="15"/>
  <c r="X93" i="15"/>
  <c r="W93" i="15"/>
  <c r="V93" i="15"/>
  <c r="R93" i="15"/>
  <c r="P93" i="15"/>
  <c r="O93" i="15"/>
  <c r="N93" i="15"/>
  <c r="J93" i="15"/>
  <c r="E93" i="15"/>
  <c r="D93" i="15"/>
  <c r="C93" i="15"/>
  <c r="B93" i="15"/>
  <c r="AN92" i="15"/>
  <c r="AK92" i="15"/>
  <c r="AG92" i="15"/>
  <c r="AH92" i="15" s="1"/>
  <c r="AE92" i="15"/>
  <c r="AD92" i="15"/>
  <c r="AA92" i="15"/>
  <c r="Z92" i="15"/>
  <c r="X92" i="15"/>
  <c r="W92" i="15"/>
  <c r="V92" i="15"/>
  <c r="T92" i="15"/>
  <c r="R92" i="15"/>
  <c r="P92" i="15"/>
  <c r="O92" i="15"/>
  <c r="N92" i="15"/>
  <c r="J92" i="15"/>
  <c r="AJ92" i="15" s="1"/>
  <c r="G92" i="15"/>
  <c r="Q92" i="15" s="1"/>
  <c r="E92" i="15"/>
  <c r="D92" i="15"/>
  <c r="C92" i="15"/>
  <c r="B92" i="15"/>
  <c r="AN91" i="15"/>
  <c r="AK91" i="15"/>
  <c r="AJ91" i="15"/>
  <c r="AG91" i="15"/>
  <c r="AH91" i="15" s="1"/>
  <c r="AE91" i="15"/>
  <c r="AA91" i="15"/>
  <c r="Z91" i="15"/>
  <c r="AD91" i="15" s="1"/>
  <c r="X91" i="15"/>
  <c r="W91" i="15"/>
  <c r="V91" i="15"/>
  <c r="R91" i="15"/>
  <c r="P91" i="15"/>
  <c r="O91" i="15"/>
  <c r="N91" i="15"/>
  <c r="J91" i="15"/>
  <c r="E91" i="15"/>
  <c r="D91" i="15"/>
  <c r="C91" i="15"/>
  <c r="B91" i="15"/>
  <c r="AN90" i="15"/>
  <c r="AK90" i="15"/>
  <c r="AG90" i="15"/>
  <c r="AH90" i="15" s="1"/>
  <c r="AE90" i="15"/>
  <c r="AD90" i="15"/>
  <c r="AA90" i="15"/>
  <c r="Z90" i="15"/>
  <c r="X90" i="15"/>
  <c r="W90" i="15"/>
  <c r="V90" i="15"/>
  <c r="T90" i="15"/>
  <c r="R90" i="15"/>
  <c r="P90" i="15"/>
  <c r="O90" i="15"/>
  <c r="N90" i="15"/>
  <c r="J90" i="15"/>
  <c r="AJ90" i="15" s="1"/>
  <c r="G90" i="15"/>
  <c r="Q90" i="15" s="1"/>
  <c r="E90" i="15"/>
  <c r="D90" i="15"/>
  <c r="C90" i="15"/>
  <c r="B90" i="15"/>
  <c r="AN89" i="15"/>
  <c r="AK89" i="15"/>
  <c r="AJ89" i="15"/>
  <c r="AG89" i="15"/>
  <c r="AH89" i="15" s="1"/>
  <c r="AE89" i="15"/>
  <c r="AA89" i="15"/>
  <c r="Z89" i="15"/>
  <c r="AD89" i="15" s="1"/>
  <c r="X89" i="15"/>
  <c r="W89" i="15"/>
  <c r="V89" i="15"/>
  <c r="R89" i="15"/>
  <c r="P89" i="15"/>
  <c r="O89" i="15"/>
  <c r="N89" i="15"/>
  <c r="J89" i="15"/>
  <c r="E89" i="15"/>
  <c r="D89" i="15"/>
  <c r="C89" i="15"/>
  <c r="B89" i="15"/>
  <c r="AN88" i="15"/>
  <c r="AK88" i="15"/>
  <c r="AG88" i="15"/>
  <c r="AH88" i="15" s="1"/>
  <c r="AE88" i="15"/>
  <c r="AD88" i="15"/>
  <c r="AA88" i="15"/>
  <c r="Z88" i="15"/>
  <c r="X88" i="15"/>
  <c r="W88" i="15"/>
  <c r="V88" i="15"/>
  <c r="T88" i="15"/>
  <c r="R88" i="15"/>
  <c r="P88" i="15"/>
  <c r="O88" i="15"/>
  <c r="N88" i="15"/>
  <c r="J88" i="15"/>
  <c r="AJ88" i="15" s="1"/>
  <c r="G88" i="15"/>
  <c r="Q88" i="15" s="1"/>
  <c r="E88" i="15"/>
  <c r="D88" i="15"/>
  <c r="C88" i="15"/>
  <c r="B88" i="15"/>
  <c r="AN87" i="15"/>
  <c r="AK87" i="15"/>
  <c r="AJ87" i="15"/>
  <c r="AG87" i="15"/>
  <c r="AH87" i="15" s="1"/>
  <c r="AE87" i="15"/>
  <c r="AA87" i="15"/>
  <c r="Z87" i="15"/>
  <c r="X87" i="15"/>
  <c r="W87" i="15"/>
  <c r="V87" i="15"/>
  <c r="R87" i="15"/>
  <c r="P87" i="15"/>
  <c r="O87" i="15"/>
  <c r="N87" i="15"/>
  <c r="J87" i="15"/>
  <c r="E87" i="15"/>
  <c r="D87" i="15"/>
  <c r="C87" i="15"/>
  <c r="B87" i="15"/>
  <c r="AN86" i="15"/>
  <c r="AK86" i="15"/>
  <c r="AG86" i="15"/>
  <c r="AH86" i="15" s="1"/>
  <c r="AE86" i="15"/>
  <c r="AD86" i="15"/>
  <c r="AA86" i="15"/>
  <c r="Z86" i="15"/>
  <c r="X86" i="15"/>
  <c r="W86" i="15"/>
  <c r="V86" i="15"/>
  <c r="T86" i="15"/>
  <c r="R86" i="15"/>
  <c r="P86" i="15"/>
  <c r="O86" i="15"/>
  <c r="N86" i="15"/>
  <c r="J86" i="15"/>
  <c r="AJ86" i="15" s="1"/>
  <c r="G86" i="15"/>
  <c r="Q86" i="15" s="1"/>
  <c r="E86" i="15"/>
  <c r="D86" i="15"/>
  <c r="C86" i="15"/>
  <c r="B86" i="15"/>
  <c r="AN85" i="15"/>
  <c r="AL85" i="15"/>
  <c r="AK85" i="15"/>
  <c r="AJ85" i="15"/>
  <c r="AG85" i="15"/>
  <c r="AH85" i="15" s="1"/>
  <c r="AE85" i="15"/>
  <c r="AA85" i="15"/>
  <c r="Z85" i="15"/>
  <c r="AD85" i="15" s="1"/>
  <c r="X85" i="15"/>
  <c r="W85" i="15"/>
  <c r="V85" i="15"/>
  <c r="R85" i="15"/>
  <c r="P85" i="15"/>
  <c r="O85" i="15"/>
  <c r="N85" i="15"/>
  <c r="J85" i="15"/>
  <c r="E85" i="15"/>
  <c r="D85" i="15"/>
  <c r="C85" i="15"/>
  <c r="B85" i="15"/>
  <c r="AN84" i="15"/>
  <c r="AK84" i="15"/>
  <c r="AG84" i="15"/>
  <c r="AH84" i="15" s="1"/>
  <c r="AE84" i="15"/>
  <c r="AD84" i="15"/>
  <c r="AA84" i="15"/>
  <c r="Z84" i="15"/>
  <c r="X84" i="15"/>
  <c r="W84" i="15"/>
  <c r="V84" i="15"/>
  <c r="T84" i="15"/>
  <c r="R84" i="15"/>
  <c r="P84" i="15"/>
  <c r="O84" i="15"/>
  <c r="N84" i="15"/>
  <c r="J84" i="15"/>
  <c r="AJ84" i="15" s="1"/>
  <c r="G84" i="15"/>
  <c r="Q84" i="15" s="1"/>
  <c r="E84" i="15"/>
  <c r="D84" i="15"/>
  <c r="C84" i="15"/>
  <c r="B84" i="15"/>
  <c r="AN83" i="15"/>
  <c r="AL83" i="15"/>
  <c r="AK83" i="15"/>
  <c r="AJ83" i="15"/>
  <c r="AG83" i="15"/>
  <c r="AH83" i="15" s="1"/>
  <c r="AE83" i="15"/>
  <c r="AA83" i="15"/>
  <c r="Z83" i="15"/>
  <c r="X83" i="15"/>
  <c r="W83" i="15"/>
  <c r="V83" i="15"/>
  <c r="R83" i="15"/>
  <c r="P83" i="15"/>
  <c r="O83" i="15"/>
  <c r="N83" i="15"/>
  <c r="J83" i="15"/>
  <c r="E83" i="15"/>
  <c r="D83" i="15"/>
  <c r="C83" i="15"/>
  <c r="B83" i="15"/>
  <c r="AN82" i="15"/>
  <c r="AK82" i="15"/>
  <c r="AG82" i="15"/>
  <c r="AH82" i="15" s="1"/>
  <c r="AE82" i="15"/>
  <c r="AD82" i="15"/>
  <c r="AA82" i="15"/>
  <c r="Z82" i="15"/>
  <c r="X82" i="15"/>
  <c r="W82" i="15"/>
  <c r="V82" i="15"/>
  <c r="T82" i="15"/>
  <c r="R82" i="15"/>
  <c r="P82" i="15"/>
  <c r="O82" i="15"/>
  <c r="N82" i="15"/>
  <c r="J82" i="15"/>
  <c r="AJ82" i="15" s="1"/>
  <c r="G82" i="15"/>
  <c r="Q82" i="15" s="1"/>
  <c r="E82" i="15"/>
  <c r="D82" i="15"/>
  <c r="C82" i="15"/>
  <c r="B82" i="15"/>
  <c r="AN81" i="15"/>
  <c r="AK81" i="15"/>
  <c r="AJ81" i="15"/>
  <c r="AG81" i="15"/>
  <c r="AH81" i="15" s="1"/>
  <c r="AE81" i="15"/>
  <c r="AA81" i="15"/>
  <c r="Z81" i="15"/>
  <c r="AD81" i="15" s="1"/>
  <c r="X81" i="15"/>
  <c r="W81" i="15"/>
  <c r="V81" i="15"/>
  <c r="R81" i="15"/>
  <c r="AL81" i="15" s="1"/>
  <c r="P81" i="15"/>
  <c r="O81" i="15"/>
  <c r="N81" i="15"/>
  <c r="J81" i="15"/>
  <c r="E81" i="15"/>
  <c r="D81" i="15"/>
  <c r="C81" i="15"/>
  <c r="B81" i="15"/>
  <c r="AN80" i="15"/>
  <c r="AK80" i="15"/>
  <c r="AG80" i="15"/>
  <c r="AH80" i="15" s="1"/>
  <c r="AE80" i="15"/>
  <c r="AD80" i="15"/>
  <c r="AA80" i="15"/>
  <c r="Z80" i="15"/>
  <c r="X80" i="15"/>
  <c r="W80" i="15"/>
  <c r="V80" i="15"/>
  <c r="T80" i="15"/>
  <c r="R80" i="15"/>
  <c r="P80" i="15"/>
  <c r="O80" i="15"/>
  <c r="N80" i="15"/>
  <c r="J80" i="15"/>
  <c r="AJ80" i="15" s="1"/>
  <c r="G80" i="15"/>
  <c r="Q80" i="15" s="1"/>
  <c r="E80" i="15"/>
  <c r="D80" i="15"/>
  <c r="C80" i="15"/>
  <c r="B80" i="15"/>
  <c r="AN79" i="15"/>
  <c r="AL79" i="15"/>
  <c r="AK79" i="15"/>
  <c r="AJ79" i="15"/>
  <c r="AG79" i="15"/>
  <c r="AH79" i="15" s="1"/>
  <c r="AE79" i="15"/>
  <c r="AA79" i="15"/>
  <c r="Z79" i="15"/>
  <c r="AD79" i="15" s="1"/>
  <c r="X79" i="15"/>
  <c r="W79" i="15"/>
  <c r="V79" i="15"/>
  <c r="R79" i="15"/>
  <c r="P79" i="15"/>
  <c r="O79" i="15"/>
  <c r="N79" i="15"/>
  <c r="J79" i="15"/>
  <c r="E79" i="15"/>
  <c r="D79" i="15"/>
  <c r="C79" i="15"/>
  <c r="B79" i="15"/>
  <c r="AN78" i="15"/>
  <c r="AK78" i="15"/>
  <c r="AG78" i="15"/>
  <c r="AH78" i="15" s="1"/>
  <c r="AE78" i="15"/>
  <c r="AD78" i="15"/>
  <c r="AA78" i="15"/>
  <c r="Z78" i="15"/>
  <c r="X78" i="15"/>
  <c r="W78" i="15"/>
  <c r="V78" i="15"/>
  <c r="T78" i="15"/>
  <c r="R78" i="15"/>
  <c r="P78" i="15"/>
  <c r="O78" i="15"/>
  <c r="N78" i="15"/>
  <c r="J78" i="15"/>
  <c r="AJ78" i="15" s="1"/>
  <c r="G78" i="15"/>
  <c r="Q78" i="15" s="1"/>
  <c r="E78" i="15"/>
  <c r="D78" i="15"/>
  <c r="C78" i="15"/>
  <c r="B78" i="15"/>
  <c r="AN77" i="15"/>
  <c r="AL77" i="15"/>
  <c r="AK77" i="15"/>
  <c r="AJ77" i="15"/>
  <c r="AG77" i="15"/>
  <c r="AH77" i="15" s="1"/>
  <c r="AE77" i="15"/>
  <c r="AA77" i="15"/>
  <c r="Z77" i="15"/>
  <c r="X77" i="15"/>
  <c r="W77" i="15"/>
  <c r="V77" i="15"/>
  <c r="R77" i="15"/>
  <c r="P77" i="15"/>
  <c r="O77" i="15"/>
  <c r="N77" i="15"/>
  <c r="J77" i="15"/>
  <c r="E77" i="15"/>
  <c r="D77" i="15"/>
  <c r="C77" i="15"/>
  <c r="B77" i="15"/>
  <c r="AN76" i="15"/>
  <c r="AK76" i="15"/>
  <c r="AG76" i="15"/>
  <c r="AH76" i="15" s="1"/>
  <c r="AE76" i="15"/>
  <c r="AD76" i="15"/>
  <c r="AA76" i="15"/>
  <c r="Z76" i="15"/>
  <c r="X76" i="15"/>
  <c r="W76" i="15"/>
  <c r="V76" i="15"/>
  <c r="T76" i="15"/>
  <c r="R76" i="15"/>
  <c r="P76" i="15"/>
  <c r="O76" i="15"/>
  <c r="N76" i="15"/>
  <c r="J76" i="15"/>
  <c r="AJ76" i="15" s="1"/>
  <c r="G76" i="15"/>
  <c r="Q76" i="15" s="1"/>
  <c r="E76" i="15"/>
  <c r="D76" i="15"/>
  <c r="C76" i="15"/>
  <c r="B76" i="15"/>
  <c r="AN75" i="15"/>
  <c r="AK75" i="15"/>
  <c r="AJ75" i="15"/>
  <c r="AG75" i="15"/>
  <c r="AH75" i="15" s="1"/>
  <c r="AE75" i="15"/>
  <c r="AA75" i="15"/>
  <c r="Z75" i="15"/>
  <c r="AD75" i="15" s="1"/>
  <c r="X75" i="15"/>
  <c r="W75" i="15"/>
  <c r="V75" i="15"/>
  <c r="R75" i="15"/>
  <c r="P75" i="15"/>
  <c r="O75" i="15"/>
  <c r="N75" i="15"/>
  <c r="J75" i="15"/>
  <c r="E75" i="15"/>
  <c r="D75" i="15"/>
  <c r="C75" i="15"/>
  <c r="B75" i="15"/>
  <c r="AN74" i="15"/>
  <c r="AK74" i="15"/>
  <c r="AG74" i="15"/>
  <c r="AH74" i="15" s="1"/>
  <c r="AE74" i="15"/>
  <c r="AD74" i="15"/>
  <c r="AA74" i="15"/>
  <c r="Z74" i="15"/>
  <c r="X74" i="15"/>
  <c r="W74" i="15"/>
  <c r="V74" i="15"/>
  <c r="T74" i="15"/>
  <c r="R74" i="15"/>
  <c r="P74" i="15"/>
  <c r="O74" i="15"/>
  <c r="N74" i="15"/>
  <c r="J74" i="15"/>
  <c r="AJ74" i="15" s="1"/>
  <c r="G74" i="15"/>
  <c r="Q74" i="15" s="1"/>
  <c r="E74" i="15"/>
  <c r="D74" i="15"/>
  <c r="C74" i="15"/>
  <c r="B74" i="15"/>
  <c r="AN73" i="15"/>
  <c r="AK73" i="15"/>
  <c r="AJ73" i="15"/>
  <c r="AG73" i="15"/>
  <c r="AH73" i="15" s="1"/>
  <c r="AE73" i="15"/>
  <c r="AA73" i="15"/>
  <c r="Z73" i="15"/>
  <c r="X73" i="15"/>
  <c r="W73" i="15"/>
  <c r="V73" i="15"/>
  <c r="R73" i="15"/>
  <c r="P73" i="15"/>
  <c r="O73" i="15"/>
  <c r="N73" i="15"/>
  <c r="J73" i="15"/>
  <c r="E73" i="15"/>
  <c r="D73" i="15"/>
  <c r="C73" i="15"/>
  <c r="B73" i="15"/>
  <c r="AN72" i="15"/>
  <c r="AK72" i="15"/>
  <c r="AG72" i="15"/>
  <c r="AH72" i="15" s="1"/>
  <c r="AE72" i="15"/>
  <c r="AD72" i="15"/>
  <c r="AA72" i="15"/>
  <c r="Z72" i="15"/>
  <c r="X72" i="15"/>
  <c r="W72" i="15"/>
  <c r="AC72" i="15" s="1"/>
  <c r="V72" i="15"/>
  <c r="U72" i="15"/>
  <c r="T72" i="15"/>
  <c r="S72" i="15"/>
  <c r="AM72" i="15" s="1"/>
  <c r="P72" i="15"/>
  <c r="O72" i="15"/>
  <c r="N72" i="15"/>
  <c r="M72" i="15"/>
  <c r="J72" i="15"/>
  <c r="AJ72" i="15" s="1"/>
  <c r="G72" i="15"/>
  <c r="Q72" i="15" s="1"/>
  <c r="E72" i="15"/>
  <c r="R72" i="15" s="1"/>
  <c r="D72" i="15"/>
  <c r="C72" i="15"/>
  <c r="B72" i="15"/>
  <c r="AN71" i="15"/>
  <c r="AC71" i="15" s="1"/>
  <c r="AK71" i="15"/>
  <c r="AG71" i="15"/>
  <c r="AH71" i="15" s="1"/>
  <c r="AE71" i="15"/>
  <c r="AD71" i="15"/>
  <c r="AA71" i="15"/>
  <c r="Z71" i="15"/>
  <c r="X71" i="15"/>
  <c r="W71" i="15"/>
  <c r="V71" i="15"/>
  <c r="U71" i="15"/>
  <c r="T71" i="15"/>
  <c r="S71" i="15"/>
  <c r="AM71" i="15" s="1"/>
  <c r="P71" i="15"/>
  <c r="O71" i="15"/>
  <c r="N71" i="15"/>
  <c r="M71" i="15"/>
  <c r="J71" i="15"/>
  <c r="AJ71" i="15" s="1"/>
  <c r="G71" i="15"/>
  <c r="Q71" i="15" s="1"/>
  <c r="E71" i="15"/>
  <c r="R71" i="15" s="1"/>
  <c r="D71" i="15"/>
  <c r="C71" i="15"/>
  <c r="B71" i="15"/>
  <c r="AN70" i="15"/>
  <c r="AC70" i="15" s="1"/>
  <c r="AK70" i="15"/>
  <c r="AG70" i="15"/>
  <c r="AH70" i="15" s="1"/>
  <c r="AE70" i="15"/>
  <c r="AD70" i="15"/>
  <c r="AA70" i="15"/>
  <c r="Z70" i="15"/>
  <c r="X70" i="15"/>
  <c r="W70" i="15"/>
  <c r="V70" i="15"/>
  <c r="U70" i="15"/>
  <c r="T70" i="15"/>
  <c r="S70" i="15"/>
  <c r="AM70" i="15" s="1"/>
  <c r="P70" i="15"/>
  <c r="O70" i="15"/>
  <c r="N70" i="15"/>
  <c r="M70" i="15"/>
  <c r="J70" i="15"/>
  <c r="AJ70" i="15" s="1"/>
  <c r="G70" i="15"/>
  <c r="Q70" i="15" s="1"/>
  <c r="E70" i="15"/>
  <c r="R70" i="15" s="1"/>
  <c r="D70" i="15"/>
  <c r="C70" i="15"/>
  <c r="B70" i="15"/>
  <c r="AN69" i="15"/>
  <c r="AC69" i="15" s="1"/>
  <c r="AK69" i="15"/>
  <c r="AG69" i="15"/>
  <c r="AH69" i="15" s="1"/>
  <c r="AE69" i="15"/>
  <c r="AD69" i="15"/>
  <c r="AA69" i="15"/>
  <c r="Z69" i="15"/>
  <c r="X69" i="15"/>
  <c r="W69" i="15"/>
  <c r="V69" i="15"/>
  <c r="U69" i="15"/>
  <c r="T69" i="15"/>
  <c r="S69" i="15"/>
  <c r="AM69" i="15" s="1"/>
  <c r="P69" i="15"/>
  <c r="O69" i="15"/>
  <c r="N69" i="15"/>
  <c r="M69" i="15"/>
  <c r="J69" i="15"/>
  <c r="AJ69" i="15" s="1"/>
  <c r="G69" i="15"/>
  <c r="Q69" i="15" s="1"/>
  <c r="E69" i="15"/>
  <c r="R69" i="15" s="1"/>
  <c r="D69" i="15"/>
  <c r="C69" i="15"/>
  <c r="B69" i="15"/>
  <c r="AN68" i="15"/>
  <c r="AC68" i="15" s="1"/>
  <c r="AK68" i="15"/>
  <c r="AG68" i="15"/>
  <c r="AH68" i="15" s="1"/>
  <c r="AE68" i="15"/>
  <c r="AD68" i="15"/>
  <c r="AA68" i="15"/>
  <c r="Z68" i="15"/>
  <c r="X68" i="15"/>
  <c r="W68" i="15"/>
  <c r="V68" i="15"/>
  <c r="U68" i="15"/>
  <c r="T68" i="15"/>
  <c r="S68" i="15"/>
  <c r="AM68" i="15" s="1"/>
  <c r="P68" i="15"/>
  <c r="O68" i="15"/>
  <c r="N68" i="15"/>
  <c r="M68" i="15"/>
  <c r="J68" i="15"/>
  <c r="AJ68" i="15" s="1"/>
  <c r="G68" i="15"/>
  <c r="Q68" i="15" s="1"/>
  <c r="E68" i="15"/>
  <c r="R68" i="15" s="1"/>
  <c r="D68" i="15"/>
  <c r="C68" i="15"/>
  <c r="B68" i="15"/>
  <c r="AN67" i="15"/>
  <c r="AC67" i="15" s="1"/>
  <c r="AK67" i="15"/>
  <c r="AG67" i="15"/>
  <c r="AH67" i="15" s="1"/>
  <c r="AE67" i="15"/>
  <c r="AD67" i="15"/>
  <c r="AA67" i="15"/>
  <c r="Z67" i="15"/>
  <c r="X67" i="15"/>
  <c r="W67" i="15"/>
  <c r="V67" i="15"/>
  <c r="U67" i="15"/>
  <c r="T67" i="15"/>
  <c r="S67" i="15"/>
  <c r="AM67" i="15" s="1"/>
  <c r="P67" i="15"/>
  <c r="O67" i="15"/>
  <c r="N67" i="15"/>
  <c r="M67" i="15"/>
  <c r="J67" i="15"/>
  <c r="AJ67" i="15" s="1"/>
  <c r="G67" i="15"/>
  <c r="Q67" i="15" s="1"/>
  <c r="E67" i="15"/>
  <c r="R67" i="15" s="1"/>
  <c r="D67" i="15"/>
  <c r="C67" i="15"/>
  <c r="B67" i="15"/>
  <c r="AN66" i="15"/>
  <c r="AC66" i="15" s="1"/>
  <c r="AK66" i="15"/>
  <c r="AG66" i="15"/>
  <c r="AH66" i="15" s="1"/>
  <c r="AE66" i="15"/>
  <c r="AD66" i="15"/>
  <c r="AA66" i="15"/>
  <c r="Z66" i="15"/>
  <c r="X66" i="15"/>
  <c r="W66" i="15"/>
  <c r="V66" i="15"/>
  <c r="U66" i="15"/>
  <c r="T66" i="15"/>
  <c r="S66" i="15"/>
  <c r="AM66" i="15" s="1"/>
  <c r="P66" i="15"/>
  <c r="O66" i="15"/>
  <c r="N66" i="15"/>
  <c r="M66" i="15"/>
  <c r="J66" i="15"/>
  <c r="AJ66" i="15" s="1"/>
  <c r="G66" i="15"/>
  <c r="Q66" i="15" s="1"/>
  <c r="E66" i="15"/>
  <c r="R66" i="15" s="1"/>
  <c r="D66" i="15"/>
  <c r="C66" i="15"/>
  <c r="B66" i="15"/>
  <c r="AN65" i="15"/>
  <c r="AC65" i="15" s="1"/>
  <c r="AK65" i="15"/>
  <c r="AG65" i="15"/>
  <c r="AH65" i="15" s="1"/>
  <c r="AE65" i="15"/>
  <c r="AD65" i="15"/>
  <c r="AA65" i="15"/>
  <c r="Z65" i="15"/>
  <c r="X65" i="15"/>
  <c r="W65" i="15"/>
  <c r="V65" i="15"/>
  <c r="U65" i="15"/>
  <c r="T65" i="15"/>
  <c r="S65" i="15"/>
  <c r="AM65" i="15" s="1"/>
  <c r="P65" i="15"/>
  <c r="O65" i="15"/>
  <c r="N65" i="15"/>
  <c r="M65" i="15"/>
  <c r="J65" i="15"/>
  <c r="AJ65" i="15" s="1"/>
  <c r="G65" i="15"/>
  <c r="Q65" i="15" s="1"/>
  <c r="E65" i="15"/>
  <c r="R65" i="15" s="1"/>
  <c r="D65" i="15"/>
  <c r="C65" i="15"/>
  <c r="B65" i="15"/>
  <c r="AN64" i="15"/>
  <c r="AC64" i="15" s="1"/>
  <c r="AK64" i="15"/>
  <c r="AG64" i="15"/>
  <c r="AH64" i="15" s="1"/>
  <c r="AE64" i="15"/>
  <c r="AD64" i="15"/>
  <c r="AA64" i="15"/>
  <c r="Z64" i="15"/>
  <c r="X64" i="15"/>
  <c r="W64" i="15"/>
  <c r="V64" i="15"/>
  <c r="U64" i="15"/>
  <c r="T64" i="15"/>
  <c r="S64" i="15"/>
  <c r="AM64" i="15" s="1"/>
  <c r="P64" i="15"/>
  <c r="O64" i="15"/>
  <c r="N64" i="15"/>
  <c r="M64" i="15"/>
  <c r="J64" i="15"/>
  <c r="AJ64" i="15" s="1"/>
  <c r="G64" i="15"/>
  <c r="Q64" i="15" s="1"/>
  <c r="E64" i="15"/>
  <c r="R64" i="15" s="1"/>
  <c r="D64" i="15"/>
  <c r="C64" i="15"/>
  <c r="B64" i="15"/>
  <c r="AN63" i="15"/>
  <c r="AC63" i="15" s="1"/>
  <c r="AK63" i="15"/>
  <c r="AG63" i="15"/>
  <c r="AH63" i="15" s="1"/>
  <c r="AE63" i="15"/>
  <c r="AD63" i="15"/>
  <c r="AA63" i="15"/>
  <c r="Z63" i="15"/>
  <c r="X63" i="15"/>
  <c r="W63" i="15"/>
  <c r="V63" i="15"/>
  <c r="U63" i="15"/>
  <c r="T63" i="15"/>
  <c r="S63" i="15"/>
  <c r="AM63" i="15" s="1"/>
  <c r="P63" i="15"/>
  <c r="O63" i="15"/>
  <c r="N63" i="15"/>
  <c r="M63" i="15"/>
  <c r="J63" i="15"/>
  <c r="AJ63" i="15" s="1"/>
  <c r="G63" i="15"/>
  <c r="Q63" i="15" s="1"/>
  <c r="E63" i="15"/>
  <c r="R63" i="15" s="1"/>
  <c r="D63" i="15"/>
  <c r="C63" i="15"/>
  <c r="B63" i="15"/>
  <c r="AN62" i="15"/>
  <c r="AC62" i="15" s="1"/>
  <c r="AK62" i="15"/>
  <c r="AG62" i="15"/>
  <c r="AH62" i="15" s="1"/>
  <c r="AE62" i="15"/>
  <c r="AD62" i="15"/>
  <c r="AA62" i="15"/>
  <c r="Z62" i="15"/>
  <c r="X62" i="15"/>
  <c r="W62" i="15"/>
  <c r="V62" i="15"/>
  <c r="U62" i="15"/>
  <c r="T62" i="15"/>
  <c r="S62" i="15"/>
  <c r="AM62" i="15" s="1"/>
  <c r="P62" i="15"/>
  <c r="O62" i="15"/>
  <c r="N62" i="15"/>
  <c r="M62" i="15"/>
  <c r="J62" i="15"/>
  <c r="AJ62" i="15" s="1"/>
  <c r="G62" i="15"/>
  <c r="Q62" i="15" s="1"/>
  <c r="E62" i="15"/>
  <c r="R62" i="15" s="1"/>
  <c r="D62" i="15"/>
  <c r="C62" i="15"/>
  <c r="B62" i="15"/>
  <c r="AN61" i="15"/>
  <c r="AC61" i="15" s="1"/>
  <c r="AK61" i="15"/>
  <c r="AG61" i="15"/>
  <c r="AH61" i="15" s="1"/>
  <c r="AE61" i="15"/>
  <c r="AD61" i="15"/>
  <c r="AA61" i="15"/>
  <c r="Z61" i="15"/>
  <c r="X61" i="15"/>
  <c r="W61" i="15"/>
  <c r="V61" i="15"/>
  <c r="U61" i="15"/>
  <c r="T61" i="15"/>
  <c r="S61" i="15"/>
  <c r="AM61" i="15" s="1"/>
  <c r="P61" i="15"/>
  <c r="O61" i="15"/>
  <c r="N61" i="15"/>
  <c r="M61" i="15"/>
  <c r="J61" i="15"/>
  <c r="AJ61" i="15" s="1"/>
  <c r="G61" i="15"/>
  <c r="Q61" i="15" s="1"/>
  <c r="E61" i="15"/>
  <c r="R61" i="15" s="1"/>
  <c r="D61" i="15"/>
  <c r="C61" i="15"/>
  <c r="B61" i="15"/>
  <c r="AN60" i="15"/>
  <c r="AC60" i="15" s="1"/>
  <c r="AK60" i="15"/>
  <c r="AG60" i="15"/>
  <c r="AH60" i="15" s="1"/>
  <c r="AE60" i="15"/>
  <c r="AD60" i="15"/>
  <c r="AA60" i="15"/>
  <c r="Z60" i="15"/>
  <c r="X60" i="15"/>
  <c r="W60" i="15"/>
  <c r="V60" i="15"/>
  <c r="U60" i="15"/>
  <c r="T60" i="15"/>
  <c r="S60" i="15"/>
  <c r="AM60" i="15" s="1"/>
  <c r="P60" i="15"/>
  <c r="O60" i="15"/>
  <c r="N60" i="15"/>
  <c r="M60" i="15"/>
  <c r="J60" i="15"/>
  <c r="AJ60" i="15" s="1"/>
  <c r="G60" i="15"/>
  <c r="Q60" i="15" s="1"/>
  <c r="E60" i="15"/>
  <c r="R60" i="15" s="1"/>
  <c r="D60" i="15"/>
  <c r="C60" i="15"/>
  <c r="B60" i="15"/>
  <c r="AN59" i="15"/>
  <c r="AC59" i="15" s="1"/>
  <c r="AK59" i="15"/>
  <c r="AG59" i="15"/>
  <c r="AH59" i="15" s="1"/>
  <c r="AE59" i="15"/>
  <c r="AD59" i="15"/>
  <c r="AA59" i="15"/>
  <c r="Z59" i="15"/>
  <c r="X59" i="15"/>
  <c r="W59" i="15"/>
  <c r="V59" i="15"/>
  <c r="U59" i="15"/>
  <c r="T59" i="15"/>
  <c r="S59" i="15"/>
  <c r="AM59" i="15" s="1"/>
  <c r="P59" i="15"/>
  <c r="O59" i="15"/>
  <c r="N59" i="15"/>
  <c r="M59" i="15"/>
  <c r="J59" i="15"/>
  <c r="AJ59" i="15" s="1"/>
  <c r="G59" i="15"/>
  <c r="Q59" i="15" s="1"/>
  <c r="E59" i="15"/>
  <c r="R59" i="15" s="1"/>
  <c r="D59" i="15"/>
  <c r="C59" i="15"/>
  <c r="B59" i="15"/>
  <c r="AN58" i="15"/>
  <c r="AC58" i="15" s="1"/>
  <c r="AK58" i="15"/>
  <c r="AG58" i="15"/>
  <c r="AH58" i="15" s="1"/>
  <c r="AE58" i="15"/>
  <c r="AD58" i="15"/>
  <c r="AA58" i="15"/>
  <c r="Z58" i="15"/>
  <c r="X58" i="15"/>
  <c r="W58" i="15"/>
  <c r="V58" i="15"/>
  <c r="U58" i="15"/>
  <c r="T58" i="15"/>
  <c r="S58" i="15"/>
  <c r="AM58" i="15" s="1"/>
  <c r="P58" i="15"/>
  <c r="O58" i="15"/>
  <c r="N58" i="15"/>
  <c r="M58" i="15"/>
  <c r="J58" i="15"/>
  <c r="AJ58" i="15" s="1"/>
  <c r="G58" i="15"/>
  <c r="Q58" i="15" s="1"/>
  <c r="E58" i="15"/>
  <c r="R58" i="15" s="1"/>
  <c r="D58" i="15"/>
  <c r="C58" i="15"/>
  <c r="B58" i="15"/>
  <c r="AN57" i="15"/>
  <c r="AC57" i="15" s="1"/>
  <c r="AK57" i="15"/>
  <c r="AG57" i="15"/>
  <c r="AH57" i="15" s="1"/>
  <c r="AE57" i="15"/>
  <c r="AD57" i="15"/>
  <c r="AA57" i="15"/>
  <c r="Z57" i="15"/>
  <c r="X57" i="15"/>
  <c r="W57" i="15"/>
  <c r="V57" i="15"/>
  <c r="U57" i="15"/>
  <c r="T57" i="15"/>
  <c r="S57" i="15"/>
  <c r="AM57" i="15" s="1"/>
  <c r="P57" i="15"/>
  <c r="O57" i="15"/>
  <c r="N57" i="15"/>
  <c r="M57" i="15"/>
  <c r="J57" i="15"/>
  <c r="AJ57" i="15" s="1"/>
  <c r="G57" i="15"/>
  <c r="Q57" i="15" s="1"/>
  <c r="E57" i="15"/>
  <c r="R57" i="15" s="1"/>
  <c r="D57" i="15"/>
  <c r="C57" i="15"/>
  <c r="B57" i="15"/>
  <c r="AN56" i="15"/>
  <c r="AC56" i="15" s="1"/>
  <c r="AK56" i="15"/>
  <c r="AG56" i="15"/>
  <c r="AH56" i="15" s="1"/>
  <c r="AE56" i="15"/>
  <c r="AD56" i="15"/>
  <c r="AA56" i="15"/>
  <c r="Z56" i="15"/>
  <c r="X56" i="15"/>
  <c r="W56" i="15"/>
  <c r="V56" i="15"/>
  <c r="U56" i="15"/>
  <c r="T56" i="15"/>
  <c r="S56" i="15"/>
  <c r="AM56" i="15" s="1"/>
  <c r="P56" i="15"/>
  <c r="O56" i="15"/>
  <c r="N56" i="15"/>
  <c r="M56" i="15"/>
  <c r="J56" i="15"/>
  <c r="AJ56" i="15" s="1"/>
  <c r="G56" i="15"/>
  <c r="Q56" i="15" s="1"/>
  <c r="E56" i="15"/>
  <c r="R56" i="15" s="1"/>
  <c r="D56" i="15"/>
  <c r="C56" i="15"/>
  <c r="B56" i="15"/>
  <c r="AN55" i="15"/>
  <c r="AC55" i="15" s="1"/>
  <c r="AK55" i="15"/>
  <c r="AG55" i="15"/>
  <c r="AH55" i="15" s="1"/>
  <c r="AE55" i="15"/>
  <c r="AD55" i="15"/>
  <c r="AA55" i="15"/>
  <c r="Z55" i="15"/>
  <c r="X55" i="15"/>
  <c r="W55" i="15"/>
  <c r="V55" i="15"/>
  <c r="U55" i="15"/>
  <c r="T55" i="15"/>
  <c r="S55" i="15"/>
  <c r="AM55" i="15" s="1"/>
  <c r="P55" i="15"/>
  <c r="O55" i="15"/>
  <c r="N55" i="15"/>
  <c r="M55" i="15"/>
  <c r="J55" i="15"/>
  <c r="AJ55" i="15" s="1"/>
  <c r="G55" i="15"/>
  <c r="Q55" i="15" s="1"/>
  <c r="E55" i="15"/>
  <c r="R55" i="15" s="1"/>
  <c r="D55" i="15"/>
  <c r="C55" i="15"/>
  <c r="B55" i="15"/>
  <c r="AN54" i="15"/>
  <c r="AC54" i="15" s="1"/>
  <c r="AK54" i="15"/>
  <c r="AG54" i="15"/>
  <c r="AH54" i="15" s="1"/>
  <c r="AE54" i="15"/>
  <c r="AD54" i="15"/>
  <c r="AA54" i="15"/>
  <c r="Z54" i="15"/>
  <c r="X54" i="15"/>
  <c r="W54" i="15"/>
  <c r="V54" i="15"/>
  <c r="U54" i="15"/>
  <c r="T54" i="15"/>
  <c r="S54" i="15"/>
  <c r="AM54" i="15" s="1"/>
  <c r="P54" i="15"/>
  <c r="O54" i="15"/>
  <c r="N54" i="15"/>
  <c r="M54" i="15"/>
  <c r="J54" i="15"/>
  <c r="AJ54" i="15" s="1"/>
  <c r="G54" i="15"/>
  <c r="Q54" i="15" s="1"/>
  <c r="E54" i="15"/>
  <c r="R54" i="15" s="1"/>
  <c r="D54" i="15"/>
  <c r="C54" i="15"/>
  <c r="B54" i="15"/>
  <c r="AN53" i="15"/>
  <c r="AC53" i="15" s="1"/>
  <c r="AK53" i="15"/>
  <c r="AG53" i="15"/>
  <c r="AH53" i="15" s="1"/>
  <c r="AE53" i="15"/>
  <c r="AD53" i="15"/>
  <c r="AA53" i="15"/>
  <c r="Z53" i="15"/>
  <c r="X53" i="15"/>
  <c r="W53" i="15"/>
  <c r="V53" i="15"/>
  <c r="U53" i="15"/>
  <c r="T53" i="15"/>
  <c r="S53" i="15"/>
  <c r="AM53" i="15" s="1"/>
  <c r="P53" i="15"/>
  <c r="O53" i="15"/>
  <c r="N53" i="15"/>
  <c r="M53" i="15"/>
  <c r="J53" i="15"/>
  <c r="AJ53" i="15" s="1"/>
  <c r="G53" i="15"/>
  <c r="Q53" i="15" s="1"/>
  <c r="E53" i="15"/>
  <c r="R53" i="15" s="1"/>
  <c r="D53" i="15"/>
  <c r="C53" i="15"/>
  <c r="B53" i="15"/>
  <c r="AN52" i="15"/>
  <c r="AC52" i="15" s="1"/>
  <c r="AK52" i="15"/>
  <c r="AG52" i="15"/>
  <c r="AH52" i="15" s="1"/>
  <c r="AE52" i="15"/>
  <c r="AD52" i="15"/>
  <c r="AA52" i="15"/>
  <c r="Z52" i="15"/>
  <c r="X52" i="15"/>
  <c r="W52" i="15"/>
  <c r="V52" i="15"/>
  <c r="U52" i="15"/>
  <c r="T52" i="15"/>
  <c r="S52" i="15"/>
  <c r="AM52" i="15" s="1"/>
  <c r="P52" i="15"/>
  <c r="O52" i="15"/>
  <c r="N52" i="15"/>
  <c r="M52" i="15"/>
  <c r="J52" i="15"/>
  <c r="AJ52" i="15" s="1"/>
  <c r="G52" i="15"/>
  <c r="Q52" i="15" s="1"/>
  <c r="E52" i="15"/>
  <c r="R52" i="15" s="1"/>
  <c r="D52" i="15"/>
  <c r="C52" i="15"/>
  <c r="B52" i="15"/>
  <c r="AN51" i="15"/>
  <c r="AC51" i="15" s="1"/>
  <c r="AK51" i="15"/>
  <c r="AG51" i="15"/>
  <c r="AH51" i="15" s="1"/>
  <c r="AE51" i="15"/>
  <c r="AD51" i="15"/>
  <c r="AA51" i="15"/>
  <c r="Z51" i="15"/>
  <c r="X51" i="15"/>
  <c r="W51" i="15"/>
  <c r="V51" i="15"/>
  <c r="U51" i="15"/>
  <c r="T51" i="15"/>
  <c r="S51" i="15"/>
  <c r="AM51" i="15" s="1"/>
  <c r="P51" i="15"/>
  <c r="O51" i="15"/>
  <c r="N51" i="15"/>
  <c r="M51" i="15"/>
  <c r="J51" i="15"/>
  <c r="AJ51" i="15" s="1"/>
  <c r="G51" i="15"/>
  <c r="Q51" i="15" s="1"/>
  <c r="E51" i="15"/>
  <c r="R51" i="15" s="1"/>
  <c r="D51" i="15"/>
  <c r="C51" i="15"/>
  <c r="B51" i="15"/>
  <c r="AN50" i="15"/>
  <c r="AC50" i="15" s="1"/>
  <c r="AK50" i="15"/>
  <c r="AG50" i="15"/>
  <c r="AH50" i="15" s="1"/>
  <c r="AE50" i="15"/>
  <c r="AD50" i="15"/>
  <c r="AA50" i="15"/>
  <c r="Z50" i="15"/>
  <c r="X50" i="15"/>
  <c r="W50" i="15"/>
  <c r="V50" i="15"/>
  <c r="U50" i="15"/>
  <c r="T50" i="15"/>
  <c r="S50" i="15"/>
  <c r="AM50" i="15" s="1"/>
  <c r="P50" i="15"/>
  <c r="O50" i="15"/>
  <c r="N50" i="15"/>
  <c r="M50" i="15"/>
  <c r="J50" i="15"/>
  <c r="AJ50" i="15" s="1"/>
  <c r="G50" i="15"/>
  <c r="Q50" i="15" s="1"/>
  <c r="E50" i="15"/>
  <c r="R50" i="15" s="1"/>
  <c r="D50" i="15"/>
  <c r="C50" i="15"/>
  <c r="B50" i="15"/>
  <c r="AN49" i="15"/>
  <c r="AC49" i="15" s="1"/>
  <c r="AK49" i="15"/>
  <c r="AG49" i="15"/>
  <c r="AH49" i="15" s="1"/>
  <c r="AE49" i="15"/>
  <c r="AD49" i="15"/>
  <c r="AA49" i="15"/>
  <c r="Z49" i="15"/>
  <c r="X49" i="15"/>
  <c r="W49" i="15"/>
  <c r="V49" i="15"/>
  <c r="U49" i="15"/>
  <c r="T49" i="15"/>
  <c r="S49" i="15"/>
  <c r="AM49" i="15" s="1"/>
  <c r="P49" i="15"/>
  <c r="O49" i="15"/>
  <c r="N49" i="15"/>
  <c r="M49" i="15"/>
  <c r="J49" i="15"/>
  <c r="AJ49" i="15" s="1"/>
  <c r="G49" i="15"/>
  <c r="Q49" i="15" s="1"/>
  <c r="E49" i="15"/>
  <c r="R49" i="15" s="1"/>
  <c r="D49" i="15"/>
  <c r="C49" i="15"/>
  <c r="B49" i="15"/>
  <c r="AN48" i="15"/>
  <c r="AC48" i="15" s="1"/>
  <c r="AK48" i="15"/>
  <c r="AG48" i="15"/>
  <c r="AH48" i="15" s="1"/>
  <c r="AE48" i="15"/>
  <c r="AD48" i="15"/>
  <c r="AA48" i="15"/>
  <c r="Z48" i="15"/>
  <c r="X48" i="15"/>
  <c r="W48" i="15"/>
  <c r="V48" i="15"/>
  <c r="U48" i="15"/>
  <c r="T48" i="15"/>
  <c r="S48" i="15"/>
  <c r="AM48" i="15" s="1"/>
  <c r="P48" i="15"/>
  <c r="O48" i="15"/>
  <c r="N48" i="15"/>
  <c r="M48" i="15"/>
  <c r="J48" i="15"/>
  <c r="AJ48" i="15" s="1"/>
  <c r="G48" i="15"/>
  <c r="Q48" i="15" s="1"/>
  <c r="E48" i="15"/>
  <c r="R48" i="15" s="1"/>
  <c r="D48" i="15"/>
  <c r="C48" i="15"/>
  <c r="B48" i="15"/>
  <c r="AN47" i="15"/>
  <c r="AC47" i="15" s="1"/>
  <c r="AK47" i="15"/>
  <c r="AG47" i="15"/>
  <c r="AH47" i="15" s="1"/>
  <c r="AE47" i="15"/>
  <c r="AD47" i="15"/>
  <c r="AA47" i="15"/>
  <c r="Z47" i="15"/>
  <c r="X47" i="15"/>
  <c r="W47" i="15"/>
  <c r="V47" i="15"/>
  <c r="U47" i="15"/>
  <c r="T47" i="15"/>
  <c r="S47" i="15"/>
  <c r="AM47" i="15" s="1"/>
  <c r="P47" i="15"/>
  <c r="O47" i="15"/>
  <c r="N47" i="15"/>
  <c r="M47" i="15"/>
  <c r="J47" i="15"/>
  <c r="AJ47" i="15" s="1"/>
  <c r="G47" i="15"/>
  <c r="Q47" i="15" s="1"/>
  <c r="E47" i="15"/>
  <c r="R47" i="15" s="1"/>
  <c r="D47" i="15"/>
  <c r="C47" i="15"/>
  <c r="B47" i="15"/>
  <c r="AN46" i="15"/>
  <c r="AC46" i="15" s="1"/>
  <c r="AK46" i="15"/>
  <c r="AG46" i="15"/>
  <c r="AH46" i="15" s="1"/>
  <c r="AE46" i="15"/>
  <c r="AD46" i="15"/>
  <c r="AA46" i="15"/>
  <c r="Z46" i="15"/>
  <c r="X46" i="15"/>
  <c r="W46" i="15"/>
  <c r="V46" i="15"/>
  <c r="U46" i="15"/>
  <c r="T46" i="15"/>
  <c r="S46" i="15"/>
  <c r="AM46" i="15" s="1"/>
  <c r="P46" i="15"/>
  <c r="O46" i="15"/>
  <c r="N46" i="15"/>
  <c r="M46" i="15"/>
  <c r="J46" i="15"/>
  <c r="AJ46" i="15" s="1"/>
  <c r="G46" i="15"/>
  <c r="Q46" i="15" s="1"/>
  <c r="E46" i="15"/>
  <c r="R46" i="15" s="1"/>
  <c r="D46" i="15"/>
  <c r="C46" i="15"/>
  <c r="B46" i="15"/>
  <c r="AN45" i="15"/>
  <c r="AC45" i="15" s="1"/>
  <c r="AK45" i="15"/>
  <c r="AG45" i="15"/>
  <c r="AH45" i="15" s="1"/>
  <c r="AE45" i="15"/>
  <c r="AD45" i="15"/>
  <c r="AA45" i="15"/>
  <c r="Z45" i="15"/>
  <c r="X45" i="15"/>
  <c r="W45" i="15"/>
  <c r="V45" i="15"/>
  <c r="U45" i="15"/>
  <c r="T45" i="15"/>
  <c r="S45" i="15"/>
  <c r="AM45" i="15" s="1"/>
  <c r="P45" i="15"/>
  <c r="O45" i="15"/>
  <c r="N45" i="15"/>
  <c r="M45" i="15"/>
  <c r="J45" i="15"/>
  <c r="AJ45" i="15" s="1"/>
  <c r="G45" i="15"/>
  <c r="Q45" i="15" s="1"/>
  <c r="E45" i="15"/>
  <c r="R45" i="15" s="1"/>
  <c r="D45" i="15"/>
  <c r="C45" i="15"/>
  <c r="B45" i="15"/>
  <c r="AN44" i="15"/>
  <c r="AC44" i="15" s="1"/>
  <c r="AK44" i="15"/>
  <c r="AG44" i="15"/>
  <c r="AH44" i="15" s="1"/>
  <c r="AE44" i="15"/>
  <c r="AD44" i="15"/>
  <c r="AA44" i="15"/>
  <c r="Z44" i="15"/>
  <c r="X44" i="15"/>
  <c r="W44" i="15"/>
  <c r="V44" i="15"/>
  <c r="U44" i="15"/>
  <c r="T44" i="15"/>
  <c r="S44" i="15"/>
  <c r="AM44" i="15" s="1"/>
  <c r="P44" i="15"/>
  <c r="O44" i="15"/>
  <c r="N44" i="15"/>
  <c r="M44" i="15"/>
  <c r="J44" i="15"/>
  <c r="AJ44" i="15" s="1"/>
  <c r="G44" i="15"/>
  <c r="Q44" i="15" s="1"/>
  <c r="E44" i="15"/>
  <c r="R44" i="15" s="1"/>
  <c r="D44" i="15"/>
  <c r="C44" i="15"/>
  <c r="B44" i="15"/>
  <c r="AN43" i="15"/>
  <c r="AC43" i="15" s="1"/>
  <c r="AK43" i="15"/>
  <c r="AG43" i="15"/>
  <c r="AH43" i="15" s="1"/>
  <c r="AE43" i="15"/>
  <c r="AD43" i="15"/>
  <c r="AA43" i="15"/>
  <c r="Z43" i="15"/>
  <c r="X43" i="15"/>
  <c r="W43" i="15"/>
  <c r="V43" i="15"/>
  <c r="U43" i="15"/>
  <c r="T43" i="15"/>
  <c r="S43" i="15"/>
  <c r="AM43" i="15" s="1"/>
  <c r="P43" i="15"/>
  <c r="O43" i="15"/>
  <c r="N43" i="15"/>
  <c r="M43" i="15"/>
  <c r="J43" i="15"/>
  <c r="AJ43" i="15" s="1"/>
  <c r="G43" i="15"/>
  <c r="Q43" i="15" s="1"/>
  <c r="E43" i="15"/>
  <c r="R43" i="15" s="1"/>
  <c r="D43" i="15"/>
  <c r="C43" i="15"/>
  <c r="B43" i="15"/>
  <c r="AN42" i="15"/>
  <c r="AC42" i="15" s="1"/>
  <c r="AK42" i="15"/>
  <c r="AG42" i="15"/>
  <c r="AH42" i="15" s="1"/>
  <c r="AE42" i="15"/>
  <c r="AD42" i="15"/>
  <c r="AA42" i="15"/>
  <c r="Z42" i="15"/>
  <c r="X42" i="15"/>
  <c r="W42" i="15"/>
  <c r="V42" i="15"/>
  <c r="U42" i="15"/>
  <c r="T42" i="15"/>
  <c r="S42" i="15"/>
  <c r="AM42" i="15" s="1"/>
  <c r="P42" i="15"/>
  <c r="O42" i="15"/>
  <c r="N42" i="15"/>
  <c r="M42" i="15"/>
  <c r="J42" i="15"/>
  <c r="AJ42" i="15" s="1"/>
  <c r="G42" i="15"/>
  <c r="Q42" i="15" s="1"/>
  <c r="E42" i="15"/>
  <c r="R42" i="15" s="1"/>
  <c r="D42" i="15"/>
  <c r="C42" i="15"/>
  <c r="B42" i="15"/>
  <c r="AN41" i="15"/>
  <c r="AC41" i="15" s="1"/>
  <c r="AK41" i="15"/>
  <c r="AG41" i="15"/>
  <c r="AH41" i="15" s="1"/>
  <c r="AE41" i="15"/>
  <c r="AD41" i="15"/>
  <c r="AA41" i="15"/>
  <c r="Z41" i="15"/>
  <c r="X41" i="15"/>
  <c r="W41" i="15"/>
  <c r="V41" i="15"/>
  <c r="U41" i="15"/>
  <c r="T41" i="15"/>
  <c r="S41" i="15"/>
  <c r="AM41" i="15" s="1"/>
  <c r="P41" i="15"/>
  <c r="O41" i="15"/>
  <c r="N41" i="15"/>
  <c r="M41" i="15"/>
  <c r="J41" i="15"/>
  <c r="AJ41" i="15" s="1"/>
  <c r="G41" i="15"/>
  <c r="Q41" i="15" s="1"/>
  <c r="E41" i="15"/>
  <c r="R41" i="15" s="1"/>
  <c r="D41" i="15"/>
  <c r="C41" i="15"/>
  <c r="B41" i="15"/>
  <c r="AN40" i="15"/>
  <c r="AC40" i="15" s="1"/>
  <c r="AK40" i="15"/>
  <c r="AG40" i="15"/>
  <c r="AH40" i="15" s="1"/>
  <c r="AE40" i="15"/>
  <c r="AD40" i="15"/>
  <c r="AA40" i="15"/>
  <c r="Z40" i="15"/>
  <c r="X40" i="15"/>
  <c r="W40" i="15"/>
  <c r="V40" i="15"/>
  <c r="U40" i="15"/>
  <c r="T40" i="15"/>
  <c r="S40" i="15"/>
  <c r="AM40" i="15" s="1"/>
  <c r="P40" i="15"/>
  <c r="O40" i="15"/>
  <c r="N40" i="15"/>
  <c r="M40" i="15"/>
  <c r="J40" i="15"/>
  <c r="AJ40" i="15" s="1"/>
  <c r="G40" i="15"/>
  <c r="Q40" i="15" s="1"/>
  <c r="E40" i="15"/>
  <c r="R40" i="15" s="1"/>
  <c r="D40" i="15"/>
  <c r="C40" i="15"/>
  <c r="B40" i="15"/>
  <c r="AN39" i="15"/>
  <c r="AC39" i="15" s="1"/>
  <c r="AK39" i="15"/>
  <c r="AG39" i="15"/>
  <c r="AH39" i="15" s="1"/>
  <c r="AE39" i="15"/>
  <c r="AD39" i="15"/>
  <c r="AA39" i="15"/>
  <c r="Z39" i="15"/>
  <c r="X39" i="15"/>
  <c r="W39" i="15"/>
  <c r="V39" i="15"/>
  <c r="U39" i="15"/>
  <c r="T39" i="15"/>
  <c r="S39" i="15"/>
  <c r="AM39" i="15" s="1"/>
  <c r="P39" i="15"/>
  <c r="O39" i="15"/>
  <c r="N39" i="15"/>
  <c r="M39" i="15"/>
  <c r="J39" i="15"/>
  <c r="AJ39" i="15" s="1"/>
  <c r="G39" i="15"/>
  <c r="Q39" i="15" s="1"/>
  <c r="E39" i="15"/>
  <c r="R39" i="15" s="1"/>
  <c r="D39" i="15"/>
  <c r="C39" i="15"/>
  <c r="B39" i="15"/>
  <c r="AN38" i="15"/>
  <c r="AC38" i="15" s="1"/>
  <c r="AK38" i="15"/>
  <c r="AG38" i="15"/>
  <c r="AH38" i="15" s="1"/>
  <c r="AE38" i="15"/>
  <c r="AD38" i="15"/>
  <c r="AA38" i="15"/>
  <c r="Z38" i="15"/>
  <c r="X38" i="15"/>
  <c r="W38" i="15"/>
  <c r="V38" i="15"/>
  <c r="U38" i="15"/>
  <c r="T38" i="15"/>
  <c r="S38" i="15"/>
  <c r="AM38" i="15" s="1"/>
  <c r="P38" i="15"/>
  <c r="O38" i="15"/>
  <c r="N38" i="15"/>
  <c r="M38" i="15"/>
  <c r="J38" i="15"/>
  <c r="AJ38" i="15" s="1"/>
  <c r="G38" i="15"/>
  <c r="Q38" i="15" s="1"/>
  <c r="E38" i="15"/>
  <c r="R38" i="15" s="1"/>
  <c r="D38" i="15"/>
  <c r="C38" i="15"/>
  <c r="B38" i="15"/>
  <c r="AN37" i="15"/>
  <c r="AC37" i="15" s="1"/>
  <c r="AK37" i="15"/>
  <c r="AG37" i="15"/>
  <c r="AH37" i="15" s="1"/>
  <c r="AE37" i="15"/>
  <c r="AD37" i="15"/>
  <c r="AA37" i="15"/>
  <c r="Z37" i="15"/>
  <c r="X37" i="15"/>
  <c r="W37" i="15"/>
  <c r="V37" i="15"/>
  <c r="U37" i="15"/>
  <c r="T37" i="15"/>
  <c r="S37" i="15"/>
  <c r="AM37" i="15" s="1"/>
  <c r="P37" i="15"/>
  <c r="O37" i="15"/>
  <c r="N37" i="15"/>
  <c r="M37" i="15"/>
  <c r="J37" i="15"/>
  <c r="AJ37" i="15" s="1"/>
  <c r="G37" i="15"/>
  <c r="Q37" i="15" s="1"/>
  <c r="E37" i="15"/>
  <c r="R37" i="15" s="1"/>
  <c r="D37" i="15"/>
  <c r="C37" i="15"/>
  <c r="B37" i="15"/>
  <c r="AN36" i="15"/>
  <c r="AC36" i="15" s="1"/>
  <c r="AK36" i="15"/>
  <c r="AG36" i="15"/>
  <c r="AH36" i="15" s="1"/>
  <c r="AE36" i="15"/>
  <c r="AA36" i="15"/>
  <c r="AD36" i="15" s="1"/>
  <c r="Z36" i="15"/>
  <c r="X36" i="15"/>
  <c r="W36" i="15"/>
  <c r="V36" i="15"/>
  <c r="U36" i="15"/>
  <c r="T36" i="15"/>
  <c r="S36" i="15"/>
  <c r="AM36" i="15" s="1"/>
  <c r="P36" i="15"/>
  <c r="O36" i="15"/>
  <c r="N36" i="15"/>
  <c r="M36" i="15"/>
  <c r="J36" i="15"/>
  <c r="AJ36" i="15" s="1"/>
  <c r="G36" i="15"/>
  <c r="Q36" i="15" s="1"/>
  <c r="E36" i="15"/>
  <c r="R36" i="15" s="1"/>
  <c r="D36" i="15"/>
  <c r="C36" i="15"/>
  <c r="B36" i="15"/>
  <c r="AN35" i="15"/>
  <c r="AC35" i="15" s="1"/>
  <c r="AK35" i="15"/>
  <c r="AG35" i="15"/>
  <c r="AH35" i="15" s="1"/>
  <c r="AE35" i="15"/>
  <c r="AA35" i="15"/>
  <c r="AD35" i="15" s="1"/>
  <c r="Z35" i="15"/>
  <c r="X35" i="15"/>
  <c r="W35" i="15"/>
  <c r="V35" i="15"/>
  <c r="U35" i="15"/>
  <c r="T35" i="15"/>
  <c r="S35" i="15"/>
  <c r="AM35" i="15" s="1"/>
  <c r="P35" i="15"/>
  <c r="O35" i="15"/>
  <c r="N35" i="15"/>
  <c r="M35" i="15"/>
  <c r="J35" i="15"/>
  <c r="AJ35" i="15" s="1"/>
  <c r="G35" i="15"/>
  <c r="Q35" i="15" s="1"/>
  <c r="E35" i="15"/>
  <c r="R35" i="15" s="1"/>
  <c r="D35" i="15"/>
  <c r="C35" i="15"/>
  <c r="B35" i="15"/>
  <c r="AN34" i="15"/>
  <c r="AC34" i="15" s="1"/>
  <c r="AK34" i="15"/>
  <c r="AG34" i="15"/>
  <c r="AH34" i="15" s="1"/>
  <c r="AE34" i="15"/>
  <c r="AA34" i="15"/>
  <c r="AD34" i="15" s="1"/>
  <c r="Z34" i="15"/>
  <c r="X34" i="15"/>
  <c r="W34" i="15"/>
  <c r="V34" i="15"/>
  <c r="U34" i="15"/>
  <c r="T34" i="15"/>
  <c r="S34" i="15"/>
  <c r="AM34" i="15" s="1"/>
  <c r="P34" i="15"/>
  <c r="O34" i="15"/>
  <c r="N34" i="15"/>
  <c r="M34" i="15"/>
  <c r="J34" i="15"/>
  <c r="AJ34" i="15" s="1"/>
  <c r="G34" i="15"/>
  <c r="Q34" i="15" s="1"/>
  <c r="E34" i="15"/>
  <c r="R34" i="15" s="1"/>
  <c r="D34" i="15"/>
  <c r="C34" i="15"/>
  <c r="B34" i="15"/>
  <c r="AN33" i="15"/>
  <c r="AK33" i="15"/>
  <c r="AG33" i="15"/>
  <c r="AH33" i="15" s="1"/>
  <c r="AE33" i="15"/>
  <c r="AA33" i="15"/>
  <c r="AD33" i="15" s="1"/>
  <c r="Z33" i="15"/>
  <c r="X33" i="15"/>
  <c r="P33" i="15"/>
  <c r="O33" i="15"/>
  <c r="N33" i="15"/>
  <c r="E33" i="15"/>
  <c r="R33" i="15" s="1"/>
  <c r="C33" i="15"/>
  <c r="B33" i="15"/>
  <c r="K25" i="15"/>
  <c r="I25" i="15"/>
  <c r="H25" i="15"/>
  <c r="F25" i="15"/>
  <c r="B19" i="15"/>
  <c r="R16" i="15"/>
  <c r="B16" i="15"/>
  <c r="B13" i="15"/>
  <c r="B12" i="15"/>
  <c r="B11" i="15"/>
  <c r="B10" i="15"/>
  <c r="B9" i="15"/>
  <c r="B6" i="15"/>
  <c r="I183" i="16"/>
  <c r="F190" i="16" s="1"/>
  <c r="H183" i="16"/>
  <c r="C190" i="16" s="1"/>
  <c r="F183" i="16"/>
  <c r="AN182" i="16"/>
  <c r="AK182" i="16"/>
  <c r="AH182" i="16"/>
  <c r="AG182" i="16"/>
  <c r="AE182" i="16"/>
  <c r="AD182" i="16"/>
  <c r="AA182" i="16"/>
  <c r="Z182" i="16"/>
  <c r="X182" i="16"/>
  <c r="W182" i="16"/>
  <c r="AC182" i="16" s="1"/>
  <c r="V182" i="16"/>
  <c r="U182" i="16"/>
  <c r="T182" i="16"/>
  <c r="P182" i="16"/>
  <c r="O182" i="16"/>
  <c r="N182" i="16"/>
  <c r="M182" i="16"/>
  <c r="J182" i="16"/>
  <c r="AJ182" i="16" s="1"/>
  <c r="E182" i="16"/>
  <c r="S182" i="16" s="1"/>
  <c r="AM182" i="16" s="1"/>
  <c r="D182" i="16"/>
  <c r="C182" i="16"/>
  <c r="B182" i="16"/>
  <c r="AN181" i="16"/>
  <c r="AK181" i="16"/>
  <c r="AH181" i="16"/>
  <c r="AG181" i="16"/>
  <c r="AE181" i="16"/>
  <c r="AD181" i="16"/>
  <c r="AA181" i="16"/>
  <c r="Z181" i="16"/>
  <c r="X181" i="16"/>
  <c r="W181" i="16"/>
  <c r="AC181" i="16" s="1"/>
  <c r="V181" i="16"/>
  <c r="U181" i="16"/>
  <c r="T181" i="16"/>
  <c r="P181" i="16"/>
  <c r="O181" i="16"/>
  <c r="N181" i="16"/>
  <c r="M181" i="16"/>
  <c r="J181" i="16"/>
  <c r="AJ181" i="16" s="1"/>
  <c r="E181" i="16"/>
  <c r="S181" i="16" s="1"/>
  <c r="AM181" i="16" s="1"/>
  <c r="D181" i="16"/>
  <c r="C181" i="16"/>
  <c r="B181" i="16"/>
  <c r="AN180" i="16"/>
  <c r="AK180" i="16"/>
  <c r="AH180" i="16"/>
  <c r="AG180" i="16"/>
  <c r="AE180" i="16"/>
  <c r="AD180" i="16"/>
  <c r="AA180" i="16"/>
  <c r="Z180" i="16"/>
  <c r="X180" i="16"/>
  <c r="W180" i="16"/>
  <c r="AC180" i="16" s="1"/>
  <c r="V180" i="16"/>
  <c r="U180" i="16"/>
  <c r="T180" i="16"/>
  <c r="P180" i="16"/>
  <c r="O180" i="16"/>
  <c r="N180" i="16"/>
  <c r="M180" i="16"/>
  <c r="J180" i="16"/>
  <c r="AJ180" i="16" s="1"/>
  <c r="E180" i="16"/>
  <c r="S180" i="16" s="1"/>
  <c r="AM180" i="16" s="1"/>
  <c r="D180" i="16"/>
  <c r="C180" i="16"/>
  <c r="B180" i="16"/>
  <c r="AN179" i="16"/>
  <c r="AK179" i="16"/>
  <c r="AH179" i="16"/>
  <c r="AG179" i="16"/>
  <c r="AE179" i="16"/>
  <c r="AD179" i="16"/>
  <c r="AA179" i="16"/>
  <c r="Z179" i="16"/>
  <c r="X179" i="16"/>
  <c r="W179" i="16"/>
  <c r="AC179" i="16" s="1"/>
  <c r="V179" i="16"/>
  <c r="U179" i="16"/>
  <c r="T179" i="16"/>
  <c r="P179" i="16"/>
  <c r="O179" i="16"/>
  <c r="N179" i="16"/>
  <c r="M179" i="16"/>
  <c r="J179" i="16"/>
  <c r="AJ179" i="16" s="1"/>
  <c r="E179" i="16"/>
  <c r="S179" i="16" s="1"/>
  <c r="AM179" i="16" s="1"/>
  <c r="D179" i="16"/>
  <c r="C179" i="16"/>
  <c r="B179" i="16"/>
  <c r="AN178" i="16"/>
  <c r="AK178" i="16"/>
  <c r="AH178" i="16"/>
  <c r="AG178" i="16"/>
  <c r="AE178" i="16"/>
  <c r="AD178" i="16"/>
  <c r="AA178" i="16"/>
  <c r="Z178" i="16"/>
  <c r="X178" i="16"/>
  <c r="W178" i="16"/>
  <c r="AC178" i="16" s="1"/>
  <c r="V178" i="16"/>
  <c r="U178" i="16"/>
  <c r="T178" i="16"/>
  <c r="P178" i="16"/>
  <c r="O178" i="16"/>
  <c r="N178" i="16"/>
  <c r="M178" i="16"/>
  <c r="J178" i="16"/>
  <c r="AJ178" i="16" s="1"/>
  <c r="E178" i="16"/>
  <c r="S178" i="16" s="1"/>
  <c r="AM178" i="16" s="1"/>
  <c r="D178" i="16"/>
  <c r="C178" i="16"/>
  <c r="B178" i="16"/>
  <c r="AN177" i="16"/>
  <c r="AK177" i="16"/>
  <c r="AH177" i="16"/>
  <c r="AG177" i="16"/>
  <c r="AE177" i="16"/>
  <c r="AD177" i="16"/>
  <c r="AA177" i="16"/>
  <c r="Z177" i="16"/>
  <c r="X177" i="16"/>
  <c r="W177" i="16"/>
  <c r="AC177" i="16" s="1"/>
  <c r="V177" i="16"/>
  <c r="U177" i="16"/>
  <c r="T177" i="16"/>
  <c r="P177" i="16"/>
  <c r="O177" i="16"/>
  <c r="N177" i="16"/>
  <c r="M177" i="16"/>
  <c r="J177" i="16"/>
  <c r="AJ177" i="16" s="1"/>
  <c r="E177" i="16"/>
  <c r="S177" i="16" s="1"/>
  <c r="AM177" i="16" s="1"/>
  <c r="D177" i="16"/>
  <c r="C177" i="16"/>
  <c r="B177" i="16"/>
  <c r="AN176" i="16"/>
  <c r="AK176" i="16"/>
  <c r="AH176" i="16"/>
  <c r="AG176" i="16"/>
  <c r="AE176" i="16"/>
  <c r="AD176" i="16"/>
  <c r="AA176" i="16"/>
  <c r="Z176" i="16"/>
  <c r="X176" i="16"/>
  <c r="W176" i="16"/>
  <c r="AC176" i="16" s="1"/>
  <c r="V176" i="16"/>
  <c r="U176" i="16"/>
  <c r="T176" i="16"/>
  <c r="P176" i="16"/>
  <c r="O176" i="16"/>
  <c r="N176" i="16"/>
  <c r="M176" i="16"/>
  <c r="J176" i="16"/>
  <c r="AJ176" i="16" s="1"/>
  <c r="E176" i="16"/>
  <c r="S176" i="16" s="1"/>
  <c r="AM176" i="16" s="1"/>
  <c r="D176" i="16"/>
  <c r="C176" i="16"/>
  <c r="B176" i="16"/>
  <c r="AN175" i="16"/>
  <c r="AK175" i="16"/>
  <c r="AH175" i="16"/>
  <c r="AG175" i="16"/>
  <c r="AE175" i="16"/>
  <c r="AD175" i="16"/>
  <c r="AA175" i="16"/>
  <c r="Z175" i="16"/>
  <c r="X175" i="16"/>
  <c r="W175" i="16"/>
  <c r="AC175" i="16" s="1"/>
  <c r="V175" i="16"/>
  <c r="U175" i="16"/>
  <c r="T175" i="16"/>
  <c r="P175" i="16"/>
  <c r="O175" i="16"/>
  <c r="N175" i="16"/>
  <c r="M175" i="16"/>
  <c r="J175" i="16"/>
  <c r="AJ175" i="16" s="1"/>
  <c r="E175" i="16"/>
  <c r="S175" i="16" s="1"/>
  <c r="AM175" i="16" s="1"/>
  <c r="D175" i="16"/>
  <c r="C175" i="16"/>
  <c r="B175" i="16"/>
  <c r="AN174" i="16"/>
  <c r="AK174" i="16"/>
  <c r="AH174" i="16"/>
  <c r="AG174" i="16"/>
  <c r="AE174" i="16"/>
  <c r="AD174" i="16"/>
  <c r="AA174" i="16"/>
  <c r="Z174" i="16"/>
  <c r="X174" i="16"/>
  <c r="W174" i="16"/>
  <c r="AC174" i="16" s="1"/>
  <c r="V174" i="16"/>
  <c r="U174" i="16"/>
  <c r="T174" i="16"/>
  <c r="P174" i="16"/>
  <c r="O174" i="16"/>
  <c r="N174" i="16"/>
  <c r="M174" i="16"/>
  <c r="J174" i="16"/>
  <c r="AJ174" i="16" s="1"/>
  <c r="E174" i="16"/>
  <c r="S174" i="16" s="1"/>
  <c r="AM174" i="16" s="1"/>
  <c r="D174" i="16"/>
  <c r="C174" i="16"/>
  <c r="B174" i="16"/>
  <c r="AN173" i="16"/>
  <c r="AK173" i="16"/>
  <c r="AH173" i="16"/>
  <c r="AG173" i="16"/>
  <c r="AE173" i="16"/>
  <c r="AD173" i="16"/>
  <c r="AA173" i="16"/>
  <c r="Z173" i="16"/>
  <c r="X173" i="16"/>
  <c r="W173" i="16"/>
  <c r="AC173" i="16" s="1"/>
  <c r="V173" i="16"/>
  <c r="U173" i="16"/>
  <c r="T173" i="16"/>
  <c r="P173" i="16"/>
  <c r="O173" i="16"/>
  <c r="N173" i="16"/>
  <c r="M173" i="16"/>
  <c r="J173" i="16"/>
  <c r="AJ173" i="16" s="1"/>
  <c r="E173" i="16"/>
  <c r="S173" i="16" s="1"/>
  <c r="AM173" i="16" s="1"/>
  <c r="D173" i="16"/>
  <c r="C173" i="16"/>
  <c r="B173" i="16"/>
  <c r="AN172" i="16"/>
  <c r="AK172" i="16"/>
  <c r="AH172" i="16"/>
  <c r="AG172" i="16"/>
  <c r="AE172" i="16"/>
  <c r="AD172" i="16"/>
  <c r="AA172" i="16"/>
  <c r="Z172" i="16"/>
  <c r="X172" i="16"/>
  <c r="W172" i="16"/>
  <c r="AC172" i="16" s="1"/>
  <c r="V172" i="16"/>
  <c r="U172" i="16"/>
  <c r="T172" i="16"/>
  <c r="P172" i="16"/>
  <c r="O172" i="16"/>
  <c r="N172" i="16"/>
  <c r="M172" i="16"/>
  <c r="J172" i="16"/>
  <c r="AJ172" i="16" s="1"/>
  <c r="E172" i="16"/>
  <c r="S172" i="16" s="1"/>
  <c r="AM172" i="16" s="1"/>
  <c r="D172" i="16"/>
  <c r="C172" i="16"/>
  <c r="B172" i="16"/>
  <c r="AN171" i="16"/>
  <c r="AK171" i="16"/>
  <c r="AH171" i="16"/>
  <c r="AG171" i="16"/>
  <c r="AE171" i="16"/>
  <c r="AD171" i="16"/>
  <c r="AA171" i="16"/>
  <c r="Z171" i="16"/>
  <c r="X171" i="16"/>
  <c r="W171" i="16"/>
  <c r="AC171" i="16" s="1"/>
  <c r="V171" i="16"/>
  <c r="U171" i="16"/>
  <c r="T171" i="16"/>
  <c r="P171" i="16"/>
  <c r="O171" i="16"/>
  <c r="N171" i="16"/>
  <c r="M171" i="16"/>
  <c r="J171" i="16"/>
  <c r="AJ171" i="16" s="1"/>
  <c r="E171" i="16"/>
  <c r="S171" i="16" s="1"/>
  <c r="AM171" i="16" s="1"/>
  <c r="D171" i="16"/>
  <c r="C171" i="16"/>
  <c r="B171" i="16"/>
  <c r="AN170" i="16"/>
  <c r="AK170" i="16"/>
  <c r="AH170" i="16"/>
  <c r="AG170" i="16"/>
  <c r="AE170" i="16"/>
  <c r="AD170" i="16"/>
  <c r="AA170" i="16"/>
  <c r="Z170" i="16"/>
  <c r="X170" i="16"/>
  <c r="W170" i="16"/>
  <c r="AC170" i="16" s="1"/>
  <c r="V170" i="16"/>
  <c r="U170" i="16"/>
  <c r="T170" i="16"/>
  <c r="P170" i="16"/>
  <c r="O170" i="16"/>
  <c r="N170" i="16"/>
  <c r="M170" i="16"/>
  <c r="J170" i="16"/>
  <c r="AJ170" i="16" s="1"/>
  <c r="E170" i="16"/>
  <c r="S170" i="16" s="1"/>
  <c r="AM170" i="16" s="1"/>
  <c r="D170" i="16"/>
  <c r="C170" i="16"/>
  <c r="B170" i="16"/>
  <c r="AN169" i="16"/>
  <c r="AK169" i="16"/>
  <c r="AH169" i="16"/>
  <c r="AG169" i="16"/>
  <c r="AE169" i="16"/>
  <c r="AD169" i="16"/>
  <c r="AA169" i="16"/>
  <c r="Z169" i="16"/>
  <c r="X169" i="16"/>
  <c r="W169" i="16"/>
  <c r="AC169" i="16" s="1"/>
  <c r="V169" i="16"/>
  <c r="U169" i="16"/>
  <c r="T169" i="16"/>
  <c r="P169" i="16"/>
  <c r="O169" i="16"/>
  <c r="N169" i="16"/>
  <c r="M169" i="16"/>
  <c r="J169" i="16"/>
  <c r="AJ169" i="16" s="1"/>
  <c r="E169" i="16"/>
  <c r="S169" i="16" s="1"/>
  <c r="AM169" i="16" s="1"/>
  <c r="D169" i="16"/>
  <c r="C169" i="16"/>
  <c r="B169" i="16"/>
  <c r="AN168" i="16"/>
  <c r="AK168" i="16"/>
  <c r="AH168" i="16"/>
  <c r="AG168" i="16"/>
  <c r="AE168" i="16"/>
  <c r="AD168" i="16"/>
  <c r="AA168" i="16"/>
  <c r="Z168" i="16"/>
  <c r="X168" i="16"/>
  <c r="W168" i="16"/>
  <c r="AC168" i="16" s="1"/>
  <c r="V168" i="16"/>
  <c r="U168" i="16"/>
  <c r="T168" i="16"/>
  <c r="P168" i="16"/>
  <c r="O168" i="16"/>
  <c r="N168" i="16"/>
  <c r="M168" i="16"/>
  <c r="J168" i="16"/>
  <c r="AJ168" i="16" s="1"/>
  <c r="E168" i="16"/>
  <c r="S168" i="16" s="1"/>
  <c r="AM168" i="16" s="1"/>
  <c r="D168" i="16"/>
  <c r="C168" i="16"/>
  <c r="B168" i="16"/>
  <c r="AN167" i="16"/>
  <c r="AK167" i="16"/>
  <c r="AH167" i="16"/>
  <c r="AG167" i="16"/>
  <c r="AE167" i="16"/>
  <c r="AD167" i="16"/>
  <c r="AA167" i="16"/>
  <c r="Z167" i="16"/>
  <c r="X167" i="16"/>
  <c r="W167" i="16"/>
  <c r="AC167" i="16" s="1"/>
  <c r="V167" i="16"/>
  <c r="U167" i="16"/>
  <c r="T167" i="16"/>
  <c r="P167" i="16"/>
  <c r="O167" i="16"/>
  <c r="N167" i="16"/>
  <c r="M167" i="16"/>
  <c r="J167" i="16"/>
  <c r="AJ167" i="16" s="1"/>
  <c r="E167" i="16"/>
  <c r="S167" i="16" s="1"/>
  <c r="AM167" i="16" s="1"/>
  <c r="D167" i="16"/>
  <c r="C167" i="16"/>
  <c r="B167" i="16"/>
  <c r="AN166" i="16"/>
  <c r="AK166" i="16"/>
  <c r="AH166" i="16"/>
  <c r="AG166" i="16"/>
  <c r="AE166" i="16"/>
  <c r="AD166" i="16"/>
  <c r="AA166" i="16"/>
  <c r="Z166" i="16"/>
  <c r="X166" i="16"/>
  <c r="W166" i="16"/>
  <c r="AC166" i="16" s="1"/>
  <c r="V166" i="16"/>
  <c r="U166" i="16"/>
  <c r="T166" i="16"/>
  <c r="P166" i="16"/>
  <c r="O166" i="16"/>
  <c r="N166" i="16"/>
  <c r="M166" i="16"/>
  <c r="J166" i="16"/>
  <c r="AJ166" i="16" s="1"/>
  <c r="E166" i="16"/>
  <c r="S166" i="16" s="1"/>
  <c r="AM166" i="16" s="1"/>
  <c r="D166" i="16"/>
  <c r="C166" i="16"/>
  <c r="B166" i="16"/>
  <c r="AN165" i="16"/>
  <c r="AK165" i="16"/>
  <c r="AH165" i="16"/>
  <c r="AG165" i="16"/>
  <c r="AE165" i="16"/>
  <c r="AD165" i="16"/>
  <c r="AA165" i="16"/>
  <c r="Z165" i="16"/>
  <c r="X165" i="16"/>
  <c r="W165" i="16"/>
  <c r="AC165" i="16" s="1"/>
  <c r="V165" i="16"/>
  <c r="U165" i="16"/>
  <c r="T165" i="16"/>
  <c r="P165" i="16"/>
  <c r="O165" i="16"/>
  <c r="N165" i="16"/>
  <c r="M165" i="16"/>
  <c r="J165" i="16"/>
  <c r="AJ165" i="16" s="1"/>
  <c r="E165" i="16"/>
  <c r="S165" i="16" s="1"/>
  <c r="AM165" i="16" s="1"/>
  <c r="D165" i="16"/>
  <c r="C165" i="16"/>
  <c r="B165" i="16"/>
  <c r="AN164" i="16"/>
  <c r="AK164" i="16"/>
  <c r="AH164" i="16"/>
  <c r="AG164" i="16"/>
  <c r="AE164" i="16"/>
  <c r="AD164" i="16"/>
  <c r="AA164" i="16"/>
  <c r="Z164" i="16"/>
  <c r="X164" i="16"/>
  <c r="W164" i="16"/>
  <c r="AC164" i="16" s="1"/>
  <c r="V164" i="16"/>
  <c r="U164" i="16"/>
  <c r="T164" i="16"/>
  <c r="P164" i="16"/>
  <c r="O164" i="16"/>
  <c r="N164" i="16"/>
  <c r="M164" i="16"/>
  <c r="J164" i="16"/>
  <c r="AJ164" i="16" s="1"/>
  <c r="E164" i="16"/>
  <c r="S164" i="16" s="1"/>
  <c r="AM164" i="16" s="1"/>
  <c r="D164" i="16"/>
  <c r="C164" i="16"/>
  <c r="B164" i="16"/>
  <c r="AN163" i="16"/>
  <c r="AK163" i="16"/>
  <c r="AH163" i="16"/>
  <c r="AG163" i="16"/>
  <c r="AE163" i="16"/>
  <c r="AD163" i="16"/>
  <c r="AA163" i="16"/>
  <c r="Z163" i="16"/>
  <c r="X163" i="16"/>
  <c r="W163" i="16"/>
  <c r="AC163" i="16" s="1"/>
  <c r="V163" i="16"/>
  <c r="U163" i="16"/>
  <c r="T163" i="16"/>
  <c r="P163" i="16"/>
  <c r="O163" i="16"/>
  <c r="N163" i="16"/>
  <c r="M163" i="16"/>
  <c r="J163" i="16"/>
  <c r="AJ163" i="16" s="1"/>
  <c r="E163" i="16"/>
  <c r="S163" i="16" s="1"/>
  <c r="AM163" i="16" s="1"/>
  <c r="D163" i="16"/>
  <c r="C163" i="16"/>
  <c r="B163" i="16"/>
  <c r="AN162" i="16"/>
  <c r="AM162" i="16"/>
  <c r="AK162" i="16"/>
  <c r="AG162" i="16"/>
  <c r="AH162" i="16" s="1"/>
  <c r="AE162" i="16"/>
  <c r="AD162" i="16"/>
  <c r="AA162" i="16"/>
  <c r="Z162" i="16"/>
  <c r="X162" i="16"/>
  <c r="W162" i="16"/>
  <c r="AC162" i="16" s="1"/>
  <c r="V162" i="16"/>
  <c r="U162" i="16"/>
  <c r="T162" i="16"/>
  <c r="P162" i="16"/>
  <c r="O162" i="16"/>
  <c r="N162" i="16"/>
  <c r="M162" i="16"/>
  <c r="J162" i="16"/>
  <c r="AJ162" i="16" s="1"/>
  <c r="E162" i="16"/>
  <c r="S162" i="16" s="1"/>
  <c r="D162" i="16"/>
  <c r="C162" i="16"/>
  <c r="B162" i="16"/>
  <c r="AN161" i="16"/>
  <c r="AM161" i="16"/>
  <c r="AK161" i="16"/>
  <c r="AG161" i="16"/>
  <c r="AH161" i="16" s="1"/>
  <c r="AE161" i="16"/>
  <c r="AD161" i="16"/>
  <c r="AA161" i="16"/>
  <c r="Z161" i="16"/>
  <c r="X161" i="16"/>
  <c r="W161" i="16"/>
  <c r="AC161" i="16" s="1"/>
  <c r="V161" i="16"/>
  <c r="U161" i="16"/>
  <c r="T161" i="16"/>
  <c r="P161" i="16"/>
  <c r="O161" i="16"/>
  <c r="N161" i="16"/>
  <c r="M161" i="16"/>
  <c r="J161" i="16"/>
  <c r="AJ161" i="16" s="1"/>
  <c r="E161" i="16"/>
  <c r="S161" i="16" s="1"/>
  <c r="D161" i="16"/>
  <c r="C161" i="16"/>
  <c r="B161" i="16"/>
  <c r="AN160" i="16"/>
  <c r="AM160" i="16"/>
  <c r="AK160" i="16"/>
  <c r="AG160" i="16"/>
  <c r="AH160" i="16" s="1"/>
  <c r="AE160" i="16"/>
  <c r="AD160" i="16"/>
  <c r="AA160" i="16"/>
  <c r="Z160" i="16"/>
  <c r="X160" i="16"/>
  <c r="W160" i="16"/>
  <c r="AC160" i="16" s="1"/>
  <c r="V160" i="16"/>
  <c r="U160" i="16"/>
  <c r="T160" i="16"/>
  <c r="P160" i="16"/>
  <c r="O160" i="16"/>
  <c r="N160" i="16"/>
  <c r="M160" i="16"/>
  <c r="J160" i="16"/>
  <c r="AJ160" i="16" s="1"/>
  <c r="E160" i="16"/>
  <c r="S160" i="16" s="1"/>
  <c r="D160" i="16"/>
  <c r="C160" i="16"/>
  <c r="B160" i="16"/>
  <c r="AN159" i="16"/>
  <c r="AM159" i="16"/>
  <c r="AK159" i="16"/>
  <c r="AG159" i="16"/>
  <c r="AH159" i="16" s="1"/>
  <c r="AE159" i="16"/>
  <c r="AD159" i="16"/>
  <c r="AA159" i="16"/>
  <c r="Z159" i="16"/>
  <c r="X159" i="16"/>
  <c r="W159" i="16"/>
  <c r="AC159" i="16" s="1"/>
  <c r="V159" i="16"/>
  <c r="U159" i="16"/>
  <c r="T159" i="16"/>
  <c r="P159" i="16"/>
  <c r="O159" i="16"/>
  <c r="N159" i="16"/>
  <c r="M159" i="16"/>
  <c r="J159" i="16"/>
  <c r="AJ159" i="16" s="1"/>
  <c r="E159" i="16"/>
  <c r="S159" i="16" s="1"/>
  <c r="D159" i="16"/>
  <c r="C159" i="16"/>
  <c r="B159" i="16"/>
  <c r="AN158" i="16"/>
  <c r="AM158" i="16"/>
  <c r="AK158" i="16"/>
  <c r="AG158" i="16"/>
  <c r="AH158" i="16" s="1"/>
  <c r="AE158" i="16"/>
  <c r="AD158" i="16"/>
  <c r="AA158" i="16"/>
  <c r="Z158" i="16"/>
  <c r="X158" i="16"/>
  <c r="W158" i="16"/>
  <c r="AC158" i="16" s="1"/>
  <c r="V158" i="16"/>
  <c r="U158" i="16"/>
  <c r="T158" i="16"/>
  <c r="P158" i="16"/>
  <c r="O158" i="16"/>
  <c r="N158" i="16"/>
  <c r="M158" i="16"/>
  <c r="J158" i="16"/>
  <c r="AJ158" i="16" s="1"/>
  <c r="E158" i="16"/>
  <c r="S158" i="16" s="1"/>
  <c r="D158" i="16"/>
  <c r="C158" i="16"/>
  <c r="B158" i="16"/>
  <c r="AN157" i="16"/>
  <c r="AM157" i="16"/>
  <c r="AK157" i="16"/>
  <c r="AG157" i="16"/>
  <c r="AH157" i="16" s="1"/>
  <c r="AE157" i="16"/>
  <c r="AD157" i="16"/>
  <c r="AA157" i="16"/>
  <c r="Z157" i="16"/>
  <c r="X157" i="16"/>
  <c r="W157" i="16"/>
  <c r="AC157" i="16" s="1"/>
  <c r="V157" i="16"/>
  <c r="U157" i="16"/>
  <c r="T157" i="16"/>
  <c r="P157" i="16"/>
  <c r="O157" i="16"/>
  <c r="N157" i="16"/>
  <c r="M157" i="16"/>
  <c r="J157" i="16"/>
  <c r="AJ157" i="16" s="1"/>
  <c r="E157" i="16"/>
  <c r="S157" i="16" s="1"/>
  <c r="D157" i="16"/>
  <c r="C157" i="16"/>
  <c r="B157" i="16"/>
  <c r="AN156" i="16"/>
  <c r="AM156" i="16"/>
  <c r="AK156" i="16"/>
  <c r="AG156" i="16"/>
  <c r="AH156" i="16" s="1"/>
  <c r="AE156" i="16"/>
  <c r="AD156" i="16"/>
  <c r="AA156" i="16"/>
  <c r="Z156" i="16"/>
  <c r="X156" i="16"/>
  <c r="W156" i="16"/>
  <c r="AC156" i="16" s="1"/>
  <c r="V156" i="16"/>
  <c r="U156" i="16"/>
  <c r="T156" i="16"/>
  <c r="P156" i="16"/>
  <c r="O156" i="16"/>
  <c r="N156" i="16"/>
  <c r="M156" i="16"/>
  <c r="J156" i="16"/>
  <c r="AJ156" i="16" s="1"/>
  <c r="E156" i="16"/>
  <c r="S156" i="16" s="1"/>
  <c r="D156" i="16"/>
  <c r="C156" i="16"/>
  <c r="B156" i="16"/>
  <c r="AN155" i="16"/>
  <c r="AM155" i="16"/>
  <c r="AK155" i="16"/>
  <c r="AG155" i="16"/>
  <c r="AH155" i="16" s="1"/>
  <c r="AE155" i="16"/>
  <c r="AD155" i="16"/>
  <c r="AA155" i="16"/>
  <c r="Z155" i="16"/>
  <c r="X155" i="16"/>
  <c r="W155" i="16"/>
  <c r="AC155" i="16" s="1"/>
  <c r="V155" i="16"/>
  <c r="U155" i="16"/>
  <c r="T155" i="16"/>
  <c r="P155" i="16"/>
  <c r="O155" i="16"/>
  <c r="N155" i="16"/>
  <c r="M155" i="16"/>
  <c r="J155" i="16"/>
  <c r="AJ155" i="16" s="1"/>
  <c r="E155" i="16"/>
  <c r="S155" i="16" s="1"/>
  <c r="D155" i="16"/>
  <c r="C155" i="16"/>
  <c r="B155" i="16"/>
  <c r="AN154" i="16"/>
  <c r="AM154" i="16"/>
  <c r="AK154" i="16"/>
  <c r="AG154" i="16"/>
  <c r="AH154" i="16" s="1"/>
  <c r="AE154" i="16"/>
  <c r="AD154" i="16"/>
  <c r="AA154" i="16"/>
  <c r="Z154" i="16"/>
  <c r="X154" i="16"/>
  <c r="W154" i="16"/>
  <c r="AC154" i="16" s="1"/>
  <c r="V154" i="16"/>
  <c r="U154" i="16"/>
  <c r="T154" i="16"/>
  <c r="P154" i="16"/>
  <c r="O154" i="16"/>
  <c r="N154" i="16"/>
  <c r="M154" i="16"/>
  <c r="J154" i="16"/>
  <c r="AJ154" i="16" s="1"/>
  <c r="E154" i="16"/>
  <c r="S154" i="16" s="1"/>
  <c r="D154" i="16"/>
  <c r="C154" i="16"/>
  <c r="B154" i="16"/>
  <c r="AN153" i="16"/>
  <c r="AM153" i="16"/>
  <c r="AK153" i="16"/>
  <c r="AG153" i="16"/>
  <c r="AH153" i="16" s="1"/>
  <c r="AE153" i="16"/>
  <c r="AD153" i="16"/>
  <c r="AA153" i="16"/>
  <c r="Z153" i="16"/>
  <c r="X153" i="16"/>
  <c r="W153" i="16"/>
  <c r="AC153" i="16" s="1"/>
  <c r="V153" i="16"/>
  <c r="U153" i="16"/>
  <c r="T153" i="16"/>
  <c r="P153" i="16"/>
  <c r="O153" i="16"/>
  <c r="N153" i="16"/>
  <c r="M153" i="16"/>
  <c r="J153" i="16"/>
  <c r="AJ153" i="16" s="1"/>
  <c r="E153" i="16"/>
  <c r="S153" i="16" s="1"/>
  <c r="D153" i="16"/>
  <c r="C153" i="16"/>
  <c r="B153" i="16"/>
  <c r="AN152" i="16"/>
  <c r="AM152" i="16"/>
  <c r="AK152" i="16"/>
  <c r="AG152" i="16"/>
  <c r="AH152" i="16" s="1"/>
  <c r="AE152" i="16"/>
  <c r="AD152" i="16"/>
  <c r="AA152" i="16"/>
  <c r="Z152" i="16"/>
  <c r="X152" i="16"/>
  <c r="W152" i="16"/>
  <c r="AC152" i="16" s="1"/>
  <c r="V152" i="16"/>
  <c r="U152" i="16"/>
  <c r="T152" i="16"/>
  <c r="P152" i="16"/>
  <c r="O152" i="16"/>
  <c r="N152" i="16"/>
  <c r="M152" i="16"/>
  <c r="J152" i="16"/>
  <c r="AJ152" i="16" s="1"/>
  <c r="E152" i="16"/>
  <c r="S152" i="16" s="1"/>
  <c r="D152" i="16"/>
  <c r="C152" i="16"/>
  <c r="B152" i="16"/>
  <c r="AN151" i="16"/>
  <c r="AM151" i="16"/>
  <c r="AK151" i="16"/>
  <c r="AG151" i="16"/>
  <c r="AH151" i="16" s="1"/>
  <c r="AE151" i="16"/>
  <c r="AD151" i="16"/>
  <c r="AA151" i="16"/>
  <c r="Z151" i="16"/>
  <c r="X151" i="16"/>
  <c r="W151" i="16"/>
  <c r="AC151" i="16" s="1"/>
  <c r="V151" i="16"/>
  <c r="U151" i="16"/>
  <c r="T151" i="16"/>
  <c r="P151" i="16"/>
  <c r="O151" i="16"/>
  <c r="N151" i="16"/>
  <c r="M151" i="16"/>
  <c r="J151" i="16"/>
  <c r="AJ151" i="16" s="1"/>
  <c r="E151" i="16"/>
  <c r="S151" i="16" s="1"/>
  <c r="D151" i="16"/>
  <c r="C151" i="16"/>
  <c r="B151" i="16"/>
  <c r="AN150" i="16"/>
  <c r="AM150" i="16"/>
  <c r="AK150" i="16"/>
  <c r="AG150" i="16"/>
  <c r="AH150" i="16" s="1"/>
  <c r="AE150" i="16"/>
  <c r="AD150" i="16"/>
  <c r="AA150" i="16"/>
  <c r="Z150" i="16"/>
  <c r="X150" i="16"/>
  <c r="W150" i="16"/>
  <c r="AC150" i="16" s="1"/>
  <c r="V150" i="16"/>
  <c r="U150" i="16"/>
  <c r="T150" i="16"/>
  <c r="P150" i="16"/>
  <c r="O150" i="16"/>
  <c r="N150" i="16"/>
  <c r="M150" i="16"/>
  <c r="J150" i="16"/>
  <c r="AJ150" i="16" s="1"/>
  <c r="E150" i="16"/>
  <c r="S150" i="16" s="1"/>
  <c r="D150" i="16"/>
  <c r="C150" i="16"/>
  <c r="B150" i="16"/>
  <c r="AN149" i="16"/>
  <c r="AM149" i="16"/>
  <c r="AK149" i="16"/>
  <c r="AG149" i="16"/>
  <c r="AH149" i="16" s="1"/>
  <c r="AE149" i="16"/>
  <c r="AD149" i="16"/>
  <c r="AA149" i="16"/>
  <c r="Z149" i="16"/>
  <c r="X149" i="16"/>
  <c r="W149" i="16"/>
  <c r="AC149" i="16" s="1"/>
  <c r="V149" i="16"/>
  <c r="U149" i="16"/>
  <c r="T149" i="16"/>
  <c r="P149" i="16"/>
  <c r="O149" i="16"/>
  <c r="N149" i="16"/>
  <c r="M149" i="16"/>
  <c r="J149" i="16"/>
  <c r="AJ149" i="16" s="1"/>
  <c r="E149" i="16"/>
  <c r="S149" i="16" s="1"/>
  <c r="D149" i="16"/>
  <c r="C149" i="16"/>
  <c r="B149" i="16"/>
  <c r="AN148" i="16"/>
  <c r="AM148" i="16"/>
  <c r="AK148" i="16"/>
  <c r="AG148" i="16"/>
  <c r="AH148" i="16" s="1"/>
  <c r="AE148" i="16"/>
  <c r="AD148" i="16"/>
  <c r="AA148" i="16"/>
  <c r="Z148" i="16"/>
  <c r="X148" i="16"/>
  <c r="W148" i="16"/>
  <c r="AC148" i="16" s="1"/>
  <c r="V148" i="16"/>
  <c r="U148" i="16"/>
  <c r="T148" i="16"/>
  <c r="P148" i="16"/>
  <c r="O148" i="16"/>
  <c r="N148" i="16"/>
  <c r="M148" i="16"/>
  <c r="J148" i="16"/>
  <c r="AJ148" i="16" s="1"/>
  <c r="E148" i="16"/>
  <c r="S148" i="16" s="1"/>
  <c r="D148" i="16"/>
  <c r="C148" i="16"/>
  <c r="B148" i="16"/>
  <c r="AN147" i="16"/>
  <c r="AM147" i="16"/>
  <c r="AK147" i="16"/>
  <c r="AG147" i="16"/>
  <c r="AH147" i="16" s="1"/>
  <c r="AE147" i="16"/>
  <c r="AD147" i="16"/>
  <c r="AA147" i="16"/>
  <c r="Z147" i="16"/>
  <c r="X147" i="16"/>
  <c r="W147" i="16"/>
  <c r="AC147" i="16" s="1"/>
  <c r="V147" i="16"/>
  <c r="U147" i="16"/>
  <c r="T147" i="16"/>
  <c r="P147" i="16"/>
  <c r="O147" i="16"/>
  <c r="N147" i="16"/>
  <c r="M147" i="16"/>
  <c r="J147" i="16"/>
  <c r="AJ147" i="16" s="1"/>
  <c r="E147" i="16"/>
  <c r="S147" i="16" s="1"/>
  <c r="D147" i="16"/>
  <c r="C147" i="16"/>
  <c r="B147" i="16"/>
  <c r="AN146" i="16"/>
  <c r="AM146" i="16"/>
  <c r="AK146" i="16"/>
  <c r="AG146" i="16"/>
  <c r="AH146" i="16" s="1"/>
  <c r="AE146" i="16"/>
  <c r="AD146" i="16"/>
  <c r="AA146" i="16"/>
  <c r="Z146" i="16"/>
  <c r="X146" i="16"/>
  <c r="W146" i="16"/>
  <c r="AC146" i="16" s="1"/>
  <c r="V146" i="16"/>
  <c r="U146" i="16"/>
  <c r="T146" i="16"/>
  <c r="P146" i="16"/>
  <c r="O146" i="16"/>
  <c r="N146" i="16"/>
  <c r="M146" i="16"/>
  <c r="J146" i="16"/>
  <c r="AJ146" i="16" s="1"/>
  <c r="E146" i="16"/>
  <c r="S146" i="16" s="1"/>
  <c r="D146" i="16"/>
  <c r="C146" i="16"/>
  <c r="B146" i="16"/>
  <c r="AN145" i="16"/>
  <c r="AM145" i="16"/>
  <c r="AK145" i="16"/>
  <c r="AG145" i="16"/>
  <c r="AH145" i="16" s="1"/>
  <c r="AE145" i="16"/>
  <c r="AD145" i="16"/>
  <c r="AA145" i="16"/>
  <c r="Z145" i="16"/>
  <c r="X145" i="16"/>
  <c r="W145" i="16"/>
  <c r="AC145" i="16" s="1"/>
  <c r="V145" i="16"/>
  <c r="U145" i="16"/>
  <c r="T145" i="16"/>
  <c r="P145" i="16"/>
  <c r="O145" i="16"/>
  <c r="N145" i="16"/>
  <c r="M145" i="16"/>
  <c r="J145" i="16"/>
  <c r="AJ145" i="16" s="1"/>
  <c r="E145" i="16"/>
  <c r="S145" i="16" s="1"/>
  <c r="D145" i="16"/>
  <c r="C145" i="16"/>
  <c r="B145" i="16"/>
  <c r="AN144" i="16"/>
  <c r="AM144" i="16"/>
  <c r="AK144" i="16"/>
  <c r="AG144" i="16"/>
  <c r="AH144" i="16" s="1"/>
  <c r="AE144" i="16"/>
  <c r="AD144" i="16"/>
  <c r="AA144" i="16"/>
  <c r="Z144" i="16"/>
  <c r="X144" i="16"/>
  <c r="W144" i="16"/>
  <c r="AC144" i="16" s="1"/>
  <c r="V144" i="16"/>
  <c r="U144" i="16"/>
  <c r="T144" i="16"/>
  <c r="P144" i="16"/>
  <c r="O144" i="16"/>
  <c r="N144" i="16"/>
  <c r="M144" i="16"/>
  <c r="J144" i="16"/>
  <c r="AJ144" i="16" s="1"/>
  <c r="E144" i="16"/>
  <c r="S144" i="16" s="1"/>
  <c r="D144" i="16"/>
  <c r="C144" i="16"/>
  <c r="B144" i="16"/>
  <c r="AN143" i="16"/>
  <c r="AM143" i="16"/>
  <c r="AK143" i="16"/>
  <c r="AG143" i="16"/>
  <c r="AH143" i="16" s="1"/>
  <c r="AE143" i="16"/>
  <c r="AD143" i="16"/>
  <c r="AA143" i="16"/>
  <c r="Z143" i="16"/>
  <c r="X143" i="16"/>
  <c r="W143" i="16"/>
  <c r="AC143" i="16" s="1"/>
  <c r="V143" i="16"/>
  <c r="U143" i="16"/>
  <c r="T143" i="16"/>
  <c r="P143" i="16"/>
  <c r="O143" i="16"/>
  <c r="N143" i="16"/>
  <c r="M143" i="16"/>
  <c r="J143" i="16"/>
  <c r="AJ143" i="16" s="1"/>
  <c r="E143" i="16"/>
  <c r="S143" i="16" s="1"/>
  <c r="D143" i="16"/>
  <c r="C143" i="16"/>
  <c r="B143" i="16"/>
  <c r="AN142" i="16"/>
  <c r="AM142" i="16"/>
  <c r="AK142" i="16"/>
  <c r="AG142" i="16"/>
  <c r="AH142" i="16" s="1"/>
  <c r="AE142" i="16"/>
  <c r="AD142" i="16"/>
  <c r="AA142" i="16"/>
  <c r="Z142" i="16"/>
  <c r="X142" i="16"/>
  <c r="W142" i="16"/>
  <c r="AC142" i="16" s="1"/>
  <c r="V142" i="16"/>
  <c r="U142" i="16"/>
  <c r="T142" i="16"/>
  <c r="P142" i="16"/>
  <c r="O142" i="16"/>
  <c r="N142" i="16"/>
  <c r="M142" i="16"/>
  <c r="J142" i="16"/>
  <c r="AJ142" i="16" s="1"/>
  <c r="E142" i="16"/>
  <c r="S142" i="16" s="1"/>
  <c r="D142" i="16"/>
  <c r="C142" i="16"/>
  <c r="B142" i="16"/>
  <c r="AN141" i="16"/>
  <c r="AM141" i="16"/>
  <c r="AK141" i="16"/>
  <c r="AG141" i="16"/>
  <c r="AH141" i="16" s="1"/>
  <c r="AE141" i="16"/>
  <c r="AD141" i="16"/>
  <c r="AA141" i="16"/>
  <c r="Z141" i="16"/>
  <c r="X141" i="16"/>
  <c r="W141" i="16"/>
  <c r="AC141" i="16" s="1"/>
  <c r="V141" i="16"/>
  <c r="U141" i="16"/>
  <c r="T141" i="16"/>
  <c r="P141" i="16"/>
  <c r="O141" i="16"/>
  <c r="N141" i="16"/>
  <c r="M141" i="16"/>
  <c r="J141" i="16"/>
  <c r="AJ141" i="16" s="1"/>
  <c r="E141" i="16"/>
  <c r="S141" i="16" s="1"/>
  <c r="D141" i="16"/>
  <c r="C141" i="16"/>
  <c r="B141" i="16"/>
  <c r="AN140" i="16"/>
  <c r="AM140" i="16"/>
  <c r="AK140" i="16"/>
  <c r="AG140" i="16"/>
  <c r="AH140" i="16" s="1"/>
  <c r="AE140" i="16"/>
  <c r="AD140" i="16"/>
  <c r="AA140" i="16"/>
  <c r="Z140" i="16"/>
  <c r="X140" i="16"/>
  <c r="W140" i="16"/>
  <c r="AC140" i="16" s="1"/>
  <c r="V140" i="16"/>
  <c r="U140" i="16"/>
  <c r="T140" i="16"/>
  <c r="P140" i="16"/>
  <c r="O140" i="16"/>
  <c r="N140" i="16"/>
  <c r="M140" i="16"/>
  <c r="J140" i="16"/>
  <c r="AJ140" i="16" s="1"/>
  <c r="E140" i="16"/>
  <c r="S140" i="16" s="1"/>
  <c r="D140" i="16"/>
  <c r="C140" i="16"/>
  <c r="B140" i="16"/>
  <c r="AN139" i="16"/>
  <c r="AM139" i="16"/>
  <c r="AK139" i="16"/>
  <c r="AG139" i="16"/>
  <c r="AH139" i="16" s="1"/>
  <c r="AE139" i="16"/>
  <c r="AD139" i="16"/>
  <c r="AA139" i="16"/>
  <c r="Z139" i="16"/>
  <c r="X139" i="16"/>
  <c r="W139" i="16"/>
  <c r="AC139" i="16" s="1"/>
  <c r="V139" i="16"/>
  <c r="U139" i="16"/>
  <c r="T139" i="16"/>
  <c r="P139" i="16"/>
  <c r="O139" i="16"/>
  <c r="N139" i="16"/>
  <c r="M139" i="16"/>
  <c r="J139" i="16"/>
  <c r="AJ139" i="16" s="1"/>
  <c r="E139" i="16"/>
  <c r="S139" i="16" s="1"/>
  <c r="D139" i="16"/>
  <c r="C139" i="16"/>
  <c r="B139" i="16"/>
  <c r="AN138" i="16"/>
  <c r="AM138" i="16"/>
  <c r="AK138" i="16"/>
  <c r="AG138" i="16"/>
  <c r="AH138" i="16" s="1"/>
  <c r="AE138" i="16"/>
  <c r="AD138" i="16"/>
  <c r="AA138" i="16"/>
  <c r="Z138" i="16"/>
  <c r="X138" i="16"/>
  <c r="W138" i="16"/>
  <c r="AC138" i="16" s="1"/>
  <c r="V138" i="16"/>
  <c r="U138" i="16"/>
  <c r="T138" i="16"/>
  <c r="P138" i="16"/>
  <c r="O138" i="16"/>
  <c r="N138" i="16"/>
  <c r="M138" i="16"/>
  <c r="J138" i="16"/>
  <c r="AJ138" i="16" s="1"/>
  <c r="E138" i="16"/>
  <c r="S138" i="16" s="1"/>
  <c r="D138" i="16"/>
  <c r="C138" i="16"/>
  <c r="B138" i="16"/>
  <c r="AN137" i="16"/>
  <c r="AM137" i="16"/>
  <c r="AK137" i="16"/>
  <c r="AG137" i="16"/>
  <c r="AH137" i="16" s="1"/>
  <c r="AE137" i="16"/>
  <c r="AD137" i="16"/>
  <c r="AA137" i="16"/>
  <c r="Z137" i="16"/>
  <c r="X137" i="16"/>
  <c r="W137" i="16"/>
  <c r="AC137" i="16" s="1"/>
  <c r="V137" i="16"/>
  <c r="U137" i="16"/>
  <c r="T137" i="16"/>
  <c r="P137" i="16"/>
  <c r="O137" i="16"/>
  <c r="N137" i="16"/>
  <c r="M137" i="16"/>
  <c r="J137" i="16"/>
  <c r="AJ137" i="16" s="1"/>
  <c r="E137" i="16"/>
  <c r="S137" i="16" s="1"/>
  <c r="D137" i="16"/>
  <c r="C137" i="16"/>
  <c r="B137" i="16"/>
  <c r="AN136" i="16"/>
  <c r="AM136" i="16"/>
  <c r="AK136" i="16"/>
  <c r="AG136" i="16"/>
  <c r="AH136" i="16" s="1"/>
  <c r="AE136" i="16"/>
  <c r="AD136" i="16"/>
  <c r="AA136" i="16"/>
  <c r="Z136" i="16"/>
  <c r="X136" i="16"/>
  <c r="W136" i="16"/>
  <c r="AC136" i="16" s="1"/>
  <c r="V136" i="16"/>
  <c r="U136" i="16"/>
  <c r="T136" i="16"/>
  <c r="P136" i="16"/>
  <c r="O136" i="16"/>
  <c r="N136" i="16"/>
  <c r="M136" i="16"/>
  <c r="J136" i="16"/>
  <c r="AJ136" i="16" s="1"/>
  <c r="E136" i="16"/>
  <c r="S136" i="16" s="1"/>
  <c r="D136" i="16"/>
  <c r="C136" i="16"/>
  <c r="B136" i="16"/>
  <c r="AN135" i="16"/>
  <c r="AM135" i="16"/>
  <c r="AK135" i="16"/>
  <c r="AG135" i="16"/>
  <c r="AH135" i="16" s="1"/>
  <c r="AE135" i="16"/>
  <c r="AD135" i="16"/>
  <c r="AA135" i="16"/>
  <c r="Z135" i="16"/>
  <c r="X135" i="16"/>
  <c r="W135" i="16"/>
  <c r="AC135" i="16" s="1"/>
  <c r="V135" i="16"/>
  <c r="U135" i="16"/>
  <c r="T135" i="16"/>
  <c r="P135" i="16"/>
  <c r="O135" i="16"/>
  <c r="N135" i="16"/>
  <c r="M135" i="16"/>
  <c r="J135" i="16"/>
  <c r="AJ135" i="16" s="1"/>
  <c r="E135" i="16"/>
  <c r="S135" i="16" s="1"/>
  <c r="D135" i="16"/>
  <c r="C135" i="16"/>
  <c r="B135" i="16"/>
  <c r="AN134" i="16"/>
  <c r="AM134" i="16"/>
  <c r="AK134" i="16"/>
  <c r="AG134" i="16"/>
  <c r="AH134" i="16" s="1"/>
  <c r="AE134" i="16"/>
  <c r="AD134" i="16"/>
  <c r="AA134" i="16"/>
  <c r="Z134" i="16"/>
  <c r="X134" i="16"/>
  <c r="W134" i="16"/>
  <c r="AC134" i="16" s="1"/>
  <c r="V134" i="16"/>
  <c r="U134" i="16"/>
  <c r="T134" i="16"/>
  <c r="P134" i="16"/>
  <c r="O134" i="16"/>
  <c r="N134" i="16"/>
  <c r="M134" i="16"/>
  <c r="J134" i="16"/>
  <c r="AJ134" i="16" s="1"/>
  <c r="E134" i="16"/>
  <c r="S134" i="16" s="1"/>
  <c r="D134" i="16"/>
  <c r="C134" i="16"/>
  <c r="B134" i="16"/>
  <c r="AN133" i="16"/>
  <c r="AM133" i="16"/>
  <c r="AK133" i="16"/>
  <c r="AG133" i="16"/>
  <c r="AH133" i="16" s="1"/>
  <c r="AE133" i="16"/>
  <c r="AD133" i="16"/>
  <c r="AA133" i="16"/>
  <c r="Z133" i="16"/>
  <c r="X133" i="16"/>
  <c r="W133" i="16"/>
  <c r="AC133" i="16" s="1"/>
  <c r="V133" i="16"/>
  <c r="U133" i="16"/>
  <c r="T133" i="16"/>
  <c r="P133" i="16"/>
  <c r="O133" i="16"/>
  <c r="N133" i="16"/>
  <c r="M133" i="16"/>
  <c r="J133" i="16"/>
  <c r="AJ133" i="16" s="1"/>
  <c r="E133" i="16"/>
  <c r="S133" i="16" s="1"/>
  <c r="D133" i="16"/>
  <c r="C133" i="16"/>
  <c r="B133" i="16"/>
  <c r="AN132" i="16"/>
  <c r="AM132" i="16"/>
  <c r="AK132" i="16"/>
  <c r="AG132" i="16"/>
  <c r="AH132" i="16" s="1"/>
  <c r="AE132" i="16"/>
  <c r="AD132" i="16"/>
  <c r="AA132" i="16"/>
  <c r="Z132" i="16"/>
  <c r="X132" i="16"/>
  <c r="W132" i="16"/>
  <c r="AC132" i="16" s="1"/>
  <c r="V132" i="16"/>
  <c r="U132" i="16"/>
  <c r="T132" i="16"/>
  <c r="P132" i="16"/>
  <c r="O132" i="16"/>
  <c r="N132" i="16"/>
  <c r="M132" i="16"/>
  <c r="J132" i="16"/>
  <c r="AJ132" i="16" s="1"/>
  <c r="E132" i="16"/>
  <c r="S132" i="16" s="1"/>
  <c r="D132" i="16"/>
  <c r="C132" i="16"/>
  <c r="B132" i="16"/>
  <c r="AN131" i="16"/>
  <c r="AM131" i="16"/>
  <c r="AK131" i="16"/>
  <c r="AG131" i="16"/>
  <c r="AH131" i="16" s="1"/>
  <c r="AE131" i="16"/>
  <c r="AD131" i="16"/>
  <c r="AA131" i="16"/>
  <c r="Z131" i="16"/>
  <c r="X131" i="16"/>
  <c r="W131" i="16"/>
  <c r="AC131" i="16" s="1"/>
  <c r="V131" i="16"/>
  <c r="U131" i="16"/>
  <c r="T131" i="16"/>
  <c r="P131" i="16"/>
  <c r="O131" i="16"/>
  <c r="N131" i="16"/>
  <c r="M131" i="16"/>
  <c r="J131" i="16"/>
  <c r="AJ131" i="16" s="1"/>
  <c r="E131" i="16"/>
  <c r="S131" i="16" s="1"/>
  <c r="D131" i="16"/>
  <c r="C131" i="16"/>
  <c r="B131" i="16"/>
  <c r="AN130" i="16"/>
  <c r="AM130" i="16"/>
  <c r="AK130" i="16"/>
  <c r="AG130" i="16"/>
  <c r="AH130" i="16" s="1"/>
  <c r="AE130" i="16"/>
  <c r="AD130" i="16"/>
  <c r="AA130" i="16"/>
  <c r="Z130" i="16"/>
  <c r="X130" i="16"/>
  <c r="W130" i="16"/>
  <c r="AC130" i="16" s="1"/>
  <c r="V130" i="16"/>
  <c r="U130" i="16"/>
  <c r="T130" i="16"/>
  <c r="P130" i="16"/>
  <c r="O130" i="16"/>
  <c r="N130" i="16"/>
  <c r="M130" i="16"/>
  <c r="J130" i="16"/>
  <c r="AJ130" i="16" s="1"/>
  <c r="E130" i="16"/>
  <c r="S130" i="16" s="1"/>
  <c r="D130" i="16"/>
  <c r="C130" i="16"/>
  <c r="B130" i="16"/>
  <c r="AN129" i="16"/>
  <c r="AM129" i="16"/>
  <c r="AK129" i="16"/>
  <c r="AG129" i="16"/>
  <c r="AH129" i="16" s="1"/>
  <c r="AE129" i="16"/>
  <c r="AD129" i="16"/>
  <c r="AA129" i="16"/>
  <c r="Z129" i="16"/>
  <c r="X129" i="16"/>
  <c r="W129" i="16"/>
  <c r="AC129" i="16" s="1"/>
  <c r="V129" i="16"/>
  <c r="U129" i="16"/>
  <c r="T129" i="16"/>
  <c r="P129" i="16"/>
  <c r="O129" i="16"/>
  <c r="N129" i="16"/>
  <c r="M129" i="16"/>
  <c r="J129" i="16"/>
  <c r="AJ129" i="16" s="1"/>
  <c r="E129" i="16"/>
  <c r="S129" i="16" s="1"/>
  <c r="D129" i="16"/>
  <c r="C129" i="16"/>
  <c r="B129" i="16"/>
  <c r="AN128" i="16"/>
  <c r="AM128" i="16"/>
  <c r="AK128" i="16"/>
  <c r="AG128" i="16"/>
  <c r="AH128" i="16" s="1"/>
  <c r="AE128" i="16"/>
  <c r="AD128" i="16"/>
  <c r="AA128" i="16"/>
  <c r="Z128" i="16"/>
  <c r="X128" i="16"/>
  <c r="W128" i="16"/>
  <c r="AC128" i="16" s="1"/>
  <c r="V128" i="16"/>
  <c r="U128" i="16"/>
  <c r="T128" i="16"/>
  <c r="P128" i="16"/>
  <c r="O128" i="16"/>
  <c r="N128" i="16"/>
  <c r="M128" i="16"/>
  <c r="J128" i="16"/>
  <c r="AJ128" i="16" s="1"/>
  <c r="E128" i="16"/>
  <c r="S128" i="16" s="1"/>
  <c r="D128" i="16"/>
  <c r="C128" i="16"/>
  <c r="B128" i="16"/>
  <c r="AN127" i="16"/>
  <c r="AM127" i="16"/>
  <c r="AK127" i="16"/>
  <c r="AG127" i="16"/>
  <c r="AH127" i="16" s="1"/>
  <c r="AE127" i="16"/>
  <c r="AD127" i="16"/>
  <c r="AA127" i="16"/>
  <c r="Z127" i="16"/>
  <c r="X127" i="16"/>
  <c r="W127" i="16"/>
  <c r="AC127" i="16" s="1"/>
  <c r="V127" i="16"/>
  <c r="U127" i="16"/>
  <c r="T127" i="16"/>
  <c r="P127" i="16"/>
  <c r="O127" i="16"/>
  <c r="N127" i="16"/>
  <c r="M127" i="16"/>
  <c r="J127" i="16"/>
  <c r="AJ127" i="16" s="1"/>
  <c r="E127" i="16"/>
  <c r="S127" i="16" s="1"/>
  <c r="D127" i="16"/>
  <c r="C127" i="16"/>
  <c r="B127" i="16"/>
  <c r="AN126" i="16"/>
  <c r="AM126" i="16"/>
  <c r="AK126" i="16"/>
  <c r="AG126" i="16"/>
  <c r="AH126" i="16" s="1"/>
  <c r="AE126" i="16"/>
  <c r="AD126" i="16"/>
  <c r="AA126" i="16"/>
  <c r="Z126" i="16"/>
  <c r="X126" i="16"/>
  <c r="W126" i="16"/>
  <c r="AC126" i="16" s="1"/>
  <c r="V126" i="16"/>
  <c r="U126" i="16"/>
  <c r="T126" i="16"/>
  <c r="P126" i="16"/>
  <c r="O126" i="16"/>
  <c r="N126" i="16"/>
  <c r="M126" i="16"/>
  <c r="J126" i="16"/>
  <c r="AJ126" i="16" s="1"/>
  <c r="E126" i="16"/>
  <c r="S126" i="16" s="1"/>
  <c r="D126" i="16"/>
  <c r="C126" i="16"/>
  <c r="B126" i="16"/>
  <c r="AN125" i="16"/>
  <c r="AM125" i="16"/>
  <c r="AK125" i="16"/>
  <c r="AG125" i="16"/>
  <c r="AH125" i="16" s="1"/>
  <c r="AE125" i="16"/>
  <c r="AD125" i="16"/>
  <c r="AA125" i="16"/>
  <c r="Z125" i="16"/>
  <c r="X125" i="16"/>
  <c r="W125" i="16"/>
  <c r="AC125" i="16" s="1"/>
  <c r="V125" i="16"/>
  <c r="U125" i="16"/>
  <c r="T125" i="16"/>
  <c r="P125" i="16"/>
  <c r="O125" i="16"/>
  <c r="N125" i="16"/>
  <c r="M125" i="16"/>
  <c r="J125" i="16"/>
  <c r="AJ125" i="16" s="1"/>
  <c r="E125" i="16"/>
  <c r="S125" i="16" s="1"/>
  <c r="D125" i="16"/>
  <c r="C125" i="16"/>
  <c r="B125" i="16"/>
  <c r="AN124" i="16"/>
  <c r="AM124" i="16"/>
  <c r="AK124" i="16"/>
  <c r="AG124" i="16"/>
  <c r="AH124" i="16" s="1"/>
  <c r="AE124" i="16"/>
  <c r="AD124" i="16"/>
  <c r="AA124" i="16"/>
  <c r="Z124" i="16"/>
  <c r="X124" i="16"/>
  <c r="W124" i="16"/>
  <c r="AC124" i="16" s="1"/>
  <c r="V124" i="16"/>
  <c r="U124" i="16"/>
  <c r="T124" i="16"/>
  <c r="P124" i="16"/>
  <c r="O124" i="16"/>
  <c r="N124" i="16"/>
  <c r="M124" i="16"/>
  <c r="J124" i="16"/>
  <c r="AJ124" i="16" s="1"/>
  <c r="E124" i="16"/>
  <c r="S124" i="16" s="1"/>
  <c r="D124" i="16"/>
  <c r="C124" i="16"/>
  <c r="B124" i="16"/>
  <c r="AN123" i="16"/>
  <c r="AM123" i="16"/>
  <c r="AK123" i="16"/>
  <c r="AG123" i="16"/>
  <c r="AH123" i="16" s="1"/>
  <c r="AE123" i="16"/>
  <c r="AD123" i="16"/>
  <c r="AA123" i="16"/>
  <c r="Z123" i="16"/>
  <c r="X123" i="16"/>
  <c r="W123" i="16"/>
  <c r="AC123" i="16" s="1"/>
  <c r="V123" i="16"/>
  <c r="U123" i="16"/>
  <c r="T123" i="16"/>
  <c r="P123" i="16"/>
  <c r="O123" i="16"/>
  <c r="N123" i="16"/>
  <c r="M123" i="16"/>
  <c r="J123" i="16"/>
  <c r="AJ123" i="16" s="1"/>
  <c r="E123" i="16"/>
  <c r="S123" i="16" s="1"/>
  <c r="D123" i="16"/>
  <c r="C123" i="16"/>
  <c r="B123" i="16"/>
  <c r="AN122" i="16"/>
  <c r="AM122" i="16"/>
  <c r="AK122" i="16"/>
  <c r="AG122" i="16"/>
  <c r="AH122" i="16" s="1"/>
  <c r="AE122" i="16"/>
  <c r="AD122" i="16"/>
  <c r="AC122" i="16"/>
  <c r="AA122" i="16"/>
  <c r="Z122" i="16"/>
  <c r="X122" i="16"/>
  <c r="W122" i="16"/>
  <c r="V122" i="16"/>
  <c r="U122" i="16"/>
  <c r="T122" i="16"/>
  <c r="P122" i="16"/>
  <c r="O122" i="16"/>
  <c r="N122" i="16"/>
  <c r="M122" i="16"/>
  <c r="J122" i="16"/>
  <c r="AJ122" i="16" s="1"/>
  <c r="E122" i="16"/>
  <c r="S122" i="16" s="1"/>
  <c r="D122" i="16"/>
  <c r="C122" i="16"/>
  <c r="B122" i="16"/>
  <c r="AN121" i="16"/>
  <c r="AK121" i="16"/>
  <c r="AG121" i="16"/>
  <c r="AH121" i="16" s="1"/>
  <c r="AE121" i="16"/>
  <c r="AA121" i="16"/>
  <c r="Z121" i="16"/>
  <c r="AD121" i="16" s="1"/>
  <c r="X121" i="16"/>
  <c r="P121" i="16"/>
  <c r="O121" i="16"/>
  <c r="N121" i="16"/>
  <c r="E121" i="16"/>
  <c r="R121" i="16" s="1"/>
  <c r="D121" i="16"/>
  <c r="C121" i="16"/>
  <c r="B121" i="16"/>
  <c r="AN120" i="16"/>
  <c r="AK120" i="16"/>
  <c r="AG120" i="16"/>
  <c r="AH120" i="16" s="1"/>
  <c r="AE120" i="16"/>
  <c r="AD120" i="16"/>
  <c r="AA120" i="16"/>
  <c r="Z120" i="16"/>
  <c r="X120" i="16"/>
  <c r="V120" i="16"/>
  <c r="P120" i="16"/>
  <c r="O120" i="16"/>
  <c r="N120" i="16"/>
  <c r="E120" i="16"/>
  <c r="U120" i="16" s="1"/>
  <c r="D120" i="16"/>
  <c r="C120" i="16"/>
  <c r="B120" i="16"/>
  <c r="AN119" i="16"/>
  <c r="AK119" i="16"/>
  <c r="AG119" i="16"/>
  <c r="AH119" i="16" s="1"/>
  <c r="AE119" i="16"/>
  <c r="AD119" i="16"/>
  <c r="AA119" i="16"/>
  <c r="Z119" i="16"/>
  <c r="X119" i="16"/>
  <c r="V119" i="16"/>
  <c r="P119" i="16"/>
  <c r="O119" i="16"/>
  <c r="N119" i="16"/>
  <c r="E119" i="16"/>
  <c r="U119" i="16" s="1"/>
  <c r="D119" i="16"/>
  <c r="C119" i="16"/>
  <c r="B119" i="16"/>
  <c r="AN118" i="16"/>
  <c r="AK118" i="16"/>
  <c r="AG118" i="16"/>
  <c r="AH118" i="16" s="1"/>
  <c r="AE118" i="16"/>
  <c r="AD118" i="16"/>
  <c r="AA118" i="16"/>
  <c r="Z118" i="16"/>
  <c r="X118" i="16"/>
  <c r="V118" i="16"/>
  <c r="P118" i="16"/>
  <c r="O118" i="16"/>
  <c r="N118" i="16"/>
  <c r="E118" i="16"/>
  <c r="U118" i="16" s="1"/>
  <c r="D118" i="16"/>
  <c r="C118" i="16"/>
  <c r="B118" i="16"/>
  <c r="AN117" i="16"/>
  <c r="AK117" i="16"/>
  <c r="AG117" i="16"/>
  <c r="AH117" i="16" s="1"/>
  <c r="AE117" i="16"/>
  <c r="AD117" i="16"/>
  <c r="AA117" i="16"/>
  <c r="Z117" i="16"/>
  <c r="X117" i="16"/>
  <c r="V117" i="16"/>
  <c r="P117" i="16"/>
  <c r="O117" i="16"/>
  <c r="N117" i="16"/>
  <c r="E117" i="16"/>
  <c r="U117" i="16" s="1"/>
  <c r="D117" i="16"/>
  <c r="C117" i="16"/>
  <c r="B117" i="16"/>
  <c r="AN116" i="16"/>
  <c r="AK116" i="16"/>
  <c r="AG116" i="16"/>
  <c r="AH116" i="16" s="1"/>
  <c r="AE116" i="16"/>
  <c r="AD116" i="16"/>
  <c r="AA116" i="16"/>
  <c r="Z116" i="16"/>
  <c r="X116" i="16"/>
  <c r="V116" i="16"/>
  <c r="P116" i="16"/>
  <c r="O116" i="16"/>
  <c r="N116" i="16"/>
  <c r="E116" i="16"/>
  <c r="U116" i="16" s="1"/>
  <c r="D116" i="16"/>
  <c r="C116" i="16"/>
  <c r="B116" i="16"/>
  <c r="AN115" i="16"/>
  <c r="AK115" i="16"/>
  <c r="AG115" i="16"/>
  <c r="AH115" i="16" s="1"/>
  <c r="AE115" i="16"/>
  <c r="AD115" i="16"/>
  <c r="AA115" i="16"/>
  <c r="Z115" i="16"/>
  <c r="X115" i="16"/>
  <c r="V115" i="16"/>
  <c r="P115" i="16"/>
  <c r="O115" i="16"/>
  <c r="N115" i="16"/>
  <c r="E115" i="16"/>
  <c r="U115" i="16" s="1"/>
  <c r="D115" i="16"/>
  <c r="C115" i="16"/>
  <c r="B115" i="16"/>
  <c r="AN114" i="16"/>
  <c r="AK114" i="16"/>
  <c r="AG114" i="16"/>
  <c r="AH114" i="16" s="1"/>
  <c r="AE114" i="16"/>
  <c r="AD114" i="16"/>
  <c r="AA114" i="16"/>
  <c r="Z114" i="16"/>
  <c r="X114" i="16"/>
  <c r="V114" i="16"/>
  <c r="P114" i="16"/>
  <c r="O114" i="16"/>
  <c r="N114" i="16"/>
  <c r="E114" i="16"/>
  <c r="U114" i="16" s="1"/>
  <c r="D114" i="16"/>
  <c r="C114" i="16"/>
  <c r="B114" i="16"/>
  <c r="AN113" i="16"/>
  <c r="AK113" i="16"/>
  <c r="AG113" i="16"/>
  <c r="AH113" i="16" s="1"/>
  <c r="AE113" i="16"/>
  <c r="AD113" i="16"/>
  <c r="AA113" i="16"/>
  <c r="Z113" i="16"/>
  <c r="X113" i="16"/>
  <c r="V113" i="16"/>
  <c r="P113" i="16"/>
  <c r="O113" i="16"/>
  <c r="N113" i="16"/>
  <c r="E113" i="16"/>
  <c r="U113" i="16" s="1"/>
  <c r="D113" i="16"/>
  <c r="C113" i="16"/>
  <c r="B113" i="16"/>
  <c r="AN112" i="16"/>
  <c r="AK112" i="16"/>
  <c r="AG112" i="16"/>
  <c r="AH112" i="16" s="1"/>
  <c r="AE112" i="16"/>
  <c r="AD112" i="16"/>
  <c r="AA112" i="16"/>
  <c r="Z112" i="16"/>
  <c r="X112" i="16"/>
  <c r="V112" i="16"/>
  <c r="P112" i="16"/>
  <c r="O112" i="16"/>
  <c r="N112" i="16"/>
  <c r="E112" i="16"/>
  <c r="U112" i="16" s="1"/>
  <c r="D112" i="16"/>
  <c r="C112" i="16"/>
  <c r="B112" i="16"/>
  <c r="AN111" i="16"/>
  <c r="AK111" i="16"/>
  <c r="AG111" i="16"/>
  <c r="AH111" i="16" s="1"/>
  <c r="AE111" i="16"/>
  <c r="AD111" i="16"/>
  <c r="AA111" i="16"/>
  <c r="Z111" i="16"/>
  <c r="X111" i="16"/>
  <c r="V111" i="16"/>
  <c r="P111" i="16"/>
  <c r="O111" i="16"/>
  <c r="N111" i="16"/>
  <c r="E111" i="16"/>
  <c r="U111" i="16" s="1"/>
  <c r="D111" i="16"/>
  <c r="C111" i="16"/>
  <c r="B111" i="16"/>
  <c r="AN110" i="16"/>
  <c r="AK110" i="16"/>
  <c r="AG110" i="16"/>
  <c r="AH110" i="16" s="1"/>
  <c r="AE110" i="16"/>
  <c r="AD110" i="16"/>
  <c r="AA110" i="16"/>
  <c r="Z110" i="16"/>
  <c r="X110" i="16"/>
  <c r="V110" i="16"/>
  <c r="P110" i="16"/>
  <c r="O110" i="16"/>
  <c r="N110" i="16"/>
  <c r="E110" i="16"/>
  <c r="U110" i="16" s="1"/>
  <c r="D110" i="16"/>
  <c r="C110" i="16"/>
  <c r="B110" i="16"/>
  <c r="AN109" i="16"/>
  <c r="AK109" i="16"/>
  <c r="AG109" i="16"/>
  <c r="AH109" i="16" s="1"/>
  <c r="AE109" i="16"/>
  <c r="AD109" i="16"/>
  <c r="AA109" i="16"/>
  <c r="Z109" i="16"/>
  <c r="X109" i="16"/>
  <c r="V109" i="16"/>
  <c r="P109" i="16"/>
  <c r="O109" i="16"/>
  <c r="N109" i="16"/>
  <c r="E109" i="16"/>
  <c r="U109" i="16" s="1"/>
  <c r="D109" i="16"/>
  <c r="C109" i="16"/>
  <c r="B109" i="16"/>
  <c r="AN108" i="16"/>
  <c r="AK108" i="16"/>
  <c r="AG108" i="16"/>
  <c r="AH108" i="16" s="1"/>
  <c r="AE108" i="16"/>
  <c r="AD108" i="16"/>
  <c r="AA108" i="16"/>
  <c r="Z108" i="16"/>
  <c r="X108" i="16"/>
  <c r="V108" i="16"/>
  <c r="P108" i="16"/>
  <c r="O108" i="16"/>
  <c r="N108" i="16"/>
  <c r="E108" i="16"/>
  <c r="U108" i="16" s="1"/>
  <c r="D108" i="16"/>
  <c r="C108" i="16"/>
  <c r="B108" i="16"/>
  <c r="AN107" i="16"/>
  <c r="AK107" i="16"/>
  <c r="AG107" i="16"/>
  <c r="AH107" i="16" s="1"/>
  <c r="AE107" i="16"/>
  <c r="AD107" i="16"/>
  <c r="AA107" i="16"/>
  <c r="Z107" i="16"/>
  <c r="X107" i="16"/>
  <c r="V107" i="16"/>
  <c r="P107" i="16"/>
  <c r="O107" i="16"/>
  <c r="N107" i="16"/>
  <c r="E107" i="16"/>
  <c r="U107" i="16" s="1"/>
  <c r="D107" i="16"/>
  <c r="C107" i="16"/>
  <c r="B107" i="16"/>
  <c r="AN106" i="16"/>
  <c r="AK106" i="16"/>
  <c r="AG106" i="16"/>
  <c r="AH106" i="16" s="1"/>
  <c r="AE106" i="16"/>
  <c r="AD106" i="16"/>
  <c r="AA106" i="16"/>
  <c r="Z106" i="16"/>
  <c r="X106" i="16"/>
  <c r="V106" i="16"/>
  <c r="P106" i="16"/>
  <c r="O106" i="16"/>
  <c r="N106" i="16"/>
  <c r="E106" i="16"/>
  <c r="U106" i="16" s="1"/>
  <c r="D106" i="16"/>
  <c r="C106" i="16"/>
  <c r="B106" i="16"/>
  <c r="AN105" i="16"/>
  <c r="AK105" i="16"/>
  <c r="AG105" i="16"/>
  <c r="AH105" i="16" s="1"/>
  <c r="AE105" i="16"/>
  <c r="AD105" i="16"/>
  <c r="AA105" i="16"/>
  <c r="Z105" i="16"/>
  <c r="X105" i="16"/>
  <c r="V105" i="16"/>
  <c r="P105" i="16"/>
  <c r="O105" i="16"/>
  <c r="N105" i="16"/>
  <c r="E105" i="16"/>
  <c r="U105" i="16" s="1"/>
  <c r="D105" i="16"/>
  <c r="C105" i="16"/>
  <c r="B105" i="16"/>
  <c r="AN104" i="16"/>
  <c r="AK104" i="16"/>
  <c r="AG104" i="16"/>
  <c r="AH104" i="16" s="1"/>
  <c r="AE104" i="16"/>
  <c r="AD104" i="16"/>
  <c r="AA104" i="16"/>
  <c r="Z104" i="16"/>
  <c r="X104" i="16"/>
  <c r="V104" i="16"/>
  <c r="P104" i="16"/>
  <c r="O104" i="16"/>
  <c r="N104" i="16"/>
  <c r="E104" i="16"/>
  <c r="U104" i="16" s="1"/>
  <c r="D104" i="16"/>
  <c r="C104" i="16"/>
  <c r="B104" i="16"/>
  <c r="AN103" i="16"/>
  <c r="AK103" i="16"/>
  <c r="AG103" i="16"/>
  <c r="AH103" i="16" s="1"/>
  <c r="AE103" i="16"/>
  <c r="AD103" i="16"/>
  <c r="AA103" i="16"/>
  <c r="Z103" i="16"/>
  <c r="X103" i="16"/>
  <c r="V103" i="16"/>
  <c r="P103" i="16"/>
  <c r="O103" i="16"/>
  <c r="N103" i="16"/>
  <c r="E103" i="16"/>
  <c r="U103" i="16" s="1"/>
  <c r="D103" i="16"/>
  <c r="C103" i="16"/>
  <c r="B103" i="16"/>
  <c r="AN102" i="16"/>
  <c r="AK102" i="16"/>
  <c r="AG102" i="16"/>
  <c r="AH102" i="16" s="1"/>
  <c r="AE102" i="16"/>
  <c r="AD102" i="16"/>
  <c r="AA102" i="16"/>
  <c r="Z102" i="16"/>
  <c r="X102" i="16"/>
  <c r="V102" i="16"/>
  <c r="P102" i="16"/>
  <c r="O102" i="16"/>
  <c r="N102" i="16"/>
  <c r="E102" i="16"/>
  <c r="U102" i="16" s="1"/>
  <c r="D102" i="16"/>
  <c r="C102" i="16"/>
  <c r="B102" i="16"/>
  <c r="AN101" i="16"/>
  <c r="AK101" i="16"/>
  <c r="AG101" i="16"/>
  <c r="AH101" i="16" s="1"/>
  <c r="AE101" i="16"/>
  <c r="AD101" i="16"/>
  <c r="AA101" i="16"/>
  <c r="Z101" i="16"/>
  <c r="X101" i="16"/>
  <c r="V101" i="16"/>
  <c r="P101" i="16"/>
  <c r="O101" i="16"/>
  <c r="N101" i="16"/>
  <c r="E101" i="16"/>
  <c r="U101" i="16" s="1"/>
  <c r="D101" i="16"/>
  <c r="C101" i="16"/>
  <c r="B101" i="16"/>
  <c r="AN100" i="16"/>
  <c r="AK100" i="16"/>
  <c r="AG100" i="16"/>
  <c r="AH100" i="16" s="1"/>
  <c r="AE100" i="16"/>
  <c r="AD100" i="16"/>
  <c r="AA100" i="16"/>
  <c r="Z100" i="16"/>
  <c r="X100" i="16"/>
  <c r="V100" i="16"/>
  <c r="P100" i="16"/>
  <c r="O100" i="16"/>
  <c r="N100" i="16"/>
  <c r="E100" i="16"/>
  <c r="U100" i="16" s="1"/>
  <c r="D100" i="16"/>
  <c r="C100" i="16"/>
  <c r="B100" i="16"/>
  <c r="AN99" i="16"/>
  <c r="AK99" i="16"/>
  <c r="AG99" i="16"/>
  <c r="AH99" i="16" s="1"/>
  <c r="AE99" i="16"/>
  <c r="AD99" i="16"/>
  <c r="AA99" i="16"/>
  <c r="Z99" i="16"/>
  <c r="X99" i="16"/>
  <c r="V99" i="16"/>
  <c r="P99" i="16"/>
  <c r="O99" i="16"/>
  <c r="N99" i="16"/>
  <c r="E99" i="16"/>
  <c r="U99" i="16" s="1"/>
  <c r="D99" i="16"/>
  <c r="C99" i="16"/>
  <c r="B99" i="16"/>
  <c r="AN98" i="16"/>
  <c r="AK98" i="16"/>
  <c r="AG98" i="16"/>
  <c r="AH98" i="16" s="1"/>
  <c r="AE98" i="16"/>
  <c r="AD98" i="16"/>
  <c r="AA98" i="16"/>
  <c r="Z98" i="16"/>
  <c r="X98" i="16"/>
  <c r="V98" i="16"/>
  <c r="P98" i="16"/>
  <c r="O98" i="16"/>
  <c r="N98" i="16"/>
  <c r="E98" i="16"/>
  <c r="U98" i="16" s="1"/>
  <c r="D98" i="16"/>
  <c r="C98" i="16"/>
  <c r="B98" i="16"/>
  <c r="AN97" i="16"/>
  <c r="AK97" i="16"/>
  <c r="AG97" i="16"/>
  <c r="AH97" i="16" s="1"/>
  <c r="AE97" i="16"/>
  <c r="AD97" i="16"/>
  <c r="AA97" i="16"/>
  <c r="Z97" i="16"/>
  <c r="X97" i="16"/>
  <c r="V97" i="16"/>
  <c r="P97" i="16"/>
  <c r="O97" i="16"/>
  <c r="N97" i="16"/>
  <c r="E97" i="16"/>
  <c r="U97" i="16" s="1"/>
  <c r="D97" i="16"/>
  <c r="C97" i="16"/>
  <c r="B97" i="16"/>
  <c r="AN96" i="16"/>
  <c r="AK96" i="16"/>
  <c r="AG96" i="16"/>
  <c r="AH96" i="16" s="1"/>
  <c r="AE96" i="16"/>
  <c r="AD96" i="16"/>
  <c r="AA96" i="16"/>
  <c r="Z96" i="16"/>
  <c r="X96" i="16"/>
  <c r="V96" i="16"/>
  <c r="P96" i="16"/>
  <c r="O96" i="16"/>
  <c r="N96" i="16"/>
  <c r="E96" i="16"/>
  <c r="U96" i="16" s="1"/>
  <c r="D96" i="16"/>
  <c r="C96" i="16"/>
  <c r="B96" i="16"/>
  <c r="AN95" i="16"/>
  <c r="AK95" i="16"/>
  <c r="AG95" i="16"/>
  <c r="AH95" i="16" s="1"/>
  <c r="AE95" i="16"/>
  <c r="AD95" i="16"/>
  <c r="AA95" i="16"/>
  <c r="Z95" i="16"/>
  <c r="X95" i="16"/>
  <c r="V95" i="16"/>
  <c r="P95" i="16"/>
  <c r="O95" i="16"/>
  <c r="N95" i="16"/>
  <c r="E95" i="16"/>
  <c r="U95" i="16" s="1"/>
  <c r="D95" i="16"/>
  <c r="C95" i="16"/>
  <c r="B95" i="16"/>
  <c r="AN94" i="16"/>
  <c r="AK94" i="16"/>
  <c r="AG94" i="16"/>
  <c r="AH94" i="16" s="1"/>
  <c r="AE94" i="16"/>
  <c r="AD94" i="16"/>
  <c r="AA94" i="16"/>
  <c r="Z94" i="16"/>
  <c r="X94" i="16"/>
  <c r="V94" i="16"/>
  <c r="P94" i="16"/>
  <c r="O94" i="16"/>
  <c r="N94" i="16"/>
  <c r="E94" i="16"/>
  <c r="U94" i="16" s="1"/>
  <c r="D94" i="16"/>
  <c r="C94" i="16"/>
  <c r="B94" i="16"/>
  <c r="AN93" i="16"/>
  <c r="AK93" i="16"/>
  <c r="AG93" i="16"/>
  <c r="AH93" i="16" s="1"/>
  <c r="AE93" i="16"/>
  <c r="AD93" i="16"/>
  <c r="AA93" i="16"/>
  <c r="Z93" i="16"/>
  <c r="X93" i="16"/>
  <c r="V93" i="16"/>
  <c r="P93" i="16"/>
  <c r="O93" i="16"/>
  <c r="N93" i="16"/>
  <c r="E93" i="16"/>
  <c r="U93" i="16" s="1"/>
  <c r="D93" i="16"/>
  <c r="C93" i="16"/>
  <c r="B93" i="16"/>
  <c r="AN92" i="16"/>
  <c r="AK92" i="16"/>
  <c r="AG92" i="16"/>
  <c r="AH92" i="16" s="1"/>
  <c r="AE92" i="16"/>
  <c r="AD92" i="16"/>
  <c r="AA92" i="16"/>
  <c r="Z92" i="16"/>
  <c r="X92" i="16"/>
  <c r="V92" i="16"/>
  <c r="P92" i="16"/>
  <c r="O92" i="16"/>
  <c r="N92" i="16"/>
  <c r="E92" i="16"/>
  <c r="U92" i="16" s="1"/>
  <c r="D92" i="16"/>
  <c r="C92" i="16"/>
  <c r="B92" i="16"/>
  <c r="AN91" i="16"/>
  <c r="AK91" i="16"/>
  <c r="AG91" i="16"/>
  <c r="AH91" i="16" s="1"/>
  <c r="AE91" i="16"/>
  <c r="AD91" i="16"/>
  <c r="AA91" i="16"/>
  <c r="Z91" i="16"/>
  <c r="X91" i="16"/>
  <c r="V91" i="16"/>
  <c r="P91" i="16"/>
  <c r="O91" i="16"/>
  <c r="N91" i="16"/>
  <c r="E91" i="16"/>
  <c r="U91" i="16" s="1"/>
  <c r="D91" i="16"/>
  <c r="C91" i="16"/>
  <c r="B91" i="16"/>
  <c r="AN90" i="16"/>
  <c r="AK90" i="16"/>
  <c r="AG90" i="16"/>
  <c r="AH90" i="16" s="1"/>
  <c r="AE90" i="16"/>
  <c r="AD90" i="16"/>
  <c r="AA90" i="16"/>
  <c r="Z90" i="16"/>
  <c r="X90" i="16"/>
  <c r="V90" i="16"/>
  <c r="P90" i="16"/>
  <c r="O90" i="16"/>
  <c r="N90" i="16"/>
  <c r="E90" i="16"/>
  <c r="U90" i="16" s="1"/>
  <c r="D90" i="16"/>
  <c r="C90" i="16"/>
  <c r="B90" i="16"/>
  <c r="AN89" i="16"/>
  <c r="AK89" i="16"/>
  <c r="AG89" i="16"/>
  <c r="AH89" i="16" s="1"/>
  <c r="AE89" i="16"/>
  <c r="AD89" i="16"/>
  <c r="AA89" i="16"/>
  <c r="Z89" i="16"/>
  <c r="X89" i="16"/>
  <c r="V89" i="16"/>
  <c r="P89" i="16"/>
  <c r="O89" i="16"/>
  <c r="N89" i="16"/>
  <c r="E89" i="16"/>
  <c r="U89" i="16" s="1"/>
  <c r="D89" i="16"/>
  <c r="C89" i="16"/>
  <c r="B89" i="16"/>
  <c r="AN88" i="16"/>
  <c r="AK88" i="16"/>
  <c r="AG88" i="16"/>
  <c r="AH88" i="16" s="1"/>
  <c r="AE88" i="16"/>
  <c r="AD88" i="16"/>
  <c r="AA88" i="16"/>
  <c r="Z88" i="16"/>
  <c r="X88" i="16"/>
  <c r="V88" i="16"/>
  <c r="P88" i="16"/>
  <c r="O88" i="16"/>
  <c r="N88" i="16"/>
  <c r="E88" i="16"/>
  <c r="U88" i="16" s="1"/>
  <c r="D88" i="16"/>
  <c r="C88" i="16"/>
  <c r="B88" i="16"/>
  <c r="AN87" i="16"/>
  <c r="AK87" i="16"/>
  <c r="AG87" i="16"/>
  <c r="AH87" i="16" s="1"/>
  <c r="AE87" i="16"/>
  <c r="AD87" i="16"/>
  <c r="AA87" i="16"/>
  <c r="Z87" i="16"/>
  <c r="X87" i="16"/>
  <c r="V87" i="16"/>
  <c r="P87" i="16"/>
  <c r="O87" i="16"/>
  <c r="N87" i="16"/>
  <c r="E87" i="16"/>
  <c r="U87" i="16" s="1"/>
  <c r="D87" i="16"/>
  <c r="C87" i="16"/>
  <c r="B87" i="16"/>
  <c r="AN86" i="16"/>
  <c r="AK86" i="16"/>
  <c r="AG86" i="16"/>
  <c r="AH86" i="16" s="1"/>
  <c r="AE86" i="16"/>
  <c r="AD86" i="16"/>
  <c r="AA86" i="16"/>
  <c r="Z86" i="16"/>
  <c r="X86" i="16"/>
  <c r="V86" i="16"/>
  <c r="P86" i="16"/>
  <c r="O86" i="16"/>
  <c r="N86" i="16"/>
  <c r="E86" i="16"/>
  <c r="U86" i="16" s="1"/>
  <c r="D86" i="16"/>
  <c r="C86" i="16"/>
  <c r="B86" i="16"/>
  <c r="AN85" i="16"/>
  <c r="AK85" i="16"/>
  <c r="AG85" i="16"/>
  <c r="AH85" i="16" s="1"/>
  <c r="AE85" i="16"/>
  <c r="AD85" i="16"/>
  <c r="AA85" i="16"/>
  <c r="Z85" i="16"/>
  <c r="X85" i="16"/>
  <c r="V85" i="16"/>
  <c r="P85" i="16"/>
  <c r="O85" i="16"/>
  <c r="N85" i="16"/>
  <c r="E85" i="16"/>
  <c r="U85" i="16" s="1"/>
  <c r="D85" i="16"/>
  <c r="C85" i="16"/>
  <c r="B85" i="16"/>
  <c r="AN84" i="16"/>
  <c r="AK84" i="16"/>
  <c r="AG84" i="16"/>
  <c r="AH84" i="16" s="1"/>
  <c r="AE84" i="16"/>
  <c r="AD84" i="16"/>
  <c r="AA84" i="16"/>
  <c r="Z84" i="16"/>
  <c r="X84" i="16"/>
  <c r="V84" i="16"/>
  <c r="P84" i="16"/>
  <c r="O84" i="16"/>
  <c r="N84" i="16"/>
  <c r="E84" i="16"/>
  <c r="U84" i="16" s="1"/>
  <c r="D84" i="16"/>
  <c r="C84" i="16"/>
  <c r="B84" i="16"/>
  <c r="AN83" i="16"/>
  <c r="AK83" i="16"/>
  <c r="AG83" i="16"/>
  <c r="AH83" i="16" s="1"/>
  <c r="AE83" i="16"/>
  <c r="AD83" i="16"/>
  <c r="AA83" i="16"/>
  <c r="Z83" i="16"/>
  <c r="X83" i="16"/>
  <c r="V83" i="16"/>
  <c r="P83" i="16"/>
  <c r="O83" i="16"/>
  <c r="N83" i="16"/>
  <c r="E83" i="16"/>
  <c r="U83" i="16" s="1"/>
  <c r="D83" i="16"/>
  <c r="C83" i="16"/>
  <c r="B83" i="16"/>
  <c r="AN82" i="16"/>
  <c r="AK82" i="16"/>
  <c r="AG82" i="16"/>
  <c r="AH82" i="16" s="1"/>
  <c r="AE82" i="16"/>
  <c r="AD82" i="16"/>
  <c r="AA82" i="16"/>
  <c r="Z82" i="16"/>
  <c r="X82" i="16"/>
  <c r="V82" i="16"/>
  <c r="P82" i="16"/>
  <c r="O82" i="16"/>
  <c r="N82" i="16"/>
  <c r="E82" i="16"/>
  <c r="U82" i="16" s="1"/>
  <c r="D82" i="16"/>
  <c r="C82" i="16"/>
  <c r="B82" i="16"/>
  <c r="AN81" i="16"/>
  <c r="AK81" i="16"/>
  <c r="AG81" i="16"/>
  <c r="AH81" i="16" s="1"/>
  <c r="AE81" i="16"/>
  <c r="AD81" i="16"/>
  <c r="AA81" i="16"/>
  <c r="Z81" i="16"/>
  <c r="X81" i="16"/>
  <c r="V81" i="16"/>
  <c r="P81" i="16"/>
  <c r="O81" i="16"/>
  <c r="N81" i="16"/>
  <c r="E81" i="16"/>
  <c r="U81" i="16" s="1"/>
  <c r="D81" i="16"/>
  <c r="C81" i="16"/>
  <c r="B81" i="16"/>
  <c r="AN80" i="16"/>
  <c r="AK80" i="16"/>
  <c r="AG80" i="16"/>
  <c r="AH80" i="16" s="1"/>
  <c r="AE80" i="16"/>
  <c r="AD80" i="16"/>
  <c r="AA80" i="16"/>
  <c r="Z80" i="16"/>
  <c r="X80" i="16"/>
  <c r="V80" i="16"/>
  <c r="P80" i="16"/>
  <c r="O80" i="16"/>
  <c r="N80" i="16"/>
  <c r="E80" i="16"/>
  <c r="U80" i="16" s="1"/>
  <c r="D80" i="16"/>
  <c r="C80" i="16"/>
  <c r="B80" i="16"/>
  <c r="AN79" i="16"/>
  <c r="AK79" i="16"/>
  <c r="AG79" i="16"/>
  <c r="AH79" i="16" s="1"/>
  <c r="AE79" i="16"/>
  <c r="AD79" i="16"/>
  <c r="AA79" i="16"/>
  <c r="Z79" i="16"/>
  <c r="X79" i="16"/>
  <c r="V79" i="16"/>
  <c r="P79" i="16"/>
  <c r="O79" i="16"/>
  <c r="N79" i="16"/>
  <c r="E79" i="16"/>
  <c r="U79" i="16" s="1"/>
  <c r="D79" i="16"/>
  <c r="C79" i="16"/>
  <c r="B79" i="16"/>
  <c r="AN78" i="16"/>
  <c r="AK78" i="16"/>
  <c r="AG78" i="16"/>
  <c r="AH78" i="16" s="1"/>
  <c r="AE78" i="16"/>
  <c r="AD78" i="16"/>
  <c r="AA78" i="16"/>
  <c r="Z78" i="16"/>
  <c r="X78" i="16"/>
  <c r="V78" i="16"/>
  <c r="P78" i="16"/>
  <c r="O78" i="16"/>
  <c r="N78" i="16"/>
  <c r="E78" i="16"/>
  <c r="U78" i="16" s="1"/>
  <c r="D78" i="16"/>
  <c r="C78" i="16"/>
  <c r="B78" i="16"/>
  <c r="AN77" i="16"/>
  <c r="AK77" i="16"/>
  <c r="AG77" i="16"/>
  <c r="AH77" i="16" s="1"/>
  <c r="AE77" i="16"/>
  <c r="AD77" i="16"/>
  <c r="AA77" i="16"/>
  <c r="Z77" i="16"/>
  <c r="X77" i="16"/>
  <c r="V77" i="16"/>
  <c r="P77" i="16"/>
  <c r="O77" i="16"/>
  <c r="N77" i="16"/>
  <c r="E77" i="16"/>
  <c r="U77" i="16" s="1"/>
  <c r="D77" i="16"/>
  <c r="C77" i="16"/>
  <c r="B77" i="16"/>
  <c r="AN76" i="16"/>
  <c r="AC76" i="16" s="1"/>
  <c r="AK76" i="16"/>
  <c r="AG76" i="16"/>
  <c r="AH76" i="16" s="1"/>
  <c r="AE76" i="16"/>
  <c r="AD76" i="16"/>
  <c r="AA76" i="16"/>
  <c r="Z76" i="16"/>
  <c r="X76" i="16"/>
  <c r="W76" i="16"/>
  <c r="V76" i="16"/>
  <c r="P76" i="16"/>
  <c r="O76" i="16"/>
  <c r="N76" i="16"/>
  <c r="E76" i="16"/>
  <c r="U76" i="16" s="1"/>
  <c r="D76" i="16"/>
  <c r="C76" i="16"/>
  <c r="B76" i="16"/>
  <c r="AN75" i="16"/>
  <c r="AC75" i="16" s="1"/>
  <c r="AK75" i="16"/>
  <c r="AG75" i="16"/>
  <c r="AH75" i="16" s="1"/>
  <c r="AE75" i="16"/>
  <c r="AD75" i="16"/>
  <c r="AA75" i="16"/>
  <c r="Z75" i="16"/>
  <c r="X75" i="16"/>
  <c r="W75" i="16"/>
  <c r="V75" i="16"/>
  <c r="P75" i="16"/>
  <c r="O75" i="16"/>
  <c r="N75" i="16"/>
  <c r="E75" i="16"/>
  <c r="U75" i="16" s="1"/>
  <c r="D75" i="16"/>
  <c r="C75" i="16"/>
  <c r="B75" i="16"/>
  <c r="AN74" i="16"/>
  <c r="AC74" i="16" s="1"/>
  <c r="AK74" i="16"/>
  <c r="AG74" i="16"/>
  <c r="AH74" i="16" s="1"/>
  <c r="AE74" i="16"/>
  <c r="AD74" i="16"/>
  <c r="AA74" i="16"/>
  <c r="Z74" i="16"/>
  <c r="X74" i="16"/>
  <c r="W74" i="16"/>
  <c r="V74" i="16"/>
  <c r="P74" i="16"/>
  <c r="O74" i="16"/>
  <c r="N74" i="16"/>
  <c r="E74" i="16"/>
  <c r="U74" i="16" s="1"/>
  <c r="D74" i="16"/>
  <c r="C74" i="16"/>
  <c r="B74" i="16"/>
  <c r="AN73" i="16"/>
  <c r="AC73" i="16" s="1"/>
  <c r="AK73" i="16"/>
  <c r="AG73" i="16"/>
  <c r="AH73" i="16" s="1"/>
  <c r="AE73" i="16"/>
  <c r="AD73" i="16"/>
  <c r="AA73" i="16"/>
  <c r="Z73" i="16"/>
  <c r="X73" i="16"/>
  <c r="W73" i="16"/>
  <c r="V73" i="16"/>
  <c r="P73" i="16"/>
  <c r="O73" i="16"/>
  <c r="N73" i="16"/>
  <c r="E73" i="16"/>
  <c r="U73" i="16" s="1"/>
  <c r="D73" i="16"/>
  <c r="C73" i="16"/>
  <c r="B73" i="16"/>
  <c r="AN72" i="16"/>
  <c r="AC72" i="16" s="1"/>
  <c r="AK72" i="16"/>
  <c r="AG72" i="16"/>
  <c r="AH72" i="16" s="1"/>
  <c r="AE72" i="16"/>
  <c r="AD72" i="16"/>
  <c r="AA72" i="16"/>
  <c r="Z72" i="16"/>
  <c r="X72" i="16"/>
  <c r="W72" i="16"/>
  <c r="V72" i="16"/>
  <c r="P72" i="16"/>
  <c r="O72" i="16"/>
  <c r="N72" i="16"/>
  <c r="E72" i="16"/>
  <c r="U72" i="16" s="1"/>
  <c r="D72" i="16"/>
  <c r="C72" i="16"/>
  <c r="B72" i="16"/>
  <c r="AN71" i="16"/>
  <c r="AC71" i="16" s="1"/>
  <c r="AK71" i="16"/>
  <c r="AG71" i="16"/>
  <c r="AH71" i="16" s="1"/>
  <c r="AE71" i="16"/>
  <c r="AD71" i="16"/>
  <c r="AA71" i="16"/>
  <c r="Z71" i="16"/>
  <c r="X71" i="16"/>
  <c r="W71" i="16"/>
  <c r="V71" i="16"/>
  <c r="P71" i="16"/>
  <c r="O71" i="16"/>
  <c r="N71" i="16"/>
  <c r="E71" i="16"/>
  <c r="U71" i="16" s="1"/>
  <c r="D71" i="16"/>
  <c r="C71" i="16"/>
  <c r="B71" i="16"/>
  <c r="AN70" i="16"/>
  <c r="AC70" i="16" s="1"/>
  <c r="AK70" i="16"/>
  <c r="AG70" i="16"/>
  <c r="AH70" i="16" s="1"/>
  <c r="AE70" i="16"/>
  <c r="AD70" i="16"/>
  <c r="AA70" i="16"/>
  <c r="Z70" i="16"/>
  <c r="X70" i="16"/>
  <c r="W70" i="16"/>
  <c r="V70" i="16"/>
  <c r="P70" i="16"/>
  <c r="O70" i="16"/>
  <c r="N70" i="16"/>
  <c r="E70" i="16"/>
  <c r="U70" i="16" s="1"/>
  <c r="D70" i="16"/>
  <c r="C70" i="16"/>
  <c r="B70" i="16"/>
  <c r="AN69" i="16"/>
  <c r="AC69" i="16" s="1"/>
  <c r="AK69" i="16"/>
  <c r="AG69" i="16"/>
  <c r="AH69" i="16" s="1"/>
  <c r="AE69" i="16"/>
  <c r="AD69" i="16"/>
  <c r="AA69" i="16"/>
  <c r="Z69" i="16"/>
  <c r="X69" i="16"/>
  <c r="W69" i="16"/>
  <c r="V69" i="16"/>
  <c r="P69" i="16"/>
  <c r="O69" i="16"/>
  <c r="N69" i="16"/>
  <c r="E69" i="16"/>
  <c r="U69" i="16" s="1"/>
  <c r="D69" i="16"/>
  <c r="C69" i="16"/>
  <c r="B69" i="16"/>
  <c r="AN68" i="16"/>
  <c r="AC68" i="16" s="1"/>
  <c r="AK68" i="16"/>
  <c r="AG68" i="16"/>
  <c r="AH68" i="16" s="1"/>
  <c r="AE68" i="16"/>
  <c r="AD68" i="16"/>
  <c r="AA68" i="16"/>
  <c r="Z68" i="16"/>
  <c r="X68" i="16"/>
  <c r="W68" i="16"/>
  <c r="V68" i="16"/>
  <c r="P68" i="16"/>
  <c r="O68" i="16"/>
  <c r="N68" i="16"/>
  <c r="E68" i="16"/>
  <c r="U68" i="16" s="1"/>
  <c r="D68" i="16"/>
  <c r="C68" i="16"/>
  <c r="B68" i="16"/>
  <c r="AN67" i="16"/>
  <c r="AC67" i="16" s="1"/>
  <c r="AK67" i="16"/>
  <c r="AG67" i="16"/>
  <c r="AH67" i="16" s="1"/>
  <c r="AE67" i="16"/>
  <c r="AD67" i="16"/>
  <c r="AA67" i="16"/>
  <c r="Z67" i="16"/>
  <c r="X67" i="16"/>
  <c r="W67" i="16"/>
  <c r="V67" i="16"/>
  <c r="P67" i="16"/>
  <c r="O67" i="16"/>
  <c r="N67" i="16"/>
  <c r="E67" i="16"/>
  <c r="U67" i="16" s="1"/>
  <c r="D67" i="16"/>
  <c r="C67" i="16"/>
  <c r="B67" i="16"/>
  <c r="AN66" i="16"/>
  <c r="AC66" i="16" s="1"/>
  <c r="AK66" i="16"/>
  <c r="AG66" i="16"/>
  <c r="AH66" i="16" s="1"/>
  <c r="AE66" i="16"/>
  <c r="AD66" i="16"/>
  <c r="AA66" i="16"/>
  <c r="Z66" i="16"/>
  <c r="X66" i="16"/>
  <c r="W66" i="16"/>
  <c r="V66" i="16"/>
  <c r="P66" i="16"/>
  <c r="O66" i="16"/>
  <c r="N66" i="16"/>
  <c r="E66" i="16"/>
  <c r="U66" i="16" s="1"/>
  <c r="D66" i="16"/>
  <c r="C66" i="16"/>
  <c r="B66" i="16"/>
  <c r="AN65" i="16"/>
  <c r="AC65" i="16" s="1"/>
  <c r="AK65" i="16"/>
  <c r="AG65" i="16"/>
  <c r="AH65" i="16" s="1"/>
  <c r="AE65" i="16"/>
  <c r="AD65" i="16"/>
  <c r="AA65" i="16"/>
  <c r="Z65" i="16"/>
  <c r="X65" i="16"/>
  <c r="W65" i="16"/>
  <c r="V65" i="16"/>
  <c r="P65" i="16"/>
  <c r="O65" i="16"/>
  <c r="N65" i="16"/>
  <c r="E65" i="16"/>
  <c r="U65" i="16" s="1"/>
  <c r="D65" i="16"/>
  <c r="C65" i="16"/>
  <c r="B65" i="16"/>
  <c r="AN64" i="16"/>
  <c r="AC64" i="16" s="1"/>
  <c r="AK64" i="16"/>
  <c r="AG64" i="16"/>
  <c r="AH64" i="16" s="1"/>
  <c r="AE64" i="16"/>
  <c r="AD64" i="16"/>
  <c r="AA64" i="16"/>
  <c r="Z64" i="16"/>
  <c r="X64" i="16"/>
  <c r="W64" i="16"/>
  <c r="V64" i="16"/>
  <c r="P64" i="16"/>
  <c r="O64" i="16"/>
  <c r="N64" i="16"/>
  <c r="E64" i="16"/>
  <c r="U64" i="16" s="1"/>
  <c r="D64" i="16"/>
  <c r="C64" i="16"/>
  <c r="B64" i="16"/>
  <c r="AN63" i="16"/>
  <c r="AC63" i="16" s="1"/>
  <c r="AK63" i="16"/>
  <c r="AG63" i="16"/>
  <c r="AH63" i="16" s="1"/>
  <c r="AE63" i="16"/>
  <c r="AD63" i="16"/>
  <c r="AA63" i="16"/>
  <c r="Z63" i="16"/>
  <c r="X63" i="16"/>
  <c r="W63" i="16"/>
  <c r="V63" i="16"/>
  <c r="P63" i="16"/>
  <c r="O63" i="16"/>
  <c r="N63" i="16"/>
  <c r="E63" i="16"/>
  <c r="U63" i="16" s="1"/>
  <c r="D63" i="16"/>
  <c r="C63" i="16"/>
  <c r="B63" i="16"/>
  <c r="AN62" i="16"/>
  <c r="AC62" i="16" s="1"/>
  <c r="AK62" i="16"/>
  <c r="AG62" i="16"/>
  <c r="AH62" i="16" s="1"/>
  <c r="AE62" i="16"/>
  <c r="AD62" i="16"/>
  <c r="AA62" i="16"/>
  <c r="Z62" i="16"/>
  <c r="X62" i="16"/>
  <c r="W62" i="16"/>
  <c r="V62" i="16"/>
  <c r="P62" i="16"/>
  <c r="O62" i="16"/>
  <c r="N62" i="16"/>
  <c r="G62" i="16"/>
  <c r="Q62" i="16" s="1"/>
  <c r="E62" i="16"/>
  <c r="U62" i="16" s="1"/>
  <c r="D62" i="16"/>
  <c r="C62" i="16"/>
  <c r="B62" i="16"/>
  <c r="AN61" i="16"/>
  <c r="AC61" i="16" s="1"/>
  <c r="AK61" i="16"/>
  <c r="AG61" i="16"/>
  <c r="AH61" i="16" s="1"/>
  <c r="AE61" i="16"/>
  <c r="AD61" i="16"/>
  <c r="AA61" i="16"/>
  <c r="Z61" i="16"/>
  <c r="X61" i="16"/>
  <c r="W61" i="16"/>
  <c r="V61" i="16"/>
  <c r="S61" i="16"/>
  <c r="AM61" i="16" s="1"/>
  <c r="P61" i="16"/>
  <c r="O61" i="16"/>
  <c r="N61" i="16"/>
  <c r="G61" i="16"/>
  <c r="Q61" i="16" s="1"/>
  <c r="E61" i="16"/>
  <c r="U61" i="16" s="1"/>
  <c r="D61" i="16"/>
  <c r="C61" i="16"/>
  <c r="B61" i="16"/>
  <c r="AN60" i="16"/>
  <c r="AC60" i="16" s="1"/>
  <c r="AK60" i="16"/>
  <c r="AG60" i="16"/>
  <c r="AH60" i="16" s="1"/>
  <c r="AE60" i="16"/>
  <c r="AD60" i="16"/>
  <c r="AA60" i="16"/>
  <c r="Z60" i="16"/>
  <c r="X60" i="16"/>
  <c r="W60" i="16"/>
  <c r="V60" i="16"/>
  <c r="S60" i="16"/>
  <c r="AM60" i="16" s="1"/>
  <c r="P60" i="16"/>
  <c r="O60" i="16"/>
  <c r="N60" i="16"/>
  <c r="G60" i="16"/>
  <c r="Q60" i="16" s="1"/>
  <c r="E60" i="16"/>
  <c r="U60" i="16" s="1"/>
  <c r="D60" i="16"/>
  <c r="C60" i="16"/>
  <c r="B60" i="16"/>
  <c r="AN59" i="16"/>
  <c r="AC59" i="16" s="1"/>
  <c r="AK59" i="16"/>
  <c r="AG59" i="16"/>
  <c r="AH59" i="16" s="1"/>
  <c r="AE59" i="16"/>
  <c r="AD59" i="16"/>
  <c r="AA59" i="16"/>
  <c r="Z59" i="16"/>
  <c r="X59" i="16"/>
  <c r="W59" i="16"/>
  <c r="V59" i="16"/>
  <c r="S59" i="16"/>
  <c r="AM59" i="16" s="1"/>
  <c r="P59" i="16"/>
  <c r="O59" i="16"/>
  <c r="N59" i="16"/>
  <c r="G59" i="16"/>
  <c r="Q59" i="16" s="1"/>
  <c r="E59" i="16"/>
  <c r="U59" i="16" s="1"/>
  <c r="D59" i="16"/>
  <c r="C59" i="16"/>
  <c r="B59" i="16"/>
  <c r="AN58" i="16"/>
  <c r="AC58" i="16" s="1"/>
  <c r="AK58" i="16"/>
  <c r="AG58" i="16"/>
  <c r="AH58" i="16" s="1"/>
  <c r="AE58" i="16"/>
  <c r="AD58" i="16"/>
  <c r="AA58" i="16"/>
  <c r="Z58" i="16"/>
  <c r="X58" i="16"/>
  <c r="W58" i="16"/>
  <c r="V58" i="16"/>
  <c r="S58" i="16"/>
  <c r="AM58" i="16" s="1"/>
  <c r="P58" i="16"/>
  <c r="O58" i="16"/>
  <c r="N58" i="16"/>
  <c r="G58" i="16"/>
  <c r="Q58" i="16" s="1"/>
  <c r="E58" i="16"/>
  <c r="U58" i="16" s="1"/>
  <c r="D58" i="16"/>
  <c r="C58" i="16"/>
  <c r="B58" i="16"/>
  <c r="AN57" i="16"/>
  <c r="AC57" i="16" s="1"/>
  <c r="AK57" i="16"/>
  <c r="AG57" i="16"/>
  <c r="AH57" i="16" s="1"/>
  <c r="AE57" i="16"/>
  <c r="AD57" i="16"/>
  <c r="AA57" i="16"/>
  <c r="Z57" i="16"/>
  <c r="X57" i="16"/>
  <c r="W57" i="16"/>
  <c r="V57" i="16"/>
  <c r="S57" i="16"/>
  <c r="AM57" i="16" s="1"/>
  <c r="P57" i="16"/>
  <c r="O57" i="16"/>
  <c r="N57" i="16"/>
  <c r="G57" i="16"/>
  <c r="Q57" i="16" s="1"/>
  <c r="E57" i="16"/>
  <c r="U57" i="16" s="1"/>
  <c r="D57" i="16"/>
  <c r="C57" i="16"/>
  <c r="B57" i="16"/>
  <c r="AN56" i="16"/>
  <c r="AC56" i="16" s="1"/>
  <c r="AK56" i="16"/>
  <c r="AG56" i="16"/>
  <c r="AH56" i="16" s="1"/>
  <c r="AE56" i="16"/>
  <c r="AD56" i="16"/>
  <c r="AA56" i="16"/>
  <c r="Z56" i="16"/>
  <c r="X56" i="16"/>
  <c r="W56" i="16"/>
  <c r="V56" i="16"/>
  <c r="S56" i="16"/>
  <c r="AM56" i="16" s="1"/>
  <c r="P56" i="16"/>
  <c r="O56" i="16"/>
  <c r="N56" i="16"/>
  <c r="G56" i="16"/>
  <c r="Q56" i="16" s="1"/>
  <c r="E56" i="16"/>
  <c r="U56" i="16" s="1"/>
  <c r="D56" i="16"/>
  <c r="C56" i="16"/>
  <c r="B56" i="16"/>
  <c r="AN55" i="16"/>
  <c r="AC55" i="16" s="1"/>
  <c r="AK55" i="16"/>
  <c r="AG55" i="16"/>
  <c r="AH55" i="16" s="1"/>
  <c r="AE55" i="16"/>
  <c r="AD55" i="16"/>
  <c r="AA55" i="16"/>
  <c r="Z55" i="16"/>
  <c r="X55" i="16"/>
  <c r="W55" i="16"/>
  <c r="V55" i="16"/>
  <c r="S55" i="16"/>
  <c r="AM55" i="16" s="1"/>
  <c r="P55" i="16"/>
  <c r="O55" i="16"/>
  <c r="N55" i="16"/>
  <c r="G55" i="16"/>
  <c r="Q55" i="16" s="1"/>
  <c r="E55" i="16"/>
  <c r="U55" i="16" s="1"/>
  <c r="D55" i="16"/>
  <c r="C55" i="16"/>
  <c r="B55" i="16"/>
  <c r="AN54" i="16"/>
  <c r="AC54" i="16" s="1"/>
  <c r="AK54" i="16"/>
  <c r="AG54" i="16"/>
  <c r="AH54" i="16" s="1"/>
  <c r="AE54" i="16"/>
  <c r="AD54" i="16"/>
  <c r="AA54" i="16"/>
  <c r="Z54" i="16"/>
  <c r="X54" i="16"/>
  <c r="W54" i="16"/>
  <c r="V54" i="16"/>
  <c r="S54" i="16"/>
  <c r="AM54" i="16" s="1"/>
  <c r="P54" i="16"/>
  <c r="O54" i="16"/>
  <c r="N54" i="16"/>
  <c r="G54" i="16"/>
  <c r="Q54" i="16" s="1"/>
  <c r="E54" i="16"/>
  <c r="U54" i="16" s="1"/>
  <c r="D54" i="16"/>
  <c r="C54" i="16"/>
  <c r="B54" i="16"/>
  <c r="AN53" i="16"/>
  <c r="AC53" i="16" s="1"/>
  <c r="AK53" i="16"/>
  <c r="AG53" i="16"/>
  <c r="AH53" i="16" s="1"/>
  <c r="AE53" i="16"/>
  <c r="AD53" i="16"/>
  <c r="AA53" i="16"/>
  <c r="Z53" i="16"/>
  <c r="X53" i="16"/>
  <c r="W53" i="16"/>
  <c r="V53" i="16"/>
  <c r="S53" i="16"/>
  <c r="AM53" i="16" s="1"/>
  <c r="P53" i="16"/>
  <c r="O53" i="16"/>
  <c r="N53" i="16"/>
  <c r="G53" i="16"/>
  <c r="Q53" i="16" s="1"/>
  <c r="E53" i="16"/>
  <c r="U53" i="16" s="1"/>
  <c r="D53" i="16"/>
  <c r="C53" i="16"/>
  <c r="B53" i="16"/>
  <c r="AN52" i="16"/>
  <c r="AC52" i="16" s="1"/>
  <c r="AK52" i="16"/>
  <c r="AG52" i="16"/>
  <c r="AH52" i="16" s="1"/>
  <c r="AE52" i="16"/>
  <c r="AD52" i="16"/>
  <c r="AA52" i="16"/>
  <c r="Z52" i="16"/>
  <c r="X52" i="16"/>
  <c r="W52" i="16"/>
  <c r="V52" i="16"/>
  <c r="S52" i="16"/>
  <c r="AM52" i="16" s="1"/>
  <c r="P52" i="16"/>
  <c r="O52" i="16"/>
  <c r="N52" i="16"/>
  <c r="G52" i="16"/>
  <c r="Q52" i="16" s="1"/>
  <c r="E52" i="16"/>
  <c r="U52" i="16" s="1"/>
  <c r="D52" i="16"/>
  <c r="C52" i="16"/>
  <c r="B52" i="16"/>
  <c r="AN51" i="16"/>
  <c r="AC51" i="16" s="1"/>
  <c r="AK51" i="16"/>
  <c r="AG51" i="16"/>
  <c r="AH51" i="16" s="1"/>
  <c r="AE51" i="16"/>
  <c r="AD51" i="16"/>
  <c r="AA51" i="16"/>
  <c r="Z51" i="16"/>
  <c r="X51" i="16"/>
  <c r="W51" i="16"/>
  <c r="V51" i="16"/>
  <c r="S51" i="16"/>
  <c r="AM51" i="16" s="1"/>
  <c r="P51" i="16"/>
  <c r="O51" i="16"/>
  <c r="N51" i="16"/>
  <c r="G51" i="16"/>
  <c r="Q51" i="16" s="1"/>
  <c r="E51" i="16"/>
  <c r="U51" i="16" s="1"/>
  <c r="D51" i="16"/>
  <c r="C51" i="16"/>
  <c r="B51" i="16"/>
  <c r="AN50" i="16"/>
  <c r="AC50" i="16" s="1"/>
  <c r="AK50" i="16"/>
  <c r="AG50" i="16"/>
  <c r="AH50" i="16" s="1"/>
  <c r="AE50" i="16"/>
  <c r="AD50" i="16"/>
  <c r="AA50" i="16"/>
  <c r="Z50" i="16"/>
  <c r="X50" i="16"/>
  <c r="W50" i="16"/>
  <c r="V50" i="16"/>
  <c r="S50" i="16"/>
  <c r="AM50" i="16" s="1"/>
  <c r="P50" i="16"/>
  <c r="O50" i="16"/>
  <c r="N50" i="16"/>
  <c r="G50" i="16"/>
  <c r="Q50" i="16" s="1"/>
  <c r="E50" i="16"/>
  <c r="U50" i="16" s="1"/>
  <c r="D50" i="16"/>
  <c r="C50" i="16"/>
  <c r="B50" i="16"/>
  <c r="AN49" i="16"/>
  <c r="AC49" i="16" s="1"/>
  <c r="AK49" i="16"/>
  <c r="AG49" i="16"/>
  <c r="AH49" i="16" s="1"/>
  <c r="AE49" i="16"/>
  <c r="AD49" i="16"/>
  <c r="AA49" i="16"/>
  <c r="Z49" i="16"/>
  <c r="X49" i="16"/>
  <c r="W49" i="16"/>
  <c r="V49" i="16"/>
  <c r="S49" i="16"/>
  <c r="AM49" i="16" s="1"/>
  <c r="P49" i="16"/>
  <c r="O49" i="16"/>
  <c r="N49" i="16"/>
  <c r="G49" i="16"/>
  <c r="Q49" i="16" s="1"/>
  <c r="E49" i="16"/>
  <c r="U49" i="16" s="1"/>
  <c r="D49" i="16"/>
  <c r="C49" i="16"/>
  <c r="B49" i="16"/>
  <c r="AN48" i="16"/>
  <c r="AC48" i="16" s="1"/>
  <c r="AK48" i="16"/>
  <c r="AG48" i="16"/>
  <c r="AH48" i="16" s="1"/>
  <c r="AE48" i="16"/>
  <c r="AD48" i="16"/>
  <c r="AA48" i="16"/>
  <c r="Z48" i="16"/>
  <c r="X48" i="16"/>
  <c r="W48" i="16"/>
  <c r="V48" i="16"/>
  <c r="S48" i="16"/>
  <c r="AM48" i="16" s="1"/>
  <c r="P48" i="16"/>
  <c r="O48" i="16"/>
  <c r="N48" i="16"/>
  <c r="G48" i="16"/>
  <c r="Q48" i="16" s="1"/>
  <c r="E48" i="16"/>
  <c r="U48" i="16" s="1"/>
  <c r="D48" i="16"/>
  <c r="C48" i="16"/>
  <c r="B48" i="16"/>
  <c r="AN47" i="16"/>
  <c r="AC47" i="16" s="1"/>
  <c r="AK47" i="16"/>
  <c r="AG47" i="16"/>
  <c r="AH47" i="16" s="1"/>
  <c r="AE47" i="16"/>
  <c r="AD47" i="16"/>
  <c r="AA47" i="16"/>
  <c r="Z47" i="16"/>
  <c r="X47" i="16"/>
  <c r="W47" i="16"/>
  <c r="V47" i="16"/>
  <c r="S47" i="16"/>
  <c r="AM47" i="16" s="1"/>
  <c r="P47" i="16"/>
  <c r="O47" i="16"/>
  <c r="N47" i="16"/>
  <c r="G47" i="16"/>
  <c r="Q47" i="16" s="1"/>
  <c r="E47" i="16"/>
  <c r="U47" i="16" s="1"/>
  <c r="D47" i="16"/>
  <c r="C47" i="16"/>
  <c r="B47" i="16"/>
  <c r="AN46" i="16"/>
  <c r="AC46" i="16" s="1"/>
  <c r="AK46" i="16"/>
  <c r="AG46" i="16"/>
  <c r="AH46" i="16" s="1"/>
  <c r="AE46" i="16"/>
  <c r="AD46" i="16"/>
  <c r="AA46" i="16"/>
  <c r="Z46" i="16"/>
  <c r="X46" i="16"/>
  <c r="W46" i="16"/>
  <c r="V46" i="16"/>
  <c r="S46" i="16"/>
  <c r="AM46" i="16" s="1"/>
  <c r="P46" i="16"/>
  <c r="O46" i="16"/>
  <c r="N46" i="16"/>
  <c r="G46" i="16"/>
  <c r="Q46" i="16" s="1"/>
  <c r="E46" i="16"/>
  <c r="U46" i="16" s="1"/>
  <c r="D46" i="16"/>
  <c r="C46" i="16"/>
  <c r="B46" i="16"/>
  <c r="AN45" i="16"/>
  <c r="AC45" i="16" s="1"/>
  <c r="AK45" i="16"/>
  <c r="AG45" i="16"/>
  <c r="AH45" i="16" s="1"/>
  <c r="AE45" i="16"/>
  <c r="AD45" i="16"/>
  <c r="AA45" i="16"/>
  <c r="Z45" i="16"/>
  <c r="X45" i="16"/>
  <c r="W45" i="16"/>
  <c r="V45" i="16"/>
  <c r="S45" i="16"/>
  <c r="AM45" i="16" s="1"/>
  <c r="P45" i="16"/>
  <c r="O45" i="16"/>
  <c r="N45" i="16"/>
  <c r="G45" i="16"/>
  <c r="Q45" i="16" s="1"/>
  <c r="E45" i="16"/>
  <c r="U45" i="16" s="1"/>
  <c r="D45" i="16"/>
  <c r="C45" i="16"/>
  <c r="B45" i="16"/>
  <c r="AN44" i="16"/>
  <c r="AC44" i="16" s="1"/>
  <c r="AK44" i="16"/>
  <c r="AG44" i="16"/>
  <c r="AH44" i="16" s="1"/>
  <c r="AE44" i="16"/>
  <c r="AD44" i="16"/>
  <c r="AA44" i="16"/>
  <c r="Z44" i="16"/>
  <c r="X44" i="16"/>
  <c r="W44" i="16"/>
  <c r="V44" i="16"/>
  <c r="S44" i="16"/>
  <c r="AM44" i="16" s="1"/>
  <c r="P44" i="16"/>
  <c r="O44" i="16"/>
  <c r="N44" i="16"/>
  <c r="G44" i="16"/>
  <c r="Q44" i="16" s="1"/>
  <c r="E44" i="16"/>
  <c r="U44" i="16" s="1"/>
  <c r="D44" i="16"/>
  <c r="C44" i="16"/>
  <c r="B44" i="16"/>
  <c r="AN43" i="16"/>
  <c r="AC43" i="16" s="1"/>
  <c r="AK43" i="16"/>
  <c r="AG43" i="16"/>
  <c r="AH43" i="16" s="1"/>
  <c r="AE43" i="16"/>
  <c r="AD43" i="16"/>
  <c r="AA43" i="16"/>
  <c r="Z43" i="16"/>
  <c r="X43" i="16"/>
  <c r="W43" i="16"/>
  <c r="V43" i="16"/>
  <c r="S43" i="16"/>
  <c r="AM43" i="16" s="1"/>
  <c r="P43" i="16"/>
  <c r="O43" i="16"/>
  <c r="N43" i="16"/>
  <c r="G43" i="16"/>
  <c r="Q43" i="16" s="1"/>
  <c r="E43" i="16"/>
  <c r="U43" i="16" s="1"/>
  <c r="D43" i="16"/>
  <c r="C43" i="16"/>
  <c r="B43" i="16"/>
  <c r="AN42" i="16"/>
  <c r="AC42" i="16" s="1"/>
  <c r="AK42" i="16"/>
  <c r="AG42" i="16"/>
  <c r="AH42" i="16" s="1"/>
  <c r="AE42" i="16"/>
  <c r="AD42" i="16"/>
  <c r="AA42" i="16"/>
  <c r="Z42" i="16"/>
  <c r="X42" i="16"/>
  <c r="W42" i="16"/>
  <c r="V42" i="16"/>
  <c r="S42" i="16"/>
  <c r="AM42" i="16" s="1"/>
  <c r="P42" i="16"/>
  <c r="O42" i="16"/>
  <c r="N42" i="16"/>
  <c r="G42" i="16"/>
  <c r="Q42" i="16" s="1"/>
  <c r="E42" i="16"/>
  <c r="U42" i="16" s="1"/>
  <c r="D42" i="16"/>
  <c r="C42" i="16"/>
  <c r="B42" i="16"/>
  <c r="AN41" i="16"/>
  <c r="AC41" i="16" s="1"/>
  <c r="AK41" i="16"/>
  <c r="AG41" i="16"/>
  <c r="AH41" i="16" s="1"/>
  <c r="AE41" i="16"/>
  <c r="AD41" i="16"/>
  <c r="AA41" i="16"/>
  <c r="Z41" i="16"/>
  <c r="X41" i="16"/>
  <c r="W41" i="16"/>
  <c r="V41" i="16"/>
  <c r="S41" i="16"/>
  <c r="AM41" i="16" s="1"/>
  <c r="P41" i="16"/>
  <c r="O41" i="16"/>
  <c r="N41" i="16"/>
  <c r="G41" i="16"/>
  <c r="Q41" i="16" s="1"/>
  <c r="E41" i="16"/>
  <c r="U41" i="16" s="1"/>
  <c r="D41" i="16"/>
  <c r="C41" i="16"/>
  <c r="B41" i="16"/>
  <c r="AN40" i="16"/>
  <c r="AC40" i="16" s="1"/>
  <c r="AK40" i="16"/>
  <c r="AG40" i="16"/>
  <c r="AH40" i="16" s="1"/>
  <c r="AE40" i="16"/>
  <c r="AD40" i="16"/>
  <c r="AA40" i="16"/>
  <c r="Z40" i="16"/>
  <c r="X40" i="16"/>
  <c r="W40" i="16"/>
  <c r="V40" i="16"/>
  <c r="S40" i="16"/>
  <c r="AM40" i="16" s="1"/>
  <c r="P40" i="16"/>
  <c r="O40" i="16"/>
  <c r="N40" i="16"/>
  <c r="G40" i="16"/>
  <c r="Q40" i="16" s="1"/>
  <c r="E40" i="16"/>
  <c r="U40" i="16" s="1"/>
  <c r="D40" i="16"/>
  <c r="C40" i="16"/>
  <c r="B40" i="16"/>
  <c r="AN39" i="16"/>
  <c r="AC39" i="16" s="1"/>
  <c r="AK39" i="16"/>
  <c r="AG39" i="16"/>
  <c r="AH39" i="16" s="1"/>
  <c r="AE39" i="16"/>
  <c r="AD39" i="16"/>
  <c r="AA39" i="16"/>
  <c r="Z39" i="16"/>
  <c r="X39" i="16"/>
  <c r="W39" i="16"/>
  <c r="V39" i="16"/>
  <c r="S39" i="16"/>
  <c r="AM39" i="16" s="1"/>
  <c r="P39" i="16"/>
  <c r="O39" i="16"/>
  <c r="N39" i="16"/>
  <c r="G39" i="16"/>
  <c r="Q39" i="16" s="1"/>
  <c r="E39" i="16"/>
  <c r="U39" i="16" s="1"/>
  <c r="D39" i="16"/>
  <c r="C39" i="16"/>
  <c r="B39" i="16"/>
  <c r="AN38" i="16"/>
  <c r="AC38" i="16" s="1"/>
  <c r="AK38" i="16"/>
  <c r="AG38" i="16"/>
  <c r="AH38" i="16" s="1"/>
  <c r="AE38" i="16"/>
  <c r="AD38" i="16"/>
  <c r="AA38" i="16"/>
  <c r="Z38" i="16"/>
  <c r="X38" i="16"/>
  <c r="W38" i="16"/>
  <c r="V38" i="16"/>
  <c r="S38" i="16"/>
  <c r="AM38" i="16" s="1"/>
  <c r="P38" i="16"/>
  <c r="O38" i="16"/>
  <c r="N38" i="16"/>
  <c r="G38" i="16"/>
  <c r="Q38" i="16" s="1"/>
  <c r="E38" i="16"/>
  <c r="U38" i="16" s="1"/>
  <c r="D38" i="16"/>
  <c r="C38" i="16"/>
  <c r="B38" i="16"/>
  <c r="AN37" i="16"/>
  <c r="AC37" i="16" s="1"/>
  <c r="AK37" i="16"/>
  <c r="AG37" i="16"/>
  <c r="AH37" i="16" s="1"/>
  <c r="AE37" i="16"/>
  <c r="AD37" i="16"/>
  <c r="AA37" i="16"/>
  <c r="Z37" i="16"/>
  <c r="X37" i="16"/>
  <c r="W37" i="16"/>
  <c r="V37" i="16"/>
  <c r="S37" i="16"/>
  <c r="AM37" i="16" s="1"/>
  <c r="P37" i="16"/>
  <c r="O37" i="16"/>
  <c r="N37" i="16"/>
  <c r="G37" i="16"/>
  <c r="Q37" i="16" s="1"/>
  <c r="E37" i="16"/>
  <c r="U37" i="16" s="1"/>
  <c r="D37" i="16"/>
  <c r="C37" i="16"/>
  <c r="B37" i="16"/>
  <c r="AN36" i="16"/>
  <c r="AC36" i="16" s="1"/>
  <c r="AK36" i="16"/>
  <c r="AG36" i="16"/>
  <c r="AH36" i="16" s="1"/>
  <c r="AE36" i="16"/>
  <c r="AD36" i="16"/>
  <c r="AA36" i="16"/>
  <c r="Z36" i="16"/>
  <c r="X36" i="16"/>
  <c r="W36" i="16"/>
  <c r="V36" i="16"/>
  <c r="S36" i="16"/>
  <c r="AM36" i="16" s="1"/>
  <c r="P36" i="16"/>
  <c r="O36" i="16"/>
  <c r="N36" i="16"/>
  <c r="G36" i="16"/>
  <c r="Q36" i="16" s="1"/>
  <c r="E36" i="16"/>
  <c r="U36" i="16" s="1"/>
  <c r="D36" i="16"/>
  <c r="C36" i="16"/>
  <c r="B36" i="16"/>
  <c r="AN35" i="16"/>
  <c r="AC35" i="16" s="1"/>
  <c r="AK35" i="16"/>
  <c r="AG35" i="16"/>
  <c r="AH35" i="16" s="1"/>
  <c r="AE35" i="16"/>
  <c r="AD35" i="16"/>
  <c r="AA35" i="16"/>
  <c r="Z35" i="16"/>
  <c r="X35" i="16"/>
  <c r="W35" i="16"/>
  <c r="V35" i="16"/>
  <c r="S35" i="16"/>
  <c r="AM35" i="16" s="1"/>
  <c r="P35" i="16"/>
  <c r="O35" i="16"/>
  <c r="N35" i="16"/>
  <c r="G35" i="16"/>
  <c r="Q35" i="16" s="1"/>
  <c r="E35" i="16"/>
  <c r="U35" i="16" s="1"/>
  <c r="D35" i="16"/>
  <c r="C35" i="16"/>
  <c r="B35" i="16"/>
  <c r="AN34" i="16"/>
  <c r="AC34" i="16" s="1"/>
  <c r="AK34" i="16"/>
  <c r="AG34" i="16"/>
  <c r="AH34" i="16" s="1"/>
  <c r="AE34" i="16"/>
  <c r="AD34" i="16"/>
  <c r="AA34" i="16"/>
  <c r="Z34" i="16"/>
  <c r="X34" i="16"/>
  <c r="W34" i="16"/>
  <c r="V34" i="16"/>
  <c r="S34" i="16"/>
  <c r="AM34" i="16" s="1"/>
  <c r="P34" i="16"/>
  <c r="O34" i="16"/>
  <c r="N34" i="16"/>
  <c r="G34" i="16"/>
  <c r="Q34" i="16" s="1"/>
  <c r="E34" i="16"/>
  <c r="U34" i="16" s="1"/>
  <c r="D34" i="16"/>
  <c r="C34" i="16"/>
  <c r="B34" i="16"/>
  <c r="AN33" i="16"/>
  <c r="AK33" i="16"/>
  <c r="AG33" i="16"/>
  <c r="AH33" i="16" s="1"/>
  <c r="AE33" i="16"/>
  <c r="AD33" i="16"/>
  <c r="AD183" i="16" s="1"/>
  <c r="AA33" i="16"/>
  <c r="Z33" i="16"/>
  <c r="X33" i="16"/>
  <c r="P33" i="16"/>
  <c r="O33" i="16"/>
  <c r="N33" i="16"/>
  <c r="E33" i="16"/>
  <c r="W33" i="16" s="1"/>
  <c r="C33" i="16"/>
  <c r="B33" i="16"/>
  <c r="K25" i="16"/>
  <c r="I25" i="16"/>
  <c r="H25" i="16"/>
  <c r="F25" i="16"/>
  <c r="B19" i="16"/>
  <c r="R16" i="16"/>
  <c r="B16" i="16"/>
  <c r="B13" i="16"/>
  <c r="B12" i="16"/>
  <c r="B11" i="16"/>
  <c r="B10" i="16"/>
  <c r="B9" i="16"/>
  <c r="B6" i="16"/>
  <c r="I183" i="17"/>
  <c r="F190" i="17" s="1"/>
  <c r="H183" i="17"/>
  <c r="C190" i="17" s="1"/>
  <c r="F183" i="17"/>
  <c r="AN182" i="17"/>
  <c r="AK182" i="17"/>
  <c r="AH182" i="17"/>
  <c r="AG182" i="17"/>
  <c r="AE182" i="17"/>
  <c r="AA182" i="17"/>
  <c r="Z182" i="17"/>
  <c r="AD182" i="17" s="1"/>
  <c r="X182" i="17"/>
  <c r="W182" i="17"/>
  <c r="T182" i="17"/>
  <c r="P182" i="17"/>
  <c r="O182" i="17"/>
  <c r="N182" i="17"/>
  <c r="J182" i="17"/>
  <c r="AJ182" i="17" s="1"/>
  <c r="E182" i="17"/>
  <c r="V182" i="17" s="1"/>
  <c r="D182" i="17"/>
  <c r="C182" i="17"/>
  <c r="B182" i="17"/>
  <c r="AN181" i="17"/>
  <c r="AK181" i="17"/>
  <c r="AH181" i="17"/>
  <c r="AG181" i="17"/>
  <c r="AE181" i="17"/>
  <c r="AA181" i="17"/>
  <c r="Z181" i="17"/>
  <c r="AD181" i="17" s="1"/>
  <c r="X181" i="17"/>
  <c r="W181" i="17"/>
  <c r="AC181" i="17" s="1"/>
  <c r="T181" i="17"/>
  <c r="S181" i="17"/>
  <c r="AM181" i="17" s="1"/>
  <c r="Q181" i="17"/>
  <c r="P181" i="17"/>
  <c r="O181" i="17"/>
  <c r="N181" i="17"/>
  <c r="J181" i="17"/>
  <c r="AJ181" i="17" s="1"/>
  <c r="G181" i="17"/>
  <c r="E181" i="17"/>
  <c r="V181" i="17" s="1"/>
  <c r="D181" i="17"/>
  <c r="C181" i="17"/>
  <c r="B181" i="17"/>
  <c r="AN180" i="17"/>
  <c r="AK180" i="17"/>
  <c r="AH180" i="17"/>
  <c r="AG180" i="17"/>
  <c r="AE180" i="17"/>
  <c r="AA180" i="17"/>
  <c r="Z180" i="17"/>
  <c r="AD180" i="17" s="1"/>
  <c r="X180" i="17"/>
  <c r="W180" i="17"/>
  <c r="AC180" i="17" s="1"/>
  <c r="T180" i="17"/>
  <c r="S180" i="17"/>
  <c r="AM180" i="17" s="1"/>
  <c r="Q180" i="17"/>
  <c r="P180" i="17"/>
  <c r="O180" i="17"/>
  <c r="N180" i="17"/>
  <c r="J180" i="17"/>
  <c r="AJ180" i="17" s="1"/>
  <c r="G180" i="17"/>
  <c r="E180" i="17"/>
  <c r="V180" i="17" s="1"/>
  <c r="D180" i="17"/>
  <c r="C180" i="17"/>
  <c r="B180" i="17"/>
  <c r="AN179" i="17"/>
  <c r="AK179" i="17"/>
  <c r="AH179" i="17"/>
  <c r="AG179" i="17"/>
  <c r="AE179" i="17"/>
  <c r="AA179" i="17"/>
  <c r="Z179" i="17"/>
  <c r="AD179" i="17" s="1"/>
  <c r="X179" i="17"/>
  <c r="W179" i="17"/>
  <c r="T179" i="17"/>
  <c r="S179" i="17"/>
  <c r="AM179" i="17" s="1"/>
  <c r="Q179" i="17"/>
  <c r="P179" i="17"/>
  <c r="O179" i="17"/>
  <c r="N179" i="17"/>
  <c r="J179" i="17"/>
  <c r="AJ179" i="17" s="1"/>
  <c r="G179" i="17"/>
  <c r="E179" i="17"/>
  <c r="V179" i="17" s="1"/>
  <c r="D179" i="17"/>
  <c r="C179" i="17"/>
  <c r="B179" i="17"/>
  <c r="AN178" i="17"/>
  <c r="AK178" i="17"/>
  <c r="AH178" i="17"/>
  <c r="AG178" i="17"/>
  <c r="AE178" i="17"/>
  <c r="AA178" i="17"/>
  <c r="Z178" i="17"/>
  <c r="AD178" i="17" s="1"/>
  <c r="X178" i="17"/>
  <c r="W178" i="17"/>
  <c r="T178" i="17"/>
  <c r="S178" i="17"/>
  <c r="AM178" i="17" s="1"/>
  <c r="Q178" i="17"/>
  <c r="P178" i="17"/>
  <c r="O178" i="17"/>
  <c r="N178" i="17"/>
  <c r="J178" i="17"/>
  <c r="AJ178" i="17" s="1"/>
  <c r="G178" i="17"/>
  <c r="E178" i="17"/>
  <c r="V178" i="17" s="1"/>
  <c r="D178" i="17"/>
  <c r="C178" i="17"/>
  <c r="B178" i="17"/>
  <c r="AN177" i="17"/>
  <c r="AK177" i="17"/>
  <c r="AH177" i="17"/>
  <c r="AG177" i="17"/>
  <c r="AE177" i="17"/>
  <c r="AA177" i="17"/>
  <c r="Z177" i="17"/>
  <c r="AD177" i="17" s="1"/>
  <c r="X177" i="17"/>
  <c r="W177" i="17"/>
  <c r="T177" i="17"/>
  <c r="S177" i="17"/>
  <c r="AM177" i="17" s="1"/>
  <c r="Q177" i="17"/>
  <c r="P177" i="17"/>
  <c r="O177" i="17"/>
  <c r="N177" i="17"/>
  <c r="J177" i="17"/>
  <c r="AJ177" i="17" s="1"/>
  <c r="G177" i="17"/>
  <c r="E177" i="17"/>
  <c r="V177" i="17" s="1"/>
  <c r="D177" i="17"/>
  <c r="C177" i="17"/>
  <c r="B177" i="17"/>
  <c r="AN176" i="17"/>
  <c r="AK176" i="17"/>
  <c r="AH176" i="17"/>
  <c r="AG176" i="17"/>
  <c r="AE176" i="17"/>
  <c r="AA176" i="17"/>
  <c r="Z176" i="17"/>
  <c r="AD176" i="17" s="1"/>
  <c r="X176" i="17"/>
  <c r="W176" i="17"/>
  <c r="T176" i="17"/>
  <c r="S176" i="17"/>
  <c r="AM176" i="17" s="1"/>
  <c r="Q176" i="17"/>
  <c r="P176" i="17"/>
  <c r="O176" i="17"/>
  <c r="N176" i="17"/>
  <c r="J176" i="17"/>
  <c r="AJ176" i="17" s="1"/>
  <c r="G176" i="17"/>
  <c r="E176" i="17"/>
  <c r="V176" i="17" s="1"/>
  <c r="D176" i="17"/>
  <c r="C176" i="17"/>
  <c r="B176" i="17"/>
  <c r="AN175" i="17"/>
  <c r="AK175" i="17"/>
  <c r="AH175" i="17"/>
  <c r="AG175" i="17"/>
  <c r="AE175" i="17"/>
  <c r="AA175" i="17"/>
  <c r="Z175" i="17"/>
  <c r="AD175" i="17" s="1"/>
  <c r="X175" i="17"/>
  <c r="W175" i="17"/>
  <c r="T175" i="17"/>
  <c r="S175" i="17"/>
  <c r="AM175" i="17" s="1"/>
  <c r="Q175" i="17"/>
  <c r="P175" i="17"/>
  <c r="O175" i="17"/>
  <c r="N175" i="17"/>
  <c r="J175" i="17"/>
  <c r="AJ175" i="17" s="1"/>
  <c r="G175" i="17"/>
  <c r="E175" i="17"/>
  <c r="V175" i="17" s="1"/>
  <c r="D175" i="17"/>
  <c r="C175" i="17"/>
  <c r="B175" i="17"/>
  <c r="AN174" i="17"/>
  <c r="AC174" i="17" s="1"/>
  <c r="AK174" i="17"/>
  <c r="AH174" i="17"/>
  <c r="AG174" i="17"/>
  <c r="AE174" i="17"/>
  <c r="AA174" i="17"/>
  <c r="Z174" i="17"/>
  <c r="AD174" i="17" s="1"/>
  <c r="X174" i="17"/>
  <c r="W174" i="17"/>
  <c r="T174" i="17"/>
  <c r="S174" i="17"/>
  <c r="AM174" i="17" s="1"/>
  <c r="Q174" i="17"/>
  <c r="P174" i="17"/>
  <c r="O174" i="17"/>
  <c r="N174" i="17"/>
  <c r="J174" i="17"/>
  <c r="AJ174" i="17" s="1"/>
  <c r="G174" i="17"/>
  <c r="E174" i="17"/>
  <c r="V174" i="17" s="1"/>
  <c r="D174" i="17"/>
  <c r="C174" i="17"/>
  <c r="B174" i="17"/>
  <c r="AN173" i="17"/>
  <c r="AK173" i="17"/>
  <c r="AH173" i="17"/>
  <c r="AG173" i="17"/>
  <c r="AE173" i="17"/>
  <c r="AA173" i="17"/>
  <c r="Z173" i="17"/>
  <c r="AD173" i="17" s="1"/>
  <c r="X173" i="17"/>
  <c r="W173" i="17"/>
  <c r="T173" i="17"/>
  <c r="S173" i="17"/>
  <c r="AM173" i="17" s="1"/>
  <c r="Q173" i="17"/>
  <c r="P173" i="17"/>
  <c r="O173" i="17"/>
  <c r="N173" i="17"/>
  <c r="J173" i="17"/>
  <c r="AJ173" i="17" s="1"/>
  <c r="G173" i="17"/>
  <c r="E173" i="17"/>
  <c r="V173" i="17" s="1"/>
  <c r="D173" i="17"/>
  <c r="C173" i="17"/>
  <c r="B173" i="17"/>
  <c r="AN172" i="17"/>
  <c r="AK172" i="17"/>
  <c r="AH172" i="17"/>
  <c r="AG172" i="17"/>
  <c r="AE172" i="17"/>
  <c r="AA172" i="17"/>
  <c r="Z172" i="17"/>
  <c r="AD172" i="17" s="1"/>
  <c r="X172" i="17"/>
  <c r="W172" i="17"/>
  <c r="T172" i="17"/>
  <c r="S172" i="17"/>
  <c r="AM172" i="17" s="1"/>
  <c r="Q172" i="17"/>
  <c r="P172" i="17"/>
  <c r="O172" i="17"/>
  <c r="N172" i="17"/>
  <c r="J172" i="17"/>
  <c r="AJ172" i="17" s="1"/>
  <c r="G172" i="17"/>
  <c r="E172" i="17"/>
  <c r="V172" i="17" s="1"/>
  <c r="D172" i="17"/>
  <c r="C172" i="17"/>
  <c r="B172" i="17"/>
  <c r="AN171" i="17"/>
  <c r="AK171" i="17"/>
  <c r="AH171" i="17"/>
  <c r="AG171" i="17"/>
  <c r="AE171" i="17"/>
  <c r="AA171" i="17"/>
  <c r="Z171" i="17"/>
  <c r="AD171" i="17" s="1"/>
  <c r="X171" i="17"/>
  <c r="W171" i="17"/>
  <c r="T171" i="17"/>
  <c r="S171" i="17"/>
  <c r="AM171" i="17" s="1"/>
  <c r="Q171" i="17"/>
  <c r="P171" i="17"/>
  <c r="O171" i="17"/>
  <c r="N171" i="17"/>
  <c r="J171" i="17"/>
  <c r="AJ171" i="17" s="1"/>
  <c r="G171" i="17"/>
  <c r="E171" i="17"/>
  <c r="V171" i="17" s="1"/>
  <c r="D171" i="17"/>
  <c r="C171" i="17"/>
  <c r="B171" i="17"/>
  <c r="AN170" i="17"/>
  <c r="AK170" i="17"/>
  <c r="AH170" i="17"/>
  <c r="AG170" i="17"/>
  <c r="AE170" i="17"/>
  <c r="AA170" i="17"/>
  <c r="Z170" i="17"/>
  <c r="AD170" i="17" s="1"/>
  <c r="X170" i="17"/>
  <c r="W170" i="17"/>
  <c r="T170" i="17"/>
  <c r="S170" i="17"/>
  <c r="AM170" i="17" s="1"/>
  <c r="Q170" i="17"/>
  <c r="P170" i="17"/>
  <c r="O170" i="17"/>
  <c r="N170" i="17"/>
  <c r="J170" i="17"/>
  <c r="AJ170" i="17" s="1"/>
  <c r="G170" i="17"/>
  <c r="E170" i="17"/>
  <c r="V170" i="17" s="1"/>
  <c r="D170" i="17"/>
  <c r="C170" i="17"/>
  <c r="B170" i="17"/>
  <c r="AN169" i="17"/>
  <c r="AK169" i="17"/>
  <c r="AH169" i="17"/>
  <c r="AG169" i="17"/>
  <c r="AE169" i="17"/>
  <c r="AA169" i="17"/>
  <c r="Z169" i="17"/>
  <c r="AD169" i="17" s="1"/>
  <c r="X169" i="17"/>
  <c r="W169" i="17"/>
  <c r="T169" i="17"/>
  <c r="S169" i="17"/>
  <c r="AM169" i="17" s="1"/>
  <c r="Q169" i="17"/>
  <c r="P169" i="17"/>
  <c r="O169" i="17"/>
  <c r="N169" i="17"/>
  <c r="J169" i="17"/>
  <c r="AJ169" i="17" s="1"/>
  <c r="G169" i="17"/>
  <c r="E169" i="17"/>
  <c r="V169" i="17" s="1"/>
  <c r="D169" i="17"/>
  <c r="C169" i="17"/>
  <c r="B169" i="17"/>
  <c r="AN168" i="17"/>
  <c r="AK168" i="17"/>
  <c r="AH168" i="17"/>
  <c r="AG168" i="17"/>
  <c r="AE168" i="17"/>
  <c r="AA168" i="17"/>
  <c r="Z168" i="17"/>
  <c r="AD168" i="17" s="1"/>
  <c r="X168" i="17"/>
  <c r="W168" i="17"/>
  <c r="T168" i="17"/>
  <c r="S168" i="17"/>
  <c r="AM168" i="17" s="1"/>
  <c r="Q168" i="17"/>
  <c r="P168" i="17"/>
  <c r="O168" i="17"/>
  <c r="N168" i="17"/>
  <c r="J168" i="17"/>
  <c r="AJ168" i="17" s="1"/>
  <c r="G168" i="17"/>
  <c r="E168" i="17"/>
  <c r="V168" i="17" s="1"/>
  <c r="D168" i="17"/>
  <c r="C168" i="17"/>
  <c r="B168" i="17"/>
  <c r="AN167" i="17"/>
  <c r="AK167" i="17"/>
  <c r="AH167" i="17"/>
  <c r="AG167" i="17"/>
  <c r="AE167" i="17"/>
  <c r="AA167" i="17"/>
  <c r="Z167" i="17"/>
  <c r="AD167" i="17" s="1"/>
  <c r="X167" i="17"/>
  <c r="W167" i="17"/>
  <c r="T167" i="17"/>
  <c r="S167" i="17"/>
  <c r="AM167" i="17" s="1"/>
  <c r="Q167" i="17"/>
  <c r="P167" i="17"/>
  <c r="O167" i="17"/>
  <c r="N167" i="17"/>
  <c r="J167" i="17"/>
  <c r="AJ167" i="17" s="1"/>
  <c r="G167" i="17"/>
  <c r="E167" i="17"/>
  <c r="V167" i="17" s="1"/>
  <c r="D167" i="17"/>
  <c r="C167" i="17"/>
  <c r="B167" i="17"/>
  <c r="AN166" i="17"/>
  <c r="AK166" i="17"/>
  <c r="AH166" i="17"/>
  <c r="AG166" i="17"/>
  <c r="AE166" i="17"/>
  <c r="AA166" i="17"/>
  <c r="Z166" i="17"/>
  <c r="AD166" i="17" s="1"/>
  <c r="X166" i="17"/>
  <c r="W166" i="17"/>
  <c r="T166" i="17"/>
  <c r="S166" i="17"/>
  <c r="AM166" i="17" s="1"/>
  <c r="Q166" i="17"/>
  <c r="P166" i="17"/>
  <c r="O166" i="17"/>
  <c r="N166" i="17"/>
  <c r="J166" i="17"/>
  <c r="AJ166" i="17" s="1"/>
  <c r="G166" i="17"/>
  <c r="E166" i="17"/>
  <c r="V166" i="17" s="1"/>
  <c r="D166" i="17"/>
  <c r="C166" i="17"/>
  <c r="B166" i="17"/>
  <c r="AN165" i="17"/>
  <c r="AK165" i="17"/>
  <c r="AH165" i="17"/>
  <c r="AG165" i="17"/>
  <c r="AE165" i="17"/>
  <c r="AA165" i="17"/>
  <c r="Z165" i="17"/>
  <c r="AD165" i="17" s="1"/>
  <c r="X165" i="17"/>
  <c r="W165" i="17"/>
  <c r="T165" i="17"/>
  <c r="S165" i="17"/>
  <c r="AM165" i="17" s="1"/>
  <c r="Q165" i="17"/>
  <c r="P165" i="17"/>
  <c r="O165" i="17"/>
  <c r="N165" i="17"/>
  <c r="J165" i="17"/>
  <c r="AJ165" i="17" s="1"/>
  <c r="G165" i="17"/>
  <c r="E165" i="17"/>
  <c r="V165" i="17" s="1"/>
  <c r="D165" i="17"/>
  <c r="C165" i="17"/>
  <c r="B165" i="17"/>
  <c r="AN164" i="17"/>
  <c r="AK164" i="17"/>
  <c r="AH164" i="17"/>
  <c r="AG164" i="17"/>
  <c r="AE164" i="17"/>
  <c r="AA164" i="17"/>
  <c r="Z164" i="17"/>
  <c r="AD164" i="17" s="1"/>
  <c r="X164" i="17"/>
  <c r="W164" i="17"/>
  <c r="T164" i="17"/>
  <c r="S164" i="17"/>
  <c r="AM164" i="17" s="1"/>
  <c r="Q164" i="17"/>
  <c r="P164" i="17"/>
  <c r="O164" i="17"/>
  <c r="N164" i="17"/>
  <c r="J164" i="17"/>
  <c r="AJ164" i="17" s="1"/>
  <c r="G164" i="17"/>
  <c r="E164" i="17"/>
  <c r="V164" i="17" s="1"/>
  <c r="D164" i="17"/>
  <c r="C164" i="17"/>
  <c r="B164" i="17"/>
  <c r="AN163" i="17"/>
  <c r="AK163" i="17"/>
  <c r="AH163" i="17"/>
  <c r="AG163" i="17"/>
  <c r="AE163" i="17"/>
  <c r="AA163" i="17"/>
  <c r="Z163" i="17"/>
  <c r="AD163" i="17" s="1"/>
  <c r="X163" i="17"/>
  <c r="W163" i="17"/>
  <c r="T163" i="17"/>
  <c r="S163" i="17"/>
  <c r="AM163" i="17" s="1"/>
  <c r="Q163" i="17"/>
  <c r="P163" i="17"/>
  <c r="O163" i="17"/>
  <c r="N163" i="17"/>
  <c r="J163" i="17"/>
  <c r="AJ163" i="17" s="1"/>
  <c r="G163" i="17"/>
  <c r="E163" i="17"/>
  <c r="V163" i="17" s="1"/>
  <c r="D163" i="17"/>
  <c r="C163" i="17"/>
  <c r="B163" i="17"/>
  <c r="AN162" i="17"/>
  <c r="AK162" i="17"/>
  <c r="AH162" i="17"/>
  <c r="AG162" i="17"/>
  <c r="AE162" i="17"/>
  <c r="AA162" i="17"/>
  <c r="Z162" i="17"/>
  <c r="AD162" i="17" s="1"/>
  <c r="X162" i="17"/>
  <c r="W162" i="17"/>
  <c r="T162" i="17"/>
  <c r="S162" i="17"/>
  <c r="AM162" i="17" s="1"/>
  <c r="Q162" i="17"/>
  <c r="P162" i="17"/>
  <c r="O162" i="17"/>
  <c r="N162" i="17"/>
  <c r="J162" i="17"/>
  <c r="AJ162" i="17" s="1"/>
  <c r="G162" i="17"/>
  <c r="E162" i="17"/>
  <c r="V162" i="17" s="1"/>
  <c r="D162" i="17"/>
  <c r="C162" i="17"/>
  <c r="B162" i="17"/>
  <c r="AN161" i="17"/>
  <c r="AK161" i="17"/>
  <c r="AH161" i="17"/>
  <c r="AG161" i="17"/>
  <c r="AE161" i="17"/>
  <c r="AA161" i="17"/>
  <c r="Z161" i="17"/>
  <c r="AD161" i="17" s="1"/>
  <c r="X161" i="17"/>
  <c r="W161" i="17"/>
  <c r="T161" i="17"/>
  <c r="S161" i="17"/>
  <c r="AM161" i="17" s="1"/>
  <c r="P161" i="17"/>
  <c r="O161" i="17"/>
  <c r="N161" i="17"/>
  <c r="J161" i="17"/>
  <c r="AJ161" i="17" s="1"/>
  <c r="G161" i="17"/>
  <c r="Q161" i="17" s="1"/>
  <c r="E161" i="17"/>
  <c r="V161" i="17" s="1"/>
  <c r="D161" i="17"/>
  <c r="C161" i="17"/>
  <c r="B161" i="17"/>
  <c r="AN160" i="17"/>
  <c r="AK160" i="17"/>
  <c r="AH160" i="17"/>
  <c r="AG160" i="17"/>
  <c r="AE160" i="17"/>
  <c r="AA160" i="17"/>
  <c r="Z160" i="17"/>
  <c r="AD160" i="17" s="1"/>
  <c r="X160" i="17"/>
  <c r="W160" i="17"/>
  <c r="T160" i="17"/>
  <c r="S160" i="17"/>
  <c r="AM160" i="17" s="1"/>
  <c r="P160" i="17"/>
  <c r="O160" i="17"/>
  <c r="N160" i="17"/>
  <c r="J160" i="17"/>
  <c r="AJ160" i="17" s="1"/>
  <c r="G160" i="17"/>
  <c r="Q160" i="17" s="1"/>
  <c r="E160" i="17"/>
  <c r="V160" i="17" s="1"/>
  <c r="D160" i="17"/>
  <c r="C160" i="17"/>
  <c r="B160" i="17"/>
  <c r="AN159" i="17"/>
  <c r="AK159" i="17"/>
  <c r="AH159" i="17"/>
  <c r="AG159" i="17"/>
  <c r="AE159" i="17"/>
  <c r="AA159" i="17"/>
  <c r="Z159" i="17"/>
  <c r="AD159" i="17" s="1"/>
  <c r="X159" i="17"/>
  <c r="W159" i="17"/>
  <c r="T159" i="17"/>
  <c r="S159" i="17"/>
  <c r="AM159" i="17" s="1"/>
  <c r="P159" i="17"/>
  <c r="O159" i="17"/>
  <c r="N159" i="17"/>
  <c r="J159" i="17"/>
  <c r="AJ159" i="17" s="1"/>
  <c r="G159" i="17"/>
  <c r="Q159" i="17" s="1"/>
  <c r="E159" i="17"/>
  <c r="V159" i="17" s="1"/>
  <c r="D159" i="17"/>
  <c r="C159" i="17"/>
  <c r="B159" i="17"/>
  <c r="AN158" i="17"/>
  <c r="AK158" i="17"/>
  <c r="AH158" i="17"/>
  <c r="AG158" i="17"/>
  <c r="AE158" i="17"/>
  <c r="AA158" i="17"/>
  <c r="Z158" i="17"/>
  <c r="AD158" i="17" s="1"/>
  <c r="X158" i="17"/>
  <c r="W158" i="17"/>
  <c r="T158" i="17"/>
  <c r="S158" i="17"/>
  <c r="AM158" i="17" s="1"/>
  <c r="P158" i="17"/>
  <c r="O158" i="17"/>
  <c r="N158" i="17"/>
  <c r="J158" i="17"/>
  <c r="AJ158" i="17" s="1"/>
  <c r="G158" i="17"/>
  <c r="Q158" i="17" s="1"/>
  <c r="E158" i="17"/>
  <c r="V158" i="17" s="1"/>
  <c r="D158" i="17"/>
  <c r="C158" i="17"/>
  <c r="B158" i="17"/>
  <c r="AN157" i="17"/>
  <c r="AK157" i="17"/>
  <c r="AH157" i="17"/>
  <c r="AG157" i="17"/>
  <c r="AE157" i="17"/>
  <c r="AA157" i="17"/>
  <c r="Z157" i="17"/>
  <c r="AD157" i="17" s="1"/>
  <c r="X157" i="17"/>
  <c r="W157" i="17"/>
  <c r="T157" i="17"/>
  <c r="S157" i="17"/>
  <c r="AM157" i="17" s="1"/>
  <c r="P157" i="17"/>
  <c r="O157" i="17"/>
  <c r="N157" i="17"/>
  <c r="J157" i="17"/>
  <c r="AJ157" i="17" s="1"/>
  <c r="G157" i="17"/>
  <c r="Q157" i="17" s="1"/>
  <c r="E157" i="17"/>
  <c r="V157" i="17" s="1"/>
  <c r="D157" i="17"/>
  <c r="C157" i="17"/>
  <c r="B157" i="17"/>
  <c r="AN156" i="17"/>
  <c r="AK156" i="17"/>
  <c r="AH156" i="17"/>
  <c r="AG156" i="17"/>
  <c r="AE156" i="17"/>
  <c r="AA156" i="17"/>
  <c r="Z156" i="17"/>
  <c r="AD156" i="17" s="1"/>
  <c r="X156" i="17"/>
  <c r="W156" i="17"/>
  <c r="T156" i="17"/>
  <c r="S156" i="17"/>
  <c r="AM156" i="17" s="1"/>
  <c r="P156" i="17"/>
  <c r="O156" i="17"/>
  <c r="N156" i="17"/>
  <c r="J156" i="17"/>
  <c r="AJ156" i="17" s="1"/>
  <c r="G156" i="17"/>
  <c r="Q156" i="17" s="1"/>
  <c r="E156" i="17"/>
  <c r="V156" i="17" s="1"/>
  <c r="D156" i="17"/>
  <c r="C156" i="17"/>
  <c r="B156" i="17"/>
  <c r="AN155" i="17"/>
  <c r="AK155" i="17"/>
  <c r="AH155" i="17"/>
  <c r="AG155" i="17"/>
  <c r="AE155" i="17"/>
  <c r="AA155" i="17"/>
  <c r="Z155" i="17"/>
  <c r="AD155" i="17" s="1"/>
  <c r="X155" i="17"/>
  <c r="W155" i="17"/>
  <c r="T155" i="17"/>
  <c r="S155" i="17"/>
  <c r="AM155" i="17" s="1"/>
  <c r="P155" i="17"/>
  <c r="O155" i="17"/>
  <c r="N155" i="17"/>
  <c r="J155" i="17"/>
  <c r="AJ155" i="17" s="1"/>
  <c r="G155" i="17"/>
  <c r="Q155" i="17" s="1"/>
  <c r="E155" i="17"/>
  <c r="V155" i="17" s="1"/>
  <c r="D155" i="17"/>
  <c r="C155" i="17"/>
  <c r="B155" i="17"/>
  <c r="AN154" i="17"/>
  <c r="AK154" i="17"/>
  <c r="AH154" i="17"/>
  <c r="AG154" i="17"/>
  <c r="AE154" i="17"/>
  <c r="AA154" i="17"/>
  <c r="Z154" i="17"/>
  <c r="AD154" i="17" s="1"/>
  <c r="X154" i="17"/>
  <c r="W154" i="17"/>
  <c r="T154" i="17"/>
  <c r="S154" i="17"/>
  <c r="AM154" i="17" s="1"/>
  <c r="P154" i="17"/>
  <c r="O154" i="17"/>
  <c r="N154" i="17"/>
  <c r="J154" i="17"/>
  <c r="AJ154" i="17" s="1"/>
  <c r="G154" i="17"/>
  <c r="Q154" i="17" s="1"/>
  <c r="E154" i="17"/>
  <c r="V154" i="17" s="1"/>
  <c r="D154" i="17"/>
  <c r="C154" i="17"/>
  <c r="B154" i="17"/>
  <c r="AN153" i="17"/>
  <c r="AK153" i="17"/>
  <c r="AH153" i="17"/>
  <c r="AG153" i="17"/>
  <c r="AE153" i="17"/>
  <c r="AA153" i="17"/>
  <c r="Z153" i="17"/>
  <c r="AD153" i="17" s="1"/>
  <c r="X153" i="17"/>
  <c r="W153" i="17"/>
  <c r="T153" i="17"/>
  <c r="S153" i="17"/>
  <c r="AM153" i="17" s="1"/>
  <c r="P153" i="17"/>
  <c r="O153" i="17"/>
  <c r="N153" i="17"/>
  <c r="J153" i="17"/>
  <c r="AJ153" i="17" s="1"/>
  <c r="G153" i="17"/>
  <c r="Q153" i="17" s="1"/>
  <c r="E153" i="17"/>
  <c r="V153" i="17" s="1"/>
  <c r="D153" i="17"/>
  <c r="C153" i="17"/>
  <c r="B153" i="17"/>
  <c r="AN152" i="17"/>
  <c r="AK152" i="17"/>
  <c r="AH152" i="17"/>
  <c r="AG152" i="17"/>
  <c r="AE152" i="17"/>
  <c r="AA152" i="17"/>
  <c r="Z152" i="17"/>
  <c r="AD152" i="17" s="1"/>
  <c r="X152" i="17"/>
  <c r="W152" i="17"/>
  <c r="T152" i="17"/>
  <c r="S152" i="17"/>
  <c r="AM152" i="17" s="1"/>
  <c r="P152" i="17"/>
  <c r="O152" i="17"/>
  <c r="N152" i="17"/>
  <c r="J152" i="17"/>
  <c r="AJ152" i="17" s="1"/>
  <c r="G152" i="17"/>
  <c r="Q152" i="17" s="1"/>
  <c r="E152" i="17"/>
  <c r="V152" i="17" s="1"/>
  <c r="D152" i="17"/>
  <c r="C152" i="17"/>
  <c r="B152" i="17"/>
  <c r="AN151" i="17"/>
  <c r="AK151" i="17"/>
  <c r="AH151" i="17"/>
  <c r="AG151" i="17"/>
  <c r="AE151" i="17"/>
  <c r="AA151" i="17"/>
  <c r="Z151" i="17"/>
  <c r="AD151" i="17" s="1"/>
  <c r="X151" i="17"/>
  <c r="W151" i="17"/>
  <c r="T151" i="17"/>
  <c r="S151" i="17"/>
  <c r="AM151" i="17" s="1"/>
  <c r="P151" i="17"/>
  <c r="O151" i="17"/>
  <c r="N151" i="17"/>
  <c r="J151" i="17"/>
  <c r="AJ151" i="17" s="1"/>
  <c r="G151" i="17"/>
  <c r="Q151" i="17" s="1"/>
  <c r="E151" i="17"/>
  <c r="V151" i="17" s="1"/>
  <c r="D151" i="17"/>
  <c r="C151" i="17"/>
  <c r="B151" i="17"/>
  <c r="AN150" i="17"/>
  <c r="AK150" i="17"/>
  <c r="AH150" i="17"/>
  <c r="AG150" i="17"/>
  <c r="AE150" i="17"/>
  <c r="AA150" i="17"/>
  <c r="Z150" i="17"/>
  <c r="AD150" i="17" s="1"/>
  <c r="X150" i="17"/>
  <c r="W150" i="17"/>
  <c r="T150" i="17"/>
  <c r="S150" i="17"/>
  <c r="AM150" i="17" s="1"/>
  <c r="P150" i="17"/>
  <c r="O150" i="17"/>
  <c r="N150" i="17"/>
  <c r="J150" i="17"/>
  <c r="AJ150" i="17" s="1"/>
  <c r="G150" i="17"/>
  <c r="Q150" i="17" s="1"/>
  <c r="E150" i="17"/>
  <c r="V150" i="17" s="1"/>
  <c r="D150" i="17"/>
  <c r="C150" i="17"/>
  <c r="B150" i="17"/>
  <c r="AN149" i="17"/>
  <c r="AK149" i="17"/>
  <c r="AH149" i="17"/>
  <c r="AG149" i="17"/>
  <c r="AE149" i="17"/>
  <c r="AA149" i="17"/>
  <c r="Z149" i="17"/>
  <c r="AD149" i="17" s="1"/>
  <c r="X149" i="17"/>
  <c r="W149" i="17"/>
  <c r="T149" i="17"/>
  <c r="S149" i="17"/>
  <c r="AM149" i="17" s="1"/>
  <c r="P149" i="17"/>
  <c r="O149" i="17"/>
  <c r="N149" i="17"/>
  <c r="J149" i="17"/>
  <c r="AJ149" i="17" s="1"/>
  <c r="G149" i="17"/>
  <c r="Q149" i="17" s="1"/>
  <c r="E149" i="17"/>
  <c r="V149" i="17" s="1"/>
  <c r="D149" i="17"/>
  <c r="C149" i="17"/>
  <c r="B149" i="17"/>
  <c r="AN148" i="17"/>
  <c r="AK148" i="17"/>
  <c r="AH148" i="17"/>
  <c r="AG148" i="17"/>
  <c r="AE148" i="17"/>
  <c r="AA148" i="17"/>
  <c r="Z148" i="17"/>
  <c r="AD148" i="17" s="1"/>
  <c r="X148" i="17"/>
  <c r="W148" i="17"/>
  <c r="T148" i="17"/>
  <c r="S148" i="17"/>
  <c r="AM148" i="17" s="1"/>
  <c r="P148" i="17"/>
  <c r="O148" i="17"/>
  <c r="N148" i="17"/>
  <c r="J148" i="17"/>
  <c r="AJ148" i="17" s="1"/>
  <c r="G148" i="17"/>
  <c r="Q148" i="17" s="1"/>
  <c r="E148" i="17"/>
  <c r="V148" i="17" s="1"/>
  <c r="D148" i="17"/>
  <c r="C148" i="17"/>
  <c r="B148" i="17"/>
  <c r="AN147" i="17"/>
  <c r="AK147" i="17"/>
  <c r="AH147" i="17"/>
  <c r="AG147" i="17"/>
  <c r="AE147" i="17"/>
  <c r="AA147" i="17"/>
  <c r="Z147" i="17"/>
  <c r="AD147" i="17" s="1"/>
  <c r="X147" i="17"/>
  <c r="W147" i="17"/>
  <c r="T147" i="17"/>
  <c r="S147" i="17"/>
  <c r="AM147" i="17" s="1"/>
  <c r="P147" i="17"/>
  <c r="O147" i="17"/>
  <c r="N147" i="17"/>
  <c r="J147" i="17"/>
  <c r="AJ147" i="17" s="1"/>
  <c r="G147" i="17"/>
  <c r="Q147" i="17" s="1"/>
  <c r="E147" i="17"/>
  <c r="V147" i="17" s="1"/>
  <c r="D147" i="17"/>
  <c r="C147" i="17"/>
  <c r="B147" i="17"/>
  <c r="AN146" i="17"/>
  <c r="AK146" i="17"/>
  <c r="AH146" i="17"/>
  <c r="AG146" i="17"/>
  <c r="AE146" i="17"/>
  <c r="AA146" i="17"/>
  <c r="Z146" i="17"/>
  <c r="AD146" i="17" s="1"/>
  <c r="X146" i="17"/>
  <c r="W146" i="17"/>
  <c r="T146" i="17"/>
  <c r="S146" i="17"/>
  <c r="AM146" i="17" s="1"/>
  <c r="P146" i="17"/>
  <c r="O146" i="17"/>
  <c r="N146" i="17"/>
  <c r="J146" i="17"/>
  <c r="AJ146" i="17" s="1"/>
  <c r="G146" i="17"/>
  <c r="Q146" i="17" s="1"/>
  <c r="E146" i="17"/>
  <c r="V146" i="17" s="1"/>
  <c r="D146" i="17"/>
  <c r="C146" i="17"/>
  <c r="B146" i="17"/>
  <c r="AN145" i="17"/>
  <c r="AK145" i="17"/>
  <c r="AH145" i="17"/>
  <c r="AG145" i="17"/>
  <c r="AE145" i="17"/>
  <c r="AA145" i="17"/>
  <c r="Z145" i="17"/>
  <c r="AD145" i="17" s="1"/>
  <c r="X145" i="17"/>
  <c r="W145" i="17"/>
  <c r="T145" i="17"/>
  <c r="S145" i="17"/>
  <c r="AM145" i="17" s="1"/>
  <c r="P145" i="17"/>
  <c r="O145" i="17"/>
  <c r="N145" i="17"/>
  <c r="J145" i="17"/>
  <c r="AJ145" i="17" s="1"/>
  <c r="G145" i="17"/>
  <c r="Q145" i="17" s="1"/>
  <c r="E145" i="17"/>
  <c r="V145" i="17" s="1"/>
  <c r="D145" i="17"/>
  <c r="C145" i="17"/>
  <c r="B145" i="17"/>
  <c r="AN144" i="17"/>
  <c r="AK144" i="17"/>
  <c r="AH144" i="17"/>
  <c r="AG144" i="17"/>
  <c r="AE144" i="17"/>
  <c r="AA144" i="17"/>
  <c r="Z144" i="17"/>
  <c r="AD144" i="17" s="1"/>
  <c r="X144" i="17"/>
  <c r="W144" i="17"/>
  <c r="T144" i="17"/>
  <c r="S144" i="17"/>
  <c r="AM144" i="17" s="1"/>
  <c r="P144" i="17"/>
  <c r="O144" i="17"/>
  <c r="N144" i="17"/>
  <c r="J144" i="17"/>
  <c r="AJ144" i="17" s="1"/>
  <c r="G144" i="17"/>
  <c r="Q144" i="17" s="1"/>
  <c r="E144" i="17"/>
  <c r="V144" i="17" s="1"/>
  <c r="D144" i="17"/>
  <c r="C144" i="17"/>
  <c r="B144" i="17"/>
  <c r="AN143" i="17"/>
  <c r="AK143" i="17"/>
  <c r="AH143" i="17"/>
  <c r="AG143" i="17"/>
  <c r="AE143" i="17"/>
  <c r="AA143" i="17"/>
  <c r="Z143" i="17"/>
  <c r="AD143" i="17" s="1"/>
  <c r="X143" i="17"/>
  <c r="W143" i="17"/>
  <c r="T143" i="17"/>
  <c r="S143" i="17"/>
  <c r="AM143" i="17" s="1"/>
  <c r="P143" i="17"/>
  <c r="O143" i="17"/>
  <c r="N143" i="17"/>
  <c r="J143" i="17"/>
  <c r="AJ143" i="17" s="1"/>
  <c r="G143" i="17"/>
  <c r="Q143" i="17" s="1"/>
  <c r="E143" i="17"/>
  <c r="V143" i="17" s="1"/>
  <c r="D143" i="17"/>
  <c r="C143" i="17"/>
  <c r="B143" i="17"/>
  <c r="AN142" i="17"/>
  <c r="AK142" i="17"/>
  <c r="AH142" i="17"/>
  <c r="AG142" i="17"/>
  <c r="AE142" i="17"/>
  <c r="AA142" i="17"/>
  <c r="Z142" i="17"/>
  <c r="AD142" i="17" s="1"/>
  <c r="X142" i="17"/>
  <c r="W142" i="17"/>
  <c r="T142" i="17"/>
  <c r="S142" i="17"/>
  <c r="AM142" i="17" s="1"/>
  <c r="P142" i="17"/>
  <c r="O142" i="17"/>
  <c r="N142" i="17"/>
  <c r="J142" i="17"/>
  <c r="AJ142" i="17" s="1"/>
  <c r="G142" i="17"/>
  <c r="Q142" i="17" s="1"/>
  <c r="E142" i="17"/>
  <c r="V142" i="17" s="1"/>
  <c r="D142" i="17"/>
  <c r="C142" i="17"/>
  <c r="B142" i="17"/>
  <c r="AN141" i="17"/>
  <c r="AK141" i="17"/>
  <c r="AH141" i="17"/>
  <c r="AG141" i="17"/>
  <c r="AE141" i="17"/>
  <c r="AA141" i="17"/>
  <c r="Z141" i="17"/>
  <c r="AD141" i="17" s="1"/>
  <c r="X141" i="17"/>
  <c r="W141" i="17"/>
  <c r="T141" i="17"/>
  <c r="S141" i="17"/>
  <c r="AM141" i="17" s="1"/>
  <c r="P141" i="17"/>
  <c r="O141" i="17"/>
  <c r="N141" i="17"/>
  <c r="J141" i="17"/>
  <c r="AJ141" i="17" s="1"/>
  <c r="G141" i="17"/>
  <c r="Q141" i="17" s="1"/>
  <c r="E141" i="17"/>
  <c r="V141" i="17" s="1"/>
  <c r="D141" i="17"/>
  <c r="C141" i="17"/>
  <c r="B141" i="17"/>
  <c r="AN140" i="17"/>
  <c r="AK140" i="17"/>
  <c r="AH140" i="17"/>
  <c r="AG140" i="17"/>
  <c r="AE140" i="17"/>
  <c r="AA140" i="17"/>
  <c r="Z140" i="17"/>
  <c r="AD140" i="17" s="1"/>
  <c r="X140" i="17"/>
  <c r="W140" i="17"/>
  <c r="T140" i="17"/>
  <c r="S140" i="17"/>
  <c r="AM140" i="17" s="1"/>
  <c r="P140" i="17"/>
  <c r="O140" i="17"/>
  <c r="N140" i="17"/>
  <c r="J140" i="17"/>
  <c r="AJ140" i="17" s="1"/>
  <c r="G140" i="17"/>
  <c r="Q140" i="17" s="1"/>
  <c r="E140" i="17"/>
  <c r="V140" i="17" s="1"/>
  <c r="D140" i="17"/>
  <c r="C140" i="17"/>
  <c r="B140" i="17"/>
  <c r="AN139" i="17"/>
  <c r="AK139" i="17"/>
  <c r="AH139" i="17"/>
  <c r="AG139" i="17"/>
  <c r="AE139" i="17"/>
  <c r="AA139" i="17"/>
  <c r="Z139" i="17"/>
  <c r="AD139" i="17" s="1"/>
  <c r="X139" i="17"/>
  <c r="W139" i="17"/>
  <c r="T139" i="17"/>
  <c r="S139" i="17"/>
  <c r="AM139" i="17" s="1"/>
  <c r="P139" i="17"/>
  <c r="O139" i="17"/>
  <c r="N139" i="17"/>
  <c r="J139" i="17"/>
  <c r="AJ139" i="17" s="1"/>
  <c r="G139" i="17"/>
  <c r="Q139" i="17" s="1"/>
  <c r="E139" i="17"/>
  <c r="V139" i="17" s="1"/>
  <c r="D139" i="17"/>
  <c r="C139" i="17"/>
  <c r="B139" i="17"/>
  <c r="AN138" i="17"/>
  <c r="AK138" i="17"/>
  <c r="AH138" i="17"/>
  <c r="AG138" i="17"/>
  <c r="AE138" i="17"/>
  <c r="AA138" i="17"/>
  <c r="Z138" i="17"/>
  <c r="AD138" i="17" s="1"/>
  <c r="X138" i="17"/>
  <c r="W138" i="17"/>
  <c r="T138" i="17"/>
  <c r="S138" i="17"/>
  <c r="AM138" i="17" s="1"/>
  <c r="P138" i="17"/>
  <c r="O138" i="17"/>
  <c r="N138" i="17"/>
  <c r="J138" i="17"/>
  <c r="AJ138" i="17" s="1"/>
  <c r="G138" i="17"/>
  <c r="Q138" i="17" s="1"/>
  <c r="E138" i="17"/>
  <c r="V138" i="17" s="1"/>
  <c r="D138" i="17"/>
  <c r="C138" i="17"/>
  <c r="B138" i="17"/>
  <c r="AN137" i="17"/>
  <c r="AK137" i="17"/>
  <c r="AH137" i="17"/>
  <c r="AG137" i="17"/>
  <c r="AE137" i="17"/>
  <c r="AA137" i="17"/>
  <c r="Z137" i="17"/>
  <c r="X137" i="17"/>
  <c r="W137" i="17"/>
  <c r="T137" i="17"/>
  <c r="S137" i="17"/>
  <c r="AM137" i="17" s="1"/>
  <c r="P137" i="17"/>
  <c r="O137" i="17"/>
  <c r="N137" i="17"/>
  <c r="J137" i="17"/>
  <c r="AJ137" i="17" s="1"/>
  <c r="G137" i="17"/>
  <c r="Q137" i="17" s="1"/>
  <c r="E137" i="17"/>
  <c r="V137" i="17" s="1"/>
  <c r="D137" i="17"/>
  <c r="C137" i="17"/>
  <c r="B137" i="17"/>
  <c r="AN136" i="17"/>
  <c r="AK136" i="17"/>
  <c r="AJ136" i="17"/>
  <c r="AG136" i="17"/>
  <c r="AH136" i="17" s="1"/>
  <c r="AE136" i="17"/>
  <c r="AA136" i="17"/>
  <c r="Z136" i="17"/>
  <c r="X136" i="17"/>
  <c r="W136" i="17"/>
  <c r="T136" i="17"/>
  <c r="P136" i="17"/>
  <c r="O136" i="17"/>
  <c r="N136" i="17"/>
  <c r="J136" i="17"/>
  <c r="G136" i="17"/>
  <c r="Q136" i="17" s="1"/>
  <c r="E136" i="17"/>
  <c r="R136" i="17" s="1"/>
  <c r="D136" i="17"/>
  <c r="C136" i="17"/>
  <c r="B136" i="17"/>
  <c r="AN135" i="17"/>
  <c r="AC135" i="17" s="1"/>
  <c r="AK135" i="17"/>
  <c r="AJ135" i="17"/>
  <c r="AH135" i="17"/>
  <c r="AG135" i="17"/>
  <c r="AE135" i="17"/>
  <c r="AA135" i="17"/>
  <c r="Z135" i="17"/>
  <c r="AD135" i="17" s="1"/>
  <c r="X135" i="17"/>
  <c r="W135" i="17"/>
  <c r="T135" i="17"/>
  <c r="Q135" i="17"/>
  <c r="P135" i="17"/>
  <c r="O135" i="17"/>
  <c r="N135" i="17"/>
  <c r="J135" i="17"/>
  <c r="G135" i="17"/>
  <c r="E135" i="17"/>
  <c r="R135" i="17" s="1"/>
  <c r="D135" i="17"/>
  <c r="C135" i="17"/>
  <c r="B135" i="17"/>
  <c r="AN134" i="17"/>
  <c r="AK134" i="17"/>
  <c r="AH134" i="17"/>
  <c r="AG134" i="17"/>
  <c r="AE134" i="17"/>
  <c r="AA134" i="17"/>
  <c r="Z134" i="17"/>
  <c r="AD134" i="17" s="1"/>
  <c r="X134" i="17"/>
  <c r="R134" i="17"/>
  <c r="AL134" i="17" s="1"/>
  <c r="P134" i="17"/>
  <c r="O134" i="17"/>
  <c r="N134" i="17"/>
  <c r="E134" i="17"/>
  <c r="D134" i="17"/>
  <c r="C134" i="17"/>
  <c r="B134" i="17"/>
  <c r="AN133" i="17"/>
  <c r="AK133" i="17"/>
  <c r="AG133" i="17"/>
  <c r="AH133" i="17" s="1"/>
  <c r="AE133" i="17"/>
  <c r="AA133" i="17"/>
  <c r="Z133" i="17"/>
  <c r="X133" i="17"/>
  <c r="W133" i="17"/>
  <c r="T133" i="17"/>
  <c r="R133" i="17"/>
  <c r="P133" i="17"/>
  <c r="O133" i="17"/>
  <c r="N133" i="17"/>
  <c r="J133" i="17"/>
  <c r="AJ133" i="17" s="1"/>
  <c r="G133" i="17"/>
  <c r="Q133" i="17" s="1"/>
  <c r="E133" i="17"/>
  <c r="D133" i="17"/>
  <c r="C133" i="17"/>
  <c r="B133" i="17"/>
  <c r="AN132" i="17"/>
  <c r="AK132" i="17"/>
  <c r="AJ132" i="17"/>
  <c r="AG132" i="17"/>
  <c r="AH132" i="17" s="1"/>
  <c r="AE132" i="17"/>
  <c r="AA132" i="17"/>
  <c r="Z132" i="17"/>
  <c r="X132" i="17"/>
  <c r="W132" i="17"/>
  <c r="T132" i="17"/>
  <c r="P132" i="17"/>
  <c r="O132" i="17"/>
  <c r="N132" i="17"/>
  <c r="J132" i="17"/>
  <c r="G132" i="17"/>
  <c r="Q132" i="17" s="1"/>
  <c r="E132" i="17"/>
  <c r="R132" i="17" s="1"/>
  <c r="D132" i="17"/>
  <c r="C132" i="17"/>
  <c r="B132" i="17"/>
  <c r="AN131" i="17"/>
  <c r="AK131" i="17"/>
  <c r="AH131" i="17"/>
  <c r="AG131" i="17"/>
  <c r="AE131" i="17"/>
  <c r="AA131" i="17"/>
  <c r="Z131" i="17"/>
  <c r="X131" i="17"/>
  <c r="R131" i="17"/>
  <c r="P131" i="17"/>
  <c r="O131" i="17"/>
  <c r="N131" i="17"/>
  <c r="E131" i="17"/>
  <c r="D131" i="17"/>
  <c r="C131" i="17"/>
  <c r="B131" i="17"/>
  <c r="AN130" i="17"/>
  <c r="AK130" i="17"/>
  <c r="AG130" i="17"/>
  <c r="AH130" i="17" s="1"/>
  <c r="AE130" i="17"/>
  <c r="AD130" i="17"/>
  <c r="AA130" i="17"/>
  <c r="Z130" i="17"/>
  <c r="X130" i="17"/>
  <c r="W130" i="17"/>
  <c r="V130" i="17"/>
  <c r="T130" i="17"/>
  <c r="P130" i="17"/>
  <c r="O130" i="17"/>
  <c r="N130" i="17"/>
  <c r="J130" i="17"/>
  <c r="AJ130" i="17" s="1"/>
  <c r="G130" i="17"/>
  <c r="Q130" i="17" s="1"/>
  <c r="E130" i="17"/>
  <c r="R130" i="17" s="1"/>
  <c r="D130" i="17"/>
  <c r="C130" i="17"/>
  <c r="B130" i="17"/>
  <c r="AN129" i="17"/>
  <c r="AK129" i="17"/>
  <c r="AH129" i="17"/>
  <c r="AG129" i="17"/>
  <c r="AE129" i="17"/>
  <c r="AA129" i="17"/>
  <c r="Z129" i="17"/>
  <c r="AD129" i="17" s="1"/>
  <c r="X129" i="17"/>
  <c r="R129" i="17"/>
  <c r="P129" i="17"/>
  <c r="O129" i="17"/>
  <c r="N129" i="17"/>
  <c r="E129" i="17"/>
  <c r="D129" i="17"/>
  <c r="C129" i="17"/>
  <c r="B129" i="17"/>
  <c r="AN128" i="17"/>
  <c r="AK128" i="17"/>
  <c r="AG128" i="17"/>
  <c r="AH128" i="17" s="1"/>
  <c r="AE128" i="17"/>
  <c r="AD128" i="17"/>
  <c r="AA128" i="17"/>
  <c r="Z128" i="17"/>
  <c r="X128" i="17"/>
  <c r="W128" i="17"/>
  <c r="V128" i="17"/>
  <c r="T128" i="17"/>
  <c r="P128" i="17"/>
  <c r="O128" i="17"/>
  <c r="N128" i="17"/>
  <c r="J128" i="17"/>
  <c r="AJ128" i="17" s="1"/>
  <c r="G128" i="17"/>
  <c r="Q128" i="17" s="1"/>
  <c r="E128" i="17"/>
  <c r="R128" i="17" s="1"/>
  <c r="D128" i="17"/>
  <c r="C128" i="17"/>
  <c r="B128" i="17"/>
  <c r="AN127" i="17"/>
  <c r="AK127" i="17"/>
  <c r="AH127" i="17"/>
  <c r="AG127" i="17"/>
  <c r="AE127" i="17"/>
  <c r="AA127" i="17"/>
  <c r="Z127" i="17"/>
  <c r="AD127" i="17" s="1"/>
  <c r="X127" i="17"/>
  <c r="R127" i="17"/>
  <c r="P127" i="17"/>
  <c r="O127" i="17"/>
  <c r="N127" i="17"/>
  <c r="E127" i="17"/>
  <c r="D127" i="17"/>
  <c r="C127" i="17"/>
  <c r="B127" i="17"/>
  <c r="AN126" i="17"/>
  <c r="AK126" i="17"/>
  <c r="AG126" i="17"/>
  <c r="AH126" i="17" s="1"/>
  <c r="AE126" i="17"/>
  <c r="AD126" i="17"/>
  <c r="AA126" i="17"/>
  <c r="Z126" i="17"/>
  <c r="X126" i="17"/>
  <c r="W126" i="17"/>
  <c r="V126" i="17"/>
  <c r="T126" i="17"/>
  <c r="P126" i="17"/>
  <c r="O126" i="17"/>
  <c r="N126" i="17"/>
  <c r="J126" i="17"/>
  <c r="AJ126" i="17" s="1"/>
  <c r="G126" i="17"/>
  <c r="Q126" i="17" s="1"/>
  <c r="E126" i="17"/>
  <c r="R126" i="17" s="1"/>
  <c r="D126" i="17"/>
  <c r="C126" i="17"/>
  <c r="B126" i="17"/>
  <c r="AN125" i="17"/>
  <c r="AK125" i="17"/>
  <c r="AH125" i="17"/>
  <c r="AG125" i="17"/>
  <c r="AE125" i="17"/>
  <c r="AA125" i="17"/>
  <c r="Z125" i="17"/>
  <c r="X125" i="17"/>
  <c r="R125" i="17"/>
  <c r="P125" i="17"/>
  <c r="O125" i="17"/>
  <c r="N125" i="17"/>
  <c r="E125" i="17"/>
  <c r="D125" i="17"/>
  <c r="C125" i="17"/>
  <c r="B125" i="17"/>
  <c r="AN124" i="17"/>
  <c r="AK124" i="17"/>
  <c r="AG124" i="17"/>
  <c r="AH124" i="17" s="1"/>
  <c r="AE124" i="17"/>
  <c r="AD124" i="17"/>
  <c r="AA124" i="17"/>
  <c r="Z124" i="17"/>
  <c r="X124" i="17"/>
  <c r="W124" i="17"/>
  <c r="V124" i="17"/>
  <c r="T124" i="17"/>
  <c r="P124" i="17"/>
  <c r="O124" i="17"/>
  <c r="N124" i="17"/>
  <c r="J124" i="17"/>
  <c r="AJ124" i="17" s="1"/>
  <c r="G124" i="17"/>
  <c r="Q124" i="17" s="1"/>
  <c r="E124" i="17"/>
  <c r="R124" i="17" s="1"/>
  <c r="D124" i="17"/>
  <c r="C124" i="17"/>
  <c r="B124" i="17"/>
  <c r="AN123" i="17"/>
  <c r="AK123" i="17"/>
  <c r="AH123" i="17"/>
  <c r="AG123" i="17"/>
  <c r="AE123" i="17"/>
  <c r="AA123" i="17"/>
  <c r="Z123" i="17"/>
  <c r="AD123" i="17" s="1"/>
  <c r="X123" i="17"/>
  <c r="R123" i="17"/>
  <c r="P123" i="17"/>
  <c r="O123" i="17"/>
  <c r="N123" i="17"/>
  <c r="E123" i="17"/>
  <c r="D123" i="17"/>
  <c r="C123" i="17"/>
  <c r="B123" i="17"/>
  <c r="AN122" i="17"/>
  <c r="AK122" i="17"/>
  <c r="AG122" i="17"/>
  <c r="AH122" i="17" s="1"/>
  <c r="AE122" i="17"/>
  <c r="AD122" i="17"/>
  <c r="AA122" i="17"/>
  <c r="Z122" i="17"/>
  <c r="X122" i="17"/>
  <c r="W122" i="17"/>
  <c r="V122" i="17"/>
  <c r="T122" i="17"/>
  <c r="P122" i="17"/>
  <c r="O122" i="17"/>
  <c r="N122" i="17"/>
  <c r="J122" i="17"/>
  <c r="AJ122" i="17" s="1"/>
  <c r="G122" i="17"/>
  <c r="Q122" i="17" s="1"/>
  <c r="E122" i="17"/>
  <c r="R122" i="17" s="1"/>
  <c r="D122" i="17"/>
  <c r="C122" i="17"/>
  <c r="B122" i="17"/>
  <c r="AN121" i="17"/>
  <c r="AK121" i="17"/>
  <c r="AH121" i="17"/>
  <c r="AG121" i="17"/>
  <c r="AE121" i="17"/>
  <c r="AA121" i="17"/>
  <c r="Z121" i="17"/>
  <c r="X121" i="17"/>
  <c r="P121" i="17"/>
  <c r="O121" i="17"/>
  <c r="N121" i="17"/>
  <c r="E121" i="17"/>
  <c r="R121" i="17" s="1"/>
  <c r="D121" i="17"/>
  <c r="C121" i="17"/>
  <c r="B121" i="17"/>
  <c r="AN120" i="17"/>
  <c r="AK120" i="17"/>
  <c r="AG120" i="17"/>
  <c r="AH120" i="17" s="1"/>
  <c r="AE120" i="17"/>
  <c r="AD120" i="17"/>
  <c r="AA120" i="17"/>
  <c r="Z120" i="17"/>
  <c r="X120" i="17"/>
  <c r="W120" i="17"/>
  <c r="V120" i="17"/>
  <c r="T120" i="17"/>
  <c r="P120" i="17"/>
  <c r="O120" i="17"/>
  <c r="N120" i="17"/>
  <c r="J120" i="17"/>
  <c r="AJ120" i="17" s="1"/>
  <c r="G120" i="17"/>
  <c r="Q120" i="17" s="1"/>
  <c r="E120" i="17"/>
  <c r="R120" i="17" s="1"/>
  <c r="D120" i="17"/>
  <c r="C120" i="17"/>
  <c r="B120" i="17"/>
  <c r="AN119" i="17"/>
  <c r="AK119" i="17"/>
  <c r="AH119" i="17"/>
  <c r="AG119" i="17"/>
  <c r="AE119" i="17"/>
  <c r="AA119" i="17"/>
  <c r="Z119" i="17"/>
  <c r="X119" i="17"/>
  <c r="R119" i="17"/>
  <c r="P119" i="17"/>
  <c r="O119" i="17"/>
  <c r="N119" i="17"/>
  <c r="E119" i="17"/>
  <c r="D119" i="17"/>
  <c r="C119" i="17"/>
  <c r="B119" i="17"/>
  <c r="AN118" i="17"/>
  <c r="AK118" i="17"/>
  <c r="AG118" i="17"/>
  <c r="AH118" i="17" s="1"/>
  <c r="AE118" i="17"/>
  <c r="AD118" i="17"/>
  <c r="AA118" i="17"/>
  <c r="Z118" i="17"/>
  <c r="X118" i="17"/>
  <c r="W118" i="17"/>
  <c r="V118" i="17"/>
  <c r="T118" i="17"/>
  <c r="P118" i="17"/>
  <c r="O118" i="17"/>
  <c r="N118" i="17"/>
  <c r="J118" i="17"/>
  <c r="AJ118" i="17" s="1"/>
  <c r="G118" i="17"/>
  <c r="Q118" i="17" s="1"/>
  <c r="E118" i="17"/>
  <c r="R118" i="17" s="1"/>
  <c r="D118" i="17"/>
  <c r="C118" i="17"/>
  <c r="B118" i="17"/>
  <c r="AN117" i="17"/>
  <c r="AK117" i="17"/>
  <c r="AH117" i="17"/>
  <c r="AG117" i="17"/>
  <c r="AE117" i="17"/>
  <c r="AA117" i="17"/>
  <c r="Z117" i="17"/>
  <c r="X117" i="17"/>
  <c r="P117" i="17"/>
  <c r="O117" i="17"/>
  <c r="N117" i="17"/>
  <c r="E117" i="17"/>
  <c r="R117" i="17" s="1"/>
  <c r="D117" i="17"/>
  <c r="C117" i="17"/>
  <c r="B117" i="17"/>
  <c r="AN116" i="17"/>
  <c r="AK116" i="17"/>
  <c r="AG116" i="17"/>
  <c r="AH116" i="17" s="1"/>
  <c r="AE116" i="17"/>
  <c r="AD116" i="17"/>
  <c r="AA116" i="17"/>
  <c r="Z116" i="17"/>
  <c r="X116" i="17"/>
  <c r="W116" i="17"/>
  <c r="V116" i="17"/>
  <c r="T116" i="17"/>
  <c r="P116" i="17"/>
  <c r="O116" i="17"/>
  <c r="N116" i="17"/>
  <c r="J116" i="17"/>
  <c r="AJ116" i="17" s="1"/>
  <c r="G116" i="17"/>
  <c r="Q116" i="17" s="1"/>
  <c r="E116" i="17"/>
  <c r="R116" i="17" s="1"/>
  <c r="D116" i="17"/>
  <c r="C116" i="17"/>
  <c r="B116" i="17"/>
  <c r="AN115" i="17"/>
  <c r="AK115" i="17"/>
  <c r="AH115" i="17"/>
  <c r="AG115" i="17"/>
  <c r="AE115" i="17"/>
  <c r="AA115" i="17"/>
  <c r="Z115" i="17"/>
  <c r="X115" i="17"/>
  <c r="R115" i="17"/>
  <c r="P115" i="17"/>
  <c r="O115" i="17"/>
  <c r="N115" i="17"/>
  <c r="E115" i="17"/>
  <c r="D115" i="17"/>
  <c r="C115" i="17"/>
  <c r="B115" i="17"/>
  <c r="AN114" i="17"/>
  <c r="AK114" i="17"/>
  <c r="AG114" i="17"/>
  <c r="AH114" i="17" s="1"/>
  <c r="AE114" i="17"/>
  <c r="AD114" i="17"/>
  <c r="AA114" i="17"/>
  <c r="Z114" i="17"/>
  <c r="X114" i="17"/>
  <c r="W114" i="17"/>
  <c r="V114" i="17"/>
  <c r="T114" i="17"/>
  <c r="P114" i="17"/>
  <c r="O114" i="17"/>
  <c r="N114" i="17"/>
  <c r="J114" i="17"/>
  <c r="AJ114" i="17" s="1"/>
  <c r="G114" i="17"/>
  <c r="Q114" i="17" s="1"/>
  <c r="E114" i="17"/>
  <c r="R114" i="17" s="1"/>
  <c r="D114" i="17"/>
  <c r="C114" i="17"/>
  <c r="B114" i="17"/>
  <c r="AN113" i="17"/>
  <c r="AK113" i="17"/>
  <c r="AH113" i="17"/>
  <c r="AG113" i="17"/>
  <c r="AE113" i="17"/>
  <c r="AA113" i="17"/>
  <c r="Z113" i="17"/>
  <c r="X113" i="17"/>
  <c r="P113" i="17"/>
  <c r="O113" i="17"/>
  <c r="N113" i="17"/>
  <c r="E113" i="17"/>
  <c r="R113" i="17" s="1"/>
  <c r="D113" i="17"/>
  <c r="C113" i="17"/>
  <c r="B113" i="17"/>
  <c r="AN112" i="17"/>
  <c r="AK112" i="17"/>
  <c r="AG112" i="17"/>
  <c r="AH112" i="17" s="1"/>
  <c r="AE112" i="17"/>
  <c r="AD112" i="17"/>
  <c r="AA112" i="17"/>
  <c r="Z112" i="17"/>
  <c r="X112" i="17"/>
  <c r="W112" i="17"/>
  <c r="V112" i="17"/>
  <c r="T112" i="17"/>
  <c r="P112" i="17"/>
  <c r="O112" i="17"/>
  <c r="N112" i="17"/>
  <c r="J112" i="17"/>
  <c r="AJ112" i="17" s="1"/>
  <c r="G112" i="17"/>
  <c r="Q112" i="17" s="1"/>
  <c r="E112" i="17"/>
  <c r="R112" i="17" s="1"/>
  <c r="D112" i="17"/>
  <c r="C112" i="17"/>
  <c r="B112" i="17"/>
  <c r="AN111" i="17"/>
  <c r="AK111" i="17"/>
  <c r="AH111" i="17"/>
  <c r="AG111" i="17"/>
  <c r="AE111" i="17"/>
  <c r="AA111" i="17"/>
  <c r="Z111" i="17"/>
  <c r="X111" i="17"/>
  <c r="R111" i="17"/>
  <c r="P111" i="17"/>
  <c r="O111" i="17"/>
  <c r="N111" i="17"/>
  <c r="E111" i="17"/>
  <c r="D111" i="17"/>
  <c r="C111" i="17"/>
  <c r="B111" i="17"/>
  <c r="AN110" i="17"/>
  <c r="AK110" i="17"/>
  <c r="AG110" i="17"/>
  <c r="AH110" i="17" s="1"/>
  <c r="AE110" i="17"/>
  <c r="AD110" i="17"/>
  <c r="AA110" i="17"/>
  <c r="Z110" i="17"/>
  <c r="X110" i="17"/>
  <c r="W110" i="17"/>
  <c r="V110" i="17"/>
  <c r="T110" i="17"/>
  <c r="P110" i="17"/>
  <c r="O110" i="17"/>
  <c r="N110" i="17"/>
  <c r="J110" i="17"/>
  <c r="AJ110" i="17" s="1"/>
  <c r="G110" i="17"/>
  <c r="Q110" i="17" s="1"/>
  <c r="E110" i="17"/>
  <c r="R110" i="17" s="1"/>
  <c r="D110" i="17"/>
  <c r="C110" i="17"/>
  <c r="B110" i="17"/>
  <c r="AN109" i="17"/>
  <c r="AK109" i="17"/>
  <c r="AH109" i="17"/>
  <c r="AG109" i="17"/>
  <c r="AE109" i="17"/>
  <c r="AA109" i="17"/>
  <c r="Z109" i="17"/>
  <c r="X109" i="17"/>
  <c r="P109" i="17"/>
  <c r="O109" i="17"/>
  <c r="N109" i="17"/>
  <c r="E109" i="17"/>
  <c r="R109" i="17" s="1"/>
  <c r="D109" i="17"/>
  <c r="C109" i="17"/>
  <c r="B109" i="17"/>
  <c r="AN108" i="17"/>
  <c r="AK108" i="17"/>
  <c r="AG108" i="17"/>
  <c r="AH108" i="17" s="1"/>
  <c r="AE108" i="17"/>
  <c r="AD108" i="17"/>
  <c r="AA108" i="17"/>
  <c r="Z108" i="17"/>
  <c r="X108" i="17"/>
  <c r="W108" i="17"/>
  <c r="V108" i="17"/>
  <c r="U108" i="17"/>
  <c r="T108" i="17"/>
  <c r="S108" i="17"/>
  <c r="AM108" i="17" s="1"/>
  <c r="P108" i="17"/>
  <c r="O108" i="17"/>
  <c r="N108" i="17"/>
  <c r="M108" i="17"/>
  <c r="J108" i="17"/>
  <c r="AJ108" i="17" s="1"/>
  <c r="G108" i="17"/>
  <c r="Q108" i="17" s="1"/>
  <c r="E108" i="17"/>
  <c r="R108" i="17" s="1"/>
  <c r="D108" i="17"/>
  <c r="C108" i="17"/>
  <c r="B108" i="17"/>
  <c r="AN107" i="17"/>
  <c r="AM107" i="17"/>
  <c r="AK107" i="17"/>
  <c r="AG107" i="17"/>
  <c r="AH107" i="17" s="1"/>
  <c r="AE107" i="17"/>
  <c r="AD107" i="17"/>
  <c r="AA107" i="17"/>
  <c r="Z107" i="17"/>
  <c r="X107" i="17"/>
  <c r="W107" i="17"/>
  <c r="V107" i="17"/>
  <c r="U107" i="17"/>
  <c r="T107" i="17"/>
  <c r="S107" i="17"/>
  <c r="P107" i="17"/>
  <c r="O107" i="17"/>
  <c r="N107" i="17"/>
  <c r="M107" i="17"/>
  <c r="J107" i="17"/>
  <c r="AJ107" i="17" s="1"/>
  <c r="G107" i="17"/>
  <c r="Q107" i="17" s="1"/>
  <c r="E107" i="17"/>
  <c r="R107" i="17" s="1"/>
  <c r="D107" i="17"/>
  <c r="C107" i="17"/>
  <c r="B107" i="17"/>
  <c r="AN106" i="17"/>
  <c r="AM106" i="17"/>
  <c r="AK106" i="17"/>
  <c r="AG106" i="17"/>
  <c r="AH106" i="17" s="1"/>
  <c r="AE106" i="17"/>
  <c r="AD106" i="17"/>
  <c r="AA106" i="17"/>
  <c r="Z106" i="17"/>
  <c r="X106" i="17"/>
  <c r="W106" i="17"/>
  <c r="V106" i="17"/>
  <c r="U106" i="17"/>
  <c r="T106" i="17"/>
  <c r="S106" i="17"/>
  <c r="P106" i="17"/>
  <c r="O106" i="17"/>
  <c r="N106" i="17"/>
  <c r="M106" i="17"/>
  <c r="J106" i="17"/>
  <c r="AJ106" i="17" s="1"/>
  <c r="G106" i="17"/>
  <c r="Q106" i="17" s="1"/>
  <c r="E106" i="17"/>
  <c r="R106" i="17" s="1"/>
  <c r="D106" i="17"/>
  <c r="C106" i="17"/>
  <c r="B106" i="17"/>
  <c r="AN105" i="17"/>
  <c r="AM105" i="17"/>
  <c r="AK105" i="17"/>
  <c r="AG105" i="17"/>
  <c r="AH105" i="17" s="1"/>
  <c r="AE105" i="17"/>
  <c r="AC105" i="17" s="1"/>
  <c r="AD105" i="17"/>
  <c r="AA105" i="17"/>
  <c r="Z105" i="17"/>
  <c r="X105" i="17"/>
  <c r="W105" i="17"/>
  <c r="V105" i="17"/>
  <c r="U105" i="17"/>
  <c r="T105" i="17"/>
  <c r="S105" i="17"/>
  <c r="P105" i="17"/>
  <c r="O105" i="17"/>
  <c r="N105" i="17"/>
  <c r="M105" i="17"/>
  <c r="J105" i="17"/>
  <c r="AJ105" i="17" s="1"/>
  <c r="G105" i="17"/>
  <c r="Q105" i="17" s="1"/>
  <c r="E105" i="17"/>
  <c r="R105" i="17" s="1"/>
  <c r="D105" i="17"/>
  <c r="C105" i="17"/>
  <c r="B105" i="17"/>
  <c r="AN104" i="17"/>
  <c r="AM104" i="17"/>
  <c r="AK104" i="17"/>
  <c r="AG104" i="17"/>
  <c r="AH104" i="17" s="1"/>
  <c r="AE104" i="17"/>
  <c r="AD104" i="17"/>
  <c r="AC104" i="17"/>
  <c r="AA104" i="17"/>
  <c r="Z104" i="17"/>
  <c r="X104" i="17"/>
  <c r="W104" i="17"/>
  <c r="V104" i="17"/>
  <c r="U104" i="17"/>
  <c r="T104" i="17"/>
  <c r="S104" i="17"/>
  <c r="P104" i="17"/>
  <c r="O104" i="17"/>
  <c r="N104" i="17"/>
  <c r="M104" i="17"/>
  <c r="J104" i="17"/>
  <c r="AJ104" i="17" s="1"/>
  <c r="G104" i="17"/>
  <c r="Q104" i="17" s="1"/>
  <c r="E104" i="17"/>
  <c r="R104" i="17" s="1"/>
  <c r="D104" i="17"/>
  <c r="C104" i="17"/>
  <c r="B104" i="17"/>
  <c r="AN103" i="17"/>
  <c r="AM103" i="17"/>
  <c r="AK103" i="17"/>
  <c r="AG103" i="17"/>
  <c r="AH103" i="17" s="1"/>
  <c r="AE103" i="17"/>
  <c r="AD103" i="17"/>
  <c r="AA103" i="17"/>
  <c r="Z103" i="17"/>
  <c r="X103" i="17"/>
  <c r="W103" i="17"/>
  <c r="AC103" i="17" s="1"/>
  <c r="V103" i="17"/>
  <c r="U103" i="17"/>
  <c r="T103" i="17"/>
  <c r="S103" i="17"/>
  <c r="P103" i="17"/>
  <c r="O103" i="17"/>
  <c r="N103" i="17"/>
  <c r="M103" i="17"/>
  <c r="J103" i="17"/>
  <c r="AJ103" i="17" s="1"/>
  <c r="G103" i="17"/>
  <c r="Q103" i="17" s="1"/>
  <c r="E103" i="17"/>
  <c r="R103" i="17" s="1"/>
  <c r="D103" i="17"/>
  <c r="C103" i="17"/>
  <c r="B103" i="17"/>
  <c r="AN102" i="17"/>
  <c r="AM102" i="17"/>
  <c r="AK102" i="17"/>
  <c r="AG102" i="17"/>
  <c r="AH102" i="17" s="1"/>
  <c r="AE102" i="17"/>
  <c r="AC102" i="17" s="1"/>
  <c r="AD102" i="17"/>
  <c r="AA102" i="17"/>
  <c r="Z102" i="17"/>
  <c r="X102" i="17"/>
  <c r="W102" i="17"/>
  <c r="V102" i="17"/>
  <c r="U102" i="17"/>
  <c r="T102" i="17"/>
  <c r="S102" i="17"/>
  <c r="P102" i="17"/>
  <c r="O102" i="17"/>
  <c r="N102" i="17"/>
  <c r="M102" i="17"/>
  <c r="J102" i="17"/>
  <c r="AJ102" i="17" s="1"/>
  <c r="G102" i="17"/>
  <c r="Q102" i="17" s="1"/>
  <c r="E102" i="17"/>
  <c r="R102" i="17" s="1"/>
  <c r="D102" i="17"/>
  <c r="C102" i="17"/>
  <c r="B102" i="17"/>
  <c r="AN101" i="17"/>
  <c r="AM101" i="17"/>
  <c r="AK101" i="17"/>
  <c r="AG101" i="17"/>
  <c r="AH101" i="17" s="1"/>
  <c r="AE101" i="17"/>
  <c r="AD101" i="17"/>
  <c r="AA101" i="17"/>
  <c r="Z101" i="17"/>
  <c r="X101" i="17"/>
  <c r="W101" i="17"/>
  <c r="AC101" i="17" s="1"/>
  <c r="V101" i="17"/>
  <c r="U101" i="17"/>
  <c r="T101" i="17"/>
  <c r="S101" i="17"/>
  <c r="P101" i="17"/>
  <c r="O101" i="17"/>
  <c r="N101" i="17"/>
  <c r="M101" i="17"/>
  <c r="J101" i="17"/>
  <c r="AJ101" i="17" s="1"/>
  <c r="G101" i="17"/>
  <c r="Q101" i="17" s="1"/>
  <c r="E101" i="17"/>
  <c r="R101" i="17" s="1"/>
  <c r="D101" i="17"/>
  <c r="C101" i="17"/>
  <c r="B101" i="17"/>
  <c r="AN100" i="17"/>
  <c r="AM100" i="17"/>
  <c r="AK100" i="17"/>
  <c r="AG100" i="17"/>
  <c r="AH100" i="17" s="1"/>
  <c r="AE100" i="17"/>
  <c r="AD100" i="17"/>
  <c r="AA100" i="17"/>
  <c r="Z100" i="17"/>
  <c r="X100" i="17"/>
  <c r="W100" i="17"/>
  <c r="AC100" i="17" s="1"/>
  <c r="V100" i="17"/>
  <c r="U100" i="17"/>
  <c r="T100" i="17"/>
  <c r="S100" i="17"/>
  <c r="P100" i="17"/>
  <c r="O100" i="17"/>
  <c r="N100" i="17"/>
  <c r="M100" i="17"/>
  <c r="J100" i="17"/>
  <c r="AJ100" i="17" s="1"/>
  <c r="G100" i="17"/>
  <c r="Q100" i="17" s="1"/>
  <c r="E100" i="17"/>
  <c r="R100" i="17" s="1"/>
  <c r="D100" i="17"/>
  <c r="C100" i="17"/>
  <c r="B100" i="17"/>
  <c r="AN99" i="17"/>
  <c r="AM99" i="17"/>
  <c r="AK99" i="17"/>
  <c r="AG99" i="17"/>
  <c r="AH99" i="17" s="1"/>
  <c r="AE99" i="17"/>
  <c r="AD99" i="17"/>
  <c r="AA99" i="17"/>
  <c r="Z99" i="17"/>
  <c r="X99" i="17"/>
  <c r="W99" i="17"/>
  <c r="AC99" i="17" s="1"/>
  <c r="V99" i="17"/>
  <c r="U99" i="17"/>
  <c r="T99" i="17"/>
  <c r="S99" i="17"/>
  <c r="P99" i="17"/>
  <c r="O99" i="17"/>
  <c r="N99" i="17"/>
  <c r="M99" i="17"/>
  <c r="J99" i="17"/>
  <c r="AJ99" i="17" s="1"/>
  <c r="G99" i="17"/>
  <c r="Q99" i="17" s="1"/>
  <c r="E99" i="17"/>
  <c r="R99" i="17" s="1"/>
  <c r="D99" i="17"/>
  <c r="C99" i="17"/>
  <c r="B99" i="17"/>
  <c r="AN98" i="17"/>
  <c r="AM98" i="17"/>
  <c r="AK98" i="17"/>
  <c r="AG98" i="17"/>
  <c r="AH98" i="17" s="1"/>
  <c r="AE98" i="17"/>
  <c r="AD98" i="17"/>
  <c r="AA98" i="17"/>
  <c r="Z98" i="17"/>
  <c r="X98" i="17"/>
  <c r="W98" i="17"/>
  <c r="AC98" i="17" s="1"/>
  <c r="V98" i="17"/>
  <c r="U98" i="17"/>
  <c r="T98" i="17"/>
  <c r="S98" i="17"/>
  <c r="P98" i="17"/>
  <c r="O98" i="17"/>
  <c r="N98" i="17"/>
  <c r="M98" i="17"/>
  <c r="J98" i="17"/>
  <c r="AJ98" i="17" s="1"/>
  <c r="G98" i="17"/>
  <c r="Q98" i="17" s="1"/>
  <c r="E98" i="17"/>
  <c r="R98" i="17" s="1"/>
  <c r="D98" i="17"/>
  <c r="C98" i="17"/>
  <c r="B98" i="17"/>
  <c r="AN97" i="17"/>
  <c r="AM97" i="17"/>
  <c r="AK97" i="17"/>
  <c r="AG97" i="17"/>
  <c r="AH97" i="17" s="1"/>
  <c r="AE97" i="17"/>
  <c r="AD97" i="17"/>
  <c r="AA97" i="17"/>
  <c r="Z97" i="17"/>
  <c r="X97" i="17"/>
  <c r="W97" i="17"/>
  <c r="AC97" i="17" s="1"/>
  <c r="V97" i="17"/>
  <c r="U97" i="17"/>
  <c r="T97" i="17"/>
  <c r="S97" i="17"/>
  <c r="P97" i="17"/>
  <c r="O97" i="17"/>
  <c r="N97" i="17"/>
  <c r="M97" i="17"/>
  <c r="J97" i="17"/>
  <c r="AJ97" i="17" s="1"/>
  <c r="G97" i="17"/>
  <c r="Q97" i="17" s="1"/>
  <c r="E97" i="17"/>
  <c r="R97" i="17" s="1"/>
  <c r="D97" i="17"/>
  <c r="C97" i="17"/>
  <c r="B97" i="17"/>
  <c r="AN96" i="17"/>
  <c r="AM96" i="17"/>
  <c r="AK96" i="17"/>
  <c r="AG96" i="17"/>
  <c r="AH96" i="17" s="1"/>
  <c r="AE96" i="17"/>
  <c r="AD96" i="17"/>
  <c r="AC96" i="17"/>
  <c r="AA96" i="17"/>
  <c r="Z96" i="17"/>
  <c r="X96" i="17"/>
  <c r="W96" i="17"/>
  <c r="V96" i="17"/>
  <c r="U96" i="17"/>
  <c r="T96" i="17"/>
  <c r="S96" i="17"/>
  <c r="P96" i="17"/>
  <c r="O96" i="17"/>
  <c r="N96" i="17"/>
  <c r="M96" i="17"/>
  <c r="J96" i="17"/>
  <c r="AJ96" i="17" s="1"/>
  <c r="G96" i="17"/>
  <c r="Q96" i="17" s="1"/>
  <c r="E96" i="17"/>
  <c r="R96" i="17" s="1"/>
  <c r="D96" i="17"/>
  <c r="C96" i="17"/>
  <c r="B96" i="17"/>
  <c r="AN95" i="17"/>
  <c r="AM95" i="17"/>
  <c r="AK95" i="17"/>
  <c r="AG95" i="17"/>
  <c r="AH95" i="17" s="1"/>
  <c r="AE95" i="17"/>
  <c r="AD95" i="17"/>
  <c r="AA95" i="17"/>
  <c r="Z95" i="17"/>
  <c r="X95" i="17"/>
  <c r="W95" i="17"/>
  <c r="AC95" i="17" s="1"/>
  <c r="V95" i="17"/>
  <c r="U95" i="17"/>
  <c r="T95" i="17"/>
  <c r="S95" i="17"/>
  <c r="P95" i="17"/>
  <c r="O95" i="17"/>
  <c r="N95" i="17"/>
  <c r="M95" i="17"/>
  <c r="J95" i="17"/>
  <c r="AJ95" i="17" s="1"/>
  <c r="G95" i="17"/>
  <c r="Q95" i="17" s="1"/>
  <c r="E95" i="17"/>
  <c r="R95" i="17" s="1"/>
  <c r="D95" i="17"/>
  <c r="C95" i="17"/>
  <c r="B95" i="17"/>
  <c r="AN94" i="17"/>
  <c r="AM94" i="17"/>
  <c r="AK94" i="17"/>
  <c r="AG94" i="17"/>
  <c r="AH94" i="17" s="1"/>
  <c r="AE94" i="17"/>
  <c r="AC94" i="17" s="1"/>
  <c r="AD94" i="17"/>
  <c r="AA94" i="17"/>
  <c r="Z94" i="17"/>
  <c r="X94" i="17"/>
  <c r="W94" i="17"/>
  <c r="V94" i="17"/>
  <c r="U94" i="17"/>
  <c r="T94" i="17"/>
  <c r="S94" i="17"/>
  <c r="P94" i="17"/>
  <c r="O94" i="17"/>
  <c r="N94" i="17"/>
  <c r="M94" i="17"/>
  <c r="J94" i="17"/>
  <c r="AJ94" i="17" s="1"/>
  <c r="G94" i="17"/>
  <c r="Q94" i="17" s="1"/>
  <c r="E94" i="17"/>
  <c r="R94" i="17" s="1"/>
  <c r="D94" i="17"/>
  <c r="C94" i="17"/>
  <c r="B94" i="17"/>
  <c r="AN93" i="17"/>
  <c r="AC93" i="17" s="1"/>
  <c r="AM93" i="17"/>
  <c r="AK93" i="17"/>
  <c r="AG93" i="17"/>
  <c r="AH93" i="17" s="1"/>
  <c r="AE93" i="17"/>
  <c r="AD93" i="17"/>
  <c r="AA93" i="17"/>
  <c r="Z93" i="17"/>
  <c r="X93" i="17"/>
  <c r="W93" i="17"/>
  <c r="V93" i="17"/>
  <c r="U93" i="17"/>
  <c r="T93" i="17"/>
  <c r="S93" i="17"/>
  <c r="P93" i="17"/>
  <c r="O93" i="17"/>
  <c r="N93" i="17"/>
  <c r="M93" i="17"/>
  <c r="J93" i="17"/>
  <c r="AJ93" i="17" s="1"/>
  <c r="G93" i="17"/>
  <c r="Q93" i="17" s="1"/>
  <c r="E93" i="17"/>
  <c r="R93" i="17" s="1"/>
  <c r="D93" i="17"/>
  <c r="C93" i="17"/>
  <c r="B93" i="17"/>
  <c r="AN92" i="17"/>
  <c r="AM92" i="17"/>
  <c r="AK92" i="17"/>
  <c r="AG92" i="17"/>
  <c r="AH92" i="17" s="1"/>
  <c r="AE92" i="17"/>
  <c r="AD92" i="17"/>
  <c r="AA92" i="17"/>
  <c r="Z92" i="17"/>
  <c r="X92" i="17"/>
  <c r="W92" i="17"/>
  <c r="AC92" i="17" s="1"/>
  <c r="V92" i="17"/>
  <c r="U92" i="17"/>
  <c r="T92" i="17"/>
  <c r="S92" i="17"/>
  <c r="P92" i="17"/>
  <c r="O92" i="17"/>
  <c r="N92" i="17"/>
  <c r="M92" i="17"/>
  <c r="J92" i="17"/>
  <c r="AJ92" i="17" s="1"/>
  <c r="G92" i="17"/>
  <c r="Q92" i="17" s="1"/>
  <c r="E92" i="17"/>
  <c r="R92" i="17" s="1"/>
  <c r="D92" i="17"/>
  <c r="C92" i="17"/>
  <c r="B92" i="17"/>
  <c r="AN91" i="17"/>
  <c r="AM91" i="17"/>
  <c r="AK91" i="17"/>
  <c r="AG91" i="17"/>
  <c r="AH91" i="17" s="1"/>
  <c r="AE91" i="17"/>
  <c r="AD91" i="17"/>
  <c r="AC91" i="17"/>
  <c r="AA91" i="17"/>
  <c r="Z91" i="17"/>
  <c r="X91" i="17"/>
  <c r="W91" i="17"/>
  <c r="V91" i="17"/>
  <c r="U91" i="17"/>
  <c r="T91" i="17"/>
  <c r="S91" i="17"/>
  <c r="P91" i="17"/>
  <c r="O91" i="17"/>
  <c r="N91" i="17"/>
  <c r="M91" i="17"/>
  <c r="J91" i="17"/>
  <c r="AJ91" i="17" s="1"/>
  <c r="G91" i="17"/>
  <c r="Q91" i="17" s="1"/>
  <c r="E91" i="17"/>
  <c r="R91" i="17" s="1"/>
  <c r="D91" i="17"/>
  <c r="C91" i="17"/>
  <c r="B91" i="17"/>
  <c r="AN90" i="17"/>
  <c r="AC90" i="17" s="1"/>
  <c r="AM90" i="17"/>
  <c r="AK90" i="17"/>
  <c r="AG90" i="17"/>
  <c r="AH90" i="17" s="1"/>
  <c r="AE90" i="17"/>
  <c r="AD90" i="17"/>
  <c r="AA90" i="17"/>
  <c r="Z90" i="17"/>
  <c r="X90" i="17"/>
  <c r="W90" i="17"/>
  <c r="V90" i="17"/>
  <c r="U90" i="17"/>
  <c r="T90" i="17"/>
  <c r="S90" i="17"/>
  <c r="P90" i="17"/>
  <c r="O90" i="17"/>
  <c r="N90" i="17"/>
  <c r="M90" i="17"/>
  <c r="J90" i="17"/>
  <c r="AJ90" i="17" s="1"/>
  <c r="G90" i="17"/>
  <c r="Q90" i="17" s="1"/>
  <c r="E90" i="17"/>
  <c r="R90" i="17" s="1"/>
  <c r="D90" i="17"/>
  <c r="C90" i="17"/>
  <c r="B90" i="17"/>
  <c r="AN89" i="17"/>
  <c r="AC89" i="17" s="1"/>
  <c r="AM89" i="17"/>
  <c r="AK89" i="17"/>
  <c r="AG89" i="17"/>
  <c r="AH89" i="17" s="1"/>
  <c r="AE89" i="17"/>
  <c r="AD89" i="17"/>
  <c r="AA89" i="17"/>
  <c r="Z89" i="17"/>
  <c r="X89" i="17"/>
  <c r="W89" i="17"/>
  <c r="V89" i="17"/>
  <c r="U89" i="17"/>
  <c r="T89" i="17"/>
  <c r="S89" i="17"/>
  <c r="P89" i="17"/>
  <c r="O89" i="17"/>
  <c r="N89" i="17"/>
  <c r="M89" i="17"/>
  <c r="J89" i="17"/>
  <c r="AJ89" i="17" s="1"/>
  <c r="G89" i="17"/>
  <c r="Q89" i="17" s="1"/>
  <c r="E89" i="17"/>
  <c r="R89" i="17" s="1"/>
  <c r="D89" i="17"/>
  <c r="C89" i="17"/>
  <c r="B89" i="17"/>
  <c r="AN88" i="17"/>
  <c r="AM88" i="17"/>
  <c r="AK88" i="17"/>
  <c r="AG88" i="17"/>
  <c r="AH88" i="17" s="1"/>
  <c r="AE88" i="17"/>
  <c r="AD88" i="17"/>
  <c r="AC88" i="17"/>
  <c r="AA88" i="17"/>
  <c r="Z88" i="17"/>
  <c r="X88" i="17"/>
  <c r="W88" i="17"/>
  <c r="V88" i="17"/>
  <c r="U88" i="17"/>
  <c r="T88" i="17"/>
  <c r="S88" i="17"/>
  <c r="P88" i="17"/>
  <c r="O88" i="17"/>
  <c r="N88" i="17"/>
  <c r="M88" i="17"/>
  <c r="J88" i="17"/>
  <c r="AJ88" i="17" s="1"/>
  <c r="G88" i="17"/>
  <c r="Q88" i="17" s="1"/>
  <c r="E88" i="17"/>
  <c r="R88" i="17" s="1"/>
  <c r="D88" i="17"/>
  <c r="C88" i="17"/>
  <c r="B88" i="17"/>
  <c r="AN87" i="17"/>
  <c r="AM87" i="17"/>
  <c r="AK87" i="17"/>
  <c r="AG87" i="17"/>
  <c r="AH87" i="17" s="1"/>
  <c r="AE87" i="17"/>
  <c r="AD87" i="17"/>
  <c r="AC87" i="17"/>
  <c r="AA87" i="17"/>
  <c r="Z87" i="17"/>
  <c r="X87" i="17"/>
  <c r="W87" i="17"/>
  <c r="V87" i="17"/>
  <c r="U87" i="17"/>
  <c r="T87" i="17"/>
  <c r="S87" i="17"/>
  <c r="P87" i="17"/>
  <c r="O87" i="17"/>
  <c r="N87" i="17"/>
  <c r="M87" i="17"/>
  <c r="J87" i="17"/>
  <c r="AJ87" i="17" s="1"/>
  <c r="G87" i="17"/>
  <c r="Q87" i="17" s="1"/>
  <c r="E87" i="17"/>
  <c r="R87" i="17" s="1"/>
  <c r="D87" i="17"/>
  <c r="C87" i="17"/>
  <c r="B87" i="17"/>
  <c r="AN86" i="17"/>
  <c r="AC86" i="17" s="1"/>
  <c r="AM86" i="17"/>
  <c r="AK86" i="17"/>
  <c r="AG86" i="17"/>
  <c r="AH86" i="17" s="1"/>
  <c r="AE86" i="17"/>
  <c r="AD86" i="17"/>
  <c r="AA86" i="17"/>
  <c r="Z86" i="17"/>
  <c r="X86" i="17"/>
  <c r="W86" i="17"/>
  <c r="V86" i="17"/>
  <c r="U86" i="17"/>
  <c r="T86" i="17"/>
  <c r="S86" i="17"/>
  <c r="P86" i="17"/>
  <c r="O86" i="17"/>
  <c r="N86" i="17"/>
  <c r="M86" i="17"/>
  <c r="J86" i="17"/>
  <c r="AJ86" i="17" s="1"/>
  <c r="G86" i="17"/>
  <c r="Q86" i="17" s="1"/>
  <c r="E86" i="17"/>
  <c r="R86" i="17" s="1"/>
  <c r="D86" i="17"/>
  <c r="C86" i="17"/>
  <c r="B86" i="17"/>
  <c r="AN85" i="17"/>
  <c r="AM85" i="17"/>
  <c r="AK85" i="17"/>
  <c r="AG85" i="17"/>
  <c r="AH85" i="17" s="1"/>
  <c r="AE85" i="17"/>
  <c r="AD85" i="17"/>
  <c r="AA85" i="17"/>
  <c r="Z85" i="17"/>
  <c r="X85" i="17"/>
  <c r="W85" i="17"/>
  <c r="V85" i="17"/>
  <c r="U85" i="17"/>
  <c r="T85" i="17"/>
  <c r="S85" i="17"/>
  <c r="P85" i="17"/>
  <c r="O85" i="17"/>
  <c r="N85" i="17"/>
  <c r="M85" i="17"/>
  <c r="J85" i="17"/>
  <c r="AJ85" i="17" s="1"/>
  <c r="G85" i="17"/>
  <c r="Q85" i="17" s="1"/>
  <c r="E85" i="17"/>
  <c r="R85" i="17" s="1"/>
  <c r="D85" i="17"/>
  <c r="C85" i="17"/>
  <c r="B85" i="17"/>
  <c r="AN84" i="17"/>
  <c r="AM84" i="17"/>
  <c r="AK84" i="17"/>
  <c r="AG84" i="17"/>
  <c r="AH84" i="17" s="1"/>
  <c r="AE84" i="17"/>
  <c r="AD84" i="17"/>
  <c r="AA84" i="17"/>
  <c r="Z84" i="17"/>
  <c r="X84" i="17"/>
  <c r="W84" i="17"/>
  <c r="AC84" i="17" s="1"/>
  <c r="V84" i="17"/>
  <c r="U84" i="17"/>
  <c r="T84" i="17"/>
  <c r="S84" i="17"/>
  <c r="P84" i="17"/>
  <c r="O84" i="17"/>
  <c r="N84" i="17"/>
  <c r="M84" i="17"/>
  <c r="J84" i="17"/>
  <c r="AJ84" i="17" s="1"/>
  <c r="G84" i="17"/>
  <c r="Q84" i="17" s="1"/>
  <c r="E84" i="17"/>
  <c r="R84" i="17" s="1"/>
  <c r="D84" i="17"/>
  <c r="C84" i="17"/>
  <c r="B84" i="17"/>
  <c r="AN83" i="17"/>
  <c r="AM83" i="17"/>
  <c r="AK83" i="17"/>
  <c r="AG83" i="17"/>
  <c r="AH83" i="17" s="1"/>
  <c r="AE83" i="17"/>
  <c r="AD83" i="17"/>
  <c r="AC83" i="17"/>
  <c r="AA83" i="17"/>
  <c r="Z83" i="17"/>
  <c r="X83" i="17"/>
  <c r="W83" i="17"/>
  <c r="V83" i="17"/>
  <c r="U83" i="17"/>
  <c r="T83" i="17"/>
  <c r="S83" i="17"/>
  <c r="P83" i="17"/>
  <c r="O83" i="17"/>
  <c r="N83" i="17"/>
  <c r="M83" i="17"/>
  <c r="J83" i="17"/>
  <c r="AJ83" i="17" s="1"/>
  <c r="G83" i="17"/>
  <c r="Q83" i="17" s="1"/>
  <c r="E83" i="17"/>
  <c r="R83" i="17" s="1"/>
  <c r="D83" i="17"/>
  <c r="C83" i="17"/>
  <c r="B83" i="17"/>
  <c r="AN82" i="17"/>
  <c r="AC82" i="17" s="1"/>
  <c r="AM82" i="17"/>
  <c r="AK82" i="17"/>
  <c r="AG82" i="17"/>
  <c r="AH82" i="17" s="1"/>
  <c r="AE82" i="17"/>
  <c r="AD82" i="17"/>
  <c r="AA82" i="17"/>
  <c r="Z82" i="17"/>
  <c r="X82" i="17"/>
  <c r="W82" i="17"/>
  <c r="V82" i="17"/>
  <c r="U82" i="17"/>
  <c r="T82" i="17"/>
  <c r="S82" i="17"/>
  <c r="P82" i="17"/>
  <c r="O82" i="17"/>
  <c r="N82" i="17"/>
  <c r="M82" i="17"/>
  <c r="J82" i="17"/>
  <c r="AJ82" i="17" s="1"/>
  <c r="G82" i="17"/>
  <c r="Q82" i="17" s="1"/>
  <c r="E82" i="17"/>
  <c r="R82" i="17" s="1"/>
  <c r="D82" i="17"/>
  <c r="C82" i="17"/>
  <c r="B82" i="17"/>
  <c r="AN81" i="17"/>
  <c r="AM81" i="17"/>
  <c r="AK81" i="17"/>
  <c r="AG81" i="17"/>
  <c r="AH81" i="17" s="1"/>
  <c r="AE81" i="17"/>
  <c r="AA81" i="17"/>
  <c r="AD81" i="17" s="1"/>
  <c r="Z81" i="17"/>
  <c r="X81" i="17"/>
  <c r="W81" i="17"/>
  <c r="V81" i="17"/>
  <c r="U81" i="17"/>
  <c r="T81" i="17"/>
  <c r="S81" i="17"/>
  <c r="P81" i="17"/>
  <c r="O81" i="17"/>
  <c r="N81" i="17"/>
  <c r="M81" i="17"/>
  <c r="J81" i="17"/>
  <c r="AJ81" i="17" s="1"/>
  <c r="G81" i="17"/>
  <c r="Q81" i="17" s="1"/>
  <c r="E81" i="17"/>
  <c r="R81" i="17" s="1"/>
  <c r="D81" i="17"/>
  <c r="C81" i="17"/>
  <c r="B81" i="17"/>
  <c r="AN80" i="17"/>
  <c r="AK80" i="17"/>
  <c r="AG80" i="17"/>
  <c r="AH80" i="17" s="1"/>
  <c r="AE80" i="17"/>
  <c r="AC80" i="17"/>
  <c r="AA80" i="17"/>
  <c r="AD80" i="17" s="1"/>
  <c r="Z80" i="17"/>
  <c r="X80" i="17"/>
  <c r="W80" i="17"/>
  <c r="V80" i="17"/>
  <c r="U80" i="17"/>
  <c r="T80" i="17"/>
  <c r="S80" i="17"/>
  <c r="AM80" i="17" s="1"/>
  <c r="P80" i="17"/>
  <c r="O80" i="17"/>
  <c r="N80" i="17"/>
  <c r="M80" i="17"/>
  <c r="J80" i="17"/>
  <c r="AJ80" i="17" s="1"/>
  <c r="G80" i="17"/>
  <c r="Q80" i="17" s="1"/>
  <c r="E80" i="17"/>
  <c r="R80" i="17" s="1"/>
  <c r="D80" i="17"/>
  <c r="C80" i="17"/>
  <c r="B80" i="17"/>
  <c r="AN79" i="17"/>
  <c r="AM79" i="17"/>
  <c r="AL79" i="17"/>
  <c r="Y79" i="17" s="1"/>
  <c r="AK79" i="17"/>
  <c r="AG79" i="17"/>
  <c r="AH79" i="17" s="1"/>
  <c r="AE79" i="17"/>
  <c r="AC79" i="17" s="1"/>
  <c r="AD79" i="17"/>
  <c r="AA79" i="17"/>
  <c r="Z79" i="17"/>
  <c r="X79" i="17"/>
  <c r="W79" i="17"/>
  <c r="V79" i="17"/>
  <c r="U79" i="17"/>
  <c r="T79" i="17"/>
  <c r="S79" i="17"/>
  <c r="P79" i="17"/>
  <c r="O79" i="17"/>
  <c r="N79" i="17"/>
  <c r="M79" i="17"/>
  <c r="J79" i="17"/>
  <c r="AJ79" i="17" s="1"/>
  <c r="G79" i="17"/>
  <c r="Q79" i="17" s="1"/>
  <c r="E79" i="17"/>
  <c r="R79" i="17" s="1"/>
  <c r="AB79" i="17" s="1"/>
  <c r="D79" i="17"/>
  <c r="C79" i="17"/>
  <c r="B79" i="17"/>
  <c r="AN78" i="17"/>
  <c r="AM78" i="17"/>
  <c r="AK78" i="17"/>
  <c r="AG78" i="17"/>
  <c r="AH78" i="17" s="1"/>
  <c r="AE78" i="17"/>
  <c r="AD78" i="17"/>
  <c r="AC78" i="17"/>
  <c r="AA78" i="17"/>
  <c r="Z78" i="17"/>
  <c r="X78" i="17"/>
  <c r="W78" i="17"/>
  <c r="V78" i="17"/>
  <c r="U78" i="17"/>
  <c r="T78" i="17"/>
  <c r="S78" i="17"/>
  <c r="P78" i="17"/>
  <c r="O78" i="17"/>
  <c r="N78" i="17"/>
  <c r="M78" i="17"/>
  <c r="J78" i="17"/>
  <c r="AJ78" i="17" s="1"/>
  <c r="G78" i="17"/>
  <c r="Q78" i="17" s="1"/>
  <c r="E78" i="17"/>
  <c r="R78" i="17" s="1"/>
  <c r="D78" i="17"/>
  <c r="C78" i="17"/>
  <c r="B78" i="17"/>
  <c r="AN77" i="17"/>
  <c r="AK77" i="17"/>
  <c r="AG77" i="17"/>
  <c r="AH77" i="17" s="1"/>
  <c r="AE77" i="17"/>
  <c r="AA77" i="17"/>
  <c r="AD77" i="17" s="1"/>
  <c r="Z77" i="17"/>
  <c r="X77" i="17"/>
  <c r="W77" i="17"/>
  <c r="V77" i="17"/>
  <c r="U77" i="17"/>
  <c r="T77" i="17"/>
  <c r="S77" i="17"/>
  <c r="AM77" i="17" s="1"/>
  <c r="P77" i="17"/>
  <c r="O77" i="17"/>
  <c r="N77" i="17"/>
  <c r="M77" i="17"/>
  <c r="J77" i="17"/>
  <c r="AJ77" i="17" s="1"/>
  <c r="G77" i="17"/>
  <c r="Q77" i="17" s="1"/>
  <c r="E77" i="17"/>
  <c r="R77" i="17" s="1"/>
  <c r="AL77" i="17" s="1"/>
  <c r="Y77" i="17" s="1"/>
  <c r="D77" i="17"/>
  <c r="C77" i="17"/>
  <c r="B77" i="17"/>
  <c r="AN76" i="17"/>
  <c r="AM76" i="17"/>
  <c r="AK76" i="17"/>
  <c r="AG76" i="17"/>
  <c r="AH76" i="17" s="1"/>
  <c r="AE76" i="17"/>
  <c r="AA76" i="17"/>
  <c r="AD76" i="17" s="1"/>
  <c r="Z76" i="17"/>
  <c r="X76" i="17"/>
  <c r="W76" i="17"/>
  <c r="V76" i="17"/>
  <c r="U76" i="17"/>
  <c r="T76" i="17"/>
  <c r="S76" i="17"/>
  <c r="AB76" i="17" s="1"/>
  <c r="P76" i="17"/>
  <c r="O76" i="17"/>
  <c r="N76" i="17"/>
  <c r="M76" i="17"/>
  <c r="J76" i="17"/>
  <c r="AJ76" i="17" s="1"/>
  <c r="G76" i="17"/>
  <c r="Q76" i="17" s="1"/>
  <c r="E76" i="17"/>
  <c r="R76" i="17" s="1"/>
  <c r="AL76" i="17" s="1"/>
  <c r="Y76" i="17" s="1"/>
  <c r="D76" i="17"/>
  <c r="C76" i="17"/>
  <c r="B76" i="17"/>
  <c r="AN75" i="17"/>
  <c r="AC75" i="17" s="1"/>
  <c r="AM75" i="17"/>
  <c r="AL75" i="17"/>
  <c r="Y75" i="17" s="1"/>
  <c r="AK75" i="17"/>
  <c r="AG75" i="17"/>
  <c r="AH75" i="17" s="1"/>
  <c r="AE75" i="17"/>
  <c r="AD75" i="17"/>
  <c r="AA75" i="17"/>
  <c r="Z75" i="17"/>
  <c r="X75" i="17"/>
  <c r="W75" i="17"/>
  <c r="V75" i="17"/>
  <c r="U75" i="17"/>
  <c r="T75" i="17"/>
  <c r="S75" i="17"/>
  <c r="AB75" i="17" s="1"/>
  <c r="P75" i="17"/>
  <c r="O75" i="17"/>
  <c r="N75" i="17"/>
  <c r="M75" i="17"/>
  <c r="J75" i="17"/>
  <c r="AJ75" i="17" s="1"/>
  <c r="G75" i="17"/>
  <c r="Q75" i="17" s="1"/>
  <c r="E75" i="17"/>
  <c r="R75" i="17" s="1"/>
  <c r="D75" i="17"/>
  <c r="C75" i="17"/>
  <c r="B75" i="17"/>
  <c r="AN74" i="17"/>
  <c r="AK74" i="17"/>
  <c r="AG74" i="17"/>
  <c r="AH74" i="17" s="1"/>
  <c r="AE74" i="17"/>
  <c r="AD74" i="17"/>
  <c r="AC74" i="17"/>
  <c r="AA74" i="17"/>
  <c r="Z74" i="17"/>
  <c r="X74" i="17"/>
  <c r="W74" i="17"/>
  <c r="V74" i="17"/>
  <c r="U74" i="17"/>
  <c r="T74" i="17"/>
  <c r="S74" i="17"/>
  <c r="AM74" i="17" s="1"/>
  <c r="P74" i="17"/>
  <c r="O74" i="17"/>
  <c r="N74" i="17"/>
  <c r="M74" i="17"/>
  <c r="J74" i="17"/>
  <c r="AJ74" i="17" s="1"/>
  <c r="G74" i="17"/>
  <c r="Q74" i="17" s="1"/>
  <c r="E74" i="17"/>
  <c r="R74" i="17" s="1"/>
  <c r="D74" i="17"/>
  <c r="C74" i="17"/>
  <c r="B74" i="17"/>
  <c r="AN73" i="17"/>
  <c r="AK73" i="17"/>
  <c r="AG73" i="17"/>
  <c r="AH73" i="17" s="1"/>
  <c r="AE73" i="17"/>
  <c r="AD73" i="17"/>
  <c r="AA73" i="17"/>
  <c r="Z73" i="17"/>
  <c r="X73" i="17"/>
  <c r="W73" i="17"/>
  <c r="V73" i="17"/>
  <c r="U73" i="17"/>
  <c r="T73" i="17"/>
  <c r="S73" i="17"/>
  <c r="AM73" i="17" s="1"/>
  <c r="P73" i="17"/>
  <c r="O73" i="17"/>
  <c r="N73" i="17"/>
  <c r="M73" i="17"/>
  <c r="J73" i="17"/>
  <c r="AJ73" i="17" s="1"/>
  <c r="G73" i="17"/>
  <c r="Q73" i="17" s="1"/>
  <c r="E73" i="17"/>
  <c r="R73" i="17" s="1"/>
  <c r="AL73" i="17" s="1"/>
  <c r="Y73" i="17" s="1"/>
  <c r="D73" i="17"/>
  <c r="C73" i="17"/>
  <c r="B73" i="17"/>
  <c r="AN72" i="17"/>
  <c r="AM72" i="17"/>
  <c r="AL72" i="17"/>
  <c r="AK72" i="17"/>
  <c r="AG72" i="17"/>
  <c r="AH72" i="17" s="1"/>
  <c r="AE72" i="17"/>
  <c r="AA72" i="17"/>
  <c r="AD72" i="17" s="1"/>
  <c r="Z72" i="17"/>
  <c r="X72" i="17"/>
  <c r="W72" i="17"/>
  <c r="V72" i="17"/>
  <c r="U72" i="17"/>
  <c r="T72" i="17"/>
  <c r="S72" i="17"/>
  <c r="AB72" i="17" s="1"/>
  <c r="P72" i="17"/>
  <c r="O72" i="17"/>
  <c r="N72" i="17"/>
  <c r="M72" i="17"/>
  <c r="J72" i="17"/>
  <c r="AJ72" i="17" s="1"/>
  <c r="G72" i="17"/>
  <c r="Q72" i="17" s="1"/>
  <c r="E72" i="17"/>
  <c r="R72" i="17" s="1"/>
  <c r="D72" i="17"/>
  <c r="C72" i="17"/>
  <c r="B72" i="17"/>
  <c r="AN71" i="17"/>
  <c r="AM71" i="17"/>
  <c r="AL71" i="17"/>
  <c r="Y71" i="17" s="1"/>
  <c r="AK71" i="17"/>
  <c r="AG71" i="17"/>
  <c r="AH71" i="17" s="1"/>
  <c r="AE71" i="17"/>
  <c r="AC71" i="17" s="1"/>
  <c r="AD71" i="17"/>
  <c r="AA71" i="17"/>
  <c r="Z71" i="17"/>
  <c r="X71" i="17"/>
  <c r="W71" i="17"/>
  <c r="V71" i="17"/>
  <c r="U71" i="17"/>
  <c r="T71" i="17"/>
  <c r="S71" i="17"/>
  <c r="P71" i="17"/>
  <c r="O71" i="17"/>
  <c r="N71" i="17"/>
  <c r="M71" i="17"/>
  <c r="J71" i="17"/>
  <c r="AJ71" i="17" s="1"/>
  <c r="G71" i="17"/>
  <c r="Q71" i="17" s="1"/>
  <c r="E71" i="17"/>
  <c r="R71" i="17" s="1"/>
  <c r="AB71" i="17" s="1"/>
  <c r="D71" i="17"/>
  <c r="C71" i="17"/>
  <c r="B71" i="17"/>
  <c r="AN70" i="17"/>
  <c r="AM70" i="17"/>
  <c r="AK70" i="17"/>
  <c r="AG70" i="17"/>
  <c r="AH70" i="17" s="1"/>
  <c r="AE70" i="17"/>
  <c r="AD70" i="17"/>
  <c r="AC70" i="17"/>
  <c r="AA70" i="17"/>
  <c r="Z70" i="17"/>
  <c r="X70" i="17"/>
  <c r="W70" i="17"/>
  <c r="V70" i="17"/>
  <c r="U70" i="17"/>
  <c r="T70" i="17"/>
  <c r="S70" i="17"/>
  <c r="P70" i="17"/>
  <c r="O70" i="17"/>
  <c r="N70" i="17"/>
  <c r="M70" i="17"/>
  <c r="J70" i="17"/>
  <c r="AJ70" i="17" s="1"/>
  <c r="G70" i="17"/>
  <c r="Q70" i="17" s="1"/>
  <c r="E70" i="17"/>
  <c r="R70" i="17" s="1"/>
  <c r="D70" i="17"/>
  <c r="C70" i="17"/>
  <c r="B70" i="17"/>
  <c r="AN69" i="17"/>
  <c r="AK69" i="17"/>
  <c r="AG69" i="17"/>
  <c r="AH69" i="17" s="1"/>
  <c r="AE69" i="17"/>
  <c r="AA69" i="17"/>
  <c r="AD69" i="17" s="1"/>
  <c r="Z69" i="17"/>
  <c r="X69" i="17"/>
  <c r="W69" i="17"/>
  <c r="V69" i="17"/>
  <c r="U69" i="17"/>
  <c r="T69" i="17"/>
  <c r="S69" i="17"/>
  <c r="AM69" i="17" s="1"/>
  <c r="P69" i="17"/>
  <c r="O69" i="17"/>
  <c r="N69" i="17"/>
  <c r="M69" i="17"/>
  <c r="J69" i="17"/>
  <c r="AJ69" i="17" s="1"/>
  <c r="G69" i="17"/>
  <c r="Q69" i="17" s="1"/>
  <c r="E69" i="17"/>
  <c r="R69" i="17" s="1"/>
  <c r="AL69" i="17" s="1"/>
  <c r="Y69" i="17" s="1"/>
  <c r="D69" i="17"/>
  <c r="C69" i="17"/>
  <c r="B69" i="17"/>
  <c r="AN68" i="17"/>
  <c r="AM68" i="17"/>
  <c r="AK68" i="17"/>
  <c r="AG68" i="17"/>
  <c r="AH68" i="17" s="1"/>
  <c r="AE68" i="17"/>
  <c r="AA68" i="17"/>
  <c r="AD68" i="17" s="1"/>
  <c r="Z68" i="17"/>
  <c r="X68" i="17"/>
  <c r="W68" i="17"/>
  <c r="V68" i="17"/>
  <c r="U68" i="17"/>
  <c r="T68" i="17"/>
  <c r="S68" i="17"/>
  <c r="AB68" i="17" s="1"/>
  <c r="P68" i="17"/>
  <c r="O68" i="17"/>
  <c r="N68" i="17"/>
  <c r="M68" i="17"/>
  <c r="J68" i="17"/>
  <c r="AJ68" i="17" s="1"/>
  <c r="G68" i="17"/>
  <c r="Q68" i="17" s="1"/>
  <c r="E68" i="17"/>
  <c r="R68" i="17" s="1"/>
  <c r="AL68" i="17" s="1"/>
  <c r="Y68" i="17" s="1"/>
  <c r="D68" i="17"/>
  <c r="C68" i="17"/>
  <c r="B68" i="17"/>
  <c r="AN67" i="17"/>
  <c r="AC67" i="17" s="1"/>
  <c r="AM67" i="17"/>
  <c r="AL67" i="17"/>
  <c r="Y67" i="17" s="1"/>
  <c r="AK67" i="17"/>
  <c r="AG67" i="17"/>
  <c r="AH67" i="17" s="1"/>
  <c r="AE67" i="17"/>
  <c r="AD67" i="17"/>
  <c r="AA67" i="17"/>
  <c r="Z67" i="17"/>
  <c r="X67" i="17"/>
  <c r="W67" i="17"/>
  <c r="V67" i="17"/>
  <c r="U67" i="17"/>
  <c r="T67" i="17"/>
  <c r="S67" i="17"/>
  <c r="AB67" i="17" s="1"/>
  <c r="P67" i="17"/>
  <c r="O67" i="17"/>
  <c r="N67" i="17"/>
  <c r="M67" i="17"/>
  <c r="J67" i="17"/>
  <c r="AJ67" i="17" s="1"/>
  <c r="G67" i="17"/>
  <c r="Q67" i="17" s="1"/>
  <c r="E67" i="17"/>
  <c r="R67" i="17" s="1"/>
  <c r="D67" i="17"/>
  <c r="C67" i="17"/>
  <c r="B67" i="17"/>
  <c r="AN66" i="17"/>
  <c r="AK66" i="17"/>
  <c r="AG66" i="17"/>
  <c r="AH66" i="17" s="1"/>
  <c r="AE66" i="17"/>
  <c r="AD66" i="17"/>
  <c r="AC66" i="17"/>
  <c r="AA66" i="17"/>
  <c r="Z66" i="17"/>
  <c r="X66" i="17"/>
  <c r="W66" i="17"/>
  <c r="V66" i="17"/>
  <c r="U66" i="17"/>
  <c r="T66" i="17"/>
  <c r="S66" i="17"/>
  <c r="AM66" i="17" s="1"/>
  <c r="P66" i="17"/>
  <c r="O66" i="17"/>
  <c r="N66" i="17"/>
  <c r="M66" i="17"/>
  <c r="J66" i="17"/>
  <c r="AJ66" i="17" s="1"/>
  <c r="G66" i="17"/>
  <c r="Q66" i="17" s="1"/>
  <c r="E66" i="17"/>
  <c r="R66" i="17" s="1"/>
  <c r="D66" i="17"/>
  <c r="C66" i="17"/>
  <c r="B66" i="17"/>
  <c r="AN65" i="17"/>
  <c r="AC65" i="17" s="1"/>
  <c r="AK65" i="17"/>
  <c r="AG65" i="17"/>
  <c r="AH65" i="17" s="1"/>
  <c r="AE65" i="17"/>
  <c r="AD65" i="17"/>
  <c r="AA65" i="17"/>
  <c r="Z65" i="17"/>
  <c r="X65" i="17"/>
  <c r="W65" i="17"/>
  <c r="V65" i="17"/>
  <c r="U65" i="17"/>
  <c r="T65" i="17"/>
  <c r="S65" i="17"/>
  <c r="AM65" i="17" s="1"/>
  <c r="P65" i="17"/>
  <c r="O65" i="17"/>
  <c r="N65" i="17"/>
  <c r="M65" i="17"/>
  <c r="J65" i="17"/>
  <c r="AJ65" i="17" s="1"/>
  <c r="G65" i="17"/>
  <c r="Q65" i="17" s="1"/>
  <c r="E65" i="17"/>
  <c r="R65" i="17" s="1"/>
  <c r="AL65" i="17" s="1"/>
  <c r="Y65" i="17" s="1"/>
  <c r="D65" i="17"/>
  <c r="C65" i="17"/>
  <c r="B65" i="17"/>
  <c r="AN64" i="17"/>
  <c r="AM64" i="17"/>
  <c r="AL64" i="17"/>
  <c r="AK64" i="17"/>
  <c r="AG64" i="17"/>
  <c r="AH64" i="17" s="1"/>
  <c r="AE64" i="17"/>
  <c r="AA64" i="17"/>
  <c r="AD64" i="17" s="1"/>
  <c r="Z64" i="17"/>
  <c r="X64" i="17"/>
  <c r="W64" i="17"/>
  <c r="V64" i="17"/>
  <c r="U64" i="17"/>
  <c r="T64" i="17"/>
  <c r="S64" i="17"/>
  <c r="AB64" i="17" s="1"/>
  <c r="P64" i="17"/>
  <c r="O64" i="17"/>
  <c r="N64" i="17"/>
  <c r="M64" i="17"/>
  <c r="J64" i="17"/>
  <c r="AJ64" i="17" s="1"/>
  <c r="G64" i="17"/>
  <c r="Q64" i="17" s="1"/>
  <c r="E64" i="17"/>
  <c r="R64" i="17" s="1"/>
  <c r="D64" i="17"/>
  <c r="C64" i="17"/>
  <c r="B64" i="17"/>
  <c r="AN63" i="17"/>
  <c r="AM63" i="17"/>
  <c r="AL63" i="17"/>
  <c r="Y63" i="17" s="1"/>
  <c r="AK63" i="17"/>
  <c r="AG63" i="17"/>
  <c r="AH63" i="17" s="1"/>
  <c r="AE63" i="17"/>
  <c r="AC63" i="17" s="1"/>
  <c r="AD63" i="17"/>
  <c r="AA63" i="17"/>
  <c r="Z63" i="17"/>
  <c r="X63" i="17"/>
  <c r="W63" i="17"/>
  <c r="V63" i="17"/>
  <c r="U63" i="17"/>
  <c r="T63" i="17"/>
  <c r="S63" i="17"/>
  <c r="P63" i="17"/>
  <c r="O63" i="17"/>
  <c r="N63" i="17"/>
  <c r="M63" i="17"/>
  <c r="J63" i="17"/>
  <c r="AJ63" i="17" s="1"/>
  <c r="G63" i="17"/>
  <c r="Q63" i="17" s="1"/>
  <c r="E63" i="17"/>
  <c r="R63" i="17" s="1"/>
  <c r="AB63" i="17" s="1"/>
  <c r="D63" i="17"/>
  <c r="C63" i="17"/>
  <c r="B63" i="17"/>
  <c r="AN62" i="17"/>
  <c r="AK62" i="17"/>
  <c r="AG62" i="17"/>
  <c r="AH62" i="17" s="1"/>
  <c r="AE62" i="17"/>
  <c r="AD62" i="17"/>
  <c r="AC62" i="17"/>
  <c r="AA62" i="17"/>
  <c r="Z62" i="17"/>
  <c r="X62" i="17"/>
  <c r="W62" i="17"/>
  <c r="V62" i="17"/>
  <c r="U62" i="17"/>
  <c r="T62" i="17"/>
  <c r="S62" i="17"/>
  <c r="AM62" i="17" s="1"/>
  <c r="P62" i="17"/>
  <c r="O62" i="17"/>
  <c r="N62" i="17"/>
  <c r="M62" i="17"/>
  <c r="J62" i="17"/>
  <c r="AJ62" i="17" s="1"/>
  <c r="G62" i="17"/>
  <c r="Q62" i="17" s="1"/>
  <c r="E62" i="17"/>
  <c r="R62" i="17" s="1"/>
  <c r="D62" i="17"/>
  <c r="C62" i="17"/>
  <c r="B62" i="17"/>
  <c r="AN61" i="17"/>
  <c r="AK61" i="17"/>
  <c r="AG61" i="17"/>
  <c r="AH61" i="17" s="1"/>
  <c r="AE61" i="17"/>
  <c r="AA61" i="17"/>
  <c r="AD61" i="17" s="1"/>
  <c r="Z61" i="17"/>
  <c r="X61" i="17"/>
  <c r="W61" i="17"/>
  <c r="V61" i="17"/>
  <c r="U61" i="17"/>
  <c r="T61" i="17"/>
  <c r="S61" i="17"/>
  <c r="AM61" i="17" s="1"/>
  <c r="P61" i="17"/>
  <c r="O61" i="17"/>
  <c r="N61" i="17"/>
  <c r="M61" i="17"/>
  <c r="J61" i="17"/>
  <c r="AJ61" i="17" s="1"/>
  <c r="G61" i="17"/>
  <c r="Q61" i="17" s="1"/>
  <c r="E61" i="17"/>
  <c r="R61" i="17" s="1"/>
  <c r="AL61" i="17" s="1"/>
  <c r="Y61" i="17" s="1"/>
  <c r="D61" i="17"/>
  <c r="C61" i="17"/>
  <c r="B61" i="17"/>
  <c r="AN60" i="17"/>
  <c r="AM60" i="17"/>
  <c r="AK60" i="17"/>
  <c r="AG60" i="17"/>
  <c r="AH60" i="17" s="1"/>
  <c r="AE60" i="17"/>
  <c r="AA60" i="17"/>
  <c r="AD60" i="17" s="1"/>
  <c r="Z60" i="17"/>
  <c r="X60" i="17"/>
  <c r="W60" i="17"/>
  <c r="V60" i="17"/>
  <c r="U60" i="17"/>
  <c r="T60" i="17"/>
  <c r="S60" i="17"/>
  <c r="AB60" i="17" s="1"/>
  <c r="P60" i="17"/>
  <c r="O60" i="17"/>
  <c r="N60" i="17"/>
  <c r="M60" i="17"/>
  <c r="J60" i="17"/>
  <c r="AJ60" i="17" s="1"/>
  <c r="G60" i="17"/>
  <c r="Q60" i="17" s="1"/>
  <c r="E60" i="17"/>
  <c r="R60" i="17" s="1"/>
  <c r="AL60" i="17" s="1"/>
  <c r="Y60" i="17" s="1"/>
  <c r="D60" i="17"/>
  <c r="C60" i="17"/>
  <c r="B60" i="17"/>
  <c r="AN59" i="17"/>
  <c r="AC59" i="17" s="1"/>
  <c r="AM59" i="17"/>
  <c r="AL59" i="17"/>
  <c r="Y59" i="17" s="1"/>
  <c r="AK59" i="17"/>
  <c r="AG59" i="17"/>
  <c r="AH59" i="17" s="1"/>
  <c r="AE59" i="17"/>
  <c r="AD59" i="17"/>
  <c r="AA59" i="17"/>
  <c r="Z59" i="17"/>
  <c r="X59" i="17"/>
  <c r="W59" i="17"/>
  <c r="V59" i="17"/>
  <c r="U59" i="17"/>
  <c r="T59" i="17"/>
  <c r="S59" i="17"/>
  <c r="AB59" i="17" s="1"/>
  <c r="P59" i="17"/>
  <c r="O59" i="17"/>
  <c r="N59" i="17"/>
  <c r="M59" i="17"/>
  <c r="J59" i="17"/>
  <c r="AJ59" i="17" s="1"/>
  <c r="G59" i="17"/>
  <c r="Q59" i="17" s="1"/>
  <c r="E59" i="17"/>
  <c r="R59" i="17" s="1"/>
  <c r="D59" i="17"/>
  <c r="C59" i="17"/>
  <c r="B59" i="17"/>
  <c r="AN58" i="17"/>
  <c r="AK58" i="17"/>
  <c r="AG58" i="17"/>
  <c r="AH58" i="17" s="1"/>
  <c r="AE58" i="17"/>
  <c r="AD58" i="17"/>
  <c r="AC58" i="17"/>
  <c r="AA58" i="17"/>
  <c r="Z58" i="17"/>
  <c r="X58" i="17"/>
  <c r="W58" i="17"/>
  <c r="V58" i="17"/>
  <c r="U58" i="17"/>
  <c r="T58" i="17"/>
  <c r="S58" i="17"/>
  <c r="AM58" i="17" s="1"/>
  <c r="P58" i="17"/>
  <c r="O58" i="17"/>
  <c r="N58" i="17"/>
  <c r="M58" i="17"/>
  <c r="J58" i="17"/>
  <c r="AJ58" i="17" s="1"/>
  <c r="G58" i="17"/>
  <c r="Q58" i="17" s="1"/>
  <c r="E58" i="17"/>
  <c r="R58" i="17" s="1"/>
  <c r="D58" i="17"/>
  <c r="C58" i="17"/>
  <c r="B58" i="17"/>
  <c r="AN57" i="17"/>
  <c r="AC57" i="17" s="1"/>
  <c r="AK57" i="17"/>
  <c r="AG57" i="17"/>
  <c r="AH57" i="17" s="1"/>
  <c r="AE57" i="17"/>
  <c r="AD57" i="17"/>
  <c r="AA57" i="17"/>
  <c r="Z57" i="17"/>
  <c r="X57" i="17"/>
  <c r="W57" i="17"/>
  <c r="V57" i="17"/>
  <c r="U57" i="17"/>
  <c r="T57" i="17"/>
  <c r="S57" i="17"/>
  <c r="AM57" i="17" s="1"/>
  <c r="P57" i="17"/>
  <c r="O57" i="17"/>
  <c r="N57" i="17"/>
  <c r="M57" i="17"/>
  <c r="J57" i="17"/>
  <c r="AJ57" i="17" s="1"/>
  <c r="G57" i="17"/>
  <c r="Q57" i="17" s="1"/>
  <c r="E57" i="17"/>
  <c r="R57" i="17" s="1"/>
  <c r="AL57" i="17" s="1"/>
  <c r="Y57" i="17" s="1"/>
  <c r="D57" i="17"/>
  <c r="C57" i="17"/>
  <c r="B57" i="17"/>
  <c r="AN56" i="17"/>
  <c r="AM56" i="17"/>
  <c r="AL56" i="17"/>
  <c r="AK56" i="17"/>
  <c r="AG56" i="17"/>
  <c r="AH56" i="17" s="1"/>
  <c r="AE56" i="17"/>
  <c r="AA56" i="17"/>
  <c r="AD56" i="17" s="1"/>
  <c r="Z56" i="17"/>
  <c r="X56" i="17"/>
  <c r="W56" i="17"/>
  <c r="V56" i="17"/>
  <c r="U56" i="17"/>
  <c r="T56" i="17"/>
  <c r="S56" i="17"/>
  <c r="AB56" i="17" s="1"/>
  <c r="P56" i="17"/>
  <c r="O56" i="17"/>
  <c r="N56" i="17"/>
  <c r="M56" i="17"/>
  <c r="J56" i="17"/>
  <c r="AJ56" i="17" s="1"/>
  <c r="G56" i="17"/>
  <c r="Q56" i="17" s="1"/>
  <c r="E56" i="17"/>
  <c r="R56" i="17" s="1"/>
  <c r="D56" i="17"/>
  <c r="C56" i="17"/>
  <c r="B56" i="17"/>
  <c r="AN55" i="17"/>
  <c r="AM55" i="17"/>
  <c r="AL55" i="17"/>
  <c r="Y55" i="17" s="1"/>
  <c r="AK55" i="17"/>
  <c r="AG55" i="17"/>
  <c r="AH55" i="17" s="1"/>
  <c r="AE55" i="17"/>
  <c r="AC55" i="17" s="1"/>
  <c r="AD55" i="17"/>
  <c r="AA55" i="17"/>
  <c r="Z55" i="17"/>
  <c r="X55" i="17"/>
  <c r="W55" i="17"/>
  <c r="V55" i="17"/>
  <c r="U55" i="17"/>
  <c r="T55" i="17"/>
  <c r="S55" i="17"/>
  <c r="P55" i="17"/>
  <c r="O55" i="17"/>
  <c r="N55" i="17"/>
  <c r="M55" i="17"/>
  <c r="J55" i="17"/>
  <c r="AJ55" i="17" s="1"/>
  <c r="G55" i="17"/>
  <c r="Q55" i="17" s="1"/>
  <c r="E55" i="17"/>
  <c r="R55" i="17" s="1"/>
  <c r="AB55" i="17" s="1"/>
  <c r="D55" i="17"/>
  <c r="C55" i="17"/>
  <c r="B55" i="17"/>
  <c r="AN54" i="17"/>
  <c r="AK54" i="17"/>
  <c r="AG54" i="17"/>
  <c r="AH54" i="17" s="1"/>
  <c r="AE54" i="17"/>
  <c r="AD54" i="17"/>
  <c r="AC54" i="17"/>
  <c r="AA54" i="17"/>
  <c r="Z54" i="17"/>
  <c r="X54" i="17"/>
  <c r="W54" i="17"/>
  <c r="V54" i="17"/>
  <c r="U54" i="17"/>
  <c r="T54" i="17"/>
  <c r="S54" i="17"/>
  <c r="AM54" i="17" s="1"/>
  <c r="P54" i="17"/>
  <c r="O54" i="17"/>
  <c r="N54" i="17"/>
  <c r="M54" i="17"/>
  <c r="J54" i="17"/>
  <c r="AJ54" i="17" s="1"/>
  <c r="G54" i="17"/>
  <c r="Q54" i="17" s="1"/>
  <c r="E54" i="17"/>
  <c r="R54" i="17" s="1"/>
  <c r="D54" i="17"/>
  <c r="C54" i="17"/>
  <c r="B54" i="17"/>
  <c r="AN53" i="17"/>
  <c r="AK53" i="17"/>
  <c r="AG53" i="17"/>
  <c r="AH53" i="17" s="1"/>
  <c r="AE53" i="17"/>
  <c r="AA53" i="17"/>
  <c r="AD53" i="17" s="1"/>
  <c r="Z53" i="17"/>
  <c r="X53" i="17"/>
  <c r="W53" i="17"/>
  <c r="V53" i="17"/>
  <c r="U53" i="17"/>
  <c r="T53" i="17"/>
  <c r="S53" i="17"/>
  <c r="AM53" i="17" s="1"/>
  <c r="P53" i="17"/>
  <c r="O53" i="17"/>
  <c r="N53" i="17"/>
  <c r="M53" i="17"/>
  <c r="J53" i="17"/>
  <c r="AJ53" i="17" s="1"/>
  <c r="G53" i="17"/>
  <c r="Q53" i="17" s="1"/>
  <c r="E53" i="17"/>
  <c r="R53" i="17" s="1"/>
  <c r="AL53" i="17" s="1"/>
  <c r="D53" i="17"/>
  <c r="C53" i="17"/>
  <c r="B53" i="17"/>
  <c r="AN52" i="17"/>
  <c r="AM52" i="17"/>
  <c r="AK52" i="17"/>
  <c r="AG52" i="17"/>
  <c r="AH52" i="17" s="1"/>
  <c r="AE52" i="17"/>
  <c r="AA52" i="17"/>
  <c r="AD52" i="17" s="1"/>
  <c r="Z52" i="17"/>
  <c r="X52" i="17"/>
  <c r="W52" i="17"/>
  <c r="V52" i="17"/>
  <c r="U52" i="17"/>
  <c r="T52" i="17"/>
  <c r="S52" i="17"/>
  <c r="AB52" i="17" s="1"/>
  <c r="P52" i="17"/>
  <c r="O52" i="17"/>
  <c r="N52" i="17"/>
  <c r="M52" i="17"/>
  <c r="J52" i="17"/>
  <c r="AJ52" i="17" s="1"/>
  <c r="G52" i="17"/>
  <c r="Q52" i="17" s="1"/>
  <c r="E52" i="17"/>
  <c r="R52" i="17" s="1"/>
  <c r="AL52" i="17" s="1"/>
  <c r="Y52" i="17" s="1"/>
  <c r="D52" i="17"/>
  <c r="C52" i="17"/>
  <c r="B52" i="17"/>
  <c r="AN51" i="17"/>
  <c r="AC51" i="17" s="1"/>
  <c r="AM51" i="17"/>
  <c r="AL51" i="17"/>
  <c r="Y51" i="17" s="1"/>
  <c r="AK51" i="17"/>
  <c r="AG51" i="17"/>
  <c r="AH51" i="17" s="1"/>
  <c r="AE51" i="17"/>
  <c r="AD51" i="17"/>
  <c r="AA51" i="17"/>
  <c r="Z51" i="17"/>
  <c r="X51" i="17"/>
  <c r="W51" i="17"/>
  <c r="V51" i="17"/>
  <c r="U51" i="17"/>
  <c r="T51" i="17"/>
  <c r="S51" i="17"/>
  <c r="AB51" i="17" s="1"/>
  <c r="P51" i="17"/>
  <c r="O51" i="17"/>
  <c r="N51" i="17"/>
  <c r="M51" i="17"/>
  <c r="J51" i="17"/>
  <c r="AJ51" i="17" s="1"/>
  <c r="G51" i="17"/>
  <c r="Q51" i="17" s="1"/>
  <c r="E51" i="17"/>
  <c r="R51" i="17" s="1"/>
  <c r="D51" i="17"/>
  <c r="C51" i="17"/>
  <c r="B51" i="17"/>
  <c r="AN50" i="17"/>
  <c r="AK50" i="17"/>
  <c r="AG50" i="17"/>
  <c r="AH50" i="17" s="1"/>
  <c r="AE50" i="17"/>
  <c r="AD50" i="17"/>
  <c r="AC50" i="17"/>
  <c r="AA50" i="17"/>
  <c r="Z50" i="17"/>
  <c r="X50" i="17"/>
  <c r="W50" i="17"/>
  <c r="V50" i="17"/>
  <c r="U50" i="17"/>
  <c r="T50" i="17"/>
  <c r="S50" i="17"/>
  <c r="AM50" i="17" s="1"/>
  <c r="P50" i="17"/>
  <c r="O50" i="17"/>
  <c r="N50" i="17"/>
  <c r="M50" i="17"/>
  <c r="J50" i="17"/>
  <c r="AJ50" i="17" s="1"/>
  <c r="G50" i="17"/>
  <c r="Q50" i="17" s="1"/>
  <c r="E50" i="17"/>
  <c r="R50" i="17" s="1"/>
  <c r="D50" i="17"/>
  <c r="C50" i="17"/>
  <c r="B50" i="17"/>
  <c r="AN49" i="17"/>
  <c r="AK49" i="17"/>
  <c r="AG49" i="17"/>
  <c r="AH49" i="17" s="1"/>
  <c r="AE49" i="17"/>
  <c r="AD49" i="17"/>
  <c r="AA49" i="17"/>
  <c r="Z49" i="17"/>
  <c r="X49" i="17"/>
  <c r="W49" i="17"/>
  <c r="V49" i="17"/>
  <c r="U49" i="17"/>
  <c r="T49" i="17"/>
  <c r="S49" i="17"/>
  <c r="AM49" i="17" s="1"/>
  <c r="P49" i="17"/>
  <c r="O49" i="17"/>
  <c r="N49" i="17"/>
  <c r="M49" i="17"/>
  <c r="J49" i="17"/>
  <c r="AJ49" i="17" s="1"/>
  <c r="G49" i="17"/>
  <c r="Q49" i="17" s="1"/>
  <c r="E49" i="17"/>
  <c r="R49" i="17" s="1"/>
  <c r="AL49" i="17" s="1"/>
  <c r="D49" i="17"/>
  <c r="C49" i="17"/>
  <c r="B49" i="17"/>
  <c r="AN48" i="17"/>
  <c r="AM48" i="17"/>
  <c r="AL48" i="17"/>
  <c r="AK48" i="17"/>
  <c r="AG48" i="17"/>
  <c r="AH48" i="17" s="1"/>
  <c r="AE48" i="17"/>
  <c r="AA48" i="17"/>
  <c r="AD48" i="17" s="1"/>
  <c r="Z48" i="17"/>
  <c r="X48" i="17"/>
  <c r="W48" i="17"/>
  <c r="V48" i="17"/>
  <c r="U48" i="17"/>
  <c r="T48" i="17"/>
  <c r="S48" i="17"/>
  <c r="AB48" i="17" s="1"/>
  <c r="P48" i="17"/>
  <c r="O48" i="17"/>
  <c r="N48" i="17"/>
  <c r="M48" i="17"/>
  <c r="J48" i="17"/>
  <c r="AJ48" i="17" s="1"/>
  <c r="G48" i="17"/>
  <c r="Q48" i="17" s="1"/>
  <c r="E48" i="17"/>
  <c r="R48" i="17" s="1"/>
  <c r="D48" i="17"/>
  <c r="C48" i="17"/>
  <c r="B48" i="17"/>
  <c r="AN47" i="17"/>
  <c r="AM47" i="17"/>
  <c r="AL47" i="17"/>
  <c r="Y47" i="17" s="1"/>
  <c r="AK47" i="17"/>
  <c r="AG47" i="17"/>
  <c r="AH47" i="17" s="1"/>
  <c r="AE47" i="17"/>
  <c r="AC47" i="17" s="1"/>
  <c r="AD47" i="17"/>
  <c r="AA47" i="17"/>
  <c r="Z47" i="17"/>
  <c r="X47" i="17"/>
  <c r="W47" i="17"/>
  <c r="V47" i="17"/>
  <c r="U47" i="17"/>
  <c r="T47" i="17"/>
  <c r="S47" i="17"/>
  <c r="P47" i="17"/>
  <c r="O47" i="17"/>
  <c r="N47" i="17"/>
  <c r="M47" i="17"/>
  <c r="J47" i="17"/>
  <c r="AJ47" i="17" s="1"/>
  <c r="G47" i="17"/>
  <c r="Q47" i="17" s="1"/>
  <c r="E47" i="17"/>
  <c r="R47" i="17" s="1"/>
  <c r="AB47" i="17" s="1"/>
  <c r="D47" i="17"/>
  <c r="C47" i="17"/>
  <c r="B47" i="17"/>
  <c r="AN46" i="17"/>
  <c r="AK46" i="17"/>
  <c r="AG46" i="17"/>
  <c r="AH46" i="17" s="1"/>
  <c r="AE46" i="17"/>
  <c r="AD46" i="17"/>
  <c r="AC46" i="17"/>
  <c r="AA46" i="17"/>
  <c r="Z46" i="17"/>
  <c r="X46" i="17"/>
  <c r="W46" i="17"/>
  <c r="V46" i="17"/>
  <c r="U46" i="17"/>
  <c r="T46" i="17"/>
  <c r="S46" i="17"/>
  <c r="AM46" i="17" s="1"/>
  <c r="P46" i="17"/>
  <c r="O46" i="17"/>
  <c r="N46" i="17"/>
  <c r="M46" i="17"/>
  <c r="J46" i="17"/>
  <c r="AJ46" i="17" s="1"/>
  <c r="G46" i="17"/>
  <c r="Q46" i="17" s="1"/>
  <c r="E46" i="17"/>
  <c r="R46" i="17" s="1"/>
  <c r="D46" i="17"/>
  <c r="C46" i="17"/>
  <c r="B46" i="17"/>
  <c r="AN45" i="17"/>
  <c r="AK45" i="17"/>
  <c r="AG45" i="17"/>
  <c r="AH45" i="17" s="1"/>
  <c r="AE45" i="17"/>
  <c r="AA45" i="17"/>
  <c r="AD45" i="17" s="1"/>
  <c r="Z45" i="17"/>
  <c r="X45" i="17"/>
  <c r="W45" i="17"/>
  <c r="V45" i="17"/>
  <c r="U45" i="17"/>
  <c r="T45" i="17"/>
  <c r="S45" i="17"/>
  <c r="AM45" i="17" s="1"/>
  <c r="P45" i="17"/>
  <c r="O45" i="17"/>
  <c r="N45" i="17"/>
  <c r="M45" i="17"/>
  <c r="J45" i="17"/>
  <c r="AJ45" i="17" s="1"/>
  <c r="G45" i="17"/>
  <c r="Q45" i="17" s="1"/>
  <c r="E45" i="17"/>
  <c r="R45" i="17" s="1"/>
  <c r="AL45" i="17" s="1"/>
  <c r="D45" i="17"/>
  <c r="C45" i="17"/>
  <c r="B45" i="17"/>
  <c r="AN44" i="17"/>
  <c r="AM44" i="17"/>
  <c r="AK44" i="17"/>
  <c r="AG44" i="17"/>
  <c r="AH44" i="17" s="1"/>
  <c r="AE44" i="17"/>
  <c r="AA44" i="17"/>
  <c r="AD44" i="17" s="1"/>
  <c r="Z44" i="17"/>
  <c r="X44" i="17"/>
  <c r="W44" i="17"/>
  <c r="V44" i="17"/>
  <c r="U44" i="17"/>
  <c r="T44" i="17"/>
  <c r="S44" i="17"/>
  <c r="AB44" i="17" s="1"/>
  <c r="P44" i="17"/>
  <c r="O44" i="17"/>
  <c r="N44" i="17"/>
  <c r="M44" i="17"/>
  <c r="J44" i="17"/>
  <c r="AJ44" i="17" s="1"/>
  <c r="G44" i="17"/>
  <c r="Q44" i="17" s="1"/>
  <c r="E44" i="17"/>
  <c r="R44" i="17" s="1"/>
  <c r="AL44" i="17" s="1"/>
  <c r="Y44" i="17" s="1"/>
  <c r="D44" i="17"/>
  <c r="C44" i="17"/>
  <c r="B44" i="17"/>
  <c r="AN43" i="17"/>
  <c r="AK43" i="17"/>
  <c r="AG43" i="17"/>
  <c r="AH43" i="17" s="1"/>
  <c r="AE43" i="17"/>
  <c r="AA43" i="17"/>
  <c r="AD43" i="17" s="1"/>
  <c r="Z43" i="17"/>
  <c r="X43" i="17"/>
  <c r="W43" i="17"/>
  <c r="T43" i="17"/>
  <c r="S43" i="17"/>
  <c r="AM43" i="17" s="1"/>
  <c r="P43" i="17"/>
  <c r="O43" i="17"/>
  <c r="N43" i="17"/>
  <c r="J43" i="17"/>
  <c r="AJ43" i="17" s="1"/>
  <c r="G43" i="17"/>
  <c r="Q43" i="17" s="1"/>
  <c r="E43" i="17"/>
  <c r="V43" i="17" s="1"/>
  <c r="D43" i="17"/>
  <c r="C43" i="17"/>
  <c r="B43" i="17"/>
  <c r="AN42" i="17"/>
  <c r="AK42" i="17"/>
  <c r="AG42" i="17"/>
  <c r="AH42" i="17" s="1"/>
  <c r="AE42" i="17"/>
  <c r="AA42" i="17"/>
  <c r="Z42" i="17"/>
  <c r="AD42" i="17" s="1"/>
  <c r="X42" i="17"/>
  <c r="W42" i="17"/>
  <c r="AC42" i="17" s="1"/>
  <c r="T42" i="17"/>
  <c r="S42" i="17"/>
  <c r="AM42" i="17" s="1"/>
  <c r="P42" i="17"/>
  <c r="O42" i="17"/>
  <c r="N42" i="17"/>
  <c r="J42" i="17"/>
  <c r="AJ42" i="17" s="1"/>
  <c r="G42" i="17"/>
  <c r="Q42" i="17" s="1"/>
  <c r="E42" i="17"/>
  <c r="V42" i="17" s="1"/>
  <c r="D42" i="17"/>
  <c r="C42" i="17"/>
  <c r="B42" i="17"/>
  <c r="AN41" i="17"/>
  <c r="AK41" i="17"/>
  <c r="AG41" i="17"/>
  <c r="AH41" i="17" s="1"/>
  <c r="AE41" i="17"/>
  <c r="AA41" i="17"/>
  <c r="Z41" i="17"/>
  <c r="X41" i="17"/>
  <c r="W41" i="17"/>
  <c r="AC41" i="17" s="1"/>
  <c r="T41" i="17"/>
  <c r="S41" i="17"/>
  <c r="AM41" i="17" s="1"/>
  <c r="P41" i="17"/>
  <c r="O41" i="17"/>
  <c r="N41" i="17"/>
  <c r="J41" i="17"/>
  <c r="AJ41" i="17" s="1"/>
  <c r="G41" i="17"/>
  <c r="Q41" i="17" s="1"/>
  <c r="E41" i="17"/>
  <c r="V41" i="17" s="1"/>
  <c r="D41" i="17"/>
  <c r="C41" i="17"/>
  <c r="B41" i="17"/>
  <c r="AN40" i="17"/>
  <c r="AK40" i="17"/>
  <c r="AG40" i="17"/>
  <c r="AH40" i="17" s="1"/>
  <c r="AE40" i="17"/>
  <c r="AA40" i="17"/>
  <c r="Z40" i="17"/>
  <c r="X40" i="17"/>
  <c r="W40" i="17"/>
  <c r="T40" i="17"/>
  <c r="S40" i="17"/>
  <c r="AM40" i="17" s="1"/>
  <c r="P40" i="17"/>
  <c r="O40" i="17"/>
  <c r="N40" i="17"/>
  <c r="J40" i="17"/>
  <c r="AJ40" i="17" s="1"/>
  <c r="G40" i="17"/>
  <c r="Q40" i="17" s="1"/>
  <c r="E40" i="17"/>
  <c r="V40" i="17" s="1"/>
  <c r="D40" i="17"/>
  <c r="C40" i="17"/>
  <c r="B40" i="17"/>
  <c r="AN39" i="17"/>
  <c r="AC39" i="17" s="1"/>
  <c r="AK39" i="17"/>
  <c r="AG39" i="17"/>
  <c r="AH39" i="17" s="1"/>
  <c r="AE39" i="17"/>
  <c r="AA39" i="17"/>
  <c r="Z39" i="17"/>
  <c r="AD39" i="17" s="1"/>
  <c r="X39" i="17"/>
  <c r="W39" i="17"/>
  <c r="T39" i="17"/>
  <c r="S39" i="17"/>
  <c r="AM39" i="17" s="1"/>
  <c r="P39" i="17"/>
  <c r="O39" i="17"/>
  <c r="N39" i="17"/>
  <c r="J39" i="17"/>
  <c r="AJ39" i="17" s="1"/>
  <c r="G39" i="17"/>
  <c r="Q39" i="17" s="1"/>
  <c r="E39" i="17"/>
  <c r="V39" i="17" s="1"/>
  <c r="D39" i="17"/>
  <c r="C39" i="17"/>
  <c r="B39" i="17"/>
  <c r="AN38" i="17"/>
  <c r="AK38" i="17"/>
  <c r="AG38" i="17"/>
  <c r="AH38" i="17" s="1"/>
  <c r="AE38" i="17"/>
  <c r="AA38" i="17"/>
  <c r="Z38" i="17"/>
  <c r="AD38" i="17" s="1"/>
  <c r="X38" i="17"/>
  <c r="W38" i="17"/>
  <c r="T38" i="17"/>
  <c r="S38" i="17"/>
  <c r="AM38" i="17" s="1"/>
  <c r="P38" i="17"/>
  <c r="O38" i="17"/>
  <c r="N38" i="17"/>
  <c r="J38" i="17"/>
  <c r="AJ38" i="17" s="1"/>
  <c r="G38" i="17"/>
  <c r="Q38" i="17" s="1"/>
  <c r="E38" i="17"/>
  <c r="V38" i="17" s="1"/>
  <c r="D38" i="17"/>
  <c r="C38" i="17"/>
  <c r="B38" i="17"/>
  <c r="AN37" i="17"/>
  <c r="AC37" i="17" s="1"/>
  <c r="AK37" i="17"/>
  <c r="AG37" i="17"/>
  <c r="AH37" i="17" s="1"/>
  <c r="AE37" i="17"/>
  <c r="AA37" i="17"/>
  <c r="Z37" i="17"/>
  <c r="AD37" i="17" s="1"/>
  <c r="X37" i="17"/>
  <c r="W37" i="17"/>
  <c r="T37" i="17"/>
  <c r="S37" i="17"/>
  <c r="AM37" i="17" s="1"/>
  <c r="P37" i="17"/>
  <c r="O37" i="17"/>
  <c r="N37" i="17"/>
  <c r="J37" i="17"/>
  <c r="AJ37" i="17" s="1"/>
  <c r="G37" i="17"/>
  <c r="Q37" i="17" s="1"/>
  <c r="E37" i="17"/>
  <c r="V37" i="17" s="1"/>
  <c r="D37" i="17"/>
  <c r="C37" i="17"/>
  <c r="B37" i="17"/>
  <c r="AN36" i="17"/>
  <c r="AC36" i="17" s="1"/>
  <c r="AK36" i="17"/>
  <c r="AG36" i="17"/>
  <c r="AH36" i="17" s="1"/>
  <c r="AE36" i="17"/>
  <c r="AA36" i="17"/>
  <c r="Z36" i="17"/>
  <c r="AD36" i="17" s="1"/>
  <c r="X36" i="17"/>
  <c r="W36" i="17"/>
  <c r="T36" i="17"/>
  <c r="S36" i="17"/>
  <c r="AM36" i="17" s="1"/>
  <c r="P36" i="17"/>
  <c r="O36" i="17"/>
  <c r="N36" i="17"/>
  <c r="J36" i="17"/>
  <c r="AJ36" i="17" s="1"/>
  <c r="G36" i="17"/>
  <c r="Q36" i="17" s="1"/>
  <c r="E36" i="17"/>
  <c r="V36" i="17" s="1"/>
  <c r="D36" i="17"/>
  <c r="C36" i="17"/>
  <c r="B36" i="17"/>
  <c r="AN35" i="17"/>
  <c r="AK35" i="17"/>
  <c r="AG35" i="17"/>
  <c r="AH35" i="17" s="1"/>
  <c r="AE35" i="17"/>
  <c r="AA35" i="17"/>
  <c r="Z35" i="17"/>
  <c r="AD35" i="17" s="1"/>
  <c r="X35" i="17"/>
  <c r="W35" i="17"/>
  <c r="T35" i="17"/>
  <c r="S35" i="17"/>
  <c r="AM35" i="17" s="1"/>
  <c r="P35" i="17"/>
  <c r="O35" i="17"/>
  <c r="N35" i="17"/>
  <c r="J35" i="17"/>
  <c r="AJ35" i="17" s="1"/>
  <c r="G35" i="17"/>
  <c r="Q35" i="17" s="1"/>
  <c r="E35" i="17"/>
  <c r="V35" i="17" s="1"/>
  <c r="D35" i="17"/>
  <c r="C35" i="17"/>
  <c r="B35" i="17"/>
  <c r="AN34" i="17"/>
  <c r="AK34" i="17"/>
  <c r="AG34" i="17"/>
  <c r="AH34" i="17" s="1"/>
  <c r="AE34" i="17"/>
  <c r="AA34" i="17"/>
  <c r="Z34" i="17"/>
  <c r="AD34" i="17" s="1"/>
  <c r="X34" i="17"/>
  <c r="W34" i="17"/>
  <c r="T34" i="17"/>
  <c r="S34" i="17"/>
  <c r="AM34" i="17" s="1"/>
  <c r="P34" i="17"/>
  <c r="O34" i="17"/>
  <c r="N34" i="17"/>
  <c r="J34" i="17"/>
  <c r="AJ34" i="17" s="1"/>
  <c r="G34" i="17"/>
  <c r="Q34" i="17" s="1"/>
  <c r="E34" i="17"/>
  <c r="V34" i="17" s="1"/>
  <c r="D34" i="17"/>
  <c r="C34" i="17"/>
  <c r="B34" i="17"/>
  <c r="AN33" i="17"/>
  <c r="AK33" i="17"/>
  <c r="AG33" i="17"/>
  <c r="AH33" i="17" s="1"/>
  <c r="AE33" i="17"/>
  <c r="AA33" i="17"/>
  <c r="Z33" i="17"/>
  <c r="Z183" i="17" s="1"/>
  <c r="X33" i="17"/>
  <c r="P33" i="17"/>
  <c r="O33" i="17"/>
  <c r="N33" i="17"/>
  <c r="E33" i="17"/>
  <c r="V33" i="17" s="1"/>
  <c r="C33" i="17"/>
  <c r="B33" i="17"/>
  <c r="I25" i="17"/>
  <c r="H25" i="17"/>
  <c r="K25" i="17" s="1"/>
  <c r="F25" i="17"/>
  <c r="B19" i="17"/>
  <c r="R16" i="17"/>
  <c r="B16" i="17"/>
  <c r="B13" i="17"/>
  <c r="B12" i="17"/>
  <c r="B11" i="17"/>
  <c r="B10" i="17"/>
  <c r="B9" i="17"/>
  <c r="B6" i="17"/>
  <c r="F190" i="18"/>
  <c r="I183" i="18"/>
  <c r="H183" i="18"/>
  <c r="C190" i="18" s="1"/>
  <c r="I190" i="18" s="1"/>
  <c r="F183" i="18"/>
  <c r="AN182" i="18"/>
  <c r="AL182" i="18"/>
  <c r="AK182" i="18"/>
  <c r="AG182" i="18"/>
  <c r="AH182" i="18" s="1"/>
  <c r="AE182" i="18"/>
  <c r="AA182" i="18"/>
  <c r="Z182" i="18"/>
  <c r="AD182" i="18" s="1"/>
  <c r="X182" i="18"/>
  <c r="U182" i="18"/>
  <c r="T182" i="18"/>
  <c r="P182" i="18"/>
  <c r="O182" i="18"/>
  <c r="N182" i="18"/>
  <c r="M182" i="18"/>
  <c r="J182" i="18"/>
  <c r="AJ182" i="18" s="1"/>
  <c r="E182" i="18"/>
  <c r="R182" i="18" s="1"/>
  <c r="D182" i="18"/>
  <c r="C182" i="18"/>
  <c r="B182" i="18"/>
  <c r="AN181" i="18"/>
  <c r="AK181" i="18"/>
  <c r="AG181" i="18"/>
  <c r="AH181" i="18" s="1"/>
  <c r="AE181" i="18"/>
  <c r="AC181" i="18"/>
  <c r="AA181" i="18"/>
  <c r="Z181" i="18"/>
  <c r="AD181" i="18" s="1"/>
  <c r="X181" i="18"/>
  <c r="W181" i="18"/>
  <c r="U181" i="18"/>
  <c r="T181" i="18"/>
  <c r="P181" i="18"/>
  <c r="O181" i="18"/>
  <c r="N181" i="18"/>
  <c r="M181" i="18"/>
  <c r="J181" i="18"/>
  <c r="AJ181" i="18" s="1"/>
  <c r="E181" i="18"/>
  <c r="R181" i="18" s="1"/>
  <c r="D181" i="18"/>
  <c r="C181" i="18"/>
  <c r="B181" i="18"/>
  <c r="AN180" i="18"/>
  <c r="AK180" i="18"/>
  <c r="AG180" i="18"/>
  <c r="AH180" i="18" s="1"/>
  <c r="AE180" i="18"/>
  <c r="AC180" i="18"/>
  <c r="AA180" i="18"/>
  <c r="Z180" i="18"/>
  <c r="AD180" i="18" s="1"/>
  <c r="X180" i="18"/>
  <c r="W180" i="18"/>
  <c r="U180" i="18"/>
  <c r="T180" i="18"/>
  <c r="P180" i="18"/>
  <c r="O180" i="18"/>
  <c r="N180" i="18"/>
  <c r="M180" i="18"/>
  <c r="J180" i="18"/>
  <c r="AJ180" i="18" s="1"/>
  <c r="E180" i="18"/>
  <c r="R180" i="18" s="1"/>
  <c r="AL180" i="18" s="1"/>
  <c r="D180" i="18"/>
  <c r="C180" i="18"/>
  <c r="B180" i="18"/>
  <c r="AN179" i="18"/>
  <c r="AL179" i="18"/>
  <c r="AK179" i="18"/>
  <c r="AG179" i="18"/>
  <c r="AH179" i="18" s="1"/>
  <c r="AE179" i="18"/>
  <c r="AC179" i="18"/>
  <c r="AA179" i="18"/>
  <c r="Z179" i="18"/>
  <c r="AD179" i="18" s="1"/>
  <c r="X179" i="18"/>
  <c r="W179" i="18"/>
  <c r="U179" i="18"/>
  <c r="T179" i="18"/>
  <c r="P179" i="18"/>
  <c r="O179" i="18"/>
  <c r="N179" i="18"/>
  <c r="M179" i="18"/>
  <c r="J179" i="18"/>
  <c r="AJ179" i="18" s="1"/>
  <c r="E179" i="18"/>
  <c r="R179" i="18" s="1"/>
  <c r="D179" i="18"/>
  <c r="C179" i="18"/>
  <c r="B179" i="18"/>
  <c r="AN178" i="18"/>
  <c r="AK178" i="18"/>
  <c r="AG178" i="18"/>
  <c r="AH178" i="18" s="1"/>
  <c r="AE178" i="18"/>
  <c r="AC178" i="18"/>
  <c r="AA178" i="18"/>
  <c r="Z178" i="18"/>
  <c r="AD178" i="18" s="1"/>
  <c r="X178" i="18"/>
  <c r="W178" i="18"/>
  <c r="U178" i="18"/>
  <c r="T178" i="18"/>
  <c r="P178" i="18"/>
  <c r="O178" i="18"/>
  <c r="N178" i="18"/>
  <c r="M178" i="18"/>
  <c r="J178" i="18"/>
  <c r="AJ178" i="18" s="1"/>
  <c r="E178" i="18"/>
  <c r="R178" i="18" s="1"/>
  <c r="D178" i="18"/>
  <c r="C178" i="18"/>
  <c r="B178" i="18"/>
  <c r="AN177" i="18"/>
  <c r="AK177" i="18"/>
  <c r="AG177" i="18"/>
  <c r="AH177" i="18" s="1"/>
  <c r="AE177" i="18"/>
  <c r="AC177" i="18"/>
  <c r="AA177" i="18"/>
  <c r="Z177" i="18"/>
  <c r="AD177" i="18" s="1"/>
  <c r="X177" i="18"/>
  <c r="W177" i="18"/>
  <c r="U177" i="18"/>
  <c r="T177" i="18"/>
  <c r="P177" i="18"/>
  <c r="O177" i="18"/>
  <c r="N177" i="18"/>
  <c r="M177" i="18"/>
  <c r="J177" i="18"/>
  <c r="AJ177" i="18" s="1"/>
  <c r="E177" i="18"/>
  <c r="R177" i="18" s="1"/>
  <c r="D177" i="18"/>
  <c r="C177" i="18"/>
  <c r="B177" i="18"/>
  <c r="AN176" i="18"/>
  <c r="AK176" i="18"/>
  <c r="AG176" i="18"/>
  <c r="AH176" i="18" s="1"/>
  <c r="AE176" i="18"/>
  <c r="AC176" i="18"/>
  <c r="AA176" i="18"/>
  <c r="Z176" i="18"/>
  <c r="AD176" i="18" s="1"/>
  <c r="X176" i="18"/>
  <c r="W176" i="18"/>
  <c r="U176" i="18"/>
  <c r="T176" i="18"/>
  <c r="P176" i="18"/>
  <c r="O176" i="18"/>
  <c r="N176" i="18"/>
  <c r="M176" i="18"/>
  <c r="J176" i="18"/>
  <c r="AJ176" i="18" s="1"/>
  <c r="E176" i="18"/>
  <c r="R176" i="18" s="1"/>
  <c r="AL176" i="18" s="1"/>
  <c r="D176" i="18"/>
  <c r="C176" i="18"/>
  <c r="B176" i="18"/>
  <c r="AN175" i="18"/>
  <c r="AL175" i="18"/>
  <c r="AK175" i="18"/>
  <c r="AG175" i="18"/>
  <c r="AH175" i="18" s="1"/>
  <c r="AE175" i="18"/>
  <c r="AC175" i="18"/>
  <c r="AA175" i="18"/>
  <c r="Z175" i="18"/>
  <c r="AD175" i="18" s="1"/>
  <c r="X175" i="18"/>
  <c r="W175" i="18"/>
  <c r="U175" i="18"/>
  <c r="T175" i="18"/>
  <c r="P175" i="18"/>
  <c r="O175" i="18"/>
  <c r="N175" i="18"/>
  <c r="M175" i="18"/>
  <c r="J175" i="18"/>
  <c r="AJ175" i="18" s="1"/>
  <c r="E175" i="18"/>
  <c r="R175" i="18" s="1"/>
  <c r="D175" i="18"/>
  <c r="C175" i="18"/>
  <c r="B175" i="18"/>
  <c r="AN174" i="18"/>
  <c r="AK174" i="18"/>
  <c r="AG174" i="18"/>
  <c r="AH174" i="18" s="1"/>
  <c r="AE174" i="18"/>
  <c r="AC174" i="18"/>
  <c r="AA174" i="18"/>
  <c r="Z174" i="18"/>
  <c r="AD174" i="18" s="1"/>
  <c r="X174" i="18"/>
  <c r="W174" i="18"/>
  <c r="U174" i="18"/>
  <c r="T174" i="18"/>
  <c r="P174" i="18"/>
  <c r="O174" i="18"/>
  <c r="N174" i="18"/>
  <c r="M174" i="18"/>
  <c r="J174" i="18"/>
  <c r="AJ174" i="18" s="1"/>
  <c r="E174" i="18"/>
  <c r="R174" i="18" s="1"/>
  <c r="D174" i="18"/>
  <c r="C174" i="18"/>
  <c r="B174" i="18"/>
  <c r="AN173" i="18"/>
  <c r="AL173" i="18"/>
  <c r="AK173" i="18"/>
  <c r="AG173" i="18"/>
  <c r="AH173" i="18" s="1"/>
  <c r="AE173" i="18"/>
  <c r="AD173" i="18"/>
  <c r="AC173" i="18"/>
  <c r="AA173" i="18"/>
  <c r="Z173" i="18"/>
  <c r="X173" i="18"/>
  <c r="W173" i="18"/>
  <c r="V173" i="18"/>
  <c r="U173" i="18"/>
  <c r="T173" i="18"/>
  <c r="P173" i="18"/>
  <c r="O173" i="18"/>
  <c r="N173" i="18"/>
  <c r="M173" i="18"/>
  <c r="J173" i="18"/>
  <c r="AJ173" i="18" s="1"/>
  <c r="E173" i="18"/>
  <c r="R173" i="18" s="1"/>
  <c r="D173" i="18"/>
  <c r="C173" i="18"/>
  <c r="B173" i="18"/>
  <c r="AN172" i="18"/>
  <c r="AL172" i="18"/>
  <c r="AK172" i="18"/>
  <c r="AG172" i="18"/>
  <c r="AH172" i="18" s="1"/>
  <c r="AE172" i="18"/>
  <c r="AD172" i="18"/>
  <c r="AC172" i="18"/>
  <c r="AA172" i="18"/>
  <c r="Z172" i="18"/>
  <c r="X172" i="18"/>
  <c r="W172" i="18"/>
  <c r="V172" i="18"/>
  <c r="U172" i="18"/>
  <c r="T172" i="18"/>
  <c r="P172" i="18"/>
  <c r="O172" i="18"/>
  <c r="N172" i="18"/>
  <c r="M172" i="18"/>
  <c r="J172" i="18"/>
  <c r="AJ172" i="18" s="1"/>
  <c r="E172" i="18"/>
  <c r="R172" i="18" s="1"/>
  <c r="D172" i="18"/>
  <c r="C172" i="18"/>
  <c r="B172" i="18"/>
  <c r="AN171" i="18"/>
  <c r="AL171" i="18"/>
  <c r="AK171" i="18"/>
  <c r="AG171" i="18"/>
  <c r="AH171" i="18" s="1"/>
  <c r="AE171" i="18"/>
  <c r="AD171" i="18"/>
  <c r="AC171" i="18"/>
  <c r="AA171" i="18"/>
  <c r="Z171" i="18"/>
  <c r="X171" i="18"/>
  <c r="W171" i="18"/>
  <c r="V171" i="18"/>
  <c r="U171" i="18"/>
  <c r="T171" i="18"/>
  <c r="P171" i="18"/>
  <c r="O171" i="18"/>
  <c r="N171" i="18"/>
  <c r="M171" i="18"/>
  <c r="J171" i="18"/>
  <c r="AJ171" i="18" s="1"/>
  <c r="E171" i="18"/>
  <c r="R171" i="18" s="1"/>
  <c r="D171" i="18"/>
  <c r="C171" i="18"/>
  <c r="B171" i="18"/>
  <c r="AN170" i="18"/>
  <c r="AL170" i="18"/>
  <c r="AK170" i="18"/>
  <c r="AG170" i="18"/>
  <c r="AH170" i="18" s="1"/>
  <c r="AE170" i="18"/>
  <c r="AD170" i="18"/>
  <c r="AC170" i="18"/>
  <c r="AA170" i="18"/>
  <c r="Z170" i="18"/>
  <c r="X170" i="18"/>
  <c r="W170" i="18"/>
  <c r="V170" i="18"/>
  <c r="U170" i="18"/>
  <c r="T170" i="18"/>
  <c r="P170" i="18"/>
  <c r="O170" i="18"/>
  <c r="N170" i="18"/>
  <c r="M170" i="18"/>
  <c r="J170" i="18"/>
  <c r="AJ170" i="18" s="1"/>
  <c r="E170" i="18"/>
  <c r="R170" i="18" s="1"/>
  <c r="D170" i="18"/>
  <c r="C170" i="18"/>
  <c r="B170" i="18"/>
  <c r="AN169" i="18"/>
  <c r="AK169" i="18"/>
  <c r="AG169" i="18"/>
  <c r="AH169" i="18" s="1"/>
  <c r="AE169" i="18"/>
  <c r="AD169" i="18"/>
  <c r="AC169" i="18"/>
  <c r="AA169" i="18"/>
  <c r="Z169" i="18"/>
  <c r="X169" i="18"/>
  <c r="W169" i="18"/>
  <c r="V169" i="18"/>
  <c r="U169" i="18"/>
  <c r="T169" i="18"/>
  <c r="P169" i="18"/>
  <c r="O169" i="18"/>
  <c r="N169" i="18"/>
  <c r="M169" i="18"/>
  <c r="J169" i="18"/>
  <c r="AJ169" i="18" s="1"/>
  <c r="E169" i="18"/>
  <c r="R169" i="18" s="1"/>
  <c r="AL169" i="18" s="1"/>
  <c r="D169" i="18"/>
  <c r="C169" i="18"/>
  <c r="B169" i="18"/>
  <c r="AN168" i="18"/>
  <c r="AK168" i="18"/>
  <c r="AG168" i="18"/>
  <c r="AH168" i="18" s="1"/>
  <c r="AE168" i="18"/>
  <c r="AD168" i="18"/>
  <c r="AC168" i="18"/>
  <c r="AA168" i="18"/>
  <c r="Z168" i="18"/>
  <c r="X168" i="18"/>
  <c r="W168" i="18"/>
  <c r="V168" i="18"/>
  <c r="U168" i="18"/>
  <c r="T168" i="18"/>
  <c r="Q168" i="18"/>
  <c r="P168" i="18"/>
  <c r="O168" i="18"/>
  <c r="N168" i="18"/>
  <c r="M168" i="18"/>
  <c r="J168" i="18"/>
  <c r="AJ168" i="18" s="1"/>
  <c r="G168" i="18"/>
  <c r="E168" i="18"/>
  <c r="R168" i="18" s="1"/>
  <c r="AL168" i="18" s="1"/>
  <c r="D168" i="18"/>
  <c r="C168" i="18"/>
  <c r="B168" i="18"/>
  <c r="AN167" i="18"/>
  <c r="AM167" i="18"/>
  <c r="AL167" i="18"/>
  <c r="Y167" i="18" s="1"/>
  <c r="AK167" i="18"/>
  <c r="AG167" i="18"/>
  <c r="AH167" i="18" s="1"/>
  <c r="AE167" i="18"/>
  <c r="AC167" i="18"/>
  <c r="AA167" i="18"/>
  <c r="AD167" i="18" s="1"/>
  <c r="Z167" i="18"/>
  <c r="X167" i="18"/>
  <c r="W167" i="18"/>
  <c r="V167" i="18"/>
  <c r="U167" i="18"/>
  <c r="T167" i="18"/>
  <c r="S167" i="18"/>
  <c r="Q167" i="18"/>
  <c r="P167" i="18"/>
  <c r="O167" i="18"/>
  <c r="N167" i="18"/>
  <c r="M167" i="18"/>
  <c r="J167" i="18"/>
  <c r="AJ167" i="18" s="1"/>
  <c r="G167" i="18"/>
  <c r="E167" i="18"/>
  <c r="R167" i="18" s="1"/>
  <c r="AB167" i="18" s="1"/>
  <c r="D167" i="18"/>
  <c r="C167" i="18"/>
  <c r="B167" i="18"/>
  <c r="AN166" i="18"/>
  <c r="AM166" i="18"/>
  <c r="AK166" i="18"/>
  <c r="AG166" i="18"/>
  <c r="AH166" i="18" s="1"/>
  <c r="AE166" i="18"/>
  <c r="AC166" i="18"/>
  <c r="AA166" i="18"/>
  <c r="AD166" i="18" s="1"/>
  <c r="Z166" i="18"/>
  <c r="X166" i="18"/>
  <c r="W166" i="18"/>
  <c r="V166" i="18"/>
  <c r="U166" i="18"/>
  <c r="T166" i="18"/>
  <c r="S166" i="18"/>
  <c r="Q166" i="18"/>
  <c r="P166" i="18"/>
  <c r="O166" i="18"/>
  <c r="N166" i="18"/>
  <c r="M166" i="18"/>
  <c r="J166" i="18"/>
  <c r="AJ166" i="18" s="1"/>
  <c r="G166" i="18"/>
  <c r="E166" i="18"/>
  <c r="R166" i="18" s="1"/>
  <c r="AL166" i="18" s="1"/>
  <c r="Y166" i="18" s="1"/>
  <c r="D166" i="18"/>
  <c r="C166" i="18"/>
  <c r="B166" i="18"/>
  <c r="AN165" i="18"/>
  <c r="AM165" i="18"/>
  <c r="AK165" i="18"/>
  <c r="AG165" i="18"/>
  <c r="AH165" i="18" s="1"/>
  <c r="AE165" i="18"/>
  <c r="AC165" i="18"/>
  <c r="AA165" i="18"/>
  <c r="AD165" i="18" s="1"/>
  <c r="Z165" i="18"/>
  <c r="X165" i="18"/>
  <c r="W165" i="18"/>
  <c r="V165" i="18"/>
  <c r="U165" i="18"/>
  <c r="T165" i="18"/>
  <c r="S165" i="18"/>
  <c r="Q165" i="18"/>
  <c r="P165" i="18"/>
  <c r="O165" i="18"/>
  <c r="N165" i="18"/>
  <c r="M165" i="18"/>
  <c r="J165" i="18"/>
  <c r="AJ165" i="18" s="1"/>
  <c r="G165" i="18"/>
  <c r="E165" i="18"/>
  <c r="R165" i="18" s="1"/>
  <c r="AB165" i="18" s="1"/>
  <c r="D165" i="18"/>
  <c r="C165" i="18"/>
  <c r="B165" i="18"/>
  <c r="AN164" i="18"/>
  <c r="AM164" i="18"/>
  <c r="AL164" i="18"/>
  <c r="AK164" i="18"/>
  <c r="AG164" i="18"/>
  <c r="AH164" i="18" s="1"/>
  <c r="AE164" i="18"/>
  <c r="AC164" i="18"/>
  <c r="AA164" i="18"/>
  <c r="AD164" i="18" s="1"/>
  <c r="Z164" i="18"/>
  <c r="X164" i="18"/>
  <c r="W164" i="18"/>
  <c r="V164" i="18"/>
  <c r="U164" i="18"/>
  <c r="T164" i="18"/>
  <c r="S164" i="18"/>
  <c r="Q164" i="18"/>
  <c r="P164" i="18"/>
  <c r="O164" i="18"/>
  <c r="N164" i="18"/>
  <c r="M164" i="18"/>
  <c r="J164" i="18"/>
  <c r="AJ164" i="18" s="1"/>
  <c r="G164" i="18"/>
  <c r="E164" i="18"/>
  <c r="R164" i="18" s="1"/>
  <c r="AB164" i="18" s="1"/>
  <c r="D164" i="18"/>
  <c r="C164" i="18"/>
  <c r="B164" i="18"/>
  <c r="AN163" i="18"/>
  <c r="AM163" i="18"/>
  <c r="AK163" i="18"/>
  <c r="AG163" i="18"/>
  <c r="AH163" i="18" s="1"/>
  <c r="AE163" i="18"/>
  <c r="AC163" i="18"/>
  <c r="AA163" i="18"/>
  <c r="AD163" i="18" s="1"/>
  <c r="Z163" i="18"/>
  <c r="X163" i="18"/>
  <c r="W163" i="18"/>
  <c r="V163" i="18"/>
  <c r="U163" i="18"/>
  <c r="T163" i="18"/>
  <c r="S163" i="18"/>
  <c r="Q163" i="18"/>
  <c r="P163" i="18"/>
  <c r="O163" i="18"/>
  <c r="N163" i="18"/>
  <c r="M163" i="18"/>
  <c r="J163" i="18"/>
  <c r="AJ163" i="18" s="1"/>
  <c r="G163" i="18"/>
  <c r="E163" i="18"/>
  <c r="R163" i="18" s="1"/>
  <c r="AL163" i="18" s="1"/>
  <c r="Y163" i="18" s="1"/>
  <c r="D163" i="18"/>
  <c r="C163" i="18"/>
  <c r="B163" i="18"/>
  <c r="AN162" i="18"/>
  <c r="AM162" i="18"/>
  <c r="AL162" i="18"/>
  <c r="Y162" i="18" s="1"/>
  <c r="AK162" i="18"/>
  <c r="AG162" i="18"/>
  <c r="AH162" i="18" s="1"/>
  <c r="AE162" i="18"/>
  <c r="AC162" i="18"/>
  <c r="AA162" i="18"/>
  <c r="AD162" i="18" s="1"/>
  <c r="Z162" i="18"/>
  <c r="X162" i="18"/>
  <c r="W162" i="18"/>
  <c r="V162" i="18"/>
  <c r="U162" i="18"/>
  <c r="T162" i="18"/>
  <c r="S162" i="18"/>
  <c r="Q162" i="18"/>
  <c r="P162" i="18"/>
  <c r="O162" i="18"/>
  <c r="N162" i="18"/>
  <c r="M162" i="18"/>
  <c r="J162" i="18"/>
  <c r="AJ162" i="18" s="1"/>
  <c r="G162" i="18"/>
  <c r="E162" i="18"/>
  <c r="R162" i="18" s="1"/>
  <c r="AB162" i="18" s="1"/>
  <c r="D162" i="18"/>
  <c r="C162" i="18"/>
  <c r="B162" i="18"/>
  <c r="AN161" i="18"/>
  <c r="AM161" i="18"/>
  <c r="AL161" i="18"/>
  <c r="Y161" i="18" s="1"/>
  <c r="AK161" i="18"/>
  <c r="AG161" i="18"/>
  <c r="AH161" i="18" s="1"/>
  <c r="AE161" i="18"/>
  <c r="AC161" i="18"/>
  <c r="AA161" i="18"/>
  <c r="AD161" i="18" s="1"/>
  <c r="Z161" i="18"/>
  <c r="X161" i="18"/>
  <c r="W161" i="18"/>
  <c r="V161" i="18"/>
  <c r="U161" i="18"/>
  <c r="T161" i="18"/>
  <c r="S161" i="18"/>
  <c r="Q161" i="18"/>
  <c r="P161" i="18"/>
  <c r="O161" i="18"/>
  <c r="N161" i="18"/>
  <c r="M161" i="18"/>
  <c r="J161" i="18"/>
  <c r="AJ161" i="18" s="1"/>
  <c r="G161" i="18"/>
  <c r="E161" i="18"/>
  <c r="R161" i="18" s="1"/>
  <c r="AB161" i="18" s="1"/>
  <c r="D161" i="18"/>
  <c r="C161" i="18"/>
  <c r="B161" i="18"/>
  <c r="AN160" i="18"/>
  <c r="AM160" i="18"/>
  <c r="AK160" i="18"/>
  <c r="AG160" i="18"/>
  <c r="AH160" i="18" s="1"/>
  <c r="AE160" i="18"/>
  <c r="AC160" i="18"/>
  <c r="AA160" i="18"/>
  <c r="AD160" i="18" s="1"/>
  <c r="Z160" i="18"/>
  <c r="X160" i="18"/>
  <c r="W160" i="18"/>
  <c r="V160" i="18"/>
  <c r="U160" i="18"/>
  <c r="T160" i="18"/>
  <c r="S160" i="18"/>
  <c r="Q160" i="18"/>
  <c r="P160" i="18"/>
  <c r="O160" i="18"/>
  <c r="N160" i="18"/>
  <c r="M160" i="18"/>
  <c r="J160" i="18"/>
  <c r="AJ160" i="18" s="1"/>
  <c r="G160" i="18"/>
  <c r="E160" i="18"/>
  <c r="R160" i="18" s="1"/>
  <c r="AB160" i="18" s="1"/>
  <c r="D160" i="18"/>
  <c r="C160" i="18"/>
  <c r="B160" i="18"/>
  <c r="AN159" i="18"/>
  <c r="AM159" i="18"/>
  <c r="AL159" i="18"/>
  <c r="Y159" i="18" s="1"/>
  <c r="AK159" i="18"/>
  <c r="AG159" i="18"/>
  <c r="AH159" i="18" s="1"/>
  <c r="AE159" i="18"/>
  <c r="AC159" i="18"/>
  <c r="AA159" i="18"/>
  <c r="AD159" i="18" s="1"/>
  <c r="Z159" i="18"/>
  <c r="X159" i="18"/>
  <c r="W159" i="18"/>
  <c r="V159" i="18"/>
  <c r="U159" i="18"/>
  <c r="T159" i="18"/>
  <c r="S159" i="18"/>
  <c r="Q159" i="18"/>
  <c r="P159" i="18"/>
  <c r="O159" i="18"/>
  <c r="N159" i="18"/>
  <c r="M159" i="18"/>
  <c r="J159" i="18"/>
  <c r="AJ159" i="18" s="1"/>
  <c r="G159" i="18"/>
  <c r="E159" i="18"/>
  <c r="R159" i="18" s="1"/>
  <c r="AB159" i="18" s="1"/>
  <c r="D159" i="18"/>
  <c r="C159" i="18"/>
  <c r="B159" i="18"/>
  <c r="AN158" i="18"/>
  <c r="AM158" i="18"/>
  <c r="AK158" i="18"/>
  <c r="AG158" i="18"/>
  <c r="AH158" i="18" s="1"/>
  <c r="AE158" i="18"/>
  <c r="AC158" i="18"/>
  <c r="AA158" i="18"/>
  <c r="AD158" i="18" s="1"/>
  <c r="Z158" i="18"/>
  <c r="X158" i="18"/>
  <c r="W158" i="18"/>
  <c r="V158" i="18"/>
  <c r="U158" i="18"/>
  <c r="T158" i="18"/>
  <c r="S158" i="18"/>
  <c r="Q158" i="18"/>
  <c r="P158" i="18"/>
  <c r="O158" i="18"/>
  <c r="N158" i="18"/>
  <c r="M158" i="18"/>
  <c r="J158" i="18"/>
  <c r="AJ158" i="18" s="1"/>
  <c r="G158" i="18"/>
  <c r="E158" i="18"/>
  <c r="R158" i="18" s="1"/>
  <c r="AL158" i="18" s="1"/>
  <c r="Y158" i="18" s="1"/>
  <c r="D158" i="18"/>
  <c r="C158" i="18"/>
  <c r="B158" i="18"/>
  <c r="AN157" i="18"/>
  <c r="AM157" i="18"/>
  <c r="AK157" i="18"/>
  <c r="AG157" i="18"/>
  <c r="AH157" i="18" s="1"/>
  <c r="AE157" i="18"/>
  <c r="AC157" i="18"/>
  <c r="AA157" i="18"/>
  <c r="AD157" i="18" s="1"/>
  <c r="Z157" i="18"/>
  <c r="X157" i="18"/>
  <c r="W157" i="18"/>
  <c r="V157" i="18"/>
  <c r="U157" i="18"/>
  <c r="T157" i="18"/>
  <c r="S157" i="18"/>
  <c r="Q157" i="18"/>
  <c r="P157" i="18"/>
  <c r="O157" i="18"/>
  <c r="N157" i="18"/>
  <c r="M157" i="18"/>
  <c r="J157" i="18"/>
  <c r="AJ157" i="18" s="1"/>
  <c r="G157" i="18"/>
  <c r="E157" i="18"/>
  <c r="R157" i="18" s="1"/>
  <c r="AB157" i="18" s="1"/>
  <c r="D157" i="18"/>
  <c r="C157" i="18"/>
  <c r="B157" i="18"/>
  <c r="AN156" i="18"/>
  <c r="AM156" i="18"/>
  <c r="AL156" i="18"/>
  <c r="AK156" i="18"/>
  <c r="AG156" i="18"/>
  <c r="AH156" i="18" s="1"/>
  <c r="AE156" i="18"/>
  <c r="AC156" i="18"/>
  <c r="AA156" i="18"/>
  <c r="AD156" i="18" s="1"/>
  <c r="Z156" i="18"/>
  <c r="X156" i="18"/>
  <c r="W156" i="18"/>
  <c r="V156" i="18"/>
  <c r="U156" i="18"/>
  <c r="T156" i="18"/>
  <c r="S156" i="18"/>
  <c r="Q156" i="18"/>
  <c r="P156" i="18"/>
  <c r="O156" i="18"/>
  <c r="N156" i="18"/>
  <c r="M156" i="18"/>
  <c r="J156" i="18"/>
  <c r="AJ156" i="18" s="1"/>
  <c r="G156" i="18"/>
  <c r="E156" i="18"/>
  <c r="R156" i="18" s="1"/>
  <c r="AB156" i="18" s="1"/>
  <c r="D156" i="18"/>
  <c r="C156" i="18"/>
  <c r="B156" i="18"/>
  <c r="AN155" i="18"/>
  <c r="AM155" i="18"/>
  <c r="AK155" i="18"/>
  <c r="AG155" i="18"/>
  <c r="AH155" i="18" s="1"/>
  <c r="AE155" i="18"/>
  <c r="AC155" i="18"/>
  <c r="AA155" i="18"/>
  <c r="AD155" i="18" s="1"/>
  <c r="Z155" i="18"/>
  <c r="X155" i="18"/>
  <c r="W155" i="18"/>
  <c r="V155" i="18"/>
  <c r="U155" i="18"/>
  <c r="T155" i="18"/>
  <c r="S155" i="18"/>
  <c r="Q155" i="18"/>
  <c r="P155" i="18"/>
  <c r="O155" i="18"/>
  <c r="N155" i="18"/>
  <c r="M155" i="18"/>
  <c r="J155" i="18"/>
  <c r="AJ155" i="18" s="1"/>
  <c r="G155" i="18"/>
  <c r="E155" i="18"/>
  <c r="R155" i="18" s="1"/>
  <c r="AL155" i="18" s="1"/>
  <c r="Y155" i="18" s="1"/>
  <c r="D155" i="18"/>
  <c r="C155" i="18"/>
  <c r="B155" i="18"/>
  <c r="AN154" i="18"/>
  <c r="AM154" i="18"/>
  <c r="AL154" i="18"/>
  <c r="Y154" i="18" s="1"/>
  <c r="AK154" i="18"/>
  <c r="AG154" i="18"/>
  <c r="AH154" i="18" s="1"/>
  <c r="AE154" i="18"/>
  <c r="AC154" i="18"/>
  <c r="AA154" i="18"/>
  <c r="AD154" i="18" s="1"/>
  <c r="Z154" i="18"/>
  <c r="X154" i="18"/>
  <c r="W154" i="18"/>
  <c r="V154" i="18"/>
  <c r="U154" i="18"/>
  <c r="T154" i="18"/>
  <c r="S154" i="18"/>
  <c r="Q154" i="18"/>
  <c r="P154" i="18"/>
  <c r="O154" i="18"/>
  <c r="N154" i="18"/>
  <c r="M154" i="18"/>
  <c r="J154" i="18"/>
  <c r="AJ154" i="18" s="1"/>
  <c r="G154" i="18"/>
  <c r="E154" i="18"/>
  <c r="R154" i="18" s="1"/>
  <c r="AB154" i="18" s="1"/>
  <c r="D154" i="18"/>
  <c r="C154" i="18"/>
  <c r="B154" i="18"/>
  <c r="AN153" i="18"/>
  <c r="AM153" i="18"/>
  <c r="AL153" i="18"/>
  <c r="Y153" i="18" s="1"/>
  <c r="AK153" i="18"/>
  <c r="AG153" i="18"/>
  <c r="AH153" i="18" s="1"/>
  <c r="AE153" i="18"/>
  <c r="AC153" i="18"/>
  <c r="AA153" i="18"/>
  <c r="AD153" i="18" s="1"/>
  <c r="Z153" i="18"/>
  <c r="X153" i="18"/>
  <c r="W153" i="18"/>
  <c r="V153" i="18"/>
  <c r="U153" i="18"/>
  <c r="T153" i="18"/>
  <c r="S153" i="18"/>
  <c r="Q153" i="18"/>
  <c r="P153" i="18"/>
  <c r="O153" i="18"/>
  <c r="N153" i="18"/>
  <c r="M153" i="18"/>
  <c r="J153" i="18"/>
  <c r="AJ153" i="18" s="1"/>
  <c r="G153" i="18"/>
  <c r="E153" i="18"/>
  <c r="R153" i="18" s="1"/>
  <c r="AB153" i="18" s="1"/>
  <c r="D153" i="18"/>
  <c r="C153" i="18"/>
  <c r="B153" i="18"/>
  <c r="AN152" i="18"/>
  <c r="AM152" i="18"/>
  <c r="AK152" i="18"/>
  <c r="AG152" i="18"/>
  <c r="AH152" i="18" s="1"/>
  <c r="AE152" i="18"/>
  <c r="AC152" i="18"/>
  <c r="AA152" i="18"/>
  <c r="AD152" i="18" s="1"/>
  <c r="Z152" i="18"/>
  <c r="X152" i="18"/>
  <c r="W152" i="18"/>
  <c r="V152" i="18"/>
  <c r="U152" i="18"/>
  <c r="T152" i="18"/>
  <c r="S152" i="18"/>
  <c r="Q152" i="18"/>
  <c r="P152" i="18"/>
  <c r="O152" i="18"/>
  <c r="N152" i="18"/>
  <c r="M152" i="18"/>
  <c r="J152" i="18"/>
  <c r="AJ152" i="18" s="1"/>
  <c r="G152" i="18"/>
  <c r="E152" i="18"/>
  <c r="R152" i="18" s="1"/>
  <c r="AB152" i="18" s="1"/>
  <c r="D152" i="18"/>
  <c r="C152" i="18"/>
  <c r="B152" i="18"/>
  <c r="AN151" i="18"/>
  <c r="AM151" i="18"/>
  <c r="AL151" i="18"/>
  <c r="Y151" i="18" s="1"/>
  <c r="AK151" i="18"/>
  <c r="AG151" i="18"/>
  <c r="AH151" i="18" s="1"/>
  <c r="AE151" i="18"/>
  <c r="AC151" i="18"/>
  <c r="AA151" i="18"/>
  <c r="AD151" i="18" s="1"/>
  <c r="Z151" i="18"/>
  <c r="X151" i="18"/>
  <c r="W151" i="18"/>
  <c r="V151" i="18"/>
  <c r="U151" i="18"/>
  <c r="T151" i="18"/>
  <c r="S151" i="18"/>
  <c r="Q151" i="18"/>
  <c r="P151" i="18"/>
  <c r="O151" i="18"/>
  <c r="N151" i="18"/>
  <c r="M151" i="18"/>
  <c r="J151" i="18"/>
  <c r="AJ151" i="18" s="1"/>
  <c r="G151" i="18"/>
  <c r="E151" i="18"/>
  <c r="R151" i="18" s="1"/>
  <c r="AB151" i="18" s="1"/>
  <c r="D151" i="18"/>
  <c r="C151" i="18"/>
  <c r="B151" i="18"/>
  <c r="AN150" i="18"/>
  <c r="AM150" i="18"/>
  <c r="AK150" i="18"/>
  <c r="AG150" i="18"/>
  <c r="AH150" i="18" s="1"/>
  <c r="AE150" i="18"/>
  <c r="AC150" i="18"/>
  <c r="AA150" i="18"/>
  <c r="AD150" i="18" s="1"/>
  <c r="Z150" i="18"/>
  <c r="X150" i="18"/>
  <c r="W150" i="18"/>
  <c r="V150" i="18"/>
  <c r="U150" i="18"/>
  <c r="T150" i="18"/>
  <c r="S150" i="18"/>
  <c r="Q150" i="18"/>
  <c r="P150" i="18"/>
  <c r="O150" i="18"/>
  <c r="N150" i="18"/>
  <c r="M150" i="18"/>
  <c r="J150" i="18"/>
  <c r="AJ150" i="18" s="1"/>
  <c r="G150" i="18"/>
  <c r="E150" i="18"/>
  <c r="R150" i="18" s="1"/>
  <c r="AL150" i="18" s="1"/>
  <c r="Y150" i="18" s="1"/>
  <c r="D150" i="18"/>
  <c r="C150" i="18"/>
  <c r="B150" i="18"/>
  <c r="AN149" i="18"/>
  <c r="AM149" i="18"/>
  <c r="AK149" i="18"/>
  <c r="AG149" i="18"/>
  <c r="AH149" i="18" s="1"/>
  <c r="AE149" i="18"/>
  <c r="AC149" i="18"/>
  <c r="AB149" i="18"/>
  <c r="AA149" i="18"/>
  <c r="AD149" i="18" s="1"/>
  <c r="Z149" i="18"/>
  <c r="X149" i="18"/>
  <c r="W149" i="18"/>
  <c r="U149" i="18"/>
  <c r="T149" i="18"/>
  <c r="S149" i="18"/>
  <c r="Q149" i="18"/>
  <c r="P149" i="18"/>
  <c r="O149" i="18"/>
  <c r="N149" i="18"/>
  <c r="M149" i="18"/>
  <c r="J149" i="18"/>
  <c r="AJ149" i="18" s="1"/>
  <c r="G149" i="18"/>
  <c r="E149" i="18"/>
  <c r="R149" i="18" s="1"/>
  <c r="AL149" i="18" s="1"/>
  <c r="Y149" i="18" s="1"/>
  <c r="D149" i="18"/>
  <c r="C149" i="18"/>
  <c r="B149" i="18"/>
  <c r="AN148" i="18"/>
  <c r="AM148" i="18"/>
  <c r="AL148" i="18"/>
  <c r="Y148" i="18" s="1"/>
  <c r="AK148" i="18"/>
  <c r="AG148" i="18"/>
  <c r="AH148" i="18" s="1"/>
  <c r="AE148" i="18"/>
  <c r="AC148" i="18"/>
  <c r="AA148" i="18"/>
  <c r="AD148" i="18" s="1"/>
  <c r="Z148" i="18"/>
  <c r="X148" i="18"/>
  <c r="W148" i="18"/>
  <c r="V148" i="18"/>
  <c r="U148" i="18"/>
  <c r="T148" i="18"/>
  <c r="S148" i="18"/>
  <c r="Q148" i="18"/>
  <c r="P148" i="18"/>
  <c r="O148" i="18"/>
  <c r="N148" i="18"/>
  <c r="M148" i="18"/>
  <c r="J148" i="18"/>
  <c r="AJ148" i="18" s="1"/>
  <c r="G148" i="18"/>
  <c r="E148" i="18"/>
  <c r="R148" i="18" s="1"/>
  <c r="AB148" i="18" s="1"/>
  <c r="D148" i="18"/>
  <c r="C148" i="18"/>
  <c r="B148" i="18"/>
  <c r="AN147" i="18"/>
  <c r="AM147" i="18"/>
  <c r="AK147" i="18"/>
  <c r="AG147" i="18"/>
  <c r="AH147" i="18" s="1"/>
  <c r="AE147" i="18"/>
  <c r="AC147" i="18"/>
  <c r="AA147" i="18"/>
  <c r="AD147" i="18" s="1"/>
  <c r="Z147" i="18"/>
  <c r="X147" i="18"/>
  <c r="W147" i="18"/>
  <c r="V147" i="18"/>
  <c r="U147" i="18"/>
  <c r="T147" i="18"/>
  <c r="S147" i="18"/>
  <c r="Q147" i="18"/>
  <c r="P147" i="18"/>
  <c r="O147" i="18"/>
  <c r="N147" i="18"/>
  <c r="M147" i="18"/>
  <c r="J147" i="18"/>
  <c r="AJ147" i="18" s="1"/>
  <c r="G147" i="18"/>
  <c r="E147" i="18"/>
  <c r="R147" i="18" s="1"/>
  <c r="AL147" i="18" s="1"/>
  <c r="Y147" i="18" s="1"/>
  <c r="D147" i="18"/>
  <c r="C147" i="18"/>
  <c r="B147" i="18"/>
  <c r="AN146" i="18"/>
  <c r="AM146" i="18"/>
  <c r="AK146" i="18"/>
  <c r="AG146" i="18"/>
  <c r="AH146" i="18" s="1"/>
  <c r="AE146" i="18"/>
  <c r="AC146" i="18"/>
  <c r="AA146" i="18"/>
  <c r="AD146" i="18" s="1"/>
  <c r="Z146" i="18"/>
  <c r="X146" i="18"/>
  <c r="W146" i="18"/>
  <c r="V146" i="18"/>
  <c r="U146" i="18"/>
  <c r="T146" i="18"/>
  <c r="S146" i="18"/>
  <c r="Q146" i="18"/>
  <c r="P146" i="18"/>
  <c r="O146" i="18"/>
  <c r="N146" i="18"/>
  <c r="M146" i="18"/>
  <c r="J146" i="18"/>
  <c r="AJ146" i="18" s="1"/>
  <c r="G146" i="18"/>
  <c r="E146" i="18"/>
  <c r="R146" i="18" s="1"/>
  <c r="AB146" i="18" s="1"/>
  <c r="D146" i="18"/>
  <c r="C146" i="18"/>
  <c r="B146" i="18"/>
  <c r="AN145" i="18"/>
  <c r="AM145" i="18"/>
  <c r="AL145" i="18"/>
  <c r="AK145" i="18"/>
  <c r="AG145" i="18"/>
  <c r="AH145" i="18" s="1"/>
  <c r="AE145" i="18"/>
  <c r="AC145" i="18"/>
  <c r="AA145" i="18"/>
  <c r="AD145" i="18" s="1"/>
  <c r="Z145" i="18"/>
  <c r="X145" i="18"/>
  <c r="W145" i="18"/>
  <c r="V145" i="18"/>
  <c r="U145" i="18"/>
  <c r="T145" i="18"/>
  <c r="S145" i="18"/>
  <c r="Q145" i="18"/>
  <c r="P145" i="18"/>
  <c r="O145" i="18"/>
  <c r="N145" i="18"/>
  <c r="M145" i="18"/>
  <c r="J145" i="18"/>
  <c r="AJ145" i="18" s="1"/>
  <c r="G145" i="18"/>
  <c r="E145" i="18"/>
  <c r="R145" i="18" s="1"/>
  <c r="AB145" i="18" s="1"/>
  <c r="D145" i="18"/>
  <c r="C145" i="18"/>
  <c r="B145" i="18"/>
  <c r="AN144" i="18"/>
  <c r="AM144" i="18"/>
  <c r="AK144" i="18"/>
  <c r="AG144" i="18"/>
  <c r="AH144" i="18" s="1"/>
  <c r="AE144" i="18"/>
  <c r="AC144" i="18"/>
  <c r="AA144" i="18"/>
  <c r="AD144" i="18" s="1"/>
  <c r="Z144" i="18"/>
  <c r="X144" i="18"/>
  <c r="W144" i="18"/>
  <c r="V144" i="18"/>
  <c r="U144" i="18"/>
  <c r="T144" i="18"/>
  <c r="S144" i="18"/>
  <c r="Q144" i="18"/>
  <c r="P144" i="18"/>
  <c r="O144" i="18"/>
  <c r="N144" i="18"/>
  <c r="M144" i="18"/>
  <c r="J144" i="18"/>
  <c r="AJ144" i="18" s="1"/>
  <c r="G144" i="18"/>
  <c r="E144" i="18"/>
  <c r="R144" i="18" s="1"/>
  <c r="AL144" i="18" s="1"/>
  <c r="Y144" i="18" s="1"/>
  <c r="D144" i="18"/>
  <c r="C144" i="18"/>
  <c r="B144" i="18"/>
  <c r="AN143" i="18"/>
  <c r="AM143" i="18"/>
  <c r="AL143" i="18"/>
  <c r="Y143" i="18" s="1"/>
  <c r="AK143" i="18"/>
  <c r="AG143" i="18"/>
  <c r="AH143" i="18" s="1"/>
  <c r="AE143" i="18"/>
  <c r="AC143" i="18"/>
  <c r="AA143" i="18"/>
  <c r="AD143" i="18" s="1"/>
  <c r="Z143" i="18"/>
  <c r="X143" i="18"/>
  <c r="W143" i="18"/>
  <c r="V143" i="18"/>
  <c r="U143" i="18"/>
  <c r="T143" i="18"/>
  <c r="S143" i="18"/>
  <c r="Q143" i="18"/>
  <c r="P143" i="18"/>
  <c r="O143" i="18"/>
  <c r="N143" i="18"/>
  <c r="M143" i="18"/>
  <c r="J143" i="18"/>
  <c r="AJ143" i="18" s="1"/>
  <c r="G143" i="18"/>
  <c r="E143" i="18"/>
  <c r="R143" i="18" s="1"/>
  <c r="AB143" i="18" s="1"/>
  <c r="D143" i="18"/>
  <c r="C143" i="18"/>
  <c r="B143" i="18"/>
  <c r="AN142" i="18"/>
  <c r="AM142" i="18"/>
  <c r="AL142" i="18"/>
  <c r="Y142" i="18" s="1"/>
  <c r="AK142" i="18"/>
  <c r="AG142" i="18"/>
  <c r="AH142" i="18" s="1"/>
  <c r="AE142" i="18"/>
  <c r="AC142" i="18"/>
  <c r="AA142" i="18"/>
  <c r="AD142" i="18" s="1"/>
  <c r="Z142" i="18"/>
  <c r="X142" i="18"/>
  <c r="W142" i="18"/>
  <c r="V142" i="18"/>
  <c r="U142" i="18"/>
  <c r="T142" i="18"/>
  <c r="S142" i="18"/>
  <c r="Q142" i="18"/>
  <c r="P142" i="18"/>
  <c r="O142" i="18"/>
  <c r="N142" i="18"/>
  <c r="M142" i="18"/>
  <c r="J142" i="18"/>
  <c r="AJ142" i="18" s="1"/>
  <c r="G142" i="18"/>
  <c r="E142" i="18"/>
  <c r="R142" i="18" s="1"/>
  <c r="AB142" i="18" s="1"/>
  <c r="D142" i="18"/>
  <c r="C142" i="18"/>
  <c r="B142" i="18"/>
  <c r="AN141" i="18"/>
  <c r="AM141" i="18"/>
  <c r="AK141" i="18"/>
  <c r="AG141" i="18"/>
  <c r="AH141" i="18" s="1"/>
  <c r="AE141" i="18"/>
  <c r="AC141" i="18"/>
  <c r="AA141" i="18"/>
  <c r="AD141" i="18" s="1"/>
  <c r="Z141" i="18"/>
  <c r="X141" i="18"/>
  <c r="W141" i="18"/>
  <c r="V141" i="18"/>
  <c r="U141" i="18"/>
  <c r="T141" i="18"/>
  <c r="S141" i="18"/>
  <c r="Q141" i="18"/>
  <c r="P141" i="18"/>
  <c r="O141" i="18"/>
  <c r="N141" i="18"/>
  <c r="M141" i="18"/>
  <c r="J141" i="18"/>
  <c r="AJ141" i="18" s="1"/>
  <c r="G141" i="18"/>
  <c r="E141" i="18"/>
  <c r="R141" i="18" s="1"/>
  <c r="AB141" i="18" s="1"/>
  <c r="D141" i="18"/>
  <c r="C141" i="18"/>
  <c r="B141" i="18"/>
  <c r="AN140" i="18"/>
  <c r="AM140" i="18"/>
  <c r="AL140" i="18"/>
  <c r="Y140" i="18" s="1"/>
  <c r="AK140" i="18"/>
  <c r="AG140" i="18"/>
  <c r="AH140" i="18" s="1"/>
  <c r="AE140" i="18"/>
  <c r="AC140" i="18"/>
  <c r="AA140" i="18"/>
  <c r="AD140" i="18" s="1"/>
  <c r="Z140" i="18"/>
  <c r="X140" i="18"/>
  <c r="W140" i="18"/>
  <c r="V140" i="18"/>
  <c r="U140" i="18"/>
  <c r="T140" i="18"/>
  <c r="S140" i="18"/>
  <c r="Q140" i="18"/>
  <c r="P140" i="18"/>
  <c r="O140" i="18"/>
  <c r="N140" i="18"/>
  <c r="M140" i="18"/>
  <c r="J140" i="18"/>
  <c r="AJ140" i="18" s="1"/>
  <c r="G140" i="18"/>
  <c r="E140" i="18"/>
  <c r="R140" i="18" s="1"/>
  <c r="AB140" i="18" s="1"/>
  <c r="D140" i="18"/>
  <c r="C140" i="18"/>
  <c r="B140" i="18"/>
  <c r="AN139" i="18"/>
  <c r="AM139" i="18"/>
  <c r="AK139" i="18"/>
  <c r="AG139" i="18"/>
  <c r="AH139" i="18" s="1"/>
  <c r="AE139" i="18"/>
  <c r="AC139" i="18"/>
  <c r="AA139" i="18"/>
  <c r="AD139" i="18" s="1"/>
  <c r="Z139" i="18"/>
  <c r="X139" i="18"/>
  <c r="W139" i="18"/>
  <c r="V139" i="18"/>
  <c r="U139" i="18"/>
  <c r="T139" i="18"/>
  <c r="S139" i="18"/>
  <c r="Q139" i="18"/>
  <c r="P139" i="18"/>
  <c r="O139" i="18"/>
  <c r="N139" i="18"/>
  <c r="M139" i="18"/>
  <c r="J139" i="18"/>
  <c r="AJ139" i="18" s="1"/>
  <c r="G139" i="18"/>
  <c r="E139" i="18"/>
  <c r="R139" i="18" s="1"/>
  <c r="AL139" i="18" s="1"/>
  <c r="Y139" i="18" s="1"/>
  <c r="D139" i="18"/>
  <c r="C139" i="18"/>
  <c r="B139" i="18"/>
  <c r="AN138" i="18"/>
  <c r="AM138" i="18"/>
  <c r="AK138" i="18"/>
  <c r="AG138" i="18"/>
  <c r="AH138" i="18" s="1"/>
  <c r="AE138" i="18"/>
  <c r="AC138" i="18"/>
  <c r="AA138" i="18"/>
  <c r="AD138" i="18" s="1"/>
  <c r="Z138" i="18"/>
  <c r="X138" i="18"/>
  <c r="W138" i="18"/>
  <c r="V138" i="18"/>
  <c r="U138" i="18"/>
  <c r="T138" i="18"/>
  <c r="S138" i="18"/>
  <c r="Q138" i="18"/>
  <c r="P138" i="18"/>
  <c r="O138" i="18"/>
  <c r="N138" i="18"/>
  <c r="M138" i="18"/>
  <c r="J138" i="18"/>
  <c r="AJ138" i="18" s="1"/>
  <c r="G138" i="18"/>
  <c r="E138" i="18"/>
  <c r="R138" i="18" s="1"/>
  <c r="AB138" i="18" s="1"/>
  <c r="D138" i="18"/>
  <c r="C138" i="18"/>
  <c r="B138" i="18"/>
  <c r="AN137" i="18"/>
  <c r="AM137" i="18"/>
  <c r="AL137" i="18"/>
  <c r="AK137" i="18"/>
  <c r="AG137" i="18"/>
  <c r="AH137" i="18" s="1"/>
  <c r="AE137" i="18"/>
  <c r="AC137" i="18"/>
  <c r="AA137" i="18"/>
  <c r="AD137" i="18" s="1"/>
  <c r="Z137" i="18"/>
  <c r="X137" i="18"/>
  <c r="W137" i="18"/>
  <c r="V137" i="18"/>
  <c r="U137" i="18"/>
  <c r="T137" i="18"/>
  <c r="S137" i="18"/>
  <c r="Q137" i="18"/>
  <c r="P137" i="18"/>
  <c r="O137" i="18"/>
  <c r="N137" i="18"/>
  <c r="M137" i="18"/>
  <c r="J137" i="18"/>
  <c r="AJ137" i="18" s="1"/>
  <c r="G137" i="18"/>
  <c r="E137" i="18"/>
  <c r="R137" i="18" s="1"/>
  <c r="AB137" i="18" s="1"/>
  <c r="D137" i="18"/>
  <c r="C137" i="18"/>
  <c r="B137" i="18"/>
  <c r="AN136" i="18"/>
  <c r="AM136" i="18"/>
  <c r="AK136" i="18"/>
  <c r="AG136" i="18"/>
  <c r="AH136" i="18" s="1"/>
  <c r="AE136" i="18"/>
  <c r="AC136" i="18"/>
  <c r="AA136" i="18"/>
  <c r="AD136" i="18" s="1"/>
  <c r="Z136" i="18"/>
  <c r="X136" i="18"/>
  <c r="W136" i="18"/>
  <c r="V136" i="18"/>
  <c r="U136" i="18"/>
  <c r="T136" i="18"/>
  <c r="S136" i="18"/>
  <c r="Q136" i="18"/>
  <c r="P136" i="18"/>
  <c r="O136" i="18"/>
  <c r="N136" i="18"/>
  <c r="M136" i="18"/>
  <c r="J136" i="18"/>
  <c r="AJ136" i="18" s="1"/>
  <c r="G136" i="18"/>
  <c r="E136" i="18"/>
  <c r="R136" i="18" s="1"/>
  <c r="AL136" i="18" s="1"/>
  <c r="Y136" i="18" s="1"/>
  <c r="D136" i="18"/>
  <c r="C136" i="18"/>
  <c r="B136" i="18"/>
  <c r="AN135" i="18"/>
  <c r="AM135" i="18"/>
  <c r="AL135" i="18"/>
  <c r="Y135" i="18" s="1"/>
  <c r="AK135" i="18"/>
  <c r="AG135" i="18"/>
  <c r="AH135" i="18" s="1"/>
  <c r="AE135" i="18"/>
  <c r="AC135" i="18"/>
  <c r="AA135" i="18"/>
  <c r="AD135" i="18" s="1"/>
  <c r="Z135" i="18"/>
  <c r="X135" i="18"/>
  <c r="W135" i="18"/>
  <c r="V135" i="18"/>
  <c r="U135" i="18"/>
  <c r="T135" i="18"/>
  <c r="S135" i="18"/>
  <c r="Q135" i="18"/>
  <c r="P135" i="18"/>
  <c r="O135" i="18"/>
  <c r="N135" i="18"/>
  <c r="M135" i="18"/>
  <c r="J135" i="18"/>
  <c r="AJ135" i="18" s="1"/>
  <c r="G135" i="18"/>
  <c r="E135" i="18"/>
  <c r="R135" i="18" s="1"/>
  <c r="AB135" i="18" s="1"/>
  <c r="D135" i="18"/>
  <c r="C135" i="18"/>
  <c r="B135" i="18"/>
  <c r="AN134" i="18"/>
  <c r="AM134" i="18"/>
  <c r="AL134" i="18"/>
  <c r="Y134" i="18" s="1"/>
  <c r="AK134" i="18"/>
  <c r="AG134" i="18"/>
  <c r="AH134" i="18" s="1"/>
  <c r="AE134" i="18"/>
  <c r="AC134" i="18"/>
  <c r="AA134" i="18"/>
  <c r="AD134" i="18" s="1"/>
  <c r="Z134" i="18"/>
  <c r="X134" i="18"/>
  <c r="W134" i="18"/>
  <c r="V134" i="18"/>
  <c r="U134" i="18"/>
  <c r="T134" i="18"/>
  <c r="S134" i="18"/>
  <c r="Q134" i="18"/>
  <c r="P134" i="18"/>
  <c r="O134" i="18"/>
  <c r="N134" i="18"/>
  <c r="M134" i="18"/>
  <c r="J134" i="18"/>
  <c r="AJ134" i="18" s="1"/>
  <c r="G134" i="18"/>
  <c r="E134" i="18"/>
  <c r="R134" i="18" s="1"/>
  <c r="AB134" i="18" s="1"/>
  <c r="D134" i="18"/>
  <c r="C134" i="18"/>
  <c r="B134" i="18"/>
  <c r="AN133" i="18"/>
  <c r="AM133" i="18"/>
  <c r="AK133" i="18"/>
  <c r="AG133" i="18"/>
  <c r="AH133" i="18" s="1"/>
  <c r="AE133" i="18"/>
  <c r="AC133" i="18"/>
  <c r="AA133" i="18"/>
  <c r="AD133" i="18" s="1"/>
  <c r="Z133" i="18"/>
  <c r="X133" i="18"/>
  <c r="W133" i="18"/>
  <c r="V133" i="18"/>
  <c r="U133" i="18"/>
  <c r="T133" i="18"/>
  <c r="S133" i="18"/>
  <c r="Q133" i="18"/>
  <c r="P133" i="18"/>
  <c r="O133" i="18"/>
  <c r="N133" i="18"/>
  <c r="M133" i="18"/>
  <c r="J133" i="18"/>
  <c r="AJ133" i="18" s="1"/>
  <c r="G133" i="18"/>
  <c r="E133" i="18"/>
  <c r="R133" i="18" s="1"/>
  <c r="AB133" i="18" s="1"/>
  <c r="D133" i="18"/>
  <c r="C133" i="18"/>
  <c r="B133" i="18"/>
  <c r="AN132" i="18"/>
  <c r="AM132" i="18"/>
  <c r="AL132" i="18"/>
  <c r="Y132" i="18" s="1"/>
  <c r="AK132" i="18"/>
  <c r="AG132" i="18"/>
  <c r="AH132" i="18" s="1"/>
  <c r="AE132" i="18"/>
  <c r="AC132" i="18"/>
  <c r="AA132" i="18"/>
  <c r="AD132" i="18" s="1"/>
  <c r="Z132" i="18"/>
  <c r="X132" i="18"/>
  <c r="W132" i="18"/>
  <c r="V132" i="18"/>
  <c r="U132" i="18"/>
  <c r="T132" i="18"/>
  <c r="S132" i="18"/>
  <c r="Q132" i="18"/>
  <c r="P132" i="18"/>
  <c r="O132" i="18"/>
  <c r="N132" i="18"/>
  <c r="M132" i="18"/>
  <c r="J132" i="18"/>
  <c r="AJ132" i="18" s="1"/>
  <c r="G132" i="18"/>
  <c r="E132" i="18"/>
  <c r="R132" i="18" s="1"/>
  <c r="AB132" i="18" s="1"/>
  <c r="D132" i="18"/>
  <c r="C132" i="18"/>
  <c r="B132" i="18"/>
  <c r="AN131" i="18"/>
  <c r="AM131" i="18"/>
  <c r="AK131" i="18"/>
  <c r="AG131" i="18"/>
  <c r="AH131" i="18" s="1"/>
  <c r="AE131" i="18"/>
  <c r="AC131" i="18"/>
  <c r="AA131" i="18"/>
  <c r="AD131" i="18" s="1"/>
  <c r="Z131" i="18"/>
  <c r="X131" i="18"/>
  <c r="W131" i="18"/>
  <c r="V131" i="18"/>
  <c r="U131" i="18"/>
  <c r="T131" i="18"/>
  <c r="S131" i="18"/>
  <c r="Q131" i="18"/>
  <c r="P131" i="18"/>
  <c r="O131" i="18"/>
  <c r="N131" i="18"/>
  <c r="M131" i="18"/>
  <c r="J131" i="18"/>
  <c r="AJ131" i="18" s="1"/>
  <c r="G131" i="18"/>
  <c r="E131" i="18"/>
  <c r="R131" i="18" s="1"/>
  <c r="AL131" i="18" s="1"/>
  <c r="Y131" i="18" s="1"/>
  <c r="D131" i="18"/>
  <c r="C131" i="18"/>
  <c r="B131" i="18"/>
  <c r="AN130" i="18"/>
  <c r="AM130" i="18"/>
  <c r="AK130" i="18"/>
  <c r="AG130" i="18"/>
  <c r="AH130" i="18" s="1"/>
  <c r="AE130" i="18"/>
  <c r="AC130" i="18"/>
  <c r="AA130" i="18"/>
  <c r="AD130" i="18" s="1"/>
  <c r="Z130" i="18"/>
  <c r="X130" i="18"/>
  <c r="W130" i="18"/>
  <c r="V130" i="18"/>
  <c r="U130" i="18"/>
  <c r="T130" i="18"/>
  <c r="S130" i="18"/>
  <c r="Q130" i="18"/>
  <c r="P130" i="18"/>
  <c r="O130" i="18"/>
  <c r="N130" i="18"/>
  <c r="M130" i="18"/>
  <c r="J130" i="18"/>
  <c r="AJ130" i="18" s="1"/>
  <c r="G130" i="18"/>
  <c r="E130" i="18"/>
  <c r="R130" i="18" s="1"/>
  <c r="AB130" i="18" s="1"/>
  <c r="D130" i="18"/>
  <c r="C130" i="18"/>
  <c r="B130" i="18"/>
  <c r="AN129" i="18"/>
  <c r="AM129" i="18"/>
  <c r="AL129" i="18"/>
  <c r="AK129" i="18"/>
  <c r="AG129" i="18"/>
  <c r="AH129" i="18" s="1"/>
  <c r="AE129" i="18"/>
  <c r="AC129" i="18"/>
  <c r="AA129" i="18"/>
  <c r="AD129" i="18" s="1"/>
  <c r="Z129" i="18"/>
  <c r="X129" i="18"/>
  <c r="W129" i="18"/>
  <c r="V129" i="18"/>
  <c r="U129" i="18"/>
  <c r="T129" i="18"/>
  <c r="S129" i="18"/>
  <c r="Q129" i="18"/>
  <c r="P129" i="18"/>
  <c r="O129" i="18"/>
  <c r="N129" i="18"/>
  <c r="M129" i="18"/>
  <c r="J129" i="18"/>
  <c r="AJ129" i="18" s="1"/>
  <c r="G129" i="18"/>
  <c r="E129" i="18"/>
  <c r="R129" i="18" s="1"/>
  <c r="AB129" i="18" s="1"/>
  <c r="D129" i="18"/>
  <c r="C129" i="18"/>
  <c r="B129" i="18"/>
  <c r="AN128" i="18"/>
  <c r="AM128" i="18"/>
  <c r="AK128" i="18"/>
  <c r="AG128" i="18"/>
  <c r="AH128" i="18" s="1"/>
  <c r="AE128" i="18"/>
  <c r="AC128" i="18"/>
  <c r="AA128" i="18"/>
  <c r="AD128" i="18" s="1"/>
  <c r="Z128" i="18"/>
  <c r="X128" i="18"/>
  <c r="W128" i="18"/>
  <c r="V128" i="18"/>
  <c r="U128" i="18"/>
  <c r="T128" i="18"/>
  <c r="S128" i="18"/>
  <c r="Q128" i="18"/>
  <c r="P128" i="18"/>
  <c r="O128" i="18"/>
  <c r="N128" i="18"/>
  <c r="M128" i="18"/>
  <c r="J128" i="18"/>
  <c r="AJ128" i="18" s="1"/>
  <c r="G128" i="18"/>
  <c r="E128" i="18"/>
  <c r="R128" i="18" s="1"/>
  <c r="AL128" i="18" s="1"/>
  <c r="Y128" i="18" s="1"/>
  <c r="D128" i="18"/>
  <c r="C128" i="18"/>
  <c r="B128" i="18"/>
  <c r="AN127" i="18"/>
  <c r="AM127" i="18"/>
  <c r="AL127" i="18"/>
  <c r="Y127" i="18" s="1"/>
  <c r="AK127" i="18"/>
  <c r="AG127" i="18"/>
  <c r="AH127" i="18" s="1"/>
  <c r="AE127" i="18"/>
  <c r="AC127" i="18"/>
  <c r="AA127" i="18"/>
  <c r="AD127" i="18" s="1"/>
  <c r="Z127" i="18"/>
  <c r="X127" i="18"/>
  <c r="W127" i="18"/>
  <c r="V127" i="18"/>
  <c r="U127" i="18"/>
  <c r="T127" i="18"/>
  <c r="S127" i="18"/>
  <c r="Q127" i="18"/>
  <c r="P127" i="18"/>
  <c r="O127" i="18"/>
  <c r="N127" i="18"/>
  <c r="M127" i="18"/>
  <c r="J127" i="18"/>
  <c r="AJ127" i="18" s="1"/>
  <c r="G127" i="18"/>
  <c r="E127" i="18"/>
  <c r="R127" i="18" s="1"/>
  <c r="AB127" i="18" s="1"/>
  <c r="D127" i="18"/>
  <c r="C127" i="18"/>
  <c r="B127" i="18"/>
  <c r="AN126" i="18"/>
  <c r="AM126" i="18"/>
  <c r="AL126" i="18"/>
  <c r="Y126" i="18" s="1"/>
  <c r="AK126" i="18"/>
  <c r="AG126" i="18"/>
  <c r="AH126" i="18" s="1"/>
  <c r="AE126" i="18"/>
  <c r="AC126" i="18"/>
  <c r="AA126" i="18"/>
  <c r="AD126" i="18" s="1"/>
  <c r="Z126" i="18"/>
  <c r="X126" i="18"/>
  <c r="W126" i="18"/>
  <c r="V126" i="18"/>
  <c r="U126" i="18"/>
  <c r="T126" i="18"/>
  <c r="S126" i="18"/>
  <c r="Q126" i="18"/>
  <c r="P126" i="18"/>
  <c r="O126" i="18"/>
  <c r="N126" i="18"/>
  <c r="M126" i="18"/>
  <c r="J126" i="18"/>
  <c r="AJ126" i="18" s="1"/>
  <c r="G126" i="18"/>
  <c r="E126" i="18"/>
  <c r="R126" i="18" s="1"/>
  <c r="AB126" i="18" s="1"/>
  <c r="D126" i="18"/>
  <c r="C126" i="18"/>
  <c r="B126" i="18"/>
  <c r="AN125" i="18"/>
  <c r="AM125" i="18"/>
  <c r="AK125" i="18"/>
  <c r="AG125" i="18"/>
  <c r="AH125" i="18" s="1"/>
  <c r="AE125" i="18"/>
  <c r="AC125" i="18"/>
  <c r="AA125" i="18"/>
  <c r="AD125" i="18" s="1"/>
  <c r="Z125" i="18"/>
  <c r="X125" i="18"/>
  <c r="W125" i="18"/>
  <c r="V125" i="18"/>
  <c r="U125" i="18"/>
  <c r="T125" i="18"/>
  <c r="S125" i="18"/>
  <c r="Q125" i="18"/>
  <c r="P125" i="18"/>
  <c r="O125" i="18"/>
  <c r="N125" i="18"/>
  <c r="M125" i="18"/>
  <c r="J125" i="18"/>
  <c r="AJ125" i="18" s="1"/>
  <c r="G125" i="18"/>
  <c r="E125" i="18"/>
  <c r="R125" i="18" s="1"/>
  <c r="AB125" i="18" s="1"/>
  <c r="D125" i="18"/>
  <c r="C125" i="18"/>
  <c r="B125" i="18"/>
  <c r="AN124" i="18"/>
  <c r="AM124" i="18"/>
  <c r="AL124" i="18"/>
  <c r="Y124" i="18" s="1"/>
  <c r="AK124" i="18"/>
  <c r="AG124" i="18"/>
  <c r="AH124" i="18" s="1"/>
  <c r="AE124" i="18"/>
  <c r="AC124" i="18"/>
  <c r="AA124" i="18"/>
  <c r="AD124" i="18" s="1"/>
  <c r="Z124" i="18"/>
  <c r="X124" i="18"/>
  <c r="W124" i="18"/>
  <c r="V124" i="18"/>
  <c r="U124" i="18"/>
  <c r="T124" i="18"/>
  <c r="S124" i="18"/>
  <c r="Q124" i="18"/>
  <c r="P124" i="18"/>
  <c r="O124" i="18"/>
  <c r="N124" i="18"/>
  <c r="M124" i="18"/>
  <c r="J124" i="18"/>
  <c r="AJ124" i="18" s="1"/>
  <c r="G124" i="18"/>
  <c r="E124" i="18"/>
  <c r="R124" i="18" s="1"/>
  <c r="AB124" i="18" s="1"/>
  <c r="D124" i="18"/>
  <c r="C124" i="18"/>
  <c r="B124" i="18"/>
  <c r="AN123" i="18"/>
  <c r="AM123" i="18"/>
  <c r="AK123" i="18"/>
  <c r="AG123" i="18"/>
  <c r="AH123" i="18" s="1"/>
  <c r="AE123" i="18"/>
  <c r="AC123" i="18"/>
  <c r="AA123" i="18"/>
  <c r="AD123" i="18" s="1"/>
  <c r="Z123" i="18"/>
  <c r="X123" i="18"/>
  <c r="W123" i="18"/>
  <c r="V123" i="18"/>
  <c r="U123" i="18"/>
  <c r="T123" i="18"/>
  <c r="S123" i="18"/>
  <c r="Q123" i="18"/>
  <c r="P123" i="18"/>
  <c r="O123" i="18"/>
  <c r="N123" i="18"/>
  <c r="M123" i="18"/>
  <c r="J123" i="18"/>
  <c r="AJ123" i="18" s="1"/>
  <c r="G123" i="18"/>
  <c r="E123" i="18"/>
  <c r="R123" i="18" s="1"/>
  <c r="AL123" i="18" s="1"/>
  <c r="Y123" i="18" s="1"/>
  <c r="D123" i="18"/>
  <c r="C123" i="18"/>
  <c r="B123" i="18"/>
  <c r="AN122" i="18"/>
  <c r="AM122" i="18"/>
  <c r="AK122" i="18"/>
  <c r="AG122" i="18"/>
  <c r="AH122" i="18" s="1"/>
  <c r="AE122" i="18"/>
  <c r="AC122" i="18"/>
  <c r="AA122" i="18"/>
  <c r="AD122" i="18" s="1"/>
  <c r="Z122" i="18"/>
  <c r="X122" i="18"/>
  <c r="W122" i="18"/>
  <c r="V122" i="18"/>
  <c r="U122" i="18"/>
  <c r="T122" i="18"/>
  <c r="S122" i="18"/>
  <c r="Q122" i="18"/>
  <c r="P122" i="18"/>
  <c r="O122" i="18"/>
  <c r="N122" i="18"/>
  <c r="M122" i="18"/>
  <c r="J122" i="18"/>
  <c r="AJ122" i="18" s="1"/>
  <c r="G122" i="18"/>
  <c r="E122" i="18"/>
  <c r="R122" i="18" s="1"/>
  <c r="AB122" i="18" s="1"/>
  <c r="D122" i="18"/>
  <c r="C122" i="18"/>
  <c r="B122" i="18"/>
  <c r="AN121" i="18"/>
  <c r="AM121" i="18"/>
  <c r="AL121" i="18"/>
  <c r="AK121" i="18"/>
  <c r="AG121" i="18"/>
  <c r="AH121" i="18" s="1"/>
  <c r="AE121" i="18"/>
  <c r="AC121" i="18"/>
  <c r="AA121" i="18"/>
  <c r="AD121" i="18" s="1"/>
  <c r="Z121" i="18"/>
  <c r="X121" i="18"/>
  <c r="W121" i="18"/>
  <c r="V121" i="18"/>
  <c r="U121" i="18"/>
  <c r="T121" i="18"/>
  <c r="S121" i="18"/>
  <c r="Q121" i="18"/>
  <c r="P121" i="18"/>
  <c r="O121" i="18"/>
  <c r="N121" i="18"/>
  <c r="M121" i="18"/>
  <c r="J121" i="18"/>
  <c r="AJ121" i="18" s="1"/>
  <c r="G121" i="18"/>
  <c r="E121" i="18"/>
  <c r="R121" i="18" s="1"/>
  <c r="AB121" i="18" s="1"/>
  <c r="D121" i="18"/>
  <c r="C121" i="18"/>
  <c r="B121" i="18"/>
  <c r="AN120" i="18"/>
  <c r="AM120" i="18"/>
  <c r="AK120" i="18"/>
  <c r="AG120" i="18"/>
  <c r="AH120" i="18" s="1"/>
  <c r="AE120" i="18"/>
  <c r="AC120" i="18"/>
  <c r="AA120" i="18"/>
  <c r="AD120" i="18" s="1"/>
  <c r="Z120" i="18"/>
  <c r="X120" i="18"/>
  <c r="W120" i="18"/>
  <c r="V120" i="18"/>
  <c r="U120" i="18"/>
  <c r="T120" i="18"/>
  <c r="S120" i="18"/>
  <c r="Q120" i="18"/>
  <c r="P120" i="18"/>
  <c r="O120" i="18"/>
  <c r="N120" i="18"/>
  <c r="M120" i="18"/>
  <c r="J120" i="18"/>
  <c r="AJ120" i="18" s="1"/>
  <c r="G120" i="18"/>
  <c r="E120" i="18"/>
  <c r="R120" i="18" s="1"/>
  <c r="AL120" i="18" s="1"/>
  <c r="Y120" i="18" s="1"/>
  <c r="D120" i="18"/>
  <c r="C120" i="18"/>
  <c r="B120" i="18"/>
  <c r="AN119" i="18"/>
  <c r="AM119" i="18"/>
  <c r="AL119" i="18"/>
  <c r="Y119" i="18" s="1"/>
  <c r="AK119" i="18"/>
  <c r="AG119" i="18"/>
  <c r="AH119" i="18" s="1"/>
  <c r="AE119" i="18"/>
  <c r="AC119" i="18"/>
  <c r="AA119" i="18"/>
  <c r="AD119" i="18" s="1"/>
  <c r="Z119" i="18"/>
  <c r="X119" i="18"/>
  <c r="W119" i="18"/>
  <c r="V119" i="18"/>
  <c r="U119" i="18"/>
  <c r="T119" i="18"/>
  <c r="S119" i="18"/>
  <c r="Q119" i="18"/>
  <c r="P119" i="18"/>
  <c r="O119" i="18"/>
  <c r="N119" i="18"/>
  <c r="M119" i="18"/>
  <c r="J119" i="18"/>
  <c r="AJ119" i="18" s="1"/>
  <c r="G119" i="18"/>
  <c r="E119" i="18"/>
  <c r="R119" i="18" s="1"/>
  <c r="AB119" i="18" s="1"/>
  <c r="D119" i="18"/>
  <c r="C119" i="18"/>
  <c r="B119" i="18"/>
  <c r="AN118" i="18"/>
  <c r="AM118" i="18"/>
  <c r="AL118" i="18"/>
  <c r="Y118" i="18" s="1"/>
  <c r="AK118" i="18"/>
  <c r="AG118" i="18"/>
  <c r="AH118" i="18" s="1"/>
  <c r="AE118" i="18"/>
  <c r="AC118" i="18"/>
  <c r="AA118" i="18"/>
  <c r="AD118" i="18" s="1"/>
  <c r="Z118" i="18"/>
  <c r="X118" i="18"/>
  <c r="W118" i="18"/>
  <c r="V118" i="18"/>
  <c r="U118" i="18"/>
  <c r="T118" i="18"/>
  <c r="S118" i="18"/>
  <c r="Q118" i="18"/>
  <c r="P118" i="18"/>
  <c r="O118" i="18"/>
  <c r="N118" i="18"/>
  <c r="M118" i="18"/>
  <c r="J118" i="18"/>
  <c r="AJ118" i="18" s="1"/>
  <c r="G118" i="18"/>
  <c r="E118" i="18"/>
  <c r="R118" i="18" s="1"/>
  <c r="AB118" i="18" s="1"/>
  <c r="D118" i="18"/>
  <c r="C118" i="18"/>
  <c r="B118" i="18"/>
  <c r="AN117" i="18"/>
  <c r="AM117" i="18"/>
  <c r="AK117" i="18"/>
  <c r="AG117" i="18"/>
  <c r="AH117" i="18" s="1"/>
  <c r="AE117" i="18"/>
  <c r="AC117" i="18"/>
  <c r="AA117" i="18"/>
  <c r="AD117" i="18" s="1"/>
  <c r="Z117" i="18"/>
  <c r="X117" i="18"/>
  <c r="W117" i="18"/>
  <c r="V117" i="18"/>
  <c r="U117" i="18"/>
  <c r="T117" i="18"/>
  <c r="S117" i="18"/>
  <c r="Q117" i="18"/>
  <c r="P117" i="18"/>
  <c r="O117" i="18"/>
  <c r="N117" i="18"/>
  <c r="M117" i="18"/>
  <c r="J117" i="18"/>
  <c r="AJ117" i="18" s="1"/>
  <c r="G117" i="18"/>
  <c r="E117" i="18"/>
  <c r="R117" i="18" s="1"/>
  <c r="AB117" i="18" s="1"/>
  <c r="D117" i="18"/>
  <c r="C117" i="18"/>
  <c r="B117" i="18"/>
  <c r="AN116" i="18"/>
  <c r="AM116" i="18"/>
  <c r="AL116" i="18"/>
  <c r="Y116" i="18" s="1"/>
  <c r="AK116" i="18"/>
  <c r="AG116" i="18"/>
  <c r="AH116" i="18" s="1"/>
  <c r="AE116" i="18"/>
  <c r="AC116" i="18"/>
  <c r="AA116" i="18"/>
  <c r="AD116" i="18" s="1"/>
  <c r="Z116" i="18"/>
  <c r="X116" i="18"/>
  <c r="W116" i="18"/>
  <c r="V116" i="18"/>
  <c r="U116" i="18"/>
  <c r="T116" i="18"/>
  <c r="S116" i="18"/>
  <c r="Q116" i="18"/>
  <c r="P116" i="18"/>
  <c r="O116" i="18"/>
  <c r="N116" i="18"/>
  <c r="M116" i="18"/>
  <c r="J116" i="18"/>
  <c r="AJ116" i="18" s="1"/>
  <c r="G116" i="18"/>
  <c r="E116" i="18"/>
  <c r="R116" i="18" s="1"/>
  <c r="AB116" i="18" s="1"/>
  <c r="D116" i="18"/>
  <c r="C116" i="18"/>
  <c r="B116" i="18"/>
  <c r="AN115" i="18"/>
  <c r="AM115" i="18"/>
  <c r="AK115" i="18"/>
  <c r="AG115" i="18"/>
  <c r="AH115" i="18" s="1"/>
  <c r="AE115" i="18"/>
  <c r="AC115" i="18"/>
  <c r="AA115" i="18"/>
  <c r="AD115" i="18" s="1"/>
  <c r="Z115" i="18"/>
  <c r="X115" i="18"/>
  <c r="W115" i="18"/>
  <c r="V115" i="18"/>
  <c r="U115" i="18"/>
  <c r="T115" i="18"/>
  <c r="S115" i="18"/>
  <c r="Q115" i="18"/>
  <c r="P115" i="18"/>
  <c r="O115" i="18"/>
  <c r="N115" i="18"/>
  <c r="M115" i="18"/>
  <c r="J115" i="18"/>
  <c r="AJ115" i="18" s="1"/>
  <c r="G115" i="18"/>
  <c r="E115" i="18"/>
  <c r="R115" i="18" s="1"/>
  <c r="AL115" i="18" s="1"/>
  <c r="Y115" i="18" s="1"/>
  <c r="D115" i="18"/>
  <c r="C115" i="18"/>
  <c r="B115" i="18"/>
  <c r="AN114" i="18"/>
  <c r="AM114" i="18"/>
  <c r="AK114" i="18"/>
  <c r="AG114" i="18"/>
  <c r="AH114" i="18" s="1"/>
  <c r="AE114" i="18"/>
  <c r="AC114" i="18"/>
  <c r="AA114" i="18"/>
  <c r="AD114" i="18" s="1"/>
  <c r="Z114" i="18"/>
  <c r="X114" i="18"/>
  <c r="W114" i="18"/>
  <c r="V114" i="18"/>
  <c r="U114" i="18"/>
  <c r="T114" i="18"/>
  <c r="S114" i="18"/>
  <c r="Q114" i="18"/>
  <c r="P114" i="18"/>
  <c r="O114" i="18"/>
  <c r="N114" i="18"/>
  <c r="M114" i="18"/>
  <c r="J114" i="18"/>
  <c r="AJ114" i="18" s="1"/>
  <c r="G114" i="18"/>
  <c r="E114" i="18"/>
  <c r="R114" i="18" s="1"/>
  <c r="AB114" i="18" s="1"/>
  <c r="D114" i="18"/>
  <c r="C114" i="18"/>
  <c r="B114" i="18"/>
  <c r="AN113" i="18"/>
  <c r="AM113" i="18"/>
  <c r="AL113" i="18"/>
  <c r="AK113" i="18"/>
  <c r="AG113" i="18"/>
  <c r="AH113" i="18" s="1"/>
  <c r="AE113" i="18"/>
  <c r="AC113" i="18"/>
  <c r="AA113" i="18"/>
  <c r="AD113" i="18" s="1"/>
  <c r="Z113" i="18"/>
  <c r="X113" i="18"/>
  <c r="W113" i="18"/>
  <c r="V113" i="18"/>
  <c r="U113" i="18"/>
  <c r="T113" i="18"/>
  <c r="S113" i="18"/>
  <c r="Q113" i="18"/>
  <c r="P113" i="18"/>
  <c r="O113" i="18"/>
  <c r="N113" i="18"/>
  <c r="M113" i="18"/>
  <c r="J113" i="18"/>
  <c r="AJ113" i="18" s="1"/>
  <c r="G113" i="18"/>
  <c r="E113" i="18"/>
  <c r="R113" i="18" s="1"/>
  <c r="AB113" i="18" s="1"/>
  <c r="D113" i="18"/>
  <c r="C113" i="18"/>
  <c r="B113" i="18"/>
  <c r="AN112" i="18"/>
  <c r="AM112" i="18"/>
  <c r="AK112" i="18"/>
  <c r="AG112" i="18"/>
  <c r="AH112" i="18" s="1"/>
  <c r="AE112" i="18"/>
  <c r="AC112" i="18"/>
  <c r="AA112" i="18"/>
  <c r="AD112" i="18" s="1"/>
  <c r="Z112" i="18"/>
  <c r="X112" i="18"/>
  <c r="W112" i="18"/>
  <c r="V112" i="18"/>
  <c r="U112" i="18"/>
  <c r="T112" i="18"/>
  <c r="S112" i="18"/>
  <c r="Q112" i="18"/>
  <c r="P112" i="18"/>
  <c r="O112" i="18"/>
  <c r="N112" i="18"/>
  <c r="M112" i="18"/>
  <c r="J112" i="18"/>
  <c r="AJ112" i="18" s="1"/>
  <c r="G112" i="18"/>
  <c r="E112" i="18"/>
  <c r="R112" i="18" s="1"/>
  <c r="AL112" i="18" s="1"/>
  <c r="Y112" i="18" s="1"/>
  <c r="D112" i="18"/>
  <c r="C112" i="18"/>
  <c r="B112" i="18"/>
  <c r="AN111" i="18"/>
  <c r="AM111" i="18"/>
  <c r="AL111" i="18"/>
  <c r="Y111" i="18" s="1"/>
  <c r="AK111" i="18"/>
  <c r="AG111" i="18"/>
  <c r="AH111" i="18" s="1"/>
  <c r="AE111" i="18"/>
  <c r="AC111" i="18"/>
  <c r="AA111" i="18"/>
  <c r="AD111" i="18" s="1"/>
  <c r="Z111" i="18"/>
  <c r="X111" i="18"/>
  <c r="W111" i="18"/>
  <c r="V111" i="18"/>
  <c r="U111" i="18"/>
  <c r="T111" i="18"/>
  <c r="S111" i="18"/>
  <c r="Q111" i="18"/>
  <c r="P111" i="18"/>
  <c r="O111" i="18"/>
  <c r="N111" i="18"/>
  <c r="M111" i="18"/>
  <c r="J111" i="18"/>
  <c r="AJ111" i="18" s="1"/>
  <c r="G111" i="18"/>
  <c r="E111" i="18"/>
  <c r="R111" i="18" s="1"/>
  <c r="AB111" i="18" s="1"/>
  <c r="D111" i="18"/>
  <c r="C111" i="18"/>
  <c r="B111" i="18"/>
  <c r="AN110" i="18"/>
  <c r="AM110" i="18"/>
  <c r="AL110" i="18"/>
  <c r="Y110" i="18" s="1"/>
  <c r="AK110" i="18"/>
  <c r="AG110" i="18"/>
  <c r="AH110" i="18" s="1"/>
  <c r="AE110" i="18"/>
  <c r="AC110" i="18"/>
  <c r="AA110" i="18"/>
  <c r="AD110" i="18" s="1"/>
  <c r="Z110" i="18"/>
  <c r="X110" i="18"/>
  <c r="W110" i="18"/>
  <c r="V110" i="18"/>
  <c r="U110" i="18"/>
  <c r="T110" i="18"/>
  <c r="S110" i="18"/>
  <c r="Q110" i="18"/>
  <c r="P110" i="18"/>
  <c r="O110" i="18"/>
  <c r="N110" i="18"/>
  <c r="M110" i="18"/>
  <c r="J110" i="18"/>
  <c r="AJ110" i="18" s="1"/>
  <c r="G110" i="18"/>
  <c r="E110" i="18"/>
  <c r="R110" i="18" s="1"/>
  <c r="AB110" i="18" s="1"/>
  <c r="D110" i="18"/>
  <c r="C110" i="18"/>
  <c r="B110" i="18"/>
  <c r="AN109" i="18"/>
  <c r="AM109" i="18"/>
  <c r="AK109" i="18"/>
  <c r="AG109" i="18"/>
  <c r="AH109" i="18" s="1"/>
  <c r="AE109" i="18"/>
  <c r="AC109" i="18"/>
  <c r="AA109" i="18"/>
  <c r="AD109" i="18" s="1"/>
  <c r="Z109" i="18"/>
  <c r="X109" i="18"/>
  <c r="W109" i="18"/>
  <c r="V109" i="18"/>
  <c r="U109" i="18"/>
  <c r="T109" i="18"/>
  <c r="S109" i="18"/>
  <c r="Q109" i="18"/>
  <c r="P109" i="18"/>
  <c r="O109" i="18"/>
  <c r="N109" i="18"/>
  <c r="M109" i="18"/>
  <c r="J109" i="18"/>
  <c r="AJ109" i="18" s="1"/>
  <c r="G109" i="18"/>
  <c r="E109" i="18"/>
  <c r="R109" i="18" s="1"/>
  <c r="AB109" i="18" s="1"/>
  <c r="D109" i="18"/>
  <c r="C109" i="18"/>
  <c r="B109" i="18"/>
  <c r="AN108" i="18"/>
  <c r="AM108" i="18"/>
  <c r="AL108" i="18"/>
  <c r="Y108" i="18" s="1"/>
  <c r="AK108" i="18"/>
  <c r="AG108" i="18"/>
  <c r="AH108" i="18" s="1"/>
  <c r="AE108" i="18"/>
  <c r="AC108" i="18"/>
  <c r="AA108" i="18"/>
  <c r="AD108" i="18" s="1"/>
  <c r="Z108" i="18"/>
  <c r="X108" i="18"/>
  <c r="W108" i="18"/>
  <c r="V108" i="18"/>
  <c r="U108" i="18"/>
  <c r="T108" i="18"/>
  <c r="S108" i="18"/>
  <c r="Q108" i="18"/>
  <c r="P108" i="18"/>
  <c r="O108" i="18"/>
  <c r="N108" i="18"/>
  <c r="M108" i="18"/>
  <c r="J108" i="18"/>
  <c r="AJ108" i="18" s="1"/>
  <c r="G108" i="18"/>
  <c r="E108" i="18"/>
  <c r="R108" i="18" s="1"/>
  <c r="AB108" i="18" s="1"/>
  <c r="D108" i="18"/>
  <c r="C108" i="18"/>
  <c r="B108" i="18"/>
  <c r="AN107" i="18"/>
  <c r="AM107" i="18"/>
  <c r="AK107" i="18"/>
  <c r="AG107" i="18"/>
  <c r="AH107" i="18" s="1"/>
  <c r="AE107" i="18"/>
  <c r="AC107" i="18"/>
  <c r="AA107" i="18"/>
  <c r="AD107" i="18" s="1"/>
  <c r="Z107" i="18"/>
  <c r="X107" i="18"/>
  <c r="W107" i="18"/>
  <c r="V107" i="18"/>
  <c r="U107" i="18"/>
  <c r="T107" i="18"/>
  <c r="S107" i="18"/>
  <c r="Q107" i="18"/>
  <c r="P107" i="18"/>
  <c r="O107" i="18"/>
  <c r="N107" i="18"/>
  <c r="M107" i="18"/>
  <c r="J107" i="18"/>
  <c r="AJ107" i="18" s="1"/>
  <c r="G107" i="18"/>
  <c r="E107" i="18"/>
  <c r="R107" i="18" s="1"/>
  <c r="AL107" i="18" s="1"/>
  <c r="Y107" i="18" s="1"/>
  <c r="D107" i="18"/>
  <c r="C107" i="18"/>
  <c r="B107" i="18"/>
  <c r="AN106" i="18"/>
  <c r="AM106" i="18"/>
  <c r="AK106" i="18"/>
  <c r="AG106" i="18"/>
  <c r="AH106" i="18" s="1"/>
  <c r="AE106" i="18"/>
  <c r="AC106" i="18"/>
  <c r="AA106" i="18"/>
  <c r="AD106" i="18" s="1"/>
  <c r="Z106" i="18"/>
  <c r="X106" i="18"/>
  <c r="W106" i="18"/>
  <c r="V106" i="18"/>
  <c r="U106" i="18"/>
  <c r="T106" i="18"/>
  <c r="S106" i="18"/>
  <c r="Q106" i="18"/>
  <c r="P106" i="18"/>
  <c r="O106" i="18"/>
  <c r="N106" i="18"/>
  <c r="M106" i="18"/>
  <c r="J106" i="18"/>
  <c r="AJ106" i="18" s="1"/>
  <c r="G106" i="18"/>
  <c r="E106" i="18"/>
  <c r="R106" i="18" s="1"/>
  <c r="AB106" i="18" s="1"/>
  <c r="D106" i="18"/>
  <c r="C106" i="18"/>
  <c r="B106" i="18"/>
  <c r="AN105" i="18"/>
  <c r="AM105" i="18"/>
  <c r="AL105" i="18"/>
  <c r="AK105" i="18"/>
  <c r="AG105" i="18"/>
  <c r="AH105" i="18" s="1"/>
  <c r="AE105" i="18"/>
  <c r="AC105" i="18"/>
  <c r="AA105" i="18"/>
  <c r="AD105" i="18" s="1"/>
  <c r="Z105" i="18"/>
  <c r="X105" i="18"/>
  <c r="W105" i="18"/>
  <c r="V105" i="18"/>
  <c r="U105" i="18"/>
  <c r="T105" i="18"/>
  <c r="S105" i="18"/>
  <c r="Q105" i="18"/>
  <c r="P105" i="18"/>
  <c r="O105" i="18"/>
  <c r="N105" i="18"/>
  <c r="M105" i="18"/>
  <c r="J105" i="18"/>
  <c r="AJ105" i="18" s="1"/>
  <c r="G105" i="18"/>
  <c r="E105" i="18"/>
  <c r="R105" i="18" s="1"/>
  <c r="AB105" i="18" s="1"/>
  <c r="D105" i="18"/>
  <c r="C105" i="18"/>
  <c r="B105" i="18"/>
  <c r="AN104" i="18"/>
  <c r="AM104" i="18"/>
  <c r="AK104" i="18"/>
  <c r="AG104" i="18"/>
  <c r="AH104" i="18" s="1"/>
  <c r="AE104" i="18"/>
  <c r="AC104" i="18"/>
  <c r="AA104" i="18"/>
  <c r="AD104" i="18" s="1"/>
  <c r="Z104" i="18"/>
  <c r="X104" i="18"/>
  <c r="W104" i="18"/>
  <c r="V104" i="18"/>
  <c r="U104" i="18"/>
  <c r="T104" i="18"/>
  <c r="S104" i="18"/>
  <c r="Q104" i="18"/>
  <c r="P104" i="18"/>
  <c r="O104" i="18"/>
  <c r="N104" i="18"/>
  <c r="M104" i="18"/>
  <c r="J104" i="18"/>
  <c r="AJ104" i="18" s="1"/>
  <c r="G104" i="18"/>
  <c r="E104" i="18"/>
  <c r="R104" i="18" s="1"/>
  <c r="AL104" i="18" s="1"/>
  <c r="Y104" i="18" s="1"/>
  <c r="D104" i="18"/>
  <c r="C104" i="18"/>
  <c r="B104" i="18"/>
  <c r="AN103" i="18"/>
  <c r="AM103" i="18"/>
  <c r="AL103" i="18"/>
  <c r="Y103" i="18" s="1"/>
  <c r="AK103" i="18"/>
  <c r="AG103" i="18"/>
  <c r="AH103" i="18" s="1"/>
  <c r="AE103" i="18"/>
  <c r="AC103" i="18"/>
  <c r="AA103" i="18"/>
  <c r="AD103" i="18" s="1"/>
  <c r="Z103" i="18"/>
  <c r="X103" i="18"/>
  <c r="W103" i="18"/>
  <c r="V103" i="18"/>
  <c r="U103" i="18"/>
  <c r="T103" i="18"/>
  <c r="S103" i="18"/>
  <c r="Q103" i="18"/>
  <c r="P103" i="18"/>
  <c r="O103" i="18"/>
  <c r="N103" i="18"/>
  <c r="M103" i="18"/>
  <c r="J103" i="18"/>
  <c r="AJ103" i="18" s="1"/>
  <c r="G103" i="18"/>
  <c r="E103" i="18"/>
  <c r="R103" i="18" s="1"/>
  <c r="AB103" i="18" s="1"/>
  <c r="D103" i="18"/>
  <c r="C103" i="18"/>
  <c r="B103" i="18"/>
  <c r="AN102" i="18"/>
  <c r="AM102" i="18"/>
  <c r="AL102" i="18"/>
  <c r="Y102" i="18" s="1"/>
  <c r="AK102" i="18"/>
  <c r="AG102" i="18"/>
  <c r="AH102" i="18" s="1"/>
  <c r="AE102" i="18"/>
  <c r="AC102" i="18"/>
  <c r="AA102" i="18"/>
  <c r="AD102" i="18" s="1"/>
  <c r="Z102" i="18"/>
  <c r="X102" i="18"/>
  <c r="W102" i="18"/>
  <c r="V102" i="18"/>
  <c r="U102" i="18"/>
  <c r="T102" i="18"/>
  <c r="S102" i="18"/>
  <c r="Q102" i="18"/>
  <c r="P102" i="18"/>
  <c r="O102" i="18"/>
  <c r="N102" i="18"/>
  <c r="M102" i="18"/>
  <c r="J102" i="18"/>
  <c r="AJ102" i="18" s="1"/>
  <c r="G102" i="18"/>
  <c r="E102" i="18"/>
  <c r="R102" i="18" s="1"/>
  <c r="AB102" i="18" s="1"/>
  <c r="D102" i="18"/>
  <c r="C102" i="18"/>
  <c r="B102" i="18"/>
  <c r="AN101" i="18"/>
  <c r="AM101" i="18"/>
  <c r="AK101" i="18"/>
  <c r="AG101" i="18"/>
  <c r="AH101" i="18" s="1"/>
  <c r="AE101" i="18"/>
  <c r="AC101" i="18"/>
  <c r="AA101" i="18"/>
  <c r="AD101" i="18" s="1"/>
  <c r="Z101" i="18"/>
  <c r="X101" i="18"/>
  <c r="W101" i="18"/>
  <c r="V101" i="18"/>
  <c r="U101" i="18"/>
  <c r="T101" i="18"/>
  <c r="S101" i="18"/>
  <c r="Q101" i="18"/>
  <c r="P101" i="18"/>
  <c r="O101" i="18"/>
  <c r="N101" i="18"/>
  <c r="M101" i="18"/>
  <c r="J101" i="18"/>
  <c r="AJ101" i="18" s="1"/>
  <c r="G101" i="18"/>
  <c r="E101" i="18"/>
  <c r="R101" i="18" s="1"/>
  <c r="AB101" i="18" s="1"/>
  <c r="D101" i="18"/>
  <c r="C101" i="18"/>
  <c r="B101" i="18"/>
  <c r="AN100" i="18"/>
  <c r="AM100" i="18"/>
  <c r="AL100" i="18"/>
  <c r="Y100" i="18" s="1"/>
  <c r="AK100" i="18"/>
  <c r="AG100" i="18"/>
  <c r="AH100" i="18" s="1"/>
  <c r="AE100" i="18"/>
  <c r="AC100" i="18"/>
  <c r="AA100" i="18"/>
  <c r="AD100" i="18" s="1"/>
  <c r="Z100" i="18"/>
  <c r="X100" i="18"/>
  <c r="W100" i="18"/>
  <c r="V100" i="18"/>
  <c r="U100" i="18"/>
  <c r="T100" i="18"/>
  <c r="S100" i="18"/>
  <c r="Q100" i="18"/>
  <c r="P100" i="18"/>
  <c r="O100" i="18"/>
  <c r="N100" i="18"/>
  <c r="M100" i="18"/>
  <c r="J100" i="18"/>
  <c r="AJ100" i="18" s="1"/>
  <c r="G100" i="18"/>
  <c r="E100" i="18"/>
  <c r="R100" i="18" s="1"/>
  <c r="AB100" i="18" s="1"/>
  <c r="D100" i="18"/>
  <c r="C100" i="18"/>
  <c r="B100" i="18"/>
  <c r="AN99" i="18"/>
  <c r="AM99" i="18"/>
  <c r="AK99" i="18"/>
  <c r="AG99" i="18"/>
  <c r="AH99" i="18" s="1"/>
  <c r="AE99" i="18"/>
  <c r="AC99" i="18"/>
  <c r="AA99" i="18"/>
  <c r="AD99" i="18" s="1"/>
  <c r="Z99" i="18"/>
  <c r="X99" i="18"/>
  <c r="W99" i="18"/>
  <c r="V99" i="18"/>
  <c r="U99" i="18"/>
  <c r="T99" i="18"/>
  <c r="S99" i="18"/>
  <c r="Q99" i="18"/>
  <c r="P99" i="18"/>
  <c r="O99" i="18"/>
  <c r="N99" i="18"/>
  <c r="M99" i="18"/>
  <c r="J99" i="18"/>
  <c r="AJ99" i="18" s="1"/>
  <c r="G99" i="18"/>
  <c r="E99" i="18"/>
  <c r="R99" i="18" s="1"/>
  <c r="AL99" i="18" s="1"/>
  <c r="Y99" i="18" s="1"/>
  <c r="D99" i="18"/>
  <c r="C99" i="18"/>
  <c r="B99" i="18"/>
  <c r="AN98" i="18"/>
  <c r="AM98" i="18"/>
  <c r="AK98" i="18"/>
  <c r="AG98" i="18"/>
  <c r="AH98" i="18" s="1"/>
  <c r="AE98" i="18"/>
  <c r="AC98" i="18"/>
  <c r="AA98" i="18"/>
  <c r="AD98" i="18" s="1"/>
  <c r="Z98" i="18"/>
  <c r="X98" i="18"/>
  <c r="W98" i="18"/>
  <c r="V98" i="18"/>
  <c r="U98" i="18"/>
  <c r="T98" i="18"/>
  <c r="S98" i="18"/>
  <c r="Q98" i="18"/>
  <c r="P98" i="18"/>
  <c r="O98" i="18"/>
  <c r="N98" i="18"/>
  <c r="M98" i="18"/>
  <c r="J98" i="18"/>
  <c r="AJ98" i="18" s="1"/>
  <c r="G98" i="18"/>
  <c r="E98" i="18"/>
  <c r="R98" i="18" s="1"/>
  <c r="AB98" i="18" s="1"/>
  <c r="D98" i="18"/>
  <c r="C98" i="18"/>
  <c r="B98" i="18"/>
  <c r="AN97" i="18"/>
  <c r="AM97" i="18"/>
  <c r="AK97" i="18"/>
  <c r="AH97" i="18"/>
  <c r="AG97" i="18"/>
  <c r="AE97" i="18"/>
  <c r="AC97" i="18"/>
  <c r="AA97" i="18"/>
  <c r="AD97" i="18" s="1"/>
  <c r="Z97" i="18"/>
  <c r="X97" i="18"/>
  <c r="W97" i="18"/>
  <c r="V97" i="18"/>
  <c r="U97" i="18"/>
  <c r="T97" i="18"/>
  <c r="S97" i="18"/>
  <c r="Q97" i="18"/>
  <c r="P97" i="18"/>
  <c r="O97" i="18"/>
  <c r="N97" i="18"/>
  <c r="M97" i="18"/>
  <c r="J97" i="18"/>
  <c r="AJ97" i="18" s="1"/>
  <c r="G97" i="18"/>
  <c r="E97" i="18"/>
  <c r="R97" i="18" s="1"/>
  <c r="D97" i="18"/>
  <c r="C97" i="18"/>
  <c r="B97" i="18"/>
  <c r="AN96" i="18"/>
  <c r="AM96" i="18"/>
  <c r="AL96" i="18"/>
  <c r="AK96" i="18"/>
  <c r="AH96" i="18"/>
  <c r="AG96" i="18"/>
  <c r="AE96" i="18"/>
  <c r="AC96" i="18"/>
  <c r="AA96" i="18"/>
  <c r="AD96" i="18" s="1"/>
  <c r="Z96" i="18"/>
  <c r="Y96" i="18"/>
  <c r="X96" i="18"/>
  <c r="W96" i="18"/>
  <c r="V96" i="18"/>
  <c r="U96" i="18"/>
  <c r="T96" i="18"/>
  <c r="S96" i="18"/>
  <c r="Q96" i="18"/>
  <c r="P96" i="18"/>
  <c r="O96" i="18"/>
  <c r="N96" i="18"/>
  <c r="M96" i="18"/>
  <c r="J96" i="18"/>
  <c r="AJ96" i="18" s="1"/>
  <c r="G96" i="18"/>
  <c r="E96" i="18"/>
  <c r="R96" i="18" s="1"/>
  <c r="AB96" i="18" s="1"/>
  <c r="D96" i="18"/>
  <c r="C96" i="18"/>
  <c r="B96" i="18"/>
  <c r="AN95" i="18"/>
  <c r="AM95" i="18"/>
  <c r="AL95" i="18"/>
  <c r="Y95" i="18" s="1"/>
  <c r="AK95" i="18"/>
  <c r="AG95" i="18"/>
  <c r="AH95" i="18" s="1"/>
  <c r="AE95" i="18"/>
  <c r="AC95" i="18"/>
  <c r="AA95" i="18"/>
  <c r="AD95" i="18" s="1"/>
  <c r="Z95" i="18"/>
  <c r="X95" i="18"/>
  <c r="W95" i="18"/>
  <c r="V95" i="18"/>
  <c r="U95" i="18"/>
  <c r="T95" i="18"/>
  <c r="S95" i="18"/>
  <c r="Q95" i="18"/>
  <c r="P95" i="18"/>
  <c r="O95" i="18"/>
  <c r="N95" i="18"/>
  <c r="M95" i="18"/>
  <c r="J95" i="18"/>
  <c r="AJ95" i="18" s="1"/>
  <c r="G95" i="18"/>
  <c r="E95" i="18"/>
  <c r="R95" i="18" s="1"/>
  <c r="AB95" i="18" s="1"/>
  <c r="D95" i="18"/>
  <c r="C95" i="18"/>
  <c r="B95" i="18"/>
  <c r="AN94" i="18"/>
  <c r="AM94" i="18"/>
  <c r="AL94" i="18"/>
  <c r="Y94" i="18" s="1"/>
  <c r="AK94" i="18"/>
  <c r="AG94" i="18"/>
  <c r="AH94" i="18" s="1"/>
  <c r="AE94" i="18"/>
  <c r="AC94" i="18"/>
  <c r="AA94" i="18"/>
  <c r="AD94" i="18" s="1"/>
  <c r="Z94" i="18"/>
  <c r="X94" i="18"/>
  <c r="W94" i="18"/>
  <c r="V94" i="18"/>
  <c r="U94" i="18"/>
  <c r="T94" i="18"/>
  <c r="S94" i="18"/>
  <c r="Q94" i="18"/>
  <c r="P94" i="18"/>
  <c r="O94" i="18"/>
  <c r="N94" i="18"/>
  <c r="M94" i="18"/>
  <c r="J94" i="18"/>
  <c r="AJ94" i="18" s="1"/>
  <c r="G94" i="18"/>
  <c r="E94" i="18"/>
  <c r="R94" i="18" s="1"/>
  <c r="AB94" i="18" s="1"/>
  <c r="D94" i="18"/>
  <c r="C94" i="18"/>
  <c r="B94" i="18"/>
  <c r="AN93" i="18"/>
  <c r="AL93" i="18"/>
  <c r="AK93" i="18"/>
  <c r="AG93" i="18"/>
  <c r="AH93" i="18" s="1"/>
  <c r="AE93" i="18"/>
  <c r="AC93" i="18"/>
  <c r="AB93" i="18"/>
  <c r="AA93" i="18"/>
  <c r="AD93" i="18" s="1"/>
  <c r="Z93" i="18"/>
  <c r="X93" i="18"/>
  <c r="W93" i="18"/>
  <c r="V93" i="18"/>
  <c r="U93" i="18"/>
  <c r="T93" i="18"/>
  <c r="S93" i="18"/>
  <c r="AM93" i="18" s="1"/>
  <c r="Y93" i="18" s="1"/>
  <c r="P93" i="18"/>
  <c r="O93" i="18"/>
  <c r="N93" i="18"/>
  <c r="M93" i="18"/>
  <c r="J93" i="18"/>
  <c r="AJ93" i="18" s="1"/>
  <c r="G93" i="18"/>
  <c r="Q93" i="18" s="1"/>
  <c r="E93" i="18"/>
  <c r="R93" i="18" s="1"/>
  <c r="D93" i="18"/>
  <c r="C93" i="18"/>
  <c r="B93" i="18"/>
  <c r="AN92" i="18"/>
  <c r="AL92" i="18"/>
  <c r="AK92" i="18"/>
  <c r="AG92" i="18"/>
  <c r="AH92" i="18" s="1"/>
  <c r="AE92" i="18"/>
  <c r="AC92" i="18"/>
  <c r="AB92" i="18"/>
  <c r="AA92" i="18"/>
  <c r="AD92" i="18" s="1"/>
  <c r="Z92" i="18"/>
  <c r="X92" i="18"/>
  <c r="W92" i="18"/>
  <c r="V92" i="18"/>
  <c r="U92" i="18"/>
  <c r="T92" i="18"/>
  <c r="S92" i="18"/>
  <c r="AM92" i="18" s="1"/>
  <c r="Y92" i="18" s="1"/>
  <c r="P92" i="18"/>
  <c r="O92" i="18"/>
  <c r="N92" i="18"/>
  <c r="M92" i="18"/>
  <c r="J92" i="18"/>
  <c r="AJ92" i="18" s="1"/>
  <c r="G92" i="18"/>
  <c r="Q92" i="18" s="1"/>
  <c r="E92" i="18"/>
  <c r="R92" i="18" s="1"/>
  <c r="D92" i="18"/>
  <c r="C92" i="18"/>
  <c r="B92" i="18"/>
  <c r="AN91" i="18"/>
  <c r="AL91" i="18"/>
  <c r="AK91" i="18"/>
  <c r="AG91" i="18"/>
  <c r="AH91" i="18" s="1"/>
  <c r="AE91" i="18"/>
  <c r="AC91" i="18"/>
  <c r="AA91" i="18"/>
  <c r="AD91" i="18" s="1"/>
  <c r="Z91" i="18"/>
  <c r="Y91" i="18"/>
  <c r="X91" i="18"/>
  <c r="W91" i="18"/>
  <c r="V91" i="18"/>
  <c r="U91" i="18"/>
  <c r="T91" i="18"/>
  <c r="S91" i="18"/>
  <c r="AM91" i="18" s="1"/>
  <c r="Q91" i="18"/>
  <c r="P91" i="18"/>
  <c r="O91" i="18"/>
  <c r="N91" i="18"/>
  <c r="M91" i="18"/>
  <c r="J91" i="18"/>
  <c r="AJ91" i="18" s="1"/>
  <c r="G91" i="18"/>
  <c r="E91" i="18"/>
  <c r="R91" i="18" s="1"/>
  <c r="AB91" i="18" s="1"/>
  <c r="D91" i="18"/>
  <c r="C91" i="18"/>
  <c r="B91" i="18"/>
  <c r="AN90" i="18"/>
  <c r="AK90" i="18"/>
  <c r="AG90" i="18"/>
  <c r="AH90" i="18" s="1"/>
  <c r="AE90" i="18"/>
  <c r="AC90" i="18"/>
  <c r="AA90" i="18"/>
  <c r="AD90" i="18" s="1"/>
  <c r="Z90" i="18"/>
  <c r="X90" i="18"/>
  <c r="W90" i="18"/>
  <c r="V90" i="18"/>
  <c r="U90" i="18"/>
  <c r="T90" i="18"/>
  <c r="S90" i="18"/>
  <c r="AM90" i="18" s="1"/>
  <c r="P90" i="18"/>
  <c r="O90" i="18"/>
  <c r="N90" i="18"/>
  <c r="M90" i="18"/>
  <c r="J90" i="18"/>
  <c r="AJ90" i="18" s="1"/>
  <c r="G90" i="18"/>
  <c r="Q90" i="18" s="1"/>
  <c r="E90" i="18"/>
  <c r="R90" i="18" s="1"/>
  <c r="AB90" i="18" s="1"/>
  <c r="D90" i="18"/>
  <c r="C90" i="18"/>
  <c r="B90" i="18"/>
  <c r="AN89" i="18"/>
  <c r="AM89" i="18"/>
  <c r="AK89" i="18"/>
  <c r="AH89" i="18"/>
  <c r="AG89" i="18"/>
  <c r="AE89" i="18"/>
  <c r="AC89" i="18"/>
  <c r="AA89" i="18"/>
  <c r="AD89" i="18" s="1"/>
  <c r="Z89" i="18"/>
  <c r="X89" i="18"/>
  <c r="W89" i="18"/>
  <c r="V89" i="18"/>
  <c r="U89" i="18"/>
  <c r="T89" i="18"/>
  <c r="S89" i="18"/>
  <c r="Q89" i="18"/>
  <c r="P89" i="18"/>
  <c r="O89" i="18"/>
  <c r="N89" i="18"/>
  <c r="M89" i="18"/>
  <c r="J89" i="18"/>
  <c r="AJ89" i="18" s="1"/>
  <c r="G89" i="18"/>
  <c r="E89" i="18"/>
  <c r="R89" i="18" s="1"/>
  <c r="D89" i="18"/>
  <c r="C89" i="18"/>
  <c r="B89" i="18"/>
  <c r="AN88" i="18"/>
  <c r="AL88" i="18"/>
  <c r="AK88" i="18"/>
  <c r="AH88" i="18"/>
  <c r="AG88" i="18"/>
  <c r="AE88" i="18"/>
  <c r="AC88" i="18"/>
  <c r="AA88" i="18"/>
  <c r="AD88" i="18" s="1"/>
  <c r="Z88" i="18"/>
  <c r="X88" i="18"/>
  <c r="W88" i="18"/>
  <c r="V88" i="18"/>
  <c r="U88" i="18"/>
  <c r="T88" i="18"/>
  <c r="S88" i="18"/>
  <c r="AM88" i="18" s="1"/>
  <c r="Y88" i="18" s="1"/>
  <c r="Q88" i="18"/>
  <c r="P88" i="18"/>
  <c r="O88" i="18"/>
  <c r="N88" i="18"/>
  <c r="M88" i="18"/>
  <c r="J88" i="18"/>
  <c r="AJ88" i="18" s="1"/>
  <c r="G88" i="18"/>
  <c r="E88" i="18"/>
  <c r="R88" i="18" s="1"/>
  <c r="AB88" i="18" s="1"/>
  <c r="D88" i="18"/>
  <c r="C88" i="18"/>
  <c r="B88" i="18"/>
  <c r="AN87" i="18"/>
  <c r="AL87" i="18"/>
  <c r="AK87" i="18"/>
  <c r="AG87" i="18"/>
  <c r="AH87" i="18" s="1"/>
  <c r="AE87" i="18"/>
  <c r="AC87" i="18"/>
  <c r="AA87" i="18"/>
  <c r="AD87" i="18" s="1"/>
  <c r="Z87" i="18"/>
  <c r="X87" i="18"/>
  <c r="W87" i="18"/>
  <c r="V87" i="18"/>
  <c r="U87" i="18"/>
  <c r="T87" i="18"/>
  <c r="S87" i="18"/>
  <c r="AM87" i="18" s="1"/>
  <c r="Q87" i="18"/>
  <c r="P87" i="18"/>
  <c r="O87" i="18"/>
  <c r="N87" i="18"/>
  <c r="M87" i="18"/>
  <c r="J87" i="18"/>
  <c r="AJ87" i="18" s="1"/>
  <c r="G87" i="18"/>
  <c r="E87" i="18"/>
  <c r="R87" i="18" s="1"/>
  <c r="AB87" i="18" s="1"/>
  <c r="D87" i="18"/>
  <c r="C87" i="18"/>
  <c r="B87" i="18"/>
  <c r="AN86" i="18"/>
  <c r="AL86" i="18"/>
  <c r="AK86" i="18"/>
  <c r="AG86" i="18"/>
  <c r="AH86" i="18" s="1"/>
  <c r="AE86" i="18"/>
  <c r="AC86" i="18"/>
  <c r="AA86" i="18"/>
  <c r="AD86" i="18" s="1"/>
  <c r="Z86" i="18"/>
  <c r="X86" i="18"/>
  <c r="W86" i="18"/>
  <c r="V86" i="18"/>
  <c r="U86" i="18"/>
  <c r="T86" i="18"/>
  <c r="S86" i="18"/>
  <c r="AM86" i="18" s="1"/>
  <c r="Q86" i="18"/>
  <c r="P86" i="18"/>
  <c r="O86" i="18"/>
  <c r="N86" i="18"/>
  <c r="M86" i="18"/>
  <c r="J86" i="18"/>
  <c r="AJ86" i="18" s="1"/>
  <c r="G86" i="18"/>
  <c r="E86" i="18"/>
  <c r="R86" i="18" s="1"/>
  <c r="AB86" i="18" s="1"/>
  <c r="D86" i="18"/>
  <c r="C86" i="18"/>
  <c r="B86" i="18"/>
  <c r="AN85" i="18"/>
  <c r="AL85" i="18"/>
  <c r="AK85" i="18"/>
  <c r="AG85" i="18"/>
  <c r="AH85" i="18" s="1"/>
  <c r="AE85" i="18"/>
  <c r="AC85" i="18"/>
  <c r="AB85" i="18"/>
  <c r="AA85" i="18"/>
  <c r="AD85" i="18" s="1"/>
  <c r="Z85" i="18"/>
  <c r="X85" i="18"/>
  <c r="W85" i="18"/>
  <c r="V85" i="18"/>
  <c r="U85" i="18"/>
  <c r="T85" i="18"/>
  <c r="S85" i="18"/>
  <c r="AM85" i="18" s="1"/>
  <c r="Y85" i="18" s="1"/>
  <c r="P85" i="18"/>
  <c r="O85" i="18"/>
  <c r="N85" i="18"/>
  <c r="M85" i="18"/>
  <c r="J85" i="18"/>
  <c r="AJ85" i="18" s="1"/>
  <c r="G85" i="18"/>
  <c r="Q85" i="18" s="1"/>
  <c r="E85" i="18"/>
  <c r="R85" i="18" s="1"/>
  <c r="D85" i="18"/>
  <c r="C85" i="18"/>
  <c r="B85" i="18"/>
  <c r="AN84" i="18"/>
  <c r="AL84" i="18"/>
  <c r="AK84" i="18"/>
  <c r="AG84" i="18"/>
  <c r="AH84" i="18" s="1"/>
  <c r="AE84" i="18"/>
  <c r="AC84" i="18"/>
  <c r="AB84" i="18"/>
  <c r="AA84" i="18"/>
  <c r="AD84" i="18" s="1"/>
  <c r="Z84" i="18"/>
  <c r="X84" i="18"/>
  <c r="W84" i="18"/>
  <c r="V84" i="18"/>
  <c r="U84" i="18"/>
  <c r="T84" i="18"/>
  <c r="S84" i="18"/>
  <c r="AM84" i="18" s="1"/>
  <c r="Y84" i="18" s="1"/>
  <c r="P84" i="18"/>
  <c r="O84" i="18"/>
  <c r="N84" i="18"/>
  <c r="M84" i="18"/>
  <c r="J84" i="18"/>
  <c r="AJ84" i="18" s="1"/>
  <c r="G84" i="18"/>
  <c r="Q84" i="18" s="1"/>
  <c r="E84" i="18"/>
  <c r="R84" i="18" s="1"/>
  <c r="D84" i="18"/>
  <c r="C84" i="18"/>
  <c r="B84" i="18"/>
  <c r="AN83" i="18"/>
  <c r="AL83" i="18"/>
  <c r="AK83" i="18"/>
  <c r="AG83" i="18"/>
  <c r="AH83" i="18" s="1"/>
  <c r="AE83" i="18"/>
  <c r="AC83" i="18"/>
  <c r="AA83" i="18"/>
  <c r="AD83" i="18" s="1"/>
  <c r="Z83" i="18"/>
  <c r="Y83" i="18"/>
  <c r="X83" i="18"/>
  <c r="W83" i="18"/>
  <c r="V83" i="18"/>
  <c r="U83" i="18"/>
  <c r="T83" i="18"/>
  <c r="S83" i="18"/>
  <c r="AM83" i="18" s="1"/>
  <c r="Q83" i="18"/>
  <c r="P83" i="18"/>
  <c r="O83" i="18"/>
  <c r="N83" i="18"/>
  <c r="M83" i="18"/>
  <c r="J83" i="18"/>
  <c r="AJ83" i="18" s="1"/>
  <c r="G83" i="18"/>
  <c r="E83" i="18"/>
  <c r="R83" i="18" s="1"/>
  <c r="AB83" i="18" s="1"/>
  <c r="D83" i="18"/>
  <c r="C83" i="18"/>
  <c r="B83" i="18"/>
  <c r="AN82" i="18"/>
  <c r="AK82" i="18"/>
  <c r="AG82" i="18"/>
  <c r="AH82" i="18" s="1"/>
  <c r="AE82" i="18"/>
  <c r="AC82" i="18"/>
  <c r="AA82" i="18"/>
  <c r="AD82" i="18" s="1"/>
  <c r="Z82" i="18"/>
  <c r="X82" i="18"/>
  <c r="W82" i="18"/>
  <c r="V82" i="18"/>
  <c r="U82" i="18"/>
  <c r="T82" i="18"/>
  <c r="S82" i="18"/>
  <c r="AM82" i="18" s="1"/>
  <c r="P82" i="18"/>
  <c r="O82" i="18"/>
  <c r="N82" i="18"/>
  <c r="M82" i="18"/>
  <c r="J82" i="18"/>
  <c r="AJ82" i="18" s="1"/>
  <c r="G82" i="18"/>
  <c r="Q82" i="18" s="1"/>
  <c r="E82" i="18"/>
  <c r="R82" i="18" s="1"/>
  <c r="AB82" i="18" s="1"/>
  <c r="D82" i="18"/>
  <c r="C82" i="18"/>
  <c r="B82" i="18"/>
  <c r="AN81" i="18"/>
  <c r="AK81" i="18"/>
  <c r="AH81" i="18"/>
  <c r="AG81" i="18"/>
  <c r="AE81" i="18"/>
  <c r="AC81" i="18"/>
  <c r="AA81" i="18"/>
  <c r="AD81" i="18" s="1"/>
  <c r="Z81" i="18"/>
  <c r="X81" i="18"/>
  <c r="W81" i="18"/>
  <c r="V81" i="18"/>
  <c r="U81" i="18"/>
  <c r="T81" i="18"/>
  <c r="S81" i="18"/>
  <c r="AM81" i="18" s="1"/>
  <c r="P81" i="18"/>
  <c r="O81" i="18"/>
  <c r="N81" i="18"/>
  <c r="M81" i="18"/>
  <c r="J81" i="18"/>
  <c r="AJ81" i="18" s="1"/>
  <c r="G81" i="18"/>
  <c r="Q81" i="18" s="1"/>
  <c r="E81" i="18"/>
  <c r="R81" i="18" s="1"/>
  <c r="D81" i="18"/>
  <c r="C81" i="18"/>
  <c r="B81" i="18"/>
  <c r="AN80" i="18"/>
  <c r="AL80" i="18"/>
  <c r="AK80" i="18"/>
  <c r="AH80" i="18"/>
  <c r="AG80" i="18"/>
  <c r="AE80" i="18"/>
  <c r="AC80" i="18"/>
  <c r="AA80" i="18"/>
  <c r="AD80" i="18" s="1"/>
  <c r="Z80" i="18"/>
  <c r="X80" i="18"/>
  <c r="W80" i="18"/>
  <c r="V80" i="18"/>
  <c r="U80" i="18"/>
  <c r="T80" i="18"/>
  <c r="S80" i="18"/>
  <c r="AM80" i="18" s="1"/>
  <c r="Y80" i="18" s="1"/>
  <c r="Q80" i="18"/>
  <c r="P80" i="18"/>
  <c r="O80" i="18"/>
  <c r="N80" i="18"/>
  <c r="M80" i="18"/>
  <c r="J80" i="18"/>
  <c r="AJ80" i="18" s="1"/>
  <c r="G80" i="18"/>
  <c r="E80" i="18"/>
  <c r="R80" i="18" s="1"/>
  <c r="AB80" i="18" s="1"/>
  <c r="D80" i="18"/>
  <c r="C80" i="18"/>
  <c r="B80" i="18"/>
  <c r="AN79" i="18"/>
  <c r="AL79" i="18"/>
  <c r="AK79" i="18"/>
  <c r="AG79" i="18"/>
  <c r="AH79" i="18" s="1"/>
  <c r="AE79" i="18"/>
  <c r="AC79" i="18"/>
  <c r="AA79" i="18"/>
  <c r="AD79" i="18" s="1"/>
  <c r="Z79" i="18"/>
  <c r="X79" i="18"/>
  <c r="W79" i="18"/>
  <c r="V79" i="18"/>
  <c r="U79" i="18"/>
  <c r="T79" i="18"/>
  <c r="S79" i="18"/>
  <c r="AM79" i="18" s="1"/>
  <c r="Q79" i="18"/>
  <c r="P79" i="18"/>
  <c r="O79" i="18"/>
  <c r="N79" i="18"/>
  <c r="M79" i="18"/>
  <c r="J79" i="18"/>
  <c r="AJ79" i="18" s="1"/>
  <c r="G79" i="18"/>
  <c r="E79" i="18"/>
  <c r="R79" i="18" s="1"/>
  <c r="AB79" i="18" s="1"/>
  <c r="D79" i="18"/>
  <c r="C79" i="18"/>
  <c r="B79" i="18"/>
  <c r="AN78" i="18"/>
  <c r="AL78" i="18"/>
  <c r="AK78" i="18"/>
  <c r="AG78" i="18"/>
  <c r="AH78" i="18" s="1"/>
  <c r="AE78" i="18"/>
  <c r="AC78" i="18"/>
  <c r="AA78" i="18"/>
  <c r="AD78" i="18" s="1"/>
  <c r="Z78" i="18"/>
  <c r="X78" i="18"/>
  <c r="W78" i="18"/>
  <c r="V78" i="18"/>
  <c r="U78" i="18"/>
  <c r="T78" i="18"/>
  <c r="S78" i="18"/>
  <c r="AM78" i="18" s="1"/>
  <c r="Q78" i="18"/>
  <c r="P78" i="18"/>
  <c r="O78" i="18"/>
  <c r="N78" i="18"/>
  <c r="M78" i="18"/>
  <c r="J78" i="18"/>
  <c r="AJ78" i="18" s="1"/>
  <c r="G78" i="18"/>
  <c r="E78" i="18"/>
  <c r="R78" i="18" s="1"/>
  <c r="AB78" i="18" s="1"/>
  <c r="D78" i="18"/>
  <c r="C78" i="18"/>
  <c r="B78" i="18"/>
  <c r="AN77" i="18"/>
  <c r="AL77" i="18"/>
  <c r="AK77" i="18"/>
  <c r="AG77" i="18"/>
  <c r="AH77" i="18" s="1"/>
  <c r="AE77" i="18"/>
  <c r="AC77" i="18"/>
  <c r="AB77" i="18"/>
  <c r="AA77" i="18"/>
  <c r="AD77" i="18" s="1"/>
  <c r="Z77" i="18"/>
  <c r="X77" i="18"/>
  <c r="W77" i="18"/>
  <c r="V77" i="18"/>
  <c r="U77" i="18"/>
  <c r="T77" i="18"/>
  <c r="S77" i="18"/>
  <c r="AM77" i="18" s="1"/>
  <c r="Y77" i="18" s="1"/>
  <c r="P77" i="18"/>
  <c r="O77" i="18"/>
  <c r="N77" i="18"/>
  <c r="M77" i="18"/>
  <c r="J77" i="18"/>
  <c r="AJ77" i="18" s="1"/>
  <c r="G77" i="18"/>
  <c r="Q77" i="18" s="1"/>
  <c r="E77" i="18"/>
  <c r="R77" i="18" s="1"/>
  <c r="D77" i="18"/>
  <c r="C77" i="18"/>
  <c r="B77" i="18"/>
  <c r="AN76" i="18"/>
  <c r="AL76" i="18"/>
  <c r="AK76" i="18"/>
  <c r="AG76" i="18"/>
  <c r="AH76" i="18" s="1"/>
  <c r="AE76" i="18"/>
  <c r="AC76" i="18"/>
  <c r="AB76" i="18"/>
  <c r="AA76" i="18"/>
  <c r="AD76" i="18" s="1"/>
  <c r="Z76" i="18"/>
  <c r="X76" i="18"/>
  <c r="W76" i="18"/>
  <c r="V76" i="18"/>
  <c r="U76" i="18"/>
  <c r="T76" i="18"/>
  <c r="S76" i="18"/>
  <c r="AM76" i="18" s="1"/>
  <c r="Y76" i="18" s="1"/>
  <c r="P76" i="18"/>
  <c r="O76" i="18"/>
  <c r="N76" i="18"/>
  <c r="M76" i="18"/>
  <c r="J76" i="18"/>
  <c r="AJ76" i="18" s="1"/>
  <c r="G76" i="18"/>
  <c r="Q76" i="18" s="1"/>
  <c r="E76" i="18"/>
  <c r="R76" i="18" s="1"/>
  <c r="D76" i="18"/>
  <c r="C76" i="18"/>
  <c r="B76" i="18"/>
  <c r="AN75" i="18"/>
  <c r="AL75" i="18"/>
  <c r="AK75" i="18"/>
  <c r="AG75" i="18"/>
  <c r="AH75" i="18" s="1"/>
  <c r="AE75" i="18"/>
  <c r="AC75" i="18"/>
  <c r="AA75" i="18"/>
  <c r="AD75" i="18" s="1"/>
  <c r="Z75" i="18"/>
  <c r="Y75" i="18"/>
  <c r="X75" i="18"/>
  <c r="W75" i="18"/>
  <c r="V75" i="18"/>
  <c r="U75" i="18"/>
  <c r="T75" i="18"/>
  <c r="S75" i="18"/>
  <c r="AM75" i="18" s="1"/>
  <c r="Q75" i="18"/>
  <c r="P75" i="18"/>
  <c r="O75" i="18"/>
  <c r="N75" i="18"/>
  <c r="M75" i="18"/>
  <c r="J75" i="18"/>
  <c r="AJ75" i="18" s="1"/>
  <c r="G75" i="18"/>
  <c r="E75" i="18"/>
  <c r="R75" i="18" s="1"/>
  <c r="AB75" i="18" s="1"/>
  <c r="D75" i="18"/>
  <c r="C75" i="18"/>
  <c r="B75" i="18"/>
  <c r="AN74" i="18"/>
  <c r="AK74" i="18"/>
  <c r="AG74" i="18"/>
  <c r="AH74" i="18" s="1"/>
  <c r="AE74" i="18"/>
  <c r="AC74" i="18"/>
  <c r="AA74" i="18"/>
  <c r="AD74" i="18" s="1"/>
  <c r="Z74" i="18"/>
  <c r="X74" i="18"/>
  <c r="W74" i="18"/>
  <c r="V74" i="18"/>
  <c r="U74" i="18"/>
  <c r="T74" i="18"/>
  <c r="S74" i="18"/>
  <c r="AM74" i="18" s="1"/>
  <c r="P74" i="18"/>
  <c r="O74" i="18"/>
  <c r="N74" i="18"/>
  <c r="M74" i="18"/>
  <c r="J74" i="18"/>
  <c r="AJ74" i="18" s="1"/>
  <c r="G74" i="18"/>
  <c r="Q74" i="18" s="1"/>
  <c r="E74" i="18"/>
  <c r="R74" i="18" s="1"/>
  <c r="AB74" i="18" s="1"/>
  <c r="D74" i="18"/>
  <c r="C74" i="18"/>
  <c r="B74" i="18"/>
  <c r="AN73" i="18"/>
  <c r="AK73" i="18"/>
  <c r="AH73" i="18"/>
  <c r="AG73" i="18"/>
  <c r="AE73" i="18"/>
  <c r="AC73" i="18"/>
  <c r="AA73" i="18"/>
  <c r="AD73" i="18" s="1"/>
  <c r="Z73" i="18"/>
  <c r="X73" i="18"/>
  <c r="W73" i="18"/>
  <c r="V73" i="18"/>
  <c r="U73" i="18"/>
  <c r="T73" i="18"/>
  <c r="S73" i="18"/>
  <c r="AM73" i="18" s="1"/>
  <c r="P73" i="18"/>
  <c r="O73" i="18"/>
  <c r="N73" i="18"/>
  <c r="M73" i="18"/>
  <c r="J73" i="18"/>
  <c r="AJ73" i="18" s="1"/>
  <c r="G73" i="18"/>
  <c r="Q73" i="18" s="1"/>
  <c r="E73" i="18"/>
  <c r="R73" i="18" s="1"/>
  <c r="D73" i="18"/>
  <c r="C73" i="18"/>
  <c r="B73" i="18"/>
  <c r="AN72" i="18"/>
  <c r="AL72" i="18"/>
  <c r="AK72" i="18"/>
  <c r="AH72" i="18"/>
  <c r="AG72" i="18"/>
  <c r="AE72" i="18"/>
  <c r="AC72" i="18"/>
  <c r="AA72" i="18"/>
  <c r="AD72" i="18" s="1"/>
  <c r="Z72" i="18"/>
  <c r="X72" i="18"/>
  <c r="W72" i="18"/>
  <c r="V72" i="18"/>
  <c r="U72" i="18"/>
  <c r="T72" i="18"/>
  <c r="S72" i="18"/>
  <c r="AM72" i="18" s="1"/>
  <c r="Y72" i="18" s="1"/>
  <c r="Q72" i="18"/>
  <c r="P72" i="18"/>
  <c r="O72" i="18"/>
  <c r="N72" i="18"/>
  <c r="M72" i="18"/>
  <c r="J72" i="18"/>
  <c r="AJ72" i="18" s="1"/>
  <c r="G72" i="18"/>
  <c r="E72" i="18"/>
  <c r="R72" i="18" s="1"/>
  <c r="AB72" i="18" s="1"/>
  <c r="D72" i="18"/>
  <c r="C72" i="18"/>
  <c r="B72" i="18"/>
  <c r="AN71" i="18"/>
  <c r="AL71" i="18"/>
  <c r="AK71" i="18"/>
  <c r="AG71" i="18"/>
  <c r="AH71" i="18" s="1"/>
  <c r="AE71" i="18"/>
  <c r="AC71" i="18"/>
  <c r="AA71" i="18"/>
  <c r="AD71" i="18" s="1"/>
  <c r="Z71" i="18"/>
  <c r="X71" i="18"/>
  <c r="W71" i="18"/>
  <c r="V71" i="18"/>
  <c r="U71" i="18"/>
  <c r="T71" i="18"/>
  <c r="S71" i="18"/>
  <c r="AM71" i="18" s="1"/>
  <c r="Q71" i="18"/>
  <c r="P71" i="18"/>
  <c r="O71" i="18"/>
  <c r="N71" i="18"/>
  <c r="M71" i="18"/>
  <c r="J71" i="18"/>
  <c r="AJ71" i="18" s="1"/>
  <c r="G71" i="18"/>
  <c r="E71" i="18"/>
  <c r="R71" i="18" s="1"/>
  <c r="AB71" i="18" s="1"/>
  <c r="D71" i="18"/>
  <c r="C71" i="18"/>
  <c r="B71" i="18"/>
  <c r="AN70" i="18"/>
  <c r="AL70" i="18"/>
  <c r="AK70" i="18"/>
  <c r="AG70" i="18"/>
  <c r="AH70" i="18" s="1"/>
  <c r="AE70" i="18"/>
  <c r="AC70" i="18"/>
  <c r="AA70" i="18"/>
  <c r="AD70" i="18" s="1"/>
  <c r="Z70" i="18"/>
  <c r="X70" i="18"/>
  <c r="W70" i="18"/>
  <c r="V70" i="18"/>
  <c r="U70" i="18"/>
  <c r="T70" i="18"/>
  <c r="S70" i="18"/>
  <c r="AM70" i="18" s="1"/>
  <c r="Q70" i="18"/>
  <c r="P70" i="18"/>
  <c r="O70" i="18"/>
  <c r="N70" i="18"/>
  <c r="M70" i="18"/>
  <c r="J70" i="18"/>
  <c r="AJ70" i="18" s="1"/>
  <c r="G70" i="18"/>
  <c r="E70" i="18"/>
  <c r="R70" i="18" s="1"/>
  <c r="AB70" i="18" s="1"/>
  <c r="D70" i="18"/>
  <c r="C70" i="18"/>
  <c r="B70" i="18"/>
  <c r="AN69" i="18"/>
  <c r="AL69" i="18"/>
  <c r="AK69" i="18"/>
  <c r="AG69" i="18"/>
  <c r="AH69" i="18" s="1"/>
  <c r="AE69" i="18"/>
  <c r="AC69" i="18"/>
  <c r="AB69" i="18"/>
  <c r="AA69" i="18"/>
  <c r="AD69" i="18" s="1"/>
  <c r="Z69" i="18"/>
  <c r="X69" i="18"/>
  <c r="W69" i="18"/>
  <c r="V69" i="18"/>
  <c r="U69" i="18"/>
  <c r="T69" i="18"/>
  <c r="S69" i="18"/>
  <c r="AM69" i="18" s="1"/>
  <c r="Y69" i="18" s="1"/>
  <c r="P69" i="18"/>
  <c r="O69" i="18"/>
  <c r="N69" i="18"/>
  <c r="M69" i="18"/>
  <c r="J69" i="18"/>
  <c r="AJ69" i="18" s="1"/>
  <c r="G69" i="18"/>
  <c r="Q69" i="18" s="1"/>
  <c r="E69" i="18"/>
  <c r="R69" i="18" s="1"/>
  <c r="D69" i="18"/>
  <c r="C69" i="18"/>
  <c r="B69" i="18"/>
  <c r="AN68" i="18"/>
  <c r="AL68" i="18"/>
  <c r="AK68" i="18"/>
  <c r="AG68" i="18"/>
  <c r="AH68" i="18" s="1"/>
  <c r="AE68" i="18"/>
  <c r="AC68" i="18"/>
  <c r="AB68" i="18"/>
  <c r="AA68" i="18"/>
  <c r="AD68" i="18" s="1"/>
  <c r="Z68" i="18"/>
  <c r="X68" i="18"/>
  <c r="W68" i="18"/>
  <c r="V68" i="18"/>
  <c r="U68" i="18"/>
  <c r="T68" i="18"/>
  <c r="S68" i="18"/>
  <c r="AM68" i="18" s="1"/>
  <c r="Y68" i="18" s="1"/>
  <c r="P68" i="18"/>
  <c r="O68" i="18"/>
  <c r="N68" i="18"/>
  <c r="M68" i="18"/>
  <c r="J68" i="18"/>
  <c r="AJ68" i="18" s="1"/>
  <c r="G68" i="18"/>
  <c r="Q68" i="18" s="1"/>
  <c r="E68" i="18"/>
  <c r="R68" i="18" s="1"/>
  <c r="D68" i="18"/>
  <c r="C68" i="18"/>
  <c r="B68" i="18"/>
  <c r="AN67" i="18"/>
  <c r="AL67" i="18"/>
  <c r="AK67" i="18"/>
  <c r="AG67" i="18"/>
  <c r="AH67" i="18" s="1"/>
  <c r="AE67" i="18"/>
  <c r="AC67" i="18"/>
  <c r="AA67" i="18"/>
  <c r="AD67" i="18" s="1"/>
  <c r="Z67" i="18"/>
  <c r="Y67" i="18"/>
  <c r="X67" i="18"/>
  <c r="W67" i="18"/>
  <c r="V67" i="18"/>
  <c r="U67" i="18"/>
  <c r="T67" i="18"/>
  <c r="S67" i="18"/>
  <c r="AM67" i="18" s="1"/>
  <c r="Q67" i="18"/>
  <c r="P67" i="18"/>
  <c r="O67" i="18"/>
  <c r="N67" i="18"/>
  <c r="M67" i="18"/>
  <c r="J67" i="18"/>
  <c r="AJ67" i="18" s="1"/>
  <c r="G67" i="18"/>
  <c r="E67" i="18"/>
  <c r="R67" i="18" s="1"/>
  <c r="AB67" i="18" s="1"/>
  <c r="D67" i="18"/>
  <c r="C67" i="18"/>
  <c r="B67" i="18"/>
  <c r="AN66" i="18"/>
  <c r="AK66" i="18"/>
  <c r="AG66" i="18"/>
  <c r="AH66" i="18" s="1"/>
  <c r="AE66" i="18"/>
  <c r="AA66" i="18"/>
  <c r="AD66" i="18" s="1"/>
  <c r="Z66" i="18"/>
  <c r="X66" i="18"/>
  <c r="W66" i="18"/>
  <c r="AC66" i="18" s="1"/>
  <c r="V66" i="18"/>
  <c r="U66" i="18"/>
  <c r="T66" i="18"/>
  <c r="S66" i="18"/>
  <c r="AM66" i="18" s="1"/>
  <c r="P66" i="18"/>
  <c r="O66" i="18"/>
  <c r="N66" i="18"/>
  <c r="M66" i="18"/>
  <c r="J66" i="18"/>
  <c r="AJ66" i="18" s="1"/>
  <c r="G66" i="18"/>
  <c r="Q66" i="18" s="1"/>
  <c r="E66" i="18"/>
  <c r="R66" i="18" s="1"/>
  <c r="AB66" i="18" s="1"/>
  <c r="D66" i="18"/>
  <c r="C66" i="18"/>
  <c r="B66" i="18"/>
  <c r="AN65" i="18"/>
  <c r="AM65" i="18"/>
  <c r="AK65" i="18"/>
  <c r="AH65" i="18"/>
  <c r="AG65" i="18"/>
  <c r="AE65" i="18"/>
  <c r="AC65" i="18"/>
  <c r="AA65" i="18"/>
  <c r="AD65" i="18" s="1"/>
  <c r="Z65" i="18"/>
  <c r="X65" i="18"/>
  <c r="W65" i="18"/>
  <c r="V65" i="18"/>
  <c r="U65" i="18"/>
  <c r="T65" i="18"/>
  <c r="S65" i="18"/>
  <c r="P65" i="18"/>
  <c r="O65" i="18"/>
  <c r="N65" i="18"/>
  <c r="M65" i="18"/>
  <c r="J65" i="18"/>
  <c r="AJ65" i="18" s="1"/>
  <c r="G65" i="18"/>
  <c r="Q65" i="18" s="1"/>
  <c r="E65" i="18"/>
  <c r="R65" i="18" s="1"/>
  <c r="D65" i="18"/>
  <c r="C65" i="18"/>
  <c r="B65" i="18"/>
  <c r="AN64" i="18"/>
  <c r="AL64" i="18"/>
  <c r="AK64" i="18"/>
  <c r="AH64" i="18"/>
  <c r="AG64" i="18"/>
  <c r="AE64" i="18"/>
  <c r="AC64" i="18"/>
  <c r="AA64" i="18"/>
  <c r="AD64" i="18" s="1"/>
  <c r="Z64" i="18"/>
  <c r="X64" i="18"/>
  <c r="W64" i="18"/>
  <c r="V64" i="18"/>
  <c r="U64" i="18"/>
  <c r="T64" i="18"/>
  <c r="S64" i="18"/>
  <c r="AM64" i="18" s="1"/>
  <c r="Y64" i="18" s="1"/>
  <c r="Q64" i="18"/>
  <c r="P64" i="18"/>
  <c r="O64" i="18"/>
  <c r="N64" i="18"/>
  <c r="M64" i="18"/>
  <c r="J64" i="18"/>
  <c r="AJ64" i="18" s="1"/>
  <c r="G64" i="18"/>
  <c r="E64" i="18"/>
  <c r="R64" i="18" s="1"/>
  <c r="AB64" i="18" s="1"/>
  <c r="D64" i="18"/>
  <c r="C64" i="18"/>
  <c r="B64" i="18"/>
  <c r="AN63" i="18"/>
  <c r="AL63" i="18"/>
  <c r="AK63" i="18"/>
  <c r="AG63" i="18"/>
  <c r="AH63" i="18" s="1"/>
  <c r="AE63" i="18"/>
  <c r="AC63" i="18"/>
  <c r="AA63" i="18"/>
  <c r="AD63" i="18" s="1"/>
  <c r="Z63" i="18"/>
  <c r="X63" i="18"/>
  <c r="W63" i="18"/>
  <c r="V63" i="18"/>
  <c r="U63" i="18"/>
  <c r="T63" i="18"/>
  <c r="S63" i="18"/>
  <c r="AM63" i="18" s="1"/>
  <c r="Q63" i="18"/>
  <c r="P63" i="18"/>
  <c r="O63" i="18"/>
  <c r="N63" i="18"/>
  <c r="M63" i="18"/>
  <c r="J63" i="18"/>
  <c r="AJ63" i="18" s="1"/>
  <c r="G63" i="18"/>
  <c r="E63" i="18"/>
  <c r="R63" i="18" s="1"/>
  <c r="AB63" i="18" s="1"/>
  <c r="D63" i="18"/>
  <c r="C63" i="18"/>
  <c r="B63" i="18"/>
  <c r="AN62" i="18"/>
  <c r="AL62" i="18"/>
  <c r="Y62" i="18" s="1"/>
  <c r="AK62" i="18"/>
  <c r="AG62" i="18"/>
  <c r="AH62" i="18" s="1"/>
  <c r="AE62" i="18"/>
  <c r="AA62" i="18"/>
  <c r="AD62" i="18" s="1"/>
  <c r="Z62" i="18"/>
  <c r="X62" i="18"/>
  <c r="W62" i="18"/>
  <c r="AC62" i="18" s="1"/>
  <c r="V62" i="18"/>
  <c r="U62" i="18"/>
  <c r="T62" i="18"/>
  <c r="S62" i="18"/>
  <c r="AM62" i="18" s="1"/>
  <c r="Q62" i="18"/>
  <c r="P62" i="18"/>
  <c r="O62" i="18"/>
  <c r="N62" i="18"/>
  <c r="M62" i="18"/>
  <c r="J62" i="18"/>
  <c r="AJ62" i="18" s="1"/>
  <c r="G62" i="18"/>
  <c r="E62" i="18"/>
  <c r="R62" i="18" s="1"/>
  <c r="AB62" i="18" s="1"/>
  <c r="D62" i="18"/>
  <c r="C62" i="18"/>
  <c r="B62" i="18"/>
  <c r="AN61" i="18"/>
  <c r="AL61" i="18"/>
  <c r="AK61" i="18"/>
  <c r="AG61" i="18"/>
  <c r="AH61" i="18" s="1"/>
  <c r="AE61" i="18"/>
  <c r="AB61" i="18"/>
  <c r="AA61" i="18"/>
  <c r="AD61" i="18" s="1"/>
  <c r="Z61" i="18"/>
  <c r="X61" i="18"/>
  <c r="W61" i="18"/>
  <c r="AC61" i="18" s="1"/>
  <c r="V61" i="18"/>
  <c r="U61" i="18"/>
  <c r="T61" i="18"/>
  <c r="S61" i="18"/>
  <c r="AM61" i="18" s="1"/>
  <c r="Y61" i="18" s="1"/>
  <c r="P61" i="18"/>
  <c r="O61" i="18"/>
  <c r="N61" i="18"/>
  <c r="M61" i="18"/>
  <c r="J61" i="18"/>
  <c r="AJ61" i="18" s="1"/>
  <c r="G61" i="18"/>
  <c r="Q61" i="18" s="1"/>
  <c r="E61" i="18"/>
  <c r="R61" i="18" s="1"/>
  <c r="D61" i="18"/>
  <c r="C61" i="18"/>
  <c r="B61" i="18"/>
  <c r="AN60" i="18"/>
  <c r="AK60" i="18"/>
  <c r="AG60" i="18"/>
  <c r="AH60" i="18" s="1"/>
  <c r="AE60" i="18"/>
  <c r="AC60" i="18"/>
  <c r="AA60" i="18"/>
  <c r="AD60" i="18" s="1"/>
  <c r="Z60" i="18"/>
  <c r="X60" i="18"/>
  <c r="W60" i="18"/>
  <c r="V60" i="18"/>
  <c r="U60" i="18"/>
  <c r="T60" i="18"/>
  <c r="S60" i="18"/>
  <c r="AM60" i="18" s="1"/>
  <c r="Q60" i="18"/>
  <c r="P60" i="18"/>
  <c r="O60" i="18"/>
  <c r="N60" i="18"/>
  <c r="M60" i="18"/>
  <c r="J60" i="18"/>
  <c r="AJ60" i="18" s="1"/>
  <c r="G60" i="18"/>
  <c r="E60" i="18"/>
  <c r="R60" i="18" s="1"/>
  <c r="AL60" i="18" s="1"/>
  <c r="Y60" i="18" s="1"/>
  <c r="D60" i="18"/>
  <c r="C60" i="18"/>
  <c r="B60" i="18"/>
  <c r="AN59" i="18"/>
  <c r="AK59" i="18"/>
  <c r="AG59" i="18"/>
  <c r="AH59" i="18" s="1"/>
  <c r="AE59" i="18"/>
  <c r="AC59" i="18"/>
  <c r="AA59" i="18"/>
  <c r="AD59" i="18" s="1"/>
  <c r="Z59" i="18"/>
  <c r="X59" i="18"/>
  <c r="W59" i="18"/>
  <c r="V59" i="18"/>
  <c r="U59" i="18"/>
  <c r="T59" i="18"/>
  <c r="S59" i="18"/>
  <c r="AM59" i="18" s="1"/>
  <c r="P59" i="18"/>
  <c r="O59" i="18"/>
  <c r="N59" i="18"/>
  <c r="M59" i="18"/>
  <c r="J59" i="18"/>
  <c r="AJ59" i="18" s="1"/>
  <c r="G59" i="18"/>
  <c r="Q59" i="18" s="1"/>
  <c r="E59" i="18"/>
  <c r="R59" i="18" s="1"/>
  <c r="D59" i="18"/>
  <c r="C59" i="18"/>
  <c r="B59" i="18"/>
  <c r="AN58" i="18"/>
  <c r="AK58" i="18"/>
  <c r="AH58" i="18"/>
  <c r="AG58" i="18"/>
  <c r="AE58" i="18"/>
  <c r="AD58" i="18"/>
  <c r="AA58" i="18"/>
  <c r="Z58" i="18"/>
  <c r="X58" i="18"/>
  <c r="W58" i="18"/>
  <c r="AC58" i="18" s="1"/>
  <c r="V58" i="18"/>
  <c r="U58" i="18"/>
  <c r="T58" i="18"/>
  <c r="S58" i="18"/>
  <c r="AM58" i="18" s="1"/>
  <c r="Q58" i="18"/>
  <c r="P58" i="18"/>
  <c r="O58" i="18"/>
  <c r="N58" i="18"/>
  <c r="M58" i="18"/>
  <c r="J58" i="18"/>
  <c r="AJ58" i="18" s="1"/>
  <c r="G58" i="18"/>
  <c r="E58" i="18"/>
  <c r="R58" i="18" s="1"/>
  <c r="AB58" i="18" s="1"/>
  <c r="D58" i="18"/>
  <c r="C58" i="18"/>
  <c r="B58" i="18"/>
  <c r="AN57" i="18"/>
  <c r="AM57" i="18"/>
  <c r="AK57" i="18"/>
  <c r="AG57" i="18"/>
  <c r="AH57" i="18" s="1"/>
  <c r="AE57" i="18"/>
  <c r="AD57" i="18"/>
  <c r="AB57" i="18"/>
  <c r="AA57" i="18"/>
  <c r="Z57" i="18"/>
  <c r="X57" i="18"/>
  <c r="W57" i="18"/>
  <c r="AC57" i="18" s="1"/>
  <c r="V57" i="18"/>
  <c r="U57" i="18"/>
  <c r="T57" i="18"/>
  <c r="S57" i="18"/>
  <c r="P57" i="18"/>
  <c r="O57" i="18"/>
  <c r="N57" i="18"/>
  <c r="M57" i="18"/>
  <c r="J57" i="18"/>
  <c r="AJ57" i="18" s="1"/>
  <c r="G57" i="18"/>
  <c r="Q57" i="18" s="1"/>
  <c r="E57" i="18"/>
  <c r="R57" i="18" s="1"/>
  <c r="AL57" i="18" s="1"/>
  <c r="Y57" i="18" s="1"/>
  <c r="D57" i="18"/>
  <c r="C57" i="18"/>
  <c r="B57" i="18"/>
  <c r="AN56" i="18"/>
  <c r="AK56" i="18"/>
  <c r="AG56" i="18"/>
  <c r="AH56" i="18" s="1"/>
  <c r="AE56" i="18"/>
  <c r="AC56" i="18"/>
  <c r="AA56" i="18"/>
  <c r="AD56" i="18" s="1"/>
  <c r="Z56" i="18"/>
  <c r="X56" i="18"/>
  <c r="W56" i="18"/>
  <c r="V56" i="18"/>
  <c r="U56" i="18"/>
  <c r="T56" i="18"/>
  <c r="S56" i="18"/>
  <c r="AM56" i="18" s="1"/>
  <c r="Q56" i="18"/>
  <c r="P56" i="18"/>
  <c r="O56" i="18"/>
  <c r="N56" i="18"/>
  <c r="M56" i="18"/>
  <c r="J56" i="18"/>
  <c r="AJ56" i="18" s="1"/>
  <c r="G56" i="18"/>
  <c r="E56" i="18"/>
  <c r="R56" i="18" s="1"/>
  <c r="AL56" i="18" s="1"/>
  <c r="Y56" i="18" s="1"/>
  <c r="D56" i="18"/>
  <c r="C56" i="18"/>
  <c r="B56" i="18"/>
  <c r="AN55" i="18"/>
  <c r="AK55" i="18"/>
  <c r="AG55" i="18"/>
  <c r="AH55" i="18" s="1"/>
  <c r="AE55" i="18"/>
  <c r="AC55" i="18"/>
  <c r="AA55" i="18"/>
  <c r="AD55" i="18" s="1"/>
  <c r="Z55" i="18"/>
  <c r="X55" i="18"/>
  <c r="W55" i="18"/>
  <c r="V55" i="18"/>
  <c r="U55" i="18"/>
  <c r="T55" i="18"/>
  <c r="S55" i="18"/>
  <c r="AM55" i="18" s="1"/>
  <c r="P55" i="18"/>
  <c r="O55" i="18"/>
  <c r="N55" i="18"/>
  <c r="M55" i="18"/>
  <c r="J55" i="18"/>
  <c r="AJ55" i="18" s="1"/>
  <c r="G55" i="18"/>
  <c r="Q55" i="18" s="1"/>
  <c r="E55" i="18"/>
  <c r="R55" i="18" s="1"/>
  <c r="AB55" i="18" s="1"/>
  <c r="D55" i="18"/>
  <c r="C55" i="18"/>
  <c r="B55" i="18"/>
  <c r="AN54" i="18"/>
  <c r="AK54" i="18"/>
  <c r="AH54" i="18"/>
  <c r="AG54" i="18"/>
  <c r="AE54" i="18"/>
  <c r="AD54" i="18"/>
  <c r="AA54" i="18"/>
  <c r="Z54" i="18"/>
  <c r="X54" i="18"/>
  <c r="W54" i="18"/>
  <c r="AC54" i="18" s="1"/>
  <c r="V54" i="18"/>
  <c r="U54" i="18"/>
  <c r="T54" i="18"/>
  <c r="S54" i="18"/>
  <c r="AM54" i="18" s="1"/>
  <c r="Q54" i="18"/>
  <c r="P54" i="18"/>
  <c r="O54" i="18"/>
  <c r="N54" i="18"/>
  <c r="M54" i="18"/>
  <c r="J54" i="18"/>
  <c r="AJ54" i="18" s="1"/>
  <c r="G54" i="18"/>
  <c r="E54" i="18"/>
  <c r="R54" i="18" s="1"/>
  <c r="AB54" i="18" s="1"/>
  <c r="D54" i="18"/>
  <c r="C54" i="18"/>
  <c r="B54" i="18"/>
  <c r="AN53" i="18"/>
  <c r="AM53" i="18"/>
  <c r="AK53" i="18"/>
  <c r="AG53" i="18"/>
  <c r="AH53" i="18" s="1"/>
  <c r="AE53" i="18"/>
  <c r="AD53" i="18"/>
  <c r="AB53" i="18"/>
  <c r="AA53" i="18"/>
  <c r="Z53" i="18"/>
  <c r="X53" i="18"/>
  <c r="W53" i="18"/>
  <c r="AC53" i="18" s="1"/>
  <c r="V53" i="18"/>
  <c r="U53" i="18"/>
  <c r="T53" i="18"/>
  <c r="S53" i="18"/>
  <c r="P53" i="18"/>
  <c r="O53" i="18"/>
  <c r="N53" i="18"/>
  <c r="M53" i="18"/>
  <c r="J53" i="18"/>
  <c r="AJ53" i="18" s="1"/>
  <c r="G53" i="18"/>
  <c r="Q53" i="18" s="1"/>
  <c r="E53" i="18"/>
  <c r="R53" i="18" s="1"/>
  <c r="AL53" i="18" s="1"/>
  <c r="Y53" i="18" s="1"/>
  <c r="D53" i="18"/>
  <c r="C53" i="18"/>
  <c r="B53" i="18"/>
  <c r="AN52" i="18"/>
  <c r="AK52" i="18"/>
  <c r="AH52" i="18"/>
  <c r="AG52" i="18"/>
  <c r="AE52" i="18"/>
  <c r="AC52" i="18"/>
  <c r="AA52" i="18"/>
  <c r="AD52" i="18" s="1"/>
  <c r="Z52" i="18"/>
  <c r="X52" i="18"/>
  <c r="W52" i="18"/>
  <c r="V52" i="18"/>
  <c r="U52" i="18"/>
  <c r="T52" i="18"/>
  <c r="S52" i="18"/>
  <c r="AM52" i="18" s="1"/>
  <c r="Q52" i="18"/>
  <c r="P52" i="18"/>
  <c r="O52" i="18"/>
  <c r="N52" i="18"/>
  <c r="M52" i="18"/>
  <c r="J52" i="18"/>
  <c r="AJ52" i="18" s="1"/>
  <c r="G52" i="18"/>
  <c r="E52" i="18"/>
  <c r="R52" i="18" s="1"/>
  <c r="AL52" i="18" s="1"/>
  <c r="Y52" i="18" s="1"/>
  <c r="D52" i="18"/>
  <c r="C52" i="18"/>
  <c r="B52" i="18"/>
  <c r="AN51" i="18"/>
  <c r="AK51" i="18"/>
  <c r="AG51" i="18"/>
  <c r="AH51" i="18" s="1"/>
  <c r="AE51" i="18"/>
  <c r="AC51" i="18"/>
  <c r="AA51" i="18"/>
  <c r="AD51" i="18" s="1"/>
  <c r="Z51" i="18"/>
  <c r="X51" i="18"/>
  <c r="W51" i="18"/>
  <c r="V51" i="18"/>
  <c r="U51" i="18"/>
  <c r="T51" i="18"/>
  <c r="S51" i="18"/>
  <c r="AM51" i="18" s="1"/>
  <c r="P51" i="18"/>
  <c r="O51" i="18"/>
  <c r="N51" i="18"/>
  <c r="M51" i="18"/>
  <c r="J51" i="18"/>
  <c r="AJ51" i="18" s="1"/>
  <c r="G51" i="18"/>
  <c r="Q51" i="18" s="1"/>
  <c r="E51" i="18"/>
  <c r="R51" i="18" s="1"/>
  <c r="AB51" i="18" s="1"/>
  <c r="D51" i="18"/>
  <c r="C51" i="18"/>
  <c r="B51" i="18"/>
  <c r="AN50" i="18"/>
  <c r="AK50" i="18"/>
  <c r="AH50" i="18"/>
  <c r="AG50" i="18"/>
  <c r="AE50" i="18"/>
  <c r="AD50" i="18"/>
  <c r="AA50" i="18"/>
  <c r="Z50" i="18"/>
  <c r="X50" i="18"/>
  <c r="W50" i="18"/>
  <c r="AC50" i="18" s="1"/>
  <c r="V50" i="18"/>
  <c r="U50" i="18"/>
  <c r="T50" i="18"/>
  <c r="S50" i="18"/>
  <c r="AM50" i="18" s="1"/>
  <c r="Q50" i="18"/>
  <c r="P50" i="18"/>
  <c r="O50" i="18"/>
  <c r="N50" i="18"/>
  <c r="M50" i="18"/>
  <c r="J50" i="18"/>
  <c r="AJ50" i="18" s="1"/>
  <c r="G50" i="18"/>
  <c r="E50" i="18"/>
  <c r="R50" i="18" s="1"/>
  <c r="AB50" i="18" s="1"/>
  <c r="D50" i="18"/>
  <c r="C50" i="18"/>
  <c r="B50" i="18"/>
  <c r="AN49" i="18"/>
  <c r="AM49" i="18"/>
  <c r="AK49" i="18"/>
  <c r="AG49" i="18"/>
  <c r="AH49" i="18" s="1"/>
  <c r="AE49" i="18"/>
  <c r="AD49" i="18"/>
  <c r="AB49" i="18"/>
  <c r="AA49" i="18"/>
  <c r="Z49" i="18"/>
  <c r="X49" i="18"/>
  <c r="W49" i="18"/>
  <c r="V49" i="18"/>
  <c r="U49" i="18"/>
  <c r="T49" i="18"/>
  <c r="S49" i="18"/>
  <c r="P49" i="18"/>
  <c r="O49" i="18"/>
  <c r="N49" i="18"/>
  <c r="M49" i="18"/>
  <c r="J49" i="18"/>
  <c r="AJ49" i="18" s="1"/>
  <c r="G49" i="18"/>
  <c r="Q49" i="18" s="1"/>
  <c r="E49" i="18"/>
  <c r="R49" i="18" s="1"/>
  <c r="AL49" i="18" s="1"/>
  <c r="Y49" i="18" s="1"/>
  <c r="D49" i="18"/>
  <c r="C49" i="18"/>
  <c r="B49" i="18"/>
  <c r="AN48" i="18"/>
  <c r="AK48" i="18"/>
  <c r="AH48" i="18"/>
  <c r="AG48" i="18"/>
  <c r="AE48" i="18"/>
  <c r="AC48" i="18"/>
  <c r="AA48" i="18"/>
  <c r="AD48" i="18" s="1"/>
  <c r="Z48" i="18"/>
  <c r="X48" i="18"/>
  <c r="W48" i="18"/>
  <c r="V48" i="18"/>
  <c r="U48" i="18"/>
  <c r="T48" i="18"/>
  <c r="S48" i="18"/>
  <c r="AM48" i="18" s="1"/>
  <c r="Q48" i="18"/>
  <c r="P48" i="18"/>
  <c r="O48" i="18"/>
  <c r="N48" i="18"/>
  <c r="M48" i="18"/>
  <c r="J48" i="18"/>
  <c r="AJ48" i="18" s="1"/>
  <c r="G48" i="18"/>
  <c r="E48" i="18"/>
  <c r="R48" i="18" s="1"/>
  <c r="AL48" i="18" s="1"/>
  <c r="Y48" i="18" s="1"/>
  <c r="D48" i="18"/>
  <c r="C48" i="18"/>
  <c r="B48" i="18"/>
  <c r="AN47" i="18"/>
  <c r="AK47" i="18"/>
  <c r="AG47" i="18"/>
  <c r="AH47" i="18" s="1"/>
  <c r="AE47" i="18"/>
  <c r="AC47" i="18"/>
  <c r="AA47" i="18"/>
  <c r="AD47" i="18" s="1"/>
  <c r="Z47" i="18"/>
  <c r="X47" i="18"/>
  <c r="W47" i="18"/>
  <c r="V47" i="18"/>
  <c r="U47" i="18"/>
  <c r="T47" i="18"/>
  <c r="S47" i="18"/>
  <c r="AM47" i="18" s="1"/>
  <c r="P47" i="18"/>
  <c r="O47" i="18"/>
  <c r="N47" i="18"/>
  <c r="M47" i="18"/>
  <c r="J47" i="18"/>
  <c r="AJ47" i="18" s="1"/>
  <c r="G47" i="18"/>
  <c r="Q47" i="18" s="1"/>
  <c r="E47" i="18"/>
  <c r="R47" i="18" s="1"/>
  <c r="AB47" i="18" s="1"/>
  <c r="D47" i="18"/>
  <c r="C47" i="18"/>
  <c r="B47" i="18"/>
  <c r="AN46" i="18"/>
  <c r="AK46" i="18"/>
  <c r="AH46" i="18"/>
  <c r="AG46" i="18"/>
  <c r="AE46" i="18"/>
  <c r="AD46" i="18"/>
  <c r="AA46" i="18"/>
  <c r="Z46" i="18"/>
  <c r="X46" i="18"/>
  <c r="W46" i="18"/>
  <c r="AC46" i="18" s="1"/>
  <c r="V46" i="18"/>
  <c r="P46" i="18"/>
  <c r="O46" i="18"/>
  <c r="N46" i="18"/>
  <c r="E46" i="18"/>
  <c r="U46" i="18" s="1"/>
  <c r="D46" i="18"/>
  <c r="C46" i="18"/>
  <c r="B46" i="18"/>
  <c r="AN45" i="18"/>
  <c r="AC45" i="18" s="1"/>
  <c r="AK45" i="18"/>
  <c r="AH45" i="18"/>
  <c r="AG45" i="18"/>
  <c r="AE45" i="18"/>
  <c r="AD45" i="18"/>
  <c r="AA45" i="18"/>
  <c r="Z45" i="18"/>
  <c r="X45" i="18"/>
  <c r="W45" i="18"/>
  <c r="V45" i="18"/>
  <c r="P45" i="18"/>
  <c r="O45" i="18"/>
  <c r="N45" i="18"/>
  <c r="E45" i="18"/>
  <c r="U45" i="18" s="1"/>
  <c r="D45" i="18"/>
  <c r="C45" i="18"/>
  <c r="B45" i="18"/>
  <c r="AN44" i="18"/>
  <c r="AC44" i="18" s="1"/>
  <c r="AK44" i="18"/>
  <c r="AH44" i="18"/>
  <c r="AG44" i="18"/>
  <c r="AE44" i="18"/>
  <c r="AD44" i="18"/>
  <c r="AA44" i="18"/>
  <c r="Z44" i="18"/>
  <c r="X44" i="18"/>
  <c r="W44" i="18"/>
  <c r="V44" i="18"/>
  <c r="P44" i="18"/>
  <c r="O44" i="18"/>
  <c r="N44" i="18"/>
  <c r="E44" i="18"/>
  <c r="U44" i="18" s="1"/>
  <c r="D44" i="18"/>
  <c r="C44" i="18"/>
  <c r="B44" i="18"/>
  <c r="AN43" i="18"/>
  <c r="AC43" i="18" s="1"/>
  <c r="AK43" i="18"/>
  <c r="AH43" i="18"/>
  <c r="AG43" i="18"/>
  <c r="AE43" i="18"/>
  <c r="AD43" i="18"/>
  <c r="AA43" i="18"/>
  <c r="Z43" i="18"/>
  <c r="X43" i="18"/>
  <c r="W43" i="18"/>
  <c r="V43" i="18"/>
  <c r="P43" i="18"/>
  <c r="O43" i="18"/>
  <c r="N43" i="18"/>
  <c r="E43" i="18"/>
  <c r="U43" i="18" s="1"/>
  <c r="D43" i="18"/>
  <c r="C43" i="18"/>
  <c r="B43" i="18"/>
  <c r="AN42" i="18"/>
  <c r="AC42" i="18" s="1"/>
  <c r="AK42" i="18"/>
  <c r="AH42" i="18"/>
  <c r="AG42" i="18"/>
  <c r="AE42" i="18"/>
  <c r="AD42" i="18"/>
  <c r="AA42" i="18"/>
  <c r="Z42" i="18"/>
  <c r="X42" i="18"/>
  <c r="W42" i="18"/>
  <c r="V42" i="18"/>
  <c r="P42" i="18"/>
  <c r="O42" i="18"/>
  <c r="N42" i="18"/>
  <c r="E42" i="18"/>
  <c r="U42" i="18" s="1"/>
  <c r="D42" i="18"/>
  <c r="C42" i="18"/>
  <c r="B42" i="18"/>
  <c r="AN41" i="18"/>
  <c r="AC41" i="18" s="1"/>
  <c r="AK41" i="18"/>
  <c r="AH41" i="18"/>
  <c r="AG41" i="18"/>
  <c r="AE41" i="18"/>
  <c r="AD41" i="18"/>
  <c r="AA41" i="18"/>
  <c r="Z41" i="18"/>
  <c r="X41" i="18"/>
  <c r="W41" i="18"/>
  <c r="V41" i="18"/>
  <c r="P41" i="18"/>
  <c r="O41" i="18"/>
  <c r="N41" i="18"/>
  <c r="E41" i="18"/>
  <c r="U41" i="18" s="1"/>
  <c r="D41" i="18"/>
  <c r="C41" i="18"/>
  <c r="B41" i="18"/>
  <c r="AN40" i="18"/>
  <c r="AC40" i="18" s="1"/>
  <c r="AK40" i="18"/>
  <c r="AH40" i="18"/>
  <c r="AG40" i="18"/>
  <c r="AE40" i="18"/>
  <c r="AD40" i="18"/>
  <c r="AA40" i="18"/>
  <c r="Z40" i="18"/>
  <c r="X40" i="18"/>
  <c r="W40" i="18"/>
  <c r="V40" i="18"/>
  <c r="P40" i="18"/>
  <c r="O40" i="18"/>
  <c r="N40" i="18"/>
  <c r="E40" i="18"/>
  <c r="U40" i="18" s="1"/>
  <c r="D40" i="18"/>
  <c r="C40" i="18"/>
  <c r="B40" i="18"/>
  <c r="AN39" i="18"/>
  <c r="AC39" i="18" s="1"/>
  <c r="AK39" i="18"/>
  <c r="AH39" i="18"/>
  <c r="AG39" i="18"/>
  <c r="AE39" i="18"/>
  <c r="AD39" i="18"/>
  <c r="AA39" i="18"/>
  <c r="Z39" i="18"/>
  <c r="X39" i="18"/>
  <c r="W39" i="18"/>
  <c r="V39" i="18"/>
  <c r="P39" i="18"/>
  <c r="O39" i="18"/>
  <c r="N39" i="18"/>
  <c r="E39" i="18"/>
  <c r="U39" i="18" s="1"/>
  <c r="D39" i="18"/>
  <c r="C39" i="18"/>
  <c r="B39" i="18"/>
  <c r="AN38" i="18"/>
  <c r="AC38" i="18" s="1"/>
  <c r="AK38" i="18"/>
  <c r="AH38" i="18"/>
  <c r="AG38" i="18"/>
  <c r="AE38" i="18"/>
  <c r="AD38" i="18"/>
  <c r="AA38" i="18"/>
  <c r="Z38" i="18"/>
  <c r="X38" i="18"/>
  <c r="W38" i="18"/>
  <c r="V38" i="18"/>
  <c r="P38" i="18"/>
  <c r="O38" i="18"/>
  <c r="N38" i="18"/>
  <c r="E38" i="18"/>
  <c r="U38" i="18" s="1"/>
  <c r="D38" i="18"/>
  <c r="C38" i="18"/>
  <c r="B38" i="18"/>
  <c r="AN37" i="18"/>
  <c r="AC37" i="18" s="1"/>
  <c r="AK37" i="18"/>
  <c r="AH37" i="18"/>
  <c r="AG37" i="18"/>
  <c r="AE37" i="18"/>
  <c r="AD37" i="18"/>
  <c r="AA37" i="18"/>
  <c r="Z37" i="18"/>
  <c r="X37" i="18"/>
  <c r="W37" i="18"/>
  <c r="V37" i="18"/>
  <c r="P37" i="18"/>
  <c r="O37" i="18"/>
  <c r="N37" i="18"/>
  <c r="E37" i="18"/>
  <c r="U37" i="18" s="1"/>
  <c r="D37" i="18"/>
  <c r="C37" i="18"/>
  <c r="B37" i="18"/>
  <c r="AN36" i="18"/>
  <c r="AC36" i="18" s="1"/>
  <c r="AK36" i="18"/>
  <c r="AH36" i="18"/>
  <c r="AG36" i="18"/>
  <c r="AE36" i="18"/>
  <c r="AD36" i="18"/>
  <c r="AA36" i="18"/>
  <c r="Z36" i="18"/>
  <c r="X36" i="18"/>
  <c r="W36" i="18"/>
  <c r="V36" i="18"/>
  <c r="P36" i="18"/>
  <c r="O36" i="18"/>
  <c r="N36" i="18"/>
  <c r="E36" i="18"/>
  <c r="U36" i="18" s="1"/>
  <c r="D36" i="18"/>
  <c r="C36" i="18"/>
  <c r="B36" i="18"/>
  <c r="AN35" i="18"/>
  <c r="AC35" i="18" s="1"/>
  <c r="AK35" i="18"/>
  <c r="AH35" i="18"/>
  <c r="AG35" i="18"/>
  <c r="AE35" i="18"/>
  <c r="AD35" i="18"/>
  <c r="AA35" i="18"/>
  <c r="Z35" i="18"/>
  <c r="X35" i="18"/>
  <c r="W35" i="18"/>
  <c r="V35" i="18"/>
  <c r="P35" i="18"/>
  <c r="O35" i="18"/>
  <c r="N35" i="18"/>
  <c r="E35" i="18"/>
  <c r="U35" i="18" s="1"/>
  <c r="D35" i="18"/>
  <c r="C35" i="18"/>
  <c r="B35" i="18"/>
  <c r="AN34" i="18"/>
  <c r="AC34" i="18" s="1"/>
  <c r="AK34" i="18"/>
  <c r="AH34" i="18"/>
  <c r="AG34" i="18"/>
  <c r="AE34" i="18"/>
  <c r="AD34" i="18"/>
  <c r="AA34" i="18"/>
  <c r="Z34" i="18"/>
  <c r="X34" i="18"/>
  <c r="W34" i="18"/>
  <c r="V34" i="18"/>
  <c r="P34" i="18"/>
  <c r="O34" i="18"/>
  <c r="N34" i="18"/>
  <c r="E34" i="18"/>
  <c r="U34" i="18" s="1"/>
  <c r="D34" i="18"/>
  <c r="C34" i="18"/>
  <c r="B34" i="18"/>
  <c r="AN33" i="18"/>
  <c r="AK33" i="18"/>
  <c r="AH33" i="18"/>
  <c r="AG33" i="18"/>
  <c r="AE33" i="18"/>
  <c r="AD33" i="18"/>
  <c r="AA33" i="18"/>
  <c r="Z33" i="18"/>
  <c r="Z183" i="18" s="1"/>
  <c r="X33" i="18"/>
  <c r="P33" i="18"/>
  <c r="O33" i="18"/>
  <c r="N33" i="18"/>
  <c r="E33" i="18"/>
  <c r="W33" i="18" s="1"/>
  <c r="C33" i="18"/>
  <c r="B33" i="18"/>
  <c r="K25" i="18"/>
  <c r="I25" i="18"/>
  <c r="H25" i="18"/>
  <c r="F25" i="18"/>
  <c r="B19" i="18"/>
  <c r="R16" i="18"/>
  <c r="B16" i="18"/>
  <c r="B13" i="18"/>
  <c r="B12" i="18"/>
  <c r="B11" i="18"/>
  <c r="B10" i="18"/>
  <c r="B9" i="18"/>
  <c r="B6" i="18"/>
  <c r="I183" i="8"/>
  <c r="F190" i="8" s="1"/>
  <c r="H183" i="8"/>
  <c r="C190" i="8" s="1"/>
  <c r="F183" i="8"/>
  <c r="AN182" i="8"/>
  <c r="AK182" i="8"/>
  <c r="AG182" i="8"/>
  <c r="AH182" i="8" s="1"/>
  <c r="AE182" i="8"/>
  <c r="AA182" i="8"/>
  <c r="Z182" i="8"/>
  <c r="AD182" i="8" s="1"/>
  <c r="X182" i="8"/>
  <c r="R182" i="8"/>
  <c r="P182" i="8"/>
  <c r="O182" i="8"/>
  <c r="N182" i="8"/>
  <c r="E182" i="8"/>
  <c r="D182" i="8"/>
  <c r="C182" i="8"/>
  <c r="B182" i="8"/>
  <c r="AN181" i="8"/>
  <c r="AK181" i="8"/>
  <c r="AG181" i="8"/>
  <c r="AH181" i="8" s="1"/>
  <c r="AE181" i="8"/>
  <c r="AA181" i="8"/>
  <c r="Z181" i="8"/>
  <c r="AD181" i="8" s="1"/>
  <c r="X181" i="8"/>
  <c r="R181" i="8"/>
  <c r="P181" i="8"/>
  <c r="O181" i="8"/>
  <c r="N181" i="8"/>
  <c r="E181" i="8"/>
  <c r="D181" i="8"/>
  <c r="C181" i="8"/>
  <c r="B181" i="8"/>
  <c r="AN180" i="8"/>
  <c r="AK180" i="8"/>
  <c r="AG180" i="8"/>
  <c r="AH180" i="8" s="1"/>
  <c r="AE180" i="8"/>
  <c r="AA180" i="8"/>
  <c r="Z180" i="8"/>
  <c r="AD180" i="8" s="1"/>
  <c r="X180" i="8"/>
  <c r="R180" i="8"/>
  <c r="P180" i="8"/>
  <c r="O180" i="8"/>
  <c r="N180" i="8"/>
  <c r="E180" i="8"/>
  <c r="D180" i="8"/>
  <c r="C180" i="8"/>
  <c r="B180" i="8"/>
  <c r="AN179" i="8"/>
  <c r="AK179" i="8"/>
  <c r="AG179" i="8"/>
  <c r="AH179" i="8" s="1"/>
  <c r="AE179" i="8"/>
  <c r="AA179" i="8"/>
  <c r="Z179" i="8"/>
  <c r="AD179" i="8" s="1"/>
  <c r="X179" i="8"/>
  <c r="R179" i="8"/>
  <c r="P179" i="8"/>
  <c r="O179" i="8"/>
  <c r="N179" i="8"/>
  <c r="E179" i="8"/>
  <c r="D179" i="8"/>
  <c r="C179" i="8"/>
  <c r="B179" i="8"/>
  <c r="AN178" i="8"/>
  <c r="AK178" i="8"/>
  <c r="AG178" i="8"/>
  <c r="AH178" i="8" s="1"/>
  <c r="AE178" i="8"/>
  <c r="AA178" i="8"/>
  <c r="Z178" i="8"/>
  <c r="AD178" i="8" s="1"/>
  <c r="X178" i="8"/>
  <c r="R178" i="8"/>
  <c r="P178" i="8"/>
  <c r="O178" i="8"/>
  <c r="N178" i="8"/>
  <c r="E178" i="8"/>
  <c r="D178" i="8"/>
  <c r="C178" i="8"/>
  <c r="B178" i="8"/>
  <c r="AN177" i="8"/>
  <c r="AK177" i="8"/>
  <c r="AG177" i="8"/>
  <c r="AH177" i="8" s="1"/>
  <c r="AE177" i="8"/>
  <c r="AA177" i="8"/>
  <c r="Z177" i="8"/>
  <c r="AD177" i="8" s="1"/>
  <c r="X177" i="8"/>
  <c r="R177" i="8"/>
  <c r="P177" i="8"/>
  <c r="O177" i="8"/>
  <c r="N177" i="8"/>
  <c r="E177" i="8"/>
  <c r="D177" i="8"/>
  <c r="C177" i="8"/>
  <c r="B177" i="8"/>
  <c r="AN176" i="8"/>
  <c r="AK176" i="8"/>
  <c r="AG176" i="8"/>
  <c r="AH176" i="8" s="1"/>
  <c r="AE176" i="8"/>
  <c r="AA176" i="8"/>
  <c r="Z176" i="8"/>
  <c r="AD176" i="8" s="1"/>
  <c r="X176" i="8"/>
  <c r="R176" i="8"/>
  <c r="P176" i="8"/>
  <c r="O176" i="8"/>
  <c r="N176" i="8"/>
  <c r="E176" i="8"/>
  <c r="D176" i="8"/>
  <c r="C176" i="8"/>
  <c r="B176" i="8"/>
  <c r="AN175" i="8"/>
  <c r="AK175" i="8"/>
  <c r="AG175" i="8"/>
  <c r="AH175" i="8" s="1"/>
  <c r="AE175" i="8"/>
  <c r="AA175" i="8"/>
  <c r="Z175" i="8"/>
  <c r="AD175" i="8" s="1"/>
  <c r="X175" i="8"/>
  <c r="R175" i="8"/>
  <c r="P175" i="8"/>
  <c r="O175" i="8"/>
  <c r="N175" i="8"/>
  <c r="E175" i="8"/>
  <c r="D175" i="8"/>
  <c r="C175" i="8"/>
  <c r="B175" i="8"/>
  <c r="AN174" i="8"/>
  <c r="AK174" i="8"/>
  <c r="AG174" i="8"/>
  <c r="AH174" i="8" s="1"/>
  <c r="AE174" i="8"/>
  <c r="AA174" i="8"/>
  <c r="Z174" i="8"/>
  <c r="AD174" i="8" s="1"/>
  <c r="X174" i="8"/>
  <c r="R174" i="8"/>
  <c r="P174" i="8"/>
  <c r="O174" i="8"/>
  <c r="N174" i="8"/>
  <c r="E174" i="8"/>
  <c r="D174" i="8"/>
  <c r="C174" i="8"/>
  <c r="B174" i="8"/>
  <c r="AN173" i="8"/>
  <c r="AK173" i="8"/>
  <c r="AG173" i="8"/>
  <c r="AH173" i="8" s="1"/>
  <c r="AE173" i="8"/>
  <c r="AA173" i="8"/>
  <c r="Z173" i="8"/>
  <c r="AD173" i="8" s="1"/>
  <c r="X173" i="8"/>
  <c r="R173" i="8"/>
  <c r="P173" i="8"/>
  <c r="O173" i="8"/>
  <c r="N173" i="8"/>
  <c r="E173" i="8"/>
  <c r="D173" i="8"/>
  <c r="C173" i="8"/>
  <c r="B173" i="8"/>
  <c r="AN172" i="8"/>
  <c r="AK172" i="8"/>
  <c r="AG172" i="8"/>
  <c r="AH172" i="8" s="1"/>
  <c r="AE172" i="8"/>
  <c r="AA172" i="8"/>
  <c r="Z172" i="8"/>
  <c r="AD172" i="8" s="1"/>
  <c r="X172" i="8"/>
  <c r="R172" i="8"/>
  <c r="P172" i="8"/>
  <c r="O172" i="8"/>
  <c r="N172" i="8"/>
  <c r="E172" i="8"/>
  <c r="D172" i="8"/>
  <c r="C172" i="8"/>
  <c r="B172" i="8"/>
  <c r="AN171" i="8"/>
  <c r="AK171" i="8"/>
  <c r="AG171" i="8"/>
  <c r="AH171" i="8" s="1"/>
  <c r="AE171" i="8"/>
  <c r="AA171" i="8"/>
  <c r="Z171" i="8"/>
  <c r="AD171" i="8" s="1"/>
  <c r="X171" i="8"/>
  <c r="R171" i="8"/>
  <c r="P171" i="8"/>
  <c r="O171" i="8"/>
  <c r="N171" i="8"/>
  <c r="E171" i="8"/>
  <c r="D171" i="8"/>
  <c r="C171" i="8"/>
  <c r="B171" i="8"/>
  <c r="AN170" i="8"/>
  <c r="AK170" i="8"/>
  <c r="AG170" i="8"/>
  <c r="AH170" i="8" s="1"/>
  <c r="AE170" i="8"/>
  <c r="AA170" i="8"/>
  <c r="Z170" i="8"/>
  <c r="AD170" i="8" s="1"/>
  <c r="X170" i="8"/>
  <c r="R170" i="8"/>
  <c r="P170" i="8"/>
  <c r="O170" i="8"/>
  <c r="N170" i="8"/>
  <c r="E170" i="8"/>
  <c r="D170" i="8"/>
  <c r="C170" i="8"/>
  <c r="B170" i="8"/>
  <c r="AN169" i="8"/>
  <c r="AK169" i="8"/>
  <c r="AG169" i="8"/>
  <c r="AH169" i="8" s="1"/>
  <c r="AE169" i="8"/>
  <c r="AA169" i="8"/>
  <c r="Z169" i="8"/>
  <c r="AD169" i="8" s="1"/>
  <c r="X169" i="8"/>
  <c r="R169" i="8"/>
  <c r="P169" i="8"/>
  <c r="O169" i="8"/>
  <c r="N169" i="8"/>
  <c r="E169" i="8"/>
  <c r="D169" i="8"/>
  <c r="C169" i="8"/>
  <c r="B169" i="8"/>
  <c r="AN168" i="8"/>
  <c r="AK168" i="8"/>
  <c r="AG168" i="8"/>
  <c r="AH168" i="8" s="1"/>
  <c r="AE168" i="8"/>
  <c r="AA168" i="8"/>
  <c r="Z168" i="8"/>
  <c r="AD168" i="8" s="1"/>
  <c r="X168" i="8"/>
  <c r="R168" i="8"/>
  <c r="P168" i="8"/>
  <c r="O168" i="8"/>
  <c r="N168" i="8"/>
  <c r="E168" i="8"/>
  <c r="D168" i="8"/>
  <c r="C168" i="8"/>
  <c r="B168" i="8"/>
  <c r="AN167" i="8"/>
  <c r="AK167" i="8"/>
  <c r="AG167" i="8"/>
  <c r="AH167" i="8" s="1"/>
  <c r="AE167" i="8"/>
  <c r="AA167" i="8"/>
  <c r="Z167" i="8"/>
  <c r="AD167" i="8" s="1"/>
  <c r="X167" i="8"/>
  <c r="R167" i="8"/>
  <c r="P167" i="8"/>
  <c r="O167" i="8"/>
  <c r="N167" i="8"/>
  <c r="E167" i="8"/>
  <c r="D167" i="8"/>
  <c r="C167" i="8"/>
  <c r="B167" i="8"/>
  <c r="AN166" i="8"/>
  <c r="AK166" i="8"/>
  <c r="AG166" i="8"/>
  <c r="AH166" i="8" s="1"/>
  <c r="AE166" i="8"/>
  <c r="AA166" i="8"/>
  <c r="Z166" i="8"/>
  <c r="AD166" i="8" s="1"/>
  <c r="X166" i="8"/>
  <c r="R166" i="8"/>
  <c r="P166" i="8"/>
  <c r="O166" i="8"/>
  <c r="N166" i="8"/>
  <c r="E166" i="8"/>
  <c r="D166" i="8"/>
  <c r="C166" i="8"/>
  <c r="B166" i="8"/>
  <c r="AN165" i="8"/>
  <c r="AK165" i="8"/>
  <c r="AG165" i="8"/>
  <c r="AH165" i="8" s="1"/>
  <c r="AE165" i="8"/>
  <c r="AA165" i="8"/>
  <c r="Z165" i="8"/>
  <c r="AD165" i="8" s="1"/>
  <c r="X165" i="8"/>
  <c r="R165" i="8"/>
  <c r="P165" i="8"/>
  <c r="O165" i="8"/>
  <c r="N165" i="8"/>
  <c r="E165" i="8"/>
  <c r="D165" i="8"/>
  <c r="C165" i="8"/>
  <c r="B165" i="8"/>
  <c r="AN164" i="8"/>
  <c r="AK164" i="8"/>
  <c r="AG164" i="8"/>
  <c r="AH164" i="8" s="1"/>
  <c r="AE164" i="8"/>
  <c r="AA164" i="8"/>
  <c r="Z164" i="8"/>
  <c r="AD164" i="8" s="1"/>
  <c r="X164" i="8"/>
  <c r="R164" i="8"/>
  <c r="P164" i="8"/>
  <c r="O164" i="8"/>
  <c r="N164" i="8"/>
  <c r="E164" i="8"/>
  <c r="D164" i="8"/>
  <c r="C164" i="8"/>
  <c r="B164" i="8"/>
  <c r="AN163" i="8"/>
  <c r="AK163" i="8"/>
  <c r="AG163" i="8"/>
  <c r="AH163" i="8" s="1"/>
  <c r="AE163" i="8"/>
  <c r="AA163" i="8"/>
  <c r="Z163" i="8"/>
  <c r="AD163" i="8" s="1"/>
  <c r="X163" i="8"/>
  <c r="R163" i="8"/>
  <c r="P163" i="8"/>
  <c r="O163" i="8"/>
  <c r="N163" i="8"/>
  <c r="E163" i="8"/>
  <c r="D163" i="8"/>
  <c r="C163" i="8"/>
  <c r="B163" i="8"/>
  <c r="AN162" i="8"/>
  <c r="AK162" i="8"/>
  <c r="AG162" i="8"/>
  <c r="AH162" i="8" s="1"/>
  <c r="AE162" i="8"/>
  <c r="AA162" i="8"/>
  <c r="Z162" i="8"/>
  <c r="AD162" i="8" s="1"/>
  <c r="X162" i="8"/>
  <c r="R162" i="8"/>
  <c r="P162" i="8"/>
  <c r="O162" i="8"/>
  <c r="N162" i="8"/>
  <c r="E162" i="8"/>
  <c r="D162" i="8"/>
  <c r="C162" i="8"/>
  <c r="B162" i="8"/>
  <c r="AN161" i="8"/>
  <c r="AK161" i="8"/>
  <c r="AG161" i="8"/>
  <c r="AH161" i="8" s="1"/>
  <c r="AE161" i="8"/>
  <c r="AA161" i="8"/>
  <c r="Z161" i="8"/>
  <c r="AD161" i="8" s="1"/>
  <c r="X161" i="8"/>
  <c r="R161" i="8"/>
  <c r="P161" i="8"/>
  <c r="O161" i="8"/>
  <c r="N161" i="8"/>
  <c r="E161" i="8"/>
  <c r="D161" i="8"/>
  <c r="C161" i="8"/>
  <c r="B161" i="8"/>
  <c r="AN160" i="8"/>
  <c r="AK160" i="8"/>
  <c r="AG160" i="8"/>
  <c r="AH160" i="8" s="1"/>
  <c r="AE160" i="8"/>
  <c r="AA160" i="8"/>
  <c r="Z160" i="8"/>
  <c r="AD160" i="8" s="1"/>
  <c r="X160" i="8"/>
  <c r="R160" i="8"/>
  <c r="P160" i="8"/>
  <c r="O160" i="8"/>
  <c r="N160" i="8"/>
  <c r="E160" i="8"/>
  <c r="D160" i="8"/>
  <c r="C160" i="8"/>
  <c r="B160" i="8"/>
  <c r="AN159" i="8"/>
  <c r="AK159" i="8"/>
  <c r="AG159" i="8"/>
  <c r="AH159" i="8" s="1"/>
  <c r="AE159" i="8"/>
  <c r="AA159" i="8"/>
  <c r="Z159" i="8"/>
  <c r="AD159" i="8" s="1"/>
  <c r="X159" i="8"/>
  <c r="R159" i="8"/>
  <c r="P159" i="8"/>
  <c r="O159" i="8"/>
  <c r="N159" i="8"/>
  <c r="E159" i="8"/>
  <c r="D159" i="8"/>
  <c r="C159" i="8"/>
  <c r="B159" i="8"/>
  <c r="AN158" i="8"/>
  <c r="AK158" i="8"/>
  <c r="AG158" i="8"/>
  <c r="AH158" i="8" s="1"/>
  <c r="AE158" i="8"/>
  <c r="AA158" i="8"/>
  <c r="Z158" i="8"/>
  <c r="AD158" i="8" s="1"/>
  <c r="X158" i="8"/>
  <c r="R158" i="8"/>
  <c r="P158" i="8"/>
  <c r="O158" i="8"/>
  <c r="N158" i="8"/>
  <c r="E158" i="8"/>
  <c r="D158" i="8"/>
  <c r="C158" i="8"/>
  <c r="B158" i="8"/>
  <c r="AN157" i="8"/>
  <c r="AK157" i="8"/>
  <c r="AG157" i="8"/>
  <c r="AH157" i="8" s="1"/>
  <c r="AE157" i="8"/>
  <c r="AA157" i="8"/>
  <c r="Z157" i="8"/>
  <c r="AD157" i="8" s="1"/>
  <c r="X157" i="8"/>
  <c r="R157" i="8"/>
  <c r="P157" i="8"/>
  <c r="O157" i="8"/>
  <c r="N157" i="8"/>
  <c r="E157" i="8"/>
  <c r="D157" i="8"/>
  <c r="C157" i="8"/>
  <c r="B157" i="8"/>
  <c r="AN156" i="8"/>
  <c r="AK156" i="8"/>
  <c r="AG156" i="8"/>
  <c r="AH156" i="8" s="1"/>
  <c r="AE156" i="8"/>
  <c r="AA156" i="8"/>
  <c r="Z156" i="8"/>
  <c r="AD156" i="8" s="1"/>
  <c r="X156" i="8"/>
  <c r="R156" i="8"/>
  <c r="P156" i="8"/>
  <c r="O156" i="8"/>
  <c r="N156" i="8"/>
  <c r="E156" i="8"/>
  <c r="D156" i="8"/>
  <c r="C156" i="8"/>
  <c r="B156" i="8"/>
  <c r="AN155" i="8"/>
  <c r="AK155" i="8"/>
  <c r="AG155" i="8"/>
  <c r="AH155" i="8" s="1"/>
  <c r="AE155" i="8"/>
  <c r="AA155" i="8"/>
  <c r="Z155" i="8"/>
  <c r="AD155" i="8" s="1"/>
  <c r="X155" i="8"/>
  <c r="R155" i="8"/>
  <c r="P155" i="8"/>
  <c r="O155" i="8"/>
  <c r="N155" i="8"/>
  <c r="E155" i="8"/>
  <c r="D155" i="8"/>
  <c r="C155" i="8"/>
  <c r="B155" i="8"/>
  <c r="AN154" i="8"/>
  <c r="AK154" i="8"/>
  <c r="AG154" i="8"/>
  <c r="AH154" i="8" s="1"/>
  <c r="AE154" i="8"/>
  <c r="AA154" i="8"/>
  <c r="Z154" i="8"/>
  <c r="AD154" i="8" s="1"/>
  <c r="X154" i="8"/>
  <c r="R154" i="8"/>
  <c r="P154" i="8"/>
  <c r="O154" i="8"/>
  <c r="N154" i="8"/>
  <c r="E154" i="8"/>
  <c r="D154" i="8"/>
  <c r="C154" i="8"/>
  <c r="B154" i="8"/>
  <c r="AN153" i="8"/>
  <c r="AK153" i="8"/>
  <c r="AG153" i="8"/>
  <c r="AH153" i="8" s="1"/>
  <c r="AE153" i="8"/>
  <c r="AA153" i="8"/>
  <c r="Z153" i="8"/>
  <c r="AD153" i="8" s="1"/>
  <c r="X153" i="8"/>
  <c r="R153" i="8"/>
  <c r="P153" i="8"/>
  <c r="O153" i="8"/>
  <c r="N153" i="8"/>
  <c r="E153" i="8"/>
  <c r="D153" i="8"/>
  <c r="C153" i="8"/>
  <c r="B153" i="8"/>
  <c r="AN152" i="8"/>
  <c r="AK152" i="8"/>
  <c r="AG152" i="8"/>
  <c r="AH152" i="8" s="1"/>
  <c r="AE152" i="8"/>
  <c r="AA152" i="8"/>
  <c r="Z152" i="8"/>
  <c r="AD152" i="8" s="1"/>
  <c r="X152" i="8"/>
  <c r="R152" i="8"/>
  <c r="P152" i="8"/>
  <c r="O152" i="8"/>
  <c r="N152" i="8"/>
  <c r="E152" i="8"/>
  <c r="D152" i="8"/>
  <c r="C152" i="8"/>
  <c r="B152" i="8"/>
  <c r="AN151" i="8"/>
  <c r="AK151" i="8"/>
  <c r="AG151" i="8"/>
  <c r="AH151" i="8" s="1"/>
  <c r="AE151" i="8"/>
  <c r="AA151" i="8"/>
  <c r="Z151" i="8"/>
  <c r="AD151" i="8" s="1"/>
  <c r="X151" i="8"/>
  <c r="R151" i="8"/>
  <c r="P151" i="8"/>
  <c r="O151" i="8"/>
  <c r="N151" i="8"/>
  <c r="E151" i="8"/>
  <c r="D151" i="8"/>
  <c r="C151" i="8"/>
  <c r="B151" i="8"/>
  <c r="AN150" i="8"/>
  <c r="AK150" i="8"/>
  <c r="AG150" i="8"/>
  <c r="AH150" i="8" s="1"/>
  <c r="AE150" i="8"/>
  <c r="AA150" i="8"/>
  <c r="Z150" i="8"/>
  <c r="AD150" i="8" s="1"/>
  <c r="X150" i="8"/>
  <c r="R150" i="8"/>
  <c r="P150" i="8"/>
  <c r="O150" i="8"/>
  <c r="N150" i="8"/>
  <c r="E150" i="8"/>
  <c r="D150" i="8"/>
  <c r="C150" i="8"/>
  <c r="B150" i="8"/>
  <c r="AN149" i="8"/>
  <c r="AK149" i="8"/>
  <c r="AG149" i="8"/>
  <c r="AH149" i="8" s="1"/>
  <c r="AE149" i="8"/>
  <c r="AA149" i="8"/>
  <c r="Z149" i="8"/>
  <c r="AD149" i="8" s="1"/>
  <c r="X149" i="8"/>
  <c r="R149" i="8"/>
  <c r="P149" i="8"/>
  <c r="O149" i="8"/>
  <c r="N149" i="8"/>
  <c r="E149" i="8"/>
  <c r="D149" i="8"/>
  <c r="C149" i="8"/>
  <c r="B149" i="8"/>
  <c r="AN148" i="8"/>
  <c r="AK148" i="8"/>
  <c r="AG148" i="8"/>
  <c r="AH148" i="8" s="1"/>
  <c r="AE148" i="8"/>
  <c r="AA148" i="8"/>
  <c r="Z148" i="8"/>
  <c r="AD148" i="8" s="1"/>
  <c r="X148" i="8"/>
  <c r="W148" i="8"/>
  <c r="R148" i="8"/>
  <c r="P148" i="8"/>
  <c r="O148" i="8"/>
  <c r="N148" i="8"/>
  <c r="E148" i="8"/>
  <c r="D148" i="8"/>
  <c r="C148" i="8"/>
  <c r="B148" i="8"/>
  <c r="AN147" i="8"/>
  <c r="AK147" i="8"/>
  <c r="AG147" i="8"/>
  <c r="AH147" i="8" s="1"/>
  <c r="AE147" i="8"/>
  <c r="AA147" i="8"/>
  <c r="Z147" i="8"/>
  <c r="AD147" i="8" s="1"/>
  <c r="X147" i="8"/>
  <c r="R147" i="8"/>
  <c r="P147" i="8"/>
  <c r="O147" i="8"/>
  <c r="N147" i="8"/>
  <c r="E147" i="8"/>
  <c r="W147" i="8" s="1"/>
  <c r="D147" i="8"/>
  <c r="C147" i="8"/>
  <c r="B147" i="8"/>
  <c r="AN146" i="8"/>
  <c r="AK146" i="8"/>
  <c r="AG146" i="8"/>
  <c r="AH146" i="8" s="1"/>
  <c r="AE146" i="8"/>
  <c r="AA146" i="8"/>
  <c r="Z146" i="8"/>
  <c r="AD146" i="8" s="1"/>
  <c r="X146" i="8"/>
  <c r="W146" i="8"/>
  <c r="R146" i="8"/>
  <c r="P146" i="8"/>
  <c r="O146" i="8"/>
  <c r="N146" i="8"/>
  <c r="E146" i="8"/>
  <c r="D146" i="8"/>
  <c r="C146" i="8"/>
  <c r="B146" i="8"/>
  <c r="AN145" i="8"/>
  <c r="AK145" i="8"/>
  <c r="AG145" i="8"/>
  <c r="AH145" i="8" s="1"/>
  <c r="AE145" i="8"/>
  <c r="AA145" i="8"/>
  <c r="Z145" i="8"/>
  <c r="AD145" i="8" s="1"/>
  <c r="X145" i="8"/>
  <c r="P145" i="8"/>
  <c r="O145" i="8"/>
  <c r="N145" i="8"/>
  <c r="E145" i="8"/>
  <c r="W145" i="8" s="1"/>
  <c r="D145" i="8"/>
  <c r="C145" i="8"/>
  <c r="B145" i="8"/>
  <c r="AN144" i="8"/>
  <c r="AK144" i="8"/>
  <c r="AG144" i="8"/>
  <c r="AH144" i="8" s="1"/>
  <c r="AE144" i="8"/>
  <c r="AA144" i="8"/>
  <c r="Z144" i="8"/>
  <c r="AD144" i="8" s="1"/>
  <c r="X144" i="8"/>
  <c r="W144" i="8"/>
  <c r="P144" i="8"/>
  <c r="O144" i="8"/>
  <c r="N144" i="8"/>
  <c r="E144" i="8"/>
  <c r="D144" i="8"/>
  <c r="C144" i="8"/>
  <c r="B144" i="8"/>
  <c r="AN143" i="8"/>
  <c r="AK143" i="8"/>
  <c r="AG143" i="8"/>
  <c r="AH143" i="8" s="1"/>
  <c r="AE143" i="8"/>
  <c r="AA143" i="8"/>
  <c r="Z143" i="8"/>
  <c r="AD143" i="8" s="1"/>
  <c r="X143" i="8"/>
  <c r="P143" i="8"/>
  <c r="O143" i="8"/>
  <c r="N143" i="8"/>
  <c r="E143" i="8"/>
  <c r="D143" i="8"/>
  <c r="C143" i="8"/>
  <c r="B143" i="8"/>
  <c r="AN142" i="8"/>
  <c r="AK142" i="8"/>
  <c r="AG142" i="8"/>
  <c r="AH142" i="8" s="1"/>
  <c r="AE142" i="8"/>
  <c r="AA142" i="8"/>
  <c r="Z142" i="8"/>
  <c r="AD142" i="8" s="1"/>
  <c r="X142" i="8"/>
  <c r="W142" i="8"/>
  <c r="P142" i="8"/>
  <c r="O142" i="8"/>
  <c r="N142" i="8"/>
  <c r="E142" i="8"/>
  <c r="D142" i="8"/>
  <c r="C142" i="8"/>
  <c r="B142" i="8"/>
  <c r="AN141" i="8"/>
  <c r="AK141" i="8"/>
  <c r="AG141" i="8"/>
  <c r="AH141" i="8" s="1"/>
  <c r="AE141" i="8"/>
  <c r="AA141" i="8"/>
  <c r="Z141" i="8"/>
  <c r="AD141" i="8" s="1"/>
  <c r="X141" i="8"/>
  <c r="R141" i="8"/>
  <c r="P141" i="8"/>
  <c r="O141" i="8"/>
  <c r="N141" i="8"/>
  <c r="E141" i="8"/>
  <c r="W141" i="8" s="1"/>
  <c r="D141" i="8"/>
  <c r="C141" i="8"/>
  <c r="B141" i="8"/>
  <c r="AN140" i="8"/>
  <c r="AK140" i="8"/>
  <c r="AG140" i="8"/>
  <c r="AH140" i="8" s="1"/>
  <c r="AE140" i="8"/>
  <c r="AA140" i="8"/>
  <c r="Z140" i="8"/>
  <c r="AD140" i="8" s="1"/>
  <c r="X140" i="8"/>
  <c r="W140" i="8"/>
  <c r="R140" i="8"/>
  <c r="P140" i="8"/>
  <c r="O140" i="8"/>
  <c r="N140" i="8"/>
  <c r="E140" i="8"/>
  <c r="D140" i="8"/>
  <c r="C140" i="8"/>
  <c r="B140" i="8"/>
  <c r="AN139" i="8"/>
  <c r="AK139" i="8"/>
  <c r="AG139" i="8"/>
  <c r="AH139" i="8" s="1"/>
  <c r="AE139" i="8"/>
  <c r="AA139" i="8"/>
  <c r="Z139" i="8"/>
  <c r="AD139" i="8" s="1"/>
  <c r="X139" i="8"/>
  <c r="R139" i="8"/>
  <c r="P139" i="8"/>
  <c r="O139" i="8"/>
  <c r="N139" i="8"/>
  <c r="E139" i="8"/>
  <c r="W139" i="8" s="1"/>
  <c r="D139" i="8"/>
  <c r="C139" i="8"/>
  <c r="B139" i="8"/>
  <c r="AN138" i="8"/>
  <c r="AK138" i="8"/>
  <c r="AG138" i="8"/>
  <c r="AH138" i="8" s="1"/>
  <c r="AE138" i="8"/>
  <c r="AA138" i="8"/>
  <c r="Z138" i="8"/>
  <c r="AD138" i="8" s="1"/>
  <c r="X138" i="8"/>
  <c r="W138" i="8"/>
  <c r="R138" i="8"/>
  <c r="P138" i="8"/>
  <c r="O138" i="8"/>
  <c r="N138" i="8"/>
  <c r="E138" i="8"/>
  <c r="D138" i="8"/>
  <c r="C138" i="8"/>
  <c r="B138" i="8"/>
  <c r="AN137" i="8"/>
  <c r="AK137" i="8"/>
  <c r="AG137" i="8"/>
  <c r="AH137" i="8" s="1"/>
  <c r="AE137" i="8"/>
  <c r="AA137" i="8"/>
  <c r="Z137" i="8"/>
  <c r="AD137" i="8" s="1"/>
  <c r="X137" i="8"/>
  <c r="P137" i="8"/>
  <c r="O137" i="8"/>
  <c r="N137" i="8"/>
  <c r="E137" i="8"/>
  <c r="W137" i="8" s="1"/>
  <c r="D137" i="8"/>
  <c r="C137" i="8"/>
  <c r="B137" i="8"/>
  <c r="AN136" i="8"/>
  <c r="AK136" i="8"/>
  <c r="AG136" i="8"/>
  <c r="AH136" i="8" s="1"/>
  <c r="AE136" i="8"/>
  <c r="AA136" i="8"/>
  <c r="Z136" i="8"/>
  <c r="AD136" i="8" s="1"/>
  <c r="X136" i="8"/>
  <c r="W136" i="8"/>
  <c r="P136" i="8"/>
  <c r="O136" i="8"/>
  <c r="N136" i="8"/>
  <c r="E136" i="8"/>
  <c r="D136" i="8"/>
  <c r="C136" i="8"/>
  <c r="B136" i="8"/>
  <c r="AN135" i="8"/>
  <c r="AK135" i="8"/>
  <c r="AG135" i="8"/>
  <c r="AH135" i="8" s="1"/>
  <c r="AE135" i="8"/>
  <c r="AA135" i="8"/>
  <c r="Z135" i="8"/>
  <c r="AD135" i="8" s="1"/>
  <c r="X135" i="8"/>
  <c r="P135" i="8"/>
  <c r="O135" i="8"/>
  <c r="N135" i="8"/>
  <c r="E135" i="8"/>
  <c r="D135" i="8"/>
  <c r="C135" i="8"/>
  <c r="B135" i="8"/>
  <c r="AN134" i="8"/>
  <c r="AK134" i="8"/>
  <c r="AG134" i="8"/>
  <c r="AH134" i="8" s="1"/>
  <c r="AE134" i="8"/>
  <c r="AA134" i="8"/>
  <c r="Z134" i="8"/>
  <c r="AD134" i="8" s="1"/>
  <c r="X134" i="8"/>
  <c r="W134" i="8"/>
  <c r="P134" i="8"/>
  <c r="O134" i="8"/>
  <c r="N134" i="8"/>
  <c r="E134" i="8"/>
  <c r="D134" i="8"/>
  <c r="C134" i="8"/>
  <c r="B134" i="8"/>
  <c r="AN133" i="8"/>
  <c r="AK133" i="8"/>
  <c r="AG133" i="8"/>
  <c r="AH133" i="8" s="1"/>
  <c r="AE133" i="8"/>
  <c r="AA133" i="8"/>
  <c r="Z133" i="8"/>
  <c r="AD133" i="8" s="1"/>
  <c r="X133" i="8"/>
  <c r="R133" i="8"/>
  <c r="P133" i="8"/>
  <c r="O133" i="8"/>
  <c r="N133" i="8"/>
  <c r="E133" i="8"/>
  <c r="W133" i="8" s="1"/>
  <c r="D133" i="8"/>
  <c r="C133" i="8"/>
  <c r="B133" i="8"/>
  <c r="AN132" i="8"/>
  <c r="AK132" i="8"/>
  <c r="AG132" i="8"/>
  <c r="AH132" i="8" s="1"/>
  <c r="AE132" i="8"/>
  <c r="AA132" i="8"/>
  <c r="Z132" i="8"/>
  <c r="AD132" i="8" s="1"/>
  <c r="X132" i="8"/>
  <c r="W132" i="8"/>
  <c r="R132" i="8"/>
  <c r="P132" i="8"/>
  <c r="O132" i="8"/>
  <c r="N132" i="8"/>
  <c r="E132" i="8"/>
  <c r="D132" i="8"/>
  <c r="C132" i="8"/>
  <c r="B132" i="8"/>
  <c r="AN131" i="8"/>
  <c r="AK131" i="8"/>
  <c r="AG131" i="8"/>
  <c r="AH131" i="8" s="1"/>
  <c r="AE131" i="8"/>
  <c r="AA131" i="8"/>
  <c r="Z131" i="8"/>
  <c r="AD131" i="8" s="1"/>
  <c r="X131" i="8"/>
  <c r="R131" i="8"/>
  <c r="P131" i="8"/>
  <c r="O131" i="8"/>
  <c r="N131" i="8"/>
  <c r="E131" i="8"/>
  <c r="W131" i="8" s="1"/>
  <c r="D131" i="8"/>
  <c r="C131" i="8"/>
  <c r="B131" i="8"/>
  <c r="AN130" i="8"/>
  <c r="AK130" i="8"/>
  <c r="AG130" i="8"/>
  <c r="AH130" i="8" s="1"/>
  <c r="AE130" i="8"/>
  <c r="AA130" i="8"/>
  <c r="Z130" i="8"/>
  <c r="AD130" i="8" s="1"/>
  <c r="X130" i="8"/>
  <c r="W130" i="8"/>
  <c r="R130" i="8"/>
  <c r="P130" i="8"/>
  <c r="O130" i="8"/>
  <c r="N130" i="8"/>
  <c r="E130" i="8"/>
  <c r="D130" i="8"/>
  <c r="C130" i="8"/>
  <c r="B130" i="8"/>
  <c r="AN129" i="8"/>
  <c r="AK129" i="8"/>
  <c r="AG129" i="8"/>
  <c r="AH129" i="8" s="1"/>
  <c r="AE129" i="8"/>
  <c r="AA129" i="8"/>
  <c r="Z129" i="8"/>
  <c r="AD129" i="8" s="1"/>
  <c r="X129" i="8"/>
  <c r="P129" i="8"/>
  <c r="O129" i="8"/>
  <c r="N129" i="8"/>
  <c r="E129" i="8"/>
  <c r="W129" i="8" s="1"/>
  <c r="D129" i="8"/>
  <c r="C129" i="8"/>
  <c r="B129" i="8"/>
  <c r="AN128" i="8"/>
  <c r="AK128" i="8"/>
  <c r="AG128" i="8"/>
  <c r="AH128" i="8" s="1"/>
  <c r="AE128" i="8"/>
  <c r="AA128" i="8"/>
  <c r="Z128" i="8"/>
  <c r="AD128" i="8" s="1"/>
  <c r="X128" i="8"/>
  <c r="W128" i="8"/>
  <c r="P128" i="8"/>
  <c r="O128" i="8"/>
  <c r="N128" i="8"/>
  <c r="E128" i="8"/>
  <c r="D128" i="8"/>
  <c r="C128" i="8"/>
  <c r="B128" i="8"/>
  <c r="AN127" i="8"/>
  <c r="AK127" i="8"/>
  <c r="AH127" i="8"/>
  <c r="AG127" i="8"/>
  <c r="AE127" i="8"/>
  <c r="AA127" i="8"/>
  <c r="Z127" i="8"/>
  <c r="AD127" i="8" s="1"/>
  <c r="X127" i="8"/>
  <c r="R127" i="8"/>
  <c r="P127" i="8"/>
  <c r="O127" i="8"/>
  <c r="N127" i="8"/>
  <c r="E127" i="8"/>
  <c r="W127" i="8" s="1"/>
  <c r="D127" i="8"/>
  <c r="C127" i="8"/>
  <c r="B127" i="8"/>
  <c r="AN126" i="8"/>
  <c r="AK126" i="8"/>
  <c r="AG126" i="8"/>
  <c r="AH126" i="8" s="1"/>
  <c r="AE126" i="8"/>
  <c r="AA126" i="8"/>
  <c r="Z126" i="8"/>
  <c r="X126" i="8"/>
  <c r="R126" i="8"/>
  <c r="P126" i="8"/>
  <c r="O126" i="8"/>
  <c r="N126" i="8"/>
  <c r="E126" i="8"/>
  <c r="S126" i="8" s="1"/>
  <c r="AM126" i="8" s="1"/>
  <c r="D126" i="8"/>
  <c r="C126" i="8"/>
  <c r="B126" i="8"/>
  <c r="AN125" i="8"/>
  <c r="AK125" i="8"/>
  <c r="AG125" i="8"/>
  <c r="AH125" i="8" s="1"/>
  <c r="AE125" i="8"/>
  <c r="AA125" i="8"/>
  <c r="Z125" i="8"/>
  <c r="X125" i="8"/>
  <c r="P125" i="8"/>
  <c r="O125" i="8"/>
  <c r="N125" i="8"/>
  <c r="E125" i="8"/>
  <c r="S125" i="8" s="1"/>
  <c r="AM125" i="8" s="1"/>
  <c r="D125" i="8"/>
  <c r="C125" i="8"/>
  <c r="B125" i="8"/>
  <c r="AN124" i="8"/>
  <c r="AK124" i="8"/>
  <c r="AG124" i="8"/>
  <c r="AH124" i="8" s="1"/>
  <c r="AE124" i="8"/>
  <c r="AA124" i="8"/>
  <c r="Z124" i="8"/>
  <c r="X124" i="8"/>
  <c r="R124" i="8"/>
  <c r="P124" i="8"/>
  <c r="O124" i="8"/>
  <c r="N124" i="8"/>
  <c r="E124" i="8"/>
  <c r="S124" i="8" s="1"/>
  <c r="AM124" i="8" s="1"/>
  <c r="D124" i="8"/>
  <c r="C124" i="8"/>
  <c r="B124" i="8"/>
  <c r="AN123" i="8"/>
  <c r="AK123" i="8"/>
  <c r="AG123" i="8"/>
  <c r="AH123" i="8" s="1"/>
  <c r="AE123" i="8"/>
  <c r="AA123" i="8"/>
  <c r="Z123" i="8"/>
  <c r="X123" i="8"/>
  <c r="R123" i="8"/>
  <c r="P123" i="8"/>
  <c r="O123" i="8"/>
  <c r="N123" i="8"/>
  <c r="E123" i="8"/>
  <c r="S123" i="8" s="1"/>
  <c r="AM123" i="8" s="1"/>
  <c r="D123" i="8"/>
  <c r="C123" i="8"/>
  <c r="B123" i="8"/>
  <c r="AN122" i="8"/>
  <c r="AK122" i="8"/>
  <c r="AG122" i="8"/>
  <c r="AH122" i="8" s="1"/>
  <c r="AE122" i="8"/>
  <c r="AA122" i="8"/>
  <c r="Z122" i="8"/>
  <c r="X122" i="8"/>
  <c r="R122" i="8"/>
  <c r="P122" i="8"/>
  <c r="O122" i="8"/>
  <c r="N122" i="8"/>
  <c r="E122" i="8"/>
  <c r="S122" i="8" s="1"/>
  <c r="AM122" i="8" s="1"/>
  <c r="D122" i="8"/>
  <c r="C122" i="8"/>
  <c r="B122" i="8"/>
  <c r="AN121" i="8"/>
  <c r="AK121" i="8"/>
  <c r="AG121" i="8"/>
  <c r="AH121" i="8" s="1"/>
  <c r="AE121" i="8"/>
  <c r="AA121" i="8"/>
  <c r="Z121" i="8"/>
  <c r="X121" i="8"/>
  <c r="P121" i="8"/>
  <c r="O121" i="8"/>
  <c r="N121" i="8"/>
  <c r="E121" i="8"/>
  <c r="W121" i="8" s="1"/>
  <c r="D121" i="8"/>
  <c r="C121" i="8"/>
  <c r="B121" i="8"/>
  <c r="AN120" i="8"/>
  <c r="AK120" i="8"/>
  <c r="AG120" i="8"/>
  <c r="AH120" i="8" s="1"/>
  <c r="AE120" i="8"/>
  <c r="AA120" i="8"/>
  <c r="Z120" i="8"/>
  <c r="X120" i="8"/>
  <c r="R120" i="8"/>
  <c r="P120" i="8"/>
  <c r="O120" i="8"/>
  <c r="N120" i="8"/>
  <c r="E120" i="8"/>
  <c r="S120" i="8" s="1"/>
  <c r="AM120" i="8" s="1"/>
  <c r="D120" i="8"/>
  <c r="C120" i="8"/>
  <c r="B120" i="8"/>
  <c r="AN119" i="8"/>
  <c r="AK119" i="8"/>
  <c r="AG119" i="8"/>
  <c r="AH119" i="8" s="1"/>
  <c r="AE119" i="8"/>
  <c r="AA119" i="8"/>
  <c r="Z119" i="8"/>
  <c r="X119" i="8"/>
  <c r="R119" i="8"/>
  <c r="P119" i="8"/>
  <c r="O119" i="8"/>
  <c r="N119" i="8"/>
  <c r="E119" i="8"/>
  <c r="S119" i="8" s="1"/>
  <c r="AM119" i="8" s="1"/>
  <c r="D119" i="8"/>
  <c r="C119" i="8"/>
  <c r="B119" i="8"/>
  <c r="AN118" i="8"/>
  <c r="AK118" i="8"/>
  <c r="AG118" i="8"/>
  <c r="AH118" i="8" s="1"/>
  <c r="AE118" i="8"/>
  <c r="AA118" i="8"/>
  <c r="Z118" i="8"/>
  <c r="X118" i="8"/>
  <c r="R118" i="8"/>
  <c r="P118" i="8"/>
  <c r="O118" i="8"/>
  <c r="N118" i="8"/>
  <c r="E118" i="8"/>
  <c r="S118" i="8" s="1"/>
  <c r="AM118" i="8" s="1"/>
  <c r="D118" i="8"/>
  <c r="C118" i="8"/>
  <c r="B118" i="8"/>
  <c r="AN117" i="8"/>
  <c r="AK117" i="8"/>
  <c r="AG117" i="8"/>
  <c r="AH117" i="8" s="1"/>
  <c r="AE117" i="8"/>
  <c r="AA117" i="8"/>
  <c r="Z117" i="8"/>
  <c r="X117" i="8"/>
  <c r="W117" i="8"/>
  <c r="P117" i="8"/>
  <c r="O117" i="8"/>
  <c r="N117" i="8"/>
  <c r="E117" i="8"/>
  <c r="G117" i="8" s="1"/>
  <c r="Q117" i="8" s="1"/>
  <c r="D117" i="8"/>
  <c r="C117" i="8"/>
  <c r="B117" i="8"/>
  <c r="AN116" i="8"/>
  <c r="AK116" i="8"/>
  <c r="AG116" i="8"/>
  <c r="AH116" i="8" s="1"/>
  <c r="AE116" i="8"/>
  <c r="AA116" i="8"/>
  <c r="Z116" i="8"/>
  <c r="X116" i="8"/>
  <c r="R116" i="8"/>
  <c r="P116" i="8"/>
  <c r="O116" i="8"/>
  <c r="N116" i="8"/>
  <c r="E116" i="8"/>
  <c r="S116" i="8" s="1"/>
  <c r="AM116" i="8" s="1"/>
  <c r="D116" i="8"/>
  <c r="C116" i="8"/>
  <c r="B116" i="8"/>
  <c r="AN115" i="8"/>
  <c r="AK115" i="8"/>
  <c r="AG115" i="8"/>
  <c r="AH115" i="8" s="1"/>
  <c r="AE115" i="8"/>
  <c r="AA115" i="8"/>
  <c r="Z115" i="8"/>
  <c r="X115" i="8"/>
  <c r="R115" i="8"/>
  <c r="P115" i="8"/>
  <c r="O115" i="8"/>
  <c r="N115" i="8"/>
  <c r="E115" i="8"/>
  <c r="S115" i="8" s="1"/>
  <c r="AM115" i="8" s="1"/>
  <c r="D115" i="8"/>
  <c r="C115" i="8"/>
  <c r="B115" i="8"/>
  <c r="AN114" i="8"/>
  <c r="AK114" i="8"/>
  <c r="AG114" i="8"/>
  <c r="AH114" i="8" s="1"/>
  <c r="AE114" i="8"/>
  <c r="AA114" i="8"/>
  <c r="Z114" i="8"/>
  <c r="X114" i="8"/>
  <c r="R114" i="8"/>
  <c r="P114" i="8"/>
  <c r="O114" i="8"/>
  <c r="N114" i="8"/>
  <c r="G114" i="8"/>
  <c r="Q114" i="8" s="1"/>
  <c r="E114" i="8"/>
  <c r="S114" i="8" s="1"/>
  <c r="AM114" i="8" s="1"/>
  <c r="D114" i="8"/>
  <c r="C114" i="8"/>
  <c r="B114" i="8"/>
  <c r="AN113" i="8"/>
  <c r="AK113" i="8"/>
  <c r="AH113" i="8"/>
  <c r="AG113" i="8"/>
  <c r="AE113" i="8"/>
  <c r="AA113" i="8"/>
  <c r="Z113" i="8"/>
  <c r="X113" i="8"/>
  <c r="P113" i="8"/>
  <c r="O113" i="8"/>
  <c r="N113" i="8"/>
  <c r="E113" i="8"/>
  <c r="G113" i="8" s="1"/>
  <c r="Q113" i="8" s="1"/>
  <c r="D113" i="8"/>
  <c r="C113" i="8"/>
  <c r="B113" i="8"/>
  <c r="AN112" i="8"/>
  <c r="AK112" i="8"/>
  <c r="AG112" i="8"/>
  <c r="AH112" i="8" s="1"/>
  <c r="AE112" i="8"/>
  <c r="AA112" i="8"/>
  <c r="Z112" i="8"/>
  <c r="X112" i="8"/>
  <c r="R112" i="8"/>
  <c r="P112" i="8"/>
  <c r="O112" i="8"/>
  <c r="N112" i="8"/>
  <c r="E112" i="8"/>
  <c r="S112" i="8" s="1"/>
  <c r="AM112" i="8" s="1"/>
  <c r="D112" i="8"/>
  <c r="C112" i="8"/>
  <c r="B112" i="8"/>
  <c r="AN111" i="8"/>
  <c r="AK111" i="8"/>
  <c r="AG111" i="8"/>
  <c r="AH111" i="8" s="1"/>
  <c r="AE111" i="8"/>
  <c r="AA111" i="8"/>
  <c r="Z111" i="8"/>
  <c r="X111" i="8"/>
  <c r="R111" i="8"/>
  <c r="P111" i="8"/>
  <c r="O111" i="8"/>
  <c r="N111" i="8"/>
  <c r="E111" i="8"/>
  <c r="S111" i="8" s="1"/>
  <c r="AM111" i="8" s="1"/>
  <c r="D111" i="8"/>
  <c r="C111" i="8"/>
  <c r="B111" i="8"/>
  <c r="AN110" i="8"/>
  <c r="AK110" i="8"/>
  <c r="AG110" i="8"/>
  <c r="AH110" i="8" s="1"/>
  <c r="AE110" i="8"/>
  <c r="AA110" i="8"/>
  <c r="Z110" i="8"/>
  <c r="X110" i="8"/>
  <c r="R110" i="8"/>
  <c r="P110" i="8"/>
  <c r="O110" i="8"/>
  <c r="N110" i="8"/>
  <c r="G110" i="8"/>
  <c r="Q110" i="8" s="1"/>
  <c r="E110" i="8"/>
  <c r="S110" i="8" s="1"/>
  <c r="AM110" i="8" s="1"/>
  <c r="D110" i="8"/>
  <c r="C110" i="8"/>
  <c r="B110" i="8"/>
  <c r="AN109" i="8"/>
  <c r="AK109" i="8"/>
  <c r="AH109" i="8"/>
  <c r="AG109" i="8"/>
  <c r="AE109" i="8"/>
  <c r="AA109" i="8"/>
  <c r="Z109" i="8"/>
  <c r="X109" i="8"/>
  <c r="P109" i="8"/>
  <c r="O109" i="8"/>
  <c r="N109" i="8"/>
  <c r="E109" i="8"/>
  <c r="G109" i="8" s="1"/>
  <c r="Q109" i="8" s="1"/>
  <c r="D109" i="8"/>
  <c r="C109" i="8"/>
  <c r="B109" i="8"/>
  <c r="AN108" i="8"/>
  <c r="AK108" i="8"/>
  <c r="AG108" i="8"/>
  <c r="AH108" i="8" s="1"/>
  <c r="AE108" i="8"/>
  <c r="AA108" i="8"/>
  <c r="Z108" i="8"/>
  <c r="X108" i="8"/>
  <c r="R108" i="8"/>
  <c r="P108" i="8"/>
  <c r="O108" i="8"/>
  <c r="N108" i="8"/>
  <c r="E108" i="8"/>
  <c r="S108" i="8" s="1"/>
  <c r="AM108" i="8" s="1"/>
  <c r="D108" i="8"/>
  <c r="C108" i="8"/>
  <c r="B108" i="8"/>
  <c r="AN107" i="8"/>
  <c r="AK107" i="8"/>
  <c r="AG107" i="8"/>
  <c r="AH107" i="8" s="1"/>
  <c r="AE107" i="8"/>
  <c r="AA107" i="8"/>
  <c r="Z107" i="8"/>
  <c r="X107" i="8"/>
  <c r="R107" i="8"/>
  <c r="P107" i="8"/>
  <c r="O107" i="8"/>
  <c r="N107" i="8"/>
  <c r="E107" i="8"/>
  <c r="S107" i="8" s="1"/>
  <c r="AM107" i="8" s="1"/>
  <c r="D107" i="8"/>
  <c r="C107" i="8"/>
  <c r="B107" i="8"/>
  <c r="AN106" i="8"/>
  <c r="AK106" i="8"/>
  <c r="AG106" i="8"/>
  <c r="AH106" i="8" s="1"/>
  <c r="AE106" i="8"/>
  <c r="AA106" i="8"/>
  <c r="Z106" i="8"/>
  <c r="X106" i="8"/>
  <c r="R106" i="8"/>
  <c r="P106" i="8"/>
  <c r="O106" i="8"/>
  <c r="N106" i="8"/>
  <c r="G106" i="8"/>
  <c r="Q106" i="8" s="1"/>
  <c r="E106" i="8"/>
  <c r="S106" i="8" s="1"/>
  <c r="AM106" i="8" s="1"/>
  <c r="D106" i="8"/>
  <c r="C106" i="8"/>
  <c r="B106" i="8"/>
  <c r="AN105" i="8"/>
  <c r="AK105" i="8"/>
  <c r="AH105" i="8"/>
  <c r="AG105" i="8"/>
  <c r="AE105" i="8"/>
  <c r="AA105" i="8"/>
  <c r="Z105" i="8"/>
  <c r="X105" i="8"/>
  <c r="P105" i="8"/>
  <c r="O105" i="8"/>
  <c r="N105" i="8"/>
  <c r="E105" i="8"/>
  <c r="W105" i="8" s="1"/>
  <c r="D105" i="8"/>
  <c r="C105" i="8"/>
  <c r="B105" i="8"/>
  <c r="AN104" i="8"/>
  <c r="AK104" i="8"/>
  <c r="AG104" i="8"/>
  <c r="AH104" i="8" s="1"/>
  <c r="AE104" i="8"/>
  <c r="AA104" i="8"/>
  <c r="Z104" i="8"/>
  <c r="X104" i="8"/>
  <c r="R104" i="8"/>
  <c r="P104" i="8"/>
  <c r="O104" i="8"/>
  <c r="N104" i="8"/>
  <c r="E104" i="8"/>
  <c r="S104" i="8" s="1"/>
  <c r="AM104" i="8" s="1"/>
  <c r="D104" i="8"/>
  <c r="C104" i="8"/>
  <c r="B104" i="8"/>
  <c r="AN103" i="8"/>
  <c r="AK103" i="8"/>
  <c r="AG103" i="8"/>
  <c r="AH103" i="8" s="1"/>
  <c r="AE103" i="8"/>
  <c r="AA103" i="8"/>
  <c r="Z103" i="8"/>
  <c r="X103" i="8"/>
  <c r="R103" i="8"/>
  <c r="P103" i="8"/>
  <c r="O103" i="8"/>
  <c r="N103" i="8"/>
  <c r="E103" i="8"/>
  <c r="S103" i="8" s="1"/>
  <c r="AM103" i="8" s="1"/>
  <c r="D103" i="8"/>
  <c r="C103" i="8"/>
  <c r="B103" i="8"/>
  <c r="AN102" i="8"/>
  <c r="AK102" i="8"/>
  <c r="AG102" i="8"/>
  <c r="AH102" i="8" s="1"/>
  <c r="AE102" i="8"/>
  <c r="AA102" i="8"/>
  <c r="Z102" i="8"/>
  <c r="X102" i="8"/>
  <c r="R102" i="8"/>
  <c r="P102" i="8"/>
  <c r="O102" i="8"/>
  <c r="N102" i="8"/>
  <c r="G102" i="8"/>
  <c r="Q102" i="8" s="1"/>
  <c r="E102" i="8"/>
  <c r="S102" i="8" s="1"/>
  <c r="AM102" i="8" s="1"/>
  <c r="D102" i="8"/>
  <c r="C102" i="8"/>
  <c r="B102" i="8"/>
  <c r="AN101" i="8"/>
  <c r="AK101" i="8"/>
  <c r="AH101" i="8"/>
  <c r="AG101" i="8"/>
  <c r="AE101" i="8"/>
  <c r="AA101" i="8"/>
  <c r="Z101" i="8"/>
  <c r="X101" i="8"/>
  <c r="P101" i="8"/>
  <c r="O101" i="8"/>
  <c r="N101" i="8"/>
  <c r="E101" i="8"/>
  <c r="W101" i="8" s="1"/>
  <c r="D101" i="8"/>
  <c r="C101" i="8"/>
  <c r="B101" i="8"/>
  <c r="AN100" i="8"/>
  <c r="AK100" i="8"/>
  <c r="AG100" i="8"/>
  <c r="AH100" i="8" s="1"/>
  <c r="AE100" i="8"/>
  <c r="AA100" i="8"/>
  <c r="Z100" i="8"/>
  <c r="X100" i="8"/>
  <c r="R100" i="8"/>
  <c r="P100" i="8"/>
  <c r="O100" i="8"/>
  <c r="N100" i="8"/>
  <c r="E100" i="8"/>
  <c r="S100" i="8" s="1"/>
  <c r="AM100" i="8" s="1"/>
  <c r="D100" i="8"/>
  <c r="C100" i="8"/>
  <c r="B100" i="8"/>
  <c r="AN99" i="8"/>
  <c r="AK99" i="8"/>
  <c r="AG99" i="8"/>
  <c r="AH99" i="8" s="1"/>
  <c r="AE99" i="8"/>
  <c r="AA99" i="8"/>
  <c r="Z99" i="8"/>
  <c r="X99" i="8"/>
  <c r="R99" i="8"/>
  <c r="P99" i="8"/>
  <c r="O99" i="8"/>
  <c r="N99" i="8"/>
  <c r="E99" i="8"/>
  <c r="S99" i="8" s="1"/>
  <c r="AM99" i="8" s="1"/>
  <c r="D99" i="8"/>
  <c r="C99" i="8"/>
  <c r="B99" i="8"/>
  <c r="AN98" i="8"/>
  <c r="AK98" i="8"/>
  <c r="AG98" i="8"/>
  <c r="AH98" i="8" s="1"/>
  <c r="AE98" i="8"/>
  <c r="AA98" i="8"/>
  <c r="Z98" i="8"/>
  <c r="AD98" i="8" s="1"/>
  <c r="X98" i="8"/>
  <c r="R98" i="8"/>
  <c r="P98" i="8"/>
  <c r="O98" i="8"/>
  <c r="N98" i="8"/>
  <c r="E98" i="8"/>
  <c r="S98" i="8" s="1"/>
  <c r="AM98" i="8" s="1"/>
  <c r="D98" i="8"/>
  <c r="C98" i="8"/>
  <c r="B98" i="8"/>
  <c r="AN97" i="8"/>
  <c r="AK97" i="8"/>
  <c r="AG97" i="8"/>
  <c r="AH97" i="8" s="1"/>
  <c r="AE97" i="8"/>
  <c r="AA97" i="8"/>
  <c r="Z97" i="8"/>
  <c r="AD97" i="8" s="1"/>
  <c r="X97" i="8"/>
  <c r="R97" i="8"/>
  <c r="P97" i="8"/>
  <c r="O97" i="8"/>
  <c r="N97" i="8"/>
  <c r="E97" i="8"/>
  <c r="S97" i="8" s="1"/>
  <c r="AM97" i="8" s="1"/>
  <c r="D97" i="8"/>
  <c r="C97" i="8"/>
  <c r="B97" i="8"/>
  <c r="AN96" i="8"/>
  <c r="AK96" i="8"/>
  <c r="AG96" i="8"/>
  <c r="AH96" i="8" s="1"/>
  <c r="AE96" i="8"/>
  <c r="AA96" i="8"/>
  <c r="Z96" i="8"/>
  <c r="AD96" i="8" s="1"/>
  <c r="X96" i="8"/>
  <c r="R96" i="8"/>
  <c r="P96" i="8"/>
  <c r="O96" i="8"/>
  <c r="N96" i="8"/>
  <c r="E96" i="8"/>
  <c r="S96" i="8" s="1"/>
  <c r="AM96" i="8" s="1"/>
  <c r="D96" i="8"/>
  <c r="C96" i="8"/>
  <c r="B96" i="8"/>
  <c r="AN95" i="8"/>
  <c r="AK95" i="8"/>
  <c r="AG95" i="8"/>
  <c r="AH95" i="8" s="1"/>
  <c r="AE95" i="8"/>
  <c r="AA95" i="8"/>
  <c r="Z95" i="8"/>
  <c r="AD95" i="8" s="1"/>
  <c r="X95" i="8"/>
  <c r="R95" i="8"/>
  <c r="P95" i="8"/>
  <c r="O95" i="8"/>
  <c r="N95" i="8"/>
  <c r="E95" i="8"/>
  <c r="S95" i="8" s="1"/>
  <c r="AM95" i="8" s="1"/>
  <c r="D95" i="8"/>
  <c r="C95" i="8"/>
  <c r="B95" i="8"/>
  <c r="AN94" i="8"/>
  <c r="AK94" i="8"/>
  <c r="AG94" i="8"/>
  <c r="AH94" i="8" s="1"/>
  <c r="AE94" i="8"/>
  <c r="AA94" i="8"/>
  <c r="Z94" i="8"/>
  <c r="AD94" i="8" s="1"/>
  <c r="X94" i="8"/>
  <c r="R94" i="8"/>
  <c r="P94" i="8"/>
  <c r="O94" i="8"/>
  <c r="N94" i="8"/>
  <c r="E94" i="8"/>
  <c r="S94" i="8" s="1"/>
  <c r="AM94" i="8" s="1"/>
  <c r="D94" i="8"/>
  <c r="C94" i="8"/>
  <c r="B94" i="8"/>
  <c r="AN93" i="8"/>
  <c r="AK93" i="8"/>
  <c r="AG93" i="8"/>
  <c r="AH93" i="8" s="1"/>
  <c r="AE93" i="8"/>
  <c r="AA93" i="8"/>
  <c r="Z93" i="8"/>
  <c r="AD93" i="8" s="1"/>
  <c r="X93" i="8"/>
  <c r="R93" i="8"/>
  <c r="P93" i="8"/>
  <c r="O93" i="8"/>
  <c r="N93" i="8"/>
  <c r="E93" i="8"/>
  <c r="S93" i="8" s="1"/>
  <c r="AM93" i="8" s="1"/>
  <c r="D93" i="8"/>
  <c r="C93" i="8"/>
  <c r="B93" i="8"/>
  <c r="AN92" i="8"/>
  <c r="AK92" i="8"/>
  <c r="AG92" i="8"/>
  <c r="AH92" i="8" s="1"/>
  <c r="AE92" i="8"/>
  <c r="AA92" i="8"/>
  <c r="Z92" i="8"/>
  <c r="AD92" i="8" s="1"/>
  <c r="X92" i="8"/>
  <c r="V92" i="8"/>
  <c r="R92" i="8"/>
  <c r="P92" i="8"/>
  <c r="O92" i="8"/>
  <c r="N92" i="8"/>
  <c r="E92" i="8"/>
  <c r="S92" i="8" s="1"/>
  <c r="AM92" i="8" s="1"/>
  <c r="D92" i="8"/>
  <c r="C92" i="8"/>
  <c r="B92" i="8"/>
  <c r="AN91" i="8"/>
  <c r="AK91" i="8"/>
  <c r="AG91" i="8"/>
  <c r="AH91" i="8" s="1"/>
  <c r="AE91" i="8"/>
  <c r="AA91" i="8"/>
  <c r="Z91" i="8"/>
  <c r="AD91" i="8" s="1"/>
  <c r="X91" i="8"/>
  <c r="R91" i="8"/>
  <c r="P91" i="8"/>
  <c r="O91" i="8"/>
  <c r="N91" i="8"/>
  <c r="E91" i="8"/>
  <c r="S91" i="8" s="1"/>
  <c r="AM91" i="8" s="1"/>
  <c r="D91" i="8"/>
  <c r="C91" i="8"/>
  <c r="B91" i="8"/>
  <c r="AN90" i="8"/>
  <c r="AK90" i="8"/>
  <c r="AG90" i="8"/>
  <c r="AH90" i="8" s="1"/>
  <c r="AE90" i="8"/>
  <c r="AA90" i="8"/>
  <c r="Z90" i="8"/>
  <c r="AD90" i="8" s="1"/>
  <c r="X90" i="8"/>
  <c r="R90" i="8"/>
  <c r="P90" i="8"/>
  <c r="O90" i="8"/>
  <c r="N90" i="8"/>
  <c r="E90" i="8"/>
  <c r="S90" i="8" s="1"/>
  <c r="AM90" i="8" s="1"/>
  <c r="D90" i="8"/>
  <c r="C90" i="8"/>
  <c r="B90" i="8"/>
  <c r="AN89" i="8"/>
  <c r="AK89" i="8"/>
  <c r="AG89" i="8"/>
  <c r="AH89" i="8" s="1"/>
  <c r="AE89" i="8"/>
  <c r="AA89" i="8"/>
  <c r="Z89" i="8"/>
  <c r="AD89" i="8" s="1"/>
  <c r="X89" i="8"/>
  <c r="R89" i="8"/>
  <c r="P89" i="8"/>
  <c r="O89" i="8"/>
  <c r="N89" i="8"/>
  <c r="E89" i="8"/>
  <c r="S89" i="8" s="1"/>
  <c r="AM89" i="8" s="1"/>
  <c r="D89" i="8"/>
  <c r="C89" i="8"/>
  <c r="B89" i="8"/>
  <c r="AN88" i="8"/>
  <c r="AK88" i="8"/>
  <c r="AG88" i="8"/>
  <c r="AH88" i="8" s="1"/>
  <c r="AE88" i="8"/>
  <c r="AA88" i="8"/>
  <c r="Z88" i="8"/>
  <c r="AD88" i="8" s="1"/>
  <c r="X88" i="8"/>
  <c r="R88" i="8"/>
  <c r="P88" i="8"/>
  <c r="O88" i="8"/>
  <c r="N88" i="8"/>
  <c r="E88" i="8"/>
  <c r="S88" i="8" s="1"/>
  <c r="AM88" i="8" s="1"/>
  <c r="D88" i="8"/>
  <c r="C88" i="8"/>
  <c r="B88" i="8"/>
  <c r="AN87" i="8"/>
  <c r="AK87" i="8"/>
  <c r="AG87" i="8"/>
  <c r="AH87" i="8" s="1"/>
  <c r="AE87" i="8"/>
  <c r="AA87" i="8"/>
  <c r="Z87" i="8"/>
  <c r="AD87" i="8" s="1"/>
  <c r="X87" i="8"/>
  <c r="R87" i="8"/>
  <c r="P87" i="8"/>
  <c r="O87" i="8"/>
  <c r="N87" i="8"/>
  <c r="E87" i="8"/>
  <c r="S87" i="8" s="1"/>
  <c r="AM87" i="8" s="1"/>
  <c r="D87" i="8"/>
  <c r="C87" i="8"/>
  <c r="B87" i="8"/>
  <c r="AN86" i="8"/>
  <c r="AK86" i="8"/>
  <c r="AG86" i="8"/>
  <c r="AH86" i="8" s="1"/>
  <c r="AE86" i="8"/>
  <c r="AA86" i="8"/>
  <c r="Z86" i="8"/>
  <c r="AD86" i="8" s="1"/>
  <c r="X86" i="8"/>
  <c r="R86" i="8"/>
  <c r="P86" i="8"/>
  <c r="O86" i="8"/>
  <c r="N86" i="8"/>
  <c r="E86" i="8"/>
  <c r="S86" i="8" s="1"/>
  <c r="AM86" i="8" s="1"/>
  <c r="D86" i="8"/>
  <c r="C86" i="8"/>
  <c r="B86" i="8"/>
  <c r="AN85" i="8"/>
  <c r="AK85" i="8"/>
  <c r="AG85" i="8"/>
  <c r="AH85" i="8" s="1"/>
  <c r="AE85" i="8"/>
  <c r="AA85" i="8"/>
  <c r="Z85" i="8"/>
  <c r="AD85" i="8" s="1"/>
  <c r="X85" i="8"/>
  <c r="R85" i="8"/>
  <c r="P85" i="8"/>
  <c r="O85" i="8"/>
  <c r="N85" i="8"/>
  <c r="E85" i="8"/>
  <c r="S85" i="8" s="1"/>
  <c r="AM85" i="8" s="1"/>
  <c r="D85" i="8"/>
  <c r="C85" i="8"/>
  <c r="B85" i="8"/>
  <c r="AN84" i="8"/>
  <c r="AK84" i="8"/>
  <c r="AG84" i="8"/>
  <c r="AH84" i="8" s="1"/>
  <c r="AE84" i="8"/>
  <c r="AA84" i="8"/>
  <c r="Z84" i="8"/>
  <c r="AD84" i="8" s="1"/>
  <c r="X84" i="8"/>
  <c r="R84" i="8"/>
  <c r="P84" i="8"/>
  <c r="O84" i="8"/>
  <c r="N84" i="8"/>
  <c r="E84" i="8"/>
  <c r="V84" i="8" s="1"/>
  <c r="D84" i="8"/>
  <c r="C84" i="8"/>
  <c r="B84" i="8"/>
  <c r="AN83" i="8"/>
  <c r="AK83" i="8"/>
  <c r="AG83" i="8"/>
  <c r="AH83" i="8" s="1"/>
  <c r="AE83" i="8"/>
  <c r="AA83" i="8"/>
  <c r="Z83" i="8"/>
  <c r="AD83" i="8" s="1"/>
  <c r="X83" i="8"/>
  <c r="R83" i="8"/>
  <c r="P83" i="8"/>
  <c r="O83" i="8"/>
  <c r="N83" i="8"/>
  <c r="E83" i="8"/>
  <c r="V83" i="8" s="1"/>
  <c r="D83" i="8"/>
  <c r="C83" i="8"/>
  <c r="B83" i="8"/>
  <c r="AN82" i="8"/>
  <c r="AK82" i="8"/>
  <c r="AG82" i="8"/>
  <c r="AH82" i="8" s="1"/>
  <c r="AE82" i="8"/>
  <c r="AA82" i="8"/>
  <c r="Z82" i="8"/>
  <c r="AD82" i="8" s="1"/>
  <c r="X82" i="8"/>
  <c r="R82" i="8"/>
  <c r="P82" i="8"/>
  <c r="O82" i="8"/>
  <c r="N82" i="8"/>
  <c r="E82" i="8"/>
  <c r="S82" i="8" s="1"/>
  <c r="AM82" i="8" s="1"/>
  <c r="D82" i="8"/>
  <c r="C82" i="8"/>
  <c r="B82" i="8"/>
  <c r="AN81" i="8"/>
  <c r="AK81" i="8"/>
  <c r="AG81" i="8"/>
  <c r="AH81" i="8" s="1"/>
  <c r="AE81" i="8"/>
  <c r="AA81" i="8"/>
  <c r="Z81" i="8"/>
  <c r="AD81" i="8" s="1"/>
  <c r="X81" i="8"/>
  <c r="R81" i="8"/>
  <c r="P81" i="8"/>
  <c r="O81" i="8"/>
  <c r="N81" i="8"/>
  <c r="E81" i="8"/>
  <c r="S81" i="8" s="1"/>
  <c r="AM81" i="8" s="1"/>
  <c r="D81" i="8"/>
  <c r="C81" i="8"/>
  <c r="B81" i="8"/>
  <c r="AN80" i="8"/>
  <c r="AK80" i="8"/>
  <c r="AG80" i="8"/>
  <c r="AH80" i="8" s="1"/>
  <c r="AE80" i="8"/>
  <c r="AA80" i="8"/>
  <c r="Z80" i="8"/>
  <c r="AD80" i="8" s="1"/>
  <c r="X80" i="8"/>
  <c r="R80" i="8"/>
  <c r="P80" i="8"/>
  <c r="O80" i="8"/>
  <c r="N80" i="8"/>
  <c r="E80" i="8"/>
  <c r="S80" i="8" s="1"/>
  <c r="AM80" i="8" s="1"/>
  <c r="D80" i="8"/>
  <c r="C80" i="8"/>
  <c r="B80" i="8"/>
  <c r="AN79" i="8"/>
  <c r="AK79" i="8"/>
  <c r="AG79" i="8"/>
  <c r="AH79" i="8" s="1"/>
  <c r="AE79" i="8"/>
  <c r="AA79" i="8"/>
  <c r="Z79" i="8"/>
  <c r="AD79" i="8" s="1"/>
  <c r="X79" i="8"/>
  <c r="R79" i="8"/>
  <c r="P79" i="8"/>
  <c r="O79" i="8"/>
  <c r="N79" i="8"/>
  <c r="E79" i="8"/>
  <c r="S79" i="8" s="1"/>
  <c r="AM79" i="8" s="1"/>
  <c r="D79" i="8"/>
  <c r="C79" i="8"/>
  <c r="B79" i="8"/>
  <c r="AN78" i="8"/>
  <c r="AK78" i="8"/>
  <c r="AG78" i="8"/>
  <c r="AH78" i="8" s="1"/>
  <c r="AE78" i="8"/>
  <c r="AA78" i="8"/>
  <c r="Z78" i="8"/>
  <c r="AD78" i="8" s="1"/>
  <c r="X78" i="8"/>
  <c r="R78" i="8"/>
  <c r="P78" i="8"/>
  <c r="O78" i="8"/>
  <c r="N78" i="8"/>
  <c r="E78" i="8"/>
  <c r="S78" i="8" s="1"/>
  <c r="AM78" i="8" s="1"/>
  <c r="D78" i="8"/>
  <c r="C78" i="8"/>
  <c r="B78" i="8"/>
  <c r="AN77" i="8"/>
  <c r="AK77" i="8"/>
  <c r="AG77" i="8"/>
  <c r="AH77" i="8" s="1"/>
  <c r="AE77" i="8"/>
  <c r="AA77" i="8"/>
  <c r="Z77" i="8"/>
  <c r="AD77" i="8" s="1"/>
  <c r="X77" i="8"/>
  <c r="R77" i="8"/>
  <c r="P77" i="8"/>
  <c r="O77" i="8"/>
  <c r="N77" i="8"/>
  <c r="E77" i="8"/>
  <c r="S77" i="8" s="1"/>
  <c r="AM77" i="8" s="1"/>
  <c r="D77" i="8"/>
  <c r="C77" i="8"/>
  <c r="B77" i="8"/>
  <c r="AN76" i="8"/>
  <c r="AK76" i="8"/>
  <c r="AG76" i="8"/>
  <c r="AH76" i="8" s="1"/>
  <c r="AE76" i="8"/>
  <c r="AA76" i="8"/>
  <c r="Z76" i="8"/>
  <c r="AD76" i="8" s="1"/>
  <c r="X76" i="8"/>
  <c r="R76" i="8"/>
  <c r="P76" i="8"/>
  <c r="O76" i="8"/>
  <c r="N76" i="8"/>
  <c r="E76" i="8"/>
  <c r="S76" i="8" s="1"/>
  <c r="AM76" i="8" s="1"/>
  <c r="D76" i="8"/>
  <c r="C76" i="8"/>
  <c r="B76" i="8"/>
  <c r="AN75" i="8"/>
  <c r="AK75" i="8"/>
  <c r="AG75" i="8"/>
  <c r="AH75" i="8" s="1"/>
  <c r="AE75" i="8"/>
  <c r="AA75" i="8"/>
  <c r="Z75" i="8"/>
  <c r="AD75" i="8" s="1"/>
  <c r="X75" i="8"/>
  <c r="R75" i="8"/>
  <c r="P75" i="8"/>
  <c r="O75" i="8"/>
  <c r="N75" i="8"/>
  <c r="E75" i="8"/>
  <c r="S75" i="8" s="1"/>
  <c r="AM75" i="8" s="1"/>
  <c r="D75" i="8"/>
  <c r="C75" i="8"/>
  <c r="B75" i="8"/>
  <c r="AN74" i="8"/>
  <c r="AK74" i="8"/>
  <c r="AG74" i="8"/>
  <c r="AH74" i="8" s="1"/>
  <c r="AE74" i="8"/>
  <c r="AA74" i="8"/>
  <c r="Z74" i="8"/>
  <c r="AD74" i="8" s="1"/>
  <c r="X74" i="8"/>
  <c r="R74" i="8"/>
  <c r="P74" i="8"/>
  <c r="O74" i="8"/>
  <c r="N74" i="8"/>
  <c r="E74" i="8"/>
  <c r="S74" i="8" s="1"/>
  <c r="AM74" i="8" s="1"/>
  <c r="D74" i="8"/>
  <c r="C74" i="8"/>
  <c r="B74" i="8"/>
  <c r="AN73" i="8"/>
  <c r="AK73" i="8"/>
  <c r="AG73" i="8"/>
  <c r="AH73" i="8" s="1"/>
  <c r="AE73" i="8"/>
  <c r="AA73" i="8"/>
  <c r="Z73" i="8"/>
  <c r="AD73" i="8" s="1"/>
  <c r="X73" i="8"/>
  <c r="R73" i="8"/>
  <c r="P73" i="8"/>
  <c r="O73" i="8"/>
  <c r="N73" i="8"/>
  <c r="E73" i="8"/>
  <c r="S73" i="8" s="1"/>
  <c r="AM73" i="8" s="1"/>
  <c r="D73" i="8"/>
  <c r="C73" i="8"/>
  <c r="B73" i="8"/>
  <c r="AN72" i="8"/>
  <c r="AK72" i="8"/>
  <c r="AG72" i="8"/>
  <c r="AH72" i="8" s="1"/>
  <c r="AE72" i="8"/>
  <c r="AA72" i="8"/>
  <c r="Z72" i="8"/>
  <c r="AD72" i="8" s="1"/>
  <c r="X72" i="8"/>
  <c r="R72" i="8"/>
  <c r="P72" i="8"/>
  <c r="O72" i="8"/>
  <c r="N72" i="8"/>
  <c r="E72" i="8"/>
  <c r="S72" i="8" s="1"/>
  <c r="AM72" i="8" s="1"/>
  <c r="D72" i="8"/>
  <c r="C72" i="8"/>
  <c r="B72" i="8"/>
  <c r="AN71" i="8"/>
  <c r="AK71" i="8"/>
  <c r="AG71" i="8"/>
  <c r="AH71" i="8" s="1"/>
  <c r="AE71" i="8"/>
  <c r="AA71" i="8"/>
  <c r="Z71" i="8"/>
  <c r="AD71" i="8" s="1"/>
  <c r="X71" i="8"/>
  <c r="S71" i="8"/>
  <c r="AM71" i="8" s="1"/>
  <c r="R71" i="8"/>
  <c r="P71" i="8"/>
  <c r="O71" i="8"/>
  <c r="N71" i="8"/>
  <c r="E71" i="8"/>
  <c r="D71" i="8"/>
  <c r="C71" i="8"/>
  <c r="B71" i="8"/>
  <c r="AN70" i="8"/>
  <c r="AK70" i="8"/>
  <c r="AG70" i="8"/>
  <c r="AH70" i="8" s="1"/>
  <c r="AE70" i="8"/>
  <c r="AA70" i="8"/>
  <c r="Z70" i="8"/>
  <c r="AD70" i="8" s="1"/>
  <c r="X70" i="8"/>
  <c r="S70" i="8"/>
  <c r="AM70" i="8" s="1"/>
  <c r="R70" i="8"/>
  <c r="P70" i="8"/>
  <c r="O70" i="8"/>
  <c r="N70" i="8"/>
  <c r="E70" i="8"/>
  <c r="D70" i="8"/>
  <c r="C70" i="8"/>
  <c r="B70" i="8"/>
  <c r="AN69" i="8"/>
  <c r="AK69" i="8"/>
  <c r="AG69" i="8"/>
  <c r="AH69" i="8" s="1"/>
  <c r="AE69" i="8"/>
  <c r="AA69" i="8"/>
  <c r="Z69" i="8"/>
  <c r="AD69" i="8" s="1"/>
  <c r="X69" i="8"/>
  <c r="S69" i="8"/>
  <c r="AM69" i="8" s="1"/>
  <c r="R69" i="8"/>
  <c r="P69" i="8"/>
  <c r="O69" i="8"/>
  <c r="N69" i="8"/>
  <c r="E69" i="8"/>
  <c r="D69" i="8"/>
  <c r="C69" i="8"/>
  <c r="B69" i="8"/>
  <c r="AN68" i="8"/>
  <c r="AK68" i="8"/>
  <c r="AG68" i="8"/>
  <c r="AH68" i="8" s="1"/>
  <c r="AE68" i="8"/>
  <c r="AA68" i="8"/>
  <c r="Z68" i="8"/>
  <c r="AD68" i="8" s="1"/>
  <c r="X68" i="8"/>
  <c r="S68" i="8"/>
  <c r="AM68" i="8" s="1"/>
  <c r="R68" i="8"/>
  <c r="P68" i="8"/>
  <c r="O68" i="8"/>
  <c r="N68" i="8"/>
  <c r="E68" i="8"/>
  <c r="D68" i="8"/>
  <c r="C68" i="8"/>
  <c r="B68" i="8"/>
  <c r="AN67" i="8"/>
  <c r="AK67" i="8"/>
  <c r="AG67" i="8"/>
  <c r="AH67" i="8" s="1"/>
  <c r="AE67" i="8"/>
  <c r="AA67" i="8"/>
  <c r="Z67" i="8"/>
  <c r="AD67" i="8" s="1"/>
  <c r="X67" i="8"/>
  <c r="S67" i="8"/>
  <c r="AM67" i="8" s="1"/>
  <c r="R67" i="8"/>
  <c r="P67" i="8"/>
  <c r="O67" i="8"/>
  <c r="N67" i="8"/>
  <c r="E67" i="8"/>
  <c r="D67" i="8"/>
  <c r="C67" i="8"/>
  <c r="B67" i="8"/>
  <c r="AN66" i="8"/>
  <c r="AK66" i="8"/>
  <c r="AG66" i="8"/>
  <c r="AH66" i="8" s="1"/>
  <c r="AE66" i="8"/>
  <c r="AA66" i="8"/>
  <c r="Z66" i="8"/>
  <c r="AD66" i="8" s="1"/>
  <c r="X66" i="8"/>
  <c r="S66" i="8"/>
  <c r="AM66" i="8" s="1"/>
  <c r="R66" i="8"/>
  <c r="P66" i="8"/>
  <c r="O66" i="8"/>
  <c r="N66" i="8"/>
  <c r="E66" i="8"/>
  <c r="D66" i="8"/>
  <c r="C66" i="8"/>
  <c r="B66" i="8"/>
  <c r="AN65" i="8"/>
  <c r="AK65" i="8"/>
  <c r="AG65" i="8"/>
  <c r="AH65" i="8" s="1"/>
  <c r="AE65" i="8"/>
  <c r="AA65" i="8"/>
  <c r="Z65" i="8"/>
  <c r="AD65" i="8" s="1"/>
  <c r="X65" i="8"/>
  <c r="S65" i="8"/>
  <c r="AM65" i="8" s="1"/>
  <c r="R65" i="8"/>
  <c r="P65" i="8"/>
  <c r="O65" i="8"/>
  <c r="N65" i="8"/>
  <c r="E65" i="8"/>
  <c r="D65" i="8"/>
  <c r="C65" i="8"/>
  <c r="B65" i="8"/>
  <c r="AN64" i="8"/>
  <c r="AK64" i="8"/>
  <c r="AG64" i="8"/>
  <c r="AH64" i="8" s="1"/>
  <c r="AE64" i="8"/>
  <c r="AA64" i="8"/>
  <c r="Z64" i="8"/>
  <c r="AD64" i="8" s="1"/>
  <c r="X64" i="8"/>
  <c r="S64" i="8"/>
  <c r="AM64" i="8" s="1"/>
  <c r="R64" i="8"/>
  <c r="P64" i="8"/>
  <c r="O64" i="8"/>
  <c r="N64" i="8"/>
  <c r="E64" i="8"/>
  <c r="D64" i="8"/>
  <c r="C64" i="8"/>
  <c r="B64" i="8"/>
  <c r="AN63" i="8"/>
  <c r="AK63" i="8"/>
  <c r="AG63" i="8"/>
  <c r="AH63" i="8" s="1"/>
  <c r="AE63" i="8"/>
  <c r="AA63" i="8"/>
  <c r="Z63" i="8"/>
  <c r="AD63" i="8" s="1"/>
  <c r="X63" i="8"/>
  <c r="S63" i="8"/>
  <c r="AM63" i="8" s="1"/>
  <c r="R63" i="8"/>
  <c r="P63" i="8"/>
  <c r="O63" i="8"/>
  <c r="N63" i="8"/>
  <c r="E63" i="8"/>
  <c r="D63" i="8"/>
  <c r="C63" i="8"/>
  <c r="B63" i="8"/>
  <c r="AN62" i="8"/>
  <c r="AK62" i="8"/>
  <c r="AG62" i="8"/>
  <c r="AH62" i="8" s="1"/>
  <c r="AE62" i="8"/>
  <c r="AA62" i="8"/>
  <c r="Z62" i="8"/>
  <c r="AD62" i="8" s="1"/>
  <c r="X62" i="8"/>
  <c r="S62" i="8"/>
  <c r="AM62" i="8" s="1"/>
  <c r="R62" i="8"/>
  <c r="P62" i="8"/>
  <c r="O62" i="8"/>
  <c r="N62" i="8"/>
  <c r="E62" i="8"/>
  <c r="D62" i="8"/>
  <c r="C62" i="8"/>
  <c r="B62" i="8"/>
  <c r="AN61" i="8"/>
  <c r="AK61" i="8"/>
  <c r="AG61" i="8"/>
  <c r="AH61" i="8" s="1"/>
  <c r="AE61" i="8"/>
  <c r="AA61" i="8"/>
  <c r="Z61" i="8"/>
  <c r="AD61" i="8" s="1"/>
  <c r="X61" i="8"/>
  <c r="S61" i="8"/>
  <c r="AM61" i="8" s="1"/>
  <c r="R61" i="8"/>
  <c r="P61" i="8"/>
  <c r="O61" i="8"/>
  <c r="N61" i="8"/>
  <c r="E61" i="8"/>
  <c r="D61" i="8"/>
  <c r="C61" i="8"/>
  <c r="B61" i="8"/>
  <c r="AN60" i="8"/>
  <c r="AK60" i="8"/>
  <c r="AG60" i="8"/>
  <c r="AH60" i="8" s="1"/>
  <c r="AE60" i="8"/>
  <c r="AA60" i="8"/>
  <c r="Z60" i="8"/>
  <c r="AD60" i="8" s="1"/>
  <c r="X60" i="8"/>
  <c r="S60" i="8"/>
  <c r="AM60" i="8" s="1"/>
  <c r="R60" i="8"/>
  <c r="P60" i="8"/>
  <c r="O60" i="8"/>
  <c r="N60" i="8"/>
  <c r="E60" i="8"/>
  <c r="D60" i="8"/>
  <c r="C60" i="8"/>
  <c r="B60" i="8"/>
  <c r="AN59" i="8"/>
  <c r="AK59" i="8"/>
  <c r="AG59" i="8"/>
  <c r="AH59" i="8" s="1"/>
  <c r="AE59" i="8"/>
  <c r="AA59" i="8"/>
  <c r="Z59" i="8"/>
  <c r="AD59" i="8" s="1"/>
  <c r="X59" i="8"/>
  <c r="S59" i="8"/>
  <c r="AM59" i="8" s="1"/>
  <c r="R59" i="8"/>
  <c r="P59" i="8"/>
  <c r="O59" i="8"/>
  <c r="N59" i="8"/>
  <c r="E59" i="8"/>
  <c r="D59" i="8"/>
  <c r="C59" i="8"/>
  <c r="B59" i="8"/>
  <c r="AN58" i="8"/>
  <c r="AK58" i="8"/>
  <c r="AG58" i="8"/>
  <c r="AH58" i="8" s="1"/>
  <c r="AE58" i="8"/>
  <c r="AA58" i="8"/>
  <c r="Z58" i="8"/>
  <c r="AD58" i="8" s="1"/>
  <c r="X58" i="8"/>
  <c r="S58" i="8"/>
  <c r="AM58" i="8" s="1"/>
  <c r="R58" i="8"/>
  <c r="P58" i="8"/>
  <c r="O58" i="8"/>
  <c r="N58" i="8"/>
  <c r="E58" i="8"/>
  <c r="D58" i="8"/>
  <c r="C58" i="8"/>
  <c r="B58" i="8"/>
  <c r="AN57" i="8"/>
  <c r="AK57" i="8"/>
  <c r="AG57" i="8"/>
  <c r="AH57" i="8" s="1"/>
  <c r="AE57" i="8"/>
  <c r="AA57" i="8"/>
  <c r="Z57" i="8"/>
  <c r="AD57" i="8" s="1"/>
  <c r="X57" i="8"/>
  <c r="S57" i="8"/>
  <c r="AM57" i="8" s="1"/>
  <c r="R57" i="8"/>
  <c r="P57" i="8"/>
  <c r="O57" i="8"/>
  <c r="N57" i="8"/>
  <c r="E57" i="8"/>
  <c r="D57" i="8"/>
  <c r="C57" i="8"/>
  <c r="B57" i="8"/>
  <c r="AN56" i="8"/>
  <c r="AK56" i="8"/>
  <c r="AG56" i="8"/>
  <c r="AH56" i="8" s="1"/>
  <c r="AE56" i="8"/>
  <c r="AA56" i="8"/>
  <c r="Z56" i="8"/>
  <c r="AD56" i="8" s="1"/>
  <c r="X56" i="8"/>
  <c r="S56" i="8"/>
  <c r="AM56" i="8" s="1"/>
  <c r="R56" i="8"/>
  <c r="P56" i="8"/>
  <c r="O56" i="8"/>
  <c r="N56" i="8"/>
  <c r="E56" i="8"/>
  <c r="D56" i="8"/>
  <c r="C56" i="8"/>
  <c r="B56" i="8"/>
  <c r="AN55" i="8"/>
  <c r="AK55" i="8"/>
  <c r="AG55" i="8"/>
  <c r="AH55" i="8" s="1"/>
  <c r="AE55" i="8"/>
  <c r="AA55" i="8"/>
  <c r="Z55" i="8"/>
  <c r="AD55" i="8" s="1"/>
  <c r="X55" i="8"/>
  <c r="S55" i="8"/>
  <c r="AM55" i="8" s="1"/>
  <c r="R55" i="8"/>
  <c r="P55" i="8"/>
  <c r="O55" i="8"/>
  <c r="N55" i="8"/>
  <c r="E55" i="8"/>
  <c r="D55" i="8"/>
  <c r="C55" i="8"/>
  <c r="B55" i="8"/>
  <c r="AN54" i="8"/>
  <c r="AK54" i="8"/>
  <c r="AG54" i="8"/>
  <c r="AH54" i="8" s="1"/>
  <c r="AE54" i="8"/>
  <c r="AA54" i="8"/>
  <c r="Z54" i="8"/>
  <c r="AD54" i="8" s="1"/>
  <c r="X54" i="8"/>
  <c r="S54" i="8"/>
  <c r="AM54" i="8" s="1"/>
  <c r="R54" i="8"/>
  <c r="P54" i="8"/>
  <c r="O54" i="8"/>
  <c r="N54" i="8"/>
  <c r="E54" i="8"/>
  <c r="D54" i="8"/>
  <c r="C54" i="8"/>
  <c r="B54" i="8"/>
  <c r="AN53" i="8"/>
  <c r="AK53" i="8"/>
  <c r="AG53" i="8"/>
  <c r="AH53" i="8" s="1"/>
  <c r="AE53" i="8"/>
  <c r="AA53" i="8"/>
  <c r="Z53" i="8"/>
  <c r="AD53" i="8" s="1"/>
  <c r="X53" i="8"/>
  <c r="S53" i="8"/>
  <c r="AM53" i="8" s="1"/>
  <c r="R53" i="8"/>
  <c r="P53" i="8"/>
  <c r="O53" i="8"/>
  <c r="N53" i="8"/>
  <c r="E53" i="8"/>
  <c r="D53" i="8"/>
  <c r="C53" i="8"/>
  <c r="B53" i="8"/>
  <c r="AN52" i="8"/>
  <c r="AK52" i="8"/>
  <c r="AG52" i="8"/>
  <c r="AH52" i="8" s="1"/>
  <c r="AE52" i="8"/>
  <c r="AA52" i="8"/>
  <c r="Z52" i="8"/>
  <c r="AD52" i="8" s="1"/>
  <c r="X52" i="8"/>
  <c r="S52" i="8"/>
  <c r="AM52" i="8" s="1"/>
  <c r="R52" i="8"/>
  <c r="P52" i="8"/>
  <c r="O52" i="8"/>
  <c r="N52" i="8"/>
  <c r="E52" i="8"/>
  <c r="D52" i="8"/>
  <c r="C52" i="8"/>
  <c r="B52" i="8"/>
  <c r="AN51" i="8"/>
  <c r="AK51" i="8"/>
  <c r="AG51" i="8"/>
  <c r="AH51" i="8" s="1"/>
  <c r="AE51" i="8"/>
  <c r="AA51" i="8"/>
  <c r="Z51" i="8"/>
  <c r="AD51" i="8" s="1"/>
  <c r="X51" i="8"/>
  <c r="S51" i="8"/>
  <c r="AM51" i="8" s="1"/>
  <c r="R51" i="8"/>
  <c r="P51" i="8"/>
  <c r="O51" i="8"/>
  <c r="N51" i="8"/>
  <c r="E51" i="8"/>
  <c r="D51" i="8"/>
  <c r="C51" i="8"/>
  <c r="B51" i="8"/>
  <c r="AN50" i="8"/>
  <c r="AK50" i="8"/>
  <c r="AG50" i="8"/>
  <c r="AH50" i="8" s="1"/>
  <c r="AE50" i="8"/>
  <c r="AA50" i="8"/>
  <c r="Z50" i="8"/>
  <c r="AD50" i="8" s="1"/>
  <c r="X50" i="8"/>
  <c r="S50" i="8"/>
  <c r="AM50" i="8" s="1"/>
  <c r="R50" i="8"/>
  <c r="P50" i="8"/>
  <c r="O50" i="8"/>
  <c r="N50" i="8"/>
  <c r="E50" i="8"/>
  <c r="D50" i="8"/>
  <c r="C50" i="8"/>
  <c r="B50" i="8"/>
  <c r="AN49" i="8"/>
  <c r="AK49" i="8"/>
  <c r="AG49" i="8"/>
  <c r="AH49" i="8" s="1"/>
  <c r="AE49" i="8"/>
  <c r="AA49" i="8"/>
  <c r="Z49" i="8"/>
  <c r="AD49" i="8" s="1"/>
  <c r="X49" i="8"/>
  <c r="S49" i="8"/>
  <c r="AM49" i="8" s="1"/>
  <c r="R49" i="8"/>
  <c r="P49" i="8"/>
  <c r="O49" i="8"/>
  <c r="N49" i="8"/>
  <c r="E49" i="8"/>
  <c r="V49" i="8" s="1"/>
  <c r="D49" i="8"/>
  <c r="C49" i="8"/>
  <c r="B49" i="8"/>
  <c r="AN48" i="8"/>
  <c r="AK48" i="8"/>
  <c r="AG48" i="8"/>
  <c r="AH48" i="8" s="1"/>
  <c r="AE48" i="8"/>
  <c r="AA48" i="8"/>
  <c r="Z48" i="8"/>
  <c r="AD48" i="8" s="1"/>
  <c r="X48" i="8"/>
  <c r="S48" i="8"/>
  <c r="AM48" i="8" s="1"/>
  <c r="R48" i="8"/>
  <c r="P48" i="8"/>
  <c r="O48" i="8"/>
  <c r="N48" i="8"/>
  <c r="E48" i="8"/>
  <c r="D48" i="8"/>
  <c r="C48" i="8"/>
  <c r="B48" i="8"/>
  <c r="AN47" i="8"/>
  <c r="AK47" i="8"/>
  <c r="AG47" i="8"/>
  <c r="AH47" i="8" s="1"/>
  <c r="AE47" i="8"/>
  <c r="AA47" i="8"/>
  <c r="Z47" i="8"/>
  <c r="AD47" i="8" s="1"/>
  <c r="X47" i="8"/>
  <c r="S47" i="8"/>
  <c r="AM47" i="8" s="1"/>
  <c r="R47" i="8"/>
  <c r="P47" i="8"/>
  <c r="O47" i="8"/>
  <c r="N47" i="8"/>
  <c r="E47" i="8"/>
  <c r="D47" i="8"/>
  <c r="C47" i="8"/>
  <c r="B47" i="8"/>
  <c r="AN46" i="8"/>
  <c r="AK46" i="8"/>
  <c r="AG46" i="8"/>
  <c r="AH46" i="8" s="1"/>
  <c r="AE46" i="8"/>
  <c r="AA46" i="8"/>
  <c r="Z46" i="8"/>
  <c r="AD46" i="8" s="1"/>
  <c r="X46" i="8"/>
  <c r="S46" i="8"/>
  <c r="AM46" i="8" s="1"/>
  <c r="R46" i="8"/>
  <c r="P46" i="8"/>
  <c r="O46" i="8"/>
  <c r="N46" i="8"/>
  <c r="E46" i="8"/>
  <c r="D46" i="8"/>
  <c r="C46" i="8"/>
  <c r="B46" i="8"/>
  <c r="AN45" i="8"/>
  <c r="AK45" i="8"/>
  <c r="AG45" i="8"/>
  <c r="AH45" i="8" s="1"/>
  <c r="AE45" i="8"/>
  <c r="AA45" i="8"/>
  <c r="Z45" i="8"/>
  <c r="AD45" i="8" s="1"/>
  <c r="X45" i="8"/>
  <c r="S45" i="8"/>
  <c r="AM45" i="8" s="1"/>
  <c r="R45" i="8"/>
  <c r="P45" i="8"/>
  <c r="O45" i="8"/>
  <c r="N45" i="8"/>
  <c r="E45" i="8"/>
  <c r="D45" i="8"/>
  <c r="C45" i="8"/>
  <c r="B45" i="8"/>
  <c r="AN44" i="8"/>
  <c r="AK44" i="8"/>
  <c r="AG44" i="8"/>
  <c r="AH44" i="8" s="1"/>
  <c r="AE44" i="8"/>
  <c r="AA44" i="8"/>
  <c r="Z44" i="8"/>
  <c r="AD44" i="8" s="1"/>
  <c r="X44" i="8"/>
  <c r="S44" i="8"/>
  <c r="AM44" i="8" s="1"/>
  <c r="R44" i="8"/>
  <c r="P44" i="8"/>
  <c r="O44" i="8"/>
  <c r="N44" i="8"/>
  <c r="E44" i="8"/>
  <c r="D44" i="8"/>
  <c r="C44" i="8"/>
  <c r="B44" i="8"/>
  <c r="AN43" i="8"/>
  <c r="AK43" i="8"/>
  <c r="AG43" i="8"/>
  <c r="AH43" i="8" s="1"/>
  <c r="AE43" i="8"/>
  <c r="AA43" i="8"/>
  <c r="Z43" i="8"/>
  <c r="AD43" i="8" s="1"/>
  <c r="X43" i="8"/>
  <c r="S43" i="8"/>
  <c r="AM43" i="8" s="1"/>
  <c r="P43" i="8"/>
  <c r="O43" i="8"/>
  <c r="N43" i="8"/>
  <c r="G43" i="8"/>
  <c r="Q43" i="8" s="1"/>
  <c r="E43" i="8"/>
  <c r="D43" i="8"/>
  <c r="C43" i="8"/>
  <c r="B43" i="8"/>
  <c r="AN42" i="8"/>
  <c r="AK42" i="8"/>
  <c r="AG42" i="8"/>
  <c r="AH42" i="8" s="1"/>
  <c r="AE42" i="8"/>
  <c r="AA42" i="8"/>
  <c r="Z42" i="8"/>
  <c r="AD42" i="8" s="1"/>
  <c r="X42" i="8"/>
  <c r="S42" i="8"/>
  <c r="AM42" i="8" s="1"/>
  <c r="P42" i="8"/>
  <c r="O42" i="8"/>
  <c r="N42" i="8"/>
  <c r="G42" i="8"/>
  <c r="Q42" i="8" s="1"/>
  <c r="E42" i="8"/>
  <c r="V42" i="8" s="1"/>
  <c r="D42" i="8"/>
  <c r="C42" i="8"/>
  <c r="B42" i="8"/>
  <c r="AN41" i="8"/>
  <c r="AK41" i="8"/>
  <c r="AG41" i="8"/>
  <c r="AH41" i="8" s="1"/>
  <c r="AE41" i="8"/>
  <c r="AA41" i="8"/>
  <c r="Z41" i="8"/>
  <c r="AD41" i="8" s="1"/>
  <c r="X41" i="8"/>
  <c r="S41" i="8"/>
  <c r="AM41" i="8" s="1"/>
  <c r="P41" i="8"/>
  <c r="O41" i="8"/>
  <c r="N41" i="8"/>
  <c r="G41" i="8"/>
  <c r="Q41" i="8" s="1"/>
  <c r="E41" i="8"/>
  <c r="V41" i="8" s="1"/>
  <c r="D41" i="8"/>
  <c r="C41" i="8"/>
  <c r="B41" i="8"/>
  <c r="AN40" i="8"/>
  <c r="AK40" i="8"/>
  <c r="AG40" i="8"/>
  <c r="AH40" i="8" s="1"/>
  <c r="AE40" i="8"/>
  <c r="AA40" i="8"/>
  <c r="Z40" i="8"/>
  <c r="AD40" i="8" s="1"/>
  <c r="X40" i="8"/>
  <c r="S40" i="8"/>
  <c r="AM40" i="8" s="1"/>
  <c r="P40" i="8"/>
  <c r="O40" i="8"/>
  <c r="N40" i="8"/>
  <c r="G40" i="8"/>
  <c r="Q40" i="8" s="1"/>
  <c r="E40" i="8"/>
  <c r="V40" i="8" s="1"/>
  <c r="D40" i="8"/>
  <c r="C40" i="8"/>
  <c r="B40" i="8"/>
  <c r="AN39" i="8"/>
  <c r="AK39" i="8"/>
  <c r="AG39" i="8"/>
  <c r="AH39" i="8" s="1"/>
  <c r="AE39" i="8"/>
  <c r="AA39" i="8"/>
  <c r="Z39" i="8"/>
  <c r="AD39" i="8" s="1"/>
  <c r="X39" i="8"/>
  <c r="S39" i="8"/>
  <c r="AM39" i="8" s="1"/>
  <c r="P39" i="8"/>
  <c r="O39" i="8"/>
  <c r="N39" i="8"/>
  <c r="G39" i="8"/>
  <c r="Q39" i="8" s="1"/>
  <c r="E39" i="8"/>
  <c r="U39" i="8" s="1"/>
  <c r="D39" i="8"/>
  <c r="C39" i="8"/>
  <c r="B39" i="8"/>
  <c r="AN38" i="8"/>
  <c r="AK38" i="8"/>
  <c r="AG38" i="8"/>
  <c r="AH38" i="8" s="1"/>
  <c r="AE38" i="8"/>
  <c r="AA38" i="8"/>
  <c r="Z38" i="8"/>
  <c r="AD38" i="8" s="1"/>
  <c r="X38" i="8"/>
  <c r="S38" i="8"/>
  <c r="AM38" i="8" s="1"/>
  <c r="P38" i="8"/>
  <c r="O38" i="8"/>
  <c r="N38" i="8"/>
  <c r="G38" i="8"/>
  <c r="Q38" i="8" s="1"/>
  <c r="E38" i="8"/>
  <c r="V38" i="8" s="1"/>
  <c r="D38" i="8"/>
  <c r="C38" i="8"/>
  <c r="B38" i="8"/>
  <c r="AN37" i="8"/>
  <c r="AK37" i="8"/>
  <c r="AG37" i="8"/>
  <c r="AH37" i="8" s="1"/>
  <c r="AE37" i="8"/>
  <c r="AA37" i="8"/>
  <c r="Z37" i="8"/>
  <c r="AD37" i="8" s="1"/>
  <c r="X37" i="8"/>
  <c r="S37" i="8"/>
  <c r="AM37" i="8" s="1"/>
  <c r="P37" i="8"/>
  <c r="O37" i="8"/>
  <c r="N37" i="8"/>
  <c r="G37" i="8"/>
  <c r="Q37" i="8" s="1"/>
  <c r="E37" i="8"/>
  <c r="V37" i="8" s="1"/>
  <c r="D37" i="8"/>
  <c r="C37" i="8"/>
  <c r="B37" i="8"/>
  <c r="AN36" i="8"/>
  <c r="AK36" i="8"/>
  <c r="AG36" i="8"/>
  <c r="AH36" i="8" s="1"/>
  <c r="AE36" i="8"/>
  <c r="AA36" i="8"/>
  <c r="Z36" i="8"/>
  <c r="AD36" i="8" s="1"/>
  <c r="X36" i="8"/>
  <c r="S36" i="8"/>
  <c r="AM36" i="8" s="1"/>
  <c r="P36" i="8"/>
  <c r="O36" i="8"/>
  <c r="N36" i="8"/>
  <c r="G36" i="8"/>
  <c r="Q36" i="8" s="1"/>
  <c r="E36" i="8"/>
  <c r="U36" i="8" s="1"/>
  <c r="D36" i="8"/>
  <c r="C36" i="8"/>
  <c r="B36" i="8"/>
  <c r="AN35" i="8"/>
  <c r="AK35" i="8"/>
  <c r="AG35" i="8"/>
  <c r="AH35" i="8" s="1"/>
  <c r="AE35" i="8"/>
  <c r="AA35" i="8"/>
  <c r="Z35" i="8"/>
  <c r="AD35" i="8" s="1"/>
  <c r="X35" i="8"/>
  <c r="S35" i="8"/>
  <c r="AM35" i="8" s="1"/>
  <c r="P35" i="8"/>
  <c r="O35" i="8"/>
  <c r="N35" i="8"/>
  <c r="G35" i="8"/>
  <c r="Q35" i="8" s="1"/>
  <c r="E35" i="8"/>
  <c r="U35" i="8" s="1"/>
  <c r="D35" i="8"/>
  <c r="C35" i="8"/>
  <c r="B35" i="8"/>
  <c r="AN34" i="8"/>
  <c r="AK34" i="8"/>
  <c r="AG34" i="8"/>
  <c r="AH34" i="8" s="1"/>
  <c r="AE34" i="8"/>
  <c r="AA34" i="8"/>
  <c r="Z34" i="8"/>
  <c r="AD34" i="8" s="1"/>
  <c r="X34" i="8"/>
  <c r="S34" i="8"/>
  <c r="AM34" i="8" s="1"/>
  <c r="P34" i="8"/>
  <c r="O34" i="8"/>
  <c r="N34" i="8"/>
  <c r="G34" i="8"/>
  <c r="Q34" i="8" s="1"/>
  <c r="E34" i="8"/>
  <c r="V34" i="8" s="1"/>
  <c r="D34" i="8"/>
  <c r="C34" i="8"/>
  <c r="B34" i="8"/>
  <c r="AN33" i="8"/>
  <c r="AK33" i="8"/>
  <c r="AG33" i="8"/>
  <c r="AH33" i="8" s="1"/>
  <c r="AE33" i="8"/>
  <c r="AA33" i="8"/>
  <c r="Z33" i="8"/>
  <c r="AD33" i="8" s="1"/>
  <c r="X33" i="8"/>
  <c r="P33" i="8"/>
  <c r="O33" i="8"/>
  <c r="N33" i="8"/>
  <c r="E33" i="8"/>
  <c r="C33" i="8"/>
  <c r="B33" i="8"/>
  <c r="I25" i="8"/>
  <c r="H25" i="8"/>
  <c r="F25" i="8"/>
  <c r="B19" i="8"/>
  <c r="R16" i="8"/>
  <c r="B16" i="8"/>
  <c r="B13" i="8"/>
  <c r="B12" i="8"/>
  <c r="B11" i="8"/>
  <c r="B10" i="8"/>
  <c r="B9" i="8"/>
  <c r="B6" i="8"/>
  <c r="X34" i="4"/>
  <c r="X35" i="4"/>
  <c r="X36" i="4"/>
  <c r="X37" i="4"/>
  <c r="X38" i="4"/>
  <c r="X39" i="4"/>
  <c r="X40" i="4"/>
  <c r="X41" i="4"/>
  <c r="X42" i="4"/>
  <c r="X43" i="4"/>
  <c r="X44" i="4"/>
  <c r="X45" i="4"/>
  <c r="X46" i="4"/>
  <c r="X47" i="4"/>
  <c r="X48" i="4"/>
  <c r="X49" i="4"/>
  <c r="X50" i="4"/>
  <c r="X51" i="4"/>
  <c r="X52" i="4"/>
  <c r="X53" i="4"/>
  <c r="X54" i="4"/>
  <c r="X55" i="4"/>
  <c r="X56" i="4"/>
  <c r="X57" i="4"/>
  <c r="X58" i="4"/>
  <c r="X59" i="4"/>
  <c r="X60" i="4"/>
  <c r="X61" i="4"/>
  <c r="X62" i="4"/>
  <c r="X63" i="4"/>
  <c r="X64" i="4"/>
  <c r="X65" i="4"/>
  <c r="X66" i="4"/>
  <c r="X67" i="4"/>
  <c r="X68" i="4"/>
  <c r="X69" i="4"/>
  <c r="X70" i="4"/>
  <c r="X71" i="4"/>
  <c r="X72" i="4"/>
  <c r="X73" i="4"/>
  <c r="X74" i="4"/>
  <c r="X75" i="4"/>
  <c r="X76" i="4"/>
  <c r="X77" i="4"/>
  <c r="X78" i="4"/>
  <c r="X79" i="4"/>
  <c r="X80" i="4"/>
  <c r="X81" i="4"/>
  <c r="X82" i="4"/>
  <c r="X83" i="4"/>
  <c r="X84" i="4"/>
  <c r="X85" i="4"/>
  <c r="X86" i="4"/>
  <c r="X87" i="4"/>
  <c r="X88" i="4"/>
  <c r="X89" i="4"/>
  <c r="X90" i="4"/>
  <c r="X91" i="4"/>
  <c r="X92" i="4"/>
  <c r="X93" i="4"/>
  <c r="X94" i="4"/>
  <c r="X95" i="4"/>
  <c r="X96" i="4"/>
  <c r="X97" i="4"/>
  <c r="X98" i="4"/>
  <c r="X99" i="4"/>
  <c r="X100" i="4"/>
  <c r="X101" i="4"/>
  <c r="X102" i="4"/>
  <c r="X103" i="4"/>
  <c r="X104" i="4"/>
  <c r="X105" i="4"/>
  <c r="X106" i="4"/>
  <c r="X107" i="4"/>
  <c r="X108" i="4"/>
  <c r="X109" i="4"/>
  <c r="X110" i="4"/>
  <c r="X111" i="4"/>
  <c r="X112" i="4"/>
  <c r="X113" i="4"/>
  <c r="X114" i="4"/>
  <c r="X115" i="4"/>
  <c r="X116" i="4"/>
  <c r="X117" i="4"/>
  <c r="X118" i="4"/>
  <c r="X119" i="4"/>
  <c r="X120" i="4"/>
  <c r="X121" i="4"/>
  <c r="X122" i="4"/>
  <c r="X123" i="4"/>
  <c r="X124" i="4"/>
  <c r="X125" i="4"/>
  <c r="X126" i="4"/>
  <c r="X127" i="4"/>
  <c r="X128" i="4"/>
  <c r="X129" i="4"/>
  <c r="X130" i="4"/>
  <c r="X131" i="4"/>
  <c r="X132" i="4"/>
  <c r="X133" i="4"/>
  <c r="X134" i="4"/>
  <c r="X135" i="4"/>
  <c r="X136" i="4"/>
  <c r="X137" i="4"/>
  <c r="X138" i="4"/>
  <c r="X139" i="4"/>
  <c r="X140" i="4"/>
  <c r="X141" i="4"/>
  <c r="X142" i="4"/>
  <c r="X143" i="4"/>
  <c r="X144" i="4"/>
  <c r="X145" i="4"/>
  <c r="X146" i="4"/>
  <c r="X147" i="4"/>
  <c r="X148" i="4"/>
  <c r="X149" i="4"/>
  <c r="X150" i="4"/>
  <c r="X151" i="4"/>
  <c r="X152" i="4"/>
  <c r="X153" i="4"/>
  <c r="X154" i="4"/>
  <c r="X155" i="4"/>
  <c r="X156" i="4"/>
  <c r="X157" i="4"/>
  <c r="X158" i="4"/>
  <c r="X159" i="4"/>
  <c r="X160" i="4"/>
  <c r="X161" i="4"/>
  <c r="X162" i="4"/>
  <c r="X163" i="4"/>
  <c r="X164" i="4"/>
  <c r="X165" i="4"/>
  <c r="X166" i="4"/>
  <c r="X167" i="4"/>
  <c r="X168" i="4"/>
  <c r="X169" i="4"/>
  <c r="X170" i="4"/>
  <c r="X171" i="4"/>
  <c r="X172" i="4"/>
  <c r="X173" i="4"/>
  <c r="X174" i="4"/>
  <c r="X175" i="4"/>
  <c r="X176" i="4"/>
  <c r="X177" i="4"/>
  <c r="X178" i="4"/>
  <c r="X179" i="4"/>
  <c r="X180" i="4"/>
  <c r="X181" i="4"/>
  <c r="X182" i="4"/>
  <c r="X33" i="4"/>
  <c r="I190" i="8" l="1"/>
  <c r="K25" i="8"/>
  <c r="G33" i="8"/>
  <c r="Q33" i="8" s="1"/>
  <c r="S33" i="8" s="1"/>
  <c r="G33" i="16"/>
  <c r="Q33" i="16" s="1"/>
  <c r="S33" i="16" s="1"/>
  <c r="AM33" i="16" s="1"/>
  <c r="V33" i="18"/>
  <c r="G33" i="14"/>
  <c r="Q33" i="14" s="1"/>
  <c r="S33" i="14" s="1"/>
  <c r="T33" i="14"/>
  <c r="G33" i="9"/>
  <c r="Q33" i="9" s="1"/>
  <c r="S33" i="9" s="1"/>
  <c r="AM33" i="9" s="1"/>
  <c r="V33" i="9"/>
  <c r="W33" i="17"/>
  <c r="T33" i="15"/>
  <c r="M33" i="14"/>
  <c r="V33" i="14"/>
  <c r="G33" i="12"/>
  <c r="Q33" i="12" s="1"/>
  <c r="S33" i="12" s="1"/>
  <c r="T33" i="10"/>
  <c r="M33" i="9"/>
  <c r="G33" i="17"/>
  <c r="Q33" i="17" s="1"/>
  <c r="S33" i="17" s="1"/>
  <c r="G33" i="15"/>
  <c r="W33" i="14"/>
  <c r="G33" i="10"/>
  <c r="Q33" i="10" s="1"/>
  <c r="S33" i="10" s="1"/>
  <c r="V33" i="16"/>
  <c r="V33" i="15"/>
  <c r="V33" i="10"/>
  <c r="M33" i="15"/>
  <c r="W33" i="15"/>
  <c r="M33" i="10"/>
  <c r="W33" i="10"/>
  <c r="V33" i="8"/>
  <c r="V35" i="8"/>
  <c r="V36" i="8"/>
  <c r="V39" i="8"/>
  <c r="W33" i="8"/>
  <c r="W34" i="8"/>
  <c r="AC34" i="8" s="1"/>
  <c r="W35" i="8"/>
  <c r="AC35" i="8" s="1"/>
  <c r="W36" i="8"/>
  <c r="AC36" i="8" s="1"/>
  <c r="W37" i="8"/>
  <c r="AC37" i="8" s="1"/>
  <c r="W38" i="8"/>
  <c r="AC38" i="8" s="1"/>
  <c r="W39" i="8"/>
  <c r="AC39" i="8" s="1"/>
  <c r="W40" i="8"/>
  <c r="AC40" i="8" s="1"/>
  <c r="W41" i="8"/>
  <c r="AC41" i="8" s="1"/>
  <c r="W42" i="8"/>
  <c r="AC42" i="8" s="1"/>
  <c r="AD99" i="8"/>
  <c r="AD183" i="8" s="1"/>
  <c r="S101" i="8"/>
  <c r="AM101" i="8" s="1"/>
  <c r="AD103" i="8"/>
  <c r="S105" i="8"/>
  <c r="AM105" i="8" s="1"/>
  <c r="AD107" i="8"/>
  <c r="S109" i="8"/>
  <c r="AM109" i="8" s="1"/>
  <c r="AD111" i="8"/>
  <c r="S113" i="8"/>
  <c r="AM113" i="8" s="1"/>
  <c r="AD115" i="8"/>
  <c r="S117" i="8"/>
  <c r="AM117" i="8" s="1"/>
  <c r="G118" i="8"/>
  <c r="Q118" i="8" s="1"/>
  <c r="AD119" i="8"/>
  <c r="S121" i="8"/>
  <c r="AM121" i="8" s="1"/>
  <c r="G122" i="8"/>
  <c r="Q122" i="8" s="1"/>
  <c r="AD123" i="8"/>
  <c r="G126" i="8"/>
  <c r="Q126" i="8" s="1"/>
  <c r="AC129" i="8"/>
  <c r="AL130" i="8"/>
  <c r="V134" i="8"/>
  <c r="U134" i="8"/>
  <c r="M134" i="8"/>
  <c r="T134" i="8"/>
  <c r="J134" i="8"/>
  <c r="AJ134" i="8" s="1"/>
  <c r="S134" i="8"/>
  <c r="AM134" i="8" s="1"/>
  <c r="G134" i="8"/>
  <c r="Q134" i="8" s="1"/>
  <c r="AC137" i="8"/>
  <c r="AL138" i="8"/>
  <c r="V142" i="8"/>
  <c r="U142" i="8"/>
  <c r="M142" i="8"/>
  <c r="T142" i="8"/>
  <c r="J142" i="8"/>
  <c r="AJ142" i="8" s="1"/>
  <c r="S142" i="8"/>
  <c r="AM142" i="8" s="1"/>
  <c r="G142" i="8"/>
  <c r="Q142" i="8" s="1"/>
  <c r="AC145" i="8"/>
  <c r="AL146" i="8"/>
  <c r="AL51" i="18"/>
  <c r="Y51" i="18" s="1"/>
  <c r="Y63" i="18"/>
  <c r="AB115" i="18"/>
  <c r="W109" i="8"/>
  <c r="W113" i="8"/>
  <c r="V125" i="8"/>
  <c r="U125" i="8"/>
  <c r="M125" i="8"/>
  <c r="T125" i="8"/>
  <c r="J125" i="8"/>
  <c r="AJ125" i="8" s="1"/>
  <c r="AC130" i="8"/>
  <c r="AC146" i="8"/>
  <c r="AB150" i="18"/>
  <c r="AB112" i="14"/>
  <c r="AL112" i="14"/>
  <c r="Y112" i="14" s="1"/>
  <c r="G101" i="8"/>
  <c r="Q101" i="8" s="1"/>
  <c r="AD102" i="8"/>
  <c r="G105" i="8"/>
  <c r="Q105" i="8" s="1"/>
  <c r="AD106" i="8"/>
  <c r="AD110" i="8"/>
  <c r="AD114" i="8"/>
  <c r="AD118" i="8"/>
  <c r="G121" i="8"/>
  <c r="Q121" i="8" s="1"/>
  <c r="AD122" i="8"/>
  <c r="G125" i="8"/>
  <c r="Q125" i="8" s="1"/>
  <c r="AD126" i="8"/>
  <c r="V128" i="8"/>
  <c r="U128" i="8"/>
  <c r="M128" i="8"/>
  <c r="T128" i="8"/>
  <c r="J128" i="8"/>
  <c r="AJ128" i="8" s="1"/>
  <c r="S128" i="8"/>
  <c r="AM128" i="8" s="1"/>
  <c r="G128" i="8"/>
  <c r="Q128" i="8" s="1"/>
  <c r="AC131" i="8"/>
  <c r="AL132" i="8"/>
  <c r="V136" i="8"/>
  <c r="U136" i="8"/>
  <c r="M136" i="8"/>
  <c r="T136" i="8"/>
  <c r="J136" i="8"/>
  <c r="AJ136" i="8" s="1"/>
  <c r="S136" i="8"/>
  <c r="AM136" i="8" s="1"/>
  <c r="G136" i="8"/>
  <c r="Q136" i="8" s="1"/>
  <c r="AC139" i="8"/>
  <c r="AL140" i="8"/>
  <c r="V144" i="8"/>
  <c r="U144" i="8"/>
  <c r="M144" i="8"/>
  <c r="T144" i="8"/>
  <c r="J144" i="8"/>
  <c r="AJ144" i="8" s="1"/>
  <c r="S144" i="8"/>
  <c r="AM144" i="8" s="1"/>
  <c r="G144" i="8"/>
  <c r="Q144" i="8" s="1"/>
  <c r="AC147" i="8"/>
  <c r="AL148" i="8"/>
  <c r="AB131" i="18"/>
  <c r="AL104" i="8"/>
  <c r="Y104" i="8" s="1"/>
  <c r="AB104" i="8"/>
  <c r="AL131" i="8"/>
  <c r="AL139" i="8"/>
  <c r="V143" i="8"/>
  <c r="U143" i="8"/>
  <c r="M143" i="8"/>
  <c r="T143" i="8"/>
  <c r="J143" i="8"/>
  <c r="AJ143" i="8" s="1"/>
  <c r="S143" i="8"/>
  <c r="AM143" i="8" s="1"/>
  <c r="G143" i="8"/>
  <c r="Q143" i="8" s="1"/>
  <c r="R33" i="8"/>
  <c r="T33" i="8" s="1"/>
  <c r="Z183" i="8"/>
  <c r="R34" i="8"/>
  <c r="R35" i="8"/>
  <c r="R36" i="8"/>
  <c r="R37" i="8"/>
  <c r="R38" i="8"/>
  <c r="R39" i="8"/>
  <c r="R40" i="8"/>
  <c r="R41" i="8"/>
  <c r="R42" i="8"/>
  <c r="U43" i="8"/>
  <c r="T43" i="8"/>
  <c r="R43" i="8"/>
  <c r="AL44" i="8"/>
  <c r="Y44" i="8" s="1"/>
  <c r="AB44" i="8"/>
  <c r="AL45" i="8"/>
  <c r="Y45" i="8" s="1"/>
  <c r="AB45" i="8"/>
  <c r="AL46" i="8"/>
  <c r="Y46" i="8" s="1"/>
  <c r="AB46" i="8"/>
  <c r="AL47" i="8"/>
  <c r="Y47" i="8" s="1"/>
  <c r="AB47" i="8"/>
  <c r="AL48" i="8"/>
  <c r="Y48" i="8" s="1"/>
  <c r="AB48" i="8"/>
  <c r="AL49" i="8"/>
  <c r="Y49" i="8" s="1"/>
  <c r="AB49" i="8"/>
  <c r="AL50" i="8"/>
  <c r="Y50" i="8" s="1"/>
  <c r="AB50" i="8"/>
  <c r="AL51" i="8"/>
  <c r="Y51" i="8" s="1"/>
  <c r="AB51" i="8"/>
  <c r="AL52" i="8"/>
  <c r="Y52" i="8" s="1"/>
  <c r="AB52" i="8"/>
  <c r="AL53" i="8"/>
  <c r="Y53" i="8" s="1"/>
  <c r="AB53" i="8"/>
  <c r="AL54" i="8"/>
  <c r="Y54" i="8" s="1"/>
  <c r="AB54" i="8"/>
  <c r="AL55" i="8"/>
  <c r="Y55" i="8" s="1"/>
  <c r="AB55" i="8"/>
  <c r="AL56" i="8"/>
  <c r="Y56" i="8" s="1"/>
  <c r="AB56" i="8"/>
  <c r="AL57" i="8"/>
  <c r="Y57" i="8" s="1"/>
  <c r="AB57" i="8"/>
  <c r="AL58" i="8"/>
  <c r="Y58" i="8" s="1"/>
  <c r="AB58" i="8"/>
  <c r="AL59" i="8"/>
  <c r="Y59" i="8" s="1"/>
  <c r="AB59" i="8"/>
  <c r="AL60" i="8"/>
  <c r="Y60" i="8" s="1"/>
  <c r="AB60" i="8"/>
  <c r="AL61" i="8"/>
  <c r="Y61" i="8" s="1"/>
  <c r="AB61" i="8"/>
  <c r="AL62" i="8"/>
  <c r="Y62" i="8" s="1"/>
  <c r="AB62" i="8"/>
  <c r="AL63" i="8"/>
  <c r="Y63" i="8" s="1"/>
  <c r="AB63" i="8"/>
  <c r="AL64" i="8"/>
  <c r="Y64" i="8" s="1"/>
  <c r="AB64" i="8"/>
  <c r="AL65" i="8"/>
  <c r="Y65" i="8" s="1"/>
  <c r="AB65" i="8"/>
  <c r="AL66" i="8"/>
  <c r="Y66" i="8" s="1"/>
  <c r="AB66" i="8"/>
  <c r="AL67" i="8"/>
  <c r="Y67" i="8" s="1"/>
  <c r="AB67" i="8"/>
  <c r="AL68" i="8"/>
  <c r="Y68" i="8" s="1"/>
  <c r="AB68" i="8"/>
  <c r="AL69" i="8"/>
  <c r="Y69" i="8" s="1"/>
  <c r="AB69" i="8"/>
  <c r="AL70" i="8"/>
  <c r="Y70" i="8" s="1"/>
  <c r="AB70" i="8"/>
  <c r="AL71" i="8"/>
  <c r="Y71" i="8" s="1"/>
  <c r="AB71" i="8"/>
  <c r="AL72" i="8"/>
  <c r="Y72" i="8" s="1"/>
  <c r="AB72" i="8"/>
  <c r="AL73" i="8"/>
  <c r="Y73" i="8" s="1"/>
  <c r="AB73" i="8"/>
  <c r="AL74" i="8"/>
  <c r="Y74" i="8" s="1"/>
  <c r="AB74" i="8"/>
  <c r="AL75" i="8"/>
  <c r="Y75" i="8" s="1"/>
  <c r="AB75" i="8"/>
  <c r="AL76" i="8"/>
  <c r="Y76" i="8" s="1"/>
  <c r="AB76" i="8"/>
  <c r="AL77" i="8"/>
  <c r="Y77" i="8" s="1"/>
  <c r="AB77" i="8"/>
  <c r="AL78" i="8"/>
  <c r="Y78" i="8" s="1"/>
  <c r="AB78" i="8"/>
  <c r="AL79" i="8"/>
  <c r="Y79" i="8" s="1"/>
  <c r="AB79" i="8"/>
  <c r="AL80" i="8"/>
  <c r="Y80" i="8" s="1"/>
  <c r="AB80" i="8"/>
  <c r="AL81" i="8"/>
  <c r="Y81" i="8" s="1"/>
  <c r="AB81" i="8"/>
  <c r="AL82" i="8"/>
  <c r="Y82" i="8" s="1"/>
  <c r="AB82" i="8"/>
  <c r="AL83" i="8"/>
  <c r="AL84" i="8"/>
  <c r="AL85" i="8"/>
  <c r="Y85" i="8" s="1"/>
  <c r="AB85" i="8"/>
  <c r="AL86" i="8"/>
  <c r="Y86" i="8" s="1"/>
  <c r="AB86" i="8"/>
  <c r="AL87" i="8"/>
  <c r="Y87" i="8" s="1"/>
  <c r="AB87" i="8"/>
  <c r="AL88" i="8"/>
  <c r="Y88" i="8" s="1"/>
  <c r="AB88" i="8"/>
  <c r="AL89" i="8"/>
  <c r="Y89" i="8" s="1"/>
  <c r="AB89" i="8"/>
  <c r="AL90" i="8"/>
  <c r="Y90" i="8" s="1"/>
  <c r="AB90" i="8"/>
  <c r="AL91" i="8"/>
  <c r="Y91" i="8" s="1"/>
  <c r="AB91" i="8"/>
  <c r="AL92" i="8"/>
  <c r="Y92" i="8" s="1"/>
  <c r="AB92" i="8"/>
  <c r="AL93" i="8"/>
  <c r="Y93" i="8" s="1"/>
  <c r="AB93" i="8"/>
  <c r="AL94" i="8"/>
  <c r="Y94" i="8" s="1"/>
  <c r="AB94" i="8"/>
  <c r="AL95" i="8"/>
  <c r="Y95" i="8" s="1"/>
  <c r="AB95" i="8"/>
  <c r="AL96" i="8"/>
  <c r="Y96" i="8" s="1"/>
  <c r="AB96" i="8"/>
  <c r="AL97" i="8"/>
  <c r="Y97" i="8" s="1"/>
  <c r="AB97" i="8"/>
  <c r="AL98" i="8"/>
  <c r="Y98" i="8" s="1"/>
  <c r="AB98" i="8"/>
  <c r="AL99" i="8"/>
  <c r="Y99" i="8" s="1"/>
  <c r="AB99" i="8"/>
  <c r="V100" i="8"/>
  <c r="U100" i="8"/>
  <c r="M100" i="8"/>
  <c r="T100" i="8"/>
  <c r="J100" i="8"/>
  <c r="AJ100" i="8" s="1"/>
  <c r="W100" i="8"/>
  <c r="AC101" i="8"/>
  <c r="AL103" i="8"/>
  <c r="Y103" i="8" s="1"/>
  <c r="AB103" i="8"/>
  <c r="V104" i="8"/>
  <c r="U104" i="8"/>
  <c r="M104" i="8"/>
  <c r="T104" i="8"/>
  <c r="J104" i="8"/>
  <c r="AJ104" i="8" s="1"/>
  <c r="W104" i="8"/>
  <c r="AC105" i="8"/>
  <c r="AL107" i="8"/>
  <c r="Y107" i="8" s="1"/>
  <c r="AB107" i="8"/>
  <c r="V108" i="8"/>
  <c r="U108" i="8"/>
  <c r="M108" i="8"/>
  <c r="T108" i="8"/>
  <c r="J108" i="8"/>
  <c r="AJ108" i="8" s="1"/>
  <c r="W108" i="8"/>
  <c r="AC109" i="8"/>
  <c r="AL111" i="8"/>
  <c r="Y111" i="8" s="1"/>
  <c r="AB111" i="8"/>
  <c r="V112" i="8"/>
  <c r="U112" i="8"/>
  <c r="M112" i="8"/>
  <c r="T112" i="8"/>
  <c r="J112" i="8"/>
  <c r="AJ112" i="8" s="1"/>
  <c r="W112" i="8"/>
  <c r="AC113" i="8"/>
  <c r="AL115" i="8"/>
  <c r="Y115" i="8" s="1"/>
  <c r="AB115" i="8"/>
  <c r="V116" i="8"/>
  <c r="U116" i="8"/>
  <c r="M116" i="8"/>
  <c r="T116" i="8"/>
  <c r="J116" i="8"/>
  <c r="AJ116" i="8" s="1"/>
  <c r="W116" i="8"/>
  <c r="AC117" i="8"/>
  <c r="AL119" i="8"/>
  <c r="Y119" i="8" s="1"/>
  <c r="AB119" i="8"/>
  <c r="V120" i="8"/>
  <c r="U120" i="8"/>
  <c r="M120" i="8"/>
  <c r="T120" i="8"/>
  <c r="J120" i="8"/>
  <c r="AJ120" i="8" s="1"/>
  <c r="W120" i="8"/>
  <c r="AC121" i="8"/>
  <c r="AL123" i="8"/>
  <c r="Y123" i="8" s="1"/>
  <c r="AB123" i="8"/>
  <c r="V124" i="8"/>
  <c r="U124" i="8"/>
  <c r="M124" i="8"/>
  <c r="T124" i="8"/>
  <c r="J124" i="8"/>
  <c r="AJ124" i="8" s="1"/>
  <c r="W124" i="8"/>
  <c r="AL127" i="8"/>
  <c r="V129" i="8"/>
  <c r="U129" i="8"/>
  <c r="M129" i="8"/>
  <c r="T129" i="8"/>
  <c r="J129" i="8"/>
  <c r="AJ129" i="8" s="1"/>
  <c r="S129" i="8"/>
  <c r="AM129" i="8" s="1"/>
  <c r="G129" i="8"/>
  <c r="Q129" i="8" s="1"/>
  <c r="AC132" i="8"/>
  <c r="AL133" i="8"/>
  <c r="V137" i="8"/>
  <c r="U137" i="8"/>
  <c r="M137" i="8"/>
  <c r="T137" i="8"/>
  <c r="J137" i="8"/>
  <c r="AJ137" i="8" s="1"/>
  <c r="S137" i="8"/>
  <c r="AM137" i="8" s="1"/>
  <c r="G137" i="8"/>
  <c r="Q137" i="8" s="1"/>
  <c r="AC140" i="8"/>
  <c r="AL141" i="8"/>
  <c r="V145" i="8"/>
  <c r="U145" i="8"/>
  <c r="M145" i="8"/>
  <c r="T145" i="8"/>
  <c r="J145" i="8"/>
  <c r="AJ145" i="8" s="1"/>
  <c r="S145" i="8"/>
  <c r="AM145" i="8" s="1"/>
  <c r="G145" i="8"/>
  <c r="Q145" i="8" s="1"/>
  <c r="AC148" i="8"/>
  <c r="AL149" i="8"/>
  <c r="AL150" i="8"/>
  <c r="AL151" i="8"/>
  <c r="AL152" i="8"/>
  <c r="AL153" i="8"/>
  <c r="AL154" i="8"/>
  <c r="AL155" i="8"/>
  <c r="AL156" i="8"/>
  <c r="AL157" i="8"/>
  <c r="AL158" i="8"/>
  <c r="AL159" i="8"/>
  <c r="AL160" i="8"/>
  <c r="AL161" i="8"/>
  <c r="AL162" i="8"/>
  <c r="AL163" i="8"/>
  <c r="AL164" i="8"/>
  <c r="AL165" i="8"/>
  <c r="AL166" i="8"/>
  <c r="AL167" i="8"/>
  <c r="AL168" i="8"/>
  <c r="AL169" i="8"/>
  <c r="AL170" i="8"/>
  <c r="AL171" i="8"/>
  <c r="AL172" i="8"/>
  <c r="AL173" i="8"/>
  <c r="AL174" i="8"/>
  <c r="AL175" i="8"/>
  <c r="AL176" i="8"/>
  <c r="AL177" i="8"/>
  <c r="AL178" i="8"/>
  <c r="AL179" i="8"/>
  <c r="AL180" i="8"/>
  <c r="AL181" i="8"/>
  <c r="AL182" i="8"/>
  <c r="AB97" i="18"/>
  <c r="AL97" i="18"/>
  <c r="Y97" i="18" s="1"/>
  <c r="AB107" i="18"/>
  <c r="AB166" i="18"/>
  <c r="AL181" i="18"/>
  <c r="AL121" i="17"/>
  <c r="AL100" i="8"/>
  <c r="Y100" i="8" s="1"/>
  <c r="AB100" i="8"/>
  <c r="V109" i="8"/>
  <c r="U109" i="8"/>
  <c r="M109" i="8"/>
  <c r="T109" i="8"/>
  <c r="J109" i="8"/>
  <c r="AJ109" i="8" s="1"/>
  <c r="AL112" i="8"/>
  <c r="Y112" i="8" s="1"/>
  <c r="AB112" i="8"/>
  <c r="AL116" i="8"/>
  <c r="Y116" i="8" s="1"/>
  <c r="AB116" i="8"/>
  <c r="V135" i="8"/>
  <c r="U135" i="8"/>
  <c r="M135" i="8"/>
  <c r="T135" i="8"/>
  <c r="J135" i="8"/>
  <c r="AJ135" i="8" s="1"/>
  <c r="S135" i="8"/>
  <c r="AM135" i="8" s="1"/>
  <c r="G135" i="8"/>
  <c r="Q135" i="8" s="1"/>
  <c r="AL177" i="18"/>
  <c r="S83" i="8"/>
  <c r="AM83" i="8" s="1"/>
  <c r="S84" i="8"/>
  <c r="AM84" i="8" s="1"/>
  <c r="G100" i="8"/>
  <c r="Q100" i="8" s="1"/>
  <c r="AD101" i="8"/>
  <c r="G104" i="8"/>
  <c r="Q104" i="8" s="1"/>
  <c r="AD105" i="8"/>
  <c r="G108" i="8"/>
  <c r="Q108" i="8" s="1"/>
  <c r="AD109" i="8"/>
  <c r="G112" i="8"/>
  <c r="Q112" i="8" s="1"/>
  <c r="AD113" i="8"/>
  <c r="G116" i="8"/>
  <c r="Q116" i="8" s="1"/>
  <c r="AD117" i="8"/>
  <c r="G120" i="8"/>
  <c r="Q120" i="8" s="1"/>
  <c r="AD121" i="8"/>
  <c r="G124" i="8"/>
  <c r="Q124" i="8" s="1"/>
  <c r="AD125" i="8"/>
  <c r="V130" i="8"/>
  <c r="U130" i="8"/>
  <c r="M130" i="8"/>
  <c r="T130" i="8"/>
  <c r="J130" i="8"/>
  <c r="AJ130" i="8" s="1"/>
  <c r="S130" i="8"/>
  <c r="AM130" i="8" s="1"/>
  <c r="G130" i="8"/>
  <c r="Q130" i="8" s="1"/>
  <c r="AC133" i="8"/>
  <c r="R134" i="8"/>
  <c r="V138" i="8"/>
  <c r="U138" i="8"/>
  <c r="M138" i="8"/>
  <c r="T138" i="8"/>
  <c r="J138" i="8"/>
  <c r="AJ138" i="8" s="1"/>
  <c r="S138" i="8"/>
  <c r="AM138" i="8" s="1"/>
  <c r="G138" i="8"/>
  <c r="Q138" i="8" s="1"/>
  <c r="AC141" i="8"/>
  <c r="R142" i="8"/>
  <c r="V146" i="8"/>
  <c r="U146" i="8"/>
  <c r="M146" i="8"/>
  <c r="T146" i="8"/>
  <c r="J146" i="8"/>
  <c r="AJ146" i="8" s="1"/>
  <c r="S146" i="8"/>
  <c r="AM146" i="8" s="1"/>
  <c r="G146" i="8"/>
  <c r="Q146" i="8" s="1"/>
  <c r="AL47" i="18"/>
  <c r="Y47" i="18" s="1"/>
  <c r="AL55" i="18"/>
  <c r="Y55" i="18" s="1"/>
  <c r="AB59" i="18"/>
  <c r="AB147" i="18"/>
  <c r="AL117" i="17"/>
  <c r="V101" i="8"/>
  <c r="U101" i="8"/>
  <c r="M101" i="8"/>
  <c r="T101" i="8"/>
  <c r="J101" i="8"/>
  <c r="AJ101" i="8" s="1"/>
  <c r="V105" i="8"/>
  <c r="U105" i="8"/>
  <c r="M105" i="8"/>
  <c r="T105" i="8"/>
  <c r="J105" i="8"/>
  <c r="AJ105" i="8" s="1"/>
  <c r="AL108" i="8"/>
  <c r="Y108" i="8" s="1"/>
  <c r="AB108" i="8"/>
  <c r="V113" i="8"/>
  <c r="U113" i="8"/>
  <c r="M113" i="8"/>
  <c r="T113" i="8"/>
  <c r="J113" i="8"/>
  <c r="AJ113" i="8" s="1"/>
  <c r="V121" i="8"/>
  <c r="U121" i="8"/>
  <c r="M121" i="8"/>
  <c r="T121" i="8"/>
  <c r="J121" i="8"/>
  <c r="AJ121" i="8" s="1"/>
  <c r="W125" i="8"/>
  <c r="AC125" i="8" s="1"/>
  <c r="J34" i="8"/>
  <c r="AJ34" i="8" s="1"/>
  <c r="T35" i="8"/>
  <c r="J36" i="8"/>
  <c r="AJ36" i="8" s="1"/>
  <c r="J37" i="8"/>
  <c r="AJ37" i="8" s="1"/>
  <c r="J38" i="8"/>
  <c r="AJ38" i="8" s="1"/>
  <c r="J39" i="8"/>
  <c r="AJ39" i="8" s="1"/>
  <c r="J40" i="8"/>
  <c r="AJ40" i="8" s="1"/>
  <c r="T41" i="8"/>
  <c r="U46" i="8"/>
  <c r="M46" i="8"/>
  <c r="T46" i="8"/>
  <c r="J46" i="8"/>
  <c r="AJ46" i="8" s="1"/>
  <c r="V46" i="8"/>
  <c r="U47" i="8"/>
  <c r="M47" i="8"/>
  <c r="T47" i="8"/>
  <c r="J47" i="8"/>
  <c r="AJ47" i="8" s="1"/>
  <c r="V47" i="8"/>
  <c r="U48" i="8"/>
  <c r="M48" i="8"/>
  <c r="T48" i="8"/>
  <c r="J48" i="8"/>
  <c r="AJ48" i="8" s="1"/>
  <c r="U50" i="8"/>
  <c r="M50" i="8"/>
  <c r="T50" i="8"/>
  <c r="J50" i="8"/>
  <c r="AJ50" i="8" s="1"/>
  <c r="U51" i="8"/>
  <c r="M51" i="8"/>
  <c r="T51" i="8"/>
  <c r="J51" i="8"/>
  <c r="AJ51" i="8" s="1"/>
  <c r="V51" i="8"/>
  <c r="U52" i="8"/>
  <c r="M52" i="8"/>
  <c r="T52" i="8"/>
  <c r="J52" i="8"/>
  <c r="AJ52" i="8" s="1"/>
  <c r="V52" i="8"/>
  <c r="U53" i="8"/>
  <c r="M53" i="8"/>
  <c r="T53" i="8"/>
  <c r="J53" i="8"/>
  <c r="AJ53" i="8" s="1"/>
  <c r="U54" i="8"/>
  <c r="M54" i="8"/>
  <c r="T54" i="8"/>
  <c r="J54" i="8"/>
  <c r="AJ54" i="8" s="1"/>
  <c r="V54" i="8"/>
  <c r="U55" i="8"/>
  <c r="M55" i="8"/>
  <c r="T55" i="8"/>
  <c r="J55" i="8"/>
  <c r="AJ55" i="8" s="1"/>
  <c r="V55" i="8"/>
  <c r="U59" i="8"/>
  <c r="M59" i="8"/>
  <c r="T59" i="8"/>
  <c r="J59" i="8"/>
  <c r="AJ59" i="8" s="1"/>
  <c r="V59" i="8"/>
  <c r="U60" i="8"/>
  <c r="M60" i="8"/>
  <c r="T60" i="8"/>
  <c r="J60" i="8"/>
  <c r="AJ60" i="8" s="1"/>
  <c r="V60" i="8"/>
  <c r="U61" i="8"/>
  <c r="M61" i="8"/>
  <c r="T61" i="8"/>
  <c r="J61" i="8"/>
  <c r="AJ61" i="8" s="1"/>
  <c r="V61" i="8"/>
  <c r="U62" i="8"/>
  <c r="M62" i="8"/>
  <c r="T62" i="8"/>
  <c r="J62" i="8"/>
  <c r="AJ62" i="8" s="1"/>
  <c r="V62" i="8"/>
  <c r="U63" i="8"/>
  <c r="M63" i="8"/>
  <c r="T63" i="8"/>
  <c r="J63" i="8"/>
  <c r="AJ63" i="8" s="1"/>
  <c r="V63" i="8"/>
  <c r="U64" i="8"/>
  <c r="M64" i="8"/>
  <c r="T64" i="8"/>
  <c r="J64" i="8"/>
  <c r="AJ64" i="8" s="1"/>
  <c r="U65" i="8"/>
  <c r="M65" i="8"/>
  <c r="T65" i="8"/>
  <c r="J65" i="8"/>
  <c r="AJ65" i="8" s="1"/>
  <c r="V65" i="8"/>
  <c r="U66" i="8"/>
  <c r="M66" i="8"/>
  <c r="T66" i="8"/>
  <c r="J66" i="8"/>
  <c r="AJ66" i="8" s="1"/>
  <c r="V66" i="8"/>
  <c r="U67" i="8"/>
  <c r="M67" i="8"/>
  <c r="T67" i="8"/>
  <c r="J67" i="8"/>
  <c r="AJ67" i="8" s="1"/>
  <c r="V67" i="8"/>
  <c r="U71" i="8"/>
  <c r="M71" i="8"/>
  <c r="T71" i="8"/>
  <c r="J71" i="8"/>
  <c r="AJ71" i="8" s="1"/>
  <c r="V71" i="8"/>
  <c r="U72" i="8"/>
  <c r="M72" i="8"/>
  <c r="T72" i="8"/>
  <c r="J72" i="8"/>
  <c r="AJ72" i="8" s="1"/>
  <c r="V72" i="8"/>
  <c r="U73" i="8"/>
  <c r="M73" i="8"/>
  <c r="T73" i="8"/>
  <c r="J73" i="8"/>
  <c r="AJ73" i="8" s="1"/>
  <c r="V73" i="8"/>
  <c r="U74" i="8"/>
  <c r="M74" i="8"/>
  <c r="T74" i="8"/>
  <c r="J74" i="8"/>
  <c r="AJ74" i="8" s="1"/>
  <c r="V74" i="8"/>
  <c r="U75" i="8"/>
  <c r="M75" i="8"/>
  <c r="T75" i="8"/>
  <c r="J75" i="8"/>
  <c r="AJ75" i="8" s="1"/>
  <c r="V75" i="8"/>
  <c r="U78" i="8"/>
  <c r="M78" i="8"/>
  <c r="T78" i="8"/>
  <c r="J78" i="8"/>
  <c r="AJ78" i="8" s="1"/>
  <c r="V78" i="8"/>
  <c r="U79" i="8"/>
  <c r="M79" i="8"/>
  <c r="T79" i="8"/>
  <c r="J79" i="8"/>
  <c r="AJ79" i="8" s="1"/>
  <c r="V79" i="8"/>
  <c r="U80" i="8"/>
  <c r="M80" i="8"/>
  <c r="T80" i="8"/>
  <c r="J80" i="8"/>
  <c r="AJ80" i="8" s="1"/>
  <c r="V80" i="8"/>
  <c r="U81" i="8"/>
  <c r="M81" i="8"/>
  <c r="T81" i="8"/>
  <c r="J81" i="8"/>
  <c r="AJ81" i="8" s="1"/>
  <c r="V81" i="8"/>
  <c r="U85" i="8"/>
  <c r="M85" i="8"/>
  <c r="T85" i="8"/>
  <c r="J85" i="8"/>
  <c r="AJ85" i="8" s="1"/>
  <c r="V85" i="8"/>
  <c r="U86" i="8"/>
  <c r="M86" i="8"/>
  <c r="T86" i="8"/>
  <c r="J86" i="8"/>
  <c r="AJ86" i="8" s="1"/>
  <c r="V86" i="8"/>
  <c r="U87" i="8"/>
  <c r="M87" i="8"/>
  <c r="T87" i="8"/>
  <c r="J87" i="8"/>
  <c r="AJ87" i="8" s="1"/>
  <c r="V87" i="8"/>
  <c r="U88" i="8"/>
  <c r="M88" i="8"/>
  <c r="T88" i="8"/>
  <c r="J88" i="8"/>
  <c r="AJ88" i="8" s="1"/>
  <c r="V88" i="8"/>
  <c r="U89" i="8"/>
  <c r="M89" i="8"/>
  <c r="T89" i="8"/>
  <c r="J89" i="8"/>
  <c r="AJ89" i="8" s="1"/>
  <c r="V89" i="8"/>
  <c r="U90" i="8"/>
  <c r="M90" i="8"/>
  <c r="T90" i="8"/>
  <c r="J90" i="8"/>
  <c r="AJ90" i="8" s="1"/>
  <c r="V90" i="8"/>
  <c r="U91" i="8"/>
  <c r="M91" i="8"/>
  <c r="T91" i="8"/>
  <c r="J91" i="8"/>
  <c r="AJ91" i="8" s="1"/>
  <c r="V91" i="8"/>
  <c r="U92" i="8"/>
  <c r="M92" i="8"/>
  <c r="T92" i="8"/>
  <c r="J92" i="8"/>
  <c r="AJ92" i="8" s="1"/>
  <c r="U93" i="8"/>
  <c r="M93" i="8"/>
  <c r="T93" i="8"/>
  <c r="J93" i="8"/>
  <c r="AJ93" i="8" s="1"/>
  <c r="V93" i="8"/>
  <c r="U94" i="8"/>
  <c r="M94" i="8"/>
  <c r="T94" i="8"/>
  <c r="J94" i="8"/>
  <c r="AJ94" i="8" s="1"/>
  <c r="V94" i="8"/>
  <c r="U95" i="8"/>
  <c r="M95" i="8"/>
  <c r="T95" i="8"/>
  <c r="J95" i="8"/>
  <c r="AJ95" i="8" s="1"/>
  <c r="V95" i="8"/>
  <c r="U96" i="8"/>
  <c r="M96" i="8"/>
  <c r="T96" i="8"/>
  <c r="J96" i="8"/>
  <c r="AJ96" i="8" s="1"/>
  <c r="V96" i="8"/>
  <c r="U97" i="8"/>
  <c r="M97" i="8"/>
  <c r="T97" i="8"/>
  <c r="J97" i="8"/>
  <c r="AJ97" i="8" s="1"/>
  <c r="V97" i="8"/>
  <c r="U98" i="8"/>
  <c r="M98" i="8"/>
  <c r="T98" i="8"/>
  <c r="J98" i="8"/>
  <c r="AJ98" i="8" s="1"/>
  <c r="V98" i="8"/>
  <c r="V99" i="8"/>
  <c r="U99" i="8"/>
  <c r="M99" i="8"/>
  <c r="T99" i="8"/>
  <c r="J99" i="8"/>
  <c r="AJ99" i="8" s="1"/>
  <c r="W99" i="8"/>
  <c r="AC100" i="8"/>
  <c r="AL102" i="8"/>
  <c r="Y102" i="8" s="1"/>
  <c r="AB102" i="8"/>
  <c r="V103" i="8"/>
  <c r="U103" i="8"/>
  <c r="M103" i="8"/>
  <c r="T103" i="8"/>
  <c r="J103" i="8"/>
  <c r="AJ103" i="8" s="1"/>
  <c r="W103" i="8"/>
  <c r="AC104" i="8"/>
  <c r="AL106" i="8"/>
  <c r="Y106" i="8" s="1"/>
  <c r="AB106" i="8"/>
  <c r="V107" i="8"/>
  <c r="U107" i="8"/>
  <c r="M107" i="8"/>
  <c r="T107" i="8"/>
  <c r="J107" i="8"/>
  <c r="AJ107" i="8" s="1"/>
  <c r="W107" i="8"/>
  <c r="AC108" i="8"/>
  <c r="AL110" i="8"/>
  <c r="Y110" i="8" s="1"/>
  <c r="AB110" i="8"/>
  <c r="V111" i="8"/>
  <c r="U111" i="8"/>
  <c r="M111" i="8"/>
  <c r="T111" i="8"/>
  <c r="J111" i="8"/>
  <c r="AJ111" i="8" s="1"/>
  <c r="W111" i="8"/>
  <c r="AC112" i="8"/>
  <c r="AL114" i="8"/>
  <c r="Y114" i="8" s="1"/>
  <c r="AB114" i="8"/>
  <c r="V115" i="8"/>
  <c r="U115" i="8"/>
  <c r="M115" i="8"/>
  <c r="T115" i="8"/>
  <c r="J115" i="8"/>
  <c r="AJ115" i="8" s="1"/>
  <c r="W115" i="8"/>
  <c r="AC116" i="8"/>
  <c r="AL118" i="8"/>
  <c r="Y118" i="8" s="1"/>
  <c r="AB118" i="8"/>
  <c r="V119" i="8"/>
  <c r="U119" i="8"/>
  <c r="M119" i="8"/>
  <c r="T119" i="8"/>
  <c r="J119" i="8"/>
  <c r="AJ119" i="8" s="1"/>
  <c r="W119" i="8"/>
  <c r="AC120" i="8"/>
  <c r="AL122" i="8"/>
  <c r="Y122" i="8" s="1"/>
  <c r="AB122" i="8"/>
  <c r="V123" i="8"/>
  <c r="U123" i="8"/>
  <c r="M123" i="8"/>
  <c r="T123" i="8"/>
  <c r="J123" i="8"/>
  <c r="AJ123" i="8" s="1"/>
  <c r="W123" i="8"/>
  <c r="AC124" i="8"/>
  <c r="AL126" i="8"/>
  <c r="Y126" i="8" s="1"/>
  <c r="AB126" i="8"/>
  <c r="V127" i="8"/>
  <c r="U127" i="8"/>
  <c r="M127" i="8"/>
  <c r="T127" i="8"/>
  <c r="J127" i="8"/>
  <c r="AJ127" i="8" s="1"/>
  <c r="S127" i="8"/>
  <c r="AM127" i="8" s="1"/>
  <c r="V131" i="8"/>
  <c r="U131" i="8"/>
  <c r="M131" i="8"/>
  <c r="T131" i="8"/>
  <c r="J131" i="8"/>
  <c r="AJ131" i="8" s="1"/>
  <c r="S131" i="8"/>
  <c r="AM131" i="8" s="1"/>
  <c r="G131" i="8"/>
  <c r="Q131" i="8" s="1"/>
  <c r="AC134" i="8"/>
  <c r="R135" i="8"/>
  <c r="V139" i="8"/>
  <c r="U139" i="8"/>
  <c r="M139" i="8"/>
  <c r="T139" i="8"/>
  <c r="J139" i="8"/>
  <c r="AJ139" i="8" s="1"/>
  <c r="S139" i="8"/>
  <c r="AM139" i="8" s="1"/>
  <c r="G139" i="8"/>
  <c r="Q139" i="8" s="1"/>
  <c r="AC142" i="8"/>
  <c r="R143" i="8"/>
  <c r="V147" i="8"/>
  <c r="U147" i="8"/>
  <c r="M147" i="8"/>
  <c r="T147" i="8"/>
  <c r="J147" i="8"/>
  <c r="AJ147" i="8" s="1"/>
  <c r="S147" i="8"/>
  <c r="AM147" i="8" s="1"/>
  <c r="G147" i="8"/>
  <c r="Q147" i="8" s="1"/>
  <c r="AC49" i="18"/>
  <c r="AB123" i="18"/>
  <c r="AL113" i="17"/>
  <c r="T34" i="8"/>
  <c r="J35" i="8"/>
  <c r="AJ35" i="8" s="1"/>
  <c r="T36" i="8"/>
  <c r="T37" i="8"/>
  <c r="T38" i="8"/>
  <c r="T39" i="8"/>
  <c r="T40" i="8"/>
  <c r="J41" i="8"/>
  <c r="AJ41" i="8" s="1"/>
  <c r="J42" i="8"/>
  <c r="AJ42" i="8" s="1"/>
  <c r="T42" i="8"/>
  <c r="J43" i="8"/>
  <c r="AJ43" i="8" s="1"/>
  <c r="V43" i="8"/>
  <c r="U44" i="8"/>
  <c r="M44" i="8"/>
  <c r="T44" i="8"/>
  <c r="J44" i="8"/>
  <c r="AJ44" i="8" s="1"/>
  <c r="V44" i="8"/>
  <c r="U45" i="8"/>
  <c r="M45" i="8"/>
  <c r="T45" i="8"/>
  <c r="J45" i="8"/>
  <c r="AJ45" i="8" s="1"/>
  <c r="V45" i="8"/>
  <c r="V48" i="8"/>
  <c r="U49" i="8"/>
  <c r="M49" i="8"/>
  <c r="T49" i="8"/>
  <c r="J49" i="8"/>
  <c r="AJ49" i="8" s="1"/>
  <c r="V50" i="8"/>
  <c r="V53" i="8"/>
  <c r="U56" i="8"/>
  <c r="M56" i="8"/>
  <c r="T56" i="8"/>
  <c r="J56" i="8"/>
  <c r="AJ56" i="8" s="1"/>
  <c r="V56" i="8"/>
  <c r="U57" i="8"/>
  <c r="M57" i="8"/>
  <c r="T57" i="8"/>
  <c r="J57" i="8"/>
  <c r="AJ57" i="8" s="1"/>
  <c r="V57" i="8"/>
  <c r="U58" i="8"/>
  <c r="M58" i="8"/>
  <c r="T58" i="8"/>
  <c r="J58" i="8"/>
  <c r="AJ58" i="8" s="1"/>
  <c r="V58" i="8"/>
  <c r="V64" i="8"/>
  <c r="U68" i="8"/>
  <c r="M68" i="8"/>
  <c r="T68" i="8"/>
  <c r="J68" i="8"/>
  <c r="AJ68" i="8" s="1"/>
  <c r="V68" i="8"/>
  <c r="U69" i="8"/>
  <c r="M69" i="8"/>
  <c r="T69" i="8"/>
  <c r="J69" i="8"/>
  <c r="AJ69" i="8" s="1"/>
  <c r="V69" i="8"/>
  <c r="U70" i="8"/>
  <c r="M70" i="8"/>
  <c r="T70" i="8"/>
  <c r="J70" i="8"/>
  <c r="AJ70" i="8" s="1"/>
  <c r="V70" i="8"/>
  <c r="U76" i="8"/>
  <c r="M76" i="8"/>
  <c r="T76" i="8"/>
  <c r="J76" i="8"/>
  <c r="AJ76" i="8" s="1"/>
  <c r="V76" i="8"/>
  <c r="U77" i="8"/>
  <c r="M77" i="8"/>
  <c r="T77" i="8"/>
  <c r="J77" i="8"/>
  <c r="AJ77" i="8" s="1"/>
  <c r="V77" i="8"/>
  <c r="U82" i="8"/>
  <c r="M82" i="8"/>
  <c r="T82" i="8"/>
  <c r="J82" i="8"/>
  <c r="AJ82" i="8" s="1"/>
  <c r="V82" i="8"/>
  <c r="U83" i="8"/>
  <c r="M83" i="8"/>
  <c r="T83" i="8"/>
  <c r="J83" i="8"/>
  <c r="AJ83" i="8" s="1"/>
  <c r="U84" i="8"/>
  <c r="M84" i="8"/>
  <c r="T84" i="8"/>
  <c r="J84" i="8"/>
  <c r="AJ84" i="8" s="1"/>
  <c r="M33" i="8"/>
  <c r="M34" i="8"/>
  <c r="U34" i="8"/>
  <c r="M35" i="8"/>
  <c r="M36" i="8"/>
  <c r="M37" i="8"/>
  <c r="U37" i="8"/>
  <c r="M38" i="8"/>
  <c r="U38" i="8"/>
  <c r="M39" i="8"/>
  <c r="M40" i="8"/>
  <c r="U40" i="8"/>
  <c r="M41" i="8"/>
  <c r="U41" i="8"/>
  <c r="M42" i="8"/>
  <c r="U42" i="8"/>
  <c r="M43" i="8"/>
  <c r="W43" i="8"/>
  <c r="AC43" i="8" s="1"/>
  <c r="G44" i="8"/>
  <c r="Q44" i="8" s="1"/>
  <c r="W44" i="8"/>
  <c r="G45" i="8"/>
  <c r="Q45" i="8" s="1"/>
  <c r="W45" i="8"/>
  <c r="AC45" i="8" s="1"/>
  <c r="G46" i="8"/>
  <c r="Q46" i="8" s="1"/>
  <c r="W46" i="8"/>
  <c r="G47" i="8"/>
  <c r="Q47" i="8" s="1"/>
  <c r="W47" i="8"/>
  <c r="AC47" i="8" s="1"/>
  <c r="G48" i="8"/>
  <c r="Q48" i="8" s="1"/>
  <c r="W48" i="8"/>
  <c r="AC48" i="8" s="1"/>
  <c r="G49" i="8"/>
  <c r="Q49" i="8" s="1"/>
  <c r="W49" i="8"/>
  <c r="AC49" i="8" s="1"/>
  <c r="G50" i="8"/>
  <c r="Q50" i="8" s="1"/>
  <c r="W50" i="8"/>
  <c r="AC50" i="8" s="1"/>
  <c r="G51" i="8"/>
  <c r="Q51" i="8" s="1"/>
  <c r="W51" i="8"/>
  <c r="AC51" i="8" s="1"/>
  <c r="G52" i="8"/>
  <c r="Q52" i="8" s="1"/>
  <c r="W52" i="8"/>
  <c r="G53" i="8"/>
  <c r="Q53" i="8" s="1"/>
  <c r="W53" i="8"/>
  <c r="AC53" i="8" s="1"/>
  <c r="G54" i="8"/>
  <c r="Q54" i="8" s="1"/>
  <c r="W54" i="8"/>
  <c r="AC54" i="8" s="1"/>
  <c r="G55" i="8"/>
  <c r="Q55" i="8" s="1"/>
  <c r="W55" i="8"/>
  <c r="AC55" i="8" s="1"/>
  <c r="G56" i="8"/>
  <c r="Q56" i="8" s="1"/>
  <c r="W56" i="8"/>
  <c r="AC56" i="8" s="1"/>
  <c r="G57" i="8"/>
  <c r="Q57" i="8" s="1"/>
  <c r="W57" i="8"/>
  <c r="AC57" i="8" s="1"/>
  <c r="G58" i="8"/>
  <c r="Q58" i="8" s="1"/>
  <c r="W58" i="8"/>
  <c r="AC58" i="8" s="1"/>
  <c r="G59" i="8"/>
  <c r="Q59" i="8" s="1"/>
  <c r="W59" i="8"/>
  <c r="G60" i="8"/>
  <c r="Q60" i="8" s="1"/>
  <c r="W60" i="8"/>
  <c r="AC60" i="8" s="1"/>
  <c r="G61" i="8"/>
  <c r="Q61" i="8" s="1"/>
  <c r="W61" i="8"/>
  <c r="G62" i="8"/>
  <c r="Q62" i="8" s="1"/>
  <c r="W62" i="8"/>
  <c r="AC62" i="8" s="1"/>
  <c r="G63" i="8"/>
  <c r="Q63" i="8" s="1"/>
  <c r="W63" i="8"/>
  <c r="AC63" i="8" s="1"/>
  <c r="G64" i="8"/>
  <c r="Q64" i="8" s="1"/>
  <c r="W64" i="8"/>
  <c r="AC64" i="8" s="1"/>
  <c r="G65" i="8"/>
  <c r="Q65" i="8" s="1"/>
  <c r="W65" i="8"/>
  <c r="AC65" i="8" s="1"/>
  <c r="G66" i="8"/>
  <c r="Q66" i="8" s="1"/>
  <c r="W66" i="8"/>
  <c r="AC66" i="8" s="1"/>
  <c r="G67" i="8"/>
  <c r="Q67" i="8" s="1"/>
  <c r="W67" i="8"/>
  <c r="G68" i="8"/>
  <c r="Q68" i="8" s="1"/>
  <c r="W68" i="8"/>
  <c r="AC68" i="8" s="1"/>
  <c r="G69" i="8"/>
  <c r="Q69" i="8" s="1"/>
  <c r="W69" i="8"/>
  <c r="AC69" i="8" s="1"/>
  <c r="G70" i="8"/>
  <c r="Q70" i="8" s="1"/>
  <c r="W70" i="8"/>
  <c r="AC70" i="8" s="1"/>
  <c r="G71" i="8"/>
  <c r="Q71" i="8" s="1"/>
  <c r="W71" i="8"/>
  <c r="AC71" i="8" s="1"/>
  <c r="G72" i="8"/>
  <c r="Q72" i="8" s="1"/>
  <c r="W72" i="8"/>
  <c r="AC72" i="8" s="1"/>
  <c r="G73" i="8"/>
  <c r="Q73" i="8" s="1"/>
  <c r="W73" i="8"/>
  <c r="G74" i="8"/>
  <c r="Q74" i="8" s="1"/>
  <c r="W74" i="8"/>
  <c r="AC74" i="8" s="1"/>
  <c r="G75" i="8"/>
  <c r="Q75" i="8" s="1"/>
  <c r="W75" i="8"/>
  <c r="AC75" i="8" s="1"/>
  <c r="G76" i="8"/>
  <c r="Q76" i="8" s="1"/>
  <c r="W76" i="8"/>
  <c r="AC76" i="8" s="1"/>
  <c r="G77" i="8"/>
  <c r="Q77" i="8" s="1"/>
  <c r="W77" i="8"/>
  <c r="AC77" i="8" s="1"/>
  <c r="G78" i="8"/>
  <c r="Q78" i="8" s="1"/>
  <c r="W78" i="8"/>
  <c r="AC78" i="8" s="1"/>
  <c r="G79" i="8"/>
  <c r="Q79" i="8" s="1"/>
  <c r="W79" i="8"/>
  <c r="AC79" i="8" s="1"/>
  <c r="G80" i="8"/>
  <c r="Q80" i="8" s="1"/>
  <c r="W80" i="8"/>
  <c r="G81" i="8"/>
  <c r="Q81" i="8" s="1"/>
  <c r="W81" i="8"/>
  <c r="AC81" i="8" s="1"/>
  <c r="G82" i="8"/>
  <c r="Q82" i="8" s="1"/>
  <c r="W82" i="8"/>
  <c r="AC82" i="8" s="1"/>
  <c r="G83" i="8"/>
  <c r="Q83" i="8" s="1"/>
  <c r="W83" i="8"/>
  <c r="AC83" i="8" s="1"/>
  <c r="G84" i="8"/>
  <c r="Q84" i="8" s="1"/>
  <c r="W84" i="8"/>
  <c r="G85" i="8"/>
  <c r="Q85" i="8" s="1"/>
  <c r="W85" i="8"/>
  <c r="AC85" i="8" s="1"/>
  <c r="G86" i="8"/>
  <c r="Q86" i="8" s="1"/>
  <c r="W86" i="8"/>
  <c r="AC86" i="8" s="1"/>
  <c r="G87" i="8"/>
  <c r="Q87" i="8" s="1"/>
  <c r="W87" i="8"/>
  <c r="G88" i="8"/>
  <c r="Q88" i="8" s="1"/>
  <c r="W88" i="8"/>
  <c r="AC88" i="8" s="1"/>
  <c r="G89" i="8"/>
  <c r="Q89" i="8" s="1"/>
  <c r="W89" i="8"/>
  <c r="AC89" i="8" s="1"/>
  <c r="G90" i="8"/>
  <c r="Q90" i="8" s="1"/>
  <c r="W90" i="8"/>
  <c r="AC90" i="8" s="1"/>
  <c r="G91" i="8"/>
  <c r="Q91" i="8" s="1"/>
  <c r="W91" i="8"/>
  <c r="AC91" i="8" s="1"/>
  <c r="G92" i="8"/>
  <c r="Q92" i="8" s="1"/>
  <c r="W92" i="8"/>
  <c r="AC92" i="8" s="1"/>
  <c r="G93" i="8"/>
  <c r="Q93" i="8" s="1"/>
  <c r="W93" i="8"/>
  <c r="AC93" i="8" s="1"/>
  <c r="G94" i="8"/>
  <c r="Q94" i="8" s="1"/>
  <c r="W94" i="8"/>
  <c r="G95" i="8"/>
  <c r="Q95" i="8" s="1"/>
  <c r="W95" i="8"/>
  <c r="AC95" i="8" s="1"/>
  <c r="G96" i="8"/>
  <c r="Q96" i="8" s="1"/>
  <c r="W96" i="8"/>
  <c r="AC96" i="8" s="1"/>
  <c r="G97" i="8"/>
  <c r="Q97" i="8" s="1"/>
  <c r="W97" i="8"/>
  <c r="G98" i="8"/>
  <c r="Q98" i="8" s="1"/>
  <c r="W98" i="8"/>
  <c r="AC98" i="8" s="1"/>
  <c r="G99" i="8"/>
  <c r="Q99" i="8" s="1"/>
  <c r="AD100" i="8"/>
  <c r="G103" i="8"/>
  <c r="Q103" i="8" s="1"/>
  <c r="AD104" i="8"/>
  <c r="G107" i="8"/>
  <c r="Q107" i="8" s="1"/>
  <c r="AD108" i="8"/>
  <c r="G111" i="8"/>
  <c r="Q111" i="8" s="1"/>
  <c r="AD112" i="8"/>
  <c r="G115" i="8"/>
  <c r="Q115" i="8" s="1"/>
  <c r="AD116" i="8"/>
  <c r="G119" i="8"/>
  <c r="Q119" i="8" s="1"/>
  <c r="AD120" i="8"/>
  <c r="G123" i="8"/>
  <c r="Q123" i="8" s="1"/>
  <c r="AD124" i="8"/>
  <c r="G127" i="8"/>
  <c r="Q127" i="8" s="1"/>
  <c r="AC127" i="8"/>
  <c r="R128" i="8"/>
  <c r="V132" i="8"/>
  <c r="U132" i="8"/>
  <c r="M132" i="8"/>
  <c r="T132" i="8"/>
  <c r="J132" i="8"/>
  <c r="AJ132" i="8" s="1"/>
  <c r="S132" i="8"/>
  <c r="AM132" i="8" s="1"/>
  <c r="G132" i="8"/>
  <c r="Q132" i="8" s="1"/>
  <c r="W135" i="8"/>
  <c r="AC135" i="8" s="1"/>
  <c r="R136" i="8"/>
  <c r="V140" i="8"/>
  <c r="U140" i="8"/>
  <c r="M140" i="8"/>
  <c r="T140" i="8"/>
  <c r="J140" i="8"/>
  <c r="AJ140" i="8" s="1"/>
  <c r="S140" i="8"/>
  <c r="AM140" i="8" s="1"/>
  <c r="G140" i="8"/>
  <c r="Q140" i="8" s="1"/>
  <c r="W143" i="8"/>
  <c r="AC143" i="8" s="1"/>
  <c r="R144" i="8"/>
  <c r="V148" i="8"/>
  <c r="U148" i="8"/>
  <c r="M148" i="8"/>
  <c r="T148" i="8"/>
  <c r="J148" i="8"/>
  <c r="AJ148" i="8" s="1"/>
  <c r="S148" i="8"/>
  <c r="AM148" i="8" s="1"/>
  <c r="G148" i="8"/>
  <c r="Q148" i="8" s="1"/>
  <c r="Y70" i="18"/>
  <c r="AB73" i="18"/>
  <c r="AL73" i="18"/>
  <c r="Y73" i="18" s="1"/>
  <c r="Y78" i="18"/>
  <c r="AB81" i="18"/>
  <c r="AL81" i="18"/>
  <c r="Y81" i="18" s="1"/>
  <c r="Y86" i="18"/>
  <c r="AB89" i="18"/>
  <c r="AL89" i="18"/>
  <c r="Y89" i="18" s="1"/>
  <c r="AB99" i="18"/>
  <c r="AB158" i="18"/>
  <c r="AL109" i="17"/>
  <c r="AC44" i="8"/>
  <c r="AC46" i="8"/>
  <c r="AC52" i="8"/>
  <c r="AC59" i="8"/>
  <c r="AC61" i="8"/>
  <c r="AC67" i="8"/>
  <c r="AC73" i="8"/>
  <c r="AC80" i="8"/>
  <c r="AC84" i="8"/>
  <c r="AC87" i="8"/>
  <c r="AC94" i="8"/>
  <c r="AC97" i="8"/>
  <c r="V117" i="8"/>
  <c r="U117" i="8"/>
  <c r="M117" i="8"/>
  <c r="T117" i="8"/>
  <c r="J117" i="8"/>
  <c r="AJ117" i="8" s="1"/>
  <c r="AL120" i="8"/>
  <c r="Y120" i="8" s="1"/>
  <c r="AB120" i="8"/>
  <c r="AL124" i="8"/>
  <c r="Y124" i="8" s="1"/>
  <c r="AB124" i="8"/>
  <c r="AC138" i="8"/>
  <c r="AL147" i="8"/>
  <c r="Y147" i="8" s="1"/>
  <c r="AB147" i="8"/>
  <c r="AC99" i="8"/>
  <c r="R101" i="8"/>
  <c r="V102" i="8"/>
  <c r="U102" i="8"/>
  <c r="M102" i="8"/>
  <c r="T102" i="8"/>
  <c r="J102" i="8"/>
  <c r="AJ102" i="8" s="1"/>
  <c r="W102" i="8"/>
  <c r="AC102" i="8" s="1"/>
  <c r="AC103" i="8"/>
  <c r="R105" i="8"/>
  <c r="V106" i="8"/>
  <c r="U106" i="8"/>
  <c r="M106" i="8"/>
  <c r="T106" i="8"/>
  <c r="J106" i="8"/>
  <c r="AJ106" i="8" s="1"/>
  <c r="W106" i="8"/>
  <c r="AC106" i="8" s="1"/>
  <c r="AC107" i="8"/>
  <c r="R109" i="8"/>
  <c r="V110" i="8"/>
  <c r="U110" i="8"/>
  <c r="M110" i="8"/>
  <c r="T110" i="8"/>
  <c r="J110" i="8"/>
  <c r="AJ110" i="8" s="1"/>
  <c r="W110" i="8"/>
  <c r="AC110" i="8" s="1"/>
  <c r="AC111" i="8"/>
  <c r="R113" i="8"/>
  <c r="V114" i="8"/>
  <c r="U114" i="8"/>
  <c r="M114" i="8"/>
  <c r="T114" i="8"/>
  <c r="J114" i="8"/>
  <c r="AJ114" i="8" s="1"/>
  <c r="W114" i="8"/>
  <c r="AC114" i="8" s="1"/>
  <c r="AC115" i="8"/>
  <c r="R117" i="8"/>
  <c r="V118" i="8"/>
  <c r="U118" i="8"/>
  <c r="M118" i="8"/>
  <c r="T118" i="8"/>
  <c r="J118" i="8"/>
  <c r="AJ118" i="8" s="1"/>
  <c r="W118" i="8"/>
  <c r="AC118" i="8" s="1"/>
  <c r="AC119" i="8"/>
  <c r="R121" i="8"/>
  <c r="V122" i="8"/>
  <c r="U122" i="8"/>
  <c r="M122" i="8"/>
  <c r="T122" i="8"/>
  <c r="J122" i="8"/>
  <c r="AJ122" i="8" s="1"/>
  <c r="W122" i="8"/>
  <c r="AC122" i="8" s="1"/>
  <c r="AC123" i="8"/>
  <c r="R125" i="8"/>
  <c r="V126" i="8"/>
  <c r="U126" i="8"/>
  <c r="M126" i="8"/>
  <c r="T126" i="8"/>
  <c r="J126" i="8"/>
  <c r="AJ126" i="8" s="1"/>
  <c r="W126" i="8"/>
  <c r="AC126" i="8" s="1"/>
  <c r="AC128" i="8"/>
  <c r="R129" i="8"/>
  <c r="V133" i="8"/>
  <c r="U133" i="8"/>
  <c r="M133" i="8"/>
  <c r="T133" i="8"/>
  <c r="J133" i="8"/>
  <c r="AJ133" i="8" s="1"/>
  <c r="S133" i="8"/>
  <c r="AM133" i="8" s="1"/>
  <c r="G133" i="8"/>
  <c r="Q133" i="8" s="1"/>
  <c r="AC136" i="8"/>
  <c r="R137" i="8"/>
  <c r="V141" i="8"/>
  <c r="U141" i="8"/>
  <c r="M141" i="8"/>
  <c r="T141" i="8"/>
  <c r="J141" i="8"/>
  <c r="AJ141" i="8" s="1"/>
  <c r="S141" i="8"/>
  <c r="AM141" i="8" s="1"/>
  <c r="G141" i="8"/>
  <c r="Q141" i="8" s="1"/>
  <c r="AC144" i="8"/>
  <c r="R145" i="8"/>
  <c r="W149" i="8"/>
  <c r="AC149" i="8" s="1"/>
  <c r="V149" i="8"/>
  <c r="U149" i="8"/>
  <c r="M149" i="8"/>
  <c r="T149" i="8"/>
  <c r="J149" i="8"/>
  <c r="AJ149" i="8" s="1"/>
  <c r="S149" i="8"/>
  <c r="AM149" i="8" s="1"/>
  <c r="G149" i="8"/>
  <c r="Q149" i="8" s="1"/>
  <c r="W150" i="8"/>
  <c r="AC150" i="8" s="1"/>
  <c r="V150" i="8"/>
  <c r="U150" i="8"/>
  <c r="M150" i="8"/>
  <c r="T150" i="8"/>
  <c r="J150" i="8"/>
  <c r="AJ150" i="8" s="1"/>
  <c r="S150" i="8"/>
  <c r="AM150" i="8" s="1"/>
  <c r="G150" i="8"/>
  <c r="Q150" i="8" s="1"/>
  <c r="W151" i="8"/>
  <c r="AC151" i="8" s="1"/>
  <c r="V151" i="8"/>
  <c r="U151" i="8"/>
  <c r="M151" i="8"/>
  <c r="T151" i="8"/>
  <c r="J151" i="8"/>
  <c r="AJ151" i="8" s="1"/>
  <c r="S151" i="8"/>
  <c r="AM151" i="8" s="1"/>
  <c r="G151" i="8"/>
  <c r="Q151" i="8" s="1"/>
  <c r="W152" i="8"/>
  <c r="AC152" i="8" s="1"/>
  <c r="V152" i="8"/>
  <c r="U152" i="8"/>
  <c r="M152" i="8"/>
  <c r="T152" i="8"/>
  <c r="J152" i="8"/>
  <c r="AJ152" i="8" s="1"/>
  <c r="S152" i="8"/>
  <c r="AM152" i="8" s="1"/>
  <c r="G152" i="8"/>
  <c r="Q152" i="8" s="1"/>
  <c r="W153" i="8"/>
  <c r="AC153" i="8" s="1"/>
  <c r="V153" i="8"/>
  <c r="U153" i="8"/>
  <c r="M153" i="8"/>
  <c r="T153" i="8"/>
  <c r="J153" i="8"/>
  <c r="AJ153" i="8" s="1"/>
  <c r="S153" i="8"/>
  <c r="AM153" i="8" s="1"/>
  <c r="G153" i="8"/>
  <c r="Q153" i="8" s="1"/>
  <c r="W154" i="8"/>
  <c r="AC154" i="8" s="1"/>
  <c r="V154" i="8"/>
  <c r="U154" i="8"/>
  <c r="M154" i="8"/>
  <c r="T154" i="8"/>
  <c r="J154" i="8"/>
  <c r="AJ154" i="8" s="1"/>
  <c r="S154" i="8"/>
  <c r="AM154" i="8" s="1"/>
  <c r="G154" i="8"/>
  <c r="Q154" i="8" s="1"/>
  <c r="W155" i="8"/>
  <c r="AC155" i="8" s="1"/>
  <c r="V155" i="8"/>
  <c r="U155" i="8"/>
  <c r="M155" i="8"/>
  <c r="T155" i="8"/>
  <c r="J155" i="8"/>
  <c r="AJ155" i="8" s="1"/>
  <c r="S155" i="8"/>
  <c r="AM155" i="8" s="1"/>
  <c r="G155" i="8"/>
  <c r="Q155" i="8" s="1"/>
  <c r="W156" i="8"/>
  <c r="AC156" i="8" s="1"/>
  <c r="V156" i="8"/>
  <c r="U156" i="8"/>
  <c r="M156" i="8"/>
  <c r="T156" i="8"/>
  <c r="J156" i="8"/>
  <c r="AJ156" i="8" s="1"/>
  <c r="S156" i="8"/>
  <c r="AM156" i="8" s="1"/>
  <c r="G156" i="8"/>
  <c r="Q156" i="8" s="1"/>
  <c r="W157" i="8"/>
  <c r="AC157" i="8" s="1"/>
  <c r="V157" i="8"/>
  <c r="U157" i="8"/>
  <c r="M157" i="8"/>
  <c r="T157" i="8"/>
  <c r="J157" i="8"/>
  <c r="AJ157" i="8" s="1"/>
  <c r="S157" i="8"/>
  <c r="AM157" i="8" s="1"/>
  <c r="G157" i="8"/>
  <c r="Q157" i="8" s="1"/>
  <c r="W158" i="8"/>
  <c r="AC158" i="8" s="1"/>
  <c r="V158" i="8"/>
  <c r="U158" i="8"/>
  <c r="M158" i="8"/>
  <c r="T158" i="8"/>
  <c r="J158" i="8"/>
  <c r="AJ158" i="8" s="1"/>
  <c r="S158" i="8"/>
  <c r="AM158" i="8" s="1"/>
  <c r="G158" i="8"/>
  <c r="Q158" i="8" s="1"/>
  <c r="W159" i="8"/>
  <c r="AC159" i="8" s="1"/>
  <c r="V159" i="8"/>
  <c r="U159" i="8"/>
  <c r="M159" i="8"/>
  <c r="T159" i="8"/>
  <c r="J159" i="8"/>
  <c r="AJ159" i="8" s="1"/>
  <c r="S159" i="8"/>
  <c r="AM159" i="8" s="1"/>
  <c r="G159" i="8"/>
  <c r="Q159" i="8" s="1"/>
  <c r="W160" i="8"/>
  <c r="AC160" i="8" s="1"/>
  <c r="V160" i="8"/>
  <c r="U160" i="8"/>
  <c r="M160" i="8"/>
  <c r="T160" i="8"/>
  <c r="J160" i="8"/>
  <c r="AJ160" i="8" s="1"/>
  <c r="S160" i="8"/>
  <c r="AM160" i="8" s="1"/>
  <c r="G160" i="8"/>
  <c r="Q160" i="8" s="1"/>
  <c r="W161" i="8"/>
  <c r="AC161" i="8" s="1"/>
  <c r="V161" i="8"/>
  <c r="U161" i="8"/>
  <c r="M161" i="8"/>
  <c r="T161" i="8"/>
  <c r="J161" i="8"/>
  <c r="AJ161" i="8" s="1"/>
  <c r="S161" i="8"/>
  <c r="AM161" i="8" s="1"/>
  <c r="G161" i="8"/>
  <c r="Q161" i="8" s="1"/>
  <c r="W162" i="8"/>
  <c r="AC162" i="8" s="1"/>
  <c r="V162" i="8"/>
  <c r="U162" i="8"/>
  <c r="M162" i="8"/>
  <c r="T162" i="8"/>
  <c r="J162" i="8"/>
  <c r="AJ162" i="8" s="1"/>
  <c r="S162" i="8"/>
  <c r="AM162" i="8" s="1"/>
  <c r="G162" i="8"/>
  <c r="Q162" i="8" s="1"/>
  <c r="W163" i="8"/>
  <c r="AC163" i="8" s="1"/>
  <c r="V163" i="8"/>
  <c r="U163" i="8"/>
  <c r="M163" i="8"/>
  <c r="T163" i="8"/>
  <c r="J163" i="8"/>
  <c r="AJ163" i="8" s="1"/>
  <c r="S163" i="8"/>
  <c r="AM163" i="8" s="1"/>
  <c r="G163" i="8"/>
  <c r="Q163" i="8" s="1"/>
  <c r="W164" i="8"/>
  <c r="AC164" i="8" s="1"/>
  <c r="V164" i="8"/>
  <c r="U164" i="8"/>
  <c r="M164" i="8"/>
  <c r="T164" i="8"/>
  <c r="J164" i="8"/>
  <c r="AJ164" i="8" s="1"/>
  <c r="S164" i="8"/>
  <c r="AM164" i="8" s="1"/>
  <c r="G164" i="8"/>
  <c r="Q164" i="8" s="1"/>
  <c r="W165" i="8"/>
  <c r="AC165" i="8" s="1"/>
  <c r="V165" i="8"/>
  <c r="U165" i="8"/>
  <c r="M165" i="8"/>
  <c r="T165" i="8"/>
  <c r="J165" i="8"/>
  <c r="AJ165" i="8" s="1"/>
  <c r="S165" i="8"/>
  <c r="AM165" i="8" s="1"/>
  <c r="G165" i="8"/>
  <c r="Q165" i="8" s="1"/>
  <c r="W166" i="8"/>
  <c r="AC166" i="8" s="1"/>
  <c r="V166" i="8"/>
  <c r="U166" i="8"/>
  <c r="M166" i="8"/>
  <c r="T166" i="8"/>
  <c r="J166" i="8"/>
  <c r="AJ166" i="8" s="1"/>
  <c r="S166" i="8"/>
  <c r="AM166" i="8" s="1"/>
  <c r="G166" i="8"/>
  <c r="Q166" i="8" s="1"/>
  <c r="W167" i="8"/>
  <c r="AC167" i="8" s="1"/>
  <c r="V167" i="8"/>
  <c r="U167" i="8"/>
  <c r="M167" i="8"/>
  <c r="T167" i="8"/>
  <c r="J167" i="8"/>
  <c r="AJ167" i="8" s="1"/>
  <c r="S167" i="8"/>
  <c r="AM167" i="8" s="1"/>
  <c r="G167" i="8"/>
  <c r="Q167" i="8" s="1"/>
  <c r="W168" i="8"/>
  <c r="AC168" i="8" s="1"/>
  <c r="V168" i="8"/>
  <c r="U168" i="8"/>
  <c r="M168" i="8"/>
  <c r="T168" i="8"/>
  <c r="J168" i="8"/>
  <c r="AJ168" i="8" s="1"/>
  <c r="S168" i="8"/>
  <c r="AM168" i="8" s="1"/>
  <c r="G168" i="8"/>
  <c r="Q168" i="8" s="1"/>
  <c r="W169" i="8"/>
  <c r="AC169" i="8" s="1"/>
  <c r="V169" i="8"/>
  <c r="U169" i="8"/>
  <c r="M169" i="8"/>
  <c r="T169" i="8"/>
  <c r="J169" i="8"/>
  <c r="AJ169" i="8" s="1"/>
  <c r="S169" i="8"/>
  <c r="AM169" i="8" s="1"/>
  <c r="G169" i="8"/>
  <c r="Q169" i="8" s="1"/>
  <c r="W170" i="8"/>
  <c r="AC170" i="8" s="1"/>
  <c r="V170" i="8"/>
  <c r="U170" i="8"/>
  <c r="M170" i="8"/>
  <c r="T170" i="8"/>
  <c r="J170" i="8"/>
  <c r="AJ170" i="8" s="1"/>
  <c r="S170" i="8"/>
  <c r="AM170" i="8" s="1"/>
  <c r="G170" i="8"/>
  <c r="Q170" i="8" s="1"/>
  <c r="W171" i="8"/>
  <c r="AC171" i="8" s="1"/>
  <c r="V171" i="8"/>
  <c r="U171" i="8"/>
  <c r="M171" i="8"/>
  <c r="T171" i="8"/>
  <c r="J171" i="8"/>
  <c r="AJ171" i="8" s="1"/>
  <c r="S171" i="8"/>
  <c r="AM171" i="8" s="1"/>
  <c r="G171" i="8"/>
  <c r="Q171" i="8" s="1"/>
  <c r="W172" i="8"/>
  <c r="AC172" i="8" s="1"/>
  <c r="V172" i="8"/>
  <c r="U172" i="8"/>
  <c r="M172" i="8"/>
  <c r="T172" i="8"/>
  <c r="J172" i="8"/>
  <c r="AJ172" i="8" s="1"/>
  <c r="S172" i="8"/>
  <c r="AM172" i="8" s="1"/>
  <c r="G172" i="8"/>
  <c r="Q172" i="8" s="1"/>
  <c r="W173" i="8"/>
  <c r="AC173" i="8" s="1"/>
  <c r="V173" i="8"/>
  <c r="U173" i="8"/>
  <c r="M173" i="8"/>
  <c r="T173" i="8"/>
  <c r="J173" i="8"/>
  <c r="AJ173" i="8" s="1"/>
  <c r="S173" i="8"/>
  <c r="AM173" i="8" s="1"/>
  <c r="G173" i="8"/>
  <c r="Q173" i="8" s="1"/>
  <c r="W174" i="8"/>
  <c r="AC174" i="8" s="1"/>
  <c r="V174" i="8"/>
  <c r="U174" i="8"/>
  <c r="M174" i="8"/>
  <c r="T174" i="8"/>
  <c r="J174" i="8"/>
  <c r="AJ174" i="8" s="1"/>
  <c r="S174" i="8"/>
  <c r="AM174" i="8" s="1"/>
  <c r="G174" i="8"/>
  <c r="Q174" i="8" s="1"/>
  <c r="W175" i="8"/>
  <c r="AC175" i="8" s="1"/>
  <c r="V175" i="8"/>
  <c r="U175" i="8"/>
  <c r="M175" i="8"/>
  <c r="T175" i="8"/>
  <c r="J175" i="8"/>
  <c r="AJ175" i="8" s="1"/>
  <c r="S175" i="8"/>
  <c r="AM175" i="8" s="1"/>
  <c r="G175" i="8"/>
  <c r="Q175" i="8" s="1"/>
  <c r="W176" i="8"/>
  <c r="AC176" i="8" s="1"/>
  <c r="V176" i="8"/>
  <c r="U176" i="8"/>
  <c r="M176" i="8"/>
  <c r="T176" i="8"/>
  <c r="J176" i="8"/>
  <c r="AJ176" i="8" s="1"/>
  <c r="S176" i="8"/>
  <c r="AM176" i="8" s="1"/>
  <c r="G176" i="8"/>
  <c r="Q176" i="8" s="1"/>
  <c r="W177" i="8"/>
  <c r="AC177" i="8" s="1"/>
  <c r="V177" i="8"/>
  <c r="U177" i="8"/>
  <c r="M177" i="8"/>
  <c r="T177" i="8"/>
  <c r="J177" i="8"/>
  <c r="AJ177" i="8" s="1"/>
  <c r="S177" i="8"/>
  <c r="AM177" i="8" s="1"/>
  <c r="G177" i="8"/>
  <c r="Q177" i="8" s="1"/>
  <c r="W178" i="8"/>
  <c r="AC178" i="8" s="1"/>
  <c r="V178" i="8"/>
  <c r="U178" i="8"/>
  <c r="M178" i="8"/>
  <c r="T178" i="8"/>
  <c r="J178" i="8"/>
  <c r="AJ178" i="8" s="1"/>
  <c r="S178" i="8"/>
  <c r="AM178" i="8" s="1"/>
  <c r="G178" i="8"/>
  <c r="Q178" i="8" s="1"/>
  <c r="W179" i="8"/>
  <c r="AC179" i="8" s="1"/>
  <c r="V179" i="8"/>
  <c r="U179" i="8"/>
  <c r="M179" i="8"/>
  <c r="T179" i="8"/>
  <c r="J179" i="8"/>
  <c r="AJ179" i="8" s="1"/>
  <c r="S179" i="8"/>
  <c r="AM179" i="8" s="1"/>
  <c r="G179" i="8"/>
  <c r="Q179" i="8" s="1"/>
  <c r="W180" i="8"/>
  <c r="AC180" i="8" s="1"/>
  <c r="V180" i="8"/>
  <c r="U180" i="8"/>
  <c r="M180" i="8"/>
  <c r="T180" i="8"/>
  <c r="J180" i="8"/>
  <c r="AJ180" i="8" s="1"/>
  <c r="S180" i="8"/>
  <c r="AM180" i="8" s="1"/>
  <c r="G180" i="8"/>
  <c r="Q180" i="8" s="1"/>
  <c r="W181" i="8"/>
  <c r="AC181" i="8" s="1"/>
  <c r="V181" i="8"/>
  <c r="U181" i="8"/>
  <c r="M181" i="8"/>
  <c r="T181" i="8"/>
  <c r="J181" i="8"/>
  <c r="AJ181" i="8" s="1"/>
  <c r="S181" i="8"/>
  <c r="AM181" i="8" s="1"/>
  <c r="G181" i="8"/>
  <c r="Q181" i="8" s="1"/>
  <c r="W182" i="8"/>
  <c r="AC182" i="8" s="1"/>
  <c r="V182" i="8"/>
  <c r="U182" i="8"/>
  <c r="M182" i="8"/>
  <c r="T182" i="8"/>
  <c r="J182" i="8"/>
  <c r="AJ182" i="8" s="1"/>
  <c r="S182" i="8"/>
  <c r="AM182" i="8" s="1"/>
  <c r="G182" i="8"/>
  <c r="Q182" i="8" s="1"/>
  <c r="AL59" i="18"/>
  <c r="Y59" i="18" s="1"/>
  <c r="AB65" i="18"/>
  <c r="AL65" i="18"/>
  <c r="Y65" i="18" s="1"/>
  <c r="Y71" i="18"/>
  <c r="Y79" i="18"/>
  <c r="Y87" i="18"/>
  <c r="AB139" i="18"/>
  <c r="AB48" i="18"/>
  <c r="AB52" i="18"/>
  <c r="AB56" i="18"/>
  <c r="AB60" i="18"/>
  <c r="AB104" i="18"/>
  <c r="Y105" i="18"/>
  <c r="AB112" i="18"/>
  <c r="Y113" i="18"/>
  <c r="AB120" i="18"/>
  <c r="Y121" i="18"/>
  <c r="AB128" i="18"/>
  <c r="Y129" i="18"/>
  <c r="AB136" i="18"/>
  <c r="Y137" i="18"/>
  <c r="AB144" i="18"/>
  <c r="Y145" i="18"/>
  <c r="AB155" i="18"/>
  <c r="Y156" i="18"/>
  <c r="AB163" i="18"/>
  <c r="Y164" i="18"/>
  <c r="AL174" i="18"/>
  <c r="AL178" i="18"/>
  <c r="AC34" i="17"/>
  <c r="AD41" i="17"/>
  <c r="AL74" i="17"/>
  <c r="Y74" i="17" s="1"/>
  <c r="AB74" i="17"/>
  <c r="AL86" i="17"/>
  <c r="Y86" i="17" s="1"/>
  <c r="AB86" i="17"/>
  <c r="AL106" i="17"/>
  <c r="Y106" i="17" s="1"/>
  <c r="AB106" i="17"/>
  <c r="AL107" i="17"/>
  <c r="Y107" i="17" s="1"/>
  <c r="AB107" i="17"/>
  <c r="AB108" i="17"/>
  <c r="AL108" i="17"/>
  <c r="Y108" i="17" s="1"/>
  <c r="AL130" i="17"/>
  <c r="AL131" i="17"/>
  <c r="R33" i="18"/>
  <c r="R34" i="18"/>
  <c r="R35" i="18"/>
  <c r="R36" i="18"/>
  <c r="R37" i="18"/>
  <c r="R38" i="18"/>
  <c r="R39" i="18"/>
  <c r="R40" i="18"/>
  <c r="R41" i="18"/>
  <c r="R42" i="18"/>
  <c r="R43" i="18"/>
  <c r="R44" i="18"/>
  <c r="R45" i="18"/>
  <c r="R46" i="18"/>
  <c r="AC45" i="17"/>
  <c r="AC53" i="17"/>
  <c r="AC61" i="17"/>
  <c r="AC69" i="17"/>
  <c r="AL90" i="17"/>
  <c r="Y90" i="17" s="1"/>
  <c r="AB90" i="17"/>
  <c r="G33" i="18"/>
  <c r="Q33" i="18" s="1"/>
  <c r="S33" i="18" s="1"/>
  <c r="AM33" i="18" s="1"/>
  <c r="G34" i="18"/>
  <c r="Q34" i="18" s="1"/>
  <c r="S34" i="18"/>
  <c r="AM34" i="18" s="1"/>
  <c r="G35" i="18"/>
  <c r="Q35" i="18" s="1"/>
  <c r="S35" i="18"/>
  <c r="AM35" i="18" s="1"/>
  <c r="G36" i="18"/>
  <c r="Q36" i="18" s="1"/>
  <c r="S36" i="18"/>
  <c r="AM36" i="18" s="1"/>
  <c r="G37" i="18"/>
  <c r="Q37" i="18" s="1"/>
  <c r="S37" i="18"/>
  <c r="AM37" i="18" s="1"/>
  <c r="G38" i="18"/>
  <c r="Q38" i="18" s="1"/>
  <c r="S38" i="18"/>
  <c r="AM38" i="18" s="1"/>
  <c r="G39" i="18"/>
  <c r="Q39" i="18" s="1"/>
  <c r="S39" i="18"/>
  <c r="AM39" i="18" s="1"/>
  <c r="G40" i="18"/>
  <c r="Q40" i="18" s="1"/>
  <c r="S40" i="18"/>
  <c r="AM40" i="18" s="1"/>
  <c r="G41" i="18"/>
  <c r="Q41" i="18" s="1"/>
  <c r="S41" i="18"/>
  <c r="AM41" i="18" s="1"/>
  <c r="G42" i="18"/>
  <c r="Q42" i="18" s="1"/>
  <c r="S42" i="18"/>
  <c r="AM42" i="18" s="1"/>
  <c r="G43" i="18"/>
  <c r="Q43" i="18" s="1"/>
  <c r="S43" i="18"/>
  <c r="AM43" i="18" s="1"/>
  <c r="G44" i="18"/>
  <c r="Q44" i="18" s="1"/>
  <c r="S44" i="18"/>
  <c r="AM44" i="18" s="1"/>
  <c r="G45" i="18"/>
  <c r="Q45" i="18" s="1"/>
  <c r="S45" i="18"/>
  <c r="AM45" i="18" s="1"/>
  <c r="G46" i="18"/>
  <c r="Q46" i="18" s="1"/>
  <c r="S46" i="18"/>
  <c r="AM46" i="18" s="1"/>
  <c r="AL50" i="18"/>
  <c r="Y50" i="18" s="1"/>
  <c r="AL54" i="18"/>
  <c r="Y54" i="18" s="1"/>
  <c r="AL58" i="18"/>
  <c r="Y58" i="18" s="1"/>
  <c r="AL98" i="18"/>
  <c r="Y98" i="18" s="1"/>
  <c r="AL106" i="18"/>
  <c r="Y106" i="18" s="1"/>
  <c r="AL114" i="18"/>
  <c r="Y114" i="18" s="1"/>
  <c r="AL122" i="18"/>
  <c r="Y122" i="18" s="1"/>
  <c r="AL130" i="18"/>
  <c r="Y130" i="18" s="1"/>
  <c r="AL138" i="18"/>
  <c r="Y138" i="18" s="1"/>
  <c r="AL146" i="18"/>
  <c r="Y146" i="18" s="1"/>
  <c r="AL157" i="18"/>
  <c r="Y157" i="18" s="1"/>
  <c r="AL165" i="18"/>
  <c r="Y165" i="18" s="1"/>
  <c r="AC35" i="17"/>
  <c r="AC40" i="17"/>
  <c r="AC44" i="17"/>
  <c r="AC48" i="17"/>
  <c r="AC49" i="17"/>
  <c r="AC52" i="17"/>
  <c r="AC56" i="17"/>
  <c r="AC60" i="17"/>
  <c r="AC64" i="17"/>
  <c r="AC68" i="17"/>
  <c r="AC77" i="17"/>
  <c r="AC81" i="17"/>
  <c r="AL94" i="17"/>
  <c r="Y94" i="17" s="1"/>
  <c r="AB94" i="17"/>
  <c r="U111" i="17"/>
  <c r="M111" i="17"/>
  <c r="W111" i="17"/>
  <c r="AC111" i="17" s="1"/>
  <c r="V111" i="17"/>
  <c r="J111" i="17"/>
  <c r="AJ111" i="17" s="1"/>
  <c r="T111" i="17"/>
  <c r="G111" i="17"/>
  <c r="Q111" i="17" s="1"/>
  <c r="S111" i="17"/>
  <c r="AM111" i="17" s="1"/>
  <c r="U115" i="17"/>
  <c r="M115" i="17"/>
  <c r="W115" i="17"/>
  <c r="V115" i="17"/>
  <c r="J115" i="17"/>
  <c r="AJ115" i="17" s="1"/>
  <c r="T115" i="17"/>
  <c r="G115" i="17"/>
  <c r="Q115" i="17" s="1"/>
  <c r="S115" i="17"/>
  <c r="AM115" i="17" s="1"/>
  <c r="U119" i="17"/>
  <c r="M119" i="17"/>
  <c r="W119" i="17"/>
  <c r="AC119" i="17" s="1"/>
  <c r="V119" i="17"/>
  <c r="J119" i="17"/>
  <c r="AJ119" i="17" s="1"/>
  <c r="T119" i="17"/>
  <c r="G119" i="17"/>
  <c r="Q119" i="17" s="1"/>
  <c r="S119" i="17"/>
  <c r="AM119" i="17" s="1"/>
  <c r="AL135" i="17"/>
  <c r="T33" i="18"/>
  <c r="J34" i="18"/>
  <c r="AJ34" i="18" s="1"/>
  <c r="T34" i="18"/>
  <c r="J35" i="18"/>
  <c r="AJ35" i="18" s="1"/>
  <c r="T35" i="18"/>
  <c r="J36" i="18"/>
  <c r="AJ36" i="18" s="1"/>
  <c r="T36" i="18"/>
  <c r="J37" i="18"/>
  <c r="AJ37" i="18" s="1"/>
  <c r="T37" i="18"/>
  <c r="J38" i="18"/>
  <c r="AJ38" i="18" s="1"/>
  <c r="T38" i="18"/>
  <c r="J39" i="18"/>
  <c r="AJ39" i="18" s="1"/>
  <c r="T39" i="18"/>
  <c r="J40" i="18"/>
  <c r="AJ40" i="18" s="1"/>
  <c r="T40" i="18"/>
  <c r="J41" i="18"/>
  <c r="AJ41" i="18" s="1"/>
  <c r="T41" i="18"/>
  <c r="J42" i="18"/>
  <c r="AJ42" i="18" s="1"/>
  <c r="T42" i="18"/>
  <c r="J43" i="18"/>
  <c r="AJ43" i="18" s="1"/>
  <c r="T43" i="18"/>
  <c r="J44" i="18"/>
  <c r="AJ44" i="18" s="1"/>
  <c r="T44" i="18"/>
  <c r="J45" i="18"/>
  <c r="AJ45" i="18" s="1"/>
  <c r="T45" i="18"/>
  <c r="J46" i="18"/>
  <c r="AJ46" i="18" s="1"/>
  <c r="T46" i="18"/>
  <c r="AL101" i="18"/>
  <c r="Y101" i="18" s="1"/>
  <c r="AL109" i="18"/>
  <c r="Y109" i="18" s="1"/>
  <c r="AL117" i="18"/>
  <c r="Y117" i="18" s="1"/>
  <c r="AL125" i="18"/>
  <c r="Y125" i="18" s="1"/>
  <c r="AL133" i="18"/>
  <c r="Y133" i="18" s="1"/>
  <c r="AL141" i="18"/>
  <c r="Y141" i="18" s="1"/>
  <c r="AL152" i="18"/>
  <c r="Y152" i="18" s="1"/>
  <c r="AL160" i="18"/>
  <c r="Y160" i="18" s="1"/>
  <c r="AC38" i="17"/>
  <c r="AC43" i="17"/>
  <c r="AC72" i="17"/>
  <c r="AC73" i="17"/>
  <c r="AC76" i="17"/>
  <c r="AC85" i="17"/>
  <c r="M33" i="18"/>
  <c r="M34" i="18"/>
  <c r="M35" i="18"/>
  <c r="M36" i="18"/>
  <c r="M37" i="18"/>
  <c r="M38" i="18"/>
  <c r="M39" i="18"/>
  <c r="M40" i="18"/>
  <c r="M41" i="18"/>
  <c r="M42" i="18"/>
  <c r="M43" i="18"/>
  <c r="M44" i="18"/>
  <c r="M45" i="18"/>
  <c r="M46" i="18"/>
  <c r="AL66" i="18"/>
  <c r="Y66" i="18" s="1"/>
  <c r="AL74" i="18"/>
  <c r="Y74" i="18" s="1"/>
  <c r="AL82" i="18"/>
  <c r="Y82" i="18" s="1"/>
  <c r="AL90" i="18"/>
  <c r="Y90" i="18" s="1"/>
  <c r="AD40" i="17"/>
  <c r="AL98" i="17"/>
  <c r="Y98" i="17" s="1"/>
  <c r="AB98" i="17"/>
  <c r="AD183" i="18"/>
  <c r="AB45" i="17"/>
  <c r="AB46" i="17"/>
  <c r="AL46" i="17"/>
  <c r="Y46" i="17" s="1"/>
  <c r="AB49" i="17"/>
  <c r="AB53" i="17"/>
  <c r="AB54" i="17"/>
  <c r="AL54" i="17"/>
  <c r="Y54" i="17" s="1"/>
  <c r="AB57" i="17"/>
  <c r="AB61" i="17"/>
  <c r="AB62" i="17"/>
  <c r="AL62" i="17"/>
  <c r="Y62" i="17" s="1"/>
  <c r="AB65" i="17"/>
  <c r="AB69" i="17"/>
  <c r="AB70" i="17"/>
  <c r="AL70" i="17"/>
  <c r="Y70" i="17" s="1"/>
  <c r="AL102" i="17"/>
  <c r="Y102" i="17" s="1"/>
  <c r="AB102" i="17"/>
  <c r="Y45" i="17"/>
  <c r="Y49" i="17"/>
  <c r="AL50" i="17"/>
  <c r="Y50" i="17" s="1"/>
  <c r="AB50" i="17"/>
  <c r="Y53" i="17"/>
  <c r="AL58" i="17"/>
  <c r="Y58" i="17" s="1"/>
  <c r="AB58" i="17"/>
  <c r="AL66" i="17"/>
  <c r="Y66" i="17" s="1"/>
  <c r="AB66" i="17"/>
  <c r="AB73" i="17"/>
  <c r="AB77" i="17"/>
  <c r="AB78" i="17"/>
  <c r="AL78" i="17"/>
  <c r="Y78" i="17" s="1"/>
  <c r="AL82" i="17"/>
  <c r="Y82" i="17" s="1"/>
  <c r="AB82" i="17"/>
  <c r="U109" i="17"/>
  <c r="M109" i="17"/>
  <c r="W109" i="17"/>
  <c r="V109" i="17"/>
  <c r="J109" i="17"/>
  <c r="AJ109" i="17" s="1"/>
  <c r="T109" i="17"/>
  <c r="G109" i="17"/>
  <c r="Q109" i="17" s="1"/>
  <c r="S109" i="17"/>
  <c r="AM109" i="17" s="1"/>
  <c r="AB111" i="17"/>
  <c r="AL111" i="17"/>
  <c r="Y111" i="17" s="1"/>
  <c r="U113" i="17"/>
  <c r="M113" i="17"/>
  <c r="W113" i="17"/>
  <c r="V113" i="17"/>
  <c r="J113" i="17"/>
  <c r="AJ113" i="17" s="1"/>
  <c r="T113" i="17"/>
  <c r="G113" i="17"/>
  <c r="Q113" i="17" s="1"/>
  <c r="S113" i="17"/>
  <c r="AM113" i="17" s="1"/>
  <c r="AB115" i="17"/>
  <c r="AL115" i="17"/>
  <c r="Y115" i="17" s="1"/>
  <c r="U117" i="17"/>
  <c r="M117" i="17"/>
  <c r="W117" i="17"/>
  <c r="AC117" i="17" s="1"/>
  <c r="V117" i="17"/>
  <c r="J117" i="17"/>
  <c r="AJ117" i="17" s="1"/>
  <c r="T117" i="17"/>
  <c r="G117" i="17"/>
  <c r="Q117" i="17" s="1"/>
  <c r="S117" i="17"/>
  <c r="AM117" i="17" s="1"/>
  <c r="AB119" i="17"/>
  <c r="AL119" i="17"/>
  <c r="Y119" i="17" s="1"/>
  <c r="U121" i="17"/>
  <c r="M121" i="17"/>
  <c r="W121" i="17"/>
  <c r="AC121" i="17" s="1"/>
  <c r="V121" i="17"/>
  <c r="J121" i="17"/>
  <c r="AJ121" i="17" s="1"/>
  <c r="T121" i="17"/>
  <c r="G121" i="17"/>
  <c r="Q121" i="17" s="1"/>
  <c r="S121" i="17"/>
  <c r="AM121" i="17" s="1"/>
  <c r="AL123" i="17"/>
  <c r="S168" i="18"/>
  <c r="G169" i="18"/>
  <c r="Q169" i="18" s="1"/>
  <c r="S169" i="18"/>
  <c r="G170" i="18"/>
  <c r="Q170" i="18" s="1"/>
  <c r="S170" i="18"/>
  <c r="G171" i="18"/>
  <c r="Q171" i="18" s="1"/>
  <c r="S171" i="18"/>
  <c r="G172" i="18"/>
  <c r="Q172" i="18" s="1"/>
  <c r="S172" i="18"/>
  <c r="G173" i="18"/>
  <c r="Q173" i="18" s="1"/>
  <c r="S173" i="18"/>
  <c r="AM173" i="18" s="1"/>
  <c r="Y173" i="18" s="1"/>
  <c r="G174" i="18"/>
  <c r="Q174" i="18" s="1"/>
  <c r="S174" i="18"/>
  <c r="AM174" i="18" s="1"/>
  <c r="G175" i="18"/>
  <c r="Q175" i="18" s="1"/>
  <c r="S175" i="18"/>
  <c r="G176" i="18"/>
  <c r="Q176" i="18" s="1"/>
  <c r="S176" i="18"/>
  <c r="G177" i="18"/>
  <c r="Q177" i="18" s="1"/>
  <c r="S177" i="18"/>
  <c r="AM177" i="18" s="1"/>
  <c r="G178" i="18"/>
  <c r="Q178" i="18" s="1"/>
  <c r="S178" i="18"/>
  <c r="AM178" i="18" s="1"/>
  <c r="G179" i="18"/>
  <c r="Q179" i="18" s="1"/>
  <c r="S179" i="18"/>
  <c r="G180" i="18"/>
  <c r="Q180" i="18" s="1"/>
  <c r="S180" i="18"/>
  <c r="G181" i="18"/>
  <c r="Q181" i="18" s="1"/>
  <c r="S181" i="18"/>
  <c r="AM181" i="18" s="1"/>
  <c r="G182" i="18"/>
  <c r="Q182" i="18" s="1"/>
  <c r="S182" i="18"/>
  <c r="AM182" i="18" s="1"/>
  <c r="Y182" i="18" s="1"/>
  <c r="R33" i="17"/>
  <c r="R34" i="17"/>
  <c r="R35" i="17"/>
  <c r="R36" i="17"/>
  <c r="R37" i="17"/>
  <c r="R38" i="17"/>
  <c r="R39" i="17"/>
  <c r="R40" i="17"/>
  <c r="R41" i="17"/>
  <c r="R42" i="17"/>
  <c r="R43" i="17"/>
  <c r="Y48" i="17"/>
  <c r="Y56" i="17"/>
  <c r="Y64" i="17"/>
  <c r="Y72" i="17"/>
  <c r="AL85" i="17"/>
  <c r="Y85" i="17" s="1"/>
  <c r="AB85" i="17"/>
  <c r="AL93" i="17"/>
  <c r="Y93" i="17" s="1"/>
  <c r="AB93" i="17"/>
  <c r="AL101" i="17"/>
  <c r="Y101" i="17" s="1"/>
  <c r="AB101" i="17"/>
  <c r="AC106" i="17"/>
  <c r="AC107" i="17"/>
  <c r="AL110" i="17"/>
  <c r="AL112" i="17"/>
  <c r="AB114" i="17"/>
  <c r="AL114" i="17"/>
  <c r="AL116" i="17"/>
  <c r="AL118" i="17"/>
  <c r="AL120" i="17"/>
  <c r="AB122" i="17"/>
  <c r="AL122" i="17"/>
  <c r="AD125" i="17"/>
  <c r="AL128" i="17"/>
  <c r="AL129" i="17"/>
  <c r="Y129" i="17" s="1"/>
  <c r="AL87" i="17"/>
  <c r="Y87" i="17" s="1"/>
  <c r="AB87" i="17"/>
  <c r="AL95" i="17"/>
  <c r="Y95" i="17" s="1"/>
  <c r="AB95" i="17"/>
  <c r="AL103" i="17"/>
  <c r="Y103" i="17" s="1"/>
  <c r="AB103" i="17"/>
  <c r="AL132" i="17"/>
  <c r="V149" i="18"/>
  <c r="V174" i="18"/>
  <c r="V175" i="18"/>
  <c r="V176" i="18"/>
  <c r="V177" i="18"/>
  <c r="V178" i="18"/>
  <c r="V183" i="18" s="1"/>
  <c r="V179" i="18"/>
  <c r="V180" i="18"/>
  <c r="V181" i="18"/>
  <c r="V182" i="18"/>
  <c r="M33" i="17"/>
  <c r="M34" i="17"/>
  <c r="U34" i="17"/>
  <c r="M35" i="17"/>
  <c r="U35" i="17"/>
  <c r="M36" i="17"/>
  <c r="U36" i="17"/>
  <c r="M37" i="17"/>
  <c r="U37" i="17"/>
  <c r="M38" i="17"/>
  <c r="U38" i="17"/>
  <c r="M39" i="17"/>
  <c r="U39" i="17"/>
  <c r="M40" i="17"/>
  <c r="U40" i="17"/>
  <c r="M41" i="17"/>
  <c r="U41" i="17"/>
  <c r="M42" i="17"/>
  <c r="U42" i="17"/>
  <c r="M43" i="17"/>
  <c r="U43" i="17"/>
  <c r="AL80" i="17"/>
  <c r="Y80" i="17" s="1"/>
  <c r="AB80" i="17"/>
  <c r="AL88" i="17"/>
  <c r="Y88" i="17" s="1"/>
  <c r="AB88" i="17"/>
  <c r="AL96" i="17"/>
  <c r="Y96" i="17" s="1"/>
  <c r="AB96" i="17"/>
  <c r="AL104" i="17"/>
  <c r="Y104" i="17" s="1"/>
  <c r="AB104" i="17"/>
  <c r="AL126" i="17"/>
  <c r="AL127" i="17"/>
  <c r="W182" i="18"/>
  <c r="AC182" i="18" s="1"/>
  <c r="AD33" i="17"/>
  <c r="AL81" i="17"/>
  <c r="Y81" i="17" s="1"/>
  <c r="AB81" i="17"/>
  <c r="AL89" i="17"/>
  <c r="Y89" i="17" s="1"/>
  <c r="AB89" i="17"/>
  <c r="AL97" i="17"/>
  <c r="Y97" i="17" s="1"/>
  <c r="AB97" i="17"/>
  <c r="AL105" i="17"/>
  <c r="Y105" i="17" s="1"/>
  <c r="AB105" i="17"/>
  <c r="AD109" i="17"/>
  <c r="AC109" i="17"/>
  <c r="AD111" i="17"/>
  <c r="AD113" i="17"/>
  <c r="AC113" i="17"/>
  <c r="AD115" i="17"/>
  <c r="AC115" i="17"/>
  <c r="AD117" i="17"/>
  <c r="AD119" i="17"/>
  <c r="AD121" i="17"/>
  <c r="AL83" i="17"/>
  <c r="Y83" i="17" s="1"/>
  <c r="AB83" i="17"/>
  <c r="AL91" i="17"/>
  <c r="Y91" i="17" s="1"/>
  <c r="AB91" i="17"/>
  <c r="AL99" i="17"/>
  <c r="Y99" i="17" s="1"/>
  <c r="AB99" i="17"/>
  <c r="AL124" i="17"/>
  <c r="AB125" i="17"/>
  <c r="AL125" i="17"/>
  <c r="Y125" i="17" s="1"/>
  <c r="AL84" i="17"/>
  <c r="Y84" i="17" s="1"/>
  <c r="AB84" i="17"/>
  <c r="AL92" i="17"/>
  <c r="Y92" i="17" s="1"/>
  <c r="AB92" i="17"/>
  <c r="AL100" i="17"/>
  <c r="Y100" i="17" s="1"/>
  <c r="AB100" i="17"/>
  <c r="AD131" i="17"/>
  <c r="AB136" i="17"/>
  <c r="AL136" i="17"/>
  <c r="V133" i="17"/>
  <c r="U133" i="17"/>
  <c r="M133" i="17"/>
  <c r="S133" i="17"/>
  <c r="AM133" i="17" s="1"/>
  <c r="AC134" i="17"/>
  <c r="AC178" i="17"/>
  <c r="I190" i="17"/>
  <c r="AL87" i="15"/>
  <c r="U123" i="17"/>
  <c r="M123" i="17"/>
  <c r="S123" i="17"/>
  <c r="AM123" i="17" s="1"/>
  <c r="U125" i="17"/>
  <c r="M125" i="17"/>
  <c r="S125" i="17"/>
  <c r="AM125" i="17" s="1"/>
  <c r="U127" i="17"/>
  <c r="M127" i="17"/>
  <c r="S127" i="17"/>
  <c r="AM127" i="17" s="1"/>
  <c r="U129" i="17"/>
  <c r="M129" i="17"/>
  <c r="S129" i="17"/>
  <c r="AM129" i="17" s="1"/>
  <c r="U131" i="17"/>
  <c r="M131" i="17"/>
  <c r="S131" i="17"/>
  <c r="AM131" i="17" s="1"/>
  <c r="V134" i="17"/>
  <c r="U134" i="17"/>
  <c r="M134" i="17"/>
  <c r="S134" i="17"/>
  <c r="AC173" i="17"/>
  <c r="AC177" i="17"/>
  <c r="G123" i="17"/>
  <c r="Q123" i="17" s="1"/>
  <c r="T123" i="17"/>
  <c r="G125" i="17"/>
  <c r="Q125" i="17" s="1"/>
  <c r="T125" i="17"/>
  <c r="G127" i="17"/>
  <c r="Q127" i="17" s="1"/>
  <c r="T127" i="17"/>
  <c r="G129" i="17"/>
  <c r="Q129" i="17" s="1"/>
  <c r="T129" i="17"/>
  <c r="G131" i="17"/>
  <c r="Q131" i="17" s="1"/>
  <c r="T131" i="17"/>
  <c r="AD132" i="17"/>
  <c r="G134" i="17"/>
  <c r="Q134" i="17" s="1"/>
  <c r="T134" i="17"/>
  <c r="AD136" i="17"/>
  <c r="AL33" i="15"/>
  <c r="AL37" i="15"/>
  <c r="Y37" i="15" s="1"/>
  <c r="AB37" i="15"/>
  <c r="AL45" i="15"/>
  <c r="Y45" i="15" s="1"/>
  <c r="AB45" i="15"/>
  <c r="AL53" i="15"/>
  <c r="Y53" i="15" s="1"/>
  <c r="AB53" i="15"/>
  <c r="AL61" i="15"/>
  <c r="Y61" i="15" s="1"/>
  <c r="AB61" i="15"/>
  <c r="AL69" i="15"/>
  <c r="Y69" i="15" s="1"/>
  <c r="AB69" i="15"/>
  <c r="J123" i="17"/>
  <c r="AJ123" i="17" s="1"/>
  <c r="V123" i="17"/>
  <c r="V183" i="17" s="1"/>
  <c r="J125" i="17"/>
  <c r="AJ125" i="17" s="1"/>
  <c r="V125" i="17"/>
  <c r="J127" i="17"/>
  <c r="AJ127" i="17" s="1"/>
  <c r="V127" i="17"/>
  <c r="J129" i="17"/>
  <c r="AJ129" i="17" s="1"/>
  <c r="V129" i="17"/>
  <c r="J131" i="17"/>
  <c r="AJ131" i="17" s="1"/>
  <c r="V131" i="17"/>
  <c r="AC132" i="17"/>
  <c r="J134" i="17"/>
  <c r="AJ134" i="17" s="1"/>
  <c r="W134" i="17"/>
  <c r="V135" i="17"/>
  <c r="U135" i="17"/>
  <c r="M135" i="17"/>
  <c r="S135" i="17"/>
  <c r="AM135" i="17" s="1"/>
  <c r="AC136" i="17"/>
  <c r="AD137" i="17"/>
  <c r="AC137" i="17"/>
  <c r="AC138" i="17"/>
  <c r="AC139" i="17"/>
  <c r="AC140" i="17"/>
  <c r="AC141" i="17"/>
  <c r="AC142" i="17"/>
  <c r="AC143" i="17"/>
  <c r="AC144" i="17"/>
  <c r="AC145" i="17"/>
  <c r="AC146" i="17"/>
  <c r="AC147" i="17"/>
  <c r="AC148" i="17"/>
  <c r="AC149" i="17"/>
  <c r="AC150" i="17"/>
  <c r="AC151" i="17"/>
  <c r="AC152" i="17"/>
  <c r="AC153" i="17"/>
  <c r="AC154" i="17"/>
  <c r="AC155" i="17"/>
  <c r="AC156" i="17"/>
  <c r="AC157" i="17"/>
  <c r="AC158" i="17"/>
  <c r="AC159" i="17"/>
  <c r="AC160" i="17"/>
  <c r="AC161" i="17"/>
  <c r="AC162" i="17"/>
  <c r="AC163" i="17"/>
  <c r="AC164" i="17"/>
  <c r="AC165" i="17"/>
  <c r="AC166" i="17"/>
  <c r="AC167" i="17"/>
  <c r="AC168" i="17"/>
  <c r="AC169" i="17"/>
  <c r="AC170" i="17"/>
  <c r="AC171" i="17"/>
  <c r="AC172" i="17"/>
  <c r="AC176" i="17"/>
  <c r="W123" i="17"/>
  <c r="AC123" i="17" s="1"/>
  <c r="W125" i="17"/>
  <c r="AC125" i="17" s="1"/>
  <c r="W127" i="17"/>
  <c r="AC127" i="17" s="1"/>
  <c r="W129" i="17"/>
  <c r="AC129" i="17" s="1"/>
  <c r="W131" i="17"/>
  <c r="AC131" i="17" s="1"/>
  <c r="AD133" i="17"/>
  <c r="AL133" i="17"/>
  <c r="Y133" i="17" s="1"/>
  <c r="AL121" i="16"/>
  <c r="AC108" i="17"/>
  <c r="U110" i="17"/>
  <c r="M110" i="17"/>
  <c r="S110" i="17"/>
  <c r="AM110" i="17" s="1"/>
  <c r="AC110" i="17"/>
  <c r="U112" i="17"/>
  <c r="M112" i="17"/>
  <c r="S112" i="17"/>
  <c r="AM112" i="17" s="1"/>
  <c r="AC112" i="17"/>
  <c r="U114" i="17"/>
  <c r="M114" i="17"/>
  <c r="S114" i="17"/>
  <c r="AM114" i="17" s="1"/>
  <c r="AC114" i="17"/>
  <c r="U116" i="17"/>
  <c r="M116" i="17"/>
  <c r="S116" i="17"/>
  <c r="AM116" i="17" s="1"/>
  <c r="AC116" i="17"/>
  <c r="U118" i="17"/>
  <c r="M118" i="17"/>
  <c r="S118" i="17"/>
  <c r="AM118" i="17" s="1"/>
  <c r="AC118" i="17"/>
  <c r="U120" i="17"/>
  <c r="M120" i="17"/>
  <c r="S120" i="17"/>
  <c r="AM120" i="17" s="1"/>
  <c r="AC120" i="17"/>
  <c r="U122" i="17"/>
  <c r="M122" i="17"/>
  <c r="S122" i="17"/>
  <c r="AM122" i="17" s="1"/>
  <c r="AC122" i="17"/>
  <c r="U124" i="17"/>
  <c r="M124" i="17"/>
  <c r="S124" i="17"/>
  <c r="AM124" i="17" s="1"/>
  <c r="AC124" i="17"/>
  <c r="U126" i="17"/>
  <c r="M126" i="17"/>
  <c r="S126" i="17"/>
  <c r="AM126" i="17" s="1"/>
  <c r="AC126" i="17"/>
  <c r="U128" i="17"/>
  <c r="M128" i="17"/>
  <c r="S128" i="17"/>
  <c r="AM128" i="17" s="1"/>
  <c r="AC128" i="17"/>
  <c r="U130" i="17"/>
  <c r="M130" i="17"/>
  <c r="S130" i="17"/>
  <c r="AM130" i="17" s="1"/>
  <c r="AC130" i="17"/>
  <c r="V132" i="17"/>
  <c r="U132" i="17"/>
  <c r="M132" i="17"/>
  <c r="S132" i="17"/>
  <c r="AM132" i="17" s="1"/>
  <c r="AC133" i="17"/>
  <c r="V136" i="17"/>
  <c r="U136" i="17"/>
  <c r="M136" i="17"/>
  <c r="S136" i="17"/>
  <c r="AM136" i="17" s="1"/>
  <c r="AC175" i="17"/>
  <c r="AC179" i="17"/>
  <c r="AC182" i="17"/>
  <c r="W77" i="16"/>
  <c r="AC77" i="16" s="1"/>
  <c r="W78" i="16"/>
  <c r="AC78" i="16" s="1"/>
  <c r="W79" i="16"/>
  <c r="AC79" i="16" s="1"/>
  <c r="W80" i="16"/>
  <c r="AC80" i="16" s="1"/>
  <c r="W81" i="16"/>
  <c r="AC81" i="16" s="1"/>
  <c r="W82" i="16"/>
  <c r="AC82" i="16" s="1"/>
  <c r="W83" i="16"/>
  <c r="AC83" i="16" s="1"/>
  <c r="W84" i="16"/>
  <c r="AC84" i="16" s="1"/>
  <c r="W85" i="16"/>
  <c r="AC85" i="16" s="1"/>
  <c r="W86" i="16"/>
  <c r="AC86" i="16" s="1"/>
  <c r="W87" i="16"/>
  <c r="AC87" i="16" s="1"/>
  <c r="W88" i="16"/>
  <c r="AC88" i="16" s="1"/>
  <c r="W89" i="16"/>
  <c r="AC89" i="16" s="1"/>
  <c r="W90" i="16"/>
  <c r="AC90" i="16" s="1"/>
  <c r="W91" i="16"/>
  <c r="AC91" i="16" s="1"/>
  <c r="W92" i="16"/>
  <c r="AC92" i="16" s="1"/>
  <c r="W93" i="16"/>
  <c r="AC93" i="16" s="1"/>
  <c r="W94" i="16"/>
  <c r="AC94" i="16" s="1"/>
  <c r="W95" i="16"/>
  <c r="AC95" i="16" s="1"/>
  <c r="W96" i="16"/>
  <c r="AC96" i="16" s="1"/>
  <c r="W97" i="16"/>
  <c r="AC97" i="16" s="1"/>
  <c r="W98" i="16"/>
  <c r="AC98" i="16" s="1"/>
  <c r="W99" i="16"/>
  <c r="AC99" i="16" s="1"/>
  <c r="W100" i="16"/>
  <c r="AC100" i="16" s="1"/>
  <c r="W101" i="16"/>
  <c r="AC101" i="16" s="1"/>
  <c r="W102" i="16"/>
  <c r="AC102" i="16" s="1"/>
  <c r="W103" i="16"/>
  <c r="AC103" i="16" s="1"/>
  <c r="W104" i="16"/>
  <c r="AC104" i="16" s="1"/>
  <c r="W105" i="16"/>
  <c r="AC105" i="16" s="1"/>
  <c r="W106" i="16"/>
  <c r="AC106" i="16" s="1"/>
  <c r="W107" i="16"/>
  <c r="AC107" i="16" s="1"/>
  <c r="W108" i="16"/>
  <c r="AC108" i="16" s="1"/>
  <c r="W109" i="16"/>
  <c r="AC109" i="16" s="1"/>
  <c r="W110" i="16"/>
  <c r="AC110" i="16" s="1"/>
  <c r="W111" i="16"/>
  <c r="AC111" i="16" s="1"/>
  <c r="W112" i="16"/>
  <c r="AC112" i="16" s="1"/>
  <c r="W113" i="16"/>
  <c r="AC113" i="16" s="1"/>
  <c r="W114" i="16"/>
  <c r="AC114" i="16" s="1"/>
  <c r="W115" i="16"/>
  <c r="AC115" i="16" s="1"/>
  <c r="W116" i="16"/>
  <c r="AC116" i="16" s="1"/>
  <c r="W117" i="16"/>
  <c r="AC117" i="16" s="1"/>
  <c r="W118" i="16"/>
  <c r="AC118" i="16" s="1"/>
  <c r="W119" i="16"/>
  <c r="AC119" i="16" s="1"/>
  <c r="W120" i="16"/>
  <c r="AC120" i="16" s="1"/>
  <c r="AL38" i="15"/>
  <c r="Y38" i="15" s="1"/>
  <c r="AB38" i="15"/>
  <c r="AL46" i="15"/>
  <c r="Y46" i="15" s="1"/>
  <c r="AB46" i="15"/>
  <c r="AL54" i="15"/>
  <c r="Y54" i="15" s="1"/>
  <c r="AB54" i="15"/>
  <c r="AL62" i="15"/>
  <c r="Y62" i="15" s="1"/>
  <c r="AB62" i="15"/>
  <c r="AL70" i="15"/>
  <c r="Y70" i="15" s="1"/>
  <c r="AB70" i="15"/>
  <c r="AD77" i="15"/>
  <c r="AD93" i="15"/>
  <c r="R137" i="17"/>
  <c r="R138" i="17"/>
  <c r="R139" i="17"/>
  <c r="R140" i="17"/>
  <c r="R141" i="17"/>
  <c r="R142" i="17"/>
  <c r="R143" i="17"/>
  <c r="R144" i="17"/>
  <c r="R145" i="17"/>
  <c r="R146" i="17"/>
  <c r="R147" i="17"/>
  <c r="R148" i="17"/>
  <c r="R149" i="17"/>
  <c r="R150" i="17"/>
  <c r="R151" i="17"/>
  <c r="R152" i="17"/>
  <c r="R153" i="17"/>
  <c r="R154" i="17"/>
  <c r="R155" i="17"/>
  <c r="R156" i="17"/>
  <c r="R157" i="17"/>
  <c r="R158" i="17"/>
  <c r="R159" i="17"/>
  <c r="R160" i="17"/>
  <c r="R161" i="17"/>
  <c r="R162" i="17"/>
  <c r="R163" i="17"/>
  <c r="R164" i="17"/>
  <c r="R165" i="17"/>
  <c r="R166" i="17"/>
  <c r="R167" i="17"/>
  <c r="R168" i="17"/>
  <c r="R169" i="17"/>
  <c r="R170" i="17"/>
  <c r="R171" i="17"/>
  <c r="R172" i="17"/>
  <c r="R173" i="17"/>
  <c r="R174" i="17"/>
  <c r="R175" i="17"/>
  <c r="R176" i="17"/>
  <c r="R177" i="17"/>
  <c r="R178" i="17"/>
  <c r="R179" i="17"/>
  <c r="R180" i="17"/>
  <c r="R181" i="17"/>
  <c r="R182" i="17"/>
  <c r="AL44" i="15"/>
  <c r="Y44" i="15" s="1"/>
  <c r="AB44" i="15"/>
  <c r="AL52" i="15"/>
  <c r="Y52" i="15" s="1"/>
  <c r="AB52" i="15"/>
  <c r="AL60" i="15"/>
  <c r="Y60" i="15" s="1"/>
  <c r="AB60" i="15"/>
  <c r="AL68" i="15"/>
  <c r="Y68" i="15" s="1"/>
  <c r="AB68" i="15"/>
  <c r="G182" i="17"/>
  <c r="Q182" i="17" s="1"/>
  <c r="S182" i="17"/>
  <c r="AM182" i="17" s="1"/>
  <c r="R33" i="16"/>
  <c r="T33" i="16" s="1"/>
  <c r="Z183" i="16"/>
  <c r="R34" i="16"/>
  <c r="R35" i="16"/>
  <c r="R36" i="16"/>
  <c r="R37" i="16"/>
  <c r="R38" i="16"/>
  <c r="R39" i="16"/>
  <c r="R40" i="16"/>
  <c r="R41" i="16"/>
  <c r="R42" i="16"/>
  <c r="R43" i="16"/>
  <c r="R44" i="16"/>
  <c r="R45" i="16"/>
  <c r="R46" i="16"/>
  <c r="R47" i="16"/>
  <c r="R48" i="16"/>
  <c r="R49" i="16"/>
  <c r="R50" i="16"/>
  <c r="R51" i="16"/>
  <c r="R52" i="16"/>
  <c r="R53" i="16"/>
  <c r="R54" i="16"/>
  <c r="R55" i="16"/>
  <c r="R56" i="16"/>
  <c r="R57" i="16"/>
  <c r="R58" i="16"/>
  <c r="R59" i="16"/>
  <c r="R60" i="16"/>
  <c r="R61" i="16"/>
  <c r="R62" i="16"/>
  <c r="R63" i="16"/>
  <c r="R64" i="16"/>
  <c r="R65" i="16"/>
  <c r="R66" i="16"/>
  <c r="R67" i="16"/>
  <c r="R68" i="16"/>
  <c r="R69" i="16"/>
  <c r="R70" i="16"/>
  <c r="R71" i="16"/>
  <c r="R72" i="16"/>
  <c r="R73" i="16"/>
  <c r="R74" i="16"/>
  <c r="R75" i="16"/>
  <c r="R76" i="16"/>
  <c r="R77" i="16"/>
  <c r="R78" i="16"/>
  <c r="R79" i="16"/>
  <c r="R80" i="16"/>
  <c r="R81" i="16"/>
  <c r="R82" i="16"/>
  <c r="R83" i="16"/>
  <c r="R84" i="16"/>
  <c r="R85" i="16"/>
  <c r="R86" i="16"/>
  <c r="R87" i="16"/>
  <c r="R88" i="16"/>
  <c r="R89" i="16"/>
  <c r="R90" i="16"/>
  <c r="R91" i="16"/>
  <c r="R92" i="16"/>
  <c r="R93" i="16"/>
  <c r="R94" i="16"/>
  <c r="R95" i="16"/>
  <c r="R96" i="16"/>
  <c r="R97" i="16"/>
  <c r="R98" i="16"/>
  <c r="R99" i="16"/>
  <c r="R100" i="16"/>
  <c r="R101" i="16"/>
  <c r="R102" i="16"/>
  <c r="R103" i="16"/>
  <c r="R104" i="16"/>
  <c r="R105" i="16"/>
  <c r="R106" i="16"/>
  <c r="R107" i="16"/>
  <c r="R108" i="16"/>
  <c r="R109" i="16"/>
  <c r="R110" i="16"/>
  <c r="R111" i="16"/>
  <c r="R112" i="16"/>
  <c r="R113" i="16"/>
  <c r="R114" i="16"/>
  <c r="R115" i="16"/>
  <c r="R116" i="16"/>
  <c r="R117" i="16"/>
  <c r="R118" i="16"/>
  <c r="R119" i="16"/>
  <c r="R120" i="16"/>
  <c r="S121" i="16"/>
  <c r="AM121" i="16" s="1"/>
  <c r="G121" i="16"/>
  <c r="Q121" i="16" s="1"/>
  <c r="T121" i="16"/>
  <c r="AL36" i="15"/>
  <c r="Y36" i="15" s="1"/>
  <c r="AB36" i="15"/>
  <c r="AL43" i="15"/>
  <c r="Y43" i="15" s="1"/>
  <c r="AB43" i="15"/>
  <c r="AL51" i="15"/>
  <c r="Y51" i="15" s="1"/>
  <c r="AB51" i="15"/>
  <c r="AL59" i="15"/>
  <c r="Y59" i="15" s="1"/>
  <c r="AB59" i="15"/>
  <c r="AL67" i="15"/>
  <c r="Y67" i="15" s="1"/>
  <c r="AB67" i="15"/>
  <c r="AD83" i="15"/>
  <c r="AD99" i="15"/>
  <c r="S62" i="16"/>
  <c r="AM62" i="16" s="1"/>
  <c r="G63" i="16"/>
  <c r="Q63" i="16" s="1"/>
  <c r="S63" i="16"/>
  <c r="AM63" i="16" s="1"/>
  <c r="G64" i="16"/>
  <c r="Q64" i="16" s="1"/>
  <c r="S64" i="16"/>
  <c r="AM64" i="16" s="1"/>
  <c r="G65" i="16"/>
  <c r="Q65" i="16" s="1"/>
  <c r="S65" i="16"/>
  <c r="AM65" i="16" s="1"/>
  <c r="G66" i="16"/>
  <c r="Q66" i="16" s="1"/>
  <c r="S66" i="16"/>
  <c r="AM66" i="16" s="1"/>
  <c r="G67" i="16"/>
  <c r="Q67" i="16" s="1"/>
  <c r="S67" i="16"/>
  <c r="AM67" i="16" s="1"/>
  <c r="G68" i="16"/>
  <c r="Q68" i="16" s="1"/>
  <c r="S68" i="16"/>
  <c r="AM68" i="16" s="1"/>
  <c r="G69" i="16"/>
  <c r="Q69" i="16" s="1"/>
  <c r="S69" i="16"/>
  <c r="AM69" i="16" s="1"/>
  <c r="G70" i="16"/>
  <c r="Q70" i="16" s="1"/>
  <c r="S70" i="16"/>
  <c r="AM70" i="16" s="1"/>
  <c r="G71" i="16"/>
  <c r="Q71" i="16" s="1"/>
  <c r="S71" i="16"/>
  <c r="AM71" i="16" s="1"/>
  <c r="G72" i="16"/>
  <c r="Q72" i="16" s="1"/>
  <c r="S72" i="16"/>
  <c r="AM72" i="16" s="1"/>
  <c r="G73" i="16"/>
  <c r="Q73" i="16" s="1"/>
  <c r="S73" i="16"/>
  <c r="AM73" i="16" s="1"/>
  <c r="G74" i="16"/>
  <c r="Q74" i="16" s="1"/>
  <c r="S74" i="16"/>
  <c r="AM74" i="16" s="1"/>
  <c r="G75" i="16"/>
  <c r="Q75" i="16" s="1"/>
  <c r="S75" i="16"/>
  <c r="AM75" i="16" s="1"/>
  <c r="G76" i="16"/>
  <c r="Q76" i="16" s="1"/>
  <c r="S76" i="16"/>
  <c r="AM76" i="16" s="1"/>
  <c r="G77" i="16"/>
  <c r="Q77" i="16" s="1"/>
  <c r="S77" i="16"/>
  <c r="AM77" i="16" s="1"/>
  <c r="G78" i="16"/>
  <c r="Q78" i="16" s="1"/>
  <c r="S78" i="16"/>
  <c r="AM78" i="16" s="1"/>
  <c r="G79" i="16"/>
  <c r="Q79" i="16" s="1"/>
  <c r="S79" i="16"/>
  <c r="AM79" i="16" s="1"/>
  <c r="G80" i="16"/>
  <c r="Q80" i="16" s="1"/>
  <c r="S80" i="16"/>
  <c r="AM80" i="16" s="1"/>
  <c r="G81" i="16"/>
  <c r="Q81" i="16" s="1"/>
  <c r="S81" i="16"/>
  <c r="AM81" i="16" s="1"/>
  <c r="G82" i="16"/>
  <c r="Q82" i="16" s="1"/>
  <c r="S82" i="16"/>
  <c r="AM82" i="16" s="1"/>
  <c r="G83" i="16"/>
  <c r="Q83" i="16" s="1"/>
  <c r="S83" i="16"/>
  <c r="AM83" i="16" s="1"/>
  <c r="G84" i="16"/>
  <c r="Q84" i="16" s="1"/>
  <c r="S84" i="16"/>
  <c r="AM84" i="16" s="1"/>
  <c r="G85" i="16"/>
  <c r="Q85" i="16" s="1"/>
  <c r="S85" i="16"/>
  <c r="AM85" i="16" s="1"/>
  <c r="G86" i="16"/>
  <c r="Q86" i="16" s="1"/>
  <c r="S86" i="16"/>
  <c r="AM86" i="16" s="1"/>
  <c r="G87" i="16"/>
  <c r="Q87" i="16" s="1"/>
  <c r="S87" i="16"/>
  <c r="AM87" i="16" s="1"/>
  <c r="G88" i="16"/>
  <c r="Q88" i="16" s="1"/>
  <c r="S88" i="16"/>
  <c r="AM88" i="16" s="1"/>
  <c r="G89" i="16"/>
  <c r="Q89" i="16" s="1"/>
  <c r="S89" i="16"/>
  <c r="AM89" i="16" s="1"/>
  <c r="G90" i="16"/>
  <c r="Q90" i="16" s="1"/>
  <c r="S90" i="16"/>
  <c r="AM90" i="16" s="1"/>
  <c r="G91" i="16"/>
  <c r="Q91" i="16" s="1"/>
  <c r="S91" i="16"/>
  <c r="AM91" i="16" s="1"/>
  <c r="G92" i="16"/>
  <c r="Q92" i="16" s="1"/>
  <c r="S92" i="16"/>
  <c r="AM92" i="16" s="1"/>
  <c r="G93" i="16"/>
  <c r="Q93" i="16" s="1"/>
  <c r="S93" i="16"/>
  <c r="AM93" i="16" s="1"/>
  <c r="G94" i="16"/>
  <c r="Q94" i="16" s="1"/>
  <c r="S94" i="16"/>
  <c r="AM94" i="16" s="1"/>
  <c r="G95" i="16"/>
  <c r="Q95" i="16" s="1"/>
  <c r="S95" i="16"/>
  <c r="AM95" i="16" s="1"/>
  <c r="G96" i="16"/>
  <c r="Q96" i="16" s="1"/>
  <c r="S96" i="16"/>
  <c r="AM96" i="16" s="1"/>
  <c r="G97" i="16"/>
  <c r="Q97" i="16" s="1"/>
  <c r="S97" i="16"/>
  <c r="AM97" i="16" s="1"/>
  <c r="G98" i="16"/>
  <c r="Q98" i="16" s="1"/>
  <c r="S98" i="16"/>
  <c r="AM98" i="16" s="1"/>
  <c r="G99" i="16"/>
  <c r="Q99" i="16" s="1"/>
  <c r="S99" i="16"/>
  <c r="AM99" i="16" s="1"/>
  <c r="G100" i="16"/>
  <c r="Q100" i="16" s="1"/>
  <c r="S100" i="16"/>
  <c r="AM100" i="16" s="1"/>
  <c r="G101" i="16"/>
  <c r="Q101" i="16" s="1"/>
  <c r="S101" i="16"/>
  <c r="AM101" i="16" s="1"/>
  <c r="G102" i="16"/>
  <c r="Q102" i="16" s="1"/>
  <c r="S102" i="16"/>
  <c r="AM102" i="16" s="1"/>
  <c r="G103" i="16"/>
  <c r="Q103" i="16" s="1"/>
  <c r="S103" i="16"/>
  <c r="AM103" i="16" s="1"/>
  <c r="G104" i="16"/>
  <c r="Q104" i="16" s="1"/>
  <c r="S104" i="16"/>
  <c r="AM104" i="16" s="1"/>
  <c r="G105" i="16"/>
  <c r="Q105" i="16" s="1"/>
  <c r="S105" i="16"/>
  <c r="AM105" i="16" s="1"/>
  <c r="G106" i="16"/>
  <c r="Q106" i="16" s="1"/>
  <c r="S106" i="16"/>
  <c r="AM106" i="16" s="1"/>
  <c r="G107" i="16"/>
  <c r="Q107" i="16" s="1"/>
  <c r="S107" i="16"/>
  <c r="AM107" i="16" s="1"/>
  <c r="G108" i="16"/>
  <c r="Q108" i="16" s="1"/>
  <c r="S108" i="16"/>
  <c r="AM108" i="16" s="1"/>
  <c r="G109" i="16"/>
  <c r="Q109" i="16" s="1"/>
  <c r="S109" i="16"/>
  <c r="AM109" i="16" s="1"/>
  <c r="G110" i="16"/>
  <c r="Q110" i="16" s="1"/>
  <c r="S110" i="16"/>
  <c r="AM110" i="16" s="1"/>
  <c r="G111" i="16"/>
  <c r="Q111" i="16" s="1"/>
  <c r="S111" i="16"/>
  <c r="AM111" i="16" s="1"/>
  <c r="G112" i="16"/>
  <c r="Q112" i="16" s="1"/>
  <c r="S112" i="16"/>
  <c r="AM112" i="16" s="1"/>
  <c r="G113" i="16"/>
  <c r="Q113" i="16" s="1"/>
  <c r="S113" i="16"/>
  <c r="AM113" i="16" s="1"/>
  <c r="G114" i="16"/>
  <c r="Q114" i="16" s="1"/>
  <c r="S114" i="16"/>
  <c r="AM114" i="16" s="1"/>
  <c r="G115" i="16"/>
  <c r="Q115" i="16" s="1"/>
  <c r="S115" i="16"/>
  <c r="AM115" i="16" s="1"/>
  <c r="G116" i="16"/>
  <c r="Q116" i="16" s="1"/>
  <c r="S116" i="16"/>
  <c r="AM116" i="16" s="1"/>
  <c r="G117" i="16"/>
  <c r="Q117" i="16" s="1"/>
  <c r="S117" i="16"/>
  <c r="AM117" i="16" s="1"/>
  <c r="G118" i="16"/>
  <c r="Q118" i="16" s="1"/>
  <c r="S118" i="16"/>
  <c r="AM118" i="16" s="1"/>
  <c r="G119" i="16"/>
  <c r="Q119" i="16" s="1"/>
  <c r="S119" i="16"/>
  <c r="AM119" i="16" s="1"/>
  <c r="G120" i="16"/>
  <c r="Q120" i="16" s="1"/>
  <c r="S120" i="16"/>
  <c r="AM120" i="16" s="1"/>
  <c r="J121" i="16"/>
  <c r="AJ121" i="16" s="1"/>
  <c r="U121" i="16"/>
  <c r="AL42" i="15"/>
  <c r="Y42" i="15" s="1"/>
  <c r="AB42" i="15"/>
  <c r="AL50" i="15"/>
  <c r="Y50" i="15" s="1"/>
  <c r="AB50" i="15"/>
  <c r="AL58" i="15"/>
  <c r="Y58" i="15" s="1"/>
  <c r="AB58" i="15"/>
  <c r="AL66" i="15"/>
  <c r="Y66" i="15" s="1"/>
  <c r="AB66" i="15"/>
  <c r="AL73" i="15"/>
  <c r="AL89" i="15"/>
  <c r="AC177" i="15"/>
  <c r="M137" i="17"/>
  <c r="U137" i="17"/>
  <c r="M138" i="17"/>
  <c r="U138" i="17"/>
  <c r="M139" i="17"/>
  <c r="U139" i="17"/>
  <c r="M140" i="17"/>
  <c r="U140" i="17"/>
  <c r="M141" i="17"/>
  <c r="U141" i="17"/>
  <c r="M142" i="17"/>
  <c r="U142" i="17"/>
  <c r="M143" i="17"/>
  <c r="U143" i="17"/>
  <c r="M144" i="17"/>
  <c r="U144" i="17"/>
  <c r="M145" i="17"/>
  <c r="U145" i="17"/>
  <c r="M146" i="17"/>
  <c r="U146" i="17"/>
  <c r="M147" i="17"/>
  <c r="U147" i="17"/>
  <c r="M148" i="17"/>
  <c r="U148" i="17"/>
  <c r="M149" i="17"/>
  <c r="U149" i="17"/>
  <c r="M150" i="17"/>
  <c r="U150" i="17"/>
  <c r="M151" i="17"/>
  <c r="U151" i="17"/>
  <c r="M152" i="17"/>
  <c r="U152" i="17"/>
  <c r="M153" i="17"/>
  <c r="U153" i="17"/>
  <c r="M154" i="17"/>
  <c r="U154" i="17"/>
  <c r="M155" i="17"/>
  <c r="U155" i="17"/>
  <c r="M156" i="17"/>
  <c r="U156" i="17"/>
  <c r="M157" i="17"/>
  <c r="U157" i="17"/>
  <c r="M158" i="17"/>
  <c r="U158" i="17"/>
  <c r="M159" i="17"/>
  <c r="U159" i="17"/>
  <c r="M160" i="17"/>
  <c r="U160" i="17"/>
  <c r="M161" i="17"/>
  <c r="U161" i="17"/>
  <c r="M162" i="17"/>
  <c r="U162" i="17"/>
  <c r="M163" i="17"/>
  <c r="U163" i="17"/>
  <c r="M164" i="17"/>
  <c r="U164" i="17"/>
  <c r="M165" i="17"/>
  <c r="U165" i="17"/>
  <c r="M166" i="17"/>
  <c r="U166" i="17"/>
  <c r="M167" i="17"/>
  <c r="U167" i="17"/>
  <c r="M168" i="17"/>
  <c r="U168" i="17"/>
  <c r="M169" i="17"/>
  <c r="U169" i="17"/>
  <c r="M170" i="17"/>
  <c r="U170" i="17"/>
  <c r="M171" i="17"/>
  <c r="U171" i="17"/>
  <c r="M172" i="17"/>
  <c r="U172" i="17"/>
  <c r="M173" i="17"/>
  <c r="U173" i="17"/>
  <c r="M174" i="17"/>
  <c r="U174" i="17"/>
  <c r="M175" i="17"/>
  <c r="U175" i="17"/>
  <c r="M176" i="17"/>
  <c r="U176" i="17"/>
  <c r="M177" i="17"/>
  <c r="U177" i="17"/>
  <c r="M178" i="17"/>
  <c r="U178" i="17"/>
  <c r="M179" i="17"/>
  <c r="U179" i="17"/>
  <c r="M180" i="17"/>
  <c r="U180" i="17"/>
  <c r="M181" i="17"/>
  <c r="U181" i="17"/>
  <c r="M182" i="17"/>
  <c r="U182" i="17"/>
  <c r="J33" i="16"/>
  <c r="J34" i="16"/>
  <c r="AJ34" i="16" s="1"/>
  <c r="T34" i="16"/>
  <c r="J35" i="16"/>
  <c r="AJ35" i="16" s="1"/>
  <c r="T35" i="16"/>
  <c r="J36" i="16"/>
  <c r="AJ36" i="16" s="1"/>
  <c r="T36" i="16"/>
  <c r="J37" i="16"/>
  <c r="AJ37" i="16" s="1"/>
  <c r="T37" i="16"/>
  <c r="J38" i="16"/>
  <c r="AJ38" i="16" s="1"/>
  <c r="T38" i="16"/>
  <c r="J39" i="16"/>
  <c r="AJ39" i="16" s="1"/>
  <c r="T39" i="16"/>
  <c r="J40" i="16"/>
  <c r="AJ40" i="16" s="1"/>
  <c r="T40" i="16"/>
  <c r="J41" i="16"/>
  <c r="AJ41" i="16" s="1"/>
  <c r="T41" i="16"/>
  <c r="J42" i="16"/>
  <c r="AJ42" i="16" s="1"/>
  <c r="T42" i="16"/>
  <c r="J43" i="16"/>
  <c r="AJ43" i="16" s="1"/>
  <c r="T43" i="16"/>
  <c r="J44" i="16"/>
  <c r="AJ44" i="16" s="1"/>
  <c r="T44" i="16"/>
  <c r="J45" i="16"/>
  <c r="AJ45" i="16" s="1"/>
  <c r="T45" i="16"/>
  <c r="J46" i="16"/>
  <c r="AJ46" i="16" s="1"/>
  <c r="T46" i="16"/>
  <c r="J47" i="16"/>
  <c r="AJ47" i="16" s="1"/>
  <c r="T47" i="16"/>
  <c r="J48" i="16"/>
  <c r="AJ48" i="16" s="1"/>
  <c r="T48" i="16"/>
  <c r="J49" i="16"/>
  <c r="AJ49" i="16" s="1"/>
  <c r="T49" i="16"/>
  <c r="J50" i="16"/>
  <c r="AJ50" i="16" s="1"/>
  <c r="T50" i="16"/>
  <c r="J51" i="16"/>
  <c r="AJ51" i="16" s="1"/>
  <c r="T51" i="16"/>
  <c r="J52" i="16"/>
  <c r="AJ52" i="16" s="1"/>
  <c r="T52" i="16"/>
  <c r="J53" i="16"/>
  <c r="AJ53" i="16" s="1"/>
  <c r="T53" i="16"/>
  <c r="J54" i="16"/>
  <c r="AJ54" i="16" s="1"/>
  <c r="T54" i="16"/>
  <c r="J55" i="16"/>
  <c r="AJ55" i="16" s="1"/>
  <c r="T55" i="16"/>
  <c r="J56" i="16"/>
  <c r="AJ56" i="16" s="1"/>
  <c r="T56" i="16"/>
  <c r="J57" i="16"/>
  <c r="AJ57" i="16" s="1"/>
  <c r="T57" i="16"/>
  <c r="J58" i="16"/>
  <c r="AJ58" i="16" s="1"/>
  <c r="T58" i="16"/>
  <c r="J59" i="16"/>
  <c r="AJ59" i="16" s="1"/>
  <c r="T59" i="16"/>
  <c r="J60" i="16"/>
  <c r="AJ60" i="16" s="1"/>
  <c r="T60" i="16"/>
  <c r="J61" i="16"/>
  <c r="AJ61" i="16" s="1"/>
  <c r="T61" i="16"/>
  <c r="J62" i="16"/>
  <c r="AJ62" i="16" s="1"/>
  <c r="T62" i="16"/>
  <c r="J63" i="16"/>
  <c r="AJ63" i="16" s="1"/>
  <c r="T63" i="16"/>
  <c r="J64" i="16"/>
  <c r="AJ64" i="16" s="1"/>
  <c r="T64" i="16"/>
  <c r="J65" i="16"/>
  <c r="AJ65" i="16" s="1"/>
  <c r="T65" i="16"/>
  <c r="J66" i="16"/>
  <c r="AJ66" i="16" s="1"/>
  <c r="T66" i="16"/>
  <c r="J67" i="16"/>
  <c r="AJ67" i="16" s="1"/>
  <c r="T67" i="16"/>
  <c r="J68" i="16"/>
  <c r="AJ68" i="16" s="1"/>
  <c r="T68" i="16"/>
  <c r="J69" i="16"/>
  <c r="AJ69" i="16" s="1"/>
  <c r="T69" i="16"/>
  <c r="J70" i="16"/>
  <c r="AJ70" i="16" s="1"/>
  <c r="T70" i="16"/>
  <c r="J71" i="16"/>
  <c r="AJ71" i="16" s="1"/>
  <c r="T71" i="16"/>
  <c r="J72" i="16"/>
  <c r="AJ72" i="16" s="1"/>
  <c r="T72" i="16"/>
  <c r="J73" i="16"/>
  <c r="AJ73" i="16" s="1"/>
  <c r="T73" i="16"/>
  <c r="J74" i="16"/>
  <c r="AJ74" i="16" s="1"/>
  <c r="T74" i="16"/>
  <c r="J75" i="16"/>
  <c r="AJ75" i="16" s="1"/>
  <c r="T75" i="16"/>
  <c r="J76" i="16"/>
  <c r="AJ76" i="16" s="1"/>
  <c r="T76" i="16"/>
  <c r="J77" i="16"/>
  <c r="AJ77" i="16" s="1"/>
  <c r="T77" i="16"/>
  <c r="J78" i="16"/>
  <c r="AJ78" i="16" s="1"/>
  <c r="T78" i="16"/>
  <c r="J79" i="16"/>
  <c r="AJ79" i="16" s="1"/>
  <c r="T79" i="16"/>
  <c r="J80" i="16"/>
  <c r="AJ80" i="16" s="1"/>
  <c r="T80" i="16"/>
  <c r="J81" i="16"/>
  <c r="AJ81" i="16" s="1"/>
  <c r="T81" i="16"/>
  <c r="J82" i="16"/>
  <c r="AJ82" i="16" s="1"/>
  <c r="T82" i="16"/>
  <c r="J83" i="16"/>
  <c r="AJ83" i="16" s="1"/>
  <c r="T83" i="16"/>
  <c r="J84" i="16"/>
  <c r="AJ84" i="16" s="1"/>
  <c r="T84" i="16"/>
  <c r="J85" i="16"/>
  <c r="AJ85" i="16" s="1"/>
  <c r="T85" i="16"/>
  <c r="J86" i="16"/>
  <c r="AJ86" i="16" s="1"/>
  <c r="T86" i="16"/>
  <c r="J87" i="16"/>
  <c r="AJ87" i="16" s="1"/>
  <c r="T87" i="16"/>
  <c r="J88" i="16"/>
  <c r="AJ88" i="16" s="1"/>
  <c r="T88" i="16"/>
  <c r="J89" i="16"/>
  <c r="AJ89" i="16" s="1"/>
  <c r="T89" i="16"/>
  <c r="J90" i="16"/>
  <c r="AJ90" i="16" s="1"/>
  <c r="T90" i="16"/>
  <c r="J91" i="16"/>
  <c r="AJ91" i="16" s="1"/>
  <c r="T91" i="16"/>
  <c r="J92" i="16"/>
  <c r="AJ92" i="16" s="1"/>
  <c r="T92" i="16"/>
  <c r="J93" i="16"/>
  <c r="AJ93" i="16" s="1"/>
  <c r="T93" i="16"/>
  <c r="J94" i="16"/>
  <c r="AJ94" i="16" s="1"/>
  <c r="T94" i="16"/>
  <c r="J95" i="16"/>
  <c r="AJ95" i="16" s="1"/>
  <c r="T95" i="16"/>
  <c r="J96" i="16"/>
  <c r="AJ96" i="16" s="1"/>
  <c r="T96" i="16"/>
  <c r="J97" i="16"/>
  <c r="AJ97" i="16" s="1"/>
  <c r="T97" i="16"/>
  <c r="J98" i="16"/>
  <c r="AJ98" i="16" s="1"/>
  <c r="T98" i="16"/>
  <c r="J99" i="16"/>
  <c r="AJ99" i="16" s="1"/>
  <c r="T99" i="16"/>
  <c r="J100" i="16"/>
  <c r="AJ100" i="16" s="1"/>
  <c r="T100" i="16"/>
  <c r="J101" i="16"/>
  <c r="AJ101" i="16" s="1"/>
  <c r="T101" i="16"/>
  <c r="J102" i="16"/>
  <c r="AJ102" i="16" s="1"/>
  <c r="T102" i="16"/>
  <c r="J103" i="16"/>
  <c r="AJ103" i="16" s="1"/>
  <c r="T103" i="16"/>
  <c r="J104" i="16"/>
  <c r="AJ104" i="16" s="1"/>
  <c r="T104" i="16"/>
  <c r="J105" i="16"/>
  <c r="AJ105" i="16" s="1"/>
  <c r="T105" i="16"/>
  <c r="J106" i="16"/>
  <c r="AJ106" i="16" s="1"/>
  <c r="T106" i="16"/>
  <c r="J107" i="16"/>
  <c r="AJ107" i="16" s="1"/>
  <c r="T107" i="16"/>
  <c r="J108" i="16"/>
  <c r="AJ108" i="16" s="1"/>
  <c r="T108" i="16"/>
  <c r="J109" i="16"/>
  <c r="AJ109" i="16" s="1"/>
  <c r="T109" i="16"/>
  <c r="J110" i="16"/>
  <c r="AJ110" i="16" s="1"/>
  <c r="T110" i="16"/>
  <c r="J111" i="16"/>
  <c r="AJ111" i="16" s="1"/>
  <c r="T111" i="16"/>
  <c r="J112" i="16"/>
  <c r="AJ112" i="16" s="1"/>
  <c r="T112" i="16"/>
  <c r="J113" i="16"/>
  <c r="AJ113" i="16" s="1"/>
  <c r="T113" i="16"/>
  <c r="J114" i="16"/>
  <c r="AJ114" i="16" s="1"/>
  <c r="T114" i="16"/>
  <c r="J115" i="16"/>
  <c r="AJ115" i="16" s="1"/>
  <c r="T115" i="16"/>
  <c r="J116" i="16"/>
  <c r="AJ116" i="16" s="1"/>
  <c r="T116" i="16"/>
  <c r="J117" i="16"/>
  <c r="AJ117" i="16" s="1"/>
  <c r="T117" i="16"/>
  <c r="J118" i="16"/>
  <c r="AJ118" i="16" s="1"/>
  <c r="T118" i="16"/>
  <c r="J119" i="16"/>
  <c r="AJ119" i="16" s="1"/>
  <c r="T119" i="16"/>
  <c r="J120" i="16"/>
  <c r="AJ120" i="16" s="1"/>
  <c r="T120" i="16"/>
  <c r="M121" i="16"/>
  <c r="V121" i="16"/>
  <c r="V183" i="16" s="1"/>
  <c r="I190" i="16"/>
  <c r="AL35" i="15"/>
  <c r="Y35" i="15" s="1"/>
  <c r="AB35" i="15"/>
  <c r="AL41" i="15"/>
  <c r="Y41" i="15" s="1"/>
  <c r="AB41" i="15"/>
  <c r="AL49" i="15"/>
  <c r="Y49" i="15" s="1"/>
  <c r="AB49" i="15"/>
  <c r="AL57" i="15"/>
  <c r="Y57" i="15" s="1"/>
  <c r="AB57" i="15"/>
  <c r="AL65" i="15"/>
  <c r="Y65" i="15" s="1"/>
  <c r="AB65" i="15"/>
  <c r="AL75" i="15"/>
  <c r="AD87" i="15"/>
  <c r="AL91" i="15"/>
  <c r="M33" i="16"/>
  <c r="M34" i="16"/>
  <c r="M35" i="16"/>
  <c r="M36" i="16"/>
  <c r="M37" i="16"/>
  <c r="M38" i="16"/>
  <c r="M39" i="16"/>
  <c r="M40" i="16"/>
  <c r="M41" i="16"/>
  <c r="M42" i="16"/>
  <c r="M43" i="16"/>
  <c r="M44" i="16"/>
  <c r="M45" i="16"/>
  <c r="M46" i="16"/>
  <c r="M47" i="16"/>
  <c r="M48" i="16"/>
  <c r="M49" i="16"/>
  <c r="M50" i="16"/>
  <c r="M51" i="16"/>
  <c r="M52" i="16"/>
  <c r="M53" i="16"/>
  <c r="M54" i="16"/>
  <c r="M55" i="16"/>
  <c r="M56" i="16"/>
  <c r="M57" i="16"/>
  <c r="M58" i="16"/>
  <c r="M59" i="16"/>
  <c r="M60" i="16"/>
  <c r="M61" i="16"/>
  <c r="M62" i="16"/>
  <c r="M63" i="16"/>
  <c r="M64" i="16"/>
  <c r="M65" i="16"/>
  <c r="M66" i="16"/>
  <c r="M67" i="16"/>
  <c r="M68" i="16"/>
  <c r="M69" i="16"/>
  <c r="M70" i="16"/>
  <c r="M71" i="16"/>
  <c r="M72" i="16"/>
  <c r="M73" i="16"/>
  <c r="M74" i="16"/>
  <c r="M75" i="16"/>
  <c r="M76" i="16"/>
  <c r="M77" i="16"/>
  <c r="M78" i="16"/>
  <c r="M79" i="16"/>
  <c r="M80" i="16"/>
  <c r="M81" i="16"/>
  <c r="M82" i="16"/>
  <c r="M83" i="16"/>
  <c r="M84" i="16"/>
  <c r="M85" i="16"/>
  <c r="M86" i="16"/>
  <c r="M87" i="16"/>
  <c r="M88" i="16"/>
  <c r="M89" i="16"/>
  <c r="M90" i="16"/>
  <c r="M91" i="16"/>
  <c r="M92" i="16"/>
  <c r="M93" i="16"/>
  <c r="M94" i="16"/>
  <c r="M95" i="16"/>
  <c r="M96" i="16"/>
  <c r="M97" i="16"/>
  <c r="M98" i="16"/>
  <c r="M99" i="16"/>
  <c r="M100" i="16"/>
  <c r="M101" i="16"/>
  <c r="M102" i="16"/>
  <c r="M103" i="16"/>
  <c r="M104" i="16"/>
  <c r="M105" i="16"/>
  <c r="M106" i="16"/>
  <c r="M107" i="16"/>
  <c r="M108" i="16"/>
  <c r="M109" i="16"/>
  <c r="M110" i="16"/>
  <c r="M111" i="16"/>
  <c r="M112" i="16"/>
  <c r="M113" i="16"/>
  <c r="M114" i="16"/>
  <c r="M115" i="16"/>
  <c r="M116" i="16"/>
  <c r="M117" i="16"/>
  <c r="M118" i="16"/>
  <c r="M119" i="16"/>
  <c r="M120" i="16"/>
  <c r="W121" i="16"/>
  <c r="AC121" i="16" s="1"/>
  <c r="AL40" i="15"/>
  <c r="Y40" i="15" s="1"/>
  <c r="AB40" i="15"/>
  <c r="AL48" i="15"/>
  <c r="Y48" i="15" s="1"/>
  <c r="AB48" i="15"/>
  <c r="AL56" i="15"/>
  <c r="Y56" i="15" s="1"/>
  <c r="AB56" i="15"/>
  <c r="AL64" i="15"/>
  <c r="Y64" i="15" s="1"/>
  <c r="AB64" i="15"/>
  <c r="AL72" i="15"/>
  <c r="Y72" i="15" s="1"/>
  <c r="AB72" i="15"/>
  <c r="AD73" i="15"/>
  <c r="AL34" i="15"/>
  <c r="Y34" i="15" s="1"/>
  <c r="AB34" i="15"/>
  <c r="AL39" i="15"/>
  <c r="Y39" i="15" s="1"/>
  <c r="AB39" i="15"/>
  <c r="AL47" i="15"/>
  <c r="Y47" i="15" s="1"/>
  <c r="AB47" i="15"/>
  <c r="AL55" i="15"/>
  <c r="Y55" i="15" s="1"/>
  <c r="AB55" i="15"/>
  <c r="AL63" i="15"/>
  <c r="Y63" i="15" s="1"/>
  <c r="AB63" i="15"/>
  <c r="AL71" i="15"/>
  <c r="Y71" i="15" s="1"/>
  <c r="AB71" i="15"/>
  <c r="AB83" i="15"/>
  <c r="AL114" i="15"/>
  <c r="AL116" i="15"/>
  <c r="AL118" i="15"/>
  <c r="AL120" i="15"/>
  <c r="V101" i="15"/>
  <c r="U101" i="15"/>
  <c r="M101" i="15"/>
  <c r="T101" i="15"/>
  <c r="J101" i="15"/>
  <c r="AJ101" i="15" s="1"/>
  <c r="W101" i="15"/>
  <c r="AL104" i="15"/>
  <c r="Y104" i="15" s="1"/>
  <c r="AB104" i="15"/>
  <c r="V105" i="15"/>
  <c r="U105" i="15"/>
  <c r="M105" i="15"/>
  <c r="T105" i="15"/>
  <c r="J105" i="15"/>
  <c r="AJ105" i="15" s="1"/>
  <c r="W105" i="15"/>
  <c r="AL108" i="15"/>
  <c r="Y108" i="15" s="1"/>
  <c r="AB108" i="15"/>
  <c r="V109" i="15"/>
  <c r="U109" i="15"/>
  <c r="M109" i="15"/>
  <c r="T109" i="15"/>
  <c r="J109" i="15"/>
  <c r="AJ109" i="15" s="1"/>
  <c r="W109" i="15"/>
  <c r="AL112" i="15"/>
  <c r="Y112" i="15" s="1"/>
  <c r="AB112" i="15"/>
  <c r="V113" i="15"/>
  <c r="U113" i="15"/>
  <c r="M113" i="15"/>
  <c r="T113" i="15"/>
  <c r="J113" i="15"/>
  <c r="AJ113" i="15" s="1"/>
  <c r="W113" i="15"/>
  <c r="AL158" i="15"/>
  <c r="AL166" i="15"/>
  <c r="R122" i="16"/>
  <c r="R123" i="16"/>
  <c r="R124" i="16"/>
  <c r="R125" i="16"/>
  <c r="R126" i="16"/>
  <c r="R127" i="16"/>
  <c r="R128" i="16"/>
  <c r="R129" i="16"/>
  <c r="R130" i="16"/>
  <c r="R131" i="16"/>
  <c r="R132" i="16"/>
  <c r="R133" i="16"/>
  <c r="R134" i="16"/>
  <c r="R135" i="16"/>
  <c r="R136" i="16"/>
  <c r="R137" i="16"/>
  <c r="R138" i="16"/>
  <c r="R139" i="16"/>
  <c r="R140" i="16"/>
  <c r="R141" i="16"/>
  <c r="R142" i="16"/>
  <c r="R143" i="16"/>
  <c r="R144" i="16"/>
  <c r="R145" i="16"/>
  <c r="R146" i="16"/>
  <c r="R147" i="16"/>
  <c r="R148" i="16"/>
  <c r="R149" i="16"/>
  <c r="R150" i="16"/>
  <c r="R151" i="16"/>
  <c r="R152" i="16"/>
  <c r="R153" i="16"/>
  <c r="R154" i="16"/>
  <c r="R155" i="16"/>
  <c r="R156" i="16"/>
  <c r="R157" i="16"/>
  <c r="R158" i="16"/>
  <c r="R159" i="16"/>
  <c r="R160" i="16"/>
  <c r="R161" i="16"/>
  <c r="R162" i="16"/>
  <c r="R163" i="16"/>
  <c r="R164" i="16"/>
  <c r="R165" i="16"/>
  <c r="R166" i="16"/>
  <c r="R167" i="16"/>
  <c r="R168" i="16"/>
  <c r="R169" i="16"/>
  <c r="R170" i="16"/>
  <c r="R171" i="16"/>
  <c r="R172" i="16"/>
  <c r="R173" i="16"/>
  <c r="R174" i="16"/>
  <c r="R175" i="16"/>
  <c r="R176" i="16"/>
  <c r="R177" i="16"/>
  <c r="R178" i="16"/>
  <c r="R179" i="16"/>
  <c r="R180" i="16"/>
  <c r="R181" i="16"/>
  <c r="R182" i="16"/>
  <c r="U73" i="15"/>
  <c r="M73" i="15"/>
  <c r="S73" i="15"/>
  <c r="AM73" i="15" s="1"/>
  <c r="AC73" i="15"/>
  <c r="U75" i="15"/>
  <c r="M75" i="15"/>
  <c r="S75" i="15"/>
  <c r="AM75" i="15" s="1"/>
  <c r="AC75" i="15"/>
  <c r="U77" i="15"/>
  <c r="M77" i="15"/>
  <c r="S77" i="15"/>
  <c r="AM77" i="15" s="1"/>
  <c r="Y77" i="15" s="1"/>
  <c r="AC77" i="15"/>
  <c r="U79" i="15"/>
  <c r="M79" i="15"/>
  <c r="S79" i="15"/>
  <c r="AM79" i="15" s="1"/>
  <c r="Y79" i="15" s="1"/>
  <c r="AC79" i="15"/>
  <c r="U81" i="15"/>
  <c r="M81" i="15"/>
  <c r="S81" i="15"/>
  <c r="AM81" i="15" s="1"/>
  <c r="Y81" i="15" s="1"/>
  <c r="AC81" i="15"/>
  <c r="U83" i="15"/>
  <c r="M83" i="15"/>
  <c r="S83" i="15"/>
  <c r="AM83" i="15" s="1"/>
  <c r="Y83" i="15" s="1"/>
  <c r="AC83" i="15"/>
  <c r="U85" i="15"/>
  <c r="M85" i="15"/>
  <c r="S85" i="15"/>
  <c r="AM85" i="15" s="1"/>
  <c r="Y85" i="15" s="1"/>
  <c r="AC85" i="15"/>
  <c r="U87" i="15"/>
  <c r="M87" i="15"/>
  <c r="S87" i="15"/>
  <c r="AM87" i="15" s="1"/>
  <c r="AC87" i="15"/>
  <c r="U89" i="15"/>
  <c r="M89" i="15"/>
  <c r="S89" i="15"/>
  <c r="AM89" i="15" s="1"/>
  <c r="AC89" i="15"/>
  <c r="U91" i="15"/>
  <c r="M91" i="15"/>
  <c r="S91" i="15"/>
  <c r="AM91" i="15" s="1"/>
  <c r="AC91" i="15"/>
  <c r="U93" i="15"/>
  <c r="M93" i="15"/>
  <c r="S93" i="15"/>
  <c r="AM93" i="15" s="1"/>
  <c r="Y93" i="15" s="1"/>
  <c r="AC93" i="15"/>
  <c r="U95" i="15"/>
  <c r="M95" i="15"/>
  <c r="S95" i="15"/>
  <c r="AM95" i="15" s="1"/>
  <c r="Y95" i="15" s="1"/>
  <c r="AC95" i="15"/>
  <c r="U97" i="15"/>
  <c r="M97" i="15"/>
  <c r="S97" i="15"/>
  <c r="AM97" i="15" s="1"/>
  <c r="Y97" i="15" s="1"/>
  <c r="AC97" i="15"/>
  <c r="U99" i="15"/>
  <c r="M99" i="15"/>
  <c r="S99" i="15"/>
  <c r="AM99" i="15" s="1"/>
  <c r="Y99" i="15" s="1"/>
  <c r="AC99" i="15"/>
  <c r="AC101" i="15"/>
  <c r="R103" i="15"/>
  <c r="V104" i="15"/>
  <c r="U104" i="15"/>
  <c r="M104" i="15"/>
  <c r="T104" i="15"/>
  <c r="J104" i="15"/>
  <c r="AJ104" i="15" s="1"/>
  <c r="W104" i="15"/>
  <c r="AC105" i="15"/>
  <c r="R107" i="15"/>
  <c r="V108" i="15"/>
  <c r="U108" i="15"/>
  <c r="M108" i="15"/>
  <c r="T108" i="15"/>
  <c r="J108" i="15"/>
  <c r="AJ108" i="15" s="1"/>
  <c r="W108" i="15"/>
  <c r="AC109" i="15"/>
  <c r="R111" i="15"/>
  <c r="V112" i="15"/>
  <c r="U112" i="15"/>
  <c r="M112" i="15"/>
  <c r="T112" i="15"/>
  <c r="J112" i="15"/>
  <c r="AJ112" i="15" s="1"/>
  <c r="W112" i="15"/>
  <c r="AC113" i="15"/>
  <c r="V115" i="15"/>
  <c r="U115" i="15"/>
  <c r="M115" i="15"/>
  <c r="T115" i="15"/>
  <c r="J115" i="15"/>
  <c r="AJ115" i="15" s="1"/>
  <c r="S115" i="15"/>
  <c r="AM115" i="15" s="1"/>
  <c r="G115" i="15"/>
  <c r="Q115" i="15" s="1"/>
  <c r="AC115" i="15"/>
  <c r="V117" i="15"/>
  <c r="U117" i="15"/>
  <c r="M117" i="15"/>
  <c r="T117" i="15"/>
  <c r="J117" i="15"/>
  <c r="AJ117" i="15" s="1"/>
  <c r="S117" i="15"/>
  <c r="AM117" i="15" s="1"/>
  <c r="G117" i="15"/>
  <c r="Q117" i="15" s="1"/>
  <c r="AC117" i="15"/>
  <c r="V119" i="15"/>
  <c r="U119" i="15"/>
  <c r="M119" i="15"/>
  <c r="T119" i="15"/>
  <c r="J119" i="15"/>
  <c r="AJ119" i="15" s="1"/>
  <c r="S119" i="15"/>
  <c r="AM119" i="15" s="1"/>
  <c r="G119" i="15"/>
  <c r="Q119" i="15" s="1"/>
  <c r="AC119" i="15"/>
  <c r="V121" i="15"/>
  <c r="U121" i="15"/>
  <c r="M121" i="15"/>
  <c r="T121" i="15"/>
  <c r="J121" i="15"/>
  <c r="AJ121" i="15" s="1"/>
  <c r="S121" i="15"/>
  <c r="AM121" i="15" s="1"/>
  <c r="G121" i="15"/>
  <c r="Q121" i="15" s="1"/>
  <c r="T161" i="15"/>
  <c r="J161" i="15"/>
  <c r="AJ161" i="15" s="1"/>
  <c r="S161" i="15"/>
  <c r="AM161" i="15" s="1"/>
  <c r="G161" i="15"/>
  <c r="Q161" i="15" s="1"/>
  <c r="U161" i="15"/>
  <c r="R161" i="15"/>
  <c r="M161" i="15"/>
  <c r="V161" i="15"/>
  <c r="T169" i="15"/>
  <c r="J169" i="15"/>
  <c r="AJ169" i="15" s="1"/>
  <c r="S169" i="15"/>
  <c r="AM169" i="15" s="1"/>
  <c r="G169" i="15"/>
  <c r="Q169" i="15" s="1"/>
  <c r="U169" i="15"/>
  <c r="R169" i="15"/>
  <c r="M169" i="15"/>
  <c r="V169" i="15"/>
  <c r="AL45" i="14"/>
  <c r="Y45" i="14" s="1"/>
  <c r="AB45" i="14"/>
  <c r="G122" i="16"/>
  <c r="Q122" i="16" s="1"/>
  <c r="G123" i="16"/>
  <c r="Q123" i="16" s="1"/>
  <c r="G124" i="16"/>
  <c r="Q124" i="16" s="1"/>
  <c r="G125" i="16"/>
  <c r="Q125" i="16" s="1"/>
  <c r="G126" i="16"/>
  <c r="Q126" i="16" s="1"/>
  <c r="G127" i="16"/>
  <c r="Q127" i="16" s="1"/>
  <c r="G128" i="16"/>
  <c r="Q128" i="16" s="1"/>
  <c r="G129" i="16"/>
  <c r="Q129" i="16" s="1"/>
  <c r="G130" i="16"/>
  <c r="Q130" i="16" s="1"/>
  <c r="G131" i="16"/>
  <c r="Q131" i="16" s="1"/>
  <c r="G132" i="16"/>
  <c r="Q132" i="16" s="1"/>
  <c r="G133" i="16"/>
  <c r="Q133" i="16" s="1"/>
  <c r="G134" i="16"/>
  <c r="Q134" i="16" s="1"/>
  <c r="G135" i="16"/>
  <c r="Q135" i="16" s="1"/>
  <c r="G136" i="16"/>
  <c r="Q136" i="16" s="1"/>
  <c r="G137" i="16"/>
  <c r="Q137" i="16" s="1"/>
  <c r="G138" i="16"/>
  <c r="Q138" i="16" s="1"/>
  <c r="G139" i="16"/>
  <c r="Q139" i="16" s="1"/>
  <c r="G140" i="16"/>
  <c r="Q140" i="16" s="1"/>
  <c r="G141" i="16"/>
  <c r="Q141" i="16" s="1"/>
  <c r="G142" i="16"/>
  <c r="Q142" i="16" s="1"/>
  <c r="G143" i="16"/>
  <c r="Q143" i="16" s="1"/>
  <c r="G144" i="16"/>
  <c r="Q144" i="16" s="1"/>
  <c r="G145" i="16"/>
  <c r="Q145" i="16" s="1"/>
  <c r="G146" i="16"/>
  <c r="Q146" i="16" s="1"/>
  <c r="G147" i="16"/>
  <c r="Q147" i="16" s="1"/>
  <c r="G148" i="16"/>
  <c r="Q148" i="16" s="1"/>
  <c r="G149" i="16"/>
  <c r="Q149" i="16" s="1"/>
  <c r="G150" i="16"/>
  <c r="Q150" i="16" s="1"/>
  <c r="G151" i="16"/>
  <c r="Q151" i="16" s="1"/>
  <c r="G152" i="16"/>
  <c r="Q152" i="16" s="1"/>
  <c r="G153" i="16"/>
  <c r="Q153" i="16" s="1"/>
  <c r="G154" i="16"/>
  <c r="Q154" i="16" s="1"/>
  <c r="G155" i="16"/>
  <c r="Q155" i="16" s="1"/>
  <c r="G156" i="16"/>
  <c r="Q156" i="16" s="1"/>
  <c r="G157" i="16"/>
  <c r="Q157" i="16" s="1"/>
  <c r="G158" i="16"/>
  <c r="Q158" i="16" s="1"/>
  <c r="G159" i="16"/>
  <c r="Q159" i="16" s="1"/>
  <c r="G160" i="16"/>
  <c r="Q160" i="16" s="1"/>
  <c r="G161" i="16"/>
  <c r="Q161" i="16" s="1"/>
  <c r="G162" i="16"/>
  <c r="Q162" i="16" s="1"/>
  <c r="G163" i="16"/>
  <c r="Q163" i="16" s="1"/>
  <c r="G164" i="16"/>
  <c r="Q164" i="16" s="1"/>
  <c r="G165" i="16"/>
  <c r="Q165" i="16" s="1"/>
  <c r="G166" i="16"/>
  <c r="Q166" i="16" s="1"/>
  <c r="G167" i="16"/>
  <c r="Q167" i="16" s="1"/>
  <c r="G168" i="16"/>
  <c r="Q168" i="16" s="1"/>
  <c r="G169" i="16"/>
  <c r="Q169" i="16" s="1"/>
  <c r="G170" i="16"/>
  <c r="Q170" i="16" s="1"/>
  <c r="G171" i="16"/>
  <c r="Q171" i="16" s="1"/>
  <c r="G172" i="16"/>
  <c r="Q172" i="16" s="1"/>
  <c r="G173" i="16"/>
  <c r="Q173" i="16" s="1"/>
  <c r="G174" i="16"/>
  <c r="Q174" i="16" s="1"/>
  <c r="G175" i="16"/>
  <c r="Q175" i="16" s="1"/>
  <c r="G176" i="16"/>
  <c r="Q176" i="16" s="1"/>
  <c r="G177" i="16"/>
  <c r="Q177" i="16" s="1"/>
  <c r="G178" i="16"/>
  <c r="Q178" i="16" s="1"/>
  <c r="G179" i="16"/>
  <c r="Q179" i="16" s="1"/>
  <c r="G180" i="16"/>
  <c r="Q180" i="16" s="1"/>
  <c r="G181" i="16"/>
  <c r="Q181" i="16" s="1"/>
  <c r="G182" i="16"/>
  <c r="Q182" i="16" s="1"/>
  <c r="Z183" i="15"/>
  <c r="G73" i="15"/>
  <c r="Q73" i="15" s="1"/>
  <c r="T73" i="15"/>
  <c r="G75" i="15"/>
  <c r="Q75" i="15" s="1"/>
  <c r="T75" i="15"/>
  <c r="G77" i="15"/>
  <c r="Q77" i="15" s="1"/>
  <c r="T77" i="15"/>
  <c r="G79" i="15"/>
  <c r="Q79" i="15" s="1"/>
  <c r="T79" i="15"/>
  <c r="T183" i="15" s="1"/>
  <c r="G81" i="15"/>
  <c r="Q81" i="15" s="1"/>
  <c r="T81" i="15"/>
  <c r="G83" i="15"/>
  <c r="Q83" i="15" s="1"/>
  <c r="T83" i="15"/>
  <c r="G85" i="15"/>
  <c r="Q85" i="15" s="1"/>
  <c r="T85" i="15"/>
  <c r="G87" i="15"/>
  <c r="Q87" i="15" s="1"/>
  <c r="T87" i="15"/>
  <c r="G89" i="15"/>
  <c r="Q89" i="15" s="1"/>
  <c r="T89" i="15"/>
  <c r="G91" i="15"/>
  <c r="Q91" i="15" s="1"/>
  <c r="T91" i="15"/>
  <c r="G93" i="15"/>
  <c r="Q93" i="15" s="1"/>
  <c r="T93" i="15"/>
  <c r="G95" i="15"/>
  <c r="Q95" i="15" s="1"/>
  <c r="T95" i="15"/>
  <c r="G97" i="15"/>
  <c r="Q97" i="15" s="1"/>
  <c r="T97" i="15"/>
  <c r="G99" i="15"/>
  <c r="Q99" i="15" s="1"/>
  <c r="T99" i="15"/>
  <c r="AD100" i="15"/>
  <c r="AD183" i="15" s="1"/>
  <c r="AL100" i="15"/>
  <c r="AD101" i="15"/>
  <c r="G104" i="15"/>
  <c r="Q104" i="15" s="1"/>
  <c r="AD105" i="15"/>
  <c r="G108" i="15"/>
  <c r="Q108" i="15" s="1"/>
  <c r="AD109" i="15"/>
  <c r="G112" i="15"/>
  <c r="Q112" i="15" s="1"/>
  <c r="AD113" i="15"/>
  <c r="W122" i="15"/>
  <c r="V122" i="15"/>
  <c r="U122" i="15"/>
  <c r="M122" i="15"/>
  <c r="T122" i="15"/>
  <c r="J122" i="15"/>
  <c r="AJ122" i="15" s="1"/>
  <c r="S122" i="15"/>
  <c r="AM122" i="15" s="1"/>
  <c r="G122" i="15"/>
  <c r="Q122" i="15" s="1"/>
  <c r="W123" i="15"/>
  <c r="V123" i="15"/>
  <c r="U123" i="15"/>
  <c r="M123" i="15"/>
  <c r="T123" i="15"/>
  <c r="J123" i="15"/>
  <c r="AJ123" i="15" s="1"/>
  <c r="S123" i="15"/>
  <c r="AM123" i="15" s="1"/>
  <c r="G123" i="15"/>
  <c r="Q123" i="15" s="1"/>
  <c r="W124" i="15"/>
  <c r="V124" i="15"/>
  <c r="U124" i="15"/>
  <c r="M124" i="15"/>
  <c r="T124" i="15"/>
  <c r="J124" i="15"/>
  <c r="AJ124" i="15" s="1"/>
  <c r="S124" i="15"/>
  <c r="AM124" i="15" s="1"/>
  <c r="G124" i="15"/>
  <c r="Q124" i="15" s="1"/>
  <c r="W125" i="15"/>
  <c r="V125" i="15"/>
  <c r="U125" i="15"/>
  <c r="M125" i="15"/>
  <c r="T125" i="15"/>
  <c r="J125" i="15"/>
  <c r="AJ125" i="15" s="1"/>
  <c r="S125" i="15"/>
  <c r="AM125" i="15" s="1"/>
  <c r="G125" i="15"/>
  <c r="Q125" i="15" s="1"/>
  <c r="W126" i="15"/>
  <c r="V126" i="15"/>
  <c r="U126" i="15"/>
  <c r="M126" i="15"/>
  <c r="T126" i="15"/>
  <c r="J126" i="15"/>
  <c r="AJ126" i="15" s="1"/>
  <c r="S126" i="15"/>
  <c r="AM126" i="15" s="1"/>
  <c r="G126" i="15"/>
  <c r="Q126" i="15" s="1"/>
  <c r="W127" i="15"/>
  <c r="V127" i="15"/>
  <c r="U127" i="15"/>
  <c r="M127" i="15"/>
  <c r="T127" i="15"/>
  <c r="J127" i="15"/>
  <c r="AJ127" i="15" s="1"/>
  <c r="S127" i="15"/>
  <c r="AM127" i="15" s="1"/>
  <c r="G127" i="15"/>
  <c r="Q127" i="15" s="1"/>
  <c r="W128" i="15"/>
  <c r="V128" i="15"/>
  <c r="U128" i="15"/>
  <c r="M128" i="15"/>
  <c r="T128" i="15"/>
  <c r="J128" i="15"/>
  <c r="AJ128" i="15" s="1"/>
  <c r="S128" i="15"/>
  <c r="AM128" i="15" s="1"/>
  <c r="G128" i="15"/>
  <c r="Q128" i="15" s="1"/>
  <c r="W129" i="15"/>
  <c r="V129" i="15"/>
  <c r="U129" i="15"/>
  <c r="M129" i="15"/>
  <c r="T129" i="15"/>
  <c r="J129" i="15"/>
  <c r="AJ129" i="15" s="1"/>
  <c r="S129" i="15"/>
  <c r="AM129" i="15" s="1"/>
  <c r="G129" i="15"/>
  <c r="Q129" i="15" s="1"/>
  <c r="W130" i="15"/>
  <c r="V130" i="15"/>
  <c r="U130" i="15"/>
  <c r="M130" i="15"/>
  <c r="T130" i="15"/>
  <c r="J130" i="15"/>
  <c r="AJ130" i="15" s="1"/>
  <c r="S130" i="15"/>
  <c r="AM130" i="15" s="1"/>
  <c r="G130" i="15"/>
  <c r="Q130" i="15" s="1"/>
  <c r="W131" i="15"/>
  <c r="V131" i="15"/>
  <c r="U131" i="15"/>
  <c r="M131" i="15"/>
  <c r="T131" i="15"/>
  <c r="J131" i="15"/>
  <c r="AJ131" i="15" s="1"/>
  <c r="S131" i="15"/>
  <c r="AM131" i="15" s="1"/>
  <c r="G131" i="15"/>
  <c r="Q131" i="15" s="1"/>
  <c r="W132" i="15"/>
  <c r="V132" i="15"/>
  <c r="U132" i="15"/>
  <c r="M132" i="15"/>
  <c r="T132" i="15"/>
  <c r="J132" i="15"/>
  <c r="AJ132" i="15" s="1"/>
  <c r="S132" i="15"/>
  <c r="AM132" i="15" s="1"/>
  <c r="G132" i="15"/>
  <c r="Q132" i="15" s="1"/>
  <c r="W133" i="15"/>
  <c r="V133" i="15"/>
  <c r="U133" i="15"/>
  <c r="M133" i="15"/>
  <c r="T133" i="15"/>
  <c r="J133" i="15"/>
  <c r="AJ133" i="15" s="1"/>
  <c r="S133" i="15"/>
  <c r="AM133" i="15" s="1"/>
  <c r="G133" i="15"/>
  <c r="Q133" i="15" s="1"/>
  <c r="W134" i="15"/>
  <c r="V134" i="15"/>
  <c r="U134" i="15"/>
  <c r="M134" i="15"/>
  <c r="T134" i="15"/>
  <c r="J134" i="15"/>
  <c r="AJ134" i="15" s="1"/>
  <c r="S134" i="15"/>
  <c r="AM134" i="15" s="1"/>
  <c r="G134" i="15"/>
  <c r="Q134" i="15" s="1"/>
  <c r="W135" i="15"/>
  <c r="V135" i="15"/>
  <c r="U135" i="15"/>
  <c r="M135" i="15"/>
  <c r="T135" i="15"/>
  <c r="J135" i="15"/>
  <c r="AJ135" i="15" s="1"/>
  <c r="S135" i="15"/>
  <c r="AM135" i="15" s="1"/>
  <c r="G135" i="15"/>
  <c r="Q135" i="15" s="1"/>
  <c r="W136" i="15"/>
  <c r="V136" i="15"/>
  <c r="U136" i="15"/>
  <c r="M136" i="15"/>
  <c r="T136" i="15"/>
  <c r="J136" i="15"/>
  <c r="AJ136" i="15" s="1"/>
  <c r="S136" i="15"/>
  <c r="AM136" i="15" s="1"/>
  <c r="G136" i="15"/>
  <c r="Q136" i="15" s="1"/>
  <c r="W137" i="15"/>
  <c r="V137" i="15"/>
  <c r="U137" i="15"/>
  <c r="M137" i="15"/>
  <c r="T137" i="15"/>
  <c r="J137" i="15"/>
  <c r="AJ137" i="15" s="1"/>
  <c r="S137" i="15"/>
  <c r="AM137" i="15" s="1"/>
  <c r="G137" i="15"/>
  <c r="Q137" i="15" s="1"/>
  <c r="W138" i="15"/>
  <c r="V138" i="15"/>
  <c r="U138" i="15"/>
  <c r="M138" i="15"/>
  <c r="T138" i="15"/>
  <c r="J138" i="15"/>
  <c r="AJ138" i="15" s="1"/>
  <c r="S138" i="15"/>
  <c r="AM138" i="15" s="1"/>
  <c r="G138" i="15"/>
  <c r="Q138" i="15" s="1"/>
  <c r="W139" i="15"/>
  <c r="AC139" i="15" s="1"/>
  <c r="V139" i="15"/>
  <c r="U139" i="15"/>
  <c r="M139" i="15"/>
  <c r="T139" i="15"/>
  <c r="J139" i="15"/>
  <c r="AJ139" i="15" s="1"/>
  <c r="S139" i="15"/>
  <c r="AM139" i="15" s="1"/>
  <c r="G139" i="15"/>
  <c r="Q139" i="15" s="1"/>
  <c r="W140" i="15"/>
  <c r="AC140" i="15" s="1"/>
  <c r="V140" i="15"/>
  <c r="U140" i="15"/>
  <c r="M140" i="15"/>
  <c r="T140" i="15"/>
  <c r="J140" i="15"/>
  <c r="AJ140" i="15" s="1"/>
  <c r="S140" i="15"/>
  <c r="AM140" i="15" s="1"/>
  <c r="G140" i="15"/>
  <c r="Q140" i="15" s="1"/>
  <c r="W141" i="15"/>
  <c r="AC141" i="15" s="1"/>
  <c r="V141" i="15"/>
  <c r="U141" i="15"/>
  <c r="M141" i="15"/>
  <c r="T141" i="15"/>
  <c r="J141" i="15"/>
  <c r="AJ141" i="15" s="1"/>
  <c r="S141" i="15"/>
  <c r="AM141" i="15" s="1"/>
  <c r="G141" i="15"/>
  <c r="Q141" i="15" s="1"/>
  <c r="W142" i="15"/>
  <c r="AC142" i="15" s="1"/>
  <c r="V142" i="15"/>
  <c r="U142" i="15"/>
  <c r="M142" i="15"/>
  <c r="T142" i="15"/>
  <c r="J142" i="15"/>
  <c r="AJ142" i="15" s="1"/>
  <c r="S142" i="15"/>
  <c r="AM142" i="15" s="1"/>
  <c r="G142" i="15"/>
  <c r="Q142" i="15" s="1"/>
  <c r="W143" i="15"/>
  <c r="AC143" i="15" s="1"/>
  <c r="V143" i="15"/>
  <c r="U143" i="15"/>
  <c r="M143" i="15"/>
  <c r="T143" i="15"/>
  <c r="J143" i="15"/>
  <c r="AJ143" i="15" s="1"/>
  <c r="S143" i="15"/>
  <c r="AM143" i="15" s="1"/>
  <c r="G143" i="15"/>
  <c r="Q143" i="15" s="1"/>
  <c r="W144" i="15"/>
  <c r="AC144" i="15" s="1"/>
  <c r="V144" i="15"/>
  <c r="U144" i="15"/>
  <c r="M144" i="15"/>
  <c r="T144" i="15"/>
  <c r="J144" i="15"/>
  <c r="AJ144" i="15" s="1"/>
  <c r="S144" i="15"/>
  <c r="AM144" i="15" s="1"/>
  <c r="G144" i="15"/>
  <c r="Q144" i="15" s="1"/>
  <c r="W145" i="15"/>
  <c r="AC145" i="15" s="1"/>
  <c r="V145" i="15"/>
  <c r="U145" i="15"/>
  <c r="M145" i="15"/>
  <c r="T145" i="15"/>
  <c r="J145" i="15"/>
  <c r="AJ145" i="15" s="1"/>
  <c r="S145" i="15"/>
  <c r="AM145" i="15" s="1"/>
  <c r="G145" i="15"/>
  <c r="Q145" i="15" s="1"/>
  <c r="S146" i="15"/>
  <c r="AM146" i="15" s="1"/>
  <c r="G146" i="15"/>
  <c r="Q146" i="15" s="1"/>
  <c r="W146" i="15"/>
  <c r="AC146" i="15" s="1"/>
  <c r="V146" i="15"/>
  <c r="M146" i="15"/>
  <c r="U146" i="15"/>
  <c r="J146" i="15"/>
  <c r="AJ146" i="15" s="1"/>
  <c r="R146" i="15"/>
  <c r="AL102" i="15"/>
  <c r="Y102" i="15" s="1"/>
  <c r="AB102" i="15"/>
  <c r="V103" i="15"/>
  <c r="U103" i="15"/>
  <c r="M103" i="15"/>
  <c r="T103" i="15"/>
  <c r="J103" i="15"/>
  <c r="AJ103" i="15" s="1"/>
  <c r="W103" i="15"/>
  <c r="AC104" i="15"/>
  <c r="AL106" i="15"/>
  <c r="Y106" i="15" s="1"/>
  <c r="AB106" i="15"/>
  <c r="V107" i="15"/>
  <c r="U107" i="15"/>
  <c r="M107" i="15"/>
  <c r="T107" i="15"/>
  <c r="J107" i="15"/>
  <c r="AJ107" i="15" s="1"/>
  <c r="W107" i="15"/>
  <c r="AC107" i="15" s="1"/>
  <c r="AC108" i="15"/>
  <c r="AL110" i="15"/>
  <c r="Y110" i="15" s="1"/>
  <c r="AB110" i="15"/>
  <c r="V111" i="15"/>
  <c r="U111" i="15"/>
  <c r="M111" i="15"/>
  <c r="T111" i="15"/>
  <c r="J111" i="15"/>
  <c r="AJ111" i="15" s="1"/>
  <c r="W111" i="15"/>
  <c r="AC112" i="15"/>
  <c r="AL149" i="15"/>
  <c r="S150" i="15"/>
  <c r="AM150" i="15" s="1"/>
  <c r="G150" i="15"/>
  <c r="Q150" i="15" s="1"/>
  <c r="W150" i="15"/>
  <c r="AC150" i="15" s="1"/>
  <c r="V150" i="15"/>
  <c r="M150" i="15"/>
  <c r="U150" i="15"/>
  <c r="J150" i="15"/>
  <c r="AJ150" i="15" s="1"/>
  <c r="R150" i="15"/>
  <c r="AL61" i="14"/>
  <c r="Y61" i="14" s="1"/>
  <c r="AB61" i="14"/>
  <c r="U63" i="14"/>
  <c r="M63" i="14"/>
  <c r="W63" i="14"/>
  <c r="V63" i="14"/>
  <c r="J63" i="14"/>
  <c r="AJ63" i="14" s="1"/>
  <c r="T63" i="14"/>
  <c r="G63" i="14"/>
  <c r="Q63" i="14" s="1"/>
  <c r="S63" i="14"/>
  <c r="AM63" i="14" s="1"/>
  <c r="R63" i="14"/>
  <c r="AL74" i="15"/>
  <c r="Y74" i="15" s="1"/>
  <c r="AL76" i="15"/>
  <c r="Y76" i="15" s="1"/>
  <c r="AL78" i="15"/>
  <c r="Y78" i="15" s="1"/>
  <c r="AL80" i="15"/>
  <c r="AL82" i="15"/>
  <c r="AL84" i="15"/>
  <c r="Y84" i="15" s="1"/>
  <c r="AL86" i="15"/>
  <c r="AL88" i="15"/>
  <c r="AL90" i="15"/>
  <c r="AL92" i="15"/>
  <c r="AL94" i="15"/>
  <c r="Y94" i="15" s="1"/>
  <c r="AL96" i="15"/>
  <c r="AL98" i="15"/>
  <c r="AL147" i="15"/>
  <c r="AL153" i="15"/>
  <c r="S154" i="15"/>
  <c r="AM154" i="15" s="1"/>
  <c r="G154" i="15"/>
  <c r="Q154" i="15" s="1"/>
  <c r="W154" i="15"/>
  <c r="AC154" i="15" s="1"/>
  <c r="V154" i="15"/>
  <c r="M154" i="15"/>
  <c r="U154" i="15"/>
  <c r="J154" i="15"/>
  <c r="AJ154" i="15" s="1"/>
  <c r="R154" i="15"/>
  <c r="AL156" i="15"/>
  <c r="AL37" i="14"/>
  <c r="Y37" i="14" s="1"/>
  <c r="AB37" i="14"/>
  <c r="U74" i="15"/>
  <c r="M74" i="15"/>
  <c r="S74" i="15"/>
  <c r="AM74" i="15" s="1"/>
  <c r="AC74" i="15"/>
  <c r="U76" i="15"/>
  <c r="M76" i="15"/>
  <c r="S76" i="15"/>
  <c r="AM76" i="15" s="1"/>
  <c r="AC76" i="15"/>
  <c r="U78" i="15"/>
  <c r="M78" i="15"/>
  <c r="S78" i="15"/>
  <c r="AM78" i="15" s="1"/>
  <c r="AC78" i="15"/>
  <c r="U80" i="15"/>
  <c r="M80" i="15"/>
  <c r="S80" i="15"/>
  <c r="AM80" i="15" s="1"/>
  <c r="AC80" i="15"/>
  <c r="U82" i="15"/>
  <c r="M82" i="15"/>
  <c r="S82" i="15"/>
  <c r="AM82" i="15" s="1"/>
  <c r="AC82" i="15"/>
  <c r="U84" i="15"/>
  <c r="M84" i="15"/>
  <c r="S84" i="15"/>
  <c r="AM84" i="15" s="1"/>
  <c r="AC84" i="15"/>
  <c r="U86" i="15"/>
  <c r="M86" i="15"/>
  <c r="S86" i="15"/>
  <c r="AM86" i="15" s="1"/>
  <c r="AC86" i="15"/>
  <c r="U88" i="15"/>
  <c r="M88" i="15"/>
  <c r="S88" i="15"/>
  <c r="AM88" i="15" s="1"/>
  <c r="AC88" i="15"/>
  <c r="U90" i="15"/>
  <c r="M90" i="15"/>
  <c r="S90" i="15"/>
  <c r="AM90" i="15" s="1"/>
  <c r="AC90" i="15"/>
  <c r="U92" i="15"/>
  <c r="M92" i="15"/>
  <c r="S92" i="15"/>
  <c r="AM92" i="15" s="1"/>
  <c r="AC92" i="15"/>
  <c r="U94" i="15"/>
  <c r="M94" i="15"/>
  <c r="S94" i="15"/>
  <c r="AM94" i="15" s="1"/>
  <c r="AC94" i="15"/>
  <c r="U96" i="15"/>
  <c r="M96" i="15"/>
  <c r="S96" i="15"/>
  <c r="AM96" i="15" s="1"/>
  <c r="AC96" i="15"/>
  <c r="U98" i="15"/>
  <c r="M98" i="15"/>
  <c r="S98" i="15"/>
  <c r="AM98" i="15" s="1"/>
  <c r="AC98" i="15"/>
  <c r="V100" i="15"/>
  <c r="V183" i="15" s="1"/>
  <c r="U100" i="15"/>
  <c r="M100" i="15"/>
  <c r="S100" i="15"/>
  <c r="AM100" i="15" s="1"/>
  <c r="R101" i="15"/>
  <c r="V102" i="15"/>
  <c r="U102" i="15"/>
  <c r="M102" i="15"/>
  <c r="T102" i="15"/>
  <c r="J102" i="15"/>
  <c r="AJ102" i="15" s="1"/>
  <c r="W102" i="15"/>
  <c r="AC102" i="15" s="1"/>
  <c r="AC103" i="15"/>
  <c r="R105" i="15"/>
  <c r="V106" i="15"/>
  <c r="U106" i="15"/>
  <c r="M106" i="15"/>
  <c r="T106" i="15"/>
  <c r="J106" i="15"/>
  <c r="AJ106" i="15" s="1"/>
  <c r="W106" i="15"/>
  <c r="AC106" i="15" s="1"/>
  <c r="R109" i="15"/>
  <c r="V110" i="15"/>
  <c r="U110" i="15"/>
  <c r="M110" i="15"/>
  <c r="T110" i="15"/>
  <c r="J110" i="15"/>
  <c r="AJ110" i="15" s="1"/>
  <c r="W110" i="15"/>
  <c r="AC110" i="15" s="1"/>
  <c r="AC111" i="15"/>
  <c r="R113" i="15"/>
  <c r="V114" i="15"/>
  <c r="U114" i="15"/>
  <c r="M114" i="15"/>
  <c r="T114" i="15"/>
  <c r="J114" i="15"/>
  <c r="AJ114" i="15" s="1"/>
  <c r="S114" i="15"/>
  <c r="AM114" i="15" s="1"/>
  <c r="G114" i="15"/>
  <c r="Q114" i="15" s="1"/>
  <c r="AC114" i="15"/>
  <c r="V116" i="15"/>
  <c r="U116" i="15"/>
  <c r="M116" i="15"/>
  <c r="T116" i="15"/>
  <c r="J116" i="15"/>
  <c r="AJ116" i="15" s="1"/>
  <c r="S116" i="15"/>
  <c r="AM116" i="15" s="1"/>
  <c r="G116" i="15"/>
  <c r="Q116" i="15" s="1"/>
  <c r="AC116" i="15"/>
  <c r="V118" i="15"/>
  <c r="U118" i="15"/>
  <c r="M118" i="15"/>
  <c r="T118" i="15"/>
  <c r="J118" i="15"/>
  <c r="AJ118" i="15" s="1"/>
  <c r="S118" i="15"/>
  <c r="AM118" i="15" s="1"/>
  <c r="G118" i="15"/>
  <c r="Q118" i="15" s="1"/>
  <c r="AC118" i="15"/>
  <c r="V120" i="15"/>
  <c r="U120" i="15"/>
  <c r="M120" i="15"/>
  <c r="T120" i="15"/>
  <c r="J120" i="15"/>
  <c r="AJ120" i="15" s="1"/>
  <c r="S120" i="15"/>
  <c r="AM120" i="15" s="1"/>
  <c r="G120" i="15"/>
  <c r="Q120" i="15" s="1"/>
  <c r="AC120" i="15"/>
  <c r="R121" i="15"/>
  <c r="AL151" i="15"/>
  <c r="W161" i="15"/>
  <c r="AC161" i="15" s="1"/>
  <c r="W169" i="15"/>
  <c r="AC169" i="15"/>
  <c r="Y35" i="14"/>
  <c r="AB35" i="14"/>
  <c r="AL115" i="15"/>
  <c r="Y115" i="15" s="1"/>
  <c r="AB115" i="15"/>
  <c r="AL117" i="15"/>
  <c r="Y117" i="15" s="1"/>
  <c r="AB117" i="15"/>
  <c r="AL119" i="15"/>
  <c r="Y119" i="15" s="1"/>
  <c r="AB119" i="15"/>
  <c r="AC121" i="15"/>
  <c r="AL122" i="15"/>
  <c r="Y122" i="15" s="1"/>
  <c r="AB122" i="15"/>
  <c r="AC122" i="15"/>
  <c r="AL123" i="15"/>
  <c r="Y123" i="15" s="1"/>
  <c r="AB123" i="15"/>
  <c r="AC123" i="15"/>
  <c r="AL124" i="15"/>
  <c r="Y124" i="15" s="1"/>
  <c r="AB124" i="15"/>
  <c r="AC124" i="15"/>
  <c r="AL125" i="15"/>
  <c r="Y125" i="15" s="1"/>
  <c r="AB125" i="15"/>
  <c r="AC125" i="15"/>
  <c r="AL126" i="15"/>
  <c r="Y126" i="15" s="1"/>
  <c r="AB126" i="15"/>
  <c r="AC126" i="15"/>
  <c r="AL127" i="15"/>
  <c r="Y127" i="15" s="1"/>
  <c r="AB127" i="15"/>
  <c r="AC127" i="15"/>
  <c r="AL128" i="15"/>
  <c r="Y128" i="15" s="1"/>
  <c r="AB128" i="15"/>
  <c r="AC128" i="15"/>
  <c r="AL129" i="15"/>
  <c r="Y129" i="15" s="1"/>
  <c r="AB129" i="15"/>
  <c r="AC129" i="15"/>
  <c r="AL130" i="15"/>
  <c r="Y130" i="15" s="1"/>
  <c r="AB130" i="15"/>
  <c r="AC130" i="15"/>
  <c r="AL131" i="15"/>
  <c r="Y131" i="15" s="1"/>
  <c r="AB131" i="15"/>
  <c r="AC131" i="15"/>
  <c r="AL132" i="15"/>
  <c r="Y132" i="15" s="1"/>
  <c r="AB132" i="15"/>
  <c r="AC132" i="15"/>
  <c r="AL133" i="15"/>
  <c r="Y133" i="15" s="1"/>
  <c r="AB133" i="15"/>
  <c r="AC133" i="15"/>
  <c r="AL134" i="15"/>
  <c r="Y134" i="15" s="1"/>
  <c r="AB134" i="15"/>
  <c r="AC134" i="15"/>
  <c r="AL135" i="15"/>
  <c r="Y135" i="15" s="1"/>
  <c r="AB135" i="15"/>
  <c r="AC135" i="15"/>
  <c r="AL136" i="15"/>
  <c r="Y136" i="15" s="1"/>
  <c r="AB136" i="15"/>
  <c r="AC136" i="15"/>
  <c r="AL137" i="15"/>
  <c r="Y137" i="15" s="1"/>
  <c r="AB137" i="15"/>
  <c r="AC137" i="15"/>
  <c r="AL138" i="15"/>
  <c r="Y138" i="15" s="1"/>
  <c r="AB138" i="15"/>
  <c r="AC138" i="15"/>
  <c r="AL139" i="15"/>
  <c r="Y139" i="15" s="1"/>
  <c r="AB139" i="15"/>
  <c r="AL140" i="15"/>
  <c r="Y140" i="15" s="1"/>
  <c r="AB140" i="15"/>
  <c r="AL141" i="15"/>
  <c r="Y141" i="15" s="1"/>
  <c r="AB141" i="15"/>
  <c r="AL142" i="15"/>
  <c r="Y142" i="15" s="1"/>
  <c r="AB142" i="15"/>
  <c r="AL143" i="15"/>
  <c r="Y143" i="15" s="1"/>
  <c r="AB143" i="15"/>
  <c r="AL144" i="15"/>
  <c r="Y144" i="15" s="1"/>
  <c r="AB144" i="15"/>
  <c r="AL145" i="15"/>
  <c r="Y145" i="15" s="1"/>
  <c r="AB145" i="15"/>
  <c r="AL155" i="15"/>
  <c r="AL53" i="14"/>
  <c r="Y53" i="14" s="1"/>
  <c r="AB53" i="14"/>
  <c r="J147" i="15"/>
  <c r="AJ147" i="15" s="1"/>
  <c r="U147" i="15"/>
  <c r="J151" i="15"/>
  <c r="AJ151" i="15" s="1"/>
  <c r="U151" i="15"/>
  <c r="J155" i="15"/>
  <c r="AJ155" i="15" s="1"/>
  <c r="U155" i="15"/>
  <c r="AL159" i="15"/>
  <c r="T162" i="15"/>
  <c r="J162" i="15"/>
  <c r="AJ162" i="15" s="1"/>
  <c r="S162" i="15"/>
  <c r="AM162" i="15" s="1"/>
  <c r="G162" i="15"/>
  <c r="Q162" i="15" s="1"/>
  <c r="W162" i="15"/>
  <c r="AC162" i="15" s="1"/>
  <c r="AL167" i="15"/>
  <c r="Y167" i="15" s="1"/>
  <c r="AL42" i="14"/>
  <c r="Y42" i="14" s="1"/>
  <c r="AB42" i="14"/>
  <c r="AL50" i="14"/>
  <c r="Y50" i="14" s="1"/>
  <c r="AB50" i="14"/>
  <c r="AL58" i="14"/>
  <c r="Y58" i="14" s="1"/>
  <c r="AB58" i="14"/>
  <c r="AB70" i="14"/>
  <c r="AL70" i="14"/>
  <c r="Y70" i="14" s="1"/>
  <c r="AB107" i="14"/>
  <c r="AL107" i="14"/>
  <c r="Y107" i="14" s="1"/>
  <c r="W147" i="15"/>
  <c r="AC147" i="15" s="1"/>
  <c r="W151" i="15"/>
  <c r="AC151" i="15" s="1"/>
  <c r="W155" i="15"/>
  <c r="AC155" i="15" s="1"/>
  <c r="AL157" i="15"/>
  <c r="T160" i="15"/>
  <c r="J160" i="15"/>
  <c r="AJ160" i="15" s="1"/>
  <c r="S160" i="15"/>
  <c r="AM160" i="15" s="1"/>
  <c r="G160" i="15"/>
  <c r="Q160" i="15" s="1"/>
  <c r="W160" i="15"/>
  <c r="AC160" i="15" s="1"/>
  <c r="AL165" i="15"/>
  <c r="T168" i="15"/>
  <c r="J168" i="15"/>
  <c r="AJ168" i="15" s="1"/>
  <c r="S168" i="15"/>
  <c r="AM168" i="15" s="1"/>
  <c r="G168" i="15"/>
  <c r="Q168" i="15" s="1"/>
  <c r="W168" i="15"/>
  <c r="AC168" i="15" s="1"/>
  <c r="AL40" i="14"/>
  <c r="Y40" i="14" s="1"/>
  <c r="AB40" i="14"/>
  <c r="AL48" i="14"/>
  <c r="Y48" i="14" s="1"/>
  <c r="AB48" i="14"/>
  <c r="AL56" i="14"/>
  <c r="Y56" i="14" s="1"/>
  <c r="AB56" i="14"/>
  <c r="AB67" i="14"/>
  <c r="AB78" i="14"/>
  <c r="AL78" i="14"/>
  <c r="Y78" i="14" s="1"/>
  <c r="AB80" i="14"/>
  <c r="AL80" i="14"/>
  <c r="Y80" i="14" s="1"/>
  <c r="AB82" i="14"/>
  <c r="AL82" i="14"/>
  <c r="Y82" i="14" s="1"/>
  <c r="AB84" i="14"/>
  <c r="AL84" i="14"/>
  <c r="Y84" i="14" s="1"/>
  <c r="AB86" i="14"/>
  <c r="AL86" i="14"/>
  <c r="Y86" i="14" s="1"/>
  <c r="AB88" i="14"/>
  <c r="AL88" i="14"/>
  <c r="Y88" i="14" s="1"/>
  <c r="AB90" i="14"/>
  <c r="AL90" i="14"/>
  <c r="Y90" i="14" s="1"/>
  <c r="AB92" i="14"/>
  <c r="AL92" i="14"/>
  <c r="Y92" i="14" s="1"/>
  <c r="AB94" i="14"/>
  <c r="AL94" i="14"/>
  <c r="Y94" i="14" s="1"/>
  <c r="AB96" i="14"/>
  <c r="AL96" i="14"/>
  <c r="Y96" i="14" s="1"/>
  <c r="AB98" i="14"/>
  <c r="AL98" i="14"/>
  <c r="Y98" i="14" s="1"/>
  <c r="AB100" i="14"/>
  <c r="AL100" i="14"/>
  <c r="Y100" i="14" s="1"/>
  <c r="AB102" i="14"/>
  <c r="AL102" i="14"/>
  <c r="Y102" i="14" s="1"/>
  <c r="AB104" i="14"/>
  <c r="AL104" i="14"/>
  <c r="Y104" i="14" s="1"/>
  <c r="AB109" i="14"/>
  <c r="AL109" i="14"/>
  <c r="Y109" i="14" s="1"/>
  <c r="AB119" i="14"/>
  <c r="AL119" i="14"/>
  <c r="Y119" i="14" s="1"/>
  <c r="S149" i="15"/>
  <c r="AM149" i="15" s="1"/>
  <c r="G149" i="15"/>
  <c r="Q149" i="15" s="1"/>
  <c r="T149" i="15"/>
  <c r="S153" i="15"/>
  <c r="AM153" i="15" s="1"/>
  <c r="G153" i="15"/>
  <c r="Q153" i="15" s="1"/>
  <c r="T153" i="15"/>
  <c r="T156" i="15"/>
  <c r="J156" i="15"/>
  <c r="AJ156" i="15" s="1"/>
  <c r="S156" i="15"/>
  <c r="AM156" i="15" s="1"/>
  <c r="G156" i="15"/>
  <c r="Q156" i="15" s="1"/>
  <c r="V156" i="15"/>
  <c r="T159" i="15"/>
  <c r="J159" i="15"/>
  <c r="AJ159" i="15" s="1"/>
  <c r="S159" i="15"/>
  <c r="AM159" i="15" s="1"/>
  <c r="G159" i="15"/>
  <c r="Q159" i="15" s="1"/>
  <c r="W159" i="15"/>
  <c r="AC159" i="15" s="1"/>
  <c r="AL164" i="15"/>
  <c r="T167" i="15"/>
  <c r="J167" i="15"/>
  <c r="AJ167" i="15" s="1"/>
  <c r="S167" i="15"/>
  <c r="AM167" i="15" s="1"/>
  <c r="G167" i="15"/>
  <c r="Q167" i="15" s="1"/>
  <c r="W167" i="15"/>
  <c r="AC167" i="15" s="1"/>
  <c r="AL43" i="14"/>
  <c r="Y43" i="14" s="1"/>
  <c r="AB43" i="14"/>
  <c r="AL51" i="14"/>
  <c r="Y51" i="14" s="1"/>
  <c r="AB51" i="14"/>
  <c r="AL59" i="14"/>
  <c r="Y59" i="14" s="1"/>
  <c r="AB59" i="14"/>
  <c r="AB106" i="14"/>
  <c r="AL106" i="14"/>
  <c r="Y106" i="14" s="1"/>
  <c r="J149" i="15"/>
  <c r="AJ149" i="15" s="1"/>
  <c r="U149" i="15"/>
  <c r="J153" i="15"/>
  <c r="AJ153" i="15" s="1"/>
  <c r="U153" i="15"/>
  <c r="M156" i="15"/>
  <c r="W156" i="15"/>
  <c r="AC156" i="15" s="1"/>
  <c r="T158" i="15"/>
  <c r="J158" i="15"/>
  <c r="AJ158" i="15" s="1"/>
  <c r="S158" i="15"/>
  <c r="AM158" i="15" s="1"/>
  <c r="G158" i="15"/>
  <c r="Q158" i="15" s="1"/>
  <c r="W158" i="15"/>
  <c r="AC158" i="15" s="1"/>
  <c r="M159" i="15"/>
  <c r="R163" i="15"/>
  <c r="U164" i="15"/>
  <c r="T166" i="15"/>
  <c r="J166" i="15"/>
  <c r="AJ166" i="15" s="1"/>
  <c r="S166" i="15"/>
  <c r="AM166" i="15" s="1"/>
  <c r="G166" i="15"/>
  <c r="Q166" i="15" s="1"/>
  <c r="W166" i="15"/>
  <c r="AC166" i="15" s="1"/>
  <c r="M167" i="15"/>
  <c r="AL38" i="14"/>
  <c r="Y38" i="14" s="1"/>
  <c r="AB38" i="14"/>
  <c r="AL46" i="14"/>
  <c r="Y46" i="14" s="1"/>
  <c r="AB46" i="14"/>
  <c r="AL54" i="14"/>
  <c r="Y54" i="14" s="1"/>
  <c r="AB54" i="14"/>
  <c r="AB111" i="14"/>
  <c r="AL111" i="14"/>
  <c r="Y111" i="14" s="1"/>
  <c r="S148" i="15"/>
  <c r="AM148" i="15" s="1"/>
  <c r="Y148" i="15" s="1"/>
  <c r="G148" i="15"/>
  <c r="Q148" i="15" s="1"/>
  <c r="T148" i="15"/>
  <c r="M149" i="15"/>
  <c r="V149" i="15"/>
  <c r="S152" i="15"/>
  <c r="AM152" i="15" s="1"/>
  <c r="Y152" i="15" s="1"/>
  <c r="G152" i="15"/>
  <c r="Q152" i="15" s="1"/>
  <c r="T152" i="15"/>
  <c r="AB152" i="15"/>
  <c r="M153" i="15"/>
  <c r="V153" i="15"/>
  <c r="T157" i="15"/>
  <c r="J157" i="15"/>
  <c r="AJ157" i="15" s="1"/>
  <c r="S157" i="15"/>
  <c r="AM157" i="15" s="1"/>
  <c r="G157" i="15"/>
  <c r="Q157" i="15" s="1"/>
  <c r="W157" i="15"/>
  <c r="AC157" i="15" s="1"/>
  <c r="M158" i="15"/>
  <c r="R162" i="15"/>
  <c r="U163" i="15"/>
  <c r="T165" i="15"/>
  <c r="J165" i="15"/>
  <c r="AJ165" i="15" s="1"/>
  <c r="S165" i="15"/>
  <c r="AM165" i="15" s="1"/>
  <c r="G165" i="15"/>
  <c r="Q165" i="15" s="1"/>
  <c r="W165" i="15"/>
  <c r="AC165" i="15" s="1"/>
  <c r="M166" i="15"/>
  <c r="AL41" i="14"/>
  <c r="Y41" i="14" s="1"/>
  <c r="AB41" i="14"/>
  <c r="AL49" i="14"/>
  <c r="Y49" i="14" s="1"/>
  <c r="AB49" i="14"/>
  <c r="AL57" i="14"/>
  <c r="Y57" i="14" s="1"/>
  <c r="AB57" i="14"/>
  <c r="Y71" i="14"/>
  <c r="AB108" i="14"/>
  <c r="AL108" i="14"/>
  <c r="Y108" i="14" s="1"/>
  <c r="W149" i="15"/>
  <c r="AC149" i="15" s="1"/>
  <c r="W153" i="15"/>
  <c r="AC153" i="15" s="1"/>
  <c r="U162" i="15"/>
  <c r="T164" i="15"/>
  <c r="J164" i="15"/>
  <c r="AJ164" i="15" s="1"/>
  <c r="S164" i="15"/>
  <c r="AM164" i="15" s="1"/>
  <c r="G164" i="15"/>
  <c r="Q164" i="15" s="1"/>
  <c r="W164" i="15"/>
  <c r="AC164" i="15" s="1"/>
  <c r="AL33" i="14"/>
  <c r="AL36" i="14"/>
  <c r="Y36" i="14" s="1"/>
  <c r="AB36" i="14"/>
  <c r="AL44" i="14"/>
  <c r="Y44" i="14" s="1"/>
  <c r="AB44" i="14"/>
  <c r="AL52" i="14"/>
  <c r="Y52" i="14" s="1"/>
  <c r="AB52" i="14"/>
  <c r="AL60" i="14"/>
  <c r="Y60" i="14" s="1"/>
  <c r="AB60" i="14"/>
  <c r="AC63" i="14"/>
  <c r="Y67" i="14"/>
  <c r="AB77" i="14"/>
  <c r="AL77" i="14"/>
  <c r="Y77" i="14" s="1"/>
  <c r="AB79" i="14"/>
  <c r="AL79" i="14"/>
  <c r="Y79" i="14" s="1"/>
  <c r="AB81" i="14"/>
  <c r="AL81" i="14"/>
  <c r="Y81" i="14" s="1"/>
  <c r="AB83" i="14"/>
  <c r="AL83" i="14"/>
  <c r="Y83" i="14" s="1"/>
  <c r="AB85" i="14"/>
  <c r="AL85" i="14"/>
  <c r="Y85" i="14" s="1"/>
  <c r="AB87" i="14"/>
  <c r="AL87" i="14"/>
  <c r="Y87" i="14" s="1"/>
  <c r="AB89" i="14"/>
  <c r="AL89" i="14"/>
  <c r="Y89" i="14" s="1"/>
  <c r="AB91" i="14"/>
  <c r="AL91" i="14"/>
  <c r="Y91" i="14" s="1"/>
  <c r="AB93" i="14"/>
  <c r="AL93" i="14"/>
  <c r="Y93" i="14" s="1"/>
  <c r="AB95" i="14"/>
  <c r="AL95" i="14"/>
  <c r="Y95" i="14" s="1"/>
  <c r="AB97" i="14"/>
  <c r="AL97" i="14"/>
  <c r="Y97" i="14" s="1"/>
  <c r="AB99" i="14"/>
  <c r="AL99" i="14"/>
  <c r="Y99" i="14" s="1"/>
  <c r="AB101" i="14"/>
  <c r="AL101" i="14"/>
  <c r="Y101" i="14" s="1"/>
  <c r="AB103" i="14"/>
  <c r="AL103" i="14"/>
  <c r="Y103" i="14" s="1"/>
  <c r="AB105" i="14"/>
  <c r="AL105" i="14"/>
  <c r="Y105" i="14" s="1"/>
  <c r="AB113" i="14"/>
  <c r="AL113" i="14"/>
  <c r="Y113" i="14" s="1"/>
  <c r="AB123" i="14"/>
  <c r="AL123" i="14"/>
  <c r="Y123" i="14" s="1"/>
  <c r="S147" i="15"/>
  <c r="AM147" i="15" s="1"/>
  <c r="G147" i="15"/>
  <c r="Q147" i="15" s="1"/>
  <c r="T147" i="15"/>
  <c r="S151" i="15"/>
  <c r="AM151" i="15" s="1"/>
  <c r="G151" i="15"/>
  <c r="Q151" i="15" s="1"/>
  <c r="T151" i="15"/>
  <c r="S155" i="15"/>
  <c r="AM155" i="15" s="1"/>
  <c r="G155" i="15"/>
  <c r="Q155" i="15" s="1"/>
  <c r="T155" i="15"/>
  <c r="AL160" i="15"/>
  <c r="Y160" i="15" s="1"/>
  <c r="AB160" i="15"/>
  <c r="V162" i="15"/>
  <c r="T163" i="15"/>
  <c r="J163" i="15"/>
  <c r="AJ163" i="15" s="1"/>
  <c r="S163" i="15"/>
  <c r="AM163" i="15" s="1"/>
  <c r="G163" i="15"/>
  <c r="Q163" i="15" s="1"/>
  <c r="W163" i="15"/>
  <c r="AC163" i="15" s="1"/>
  <c r="AL168" i="15"/>
  <c r="Y168" i="15" s="1"/>
  <c r="AB168" i="15"/>
  <c r="AL39" i="14"/>
  <c r="Y39" i="14" s="1"/>
  <c r="AB39" i="14"/>
  <c r="AL47" i="14"/>
  <c r="Y47" i="14" s="1"/>
  <c r="AB47" i="14"/>
  <c r="AL55" i="14"/>
  <c r="Y55" i="14" s="1"/>
  <c r="AB55" i="14"/>
  <c r="AB66" i="14"/>
  <c r="AL66" i="14"/>
  <c r="Y66" i="14" s="1"/>
  <c r="AB110" i="14"/>
  <c r="AL110" i="14"/>
  <c r="Y110" i="14" s="1"/>
  <c r="AB72" i="14"/>
  <c r="AC74" i="14"/>
  <c r="AB116" i="14"/>
  <c r="AL65" i="14"/>
  <c r="Y65" i="14" s="1"/>
  <c r="AL69" i="14"/>
  <c r="Y69" i="14" s="1"/>
  <c r="AC75" i="14"/>
  <c r="AL76" i="14"/>
  <c r="Y76" i="14" s="1"/>
  <c r="AC126" i="14"/>
  <c r="AC128" i="14"/>
  <c r="R170" i="15"/>
  <c r="R171" i="15"/>
  <c r="R172" i="15"/>
  <c r="R173" i="15"/>
  <c r="R174" i="15"/>
  <c r="R175" i="15"/>
  <c r="R176" i="15"/>
  <c r="R177" i="15"/>
  <c r="R178" i="15"/>
  <c r="R179" i="15"/>
  <c r="R180" i="15"/>
  <c r="R181" i="15"/>
  <c r="R182" i="15"/>
  <c r="AL62" i="14"/>
  <c r="AC65" i="14"/>
  <c r="AC69" i="14"/>
  <c r="AB74" i="14"/>
  <c r="AC76" i="14"/>
  <c r="AC77" i="14"/>
  <c r="AC78" i="14"/>
  <c r="AC79" i="14"/>
  <c r="G170" i="15"/>
  <c r="Q170" i="15" s="1"/>
  <c r="S170" i="15"/>
  <c r="AM170" i="15" s="1"/>
  <c r="G171" i="15"/>
  <c r="Q171" i="15" s="1"/>
  <c r="S171" i="15"/>
  <c r="AM171" i="15" s="1"/>
  <c r="G172" i="15"/>
  <c r="Q172" i="15" s="1"/>
  <c r="S172" i="15"/>
  <c r="AM172" i="15" s="1"/>
  <c r="G173" i="15"/>
  <c r="Q173" i="15" s="1"/>
  <c r="S173" i="15"/>
  <c r="AM173" i="15" s="1"/>
  <c r="G174" i="15"/>
  <c r="Q174" i="15" s="1"/>
  <c r="S174" i="15"/>
  <c r="AM174" i="15" s="1"/>
  <c r="G175" i="15"/>
  <c r="Q175" i="15" s="1"/>
  <c r="S175" i="15"/>
  <c r="AM175" i="15" s="1"/>
  <c r="G176" i="15"/>
  <c r="Q176" i="15" s="1"/>
  <c r="S176" i="15"/>
  <c r="AM176" i="15" s="1"/>
  <c r="G177" i="15"/>
  <c r="Q177" i="15" s="1"/>
  <c r="S177" i="15"/>
  <c r="AM177" i="15" s="1"/>
  <c r="G178" i="15"/>
  <c r="Q178" i="15" s="1"/>
  <c r="S178" i="15"/>
  <c r="AM178" i="15" s="1"/>
  <c r="G179" i="15"/>
  <c r="Q179" i="15" s="1"/>
  <c r="S179" i="15"/>
  <c r="AM179" i="15" s="1"/>
  <c r="G180" i="15"/>
  <c r="Q180" i="15" s="1"/>
  <c r="S180" i="15"/>
  <c r="AM180" i="15" s="1"/>
  <c r="G181" i="15"/>
  <c r="Q181" i="15" s="1"/>
  <c r="S181" i="15"/>
  <c r="AM181" i="15" s="1"/>
  <c r="G182" i="15"/>
  <c r="Q182" i="15" s="1"/>
  <c r="S182" i="15"/>
  <c r="AM182" i="15" s="1"/>
  <c r="U62" i="14"/>
  <c r="M62" i="14"/>
  <c r="S62" i="14"/>
  <c r="AM62" i="14" s="1"/>
  <c r="AC62" i="14"/>
  <c r="J170" i="15"/>
  <c r="AJ170" i="15" s="1"/>
  <c r="J171" i="15"/>
  <c r="AJ171" i="15" s="1"/>
  <c r="J172" i="15"/>
  <c r="AJ172" i="15" s="1"/>
  <c r="J173" i="15"/>
  <c r="AJ173" i="15" s="1"/>
  <c r="J174" i="15"/>
  <c r="AJ174" i="15" s="1"/>
  <c r="J175" i="15"/>
  <c r="AJ175" i="15" s="1"/>
  <c r="J176" i="15"/>
  <c r="AJ176" i="15" s="1"/>
  <c r="J177" i="15"/>
  <c r="AJ177" i="15" s="1"/>
  <c r="J178" i="15"/>
  <c r="AJ178" i="15" s="1"/>
  <c r="J179" i="15"/>
  <c r="AJ179" i="15" s="1"/>
  <c r="J180" i="15"/>
  <c r="AJ180" i="15" s="1"/>
  <c r="J181" i="15"/>
  <c r="AJ181" i="15" s="1"/>
  <c r="J182" i="15"/>
  <c r="AJ182" i="15" s="1"/>
  <c r="AC66" i="14"/>
  <c r="AC70" i="14"/>
  <c r="M64" i="14"/>
  <c r="U64" i="14"/>
  <c r="M65" i="14"/>
  <c r="U65" i="14"/>
  <c r="M66" i="14"/>
  <c r="U66" i="14"/>
  <c r="M67" i="14"/>
  <c r="U67" i="14"/>
  <c r="M68" i="14"/>
  <c r="U68" i="14"/>
  <c r="M69" i="14"/>
  <c r="U69" i="14"/>
  <c r="M70" i="14"/>
  <c r="U70" i="14"/>
  <c r="M71" i="14"/>
  <c r="U71" i="14"/>
  <c r="M72" i="14"/>
  <c r="U72" i="14"/>
  <c r="M73" i="14"/>
  <c r="U73" i="14"/>
  <c r="M74" i="14"/>
  <c r="U74" i="14"/>
  <c r="M75" i="14"/>
  <c r="U75" i="14"/>
  <c r="M76" i="14"/>
  <c r="U76" i="14"/>
  <c r="M77" i="14"/>
  <c r="U77" i="14"/>
  <c r="M78" i="14"/>
  <c r="U78" i="14"/>
  <c r="M79" i="14"/>
  <c r="U79" i="14"/>
  <c r="M80" i="14"/>
  <c r="U80" i="14"/>
  <c r="M81" i="14"/>
  <c r="U81" i="14"/>
  <c r="M82" i="14"/>
  <c r="U82" i="14"/>
  <c r="M83" i="14"/>
  <c r="U83" i="14"/>
  <c r="M84" i="14"/>
  <c r="U84" i="14"/>
  <c r="M85" i="14"/>
  <c r="U85" i="14"/>
  <c r="M86" i="14"/>
  <c r="U86" i="14"/>
  <c r="M87" i="14"/>
  <c r="U87" i="14"/>
  <c r="M88" i="14"/>
  <c r="U88" i="14"/>
  <c r="M89" i="14"/>
  <c r="U89" i="14"/>
  <c r="M90" i="14"/>
  <c r="U90" i="14"/>
  <c r="M91" i="14"/>
  <c r="U91" i="14"/>
  <c r="M92" i="14"/>
  <c r="U92" i="14"/>
  <c r="M93" i="14"/>
  <c r="U93" i="14"/>
  <c r="M94" i="14"/>
  <c r="U94" i="14"/>
  <c r="M95" i="14"/>
  <c r="U95" i="14"/>
  <c r="M96" i="14"/>
  <c r="U96" i="14"/>
  <c r="M97" i="14"/>
  <c r="U97" i="14"/>
  <c r="M98" i="14"/>
  <c r="U98" i="14"/>
  <c r="M99" i="14"/>
  <c r="U99" i="14"/>
  <c r="M100" i="14"/>
  <c r="U100" i="14"/>
  <c r="M101" i="14"/>
  <c r="U101" i="14"/>
  <c r="M102" i="14"/>
  <c r="U102" i="14"/>
  <c r="M103" i="14"/>
  <c r="U103" i="14"/>
  <c r="M104" i="14"/>
  <c r="U104" i="14"/>
  <c r="M105" i="14"/>
  <c r="U105" i="14"/>
  <c r="M106" i="14"/>
  <c r="U106" i="14"/>
  <c r="M107" i="14"/>
  <c r="U107" i="14"/>
  <c r="M108" i="14"/>
  <c r="U108" i="14"/>
  <c r="M109" i="14"/>
  <c r="U109" i="14"/>
  <c r="M110" i="14"/>
  <c r="U110" i="14"/>
  <c r="M111" i="14"/>
  <c r="U111" i="14"/>
  <c r="M112" i="14"/>
  <c r="U112" i="14"/>
  <c r="M113" i="14"/>
  <c r="U113" i="14"/>
  <c r="M114" i="14"/>
  <c r="U114" i="14"/>
  <c r="M115" i="14"/>
  <c r="U115" i="14"/>
  <c r="M116" i="14"/>
  <c r="U116" i="14"/>
  <c r="M117" i="14"/>
  <c r="U117" i="14"/>
  <c r="M118" i="14"/>
  <c r="U118" i="14"/>
  <c r="M119" i="14"/>
  <c r="U119" i="14"/>
  <c r="M120" i="14"/>
  <c r="U120" i="14"/>
  <c r="M121" i="14"/>
  <c r="U121" i="14"/>
  <c r="M122" i="14"/>
  <c r="U122" i="14"/>
  <c r="M123" i="14"/>
  <c r="U123" i="14"/>
  <c r="M124" i="14"/>
  <c r="U124" i="14"/>
  <c r="M125" i="14"/>
  <c r="U125" i="14"/>
  <c r="AL127" i="14"/>
  <c r="Y127" i="14" s="1"/>
  <c r="AB127" i="14"/>
  <c r="AL129" i="14"/>
  <c r="V77" i="14"/>
  <c r="V183" i="14" s="1"/>
  <c r="V78" i="14"/>
  <c r="V79" i="14"/>
  <c r="V80" i="14"/>
  <c r="V81" i="14"/>
  <c r="V82" i="14"/>
  <c r="V83" i="14"/>
  <c r="V84" i="14"/>
  <c r="V85" i="14"/>
  <c r="V86" i="14"/>
  <c r="V87" i="14"/>
  <c r="V88" i="14"/>
  <c r="V89" i="14"/>
  <c r="V90" i="14"/>
  <c r="V91" i="14"/>
  <c r="V92" i="14"/>
  <c r="V93" i="14"/>
  <c r="V94" i="14"/>
  <c r="V95" i="14"/>
  <c r="V96" i="14"/>
  <c r="V97" i="14"/>
  <c r="V98" i="14"/>
  <c r="V99" i="14"/>
  <c r="V100" i="14"/>
  <c r="V101" i="14"/>
  <c r="V102" i="14"/>
  <c r="V103" i="14"/>
  <c r="V104" i="14"/>
  <c r="V105" i="14"/>
  <c r="V106" i="14"/>
  <c r="V107" i="14"/>
  <c r="V108" i="14"/>
  <c r="V109" i="14"/>
  <c r="V110" i="14"/>
  <c r="V111" i="14"/>
  <c r="V112" i="14"/>
  <c r="V113" i="14"/>
  <c r="V114" i="14"/>
  <c r="V115" i="14"/>
  <c r="V116" i="14"/>
  <c r="V117" i="14"/>
  <c r="V118" i="14"/>
  <c r="V119" i="14"/>
  <c r="V120" i="14"/>
  <c r="V121" i="14"/>
  <c r="V122" i="14"/>
  <c r="V123" i="14"/>
  <c r="V124" i="14"/>
  <c r="V125" i="14"/>
  <c r="T127" i="14"/>
  <c r="J127" i="14"/>
  <c r="AJ127" i="14" s="1"/>
  <c r="S127" i="14"/>
  <c r="AM127" i="14" s="1"/>
  <c r="T129" i="14"/>
  <c r="J129" i="14"/>
  <c r="AJ129" i="14" s="1"/>
  <c r="V129" i="14"/>
  <c r="S129" i="14"/>
  <c r="AM129" i="14" s="1"/>
  <c r="AD131" i="14"/>
  <c r="AD132" i="14"/>
  <c r="AD133" i="14"/>
  <c r="AD134" i="14"/>
  <c r="AD135" i="14"/>
  <c r="AD136" i="14"/>
  <c r="AD137" i="14"/>
  <c r="AD138" i="14"/>
  <c r="AD139" i="14"/>
  <c r="AD140" i="14"/>
  <c r="AD141" i="14"/>
  <c r="AD142" i="14"/>
  <c r="AD143" i="14"/>
  <c r="AD144" i="14"/>
  <c r="AD145" i="14"/>
  <c r="AD146" i="14"/>
  <c r="AD147" i="14"/>
  <c r="AD148" i="14"/>
  <c r="AD149" i="14"/>
  <c r="AD150" i="14"/>
  <c r="AD151" i="14"/>
  <c r="AD152" i="14"/>
  <c r="AD153" i="14"/>
  <c r="AD154" i="14"/>
  <c r="AD155" i="14"/>
  <c r="AD156" i="14"/>
  <c r="AD157" i="14"/>
  <c r="AD158" i="14"/>
  <c r="AD159" i="14"/>
  <c r="AD160" i="14"/>
  <c r="AD161" i="14"/>
  <c r="AD162" i="14"/>
  <c r="AD163" i="14"/>
  <c r="AD164" i="14"/>
  <c r="AD165" i="14"/>
  <c r="AD169" i="14"/>
  <c r="AL91" i="13"/>
  <c r="W118" i="14"/>
  <c r="AC118" i="14" s="1"/>
  <c r="W119" i="14"/>
  <c r="AC119" i="14" s="1"/>
  <c r="W120" i="14"/>
  <c r="AC120" i="14" s="1"/>
  <c r="W121" i="14"/>
  <c r="AC121" i="14" s="1"/>
  <c r="W122" i="14"/>
  <c r="AC122" i="14" s="1"/>
  <c r="W123" i="14"/>
  <c r="AC123" i="14" s="1"/>
  <c r="W124" i="14"/>
  <c r="AC124" i="14" s="1"/>
  <c r="W125" i="14"/>
  <c r="AC125" i="14" s="1"/>
  <c r="AL130" i="14"/>
  <c r="T130" i="14"/>
  <c r="J130" i="14"/>
  <c r="AJ130" i="14" s="1"/>
  <c r="V130" i="14"/>
  <c r="S130" i="14"/>
  <c r="AM130" i="14" s="1"/>
  <c r="AD168" i="14"/>
  <c r="AL126" i="14"/>
  <c r="AL128" i="14"/>
  <c r="AB128" i="14"/>
  <c r="T126" i="14"/>
  <c r="J126" i="14"/>
  <c r="AJ126" i="14" s="1"/>
  <c r="S126" i="14"/>
  <c r="AM126" i="14" s="1"/>
  <c r="T128" i="14"/>
  <c r="J128" i="14"/>
  <c r="AJ128" i="14" s="1"/>
  <c r="S128" i="14"/>
  <c r="AM128" i="14" s="1"/>
  <c r="AD167" i="14"/>
  <c r="AD129" i="14"/>
  <c r="AD183" i="14" s="1"/>
  <c r="V131" i="14"/>
  <c r="V132" i="14"/>
  <c r="V133" i="14"/>
  <c r="V134" i="14"/>
  <c r="V135" i="14"/>
  <c r="V136" i="14"/>
  <c r="V137" i="14"/>
  <c r="V138" i="14"/>
  <c r="V139" i="14"/>
  <c r="V140" i="14"/>
  <c r="V141" i="14"/>
  <c r="V142" i="14"/>
  <c r="V143" i="14"/>
  <c r="V144" i="14"/>
  <c r="V145" i="14"/>
  <c r="V146" i="14"/>
  <c r="V147" i="14"/>
  <c r="V148" i="14"/>
  <c r="V149" i="14"/>
  <c r="V150" i="14"/>
  <c r="V151" i="14"/>
  <c r="V152" i="14"/>
  <c r="V153" i="14"/>
  <c r="V154" i="14"/>
  <c r="V155" i="14"/>
  <c r="V156" i="14"/>
  <c r="V157" i="14"/>
  <c r="V158" i="14"/>
  <c r="V159" i="14"/>
  <c r="V160" i="14"/>
  <c r="V161" i="14"/>
  <c r="V162" i="14"/>
  <c r="V163" i="14"/>
  <c r="V164" i="14"/>
  <c r="V165" i="14"/>
  <c r="V166" i="14"/>
  <c r="V167" i="14"/>
  <c r="V168" i="14"/>
  <c r="V169" i="14"/>
  <c r="V170" i="14"/>
  <c r="V171" i="14"/>
  <c r="V172" i="14"/>
  <c r="V173" i="14"/>
  <c r="V174" i="14"/>
  <c r="V175" i="14"/>
  <c r="V176" i="14"/>
  <c r="V177" i="14"/>
  <c r="V178" i="14"/>
  <c r="V179" i="14"/>
  <c r="V180" i="14"/>
  <c r="V181" i="14"/>
  <c r="V182" i="14"/>
  <c r="M33" i="13"/>
  <c r="M34" i="13"/>
  <c r="U34" i="13"/>
  <c r="M35" i="13"/>
  <c r="U35" i="13"/>
  <c r="M36" i="13"/>
  <c r="U36" i="13"/>
  <c r="M37" i="13"/>
  <c r="U37" i="13"/>
  <c r="M38" i="13"/>
  <c r="U38" i="13"/>
  <c r="M39" i="13"/>
  <c r="U39" i="13"/>
  <c r="M40" i="13"/>
  <c r="U40" i="13"/>
  <c r="M41" i="13"/>
  <c r="U41" i="13"/>
  <c r="M42" i="13"/>
  <c r="U42" i="13"/>
  <c r="M43" i="13"/>
  <c r="U43" i="13"/>
  <c r="M44" i="13"/>
  <c r="U44" i="13"/>
  <c r="M45" i="13"/>
  <c r="U45" i="13"/>
  <c r="M46" i="13"/>
  <c r="U46" i="13"/>
  <c r="M47" i="13"/>
  <c r="U47" i="13"/>
  <c r="M48" i="13"/>
  <c r="U48" i="13"/>
  <c r="M49" i="13"/>
  <c r="U49" i="13"/>
  <c r="M50" i="13"/>
  <c r="U50" i="13"/>
  <c r="M51" i="13"/>
  <c r="U51" i="13"/>
  <c r="M52" i="13"/>
  <c r="U52" i="13"/>
  <c r="M53" i="13"/>
  <c r="U53" i="13"/>
  <c r="M54" i="13"/>
  <c r="U54" i="13"/>
  <c r="M55" i="13"/>
  <c r="U55" i="13"/>
  <c r="M56" i="13"/>
  <c r="U56" i="13"/>
  <c r="M57" i="13"/>
  <c r="U57" i="13"/>
  <c r="M58" i="13"/>
  <c r="U58" i="13"/>
  <c r="M59" i="13"/>
  <c r="U59" i="13"/>
  <c r="M60" i="13"/>
  <c r="U60" i="13"/>
  <c r="M61" i="13"/>
  <c r="U61" i="13"/>
  <c r="M62" i="13"/>
  <c r="U62" i="13"/>
  <c r="M63" i="13"/>
  <c r="U63" i="13"/>
  <c r="M64" i="13"/>
  <c r="U64" i="13"/>
  <c r="M65" i="13"/>
  <c r="U65" i="13"/>
  <c r="M66" i="13"/>
  <c r="U66" i="13"/>
  <c r="M67" i="13"/>
  <c r="U67" i="13"/>
  <c r="M68" i="13"/>
  <c r="U68" i="13"/>
  <c r="M69" i="13"/>
  <c r="U69" i="13"/>
  <c r="M70" i="13"/>
  <c r="U70" i="13"/>
  <c r="M71" i="13"/>
  <c r="U71" i="13"/>
  <c r="M72" i="13"/>
  <c r="U72" i="13"/>
  <c r="M73" i="13"/>
  <c r="U73" i="13"/>
  <c r="M74" i="13"/>
  <c r="U74" i="13"/>
  <c r="M75" i="13"/>
  <c r="U75" i="13"/>
  <c r="M76" i="13"/>
  <c r="U76" i="13"/>
  <c r="M77" i="13"/>
  <c r="U77" i="13"/>
  <c r="M78" i="13"/>
  <c r="U78" i="13"/>
  <c r="M79" i="13"/>
  <c r="U79" i="13"/>
  <c r="V33" i="13"/>
  <c r="AD33" i="13"/>
  <c r="AD183" i="13" s="1"/>
  <c r="V34" i="13"/>
  <c r="V35" i="13"/>
  <c r="V36" i="13"/>
  <c r="V37" i="13"/>
  <c r="V38" i="13"/>
  <c r="V39" i="13"/>
  <c r="V40" i="13"/>
  <c r="V41" i="13"/>
  <c r="V42" i="13"/>
  <c r="V43" i="13"/>
  <c r="V44" i="13"/>
  <c r="V45" i="13"/>
  <c r="V46" i="13"/>
  <c r="V47" i="13"/>
  <c r="V48" i="13"/>
  <c r="V49" i="13"/>
  <c r="V50" i="13"/>
  <c r="V51" i="13"/>
  <c r="V52" i="13"/>
  <c r="V53" i="13"/>
  <c r="V54" i="13"/>
  <c r="V55" i="13"/>
  <c r="V56" i="13"/>
  <c r="V57" i="13"/>
  <c r="V58" i="13"/>
  <c r="V59" i="13"/>
  <c r="V60" i="13"/>
  <c r="V61" i="13"/>
  <c r="V62" i="13"/>
  <c r="V63" i="13"/>
  <c r="V64" i="13"/>
  <c r="V65" i="13"/>
  <c r="V66" i="13"/>
  <c r="V67" i="13"/>
  <c r="V68" i="13"/>
  <c r="V69" i="13"/>
  <c r="V70" i="13"/>
  <c r="V71" i="13"/>
  <c r="V72" i="13"/>
  <c r="V73" i="13"/>
  <c r="V74" i="13"/>
  <c r="V75" i="13"/>
  <c r="U80" i="13"/>
  <c r="M80" i="13"/>
  <c r="T80" i="13"/>
  <c r="J80" i="13"/>
  <c r="AJ80" i="13" s="1"/>
  <c r="V80" i="13"/>
  <c r="U81" i="13"/>
  <c r="M81" i="13"/>
  <c r="T81" i="13"/>
  <c r="J81" i="13"/>
  <c r="AJ81" i="13" s="1"/>
  <c r="V81" i="13"/>
  <c r="U82" i="13"/>
  <c r="M82" i="13"/>
  <c r="T82" i="13"/>
  <c r="J82" i="13"/>
  <c r="AJ82" i="13" s="1"/>
  <c r="V82" i="13"/>
  <c r="U83" i="13"/>
  <c r="M83" i="13"/>
  <c r="T83" i="13"/>
  <c r="J83" i="13"/>
  <c r="AJ83" i="13" s="1"/>
  <c r="V83" i="13"/>
  <c r="U84" i="13"/>
  <c r="M84" i="13"/>
  <c r="T84" i="13"/>
  <c r="J84" i="13"/>
  <c r="AJ84" i="13" s="1"/>
  <c r="V84" i="13"/>
  <c r="U85" i="13"/>
  <c r="M85" i="13"/>
  <c r="T85" i="13"/>
  <c r="J85" i="13"/>
  <c r="AJ85" i="13" s="1"/>
  <c r="V85" i="13"/>
  <c r="U86" i="13"/>
  <c r="M86" i="13"/>
  <c r="T86" i="13"/>
  <c r="J86" i="13"/>
  <c r="AJ86" i="13" s="1"/>
  <c r="V86" i="13"/>
  <c r="U87" i="13"/>
  <c r="M87" i="13"/>
  <c r="T87" i="13"/>
  <c r="J87" i="13"/>
  <c r="AJ87" i="13" s="1"/>
  <c r="V87" i="13"/>
  <c r="U88" i="13"/>
  <c r="M88" i="13"/>
  <c r="T88" i="13"/>
  <c r="J88" i="13"/>
  <c r="AJ88" i="13" s="1"/>
  <c r="V88" i="13"/>
  <c r="U89" i="13"/>
  <c r="M89" i="13"/>
  <c r="T89" i="13"/>
  <c r="J89" i="13"/>
  <c r="AJ89" i="13" s="1"/>
  <c r="S89" i="13"/>
  <c r="AM89" i="13" s="1"/>
  <c r="G89" i="13"/>
  <c r="Q89" i="13" s="1"/>
  <c r="W33" i="13"/>
  <c r="W34" i="13"/>
  <c r="AC34" i="13" s="1"/>
  <c r="W35" i="13"/>
  <c r="AC35" i="13" s="1"/>
  <c r="W36" i="13"/>
  <c r="AC36" i="13" s="1"/>
  <c r="W37" i="13"/>
  <c r="AC37" i="13" s="1"/>
  <c r="W38" i="13"/>
  <c r="AC38" i="13" s="1"/>
  <c r="W39" i="13"/>
  <c r="AC39" i="13" s="1"/>
  <c r="W40" i="13"/>
  <c r="AC40" i="13" s="1"/>
  <c r="W41" i="13"/>
  <c r="AC41" i="13" s="1"/>
  <c r="W42" i="13"/>
  <c r="AC42" i="13" s="1"/>
  <c r="W43" i="13"/>
  <c r="AC43" i="13" s="1"/>
  <c r="W44" i="13"/>
  <c r="AC44" i="13" s="1"/>
  <c r="W45" i="13"/>
  <c r="AC45" i="13" s="1"/>
  <c r="W46" i="13"/>
  <c r="AC46" i="13" s="1"/>
  <c r="W47" i="13"/>
  <c r="AC47" i="13" s="1"/>
  <c r="W48" i="13"/>
  <c r="AC48" i="13" s="1"/>
  <c r="W49" i="13"/>
  <c r="AC49" i="13" s="1"/>
  <c r="W50" i="13"/>
  <c r="AC50" i="13" s="1"/>
  <c r="W51" i="13"/>
  <c r="AC51" i="13" s="1"/>
  <c r="W52" i="13"/>
  <c r="AC52" i="13" s="1"/>
  <c r="W53" i="13"/>
  <c r="AC53" i="13" s="1"/>
  <c r="W54" i="13"/>
  <c r="AC54" i="13" s="1"/>
  <c r="W55" i="13"/>
  <c r="AC55" i="13" s="1"/>
  <c r="W56" i="13"/>
  <c r="AC56" i="13" s="1"/>
  <c r="W57" i="13"/>
  <c r="AC57" i="13" s="1"/>
  <c r="W58" i="13"/>
  <c r="AC58" i="13" s="1"/>
  <c r="W59" i="13"/>
  <c r="AC59" i="13" s="1"/>
  <c r="W60" i="13"/>
  <c r="AC60" i="13" s="1"/>
  <c r="W61" i="13"/>
  <c r="AC61" i="13" s="1"/>
  <c r="W62" i="13"/>
  <c r="AC62" i="13" s="1"/>
  <c r="W63" i="13"/>
  <c r="AC63" i="13" s="1"/>
  <c r="W64" i="13"/>
  <c r="AC64" i="13" s="1"/>
  <c r="W65" i="13"/>
  <c r="AC65" i="13" s="1"/>
  <c r="W66" i="13"/>
  <c r="AC66" i="13" s="1"/>
  <c r="W67" i="13"/>
  <c r="AC67" i="13" s="1"/>
  <c r="W68" i="13"/>
  <c r="AC68" i="13" s="1"/>
  <c r="W69" i="13"/>
  <c r="AC69" i="13" s="1"/>
  <c r="W70" i="13"/>
  <c r="AC70" i="13" s="1"/>
  <c r="W71" i="13"/>
  <c r="AC71" i="13" s="1"/>
  <c r="W72" i="13"/>
  <c r="AC72" i="13" s="1"/>
  <c r="W73" i="13"/>
  <c r="AC73" i="13" s="1"/>
  <c r="W74" i="13"/>
  <c r="AC74" i="13" s="1"/>
  <c r="W75" i="13"/>
  <c r="AC75" i="13" s="1"/>
  <c r="G80" i="13"/>
  <c r="Q80" i="13" s="1"/>
  <c r="W80" i="13"/>
  <c r="G81" i="13"/>
  <c r="Q81" i="13" s="1"/>
  <c r="W81" i="13"/>
  <c r="G82" i="13"/>
  <c r="Q82" i="13" s="1"/>
  <c r="W82" i="13"/>
  <c r="G83" i="13"/>
  <c r="Q83" i="13" s="1"/>
  <c r="W83" i="13"/>
  <c r="AC83" i="13" s="1"/>
  <c r="G84" i="13"/>
  <c r="Q84" i="13" s="1"/>
  <c r="W84" i="13"/>
  <c r="G85" i="13"/>
  <c r="Q85" i="13" s="1"/>
  <c r="W85" i="13"/>
  <c r="G86" i="13"/>
  <c r="Q86" i="13" s="1"/>
  <c r="W86" i="13"/>
  <c r="G87" i="13"/>
  <c r="Q87" i="13" s="1"/>
  <c r="W87" i="13"/>
  <c r="G88" i="13"/>
  <c r="Q88" i="13" s="1"/>
  <c r="W88" i="13"/>
  <c r="AL92" i="13"/>
  <c r="AL93" i="13"/>
  <c r="AL94" i="13"/>
  <c r="AL95" i="13"/>
  <c r="AL96" i="13"/>
  <c r="AL97" i="13"/>
  <c r="AL98" i="13"/>
  <c r="AL99" i="13"/>
  <c r="AL100" i="13"/>
  <c r="AL101" i="13"/>
  <c r="AL102" i="13"/>
  <c r="AL103" i="13"/>
  <c r="AL104" i="13"/>
  <c r="AL105" i="13"/>
  <c r="AL106" i="13"/>
  <c r="AL107" i="13"/>
  <c r="AL108" i="13"/>
  <c r="AL109" i="13"/>
  <c r="AC89" i="13"/>
  <c r="W91" i="13"/>
  <c r="AC91" i="13" s="1"/>
  <c r="V91" i="13"/>
  <c r="U91" i="13"/>
  <c r="M91" i="13"/>
  <c r="T91" i="13"/>
  <c r="J91" i="13"/>
  <c r="AJ91" i="13" s="1"/>
  <c r="S91" i="13"/>
  <c r="AM91" i="13" s="1"/>
  <c r="G91" i="13"/>
  <c r="Q91" i="13" s="1"/>
  <c r="R131" i="14"/>
  <c r="R132" i="14"/>
  <c r="R133" i="14"/>
  <c r="R134" i="14"/>
  <c r="R135" i="14"/>
  <c r="R136" i="14"/>
  <c r="R137" i="14"/>
  <c r="R138" i="14"/>
  <c r="R139" i="14"/>
  <c r="R140" i="14"/>
  <c r="R141" i="14"/>
  <c r="R142" i="14"/>
  <c r="R143" i="14"/>
  <c r="R144" i="14"/>
  <c r="R145" i="14"/>
  <c r="R146" i="14"/>
  <c r="R147" i="14"/>
  <c r="R148" i="14"/>
  <c r="R149" i="14"/>
  <c r="R150" i="14"/>
  <c r="R151" i="14"/>
  <c r="R152" i="14"/>
  <c r="R153" i="14"/>
  <c r="R154" i="14"/>
  <c r="R155" i="14"/>
  <c r="R156" i="14"/>
  <c r="R157" i="14"/>
  <c r="R158" i="14"/>
  <c r="R159" i="14"/>
  <c r="R160" i="14"/>
  <c r="R161" i="14"/>
  <c r="R162" i="14"/>
  <c r="R163" i="14"/>
  <c r="R164" i="14"/>
  <c r="R165" i="14"/>
  <c r="R166" i="14"/>
  <c r="R167" i="14"/>
  <c r="R168" i="14"/>
  <c r="R169" i="14"/>
  <c r="R170" i="14"/>
  <c r="R171" i="14"/>
  <c r="R172" i="14"/>
  <c r="R173" i="14"/>
  <c r="R174" i="14"/>
  <c r="R175" i="14"/>
  <c r="R176" i="14"/>
  <c r="R177" i="14"/>
  <c r="R178" i="14"/>
  <c r="R179" i="14"/>
  <c r="R180" i="14"/>
  <c r="R181" i="14"/>
  <c r="R182" i="14"/>
  <c r="R90" i="13"/>
  <c r="AC112" i="13"/>
  <c r="R33" i="13"/>
  <c r="T33" i="13" s="1"/>
  <c r="R34" i="13"/>
  <c r="R35" i="13"/>
  <c r="R36" i="13"/>
  <c r="R37" i="13"/>
  <c r="R38" i="13"/>
  <c r="R39" i="13"/>
  <c r="R40" i="13"/>
  <c r="R41" i="13"/>
  <c r="R42" i="13"/>
  <c r="R43" i="13"/>
  <c r="R44" i="13"/>
  <c r="R45" i="13"/>
  <c r="R46" i="13"/>
  <c r="R47" i="13"/>
  <c r="R48" i="13"/>
  <c r="R49" i="13"/>
  <c r="R50" i="13"/>
  <c r="R51" i="13"/>
  <c r="R52" i="13"/>
  <c r="R53" i="13"/>
  <c r="R54" i="13"/>
  <c r="R55" i="13"/>
  <c r="R56" i="13"/>
  <c r="R57" i="13"/>
  <c r="R58" i="13"/>
  <c r="R59" i="13"/>
  <c r="R60" i="13"/>
  <c r="R61" i="13"/>
  <c r="R62" i="13"/>
  <c r="R63" i="13"/>
  <c r="R64" i="13"/>
  <c r="R65" i="13"/>
  <c r="R66" i="13"/>
  <c r="R67" i="13"/>
  <c r="R68" i="13"/>
  <c r="R69" i="13"/>
  <c r="R70" i="13"/>
  <c r="R71" i="13"/>
  <c r="R72" i="13"/>
  <c r="R73" i="13"/>
  <c r="R74" i="13"/>
  <c r="R75" i="13"/>
  <c r="R76" i="13"/>
  <c r="R77" i="13"/>
  <c r="R78" i="13"/>
  <c r="R79" i="13"/>
  <c r="AC79" i="13"/>
  <c r="AC80" i="13"/>
  <c r="AC81" i="13"/>
  <c r="AC82" i="13"/>
  <c r="AC84" i="13"/>
  <c r="AC85" i="13"/>
  <c r="AC86" i="13"/>
  <c r="AC87" i="13"/>
  <c r="AC88" i="13"/>
  <c r="J131" i="14"/>
  <c r="AJ131" i="14" s="1"/>
  <c r="J132" i="14"/>
  <c r="AJ132" i="14" s="1"/>
  <c r="J133" i="14"/>
  <c r="AJ133" i="14" s="1"/>
  <c r="J134" i="14"/>
  <c r="AJ134" i="14" s="1"/>
  <c r="J135" i="14"/>
  <c r="AJ135" i="14" s="1"/>
  <c r="J136" i="14"/>
  <c r="AJ136" i="14" s="1"/>
  <c r="J137" i="14"/>
  <c r="AJ137" i="14" s="1"/>
  <c r="J138" i="14"/>
  <c r="AJ138" i="14" s="1"/>
  <c r="J139" i="14"/>
  <c r="AJ139" i="14" s="1"/>
  <c r="J140" i="14"/>
  <c r="AJ140" i="14" s="1"/>
  <c r="J141" i="14"/>
  <c r="AJ141" i="14" s="1"/>
  <c r="J142" i="14"/>
  <c r="AJ142" i="14" s="1"/>
  <c r="J143" i="14"/>
  <c r="AJ143" i="14" s="1"/>
  <c r="J144" i="14"/>
  <c r="AJ144" i="14" s="1"/>
  <c r="J145" i="14"/>
  <c r="AJ145" i="14" s="1"/>
  <c r="J146" i="14"/>
  <c r="AJ146" i="14" s="1"/>
  <c r="J147" i="14"/>
  <c r="AJ147" i="14" s="1"/>
  <c r="J148" i="14"/>
  <c r="AJ148" i="14" s="1"/>
  <c r="J149" i="14"/>
  <c r="AJ149" i="14" s="1"/>
  <c r="J150" i="14"/>
  <c r="AJ150" i="14" s="1"/>
  <c r="J151" i="14"/>
  <c r="AJ151" i="14" s="1"/>
  <c r="J152" i="14"/>
  <c r="AJ152" i="14" s="1"/>
  <c r="J153" i="14"/>
  <c r="AJ153" i="14" s="1"/>
  <c r="J154" i="14"/>
  <c r="AJ154" i="14" s="1"/>
  <c r="J155" i="14"/>
  <c r="AJ155" i="14" s="1"/>
  <c r="J156" i="14"/>
  <c r="AJ156" i="14" s="1"/>
  <c r="J157" i="14"/>
  <c r="AJ157" i="14" s="1"/>
  <c r="J158" i="14"/>
  <c r="AJ158" i="14" s="1"/>
  <c r="J159" i="14"/>
  <c r="AJ159" i="14" s="1"/>
  <c r="J160" i="14"/>
  <c r="AJ160" i="14" s="1"/>
  <c r="J161" i="14"/>
  <c r="AJ161" i="14" s="1"/>
  <c r="J162" i="14"/>
  <c r="AJ162" i="14" s="1"/>
  <c r="J163" i="14"/>
  <c r="AJ163" i="14" s="1"/>
  <c r="J164" i="14"/>
  <c r="AJ164" i="14" s="1"/>
  <c r="J165" i="14"/>
  <c r="AJ165" i="14" s="1"/>
  <c r="J166" i="14"/>
  <c r="AJ166" i="14" s="1"/>
  <c r="J167" i="14"/>
  <c r="AJ167" i="14" s="1"/>
  <c r="J168" i="14"/>
  <c r="AJ168" i="14" s="1"/>
  <c r="J169" i="14"/>
  <c r="AJ169" i="14" s="1"/>
  <c r="J170" i="14"/>
  <c r="AJ170" i="14" s="1"/>
  <c r="J171" i="14"/>
  <c r="AJ171" i="14" s="1"/>
  <c r="J172" i="14"/>
  <c r="AJ172" i="14" s="1"/>
  <c r="J173" i="14"/>
  <c r="AJ173" i="14" s="1"/>
  <c r="J174" i="14"/>
  <c r="AJ174" i="14" s="1"/>
  <c r="J175" i="14"/>
  <c r="AJ175" i="14" s="1"/>
  <c r="J176" i="14"/>
  <c r="AJ176" i="14" s="1"/>
  <c r="J177" i="14"/>
  <c r="AJ177" i="14" s="1"/>
  <c r="J178" i="14"/>
  <c r="AJ178" i="14" s="1"/>
  <c r="J179" i="14"/>
  <c r="AJ179" i="14" s="1"/>
  <c r="J180" i="14"/>
  <c r="AJ180" i="14" s="1"/>
  <c r="J181" i="14"/>
  <c r="AJ181" i="14" s="1"/>
  <c r="J182" i="14"/>
  <c r="AJ182" i="14" s="1"/>
  <c r="G33" i="13"/>
  <c r="Q33" i="13" s="1"/>
  <c r="S33" i="13" s="1"/>
  <c r="G34" i="13"/>
  <c r="Q34" i="13" s="1"/>
  <c r="G35" i="13"/>
  <c r="Q35" i="13" s="1"/>
  <c r="G36" i="13"/>
  <c r="Q36" i="13" s="1"/>
  <c r="G37" i="13"/>
  <c r="Q37" i="13" s="1"/>
  <c r="G38" i="13"/>
  <c r="Q38" i="13" s="1"/>
  <c r="G39" i="13"/>
  <c r="Q39" i="13" s="1"/>
  <c r="G40" i="13"/>
  <c r="Q40" i="13" s="1"/>
  <c r="G41" i="13"/>
  <c r="Q41" i="13" s="1"/>
  <c r="G42" i="13"/>
  <c r="Q42" i="13" s="1"/>
  <c r="G43" i="13"/>
  <c r="Q43" i="13" s="1"/>
  <c r="G44" i="13"/>
  <c r="Q44" i="13" s="1"/>
  <c r="G45" i="13"/>
  <c r="Q45" i="13" s="1"/>
  <c r="G46" i="13"/>
  <c r="Q46" i="13" s="1"/>
  <c r="G47" i="13"/>
  <c r="Q47" i="13" s="1"/>
  <c r="G48" i="13"/>
  <c r="Q48" i="13" s="1"/>
  <c r="G49" i="13"/>
  <c r="Q49" i="13" s="1"/>
  <c r="G50" i="13"/>
  <c r="Q50" i="13" s="1"/>
  <c r="G51" i="13"/>
  <c r="Q51" i="13" s="1"/>
  <c r="G52" i="13"/>
  <c r="Q52" i="13" s="1"/>
  <c r="G53" i="13"/>
  <c r="Q53" i="13" s="1"/>
  <c r="G54" i="13"/>
  <c r="Q54" i="13" s="1"/>
  <c r="G55" i="13"/>
  <c r="Q55" i="13" s="1"/>
  <c r="G56" i="13"/>
  <c r="Q56" i="13" s="1"/>
  <c r="G57" i="13"/>
  <c r="Q57" i="13" s="1"/>
  <c r="G58" i="13"/>
  <c r="Q58" i="13" s="1"/>
  <c r="G59" i="13"/>
  <c r="Q59" i="13" s="1"/>
  <c r="G60" i="13"/>
  <c r="Q60" i="13" s="1"/>
  <c r="G61" i="13"/>
  <c r="Q61" i="13" s="1"/>
  <c r="G62" i="13"/>
  <c r="Q62" i="13" s="1"/>
  <c r="G63" i="13"/>
  <c r="Q63" i="13" s="1"/>
  <c r="G64" i="13"/>
  <c r="Q64" i="13" s="1"/>
  <c r="G65" i="13"/>
  <c r="Q65" i="13" s="1"/>
  <c r="G66" i="13"/>
  <c r="Q66" i="13" s="1"/>
  <c r="G67" i="13"/>
  <c r="Q67" i="13" s="1"/>
  <c r="G68" i="13"/>
  <c r="Q68" i="13" s="1"/>
  <c r="G69" i="13"/>
  <c r="Q69" i="13" s="1"/>
  <c r="G70" i="13"/>
  <c r="Q70" i="13" s="1"/>
  <c r="G71" i="13"/>
  <c r="Q71" i="13" s="1"/>
  <c r="G72" i="13"/>
  <c r="Q72" i="13" s="1"/>
  <c r="G73" i="13"/>
  <c r="Q73" i="13" s="1"/>
  <c r="G74" i="13"/>
  <c r="Q74" i="13" s="1"/>
  <c r="G75" i="13"/>
  <c r="Q75" i="13" s="1"/>
  <c r="G76" i="13"/>
  <c r="Q76" i="13" s="1"/>
  <c r="G77" i="13"/>
  <c r="Q77" i="13" s="1"/>
  <c r="G78" i="13"/>
  <c r="Q78" i="13" s="1"/>
  <c r="G79" i="13"/>
  <c r="Q79" i="13" s="1"/>
  <c r="R89" i="13"/>
  <c r="W92" i="13"/>
  <c r="AC92" i="13" s="1"/>
  <c r="V92" i="13"/>
  <c r="U92" i="13"/>
  <c r="M92" i="13"/>
  <c r="T92" i="13"/>
  <c r="J92" i="13"/>
  <c r="AJ92" i="13" s="1"/>
  <c r="S92" i="13"/>
  <c r="AM92" i="13" s="1"/>
  <c r="G92" i="13"/>
  <c r="Q92" i="13" s="1"/>
  <c r="W93" i="13"/>
  <c r="AC93" i="13" s="1"/>
  <c r="V93" i="13"/>
  <c r="U93" i="13"/>
  <c r="M93" i="13"/>
  <c r="T93" i="13"/>
  <c r="J93" i="13"/>
  <c r="AJ93" i="13" s="1"/>
  <c r="S93" i="13"/>
  <c r="AM93" i="13" s="1"/>
  <c r="G93" i="13"/>
  <c r="Q93" i="13" s="1"/>
  <c r="W94" i="13"/>
  <c r="AC94" i="13" s="1"/>
  <c r="V94" i="13"/>
  <c r="U94" i="13"/>
  <c r="M94" i="13"/>
  <c r="T94" i="13"/>
  <c r="J94" i="13"/>
  <c r="AJ94" i="13" s="1"/>
  <c r="S94" i="13"/>
  <c r="AM94" i="13" s="1"/>
  <c r="G94" i="13"/>
  <c r="Q94" i="13" s="1"/>
  <c r="W95" i="13"/>
  <c r="AC95" i="13" s="1"/>
  <c r="V95" i="13"/>
  <c r="U95" i="13"/>
  <c r="M95" i="13"/>
  <c r="T95" i="13"/>
  <c r="J95" i="13"/>
  <c r="AJ95" i="13" s="1"/>
  <c r="S95" i="13"/>
  <c r="AM95" i="13" s="1"/>
  <c r="G95" i="13"/>
  <c r="Q95" i="13" s="1"/>
  <c r="W96" i="13"/>
  <c r="AC96" i="13" s="1"/>
  <c r="V96" i="13"/>
  <c r="U96" i="13"/>
  <c r="M96" i="13"/>
  <c r="T96" i="13"/>
  <c r="J96" i="13"/>
  <c r="AJ96" i="13" s="1"/>
  <c r="S96" i="13"/>
  <c r="AM96" i="13" s="1"/>
  <c r="G96" i="13"/>
  <c r="Q96" i="13" s="1"/>
  <c r="W97" i="13"/>
  <c r="AC97" i="13" s="1"/>
  <c r="V97" i="13"/>
  <c r="U97" i="13"/>
  <c r="M97" i="13"/>
  <c r="T97" i="13"/>
  <c r="J97" i="13"/>
  <c r="AJ97" i="13" s="1"/>
  <c r="S97" i="13"/>
  <c r="AM97" i="13" s="1"/>
  <c r="G97" i="13"/>
  <c r="Q97" i="13" s="1"/>
  <c r="W98" i="13"/>
  <c r="AC98" i="13" s="1"/>
  <c r="V98" i="13"/>
  <c r="U98" i="13"/>
  <c r="M98" i="13"/>
  <c r="T98" i="13"/>
  <c r="J98" i="13"/>
  <c r="AJ98" i="13" s="1"/>
  <c r="S98" i="13"/>
  <c r="AM98" i="13" s="1"/>
  <c r="G98" i="13"/>
  <c r="Q98" i="13" s="1"/>
  <c r="W99" i="13"/>
  <c r="AC99" i="13" s="1"/>
  <c r="V99" i="13"/>
  <c r="U99" i="13"/>
  <c r="M99" i="13"/>
  <c r="T99" i="13"/>
  <c r="J99" i="13"/>
  <c r="AJ99" i="13" s="1"/>
  <c r="S99" i="13"/>
  <c r="AM99" i="13" s="1"/>
  <c r="G99" i="13"/>
  <c r="Q99" i="13" s="1"/>
  <c r="W100" i="13"/>
  <c r="AC100" i="13" s="1"/>
  <c r="V100" i="13"/>
  <c r="U100" i="13"/>
  <c r="M100" i="13"/>
  <c r="T100" i="13"/>
  <c r="J100" i="13"/>
  <c r="AJ100" i="13" s="1"/>
  <c r="S100" i="13"/>
  <c r="AM100" i="13" s="1"/>
  <c r="G100" i="13"/>
  <c r="Q100" i="13" s="1"/>
  <c r="W101" i="13"/>
  <c r="AC101" i="13" s="1"/>
  <c r="V101" i="13"/>
  <c r="U101" i="13"/>
  <c r="M101" i="13"/>
  <c r="T101" i="13"/>
  <c r="J101" i="13"/>
  <c r="AJ101" i="13" s="1"/>
  <c r="S101" i="13"/>
  <c r="AM101" i="13" s="1"/>
  <c r="G101" i="13"/>
  <c r="Q101" i="13" s="1"/>
  <c r="W102" i="13"/>
  <c r="AC102" i="13" s="1"/>
  <c r="V102" i="13"/>
  <c r="U102" i="13"/>
  <c r="M102" i="13"/>
  <c r="T102" i="13"/>
  <c r="J102" i="13"/>
  <c r="AJ102" i="13" s="1"/>
  <c r="S102" i="13"/>
  <c r="AM102" i="13" s="1"/>
  <c r="G102" i="13"/>
  <c r="Q102" i="13" s="1"/>
  <c r="W103" i="13"/>
  <c r="AC103" i="13" s="1"/>
  <c r="V103" i="13"/>
  <c r="U103" i="13"/>
  <c r="M103" i="13"/>
  <c r="T103" i="13"/>
  <c r="J103" i="13"/>
  <c r="AJ103" i="13" s="1"/>
  <c r="S103" i="13"/>
  <c r="AM103" i="13" s="1"/>
  <c r="G103" i="13"/>
  <c r="Q103" i="13" s="1"/>
  <c r="W104" i="13"/>
  <c r="AC104" i="13" s="1"/>
  <c r="V104" i="13"/>
  <c r="U104" i="13"/>
  <c r="M104" i="13"/>
  <c r="T104" i="13"/>
  <c r="J104" i="13"/>
  <c r="AJ104" i="13" s="1"/>
  <c r="S104" i="13"/>
  <c r="AM104" i="13" s="1"/>
  <c r="G104" i="13"/>
  <c r="Q104" i="13" s="1"/>
  <c r="W105" i="13"/>
  <c r="AC105" i="13" s="1"/>
  <c r="V105" i="13"/>
  <c r="U105" i="13"/>
  <c r="M105" i="13"/>
  <c r="T105" i="13"/>
  <c r="J105" i="13"/>
  <c r="AJ105" i="13" s="1"/>
  <c r="S105" i="13"/>
  <c r="AM105" i="13" s="1"/>
  <c r="G105" i="13"/>
  <c r="Q105" i="13" s="1"/>
  <c r="W106" i="13"/>
  <c r="AC106" i="13" s="1"/>
  <c r="V106" i="13"/>
  <c r="U106" i="13"/>
  <c r="M106" i="13"/>
  <c r="T106" i="13"/>
  <c r="J106" i="13"/>
  <c r="AJ106" i="13" s="1"/>
  <c r="S106" i="13"/>
  <c r="AM106" i="13" s="1"/>
  <c r="G106" i="13"/>
  <c r="Q106" i="13" s="1"/>
  <c r="W107" i="13"/>
  <c r="AC107" i="13" s="1"/>
  <c r="V107" i="13"/>
  <c r="U107" i="13"/>
  <c r="M107" i="13"/>
  <c r="T107" i="13"/>
  <c r="J107" i="13"/>
  <c r="AJ107" i="13" s="1"/>
  <c r="S107" i="13"/>
  <c r="AM107" i="13" s="1"/>
  <c r="G107" i="13"/>
  <c r="Q107" i="13" s="1"/>
  <c r="W108" i="13"/>
  <c r="AC108" i="13" s="1"/>
  <c r="V108" i="13"/>
  <c r="U108" i="13"/>
  <c r="M108" i="13"/>
  <c r="T108" i="13"/>
  <c r="J108" i="13"/>
  <c r="AJ108" i="13" s="1"/>
  <c r="S108" i="13"/>
  <c r="AM108" i="13" s="1"/>
  <c r="G108" i="13"/>
  <c r="Q108" i="13" s="1"/>
  <c r="W109" i="13"/>
  <c r="AC109" i="13" s="1"/>
  <c r="V109" i="13"/>
  <c r="U109" i="13"/>
  <c r="M109" i="13"/>
  <c r="T109" i="13"/>
  <c r="J109" i="13"/>
  <c r="AJ109" i="13" s="1"/>
  <c r="S109" i="13"/>
  <c r="AM109" i="13" s="1"/>
  <c r="G109" i="13"/>
  <c r="Q109" i="13" s="1"/>
  <c r="W110" i="13"/>
  <c r="AC110" i="13" s="1"/>
  <c r="V110" i="13"/>
  <c r="U110" i="13"/>
  <c r="M110" i="13"/>
  <c r="T110" i="13"/>
  <c r="J110" i="13"/>
  <c r="AJ110" i="13" s="1"/>
  <c r="S110" i="13"/>
  <c r="AM110" i="13" s="1"/>
  <c r="G110" i="13"/>
  <c r="Q110" i="13" s="1"/>
  <c r="R110" i="13"/>
  <c r="AC111" i="13"/>
  <c r="AL80" i="13"/>
  <c r="Y80" i="13" s="1"/>
  <c r="AB80" i="13"/>
  <c r="AL81" i="13"/>
  <c r="Y81" i="13" s="1"/>
  <c r="AB81" i="13"/>
  <c r="AL82" i="13"/>
  <c r="Y82" i="13" s="1"/>
  <c r="AB82" i="13"/>
  <c r="AL83" i="13"/>
  <c r="Y83" i="13" s="1"/>
  <c r="AB83" i="13"/>
  <c r="AL84" i="13"/>
  <c r="Y84" i="13" s="1"/>
  <c r="AB84" i="13"/>
  <c r="AL85" i="13"/>
  <c r="Y85" i="13" s="1"/>
  <c r="AB85" i="13"/>
  <c r="AL86" i="13"/>
  <c r="Y86" i="13" s="1"/>
  <c r="AB86" i="13"/>
  <c r="AL87" i="13"/>
  <c r="Y87" i="13" s="1"/>
  <c r="AB87" i="13"/>
  <c r="AL88" i="13"/>
  <c r="Y88" i="13" s="1"/>
  <c r="AB88" i="13"/>
  <c r="V90" i="13"/>
  <c r="U90" i="13"/>
  <c r="M90" i="13"/>
  <c r="T90" i="13"/>
  <c r="J90" i="13"/>
  <c r="AJ90" i="13" s="1"/>
  <c r="S90" i="13"/>
  <c r="AM90" i="13" s="1"/>
  <c r="G90" i="13"/>
  <c r="Q90" i="13" s="1"/>
  <c r="AC90" i="13"/>
  <c r="AC120" i="13"/>
  <c r="AC124" i="13"/>
  <c r="AC128" i="13"/>
  <c r="AC129" i="13"/>
  <c r="R111" i="13"/>
  <c r="R112" i="13"/>
  <c r="R113" i="13"/>
  <c r="R114" i="13"/>
  <c r="R115" i="13"/>
  <c r="R116" i="13"/>
  <c r="R117" i="13"/>
  <c r="G111" i="13"/>
  <c r="Q111" i="13" s="1"/>
  <c r="S111" i="13"/>
  <c r="AM111" i="13" s="1"/>
  <c r="G112" i="13"/>
  <c r="Q112" i="13" s="1"/>
  <c r="S112" i="13"/>
  <c r="AM112" i="13" s="1"/>
  <c r="G113" i="13"/>
  <c r="Q113" i="13" s="1"/>
  <c r="S113" i="13"/>
  <c r="AM113" i="13" s="1"/>
  <c r="G114" i="13"/>
  <c r="Q114" i="13" s="1"/>
  <c r="S114" i="13"/>
  <c r="AM114" i="13" s="1"/>
  <c r="G115" i="13"/>
  <c r="Q115" i="13" s="1"/>
  <c r="S115" i="13"/>
  <c r="AM115" i="13" s="1"/>
  <c r="G116" i="13"/>
  <c r="Q116" i="13" s="1"/>
  <c r="S116" i="13"/>
  <c r="AM116" i="13" s="1"/>
  <c r="G117" i="13"/>
  <c r="Q117" i="13" s="1"/>
  <c r="S117" i="13"/>
  <c r="AM117" i="13" s="1"/>
  <c r="AC131" i="13"/>
  <c r="AL161" i="13"/>
  <c r="Y161" i="13" s="1"/>
  <c r="AB161" i="13"/>
  <c r="AL162" i="13"/>
  <c r="Y162" i="13" s="1"/>
  <c r="AB162" i="13"/>
  <c r="J111" i="13"/>
  <c r="AJ111" i="13" s="1"/>
  <c r="T111" i="13"/>
  <c r="J112" i="13"/>
  <c r="AJ112" i="13" s="1"/>
  <c r="T112" i="13"/>
  <c r="J113" i="13"/>
  <c r="AJ113" i="13" s="1"/>
  <c r="T113" i="13"/>
  <c r="J114" i="13"/>
  <c r="AJ114" i="13" s="1"/>
  <c r="T114" i="13"/>
  <c r="J115" i="13"/>
  <c r="AJ115" i="13" s="1"/>
  <c r="T115" i="13"/>
  <c r="J116" i="13"/>
  <c r="AJ116" i="13" s="1"/>
  <c r="T116" i="13"/>
  <c r="J117" i="13"/>
  <c r="AJ117" i="13" s="1"/>
  <c r="T117" i="13"/>
  <c r="AC118" i="13"/>
  <c r="AC122" i="13"/>
  <c r="AC126" i="13"/>
  <c r="M111" i="13"/>
  <c r="U111" i="13"/>
  <c r="M112" i="13"/>
  <c r="U112" i="13"/>
  <c r="M113" i="13"/>
  <c r="U113" i="13"/>
  <c r="M114" i="13"/>
  <c r="U114" i="13"/>
  <c r="M115" i="13"/>
  <c r="U115" i="13"/>
  <c r="M116" i="13"/>
  <c r="U116" i="13"/>
  <c r="M117" i="13"/>
  <c r="V117" i="13"/>
  <c r="AL158" i="13"/>
  <c r="Y158" i="13" s="1"/>
  <c r="AB158" i="13"/>
  <c r="V111" i="13"/>
  <c r="V112" i="13"/>
  <c r="V113" i="13"/>
  <c r="V114" i="13"/>
  <c r="V115" i="13"/>
  <c r="V116" i="13"/>
  <c r="W117" i="13"/>
  <c r="AC117" i="13" s="1"/>
  <c r="AC119" i="13"/>
  <c r="AC123" i="13"/>
  <c r="AC127" i="13"/>
  <c r="AL154" i="13"/>
  <c r="Y154" i="13" s="1"/>
  <c r="AB154" i="13"/>
  <c r="AL155" i="13"/>
  <c r="Y155" i="13" s="1"/>
  <c r="AB155" i="13"/>
  <c r="AL156" i="13"/>
  <c r="Y156" i="13" s="1"/>
  <c r="AB156" i="13"/>
  <c r="Y59" i="12"/>
  <c r="W33" i="12"/>
  <c r="AB59" i="12"/>
  <c r="AL65" i="12"/>
  <c r="Y65" i="12" s="1"/>
  <c r="AB65" i="12"/>
  <c r="AL88" i="12"/>
  <c r="Y88" i="12" s="1"/>
  <c r="AB88" i="12"/>
  <c r="AL98" i="12"/>
  <c r="Y98" i="12" s="1"/>
  <c r="AB98" i="12"/>
  <c r="AL106" i="12"/>
  <c r="Y106" i="12" s="1"/>
  <c r="AB106" i="12"/>
  <c r="AL114" i="12"/>
  <c r="Y114" i="12" s="1"/>
  <c r="AB114" i="12"/>
  <c r="AL122" i="12"/>
  <c r="Y122" i="12" s="1"/>
  <c r="AB122" i="12"/>
  <c r="AL143" i="12"/>
  <c r="Y143" i="12" s="1"/>
  <c r="AB143" i="12"/>
  <c r="AB55" i="12"/>
  <c r="AL66" i="12"/>
  <c r="Y66" i="12" s="1"/>
  <c r="AB66" i="12"/>
  <c r="AL67" i="12"/>
  <c r="Y67" i="12" s="1"/>
  <c r="AB67" i="12"/>
  <c r="AL68" i="12"/>
  <c r="Y68" i="12" s="1"/>
  <c r="AB68" i="12"/>
  <c r="AL72" i="12"/>
  <c r="Y72" i="12" s="1"/>
  <c r="AB72" i="12"/>
  <c r="AL75" i="12"/>
  <c r="Y75" i="12" s="1"/>
  <c r="AB75" i="12"/>
  <c r="AL79" i="12"/>
  <c r="Y79" i="12" s="1"/>
  <c r="AB79" i="12"/>
  <c r="AL81" i="12"/>
  <c r="Y81" i="12" s="1"/>
  <c r="AB81" i="12"/>
  <c r="AL89" i="12"/>
  <c r="Y89" i="12" s="1"/>
  <c r="AB89" i="12"/>
  <c r="AL99" i="12"/>
  <c r="Y99" i="12" s="1"/>
  <c r="AB99" i="12"/>
  <c r="AL107" i="12"/>
  <c r="Y107" i="12" s="1"/>
  <c r="AB107" i="12"/>
  <c r="AL115" i="12"/>
  <c r="Y115" i="12" s="1"/>
  <c r="AB115" i="12"/>
  <c r="AL123" i="12"/>
  <c r="Y123" i="12" s="1"/>
  <c r="AB123" i="12"/>
  <c r="R118" i="13"/>
  <c r="R119" i="13"/>
  <c r="R120" i="13"/>
  <c r="R121" i="13"/>
  <c r="R122" i="13"/>
  <c r="R123" i="13"/>
  <c r="R124" i="13"/>
  <c r="R125" i="13"/>
  <c r="R126" i="13"/>
  <c r="R127" i="13"/>
  <c r="R128" i="13"/>
  <c r="R129" i="13"/>
  <c r="R130" i="13"/>
  <c r="R131" i="13"/>
  <c r="R132" i="13"/>
  <c r="R133" i="13"/>
  <c r="R134" i="13"/>
  <c r="R135" i="13"/>
  <c r="R136" i="13"/>
  <c r="R137" i="13"/>
  <c r="R138" i="13"/>
  <c r="R139" i="13"/>
  <c r="R140" i="13"/>
  <c r="R141" i="13"/>
  <c r="R142" i="13"/>
  <c r="R143" i="13"/>
  <c r="R144" i="13"/>
  <c r="R145" i="13"/>
  <c r="R146" i="13"/>
  <c r="R147" i="13"/>
  <c r="R148" i="13"/>
  <c r="R149" i="13"/>
  <c r="R150" i="13"/>
  <c r="R151" i="13"/>
  <c r="R152" i="13"/>
  <c r="R153" i="13"/>
  <c r="R157" i="13"/>
  <c r="R159" i="13"/>
  <c r="R160" i="13"/>
  <c r="R163" i="13"/>
  <c r="R164" i="13"/>
  <c r="R165" i="13"/>
  <c r="R166" i="13"/>
  <c r="R167" i="13"/>
  <c r="R168" i="13"/>
  <c r="R169" i="13"/>
  <c r="R170" i="13"/>
  <c r="R171" i="13"/>
  <c r="R172" i="13"/>
  <c r="R173" i="13"/>
  <c r="R174" i="13"/>
  <c r="R175" i="13"/>
  <c r="R176" i="13"/>
  <c r="R177" i="13"/>
  <c r="R178" i="13"/>
  <c r="R179" i="13"/>
  <c r="R180" i="13"/>
  <c r="R181" i="13"/>
  <c r="R182" i="13"/>
  <c r="AL74" i="12"/>
  <c r="Y74" i="12" s="1"/>
  <c r="AB74" i="12"/>
  <c r="AL80" i="12"/>
  <c r="Y80" i="12" s="1"/>
  <c r="AB80" i="12"/>
  <c r="AL82" i="12"/>
  <c r="Y82" i="12" s="1"/>
  <c r="AB82" i="12"/>
  <c r="AL90" i="12"/>
  <c r="Y90" i="12" s="1"/>
  <c r="AB90" i="12"/>
  <c r="AL100" i="12"/>
  <c r="Y100" i="12" s="1"/>
  <c r="AB100" i="12"/>
  <c r="AL108" i="12"/>
  <c r="Y108" i="12" s="1"/>
  <c r="AB108" i="12"/>
  <c r="AL116" i="12"/>
  <c r="Y116" i="12" s="1"/>
  <c r="AB116" i="12"/>
  <c r="AL124" i="12"/>
  <c r="Y124" i="12" s="1"/>
  <c r="AB124" i="12"/>
  <c r="AL144" i="12"/>
  <c r="Y144" i="12" s="1"/>
  <c r="AB144" i="12"/>
  <c r="S173" i="13"/>
  <c r="AM173" i="13" s="1"/>
  <c r="G174" i="13"/>
  <c r="Q174" i="13" s="1"/>
  <c r="S174" i="13"/>
  <c r="AM174" i="13" s="1"/>
  <c r="G175" i="13"/>
  <c r="Q175" i="13" s="1"/>
  <c r="S175" i="13"/>
  <c r="AM175" i="13" s="1"/>
  <c r="G176" i="13"/>
  <c r="Q176" i="13" s="1"/>
  <c r="S176" i="13"/>
  <c r="AM176" i="13" s="1"/>
  <c r="G177" i="13"/>
  <c r="Q177" i="13" s="1"/>
  <c r="S177" i="13"/>
  <c r="AM177" i="13" s="1"/>
  <c r="G178" i="13"/>
  <c r="Q178" i="13" s="1"/>
  <c r="S178" i="13"/>
  <c r="AM178" i="13" s="1"/>
  <c r="G179" i="13"/>
  <c r="Q179" i="13" s="1"/>
  <c r="S179" i="13"/>
  <c r="AM179" i="13" s="1"/>
  <c r="G180" i="13"/>
  <c r="Q180" i="13" s="1"/>
  <c r="S180" i="13"/>
  <c r="AM180" i="13" s="1"/>
  <c r="G181" i="13"/>
  <c r="Q181" i="13" s="1"/>
  <c r="S181" i="13"/>
  <c r="AM181" i="13" s="1"/>
  <c r="G182" i="13"/>
  <c r="Q182" i="13" s="1"/>
  <c r="S182" i="13"/>
  <c r="AM182" i="13" s="1"/>
  <c r="R33" i="12"/>
  <c r="R34" i="12"/>
  <c r="R35" i="12"/>
  <c r="R36" i="12"/>
  <c r="R37" i="12"/>
  <c r="R38" i="12"/>
  <c r="R39" i="12"/>
  <c r="R40" i="12"/>
  <c r="R41" i="12"/>
  <c r="R42" i="12"/>
  <c r="R43" i="12"/>
  <c r="R44" i="12"/>
  <c r="R45" i="12"/>
  <c r="R46" i="12"/>
  <c r="R47" i="12"/>
  <c r="R48" i="12"/>
  <c r="R49" i="12"/>
  <c r="R50" i="12"/>
  <c r="R51" i="12"/>
  <c r="R52" i="12"/>
  <c r="R53" i="12"/>
  <c r="R54" i="12"/>
  <c r="AL60" i="12"/>
  <c r="Y60" i="12" s="1"/>
  <c r="AL62" i="12"/>
  <c r="Y62" i="12" s="1"/>
  <c r="AB62" i="12"/>
  <c r="AL69" i="12"/>
  <c r="Y69" i="12" s="1"/>
  <c r="AB69" i="12"/>
  <c r="AL73" i="12"/>
  <c r="Y73" i="12" s="1"/>
  <c r="AB73" i="12"/>
  <c r="AL76" i="12"/>
  <c r="Y76" i="12" s="1"/>
  <c r="AB76" i="12"/>
  <c r="AL83" i="12"/>
  <c r="Y83" i="12" s="1"/>
  <c r="AB83" i="12"/>
  <c r="AL91" i="12"/>
  <c r="Y91" i="12" s="1"/>
  <c r="AB91" i="12"/>
  <c r="AL101" i="12"/>
  <c r="Y101" i="12" s="1"/>
  <c r="AB101" i="12"/>
  <c r="AL109" i="12"/>
  <c r="Y109" i="12" s="1"/>
  <c r="AB109" i="12"/>
  <c r="AL117" i="12"/>
  <c r="Y117" i="12" s="1"/>
  <c r="AB117" i="12"/>
  <c r="AL125" i="12"/>
  <c r="Y125" i="12" s="1"/>
  <c r="AB125" i="12"/>
  <c r="T172" i="13"/>
  <c r="T173" i="13"/>
  <c r="J174" i="13"/>
  <c r="AJ174" i="13" s="1"/>
  <c r="T174" i="13"/>
  <c r="J175" i="13"/>
  <c r="AJ175" i="13" s="1"/>
  <c r="T175" i="13"/>
  <c r="J176" i="13"/>
  <c r="AJ176" i="13" s="1"/>
  <c r="T176" i="13"/>
  <c r="J177" i="13"/>
  <c r="AJ177" i="13" s="1"/>
  <c r="T177" i="13"/>
  <c r="J178" i="13"/>
  <c r="AJ178" i="13" s="1"/>
  <c r="T178" i="13"/>
  <c r="J179" i="13"/>
  <c r="AJ179" i="13" s="1"/>
  <c r="T179" i="13"/>
  <c r="J180" i="13"/>
  <c r="AJ180" i="13" s="1"/>
  <c r="T180" i="13"/>
  <c r="J181" i="13"/>
  <c r="AJ181" i="13" s="1"/>
  <c r="T181" i="13"/>
  <c r="J182" i="13"/>
  <c r="AJ182" i="13" s="1"/>
  <c r="T182" i="13"/>
  <c r="G51" i="12"/>
  <c r="Q51" i="12" s="1"/>
  <c r="S51" i="12"/>
  <c r="AM51" i="12" s="1"/>
  <c r="G52" i="12"/>
  <c r="Q52" i="12" s="1"/>
  <c r="S52" i="12"/>
  <c r="AM52" i="12" s="1"/>
  <c r="G53" i="12"/>
  <c r="Q53" i="12" s="1"/>
  <c r="S53" i="12"/>
  <c r="AM53" i="12" s="1"/>
  <c r="G54" i="12"/>
  <c r="Q54" i="12" s="1"/>
  <c r="S54" i="12"/>
  <c r="AM54" i="12" s="1"/>
  <c r="AL63" i="12"/>
  <c r="Y63" i="12" s="1"/>
  <c r="AB63" i="12"/>
  <c r="AL84" i="12"/>
  <c r="Y84" i="12" s="1"/>
  <c r="AB84" i="12"/>
  <c r="AL92" i="12"/>
  <c r="Y92" i="12" s="1"/>
  <c r="AB92" i="12"/>
  <c r="AL102" i="12"/>
  <c r="Y102" i="12" s="1"/>
  <c r="AB102" i="12"/>
  <c r="AL110" i="12"/>
  <c r="Y110" i="12" s="1"/>
  <c r="AB110" i="12"/>
  <c r="AL118" i="12"/>
  <c r="Y118" i="12" s="1"/>
  <c r="AB118" i="12"/>
  <c r="AL126" i="12"/>
  <c r="Y126" i="12" s="1"/>
  <c r="AB126" i="12"/>
  <c r="AL127" i="12"/>
  <c r="Y127" i="12" s="1"/>
  <c r="AB127" i="12"/>
  <c r="AL128" i="12"/>
  <c r="Y128" i="12" s="1"/>
  <c r="AB128" i="12"/>
  <c r="AL129" i="12"/>
  <c r="Y129" i="12" s="1"/>
  <c r="AB129" i="12"/>
  <c r="AL130" i="12"/>
  <c r="Y130" i="12" s="1"/>
  <c r="AB130" i="12"/>
  <c r="AL131" i="12"/>
  <c r="Y131" i="12" s="1"/>
  <c r="AB131" i="12"/>
  <c r="AL132" i="12"/>
  <c r="Y132" i="12" s="1"/>
  <c r="AB132" i="12"/>
  <c r="AL133" i="12"/>
  <c r="Y133" i="12" s="1"/>
  <c r="AB133" i="12"/>
  <c r="AL134" i="12"/>
  <c r="Y134" i="12" s="1"/>
  <c r="AB134" i="12"/>
  <c r="AL135" i="12"/>
  <c r="Y135" i="12" s="1"/>
  <c r="AB135" i="12"/>
  <c r="AL136" i="12"/>
  <c r="Y136" i="12" s="1"/>
  <c r="AB136" i="12"/>
  <c r="AL137" i="12"/>
  <c r="Y137" i="12" s="1"/>
  <c r="AB137" i="12"/>
  <c r="AL138" i="12"/>
  <c r="Y138" i="12" s="1"/>
  <c r="AB138" i="12"/>
  <c r="AL139" i="12"/>
  <c r="Y139" i="12" s="1"/>
  <c r="AB139" i="12"/>
  <c r="AL140" i="12"/>
  <c r="Y140" i="12" s="1"/>
  <c r="AB140" i="12"/>
  <c r="AL141" i="12"/>
  <c r="Y141" i="12" s="1"/>
  <c r="AB141" i="12"/>
  <c r="AL145" i="12"/>
  <c r="Y145" i="12" s="1"/>
  <c r="AB145" i="12"/>
  <c r="M118" i="13"/>
  <c r="M119" i="13"/>
  <c r="M120" i="13"/>
  <c r="M121" i="13"/>
  <c r="M122" i="13"/>
  <c r="M123" i="13"/>
  <c r="M124" i="13"/>
  <c r="M125" i="13"/>
  <c r="M126" i="13"/>
  <c r="M127" i="13"/>
  <c r="M128" i="13"/>
  <c r="M129" i="13"/>
  <c r="M130" i="13"/>
  <c r="M131" i="13"/>
  <c r="M132" i="13"/>
  <c r="M133" i="13"/>
  <c r="M134" i="13"/>
  <c r="M135" i="13"/>
  <c r="M136" i="13"/>
  <c r="M137" i="13"/>
  <c r="M138" i="13"/>
  <c r="M139" i="13"/>
  <c r="M140" i="13"/>
  <c r="M141" i="13"/>
  <c r="M142" i="13"/>
  <c r="M143" i="13"/>
  <c r="M144" i="13"/>
  <c r="M145" i="13"/>
  <c r="M146" i="13"/>
  <c r="M147" i="13"/>
  <c r="M148" i="13"/>
  <c r="M149" i="13"/>
  <c r="M150" i="13"/>
  <c r="M151" i="13"/>
  <c r="M152" i="13"/>
  <c r="M153" i="13"/>
  <c r="U157" i="13"/>
  <c r="M166" i="13"/>
  <c r="M167" i="13"/>
  <c r="M168" i="13"/>
  <c r="M169" i="13"/>
  <c r="U169" i="13"/>
  <c r="M170" i="13"/>
  <c r="U170" i="13"/>
  <c r="M171" i="13"/>
  <c r="M172" i="13"/>
  <c r="M173" i="13"/>
  <c r="U173" i="13"/>
  <c r="M174" i="13"/>
  <c r="U174" i="13"/>
  <c r="M175" i="13"/>
  <c r="U175" i="13"/>
  <c r="M176" i="13"/>
  <c r="U176" i="13"/>
  <c r="M177" i="13"/>
  <c r="U177" i="13"/>
  <c r="M178" i="13"/>
  <c r="U178" i="13"/>
  <c r="M179" i="13"/>
  <c r="U179" i="13"/>
  <c r="M180" i="13"/>
  <c r="U180" i="13"/>
  <c r="M181" i="13"/>
  <c r="U181" i="13"/>
  <c r="M182" i="13"/>
  <c r="U182" i="13"/>
  <c r="J33" i="12"/>
  <c r="T33" i="12"/>
  <c r="J34" i="12"/>
  <c r="AJ34" i="12" s="1"/>
  <c r="T34" i="12"/>
  <c r="J35" i="12"/>
  <c r="AJ35" i="12" s="1"/>
  <c r="T35" i="12"/>
  <c r="J36" i="12"/>
  <c r="AJ36" i="12" s="1"/>
  <c r="T36" i="12"/>
  <c r="J37" i="12"/>
  <c r="AJ37" i="12" s="1"/>
  <c r="T37" i="12"/>
  <c r="J38" i="12"/>
  <c r="AJ38" i="12" s="1"/>
  <c r="T38" i="12"/>
  <c r="J39" i="12"/>
  <c r="AJ39" i="12" s="1"/>
  <c r="T39" i="12"/>
  <c r="J40" i="12"/>
  <c r="AJ40" i="12" s="1"/>
  <c r="T40" i="12"/>
  <c r="J41" i="12"/>
  <c r="AJ41" i="12" s="1"/>
  <c r="T41" i="12"/>
  <c r="J42" i="12"/>
  <c r="AJ42" i="12" s="1"/>
  <c r="T42" i="12"/>
  <c r="J43" i="12"/>
  <c r="AJ43" i="12" s="1"/>
  <c r="T43" i="12"/>
  <c r="J44" i="12"/>
  <c r="AJ44" i="12" s="1"/>
  <c r="T44" i="12"/>
  <c r="J45" i="12"/>
  <c r="AJ45" i="12" s="1"/>
  <c r="T45" i="12"/>
  <c r="J46" i="12"/>
  <c r="AJ46" i="12" s="1"/>
  <c r="T46" i="12"/>
  <c r="J47" i="12"/>
  <c r="AJ47" i="12" s="1"/>
  <c r="T47" i="12"/>
  <c r="J48" i="12"/>
  <c r="AJ48" i="12" s="1"/>
  <c r="T48" i="12"/>
  <c r="J49" i="12"/>
  <c r="AJ49" i="12" s="1"/>
  <c r="T49" i="12"/>
  <c r="J50" i="12"/>
  <c r="AJ50" i="12" s="1"/>
  <c r="T50" i="12"/>
  <c r="J51" i="12"/>
  <c r="AJ51" i="12" s="1"/>
  <c r="T51" i="12"/>
  <c r="J52" i="12"/>
  <c r="AJ52" i="12" s="1"/>
  <c r="T52" i="12"/>
  <c r="J53" i="12"/>
  <c r="AJ53" i="12" s="1"/>
  <c r="T53" i="12"/>
  <c r="J54" i="12"/>
  <c r="AJ54" i="12" s="1"/>
  <c r="T54" i="12"/>
  <c r="AL64" i="12"/>
  <c r="Y64" i="12" s="1"/>
  <c r="AB64" i="12"/>
  <c r="AL70" i="12"/>
  <c r="Y70" i="12" s="1"/>
  <c r="AB70" i="12"/>
  <c r="AL77" i="12"/>
  <c r="Y77" i="12" s="1"/>
  <c r="AB77" i="12"/>
  <c r="AL85" i="12"/>
  <c r="Y85" i="12" s="1"/>
  <c r="AB85" i="12"/>
  <c r="AL93" i="12"/>
  <c r="Y93" i="12" s="1"/>
  <c r="AB93" i="12"/>
  <c r="AL103" i="12"/>
  <c r="Y103" i="12" s="1"/>
  <c r="AB103" i="12"/>
  <c r="AL111" i="12"/>
  <c r="Y111" i="12" s="1"/>
  <c r="AB111" i="12"/>
  <c r="AL119" i="12"/>
  <c r="Y119" i="12" s="1"/>
  <c r="AB119" i="12"/>
  <c r="M33" i="12"/>
  <c r="M34" i="12"/>
  <c r="M35" i="12"/>
  <c r="M36" i="12"/>
  <c r="M37" i="12"/>
  <c r="M38" i="12"/>
  <c r="M39" i="12"/>
  <c r="M40" i="12"/>
  <c r="M41" i="12"/>
  <c r="M42" i="12"/>
  <c r="M43" i="12"/>
  <c r="M44" i="12"/>
  <c r="M45" i="12"/>
  <c r="M46" i="12"/>
  <c r="M47" i="12"/>
  <c r="M48" i="12"/>
  <c r="M49" i="12"/>
  <c r="M50" i="12"/>
  <c r="M51" i="12"/>
  <c r="M52" i="12"/>
  <c r="M53" i="12"/>
  <c r="U53" i="12"/>
  <c r="M54" i="12"/>
  <c r="U54" i="12"/>
  <c r="AL86" i="12"/>
  <c r="Y86" i="12" s="1"/>
  <c r="AB86" i="12"/>
  <c r="AL94" i="12"/>
  <c r="Y94" i="12" s="1"/>
  <c r="AB94" i="12"/>
  <c r="AL96" i="12"/>
  <c r="Y96" i="12" s="1"/>
  <c r="AB96" i="12"/>
  <c r="AL104" i="12"/>
  <c r="Y104" i="12" s="1"/>
  <c r="AB104" i="12"/>
  <c r="AL112" i="12"/>
  <c r="Y112" i="12" s="1"/>
  <c r="AB112" i="12"/>
  <c r="AL120" i="12"/>
  <c r="Y120" i="12" s="1"/>
  <c r="AB120" i="12"/>
  <c r="AL142" i="12"/>
  <c r="Y142" i="12" s="1"/>
  <c r="AB142" i="12"/>
  <c r="AL146" i="12"/>
  <c r="Y146" i="12" s="1"/>
  <c r="AB146" i="12"/>
  <c r="V54" i="12"/>
  <c r="V183" i="12" s="1"/>
  <c r="AL71" i="12"/>
  <c r="Y71" i="12" s="1"/>
  <c r="AB71" i="12"/>
  <c r="AL78" i="12"/>
  <c r="Y78" i="12" s="1"/>
  <c r="AB78" i="12"/>
  <c r="AL87" i="12"/>
  <c r="Y87" i="12" s="1"/>
  <c r="AB87" i="12"/>
  <c r="AL95" i="12"/>
  <c r="Y95" i="12" s="1"/>
  <c r="AB95" i="12"/>
  <c r="AL97" i="12"/>
  <c r="Y97" i="12" s="1"/>
  <c r="AB97" i="12"/>
  <c r="AL105" i="12"/>
  <c r="Y105" i="12" s="1"/>
  <c r="AB105" i="12"/>
  <c r="AL113" i="12"/>
  <c r="Y113" i="12" s="1"/>
  <c r="AB113" i="12"/>
  <c r="AL121" i="12"/>
  <c r="Y121" i="12" s="1"/>
  <c r="AB121" i="12"/>
  <c r="AC147" i="12"/>
  <c r="U150" i="12"/>
  <c r="M150" i="12"/>
  <c r="T150" i="12"/>
  <c r="J150" i="12"/>
  <c r="AJ150" i="12" s="1"/>
  <c r="S150" i="12"/>
  <c r="AM150" i="12" s="1"/>
  <c r="G150" i="12"/>
  <c r="Q150" i="12" s="1"/>
  <c r="AL175" i="12"/>
  <c r="AL148" i="12"/>
  <c r="AC150" i="12"/>
  <c r="AL152" i="12"/>
  <c r="AL174" i="12"/>
  <c r="AL182" i="12"/>
  <c r="V57" i="12"/>
  <c r="V58" i="12"/>
  <c r="V61" i="12"/>
  <c r="V62" i="12"/>
  <c r="V63" i="12"/>
  <c r="V65" i="12"/>
  <c r="V73" i="12"/>
  <c r="V74" i="12"/>
  <c r="V79" i="12"/>
  <c r="V80" i="12"/>
  <c r="V81" i="12"/>
  <c r="AC141" i="12"/>
  <c r="AC142" i="12"/>
  <c r="AC143" i="12"/>
  <c r="AC144" i="12"/>
  <c r="AC145" i="12"/>
  <c r="AC146" i="12"/>
  <c r="U149" i="12"/>
  <c r="M149" i="12"/>
  <c r="T149" i="12"/>
  <c r="J149" i="12"/>
  <c r="AJ149" i="12" s="1"/>
  <c r="S149" i="12"/>
  <c r="AM149" i="12" s="1"/>
  <c r="G149" i="12"/>
  <c r="Q149" i="12" s="1"/>
  <c r="AL173" i="12"/>
  <c r="AL181" i="12"/>
  <c r="W55" i="12"/>
  <c r="AC55" i="12" s="1"/>
  <c r="W57" i="12"/>
  <c r="AC57" i="12" s="1"/>
  <c r="W58" i="12"/>
  <c r="AC58" i="12" s="1"/>
  <c r="W59" i="12"/>
  <c r="AC59" i="12" s="1"/>
  <c r="W61" i="12"/>
  <c r="AC61" i="12" s="1"/>
  <c r="W62" i="12"/>
  <c r="AC62" i="12" s="1"/>
  <c r="W63" i="12"/>
  <c r="AC63" i="12" s="1"/>
  <c r="W65" i="12"/>
  <c r="AC65" i="12" s="1"/>
  <c r="W66" i="12"/>
  <c r="AC66" i="12" s="1"/>
  <c r="W67" i="12"/>
  <c r="AC67" i="12" s="1"/>
  <c r="W73" i="12"/>
  <c r="AC73" i="12" s="1"/>
  <c r="W74" i="12"/>
  <c r="AC74" i="12" s="1"/>
  <c r="W80" i="12"/>
  <c r="AC80" i="12" s="1"/>
  <c r="W95" i="12"/>
  <c r="AC95" i="12" s="1"/>
  <c r="AL147" i="12"/>
  <c r="AL153" i="12"/>
  <c r="AB153" i="12"/>
  <c r="AL154" i="12"/>
  <c r="AL155" i="12"/>
  <c r="AB155" i="12"/>
  <c r="AL156" i="12"/>
  <c r="AL157" i="12"/>
  <c r="AB157" i="12"/>
  <c r="AL158" i="12"/>
  <c r="AL159" i="12"/>
  <c r="AB159" i="12"/>
  <c r="AL160" i="12"/>
  <c r="AL161" i="12"/>
  <c r="AB161" i="12"/>
  <c r="AL162" i="12"/>
  <c r="AL163" i="12"/>
  <c r="AB163" i="12"/>
  <c r="AL164" i="12"/>
  <c r="AL165" i="12"/>
  <c r="AB165" i="12"/>
  <c r="AL166" i="12"/>
  <c r="AL167" i="12"/>
  <c r="AB167" i="12"/>
  <c r="AL168" i="12"/>
  <c r="AL172" i="12"/>
  <c r="AB172" i="12"/>
  <c r="AL180" i="12"/>
  <c r="U148" i="12"/>
  <c r="M148" i="12"/>
  <c r="T148" i="12"/>
  <c r="J148" i="12"/>
  <c r="AJ148" i="12" s="1"/>
  <c r="S148" i="12"/>
  <c r="AM148" i="12" s="1"/>
  <c r="G148" i="12"/>
  <c r="Q148" i="12" s="1"/>
  <c r="AC149" i="12"/>
  <c r="AL169" i="12"/>
  <c r="AB169" i="12"/>
  <c r="AL171" i="12"/>
  <c r="AL179" i="12"/>
  <c r="Y179" i="12" s="1"/>
  <c r="AL150" i="12"/>
  <c r="Y150" i="12" s="1"/>
  <c r="AB150" i="12"/>
  <c r="AL151" i="12"/>
  <c r="Y151" i="12" s="1"/>
  <c r="AC151" i="12"/>
  <c r="AL170" i="12"/>
  <c r="AB170" i="12"/>
  <c r="AL178" i="12"/>
  <c r="U141" i="12"/>
  <c r="M141" i="12"/>
  <c r="T141" i="12"/>
  <c r="J141" i="12"/>
  <c r="AJ141" i="12" s="1"/>
  <c r="V141" i="12"/>
  <c r="U142" i="12"/>
  <c r="M142" i="12"/>
  <c r="T142" i="12"/>
  <c r="J142" i="12"/>
  <c r="AJ142" i="12" s="1"/>
  <c r="V142" i="12"/>
  <c r="U143" i="12"/>
  <c r="M143" i="12"/>
  <c r="T143" i="12"/>
  <c r="J143" i="12"/>
  <c r="AJ143" i="12" s="1"/>
  <c r="V143" i="12"/>
  <c r="U144" i="12"/>
  <c r="M144" i="12"/>
  <c r="T144" i="12"/>
  <c r="J144" i="12"/>
  <c r="AJ144" i="12" s="1"/>
  <c r="V144" i="12"/>
  <c r="U145" i="12"/>
  <c r="M145" i="12"/>
  <c r="T145" i="12"/>
  <c r="J145" i="12"/>
  <c r="AJ145" i="12" s="1"/>
  <c r="V145" i="12"/>
  <c r="U146" i="12"/>
  <c r="M146" i="12"/>
  <c r="T146" i="12"/>
  <c r="J146" i="12"/>
  <c r="AJ146" i="12" s="1"/>
  <c r="V146" i="12"/>
  <c r="U147" i="12"/>
  <c r="M147" i="12"/>
  <c r="T147" i="12"/>
  <c r="J147" i="12"/>
  <c r="AJ147" i="12" s="1"/>
  <c r="S147" i="12"/>
  <c r="AM147" i="12" s="1"/>
  <c r="G147" i="12"/>
  <c r="Q147" i="12" s="1"/>
  <c r="AC148" i="12"/>
  <c r="V150" i="12"/>
  <c r="AL177" i="12"/>
  <c r="Y177" i="12" s="1"/>
  <c r="AL149" i="12"/>
  <c r="AB149" i="12"/>
  <c r="AC160" i="12"/>
  <c r="AC171" i="12"/>
  <c r="AL176" i="12"/>
  <c r="G151" i="12"/>
  <c r="Q151" i="12" s="1"/>
  <c r="S151" i="12"/>
  <c r="AM151" i="12" s="1"/>
  <c r="G152" i="12"/>
  <c r="Q152" i="12" s="1"/>
  <c r="S152" i="12"/>
  <c r="AM152" i="12" s="1"/>
  <c r="G153" i="12"/>
  <c r="Q153" i="12" s="1"/>
  <c r="S153" i="12"/>
  <c r="AM153" i="12" s="1"/>
  <c r="G154" i="12"/>
  <c r="Q154" i="12" s="1"/>
  <c r="S154" i="12"/>
  <c r="AM154" i="12" s="1"/>
  <c r="G155" i="12"/>
  <c r="Q155" i="12" s="1"/>
  <c r="S155" i="12"/>
  <c r="AM155" i="12" s="1"/>
  <c r="G156" i="12"/>
  <c r="Q156" i="12" s="1"/>
  <c r="S156" i="12"/>
  <c r="AM156" i="12" s="1"/>
  <c r="G157" i="12"/>
  <c r="Q157" i="12" s="1"/>
  <c r="S157" i="12"/>
  <c r="AM157" i="12" s="1"/>
  <c r="G158" i="12"/>
  <c r="Q158" i="12" s="1"/>
  <c r="S158" i="12"/>
  <c r="AM158" i="12" s="1"/>
  <c r="G159" i="12"/>
  <c r="Q159" i="12" s="1"/>
  <c r="S159" i="12"/>
  <c r="AM159" i="12" s="1"/>
  <c r="G160" i="12"/>
  <c r="Q160" i="12" s="1"/>
  <c r="S160" i="12"/>
  <c r="AM160" i="12" s="1"/>
  <c r="G161" i="12"/>
  <c r="Q161" i="12" s="1"/>
  <c r="S161" i="12"/>
  <c r="AM161" i="12" s="1"/>
  <c r="G162" i="12"/>
  <c r="Q162" i="12" s="1"/>
  <c r="S162" i="12"/>
  <c r="AM162" i="12" s="1"/>
  <c r="G163" i="12"/>
  <c r="Q163" i="12" s="1"/>
  <c r="S163" i="12"/>
  <c r="AM163" i="12" s="1"/>
  <c r="G164" i="12"/>
  <c r="Q164" i="12" s="1"/>
  <c r="S164" i="12"/>
  <c r="AM164" i="12" s="1"/>
  <c r="G165" i="12"/>
  <c r="Q165" i="12" s="1"/>
  <c r="S165" i="12"/>
  <c r="AM165" i="12" s="1"/>
  <c r="G166" i="12"/>
  <c r="Q166" i="12" s="1"/>
  <c r="S166" i="12"/>
  <c r="AM166" i="12" s="1"/>
  <c r="G167" i="12"/>
  <c r="Q167" i="12" s="1"/>
  <c r="S167" i="12"/>
  <c r="AM167" i="12" s="1"/>
  <c r="G168" i="12"/>
  <c r="Q168" i="12" s="1"/>
  <c r="S168" i="12"/>
  <c r="AM168" i="12" s="1"/>
  <c r="G169" i="12"/>
  <c r="Q169" i="12" s="1"/>
  <c r="S169" i="12"/>
  <c r="AM169" i="12" s="1"/>
  <c r="G170" i="12"/>
  <c r="Q170" i="12" s="1"/>
  <c r="S170" i="12"/>
  <c r="AM170" i="12" s="1"/>
  <c r="G171" i="12"/>
  <c r="Q171" i="12" s="1"/>
  <c r="S171" i="12"/>
  <c r="AM171" i="12" s="1"/>
  <c r="G172" i="12"/>
  <c r="Q172" i="12" s="1"/>
  <c r="S172" i="12"/>
  <c r="AM172" i="12" s="1"/>
  <c r="G173" i="12"/>
  <c r="Q173" i="12" s="1"/>
  <c r="S173" i="12"/>
  <c r="AM173" i="12" s="1"/>
  <c r="G174" i="12"/>
  <c r="Q174" i="12" s="1"/>
  <c r="S174" i="12"/>
  <c r="AM174" i="12" s="1"/>
  <c r="G175" i="12"/>
  <c r="Q175" i="12" s="1"/>
  <c r="S175" i="12"/>
  <c r="AM175" i="12" s="1"/>
  <c r="G176" i="12"/>
  <c r="Q176" i="12" s="1"/>
  <c r="S176" i="12"/>
  <c r="AM176" i="12" s="1"/>
  <c r="G177" i="12"/>
  <c r="Q177" i="12" s="1"/>
  <c r="S177" i="12"/>
  <c r="AM177" i="12" s="1"/>
  <c r="G178" i="12"/>
  <c r="Q178" i="12" s="1"/>
  <c r="S178" i="12"/>
  <c r="AM178" i="12" s="1"/>
  <c r="G179" i="12"/>
  <c r="Q179" i="12" s="1"/>
  <c r="S179" i="12"/>
  <c r="AM179" i="12" s="1"/>
  <c r="G180" i="12"/>
  <c r="Q180" i="12" s="1"/>
  <c r="S180" i="12"/>
  <c r="AM180" i="12" s="1"/>
  <c r="G181" i="12"/>
  <c r="Q181" i="12" s="1"/>
  <c r="S181" i="12"/>
  <c r="AM181" i="12" s="1"/>
  <c r="G182" i="12"/>
  <c r="Q182" i="12" s="1"/>
  <c r="S182" i="12"/>
  <c r="AM182" i="12" s="1"/>
  <c r="AL58" i="11"/>
  <c r="Y84" i="11"/>
  <c r="J151" i="12"/>
  <c r="AJ151" i="12" s="1"/>
  <c r="T151" i="12"/>
  <c r="J152" i="12"/>
  <c r="AJ152" i="12" s="1"/>
  <c r="T152" i="12"/>
  <c r="J153" i="12"/>
  <c r="AJ153" i="12" s="1"/>
  <c r="T153" i="12"/>
  <c r="J154" i="12"/>
  <c r="AJ154" i="12" s="1"/>
  <c r="T154" i="12"/>
  <c r="J155" i="12"/>
  <c r="AJ155" i="12" s="1"/>
  <c r="T155" i="12"/>
  <c r="J156" i="12"/>
  <c r="AJ156" i="12" s="1"/>
  <c r="T156" i="12"/>
  <c r="J157" i="12"/>
  <c r="AJ157" i="12" s="1"/>
  <c r="T157" i="12"/>
  <c r="J158" i="12"/>
  <c r="AJ158" i="12" s="1"/>
  <c r="T158" i="12"/>
  <c r="J159" i="12"/>
  <c r="AJ159" i="12" s="1"/>
  <c r="T159" i="12"/>
  <c r="J160" i="12"/>
  <c r="AJ160" i="12" s="1"/>
  <c r="T160" i="12"/>
  <c r="J161" i="12"/>
  <c r="AJ161" i="12" s="1"/>
  <c r="T161" i="12"/>
  <c r="J162" i="12"/>
  <c r="AJ162" i="12" s="1"/>
  <c r="T162" i="12"/>
  <c r="J163" i="12"/>
  <c r="AJ163" i="12" s="1"/>
  <c r="T163" i="12"/>
  <c r="J164" i="12"/>
  <c r="AJ164" i="12" s="1"/>
  <c r="T164" i="12"/>
  <c r="J165" i="12"/>
  <c r="AJ165" i="12" s="1"/>
  <c r="T165" i="12"/>
  <c r="J166" i="12"/>
  <c r="AJ166" i="12" s="1"/>
  <c r="T166" i="12"/>
  <c r="J167" i="12"/>
  <c r="AJ167" i="12" s="1"/>
  <c r="T167" i="12"/>
  <c r="J168" i="12"/>
  <c r="AJ168" i="12" s="1"/>
  <c r="T168" i="12"/>
  <c r="J169" i="12"/>
  <c r="AJ169" i="12" s="1"/>
  <c r="T169" i="12"/>
  <c r="J170" i="12"/>
  <c r="AJ170" i="12" s="1"/>
  <c r="T170" i="12"/>
  <c r="J171" i="12"/>
  <c r="AJ171" i="12" s="1"/>
  <c r="T171" i="12"/>
  <c r="J172" i="12"/>
  <c r="AJ172" i="12" s="1"/>
  <c r="T172" i="12"/>
  <c r="J173" i="12"/>
  <c r="AJ173" i="12" s="1"/>
  <c r="T173" i="12"/>
  <c r="J174" i="12"/>
  <c r="AJ174" i="12" s="1"/>
  <c r="T174" i="12"/>
  <c r="J175" i="12"/>
  <c r="AJ175" i="12" s="1"/>
  <c r="T175" i="12"/>
  <c r="J176" i="12"/>
  <c r="AJ176" i="12" s="1"/>
  <c r="T176" i="12"/>
  <c r="J177" i="12"/>
  <c r="AJ177" i="12" s="1"/>
  <c r="T177" i="12"/>
  <c r="J178" i="12"/>
  <c r="AJ178" i="12" s="1"/>
  <c r="T178" i="12"/>
  <c r="J179" i="12"/>
  <c r="AJ179" i="12" s="1"/>
  <c r="T179" i="12"/>
  <c r="J180" i="12"/>
  <c r="AJ180" i="12" s="1"/>
  <c r="T180" i="12"/>
  <c r="J181" i="12"/>
  <c r="AJ181" i="12" s="1"/>
  <c r="T181" i="12"/>
  <c r="J182" i="12"/>
  <c r="AJ182" i="12" s="1"/>
  <c r="T182" i="12"/>
  <c r="R33" i="11"/>
  <c r="T33" i="11" s="1"/>
  <c r="AL35" i="11"/>
  <c r="AL57" i="11"/>
  <c r="M151" i="12"/>
  <c r="U151" i="12"/>
  <c r="M152" i="12"/>
  <c r="U152" i="12"/>
  <c r="M153" i="12"/>
  <c r="U153" i="12"/>
  <c r="M154" i="12"/>
  <c r="U154" i="12"/>
  <c r="M155" i="12"/>
  <c r="U155" i="12"/>
  <c r="M156" i="12"/>
  <c r="U156" i="12"/>
  <c r="M157" i="12"/>
  <c r="U157" i="12"/>
  <c r="M158" i="12"/>
  <c r="U158" i="12"/>
  <c r="M159" i="12"/>
  <c r="U159" i="12"/>
  <c r="M160" i="12"/>
  <c r="U160" i="12"/>
  <c r="M161" i="12"/>
  <c r="U161" i="12"/>
  <c r="M162" i="12"/>
  <c r="U162" i="12"/>
  <c r="M163" i="12"/>
  <c r="U163" i="12"/>
  <c r="M164" i="12"/>
  <c r="U164" i="12"/>
  <c r="M165" i="12"/>
  <c r="U165" i="12"/>
  <c r="M166" i="12"/>
  <c r="U166" i="12"/>
  <c r="M167" i="12"/>
  <c r="U167" i="12"/>
  <c r="M168" i="12"/>
  <c r="U168" i="12"/>
  <c r="M169" i="12"/>
  <c r="U169" i="12"/>
  <c r="M170" i="12"/>
  <c r="U170" i="12"/>
  <c r="M171" i="12"/>
  <c r="U171" i="12"/>
  <c r="M172" i="12"/>
  <c r="U172" i="12"/>
  <c r="M173" i="12"/>
  <c r="U173" i="12"/>
  <c r="M174" i="12"/>
  <c r="U174" i="12"/>
  <c r="M175" i="12"/>
  <c r="U175" i="12"/>
  <c r="M176" i="12"/>
  <c r="U176" i="12"/>
  <c r="M177" i="12"/>
  <c r="U177" i="12"/>
  <c r="M178" i="12"/>
  <c r="U178" i="12"/>
  <c r="M179" i="12"/>
  <c r="U179" i="12"/>
  <c r="M180" i="12"/>
  <c r="U180" i="12"/>
  <c r="M181" i="12"/>
  <c r="U181" i="12"/>
  <c r="M182" i="12"/>
  <c r="U182" i="12"/>
  <c r="AL56" i="11"/>
  <c r="V170" i="12"/>
  <c r="V171" i="12"/>
  <c r="V172" i="12"/>
  <c r="V173" i="12"/>
  <c r="V174" i="12"/>
  <c r="V175" i="12"/>
  <c r="V176" i="12"/>
  <c r="V177" i="12"/>
  <c r="V178" i="12"/>
  <c r="V179" i="12"/>
  <c r="V180" i="12"/>
  <c r="V181" i="12"/>
  <c r="V182" i="12"/>
  <c r="AL36" i="11"/>
  <c r="Y36" i="11" s="1"/>
  <c r="AL55" i="11"/>
  <c r="W153" i="12"/>
  <c r="AC153" i="12" s="1"/>
  <c r="W154" i="12"/>
  <c r="AC154" i="12" s="1"/>
  <c r="W155" i="12"/>
  <c r="AC155" i="12" s="1"/>
  <c r="W156" i="12"/>
  <c r="AC156" i="12" s="1"/>
  <c r="W157" i="12"/>
  <c r="AC157" i="12" s="1"/>
  <c r="W158" i="12"/>
  <c r="AC158" i="12" s="1"/>
  <c r="W159" i="12"/>
  <c r="AC159" i="12" s="1"/>
  <c r="W160" i="12"/>
  <c r="W161" i="12"/>
  <c r="AC161" i="12" s="1"/>
  <c r="W162" i="12"/>
  <c r="AC162" i="12" s="1"/>
  <c r="W163" i="12"/>
  <c r="AC163" i="12" s="1"/>
  <c r="W164" i="12"/>
  <c r="AC164" i="12" s="1"/>
  <c r="W165" i="12"/>
  <c r="AC165" i="12" s="1"/>
  <c r="W166" i="12"/>
  <c r="AC166" i="12" s="1"/>
  <c r="W167" i="12"/>
  <c r="AC167" i="12" s="1"/>
  <c r="W168" i="12"/>
  <c r="AC168" i="12" s="1"/>
  <c r="W169" i="12"/>
  <c r="AC169" i="12" s="1"/>
  <c r="W170" i="12"/>
  <c r="AC170" i="12" s="1"/>
  <c r="W171" i="12"/>
  <c r="W172" i="12"/>
  <c r="AC172" i="12" s="1"/>
  <c r="W173" i="12"/>
  <c r="AC173" i="12" s="1"/>
  <c r="W174" i="12"/>
  <c r="AC174" i="12" s="1"/>
  <c r="W175" i="12"/>
  <c r="AC175" i="12" s="1"/>
  <c r="W176" i="12"/>
  <c r="AC176" i="12" s="1"/>
  <c r="W177" i="12"/>
  <c r="AC177" i="12" s="1"/>
  <c r="W178" i="12"/>
  <c r="AC178" i="12" s="1"/>
  <c r="W179" i="12"/>
  <c r="AC179" i="12" s="1"/>
  <c r="W180" i="12"/>
  <c r="AC180" i="12" s="1"/>
  <c r="W181" i="12"/>
  <c r="AC181" i="12" s="1"/>
  <c r="W182" i="12"/>
  <c r="AC182" i="12" s="1"/>
  <c r="V33" i="11"/>
  <c r="M33" i="11"/>
  <c r="G33" i="11"/>
  <c r="Q33" i="11" s="1"/>
  <c r="S33" i="11" s="1"/>
  <c r="AM33" i="11" s="1"/>
  <c r="AL54" i="11"/>
  <c r="AC34" i="11"/>
  <c r="AL37" i="11"/>
  <c r="Y37" i="11" s="1"/>
  <c r="AL53" i="11"/>
  <c r="AL52" i="11"/>
  <c r="Y52" i="11" s="1"/>
  <c r="AL34" i="11"/>
  <c r="AB34" i="11"/>
  <c r="AL38" i="11"/>
  <c r="AL39" i="11"/>
  <c r="AL40" i="11"/>
  <c r="AL41" i="11"/>
  <c r="AB41" i="11"/>
  <c r="AL42" i="11"/>
  <c r="AL43" i="11"/>
  <c r="AL44" i="11"/>
  <c r="AL45" i="11"/>
  <c r="AB45" i="11"/>
  <c r="AL46" i="11"/>
  <c r="AL47" i="11"/>
  <c r="AL48" i="11"/>
  <c r="AL49" i="11"/>
  <c r="AB49" i="11"/>
  <c r="AL50" i="11"/>
  <c r="AL51" i="11"/>
  <c r="G34" i="11"/>
  <c r="Q34" i="11" s="1"/>
  <c r="S34" i="11"/>
  <c r="AM34" i="11" s="1"/>
  <c r="G35" i="11"/>
  <c r="Q35" i="11" s="1"/>
  <c r="S35" i="11"/>
  <c r="AM35" i="11" s="1"/>
  <c r="G36" i="11"/>
  <c r="Q36" i="11" s="1"/>
  <c r="S36" i="11"/>
  <c r="AM36" i="11" s="1"/>
  <c r="G37" i="11"/>
  <c r="Q37" i="11" s="1"/>
  <c r="S37" i="11"/>
  <c r="AM37" i="11" s="1"/>
  <c r="G38" i="11"/>
  <c r="Q38" i="11" s="1"/>
  <c r="S38" i="11"/>
  <c r="AM38" i="11" s="1"/>
  <c r="G39" i="11"/>
  <c r="Q39" i="11" s="1"/>
  <c r="S39" i="11"/>
  <c r="AM39" i="11" s="1"/>
  <c r="G40" i="11"/>
  <c r="Q40" i="11" s="1"/>
  <c r="S40" i="11"/>
  <c r="AM40" i="11" s="1"/>
  <c r="G41" i="11"/>
  <c r="Q41" i="11" s="1"/>
  <c r="S41" i="11"/>
  <c r="AM41" i="11" s="1"/>
  <c r="G42" i="11"/>
  <c r="Q42" i="11" s="1"/>
  <c r="S42" i="11"/>
  <c r="AM42" i="11" s="1"/>
  <c r="G43" i="11"/>
  <c r="Q43" i="11" s="1"/>
  <c r="S43" i="11"/>
  <c r="AM43" i="11" s="1"/>
  <c r="G44" i="11"/>
  <c r="Q44" i="11" s="1"/>
  <c r="S44" i="11"/>
  <c r="AM44" i="11" s="1"/>
  <c r="G45" i="11"/>
  <c r="Q45" i="11" s="1"/>
  <c r="S45" i="11"/>
  <c r="AM45" i="11" s="1"/>
  <c r="G46" i="11"/>
  <c r="Q46" i="11" s="1"/>
  <c r="S46" i="11"/>
  <c r="AM46" i="11" s="1"/>
  <c r="G47" i="11"/>
  <c r="Q47" i="11" s="1"/>
  <c r="S47" i="11"/>
  <c r="AM47" i="11" s="1"/>
  <c r="G48" i="11"/>
  <c r="Q48" i="11" s="1"/>
  <c r="S48" i="11"/>
  <c r="AM48" i="11" s="1"/>
  <c r="G49" i="11"/>
  <c r="Q49" i="11" s="1"/>
  <c r="S49" i="11"/>
  <c r="AM49" i="11" s="1"/>
  <c r="G50" i="11"/>
  <c r="Q50" i="11" s="1"/>
  <c r="S50" i="11"/>
  <c r="AM50" i="11" s="1"/>
  <c r="G51" i="11"/>
  <c r="Q51" i="11" s="1"/>
  <c r="S51" i="11"/>
  <c r="AM51" i="11" s="1"/>
  <c r="G52" i="11"/>
  <c r="Q52" i="11" s="1"/>
  <c r="S52" i="11"/>
  <c r="AM52" i="11" s="1"/>
  <c r="G53" i="11"/>
  <c r="Q53" i="11" s="1"/>
  <c r="S53" i="11"/>
  <c r="AM53" i="11" s="1"/>
  <c r="G54" i="11"/>
  <c r="Q54" i="11" s="1"/>
  <c r="S54" i="11"/>
  <c r="AM54" i="11" s="1"/>
  <c r="G55" i="11"/>
  <c r="Q55" i="11" s="1"/>
  <c r="S55" i="11"/>
  <c r="AM55" i="11" s="1"/>
  <c r="G56" i="11"/>
  <c r="Q56" i="11" s="1"/>
  <c r="S56" i="11"/>
  <c r="AM56" i="11" s="1"/>
  <c r="G57" i="11"/>
  <c r="Q57" i="11" s="1"/>
  <c r="S57" i="11"/>
  <c r="AM57" i="11" s="1"/>
  <c r="G58" i="11"/>
  <c r="Q58" i="11" s="1"/>
  <c r="S58" i="11"/>
  <c r="AM58" i="11" s="1"/>
  <c r="AL62" i="11"/>
  <c r="Y62" i="11" s="1"/>
  <c r="AL66" i="11"/>
  <c r="Y66" i="11" s="1"/>
  <c r="AL70" i="11"/>
  <c r="Y70" i="11" s="1"/>
  <c r="AL74" i="11"/>
  <c r="Y74" i="11" s="1"/>
  <c r="AL78" i="11"/>
  <c r="Y78" i="11" s="1"/>
  <c r="AL82" i="11"/>
  <c r="Y82" i="11" s="1"/>
  <c r="AL87" i="11"/>
  <c r="Y87" i="11" s="1"/>
  <c r="AL121" i="11"/>
  <c r="Y121" i="11" s="1"/>
  <c r="AB121" i="11"/>
  <c r="AL129" i="11"/>
  <c r="Y129" i="11" s="1"/>
  <c r="AB129" i="11"/>
  <c r="J34" i="11"/>
  <c r="AJ34" i="11" s="1"/>
  <c r="T34" i="11"/>
  <c r="J35" i="11"/>
  <c r="AJ35" i="11" s="1"/>
  <c r="T35" i="11"/>
  <c r="J36" i="11"/>
  <c r="AJ36" i="11" s="1"/>
  <c r="T36" i="11"/>
  <c r="J37" i="11"/>
  <c r="AJ37" i="11" s="1"/>
  <c r="T37" i="11"/>
  <c r="J38" i="11"/>
  <c r="AJ38" i="11" s="1"/>
  <c r="T38" i="11"/>
  <c r="J39" i="11"/>
  <c r="AJ39" i="11" s="1"/>
  <c r="T39" i="11"/>
  <c r="J40" i="11"/>
  <c r="AJ40" i="11" s="1"/>
  <c r="T40" i="11"/>
  <c r="J41" i="11"/>
  <c r="AJ41" i="11" s="1"/>
  <c r="T41" i="11"/>
  <c r="J42" i="11"/>
  <c r="AJ42" i="11" s="1"/>
  <c r="T42" i="11"/>
  <c r="J43" i="11"/>
  <c r="AJ43" i="11" s="1"/>
  <c r="T43" i="11"/>
  <c r="J44" i="11"/>
  <c r="AJ44" i="11" s="1"/>
  <c r="T44" i="11"/>
  <c r="J45" i="11"/>
  <c r="AJ45" i="11" s="1"/>
  <c r="T45" i="11"/>
  <c r="J46" i="11"/>
  <c r="AJ46" i="11" s="1"/>
  <c r="T46" i="11"/>
  <c r="J47" i="11"/>
  <c r="AJ47" i="11" s="1"/>
  <c r="T47" i="11"/>
  <c r="J48" i="11"/>
  <c r="AJ48" i="11" s="1"/>
  <c r="T48" i="11"/>
  <c r="J49" i="11"/>
  <c r="AJ49" i="11" s="1"/>
  <c r="T49" i="11"/>
  <c r="J50" i="11"/>
  <c r="AJ50" i="11" s="1"/>
  <c r="T50" i="11"/>
  <c r="J51" i="11"/>
  <c r="AJ51" i="11" s="1"/>
  <c r="T51" i="11"/>
  <c r="J52" i="11"/>
  <c r="AJ52" i="11" s="1"/>
  <c r="T52" i="11"/>
  <c r="J53" i="11"/>
  <c r="AJ53" i="11" s="1"/>
  <c r="T53" i="11"/>
  <c r="J54" i="11"/>
  <c r="AJ54" i="11" s="1"/>
  <c r="T54" i="11"/>
  <c r="J55" i="11"/>
  <c r="AJ55" i="11" s="1"/>
  <c r="T55" i="11"/>
  <c r="J56" i="11"/>
  <c r="AJ56" i="11" s="1"/>
  <c r="T56" i="11"/>
  <c r="J57" i="11"/>
  <c r="AJ57" i="11" s="1"/>
  <c r="T57" i="11"/>
  <c r="J58" i="11"/>
  <c r="AJ58" i="11" s="1"/>
  <c r="T58" i="11"/>
  <c r="AC88" i="11"/>
  <c r="AL88" i="11"/>
  <c r="Y88" i="11" s="1"/>
  <c r="AC89" i="11"/>
  <c r="AL89" i="11"/>
  <c r="Y89" i="11" s="1"/>
  <c r="AC90" i="11"/>
  <c r="AL90" i="11"/>
  <c r="Y90" i="11" s="1"/>
  <c r="AC91" i="11"/>
  <c r="AL91" i="11"/>
  <c r="Y91" i="11" s="1"/>
  <c r="AC92" i="11"/>
  <c r="AL92" i="11"/>
  <c r="Y92" i="11" s="1"/>
  <c r="AC93" i="11"/>
  <c r="AL93" i="11"/>
  <c r="Y93" i="11" s="1"/>
  <c r="AC94" i="11"/>
  <c r="AL94" i="11"/>
  <c r="Y94" i="11" s="1"/>
  <c r="AL98" i="11"/>
  <c r="Y98" i="11" s="1"/>
  <c r="AB98" i="11"/>
  <c r="AL102" i="11"/>
  <c r="Y102" i="11" s="1"/>
  <c r="AB102" i="11"/>
  <c r="AL106" i="11"/>
  <c r="Y106" i="11" s="1"/>
  <c r="AB106" i="11"/>
  <c r="AL110" i="11"/>
  <c r="Y110" i="11" s="1"/>
  <c r="AB110" i="11"/>
  <c r="AL114" i="11"/>
  <c r="Y114" i="11" s="1"/>
  <c r="AB114" i="11"/>
  <c r="AL120" i="11"/>
  <c r="Y120" i="11" s="1"/>
  <c r="AB120" i="11"/>
  <c r="AL128" i="11"/>
  <c r="Y128" i="11" s="1"/>
  <c r="AB128" i="11"/>
  <c r="Y168" i="11"/>
  <c r="M34" i="11"/>
  <c r="U34" i="11"/>
  <c r="M35" i="11"/>
  <c r="U35" i="11"/>
  <c r="M36" i="11"/>
  <c r="U36" i="11"/>
  <c r="M37" i="11"/>
  <c r="U37" i="11"/>
  <c r="M38" i="11"/>
  <c r="U38" i="11"/>
  <c r="M39" i="11"/>
  <c r="U39" i="11"/>
  <c r="M40" i="11"/>
  <c r="U40" i="11"/>
  <c r="M41" i="11"/>
  <c r="U41" i="11"/>
  <c r="M42" i="11"/>
  <c r="U42" i="11"/>
  <c r="M43" i="11"/>
  <c r="U43" i="11"/>
  <c r="M44" i="11"/>
  <c r="U44" i="11"/>
  <c r="M45" i="11"/>
  <c r="U45" i="11"/>
  <c r="M46" i="11"/>
  <c r="U46" i="11"/>
  <c r="M47" i="11"/>
  <c r="U47" i="11"/>
  <c r="M48" i="11"/>
  <c r="U48" i="11"/>
  <c r="M49" i="11"/>
  <c r="U49" i="11"/>
  <c r="M50" i="11"/>
  <c r="U50" i="11"/>
  <c r="M51" i="11"/>
  <c r="U51" i="11"/>
  <c r="M52" i="11"/>
  <c r="U52" i="11"/>
  <c r="M53" i="11"/>
  <c r="U53" i="11"/>
  <c r="M54" i="11"/>
  <c r="U54" i="11"/>
  <c r="M55" i="11"/>
  <c r="U55" i="11"/>
  <c r="M56" i="11"/>
  <c r="U56" i="11"/>
  <c r="M57" i="11"/>
  <c r="U57" i="11"/>
  <c r="M58" i="11"/>
  <c r="U58" i="11"/>
  <c r="AL61" i="11"/>
  <c r="Y61" i="11" s="1"/>
  <c r="AL65" i="11"/>
  <c r="Y65" i="11" s="1"/>
  <c r="AL69" i="11"/>
  <c r="Y69" i="11" s="1"/>
  <c r="AL73" i="11"/>
  <c r="Y73" i="11" s="1"/>
  <c r="AL77" i="11"/>
  <c r="Y77" i="11" s="1"/>
  <c r="AL81" i="11"/>
  <c r="Y81" i="11" s="1"/>
  <c r="AL119" i="11"/>
  <c r="Y119" i="11" s="1"/>
  <c r="AB119" i="11"/>
  <c r="AL127" i="11"/>
  <c r="Y127" i="11" s="1"/>
  <c r="AB127" i="11"/>
  <c r="AD33" i="11"/>
  <c r="AD183" i="11" s="1"/>
  <c r="V34" i="11"/>
  <c r="V35" i="11"/>
  <c r="V36" i="11"/>
  <c r="V37" i="11"/>
  <c r="V38" i="11"/>
  <c r="V39" i="11"/>
  <c r="V40" i="11"/>
  <c r="V41" i="11"/>
  <c r="V42" i="11"/>
  <c r="V43" i="11"/>
  <c r="V44" i="11"/>
  <c r="V45" i="11"/>
  <c r="V46" i="11"/>
  <c r="V47" i="11"/>
  <c r="V48" i="11"/>
  <c r="V49" i="11"/>
  <c r="V50" i="11"/>
  <c r="V51" i="11"/>
  <c r="V52" i="11"/>
  <c r="V53" i="11"/>
  <c r="V54" i="11"/>
  <c r="V55" i="11"/>
  <c r="V56" i="11"/>
  <c r="V57" i="11"/>
  <c r="V58" i="11"/>
  <c r="AL97" i="11"/>
  <c r="Y97" i="11" s="1"/>
  <c r="AB97" i="11"/>
  <c r="AL101" i="11"/>
  <c r="Y101" i="11" s="1"/>
  <c r="AB101" i="11"/>
  <c r="AL105" i="11"/>
  <c r="Y105" i="11" s="1"/>
  <c r="AB105" i="11"/>
  <c r="AL109" i="11"/>
  <c r="Y109" i="11" s="1"/>
  <c r="AB109" i="11"/>
  <c r="AL113" i="11"/>
  <c r="Y113" i="11" s="1"/>
  <c r="AB113" i="11"/>
  <c r="AL118" i="11"/>
  <c r="Y118" i="11" s="1"/>
  <c r="AB118" i="11"/>
  <c r="AL126" i="11"/>
  <c r="Y126" i="11" s="1"/>
  <c r="AB126" i="11"/>
  <c r="Y175" i="11"/>
  <c r="W51" i="11"/>
  <c r="AC51" i="11" s="1"/>
  <c r="W52" i="11"/>
  <c r="AC52" i="11" s="1"/>
  <c r="W53" i="11"/>
  <c r="AC53" i="11" s="1"/>
  <c r="W54" i="11"/>
  <c r="AC54" i="11" s="1"/>
  <c r="W55" i="11"/>
  <c r="AC55" i="11" s="1"/>
  <c r="W56" i="11"/>
  <c r="AC56" i="11" s="1"/>
  <c r="W57" i="11"/>
  <c r="AC57" i="11" s="1"/>
  <c r="W58" i="11"/>
  <c r="AC58" i="11" s="1"/>
  <c r="AL60" i="11"/>
  <c r="Y60" i="11" s="1"/>
  <c r="AL64" i="11"/>
  <c r="Y64" i="11" s="1"/>
  <c r="AL68" i="11"/>
  <c r="Y68" i="11" s="1"/>
  <c r="AL72" i="11"/>
  <c r="Y72" i="11" s="1"/>
  <c r="AL76" i="11"/>
  <c r="Y76" i="11" s="1"/>
  <c r="AL80" i="11"/>
  <c r="Y80" i="11" s="1"/>
  <c r="AL117" i="11"/>
  <c r="Y117" i="11" s="1"/>
  <c r="AB117" i="11"/>
  <c r="AL125" i="11"/>
  <c r="Y125" i="11" s="1"/>
  <c r="AB125" i="11"/>
  <c r="AB133" i="11"/>
  <c r="AL133" i="11"/>
  <c r="Y133" i="11" s="1"/>
  <c r="AL83" i="11"/>
  <c r="Y83" i="11" s="1"/>
  <c r="AM85" i="11"/>
  <c r="Y85" i="11" s="1"/>
  <c r="AB95" i="11"/>
  <c r="AL96" i="11"/>
  <c r="Y96" i="11" s="1"/>
  <c r="AB96" i="11"/>
  <c r="AL100" i="11"/>
  <c r="Y100" i="11" s="1"/>
  <c r="AB100" i="11"/>
  <c r="AL104" i="11"/>
  <c r="Y104" i="11" s="1"/>
  <c r="AB104" i="11"/>
  <c r="AL108" i="11"/>
  <c r="Y108" i="11" s="1"/>
  <c r="AB108" i="11"/>
  <c r="AL112" i="11"/>
  <c r="Y112" i="11" s="1"/>
  <c r="AB112" i="11"/>
  <c r="AL116" i="11"/>
  <c r="Y116" i="11" s="1"/>
  <c r="AB116" i="11"/>
  <c r="AL124" i="11"/>
  <c r="Y124" i="11" s="1"/>
  <c r="AB124" i="11"/>
  <c r="AL132" i="11"/>
  <c r="Y132" i="11" s="1"/>
  <c r="AB132" i="11"/>
  <c r="AL59" i="11"/>
  <c r="Y59" i="11" s="1"/>
  <c r="AL63" i="11"/>
  <c r="Y63" i="11" s="1"/>
  <c r="AL67" i="11"/>
  <c r="Y67" i="11" s="1"/>
  <c r="AL71" i="11"/>
  <c r="Y71" i="11" s="1"/>
  <c r="AL75" i="11"/>
  <c r="Y75" i="11" s="1"/>
  <c r="AL79" i="11"/>
  <c r="Y79" i="11" s="1"/>
  <c r="Y86" i="11"/>
  <c r="AL123" i="11"/>
  <c r="Y123" i="11" s="1"/>
  <c r="AB123" i="11"/>
  <c r="AL131" i="11"/>
  <c r="Y131" i="11" s="1"/>
  <c r="AB131" i="11"/>
  <c r="AL99" i="11"/>
  <c r="Y99" i="11" s="1"/>
  <c r="AB99" i="11"/>
  <c r="AL103" i="11"/>
  <c r="Y103" i="11" s="1"/>
  <c r="AB103" i="11"/>
  <c r="AL107" i="11"/>
  <c r="Y107" i="11" s="1"/>
  <c r="AB107" i="11"/>
  <c r="AL111" i="11"/>
  <c r="Y111" i="11" s="1"/>
  <c r="AB111" i="11"/>
  <c r="AL115" i="11"/>
  <c r="Y115" i="11" s="1"/>
  <c r="AB115" i="11"/>
  <c r="AL122" i="11"/>
  <c r="Y122" i="11" s="1"/>
  <c r="AB122" i="11"/>
  <c r="AL130" i="11"/>
  <c r="Y130" i="11" s="1"/>
  <c r="AB130" i="11"/>
  <c r="AB135" i="11"/>
  <c r="AB139" i="11"/>
  <c r="AB143" i="11"/>
  <c r="AB147" i="11"/>
  <c r="AB151" i="11"/>
  <c r="AB155" i="11"/>
  <c r="AB158" i="11"/>
  <c r="AL160" i="11"/>
  <c r="Y160" i="11" s="1"/>
  <c r="AB168" i="11"/>
  <c r="AB175" i="11"/>
  <c r="AB176" i="11"/>
  <c r="AL52" i="10"/>
  <c r="AL134" i="11"/>
  <c r="Y134" i="11" s="1"/>
  <c r="AL138" i="11"/>
  <c r="Y138" i="11" s="1"/>
  <c r="AL142" i="11"/>
  <c r="Y142" i="11" s="1"/>
  <c r="AL146" i="11"/>
  <c r="Y146" i="11" s="1"/>
  <c r="AL150" i="11"/>
  <c r="Y150" i="11" s="1"/>
  <c r="AL154" i="11"/>
  <c r="Y154" i="11" s="1"/>
  <c r="AL162" i="11"/>
  <c r="Y162" i="11" s="1"/>
  <c r="AL164" i="11"/>
  <c r="Y164" i="11" s="1"/>
  <c r="AL166" i="11"/>
  <c r="Y166" i="11" s="1"/>
  <c r="AL180" i="11"/>
  <c r="AB180" i="11"/>
  <c r="AL34" i="10"/>
  <c r="Y34" i="10" s="1"/>
  <c r="AB34" i="10"/>
  <c r="AL46" i="10"/>
  <c r="AL137" i="11"/>
  <c r="Y137" i="11" s="1"/>
  <c r="AL141" i="11"/>
  <c r="Y141" i="11" s="1"/>
  <c r="AL145" i="11"/>
  <c r="Y145" i="11" s="1"/>
  <c r="AL149" i="11"/>
  <c r="Y149" i="11" s="1"/>
  <c r="AL153" i="11"/>
  <c r="Y153" i="11" s="1"/>
  <c r="AL159" i="11"/>
  <c r="Y159" i="11" s="1"/>
  <c r="AL179" i="11"/>
  <c r="AL33" i="10"/>
  <c r="AL42" i="10"/>
  <c r="AB42" i="10"/>
  <c r="AL136" i="11"/>
  <c r="Y136" i="11" s="1"/>
  <c r="AL140" i="11"/>
  <c r="Y140" i="11" s="1"/>
  <c r="AL144" i="11"/>
  <c r="Y144" i="11" s="1"/>
  <c r="AL148" i="11"/>
  <c r="Y148" i="11" s="1"/>
  <c r="AL152" i="11"/>
  <c r="Y152" i="11" s="1"/>
  <c r="AL163" i="11"/>
  <c r="Y163" i="11" s="1"/>
  <c r="AL165" i="11"/>
  <c r="Y165" i="11" s="1"/>
  <c r="AL167" i="11"/>
  <c r="Y167" i="11" s="1"/>
  <c r="AL182" i="11"/>
  <c r="AL49" i="10"/>
  <c r="AL55" i="10"/>
  <c r="AB55" i="10"/>
  <c r="AL51" i="10"/>
  <c r="AL181" i="11"/>
  <c r="G168" i="11"/>
  <c r="Q168" i="11" s="1"/>
  <c r="S168" i="11"/>
  <c r="AM168" i="11" s="1"/>
  <c r="G169" i="11"/>
  <c r="Q169" i="11" s="1"/>
  <c r="S169" i="11"/>
  <c r="AM169" i="11" s="1"/>
  <c r="Y169" i="11" s="1"/>
  <c r="G170" i="11"/>
  <c r="Q170" i="11" s="1"/>
  <c r="S170" i="11"/>
  <c r="AM170" i="11" s="1"/>
  <c r="Y170" i="11" s="1"/>
  <c r="G171" i="11"/>
  <c r="Q171" i="11" s="1"/>
  <c r="S171" i="11"/>
  <c r="AM171" i="11" s="1"/>
  <c r="Y171" i="11" s="1"/>
  <c r="G172" i="11"/>
  <c r="Q172" i="11" s="1"/>
  <c r="S172" i="11"/>
  <c r="AM172" i="11" s="1"/>
  <c r="Y172" i="11" s="1"/>
  <c r="G173" i="11"/>
  <c r="Q173" i="11" s="1"/>
  <c r="S173" i="11"/>
  <c r="AM173" i="11" s="1"/>
  <c r="Y173" i="11" s="1"/>
  <c r="G174" i="11"/>
  <c r="Q174" i="11" s="1"/>
  <c r="S174" i="11"/>
  <c r="AM174" i="11" s="1"/>
  <c r="Y174" i="11" s="1"/>
  <c r="G175" i="11"/>
  <c r="Q175" i="11" s="1"/>
  <c r="S175" i="11"/>
  <c r="AM175" i="11" s="1"/>
  <c r="G176" i="11"/>
  <c r="Q176" i="11" s="1"/>
  <c r="S176" i="11"/>
  <c r="AM176" i="11" s="1"/>
  <c r="Y176" i="11" s="1"/>
  <c r="G177" i="11"/>
  <c r="Q177" i="11" s="1"/>
  <c r="S177" i="11"/>
  <c r="AM177" i="11" s="1"/>
  <c r="Y177" i="11" s="1"/>
  <c r="G178" i="11"/>
  <c r="Q178" i="11" s="1"/>
  <c r="S178" i="11"/>
  <c r="AM178" i="11" s="1"/>
  <c r="Y178" i="11" s="1"/>
  <c r="G179" i="11"/>
  <c r="Q179" i="11" s="1"/>
  <c r="S179" i="11"/>
  <c r="AM179" i="11" s="1"/>
  <c r="G180" i="11"/>
  <c r="Q180" i="11" s="1"/>
  <c r="S180" i="11"/>
  <c r="AM180" i="11" s="1"/>
  <c r="G181" i="11"/>
  <c r="Q181" i="11" s="1"/>
  <c r="S181" i="11"/>
  <c r="AM181" i="11" s="1"/>
  <c r="G182" i="11"/>
  <c r="Q182" i="11" s="1"/>
  <c r="S182" i="11"/>
  <c r="AM182" i="11" s="1"/>
  <c r="Z183" i="10"/>
  <c r="R35" i="10"/>
  <c r="R36" i="10"/>
  <c r="R37" i="10"/>
  <c r="R38" i="10"/>
  <c r="R39" i="10"/>
  <c r="R40" i="10"/>
  <c r="R41" i="10"/>
  <c r="M42" i="10"/>
  <c r="W42" i="10"/>
  <c r="AC42" i="10" s="1"/>
  <c r="V43" i="10"/>
  <c r="T43" i="10"/>
  <c r="J43" i="10"/>
  <c r="AJ43" i="10" s="1"/>
  <c r="S43" i="10"/>
  <c r="AM43" i="10" s="1"/>
  <c r="M46" i="10"/>
  <c r="W46" i="10"/>
  <c r="AC46" i="10" s="1"/>
  <c r="V47" i="10"/>
  <c r="T47" i="10"/>
  <c r="J47" i="10"/>
  <c r="AJ47" i="10" s="1"/>
  <c r="S47" i="10"/>
  <c r="AM47" i="10" s="1"/>
  <c r="AD50" i="10"/>
  <c r="M52" i="10"/>
  <c r="W54" i="10"/>
  <c r="AC54" i="10" s="1"/>
  <c r="V54" i="10"/>
  <c r="T54" i="10"/>
  <c r="J54" i="10"/>
  <c r="AJ54" i="10" s="1"/>
  <c r="S54" i="10"/>
  <c r="AM54" i="10" s="1"/>
  <c r="W56" i="10"/>
  <c r="AC56" i="10" s="1"/>
  <c r="V56" i="10"/>
  <c r="U56" i="10"/>
  <c r="M56" i="10"/>
  <c r="T56" i="10"/>
  <c r="J56" i="10"/>
  <c r="AJ56" i="10" s="1"/>
  <c r="AL44" i="10"/>
  <c r="AL48" i="10"/>
  <c r="W55" i="10"/>
  <c r="AC55" i="10" s="1"/>
  <c r="V55" i="10"/>
  <c r="T55" i="10"/>
  <c r="J55" i="10"/>
  <c r="AJ55" i="10" s="1"/>
  <c r="S55" i="10"/>
  <c r="AM55" i="10" s="1"/>
  <c r="V44" i="10"/>
  <c r="T44" i="10"/>
  <c r="J44" i="10"/>
  <c r="AJ44" i="10" s="1"/>
  <c r="S44" i="10"/>
  <c r="AM44" i="10" s="1"/>
  <c r="W48" i="10"/>
  <c r="AC48" i="10" s="1"/>
  <c r="V48" i="10"/>
  <c r="T48" i="10"/>
  <c r="J48" i="10"/>
  <c r="AJ48" i="10" s="1"/>
  <c r="S48" i="10"/>
  <c r="AM48" i="10" s="1"/>
  <c r="AD52" i="10"/>
  <c r="G55" i="10"/>
  <c r="Q55" i="10" s="1"/>
  <c r="U55" i="10"/>
  <c r="AD56" i="10"/>
  <c r="R58" i="10"/>
  <c r="S58" i="10"/>
  <c r="AM58" i="10" s="1"/>
  <c r="W58" i="10"/>
  <c r="AC58" i="10" s="1"/>
  <c r="V58" i="10"/>
  <c r="M58" i="10"/>
  <c r="U58" i="10"/>
  <c r="J58" i="10"/>
  <c r="AJ58" i="10" s="1"/>
  <c r="AL64" i="10"/>
  <c r="Y64" i="10" s="1"/>
  <c r="AB64" i="10"/>
  <c r="AL45" i="10"/>
  <c r="AB45" i="10"/>
  <c r="W49" i="10"/>
  <c r="AC49" i="10" s="1"/>
  <c r="V49" i="10"/>
  <c r="T49" i="10"/>
  <c r="J49" i="10"/>
  <c r="AJ49" i="10" s="1"/>
  <c r="S49" i="10"/>
  <c r="AM49" i="10" s="1"/>
  <c r="AL50" i="10"/>
  <c r="M55" i="10"/>
  <c r="AL57" i="10"/>
  <c r="Y57" i="10" s="1"/>
  <c r="AB57" i="10"/>
  <c r="AL85" i="10"/>
  <c r="Y85" i="10" s="1"/>
  <c r="AB85" i="10"/>
  <c r="AL93" i="10"/>
  <c r="Y93" i="10" s="1"/>
  <c r="AB93" i="10"/>
  <c r="W41" i="10"/>
  <c r="AC41" i="10" s="1"/>
  <c r="M44" i="10"/>
  <c r="W44" i="10"/>
  <c r="AC44" i="10" s="1"/>
  <c r="V45" i="10"/>
  <c r="T45" i="10"/>
  <c r="J45" i="10"/>
  <c r="AJ45" i="10" s="1"/>
  <c r="S45" i="10"/>
  <c r="AM45" i="10" s="1"/>
  <c r="M48" i="10"/>
  <c r="G49" i="10"/>
  <c r="Q49" i="10" s="1"/>
  <c r="U49" i="10"/>
  <c r="W50" i="10"/>
  <c r="AC50" i="10" s="1"/>
  <c r="V50" i="10"/>
  <c r="T50" i="10"/>
  <c r="J50" i="10"/>
  <c r="AJ50" i="10" s="1"/>
  <c r="S50" i="10"/>
  <c r="AM50" i="10" s="1"/>
  <c r="AD54" i="10"/>
  <c r="AL109" i="10"/>
  <c r="Y109" i="10" s="1"/>
  <c r="AB109" i="10"/>
  <c r="AD43" i="10"/>
  <c r="AD47" i="10"/>
  <c r="M49" i="10"/>
  <c r="W51" i="10"/>
  <c r="AC51" i="10" s="1"/>
  <c r="V51" i="10"/>
  <c r="T51" i="10"/>
  <c r="J51" i="10"/>
  <c r="AJ51" i="10" s="1"/>
  <c r="S51" i="10"/>
  <c r="AM51" i="10" s="1"/>
  <c r="AD55" i="10"/>
  <c r="W57" i="10"/>
  <c r="AC57" i="10" s="1"/>
  <c r="V57" i="10"/>
  <c r="U57" i="10"/>
  <c r="M57" i="10"/>
  <c r="T57" i="10"/>
  <c r="J57" i="10"/>
  <c r="AJ57" i="10" s="1"/>
  <c r="V42" i="10"/>
  <c r="T42" i="10"/>
  <c r="J42" i="10"/>
  <c r="AJ42" i="10" s="1"/>
  <c r="S42" i="10"/>
  <c r="AM42" i="10" s="1"/>
  <c r="V46" i="10"/>
  <c r="T46" i="10"/>
  <c r="J46" i="10"/>
  <c r="AJ46" i="10" s="1"/>
  <c r="S46" i="10"/>
  <c r="AM46" i="10" s="1"/>
  <c r="W52" i="10"/>
  <c r="AC52" i="10" s="1"/>
  <c r="V52" i="10"/>
  <c r="T52" i="10"/>
  <c r="J52" i="10"/>
  <c r="AJ52" i="10" s="1"/>
  <c r="S52" i="10"/>
  <c r="AM52" i="10" s="1"/>
  <c r="AL53" i="10"/>
  <c r="AL56" i="10"/>
  <c r="Y56" i="10" s="1"/>
  <c r="AB56" i="10"/>
  <c r="AD41" i="10"/>
  <c r="G42" i="10"/>
  <c r="Q42" i="10" s="1"/>
  <c r="U42" i="10"/>
  <c r="R43" i="10"/>
  <c r="AD44" i="10"/>
  <c r="G46" i="10"/>
  <c r="Q46" i="10" s="1"/>
  <c r="U46" i="10"/>
  <c r="R47" i="10"/>
  <c r="AD49" i="10"/>
  <c r="M51" i="10"/>
  <c r="G52" i="10"/>
  <c r="Q52" i="10" s="1"/>
  <c r="U52" i="10"/>
  <c r="W53" i="10"/>
  <c r="AC53" i="10" s="1"/>
  <c r="V53" i="10"/>
  <c r="T53" i="10"/>
  <c r="J53" i="10"/>
  <c r="AJ53" i="10" s="1"/>
  <c r="S53" i="10"/>
  <c r="AM53" i="10" s="1"/>
  <c r="R54" i="10"/>
  <c r="S56" i="10"/>
  <c r="AM56" i="10" s="1"/>
  <c r="AD57" i="10"/>
  <c r="AL88" i="10"/>
  <c r="Y88" i="10" s="1"/>
  <c r="AB88" i="10"/>
  <c r="AL96" i="10"/>
  <c r="Y96" i="10" s="1"/>
  <c r="AB96" i="10"/>
  <c r="AL102" i="10"/>
  <c r="Y102" i="10" s="1"/>
  <c r="AB102" i="10"/>
  <c r="AL77" i="10"/>
  <c r="Y77" i="10" s="1"/>
  <c r="AB77" i="10"/>
  <c r="AL80" i="10"/>
  <c r="Y80" i="10" s="1"/>
  <c r="AB80" i="10"/>
  <c r="AL83" i="10"/>
  <c r="Y83" i="10" s="1"/>
  <c r="AB83" i="10"/>
  <c r="AL91" i="10"/>
  <c r="Y91" i="10" s="1"/>
  <c r="AB91" i="10"/>
  <c r="AL99" i="10"/>
  <c r="Y99" i="10" s="1"/>
  <c r="AB99" i="10"/>
  <c r="AL106" i="10"/>
  <c r="Y106" i="10" s="1"/>
  <c r="AB106" i="10"/>
  <c r="W146" i="10"/>
  <c r="AC146" i="10" s="1"/>
  <c r="V146" i="10"/>
  <c r="U146" i="10"/>
  <c r="M146" i="10"/>
  <c r="T146" i="10"/>
  <c r="J146" i="10"/>
  <c r="AJ146" i="10" s="1"/>
  <c r="S146" i="10"/>
  <c r="AM146" i="10" s="1"/>
  <c r="G146" i="10"/>
  <c r="Q146" i="10" s="1"/>
  <c r="R146" i="10"/>
  <c r="AL148" i="10"/>
  <c r="T151" i="10"/>
  <c r="J151" i="10"/>
  <c r="AJ151" i="10" s="1"/>
  <c r="R151" i="10"/>
  <c r="W151" i="10"/>
  <c r="V151" i="10"/>
  <c r="M151" i="10"/>
  <c r="U151" i="10"/>
  <c r="S151" i="10"/>
  <c r="AM151" i="10" s="1"/>
  <c r="G151" i="10"/>
  <c r="Q151" i="10" s="1"/>
  <c r="AL67" i="10"/>
  <c r="Y67" i="10" s="1"/>
  <c r="AB67" i="10"/>
  <c r="AL69" i="10"/>
  <c r="Y69" i="10" s="1"/>
  <c r="AB69" i="10"/>
  <c r="AL71" i="10"/>
  <c r="Y71" i="10" s="1"/>
  <c r="AB71" i="10"/>
  <c r="AL73" i="10"/>
  <c r="Y73" i="10" s="1"/>
  <c r="AB73" i="10"/>
  <c r="AL75" i="10"/>
  <c r="Y75" i="10" s="1"/>
  <c r="AB75" i="10"/>
  <c r="AL86" i="10"/>
  <c r="Y86" i="10" s="1"/>
  <c r="AB86" i="10"/>
  <c r="AL94" i="10"/>
  <c r="Y94" i="10" s="1"/>
  <c r="AB94" i="10"/>
  <c r="AL103" i="10"/>
  <c r="Y103" i="10" s="1"/>
  <c r="AB103" i="10"/>
  <c r="AL110" i="10"/>
  <c r="Y110" i="10" s="1"/>
  <c r="AB110" i="10"/>
  <c r="AL145" i="10"/>
  <c r="AL63" i="10"/>
  <c r="Y63" i="10" s="1"/>
  <c r="AB63" i="10"/>
  <c r="AL65" i="10"/>
  <c r="Y65" i="10" s="1"/>
  <c r="AB65" i="10"/>
  <c r="AL81" i="10"/>
  <c r="Y81" i="10" s="1"/>
  <c r="AB81" i="10"/>
  <c r="AL89" i="10"/>
  <c r="Y89" i="10" s="1"/>
  <c r="AB89" i="10"/>
  <c r="AL97" i="10"/>
  <c r="Y97" i="10" s="1"/>
  <c r="AB97" i="10"/>
  <c r="AL107" i="10"/>
  <c r="Y107" i="10" s="1"/>
  <c r="AB107" i="10"/>
  <c r="AL78" i="10"/>
  <c r="Y78" i="10" s="1"/>
  <c r="AB78" i="10"/>
  <c r="AL84" i="10"/>
  <c r="Y84" i="10" s="1"/>
  <c r="AB84" i="10"/>
  <c r="AL92" i="10"/>
  <c r="Y92" i="10" s="1"/>
  <c r="AB92" i="10"/>
  <c r="AL100" i="10"/>
  <c r="Y100" i="10" s="1"/>
  <c r="AB100" i="10"/>
  <c r="AL104" i="10"/>
  <c r="Y104" i="10" s="1"/>
  <c r="AB104" i="10"/>
  <c r="AC143" i="10"/>
  <c r="AL147" i="10"/>
  <c r="AB147" i="10"/>
  <c r="AL87" i="10"/>
  <c r="Y87" i="10" s="1"/>
  <c r="AB87" i="10"/>
  <c r="AL95" i="10"/>
  <c r="Y95" i="10" s="1"/>
  <c r="AB95" i="10"/>
  <c r="AL108" i="10"/>
  <c r="Y108" i="10" s="1"/>
  <c r="AB108" i="10"/>
  <c r="AC133" i="10"/>
  <c r="AC151" i="10"/>
  <c r="AL66" i="10"/>
  <c r="Y66" i="10" s="1"/>
  <c r="AB66" i="10"/>
  <c r="AL68" i="10"/>
  <c r="Y68" i="10" s="1"/>
  <c r="AB68" i="10"/>
  <c r="AL70" i="10"/>
  <c r="Y70" i="10" s="1"/>
  <c r="AB70" i="10"/>
  <c r="AL72" i="10"/>
  <c r="Y72" i="10" s="1"/>
  <c r="AB72" i="10"/>
  <c r="AL74" i="10"/>
  <c r="Y74" i="10" s="1"/>
  <c r="AB74" i="10"/>
  <c r="AL76" i="10"/>
  <c r="Y76" i="10" s="1"/>
  <c r="AB76" i="10"/>
  <c r="AL79" i="10"/>
  <c r="Y79" i="10" s="1"/>
  <c r="AB79" i="10"/>
  <c r="AL82" i="10"/>
  <c r="Y82" i="10" s="1"/>
  <c r="AB82" i="10"/>
  <c r="AL90" i="10"/>
  <c r="Y90" i="10" s="1"/>
  <c r="AB90" i="10"/>
  <c r="AL98" i="10"/>
  <c r="Y98" i="10" s="1"/>
  <c r="AB98" i="10"/>
  <c r="AL101" i="10"/>
  <c r="Y101" i="10" s="1"/>
  <c r="AB101" i="10"/>
  <c r="AL105" i="10"/>
  <c r="Y105" i="10" s="1"/>
  <c r="AB105" i="10"/>
  <c r="V135" i="10"/>
  <c r="S135" i="10"/>
  <c r="G135" i="10"/>
  <c r="Q135" i="10" s="1"/>
  <c r="T135" i="10"/>
  <c r="V142" i="10"/>
  <c r="U142" i="10"/>
  <c r="M142" i="10"/>
  <c r="T142" i="10"/>
  <c r="J142" i="10"/>
  <c r="AJ142" i="10" s="1"/>
  <c r="S142" i="10"/>
  <c r="AM142" i="10" s="1"/>
  <c r="G142" i="10"/>
  <c r="Q142" i="10" s="1"/>
  <c r="V144" i="10"/>
  <c r="U144" i="10"/>
  <c r="M144" i="10"/>
  <c r="T144" i="10"/>
  <c r="J144" i="10"/>
  <c r="AJ144" i="10" s="1"/>
  <c r="S144" i="10"/>
  <c r="AM144" i="10" s="1"/>
  <c r="G144" i="10"/>
  <c r="Q144" i="10" s="1"/>
  <c r="T149" i="10"/>
  <c r="J149" i="10"/>
  <c r="AJ149" i="10" s="1"/>
  <c r="R149" i="10"/>
  <c r="W149" i="10"/>
  <c r="AC149" i="10" s="1"/>
  <c r="V149" i="10"/>
  <c r="M149" i="10"/>
  <c r="W65" i="10"/>
  <c r="AC65" i="10" s="1"/>
  <c r="W78" i="10"/>
  <c r="AC78" i="10" s="1"/>
  <c r="W80" i="10"/>
  <c r="AC80" i="10" s="1"/>
  <c r="W100" i="10"/>
  <c r="AC100" i="10" s="1"/>
  <c r="W101" i="10"/>
  <c r="AC101" i="10" s="1"/>
  <c r="W102" i="10"/>
  <c r="AC102" i="10" s="1"/>
  <c r="W103" i="10"/>
  <c r="AC103" i="10" s="1"/>
  <c r="W104" i="10"/>
  <c r="AC104" i="10" s="1"/>
  <c r="W106" i="10"/>
  <c r="AC106" i="10" s="1"/>
  <c r="W107" i="10"/>
  <c r="AC107" i="10" s="1"/>
  <c r="W108" i="10"/>
  <c r="AC108" i="10" s="1"/>
  <c r="W112" i="10"/>
  <c r="AC112" i="10" s="1"/>
  <c r="W114" i="10"/>
  <c r="AC114" i="10" s="1"/>
  <c r="W115" i="10"/>
  <c r="AC115" i="10" s="1"/>
  <c r="W116" i="10"/>
  <c r="AC116" i="10" s="1"/>
  <c r="W117" i="10"/>
  <c r="AC117" i="10" s="1"/>
  <c r="W118" i="10"/>
  <c r="AC118" i="10" s="1"/>
  <c r="W119" i="10"/>
  <c r="AC119" i="10" s="1"/>
  <c r="W120" i="10"/>
  <c r="AC120" i="10" s="1"/>
  <c r="W121" i="10"/>
  <c r="AC121" i="10" s="1"/>
  <c r="W122" i="10"/>
  <c r="AC122" i="10" s="1"/>
  <c r="W123" i="10"/>
  <c r="AC123" i="10" s="1"/>
  <c r="W124" i="10"/>
  <c r="AC124" i="10" s="1"/>
  <c r="W125" i="10"/>
  <c r="AC125" i="10" s="1"/>
  <c r="W126" i="10"/>
  <c r="AC126" i="10" s="1"/>
  <c r="W127" i="10"/>
  <c r="AC127" i="10" s="1"/>
  <c r="W128" i="10"/>
  <c r="AC128" i="10" s="1"/>
  <c r="W129" i="10"/>
  <c r="AC129" i="10" s="1"/>
  <c r="W130" i="10"/>
  <c r="AC130" i="10" s="1"/>
  <c r="W131" i="10"/>
  <c r="AC131" i="10" s="1"/>
  <c r="W132" i="10"/>
  <c r="AC132" i="10" s="1"/>
  <c r="J135" i="10"/>
  <c r="AJ135" i="10" s="1"/>
  <c r="U135" i="10"/>
  <c r="R136" i="10"/>
  <c r="R137" i="10"/>
  <c r="R138" i="10"/>
  <c r="R139" i="10"/>
  <c r="R140" i="10"/>
  <c r="R141" i="10"/>
  <c r="R143" i="10"/>
  <c r="G149" i="10"/>
  <c r="Q149" i="10" s="1"/>
  <c r="R134" i="10"/>
  <c r="M135" i="10"/>
  <c r="W135" i="10"/>
  <c r="AC135" i="10" s="1"/>
  <c r="W147" i="10"/>
  <c r="AC147" i="10" s="1"/>
  <c r="V147" i="10"/>
  <c r="U147" i="10"/>
  <c r="M147" i="10"/>
  <c r="T147" i="10"/>
  <c r="J147" i="10"/>
  <c r="AJ147" i="10" s="1"/>
  <c r="S147" i="10"/>
  <c r="AM147" i="10" s="1"/>
  <c r="G147" i="10"/>
  <c r="Q147" i="10" s="1"/>
  <c r="AD133" i="10"/>
  <c r="AD183" i="10" s="1"/>
  <c r="V136" i="10"/>
  <c r="T136" i="10"/>
  <c r="J136" i="10"/>
  <c r="AJ136" i="10" s="1"/>
  <c r="S136" i="10"/>
  <c r="AM136" i="10" s="1"/>
  <c r="G136" i="10"/>
  <c r="Q136" i="10" s="1"/>
  <c r="W136" i="10"/>
  <c r="AC136" i="10" s="1"/>
  <c r="V137" i="10"/>
  <c r="T137" i="10"/>
  <c r="J137" i="10"/>
  <c r="AJ137" i="10" s="1"/>
  <c r="S137" i="10"/>
  <c r="AM137" i="10" s="1"/>
  <c r="G137" i="10"/>
  <c r="Q137" i="10" s="1"/>
  <c r="W137" i="10"/>
  <c r="AC137" i="10" s="1"/>
  <c r="V138" i="10"/>
  <c r="T138" i="10"/>
  <c r="J138" i="10"/>
  <c r="AJ138" i="10" s="1"/>
  <c r="S138" i="10"/>
  <c r="AM138" i="10" s="1"/>
  <c r="G138" i="10"/>
  <c r="Q138" i="10" s="1"/>
  <c r="W138" i="10"/>
  <c r="AC138" i="10" s="1"/>
  <c r="V139" i="10"/>
  <c r="T139" i="10"/>
  <c r="J139" i="10"/>
  <c r="AJ139" i="10" s="1"/>
  <c r="S139" i="10"/>
  <c r="AM139" i="10" s="1"/>
  <c r="G139" i="10"/>
  <c r="Q139" i="10" s="1"/>
  <c r="W139" i="10"/>
  <c r="AC139" i="10" s="1"/>
  <c r="V140" i="10"/>
  <c r="T140" i="10"/>
  <c r="J140" i="10"/>
  <c r="AJ140" i="10" s="1"/>
  <c r="S140" i="10"/>
  <c r="AM140" i="10" s="1"/>
  <c r="G140" i="10"/>
  <c r="Q140" i="10" s="1"/>
  <c r="W140" i="10"/>
  <c r="AC140" i="10" s="1"/>
  <c r="V141" i="10"/>
  <c r="U141" i="10"/>
  <c r="T141" i="10"/>
  <c r="J141" i="10"/>
  <c r="AJ141" i="10" s="1"/>
  <c r="S141" i="10"/>
  <c r="AM141" i="10" s="1"/>
  <c r="G141" i="10"/>
  <c r="Q141" i="10" s="1"/>
  <c r="AL155" i="10"/>
  <c r="R111" i="10"/>
  <c r="R112" i="10"/>
  <c r="R113" i="10"/>
  <c r="R114" i="10"/>
  <c r="R115" i="10"/>
  <c r="R116" i="10"/>
  <c r="R117" i="10"/>
  <c r="R118" i="10"/>
  <c r="R119" i="10"/>
  <c r="R120" i="10"/>
  <c r="R121" i="10"/>
  <c r="R122" i="10"/>
  <c r="R123" i="10"/>
  <c r="R124" i="10"/>
  <c r="R125" i="10"/>
  <c r="R126" i="10"/>
  <c r="R127" i="10"/>
  <c r="R128" i="10"/>
  <c r="R129" i="10"/>
  <c r="R130" i="10"/>
  <c r="R131" i="10"/>
  <c r="R132" i="10"/>
  <c r="R133" i="10"/>
  <c r="V143" i="10"/>
  <c r="U143" i="10"/>
  <c r="M143" i="10"/>
  <c r="T143" i="10"/>
  <c r="J143" i="10"/>
  <c r="AJ143" i="10" s="1"/>
  <c r="S143" i="10"/>
  <c r="AM143" i="10" s="1"/>
  <c r="G143" i="10"/>
  <c r="Q143" i="10" s="1"/>
  <c r="W145" i="10"/>
  <c r="AC145" i="10" s="1"/>
  <c r="V145" i="10"/>
  <c r="U145" i="10"/>
  <c r="M145" i="10"/>
  <c r="T145" i="10"/>
  <c r="J145" i="10"/>
  <c r="AJ145" i="10" s="1"/>
  <c r="S145" i="10"/>
  <c r="AM145" i="10" s="1"/>
  <c r="G145" i="10"/>
  <c r="Q145" i="10" s="1"/>
  <c r="AL150" i="10"/>
  <c r="AC154" i="10"/>
  <c r="AL37" i="9"/>
  <c r="Y37" i="9" s="1"/>
  <c r="AB37" i="9"/>
  <c r="S111" i="10"/>
  <c r="AM111" i="10" s="1"/>
  <c r="G112" i="10"/>
  <c r="Q112" i="10" s="1"/>
  <c r="S112" i="10"/>
  <c r="AM112" i="10" s="1"/>
  <c r="G113" i="10"/>
  <c r="Q113" i="10" s="1"/>
  <c r="S113" i="10"/>
  <c r="AM113" i="10" s="1"/>
  <c r="G114" i="10"/>
  <c r="Q114" i="10" s="1"/>
  <c r="S114" i="10"/>
  <c r="AM114" i="10" s="1"/>
  <c r="G115" i="10"/>
  <c r="Q115" i="10" s="1"/>
  <c r="S115" i="10"/>
  <c r="AM115" i="10" s="1"/>
  <c r="G116" i="10"/>
  <c r="Q116" i="10" s="1"/>
  <c r="S116" i="10"/>
  <c r="AM116" i="10" s="1"/>
  <c r="G117" i="10"/>
  <c r="Q117" i="10" s="1"/>
  <c r="S117" i="10"/>
  <c r="AM117" i="10" s="1"/>
  <c r="G118" i="10"/>
  <c r="Q118" i="10" s="1"/>
  <c r="S118" i="10"/>
  <c r="AM118" i="10" s="1"/>
  <c r="G119" i="10"/>
  <c r="Q119" i="10" s="1"/>
  <c r="S119" i="10"/>
  <c r="AM119" i="10" s="1"/>
  <c r="G120" i="10"/>
  <c r="Q120" i="10" s="1"/>
  <c r="S120" i="10"/>
  <c r="AM120" i="10" s="1"/>
  <c r="G121" i="10"/>
  <c r="Q121" i="10" s="1"/>
  <c r="S121" i="10"/>
  <c r="AM121" i="10" s="1"/>
  <c r="G122" i="10"/>
  <c r="Q122" i="10" s="1"/>
  <c r="S122" i="10"/>
  <c r="AM122" i="10" s="1"/>
  <c r="G123" i="10"/>
  <c r="Q123" i="10" s="1"/>
  <c r="S123" i="10"/>
  <c r="AM123" i="10" s="1"/>
  <c r="G124" i="10"/>
  <c r="Q124" i="10" s="1"/>
  <c r="S124" i="10"/>
  <c r="AM124" i="10" s="1"/>
  <c r="G125" i="10"/>
  <c r="Q125" i="10" s="1"/>
  <c r="S125" i="10"/>
  <c r="AM125" i="10" s="1"/>
  <c r="G126" i="10"/>
  <c r="Q126" i="10" s="1"/>
  <c r="S126" i="10"/>
  <c r="AM126" i="10" s="1"/>
  <c r="G127" i="10"/>
  <c r="Q127" i="10" s="1"/>
  <c r="S127" i="10"/>
  <c r="AM127" i="10" s="1"/>
  <c r="G128" i="10"/>
  <c r="Q128" i="10" s="1"/>
  <c r="S128" i="10"/>
  <c r="AM128" i="10" s="1"/>
  <c r="G129" i="10"/>
  <c r="Q129" i="10" s="1"/>
  <c r="S129" i="10"/>
  <c r="AM129" i="10" s="1"/>
  <c r="G130" i="10"/>
  <c r="Q130" i="10" s="1"/>
  <c r="S130" i="10"/>
  <c r="AM130" i="10" s="1"/>
  <c r="G131" i="10"/>
  <c r="Q131" i="10" s="1"/>
  <c r="S131" i="10"/>
  <c r="AM131" i="10" s="1"/>
  <c r="G132" i="10"/>
  <c r="Q132" i="10" s="1"/>
  <c r="S132" i="10"/>
  <c r="AM132" i="10" s="1"/>
  <c r="G133" i="10"/>
  <c r="Q133" i="10" s="1"/>
  <c r="S133" i="10"/>
  <c r="AM133" i="10" s="1"/>
  <c r="M134" i="10"/>
  <c r="U134" i="10"/>
  <c r="R142" i="10"/>
  <c r="R144" i="10"/>
  <c r="W148" i="10"/>
  <c r="AC148" i="10" s="1"/>
  <c r="V148" i="10"/>
  <c r="U148" i="10"/>
  <c r="M148" i="10"/>
  <c r="T148" i="10"/>
  <c r="J148" i="10"/>
  <c r="AJ148" i="10" s="1"/>
  <c r="S148" i="10"/>
  <c r="AM148" i="10" s="1"/>
  <c r="G148" i="10"/>
  <c r="Q148" i="10" s="1"/>
  <c r="S149" i="10"/>
  <c r="AM149" i="10" s="1"/>
  <c r="T51" i="9"/>
  <c r="J51" i="9"/>
  <c r="AJ51" i="9" s="1"/>
  <c r="R51" i="9"/>
  <c r="W51" i="9"/>
  <c r="AC51" i="9" s="1"/>
  <c r="M51" i="9"/>
  <c r="V51" i="9"/>
  <c r="G51" i="9"/>
  <c r="Q51" i="9" s="1"/>
  <c r="U51" i="9"/>
  <c r="S51" i="9"/>
  <c r="AM51" i="9" s="1"/>
  <c r="J111" i="10"/>
  <c r="AJ111" i="10" s="1"/>
  <c r="J112" i="10"/>
  <c r="AJ112" i="10" s="1"/>
  <c r="J113" i="10"/>
  <c r="AJ113" i="10" s="1"/>
  <c r="J114" i="10"/>
  <c r="AJ114" i="10" s="1"/>
  <c r="J115" i="10"/>
  <c r="AJ115" i="10" s="1"/>
  <c r="J116" i="10"/>
  <c r="AJ116" i="10" s="1"/>
  <c r="J117" i="10"/>
  <c r="AJ117" i="10" s="1"/>
  <c r="J118" i="10"/>
  <c r="AJ118" i="10" s="1"/>
  <c r="J119" i="10"/>
  <c r="AJ119" i="10" s="1"/>
  <c r="J120" i="10"/>
  <c r="AJ120" i="10" s="1"/>
  <c r="J121" i="10"/>
  <c r="AJ121" i="10" s="1"/>
  <c r="J122" i="10"/>
  <c r="AJ122" i="10" s="1"/>
  <c r="J123" i="10"/>
  <c r="AJ123" i="10" s="1"/>
  <c r="J124" i="10"/>
  <c r="AJ124" i="10" s="1"/>
  <c r="J125" i="10"/>
  <c r="AJ125" i="10" s="1"/>
  <c r="J126" i="10"/>
  <c r="AJ126" i="10" s="1"/>
  <c r="J127" i="10"/>
  <c r="AJ127" i="10" s="1"/>
  <c r="J128" i="10"/>
  <c r="AJ128" i="10" s="1"/>
  <c r="J129" i="10"/>
  <c r="AJ129" i="10" s="1"/>
  <c r="J130" i="10"/>
  <c r="AJ130" i="10" s="1"/>
  <c r="J131" i="10"/>
  <c r="AJ131" i="10" s="1"/>
  <c r="J132" i="10"/>
  <c r="AJ132" i="10" s="1"/>
  <c r="J133" i="10"/>
  <c r="AJ133" i="10" s="1"/>
  <c r="T133" i="10"/>
  <c r="W134" i="10"/>
  <c r="AC134" i="10" s="1"/>
  <c r="W142" i="10"/>
  <c r="AC142" i="10" s="1"/>
  <c r="W144" i="10"/>
  <c r="AC144" i="10" s="1"/>
  <c r="U149" i="10"/>
  <c r="T154" i="10"/>
  <c r="J154" i="10"/>
  <c r="AJ154" i="10" s="1"/>
  <c r="S154" i="10"/>
  <c r="AM154" i="10" s="1"/>
  <c r="G154" i="10"/>
  <c r="Q154" i="10" s="1"/>
  <c r="U154" i="10"/>
  <c r="R154" i="10"/>
  <c r="R152" i="10"/>
  <c r="T155" i="10"/>
  <c r="J155" i="10"/>
  <c r="AJ155" i="10" s="1"/>
  <c r="S155" i="10"/>
  <c r="AM155" i="10" s="1"/>
  <c r="G155" i="10"/>
  <c r="Q155" i="10" s="1"/>
  <c r="V155" i="10"/>
  <c r="R156" i="10"/>
  <c r="AD183" i="9"/>
  <c r="M155" i="10"/>
  <c r="W155" i="10"/>
  <c r="AC155" i="10" s="1"/>
  <c r="AC173" i="10"/>
  <c r="AC177" i="10"/>
  <c r="AC181" i="10"/>
  <c r="I190" i="10"/>
  <c r="AL34" i="9"/>
  <c r="Y34" i="9" s="1"/>
  <c r="AB34" i="9"/>
  <c r="AL45" i="9"/>
  <c r="AL47" i="9"/>
  <c r="AC49" i="9"/>
  <c r="AC62" i="9"/>
  <c r="AB92" i="9"/>
  <c r="AL92" i="9"/>
  <c r="Y92" i="9" s="1"/>
  <c r="T150" i="10"/>
  <c r="J150" i="10"/>
  <c r="AJ150" i="10" s="1"/>
  <c r="S150" i="10"/>
  <c r="AM150" i="10" s="1"/>
  <c r="T152" i="10"/>
  <c r="J152" i="10"/>
  <c r="AJ152" i="10" s="1"/>
  <c r="S152" i="10"/>
  <c r="AM152" i="10" s="1"/>
  <c r="G152" i="10"/>
  <c r="Q152" i="10" s="1"/>
  <c r="V152" i="10"/>
  <c r="R153" i="10"/>
  <c r="T156" i="10"/>
  <c r="J156" i="10"/>
  <c r="AJ156" i="10" s="1"/>
  <c r="S156" i="10"/>
  <c r="AM156" i="10" s="1"/>
  <c r="G156" i="10"/>
  <c r="Q156" i="10" s="1"/>
  <c r="V156" i="10"/>
  <c r="R157" i="10"/>
  <c r="G150" i="10"/>
  <c r="Q150" i="10" s="1"/>
  <c r="U150" i="10"/>
  <c r="M152" i="10"/>
  <c r="W152" i="10"/>
  <c r="AC152" i="10" s="1"/>
  <c r="M156" i="10"/>
  <c r="W156" i="10"/>
  <c r="AC156" i="10" s="1"/>
  <c r="AC172" i="10"/>
  <c r="AC176" i="10"/>
  <c r="AC180" i="10"/>
  <c r="AL35" i="9"/>
  <c r="Y35" i="9" s="1"/>
  <c r="AB35" i="9"/>
  <c r="AB87" i="9"/>
  <c r="AL87" i="9"/>
  <c r="Y87" i="9" s="1"/>
  <c r="T153" i="10"/>
  <c r="J153" i="10"/>
  <c r="AJ153" i="10" s="1"/>
  <c r="S153" i="10"/>
  <c r="AM153" i="10" s="1"/>
  <c r="G153" i="10"/>
  <c r="Q153" i="10" s="1"/>
  <c r="V153" i="10"/>
  <c r="T157" i="10"/>
  <c r="J157" i="10"/>
  <c r="AJ157" i="10" s="1"/>
  <c r="S157" i="10"/>
  <c r="AM157" i="10" s="1"/>
  <c r="G157" i="10"/>
  <c r="Q157" i="10" s="1"/>
  <c r="V157" i="10"/>
  <c r="W150" i="10"/>
  <c r="AC150" i="10" s="1"/>
  <c r="M153" i="10"/>
  <c r="W153" i="10"/>
  <c r="AC153" i="10" s="1"/>
  <c r="M157" i="10"/>
  <c r="W157" i="10"/>
  <c r="AC157" i="10" s="1"/>
  <c r="AC171" i="10"/>
  <c r="AC175" i="10"/>
  <c r="AC179" i="10"/>
  <c r="AL36" i="9"/>
  <c r="Y36" i="9" s="1"/>
  <c r="AB36" i="9"/>
  <c r="T44" i="9"/>
  <c r="J44" i="9"/>
  <c r="AJ44" i="9" s="1"/>
  <c r="W44" i="9"/>
  <c r="AC44" i="9" s="1"/>
  <c r="V44" i="9"/>
  <c r="V183" i="9" s="1"/>
  <c r="M44" i="9"/>
  <c r="U44" i="9"/>
  <c r="G44" i="9"/>
  <c r="Q44" i="9" s="1"/>
  <c r="R44" i="9"/>
  <c r="T46" i="9"/>
  <c r="J46" i="9"/>
  <c r="AJ46" i="9" s="1"/>
  <c r="W46" i="9"/>
  <c r="AC46" i="9" s="1"/>
  <c r="V46" i="9"/>
  <c r="M46" i="9"/>
  <c r="U46" i="9"/>
  <c r="G46" i="9"/>
  <c r="Q46" i="9" s="1"/>
  <c r="R46" i="9"/>
  <c r="T48" i="9"/>
  <c r="J48" i="9"/>
  <c r="AJ48" i="9" s="1"/>
  <c r="W48" i="9"/>
  <c r="AC48" i="9" s="1"/>
  <c r="V48" i="9"/>
  <c r="M48" i="9"/>
  <c r="U48" i="9"/>
  <c r="G48" i="9"/>
  <c r="Q48" i="9" s="1"/>
  <c r="R48" i="9"/>
  <c r="T50" i="9"/>
  <c r="J50" i="9"/>
  <c r="AJ50" i="9" s="1"/>
  <c r="S50" i="9"/>
  <c r="AM50" i="9" s="1"/>
  <c r="R50" i="9"/>
  <c r="W50" i="9"/>
  <c r="AC50" i="9" s="1"/>
  <c r="M50" i="9"/>
  <c r="AL52" i="9"/>
  <c r="Y52" i="9" s="1"/>
  <c r="AB52" i="9"/>
  <c r="W33" i="9"/>
  <c r="W38" i="9"/>
  <c r="AC38" i="9" s="1"/>
  <c r="W39" i="9"/>
  <c r="AC39" i="9" s="1"/>
  <c r="W40" i="9"/>
  <c r="AC40" i="9" s="1"/>
  <c r="W41" i="9"/>
  <c r="AC41" i="9" s="1"/>
  <c r="W42" i="9"/>
  <c r="AC42" i="9" s="1"/>
  <c r="W43" i="9"/>
  <c r="AC43" i="9" s="1"/>
  <c r="W45" i="9"/>
  <c r="AC45" i="9" s="1"/>
  <c r="W47" i="9"/>
  <c r="AC47" i="9" s="1"/>
  <c r="T52" i="9"/>
  <c r="J52" i="9"/>
  <c r="AJ52" i="9" s="1"/>
  <c r="U52" i="9"/>
  <c r="AC85" i="9"/>
  <c r="AL107" i="9"/>
  <c r="Y107" i="9" s="1"/>
  <c r="AB107" i="9"/>
  <c r="R158" i="10"/>
  <c r="R159" i="10"/>
  <c r="R160" i="10"/>
  <c r="R161" i="10"/>
  <c r="R162" i="10"/>
  <c r="R163" i="10"/>
  <c r="R164" i="10"/>
  <c r="R165" i="10"/>
  <c r="R166" i="10"/>
  <c r="R167" i="10"/>
  <c r="R168" i="10"/>
  <c r="R169" i="10"/>
  <c r="R170" i="10"/>
  <c r="R171" i="10"/>
  <c r="R172" i="10"/>
  <c r="R173" i="10"/>
  <c r="R174" i="10"/>
  <c r="R175" i="10"/>
  <c r="R176" i="10"/>
  <c r="R177" i="10"/>
  <c r="R178" i="10"/>
  <c r="R179" i="10"/>
  <c r="R180" i="10"/>
  <c r="R181" i="10"/>
  <c r="R182" i="10"/>
  <c r="AL96" i="9"/>
  <c r="Y96" i="9" s="1"/>
  <c r="AB96" i="9"/>
  <c r="AL100" i="9"/>
  <c r="Y100" i="9" s="1"/>
  <c r="AB100" i="9"/>
  <c r="G158" i="10"/>
  <c r="Q158" i="10" s="1"/>
  <c r="S158" i="10"/>
  <c r="AM158" i="10" s="1"/>
  <c r="G159" i="10"/>
  <c r="Q159" i="10" s="1"/>
  <c r="S159" i="10"/>
  <c r="AM159" i="10" s="1"/>
  <c r="G160" i="10"/>
  <c r="Q160" i="10" s="1"/>
  <c r="S160" i="10"/>
  <c r="AM160" i="10" s="1"/>
  <c r="G161" i="10"/>
  <c r="Q161" i="10" s="1"/>
  <c r="S161" i="10"/>
  <c r="AM161" i="10" s="1"/>
  <c r="G162" i="10"/>
  <c r="Q162" i="10" s="1"/>
  <c r="S162" i="10"/>
  <c r="AM162" i="10" s="1"/>
  <c r="G163" i="10"/>
  <c r="Q163" i="10" s="1"/>
  <c r="S163" i="10"/>
  <c r="AM163" i="10" s="1"/>
  <c r="G164" i="10"/>
  <c r="Q164" i="10" s="1"/>
  <c r="S164" i="10"/>
  <c r="AM164" i="10" s="1"/>
  <c r="G165" i="10"/>
  <c r="Q165" i="10" s="1"/>
  <c r="S165" i="10"/>
  <c r="AM165" i="10" s="1"/>
  <c r="G166" i="10"/>
  <c r="Q166" i="10" s="1"/>
  <c r="S166" i="10"/>
  <c r="AM166" i="10" s="1"/>
  <c r="G167" i="10"/>
  <c r="Q167" i="10" s="1"/>
  <c r="S167" i="10"/>
  <c r="AM167" i="10" s="1"/>
  <c r="G168" i="10"/>
  <c r="Q168" i="10" s="1"/>
  <c r="S168" i="10"/>
  <c r="AM168" i="10" s="1"/>
  <c r="G169" i="10"/>
  <c r="Q169" i="10" s="1"/>
  <c r="S169" i="10"/>
  <c r="AM169" i="10" s="1"/>
  <c r="G170" i="10"/>
  <c r="Q170" i="10" s="1"/>
  <c r="S170" i="10"/>
  <c r="AM170" i="10" s="1"/>
  <c r="G171" i="10"/>
  <c r="Q171" i="10" s="1"/>
  <c r="S171" i="10"/>
  <c r="AM171" i="10" s="1"/>
  <c r="G172" i="10"/>
  <c r="Q172" i="10" s="1"/>
  <c r="S172" i="10"/>
  <c r="AM172" i="10" s="1"/>
  <c r="G173" i="10"/>
  <c r="Q173" i="10" s="1"/>
  <c r="S173" i="10"/>
  <c r="AM173" i="10" s="1"/>
  <c r="G174" i="10"/>
  <c r="Q174" i="10" s="1"/>
  <c r="S174" i="10"/>
  <c r="AM174" i="10" s="1"/>
  <c r="G175" i="10"/>
  <c r="Q175" i="10" s="1"/>
  <c r="S175" i="10"/>
  <c r="AM175" i="10" s="1"/>
  <c r="G176" i="10"/>
  <c r="Q176" i="10" s="1"/>
  <c r="S176" i="10"/>
  <c r="AM176" i="10" s="1"/>
  <c r="G177" i="10"/>
  <c r="Q177" i="10" s="1"/>
  <c r="S177" i="10"/>
  <c r="AM177" i="10" s="1"/>
  <c r="G178" i="10"/>
  <c r="Q178" i="10" s="1"/>
  <c r="S178" i="10"/>
  <c r="AM178" i="10" s="1"/>
  <c r="G179" i="10"/>
  <c r="Q179" i="10" s="1"/>
  <c r="S179" i="10"/>
  <c r="AM179" i="10" s="1"/>
  <c r="G180" i="10"/>
  <c r="Q180" i="10" s="1"/>
  <c r="S180" i="10"/>
  <c r="AM180" i="10" s="1"/>
  <c r="G181" i="10"/>
  <c r="Q181" i="10" s="1"/>
  <c r="S181" i="10"/>
  <c r="AM181" i="10" s="1"/>
  <c r="G182" i="10"/>
  <c r="Q182" i="10" s="1"/>
  <c r="S182" i="10"/>
  <c r="AM182" i="10" s="1"/>
  <c r="R33" i="9"/>
  <c r="T33" i="9" s="1"/>
  <c r="Z183" i="9"/>
  <c r="R38" i="9"/>
  <c r="R39" i="9"/>
  <c r="R40" i="9"/>
  <c r="R41" i="9"/>
  <c r="R42" i="9"/>
  <c r="R43" i="9"/>
  <c r="R49" i="9"/>
  <c r="Y84" i="9"/>
  <c r="J158" i="10"/>
  <c r="AJ158" i="10" s="1"/>
  <c r="J159" i="10"/>
  <c r="AJ159" i="10" s="1"/>
  <c r="J160" i="10"/>
  <c r="AJ160" i="10" s="1"/>
  <c r="J161" i="10"/>
  <c r="AJ161" i="10" s="1"/>
  <c r="J162" i="10"/>
  <c r="AJ162" i="10" s="1"/>
  <c r="J163" i="10"/>
  <c r="AJ163" i="10" s="1"/>
  <c r="J164" i="10"/>
  <c r="AJ164" i="10" s="1"/>
  <c r="J165" i="10"/>
  <c r="AJ165" i="10" s="1"/>
  <c r="J166" i="10"/>
  <c r="AJ166" i="10" s="1"/>
  <c r="J167" i="10"/>
  <c r="AJ167" i="10" s="1"/>
  <c r="J168" i="10"/>
  <c r="AJ168" i="10" s="1"/>
  <c r="J169" i="10"/>
  <c r="AJ169" i="10" s="1"/>
  <c r="J170" i="10"/>
  <c r="AJ170" i="10" s="1"/>
  <c r="J171" i="10"/>
  <c r="AJ171" i="10" s="1"/>
  <c r="J172" i="10"/>
  <c r="AJ172" i="10" s="1"/>
  <c r="J173" i="10"/>
  <c r="AJ173" i="10" s="1"/>
  <c r="J174" i="10"/>
  <c r="AJ174" i="10" s="1"/>
  <c r="J175" i="10"/>
  <c r="AJ175" i="10" s="1"/>
  <c r="J176" i="10"/>
  <c r="AJ176" i="10" s="1"/>
  <c r="J177" i="10"/>
  <c r="AJ177" i="10" s="1"/>
  <c r="J178" i="10"/>
  <c r="AJ178" i="10" s="1"/>
  <c r="J179" i="10"/>
  <c r="AJ179" i="10" s="1"/>
  <c r="J180" i="10"/>
  <c r="AJ180" i="10" s="1"/>
  <c r="J181" i="10"/>
  <c r="AJ181" i="10" s="1"/>
  <c r="J182" i="10"/>
  <c r="AJ182" i="10" s="1"/>
  <c r="G38" i="9"/>
  <c r="Q38" i="9" s="1"/>
  <c r="G39" i="9"/>
  <c r="Q39" i="9" s="1"/>
  <c r="G40" i="9"/>
  <c r="Q40" i="9" s="1"/>
  <c r="G41" i="9"/>
  <c r="Q41" i="9" s="1"/>
  <c r="G42" i="9"/>
  <c r="Q42" i="9" s="1"/>
  <c r="G43" i="9"/>
  <c r="Q43" i="9" s="1"/>
  <c r="T45" i="9"/>
  <c r="J45" i="9"/>
  <c r="AJ45" i="9" s="1"/>
  <c r="S45" i="9"/>
  <c r="AM45" i="9" s="1"/>
  <c r="T47" i="9"/>
  <c r="J47" i="9"/>
  <c r="AJ47" i="9" s="1"/>
  <c r="S47" i="9"/>
  <c r="AM47" i="9" s="1"/>
  <c r="T49" i="9"/>
  <c r="J49" i="9"/>
  <c r="AJ49" i="9" s="1"/>
  <c r="U49" i="9"/>
  <c r="AC81" i="9"/>
  <c r="AL108" i="9"/>
  <c r="Y108" i="9" s="1"/>
  <c r="AB108" i="9"/>
  <c r="AL101" i="9"/>
  <c r="Y101" i="9" s="1"/>
  <c r="AB101" i="9"/>
  <c r="AL109" i="9"/>
  <c r="Y109" i="9" s="1"/>
  <c r="AB109" i="9"/>
  <c r="AB123" i="9"/>
  <c r="AL123" i="9"/>
  <c r="Y123" i="9" s="1"/>
  <c r="AB126" i="9"/>
  <c r="AL82" i="9"/>
  <c r="Y82" i="9" s="1"/>
  <c r="AL86" i="9"/>
  <c r="Y86" i="9" s="1"/>
  <c r="AL97" i="9"/>
  <c r="Y97" i="9" s="1"/>
  <c r="AB97" i="9"/>
  <c r="AL102" i="9"/>
  <c r="Y102" i="9" s="1"/>
  <c r="AB102" i="9"/>
  <c r="AL110" i="9"/>
  <c r="Y110" i="9" s="1"/>
  <c r="AB110" i="9"/>
  <c r="Y126" i="9"/>
  <c r="AB130" i="9"/>
  <c r="AL89" i="9"/>
  <c r="Y89" i="9" s="1"/>
  <c r="AL91" i="9"/>
  <c r="Y91" i="9" s="1"/>
  <c r="AL93" i="9"/>
  <c r="Y93" i="9" s="1"/>
  <c r="AL95" i="9"/>
  <c r="Y95" i="9" s="1"/>
  <c r="AL103" i="9"/>
  <c r="Y103" i="9" s="1"/>
  <c r="AB103" i="9"/>
  <c r="AL111" i="9"/>
  <c r="Y111" i="9" s="1"/>
  <c r="AB111" i="9"/>
  <c r="Y121" i="9"/>
  <c r="R53" i="9"/>
  <c r="R54" i="9"/>
  <c r="R55" i="9"/>
  <c r="R56" i="9"/>
  <c r="R57" i="9"/>
  <c r="R58" i="9"/>
  <c r="R59" i="9"/>
  <c r="R60" i="9"/>
  <c r="R61" i="9"/>
  <c r="R62" i="9"/>
  <c r="R63" i="9"/>
  <c r="R64" i="9"/>
  <c r="R65" i="9"/>
  <c r="R66" i="9"/>
  <c r="R67" i="9"/>
  <c r="R68" i="9"/>
  <c r="R69" i="9"/>
  <c r="R70" i="9"/>
  <c r="R71" i="9"/>
  <c r="R72" i="9"/>
  <c r="R73" i="9"/>
  <c r="R74" i="9"/>
  <c r="R75" i="9"/>
  <c r="R76" i="9"/>
  <c r="R77" i="9"/>
  <c r="R78" i="9"/>
  <c r="R79" i="9"/>
  <c r="R80" i="9"/>
  <c r="S81" i="9"/>
  <c r="AM81" i="9" s="1"/>
  <c r="AL81" i="9"/>
  <c r="AL85" i="9"/>
  <c r="Y85" i="9" s="1"/>
  <c r="AC89" i="9"/>
  <c r="AC91" i="9"/>
  <c r="AC93" i="9"/>
  <c r="AC95" i="9"/>
  <c r="AL98" i="9"/>
  <c r="Y98" i="9" s="1"/>
  <c r="AB98" i="9"/>
  <c r="AL104" i="9"/>
  <c r="Y104" i="9" s="1"/>
  <c r="AB104" i="9"/>
  <c r="AL112" i="9"/>
  <c r="Y112" i="9" s="1"/>
  <c r="AB112" i="9"/>
  <c r="AB143" i="9"/>
  <c r="AL143" i="9"/>
  <c r="Y143" i="9" s="1"/>
  <c r="S62" i="9"/>
  <c r="AM62" i="9" s="1"/>
  <c r="G63" i="9"/>
  <c r="Q63" i="9" s="1"/>
  <c r="S63" i="9"/>
  <c r="AM63" i="9" s="1"/>
  <c r="G64" i="9"/>
  <c r="Q64" i="9" s="1"/>
  <c r="S64" i="9"/>
  <c r="AM64" i="9" s="1"/>
  <c r="G65" i="9"/>
  <c r="Q65" i="9" s="1"/>
  <c r="S65" i="9"/>
  <c r="AM65" i="9" s="1"/>
  <c r="G66" i="9"/>
  <c r="Q66" i="9" s="1"/>
  <c r="S66" i="9"/>
  <c r="AM66" i="9" s="1"/>
  <c r="G67" i="9"/>
  <c r="Q67" i="9" s="1"/>
  <c r="S67" i="9"/>
  <c r="AM67" i="9" s="1"/>
  <c r="G68" i="9"/>
  <c r="Q68" i="9" s="1"/>
  <c r="S68" i="9"/>
  <c r="AM68" i="9" s="1"/>
  <c r="G69" i="9"/>
  <c r="Q69" i="9" s="1"/>
  <c r="S69" i="9"/>
  <c r="AM69" i="9" s="1"/>
  <c r="G70" i="9"/>
  <c r="Q70" i="9" s="1"/>
  <c r="S70" i="9"/>
  <c r="AM70" i="9" s="1"/>
  <c r="G71" i="9"/>
  <c r="Q71" i="9" s="1"/>
  <c r="S71" i="9"/>
  <c r="AM71" i="9" s="1"/>
  <c r="G72" i="9"/>
  <c r="Q72" i="9" s="1"/>
  <c r="S72" i="9"/>
  <c r="AM72" i="9" s="1"/>
  <c r="G73" i="9"/>
  <c r="Q73" i="9" s="1"/>
  <c r="S73" i="9"/>
  <c r="AM73" i="9" s="1"/>
  <c r="G74" i="9"/>
  <c r="Q74" i="9" s="1"/>
  <c r="S74" i="9"/>
  <c r="AM74" i="9" s="1"/>
  <c r="G75" i="9"/>
  <c r="Q75" i="9" s="1"/>
  <c r="S75" i="9"/>
  <c r="AM75" i="9" s="1"/>
  <c r="G76" i="9"/>
  <c r="Q76" i="9" s="1"/>
  <c r="S76" i="9"/>
  <c r="AM76" i="9" s="1"/>
  <c r="G77" i="9"/>
  <c r="Q77" i="9" s="1"/>
  <c r="S77" i="9"/>
  <c r="AM77" i="9" s="1"/>
  <c r="G78" i="9"/>
  <c r="Q78" i="9" s="1"/>
  <c r="S78" i="9"/>
  <c r="AM78" i="9" s="1"/>
  <c r="G79" i="9"/>
  <c r="Q79" i="9" s="1"/>
  <c r="S79" i="9"/>
  <c r="AM79" i="9" s="1"/>
  <c r="G80" i="9"/>
  <c r="Q80" i="9" s="1"/>
  <c r="S80" i="9"/>
  <c r="AM80" i="9" s="1"/>
  <c r="G81" i="9"/>
  <c r="Q81" i="9" s="1"/>
  <c r="T81" i="9"/>
  <c r="AL105" i="9"/>
  <c r="Y105" i="9" s="1"/>
  <c r="AB105" i="9"/>
  <c r="AB113" i="9"/>
  <c r="AL113" i="9"/>
  <c r="Y113" i="9" s="1"/>
  <c r="AL148" i="9"/>
  <c r="J53" i="9"/>
  <c r="AJ53" i="9" s="1"/>
  <c r="J54" i="9"/>
  <c r="AJ54" i="9" s="1"/>
  <c r="J55" i="9"/>
  <c r="AJ55" i="9" s="1"/>
  <c r="J56" i="9"/>
  <c r="AJ56" i="9" s="1"/>
  <c r="J57" i="9"/>
  <c r="AJ57" i="9" s="1"/>
  <c r="J58" i="9"/>
  <c r="AJ58" i="9" s="1"/>
  <c r="J59" i="9"/>
  <c r="AJ59" i="9" s="1"/>
  <c r="J60" i="9"/>
  <c r="AJ60" i="9" s="1"/>
  <c r="J61" i="9"/>
  <c r="AJ61" i="9" s="1"/>
  <c r="J62" i="9"/>
  <c r="AJ62" i="9" s="1"/>
  <c r="J63" i="9"/>
  <c r="AJ63" i="9" s="1"/>
  <c r="J64" i="9"/>
  <c r="AJ64" i="9" s="1"/>
  <c r="J65" i="9"/>
  <c r="AJ65" i="9" s="1"/>
  <c r="J66" i="9"/>
  <c r="AJ66" i="9" s="1"/>
  <c r="J67" i="9"/>
  <c r="AJ67" i="9" s="1"/>
  <c r="J68" i="9"/>
  <c r="AJ68" i="9" s="1"/>
  <c r="J69" i="9"/>
  <c r="AJ69" i="9" s="1"/>
  <c r="J70" i="9"/>
  <c r="AJ70" i="9" s="1"/>
  <c r="J71" i="9"/>
  <c r="AJ71" i="9" s="1"/>
  <c r="J72" i="9"/>
  <c r="AJ72" i="9" s="1"/>
  <c r="J73" i="9"/>
  <c r="AJ73" i="9" s="1"/>
  <c r="J74" i="9"/>
  <c r="AJ74" i="9" s="1"/>
  <c r="J75" i="9"/>
  <c r="AJ75" i="9" s="1"/>
  <c r="J76" i="9"/>
  <c r="AJ76" i="9" s="1"/>
  <c r="J77" i="9"/>
  <c r="AJ77" i="9" s="1"/>
  <c r="J78" i="9"/>
  <c r="AJ78" i="9" s="1"/>
  <c r="J79" i="9"/>
  <c r="AJ79" i="9" s="1"/>
  <c r="J80" i="9"/>
  <c r="AJ80" i="9" s="1"/>
  <c r="J81" i="9"/>
  <c r="AJ81" i="9" s="1"/>
  <c r="U81" i="9"/>
  <c r="AC96" i="9"/>
  <c r="AL99" i="9"/>
  <c r="Y99" i="9" s="1"/>
  <c r="AB99" i="9"/>
  <c r="AL106" i="9"/>
  <c r="Y106" i="9" s="1"/>
  <c r="AB106" i="9"/>
  <c r="AL115" i="9"/>
  <c r="Y115" i="9" s="1"/>
  <c r="AL119" i="9"/>
  <c r="Y119" i="9" s="1"/>
  <c r="V156" i="9"/>
  <c r="T156" i="9"/>
  <c r="J156" i="9"/>
  <c r="AJ156" i="9" s="1"/>
  <c r="S156" i="9"/>
  <c r="AM156" i="9" s="1"/>
  <c r="G156" i="9"/>
  <c r="Q156" i="9" s="1"/>
  <c r="W156" i="9"/>
  <c r="AC156" i="9" s="1"/>
  <c r="U156" i="9"/>
  <c r="R156" i="9"/>
  <c r="M156" i="9"/>
  <c r="AL165" i="9"/>
  <c r="Y165" i="9" s="1"/>
  <c r="AB165" i="9"/>
  <c r="AL169" i="9"/>
  <c r="Y169" i="9" s="1"/>
  <c r="AB169" i="9"/>
  <c r="AL172" i="9"/>
  <c r="Y172" i="9" s="1"/>
  <c r="AB172" i="9"/>
  <c r="AL122" i="9"/>
  <c r="Y122" i="9" s="1"/>
  <c r="AB127" i="9"/>
  <c r="AB131" i="9"/>
  <c r="AB135" i="9"/>
  <c r="AL142" i="9"/>
  <c r="Y142" i="9" s="1"/>
  <c r="AL114" i="9"/>
  <c r="Y114" i="9" s="1"/>
  <c r="AL118" i="9"/>
  <c r="Y118" i="9" s="1"/>
  <c r="Y125" i="9"/>
  <c r="Y129" i="9"/>
  <c r="AL145" i="9"/>
  <c r="Y145" i="9" s="1"/>
  <c r="AM129" i="9"/>
  <c r="AL149" i="9"/>
  <c r="AM120" i="9"/>
  <c r="Y120" i="9" s="1"/>
  <c r="AL150" i="9"/>
  <c r="AL155" i="9"/>
  <c r="AL147" i="9"/>
  <c r="AB147" i="9"/>
  <c r="AL151" i="9"/>
  <c r="AL152" i="9"/>
  <c r="AB152" i="9"/>
  <c r="AL153" i="9"/>
  <c r="AL154" i="9"/>
  <c r="W148" i="9"/>
  <c r="AC148" i="9" s="1"/>
  <c r="W150" i="9"/>
  <c r="AC150" i="9" s="1"/>
  <c r="R157" i="9"/>
  <c r="V158" i="9"/>
  <c r="T158" i="9"/>
  <c r="J158" i="9"/>
  <c r="AJ158" i="9" s="1"/>
  <c r="S158" i="9"/>
  <c r="AM158" i="9" s="1"/>
  <c r="G158" i="9"/>
  <c r="Q158" i="9" s="1"/>
  <c r="U160" i="9"/>
  <c r="AL166" i="9"/>
  <c r="Y166" i="9" s="1"/>
  <c r="AB166" i="9"/>
  <c r="T147" i="9"/>
  <c r="J147" i="9"/>
  <c r="AJ147" i="9" s="1"/>
  <c r="S147" i="9"/>
  <c r="AM147" i="9" s="1"/>
  <c r="T149" i="9"/>
  <c r="J149" i="9"/>
  <c r="AJ149" i="9" s="1"/>
  <c r="S149" i="9"/>
  <c r="AM149" i="9" s="1"/>
  <c r="V151" i="9"/>
  <c r="T151" i="9"/>
  <c r="J151" i="9"/>
  <c r="AJ151" i="9" s="1"/>
  <c r="S151" i="9"/>
  <c r="AM151" i="9" s="1"/>
  <c r="G151" i="9"/>
  <c r="Q151" i="9" s="1"/>
  <c r="W151" i="9"/>
  <c r="AC151" i="9" s="1"/>
  <c r="V152" i="9"/>
  <c r="T152" i="9"/>
  <c r="J152" i="9"/>
  <c r="AJ152" i="9" s="1"/>
  <c r="S152" i="9"/>
  <c r="AM152" i="9" s="1"/>
  <c r="G152" i="9"/>
  <c r="Q152" i="9" s="1"/>
  <c r="W152" i="9"/>
  <c r="AC152" i="9" s="1"/>
  <c r="V153" i="9"/>
  <c r="T153" i="9"/>
  <c r="J153" i="9"/>
  <c r="AJ153" i="9" s="1"/>
  <c r="S153" i="9"/>
  <c r="AM153" i="9" s="1"/>
  <c r="G153" i="9"/>
  <c r="Q153" i="9" s="1"/>
  <c r="W153" i="9"/>
  <c r="AC153" i="9" s="1"/>
  <c r="V154" i="9"/>
  <c r="T154" i="9"/>
  <c r="J154" i="9"/>
  <c r="AJ154" i="9" s="1"/>
  <c r="S154" i="9"/>
  <c r="AM154" i="9" s="1"/>
  <c r="G154" i="9"/>
  <c r="Q154" i="9" s="1"/>
  <c r="W154" i="9"/>
  <c r="AC154" i="9" s="1"/>
  <c r="V155" i="9"/>
  <c r="T155" i="9"/>
  <c r="J155" i="9"/>
  <c r="AJ155" i="9" s="1"/>
  <c r="S155" i="9"/>
  <c r="AM155" i="9" s="1"/>
  <c r="G155" i="9"/>
  <c r="Q155" i="9" s="1"/>
  <c r="U157" i="9"/>
  <c r="G147" i="9"/>
  <c r="Q147" i="9" s="1"/>
  <c r="U147" i="9"/>
  <c r="G149" i="9"/>
  <c r="Q149" i="9" s="1"/>
  <c r="U149" i="9"/>
  <c r="M151" i="9"/>
  <c r="M152" i="9"/>
  <c r="M153" i="9"/>
  <c r="M154" i="9"/>
  <c r="M155" i="9"/>
  <c r="R159" i="9"/>
  <c r="AL163" i="9"/>
  <c r="Y163" i="9" s="1"/>
  <c r="AB163" i="9"/>
  <c r="AL167" i="9"/>
  <c r="Y167" i="9" s="1"/>
  <c r="AB167" i="9"/>
  <c r="M147" i="9"/>
  <c r="V147" i="9"/>
  <c r="M149" i="9"/>
  <c r="V149" i="9"/>
  <c r="V157" i="9"/>
  <c r="T157" i="9"/>
  <c r="J157" i="9"/>
  <c r="AJ157" i="9" s="1"/>
  <c r="S157" i="9"/>
  <c r="AM157" i="9" s="1"/>
  <c r="G157" i="9"/>
  <c r="Q157" i="9" s="1"/>
  <c r="U159" i="9"/>
  <c r="V160" i="9"/>
  <c r="T160" i="9"/>
  <c r="J160" i="9"/>
  <c r="AJ160" i="9" s="1"/>
  <c r="S160" i="9"/>
  <c r="AM160" i="9" s="1"/>
  <c r="G160" i="9"/>
  <c r="Q160" i="9" s="1"/>
  <c r="R160" i="9"/>
  <c r="R146" i="9"/>
  <c r="W147" i="9"/>
  <c r="AC147" i="9" s="1"/>
  <c r="W149" i="9"/>
  <c r="AC149" i="9" s="1"/>
  <c r="M157" i="9"/>
  <c r="M160" i="9"/>
  <c r="AL164" i="9"/>
  <c r="Y164" i="9" s="1"/>
  <c r="AB164" i="9"/>
  <c r="AL168" i="9"/>
  <c r="Y168" i="9" s="1"/>
  <c r="AB168" i="9"/>
  <c r="T148" i="9"/>
  <c r="J148" i="9"/>
  <c r="AJ148" i="9" s="1"/>
  <c r="S148" i="9"/>
  <c r="AM148" i="9" s="1"/>
  <c r="T150" i="9"/>
  <c r="J150" i="9"/>
  <c r="AJ150" i="9" s="1"/>
  <c r="S150" i="9"/>
  <c r="AM150" i="9" s="1"/>
  <c r="AL158" i="9"/>
  <c r="Y158" i="9" s="1"/>
  <c r="AB158" i="9"/>
  <c r="V159" i="9"/>
  <c r="T159" i="9"/>
  <c r="J159" i="9"/>
  <c r="AJ159" i="9" s="1"/>
  <c r="S159" i="9"/>
  <c r="AM159" i="9" s="1"/>
  <c r="G159" i="9"/>
  <c r="Q159" i="9" s="1"/>
  <c r="AC170" i="9"/>
  <c r="AL171" i="9"/>
  <c r="AC172" i="9"/>
  <c r="R161" i="9"/>
  <c r="R162" i="9"/>
  <c r="AC163" i="9"/>
  <c r="AC164" i="9"/>
  <c r="AC165" i="9"/>
  <c r="AC166" i="9"/>
  <c r="AC167" i="9"/>
  <c r="AC168" i="9"/>
  <c r="AC169" i="9"/>
  <c r="U172" i="9"/>
  <c r="M172" i="9"/>
  <c r="T172" i="9"/>
  <c r="J172" i="9"/>
  <c r="AJ172" i="9" s="1"/>
  <c r="S172" i="9"/>
  <c r="AM172" i="9" s="1"/>
  <c r="G172" i="9"/>
  <c r="Q172" i="9" s="1"/>
  <c r="V172" i="9"/>
  <c r="G161" i="9"/>
  <c r="Q161" i="9" s="1"/>
  <c r="S161" i="9"/>
  <c r="AM161" i="9" s="1"/>
  <c r="G162" i="9"/>
  <c r="Q162" i="9" s="1"/>
  <c r="S162" i="9"/>
  <c r="AM162" i="9" s="1"/>
  <c r="R170" i="9"/>
  <c r="AC173" i="9"/>
  <c r="J161" i="9"/>
  <c r="AJ161" i="9" s="1"/>
  <c r="T161" i="9"/>
  <c r="J162" i="9"/>
  <c r="AJ162" i="9" s="1"/>
  <c r="T162" i="9"/>
  <c r="U171" i="9"/>
  <c r="M171" i="9"/>
  <c r="T171" i="9"/>
  <c r="J171" i="9"/>
  <c r="AJ171" i="9" s="1"/>
  <c r="S171" i="9"/>
  <c r="AM171" i="9" s="1"/>
  <c r="G171" i="9"/>
  <c r="Q171" i="9" s="1"/>
  <c r="AC174" i="9"/>
  <c r="W162" i="9"/>
  <c r="AC162" i="9" s="1"/>
  <c r="U163" i="9"/>
  <c r="M163" i="9"/>
  <c r="T163" i="9"/>
  <c r="J163" i="9"/>
  <c r="AJ163" i="9" s="1"/>
  <c r="V163" i="9"/>
  <c r="U164" i="9"/>
  <c r="M164" i="9"/>
  <c r="T164" i="9"/>
  <c r="J164" i="9"/>
  <c r="AJ164" i="9" s="1"/>
  <c r="V164" i="9"/>
  <c r="U165" i="9"/>
  <c r="M165" i="9"/>
  <c r="T165" i="9"/>
  <c r="J165" i="9"/>
  <c r="AJ165" i="9" s="1"/>
  <c r="V165" i="9"/>
  <c r="U166" i="9"/>
  <c r="M166" i="9"/>
  <c r="T166" i="9"/>
  <c r="J166" i="9"/>
  <c r="AJ166" i="9" s="1"/>
  <c r="V166" i="9"/>
  <c r="U167" i="9"/>
  <c r="M167" i="9"/>
  <c r="T167" i="9"/>
  <c r="J167" i="9"/>
  <c r="AJ167" i="9" s="1"/>
  <c r="V167" i="9"/>
  <c r="U168" i="9"/>
  <c r="M168" i="9"/>
  <c r="T168" i="9"/>
  <c r="J168" i="9"/>
  <c r="AJ168" i="9" s="1"/>
  <c r="V168" i="9"/>
  <c r="U169" i="9"/>
  <c r="M169" i="9"/>
  <c r="T169" i="9"/>
  <c r="J169" i="9"/>
  <c r="AJ169" i="9" s="1"/>
  <c r="V169" i="9"/>
  <c r="U170" i="9"/>
  <c r="M170" i="9"/>
  <c r="T170" i="9"/>
  <c r="J170" i="9"/>
  <c r="AJ170" i="9" s="1"/>
  <c r="S170" i="9"/>
  <c r="AM170" i="9" s="1"/>
  <c r="G170" i="9"/>
  <c r="Q170" i="9" s="1"/>
  <c r="AC171" i="9"/>
  <c r="V173" i="9"/>
  <c r="V174" i="9"/>
  <c r="V175" i="9"/>
  <c r="V176" i="9"/>
  <c r="V177" i="9"/>
  <c r="V178" i="9"/>
  <c r="V179" i="9"/>
  <c r="V180" i="9"/>
  <c r="V181" i="9"/>
  <c r="V182" i="9"/>
  <c r="W181" i="9"/>
  <c r="AC181" i="9" s="1"/>
  <c r="W182" i="9"/>
  <c r="AC182" i="9" s="1"/>
  <c r="R173" i="9"/>
  <c r="R174" i="9"/>
  <c r="R175" i="9"/>
  <c r="R176" i="9"/>
  <c r="R177" i="9"/>
  <c r="R178" i="9"/>
  <c r="R179" i="9"/>
  <c r="R180" i="9"/>
  <c r="R181" i="9"/>
  <c r="R182" i="9"/>
  <c r="G173" i="9"/>
  <c r="Q173" i="9" s="1"/>
  <c r="S173" i="9"/>
  <c r="AM173" i="9" s="1"/>
  <c r="G174" i="9"/>
  <c r="Q174" i="9" s="1"/>
  <c r="S174" i="9"/>
  <c r="AM174" i="9" s="1"/>
  <c r="G175" i="9"/>
  <c r="Q175" i="9" s="1"/>
  <c r="S175" i="9"/>
  <c r="AM175" i="9" s="1"/>
  <c r="G176" i="9"/>
  <c r="Q176" i="9" s="1"/>
  <c r="S176" i="9"/>
  <c r="AM176" i="9" s="1"/>
  <c r="G177" i="9"/>
  <c r="Q177" i="9" s="1"/>
  <c r="S177" i="9"/>
  <c r="AM177" i="9" s="1"/>
  <c r="G178" i="9"/>
  <c r="Q178" i="9" s="1"/>
  <c r="S178" i="9"/>
  <c r="AM178" i="9" s="1"/>
  <c r="G179" i="9"/>
  <c r="Q179" i="9" s="1"/>
  <c r="S179" i="9"/>
  <c r="AM179" i="9" s="1"/>
  <c r="G180" i="9"/>
  <c r="Q180" i="9" s="1"/>
  <c r="S180" i="9"/>
  <c r="AM180" i="9" s="1"/>
  <c r="G181" i="9"/>
  <c r="Q181" i="9" s="1"/>
  <c r="S181" i="9"/>
  <c r="AM181" i="9" s="1"/>
  <c r="G182" i="9"/>
  <c r="Q182" i="9" s="1"/>
  <c r="S182" i="9"/>
  <c r="AM182" i="9" s="1"/>
  <c r="J173" i="9"/>
  <c r="AJ173" i="9" s="1"/>
  <c r="T173" i="9"/>
  <c r="J174" i="9"/>
  <c r="AJ174" i="9" s="1"/>
  <c r="T174" i="9"/>
  <c r="J175" i="9"/>
  <c r="AJ175" i="9" s="1"/>
  <c r="T175" i="9"/>
  <c r="J176" i="9"/>
  <c r="AJ176" i="9" s="1"/>
  <c r="T176" i="9"/>
  <c r="J177" i="9"/>
  <c r="AJ177" i="9" s="1"/>
  <c r="T177" i="9"/>
  <c r="J178" i="9"/>
  <c r="AJ178" i="9" s="1"/>
  <c r="T178" i="9"/>
  <c r="J179" i="9"/>
  <c r="AJ179" i="9" s="1"/>
  <c r="T179" i="9"/>
  <c r="J180" i="9"/>
  <c r="AJ180" i="9" s="1"/>
  <c r="T180" i="9"/>
  <c r="J181" i="9"/>
  <c r="AJ181" i="9" s="1"/>
  <c r="T181" i="9"/>
  <c r="J182" i="9"/>
  <c r="AJ182" i="9" s="1"/>
  <c r="T182" i="9"/>
  <c r="M173" i="9"/>
  <c r="M174" i="9"/>
  <c r="M175" i="9"/>
  <c r="M176" i="9"/>
  <c r="M177" i="9"/>
  <c r="M178" i="9"/>
  <c r="M179" i="9"/>
  <c r="M180" i="9"/>
  <c r="M181" i="9"/>
  <c r="M182" i="9"/>
  <c r="S1" i="1"/>
  <c r="K29" i="1" s="1"/>
  <c r="V183" i="10" l="1"/>
  <c r="T183" i="14"/>
  <c r="T183" i="10"/>
  <c r="AM33" i="17"/>
  <c r="U33" i="17"/>
  <c r="J33" i="10"/>
  <c r="AJ33" i="10" s="1"/>
  <c r="AJ183" i="10" s="1"/>
  <c r="J33" i="14"/>
  <c r="AJ33" i="14" s="1"/>
  <c r="J33" i="17"/>
  <c r="AJ33" i="17" s="1"/>
  <c r="AJ183" i="17" s="1"/>
  <c r="AM33" i="12"/>
  <c r="U33" i="12"/>
  <c r="AM33" i="14"/>
  <c r="U33" i="14"/>
  <c r="AB33" i="14"/>
  <c r="O22" i="14" s="1"/>
  <c r="AC33" i="16"/>
  <c r="AM33" i="10"/>
  <c r="Y33" i="10" s="1"/>
  <c r="AB33" i="10"/>
  <c r="O22" i="10" s="1"/>
  <c r="AM33" i="13"/>
  <c r="U33" i="13"/>
  <c r="AM33" i="8"/>
  <c r="U33" i="8"/>
  <c r="U183" i="8" s="1"/>
  <c r="T33" i="17"/>
  <c r="T183" i="17" s="1"/>
  <c r="U33" i="9"/>
  <c r="U183" i="9" s="1"/>
  <c r="T183" i="9"/>
  <c r="U33" i="11"/>
  <c r="U183" i="11" s="1"/>
  <c r="T183" i="13"/>
  <c r="U33" i="18"/>
  <c r="U183" i="18" s="1"/>
  <c r="AC33" i="12"/>
  <c r="AC183" i="12" s="1"/>
  <c r="U183" i="14"/>
  <c r="U33" i="10"/>
  <c r="U183" i="10" s="1"/>
  <c r="J33" i="9"/>
  <c r="AJ33" i="9" s="1"/>
  <c r="AJ183" i="9" s="1"/>
  <c r="J33" i="13"/>
  <c r="AJ33" i="13" s="1"/>
  <c r="AJ183" i="13" s="1"/>
  <c r="U33" i="16"/>
  <c r="U183" i="16" s="1"/>
  <c r="Y33" i="14"/>
  <c r="AC33" i="14"/>
  <c r="AC183" i="14" s="1"/>
  <c r="J33" i="18"/>
  <c r="AC33" i="18" s="1"/>
  <c r="AC183" i="18" s="1"/>
  <c r="AC33" i="10"/>
  <c r="AC183" i="10" s="1"/>
  <c r="J33" i="11"/>
  <c r="AC33" i="11" s="1"/>
  <c r="Q33" i="15"/>
  <c r="S33" i="15" s="1"/>
  <c r="J33" i="15"/>
  <c r="AC183" i="16"/>
  <c r="Y148" i="12"/>
  <c r="AL50" i="12"/>
  <c r="Y50" i="12" s="1"/>
  <c r="AB50" i="12"/>
  <c r="AL42" i="12"/>
  <c r="Y42" i="12" s="1"/>
  <c r="AB42" i="12"/>
  <c r="AL34" i="12"/>
  <c r="Y34" i="12" s="1"/>
  <c r="AB34" i="12"/>
  <c r="AL181" i="13"/>
  <c r="Y181" i="13" s="1"/>
  <c r="AB181" i="13"/>
  <c r="AL173" i="13"/>
  <c r="Y173" i="13" s="1"/>
  <c r="AB173" i="13"/>
  <c r="AL165" i="13"/>
  <c r="Y165" i="13" s="1"/>
  <c r="AB165" i="13"/>
  <c r="AL151" i="13"/>
  <c r="Y151" i="13" s="1"/>
  <c r="AB151" i="13"/>
  <c r="AL143" i="13"/>
  <c r="Y143" i="13" s="1"/>
  <c r="AB143" i="13"/>
  <c r="AL135" i="13"/>
  <c r="Y135" i="13" s="1"/>
  <c r="AB135" i="13"/>
  <c r="AB127" i="13"/>
  <c r="AL127" i="13"/>
  <c r="Y127" i="13" s="1"/>
  <c r="AB119" i="13"/>
  <c r="AL119" i="13"/>
  <c r="Y119" i="13" s="1"/>
  <c r="AL112" i="13"/>
  <c r="Y112" i="13" s="1"/>
  <c r="AB112" i="13"/>
  <c r="AL79" i="13"/>
  <c r="Y79" i="13" s="1"/>
  <c r="AB79" i="13"/>
  <c r="AL71" i="13"/>
  <c r="Y71" i="13" s="1"/>
  <c r="AB71" i="13"/>
  <c r="AL63" i="13"/>
  <c r="Y63" i="13" s="1"/>
  <c r="AB63" i="13"/>
  <c r="AL55" i="13"/>
  <c r="Y55" i="13" s="1"/>
  <c r="AB55" i="13"/>
  <c r="AL47" i="13"/>
  <c r="Y47" i="13" s="1"/>
  <c r="AB47" i="13"/>
  <c r="AL39" i="13"/>
  <c r="Y39" i="13" s="1"/>
  <c r="AB39" i="13"/>
  <c r="AL90" i="13"/>
  <c r="Y90" i="13" s="1"/>
  <c r="AB90" i="13"/>
  <c r="AL175" i="14"/>
  <c r="Y175" i="14" s="1"/>
  <c r="AB175" i="14"/>
  <c r="AL167" i="14"/>
  <c r="Y167" i="14" s="1"/>
  <c r="AB167" i="14"/>
  <c r="AL159" i="14"/>
  <c r="Y159" i="14" s="1"/>
  <c r="AB159" i="14"/>
  <c r="AL151" i="14"/>
  <c r="Y151" i="14" s="1"/>
  <c r="AB151" i="14"/>
  <c r="AL143" i="14"/>
  <c r="Y143" i="14" s="1"/>
  <c r="AB143" i="14"/>
  <c r="AL135" i="14"/>
  <c r="Y135" i="14" s="1"/>
  <c r="AB135" i="14"/>
  <c r="Y109" i="13"/>
  <c r="AB106" i="13"/>
  <c r="Y101" i="13"/>
  <c r="AB98" i="13"/>
  <c r="Y93" i="13"/>
  <c r="V183" i="13"/>
  <c r="AB91" i="13"/>
  <c r="AB129" i="14"/>
  <c r="AL182" i="15"/>
  <c r="Y182" i="15" s="1"/>
  <c r="AB182" i="15"/>
  <c r="AL174" i="15"/>
  <c r="Y174" i="15" s="1"/>
  <c r="AB174" i="15"/>
  <c r="AL162" i="15"/>
  <c r="Y162" i="15" s="1"/>
  <c r="AB162" i="15"/>
  <c r="AL121" i="15"/>
  <c r="Y121" i="15" s="1"/>
  <c r="AB121" i="15"/>
  <c r="Y156" i="15"/>
  <c r="AB150" i="15"/>
  <c r="AL150" i="15"/>
  <c r="Y150" i="15" s="1"/>
  <c r="AB149" i="15"/>
  <c r="AB146" i="15"/>
  <c r="AL146" i="15"/>
  <c r="Y146" i="15" s="1"/>
  <c r="AL182" i="16"/>
  <c r="Y182" i="16" s="1"/>
  <c r="AB182" i="16"/>
  <c r="AL174" i="16"/>
  <c r="Y174" i="16" s="1"/>
  <c r="AB174" i="16"/>
  <c r="AL166" i="16"/>
  <c r="Y166" i="16" s="1"/>
  <c r="AB166" i="16"/>
  <c r="AB158" i="16"/>
  <c r="AL158" i="16"/>
  <c r="Y158" i="16" s="1"/>
  <c r="AB150" i="16"/>
  <c r="AL150" i="16"/>
  <c r="Y150" i="16" s="1"/>
  <c r="AB142" i="16"/>
  <c r="AL142" i="16"/>
  <c r="Y142" i="16" s="1"/>
  <c r="AB134" i="16"/>
  <c r="AL134" i="16"/>
  <c r="Y134" i="16" s="1"/>
  <c r="AB126" i="16"/>
  <c r="AL126" i="16"/>
  <c r="Y126" i="16" s="1"/>
  <c r="AB158" i="15"/>
  <c r="Y116" i="15"/>
  <c r="AB74" i="15"/>
  <c r="AB88" i="15"/>
  <c r="Y91" i="15"/>
  <c r="T183" i="16"/>
  <c r="AB93" i="15"/>
  <c r="AB82" i="15"/>
  <c r="AL113" i="16"/>
  <c r="Y113" i="16" s="1"/>
  <c r="AB113" i="16"/>
  <c r="AL105" i="16"/>
  <c r="Y105" i="16" s="1"/>
  <c r="AB105" i="16"/>
  <c r="AL97" i="16"/>
  <c r="Y97" i="16" s="1"/>
  <c r="AB97" i="16"/>
  <c r="AL89" i="16"/>
  <c r="Y89" i="16" s="1"/>
  <c r="AB89" i="16"/>
  <c r="AL81" i="16"/>
  <c r="Y81" i="16" s="1"/>
  <c r="AB81" i="16"/>
  <c r="AL73" i="16"/>
  <c r="Y73" i="16" s="1"/>
  <c r="AB73" i="16"/>
  <c r="AL65" i="16"/>
  <c r="Y65" i="16" s="1"/>
  <c r="AB65" i="16"/>
  <c r="AL57" i="16"/>
  <c r="Y57" i="16" s="1"/>
  <c r="AB57" i="16"/>
  <c r="AL49" i="16"/>
  <c r="Y49" i="16" s="1"/>
  <c r="AB49" i="16"/>
  <c r="AL41" i="16"/>
  <c r="Y41" i="16" s="1"/>
  <c r="AB41" i="16"/>
  <c r="AB89" i="15"/>
  <c r="AL178" i="17"/>
  <c r="Y178" i="17" s="1"/>
  <c r="AB178" i="17"/>
  <c r="AB170" i="17"/>
  <c r="AL170" i="17"/>
  <c r="Y170" i="17" s="1"/>
  <c r="AB162" i="17"/>
  <c r="AL162" i="17"/>
  <c r="Y162" i="17" s="1"/>
  <c r="AB154" i="17"/>
  <c r="AL154" i="17"/>
  <c r="Y154" i="17" s="1"/>
  <c r="AB146" i="17"/>
  <c r="AL146" i="17"/>
  <c r="Y146" i="17" s="1"/>
  <c r="AB138" i="17"/>
  <c r="AL138" i="17"/>
  <c r="Y138" i="17" s="1"/>
  <c r="AB94" i="15"/>
  <c r="Y124" i="17"/>
  <c r="AB120" i="17"/>
  <c r="AB112" i="17"/>
  <c r="AL42" i="17"/>
  <c r="Y42" i="17" s="1"/>
  <c r="AB42" i="17"/>
  <c r="AL34" i="17"/>
  <c r="Y34" i="17" s="1"/>
  <c r="AB34" i="17"/>
  <c r="AM179" i="18"/>
  <c r="Y179" i="18" s="1"/>
  <c r="AB179" i="18"/>
  <c r="AM175" i="18"/>
  <c r="Y175" i="18" s="1"/>
  <c r="AB175" i="18"/>
  <c r="AM171" i="18"/>
  <c r="Y171" i="18" s="1"/>
  <c r="AB171" i="18"/>
  <c r="AB123" i="17"/>
  <c r="AB135" i="17"/>
  <c r="AL43" i="18"/>
  <c r="Y43" i="18" s="1"/>
  <c r="AB43" i="18"/>
  <c r="AL35" i="18"/>
  <c r="Y35" i="18" s="1"/>
  <c r="AB35" i="18"/>
  <c r="AL129" i="8"/>
  <c r="Y129" i="8" s="1"/>
  <c r="AB129" i="8"/>
  <c r="AL125" i="8"/>
  <c r="Y125" i="8" s="1"/>
  <c r="AB125" i="8"/>
  <c r="AL121" i="8"/>
  <c r="Y121" i="8" s="1"/>
  <c r="AB121" i="8"/>
  <c r="AL117" i="8"/>
  <c r="Y117" i="8" s="1"/>
  <c r="AB117" i="8"/>
  <c r="AL113" i="8"/>
  <c r="Y113" i="8" s="1"/>
  <c r="AB113" i="8"/>
  <c r="AL109" i="8"/>
  <c r="Y109" i="8" s="1"/>
  <c r="AB109" i="8"/>
  <c r="AL105" i="8"/>
  <c r="Y105" i="8" s="1"/>
  <c r="AB105" i="8"/>
  <c r="AL101" i="8"/>
  <c r="Y101" i="8" s="1"/>
  <c r="AB101" i="8"/>
  <c r="AL136" i="8"/>
  <c r="Y136" i="8" s="1"/>
  <c r="AB136" i="8"/>
  <c r="AB113" i="17"/>
  <c r="Y117" i="17"/>
  <c r="AB181" i="18"/>
  <c r="Y182" i="8"/>
  <c r="AB179" i="8"/>
  <c r="Y174" i="8"/>
  <c r="AB171" i="8"/>
  <c r="Y166" i="8"/>
  <c r="AB163" i="8"/>
  <c r="Y158" i="8"/>
  <c r="AB155" i="8"/>
  <c r="Y150" i="8"/>
  <c r="AB127" i="8"/>
  <c r="Y83" i="8"/>
  <c r="AL36" i="8"/>
  <c r="Y36" i="8" s="1"/>
  <c r="AB36" i="8"/>
  <c r="AB131" i="8"/>
  <c r="Y146" i="8"/>
  <c r="AL182" i="9"/>
  <c r="Y182" i="9" s="1"/>
  <c r="AB182" i="9"/>
  <c r="AL153" i="10"/>
  <c r="Y153" i="10" s="1"/>
  <c r="AB153" i="10"/>
  <c r="AL152" i="10"/>
  <c r="Y152" i="10" s="1"/>
  <c r="AB152" i="10"/>
  <c r="AL139" i="10"/>
  <c r="Y139" i="10" s="1"/>
  <c r="AB139" i="10"/>
  <c r="AL157" i="9"/>
  <c r="Y157" i="9" s="1"/>
  <c r="AB157" i="9"/>
  <c r="Y152" i="9"/>
  <c r="Y150" i="9"/>
  <c r="AL80" i="9"/>
  <c r="Y80" i="9" s="1"/>
  <c r="AB80" i="9"/>
  <c r="AL72" i="9"/>
  <c r="Y72" i="9" s="1"/>
  <c r="AB72" i="9"/>
  <c r="AL64" i="9"/>
  <c r="Y64" i="9" s="1"/>
  <c r="AB64" i="9"/>
  <c r="AL56" i="9"/>
  <c r="Y56" i="9" s="1"/>
  <c r="AB56" i="9"/>
  <c r="AL40" i="9"/>
  <c r="Y40" i="9" s="1"/>
  <c r="AB40" i="9"/>
  <c r="AL177" i="10"/>
  <c r="Y177" i="10" s="1"/>
  <c r="AB177" i="10"/>
  <c r="AL169" i="10"/>
  <c r="Y169" i="10" s="1"/>
  <c r="AB169" i="10"/>
  <c r="AL161" i="10"/>
  <c r="Y161" i="10" s="1"/>
  <c r="AB161" i="10"/>
  <c r="AL50" i="9"/>
  <c r="Y50" i="9" s="1"/>
  <c r="AB50" i="9"/>
  <c r="AL154" i="10"/>
  <c r="Y154" i="10" s="1"/>
  <c r="AB154" i="10"/>
  <c r="AL51" i="9"/>
  <c r="Y51" i="9" s="1"/>
  <c r="AB51" i="9"/>
  <c r="AB150" i="10"/>
  <c r="AL126" i="10"/>
  <c r="Y126" i="10" s="1"/>
  <c r="AB126" i="10"/>
  <c r="AL118" i="10"/>
  <c r="Y118" i="10" s="1"/>
  <c r="AB118" i="10"/>
  <c r="AL138" i="10"/>
  <c r="Y138" i="10" s="1"/>
  <c r="AB138" i="10"/>
  <c r="AL149" i="10"/>
  <c r="Y149" i="10" s="1"/>
  <c r="AB149" i="10"/>
  <c r="Y147" i="10"/>
  <c r="AB145" i="10"/>
  <c r="AL39" i="10"/>
  <c r="Y39" i="10" s="1"/>
  <c r="AB39" i="10"/>
  <c r="Y42" i="10"/>
  <c r="Y49" i="11"/>
  <c r="Y45" i="11"/>
  <c r="Y41" i="11"/>
  <c r="Y34" i="11"/>
  <c r="AB55" i="11"/>
  <c r="AL33" i="11"/>
  <c r="Y33" i="11" s="1"/>
  <c r="AB33" i="11"/>
  <c r="O22" i="11" s="1"/>
  <c r="Y149" i="12"/>
  <c r="Y170" i="12"/>
  <c r="Y172" i="12"/>
  <c r="Y165" i="12"/>
  <c r="Y161" i="12"/>
  <c r="Y157" i="12"/>
  <c r="Y153" i="12"/>
  <c r="AB174" i="12"/>
  <c r="T183" i="12"/>
  <c r="AL49" i="12"/>
  <c r="Y49" i="12" s="1"/>
  <c r="AB49" i="12"/>
  <c r="AL41" i="12"/>
  <c r="Y41" i="12" s="1"/>
  <c r="AB41" i="12"/>
  <c r="AL33" i="12"/>
  <c r="Y33" i="12" s="1"/>
  <c r="AB33" i="12"/>
  <c r="O22" i="12" s="1"/>
  <c r="AL180" i="13"/>
  <c r="Y180" i="13" s="1"/>
  <c r="AB180" i="13"/>
  <c r="AL172" i="13"/>
  <c r="Y172" i="13" s="1"/>
  <c r="AB172" i="13"/>
  <c r="AL164" i="13"/>
  <c r="Y164" i="13" s="1"/>
  <c r="AB164" i="13"/>
  <c r="AL150" i="13"/>
  <c r="Y150" i="13" s="1"/>
  <c r="AB150" i="13"/>
  <c r="AL142" i="13"/>
  <c r="Y142" i="13" s="1"/>
  <c r="AB142" i="13"/>
  <c r="AL134" i="13"/>
  <c r="Y134" i="13" s="1"/>
  <c r="AB134" i="13"/>
  <c r="AB126" i="13"/>
  <c r="AL126" i="13"/>
  <c r="Y126" i="13" s="1"/>
  <c r="AB118" i="13"/>
  <c r="AL118" i="13"/>
  <c r="Y118" i="13" s="1"/>
  <c r="AL111" i="13"/>
  <c r="Y111" i="13" s="1"/>
  <c r="AB111" i="13"/>
  <c r="AL110" i="13"/>
  <c r="Y110" i="13" s="1"/>
  <c r="AB110" i="13"/>
  <c r="AL78" i="13"/>
  <c r="Y78" i="13" s="1"/>
  <c r="AB78" i="13"/>
  <c r="AL70" i="13"/>
  <c r="Y70" i="13" s="1"/>
  <c r="AB70" i="13"/>
  <c r="AL62" i="13"/>
  <c r="Y62" i="13" s="1"/>
  <c r="AB62" i="13"/>
  <c r="AL54" i="13"/>
  <c r="Y54" i="13" s="1"/>
  <c r="AB54" i="13"/>
  <c r="AL46" i="13"/>
  <c r="Y46" i="13" s="1"/>
  <c r="AB46" i="13"/>
  <c r="AL38" i="13"/>
  <c r="Y38" i="13" s="1"/>
  <c r="AB38" i="13"/>
  <c r="AL182" i="14"/>
  <c r="Y182" i="14" s="1"/>
  <c r="AB182" i="14"/>
  <c r="AL174" i="14"/>
  <c r="Y174" i="14" s="1"/>
  <c r="AB174" i="14"/>
  <c r="AL166" i="14"/>
  <c r="Y166" i="14" s="1"/>
  <c r="AB166" i="14"/>
  <c r="AL158" i="14"/>
  <c r="Y158" i="14" s="1"/>
  <c r="AB158" i="14"/>
  <c r="AL150" i="14"/>
  <c r="Y150" i="14" s="1"/>
  <c r="AB150" i="14"/>
  <c r="AL142" i="14"/>
  <c r="Y142" i="14" s="1"/>
  <c r="AB142" i="14"/>
  <c r="AL134" i="14"/>
  <c r="Y134" i="14" s="1"/>
  <c r="AB134" i="14"/>
  <c r="Y106" i="13"/>
  <c r="AB103" i="13"/>
  <c r="Y98" i="13"/>
  <c r="AB95" i="13"/>
  <c r="Y91" i="13"/>
  <c r="Y129" i="14"/>
  <c r="AL181" i="15"/>
  <c r="Y181" i="15" s="1"/>
  <c r="AB181" i="15"/>
  <c r="AL173" i="15"/>
  <c r="Y173" i="15" s="1"/>
  <c r="AB173" i="15"/>
  <c r="AL113" i="15"/>
  <c r="Y113" i="15" s="1"/>
  <c r="AB113" i="15"/>
  <c r="AL109" i="15"/>
  <c r="Y109" i="15" s="1"/>
  <c r="AB109" i="15"/>
  <c r="AL105" i="15"/>
  <c r="Y105" i="15" s="1"/>
  <c r="AB105" i="15"/>
  <c r="AL101" i="15"/>
  <c r="Y101" i="15" s="1"/>
  <c r="AB101" i="15"/>
  <c r="AB154" i="15"/>
  <c r="AL154" i="15"/>
  <c r="Y154" i="15" s="1"/>
  <c r="AB153" i="15"/>
  <c r="Y92" i="15"/>
  <c r="Y149" i="15"/>
  <c r="AL181" i="16"/>
  <c r="Y181" i="16" s="1"/>
  <c r="AB181" i="16"/>
  <c r="AL173" i="16"/>
  <c r="Y173" i="16" s="1"/>
  <c r="AB173" i="16"/>
  <c r="AL165" i="16"/>
  <c r="Y165" i="16" s="1"/>
  <c r="AB165" i="16"/>
  <c r="AB157" i="16"/>
  <c r="AL157" i="16"/>
  <c r="Y157" i="16" s="1"/>
  <c r="AB149" i="16"/>
  <c r="AL149" i="16"/>
  <c r="Y149" i="16" s="1"/>
  <c r="AB141" i="16"/>
  <c r="AL141" i="16"/>
  <c r="Y141" i="16" s="1"/>
  <c r="AB133" i="16"/>
  <c r="AL133" i="16"/>
  <c r="Y133" i="16" s="1"/>
  <c r="AB125" i="16"/>
  <c r="AL125" i="16"/>
  <c r="Y125" i="16" s="1"/>
  <c r="Y158" i="15"/>
  <c r="AB114" i="15"/>
  <c r="AB81" i="15"/>
  <c r="J183" i="16"/>
  <c r="AJ33" i="16"/>
  <c r="AJ183" i="16" s="1"/>
  <c r="Y89" i="15"/>
  <c r="AB75" i="15"/>
  <c r="AL120" i="16"/>
  <c r="Y120" i="16" s="1"/>
  <c r="AB120" i="16"/>
  <c r="AL112" i="16"/>
  <c r="Y112" i="16" s="1"/>
  <c r="AB112" i="16"/>
  <c r="AL104" i="16"/>
  <c r="Y104" i="16" s="1"/>
  <c r="AB104" i="16"/>
  <c r="AL96" i="16"/>
  <c r="Y96" i="16" s="1"/>
  <c r="AB96" i="16"/>
  <c r="AL88" i="16"/>
  <c r="Y88" i="16" s="1"/>
  <c r="AB88" i="16"/>
  <c r="AL80" i="16"/>
  <c r="Y80" i="16" s="1"/>
  <c r="AB80" i="16"/>
  <c r="AL72" i="16"/>
  <c r="Y72" i="16" s="1"/>
  <c r="AB72" i="16"/>
  <c r="AL64" i="16"/>
  <c r="Y64" i="16" s="1"/>
  <c r="AB64" i="16"/>
  <c r="AL56" i="16"/>
  <c r="Y56" i="16" s="1"/>
  <c r="AB56" i="16"/>
  <c r="AL48" i="16"/>
  <c r="Y48" i="16" s="1"/>
  <c r="AB48" i="16"/>
  <c r="AL40" i="16"/>
  <c r="Y40" i="16" s="1"/>
  <c r="AB40" i="16"/>
  <c r="AL33" i="16"/>
  <c r="Y33" i="16" s="1"/>
  <c r="AB33" i="16"/>
  <c r="O22" i="16" s="1"/>
  <c r="AL177" i="17"/>
  <c r="Y177" i="17" s="1"/>
  <c r="AB177" i="17"/>
  <c r="AB169" i="17"/>
  <c r="AL169" i="17"/>
  <c r="Y169" i="17" s="1"/>
  <c r="AB161" i="17"/>
  <c r="AL161" i="17"/>
  <c r="Y161" i="17" s="1"/>
  <c r="AB153" i="17"/>
  <c r="AL153" i="17"/>
  <c r="Y153" i="17" s="1"/>
  <c r="AB145" i="17"/>
  <c r="AL145" i="17"/>
  <c r="Y145" i="17" s="1"/>
  <c r="AB137" i="17"/>
  <c r="AL137" i="17"/>
  <c r="Y137" i="17" s="1"/>
  <c r="Y121" i="16"/>
  <c r="AB124" i="17"/>
  <c r="AB133" i="17"/>
  <c r="AB129" i="17"/>
  <c r="Y118" i="17"/>
  <c r="Y110" i="17"/>
  <c r="AL41" i="17"/>
  <c r="Y41" i="17" s="1"/>
  <c r="AB41" i="17"/>
  <c r="AL33" i="17"/>
  <c r="Y33" i="17" s="1"/>
  <c r="AB33" i="17"/>
  <c r="O22" i="17" s="1"/>
  <c r="AL42" i="18"/>
  <c r="Y42" i="18" s="1"/>
  <c r="AB42" i="18"/>
  <c r="AL34" i="18"/>
  <c r="Y34" i="18" s="1"/>
  <c r="AB34" i="18"/>
  <c r="Y109" i="17"/>
  <c r="AB178" i="18"/>
  <c r="AB117" i="17"/>
  <c r="AB174" i="18"/>
  <c r="Y179" i="8"/>
  <c r="AB176" i="8"/>
  <c r="Y171" i="8"/>
  <c r="AB168" i="8"/>
  <c r="Y163" i="8"/>
  <c r="AB160" i="8"/>
  <c r="Y155" i="8"/>
  <c r="AB152" i="8"/>
  <c r="Y127" i="8"/>
  <c r="AL35" i="8"/>
  <c r="Y35" i="8" s="1"/>
  <c r="AB35" i="8"/>
  <c r="Y131" i="8"/>
  <c r="AB138" i="8"/>
  <c r="AB150" i="9"/>
  <c r="AL65" i="9"/>
  <c r="Y65" i="9" s="1"/>
  <c r="AB65" i="9"/>
  <c r="AL178" i="10"/>
  <c r="Y178" i="10" s="1"/>
  <c r="AB178" i="10"/>
  <c r="AL127" i="10"/>
  <c r="Y127" i="10" s="1"/>
  <c r="AB127" i="10"/>
  <c r="AL180" i="9"/>
  <c r="Y180" i="9" s="1"/>
  <c r="AB180" i="9"/>
  <c r="AB151" i="9"/>
  <c r="AL79" i="9"/>
  <c r="Y79" i="9" s="1"/>
  <c r="AB79" i="9"/>
  <c r="AL71" i="9"/>
  <c r="Y71" i="9" s="1"/>
  <c r="AB71" i="9"/>
  <c r="AL63" i="9"/>
  <c r="Y63" i="9" s="1"/>
  <c r="AB63" i="9"/>
  <c r="AL55" i="9"/>
  <c r="Y55" i="9" s="1"/>
  <c r="AB55" i="9"/>
  <c r="AL39" i="9"/>
  <c r="Y39" i="9" s="1"/>
  <c r="AB39" i="9"/>
  <c r="AL176" i="10"/>
  <c r="Y176" i="10" s="1"/>
  <c r="AB176" i="10"/>
  <c r="AL168" i="10"/>
  <c r="Y168" i="10" s="1"/>
  <c r="AB168" i="10"/>
  <c r="AL160" i="10"/>
  <c r="Y160" i="10" s="1"/>
  <c r="AB160" i="10"/>
  <c r="AL157" i="10"/>
  <c r="Y157" i="10" s="1"/>
  <c r="AB157" i="10"/>
  <c r="AL156" i="10"/>
  <c r="Y156" i="10" s="1"/>
  <c r="AB156" i="10"/>
  <c r="Y150" i="10"/>
  <c r="AB133" i="10"/>
  <c r="AL133" i="10"/>
  <c r="Y133" i="10" s="1"/>
  <c r="AL125" i="10"/>
  <c r="Y125" i="10" s="1"/>
  <c r="AB125" i="10"/>
  <c r="AL117" i="10"/>
  <c r="Y117" i="10" s="1"/>
  <c r="AB117" i="10"/>
  <c r="AB155" i="10"/>
  <c r="AL137" i="10"/>
  <c r="Y137" i="10" s="1"/>
  <c r="AB137" i="10"/>
  <c r="Y145" i="10"/>
  <c r="AB53" i="10"/>
  <c r="AB50" i="10"/>
  <c r="Y45" i="10"/>
  <c r="AB48" i="10"/>
  <c r="AL38" i="10"/>
  <c r="Y38" i="10" s="1"/>
  <c r="AB38" i="10"/>
  <c r="Y55" i="10"/>
  <c r="Y180" i="11"/>
  <c r="AB174" i="11"/>
  <c r="AB48" i="11"/>
  <c r="AB44" i="11"/>
  <c r="AB40" i="11"/>
  <c r="AB54" i="11"/>
  <c r="V183" i="11"/>
  <c r="Y55" i="11"/>
  <c r="AB171" i="12"/>
  <c r="AB168" i="12"/>
  <c r="AB164" i="12"/>
  <c r="AB160" i="12"/>
  <c r="AB156" i="12"/>
  <c r="AB147" i="12"/>
  <c r="AB181" i="12"/>
  <c r="Y174" i="12"/>
  <c r="AB175" i="12"/>
  <c r="J183" i="12"/>
  <c r="AJ33" i="12"/>
  <c r="AJ183" i="12" s="1"/>
  <c r="AL48" i="12"/>
  <c r="Y48" i="12" s="1"/>
  <c r="AB48" i="12"/>
  <c r="AL40" i="12"/>
  <c r="Y40" i="12" s="1"/>
  <c r="AB40" i="12"/>
  <c r="AL179" i="13"/>
  <c r="Y179" i="13" s="1"/>
  <c r="AB179" i="13"/>
  <c r="AL171" i="13"/>
  <c r="Y171" i="13" s="1"/>
  <c r="AB171" i="13"/>
  <c r="AL163" i="13"/>
  <c r="Y163" i="13" s="1"/>
  <c r="AB163" i="13"/>
  <c r="AL149" i="13"/>
  <c r="Y149" i="13" s="1"/>
  <c r="AB149" i="13"/>
  <c r="AL141" i="13"/>
  <c r="Y141" i="13" s="1"/>
  <c r="AB141" i="13"/>
  <c r="AB133" i="13"/>
  <c r="AL133" i="13"/>
  <c r="Y133" i="13" s="1"/>
  <c r="AB125" i="13"/>
  <c r="AL125" i="13"/>
  <c r="Y125" i="13" s="1"/>
  <c r="AL89" i="13"/>
  <c r="Y89" i="13" s="1"/>
  <c r="AB89" i="13"/>
  <c r="AB77" i="13"/>
  <c r="AL77" i="13"/>
  <c r="Y77" i="13" s="1"/>
  <c r="AB69" i="13"/>
  <c r="AL69" i="13"/>
  <c r="Y69" i="13" s="1"/>
  <c r="AB61" i="13"/>
  <c r="AL61" i="13"/>
  <c r="Y61" i="13" s="1"/>
  <c r="AB53" i="13"/>
  <c r="AL53" i="13"/>
  <c r="Y53" i="13" s="1"/>
  <c r="AB45" i="13"/>
  <c r="AL45" i="13"/>
  <c r="Y45" i="13" s="1"/>
  <c r="AB37" i="13"/>
  <c r="AL37" i="13"/>
  <c r="Y37" i="13" s="1"/>
  <c r="AL181" i="14"/>
  <c r="Y181" i="14" s="1"/>
  <c r="AB181" i="14"/>
  <c r="AL173" i="14"/>
  <c r="Y173" i="14" s="1"/>
  <c r="AB173" i="14"/>
  <c r="AL165" i="14"/>
  <c r="Y165" i="14" s="1"/>
  <c r="AB165" i="14"/>
  <c r="AL157" i="14"/>
  <c r="Y157" i="14" s="1"/>
  <c r="AB157" i="14"/>
  <c r="AL149" i="14"/>
  <c r="Y149" i="14" s="1"/>
  <c r="AB149" i="14"/>
  <c r="AL141" i="14"/>
  <c r="Y141" i="14" s="1"/>
  <c r="AB141" i="14"/>
  <c r="AL133" i="14"/>
  <c r="Y133" i="14" s="1"/>
  <c r="AB133" i="14"/>
  <c r="AB108" i="13"/>
  <c r="Y103" i="13"/>
  <c r="AB100" i="13"/>
  <c r="Y95" i="13"/>
  <c r="AB92" i="13"/>
  <c r="Y128" i="14"/>
  <c r="AL180" i="15"/>
  <c r="Y180" i="15" s="1"/>
  <c r="AB180" i="15"/>
  <c r="AL172" i="15"/>
  <c r="Y172" i="15" s="1"/>
  <c r="AB172" i="15"/>
  <c r="AL163" i="15"/>
  <c r="Y163" i="15" s="1"/>
  <c r="AB163" i="15"/>
  <c r="Y153" i="15"/>
  <c r="Y90" i="15"/>
  <c r="AL180" i="16"/>
  <c r="Y180" i="16" s="1"/>
  <c r="AB180" i="16"/>
  <c r="AL172" i="16"/>
  <c r="Y172" i="16" s="1"/>
  <c r="AB172" i="16"/>
  <c r="AL164" i="16"/>
  <c r="Y164" i="16" s="1"/>
  <c r="AB164" i="16"/>
  <c r="AB156" i="16"/>
  <c r="AL156" i="16"/>
  <c r="Y156" i="16" s="1"/>
  <c r="AB148" i="16"/>
  <c r="AL148" i="16"/>
  <c r="Y148" i="16" s="1"/>
  <c r="AB140" i="16"/>
  <c r="AL140" i="16"/>
  <c r="Y140" i="16" s="1"/>
  <c r="AB132" i="16"/>
  <c r="AL132" i="16"/>
  <c r="Y132" i="16" s="1"/>
  <c r="AB124" i="16"/>
  <c r="AL124" i="16"/>
  <c r="Y124" i="16" s="1"/>
  <c r="Y114" i="15"/>
  <c r="AB86" i="15"/>
  <c r="AB84" i="15"/>
  <c r="AL119" i="16"/>
  <c r="Y119" i="16" s="1"/>
  <c r="AB119" i="16"/>
  <c r="AL111" i="16"/>
  <c r="Y111" i="16" s="1"/>
  <c r="AB111" i="16"/>
  <c r="AL103" i="16"/>
  <c r="Y103" i="16" s="1"/>
  <c r="AB103" i="16"/>
  <c r="AL95" i="16"/>
  <c r="Y95" i="16" s="1"/>
  <c r="AB95" i="16"/>
  <c r="AL87" i="16"/>
  <c r="Y87" i="16" s="1"/>
  <c r="AB87" i="16"/>
  <c r="AL79" i="16"/>
  <c r="Y79" i="16" s="1"/>
  <c r="AB79" i="16"/>
  <c r="AL71" i="16"/>
  <c r="Y71" i="16" s="1"/>
  <c r="AB71" i="16"/>
  <c r="AL63" i="16"/>
  <c r="Y63" i="16" s="1"/>
  <c r="AB63" i="16"/>
  <c r="AL55" i="16"/>
  <c r="Y55" i="16" s="1"/>
  <c r="AB55" i="16"/>
  <c r="AL47" i="16"/>
  <c r="Y47" i="16" s="1"/>
  <c r="AB47" i="16"/>
  <c r="AL39" i="16"/>
  <c r="Y39" i="16" s="1"/>
  <c r="AB39" i="16"/>
  <c r="AB80" i="15"/>
  <c r="AL176" i="17"/>
  <c r="Y176" i="17" s="1"/>
  <c r="AB176" i="17"/>
  <c r="AB168" i="17"/>
  <c r="AL168" i="17"/>
  <c r="Y168" i="17" s="1"/>
  <c r="AB160" i="17"/>
  <c r="AL160" i="17"/>
  <c r="Y160" i="17" s="1"/>
  <c r="AB152" i="17"/>
  <c r="AL152" i="17"/>
  <c r="Y152" i="17" s="1"/>
  <c r="AB144" i="17"/>
  <c r="AL144" i="17"/>
  <c r="Y144" i="17" s="1"/>
  <c r="AB121" i="16"/>
  <c r="Y127" i="17"/>
  <c r="U183" i="17"/>
  <c r="Y128" i="17"/>
  <c r="AB118" i="17"/>
  <c r="AB110" i="17"/>
  <c r="AL40" i="17"/>
  <c r="Y40" i="17" s="1"/>
  <c r="AB40" i="17"/>
  <c r="AM170" i="18"/>
  <c r="Y170" i="18" s="1"/>
  <c r="AB170" i="18"/>
  <c r="AL41" i="18"/>
  <c r="Y41" i="18" s="1"/>
  <c r="AB41" i="18"/>
  <c r="AL33" i="18"/>
  <c r="Y33" i="18" s="1"/>
  <c r="AB33" i="18"/>
  <c r="O22" i="18" s="1"/>
  <c r="AB78" i="15"/>
  <c r="AB109" i="17"/>
  <c r="AL128" i="8"/>
  <c r="Y128" i="8" s="1"/>
  <c r="AB128" i="8"/>
  <c r="AB173" i="18"/>
  <c r="AB181" i="8"/>
  <c r="Y176" i="8"/>
  <c r="AB173" i="8"/>
  <c r="Y168" i="8"/>
  <c r="AB165" i="8"/>
  <c r="Y160" i="8"/>
  <c r="AB157" i="8"/>
  <c r="Y152" i="8"/>
  <c r="AB149" i="8"/>
  <c r="AL42" i="8"/>
  <c r="Y42" i="8" s="1"/>
  <c r="AB42" i="8"/>
  <c r="AL34" i="8"/>
  <c r="Y34" i="8" s="1"/>
  <c r="AB34" i="8"/>
  <c r="AB148" i="8"/>
  <c r="Y138" i="8"/>
  <c r="AL174" i="9"/>
  <c r="Y174" i="9" s="1"/>
  <c r="AB174" i="9"/>
  <c r="AL73" i="9"/>
  <c r="Y73" i="9" s="1"/>
  <c r="AB73" i="9"/>
  <c r="AL162" i="10"/>
  <c r="Y162" i="10" s="1"/>
  <c r="AB162" i="10"/>
  <c r="AL111" i="10"/>
  <c r="Y111" i="10" s="1"/>
  <c r="AB111" i="10"/>
  <c r="AL179" i="9"/>
  <c r="Y179" i="9" s="1"/>
  <c r="AB179" i="9"/>
  <c r="AL162" i="9"/>
  <c r="Y162" i="9" s="1"/>
  <c r="AB162" i="9"/>
  <c r="AL159" i="9"/>
  <c r="Y159" i="9" s="1"/>
  <c r="AB159" i="9"/>
  <c r="Y151" i="9"/>
  <c r="AB149" i="9"/>
  <c r="AL78" i="9"/>
  <c r="Y78" i="9" s="1"/>
  <c r="AB78" i="9"/>
  <c r="AL70" i="9"/>
  <c r="Y70" i="9" s="1"/>
  <c r="AB70" i="9"/>
  <c r="AL62" i="9"/>
  <c r="Y62" i="9" s="1"/>
  <c r="AB62" i="9"/>
  <c r="AL54" i="9"/>
  <c r="Y54" i="9" s="1"/>
  <c r="AB54" i="9"/>
  <c r="AL38" i="9"/>
  <c r="Y38" i="9" s="1"/>
  <c r="AB38" i="9"/>
  <c r="AL175" i="10"/>
  <c r="Y175" i="10" s="1"/>
  <c r="AB175" i="10"/>
  <c r="AL167" i="10"/>
  <c r="Y167" i="10" s="1"/>
  <c r="AB167" i="10"/>
  <c r="AL159" i="10"/>
  <c r="Y159" i="10" s="1"/>
  <c r="AB159" i="10"/>
  <c r="AL132" i="10"/>
  <c r="Y132" i="10" s="1"/>
  <c r="AB132" i="10"/>
  <c r="AL124" i="10"/>
  <c r="Y124" i="10" s="1"/>
  <c r="AB124" i="10"/>
  <c r="AL116" i="10"/>
  <c r="Y116" i="10" s="1"/>
  <c r="AB116" i="10"/>
  <c r="Y155" i="10"/>
  <c r="AB134" i="10"/>
  <c r="AL134" i="10"/>
  <c r="Y134" i="10" s="1"/>
  <c r="AL136" i="10"/>
  <c r="Y136" i="10" s="1"/>
  <c r="AB136" i="10"/>
  <c r="AL151" i="10"/>
  <c r="Y151" i="10" s="1"/>
  <c r="AB151" i="10"/>
  <c r="Y53" i="10"/>
  <c r="Y50" i="10"/>
  <c r="Y48" i="10"/>
  <c r="AL37" i="10"/>
  <c r="Y37" i="10" s="1"/>
  <c r="AB37" i="10"/>
  <c r="AB49" i="10"/>
  <c r="AB173" i="11"/>
  <c r="Y48" i="11"/>
  <c r="Y44" i="11"/>
  <c r="Y40" i="11"/>
  <c r="AB52" i="11"/>
  <c r="Y54" i="11"/>
  <c r="AB36" i="11"/>
  <c r="AB56" i="11"/>
  <c r="Y58" i="11"/>
  <c r="AB177" i="12"/>
  <c r="AB151" i="12"/>
  <c r="Y171" i="12"/>
  <c r="Y168" i="12"/>
  <c r="Y164" i="12"/>
  <c r="Y160" i="12"/>
  <c r="Y156" i="12"/>
  <c r="Y147" i="12"/>
  <c r="Y181" i="12"/>
  <c r="Y175" i="12"/>
  <c r="AL47" i="12"/>
  <c r="Y47" i="12" s="1"/>
  <c r="AB47" i="12"/>
  <c r="AL39" i="12"/>
  <c r="Y39" i="12" s="1"/>
  <c r="AB39" i="12"/>
  <c r="AL178" i="13"/>
  <c r="Y178" i="13" s="1"/>
  <c r="AB178" i="13"/>
  <c r="AL170" i="13"/>
  <c r="Y170" i="13" s="1"/>
  <c r="AB170" i="13"/>
  <c r="AL160" i="13"/>
  <c r="Y160" i="13" s="1"/>
  <c r="AB160" i="13"/>
  <c r="AL148" i="13"/>
  <c r="Y148" i="13" s="1"/>
  <c r="AB148" i="13"/>
  <c r="AL140" i="13"/>
  <c r="Y140" i="13" s="1"/>
  <c r="AB140" i="13"/>
  <c r="AB132" i="13"/>
  <c r="AL132" i="13"/>
  <c r="Y132" i="13" s="1"/>
  <c r="AL124" i="13"/>
  <c r="Y124" i="13" s="1"/>
  <c r="AB124" i="13"/>
  <c r="AB117" i="13"/>
  <c r="AL117" i="13"/>
  <c r="Y117" i="13" s="1"/>
  <c r="AB76" i="13"/>
  <c r="AL76" i="13"/>
  <c r="Y76" i="13" s="1"/>
  <c r="AB68" i="13"/>
  <c r="AL68" i="13"/>
  <c r="Y68" i="13" s="1"/>
  <c r="AB60" i="13"/>
  <c r="AL60" i="13"/>
  <c r="Y60" i="13" s="1"/>
  <c r="AB52" i="13"/>
  <c r="AL52" i="13"/>
  <c r="Y52" i="13" s="1"/>
  <c r="AB44" i="13"/>
  <c r="AL44" i="13"/>
  <c r="Y44" i="13" s="1"/>
  <c r="AB36" i="13"/>
  <c r="AL36" i="13"/>
  <c r="Y36" i="13" s="1"/>
  <c r="AL180" i="14"/>
  <c r="Y180" i="14" s="1"/>
  <c r="AB180" i="14"/>
  <c r="AL172" i="14"/>
  <c r="Y172" i="14" s="1"/>
  <c r="AB172" i="14"/>
  <c r="AL164" i="14"/>
  <c r="Y164" i="14" s="1"/>
  <c r="AB164" i="14"/>
  <c r="AL156" i="14"/>
  <c r="Y156" i="14" s="1"/>
  <c r="AB156" i="14"/>
  <c r="AL148" i="14"/>
  <c r="Y148" i="14" s="1"/>
  <c r="AB148" i="14"/>
  <c r="AL140" i="14"/>
  <c r="Y140" i="14" s="1"/>
  <c r="AB140" i="14"/>
  <c r="AL132" i="14"/>
  <c r="Y132" i="14" s="1"/>
  <c r="AB132" i="14"/>
  <c r="Y108" i="13"/>
  <c r="AB105" i="13"/>
  <c r="Y100" i="13"/>
  <c r="AB97" i="13"/>
  <c r="Y92" i="13"/>
  <c r="AB126" i="14"/>
  <c r="AL179" i="15"/>
  <c r="Y179" i="15" s="1"/>
  <c r="AB179" i="15"/>
  <c r="AL171" i="15"/>
  <c r="Y171" i="15" s="1"/>
  <c r="AB171" i="15"/>
  <c r="AB157" i="15"/>
  <c r="AB159" i="15"/>
  <c r="Y88" i="15"/>
  <c r="AL179" i="16"/>
  <c r="Y179" i="16" s="1"/>
  <c r="AB179" i="16"/>
  <c r="AL171" i="16"/>
  <c r="Y171" i="16" s="1"/>
  <c r="AB171" i="16"/>
  <c r="AB163" i="16"/>
  <c r="AL163" i="16"/>
  <c r="Y163" i="16" s="1"/>
  <c r="AB155" i="16"/>
  <c r="AL155" i="16"/>
  <c r="Y155" i="16" s="1"/>
  <c r="AB147" i="16"/>
  <c r="AL147" i="16"/>
  <c r="Y147" i="16" s="1"/>
  <c r="AB139" i="16"/>
  <c r="AL139" i="16"/>
  <c r="Y139" i="16" s="1"/>
  <c r="AB131" i="16"/>
  <c r="AL131" i="16"/>
  <c r="Y131" i="16" s="1"/>
  <c r="AB123" i="16"/>
  <c r="AL123" i="16"/>
  <c r="Y123" i="16" s="1"/>
  <c r="AB120" i="15"/>
  <c r="AB99" i="15"/>
  <c r="AB79" i="15"/>
  <c r="AB77" i="15"/>
  <c r="AL118" i="16"/>
  <c r="Y118" i="16" s="1"/>
  <c r="AB118" i="16"/>
  <c r="AL110" i="16"/>
  <c r="Y110" i="16" s="1"/>
  <c r="AB110" i="16"/>
  <c r="AL102" i="16"/>
  <c r="Y102" i="16" s="1"/>
  <c r="AB102" i="16"/>
  <c r="AL94" i="16"/>
  <c r="Y94" i="16" s="1"/>
  <c r="AB94" i="16"/>
  <c r="AL86" i="16"/>
  <c r="Y86" i="16" s="1"/>
  <c r="AB86" i="16"/>
  <c r="AL78" i="16"/>
  <c r="Y78" i="16" s="1"/>
  <c r="AB78" i="16"/>
  <c r="AL70" i="16"/>
  <c r="Y70" i="16" s="1"/>
  <c r="AB70" i="16"/>
  <c r="AL62" i="16"/>
  <c r="Y62" i="16" s="1"/>
  <c r="AB62" i="16"/>
  <c r="AL54" i="16"/>
  <c r="Y54" i="16" s="1"/>
  <c r="AB54" i="16"/>
  <c r="AL46" i="16"/>
  <c r="Y46" i="16" s="1"/>
  <c r="AB46" i="16"/>
  <c r="AL38" i="16"/>
  <c r="Y38" i="16" s="1"/>
  <c r="AB38" i="16"/>
  <c r="AB73" i="15"/>
  <c r="AL175" i="17"/>
  <c r="Y175" i="17" s="1"/>
  <c r="AB175" i="17"/>
  <c r="AB167" i="17"/>
  <c r="AL167" i="17"/>
  <c r="Y167" i="17" s="1"/>
  <c r="AB159" i="17"/>
  <c r="AL159" i="17"/>
  <c r="Y159" i="17" s="1"/>
  <c r="AB151" i="17"/>
  <c r="AL151" i="17"/>
  <c r="Y151" i="17" s="1"/>
  <c r="AB143" i="17"/>
  <c r="AL143" i="17"/>
  <c r="Y143" i="17" s="1"/>
  <c r="AB92" i="15"/>
  <c r="AM134" i="17"/>
  <c r="Y134" i="17" s="1"/>
  <c r="AB134" i="17"/>
  <c r="Y87" i="15"/>
  <c r="AB127" i="17"/>
  <c r="AB128" i="17"/>
  <c r="Y116" i="17"/>
  <c r="AL39" i="17"/>
  <c r="Y39" i="17" s="1"/>
  <c r="AB39" i="17"/>
  <c r="AL40" i="18"/>
  <c r="Y40" i="18" s="1"/>
  <c r="AB40" i="18"/>
  <c r="Y131" i="17"/>
  <c r="AB182" i="18"/>
  <c r="T183" i="8"/>
  <c r="Y177" i="18"/>
  <c r="Y181" i="8"/>
  <c r="AB178" i="8"/>
  <c r="Y173" i="8"/>
  <c r="AB170" i="8"/>
  <c r="Y165" i="8"/>
  <c r="AB162" i="8"/>
  <c r="Y157" i="8"/>
  <c r="AB154" i="8"/>
  <c r="Y149" i="8"/>
  <c r="AB41" i="8"/>
  <c r="AL41" i="8"/>
  <c r="Y41" i="8" s="1"/>
  <c r="Y148" i="8"/>
  <c r="AB130" i="8"/>
  <c r="V183" i="8"/>
  <c r="AL41" i="9"/>
  <c r="Y41" i="9" s="1"/>
  <c r="AB41" i="9"/>
  <c r="AL170" i="10"/>
  <c r="Y170" i="10" s="1"/>
  <c r="AB170" i="10"/>
  <c r="AL146" i="10"/>
  <c r="Y146" i="10" s="1"/>
  <c r="AB146" i="10"/>
  <c r="AL47" i="10"/>
  <c r="Y47" i="10" s="1"/>
  <c r="AB47" i="10"/>
  <c r="AL40" i="10"/>
  <c r="Y40" i="10" s="1"/>
  <c r="AB40" i="10"/>
  <c r="Y51" i="10"/>
  <c r="AL173" i="9"/>
  <c r="Y173" i="9" s="1"/>
  <c r="AB173" i="9"/>
  <c r="AL178" i="9"/>
  <c r="Y178" i="9" s="1"/>
  <c r="AB178" i="9"/>
  <c r="AL161" i="9"/>
  <c r="Y161" i="9" s="1"/>
  <c r="AB161" i="9"/>
  <c r="AB154" i="9"/>
  <c r="Y149" i="9"/>
  <c r="AB148" i="9"/>
  <c r="AL77" i="9"/>
  <c r="Y77" i="9" s="1"/>
  <c r="AB77" i="9"/>
  <c r="AL69" i="9"/>
  <c r="Y69" i="9" s="1"/>
  <c r="AB69" i="9"/>
  <c r="AL61" i="9"/>
  <c r="Y61" i="9" s="1"/>
  <c r="AB61" i="9"/>
  <c r="AL53" i="9"/>
  <c r="Y53" i="9" s="1"/>
  <c r="AB53" i="9"/>
  <c r="J183" i="9"/>
  <c r="AL182" i="10"/>
  <c r="Y182" i="10" s="1"/>
  <c r="AB182" i="10"/>
  <c r="AL174" i="10"/>
  <c r="Y174" i="10" s="1"/>
  <c r="AB174" i="10"/>
  <c r="AL166" i="10"/>
  <c r="Y166" i="10" s="1"/>
  <c r="AB166" i="10"/>
  <c r="AL158" i="10"/>
  <c r="Y158" i="10" s="1"/>
  <c r="AB158" i="10"/>
  <c r="AB81" i="9"/>
  <c r="AL131" i="10"/>
  <c r="Y131" i="10" s="1"/>
  <c r="AB131" i="10"/>
  <c r="AL123" i="10"/>
  <c r="Y123" i="10" s="1"/>
  <c r="AB123" i="10"/>
  <c r="AL115" i="10"/>
  <c r="Y115" i="10" s="1"/>
  <c r="AB115" i="10"/>
  <c r="AM135" i="10"/>
  <c r="Y135" i="10" s="1"/>
  <c r="AB135" i="10"/>
  <c r="AL43" i="10"/>
  <c r="Y43" i="10" s="1"/>
  <c r="AB43" i="10"/>
  <c r="J183" i="10"/>
  <c r="AB44" i="10"/>
  <c r="AL36" i="10"/>
  <c r="Y36" i="10" s="1"/>
  <c r="AB36" i="10"/>
  <c r="Y49" i="10"/>
  <c r="AB179" i="11"/>
  <c r="AB46" i="10"/>
  <c r="AB52" i="10"/>
  <c r="AB172" i="11"/>
  <c r="AB51" i="11"/>
  <c r="AB47" i="11"/>
  <c r="AB43" i="11"/>
  <c r="AB39" i="11"/>
  <c r="Y56" i="11"/>
  <c r="AB58" i="11"/>
  <c r="AB152" i="12"/>
  <c r="AB54" i="12"/>
  <c r="AL54" i="12"/>
  <c r="Y54" i="12" s="1"/>
  <c r="AL46" i="12"/>
  <c r="Y46" i="12" s="1"/>
  <c r="AB46" i="12"/>
  <c r="AL38" i="12"/>
  <c r="Y38" i="12" s="1"/>
  <c r="AB38" i="12"/>
  <c r="AL177" i="13"/>
  <c r="Y177" i="13" s="1"/>
  <c r="AB177" i="13"/>
  <c r="AL169" i="13"/>
  <c r="Y169" i="13" s="1"/>
  <c r="AB169" i="13"/>
  <c r="AL159" i="13"/>
  <c r="Y159" i="13" s="1"/>
  <c r="AB159" i="13"/>
  <c r="AL147" i="13"/>
  <c r="Y147" i="13" s="1"/>
  <c r="AB147" i="13"/>
  <c r="AL139" i="13"/>
  <c r="Y139" i="13" s="1"/>
  <c r="AB139" i="13"/>
  <c r="AB131" i="13"/>
  <c r="AL131" i="13"/>
  <c r="Y131" i="13" s="1"/>
  <c r="AB123" i="13"/>
  <c r="AL123" i="13"/>
  <c r="Y123" i="13" s="1"/>
  <c r="AL116" i="13"/>
  <c r="Y116" i="13" s="1"/>
  <c r="AB116" i="13"/>
  <c r="AL75" i="13"/>
  <c r="Y75" i="13" s="1"/>
  <c r="AB75" i="13"/>
  <c r="AL67" i="13"/>
  <c r="Y67" i="13" s="1"/>
  <c r="AB67" i="13"/>
  <c r="AL59" i="13"/>
  <c r="Y59" i="13" s="1"/>
  <c r="AB59" i="13"/>
  <c r="AL51" i="13"/>
  <c r="Y51" i="13" s="1"/>
  <c r="AB51" i="13"/>
  <c r="AL43" i="13"/>
  <c r="Y43" i="13" s="1"/>
  <c r="AB43" i="13"/>
  <c r="AL35" i="13"/>
  <c r="Y35" i="13" s="1"/>
  <c r="AB35" i="13"/>
  <c r="AL179" i="14"/>
  <c r="Y179" i="14" s="1"/>
  <c r="AB179" i="14"/>
  <c r="AL171" i="14"/>
  <c r="Y171" i="14" s="1"/>
  <c r="AB171" i="14"/>
  <c r="AL163" i="14"/>
  <c r="Y163" i="14" s="1"/>
  <c r="AB163" i="14"/>
  <c r="AL155" i="14"/>
  <c r="Y155" i="14" s="1"/>
  <c r="AB155" i="14"/>
  <c r="AL147" i="14"/>
  <c r="Y147" i="14" s="1"/>
  <c r="AB147" i="14"/>
  <c r="AL139" i="14"/>
  <c r="Y139" i="14" s="1"/>
  <c r="AB139" i="14"/>
  <c r="AL131" i="14"/>
  <c r="Y131" i="14" s="1"/>
  <c r="AB131" i="14"/>
  <c r="Y105" i="13"/>
  <c r="AB102" i="13"/>
  <c r="Y97" i="13"/>
  <c r="AB94" i="13"/>
  <c r="Y126" i="14"/>
  <c r="AL178" i="15"/>
  <c r="Y178" i="15" s="1"/>
  <c r="AB178" i="15"/>
  <c r="AL170" i="15"/>
  <c r="Y170" i="15" s="1"/>
  <c r="AB170" i="15"/>
  <c r="AB164" i="15"/>
  <c r="AB165" i="15"/>
  <c r="Y157" i="15"/>
  <c r="AB167" i="15"/>
  <c r="Y159" i="15"/>
  <c r="AB147" i="15"/>
  <c r="Y86" i="15"/>
  <c r="J183" i="15"/>
  <c r="AL178" i="16"/>
  <c r="Y178" i="16" s="1"/>
  <c r="AB178" i="16"/>
  <c r="AL170" i="16"/>
  <c r="Y170" i="16" s="1"/>
  <c r="AB170" i="16"/>
  <c r="AB162" i="16"/>
  <c r="AL162" i="16"/>
  <c r="Y162" i="16" s="1"/>
  <c r="AB154" i="16"/>
  <c r="AL154" i="16"/>
  <c r="Y154" i="16" s="1"/>
  <c r="AB146" i="16"/>
  <c r="AL146" i="16"/>
  <c r="Y146" i="16" s="1"/>
  <c r="AB138" i="16"/>
  <c r="AL138" i="16"/>
  <c r="Y138" i="16" s="1"/>
  <c r="AB130" i="16"/>
  <c r="AL130" i="16"/>
  <c r="Y130" i="16" s="1"/>
  <c r="AB122" i="16"/>
  <c r="AL122" i="16"/>
  <c r="Y122" i="16" s="1"/>
  <c r="Y120" i="15"/>
  <c r="Y75" i="15"/>
  <c r="Y73" i="15"/>
  <c r="AL117" i="16"/>
  <c r="Y117" i="16" s="1"/>
  <c r="AB117" i="16"/>
  <c r="AL109" i="16"/>
  <c r="Y109" i="16" s="1"/>
  <c r="AB109" i="16"/>
  <c r="AL101" i="16"/>
  <c r="Y101" i="16" s="1"/>
  <c r="AB101" i="16"/>
  <c r="AL93" i="16"/>
  <c r="Y93" i="16" s="1"/>
  <c r="AB93" i="16"/>
  <c r="AL85" i="16"/>
  <c r="Y85" i="16" s="1"/>
  <c r="AB85" i="16"/>
  <c r="AL77" i="16"/>
  <c r="Y77" i="16" s="1"/>
  <c r="AB77" i="16"/>
  <c r="AL69" i="16"/>
  <c r="Y69" i="16" s="1"/>
  <c r="AB69" i="16"/>
  <c r="AL61" i="16"/>
  <c r="Y61" i="16" s="1"/>
  <c r="AB61" i="16"/>
  <c r="AL53" i="16"/>
  <c r="Y53" i="16" s="1"/>
  <c r="AB53" i="16"/>
  <c r="AL45" i="16"/>
  <c r="Y45" i="16" s="1"/>
  <c r="AB45" i="16"/>
  <c r="AL37" i="16"/>
  <c r="Y37" i="16" s="1"/>
  <c r="AB37" i="16"/>
  <c r="AL182" i="17"/>
  <c r="Y182" i="17" s="1"/>
  <c r="AB182" i="17"/>
  <c r="AL174" i="17"/>
  <c r="Y174" i="17" s="1"/>
  <c r="AB174" i="17"/>
  <c r="AB166" i="17"/>
  <c r="AL166" i="17"/>
  <c r="Y166" i="17" s="1"/>
  <c r="AB158" i="17"/>
  <c r="AL158" i="17"/>
  <c r="Y158" i="17" s="1"/>
  <c r="AB150" i="17"/>
  <c r="AL150" i="17"/>
  <c r="Y150" i="17" s="1"/>
  <c r="AB142" i="17"/>
  <c r="AL142" i="17"/>
  <c r="Y142" i="17" s="1"/>
  <c r="AB85" i="15"/>
  <c r="AB87" i="15"/>
  <c r="Y126" i="17"/>
  <c r="AB116" i="17"/>
  <c r="AL38" i="17"/>
  <c r="Y38" i="17" s="1"/>
  <c r="AB38" i="17"/>
  <c r="AB169" i="18"/>
  <c r="AM169" i="18"/>
  <c r="Y169" i="18" s="1"/>
  <c r="AL39" i="18"/>
  <c r="Y39" i="18" s="1"/>
  <c r="AB39" i="18"/>
  <c r="AB131" i="17"/>
  <c r="Y178" i="18"/>
  <c r="AL143" i="8"/>
  <c r="Y143" i="8" s="1"/>
  <c r="AB143" i="8"/>
  <c r="AB177" i="18"/>
  <c r="Y178" i="8"/>
  <c r="AB175" i="8"/>
  <c r="Y170" i="8"/>
  <c r="AB167" i="8"/>
  <c r="Y162" i="8"/>
  <c r="AB159" i="8"/>
  <c r="Y154" i="8"/>
  <c r="AB151" i="8"/>
  <c r="AB141" i="8"/>
  <c r="AL40" i="8"/>
  <c r="Y40" i="8" s="1"/>
  <c r="AB40" i="8"/>
  <c r="AB33" i="8"/>
  <c r="AL33" i="8"/>
  <c r="Y33" i="8" s="1"/>
  <c r="AB140" i="8"/>
  <c r="Y130" i="8"/>
  <c r="AL57" i="9"/>
  <c r="Y57" i="9" s="1"/>
  <c r="AB57" i="9"/>
  <c r="AL119" i="10"/>
  <c r="Y119" i="10" s="1"/>
  <c r="AB119" i="10"/>
  <c r="AL181" i="9"/>
  <c r="Y181" i="9" s="1"/>
  <c r="AB181" i="9"/>
  <c r="AL177" i="9"/>
  <c r="Y177" i="9" s="1"/>
  <c r="AB177" i="9"/>
  <c r="Y154" i="9"/>
  <c r="Y147" i="9"/>
  <c r="Y148" i="9"/>
  <c r="AL76" i="9"/>
  <c r="Y76" i="9" s="1"/>
  <c r="AB76" i="9"/>
  <c r="AL68" i="9"/>
  <c r="Y68" i="9" s="1"/>
  <c r="AB68" i="9"/>
  <c r="AL60" i="9"/>
  <c r="Y60" i="9" s="1"/>
  <c r="AB60" i="9"/>
  <c r="AL49" i="9"/>
  <c r="Y49" i="9" s="1"/>
  <c r="AB49" i="9"/>
  <c r="AL33" i="9"/>
  <c r="Y33" i="9" s="1"/>
  <c r="AB33" i="9"/>
  <c r="O22" i="9" s="1"/>
  <c r="AL181" i="10"/>
  <c r="Y181" i="10" s="1"/>
  <c r="AB181" i="10"/>
  <c r="AL173" i="10"/>
  <c r="Y173" i="10" s="1"/>
  <c r="AB173" i="10"/>
  <c r="AL165" i="10"/>
  <c r="Y165" i="10" s="1"/>
  <c r="AB165" i="10"/>
  <c r="AL48" i="9"/>
  <c r="Y48" i="9" s="1"/>
  <c r="AB48" i="9"/>
  <c r="AL46" i="9"/>
  <c r="Y46" i="9" s="1"/>
  <c r="AB46" i="9"/>
  <c r="AL44" i="9"/>
  <c r="Y44" i="9" s="1"/>
  <c r="AB44" i="9"/>
  <c r="AB47" i="9"/>
  <c r="AL144" i="10"/>
  <c r="Y144" i="10" s="1"/>
  <c r="AB144" i="10"/>
  <c r="AL130" i="10"/>
  <c r="Y130" i="10" s="1"/>
  <c r="AB130" i="10"/>
  <c r="AL122" i="10"/>
  <c r="Y122" i="10" s="1"/>
  <c r="AB122" i="10"/>
  <c r="AL114" i="10"/>
  <c r="Y114" i="10" s="1"/>
  <c r="AB114" i="10"/>
  <c r="AL143" i="10"/>
  <c r="Y143" i="10" s="1"/>
  <c r="AB143" i="10"/>
  <c r="AL58" i="10"/>
  <c r="Y58" i="10" s="1"/>
  <c r="AB58" i="10"/>
  <c r="Y44" i="10"/>
  <c r="AL35" i="10"/>
  <c r="Y35" i="10" s="1"/>
  <c r="AB35" i="10"/>
  <c r="AB181" i="11"/>
  <c r="Y179" i="11"/>
  <c r="Y46" i="10"/>
  <c r="Y52" i="10"/>
  <c r="AB171" i="11"/>
  <c r="Y51" i="11"/>
  <c r="Y47" i="11"/>
  <c r="Y43" i="11"/>
  <c r="Y39" i="11"/>
  <c r="AB53" i="11"/>
  <c r="AC183" i="11"/>
  <c r="AB57" i="11"/>
  <c r="AB178" i="12"/>
  <c r="Y169" i="12"/>
  <c r="AB180" i="12"/>
  <c r="Y167" i="12"/>
  <c r="Y163" i="12"/>
  <c r="Y159" i="12"/>
  <c r="Y155" i="12"/>
  <c r="AB173" i="12"/>
  <c r="Y152" i="12"/>
  <c r="U183" i="12"/>
  <c r="AL53" i="12"/>
  <c r="Y53" i="12" s="1"/>
  <c r="AB53" i="12"/>
  <c r="AL45" i="12"/>
  <c r="Y45" i="12" s="1"/>
  <c r="AB45" i="12"/>
  <c r="AL37" i="12"/>
  <c r="Y37" i="12" s="1"/>
  <c r="AB37" i="12"/>
  <c r="AL176" i="13"/>
  <c r="Y176" i="13" s="1"/>
  <c r="AB176" i="13"/>
  <c r="AL168" i="13"/>
  <c r="Y168" i="13" s="1"/>
  <c r="AB168" i="13"/>
  <c r="AL157" i="13"/>
  <c r="Y157" i="13" s="1"/>
  <c r="AB157" i="13"/>
  <c r="AL146" i="13"/>
  <c r="Y146" i="13" s="1"/>
  <c r="AB146" i="13"/>
  <c r="AL138" i="13"/>
  <c r="Y138" i="13" s="1"/>
  <c r="AB138" i="13"/>
  <c r="AB130" i="13"/>
  <c r="AL130" i="13"/>
  <c r="Y130" i="13" s="1"/>
  <c r="AB122" i="13"/>
  <c r="AL122" i="13"/>
  <c r="Y122" i="13" s="1"/>
  <c r="AL115" i="13"/>
  <c r="Y115" i="13" s="1"/>
  <c r="AB115" i="13"/>
  <c r="AL74" i="13"/>
  <c r="Y74" i="13" s="1"/>
  <c r="AB74" i="13"/>
  <c r="AL66" i="13"/>
  <c r="Y66" i="13" s="1"/>
  <c r="AB66" i="13"/>
  <c r="AL58" i="13"/>
  <c r="Y58" i="13" s="1"/>
  <c r="AB58" i="13"/>
  <c r="AL50" i="13"/>
  <c r="Y50" i="13" s="1"/>
  <c r="AB50" i="13"/>
  <c r="AL42" i="13"/>
  <c r="Y42" i="13" s="1"/>
  <c r="AB42" i="13"/>
  <c r="AL34" i="13"/>
  <c r="Y34" i="13" s="1"/>
  <c r="AB34" i="13"/>
  <c r="AL178" i="14"/>
  <c r="Y178" i="14" s="1"/>
  <c r="AB178" i="14"/>
  <c r="AL170" i="14"/>
  <c r="Y170" i="14" s="1"/>
  <c r="AB170" i="14"/>
  <c r="AL162" i="14"/>
  <c r="Y162" i="14" s="1"/>
  <c r="AB162" i="14"/>
  <c r="AL154" i="14"/>
  <c r="Y154" i="14" s="1"/>
  <c r="AB154" i="14"/>
  <c r="AL146" i="14"/>
  <c r="Y146" i="14" s="1"/>
  <c r="AB146" i="14"/>
  <c r="AL138" i="14"/>
  <c r="Y138" i="14" s="1"/>
  <c r="AB138" i="14"/>
  <c r="AB107" i="13"/>
  <c r="Y102" i="13"/>
  <c r="AB99" i="13"/>
  <c r="Y94" i="13"/>
  <c r="J183" i="13"/>
  <c r="AL177" i="15"/>
  <c r="Y177" i="15" s="1"/>
  <c r="AB177" i="15"/>
  <c r="Y164" i="15"/>
  <c r="Y165" i="15"/>
  <c r="AB155" i="15"/>
  <c r="Y147" i="15"/>
  <c r="AL63" i="14"/>
  <c r="Y63" i="14" s="1"/>
  <c r="AB63" i="14"/>
  <c r="AL177" i="16"/>
  <c r="Y177" i="16" s="1"/>
  <c r="AB177" i="16"/>
  <c r="AL169" i="16"/>
  <c r="Y169" i="16" s="1"/>
  <c r="AB169" i="16"/>
  <c r="AB161" i="16"/>
  <c r="AL161" i="16"/>
  <c r="Y161" i="16" s="1"/>
  <c r="AB153" i="16"/>
  <c r="AL153" i="16"/>
  <c r="Y153" i="16" s="1"/>
  <c r="AB145" i="16"/>
  <c r="AL145" i="16"/>
  <c r="Y145" i="16" s="1"/>
  <c r="AB137" i="16"/>
  <c r="AL137" i="16"/>
  <c r="Y137" i="16" s="1"/>
  <c r="AB129" i="16"/>
  <c r="AL129" i="16"/>
  <c r="Y129" i="16" s="1"/>
  <c r="AB118" i="15"/>
  <c r="AB90" i="15"/>
  <c r="AB98" i="15"/>
  <c r="AL116" i="16"/>
  <c r="Y116" i="16" s="1"/>
  <c r="AB116" i="16"/>
  <c r="AL108" i="16"/>
  <c r="Y108" i="16" s="1"/>
  <c r="AB108" i="16"/>
  <c r="AL100" i="16"/>
  <c r="Y100" i="16" s="1"/>
  <c r="AB100" i="16"/>
  <c r="AL92" i="16"/>
  <c r="Y92" i="16" s="1"/>
  <c r="AB92" i="16"/>
  <c r="AL84" i="16"/>
  <c r="Y84" i="16" s="1"/>
  <c r="AB84" i="16"/>
  <c r="AL76" i="16"/>
  <c r="Y76" i="16" s="1"/>
  <c r="AB76" i="16"/>
  <c r="AL68" i="16"/>
  <c r="Y68" i="16" s="1"/>
  <c r="AB68" i="16"/>
  <c r="AL60" i="16"/>
  <c r="Y60" i="16" s="1"/>
  <c r="AB60" i="16"/>
  <c r="AL52" i="16"/>
  <c r="Y52" i="16" s="1"/>
  <c r="AB52" i="16"/>
  <c r="AL44" i="16"/>
  <c r="Y44" i="16" s="1"/>
  <c r="AB44" i="16"/>
  <c r="AL36" i="16"/>
  <c r="Y36" i="16" s="1"/>
  <c r="AB36" i="16"/>
  <c r="AJ183" i="14"/>
  <c r="AL181" i="17"/>
  <c r="Y181" i="17" s="1"/>
  <c r="AB181" i="17"/>
  <c r="AL173" i="17"/>
  <c r="Y173" i="17" s="1"/>
  <c r="AB173" i="17"/>
  <c r="AB165" i="17"/>
  <c r="AL165" i="17"/>
  <c r="Y165" i="17" s="1"/>
  <c r="AB157" i="17"/>
  <c r="AL157" i="17"/>
  <c r="Y157" i="17" s="1"/>
  <c r="AB149" i="17"/>
  <c r="AL149" i="17"/>
  <c r="Y149" i="17" s="1"/>
  <c r="AB141" i="17"/>
  <c r="AL141" i="17"/>
  <c r="Y141" i="17" s="1"/>
  <c r="Y136" i="17"/>
  <c r="AB126" i="17"/>
  <c r="Y122" i="17"/>
  <c r="Y114" i="17"/>
  <c r="AL37" i="17"/>
  <c r="Y37" i="17" s="1"/>
  <c r="AB37" i="17"/>
  <c r="T183" i="18"/>
  <c r="AB46" i="18"/>
  <c r="AL46" i="18"/>
  <c r="Y46" i="18" s="1"/>
  <c r="AL38" i="18"/>
  <c r="Y38" i="18" s="1"/>
  <c r="AB38" i="18"/>
  <c r="Y130" i="17"/>
  <c r="Y174" i="18"/>
  <c r="AL135" i="8"/>
  <c r="Y135" i="8" s="1"/>
  <c r="AB135" i="8"/>
  <c r="Y121" i="17"/>
  <c r="AB180" i="8"/>
  <c r="Y175" i="8"/>
  <c r="AB172" i="8"/>
  <c r="Y167" i="8"/>
  <c r="AB164" i="8"/>
  <c r="Y159" i="8"/>
  <c r="AB156" i="8"/>
  <c r="Y151" i="8"/>
  <c r="Y141" i="8"/>
  <c r="AB84" i="8"/>
  <c r="AL39" i="8"/>
  <c r="Y39" i="8" s="1"/>
  <c r="AB39" i="8"/>
  <c r="Y140" i="8"/>
  <c r="Y35" i="11"/>
  <c r="AL176" i="9"/>
  <c r="Y176" i="9" s="1"/>
  <c r="AB176" i="9"/>
  <c r="AB171" i="9"/>
  <c r="AL146" i="9"/>
  <c r="Y146" i="9" s="1"/>
  <c r="AB146" i="9"/>
  <c r="AB153" i="9"/>
  <c r="AB155" i="9"/>
  <c r="AL75" i="9"/>
  <c r="Y75" i="9" s="1"/>
  <c r="AB75" i="9"/>
  <c r="AL67" i="9"/>
  <c r="Y67" i="9" s="1"/>
  <c r="AB67" i="9"/>
  <c r="AL59" i="9"/>
  <c r="Y59" i="9" s="1"/>
  <c r="AB59" i="9"/>
  <c r="AL43" i="9"/>
  <c r="Y43" i="9" s="1"/>
  <c r="AB43" i="9"/>
  <c r="AL180" i="10"/>
  <c r="Y180" i="10" s="1"/>
  <c r="AB180" i="10"/>
  <c r="AL172" i="10"/>
  <c r="Y172" i="10" s="1"/>
  <c r="AB172" i="10"/>
  <c r="AL164" i="10"/>
  <c r="Y164" i="10" s="1"/>
  <c r="AB164" i="10"/>
  <c r="Y47" i="9"/>
  <c r="AL142" i="10"/>
  <c r="Y142" i="10" s="1"/>
  <c r="AB142" i="10"/>
  <c r="AL129" i="10"/>
  <c r="Y129" i="10" s="1"/>
  <c r="AB129" i="10"/>
  <c r="AL121" i="10"/>
  <c r="Y121" i="10" s="1"/>
  <c r="AB121" i="10"/>
  <c r="AL113" i="10"/>
  <c r="Y113" i="10" s="1"/>
  <c r="AB113" i="10"/>
  <c r="AL141" i="10"/>
  <c r="Y141" i="10" s="1"/>
  <c r="AB141" i="10"/>
  <c r="AB148" i="10"/>
  <c r="AL54" i="10"/>
  <c r="Y54" i="10" s="1"/>
  <c r="AB54" i="10"/>
  <c r="Y181" i="11"/>
  <c r="AB182" i="11"/>
  <c r="AB178" i="11"/>
  <c r="AB170" i="11"/>
  <c r="AB50" i="11"/>
  <c r="AB46" i="11"/>
  <c r="AB42" i="11"/>
  <c r="AB38" i="11"/>
  <c r="Y53" i="11"/>
  <c r="J183" i="11"/>
  <c r="AJ33" i="11"/>
  <c r="AJ183" i="11" s="1"/>
  <c r="Y57" i="11"/>
  <c r="AB176" i="12"/>
  <c r="Y178" i="12"/>
  <c r="Y180" i="12"/>
  <c r="AB166" i="12"/>
  <c r="AB162" i="12"/>
  <c r="AB158" i="12"/>
  <c r="AB154" i="12"/>
  <c r="Y173" i="12"/>
  <c r="AB182" i="12"/>
  <c r="AL52" i="12"/>
  <c r="Y52" i="12" s="1"/>
  <c r="AB52" i="12"/>
  <c r="AL44" i="12"/>
  <c r="Y44" i="12" s="1"/>
  <c r="AB44" i="12"/>
  <c r="AL36" i="12"/>
  <c r="Y36" i="12" s="1"/>
  <c r="AB36" i="12"/>
  <c r="AL175" i="13"/>
  <c r="Y175" i="13" s="1"/>
  <c r="AB175" i="13"/>
  <c r="AL167" i="13"/>
  <c r="Y167" i="13" s="1"/>
  <c r="AB167" i="13"/>
  <c r="AL153" i="13"/>
  <c r="Y153" i="13" s="1"/>
  <c r="AB153" i="13"/>
  <c r="AL145" i="13"/>
  <c r="Y145" i="13" s="1"/>
  <c r="AB145" i="13"/>
  <c r="AL137" i="13"/>
  <c r="Y137" i="13" s="1"/>
  <c r="AB137" i="13"/>
  <c r="AB129" i="13"/>
  <c r="AL129" i="13"/>
  <c r="Y129" i="13" s="1"/>
  <c r="AB121" i="13"/>
  <c r="AL121" i="13"/>
  <c r="Y121" i="13" s="1"/>
  <c r="AL114" i="13"/>
  <c r="Y114" i="13" s="1"/>
  <c r="AB114" i="13"/>
  <c r="AB73" i="13"/>
  <c r="AL73" i="13"/>
  <c r="Y73" i="13" s="1"/>
  <c r="AB65" i="13"/>
  <c r="AL65" i="13"/>
  <c r="Y65" i="13" s="1"/>
  <c r="AB57" i="13"/>
  <c r="AL57" i="13"/>
  <c r="Y57" i="13" s="1"/>
  <c r="AB49" i="13"/>
  <c r="AL49" i="13"/>
  <c r="Y49" i="13" s="1"/>
  <c r="AB41" i="13"/>
  <c r="AL41" i="13"/>
  <c r="Y41" i="13" s="1"/>
  <c r="AB33" i="13"/>
  <c r="O22" i="13" s="1"/>
  <c r="AL33" i="13"/>
  <c r="Y33" i="13" s="1"/>
  <c r="AL177" i="14"/>
  <c r="Y177" i="14" s="1"/>
  <c r="AB177" i="14"/>
  <c r="AL169" i="14"/>
  <c r="Y169" i="14" s="1"/>
  <c r="AB169" i="14"/>
  <c r="AL161" i="14"/>
  <c r="Y161" i="14" s="1"/>
  <c r="AB161" i="14"/>
  <c r="AL153" i="14"/>
  <c r="Y153" i="14" s="1"/>
  <c r="AB153" i="14"/>
  <c r="AL145" i="14"/>
  <c r="Y145" i="14" s="1"/>
  <c r="AB145" i="14"/>
  <c r="AL137" i="14"/>
  <c r="Y137" i="14" s="1"/>
  <c r="AB137" i="14"/>
  <c r="Y107" i="13"/>
  <c r="AB104" i="13"/>
  <c r="Y99" i="13"/>
  <c r="AB96" i="13"/>
  <c r="U183" i="13"/>
  <c r="AB130" i="14"/>
  <c r="AL176" i="15"/>
  <c r="Y176" i="15" s="1"/>
  <c r="AB176" i="15"/>
  <c r="Y155" i="15"/>
  <c r="AB151" i="15"/>
  <c r="Y98" i="15"/>
  <c r="Y82" i="15"/>
  <c r="AL111" i="15"/>
  <c r="Y111" i="15" s="1"/>
  <c r="AB111" i="15"/>
  <c r="AL107" i="15"/>
  <c r="Y107" i="15" s="1"/>
  <c r="AB107" i="15"/>
  <c r="AL103" i="15"/>
  <c r="Y103" i="15" s="1"/>
  <c r="AB103" i="15"/>
  <c r="AL176" i="16"/>
  <c r="Y176" i="16" s="1"/>
  <c r="AB176" i="16"/>
  <c r="AL168" i="16"/>
  <c r="Y168" i="16" s="1"/>
  <c r="AB168" i="16"/>
  <c r="AB160" i="16"/>
  <c r="AL160" i="16"/>
  <c r="Y160" i="16" s="1"/>
  <c r="AB152" i="16"/>
  <c r="AL152" i="16"/>
  <c r="Y152" i="16" s="1"/>
  <c r="AB144" i="16"/>
  <c r="AL144" i="16"/>
  <c r="Y144" i="16" s="1"/>
  <c r="AB136" i="16"/>
  <c r="AL136" i="16"/>
  <c r="Y136" i="16" s="1"/>
  <c r="AB128" i="16"/>
  <c r="AL128" i="16"/>
  <c r="Y128" i="16" s="1"/>
  <c r="AB166" i="15"/>
  <c r="Y118" i="15"/>
  <c r="AB97" i="15"/>
  <c r="AB91" i="15"/>
  <c r="AL115" i="16"/>
  <c r="Y115" i="16" s="1"/>
  <c r="AB115" i="16"/>
  <c r="AL107" i="16"/>
  <c r="Y107" i="16" s="1"/>
  <c r="AB107" i="16"/>
  <c r="AL99" i="16"/>
  <c r="Y99" i="16" s="1"/>
  <c r="AB99" i="16"/>
  <c r="AL91" i="16"/>
  <c r="Y91" i="16" s="1"/>
  <c r="AB91" i="16"/>
  <c r="AL83" i="16"/>
  <c r="Y83" i="16" s="1"/>
  <c r="AB83" i="16"/>
  <c r="AL75" i="16"/>
  <c r="Y75" i="16" s="1"/>
  <c r="AB75" i="16"/>
  <c r="AL67" i="16"/>
  <c r="Y67" i="16" s="1"/>
  <c r="AB67" i="16"/>
  <c r="AL59" i="16"/>
  <c r="Y59" i="16" s="1"/>
  <c r="AB59" i="16"/>
  <c r="AL51" i="16"/>
  <c r="Y51" i="16" s="1"/>
  <c r="AB51" i="16"/>
  <c r="AL43" i="16"/>
  <c r="Y43" i="16" s="1"/>
  <c r="AB43" i="16"/>
  <c r="AL35" i="16"/>
  <c r="Y35" i="16" s="1"/>
  <c r="AB35" i="16"/>
  <c r="J183" i="14"/>
  <c r="AL180" i="17"/>
  <c r="Y180" i="17" s="1"/>
  <c r="AB180" i="17"/>
  <c r="AB172" i="17"/>
  <c r="AL172" i="17"/>
  <c r="Y172" i="17" s="1"/>
  <c r="AB164" i="17"/>
  <c r="AL164" i="17"/>
  <c r="Y164" i="17" s="1"/>
  <c r="AB156" i="17"/>
  <c r="AL156" i="17"/>
  <c r="Y156" i="17" s="1"/>
  <c r="AB148" i="17"/>
  <c r="AL148" i="17"/>
  <c r="Y148" i="17" s="1"/>
  <c r="AB140" i="17"/>
  <c r="AL140" i="17"/>
  <c r="Y140" i="17" s="1"/>
  <c r="AB76" i="15"/>
  <c r="Y132" i="17"/>
  <c r="AL36" i="17"/>
  <c r="Y36" i="17" s="1"/>
  <c r="AB36" i="17"/>
  <c r="AM180" i="18"/>
  <c r="Y180" i="18" s="1"/>
  <c r="AB180" i="18"/>
  <c r="AM176" i="18"/>
  <c r="Y176" i="18" s="1"/>
  <c r="AB176" i="18"/>
  <c r="AB172" i="18"/>
  <c r="AM172" i="18"/>
  <c r="Y172" i="18" s="1"/>
  <c r="AB168" i="18"/>
  <c r="AM168" i="18"/>
  <c r="Y168" i="18" s="1"/>
  <c r="J183" i="18"/>
  <c r="AJ33" i="18"/>
  <c r="AJ183" i="18" s="1"/>
  <c r="AL45" i="18"/>
  <c r="Y45" i="18" s="1"/>
  <c r="AB45" i="18"/>
  <c r="AL37" i="18"/>
  <c r="Y37" i="18" s="1"/>
  <c r="AB37" i="18"/>
  <c r="AB130" i="17"/>
  <c r="AL145" i="8"/>
  <c r="Y145" i="8" s="1"/>
  <c r="AB145" i="8"/>
  <c r="AL144" i="8"/>
  <c r="Y144" i="8" s="1"/>
  <c r="AB144" i="8"/>
  <c r="AL142" i="8"/>
  <c r="Y142" i="8" s="1"/>
  <c r="AB142" i="8"/>
  <c r="AB121" i="17"/>
  <c r="Y180" i="8"/>
  <c r="AB177" i="8"/>
  <c r="Y172" i="8"/>
  <c r="AB169" i="8"/>
  <c r="Y164" i="8"/>
  <c r="AB161" i="8"/>
  <c r="Y156" i="8"/>
  <c r="AB153" i="8"/>
  <c r="AB133" i="8"/>
  <c r="Y84" i="8"/>
  <c r="AL38" i="8"/>
  <c r="Y38" i="8" s="1"/>
  <c r="AB38" i="8"/>
  <c r="AB139" i="8"/>
  <c r="AB132" i="8"/>
  <c r="Y45" i="9"/>
  <c r="AL175" i="9"/>
  <c r="Y175" i="9" s="1"/>
  <c r="AB175" i="9"/>
  <c r="AL170" i="9"/>
  <c r="Y170" i="9" s="1"/>
  <c r="AB170" i="9"/>
  <c r="Y171" i="9"/>
  <c r="AL160" i="9"/>
  <c r="Y160" i="9" s="1"/>
  <c r="AB160" i="9"/>
  <c r="Y153" i="9"/>
  <c r="Y155" i="9"/>
  <c r="AL156" i="9"/>
  <c r="Y156" i="9" s="1"/>
  <c r="AB156" i="9"/>
  <c r="Y81" i="9"/>
  <c r="AL74" i="9"/>
  <c r="Y74" i="9" s="1"/>
  <c r="AB74" i="9"/>
  <c r="AL66" i="9"/>
  <c r="Y66" i="9" s="1"/>
  <c r="AB66" i="9"/>
  <c r="AL58" i="9"/>
  <c r="Y58" i="9" s="1"/>
  <c r="AB58" i="9"/>
  <c r="AL42" i="9"/>
  <c r="Y42" i="9" s="1"/>
  <c r="AB42" i="9"/>
  <c r="AL179" i="10"/>
  <c r="Y179" i="10" s="1"/>
  <c r="AB179" i="10"/>
  <c r="AL171" i="10"/>
  <c r="Y171" i="10" s="1"/>
  <c r="AB171" i="10"/>
  <c r="AL163" i="10"/>
  <c r="Y163" i="10" s="1"/>
  <c r="AB163" i="10"/>
  <c r="AB45" i="9"/>
  <c r="AL128" i="10"/>
  <c r="Y128" i="10" s="1"/>
  <c r="AB128" i="10"/>
  <c r="AL120" i="10"/>
  <c r="Y120" i="10" s="1"/>
  <c r="AB120" i="10"/>
  <c r="AL112" i="10"/>
  <c r="Y112" i="10" s="1"/>
  <c r="AB112" i="10"/>
  <c r="AL140" i="10"/>
  <c r="Y140" i="10" s="1"/>
  <c r="AB140" i="10"/>
  <c r="Y148" i="10"/>
  <c r="AB41" i="10"/>
  <c r="AL41" i="10"/>
  <c r="Y41" i="10" s="1"/>
  <c r="AB51" i="10"/>
  <c r="Y182" i="11"/>
  <c r="AB177" i="11"/>
  <c r="AB169" i="11"/>
  <c r="Y50" i="11"/>
  <c r="Y46" i="11"/>
  <c r="Y42" i="11"/>
  <c r="Y38" i="11"/>
  <c r="AB37" i="11"/>
  <c r="T183" i="11"/>
  <c r="AB35" i="11"/>
  <c r="Y176" i="12"/>
  <c r="AB179" i="12"/>
  <c r="Y166" i="12"/>
  <c r="Y162" i="12"/>
  <c r="Y158" i="12"/>
  <c r="Y154" i="12"/>
  <c r="Y182" i="12"/>
  <c r="AB148" i="12"/>
  <c r="AL51" i="12"/>
  <c r="Y51" i="12" s="1"/>
  <c r="AB51" i="12"/>
  <c r="AL43" i="12"/>
  <c r="Y43" i="12" s="1"/>
  <c r="AB43" i="12"/>
  <c r="AL35" i="12"/>
  <c r="Y35" i="12" s="1"/>
  <c r="AB35" i="12"/>
  <c r="AL182" i="13"/>
  <c r="Y182" i="13" s="1"/>
  <c r="AB182" i="13"/>
  <c r="AL174" i="13"/>
  <c r="Y174" i="13" s="1"/>
  <c r="AB174" i="13"/>
  <c r="AL166" i="13"/>
  <c r="Y166" i="13" s="1"/>
  <c r="AB166" i="13"/>
  <c r="AL152" i="13"/>
  <c r="Y152" i="13" s="1"/>
  <c r="AB152" i="13"/>
  <c r="AL144" i="13"/>
  <c r="Y144" i="13" s="1"/>
  <c r="AB144" i="13"/>
  <c r="AL136" i="13"/>
  <c r="Y136" i="13" s="1"/>
  <c r="AB136" i="13"/>
  <c r="AL128" i="13"/>
  <c r="Y128" i="13" s="1"/>
  <c r="AB128" i="13"/>
  <c r="AL120" i="13"/>
  <c r="Y120" i="13" s="1"/>
  <c r="AB120" i="13"/>
  <c r="AL113" i="13"/>
  <c r="Y113" i="13" s="1"/>
  <c r="AB113" i="13"/>
  <c r="AB72" i="13"/>
  <c r="AL72" i="13"/>
  <c r="Y72" i="13" s="1"/>
  <c r="AB64" i="13"/>
  <c r="AL64" i="13"/>
  <c r="Y64" i="13" s="1"/>
  <c r="AB56" i="13"/>
  <c r="AL56" i="13"/>
  <c r="Y56" i="13" s="1"/>
  <c r="AB48" i="13"/>
  <c r="AL48" i="13"/>
  <c r="Y48" i="13" s="1"/>
  <c r="AB40" i="13"/>
  <c r="AL40" i="13"/>
  <c r="Y40" i="13" s="1"/>
  <c r="AL176" i="14"/>
  <c r="Y176" i="14" s="1"/>
  <c r="AB176" i="14"/>
  <c r="AL168" i="14"/>
  <c r="Y168" i="14" s="1"/>
  <c r="AB168" i="14"/>
  <c r="AL160" i="14"/>
  <c r="Y160" i="14" s="1"/>
  <c r="AB160" i="14"/>
  <c r="AL152" i="14"/>
  <c r="Y152" i="14" s="1"/>
  <c r="AB152" i="14"/>
  <c r="AL144" i="14"/>
  <c r="Y144" i="14" s="1"/>
  <c r="AB144" i="14"/>
  <c r="AL136" i="14"/>
  <c r="Y136" i="14" s="1"/>
  <c r="AB136" i="14"/>
  <c r="AB109" i="13"/>
  <c r="Y104" i="13"/>
  <c r="AB101" i="13"/>
  <c r="Y96" i="13"/>
  <c r="AB93" i="13"/>
  <c r="Y130" i="14"/>
  <c r="Y183" i="14" s="1"/>
  <c r="Y62" i="14"/>
  <c r="AL175" i="15"/>
  <c r="Y175" i="15" s="1"/>
  <c r="AB175" i="15"/>
  <c r="AB148" i="15"/>
  <c r="AB62" i="14"/>
  <c r="Y151" i="15"/>
  <c r="AB156" i="15"/>
  <c r="Y96" i="15"/>
  <c r="Y80" i="15"/>
  <c r="Y100" i="15"/>
  <c r="AL169" i="15"/>
  <c r="Y169" i="15" s="1"/>
  <c r="AB169" i="15"/>
  <c r="AL161" i="15"/>
  <c r="Y161" i="15" s="1"/>
  <c r="AB161" i="15"/>
  <c r="AL175" i="16"/>
  <c r="Y175" i="16" s="1"/>
  <c r="AB175" i="16"/>
  <c r="AL167" i="16"/>
  <c r="Y167" i="16" s="1"/>
  <c r="AB167" i="16"/>
  <c r="AB159" i="16"/>
  <c r="AL159" i="16"/>
  <c r="Y159" i="16" s="1"/>
  <c r="AB151" i="16"/>
  <c r="AL151" i="16"/>
  <c r="Y151" i="16" s="1"/>
  <c r="AB143" i="16"/>
  <c r="AL143" i="16"/>
  <c r="Y143" i="16" s="1"/>
  <c r="AB135" i="16"/>
  <c r="AL135" i="16"/>
  <c r="Y135" i="16" s="1"/>
  <c r="AB127" i="16"/>
  <c r="AL127" i="16"/>
  <c r="Y127" i="16" s="1"/>
  <c r="Y166" i="15"/>
  <c r="AB116" i="15"/>
  <c r="AB95" i="15"/>
  <c r="AB100" i="15"/>
  <c r="AL114" i="16"/>
  <c r="Y114" i="16" s="1"/>
  <c r="AB114" i="16"/>
  <c r="AL106" i="16"/>
  <c r="Y106" i="16" s="1"/>
  <c r="AB106" i="16"/>
  <c r="AL98" i="16"/>
  <c r="Y98" i="16" s="1"/>
  <c r="AB98" i="16"/>
  <c r="AL90" i="16"/>
  <c r="Y90" i="16" s="1"/>
  <c r="AB90" i="16"/>
  <c r="AL82" i="16"/>
  <c r="Y82" i="16" s="1"/>
  <c r="AB82" i="16"/>
  <c r="AL74" i="16"/>
  <c r="Y74" i="16" s="1"/>
  <c r="AB74" i="16"/>
  <c r="AL66" i="16"/>
  <c r="Y66" i="16" s="1"/>
  <c r="AB66" i="16"/>
  <c r="AL58" i="16"/>
  <c r="Y58" i="16" s="1"/>
  <c r="AB58" i="16"/>
  <c r="AL50" i="16"/>
  <c r="Y50" i="16" s="1"/>
  <c r="AB50" i="16"/>
  <c r="AL42" i="16"/>
  <c r="Y42" i="16" s="1"/>
  <c r="AB42" i="16"/>
  <c r="AL34" i="16"/>
  <c r="Y34" i="16" s="1"/>
  <c r="AB34" i="16"/>
  <c r="AB96" i="15"/>
  <c r="AL179" i="17"/>
  <c r="Y179" i="17" s="1"/>
  <c r="AB179" i="17"/>
  <c r="AB171" i="17"/>
  <c r="AL171" i="17"/>
  <c r="Y171" i="17" s="1"/>
  <c r="AB163" i="17"/>
  <c r="AL163" i="17"/>
  <c r="Y163" i="17" s="1"/>
  <c r="AB155" i="17"/>
  <c r="AL155" i="17"/>
  <c r="Y155" i="17" s="1"/>
  <c r="AB147" i="17"/>
  <c r="AL147" i="17"/>
  <c r="Y147" i="17" s="1"/>
  <c r="AB139" i="17"/>
  <c r="AL139" i="17"/>
  <c r="Y139" i="17" s="1"/>
  <c r="AD183" i="17"/>
  <c r="AB132" i="17"/>
  <c r="J183" i="17"/>
  <c r="Y120" i="17"/>
  <c r="Y112" i="17"/>
  <c r="AB43" i="17"/>
  <c r="AL43" i="17"/>
  <c r="Y43" i="17" s="1"/>
  <c r="AL35" i="17"/>
  <c r="Y35" i="17" s="1"/>
  <c r="AB35" i="17"/>
  <c r="Y123" i="17"/>
  <c r="Y135" i="17"/>
  <c r="AL44" i="18"/>
  <c r="Y44" i="18" s="1"/>
  <c r="AB44" i="18"/>
  <c r="AL36" i="18"/>
  <c r="Y36" i="18" s="1"/>
  <c r="AB36" i="18"/>
  <c r="AL137" i="8"/>
  <c r="Y137" i="8" s="1"/>
  <c r="AB137" i="8"/>
  <c r="Y113" i="17"/>
  <c r="AL134" i="8"/>
  <c r="Y134" i="8" s="1"/>
  <c r="AB134" i="8"/>
  <c r="Y181" i="18"/>
  <c r="AB182" i="8"/>
  <c r="Y177" i="8"/>
  <c r="AB174" i="8"/>
  <c r="Y169" i="8"/>
  <c r="AB166" i="8"/>
  <c r="Y161" i="8"/>
  <c r="AB158" i="8"/>
  <c r="Y153" i="8"/>
  <c r="AB150" i="8"/>
  <c r="Y133" i="8"/>
  <c r="AB83" i="8"/>
  <c r="AL43" i="8"/>
  <c r="Y43" i="8" s="1"/>
  <c r="AB43" i="8"/>
  <c r="AL37" i="8"/>
  <c r="Y37" i="8" s="1"/>
  <c r="AB37" i="8"/>
  <c r="Y139" i="8"/>
  <c r="Y132" i="8"/>
  <c r="AB146" i="8"/>
  <c r="B12" i="4"/>
  <c r="B13" i="4"/>
  <c r="O9" i="5"/>
  <c r="O10" i="5"/>
  <c r="O11" i="5"/>
  <c r="O12" i="5"/>
  <c r="O13" i="5"/>
  <c r="O14" i="5"/>
  <c r="O15" i="5"/>
  <c r="O16" i="5"/>
  <c r="O17" i="5"/>
  <c r="O18" i="5"/>
  <c r="O19" i="5"/>
  <c r="O20" i="5"/>
  <c r="O21" i="5"/>
  <c r="O22" i="5"/>
  <c r="O23" i="5"/>
  <c r="O24" i="5"/>
  <c r="O25" i="5"/>
  <c r="O26" i="5"/>
  <c r="O27" i="5"/>
  <c r="O28" i="5"/>
  <c r="O29" i="5"/>
  <c r="O30" i="5"/>
  <c r="O31" i="5"/>
  <c r="O32" i="5"/>
  <c r="O33" i="5"/>
  <c r="O34" i="5"/>
  <c r="O35" i="5"/>
  <c r="O36" i="5"/>
  <c r="O37" i="5"/>
  <c r="O38" i="5"/>
  <c r="O39" i="5"/>
  <c r="O40" i="5"/>
  <c r="O41" i="5"/>
  <c r="O42" i="5"/>
  <c r="O43" i="5"/>
  <c r="O44" i="5"/>
  <c r="O45" i="5"/>
  <c r="O46" i="5"/>
  <c r="O47" i="5"/>
  <c r="O48" i="5"/>
  <c r="O49" i="5"/>
  <c r="O50" i="5"/>
  <c r="O51" i="5"/>
  <c r="O52" i="5"/>
  <c r="O53" i="5"/>
  <c r="O54" i="5"/>
  <c r="O55" i="5"/>
  <c r="O56" i="5"/>
  <c r="O57" i="5"/>
  <c r="O58" i="5"/>
  <c r="O59" i="5"/>
  <c r="O60" i="5"/>
  <c r="O61" i="5"/>
  <c r="O62" i="5"/>
  <c r="O63" i="5"/>
  <c r="O64" i="5"/>
  <c r="O65" i="5"/>
  <c r="O66" i="5"/>
  <c r="O67" i="5"/>
  <c r="O68" i="5"/>
  <c r="O69" i="5"/>
  <c r="O70" i="5"/>
  <c r="O71" i="5"/>
  <c r="O72" i="5"/>
  <c r="O73" i="5"/>
  <c r="O74" i="5"/>
  <c r="O75" i="5"/>
  <c r="O76" i="5"/>
  <c r="O77" i="5"/>
  <c r="O78" i="5"/>
  <c r="O79" i="5"/>
  <c r="O80" i="5"/>
  <c r="O81" i="5"/>
  <c r="O82" i="5"/>
  <c r="O83" i="5"/>
  <c r="O84" i="5"/>
  <c r="O85" i="5"/>
  <c r="O86" i="5"/>
  <c r="O87" i="5"/>
  <c r="O88" i="5"/>
  <c r="O89" i="5"/>
  <c r="O90" i="5"/>
  <c r="O91" i="5"/>
  <c r="O92" i="5"/>
  <c r="O93" i="5"/>
  <c r="O94" i="5"/>
  <c r="O95" i="5"/>
  <c r="O96" i="5"/>
  <c r="O97" i="5"/>
  <c r="O98" i="5"/>
  <c r="O99" i="5"/>
  <c r="O100" i="5"/>
  <c r="O101" i="5"/>
  <c r="O102" i="5"/>
  <c r="O103" i="5"/>
  <c r="O104" i="5"/>
  <c r="O105" i="5"/>
  <c r="O106" i="5"/>
  <c r="O107" i="5"/>
  <c r="O108" i="5"/>
  <c r="O109" i="5"/>
  <c r="O110" i="5"/>
  <c r="O111" i="5"/>
  <c r="O112" i="5"/>
  <c r="O113" i="5"/>
  <c r="O114" i="5"/>
  <c r="O115" i="5"/>
  <c r="O116" i="5"/>
  <c r="O117" i="5"/>
  <c r="O118" i="5"/>
  <c r="O119" i="5"/>
  <c r="O120" i="5"/>
  <c r="O121" i="5"/>
  <c r="O122" i="5"/>
  <c r="O123" i="5"/>
  <c r="O124" i="5"/>
  <c r="O125" i="5"/>
  <c r="O126" i="5"/>
  <c r="O127" i="5"/>
  <c r="O128" i="5"/>
  <c r="O129" i="5"/>
  <c r="O130" i="5"/>
  <c r="O131" i="5"/>
  <c r="O132" i="5"/>
  <c r="O133" i="5"/>
  <c r="O134" i="5"/>
  <c r="O135" i="5"/>
  <c r="O136" i="5"/>
  <c r="O137" i="5"/>
  <c r="O138" i="5"/>
  <c r="O139" i="5"/>
  <c r="O140" i="5"/>
  <c r="O141" i="5"/>
  <c r="O142" i="5"/>
  <c r="O143" i="5"/>
  <c r="O144" i="5"/>
  <c r="O145" i="5"/>
  <c r="O146" i="5"/>
  <c r="O147" i="5"/>
  <c r="O148" i="5"/>
  <c r="O149" i="5"/>
  <c r="O150" i="5"/>
  <c r="O151" i="5"/>
  <c r="O152" i="5"/>
  <c r="AD29" i="1"/>
  <c r="B6" i="4"/>
  <c r="O22" i="8" l="1"/>
  <c r="J33" i="8"/>
  <c r="AC33" i="13"/>
  <c r="AC183" i="13" s="1"/>
  <c r="AC33" i="17"/>
  <c r="AC183" i="17" s="1"/>
  <c r="Y183" i="10"/>
  <c r="I17" i="10" s="1"/>
  <c r="AJ33" i="15"/>
  <c r="AJ183" i="15" s="1"/>
  <c r="AC33" i="15"/>
  <c r="AC183" i="15" s="1"/>
  <c r="AC33" i="9"/>
  <c r="AC183" i="9" s="1"/>
  <c r="AM33" i="15"/>
  <c r="Y33" i="15" s="1"/>
  <c r="Y183" i="15" s="1"/>
  <c r="U33" i="15"/>
  <c r="U183" i="15" s="1"/>
  <c r="AB33" i="15"/>
  <c r="O22" i="15" s="1"/>
  <c r="I17" i="14"/>
  <c r="I16" i="14"/>
  <c r="N18" i="14" s="1"/>
  <c r="I6" i="14" s="1"/>
  <c r="Y183" i="12"/>
  <c r="Y183" i="13"/>
  <c r="Y183" i="8"/>
  <c r="Y183" i="9"/>
  <c r="Y183" i="16"/>
  <c r="Y183" i="17"/>
  <c r="Y183" i="18"/>
  <c r="Y183" i="11"/>
  <c r="Q3" i="6"/>
  <c r="Q4" i="6"/>
  <c r="Q5" i="6"/>
  <c r="Q6" i="6"/>
  <c r="Q7" i="6"/>
  <c r="Q8" i="6"/>
  <c r="Q9" i="6"/>
  <c r="Q10" i="6"/>
  <c r="Q11" i="6"/>
  <c r="Q12" i="6"/>
  <c r="Q13" i="6"/>
  <c r="Q14" i="6"/>
  <c r="Q15" i="6"/>
  <c r="Q16" i="6"/>
  <c r="Q17" i="6"/>
  <c r="Q18" i="6"/>
  <c r="Q19" i="6"/>
  <c r="Q20" i="6"/>
  <c r="Q21" i="6"/>
  <c r="Q22" i="6"/>
  <c r="Q23" i="6"/>
  <c r="Q24" i="6"/>
  <c r="Q25" i="6"/>
  <c r="Q26" i="6"/>
  <c r="Q27" i="6"/>
  <c r="Q28" i="6"/>
  <c r="Q29" i="6"/>
  <c r="Q30" i="6"/>
  <c r="Q31" i="6"/>
  <c r="Q32" i="6"/>
  <c r="Q33" i="6"/>
  <c r="Q34" i="6"/>
  <c r="Q35" i="6"/>
  <c r="Q36" i="6"/>
  <c r="Q37" i="6"/>
  <c r="Q38" i="6"/>
  <c r="Q39" i="6"/>
  <c r="Q40" i="6"/>
  <c r="Q41" i="6"/>
  <c r="Q42" i="6"/>
  <c r="Q43" i="6"/>
  <c r="Q44" i="6"/>
  <c r="Q45" i="6"/>
  <c r="Q46" i="6"/>
  <c r="Q47" i="6"/>
  <c r="Q48" i="6"/>
  <c r="Q49" i="6"/>
  <c r="Q50" i="6"/>
  <c r="Q51" i="6"/>
  <c r="Q52" i="6"/>
  <c r="Q53" i="6"/>
  <c r="Q54" i="6"/>
  <c r="Q55" i="6"/>
  <c r="Q56" i="6"/>
  <c r="Q57" i="6"/>
  <c r="Q58" i="6"/>
  <c r="Q59" i="6"/>
  <c r="Q60" i="6"/>
  <c r="Q61" i="6"/>
  <c r="Q62" i="6"/>
  <c r="Q63" i="6"/>
  <c r="Q64" i="6"/>
  <c r="Q65" i="6"/>
  <c r="Q66" i="6"/>
  <c r="Q67" i="6"/>
  <c r="Q68" i="6"/>
  <c r="Q69" i="6"/>
  <c r="Q70" i="6"/>
  <c r="Q71" i="6"/>
  <c r="Q72" i="6"/>
  <c r="Q73" i="6"/>
  <c r="Q74" i="6"/>
  <c r="Q75" i="6"/>
  <c r="Q76" i="6"/>
  <c r="Q77" i="6"/>
  <c r="Q78" i="6"/>
  <c r="Q79" i="6"/>
  <c r="Q80" i="6"/>
  <c r="Q81" i="6"/>
  <c r="Q82" i="6"/>
  <c r="Q83" i="6"/>
  <c r="Q84" i="6"/>
  <c r="Q85" i="6"/>
  <c r="Q86" i="6"/>
  <c r="Q87" i="6"/>
  <c r="Q88" i="6"/>
  <c r="Q89" i="6"/>
  <c r="Q90" i="6"/>
  <c r="Q91" i="6"/>
  <c r="Q92" i="6"/>
  <c r="Q93" i="6"/>
  <c r="Q94" i="6"/>
  <c r="Q95" i="6"/>
  <c r="Q96" i="6"/>
  <c r="Q97" i="6"/>
  <c r="Q98" i="6"/>
  <c r="Q99" i="6"/>
  <c r="Q100" i="6"/>
  <c r="Q101" i="6"/>
  <c r="Q102" i="6"/>
  <c r="Q103" i="6"/>
  <c r="Q104" i="6"/>
  <c r="Q105" i="6"/>
  <c r="Q106" i="6"/>
  <c r="Q107" i="6"/>
  <c r="Q108" i="6"/>
  <c r="Q109" i="6"/>
  <c r="Q110" i="6"/>
  <c r="Q111" i="6"/>
  <c r="Q112" i="6"/>
  <c r="Q113" i="6"/>
  <c r="Q114" i="6"/>
  <c r="Q115" i="6"/>
  <c r="Q116" i="6"/>
  <c r="Q117" i="6"/>
  <c r="Q118" i="6"/>
  <c r="Q119" i="6"/>
  <c r="Q120" i="6"/>
  <c r="Q121" i="6"/>
  <c r="Q122" i="6"/>
  <c r="Q123" i="6"/>
  <c r="Q124" i="6"/>
  <c r="Q125" i="6"/>
  <c r="Q126" i="6"/>
  <c r="Q127" i="6"/>
  <c r="Q128" i="6"/>
  <c r="Q129" i="6"/>
  <c r="Q130" i="6"/>
  <c r="Q131" i="6"/>
  <c r="Q132" i="6"/>
  <c r="Q133" i="6"/>
  <c r="Q134" i="6"/>
  <c r="Q135" i="6"/>
  <c r="Q136" i="6"/>
  <c r="Q137" i="6"/>
  <c r="Q138" i="6"/>
  <c r="Q139" i="6"/>
  <c r="Q140" i="6"/>
  <c r="Q141" i="6"/>
  <c r="Q142" i="6"/>
  <c r="Q143" i="6"/>
  <c r="Q144" i="6"/>
  <c r="Q145" i="6"/>
  <c r="Q146" i="6"/>
  <c r="Q147" i="6"/>
  <c r="Q148" i="6"/>
  <c r="Q149" i="6"/>
  <c r="Q150" i="6"/>
  <c r="Q151" i="6"/>
  <c r="Q152" i="6"/>
  <c r="AC33" i="8" l="1"/>
  <c r="AC183" i="8" s="1"/>
  <c r="J183" i="8"/>
  <c r="AJ33" i="8"/>
  <c r="AJ183" i="8" s="1"/>
  <c r="I16" i="15"/>
  <c r="N18" i="15" s="1"/>
  <c r="I6" i="15" s="1"/>
  <c r="I17" i="15"/>
  <c r="I16" i="10"/>
  <c r="N18" i="10" s="1"/>
  <c r="I6" i="10" s="1"/>
  <c r="I16" i="12"/>
  <c r="N18" i="12" s="1"/>
  <c r="I6" i="12" s="1"/>
  <c r="I17" i="12"/>
  <c r="I17" i="9"/>
  <c r="I16" i="9"/>
  <c r="N18" i="9" s="1"/>
  <c r="I6" i="9" s="1"/>
  <c r="I16" i="11"/>
  <c r="N18" i="11" s="1"/>
  <c r="I6" i="11" s="1"/>
  <c r="I17" i="11"/>
  <c r="I17" i="18"/>
  <c r="I16" i="18"/>
  <c r="N18" i="18" s="1"/>
  <c r="I6" i="18" s="1"/>
  <c r="I16" i="8"/>
  <c r="N18" i="8" s="1"/>
  <c r="I17" i="8"/>
  <c r="I16" i="17"/>
  <c r="N18" i="17" s="1"/>
  <c r="I6" i="17" s="1"/>
  <c r="I17" i="17"/>
  <c r="I17" i="13"/>
  <c r="I16" i="13"/>
  <c r="N18" i="13" s="1"/>
  <c r="I6" i="13" s="1"/>
  <c r="I16" i="16"/>
  <c r="N18" i="16" s="1"/>
  <c r="I6" i="16" s="1"/>
  <c r="I17" i="16"/>
  <c r="G152" i="6"/>
  <c r="I6" i="8" l="1"/>
  <c r="AN34" i="4"/>
  <c r="AN35" i="4"/>
  <c r="AN36" i="4"/>
  <c r="AN37" i="4"/>
  <c r="AN38" i="4"/>
  <c r="AN39" i="4"/>
  <c r="AN40" i="4"/>
  <c r="AN41" i="4"/>
  <c r="AN42" i="4"/>
  <c r="AN43" i="4"/>
  <c r="AN44" i="4"/>
  <c r="AN45" i="4"/>
  <c r="AN46" i="4"/>
  <c r="AN47" i="4"/>
  <c r="AN48" i="4"/>
  <c r="AN49" i="4"/>
  <c r="AN50" i="4"/>
  <c r="AN51" i="4"/>
  <c r="AN52" i="4"/>
  <c r="AN53" i="4"/>
  <c r="AN54" i="4"/>
  <c r="AN55" i="4"/>
  <c r="AN56" i="4"/>
  <c r="AN57" i="4"/>
  <c r="AN58" i="4"/>
  <c r="AN59" i="4"/>
  <c r="AN60" i="4"/>
  <c r="AN61" i="4"/>
  <c r="AN62" i="4"/>
  <c r="AN63" i="4"/>
  <c r="AN64" i="4"/>
  <c r="AN65" i="4"/>
  <c r="AN66" i="4"/>
  <c r="AN67" i="4"/>
  <c r="AN68" i="4"/>
  <c r="AN69" i="4"/>
  <c r="AN70" i="4"/>
  <c r="AN71" i="4"/>
  <c r="AN72" i="4"/>
  <c r="AN73" i="4"/>
  <c r="AN74" i="4"/>
  <c r="AN75" i="4"/>
  <c r="AN76" i="4"/>
  <c r="AN77" i="4"/>
  <c r="AN78" i="4"/>
  <c r="AN79" i="4"/>
  <c r="AN80" i="4"/>
  <c r="AN81" i="4"/>
  <c r="AN82" i="4"/>
  <c r="AN83" i="4"/>
  <c r="AN84" i="4"/>
  <c r="AN85" i="4"/>
  <c r="AN86" i="4"/>
  <c r="AN87" i="4"/>
  <c r="AN88" i="4"/>
  <c r="AN89" i="4"/>
  <c r="AN90" i="4"/>
  <c r="AN91" i="4"/>
  <c r="AN92" i="4"/>
  <c r="AN93" i="4"/>
  <c r="AN94" i="4"/>
  <c r="AN95" i="4"/>
  <c r="AN96" i="4"/>
  <c r="AN97" i="4"/>
  <c r="AN98" i="4"/>
  <c r="AN99" i="4"/>
  <c r="AN100" i="4"/>
  <c r="AN101" i="4"/>
  <c r="AN102" i="4"/>
  <c r="AN103" i="4"/>
  <c r="AN104" i="4"/>
  <c r="AN105" i="4"/>
  <c r="AN106" i="4"/>
  <c r="AN107" i="4"/>
  <c r="AN108" i="4"/>
  <c r="AN109" i="4"/>
  <c r="AN110" i="4"/>
  <c r="AN111" i="4"/>
  <c r="AN112" i="4"/>
  <c r="AN113" i="4"/>
  <c r="AN114" i="4"/>
  <c r="AN115" i="4"/>
  <c r="AN116" i="4"/>
  <c r="AN117" i="4"/>
  <c r="AN118" i="4"/>
  <c r="AN119" i="4"/>
  <c r="AN120" i="4"/>
  <c r="AN121" i="4"/>
  <c r="AN122" i="4"/>
  <c r="AN123" i="4"/>
  <c r="AN124" i="4"/>
  <c r="AN125" i="4"/>
  <c r="AN126" i="4"/>
  <c r="AN127" i="4"/>
  <c r="AN128" i="4"/>
  <c r="AN129" i="4"/>
  <c r="AN130" i="4"/>
  <c r="AN131" i="4"/>
  <c r="AN132" i="4"/>
  <c r="AN133" i="4"/>
  <c r="AN134" i="4"/>
  <c r="AN135" i="4"/>
  <c r="AN136" i="4"/>
  <c r="AN137" i="4"/>
  <c r="AN138" i="4"/>
  <c r="AN139" i="4"/>
  <c r="AN140" i="4"/>
  <c r="AN141" i="4"/>
  <c r="AN142" i="4"/>
  <c r="AN143" i="4"/>
  <c r="AN144" i="4"/>
  <c r="AN145" i="4"/>
  <c r="AN146" i="4"/>
  <c r="AN147" i="4"/>
  <c r="AN148" i="4"/>
  <c r="AN149" i="4"/>
  <c r="AN150" i="4"/>
  <c r="AN151" i="4"/>
  <c r="AN152" i="4"/>
  <c r="AN153" i="4"/>
  <c r="AN154" i="4"/>
  <c r="AN155" i="4"/>
  <c r="AN156" i="4"/>
  <c r="AN157" i="4"/>
  <c r="AN158" i="4"/>
  <c r="AN159" i="4"/>
  <c r="AN160" i="4"/>
  <c r="AN161" i="4"/>
  <c r="AN162" i="4"/>
  <c r="AN163" i="4"/>
  <c r="AN164" i="4"/>
  <c r="AN165" i="4"/>
  <c r="AN166" i="4"/>
  <c r="AN167" i="4"/>
  <c r="AN168" i="4"/>
  <c r="AN169" i="4"/>
  <c r="AN170" i="4"/>
  <c r="AN171" i="4"/>
  <c r="AN172" i="4"/>
  <c r="AN173" i="4"/>
  <c r="AN174" i="4"/>
  <c r="AN175" i="4"/>
  <c r="AN176" i="4"/>
  <c r="AN177" i="4"/>
  <c r="AN178" i="4"/>
  <c r="AN179" i="4"/>
  <c r="AN180" i="4"/>
  <c r="AN181" i="4"/>
  <c r="AN182" i="4"/>
  <c r="AN33" i="4"/>
  <c r="AE34" i="4"/>
  <c r="AE35" i="4"/>
  <c r="AE36" i="4"/>
  <c r="AE37" i="4"/>
  <c r="AE38" i="4"/>
  <c r="AE39" i="4"/>
  <c r="AE40" i="4"/>
  <c r="AE41" i="4"/>
  <c r="AE42" i="4"/>
  <c r="AE43" i="4"/>
  <c r="AE44" i="4"/>
  <c r="AE45" i="4"/>
  <c r="AE46" i="4"/>
  <c r="AE47" i="4"/>
  <c r="AE48" i="4"/>
  <c r="AE49" i="4"/>
  <c r="AE50" i="4"/>
  <c r="AE51" i="4"/>
  <c r="AE52" i="4"/>
  <c r="AE53" i="4"/>
  <c r="AE54" i="4"/>
  <c r="AE55" i="4"/>
  <c r="AE56" i="4"/>
  <c r="AE57" i="4"/>
  <c r="AE58" i="4"/>
  <c r="AE59" i="4"/>
  <c r="AE60" i="4"/>
  <c r="AE61" i="4"/>
  <c r="AE62" i="4"/>
  <c r="AE63" i="4"/>
  <c r="AE64" i="4"/>
  <c r="AE65" i="4"/>
  <c r="AE66" i="4"/>
  <c r="AE67" i="4"/>
  <c r="AE68" i="4"/>
  <c r="AE69" i="4"/>
  <c r="AE70" i="4"/>
  <c r="AE71" i="4"/>
  <c r="AE72" i="4"/>
  <c r="AE73" i="4"/>
  <c r="AE74" i="4"/>
  <c r="AE75" i="4"/>
  <c r="AE76" i="4"/>
  <c r="AE77" i="4"/>
  <c r="AE78" i="4"/>
  <c r="AE79" i="4"/>
  <c r="AE80" i="4"/>
  <c r="AE81" i="4"/>
  <c r="AE82" i="4"/>
  <c r="AE83" i="4"/>
  <c r="AE84" i="4"/>
  <c r="AE85" i="4"/>
  <c r="AE86" i="4"/>
  <c r="AE87" i="4"/>
  <c r="AE88" i="4"/>
  <c r="AE89" i="4"/>
  <c r="AE90" i="4"/>
  <c r="AE91" i="4"/>
  <c r="AE92" i="4"/>
  <c r="AE93" i="4"/>
  <c r="AE94" i="4"/>
  <c r="AE95" i="4"/>
  <c r="AE96" i="4"/>
  <c r="AE97" i="4"/>
  <c r="AE98" i="4"/>
  <c r="AE99" i="4"/>
  <c r="AE100" i="4"/>
  <c r="AE101" i="4"/>
  <c r="AE102" i="4"/>
  <c r="AE103" i="4"/>
  <c r="AE104" i="4"/>
  <c r="AE105" i="4"/>
  <c r="AE106" i="4"/>
  <c r="AE107" i="4"/>
  <c r="AE108" i="4"/>
  <c r="AE109" i="4"/>
  <c r="AE110" i="4"/>
  <c r="AE111" i="4"/>
  <c r="AE112" i="4"/>
  <c r="AE113" i="4"/>
  <c r="AE114" i="4"/>
  <c r="AE115" i="4"/>
  <c r="AE116" i="4"/>
  <c r="AE117" i="4"/>
  <c r="AE118" i="4"/>
  <c r="AE119" i="4"/>
  <c r="AE120" i="4"/>
  <c r="AE121" i="4"/>
  <c r="AE122" i="4"/>
  <c r="AE123" i="4"/>
  <c r="AE124" i="4"/>
  <c r="AE125" i="4"/>
  <c r="AE126" i="4"/>
  <c r="AE127" i="4"/>
  <c r="AE128" i="4"/>
  <c r="AE129" i="4"/>
  <c r="AE130" i="4"/>
  <c r="AE131" i="4"/>
  <c r="AE132" i="4"/>
  <c r="AE133" i="4"/>
  <c r="AE134" i="4"/>
  <c r="AE135" i="4"/>
  <c r="AE136" i="4"/>
  <c r="AE137" i="4"/>
  <c r="AE138" i="4"/>
  <c r="AE139" i="4"/>
  <c r="AE140" i="4"/>
  <c r="AE141" i="4"/>
  <c r="AE142" i="4"/>
  <c r="AE143" i="4"/>
  <c r="AE144" i="4"/>
  <c r="AE145" i="4"/>
  <c r="AE146" i="4"/>
  <c r="AE147" i="4"/>
  <c r="AE148" i="4"/>
  <c r="AE149" i="4"/>
  <c r="AE150" i="4"/>
  <c r="AE151" i="4"/>
  <c r="AE152" i="4"/>
  <c r="AE153" i="4"/>
  <c r="AE154" i="4"/>
  <c r="AE155" i="4"/>
  <c r="AE156" i="4"/>
  <c r="AE157" i="4"/>
  <c r="AE158" i="4"/>
  <c r="AE159" i="4"/>
  <c r="AE160" i="4"/>
  <c r="AE161" i="4"/>
  <c r="AE162" i="4"/>
  <c r="AE163" i="4"/>
  <c r="AE164" i="4"/>
  <c r="AE165" i="4"/>
  <c r="AE166" i="4"/>
  <c r="AE167" i="4"/>
  <c r="AE168" i="4"/>
  <c r="AE169" i="4"/>
  <c r="AE170" i="4"/>
  <c r="AE171" i="4"/>
  <c r="AE172" i="4"/>
  <c r="AE173" i="4"/>
  <c r="AE174" i="4"/>
  <c r="AE175" i="4"/>
  <c r="AE176" i="4"/>
  <c r="AE177" i="4"/>
  <c r="AE178" i="4"/>
  <c r="AE179" i="4"/>
  <c r="AE180" i="4"/>
  <c r="AE181" i="4"/>
  <c r="AE182" i="4"/>
  <c r="AE33" i="4"/>
  <c r="AK34" i="4"/>
  <c r="AK35" i="4"/>
  <c r="AK36" i="4"/>
  <c r="AK37" i="4"/>
  <c r="AK38" i="4"/>
  <c r="AK39" i="4"/>
  <c r="AK40" i="4"/>
  <c r="AK41" i="4"/>
  <c r="AK42" i="4"/>
  <c r="AK43" i="4"/>
  <c r="AK44" i="4"/>
  <c r="AK45" i="4"/>
  <c r="AK46" i="4"/>
  <c r="AK47" i="4"/>
  <c r="AK48" i="4"/>
  <c r="AK49" i="4"/>
  <c r="AK50" i="4"/>
  <c r="AK51" i="4"/>
  <c r="AK52" i="4"/>
  <c r="AK53" i="4"/>
  <c r="AK54" i="4"/>
  <c r="AK55" i="4"/>
  <c r="AK56" i="4"/>
  <c r="AK57" i="4"/>
  <c r="AK58" i="4"/>
  <c r="AK59" i="4"/>
  <c r="AK60" i="4"/>
  <c r="AK61" i="4"/>
  <c r="AK62" i="4"/>
  <c r="AK63" i="4"/>
  <c r="AK64" i="4"/>
  <c r="AK65" i="4"/>
  <c r="AK66" i="4"/>
  <c r="AK67" i="4"/>
  <c r="AK68" i="4"/>
  <c r="AK69" i="4"/>
  <c r="AK70" i="4"/>
  <c r="AK71" i="4"/>
  <c r="AK72" i="4"/>
  <c r="AK73" i="4"/>
  <c r="AK74" i="4"/>
  <c r="AK75" i="4"/>
  <c r="AK76" i="4"/>
  <c r="AK77" i="4"/>
  <c r="AK78" i="4"/>
  <c r="AK79" i="4"/>
  <c r="AK80" i="4"/>
  <c r="AK81" i="4"/>
  <c r="AK82" i="4"/>
  <c r="AK83" i="4"/>
  <c r="AK84" i="4"/>
  <c r="AK85" i="4"/>
  <c r="AK86" i="4"/>
  <c r="AK87" i="4"/>
  <c r="AK88" i="4"/>
  <c r="AK89" i="4"/>
  <c r="AK90" i="4"/>
  <c r="AK91" i="4"/>
  <c r="AK92" i="4"/>
  <c r="AK93" i="4"/>
  <c r="AK94" i="4"/>
  <c r="AK95" i="4"/>
  <c r="AK96" i="4"/>
  <c r="AK97" i="4"/>
  <c r="AK98" i="4"/>
  <c r="AK99" i="4"/>
  <c r="AK100" i="4"/>
  <c r="AK101" i="4"/>
  <c r="AK102" i="4"/>
  <c r="AK103" i="4"/>
  <c r="AK104" i="4"/>
  <c r="AK105" i="4"/>
  <c r="AK106" i="4"/>
  <c r="AK107" i="4"/>
  <c r="AK108" i="4"/>
  <c r="AK109" i="4"/>
  <c r="AK110" i="4"/>
  <c r="AK111" i="4"/>
  <c r="AK112" i="4"/>
  <c r="AK113" i="4"/>
  <c r="AK114" i="4"/>
  <c r="AK115" i="4"/>
  <c r="AK116" i="4"/>
  <c r="AK117" i="4"/>
  <c r="AK118" i="4"/>
  <c r="AK119" i="4"/>
  <c r="AK120" i="4"/>
  <c r="AK121" i="4"/>
  <c r="AK122" i="4"/>
  <c r="AK123" i="4"/>
  <c r="AK124" i="4"/>
  <c r="AK125" i="4"/>
  <c r="AK126" i="4"/>
  <c r="AK127" i="4"/>
  <c r="AK128" i="4"/>
  <c r="AK129" i="4"/>
  <c r="AK130" i="4"/>
  <c r="AK131" i="4"/>
  <c r="AK132" i="4"/>
  <c r="AK133" i="4"/>
  <c r="AK134" i="4"/>
  <c r="AK135" i="4"/>
  <c r="AK136" i="4"/>
  <c r="AK137" i="4"/>
  <c r="AK138" i="4"/>
  <c r="AK139" i="4"/>
  <c r="AK140" i="4"/>
  <c r="AK141" i="4"/>
  <c r="AK142" i="4"/>
  <c r="AK143" i="4"/>
  <c r="AK144" i="4"/>
  <c r="AK145" i="4"/>
  <c r="AK146" i="4"/>
  <c r="AK147" i="4"/>
  <c r="AK148" i="4"/>
  <c r="AK149" i="4"/>
  <c r="AK150" i="4"/>
  <c r="AK151" i="4"/>
  <c r="AK152" i="4"/>
  <c r="AK153" i="4"/>
  <c r="AK154" i="4"/>
  <c r="AK155" i="4"/>
  <c r="AK156" i="4"/>
  <c r="AK157" i="4"/>
  <c r="AK158" i="4"/>
  <c r="AK159" i="4"/>
  <c r="AK160" i="4"/>
  <c r="AK161" i="4"/>
  <c r="AK162" i="4"/>
  <c r="AK163" i="4"/>
  <c r="AK164" i="4"/>
  <c r="AK165" i="4"/>
  <c r="AK166" i="4"/>
  <c r="AK167" i="4"/>
  <c r="AK168" i="4"/>
  <c r="AK169" i="4"/>
  <c r="AK170" i="4"/>
  <c r="AK171" i="4"/>
  <c r="AK172" i="4"/>
  <c r="AK173" i="4"/>
  <c r="AK174" i="4"/>
  <c r="AK175" i="4"/>
  <c r="AK176" i="4"/>
  <c r="AK177" i="4"/>
  <c r="AK178" i="4"/>
  <c r="AK179" i="4"/>
  <c r="AK180" i="4"/>
  <c r="AK181" i="4"/>
  <c r="AK182" i="4"/>
  <c r="AK33" i="4"/>
  <c r="F4" i="5" l="1"/>
  <c r="F5" i="5"/>
  <c r="F6" i="5"/>
  <c r="F7" i="5"/>
  <c r="F8" i="5"/>
  <c r="F9" i="5"/>
  <c r="F10" i="5"/>
  <c r="F11" i="5"/>
  <c r="F12" i="5"/>
  <c r="F13" i="5"/>
  <c r="F14" i="5"/>
  <c r="F15" i="5"/>
  <c r="F16" i="5"/>
  <c r="F17" i="5"/>
  <c r="F18" i="5"/>
  <c r="F19" i="5"/>
  <c r="F20" i="5"/>
  <c r="F21" i="5"/>
  <c r="F22" i="5"/>
  <c r="F23" i="5"/>
  <c r="F24" i="5"/>
  <c r="F25" i="5"/>
  <c r="F26" i="5"/>
  <c r="F27" i="5"/>
  <c r="F28" i="5"/>
  <c r="F29" i="5"/>
  <c r="F30" i="5"/>
  <c r="F31" i="5"/>
  <c r="F32" i="5"/>
  <c r="F33" i="5"/>
  <c r="F34" i="5"/>
  <c r="F35" i="5"/>
  <c r="F36" i="5"/>
  <c r="F37" i="5"/>
  <c r="F38" i="5"/>
  <c r="F39" i="5"/>
  <c r="F40" i="5"/>
  <c r="F41" i="5"/>
  <c r="F42" i="5"/>
  <c r="F43" i="5"/>
  <c r="F44" i="5"/>
  <c r="F45" i="5"/>
  <c r="F46" i="5"/>
  <c r="F47" i="5"/>
  <c r="F48" i="5"/>
  <c r="F49" i="5"/>
  <c r="F50" i="5"/>
  <c r="F51" i="5"/>
  <c r="F52" i="5"/>
  <c r="F53" i="5"/>
  <c r="F54" i="5"/>
  <c r="F55" i="5"/>
  <c r="F56" i="5"/>
  <c r="F57" i="5"/>
  <c r="F58" i="5"/>
  <c r="F59" i="5"/>
  <c r="F60" i="5"/>
  <c r="F61" i="5"/>
  <c r="F62" i="5"/>
  <c r="F63" i="5"/>
  <c r="F64" i="5"/>
  <c r="F65" i="5"/>
  <c r="F66" i="5"/>
  <c r="F67" i="5"/>
  <c r="F68" i="5"/>
  <c r="F69" i="5"/>
  <c r="F70" i="5"/>
  <c r="F71" i="5"/>
  <c r="F72" i="5"/>
  <c r="F73" i="5"/>
  <c r="F74" i="5"/>
  <c r="F75" i="5"/>
  <c r="F76" i="5"/>
  <c r="F77" i="5"/>
  <c r="F78" i="5"/>
  <c r="F79" i="5"/>
  <c r="F80" i="5"/>
  <c r="F81" i="5"/>
  <c r="F82" i="5"/>
  <c r="F83" i="5"/>
  <c r="F84" i="5"/>
  <c r="F85" i="5"/>
  <c r="F86" i="5"/>
  <c r="F87" i="5"/>
  <c r="F88" i="5"/>
  <c r="F89" i="5"/>
  <c r="F90" i="5"/>
  <c r="F91" i="5"/>
  <c r="F92" i="5"/>
  <c r="F93" i="5"/>
  <c r="F94" i="5"/>
  <c r="F95" i="5"/>
  <c r="F96" i="5"/>
  <c r="F97" i="5"/>
  <c r="F98" i="5"/>
  <c r="F99" i="5"/>
  <c r="F100" i="5"/>
  <c r="F101" i="5"/>
  <c r="F102" i="5"/>
  <c r="F103" i="5"/>
  <c r="F104" i="5"/>
  <c r="F105" i="5"/>
  <c r="F106" i="5"/>
  <c r="F107" i="5"/>
  <c r="F108" i="5"/>
  <c r="F109" i="5"/>
  <c r="F110" i="5"/>
  <c r="F111" i="5"/>
  <c r="F112" i="5"/>
  <c r="F113" i="5"/>
  <c r="F114" i="5"/>
  <c r="F115" i="5"/>
  <c r="F116" i="5"/>
  <c r="F117" i="5"/>
  <c r="F118" i="5"/>
  <c r="F119" i="5"/>
  <c r="F120" i="5"/>
  <c r="F121" i="5"/>
  <c r="F122" i="5"/>
  <c r="F123" i="5"/>
  <c r="F124" i="5"/>
  <c r="F125" i="5"/>
  <c r="F126" i="5"/>
  <c r="F127" i="5"/>
  <c r="F128" i="5"/>
  <c r="F129" i="5"/>
  <c r="F130" i="5"/>
  <c r="F131" i="5"/>
  <c r="F132" i="5"/>
  <c r="F133" i="5"/>
  <c r="F134" i="5"/>
  <c r="F135" i="5"/>
  <c r="F136" i="5"/>
  <c r="F137" i="5"/>
  <c r="F138" i="5"/>
  <c r="F139" i="5"/>
  <c r="F140" i="5"/>
  <c r="F141" i="5"/>
  <c r="F142" i="5"/>
  <c r="F143" i="5"/>
  <c r="F144" i="5"/>
  <c r="F145" i="5"/>
  <c r="F146" i="5"/>
  <c r="F147" i="5"/>
  <c r="F148" i="5"/>
  <c r="F149" i="5"/>
  <c r="F150" i="5"/>
  <c r="F151" i="5"/>
  <c r="F152" i="5"/>
  <c r="C4" i="6" l="1"/>
  <c r="T10" i="1"/>
  <c r="T8" i="1"/>
  <c r="U8" i="1" s="1"/>
  <c r="T9" i="1" s="1"/>
  <c r="K2" i="24"/>
  <c r="N29" i="19"/>
  <c r="N30" i="19"/>
  <c r="N31" i="19"/>
  <c r="N32" i="19"/>
  <c r="N33" i="19"/>
  <c r="N34" i="19"/>
  <c r="N35" i="19"/>
  <c r="N36" i="19"/>
  <c r="N37" i="19"/>
  <c r="N38" i="19"/>
  <c r="AA3" i="24"/>
  <c r="AA4" i="24"/>
  <c r="AA5" i="24"/>
  <c r="AA6" i="24"/>
  <c r="AA7" i="24"/>
  <c r="AA8" i="24"/>
  <c r="AA9" i="24"/>
  <c r="AA10" i="24"/>
  <c r="AA11" i="24"/>
  <c r="AA12" i="24"/>
  <c r="AA13" i="24"/>
  <c r="AA14" i="24"/>
  <c r="AA15" i="24"/>
  <c r="AA16" i="24"/>
  <c r="AA17" i="24"/>
  <c r="AA18" i="24"/>
  <c r="AA19" i="24"/>
  <c r="AA20" i="24"/>
  <c r="AA21" i="24"/>
  <c r="AA22" i="24"/>
  <c r="AA23" i="24"/>
  <c r="AA24" i="24"/>
  <c r="AA25" i="24"/>
  <c r="AA26" i="24"/>
  <c r="AA27" i="24"/>
  <c r="AA28" i="24"/>
  <c r="AA29" i="24"/>
  <c r="AA30" i="24"/>
  <c r="AA31" i="24"/>
  <c r="AA32" i="24"/>
  <c r="AA33" i="24"/>
  <c r="AA34" i="24"/>
  <c r="AA35" i="24"/>
  <c r="AA36" i="24"/>
  <c r="AA37" i="24"/>
  <c r="AA38" i="24"/>
  <c r="AA39" i="24"/>
  <c r="AA40" i="24"/>
  <c r="AA41" i="24"/>
  <c r="AA42" i="24"/>
  <c r="AA43" i="24"/>
  <c r="AA44" i="24"/>
  <c r="AA45" i="24"/>
  <c r="AA46" i="24"/>
  <c r="AA47" i="24"/>
  <c r="AA48" i="24"/>
  <c r="AA49" i="24"/>
  <c r="AA50" i="24"/>
  <c r="AA51" i="24"/>
  <c r="AA52" i="24"/>
  <c r="AA53" i="24"/>
  <c r="AA54" i="24"/>
  <c r="AA55" i="24"/>
  <c r="AA56" i="24"/>
  <c r="AA57" i="24"/>
  <c r="AA58" i="24"/>
  <c r="AA59" i="24"/>
  <c r="AA60" i="24"/>
  <c r="AA61" i="24"/>
  <c r="AA62" i="24"/>
  <c r="AA63" i="24"/>
  <c r="AA64" i="24"/>
  <c r="AA65" i="24"/>
  <c r="AA66" i="24"/>
  <c r="AA67" i="24"/>
  <c r="AA68" i="24"/>
  <c r="AA69" i="24"/>
  <c r="AA70" i="24"/>
  <c r="AA71" i="24"/>
  <c r="AA72" i="24"/>
  <c r="AA73" i="24"/>
  <c r="AA74" i="24"/>
  <c r="AA75" i="24"/>
  <c r="AA76" i="24"/>
  <c r="AA77" i="24"/>
  <c r="AA78" i="24"/>
  <c r="AA79" i="24"/>
  <c r="AA80" i="24"/>
  <c r="AA81" i="24"/>
  <c r="AA82" i="24"/>
  <c r="AA83" i="24"/>
  <c r="AA84" i="24"/>
  <c r="AA85" i="24"/>
  <c r="AA86" i="24"/>
  <c r="AA87" i="24"/>
  <c r="AA88" i="24"/>
  <c r="AA89" i="24"/>
  <c r="AA90" i="24"/>
  <c r="AA91" i="24"/>
  <c r="AA92" i="24"/>
  <c r="AA93" i="24"/>
  <c r="AA94" i="24"/>
  <c r="AA95" i="24"/>
  <c r="AA96" i="24"/>
  <c r="AA97" i="24"/>
  <c r="AA98" i="24"/>
  <c r="AA99" i="24"/>
  <c r="AA100" i="24"/>
  <c r="AA101" i="24"/>
  <c r="AA102" i="24"/>
  <c r="AA103" i="24"/>
  <c r="AA104" i="24"/>
  <c r="AA105" i="24"/>
  <c r="AA106" i="24"/>
  <c r="AA107" i="24"/>
  <c r="AA108" i="24"/>
  <c r="AA109" i="24"/>
  <c r="AA110" i="24"/>
  <c r="AA111" i="24"/>
  <c r="AA112" i="24"/>
  <c r="AA113" i="24"/>
  <c r="AA114" i="24"/>
  <c r="AA115" i="24"/>
  <c r="AA116" i="24"/>
  <c r="AA117" i="24"/>
  <c r="AA118" i="24"/>
  <c r="AA119" i="24"/>
  <c r="AA120" i="24"/>
  <c r="AA121" i="24"/>
  <c r="AA122" i="24"/>
  <c r="AA123" i="24"/>
  <c r="AA124" i="24"/>
  <c r="AA125" i="24"/>
  <c r="AA126" i="24"/>
  <c r="AA127" i="24"/>
  <c r="AA128" i="24"/>
  <c r="AA129" i="24"/>
  <c r="AA130" i="24"/>
  <c r="AA131" i="24"/>
  <c r="AA132" i="24"/>
  <c r="AA133" i="24"/>
  <c r="AA134" i="24"/>
  <c r="AA135" i="24"/>
  <c r="AA136" i="24"/>
  <c r="AA137" i="24"/>
  <c r="AA138" i="24"/>
  <c r="AA139" i="24"/>
  <c r="AA140" i="24"/>
  <c r="AA141" i="24"/>
  <c r="AA142" i="24"/>
  <c r="AA143" i="24"/>
  <c r="AA144" i="24"/>
  <c r="AA145" i="24"/>
  <c r="AA146" i="24"/>
  <c r="AA147" i="24"/>
  <c r="AA148" i="24"/>
  <c r="AA149" i="24"/>
  <c r="AA150" i="24"/>
  <c r="AA151" i="24"/>
  <c r="AA2" i="24"/>
  <c r="W3" i="24"/>
  <c r="X3" i="24"/>
  <c r="Y3" i="24"/>
  <c r="W4" i="24"/>
  <c r="X4" i="24"/>
  <c r="Y4" i="24"/>
  <c r="W5" i="24"/>
  <c r="X5" i="24"/>
  <c r="Y5" i="24"/>
  <c r="W6" i="24"/>
  <c r="X6" i="24"/>
  <c r="Y6" i="24"/>
  <c r="W7" i="24"/>
  <c r="X7" i="24"/>
  <c r="Y7" i="24"/>
  <c r="W8" i="24"/>
  <c r="X8" i="24"/>
  <c r="Y8" i="24"/>
  <c r="W9" i="24"/>
  <c r="X9" i="24"/>
  <c r="Y9" i="24"/>
  <c r="W10" i="24"/>
  <c r="X10" i="24"/>
  <c r="Y10" i="24"/>
  <c r="W11" i="24"/>
  <c r="X11" i="24"/>
  <c r="Y11" i="24"/>
  <c r="W12" i="24"/>
  <c r="X12" i="24"/>
  <c r="Y12" i="24"/>
  <c r="W13" i="24"/>
  <c r="X13" i="24"/>
  <c r="Y13" i="24"/>
  <c r="W14" i="24"/>
  <c r="X14" i="24"/>
  <c r="Y14" i="24"/>
  <c r="W15" i="24"/>
  <c r="X15" i="24"/>
  <c r="Y15" i="24"/>
  <c r="W16" i="24"/>
  <c r="X16" i="24"/>
  <c r="Y16" i="24"/>
  <c r="W17" i="24"/>
  <c r="X17" i="24"/>
  <c r="Y17" i="24"/>
  <c r="W18" i="24"/>
  <c r="X18" i="24"/>
  <c r="Z18" i="24" s="1"/>
  <c r="Y18" i="24"/>
  <c r="W19" i="24"/>
  <c r="X19" i="24"/>
  <c r="Y19" i="24"/>
  <c r="W20" i="24"/>
  <c r="X20" i="24"/>
  <c r="Y20" i="24"/>
  <c r="W21" i="24"/>
  <c r="X21" i="24"/>
  <c r="Y21" i="24"/>
  <c r="W22" i="24"/>
  <c r="X22" i="24"/>
  <c r="Y22" i="24"/>
  <c r="W23" i="24"/>
  <c r="X23" i="24"/>
  <c r="Y23" i="24"/>
  <c r="W24" i="24"/>
  <c r="X24" i="24"/>
  <c r="Y24" i="24"/>
  <c r="W25" i="24"/>
  <c r="X25" i="24"/>
  <c r="Y25" i="24"/>
  <c r="W26" i="24"/>
  <c r="X26" i="24"/>
  <c r="Z26" i="24" s="1"/>
  <c r="Y26" i="24"/>
  <c r="W27" i="24"/>
  <c r="X27" i="24"/>
  <c r="Y27" i="24"/>
  <c r="W28" i="24"/>
  <c r="X28" i="24"/>
  <c r="Y28" i="24"/>
  <c r="Z28" i="24" s="1"/>
  <c r="W29" i="24"/>
  <c r="X29" i="24"/>
  <c r="Y29" i="24"/>
  <c r="W30" i="24"/>
  <c r="X30" i="24"/>
  <c r="Y30" i="24"/>
  <c r="W31" i="24"/>
  <c r="X31" i="24"/>
  <c r="Y31" i="24"/>
  <c r="W32" i="24"/>
  <c r="X32" i="24"/>
  <c r="Y32" i="24"/>
  <c r="W33" i="24"/>
  <c r="X33" i="24"/>
  <c r="Y33" i="24"/>
  <c r="W34" i="24"/>
  <c r="X34" i="24"/>
  <c r="Z34" i="24" s="1"/>
  <c r="Y34" i="24"/>
  <c r="W35" i="24"/>
  <c r="X35" i="24"/>
  <c r="Y35" i="24"/>
  <c r="W36" i="24"/>
  <c r="X36" i="24"/>
  <c r="Y36" i="24"/>
  <c r="W37" i="24"/>
  <c r="X37" i="24"/>
  <c r="Y37" i="24"/>
  <c r="W38" i="24"/>
  <c r="X38" i="24"/>
  <c r="Y38" i="24"/>
  <c r="W39" i="24"/>
  <c r="X39" i="24"/>
  <c r="Y39" i="24"/>
  <c r="W40" i="24"/>
  <c r="X40" i="24"/>
  <c r="Y40" i="24"/>
  <c r="W41" i="24"/>
  <c r="X41" i="24"/>
  <c r="Y41" i="24"/>
  <c r="W42" i="24"/>
  <c r="X42" i="24"/>
  <c r="Y42" i="24"/>
  <c r="W43" i="24"/>
  <c r="X43" i="24"/>
  <c r="Y43" i="24"/>
  <c r="W44" i="24"/>
  <c r="X44" i="24"/>
  <c r="Y44" i="24"/>
  <c r="W45" i="24"/>
  <c r="X45" i="24"/>
  <c r="Y45" i="24"/>
  <c r="W46" i="24"/>
  <c r="X46" i="24"/>
  <c r="Y46" i="24"/>
  <c r="W47" i="24"/>
  <c r="X47" i="24"/>
  <c r="Y47" i="24"/>
  <c r="W48" i="24"/>
  <c r="X48" i="24"/>
  <c r="Y48" i="24"/>
  <c r="W49" i="24"/>
  <c r="X49" i="24"/>
  <c r="Z49" i="24" s="1"/>
  <c r="Y49" i="24"/>
  <c r="W50" i="24"/>
  <c r="X50" i="24"/>
  <c r="Z50" i="24" s="1"/>
  <c r="Y50" i="24"/>
  <c r="W51" i="24"/>
  <c r="X51" i="24"/>
  <c r="Y51" i="24"/>
  <c r="W52" i="24"/>
  <c r="X52" i="24"/>
  <c r="Y52" i="24"/>
  <c r="Z52" i="24" s="1"/>
  <c r="W53" i="24"/>
  <c r="X53" i="24"/>
  <c r="Y53" i="24"/>
  <c r="W54" i="24"/>
  <c r="X54" i="24"/>
  <c r="Y54" i="24"/>
  <c r="W55" i="24"/>
  <c r="X55" i="24"/>
  <c r="Y55" i="24"/>
  <c r="W56" i="24"/>
  <c r="X56" i="24"/>
  <c r="Y56" i="24"/>
  <c r="W57" i="24"/>
  <c r="X57" i="24"/>
  <c r="Y57" i="24"/>
  <c r="W58" i="24"/>
  <c r="X58" i="24"/>
  <c r="Y58" i="24"/>
  <c r="W59" i="24"/>
  <c r="X59" i="24"/>
  <c r="Y59" i="24"/>
  <c r="W60" i="24"/>
  <c r="X60" i="24"/>
  <c r="Y60" i="24"/>
  <c r="W61" i="24"/>
  <c r="X61" i="24"/>
  <c r="Y61" i="24"/>
  <c r="W62" i="24"/>
  <c r="X62" i="24"/>
  <c r="Y62" i="24"/>
  <c r="W63" i="24"/>
  <c r="X63" i="24"/>
  <c r="Y63" i="24"/>
  <c r="W64" i="24"/>
  <c r="X64" i="24"/>
  <c r="Y64" i="24"/>
  <c r="W65" i="24"/>
  <c r="X65" i="24"/>
  <c r="Z65" i="24" s="1"/>
  <c r="Y65" i="24"/>
  <c r="W66" i="24"/>
  <c r="X66" i="24"/>
  <c r="Z66" i="24" s="1"/>
  <c r="Y66" i="24"/>
  <c r="W67" i="24"/>
  <c r="X67" i="24"/>
  <c r="Y67" i="24"/>
  <c r="W68" i="24"/>
  <c r="X68" i="24"/>
  <c r="Y68" i="24"/>
  <c r="Z68" i="24"/>
  <c r="W69" i="24"/>
  <c r="X69" i="24"/>
  <c r="Y69" i="24"/>
  <c r="W70" i="24"/>
  <c r="X70" i="24"/>
  <c r="Z70" i="24" s="1"/>
  <c r="Y70" i="24"/>
  <c r="W71" i="24"/>
  <c r="X71" i="24"/>
  <c r="Y71" i="24"/>
  <c r="W72" i="24"/>
  <c r="X72" i="24"/>
  <c r="Y72" i="24"/>
  <c r="W73" i="24"/>
  <c r="X73" i="24"/>
  <c r="Y73" i="24"/>
  <c r="W74" i="24"/>
  <c r="X74" i="24"/>
  <c r="Y74" i="24"/>
  <c r="Z74" i="24" s="1"/>
  <c r="W75" i="24"/>
  <c r="X75" i="24"/>
  <c r="Y75" i="24"/>
  <c r="W76" i="24"/>
  <c r="X76" i="24"/>
  <c r="Y76" i="24"/>
  <c r="Z76" i="24" s="1"/>
  <c r="W77" i="24"/>
  <c r="X77" i="24"/>
  <c r="Y77" i="24"/>
  <c r="W78" i="24"/>
  <c r="X78" i="24"/>
  <c r="Y78" i="24"/>
  <c r="W79" i="24"/>
  <c r="X79" i="24"/>
  <c r="Y79" i="24"/>
  <c r="W80" i="24"/>
  <c r="X80" i="24"/>
  <c r="Y80" i="24"/>
  <c r="W81" i="24"/>
  <c r="X81" i="24"/>
  <c r="Y81" i="24"/>
  <c r="W82" i="24"/>
  <c r="X82" i="24"/>
  <c r="Y82" i="24"/>
  <c r="W83" i="24"/>
  <c r="X83" i="24"/>
  <c r="Y83" i="24"/>
  <c r="W84" i="24"/>
  <c r="X84" i="24"/>
  <c r="Y84" i="24"/>
  <c r="W85" i="24"/>
  <c r="X85" i="24"/>
  <c r="Y85" i="24"/>
  <c r="W86" i="24"/>
  <c r="X86" i="24"/>
  <c r="Y86" i="24"/>
  <c r="W87" i="24"/>
  <c r="X87" i="24"/>
  <c r="Y87" i="24"/>
  <c r="W88" i="24"/>
  <c r="X88" i="24"/>
  <c r="Y88" i="24"/>
  <c r="W89" i="24"/>
  <c r="X89" i="24"/>
  <c r="Y89" i="24"/>
  <c r="W90" i="24"/>
  <c r="X90" i="24"/>
  <c r="Y90" i="24"/>
  <c r="W91" i="24"/>
  <c r="X91" i="24"/>
  <c r="Y91" i="24"/>
  <c r="W92" i="24"/>
  <c r="X92" i="24"/>
  <c r="Y92" i="24"/>
  <c r="W93" i="24"/>
  <c r="X93" i="24"/>
  <c r="Y93" i="24"/>
  <c r="W94" i="24"/>
  <c r="X94" i="24"/>
  <c r="Y94" i="24"/>
  <c r="W95" i="24"/>
  <c r="X95" i="24"/>
  <c r="Y95" i="24"/>
  <c r="W96" i="24"/>
  <c r="X96" i="24"/>
  <c r="Y96" i="24"/>
  <c r="W97" i="24"/>
  <c r="X97" i="24"/>
  <c r="Y97" i="24"/>
  <c r="W98" i="24"/>
  <c r="X98" i="24"/>
  <c r="Y98" i="24"/>
  <c r="W99" i="24"/>
  <c r="X99" i="24"/>
  <c r="Y99" i="24"/>
  <c r="W100" i="24"/>
  <c r="X100" i="24"/>
  <c r="Y100" i="24"/>
  <c r="W101" i="24"/>
  <c r="X101" i="24"/>
  <c r="Y101" i="24"/>
  <c r="W102" i="24"/>
  <c r="X102" i="24"/>
  <c r="Y102" i="24"/>
  <c r="W103" i="24"/>
  <c r="X103" i="24"/>
  <c r="Y103" i="24"/>
  <c r="W104" i="24"/>
  <c r="X104" i="24"/>
  <c r="Y104" i="24"/>
  <c r="W105" i="24"/>
  <c r="X105" i="24"/>
  <c r="Y105" i="24"/>
  <c r="W106" i="24"/>
  <c r="X106" i="24"/>
  <c r="Y106" i="24"/>
  <c r="W107" i="24"/>
  <c r="X107" i="24"/>
  <c r="Y107" i="24"/>
  <c r="W108" i="24"/>
  <c r="X108" i="24"/>
  <c r="Y108" i="24"/>
  <c r="W109" i="24"/>
  <c r="X109" i="24"/>
  <c r="Y109" i="24"/>
  <c r="W110" i="24"/>
  <c r="X110" i="24"/>
  <c r="Y110" i="24"/>
  <c r="W111" i="24"/>
  <c r="X111" i="24"/>
  <c r="Y111" i="24"/>
  <c r="W112" i="24"/>
  <c r="X112" i="24"/>
  <c r="Y112" i="24"/>
  <c r="W113" i="24"/>
  <c r="X113" i="24"/>
  <c r="Y113" i="24"/>
  <c r="W114" i="24"/>
  <c r="X114" i="24"/>
  <c r="Y114" i="24"/>
  <c r="W115" i="24"/>
  <c r="X115" i="24"/>
  <c r="Y115" i="24"/>
  <c r="W116" i="24"/>
  <c r="X116" i="24"/>
  <c r="Y116" i="24"/>
  <c r="Z116" i="24" s="1"/>
  <c r="W117" i="24"/>
  <c r="X117" i="24"/>
  <c r="Y117" i="24"/>
  <c r="W118" i="24"/>
  <c r="X118" i="24"/>
  <c r="Y118" i="24"/>
  <c r="W119" i="24"/>
  <c r="X119" i="24"/>
  <c r="Y119" i="24"/>
  <c r="W120" i="24"/>
  <c r="X120" i="24"/>
  <c r="Y120" i="24"/>
  <c r="W121" i="24"/>
  <c r="X121" i="24"/>
  <c r="Y121" i="24"/>
  <c r="W122" i="24"/>
  <c r="X122" i="24"/>
  <c r="Y122" i="24"/>
  <c r="Z122" i="24" s="1"/>
  <c r="W123" i="24"/>
  <c r="X123" i="24"/>
  <c r="Y123" i="24"/>
  <c r="W124" i="24"/>
  <c r="X124" i="24"/>
  <c r="Y124" i="24"/>
  <c r="W125" i="24"/>
  <c r="X125" i="24"/>
  <c r="Y125" i="24"/>
  <c r="W126" i="24"/>
  <c r="X126" i="24"/>
  <c r="Y126" i="24"/>
  <c r="W127" i="24"/>
  <c r="X127" i="24"/>
  <c r="Y127" i="24"/>
  <c r="W128" i="24"/>
  <c r="X128" i="24"/>
  <c r="Y128" i="24"/>
  <c r="W129" i="24"/>
  <c r="X129" i="24"/>
  <c r="Y129" i="24"/>
  <c r="W130" i="24"/>
  <c r="X130" i="24"/>
  <c r="Y130" i="24"/>
  <c r="W131" i="24"/>
  <c r="X131" i="24"/>
  <c r="Y131" i="24"/>
  <c r="W132" i="24"/>
  <c r="X132" i="24"/>
  <c r="Y132" i="24"/>
  <c r="W133" i="24"/>
  <c r="X133" i="24"/>
  <c r="Y133" i="24"/>
  <c r="W134" i="24"/>
  <c r="X134" i="24"/>
  <c r="Y134" i="24"/>
  <c r="W135" i="24"/>
  <c r="X135" i="24"/>
  <c r="Y135" i="24"/>
  <c r="W136" i="24"/>
  <c r="X136" i="24"/>
  <c r="Y136" i="24"/>
  <c r="W137" i="24"/>
  <c r="X137" i="24"/>
  <c r="Y137" i="24"/>
  <c r="W138" i="24"/>
  <c r="X138" i="24"/>
  <c r="Y138" i="24"/>
  <c r="W139" i="24"/>
  <c r="X139" i="24"/>
  <c r="Y139" i="24"/>
  <c r="W140" i="24"/>
  <c r="X140" i="24"/>
  <c r="Y140" i="24"/>
  <c r="W141" i="24"/>
  <c r="X141" i="24"/>
  <c r="Y141" i="24"/>
  <c r="W142" i="24"/>
  <c r="X142" i="24"/>
  <c r="Y142" i="24"/>
  <c r="W143" i="24"/>
  <c r="X143" i="24"/>
  <c r="Y143" i="24"/>
  <c r="W144" i="24"/>
  <c r="X144" i="24"/>
  <c r="Y144" i="24"/>
  <c r="W145" i="24"/>
  <c r="X145" i="24"/>
  <c r="Y145" i="24"/>
  <c r="W146" i="24"/>
  <c r="X146" i="24"/>
  <c r="Y146" i="24"/>
  <c r="W147" i="24"/>
  <c r="X147" i="24"/>
  <c r="Y147" i="24"/>
  <c r="W148" i="24"/>
  <c r="X148" i="24"/>
  <c r="Y148" i="24"/>
  <c r="W149" i="24"/>
  <c r="X149" i="24"/>
  <c r="Y149" i="24"/>
  <c r="W150" i="24"/>
  <c r="X150" i="24"/>
  <c r="Y150" i="24"/>
  <c r="W151" i="24"/>
  <c r="X151" i="24"/>
  <c r="Y151" i="24"/>
  <c r="W152" i="24"/>
  <c r="X152" i="24"/>
  <c r="Y152" i="24"/>
  <c r="W153" i="24"/>
  <c r="X153" i="24"/>
  <c r="Y153" i="24"/>
  <c r="W154" i="24"/>
  <c r="X154" i="24"/>
  <c r="Y154" i="24"/>
  <c r="Z154" i="24" s="1"/>
  <c r="W155" i="24"/>
  <c r="X155" i="24"/>
  <c r="Y155" i="24"/>
  <c r="W156" i="24"/>
  <c r="X156" i="24"/>
  <c r="Y156" i="24"/>
  <c r="W157" i="24"/>
  <c r="X157" i="24"/>
  <c r="Y157" i="24"/>
  <c r="W158" i="24"/>
  <c r="X158" i="24"/>
  <c r="Y158" i="24"/>
  <c r="W159" i="24"/>
  <c r="X159" i="24"/>
  <c r="Y159" i="24"/>
  <c r="W160" i="24"/>
  <c r="X160" i="24"/>
  <c r="Y160" i="24"/>
  <c r="W161" i="24"/>
  <c r="X161" i="24"/>
  <c r="Y161" i="24"/>
  <c r="W162" i="24"/>
  <c r="X162" i="24"/>
  <c r="Y162" i="24"/>
  <c r="W163" i="24"/>
  <c r="X163" i="24"/>
  <c r="Y163" i="24"/>
  <c r="W164" i="24"/>
  <c r="X164" i="24"/>
  <c r="Y164" i="24"/>
  <c r="W165" i="24"/>
  <c r="X165" i="24"/>
  <c r="Y165" i="24"/>
  <c r="W166" i="24"/>
  <c r="X166" i="24"/>
  <c r="Y166" i="24"/>
  <c r="W167" i="24"/>
  <c r="X167" i="24"/>
  <c r="Y167" i="24"/>
  <c r="W168" i="24"/>
  <c r="X168" i="24"/>
  <c r="Y168" i="24"/>
  <c r="W169" i="24"/>
  <c r="X169" i="24"/>
  <c r="Y169" i="24"/>
  <c r="W170" i="24"/>
  <c r="X170" i="24"/>
  <c r="Y170" i="24"/>
  <c r="W171" i="24"/>
  <c r="X171" i="24"/>
  <c r="Y171" i="24"/>
  <c r="W172" i="24"/>
  <c r="X172" i="24"/>
  <c r="Y172" i="24"/>
  <c r="W173" i="24"/>
  <c r="X173" i="24"/>
  <c r="Y173" i="24"/>
  <c r="W174" i="24"/>
  <c r="X174" i="24"/>
  <c r="Y174" i="24"/>
  <c r="W175" i="24"/>
  <c r="X175" i="24"/>
  <c r="Z175" i="24" s="1"/>
  <c r="Y175" i="24"/>
  <c r="W176" i="24"/>
  <c r="X176" i="24"/>
  <c r="Y176" i="24"/>
  <c r="W177" i="24"/>
  <c r="X177" i="24"/>
  <c r="Y177" i="24"/>
  <c r="W178" i="24"/>
  <c r="X178" i="24"/>
  <c r="Y178" i="24"/>
  <c r="W179" i="24"/>
  <c r="X179" i="24"/>
  <c r="Y179" i="24"/>
  <c r="W180" i="24"/>
  <c r="X180" i="24"/>
  <c r="Z180" i="24" s="1"/>
  <c r="Y180" i="24"/>
  <c r="W181" i="24"/>
  <c r="X181" i="24"/>
  <c r="Y181" i="24"/>
  <c r="W182" i="24"/>
  <c r="X182" i="24"/>
  <c r="Y182" i="24"/>
  <c r="W183" i="24"/>
  <c r="X183" i="24"/>
  <c r="Y183" i="24"/>
  <c r="W184" i="24"/>
  <c r="X184" i="24"/>
  <c r="Z184" i="24" s="1"/>
  <c r="Y184" i="24"/>
  <c r="W185" i="24"/>
  <c r="X185" i="24"/>
  <c r="Y185" i="24"/>
  <c r="W186" i="24"/>
  <c r="X186" i="24"/>
  <c r="Y186" i="24"/>
  <c r="Z186" i="24"/>
  <c r="W187" i="24"/>
  <c r="X187" i="24"/>
  <c r="Y187" i="24"/>
  <c r="W188" i="24"/>
  <c r="X188" i="24"/>
  <c r="Y188" i="24"/>
  <c r="W189" i="24"/>
  <c r="X189" i="24"/>
  <c r="Y189" i="24"/>
  <c r="W190" i="24"/>
  <c r="X190" i="24"/>
  <c r="Y190" i="24"/>
  <c r="Y2" i="24"/>
  <c r="X2" i="24"/>
  <c r="W2" i="24"/>
  <c r="Z4" i="24" l="1"/>
  <c r="Z188" i="24"/>
  <c r="Z178" i="24"/>
  <c r="Z138" i="24"/>
  <c r="Z16" i="24"/>
  <c r="Z8" i="24"/>
  <c r="Z140" i="24"/>
  <c r="Z132" i="24"/>
  <c r="Z182" i="24"/>
  <c r="Z158" i="24"/>
  <c r="Z142" i="24"/>
  <c r="Z20" i="24"/>
  <c r="T11" i="1"/>
  <c r="B14" i="1" s="1"/>
  <c r="Z38" i="24"/>
  <c r="Z176" i="24"/>
  <c r="Z144" i="24"/>
  <c r="Z6" i="24"/>
  <c r="Z181" i="24"/>
  <c r="Z174" i="24"/>
  <c r="Z2" i="24"/>
  <c r="Z134" i="24"/>
  <c r="Z126" i="24"/>
  <c r="Z113" i="24"/>
  <c r="Z110" i="24"/>
  <c r="Z36" i="24"/>
  <c r="Z149" i="24"/>
  <c r="Z54" i="24"/>
  <c r="Z22" i="24"/>
  <c r="Z12" i="24"/>
  <c r="Z190" i="24"/>
  <c r="Z112" i="24"/>
  <c r="Z88" i="24"/>
  <c r="Z165" i="24"/>
  <c r="Z172" i="24"/>
  <c r="Z156" i="24"/>
  <c r="Z148" i="24"/>
  <c r="Z92" i="24"/>
  <c r="Z84" i="24"/>
  <c r="Z183" i="24"/>
  <c r="Z185" i="24"/>
  <c r="Z187" i="24"/>
  <c r="Z111" i="24"/>
  <c r="Z95" i="24"/>
  <c r="Z189" i="24"/>
  <c r="Z173" i="24"/>
  <c r="Z160" i="24"/>
  <c r="Z152" i="24"/>
  <c r="Z124" i="24"/>
  <c r="Z108" i="24"/>
  <c r="Z100" i="24"/>
  <c r="Z58" i="24"/>
  <c r="Z30" i="24"/>
  <c r="Z170" i="24"/>
  <c r="Z118" i="24"/>
  <c r="Z47" i="24"/>
  <c r="Z32" i="24"/>
  <c r="Z17" i="24"/>
  <c r="Z177" i="24"/>
  <c r="Z162" i="24"/>
  <c r="Z89" i="24"/>
  <c r="Z24" i="24"/>
  <c r="Z179" i="24"/>
  <c r="Z164" i="24"/>
  <c r="Z159" i="24"/>
  <c r="Z146" i="24"/>
  <c r="Z136" i="24"/>
  <c r="Z73" i="24"/>
  <c r="Z60" i="24"/>
  <c r="Z44" i="24"/>
  <c r="Z14" i="24"/>
  <c r="Z62" i="24"/>
  <c r="Z46" i="24"/>
  <c r="Z114" i="24"/>
  <c r="Z72" i="24"/>
  <c r="Z117" i="24"/>
  <c r="Z166" i="24"/>
  <c r="Z150" i="24"/>
  <c r="Z130" i="24"/>
  <c r="Z40" i="24"/>
  <c r="Z33" i="24"/>
  <c r="Z10" i="24"/>
  <c r="Z143" i="24"/>
  <c r="Z64" i="24"/>
  <c r="Z127" i="24"/>
  <c r="Z104" i="24"/>
  <c r="Z86" i="24"/>
  <c r="Z81" i="24"/>
  <c r="Z78" i="24"/>
  <c r="Z63" i="24"/>
  <c r="Z31" i="24"/>
  <c r="Z15" i="24"/>
  <c r="Z137" i="24"/>
  <c r="Z106" i="24"/>
  <c r="Z101" i="24"/>
  <c r="Z96" i="24"/>
  <c r="Z42" i="24"/>
  <c r="Z133" i="24"/>
  <c r="Z82" i="24"/>
  <c r="Z169" i="24"/>
  <c r="Z121" i="24"/>
  <c r="Z98" i="24"/>
  <c r="Z90" i="24"/>
  <c r="Z85" i="24"/>
  <c r="Z80" i="24"/>
  <c r="Z57" i="24"/>
  <c r="Z37" i="24"/>
  <c r="Z21" i="24"/>
  <c r="Z5" i="24"/>
  <c r="Z69" i="24"/>
  <c r="Z168" i="24"/>
  <c r="Z153" i="24"/>
  <c r="Z120" i="24"/>
  <c r="Z102" i="24"/>
  <c r="Z97" i="24"/>
  <c r="Z94" i="24"/>
  <c r="Z79" i="24"/>
  <c r="Z56" i="24"/>
  <c r="Z128" i="24"/>
  <c r="Z105" i="24"/>
  <c r="Z41" i="24"/>
  <c r="Z25" i="24"/>
  <c r="Z9" i="24"/>
  <c r="Z53" i="24"/>
  <c r="Z48" i="24"/>
  <c r="Z167" i="24"/>
  <c r="Z151" i="24"/>
  <c r="Z135" i="24"/>
  <c r="Z119" i="24"/>
  <c r="Z103" i="24"/>
  <c r="Z87" i="24"/>
  <c r="Z71" i="24"/>
  <c r="Z55" i="24"/>
  <c r="Z39" i="24"/>
  <c r="Z23" i="24"/>
  <c r="Z7" i="24"/>
  <c r="Z171" i="24"/>
  <c r="Z155" i="24"/>
  <c r="Z139" i="24"/>
  <c r="Z123" i="24"/>
  <c r="Z107" i="24"/>
  <c r="Z91" i="24"/>
  <c r="Z75" i="24"/>
  <c r="Z59" i="24"/>
  <c r="Z43" i="24"/>
  <c r="Z27" i="24"/>
  <c r="Z11" i="24"/>
  <c r="Z157" i="24"/>
  <c r="Z141" i="24"/>
  <c r="Z125" i="24"/>
  <c r="Z109" i="24"/>
  <c r="Z93" i="24"/>
  <c r="Z77" i="24"/>
  <c r="Z61" i="24"/>
  <c r="Z45" i="24"/>
  <c r="Z29" i="24"/>
  <c r="Z13" i="24"/>
  <c r="Z145" i="24"/>
  <c r="Z161" i="24"/>
  <c r="Z129" i="24"/>
  <c r="Z163" i="24"/>
  <c r="Z147" i="24"/>
  <c r="Z131" i="24"/>
  <c r="Z115" i="24"/>
  <c r="Z99" i="24"/>
  <c r="Z83" i="24"/>
  <c r="Z67" i="24"/>
  <c r="Z51" i="24"/>
  <c r="Z35" i="24"/>
  <c r="Z19" i="24"/>
  <c r="Z3" i="24"/>
  <c r="W1" i="24" l="1"/>
  <c r="J15" i="24" s="1"/>
  <c r="G30" i="19"/>
  <c r="N28" i="19"/>
  <c r="I12" i="24" l="1"/>
  <c r="C14" i="24"/>
  <c r="I16" i="24"/>
  <c r="C12" i="24"/>
  <c r="I10" i="24"/>
  <c r="L8" i="24"/>
  <c r="L13" i="24"/>
  <c r="C18" i="24"/>
  <c r="C17" i="24"/>
  <c r="I11" i="24"/>
  <c r="L17" i="24"/>
  <c r="I17" i="24"/>
  <c r="J12" i="24"/>
  <c r="C15" i="24"/>
  <c r="C11" i="24"/>
  <c r="L18" i="24"/>
  <c r="I13" i="24"/>
  <c r="L11" i="24"/>
  <c r="J14" i="24"/>
  <c r="J17" i="24"/>
  <c r="J18" i="24"/>
  <c r="L10" i="24"/>
  <c r="I8" i="24"/>
  <c r="I14" i="24"/>
  <c r="C16" i="24"/>
  <c r="L9" i="24"/>
  <c r="I9" i="24"/>
  <c r="J10" i="24"/>
  <c r="C8" i="24"/>
  <c r="J11" i="24"/>
  <c r="J8" i="24"/>
  <c r="J16" i="24"/>
  <c r="L15" i="24"/>
  <c r="L16" i="24"/>
  <c r="C9" i="24"/>
  <c r="J4" i="24"/>
  <c r="C21" i="24" s="1"/>
  <c r="L14" i="24"/>
  <c r="I15" i="24"/>
  <c r="I18" i="24"/>
  <c r="J9" i="24"/>
  <c r="L12" i="24"/>
  <c r="C13" i="24"/>
  <c r="J13" i="24"/>
  <c r="C10" i="24"/>
  <c r="O34" i="4"/>
  <c r="O35" i="4"/>
  <c r="O36" i="4"/>
  <c r="O37" i="4"/>
  <c r="O38" i="4"/>
  <c r="O39" i="4"/>
  <c r="B34" i="4" l="1"/>
  <c r="C34" i="4"/>
  <c r="E34" i="4"/>
  <c r="B35" i="4"/>
  <c r="C35" i="4"/>
  <c r="E35" i="4"/>
  <c r="B36" i="4"/>
  <c r="C36" i="4"/>
  <c r="E36" i="4"/>
  <c r="B37" i="4"/>
  <c r="C37" i="4"/>
  <c r="E37" i="4"/>
  <c r="B38" i="4"/>
  <c r="C38" i="4"/>
  <c r="E38" i="4"/>
  <c r="B39" i="4"/>
  <c r="C39" i="4"/>
  <c r="E39" i="4"/>
  <c r="B40" i="4"/>
  <c r="C40" i="4"/>
  <c r="E40" i="4"/>
  <c r="B41" i="4"/>
  <c r="C41" i="4"/>
  <c r="E41" i="4"/>
  <c r="B42" i="4"/>
  <c r="C42" i="4"/>
  <c r="E42" i="4"/>
  <c r="B43" i="4"/>
  <c r="C43" i="4"/>
  <c r="E43" i="4"/>
  <c r="B44" i="4"/>
  <c r="C44" i="4"/>
  <c r="E44" i="4"/>
  <c r="P33" i="4"/>
  <c r="Z33" i="4"/>
  <c r="AA33" i="4"/>
  <c r="AG33" i="4"/>
  <c r="AH33" i="4" s="1"/>
  <c r="Y28" i="19" s="1"/>
  <c r="P34" i="4"/>
  <c r="Z34" i="4"/>
  <c r="AA34" i="4"/>
  <c r="AG34" i="4"/>
  <c r="AH34" i="4" s="1"/>
  <c r="Y29" i="19" s="1"/>
  <c r="P35" i="4"/>
  <c r="Z35" i="4"/>
  <c r="AA35" i="4"/>
  <c r="AG35" i="4"/>
  <c r="AH35" i="4" s="1"/>
  <c r="Y30" i="19" s="1"/>
  <c r="P36" i="4"/>
  <c r="Z36" i="4"/>
  <c r="AA36" i="4"/>
  <c r="AG36" i="4"/>
  <c r="AH36" i="4" s="1"/>
  <c r="Y31" i="19" s="1"/>
  <c r="N33" i="4"/>
  <c r="O33" i="4"/>
  <c r="N34" i="4"/>
  <c r="B33" i="4"/>
  <c r="C33" i="4"/>
  <c r="E33" i="4"/>
  <c r="M43" i="4" l="1"/>
  <c r="J43" i="4"/>
  <c r="M44" i="4"/>
  <c r="J44" i="4"/>
  <c r="M38" i="4"/>
  <c r="M40" i="4"/>
  <c r="M37" i="4"/>
  <c r="M34" i="4"/>
  <c r="M42" i="4"/>
  <c r="M39" i="4"/>
  <c r="M41" i="4"/>
  <c r="M36" i="4"/>
  <c r="W35" i="4"/>
  <c r="M35" i="4"/>
  <c r="M33" i="4"/>
  <c r="W34" i="4"/>
  <c r="V34" i="4"/>
  <c r="AD34" i="4"/>
  <c r="W36" i="4"/>
  <c r="W33" i="4"/>
  <c r="V33" i="4"/>
  <c r="V36" i="4"/>
  <c r="AD33" i="4"/>
  <c r="R33" i="4"/>
  <c r="AL33" i="4" s="1"/>
  <c r="AD35" i="4"/>
  <c r="V35" i="4"/>
  <c r="R34" i="4"/>
  <c r="AL34" i="4" s="1"/>
  <c r="AD36" i="4"/>
  <c r="F3" i="5" l="1"/>
  <c r="C2" i="6" s="1"/>
  <c r="A4" i="5"/>
  <c r="C4" i="5"/>
  <c r="B3" i="6" s="1"/>
  <c r="E4" i="5"/>
  <c r="C3" i="6"/>
  <c r="J4" i="5"/>
  <c r="N4" i="5"/>
  <c r="A5" i="5"/>
  <c r="C5" i="5"/>
  <c r="B4" i="6" s="1"/>
  <c r="E5" i="5"/>
  <c r="J5" i="5"/>
  <c r="N5" i="5"/>
  <c r="A6" i="5"/>
  <c r="C6" i="5"/>
  <c r="E6" i="5"/>
  <c r="J6" i="5"/>
  <c r="N6" i="5"/>
  <c r="A7" i="5"/>
  <c r="C7" i="5"/>
  <c r="B6" i="6" s="1"/>
  <c r="E7" i="5"/>
  <c r="J7" i="5"/>
  <c r="N7" i="5"/>
  <c r="A8" i="5"/>
  <c r="O8" i="5" s="1"/>
  <c r="C8" i="5"/>
  <c r="B7" i="6" s="1"/>
  <c r="E8" i="5"/>
  <c r="J8" i="5"/>
  <c r="N8" i="5"/>
  <c r="A9" i="5"/>
  <c r="B9" i="5" s="1"/>
  <c r="C9" i="5"/>
  <c r="B8" i="6" s="1"/>
  <c r="E9" i="5"/>
  <c r="C8" i="6"/>
  <c r="J9" i="5"/>
  <c r="N9" i="5"/>
  <c r="A10" i="5"/>
  <c r="B10" i="5" s="1"/>
  <c r="C10" i="5"/>
  <c r="E10" i="5"/>
  <c r="C9" i="6"/>
  <c r="J10" i="5"/>
  <c r="N10" i="5"/>
  <c r="A11" i="5"/>
  <c r="B11" i="5" s="1"/>
  <c r="C11" i="5"/>
  <c r="E11" i="5"/>
  <c r="C10" i="6"/>
  <c r="J11" i="5"/>
  <c r="N11" i="5"/>
  <c r="A12" i="5"/>
  <c r="C12" i="5"/>
  <c r="B11" i="6" s="1"/>
  <c r="E12" i="5"/>
  <c r="J12" i="5"/>
  <c r="N12" i="5"/>
  <c r="A13" i="5"/>
  <c r="B13" i="5" s="1"/>
  <c r="C13" i="5"/>
  <c r="B12" i="6" s="1"/>
  <c r="E13" i="5"/>
  <c r="C12" i="6"/>
  <c r="J13" i="5"/>
  <c r="N13" i="5"/>
  <c r="A14" i="5"/>
  <c r="B14" i="5" s="1"/>
  <c r="C14" i="5"/>
  <c r="B13" i="6" s="1"/>
  <c r="E14" i="5"/>
  <c r="J14" i="5"/>
  <c r="N14" i="5"/>
  <c r="A15" i="5"/>
  <c r="C15" i="5"/>
  <c r="B14" i="6" s="1"/>
  <c r="E15" i="5"/>
  <c r="J15" i="5"/>
  <c r="N15" i="5"/>
  <c r="A16" i="5"/>
  <c r="B16" i="5" s="1"/>
  <c r="C16" i="5"/>
  <c r="E16" i="5"/>
  <c r="J16" i="5"/>
  <c r="N16" i="5"/>
  <c r="A17" i="5"/>
  <c r="B17" i="5" s="1"/>
  <c r="C17" i="5"/>
  <c r="B16" i="6" s="1"/>
  <c r="E17" i="5"/>
  <c r="J17" i="5"/>
  <c r="N17" i="5"/>
  <c r="A18" i="5"/>
  <c r="B18" i="5" s="1"/>
  <c r="C18" i="5"/>
  <c r="E18" i="5"/>
  <c r="J18" i="5"/>
  <c r="N18" i="5"/>
  <c r="A19" i="5"/>
  <c r="C19" i="5"/>
  <c r="B18" i="6" s="1"/>
  <c r="E19" i="5"/>
  <c r="J19" i="5"/>
  <c r="N19" i="5"/>
  <c r="A20" i="5"/>
  <c r="C20" i="5"/>
  <c r="E20" i="5"/>
  <c r="J20" i="5"/>
  <c r="N20" i="5"/>
  <c r="A21" i="5"/>
  <c r="B21" i="5" s="1"/>
  <c r="C21" i="5"/>
  <c r="E21" i="5"/>
  <c r="C20" i="6"/>
  <c r="J21" i="5"/>
  <c r="N21" i="5"/>
  <c r="A22" i="5"/>
  <c r="B22" i="5" s="1"/>
  <c r="C22" i="5"/>
  <c r="B21" i="6" s="1"/>
  <c r="E22" i="5"/>
  <c r="C21" i="6"/>
  <c r="J22" i="5"/>
  <c r="N22" i="5"/>
  <c r="A23" i="5"/>
  <c r="B23" i="5" s="1"/>
  <c r="C23" i="5"/>
  <c r="B22" i="6" s="1"/>
  <c r="E23" i="5"/>
  <c r="J23" i="5"/>
  <c r="N23" i="5"/>
  <c r="A24" i="5"/>
  <c r="C24" i="5"/>
  <c r="E24" i="5"/>
  <c r="J24" i="5"/>
  <c r="N24" i="5"/>
  <c r="A25" i="5"/>
  <c r="B25" i="5" s="1"/>
  <c r="C25" i="5"/>
  <c r="B24" i="6" s="1"/>
  <c r="E25" i="5"/>
  <c r="J25" i="5"/>
  <c r="N25" i="5"/>
  <c r="A26" i="5"/>
  <c r="B26" i="5" s="1"/>
  <c r="C26" i="5"/>
  <c r="E26" i="5"/>
  <c r="J26" i="5"/>
  <c r="N26" i="5"/>
  <c r="A27" i="5"/>
  <c r="C27" i="5"/>
  <c r="E27" i="5"/>
  <c r="C26" i="6"/>
  <c r="J27" i="5"/>
  <c r="N27" i="5"/>
  <c r="A28" i="5"/>
  <c r="C28" i="5"/>
  <c r="B27" i="6" s="1"/>
  <c r="E28" i="5"/>
  <c r="C27" i="6"/>
  <c r="J28" i="5"/>
  <c r="N28" i="5"/>
  <c r="A29" i="5"/>
  <c r="B29" i="5" s="1"/>
  <c r="C29" i="5"/>
  <c r="E29" i="5"/>
  <c r="C28" i="6"/>
  <c r="J29" i="5"/>
  <c r="N29" i="5"/>
  <c r="A30" i="5"/>
  <c r="B30" i="5" s="1"/>
  <c r="C30" i="5"/>
  <c r="B29" i="6" s="1"/>
  <c r="E30" i="5"/>
  <c r="J30" i="5"/>
  <c r="N30" i="5"/>
  <c r="A31" i="5"/>
  <c r="B31" i="5" s="1"/>
  <c r="C31" i="5"/>
  <c r="B30" i="6" s="1"/>
  <c r="E31" i="5"/>
  <c r="J31" i="5"/>
  <c r="N31" i="5"/>
  <c r="A32" i="5"/>
  <c r="C32" i="5"/>
  <c r="E32" i="5"/>
  <c r="J32" i="5"/>
  <c r="N32" i="5"/>
  <c r="A33" i="5"/>
  <c r="B33" i="5" s="1"/>
  <c r="C33" i="5"/>
  <c r="E33" i="5"/>
  <c r="J33" i="5"/>
  <c r="N33" i="5"/>
  <c r="A34" i="5"/>
  <c r="C34" i="5"/>
  <c r="B33" i="6" s="1"/>
  <c r="E34" i="5"/>
  <c r="J34" i="5"/>
  <c r="N34" i="5"/>
  <c r="A35" i="5"/>
  <c r="B35" i="5" s="1"/>
  <c r="C35" i="5"/>
  <c r="E35" i="5"/>
  <c r="C34" i="6"/>
  <c r="J35" i="5"/>
  <c r="N35" i="5"/>
  <c r="A36" i="5"/>
  <c r="C36" i="5"/>
  <c r="E36" i="5"/>
  <c r="C35" i="6"/>
  <c r="J36" i="5"/>
  <c r="N36" i="5"/>
  <c r="A37" i="5"/>
  <c r="B37" i="5" s="1"/>
  <c r="C37" i="5"/>
  <c r="E37" i="5"/>
  <c r="C36" i="6"/>
  <c r="J37" i="5"/>
  <c r="N37" i="5"/>
  <c r="A38" i="5"/>
  <c r="B38" i="5" s="1"/>
  <c r="C38" i="5"/>
  <c r="B37" i="6" s="1"/>
  <c r="E38" i="5"/>
  <c r="C37" i="6"/>
  <c r="J38" i="5"/>
  <c r="N38" i="5"/>
  <c r="A39" i="5"/>
  <c r="B39" i="5" s="1"/>
  <c r="C39" i="5"/>
  <c r="B38" i="6" s="1"/>
  <c r="E39" i="5"/>
  <c r="J39" i="5"/>
  <c r="N39" i="5"/>
  <c r="A40" i="5"/>
  <c r="C40" i="5"/>
  <c r="E40" i="5"/>
  <c r="J40" i="5"/>
  <c r="N40" i="5"/>
  <c r="A41" i="5"/>
  <c r="C41" i="5"/>
  <c r="E41" i="5"/>
  <c r="J41" i="5"/>
  <c r="N41" i="5"/>
  <c r="A42" i="5"/>
  <c r="C42" i="5"/>
  <c r="B41" i="6" s="1"/>
  <c r="E42" i="5"/>
  <c r="C41" i="6"/>
  <c r="J42" i="5"/>
  <c r="N42" i="5"/>
  <c r="A43" i="5"/>
  <c r="C43" i="5"/>
  <c r="E43" i="5"/>
  <c r="J43" i="5"/>
  <c r="N43" i="5"/>
  <c r="A44" i="5"/>
  <c r="C44" i="5"/>
  <c r="E44" i="5"/>
  <c r="J44" i="5"/>
  <c r="N44" i="5"/>
  <c r="A45" i="5"/>
  <c r="B45" i="5" s="1"/>
  <c r="C45" i="5"/>
  <c r="B44" i="6" s="1"/>
  <c r="E45" i="5"/>
  <c r="C44" i="6"/>
  <c r="J45" i="5"/>
  <c r="N45" i="5"/>
  <c r="A46" i="5"/>
  <c r="B46" i="5" s="1"/>
  <c r="C46" i="5"/>
  <c r="B45" i="6" s="1"/>
  <c r="E46" i="5"/>
  <c r="J46" i="5"/>
  <c r="N46" i="5"/>
  <c r="A47" i="5"/>
  <c r="B47" i="5" s="1"/>
  <c r="C47" i="5"/>
  <c r="B46" i="6" s="1"/>
  <c r="E47" i="5"/>
  <c r="J47" i="5"/>
  <c r="N47" i="5"/>
  <c r="A48" i="5"/>
  <c r="B48" i="5" s="1"/>
  <c r="C48" i="5"/>
  <c r="B47" i="6" s="1"/>
  <c r="E48" i="5"/>
  <c r="J48" i="5"/>
  <c r="N48" i="5"/>
  <c r="A49" i="5"/>
  <c r="B49" i="5" s="1"/>
  <c r="C49" i="5"/>
  <c r="E49" i="5"/>
  <c r="J49" i="5"/>
  <c r="N49" i="5"/>
  <c r="A50" i="5"/>
  <c r="C50" i="5"/>
  <c r="B49" i="6" s="1"/>
  <c r="E50" i="5"/>
  <c r="J50" i="5"/>
  <c r="N50" i="5"/>
  <c r="A51" i="5"/>
  <c r="B51" i="5" s="1"/>
  <c r="C51" i="5"/>
  <c r="B50" i="6" s="1"/>
  <c r="E51" i="5"/>
  <c r="J51" i="5"/>
  <c r="N51" i="5"/>
  <c r="A52" i="5"/>
  <c r="C52" i="5"/>
  <c r="E52" i="5"/>
  <c r="J52" i="5"/>
  <c r="N52" i="5"/>
  <c r="A53" i="5"/>
  <c r="B53" i="5" s="1"/>
  <c r="C53" i="5"/>
  <c r="E53" i="5"/>
  <c r="C52" i="6"/>
  <c r="J53" i="5"/>
  <c r="N53" i="5"/>
  <c r="A54" i="5"/>
  <c r="B54" i="5" s="1"/>
  <c r="C54" i="5"/>
  <c r="B53" i="6" s="1"/>
  <c r="E54" i="5"/>
  <c r="J54" i="5"/>
  <c r="N54" i="5"/>
  <c r="A55" i="5"/>
  <c r="C55" i="5"/>
  <c r="E55" i="5"/>
  <c r="J55" i="5"/>
  <c r="N55" i="5"/>
  <c r="A56" i="5"/>
  <c r="B56" i="5" s="1"/>
  <c r="C56" i="5"/>
  <c r="E56" i="5"/>
  <c r="J56" i="5"/>
  <c r="N56" i="5"/>
  <c r="A57" i="5"/>
  <c r="C57" i="5"/>
  <c r="E57" i="5"/>
  <c r="J57" i="5"/>
  <c r="N57" i="5"/>
  <c r="A58" i="5"/>
  <c r="C58" i="5"/>
  <c r="B57" i="6" s="1"/>
  <c r="E58" i="5"/>
  <c r="J58" i="5"/>
  <c r="N58" i="5"/>
  <c r="A59" i="5"/>
  <c r="B59" i="5" s="1"/>
  <c r="C59" i="5"/>
  <c r="B58" i="6" s="1"/>
  <c r="E59" i="5"/>
  <c r="J59" i="5"/>
  <c r="N59" i="5"/>
  <c r="A60" i="5"/>
  <c r="C60" i="5"/>
  <c r="E60" i="5"/>
  <c r="J60" i="5"/>
  <c r="N60" i="5"/>
  <c r="A61" i="5"/>
  <c r="B61" i="5" s="1"/>
  <c r="C61" i="5"/>
  <c r="B60" i="6" s="1"/>
  <c r="E61" i="5"/>
  <c r="C60" i="6"/>
  <c r="J61" i="5"/>
  <c r="N61" i="5"/>
  <c r="A62" i="5"/>
  <c r="B62" i="5" s="1"/>
  <c r="C62" i="5"/>
  <c r="B61" i="6" s="1"/>
  <c r="E62" i="5"/>
  <c r="J62" i="5"/>
  <c r="N62" i="5"/>
  <c r="A63" i="5"/>
  <c r="C63" i="5"/>
  <c r="E63" i="5"/>
  <c r="J63" i="5"/>
  <c r="N63" i="5"/>
  <c r="A64" i="5"/>
  <c r="B64" i="5" s="1"/>
  <c r="C64" i="5"/>
  <c r="B63" i="6" s="1"/>
  <c r="E63" i="6" s="1"/>
  <c r="E64" i="5"/>
  <c r="J64" i="5"/>
  <c r="N64" i="5"/>
  <c r="A65" i="5"/>
  <c r="C65" i="5"/>
  <c r="E65" i="5"/>
  <c r="J65" i="5"/>
  <c r="N65" i="5"/>
  <c r="A66" i="5"/>
  <c r="C66" i="5"/>
  <c r="B65" i="6" s="1"/>
  <c r="E66" i="5"/>
  <c r="J66" i="5"/>
  <c r="N66" i="5"/>
  <c r="A67" i="5"/>
  <c r="C67" i="5"/>
  <c r="E67" i="5"/>
  <c r="J67" i="5"/>
  <c r="N67" i="5"/>
  <c r="A68" i="5"/>
  <c r="C68" i="5"/>
  <c r="B67" i="6" s="1"/>
  <c r="E68" i="5"/>
  <c r="J68" i="5"/>
  <c r="N68" i="5"/>
  <c r="A69" i="5"/>
  <c r="B69" i="5" s="1"/>
  <c r="C69" i="5"/>
  <c r="B68" i="6" s="1"/>
  <c r="E69" i="5"/>
  <c r="C68" i="6"/>
  <c r="J69" i="5"/>
  <c r="N69" i="5"/>
  <c r="A70" i="5"/>
  <c r="B70" i="5" s="1"/>
  <c r="C70" i="5"/>
  <c r="B69" i="6" s="1"/>
  <c r="E70" i="5"/>
  <c r="J70" i="5"/>
  <c r="N70" i="5"/>
  <c r="A71" i="5"/>
  <c r="B71" i="5" s="1"/>
  <c r="C71" i="5"/>
  <c r="E71" i="5"/>
  <c r="J71" i="5"/>
  <c r="N71" i="5"/>
  <c r="A72" i="5"/>
  <c r="C72" i="5"/>
  <c r="B71" i="6" s="1"/>
  <c r="E72" i="5"/>
  <c r="J72" i="5"/>
  <c r="N72" i="5"/>
  <c r="A73" i="5"/>
  <c r="C73" i="5"/>
  <c r="B72" i="6" s="1"/>
  <c r="E73" i="5"/>
  <c r="J73" i="5"/>
  <c r="N73" i="5"/>
  <c r="A74" i="5"/>
  <c r="C74" i="5"/>
  <c r="E74" i="5"/>
  <c r="J74" i="5"/>
  <c r="N74" i="5"/>
  <c r="A75" i="5"/>
  <c r="C75" i="5"/>
  <c r="B74" i="6" s="1"/>
  <c r="E74" i="6" s="1"/>
  <c r="E75" i="5"/>
  <c r="J75" i="5"/>
  <c r="N75" i="5"/>
  <c r="A76" i="5"/>
  <c r="C76" i="5"/>
  <c r="B75" i="6" s="1"/>
  <c r="E76" i="5"/>
  <c r="J76" i="5"/>
  <c r="N76" i="5"/>
  <c r="A77" i="5"/>
  <c r="B77" i="5" s="1"/>
  <c r="C77" i="5"/>
  <c r="E77" i="5"/>
  <c r="C76" i="6"/>
  <c r="J77" i="5"/>
  <c r="N77" i="5"/>
  <c r="A78" i="5"/>
  <c r="B78" i="5" s="1"/>
  <c r="C78" i="5"/>
  <c r="B77" i="6" s="1"/>
  <c r="E78" i="5"/>
  <c r="J78" i="5"/>
  <c r="N78" i="5"/>
  <c r="A79" i="5"/>
  <c r="B79" i="5" s="1"/>
  <c r="C79" i="5"/>
  <c r="E79" i="5"/>
  <c r="J79" i="5"/>
  <c r="N79" i="5"/>
  <c r="A80" i="5"/>
  <c r="B80" i="5" s="1"/>
  <c r="C80" i="5"/>
  <c r="B79" i="6" s="1"/>
  <c r="E80" i="5"/>
  <c r="C79" i="6"/>
  <c r="J80" i="5"/>
  <c r="N80" i="5"/>
  <c r="A81" i="5"/>
  <c r="C81" i="5"/>
  <c r="B80" i="6" s="1"/>
  <c r="E81" i="5"/>
  <c r="J81" i="5"/>
  <c r="N81" i="5"/>
  <c r="A82" i="5"/>
  <c r="C82" i="5"/>
  <c r="B81" i="6" s="1"/>
  <c r="E82" i="5"/>
  <c r="J82" i="5"/>
  <c r="N82" i="5"/>
  <c r="A83" i="5"/>
  <c r="C83" i="5"/>
  <c r="E83" i="5"/>
  <c r="J83" i="5"/>
  <c r="N83" i="5"/>
  <c r="A84" i="5"/>
  <c r="C84" i="5"/>
  <c r="E84" i="5"/>
  <c r="J84" i="5"/>
  <c r="N84" i="5"/>
  <c r="A85" i="5"/>
  <c r="B85" i="5" s="1"/>
  <c r="C85" i="5"/>
  <c r="E85" i="5"/>
  <c r="C84" i="6"/>
  <c r="J85" i="5"/>
  <c r="N85" i="5"/>
  <c r="A86" i="5"/>
  <c r="B86" i="5" s="1"/>
  <c r="C86" i="5"/>
  <c r="B85" i="6" s="1"/>
  <c r="E86" i="5"/>
  <c r="J86" i="5"/>
  <c r="N86" i="5"/>
  <c r="A87" i="5"/>
  <c r="B87" i="5" s="1"/>
  <c r="C87" i="5"/>
  <c r="E87" i="5"/>
  <c r="J87" i="5"/>
  <c r="N87" i="5"/>
  <c r="A88" i="5"/>
  <c r="C88" i="5"/>
  <c r="E88" i="5"/>
  <c r="C87" i="6"/>
  <c r="J88" i="5"/>
  <c r="N88" i="5"/>
  <c r="A89" i="5"/>
  <c r="B89" i="5" s="1"/>
  <c r="C89" i="5"/>
  <c r="B88" i="6" s="1"/>
  <c r="E89" i="5"/>
  <c r="J89" i="5"/>
  <c r="N89" i="5"/>
  <c r="A90" i="5"/>
  <c r="C90" i="5"/>
  <c r="E90" i="5"/>
  <c r="J90" i="5"/>
  <c r="N90" i="5"/>
  <c r="A91" i="5"/>
  <c r="B91" i="5" s="1"/>
  <c r="C91" i="5"/>
  <c r="B90" i="6" s="1"/>
  <c r="G90" i="6" s="1"/>
  <c r="E91" i="5"/>
  <c r="C90" i="6"/>
  <c r="J91" i="5"/>
  <c r="N91" i="5"/>
  <c r="A92" i="5"/>
  <c r="C92" i="5"/>
  <c r="B91" i="6" s="1"/>
  <c r="G91" i="6" s="1"/>
  <c r="E92" i="5"/>
  <c r="J92" i="5"/>
  <c r="N92" i="5"/>
  <c r="A93" i="5"/>
  <c r="B93" i="5" s="1"/>
  <c r="C93" i="5"/>
  <c r="B92" i="6" s="1"/>
  <c r="G92" i="6" s="1"/>
  <c r="E93" i="5"/>
  <c r="J93" i="5"/>
  <c r="N93" i="5"/>
  <c r="A94" i="5"/>
  <c r="C94" i="5"/>
  <c r="B93" i="6" s="1"/>
  <c r="G93" i="6" s="1"/>
  <c r="E94" i="5"/>
  <c r="J94" i="5"/>
  <c r="N94" i="5"/>
  <c r="A95" i="5"/>
  <c r="B95" i="5" s="1"/>
  <c r="C95" i="5"/>
  <c r="B94" i="6" s="1"/>
  <c r="G94" i="6" s="1"/>
  <c r="E95" i="5"/>
  <c r="J95" i="5"/>
  <c r="N95" i="5"/>
  <c r="A96" i="5"/>
  <c r="C96" i="5"/>
  <c r="B95" i="6" s="1"/>
  <c r="E96" i="5"/>
  <c r="J96" i="5"/>
  <c r="N96" i="5"/>
  <c r="A97" i="5"/>
  <c r="B97" i="5" s="1"/>
  <c r="C97" i="5"/>
  <c r="B96" i="6" s="1"/>
  <c r="G96" i="6" s="1"/>
  <c r="E97" i="5"/>
  <c r="J97" i="5"/>
  <c r="N97" i="5"/>
  <c r="A98" i="5"/>
  <c r="C98" i="5"/>
  <c r="B97" i="6" s="1"/>
  <c r="G97" i="6" s="1"/>
  <c r="E98" i="5"/>
  <c r="J98" i="5"/>
  <c r="N98" i="5"/>
  <c r="A99" i="5"/>
  <c r="B99" i="5" s="1"/>
  <c r="C99" i="5"/>
  <c r="B98" i="6" s="1"/>
  <c r="G98" i="6" s="1"/>
  <c r="E99" i="5"/>
  <c r="J99" i="5"/>
  <c r="N99" i="5"/>
  <c r="A100" i="5"/>
  <c r="B100" i="5" s="1"/>
  <c r="C100" i="5"/>
  <c r="B99" i="6" s="1"/>
  <c r="G99" i="6" s="1"/>
  <c r="E100" i="5"/>
  <c r="J100" i="5"/>
  <c r="N100" i="5"/>
  <c r="A101" i="5"/>
  <c r="B101" i="5" s="1"/>
  <c r="C101" i="5"/>
  <c r="B100" i="6" s="1"/>
  <c r="G100" i="6" s="1"/>
  <c r="E101" i="5"/>
  <c r="J101" i="5"/>
  <c r="N101" i="5"/>
  <c r="A102" i="5"/>
  <c r="C102" i="5"/>
  <c r="E102" i="5"/>
  <c r="J102" i="5"/>
  <c r="N102" i="5"/>
  <c r="A103" i="5"/>
  <c r="B103" i="5" s="1"/>
  <c r="C103" i="5"/>
  <c r="B102" i="6" s="1"/>
  <c r="G102" i="6" s="1"/>
  <c r="E103" i="5"/>
  <c r="J103" i="5"/>
  <c r="N103" i="5"/>
  <c r="A104" i="5"/>
  <c r="C104" i="5"/>
  <c r="E104" i="5"/>
  <c r="J104" i="5"/>
  <c r="N104" i="5"/>
  <c r="A105" i="5"/>
  <c r="B105" i="5" s="1"/>
  <c r="C105" i="5"/>
  <c r="B104" i="6" s="1"/>
  <c r="G104" i="6" s="1"/>
  <c r="E105" i="5"/>
  <c r="C104" i="6"/>
  <c r="J105" i="5"/>
  <c r="N105" i="5"/>
  <c r="A106" i="5"/>
  <c r="C106" i="5"/>
  <c r="E106" i="5"/>
  <c r="C105" i="6"/>
  <c r="J106" i="5"/>
  <c r="N106" i="5"/>
  <c r="A107" i="5"/>
  <c r="B107" i="5" s="1"/>
  <c r="C107" i="5"/>
  <c r="B106" i="6" s="1"/>
  <c r="G106" i="6" s="1"/>
  <c r="E107" i="5"/>
  <c r="J107" i="5"/>
  <c r="N107" i="5"/>
  <c r="A108" i="5"/>
  <c r="B108" i="5" s="1"/>
  <c r="C108" i="5"/>
  <c r="E108" i="5"/>
  <c r="C107" i="6"/>
  <c r="J108" i="5"/>
  <c r="N108" i="5"/>
  <c r="A109" i="5"/>
  <c r="B109" i="5" s="1"/>
  <c r="C109" i="5"/>
  <c r="B108" i="6" s="1"/>
  <c r="G108" i="6" s="1"/>
  <c r="E109" i="5"/>
  <c r="J109" i="5"/>
  <c r="N109" i="5"/>
  <c r="A110" i="5"/>
  <c r="C110" i="5"/>
  <c r="E110" i="5"/>
  <c r="J110" i="5"/>
  <c r="N110" i="5"/>
  <c r="A111" i="5"/>
  <c r="B111" i="5" s="1"/>
  <c r="C111" i="5"/>
  <c r="E111" i="5"/>
  <c r="C110" i="6"/>
  <c r="J111" i="5"/>
  <c r="N111" i="5"/>
  <c r="A112" i="5"/>
  <c r="C112" i="5"/>
  <c r="B111" i="6" s="1"/>
  <c r="G111" i="6" s="1"/>
  <c r="E112" i="5"/>
  <c r="J112" i="5"/>
  <c r="N112" i="5"/>
  <c r="A113" i="5"/>
  <c r="B113" i="5" s="1"/>
  <c r="C113" i="5"/>
  <c r="E113" i="5"/>
  <c r="J113" i="5"/>
  <c r="N113" i="5"/>
  <c r="A114" i="5"/>
  <c r="C114" i="5"/>
  <c r="B113" i="6" s="1"/>
  <c r="G113" i="6" s="1"/>
  <c r="E114" i="5"/>
  <c r="J114" i="5"/>
  <c r="N114" i="5"/>
  <c r="A115" i="5"/>
  <c r="B115" i="5" s="1"/>
  <c r="C115" i="5"/>
  <c r="B114" i="6" s="1"/>
  <c r="G114" i="6" s="1"/>
  <c r="E115" i="5"/>
  <c r="J115" i="5"/>
  <c r="N115" i="5"/>
  <c r="A116" i="5"/>
  <c r="C116" i="5"/>
  <c r="B115" i="6" s="1"/>
  <c r="G115" i="6" s="1"/>
  <c r="E116" i="5"/>
  <c r="J116" i="5"/>
  <c r="N116" i="5"/>
  <c r="A117" i="5"/>
  <c r="B117" i="5" s="1"/>
  <c r="C117" i="5"/>
  <c r="B116" i="6" s="1"/>
  <c r="G116" i="6" s="1"/>
  <c r="E117" i="5"/>
  <c r="J117" i="5"/>
  <c r="N117" i="5"/>
  <c r="A118" i="5"/>
  <c r="C118" i="5"/>
  <c r="E118" i="5"/>
  <c r="J118" i="5"/>
  <c r="N118" i="5"/>
  <c r="A119" i="5"/>
  <c r="B119" i="5" s="1"/>
  <c r="C119" i="5"/>
  <c r="E119" i="5"/>
  <c r="J119" i="5"/>
  <c r="N119" i="5"/>
  <c r="A120" i="5"/>
  <c r="B120" i="5" s="1"/>
  <c r="C120" i="5"/>
  <c r="B119" i="6" s="1"/>
  <c r="G119" i="6" s="1"/>
  <c r="E120" i="5"/>
  <c r="J120" i="5"/>
  <c r="N120" i="5"/>
  <c r="A121" i="5"/>
  <c r="B121" i="5" s="1"/>
  <c r="C121" i="5"/>
  <c r="B120" i="6" s="1"/>
  <c r="G120" i="6" s="1"/>
  <c r="E121" i="5"/>
  <c r="J121" i="5"/>
  <c r="N121" i="5"/>
  <c r="A122" i="5"/>
  <c r="C122" i="5"/>
  <c r="B121" i="6" s="1"/>
  <c r="G121" i="6" s="1"/>
  <c r="E122" i="5"/>
  <c r="J122" i="5"/>
  <c r="N122" i="5"/>
  <c r="A123" i="5"/>
  <c r="B123" i="5" s="1"/>
  <c r="C123" i="5"/>
  <c r="E123" i="5"/>
  <c r="J123" i="5"/>
  <c r="N123" i="5"/>
  <c r="A124" i="5"/>
  <c r="C124" i="5"/>
  <c r="B123" i="6" s="1"/>
  <c r="G123" i="6" s="1"/>
  <c r="E124" i="5"/>
  <c r="J124" i="5"/>
  <c r="N124" i="5"/>
  <c r="A125" i="5"/>
  <c r="B125" i="5" s="1"/>
  <c r="C125" i="5"/>
  <c r="B124" i="6" s="1"/>
  <c r="G124" i="6" s="1"/>
  <c r="E125" i="5"/>
  <c r="J125" i="5"/>
  <c r="N125" i="5"/>
  <c r="A126" i="5"/>
  <c r="C126" i="5"/>
  <c r="B125" i="6" s="1"/>
  <c r="G125" i="6" s="1"/>
  <c r="E126" i="5"/>
  <c r="J126" i="5"/>
  <c r="N126" i="5"/>
  <c r="A127" i="5"/>
  <c r="B127" i="5" s="1"/>
  <c r="C127" i="5"/>
  <c r="E127" i="5"/>
  <c r="J127" i="5"/>
  <c r="N127" i="5"/>
  <c r="A128" i="5"/>
  <c r="C128" i="5"/>
  <c r="E128" i="5"/>
  <c r="J128" i="5"/>
  <c r="N128" i="5"/>
  <c r="A129" i="5"/>
  <c r="B129" i="5" s="1"/>
  <c r="C129" i="5"/>
  <c r="B128" i="6" s="1"/>
  <c r="G128" i="6" s="1"/>
  <c r="E129" i="5"/>
  <c r="C128" i="6"/>
  <c r="J129" i="5"/>
  <c r="N129" i="5"/>
  <c r="A130" i="5"/>
  <c r="C130" i="5"/>
  <c r="B129" i="6" s="1"/>
  <c r="G129" i="6" s="1"/>
  <c r="E130" i="5"/>
  <c r="C129" i="6"/>
  <c r="J130" i="5"/>
  <c r="N130" i="5"/>
  <c r="A131" i="5"/>
  <c r="B131" i="5" s="1"/>
  <c r="C131" i="5"/>
  <c r="B130" i="6" s="1"/>
  <c r="E131" i="5"/>
  <c r="J131" i="5"/>
  <c r="N131" i="5"/>
  <c r="A132" i="5"/>
  <c r="C132" i="5"/>
  <c r="B131" i="6" s="1"/>
  <c r="E132" i="5"/>
  <c r="J132" i="5"/>
  <c r="N132" i="5"/>
  <c r="A133" i="5"/>
  <c r="B133" i="5" s="1"/>
  <c r="C133" i="5"/>
  <c r="B132" i="6" s="1"/>
  <c r="G132" i="6" s="1"/>
  <c r="E133" i="5"/>
  <c r="J133" i="5"/>
  <c r="N133" i="5"/>
  <c r="A134" i="5"/>
  <c r="C134" i="5"/>
  <c r="B133" i="6" s="1"/>
  <c r="G133" i="6" s="1"/>
  <c r="E134" i="5"/>
  <c r="J134" i="5"/>
  <c r="N134" i="5"/>
  <c r="A135" i="5"/>
  <c r="B135" i="5" s="1"/>
  <c r="C135" i="5"/>
  <c r="B134" i="6" s="1"/>
  <c r="G134" i="6" s="1"/>
  <c r="E135" i="5"/>
  <c r="J135" i="5"/>
  <c r="N135" i="5"/>
  <c r="A136" i="5"/>
  <c r="C136" i="5"/>
  <c r="E136" i="5"/>
  <c r="J136" i="5"/>
  <c r="N136" i="5"/>
  <c r="A137" i="5"/>
  <c r="B137" i="5" s="1"/>
  <c r="C137" i="5"/>
  <c r="E137" i="5"/>
  <c r="J137" i="5"/>
  <c r="N137" i="5"/>
  <c r="A138" i="5"/>
  <c r="C138" i="5"/>
  <c r="B137" i="6" s="1"/>
  <c r="G137" i="6" s="1"/>
  <c r="E138" i="5"/>
  <c r="J138" i="5"/>
  <c r="N138" i="5"/>
  <c r="A139" i="5"/>
  <c r="B139" i="5" s="1"/>
  <c r="C139" i="5"/>
  <c r="B138" i="6" s="1"/>
  <c r="G138" i="6" s="1"/>
  <c r="E139" i="5"/>
  <c r="J139" i="5"/>
  <c r="N139" i="5"/>
  <c r="A140" i="5"/>
  <c r="C140" i="5"/>
  <c r="E140" i="5"/>
  <c r="J140" i="5"/>
  <c r="N140" i="5"/>
  <c r="A141" i="5"/>
  <c r="B141" i="5" s="1"/>
  <c r="C141" i="5"/>
  <c r="E141" i="5"/>
  <c r="J141" i="5"/>
  <c r="N141" i="5"/>
  <c r="A142" i="5"/>
  <c r="C142" i="5"/>
  <c r="B141" i="6" s="1"/>
  <c r="G141" i="6" s="1"/>
  <c r="E142" i="5"/>
  <c r="J142" i="5"/>
  <c r="N142" i="5"/>
  <c r="A143" i="5"/>
  <c r="B143" i="5" s="1"/>
  <c r="C143" i="5"/>
  <c r="E143" i="5"/>
  <c r="J143" i="5"/>
  <c r="N143" i="5"/>
  <c r="A144" i="5"/>
  <c r="B144" i="5" s="1"/>
  <c r="C144" i="5"/>
  <c r="E144" i="5"/>
  <c r="J144" i="5"/>
  <c r="N144" i="5"/>
  <c r="A145" i="5"/>
  <c r="B145" i="5" s="1"/>
  <c r="C145" i="5"/>
  <c r="E145" i="5"/>
  <c r="J145" i="5"/>
  <c r="N145" i="5"/>
  <c r="A146" i="5"/>
  <c r="C146" i="5"/>
  <c r="B145" i="6" s="1"/>
  <c r="G145" i="6" s="1"/>
  <c r="E146" i="5"/>
  <c r="J146" i="5"/>
  <c r="N146" i="5"/>
  <c r="A147" i="5"/>
  <c r="B147" i="5" s="1"/>
  <c r="C147" i="5"/>
  <c r="B146" i="6" s="1"/>
  <c r="E147" i="5"/>
  <c r="J147" i="5"/>
  <c r="N147" i="5"/>
  <c r="A148" i="5"/>
  <c r="C148" i="5"/>
  <c r="E148" i="5"/>
  <c r="J148" i="5"/>
  <c r="N148" i="5"/>
  <c r="A149" i="5"/>
  <c r="B149" i="5" s="1"/>
  <c r="C149" i="5"/>
  <c r="E149" i="5"/>
  <c r="J149" i="5"/>
  <c r="N149" i="5"/>
  <c r="A150" i="5"/>
  <c r="C150" i="5"/>
  <c r="B149" i="6" s="1"/>
  <c r="G149" i="6" s="1"/>
  <c r="E150" i="5"/>
  <c r="C149" i="6"/>
  <c r="J150" i="5"/>
  <c r="N150" i="5"/>
  <c r="A151" i="5"/>
  <c r="B151" i="5" s="1"/>
  <c r="C151" i="5"/>
  <c r="B150" i="6" s="1"/>
  <c r="G150" i="6" s="1"/>
  <c r="E151" i="5"/>
  <c r="C150" i="6"/>
  <c r="J151" i="5"/>
  <c r="N151" i="5"/>
  <c r="A152" i="5"/>
  <c r="C152" i="5"/>
  <c r="B151" i="6" s="1"/>
  <c r="E152" i="5"/>
  <c r="J152" i="5"/>
  <c r="N152" i="5"/>
  <c r="A153" i="5"/>
  <c r="B153" i="5" s="1"/>
  <c r="C153" i="5"/>
  <c r="D153" i="5"/>
  <c r="E153" i="5"/>
  <c r="F153" i="5"/>
  <c r="C152" i="6" s="1"/>
  <c r="G153" i="5"/>
  <c r="H153" i="5"/>
  <c r="J153" i="5"/>
  <c r="K153" i="5"/>
  <c r="N153" i="5"/>
  <c r="B5" i="6"/>
  <c r="E5" i="6" s="1"/>
  <c r="C5" i="6"/>
  <c r="C6" i="6"/>
  <c r="C7" i="6"/>
  <c r="B9" i="6"/>
  <c r="B10" i="6"/>
  <c r="C11" i="6"/>
  <c r="C13" i="6"/>
  <c r="C14" i="6"/>
  <c r="B15" i="6"/>
  <c r="C15" i="6"/>
  <c r="C16" i="6"/>
  <c r="B17" i="6"/>
  <c r="C17" i="6"/>
  <c r="C18" i="6"/>
  <c r="B19" i="6"/>
  <c r="C19" i="6"/>
  <c r="B20" i="6"/>
  <c r="C22" i="6"/>
  <c r="B23" i="6"/>
  <c r="C23" i="6"/>
  <c r="C24" i="6"/>
  <c r="B25" i="6"/>
  <c r="C25" i="6"/>
  <c r="B26" i="6"/>
  <c r="B28" i="6"/>
  <c r="C29" i="6"/>
  <c r="C30" i="6"/>
  <c r="B31" i="6"/>
  <c r="C31" i="6"/>
  <c r="B32" i="6"/>
  <c r="C32" i="6"/>
  <c r="C33" i="6"/>
  <c r="B34" i="6"/>
  <c r="B35" i="6"/>
  <c r="B36" i="6"/>
  <c r="C38" i="6"/>
  <c r="B39" i="6"/>
  <c r="C39" i="6"/>
  <c r="B40" i="6"/>
  <c r="C40" i="6"/>
  <c r="B42" i="6"/>
  <c r="C42" i="6"/>
  <c r="B43" i="6"/>
  <c r="E43" i="6" s="1"/>
  <c r="C43" i="6"/>
  <c r="C45" i="6"/>
  <c r="C46" i="6"/>
  <c r="C47" i="6"/>
  <c r="B48" i="6"/>
  <c r="C48" i="6"/>
  <c r="C49" i="6"/>
  <c r="C50" i="6"/>
  <c r="B51" i="6"/>
  <c r="C51" i="6"/>
  <c r="B52" i="6"/>
  <c r="C53" i="6"/>
  <c r="B54" i="6"/>
  <c r="C54" i="6"/>
  <c r="B55" i="6"/>
  <c r="E55" i="6" s="1"/>
  <c r="C55" i="6"/>
  <c r="B56" i="6"/>
  <c r="E56" i="6" s="1"/>
  <c r="C56" i="6"/>
  <c r="C57" i="6"/>
  <c r="C58" i="6"/>
  <c r="B59" i="6"/>
  <c r="C59" i="6"/>
  <c r="C61" i="6"/>
  <c r="B62" i="6"/>
  <c r="C62" i="6"/>
  <c r="C63" i="6"/>
  <c r="B64" i="6"/>
  <c r="E64" i="6" s="1"/>
  <c r="C64" i="6"/>
  <c r="C65" i="6"/>
  <c r="B66" i="6"/>
  <c r="C66" i="6"/>
  <c r="C67" i="6"/>
  <c r="C69" i="6"/>
  <c r="B70" i="6"/>
  <c r="C70" i="6"/>
  <c r="C71" i="6"/>
  <c r="C72" i="6"/>
  <c r="B73" i="6"/>
  <c r="C73" i="6"/>
  <c r="C74" i="6"/>
  <c r="C75" i="6"/>
  <c r="B76" i="6"/>
  <c r="C77" i="6"/>
  <c r="B78" i="6"/>
  <c r="C78" i="6"/>
  <c r="C80" i="6"/>
  <c r="C81" i="6"/>
  <c r="B82" i="6"/>
  <c r="C82" i="6"/>
  <c r="B83" i="6"/>
  <c r="C83" i="6"/>
  <c r="B84" i="6"/>
  <c r="C85" i="6"/>
  <c r="B86" i="6"/>
  <c r="C86" i="6"/>
  <c r="B87" i="6"/>
  <c r="C88" i="6"/>
  <c r="B89" i="6"/>
  <c r="C89" i="6"/>
  <c r="C91" i="6"/>
  <c r="C92" i="6"/>
  <c r="C93" i="6"/>
  <c r="C94" i="6"/>
  <c r="C95" i="6"/>
  <c r="C96" i="6"/>
  <c r="C97" i="6"/>
  <c r="C98" i="6"/>
  <c r="C99" i="6"/>
  <c r="C100" i="6"/>
  <c r="B101" i="6"/>
  <c r="G101" i="6" s="1"/>
  <c r="C101" i="6"/>
  <c r="C102" i="6"/>
  <c r="B103" i="6"/>
  <c r="G103" i="6" s="1"/>
  <c r="C103" i="6"/>
  <c r="B105" i="6"/>
  <c r="G105" i="6" s="1"/>
  <c r="C106" i="6"/>
  <c r="B107" i="6"/>
  <c r="G107" i="6" s="1"/>
  <c r="C108" i="6"/>
  <c r="B109" i="6"/>
  <c r="G109" i="6" s="1"/>
  <c r="C109" i="6"/>
  <c r="B110" i="6"/>
  <c r="G110" i="6" s="1"/>
  <c r="C111" i="6"/>
  <c r="B112" i="6"/>
  <c r="G112" i="6" s="1"/>
  <c r="C112" i="6"/>
  <c r="C113" i="6"/>
  <c r="C114" i="6"/>
  <c r="C115" i="6"/>
  <c r="C116" i="6"/>
  <c r="B117" i="6"/>
  <c r="G117" i="6" s="1"/>
  <c r="C117" i="6"/>
  <c r="B118" i="6"/>
  <c r="G118" i="6" s="1"/>
  <c r="C118" i="6"/>
  <c r="C119" i="6"/>
  <c r="C120" i="6"/>
  <c r="C121" i="6"/>
  <c r="B122" i="6"/>
  <c r="G122" i="6" s="1"/>
  <c r="C122" i="6"/>
  <c r="C123" i="6"/>
  <c r="C124" i="6"/>
  <c r="C125" i="6"/>
  <c r="B126" i="6"/>
  <c r="G126" i="6" s="1"/>
  <c r="C126" i="6"/>
  <c r="B127" i="6"/>
  <c r="C127" i="6"/>
  <c r="C130" i="6"/>
  <c r="C131" i="6"/>
  <c r="C132" i="6"/>
  <c r="C133" i="6"/>
  <c r="C134" i="6"/>
  <c r="B135" i="6"/>
  <c r="C135" i="6"/>
  <c r="B136" i="6"/>
  <c r="C136" i="6"/>
  <c r="C137" i="6"/>
  <c r="C138" i="6"/>
  <c r="B139" i="6"/>
  <c r="C139" i="6"/>
  <c r="B140" i="6"/>
  <c r="C140" i="6"/>
  <c r="C141" i="6"/>
  <c r="B142" i="6"/>
  <c r="G142" i="6" s="1"/>
  <c r="C142" i="6"/>
  <c r="B143" i="6"/>
  <c r="G143" i="6" s="1"/>
  <c r="C143" i="6"/>
  <c r="B144" i="6"/>
  <c r="C144" i="6"/>
  <c r="C145" i="6"/>
  <c r="C146" i="6"/>
  <c r="B147" i="6"/>
  <c r="G147" i="6" s="1"/>
  <c r="C147" i="6"/>
  <c r="B148" i="6"/>
  <c r="G148" i="6" s="1"/>
  <c r="C148" i="6"/>
  <c r="C151" i="6"/>
  <c r="B152" i="6"/>
  <c r="I152" i="6" s="1"/>
  <c r="H152" i="6"/>
  <c r="P152" i="6"/>
  <c r="B29" i="19"/>
  <c r="C29" i="19"/>
  <c r="F29" i="19"/>
  <c r="G29" i="19"/>
  <c r="D4" i="5" s="1"/>
  <c r="M29" i="19"/>
  <c r="Q29" i="19" s="1"/>
  <c r="R29" i="19"/>
  <c r="G4" i="5" s="1"/>
  <c r="O29" i="19"/>
  <c r="B30" i="19"/>
  <c r="C30" i="19"/>
  <c r="F30" i="19"/>
  <c r="D5" i="5"/>
  <c r="M30" i="19"/>
  <c r="Q30" i="19" s="1"/>
  <c r="R30" i="19"/>
  <c r="G5" i="5" s="1"/>
  <c r="O30" i="19"/>
  <c r="B31" i="19"/>
  <c r="C31" i="19"/>
  <c r="F31" i="19"/>
  <c r="G31" i="19"/>
  <c r="D6" i="5" s="1"/>
  <c r="M31" i="19"/>
  <c r="Q31" i="19" s="1"/>
  <c r="R31" i="19"/>
  <c r="G6" i="5" s="1"/>
  <c r="H5" i="6" s="1"/>
  <c r="O31" i="19"/>
  <c r="B32" i="19"/>
  <c r="C32" i="19"/>
  <c r="F32" i="19"/>
  <c r="G32" i="19"/>
  <c r="D7" i="5" s="1"/>
  <c r="M32" i="19"/>
  <c r="Q32" i="19" s="1"/>
  <c r="R32" i="19"/>
  <c r="G7" i="5" s="1"/>
  <c r="H6" i="6" s="1"/>
  <c r="O32" i="19"/>
  <c r="B33" i="19"/>
  <c r="C33" i="19"/>
  <c r="F33" i="19"/>
  <c r="G33" i="19"/>
  <c r="D8" i="5" s="1"/>
  <c r="M33" i="19"/>
  <c r="Q33" i="19" s="1"/>
  <c r="R33" i="19"/>
  <c r="G8" i="5" s="1"/>
  <c r="H7" i="6" s="1"/>
  <c r="O33" i="19"/>
  <c r="B34" i="19"/>
  <c r="C34" i="19"/>
  <c r="F34" i="19"/>
  <c r="G34" i="19"/>
  <c r="D9" i="5" s="1"/>
  <c r="M34" i="19"/>
  <c r="Q34" i="19" s="1"/>
  <c r="R34" i="19"/>
  <c r="G9" i="5" s="1"/>
  <c r="H8" i="6" s="1"/>
  <c r="O34" i="19"/>
  <c r="B35" i="19"/>
  <c r="C35" i="19"/>
  <c r="F35" i="19"/>
  <c r="G35" i="19"/>
  <c r="D10" i="5" s="1"/>
  <c r="M35" i="19"/>
  <c r="Q35" i="19" s="1"/>
  <c r="R35" i="19"/>
  <c r="G10" i="5" s="1"/>
  <c r="H9" i="6" s="1"/>
  <c r="O35" i="19"/>
  <c r="B36" i="19"/>
  <c r="C36" i="19"/>
  <c r="F36" i="19"/>
  <c r="G36" i="19"/>
  <c r="D11" i="5" s="1"/>
  <c r="M36" i="19"/>
  <c r="Q36" i="19" s="1"/>
  <c r="R36" i="19"/>
  <c r="G11" i="5" s="1"/>
  <c r="H10" i="6" s="1"/>
  <c r="O36" i="19"/>
  <c r="B37" i="19"/>
  <c r="C37" i="19"/>
  <c r="F37" i="19"/>
  <c r="G37" i="19"/>
  <c r="D12" i="5" s="1"/>
  <c r="M37" i="19"/>
  <c r="Q37" i="19" s="1"/>
  <c r="R37" i="19"/>
  <c r="G12" i="5" s="1"/>
  <c r="H11" i="6" s="1"/>
  <c r="O37" i="19"/>
  <c r="B38" i="19"/>
  <c r="C38" i="19"/>
  <c r="F38" i="19"/>
  <c r="G38" i="19"/>
  <c r="D13" i="5" s="1"/>
  <c r="M38" i="19"/>
  <c r="Q38" i="19" s="1"/>
  <c r="R38" i="19"/>
  <c r="G13" i="5" s="1"/>
  <c r="H12" i="6" s="1"/>
  <c r="O38" i="19"/>
  <c r="B39" i="19"/>
  <c r="C39" i="19"/>
  <c r="F39" i="19"/>
  <c r="G39" i="19"/>
  <c r="D14" i="5" s="1"/>
  <c r="M39" i="19"/>
  <c r="Q39" i="19" s="1"/>
  <c r="N39" i="19"/>
  <c r="R39" i="19" s="1"/>
  <c r="G14" i="5" s="1"/>
  <c r="H13" i="6" s="1"/>
  <c r="O39" i="19"/>
  <c r="B40" i="19"/>
  <c r="C40" i="19"/>
  <c r="F40" i="19"/>
  <c r="G40" i="19"/>
  <c r="D15" i="5" s="1"/>
  <c r="M40" i="19"/>
  <c r="Q40" i="19" s="1"/>
  <c r="N40" i="19"/>
  <c r="R40" i="19" s="1"/>
  <c r="G15" i="5" s="1"/>
  <c r="H14" i="6" s="1"/>
  <c r="O40" i="19"/>
  <c r="B41" i="19"/>
  <c r="C41" i="19"/>
  <c r="F41" i="19"/>
  <c r="G41" i="19"/>
  <c r="D16" i="5" s="1"/>
  <c r="M41" i="19"/>
  <c r="Q41" i="19" s="1"/>
  <c r="N41" i="19"/>
  <c r="R41" i="19" s="1"/>
  <c r="G16" i="5" s="1"/>
  <c r="H15" i="6" s="1"/>
  <c r="O41" i="19"/>
  <c r="B42" i="19"/>
  <c r="C42" i="19"/>
  <c r="F42" i="19"/>
  <c r="G42" i="19"/>
  <c r="D17" i="5" s="1"/>
  <c r="M42" i="19"/>
  <c r="Q42" i="19" s="1"/>
  <c r="N42" i="19"/>
  <c r="R42" i="19" s="1"/>
  <c r="G17" i="5" s="1"/>
  <c r="H16" i="6" s="1"/>
  <c r="O42" i="19"/>
  <c r="B43" i="19"/>
  <c r="C43" i="19"/>
  <c r="F43" i="19"/>
  <c r="G43" i="19"/>
  <c r="D18" i="5" s="1"/>
  <c r="M43" i="19"/>
  <c r="Q43" i="19" s="1"/>
  <c r="N43" i="19"/>
  <c r="R43" i="19" s="1"/>
  <c r="G18" i="5" s="1"/>
  <c r="H17" i="6" s="1"/>
  <c r="O43" i="19"/>
  <c r="B44" i="19"/>
  <c r="C44" i="19"/>
  <c r="F44" i="19"/>
  <c r="G44" i="19"/>
  <c r="D19" i="5" s="1"/>
  <c r="M44" i="19"/>
  <c r="Q44" i="19" s="1"/>
  <c r="N44" i="19"/>
  <c r="R44" i="19" s="1"/>
  <c r="G19" i="5" s="1"/>
  <c r="H18" i="6" s="1"/>
  <c r="O44" i="19"/>
  <c r="B45" i="19"/>
  <c r="C45" i="19"/>
  <c r="F45" i="19"/>
  <c r="G45" i="19"/>
  <c r="D20" i="5" s="1"/>
  <c r="M45" i="19"/>
  <c r="Q45" i="19" s="1"/>
  <c r="N45" i="19"/>
  <c r="R45" i="19" s="1"/>
  <c r="G20" i="5" s="1"/>
  <c r="H19" i="6" s="1"/>
  <c r="O45" i="19"/>
  <c r="B46" i="19"/>
  <c r="C46" i="19"/>
  <c r="F46" i="19"/>
  <c r="G46" i="19"/>
  <c r="D21" i="5" s="1"/>
  <c r="M46" i="19"/>
  <c r="Q46" i="19" s="1"/>
  <c r="N46" i="19"/>
  <c r="R46" i="19" s="1"/>
  <c r="G21" i="5" s="1"/>
  <c r="H20" i="6" s="1"/>
  <c r="O46" i="19"/>
  <c r="B47" i="19"/>
  <c r="C47" i="19"/>
  <c r="F47" i="19"/>
  <c r="G47" i="19"/>
  <c r="D22" i="5" s="1"/>
  <c r="M47" i="19"/>
  <c r="Q47" i="19" s="1"/>
  <c r="N47" i="19"/>
  <c r="R47" i="19" s="1"/>
  <c r="G22" i="5" s="1"/>
  <c r="H21" i="6" s="1"/>
  <c r="O47" i="19"/>
  <c r="B48" i="19"/>
  <c r="C48" i="19"/>
  <c r="F48" i="19"/>
  <c r="G48" i="19"/>
  <c r="D23" i="5" s="1"/>
  <c r="M48" i="19"/>
  <c r="Q48" i="19" s="1"/>
  <c r="N48" i="19"/>
  <c r="R48" i="19" s="1"/>
  <c r="G23" i="5" s="1"/>
  <c r="H22" i="6" s="1"/>
  <c r="O48" i="19"/>
  <c r="B49" i="19"/>
  <c r="C49" i="19"/>
  <c r="F49" i="19"/>
  <c r="G49" i="19"/>
  <c r="D24" i="5" s="1"/>
  <c r="M49" i="19"/>
  <c r="Q49" i="19" s="1"/>
  <c r="N49" i="19"/>
  <c r="R49" i="19" s="1"/>
  <c r="G24" i="5" s="1"/>
  <c r="H23" i="6" s="1"/>
  <c r="O49" i="19"/>
  <c r="B50" i="19"/>
  <c r="C50" i="19"/>
  <c r="F50" i="19"/>
  <c r="G50" i="19"/>
  <c r="D25" i="5" s="1"/>
  <c r="M50" i="19"/>
  <c r="Q50" i="19" s="1"/>
  <c r="N50" i="19"/>
  <c r="R50" i="19" s="1"/>
  <c r="G25" i="5" s="1"/>
  <c r="H24" i="6" s="1"/>
  <c r="O50" i="19"/>
  <c r="B51" i="19"/>
  <c r="C51" i="19"/>
  <c r="F51" i="19"/>
  <c r="G51" i="19"/>
  <c r="D26" i="5" s="1"/>
  <c r="M51" i="19"/>
  <c r="Q51" i="19" s="1"/>
  <c r="N51" i="19"/>
  <c r="R51" i="19" s="1"/>
  <c r="G26" i="5" s="1"/>
  <c r="H25" i="6" s="1"/>
  <c r="O51" i="19"/>
  <c r="B52" i="19"/>
  <c r="C52" i="19"/>
  <c r="F52" i="19"/>
  <c r="G52" i="19"/>
  <c r="D27" i="5" s="1"/>
  <c r="M52" i="19"/>
  <c r="Q52" i="19" s="1"/>
  <c r="N52" i="19"/>
  <c r="R52" i="19" s="1"/>
  <c r="G27" i="5" s="1"/>
  <c r="H26" i="6" s="1"/>
  <c r="O52" i="19"/>
  <c r="B53" i="19"/>
  <c r="C53" i="19"/>
  <c r="F53" i="19"/>
  <c r="G53" i="19"/>
  <c r="D28" i="5" s="1"/>
  <c r="M53" i="19"/>
  <c r="Q53" i="19" s="1"/>
  <c r="N53" i="19"/>
  <c r="R53" i="19" s="1"/>
  <c r="G28" i="5" s="1"/>
  <c r="H27" i="6" s="1"/>
  <c r="O53" i="19"/>
  <c r="B54" i="19"/>
  <c r="C54" i="19"/>
  <c r="F54" i="19"/>
  <c r="G54" i="19"/>
  <c r="D29" i="5" s="1"/>
  <c r="M54" i="19"/>
  <c r="Q54" i="19" s="1"/>
  <c r="N54" i="19"/>
  <c r="R54" i="19" s="1"/>
  <c r="G29" i="5" s="1"/>
  <c r="H28" i="6" s="1"/>
  <c r="O54" i="19"/>
  <c r="B55" i="19"/>
  <c r="C55" i="19"/>
  <c r="F55" i="19"/>
  <c r="G55" i="19"/>
  <c r="D30" i="5" s="1"/>
  <c r="M55" i="19"/>
  <c r="Q55" i="19" s="1"/>
  <c r="N55" i="19"/>
  <c r="R55" i="19" s="1"/>
  <c r="G30" i="5" s="1"/>
  <c r="H29" i="6" s="1"/>
  <c r="O55" i="19"/>
  <c r="B56" i="19"/>
  <c r="C56" i="19"/>
  <c r="F56" i="19"/>
  <c r="G56" i="19"/>
  <c r="D31" i="5" s="1"/>
  <c r="M56" i="19"/>
  <c r="Q56" i="19" s="1"/>
  <c r="N56" i="19"/>
  <c r="R56" i="19" s="1"/>
  <c r="G31" i="5" s="1"/>
  <c r="H30" i="6" s="1"/>
  <c r="O56" i="19"/>
  <c r="B57" i="19"/>
  <c r="C57" i="19"/>
  <c r="F57" i="19"/>
  <c r="G57" i="19"/>
  <c r="D32" i="5" s="1"/>
  <c r="M57" i="19"/>
  <c r="Q57" i="19" s="1"/>
  <c r="N57" i="19"/>
  <c r="R57" i="19" s="1"/>
  <c r="G32" i="5" s="1"/>
  <c r="H31" i="6" s="1"/>
  <c r="O57" i="19"/>
  <c r="B58" i="19"/>
  <c r="C58" i="19"/>
  <c r="F58" i="19"/>
  <c r="G58" i="19"/>
  <c r="D33" i="5" s="1"/>
  <c r="M58" i="19"/>
  <c r="Q58" i="19" s="1"/>
  <c r="N58" i="19"/>
  <c r="R58" i="19" s="1"/>
  <c r="G33" i="5" s="1"/>
  <c r="H32" i="6" s="1"/>
  <c r="O58" i="19"/>
  <c r="B59" i="19"/>
  <c r="C59" i="19"/>
  <c r="F59" i="19"/>
  <c r="G59" i="19"/>
  <c r="D34" i="5" s="1"/>
  <c r="M59" i="19"/>
  <c r="Q59" i="19" s="1"/>
  <c r="N59" i="19"/>
  <c r="R59" i="19" s="1"/>
  <c r="G34" i="5" s="1"/>
  <c r="H33" i="6" s="1"/>
  <c r="O59" i="19"/>
  <c r="B60" i="19"/>
  <c r="C60" i="19"/>
  <c r="F60" i="19"/>
  <c r="G60" i="19"/>
  <c r="D35" i="5" s="1"/>
  <c r="M60" i="19"/>
  <c r="Q60" i="19" s="1"/>
  <c r="N60" i="19"/>
  <c r="R60" i="19" s="1"/>
  <c r="G35" i="5" s="1"/>
  <c r="H34" i="6" s="1"/>
  <c r="O60" i="19"/>
  <c r="B61" i="19"/>
  <c r="C61" i="19"/>
  <c r="F61" i="19"/>
  <c r="G61" i="19"/>
  <c r="D36" i="5" s="1"/>
  <c r="M61" i="19"/>
  <c r="Q61" i="19" s="1"/>
  <c r="N61" i="19"/>
  <c r="R61" i="19" s="1"/>
  <c r="G36" i="5" s="1"/>
  <c r="H35" i="6" s="1"/>
  <c r="O61" i="19"/>
  <c r="B62" i="19"/>
  <c r="C62" i="19"/>
  <c r="F62" i="19"/>
  <c r="G62" i="19"/>
  <c r="D37" i="5" s="1"/>
  <c r="M62" i="19"/>
  <c r="Q62" i="19" s="1"/>
  <c r="N62" i="19"/>
  <c r="R62" i="19" s="1"/>
  <c r="G37" i="5" s="1"/>
  <c r="H36" i="6" s="1"/>
  <c r="O62" i="19"/>
  <c r="B63" i="19"/>
  <c r="C63" i="19"/>
  <c r="F63" i="19"/>
  <c r="G63" i="19"/>
  <c r="D38" i="5" s="1"/>
  <c r="M63" i="19"/>
  <c r="Q63" i="19" s="1"/>
  <c r="N63" i="19"/>
  <c r="R63" i="19" s="1"/>
  <c r="G38" i="5" s="1"/>
  <c r="H37" i="6" s="1"/>
  <c r="O63" i="19"/>
  <c r="B64" i="19"/>
  <c r="C64" i="19"/>
  <c r="F64" i="19"/>
  <c r="G64" i="19"/>
  <c r="D39" i="5" s="1"/>
  <c r="M64" i="19"/>
  <c r="Q64" i="19" s="1"/>
  <c r="N64" i="19"/>
  <c r="R64" i="19" s="1"/>
  <c r="G39" i="5" s="1"/>
  <c r="H38" i="6" s="1"/>
  <c r="O64" i="19"/>
  <c r="B65" i="19"/>
  <c r="C65" i="19"/>
  <c r="F65" i="19"/>
  <c r="G65" i="19"/>
  <c r="D40" i="5" s="1"/>
  <c r="M65" i="19"/>
  <c r="Q65" i="19" s="1"/>
  <c r="N65" i="19"/>
  <c r="R65" i="19" s="1"/>
  <c r="G40" i="5" s="1"/>
  <c r="H39" i="6" s="1"/>
  <c r="O65" i="19"/>
  <c r="B66" i="19"/>
  <c r="C66" i="19"/>
  <c r="F66" i="19"/>
  <c r="G66" i="19"/>
  <c r="D41" i="5" s="1"/>
  <c r="M66" i="19"/>
  <c r="Q66" i="19" s="1"/>
  <c r="N66" i="19"/>
  <c r="R66" i="19" s="1"/>
  <c r="G41" i="5" s="1"/>
  <c r="H40" i="6" s="1"/>
  <c r="O66" i="19"/>
  <c r="B67" i="19"/>
  <c r="C67" i="19"/>
  <c r="F67" i="19"/>
  <c r="G67" i="19"/>
  <c r="D42" i="5" s="1"/>
  <c r="M67" i="19"/>
  <c r="Q67" i="19" s="1"/>
  <c r="N67" i="19"/>
  <c r="R67" i="19" s="1"/>
  <c r="G42" i="5" s="1"/>
  <c r="H41" i="6" s="1"/>
  <c r="O67" i="19"/>
  <c r="B68" i="19"/>
  <c r="C68" i="19"/>
  <c r="F68" i="19"/>
  <c r="G68" i="19"/>
  <c r="D43" i="5" s="1"/>
  <c r="M68" i="19"/>
  <c r="Q68" i="19" s="1"/>
  <c r="N68" i="19"/>
  <c r="R68" i="19" s="1"/>
  <c r="G43" i="5" s="1"/>
  <c r="H42" i="6" s="1"/>
  <c r="O68" i="19"/>
  <c r="B69" i="19"/>
  <c r="C69" i="19"/>
  <c r="F69" i="19"/>
  <c r="G69" i="19"/>
  <c r="D44" i="5" s="1"/>
  <c r="M69" i="19"/>
  <c r="Q69" i="19" s="1"/>
  <c r="N69" i="19"/>
  <c r="R69" i="19" s="1"/>
  <c r="G44" i="5" s="1"/>
  <c r="H43" i="6" s="1"/>
  <c r="O69" i="19"/>
  <c r="B70" i="19"/>
  <c r="C70" i="19"/>
  <c r="F70" i="19"/>
  <c r="G70" i="19"/>
  <c r="D45" i="5" s="1"/>
  <c r="M70" i="19"/>
  <c r="Q70" i="19" s="1"/>
  <c r="N70" i="19"/>
  <c r="R70" i="19" s="1"/>
  <c r="G45" i="5" s="1"/>
  <c r="H44" i="6" s="1"/>
  <c r="O70" i="19"/>
  <c r="B71" i="19"/>
  <c r="C71" i="19"/>
  <c r="F71" i="19"/>
  <c r="G71" i="19"/>
  <c r="D46" i="5" s="1"/>
  <c r="M71" i="19"/>
  <c r="Q71" i="19" s="1"/>
  <c r="N71" i="19"/>
  <c r="R71" i="19" s="1"/>
  <c r="G46" i="5" s="1"/>
  <c r="H45" i="6" s="1"/>
  <c r="O71" i="19"/>
  <c r="B72" i="19"/>
  <c r="C72" i="19"/>
  <c r="F72" i="19"/>
  <c r="G72" i="19"/>
  <c r="D47" i="5" s="1"/>
  <c r="M72" i="19"/>
  <c r="Q72" i="19" s="1"/>
  <c r="N72" i="19"/>
  <c r="R72" i="19" s="1"/>
  <c r="G47" i="5" s="1"/>
  <c r="H46" i="6" s="1"/>
  <c r="O72" i="19"/>
  <c r="B73" i="19"/>
  <c r="C73" i="19"/>
  <c r="F73" i="19"/>
  <c r="G73" i="19"/>
  <c r="D48" i="5" s="1"/>
  <c r="M73" i="19"/>
  <c r="Q73" i="19" s="1"/>
  <c r="N73" i="19"/>
  <c r="R73" i="19" s="1"/>
  <c r="G48" i="5" s="1"/>
  <c r="H47" i="6" s="1"/>
  <c r="O73" i="19"/>
  <c r="B74" i="19"/>
  <c r="C74" i="19"/>
  <c r="F74" i="19"/>
  <c r="G74" i="19"/>
  <c r="D49" i="5" s="1"/>
  <c r="M74" i="19"/>
  <c r="Q74" i="19" s="1"/>
  <c r="N74" i="19"/>
  <c r="R74" i="19" s="1"/>
  <c r="G49" i="5" s="1"/>
  <c r="H48" i="6" s="1"/>
  <c r="O74" i="19"/>
  <c r="B75" i="19"/>
  <c r="C75" i="19"/>
  <c r="F75" i="19"/>
  <c r="G75" i="19"/>
  <c r="D50" i="5" s="1"/>
  <c r="M75" i="19"/>
  <c r="Q75" i="19" s="1"/>
  <c r="N75" i="19"/>
  <c r="R75" i="19" s="1"/>
  <c r="G50" i="5" s="1"/>
  <c r="H49" i="6" s="1"/>
  <c r="O75" i="19"/>
  <c r="B76" i="19"/>
  <c r="C76" i="19"/>
  <c r="F76" i="19"/>
  <c r="G76" i="19"/>
  <c r="D51" i="5" s="1"/>
  <c r="M76" i="19"/>
  <c r="Q76" i="19" s="1"/>
  <c r="N76" i="19"/>
  <c r="R76" i="19" s="1"/>
  <c r="G51" i="5" s="1"/>
  <c r="H50" i="6" s="1"/>
  <c r="O76" i="19"/>
  <c r="B77" i="19"/>
  <c r="C77" i="19"/>
  <c r="F77" i="19"/>
  <c r="G77" i="19"/>
  <c r="D52" i="5" s="1"/>
  <c r="M77" i="19"/>
  <c r="Q77" i="19" s="1"/>
  <c r="N77" i="19"/>
  <c r="R77" i="19" s="1"/>
  <c r="G52" i="5" s="1"/>
  <c r="H51" i="6" s="1"/>
  <c r="O77" i="19"/>
  <c r="B78" i="19"/>
  <c r="C78" i="19"/>
  <c r="F78" i="19"/>
  <c r="G78" i="19"/>
  <c r="D53" i="5" s="1"/>
  <c r="M78" i="19"/>
  <c r="Q78" i="19" s="1"/>
  <c r="N78" i="19"/>
  <c r="R78" i="19" s="1"/>
  <c r="G53" i="5" s="1"/>
  <c r="H52" i="6" s="1"/>
  <c r="O78" i="19"/>
  <c r="B79" i="19"/>
  <c r="C79" i="19"/>
  <c r="F79" i="19"/>
  <c r="G79" i="19"/>
  <c r="D54" i="5" s="1"/>
  <c r="M79" i="19"/>
  <c r="Q79" i="19" s="1"/>
  <c r="N79" i="19"/>
  <c r="R79" i="19" s="1"/>
  <c r="G54" i="5" s="1"/>
  <c r="H53" i="6" s="1"/>
  <c r="O79" i="19"/>
  <c r="B80" i="19"/>
  <c r="C80" i="19"/>
  <c r="F80" i="19"/>
  <c r="G80" i="19"/>
  <c r="D55" i="5" s="1"/>
  <c r="M80" i="19"/>
  <c r="Q80" i="19" s="1"/>
  <c r="N80" i="19"/>
  <c r="R80" i="19" s="1"/>
  <c r="G55" i="5" s="1"/>
  <c r="H54" i="6" s="1"/>
  <c r="O80" i="19"/>
  <c r="B81" i="19"/>
  <c r="C81" i="19"/>
  <c r="F81" i="19"/>
  <c r="G81" i="19"/>
  <c r="D56" i="5" s="1"/>
  <c r="M81" i="19"/>
  <c r="Q81" i="19" s="1"/>
  <c r="N81" i="19"/>
  <c r="R81" i="19" s="1"/>
  <c r="G56" i="5" s="1"/>
  <c r="H55" i="6" s="1"/>
  <c r="O81" i="19"/>
  <c r="B82" i="19"/>
  <c r="C82" i="19"/>
  <c r="F82" i="19"/>
  <c r="G82" i="19"/>
  <c r="D57" i="5" s="1"/>
  <c r="M82" i="19"/>
  <c r="Q82" i="19" s="1"/>
  <c r="N82" i="19"/>
  <c r="R82" i="19" s="1"/>
  <c r="G57" i="5" s="1"/>
  <c r="H56" i="6" s="1"/>
  <c r="O82" i="19"/>
  <c r="B83" i="19"/>
  <c r="C83" i="19"/>
  <c r="F83" i="19"/>
  <c r="G83" i="19"/>
  <c r="D58" i="5" s="1"/>
  <c r="M83" i="19"/>
  <c r="Q83" i="19" s="1"/>
  <c r="N83" i="19"/>
  <c r="R83" i="19" s="1"/>
  <c r="G58" i="5" s="1"/>
  <c r="H57" i="6" s="1"/>
  <c r="O83" i="19"/>
  <c r="B84" i="19"/>
  <c r="C84" i="19"/>
  <c r="F84" i="19"/>
  <c r="G84" i="19"/>
  <c r="S84" i="19" s="1"/>
  <c r="M84" i="19"/>
  <c r="Q84" i="19" s="1"/>
  <c r="N84" i="19"/>
  <c r="R84" i="19" s="1"/>
  <c r="G59" i="5" s="1"/>
  <c r="H58" i="6" s="1"/>
  <c r="O84" i="19"/>
  <c r="B85" i="19"/>
  <c r="C85" i="19"/>
  <c r="F85" i="19"/>
  <c r="G85" i="19"/>
  <c r="D60" i="5" s="1"/>
  <c r="M85" i="19"/>
  <c r="Q85" i="19" s="1"/>
  <c r="N85" i="19"/>
  <c r="R85" i="19" s="1"/>
  <c r="G60" i="5" s="1"/>
  <c r="H59" i="6" s="1"/>
  <c r="O85" i="19"/>
  <c r="B86" i="19"/>
  <c r="C86" i="19"/>
  <c r="F86" i="19"/>
  <c r="G86" i="19"/>
  <c r="D61" i="5" s="1"/>
  <c r="M86" i="19"/>
  <c r="Q86" i="19" s="1"/>
  <c r="N86" i="19"/>
  <c r="R86" i="19" s="1"/>
  <c r="G61" i="5" s="1"/>
  <c r="H60" i="6" s="1"/>
  <c r="O86" i="19"/>
  <c r="B87" i="19"/>
  <c r="C87" i="19"/>
  <c r="F87" i="19"/>
  <c r="G87" i="19"/>
  <c r="D62" i="5" s="1"/>
  <c r="M87" i="19"/>
  <c r="Q87" i="19" s="1"/>
  <c r="N87" i="19"/>
  <c r="R87" i="19" s="1"/>
  <c r="G62" i="5" s="1"/>
  <c r="H61" i="6" s="1"/>
  <c r="O87" i="19"/>
  <c r="B88" i="19"/>
  <c r="C88" i="19"/>
  <c r="F88" i="19"/>
  <c r="G88" i="19"/>
  <c r="D63" i="5" s="1"/>
  <c r="M88" i="19"/>
  <c r="Q88" i="19" s="1"/>
  <c r="N88" i="19"/>
  <c r="R88" i="19" s="1"/>
  <c r="G63" i="5" s="1"/>
  <c r="H62" i="6" s="1"/>
  <c r="O88" i="19"/>
  <c r="B89" i="19"/>
  <c r="C89" i="19"/>
  <c r="F89" i="19"/>
  <c r="G89" i="19"/>
  <c r="D64" i="5" s="1"/>
  <c r="M89" i="19"/>
  <c r="Q89" i="19" s="1"/>
  <c r="N89" i="19"/>
  <c r="R89" i="19" s="1"/>
  <c r="G64" i="5" s="1"/>
  <c r="H63" i="6" s="1"/>
  <c r="O89" i="19"/>
  <c r="B90" i="19"/>
  <c r="C90" i="19"/>
  <c r="F90" i="19"/>
  <c r="G90" i="19"/>
  <c r="D65" i="5" s="1"/>
  <c r="M90" i="19"/>
  <c r="Q90" i="19" s="1"/>
  <c r="N90" i="19"/>
  <c r="R90" i="19" s="1"/>
  <c r="G65" i="5" s="1"/>
  <c r="H64" i="6" s="1"/>
  <c r="O90" i="19"/>
  <c r="B91" i="19"/>
  <c r="C91" i="19"/>
  <c r="F91" i="19"/>
  <c r="G91" i="19"/>
  <c r="D66" i="5" s="1"/>
  <c r="M91" i="19"/>
  <c r="Q91" i="19" s="1"/>
  <c r="N91" i="19"/>
  <c r="R91" i="19" s="1"/>
  <c r="G66" i="5" s="1"/>
  <c r="H65" i="6" s="1"/>
  <c r="O91" i="19"/>
  <c r="B92" i="19"/>
  <c r="C92" i="19"/>
  <c r="F92" i="19"/>
  <c r="G92" i="19"/>
  <c r="D67" i="5" s="1"/>
  <c r="M92" i="19"/>
  <c r="Q92" i="19" s="1"/>
  <c r="N92" i="19"/>
  <c r="R92" i="19" s="1"/>
  <c r="G67" i="5" s="1"/>
  <c r="H66" i="6" s="1"/>
  <c r="O92" i="19"/>
  <c r="B93" i="19"/>
  <c r="C93" i="19"/>
  <c r="F93" i="19"/>
  <c r="G93" i="19"/>
  <c r="D68" i="5" s="1"/>
  <c r="M93" i="19"/>
  <c r="Q93" i="19" s="1"/>
  <c r="N93" i="19"/>
  <c r="R93" i="19" s="1"/>
  <c r="G68" i="5" s="1"/>
  <c r="H67" i="6" s="1"/>
  <c r="O93" i="19"/>
  <c r="B94" i="19"/>
  <c r="C94" i="19"/>
  <c r="F94" i="19"/>
  <c r="G94" i="19"/>
  <c r="D69" i="5" s="1"/>
  <c r="M94" i="19"/>
  <c r="Q94" i="19" s="1"/>
  <c r="N94" i="19"/>
  <c r="R94" i="19" s="1"/>
  <c r="G69" i="5" s="1"/>
  <c r="H68" i="6" s="1"/>
  <c r="O94" i="19"/>
  <c r="B95" i="19"/>
  <c r="C95" i="19"/>
  <c r="F95" i="19"/>
  <c r="G95" i="19"/>
  <c r="D70" i="5" s="1"/>
  <c r="M95" i="19"/>
  <c r="Q95" i="19" s="1"/>
  <c r="N95" i="19"/>
  <c r="R95" i="19" s="1"/>
  <c r="G70" i="5" s="1"/>
  <c r="H69" i="6" s="1"/>
  <c r="O95" i="19"/>
  <c r="B96" i="19"/>
  <c r="C96" i="19"/>
  <c r="F96" i="19"/>
  <c r="G96" i="19"/>
  <c r="D71" i="5" s="1"/>
  <c r="M96" i="19"/>
  <c r="Q96" i="19" s="1"/>
  <c r="N96" i="19"/>
  <c r="R96" i="19" s="1"/>
  <c r="G71" i="5" s="1"/>
  <c r="H70" i="6" s="1"/>
  <c r="O96" i="19"/>
  <c r="B97" i="19"/>
  <c r="C97" i="19"/>
  <c r="F97" i="19"/>
  <c r="G97" i="19"/>
  <c r="D72" i="5" s="1"/>
  <c r="M97" i="19"/>
  <c r="Q97" i="19" s="1"/>
  <c r="N97" i="19"/>
  <c r="R97" i="19" s="1"/>
  <c r="G72" i="5" s="1"/>
  <c r="H71" i="6" s="1"/>
  <c r="O97" i="19"/>
  <c r="B98" i="19"/>
  <c r="C98" i="19"/>
  <c r="F98" i="19"/>
  <c r="G98" i="19"/>
  <c r="D73" i="5" s="1"/>
  <c r="M98" i="19"/>
  <c r="Q98" i="19" s="1"/>
  <c r="N98" i="19"/>
  <c r="R98" i="19" s="1"/>
  <c r="G73" i="5" s="1"/>
  <c r="H72" i="6" s="1"/>
  <c r="O98" i="19"/>
  <c r="B99" i="19"/>
  <c r="C99" i="19"/>
  <c r="F99" i="19"/>
  <c r="G99" i="19"/>
  <c r="D74" i="5" s="1"/>
  <c r="M99" i="19"/>
  <c r="Q99" i="19" s="1"/>
  <c r="N99" i="19"/>
  <c r="R99" i="19" s="1"/>
  <c r="G74" i="5" s="1"/>
  <c r="H73" i="6" s="1"/>
  <c r="O99" i="19"/>
  <c r="B100" i="19"/>
  <c r="C100" i="19"/>
  <c r="F100" i="19"/>
  <c r="G100" i="19"/>
  <c r="D75" i="5" s="1"/>
  <c r="M100" i="19"/>
  <c r="Q100" i="19" s="1"/>
  <c r="N100" i="19"/>
  <c r="R100" i="19" s="1"/>
  <c r="G75" i="5" s="1"/>
  <c r="H74" i="6" s="1"/>
  <c r="O100" i="19"/>
  <c r="B101" i="19"/>
  <c r="C101" i="19"/>
  <c r="F101" i="19"/>
  <c r="G101" i="19"/>
  <c r="D76" i="5" s="1"/>
  <c r="M101" i="19"/>
  <c r="Q101" i="19" s="1"/>
  <c r="N101" i="19"/>
  <c r="R101" i="19" s="1"/>
  <c r="G76" i="5" s="1"/>
  <c r="H75" i="6" s="1"/>
  <c r="O101" i="19"/>
  <c r="B102" i="19"/>
  <c r="C102" i="19"/>
  <c r="F102" i="19"/>
  <c r="G102" i="19"/>
  <c r="D77" i="5" s="1"/>
  <c r="M102" i="19"/>
  <c r="Q102" i="19" s="1"/>
  <c r="N102" i="19"/>
  <c r="R102" i="19" s="1"/>
  <c r="G77" i="5" s="1"/>
  <c r="H76" i="6" s="1"/>
  <c r="O102" i="19"/>
  <c r="B103" i="19"/>
  <c r="C103" i="19"/>
  <c r="F103" i="19"/>
  <c r="G103" i="19"/>
  <c r="D78" i="5" s="1"/>
  <c r="M103" i="19"/>
  <c r="Q103" i="19" s="1"/>
  <c r="N103" i="19"/>
  <c r="R103" i="19" s="1"/>
  <c r="G78" i="5" s="1"/>
  <c r="H77" i="6" s="1"/>
  <c r="O103" i="19"/>
  <c r="B104" i="19"/>
  <c r="C104" i="19"/>
  <c r="F104" i="19"/>
  <c r="G104" i="19"/>
  <c r="D79" i="5" s="1"/>
  <c r="M104" i="19"/>
  <c r="Q104" i="19" s="1"/>
  <c r="N104" i="19"/>
  <c r="R104" i="19" s="1"/>
  <c r="G79" i="5" s="1"/>
  <c r="H78" i="6" s="1"/>
  <c r="O104" i="19"/>
  <c r="B105" i="19"/>
  <c r="C105" i="19"/>
  <c r="F105" i="19"/>
  <c r="G105" i="19"/>
  <c r="D80" i="5" s="1"/>
  <c r="M105" i="19"/>
  <c r="Q105" i="19" s="1"/>
  <c r="N105" i="19"/>
  <c r="R105" i="19" s="1"/>
  <c r="G80" i="5" s="1"/>
  <c r="H79" i="6" s="1"/>
  <c r="O105" i="19"/>
  <c r="B106" i="19"/>
  <c r="C106" i="19"/>
  <c r="F106" i="19"/>
  <c r="G106" i="19"/>
  <c r="D81" i="5" s="1"/>
  <c r="M106" i="19"/>
  <c r="Q106" i="19" s="1"/>
  <c r="N106" i="19"/>
  <c r="R106" i="19" s="1"/>
  <c r="G81" i="5" s="1"/>
  <c r="H80" i="6" s="1"/>
  <c r="O106" i="19"/>
  <c r="B107" i="19"/>
  <c r="C107" i="19"/>
  <c r="F107" i="19"/>
  <c r="G107" i="19"/>
  <c r="D82" i="5" s="1"/>
  <c r="M107" i="19"/>
  <c r="Q107" i="19" s="1"/>
  <c r="N107" i="19"/>
  <c r="R107" i="19" s="1"/>
  <c r="G82" i="5" s="1"/>
  <c r="H81" i="6" s="1"/>
  <c r="O107" i="19"/>
  <c r="B108" i="19"/>
  <c r="C108" i="19"/>
  <c r="F108" i="19"/>
  <c r="G108" i="19"/>
  <c r="D83" i="5" s="1"/>
  <c r="M108" i="19"/>
  <c r="Q108" i="19" s="1"/>
  <c r="N108" i="19"/>
  <c r="R108" i="19" s="1"/>
  <c r="G83" i="5" s="1"/>
  <c r="H82" i="6" s="1"/>
  <c r="O108" i="19"/>
  <c r="B109" i="19"/>
  <c r="C109" i="19"/>
  <c r="F109" i="19"/>
  <c r="G109" i="19"/>
  <c r="D84" i="5" s="1"/>
  <c r="M109" i="19"/>
  <c r="Q109" i="19" s="1"/>
  <c r="N109" i="19"/>
  <c r="R109" i="19" s="1"/>
  <c r="G84" i="5" s="1"/>
  <c r="H83" i="6" s="1"/>
  <c r="O109" i="19"/>
  <c r="B110" i="19"/>
  <c r="C110" i="19"/>
  <c r="F110" i="19"/>
  <c r="G110" i="19"/>
  <c r="D85" i="5" s="1"/>
  <c r="M110" i="19"/>
  <c r="Q110" i="19" s="1"/>
  <c r="N110" i="19"/>
  <c r="R110" i="19" s="1"/>
  <c r="G85" i="5" s="1"/>
  <c r="H84" i="6" s="1"/>
  <c r="O110" i="19"/>
  <c r="B111" i="19"/>
  <c r="C111" i="19"/>
  <c r="F111" i="19"/>
  <c r="G111" i="19"/>
  <c r="D86" i="5" s="1"/>
  <c r="M111" i="19"/>
  <c r="Q111" i="19" s="1"/>
  <c r="N111" i="19"/>
  <c r="R111" i="19" s="1"/>
  <c r="G86" i="5" s="1"/>
  <c r="H85" i="6" s="1"/>
  <c r="O111" i="19"/>
  <c r="B112" i="19"/>
  <c r="C112" i="19"/>
  <c r="F112" i="19"/>
  <c r="G112" i="19"/>
  <c r="D87" i="5" s="1"/>
  <c r="M112" i="19"/>
  <c r="Q112" i="19" s="1"/>
  <c r="N112" i="19"/>
  <c r="R112" i="19" s="1"/>
  <c r="G87" i="5" s="1"/>
  <c r="H86" i="6" s="1"/>
  <c r="O112" i="19"/>
  <c r="B113" i="19"/>
  <c r="C113" i="19"/>
  <c r="F113" i="19"/>
  <c r="G113" i="19"/>
  <c r="D88" i="5" s="1"/>
  <c r="M113" i="19"/>
  <c r="Q113" i="19" s="1"/>
  <c r="N113" i="19"/>
  <c r="R113" i="19" s="1"/>
  <c r="G88" i="5" s="1"/>
  <c r="H87" i="6" s="1"/>
  <c r="O113" i="19"/>
  <c r="B114" i="19"/>
  <c r="C114" i="19"/>
  <c r="F114" i="19"/>
  <c r="G114" i="19"/>
  <c r="D89" i="5" s="1"/>
  <c r="M114" i="19"/>
  <c r="Q114" i="19" s="1"/>
  <c r="N114" i="19"/>
  <c r="R114" i="19" s="1"/>
  <c r="G89" i="5" s="1"/>
  <c r="H88" i="6" s="1"/>
  <c r="O114" i="19"/>
  <c r="B115" i="19"/>
  <c r="C115" i="19"/>
  <c r="F115" i="19"/>
  <c r="G115" i="19"/>
  <c r="D90" i="5" s="1"/>
  <c r="M115" i="19"/>
  <c r="Q115" i="19" s="1"/>
  <c r="N115" i="19"/>
  <c r="R115" i="19" s="1"/>
  <c r="G90" i="5" s="1"/>
  <c r="H89" i="6" s="1"/>
  <c r="O115" i="19"/>
  <c r="B116" i="19"/>
  <c r="C116" i="19"/>
  <c r="F116" i="19"/>
  <c r="G116" i="19"/>
  <c r="D91" i="5" s="1"/>
  <c r="M116" i="19"/>
  <c r="Q116" i="19" s="1"/>
  <c r="N116" i="19"/>
  <c r="R116" i="19" s="1"/>
  <c r="G91" i="5" s="1"/>
  <c r="H90" i="6" s="1"/>
  <c r="O116" i="19"/>
  <c r="B117" i="19"/>
  <c r="C117" i="19"/>
  <c r="F117" i="19"/>
  <c r="G117" i="19"/>
  <c r="D92" i="5" s="1"/>
  <c r="M117" i="19"/>
  <c r="Q117" i="19" s="1"/>
  <c r="N117" i="19"/>
  <c r="R117" i="19" s="1"/>
  <c r="G92" i="5" s="1"/>
  <c r="H91" i="6" s="1"/>
  <c r="O117" i="19"/>
  <c r="B118" i="19"/>
  <c r="C118" i="19"/>
  <c r="F118" i="19"/>
  <c r="G118" i="19"/>
  <c r="D93" i="5" s="1"/>
  <c r="M118" i="19"/>
  <c r="Q118" i="19" s="1"/>
  <c r="N118" i="19"/>
  <c r="R118" i="19" s="1"/>
  <c r="G93" i="5" s="1"/>
  <c r="H92" i="6" s="1"/>
  <c r="O118" i="19"/>
  <c r="B119" i="19"/>
  <c r="C119" i="19"/>
  <c r="F119" i="19"/>
  <c r="G119" i="19"/>
  <c r="D94" i="5" s="1"/>
  <c r="M119" i="19"/>
  <c r="Q119" i="19" s="1"/>
  <c r="N119" i="19"/>
  <c r="R119" i="19" s="1"/>
  <c r="G94" i="5" s="1"/>
  <c r="H93" i="6" s="1"/>
  <c r="O119" i="19"/>
  <c r="B120" i="19"/>
  <c r="C120" i="19"/>
  <c r="F120" i="19"/>
  <c r="G120" i="19"/>
  <c r="D95" i="5" s="1"/>
  <c r="M120" i="19"/>
  <c r="Q120" i="19" s="1"/>
  <c r="N120" i="19"/>
  <c r="R120" i="19" s="1"/>
  <c r="G95" i="5" s="1"/>
  <c r="H94" i="6" s="1"/>
  <c r="O120" i="19"/>
  <c r="B121" i="19"/>
  <c r="C121" i="19"/>
  <c r="F121" i="19"/>
  <c r="G121" i="19"/>
  <c r="D96" i="5" s="1"/>
  <c r="M121" i="19"/>
  <c r="Q121" i="19" s="1"/>
  <c r="N121" i="19"/>
  <c r="R121" i="19" s="1"/>
  <c r="G96" i="5" s="1"/>
  <c r="H95" i="6" s="1"/>
  <c r="O121" i="19"/>
  <c r="B122" i="19"/>
  <c r="C122" i="19"/>
  <c r="F122" i="19"/>
  <c r="G122" i="19"/>
  <c r="D97" i="5" s="1"/>
  <c r="M122" i="19"/>
  <c r="Q122" i="19" s="1"/>
  <c r="N122" i="19"/>
  <c r="R122" i="19" s="1"/>
  <c r="G97" i="5" s="1"/>
  <c r="H96" i="6" s="1"/>
  <c r="O122" i="19"/>
  <c r="B123" i="19"/>
  <c r="C123" i="19"/>
  <c r="F123" i="19"/>
  <c r="G123" i="19"/>
  <c r="D98" i="5" s="1"/>
  <c r="M123" i="19"/>
  <c r="Q123" i="19" s="1"/>
  <c r="N123" i="19"/>
  <c r="R123" i="19" s="1"/>
  <c r="G98" i="5" s="1"/>
  <c r="H97" i="6" s="1"/>
  <c r="O123" i="19"/>
  <c r="B124" i="19"/>
  <c r="C124" i="19"/>
  <c r="F124" i="19"/>
  <c r="G124" i="19"/>
  <c r="D99" i="5" s="1"/>
  <c r="M124" i="19"/>
  <c r="Q124" i="19" s="1"/>
  <c r="N124" i="19"/>
  <c r="R124" i="19" s="1"/>
  <c r="G99" i="5" s="1"/>
  <c r="H98" i="6" s="1"/>
  <c r="O124" i="19"/>
  <c r="B125" i="19"/>
  <c r="C125" i="19"/>
  <c r="F125" i="19"/>
  <c r="G125" i="19"/>
  <c r="D100" i="5" s="1"/>
  <c r="M125" i="19"/>
  <c r="Q125" i="19" s="1"/>
  <c r="N125" i="19"/>
  <c r="R125" i="19" s="1"/>
  <c r="G100" i="5" s="1"/>
  <c r="H99" i="6" s="1"/>
  <c r="O125" i="19"/>
  <c r="B126" i="19"/>
  <c r="C126" i="19"/>
  <c r="F126" i="19"/>
  <c r="G126" i="19"/>
  <c r="D101" i="5" s="1"/>
  <c r="M126" i="19"/>
  <c r="Q126" i="19" s="1"/>
  <c r="N126" i="19"/>
  <c r="R126" i="19" s="1"/>
  <c r="G101" i="5" s="1"/>
  <c r="H100" i="6" s="1"/>
  <c r="O126" i="19"/>
  <c r="B127" i="19"/>
  <c r="C127" i="19"/>
  <c r="F127" i="19"/>
  <c r="G127" i="19"/>
  <c r="D102" i="5" s="1"/>
  <c r="M127" i="19"/>
  <c r="Q127" i="19" s="1"/>
  <c r="N127" i="19"/>
  <c r="R127" i="19" s="1"/>
  <c r="G102" i="5" s="1"/>
  <c r="H101" i="6" s="1"/>
  <c r="O127" i="19"/>
  <c r="B128" i="19"/>
  <c r="C128" i="19"/>
  <c r="F128" i="19"/>
  <c r="G128" i="19"/>
  <c r="D103" i="5" s="1"/>
  <c r="M128" i="19"/>
  <c r="Q128" i="19" s="1"/>
  <c r="N128" i="19"/>
  <c r="R128" i="19" s="1"/>
  <c r="G103" i="5" s="1"/>
  <c r="H102" i="6" s="1"/>
  <c r="O128" i="19"/>
  <c r="B129" i="19"/>
  <c r="C129" i="19"/>
  <c r="F129" i="19"/>
  <c r="G129" i="19"/>
  <c r="D104" i="5" s="1"/>
  <c r="M129" i="19"/>
  <c r="Q129" i="19" s="1"/>
  <c r="N129" i="19"/>
  <c r="R129" i="19" s="1"/>
  <c r="G104" i="5" s="1"/>
  <c r="H103" i="6" s="1"/>
  <c r="O129" i="19"/>
  <c r="B130" i="19"/>
  <c r="C130" i="19"/>
  <c r="F130" i="19"/>
  <c r="G130" i="19"/>
  <c r="D105" i="5" s="1"/>
  <c r="M130" i="19"/>
  <c r="Q130" i="19" s="1"/>
  <c r="N130" i="19"/>
  <c r="R130" i="19" s="1"/>
  <c r="G105" i="5" s="1"/>
  <c r="H104" i="6" s="1"/>
  <c r="O130" i="19"/>
  <c r="B131" i="19"/>
  <c r="C131" i="19"/>
  <c r="F131" i="19"/>
  <c r="G131" i="19"/>
  <c r="D106" i="5" s="1"/>
  <c r="M131" i="19"/>
  <c r="Q131" i="19" s="1"/>
  <c r="N131" i="19"/>
  <c r="R131" i="19" s="1"/>
  <c r="G106" i="5" s="1"/>
  <c r="H105" i="6" s="1"/>
  <c r="O131" i="19"/>
  <c r="B132" i="19"/>
  <c r="C132" i="19"/>
  <c r="F132" i="19"/>
  <c r="G132" i="19"/>
  <c r="D107" i="5" s="1"/>
  <c r="M132" i="19"/>
  <c r="Q132" i="19" s="1"/>
  <c r="N132" i="19"/>
  <c r="R132" i="19" s="1"/>
  <c r="G107" i="5" s="1"/>
  <c r="H106" i="6" s="1"/>
  <c r="O132" i="19"/>
  <c r="B133" i="19"/>
  <c r="C133" i="19"/>
  <c r="F133" i="19"/>
  <c r="G133" i="19"/>
  <c r="D108" i="5" s="1"/>
  <c r="M133" i="19"/>
  <c r="Q133" i="19" s="1"/>
  <c r="N133" i="19"/>
  <c r="R133" i="19" s="1"/>
  <c r="G108" i="5" s="1"/>
  <c r="H107" i="6" s="1"/>
  <c r="O133" i="19"/>
  <c r="B134" i="19"/>
  <c r="C134" i="19"/>
  <c r="F134" i="19"/>
  <c r="G134" i="19"/>
  <c r="D109" i="5" s="1"/>
  <c r="M134" i="19"/>
  <c r="Q134" i="19" s="1"/>
  <c r="N134" i="19"/>
  <c r="R134" i="19" s="1"/>
  <c r="G109" i="5" s="1"/>
  <c r="H108" i="6" s="1"/>
  <c r="O134" i="19"/>
  <c r="B135" i="19"/>
  <c r="C135" i="19"/>
  <c r="F135" i="19"/>
  <c r="G135" i="19"/>
  <c r="D110" i="5" s="1"/>
  <c r="M135" i="19"/>
  <c r="Q135" i="19" s="1"/>
  <c r="N135" i="19"/>
  <c r="R135" i="19" s="1"/>
  <c r="G110" i="5" s="1"/>
  <c r="H109" i="6" s="1"/>
  <c r="O135" i="19"/>
  <c r="B136" i="19"/>
  <c r="C136" i="19"/>
  <c r="F136" i="19"/>
  <c r="G136" i="19"/>
  <c r="D111" i="5" s="1"/>
  <c r="M136" i="19"/>
  <c r="Q136" i="19" s="1"/>
  <c r="N136" i="19"/>
  <c r="R136" i="19" s="1"/>
  <c r="G111" i="5" s="1"/>
  <c r="H110" i="6" s="1"/>
  <c r="O136" i="19"/>
  <c r="B137" i="19"/>
  <c r="C137" i="19"/>
  <c r="F137" i="19"/>
  <c r="G137" i="19"/>
  <c r="D112" i="5" s="1"/>
  <c r="M137" i="19"/>
  <c r="Q137" i="19" s="1"/>
  <c r="N137" i="19"/>
  <c r="R137" i="19" s="1"/>
  <c r="G112" i="5" s="1"/>
  <c r="H111" i="6" s="1"/>
  <c r="O137" i="19"/>
  <c r="B138" i="19"/>
  <c r="C138" i="19"/>
  <c r="F138" i="19"/>
  <c r="G138" i="19"/>
  <c r="D113" i="5" s="1"/>
  <c r="M138" i="19"/>
  <c r="Q138" i="19" s="1"/>
  <c r="N138" i="19"/>
  <c r="R138" i="19" s="1"/>
  <c r="G113" i="5" s="1"/>
  <c r="H112" i="6" s="1"/>
  <c r="O138" i="19"/>
  <c r="B139" i="19"/>
  <c r="C139" i="19"/>
  <c r="F139" i="19"/>
  <c r="G139" i="19"/>
  <c r="D114" i="5" s="1"/>
  <c r="M139" i="19"/>
  <c r="Q139" i="19" s="1"/>
  <c r="N139" i="19"/>
  <c r="R139" i="19" s="1"/>
  <c r="G114" i="5" s="1"/>
  <c r="H113" i="6" s="1"/>
  <c r="O139" i="19"/>
  <c r="B140" i="19"/>
  <c r="C140" i="19"/>
  <c r="F140" i="19"/>
  <c r="G140" i="19"/>
  <c r="D115" i="5" s="1"/>
  <c r="M140" i="19"/>
  <c r="Q140" i="19" s="1"/>
  <c r="N140" i="19"/>
  <c r="R140" i="19" s="1"/>
  <c r="G115" i="5" s="1"/>
  <c r="H114" i="6" s="1"/>
  <c r="O140" i="19"/>
  <c r="B141" i="19"/>
  <c r="C141" i="19"/>
  <c r="F141" i="19"/>
  <c r="G141" i="19"/>
  <c r="D116" i="5" s="1"/>
  <c r="M141" i="19"/>
  <c r="Q141" i="19" s="1"/>
  <c r="N141" i="19"/>
  <c r="R141" i="19" s="1"/>
  <c r="G116" i="5" s="1"/>
  <c r="H115" i="6" s="1"/>
  <c r="O141" i="19"/>
  <c r="B142" i="19"/>
  <c r="C142" i="19"/>
  <c r="F142" i="19"/>
  <c r="G142" i="19"/>
  <c r="D117" i="5" s="1"/>
  <c r="M142" i="19"/>
  <c r="Q142" i="19" s="1"/>
  <c r="N142" i="19"/>
  <c r="R142" i="19" s="1"/>
  <c r="G117" i="5" s="1"/>
  <c r="H116" i="6" s="1"/>
  <c r="O142" i="19"/>
  <c r="B143" i="19"/>
  <c r="C143" i="19"/>
  <c r="F143" i="19"/>
  <c r="G143" i="19"/>
  <c r="D118" i="5" s="1"/>
  <c r="M143" i="19"/>
  <c r="Q143" i="19" s="1"/>
  <c r="N143" i="19"/>
  <c r="R143" i="19" s="1"/>
  <c r="G118" i="5" s="1"/>
  <c r="H117" i="6" s="1"/>
  <c r="O143" i="19"/>
  <c r="B144" i="19"/>
  <c r="C144" i="19"/>
  <c r="F144" i="19"/>
  <c r="G144" i="19"/>
  <c r="D119" i="5" s="1"/>
  <c r="M144" i="19"/>
  <c r="Q144" i="19" s="1"/>
  <c r="N144" i="19"/>
  <c r="R144" i="19" s="1"/>
  <c r="G119" i="5" s="1"/>
  <c r="H118" i="6" s="1"/>
  <c r="O144" i="19"/>
  <c r="B145" i="19"/>
  <c r="C145" i="19"/>
  <c r="F145" i="19"/>
  <c r="G145" i="19"/>
  <c r="D120" i="5" s="1"/>
  <c r="M145" i="19"/>
  <c r="Q145" i="19" s="1"/>
  <c r="N145" i="19"/>
  <c r="R145" i="19" s="1"/>
  <c r="G120" i="5" s="1"/>
  <c r="H119" i="6" s="1"/>
  <c r="O145" i="19"/>
  <c r="B146" i="19"/>
  <c r="C146" i="19"/>
  <c r="F146" i="19"/>
  <c r="G146" i="19"/>
  <c r="D121" i="5" s="1"/>
  <c r="M146" i="19"/>
  <c r="Q146" i="19" s="1"/>
  <c r="N146" i="19"/>
  <c r="R146" i="19" s="1"/>
  <c r="G121" i="5" s="1"/>
  <c r="H120" i="6" s="1"/>
  <c r="O146" i="19"/>
  <c r="B147" i="19"/>
  <c r="C147" i="19"/>
  <c r="F147" i="19"/>
  <c r="G147" i="19"/>
  <c r="D122" i="5" s="1"/>
  <c r="M147" i="19"/>
  <c r="Q147" i="19" s="1"/>
  <c r="N147" i="19"/>
  <c r="R147" i="19" s="1"/>
  <c r="G122" i="5" s="1"/>
  <c r="H121" i="6" s="1"/>
  <c r="O147" i="19"/>
  <c r="B148" i="19"/>
  <c r="C148" i="19"/>
  <c r="F148" i="19"/>
  <c r="G148" i="19"/>
  <c r="D123" i="5" s="1"/>
  <c r="M148" i="19"/>
  <c r="Q148" i="19" s="1"/>
  <c r="N148" i="19"/>
  <c r="R148" i="19" s="1"/>
  <c r="G123" i="5" s="1"/>
  <c r="H122" i="6" s="1"/>
  <c r="O148" i="19"/>
  <c r="B149" i="19"/>
  <c r="C149" i="19"/>
  <c r="F149" i="19"/>
  <c r="G149" i="19"/>
  <c r="D124" i="5" s="1"/>
  <c r="M149" i="19"/>
  <c r="Q149" i="19" s="1"/>
  <c r="N149" i="19"/>
  <c r="R149" i="19" s="1"/>
  <c r="G124" i="5" s="1"/>
  <c r="H123" i="6" s="1"/>
  <c r="O149" i="19"/>
  <c r="B150" i="19"/>
  <c r="C150" i="19"/>
  <c r="F150" i="19"/>
  <c r="G150" i="19"/>
  <c r="D125" i="5" s="1"/>
  <c r="M150" i="19"/>
  <c r="Q150" i="19" s="1"/>
  <c r="N150" i="19"/>
  <c r="R150" i="19" s="1"/>
  <c r="G125" i="5" s="1"/>
  <c r="H124" i="6" s="1"/>
  <c r="O150" i="19"/>
  <c r="B151" i="19"/>
  <c r="C151" i="19"/>
  <c r="F151" i="19"/>
  <c r="G151" i="19"/>
  <c r="D126" i="5" s="1"/>
  <c r="M151" i="19"/>
  <c r="Q151" i="19" s="1"/>
  <c r="N151" i="19"/>
  <c r="R151" i="19" s="1"/>
  <c r="G126" i="5" s="1"/>
  <c r="H125" i="6" s="1"/>
  <c r="O151" i="19"/>
  <c r="B152" i="19"/>
  <c r="C152" i="19"/>
  <c r="F152" i="19"/>
  <c r="G152" i="19"/>
  <c r="D127" i="5" s="1"/>
  <c r="M152" i="19"/>
  <c r="Q152" i="19" s="1"/>
  <c r="N152" i="19"/>
  <c r="R152" i="19" s="1"/>
  <c r="G127" i="5" s="1"/>
  <c r="H126" i="6" s="1"/>
  <c r="O152" i="19"/>
  <c r="B153" i="19"/>
  <c r="C153" i="19"/>
  <c r="F153" i="19"/>
  <c r="G153" i="19"/>
  <c r="D128" i="5" s="1"/>
  <c r="M153" i="19"/>
  <c r="Q153" i="19" s="1"/>
  <c r="N153" i="19"/>
  <c r="R153" i="19" s="1"/>
  <c r="G128" i="5" s="1"/>
  <c r="H127" i="6" s="1"/>
  <c r="O153" i="19"/>
  <c r="B154" i="19"/>
  <c r="C154" i="19"/>
  <c r="F154" i="19"/>
  <c r="G154" i="19"/>
  <c r="D129" i="5" s="1"/>
  <c r="M154" i="19"/>
  <c r="Q154" i="19" s="1"/>
  <c r="N154" i="19"/>
  <c r="R154" i="19" s="1"/>
  <c r="G129" i="5" s="1"/>
  <c r="H128" i="6" s="1"/>
  <c r="O154" i="19"/>
  <c r="B155" i="19"/>
  <c r="C155" i="19"/>
  <c r="F155" i="19"/>
  <c r="G155" i="19"/>
  <c r="D130" i="5" s="1"/>
  <c r="M155" i="19"/>
  <c r="Q155" i="19" s="1"/>
  <c r="N155" i="19"/>
  <c r="R155" i="19" s="1"/>
  <c r="G130" i="5" s="1"/>
  <c r="H129" i="6" s="1"/>
  <c r="O155" i="19"/>
  <c r="B156" i="19"/>
  <c r="C156" i="19"/>
  <c r="F156" i="19"/>
  <c r="G156" i="19"/>
  <c r="M156" i="19"/>
  <c r="Q156" i="19" s="1"/>
  <c r="N156" i="19"/>
  <c r="R156" i="19" s="1"/>
  <c r="G131" i="5" s="1"/>
  <c r="H130" i="6" s="1"/>
  <c r="O156" i="19"/>
  <c r="B157" i="19"/>
  <c r="C157" i="19"/>
  <c r="F157" i="19"/>
  <c r="G157" i="19"/>
  <c r="D132" i="5" s="1"/>
  <c r="M157" i="19"/>
  <c r="Q157" i="19" s="1"/>
  <c r="N157" i="19"/>
  <c r="R157" i="19" s="1"/>
  <c r="G132" i="5" s="1"/>
  <c r="H131" i="6" s="1"/>
  <c r="O157" i="19"/>
  <c r="B158" i="19"/>
  <c r="C158" i="19"/>
  <c r="F158" i="19"/>
  <c r="G158" i="19"/>
  <c r="D133" i="5" s="1"/>
  <c r="M158" i="19"/>
  <c r="Q158" i="19" s="1"/>
  <c r="N158" i="19"/>
  <c r="R158" i="19" s="1"/>
  <c r="G133" i="5" s="1"/>
  <c r="H132" i="6" s="1"/>
  <c r="O158" i="19"/>
  <c r="B159" i="19"/>
  <c r="C159" i="19"/>
  <c r="F159" i="19"/>
  <c r="G159" i="19"/>
  <c r="D134" i="5" s="1"/>
  <c r="M159" i="19"/>
  <c r="Q159" i="19" s="1"/>
  <c r="N159" i="19"/>
  <c r="R159" i="19" s="1"/>
  <c r="G134" i="5" s="1"/>
  <c r="H133" i="6" s="1"/>
  <c r="O159" i="19"/>
  <c r="B160" i="19"/>
  <c r="C160" i="19"/>
  <c r="F160" i="19"/>
  <c r="G160" i="19"/>
  <c r="D135" i="5" s="1"/>
  <c r="M160" i="19"/>
  <c r="Q160" i="19" s="1"/>
  <c r="N160" i="19"/>
  <c r="R160" i="19" s="1"/>
  <c r="G135" i="5" s="1"/>
  <c r="H134" i="6" s="1"/>
  <c r="O160" i="19"/>
  <c r="B161" i="19"/>
  <c r="C161" i="19"/>
  <c r="F161" i="19"/>
  <c r="G161" i="19"/>
  <c r="D136" i="5" s="1"/>
  <c r="M161" i="19"/>
  <c r="Q161" i="19" s="1"/>
  <c r="N161" i="19"/>
  <c r="R161" i="19" s="1"/>
  <c r="G136" i="5" s="1"/>
  <c r="H135" i="6" s="1"/>
  <c r="O161" i="19"/>
  <c r="B162" i="19"/>
  <c r="C162" i="19"/>
  <c r="F162" i="19"/>
  <c r="G162" i="19"/>
  <c r="D137" i="5" s="1"/>
  <c r="M162" i="19"/>
  <c r="Q162" i="19" s="1"/>
  <c r="N162" i="19"/>
  <c r="R162" i="19" s="1"/>
  <c r="G137" i="5" s="1"/>
  <c r="H136" i="6" s="1"/>
  <c r="O162" i="19"/>
  <c r="B163" i="19"/>
  <c r="C163" i="19"/>
  <c r="F163" i="19"/>
  <c r="G163" i="19"/>
  <c r="D138" i="5" s="1"/>
  <c r="M163" i="19"/>
  <c r="Q163" i="19" s="1"/>
  <c r="N163" i="19"/>
  <c r="R163" i="19" s="1"/>
  <c r="G138" i="5" s="1"/>
  <c r="H137" i="6" s="1"/>
  <c r="O163" i="19"/>
  <c r="B164" i="19"/>
  <c r="C164" i="19"/>
  <c r="F164" i="19"/>
  <c r="G164" i="19"/>
  <c r="M164" i="19"/>
  <c r="Q164" i="19" s="1"/>
  <c r="N164" i="19"/>
  <c r="R164" i="19" s="1"/>
  <c r="G139" i="5" s="1"/>
  <c r="H138" i="6" s="1"/>
  <c r="O164" i="19"/>
  <c r="B165" i="19"/>
  <c r="C165" i="19"/>
  <c r="F165" i="19"/>
  <c r="G165" i="19"/>
  <c r="D140" i="5" s="1"/>
  <c r="M165" i="19"/>
  <c r="Q165" i="19" s="1"/>
  <c r="N165" i="19"/>
  <c r="R165" i="19" s="1"/>
  <c r="G140" i="5" s="1"/>
  <c r="H139" i="6" s="1"/>
  <c r="O165" i="19"/>
  <c r="B166" i="19"/>
  <c r="C166" i="19"/>
  <c r="F166" i="19"/>
  <c r="G166" i="19"/>
  <c r="D141" i="5" s="1"/>
  <c r="M166" i="19"/>
  <c r="Q166" i="19" s="1"/>
  <c r="N166" i="19"/>
  <c r="R166" i="19" s="1"/>
  <c r="G141" i="5" s="1"/>
  <c r="H140" i="6" s="1"/>
  <c r="O166" i="19"/>
  <c r="B167" i="19"/>
  <c r="C167" i="19"/>
  <c r="F167" i="19"/>
  <c r="G167" i="19"/>
  <c r="D142" i="5" s="1"/>
  <c r="M167" i="19"/>
  <c r="Q167" i="19" s="1"/>
  <c r="N167" i="19"/>
  <c r="R167" i="19" s="1"/>
  <c r="G142" i="5" s="1"/>
  <c r="H141" i="6" s="1"/>
  <c r="O167" i="19"/>
  <c r="B168" i="19"/>
  <c r="C168" i="19"/>
  <c r="F168" i="19"/>
  <c r="G168" i="19"/>
  <c r="D143" i="5" s="1"/>
  <c r="M168" i="19"/>
  <c r="Q168" i="19" s="1"/>
  <c r="N168" i="19"/>
  <c r="R168" i="19" s="1"/>
  <c r="G143" i="5" s="1"/>
  <c r="H142" i="6" s="1"/>
  <c r="O168" i="19"/>
  <c r="B169" i="19"/>
  <c r="C169" i="19"/>
  <c r="F169" i="19"/>
  <c r="G169" i="19"/>
  <c r="D144" i="5" s="1"/>
  <c r="M169" i="19"/>
  <c r="Q169" i="19" s="1"/>
  <c r="N169" i="19"/>
  <c r="R169" i="19" s="1"/>
  <c r="G144" i="5" s="1"/>
  <c r="H143" i="6" s="1"/>
  <c r="O169" i="19"/>
  <c r="B170" i="19"/>
  <c r="C170" i="19"/>
  <c r="F170" i="19"/>
  <c r="G170" i="19"/>
  <c r="M170" i="19"/>
  <c r="Q170" i="19" s="1"/>
  <c r="N170" i="19"/>
  <c r="R170" i="19" s="1"/>
  <c r="G145" i="5" s="1"/>
  <c r="H144" i="6" s="1"/>
  <c r="O170" i="19"/>
  <c r="B171" i="19"/>
  <c r="C171" i="19"/>
  <c r="F171" i="19"/>
  <c r="G171" i="19"/>
  <c r="D146" i="5" s="1"/>
  <c r="M171" i="19"/>
  <c r="Q171" i="19" s="1"/>
  <c r="N171" i="19"/>
  <c r="R171" i="19" s="1"/>
  <c r="G146" i="5" s="1"/>
  <c r="H145" i="6" s="1"/>
  <c r="O171" i="19"/>
  <c r="B172" i="19"/>
  <c r="C172" i="19"/>
  <c r="F172" i="19"/>
  <c r="G172" i="19"/>
  <c r="D147" i="5" s="1"/>
  <c r="M172" i="19"/>
  <c r="Q172" i="19" s="1"/>
  <c r="N172" i="19"/>
  <c r="R172" i="19" s="1"/>
  <c r="G147" i="5" s="1"/>
  <c r="H146" i="6" s="1"/>
  <c r="O172" i="19"/>
  <c r="B173" i="19"/>
  <c r="C173" i="19"/>
  <c r="F173" i="19"/>
  <c r="G173" i="19"/>
  <c r="D148" i="5" s="1"/>
  <c r="M173" i="19"/>
  <c r="Q173" i="19" s="1"/>
  <c r="N173" i="19"/>
  <c r="R173" i="19" s="1"/>
  <c r="G148" i="5" s="1"/>
  <c r="H147" i="6" s="1"/>
  <c r="O173" i="19"/>
  <c r="B174" i="19"/>
  <c r="C174" i="19"/>
  <c r="F174" i="19"/>
  <c r="G174" i="19"/>
  <c r="D149" i="5" s="1"/>
  <c r="M174" i="19"/>
  <c r="Q174" i="19" s="1"/>
  <c r="N174" i="19"/>
  <c r="R174" i="19" s="1"/>
  <c r="G149" i="5" s="1"/>
  <c r="H148" i="6" s="1"/>
  <c r="O174" i="19"/>
  <c r="B175" i="19"/>
  <c r="C175" i="19"/>
  <c r="F175" i="19"/>
  <c r="G175" i="19"/>
  <c r="D150" i="5" s="1"/>
  <c r="M175" i="19"/>
  <c r="Q175" i="19" s="1"/>
  <c r="N175" i="19"/>
  <c r="R175" i="19" s="1"/>
  <c r="G150" i="5" s="1"/>
  <c r="H149" i="6" s="1"/>
  <c r="O175" i="19"/>
  <c r="B176" i="19"/>
  <c r="C176" i="19"/>
  <c r="F176" i="19"/>
  <c r="G176" i="19"/>
  <c r="D151" i="5" s="1"/>
  <c r="M176" i="19"/>
  <c r="Q176" i="19" s="1"/>
  <c r="N176" i="19"/>
  <c r="R176" i="19" s="1"/>
  <c r="G151" i="5" s="1"/>
  <c r="H150" i="6" s="1"/>
  <c r="O176" i="19"/>
  <c r="B177" i="19"/>
  <c r="C177" i="19"/>
  <c r="F177" i="19"/>
  <c r="G177" i="19"/>
  <c r="D152" i="5" s="1"/>
  <c r="M177" i="19"/>
  <c r="Q177" i="19" s="1"/>
  <c r="N177" i="19"/>
  <c r="R177" i="19" s="1"/>
  <c r="G152" i="5" s="1"/>
  <c r="H151" i="6" s="1"/>
  <c r="O177" i="19"/>
  <c r="M28" i="19"/>
  <c r="G28" i="19"/>
  <c r="D3" i="5" s="1"/>
  <c r="B5" i="5" l="1"/>
  <c r="O5" i="5"/>
  <c r="B6" i="5"/>
  <c r="O6" i="5"/>
  <c r="B7" i="5"/>
  <c r="O7" i="5"/>
  <c r="B4" i="5"/>
  <c r="O4" i="5"/>
  <c r="E146" i="6"/>
  <c r="G146" i="6"/>
  <c r="R130" i="6"/>
  <c r="G130" i="6"/>
  <c r="E151" i="6"/>
  <c r="G151" i="6"/>
  <c r="E95" i="6"/>
  <c r="G95" i="6"/>
  <c r="R136" i="6"/>
  <c r="G136" i="6"/>
  <c r="R140" i="6"/>
  <c r="G140" i="6"/>
  <c r="E144" i="6"/>
  <c r="G144" i="6"/>
  <c r="E135" i="6"/>
  <c r="G135" i="6"/>
  <c r="E127" i="6"/>
  <c r="G127" i="6"/>
  <c r="E139" i="6"/>
  <c r="G139" i="6"/>
  <c r="E131" i="6"/>
  <c r="G131" i="6"/>
  <c r="E76" i="6"/>
  <c r="E54" i="6"/>
  <c r="E97" i="6"/>
  <c r="E79" i="6"/>
  <c r="E46" i="6"/>
  <c r="E124" i="6"/>
  <c r="E51" i="6"/>
  <c r="E3" i="6"/>
  <c r="R3" i="6"/>
  <c r="E4" i="6"/>
  <c r="R4" i="6"/>
  <c r="N3" i="6"/>
  <c r="H3" i="6"/>
  <c r="H4" i="6"/>
  <c r="N4" i="6"/>
  <c r="N151" i="6"/>
  <c r="N87" i="6"/>
  <c r="N69" i="6"/>
  <c r="N65" i="6"/>
  <c r="N73" i="6"/>
  <c r="E53" i="6"/>
  <c r="E120" i="6"/>
  <c r="E75" i="6"/>
  <c r="E67" i="6"/>
  <c r="E49" i="6"/>
  <c r="E83" i="6"/>
  <c r="R126" i="6"/>
  <c r="E82" i="6"/>
  <c r="E66" i="6"/>
  <c r="B34" i="5"/>
  <c r="B27" i="5"/>
  <c r="B116" i="5"/>
  <c r="B96" i="5"/>
  <c r="B88" i="5"/>
  <c r="B74" i="5"/>
  <c r="B124" i="5"/>
  <c r="B67" i="5"/>
  <c r="B66" i="5"/>
  <c r="B55" i="5"/>
  <c r="B42" i="5"/>
  <c r="B136" i="5"/>
  <c r="B81" i="5"/>
  <c r="B65" i="5"/>
  <c r="B41" i="5"/>
  <c r="S68" i="19"/>
  <c r="U68" i="19" s="1"/>
  <c r="W68" i="19" s="1"/>
  <c r="S105" i="19"/>
  <c r="U105" i="19" s="1"/>
  <c r="W105" i="19" s="1"/>
  <c r="S74" i="19"/>
  <c r="U74" i="19" s="1"/>
  <c r="W74" i="19" s="1"/>
  <c r="S130" i="19"/>
  <c r="U130" i="19" s="1"/>
  <c r="W130" i="19" s="1"/>
  <c r="S55" i="19"/>
  <c r="U55" i="19" s="1"/>
  <c r="W55" i="19" s="1"/>
  <c r="S157" i="19"/>
  <c r="U157" i="19" s="1"/>
  <c r="W157" i="19" s="1"/>
  <c r="S153" i="19"/>
  <c r="U153" i="19" s="1"/>
  <c r="W153" i="19" s="1"/>
  <c r="S143" i="19"/>
  <c r="U143" i="19" s="1"/>
  <c r="W143" i="19" s="1"/>
  <c r="S140" i="19"/>
  <c r="U140" i="19" s="1"/>
  <c r="W140" i="19" s="1"/>
  <c r="S115" i="19"/>
  <c r="U115" i="19" s="1"/>
  <c r="W115" i="19" s="1"/>
  <c r="S146" i="19"/>
  <c r="U146" i="19" s="1"/>
  <c r="W146" i="19" s="1"/>
  <c r="S88" i="19"/>
  <c r="U88" i="19" s="1"/>
  <c r="W88" i="19" s="1"/>
  <c r="S83" i="19"/>
  <c r="U83" i="19" s="1"/>
  <c r="W83" i="19" s="1"/>
  <c r="S60" i="19"/>
  <c r="U60" i="19" s="1"/>
  <c r="W60" i="19" s="1"/>
  <c r="S36" i="19"/>
  <c r="U36" i="19" s="1"/>
  <c r="W36" i="19" s="1"/>
  <c r="S134" i="19"/>
  <c r="U134" i="19" s="1"/>
  <c r="W134" i="19" s="1"/>
  <c r="S131" i="19"/>
  <c r="U131" i="19" s="1"/>
  <c r="W131" i="19" s="1"/>
  <c r="S120" i="19"/>
  <c r="U120" i="19" s="1"/>
  <c r="W120" i="19" s="1"/>
  <c r="S91" i="19"/>
  <c r="U91" i="19" s="1"/>
  <c r="W91" i="19" s="1"/>
  <c r="S48" i="19"/>
  <c r="U48" i="19" s="1"/>
  <c r="W48" i="19" s="1"/>
  <c r="S174" i="19"/>
  <c r="U174" i="19" s="1"/>
  <c r="W174" i="19" s="1"/>
  <c r="S151" i="19"/>
  <c r="U151" i="19" s="1"/>
  <c r="W151" i="19" s="1"/>
  <c r="S127" i="19"/>
  <c r="U127" i="19" s="1"/>
  <c r="W127" i="19" s="1"/>
  <c r="S100" i="19"/>
  <c r="U100" i="19" s="1"/>
  <c r="W100" i="19" s="1"/>
  <c r="S95" i="19"/>
  <c r="U95" i="19" s="1"/>
  <c r="W95" i="19" s="1"/>
  <c r="S67" i="19"/>
  <c r="U67" i="19" s="1"/>
  <c r="W67" i="19" s="1"/>
  <c r="E94" i="6"/>
  <c r="R94" i="6"/>
  <c r="E93" i="6"/>
  <c r="R93" i="6"/>
  <c r="N80" i="6"/>
  <c r="R132" i="6"/>
  <c r="E132" i="6"/>
  <c r="B140" i="5"/>
  <c r="B82" i="5"/>
  <c r="B75" i="5"/>
  <c r="B63" i="5"/>
  <c r="B40" i="5"/>
  <c r="B32" i="5"/>
  <c r="B24" i="5"/>
  <c r="S114" i="19"/>
  <c r="U114" i="19" s="1"/>
  <c r="W114" i="19" s="1"/>
  <c r="S70" i="19"/>
  <c r="U70" i="19" s="1"/>
  <c r="W70" i="19" s="1"/>
  <c r="S57" i="19"/>
  <c r="U57" i="19" s="1"/>
  <c r="W57" i="19" s="1"/>
  <c r="S30" i="19"/>
  <c r="U30" i="19" s="1"/>
  <c r="W30" i="19" s="1"/>
  <c r="S159" i="19"/>
  <c r="U159" i="19" s="1"/>
  <c r="W159" i="19" s="1"/>
  <c r="S117" i="19"/>
  <c r="U117" i="19" s="1"/>
  <c r="W117" i="19" s="1"/>
  <c r="S90" i="19"/>
  <c r="U90" i="19" s="1"/>
  <c r="W90" i="19" s="1"/>
  <c r="S54" i="19"/>
  <c r="U54" i="19" s="1"/>
  <c r="W54" i="19" s="1"/>
  <c r="S50" i="19"/>
  <c r="U50" i="19" s="1"/>
  <c r="W50" i="19" s="1"/>
  <c r="N147" i="6"/>
  <c r="B152" i="5"/>
  <c r="B132" i="5"/>
  <c r="B112" i="5"/>
  <c r="B92" i="5"/>
  <c r="B73" i="5"/>
  <c r="B58" i="5"/>
  <c r="B43" i="5"/>
  <c r="B15" i="5"/>
  <c r="S163" i="19"/>
  <c r="U163" i="19" s="1"/>
  <c r="W163" i="19" s="1"/>
  <c r="S149" i="19"/>
  <c r="U149" i="19" s="1"/>
  <c r="W149" i="19" s="1"/>
  <c r="S129" i="19"/>
  <c r="U129" i="19" s="1"/>
  <c r="W129" i="19" s="1"/>
  <c r="S113" i="19"/>
  <c r="U113" i="19" s="1"/>
  <c r="W113" i="19" s="1"/>
  <c r="S108" i="19"/>
  <c r="U108" i="19" s="1"/>
  <c r="W108" i="19" s="1"/>
  <c r="S94" i="19"/>
  <c r="U94" i="19" s="1"/>
  <c r="W94" i="19" s="1"/>
  <c r="S81" i="19"/>
  <c r="U81" i="19" s="1"/>
  <c r="W81" i="19" s="1"/>
  <c r="S42" i="19"/>
  <c r="U42" i="19" s="1"/>
  <c r="W42" i="19" s="1"/>
  <c r="E89" i="6"/>
  <c r="S168" i="19"/>
  <c r="U168" i="19" s="1"/>
  <c r="W168" i="19" s="1"/>
  <c r="S119" i="19"/>
  <c r="U119" i="19" s="1"/>
  <c r="W119" i="19" s="1"/>
  <c r="S89" i="19"/>
  <c r="U89" i="19" s="1"/>
  <c r="W89" i="19" s="1"/>
  <c r="S85" i="19"/>
  <c r="U85" i="19" s="1"/>
  <c r="W85" i="19" s="1"/>
  <c r="S72" i="19"/>
  <c r="U72" i="19" s="1"/>
  <c r="W72" i="19" s="1"/>
  <c r="S56" i="19"/>
  <c r="U56" i="19" s="1"/>
  <c r="W56" i="19" s="1"/>
  <c r="S35" i="19"/>
  <c r="U35" i="19" s="1"/>
  <c r="W35" i="19" s="1"/>
  <c r="S32" i="19"/>
  <c r="U32" i="19" s="1"/>
  <c r="W32" i="19" s="1"/>
  <c r="N142" i="6"/>
  <c r="N82" i="6"/>
  <c r="B148" i="5"/>
  <c r="B128" i="5"/>
  <c r="B104" i="5"/>
  <c r="B72" i="5"/>
  <c r="B57" i="5"/>
  <c r="B50" i="5"/>
  <c r="B19" i="5"/>
  <c r="B8" i="5"/>
  <c r="S165" i="19"/>
  <c r="U165" i="19" s="1"/>
  <c r="W165" i="19" s="1"/>
  <c r="S122" i="19"/>
  <c r="U122" i="19" s="1"/>
  <c r="W122" i="19" s="1"/>
  <c r="S75" i="19"/>
  <c r="U75" i="19" s="1"/>
  <c r="W75" i="19" s="1"/>
  <c r="S62" i="19"/>
  <c r="U62" i="19" s="1"/>
  <c r="W62" i="19" s="1"/>
  <c r="S58" i="19"/>
  <c r="U58" i="19" s="1"/>
  <c r="W58" i="19" s="1"/>
  <c r="S52" i="19"/>
  <c r="U52" i="19" s="1"/>
  <c r="W52" i="19" s="1"/>
  <c r="S38" i="19"/>
  <c r="U38" i="19" s="1"/>
  <c r="W38" i="19" s="1"/>
  <c r="S125" i="19"/>
  <c r="U125" i="19" s="1"/>
  <c r="W125" i="19" s="1"/>
  <c r="S107" i="19"/>
  <c r="U107" i="19" s="1"/>
  <c r="W107" i="19" s="1"/>
  <c r="S65" i="19"/>
  <c r="U65" i="19" s="1"/>
  <c r="W65" i="19" s="1"/>
  <c r="S44" i="19"/>
  <c r="U44" i="19" s="1"/>
  <c r="W44" i="19" s="1"/>
  <c r="N143" i="6"/>
  <c r="E142" i="6"/>
  <c r="E136" i="6"/>
  <c r="N74" i="6"/>
  <c r="E62" i="6"/>
  <c r="B83" i="5"/>
  <c r="S162" i="19"/>
  <c r="U162" i="19" s="1"/>
  <c r="W162" i="19" s="1"/>
  <c r="S156" i="19"/>
  <c r="U156" i="19" s="1"/>
  <c r="W156" i="19" s="1"/>
  <c r="D131" i="5"/>
  <c r="N130" i="6" s="1"/>
  <c r="S77" i="19"/>
  <c r="U77" i="19" s="1"/>
  <c r="W77" i="19" s="1"/>
  <c r="S66" i="19"/>
  <c r="U66" i="19" s="1"/>
  <c r="W66" i="19" s="1"/>
  <c r="S45" i="19"/>
  <c r="U45" i="19" s="1"/>
  <c r="W45" i="19" s="1"/>
  <c r="N152" i="6"/>
  <c r="E143" i="6"/>
  <c r="R134" i="6"/>
  <c r="E84" i="6"/>
  <c r="N84" i="6"/>
  <c r="E57" i="6"/>
  <c r="B150" i="5"/>
  <c r="B134" i="5"/>
  <c r="B118" i="5"/>
  <c r="B102" i="5"/>
  <c r="E61" i="6"/>
  <c r="N61" i="6"/>
  <c r="B36" i="5"/>
  <c r="S167" i="19"/>
  <c r="U167" i="19" s="1"/>
  <c r="W167" i="19" s="1"/>
  <c r="S158" i="19"/>
  <c r="U158" i="19" s="1"/>
  <c r="W158" i="19" s="1"/>
  <c r="S145" i="19"/>
  <c r="U145" i="19" s="1"/>
  <c r="W145" i="19" s="1"/>
  <c r="S142" i="19"/>
  <c r="U142" i="19" s="1"/>
  <c r="W142" i="19" s="1"/>
  <c r="S109" i="19"/>
  <c r="U109" i="19" s="1"/>
  <c r="W109" i="19" s="1"/>
  <c r="S92" i="19"/>
  <c r="U92" i="19" s="1"/>
  <c r="W92" i="19" s="1"/>
  <c r="S69" i="19"/>
  <c r="U69" i="19" s="1"/>
  <c r="W69" i="19" s="1"/>
  <c r="S64" i="19"/>
  <c r="U64" i="19" s="1"/>
  <c r="W64" i="19" s="1"/>
  <c r="S51" i="19"/>
  <c r="U51" i="19" s="1"/>
  <c r="W51" i="19" s="1"/>
  <c r="S43" i="19"/>
  <c r="U43" i="19" s="1"/>
  <c r="W43" i="19" s="1"/>
  <c r="S34" i="19"/>
  <c r="U34" i="19" s="1"/>
  <c r="W34" i="19" s="1"/>
  <c r="M152" i="6"/>
  <c r="N141" i="6"/>
  <c r="R128" i="6"/>
  <c r="E128" i="6"/>
  <c r="E96" i="6"/>
  <c r="N85" i="6"/>
  <c r="B60" i="5"/>
  <c r="D59" i="5"/>
  <c r="B28" i="5"/>
  <c r="S175" i="19"/>
  <c r="U175" i="19" s="1"/>
  <c r="W175" i="19" s="1"/>
  <c r="S176" i="19"/>
  <c r="U176" i="19" s="1"/>
  <c r="W176" i="19" s="1"/>
  <c r="S173" i="19"/>
  <c r="U173" i="19" s="1"/>
  <c r="W173" i="19" s="1"/>
  <c r="S154" i="19"/>
  <c r="U154" i="19" s="1"/>
  <c r="W154" i="19" s="1"/>
  <c r="S152" i="19"/>
  <c r="U152" i="19" s="1"/>
  <c r="W152" i="19" s="1"/>
  <c r="S138" i="19"/>
  <c r="U138" i="19" s="1"/>
  <c r="W138" i="19" s="1"/>
  <c r="S136" i="19"/>
  <c r="U136" i="19" s="1"/>
  <c r="W136" i="19" s="1"/>
  <c r="S133" i="19"/>
  <c r="U133" i="19" s="1"/>
  <c r="W133" i="19" s="1"/>
  <c r="S126" i="19"/>
  <c r="U126" i="19" s="1"/>
  <c r="W126" i="19" s="1"/>
  <c r="S102" i="19"/>
  <c r="U102" i="19" s="1"/>
  <c r="W102" i="19" s="1"/>
  <c r="S98" i="19"/>
  <c r="U98" i="19" s="1"/>
  <c r="W98" i="19" s="1"/>
  <c r="S96" i="19"/>
  <c r="U96" i="19" s="1"/>
  <c r="W96" i="19" s="1"/>
  <c r="S73" i="19"/>
  <c r="U73" i="19" s="1"/>
  <c r="W73" i="19" s="1"/>
  <c r="S71" i="19"/>
  <c r="U71" i="19" s="1"/>
  <c r="W71" i="19" s="1"/>
  <c r="S49" i="19"/>
  <c r="U49" i="19" s="1"/>
  <c r="W49" i="19" s="1"/>
  <c r="S41" i="19"/>
  <c r="U41" i="19" s="1"/>
  <c r="W41" i="19" s="1"/>
  <c r="S37" i="19"/>
  <c r="U37" i="19" s="1"/>
  <c r="W37" i="19" s="1"/>
  <c r="N150" i="6"/>
  <c r="E140" i="6"/>
  <c r="R122" i="6"/>
  <c r="R120" i="6"/>
  <c r="E70" i="6"/>
  <c r="N70" i="6"/>
  <c r="B146" i="5"/>
  <c r="B130" i="5"/>
  <c r="B114" i="5"/>
  <c r="B98" i="5"/>
  <c r="B84" i="5"/>
  <c r="B20" i="5"/>
  <c r="U84" i="19"/>
  <c r="W84" i="19" s="1"/>
  <c r="N148" i="6"/>
  <c r="R138" i="6"/>
  <c r="E92" i="6"/>
  <c r="R92" i="6"/>
  <c r="S124" i="19"/>
  <c r="U124" i="19" s="1"/>
  <c r="W124" i="19" s="1"/>
  <c r="S110" i="19"/>
  <c r="U110" i="19" s="1"/>
  <c r="W110" i="19" s="1"/>
  <c r="S106" i="19"/>
  <c r="U106" i="19" s="1"/>
  <c r="W106" i="19" s="1"/>
  <c r="S76" i="19"/>
  <c r="U76" i="19" s="1"/>
  <c r="W76" i="19" s="1"/>
  <c r="S61" i="19"/>
  <c r="U61" i="19" s="1"/>
  <c r="W61" i="19" s="1"/>
  <c r="E152" i="6"/>
  <c r="E150" i="6"/>
  <c r="R124" i="6"/>
  <c r="E42" i="6"/>
  <c r="B142" i="5"/>
  <c r="B126" i="5"/>
  <c r="B110" i="5"/>
  <c r="B94" i="5"/>
  <c r="B76" i="5"/>
  <c r="B52" i="5"/>
  <c r="B12" i="5"/>
  <c r="S164" i="19"/>
  <c r="U164" i="19" s="1"/>
  <c r="W164" i="19" s="1"/>
  <c r="D139" i="5"/>
  <c r="N138" i="6" s="1"/>
  <c r="S150" i="19"/>
  <c r="U150" i="19" s="1"/>
  <c r="W150" i="19" s="1"/>
  <c r="S137" i="19"/>
  <c r="U137" i="19" s="1"/>
  <c r="W137" i="19" s="1"/>
  <c r="S118" i="19"/>
  <c r="U118" i="19" s="1"/>
  <c r="W118" i="19" s="1"/>
  <c r="S104" i="19"/>
  <c r="U104" i="19" s="1"/>
  <c r="W104" i="19" s="1"/>
  <c r="S93" i="19"/>
  <c r="U93" i="19" s="1"/>
  <c r="W93" i="19" s="1"/>
  <c r="S78" i="19"/>
  <c r="U78" i="19" s="1"/>
  <c r="W78" i="19" s="1"/>
  <c r="S46" i="19"/>
  <c r="U46" i="19" s="1"/>
  <c r="W46" i="19" s="1"/>
  <c r="S33" i="19"/>
  <c r="U33" i="19" s="1"/>
  <c r="W33" i="19" s="1"/>
  <c r="S29" i="19"/>
  <c r="U29" i="19" s="1"/>
  <c r="W29" i="19" s="1"/>
  <c r="E45" i="6"/>
  <c r="N45" i="6"/>
  <c r="R45" i="6"/>
  <c r="R88" i="6"/>
  <c r="S170" i="19"/>
  <c r="U170" i="19" s="1"/>
  <c r="W170" i="19" s="1"/>
  <c r="D145" i="5"/>
  <c r="N144" i="6" s="1"/>
  <c r="S169" i="19"/>
  <c r="U169" i="19" s="1"/>
  <c r="W169" i="19" s="1"/>
  <c r="S166" i="19"/>
  <c r="U166" i="19" s="1"/>
  <c r="W166" i="19" s="1"/>
  <c r="S144" i="19"/>
  <c r="U144" i="19" s="1"/>
  <c r="W144" i="19" s="1"/>
  <c r="S132" i="19"/>
  <c r="U132" i="19" s="1"/>
  <c r="W132" i="19" s="1"/>
  <c r="S121" i="19"/>
  <c r="U121" i="19" s="1"/>
  <c r="W121" i="19" s="1"/>
  <c r="S97" i="19"/>
  <c r="U97" i="19" s="1"/>
  <c r="W97" i="19" s="1"/>
  <c r="S59" i="19"/>
  <c r="U59" i="19" s="1"/>
  <c r="W59" i="19" s="1"/>
  <c r="E119" i="6"/>
  <c r="E68" i="6"/>
  <c r="B138" i="5"/>
  <c r="B122" i="5"/>
  <c r="B106" i="5"/>
  <c r="B90" i="5"/>
  <c r="B68" i="5"/>
  <c r="B44" i="5"/>
  <c r="S160" i="19"/>
  <c r="U160" i="19" s="1"/>
  <c r="W160" i="19" s="1"/>
  <c r="S148" i="19"/>
  <c r="U148" i="19" s="1"/>
  <c r="W148" i="19" s="1"/>
  <c r="S141" i="19"/>
  <c r="U141" i="19" s="1"/>
  <c r="W141" i="19" s="1"/>
  <c r="S135" i="19"/>
  <c r="U135" i="19" s="1"/>
  <c r="W135" i="19" s="1"/>
  <c r="S128" i="19"/>
  <c r="U128" i="19" s="1"/>
  <c r="W128" i="19" s="1"/>
  <c r="S116" i="19"/>
  <c r="U116" i="19" s="1"/>
  <c r="W116" i="19" s="1"/>
  <c r="S112" i="19"/>
  <c r="U112" i="19" s="1"/>
  <c r="W112" i="19" s="1"/>
  <c r="S101" i="19"/>
  <c r="U101" i="19" s="1"/>
  <c r="W101" i="19" s="1"/>
  <c r="S99" i="19"/>
  <c r="U99" i="19" s="1"/>
  <c r="W99" i="19" s="1"/>
  <c r="S86" i="19"/>
  <c r="U86" i="19" s="1"/>
  <c r="W86" i="19" s="1"/>
  <c r="S82" i="19"/>
  <c r="U82" i="19" s="1"/>
  <c r="W82" i="19" s="1"/>
  <c r="S80" i="19"/>
  <c r="U80" i="19" s="1"/>
  <c r="W80" i="19" s="1"/>
  <c r="S53" i="19"/>
  <c r="U53" i="19" s="1"/>
  <c r="W53" i="19" s="1"/>
  <c r="S40" i="19"/>
  <c r="U40" i="19" s="1"/>
  <c r="W40" i="19" s="1"/>
  <c r="N149" i="6"/>
  <c r="N146" i="6"/>
  <c r="E123" i="6"/>
  <c r="E91" i="6"/>
  <c r="R91" i="6"/>
  <c r="E71" i="6"/>
  <c r="N71" i="6"/>
  <c r="R118" i="6"/>
  <c r="E78" i="6"/>
  <c r="E72" i="6"/>
  <c r="E60" i="6"/>
  <c r="R95" i="6"/>
  <c r="N59" i="6"/>
  <c r="N55" i="6"/>
  <c r="N66" i="6"/>
  <c r="E87" i="6"/>
  <c r="N78" i="6"/>
  <c r="N75" i="6"/>
  <c r="N62" i="6"/>
  <c r="E44" i="6"/>
  <c r="N76" i="6"/>
  <c r="E59" i="6"/>
  <c r="E48" i="6"/>
  <c r="O153" i="5"/>
  <c r="R137" i="6"/>
  <c r="E137" i="6"/>
  <c r="R129" i="6"/>
  <c r="E129" i="6"/>
  <c r="R121" i="6"/>
  <c r="E121" i="6"/>
  <c r="N145" i="6"/>
  <c r="E145" i="6"/>
  <c r="E8" i="6"/>
  <c r="R89" i="6"/>
  <c r="R86" i="6"/>
  <c r="E85" i="6"/>
  <c r="E81" i="6"/>
  <c r="N72" i="6"/>
  <c r="F152" i="6"/>
  <c r="E147" i="6"/>
  <c r="N89" i="6"/>
  <c r="N81" i="6"/>
  <c r="E80" i="6"/>
  <c r="N56" i="6"/>
  <c r="E47" i="6"/>
  <c r="N51" i="6"/>
  <c r="E149" i="6"/>
  <c r="E141" i="6"/>
  <c r="E133" i="6"/>
  <c r="E125" i="6"/>
  <c r="E117" i="6"/>
  <c r="N64" i="6"/>
  <c r="N48" i="6"/>
  <c r="E7" i="6"/>
  <c r="R133" i="6"/>
  <c r="R125" i="6"/>
  <c r="R117" i="6"/>
  <c r="N63" i="6"/>
  <c r="N47" i="6"/>
  <c r="N83" i="6"/>
  <c r="N68" i="6"/>
  <c r="J152" i="6"/>
  <c r="E148" i="6"/>
  <c r="R85" i="6"/>
  <c r="N79" i="6"/>
  <c r="N67" i="6"/>
  <c r="E52" i="6"/>
  <c r="E6" i="6"/>
  <c r="E110" i="6"/>
  <c r="N110" i="6"/>
  <c r="R110" i="6"/>
  <c r="E106" i="6"/>
  <c r="N106" i="6"/>
  <c r="R106" i="6"/>
  <c r="E112" i="6"/>
  <c r="N112" i="6"/>
  <c r="R112" i="6"/>
  <c r="E116" i="6"/>
  <c r="N116" i="6"/>
  <c r="R116" i="6"/>
  <c r="E108" i="6"/>
  <c r="N108" i="6"/>
  <c r="R108" i="6"/>
  <c r="E114" i="6"/>
  <c r="N114" i="6"/>
  <c r="R114" i="6"/>
  <c r="E100" i="6"/>
  <c r="N100" i="6"/>
  <c r="R77" i="6"/>
  <c r="E77" i="6"/>
  <c r="L152" i="6"/>
  <c r="D152" i="6"/>
  <c r="N140" i="6"/>
  <c r="N136" i="6"/>
  <c r="N132" i="6"/>
  <c r="N128" i="6"/>
  <c r="N124" i="6"/>
  <c r="N120" i="6"/>
  <c r="R115" i="6"/>
  <c r="R113" i="6"/>
  <c r="R111" i="6"/>
  <c r="R109" i="6"/>
  <c r="R107" i="6"/>
  <c r="R105" i="6"/>
  <c r="R103" i="6"/>
  <c r="R101" i="6"/>
  <c r="E33" i="6"/>
  <c r="N33" i="6"/>
  <c r="R33" i="6"/>
  <c r="E104" i="6"/>
  <c r="N104" i="6"/>
  <c r="E102" i="6"/>
  <c r="N102" i="6"/>
  <c r="K152" i="6"/>
  <c r="R139" i="6"/>
  <c r="E138" i="6"/>
  <c r="R135" i="6"/>
  <c r="E134" i="6"/>
  <c r="R131" i="6"/>
  <c r="E130" i="6"/>
  <c r="R127" i="6"/>
  <c r="E126" i="6"/>
  <c r="R123" i="6"/>
  <c r="E122" i="6"/>
  <c r="R119" i="6"/>
  <c r="E118" i="6"/>
  <c r="E99" i="6"/>
  <c r="N99" i="6"/>
  <c r="R99" i="6"/>
  <c r="R65" i="6"/>
  <c r="E65" i="6"/>
  <c r="N137" i="6"/>
  <c r="N133" i="6"/>
  <c r="N129" i="6"/>
  <c r="N125" i="6"/>
  <c r="N121" i="6"/>
  <c r="N117" i="6"/>
  <c r="R58" i="6"/>
  <c r="E58" i="6"/>
  <c r="N58" i="6"/>
  <c r="R152" i="6"/>
  <c r="R151" i="6"/>
  <c r="R150" i="6"/>
  <c r="R149" i="6"/>
  <c r="R148" i="6"/>
  <c r="R147" i="6"/>
  <c r="R146" i="6"/>
  <c r="R145" i="6"/>
  <c r="R144" i="6"/>
  <c r="R143" i="6"/>
  <c r="R142" i="6"/>
  <c r="R141" i="6"/>
  <c r="E115" i="6"/>
  <c r="N115" i="6"/>
  <c r="E113" i="6"/>
  <c r="N113" i="6"/>
  <c r="E111" i="6"/>
  <c r="N111" i="6"/>
  <c r="E109" i="6"/>
  <c r="N109" i="6"/>
  <c r="E107" i="6"/>
  <c r="N107" i="6"/>
  <c r="E105" i="6"/>
  <c r="N105" i="6"/>
  <c r="E103" i="6"/>
  <c r="N103" i="6"/>
  <c r="E101" i="6"/>
  <c r="N101" i="6"/>
  <c r="E98" i="6"/>
  <c r="N98" i="6"/>
  <c r="R98" i="6"/>
  <c r="E90" i="6"/>
  <c r="N90" i="6"/>
  <c r="R90" i="6"/>
  <c r="E86" i="6"/>
  <c r="N86" i="6"/>
  <c r="R69" i="6"/>
  <c r="E69" i="6"/>
  <c r="N134" i="6"/>
  <c r="N126" i="6"/>
  <c r="N122" i="6"/>
  <c r="N118" i="6"/>
  <c r="R104" i="6"/>
  <c r="R102" i="6"/>
  <c r="R100" i="6"/>
  <c r="N77" i="6"/>
  <c r="R50" i="6"/>
  <c r="E50" i="6"/>
  <c r="N50" i="6"/>
  <c r="R73" i="6"/>
  <c r="E73" i="6"/>
  <c r="N139" i="6"/>
  <c r="N135" i="6"/>
  <c r="N131" i="6"/>
  <c r="N127" i="6"/>
  <c r="N123" i="6"/>
  <c r="N119" i="6"/>
  <c r="R97" i="6"/>
  <c r="R96" i="6"/>
  <c r="R84" i="6"/>
  <c r="R82" i="6"/>
  <c r="R80" i="6"/>
  <c r="R76" i="6"/>
  <c r="R72" i="6"/>
  <c r="R68" i="6"/>
  <c r="R64" i="6"/>
  <c r="N60" i="6"/>
  <c r="R59" i="6"/>
  <c r="N52" i="6"/>
  <c r="R51" i="6"/>
  <c r="R79" i="6"/>
  <c r="R75" i="6"/>
  <c r="R71" i="6"/>
  <c r="R67" i="6"/>
  <c r="R63" i="6"/>
  <c r="R57" i="6"/>
  <c r="R49" i="6"/>
  <c r="N97" i="6"/>
  <c r="N96" i="6"/>
  <c r="N95" i="6"/>
  <c r="N94" i="6"/>
  <c r="N93" i="6"/>
  <c r="N92" i="6"/>
  <c r="N91" i="6"/>
  <c r="R87" i="6"/>
  <c r="N57" i="6"/>
  <c r="R56" i="6"/>
  <c r="N49" i="6"/>
  <c r="R48" i="6"/>
  <c r="E37" i="6"/>
  <c r="N37" i="6"/>
  <c r="R37" i="6"/>
  <c r="R83" i="6"/>
  <c r="R81" i="6"/>
  <c r="R78" i="6"/>
  <c r="R74" i="6"/>
  <c r="R70" i="6"/>
  <c r="R66" i="6"/>
  <c r="R62" i="6"/>
  <c r="R55" i="6"/>
  <c r="R47" i="6"/>
  <c r="E10" i="6"/>
  <c r="N10" i="6"/>
  <c r="R10" i="6"/>
  <c r="R54" i="6"/>
  <c r="R46" i="6"/>
  <c r="E41" i="6"/>
  <c r="N41" i="6"/>
  <c r="R41" i="6"/>
  <c r="R61" i="6"/>
  <c r="N54" i="6"/>
  <c r="R53" i="6"/>
  <c r="N46" i="6"/>
  <c r="N88" i="6"/>
  <c r="E88" i="6"/>
  <c r="R60" i="6"/>
  <c r="N53" i="6"/>
  <c r="R52" i="6"/>
  <c r="E40" i="6"/>
  <c r="N40" i="6"/>
  <c r="R40" i="6"/>
  <c r="E36" i="6"/>
  <c r="N36" i="6"/>
  <c r="R36" i="6"/>
  <c r="E32" i="6"/>
  <c r="N32" i="6"/>
  <c r="R32" i="6"/>
  <c r="E28" i="6"/>
  <c r="N28" i="6"/>
  <c r="R28" i="6"/>
  <c r="E24" i="6"/>
  <c r="N24" i="6"/>
  <c r="R24" i="6"/>
  <c r="E20" i="6"/>
  <c r="N20" i="6"/>
  <c r="R20" i="6"/>
  <c r="E16" i="6"/>
  <c r="N16" i="6"/>
  <c r="R16" i="6"/>
  <c r="E11" i="6"/>
  <c r="N11" i="6"/>
  <c r="R11" i="6"/>
  <c r="E39" i="6"/>
  <c r="N39" i="6"/>
  <c r="R39" i="6"/>
  <c r="E35" i="6"/>
  <c r="N35" i="6"/>
  <c r="R35" i="6"/>
  <c r="E31" i="6"/>
  <c r="N31" i="6"/>
  <c r="R31" i="6"/>
  <c r="E27" i="6"/>
  <c r="N27" i="6"/>
  <c r="R27" i="6"/>
  <c r="E23" i="6"/>
  <c r="N23" i="6"/>
  <c r="R23" i="6"/>
  <c r="E19" i="6"/>
  <c r="N19" i="6"/>
  <c r="R19" i="6"/>
  <c r="E15" i="6"/>
  <c r="N15" i="6"/>
  <c r="R15" i="6"/>
  <c r="E9" i="6"/>
  <c r="N9" i="6"/>
  <c r="R9" i="6"/>
  <c r="N44" i="6"/>
  <c r="R44" i="6"/>
  <c r="N42" i="6"/>
  <c r="R42" i="6"/>
  <c r="E38" i="6"/>
  <c r="N38" i="6"/>
  <c r="R38" i="6"/>
  <c r="E34" i="6"/>
  <c r="N34" i="6"/>
  <c r="R34" i="6"/>
  <c r="E30" i="6"/>
  <c r="N30" i="6"/>
  <c r="R30" i="6"/>
  <c r="E26" i="6"/>
  <c r="N26" i="6"/>
  <c r="R26" i="6"/>
  <c r="E22" i="6"/>
  <c r="N22" i="6"/>
  <c r="R22" i="6"/>
  <c r="E18" i="6"/>
  <c r="N18" i="6"/>
  <c r="R18" i="6"/>
  <c r="E14" i="6"/>
  <c r="N14" i="6"/>
  <c r="R14" i="6"/>
  <c r="E29" i="6"/>
  <c r="N29" i="6"/>
  <c r="R29" i="6"/>
  <c r="E25" i="6"/>
  <c r="N25" i="6"/>
  <c r="R25" i="6"/>
  <c r="E21" i="6"/>
  <c r="N21" i="6"/>
  <c r="R21" i="6"/>
  <c r="E17" i="6"/>
  <c r="N17" i="6"/>
  <c r="R17" i="6"/>
  <c r="E13" i="6"/>
  <c r="N13" i="6"/>
  <c r="R13" i="6"/>
  <c r="N43" i="6"/>
  <c r="R43" i="6"/>
  <c r="E12" i="6"/>
  <c r="N12" i="6"/>
  <c r="R12" i="6"/>
  <c r="R8" i="6"/>
  <c r="R7" i="6"/>
  <c r="R6" i="6"/>
  <c r="R5" i="6"/>
  <c r="N8" i="6"/>
  <c r="N7" i="6"/>
  <c r="N6" i="6"/>
  <c r="N5" i="6"/>
  <c r="S31" i="19"/>
  <c r="U31" i="19" s="1"/>
  <c r="W31" i="19" s="1"/>
  <c r="S161" i="19"/>
  <c r="U161" i="19" s="1"/>
  <c r="W161" i="19" s="1"/>
  <c r="S139" i="19"/>
  <c r="U139" i="19" s="1"/>
  <c r="W139" i="19" s="1"/>
  <c r="S123" i="19"/>
  <c r="U123" i="19" s="1"/>
  <c r="W123" i="19" s="1"/>
  <c r="S47" i="19"/>
  <c r="U47" i="19" s="1"/>
  <c r="W47" i="19" s="1"/>
  <c r="S171" i="19"/>
  <c r="U171" i="19" s="1"/>
  <c r="W171" i="19" s="1"/>
  <c r="S177" i="19"/>
  <c r="U177" i="19" s="1"/>
  <c r="W177" i="19" s="1"/>
  <c r="S172" i="19"/>
  <c r="U172" i="19" s="1"/>
  <c r="W172" i="19" s="1"/>
  <c r="S155" i="19"/>
  <c r="U155" i="19" s="1"/>
  <c r="W155" i="19" s="1"/>
  <c r="S147" i="19"/>
  <c r="U147" i="19" s="1"/>
  <c r="W147" i="19" s="1"/>
  <c r="S111" i="19"/>
  <c r="U111" i="19" s="1"/>
  <c r="W111" i="19" s="1"/>
  <c r="S103" i="19"/>
  <c r="U103" i="19" s="1"/>
  <c r="W103" i="19" s="1"/>
  <c r="S63" i="19"/>
  <c r="U63" i="19" s="1"/>
  <c r="W63" i="19" s="1"/>
  <c r="S39" i="19"/>
  <c r="U39" i="19" s="1"/>
  <c r="W39" i="19" s="1"/>
  <c r="S87" i="19"/>
  <c r="U87" i="19" s="1"/>
  <c r="W87" i="19" s="1"/>
  <c r="S79" i="19"/>
  <c r="U79" i="19" s="1"/>
  <c r="W79" i="19" s="1"/>
  <c r="AB30" i="1" l="1"/>
  <c r="AB31" i="1"/>
  <c r="AB32" i="1"/>
  <c r="AB33" i="1"/>
  <c r="AB34" i="1"/>
  <c r="AB35" i="1"/>
  <c r="AB36" i="1"/>
  <c r="AB37" i="1"/>
  <c r="AB38" i="1"/>
  <c r="AB39" i="1"/>
  <c r="AB40" i="1"/>
  <c r="AB41" i="1"/>
  <c r="AB42" i="1"/>
  <c r="AB43" i="1"/>
  <c r="AB44" i="1"/>
  <c r="AB45" i="1"/>
  <c r="AB46" i="1"/>
  <c r="AB47" i="1"/>
  <c r="AB48" i="1"/>
  <c r="AB49" i="1"/>
  <c r="AB50" i="1"/>
  <c r="AB51" i="1"/>
  <c r="AB52" i="1"/>
  <c r="AB53" i="1"/>
  <c r="AB54" i="1"/>
  <c r="AB55" i="1"/>
  <c r="AB56" i="1"/>
  <c r="AB57" i="1"/>
  <c r="AB58" i="1"/>
  <c r="AB59" i="1"/>
  <c r="AB60" i="1"/>
  <c r="AB61" i="1"/>
  <c r="AB62" i="1"/>
  <c r="AB63" i="1"/>
  <c r="AB64" i="1"/>
  <c r="AB65" i="1"/>
  <c r="AB66" i="1"/>
  <c r="AB67" i="1"/>
  <c r="AB68" i="1"/>
  <c r="AB69" i="1"/>
  <c r="AB70" i="1"/>
  <c r="AB71" i="1"/>
  <c r="AB72" i="1"/>
  <c r="AB73" i="1"/>
  <c r="AB74" i="1"/>
  <c r="AB75" i="1"/>
  <c r="AB76" i="1"/>
  <c r="AB77" i="1"/>
  <c r="AB78" i="1"/>
  <c r="AB79" i="1"/>
  <c r="AB80" i="1"/>
  <c r="AB81" i="1"/>
  <c r="AB82" i="1"/>
  <c r="AB83" i="1"/>
  <c r="AB84" i="1"/>
  <c r="AB85" i="1"/>
  <c r="AB86" i="1"/>
  <c r="AB87" i="1"/>
  <c r="AB88" i="1"/>
  <c r="AB89" i="1"/>
  <c r="AB90" i="1"/>
  <c r="AB91" i="1"/>
  <c r="AB92" i="1"/>
  <c r="AB93" i="1"/>
  <c r="AB94" i="1"/>
  <c r="AB95" i="1"/>
  <c r="AB96" i="1"/>
  <c r="AB97" i="1"/>
  <c r="AB98" i="1"/>
  <c r="AB99" i="1"/>
  <c r="AB100" i="1"/>
  <c r="AB101" i="1"/>
  <c r="AB102" i="1"/>
  <c r="AB103" i="1"/>
  <c r="AB104" i="1"/>
  <c r="AB105" i="1"/>
  <c r="AB106" i="1"/>
  <c r="AB107" i="1"/>
  <c r="AB108" i="1"/>
  <c r="AB109" i="1"/>
  <c r="AB110" i="1"/>
  <c r="AB111" i="1"/>
  <c r="AB112" i="1"/>
  <c r="AB113" i="1"/>
  <c r="AB114" i="1"/>
  <c r="AB115" i="1"/>
  <c r="AB116" i="1"/>
  <c r="AB117" i="1"/>
  <c r="AB118" i="1"/>
  <c r="AB119" i="1"/>
  <c r="AB120" i="1"/>
  <c r="AB121" i="1"/>
  <c r="AB122" i="1"/>
  <c r="AB123" i="1"/>
  <c r="AB124" i="1"/>
  <c r="AB125" i="1"/>
  <c r="AB126" i="1"/>
  <c r="AB127" i="1"/>
  <c r="AB128" i="1"/>
  <c r="AB129" i="1"/>
  <c r="AB130" i="1"/>
  <c r="AB131" i="1"/>
  <c r="AB132" i="1"/>
  <c r="AB133" i="1"/>
  <c r="AB134" i="1"/>
  <c r="AB135" i="1"/>
  <c r="AB136" i="1"/>
  <c r="AB137" i="1"/>
  <c r="AB138" i="1"/>
  <c r="AB139" i="1"/>
  <c r="AB140" i="1"/>
  <c r="AB141" i="1"/>
  <c r="AB142" i="1"/>
  <c r="AB143" i="1"/>
  <c r="AB144" i="1"/>
  <c r="AB145" i="1"/>
  <c r="AB146" i="1"/>
  <c r="AB147" i="1"/>
  <c r="AB148" i="1"/>
  <c r="AB149" i="1"/>
  <c r="AB150" i="1"/>
  <c r="AB151" i="1"/>
  <c r="AB152" i="1"/>
  <c r="AB153" i="1"/>
  <c r="AB154" i="1"/>
  <c r="AB155" i="1"/>
  <c r="AB156" i="1"/>
  <c r="AB157" i="1"/>
  <c r="AB158" i="1"/>
  <c r="AB159" i="1"/>
  <c r="AB160" i="1"/>
  <c r="AB161" i="1"/>
  <c r="AB162" i="1"/>
  <c r="AB163" i="1"/>
  <c r="AB164" i="1"/>
  <c r="AB165" i="1"/>
  <c r="AB166" i="1"/>
  <c r="AB167" i="1"/>
  <c r="AB168" i="1"/>
  <c r="AB169" i="1"/>
  <c r="AB170" i="1"/>
  <c r="AB171" i="1"/>
  <c r="AB172" i="1"/>
  <c r="AB173" i="1"/>
  <c r="AB174" i="1"/>
  <c r="AB175" i="1"/>
  <c r="AB176" i="1"/>
  <c r="AB177" i="1"/>
  <c r="AB178" i="1"/>
  <c r="AB29" i="1"/>
  <c r="N35" i="4"/>
  <c r="R35" i="4" s="1"/>
  <c r="N36" i="4"/>
  <c r="R36" i="4" s="1"/>
  <c r="N37" i="4"/>
  <c r="P37" i="4"/>
  <c r="Z37" i="4"/>
  <c r="AA37" i="4"/>
  <c r="AG37" i="4"/>
  <c r="AH37" i="4" s="1"/>
  <c r="Y32" i="19" s="1"/>
  <c r="N38" i="4"/>
  <c r="P38" i="4"/>
  <c r="Z38" i="4"/>
  <c r="AA38" i="4"/>
  <c r="AG38" i="4"/>
  <c r="AH38" i="4" s="1"/>
  <c r="Y33" i="19" s="1"/>
  <c r="N39" i="4"/>
  <c r="P39" i="4"/>
  <c r="Z39" i="4"/>
  <c r="AA39" i="4"/>
  <c r="AG39" i="4"/>
  <c r="AH39" i="4" s="1"/>
  <c r="Y34" i="19" s="1"/>
  <c r="N40" i="4"/>
  <c r="O40" i="4"/>
  <c r="P40" i="4"/>
  <c r="Z40" i="4"/>
  <c r="AA40" i="4"/>
  <c r="AG40" i="4"/>
  <c r="AH40" i="4" s="1"/>
  <c r="Y35" i="19" s="1"/>
  <c r="N41" i="4"/>
  <c r="O41" i="4"/>
  <c r="P41" i="4"/>
  <c r="Z41" i="4"/>
  <c r="AA41" i="4"/>
  <c r="AG41" i="4"/>
  <c r="AH41" i="4" s="1"/>
  <c r="Y36" i="19" s="1"/>
  <c r="N42" i="4"/>
  <c r="O42" i="4"/>
  <c r="P42" i="4"/>
  <c r="Z42" i="4"/>
  <c r="AA42" i="4"/>
  <c r="AG42" i="4"/>
  <c r="AH42" i="4" s="1"/>
  <c r="Y37" i="19" s="1"/>
  <c r="N43" i="4"/>
  <c r="O43" i="4"/>
  <c r="P43" i="4"/>
  <c r="Z43" i="4"/>
  <c r="AA43" i="4"/>
  <c r="AG43" i="4"/>
  <c r="AH43" i="4" s="1"/>
  <c r="Y38" i="19" s="1"/>
  <c r="N44" i="4"/>
  <c r="O44" i="4"/>
  <c r="P44" i="4"/>
  <c r="Z44" i="4"/>
  <c r="AA44" i="4"/>
  <c r="AG44" i="4"/>
  <c r="AH44" i="4" s="1"/>
  <c r="Y39" i="19" s="1"/>
  <c r="N45" i="4"/>
  <c r="O45" i="4"/>
  <c r="P45" i="4"/>
  <c r="Z45" i="4"/>
  <c r="AA45" i="4"/>
  <c r="AG45" i="4"/>
  <c r="AH45" i="4" s="1"/>
  <c r="Y40" i="19" s="1"/>
  <c r="N46" i="4"/>
  <c r="O46" i="4"/>
  <c r="P46" i="4"/>
  <c r="Z46" i="4"/>
  <c r="AA46" i="4"/>
  <c r="AG46" i="4"/>
  <c r="AH46" i="4" s="1"/>
  <c r="Y41" i="19" s="1"/>
  <c r="N47" i="4"/>
  <c r="O47" i="4"/>
  <c r="P47" i="4"/>
  <c r="Z47" i="4"/>
  <c r="AA47" i="4"/>
  <c r="AG47" i="4"/>
  <c r="AH47" i="4" s="1"/>
  <c r="Y42" i="19" s="1"/>
  <c r="N48" i="4"/>
  <c r="O48" i="4"/>
  <c r="P48" i="4"/>
  <c r="Z48" i="4"/>
  <c r="AA48" i="4"/>
  <c r="AG48" i="4"/>
  <c r="AH48" i="4" s="1"/>
  <c r="Y43" i="19" s="1"/>
  <c r="N49" i="4"/>
  <c r="O49" i="4"/>
  <c r="P49" i="4"/>
  <c r="Z49" i="4"/>
  <c r="AA49" i="4"/>
  <c r="AG49" i="4"/>
  <c r="AH49" i="4" s="1"/>
  <c r="Y44" i="19" s="1"/>
  <c r="N50" i="4"/>
  <c r="O50" i="4"/>
  <c r="P50" i="4"/>
  <c r="Z50" i="4"/>
  <c r="AA50" i="4"/>
  <c r="AG50" i="4"/>
  <c r="AH50" i="4" s="1"/>
  <c r="Y45" i="19" s="1"/>
  <c r="N51" i="4"/>
  <c r="O51" i="4"/>
  <c r="P51" i="4"/>
  <c r="Z51" i="4"/>
  <c r="AA51" i="4"/>
  <c r="AG51" i="4"/>
  <c r="AH51" i="4" s="1"/>
  <c r="Y46" i="19" s="1"/>
  <c r="N52" i="4"/>
  <c r="O52" i="4"/>
  <c r="P52" i="4"/>
  <c r="Z52" i="4"/>
  <c r="AA52" i="4"/>
  <c r="AG52" i="4"/>
  <c r="AH52" i="4" s="1"/>
  <c r="Y47" i="19" s="1"/>
  <c r="N53" i="4"/>
  <c r="O53" i="4"/>
  <c r="P53" i="4"/>
  <c r="Z53" i="4"/>
  <c r="AA53" i="4"/>
  <c r="AG53" i="4"/>
  <c r="AH53" i="4" s="1"/>
  <c r="Y48" i="19" s="1"/>
  <c r="N54" i="4"/>
  <c r="O54" i="4"/>
  <c r="P54" i="4"/>
  <c r="Z54" i="4"/>
  <c r="AA54" i="4"/>
  <c r="AG54" i="4"/>
  <c r="AH54" i="4" s="1"/>
  <c r="Y49" i="19" s="1"/>
  <c r="N55" i="4"/>
  <c r="O55" i="4"/>
  <c r="P55" i="4"/>
  <c r="Z55" i="4"/>
  <c r="AA55" i="4"/>
  <c r="AG55" i="4"/>
  <c r="AH55" i="4" s="1"/>
  <c r="Y50" i="19" s="1"/>
  <c r="N56" i="4"/>
  <c r="O56" i="4"/>
  <c r="P56" i="4"/>
  <c r="Z56" i="4"/>
  <c r="AA56" i="4"/>
  <c r="AG56" i="4"/>
  <c r="AH56" i="4" s="1"/>
  <c r="Y51" i="19" s="1"/>
  <c r="N57" i="4"/>
  <c r="O57" i="4"/>
  <c r="P57" i="4"/>
  <c r="Z57" i="4"/>
  <c r="AA57" i="4"/>
  <c r="AG57" i="4"/>
  <c r="AH57" i="4" s="1"/>
  <c r="Y52" i="19" s="1"/>
  <c r="N58" i="4"/>
  <c r="O58" i="4"/>
  <c r="P58" i="4"/>
  <c r="Z58" i="4"/>
  <c r="AA58" i="4"/>
  <c r="AG58" i="4"/>
  <c r="AH58" i="4" s="1"/>
  <c r="Y53" i="19" s="1"/>
  <c r="N59" i="4"/>
  <c r="O59" i="4"/>
  <c r="P59" i="4"/>
  <c r="Z59" i="4"/>
  <c r="AA59" i="4"/>
  <c r="AG59" i="4"/>
  <c r="AH59" i="4" s="1"/>
  <c r="Y54" i="19" s="1"/>
  <c r="N60" i="4"/>
  <c r="O60" i="4"/>
  <c r="P60" i="4"/>
  <c r="Z60" i="4"/>
  <c r="AA60" i="4"/>
  <c r="AG60" i="4"/>
  <c r="AH60" i="4" s="1"/>
  <c r="Y55" i="19" s="1"/>
  <c r="N61" i="4"/>
  <c r="O61" i="4"/>
  <c r="P61" i="4"/>
  <c r="Z61" i="4"/>
  <c r="AA61" i="4"/>
  <c r="AG61" i="4"/>
  <c r="AH61" i="4" s="1"/>
  <c r="Y56" i="19" s="1"/>
  <c r="N62" i="4"/>
  <c r="O62" i="4"/>
  <c r="P62" i="4"/>
  <c r="Z62" i="4"/>
  <c r="AA62" i="4"/>
  <c r="AG62" i="4"/>
  <c r="AH62" i="4" s="1"/>
  <c r="Y57" i="19" s="1"/>
  <c r="N63" i="4"/>
  <c r="O63" i="4"/>
  <c r="P63" i="4"/>
  <c r="Z63" i="4"/>
  <c r="AA63" i="4"/>
  <c r="AG63" i="4"/>
  <c r="AH63" i="4" s="1"/>
  <c r="Y58" i="19" s="1"/>
  <c r="N64" i="4"/>
  <c r="O64" i="4"/>
  <c r="P64" i="4"/>
  <c r="Z64" i="4"/>
  <c r="AA64" i="4"/>
  <c r="AG64" i="4"/>
  <c r="AH64" i="4" s="1"/>
  <c r="Y59" i="19" s="1"/>
  <c r="N65" i="4"/>
  <c r="O65" i="4"/>
  <c r="P65" i="4"/>
  <c r="Z65" i="4"/>
  <c r="AA65" i="4"/>
  <c r="AG65" i="4"/>
  <c r="AH65" i="4" s="1"/>
  <c r="Y60" i="19" s="1"/>
  <c r="N66" i="4"/>
  <c r="O66" i="4"/>
  <c r="P66" i="4"/>
  <c r="Z66" i="4"/>
  <c r="AA66" i="4"/>
  <c r="AG66" i="4"/>
  <c r="AH66" i="4" s="1"/>
  <c r="Y61" i="19" s="1"/>
  <c r="N67" i="4"/>
  <c r="O67" i="4"/>
  <c r="P67" i="4"/>
  <c r="Z67" i="4"/>
  <c r="AA67" i="4"/>
  <c r="AG67" i="4"/>
  <c r="AH67" i="4" s="1"/>
  <c r="Y62" i="19" s="1"/>
  <c r="N68" i="4"/>
  <c r="O68" i="4"/>
  <c r="P68" i="4"/>
  <c r="Z68" i="4"/>
  <c r="AA68" i="4"/>
  <c r="AG68" i="4"/>
  <c r="AH68" i="4" s="1"/>
  <c r="Y63" i="19" s="1"/>
  <c r="N69" i="4"/>
  <c r="O69" i="4"/>
  <c r="P69" i="4"/>
  <c r="Z69" i="4"/>
  <c r="AA69" i="4"/>
  <c r="AG69" i="4"/>
  <c r="AH69" i="4" s="1"/>
  <c r="Y64" i="19" s="1"/>
  <c r="N70" i="4"/>
  <c r="O70" i="4"/>
  <c r="P70" i="4"/>
  <c r="Z70" i="4"/>
  <c r="AA70" i="4"/>
  <c r="AG70" i="4"/>
  <c r="AH70" i="4" s="1"/>
  <c r="Y65" i="19" s="1"/>
  <c r="N71" i="4"/>
  <c r="O71" i="4"/>
  <c r="P71" i="4"/>
  <c r="Z71" i="4"/>
  <c r="AA71" i="4"/>
  <c r="AG71" i="4"/>
  <c r="AH71" i="4" s="1"/>
  <c r="Y66" i="19" s="1"/>
  <c r="N72" i="4"/>
  <c r="O72" i="4"/>
  <c r="P72" i="4"/>
  <c r="Z72" i="4"/>
  <c r="AA72" i="4"/>
  <c r="AG72" i="4"/>
  <c r="AH72" i="4" s="1"/>
  <c r="Y67" i="19" s="1"/>
  <c r="N73" i="4"/>
  <c r="O73" i="4"/>
  <c r="P73" i="4"/>
  <c r="Z73" i="4"/>
  <c r="AA73" i="4"/>
  <c r="AG73" i="4"/>
  <c r="AH73" i="4" s="1"/>
  <c r="Y68" i="19" s="1"/>
  <c r="N74" i="4"/>
  <c r="O74" i="4"/>
  <c r="P74" i="4"/>
  <c r="Z74" i="4"/>
  <c r="AA74" i="4"/>
  <c r="AG74" i="4"/>
  <c r="AH74" i="4" s="1"/>
  <c r="Y69" i="19" s="1"/>
  <c r="N75" i="4"/>
  <c r="O75" i="4"/>
  <c r="P75" i="4"/>
  <c r="Z75" i="4"/>
  <c r="AA75" i="4"/>
  <c r="AG75" i="4"/>
  <c r="AH75" i="4" s="1"/>
  <c r="Y70" i="19" s="1"/>
  <c r="N76" i="4"/>
  <c r="O76" i="4"/>
  <c r="P76" i="4"/>
  <c r="Z76" i="4"/>
  <c r="AA76" i="4"/>
  <c r="AG76" i="4"/>
  <c r="AH76" i="4" s="1"/>
  <c r="Y71" i="19" s="1"/>
  <c r="N77" i="4"/>
  <c r="O77" i="4"/>
  <c r="P77" i="4"/>
  <c r="Z77" i="4"/>
  <c r="AA77" i="4"/>
  <c r="AG77" i="4"/>
  <c r="AH77" i="4" s="1"/>
  <c r="Y72" i="19" s="1"/>
  <c r="N78" i="4"/>
  <c r="O78" i="4"/>
  <c r="P78" i="4"/>
  <c r="Z78" i="4"/>
  <c r="AA78" i="4"/>
  <c r="AG78" i="4"/>
  <c r="AH78" i="4" s="1"/>
  <c r="Y73" i="19" s="1"/>
  <c r="N79" i="4"/>
  <c r="O79" i="4"/>
  <c r="P79" i="4"/>
  <c r="Z79" i="4"/>
  <c r="AA79" i="4"/>
  <c r="AG79" i="4"/>
  <c r="AH79" i="4" s="1"/>
  <c r="Y74" i="19" s="1"/>
  <c r="N80" i="4"/>
  <c r="O80" i="4"/>
  <c r="P80" i="4"/>
  <c r="Z80" i="4"/>
  <c r="AA80" i="4"/>
  <c r="AG80" i="4"/>
  <c r="AH80" i="4" s="1"/>
  <c r="Y75" i="19" s="1"/>
  <c r="N81" i="4"/>
  <c r="O81" i="4"/>
  <c r="P81" i="4"/>
  <c r="Z81" i="4"/>
  <c r="AA81" i="4"/>
  <c r="AG81" i="4"/>
  <c r="AH81" i="4" s="1"/>
  <c r="Y76" i="19" s="1"/>
  <c r="N82" i="4"/>
  <c r="O82" i="4"/>
  <c r="P82" i="4"/>
  <c r="Z82" i="4"/>
  <c r="AA82" i="4"/>
  <c r="AG82" i="4"/>
  <c r="AH82" i="4" s="1"/>
  <c r="Y77" i="19" s="1"/>
  <c r="N83" i="4"/>
  <c r="O83" i="4"/>
  <c r="P83" i="4"/>
  <c r="Z83" i="4"/>
  <c r="AA83" i="4"/>
  <c r="AG83" i="4"/>
  <c r="AH83" i="4" s="1"/>
  <c r="Y78" i="19" s="1"/>
  <c r="N84" i="4"/>
  <c r="O84" i="4"/>
  <c r="P84" i="4"/>
  <c r="Z84" i="4"/>
  <c r="AA84" i="4"/>
  <c r="AG84" i="4"/>
  <c r="AH84" i="4" s="1"/>
  <c r="Y79" i="19" s="1"/>
  <c r="N85" i="4"/>
  <c r="O85" i="4"/>
  <c r="P85" i="4"/>
  <c r="Z85" i="4"/>
  <c r="AA85" i="4"/>
  <c r="AG85" i="4"/>
  <c r="AH85" i="4" s="1"/>
  <c r="Y80" i="19" s="1"/>
  <c r="N86" i="4"/>
  <c r="O86" i="4"/>
  <c r="P86" i="4"/>
  <c r="Z86" i="4"/>
  <c r="AA86" i="4"/>
  <c r="AG86" i="4"/>
  <c r="AH86" i="4" s="1"/>
  <c r="Y81" i="19" s="1"/>
  <c r="N87" i="4"/>
  <c r="O87" i="4"/>
  <c r="P87" i="4"/>
  <c r="Z87" i="4"/>
  <c r="AA87" i="4"/>
  <c r="AG87" i="4"/>
  <c r="AH87" i="4" s="1"/>
  <c r="Y82" i="19" s="1"/>
  <c r="N88" i="4"/>
  <c r="O88" i="4"/>
  <c r="P88" i="4"/>
  <c r="Z88" i="4"/>
  <c r="AA88" i="4"/>
  <c r="AG88" i="4"/>
  <c r="AH88" i="4" s="1"/>
  <c r="Y83" i="19" s="1"/>
  <c r="N89" i="4"/>
  <c r="O89" i="4"/>
  <c r="P89" i="4"/>
  <c r="Z89" i="4"/>
  <c r="AA89" i="4"/>
  <c r="AG89" i="4"/>
  <c r="AH89" i="4" s="1"/>
  <c r="Y84" i="19" s="1"/>
  <c r="N90" i="4"/>
  <c r="O90" i="4"/>
  <c r="P90" i="4"/>
  <c r="Z90" i="4"/>
  <c r="AA90" i="4"/>
  <c r="AG90" i="4"/>
  <c r="AH90" i="4" s="1"/>
  <c r="Y85" i="19" s="1"/>
  <c r="N91" i="4"/>
  <c r="O91" i="4"/>
  <c r="P91" i="4"/>
  <c r="Z91" i="4"/>
  <c r="AA91" i="4"/>
  <c r="AG91" i="4"/>
  <c r="AH91" i="4" s="1"/>
  <c r="Y86" i="19" s="1"/>
  <c r="N92" i="4"/>
  <c r="O92" i="4"/>
  <c r="P92" i="4"/>
  <c r="Z92" i="4"/>
  <c r="AA92" i="4"/>
  <c r="AG92" i="4"/>
  <c r="AH92" i="4" s="1"/>
  <c r="Y87" i="19" s="1"/>
  <c r="N93" i="4"/>
  <c r="O93" i="4"/>
  <c r="P93" i="4"/>
  <c r="Z93" i="4"/>
  <c r="AA93" i="4"/>
  <c r="AG93" i="4"/>
  <c r="AH93" i="4" s="1"/>
  <c r="Y88" i="19" s="1"/>
  <c r="N94" i="4"/>
  <c r="O94" i="4"/>
  <c r="P94" i="4"/>
  <c r="Z94" i="4"/>
  <c r="AA94" i="4"/>
  <c r="AG94" i="4"/>
  <c r="AH94" i="4" s="1"/>
  <c r="Y89" i="19" s="1"/>
  <c r="N95" i="4"/>
  <c r="O95" i="4"/>
  <c r="P95" i="4"/>
  <c r="Z95" i="4"/>
  <c r="AA95" i="4"/>
  <c r="AG95" i="4"/>
  <c r="AH95" i="4" s="1"/>
  <c r="Y90" i="19" s="1"/>
  <c r="N96" i="4"/>
  <c r="O96" i="4"/>
  <c r="P96" i="4"/>
  <c r="Z96" i="4"/>
  <c r="AA96" i="4"/>
  <c r="AG96" i="4"/>
  <c r="AH96" i="4" s="1"/>
  <c r="Y91" i="19" s="1"/>
  <c r="N97" i="4"/>
  <c r="O97" i="4"/>
  <c r="P97" i="4"/>
  <c r="Z97" i="4"/>
  <c r="AA97" i="4"/>
  <c r="AG97" i="4"/>
  <c r="AH97" i="4" s="1"/>
  <c r="Y92" i="19" s="1"/>
  <c r="N98" i="4"/>
  <c r="O98" i="4"/>
  <c r="P98" i="4"/>
  <c r="Z98" i="4"/>
  <c r="AA98" i="4"/>
  <c r="AG98" i="4"/>
  <c r="AH98" i="4" s="1"/>
  <c r="Y93" i="19" s="1"/>
  <c r="N99" i="4"/>
  <c r="O99" i="4"/>
  <c r="P99" i="4"/>
  <c r="Z99" i="4"/>
  <c r="AA99" i="4"/>
  <c r="AG99" i="4"/>
  <c r="AH99" i="4" s="1"/>
  <c r="Y94" i="19" s="1"/>
  <c r="N100" i="4"/>
  <c r="O100" i="4"/>
  <c r="P100" i="4"/>
  <c r="Z100" i="4"/>
  <c r="AA100" i="4"/>
  <c r="AG100" i="4"/>
  <c r="AH100" i="4" s="1"/>
  <c r="Y95" i="19" s="1"/>
  <c r="N101" i="4"/>
  <c r="O101" i="4"/>
  <c r="P101" i="4"/>
  <c r="Z101" i="4"/>
  <c r="AA101" i="4"/>
  <c r="AG101" i="4"/>
  <c r="AH101" i="4" s="1"/>
  <c r="Y96" i="19" s="1"/>
  <c r="N102" i="4"/>
  <c r="O102" i="4"/>
  <c r="P102" i="4"/>
  <c r="Z102" i="4"/>
  <c r="AA102" i="4"/>
  <c r="AG102" i="4"/>
  <c r="AH102" i="4" s="1"/>
  <c r="Y97" i="19" s="1"/>
  <c r="N103" i="4"/>
  <c r="O103" i="4"/>
  <c r="P103" i="4"/>
  <c r="Z103" i="4"/>
  <c r="AA103" i="4"/>
  <c r="AG103" i="4"/>
  <c r="AH103" i="4" s="1"/>
  <c r="Y98" i="19" s="1"/>
  <c r="N104" i="4"/>
  <c r="O104" i="4"/>
  <c r="P104" i="4"/>
  <c r="Z104" i="4"/>
  <c r="AA104" i="4"/>
  <c r="AG104" i="4"/>
  <c r="AH104" i="4" s="1"/>
  <c r="Y99" i="19" s="1"/>
  <c r="N105" i="4"/>
  <c r="O105" i="4"/>
  <c r="P105" i="4"/>
  <c r="Z105" i="4"/>
  <c r="AA105" i="4"/>
  <c r="AG105" i="4"/>
  <c r="AH105" i="4" s="1"/>
  <c r="Y100" i="19" s="1"/>
  <c r="N106" i="4"/>
  <c r="O106" i="4"/>
  <c r="P106" i="4"/>
  <c r="Z106" i="4"/>
  <c r="AA106" i="4"/>
  <c r="AG106" i="4"/>
  <c r="AH106" i="4" s="1"/>
  <c r="Y101" i="19" s="1"/>
  <c r="N107" i="4"/>
  <c r="O107" i="4"/>
  <c r="P107" i="4"/>
  <c r="Z107" i="4"/>
  <c r="AA107" i="4"/>
  <c r="AG107" i="4"/>
  <c r="AH107" i="4" s="1"/>
  <c r="Y102" i="19" s="1"/>
  <c r="N108" i="4"/>
  <c r="O108" i="4"/>
  <c r="P108" i="4"/>
  <c r="Z108" i="4"/>
  <c r="AA108" i="4"/>
  <c r="AG108" i="4"/>
  <c r="AH108" i="4" s="1"/>
  <c r="Y103" i="19" s="1"/>
  <c r="N109" i="4"/>
  <c r="O109" i="4"/>
  <c r="P109" i="4"/>
  <c r="Z109" i="4"/>
  <c r="AA109" i="4"/>
  <c r="AG109" i="4"/>
  <c r="AH109" i="4" s="1"/>
  <c r="Y104" i="19" s="1"/>
  <c r="N110" i="4"/>
  <c r="O110" i="4"/>
  <c r="P110" i="4"/>
  <c r="Z110" i="4"/>
  <c r="AA110" i="4"/>
  <c r="AG110" i="4"/>
  <c r="AH110" i="4" s="1"/>
  <c r="Y105" i="19" s="1"/>
  <c r="N111" i="4"/>
  <c r="O111" i="4"/>
  <c r="P111" i="4"/>
  <c r="Z111" i="4"/>
  <c r="AA111" i="4"/>
  <c r="AG111" i="4"/>
  <c r="AH111" i="4" s="1"/>
  <c r="Y106" i="19" s="1"/>
  <c r="N112" i="4"/>
  <c r="O112" i="4"/>
  <c r="P112" i="4"/>
  <c r="Z112" i="4"/>
  <c r="AA112" i="4"/>
  <c r="AG112" i="4"/>
  <c r="AH112" i="4" s="1"/>
  <c r="Y107" i="19" s="1"/>
  <c r="N113" i="4"/>
  <c r="O113" i="4"/>
  <c r="P113" i="4"/>
  <c r="Z113" i="4"/>
  <c r="AA113" i="4"/>
  <c r="AG113" i="4"/>
  <c r="AH113" i="4" s="1"/>
  <c r="Y108" i="19" s="1"/>
  <c r="N114" i="4"/>
  <c r="O114" i="4"/>
  <c r="P114" i="4"/>
  <c r="Z114" i="4"/>
  <c r="AA114" i="4"/>
  <c r="AG114" i="4"/>
  <c r="AH114" i="4" s="1"/>
  <c r="Y109" i="19" s="1"/>
  <c r="N115" i="4"/>
  <c r="O115" i="4"/>
  <c r="P115" i="4"/>
  <c r="Z115" i="4"/>
  <c r="AA115" i="4"/>
  <c r="AG115" i="4"/>
  <c r="AH115" i="4" s="1"/>
  <c r="Y110" i="19" s="1"/>
  <c r="N116" i="4"/>
  <c r="O116" i="4"/>
  <c r="P116" i="4"/>
  <c r="Z116" i="4"/>
  <c r="AA116" i="4"/>
  <c r="AG116" i="4"/>
  <c r="AH116" i="4" s="1"/>
  <c r="Y111" i="19" s="1"/>
  <c r="N117" i="4"/>
  <c r="O117" i="4"/>
  <c r="P117" i="4"/>
  <c r="Z117" i="4"/>
  <c r="AA117" i="4"/>
  <c r="AG117" i="4"/>
  <c r="AH117" i="4" s="1"/>
  <c r="Y112" i="19" s="1"/>
  <c r="N118" i="4"/>
  <c r="O118" i="4"/>
  <c r="P118" i="4"/>
  <c r="Z118" i="4"/>
  <c r="AA118" i="4"/>
  <c r="AG118" i="4"/>
  <c r="AH118" i="4" s="1"/>
  <c r="Y113" i="19" s="1"/>
  <c r="N119" i="4"/>
  <c r="O119" i="4"/>
  <c r="P119" i="4"/>
  <c r="Z119" i="4"/>
  <c r="AA119" i="4"/>
  <c r="AG119" i="4"/>
  <c r="AH119" i="4" s="1"/>
  <c r="Y114" i="19" s="1"/>
  <c r="N120" i="4"/>
  <c r="O120" i="4"/>
  <c r="P120" i="4"/>
  <c r="Z120" i="4"/>
  <c r="AA120" i="4"/>
  <c r="AG120" i="4"/>
  <c r="AH120" i="4" s="1"/>
  <c r="Y115" i="19" s="1"/>
  <c r="N121" i="4"/>
  <c r="O121" i="4"/>
  <c r="P121" i="4"/>
  <c r="Z121" i="4"/>
  <c r="AA121" i="4"/>
  <c r="AG121" i="4"/>
  <c r="AH121" i="4" s="1"/>
  <c r="Y116" i="19" s="1"/>
  <c r="N122" i="4"/>
  <c r="O122" i="4"/>
  <c r="P122" i="4"/>
  <c r="Z122" i="4"/>
  <c r="AA122" i="4"/>
  <c r="AG122" i="4"/>
  <c r="AH122" i="4" s="1"/>
  <c r="Y117" i="19" s="1"/>
  <c r="N123" i="4"/>
  <c r="O123" i="4"/>
  <c r="P123" i="4"/>
  <c r="Z123" i="4"/>
  <c r="AA123" i="4"/>
  <c r="AG123" i="4"/>
  <c r="AH123" i="4" s="1"/>
  <c r="Y118" i="19" s="1"/>
  <c r="N124" i="4"/>
  <c r="O124" i="4"/>
  <c r="P124" i="4"/>
  <c r="Z124" i="4"/>
  <c r="AA124" i="4"/>
  <c r="AG124" i="4"/>
  <c r="AH124" i="4" s="1"/>
  <c r="Y119" i="19" s="1"/>
  <c r="N125" i="4"/>
  <c r="O125" i="4"/>
  <c r="P125" i="4"/>
  <c r="Z125" i="4"/>
  <c r="AA125" i="4"/>
  <c r="AG125" i="4"/>
  <c r="AH125" i="4" s="1"/>
  <c r="Y120" i="19" s="1"/>
  <c r="N126" i="4"/>
  <c r="O126" i="4"/>
  <c r="P126" i="4"/>
  <c r="Z126" i="4"/>
  <c r="AA126" i="4"/>
  <c r="AG126" i="4"/>
  <c r="AH126" i="4" s="1"/>
  <c r="Y121" i="19" s="1"/>
  <c r="N127" i="4"/>
  <c r="O127" i="4"/>
  <c r="P127" i="4"/>
  <c r="Z127" i="4"/>
  <c r="AA127" i="4"/>
  <c r="AG127" i="4"/>
  <c r="AH127" i="4" s="1"/>
  <c r="Y122" i="19" s="1"/>
  <c r="N128" i="4"/>
  <c r="O128" i="4"/>
  <c r="P128" i="4"/>
  <c r="Z128" i="4"/>
  <c r="AA128" i="4"/>
  <c r="AG128" i="4"/>
  <c r="AH128" i="4" s="1"/>
  <c r="Y123" i="19" s="1"/>
  <c r="N129" i="4"/>
  <c r="O129" i="4"/>
  <c r="P129" i="4"/>
  <c r="Z129" i="4"/>
  <c r="AA129" i="4"/>
  <c r="AG129" i="4"/>
  <c r="AH129" i="4" s="1"/>
  <c r="Y124" i="19" s="1"/>
  <c r="N130" i="4"/>
  <c r="O130" i="4"/>
  <c r="P130" i="4"/>
  <c r="Z130" i="4"/>
  <c r="AA130" i="4"/>
  <c r="AG130" i="4"/>
  <c r="AH130" i="4" s="1"/>
  <c r="Y125" i="19" s="1"/>
  <c r="N131" i="4"/>
  <c r="O131" i="4"/>
  <c r="P131" i="4"/>
  <c r="Z131" i="4"/>
  <c r="AA131" i="4"/>
  <c r="AG131" i="4"/>
  <c r="AH131" i="4" s="1"/>
  <c r="Y126" i="19" s="1"/>
  <c r="N132" i="4"/>
  <c r="O132" i="4"/>
  <c r="P132" i="4"/>
  <c r="Z132" i="4"/>
  <c r="AA132" i="4"/>
  <c r="AG132" i="4"/>
  <c r="AH132" i="4" s="1"/>
  <c r="Y127" i="19" s="1"/>
  <c r="N133" i="4"/>
  <c r="O133" i="4"/>
  <c r="P133" i="4"/>
  <c r="Z133" i="4"/>
  <c r="AA133" i="4"/>
  <c r="AG133" i="4"/>
  <c r="AH133" i="4" s="1"/>
  <c r="Y128" i="19" s="1"/>
  <c r="N134" i="4"/>
  <c r="O134" i="4"/>
  <c r="P134" i="4"/>
  <c r="Z134" i="4"/>
  <c r="AA134" i="4"/>
  <c r="AG134" i="4"/>
  <c r="AH134" i="4" s="1"/>
  <c r="Y129" i="19" s="1"/>
  <c r="N135" i="4"/>
  <c r="O135" i="4"/>
  <c r="P135" i="4"/>
  <c r="Z135" i="4"/>
  <c r="AA135" i="4"/>
  <c r="AG135" i="4"/>
  <c r="AH135" i="4" s="1"/>
  <c r="Y130" i="19" s="1"/>
  <c r="N136" i="4"/>
  <c r="O136" i="4"/>
  <c r="P136" i="4"/>
  <c r="Z136" i="4"/>
  <c r="AA136" i="4"/>
  <c r="AG136" i="4"/>
  <c r="AH136" i="4" s="1"/>
  <c r="Y131" i="19" s="1"/>
  <c r="N137" i="4"/>
  <c r="O137" i="4"/>
  <c r="P137" i="4"/>
  <c r="Z137" i="4"/>
  <c r="AA137" i="4"/>
  <c r="AG137" i="4"/>
  <c r="AH137" i="4" s="1"/>
  <c r="Y132" i="19" s="1"/>
  <c r="N138" i="4"/>
  <c r="O138" i="4"/>
  <c r="P138" i="4"/>
  <c r="Z138" i="4"/>
  <c r="AA138" i="4"/>
  <c r="AG138" i="4"/>
  <c r="AH138" i="4" s="1"/>
  <c r="Y133" i="19" s="1"/>
  <c r="N139" i="4"/>
  <c r="O139" i="4"/>
  <c r="P139" i="4"/>
  <c r="Z139" i="4"/>
  <c r="AA139" i="4"/>
  <c r="AG139" i="4"/>
  <c r="AH139" i="4" s="1"/>
  <c r="Y134" i="19" s="1"/>
  <c r="N140" i="4"/>
  <c r="O140" i="4"/>
  <c r="P140" i="4"/>
  <c r="Z140" i="4"/>
  <c r="AA140" i="4"/>
  <c r="AG140" i="4"/>
  <c r="AH140" i="4" s="1"/>
  <c r="Y135" i="19" s="1"/>
  <c r="N141" i="4"/>
  <c r="O141" i="4"/>
  <c r="P141" i="4"/>
  <c r="Z141" i="4"/>
  <c r="AA141" i="4"/>
  <c r="AG141" i="4"/>
  <c r="AH141" i="4" s="1"/>
  <c r="Y136" i="19" s="1"/>
  <c r="N142" i="4"/>
  <c r="O142" i="4"/>
  <c r="P142" i="4"/>
  <c r="Z142" i="4"/>
  <c r="AA142" i="4"/>
  <c r="AG142" i="4"/>
  <c r="AH142" i="4" s="1"/>
  <c r="Y137" i="19" s="1"/>
  <c r="N143" i="4"/>
  <c r="O143" i="4"/>
  <c r="P143" i="4"/>
  <c r="Z143" i="4"/>
  <c r="AA143" i="4"/>
  <c r="AG143" i="4"/>
  <c r="AH143" i="4" s="1"/>
  <c r="Y138" i="19" s="1"/>
  <c r="N144" i="4"/>
  <c r="O144" i="4"/>
  <c r="P144" i="4"/>
  <c r="Z144" i="4"/>
  <c r="AA144" i="4"/>
  <c r="AG144" i="4"/>
  <c r="AH144" i="4" s="1"/>
  <c r="Y139" i="19" s="1"/>
  <c r="N145" i="4"/>
  <c r="O145" i="4"/>
  <c r="P145" i="4"/>
  <c r="Z145" i="4"/>
  <c r="AA145" i="4"/>
  <c r="AG145" i="4"/>
  <c r="AH145" i="4" s="1"/>
  <c r="Y140" i="19" s="1"/>
  <c r="N146" i="4"/>
  <c r="O146" i="4"/>
  <c r="P146" i="4"/>
  <c r="Z146" i="4"/>
  <c r="AA146" i="4"/>
  <c r="AG146" i="4"/>
  <c r="AH146" i="4" s="1"/>
  <c r="Y141" i="19" s="1"/>
  <c r="N147" i="4"/>
  <c r="O147" i="4"/>
  <c r="P147" i="4"/>
  <c r="Z147" i="4"/>
  <c r="AA147" i="4"/>
  <c r="AG147" i="4"/>
  <c r="AH147" i="4" s="1"/>
  <c r="Y142" i="19" s="1"/>
  <c r="N148" i="4"/>
  <c r="O148" i="4"/>
  <c r="P148" i="4"/>
  <c r="Z148" i="4"/>
  <c r="AA148" i="4"/>
  <c r="AG148" i="4"/>
  <c r="AH148" i="4" s="1"/>
  <c r="Y143" i="19" s="1"/>
  <c r="N149" i="4"/>
  <c r="O149" i="4"/>
  <c r="P149" i="4"/>
  <c r="Z149" i="4"/>
  <c r="AA149" i="4"/>
  <c r="AG149" i="4"/>
  <c r="AH149" i="4" s="1"/>
  <c r="Y144" i="19" s="1"/>
  <c r="N150" i="4"/>
  <c r="O150" i="4"/>
  <c r="P150" i="4"/>
  <c r="Z150" i="4"/>
  <c r="AA150" i="4"/>
  <c r="AG150" i="4"/>
  <c r="AH150" i="4" s="1"/>
  <c r="Y145" i="19" s="1"/>
  <c r="N151" i="4"/>
  <c r="O151" i="4"/>
  <c r="P151" i="4"/>
  <c r="Z151" i="4"/>
  <c r="AA151" i="4"/>
  <c r="AG151" i="4"/>
  <c r="AH151" i="4" s="1"/>
  <c r="Y146" i="19" s="1"/>
  <c r="N152" i="4"/>
  <c r="O152" i="4"/>
  <c r="P152" i="4"/>
  <c r="Z152" i="4"/>
  <c r="AA152" i="4"/>
  <c r="AG152" i="4"/>
  <c r="AH152" i="4" s="1"/>
  <c r="Y147" i="19" s="1"/>
  <c r="N153" i="4"/>
  <c r="O153" i="4"/>
  <c r="P153" i="4"/>
  <c r="Z153" i="4"/>
  <c r="AA153" i="4"/>
  <c r="AG153" i="4"/>
  <c r="AH153" i="4" s="1"/>
  <c r="Y148" i="19" s="1"/>
  <c r="N154" i="4"/>
  <c r="O154" i="4"/>
  <c r="P154" i="4"/>
  <c r="Z154" i="4"/>
  <c r="AA154" i="4"/>
  <c r="AG154" i="4"/>
  <c r="AH154" i="4" s="1"/>
  <c r="Y149" i="19" s="1"/>
  <c r="N155" i="4"/>
  <c r="O155" i="4"/>
  <c r="P155" i="4"/>
  <c r="Z155" i="4"/>
  <c r="AA155" i="4"/>
  <c r="AG155" i="4"/>
  <c r="AH155" i="4" s="1"/>
  <c r="Y150" i="19" s="1"/>
  <c r="N156" i="4"/>
  <c r="O156" i="4"/>
  <c r="P156" i="4"/>
  <c r="Z156" i="4"/>
  <c r="AA156" i="4"/>
  <c r="AG156" i="4"/>
  <c r="AH156" i="4" s="1"/>
  <c r="Y151" i="19" s="1"/>
  <c r="N157" i="4"/>
  <c r="O157" i="4"/>
  <c r="P157" i="4"/>
  <c r="Z157" i="4"/>
  <c r="AA157" i="4"/>
  <c r="AG157" i="4"/>
  <c r="AH157" i="4" s="1"/>
  <c r="Y152" i="19" s="1"/>
  <c r="N158" i="4"/>
  <c r="O158" i="4"/>
  <c r="P158" i="4"/>
  <c r="Z158" i="4"/>
  <c r="AA158" i="4"/>
  <c r="AG158" i="4"/>
  <c r="AH158" i="4" s="1"/>
  <c r="Y153" i="19" s="1"/>
  <c r="N159" i="4"/>
  <c r="O159" i="4"/>
  <c r="P159" i="4"/>
  <c r="Z159" i="4"/>
  <c r="AA159" i="4"/>
  <c r="AG159" i="4"/>
  <c r="AH159" i="4" s="1"/>
  <c r="Y154" i="19" s="1"/>
  <c r="N160" i="4"/>
  <c r="O160" i="4"/>
  <c r="P160" i="4"/>
  <c r="Z160" i="4"/>
  <c r="AA160" i="4"/>
  <c r="AG160" i="4"/>
  <c r="AH160" i="4" s="1"/>
  <c r="Y155" i="19" s="1"/>
  <c r="N161" i="4"/>
  <c r="O161" i="4"/>
  <c r="P161" i="4"/>
  <c r="Z161" i="4"/>
  <c r="AA161" i="4"/>
  <c r="AG161" i="4"/>
  <c r="AH161" i="4" s="1"/>
  <c r="Y156" i="19" s="1"/>
  <c r="N162" i="4"/>
  <c r="O162" i="4"/>
  <c r="P162" i="4"/>
  <c r="Z162" i="4"/>
  <c r="AA162" i="4"/>
  <c r="AG162" i="4"/>
  <c r="AH162" i="4" s="1"/>
  <c r="Y157" i="19" s="1"/>
  <c r="N163" i="4"/>
  <c r="O163" i="4"/>
  <c r="P163" i="4"/>
  <c r="Z163" i="4"/>
  <c r="AA163" i="4"/>
  <c r="AG163" i="4"/>
  <c r="AH163" i="4" s="1"/>
  <c r="Y158" i="19" s="1"/>
  <c r="N164" i="4"/>
  <c r="O164" i="4"/>
  <c r="P164" i="4"/>
  <c r="Z164" i="4"/>
  <c r="AA164" i="4"/>
  <c r="AG164" i="4"/>
  <c r="AH164" i="4" s="1"/>
  <c r="Y159" i="19" s="1"/>
  <c r="N165" i="4"/>
  <c r="O165" i="4"/>
  <c r="P165" i="4"/>
  <c r="Z165" i="4"/>
  <c r="AA165" i="4"/>
  <c r="AG165" i="4"/>
  <c r="AH165" i="4" s="1"/>
  <c r="Y160" i="19" s="1"/>
  <c r="N166" i="4"/>
  <c r="O166" i="4"/>
  <c r="P166" i="4"/>
  <c r="Z166" i="4"/>
  <c r="AA166" i="4"/>
  <c r="AG166" i="4"/>
  <c r="AH166" i="4" s="1"/>
  <c r="Y161" i="19" s="1"/>
  <c r="N167" i="4"/>
  <c r="O167" i="4"/>
  <c r="P167" i="4"/>
  <c r="Z167" i="4"/>
  <c r="AA167" i="4"/>
  <c r="AG167" i="4"/>
  <c r="AH167" i="4" s="1"/>
  <c r="Y162" i="19" s="1"/>
  <c r="N168" i="4"/>
  <c r="O168" i="4"/>
  <c r="P168" i="4"/>
  <c r="Z168" i="4"/>
  <c r="AA168" i="4"/>
  <c r="AG168" i="4"/>
  <c r="AH168" i="4" s="1"/>
  <c r="Y163" i="19" s="1"/>
  <c r="N169" i="4"/>
  <c r="O169" i="4"/>
  <c r="P169" i="4"/>
  <c r="Z169" i="4"/>
  <c r="AA169" i="4"/>
  <c r="AG169" i="4"/>
  <c r="AH169" i="4" s="1"/>
  <c r="Y164" i="19" s="1"/>
  <c r="N170" i="4"/>
  <c r="O170" i="4"/>
  <c r="P170" i="4"/>
  <c r="Z170" i="4"/>
  <c r="AA170" i="4"/>
  <c r="AG170" i="4"/>
  <c r="AH170" i="4" s="1"/>
  <c r="Y165" i="19" s="1"/>
  <c r="N171" i="4"/>
  <c r="O171" i="4"/>
  <c r="P171" i="4"/>
  <c r="Z171" i="4"/>
  <c r="AA171" i="4"/>
  <c r="AG171" i="4"/>
  <c r="AH171" i="4" s="1"/>
  <c r="Y166" i="19" s="1"/>
  <c r="N172" i="4"/>
  <c r="O172" i="4"/>
  <c r="P172" i="4"/>
  <c r="Z172" i="4"/>
  <c r="AA172" i="4"/>
  <c r="AG172" i="4"/>
  <c r="AH172" i="4" s="1"/>
  <c r="Y167" i="19" s="1"/>
  <c r="N173" i="4"/>
  <c r="O173" i="4"/>
  <c r="P173" i="4"/>
  <c r="Z173" i="4"/>
  <c r="AA173" i="4"/>
  <c r="AG173" i="4"/>
  <c r="AH173" i="4" s="1"/>
  <c r="Y168" i="19" s="1"/>
  <c r="N174" i="4"/>
  <c r="O174" i="4"/>
  <c r="P174" i="4"/>
  <c r="Z174" i="4"/>
  <c r="AA174" i="4"/>
  <c r="AG174" i="4"/>
  <c r="AH174" i="4" s="1"/>
  <c r="Y169" i="19" s="1"/>
  <c r="N175" i="4"/>
  <c r="O175" i="4"/>
  <c r="P175" i="4"/>
  <c r="Z175" i="4"/>
  <c r="AA175" i="4"/>
  <c r="AG175" i="4"/>
  <c r="AH175" i="4" s="1"/>
  <c r="Y170" i="19" s="1"/>
  <c r="N176" i="4"/>
  <c r="O176" i="4"/>
  <c r="P176" i="4"/>
  <c r="Z176" i="4"/>
  <c r="AA176" i="4"/>
  <c r="AG176" i="4"/>
  <c r="AH176" i="4" s="1"/>
  <c r="Y171" i="19" s="1"/>
  <c r="N177" i="4"/>
  <c r="O177" i="4"/>
  <c r="P177" i="4"/>
  <c r="Z177" i="4"/>
  <c r="AA177" i="4"/>
  <c r="AG177" i="4"/>
  <c r="AH177" i="4" s="1"/>
  <c r="Y172" i="19" s="1"/>
  <c r="N178" i="4"/>
  <c r="O178" i="4"/>
  <c r="P178" i="4"/>
  <c r="Z178" i="4"/>
  <c r="AA178" i="4"/>
  <c r="AG178" i="4"/>
  <c r="AH178" i="4" s="1"/>
  <c r="Y173" i="19" s="1"/>
  <c r="N179" i="4"/>
  <c r="O179" i="4"/>
  <c r="P179" i="4"/>
  <c r="Z179" i="4"/>
  <c r="AA179" i="4"/>
  <c r="AG179" i="4"/>
  <c r="AH179" i="4" s="1"/>
  <c r="Y174" i="19" s="1"/>
  <c r="N180" i="4"/>
  <c r="O180" i="4"/>
  <c r="P180" i="4"/>
  <c r="Z180" i="4"/>
  <c r="AA180" i="4"/>
  <c r="AG180" i="4"/>
  <c r="AH180" i="4" s="1"/>
  <c r="Y175" i="19" s="1"/>
  <c r="N181" i="4"/>
  <c r="O181" i="4"/>
  <c r="P181" i="4"/>
  <c r="Z181" i="4"/>
  <c r="AA181" i="4"/>
  <c r="AG181" i="4"/>
  <c r="AH181" i="4" s="1"/>
  <c r="Y176" i="19" s="1"/>
  <c r="N182" i="4"/>
  <c r="O182" i="4"/>
  <c r="P182" i="4"/>
  <c r="Z182" i="4"/>
  <c r="AA182" i="4"/>
  <c r="AG182" i="4"/>
  <c r="AH182" i="4" s="1"/>
  <c r="Y177" i="19" s="1"/>
  <c r="AA29" i="19"/>
  <c r="AA30" i="19"/>
  <c r="AA31" i="19"/>
  <c r="AA33" i="19"/>
  <c r="AA37" i="19"/>
  <c r="AA38" i="19"/>
  <c r="AA39" i="19"/>
  <c r="B45" i="4"/>
  <c r="C45" i="4"/>
  <c r="E45" i="4"/>
  <c r="J45" i="4" s="1"/>
  <c r="B46" i="4"/>
  <c r="C46" i="4"/>
  <c r="E46" i="4"/>
  <c r="B47" i="4"/>
  <c r="C47" i="4"/>
  <c r="E47" i="4"/>
  <c r="B48" i="4"/>
  <c r="C48" i="4"/>
  <c r="E48" i="4"/>
  <c r="B49" i="4"/>
  <c r="C49" i="4"/>
  <c r="E49" i="4"/>
  <c r="B50" i="4"/>
  <c r="C50" i="4"/>
  <c r="E50" i="4"/>
  <c r="B51" i="4"/>
  <c r="C51" i="4"/>
  <c r="E51" i="4"/>
  <c r="J51" i="4" s="1"/>
  <c r="B52" i="4"/>
  <c r="C52" i="4"/>
  <c r="E52" i="4"/>
  <c r="J52" i="4" s="1"/>
  <c r="B53" i="4"/>
  <c r="C53" i="4"/>
  <c r="E53" i="4"/>
  <c r="J53" i="4" s="1"/>
  <c r="B54" i="4"/>
  <c r="C54" i="4"/>
  <c r="E54" i="4"/>
  <c r="B55" i="4"/>
  <c r="C55" i="4"/>
  <c r="E55" i="4"/>
  <c r="B56" i="4"/>
  <c r="C56" i="4"/>
  <c r="E56" i="4"/>
  <c r="B57" i="4"/>
  <c r="C57" i="4"/>
  <c r="E57" i="4"/>
  <c r="B58" i="4"/>
  <c r="C58" i="4"/>
  <c r="E58" i="4"/>
  <c r="B59" i="4"/>
  <c r="C59" i="4"/>
  <c r="E59" i="4"/>
  <c r="J59" i="4" s="1"/>
  <c r="B60" i="4"/>
  <c r="C60" i="4"/>
  <c r="E60" i="4"/>
  <c r="J60" i="4" s="1"/>
  <c r="B61" i="4"/>
  <c r="C61" i="4"/>
  <c r="E61" i="4"/>
  <c r="J61" i="4" s="1"/>
  <c r="B62" i="4"/>
  <c r="C62" i="4"/>
  <c r="E62" i="4"/>
  <c r="J62" i="4" s="1"/>
  <c r="B63" i="4"/>
  <c r="C63" i="4"/>
  <c r="E63" i="4"/>
  <c r="B64" i="4"/>
  <c r="C64" i="4"/>
  <c r="E64" i="4"/>
  <c r="J64" i="4" s="1"/>
  <c r="B65" i="4"/>
  <c r="C65" i="4"/>
  <c r="E65" i="4"/>
  <c r="J65" i="4" s="1"/>
  <c r="B66" i="4"/>
  <c r="C66" i="4"/>
  <c r="E66" i="4"/>
  <c r="J66" i="4" s="1"/>
  <c r="B67" i="4"/>
  <c r="C67" i="4"/>
  <c r="E67" i="4"/>
  <c r="J67" i="4" s="1"/>
  <c r="B68" i="4"/>
  <c r="C68" i="4"/>
  <c r="E68" i="4"/>
  <c r="J68" i="4" s="1"/>
  <c r="B69" i="4"/>
  <c r="C69" i="4"/>
  <c r="E69" i="4"/>
  <c r="J69" i="4" s="1"/>
  <c r="B70" i="4"/>
  <c r="C70" i="4"/>
  <c r="E70" i="4"/>
  <c r="J70" i="4" s="1"/>
  <c r="B71" i="4"/>
  <c r="C71" i="4"/>
  <c r="E71" i="4"/>
  <c r="J71" i="4" s="1"/>
  <c r="B72" i="4"/>
  <c r="C72" i="4"/>
  <c r="E72" i="4"/>
  <c r="J72" i="4" s="1"/>
  <c r="B73" i="4"/>
  <c r="C73" i="4"/>
  <c r="E73" i="4"/>
  <c r="J73" i="4" s="1"/>
  <c r="B74" i="4"/>
  <c r="C74" i="4"/>
  <c r="E74" i="4"/>
  <c r="J74" i="4" s="1"/>
  <c r="B75" i="4"/>
  <c r="C75" i="4"/>
  <c r="E75" i="4"/>
  <c r="J75" i="4" s="1"/>
  <c r="B76" i="4"/>
  <c r="C76" i="4"/>
  <c r="E76" i="4"/>
  <c r="J76" i="4" s="1"/>
  <c r="B77" i="4"/>
  <c r="C77" i="4"/>
  <c r="E77" i="4"/>
  <c r="J77" i="4" s="1"/>
  <c r="B78" i="4"/>
  <c r="C78" i="4"/>
  <c r="E78" i="4"/>
  <c r="J78" i="4" s="1"/>
  <c r="B79" i="4"/>
  <c r="C79" i="4"/>
  <c r="E79" i="4"/>
  <c r="J79" i="4" s="1"/>
  <c r="B80" i="4"/>
  <c r="C80" i="4"/>
  <c r="E80" i="4"/>
  <c r="J80" i="4" s="1"/>
  <c r="B81" i="4"/>
  <c r="C81" i="4"/>
  <c r="E81" i="4"/>
  <c r="J81" i="4" s="1"/>
  <c r="B82" i="4"/>
  <c r="C82" i="4"/>
  <c r="E82" i="4"/>
  <c r="J82" i="4" s="1"/>
  <c r="B83" i="4"/>
  <c r="C83" i="4"/>
  <c r="E83" i="4"/>
  <c r="J83" i="4" s="1"/>
  <c r="B84" i="4"/>
  <c r="C84" i="4"/>
  <c r="E84" i="4"/>
  <c r="J84" i="4" s="1"/>
  <c r="B85" i="4"/>
  <c r="C85" i="4"/>
  <c r="E85" i="4"/>
  <c r="J85" i="4" s="1"/>
  <c r="B86" i="4"/>
  <c r="C86" i="4"/>
  <c r="E86" i="4"/>
  <c r="J86" i="4" s="1"/>
  <c r="B87" i="4"/>
  <c r="C87" i="4"/>
  <c r="E87" i="4"/>
  <c r="J87" i="4" s="1"/>
  <c r="B88" i="4"/>
  <c r="C88" i="4"/>
  <c r="E88" i="4"/>
  <c r="J88" i="4" s="1"/>
  <c r="B89" i="4"/>
  <c r="C89" i="4"/>
  <c r="E89" i="4"/>
  <c r="J89" i="4" s="1"/>
  <c r="B90" i="4"/>
  <c r="C90" i="4"/>
  <c r="E90" i="4"/>
  <c r="J90" i="4" s="1"/>
  <c r="B91" i="4"/>
  <c r="C91" i="4"/>
  <c r="E91" i="4"/>
  <c r="J91" i="4" s="1"/>
  <c r="B92" i="4"/>
  <c r="C92" i="4"/>
  <c r="E92" i="4"/>
  <c r="J92" i="4" s="1"/>
  <c r="B93" i="4"/>
  <c r="C93" i="4"/>
  <c r="E93" i="4"/>
  <c r="J93" i="4" s="1"/>
  <c r="B94" i="4"/>
  <c r="C94" i="4"/>
  <c r="E94" i="4"/>
  <c r="J94" i="4" s="1"/>
  <c r="B95" i="4"/>
  <c r="C95" i="4"/>
  <c r="E95" i="4"/>
  <c r="J95" i="4" s="1"/>
  <c r="B96" i="4"/>
  <c r="C96" i="4"/>
  <c r="E96" i="4"/>
  <c r="J96" i="4" s="1"/>
  <c r="B97" i="4"/>
  <c r="C97" i="4"/>
  <c r="E97" i="4"/>
  <c r="J97" i="4" s="1"/>
  <c r="B98" i="4"/>
  <c r="C98" i="4"/>
  <c r="E98" i="4"/>
  <c r="J98" i="4" s="1"/>
  <c r="B99" i="4"/>
  <c r="C99" i="4"/>
  <c r="E99" i="4"/>
  <c r="J99" i="4" s="1"/>
  <c r="B100" i="4"/>
  <c r="C100" i="4"/>
  <c r="E100" i="4"/>
  <c r="J100" i="4" s="1"/>
  <c r="B101" i="4"/>
  <c r="C101" i="4"/>
  <c r="E101" i="4"/>
  <c r="J101" i="4" s="1"/>
  <c r="B102" i="4"/>
  <c r="C102" i="4"/>
  <c r="E102" i="4"/>
  <c r="J102" i="4" s="1"/>
  <c r="B103" i="4"/>
  <c r="C103" i="4"/>
  <c r="E103" i="4"/>
  <c r="J103" i="4" s="1"/>
  <c r="B104" i="4"/>
  <c r="C104" i="4"/>
  <c r="E104" i="4"/>
  <c r="J104" i="4" s="1"/>
  <c r="B105" i="4"/>
  <c r="C105" i="4"/>
  <c r="E105" i="4"/>
  <c r="J105" i="4" s="1"/>
  <c r="B106" i="4"/>
  <c r="C106" i="4"/>
  <c r="E106" i="4"/>
  <c r="J106" i="4" s="1"/>
  <c r="B107" i="4"/>
  <c r="C107" i="4"/>
  <c r="E107" i="4"/>
  <c r="J107" i="4" s="1"/>
  <c r="B108" i="4"/>
  <c r="C108" i="4"/>
  <c r="E108" i="4"/>
  <c r="J108" i="4" s="1"/>
  <c r="B109" i="4"/>
  <c r="C109" i="4"/>
  <c r="E109" i="4"/>
  <c r="J109" i="4" s="1"/>
  <c r="B110" i="4"/>
  <c r="C110" i="4"/>
  <c r="E110" i="4"/>
  <c r="J110" i="4" s="1"/>
  <c r="B111" i="4"/>
  <c r="C111" i="4"/>
  <c r="E111" i="4"/>
  <c r="J111" i="4" s="1"/>
  <c r="B112" i="4"/>
  <c r="C112" i="4"/>
  <c r="E112" i="4"/>
  <c r="J112" i="4" s="1"/>
  <c r="B113" i="4"/>
  <c r="C113" i="4"/>
  <c r="E113" i="4"/>
  <c r="J113" i="4" s="1"/>
  <c r="B114" i="4"/>
  <c r="C114" i="4"/>
  <c r="E114" i="4"/>
  <c r="J114" i="4" s="1"/>
  <c r="B115" i="4"/>
  <c r="C115" i="4"/>
  <c r="E115" i="4"/>
  <c r="J115" i="4" s="1"/>
  <c r="B116" i="4"/>
  <c r="C116" i="4"/>
  <c r="E116" i="4"/>
  <c r="J116" i="4" s="1"/>
  <c r="B117" i="4"/>
  <c r="C117" i="4"/>
  <c r="E117" i="4"/>
  <c r="J117" i="4" s="1"/>
  <c r="B118" i="4"/>
  <c r="C118" i="4"/>
  <c r="E118" i="4"/>
  <c r="J118" i="4" s="1"/>
  <c r="B119" i="4"/>
  <c r="C119" i="4"/>
  <c r="E119" i="4"/>
  <c r="J119" i="4" s="1"/>
  <c r="B120" i="4"/>
  <c r="C120" i="4"/>
  <c r="E120" i="4"/>
  <c r="J120" i="4" s="1"/>
  <c r="B121" i="4"/>
  <c r="C121" i="4"/>
  <c r="E121" i="4"/>
  <c r="J121" i="4" s="1"/>
  <c r="B122" i="4"/>
  <c r="C122" i="4"/>
  <c r="E122" i="4"/>
  <c r="J122" i="4" s="1"/>
  <c r="B123" i="4"/>
  <c r="C123" i="4"/>
  <c r="E123" i="4"/>
  <c r="J123" i="4" s="1"/>
  <c r="B124" i="4"/>
  <c r="C124" i="4"/>
  <c r="E124" i="4"/>
  <c r="J124" i="4" s="1"/>
  <c r="B125" i="4"/>
  <c r="C125" i="4"/>
  <c r="E125" i="4"/>
  <c r="J125" i="4" s="1"/>
  <c r="B126" i="4"/>
  <c r="C126" i="4"/>
  <c r="E126" i="4"/>
  <c r="J126" i="4" s="1"/>
  <c r="B127" i="4"/>
  <c r="C127" i="4"/>
  <c r="E127" i="4"/>
  <c r="J127" i="4" s="1"/>
  <c r="B128" i="4"/>
  <c r="C128" i="4"/>
  <c r="E128" i="4"/>
  <c r="J128" i="4" s="1"/>
  <c r="B129" i="4"/>
  <c r="C129" i="4"/>
  <c r="E129" i="4"/>
  <c r="J129" i="4" s="1"/>
  <c r="B130" i="4"/>
  <c r="C130" i="4"/>
  <c r="E130" i="4"/>
  <c r="J130" i="4" s="1"/>
  <c r="B131" i="4"/>
  <c r="C131" i="4"/>
  <c r="E131" i="4"/>
  <c r="J131" i="4" s="1"/>
  <c r="B132" i="4"/>
  <c r="C132" i="4"/>
  <c r="E132" i="4"/>
  <c r="J132" i="4" s="1"/>
  <c r="B133" i="4"/>
  <c r="C133" i="4"/>
  <c r="E133" i="4"/>
  <c r="J133" i="4" s="1"/>
  <c r="B134" i="4"/>
  <c r="C134" i="4"/>
  <c r="E134" i="4"/>
  <c r="J134" i="4" s="1"/>
  <c r="B135" i="4"/>
  <c r="C135" i="4"/>
  <c r="E135" i="4"/>
  <c r="J135" i="4" s="1"/>
  <c r="B136" i="4"/>
  <c r="C136" i="4"/>
  <c r="E136" i="4"/>
  <c r="J136" i="4" s="1"/>
  <c r="B137" i="4"/>
  <c r="C137" i="4"/>
  <c r="E137" i="4"/>
  <c r="J137" i="4" s="1"/>
  <c r="B138" i="4"/>
  <c r="C138" i="4"/>
  <c r="E138" i="4"/>
  <c r="J138" i="4" s="1"/>
  <c r="B139" i="4"/>
  <c r="C139" i="4"/>
  <c r="E139" i="4"/>
  <c r="J139" i="4" s="1"/>
  <c r="B140" i="4"/>
  <c r="C140" i="4"/>
  <c r="E140" i="4"/>
  <c r="J140" i="4" s="1"/>
  <c r="B141" i="4"/>
  <c r="C141" i="4"/>
  <c r="E141" i="4"/>
  <c r="J141" i="4" s="1"/>
  <c r="B142" i="4"/>
  <c r="C142" i="4"/>
  <c r="E142" i="4"/>
  <c r="J142" i="4" s="1"/>
  <c r="B143" i="4"/>
  <c r="C143" i="4"/>
  <c r="E143" i="4"/>
  <c r="J143" i="4" s="1"/>
  <c r="B144" i="4"/>
  <c r="C144" i="4"/>
  <c r="E144" i="4"/>
  <c r="J144" i="4" s="1"/>
  <c r="B145" i="4"/>
  <c r="C145" i="4"/>
  <c r="E145" i="4"/>
  <c r="J145" i="4" s="1"/>
  <c r="B146" i="4"/>
  <c r="C146" i="4"/>
  <c r="E146" i="4"/>
  <c r="J146" i="4" s="1"/>
  <c r="B147" i="4"/>
  <c r="C147" i="4"/>
  <c r="E147" i="4"/>
  <c r="J147" i="4" s="1"/>
  <c r="B148" i="4"/>
  <c r="C148" i="4"/>
  <c r="E148" i="4"/>
  <c r="J148" i="4" s="1"/>
  <c r="B149" i="4"/>
  <c r="C149" i="4"/>
  <c r="E149" i="4"/>
  <c r="J149" i="4" s="1"/>
  <c r="B150" i="4"/>
  <c r="C150" i="4"/>
  <c r="E150" i="4"/>
  <c r="J150" i="4" s="1"/>
  <c r="B151" i="4"/>
  <c r="C151" i="4"/>
  <c r="E151" i="4"/>
  <c r="J151" i="4" s="1"/>
  <c r="B152" i="4"/>
  <c r="C152" i="4"/>
  <c r="E152" i="4"/>
  <c r="J152" i="4" s="1"/>
  <c r="B153" i="4"/>
  <c r="C153" i="4"/>
  <c r="E153" i="4"/>
  <c r="J153" i="4" s="1"/>
  <c r="B154" i="4"/>
  <c r="C154" i="4"/>
  <c r="E154" i="4"/>
  <c r="J154" i="4" s="1"/>
  <c r="B155" i="4"/>
  <c r="C155" i="4"/>
  <c r="E155" i="4"/>
  <c r="J155" i="4" s="1"/>
  <c r="B156" i="4"/>
  <c r="C156" i="4"/>
  <c r="E156" i="4"/>
  <c r="J156" i="4" s="1"/>
  <c r="B157" i="4"/>
  <c r="C157" i="4"/>
  <c r="E157" i="4"/>
  <c r="J157" i="4" s="1"/>
  <c r="B158" i="4"/>
  <c r="C158" i="4"/>
  <c r="E158" i="4"/>
  <c r="J158" i="4" s="1"/>
  <c r="B159" i="4"/>
  <c r="C159" i="4"/>
  <c r="E159" i="4"/>
  <c r="J159" i="4" s="1"/>
  <c r="B160" i="4"/>
  <c r="C160" i="4"/>
  <c r="E160" i="4"/>
  <c r="J160" i="4" s="1"/>
  <c r="B161" i="4"/>
  <c r="C161" i="4"/>
  <c r="E161" i="4"/>
  <c r="J161" i="4" s="1"/>
  <c r="B162" i="4"/>
  <c r="C162" i="4"/>
  <c r="E162" i="4"/>
  <c r="J162" i="4" s="1"/>
  <c r="B163" i="4"/>
  <c r="C163" i="4"/>
  <c r="E163" i="4"/>
  <c r="J163" i="4" s="1"/>
  <c r="B164" i="4"/>
  <c r="C164" i="4"/>
  <c r="E164" i="4"/>
  <c r="J164" i="4" s="1"/>
  <c r="B165" i="4"/>
  <c r="C165" i="4"/>
  <c r="E165" i="4"/>
  <c r="J165" i="4" s="1"/>
  <c r="B166" i="4"/>
  <c r="C166" i="4"/>
  <c r="E166" i="4"/>
  <c r="J166" i="4" s="1"/>
  <c r="B167" i="4"/>
  <c r="C167" i="4"/>
  <c r="E167" i="4"/>
  <c r="J167" i="4" s="1"/>
  <c r="B168" i="4"/>
  <c r="C168" i="4"/>
  <c r="E168" i="4"/>
  <c r="J168" i="4" s="1"/>
  <c r="B169" i="4"/>
  <c r="C169" i="4"/>
  <c r="E169" i="4"/>
  <c r="J169" i="4" s="1"/>
  <c r="B170" i="4"/>
  <c r="C170" i="4"/>
  <c r="E170" i="4"/>
  <c r="J170" i="4" s="1"/>
  <c r="B171" i="4"/>
  <c r="C171" i="4"/>
  <c r="E171" i="4"/>
  <c r="J171" i="4" s="1"/>
  <c r="B172" i="4"/>
  <c r="C172" i="4"/>
  <c r="E172" i="4"/>
  <c r="J172" i="4" s="1"/>
  <c r="B173" i="4"/>
  <c r="C173" i="4"/>
  <c r="E173" i="4"/>
  <c r="J173" i="4" s="1"/>
  <c r="B174" i="4"/>
  <c r="C174" i="4"/>
  <c r="E174" i="4"/>
  <c r="J174" i="4" s="1"/>
  <c r="B175" i="4"/>
  <c r="C175" i="4"/>
  <c r="E175" i="4"/>
  <c r="J175" i="4" s="1"/>
  <c r="B176" i="4"/>
  <c r="C176" i="4"/>
  <c r="E176" i="4"/>
  <c r="J176" i="4" s="1"/>
  <c r="B177" i="4"/>
  <c r="C177" i="4"/>
  <c r="E177" i="4"/>
  <c r="J177" i="4" s="1"/>
  <c r="B178" i="4"/>
  <c r="C178" i="4"/>
  <c r="E178" i="4"/>
  <c r="J178" i="4" s="1"/>
  <c r="B179" i="4"/>
  <c r="C179" i="4"/>
  <c r="E179" i="4"/>
  <c r="J179" i="4" s="1"/>
  <c r="B180" i="4"/>
  <c r="C180" i="4"/>
  <c r="E180" i="4"/>
  <c r="J180" i="4" s="1"/>
  <c r="B181" i="4"/>
  <c r="C181" i="4"/>
  <c r="E181" i="4"/>
  <c r="J181" i="4" s="1"/>
  <c r="B182" i="4"/>
  <c r="C182" i="4"/>
  <c r="E182" i="4"/>
  <c r="J182" i="4" s="1"/>
  <c r="M54" i="4" l="1"/>
  <c r="J54" i="4"/>
  <c r="M46" i="4"/>
  <c r="J46" i="4"/>
  <c r="M56" i="4"/>
  <c r="J56" i="4"/>
  <c r="M48" i="4"/>
  <c r="J48" i="4"/>
  <c r="M58" i="4"/>
  <c r="J58" i="4"/>
  <c r="M50" i="4"/>
  <c r="J50" i="4"/>
  <c r="M63" i="4"/>
  <c r="J63" i="4"/>
  <c r="M55" i="4"/>
  <c r="AA50" i="19" s="1"/>
  <c r="J55" i="4"/>
  <c r="M47" i="4"/>
  <c r="J47" i="4"/>
  <c r="M57" i="4"/>
  <c r="J57" i="4"/>
  <c r="M49" i="4"/>
  <c r="J49" i="4"/>
  <c r="C7" i="24"/>
  <c r="M140" i="4"/>
  <c r="AJ124" i="4"/>
  <c r="M124" i="4"/>
  <c r="M68" i="4"/>
  <c r="AA63" i="19" s="1"/>
  <c r="D37" i="6" s="1"/>
  <c r="G37" i="6" s="1"/>
  <c r="AJ132" i="4"/>
  <c r="M132" i="4"/>
  <c r="AA127" i="19" s="1"/>
  <c r="M52" i="4"/>
  <c r="AA47" i="19" s="1"/>
  <c r="D21" i="6" s="1"/>
  <c r="G21" i="6" s="1"/>
  <c r="AJ134" i="4"/>
  <c r="M134" i="4"/>
  <c r="AA129" i="19" s="1"/>
  <c r="D103" i="6" s="1"/>
  <c r="M179" i="4"/>
  <c r="M171" i="4"/>
  <c r="AJ163" i="4"/>
  <c r="M163" i="4"/>
  <c r="M155" i="4"/>
  <c r="AJ147" i="4"/>
  <c r="M147" i="4"/>
  <c r="AA142" i="19" s="1"/>
  <c r="AJ139" i="4"/>
  <c r="M139" i="4"/>
  <c r="AA134" i="19" s="1"/>
  <c r="M131" i="4"/>
  <c r="M123" i="4"/>
  <c r="M115" i="4"/>
  <c r="AA110" i="19" s="1"/>
  <c r="AJ107" i="4"/>
  <c r="M107" i="4"/>
  <c r="AA102" i="19" s="1"/>
  <c r="D76" i="6" s="1"/>
  <c r="G76" i="6" s="1"/>
  <c r="M99" i="4"/>
  <c r="AA94" i="19" s="1"/>
  <c r="D68" i="6" s="1"/>
  <c r="G68" i="6" s="1"/>
  <c r="M91" i="4"/>
  <c r="AA86" i="19" s="1"/>
  <c r="AJ83" i="4"/>
  <c r="M83" i="4"/>
  <c r="AA78" i="19" s="1"/>
  <c r="D52" i="6" s="1"/>
  <c r="G52" i="6" s="1"/>
  <c r="M75" i="4"/>
  <c r="AA70" i="19" s="1"/>
  <c r="D44" i="6" s="1"/>
  <c r="G44" i="6" s="1"/>
  <c r="M67" i="4"/>
  <c r="AA62" i="19" s="1"/>
  <c r="D36" i="6" s="1"/>
  <c r="G36" i="6" s="1"/>
  <c r="M59" i="4"/>
  <c r="AA54" i="19" s="1"/>
  <c r="D28" i="6" s="1"/>
  <c r="G28" i="6" s="1"/>
  <c r="M51" i="4"/>
  <c r="AA46" i="19" s="1"/>
  <c r="D20" i="6" s="1"/>
  <c r="M172" i="4"/>
  <c r="AA167" i="19" s="1"/>
  <c r="M182" i="4"/>
  <c r="AA177" i="19" s="1"/>
  <c r="AJ174" i="4"/>
  <c r="M174" i="4"/>
  <c r="M142" i="4"/>
  <c r="AA137" i="19" s="1"/>
  <c r="D111" i="6" s="1"/>
  <c r="AJ126" i="4"/>
  <c r="M126" i="4"/>
  <c r="AA121" i="19" s="1"/>
  <c r="D95" i="6" s="1"/>
  <c r="AJ118" i="4"/>
  <c r="M118" i="4"/>
  <c r="AA113" i="19" s="1"/>
  <c r="M110" i="4"/>
  <c r="AA105" i="19" s="1"/>
  <c r="M102" i="4"/>
  <c r="M94" i="4"/>
  <c r="AA89" i="19" s="1"/>
  <c r="M86" i="4"/>
  <c r="M176" i="4"/>
  <c r="M168" i="4"/>
  <c r="M160" i="4"/>
  <c r="M152" i="4"/>
  <c r="AA147" i="19" s="1"/>
  <c r="M144" i="4"/>
  <c r="M136" i="4"/>
  <c r="AA131" i="19" s="1"/>
  <c r="D105" i="6" s="1"/>
  <c r="AJ128" i="4"/>
  <c r="M128" i="4"/>
  <c r="AA123" i="19" s="1"/>
  <c r="D97" i="6" s="1"/>
  <c r="AJ120" i="4"/>
  <c r="M120" i="4"/>
  <c r="AA115" i="19" s="1"/>
  <c r="D89" i="6" s="1"/>
  <c r="G89" i="6" s="1"/>
  <c r="M112" i="4"/>
  <c r="AA107" i="19" s="1"/>
  <c r="M104" i="4"/>
  <c r="AA99" i="19" s="1"/>
  <c r="D73" i="6" s="1"/>
  <c r="G73" i="6" s="1"/>
  <c r="M96" i="4"/>
  <c r="AA91" i="19" s="1"/>
  <c r="D65" i="6" s="1"/>
  <c r="G65" i="6" s="1"/>
  <c r="M88" i="4"/>
  <c r="AA83" i="19" s="1"/>
  <c r="D57" i="6" s="1"/>
  <c r="G57" i="6" s="1"/>
  <c r="AJ80" i="4"/>
  <c r="M80" i="4"/>
  <c r="M72" i="4"/>
  <c r="M64" i="4"/>
  <c r="M116" i="4"/>
  <c r="AA111" i="19" s="1"/>
  <c r="D85" i="6" s="1"/>
  <c r="G85" i="6" s="1"/>
  <c r="M92" i="4"/>
  <c r="AA87" i="19" s="1"/>
  <c r="D61" i="6" s="1"/>
  <c r="G61" i="6" s="1"/>
  <c r="M60" i="4"/>
  <c r="AA55" i="19" s="1"/>
  <c r="D29" i="6" s="1"/>
  <c r="G29" i="6" s="1"/>
  <c r="M166" i="4"/>
  <c r="AA161" i="19" s="1"/>
  <c r="D135" i="6" s="1"/>
  <c r="M158" i="4"/>
  <c r="AA153" i="19" s="1"/>
  <c r="M150" i="4"/>
  <c r="AA145" i="19" s="1"/>
  <c r="D119" i="6" s="1"/>
  <c r="M78" i="4"/>
  <c r="AA73" i="19" s="1"/>
  <c r="M70" i="4"/>
  <c r="AA65" i="19" s="1"/>
  <c r="D39" i="6" s="1"/>
  <c r="G39" i="6" s="1"/>
  <c r="M62" i="4"/>
  <c r="AA57" i="19" s="1"/>
  <c r="D31" i="6" s="1"/>
  <c r="G31" i="6" s="1"/>
  <c r="AJ181" i="4"/>
  <c r="M181" i="4"/>
  <c r="AA176" i="19" s="1"/>
  <c r="D150" i="6" s="1"/>
  <c r="AJ173" i="4"/>
  <c r="M173" i="4"/>
  <c r="M165" i="4"/>
  <c r="M157" i="4"/>
  <c r="M149" i="4"/>
  <c r="M141" i="4"/>
  <c r="AJ133" i="4"/>
  <c r="M133" i="4"/>
  <c r="AJ125" i="4"/>
  <c r="M125" i="4"/>
  <c r="M117" i="4"/>
  <c r="AA112" i="19" s="1"/>
  <c r="AJ109" i="4"/>
  <c r="M109" i="4"/>
  <c r="AA104" i="19" s="1"/>
  <c r="M101" i="4"/>
  <c r="AA96" i="19" s="1"/>
  <c r="D70" i="6" s="1"/>
  <c r="G70" i="6" s="1"/>
  <c r="M93" i="4"/>
  <c r="AA88" i="19" s="1"/>
  <c r="D62" i="6" s="1"/>
  <c r="G62" i="6" s="1"/>
  <c r="AJ85" i="4"/>
  <c r="M85" i="4"/>
  <c r="AA80" i="19" s="1"/>
  <c r="AJ77" i="4"/>
  <c r="M77" i="4"/>
  <c r="AA72" i="19" s="1"/>
  <c r="D46" i="6" s="1"/>
  <c r="G46" i="6" s="1"/>
  <c r="M69" i="4"/>
  <c r="AA64" i="19" s="1"/>
  <c r="D38" i="6" s="1"/>
  <c r="G38" i="6" s="1"/>
  <c r="M61" i="4"/>
  <c r="AA56" i="19" s="1"/>
  <c r="D30" i="6" s="1"/>
  <c r="G30" i="6" s="1"/>
  <c r="M53" i="4"/>
  <c r="AA48" i="19" s="1"/>
  <c r="D22" i="6" s="1"/>
  <c r="G22" i="6" s="1"/>
  <c r="M45" i="4"/>
  <c r="AA40" i="19" s="1"/>
  <c r="D14" i="6" s="1"/>
  <c r="G14" i="6" s="1"/>
  <c r="AJ156" i="4"/>
  <c r="M156" i="4"/>
  <c r="AA151" i="19" s="1"/>
  <c r="M76" i="4"/>
  <c r="AA71" i="19" s="1"/>
  <c r="D45" i="6" s="1"/>
  <c r="G45" i="6" s="1"/>
  <c r="AJ178" i="4"/>
  <c r="M178" i="4"/>
  <c r="M154" i="4"/>
  <c r="AA149" i="19" s="1"/>
  <c r="AJ138" i="4"/>
  <c r="M138" i="4"/>
  <c r="AJ130" i="4"/>
  <c r="M130" i="4"/>
  <c r="AA125" i="19" s="1"/>
  <c r="AJ114" i="4"/>
  <c r="M114" i="4"/>
  <c r="AA109" i="19" s="1"/>
  <c r="D83" i="6" s="1"/>
  <c r="G83" i="6" s="1"/>
  <c r="AJ98" i="4"/>
  <c r="M98" i="4"/>
  <c r="AA93" i="19" s="1"/>
  <c r="M180" i="4"/>
  <c r="M148" i="4"/>
  <c r="AJ100" i="4"/>
  <c r="M100" i="4"/>
  <c r="AA95" i="19" s="1"/>
  <c r="D69" i="6" s="1"/>
  <c r="G69" i="6" s="1"/>
  <c r="AJ170" i="4"/>
  <c r="M170" i="4"/>
  <c r="AJ162" i="4"/>
  <c r="M162" i="4"/>
  <c r="AA157" i="19" s="1"/>
  <c r="AJ146" i="4"/>
  <c r="M146" i="4"/>
  <c r="AA141" i="19" s="1"/>
  <c r="AJ122" i="4"/>
  <c r="M122" i="4"/>
  <c r="AA117" i="19" s="1"/>
  <c r="M106" i="4"/>
  <c r="AJ90" i="4"/>
  <c r="M90" i="4"/>
  <c r="AA85" i="19" s="1"/>
  <c r="M82" i="4"/>
  <c r="AA77" i="19" s="1"/>
  <c r="AJ74" i="4"/>
  <c r="M74" i="4"/>
  <c r="AA69" i="19" s="1"/>
  <c r="D43" i="6" s="1"/>
  <c r="G43" i="6" s="1"/>
  <c r="M66" i="4"/>
  <c r="AA61" i="19" s="1"/>
  <c r="M175" i="4"/>
  <c r="AA170" i="19" s="1"/>
  <c r="D144" i="6" s="1"/>
  <c r="V167" i="4"/>
  <c r="M167" i="4"/>
  <c r="AA162" i="19" s="1"/>
  <c r="M159" i="4"/>
  <c r="AA154" i="19" s="1"/>
  <c r="D128" i="6" s="1"/>
  <c r="M151" i="4"/>
  <c r="AA146" i="19" s="1"/>
  <c r="AJ143" i="4"/>
  <c r="M143" i="4"/>
  <c r="AA138" i="19" s="1"/>
  <c r="D112" i="6" s="1"/>
  <c r="M135" i="4"/>
  <c r="AA130" i="19" s="1"/>
  <c r="D104" i="6" s="1"/>
  <c r="M127" i="4"/>
  <c r="AA122" i="19" s="1"/>
  <c r="D96" i="6" s="1"/>
  <c r="M119" i="4"/>
  <c r="AA114" i="19" s="1"/>
  <c r="D88" i="6" s="1"/>
  <c r="G88" i="6" s="1"/>
  <c r="M111" i="4"/>
  <c r="AA106" i="19" s="1"/>
  <c r="D80" i="6" s="1"/>
  <c r="G80" i="6" s="1"/>
  <c r="M103" i="4"/>
  <c r="AA98" i="19" s="1"/>
  <c r="D72" i="6" s="1"/>
  <c r="G72" i="6" s="1"/>
  <c r="M95" i="4"/>
  <c r="AA90" i="19" s="1"/>
  <c r="M87" i="4"/>
  <c r="AA82" i="19" s="1"/>
  <c r="AJ79" i="4"/>
  <c r="M79" i="4"/>
  <c r="AA74" i="19" s="1"/>
  <c r="AJ71" i="4"/>
  <c r="M71" i="4"/>
  <c r="AA66" i="19" s="1"/>
  <c r="AJ164" i="4"/>
  <c r="M164" i="4"/>
  <c r="M108" i="4"/>
  <c r="AA103" i="19" s="1"/>
  <c r="M84" i="4"/>
  <c r="AA79" i="19" s="1"/>
  <c r="M177" i="4"/>
  <c r="AA172" i="19" s="1"/>
  <c r="M169" i="4"/>
  <c r="AA164" i="19" s="1"/>
  <c r="M161" i="4"/>
  <c r="AA156" i="19" s="1"/>
  <c r="D130" i="6" s="1"/>
  <c r="M153" i="4"/>
  <c r="AA148" i="19" s="1"/>
  <c r="M145" i="4"/>
  <c r="AA140" i="19" s="1"/>
  <c r="D114" i="6" s="1"/>
  <c r="M137" i="4"/>
  <c r="AA132" i="19" s="1"/>
  <c r="M129" i="4"/>
  <c r="AA124" i="19" s="1"/>
  <c r="D98" i="6" s="1"/>
  <c r="M121" i="4"/>
  <c r="AA116" i="19" s="1"/>
  <c r="D90" i="6" s="1"/>
  <c r="AJ113" i="4"/>
  <c r="M113" i="4"/>
  <c r="AA108" i="19" s="1"/>
  <c r="M105" i="4"/>
  <c r="AA100" i="19" s="1"/>
  <c r="AJ97" i="4"/>
  <c r="M97" i="4"/>
  <c r="AA92" i="19" s="1"/>
  <c r="AJ89" i="4"/>
  <c r="M89" i="4"/>
  <c r="AA84" i="19" s="1"/>
  <c r="M81" i="4"/>
  <c r="AA76" i="19" s="1"/>
  <c r="M73" i="4"/>
  <c r="AA68" i="19" s="1"/>
  <c r="M65" i="4"/>
  <c r="AA60" i="19" s="1"/>
  <c r="D4" i="6"/>
  <c r="D3" i="6"/>
  <c r="AL36" i="4"/>
  <c r="AL35" i="4"/>
  <c r="D11" i="6"/>
  <c r="G11" i="6" s="1"/>
  <c r="D7" i="6"/>
  <c r="G7" i="6" s="1"/>
  <c r="D12" i="6"/>
  <c r="D5" i="6"/>
  <c r="G5" i="6" s="1"/>
  <c r="D13" i="6"/>
  <c r="G13" i="6" s="1"/>
  <c r="AD111" i="4"/>
  <c r="AD60" i="4"/>
  <c r="AD55" i="4"/>
  <c r="AD51" i="4"/>
  <c r="AD152" i="4"/>
  <c r="AD139" i="4"/>
  <c r="AD180" i="4"/>
  <c r="AD179" i="4"/>
  <c r="AD172" i="4"/>
  <c r="AD171" i="4"/>
  <c r="AD151" i="4"/>
  <c r="AD99" i="4"/>
  <c r="AD91" i="4"/>
  <c r="AD87" i="4"/>
  <c r="AD135" i="4"/>
  <c r="AD129" i="4"/>
  <c r="AD103" i="4"/>
  <c r="AD47" i="4"/>
  <c r="AD64" i="4"/>
  <c r="AD43" i="4"/>
  <c r="AD59" i="4"/>
  <c r="AD164" i="4"/>
  <c r="AD163" i="4"/>
  <c r="AD160" i="4"/>
  <c r="AD159" i="4"/>
  <c r="AD156" i="4"/>
  <c r="AD155" i="4"/>
  <c r="AD127" i="4"/>
  <c r="AD88" i="4"/>
  <c r="AD86" i="4"/>
  <c r="AD79" i="4"/>
  <c r="AD75" i="4"/>
  <c r="AD176" i="4"/>
  <c r="AD175" i="4"/>
  <c r="AD131" i="4"/>
  <c r="AD95" i="4"/>
  <c r="AD56" i="4"/>
  <c r="AD39" i="4"/>
  <c r="AD168" i="4"/>
  <c r="AD167" i="4"/>
  <c r="AD119" i="4"/>
  <c r="AD83" i="4"/>
  <c r="AD63" i="4"/>
  <c r="AD38" i="4"/>
  <c r="AD71" i="4"/>
  <c r="AD148" i="4"/>
  <c r="AD147" i="4"/>
  <c r="AD115" i="4"/>
  <c r="AD107" i="4"/>
  <c r="AD143" i="4"/>
  <c r="AD123" i="4"/>
  <c r="AD67" i="4"/>
  <c r="AD150" i="4"/>
  <c r="AD146" i="4"/>
  <c r="AD66" i="4"/>
  <c r="AD57" i="4"/>
  <c r="AD137" i="4"/>
  <c r="AA163" i="19"/>
  <c r="AA174" i="19"/>
  <c r="V169" i="4"/>
  <c r="AA120" i="19"/>
  <c r="W177" i="4"/>
  <c r="AC177" i="4" s="1"/>
  <c r="R171" i="4"/>
  <c r="AL171" i="4" s="1"/>
  <c r="AA158" i="19"/>
  <c r="AA52" i="19"/>
  <c r="R155" i="4"/>
  <c r="AD110" i="4"/>
  <c r="V89" i="4"/>
  <c r="AA150" i="19"/>
  <c r="W153" i="4"/>
  <c r="AC153" i="4" s="1"/>
  <c r="W151" i="4"/>
  <c r="AC151" i="4" s="1"/>
  <c r="AA58" i="19"/>
  <c r="AA75" i="19"/>
  <c r="AA53" i="19"/>
  <c r="AA51" i="19"/>
  <c r="AA49" i="19"/>
  <c r="AA45" i="19"/>
  <c r="AA43" i="19"/>
  <c r="AA41" i="19"/>
  <c r="R164" i="4"/>
  <c r="AL164" i="4" s="1"/>
  <c r="V131" i="4"/>
  <c r="R123" i="4"/>
  <c r="AL123" i="4" s="1"/>
  <c r="AA119" i="19"/>
  <c r="V151" i="4"/>
  <c r="R115" i="4"/>
  <c r="AL115" i="4" s="1"/>
  <c r="V182" i="4"/>
  <c r="AA169" i="19"/>
  <c r="R170" i="4"/>
  <c r="AL170" i="4" s="1"/>
  <c r="AA159" i="19"/>
  <c r="W160" i="4"/>
  <c r="AC160" i="4" s="1"/>
  <c r="AA155" i="19"/>
  <c r="W152" i="4"/>
  <c r="AC152" i="4" s="1"/>
  <c r="AA139" i="19"/>
  <c r="W138" i="4"/>
  <c r="AC138" i="4" s="1"/>
  <c r="AA97" i="19"/>
  <c r="R182" i="4"/>
  <c r="AL182" i="4" s="1"/>
  <c r="R173" i="4"/>
  <c r="AL173" i="4" s="1"/>
  <c r="AD145" i="4"/>
  <c r="AA67" i="19"/>
  <c r="V179" i="4"/>
  <c r="AD178" i="4"/>
  <c r="AD177" i="4"/>
  <c r="W159" i="4"/>
  <c r="AC159" i="4" s="1"/>
  <c r="R148" i="4"/>
  <c r="AL148" i="4" s="1"/>
  <c r="V56" i="4"/>
  <c r="AA171" i="19"/>
  <c r="AA126" i="19"/>
  <c r="AA44" i="19"/>
  <c r="AA42" i="19"/>
  <c r="AA36" i="19"/>
  <c r="AA32" i="19"/>
  <c r="V159" i="4"/>
  <c r="AD142" i="4"/>
  <c r="AD54" i="4"/>
  <c r="AD48" i="4"/>
  <c r="AD154" i="4"/>
  <c r="AD158" i="4"/>
  <c r="AD120" i="4"/>
  <c r="AD85" i="4"/>
  <c r="AD76" i="4"/>
  <c r="AD40" i="4"/>
  <c r="AD166" i="4"/>
  <c r="AD98" i="4"/>
  <c r="AD74" i="4"/>
  <c r="AD65" i="4"/>
  <c r="AD140" i="4"/>
  <c r="AD124" i="4"/>
  <c r="AD104" i="4"/>
  <c r="AD81" i="4"/>
  <c r="AD58" i="4"/>
  <c r="AD162" i="4"/>
  <c r="AD118" i="4"/>
  <c r="AD80" i="4"/>
  <c r="AD42" i="4"/>
  <c r="AD112" i="4"/>
  <c r="W143" i="4"/>
  <c r="AC143" i="4" s="1"/>
  <c r="R143" i="4"/>
  <c r="AL143" i="4" s="1"/>
  <c r="R71" i="4"/>
  <c r="AL71" i="4" s="1"/>
  <c r="W71" i="4"/>
  <c r="AC71" i="4" s="1"/>
  <c r="V71" i="4"/>
  <c r="W175" i="4"/>
  <c r="AC175" i="4" s="1"/>
  <c r="R175" i="4"/>
  <c r="AL175" i="4" s="1"/>
  <c r="W181" i="4"/>
  <c r="AC181" i="4" s="1"/>
  <c r="W174" i="4"/>
  <c r="AC174" i="4" s="1"/>
  <c r="R174" i="4"/>
  <c r="AL174" i="4" s="1"/>
  <c r="V147" i="4"/>
  <c r="W147" i="4"/>
  <c r="AC147" i="4" s="1"/>
  <c r="W136" i="4"/>
  <c r="AC136" i="4" s="1"/>
  <c r="R136" i="4"/>
  <c r="AL136" i="4" s="1"/>
  <c r="V136" i="4"/>
  <c r="W134" i="4"/>
  <c r="AC134" i="4" s="1"/>
  <c r="R134" i="4"/>
  <c r="AL134" i="4" s="1"/>
  <c r="V134" i="4"/>
  <c r="R132" i="4"/>
  <c r="AL132" i="4" s="1"/>
  <c r="V132" i="4"/>
  <c r="W132" i="4"/>
  <c r="AC132" i="4" s="1"/>
  <c r="V130" i="4"/>
  <c r="W130" i="4"/>
  <c r="AC130" i="4" s="1"/>
  <c r="R128" i="4"/>
  <c r="AL128" i="4" s="1"/>
  <c r="V128" i="4"/>
  <c r="W128" i="4"/>
  <c r="AC128" i="4" s="1"/>
  <c r="R126" i="4"/>
  <c r="AL126" i="4" s="1"/>
  <c r="V126" i="4"/>
  <c r="W126" i="4"/>
  <c r="AC126" i="4" s="1"/>
  <c r="W124" i="4"/>
  <c r="AC124" i="4" s="1"/>
  <c r="R124" i="4"/>
  <c r="AL124" i="4" s="1"/>
  <c r="V124" i="4"/>
  <c r="V122" i="4"/>
  <c r="R122" i="4"/>
  <c r="AL122" i="4" s="1"/>
  <c r="W122" i="4"/>
  <c r="AC122" i="4" s="1"/>
  <c r="V120" i="4"/>
  <c r="W120" i="4"/>
  <c r="AC120" i="4" s="1"/>
  <c r="R120" i="4"/>
  <c r="AL120" i="4" s="1"/>
  <c r="V118" i="4"/>
  <c r="W118" i="4"/>
  <c r="AC118" i="4" s="1"/>
  <c r="R118" i="4"/>
  <c r="AL118" i="4" s="1"/>
  <c r="R113" i="4"/>
  <c r="AL113" i="4" s="1"/>
  <c r="V113" i="4"/>
  <c r="W113" i="4"/>
  <c r="AC113" i="4" s="1"/>
  <c r="R104" i="4"/>
  <c r="AL104" i="4" s="1"/>
  <c r="V104" i="4"/>
  <c r="W104" i="4"/>
  <c r="AC104" i="4" s="1"/>
  <c r="V102" i="4"/>
  <c r="R102" i="4"/>
  <c r="AL102" i="4" s="1"/>
  <c r="W102" i="4"/>
  <c r="AC102" i="4" s="1"/>
  <c r="V100" i="4"/>
  <c r="W100" i="4"/>
  <c r="AC100" i="4" s="1"/>
  <c r="R100" i="4"/>
  <c r="AL100" i="4" s="1"/>
  <c r="R98" i="4"/>
  <c r="AL98" i="4" s="1"/>
  <c r="V98" i="4"/>
  <c r="W98" i="4"/>
  <c r="AC98" i="4" s="1"/>
  <c r="W96" i="4"/>
  <c r="AC96" i="4" s="1"/>
  <c r="R96" i="4"/>
  <c r="AL96" i="4" s="1"/>
  <c r="V96" i="4"/>
  <c r="W94" i="4"/>
  <c r="AC94" i="4" s="1"/>
  <c r="V94" i="4"/>
  <c r="R94" i="4"/>
  <c r="AL94" i="4" s="1"/>
  <c r="V79" i="4"/>
  <c r="W79" i="4"/>
  <c r="AC79" i="4" s="1"/>
  <c r="R79" i="4"/>
  <c r="AL79" i="4" s="1"/>
  <c r="R62" i="4"/>
  <c r="AL62" i="4" s="1"/>
  <c r="W62" i="4"/>
  <c r="V57" i="4"/>
  <c r="W57" i="4"/>
  <c r="R57" i="4"/>
  <c r="AL57" i="4" s="1"/>
  <c r="R52" i="4"/>
  <c r="AL52" i="4" s="1"/>
  <c r="W52" i="4"/>
  <c r="V52" i="4"/>
  <c r="W47" i="4"/>
  <c r="V47" i="4"/>
  <c r="R47" i="4"/>
  <c r="AL47" i="4" s="1"/>
  <c r="W179" i="4"/>
  <c r="AC179" i="4" s="1"/>
  <c r="V172" i="4"/>
  <c r="W172" i="4"/>
  <c r="AC172" i="4" s="1"/>
  <c r="V155" i="4"/>
  <c r="W155" i="4"/>
  <c r="AC155" i="4" s="1"/>
  <c r="V150" i="4"/>
  <c r="W150" i="4"/>
  <c r="AC150" i="4" s="1"/>
  <c r="R150" i="4"/>
  <c r="AL150" i="4" s="1"/>
  <c r="R145" i="4"/>
  <c r="AL145" i="4" s="1"/>
  <c r="W116" i="4"/>
  <c r="AC116" i="4" s="1"/>
  <c r="R116" i="4"/>
  <c r="AL116" i="4" s="1"/>
  <c r="V116" i="4"/>
  <c r="R111" i="4"/>
  <c r="AL111" i="4" s="1"/>
  <c r="V111" i="4"/>
  <c r="W111" i="4"/>
  <c r="AC111" i="4" s="1"/>
  <c r="V92" i="4"/>
  <c r="W92" i="4"/>
  <c r="AC92" i="4" s="1"/>
  <c r="V90" i="4"/>
  <c r="R90" i="4"/>
  <c r="AL90" i="4" s="1"/>
  <c r="W90" i="4"/>
  <c r="AC90" i="4" s="1"/>
  <c r="R88" i="4"/>
  <c r="AL88" i="4" s="1"/>
  <c r="V88" i="4"/>
  <c r="W88" i="4"/>
  <c r="AC88" i="4" s="1"/>
  <c r="V77" i="4"/>
  <c r="W77" i="4"/>
  <c r="AC77" i="4" s="1"/>
  <c r="R77" i="4"/>
  <c r="AL77" i="4" s="1"/>
  <c r="R75" i="4"/>
  <c r="AL75" i="4" s="1"/>
  <c r="R73" i="4"/>
  <c r="AL73" i="4" s="1"/>
  <c r="V73" i="4"/>
  <c r="W73" i="4"/>
  <c r="AC73" i="4" s="1"/>
  <c r="V60" i="4"/>
  <c r="W60" i="4"/>
  <c r="R60" i="4"/>
  <c r="R55" i="4"/>
  <c r="AL55" i="4" s="1"/>
  <c r="W55" i="4"/>
  <c r="V55" i="4"/>
  <c r="V42" i="4"/>
  <c r="R42" i="4"/>
  <c r="AL42" i="4" s="1"/>
  <c r="W42" i="4"/>
  <c r="R37" i="4"/>
  <c r="AL37" i="4" s="1"/>
  <c r="V37" i="4"/>
  <c r="AD181" i="4"/>
  <c r="V175" i="4"/>
  <c r="AD170" i="4"/>
  <c r="R165" i="4"/>
  <c r="AL165" i="4" s="1"/>
  <c r="R108" i="4"/>
  <c r="AL108" i="4" s="1"/>
  <c r="V64" i="4"/>
  <c r="W37" i="4"/>
  <c r="V163" i="4"/>
  <c r="W163" i="4"/>
  <c r="AC163" i="4" s="1"/>
  <c r="V109" i="4"/>
  <c r="W109" i="4"/>
  <c r="AC109" i="4" s="1"/>
  <c r="R109" i="4"/>
  <c r="AL109" i="4" s="1"/>
  <c r="V84" i="4"/>
  <c r="W84" i="4"/>
  <c r="AC84" i="4" s="1"/>
  <c r="R84" i="4"/>
  <c r="AL84" i="4" s="1"/>
  <c r="W45" i="4"/>
  <c r="V45" i="4"/>
  <c r="R45" i="4"/>
  <c r="AL45" i="4" s="1"/>
  <c r="R177" i="4"/>
  <c r="AL177" i="4" s="1"/>
  <c r="W69" i="4"/>
  <c r="AC69" i="4" s="1"/>
  <c r="V69" i="4"/>
  <c r="R69" i="4"/>
  <c r="AL69" i="4" s="1"/>
  <c r="R53" i="4"/>
  <c r="AL53" i="4" s="1"/>
  <c r="V53" i="4"/>
  <c r="W53" i="4"/>
  <c r="W48" i="4"/>
  <c r="V48" i="4"/>
  <c r="R48" i="4"/>
  <c r="AL48" i="4" s="1"/>
  <c r="V177" i="4"/>
  <c r="R163" i="4"/>
  <c r="AL163" i="4" s="1"/>
  <c r="V173" i="4"/>
  <c r="W173" i="4"/>
  <c r="AC173" i="4" s="1"/>
  <c r="V166" i="4"/>
  <c r="W166" i="4"/>
  <c r="AC166" i="4" s="1"/>
  <c r="R166" i="4"/>
  <c r="AL166" i="4" s="1"/>
  <c r="R161" i="4"/>
  <c r="AL161" i="4" s="1"/>
  <c r="V161" i="4"/>
  <c r="V156" i="4"/>
  <c r="W156" i="4"/>
  <c r="AC156" i="4" s="1"/>
  <c r="R151" i="4"/>
  <c r="AL151" i="4" s="1"/>
  <c r="R146" i="4"/>
  <c r="AL146" i="4" s="1"/>
  <c r="V146" i="4"/>
  <c r="W146" i="4"/>
  <c r="AC146" i="4" s="1"/>
  <c r="R137" i="4"/>
  <c r="V137" i="4"/>
  <c r="W137" i="4"/>
  <c r="AC137" i="4" s="1"/>
  <c r="V135" i="4"/>
  <c r="W135" i="4"/>
  <c r="AC135" i="4" s="1"/>
  <c r="R135" i="4"/>
  <c r="AL135" i="4" s="1"/>
  <c r="V133" i="4"/>
  <c r="R133" i="4"/>
  <c r="AL133" i="4" s="1"/>
  <c r="W131" i="4"/>
  <c r="AC131" i="4" s="1"/>
  <c r="R131" i="4"/>
  <c r="AL131" i="4" s="1"/>
  <c r="W129" i="4"/>
  <c r="AC129" i="4" s="1"/>
  <c r="R129" i="4"/>
  <c r="AL129" i="4" s="1"/>
  <c r="V129" i="4"/>
  <c r="R127" i="4"/>
  <c r="AL127" i="4" s="1"/>
  <c r="V127" i="4"/>
  <c r="W127" i="4"/>
  <c r="AC127" i="4" s="1"/>
  <c r="W125" i="4"/>
  <c r="AC125" i="4" s="1"/>
  <c r="V125" i="4"/>
  <c r="V123" i="4"/>
  <c r="W123" i="4"/>
  <c r="AC123" i="4" s="1"/>
  <c r="W121" i="4"/>
  <c r="AC121" i="4" s="1"/>
  <c r="R121" i="4"/>
  <c r="AL121" i="4" s="1"/>
  <c r="V119" i="4"/>
  <c r="W119" i="4"/>
  <c r="AC119" i="4" s="1"/>
  <c r="R119" i="4"/>
  <c r="AL119" i="4" s="1"/>
  <c r="V117" i="4"/>
  <c r="R117" i="4"/>
  <c r="AL117" i="4" s="1"/>
  <c r="R112" i="4"/>
  <c r="AL112" i="4" s="1"/>
  <c r="V112" i="4"/>
  <c r="W112" i="4"/>
  <c r="AC112" i="4" s="1"/>
  <c r="V105" i="4"/>
  <c r="R105" i="4"/>
  <c r="AL105" i="4" s="1"/>
  <c r="W105" i="4"/>
  <c r="AC105" i="4" s="1"/>
  <c r="R103" i="4"/>
  <c r="AL103" i="4" s="1"/>
  <c r="W103" i="4"/>
  <c r="AC103" i="4" s="1"/>
  <c r="R101" i="4"/>
  <c r="AL101" i="4" s="1"/>
  <c r="V101" i="4"/>
  <c r="W101" i="4"/>
  <c r="AC101" i="4" s="1"/>
  <c r="R99" i="4"/>
  <c r="AL99" i="4" s="1"/>
  <c r="W99" i="4"/>
  <c r="AC99" i="4" s="1"/>
  <c r="V99" i="4"/>
  <c r="R97" i="4"/>
  <c r="AL97" i="4" s="1"/>
  <c r="V97" i="4"/>
  <c r="W97" i="4"/>
  <c r="AC97" i="4" s="1"/>
  <c r="W95" i="4"/>
  <c r="AC95" i="4" s="1"/>
  <c r="R95" i="4"/>
  <c r="AL95" i="4" s="1"/>
  <c r="V95" i="4"/>
  <c r="W93" i="4"/>
  <c r="AC93" i="4" s="1"/>
  <c r="V93" i="4"/>
  <c r="R93" i="4"/>
  <c r="AL93" i="4" s="1"/>
  <c r="W78" i="4"/>
  <c r="AC78" i="4" s="1"/>
  <c r="V78" i="4"/>
  <c r="R78" i="4"/>
  <c r="AL78" i="4" s="1"/>
  <c r="R56" i="4"/>
  <c r="AL56" i="4" s="1"/>
  <c r="V43" i="4"/>
  <c r="W43" i="4"/>
  <c r="R43" i="4"/>
  <c r="AL43" i="4" s="1"/>
  <c r="R38" i="4"/>
  <c r="AL38" i="4" s="1"/>
  <c r="W38" i="4"/>
  <c r="V38" i="4"/>
  <c r="W169" i="4"/>
  <c r="AC169" i="4" s="1"/>
  <c r="W75" i="4"/>
  <c r="AC75" i="4" s="1"/>
  <c r="R168" i="4"/>
  <c r="AL168" i="4" s="1"/>
  <c r="R141" i="4"/>
  <c r="AL141" i="4" s="1"/>
  <c r="V141" i="4"/>
  <c r="W141" i="4"/>
  <c r="AC141" i="4" s="1"/>
  <c r="W114" i="4"/>
  <c r="AC114" i="4" s="1"/>
  <c r="R114" i="4"/>
  <c r="AL114" i="4" s="1"/>
  <c r="V114" i="4"/>
  <c r="V107" i="4"/>
  <c r="R107" i="4"/>
  <c r="AL107" i="4" s="1"/>
  <c r="W107" i="4"/>
  <c r="AC107" i="4" s="1"/>
  <c r="V80" i="4"/>
  <c r="W80" i="4"/>
  <c r="AC80" i="4" s="1"/>
  <c r="R80" i="4"/>
  <c r="AL80" i="4" s="1"/>
  <c r="V67" i="4"/>
  <c r="W67" i="4"/>
  <c r="AC67" i="4" s="1"/>
  <c r="R67" i="4"/>
  <c r="AL67" i="4" s="1"/>
  <c r="V181" i="4"/>
  <c r="V143" i="4"/>
  <c r="R180" i="4"/>
  <c r="AL180" i="4" s="1"/>
  <c r="V180" i="4"/>
  <c r="V164" i="4"/>
  <c r="W164" i="4"/>
  <c r="AC164" i="4" s="1"/>
  <c r="R159" i="4"/>
  <c r="AL159" i="4" s="1"/>
  <c r="W144" i="4"/>
  <c r="AC144" i="4" s="1"/>
  <c r="R144" i="4"/>
  <c r="AL144" i="4" s="1"/>
  <c r="W110" i="4"/>
  <c r="AC110" i="4" s="1"/>
  <c r="R110" i="4"/>
  <c r="AL110" i="4" s="1"/>
  <c r="V110" i="4"/>
  <c r="V91" i="4"/>
  <c r="R91" i="4"/>
  <c r="AL91" i="4" s="1"/>
  <c r="W91" i="4"/>
  <c r="AC91" i="4" s="1"/>
  <c r="W89" i="4"/>
  <c r="AC89" i="4" s="1"/>
  <c r="R89" i="4"/>
  <c r="AL89" i="4" s="1"/>
  <c r="R87" i="4"/>
  <c r="AL87" i="4" s="1"/>
  <c r="W87" i="4"/>
  <c r="AC87" i="4" s="1"/>
  <c r="V87" i="4"/>
  <c r="R76" i="4"/>
  <c r="AL76" i="4" s="1"/>
  <c r="W76" i="4"/>
  <c r="AC76" i="4" s="1"/>
  <c r="V76" i="4"/>
  <c r="R74" i="4"/>
  <c r="AL74" i="4" s="1"/>
  <c r="W74" i="4"/>
  <c r="AC74" i="4" s="1"/>
  <c r="V74" i="4"/>
  <c r="R72" i="4"/>
  <c r="AL72" i="4" s="1"/>
  <c r="W72" i="4"/>
  <c r="AC72" i="4" s="1"/>
  <c r="V72" i="4"/>
  <c r="R61" i="4"/>
  <c r="AL61" i="4" s="1"/>
  <c r="W61" i="4"/>
  <c r="V61" i="4"/>
  <c r="R51" i="4"/>
  <c r="AL51" i="4" s="1"/>
  <c r="W51" i="4"/>
  <c r="V51" i="4"/>
  <c r="W46" i="4"/>
  <c r="V46" i="4"/>
  <c r="R46" i="4"/>
  <c r="AL46" i="4" s="1"/>
  <c r="AJ172" i="4"/>
  <c r="R181" i="4"/>
  <c r="R179" i="4"/>
  <c r="AL179" i="4" s="1"/>
  <c r="V176" i="4"/>
  <c r="W161" i="4"/>
  <c r="AC161" i="4" s="1"/>
  <c r="R147" i="4"/>
  <c r="AL147" i="4" s="1"/>
  <c r="V75" i="4"/>
  <c r="W56" i="4"/>
  <c r="R86" i="4"/>
  <c r="AL86" i="4" s="1"/>
  <c r="V86" i="4"/>
  <c r="W86" i="4"/>
  <c r="AC86" i="4" s="1"/>
  <c r="R40" i="4"/>
  <c r="AL40" i="4" s="1"/>
  <c r="V40" i="4"/>
  <c r="W40" i="4"/>
  <c r="V170" i="4"/>
  <c r="W170" i="4"/>
  <c r="AC170" i="4" s="1"/>
  <c r="V148" i="4"/>
  <c r="W148" i="4"/>
  <c r="AC148" i="4" s="1"/>
  <c r="R139" i="4"/>
  <c r="AL139" i="4" s="1"/>
  <c r="V139" i="4"/>
  <c r="W139" i="4"/>
  <c r="AC139" i="4" s="1"/>
  <c r="R63" i="4"/>
  <c r="AL63" i="4" s="1"/>
  <c r="W63" i="4"/>
  <c r="AC63" i="4" s="1"/>
  <c r="V63" i="4"/>
  <c r="W58" i="4"/>
  <c r="V58" i="4"/>
  <c r="R58" i="4"/>
  <c r="AL58" i="4" s="1"/>
  <c r="V171" i="4"/>
  <c r="W171" i="4"/>
  <c r="AC171" i="4" s="1"/>
  <c r="R154" i="4"/>
  <c r="AL154" i="4" s="1"/>
  <c r="V154" i="4"/>
  <c r="W154" i="4"/>
  <c r="AC154" i="4" s="1"/>
  <c r="V149" i="4"/>
  <c r="W149" i="4"/>
  <c r="AC149" i="4" s="1"/>
  <c r="R149" i="4"/>
  <c r="AL149" i="4" s="1"/>
  <c r="V142" i="4"/>
  <c r="W142" i="4"/>
  <c r="AC142" i="4" s="1"/>
  <c r="R142" i="4"/>
  <c r="AL142" i="4" s="1"/>
  <c r="R54" i="4"/>
  <c r="AL54" i="4" s="1"/>
  <c r="V54" i="4"/>
  <c r="W54" i="4"/>
  <c r="R41" i="4"/>
  <c r="AL41" i="4" s="1"/>
  <c r="V41" i="4"/>
  <c r="W41" i="4"/>
  <c r="V174" i="4"/>
  <c r="R172" i="4"/>
  <c r="W145" i="4"/>
  <c r="AC145" i="4" s="1"/>
  <c r="R130" i="4"/>
  <c r="AL130" i="4" s="1"/>
  <c r="V121" i="4"/>
  <c r="W117" i="4"/>
  <c r="AC117" i="4" s="1"/>
  <c r="V62" i="4"/>
  <c r="R50" i="4"/>
  <c r="AL50" i="4" s="1"/>
  <c r="W50" i="4"/>
  <c r="V50" i="4"/>
  <c r="R153" i="4"/>
  <c r="AL153" i="4" s="1"/>
  <c r="V153" i="4"/>
  <c r="V82" i="4"/>
  <c r="W82" i="4"/>
  <c r="AC82" i="4" s="1"/>
  <c r="R82" i="4"/>
  <c r="AL82" i="4" s="1"/>
  <c r="R65" i="4"/>
  <c r="AL65" i="4" s="1"/>
  <c r="W65" i="4"/>
  <c r="AC65" i="4" s="1"/>
  <c r="V65" i="4"/>
  <c r="R178" i="4"/>
  <c r="V178" i="4"/>
  <c r="W115" i="4"/>
  <c r="AC115" i="4" s="1"/>
  <c r="V115" i="4"/>
  <c r="V108" i="4"/>
  <c r="W108" i="4"/>
  <c r="AC108" i="4" s="1"/>
  <c r="R85" i="4"/>
  <c r="AL85" i="4" s="1"/>
  <c r="W85" i="4"/>
  <c r="AC85" i="4" s="1"/>
  <c r="V70" i="4"/>
  <c r="W70" i="4"/>
  <c r="AC70" i="4" s="1"/>
  <c r="R70" i="4"/>
  <c r="AL70" i="4" s="1"/>
  <c r="V59" i="4"/>
  <c r="W59" i="4"/>
  <c r="R59" i="4"/>
  <c r="AL59" i="4" s="1"/>
  <c r="W176" i="4"/>
  <c r="AC176" i="4" s="1"/>
  <c r="R176" i="4"/>
  <c r="AL176" i="4" s="1"/>
  <c r="R169" i="4"/>
  <c r="AL169" i="4" s="1"/>
  <c r="W167" i="4"/>
  <c r="AC167" i="4" s="1"/>
  <c r="R167" i="4"/>
  <c r="AL167" i="4" s="1"/>
  <c r="R162" i="4"/>
  <c r="AL162" i="4" s="1"/>
  <c r="V162" i="4"/>
  <c r="W162" i="4"/>
  <c r="AC162" i="4" s="1"/>
  <c r="V157" i="4"/>
  <c r="W157" i="4"/>
  <c r="AC157" i="4" s="1"/>
  <c r="R152" i="4"/>
  <c r="AL152" i="4" s="1"/>
  <c r="R140" i="4"/>
  <c r="AL140" i="4" s="1"/>
  <c r="V140" i="4"/>
  <c r="W140" i="4"/>
  <c r="AC140" i="4" s="1"/>
  <c r="V138" i="4"/>
  <c r="R138" i="4"/>
  <c r="AL138" i="4" s="1"/>
  <c r="W106" i="4"/>
  <c r="AC106" i="4" s="1"/>
  <c r="R106" i="4"/>
  <c r="AL106" i="4" s="1"/>
  <c r="V106" i="4"/>
  <c r="V83" i="4"/>
  <c r="W83" i="4"/>
  <c r="AC83" i="4" s="1"/>
  <c r="R83" i="4"/>
  <c r="AL83" i="4" s="1"/>
  <c r="W81" i="4"/>
  <c r="AC81" i="4" s="1"/>
  <c r="V81" i="4"/>
  <c r="R81" i="4"/>
  <c r="AL81" i="4" s="1"/>
  <c r="V68" i="4"/>
  <c r="R68" i="4"/>
  <c r="AL68" i="4" s="1"/>
  <c r="W68" i="4"/>
  <c r="AC68" i="4" s="1"/>
  <c r="R66" i="4"/>
  <c r="AL66" i="4" s="1"/>
  <c r="V66" i="4"/>
  <c r="W66" i="4"/>
  <c r="AC66" i="4" s="1"/>
  <c r="R64" i="4"/>
  <c r="AL64" i="4" s="1"/>
  <c r="W64" i="4"/>
  <c r="AC64" i="4" s="1"/>
  <c r="V49" i="4"/>
  <c r="W49" i="4"/>
  <c r="R49" i="4"/>
  <c r="AL49" i="4" s="1"/>
  <c r="V44" i="4"/>
  <c r="W44" i="4"/>
  <c r="R39" i="4"/>
  <c r="AL39" i="4" s="1"/>
  <c r="V39" i="4"/>
  <c r="W39" i="4"/>
  <c r="W180" i="4"/>
  <c r="AC180" i="4" s="1"/>
  <c r="W178" i="4"/>
  <c r="AC178" i="4" s="1"/>
  <c r="W168" i="4"/>
  <c r="AC168" i="4" s="1"/>
  <c r="R157" i="4"/>
  <c r="AL157" i="4" s="1"/>
  <c r="V152" i="4"/>
  <c r="V145" i="4"/>
  <c r="R125" i="4"/>
  <c r="AL125" i="4" s="1"/>
  <c r="R92" i="4"/>
  <c r="AL92" i="4" s="1"/>
  <c r="R44" i="4"/>
  <c r="AL44" i="4" s="1"/>
  <c r="V158" i="4"/>
  <c r="W158" i="4"/>
  <c r="AC158" i="4" s="1"/>
  <c r="R158" i="4"/>
  <c r="AL158" i="4" s="1"/>
  <c r="W182" i="4"/>
  <c r="AC182" i="4" s="1"/>
  <c r="V165" i="4"/>
  <c r="W165" i="4"/>
  <c r="AC165" i="4" s="1"/>
  <c r="R160" i="4"/>
  <c r="AL160" i="4" s="1"/>
  <c r="V168" i="4"/>
  <c r="V160" i="4"/>
  <c r="R156" i="4"/>
  <c r="AL156" i="4" s="1"/>
  <c r="V144" i="4"/>
  <c r="W133" i="4"/>
  <c r="AC133" i="4" s="1"/>
  <c r="V103" i="4"/>
  <c r="V85" i="4"/>
  <c r="AD165" i="4"/>
  <c r="AD157" i="4"/>
  <c r="AD132" i="4"/>
  <c r="AD182" i="4"/>
  <c r="AD173" i="4"/>
  <c r="AD149" i="4"/>
  <c r="AD93" i="4"/>
  <c r="AD77" i="4"/>
  <c r="AD130" i="4"/>
  <c r="AD174" i="4"/>
  <c r="AD144" i="4"/>
  <c r="AD106" i="4"/>
  <c r="AD169" i="4"/>
  <c r="AD161" i="4"/>
  <c r="AD153" i="4"/>
  <c r="AD138" i="4"/>
  <c r="AD105" i="4"/>
  <c r="AD102" i="4"/>
  <c r="AD90" i="4"/>
  <c r="AD69" i="4"/>
  <c r="AD122" i="4"/>
  <c r="AD108" i="4"/>
  <c r="AD68" i="4"/>
  <c r="AD125" i="4"/>
  <c r="AD116" i="4"/>
  <c r="AD114" i="4"/>
  <c r="AD96" i="4"/>
  <c r="AD92" i="4"/>
  <c r="AD78" i="4"/>
  <c r="AD46" i="4"/>
  <c r="AD44" i="4"/>
  <c r="AD94" i="4"/>
  <c r="AD84" i="4"/>
  <c r="AD82" i="4"/>
  <c r="AD70" i="4"/>
  <c r="AD100" i="4"/>
  <c r="AD72" i="4"/>
  <c r="AD62" i="4"/>
  <c r="AD52" i="4"/>
  <c r="AD50" i="4"/>
  <c r="AD141" i="4"/>
  <c r="AD128" i="4"/>
  <c r="AD126" i="4"/>
  <c r="AD113" i="4"/>
  <c r="AD97" i="4"/>
  <c r="AD61" i="4"/>
  <c r="AD136" i="4"/>
  <c r="AD134" i="4"/>
  <c r="AD121" i="4"/>
  <c r="AD109" i="4"/>
  <c r="AD89" i="4"/>
  <c r="AD53" i="4"/>
  <c r="AD49" i="4"/>
  <c r="AD45" i="4"/>
  <c r="AD41" i="4"/>
  <c r="AD37" i="4"/>
  <c r="AD133" i="4"/>
  <c r="AD117" i="4"/>
  <c r="AD101" i="4"/>
  <c r="AD73" i="4"/>
  <c r="I25" i="4"/>
  <c r="H25" i="4"/>
  <c r="F25" i="4"/>
  <c r="B19" i="4"/>
  <c r="B16" i="4"/>
  <c r="B11" i="4"/>
  <c r="B10" i="4"/>
  <c r="B9" i="4"/>
  <c r="AM19" i="1"/>
  <c r="G157" i="4" l="1"/>
  <c r="Q157" i="4" s="1"/>
  <c r="S157" i="4" s="1"/>
  <c r="G176" i="4"/>
  <c r="Q176" i="4" s="1"/>
  <c r="S176" i="4" s="1"/>
  <c r="AM176" i="4" s="1"/>
  <c r="Y176" i="4" s="1"/>
  <c r="G171" i="4"/>
  <c r="Q171" i="4" s="1"/>
  <c r="S171" i="4" s="1"/>
  <c r="F4" i="6"/>
  <c r="G4" i="6"/>
  <c r="G162" i="4"/>
  <c r="Q162" i="4" s="1"/>
  <c r="S162" i="4" s="1"/>
  <c r="AM162" i="4" s="1"/>
  <c r="Y162" i="4" s="1"/>
  <c r="G83" i="4"/>
  <c r="Q83" i="4" s="1"/>
  <c r="S83" i="4" s="1"/>
  <c r="AM83" i="4" s="1"/>
  <c r="Y83" i="4" s="1"/>
  <c r="G81" i="4"/>
  <c r="Q81" i="4" s="1"/>
  <c r="S81" i="4" s="1"/>
  <c r="AM81" i="4" s="1"/>
  <c r="Y81" i="4" s="1"/>
  <c r="G70" i="4"/>
  <c r="Q70" i="4" s="1"/>
  <c r="S70" i="4" s="1"/>
  <c r="AM70" i="4" s="1"/>
  <c r="Y70" i="4" s="1"/>
  <c r="G106" i="4"/>
  <c r="Q106" i="4" s="1"/>
  <c r="S106" i="4" s="1"/>
  <c r="AM106" i="4" s="1"/>
  <c r="Y106" i="4" s="1"/>
  <c r="G59" i="4"/>
  <c r="Q59" i="4" s="1"/>
  <c r="S59" i="4" s="1"/>
  <c r="AM59" i="4" s="1"/>
  <c r="G160" i="4"/>
  <c r="Q160" i="4" s="1"/>
  <c r="S160" i="4" s="1"/>
  <c r="AM160" i="4" s="1"/>
  <c r="Y160" i="4" s="1"/>
  <c r="G108" i="4"/>
  <c r="Q108" i="4" s="1"/>
  <c r="S108" i="4" s="1"/>
  <c r="AM108" i="4" s="1"/>
  <c r="Y108" i="4" s="1"/>
  <c r="G46" i="4"/>
  <c r="Q46" i="4" s="1"/>
  <c r="S46" i="4" s="1"/>
  <c r="AM46" i="4" s="1"/>
  <c r="Y46" i="4" s="1"/>
  <c r="G116" i="4"/>
  <c r="Q116" i="4" s="1"/>
  <c r="S116" i="4" s="1"/>
  <c r="AM116" i="4" s="1"/>
  <c r="Y116" i="4" s="1"/>
  <c r="G175" i="4"/>
  <c r="Q175" i="4" s="1"/>
  <c r="S175" i="4" s="1"/>
  <c r="AB175" i="4" s="1"/>
  <c r="Z107" i="19"/>
  <c r="M81" i="6" s="1"/>
  <c r="I81" i="6" s="1"/>
  <c r="J81" i="6" s="1"/>
  <c r="Z158" i="19"/>
  <c r="M132" i="6" s="1"/>
  <c r="I132" i="6" s="1"/>
  <c r="J132" i="6" s="1"/>
  <c r="Z149" i="19"/>
  <c r="M123" i="6" s="1"/>
  <c r="I123" i="6" s="1"/>
  <c r="K123" i="6" s="1"/>
  <c r="Z77" i="19"/>
  <c r="M51" i="6" s="1"/>
  <c r="I51" i="6" s="1"/>
  <c r="J51" i="6" s="1"/>
  <c r="Z111" i="19"/>
  <c r="M85" i="6" s="1"/>
  <c r="I85" i="6" s="1"/>
  <c r="J85" i="6" s="1"/>
  <c r="Z88" i="19"/>
  <c r="M62" i="6" s="1"/>
  <c r="I62" i="6" s="1"/>
  <c r="K62" i="6" s="1"/>
  <c r="Z65" i="19"/>
  <c r="M39" i="6" s="1"/>
  <c r="I39" i="6" s="1"/>
  <c r="K39" i="6" s="1"/>
  <c r="Z110" i="19"/>
  <c r="M84" i="6" s="1"/>
  <c r="I84" i="6" s="1"/>
  <c r="J84" i="6" s="1"/>
  <c r="Z93" i="19"/>
  <c r="M67" i="6" s="1"/>
  <c r="I67" i="6" s="1"/>
  <c r="K67" i="6" s="1"/>
  <c r="Z74" i="19"/>
  <c r="M48" i="6" s="1"/>
  <c r="I48" i="6" s="1"/>
  <c r="J48" i="6" s="1"/>
  <c r="Z157" i="19"/>
  <c r="M131" i="6" s="1"/>
  <c r="I131" i="6" s="1"/>
  <c r="K131" i="6" s="1"/>
  <c r="Z103" i="19"/>
  <c r="M77" i="6" s="1"/>
  <c r="I77" i="6" s="1"/>
  <c r="J77" i="6" s="1"/>
  <c r="Z127" i="19"/>
  <c r="M101" i="6" s="1"/>
  <c r="I101" i="6" s="1"/>
  <c r="K101" i="6" s="1"/>
  <c r="Z76" i="19"/>
  <c r="M50" i="6" s="1"/>
  <c r="I50" i="6" s="1"/>
  <c r="J50" i="6" s="1"/>
  <c r="Z104" i="19"/>
  <c r="M78" i="6" s="1"/>
  <c r="I78" i="6" s="1"/>
  <c r="K78" i="6" s="1"/>
  <c r="Z137" i="19"/>
  <c r="M111" i="6" s="1"/>
  <c r="I111" i="6" s="1"/>
  <c r="G50" i="4"/>
  <c r="Q50" i="4" s="1"/>
  <c r="S50" i="4" s="1"/>
  <c r="AM50" i="4" s="1"/>
  <c r="Y50" i="4" s="1"/>
  <c r="G140" i="4"/>
  <c r="Q140" i="4" s="1"/>
  <c r="S140" i="4" s="1"/>
  <c r="AM140" i="4" s="1"/>
  <c r="Y140" i="4" s="1"/>
  <c r="G153" i="4"/>
  <c r="Q153" i="4" s="1"/>
  <c r="S153" i="4" s="1"/>
  <c r="AM153" i="4" s="1"/>
  <c r="Y153" i="4" s="1"/>
  <c r="G144" i="4"/>
  <c r="Q144" i="4" s="1"/>
  <c r="S144" i="4" s="1"/>
  <c r="AM144" i="4" s="1"/>
  <c r="Y144" i="4" s="1"/>
  <c r="G80" i="4"/>
  <c r="Q80" i="4" s="1"/>
  <c r="S80" i="4" s="1"/>
  <c r="AM80" i="4" s="1"/>
  <c r="Y80" i="4" s="1"/>
  <c r="G93" i="4"/>
  <c r="Q93" i="4" s="1"/>
  <c r="S93" i="4" s="1"/>
  <c r="AM93" i="4" s="1"/>
  <c r="Y93" i="4" s="1"/>
  <c r="G121" i="4"/>
  <c r="Q121" i="4" s="1"/>
  <c r="S121" i="4" s="1"/>
  <c r="AB121" i="4" s="1"/>
  <c r="G161" i="4"/>
  <c r="Q161" i="4" s="1"/>
  <c r="S161" i="4" s="1"/>
  <c r="AM161" i="4" s="1"/>
  <c r="Y161" i="4" s="1"/>
  <c r="G45" i="4"/>
  <c r="Q45" i="4" s="1"/>
  <c r="S45" i="4" s="1"/>
  <c r="AM45" i="4" s="1"/>
  <c r="Y45" i="4" s="1"/>
  <c r="G111" i="4"/>
  <c r="Q111" i="4" s="1"/>
  <c r="S111" i="4" s="1"/>
  <c r="AB111" i="4" s="1"/>
  <c r="G49" i="4"/>
  <c r="Q49" i="4" s="1"/>
  <c r="S49" i="4" s="1"/>
  <c r="AB49" i="4" s="1"/>
  <c r="G66" i="4"/>
  <c r="Q66" i="4" s="1"/>
  <c r="S66" i="4" s="1"/>
  <c r="AM66" i="4" s="1"/>
  <c r="Y66" i="4" s="1"/>
  <c r="G54" i="4"/>
  <c r="Q54" i="4" s="1"/>
  <c r="S54" i="4" s="1"/>
  <c r="AM54" i="4" s="1"/>
  <c r="Y54" i="4" s="1"/>
  <c r="G149" i="4"/>
  <c r="Q149" i="4" s="1"/>
  <c r="S149" i="4" s="1"/>
  <c r="AM149" i="4" s="1"/>
  <c r="Y149" i="4" s="1"/>
  <c r="G58" i="4"/>
  <c r="Q58" i="4" s="1"/>
  <c r="S58" i="4" s="1"/>
  <c r="AM58" i="4" s="1"/>
  <c r="Y58" i="4" s="1"/>
  <c r="G139" i="4"/>
  <c r="Q139" i="4" s="1"/>
  <c r="S139" i="4" s="1"/>
  <c r="AM139" i="4" s="1"/>
  <c r="Y139" i="4" s="1"/>
  <c r="G74" i="4"/>
  <c r="Q74" i="4" s="1"/>
  <c r="S74" i="4" s="1"/>
  <c r="AM74" i="4" s="1"/>
  <c r="Y74" i="4" s="1"/>
  <c r="G91" i="4"/>
  <c r="Q91" i="4" s="1"/>
  <c r="S91" i="4" s="1"/>
  <c r="AM91" i="4" s="1"/>
  <c r="Y91" i="4" s="1"/>
  <c r="G127" i="4"/>
  <c r="Q127" i="4" s="1"/>
  <c r="S127" i="4" s="1"/>
  <c r="AM127" i="4" s="1"/>
  <c r="Y127" i="4" s="1"/>
  <c r="G131" i="4"/>
  <c r="G55" i="4"/>
  <c r="Q55" i="4" s="1"/>
  <c r="S55" i="4" s="1"/>
  <c r="AM55" i="4" s="1"/>
  <c r="Y55" i="4" s="1"/>
  <c r="G62" i="4"/>
  <c r="Q62" i="4" s="1"/>
  <c r="S62" i="4" s="1"/>
  <c r="AM62" i="4" s="1"/>
  <c r="Y62" i="4" s="1"/>
  <c r="G132" i="4"/>
  <c r="Q132" i="4" s="1"/>
  <c r="S132" i="4" s="1"/>
  <c r="AM132" i="4" s="1"/>
  <c r="Y132" i="4" s="1"/>
  <c r="G136" i="4"/>
  <c r="Q136" i="4" s="1"/>
  <c r="S136" i="4" s="1"/>
  <c r="AM136" i="4" s="1"/>
  <c r="Y136" i="4" s="1"/>
  <c r="G181" i="4"/>
  <c r="Q181" i="4" s="1"/>
  <c r="S181" i="4" s="1"/>
  <c r="AM181" i="4" s="1"/>
  <c r="G76" i="4"/>
  <c r="Q76" i="4" s="1"/>
  <c r="S76" i="4" s="1"/>
  <c r="AM76" i="4" s="1"/>
  <c r="Y76" i="4" s="1"/>
  <c r="G159" i="4"/>
  <c r="Q159" i="4" s="1"/>
  <c r="S159" i="4" s="1"/>
  <c r="AB159" i="4" s="1"/>
  <c r="G114" i="4"/>
  <c r="Q114" i="4" s="1"/>
  <c r="S114" i="4" s="1"/>
  <c r="AM114" i="4" s="1"/>
  <c r="Y114" i="4" s="1"/>
  <c r="G69" i="4"/>
  <c r="Q69" i="4" s="1"/>
  <c r="S69" i="4" s="1"/>
  <c r="AM69" i="4" s="1"/>
  <c r="Y69" i="4" s="1"/>
  <c r="G90" i="4"/>
  <c r="Q90" i="4" s="1"/>
  <c r="S90" i="4" s="1"/>
  <c r="AM90" i="4" s="1"/>
  <c r="Y90" i="4" s="1"/>
  <c r="G150" i="4"/>
  <c r="Q150" i="4" s="1"/>
  <c r="S150" i="4" s="1"/>
  <c r="AM150" i="4" s="1"/>
  <c r="Y150" i="4" s="1"/>
  <c r="G94" i="4"/>
  <c r="Q94" i="4" s="1"/>
  <c r="S94" i="4" s="1"/>
  <c r="AM94" i="4" s="1"/>
  <c r="Y94" i="4" s="1"/>
  <c r="G102" i="4"/>
  <c r="Q102" i="4" s="1"/>
  <c r="S102" i="4" s="1"/>
  <c r="AM102" i="4" s="1"/>
  <c r="Y102" i="4" s="1"/>
  <c r="G120" i="4"/>
  <c r="Q120" i="4" s="1"/>
  <c r="S120" i="4" s="1"/>
  <c r="AM120" i="4" s="1"/>
  <c r="Y120" i="4" s="1"/>
  <c r="G124" i="4"/>
  <c r="Q124" i="4" s="1"/>
  <c r="S124" i="4" s="1"/>
  <c r="AM124" i="4" s="1"/>
  <c r="Y124" i="4" s="1"/>
  <c r="G158" i="4"/>
  <c r="Q158" i="4" s="1"/>
  <c r="S158" i="4" s="1"/>
  <c r="AM158" i="4" s="1"/>
  <c r="Y158" i="4" s="1"/>
  <c r="G68" i="4"/>
  <c r="Q68" i="4" s="1"/>
  <c r="S68" i="4" s="1"/>
  <c r="AM68" i="4" s="1"/>
  <c r="G152" i="4"/>
  <c r="Q152" i="4" s="1"/>
  <c r="S152" i="4" s="1"/>
  <c r="AM152" i="4" s="1"/>
  <c r="Y152" i="4" s="1"/>
  <c r="G167" i="4"/>
  <c r="Q167" i="4" s="1"/>
  <c r="S167" i="4" s="1"/>
  <c r="AM167" i="4" s="1"/>
  <c r="Y167" i="4" s="1"/>
  <c r="G65" i="4"/>
  <c r="Q65" i="4" s="1"/>
  <c r="S65" i="4" s="1"/>
  <c r="AM65" i="4" s="1"/>
  <c r="Y65" i="4" s="1"/>
  <c r="G63" i="4"/>
  <c r="Q63" i="4" s="1"/>
  <c r="S63" i="4" s="1"/>
  <c r="AB63" i="4" s="1"/>
  <c r="G56" i="4"/>
  <c r="Q56" i="4" s="1"/>
  <c r="S56" i="4" s="1"/>
  <c r="AM56" i="4" s="1"/>
  <c r="Y56" i="4" s="1"/>
  <c r="G101" i="4"/>
  <c r="Q101" i="4" s="1"/>
  <c r="S101" i="4" s="1"/>
  <c r="AM101" i="4" s="1"/>
  <c r="Y101" i="4" s="1"/>
  <c r="G105" i="4"/>
  <c r="Q105" i="4" s="1"/>
  <c r="S105" i="4" s="1"/>
  <c r="AM105" i="4" s="1"/>
  <c r="Y105" i="4" s="1"/>
  <c r="G119" i="4"/>
  <c r="Q119" i="4" s="1"/>
  <c r="S119" i="4" s="1"/>
  <c r="G123" i="4"/>
  <c r="G133" i="4"/>
  <c r="Q133" i="4" s="1"/>
  <c r="S133" i="4" s="1"/>
  <c r="AM133" i="4" s="1"/>
  <c r="Y133" i="4" s="1"/>
  <c r="G73" i="4"/>
  <c r="Q73" i="4" s="1"/>
  <c r="S73" i="4" s="1"/>
  <c r="AM73" i="4" s="1"/>
  <c r="Y73" i="4" s="1"/>
  <c r="G143" i="4"/>
  <c r="Q143" i="4" s="1"/>
  <c r="S143" i="4" s="1"/>
  <c r="AM143" i="4" s="1"/>
  <c r="Y143" i="4" s="1"/>
  <c r="G151" i="4"/>
  <c r="Q151" i="4" s="1"/>
  <c r="S151" i="4" s="1"/>
  <c r="AM151" i="4" s="1"/>
  <c r="Y151" i="4" s="1"/>
  <c r="G109" i="4"/>
  <c r="Q109" i="4" s="1"/>
  <c r="S109" i="4" s="1"/>
  <c r="AM109" i="4" s="1"/>
  <c r="Y109" i="4" s="1"/>
  <c r="G179" i="4"/>
  <c r="Q179" i="4" s="1"/>
  <c r="S179" i="4" s="1"/>
  <c r="AM179" i="4" s="1"/>
  <c r="Y179" i="4" s="1"/>
  <c r="G98" i="4"/>
  <c r="Q98" i="4" s="1"/>
  <c r="S98" i="4" s="1"/>
  <c r="AB98" i="4" s="1"/>
  <c r="G113" i="4"/>
  <c r="Q113" i="4" s="1"/>
  <c r="S113" i="4" s="1"/>
  <c r="AB113" i="4" s="1"/>
  <c r="G128" i="4"/>
  <c r="Q128" i="4" s="1"/>
  <c r="S128" i="4" s="1"/>
  <c r="AM128" i="4" s="1"/>
  <c r="Y128" i="4" s="1"/>
  <c r="G117" i="4"/>
  <c r="Q117" i="4" s="1"/>
  <c r="S117" i="4" s="1"/>
  <c r="AM117" i="4" s="1"/>
  <c r="Y117" i="4" s="1"/>
  <c r="G64" i="4"/>
  <c r="Q64" i="4" s="1"/>
  <c r="S64" i="4" s="1"/>
  <c r="AB64" i="4" s="1"/>
  <c r="G85" i="4"/>
  <c r="Q85" i="4" s="1"/>
  <c r="S85" i="4" s="1"/>
  <c r="AB85" i="4" s="1"/>
  <c r="G115" i="4"/>
  <c r="Q115" i="4" s="1"/>
  <c r="S115" i="4" s="1"/>
  <c r="AM115" i="4" s="1"/>
  <c r="Y115" i="4" s="1"/>
  <c r="G148" i="4"/>
  <c r="Q148" i="4" s="1"/>
  <c r="S148" i="4" s="1"/>
  <c r="AB148" i="4" s="1"/>
  <c r="G72" i="4"/>
  <c r="Q72" i="4" s="1"/>
  <c r="S72" i="4" s="1"/>
  <c r="AM72" i="4" s="1"/>
  <c r="Y72" i="4" s="1"/>
  <c r="G95" i="4"/>
  <c r="G97" i="4"/>
  <c r="Q97" i="4" s="1"/>
  <c r="S97" i="4" s="1"/>
  <c r="AM97" i="4" s="1"/>
  <c r="Y97" i="4" s="1"/>
  <c r="G137" i="4"/>
  <c r="Q137" i="4" s="1"/>
  <c r="S137" i="4" s="1"/>
  <c r="AM137" i="4" s="1"/>
  <c r="G166" i="4"/>
  <c r="Q166" i="4" s="1"/>
  <c r="S166" i="4" s="1"/>
  <c r="AB166" i="4" s="1"/>
  <c r="G48" i="4"/>
  <c r="Q48" i="4" s="1"/>
  <c r="S48" i="4" s="1"/>
  <c r="AM48" i="4" s="1"/>
  <c r="Y48" i="4" s="1"/>
  <c r="G92" i="4"/>
  <c r="Q92" i="4" s="1"/>
  <c r="S92" i="4" s="1"/>
  <c r="AM92" i="4" s="1"/>
  <c r="Y92" i="4" s="1"/>
  <c r="G79" i="4"/>
  <c r="Q79" i="4" s="1"/>
  <c r="S79" i="4" s="1"/>
  <c r="AM79" i="4" s="1"/>
  <c r="Y79" i="4" s="1"/>
  <c r="G100" i="4"/>
  <c r="Q100" i="4" s="1"/>
  <c r="S100" i="4" s="1"/>
  <c r="AM100" i="4" s="1"/>
  <c r="Y100" i="4" s="1"/>
  <c r="G147" i="4"/>
  <c r="Q147" i="4" s="1"/>
  <c r="S147" i="4" s="1"/>
  <c r="AM147" i="4" s="1"/>
  <c r="Y147" i="4" s="1"/>
  <c r="Z75" i="19"/>
  <c r="M49" i="6" s="1"/>
  <c r="I49" i="6" s="1"/>
  <c r="Z170" i="19"/>
  <c r="M144" i="6" s="1"/>
  <c r="I144" i="6" s="1"/>
  <c r="G40" i="4"/>
  <c r="G41" i="4"/>
  <c r="G37" i="4"/>
  <c r="G36" i="4"/>
  <c r="J36" i="4" s="1"/>
  <c r="G38" i="4"/>
  <c r="J38" i="4" s="1"/>
  <c r="G35" i="4"/>
  <c r="J35" i="4" s="1"/>
  <c r="G33" i="4"/>
  <c r="G42" i="4"/>
  <c r="J42" i="4" s="1"/>
  <c r="G34" i="4"/>
  <c r="J34" i="4" s="1"/>
  <c r="G44" i="4"/>
  <c r="G39" i="4"/>
  <c r="G43" i="4"/>
  <c r="K32" i="1"/>
  <c r="K40" i="1"/>
  <c r="P40" i="1" s="1"/>
  <c r="K48" i="1"/>
  <c r="P48" i="1" s="1"/>
  <c r="K56" i="1"/>
  <c r="P56" i="1" s="1"/>
  <c r="K64" i="1"/>
  <c r="P64" i="1" s="1"/>
  <c r="K72" i="1"/>
  <c r="P72" i="1" s="1"/>
  <c r="K80" i="1"/>
  <c r="P80" i="1" s="1"/>
  <c r="K88" i="1"/>
  <c r="P88" i="1" s="1"/>
  <c r="K96" i="1"/>
  <c r="P96" i="1" s="1"/>
  <c r="K104" i="1"/>
  <c r="P104" i="1" s="1"/>
  <c r="K112" i="1"/>
  <c r="P112" i="1" s="1"/>
  <c r="K120" i="1"/>
  <c r="P120" i="1" s="1"/>
  <c r="K128" i="1"/>
  <c r="P128" i="1" s="1"/>
  <c r="K136" i="1"/>
  <c r="P136" i="1" s="1"/>
  <c r="K144" i="1"/>
  <c r="P144" i="1" s="1"/>
  <c r="K152" i="1"/>
  <c r="P152" i="1" s="1"/>
  <c r="K160" i="1"/>
  <c r="P160" i="1" s="1"/>
  <c r="K168" i="1"/>
  <c r="P168" i="1" s="1"/>
  <c r="K176" i="1"/>
  <c r="P176" i="1" s="1"/>
  <c r="K139" i="1"/>
  <c r="P139" i="1" s="1"/>
  <c r="K163" i="1"/>
  <c r="P163" i="1" s="1"/>
  <c r="K52" i="1"/>
  <c r="P52" i="1" s="1"/>
  <c r="K76" i="1"/>
  <c r="P76" i="1" s="1"/>
  <c r="K100" i="1"/>
  <c r="P100" i="1" s="1"/>
  <c r="K140" i="1"/>
  <c r="P140" i="1" s="1"/>
  <c r="K172" i="1"/>
  <c r="P172" i="1" s="1"/>
  <c r="K167" i="1"/>
  <c r="P167" i="1" s="1"/>
  <c r="K33" i="1"/>
  <c r="K41" i="1"/>
  <c r="P41" i="1" s="1"/>
  <c r="K49" i="1"/>
  <c r="P49" i="1" s="1"/>
  <c r="K57" i="1"/>
  <c r="P57" i="1" s="1"/>
  <c r="K65" i="1"/>
  <c r="P65" i="1" s="1"/>
  <c r="K73" i="1"/>
  <c r="P73" i="1" s="1"/>
  <c r="K81" i="1"/>
  <c r="P81" i="1" s="1"/>
  <c r="K89" i="1"/>
  <c r="P89" i="1" s="1"/>
  <c r="K97" i="1"/>
  <c r="P97" i="1" s="1"/>
  <c r="K105" i="1"/>
  <c r="P105" i="1" s="1"/>
  <c r="K113" i="1"/>
  <c r="P113" i="1" s="1"/>
  <c r="K121" i="1"/>
  <c r="P121" i="1" s="1"/>
  <c r="K129" i="1"/>
  <c r="P129" i="1" s="1"/>
  <c r="K137" i="1"/>
  <c r="P137" i="1" s="1"/>
  <c r="K145" i="1"/>
  <c r="P145" i="1" s="1"/>
  <c r="K153" i="1"/>
  <c r="P153" i="1" s="1"/>
  <c r="K161" i="1"/>
  <c r="P161" i="1" s="1"/>
  <c r="K169" i="1"/>
  <c r="P169" i="1" s="1"/>
  <c r="K177" i="1"/>
  <c r="P177" i="1" s="1"/>
  <c r="K115" i="1"/>
  <c r="P115" i="1" s="1"/>
  <c r="K147" i="1"/>
  <c r="P147" i="1" s="1"/>
  <c r="K60" i="1"/>
  <c r="P60" i="1" s="1"/>
  <c r="K68" i="1"/>
  <c r="P68" i="1" s="1"/>
  <c r="K92" i="1"/>
  <c r="P92" i="1" s="1"/>
  <c r="K124" i="1"/>
  <c r="P124" i="1" s="1"/>
  <c r="K148" i="1"/>
  <c r="P148" i="1" s="1"/>
  <c r="K151" i="1"/>
  <c r="P151" i="1" s="1"/>
  <c r="K34" i="1"/>
  <c r="K42" i="1"/>
  <c r="P42" i="1" s="1"/>
  <c r="K50" i="1"/>
  <c r="P50" i="1" s="1"/>
  <c r="K58" i="1"/>
  <c r="P58" i="1" s="1"/>
  <c r="K66" i="1"/>
  <c r="P66" i="1" s="1"/>
  <c r="K74" i="1"/>
  <c r="P74" i="1" s="1"/>
  <c r="K82" i="1"/>
  <c r="P82" i="1" s="1"/>
  <c r="K90" i="1"/>
  <c r="P90" i="1" s="1"/>
  <c r="K98" i="1"/>
  <c r="P98" i="1" s="1"/>
  <c r="K106" i="1"/>
  <c r="P106" i="1" s="1"/>
  <c r="K114" i="1"/>
  <c r="P114" i="1" s="1"/>
  <c r="K122" i="1"/>
  <c r="P122" i="1" s="1"/>
  <c r="K130" i="1"/>
  <c r="P130" i="1" s="1"/>
  <c r="K138" i="1"/>
  <c r="P138" i="1" s="1"/>
  <c r="K146" i="1"/>
  <c r="P146" i="1" s="1"/>
  <c r="K154" i="1"/>
  <c r="P154" i="1" s="1"/>
  <c r="K162" i="1"/>
  <c r="P162" i="1" s="1"/>
  <c r="K170" i="1"/>
  <c r="P170" i="1" s="1"/>
  <c r="K178" i="1"/>
  <c r="P178" i="1" s="1"/>
  <c r="K131" i="1"/>
  <c r="P131" i="1" s="1"/>
  <c r="K36" i="1"/>
  <c r="P36" i="1" s="1"/>
  <c r="K116" i="1"/>
  <c r="P116" i="1" s="1"/>
  <c r="K156" i="1"/>
  <c r="P156" i="1" s="1"/>
  <c r="K175" i="1"/>
  <c r="P175" i="1" s="1"/>
  <c r="K35" i="1"/>
  <c r="P35" i="1" s="1"/>
  <c r="K43" i="1"/>
  <c r="P43" i="1" s="1"/>
  <c r="K51" i="1"/>
  <c r="P51" i="1" s="1"/>
  <c r="K59" i="1"/>
  <c r="P59" i="1" s="1"/>
  <c r="K67" i="1"/>
  <c r="P67" i="1" s="1"/>
  <c r="K75" i="1"/>
  <c r="P75" i="1" s="1"/>
  <c r="K83" i="1"/>
  <c r="P83" i="1" s="1"/>
  <c r="K91" i="1"/>
  <c r="P91" i="1" s="1"/>
  <c r="K99" i="1"/>
  <c r="P99" i="1" s="1"/>
  <c r="K107" i="1"/>
  <c r="P107" i="1" s="1"/>
  <c r="K123" i="1"/>
  <c r="P123" i="1" s="1"/>
  <c r="K155" i="1"/>
  <c r="P155" i="1" s="1"/>
  <c r="K171" i="1"/>
  <c r="P171" i="1" s="1"/>
  <c r="K44" i="1"/>
  <c r="P44" i="1" s="1"/>
  <c r="K84" i="1"/>
  <c r="P84" i="1" s="1"/>
  <c r="K108" i="1"/>
  <c r="P108" i="1" s="1"/>
  <c r="K132" i="1"/>
  <c r="P132" i="1" s="1"/>
  <c r="K164" i="1"/>
  <c r="P164" i="1" s="1"/>
  <c r="K37" i="1"/>
  <c r="P37" i="1" s="1"/>
  <c r="K45" i="1"/>
  <c r="P45" i="1" s="1"/>
  <c r="K53" i="1"/>
  <c r="P53" i="1" s="1"/>
  <c r="K61" i="1"/>
  <c r="P61" i="1" s="1"/>
  <c r="K69" i="1"/>
  <c r="P69" i="1" s="1"/>
  <c r="K77" i="1"/>
  <c r="P77" i="1" s="1"/>
  <c r="K85" i="1"/>
  <c r="P85" i="1" s="1"/>
  <c r="K93" i="1"/>
  <c r="P93" i="1" s="1"/>
  <c r="K101" i="1"/>
  <c r="P101" i="1" s="1"/>
  <c r="K109" i="1"/>
  <c r="P109" i="1" s="1"/>
  <c r="K117" i="1"/>
  <c r="P117" i="1" s="1"/>
  <c r="K125" i="1"/>
  <c r="P125" i="1" s="1"/>
  <c r="K133" i="1"/>
  <c r="P133" i="1" s="1"/>
  <c r="K141" i="1"/>
  <c r="P141" i="1" s="1"/>
  <c r="K149" i="1"/>
  <c r="P149" i="1" s="1"/>
  <c r="K157" i="1"/>
  <c r="P157" i="1" s="1"/>
  <c r="K165" i="1"/>
  <c r="P165" i="1" s="1"/>
  <c r="K173" i="1"/>
  <c r="P173" i="1" s="1"/>
  <c r="K39" i="1"/>
  <c r="P39" i="1" s="1"/>
  <c r="K55" i="1"/>
  <c r="P55" i="1" s="1"/>
  <c r="K71" i="1"/>
  <c r="P71" i="1" s="1"/>
  <c r="K87" i="1"/>
  <c r="P87" i="1" s="1"/>
  <c r="K103" i="1"/>
  <c r="P103" i="1" s="1"/>
  <c r="K119" i="1"/>
  <c r="P119" i="1" s="1"/>
  <c r="K143" i="1"/>
  <c r="P143" i="1" s="1"/>
  <c r="K38" i="1"/>
  <c r="P38" i="1" s="1"/>
  <c r="K46" i="1"/>
  <c r="P46" i="1" s="1"/>
  <c r="K54" i="1"/>
  <c r="P54" i="1" s="1"/>
  <c r="K62" i="1"/>
  <c r="P62" i="1" s="1"/>
  <c r="K70" i="1"/>
  <c r="P70" i="1" s="1"/>
  <c r="K78" i="1"/>
  <c r="P78" i="1" s="1"/>
  <c r="K86" i="1"/>
  <c r="P86" i="1" s="1"/>
  <c r="K94" i="1"/>
  <c r="P94" i="1" s="1"/>
  <c r="K102" i="1"/>
  <c r="P102" i="1" s="1"/>
  <c r="K110" i="1"/>
  <c r="P110" i="1" s="1"/>
  <c r="K118" i="1"/>
  <c r="P118" i="1" s="1"/>
  <c r="K126" i="1"/>
  <c r="P126" i="1" s="1"/>
  <c r="K134" i="1"/>
  <c r="P134" i="1" s="1"/>
  <c r="K142" i="1"/>
  <c r="P142" i="1" s="1"/>
  <c r="K150" i="1"/>
  <c r="P150" i="1" s="1"/>
  <c r="K158" i="1"/>
  <c r="P158" i="1" s="1"/>
  <c r="K166" i="1"/>
  <c r="P166" i="1" s="1"/>
  <c r="K174" i="1"/>
  <c r="P174" i="1" s="1"/>
  <c r="K47" i="1"/>
  <c r="P47" i="1" s="1"/>
  <c r="K63" i="1"/>
  <c r="P63" i="1" s="1"/>
  <c r="K79" i="1"/>
  <c r="P79" i="1" s="1"/>
  <c r="K95" i="1"/>
  <c r="P95" i="1" s="1"/>
  <c r="K111" i="1"/>
  <c r="P111" i="1" s="1"/>
  <c r="K127" i="1"/>
  <c r="P127" i="1" s="1"/>
  <c r="K135" i="1"/>
  <c r="P135" i="1" s="1"/>
  <c r="K159" i="1"/>
  <c r="P159" i="1" s="1"/>
  <c r="K31" i="1"/>
  <c r="G165" i="4"/>
  <c r="Q165" i="4" s="1"/>
  <c r="S165" i="4" s="1"/>
  <c r="AM165" i="4" s="1"/>
  <c r="Y165" i="4" s="1"/>
  <c r="G138" i="4"/>
  <c r="Q138" i="4" s="1"/>
  <c r="S138" i="4" s="1"/>
  <c r="AM138" i="4" s="1"/>
  <c r="Y138" i="4" s="1"/>
  <c r="G142" i="4"/>
  <c r="Q142" i="4" s="1"/>
  <c r="S142" i="4" s="1"/>
  <c r="AB142" i="4" s="1"/>
  <c r="G154" i="4"/>
  <c r="Q154" i="4" s="1"/>
  <c r="S154" i="4" s="1"/>
  <c r="AM154" i="4" s="1"/>
  <c r="Y154" i="4" s="1"/>
  <c r="G51" i="4"/>
  <c r="Q51" i="4" s="1"/>
  <c r="S51" i="4" s="1"/>
  <c r="AM51" i="4" s="1"/>
  <c r="Y51" i="4" s="1"/>
  <c r="G89" i="4"/>
  <c r="Q89" i="4" s="1"/>
  <c r="S89" i="4" s="1"/>
  <c r="AM89" i="4" s="1"/>
  <c r="Y89" i="4" s="1"/>
  <c r="G110" i="4"/>
  <c r="Q110" i="4" s="1"/>
  <c r="S110" i="4" s="1"/>
  <c r="AM110" i="4" s="1"/>
  <c r="Y110" i="4" s="1"/>
  <c r="G164" i="4"/>
  <c r="Q164" i="4" s="1"/>
  <c r="S164" i="4" s="1"/>
  <c r="AM164" i="4" s="1"/>
  <c r="Y164" i="4" s="1"/>
  <c r="G156" i="4"/>
  <c r="Q156" i="4" s="1"/>
  <c r="S156" i="4" s="1"/>
  <c r="AM156" i="4" s="1"/>
  <c r="Y156" i="4" s="1"/>
  <c r="G84" i="4"/>
  <c r="G60" i="4"/>
  <c r="Q60" i="4" s="1"/>
  <c r="S60" i="4" s="1"/>
  <c r="AM60" i="4" s="1"/>
  <c r="G75" i="4"/>
  <c r="Q75" i="4" s="1"/>
  <c r="S75" i="4" s="1"/>
  <c r="AB75" i="4" s="1"/>
  <c r="G155" i="4"/>
  <c r="Q155" i="4" s="1"/>
  <c r="S155" i="4" s="1"/>
  <c r="AM155" i="4" s="1"/>
  <c r="G47" i="4"/>
  <c r="Q47" i="4" s="1"/>
  <c r="S47" i="4" s="1"/>
  <c r="AM47" i="4" s="1"/>
  <c r="Y47" i="4" s="1"/>
  <c r="G57" i="4"/>
  <c r="Q57" i="4" s="1"/>
  <c r="S57" i="4" s="1"/>
  <c r="AM57" i="4" s="1"/>
  <c r="Y57" i="4" s="1"/>
  <c r="G130" i="4"/>
  <c r="Q130" i="4" s="1"/>
  <c r="S130" i="4" s="1"/>
  <c r="AM130" i="4" s="1"/>
  <c r="Y130" i="4" s="1"/>
  <c r="G134" i="4"/>
  <c r="Q134" i="4" s="1"/>
  <c r="S134" i="4" s="1"/>
  <c r="AM134" i="4" s="1"/>
  <c r="Y134" i="4" s="1"/>
  <c r="G71" i="4"/>
  <c r="Q71" i="4" s="1"/>
  <c r="S71" i="4" s="1"/>
  <c r="AM71" i="4" s="1"/>
  <c r="Y71" i="4" s="1"/>
  <c r="G67" i="4"/>
  <c r="Q67" i="4" s="1"/>
  <c r="S67" i="4" s="1"/>
  <c r="AM67" i="4" s="1"/>
  <c r="Y67" i="4" s="1"/>
  <c r="G141" i="4"/>
  <c r="Q141" i="4" s="1"/>
  <c r="S141" i="4" s="1"/>
  <c r="AM141" i="4" s="1"/>
  <c r="Y141" i="4" s="1"/>
  <c r="G78" i="4"/>
  <c r="Q78" i="4" s="1"/>
  <c r="S78" i="4" s="1"/>
  <c r="AM78" i="4" s="1"/>
  <c r="Y78" i="4" s="1"/>
  <c r="G103" i="4"/>
  <c r="Q103" i="4" s="1"/>
  <c r="S103" i="4" s="1"/>
  <c r="AB103" i="4" s="1"/>
  <c r="G129" i="4"/>
  <c r="Q129" i="4" s="1"/>
  <c r="S129" i="4" s="1"/>
  <c r="AB129" i="4" s="1"/>
  <c r="G145" i="4"/>
  <c r="Q145" i="4" s="1"/>
  <c r="S145" i="4" s="1"/>
  <c r="AM145" i="4" s="1"/>
  <c r="Y145" i="4" s="1"/>
  <c r="G96" i="4"/>
  <c r="Q96" i="4" s="1"/>
  <c r="S96" i="4" s="1"/>
  <c r="AM96" i="4" s="1"/>
  <c r="Y96" i="4" s="1"/>
  <c r="G118" i="4"/>
  <c r="Q118" i="4" s="1"/>
  <c r="S118" i="4" s="1"/>
  <c r="AB118" i="4" s="1"/>
  <c r="G126" i="4"/>
  <c r="Q126" i="4" s="1"/>
  <c r="S126" i="4" s="1"/>
  <c r="AM126" i="4" s="1"/>
  <c r="Y126" i="4" s="1"/>
  <c r="G107" i="4"/>
  <c r="Q107" i="4" s="1"/>
  <c r="S107" i="4" s="1"/>
  <c r="AB107" i="4" s="1"/>
  <c r="G125" i="4"/>
  <c r="Q125" i="4" s="1"/>
  <c r="S125" i="4" s="1"/>
  <c r="AM125" i="4" s="1"/>
  <c r="Y125" i="4" s="1"/>
  <c r="G53" i="4"/>
  <c r="Q53" i="4" s="1"/>
  <c r="S53" i="4" s="1"/>
  <c r="AM53" i="4" s="1"/>
  <c r="Y53" i="4" s="1"/>
  <c r="G163" i="4"/>
  <c r="Q163" i="4" s="1"/>
  <c r="S163" i="4" s="1"/>
  <c r="AM163" i="4" s="1"/>
  <c r="Y163" i="4" s="1"/>
  <c r="G88" i="4"/>
  <c r="Q88" i="4" s="1"/>
  <c r="S88" i="4" s="1"/>
  <c r="AB88" i="4" s="1"/>
  <c r="G172" i="4"/>
  <c r="Q172" i="4" s="1"/>
  <c r="S172" i="4" s="1"/>
  <c r="AM172" i="4" s="1"/>
  <c r="G104" i="4"/>
  <c r="Q104" i="4" s="1"/>
  <c r="S104" i="4" s="1"/>
  <c r="AM104" i="4" s="1"/>
  <c r="Y104" i="4" s="1"/>
  <c r="G122" i="4"/>
  <c r="Q122" i="4" s="1"/>
  <c r="S122" i="4" s="1"/>
  <c r="AM122" i="4" s="1"/>
  <c r="Y122" i="4" s="1"/>
  <c r="G182" i="4"/>
  <c r="Q182" i="4" s="1"/>
  <c r="S182" i="4" s="1"/>
  <c r="AM182" i="4" s="1"/>
  <c r="Y182" i="4" s="1"/>
  <c r="G169" i="4"/>
  <c r="Q169" i="4" s="1"/>
  <c r="S169" i="4" s="1"/>
  <c r="AM169" i="4" s="1"/>
  <c r="Y169" i="4" s="1"/>
  <c r="G178" i="4"/>
  <c r="Q178" i="4" s="1"/>
  <c r="S178" i="4" s="1"/>
  <c r="AM178" i="4" s="1"/>
  <c r="G82" i="4"/>
  <c r="Q82" i="4" s="1"/>
  <c r="S82" i="4" s="1"/>
  <c r="AM82" i="4" s="1"/>
  <c r="Y82" i="4" s="1"/>
  <c r="G170" i="4"/>
  <c r="Q170" i="4" s="1"/>
  <c r="S170" i="4" s="1"/>
  <c r="AM170" i="4" s="1"/>
  <c r="Y170" i="4" s="1"/>
  <c r="G86" i="4"/>
  <c r="Q86" i="4" s="1"/>
  <c r="S86" i="4" s="1"/>
  <c r="AM86" i="4" s="1"/>
  <c r="Y86" i="4" s="1"/>
  <c r="G61" i="4"/>
  <c r="Q61" i="4" s="1"/>
  <c r="S61" i="4" s="1"/>
  <c r="AM61" i="4" s="1"/>
  <c r="Y61" i="4" s="1"/>
  <c r="G87" i="4"/>
  <c r="Q87" i="4" s="1"/>
  <c r="S87" i="4" s="1"/>
  <c r="AM87" i="4" s="1"/>
  <c r="Y87" i="4" s="1"/>
  <c r="G99" i="4"/>
  <c r="AJ99" i="4" s="1"/>
  <c r="G112" i="4"/>
  <c r="Q112" i="4" s="1"/>
  <c r="S112" i="4" s="1"/>
  <c r="AB112" i="4" s="1"/>
  <c r="G135" i="4"/>
  <c r="G173" i="4"/>
  <c r="Q173" i="4" s="1"/>
  <c r="S173" i="4" s="1"/>
  <c r="AB173" i="4" s="1"/>
  <c r="G177" i="4"/>
  <c r="Q177" i="4" s="1"/>
  <c r="S177" i="4" s="1"/>
  <c r="AM177" i="4" s="1"/>
  <c r="Y177" i="4" s="1"/>
  <c r="G174" i="4"/>
  <c r="Q174" i="4" s="1"/>
  <c r="S174" i="4" s="1"/>
  <c r="AM174" i="4" s="1"/>
  <c r="Y174" i="4" s="1"/>
  <c r="G180" i="4"/>
  <c r="Q180" i="4" s="1"/>
  <c r="S180" i="4" s="1"/>
  <c r="AM180" i="4" s="1"/>
  <c r="Y180" i="4" s="1"/>
  <c r="G168" i="4"/>
  <c r="Q168" i="4" s="1"/>
  <c r="S168" i="4" s="1"/>
  <c r="AM168" i="4" s="1"/>
  <c r="Y168" i="4" s="1"/>
  <c r="G146" i="4"/>
  <c r="Q146" i="4" s="1"/>
  <c r="S146" i="4" s="1"/>
  <c r="AM146" i="4" s="1"/>
  <c r="Y146" i="4" s="1"/>
  <c r="G77" i="4"/>
  <c r="Q77" i="4" s="1"/>
  <c r="S77" i="4" s="1"/>
  <c r="AM77" i="4" s="1"/>
  <c r="Y77" i="4" s="1"/>
  <c r="G52" i="4"/>
  <c r="Q52" i="4" s="1"/>
  <c r="S52" i="4" s="1"/>
  <c r="AM52" i="4" s="1"/>
  <c r="Y52" i="4" s="1"/>
  <c r="Z156" i="19"/>
  <c r="M130" i="6" s="1"/>
  <c r="I130" i="6" s="1"/>
  <c r="J130" i="6" s="1"/>
  <c r="Z109" i="19"/>
  <c r="M83" i="6" s="1"/>
  <c r="I83" i="6" s="1"/>
  <c r="K83" i="6" s="1"/>
  <c r="Z54" i="19"/>
  <c r="M28" i="6" s="1"/>
  <c r="I28" i="6" s="1"/>
  <c r="K28" i="6" s="1"/>
  <c r="F3" i="6"/>
  <c r="G3" i="6" s="1"/>
  <c r="D77" i="6"/>
  <c r="G77" i="6" s="1"/>
  <c r="D50" i="6"/>
  <c r="G50" i="6" s="1"/>
  <c r="D66" i="6"/>
  <c r="G66" i="6" s="1"/>
  <c r="D94" i="6"/>
  <c r="D10" i="6"/>
  <c r="G10" i="6" s="1"/>
  <c r="D78" i="6"/>
  <c r="G78" i="6" s="1"/>
  <c r="D113" i="6"/>
  <c r="D79" i="6"/>
  <c r="G79" i="6" s="1"/>
  <c r="D35" i="6"/>
  <c r="G35" i="6" s="1"/>
  <c r="D120" i="6"/>
  <c r="D123" i="6"/>
  <c r="D138" i="6"/>
  <c r="F37" i="6"/>
  <c r="F85" i="6"/>
  <c r="F72" i="6"/>
  <c r="F104" i="6"/>
  <c r="F43" i="6"/>
  <c r="F12" i="6"/>
  <c r="G12" i="6" s="1"/>
  <c r="F38" i="6"/>
  <c r="F7" i="6"/>
  <c r="F89" i="6"/>
  <c r="F20" i="6"/>
  <c r="G20" i="6" s="1"/>
  <c r="F52" i="6"/>
  <c r="F11" i="6"/>
  <c r="F103" i="6"/>
  <c r="D16" i="6"/>
  <c r="G16" i="6" s="1"/>
  <c r="D115" i="6"/>
  <c r="D15" i="6"/>
  <c r="D24" i="6"/>
  <c r="G24" i="6" s="1"/>
  <c r="D82" i="6"/>
  <c r="G82" i="6" s="1"/>
  <c r="Z113" i="19"/>
  <c r="M87" i="6" s="1"/>
  <c r="I87" i="6" s="1"/>
  <c r="J87" i="6" s="1"/>
  <c r="D87" i="6"/>
  <c r="G87" i="6" s="1"/>
  <c r="D47" i="6"/>
  <c r="G47" i="6" s="1"/>
  <c r="D132" i="6"/>
  <c r="D18" i="6"/>
  <c r="G18" i="6" s="1"/>
  <c r="D86" i="6"/>
  <c r="G86" i="6" s="1"/>
  <c r="D121" i="6"/>
  <c r="D143" i="6"/>
  <c r="D91" i="6"/>
  <c r="D17" i="6"/>
  <c r="G17" i="6" s="1"/>
  <c r="D49" i="6"/>
  <c r="G49" i="6" s="1"/>
  <c r="D32" i="6"/>
  <c r="G32" i="6" s="1"/>
  <c r="D122" i="6"/>
  <c r="D54" i="6"/>
  <c r="G54" i="6" s="1"/>
  <c r="D146" i="6"/>
  <c r="F13" i="6"/>
  <c r="F45" i="6"/>
  <c r="F144" i="6"/>
  <c r="F80" i="6"/>
  <c r="F112" i="6"/>
  <c r="F83" i="6"/>
  <c r="F14" i="6"/>
  <c r="F46" i="6"/>
  <c r="F57" i="6"/>
  <c r="F97" i="6"/>
  <c r="F28" i="6"/>
  <c r="F68" i="6"/>
  <c r="F31" i="6"/>
  <c r="F111" i="6"/>
  <c r="D40" i="6"/>
  <c r="G40" i="6" s="1"/>
  <c r="D100" i="6"/>
  <c r="D63" i="6"/>
  <c r="G63" i="6" s="1"/>
  <c r="D151" i="6"/>
  <c r="Z119" i="19"/>
  <c r="M93" i="6" s="1"/>
  <c r="I93" i="6" s="1"/>
  <c r="J93" i="6" s="1"/>
  <c r="D93" i="6"/>
  <c r="D19" i="6"/>
  <c r="G19" i="6" s="1"/>
  <c r="D51" i="6"/>
  <c r="G51" i="6" s="1"/>
  <c r="D34" i="6"/>
  <c r="G34" i="6" s="1"/>
  <c r="D26" i="6"/>
  <c r="G26" i="6" s="1"/>
  <c r="D136" i="6"/>
  <c r="D56" i="6"/>
  <c r="G56" i="6" s="1"/>
  <c r="D148" i="6"/>
  <c r="D41" i="6"/>
  <c r="G41" i="6" s="1"/>
  <c r="D42" i="6"/>
  <c r="G42" i="6" s="1"/>
  <c r="Z171" i="19"/>
  <c r="M145" i="6" s="1"/>
  <c r="I145" i="6" s="1"/>
  <c r="K145" i="6" s="1"/>
  <c r="D145" i="6"/>
  <c r="D59" i="6"/>
  <c r="G59" i="6" s="1"/>
  <c r="D67" i="6"/>
  <c r="G67" i="6" s="1"/>
  <c r="D125" i="6"/>
  <c r="D23" i="6"/>
  <c r="G23" i="6" s="1"/>
  <c r="D53" i="6"/>
  <c r="G53" i="6" s="1"/>
  <c r="D48" i="6"/>
  <c r="G48" i="6" s="1"/>
  <c r="D124" i="6"/>
  <c r="D84" i="6"/>
  <c r="G84" i="6" s="1"/>
  <c r="D60" i="6"/>
  <c r="G60" i="6" s="1"/>
  <c r="Z153" i="19"/>
  <c r="M127" i="6" s="1"/>
  <c r="I127" i="6" s="1"/>
  <c r="J127" i="6" s="1"/>
  <c r="D127" i="6"/>
  <c r="F21" i="6"/>
  <c r="F61" i="6"/>
  <c r="F130" i="6"/>
  <c r="F88" i="6"/>
  <c r="F128" i="6"/>
  <c r="F62" i="6"/>
  <c r="F22" i="6"/>
  <c r="F70" i="6"/>
  <c r="F65" i="6"/>
  <c r="F105" i="6"/>
  <c r="F36" i="6"/>
  <c r="F76" i="6"/>
  <c r="F39" i="6"/>
  <c r="F119" i="6"/>
  <c r="Z97" i="19"/>
  <c r="M71" i="6" s="1"/>
  <c r="I71" i="6" s="1"/>
  <c r="J71" i="6" s="1"/>
  <c r="D71" i="6"/>
  <c r="G71" i="6" s="1"/>
  <c r="D74" i="6"/>
  <c r="G74" i="6" s="1"/>
  <c r="D131" i="6"/>
  <c r="D6" i="6"/>
  <c r="G6" i="6" s="1"/>
  <c r="Z155" i="19"/>
  <c r="M129" i="6" s="1"/>
  <c r="I129" i="6" s="1"/>
  <c r="J129" i="6" s="1"/>
  <c r="D129" i="6"/>
  <c r="D64" i="6"/>
  <c r="G64" i="6" s="1"/>
  <c r="D101" i="6"/>
  <c r="D27" i="6"/>
  <c r="G27" i="6" s="1"/>
  <c r="D81" i="6"/>
  <c r="G81" i="6" s="1"/>
  <c r="D116" i="6"/>
  <c r="D99" i="6"/>
  <c r="D106" i="6"/>
  <c r="Z163" i="19"/>
  <c r="M137" i="6" s="1"/>
  <c r="I137" i="6" s="1"/>
  <c r="K137" i="6" s="1"/>
  <c r="D137" i="6"/>
  <c r="F29" i="6"/>
  <c r="F69" i="6"/>
  <c r="F96" i="6"/>
  <c r="F5" i="6"/>
  <c r="F150" i="6"/>
  <c r="F30" i="6"/>
  <c r="F135" i="6"/>
  <c r="F73" i="6"/>
  <c r="F98" i="6"/>
  <c r="F44" i="6"/>
  <c r="F114" i="6"/>
  <c r="F95" i="6"/>
  <c r="F90" i="6"/>
  <c r="D58" i="6"/>
  <c r="G58" i="6" s="1"/>
  <c r="D25" i="6"/>
  <c r="D133" i="6"/>
  <c r="D108" i="6"/>
  <c r="D141" i="6"/>
  <c r="AM157" i="4"/>
  <c r="Y157" i="4" s="1"/>
  <c r="AB144" i="4"/>
  <c r="AJ171" i="4"/>
  <c r="AJ78" i="4"/>
  <c r="AJ67" i="4"/>
  <c r="AJ157" i="4"/>
  <c r="AJ104" i="4"/>
  <c r="AJ176" i="4"/>
  <c r="AJ96" i="4"/>
  <c r="AJ150" i="4"/>
  <c r="AJ72" i="4"/>
  <c r="AJ111" i="4"/>
  <c r="AJ167" i="4"/>
  <c r="AJ81" i="4"/>
  <c r="AJ180" i="4"/>
  <c r="AJ175" i="4"/>
  <c r="AJ103" i="4"/>
  <c r="AJ140" i="4"/>
  <c r="AJ159" i="4"/>
  <c r="AJ112" i="4"/>
  <c r="AJ137" i="4"/>
  <c r="AJ182" i="4"/>
  <c r="AJ75" i="4"/>
  <c r="AJ153" i="4"/>
  <c r="AJ155" i="4"/>
  <c r="AJ166" i="4"/>
  <c r="AJ141" i="4"/>
  <c r="AJ106" i="4"/>
  <c r="AJ87" i="4"/>
  <c r="AJ154" i="4"/>
  <c r="AJ65" i="4"/>
  <c r="AJ116" i="4"/>
  <c r="AJ101" i="4"/>
  <c r="AJ136" i="4"/>
  <c r="AJ70" i="4"/>
  <c r="AJ115" i="4"/>
  <c r="AJ94" i="4"/>
  <c r="AJ91" i="4"/>
  <c r="AJ177" i="4"/>
  <c r="AJ144" i="4"/>
  <c r="AJ73" i="4"/>
  <c r="AJ102" i="4"/>
  <c r="AJ82" i="4"/>
  <c r="AJ149" i="4"/>
  <c r="AJ121" i="4"/>
  <c r="AJ117" i="4"/>
  <c r="AJ69" i="4"/>
  <c r="AJ152" i="4"/>
  <c r="AJ68" i="4"/>
  <c r="AJ127" i="4"/>
  <c r="AJ110" i="4"/>
  <c r="AJ64" i="4"/>
  <c r="AJ92" i="4"/>
  <c r="AJ165" i="4"/>
  <c r="AJ148" i="4"/>
  <c r="AJ145" i="4"/>
  <c r="AJ93" i="4"/>
  <c r="AJ160" i="4"/>
  <c r="AJ151" i="4"/>
  <c r="AJ108" i="4"/>
  <c r="AJ129" i="4"/>
  <c r="AJ76" i="4"/>
  <c r="AJ119" i="4"/>
  <c r="AJ169" i="4"/>
  <c r="AJ158" i="4"/>
  <c r="AJ168" i="4"/>
  <c r="AJ179" i="4"/>
  <c r="AJ105" i="4"/>
  <c r="AJ161" i="4"/>
  <c r="AJ66" i="4"/>
  <c r="AJ86" i="4"/>
  <c r="AJ88" i="4"/>
  <c r="AJ142" i="4"/>
  <c r="Y59" i="4"/>
  <c r="Y68" i="4"/>
  <c r="AL155" i="4"/>
  <c r="AB171" i="4"/>
  <c r="AM171" i="4"/>
  <c r="Y171" i="4" s="1"/>
  <c r="AL181" i="4"/>
  <c r="AL172" i="4"/>
  <c r="AL178" i="4"/>
  <c r="AL137" i="4"/>
  <c r="AL60" i="4"/>
  <c r="AB157" i="4"/>
  <c r="AB93" i="4"/>
  <c r="AB66" i="4"/>
  <c r="AB179" i="4"/>
  <c r="AA135" i="19"/>
  <c r="AA144" i="19"/>
  <c r="AA152" i="19"/>
  <c r="AA101" i="19"/>
  <c r="AA59" i="19"/>
  <c r="AA136" i="19"/>
  <c r="AA166" i="19"/>
  <c r="AA34" i="19"/>
  <c r="AA165" i="19"/>
  <c r="AA35" i="19"/>
  <c r="AA118" i="19"/>
  <c r="AA173" i="19"/>
  <c r="AA128" i="19"/>
  <c r="AA168" i="19"/>
  <c r="AA133" i="19"/>
  <c r="AA81" i="19"/>
  <c r="AA175" i="19"/>
  <c r="AA160" i="19"/>
  <c r="AA143" i="19"/>
  <c r="K30" i="1"/>
  <c r="AB59" i="4"/>
  <c r="AB46" i="4"/>
  <c r="K25" i="4"/>
  <c r="AB55" i="4" l="1"/>
  <c r="AM98" i="4"/>
  <c r="Y98" i="4" s="1"/>
  <c r="AB176" i="4"/>
  <c r="AB152" i="4"/>
  <c r="AB106" i="4"/>
  <c r="H4" i="5"/>
  <c r="K4" i="5" s="1"/>
  <c r="H3" i="5"/>
  <c r="Q41" i="4"/>
  <c r="S41" i="4" s="1"/>
  <c r="AB41" i="4" s="1"/>
  <c r="J41" i="4"/>
  <c r="Q40" i="4"/>
  <c r="S40" i="4" s="1"/>
  <c r="AB40" i="4" s="1"/>
  <c r="J40" i="4"/>
  <c r="Q39" i="4"/>
  <c r="S39" i="4" s="1"/>
  <c r="AM39" i="4" s="1"/>
  <c r="Y39" i="4" s="1"/>
  <c r="J39" i="4"/>
  <c r="Q37" i="4"/>
  <c r="S37" i="4" s="1"/>
  <c r="AB37" i="4" s="1"/>
  <c r="J37" i="4"/>
  <c r="Q33" i="4"/>
  <c r="S33" i="4" s="1"/>
  <c r="AM33" i="4" s="1"/>
  <c r="Y33" i="4" s="1"/>
  <c r="AB83" i="4"/>
  <c r="AB116" i="4"/>
  <c r="AB69" i="4"/>
  <c r="AB137" i="4"/>
  <c r="AB73" i="4"/>
  <c r="AM175" i="4"/>
  <c r="Y175" i="4" s="1"/>
  <c r="AB81" i="4"/>
  <c r="AB143" i="4"/>
  <c r="AM118" i="4"/>
  <c r="Y118" i="4" s="1"/>
  <c r="AB70" i="4"/>
  <c r="AB114" i="4"/>
  <c r="AB162" i="4"/>
  <c r="AB58" i="4"/>
  <c r="AB105" i="4"/>
  <c r="AM148" i="4"/>
  <c r="Y148" i="4" s="1"/>
  <c r="AB158" i="4"/>
  <c r="AB82" i="4"/>
  <c r="AB128" i="4"/>
  <c r="AB97" i="4"/>
  <c r="AM121" i="4"/>
  <c r="Y121" i="4" s="1"/>
  <c r="AM129" i="4"/>
  <c r="Y129" i="4" s="1"/>
  <c r="AB133" i="4"/>
  <c r="AB132" i="4"/>
  <c r="AB167" i="4"/>
  <c r="AB150" i="4"/>
  <c r="AB163" i="4"/>
  <c r="AB164" i="4"/>
  <c r="AB147" i="4"/>
  <c r="AB74" i="4"/>
  <c r="AB90" i="4"/>
  <c r="AB45" i="4"/>
  <c r="AB50" i="4"/>
  <c r="AM113" i="4"/>
  <c r="Y113" i="4" s="1"/>
  <c r="AM166" i="4"/>
  <c r="Y166" i="4" s="1"/>
  <c r="AB181" i="4"/>
  <c r="AB102" i="4"/>
  <c r="AB62" i="4"/>
  <c r="AB149" i="4"/>
  <c r="AB161" i="4"/>
  <c r="AM173" i="4"/>
  <c r="Y173" i="4" s="1"/>
  <c r="Z96" i="19"/>
  <c r="M70" i="6" s="1"/>
  <c r="I70" i="6" s="1"/>
  <c r="K70" i="6" s="1"/>
  <c r="AB139" i="4"/>
  <c r="AB86" i="4"/>
  <c r="Q99" i="4"/>
  <c r="S99" i="4" s="1"/>
  <c r="AM99" i="4" s="1"/>
  <c r="Y99" i="4" s="1"/>
  <c r="AB110" i="4"/>
  <c r="Z52" i="19"/>
  <c r="M26" i="6" s="1"/>
  <c r="I26" i="6" s="1"/>
  <c r="K26" i="6" s="1"/>
  <c r="AB57" i="4"/>
  <c r="Z100" i="19"/>
  <c r="M74" i="6" s="1"/>
  <c r="I74" i="6" s="1"/>
  <c r="K74" i="6" s="1"/>
  <c r="Z79" i="19"/>
  <c r="M53" i="6" s="1"/>
  <c r="I53" i="6" s="1"/>
  <c r="K53" i="6" s="1"/>
  <c r="Z67" i="19"/>
  <c r="M41" i="6" s="1"/>
  <c r="I41" i="6" s="1"/>
  <c r="K41" i="6" s="1"/>
  <c r="Z66" i="19"/>
  <c r="M40" i="6" s="1"/>
  <c r="I40" i="6" s="1"/>
  <c r="J40" i="6" s="1"/>
  <c r="AB65" i="4"/>
  <c r="AB155" i="4"/>
  <c r="AB94" i="4"/>
  <c r="AB51" i="4"/>
  <c r="Z64" i="19"/>
  <c r="M38" i="6" s="1"/>
  <c r="I38" i="6" s="1"/>
  <c r="J38" i="6" s="1"/>
  <c r="Z44" i="19"/>
  <c r="M18" i="6" s="1"/>
  <c r="I18" i="6" s="1"/>
  <c r="J18" i="6" s="1"/>
  <c r="AB136" i="4"/>
  <c r="Z117" i="19"/>
  <c r="M91" i="6" s="1"/>
  <c r="I91" i="6" s="1"/>
  <c r="J91" i="6" s="1"/>
  <c r="Z57" i="19"/>
  <c r="M31" i="6" s="1"/>
  <c r="I31" i="6" s="1"/>
  <c r="Y155" i="4"/>
  <c r="AB54" i="4"/>
  <c r="AB117" i="4"/>
  <c r="AB80" i="4"/>
  <c r="AM119" i="4"/>
  <c r="Y119" i="4" s="1"/>
  <c r="AB119" i="4"/>
  <c r="AB178" i="4"/>
  <c r="AB125" i="4"/>
  <c r="AB89" i="4"/>
  <c r="AB169" i="4"/>
  <c r="AM103" i="4"/>
  <c r="Y103" i="4" s="1"/>
  <c r="AM112" i="4"/>
  <c r="Y112" i="4" s="1"/>
  <c r="Z112" i="19"/>
  <c r="M86" i="6" s="1"/>
  <c r="I86" i="6" s="1"/>
  <c r="K86" i="6" s="1"/>
  <c r="Z41" i="19"/>
  <c r="M15" i="6" s="1"/>
  <c r="I15" i="6" s="1"/>
  <c r="J15" i="6" s="1"/>
  <c r="AB77" i="4"/>
  <c r="AB78" i="4"/>
  <c r="AB68" i="4"/>
  <c r="AB52" i="4"/>
  <c r="AB47" i="4"/>
  <c r="AB72" i="4"/>
  <c r="AB79" i="4"/>
  <c r="AB53" i="4"/>
  <c r="Z50" i="19"/>
  <c r="M24" i="6" s="1"/>
  <c r="I24" i="6" s="1"/>
  <c r="K24" i="6" s="1"/>
  <c r="AB100" i="4"/>
  <c r="Z46" i="19"/>
  <c r="M20" i="6" s="1"/>
  <c r="I20" i="6" s="1"/>
  <c r="J20" i="6" s="1"/>
  <c r="Z116" i="19"/>
  <c r="M90" i="6" s="1"/>
  <c r="I90" i="6" s="1"/>
  <c r="K90" i="6" s="1"/>
  <c r="Z139" i="19"/>
  <c r="M113" i="6" s="1"/>
  <c r="I113" i="6" s="1"/>
  <c r="J113" i="6" s="1"/>
  <c r="AB104" i="4"/>
  <c r="AB138" i="4"/>
  <c r="Z58" i="19"/>
  <c r="M32" i="6" s="1"/>
  <c r="I32" i="6" s="1"/>
  <c r="K32" i="6" s="1"/>
  <c r="Z87" i="19"/>
  <c r="M61" i="6" s="1"/>
  <c r="I61" i="6" s="1"/>
  <c r="AB180" i="4"/>
  <c r="Z55" i="19"/>
  <c r="M29" i="6" s="1"/>
  <c r="I29" i="6" s="1"/>
  <c r="K29" i="6" s="1"/>
  <c r="AM159" i="4"/>
  <c r="Y159" i="4" s="1"/>
  <c r="AB115" i="4"/>
  <c r="AM49" i="4"/>
  <c r="Y49" i="4" s="1"/>
  <c r="AB153" i="4"/>
  <c r="AB108" i="4"/>
  <c r="AM75" i="4"/>
  <c r="Y75" i="4" s="1"/>
  <c r="AM107" i="4"/>
  <c r="Y107" i="4" s="1"/>
  <c r="AB109" i="4"/>
  <c r="AB92" i="4"/>
  <c r="AB141" i="4"/>
  <c r="AB101" i="4"/>
  <c r="AB146" i="4"/>
  <c r="AB182" i="4"/>
  <c r="AB127" i="4"/>
  <c r="AB124" i="4"/>
  <c r="AB154" i="4"/>
  <c r="AB160" i="4"/>
  <c r="AB120" i="4"/>
  <c r="AB87" i="4"/>
  <c r="AB126" i="4"/>
  <c r="AB168" i="4"/>
  <c r="AB122" i="4"/>
  <c r="AM88" i="4"/>
  <c r="Y88" i="4" s="1"/>
  <c r="AB140" i="4"/>
  <c r="Y60" i="4"/>
  <c r="AB67" i="4"/>
  <c r="AB60" i="4"/>
  <c r="AM142" i="4"/>
  <c r="Y142" i="4" s="1"/>
  <c r="AB145" i="4"/>
  <c r="AB170" i="4"/>
  <c r="AB177" i="4"/>
  <c r="AB130" i="4"/>
  <c r="Z115" i="19"/>
  <c r="M89" i="6" s="1"/>
  <c r="I89" i="6" s="1"/>
  <c r="K89" i="6" s="1"/>
  <c r="D9" i="24"/>
  <c r="Z177" i="19"/>
  <c r="M151" i="6" s="1"/>
  <c r="I151" i="6" s="1"/>
  <c r="K151" i="6" s="1"/>
  <c r="Z60" i="19"/>
  <c r="M34" i="6" s="1"/>
  <c r="I34" i="6" s="1"/>
  <c r="J34" i="6" s="1"/>
  <c r="D15" i="24"/>
  <c r="D17" i="24"/>
  <c r="D16" i="24"/>
  <c r="D8" i="24"/>
  <c r="D18" i="24"/>
  <c r="D10" i="24"/>
  <c r="D13" i="24"/>
  <c r="Z134" i="19"/>
  <c r="M108" i="6" s="1"/>
  <c r="I108" i="6" s="1"/>
  <c r="K108" i="6" s="1"/>
  <c r="D11" i="24"/>
  <c r="D14" i="24"/>
  <c r="D12" i="24"/>
  <c r="Z141" i="19"/>
  <c r="M115" i="6" s="1"/>
  <c r="I115" i="6" s="1"/>
  <c r="J115" i="6" s="1"/>
  <c r="Z70" i="19"/>
  <c r="M44" i="6" s="1"/>
  <c r="I44" i="6" s="1"/>
  <c r="J44" i="6" s="1"/>
  <c r="Z95" i="19"/>
  <c r="M69" i="6" s="1"/>
  <c r="I69" i="6" s="1"/>
  <c r="K69" i="6" s="1"/>
  <c r="Z83" i="19"/>
  <c r="M57" i="6" s="1"/>
  <c r="I57" i="6" s="1"/>
  <c r="K57" i="6" s="1"/>
  <c r="Z121" i="19"/>
  <c r="M95" i="6" s="1"/>
  <c r="I95" i="6" s="1"/>
  <c r="J95" i="6" s="1"/>
  <c r="Z49" i="19"/>
  <c r="M23" i="6" s="1"/>
  <c r="I23" i="6" s="1"/>
  <c r="J23" i="6" s="1"/>
  <c r="Z92" i="19"/>
  <c r="M66" i="6" s="1"/>
  <c r="I66" i="6" s="1"/>
  <c r="J66" i="6" s="1"/>
  <c r="Y137" i="4"/>
  <c r="Z102" i="19"/>
  <c r="M76" i="6" s="1"/>
  <c r="I76" i="6" s="1"/>
  <c r="K76" i="6" s="1"/>
  <c r="Z123" i="19"/>
  <c r="M97" i="6" s="1"/>
  <c r="I97" i="6" s="1"/>
  <c r="J97" i="6" s="1"/>
  <c r="Z63" i="19"/>
  <c r="M37" i="6" s="1"/>
  <c r="I37" i="6" s="1"/>
  <c r="J37" i="6" s="1"/>
  <c r="Z40" i="19"/>
  <c r="M14" i="6" s="1"/>
  <c r="I14" i="6" s="1"/>
  <c r="K14" i="6" s="1"/>
  <c r="Z138" i="19"/>
  <c r="M112" i="6" s="1"/>
  <c r="I112" i="6" s="1"/>
  <c r="J112" i="6" s="1"/>
  <c r="AB48" i="4"/>
  <c r="AB61" i="4"/>
  <c r="AB71" i="4"/>
  <c r="Z169" i="19"/>
  <c r="M143" i="6" s="1"/>
  <c r="I143" i="6" s="1"/>
  <c r="J143" i="6" s="1"/>
  <c r="Z99" i="19"/>
  <c r="M73" i="6" s="1"/>
  <c r="I73" i="6" s="1"/>
  <c r="K73" i="6" s="1"/>
  <c r="Z62" i="19"/>
  <c r="M36" i="6" s="1"/>
  <c r="I36" i="6" s="1"/>
  <c r="K36" i="6" s="1"/>
  <c r="Z125" i="19"/>
  <c r="M99" i="6" s="1"/>
  <c r="I99" i="6" s="1"/>
  <c r="K99" i="6" s="1"/>
  <c r="Z82" i="19"/>
  <c r="M56" i="6" s="1"/>
  <c r="I56" i="6" s="1"/>
  <c r="K56" i="6" s="1"/>
  <c r="Z56" i="19"/>
  <c r="M30" i="6" s="1"/>
  <c r="I30" i="6" s="1"/>
  <c r="K30" i="6" s="1"/>
  <c r="Z124" i="19"/>
  <c r="M98" i="6" s="1"/>
  <c r="I98" i="6" s="1"/>
  <c r="J98" i="6" s="1"/>
  <c r="Z32" i="19"/>
  <c r="M6" i="6" s="1"/>
  <c r="I6" i="6" s="1"/>
  <c r="J6" i="6" s="1"/>
  <c r="K20" i="6"/>
  <c r="AM64" i="4"/>
  <c r="Y64" i="4" s="1"/>
  <c r="AM63" i="4"/>
  <c r="Y63" i="4" s="1"/>
  <c r="J62" i="6"/>
  <c r="J29" i="6"/>
  <c r="J61" i="6"/>
  <c r="K61" i="6"/>
  <c r="K144" i="6"/>
  <c r="J144" i="6"/>
  <c r="J31" i="6"/>
  <c r="K31" i="6"/>
  <c r="J49" i="6"/>
  <c r="K49" i="6"/>
  <c r="H125" i="19"/>
  <c r="H100" i="5"/>
  <c r="K100" i="5" s="1"/>
  <c r="T125" i="19"/>
  <c r="V125" i="19" s="1"/>
  <c r="X125" i="19" s="1"/>
  <c r="H130" i="5"/>
  <c r="K130" i="5" s="1"/>
  <c r="H155" i="19"/>
  <c r="T155" i="19"/>
  <c r="V155" i="19" s="1"/>
  <c r="X155" i="19" s="1"/>
  <c r="H15" i="5"/>
  <c r="K15" i="5" s="1"/>
  <c r="T40" i="19"/>
  <c r="V40" i="19" s="1"/>
  <c r="X40" i="19" s="1"/>
  <c r="H40" i="19"/>
  <c r="Y178" i="4"/>
  <c r="Z167" i="19"/>
  <c r="M141" i="6" s="1"/>
  <c r="I141" i="6" s="1"/>
  <c r="K141" i="6" s="1"/>
  <c r="Z84" i="19"/>
  <c r="M58" i="6" s="1"/>
  <c r="I58" i="6" s="1"/>
  <c r="J58" i="6" s="1"/>
  <c r="K130" i="6"/>
  <c r="Z47" i="19"/>
  <c r="M21" i="6" s="1"/>
  <c r="I21" i="6" s="1"/>
  <c r="AJ84" i="4"/>
  <c r="Q84" i="4"/>
  <c r="S84" i="4" s="1"/>
  <c r="T78" i="19"/>
  <c r="V78" i="19" s="1"/>
  <c r="X78" i="19" s="1"/>
  <c r="H53" i="5"/>
  <c r="K53" i="5" s="1"/>
  <c r="H78" i="19"/>
  <c r="H108" i="5"/>
  <c r="K108" i="5" s="1"/>
  <c r="T133" i="19"/>
  <c r="V133" i="19" s="1"/>
  <c r="X133" i="19" s="1"/>
  <c r="H133" i="19"/>
  <c r="H44" i="5"/>
  <c r="K44" i="5" s="1"/>
  <c r="H69" i="19"/>
  <c r="T69" i="19"/>
  <c r="V69" i="19" s="1"/>
  <c r="X69" i="19" s="1"/>
  <c r="H86" i="19"/>
  <c r="H61" i="5"/>
  <c r="K61" i="5" s="1"/>
  <c r="T86" i="19"/>
  <c r="V86" i="19" s="1"/>
  <c r="X86" i="19" s="1"/>
  <c r="H115" i="5"/>
  <c r="K115" i="5" s="1"/>
  <c r="H140" i="19"/>
  <c r="T140" i="19"/>
  <c r="V140" i="19" s="1"/>
  <c r="X140" i="19" s="1"/>
  <c r="H76" i="19"/>
  <c r="H51" i="5"/>
  <c r="K51" i="5" s="1"/>
  <c r="T76" i="19"/>
  <c r="V76" i="19" s="1"/>
  <c r="X76" i="19" s="1"/>
  <c r="T107" i="19"/>
  <c r="V107" i="19" s="1"/>
  <c r="X107" i="19" s="1"/>
  <c r="H82" i="5"/>
  <c r="K82" i="5" s="1"/>
  <c r="H107" i="19"/>
  <c r="H90" i="19"/>
  <c r="T90" i="19"/>
  <c r="V90" i="19" s="1"/>
  <c r="X90" i="19" s="1"/>
  <c r="H65" i="5"/>
  <c r="K65" i="5" s="1"/>
  <c r="H174" i="19"/>
  <c r="T174" i="19"/>
  <c r="V174" i="19" s="1"/>
  <c r="X174" i="19" s="1"/>
  <c r="H149" i="5"/>
  <c r="K149" i="5" s="1"/>
  <c r="H153" i="19"/>
  <c r="T153" i="19"/>
  <c r="V153" i="19" s="1"/>
  <c r="X153" i="19" s="1"/>
  <c r="H128" i="5"/>
  <c r="K128" i="5" s="1"/>
  <c r="T89" i="19"/>
  <c r="V89" i="19" s="1"/>
  <c r="X89" i="19" s="1"/>
  <c r="H89" i="19"/>
  <c r="H64" i="5"/>
  <c r="K64" i="5" s="1"/>
  <c r="T150" i="19"/>
  <c r="V150" i="19" s="1"/>
  <c r="X150" i="19" s="1"/>
  <c r="H125" i="5"/>
  <c r="K125" i="5" s="1"/>
  <c r="H150" i="19"/>
  <c r="H151" i="5"/>
  <c r="K151" i="5" s="1"/>
  <c r="H176" i="19"/>
  <c r="T176" i="19"/>
  <c r="V176" i="19" s="1"/>
  <c r="X176" i="19" s="1"/>
  <c r="T112" i="19"/>
  <c r="V112" i="19" s="1"/>
  <c r="X112" i="19" s="1"/>
  <c r="H112" i="19"/>
  <c r="H87" i="5"/>
  <c r="K87" i="5" s="1"/>
  <c r="T48" i="19"/>
  <c r="V48" i="19" s="1"/>
  <c r="X48" i="19" s="1"/>
  <c r="H48" i="19"/>
  <c r="H23" i="5"/>
  <c r="K23" i="5" s="1"/>
  <c r="H26" i="5"/>
  <c r="K26" i="5" s="1"/>
  <c r="H51" i="19"/>
  <c r="T51" i="19"/>
  <c r="V51" i="19" s="1"/>
  <c r="X51" i="19" s="1"/>
  <c r="H135" i="19"/>
  <c r="H110" i="5"/>
  <c r="K110" i="5" s="1"/>
  <c r="T135" i="19"/>
  <c r="V135" i="19" s="1"/>
  <c r="X135" i="19" s="1"/>
  <c r="H71" i="19"/>
  <c r="H46" i="5"/>
  <c r="K46" i="5" s="1"/>
  <c r="T71" i="19"/>
  <c r="V71" i="19" s="1"/>
  <c r="X71" i="19" s="1"/>
  <c r="Z39" i="19"/>
  <c r="M13" i="6" s="1"/>
  <c r="I13" i="6" s="1"/>
  <c r="Q44" i="4"/>
  <c r="S44" i="4" s="1"/>
  <c r="AB165" i="4"/>
  <c r="Y172" i="4"/>
  <c r="Z146" i="19"/>
  <c r="M120" i="6" s="1"/>
  <c r="I120" i="6" s="1"/>
  <c r="J120" i="6" s="1"/>
  <c r="Z71" i="19"/>
  <c r="M45" i="6" s="1"/>
  <c r="I45" i="6" s="1"/>
  <c r="H5" i="5"/>
  <c r="K5" i="5" s="1"/>
  <c r="H30" i="19"/>
  <c r="T30" i="19"/>
  <c r="V30" i="19" s="1"/>
  <c r="X30" i="19" s="1"/>
  <c r="T46" i="19"/>
  <c r="V46" i="19" s="1"/>
  <c r="X46" i="19" s="1"/>
  <c r="H21" i="5"/>
  <c r="K21" i="5" s="1"/>
  <c r="H46" i="19"/>
  <c r="H92" i="5"/>
  <c r="K92" i="5" s="1"/>
  <c r="T117" i="19"/>
  <c r="V117" i="19" s="1"/>
  <c r="X117" i="19" s="1"/>
  <c r="H117" i="19"/>
  <c r="H53" i="19"/>
  <c r="H28" i="5"/>
  <c r="K28" i="5" s="1"/>
  <c r="T53" i="19"/>
  <c r="V53" i="19" s="1"/>
  <c r="X53" i="19" s="1"/>
  <c r="H54" i="19"/>
  <c r="H29" i="5"/>
  <c r="K29" i="5" s="1"/>
  <c r="T54" i="19"/>
  <c r="V54" i="19" s="1"/>
  <c r="X54" i="19" s="1"/>
  <c r="H124" i="19"/>
  <c r="T124" i="19"/>
  <c r="V124" i="19" s="1"/>
  <c r="X124" i="19" s="1"/>
  <c r="H99" i="5"/>
  <c r="K99" i="5" s="1"/>
  <c r="H60" i="19"/>
  <c r="H35" i="5"/>
  <c r="K35" i="5" s="1"/>
  <c r="T60" i="19"/>
  <c r="V60" i="19" s="1"/>
  <c r="X60" i="19" s="1"/>
  <c r="T43" i="19"/>
  <c r="V43" i="19" s="1"/>
  <c r="X43" i="19" s="1"/>
  <c r="H18" i="5"/>
  <c r="K18" i="5" s="1"/>
  <c r="H43" i="19"/>
  <c r="T74" i="19"/>
  <c r="V74" i="19" s="1"/>
  <c r="X74" i="19" s="1"/>
  <c r="H74" i="19"/>
  <c r="H49" i="5"/>
  <c r="K49" i="5" s="1"/>
  <c r="H90" i="5"/>
  <c r="K90" i="5" s="1"/>
  <c r="H115" i="19"/>
  <c r="T115" i="19"/>
  <c r="V115" i="19" s="1"/>
  <c r="X115" i="19" s="1"/>
  <c r="H112" i="5"/>
  <c r="K112" i="5" s="1"/>
  <c r="H137" i="19"/>
  <c r="T137" i="19"/>
  <c r="V137" i="19" s="1"/>
  <c r="X137" i="19" s="1"/>
  <c r="H73" i="19"/>
  <c r="H48" i="5"/>
  <c r="K48" i="5" s="1"/>
  <c r="T73" i="19"/>
  <c r="V73" i="19" s="1"/>
  <c r="X73" i="19" s="1"/>
  <c r="H98" i="5"/>
  <c r="K98" i="5" s="1"/>
  <c r="T123" i="19"/>
  <c r="V123" i="19" s="1"/>
  <c r="X123" i="19" s="1"/>
  <c r="H123" i="19"/>
  <c r="H160" i="19"/>
  <c r="H135" i="5"/>
  <c r="K135" i="5" s="1"/>
  <c r="T160" i="19"/>
  <c r="V160" i="19" s="1"/>
  <c r="X160" i="19" s="1"/>
  <c r="H96" i="19"/>
  <c r="H71" i="5"/>
  <c r="K71" i="5" s="1"/>
  <c r="T96" i="19"/>
  <c r="V96" i="19" s="1"/>
  <c r="X96" i="19" s="1"/>
  <c r="T32" i="19"/>
  <c r="V32" i="19" s="1"/>
  <c r="X32" i="19" s="1"/>
  <c r="H7" i="5"/>
  <c r="K7" i="5" s="1"/>
  <c r="H32" i="19"/>
  <c r="H138" i="19"/>
  <c r="T138" i="19"/>
  <c r="V138" i="19" s="1"/>
  <c r="X138" i="19" s="1"/>
  <c r="H113" i="5"/>
  <c r="K113" i="5" s="1"/>
  <c r="T119" i="19"/>
  <c r="V119" i="19" s="1"/>
  <c r="X119" i="19" s="1"/>
  <c r="H119" i="19"/>
  <c r="H94" i="5"/>
  <c r="K94" i="5" s="1"/>
  <c r="T55" i="19"/>
  <c r="V55" i="19" s="1"/>
  <c r="X55" i="19" s="1"/>
  <c r="H55" i="19"/>
  <c r="H30" i="5"/>
  <c r="K30" i="5" s="1"/>
  <c r="Z37" i="19"/>
  <c r="M11" i="6" s="1"/>
  <c r="I11" i="6" s="1"/>
  <c r="Q42" i="4"/>
  <c r="S42" i="4" s="1"/>
  <c r="T70" i="19"/>
  <c r="V70" i="19" s="1"/>
  <c r="X70" i="19" s="1"/>
  <c r="H70" i="19"/>
  <c r="H45" i="5"/>
  <c r="K45" i="5" s="1"/>
  <c r="H120" i="5"/>
  <c r="K120" i="5" s="1"/>
  <c r="H145" i="19"/>
  <c r="T145" i="19"/>
  <c r="V145" i="19" s="1"/>
  <c r="X145" i="19" s="1"/>
  <c r="H137" i="5"/>
  <c r="K137" i="5" s="1"/>
  <c r="H162" i="19"/>
  <c r="T162" i="19"/>
  <c r="V162" i="19" s="1"/>
  <c r="X162" i="19" s="1"/>
  <c r="AB151" i="4"/>
  <c r="AB156" i="4"/>
  <c r="AB172" i="4"/>
  <c r="Z132" i="19"/>
  <c r="M106" i="6" s="1"/>
  <c r="I106" i="6" s="1"/>
  <c r="K106" i="6" s="1"/>
  <c r="Z53" i="19"/>
  <c r="M27" i="6" s="1"/>
  <c r="I27" i="6" s="1"/>
  <c r="J27" i="6" s="1"/>
  <c r="Z86" i="19"/>
  <c r="M60" i="6" s="1"/>
  <c r="I60" i="6" s="1"/>
  <c r="J60" i="6" s="1"/>
  <c r="Z85" i="19"/>
  <c r="M59" i="6" s="1"/>
  <c r="I59" i="6" s="1"/>
  <c r="J59" i="6" s="1"/>
  <c r="Z174" i="19"/>
  <c r="M148" i="6" s="1"/>
  <c r="I148" i="6" s="1"/>
  <c r="J148" i="6" s="1"/>
  <c r="Z172" i="19"/>
  <c r="M146" i="6" s="1"/>
  <c r="I146" i="6" s="1"/>
  <c r="Z147" i="19"/>
  <c r="M121" i="6" s="1"/>
  <c r="I121" i="6" s="1"/>
  <c r="Z73" i="19"/>
  <c r="M47" i="6" s="1"/>
  <c r="I47" i="6" s="1"/>
  <c r="J83" i="6"/>
  <c r="Z131" i="19"/>
  <c r="M105" i="6" s="1"/>
  <c r="I105" i="6" s="1"/>
  <c r="Z94" i="19"/>
  <c r="M68" i="6" s="1"/>
  <c r="I68" i="6" s="1"/>
  <c r="Z106" i="19"/>
  <c r="M80" i="6" s="1"/>
  <c r="I80" i="6" s="1"/>
  <c r="Z69" i="19"/>
  <c r="M43" i="6" s="1"/>
  <c r="I43" i="6" s="1"/>
  <c r="T158" i="19"/>
  <c r="V158" i="19" s="1"/>
  <c r="X158" i="19" s="1"/>
  <c r="H133" i="5"/>
  <c r="K133" i="5" s="1"/>
  <c r="H158" i="19"/>
  <c r="H148" i="5"/>
  <c r="K148" i="5" s="1"/>
  <c r="T173" i="19"/>
  <c r="V173" i="19" s="1"/>
  <c r="X173" i="19" s="1"/>
  <c r="H173" i="19"/>
  <c r="H84" i="5"/>
  <c r="K84" i="5" s="1"/>
  <c r="H109" i="19"/>
  <c r="T109" i="19"/>
  <c r="V109" i="19" s="1"/>
  <c r="X109" i="19" s="1"/>
  <c r="H20" i="5"/>
  <c r="K20" i="5" s="1"/>
  <c r="H45" i="19"/>
  <c r="T45" i="19"/>
  <c r="V45" i="19" s="1"/>
  <c r="X45" i="19" s="1"/>
  <c r="H38" i="19"/>
  <c r="H13" i="5"/>
  <c r="K13" i="5" s="1"/>
  <c r="T38" i="19"/>
  <c r="V38" i="19" s="1"/>
  <c r="X38" i="19" s="1"/>
  <c r="H91" i="5"/>
  <c r="K91" i="5" s="1"/>
  <c r="T116" i="19"/>
  <c r="V116" i="19" s="1"/>
  <c r="X116" i="19" s="1"/>
  <c r="H116" i="19"/>
  <c r="H52" i="19"/>
  <c r="T52" i="19"/>
  <c r="V52" i="19" s="1"/>
  <c r="X52" i="19" s="1"/>
  <c r="H27" i="5"/>
  <c r="K27" i="5" s="1"/>
  <c r="H145" i="5"/>
  <c r="K145" i="5" s="1"/>
  <c r="H170" i="19"/>
  <c r="T170" i="19"/>
  <c r="V170" i="19" s="1"/>
  <c r="X170" i="19" s="1"/>
  <c r="H66" i="19"/>
  <c r="T66" i="19"/>
  <c r="V66" i="19" s="1"/>
  <c r="X66" i="19" s="1"/>
  <c r="H41" i="5"/>
  <c r="K41" i="5" s="1"/>
  <c r="H10" i="5"/>
  <c r="K10" i="5" s="1"/>
  <c r="H35" i="19"/>
  <c r="T35" i="19"/>
  <c r="V35" i="19" s="1"/>
  <c r="X35" i="19" s="1"/>
  <c r="H104" i="5"/>
  <c r="K104" i="5" s="1"/>
  <c r="H129" i="19"/>
  <c r="T129" i="19"/>
  <c r="V129" i="19" s="1"/>
  <c r="X129" i="19" s="1"/>
  <c r="T65" i="19"/>
  <c r="V65" i="19" s="1"/>
  <c r="X65" i="19" s="1"/>
  <c r="H40" i="5"/>
  <c r="K40" i="5" s="1"/>
  <c r="H65" i="19"/>
  <c r="H91" i="19"/>
  <c r="H66" i="5"/>
  <c r="K66" i="5" s="1"/>
  <c r="T91" i="19"/>
  <c r="V91" i="19" s="1"/>
  <c r="X91" i="19" s="1"/>
  <c r="H152" i="19"/>
  <c r="H127" i="5"/>
  <c r="K127" i="5" s="1"/>
  <c r="T152" i="19"/>
  <c r="V152" i="19" s="1"/>
  <c r="X152" i="19" s="1"/>
  <c r="H88" i="19"/>
  <c r="H63" i="5"/>
  <c r="K63" i="5" s="1"/>
  <c r="T88" i="19"/>
  <c r="V88" i="19" s="1"/>
  <c r="X88" i="19" s="1"/>
  <c r="H141" i="5"/>
  <c r="K141" i="5" s="1"/>
  <c r="H166" i="19"/>
  <c r="T166" i="19"/>
  <c r="V166" i="19" s="1"/>
  <c r="X166" i="19" s="1"/>
  <c r="H150" i="5"/>
  <c r="K150" i="5" s="1"/>
  <c r="T175" i="19"/>
  <c r="V175" i="19" s="1"/>
  <c r="X175" i="19" s="1"/>
  <c r="H175" i="19"/>
  <c r="H86" i="5"/>
  <c r="K86" i="5" s="1"/>
  <c r="H111" i="19"/>
  <c r="T111" i="19"/>
  <c r="V111" i="19" s="1"/>
  <c r="X111" i="19" s="1"/>
  <c r="H22" i="5"/>
  <c r="K22" i="5" s="1"/>
  <c r="H47" i="19"/>
  <c r="T47" i="19"/>
  <c r="V47" i="19" s="1"/>
  <c r="X47" i="19" s="1"/>
  <c r="T61" i="19"/>
  <c r="V61" i="19" s="1"/>
  <c r="X61" i="19" s="1"/>
  <c r="H61" i="19"/>
  <c r="H36" i="5"/>
  <c r="K36" i="5" s="1"/>
  <c r="H82" i="19"/>
  <c r="T82" i="19"/>
  <c r="V82" i="19" s="1"/>
  <c r="X82" i="19" s="1"/>
  <c r="H57" i="5"/>
  <c r="K57" i="5" s="1"/>
  <c r="H79" i="5"/>
  <c r="K79" i="5" s="1"/>
  <c r="H104" i="19"/>
  <c r="T104" i="19"/>
  <c r="V104" i="19" s="1"/>
  <c r="X104" i="19" s="1"/>
  <c r="Q34" i="4"/>
  <c r="S34" i="4" s="1"/>
  <c r="Z29" i="19"/>
  <c r="M3" i="6" s="1"/>
  <c r="I3" i="6" s="1"/>
  <c r="Z61" i="19"/>
  <c r="M35" i="6" s="1"/>
  <c r="I35" i="6" s="1"/>
  <c r="J35" i="6" s="1"/>
  <c r="AJ135" i="4"/>
  <c r="Q135" i="4"/>
  <c r="S135" i="4" s="1"/>
  <c r="H109" i="5"/>
  <c r="K109" i="5" s="1"/>
  <c r="H134" i="19"/>
  <c r="T134" i="19"/>
  <c r="V134" i="19" s="1"/>
  <c r="X134" i="19" s="1"/>
  <c r="H140" i="5"/>
  <c r="K140" i="5" s="1"/>
  <c r="H165" i="19"/>
  <c r="T165" i="19"/>
  <c r="V165" i="19" s="1"/>
  <c r="X165" i="19" s="1"/>
  <c r="H76" i="5"/>
  <c r="K76" i="5" s="1"/>
  <c r="H101" i="19"/>
  <c r="T101" i="19"/>
  <c r="V101" i="19" s="1"/>
  <c r="X101" i="19" s="1"/>
  <c r="H37" i="19"/>
  <c r="H12" i="5"/>
  <c r="K12" i="5" s="1"/>
  <c r="T37" i="19"/>
  <c r="V37" i="19" s="1"/>
  <c r="X37" i="19" s="1"/>
  <c r="H147" i="5"/>
  <c r="K147" i="5" s="1"/>
  <c r="H172" i="19"/>
  <c r="T172" i="19"/>
  <c r="V172" i="19" s="1"/>
  <c r="X172" i="19" s="1"/>
  <c r="H108" i="19"/>
  <c r="H83" i="5"/>
  <c r="K83" i="5" s="1"/>
  <c r="T108" i="19"/>
  <c r="V108" i="19" s="1"/>
  <c r="X108" i="19" s="1"/>
  <c r="H19" i="5"/>
  <c r="K19" i="5" s="1"/>
  <c r="T44" i="19"/>
  <c r="V44" i="19" s="1"/>
  <c r="X44" i="19" s="1"/>
  <c r="H44" i="19"/>
  <c r="H129" i="5"/>
  <c r="K129" i="5" s="1"/>
  <c r="H154" i="19"/>
  <c r="T154" i="19"/>
  <c r="V154" i="19" s="1"/>
  <c r="X154" i="19" s="1"/>
  <c r="H58" i="19"/>
  <c r="T58" i="19"/>
  <c r="V58" i="19" s="1"/>
  <c r="X58" i="19" s="1"/>
  <c r="H33" i="5"/>
  <c r="K33" i="5" s="1"/>
  <c r="T130" i="19"/>
  <c r="V130" i="19" s="1"/>
  <c r="X130" i="19" s="1"/>
  <c r="H130" i="19"/>
  <c r="H105" i="5"/>
  <c r="K105" i="5" s="1"/>
  <c r="H96" i="5"/>
  <c r="K96" i="5" s="1"/>
  <c r="H121" i="19"/>
  <c r="T121" i="19"/>
  <c r="V121" i="19" s="1"/>
  <c r="X121" i="19" s="1"/>
  <c r="T57" i="19"/>
  <c r="V57" i="19" s="1"/>
  <c r="X57" i="19" s="1"/>
  <c r="H57" i="19"/>
  <c r="H32" i="5"/>
  <c r="K32" i="5" s="1"/>
  <c r="T67" i="19"/>
  <c r="V67" i="19" s="1"/>
  <c r="X67" i="19" s="1"/>
  <c r="H42" i="5"/>
  <c r="K42" i="5" s="1"/>
  <c r="H67" i="19"/>
  <c r="T144" i="19"/>
  <c r="V144" i="19" s="1"/>
  <c r="X144" i="19" s="1"/>
  <c r="H144" i="19"/>
  <c r="H119" i="5"/>
  <c r="K119" i="5" s="1"/>
  <c r="T80" i="19"/>
  <c r="V80" i="19" s="1"/>
  <c r="X80" i="19" s="1"/>
  <c r="H55" i="5"/>
  <c r="K55" i="5" s="1"/>
  <c r="H80" i="19"/>
  <c r="H146" i="5"/>
  <c r="K146" i="5" s="1"/>
  <c r="H171" i="19"/>
  <c r="T171" i="19"/>
  <c r="V171" i="19" s="1"/>
  <c r="X171" i="19" s="1"/>
  <c r="H142" i="5"/>
  <c r="K142" i="5" s="1"/>
  <c r="T167" i="19"/>
  <c r="V167" i="19" s="1"/>
  <c r="X167" i="19" s="1"/>
  <c r="H167" i="19"/>
  <c r="H103" i="19"/>
  <c r="H78" i="5"/>
  <c r="K78" i="5" s="1"/>
  <c r="T103" i="19"/>
  <c r="V103" i="19" s="1"/>
  <c r="X103" i="19" s="1"/>
  <c r="H14" i="5"/>
  <c r="K14" i="5" s="1"/>
  <c r="H39" i="19"/>
  <c r="T39" i="19"/>
  <c r="V39" i="19" s="1"/>
  <c r="X39" i="19" s="1"/>
  <c r="Q35" i="4"/>
  <c r="S35" i="4" s="1"/>
  <c r="Z30" i="19"/>
  <c r="M4" i="6" s="1"/>
  <c r="I4" i="6" s="1"/>
  <c r="H62" i="19"/>
  <c r="H37" i="5"/>
  <c r="K37" i="5" s="1"/>
  <c r="T62" i="19"/>
  <c r="V62" i="19" s="1"/>
  <c r="X62" i="19" s="1"/>
  <c r="T83" i="19"/>
  <c r="V83" i="19" s="1"/>
  <c r="X83" i="19" s="1"/>
  <c r="H58" i="5"/>
  <c r="K58" i="5" s="1"/>
  <c r="H83" i="19"/>
  <c r="H122" i="5"/>
  <c r="K122" i="5" s="1"/>
  <c r="H147" i="19"/>
  <c r="T147" i="19"/>
  <c r="V147" i="19" s="1"/>
  <c r="X147" i="19" s="1"/>
  <c r="H38" i="5"/>
  <c r="K38" i="5" s="1"/>
  <c r="H63" i="19"/>
  <c r="T63" i="19"/>
  <c r="V63" i="19" s="1"/>
  <c r="X63" i="19" s="1"/>
  <c r="AM111" i="4"/>
  <c r="Y111" i="4" s="1"/>
  <c r="Z159" i="19"/>
  <c r="M133" i="6" s="1"/>
  <c r="I133" i="6" s="1"/>
  <c r="J133" i="6" s="1"/>
  <c r="AB76" i="4"/>
  <c r="Z89" i="19"/>
  <c r="M63" i="6" s="1"/>
  <c r="I63" i="6" s="1"/>
  <c r="K63" i="6" s="1"/>
  <c r="Z80" i="19"/>
  <c r="M54" i="6" s="1"/>
  <c r="I54" i="6" s="1"/>
  <c r="K54" i="6" s="1"/>
  <c r="Z43" i="19"/>
  <c r="M17" i="6" s="1"/>
  <c r="I17" i="6" s="1"/>
  <c r="J17" i="6" s="1"/>
  <c r="J89" i="6"/>
  <c r="J70" i="6"/>
  <c r="Z48" i="19"/>
  <c r="M22" i="6" s="1"/>
  <c r="I22" i="6" s="1"/>
  <c r="J22" i="6" s="1"/>
  <c r="Z98" i="19"/>
  <c r="M72" i="6" s="1"/>
  <c r="I72" i="6" s="1"/>
  <c r="Z140" i="19"/>
  <c r="M114" i="6" s="1"/>
  <c r="I114" i="6" s="1"/>
  <c r="H101" i="5"/>
  <c r="K101" i="5" s="1"/>
  <c r="H126" i="19"/>
  <c r="T126" i="19"/>
  <c r="V126" i="19" s="1"/>
  <c r="X126" i="19" s="1"/>
  <c r="H157" i="19"/>
  <c r="T157" i="19"/>
  <c r="V157" i="19" s="1"/>
  <c r="X157" i="19" s="1"/>
  <c r="H132" i="5"/>
  <c r="K132" i="5" s="1"/>
  <c r="T93" i="19"/>
  <c r="V93" i="19" s="1"/>
  <c r="X93" i="19" s="1"/>
  <c r="H68" i="5"/>
  <c r="K68" i="5" s="1"/>
  <c r="H93" i="19"/>
  <c r="H117" i="5"/>
  <c r="K117" i="5" s="1"/>
  <c r="H142" i="19"/>
  <c r="T142" i="19"/>
  <c r="V142" i="19" s="1"/>
  <c r="X142" i="19" s="1"/>
  <c r="H139" i="5"/>
  <c r="K139" i="5" s="1"/>
  <c r="T164" i="19"/>
  <c r="V164" i="19" s="1"/>
  <c r="X164" i="19" s="1"/>
  <c r="H164" i="19"/>
  <c r="H75" i="5"/>
  <c r="K75" i="5" s="1"/>
  <c r="H100" i="19"/>
  <c r="T100" i="19"/>
  <c r="V100" i="19" s="1"/>
  <c r="X100" i="19" s="1"/>
  <c r="T36" i="19"/>
  <c r="V36" i="19" s="1"/>
  <c r="X36" i="19" s="1"/>
  <c r="H36" i="19"/>
  <c r="H11" i="5"/>
  <c r="K11" i="5" s="1"/>
  <c r="H97" i="5"/>
  <c r="K97" i="5" s="1"/>
  <c r="H122" i="19"/>
  <c r="T122" i="19"/>
  <c r="V122" i="19" s="1"/>
  <c r="X122" i="19" s="1"/>
  <c r="T50" i="19"/>
  <c r="V50" i="19" s="1"/>
  <c r="X50" i="19" s="1"/>
  <c r="H50" i="19"/>
  <c r="H25" i="5"/>
  <c r="K25" i="5" s="1"/>
  <c r="T177" i="19"/>
  <c r="V177" i="19" s="1"/>
  <c r="X177" i="19" s="1"/>
  <c r="H177" i="19"/>
  <c r="H152" i="5"/>
  <c r="K152" i="5" s="1"/>
  <c r="H113" i="19"/>
  <c r="H88" i="5"/>
  <c r="K88" i="5" s="1"/>
  <c r="T113" i="19"/>
  <c r="V113" i="19" s="1"/>
  <c r="X113" i="19" s="1"/>
  <c r="T49" i="19"/>
  <c r="V49" i="19" s="1"/>
  <c r="X49" i="19" s="1"/>
  <c r="H49" i="19"/>
  <c r="H24" i="5"/>
  <c r="K24" i="5" s="1"/>
  <c r="H34" i="5"/>
  <c r="K34" i="5" s="1"/>
  <c r="T59" i="19"/>
  <c r="V59" i="19" s="1"/>
  <c r="X59" i="19" s="1"/>
  <c r="H59" i="19"/>
  <c r="H136" i="19"/>
  <c r="H111" i="5"/>
  <c r="K111" i="5" s="1"/>
  <c r="T136" i="19"/>
  <c r="V136" i="19" s="1"/>
  <c r="X136" i="19" s="1"/>
  <c r="T72" i="19"/>
  <c r="V72" i="19" s="1"/>
  <c r="X72" i="19" s="1"/>
  <c r="H72" i="19"/>
  <c r="H47" i="5"/>
  <c r="K47" i="5" s="1"/>
  <c r="H139" i="19"/>
  <c r="H114" i="5"/>
  <c r="K114" i="5" s="1"/>
  <c r="T139" i="19"/>
  <c r="V139" i="19" s="1"/>
  <c r="X139" i="19" s="1"/>
  <c r="T159" i="19"/>
  <c r="V159" i="19" s="1"/>
  <c r="X159" i="19" s="1"/>
  <c r="H159" i="19"/>
  <c r="H134" i="5"/>
  <c r="K134" i="5" s="1"/>
  <c r="H95" i="19"/>
  <c r="T95" i="19"/>
  <c r="V95" i="19" s="1"/>
  <c r="X95" i="19" s="1"/>
  <c r="H70" i="5"/>
  <c r="K70" i="5" s="1"/>
  <c r="H6" i="5"/>
  <c r="K6" i="5" s="1"/>
  <c r="H31" i="19"/>
  <c r="T31" i="19"/>
  <c r="V31" i="19" s="1"/>
  <c r="X31" i="19" s="1"/>
  <c r="Z33" i="19"/>
  <c r="M7" i="6" s="1"/>
  <c r="I7" i="6" s="1"/>
  <c r="Q38" i="4"/>
  <c r="S38" i="4" s="1"/>
  <c r="AJ95" i="4"/>
  <c r="Q95" i="4"/>
  <c r="S95" i="4" s="1"/>
  <c r="AJ123" i="4"/>
  <c r="Q123" i="4"/>
  <c r="S123" i="4" s="1"/>
  <c r="H132" i="19"/>
  <c r="H107" i="5"/>
  <c r="K107" i="5" s="1"/>
  <c r="T132" i="19"/>
  <c r="V132" i="19" s="1"/>
  <c r="X132" i="19" s="1"/>
  <c r="H81" i="19"/>
  <c r="H56" i="5"/>
  <c r="K56" i="5" s="1"/>
  <c r="T81" i="19"/>
  <c r="V81" i="19" s="1"/>
  <c r="X81" i="19" s="1"/>
  <c r="H102" i="5"/>
  <c r="K102" i="5" s="1"/>
  <c r="H127" i="19"/>
  <c r="T127" i="19"/>
  <c r="V127" i="19" s="1"/>
  <c r="X127" i="19" s="1"/>
  <c r="Z36" i="19"/>
  <c r="M10" i="6" s="1"/>
  <c r="I10" i="6" s="1"/>
  <c r="J10" i="6" s="1"/>
  <c r="Z161" i="19"/>
  <c r="M135" i="6" s="1"/>
  <c r="I135" i="6" s="1"/>
  <c r="J135" i="6" s="1"/>
  <c r="AM85" i="4"/>
  <c r="Y85" i="4" s="1"/>
  <c r="AB91" i="4"/>
  <c r="AB96" i="4"/>
  <c r="AB134" i="4"/>
  <c r="AB174" i="4"/>
  <c r="Z51" i="19"/>
  <c r="M25" i="6" s="1"/>
  <c r="I25" i="6" s="1"/>
  <c r="J25" i="6" s="1"/>
  <c r="Z164" i="19"/>
  <c r="M138" i="6" s="1"/>
  <c r="I138" i="6" s="1"/>
  <c r="Z105" i="19"/>
  <c r="M79" i="6" s="1"/>
  <c r="I79" i="6" s="1"/>
  <c r="Z120" i="19"/>
  <c r="M94" i="6" s="1"/>
  <c r="I94" i="6" s="1"/>
  <c r="Z176" i="19"/>
  <c r="M150" i="6" s="1"/>
  <c r="I150" i="6" s="1"/>
  <c r="K150" i="6" s="1"/>
  <c r="Z129" i="19"/>
  <c r="M103" i="6" s="1"/>
  <c r="I103" i="6" s="1"/>
  <c r="Z122" i="19"/>
  <c r="M96" i="6" s="1"/>
  <c r="I96" i="6" s="1"/>
  <c r="H85" i="5"/>
  <c r="K85" i="5" s="1"/>
  <c r="H110" i="19"/>
  <c r="T110" i="19"/>
  <c r="V110" i="19" s="1"/>
  <c r="X110" i="19" s="1"/>
  <c r="H149" i="19"/>
  <c r="T149" i="19"/>
  <c r="V149" i="19" s="1"/>
  <c r="X149" i="19" s="1"/>
  <c r="H124" i="5"/>
  <c r="K124" i="5" s="1"/>
  <c r="T85" i="19"/>
  <c r="V85" i="19" s="1"/>
  <c r="X85" i="19" s="1"/>
  <c r="H60" i="5"/>
  <c r="K60" i="5" s="1"/>
  <c r="H85" i="19"/>
  <c r="T118" i="19"/>
  <c r="V118" i="19" s="1"/>
  <c r="X118" i="19" s="1"/>
  <c r="H118" i="19"/>
  <c r="H93" i="5"/>
  <c r="K93" i="5" s="1"/>
  <c r="T156" i="19"/>
  <c r="V156" i="19" s="1"/>
  <c r="X156" i="19" s="1"/>
  <c r="H131" i="5"/>
  <c r="K131" i="5" s="1"/>
  <c r="H156" i="19"/>
  <c r="T92" i="19"/>
  <c r="V92" i="19" s="1"/>
  <c r="X92" i="19" s="1"/>
  <c r="H92" i="19"/>
  <c r="H67" i="5"/>
  <c r="K67" i="5" s="1"/>
  <c r="T163" i="19"/>
  <c r="V163" i="19" s="1"/>
  <c r="X163" i="19" s="1"/>
  <c r="H163" i="19"/>
  <c r="H138" i="5"/>
  <c r="K138" i="5" s="1"/>
  <c r="H106" i="19"/>
  <c r="H81" i="5"/>
  <c r="K81" i="5" s="1"/>
  <c r="T106" i="19"/>
  <c r="V106" i="19" s="1"/>
  <c r="X106" i="19" s="1"/>
  <c r="T42" i="19"/>
  <c r="V42" i="19" s="1"/>
  <c r="X42" i="19" s="1"/>
  <c r="H42" i="19"/>
  <c r="H17" i="5"/>
  <c r="K17" i="5" s="1"/>
  <c r="H144" i="5"/>
  <c r="K144" i="5" s="1"/>
  <c r="H169" i="19"/>
  <c r="T169" i="19"/>
  <c r="V169" i="19" s="1"/>
  <c r="X169" i="19" s="1"/>
  <c r="H80" i="5"/>
  <c r="K80" i="5" s="1"/>
  <c r="H105" i="19"/>
  <c r="T105" i="19"/>
  <c r="V105" i="19" s="1"/>
  <c r="X105" i="19" s="1"/>
  <c r="H16" i="5"/>
  <c r="K16" i="5" s="1"/>
  <c r="H41" i="19"/>
  <c r="T41" i="19"/>
  <c r="V41" i="19" s="1"/>
  <c r="X41" i="19" s="1"/>
  <c r="H146" i="19"/>
  <c r="T146" i="19"/>
  <c r="V146" i="19" s="1"/>
  <c r="X146" i="19" s="1"/>
  <c r="H121" i="5"/>
  <c r="K121" i="5" s="1"/>
  <c r="H128" i="19"/>
  <c r="H103" i="5"/>
  <c r="K103" i="5" s="1"/>
  <c r="T128" i="19"/>
  <c r="V128" i="19" s="1"/>
  <c r="X128" i="19" s="1"/>
  <c r="T64" i="19"/>
  <c r="V64" i="19" s="1"/>
  <c r="X64" i="19" s="1"/>
  <c r="H64" i="19"/>
  <c r="H39" i="5"/>
  <c r="K39" i="5" s="1"/>
  <c r="T99" i="19"/>
  <c r="V99" i="19" s="1"/>
  <c r="X99" i="19" s="1"/>
  <c r="H74" i="5"/>
  <c r="K74" i="5" s="1"/>
  <c r="H99" i="19"/>
  <c r="H126" i="5"/>
  <c r="K126" i="5" s="1"/>
  <c r="H151" i="19"/>
  <c r="T151" i="19"/>
  <c r="V151" i="19" s="1"/>
  <c r="X151" i="19" s="1"/>
  <c r="H87" i="19"/>
  <c r="H62" i="5"/>
  <c r="K62" i="5" s="1"/>
  <c r="T87" i="19"/>
  <c r="V87" i="19" s="1"/>
  <c r="X87" i="19" s="1"/>
  <c r="Q43" i="4"/>
  <c r="S43" i="4" s="1"/>
  <c r="Z38" i="19"/>
  <c r="M12" i="6" s="1"/>
  <c r="I12" i="6" s="1"/>
  <c r="Q36" i="4"/>
  <c r="S36" i="4" s="1"/>
  <c r="Z31" i="19"/>
  <c r="M5" i="6" s="1"/>
  <c r="I5" i="6" s="1"/>
  <c r="Z114" i="19"/>
  <c r="M88" i="6" s="1"/>
  <c r="I88" i="6" s="1"/>
  <c r="T68" i="19"/>
  <c r="V68" i="19" s="1"/>
  <c r="X68" i="19" s="1"/>
  <c r="H68" i="19"/>
  <c r="H43" i="5"/>
  <c r="K43" i="5" s="1"/>
  <c r="H168" i="19"/>
  <c r="H143" i="5"/>
  <c r="K143" i="5" s="1"/>
  <c r="T168" i="19"/>
  <c r="V168" i="19" s="1"/>
  <c r="X168" i="19" s="1"/>
  <c r="Z130" i="19"/>
  <c r="M104" i="6" s="1"/>
  <c r="I104" i="6" s="1"/>
  <c r="K104" i="6" s="1"/>
  <c r="AB56" i="4"/>
  <c r="Z142" i="19"/>
  <c r="M116" i="6" s="1"/>
  <c r="I116" i="6" s="1"/>
  <c r="K116" i="6" s="1"/>
  <c r="Z90" i="19"/>
  <c r="M64" i="6" s="1"/>
  <c r="I64" i="6" s="1"/>
  <c r="K64" i="6" s="1"/>
  <c r="Z150" i="19"/>
  <c r="M124" i="6" s="1"/>
  <c r="I124" i="6" s="1"/>
  <c r="K124" i="6" s="1"/>
  <c r="Z151" i="19"/>
  <c r="M125" i="6" s="1"/>
  <c r="I125" i="6" s="1"/>
  <c r="K125" i="6" s="1"/>
  <c r="Z68" i="19"/>
  <c r="M42" i="6" s="1"/>
  <c r="I42" i="6" s="1"/>
  <c r="J42" i="6" s="1"/>
  <c r="Z162" i="19"/>
  <c r="M136" i="6" s="1"/>
  <c r="I136" i="6" s="1"/>
  <c r="J136" i="6" s="1"/>
  <c r="Z45" i="19"/>
  <c r="M19" i="6" s="1"/>
  <c r="I19" i="6" s="1"/>
  <c r="K19" i="6" s="1"/>
  <c r="Z126" i="19"/>
  <c r="M100" i="6" s="1"/>
  <c r="I100" i="6" s="1"/>
  <c r="K100" i="6" s="1"/>
  <c r="Z148" i="19"/>
  <c r="M122" i="6" s="1"/>
  <c r="I122" i="6" s="1"/>
  <c r="J122" i="6" s="1"/>
  <c r="Z108" i="19"/>
  <c r="M82" i="6" s="1"/>
  <c r="I82" i="6" s="1"/>
  <c r="Z42" i="19"/>
  <c r="M16" i="6" s="1"/>
  <c r="I16" i="6" s="1"/>
  <c r="K16" i="6" s="1"/>
  <c r="Z145" i="19"/>
  <c r="M119" i="6" s="1"/>
  <c r="I119" i="6" s="1"/>
  <c r="J119" i="6" s="1"/>
  <c r="Z154" i="19"/>
  <c r="M128" i="6" s="1"/>
  <c r="I128" i="6" s="1"/>
  <c r="J128" i="6" s="1"/>
  <c r="Z72" i="19"/>
  <c r="M46" i="6" s="1"/>
  <c r="I46" i="6" s="1"/>
  <c r="J46" i="6" s="1"/>
  <c r="Z78" i="19"/>
  <c r="M52" i="6" s="1"/>
  <c r="I52" i="6" s="1"/>
  <c r="Z91" i="19"/>
  <c r="M65" i="6" s="1"/>
  <c r="I65" i="6" s="1"/>
  <c r="T94" i="19"/>
  <c r="V94" i="19" s="1"/>
  <c r="X94" i="19" s="1"/>
  <c r="H69" i="5"/>
  <c r="K69" i="5" s="1"/>
  <c r="H94" i="19"/>
  <c r="H116" i="5"/>
  <c r="K116" i="5" s="1"/>
  <c r="T141" i="19"/>
  <c r="V141" i="19" s="1"/>
  <c r="X141" i="19" s="1"/>
  <c r="H141" i="19"/>
  <c r="H77" i="19"/>
  <c r="H52" i="5"/>
  <c r="K52" i="5" s="1"/>
  <c r="T77" i="19"/>
  <c r="V77" i="19" s="1"/>
  <c r="X77" i="19" s="1"/>
  <c r="T102" i="19"/>
  <c r="V102" i="19" s="1"/>
  <c r="X102" i="19" s="1"/>
  <c r="H102" i="19"/>
  <c r="H77" i="5"/>
  <c r="K77" i="5" s="1"/>
  <c r="H123" i="5"/>
  <c r="K123" i="5" s="1"/>
  <c r="H148" i="19"/>
  <c r="T148" i="19"/>
  <c r="V148" i="19" s="1"/>
  <c r="X148" i="19" s="1"/>
  <c r="H84" i="19"/>
  <c r="H59" i="5"/>
  <c r="K59" i="5" s="1"/>
  <c r="T84" i="19"/>
  <c r="V84" i="19" s="1"/>
  <c r="X84" i="19" s="1"/>
  <c r="H106" i="5"/>
  <c r="K106" i="5" s="1"/>
  <c r="H131" i="19"/>
  <c r="T131" i="19"/>
  <c r="V131" i="19" s="1"/>
  <c r="X131" i="19" s="1"/>
  <c r="T98" i="19"/>
  <c r="V98" i="19" s="1"/>
  <c r="X98" i="19" s="1"/>
  <c r="H73" i="5"/>
  <c r="K73" i="5" s="1"/>
  <c r="H98" i="19"/>
  <c r="H34" i="19"/>
  <c r="T34" i="19"/>
  <c r="V34" i="19" s="1"/>
  <c r="X34" i="19" s="1"/>
  <c r="H9" i="5"/>
  <c r="K9" i="5" s="1"/>
  <c r="H136" i="5"/>
  <c r="K136" i="5" s="1"/>
  <c r="H161" i="19"/>
  <c r="T161" i="19"/>
  <c r="V161" i="19" s="1"/>
  <c r="X161" i="19" s="1"/>
  <c r="H72" i="5"/>
  <c r="K72" i="5" s="1"/>
  <c r="T97" i="19"/>
  <c r="V97" i="19" s="1"/>
  <c r="X97" i="19" s="1"/>
  <c r="H97" i="19"/>
  <c r="H8" i="5"/>
  <c r="K8" i="5" s="1"/>
  <c r="H33" i="19"/>
  <c r="T33" i="19"/>
  <c r="V33" i="19" s="1"/>
  <c r="X33" i="19" s="1"/>
  <c r="H89" i="5"/>
  <c r="K89" i="5" s="1"/>
  <c r="T114" i="19"/>
  <c r="V114" i="19" s="1"/>
  <c r="X114" i="19" s="1"/>
  <c r="H114" i="19"/>
  <c r="H120" i="19"/>
  <c r="T120" i="19"/>
  <c r="V120" i="19" s="1"/>
  <c r="X120" i="19" s="1"/>
  <c r="H95" i="5"/>
  <c r="K95" i="5" s="1"/>
  <c r="H56" i="19"/>
  <c r="H31" i="5"/>
  <c r="K31" i="5" s="1"/>
  <c r="T56" i="19"/>
  <c r="V56" i="19" s="1"/>
  <c r="X56" i="19" s="1"/>
  <c r="H50" i="5"/>
  <c r="K50" i="5" s="1"/>
  <c r="H75" i="19"/>
  <c r="T75" i="19"/>
  <c r="V75" i="19" s="1"/>
  <c r="X75" i="19" s="1"/>
  <c r="T143" i="19"/>
  <c r="V143" i="19" s="1"/>
  <c r="X143" i="19" s="1"/>
  <c r="H118" i="5"/>
  <c r="K118" i="5" s="1"/>
  <c r="H143" i="19"/>
  <c r="H54" i="5"/>
  <c r="K54" i="5" s="1"/>
  <c r="H79" i="19"/>
  <c r="T79" i="19"/>
  <c r="V79" i="19" s="1"/>
  <c r="X79" i="19" s="1"/>
  <c r="AJ131" i="4"/>
  <c r="Q131" i="4"/>
  <c r="S131" i="4" s="1"/>
  <c r="J39" i="6"/>
  <c r="J90" i="6"/>
  <c r="K85" i="6"/>
  <c r="J28" i="6"/>
  <c r="J111" i="6"/>
  <c r="K111" i="6"/>
  <c r="J69" i="6"/>
  <c r="K51" i="6"/>
  <c r="K77" i="6"/>
  <c r="K84" i="6"/>
  <c r="J145" i="6"/>
  <c r="K18" i="6"/>
  <c r="K91" i="6"/>
  <c r="K71" i="6"/>
  <c r="J53" i="6"/>
  <c r="K93" i="6"/>
  <c r="K129" i="6"/>
  <c r="J26" i="6"/>
  <c r="J123" i="6"/>
  <c r="K81" i="6"/>
  <c r="J74" i="6"/>
  <c r="K113" i="6"/>
  <c r="J137" i="6"/>
  <c r="K40" i="6"/>
  <c r="J131" i="6"/>
  <c r="K127" i="6"/>
  <c r="K48" i="6"/>
  <c r="J67" i="6"/>
  <c r="Y181" i="4"/>
  <c r="J78" i="6"/>
  <c r="J101" i="6"/>
  <c r="K50" i="6"/>
  <c r="J86" i="6"/>
  <c r="K87" i="6"/>
  <c r="J24" i="6"/>
  <c r="J32" i="6"/>
  <c r="K132" i="6"/>
  <c r="Z143" i="19"/>
  <c r="M117" i="6" s="1"/>
  <c r="I117" i="6" s="1"/>
  <c r="J117" i="6" s="1"/>
  <c r="D117" i="6"/>
  <c r="Z160" i="19"/>
  <c r="M134" i="6" s="1"/>
  <c r="I134" i="6" s="1"/>
  <c r="J134" i="6" s="1"/>
  <c r="D134" i="6"/>
  <c r="Z168" i="19"/>
  <c r="M142" i="6" s="1"/>
  <c r="I142" i="6" s="1"/>
  <c r="K142" i="6" s="1"/>
  <c r="D142" i="6"/>
  <c r="Z35" i="19"/>
  <c r="M9" i="6" s="1"/>
  <c r="I9" i="6" s="1"/>
  <c r="J9" i="6" s="1"/>
  <c r="D9" i="6"/>
  <c r="G9" i="6" s="1"/>
  <c r="Z135" i="19"/>
  <c r="M109" i="6" s="1"/>
  <c r="I109" i="6" s="1"/>
  <c r="K109" i="6" s="1"/>
  <c r="D109" i="6"/>
  <c r="F25" i="6"/>
  <c r="G25" i="6" s="1"/>
  <c r="F137" i="6"/>
  <c r="F81" i="6"/>
  <c r="F129" i="6"/>
  <c r="F71" i="6"/>
  <c r="F84" i="6"/>
  <c r="F23" i="6"/>
  <c r="F145" i="6"/>
  <c r="F56" i="6"/>
  <c r="F51" i="6"/>
  <c r="F63" i="6"/>
  <c r="F138" i="6"/>
  <c r="F79" i="6"/>
  <c r="F94" i="6"/>
  <c r="Z128" i="19"/>
  <c r="M102" i="6" s="1"/>
  <c r="I102" i="6" s="1"/>
  <c r="K102" i="6" s="1"/>
  <c r="D102" i="6"/>
  <c r="F32" i="6"/>
  <c r="F143" i="6"/>
  <c r="F132" i="6"/>
  <c r="F24" i="6"/>
  <c r="Z165" i="19"/>
  <c r="M139" i="6" s="1"/>
  <c r="I139" i="6" s="1"/>
  <c r="J139" i="6" s="1"/>
  <c r="D139" i="6"/>
  <c r="Z175" i="19"/>
  <c r="M149" i="6" s="1"/>
  <c r="I149" i="6" s="1"/>
  <c r="K149" i="6" s="1"/>
  <c r="D149" i="6"/>
  <c r="Z173" i="19"/>
  <c r="M147" i="6" s="1"/>
  <c r="I147" i="6" s="1"/>
  <c r="J147" i="6" s="1"/>
  <c r="D147" i="6"/>
  <c r="Z34" i="19"/>
  <c r="M8" i="6" s="1"/>
  <c r="I8" i="6" s="1"/>
  <c r="J8" i="6" s="1"/>
  <c r="D8" i="6"/>
  <c r="F141" i="6"/>
  <c r="F58" i="6"/>
  <c r="F106" i="6"/>
  <c r="F27" i="6"/>
  <c r="F6" i="6"/>
  <c r="F124" i="6"/>
  <c r="F125" i="6"/>
  <c r="F42" i="6"/>
  <c r="F136" i="6"/>
  <c r="F19" i="6"/>
  <c r="F100" i="6"/>
  <c r="F123" i="6"/>
  <c r="F113" i="6"/>
  <c r="F66" i="6"/>
  <c r="F146" i="6"/>
  <c r="F49" i="6"/>
  <c r="F121" i="6"/>
  <c r="F47" i="6"/>
  <c r="F15" i="6"/>
  <c r="G15" i="6" s="1"/>
  <c r="Z81" i="19"/>
  <c r="M55" i="6" s="1"/>
  <c r="I55" i="6" s="1"/>
  <c r="J55" i="6" s="1"/>
  <c r="D55" i="6"/>
  <c r="G55" i="6" s="1"/>
  <c r="Z133" i="19"/>
  <c r="M107" i="6" s="1"/>
  <c r="I107" i="6" s="1"/>
  <c r="J107" i="6" s="1"/>
  <c r="D107" i="6"/>
  <c r="Z166" i="19"/>
  <c r="M140" i="6" s="1"/>
  <c r="I140" i="6" s="1"/>
  <c r="K140" i="6" s="1"/>
  <c r="D140" i="6"/>
  <c r="Z59" i="19"/>
  <c r="M33" i="6" s="1"/>
  <c r="I33" i="6" s="1"/>
  <c r="J33" i="6" s="1"/>
  <c r="D33" i="6"/>
  <c r="G33" i="6" s="1"/>
  <c r="F108" i="6"/>
  <c r="F99" i="6"/>
  <c r="F101" i="6"/>
  <c r="F131" i="6"/>
  <c r="F127" i="6"/>
  <c r="F48" i="6"/>
  <c r="F67" i="6"/>
  <c r="F41" i="6"/>
  <c r="F26" i="6"/>
  <c r="F93" i="6"/>
  <c r="F40" i="6"/>
  <c r="F120" i="6"/>
  <c r="F78" i="6"/>
  <c r="F50" i="6"/>
  <c r="Z101" i="19"/>
  <c r="M75" i="6" s="1"/>
  <c r="I75" i="6" s="1"/>
  <c r="K75" i="6" s="1"/>
  <c r="D75" i="6"/>
  <c r="G75" i="6" s="1"/>
  <c r="F54" i="6"/>
  <c r="F17" i="6"/>
  <c r="F86" i="6"/>
  <c r="F87" i="6"/>
  <c r="F115" i="6"/>
  <c r="Z136" i="19"/>
  <c r="M110" i="6" s="1"/>
  <c r="I110" i="6" s="1"/>
  <c r="K110" i="6" s="1"/>
  <c r="D110" i="6"/>
  <c r="Z152" i="19"/>
  <c r="M126" i="6" s="1"/>
  <c r="I126" i="6" s="1"/>
  <c r="K126" i="6" s="1"/>
  <c r="D126" i="6"/>
  <c r="F133" i="6"/>
  <c r="F116" i="6"/>
  <c r="F64" i="6"/>
  <c r="F74" i="6"/>
  <c r="F60" i="6"/>
  <c r="F53" i="6"/>
  <c r="F59" i="6"/>
  <c r="F148" i="6"/>
  <c r="F34" i="6"/>
  <c r="F151" i="6"/>
  <c r="F35" i="6"/>
  <c r="F10" i="6"/>
  <c r="F77" i="6"/>
  <c r="Z118" i="19"/>
  <c r="M92" i="6" s="1"/>
  <c r="I92" i="6" s="1"/>
  <c r="J92" i="6" s="1"/>
  <c r="D92" i="6"/>
  <c r="Z144" i="19"/>
  <c r="M118" i="6" s="1"/>
  <c r="I118" i="6" s="1"/>
  <c r="K118" i="6" s="1"/>
  <c r="D118" i="6"/>
  <c r="F122" i="6"/>
  <c r="F91" i="6"/>
  <c r="F18" i="6"/>
  <c r="F82" i="6"/>
  <c r="F16" i="6"/>
  <c r="H29" i="19"/>
  <c r="T29" i="19"/>
  <c r="V29" i="19" s="1"/>
  <c r="X29" i="19" s="1"/>
  <c r="B81" i="3"/>
  <c r="C81" i="3"/>
  <c r="E81" i="3"/>
  <c r="I81" i="3"/>
  <c r="Y81" i="3"/>
  <c r="B82" i="3"/>
  <c r="C82" i="3"/>
  <c r="E82" i="3"/>
  <c r="I82" i="3"/>
  <c r="Y82" i="3"/>
  <c r="B83" i="3"/>
  <c r="C83" i="3"/>
  <c r="E83" i="3"/>
  <c r="I83" i="3"/>
  <c r="Y83" i="3"/>
  <c r="B84" i="3"/>
  <c r="C84" i="3"/>
  <c r="E84" i="3"/>
  <c r="I84" i="3"/>
  <c r="Y84" i="3"/>
  <c r="B85" i="3"/>
  <c r="C85" i="3"/>
  <c r="E85" i="3"/>
  <c r="I85" i="3"/>
  <c r="Y85" i="3"/>
  <c r="B86" i="3"/>
  <c r="C86" i="3"/>
  <c r="E86" i="3"/>
  <c r="I86" i="3"/>
  <c r="Y86" i="3"/>
  <c r="B87" i="3"/>
  <c r="C87" i="3"/>
  <c r="E87" i="3"/>
  <c r="I87" i="3"/>
  <c r="Y87" i="3"/>
  <c r="B88" i="3"/>
  <c r="C88" i="3"/>
  <c r="E88" i="3"/>
  <c r="I88" i="3"/>
  <c r="Y88" i="3"/>
  <c r="B89" i="3"/>
  <c r="C89" i="3"/>
  <c r="E89" i="3"/>
  <c r="I89" i="3"/>
  <c r="Y89" i="3"/>
  <c r="B90" i="3"/>
  <c r="C90" i="3"/>
  <c r="E90" i="3"/>
  <c r="I90" i="3"/>
  <c r="Y90" i="3"/>
  <c r="B91" i="3"/>
  <c r="C91" i="3"/>
  <c r="E91" i="3"/>
  <c r="I91" i="3"/>
  <c r="Y91" i="3"/>
  <c r="B92" i="3"/>
  <c r="C92" i="3"/>
  <c r="E92" i="3"/>
  <c r="I92" i="3"/>
  <c r="Y92" i="3"/>
  <c r="B93" i="3"/>
  <c r="C93" i="3"/>
  <c r="E93" i="3"/>
  <c r="I93" i="3"/>
  <c r="Y93" i="3"/>
  <c r="B94" i="3"/>
  <c r="C94" i="3"/>
  <c r="E94" i="3"/>
  <c r="I94" i="3"/>
  <c r="Y94" i="3"/>
  <c r="B95" i="3"/>
  <c r="C95" i="3"/>
  <c r="E95" i="3"/>
  <c r="I95" i="3"/>
  <c r="Y95" i="3"/>
  <c r="B96" i="3"/>
  <c r="C96" i="3"/>
  <c r="E96" i="3"/>
  <c r="I96" i="3"/>
  <c r="Y96" i="3"/>
  <c r="B97" i="3"/>
  <c r="C97" i="3"/>
  <c r="E97" i="3"/>
  <c r="I97" i="3"/>
  <c r="Y97" i="3"/>
  <c r="B98" i="3"/>
  <c r="C98" i="3"/>
  <c r="E98" i="3"/>
  <c r="I98" i="3"/>
  <c r="Y98" i="3"/>
  <c r="B99" i="3"/>
  <c r="C99" i="3"/>
  <c r="E99" i="3"/>
  <c r="I99" i="3"/>
  <c r="Y99" i="3"/>
  <c r="B100" i="3"/>
  <c r="C100" i="3"/>
  <c r="E100" i="3"/>
  <c r="I100" i="3"/>
  <c r="Y100" i="3"/>
  <c r="B101" i="3"/>
  <c r="C101" i="3"/>
  <c r="E101" i="3"/>
  <c r="I101" i="3"/>
  <c r="Y101" i="3"/>
  <c r="B102" i="3"/>
  <c r="C102" i="3"/>
  <c r="E102" i="3"/>
  <c r="I102" i="3"/>
  <c r="Y102" i="3"/>
  <c r="B103" i="3"/>
  <c r="C103" i="3"/>
  <c r="E103" i="3"/>
  <c r="I103" i="3"/>
  <c r="Y103" i="3"/>
  <c r="B104" i="3"/>
  <c r="C104" i="3"/>
  <c r="E104" i="3"/>
  <c r="I104" i="3"/>
  <c r="Y104" i="3"/>
  <c r="B105" i="3"/>
  <c r="C105" i="3"/>
  <c r="E105" i="3"/>
  <c r="I105" i="3"/>
  <c r="Y105" i="3"/>
  <c r="B106" i="3"/>
  <c r="C106" i="3"/>
  <c r="E106" i="3"/>
  <c r="I106" i="3"/>
  <c r="Y106" i="3"/>
  <c r="B107" i="3"/>
  <c r="C107" i="3"/>
  <c r="E107" i="3"/>
  <c r="I107" i="3"/>
  <c r="Y107" i="3"/>
  <c r="B108" i="3"/>
  <c r="C108" i="3"/>
  <c r="E108" i="3"/>
  <c r="I108" i="3"/>
  <c r="Y108" i="3"/>
  <c r="B109" i="3"/>
  <c r="C109" i="3"/>
  <c r="E109" i="3"/>
  <c r="I109" i="3"/>
  <c r="Y109" i="3"/>
  <c r="B110" i="3"/>
  <c r="C110" i="3"/>
  <c r="E110" i="3"/>
  <c r="I110" i="3"/>
  <c r="Y110" i="3"/>
  <c r="B111" i="3"/>
  <c r="C111" i="3"/>
  <c r="E111" i="3"/>
  <c r="I111" i="3"/>
  <c r="Y111" i="3"/>
  <c r="B112" i="3"/>
  <c r="C112" i="3"/>
  <c r="E112" i="3"/>
  <c r="I112" i="3"/>
  <c r="Y112" i="3"/>
  <c r="B113" i="3"/>
  <c r="C113" i="3"/>
  <c r="E113" i="3"/>
  <c r="I113" i="3"/>
  <c r="Y113" i="3"/>
  <c r="B114" i="3"/>
  <c r="C114" i="3"/>
  <c r="E114" i="3"/>
  <c r="I114" i="3"/>
  <c r="Y114" i="3"/>
  <c r="B115" i="3"/>
  <c r="C115" i="3"/>
  <c r="E115" i="3"/>
  <c r="I115" i="3"/>
  <c r="Y115" i="3"/>
  <c r="B116" i="3"/>
  <c r="C116" i="3"/>
  <c r="E116" i="3"/>
  <c r="I116" i="3"/>
  <c r="Y116" i="3"/>
  <c r="B117" i="3"/>
  <c r="C117" i="3"/>
  <c r="E117" i="3"/>
  <c r="I117" i="3"/>
  <c r="Y117" i="3"/>
  <c r="B118" i="3"/>
  <c r="C118" i="3"/>
  <c r="E118" i="3"/>
  <c r="I118" i="3"/>
  <c r="Y118" i="3"/>
  <c r="B119" i="3"/>
  <c r="C119" i="3"/>
  <c r="E119" i="3"/>
  <c r="I119" i="3"/>
  <c r="Y119" i="3"/>
  <c r="B120" i="3"/>
  <c r="C120" i="3"/>
  <c r="E120" i="3"/>
  <c r="I120" i="3"/>
  <c r="Y120" i="3"/>
  <c r="B121" i="3"/>
  <c r="C121" i="3"/>
  <c r="E121" i="3"/>
  <c r="I121" i="3"/>
  <c r="Y121" i="3"/>
  <c r="B122" i="3"/>
  <c r="C122" i="3"/>
  <c r="E122" i="3"/>
  <c r="I122" i="3"/>
  <c r="Y122" i="3"/>
  <c r="B123" i="3"/>
  <c r="C123" i="3"/>
  <c r="E123" i="3"/>
  <c r="I123" i="3"/>
  <c r="Y123" i="3"/>
  <c r="B124" i="3"/>
  <c r="C124" i="3"/>
  <c r="E124" i="3"/>
  <c r="I124" i="3"/>
  <c r="Y124" i="3"/>
  <c r="B125" i="3"/>
  <c r="C125" i="3"/>
  <c r="E125" i="3"/>
  <c r="I125" i="3"/>
  <c r="Y125" i="3"/>
  <c r="B126" i="3"/>
  <c r="C126" i="3"/>
  <c r="E126" i="3"/>
  <c r="I126" i="3"/>
  <c r="Y126" i="3"/>
  <c r="B127" i="3"/>
  <c r="C127" i="3"/>
  <c r="E127" i="3"/>
  <c r="I127" i="3"/>
  <c r="Y127" i="3"/>
  <c r="B128" i="3"/>
  <c r="C128" i="3"/>
  <c r="E128" i="3"/>
  <c r="I128" i="3"/>
  <c r="Y128" i="3"/>
  <c r="B129" i="3"/>
  <c r="C129" i="3"/>
  <c r="E129" i="3"/>
  <c r="I129" i="3"/>
  <c r="Y129" i="3"/>
  <c r="B130" i="3"/>
  <c r="C130" i="3"/>
  <c r="E130" i="3"/>
  <c r="I130" i="3"/>
  <c r="Y130" i="3"/>
  <c r="B131" i="3"/>
  <c r="C131" i="3"/>
  <c r="E131" i="3"/>
  <c r="I131" i="3"/>
  <c r="Y131" i="3"/>
  <c r="B132" i="3"/>
  <c r="C132" i="3"/>
  <c r="E132" i="3"/>
  <c r="I132" i="3"/>
  <c r="Y132" i="3"/>
  <c r="B133" i="3"/>
  <c r="C133" i="3"/>
  <c r="E133" i="3"/>
  <c r="I133" i="3"/>
  <c r="Y133" i="3"/>
  <c r="B134" i="3"/>
  <c r="C134" i="3"/>
  <c r="E134" i="3"/>
  <c r="I134" i="3"/>
  <c r="Y134" i="3"/>
  <c r="B135" i="3"/>
  <c r="C135" i="3"/>
  <c r="E135" i="3"/>
  <c r="I135" i="3"/>
  <c r="Y135" i="3"/>
  <c r="B136" i="3"/>
  <c r="C136" i="3"/>
  <c r="E136" i="3"/>
  <c r="I136" i="3"/>
  <c r="Y136" i="3"/>
  <c r="B137" i="3"/>
  <c r="C137" i="3"/>
  <c r="E137" i="3"/>
  <c r="I137" i="3"/>
  <c r="Y137" i="3"/>
  <c r="B138" i="3"/>
  <c r="C138" i="3"/>
  <c r="E138" i="3"/>
  <c r="I138" i="3"/>
  <c r="Y138" i="3"/>
  <c r="B139" i="3"/>
  <c r="C139" i="3"/>
  <c r="E139" i="3"/>
  <c r="I139" i="3"/>
  <c r="Y139" i="3"/>
  <c r="B140" i="3"/>
  <c r="C140" i="3"/>
  <c r="E140" i="3"/>
  <c r="I140" i="3"/>
  <c r="Y140" i="3"/>
  <c r="B141" i="3"/>
  <c r="C141" i="3"/>
  <c r="E141" i="3"/>
  <c r="I141" i="3"/>
  <c r="Y141" i="3"/>
  <c r="B142" i="3"/>
  <c r="C142" i="3"/>
  <c r="E142" i="3"/>
  <c r="I142" i="3"/>
  <c r="Y142" i="3"/>
  <c r="B143" i="3"/>
  <c r="C143" i="3"/>
  <c r="E143" i="3"/>
  <c r="I143" i="3"/>
  <c r="Y143" i="3"/>
  <c r="B144" i="3"/>
  <c r="C144" i="3"/>
  <c r="E144" i="3"/>
  <c r="I144" i="3"/>
  <c r="Y144" i="3"/>
  <c r="B145" i="3"/>
  <c r="C145" i="3"/>
  <c r="E145" i="3"/>
  <c r="I145" i="3"/>
  <c r="Y145" i="3"/>
  <c r="B146" i="3"/>
  <c r="C146" i="3"/>
  <c r="E146" i="3"/>
  <c r="I146" i="3"/>
  <c r="Y146" i="3"/>
  <c r="B147" i="3"/>
  <c r="C147" i="3"/>
  <c r="E147" i="3"/>
  <c r="I147" i="3"/>
  <c r="Y147" i="3"/>
  <c r="B148" i="3"/>
  <c r="C148" i="3"/>
  <c r="E148" i="3"/>
  <c r="I148" i="3"/>
  <c r="Y148" i="3"/>
  <c r="B149" i="3"/>
  <c r="C149" i="3"/>
  <c r="E149" i="3"/>
  <c r="I149" i="3"/>
  <c r="Y149" i="3"/>
  <c r="B150" i="3"/>
  <c r="C150" i="3"/>
  <c r="E150" i="3"/>
  <c r="I150" i="3"/>
  <c r="Y150" i="3"/>
  <c r="B151" i="3"/>
  <c r="C151" i="3"/>
  <c r="E151" i="3"/>
  <c r="I151" i="3"/>
  <c r="Y151" i="3"/>
  <c r="B152" i="3"/>
  <c r="C152" i="3"/>
  <c r="E152" i="3"/>
  <c r="I152" i="3"/>
  <c r="Y152" i="3"/>
  <c r="B153" i="3"/>
  <c r="C153" i="3"/>
  <c r="E153" i="3"/>
  <c r="I153" i="3"/>
  <c r="Y153" i="3"/>
  <c r="B154" i="3"/>
  <c r="C154" i="3"/>
  <c r="E154" i="3"/>
  <c r="I154" i="3"/>
  <c r="Y154" i="3"/>
  <c r="B155" i="3"/>
  <c r="C155" i="3"/>
  <c r="E155" i="3"/>
  <c r="I155" i="3"/>
  <c r="Y155" i="3"/>
  <c r="B156" i="3"/>
  <c r="C156" i="3"/>
  <c r="E156" i="3"/>
  <c r="I156" i="3"/>
  <c r="Y156" i="3"/>
  <c r="B157" i="3"/>
  <c r="C157" i="3"/>
  <c r="D157" i="3"/>
  <c r="E157" i="3"/>
  <c r="F157" i="3"/>
  <c r="I157" i="3"/>
  <c r="L157" i="3"/>
  <c r="M157" i="3"/>
  <c r="Y157" i="3"/>
  <c r="B158" i="3"/>
  <c r="K158" i="3" s="1"/>
  <c r="C158" i="3"/>
  <c r="D158" i="3"/>
  <c r="E158" i="3"/>
  <c r="F158" i="3"/>
  <c r="G158" i="3"/>
  <c r="I158" i="3"/>
  <c r="J158" i="3"/>
  <c r="L158" i="3"/>
  <c r="M158" i="3"/>
  <c r="Y158" i="3"/>
  <c r="B159" i="3"/>
  <c r="N159" i="3" s="1"/>
  <c r="C159" i="3"/>
  <c r="D159" i="3"/>
  <c r="E159" i="3"/>
  <c r="F159" i="3"/>
  <c r="G159" i="3"/>
  <c r="I159" i="3"/>
  <c r="J159" i="3"/>
  <c r="K159" i="3"/>
  <c r="L159" i="3"/>
  <c r="M159" i="3"/>
  <c r="Y159" i="3"/>
  <c r="B160" i="3"/>
  <c r="K160" i="3" s="1"/>
  <c r="C160" i="3"/>
  <c r="D160" i="3"/>
  <c r="E160" i="3"/>
  <c r="F160" i="3"/>
  <c r="G160" i="3"/>
  <c r="I160" i="3"/>
  <c r="J160" i="3"/>
  <c r="L160" i="3"/>
  <c r="M160" i="3"/>
  <c r="Y160" i="3"/>
  <c r="B161" i="3"/>
  <c r="K161" i="3" s="1"/>
  <c r="C161" i="3"/>
  <c r="D161" i="3"/>
  <c r="E161" i="3"/>
  <c r="F161" i="3"/>
  <c r="G161" i="3"/>
  <c r="I161" i="3"/>
  <c r="J161" i="3"/>
  <c r="L161" i="3"/>
  <c r="M161" i="3"/>
  <c r="Y161" i="3"/>
  <c r="B162" i="3"/>
  <c r="K162" i="3" s="1"/>
  <c r="C162" i="3"/>
  <c r="D162" i="3"/>
  <c r="E162" i="3"/>
  <c r="F162" i="3"/>
  <c r="G162" i="3"/>
  <c r="I162" i="3"/>
  <c r="J162" i="3"/>
  <c r="L162" i="3"/>
  <c r="M162" i="3"/>
  <c r="Y162" i="3"/>
  <c r="B163" i="3"/>
  <c r="C163" i="3"/>
  <c r="D163" i="3"/>
  <c r="E163" i="3"/>
  <c r="F163" i="3"/>
  <c r="G163" i="3"/>
  <c r="I163" i="3"/>
  <c r="J163" i="3"/>
  <c r="L163" i="3"/>
  <c r="M163" i="3"/>
  <c r="Y163" i="3"/>
  <c r="B164" i="3"/>
  <c r="T164" i="3" s="1"/>
  <c r="C164" i="3"/>
  <c r="D164" i="3"/>
  <c r="E164" i="3"/>
  <c r="F164" i="3"/>
  <c r="G164" i="3"/>
  <c r="I164" i="3"/>
  <c r="J164" i="3"/>
  <c r="L164" i="3"/>
  <c r="M164" i="3"/>
  <c r="Y164" i="3"/>
  <c r="B165" i="3"/>
  <c r="P165" i="3" s="1"/>
  <c r="C165" i="3"/>
  <c r="D165" i="3"/>
  <c r="E165" i="3"/>
  <c r="F165" i="3"/>
  <c r="G165" i="3"/>
  <c r="I165" i="3"/>
  <c r="J165" i="3"/>
  <c r="L165" i="3"/>
  <c r="M165" i="3"/>
  <c r="Y165" i="3"/>
  <c r="B166" i="3"/>
  <c r="N166" i="3" s="1"/>
  <c r="C166" i="3"/>
  <c r="D166" i="3"/>
  <c r="E166" i="3"/>
  <c r="F166" i="3"/>
  <c r="G166" i="3"/>
  <c r="I166" i="3"/>
  <c r="J166" i="3"/>
  <c r="K166" i="3"/>
  <c r="L166" i="3"/>
  <c r="M166" i="3"/>
  <c r="Y166" i="3"/>
  <c r="B167" i="3"/>
  <c r="N167" i="3" s="1"/>
  <c r="C167" i="3"/>
  <c r="D167" i="3"/>
  <c r="E167" i="3"/>
  <c r="F167" i="3"/>
  <c r="G167" i="3"/>
  <c r="I167" i="3"/>
  <c r="J167" i="3"/>
  <c r="K167" i="3"/>
  <c r="L167" i="3"/>
  <c r="M167" i="3"/>
  <c r="Y167" i="3"/>
  <c r="B168" i="3"/>
  <c r="K168" i="3" s="1"/>
  <c r="C168" i="3"/>
  <c r="D168" i="3"/>
  <c r="E168" i="3"/>
  <c r="F168" i="3"/>
  <c r="G168" i="3"/>
  <c r="I168" i="3"/>
  <c r="J168" i="3"/>
  <c r="L168" i="3"/>
  <c r="M168" i="3"/>
  <c r="Y168" i="3"/>
  <c r="B169" i="3"/>
  <c r="K169" i="3" s="1"/>
  <c r="C169" i="3"/>
  <c r="D169" i="3"/>
  <c r="E169" i="3"/>
  <c r="F169" i="3"/>
  <c r="G169" i="3"/>
  <c r="I169" i="3"/>
  <c r="J169" i="3"/>
  <c r="L169" i="3"/>
  <c r="M169" i="3"/>
  <c r="Y169" i="3"/>
  <c r="B170" i="3"/>
  <c r="K170" i="3" s="1"/>
  <c r="C170" i="3"/>
  <c r="D170" i="3"/>
  <c r="E170" i="3"/>
  <c r="F170" i="3"/>
  <c r="G170" i="3"/>
  <c r="I170" i="3"/>
  <c r="J170" i="3"/>
  <c r="L170" i="3"/>
  <c r="M170" i="3"/>
  <c r="Y170" i="3"/>
  <c r="B171" i="3"/>
  <c r="C171" i="3"/>
  <c r="D171" i="3"/>
  <c r="E171" i="3"/>
  <c r="F171" i="3"/>
  <c r="G171" i="3"/>
  <c r="I171" i="3"/>
  <c r="J171" i="3"/>
  <c r="L171" i="3"/>
  <c r="M171" i="3"/>
  <c r="Y171" i="3"/>
  <c r="B172" i="3"/>
  <c r="T172" i="3" s="1"/>
  <c r="C172" i="3"/>
  <c r="D172" i="3"/>
  <c r="E172" i="3"/>
  <c r="F172" i="3"/>
  <c r="G172" i="3"/>
  <c r="I172" i="3"/>
  <c r="J172" i="3"/>
  <c r="L172" i="3"/>
  <c r="M172" i="3"/>
  <c r="Y172" i="3"/>
  <c r="B173" i="3"/>
  <c r="P173" i="3" s="1"/>
  <c r="C173" i="3"/>
  <c r="D173" i="3"/>
  <c r="E173" i="3"/>
  <c r="F173" i="3"/>
  <c r="G173" i="3"/>
  <c r="I173" i="3"/>
  <c r="J173" i="3"/>
  <c r="L173" i="3"/>
  <c r="M173" i="3"/>
  <c r="Y173" i="3"/>
  <c r="B174" i="3"/>
  <c r="T174" i="3" s="1"/>
  <c r="C174" i="3"/>
  <c r="D174" i="3"/>
  <c r="E174" i="3"/>
  <c r="F174" i="3"/>
  <c r="G174" i="3"/>
  <c r="I174" i="3"/>
  <c r="J174" i="3"/>
  <c r="K174" i="3"/>
  <c r="L174" i="3"/>
  <c r="M174" i="3"/>
  <c r="Y174" i="3"/>
  <c r="B175" i="3"/>
  <c r="N175" i="3" s="1"/>
  <c r="C175" i="3"/>
  <c r="D175" i="3"/>
  <c r="E175" i="3"/>
  <c r="F175" i="3"/>
  <c r="G175" i="3"/>
  <c r="I175" i="3"/>
  <c r="J175" i="3"/>
  <c r="K175" i="3"/>
  <c r="L175" i="3"/>
  <c r="M175" i="3"/>
  <c r="Y175" i="3"/>
  <c r="B176" i="3"/>
  <c r="K176" i="3" s="1"/>
  <c r="C176" i="3"/>
  <c r="D176" i="3"/>
  <c r="E176" i="3"/>
  <c r="F176" i="3"/>
  <c r="G176" i="3"/>
  <c r="I176" i="3"/>
  <c r="J176" i="3"/>
  <c r="L176" i="3"/>
  <c r="M176" i="3"/>
  <c r="Y176" i="3"/>
  <c r="B177" i="3"/>
  <c r="C177" i="3"/>
  <c r="D177" i="3"/>
  <c r="E177" i="3"/>
  <c r="F177" i="3"/>
  <c r="G177" i="3"/>
  <c r="I177" i="3"/>
  <c r="J177" i="3"/>
  <c r="L177" i="3"/>
  <c r="M177" i="3"/>
  <c r="Y177" i="3"/>
  <c r="B178" i="3"/>
  <c r="K178" i="3" s="1"/>
  <c r="C178" i="3"/>
  <c r="D178" i="3"/>
  <c r="E178" i="3"/>
  <c r="F178" i="3"/>
  <c r="G178" i="3"/>
  <c r="I178" i="3"/>
  <c r="J178" i="3"/>
  <c r="L178" i="3"/>
  <c r="M178" i="3"/>
  <c r="Y178" i="3"/>
  <c r="J106" i="3"/>
  <c r="J107" i="3"/>
  <c r="J108" i="3"/>
  <c r="J109" i="3"/>
  <c r="J110" i="3"/>
  <c r="J111" i="3"/>
  <c r="J112" i="3"/>
  <c r="J113" i="3"/>
  <c r="J114" i="3"/>
  <c r="J115" i="3"/>
  <c r="J116" i="3"/>
  <c r="J117" i="3"/>
  <c r="J118" i="3"/>
  <c r="J119" i="3"/>
  <c r="J120" i="3"/>
  <c r="J121" i="3"/>
  <c r="J122" i="3"/>
  <c r="J123" i="3"/>
  <c r="J124" i="3"/>
  <c r="J125" i="3"/>
  <c r="J126" i="3"/>
  <c r="J127" i="3"/>
  <c r="J128" i="3"/>
  <c r="J129" i="3"/>
  <c r="J130" i="3"/>
  <c r="J131" i="3"/>
  <c r="J132" i="3"/>
  <c r="J133" i="3"/>
  <c r="J134" i="3"/>
  <c r="J135" i="3"/>
  <c r="J136" i="3"/>
  <c r="J137" i="3"/>
  <c r="J138" i="3"/>
  <c r="J139" i="3"/>
  <c r="J140" i="3"/>
  <c r="J141" i="3"/>
  <c r="J142" i="3"/>
  <c r="J143" i="3"/>
  <c r="J144" i="3"/>
  <c r="J145" i="3"/>
  <c r="J146" i="3"/>
  <c r="J147" i="3"/>
  <c r="J148" i="3"/>
  <c r="J149" i="3"/>
  <c r="J150" i="3"/>
  <c r="J151" i="3"/>
  <c r="J152" i="3"/>
  <c r="J153" i="3"/>
  <c r="J154" i="3"/>
  <c r="J155" i="3"/>
  <c r="J156" i="3"/>
  <c r="G157" i="3"/>
  <c r="J157" i="3"/>
  <c r="AB153" i="5"/>
  <c r="L81" i="3"/>
  <c r="L82" i="3"/>
  <c r="L83" i="3"/>
  <c r="L84" i="3"/>
  <c r="L85" i="3"/>
  <c r="L86" i="3"/>
  <c r="L87" i="3"/>
  <c r="L88" i="3"/>
  <c r="L89" i="3"/>
  <c r="L90" i="3"/>
  <c r="L91" i="3"/>
  <c r="L92" i="3"/>
  <c r="F93" i="3"/>
  <c r="L93" i="3"/>
  <c r="L94" i="3"/>
  <c r="L95" i="3"/>
  <c r="L96" i="3"/>
  <c r="L97" i="3"/>
  <c r="L98" i="3"/>
  <c r="L99" i="3"/>
  <c r="L100" i="3"/>
  <c r="F101" i="3"/>
  <c r="L101" i="3"/>
  <c r="L102" i="3"/>
  <c r="L103" i="3"/>
  <c r="L104" i="3"/>
  <c r="L105" i="3"/>
  <c r="F106" i="3"/>
  <c r="G110" i="3"/>
  <c r="F114" i="3"/>
  <c r="L114" i="3"/>
  <c r="F115" i="3"/>
  <c r="L115" i="3"/>
  <c r="F116" i="3"/>
  <c r="L117" i="3"/>
  <c r="L118" i="3"/>
  <c r="L120" i="3"/>
  <c r="G122" i="3"/>
  <c r="L122" i="3"/>
  <c r="L124" i="3"/>
  <c r="G125" i="3"/>
  <c r="L125" i="3"/>
  <c r="L126" i="3"/>
  <c r="G128" i="3"/>
  <c r="L128" i="3"/>
  <c r="L130" i="3"/>
  <c r="G132" i="3"/>
  <c r="L132" i="3"/>
  <c r="F141" i="3"/>
  <c r="G144" i="3"/>
  <c r="G148" i="3"/>
  <c r="F151" i="3"/>
  <c r="G156" i="3"/>
  <c r="B89" i="22"/>
  <c r="C89" i="22"/>
  <c r="E89" i="22"/>
  <c r="R89" i="22"/>
  <c r="Z89" i="22" s="1"/>
  <c r="AA89" i="22" s="1"/>
  <c r="T89" i="22"/>
  <c r="U89" i="22"/>
  <c r="V89" i="22"/>
  <c r="W89" i="22"/>
  <c r="X89" i="22"/>
  <c r="Y89" i="22"/>
  <c r="B90" i="22"/>
  <c r="C90" i="22"/>
  <c r="E90" i="22"/>
  <c r="R90" i="22"/>
  <c r="T90" i="22"/>
  <c r="U90" i="22"/>
  <c r="Z90" i="22" s="1"/>
  <c r="AA90" i="22" s="1"/>
  <c r="V90" i="22"/>
  <c r="W90" i="22"/>
  <c r="X90" i="22"/>
  <c r="Y90" i="22"/>
  <c r="B91" i="22"/>
  <c r="C91" i="22"/>
  <c r="E91" i="22"/>
  <c r="R91" i="22"/>
  <c r="Z91" i="22" s="1"/>
  <c r="AA91" i="22" s="1"/>
  <c r="T91" i="22"/>
  <c r="U91" i="22"/>
  <c r="V91" i="22"/>
  <c r="W91" i="22"/>
  <c r="X91" i="22"/>
  <c r="Y91" i="22"/>
  <c r="B92" i="22"/>
  <c r="C92" i="22"/>
  <c r="E92" i="22"/>
  <c r="R92" i="22"/>
  <c r="Z92" i="22" s="1"/>
  <c r="AA92" i="22" s="1"/>
  <c r="T92" i="22"/>
  <c r="U92" i="22"/>
  <c r="V92" i="22"/>
  <c r="W92" i="22"/>
  <c r="X92" i="22"/>
  <c r="Y92" i="22"/>
  <c r="B93" i="22"/>
  <c r="C93" i="22"/>
  <c r="E93" i="22"/>
  <c r="R93" i="22"/>
  <c r="Z93" i="22" s="1"/>
  <c r="AA93" i="22" s="1"/>
  <c r="T93" i="22"/>
  <c r="U93" i="22"/>
  <c r="V93" i="22"/>
  <c r="W93" i="22"/>
  <c r="X93" i="22"/>
  <c r="Y93" i="22"/>
  <c r="B94" i="22"/>
  <c r="C94" i="22"/>
  <c r="E94" i="22"/>
  <c r="R94" i="22"/>
  <c r="T94" i="22"/>
  <c r="U94" i="22"/>
  <c r="V94" i="22"/>
  <c r="W94" i="22"/>
  <c r="X94" i="22"/>
  <c r="Y94" i="22"/>
  <c r="Z94" i="22" s="1"/>
  <c r="AA94" i="22" s="1"/>
  <c r="B95" i="22"/>
  <c r="C95" i="22"/>
  <c r="E95" i="22"/>
  <c r="R95" i="22"/>
  <c r="T95" i="22"/>
  <c r="U95" i="22"/>
  <c r="V95" i="22"/>
  <c r="W95" i="22"/>
  <c r="X95" i="22"/>
  <c r="Y95" i="22"/>
  <c r="Z95" i="22"/>
  <c r="AA95" i="22" s="1"/>
  <c r="B96" i="22"/>
  <c r="C96" i="22"/>
  <c r="E96" i="22"/>
  <c r="R96" i="22"/>
  <c r="Z96" i="22" s="1"/>
  <c r="AA96" i="22" s="1"/>
  <c r="T96" i="22"/>
  <c r="U96" i="22"/>
  <c r="V96" i="22"/>
  <c r="W96" i="22"/>
  <c r="X96" i="22"/>
  <c r="Y96" i="22"/>
  <c r="B97" i="22"/>
  <c r="C97" i="22"/>
  <c r="E97" i="22"/>
  <c r="R97" i="22"/>
  <c r="Z97" i="22" s="1"/>
  <c r="AA97" i="22" s="1"/>
  <c r="T97" i="22"/>
  <c r="U97" i="22"/>
  <c r="V97" i="22"/>
  <c r="W97" i="22"/>
  <c r="X97" i="22"/>
  <c r="Y97" i="22"/>
  <c r="B98" i="22"/>
  <c r="C98" i="22"/>
  <c r="E98" i="22"/>
  <c r="R98" i="22"/>
  <c r="T98" i="22"/>
  <c r="U98" i="22"/>
  <c r="Z98" i="22" s="1"/>
  <c r="AA98" i="22" s="1"/>
  <c r="V98" i="22"/>
  <c r="W98" i="22"/>
  <c r="X98" i="22"/>
  <c r="Y98" i="22"/>
  <c r="B99" i="22"/>
  <c r="C99" i="22"/>
  <c r="E99" i="22"/>
  <c r="R99" i="22"/>
  <c r="Z99" i="22" s="1"/>
  <c r="AA99" i="22" s="1"/>
  <c r="T99" i="22"/>
  <c r="U99" i="22"/>
  <c r="V99" i="22"/>
  <c r="W99" i="22"/>
  <c r="X99" i="22"/>
  <c r="Y99" i="22"/>
  <c r="B100" i="22"/>
  <c r="C100" i="22"/>
  <c r="E100" i="22"/>
  <c r="R100" i="22"/>
  <c r="Z100" i="22" s="1"/>
  <c r="AA100" i="22" s="1"/>
  <c r="T100" i="22"/>
  <c r="U100" i="22"/>
  <c r="V100" i="22"/>
  <c r="W100" i="22"/>
  <c r="X100" i="22"/>
  <c r="Y100" i="22"/>
  <c r="B101" i="22"/>
  <c r="C101" i="22"/>
  <c r="E101" i="22"/>
  <c r="R101" i="22"/>
  <c r="T101" i="22"/>
  <c r="Z101" i="22" s="1"/>
  <c r="AA101" i="22" s="1"/>
  <c r="U101" i="22"/>
  <c r="V101" i="22"/>
  <c r="W101" i="22"/>
  <c r="X101" i="22"/>
  <c r="Y101" i="22"/>
  <c r="B102" i="22"/>
  <c r="C102" i="22"/>
  <c r="E102" i="22"/>
  <c r="R102" i="22"/>
  <c r="T102" i="22"/>
  <c r="U102" i="22"/>
  <c r="V102" i="22"/>
  <c r="Z102" i="22" s="1"/>
  <c r="AA102" i="22" s="1"/>
  <c r="W102" i="22"/>
  <c r="X102" i="22"/>
  <c r="Y102" i="22"/>
  <c r="B103" i="22"/>
  <c r="C103" i="22"/>
  <c r="E103" i="22"/>
  <c r="R103" i="22"/>
  <c r="T103" i="22"/>
  <c r="U103" i="22"/>
  <c r="V103" i="22"/>
  <c r="W103" i="22"/>
  <c r="X103" i="22"/>
  <c r="Y103" i="22"/>
  <c r="Z103" i="22"/>
  <c r="AA103" i="22" s="1"/>
  <c r="B104" i="22"/>
  <c r="C104" i="22"/>
  <c r="E104" i="22"/>
  <c r="R104" i="22"/>
  <c r="Z104" i="22" s="1"/>
  <c r="AA104" i="22" s="1"/>
  <c r="T104" i="22"/>
  <c r="U104" i="22"/>
  <c r="V104" i="22"/>
  <c r="W104" i="22"/>
  <c r="X104" i="22"/>
  <c r="Y104" i="22"/>
  <c r="B105" i="22"/>
  <c r="C105" i="22"/>
  <c r="E105" i="22"/>
  <c r="R105" i="22"/>
  <c r="Z105" i="22" s="1"/>
  <c r="AA105" i="22" s="1"/>
  <c r="T105" i="22"/>
  <c r="U105" i="22"/>
  <c r="V105" i="22"/>
  <c r="W105" i="22"/>
  <c r="X105" i="22"/>
  <c r="Y105" i="22"/>
  <c r="B106" i="22"/>
  <c r="C106" i="22"/>
  <c r="E106" i="22"/>
  <c r="R106" i="22"/>
  <c r="T106" i="22"/>
  <c r="U106" i="22"/>
  <c r="Z106" i="22" s="1"/>
  <c r="AA106" i="22" s="1"/>
  <c r="V106" i="22"/>
  <c r="W106" i="22"/>
  <c r="X106" i="22"/>
  <c r="Y106" i="22"/>
  <c r="B107" i="22"/>
  <c r="C107" i="22"/>
  <c r="E107" i="22"/>
  <c r="R107" i="22"/>
  <c r="Z107" i="22" s="1"/>
  <c r="AA107" i="22" s="1"/>
  <c r="T107" i="22"/>
  <c r="U107" i="22"/>
  <c r="V107" i="22"/>
  <c r="W107" i="22"/>
  <c r="X107" i="22"/>
  <c r="Y107" i="22"/>
  <c r="B108" i="22"/>
  <c r="C108" i="22"/>
  <c r="E108" i="22"/>
  <c r="R108" i="22"/>
  <c r="Z108" i="22" s="1"/>
  <c r="AA108" i="22" s="1"/>
  <c r="T108" i="22"/>
  <c r="U108" i="22"/>
  <c r="V108" i="22"/>
  <c r="W108" i="22"/>
  <c r="X108" i="22"/>
  <c r="Y108" i="22"/>
  <c r="B109" i="22"/>
  <c r="C109" i="22"/>
  <c r="E109" i="22"/>
  <c r="R109" i="22"/>
  <c r="T109" i="22"/>
  <c r="Z109" i="22" s="1"/>
  <c r="AA109" i="22" s="1"/>
  <c r="U109" i="22"/>
  <c r="V109" i="22"/>
  <c r="W109" i="22"/>
  <c r="X109" i="22"/>
  <c r="Y109" i="22"/>
  <c r="B110" i="22"/>
  <c r="C110" i="22"/>
  <c r="E110" i="22"/>
  <c r="R110" i="22"/>
  <c r="T110" i="22"/>
  <c r="U110" i="22"/>
  <c r="V110" i="22"/>
  <c r="Z110" i="22" s="1"/>
  <c r="AA110" i="22" s="1"/>
  <c r="W110" i="22"/>
  <c r="X110" i="22"/>
  <c r="Y110" i="22"/>
  <c r="B111" i="22"/>
  <c r="C111" i="22"/>
  <c r="E111" i="22"/>
  <c r="R111" i="22"/>
  <c r="T111" i="22"/>
  <c r="U111" i="22"/>
  <c r="V111" i="22"/>
  <c r="W111" i="22"/>
  <c r="X111" i="22"/>
  <c r="Y111" i="22"/>
  <c r="Z111" i="22"/>
  <c r="AA111" i="22" s="1"/>
  <c r="B112" i="22"/>
  <c r="C112" i="22"/>
  <c r="E112" i="22"/>
  <c r="R112" i="22"/>
  <c r="Z112" i="22" s="1"/>
  <c r="AA112" i="22" s="1"/>
  <c r="T112" i="22"/>
  <c r="U112" i="22"/>
  <c r="V112" i="22"/>
  <c r="W112" i="22"/>
  <c r="X112" i="22"/>
  <c r="Y112" i="22"/>
  <c r="B113" i="22"/>
  <c r="C113" i="22"/>
  <c r="E113" i="22"/>
  <c r="R113" i="22"/>
  <c r="Z113" i="22" s="1"/>
  <c r="AA113" i="22" s="1"/>
  <c r="T113" i="22"/>
  <c r="U113" i="22"/>
  <c r="V113" i="22"/>
  <c r="W113" i="22"/>
  <c r="X113" i="22"/>
  <c r="Y113" i="22"/>
  <c r="B114" i="22"/>
  <c r="C114" i="22"/>
  <c r="E114" i="22"/>
  <c r="R114" i="22"/>
  <c r="T114" i="22"/>
  <c r="U114" i="22"/>
  <c r="Z114" i="22" s="1"/>
  <c r="AA114" i="22" s="1"/>
  <c r="V114" i="22"/>
  <c r="W114" i="22"/>
  <c r="X114" i="22"/>
  <c r="Y114" i="22"/>
  <c r="B115" i="22"/>
  <c r="C115" i="22"/>
  <c r="E115" i="22"/>
  <c r="R115" i="22"/>
  <c r="Z115" i="22" s="1"/>
  <c r="AA115" i="22" s="1"/>
  <c r="T115" i="22"/>
  <c r="U115" i="22"/>
  <c r="V115" i="22"/>
  <c r="W115" i="22"/>
  <c r="X115" i="22"/>
  <c r="Y115" i="22"/>
  <c r="B116" i="22"/>
  <c r="C116" i="22"/>
  <c r="E116" i="22"/>
  <c r="R116" i="22"/>
  <c r="Z116" i="22" s="1"/>
  <c r="AA116" i="22" s="1"/>
  <c r="T116" i="22"/>
  <c r="U116" i="22"/>
  <c r="V116" i="22"/>
  <c r="W116" i="22"/>
  <c r="X116" i="22"/>
  <c r="Y116" i="22"/>
  <c r="B117" i="22"/>
  <c r="C117" i="22"/>
  <c r="E117" i="22"/>
  <c r="R117" i="22"/>
  <c r="T117" i="22"/>
  <c r="Z117" i="22" s="1"/>
  <c r="AA117" i="22" s="1"/>
  <c r="U117" i="22"/>
  <c r="V117" i="22"/>
  <c r="W117" i="22"/>
  <c r="X117" i="22"/>
  <c r="Y117" i="22"/>
  <c r="B118" i="22"/>
  <c r="C118" i="22"/>
  <c r="E118" i="22"/>
  <c r="R118" i="22"/>
  <c r="T118" i="22"/>
  <c r="U118" i="22"/>
  <c r="V118" i="22"/>
  <c r="Z118" i="22" s="1"/>
  <c r="AA118" i="22" s="1"/>
  <c r="W118" i="22"/>
  <c r="X118" i="22"/>
  <c r="Y118" i="22"/>
  <c r="B119" i="22"/>
  <c r="C119" i="22"/>
  <c r="E119" i="22"/>
  <c r="R119" i="22"/>
  <c r="T119" i="22"/>
  <c r="U119" i="22"/>
  <c r="V119" i="22"/>
  <c r="W119" i="22"/>
  <c r="X119" i="22"/>
  <c r="Y119" i="22"/>
  <c r="Z119" i="22"/>
  <c r="AA119" i="22" s="1"/>
  <c r="B120" i="22"/>
  <c r="C120" i="22"/>
  <c r="E120" i="22"/>
  <c r="R120" i="22"/>
  <c r="Z120" i="22" s="1"/>
  <c r="AA120" i="22" s="1"/>
  <c r="T120" i="22"/>
  <c r="U120" i="22"/>
  <c r="V120" i="22"/>
  <c r="W120" i="22"/>
  <c r="X120" i="22"/>
  <c r="Y120" i="22"/>
  <c r="B121" i="22"/>
  <c r="C121" i="22"/>
  <c r="E121" i="22"/>
  <c r="R121" i="22"/>
  <c r="Z121" i="22" s="1"/>
  <c r="AA121" i="22" s="1"/>
  <c r="T121" i="22"/>
  <c r="U121" i="22"/>
  <c r="V121" i="22"/>
  <c r="W121" i="22"/>
  <c r="X121" i="22"/>
  <c r="Y121" i="22"/>
  <c r="B122" i="22"/>
  <c r="C122" i="22"/>
  <c r="E122" i="22"/>
  <c r="R122" i="22"/>
  <c r="T122" i="22"/>
  <c r="U122" i="22"/>
  <c r="Z122" i="22" s="1"/>
  <c r="AA122" i="22" s="1"/>
  <c r="V122" i="22"/>
  <c r="W122" i="22"/>
  <c r="X122" i="22"/>
  <c r="Y122" i="22"/>
  <c r="B123" i="22"/>
  <c r="C123" i="22"/>
  <c r="E123" i="22"/>
  <c r="R123" i="22"/>
  <c r="Z123" i="22" s="1"/>
  <c r="AA123" i="22" s="1"/>
  <c r="T123" i="22"/>
  <c r="U123" i="22"/>
  <c r="V123" i="22"/>
  <c r="W123" i="22"/>
  <c r="X123" i="22"/>
  <c r="Y123" i="22"/>
  <c r="B124" i="22"/>
  <c r="C124" i="22"/>
  <c r="E124" i="22"/>
  <c r="R124" i="22"/>
  <c r="Z124" i="22" s="1"/>
  <c r="AA124" i="22" s="1"/>
  <c r="T124" i="22"/>
  <c r="U124" i="22"/>
  <c r="V124" i="22"/>
  <c r="W124" i="22"/>
  <c r="X124" i="22"/>
  <c r="Y124" i="22"/>
  <c r="B125" i="22"/>
  <c r="C125" i="22"/>
  <c r="E125" i="22"/>
  <c r="R125" i="22"/>
  <c r="T125" i="22"/>
  <c r="Z125" i="22" s="1"/>
  <c r="AA125" i="22" s="1"/>
  <c r="U125" i="22"/>
  <c r="V125" i="22"/>
  <c r="W125" i="22"/>
  <c r="X125" i="22"/>
  <c r="Y125" i="22"/>
  <c r="B126" i="22"/>
  <c r="C126" i="22"/>
  <c r="E126" i="22"/>
  <c r="R126" i="22"/>
  <c r="T126" i="22"/>
  <c r="U126" i="22"/>
  <c r="V126" i="22"/>
  <c r="Z126" i="22" s="1"/>
  <c r="AA126" i="22" s="1"/>
  <c r="W126" i="22"/>
  <c r="X126" i="22"/>
  <c r="Y126" i="22"/>
  <c r="B127" i="22"/>
  <c r="C127" i="22"/>
  <c r="E127" i="22"/>
  <c r="R127" i="22"/>
  <c r="T127" i="22"/>
  <c r="U127" i="22"/>
  <c r="V127" i="22"/>
  <c r="W127" i="22"/>
  <c r="X127" i="22"/>
  <c r="Y127" i="22"/>
  <c r="Z127" i="22"/>
  <c r="AA127" i="22" s="1"/>
  <c r="B128" i="22"/>
  <c r="C128" i="22"/>
  <c r="E128" i="22"/>
  <c r="R128" i="22"/>
  <c r="Z128" i="22" s="1"/>
  <c r="AA128" i="22" s="1"/>
  <c r="T128" i="22"/>
  <c r="U128" i="22"/>
  <c r="V128" i="22"/>
  <c r="W128" i="22"/>
  <c r="X128" i="22"/>
  <c r="Y128" i="22"/>
  <c r="B129" i="22"/>
  <c r="C129" i="22"/>
  <c r="E129" i="22"/>
  <c r="R129" i="22"/>
  <c r="T129" i="22"/>
  <c r="Z129" i="22" s="1"/>
  <c r="AA129" i="22" s="1"/>
  <c r="U129" i="22"/>
  <c r="V129" i="22"/>
  <c r="W129" i="22"/>
  <c r="X129" i="22"/>
  <c r="Y129" i="22"/>
  <c r="B130" i="22"/>
  <c r="C130" i="22"/>
  <c r="E130" i="22"/>
  <c r="R130" i="22"/>
  <c r="T130" i="22"/>
  <c r="U130" i="22"/>
  <c r="Z130" i="22" s="1"/>
  <c r="AA130" i="22" s="1"/>
  <c r="V130" i="22"/>
  <c r="W130" i="22"/>
  <c r="X130" i="22"/>
  <c r="Y130" i="22"/>
  <c r="B131" i="22"/>
  <c r="C131" i="22"/>
  <c r="E131" i="22"/>
  <c r="R131" i="22"/>
  <c r="Z131" i="22" s="1"/>
  <c r="AA131" i="22" s="1"/>
  <c r="T131" i="22"/>
  <c r="U131" i="22"/>
  <c r="V131" i="22"/>
  <c r="W131" i="22"/>
  <c r="X131" i="22"/>
  <c r="Y131" i="22"/>
  <c r="B132" i="22"/>
  <c r="C132" i="22"/>
  <c r="E132" i="22"/>
  <c r="R132" i="22"/>
  <c r="Z132" i="22" s="1"/>
  <c r="AA132" i="22" s="1"/>
  <c r="T132" i="22"/>
  <c r="U132" i="22"/>
  <c r="V132" i="22"/>
  <c r="W132" i="22"/>
  <c r="X132" i="22"/>
  <c r="Y132" i="22"/>
  <c r="B133" i="22"/>
  <c r="C133" i="22"/>
  <c r="E133" i="22"/>
  <c r="R133" i="22"/>
  <c r="T133" i="22"/>
  <c r="U133" i="22"/>
  <c r="Z133" i="22" s="1"/>
  <c r="AA133" i="22" s="1"/>
  <c r="V133" i="22"/>
  <c r="W133" i="22"/>
  <c r="X133" i="22"/>
  <c r="Y133" i="22"/>
  <c r="B134" i="22"/>
  <c r="C134" i="22"/>
  <c r="E134" i="22"/>
  <c r="R134" i="22"/>
  <c r="T134" i="22"/>
  <c r="U134" i="22"/>
  <c r="V134" i="22"/>
  <c r="Z134" i="22" s="1"/>
  <c r="AA134" i="22" s="1"/>
  <c r="W134" i="22"/>
  <c r="X134" i="22"/>
  <c r="Y134" i="22"/>
  <c r="B135" i="22"/>
  <c r="C135" i="22"/>
  <c r="E135" i="22"/>
  <c r="R135" i="22"/>
  <c r="T135" i="22"/>
  <c r="U135" i="22"/>
  <c r="V135" i="22"/>
  <c r="W135" i="22"/>
  <c r="X135" i="22"/>
  <c r="Y135" i="22"/>
  <c r="Z135" i="22"/>
  <c r="AA135" i="22" s="1"/>
  <c r="B136" i="22"/>
  <c r="C136" i="22"/>
  <c r="E136" i="22"/>
  <c r="R136" i="22"/>
  <c r="Z136" i="22" s="1"/>
  <c r="AA136" i="22" s="1"/>
  <c r="T136" i="22"/>
  <c r="U136" i="22"/>
  <c r="V136" i="22"/>
  <c r="W136" i="22"/>
  <c r="X136" i="22"/>
  <c r="Y136" i="22"/>
  <c r="B137" i="22"/>
  <c r="C137" i="22"/>
  <c r="E137" i="22"/>
  <c r="R137" i="22"/>
  <c r="T137" i="22"/>
  <c r="Z137" i="22" s="1"/>
  <c r="AA137" i="22" s="1"/>
  <c r="U137" i="22"/>
  <c r="V137" i="22"/>
  <c r="W137" i="22"/>
  <c r="X137" i="22"/>
  <c r="Y137" i="22"/>
  <c r="B138" i="22"/>
  <c r="C138" i="22"/>
  <c r="E138" i="22"/>
  <c r="R138" i="22"/>
  <c r="T138" i="22"/>
  <c r="U138" i="22"/>
  <c r="Z138" i="22" s="1"/>
  <c r="AA138" i="22" s="1"/>
  <c r="V138" i="22"/>
  <c r="W138" i="22"/>
  <c r="X138" i="22"/>
  <c r="Y138" i="22"/>
  <c r="B139" i="22"/>
  <c r="C139" i="22"/>
  <c r="E139" i="22"/>
  <c r="R139" i="22"/>
  <c r="Z139" i="22" s="1"/>
  <c r="AA139" i="22" s="1"/>
  <c r="T139" i="22"/>
  <c r="U139" i="22"/>
  <c r="V139" i="22"/>
  <c r="W139" i="22"/>
  <c r="X139" i="22"/>
  <c r="Y139" i="22"/>
  <c r="B140" i="22"/>
  <c r="C140" i="22"/>
  <c r="E140" i="22"/>
  <c r="R140" i="22"/>
  <c r="Z140" i="22" s="1"/>
  <c r="AA140" i="22" s="1"/>
  <c r="T140" i="22"/>
  <c r="U140" i="22"/>
  <c r="V140" i="22"/>
  <c r="W140" i="22"/>
  <c r="X140" i="22"/>
  <c r="Y140" i="22"/>
  <c r="B141" i="22"/>
  <c r="C141" i="22"/>
  <c r="E141" i="22"/>
  <c r="R141" i="22"/>
  <c r="T141" i="22"/>
  <c r="U141" i="22"/>
  <c r="Z141" i="22" s="1"/>
  <c r="AA141" i="22" s="1"/>
  <c r="V141" i="22"/>
  <c r="W141" i="22"/>
  <c r="X141" i="22"/>
  <c r="Y141" i="22"/>
  <c r="B142" i="22"/>
  <c r="C142" i="22"/>
  <c r="E142" i="22"/>
  <c r="R142" i="22"/>
  <c r="T142" i="22"/>
  <c r="U142" i="22"/>
  <c r="V142" i="22"/>
  <c r="W142" i="22"/>
  <c r="X142" i="22"/>
  <c r="Y142" i="22"/>
  <c r="Z142" i="22" s="1"/>
  <c r="AA142" i="22" s="1"/>
  <c r="B143" i="22"/>
  <c r="C143" i="22"/>
  <c r="E143" i="22"/>
  <c r="R143" i="22"/>
  <c r="T143" i="22"/>
  <c r="U143" i="22"/>
  <c r="V143" i="22"/>
  <c r="W143" i="22"/>
  <c r="X143" i="22"/>
  <c r="Y143" i="22"/>
  <c r="Z143" i="22"/>
  <c r="AA143" i="22" s="1"/>
  <c r="B144" i="22"/>
  <c r="C144" i="22"/>
  <c r="E144" i="22"/>
  <c r="R144" i="22"/>
  <c r="Z144" i="22" s="1"/>
  <c r="AA144" i="22" s="1"/>
  <c r="T144" i="22"/>
  <c r="U144" i="22"/>
  <c r="V144" i="22"/>
  <c r="W144" i="22"/>
  <c r="X144" i="22"/>
  <c r="Y144" i="22"/>
  <c r="B145" i="22"/>
  <c r="C145" i="22"/>
  <c r="E145" i="22"/>
  <c r="R145" i="22"/>
  <c r="Z145" i="22" s="1"/>
  <c r="AA145" i="22" s="1"/>
  <c r="T145" i="22"/>
  <c r="U145" i="22"/>
  <c r="V145" i="22"/>
  <c r="W145" i="22"/>
  <c r="X145" i="22"/>
  <c r="Y145" i="22"/>
  <c r="B146" i="22"/>
  <c r="C146" i="22"/>
  <c r="E146" i="22"/>
  <c r="R146" i="22"/>
  <c r="T146" i="22"/>
  <c r="U146" i="22"/>
  <c r="Z146" i="22" s="1"/>
  <c r="AA146" i="22" s="1"/>
  <c r="V146" i="22"/>
  <c r="W146" i="22"/>
  <c r="X146" i="22"/>
  <c r="Y146" i="22"/>
  <c r="B147" i="22"/>
  <c r="C147" i="22"/>
  <c r="E147" i="22"/>
  <c r="R147" i="22"/>
  <c r="Z147" i="22" s="1"/>
  <c r="AA147" i="22" s="1"/>
  <c r="T147" i="22"/>
  <c r="U147" i="22"/>
  <c r="V147" i="22"/>
  <c r="W147" i="22"/>
  <c r="X147" i="22"/>
  <c r="Y147" i="22"/>
  <c r="B148" i="22"/>
  <c r="C148" i="22"/>
  <c r="E148" i="22"/>
  <c r="R148" i="22"/>
  <c r="Z148" i="22" s="1"/>
  <c r="AA148" i="22" s="1"/>
  <c r="T148" i="22"/>
  <c r="U148" i="22"/>
  <c r="V148" i="22"/>
  <c r="W148" i="22"/>
  <c r="X148" i="22"/>
  <c r="Y148" i="22"/>
  <c r="B149" i="22"/>
  <c r="C149" i="22"/>
  <c r="E149" i="22"/>
  <c r="R149" i="22"/>
  <c r="T149" i="22"/>
  <c r="U149" i="22"/>
  <c r="Z149" i="22" s="1"/>
  <c r="AA149" i="22" s="1"/>
  <c r="V149" i="22"/>
  <c r="W149" i="22"/>
  <c r="X149" i="22"/>
  <c r="Y149" i="22"/>
  <c r="B150" i="22"/>
  <c r="C150" i="22"/>
  <c r="E150" i="22"/>
  <c r="R150" i="22"/>
  <c r="T150" i="22"/>
  <c r="U150" i="22"/>
  <c r="V150" i="22"/>
  <c r="W150" i="22"/>
  <c r="X150" i="22"/>
  <c r="Y150" i="22"/>
  <c r="Z150" i="22" s="1"/>
  <c r="AA150" i="22" s="1"/>
  <c r="B151" i="22"/>
  <c r="C151" i="22"/>
  <c r="E151" i="22"/>
  <c r="R151" i="22"/>
  <c r="T151" i="22"/>
  <c r="U151" i="22"/>
  <c r="V151" i="22"/>
  <c r="W151" i="22"/>
  <c r="X151" i="22"/>
  <c r="Y151" i="22"/>
  <c r="Z151" i="22"/>
  <c r="AA151" i="22" s="1"/>
  <c r="B152" i="22"/>
  <c r="C152" i="22"/>
  <c r="E152" i="22"/>
  <c r="R152" i="22"/>
  <c r="Z152" i="22" s="1"/>
  <c r="AA152" i="22" s="1"/>
  <c r="T152" i="22"/>
  <c r="U152" i="22"/>
  <c r="V152" i="22"/>
  <c r="W152" i="22"/>
  <c r="X152" i="22"/>
  <c r="Y152" i="22"/>
  <c r="B153" i="22"/>
  <c r="C153" i="22"/>
  <c r="E153" i="22"/>
  <c r="R153" i="22"/>
  <c r="Z153" i="22" s="1"/>
  <c r="AA153" i="22" s="1"/>
  <c r="T153" i="22"/>
  <c r="U153" i="22"/>
  <c r="V153" i="22"/>
  <c r="W153" i="22"/>
  <c r="X153" i="22"/>
  <c r="Y153" i="22"/>
  <c r="B154" i="22"/>
  <c r="C154" i="22"/>
  <c r="E154" i="22"/>
  <c r="R154" i="22"/>
  <c r="T154" i="22"/>
  <c r="U154" i="22"/>
  <c r="Z154" i="22" s="1"/>
  <c r="AA154" i="22" s="1"/>
  <c r="V154" i="22"/>
  <c r="W154" i="22"/>
  <c r="X154" i="22"/>
  <c r="Y154" i="22"/>
  <c r="B155" i="22"/>
  <c r="C155" i="22"/>
  <c r="E155" i="22"/>
  <c r="R155" i="22"/>
  <c r="Z155" i="22" s="1"/>
  <c r="AA155" i="22" s="1"/>
  <c r="T155" i="22"/>
  <c r="U155" i="22"/>
  <c r="V155" i="22"/>
  <c r="W155" i="22"/>
  <c r="X155" i="22"/>
  <c r="Y155" i="22"/>
  <c r="B156" i="22"/>
  <c r="C156" i="22"/>
  <c r="E156" i="22"/>
  <c r="R156" i="22"/>
  <c r="Z156" i="22" s="1"/>
  <c r="AA156" i="22" s="1"/>
  <c r="T156" i="22"/>
  <c r="U156" i="22"/>
  <c r="V156" i="22"/>
  <c r="W156" i="22"/>
  <c r="X156" i="22"/>
  <c r="Y156" i="22"/>
  <c r="B157" i="22"/>
  <c r="C157" i="22"/>
  <c r="E157" i="22"/>
  <c r="R157" i="22"/>
  <c r="T157" i="22"/>
  <c r="U157" i="22"/>
  <c r="Z157" i="22" s="1"/>
  <c r="AA157" i="22" s="1"/>
  <c r="V157" i="22"/>
  <c r="W157" i="22"/>
  <c r="X157" i="22"/>
  <c r="Y157" i="22"/>
  <c r="B158" i="22"/>
  <c r="C158" i="22"/>
  <c r="E158" i="22"/>
  <c r="R158" i="22"/>
  <c r="T158" i="22"/>
  <c r="U158" i="22"/>
  <c r="V158" i="22"/>
  <c r="W158" i="22"/>
  <c r="X158" i="22"/>
  <c r="Y158" i="22"/>
  <c r="Z158" i="22" s="1"/>
  <c r="AA158" i="22" s="1"/>
  <c r="B159" i="22"/>
  <c r="C159" i="22"/>
  <c r="E159" i="22"/>
  <c r="R159" i="22"/>
  <c r="T159" i="22"/>
  <c r="U159" i="22"/>
  <c r="V159" i="22"/>
  <c r="W159" i="22"/>
  <c r="X159" i="22"/>
  <c r="Y159" i="22"/>
  <c r="Z159" i="22"/>
  <c r="AA159" i="22" s="1"/>
  <c r="B160" i="22"/>
  <c r="C160" i="22"/>
  <c r="E160" i="22"/>
  <c r="R160" i="22"/>
  <c r="Z160" i="22" s="1"/>
  <c r="AA160" i="22" s="1"/>
  <c r="T160" i="22"/>
  <c r="U160" i="22"/>
  <c r="V160" i="22"/>
  <c r="W160" i="22"/>
  <c r="X160" i="22"/>
  <c r="Y160" i="22"/>
  <c r="B161" i="22"/>
  <c r="C161" i="22"/>
  <c r="E161" i="22"/>
  <c r="R161" i="22"/>
  <c r="Z161" i="22" s="1"/>
  <c r="AA161" i="22" s="1"/>
  <c r="T161" i="22"/>
  <c r="U161" i="22"/>
  <c r="V161" i="22"/>
  <c r="W161" i="22"/>
  <c r="X161" i="22"/>
  <c r="Y161" i="22"/>
  <c r="B162" i="22"/>
  <c r="C162" i="22"/>
  <c r="E162" i="22"/>
  <c r="R162" i="22"/>
  <c r="T162" i="22"/>
  <c r="U162" i="22"/>
  <c r="Z162" i="22" s="1"/>
  <c r="AA162" i="22" s="1"/>
  <c r="V162" i="22"/>
  <c r="W162" i="22"/>
  <c r="X162" i="22"/>
  <c r="Y162" i="22"/>
  <c r="B163" i="22"/>
  <c r="C163" i="22"/>
  <c r="E163" i="22"/>
  <c r="R163" i="22"/>
  <c r="Z163" i="22" s="1"/>
  <c r="AA163" i="22" s="1"/>
  <c r="T163" i="22"/>
  <c r="U163" i="22"/>
  <c r="V163" i="22"/>
  <c r="W163" i="22"/>
  <c r="X163" i="22"/>
  <c r="Y163" i="22"/>
  <c r="B164" i="22"/>
  <c r="C164" i="22"/>
  <c r="E164" i="22"/>
  <c r="R164" i="22"/>
  <c r="Z164" i="22" s="1"/>
  <c r="AA164" i="22" s="1"/>
  <c r="T164" i="22"/>
  <c r="U164" i="22"/>
  <c r="V164" i="22"/>
  <c r="W164" i="22"/>
  <c r="X164" i="22"/>
  <c r="Y164" i="22"/>
  <c r="B165" i="22"/>
  <c r="C165" i="22"/>
  <c r="E165" i="22"/>
  <c r="R165" i="22"/>
  <c r="T165" i="22"/>
  <c r="U165" i="22"/>
  <c r="Z165" i="22" s="1"/>
  <c r="AA165" i="22" s="1"/>
  <c r="V165" i="22"/>
  <c r="W165" i="22"/>
  <c r="X165" i="22"/>
  <c r="Y165" i="22"/>
  <c r="B166" i="22"/>
  <c r="C166" i="22"/>
  <c r="E166" i="22"/>
  <c r="R166" i="22"/>
  <c r="T166" i="22"/>
  <c r="U166" i="22"/>
  <c r="V166" i="22"/>
  <c r="W166" i="22"/>
  <c r="X166" i="22"/>
  <c r="Y166" i="22"/>
  <c r="Z166" i="22" s="1"/>
  <c r="AA166" i="22" s="1"/>
  <c r="B167" i="22"/>
  <c r="C167" i="22"/>
  <c r="E167" i="22"/>
  <c r="R167" i="22"/>
  <c r="T167" i="22"/>
  <c r="U167" i="22"/>
  <c r="V167" i="22"/>
  <c r="W167" i="22"/>
  <c r="X167" i="22"/>
  <c r="Y167" i="22"/>
  <c r="Z167" i="22"/>
  <c r="AA167" i="22" s="1"/>
  <c r="B168" i="22"/>
  <c r="C168" i="22"/>
  <c r="E168" i="22"/>
  <c r="R168" i="22"/>
  <c r="Z168" i="22" s="1"/>
  <c r="AA168" i="22" s="1"/>
  <c r="T168" i="22"/>
  <c r="U168" i="22"/>
  <c r="V168" i="22"/>
  <c r="W168" i="22"/>
  <c r="X168" i="22"/>
  <c r="Y168" i="22"/>
  <c r="B169" i="22"/>
  <c r="C169" i="22"/>
  <c r="E169" i="22"/>
  <c r="R169" i="22"/>
  <c r="Z169" i="22" s="1"/>
  <c r="AA169" i="22" s="1"/>
  <c r="T169" i="22"/>
  <c r="U169" i="22"/>
  <c r="V169" i="22"/>
  <c r="W169" i="22"/>
  <c r="X169" i="22"/>
  <c r="Y169" i="22"/>
  <c r="B170" i="22"/>
  <c r="C170" i="22"/>
  <c r="E170" i="22"/>
  <c r="R170" i="22"/>
  <c r="T170" i="22"/>
  <c r="U170" i="22"/>
  <c r="Z170" i="22" s="1"/>
  <c r="AA170" i="22" s="1"/>
  <c r="V170" i="22"/>
  <c r="W170" i="22"/>
  <c r="X170" i="22"/>
  <c r="Y170" i="22"/>
  <c r="B171" i="22"/>
  <c r="C171" i="22"/>
  <c r="E171" i="22"/>
  <c r="R171" i="22"/>
  <c r="Z171" i="22" s="1"/>
  <c r="AA171" i="22" s="1"/>
  <c r="T171" i="22"/>
  <c r="U171" i="22"/>
  <c r="V171" i="22"/>
  <c r="W171" i="22"/>
  <c r="X171" i="22"/>
  <c r="Y171" i="22"/>
  <c r="B172" i="22"/>
  <c r="C172" i="22"/>
  <c r="E172" i="22"/>
  <c r="R172" i="22"/>
  <c r="Z172" i="22" s="1"/>
  <c r="AA172" i="22" s="1"/>
  <c r="T172" i="22"/>
  <c r="U172" i="22"/>
  <c r="V172" i="22"/>
  <c r="W172" i="22"/>
  <c r="X172" i="22"/>
  <c r="Y172" i="22"/>
  <c r="B173" i="22"/>
  <c r="C173" i="22"/>
  <c r="E173" i="22"/>
  <c r="R173" i="22"/>
  <c r="T173" i="22"/>
  <c r="U173" i="22"/>
  <c r="Z173" i="22" s="1"/>
  <c r="AA173" i="22" s="1"/>
  <c r="V173" i="22"/>
  <c r="W173" i="22"/>
  <c r="X173" i="22"/>
  <c r="Y173" i="22"/>
  <c r="B174" i="22"/>
  <c r="C174" i="22"/>
  <c r="E174" i="22"/>
  <c r="R174" i="22"/>
  <c r="T174" i="22"/>
  <c r="U174" i="22"/>
  <c r="V174" i="22"/>
  <c r="W174" i="22"/>
  <c r="X174" i="22"/>
  <c r="Y174" i="22"/>
  <c r="Z174" i="22" s="1"/>
  <c r="AA174" i="22" s="1"/>
  <c r="B175" i="22"/>
  <c r="C175" i="22"/>
  <c r="E175" i="22"/>
  <c r="R175" i="22"/>
  <c r="T175" i="22"/>
  <c r="U175" i="22"/>
  <c r="V175" i="22"/>
  <c r="W175" i="22"/>
  <c r="X175" i="22"/>
  <c r="Y175" i="22"/>
  <c r="Z175" i="22"/>
  <c r="AA175" i="22" s="1"/>
  <c r="B176" i="22"/>
  <c r="C176" i="22"/>
  <c r="E176" i="22"/>
  <c r="R176" i="22"/>
  <c r="Z176" i="22" s="1"/>
  <c r="AA176" i="22" s="1"/>
  <c r="T176" i="22"/>
  <c r="U176" i="22"/>
  <c r="V176" i="22"/>
  <c r="W176" i="22"/>
  <c r="X176" i="22"/>
  <c r="Y176" i="22"/>
  <c r="B177" i="22"/>
  <c r="C177" i="22"/>
  <c r="E177" i="22"/>
  <c r="R177" i="22"/>
  <c r="Z177" i="22" s="1"/>
  <c r="AA177" i="22" s="1"/>
  <c r="T177" i="22"/>
  <c r="U177" i="22"/>
  <c r="V177" i="22"/>
  <c r="W177" i="22"/>
  <c r="X177" i="22"/>
  <c r="Y177" i="22"/>
  <c r="B178" i="22"/>
  <c r="C178" i="22"/>
  <c r="E178" i="22"/>
  <c r="R178" i="22"/>
  <c r="T178" i="22"/>
  <c r="U178" i="22"/>
  <c r="Z178" i="22" s="1"/>
  <c r="AA178" i="22" s="1"/>
  <c r="V178" i="22"/>
  <c r="W178" i="22"/>
  <c r="X178" i="22"/>
  <c r="Y178" i="22"/>
  <c r="G89" i="1"/>
  <c r="Y89" i="1" s="1"/>
  <c r="G89" i="22"/>
  <c r="Q89" i="1"/>
  <c r="P88" i="19" s="1"/>
  <c r="T89" i="1"/>
  <c r="P62" i="6" s="1"/>
  <c r="V89" i="1"/>
  <c r="W89" i="1"/>
  <c r="X89" i="1"/>
  <c r="Z89" i="1"/>
  <c r="AA89" i="1"/>
  <c r="G90" i="1"/>
  <c r="Y90" i="1" s="1"/>
  <c r="Q90" i="1"/>
  <c r="P89" i="19" s="1"/>
  <c r="T90" i="1"/>
  <c r="P63" i="6" s="1"/>
  <c r="V90" i="1"/>
  <c r="W90" i="1"/>
  <c r="X90" i="1"/>
  <c r="Z90" i="1"/>
  <c r="AA90" i="1"/>
  <c r="G91" i="1"/>
  <c r="G91" i="22"/>
  <c r="Q91" i="1"/>
  <c r="P90" i="19" s="1"/>
  <c r="T91" i="1"/>
  <c r="P64" i="6" s="1"/>
  <c r="V91" i="1"/>
  <c r="W91" i="1"/>
  <c r="X91" i="1"/>
  <c r="Z91" i="1"/>
  <c r="AA91" i="1"/>
  <c r="G92" i="1"/>
  <c r="Q92" i="1"/>
  <c r="P91" i="19" s="1"/>
  <c r="T92" i="1"/>
  <c r="P65" i="6" s="1"/>
  <c r="V92" i="1"/>
  <c r="W92" i="1"/>
  <c r="X92" i="1"/>
  <c r="Z92" i="1"/>
  <c r="AA92" i="1"/>
  <c r="G93" i="1"/>
  <c r="Q93" i="1"/>
  <c r="P92" i="19" s="1"/>
  <c r="T93" i="1"/>
  <c r="P66" i="6" s="1"/>
  <c r="V93" i="1"/>
  <c r="W93" i="1"/>
  <c r="X93" i="1"/>
  <c r="Z93" i="1"/>
  <c r="AA93" i="1"/>
  <c r="G94" i="1"/>
  <c r="G94" i="22"/>
  <c r="Q94" i="1"/>
  <c r="P93" i="19" s="1"/>
  <c r="T94" i="1"/>
  <c r="P67" i="6" s="1"/>
  <c r="V94" i="1"/>
  <c r="W94" i="1"/>
  <c r="X94" i="1"/>
  <c r="Y94" i="1"/>
  <c r="Z94" i="1"/>
  <c r="AA94" i="1"/>
  <c r="G95" i="1"/>
  <c r="Q95" i="1"/>
  <c r="P94" i="19" s="1"/>
  <c r="T95" i="1"/>
  <c r="P68" i="6" s="1"/>
  <c r="V95" i="1"/>
  <c r="W95" i="1"/>
  <c r="X95" i="1"/>
  <c r="Z95" i="1"/>
  <c r="AA95" i="1"/>
  <c r="G96" i="1"/>
  <c r="Y96" i="1" s="1"/>
  <c r="Q96" i="1"/>
  <c r="P95" i="19" s="1"/>
  <c r="T96" i="1"/>
  <c r="P69" i="6" s="1"/>
  <c r="V96" i="1"/>
  <c r="W96" i="1"/>
  <c r="X96" i="1"/>
  <c r="Z96" i="1"/>
  <c r="AA96" i="1"/>
  <c r="G97" i="1"/>
  <c r="Y97" i="1" s="1"/>
  <c r="G97" i="22"/>
  <c r="Q97" i="1"/>
  <c r="P96" i="19" s="1"/>
  <c r="T97" i="1"/>
  <c r="P70" i="6" s="1"/>
  <c r="V97" i="1"/>
  <c r="W97" i="1"/>
  <c r="X97" i="1"/>
  <c r="Z97" i="1"/>
  <c r="AA97" i="1"/>
  <c r="G98" i="1"/>
  <c r="Q98" i="1"/>
  <c r="P97" i="19" s="1"/>
  <c r="T98" i="1"/>
  <c r="P71" i="6" s="1"/>
  <c r="V98" i="1"/>
  <c r="W98" i="1"/>
  <c r="X98" i="1"/>
  <c r="Z98" i="1"/>
  <c r="AA98" i="1"/>
  <c r="G99" i="1"/>
  <c r="Q99" i="1"/>
  <c r="P98" i="19" s="1"/>
  <c r="T99" i="1"/>
  <c r="P72" i="6" s="1"/>
  <c r="V99" i="1"/>
  <c r="W99" i="1"/>
  <c r="X99" i="1"/>
  <c r="Z99" i="1"/>
  <c r="AA99" i="1"/>
  <c r="G100" i="1"/>
  <c r="G100" i="22"/>
  <c r="Q100" i="1"/>
  <c r="P99" i="19" s="1"/>
  <c r="T100" i="1"/>
  <c r="P73" i="6" s="1"/>
  <c r="V100" i="1"/>
  <c r="W100" i="1"/>
  <c r="X100" i="1"/>
  <c r="Z100" i="1"/>
  <c r="AA100" i="1"/>
  <c r="G101" i="1"/>
  <c r="Q101" i="1"/>
  <c r="P100" i="19" s="1"/>
  <c r="T101" i="1"/>
  <c r="P74" i="6" s="1"/>
  <c r="L74" i="6" s="1"/>
  <c r="V101" i="1"/>
  <c r="W101" i="1"/>
  <c r="X101" i="1"/>
  <c r="Z101" i="1"/>
  <c r="AA101" i="1"/>
  <c r="G102" i="1"/>
  <c r="Y102" i="1" s="1"/>
  <c r="G102" i="22"/>
  <c r="Q102" i="1"/>
  <c r="P101" i="19" s="1"/>
  <c r="T102" i="1"/>
  <c r="P75" i="6" s="1"/>
  <c r="V102" i="1"/>
  <c r="W102" i="1"/>
  <c r="X102" i="1"/>
  <c r="Z102" i="1"/>
  <c r="AA102" i="1"/>
  <c r="G103" i="1"/>
  <c r="Q103" i="1"/>
  <c r="P102" i="19" s="1"/>
  <c r="T103" i="1"/>
  <c r="P76" i="6" s="1"/>
  <c r="V103" i="1"/>
  <c r="W103" i="1"/>
  <c r="X103" i="1"/>
  <c r="Z103" i="1"/>
  <c r="AA103" i="1"/>
  <c r="G104" i="1"/>
  <c r="Q104" i="1"/>
  <c r="P103" i="19" s="1"/>
  <c r="T104" i="1"/>
  <c r="P77" i="6" s="1"/>
  <c r="V104" i="1"/>
  <c r="W104" i="1"/>
  <c r="X104" i="1"/>
  <c r="Z104" i="1"/>
  <c r="AA104" i="1"/>
  <c r="G105" i="1"/>
  <c r="Y105" i="1" s="1"/>
  <c r="G105" i="22"/>
  <c r="Q105" i="1"/>
  <c r="P104" i="19" s="1"/>
  <c r="T105" i="1"/>
  <c r="P78" i="6" s="1"/>
  <c r="L78" i="6" s="1"/>
  <c r="V105" i="1"/>
  <c r="W105" i="1"/>
  <c r="X105" i="1"/>
  <c r="Z105" i="1"/>
  <c r="AA105" i="1"/>
  <c r="G106" i="1"/>
  <c r="G106" i="22"/>
  <c r="Q106" i="1"/>
  <c r="P105" i="19" s="1"/>
  <c r="T106" i="1"/>
  <c r="P79" i="6" s="1"/>
  <c r="V106" i="1"/>
  <c r="W106" i="1"/>
  <c r="X106" i="1"/>
  <c r="Y106" i="1"/>
  <c r="Z106" i="1"/>
  <c r="AA106" i="1"/>
  <c r="G107" i="1"/>
  <c r="Q107" i="1"/>
  <c r="P106" i="19" s="1"/>
  <c r="T107" i="1"/>
  <c r="P80" i="6" s="1"/>
  <c r="V107" i="1"/>
  <c r="W107" i="1"/>
  <c r="X107" i="1"/>
  <c r="Z107" i="1"/>
  <c r="AA107" i="1"/>
  <c r="G108" i="1"/>
  <c r="Q108" i="1"/>
  <c r="P107" i="19" s="1"/>
  <c r="T108" i="1"/>
  <c r="P81" i="6" s="1"/>
  <c r="V108" i="1"/>
  <c r="W108" i="1"/>
  <c r="X108" i="1"/>
  <c r="Z108" i="1"/>
  <c r="AA108" i="1"/>
  <c r="G109" i="1"/>
  <c r="Q109" i="1"/>
  <c r="P108" i="19" s="1"/>
  <c r="T109" i="1"/>
  <c r="P82" i="6" s="1"/>
  <c r="V109" i="1"/>
  <c r="W109" i="1"/>
  <c r="X109" i="1"/>
  <c r="Z109" i="1"/>
  <c r="AA109" i="1"/>
  <c r="G110" i="1"/>
  <c r="Q110" i="1"/>
  <c r="P109" i="19" s="1"/>
  <c r="T110" i="1"/>
  <c r="P83" i="6" s="1"/>
  <c r="V110" i="1"/>
  <c r="W110" i="1"/>
  <c r="X110" i="1"/>
  <c r="Z110" i="1"/>
  <c r="AA110" i="1"/>
  <c r="G111" i="1"/>
  <c r="G111" i="22"/>
  <c r="Q111" i="1"/>
  <c r="P110" i="19" s="1"/>
  <c r="T111" i="1"/>
  <c r="P84" i="6" s="1"/>
  <c r="V111" i="1"/>
  <c r="W111" i="1"/>
  <c r="X111" i="1"/>
  <c r="Y111" i="1"/>
  <c r="Z111" i="1"/>
  <c r="AA111" i="1"/>
  <c r="G112" i="1"/>
  <c r="Q112" i="1"/>
  <c r="P111" i="19" s="1"/>
  <c r="T112" i="1"/>
  <c r="P85" i="6" s="1"/>
  <c r="V112" i="1"/>
  <c r="W112" i="1"/>
  <c r="X112" i="1"/>
  <c r="Z112" i="1"/>
  <c r="AA112" i="1"/>
  <c r="G113" i="1"/>
  <c r="Y113" i="1" s="1"/>
  <c r="Q113" i="1"/>
  <c r="P112" i="19" s="1"/>
  <c r="T113" i="1"/>
  <c r="P86" i="6" s="1"/>
  <c r="L86" i="6" s="1"/>
  <c r="V113" i="1"/>
  <c r="W113" i="1"/>
  <c r="X113" i="1"/>
  <c r="Z113" i="1"/>
  <c r="AA113" i="1"/>
  <c r="G114" i="1"/>
  <c r="G114" i="22"/>
  <c r="Q114" i="1"/>
  <c r="P113" i="19" s="1"/>
  <c r="T114" i="1"/>
  <c r="P87" i="6" s="1"/>
  <c r="V114" i="1"/>
  <c r="W114" i="1"/>
  <c r="X114" i="1"/>
  <c r="Z114" i="1"/>
  <c r="AA114" i="1"/>
  <c r="G115" i="1"/>
  <c r="Q115" i="1"/>
  <c r="P114" i="19" s="1"/>
  <c r="T115" i="1"/>
  <c r="P88" i="6" s="1"/>
  <c r="V115" i="1"/>
  <c r="W115" i="1"/>
  <c r="X115" i="1"/>
  <c r="Z115" i="1"/>
  <c r="AA115" i="1"/>
  <c r="G116" i="1"/>
  <c r="G116" i="22"/>
  <c r="Q116" i="1"/>
  <c r="P115" i="19" s="1"/>
  <c r="T116" i="1"/>
  <c r="P89" i="6" s="1"/>
  <c r="V116" i="1"/>
  <c r="W116" i="1"/>
  <c r="X116" i="1"/>
  <c r="Z116" i="1"/>
  <c r="AA116" i="1"/>
  <c r="G117" i="1"/>
  <c r="Y117" i="1" s="1"/>
  <c r="G117" i="22"/>
  <c r="Q117" i="1"/>
  <c r="P116" i="19" s="1"/>
  <c r="T117" i="1"/>
  <c r="P90" i="6" s="1"/>
  <c r="V117" i="1"/>
  <c r="W117" i="1"/>
  <c r="X117" i="1"/>
  <c r="Z117" i="1"/>
  <c r="AA117" i="1"/>
  <c r="G118" i="1"/>
  <c r="Q118" i="1"/>
  <c r="P117" i="19" s="1"/>
  <c r="T118" i="1"/>
  <c r="P91" i="6" s="1"/>
  <c r="V118" i="1"/>
  <c r="W118" i="1"/>
  <c r="X118" i="1"/>
  <c r="Z118" i="1"/>
  <c r="AA118" i="1"/>
  <c r="G119" i="1"/>
  <c r="G119" i="22"/>
  <c r="Q119" i="1"/>
  <c r="P118" i="19" s="1"/>
  <c r="T119" i="1"/>
  <c r="P92" i="6" s="1"/>
  <c r="V119" i="1"/>
  <c r="W119" i="1"/>
  <c r="X119" i="1"/>
  <c r="Z119" i="1"/>
  <c r="AA119" i="1"/>
  <c r="G120" i="1"/>
  <c r="G120" i="22"/>
  <c r="Q120" i="1"/>
  <c r="P119" i="19" s="1"/>
  <c r="T120" i="1"/>
  <c r="P93" i="6" s="1"/>
  <c r="V120" i="1"/>
  <c r="W120" i="1"/>
  <c r="X120" i="1"/>
  <c r="Z120" i="1"/>
  <c r="AA120" i="1"/>
  <c r="G121" i="1"/>
  <c r="G121" i="22"/>
  <c r="Q121" i="1"/>
  <c r="P120" i="19" s="1"/>
  <c r="T121" i="1"/>
  <c r="P94" i="6" s="1"/>
  <c r="V121" i="1"/>
  <c r="W121" i="1"/>
  <c r="X121" i="1"/>
  <c r="Z121" i="1"/>
  <c r="AA121" i="1"/>
  <c r="G122" i="1"/>
  <c r="G122" i="22"/>
  <c r="Q122" i="1"/>
  <c r="P121" i="19" s="1"/>
  <c r="T122" i="1"/>
  <c r="P95" i="6" s="1"/>
  <c r="V122" i="1"/>
  <c r="W122" i="1"/>
  <c r="X122" i="1"/>
  <c r="Y122" i="1"/>
  <c r="Z122" i="1"/>
  <c r="AA122" i="1"/>
  <c r="G123" i="1"/>
  <c r="Q123" i="1"/>
  <c r="P122" i="19" s="1"/>
  <c r="T123" i="1"/>
  <c r="P96" i="6" s="1"/>
  <c r="V123" i="1"/>
  <c r="W123" i="1"/>
  <c r="X123" i="1"/>
  <c r="Z123" i="1"/>
  <c r="AA123" i="1"/>
  <c r="G124" i="1"/>
  <c r="Y124" i="1" s="1"/>
  <c r="G124" i="22"/>
  <c r="Q124" i="1"/>
  <c r="P123" i="19" s="1"/>
  <c r="T124" i="1"/>
  <c r="P97" i="6" s="1"/>
  <c r="V124" i="1"/>
  <c r="W124" i="1"/>
  <c r="X124" i="1"/>
  <c r="Z124" i="1"/>
  <c r="AA124" i="1"/>
  <c r="G125" i="1"/>
  <c r="Y125" i="1" s="1"/>
  <c r="Q125" i="1"/>
  <c r="P124" i="19" s="1"/>
  <c r="T125" i="1"/>
  <c r="P98" i="6" s="1"/>
  <c r="V125" i="1"/>
  <c r="W125" i="1"/>
  <c r="X125" i="1"/>
  <c r="Z125" i="1"/>
  <c r="AA125" i="1"/>
  <c r="G126" i="1"/>
  <c r="Y126" i="1" s="1"/>
  <c r="Q126" i="1"/>
  <c r="P125" i="19" s="1"/>
  <c r="T126" i="1"/>
  <c r="P99" i="6" s="1"/>
  <c r="V126" i="1"/>
  <c r="W126" i="1"/>
  <c r="X126" i="1"/>
  <c r="Z126" i="1"/>
  <c r="AA126" i="1"/>
  <c r="G127" i="1"/>
  <c r="Q127" i="1"/>
  <c r="P126" i="19" s="1"/>
  <c r="T127" i="1"/>
  <c r="P100" i="6" s="1"/>
  <c r="V127" i="1"/>
  <c r="W127" i="1"/>
  <c r="X127" i="1"/>
  <c r="Z127" i="1"/>
  <c r="AA127" i="1"/>
  <c r="G128" i="1"/>
  <c r="G128" i="22"/>
  <c r="Q128" i="1"/>
  <c r="P127" i="19" s="1"/>
  <c r="T128" i="1"/>
  <c r="P101" i="6" s="1"/>
  <c r="L101" i="6" s="1"/>
  <c r="V128" i="1"/>
  <c r="W128" i="1"/>
  <c r="X128" i="1"/>
  <c r="Y128" i="1"/>
  <c r="Z128" i="1"/>
  <c r="AA128" i="1"/>
  <c r="G129" i="1"/>
  <c r="Q129" i="1"/>
  <c r="P128" i="19" s="1"/>
  <c r="T129" i="1"/>
  <c r="P102" i="6" s="1"/>
  <c r="V129" i="1"/>
  <c r="W129" i="1"/>
  <c r="X129" i="1"/>
  <c r="Z129" i="1"/>
  <c r="AA129" i="1"/>
  <c r="G130" i="1"/>
  <c r="G130" i="22"/>
  <c r="Q130" i="1"/>
  <c r="P129" i="19" s="1"/>
  <c r="T130" i="1"/>
  <c r="P103" i="6" s="1"/>
  <c r="V130" i="1"/>
  <c r="W130" i="1"/>
  <c r="X130" i="1"/>
  <c r="Z130" i="1"/>
  <c r="AA130" i="1"/>
  <c r="G131" i="1"/>
  <c r="Y131" i="1" s="1"/>
  <c r="G131" i="22"/>
  <c r="Q131" i="1"/>
  <c r="P130" i="19" s="1"/>
  <c r="T131" i="1"/>
  <c r="P104" i="6" s="1"/>
  <c r="V131" i="1"/>
  <c r="W131" i="1"/>
  <c r="X131" i="1"/>
  <c r="Z131" i="1"/>
  <c r="AA131" i="1"/>
  <c r="G132" i="1"/>
  <c r="Q132" i="1"/>
  <c r="P131" i="19" s="1"/>
  <c r="T132" i="1"/>
  <c r="P105" i="6" s="1"/>
  <c r="V132" i="1"/>
  <c r="W132" i="1"/>
  <c r="X132" i="1"/>
  <c r="Z132" i="1"/>
  <c r="AA132" i="1"/>
  <c r="G133" i="1"/>
  <c r="G133" i="22"/>
  <c r="Q133" i="1"/>
  <c r="P132" i="19" s="1"/>
  <c r="T133" i="1"/>
  <c r="P106" i="6" s="1"/>
  <c r="V133" i="1"/>
  <c r="W133" i="1"/>
  <c r="X133" i="1"/>
  <c r="Y133" i="1"/>
  <c r="Z133" i="1"/>
  <c r="AA133" i="1"/>
  <c r="G134" i="1"/>
  <c r="Q134" i="1"/>
  <c r="P133" i="19" s="1"/>
  <c r="T134" i="1"/>
  <c r="P107" i="6" s="1"/>
  <c r="V134" i="1"/>
  <c r="W134" i="1"/>
  <c r="X134" i="1"/>
  <c r="Z134" i="1"/>
  <c r="AA134" i="1"/>
  <c r="G135" i="1"/>
  <c r="Y135" i="1" s="1"/>
  <c r="G135" i="22"/>
  <c r="Q135" i="1"/>
  <c r="P134" i="19" s="1"/>
  <c r="T135" i="1"/>
  <c r="P108" i="6" s="1"/>
  <c r="V135" i="1"/>
  <c r="W135" i="1"/>
  <c r="X135" i="1"/>
  <c r="Z135" i="1"/>
  <c r="AA135" i="1"/>
  <c r="G136" i="1"/>
  <c r="Q136" i="1"/>
  <c r="P135" i="19" s="1"/>
  <c r="T136" i="1"/>
  <c r="P109" i="6" s="1"/>
  <c r="V136" i="1"/>
  <c r="W136" i="1"/>
  <c r="X136" i="1"/>
  <c r="Z136" i="1"/>
  <c r="AA136" i="1"/>
  <c r="G137" i="1"/>
  <c r="Y137" i="1" s="1"/>
  <c r="G137" i="22"/>
  <c r="Q137" i="1"/>
  <c r="P136" i="19" s="1"/>
  <c r="T137" i="1"/>
  <c r="P110" i="6" s="1"/>
  <c r="V137" i="1"/>
  <c r="W137" i="1"/>
  <c r="X137" i="1"/>
  <c r="Z137" i="1"/>
  <c r="AA137" i="1"/>
  <c r="G138" i="1"/>
  <c r="Q138" i="1"/>
  <c r="P137" i="19" s="1"/>
  <c r="T138" i="1"/>
  <c r="P111" i="6" s="1"/>
  <c r="V138" i="1"/>
  <c r="W138" i="1"/>
  <c r="X138" i="1"/>
  <c r="Y138" i="1"/>
  <c r="Z138" i="1"/>
  <c r="AA138" i="1"/>
  <c r="G139" i="1"/>
  <c r="Q139" i="1"/>
  <c r="P138" i="19" s="1"/>
  <c r="T139" i="1"/>
  <c r="P112" i="6" s="1"/>
  <c r="V139" i="1"/>
  <c r="W139" i="1"/>
  <c r="X139" i="1"/>
  <c r="Y139" i="1"/>
  <c r="Z139" i="1"/>
  <c r="AA139" i="1"/>
  <c r="G140" i="1"/>
  <c r="Q140" i="1"/>
  <c r="P139" i="19" s="1"/>
  <c r="T140" i="1"/>
  <c r="P113" i="6" s="1"/>
  <c r="V140" i="1"/>
  <c r="W140" i="1"/>
  <c r="X140" i="1"/>
  <c r="Z140" i="1"/>
  <c r="AA140" i="1"/>
  <c r="G141" i="1"/>
  <c r="Q141" i="1"/>
  <c r="P140" i="19" s="1"/>
  <c r="T141" i="1"/>
  <c r="P114" i="6" s="1"/>
  <c r="V141" i="1"/>
  <c r="W141" i="1"/>
  <c r="X141" i="1"/>
  <c r="Z141" i="1"/>
  <c r="AA141" i="1"/>
  <c r="G142" i="1"/>
  <c r="G142" i="22"/>
  <c r="Q142" i="1"/>
  <c r="P141" i="19" s="1"/>
  <c r="T142" i="1"/>
  <c r="P115" i="6" s="1"/>
  <c r="V142" i="1"/>
  <c r="W142" i="1"/>
  <c r="X142" i="1"/>
  <c r="Z142" i="1"/>
  <c r="AA142" i="1"/>
  <c r="G143" i="1"/>
  <c r="Q143" i="1"/>
  <c r="P142" i="19" s="1"/>
  <c r="T143" i="1"/>
  <c r="P116" i="6" s="1"/>
  <c r="V143" i="1"/>
  <c r="W143" i="1"/>
  <c r="X143" i="1"/>
  <c r="Z143" i="1"/>
  <c r="AA143" i="1"/>
  <c r="G144" i="1"/>
  <c r="Q144" i="1"/>
  <c r="P143" i="19" s="1"/>
  <c r="T144" i="1"/>
  <c r="P117" i="6" s="1"/>
  <c r="V144" i="1"/>
  <c r="W144" i="1"/>
  <c r="X144" i="1"/>
  <c r="Z144" i="1"/>
  <c r="AA144" i="1"/>
  <c r="G145" i="1"/>
  <c r="Y145" i="1" s="1"/>
  <c r="G145" i="22"/>
  <c r="Q145" i="1"/>
  <c r="P144" i="19" s="1"/>
  <c r="T145" i="1"/>
  <c r="P118" i="6" s="1"/>
  <c r="V145" i="1"/>
  <c r="W145" i="1"/>
  <c r="X145" i="1"/>
  <c r="Z145" i="1"/>
  <c r="AA145" i="1"/>
  <c r="G146" i="1"/>
  <c r="Q146" i="1"/>
  <c r="P145" i="19" s="1"/>
  <c r="T146" i="1"/>
  <c r="P119" i="6" s="1"/>
  <c r="V146" i="1"/>
  <c r="W146" i="1"/>
  <c r="X146" i="1"/>
  <c r="Y146" i="1"/>
  <c r="Z146" i="1"/>
  <c r="AA146" i="1"/>
  <c r="G147" i="1"/>
  <c r="G147" i="22"/>
  <c r="Q147" i="1"/>
  <c r="P146" i="19" s="1"/>
  <c r="T147" i="1"/>
  <c r="P120" i="6" s="1"/>
  <c r="V147" i="1"/>
  <c r="W147" i="1"/>
  <c r="X147" i="1"/>
  <c r="Z147" i="1"/>
  <c r="AA147" i="1"/>
  <c r="G148" i="1"/>
  <c r="Q148" i="1"/>
  <c r="P147" i="19" s="1"/>
  <c r="T148" i="1"/>
  <c r="P121" i="6" s="1"/>
  <c r="V148" i="1"/>
  <c r="W148" i="1"/>
  <c r="X148" i="1"/>
  <c r="Z148" i="1"/>
  <c r="AA148" i="1"/>
  <c r="G149" i="1"/>
  <c r="G149" i="22"/>
  <c r="Q149" i="1"/>
  <c r="P148" i="19" s="1"/>
  <c r="T149" i="1"/>
  <c r="P122" i="6" s="1"/>
  <c r="V149" i="1"/>
  <c r="W149" i="1"/>
  <c r="X149" i="1"/>
  <c r="Z149" i="1"/>
  <c r="AA149" i="1"/>
  <c r="G150" i="1"/>
  <c r="G150" i="22"/>
  <c r="Q150" i="1"/>
  <c r="P149" i="19" s="1"/>
  <c r="T150" i="1"/>
  <c r="P123" i="6" s="1"/>
  <c r="V150" i="1"/>
  <c r="W150" i="1"/>
  <c r="X150" i="1"/>
  <c r="Z150" i="1"/>
  <c r="AA150" i="1"/>
  <c r="G151" i="1"/>
  <c r="Q151" i="1"/>
  <c r="P150" i="19" s="1"/>
  <c r="T151" i="1"/>
  <c r="P124" i="6" s="1"/>
  <c r="V151" i="1"/>
  <c r="W151" i="1"/>
  <c r="X151" i="1"/>
  <c r="Z151" i="1"/>
  <c r="AA151" i="1"/>
  <c r="G152" i="1"/>
  <c r="G152" i="22"/>
  <c r="Q152" i="1"/>
  <c r="P151" i="19" s="1"/>
  <c r="T152" i="1"/>
  <c r="P125" i="6" s="1"/>
  <c r="V152" i="1"/>
  <c r="W152" i="1"/>
  <c r="X152" i="1"/>
  <c r="Z152" i="1"/>
  <c r="AA152" i="1"/>
  <c r="G153" i="1"/>
  <c r="Y153" i="1" s="1"/>
  <c r="Q153" i="1"/>
  <c r="P152" i="19" s="1"/>
  <c r="T153" i="1"/>
  <c r="P126" i="6" s="1"/>
  <c r="V153" i="1"/>
  <c r="W153" i="1"/>
  <c r="X153" i="1"/>
  <c r="Z153" i="1"/>
  <c r="AA153" i="1"/>
  <c r="G154" i="1"/>
  <c r="Q154" i="1"/>
  <c r="P153" i="19" s="1"/>
  <c r="T154" i="1"/>
  <c r="P127" i="6" s="1"/>
  <c r="V154" i="1"/>
  <c r="W154" i="1"/>
  <c r="X154" i="1"/>
  <c r="Y154" i="1"/>
  <c r="Z154" i="1"/>
  <c r="AA154" i="1"/>
  <c r="G155" i="1"/>
  <c r="Q155" i="1"/>
  <c r="P154" i="19" s="1"/>
  <c r="T155" i="1"/>
  <c r="P128" i="6" s="1"/>
  <c r="V155" i="1"/>
  <c r="W155" i="1"/>
  <c r="X155" i="1"/>
  <c r="Z155" i="1"/>
  <c r="AA155" i="1"/>
  <c r="G156" i="1"/>
  <c r="Q156" i="1"/>
  <c r="P155" i="19" s="1"/>
  <c r="T156" i="1"/>
  <c r="P129" i="6" s="1"/>
  <c r="V156" i="1"/>
  <c r="W156" i="1"/>
  <c r="X156" i="1"/>
  <c r="Y156" i="1"/>
  <c r="Z156" i="1"/>
  <c r="AA156" i="1"/>
  <c r="G157" i="1"/>
  <c r="Q157" i="1"/>
  <c r="P156" i="19" s="1"/>
  <c r="T157" i="1"/>
  <c r="P130" i="6" s="1"/>
  <c r="V157" i="1"/>
  <c r="W157" i="1"/>
  <c r="X157" i="1"/>
  <c r="Z157" i="1"/>
  <c r="AA157" i="1"/>
  <c r="G158" i="1"/>
  <c r="Y158" i="1" s="1"/>
  <c r="Q158" i="1"/>
  <c r="P157" i="19" s="1"/>
  <c r="T158" i="1"/>
  <c r="P131" i="6" s="1"/>
  <c r="V158" i="1"/>
  <c r="W158" i="1"/>
  <c r="X158" i="1"/>
  <c r="Z158" i="1"/>
  <c r="AA158" i="1"/>
  <c r="G159" i="1"/>
  <c r="Q159" i="1"/>
  <c r="P158" i="19" s="1"/>
  <c r="T159" i="1"/>
  <c r="P132" i="6" s="1"/>
  <c r="V159" i="1"/>
  <c r="W159" i="1"/>
  <c r="X159" i="1"/>
  <c r="Z159" i="1"/>
  <c r="AA159" i="1"/>
  <c r="G160" i="1"/>
  <c r="Y160" i="1" s="1"/>
  <c r="Q160" i="1"/>
  <c r="P159" i="19" s="1"/>
  <c r="T160" i="1"/>
  <c r="P133" i="6" s="1"/>
  <c r="V160" i="1"/>
  <c r="W160" i="1"/>
  <c r="X160" i="1"/>
  <c r="Z160" i="1"/>
  <c r="AA160" i="1"/>
  <c r="G161" i="1"/>
  <c r="Y161" i="1" s="1"/>
  <c r="G161" i="22"/>
  <c r="Q161" i="1"/>
  <c r="P160" i="19" s="1"/>
  <c r="T161" i="1"/>
  <c r="P134" i="6" s="1"/>
  <c r="V161" i="1"/>
  <c r="W161" i="1"/>
  <c r="X161" i="1"/>
  <c r="Z161" i="1"/>
  <c r="AA161" i="1"/>
  <c r="G162" i="1"/>
  <c r="G162" i="22"/>
  <c r="Q162" i="1"/>
  <c r="P161" i="19" s="1"/>
  <c r="T162" i="1"/>
  <c r="P135" i="6" s="1"/>
  <c r="V162" i="1"/>
  <c r="W162" i="1"/>
  <c r="X162" i="1"/>
  <c r="Y162" i="1"/>
  <c r="Z162" i="1"/>
  <c r="AA162" i="1"/>
  <c r="G163" i="1"/>
  <c r="Q163" i="1"/>
  <c r="P162" i="19" s="1"/>
  <c r="T163" i="1"/>
  <c r="P136" i="6" s="1"/>
  <c r="V163" i="1"/>
  <c r="W163" i="1"/>
  <c r="X163" i="1"/>
  <c r="Z163" i="1"/>
  <c r="AA163" i="1"/>
  <c r="G164" i="1"/>
  <c r="G164" i="22"/>
  <c r="Q164" i="1"/>
  <c r="P163" i="19" s="1"/>
  <c r="T164" i="1"/>
  <c r="P137" i="6" s="1"/>
  <c r="V164" i="1"/>
  <c r="W164" i="1"/>
  <c r="X164" i="1"/>
  <c r="Z164" i="1"/>
  <c r="AA164" i="1"/>
  <c r="G165" i="1"/>
  <c r="Q165" i="1"/>
  <c r="P164" i="19" s="1"/>
  <c r="T165" i="1"/>
  <c r="P138" i="6" s="1"/>
  <c r="V165" i="1"/>
  <c r="W165" i="1"/>
  <c r="X165" i="1"/>
  <c r="Z165" i="1"/>
  <c r="AA165" i="1"/>
  <c r="G166" i="1"/>
  <c r="G166" i="22"/>
  <c r="Q166" i="1"/>
  <c r="P165" i="19" s="1"/>
  <c r="T166" i="1"/>
  <c r="P139" i="6" s="1"/>
  <c r="V166" i="1"/>
  <c r="W166" i="1"/>
  <c r="X166" i="1"/>
  <c r="Z166" i="1"/>
  <c r="AA166" i="1"/>
  <c r="G167" i="1"/>
  <c r="G167" i="22"/>
  <c r="Q167" i="1"/>
  <c r="P166" i="19" s="1"/>
  <c r="T167" i="1"/>
  <c r="P140" i="6" s="1"/>
  <c r="V167" i="1"/>
  <c r="W167" i="1"/>
  <c r="X167" i="1"/>
  <c r="Z167" i="1"/>
  <c r="AA167" i="1"/>
  <c r="G168" i="1"/>
  <c r="Q168" i="1"/>
  <c r="P167" i="19" s="1"/>
  <c r="T168" i="1"/>
  <c r="P141" i="6" s="1"/>
  <c r="V168" i="1"/>
  <c r="W168" i="1"/>
  <c r="X168" i="1"/>
  <c r="Z168" i="1"/>
  <c r="AA168" i="1"/>
  <c r="G169" i="1"/>
  <c r="Q169" i="1"/>
  <c r="P168" i="19" s="1"/>
  <c r="T169" i="1"/>
  <c r="P142" i="6" s="1"/>
  <c r="V169" i="1"/>
  <c r="W169" i="1"/>
  <c r="X169" i="1"/>
  <c r="Z169" i="1"/>
  <c r="AA169" i="1"/>
  <c r="G170" i="1"/>
  <c r="G170" i="22"/>
  <c r="Q170" i="1"/>
  <c r="P169" i="19" s="1"/>
  <c r="T170" i="1"/>
  <c r="P143" i="6" s="1"/>
  <c r="V170" i="1"/>
  <c r="W170" i="1"/>
  <c r="X170" i="1"/>
  <c r="Z170" i="1"/>
  <c r="AA170" i="1"/>
  <c r="G171" i="1"/>
  <c r="G171" i="22"/>
  <c r="Q171" i="1"/>
  <c r="P170" i="19" s="1"/>
  <c r="T171" i="1"/>
  <c r="P144" i="6" s="1"/>
  <c r="V171" i="1"/>
  <c r="W171" i="1"/>
  <c r="X171" i="1"/>
  <c r="Z171" i="1"/>
  <c r="AA171" i="1"/>
  <c r="G172" i="1"/>
  <c r="Q172" i="1"/>
  <c r="P171" i="19" s="1"/>
  <c r="T172" i="1"/>
  <c r="P145" i="6" s="1"/>
  <c r="V172" i="1"/>
  <c r="W172" i="1"/>
  <c r="X172" i="1"/>
  <c r="Z172" i="1"/>
  <c r="AA172" i="1"/>
  <c r="G173" i="1"/>
  <c r="Y173" i="1" s="1"/>
  <c r="G173" i="22"/>
  <c r="Q173" i="1"/>
  <c r="P172" i="19" s="1"/>
  <c r="T173" i="1"/>
  <c r="P146" i="6" s="1"/>
  <c r="V173" i="1"/>
  <c r="W173" i="1"/>
  <c r="X173" i="1"/>
  <c r="Z173" i="1"/>
  <c r="AA173" i="1"/>
  <c r="G174" i="1"/>
  <c r="Y174" i="1" s="1"/>
  <c r="Q174" i="1"/>
  <c r="P173" i="19" s="1"/>
  <c r="T174" i="1"/>
  <c r="P147" i="6" s="1"/>
  <c r="V174" i="1"/>
  <c r="W174" i="1"/>
  <c r="X174" i="1"/>
  <c r="Z174" i="1"/>
  <c r="AA174" i="1"/>
  <c r="G175" i="1"/>
  <c r="G175" i="22"/>
  <c r="Q175" i="1"/>
  <c r="P174" i="19" s="1"/>
  <c r="T175" i="1"/>
  <c r="P148" i="6" s="1"/>
  <c r="V175" i="1"/>
  <c r="W175" i="1"/>
  <c r="X175" i="1"/>
  <c r="Y175" i="1"/>
  <c r="Z175" i="1"/>
  <c r="AA175" i="1"/>
  <c r="G176" i="1"/>
  <c r="Q176" i="1"/>
  <c r="P175" i="19" s="1"/>
  <c r="T176" i="1"/>
  <c r="P149" i="6" s="1"/>
  <c r="V176" i="1"/>
  <c r="W176" i="1"/>
  <c r="X176" i="1"/>
  <c r="Y176" i="1"/>
  <c r="Z176" i="1"/>
  <c r="AA176" i="1"/>
  <c r="G177" i="1"/>
  <c r="Q177" i="1"/>
  <c r="P176" i="19" s="1"/>
  <c r="T177" i="1"/>
  <c r="P150" i="6" s="1"/>
  <c r="V177" i="1"/>
  <c r="W177" i="1"/>
  <c r="X177" i="1"/>
  <c r="Z177" i="1"/>
  <c r="AA177" i="1"/>
  <c r="G178" i="1"/>
  <c r="G178" i="22"/>
  <c r="Q178" i="1"/>
  <c r="P177" i="19" s="1"/>
  <c r="T178" i="1"/>
  <c r="P151" i="6" s="1"/>
  <c r="V178" i="1"/>
  <c r="W178" i="1"/>
  <c r="X178" i="1"/>
  <c r="Z178" i="1"/>
  <c r="AA178" i="1"/>
  <c r="AB99" i="4" l="1"/>
  <c r="AM41" i="4"/>
  <c r="Y41" i="4" s="1"/>
  <c r="AB33" i="4"/>
  <c r="AM37" i="4"/>
  <c r="Y37" i="4" s="1"/>
  <c r="AM40" i="4"/>
  <c r="Y40" i="4" s="1"/>
  <c r="AB39" i="4"/>
  <c r="K15" i="6"/>
  <c r="J41" i="6"/>
  <c r="K38" i="6"/>
  <c r="K23" i="6"/>
  <c r="K27" i="6"/>
  <c r="L63" i="6"/>
  <c r="J57" i="6"/>
  <c r="J14" i="6"/>
  <c r="K34" i="6"/>
  <c r="J116" i="6"/>
  <c r="L130" i="6"/>
  <c r="J54" i="6"/>
  <c r="K135" i="6"/>
  <c r="J106" i="6"/>
  <c r="J100" i="6"/>
  <c r="L84" i="6"/>
  <c r="K95" i="6"/>
  <c r="L95" i="6" s="1"/>
  <c r="J56" i="6"/>
  <c r="K112" i="6"/>
  <c r="L112" i="6" s="1"/>
  <c r="J108" i="6"/>
  <c r="J151" i="6"/>
  <c r="J76" i="6"/>
  <c r="K143" i="6"/>
  <c r="L143" i="6" s="1"/>
  <c r="K60" i="6"/>
  <c r="K115" i="6"/>
  <c r="L115" i="6" s="1"/>
  <c r="P178" i="3"/>
  <c r="D98" i="3"/>
  <c r="D172" i="22"/>
  <c r="D159" i="22"/>
  <c r="D151" i="3"/>
  <c r="Y151" i="1"/>
  <c r="D114" i="3"/>
  <c r="D101" i="3"/>
  <c r="D119" i="22"/>
  <c r="Y118" i="1"/>
  <c r="AC118" i="1" s="1"/>
  <c r="D112" i="22"/>
  <c r="D104" i="22"/>
  <c r="D81" i="3"/>
  <c r="K148" i="6"/>
  <c r="L148" i="6" s="1"/>
  <c r="D143" i="3"/>
  <c r="D89" i="22"/>
  <c r="Y177" i="1"/>
  <c r="Y178" i="1"/>
  <c r="Y171" i="1"/>
  <c r="Y164" i="1"/>
  <c r="AC164" i="1" s="1"/>
  <c r="D163" i="22"/>
  <c r="Y159" i="1"/>
  <c r="D135" i="3"/>
  <c r="Y150" i="1"/>
  <c r="D107" i="3"/>
  <c r="Y119" i="1"/>
  <c r="K6" i="6"/>
  <c r="K97" i="6"/>
  <c r="L97" i="6" s="1"/>
  <c r="J73" i="6"/>
  <c r="D91" i="3"/>
  <c r="Y168" i="1"/>
  <c r="Y143" i="1"/>
  <c r="D120" i="3"/>
  <c r="Y136" i="1"/>
  <c r="Y130" i="1"/>
  <c r="AC130" i="1" s="1"/>
  <c r="Y123" i="1"/>
  <c r="D122" i="22"/>
  <c r="Y112" i="1"/>
  <c r="D89" i="3"/>
  <c r="D110" i="22"/>
  <c r="D87" i="3"/>
  <c r="Y108" i="1"/>
  <c r="Y104" i="1"/>
  <c r="AC104" i="1" s="1"/>
  <c r="D102" i="22"/>
  <c r="Y101" i="1"/>
  <c r="Y95" i="1"/>
  <c r="D94" i="22"/>
  <c r="Y93" i="1"/>
  <c r="D92" i="22"/>
  <c r="K98" i="6"/>
  <c r="L98" i="6" s="1"/>
  <c r="Y120" i="1"/>
  <c r="Y114" i="1"/>
  <c r="D170" i="22"/>
  <c r="D147" i="3"/>
  <c r="D156" i="22"/>
  <c r="D127" i="3"/>
  <c r="Y148" i="1"/>
  <c r="D153" i="3"/>
  <c r="Y170" i="1"/>
  <c r="Y163" i="1"/>
  <c r="Y157" i="1"/>
  <c r="D133" i="3"/>
  <c r="Y149" i="1"/>
  <c r="Y142" i="1"/>
  <c r="AC142" i="1" s="1"/>
  <c r="Y140" i="1"/>
  <c r="AC140" i="1" s="1"/>
  <c r="D105" i="3"/>
  <c r="D85" i="3"/>
  <c r="K58" i="6"/>
  <c r="D123" i="3"/>
  <c r="D139" i="22"/>
  <c r="Y115" i="1"/>
  <c r="AC115" i="1" s="1"/>
  <c r="D98" i="22"/>
  <c r="K66" i="6"/>
  <c r="L66" i="6" s="1"/>
  <c r="Y152" i="1"/>
  <c r="D97" i="22"/>
  <c r="Y166" i="1"/>
  <c r="D144" i="22"/>
  <c r="D96" i="22"/>
  <c r="D94" i="3"/>
  <c r="D99" i="22"/>
  <c r="D91" i="22"/>
  <c r="K22" i="6"/>
  <c r="Y167" i="1"/>
  <c r="D139" i="3"/>
  <c r="Y155" i="1"/>
  <c r="AC155" i="1" s="1"/>
  <c r="D131" i="3"/>
  <c r="Y147" i="1"/>
  <c r="AC147" i="1" s="1"/>
  <c r="D124" i="3"/>
  <c r="Y141" i="1"/>
  <c r="D116" i="3"/>
  <c r="Y134" i="1"/>
  <c r="D110" i="3"/>
  <c r="D103" i="3"/>
  <c r="Y121" i="1"/>
  <c r="Y116" i="1"/>
  <c r="Y107" i="1"/>
  <c r="AC107" i="1" s="1"/>
  <c r="D84" i="3"/>
  <c r="Y100" i="1"/>
  <c r="Y91" i="1"/>
  <c r="D90" i="22"/>
  <c r="R166" i="3"/>
  <c r="K37" i="6"/>
  <c r="R172" i="3"/>
  <c r="R170" i="3"/>
  <c r="P172" i="3"/>
  <c r="P170" i="3"/>
  <c r="K44" i="6"/>
  <c r="K120" i="6"/>
  <c r="L120" i="6" s="1"/>
  <c r="J30" i="6"/>
  <c r="R140" i="3"/>
  <c r="K122" i="6"/>
  <c r="L122" i="6" s="1"/>
  <c r="K25" i="6"/>
  <c r="K133" i="6"/>
  <c r="L133" i="6" s="1"/>
  <c r="K35" i="6"/>
  <c r="L135" i="6"/>
  <c r="K136" i="6"/>
  <c r="L136" i="6" s="1"/>
  <c r="J125" i="6"/>
  <c r="K46" i="6"/>
  <c r="J36" i="6"/>
  <c r="O96" i="22"/>
  <c r="J99" i="6"/>
  <c r="J64" i="6"/>
  <c r="J150" i="6"/>
  <c r="L141" i="6"/>
  <c r="J19" i="6"/>
  <c r="K59" i="6"/>
  <c r="J104" i="6"/>
  <c r="K10" i="6"/>
  <c r="J141" i="6"/>
  <c r="L124" i="6"/>
  <c r="J124" i="6"/>
  <c r="K17" i="6"/>
  <c r="J16" i="6"/>
  <c r="K42" i="6"/>
  <c r="K128" i="6"/>
  <c r="J63" i="6"/>
  <c r="K134" i="6"/>
  <c r="L134" i="6" s="1"/>
  <c r="AM131" i="4"/>
  <c r="Y131" i="4" s="1"/>
  <c r="AB131" i="4"/>
  <c r="J82" i="6"/>
  <c r="K82" i="6"/>
  <c r="L82" i="6" s="1"/>
  <c r="K88" i="6"/>
  <c r="L88" i="6" s="1"/>
  <c r="J88" i="6"/>
  <c r="AM95" i="4"/>
  <c r="Y95" i="4" s="1"/>
  <c r="AB95" i="4"/>
  <c r="AM135" i="4"/>
  <c r="Y135" i="4" s="1"/>
  <c r="AB135" i="4"/>
  <c r="AM36" i="4"/>
  <c r="Y36" i="4" s="1"/>
  <c r="AB36" i="4"/>
  <c r="J65" i="6"/>
  <c r="K65" i="6"/>
  <c r="L65" i="6" s="1"/>
  <c r="K119" i="6"/>
  <c r="J52" i="6"/>
  <c r="K52" i="6"/>
  <c r="K5" i="6"/>
  <c r="J5" i="6"/>
  <c r="K7" i="6"/>
  <c r="J7" i="6"/>
  <c r="K12" i="6"/>
  <c r="J12" i="6"/>
  <c r="K96" i="6"/>
  <c r="L96" i="6" s="1"/>
  <c r="J96" i="6"/>
  <c r="J114" i="6"/>
  <c r="K114" i="6"/>
  <c r="L114" i="6" s="1"/>
  <c r="AM43" i="4"/>
  <c r="Y43" i="4" s="1"/>
  <c r="AB43" i="4"/>
  <c r="J103" i="6"/>
  <c r="K103" i="6"/>
  <c r="K72" i="6"/>
  <c r="L72" i="6" s="1"/>
  <c r="J72" i="6"/>
  <c r="K3" i="6"/>
  <c r="J3" i="6"/>
  <c r="K94" i="6"/>
  <c r="L94" i="6" s="1"/>
  <c r="J94" i="6"/>
  <c r="AB34" i="4"/>
  <c r="AM34" i="4"/>
  <c r="Y34" i="4" s="1"/>
  <c r="AB44" i="4"/>
  <c r="AM44" i="4"/>
  <c r="Y44" i="4" s="1"/>
  <c r="AM84" i="4"/>
  <c r="Y84" i="4" s="1"/>
  <c r="AB84" i="4"/>
  <c r="J79" i="6"/>
  <c r="K79" i="6"/>
  <c r="L79" i="6" s="1"/>
  <c r="K4" i="6"/>
  <c r="J4" i="6"/>
  <c r="AM42" i="4"/>
  <c r="Y42" i="4" s="1"/>
  <c r="AB42" i="4"/>
  <c r="J138" i="6"/>
  <c r="K138" i="6"/>
  <c r="L138" i="6" s="1"/>
  <c r="AM123" i="4"/>
  <c r="Y123" i="4" s="1"/>
  <c r="AB123" i="4"/>
  <c r="AB38" i="4"/>
  <c r="AM38" i="4"/>
  <c r="Y38" i="4" s="1"/>
  <c r="AM35" i="4"/>
  <c r="Y35" i="4" s="1"/>
  <c r="AB35" i="4"/>
  <c r="J47" i="6"/>
  <c r="K47" i="6"/>
  <c r="J105" i="6"/>
  <c r="K105" i="6"/>
  <c r="L105" i="6" s="1"/>
  <c r="K121" i="6"/>
  <c r="L121" i="6" s="1"/>
  <c r="J121" i="6"/>
  <c r="J11" i="6"/>
  <c r="K11" i="6"/>
  <c r="K13" i="6"/>
  <c r="J13" i="6"/>
  <c r="K146" i="6"/>
  <c r="L146" i="6" s="1"/>
  <c r="J146" i="6"/>
  <c r="J21" i="6"/>
  <c r="K21" i="6"/>
  <c r="K43" i="6"/>
  <c r="J43" i="6"/>
  <c r="K45" i="6"/>
  <c r="J45" i="6"/>
  <c r="J80" i="6"/>
  <c r="K80" i="6"/>
  <c r="L80" i="6" s="1"/>
  <c r="K68" i="6"/>
  <c r="L68" i="6" s="1"/>
  <c r="J68" i="6"/>
  <c r="O166" i="22"/>
  <c r="O125" i="22"/>
  <c r="O112" i="22"/>
  <c r="J149" i="6"/>
  <c r="K117" i="6"/>
  <c r="L117" i="6" s="1"/>
  <c r="J109" i="6"/>
  <c r="L67" i="6"/>
  <c r="K139" i="6"/>
  <c r="L139" i="6" s="1"/>
  <c r="L109" i="6"/>
  <c r="J142" i="6"/>
  <c r="J75" i="6"/>
  <c r="K147" i="6"/>
  <c r="L147" i="6" s="1"/>
  <c r="K8" i="6"/>
  <c r="K9" i="6"/>
  <c r="D178" i="22"/>
  <c r="O160" i="22"/>
  <c r="AB133" i="5"/>
  <c r="L132" i="6"/>
  <c r="L106" i="6"/>
  <c r="O135" i="22"/>
  <c r="O131" i="22"/>
  <c r="L118" i="6"/>
  <c r="L64" i="6"/>
  <c r="AB141" i="5"/>
  <c r="AB121" i="5"/>
  <c r="L87" i="6"/>
  <c r="L116" i="6"/>
  <c r="L131" i="6"/>
  <c r="L145" i="6"/>
  <c r="L70" i="6"/>
  <c r="L129" i="6"/>
  <c r="L137" i="6"/>
  <c r="L73" i="6"/>
  <c r="O101" i="22"/>
  <c r="O92" i="22"/>
  <c r="L104" i="6"/>
  <c r="L62" i="6"/>
  <c r="O121" i="22"/>
  <c r="L126" i="6"/>
  <c r="L93" i="6"/>
  <c r="L99" i="6"/>
  <c r="L123" i="6"/>
  <c r="L144" i="6"/>
  <c r="L69" i="6"/>
  <c r="O103" i="22"/>
  <c r="AB145" i="5"/>
  <c r="AB125" i="5"/>
  <c r="AB105" i="5"/>
  <c r="L140" i="6"/>
  <c r="L128" i="6"/>
  <c r="L77" i="6"/>
  <c r="L108" i="6"/>
  <c r="L100" i="6"/>
  <c r="L150" i="6"/>
  <c r="L76" i="6"/>
  <c r="O164" i="22"/>
  <c r="O158" i="22"/>
  <c r="O133" i="22"/>
  <c r="O127" i="22"/>
  <c r="O100" i="22"/>
  <c r="O94" i="22"/>
  <c r="L110" i="6"/>
  <c r="L127" i="6"/>
  <c r="L71" i="6"/>
  <c r="L151" i="6"/>
  <c r="L103" i="6"/>
  <c r="L89" i="6"/>
  <c r="L111" i="6"/>
  <c r="O162" i="22"/>
  <c r="O98" i="22"/>
  <c r="L90" i="6"/>
  <c r="O154" i="22"/>
  <c r="AB117" i="5"/>
  <c r="L75" i="6"/>
  <c r="L91" i="6"/>
  <c r="L119" i="6"/>
  <c r="L125" i="6"/>
  <c r="L85" i="6"/>
  <c r="L83" i="6"/>
  <c r="O129" i="22"/>
  <c r="O102" i="22"/>
  <c r="AB149" i="5"/>
  <c r="AB129" i="5"/>
  <c r="AB109" i="5"/>
  <c r="L149" i="6"/>
  <c r="L102" i="6"/>
  <c r="L142" i="6"/>
  <c r="L113" i="6"/>
  <c r="L81" i="6"/>
  <c r="K55" i="6"/>
  <c r="J126" i="6"/>
  <c r="K107" i="6"/>
  <c r="L107" i="6" s="1"/>
  <c r="K33" i="6"/>
  <c r="J118" i="6"/>
  <c r="K92" i="6"/>
  <c r="L92" i="6" s="1"/>
  <c r="J140" i="6"/>
  <c r="J110" i="6"/>
  <c r="J102" i="6"/>
  <c r="F110" i="6"/>
  <c r="F147" i="6"/>
  <c r="F9" i="6"/>
  <c r="F75" i="6"/>
  <c r="F107" i="6"/>
  <c r="F149" i="6"/>
  <c r="F102" i="6"/>
  <c r="F142" i="6"/>
  <c r="F118" i="6"/>
  <c r="F55" i="6"/>
  <c r="F139" i="6"/>
  <c r="F134" i="6"/>
  <c r="F92" i="6"/>
  <c r="F33" i="6"/>
  <c r="F126" i="6"/>
  <c r="F8" i="6"/>
  <c r="G8" i="6" s="1"/>
  <c r="F109" i="6"/>
  <c r="F117" i="6"/>
  <c r="F140" i="6"/>
  <c r="AC167" i="1"/>
  <c r="AC91" i="1"/>
  <c r="R137" i="3"/>
  <c r="K137" i="3" s="1"/>
  <c r="AC150" i="1"/>
  <c r="AC161" i="1"/>
  <c r="Y172" i="1"/>
  <c r="Y169" i="1"/>
  <c r="AC169" i="1" s="1"/>
  <c r="Y132" i="1"/>
  <c r="AC132" i="1" s="1"/>
  <c r="Y129" i="1"/>
  <c r="Y110" i="1"/>
  <c r="AC110" i="1" s="1"/>
  <c r="Y103" i="1"/>
  <c r="AC97" i="1"/>
  <c r="Y165" i="1"/>
  <c r="Y109" i="1"/>
  <c r="AC109" i="1" s="1"/>
  <c r="Y99" i="1"/>
  <c r="Y92" i="1"/>
  <c r="Y144" i="1"/>
  <c r="AC144" i="1" s="1"/>
  <c r="Y98" i="1"/>
  <c r="AC98" i="1" s="1"/>
  <c r="Y127" i="1"/>
  <c r="AC177" i="1"/>
  <c r="AC108" i="1"/>
  <c r="AC143" i="1"/>
  <c r="AC114" i="1"/>
  <c r="AC175" i="1"/>
  <c r="AC172" i="1"/>
  <c r="AC135" i="1"/>
  <c r="AC129" i="1"/>
  <c r="AC122" i="1"/>
  <c r="AC106" i="1"/>
  <c r="AC103" i="1"/>
  <c r="AC93" i="1"/>
  <c r="AC136" i="1"/>
  <c r="AC162" i="1"/>
  <c r="AC159" i="1"/>
  <c r="AC145" i="1"/>
  <c r="AC138" i="1"/>
  <c r="AC125" i="1"/>
  <c r="AC119" i="1"/>
  <c r="AC116" i="1"/>
  <c r="AC113" i="1"/>
  <c r="AC96" i="1"/>
  <c r="AC89" i="1"/>
  <c r="AC178" i="1"/>
  <c r="AC171" i="1"/>
  <c r="AC168" i="1"/>
  <c r="AC165" i="1"/>
  <c r="AC151" i="1"/>
  <c r="AC148" i="1"/>
  <c r="AC131" i="1"/>
  <c r="AC128" i="1"/>
  <c r="AC102" i="1"/>
  <c r="AC99" i="1"/>
  <c r="AC92" i="1"/>
  <c r="AC123" i="1"/>
  <c r="AC174" i="1"/>
  <c r="AC158" i="1"/>
  <c r="AC154" i="1"/>
  <c r="AC141" i="1"/>
  <c r="AC137" i="1"/>
  <c r="AC134" i="1"/>
  <c r="AC124" i="1"/>
  <c r="AC121" i="1"/>
  <c r="AC112" i="1"/>
  <c r="AC105" i="1"/>
  <c r="AC95" i="1"/>
  <c r="AC173" i="1"/>
  <c r="AC170" i="1"/>
  <c r="AC157" i="1"/>
  <c r="AC153" i="1"/>
  <c r="AC133" i="1"/>
  <c r="AC127" i="1"/>
  <c r="AC111" i="1"/>
  <c r="AC101" i="1"/>
  <c r="AC94" i="1"/>
  <c r="D107" i="22"/>
  <c r="AC176" i="1"/>
  <c r="AC117" i="1"/>
  <c r="AC120" i="1"/>
  <c r="AC166" i="1"/>
  <c r="AC163" i="1"/>
  <c r="AC160" i="1"/>
  <c r="AC156" i="1"/>
  <c r="AC152" i="1"/>
  <c r="AC149" i="1"/>
  <c r="AC146" i="1"/>
  <c r="AC139" i="1"/>
  <c r="AC126" i="1"/>
  <c r="AC100" i="1"/>
  <c r="AC90" i="1"/>
  <c r="D150" i="19"/>
  <c r="D155" i="4"/>
  <c r="D173" i="19"/>
  <c r="D178" i="4"/>
  <c r="D170" i="19"/>
  <c r="D175" i="4"/>
  <c r="D157" i="19"/>
  <c r="D162" i="4"/>
  <c r="D153" i="19"/>
  <c r="D158" i="4"/>
  <c r="D140" i="19"/>
  <c r="D145" i="4"/>
  <c r="D133" i="19"/>
  <c r="D138" i="4"/>
  <c r="D130" i="19"/>
  <c r="D135" i="4"/>
  <c r="D127" i="19"/>
  <c r="D132" i="4"/>
  <c r="D111" i="19"/>
  <c r="D116" i="4"/>
  <c r="D101" i="19"/>
  <c r="D106" i="4"/>
  <c r="D94" i="19"/>
  <c r="D99" i="4"/>
  <c r="D173" i="22"/>
  <c r="D161" i="22"/>
  <c r="D132" i="22"/>
  <c r="D123" i="22"/>
  <c r="D113" i="22"/>
  <c r="D111" i="22"/>
  <c r="D95" i="22"/>
  <c r="D109" i="3"/>
  <c r="D88" i="3"/>
  <c r="D159" i="19"/>
  <c r="D164" i="4"/>
  <c r="D167" i="19"/>
  <c r="D172" i="4"/>
  <c r="D161" i="19"/>
  <c r="D166" i="4"/>
  <c r="D147" i="19"/>
  <c r="D152" i="4"/>
  <c r="D176" i="19"/>
  <c r="D181" i="4"/>
  <c r="D143" i="19"/>
  <c r="D148" i="4"/>
  <c r="D136" i="19"/>
  <c r="D141" i="4"/>
  <c r="D123" i="19"/>
  <c r="D128" i="4"/>
  <c r="D120" i="19"/>
  <c r="D125" i="4"/>
  <c r="D117" i="19"/>
  <c r="D122" i="4"/>
  <c r="D114" i="19"/>
  <c r="D119" i="4"/>
  <c r="D107" i="19"/>
  <c r="D112" i="4"/>
  <c r="D104" i="19"/>
  <c r="D109" i="4"/>
  <c r="D97" i="19"/>
  <c r="D102" i="4"/>
  <c r="D154" i="22"/>
  <c r="D149" i="22"/>
  <c r="D136" i="22"/>
  <c r="D134" i="22"/>
  <c r="D118" i="22"/>
  <c r="D108" i="22"/>
  <c r="D155" i="3"/>
  <c r="D119" i="3"/>
  <c r="D97" i="3"/>
  <c r="D93" i="3"/>
  <c r="D168" i="19"/>
  <c r="D173" i="4"/>
  <c r="D158" i="19"/>
  <c r="D163" i="4"/>
  <c r="D164" i="19"/>
  <c r="D169" i="4"/>
  <c r="D166" i="19"/>
  <c r="D171" i="4"/>
  <c r="D163" i="19"/>
  <c r="D168" i="4"/>
  <c r="D160" i="19"/>
  <c r="D165" i="4"/>
  <c r="D156" i="19"/>
  <c r="D161" i="4"/>
  <c r="D152" i="19"/>
  <c r="D157" i="4"/>
  <c r="D149" i="19"/>
  <c r="D154" i="4"/>
  <c r="D146" i="19"/>
  <c r="D151" i="4"/>
  <c r="D139" i="19"/>
  <c r="D144" i="4"/>
  <c r="D126" i="19"/>
  <c r="D131" i="4"/>
  <c r="D100" i="19"/>
  <c r="D105" i="4"/>
  <c r="D90" i="19"/>
  <c r="D95" i="4"/>
  <c r="D175" i="22"/>
  <c r="D165" i="22"/>
  <c r="D146" i="22"/>
  <c r="D141" i="22"/>
  <c r="D125" i="22"/>
  <c r="D120" i="22"/>
  <c r="D115" i="22"/>
  <c r="D105" i="22"/>
  <c r="D103" i="22"/>
  <c r="D101" i="22"/>
  <c r="D115" i="3"/>
  <c r="D106" i="3"/>
  <c r="D102" i="3"/>
  <c r="D165" i="19"/>
  <c r="D170" i="4"/>
  <c r="D177" i="19"/>
  <c r="D182" i="4"/>
  <c r="D144" i="19"/>
  <c r="D149" i="4"/>
  <c r="D175" i="19"/>
  <c r="D180" i="4"/>
  <c r="D172" i="19"/>
  <c r="D177" i="4"/>
  <c r="D169" i="19"/>
  <c r="D174" i="4"/>
  <c r="D142" i="19"/>
  <c r="D147" i="4"/>
  <c r="D135" i="19"/>
  <c r="D140" i="4"/>
  <c r="D132" i="19"/>
  <c r="D137" i="4"/>
  <c r="D129" i="19"/>
  <c r="D134" i="4"/>
  <c r="D122" i="19"/>
  <c r="D127" i="4"/>
  <c r="D110" i="19"/>
  <c r="D115" i="4"/>
  <c r="D106" i="19"/>
  <c r="D111" i="4"/>
  <c r="D103" i="19"/>
  <c r="D108" i="4"/>
  <c r="D93" i="19"/>
  <c r="D98" i="4"/>
  <c r="D177" i="22"/>
  <c r="D167" i="22"/>
  <c r="D151" i="22"/>
  <c r="D138" i="22"/>
  <c r="D129" i="22"/>
  <c r="D127" i="22"/>
  <c r="D156" i="3"/>
  <c r="D152" i="3"/>
  <c r="D148" i="3"/>
  <c r="D144" i="3"/>
  <c r="D140" i="3"/>
  <c r="D136" i="3"/>
  <c r="D132" i="3"/>
  <c r="D128" i="3"/>
  <c r="D90" i="3"/>
  <c r="D155" i="19"/>
  <c r="D160" i="4"/>
  <c r="D145" i="19"/>
  <c r="D150" i="4"/>
  <c r="D138" i="19"/>
  <c r="D143" i="4"/>
  <c r="D125" i="19"/>
  <c r="D130" i="4"/>
  <c r="D119" i="19"/>
  <c r="D124" i="4"/>
  <c r="D116" i="19"/>
  <c r="D121" i="4"/>
  <c r="D113" i="19"/>
  <c r="D118" i="4"/>
  <c r="D96" i="19"/>
  <c r="D101" i="4"/>
  <c r="D89" i="19"/>
  <c r="D94" i="4"/>
  <c r="D169" i="22"/>
  <c r="D160" i="22"/>
  <c r="D158" i="22"/>
  <c r="D153" i="22"/>
  <c r="D148" i="22"/>
  <c r="D143" i="22"/>
  <c r="D131" i="22"/>
  <c r="D117" i="22"/>
  <c r="D111" i="3"/>
  <c r="D86" i="3"/>
  <c r="D162" i="19"/>
  <c r="D167" i="4"/>
  <c r="D151" i="19"/>
  <c r="D156" i="4"/>
  <c r="D148" i="19"/>
  <c r="D153" i="4"/>
  <c r="D131" i="19"/>
  <c r="D136" i="4"/>
  <c r="D128" i="19"/>
  <c r="D133" i="4"/>
  <c r="D109" i="19"/>
  <c r="D114" i="4"/>
  <c r="D102" i="19"/>
  <c r="D107" i="4"/>
  <c r="D99" i="19"/>
  <c r="D104" i="4"/>
  <c r="D92" i="19"/>
  <c r="D97" i="4"/>
  <c r="D174" i="22"/>
  <c r="D162" i="22"/>
  <c r="D155" i="22"/>
  <c r="D145" i="22"/>
  <c r="D140" i="22"/>
  <c r="D133" i="22"/>
  <c r="D124" i="22"/>
  <c r="D114" i="22"/>
  <c r="D149" i="3"/>
  <c r="D145" i="3"/>
  <c r="D141" i="3"/>
  <c r="D137" i="3"/>
  <c r="D129" i="3"/>
  <c r="D125" i="3"/>
  <c r="D121" i="3"/>
  <c r="D117" i="3"/>
  <c r="D112" i="3"/>
  <c r="D99" i="3"/>
  <c r="D95" i="3"/>
  <c r="D82" i="3"/>
  <c r="D171" i="19"/>
  <c r="D176" i="4"/>
  <c r="D154" i="19"/>
  <c r="D159" i="4"/>
  <c r="D141" i="19"/>
  <c r="D146" i="4"/>
  <c r="D137" i="19"/>
  <c r="D142" i="4"/>
  <c r="D134" i="19"/>
  <c r="D139" i="4"/>
  <c r="D124" i="19"/>
  <c r="D129" i="4"/>
  <c r="D121" i="19"/>
  <c r="D126" i="4"/>
  <c r="D112" i="19"/>
  <c r="D117" i="4"/>
  <c r="D105" i="19"/>
  <c r="D110" i="4"/>
  <c r="D95" i="19"/>
  <c r="D100" i="4"/>
  <c r="D176" i="22"/>
  <c r="D171" i="22"/>
  <c r="D164" i="22"/>
  <c r="D150" i="22"/>
  <c r="D137" i="22"/>
  <c r="D135" i="22"/>
  <c r="D128" i="22"/>
  <c r="D126" i="22"/>
  <c r="D109" i="22"/>
  <c r="D100" i="22"/>
  <c r="D108" i="3"/>
  <c r="D104" i="3"/>
  <c r="D174" i="19"/>
  <c r="D179" i="4"/>
  <c r="D118" i="19"/>
  <c r="D123" i="4"/>
  <c r="D115" i="19"/>
  <c r="D120" i="4"/>
  <c r="D108" i="19"/>
  <c r="D113" i="4"/>
  <c r="D98" i="19"/>
  <c r="D103" i="4"/>
  <c r="D91" i="19"/>
  <c r="D96" i="4"/>
  <c r="D88" i="19"/>
  <c r="D93" i="4"/>
  <c r="D168" i="22"/>
  <c r="D166" i="22"/>
  <c r="D157" i="22"/>
  <c r="D152" i="22"/>
  <c r="D147" i="22"/>
  <c r="D142" i="22"/>
  <c r="D130" i="22"/>
  <c r="D121" i="22"/>
  <c r="D116" i="22"/>
  <c r="D106" i="22"/>
  <c r="D93" i="22"/>
  <c r="D154" i="3"/>
  <c r="D150" i="3"/>
  <c r="D146" i="3"/>
  <c r="D142" i="3"/>
  <c r="D138" i="3"/>
  <c r="D134" i="3"/>
  <c r="D130" i="3"/>
  <c r="D126" i="3"/>
  <c r="D122" i="3"/>
  <c r="D118" i="3"/>
  <c r="D113" i="3"/>
  <c r="D100" i="3"/>
  <c r="D96" i="3"/>
  <c r="D92" i="3"/>
  <c r="D83" i="3"/>
  <c r="R148" i="3"/>
  <c r="K148" i="3" s="1"/>
  <c r="H162" i="3"/>
  <c r="R139" i="3"/>
  <c r="K139" i="3" s="1"/>
  <c r="R122" i="3"/>
  <c r="K122" i="3" s="1"/>
  <c r="H164" i="3"/>
  <c r="H172" i="3"/>
  <c r="H166" i="3"/>
  <c r="R178" i="3"/>
  <c r="H169" i="3"/>
  <c r="R132" i="3"/>
  <c r="K132" i="3" s="1"/>
  <c r="R113" i="3"/>
  <c r="K113" i="3" s="1"/>
  <c r="T161" i="3"/>
  <c r="R124" i="3"/>
  <c r="T166" i="3"/>
  <c r="O174" i="22"/>
  <c r="O172" i="22"/>
  <c r="O170" i="22"/>
  <c r="O168" i="22"/>
  <c r="O143" i="22"/>
  <c r="O141" i="22"/>
  <c r="O139" i="22"/>
  <c r="O137" i="22"/>
  <c r="O110" i="22"/>
  <c r="O108" i="22"/>
  <c r="O106" i="22"/>
  <c r="O104" i="22"/>
  <c r="O123" i="22"/>
  <c r="O90" i="22"/>
  <c r="O177" i="22"/>
  <c r="O150" i="22"/>
  <c r="O148" i="22"/>
  <c r="O146" i="22"/>
  <c r="O144" i="22"/>
  <c r="O119" i="22"/>
  <c r="O117" i="22"/>
  <c r="O115" i="22"/>
  <c r="O113" i="22"/>
  <c r="AB152" i="5"/>
  <c r="AB148" i="5"/>
  <c r="AB144" i="5"/>
  <c r="AB140" i="5"/>
  <c r="AB136" i="5"/>
  <c r="AB132" i="5"/>
  <c r="AB128" i="5"/>
  <c r="AB124" i="5"/>
  <c r="AB120" i="5"/>
  <c r="AB116" i="5"/>
  <c r="AB112" i="5"/>
  <c r="AB108" i="5"/>
  <c r="AB104" i="5"/>
  <c r="O156" i="22"/>
  <c r="O152" i="22"/>
  <c r="O175" i="22"/>
  <c r="O173" i="22"/>
  <c r="O171" i="22"/>
  <c r="O169" i="22"/>
  <c r="O142" i="22"/>
  <c r="O140" i="22"/>
  <c r="O138" i="22"/>
  <c r="O136" i="22"/>
  <c r="O111" i="22"/>
  <c r="O109" i="22"/>
  <c r="O107" i="22"/>
  <c r="O105" i="22"/>
  <c r="O167" i="22"/>
  <c r="O165" i="22"/>
  <c r="O163" i="22"/>
  <c r="O161" i="22"/>
  <c r="O134" i="22"/>
  <c r="O132" i="22"/>
  <c r="O130" i="22"/>
  <c r="O128" i="22"/>
  <c r="O99" i="22"/>
  <c r="O97" i="22"/>
  <c r="AB151" i="5"/>
  <c r="AB147" i="5"/>
  <c r="AB143" i="5"/>
  <c r="AB139" i="5"/>
  <c r="AB135" i="5"/>
  <c r="AB131" i="5"/>
  <c r="AB127" i="5"/>
  <c r="AB123" i="5"/>
  <c r="AB119" i="5"/>
  <c r="AB115" i="5"/>
  <c r="AB111" i="5"/>
  <c r="AB107" i="5"/>
  <c r="AB103" i="5"/>
  <c r="AB113" i="5"/>
  <c r="O159" i="22"/>
  <c r="O157" i="22"/>
  <c r="O155" i="22"/>
  <c r="O153" i="22"/>
  <c r="O126" i="22"/>
  <c r="O124" i="22"/>
  <c r="O122" i="22"/>
  <c r="O120" i="22"/>
  <c r="O95" i="22"/>
  <c r="O93" i="22"/>
  <c r="O91" i="22"/>
  <c r="O89" i="22"/>
  <c r="AB137" i="5"/>
  <c r="O178" i="22"/>
  <c r="O176" i="22"/>
  <c r="O151" i="22"/>
  <c r="O149" i="22"/>
  <c r="O147" i="22"/>
  <c r="O145" i="22"/>
  <c r="O118" i="22"/>
  <c r="O116" i="22"/>
  <c r="O114" i="22"/>
  <c r="AB150" i="5"/>
  <c r="AB146" i="5"/>
  <c r="AB142" i="5"/>
  <c r="AB138" i="5"/>
  <c r="AB134" i="5"/>
  <c r="AB130" i="5"/>
  <c r="AB126" i="5"/>
  <c r="AB122" i="5"/>
  <c r="AB118" i="5"/>
  <c r="AB114" i="5"/>
  <c r="AB110" i="5"/>
  <c r="AB106" i="5"/>
  <c r="AB102" i="5"/>
  <c r="N172" i="3"/>
  <c r="K140" i="3"/>
  <c r="R114" i="3"/>
  <c r="K114" i="3" s="1"/>
  <c r="R106" i="3"/>
  <c r="K106" i="3" s="1"/>
  <c r="K172" i="3"/>
  <c r="P166" i="3"/>
  <c r="R138" i="3"/>
  <c r="K138" i="3" s="1"/>
  <c r="R164" i="3"/>
  <c r="T162" i="3"/>
  <c r="P158" i="3"/>
  <c r="N158" i="3"/>
  <c r="L112" i="3"/>
  <c r="M124" i="3"/>
  <c r="T124" i="3" s="1"/>
  <c r="N124" i="3" s="1"/>
  <c r="L138" i="3"/>
  <c r="M118" i="3"/>
  <c r="T118" i="3" s="1"/>
  <c r="N118" i="3" s="1"/>
  <c r="M117" i="3"/>
  <c r="T117" i="3" s="1"/>
  <c r="N117" i="3" s="1"/>
  <c r="M122" i="3"/>
  <c r="T122" i="3" s="1"/>
  <c r="N122" i="3" s="1"/>
  <c r="M156" i="3"/>
  <c r="M146" i="3"/>
  <c r="M142" i="3"/>
  <c r="L111" i="3"/>
  <c r="M152" i="3"/>
  <c r="L149" i="3"/>
  <c r="M138" i="3"/>
  <c r="M137" i="3"/>
  <c r="L135" i="3"/>
  <c r="L121" i="3"/>
  <c r="L107" i="3"/>
  <c r="L155" i="3"/>
  <c r="L145" i="3"/>
  <c r="L141" i="3"/>
  <c r="L131" i="3"/>
  <c r="M110" i="3"/>
  <c r="M148" i="3"/>
  <c r="L127" i="3"/>
  <c r="L116" i="3"/>
  <c r="M113" i="3"/>
  <c r="M106" i="3"/>
  <c r="L151" i="3"/>
  <c r="M144" i="3"/>
  <c r="M140" i="3"/>
  <c r="M134" i="3"/>
  <c r="L123" i="3"/>
  <c r="M109" i="3"/>
  <c r="M154" i="3"/>
  <c r="L119" i="3"/>
  <c r="M150" i="3"/>
  <c r="L147" i="3"/>
  <c r="L143" i="3"/>
  <c r="L133" i="3"/>
  <c r="L153" i="3"/>
  <c r="L139" i="3"/>
  <c r="M136" i="3"/>
  <c r="L129" i="3"/>
  <c r="L108" i="3"/>
  <c r="L148" i="3"/>
  <c r="L140" i="3"/>
  <c r="L113" i="3"/>
  <c r="L106" i="3"/>
  <c r="L156" i="3"/>
  <c r="L146" i="3"/>
  <c r="L137" i="3"/>
  <c r="L136" i="3"/>
  <c r="L110" i="3"/>
  <c r="L109" i="3"/>
  <c r="L154" i="3"/>
  <c r="L152" i="3"/>
  <c r="L144" i="3"/>
  <c r="L134" i="3"/>
  <c r="L150" i="3"/>
  <c r="L142" i="3"/>
  <c r="G138" i="3"/>
  <c r="G123" i="3"/>
  <c r="R107" i="3"/>
  <c r="K107" i="3" s="1"/>
  <c r="R123" i="3"/>
  <c r="K123" i="3" s="1"/>
  <c r="K171" i="3"/>
  <c r="P171" i="3"/>
  <c r="R171" i="3"/>
  <c r="T171" i="3"/>
  <c r="H171" i="3"/>
  <c r="R147" i="3"/>
  <c r="K147" i="3" s="1"/>
  <c r="H178" i="3"/>
  <c r="H170" i="3"/>
  <c r="T169" i="3"/>
  <c r="R161" i="3"/>
  <c r="R108" i="3"/>
  <c r="K108" i="3" s="1"/>
  <c r="T178" i="3"/>
  <c r="T170" i="3"/>
  <c r="R169" i="3"/>
  <c r="R115" i="3"/>
  <c r="K115" i="3" s="1"/>
  <c r="G133" i="3"/>
  <c r="R150" i="3"/>
  <c r="K150" i="3" s="1"/>
  <c r="R146" i="3"/>
  <c r="K146" i="3" s="1"/>
  <c r="R134" i="3"/>
  <c r="K134" i="3" s="1"/>
  <c r="R126" i="3"/>
  <c r="K126" i="3" s="1"/>
  <c r="F89" i="3"/>
  <c r="T158" i="3"/>
  <c r="H158" i="3"/>
  <c r="K124" i="3"/>
  <c r="R116" i="3"/>
  <c r="K116" i="3" s="1"/>
  <c r="H161" i="3"/>
  <c r="R158" i="3"/>
  <c r="G140" i="22"/>
  <c r="G160" i="22"/>
  <c r="G129" i="22"/>
  <c r="G101" i="22"/>
  <c r="G90" i="22"/>
  <c r="G151" i="22"/>
  <c r="G104" i="22"/>
  <c r="G132" i="22"/>
  <c r="G93" i="22"/>
  <c r="G165" i="22"/>
  <c r="G154" i="22"/>
  <c r="G115" i="22"/>
  <c r="G96" i="22"/>
  <c r="G168" i="22"/>
  <c r="G157" i="22"/>
  <c r="G146" i="22"/>
  <c r="G176" i="22"/>
  <c r="G159" i="22"/>
  <c r="G148" i="22"/>
  <c r="G134" i="22"/>
  <c r="G123" i="22"/>
  <c r="G112" i="22"/>
  <c r="G109" i="22"/>
  <c r="G98" i="22"/>
  <c r="G95" i="22"/>
  <c r="G143" i="22"/>
  <c r="G118" i="22"/>
  <c r="G107" i="22"/>
  <c r="G177" i="22"/>
  <c r="G174" i="22"/>
  <c r="G163" i="22"/>
  <c r="G138" i="22"/>
  <c r="G113" i="22"/>
  <c r="G110" i="22"/>
  <c r="G99" i="22"/>
  <c r="G126" i="22"/>
  <c r="G169" i="22"/>
  <c r="G155" i="22"/>
  <c r="G144" i="22"/>
  <c r="G141" i="22"/>
  <c r="G127" i="22"/>
  <c r="G172" i="22"/>
  <c r="G158" i="22"/>
  <c r="G136" i="22"/>
  <c r="G108" i="22"/>
  <c r="G153" i="22"/>
  <c r="G139" i="22"/>
  <c r="G125" i="22"/>
  <c r="G156" i="22"/>
  <c r="G103" i="22"/>
  <c r="G92" i="22"/>
  <c r="F92" i="3"/>
  <c r="F146" i="3"/>
  <c r="G146" i="3"/>
  <c r="F149" i="3"/>
  <c r="G149" i="3"/>
  <c r="F100" i="3"/>
  <c r="F142" i="3"/>
  <c r="G142" i="3"/>
  <c r="F145" i="3"/>
  <c r="G145" i="3"/>
  <c r="F135" i="3"/>
  <c r="G135" i="3"/>
  <c r="F83" i="3"/>
  <c r="F153" i="3"/>
  <c r="G153" i="3"/>
  <c r="F150" i="3"/>
  <c r="G150" i="3"/>
  <c r="F139" i="3"/>
  <c r="G136" i="3"/>
  <c r="F126" i="3"/>
  <c r="G126" i="3"/>
  <c r="F118" i="3"/>
  <c r="G118" i="3"/>
  <c r="F136" i="3"/>
  <c r="F154" i="3"/>
  <c r="G154" i="3"/>
  <c r="F143" i="3"/>
  <c r="G143" i="3"/>
  <c r="G140" i="3"/>
  <c r="F129" i="3"/>
  <c r="G129" i="3"/>
  <c r="F113" i="3"/>
  <c r="G113" i="3"/>
  <c r="F108" i="3"/>
  <c r="G108" i="3"/>
  <c r="F84" i="3"/>
  <c r="F147" i="3"/>
  <c r="G147" i="3"/>
  <c r="F144" i="3"/>
  <c r="P144" i="3" s="1"/>
  <c r="H144" i="3" s="1"/>
  <c r="F130" i="3"/>
  <c r="G130" i="3"/>
  <c r="R154" i="3"/>
  <c r="K154" i="3" s="1"/>
  <c r="G151" i="3"/>
  <c r="P151" i="3" s="1"/>
  <c r="H151" i="3" s="1"/>
  <c r="F148" i="3"/>
  <c r="P148" i="3" s="1"/>
  <c r="H148" i="3" s="1"/>
  <c r="F133" i="3"/>
  <c r="G109" i="3"/>
  <c r="F109" i="3"/>
  <c r="F96" i="3"/>
  <c r="G139" i="3"/>
  <c r="F140" i="3"/>
  <c r="F155" i="3"/>
  <c r="G155" i="3"/>
  <c r="F152" i="3"/>
  <c r="F137" i="3"/>
  <c r="G137" i="3"/>
  <c r="F134" i="3"/>
  <c r="G134" i="3"/>
  <c r="F104" i="3"/>
  <c r="F88" i="3"/>
  <c r="F156" i="3"/>
  <c r="P156" i="3" s="1"/>
  <c r="H156" i="3" s="1"/>
  <c r="G141" i="3"/>
  <c r="P141" i="3" s="1"/>
  <c r="H141" i="3" s="1"/>
  <c r="F138" i="3"/>
  <c r="F131" i="3"/>
  <c r="G131" i="3"/>
  <c r="G152" i="3"/>
  <c r="K163" i="3"/>
  <c r="N163" i="3"/>
  <c r="P163" i="3"/>
  <c r="R163" i="3"/>
  <c r="T163" i="3"/>
  <c r="H163" i="3"/>
  <c r="F122" i="3"/>
  <c r="P122" i="3" s="1"/>
  <c r="H122" i="3" s="1"/>
  <c r="F117" i="3"/>
  <c r="G117" i="3"/>
  <c r="F112" i="3"/>
  <c r="G112" i="3"/>
  <c r="G107" i="3"/>
  <c r="F103" i="3"/>
  <c r="F95" i="3"/>
  <c r="F87" i="3"/>
  <c r="G114" i="3"/>
  <c r="P114" i="3" s="1"/>
  <c r="H114" i="3" s="1"/>
  <c r="R155" i="3"/>
  <c r="K155" i="3" s="1"/>
  <c r="F123" i="3"/>
  <c r="F105" i="3"/>
  <c r="F97" i="3"/>
  <c r="F85" i="3"/>
  <c r="G127" i="3"/>
  <c r="N174" i="3"/>
  <c r="P174" i="3"/>
  <c r="H174" i="3"/>
  <c r="R174" i="3"/>
  <c r="F98" i="3"/>
  <c r="F132" i="3"/>
  <c r="P132" i="3" s="1"/>
  <c r="H132" i="3" s="1"/>
  <c r="F128" i="3"/>
  <c r="P128" i="3" s="1"/>
  <c r="H128" i="3" s="1"/>
  <c r="F124" i="3"/>
  <c r="G119" i="3"/>
  <c r="F119" i="3"/>
  <c r="F110" i="3"/>
  <c r="P110" i="3" s="1"/>
  <c r="H110" i="3" s="1"/>
  <c r="F81" i="3"/>
  <c r="K164" i="3"/>
  <c r="N164" i="3"/>
  <c r="P164" i="3"/>
  <c r="R142" i="3"/>
  <c r="K142" i="3" s="1"/>
  <c r="F127" i="3"/>
  <c r="F107" i="3"/>
  <c r="F120" i="3"/>
  <c r="G120" i="3"/>
  <c r="F102" i="3"/>
  <c r="F94" i="3"/>
  <c r="F90" i="3"/>
  <c r="F86" i="3"/>
  <c r="P157" i="3"/>
  <c r="N157" i="3"/>
  <c r="F99" i="3"/>
  <c r="G115" i="3"/>
  <c r="P115" i="3" s="1"/>
  <c r="H115" i="3" s="1"/>
  <c r="R145" i="3"/>
  <c r="K145" i="3" s="1"/>
  <c r="F91" i="3"/>
  <c r="F125" i="3"/>
  <c r="P125" i="3" s="1"/>
  <c r="H125" i="3" s="1"/>
  <c r="F121" i="3"/>
  <c r="G121" i="3"/>
  <c r="G116" i="3"/>
  <c r="P116" i="3" s="1"/>
  <c r="H116" i="3" s="1"/>
  <c r="G111" i="3"/>
  <c r="F111" i="3"/>
  <c r="F82" i="3"/>
  <c r="G124" i="3"/>
  <c r="G106" i="3"/>
  <c r="P106" i="3" s="1"/>
  <c r="H106" i="3" s="1"/>
  <c r="K177" i="3"/>
  <c r="R177" i="3"/>
  <c r="T177" i="3"/>
  <c r="H177" i="3"/>
  <c r="R156" i="3"/>
  <c r="K156" i="3" s="1"/>
  <c r="R121" i="3"/>
  <c r="K121" i="3" s="1"/>
  <c r="N173" i="3"/>
  <c r="N171" i="3"/>
  <c r="R162" i="3"/>
  <c r="R131" i="3"/>
  <c r="K131" i="3" s="1"/>
  <c r="R130" i="3"/>
  <c r="K130" i="3" s="1"/>
  <c r="R129" i="3"/>
  <c r="K129" i="3" s="1"/>
  <c r="R118" i="3"/>
  <c r="K118" i="3" s="1"/>
  <c r="P162" i="3"/>
  <c r="R153" i="3"/>
  <c r="K153" i="3" s="1"/>
  <c r="N165" i="3"/>
  <c r="N178" i="3"/>
  <c r="P177" i="3"/>
  <c r="R176" i="3"/>
  <c r="H176" i="3"/>
  <c r="T175" i="3"/>
  <c r="K173" i="3"/>
  <c r="N170" i="3"/>
  <c r="P169" i="3"/>
  <c r="R168" i="3"/>
  <c r="H168" i="3"/>
  <c r="T167" i="3"/>
  <c r="K165" i="3"/>
  <c r="N162" i="3"/>
  <c r="P161" i="3"/>
  <c r="R160" i="3"/>
  <c r="H160" i="3"/>
  <c r="T159" i="3"/>
  <c r="K157" i="3"/>
  <c r="R152" i="3"/>
  <c r="K152" i="3" s="1"/>
  <c r="R144" i="3"/>
  <c r="K144" i="3" s="1"/>
  <c r="R136" i="3"/>
  <c r="K136" i="3" s="1"/>
  <c r="R128" i="3"/>
  <c r="K128" i="3" s="1"/>
  <c r="R120" i="3"/>
  <c r="K120" i="3" s="1"/>
  <c r="R112" i="3"/>
  <c r="K112" i="3" s="1"/>
  <c r="N177" i="3"/>
  <c r="P176" i="3"/>
  <c r="R175" i="3"/>
  <c r="H175" i="3"/>
  <c r="N169" i="3"/>
  <c r="P168" i="3"/>
  <c r="R167" i="3"/>
  <c r="H167" i="3"/>
  <c r="N161" i="3"/>
  <c r="P160" i="3"/>
  <c r="R159" i="3"/>
  <c r="H159" i="3"/>
  <c r="R151" i="3"/>
  <c r="K151" i="3" s="1"/>
  <c r="R143" i="3"/>
  <c r="K143" i="3" s="1"/>
  <c r="R135" i="3"/>
  <c r="K135" i="3" s="1"/>
  <c r="R127" i="3"/>
  <c r="K127" i="3" s="1"/>
  <c r="R119" i="3"/>
  <c r="K119" i="3" s="1"/>
  <c r="R111" i="3"/>
  <c r="K111" i="3" s="1"/>
  <c r="T168" i="3"/>
  <c r="N176" i="3"/>
  <c r="P175" i="3"/>
  <c r="T173" i="3"/>
  <c r="N168" i="3"/>
  <c r="P167" i="3"/>
  <c r="T165" i="3"/>
  <c r="N160" i="3"/>
  <c r="P159" i="3"/>
  <c r="T157" i="3"/>
  <c r="R110" i="3"/>
  <c r="K110" i="3" s="1"/>
  <c r="T176" i="3"/>
  <c r="R173" i="3"/>
  <c r="H173" i="3"/>
  <c r="R165" i="3"/>
  <c r="H165" i="3"/>
  <c r="R157" i="3"/>
  <c r="H157" i="3"/>
  <c r="R149" i="3"/>
  <c r="K149" i="3" s="1"/>
  <c r="R141" i="3"/>
  <c r="K141" i="3" s="1"/>
  <c r="R133" i="3"/>
  <c r="K133" i="3" s="1"/>
  <c r="R125" i="3"/>
  <c r="K125" i="3" s="1"/>
  <c r="R117" i="3"/>
  <c r="K117" i="3" s="1"/>
  <c r="R109" i="3"/>
  <c r="K109" i="3" s="1"/>
  <c r="T160" i="3"/>
  <c r="K17" i="24" l="1"/>
  <c r="P111" i="3"/>
  <c r="H111" i="3" s="1"/>
  <c r="P138" i="3"/>
  <c r="H138" i="3" s="1"/>
  <c r="K9" i="24"/>
  <c r="K18" i="24"/>
  <c r="K11" i="24"/>
  <c r="K12" i="24"/>
  <c r="K15" i="24"/>
  <c r="K13" i="24"/>
  <c r="K8" i="24"/>
  <c r="K14" i="24"/>
  <c r="K16" i="24"/>
  <c r="T109" i="3"/>
  <c r="N109" i="3" s="1"/>
  <c r="P133" i="3"/>
  <c r="H133" i="3" s="1"/>
  <c r="T144" i="3"/>
  <c r="N144" i="3" s="1"/>
  <c r="P135" i="3"/>
  <c r="H135" i="3" s="1"/>
  <c r="T136" i="3"/>
  <c r="N136" i="3" s="1"/>
  <c r="P153" i="3"/>
  <c r="H153" i="3" s="1"/>
  <c r="P154" i="3"/>
  <c r="H154" i="3" s="1"/>
  <c r="P108" i="3"/>
  <c r="H108" i="3" s="1"/>
  <c r="P146" i="3"/>
  <c r="H146" i="3" s="1"/>
  <c r="P121" i="3"/>
  <c r="H121" i="3" s="1"/>
  <c r="P127" i="3"/>
  <c r="H127" i="3" s="1"/>
  <c r="P119" i="3"/>
  <c r="H119" i="3" s="1"/>
  <c r="P131" i="3"/>
  <c r="H131" i="3" s="1"/>
  <c r="P134" i="3"/>
  <c r="H134" i="3" s="1"/>
  <c r="P136" i="3"/>
  <c r="H136" i="3" s="1"/>
  <c r="P137" i="3"/>
  <c r="H137" i="3" s="1"/>
  <c r="P147" i="3"/>
  <c r="H147" i="3" s="1"/>
  <c r="P143" i="3"/>
  <c r="H143" i="3" s="1"/>
  <c r="T113" i="3"/>
  <c r="N113" i="3" s="1"/>
  <c r="T156" i="3"/>
  <c r="N156" i="3" s="1"/>
  <c r="T142" i="3"/>
  <c r="N142" i="3" s="1"/>
  <c r="T148" i="3"/>
  <c r="N148" i="3" s="1"/>
  <c r="T150" i="3"/>
  <c r="N150" i="3" s="1"/>
  <c r="T146" i="3"/>
  <c r="N146" i="3" s="1"/>
  <c r="T140" i="3"/>
  <c r="N140" i="3" s="1"/>
  <c r="P152" i="3"/>
  <c r="H152" i="3" s="1"/>
  <c r="P149" i="3"/>
  <c r="H149" i="3" s="1"/>
  <c r="P123" i="3"/>
  <c r="H123" i="3" s="1"/>
  <c r="P140" i="3"/>
  <c r="H140" i="3" s="1"/>
  <c r="P139" i="3"/>
  <c r="H139" i="3" s="1"/>
  <c r="P145" i="3"/>
  <c r="H145" i="3" s="1"/>
  <c r="P130" i="3"/>
  <c r="H130" i="3" s="1"/>
  <c r="P113" i="3"/>
  <c r="H113" i="3" s="1"/>
  <c r="P150" i="3"/>
  <c r="H150" i="3" s="1"/>
  <c r="T138" i="3"/>
  <c r="N138" i="3" s="1"/>
  <c r="T134" i="3"/>
  <c r="N134" i="3" s="1"/>
  <c r="T154" i="3"/>
  <c r="N154" i="3" s="1"/>
  <c r="T152" i="3"/>
  <c r="N152" i="3" s="1"/>
  <c r="T106" i="3"/>
  <c r="N106" i="3" s="1"/>
  <c r="T137" i="3"/>
  <c r="N137" i="3" s="1"/>
  <c r="T110" i="3"/>
  <c r="N110" i="3" s="1"/>
  <c r="P124" i="3"/>
  <c r="H124" i="3" s="1"/>
  <c r="P109" i="3"/>
  <c r="H109" i="3" s="1"/>
  <c r="P129" i="3"/>
  <c r="H129" i="3" s="1"/>
  <c r="P118" i="3"/>
  <c r="H118" i="3" s="1"/>
  <c r="P142" i="3"/>
  <c r="H142" i="3" s="1"/>
  <c r="P112" i="3"/>
  <c r="H112" i="3" s="1"/>
  <c r="P155" i="3"/>
  <c r="H155" i="3" s="1"/>
  <c r="P120" i="3"/>
  <c r="H120" i="3" s="1"/>
  <c r="P126" i="3"/>
  <c r="H126" i="3" s="1"/>
  <c r="P107" i="3"/>
  <c r="H107" i="3" s="1"/>
  <c r="P117" i="3"/>
  <c r="H117" i="3" s="1"/>
  <c r="M120" i="3"/>
  <c r="T120" i="3" s="1"/>
  <c r="N120" i="3" s="1"/>
  <c r="M112" i="3"/>
  <c r="T112" i="3" s="1"/>
  <c r="N112" i="3" s="1"/>
  <c r="M130" i="3"/>
  <c r="T130" i="3" s="1"/>
  <c r="N130" i="3" s="1"/>
  <c r="M132" i="3"/>
  <c r="T132" i="3" s="1"/>
  <c r="N132" i="3" s="1"/>
  <c r="M139" i="3"/>
  <c r="T139" i="3" s="1"/>
  <c r="N139" i="3" s="1"/>
  <c r="M147" i="3"/>
  <c r="T147" i="3" s="1"/>
  <c r="N147" i="3" s="1"/>
  <c r="M155" i="3"/>
  <c r="T155" i="3" s="1"/>
  <c r="N155" i="3" s="1"/>
  <c r="M111" i="3"/>
  <c r="T111" i="3" s="1"/>
  <c r="N111" i="3" s="1"/>
  <c r="M108" i="3"/>
  <c r="T108" i="3" s="1"/>
  <c r="N108" i="3" s="1"/>
  <c r="M123" i="3"/>
  <c r="T123" i="3" s="1"/>
  <c r="N123" i="3" s="1"/>
  <c r="M107" i="3"/>
  <c r="T107" i="3" s="1"/>
  <c r="N107" i="3" s="1"/>
  <c r="M114" i="3"/>
  <c r="T114" i="3" s="1"/>
  <c r="N114" i="3" s="1"/>
  <c r="M153" i="3"/>
  <c r="T153" i="3" s="1"/>
  <c r="N153" i="3" s="1"/>
  <c r="M151" i="3"/>
  <c r="T151" i="3" s="1"/>
  <c r="N151" i="3" s="1"/>
  <c r="M116" i="3"/>
  <c r="T116" i="3" s="1"/>
  <c r="N116" i="3" s="1"/>
  <c r="M131" i="3"/>
  <c r="T131" i="3" s="1"/>
  <c r="N131" i="3" s="1"/>
  <c r="M115" i="3"/>
  <c r="T115" i="3" s="1"/>
  <c r="N115" i="3" s="1"/>
  <c r="M129" i="3"/>
  <c r="T129" i="3" s="1"/>
  <c r="N129" i="3" s="1"/>
  <c r="M127" i="3"/>
  <c r="T127" i="3" s="1"/>
  <c r="N127" i="3" s="1"/>
  <c r="M121" i="3"/>
  <c r="T121" i="3" s="1"/>
  <c r="N121" i="3" s="1"/>
  <c r="M149" i="3"/>
  <c r="T149" i="3" s="1"/>
  <c r="N149" i="3" s="1"/>
  <c r="M125" i="3"/>
  <c r="T125" i="3" s="1"/>
  <c r="N125" i="3" s="1"/>
  <c r="M133" i="3"/>
  <c r="T133" i="3" s="1"/>
  <c r="N133" i="3" s="1"/>
  <c r="M119" i="3"/>
  <c r="T119" i="3" s="1"/>
  <c r="N119" i="3" s="1"/>
  <c r="M141" i="3"/>
  <c r="T141" i="3" s="1"/>
  <c r="N141" i="3" s="1"/>
  <c r="M126" i="3"/>
  <c r="T126" i="3" s="1"/>
  <c r="N126" i="3" s="1"/>
  <c r="M128" i="3"/>
  <c r="T128" i="3" s="1"/>
  <c r="N128" i="3" s="1"/>
  <c r="M143" i="3"/>
  <c r="T143" i="3" s="1"/>
  <c r="N143" i="3" s="1"/>
  <c r="M145" i="3"/>
  <c r="T145" i="3" s="1"/>
  <c r="N145" i="3" s="1"/>
  <c r="M135" i="3"/>
  <c r="T135" i="3" s="1"/>
  <c r="N135" i="3" s="1"/>
  <c r="K19" i="22"/>
  <c r="K10" i="24" l="1"/>
  <c r="G81" i="3"/>
  <c r="P81" i="3" s="1"/>
  <c r="H81" i="3" s="1"/>
  <c r="J81" i="3"/>
  <c r="R81" i="3" s="1"/>
  <c r="K81" i="3" s="1"/>
  <c r="G82" i="3"/>
  <c r="P82" i="3" s="1"/>
  <c r="H82" i="3" s="1"/>
  <c r="J82" i="3"/>
  <c r="R82" i="3" s="1"/>
  <c r="K82" i="3" s="1"/>
  <c r="G83" i="3"/>
  <c r="P83" i="3" s="1"/>
  <c r="H83" i="3" s="1"/>
  <c r="J83" i="3"/>
  <c r="R83" i="3" s="1"/>
  <c r="K83" i="3" s="1"/>
  <c r="G84" i="3"/>
  <c r="P84" i="3" s="1"/>
  <c r="H84" i="3" s="1"/>
  <c r="J84" i="3"/>
  <c r="R84" i="3" s="1"/>
  <c r="K84" i="3" s="1"/>
  <c r="G85" i="3"/>
  <c r="P85" i="3" s="1"/>
  <c r="H85" i="3" s="1"/>
  <c r="J85" i="3"/>
  <c r="R85" i="3" s="1"/>
  <c r="K85" i="3" s="1"/>
  <c r="G86" i="3"/>
  <c r="P86" i="3" s="1"/>
  <c r="H86" i="3" s="1"/>
  <c r="J86" i="3"/>
  <c r="R86" i="3" s="1"/>
  <c r="K86" i="3" s="1"/>
  <c r="G87" i="3"/>
  <c r="P87" i="3" s="1"/>
  <c r="H87" i="3" s="1"/>
  <c r="J87" i="3"/>
  <c r="R87" i="3" s="1"/>
  <c r="K87" i="3" s="1"/>
  <c r="G88" i="3"/>
  <c r="P88" i="3" s="1"/>
  <c r="H88" i="3" s="1"/>
  <c r="J88" i="3"/>
  <c r="R88" i="3" s="1"/>
  <c r="K88" i="3" s="1"/>
  <c r="G89" i="3"/>
  <c r="P89" i="3" s="1"/>
  <c r="H89" i="3" s="1"/>
  <c r="J89" i="3"/>
  <c r="R89" i="3" s="1"/>
  <c r="K89" i="3" s="1"/>
  <c r="G90" i="3"/>
  <c r="P90" i="3" s="1"/>
  <c r="H90" i="3" s="1"/>
  <c r="J90" i="3"/>
  <c r="R90" i="3" s="1"/>
  <c r="K90" i="3" s="1"/>
  <c r="G91" i="3"/>
  <c r="P91" i="3" s="1"/>
  <c r="H91" i="3" s="1"/>
  <c r="J91" i="3"/>
  <c r="R91" i="3" s="1"/>
  <c r="K91" i="3" s="1"/>
  <c r="G92" i="3"/>
  <c r="P92" i="3" s="1"/>
  <c r="H92" i="3" s="1"/>
  <c r="J92" i="3"/>
  <c r="R92" i="3" s="1"/>
  <c r="K92" i="3" s="1"/>
  <c r="G93" i="3"/>
  <c r="P93" i="3" s="1"/>
  <c r="H93" i="3" s="1"/>
  <c r="J93" i="3"/>
  <c r="R93" i="3" s="1"/>
  <c r="K93" i="3" s="1"/>
  <c r="G94" i="3"/>
  <c r="P94" i="3" s="1"/>
  <c r="H94" i="3" s="1"/>
  <c r="J94" i="3"/>
  <c r="R94" i="3" s="1"/>
  <c r="K94" i="3" s="1"/>
  <c r="G95" i="3"/>
  <c r="P95" i="3" s="1"/>
  <c r="H95" i="3" s="1"/>
  <c r="J95" i="3"/>
  <c r="R95" i="3" s="1"/>
  <c r="K95" i="3" s="1"/>
  <c r="G96" i="3"/>
  <c r="P96" i="3" s="1"/>
  <c r="H96" i="3" s="1"/>
  <c r="J96" i="3"/>
  <c r="R96" i="3" s="1"/>
  <c r="K96" i="3" s="1"/>
  <c r="G97" i="3"/>
  <c r="P97" i="3" s="1"/>
  <c r="H97" i="3" s="1"/>
  <c r="J97" i="3"/>
  <c r="R97" i="3" s="1"/>
  <c r="K97" i="3" s="1"/>
  <c r="G98" i="3"/>
  <c r="P98" i="3" s="1"/>
  <c r="H98" i="3" s="1"/>
  <c r="J98" i="3"/>
  <c r="R98" i="3" s="1"/>
  <c r="K98" i="3" s="1"/>
  <c r="G99" i="3"/>
  <c r="P99" i="3" s="1"/>
  <c r="H99" i="3" s="1"/>
  <c r="J99" i="3"/>
  <c r="R99" i="3" s="1"/>
  <c r="K99" i="3" s="1"/>
  <c r="G100" i="3"/>
  <c r="P100" i="3" s="1"/>
  <c r="H100" i="3" s="1"/>
  <c r="J100" i="3"/>
  <c r="R100" i="3" s="1"/>
  <c r="K100" i="3" s="1"/>
  <c r="G101" i="3"/>
  <c r="P101" i="3" s="1"/>
  <c r="H101" i="3" s="1"/>
  <c r="J101" i="3"/>
  <c r="R101" i="3" s="1"/>
  <c r="K101" i="3" s="1"/>
  <c r="G102" i="3"/>
  <c r="P102" i="3" s="1"/>
  <c r="H102" i="3" s="1"/>
  <c r="J102" i="3"/>
  <c r="R102" i="3" s="1"/>
  <c r="K102" i="3" s="1"/>
  <c r="G103" i="3"/>
  <c r="P103" i="3" s="1"/>
  <c r="H103" i="3" s="1"/>
  <c r="J103" i="3"/>
  <c r="R103" i="3" s="1"/>
  <c r="K103" i="3" s="1"/>
  <c r="G104" i="3"/>
  <c r="P104" i="3" s="1"/>
  <c r="H104" i="3" s="1"/>
  <c r="J104" i="3"/>
  <c r="R104" i="3" s="1"/>
  <c r="K104" i="3" s="1"/>
  <c r="G105" i="3"/>
  <c r="P105" i="3" s="1"/>
  <c r="H105" i="3" s="1"/>
  <c r="J105" i="3"/>
  <c r="R105" i="3" s="1"/>
  <c r="K105" i="3" s="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D33" i="9" l="1"/>
  <c r="D33" i="11"/>
  <c r="D33" i="13"/>
  <c r="D33" i="14"/>
  <c r="D33" i="16"/>
  <c r="D33" i="8"/>
  <c r="D33" i="18"/>
  <c r="D33" i="10"/>
  <c r="D33" i="15"/>
  <c r="D33" i="17"/>
  <c r="D33" i="12"/>
  <c r="D53" i="19"/>
  <c r="D58" i="4"/>
  <c r="D68" i="19"/>
  <c r="D73" i="4"/>
  <c r="D60" i="19"/>
  <c r="D65" i="4"/>
  <c r="D44" i="19"/>
  <c r="D49" i="4"/>
  <c r="D41" i="4"/>
  <c r="D36" i="19"/>
  <c r="D82" i="19"/>
  <c r="D87" i="4"/>
  <c r="D66" i="19"/>
  <c r="D71" i="4"/>
  <c r="D50" i="19"/>
  <c r="D55" i="4"/>
  <c r="D39" i="4"/>
  <c r="D34" i="19"/>
  <c r="D81" i="19"/>
  <c r="D86" i="4"/>
  <c r="D73" i="19"/>
  <c r="D78" i="4"/>
  <c r="D65" i="19"/>
  <c r="D70" i="4"/>
  <c r="D57" i="19"/>
  <c r="D62" i="4"/>
  <c r="D49" i="19"/>
  <c r="D54" i="4"/>
  <c r="D41" i="19"/>
  <c r="D46" i="4"/>
  <c r="D38" i="4"/>
  <c r="D33" i="19"/>
  <c r="D69" i="19"/>
  <c r="D74" i="4"/>
  <c r="D45" i="19"/>
  <c r="D50" i="4"/>
  <c r="D42" i="4"/>
  <c r="D37" i="19"/>
  <c r="D34" i="4"/>
  <c r="D29" i="19"/>
  <c r="D84" i="19"/>
  <c r="D89" i="4"/>
  <c r="D74" i="19"/>
  <c r="D79" i="4"/>
  <c r="D58" i="19"/>
  <c r="D63" i="4"/>
  <c r="D42" i="19"/>
  <c r="D47" i="4"/>
  <c r="D80" i="19"/>
  <c r="D85" i="4"/>
  <c r="D72" i="19"/>
  <c r="D77" i="4"/>
  <c r="D64" i="19"/>
  <c r="D69" i="4"/>
  <c r="D56" i="19"/>
  <c r="D61" i="4"/>
  <c r="D48" i="19"/>
  <c r="D53" i="4"/>
  <c r="D40" i="19"/>
  <c r="D45" i="4"/>
  <c r="D77" i="19"/>
  <c r="D82" i="4"/>
  <c r="D87" i="19"/>
  <c r="D92" i="4"/>
  <c r="D79" i="19"/>
  <c r="D84" i="4"/>
  <c r="D71" i="19"/>
  <c r="D76" i="4"/>
  <c r="D63" i="19"/>
  <c r="D68" i="4"/>
  <c r="D55" i="19"/>
  <c r="D60" i="4"/>
  <c r="D47" i="19"/>
  <c r="D52" i="4"/>
  <c r="D44" i="4"/>
  <c r="D39" i="19"/>
  <c r="D86" i="19"/>
  <c r="D91" i="4"/>
  <c r="D78" i="19"/>
  <c r="D83" i="4"/>
  <c r="D70" i="19"/>
  <c r="D75" i="4"/>
  <c r="D62" i="19"/>
  <c r="D67" i="4"/>
  <c r="D54" i="19"/>
  <c r="D59" i="4"/>
  <c r="D46" i="19"/>
  <c r="D51" i="4"/>
  <c r="D43" i="4"/>
  <c r="D38" i="19"/>
  <c r="D85" i="19"/>
  <c r="D90" i="4"/>
  <c r="D61" i="19"/>
  <c r="D66" i="4"/>
  <c r="D76" i="19"/>
  <c r="D81" i="4"/>
  <c r="D52" i="19"/>
  <c r="D57" i="4"/>
  <c r="D33" i="4"/>
  <c r="D83" i="19"/>
  <c r="D88" i="4"/>
  <c r="D75" i="19"/>
  <c r="D80" i="4"/>
  <c r="D67" i="19"/>
  <c r="D72" i="4"/>
  <c r="D59" i="19"/>
  <c r="D64" i="4"/>
  <c r="D51" i="19"/>
  <c r="D56" i="4"/>
  <c r="D43" i="19"/>
  <c r="D48" i="4"/>
  <c r="D40" i="4"/>
  <c r="D35" i="19"/>
  <c r="D37" i="4"/>
  <c r="D32" i="19"/>
  <c r="D36" i="4"/>
  <c r="D31" i="19"/>
  <c r="D35" i="4"/>
  <c r="D30" i="19"/>
  <c r="M90" i="3"/>
  <c r="T90" i="3" s="1"/>
  <c r="N90" i="3" s="1"/>
  <c r="M96" i="3"/>
  <c r="T96" i="3" s="1"/>
  <c r="N96" i="3" s="1"/>
  <c r="M95" i="3"/>
  <c r="T95" i="3" s="1"/>
  <c r="N95" i="3" s="1"/>
  <c r="M94" i="3"/>
  <c r="T94" i="3" s="1"/>
  <c r="N94" i="3" s="1"/>
  <c r="M87" i="3"/>
  <c r="T87" i="3" s="1"/>
  <c r="N87" i="3" s="1"/>
  <c r="M105" i="3"/>
  <c r="T105" i="3" s="1"/>
  <c r="N105" i="3" s="1"/>
  <c r="M104" i="3"/>
  <c r="T104" i="3" s="1"/>
  <c r="N104" i="3" s="1"/>
  <c r="M103" i="3"/>
  <c r="T103" i="3" s="1"/>
  <c r="N103" i="3" s="1"/>
  <c r="M84" i="3"/>
  <c r="T84" i="3" s="1"/>
  <c r="N84" i="3" s="1"/>
  <c r="M93" i="3"/>
  <c r="T93" i="3" s="1"/>
  <c r="N93" i="3" s="1"/>
  <c r="M88" i="3"/>
  <c r="T88" i="3" s="1"/>
  <c r="N88" i="3" s="1"/>
  <c r="M102" i="3"/>
  <c r="T102" i="3" s="1"/>
  <c r="N102" i="3" s="1"/>
  <c r="M101" i="3"/>
  <c r="T101" i="3" s="1"/>
  <c r="N101" i="3" s="1"/>
  <c r="M83" i="3"/>
  <c r="T83" i="3" s="1"/>
  <c r="N83" i="3" s="1"/>
  <c r="M82" i="3"/>
  <c r="T82" i="3" s="1"/>
  <c r="N82" i="3" s="1"/>
  <c r="M100" i="3"/>
  <c r="T100" i="3" s="1"/>
  <c r="N100" i="3" s="1"/>
  <c r="M81" i="3"/>
  <c r="T81" i="3" s="1"/>
  <c r="N81" i="3" s="1"/>
  <c r="M89" i="3"/>
  <c r="T89" i="3" s="1"/>
  <c r="N89" i="3" s="1"/>
  <c r="M85" i="3"/>
  <c r="T85" i="3" s="1"/>
  <c r="N85" i="3" s="1"/>
  <c r="M99" i="3"/>
  <c r="T99" i="3" s="1"/>
  <c r="N99" i="3" s="1"/>
  <c r="M92" i="3"/>
  <c r="T92" i="3" s="1"/>
  <c r="N92" i="3" s="1"/>
  <c r="M86" i="3"/>
  <c r="T86" i="3" s="1"/>
  <c r="N86" i="3" s="1"/>
  <c r="M98" i="3"/>
  <c r="T98" i="3" s="1"/>
  <c r="N98" i="3" s="1"/>
  <c r="M97" i="3"/>
  <c r="T97" i="3" s="1"/>
  <c r="N97" i="3" s="1"/>
  <c r="M91" i="3"/>
  <c r="T91" i="3" s="1"/>
  <c r="N91" i="3" s="1"/>
  <c r="V26" i="1" l="1"/>
  <c r="V25" i="1"/>
  <c r="I183" i="4" l="1"/>
  <c r="F190" i="4" s="1"/>
  <c r="H183" i="4"/>
  <c r="C190" i="4" s="1"/>
  <c r="F183" i="4"/>
  <c r="R16" i="4"/>
  <c r="I190" i="4" l="1"/>
  <c r="U36" i="4"/>
  <c r="T42" i="4"/>
  <c r="T43" i="4"/>
  <c r="T117" i="4"/>
  <c r="T36" i="4"/>
  <c r="T95" i="4"/>
  <c r="T108" i="4"/>
  <c r="T64" i="4"/>
  <c r="T180" i="4"/>
  <c r="T170" i="4"/>
  <c r="T71" i="4"/>
  <c r="T161" i="4"/>
  <c r="T97" i="4"/>
  <c r="T162" i="4"/>
  <c r="T166" i="4"/>
  <c r="U35" i="4"/>
  <c r="T80" i="4"/>
  <c r="T48" i="4"/>
  <c r="T146" i="4"/>
  <c r="T54" i="4"/>
  <c r="T115" i="4"/>
  <c r="T35" i="4"/>
  <c r="AC35" i="4" s="1"/>
  <c r="T134" i="4"/>
  <c r="T104" i="4"/>
  <c r="T155" i="4"/>
  <c r="T119" i="4"/>
  <c r="T74" i="4"/>
  <c r="T135" i="4"/>
  <c r="T40" i="4"/>
  <c r="T142" i="4"/>
  <c r="T101" i="4"/>
  <c r="T113" i="4"/>
  <c r="T182" i="4"/>
  <c r="T177" i="4"/>
  <c r="T76" i="4"/>
  <c r="T174" i="4"/>
  <c r="T60" i="4"/>
  <c r="T59" i="4"/>
  <c r="U49" i="4"/>
  <c r="T78" i="4"/>
  <c r="T159" i="4"/>
  <c r="T145" i="4"/>
  <c r="T51" i="4"/>
  <c r="T123" i="4"/>
  <c r="U111" i="4"/>
  <c r="U149" i="4"/>
  <c r="T94" i="4"/>
  <c r="T81" i="4"/>
  <c r="T109" i="4"/>
  <c r="T124" i="4"/>
  <c r="T111" i="4"/>
  <c r="T84" i="4"/>
  <c r="T72" i="4"/>
  <c r="T143" i="4"/>
  <c r="U68" i="4"/>
  <c r="U50" i="4"/>
  <c r="T37" i="4"/>
  <c r="U164" i="4"/>
  <c r="T88" i="4"/>
  <c r="T121" i="4"/>
  <c r="T169" i="4"/>
  <c r="T160" i="4"/>
  <c r="T175" i="4"/>
  <c r="T120" i="4"/>
  <c r="T62" i="4"/>
  <c r="U109" i="4"/>
  <c r="U71" i="4"/>
  <c r="U181" i="4"/>
  <c r="U125" i="4"/>
  <c r="U66" i="4"/>
  <c r="U182" i="4"/>
  <c r="U180" i="4"/>
  <c r="U75" i="4"/>
  <c r="U143" i="4"/>
  <c r="T141" i="4"/>
  <c r="U80" i="4"/>
  <c r="U55" i="4"/>
  <c r="T126" i="4"/>
  <c r="U168" i="4"/>
  <c r="U148" i="4"/>
  <c r="U95" i="4"/>
  <c r="U42" i="4"/>
  <c r="AC42" i="4" s="1"/>
  <c r="U79" i="4"/>
  <c r="U74" i="4"/>
  <c r="U103" i="4"/>
  <c r="U73" i="4"/>
  <c r="U124" i="4"/>
  <c r="U57" i="4"/>
  <c r="U63" i="4"/>
  <c r="T179" i="4"/>
  <c r="T172" i="4"/>
  <c r="T77" i="4"/>
  <c r="T163" i="4"/>
  <c r="T171" i="4"/>
  <c r="U159" i="4"/>
  <c r="T148" i="4"/>
  <c r="T140" i="4"/>
  <c r="T132" i="4"/>
  <c r="T41" i="4"/>
  <c r="U139" i="4"/>
  <c r="U108" i="4"/>
  <c r="U58" i="4"/>
  <c r="U173" i="4"/>
  <c r="U166" i="4"/>
  <c r="T38" i="4"/>
  <c r="U104" i="4"/>
  <c r="U152" i="4"/>
  <c r="T114" i="4"/>
  <c r="T92" i="4"/>
  <c r="T152" i="4"/>
  <c r="U51" i="4"/>
  <c r="U105" i="4"/>
  <c r="T55" i="4"/>
  <c r="U122" i="4"/>
  <c r="T153" i="4"/>
  <c r="U76" i="4"/>
  <c r="U121" i="4"/>
  <c r="U92" i="4"/>
  <c r="U126" i="4"/>
  <c r="T82" i="4"/>
  <c r="T125" i="4"/>
  <c r="U110" i="4"/>
  <c r="U64" i="4"/>
  <c r="U87" i="4"/>
  <c r="U123" i="4"/>
  <c r="T98" i="4"/>
  <c r="T178" i="4"/>
  <c r="U94" i="4"/>
  <c r="T57" i="4"/>
  <c r="T58" i="4"/>
  <c r="T116" i="4"/>
  <c r="T128" i="4"/>
  <c r="T168" i="4"/>
  <c r="T154" i="4"/>
  <c r="T69" i="4"/>
  <c r="U114" i="4"/>
  <c r="U169" i="4"/>
  <c r="U61" i="4"/>
  <c r="U140" i="4"/>
  <c r="U178" i="4"/>
  <c r="U77" i="4"/>
  <c r="U131" i="4"/>
  <c r="U129" i="4"/>
  <c r="U174" i="4"/>
  <c r="T93" i="4"/>
  <c r="T118" i="4"/>
  <c r="T85" i="4"/>
  <c r="T157" i="4"/>
  <c r="U97" i="4"/>
  <c r="U39" i="4"/>
  <c r="T70" i="4"/>
  <c r="T61" i="4"/>
  <c r="U151" i="4"/>
  <c r="U134" i="4"/>
  <c r="T68" i="4"/>
  <c r="T110" i="4"/>
  <c r="U127" i="4"/>
  <c r="U155" i="4"/>
  <c r="U96" i="4"/>
  <c r="T133" i="4"/>
  <c r="U60" i="4"/>
  <c r="U45" i="4"/>
  <c r="T102" i="4"/>
  <c r="U117" i="4"/>
  <c r="T181" i="4"/>
  <c r="T56" i="4"/>
  <c r="T46" i="4"/>
  <c r="T49" i="4"/>
  <c r="U170" i="4"/>
  <c r="T39" i="4"/>
  <c r="U161" i="4"/>
  <c r="U145" i="4"/>
  <c r="U157" i="4"/>
  <c r="U38" i="4"/>
  <c r="U128" i="4"/>
  <c r="T158" i="4"/>
  <c r="T103" i="4"/>
  <c r="U172" i="4"/>
  <c r="U165" i="4"/>
  <c r="U153" i="4"/>
  <c r="U72" i="4"/>
  <c r="U156" i="4"/>
  <c r="U88" i="4"/>
  <c r="U106" i="4"/>
  <c r="U154" i="4"/>
  <c r="T129" i="4"/>
  <c r="T136" i="4"/>
  <c r="U167" i="4"/>
  <c r="T96" i="4"/>
  <c r="U81" i="4"/>
  <c r="U144" i="4"/>
  <c r="T91" i="4"/>
  <c r="U163" i="4"/>
  <c r="U147" i="4"/>
  <c r="T167" i="4"/>
  <c r="T65" i="4"/>
  <c r="T53" i="4"/>
  <c r="U101" i="4"/>
  <c r="T151" i="4"/>
  <c r="T52" i="4"/>
  <c r="U146" i="4"/>
  <c r="U67" i="4"/>
  <c r="U130" i="4"/>
  <c r="T75" i="4"/>
  <c r="T138" i="4"/>
  <c r="T47" i="4"/>
  <c r="T83" i="4"/>
  <c r="T100" i="4"/>
  <c r="U141" i="4"/>
  <c r="U41" i="4"/>
  <c r="U120" i="4"/>
  <c r="U65" i="4"/>
  <c r="U85" i="4"/>
  <c r="U113" i="4"/>
  <c r="T73" i="4"/>
  <c r="T127" i="4"/>
  <c r="T87" i="4"/>
  <c r="T90" i="4"/>
  <c r="T63" i="4"/>
  <c r="U176" i="4"/>
  <c r="U43" i="4"/>
  <c r="T149" i="4"/>
  <c r="U115" i="4"/>
  <c r="U37" i="4"/>
  <c r="T137" i="4"/>
  <c r="T122" i="4"/>
  <c r="T130" i="4"/>
  <c r="U107" i="4"/>
  <c r="T107" i="4"/>
  <c r="T144" i="4"/>
  <c r="U135" i="4"/>
  <c r="U136" i="4"/>
  <c r="U118" i="4"/>
  <c r="U99" i="4"/>
  <c r="U119" i="4"/>
  <c r="U40" i="4"/>
  <c r="U70" i="4"/>
  <c r="T147" i="4"/>
  <c r="T44" i="4"/>
  <c r="U89" i="4"/>
  <c r="T131" i="4"/>
  <c r="U100" i="4"/>
  <c r="T89" i="4"/>
  <c r="U69" i="4"/>
  <c r="U116" i="4"/>
  <c r="U53" i="4"/>
  <c r="U59" i="4"/>
  <c r="U86" i="4"/>
  <c r="T150" i="4"/>
  <c r="T156" i="4"/>
  <c r="U62" i="4"/>
  <c r="T173" i="4"/>
  <c r="U158" i="4"/>
  <c r="U90" i="4"/>
  <c r="U56" i="4"/>
  <c r="T139" i="4"/>
  <c r="U132" i="4"/>
  <c r="T165" i="4"/>
  <c r="T164" i="4"/>
  <c r="T50" i="4"/>
  <c r="T176" i="4"/>
  <c r="T105" i="4"/>
  <c r="T99" i="4"/>
  <c r="T112" i="4"/>
  <c r="U142" i="4"/>
  <c r="U162" i="4"/>
  <c r="U133" i="4"/>
  <c r="U112" i="4"/>
  <c r="U137" i="4"/>
  <c r="U44" i="4"/>
  <c r="U98" i="4"/>
  <c r="U84" i="4"/>
  <c r="U47" i="4"/>
  <c r="U54" i="4"/>
  <c r="U91" i="4"/>
  <c r="U83" i="4"/>
  <c r="U171" i="4"/>
  <c r="T67" i="4"/>
  <c r="T45" i="4"/>
  <c r="U160" i="4"/>
  <c r="U48" i="4"/>
  <c r="T79" i="4"/>
  <c r="U150" i="4"/>
  <c r="U82" i="4"/>
  <c r="U175" i="4"/>
  <c r="T66" i="4"/>
  <c r="T86" i="4"/>
  <c r="U177" i="4"/>
  <c r="T106" i="4"/>
  <c r="U93" i="4"/>
  <c r="U52" i="4"/>
  <c r="U138" i="4"/>
  <c r="U78" i="4"/>
  <c r="U102" i="4"/>
  <c r="U179" i="4"/>
  <c r="U46" i="4"/>
  <c r="U33" i="4"/>
  <c r="T34" i="4"/>
  <c r="U34" i="4"/>
  <c r="T33" i="4"/>
  <c r="AA28" i="19"/>
  <c r="Z183" i="4"/>
  <c r="AD183" i="4"/>
  <c r="J33" i="4" l="1"/>
  <c r="AC50" i="4"/>
  <c r="AJ63" i="4"/>
  <c r="AC39" i="4"/>
  <c r="AC58" i="4"/>
  <c r="AC57" i="4"/>
  <c r="AC55" i="4"/>
  <c r="AC34" i="4"/>
  <c r="AC36" i="4"/>
  <c r="AC49" i="4"/>
  <c r="AC52" i="4"/>
  <c r="AC61" i="4"/>
  <c r="AC46" i="4"/>
  <c r="AC47" i="4"/>
  <c r="AC56" i="4"/>
  <c r="AC59" i="4"/>
  <c r="AC53" i="4"/>
  <c r="AC60" i="4"/>
  <c r="AC40" i="4"/>
  <c r="AC54" i="4"/>
  <c r="AC41" i="4"/>
  <c r="AC51" i="4"/>
  <c r="AC43" i="4"/>
  <c r="AC48" i="4"/>
  <c r="AC38" i="4"/>
  <c r="AC62" i="4"/>
  <c r="AC45" i="4"/>
  <c r="AC44" i="4"/>
  <c r="AC37" i="4"/>
  <c r="AJ35" i="4"/>
  <c r="Z28" i="19"/>
  <c r="AJ42" i="4"/>
  <c r="V183" i="4"/>
  <c r="V30" i="1"/>
  <c r="W30" i="1"/>
  <c r="X30" i="1"/>
  <c r="Z30" i="1"/>
  <c r="AA30" i="1"/>
  <c r="V31" i="1"/>
  <c r="W31" i="1"/>
  <c r="X31" i="1"/>
  <c r="Z31" i="1"/>
  <c r="AA31" i="1"/>
  <c r="V32" i="1"/>
  <c r="W32" i="1"/>
  <c r="X32" i="1"/>
  <c r="Z32" i="1"/>
  <c r="AA32" i="1"/>
  <c r="V33" i="1"/>
  <c r="W33" i="1"/>
  <c r="X33" i="1"/>
  <c r="Z33" i="1"/>
  <c r="AA33" i="1"/>
  <c r="V34" i="1"/>
  <c r="W34" i="1"/>
  <c r="X34" i="1"/>
  <c r="Z34" i="1"/>
  <c r="AA34" i="1"/>
  <c r="V35" i="1"/>
  <c r="W35" i="1"/>
  <c r="X35" i="1"/>
  <c r="Z35" i="1"/>
  <c r="AA35" i="1"/>
  <c r="V36" i="1"/>
  <c r="W36" i="1"/>
  <c r="X36" i="1"/>
  <c r="Z36" i="1"/>
  <c r="AA36" i="1"/>
  <c r="V37" i="1"/>
  <c r="W37" i="1"/>
  <c r="X37" i="1"/>
  <c r="Z37" i="1"/>
  <c r="AA37" i="1"/>
  <c r="V38" i="1"/>
  <c r="W38" i="1"/>
  <c r="X38" i="1"/>
  <c r="Z38" i="1"/>
  <c r="AA38" i="1"/>
  <c r="V39" i="1"/>
  <c r="W39" i="1"/>
  <c r="X39" i="1"/>
  <c r="Z39" i="1"/>
  <c r="AA39" i="1"/>
  <c r="V40" i="1"/>
  <c r="W40" i="1"/>
  <c r="X40" i="1"/>
  <c r="Z40" i="1"/>
  <c r="AA40" i="1"/>
  <c r="V41" i="1"/>
  <c r="W41" i="1"/>
  <c r="X41" i="1"/>
  <c r="Z41" i="1"/>
  <c r="AA41" i="1"/>
  <c r="V42" i="1"/>
  <c r="W42" i="1"/>
  <c r="X42" i="1"/>
  <c r="Z42" i="1"/>
  <c r="AA42" i="1"/>
  <c r="V43" i="1"/>
  <c r="W43" i="1"/>
  <c r="X43" i="1"/>
  <c r="Z43" i="1"/>
  <c r="AA43" i="1"/>
  <c r="V44" i="1"/>
  <c r="W44" i="1"/>
  <c r="X44" i="1"/>
  <c r="Z44" i="1"/>
  <c r="AA44" i="1"/>
  <c r="V45" i="1"/>
  <c r="W45" i="1"/>
  <c r="X45" i="1"/>
  <c r="Z45" i="1"/>
  <c r="AA45" i="1"/>
  <c r="V46" i="1"/>
  <c r="W46" i="1"/>
  <c r="X46" i="1"/>
  <c r="Z46" i="1"/>
  <c r="AA46" i="1"/>
  <c r="V47" i="1"/>
  <c r="W47" i="1"/>
  <c r="X47" i="1"/>
  <c r="Z47" i="1"/>
  <c r="AA47" i="1"/>
  <c r="V48" i="1"/>
  <c r="W48" i="1"/>
  <c r="X48" i="1"/>
  <c r="Z48" i="1"/>
  <c r="AA48" i="1"/>
  <c r="V49" i="1"/>
  <c r="W49" i="1"/>
  <c r="X49" i="1"/>
  <c r="Z49" i="1"/>
  <c r="AA49" i="1"/>
  <c r="V50" i="1"/>
  <c r="W50" i="1"/>
  <c r="X50" i="1"/>
  <c r="Z50" i="1"/>
  <c r="AA50" i="1"/>
  <c r="V51" i="1"/>
  <c r="W51" i="1"/>
  <c r="X51" i="1"/>
  <c r="Z51" i="1"/>
  <c r="AA51" i="1"/>
  <c r="V52" i="1"/>
  <c r="W52" i="1"/>
  <c r="X52" i="1"/>
  <c r="Z52" i="1"/>
  <c r="AA52" i="1"/>
  <c r="V53" i="1"/>
  <c r="W53" i="1"/>
  <c r="X53" i="1"/>
  <c r="Z53" i="1"/>
  <c r="AA53" i="1"/>
  <c r="V54" i="1"/>
  <c r="W54" i="1"/>
  <c r="X54" i="1"/>
  <c r="Z54" i="1"/>
  <c r="AA54" i="1"/>
  <c r="V55" i="1"/>
  <c r="W55" i="1"/>
  <c r="X55" i="1"/>
  <c r="Z55" i="1"/>
  <c r="AA55" i="1"/>
  <c r="V56" i="1"/>
  <c r="W56" i="1"/>
  <c r="X56" i="1"/>
  <c r="Z56" i="1"/>
  <c r="AA56" i="1"/>
  <c r="V57" i="1"/>
  <c r="W57" i="1"/>
  <c r="X57" i="1"/>
  <c r="Z57" i="1"/>
  <c r="AA57" i="1"/>
  <c r="V58" i="1"/>
  <c r="W58" i="1"/>
  <c r="X58" i="1"/>
  <c r="Z58" i="1"/>
  <c r="AA58" i="1"/>
  <c r="V59" i="1"/>
  <c r="W59" i="1"/>
  <c r="X59" i="1"/>
  <c r="Z59" i="1"/>
  <c r="AA59" i="1"/>
  <c r="V60" i="1"/>
  <c r="W60" i="1"/>
  <c r="X60" i="1"/>
  <c r="Z60" i="1"/>
  <c r="AA60" i="1"/>
  <c r="V61" i="1"/>
  <c r="W61" i="1"/>
  <c r="X61" i="1"/>
  <c r="Z61" i="1"/>
  <c r="AA61" i="1"/>
  <c r="V62" i="1"/>
  <c r="W62" i="1"/>
  <c r="X62" i="1"/>
  <c r="Z62" i="1"/>
  <c r="AA62" i="1"/>
  <c r="V63" i="1"/>
  <c r="W63" i="1"/>
  <c r="X63" i="1"/>
  <c r="Z63" i="1"/>
  <c r="AA63" i="1"/>
  <c r="V64" i="1"/>
  <c r="W64" i="1"/>
  <c r="X64" i="1"/>
  <c r="Z64" i="1"/>
  <c r="AA64" i="1"/>
  <c r="V65" i="1"/>
  <c r="W65" i="1"/>
  <c r="X65" i="1"/>
  <c r="Z65" i="1"/>
  <c r="AA65" i="1"/>
  <c r="V66" i="1"/>
  <c r="W66" i="1"/>
  <c r="X66" i="1"/>
  <c r="Z66" i="1"/>
  <c r="AA66" i="1"/>
  <c r="V67" i="1"/>
  <c r="W67" i="1"/>
  <c r="X67" i="1"/>
  <c r="Z67" i="1"/>
  <c r="AA67" i="1"/>
  <c r="V68" i="1"/>
  <c r="W68" i="1"/>
  <c r="X68" i="1"/>
  <c r="Z68" i="1"/>
  <c r="AA68" i="1"/>
  <c r="V69" i="1"/>
  <c r="W69" i="1"/>
  <c r="X69" i="1"/>
  <c r="Z69" i="1"/>
  <c r="AA69" i="1"/>
  <c r="V70" i="1"/>
  <c r="W70" i="1"/>
  <c r="X70" i="1"/>
  <c r="Z70" i="1"/>
  <c r="AA70" i="1"/>
  <c r="V71" i="1"/>
  <c r="W71" i="1"/>
  <c r="X71" i="1"/>
  <c r="Z71" i="1"/>
  <c r="AA71" i="1"/>
  <c r="V72" i="1"/>
  <c r="W72" i="1"/>
  <c r="X72" i="1"/>
  <c r="Z72" i="1"/>
  <c r="AA72" i="1"/>
  <c r="V73" i="1"/>
  <c r="W73" i="1"/>
  <c r="X73" i="1"/>
  <c r="Z73" i="1"/>
  <c r="AA73" i="1"/>
  <c r="V74" i="1"/>
  <c r="W74" i="1"/>
  <c r="X74" i="1"/>
  <c r="Z74" i="1"/>
  <c r="AA74" i="1"/>
  <c r="V75" i="1"/>
  <c r="W75" i="1"/>
  <c r="X75" i="1"/>
  <c r="Z75" i="1"/>
  <c r="AA75" i="1"/>
  <c r="V76" i="1"/>
  <c r="W76" i="1"/>
  <c r="X76" i="1"/>
  <c r="Z76" i="1"/>
  <c r="AA76" i="1"/>
  <c r="V77" i="1"/>
  <c r="W77" i="1"/>
  <c r="X77" i="1"/>
  <c r="Z77" i="1"/>
  <c r="AA77" i="1"/>
  <c r="V78" i="1"/>
  <c r="W78" i="1"/>
  <c r="X78" i="1"/>
  <c r="Z78" i="1"/>
  <c r="AA78" i="1"/>
  <c r="V79" i="1"/>
  <c r="W79" i="1"/>
  <c r="X79" i="1"/>
  <c r="Z79" i="1"/>
  <c r="AA79" i="1"/>
  <c r="V80" i="1"/>
  <c r="W80" i="1"/>
  <c r="X80" i="1"/>
  <c r="Z80" i="1"/>
  <c r="AA80" i="1"/>
  <c r="V81" i="1"/>
  <c r="W81" i="1"/>
  <c r="X81" i="1"/>
  <c r="Z81" i="1"/>
  <c r="AA81" i="1"/>
  <c r="V82" i="1"/>
  <c r="W82" i="1"/>
  <c r="X82" i="1"/>
  <c r="Z82" i="1"/>
  <c r="AA82" i="1"/>
  <c r="V83" i="1"/>
  <c r="W83" i="1"/>
  <c r="X83" i="1"/>
  <c r="Z83" i="1"/>
  <c r="AA83" i="1"/>
  <c r="V84" i="1"/>
  <c r="W84" i="1"/>
  <c r="X84" i="1"/>
  <c r="Z84" i="1"/>
  <c r="AA84" i="1"/>
  <c r="V85" i="1"/>
  <c r="W85" i="1"/>
  <c r="X85" i="1"/>
  <c r="Z85" i="1"/>
  <c r="AA85" i="1"/>
  <c r="V86" i="1"/>
  <c r="W86" i="1"/>
  <c r="X86" i="1"/>
  <c r="Z86" i="1"/>
  <c r="AA86" i="1"/>
  <c r="V87" i="1"/>
  <c r="W87" i="1"/>
  <c r="X87" i="1"/>
  <c r="Z87" i="1"/>
  <c r="AA87" i="1"/>
  <c r="V88" i="1"/>
  <c r="W88" i="1"/>
  <c r="X88" i="1"/>
  <c r="Y88" i="1"/>
  <c r="Z88" i="1"/>
  <c r="AA88" i="1"/>
  <c r="AA29" i="1"/>
  <c r="Z29" i="1"/>
  <c r="Y29" i="1"/>
  <c r="X29" i="1"/>
  <c r="W29" i="1"/>
  <c r="V29" i="1"/>
  <c r="Y30" i="1"/>
  <c r="Y31" i="1"/>
  <c r="Y32" i="1"/>
  <c r="Y33" i="1"/>
  <c r="Y34" i="1"/>
  <c r="Y35" i="1"/>
  <c r="Y36" i="1"/>
  <c r="Y37" i="1"/>
  <c r="Y38" i="1"/>
  <c r="Y39" i="1"/>
  <c r="Y40" i="1"/>
  <c r="Y41" i="1"/>
  <c r="Y42" i="1"/>
  <c r="Y43" i="1"/>
  <c r="Y44" i="1"/>
  <c r="Y45" i="1"/>
  <c r="Y46" i="1"/>
  <c r="Y47" i="1"/>
  <c r="Y48" i="1"/>
  <c r="Y49" i="1"/>
  <c r="Y50" i="1"/>
  <c r="Y51" i="1"/>
  <c r="Y52" i="1"/>
  <c r="Y53" i="1"/>
  <c r="Y54" i="1"/>
  <c r="Y55" i="1"/>
  <c r="Y56" i="1"/>
  <c r="Y57" i="1"/>
  <c r="Y58" i="1"/>
  <c r="Y59" i="1"/>
  <c r="Y60" i="1"/>
  <c r="Y61" i="1"/>
  <c r="Y62" i="1"/>
  <c r="Y63" i="1"/>
  <c r="Y64" i="1"/>
  <c r="Y65" i="1"/>
  <c r="Y66" i="1"/>
  <c r="Y67" i="1"/>
  <c r="Y68" i="1"/>
  <c r="Y69" i="1"/>
  <c r="Y70" i="1"/>
  <c r="Y71" i="1"/>
  <c r="Y72" i="1"/>
  <c r="Y73" i="1"/>
  <c r="Y74" i="1"/>
  <c r="Y75" i="1"/>
  <c r="Y76" i="1"/>
  <c r="Y77" i="1"/>
  <c r="Y78" i="1"/>
  <c r="Y79" i="1"/>
  <c r="Y80" i="1"/>
  <c r="Y81" i="1"/>
  <c r="Y82" i="1"/>
  <c r="Y83" i="1"/>
  <c r="Y84" i="1"/>
  <c r="Y85" i="1"/>
  <c r="Y86" i="1"/>
  <c r="Y87" i="1"/>
  <c r="AJ33" i="4" l="1"/>
  <c r="AC33" i="4"/>
  <c r="AJ50" i="4"/>
  <c r="AJ61" i="4"/>
  <c r="AJ53" i="4"/>
  <c r="AJ56" i="4"/>
  <c r="AJ55" i="4"/>
  <c r="AJ58" i="4"/>
  <c r="AJ39" i="4"/>
  <c r="AJ41" i="4"/>
  <c r="AJ59" i="4"/>
  <c r="AJ54" i="4"/>
  <c r="AJ49" i="4"/>
  <c r="AJ36" i="4"/>
  <c r="AJ52" i="4"/>
  <c r="AJ40" i="4"/>
  <c r="AJ62" i="4"/>
  <c r="AJ60" i="4"/>
  <c r="AJ38" i="4"/>
  <c r="AJ48" i="4"/>
  <c r="AJ47" i="4"/>
  <c r="AJ43" i="4"/>
  <c r="AJ46" i="4"/>
  <c r="AJ37" i="4"/>
  <c r="AJ51" i="4"/>
  <c r="AJ44" i="4"/>
  <c r="AJ45" i="4"/>
  <c r="AJ57" i="4"/>
  <c r="AJ34" i="4"/>
  <c r="AC86" i="1"/>
  <c r="AC78" i="1"/>
  <c r="AC70" i="1"/>
  <c r="AC62" i="1"/>
  <c r="AC54" i="1"/>
  <c r="AC84" i="1"/>
  <c r="AC44" i="1"/>
  <c r="AC87" i="1"/>
  <c r="AC79" i="1"/>
  <c r="AC71" i="1"/>
  <c r="AC63" i="1"/>
  <c r="AC55" i="1"/>
  <c r="AC47" i="1"/>
  <c r="AC39" i="1"/>
  <c r="AC68" i="1"/>
  <c r="AC52" i="1"/>
  <c r="AC82" i="1"/>
  <c r="AC74" i="1"/>
  <c r="AC66" i="1"/>
  <c r="AC58" i="1"/>
  <c r="AC50" i="1"/>
  <c r="AC42" i="1"/>
  <c r="AC34" i="1"/>
  <c r="P34" i="1" s="1"/>
  <c r="AC85" i="1"/>
  <c r="AC77" i="1"/>
  <c r="AC69" i="1"/>
  <c r="AC61" i="1"/>
  <c r="AC53" i="1"/>
  <c r="AC45" i="1"/>
  <c r="AC37" i="1"/>
  <c r="AC60" i="1"/>
  <c r="AC88" i="1"/>
  <c r="AC80" i="1"/>
  <c r="AC72" i="1"/>
  <c r="AC64" i="1"/>
  <c r="AC56" i="1"/>
  <c r="AC48" i="1"/>
  <c r="AC40" i="1"/>
  <c r="AC76" i="1"/>
  <c r="AC36" i="1"/>
  <c r="AC83" i="1"/>
  <c r="AC75" i="1"/>
  <c r="AC67" i="1"/>
  <c r="AC59" i="1"/>
  <c r="AC51" i="1"/>
  <c r="AC43" i="1"/>
  <c r="AC35" i="1"/>
  <c r="AC46" i="1"/>
  <c r="AC38" i="1"/>
  <c r="AC81" i="1"/>
  <c r="AC73" i="1"/>
  <c r="AC65" i="1"/>
  <c r="AC57" i="1"/>
  <c r="AC49" i="1"/>
  <c r="AC41" i="1"/>
  <c r="AC30" i="1"/>
  <c r="P30" i="1" s="1"/>
  <c r="AC33" i="1"/>
  <c r="P33" i="1" s="1"/>
  <c r="AC32" i="1"/>
  <c r="P32" i="1" s="1"/>
  <c r="AC31" i="1"/>
  <c r="P31" i="1" s="1"/>
  <c r="AC29" i="1"/>
  <c r="P29" i="1" s="1"/>
  <c r="T183" i="4"/>
  <c r="O22" i="4" l="1"/>
  <c r="E30" i="22"/>
  <c r="E31" i="22"/>
  <c r="E32" i="22"/>
  <c r="E33" i="22"/>
  <c r="E34" i="22"/>
  <c r="E35" i="22"/>
  <c r="E36" i="22"/>
  <c r="E37" i="22"/>
  <c r="E38" i="22"/>
  <c r="E39" i="22"/>
  <c r="E40" i="22"/>
  <c r="E41" i="22"/>
  <c r="E42" i="22"/>
  <c r="E43" i="22"/>
  <c r="E44" i="22"/>
  <c r="E45" i="22"/>
  <c r="E46" i="22"/>
  <c r="E47" i="22"/>
  <c r="E48" i="22"/>
  <c r="E49" i="22"/>
  <c r="E50" i="22"/>
  <c r="E51" i="22"/>
  <c r="E52" i="22"/>
  <c r="E53" i="22"/>
  <c r="E54" i="22"/>
  <c r="E55" i="22"/>
  <c r="E56" i="22"/>
  <c r="E57" i="22"/>
  <c r="E58" i="22"/>
  <c r="E59" i="22"/>
  <c r="E60" i="22"/>
  <c r="E61" i="22"/>
  <c r="E62" i="22"/>
  <c r="E63" i="22"/>
  <c r="E64" i="22"/>
  <c r="E65" i="22"/>
  <c r="E66" i="22"/>
  <c r="E67" i="22"/>
  <c r="E68" i="22"/>
  <c r="E69" i="22"/>
  <c r="E70" i="22"/>
  <c r="E71" i="22"/>
  <c r="E72" i="22"/>
  <c r="E73" i="22"/>
  <c r="E74" i="22"/>
  <c r="E75" i="22"/>
  <c r="E76" i="22"/>
  <c r="E77" i="22"/>
  <c r="E78" i="22"/>
  <c r="E79" i="22"/>
  <c r="E80" i="22"/>
  <c r="E81" i="22"/>
  <c r="E82" i="22"/>
  <c r="E83" i="22"/>
  <c r="E84" i="22"/>
  <c r="E85" i="22"/>
  <c r="E86" i="22"/>
  <c r="E87" i="22"/>
  <c r="E88" i="22"/>
  <c r="E29" i="22"/>
  <c r="N3" i="5" l="1"/>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T30" i="1"/>
  <c r="P3" i="6" s="1"/>
  <c r="T31" i="1"/>
  <c r="P4" i="6" s="1"/>
  <c r="T32" i="1"/>
  <c r="P5" i="6" s="1"/>
  <c r="T33" i="1"/>
  <c r="P6" i="6" s="1"/>
  <c r="T34" i="1"/>
  <c r="P7" i="6" s="1"/>
  <c r="T35" i="1"/>
  <c r="P8" i="6" s="1"/>
  <c r="T36" i="1"/>
  <c r="P9" i="6" s="1"/>
  <c r="T37" i="1"/>
  <c r="P10" i="6" s="1"/>
  <c r="T38" i="1"/>
  <c r="P11" i="6" s="1"/>
  <c r="T39" i="1"/>
  <c r="P12" i="6" s="1"/>
  <c r="T40" i="1"/>
  <c r="P13" i="6" s="1"/>
  <c r="T41" i="1"/>
  <c r="P14" i="6" s="1"/>
  <c r="T42" i="1"/>
  <c r="P15" i="6" s="1"/>
  <c r="T43" i="1"/>
  <c r="P16" i="6" s="1"/>
  <c r="T44" i="1"/>
  <c r="P17" i="6" s="1"/>
  <c r="T45" i="1"/>
  <c r="P18" i="6" s="1"/>
  <c r="T46" i="1"/>
  <c r="P19" i="6" s="1"/>
  <c r="T47" i="1"/>
  <c r="P20" i="6" s="1"/>
  <c r="T48" i="1"/>
  <c r="P21" i="6" s="1"/>
  <c r="T49" i="1"/>
  <c r="P22" i="6" s="1"/>
  <c r="T50" i="1"/>
  <c r="P23" i="6" s="1"/>
  <c r="T51" i="1"/>
  <c r="P24" i="6" s="1"/>
  <c r="T52" i="1"/>
  <c r="P25" i="6" s="1"/>
  <c r="T53" i="1"/>
  <c r="P26" i="6" s="1"/>
  <c r="T54" i="1"/>
  <c r="P27" i="6" s="1"/>
  <c r="T55" i="1"/>
  <c r="P28" i="6" s="1"/>
  <c r="T56" i="1"/>
  <c r="P29" i="6" s="1"/>
  <c r="T57" i="1"/>
  <c r="P30" i="6" s="1"/>
  <c r="T58" i="1"/>
  <c r="P31" i="6" s="1"/>
  <c r="T59" i="1"/>
  <c r="P32" i="6" s="1"/>
  <c r="T60" i="1"/>
  <c r="P33" i="6" s="1"/>
  <c r="T61" i="1"/>
  <c r="P34" i="6" s="1"/>
  <c r="T62" i="1"/>
  <c r="P35" i="6" s="1"/>
  <c r="T63" i="1"/>
  <c r="P36" i="6" s="1"/>
  <c r="T64" i="1"/>
  <c r="P37" i="6" s="1"/>
  <c r="T65" i="1"/>
  <c r="P38" i="6" s="1"/>
  <c r="T66" i="1"/>
  <c r="P39" i="6" s="1"/>
  <c r="T67" i="1"/>
  <c r="P40" i="6" s="1"/>
  <c r="T68" i="1"/>
  <c r="P41" i="6" s="1"/>
  <c r="T69" i="1"/>
  <c r="P42" i="6" s="1"/>
  <c r="T70" i="1"/>
  <c r="P43" i="6" s="1"/>
  <c r="T71" i="1"/>
  <c r="P44" i="6" s="1"/>
  <c r="T72" i="1"/>
  <c r="P45" i="6" s="1"/>
  <c r="T73" i="1"/>
  <c r="P46" i="6" s="1"/>
  <c r="T74" i="1"/>
  <c r="P47" i="6" s="1"/>
  <c r="T75" i="1"/>
  <c r="P48" i="6" s="1"/>
  <c r="T76" i="1"/>
  <c r="P49" i="6" s="1"/>
  <c r="T77" i="1"/>
  <c r="P50" i="6" s="1"/>
  <c r="T78" i="1"/>
  <c r="P51" i="6" s="1"/>
  <c r="T79" i="1"/>
  <c r="P52" i="6" s="1"/>
  <c r="T80" i="1"/>
  <c r="P53" i="6" s="1"/>
  <c r="T81" i="1"/>
  <c r="P54" i="6" s="1"/>
  <c r="T82" i="1"/>
  <c r="P55" i="6" s="1"/>
  <c r="T83" i="1"/>
  <c r="P56" i="6" s="1"/>
  <c r="T84" i="1"/>
  <c r="P57" i="6" s="1"/>
  <c r="T85" i="1"/>
  <c r="P58" i="6" s="1"/>
  <c r="T86" i="1"/>
  <c r="P59" i="6" s="1"/>
  <c r="T87" i="1"/>
  <c r="P60" i="6" s="1"/>
  <c r="T88" i="1"/>
  <c r="P61" i="6" s="1"/>
  <c r="T29" i="1"/>
  <c r="P2" i="6" s="1"/>
  <c r="E8" i="3"/>
  <c r="E9" i="3"/>
  <c r="E10" i="3"/>
  <c r="E11" i="3"/>
  <c r="E12" i="3"/>
  <c r="E13" i="3"/>
  <c r="E14" i="3"/>
  <c r="E15" i="3"/>
  <c r="E16" i="3"/>
  <c r="E17" i="3"/>
  <c r="E18" i="3"/>
  <c r="E19" i="3"/>
  <c r="E20" i="3"/>
  <c r="E21" i="3"/>
  <c r="E22" i="3"/>
  <c r="E23" i="3"/>
  <c r="E24" i="3"/>
  <c r="E25" i="3"/>
  <c r="E26" i="3"/>
  <c r="E27" i="3"/>
  <c r="E28" i="3"/>
  <c r="E29" i="3"/>
  <c r="E30" i="3"/>
  <c r="E31" i="3"/>
  <c r="E32" i="3"/>
  <c r="E33" i="3"/>
  <c r="E34" i="3"/>
  <c r="E35" i="3"/>
  <c r="E36" i="3"/>
  <c r="E37" i="3"/>
  <c r="E38" i="3"/>
  <c r="E39" i="3"/>
  <c r="E40" i="3"/>
  <c r="E41" i="3"/>
  <c r="E42" i="3"/>
  <c r="E43" i="3"/>
  <c r="E44" i="3"/>
  <c r="E45" i="3"/>
  <c r="E46" i="3"/>
  <c r="E47" i="3"/>
  <c r="E48" i="3"/>
  <c r="E49" i="3"/>
  <c r="E50" i="3"/>
  <c r="E51" i="3"/>
  <c r="E52" i="3"/>
  <c r="E53" i="3"/>
  <c r="E54" i="3"/>
  <c r="E55" i="3"/>
  <c r="E56" i="3"/>
  <c r="E57" i="3"/>
  <c r="E58" i="3"/>
  <c r="E59" i="3"/>
  <c r="E60" i="3"/>
  <c r="E61" i="3"/>
  <c r="E62" i="3"/>
  <c r="E63" i="3"/>
  <c r="E64" i="3"/>
  <c r="E65" i="3"/>
  <c r="E66" i="3"/>
  <c r="E67" i="3"/>
  <c r="E68" i="3"/>
  <c r="E69" i="3"/>
  <c r="E70" i="3"/>
  <c r="E71" i="3"/>
  <c r="E72" i="3"/>
  <c r="E73" i="3"/>
  <c r="E74" i="3"/>
  <c r="E75" i="3"/>
  <c r="E76" i="3"/>
  <c r="E77" i="3"/>
  <c r="E78" i="3"/>
  <c r="E79" i="3"/>
  <c r="E80" i="3"/>
  <c r="E7" i="3"/>
  <c r="F28" i="19"/>
  <c r="A3" i="5"/>
  <c r="L1" i="5" l="1"/>
  <c r="O3" i="5"/>
  <c r="L3" i="6"/>
  <c r="L4" i="6"/>
  <c r="L54" i="6"/>
  <c r="L38" i="6"/>
  <c r="L14" i="6"/>
  <c r="L61" i="6"/>
  <c r="L53" i="6"/>
  <c r="L45" i="6"/>
  <c r="L37" i="6"/>
  <c r="L29" i="6"/>
  <c r="L21" i="6"/>
  <c r="L13" i="6"/>
  <c r="L5" i="6"/>
  <c r="L60" i="6"/>
  <c r="L52" i="6"/>
  <c r="L44" i="6"/>
  <c r="L36" i="6"/>
  <c r="L28" i="6"/>
  <c r="L20" i="6"/>
  <c r="L12" i="6"/>
  <c r="L39" i="6"/>
  <c r="L43" i="6"/>
  <c r="L55" i="6"/>
  <c r="L7" i="6"/>
  <c r="L59" i="6"/>
  <c r="L47" i="6"/>
  <c r="L15" i="6"/>
  <c r="L46" i="6"/>
  <c r="L22" i="6"/>
  <c r="L51" i="6"/>
  <c r="L35" i="6"/>
  <c r="L27" i="6"/>
  <c r="L19" i="6"/>
  <c r="L11" i="6"/>
  <c r="L58" i="6"/>
  <c r="L50" i="6"/>
  <c r="L42" i="6"/>
  <c r="L34" i="6"/>
  <c r="L26" i="6"/>
  <c r="L18" i="6"/>
  <c r="L10" i="6"/>
  <c r="L57" i="6"/>
  <c r="L49" i="6"/>
  <c r="L41" i="6"/>
  <c r="L33" i="6"/>
  <c r="L25" i="6"/>
  <c r="L17" i="6"/>
  <c r="L9" i="6"/>
  <c r="L48" i="6"/>
  <c r="L40" i="6"/>
  <c r="L32" i="6"/>
  <c r="L24" i="6"/>
  <c r="L16" i="6"/>
  <c r="L8" i="6"/>
  <c r="L31" i="6"/>
  <c r="L6" i="6"/>
  <c r="L56" i="6"/>
  <c r="L23" i="6"/>
  <c r="L30" i="6"/>
  <c r="U183" i="4"/>
  <c r="AC183" i="4"/>
  <c r="AB47" i="5"/>
  <c r="AB39" i="5"/>
  <c r="AB27" i="5"/>
  <c r="AB58" i="5"/>
  <c r="AB54" i="5"/>
  <c r="AB42" i="5"/>
  <c r="AB30" i="5"/>
  <c r="AB26" i="5"/>
  <c r="AB22" i="5"/>
  <c r="AB14" i="5"/>
  <c r="AB31" i="5"/>
  <c r="AB33" i="5"/>
  <c r="AB29" i="5"/>
  <c r="AB25" i="5"/>
  <c r="AB21" i="5"/>
  <c r="AB17" i="5"/>
  <c r="AB9" i="5"/>
  <c r="AB5" i="5"/>
  <c r="AB59" i="5"/>
  <c r="AB36" i="5"/>
  <c r="AB8" i="5"/>
  <c r="AB60" i="5"/>
  <c r="AB55" i="5"/>
  <c r="AB35" i="5"/>
  <c r="G29" i="22"/>
  <c r="B3" i="5"/>
  <c r="AB6" i="5"/>
  <c r="AB46" i="5"/>
  <c r="AB38" i="5"/>
  <c r="AB18" i="5"/>
  <c r="AB48" i="5"/>
  <c r="AB32" i="5"/>
  <c r="AB28" i="5"/>
  <c r="AB20" i="5"/>
  <c r="AB62" i="5"/>
  <c r="AB61" i="5"/>
  <c r="AB50" i="5"/>
  <c r="AB44" i="5"/>
  <c r="AB43" i="5"/>
  <c r="AB40" i="5"/>
  <c r="AB24" i="5"/>
  <c r="AB16" i="5"/>
  <c r="AB15" i="5"/>
  <c r="AB13" i="5"/>
  <c r="AB10" i="5"/>
  <c r="AB4" i="5"/>
  <c r="AB45" i="5"/>
  <c r="AB57" i="5"/>
  <c r="AB41" i="5"/>
  <c r="AB37" i="5"/>
  <c r="AB23" i="5"/>
  <c r="AB19" i="5"/>
  <c r="AB11" i="5"/>
  <c r="AB7" i="5"/>
  <c r="AB56" i="5"/>
  <c r="AB53" i="5"/>
  <c r="AB52" i="5"/>
  <c r="AB51" i="5"/>
  <c r="AB49" i="5"/>
  <c r="AB34" i="5"/>
  <c r="AB12" i="5"/>
  <c r="AB3" i="5"/>
  <c r="C29" i="22"/>
  <c r="C30" i="22"/>
  <c r="C31" i="22"/>
  <c r="C32" i="22"/>
  <c r="C33" i="22"/>
  <c r="C34" i="22"/>
  <c r="C35" i="22"/>
  <c r="C36" i="22"/>
  <c r="C37" i="22"/>
  <c r="C38" i="22"/>
  <c r="C39" i="22"/>
  <c r="C40" i="22"/>
  <c r="C41" i="22"/>
  <c r="C42" i="22"/>
  <c r="C43" i="22"/>
  <c r="C44" i="22"/>
  <c r="C45" i="22"/>
  <c r="C46" i="22"/>
  <c r="C47" i="22"/>
  <c r="C48" i="22"/>
  <c r="C49" i="22"/>
  <c r="C50" i="22"/>
  <c r="C51" i="22"/>
  <c r="C52" i="22"/>
  <c r="C53" i="22"/>
  <c r="C54" i="22"/>
  <c r="C55" i="22"/>
  <c r="C56" i="22"/>
  <c r="C57" i="22"/>
  <c r="C58" i="22"/>
  <c r="C59" i="22"/>
  <c r="C60" i="22"/>
  <c r="C61" i="22"/>
  <c r="C62" i="22"/>
  <c r="C63" i="22"/>
  <c r="C64" i="22"/>
  <c r="C65" i="22"/>
  <c r="C66" i="22"/>
  <c r="C67" i="22"/>
  <c r="C68" i="22"/>
  <c r="C69" i="22"/>
  <c r="C70" i="22"/>
  <c r="C71" i="22"/>
  <c r="C72" i="22"/>
  <c r="C73" i="22"/>
  <c r="C74" i="22"/>
  <c r="C75" i="22"/>
  <c r="C76" i="22"/>
  <c r="C77" i="22"/>
  <c r="C78" i="22"/>
  <c r="C79" i="22"/>
  <c r="C80" i="22"/>
  <c r="C81" i="22"/>
  <c r="C82" i="22"/>
  <c r="C83" i="22"/>
  <c r="C84" i="22"/>
  <c r="C85" i="22"/>
  <c r="C86" i="22"/>
  <c r="C87" i="22"/>
  <c r="C88" i="22"/>
  <c r="C28" i="19"/>
  <c r="AJ183" i="4" l="1"/>
  <c r="J183" i="4"/>
  <c r="Y183" i="4"/>
  <c r="I16" i="4" s="1"/>
  <c r="H19" i="24"/>
  <c r="N18" i="4" l="1"/>
  <c r="I6" i="4" s="1"/>
  <c r="I17" i="4"/>
  <c r="F19" i="24"/>
  <c r="E19" i="24"/>
  <c r="G19" i="24" l="1"/>
  <c r="R30" i="22" l="1"/>
  <c r="T30" i="22"/>
  <c r="U30" i="22"/>
  <c r="V30" i="22"/>
  <c r="W30" i="22"/>
  <c r="X30" i="22"/>
  <c r="Y30" i="22"/>
  <c r="R31" i="22"/>
  <c r="T31" i="22"/>
  <c r="U31" i="22"/>
  <c r="V31" i="22"/>
  <c r="W31" i="22"/>
  <c r="X31" i="22"/>
  <c r="Y31" i="22"/>
  <c r="R32" i="22"/>
  <c r="T32" i="22"/>
  <c r="U32" i="22"/>
  <c r="V32" i="22"/>
  <c r="W32" i="22"/>
  <c r="X32" i="22"/>
  <c r="Y32" i="22"/>
  <c r="R33" i="22"/>
  <c r="T33" i="22"/>
  <c r="U33" i="22"/>
  <c r="V33" i="22"/>
  <c r="W33" i="22"/>
  <c r="X33" i="22"/>
  <c r="Y33" i="22"/>
  <c r="R34" i="22"/>
  <c r="T34" i="22"/>
  <c r="U34" i="22"/>
  <c r="V34" i="22"/>
  <c r="W34" i="22"/>
  <c r="X34" i="22"/>
  <c r="Y34" i="22"/>
  <c r="R35" i="22"/>
  <c r="T35" i="22"/>
  <c r="U35" i="22"/>
  <c r="V35" i="22"/>
  <c r="W35" i="22"/>
  <c r="X35" i="22"/>
  <c r="Y35" i="22"/>
  <c r="R36" i="22"/>
  <c r="T36" i="22"/>
  <c r="U36" i="22"/>
  <c r="V36" i="22"/>
  <c r="W36" i="22"/>
  <c r="X36" i="22"/>
  <c r="Y36" i="22"/>
  <c r="R37" i="22"/>
  <c r="T37" i="22"/>
  <c r="U37" i="22"/>
  <c r="V37" i="22"/>
  <c r="W37" i="22"/>
  <c r="X37" i="22"/>
  <c r="Y37" i="22"/>
  <c r="R38" i="22"/>
  <c r="T38" i="22"/>
  <c r="U38" i="22"/>
  <c r="V38" i="22"/>
  <c r="W38" i="22"/>
  <c r="X38" i="22"/>
  <c r="Y38" i="22"/>
  <c r="R39" i="22"/>
  <c r="T39" i="22"/>
  <c r="U39" i="22"/>
  <c r="V39" i="22"/>
  <c r="W39" i="22"/>
  <c r="X39" i="22"/>
  <c r="Y39" i="22"/>
  <c r="R40" i="22"/>
  <c r="T40" i="22"/>
  <c r="U40" i="22"/>
  <c r="V40" i="22"/>
  <c r="W40" i="22"/>
  <c r="X40" i="22"/>
  <c r="Y40" i="22"/>
  <c r="R41" i="22"/>
  <c r="T41" i="22"/>
  <c r="U41" i="22"/>
  <c r="V41" i="22"/>
  <c r="W41" i="22"/>
  <c r="X41" i="22"/>
  <c r="Y41" i="22"/>
  <c r="R42" i="22"/>
  <c r="T42" i="22"/>
  <c r="U42" i="22"/>
  <c r="V42" i="22"/>
  <c r="W42" i="22"/>
  <c r="X42" i="22"/>
  <c r="Y42" i="22"/>
  <c r="R43" i="22"/>
  <c r="T43" i="22"/>
  <c r="U43" i="22"/>
  <c r="V43" i="22"/>
  <c r="W43" i="22"/>
  <c r="X43" i="22"/>
  <c r="Y43" i="22"/>
  <c r="R44" i="22"/>
  <c r="T44" i="22"/>
  <c r="U44" i="22"/>
  <c r="V44" i="22"/>
  <c r="W44" i="22"/>
  <c r="X44" i="22"/>
  <c r="Y44" i="22"/>
  <c r="R45" i="22"/>
  <c r="T45" i="22"/>
  <c r="U45" i="22"/>
  <c r="V45" i="22"/>
  <c r="W45" i="22"/>
  <c r="X45" i="22"/>
  <c r="Y45" i="22"/>
  <c r="R46" i="22"/>
  <c r="T46" i="22"/>
  <c r="U46" i="22"/>
  <c r="V46" i="22"/>
  <c r="W46" i="22"/>
  <c r="X46" i="22"/>
  <c r="Y46" i="22"/>
  <c r="R47" i="22"/>
  <c r="T47" i="22"/>
  <c r="U47" i="22"/>
  <c r="V47" i="22"/>
  <c r="W47" i="22"/>
  <c r="X47" i="22"/>
  <c r="Y47" i="22"/>
  <c r="R48" i="22"/>
  <c r="T48" i="22"/>
  <c r="U48" i="22"/>
  <c r="V48" i="22"/>
  <c r="W48" i="22"/>
  <c r="X48" i="22"/>
  <c r="Y48" i="22"/>
  <c r="R49" i="22"/>
  <c r="T49" i="22"/>
  <c r="U49" i="22"/>
  <c r="V49" i="22"/>
  <c r="W49" i="22"/>
  <c r="X49" i="22"/>
  <c r="Y49" i="22"/>
  <c r="R50" i="22"/>
  <c r="T50" i="22"/>
  <c r="U50" i="22"/>
  <c r="V50" i="22"/>
  <c r="W50" i="22"/>
  <c r="X50" i="22"/>
  <c r="Y50" i="22"/>
  <c r="R51" i="22"/>
  <c r="T51" i="22"/>
  <c r="U51" i="22"/>
  <c r="V51" i="22"/>
  <c r="W51" i="22"/>
  <c r="X51" i="22"/>
  <c r="Y51" i="22"/>
  <c r="R52" i="22"/>
  <c r="T52" i="22"/>
  <c r="U52" i="22"/>
  <c r="V52" i="22"/>
  <c r="W52" i="22"/>
  <c r="X52" i="22"/>
  <c r="Y52" i="22"/>
  <c r="R53" i="22"/>
  <c r="T53" i="22"/>
  <c r="U53" i="22"/>
  <c r="V53" i="22"/>
  <c r="W53" i="22"/>
  <c r="X53" i="22"/>
  <c r="Y53" i="22"/>
  <c r="R54" i="22"/>
  <c r="T54" i="22"/>
  <c r="U54" i="22"/>
  <c r="V54" i="22"/>
  <c r="W54" i="22"/>
  <c r="X54" i="22"/>
  <c r="Y54" i="22"/>
  <c r="R55" i="22"/>
  <c r="T55" i="22"/>
  <c r="U55" i="22"/>
  <c r="V55" i="22"/>
  <c r="W55" i="22"/>
  <c r="X55" i="22"/>
  <c r="Y55" i="22"/>
  <c r="R56" i="22"/>
  <c r="T56" i="22"/>
  <c r="U56" i="22"/>
  <c r="V56" i="22"/>
  <c r="W56" i="22"/>
  <c r="X56" i="22"/>
  <c r="Y56" i="22"/>
  <c r="R57" i="22"/>
  <c r="T57" i="22"/>
  <c r="U57" i="22"/>
  <c r="V57" i="22"/>
  <c r="W57" i="22"/>
  <c r="X57" i="22"/>
  <c r="Y57" i="22"/>
  <c r="R58" i="22"/>
  <c r="T58" i="22"/>
  <c r="U58" i="22"/>
  <c r="V58" i="22"/>
  <c r="W58" i="22"/>
  <c r="X58" i="22"/>
  <c r="Y58" i="22"/>
  <c r="R59" i="22"/>
  <c r="T59" i="22"/>
  <c r="U59" i="22"/>
  <c r="V59" i="22"/>
  <c r="W59" i="22"/>
  <c r="X59" i="22"/>
  <c r="Y59" i="22"/>
  <c r="R60" i="22"/>
  <c r="T60" i="22"/>
  <c r="U60" i="22"/>
  <c r="V60" i="22"/>
  <c r="W60" i="22"/>
  <c r="X60" i="22"/>
  <c r="Y60" i="22"/>
  <c r="R61" i="22"/>
  <c r="T61" i="22"/>
  <c r="U61" i="22"/>
  <c r="V61" i="22"/>
  <c r="W61" i="22"/>
  <c r="X61" i="22"/>
  <c r="Y61" i="22"/>
  <c r="R62" i="22"/>
  <c r="T62" i="22"/>
  <c r="U62" i="22"/>
  <c r="V62" i="22"/>
  <c r="W62" i="22"/>
  <c r="X62" i="22"/>
  <c r="Y62" i="22"/>
  <c r="R63" i="22"/>
  <c r="T63" i="22"/>
  <c r="U63" i="22"/>
  <c r="V63" i="22"/>
  <c r="W63" i="22"/>
  <c r="X63" i="22"/>
  <c r="Y63" i="22"/>
  <c r="R64" i="22"/>
  <c r="T64" i="22"/>
  <c r="U64" i="22"/>
  <c r="V64" i="22"/>
  <c r="W64" i="22"/>
  <c r="X64" i="22"/>
  <c r="Y64" i="22"/>
  <c r="R65" i="22"/>
  <c r="T65" i="22"/>
  <c r="U65" i="22"/>
  <c r="V65" i="22"/>
  <c r="W65" i="22"/>
  <c r="X65" i="22"/>
  <c r="Y65" i="22"/>
  <c r="R66" i="22"/>
  <c r="T66" i="22"/>
  <c r="U66" i="22"/>
  <c r="V66" i="22"/>
  <c r="W66" i="22"/>
  <c r="X66" i="22"/>
  <c r="Y66" i="22"/>
  <c r="R67" i="22"/>
  <c r="T67" i="22"/>
  <c r="U67" i="22"/>
  <c r="V67" i="22"/>
  <c r="W67" i="22"/>
  <c r="X67" i="22"/>
  <c r="Y67" i="22"/>
  <c r="R68" i="22"/>
  <c r="T68" i="22"/>
  <c r="U68" i="22"/>
  <c r="V68" i="22"/>
  <c r="W68" i="22"/>
  <c r="X68" i="22"/>
  <c r="Y68" i="22"/>
  <c r="R69" i="22"/>
  <c r="T69" i="22"/>
  <c r="U69" i="22"/>
  <c r="V69" i="22"/>
  <c r="W69" i="22"/>
  <c r="X69" i="22"/>
  <c r="Y69" i="22"/>
  <c r="R70" i="22"/>
  <c r="T70" i="22"/>
  <c r="U70" i="22"/>
  <c r="V70" i="22"/>
  <c r="W70" i="22"/>
  <c r="X70" i="22"/>
  <c r="Y70" i="22"/>
  <c r="R71" i="22"/>
  <c r="T71" i="22"/>
  <c r="U71" i="22"/>
  <c r="V71" i="22"/>
  <c r="W71" i="22"/>
  <c r="X71" i="22"/>
  <c r="Y71" i="22"/>
  <c r="R72" i="22"/>
  <c r="T72" i="22"/>
  <c r="U72" i="22"/>
  <c r="V72" i="22"/>
  <c r="W72" i="22"/>
  <c r="X72" i="22"/>
  <c r="Y72" i="22"/>
  <c r="R73" i="22"/>
  <c r="T73" i="22"/>
  <c r="U73" i="22"/>
  <c r="V73" i="22"/>
  <c r="W73" i="22"/>
  <c r="X73" i="22"/>
  <c r="Y73" i="22"/>
  <c r="R74" i="22"/>
  <c r="T74" i="22"/>
  <c r="U74" i="22"/>
  <c r="V74" i="22"/>
  <c r="W74" i="22"/>
  <c r="X74" i="22"/>
  <c r="Y74" i="22"/>
  <c r="R75" i="22"/>
  <c r="T75" i="22"/>
  <c r="U75" i="22"/>
  <c r="V75" i="22"/>
  <c r="W75" i="22"/>
  <c r="X75" i="22"/>
  <c r="Y75" i="22"/>
  <c r="R76" i="22"/>
  <c r="T76" i="22"/>
  <c r="U76" i="22"/>
  <c r="V76" i="22"/>
  <c r="W76" i="22"/>
  <c r="X76" i="22"/>
  <c r="Y76" i="22"/>
  <c r="R77" i="22"/>
  <c r="T77" i="22"/>
  <c r="U77" i="22"/>
  <c r="V77" i="22"/>
  <c r="W77" i="22"/>
  <c r="X77" i="22"/>
  <c r="Y77" i="22"/>
  <c r="R78" i="22"/>
  <c r="T78" i="22"/>
  <c r="U78" i="22"/>
  <c r="V78" i="22"/>
  <c r="W78" i="22"/>
  <c r="X78" i="22"/>
  <c r="Y78" i="22"/>
  <c r="R79" i="22"/>
  <c r="T79" i="22"/>
  <c r="U79" i="22"/>
  <c r="V79" i="22"/>
  <c r="W79" i="22"/>
  <c r="X79" i="22"/>
  <c r="Y79" i="22"/>
  <c r="R80" i="22"/>
  <c r="T80" i="22"/>
  <c r="U80" i="22"/>
  <c r="V80" i="22"/>
  <c r="W80" i="22"/>
  <c r="X80" i="22"/>
  <c r="Y80" i="22"/>
  <c r="R81" i="22"/>
  <c r="T81" i="22"/>
  <c r="U81" i="22"/>
  <c r="V81" i="22"/>
  <c r="W81" i="22"/>
  <c r="X81" i="22"/>
  <c r="Y81" i="22"/>
  <c r="R82" i="22"/>
  <c r="T82" i="22"/>
  <c r="U82" i="22"/>
  <c r="V82" i="22"/>
  <c r="W82" i="22"/>
  <c r="X82" i="22"/>
  <c r="Y82" i="22"/>
  <c r="R83" i="22"/>
  <c r="T83" i="22"/>
  <c r="U83" i="22"/>
  <c r="V83" i="22"/>
  <c r="W83" i="22"/>
  <c r="X83" i="22"/>
  <c r="Y83" i="22"/>
  <c r="R84" i="22"/>
  <c r="T84" i="22"/>
  <c r="U84" i="22"/>
  <c r="V84" i="22"/>
  <c r="W84" i="22"/>
  <c r="X84" i="22"/>
  <c r="Y84" i="22"/>
  <c r="R85" i="22"/>
  <c r="T85" i="22"/>
  <c r="U85" i="22"/>
  <c r="V85" i="22"/>
  <c r="W85" i="22"/>
  <c r="X85" i="22"/>
  <c r="Y85" i="22"/>
  <c r="R86" i="22"/>
  <c r="T86" i="22"/>
  <c r="U86" i="22"/>
  <c r="V86" i="22"/>
  <c r="W86" i="22"/>
  <c r="X86" i="22"/>
  <c r="Y86" i="22"/>
  <c r="R87" i="22"/>
  <c r="T87" i="22"/>
  <c r="U87" i="22"/>
  <c r="V87" i="22"/>
  <c r="W87" i="22"/>
  <c r="X87" i="22"/>
  <c r="Y87" i="22"/>
  <c r="R88" i="22"/>
  <c r="T88" i="22"/>
  <c r="U88" i="22"/>
  <c r="V88" i="22"/>
  <c r="W88" i="22"/>
  <c r="X88" i="22"/>
  <c r="Y88" i="22"/>
  <c r="Y29" i="22"/>
  <c r="U29" i="22"/>
  <c r="V29" i="22"/>
  <c r="W29" i="22"/>
  <c r="X29" i="22"/>
  <c r="T29" i="22"/>
  <c r="R29" i="22"/>
  <c r="G88" i="22"/>
  <c r="D88" i="22"/>
  <c r="B88" i="22"/>
  <c r="G87" i="22"/>
  <c r="D87" i="22"/>
  <c r="B87" i="22"/>
  <c r="G86" i="22"/>
  <c r="D86" i="22"/>
  <c r="B86" i="22"/>
  <c r="G85" i="22"/>
  <c r="D85" i="22"/>
  <c r="B85" i="22"/>
  <c r="G84" i="22"/>
  <c r="D84" i="22"/>
  <c r="B84" i="22"/>
  <c r="G83" i="22"/>
  <c r="D83" i="22"/>
  <c r="B83" i="22"/>
  <c r="G82" i="22"/>
  <c r="D82" i="22"/>
  <c r="B82" i="22"/>
  <c r="G81" i="22"/>
  <c r="D81" i="22"/>
  <c r="B81" i="22"/>
  <c r="G80" i="22"/>
  <c r="D80" i="22"/>
  <c r="B80" i="22"/>
  <c r="G79" i="22"/>
  <c r="D79" i="22"/>
  <c r="B79" i="22"/>
  <c r="G78" i="22"/>
  <c r="D78" i="22"/>
  <c r="B78" i="22"/>
  <c r="G77" i="22"/>
  <c r="D77" i="22"/>
  <c r="B77" i="22"/>
  <c r="G76" i="22"/>
  <c r="D76" i="22"/>
  <c r="B76" i="22"/>
  <c r="G75" i="22"/>
  <c r="D75" i="22"/>
  <c r="B75" i="22"/>
  <c r="G74" i="22"/>
  <c r="D74" i="22"/>
  <c r="B74" i="22"/>
  <c r="G73" i="22"/>
  <c r="D73" i="22"/>
  <c r="B73" i="22"/>
  <c r="G72" i="22"/>
  <c r="D72" i="22"/>
  <c r="B72" i="22"/>
  <c r="G71" i="22"/>
  <c r="D71" i="22"/>
  <c r="B71" i="22"/>
  <c r="G70" i="22"/>
  <c r="D70" i="22"/>
  <c r="B70" i="22"/>
  <c r="G69" i="22"/>
  <c r="D69" i="22"/>
  <c r="B69" i="22"/>
  <c r="G68" i="22"/>
  <c r="D68" i="22"/>
  <c r="B68" i="22"/>
  <c r="G67" i="22"/>
  <c r="D67" i="22"/>
  <c r="B67" i="22"/>
  <c r="G66" i="22"/>
  <c r="D66" i="22"/>
  <c r="B66" i="22"/>
  <c r="G65" i="22"/>
  <c r="D65" i="22"/>
  <c r="B65" i="22"/>
  <c r="G64" i="22"/>
  <c r="D64" i="22"/>
  <c r="B64" i="22"/>
  <c r="G63" i="22"/>
  <c r="D63" i="22"/>
  <c r="B63" i="22"/>
  <c r="G62" i="22"/>
  <c r="D62" i="22"/>
  <c r="B62" i="22"/>
  <c r="G61" i="22"/>
  <c r="D61" i="22"/>
  <c r="B61" i="22"/>
  <c r="G60" i="22"/>
  <c r="D60" i="22"/>
  <c r="B60" i="22"/>
  <c r="G59" i="22"/>
  <c r="D59" i="22"/>
  <c r="B59" i="22"/>
  <c r="G58" i="22"/>
  <c r="D58" i="22"/>
  <c r="B58" i="22"/>
  <c r="G57" i="22"/>
  <c r="D57" i="22"/>
  <c r="B57" i="22"/>
  <c r="G56" i="22"/>
  <c r="D56" i="22"/>
  <c r="B56" i="22"/>
  <c r="G55" i="22"/>
  <c r="D55" i="22"/>
  <c r="B55" i="22"/>
  <c r="G54" i="22"/>
  <c r="D54" i="22"/>
  <c r="B54" i="22"/>
  <c r="G53" i="22"/>
  <c r="D53" i="22"/>
  <c r="B53" i="22"/>
  <c r="G52" i="22"/>
  <c r="D52" i="22"/>
  <c r="B52" i="22"/>
  <c r="G51" i="22"/>
  <c r="D51" i="22"/>
  <c r="B51" i="22"/>
  <c r="G50" i="22"/>
  <c r="D50" i="22"/>
  <c r="B50" i="22"/>
  <c r="G49" i="22"/>
  <c r="D49" i="22"/>
  <c r="B49" i="22"/>
  <c r="G48" i="22"/>
  <c r="D48" i="22"/>
  <c r="B48" i="22"/>
  <c r="G47" i="22"/>
  <c r="D47" i="22"/>
  <c r="B47" i="22"/>
  <c r="G46" i="22"/>
  <c r="D46" i="22"/>
  <c r="B46" i="22"/>
  <c r="G45" i="22"/>
  <c r="D45" i="22"/>
  <c r="B45" i="22"/>
  <c r="G44" i="22"/>
  <c r="D44" i="22"/>
  <c r="B44" i="22"/>
  <c r="G43" i="22"/>
  <c r="D43" i="22"/>
  <c r="B43" i="22"/>
  <c r="G42" i="22"/>
  <c r="D42" i="22"/>
  <c r="B42" i="22"/>
  <c r="G41" i="22"/>
  <c r="D41" i="22"/>
  <c r="B41" i="22"/>
  <c r="G40" i="22"/>
  <c r="D40" i="22"/>
  <c r="B40" i="22"/>
  <c r="G39" i="22"/>
  <c r="D39" i="22"/>
  <c r="B39" i="22"/>
  <c r="G38" i="22"/>
  <c r="D38" i="22"/>
  <c r="B38" i="22"/>
  <c r="G37" i="22"/>
  <c r="D37" i="22"/>
  <c r="B37" i="22"/>
  <c r="G36" i="22"/>
  <c r="D36" i="22"/>
  <c r="B36" i="22"/>
  <c r="G35" i="22"/>
  <c r="D35" i="22"/>
  <c r="B35" i="22"/>
  <c r="G34" i="22"/>
  <c r="D34" i="22"/>
  <c r="B34" i="22"/>
  <c r="G33" i="22"/>
  <c r="D33" i="22"/>
  <c r="B33" i="22"/>
  <c r="G32" i="22"/>
  <c r="D32" i="22"/>
  <c r="B32" i="22"/>
  <c r="G31" i="22"/>
  <c r="D31" i="22"/>
  <c r="B31" i="22"/>
  <c r="G30" i="22"/>
  <c r="D30" i="22"/>
  <c r="B30" i="22"/>
  <c r="D29" i="22"/>
  <c r="B29" i="22"/>
  <c r="D19" i="22"/>
  <c r="T16" i="22"/>
  <c r="D16" i="22"/>
  <c r="D13" i="22"/>
  <c r="D12" i="22"/>
  <c r="D11" i="22"/>
  <c r="D10" i="22"/>
  <c r="D9" i="22"/>
  <c r="D6" i="22"/>
  <c r="Z85" i="22" l="1"/>
  <c r="AA85" i="22" s="1"/>
  <c r="Z51" i="22"/>
  <c r="AA51" i="22" s="1"/>
  <c r="Z73" i="22"/>
  <c r="AA73" i="22" s="1"/>
  <c r="Z71" i="22"/>
  <c r="AA71" i="22" s="1"/>
  <c r="Z79" i="22"/>
  <c r="AA79" i="22" s="1"/>
  <c r="Z31" i="22"/>
  <c r="AA31" i="22" s="1"/>
  <c r="Z39" i="22"/>
  <c r="AA39" i="22" s="1"/>
  <c r="Z57" i="22"/>
  <c r="AA57" i="22" s="1"/>
  <c r="Z43" i="22"/>
  <c r="AA43" i="22" s="1"/>
  <c r="Z77" i="22"/>
  <c r="AA77" i="22" s="1"/>
  <c r="Z35" i="22"/>
  <c r="AA35" i="22" s="1"/>
  <c r="Z83" i="22"/>
  <c r="AA83" i="22" s="1"/>
  <c r="Z61" i="22"/>
  <c r="AA61" i="22" s="1"/>
  <c r="Z49" i="22"/>
  <c r="AA49" i="22" s="1"/>
  <c r="Z65" i="22"/>
  <c r="AA65" i="22" s="1"/>
  <c r="Z64" i="22"/>
  <c r="AA64" i="22" s="1"/>
  <c r="Z55" i="22"/>
  <c r="AA55" i="22" s="1"/>
  <c r="Z47" i="22"/>
  <c r="AA47" i="22" s="1"/>
  <c r="Z46" i="22"/>
  <c r="AA46" i="22" s="1"/>
  <c r="Z37" i="22"/>
  <c r="AA37" i="22" s="1"/>
  <c r="Z36" i="22"/>
  <c r="AA36" i="22" s="1"/>
  <c r="Z30" i="22"/>
  <c r="AA30" i="22" s="1"/>
  <c r="Z88" i="22"/>
  <c r="AA88" i="22" s="1"/>
  <c r="Z82" i="22"/>
  <c r="AA82" i="22" s="1"/>
  <c r="Z76" i="22"/>
  <c r="AA76" i="22" s="1"/>
  <c r="Z70" i="22"/>
  <c r="AA70" i="22" s="1"/>
  <c r="Z67" i="22"/>
  <c r="AA67" i="22" s="1"/>
  <c r="Z66" i="22"/>
  <c r="AA66" i="22" s="1"/>
  <c r="Z60" i="22"/>
  <c r="AA60" i="22" s="1"/>
  <c r="Z54" i="22"/>
  <c r="AA54" i="22" s="1"/>
  <c r="Z48" i="22"/>
  <c r="AA48" i="22" s="1"/>
  <c r="Z42" i="22"/>
  <c r="AA42" i="22" s="1"/>
  <c r="Z33" i="22"/>
  <c r="AA33" i="22" s="1"/>
  <c r="Z32" i="22"/>
  <c r="AA32" i="22" s="1"/>
  <c r="Z84" i="22"/>
  <c r="AA84" i="22" s="1"/>
  <c r="Z78" i="22"/>
  <c r="AA78" i="22" s="1"/>
  <c r="Z72" i="22"/>
  <c r="AA72" i="22" s="1"/>
  <c r="Z63" i="22"/>
  <c r="AA63" i="22" s="1"/>
  <c r="Z62" i="22"/>
  <c r="AA62" i="22" s="1"/>
  <c r="Z56" i="22"/>
  <c r="AA56" i="22" s="1"/>
  <c r="Z50" i="22"/>
  <c r="AA50" i="22" s="1"/>
  <c r="Z45" i="22"/>
  <c r="AA45" i="22" s="1"/>
  <c r="Z44" i="22"/>
  <c r="AA44" i="22" s="1"/>
  <c r="Z38" i="22"/>
  <c r="AA38" i="22" s="1"/>
  <c r="Z87" i="22"/>
  <c r="AA87" i="22" s="1"/>
  <c r="Z86" i="22"/>
  <c r="AA86" i="22" s="1"/>
  <c r="Z81" i="22"/>
  <c r="AA81" i="22" s="1"/>
  <c r="Z80" i="22"/>
  <c r="AA80" i="22" s="1"/>
  <c r="Z75" i="22"/>
  <c r="AA75" i="22" s="1"/>
  <c r="Z74" i="22"/>
  <c r="AA74" i="22" s="1"/>
  <c r="Z69" i="22"/>
  <c r="AA69" i="22" s="1"/>
  <c r="Z68" i="22"/>
  <c r="AA68" i="22" s="1"/>
  <c r="Z59" i="22"/>
  <c r="AA59" i="22" s="1"/>
  <c r="Z58" i="22"/>
  <c r="AA58" i="22" s="1"/>
  <c r="Z53" i="22"/>
  <c r="AA53" i="22" s="1"/>
  <c r="Z52" i="22"/>
  <c r="AA52" i="22" s="1"/>
  <c r="Z41" i="22"/>
  <c r="AA41" i="22" s="1"/>
  <c r="Z40" i="22"/>
  <c r="AA40" i="22" s="1"/>
  <c r="Z34" i="22"/>
  <c r="AA34" i="22" s="1"/>
  <c r="Z29" i="22"/>
  <c r="AA29" i="22" s="1"/>
  <c r="O28" i="19" s="1"/>
  <c r="C3" i="5"/>
  <c r="B2" i="6" s="1"/>
  <c r="E2" i="6" l="1"/>
  <c r="R2" i="6"/>
  <c r="M2" i="6"/>
  <c r="Y9" i="3"/>
  <c r="Y10" i="3"/>
  <c r="Y11" i="3"/>
  <c r="Y12"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7" i="3"/>
  <c r="Y8" i="3"/>
  <c r="J3" i="5" l="1"/>
  <c r="K3" i="5" s="1"/>
  <c r="G46" i="3" l="1"/>
  <c r="G47" i="3"/>
  <c r="G48" i="3"/>
  <c r="G49" i="3"/>
  <c r="G50" i="3"/>
  <c r="G51" i="3"/>
  <c r="G52" i="3"/>
  <c r="G53" i="3"/>
  <c r="G54" i="3"/>
  <c r="G55" i="3"/>
  <c r="G56" i="3"/>
  <c r="G57" i="3"/>
  <c r="G58" i="3"/>
  <c r="G59" i="3"/>
  <c r="G60" i="3"/>
  <c r="G61" i="3"/>
  <c r="G62" i="3"/>
  <c r="G63" i="3"/>
  <c r="G64" i="3"/>
  <c r="G65" i="3"/>
  <c r="G66" i="3"/>
  <c r="G67" i="3"/>
  <c r="G68" i="3"/>
  <c r="G70" i="3"/>
  <c r="G71" i="3"/>
  <c r="G72" i="3"/>
  <c r="G73" i="3"/>
  <c r="G74" i="3"/>
  <c r="G75" i="3"/>
  <c r="G76" i="3"/>
  <c r="G80" i="3"/>
  <c r="J45" i="3"/>
  <c r="J46" i="3"/>
  <c r="J47" i="3"/>
  <c r="J49" i="3"/>
  <c r="J50" i="3"/>
  <c r="J51" i="3"/>
  <c r="J52" i="3"/>
  <c r="J53" i="3"/>
  <c r="J54" i="3"/>
  <c r="J55" i="3"/>
  <c r="J57" i="3"/>
  <c r="J58" i="3"/>
  <c r="J59" i="3"/>
  <c r="J60" i="3"/>
  <c r="J61" i="3"/>
  <c r="J62" i="3"/>
  <c r="J63" i="3"/>
  <c r="J64" i="3"/>
  <c r="J65" i="3"/>
  <c r="J66" i="3"/>
  <c r="J67" i="3"/>
  <c r="J70" i="3"/>
  <c r="J71" i="3"/>
  <c r="J72" i="3"/>
  <c r="J73" i="3"/>
  <c r="J74" i="3"/>
  <c r="J75" i="3"/>
  <c r="J78" i="3"/>
  <c r="J79" i="3"/>
  <c r="J80" i="3"/>
  <c r="E3" i="5"/>
  <c r="L67" i="3"/>
  <c r="L69" i="3"/>
  <c r="L71" i="3"/>
  <c r="L73" i="3"/>
  <c r="B45" i="3"/>
  <c r="C45" i="3"/>
  <c r="D45" i="3"/>
  <c r="F45" i="3"/>
  <c r="G45" i="3"/>
  <c r="I45" i="3"/>
  <c r="B46" i="3"/>
  <c r="C46" i="3"/>
  <c r="D46" i="3"/>
  <c r="F46" i="3"/>
  <c r="I46" i="3"/>
  <c r="B47" i="3"/>
  <c r="C47" i="3"/>
  <c r="D47" i="3"/>
  <c r="F47" i="3"/>
  <c r="I47" i="3"/>
  <c r="B48" i="3"/>
  <c r="C48" i="3"/>
  <c r="D48" i="3"/>
  <c r="F48" i="3"/>
  <c r="I48" i="3"/>
  <c r="J48" i="3"/>
  <c r="B49" i="3"/>
  <c r="C49" i="3"/>
  <c r="D49" i="3"/>
  <c r="F49" i="3"/>
  <c r="I49" i="3"/>
  <c r="B50" i="3"/>
  <c r="C50" i="3"/>
  <c r="D50" i="3"/>
  <c r="F50" i="3"/>
  <c r="I50" i="3"/>
  <c r="B51" i="3"/>
  <c r="C51" i="3"/>
  <c r="D51" i="3"/>
  <c r="F51" i="3"/>
  <c r="I51" i="3"/>
  <c r="B52" i="3"/>
  <c r="C52" i="3"/>
  <c r="D52" i="3"/>
  <c r="F52" i="3"/>
  <c r="I52" i="3"/>
  <c r="B53" i="3"/>
  <c r="C53" i="3"/>
  <c r="D53" i="3"/>
  <c r="F53" i="3"/>
  <c r="I53" i="3"/>
  <c r="B54" i="3"/>
  <c r="C54" i="3"/>
  <c r="D54" i="3"/>
  <c r="F54" i="3"/>
  <c r="I54" i="3"/>
  <c r="B55" i="3"/>
  <c r="C55" i="3"/>
  <c r="D55" i="3"/>
  <c r="F55" i="3"/>
  <c r="I55" i="3"/>
  <c r="B56" i="3"/>
  <c r="C56" i="3"/>
  <c r="D56" i="3"/>
  <c r="F56" i="3"/>
  <c r="I56" i="3"/>
  <c r="J56" i="3"/>
  <c r="B57" i="3"/>
  <c r="C57" i="3"/>
  <c r="D57" i="3"/>
  <c r="F57" i="3"/>
  <c r="I57" i="3"/>
  <c r="B58" i="3"/>
  <c r="C58" i="3"/>
  <c r="D58" i="3"/>
  <c r="F58" i="3"/>
  <c r="I58" i="3"/>
  <c r="B59" i="3"/>
  <c r="C59" i="3"/>
  <c r="D59" i="3"/>
  <c r="F59" i="3"/>
  <c r="I59" i="3"/>
  <c r="B60" i="3"/>
  <c r="C60" i="3"/>
  <c r="D60" i="3"/>
  <c r="F60" i="3"/>
  <c r="I60" i="3"/>
  <c r="M60" i="3"/>
  <c r="B61" i="3"/>
  <c r="C61" i="3"/>
  <c r="D61" i="3"/>
  <c r="F61" i="3"/>
  <c r="I61" i="3"/>
  <c r="M61" i="3"/>
  <c r="B62" i="3"/>
  <c r="C62" i="3"/>
  <c r="D62" i="3"/>
  <c r="F62" i="3"/>
  <c r="I62" i="3"/>
  <c r="L62" i="3"/>
  <c r="M62" i="3"/>
  <c r="B63" i="3"/>
  <c r="C63" i="3"/>
  <c r="D63" i="3"/>
  <c r="F63" i="3"/>
  <c r="I63" i="3"/>
  <c r="L63" i="3"/>
  <c r="M63" i="3"/>
  <c r="B64" i="3"/>
  <c r="C64" i="3"/>
  <c r="D64" i="3"/>
  <c r="F64" i="3"/>
  <c r="I64" i="3"/>
  <c r="M64" i="3"/>
  <c r="B65" i="3"/>
  <c r="C65" i="3"/>
  <c r="D65" i="3"/>
  <c r="F65" i="3"/>
  <c r="I65" i="3"/>
  <c r="L65" i="3"/>
  <c r="M65" i="3"/>
  <c r="B66" i="3"/>
  <c r="C66" i="3"/>
  <c r="D66" i="3"/>
  <c r="F66" i="3"/>
  <c r="I66" i="3"/>
  <c r="M66" i="3"/>
  <c r="B67" i="3"/>
  <c r="C67" i="3"/>
  <c r="D67" i="3"/>
  <c r="F67" i="3"/>
  <c r="I67" i="3"/>
  <c r="M67" i="3"/>
  <c r="B68" i="3"/>
  <c r="C68" i="3"/>
  <c r="D68" i="3"/>
  <c r="F68" i="3"/>
  <c r="I68" i="3"/>
  <c r="J68" i="3"/>
  <c r="M68" i="3"/>
  <c r="B69" i="3"/>
  <c r="C69" i="3"/>
  <c r="D69" i="3"/>
  <c r="F69" i="3"/>
  <c r="G69" i="3"/>
  <c r="I69" i="3"/>
  <c r="J69" i="3"/>
  <c r="M69" i="3"/>
  <c r="B70" i="3"/>
  <c r="C70" i="3"/>
  <c r="D70" i="3"/>
  <c r="F70" i="3"/>
  <c r="I70" i="3"/>
  <c r="M70" i="3"/>
  <c r="B71" i="3"/>
  <c r="C71" i="3"/>
  <c r="D71" i="3"/>
  <c r="F71" i="3"/>
  <c r="I71" i="3"/>
  <c r="M71" i="3"/>
  <c r="B72" i="3"/>
  <c r="C72" i="3"/>
  <c r="D72" i="3"/>
  <c r="F72" i="3"/>
  <c r="I72" i="3"/>
  <c r="M72" i="3"/>
  <c r="B73" i="3"/>
  <c r="C73" i="3"/>
  <c r="D73" i="3"/>
  <c r="F73" i="3"/>
  <c r="I73" i="3"/>
  <c r="M73" i="3"/>
  <c r="B74" i="3"/>
  <c r="C74" i="3"/>
  <c r="D74" i="3"/>
  <c r="F74" i="3"/>
  <c r="I74" i="3"/>
  <c r="L74" i="3"/>
  <c r="M74" i="3"/>
  <c r="B75" i="3"/>
  <c r="C75" i="3"/>
  <c r="D75" i="3"/>
  <c r="F75" i="3"/>
  <c r="I75" i="3"/>
  <c r="L75" i="3"/>
  <c r="M75" i="3"/>
  <c r="B76" i="3"/>
  <c r="C76" i="3"/>
  <c r="D76" i="3"/>
  <c r="F76" i="3"/>
  <c r="I76" i="3"/>
  <c r="J76" i="3"/>
  <c r="M76" i="3"/>
  <c r="B77" i="3"/>
  <c r="C77" i="3"/>
  <c r="D77" i="3"/>
  <c r="F77" i="3"/>
  <c r="G77" i="3"/>
  <c r="I77" i="3"/>
  <c r="J77" i="3"/>
  <c r="M77" i="3"/>
  <c r="B78" i="3"/>
  <c r="C78" i="3"/>
  <c r="D78" i="3"/>
  <c r="F78" i="3"/>
  <c r="G78" i="3"/>
  <c r="I78" i="3"/>
  <c r="L78" i="3"/>
  <c r="M78" i="3"/>
  <c r="B79" i="3"/>
  <c r="C79" i="3"/>
  <c r="D79" i="3"/>
  <c r="F79" i="3"/>
  <c r="G79" i="3"/>
  <c r="I79" i="3"/>
  <c r="L79" i="3"/>
  <c r="M79" i="3"/>
  <c r="B80" i="3"/>
  <c r="C80" i="3"/>
  <c r="D80" i="3"/>
  <c r="F80" i="3"/>
  <c r="I80" i="3"/>
  <c r="L80" i="3"/>
  <c r="M80" i="3"/>
  <c r="Q67" i="1"/>
  <c r="P66" i="19" s="1"/>
  <c r="Q68" i="1"/>
  <c r="P67" i="19" s="1"/>
  <c r="Q69" i="1"/>
  <c r="P68" i="19" s="1"/>
  <c r="Q70" i="1"/>
  <c r="P69" i="19" s="1"/>
  <c r="Q71" i="1"/>
  <c r="P70" i="19" s="1"/>
  <c r="Q72" i="1"/>
  <c r="P71" i="19" s="1"/>
  <c r="Q73" i="1"/>
  <c r="P72" i="19" s="1"/>
  <c r="Q74" i="1"/>
  <c r="P73" i="19" s="1"/>
  <c r="Q75" i="1"/>
  <c r="P74" i="19" s="1"/>
  <c r="Q76" i="1"/>
  <c r="P75" i="19" s="1"/>
  <c r="Q77" i="1"/>
  <c r="P76" i="19" s="1"/>
  <c r="Q78" i="1"/>
  <c r="P77" i="19" s="1"/>
  <c r="Q79" i="1"/>
  <c r="P78" i="19" s="1"/>
  <c r="Q80" i="1"/>
  <c r="P79" i="19" s="1"/>
  <c r="Q81" i="1"/>
  <c r="P80" i="19" s="1"/>
  <c r="Q82" i="1"/>
  <c r="P81" i="19" s="1"/>
  <c r="Q83" i="1"/>
  <c r="P82" i="19" s="1"/>
  <c r="Q84" i="1"/>
  <c r="P83" i="19" s="1"/>
  <c r="Q85" i="1"/>
  <c r="P84" i="19" s="1"/>
  <c r="Q86" i="1"/>
  <c r="P85" i="19" s="1"/>
  <c r="Q87" i="1"/>
  <c r="P86" i="19" s="1"/>
  <c r="Q88" i="1"/>
  <c r="P87" i="19" s="1"/>
  <c r="M47" i="3" l="1"/>
  <c r="M46" i="3"/>
  <c r="M50" i="3"/>
  <c r="L49" i="3"/>
  <c r="M49" i="3"/>
  <c r="M59" i="3"/>
  <c r="M56" i="3"/>
  <c r="M58" i="3"/>
  <c r="M54" i="3"/>
  <c r="P78" i="3"/>
  <c r="H78" i="3" s="1"/>
  <c r="R78" i="3"/>
  <c r="K78" i="3" s="1"/>
  <c r="T78" i="3"/>
  <c r="N78" i="3" s="1"/>
  <c r="P68" i="3"/>
  <c r="R68" i="3"/>
  <c r="K68" i="3" s="1"/>
  <c r="P64" i="3"/>
  <c r="H64" i="3" s="1"/>
  <c r="R64" i="3"/>
  <c r="K64" i="3" s="1"/>
  <c r="R63" i="3"/>
  <c r="K63" i="3" s="1"/>
  <c r="T63" i="3"/>
  <c r="N63" i="3" s="1"/>
  <c r="P63" i="3"/>
  <c r="H63" i="3" s="1"/>
  <c r="P62" i="3"/>
  <c r="H62" i="3" s="1"/>
  <c r="R62" i="3"/>
  <c r="K62" i="3" s="1"/>
  <c r="T62" i="3"/>
  <c r="N62" i="3" s="1"/>
  <c r="P59" i="3"/>
  <c r="H59" i="3" s="1"/>
  <c r="R59" i="3"/>
  <c r="K59" i="3" s="1"/>
  <c r="R79" i="3"/>
  <c r="T79" i="3"/>
  <c r="N79" i="3" s="1"/>
  <c r="P79" i="3"/>
  <c r="H79" i="3" s="1"/>
  <c r="R75" i="3"/>
  <c r="K75" i="3" s="1"/>
  <c r="T75" i="3"/>
  <c r="N75" i="3" s="1"/>
  <c r="P75" i="3"/>
  <c r="H75" i="3" s="1"/>
  <c r="P74" i="3"/>
  <c r="H74" i="3" s="1"/>
  <c r="R74" i="3"/>
  <c r="K74" i="3" s="1"/>
  <c r="T74" i="3"/>
  <c r="N74" i="3" s="1"/>
  <c r="P66" i="3"/>
  <c r="H66" i="3" s="1"/>
  <c r="R66" i="3"/>
  <c r="K66" i="3" s="1"/>
  <c r="P65" i="3"/>
  <c r="H65" i="3" s="1"/>
  <c r="R65" i="3"/>
  <c r="T65" i="3"/>
  <c r="N65" i="3" s="1"/>
  <c r="P77" i="3"/>
  <c r="H77" i="3" s="1"/>
  <c r="R77" i="3"/>
  <c r="K77" i="3" s="1"/>
  <c r="P70" i="3"/>
  <c r="H70" i="3" s="1"/>
  <c r="R70" i="3"/>
  <c r="K70" i="3" s="1"/>
  <c r="R67" i="3"/>
  <c r="K67" i="3" s="1"/>
  <c r="T67" i="3"/>
  <c r="N67" i="3" s="1"/>
  <c r="P67" i="3"/>
  <c r="H67" i="3" s="1"/>
  <c r="R60" i="3"/>
  <c r="K60" i="3" s="1"/>
  <c r="P60" i="3"/>
  <c r="H60" i="3" s="1"/>
  <c r="P58" i="3"/>
  <c r="H58" i="3" s="1"/>
  <c r="R58" i="3"/>
  <c r="K58" i="3" s="1"/>
  <c r="T80" i="3"/>
  <c r="N80" i="3" s="1"/>
  <c r="P80" i="3"/>
  <c r="H80" i="3" s="1"/>
  <c r="R80" i="3"/>
  <c r="K80" i="3" s="1"/>
  <c r="P76" i="3"/>
  <c r="H76" i="3" s="1"/>
  <c r="R76" i="3"/>
  <c r="K76" i="3" s="1"/>
  <c r="P73" i="3"/>
  <c r="H73" i="3" s="1"/>
  <c r="R73" i="3"/>
  <c r="K73" i="3" s="1"/>
  <c r="T73" i="3"/>
  <c r="N73" i="3" s="1"/>
  <c r="P72" i="3"/>
  <c r="H72" i="3" s="1"/>
  <c r="R72" i="3"/>
  <c r="K72" i="3" s="1"/>
  <c r="R71" i="3"/>
  <c r="K71" i="3" s="1"/>
  <c r="T71" i="3"/>
  <c r="N71" i="3" s="1"/>
  <c r="P71" i="3"/>
  <c r="H71" i="3" s="1"/>
  <c r="P69" i="3"/>
  <c r="H69" i="3" s="1"/>
  <c r="R69" i="3"/>
  <c r="K69" i="3" s="1"/>
  <c r="T69" i="3"/>
  <c r="N69" i="3" s="1"/>
  <c r="P61" i="3"/>
  <c r="H61" i="3" s="1"/>
  <c r="R61" i="3"/>
  <c r="K61" i="3" s="1"/>
  <c r="L58" i="3"/>
  <c r="L46" i="3"/>
  <c r="K79" i="3"/>
  <c r="P57" i="3"/>
  <c r="H57" i="3" s="1"/>
  <c r="R57" i="3"/>
  <c r="K57" i="3" s="1"/>
  <c r="P47" i="3"/>
  <c r="H47" i="3" s="1"/>
  <c r="R47" i="3"/>
  <c r="K47" i="3" s="1"/>
  <c r="P46" i="3"/>
  <c r="H46" i="3" s="1"/>
  <c r="R46" i="3"/>
  <c r="K46" i="3" s="1"/>
  <c r="R45" i="3"/>
  <c r="K45" i="3" s="1"/>
  <c r="P45" i="3"/>
  <c r="H45" i="3" s="1"/>
  <c r="R52" i="3"/>
  <c r="K52" i="3" s="1"/>
  <c r="P52" i="3"/>
  <c r="H52" i="3" s="1"/>
  <c r="R48" i="3"/>
  <c r="K48" i="3" s="1"/>
  <c r="P48" i="3"/>
  <c r="H48" i="3" s="1"/>
  <c r="P55" i="3"/>
  <c r="H55" i="3" s="1"/>
  <c r="R55" i="3"/>
  <c r="K55" i="3" s="1"/>
  <c r="P49" i="3"/>
  <c r="H49" i="3" s="1"/>
  <c r="R49" i="3"/>
  <c r="K49" i="3" s="1"/>
  <c r="R56" i="3"/>
  <c r="K56" i="3" s="1"/>
  <c r="P56" i="3"/>
  <c r="H56" i="3" s="1"/>
  <c r="R54" i="3"/>
  <c r="K54" i="3" s="1"/>
  <c r="P54" i="3"/>
  <c r="H54" i="3" s="1"/>
  <c r="R53" i="3"/>
  <c r="K53" i="3" s="1"/>
  <c r="P53" i="3"/>
  <c r="H53" i="3" s="1"/>
  <c r="P51" i="3"/>
  <c r="H51" i="3" s="1"/>
  <c r="R51" i="3"/>
  <c r="K51" i="3" s="1"/>
  <c r="P50" i="3"/>
  <c r="H50" i="3" s="1"/>
  <c r="R50" i="3"/>
  <c r="K50" i="3" s="1"/>
  <c r="K65" i="3"/>
  <c r="O77" i="22"/>
  <c r="O81" i="22"/>
  <c r="O88" i="22"/>
  <c r="O84" i="22"/>
  <c r="O80" i="22"/>
  <c r="O76" i="22"/>
  <c r="O72" i="22"/>
  <c r="O68" i="22"/>
  <c r="O85" i="22"/>
  <c r="O69" i="22"/>
  <c r="O83" i="22"/>
  <c r="O67" i="22"/>
  <c r="O73" i="22"/>
  <c r="O87" i="22"/>
  <c r="O79" i="22"/>
  <c r="O75" i="22"/>
  <c r="O71" i="22"/>
  <c r="O86" i="22"/>
  <c r="O82" i="22"/>
  <c r="O78" i="22"/>
  <c r="O74" i="22"/>
  <c r="O70" i="22"/>
  <c r="M52" i="3"/>
  <c r="L59" i="3"/>
  <c r="L57" i="3"/>
  <c r="M57" i="3"/>
  <c r="L53" i="3"/>
  <c r="M53" i="3"/>
  <c r="L45" i="3"/>
  <c r="M45" i="3"/>
  <c r="L55" i="3"/>
  <c r="M55" i="3"/>
  <c r="L51" i="3"/>
  <c r="M51" i="3"/>
  <c r="M48" i="3"/>
  <c r="L47" i="3"/>
  <c r="L56" i="3"/>
  <c r="L77" i="3"/>
  <c r="T77" i="3" s="1"/>
  <c r="N77" i="3" s="1"/>
  <c r="L64" i="3"/>
  <c r="T64" i="3" s="1"/>
  <c r="N64" i="3" s="1"/>
  <c r="L61" i="3"/>
  <c r="L48" i="3"/>
  <c r="L76" i="3"/>
  <c r="T76" i="3" s="1"/>
  <c r="N76" i="3" s="1"/>
  <c r="L72" i="3"/>
  <c r="T72" i="3" s="1"/>
  <c r="N72" i="3" s="1"/>
  <c r="L60" i="3"/>
  <c r="T60" i="3" s="1"/>
  <c r="N60" i="3" s="1"/>
  <c r="L68" i="3"/>
  <c r="T68" i="3" s="1"/>
  <c r="N68" i="3" s="1"/>
  <c r="L52" i="3"/>
  <c r="L70" i="3"/>
  <c r="T70" i="3" s="1"/>
  <c r="N70" i="3" s="1"/>
  <c r="L66" i="3"/>
  <c r="L54" i="3"/>
  <c r="L50" i="3"/>
  <c r="H68" i="3"/>
  <c r="T47" i="3" l="1"/>
  <c r="N47" i="3" s="1"/>
  <c r="T54" i="3"/>
  <c r="N54" i="3" s="1"/>
  <c r="T49" i="3"/>
  <c r="N49" i="3" s="1"/>
  <c r="T56" i="3"/>
  <c r="N56" i="3" s="1"/>
  <c r="T57" i="3"/>
  <c r="N57" i="3" s="1"/>
  <c r="T59" i="3"/>
  <c r="N59" i="3" s="1"/>
  <c r="T52" i="3"/>
  <c r="N52" i="3" s="1"/>
  <c r="T55" i="3"/>
  <c r="N55" i="3" s="1"/>
  <c r="T48" i="3"/>
  <c r="N48" i="3" s="1"/>
  <c r="T53" i="3"/>
  <c r="N53" i="3" s="1"/>
  <c r="T51" i="3"/>
  <c r="N51" i="3" s="1"/>
  <c r="T45" i="3"/>
  <c r="N45" i="3" s="1"/>
  <c r="T46" i="3"/>
  <c r="N46" i="3" s="1"/>
  <c r="T50" i="3"/>
  <c r="N50" i="3" s="1"/>
  <c r="T58" i="3"/>
  <c r="N58" i="3" s="1"/>
  <c r="T61" i="3"/>
  <c r="N61" i="3" s="1"/>
  <c r="T66" i="3"/>
  <c r="N66" i="3" s="1"/>
  <c r="Q3" i="3" l="1"/>
  <c r="P3" i="3"/>
  <c r="V24" i="1" l="1"/>
  <c r="Q66" i="1" l="1"/>
  <c r="P65" i="19" s="1"/>
  <c r="O66" i="22" l="1"/>
  <c r="J8" i="3"/>
  <c r="J9" i="3"/>
  <c r="J10" i="3"/>
  <c r="J11" i="3"/>
  <c r="J12" i="3"/>
  <c r="J13" i="3"/>
  <c r="J14" i="3"/>
  <c r="J15" i="3"/>
  <c r="J16" i="3"/>
  <c r="J17" i="3"/>
  <c r="J18" i="3"/>
  <c r="J19" i="3"/>
  <c r="J20" i="3"/>
  <c r="J21" i="3"/>
  <c r="J22" i="3"/>
  <c r="J23" i="3"/>
  <c r="J24" i="3"/>
  <c r="J25" i="3"/>
  <c r="J26" i="3"/>
  <c r="J27" i="3"/>
  <c r="J28" i="3"/>
  <c r="J29" i="3"/>
  <c r="J30" i="3"/>
  <c r="J31" i="3"/>
  <c r="J32" i="3"/>
  <c r="J33" i="3"/>
  <c r="J34" i="3"/>
  <c r="J35" i="3"/>
  <c r="J36" i="3"/>
  <c r="J37" i="3"/>
  <c r="J38" i="3"/>
  <c r="J39" i="3"/>
  <c r="J40" i="3"/>
  <c r="J41" i="3"/>
  <c r="J42" i="3"/>
  <c r="J43" i="3"/>
  <c r="J44" i="3"/>
  <c r="J7" i="3"/>
  <c r="M44" i="3" l="1"/>
  <c r="I8" i="3"/>
  <c r="I9" i="3"/>
  <c r="I10" i="3"/>
  <c r="I11" i="3"/>
  <c r="I12" i="3"/>
  <c r="I13" i="3"/>
  <c r="I14" i="3"/>
  <c r="I15" i="3"/>
  <c r="I16" i="3"/>
  <c r="I17" i="3"/>
  <c r="I18" i="3"/>
  <c r="I19" i="3"/>
  <c r="I20" i="3"/>
  <c r="I21" i="3"/>
  <c r="I22" i="3"/>
  <c r="I23" i="3"/>
  <c r="I24" i="3"/>
  <c r="I25" i="3"/>
  <c r="I26" i="3"/>
  <c r="I27" i="3"/>
  <c r="I28" i="3"/>
  <c r="I29" i="3"/>
  <c r="I30" i="3"/>
  <c r="I31" i="3"/>
  <c r="I32" i="3"/>
  <c r="I33" i="3"/>
  <c r="I34" i="3"/>
  <c r="I35" i="3"/>
  <c r="I36" i="3"/>
  <c r="I37" i="3"/>
  <c r="I38" i="3"/>
  <c r="I39" i="3"/>
  <c r="I40" i="3"/>
  <c r="I41" i="3"/>
  <c r="I42" i="3"/>
  <c r="I43" i="3"/>
  <c r="I44" i="3"/>
  <c r="G21" i="3"/>
  <c r="G22" i="3"/>
  <c r="G23" i="3"/>
  <c r="G24" i="3"/>
  <c r="G25" i="3"/>
  <c r="G26" i="3"/>
  <c r="G27" i="3"/>
  <c r="G28" i="3"/>
  <c r="G29" i="3"/>
  <c r="G30" i="3"/>
  <c r="G31" i="3"/>
  <c r="G32" i="3"/>
  <c r="G33" i="3"/>
  <c r="G34" i="3"/>
  <c r="G35" i="3"/>
  <c r="G36" i="3"/>
  <c r="G37" i="3"/>
  <c r="G38" i="3"/>
  <c r="G39" i="3"/>
  <c r="G40" i="3"/>
  <c r="G41" i="3"/>
  <c r="G42" i="3"/>
  <c r="G43" i="3"/>
  <c r="G44" i="3"/>
  <c r="F21" i="3"/>
  <c r="F22" i="3"/>
  <c r="F23" i="3"/>
  <c r="F24" i="3"/>
  <c r="F25" i="3"/>
  <c r="F26" i="3"/>
  <c r="F27" i="3"/>
  <c r="F28" i="3"/>
  <c r="F29" i="3"/>
  <c r="F30" i="3"/>
  <c r="F31" i="3"/>
  <c r="F32" i="3"/>
  <c r="F33" i="3"/>
  <c r="F34" i="3"/>
  <c r="F35" i="3"/>
  <c r="F36" i="3"/>
  <c r="F37" i="3"/>
  <c r="F38" i="3"/>
  <c r="F39" i="3"/>
  <c r="F40" i="3"/>
  <c r="F41" i="3"/>
  <c r="F42" i="3"/>
  <c r="F43" i="3"/>
  <c r="F44"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C8" i="3"/>
  <c r="C9" i="3"/>
  <c r="C10" i="3"/>
  <c r="C11" i="3"/>
  <c r="C12" i="3"/>
  <c r="C13" i="3"/>
  <c r="C14" i="3"/>
  <c r="C15" i="3"/>
  <c r="C16" i="3"/>
  <c r="C17" i="3"/>
  <c r="C18" i="3"/>
  <c r="C19" i="3"/>
  <c r="C20" i="3"/>
  <c r="C21" i="3"/>
  <c r="C22" i="3"/>
  <c r="C23" i="3"/>
  <c r="C24" i="3"/>
  <c r="C25" i="3"/>
  <c r="C26" i="3"/>
  <c r="C27" i="3"/>
  <c r="C28" i="3"/>
  <c r="C29" i="3"/>
  <c r="C30" i="3"/>
  <c r="C31" i="3"/>
  <c r="C32" i="3"/>
  <c r="C33" i="3"/>
  <c r="C34" i="3"/>
  <c r="C35" i="3"/>
  <c r="C36" i="3"/>
  <c r="C37" i="3"/>
  <c r="C38" i="3"/>
  <c r="C39" i="3"/>
  <c r="C40" i="3"/>
  <c r="C41" i="3"/>
  <c r="C42" i="3"/>
  <c r="C43" i="3"/>
  <c r="C44" i="3"/>
  <c r="B8" i="3"/>
  <c r="B9" i="3"/>
  <c r="B10" i="3"/>
  <c r="B11" i="3"/>
  <c r="B12" i="3"/>
  <c r="B13" i="3"/>
  <c r="B14" i="3"/>
  <c r="B15" i="3"/>
  <c r="B16" i="3"/>
  <c r="B17" i="3"/>
  <c r="B18" i="3"/>
  <c r="B19" i="3"/>
  <c r="B20" i="3"/>
  <c r="B21" i="3"/>
  <c r="B22" i="3"/>
  <c r="B23" i="3"/>
  <c r="B24" i="3"/>
  <c r="B25" i="3"/>
  <c r="B26" i="3"/>
  <c r="B27" i="3"/>
  <c r="B28" i="3"/>
  <c r="B29" i="3"/>
  <c r="B30" i="3"/>
  <c r="B31" i="3"/>
  <c r="B32" i="3"/>
  <c r="B33" i="3"/>
  <c r="B34" i="3"/>
  <c r="B35" i="3"/>
  <c r="B36" i="3"/>
  <c r="B37" i="3"/>
  <c r="B38" i="3"/>
  <c r="B39" i="3"/>
  <c r="B40" i="3"/>
  <c r="B41" i="3"/>
  <c r="B42" i="3"/>
  <c r="B43" i="3"/>
  <c r="B44" i="3"/>
  <c r="I7" i="3"/>
  <c r="D7" i="3"/>
  <c r="C7" i="3"/>
  <c r="B7" i="3"/>
  <c r="H28" i="19"/>
  <c r="D28" i="19"/>
  <c r="B28" i="19"/>
  <c r="L19" i="19"/>
  <c r="D19" i="19"/>
  <c r="D16" i="19"/>
  <c r="D13" i="19"/>
  <c r="D12" i="19"/>
  <c r="D11" i="19"/>
  <c r="D10" i="19"/>
  <c r="D9" i="19"/>
  <c r="D6" i="19"/>
  <c r="O1" i="5" l="1"/>
  <c r="D2" i="6"/>
  <c r="Q2" i="6" s="1"/>
  <c r="I2" i="6"/>
  <c r="L28" i="3"/>
  <c r="L36" i="3"/>
  <c r="L32" i="3"/>
  <c r="L24" i="3"/>
  <c r="G19" i="3"/>
  <c r="G15" i="3"/>
  <c r="G18" i="3"/>
  <c r="G14" i="3"/>
  <c r="G10" i="3"/>
  <c r="F13" i="3"/>
  <c r="G13" i="3"/>
  <c r="F9" i="3"/>
  <c r="G9" i="3"/>
  <c r="F20" i="3"/>
  <c r="G20" i="3"/>
  <c r="F16" i="3"/>
  <c r="G16" i="3"/>
  <c r="F8" i="3"/>
  <c r="G8" i="3"/>
  <c r="F17" i="3"/>
  <c r="G17" i="3"/>
  <c r="F12" i="3"/>
  <c r="G12" i="3"/>
  <c r="G11" i="3"/>
  <c r="L20" i="3"/>
  <c r="M20" i="3"/>
  <c r="L16" i="3"/>
  <c r="M16" i="3"/>
  <c r="L12" i="3"/>
  <c r="M12" i="3"/>
  <c r="L8" i="3"/>
  <c r="M8" i="3"/>
  <c r="F7" i="3"/>
  <c r="G7" i="3"/>
  <c r="Q28" i="19"/>
  <c r="R28" i="19"/>
  <c r="L44" i="3"/>
  <c r="T44" i="3" s="1"/>
  <c r="N44" i="3" s="1"/>
  <c r="R19" i="3"/>
  <c r="K19" i="3" s="1"/>
  <c r="R17" i="3"/>
  <c r="K17" i="3" s="1"/>
  <c r="R20" i="3"/>
  <c r="K20" i="3" s="1"/>
  <c r="S28" i="19"/>
  <c r="T28" i="19"/>
  <c r="R18" i="3"/>
  <c r="K18" i="3" s="1"/>
  <c r="R41" i="3"/>
  <c r="K41" i="3" s="1"/>
  <c r="P41" i="3"/>
  <c r="H41" i="3" s="1"/>
  <c r="R37" i="3"/>
  <c r="K37" i="3" s="1"/>
  <c r="P37" i="3"/>
  <c r="H37" i="3" s="1"/>
  <c r="R33" i="3"/>
  <c r="K33" i="3" s="1"/>
  <c r="P33" i="3"/>
  <c r="H33" i="3" s="1"/>
  <c r="R29" i="3"/>
  <c r="K29" i="3" s="1"/>
  <c r="P29" i="3"/>
  <c r="H29" i="3" s="1"/>
  <c r="R25" i="3"/>
  <c r="K25" i="3" s="1"/>
  <c r="P25" i="3"/>
  <c r="H25" i="3" s="1"/>
  <c r="R21" i="3"/>
  <c r="K21" i="3" s="1"/>
  <c r="P21" i="3"/>
  <c r="H21" i="3" s="1"/>
  <c r="R13" i="3"/>
  <c r="K13" i="3" s="1"/>
  <c r="R9" i="3"/>
  <c r="K9" i="3" s="1"/>
  <c r="P44" i="3"/>
  <c r="H44" i="3" s="1"/>
  <c r="R44" i="3"/>
  <c r="K44" i="3" s="1"/>
  <c r="P40" i="3"/>
  <c r="H40" i="3" s="1"/>
  <c r="R40" i="3"/>
  <c r="K40" i="3" s="1"/>
  <c r="P36" i="3"/>
  <c r="H36" i="3" s="1"/>
  <c r="R36" i="3"/>
  <c r="K36" i="3" s="1"/>
  <c r="P32" i="3"/>
  <c r="H32" i="3" s="1"/>
  <c r="R32" i="3"/>
  <c r="K32" i="3" s="1"/>
  <c r="P28" i="3"/>
  <c r="H28" i="3" s="1"/>
  <c r="R28" i="3"/>
  <c r="K28" i="3" s="1"/>
  <c r="P24" i="3"/>
  <c r="H24" i="3" s="1"/>
  <c r="R24" i="3"/>
  <c r="K24" i="3" s="1"/>
  <c r="R16" i="3"/>
  <c r="K16" i="3" s="1"/>
  <c r="R12" i="3"/>
  <c r="K12" i="3" s="1"/>
  <c r="R8" i="3"/>
  <c r="K8" i="3" s="1"/>
  <c r="P43" i="3"/>
  <c r="H43" i="3" s="1"/>
  <c r="R43" i="3"/>
  <c r="K43" i="3" s="1"/>
  <c r="P39" i="3"/>
  <c r="H39" i="3" s="1"/>
  <c r="R39" i="3"/>
  <c r="K39" i="3" s="1"/>
  <c r="P35" i="3"/>
  <c r="H35" i="3" s="1"/>
  <c r="R35" i="3"/>
  <c r="K35" i="3" s="1"/>
  <c r="P31" i="3"/>
  <c r="H31" i="3" s="1"/>
  <c r="R31" i="3"/>
  <c r="K31" i="3" s="1"/>
  <c r="P27" i="3"/>
  <c r="H27" i="3" s="1"/>
  <c r="R27" i="3"/>
  <c r="K27" i="3" s="1"/>
  <c r="P23" i="3"/>
  <c r="H23" i="3" s="1"/>
  <c r="R23" i="3"/>
  <c r="K23" i="3" s="1"/>
  <c r="R15" i="3"/>
  <c r="K15" i="3" s="1"/>
  <c r="R11" i="3"/>
  <c r="K11" i="3" s="1"/>
  <c r="F19" i="3"/>
  <c r="F15" i="3"/>
  <c r="F11" i="3"/>
  <c r="R7" i="3"/>
  <c r="K7" i="3" s="1"/>
  <c r="R42" i="3"/>
  <c r="K42" i="3" s="1"/>
  <c r="P42" i="3"/>
  <c r="H42" i="3" s="1"/>
  <c r="R38" i="3"/>
  <c r="K38" i="3" s="1"/>
  <c r="P38" i="3"/>
  <c r="H38" i="3" s="1"/>
  <c r="R34" i="3"/>
  <c r="K34" i="3" s="1"/>
  <c r="P34" i="3"/>
  <c r="H34" i="3" s="1"/>
  <c r="R30" i="3"/>
  <c r="K30" i="3" s="1"/>
  <c r="P30" i="3"/>
  <c r="H30" i="3" s="1"/>
  <c r="R26" i="3"/>
  <c r="K26" i="3" s="1"/>
  <c r="P26" i="3"/>
  <c r="H26" i="3" s="1"/>
  <c r="R22" i="3"/>
  <c r="K22" i="3" s="1"/>
  <c r="P22" i="3"/>
  <c r="H22" i="3" s="1"/>
  <c r="R14" i="3"/>
  <c r="K14" i="3" s="1"/>
  <c r="R10" i="3"/>
  <c r="K10" i="3" s="1"/>
  <c r="F18" i="3"/>
  <c r="F14" i="3"/>
  <c r="F10" i="3"/>
  <c r="F2" i="6" l="1"/>
  <c r="G2" i="6" s="1"/>
  <c r="P16" i="3"/>
  <c r="H16" i="3" s="1"/>
  <c r="P9" i="3"/>
  <c r="H9" i="3" s="1"/>
  <c r="M11" i="3"/>
  <c r="M15" i="3"/>
  <c r="M14" i="3"/>
  <c r="P14" i="3"/>
  <c r="H14" i="3" s="1"/>
  <c r="P12" i="3"/>
  <c r="H12" i="3" s="1"/>
  <c r="P20" i="3"/>
  <c r="H20" i="3" s="1"/>
  <c r="P13" i="3"/>
  <c r="H13" i="3" s="1"/>
  <c r="P10" i="3"/>
  <c r="H10" i="3" s="1"/>
  <c r="P19" i="3"/>
  <c r="H19" i="3" s="1"/>
  <c r="P18" i="3"/>
  <c r="H18" i="3" s="1"/>
  <c r="P11" i="3"/>
  <c r="H11" i="3" s="1"/>
  <c r="T12" i="3"/>
  <c r="N12" i="3" s="1"/>
  <c r="T20" i="3"/>
  <c r="N20" i="3" s="1"/>
  <c r="P17" i="3"/>
  <c r="H17" i="3" s="1"/>
  <c r="P8" i="3"/>
  <c r="H8" i="3" s="1"/>
  <c r="P7" i="3"/>
  <c r="S3" i="3" s="1"/>
  <c r="L25" i="3"/>
  <c r="L43" i="3"/>
  <c r="L26" i="3"/>
  <c r="L34" i="3"/>
  <c r="L30" i="3"/>
  <c r="L40" i="3"/>
  <c r="M32" i="3"/>
  <c r="T32" i="3" s="1"/>
  <c r="N32" i="3" s="1"/>
  <c r="M28" i="3"/>
  <c r="T28" i="3" s="1"/>
  <c r="N28" i="3" s="1"/>
  <c r="L39" i="3"/>
  <c r="L42" i="3"/>
  <c r="L33" i="3"/>
  <c r="M36" i="3"/>
  <c r="T36" i="3" s="1"/>
  <c r="N36" i="3" s="1"/>
  <c r="P15" i="3"/>
  <c r="H15" i="3" s="1"/>
  <c r="L41" i="3"/>
  <c r="L31" i="3"/>
  <c r="L35" i="3"/>
  <c r="L38" i="3"/>
  <c r="L37" i="3"/>
  <c r="L29" i="3"/>
  <c r="M24" i="3"/>
  <c r="T24" i="3" s="1"/>
  <c r="N24" i="3" s="1"/>
  <c r="L23" i="3"/>
  <c r="L22" i="3"/>
  <c r="L21" i="3"/>
  <c r="L27" i="3"/>
  <c r="T8" i="3"/>
  <c r="N8" i="3" s="1"/>
  <c r="T16" i="3"/>
  <c r="N16" i="3" s="1"/>
  <c r="U28" i="19"/>
  <c r="W28" i="19" s="1"/>
  <c r="L7" i="3"/>
  <c r="G3" i="5"/>
  <c r="L18" i="3"/>
  <c r="M18" i="3"/>
  <c r="L10" i="3"/>
  <c r="M10" i="3"/>
  <c r="L19" i="3"/>
  <c r="M19" i="3"/>
  <c r="L17" i="3"/>
  <c r="M17" i="3"/>
  <c r="L13" i="3"/>
  <c r="M13" i="3"/>
  <c r="L9" i="3"/>
  <c r="M9" i="3"/>
  <c r="V28" i="19"/>
  <c r="X28" i="19" s="1"/>
  <c r="L11" i="3"/>
  <c r="L15" i="3"/>
  <c r="L14" i="3"/>
  <c r="M7" i="3" l="1"/>
  <c r="H2" i="6"/>
  <c r="N2" i="6"/>
  <c r="T15" i="3"/>
  <c r="N15" i="3" s="1"/>
  <c r="T11" i="3"/>
  <c r="N11" i="3" s="1"/>
  <c r="T14" i="3"/>
  <c r="N14" i="3" s="1"/>
  <c r="H7" i="3"/>
  <c r="M43" i="3"/>
  <c r="T43" i="3" s="1"/>
  <c r="N43" i="3" s="1"/>
  <c r="M38" i="3"/>
  <c r="T38" i="3" s="1"/>
  <c r="N38" i="3" s="1"/>
  <c r="M31" i="3"/>
  <c r="T31" i="3" s="1"/>
  <c r="N31" i="3" s="1"/>
  <c r="M26" i="3"/>
  <c r="T26" i="3" s="1"/>
  <c r="N26" i="3" s="1"/>
  <c r="M25" i="3"/>
  <c r="T25" i="3" s="1"/>
  <c r="N25" i="3" s="1"/>
  <c r="M37" i="3"/>
  <c r="T37" i="3" s="1"/>
  <c r="N37" i="3" s="1"/>
  <c r="M35" i="3"/>
  <c r="T35" i="3" s="1"/>
  <c r="N35" i="3" s="1"/>
  <c r="M41" i="3"/>
  <c r="T41" i="3" s="1"/>
  <c r="N41" i="3" s="1"/>
  <c r="M33" i="3"/>
  <c r="T33" i="3" s="1"/>
  <c r="N33" i="3" s="1"/>
  <c r="M39" i="3"/>
  <c r="T39" i="3" s="1"/>
  <c r="N39" i="3" s="1"/>
  <c r="M30" i="3"/>
  <c r="T30" i="3" s="1"/>
  <c r="N30" i="3" s="1"/>
  <c r="M42" i="3"/>
  <c r="T42" i="3" s="1"/>
  <c r="N42" i="3" s="1"/>
  <c r="M40" i="3"/>
  <c r="T40" i="3" s="1"/>
  <c r="N40" i="3" s="1"/>
  <c r="M34" i="3"/>
  <c r="T34" i="3" s="1"/>
  <c r="N34" i="3" s="1"/>
  <c r="M29" i="3"/>
  <c r="T29" i="3" s="1"/>
  <c r="N29" i="3" s="1"/>
  <c r="M22" i="3"/>
  <c r="T22" i="3" s="1"/>
  <c r="N22" i="3" s="1"/>
  <c r="M23" i="3"/>
  <c r="T23" i="3" s="1"/>
  <c r="N23" i="3" s="1"/>
  <c r="M21" i="3"/>
  <c r="T21" i="3" s="1"/>
  <c r="N21" i="3" s="1"/>
  <c r="M27" i="3"/>
  <c r="T27" i="3" s="1"/>
  <c r="N27" i="3" s="1"/>
  <c r="T13" i="3"/>
  <c r="N13" i="3" s="1"/>
  <c r="T19" i="3"/>
  <c r="N19" i="3" s="1"/>
  <c r="T18" i="3"/>
  <c r="N18" i="3" s="1"/>
  <c r="T9" i="3"/>
  <c r="N9" i="3" s="1"/>
  <c r="T17" i="3"/>
  <c r="N17" i="3" s="1"/>
  <c r="T10" i="3"/>
  <c r="N10" i="3" s="1"/>
  <c r="T7" i="3"/>
  <c r="N7" i="3" s="1"/>
  <c r="B44" i="7"/>
  <c r="B43" i="7"/>
  <c r="B42" i="7"/>
  <c r="B41" i="7"/>
  <c r="B40" i="7"/>
  <c r="B39" i="7"/>
  <c r="B38" i="7"/>
  <c r="B37" i="7"/>
  <c r="J2" i="6" l="1"/>
  <c r="K2" i="6"/>
  <c r="L2" i="6" s="1"/>
  <c r="Q31" i="1"/>
  <c r="P30" i="19" s="1"/>
  <c r="Q32" i="1"/>
  <c r="P31" i="19" s="1"/>
  <c r="Q33" i="1"/>
  <c r="P32" i="19" s="1"/>
  <c r="Q34" i="1"/>
  <c r="P33" i="19" s="1"/>
  <c r="Q35" i="1"/>
  <c r="P34" i="19" s="1"/>
  <c r="Q36" i="1"/>
  <c r="P35" i="19" s="1"/>
  <c r="Q37" i="1"/>
  <c r="P36" i="19" s="1"/>
  <c r="Q38" i="1"/>
  <c r="P37" i="19" s="1"/>
  <c r="Q39" i="1"/>
  <c r="P38" i="19" s="1"/>
  <c r="Q40" i="1"/>
  <c r="P39" i="19" s="1"/>
  <c r="Q41" i="1"/>
  <c r="P40" i="19" s="1"/>
  <c r="Q42" i="1"/>
  <c r="P41" i="19" s="1"/>
  <c r="Q43" i="1"/>
  <c r="P42" i="19" s="1"/>
  <c r="Q44" i="1"/>
  <c r="P43" i="19" s="1"/>
  <c r="Q45" i="1"/>
  <c r="P44" i="19" s="1"/>
  <c r="Q46" i="1"/>
  <c r="P45" i="19" s="1"/>
  <c r="Q47" i="1"/>
  <c r="P46" i="19" s="1"/>
  <c r="Q48" i="1"/>
  <c r="P47" i="19" s="1"/>
  <c r="Q49" i="1"/>
  <c r="P48" i="19" s="1"/>
  <c r="Q50" i="1"/>
  <c r="P49" i="19" s="1"/>
  <c r="Q51" i="1"/>
  <c r="P50" i="19" s="1"/>
  <c r="Q52" i="1"/>
  <c r="P51" i="19" s="1"/>
  <c r="Q53" i="1"/>
  <c r="P52" i="19" s="1"/>
  <c r="Q54" i="1"/>
  <c r="P53" i="19" s="1"/>
  <c r="Q55" i="1"/>
  <c r="P54" i="19" s="1"/>
  <c r="Q56" i="1"/>
  <c r="P55" i="19" s="1"/>
  <c r="Q57" i="1"/>
  <c r="P56" i="19" s="1"/>
  <c r="Q58" i="1"/>
  <c r="P57" i="19" s="1"/>
  <c r="Q59" i="1"/>
  <c r="P58" i="19" s="1"/>
  <c r="Q60" i="1"/>
  <c r="P59" i="19" s="1"/>
  <c r="Q61" i="1"/>
  <c r="P60" i="19" s="1"/>
  <c r="Q62" i="1"/>
  <c r="P61" i="19" s="1"/>
  <c r="Q63" i="1"/>
  <c r="P62" i="19" s="1"/>
  <c r="Q64" i="1"/>
  <c r="P63" i="19" s="1"/>
  <c r="Q65" i="1"/>
  <c r="P64" i="19" s="1"/>
  <c r="Q30" i="1"/>
  <c r="P29" i="19" s="1"/>
  <c r="Q29" i="1"/>
  <c r="O65" i="22" l="1"/>
  <c r="O61" i="22"/>
  <c r="O57" i="22"/>
  <c r="O53" i="22"/>
  <c r="O49" i="22"/>
  <c r="O45" i="22"/>
  <c r="O64" i="22"/>
  <c r="O60" i="22"/>
  <c r="O56" i="22"/>
  <c r="O52" i="22"/>
  <c r="O48" i="22"/>
  <c r="O44" i="22"/>
  <c r="O63" i="22"/>
  <c r="O59" i="22"/>
  <c r="O55" i="22"/>
  <c r="O51" i="22"/>
  <c r="O47" i="22"/>
  <c r="O43" i="22"/>
  <c r="O62" i="22"/>
  <c r="O58" i="22"/>
  <c r="O54" i="22"/>
  <c r="O50" i="22"/>
  <c r="O46" i="22"/>
  <c r="O42" i="22"/>
  <c r="O38" i="22"/>
  <c r="O34" i="22"/>
  <c r="O41" i="22"/>
  <c r="O37" i="22"/>
  <c r="O30" i="22"/>
  <c r="O36" i="22"/>
  <c r="O32" i="22"/>
  <c r="O40" i="22"/>
  <c r="O39" i="22"/>
  <c r="O35" i="22"/>
  <c r="O31" i="22"/>
  <c r="O33" i="22"/>
  <c r="P28" i="19"/>
  <c r="D7" i="24"/>
  <c r="K7" i="24"/>
  <c r="L7" i="24"/>
  <c r="O18" i="24"/>
  <c r="O10" i="24"/>
  <c r="O14" i="24"/>
  <c r="O12" i="24"/>
  <c r="O16" i="24"/>
  <c r="N12" i="24"/>
  <c r="P12" i="24" s="1"/>
  <c r="I7" i="24"/>
  <c r="N7" i="24" s="1"/>
  <c r="O8" i="24"/>
  <c r="N14" i="24"/>
  <c r="N16" i="24"/>
  <c r="N10" i="24"/>
  <c r="O11" i="24"/>
  <c r="N18" i="24"/>
  <c r="N13" i="24"/>
  <c r="O13" i="24"/>
  <c r="O15" i="24"/>
  <c r="C19" i="24"/>
  <c r="J7" i="24"/>
  <c r="J19" i="24" s="1"/>
  <c r="N11" i="24"/>
  <c r="N8" i="24"/>
  <c r="O17" i="24"/>
  <c r="O9" i="24"/>
  <c r="N9" i="24"/>
  <c r="N17" i="24"/>
  <c r="N15" i="24"/>
  <c r="P18" i="24" l="1"/>
  <c r="P17" i="24"/>
  <c r="P9" i="24"/>
  <c r="P14" i="24"/>
  <c r="P11" i="24"/>
  <c r="P15" i="24"/>
  <c r="P13" i="24"/>
  <c r="P8" i="24"/>
  <c r="P10" i="24"/>
  <c r="N19" i="24"/>
  <c r="P16" i="24"/>
  <c r="I19" i="24"/>
  <c r="O7" i="24"/>
  <c r="O19" i="24" s="1"/>
  <c r="P7" i="24" l="1"/>
  <c r="P19" i="2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Thomas McDaid</author>
  </authors>
  <commentList>
    <comment ref="D1" authorId="0" shapeId="0" xr:uid="{F94C2730-DD7B-4421-8A1A-18B5D81B1DCE}">
      <text>
        <r>
          <rPr>
            <b/>
            <sz val="9"/>
            <color indexed="81"/>
            <rFont val="Tahoma"/>
            <family val="2"/>
          </rPr>
          <t>Thomas McDaid:</t>
        </r>
        <r>
          <rPr>
            <sz val="9"/>
            <color indexed="81"/>
            <rFont val="Tahoma"/>
            <family val="2"/>
          </rPr>
          <t xml:space="preserve">
This value now relates to total possible earnings relating to how long the member worked in the practice.
</t>
        </r>
      </text>
    </comment>
  </commentList>
</comments>
</file>

<file path=xl/sharedStrings.xml><?xml version="1.0" encoding="utf-8"?>
<sst xmlns="http://schemas.openxmlformats.org/spreadsheetml/2006/main" count="1411" uniqueCount="636">
  <si>
    <t>HSC Pension Scheme Contributions - GP Practice Staff</t>
  </si>
  <si>
    <t>hscpensions@hscni.net</t>
  </si>
  <si>
    <t>NAME OF GP PRACTICE:</t>
  </si>
  <si>
    <t>ADDRESS FOR CORRESPONDENCE RE SUPERANNUATION CONTRIBUTIONS:</t>
  </si>
  <si>
    <t>GP PRACTICE IDENTIFIER:</t>
  </si>
  <si>
    <t>Month Payment Relates to:</t>
  </si>
  <si>
    <t>Practice Manager Name: (CAPITALS)</t>
  </si>
  <si>
    <t>Contact Tel No:</t>
  </si>
  <si>
    <t>Contact E-mail Address:</t>
  </si>
  <si>
    <t>Date:</t>
  </si>
  <si>
    <t>Principle, Salaried or Locum GP Details should NOT be recorded on this form. Please refer to the scheme website for further information.</t>
  </si>
  <si>
    <t xml:space="preserve">Employee Name </t>
  </si>
  <si>
    <t>National Insurance Number</t>
  </si>
  <si>
    <t>Monthly Pensionable Pay</t>
  </si>
  <si>
    <t xml:space="preserve">*1995 Employee Contributions </t>
  </si>
  <si>
    <t>*2008 Employee Contributions</t>
  </si>
  <si>
    <t>*2015 (CARE) Employee Contributions</t>
  </si>
  <si>
    <t>Contributions to HSC Superannuation Scheme (2015 CARE Scheme)</t>
  </si>
  <si>
    <t>Employer's Contributions:</t>
  </si>
  <si>
    <t>Employee's Contributions:</t>
  </si>
  <si>
    <t>Total Contributions to HSC Superannuation Scheme (2015 Scheme):</t>
  </si>
  <si>
    <t>Yes</t>
  </si>
  <si>
    <t>Surname</t>
  </si>
  <si>
    <t>Y</t>
  </si>
  <si>
    <t>N</t>
  </si>
  <si>
    <t>C</t>
  </si>
  <si>
    <t>A</t>
  </si>
  <si>
    <t>E105</t>
  </si>
  <si>
    <t>Scheme</t>
  </si>
  <si>
    <t>NI Number</t>
  </si>
  <si>
    <t>Employer Code</t>
  </si>
  <si>
    <t>Actual Earnings</t>
  </si>
  <si>
    <t>PT IND</t>
  </si>
  <si>
    <t>Total Conts</t>
  </si>
  <si>
    <t>Cont Rate</t>
  </si>
  <si>
    <t>Cont Rate Change in Year</t>
  </si>
  <si>
    <t>Additional Conts</t>
  </si>
  <si>
    <t xml:space="preserve"> Payment Frequency</t>
  </si>
  <si>
    <t>Total Hours</t>
  </si>
  <si>
    <t>Standard Hours</t>
  </si>
  <si>
    <t>Address Line 1</t>
  </si>
  <si>
    <t>Address Line 2</t>
  </si>
  <si>
    <t>Address Line 3</t>
  </si>
  <si>
    <t>Address Line 4</t>
  </si>
  <si>
    <t>Address Line 5</t>
  </si>
  <si>
    <t>Post Code</t>
  </si>
  <si>
    <t>Service Break Start Date</t>
  </si>
  <si>
    <t>Service Break End Date</t>
  </si>
  <si>
    <t>Break Reason</t>
  </si>
  <si>
    <t>Email Address</t>
  </si>
  <si>
    <t>E</t>
  </si>
  <si>
    <t>M</t>
  </si>
  <si>
    <t>P</t>
  </si>
  <si>
    <t>S</t>
  </si>
  <si>
    <t>U</t>
  </si>
  <si>
    <t>T</t>
  </si>
  <si>
    <t>E003</t>
  </si>
  <si>
    <t>E005</t>
  </si>
  <si>
    <t>E006</t>
  </si>
  <si>
    <t>E009</t>
  </si>
  <si>
    <t>E010 &amp; E013</t>
  </si>
  <si>
    <t>E014</t>
  </si>
  <si>
    <t>E015</t>
  </si>
  <si>
    <t>E016</t>
  </si>
  <si>
    <t>E017</t>
  </si>
  <si>
    <t>E018</t>
  </si>
  <si>
    <t>E019</t>
  </si>
  <si>
    <t>E020</t>
  </si>
  <si>
    <t>E022</t>
  </si>
  <si>
    <t>E023</t>
  </si>
  <si>
    <t>E024</t>
  </si>
  <si>
    <t>E029</t>
  </si>
  <si>
    <t>E030</t>
  </si>
  <si>
    <t>E031</t>
  </si>
  <si>
    <t>E032</t>
  </si>
  <si>
    <t>E033</t>
  </si>
  <si>
    <t>E042</t>
  </si>
  <si>
    <t>E051</t>
  </si>
  <si>
    <t>E053</t>
  </si>
  <si>
    <t>E055</t>
  </si>
  <si>
    <t>E058</t>
  </si>
  <si>
    <t>E060</t>
  </si>
  <si>
    <t>E061</t>
  </si>
  <si>
    <t>E062</t>
  </si>
  <si>
    <t>E063</t>
  </si>
  <si>
    <t>E064</t>
  </si>
  <si>
    <t>E066</t>
  </si>
  <si>
    <t>E068</t>
  </si>
  <si>
    <t>E070</t>
  </si>
  <si>
    <t>E071</t>
  </si>
  <si>
    <t>E072</t>
  </si>
  <si>
    <t>E073</t>
  </si>
  <si>
    <t>E074</t>
  </si>
  <si>
    <t>E075</t>
  </si>
  <si>
    <t>E079</t>
  </si>
  <si>
    <t>E080</t>
  </si>
  <si>
    <t>E081</t>
  </si>
  <si>
    <t>E083</t>
  </si>
  <si>
    <t>E084</t>
  </si>
  <si>
    <t>E085</t>
  </si>
  <si>
    <t>E086</t>
  </si>
  <si>
    <t>E092</t>
  </si>
  <si>
    <t>E093</t>
  </si>
  <si>
    <t>E094</t>
  </si>
  <si>
    <t>E095</t>
  </si>
  <si>
    <t>E096</t>
  </si>
  <si>
    <t>E098</t>
  </si>
  <si>
    <t>E101</t>
  </si>
  <si>
    <t>E103</t>
  </si>
  <si>
    <t>E104</t>
  </si>
  <si>
    <t>E111</t>
  </si>
  <si>
    <t>E113</t>
  </si>
  <si>
    <t>E114</t>
  </si>
  <si>
    <t>E116</t>
  </si>
  <si>
    <t>E132</t>
  </si>
  <si>
    <t>E136</t>
  </si>
  <si>
    <t>E140</t>
  </si>
  <si>
    <t>E143</t>
  </si>
  <si>
    <t>E144</t>
  </si>
  <si>
    <t>E145</t>
  </si>
  <si>
    <t>E146</t>
  </si>
  <si>
    <t>E147</t>
  </si>
  <si>
    <t>E148</t>
  </si>
  <si>
    <t>E151</t>
  </si>
  <si>
    <t>E153</t>
  </si>
  <si>
    <t>E154</t>
  </si>
  <si>
    <t>E156</t>
  </si>
  <si>
    <t>E157</t>
  </si>
  <si>
    <t>E159</t>
  </si>
  <si>
    <t>E162</t>
  </si>
  <si>
    <t>E164</t>
  </si>
  <si>
    <t>E165</t>
  </si>
  <si>
    <t>E166</t>
  </si>
  <si>
    <t>E191</t>
  </si>
  <si>
    <t>E192</t>
  </si>
  <si>
    <t>E193</t>
  </si>
  <si>
    <t>E194</t>
  </si>
  <si>
    <t>E195</t>
  </si>
  <si>
    <t>E196</t>
  </si>
  <si>
    <t>E198</t>
  </si>
  <si>
    <t>E201</t>
  </si>
  <si>
    <t>E202</t>
  </si>
  <si>
    <t>E204</t>
  </si>
  <si>
    <t>E205</t>
  </si>
  <si>
    <t>E206</t>
  </si>
  <si>
    <t>E207</t>
  </si>
  <si>
    <t>E212</t>
  </si>
  <si>
    <t>E221</t>
  </si>
  <si>
    <t>E222</t>
  </si>
  <si>
    <t>E223</t>
  </si>
  <si>
    <t>E224</t>
  </si>
  <si>
    <t>E226</t>
  </si>
  <si>
    <t>E227</t>
  </si>
  <si>
    <t>E228</t>
  </si>
  <si>
    <t>E229</t>
  </si>
  <si>
    <t>E230</t>
  </si>
  <si>
    <t>E231</t>
  </si>
  <si>
    <t>E232</t>
  </si>
  <si>
    <t>E233</t>
  </si>
  <si>
    <t>E252</t>
  </si>
  <si>
    <t>E253</t>
  </si>
  <si>
    <t>E254</t>
  </si>
  <si>
    <t>E255</t>
  </si>
  <si>
    <t>E256</t>
  </si>
  <si>
    <t>E257</t>
  </si>
  <si>
    <t>E259</t>
  </si>
  <si>
    <t>E260</t>
  </si>
  <si>
    <t>E261</t>
  </si>
  <si>
    <t>E263</t>
  </si>
  <si>
    <t>E264</t>
  </si>
  <si>
    <t>E267</t>
  </si>
  <si>
    <t>E271</t>
  </si>
  <si>
    <t>E272</t>
  </si>
  <si>
    <t>E273</t>
  </si>
  <si>
    <t>E274</t>
  </si>
  <si>
    <t>E275</t>
  </si>
  <si>
    <t>E276</t>
  </si>
  <si>
    <t>E278</t>
  </si>
  <si>
    <t>E279</t>
  </si>
  <si>
    <t>E280</t>
  </si>
  <si>
    <t>E281</t>
  </si>
  <si>
    <t>E282</t>
  </si>
  <si>
    <t>E283</t>
  </si>
  <si>
    <t>E285</t>
  </si>
  <si>
    <t>E777</t>
  </si>
  <si>
    <t>N302</t>
  </si>
  <si>
    <t>N303</t>
  </si>
  <si>
    <t>N305</t>
  </si>
  <si>
    <t>N307</t>
  </si>
  <si>
    <t>N308</t>
  </si>
  <si>
    <t>N310</t>
  </si>
  <si>
    <t>N311</t>
  </si>
  <si>
    <t>N312</t>
  </si>
  <si>
    <t>N313</t>
  </si>
  <si>
    <t>N314</t>
  </si>
  <si>
    <t>N315</t>
  </si>
  <si>
    <t>N317</t>
  </si>
  <si>
    <t>N319</t>
  </si>
  <si>
    <t>N321</t>
  </si>
  <si>
    <t>N323</t>
  </si>
  <si>
    <t>N325</t>
  </si>
  <si>
    <t>N326</t>
  </si>
  <si>
    <t>N327</t>
  </si>
  <si>
    <t>N328</t>
  </si>
  <si>
    <t>N329</t>
  </si>
  <si>
    <t>N330</t>
  </si>
  <si>
    <t>N331</t>
  </si>
  <si>
    <t>N333</t>
  </si>
  <si>
    <t>N334</t>
  </si>
  <si>
    <t>N336</t>
  </si>
  <si>
    <t>N341</t>
  </si>
  <si>
    <t>N344</t>
  </si>
  <si>
    <t>N345</t>
  </si>
  <si>
    <t>N346</t>
  </si>
  <si>
    <t>N349</t>
  </si>
  <si>
    <t>N350</t>
  </si>
  <si>
    <t>N351</t>
  </si>
  <si>
    <t>N352B</t>
  </si>
  <si>
    <t>N352C</t>
  </si>
  <si>
    <t>N354</t>
  </si>
  <si>
    <t>N355</t>
  </si>
  <si>
    <t>N356</t>
  </si>
  <si>
    <t>N357</t>
  </si>
  <si>
    <t>N358</t>
  </si>
  <si>
    <t>N360</t>
  </si>
  <si>
    <t>N361</t>
  </si>
  <si>
    <t>N366</t>
  </si>
  <si>
    <t>N367</t>
  </si>
  <si>
    <t>N368</t>
  </si>
  <si>
    <t>N369</t>
  </si>
  <si>
    <t>N382</t>
  </si>
  <si>
    <t>N385</t>
  </si>
  <si>
    <t>N386</t>
  </si>
  <si>
    <t>N387</t>
  </si>
  <si>
    <t>N388</t>
  </si>
  <si>
    <t>N389</t>
  </si>
  <si>
    <t>N390</t>
  </si>
  <si>
    <t>N391</t>
  </si>
  <si>
    <t>N393</t>
  </si>
  <si>
    <t>N394</t>
  </si>
  <si>
    <t>N395</t>
  </si>
  <si>
    <t>N396</t>
  </si>
  <si>
    <t>N401</t>
  </si>
  <si>
    <t>N402</t>
  </si>
  <si>
    <t>N404</t>
  </si>
  <si>
    <t>N405</t>
  </si>
  <si>
    <t>N406</t>
  </si>
  <si>
    <t>N407</t>
  </si>
  <si>
    <t>N409</t>
  </si>
  <si>
    <t>N410</t>
  </si>
  <si>
    <t>N412</t>
  </si>
  <si>
    <t>N413</t>
  </si>
  <si>
    <t>N417</t>
  </si>
  <si>
    <t>N418</t>
  </si>
  <si>
    <t>N419</t>
  </si>
  <si>
    <t>N420</t>
  </si>
  <si>
    <t>N431</t>
  </si>
  <si>
    <t>N433</t>
  </si>
  <si>
    <t>N434</t>
  </si>
  <si>
    <t>N438</t>
  </si>
  <si>
    <t>N440</t>
  </si>
  <si>
    <t>S451</t>
  </si>
  <si>
    <t>S453</t>
  </si>
  <si>
    <t>S454</t>
  </si>
  <si>
    <t>S455</t>
  </si>
  <si>
    <t>S457</t>
  </si>
  <si>
    <t>S458</t>
  </si>
  <si>
    <t>S460</t>
  </si>
  <si>
    <t>S461</t>
  </si>
  <si>
    <t>S462</t>
  </si>
  <si>
    <t>S463</t>
  </si>
  <si>
    <t>S465</t>
  </si>
  <si>
    <t>S467</t>
  </si>
  <si>
    <t>S470</t>
  </si>
  <si>
    <t>S472</t>
  </si>
  <si>
    <t>S473</t>
  </si>
  <si>
    <t>S474</t>
  </si>
  <si>
    <t>S475</t>
  </si>
  <si>
    <t>S476</t>
  </si>
  <si>
    <t>S477</t>
  </si>
  <si>
    <t>S478</t>
  </si>
  <si>
    <t>s479</t>
  </si>
  <si>
    <t>S482</t>
  </si>
  <si>
    <t>S491</t>
  </si>
  <si>
    <t>S493</t>
  </si>
  <si>
    <t>S494</t>
  </si>
  <si>
    <t>S495</t>
  </si>
  <si>
    <t>S497</t>
  </si>
  <si>
    <t>S498</t>
  </si>
  <si>
    <t>S499</t>
  </si>
  <si>
    <t>S500</t>
  </si>
  <si>
    <t>S502</t>
  </si>
  <si>
    <t>S503</t>
  </si>
  <si>
    <t>S505</t>
  </si>
  <si>
    <t>S506</t>
  </si>
  <si>
    <t>S507</t>
  </si>
  <si>
    <t>S508</t>
  </si>
  <si>
    <t>S509</t>
  </si>
  <si>
    <t>S512</t>
  </si>
  <si>
    <t>S514</t>
  </si>
  <si>
    <t>S515</t>
  </si>
  <si>
    <t>S516</t>
  </si>
  <si>
    <t>S517</t>
  </si>
  <si>
    <t>S519</t>
  </si>
  <si>
    <t>S526</t>
  </si>
  <si>
    <t>S529</t>
  </si>
  <si>
    <t>S531</t>
  </si>
  <si>
    <t>S533</t>
  </si>
  <si>
    <t>S534</t>
  </si>
  <si>
    <t>S536</t>
  </si>
  <si>
    <t>S537</t>
  </si>
  <si>
    <t>S539</t>
  </si>
  <si>
    <t>S540</t>
  </si>
  <si>
    <t>S541</t>
  </si>
  <si>
    <t>S542</t>
  </si>
  <si>
    <t>S543</t>
  </si>
  <si>
    <t>S544</t>
  </si>
  <si>
    <t>S545</t>
  </si>
  <si>
    <t>S551</t>
  </si>
  <si>
    <t>S553</t>
  </si>
  <si>
    <t>S554</t>
  </si>
  <si>
    <t>W561</t>
  </si>
  <si>
    <t>W562</t>
  </si>
  <si>
    <t>W563</t>
  </si>
  <si>
    <t>W564</t>
  </si>
  <si>
    <t>W566</t>
  </si>
  <si>
    <t>W568</t>
  </si>
  <si>
    <t>W569</t>
  </si>
  <si>
    <t>W571</t>
  </si>
  <si>
    <t>W574</t>
  </si>
  <si>
    <t>W576</t>
  </si>
  <si>
    <t>W578</t>
  </si>
  <si>
    <t>W579</t>
  </si>
  <si>
    <t>W581</t>
  </si>
  <si>
    <t>W582</t>
  </si>
  <si>
    <t>W583</t>
  </si>
  <si>
    <t>W584</t>
  </si>
  <si>
    <t>W585</t>
  </si>
  <si>
    <t>W586</t>
  </si>
  <si>
    <t>W596</t>
  </si>
  <si>
    <t>W597</t>
  </si>
  <si>
    <t>W598</t>
  </si>
  <si>
    <t>W599</t>
  </si>
  <si>
    <t>W600</t>
  </si>
  <si>
    <t>W601</t>
  </si>
  <si>
    <t>W602</t>
  </si>
  <si>
    <t>W603</t>
  </si>
  <si>
    <t>W604</t>
  </si>
  <si>
    <t>W605</t>
  </si>
  <si>
    <t>W606</t>
  </si>
  <si>
    <t>W608</t>
  </si>
  <si>
    <t>W609</t>
  </si>
  <si>
    <t>W610</t>
  </si>
  <si>
    <t>W614</t>
  </si>
  <si>
    <t>W615</t>
  </si>
  <si>
    <t>W616</t>
  </si>
  <si>
    <t>W617</t>
  </si>
  <si>
    <t>W618</t>
  </si>
  <si>
    <t>W619</t>
  </si>
  <si>
    <t>W620</t>
  </si>
  <si>
    <t>W621</t>
  </si>
  <si>
    <t>W622</t>
  </si>
  <si>
    <t>W623</t>
  </si>
  <si>
    <t>W624</t>
  </si>
  <si>
    <t>W625</t>
  </si>
  <si>
    <t>W626</t>
  </si>
  <si>
    <t>W627</t>
  </si>
  <si>
    <t>W629</t>
  </si>
  <si>
    <t>W651</t>
  </si>
  <si>
    <t>W654</t>
  </si>
  <si>
    <t>W655</t>
  </si>
  <si>
    <t>W657</t>
  </si>
  <si>
    <t>W660</t>
  </si>
  <si>
    <t>W661</t>
  </si>
  <si>
    <t>W662</t>
  </si>
  <si>
    <t>W663</t>
  </si>
  <si>
    <t>W664</t>
  </si>
  <si>
    <t>Pensionable Pay %</t>
  </si>
  <si>
    <t>Hours Worked  %</t>
  </si>
  <si>
    <t>Diff</t>
  </si>
  <si>
    <t>Actual Conts</t>
  </si>
  <si>
    <t>Expected Conts</t>
  </si>
  <si>
    <t>DIFF in £</t>
  </si>
  <si>
    <t>Diff Conts %</t>
  </si>
  <si>
    <t>Rate</t>
  </si>
  <si>
    <t>Rate Used</t>
  </si>
  <si>
    <t>Column</t>
  </si>
  <si>
    <t>Explanation</t>
  </si>
  <si>
    <t>Enter National Insurance Number - Must be 9 characters in length</t>
  </si>
  <si>
    <t>Enter surname (16 characters max)</t>
  </si>
  <si>
    <t>Enter figure to 2 decimal places, eg, 19,077.00.  This amount should be the annual whole time equivalent salary for this grade, which is their position on the salary scale at the end of the financial year</t>
  </si>
  <si>
    <t>PT Ind</t>
  </si>
  <si>
    <t>Basic Conts</t>
  </si>
  <si>
    <t>Enter employee's pensionable contributions to 2 decimal places
This amount is the total amount of basic and any additional contributions being paid. This figure can be obtained from your payroll system.</t>
  </si>
  <si>
    <t>Select rate for drop down list. The correct contribution rate is determined at the beginning of the year based on the previous years WTE Pensionable Pay but depending on a change in circumstances may be re-assessed or treated as a New Starter.</t>
  </si>
  <si>
    <t>Enter the percentage amount of the Additonal Contribution that the employee may be paying for an  Added Years contract, Additional Pension or ERRBO.</t>
  </si>
  <si>
    <t>No entry required this will auto fill.</t>
  </si>
  <si>
    <t>Payment Frequency</t>
  </si>
  <si>
    <t>Select Payment Frequency from the list</t>
  </si>
  <si>
    <t>Weekly Hours</t>
  </si>
  <si>
    <t>Yearly Hours</t>
  </si>
  <si>
    <t>Effective from</t>
  </si>
  <si>
    <t>Enter 1st Line of Address - maximum 30 characters
Please ensure this is the current address for the member</t>
  </si>
  <si>
    <t>Enter the 2nd line of address - maximum 30 characters</t>
  </si>
  <si>
    <t>Enter the 3rd line of address - maximum 30 characters</t>
  </si>
  <si>
    <t>Enter the 4th line of address - maximum 30 characters</t>
  </si>
  <si>
    <t>Enter the 5th line of address - maximum 30 characters</t>
  </si>
  <si>
    <t>Postcode</t>
  </si>
  <si>
    <t>Enter postcode - maximum 10 characters</t>
  </si>
  <si>
    <t>Select Break Reason from this list - A = Leave of Absence E = Education Break M = Parental Break P = Conts Paid Back S = Strike U = Unauthorised T = Term Time</t>
  </si>
  <si>
    <t>E mail Address</t>
  </si>
  <si>
    <t>part time</t>
  </si>
  <si>
    <t>scheme</t>
  </si>
  <si>
    <t>rate used</t>
  </si>
  <si>
    <t>actual</t>
  </si>
  <si>
    <t>CALCULATED</t>
  </si>
  <si>
    <t>% DIFFERECE</t>
  </si>
  <si>
    <t>Person to contact for GP1 query</t>
  </si>
  <si>
    <t>TOTAL of ALL Monthly Pensionable Pays</t>
  </si>
  <si>
    <t>GP55a reported earnings</t>
  </si>
  <si>
    <t>WTE reported in GP1</t>
  </si>
  <si>
    <t>WTE reported in GP55a</t>
  </si>
  <si>
    <t>Total Employee Contributions From GP55a submission</t>
  </si>
  <si>
    <t>Total Employee Contributions from GP1 submissions</t>
  </si>
  <si>
    <t>Member earnings</t>
  </si>
  <si>
    <t>Pensionable earnings (WTE)</t>
  </si>
  <si>
    <t>Employee Contributions</t>
  </si>
  <si>
    <t>Error Indicator</t>
  </si>
  <si>
    <t>Actual Earnings Errors</t>
  </si>
  <si>
    <t>LOWER LIMIT</t>
  </si>
  <si>
    <t>UPPER LIMIT</t>
  </si>
  <si>
    <t>Error Checking.</t>
  </si>
  <si>
    <t>year start</t>
  </si>
  <si>
    <t>GP1 INDIVIDUAL tolerance %</t>
  </si>
  <si>
    <t>EXTENDED LEAVE</t>
  </si>
  <si>
    <t>Maternity</t>
  </si>
  <si>
    <t>SSP</t>
  </si>
  <si>
    <t>Unpaid</t>
  </si>
  <si>
    <t>MARGIN OF ERROR</t>
  </si>
  <si>
    <t>%</t>
  </si>
  <si>
    <t xml:space="preserve">A001 </t>
  </si>
  <si>
    <t>B001</t>
  </si>
  <si>
    <t>B002</t>
  </si>
  <si>
    <t>C001</t>
  </si>
  <si>
    <t>C002</t>
  </si>
  <si>
    <t>Error codes - Error must be fixed. If error remains, then an explanation must accompany your GP55a email to pensions</t>
  </si>
  <si>
    <t>Code</t>
  </si>
  <si>
    <t>Code reason and most common cause</t>
  </si>
  <si>
    <t>Practice manager Email address</t>
  </si>
  <si>
    <t>Employee Contribution Rate (including additional purchase)</t>
  </si>
  <si>
    <t>change in rate mid year</t>
  </si>
  <si>
    <t>Whole Time Equivalent Salary (WTE)</t>
  </si>
  <si>
    <t>Additional Comments</t>
  </si>
  <si>
    <t>"Pensionable pay %" greater than 100%. Actual Earnings Cannot be higher in value than Pensionable pay (WTE). Do not include extra hours over full time hours. Check WTE figure in Column E.</t>
  </si>
  <si>
    <t>Part Time/ Full time start date</t>
  </si>
  <si>
    <t>Part time/ Full time Start Date</t>
  </si>
  <si>
    <t>Member has worked less hours than expected based on salary reported.                                                                   Normally explained by extended periods of absence, sick pay, maternity etc.</t>
  </si>
  <si>
    <t>Member has worked more hours than expected based on salary reported.                                                                       Normally explained by incorrectly reported hours or Actual Earnings</t>
  </si>
  <si>
    <r>
      <t xml:space="preserve">1995 Employer Contributions </t>
    </r>
    <r>
      <rPr>
        <b/>
        <sz val="12"/>
        <color rgb="FFFF0000"/>
        <rFont val="Calibri"/>
        <family val="2"/>
        <scheme val="minor"/>
      </rPr>
      <t>22.5%</t>
    </r>
  </si>
  <si>
    <r>
      <t xml:space="preserve">2008 Employer Contributions </t>
    </r>
    <r>
      <rPr>
        <b/>
        <sz val="12"/>
        <color rgb="FFFF0000"/>
        <rFont val="Calibri"/>
        <family val="2"/>
        <scheme val="minor"/>
      </rPr>
      <t>22.5%</t>
    </r>
  </si>
  <si>
    <r>
      <t xml:space="preserve">2015 (CARE) Employer Contributions </t>
    </r>
    <r>
      <rPr>
        <b/>
        <sz val="12"/>
        <color rgb="FFFF0000"/>
        <rFont val="Calibri"/>
        <family val="2"/>
        <scheme val="minor"/>
      </rPr>
      <t>22.5%</t>
    </r>
  </si>
  <si>
    <t>Please do not copy and paste into this sheet</t>
  </si>
  <si>
    <t>Member has left</t>
  </si>
  <si>
    <t>er error indicator</t>
  </si>
  <si>
    <t>EE error indicator</t>
  </si>
  <si>
    <t>ppay indictor</t>
  </si>
  <si>
    <r>
      <t xml:space="preserve">1995 Employer Contributions </t>
    </r>
    <r>
      <rPr>
        <b/>
        <sz val="12"/>
        <color rgb="FFFF0000"/>
        <rFont val="Calibri"/>
        <family val="2"/>
        <scheme val="minor"/>
      </rPr>
      <t xml:space="preserve"> 22.5% </t>
    </r>
  </si>
  <si>
    <r>
      <t xml:space="preserve">2008 Employer Contributions </t>
    </r>
    <r>
      <rPr>
        <b/>
        <sz val="12"/>
        <color rgb="FFFF0000"/>
        <rFont val="Calibri"/>
        <family val="2"/>
        <scheme val="minor"/>
      </rPr>
      <t xml:space="preserve"> 22.5% </t>
    </r>
  </si>
  <si>
    <r>
      <t xml:space="preserve">2015 (CARE) Employer Contributions </t>
    </r>
    <r>
      <rPr>
        <b/>
        <sz val="12"/>
        <color rgb="FFFF0000"/>
        <rFont val="Calibri"/>
        <family val="2"/>
        <scheme val="minor"/>
      </rPr>
      <t xml:space="preserve"> 22.5% </t>
    </r>
  </si>
  <si>
    <t>Additional contribution rate</t>
  </si>
  <si>
    <t xml:space="preserve">Enter valid employer code following the format: first leter of area, E, N, S, W followed by the 3 digit practice number.
</t>
  </si>
  <si>
    <t>Enter Standard Hours - ie, hours member would have worked as full time employee to 2 decimal places, this should be full yearly maximum hours for the practice eg. 37.5 x 52.14 = 1955.25</t>
  </si>
  <si>
    <t>Enter E Mail address - this is required for all members who wish to access their Annual Benefit statements.</t>
  </si>
  <si>
    <t>Employee's working hours - Y = part time, BLANK = full time.</t>
  </si>
  <si>
    <t>For part time staff Enter Actual hours member has worked within the financial year to 2 decimal places, eg. 1955.25 
leave blank if member is Full time. Only include hours worked when part time.</t>
  </si>
  <si>
    <t>If member transitions to part time or full time mid year, Please enter their start date here. Only include part time hours when reporting hours</t>
  </si>
  <si>
    <t>Practice Manager Name</t>
  </si>
  <si>
    <t>This page is for HSC Pensions Use only- however if any errors show below, pensions will need to query your submission.</t>
  </si>
  <si>
    <t>Please enter reason for error correction and months they relate to.</t>
  </si>
  <si>
    <t>correction value</t>
  </si>
  <si>
    <t>coreection value</t>
  </si>
  <si>
    <t>members values have been effected by an error correction</t>
  </si>
  <si>
    <t>PLEASE DO NOT COPY AND PASTE ON THIS SHEET, IT MAY RESULT IN ERRORS WITH YOUR SUBMISSION</t>
  </si>
  <si>
    <t>ADDRESS FOR CORRESPONDENCE RE HSC PENSION SCHEME CONTRIBUTIONS:</t>
  </si>
  <si>
    <t>MISS</t>
  </si>
  <si>
    <t>MRS</t>
  </si>
  <si>
    <t>MS</t>
  </si>
  <si>
    <t>MR</t>
  </si>
  <si>
    <t>PROF</t>
  </si>
  <si>
    <t>DR</t>
  </si>
  <si>
    <t>Title</t>
  </si>
  <si>
    <t>Other</t>
  </si>
  <si>
    <t>reason entered</t>
  </si>
  <si>
    <t>deemed pay</t>
  </si>
  <si>
    <t>Error Reason choose from list</t>
  </si>
  <si>
    <t>#ref</t>
  </si>
  <si>
    <t>iserror check</t>
  </si>
  <si>
    <t>Date Member Left Scheme DD/MM/YYYY</t>
  </si>
  <si>
    <t>Left Scheme/Employment</t>
  </si>
  <si>
    <t>left scheme</t>
  </si>
  <si>
    <t>Member Contributions Audit</t>
  </si>
  <si>
    <t>Member</t>
  </si>
  <si>
    <t>Name</t>
  </si>
  <si>
    <t>First Name or Initial</t>
  </si>
  <si>
    <t>IS ERROR VALUE</t>
  </si>
  <si>
    <t>Month</t>
  </si>
  <si>
    <t>April</t>
  </si>
  <si>
    <t>May</t>
  </si>
  <si>
    <t>June</t>
  </si>
  <si>
    <t>July</t>
  </si>
  <si>
    <t>August</t>
  </si>
  <si>
    <t>September</t>
  </si>
  <si>
    <t>October</t>
  </si>
  <si>
    <t>November</t>
  </si>
  <si>
    <t>December</t>
  </si>
  <si>
    <t>January</t>
  </si>
  <si>
    <t>February</t>
  </si>
  <si>
    <t>March</t>
  </si>
  <si>
    <t>totals</t>
  </si>
  <si>
    <t>total ER</t>
  </si>
  <si>
    <t>total EE</t>
  </si>
  <si>
    <t>TOTAL</t>
  </si>
  <si>
    <t>Total Part Time Hours</t>
  </si>
  <si>
    <t>Additional Purchase Contribution rate (Percentage only)</t>
  </si>
  <si>
    <t>Contribution rate Effective From Date</t>
  </si>
  <si>
    <t>Final Check- Action required from practice if error appears in this Column</t>
  </si>
  <si>
    <t>leaver indicater</t>
  </si>
  <si>
    <t>Rate change mid year</t>
  </si>
  <si>
    <t>LEFT SCHEME NO DATE</t>
  </si>
  <si>
    <t>NO DATE ERROR</t>
  </si>
  <si>
    <t>left in this month</t>
  </si>
  <si>
    <t>Error Reason</t>
  </si>
  <si>
    <t>GP1 Contact E-mail Address:</t>
  </si>
  <si>
    <t>maternity/ssp indicator</t>
  </si>
  <si>
    <t>maternity conversion</t>
  </si>
  <si>
    <t>GP55a Submission check</t>
  </si>
  <si>
    <t>Any member who changed working pattern mid year. Either full time&gt; part time, or part time&gt; Full time. This member should have a date entered In column P, and only the part time hours entered in column M</t>
  </si>
  <si>
    <t xml:space="preserve">Any member who left the scheme for any reason during the year, has had their end date entered on the member info Tab, and has had a T55a terminating form sent to hscpensions@hscni.net </t>
  </si>
  <si>
    <t>Pensionable Pay Vs Hours Error</t>
  </si>
  <si>
    <t>Contributions Error</t>
  </si>
  <si>
    <t xml:space="preserve"> Full time Equivalent Hours for the Role</t>
  </si>
  <si>
    <t>title</t>
  </si>
  <si>
    <t>start date</t>
  </si>
  <si>
    <t>wte</t>
  </si>
  <si>
    <t>fte hours</t>
  </si>
  <si>
    <t>total</t>
  </si>
  <si>
    <t>Practice Telephone Number</t>
  </si>
  <si>
    <t>Please Do Not Use the "CUT" function on this page, doing so will cause your form to corrupt and cannot be used going forward</t>
  </si>
  <si>
    <t>Unpaid Sickness</t>
  </si>
  <si>
    <t>new leaver date result</t>
  </si>
  <si>
    <t>PLEASE DO NOT CUT, COPY AND PASTE INTO THIS FORM</t>
  </si>
  <si>
    <t>Current tiers</t>
  </si>
  <si>
    <t>Pensionable earnings</t>
  </si>
  <si>
    <t>(rounded down to nearest pound)</t>
  </si>
  <si>
    <t>Rate from</t>
  </si>
  <si>
    <t xml:space="preserve"> </t>
  </si>
  <si>
    <t>(Actual pay)</t>
  </si>
  <si>
    <t>Tier 1</t>
  </si>
  <si>
    <t>Tier 2</t>
  </si>
  <si>
    <t>Tier 3</t>
  </si>
  <si>
    <t>Tier 4</t>
  </si>
  <si>
    <t>Tier 5</t>
  </si>
  <si>
    <t>Tier 6</t>
  </si>
  <si>
    <t>average cont rate</t>
  </si>
  <si>
    <t>Is Employee Part time?</t>
  </si>
  <si>
    <t>Member Info Status</t>
  </si>
  <si>
    <t>This is the Actual earnings* to 31/03/2023 and should not include any additional hours over the full time hours per year. Enter value to 2 decimal places e.g. 12345.67. (*for 2015 CARE members if on paid sick leave or paid maternity leave- Pay should be deemed as still working their contracted hours. Only a no pay period would be excluded)</t>
  </si>
  <si>
    <t>If the contribution rate has changed in the scheme year ending the 31/03/2023 then please provide a reason as to why the change has happened. E.G. Increment increase in salary, Promotion to a higher grade or a Change to a lower pay grade,  etc.</t>
  </si>
  <si>
    <t>Enter the date from which the contribution rate is effective, in the format DD/MM/YYYY, eg 01/04/2022</t>
  </si>
  <si>
    <t>Enter the date from which the Service Break started, in the format DD/MM/YYYY, e.g. 01/04/2022. If more than one service break in year send details under separate cover</t>
  </si>
  <si>
    <t>Enter the date from which the Service Break ended in the format DD/MM/YYYY, e.g. 31/03/2023</t>
  </si>
  <si>
    <t>Cont Rate as of 31/03/2023</t>
  </si>
  <si>
    <t>Contribution Rate Start date 01/04/2023 or later</t>
  </si>
  <si>
    <t>YES</t>
  </si>
  <si>
    <t>Members WTE (WHOLE TIME EQUIVALENT)</t>
  </si>
  <si>
    <t>Actual pensionable earnings in previous year (annualised earnings if not available)</t>
  </si>
  <si>
    <t>Employee Basic Contribution Rate (based on Actual pensionable earnings)</t>
  </si>
  <si>
    <t>NEW RATE IMPLEMENTED IN 2023</t>
  </si>
  <si>
    <t>GP PRACTICE ADDRESS</t>
  </si>
  <si>
    <t>HSC PENSION USE ONLY</t>
  </si>
  <si>
    <t>TOTAL PP</t>
  </si>
  <si>
    <t>Total Due to HSC Pension</t>
  </si>
  <si>
    <t>Deemed</t>
  </si>
  <si>
    <t>TOTAL ER 2015</t>
  </si>
  <si>
    <t>TOTAL EE 2015</t>
  </si>
  <si>
    <t>character length</t>
  </si>
  <si>
    <t>average rate indicator</t>
  </si>
  <si>
    <t>active month count</t>
  </si>
  <si>
    <t>Contribution rate changed mid year due to increment or payrise?</t>
  </si>
  <si>
    <t>All Yellow columns below should be completed before April 23 Payroll. All orange columns below are only required if applicable to each member, and may not apply until Mid-Year. Once the last column reads "READY" no further information is required unless something changes with the member.</t>
  </si>
  <si>
    <t>#ref check 2</t>
  </si>
  <si>
    <t>#ref check 3</t>
  </si>
  <si>
    <t>Members in Practice</t>
  </si>
  <si>
    <t xml:space="preserve">SPPG Data </t>
  </si>
  <si>
    <t>Total Actual Pensionable Earnings</t>
  </si>
  <si>
    <t>Actual Pensionable Earnings</t>
  </si>
  <si>
    <t>Employee Contribution Tiers are due to change again During Phase 2. The change will occur in 2023, but an exact date is yet to be confirmed.
Employers will receive instructions from HSC Pension service to change the box below to the month the change is to take effect from. We will only do this when the date has been confirmed by the Department Of Health.
-Please do not change this Box Until instructed to do so by HSC Pensions.</t>
  </si>
  <si>
    <t>Rates now based on Actual Penionable earnings - Basic rate will change to new rates in Phase 2</t>
  </si>
  <si>
    <t>Start date</t>
  </si>
  <si>
    <t>Employers can use this page to see a members contributions at a glance. Choose the member from the drop down list to populate the table - There will be no data to show for a month until the GP1 has been completed for said month. if you have 2 members in the same employment with the same name, the members appear in the order they are shown on the Member Info Page.</t>
  </si>
  <si>
    <t>HSC Pension Scheme Contributions - GP Practice Staff - 2023-24</t>
  </si>
  <si>
    <t>SSP/Occupational Sick pay</t>
  </si>
  <si>
    <t>SMP/Occupational Maternity</t>
  </si>
  <si>
    <t>Current Practice Manager Name: (CAPITALS)</t>
  </si>
  <si>
    <t xml:space="preserve">Phase 2 EE contribution rate change month  </t>
  </si>
  <si>
    <t>Joined mid year</t>
  </si>
  <si>
    <t>Ignore errors</t>
  </si>
  <si>
    <t>* ***Please include any 'Additional pension' payments in the employee contribution columns. Ensuring additional Rate is entered in the member info panel***</t>
  </si>
  <si>
    <t>Comments - Taken from GP55a 23-24 Tab</t>
  </si>
  <si>
    <t>Please go through this checklist before you submit your GP55a for the 23/24 year.These checks can explain the majority of errors</t>
  </si>
  <si>
    <t>members who received a backdate payrise in the 23/24 year, should not have have that payrise included if the backdated pay relates to before 01/04/2023. a revised GP55a should be submitted for the year the payments apply to.</t>
  </si>
  <si>
    <t>any member who joined on or after 01/04/2023 should have had a J2 submitted. The National Insurance Number on the J2 and this GP1 incorporating GP55a should match</t>
  </si>
  <si>
    <t>Actual Pensionable Earnings used to determine contribution rate</t>
  </si>
  <si>
    <t>Up to £13,246</t>
  </si>
  <si>
    <t>£13,247 to £16,831</t>
  </si>
  <si>
    <t>£16,832 to £22,878</t>
  </si>
  <si>
    <t>£22,879 to £23,948</t>
  </si>
  <si>
    <t>£23,949 to £28,223</t>
  </si>
  <si>
    <t>£28,224 to £29,179</t>
  </si>
  <si>
    <t>£29,180 to £43,805</t>
  </si>
  <si>
    <t>£43,806 to £49,245</t>
  </si>
  <si>
    <t>£49,246 to £56,163</t>
  </si>
  <si>
    <t>£56,164 to £72,030</t>
  </si>
  <si>
    <t>£72,031 and above</t>
  </si>
  <si>
    <t>Contribution Rate (before tax relief) (gross) 01/04/2023 until Phase 2 implemented</t>
  </si>
  <si>
    <t xml:space="preserve">£13,232.00 to £22,548.99  </t>
  </si>
  <si>
    <t>£22,549.00 to £27,779.99</t>
  </si>
  <si>
    <t>£27,780.00 to £42,120.99</t>
  </si>
  <si>
    <t>£42,121.00 to £54,763.99</t>
  </si>
  <si>
    <t>£54,764.00 and above</t>
  </si>
  <si>
    <t>Up to £13,231.99</t>
  </si>
  <si>
    <t>Contribution Rate (before tax relief) (gross) Effective on Implemetation of Phase 2 (TBC at time of publication</t>
  </si>
  <si>
    <t>Member contributions are Higher than expected, please check rate and earnings.                                                           Extra payment/ added years not added</t>
  </si>
  <si>
    <t>Member Contributions are Lower than expected, please check rate and earnings.                                                       pay rise/promotion mid-year.</t>
  </si>
  <si>
    <t>You may need to scroll up on the orange box below to see some members</t>
  </si>
  <si>
    <t>Version 2023.04.20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</si>
</sst>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809]* #,##0.00_-;\-[$£-809]* #,##0.00_-;_-[$£-809]* &quot;-&quot;??_-;_-@_-"/>
    <numFmt numFmtId="165" formatCode="0.0"/>
    <numFmt numFmtId="166" formatCode="[$-409]d\-mmm\-yyyy;@"/>
    <numFmt numFmtId="167" formatCode="#,##0.0_ ;\-#,##0.0\ "/>
    <numFmt numFmtId="168" formatCode="&quot;£&quot;#,##0.00"/>
    <numFmt numFmtId="169" formatCode="00.00"/>
    <numFmt numFmtId="170" formatCode="ddmmyyyy"/>
    <numFmt numFmtId="171" formatCode="dd/mm/yyyy;@"/>
    <numFmt numFmtId="172" formatCode="#,##0.00_ ;\-#,##0.00\ "/>
  </numFmts>
  <fonts count="39" x14ac:knownFonts="1">
    <font>
      <sz val="11"/>
      <color theme="1"/>
      <name val="Calibri"/>
      <family val="2"/>
      <scheme val="minor"/>
    </font>
    <font>
      <sz val="11"/>
      <color rgb="FFFF0000"/>
      <name val="Calibri"/>
      <family val="2"/>
      <scheme val="minor"/>
    </font>
    <font>
      <b/>
      <sz val="11"/>
      <color theme="1"/>
      <name val="Calibri"/>
      <family val="2"/>
      <scheme val="minor"/>
    </font>
    <font>
      <u/>
      <sz val="11"/>
      <color theme="10"/>
      <name val="Calibri"/>
      <family val="2"/>
    </font>
    <font>
      <b/>
      <sz val="12"/>
      <color theme="1"/>
      <name val="Calibri"/>
      <family val="2"/>
      <scheme val="minor"/>
    </font>
    <font>
      <b/>
      <sz val="16"/>
      <color theme="1"/>
      <name val="Calibri"/>
      <family val="2"/>
      <scheme val="minor"/>
    </font>
    <font>
      <b/>
      <sz val="11"/>
      <color rgb="FFFF0000"/>
      <name val="Calibri"/>
      <family val="2"/>
      <scheme val="minor"/>
    </font>
    <font>
      <b/>
      <sz val="18"/>
      <color theme="1"/>
      <name val="Calibri"/>
      <family val="2"/>
      <scheme val="minor"/>
    </font>
    <font>
      <u/>
      <sz val="12"/>
      <color theme="1"/>
      <name val="Calibri"/>
      <family val="2"/>
      <scheme val="minor"/>
    </font>
    <font>
      <u/>
      <sz val="16"/>
      <color theme="10"/>
      <name val="Calibri"/>
      <family val="2"/>
    </font>
    <font>
      <b/>
      <sz val="16"/>
      <color rgb="FFFF0000"/>
      <name val="Calibri"/>
      <family val="2"/>
      <scheme val="minor"/>
    </font>
    <font>
      <b/>
      <sz val="12"/>
      <color rgb="FFFF0000"/>
      <name val="Calibri"/>
      <family val="2"/>
      <scheme val="minor"/>
    </font>
    <font>
      <sz val="11"/>
      <color rgb="FFEEEEEE"/>
      <name val="Arial Unicode MS"/>
      <family val="2"/>
    </font>
    <font>
      <sz val="10"/>
      <name val="Arial"/>
      <family val="2"/>
    </font>
    <font>
      <b/>
      <sz val="10"/>
      <name val="Arial"/>
      <family val="2"/>
    </font>
    <font>
      <b/>
      <sz val="10"/>
      <color theme="1"/>
      <name val="Arial"/>
      <family val="2"/>
    </font>
    <font>
      <sz val="11"/>
      <color theme="1"/>
      <name val="Calibri"/>
      <family val="2"/>
      <scheme val="minor"/>
    </font>
    <font>
      <sz val="12"/>
      <name val="Arial"/>
      <family val="2"/>
    </font>
    <font>
      <b/>
      <sz val="14"/>
      <color rgb="FFFF0000"/>
      <name val="Arial"/>
      <family val="2"/>
    </font>
    <font>
      <b/>
      <sz val="12"/>
      <name val="Arial"/>
      <family val="2"/>
    </font>
    <font>
      <sz val="11"/>
      <color theme="0"/>
      <name val="Calibri"/>
      <family val="2"/>
      <scheme val="minor"/>
    </font>
    <font>
      <sz val="11"/>
      <color rgb="FFFED6DA"/>
      <name val="Calibri"/>
      <family val="2"/>
      <scheme val="minor"/>
    </font>
    <font>
      <sz val="11"/>
      <color theme="0" tint="-0.14999847407452621"/>
      <name val="Calibri"/>
      <family val="2"/>
      <scheme val="minor"/>
    </font>
    <font>
      <sz val="11"/>
      <name val="Calibri"/>
      <family val="2"/>
      <scheme val="minor"/>
    </font>
    <font>
      <i/>
      <sz val="11"/>
      <color theme="1"/>
      <name val="Calibri"/>
      <family val="2"/>
      <scheme val="minor"/>
    </font>
    <font>
      <b/>
      <sz val="12"/>
      <color theme="1"/>
      <name val="Arial"/>
      <family val="2"/>
    </font>
    <font>
      <sz val="12"/>
      <color theme="1"/>
      <name val="Arial"/>
      <family val="2"/>
    </font>
    <font>
      <b/>
      <sz val="18"/>
      <color rgb="FFFF0000"/>
      <name val="Calibri"/>
      <family val="2"/>
      <scheme val="minor"/>
    </font>
    <font>
      <sz val="10"/>
      <color rgb="FF242729"/>
      <name val="Consolas"/>
      <family val="3"/>
    </font>
    <font>
      <sz val="14"/>
      <color theme="1"/>
      <name val="Calibri"/>
      <family val="2"/>
      <scheme val="minor"/>
    </font>
    <font>
      <sz val="8"/>
      <color rgb="FF000000"/>
      <name val="Tahoma"/>
      <family val="2"/>
    </font>
    <font>
      <sz val="10"/>
      <color theme="1"/>
      <name val="Calibri"/>
      <family val="2"/>
      <scheme val="minor"/>
    </font>
    <font>
      <sz val="8"/>
      <color theme="1"/>
      <name val="Calibri"/>
      <family val="2"/>
      <scheme val="minor"/>
    </font>
    <font>
      <sz val="9"/>
      <color indexed="81"/>
      <name val="Tahoma"/>
      <family val="2"/>
    </font>
    <font>
      <b/>
      <sz val="9"/>
      <color indexed="81"/>
      <name val="Tahoma"/>
      <family val="2"/>
    </font>
    <font>
      <b/>
      <sz val="9"/>
      <color theme="1"/>
      <name val="Calibri"/>
      <family val="2"/>
      <scheme val="minor"/>
    </font>
    <font>
      <b/>
      <sz val="14"/>
      <color theme="1"/>
      <name val="Calibri"/>
      <family val="2"/>
      <scheme val="minor"/>
    </font>
    <font>
      <b/>
      <sz val="20"/>
      <color theme="1"/>
      <name val="Calibri"/>
      <family val="2"/>
      <scheme val="minor"/>
    </font>
    <font>
      <sz val="11"/>
      <color theme="1"/>
      <name val="Arial"/>
      <family val="2"/>
    </font>
  </fonts>
  <fills count="13">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theme="4" tint="0.39997558519241921"/>
        <bgColor indexed="64"/>
      </patternFill>
    </fill>
    <fill>
      <patternFill patternType="solid">
        <fgColor rgb="FF00B050"/>
        <bgColor indexed="64"/>
      </patternFill>
    </fill>
    <fill>
      <patternFill patternType="solid">
        <fgColor theme="0"/>
        <bgColor indexed="64"/>
      </patternFill>
    </fill>
    <fill>
      <patternFill patternType="solid">
        <fgColor theme="3" tint="0.59999389629810485"/>
        <bgColor indexed="64"/>
      </patternFill>
    </fill>
    <fill>
      <patternFill patternType="solid">
        <fgColor rgb="FF00B0F0"/>
        <bgColor indexed="64"/>
      </patternFill>
    </fill>
    <fill>
      <patternFill patternType="solid">
        <fgColor theme="4" tint="0.79998168889431442"/>
        <bgColor theme="4" tint="0.79998168889431442"/>
      </patternFill>
    </fill>
    <fill>
      <patternFill patternType="solid">
        <fgColor rgb="FFFFC000"/>
        <bgColor indexed="64"/>
      </patternFill>
    </fill>
    <fill>
      <patternFill patternType="solid">
        <fgColor rgb="FF92D050"/>
        <bgColor indexed="64"/>
      </patternFill>
    </fill>
    <fill>
      <patternFill patternType="solid">
        <fgColor theme="4" tint="0.79998168889431442"/>
        <bgColor indexed="64"/>
      </patternFill>
    </fill>
  </fills>
  <borders count="60">
    <border>
      <left/>
      <right/>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thin">
        <color theme="4" tint="0.39997558519241921"/>
      </bottom>
      <diagonal/>
    </border>
    <border>
      <left style="thin">
        <color indexed="64"/>
      </left>
      <right/>
      <top style="medium">
        <color indexed="64"/>
      </top>
      <bottom style="medium">
        <color indexed="64"/>
      </bottom>
      <diagonal/>
    </border>
  </borders>
  <cellStyleXfs count="8">
    <xf numFmtId="0" fontId="0" fillId="0" borderId="0"/>
    <xf numFmtId="0" fontId="3" fillId="0" borderId="0" applyNumberFormat="0" applyFill="0" applyBorder="0" applyAlignment="0" applyProtection="0">
      <alignment vertical="top"/>
      <protection locked="0"/>
    </xf>
    <xf numFmtId="0" fontId="13" fillId="0" borderId="0"/>
    <xf numFmtId="0" fontId="13" fillId="0" borderId="0"/>
    <xf numFmtId="0" fontId="13" fillId="0" borderId="0"/>
    <xf numFmtId="0" fontId="13" fillId="0" borderId="0"/>
    <xf numFmtId="0" fontId="13" fillId="0" borderId="0"/>
    <xf numFmtId="0" fontId="16" fillId="0" borderId="0"/>
  </cellStyleXfs>
  <cellXfs count="579">
    <xf numFmtId="0" fontId="0" fillId="0" borderId="0" xfId="0"/>
    <xf numFmtId="0" fontId="0" fillId="0" borderId="0" xfId="0"/>
    <xf numFmtId="0" fontId="0" fillId="0" borderId="0" xfId="0" applyProtection="1"/>
    <xf numFmtId="0" fontId="0" fillId="2" borderId="1" xfId="0" applyFill="1" applyBorder="1" applyProtection="1"/>
    <xf numFmtId="0" fontId="0" fillId="2" borderId="2" xfId="0" applyFill="1" applyBorder="1" applyProtection="1"/>
    <xf numFmtId="0" fontId="0" fillId="2" borderId="0" xfId="0" applyFill="1" applyBorder="1" applyProtection="1"/>
    <xf numFmtId="0" fontId="0" fillId="2" borderId="2" xfId="0" applyFill="1" applyBorder="1" applyAlignment="1" applyProtection="1"/>
    <xf numFmtId="0" fontId="0" fillId="2" borderId="3" xfId="0" applyFill="1" applyBorder="1" applyAlignment="1" applyProtection="1"/>
    <xf numFmtId="0" fontId="0" fillId="3" borderId="4" xfId="0" applyFill="1" applyBorder="1" applyAlignment="1" applyProtection="1">
      <alignment horizontal="center"/>
      <protection locked="0"/>
    </xf>
    <xf numFmtId="164" fontId="0" fillId="0" borderId="5" xfId="0" applyNumberFormat="1" applyFill="1" applyBorder="1" applyProtection="1"/>
    <xf numFmtId="0" fontId="0" fillId="2" borderId="7" xfId="0" applyFill="1" applyBorder="1" applyAlignment="1" applyProtection="1"/>
    <xf numFmtId="0" fontId="0" fillId="2" borderId="8" xfId="0" applyFill="1" applyBorder="1" applyAlignment="1" applyProtection="1"/>
    <xf numFmtId="0" fontId="0" fillId="2" borderId="0" xfId="0" applyFill="1" applyBorder="1" applyAlignment="1" applyProtection="1"/>
    <xf numFmtId="0" fontId="4" fillId="2" borderId="0" xfId="0" applyFont="1" applyFill="1" applyBorder="1" applyAlignment="1" applyProtection="1"/>
    <xf numFmtId="0" fontId="0" fillId="2" borderId="10" xfId="0" applyFill="1" applyBorder="1" applyAlignment="1" applyProtection="1"/>
    <xf numFmtId="0" fontId="5" fillId="2" borderId="0" xfId="0" applyFont="1" applyFill="1" applyBorder="1" applyAlignment="1" applyProtection="1">
      <alignment vertical="center"/>
    </xf>
    <xf numFmtId="0" fontId="0" fillId="2" borderId="8" xfId="0" applyFill="1" applyBorder="1" applyProtection="1"/>
    <xf numFmtId="0" fontId="0" fillId="2" borderId="9" xfId="0" applyFill="1" applyBorder="1" applyProtection="1"/>
    <xf numFmtId="0" fontId="2" fillId="2" borderId="10" xfId="0" applyFont="1" applyFill="1" applyBorder="1" applyAlignment="1" applyProtection="1">
      <alignment wrapText="1"/>
    </xf>
    <xf numFmtId="0" fontId="0" fillId="2" borderId="10" xfId="0" applyFill="1" applyBorder="1" applyProtection="1"/>
    <xf numFmtId="0" fontId="0" fillId="2" borderId="0" xfId="0" applyFill="1" applyBorder="1" applyAlignment="1" applyProtection="1">
      <alignment horizontal="left"/>
    </xf>
    <xf numFmtId="49" fontId="0" fillId="2" borderId="0" xfId="0" applyNumberFormat="1" applyFill="1" applyBorder="1" applyAlignment="1" applyProtection="1">
      <alignment horizontal="right"/>
    </xf>
    <xf numFmtId="164" fontId="0" fillId="2" borderId="0" xfId="0" applyNumberFormat="1" applyFill="1" applyBorder="1" applyProtection="1"/>
    <xf numFmtId="0" fontId="4" fillId="2" borderId="0" xfId="0" applyFont="1" applyFill="1" applyBorder="1" applyProtection="1"/>
    <xf numFmtId="0" fontId="0" fillId="2" borderId="0" xfId="0" applyFont="1" applyFill="1" applyBorder="1" applyAlignment="1" applyProtection="1">
      <alignment wrapText="1"/>
    </xf>
    <xf numFmtId="0" fontId="0" fillId="2" borderId="0" xfId="0" applyFill="1" applyProtection="1"/>
    <xf numFmtId="164" fontId="0" fillId="3" borderId="4" xfId="0" applyNumberFormat="1" applyFill="1" applyBorder="1" applyAlignment="1" applyProtection="1">
      <alignment horizontal="right"/>
      <protection locked="0"/>
    </xf>
    <xf numFmtId="0" fontId="4" fillId="4" borderId="12" xfId="0" applyFont="1" applyFill="1" applyBorder="1" applyAlignment="1" applyProtection="1">
      <alignment horizontal="center" vertical="center" wrapText="1"/>
    </xf>
    <xf numFmtId="49" fontId="4" fillId="4" borderId="12" xfId="0" applyNumberFormat="1" applyFont="1" applyFill="1" applyBorder="1" applyAlignment="1" applyProtection="1">
      <alignment horizontal="center" vertical="center" wrapText="1"/>
    </xf>
    <xf numFmtId="0" fontId="7" fillId="2" borderId="10" xfId="0" applyFont="1" applyFill="1" applyBorder="1" applyAlignment="1" applyProtection="1">
      <alignment horizontal="center"/>
    </xf>
    <xf numFmtId="0" fontId="0" fillId="2" borderId="1" xfId="0" applyFill="1" applyBorder="1" applyAlignment="1" applyProtection="1"/>
    <xf numFmtId="0" fontId="2" fillId="2" borderId="0" xfId="0" applyFont="1" applyFill="1" applyBorder="1" applyAlignment="1" applyProtection="1">
      <alignment horizontal="center" vertical="center"/>
    </xf>
    <xf numFmtId="165" fontId="0" fillId="0" borderId="0" xfId="0" applyNumberFormat="1" applyProtection="1"/>
    <xf numFmtId="17" fontId="0" fillId="2" borderId="10" xfId="0" applyNumberFormat="1" applyFill="1" applyBorder="1" applyProtection="1"/>
    <xf numFmtId="164" fontId="0" fillId="3" borderId="4" xfId="0" applyNumberFormat="1" applyFill="1" applyBorder="1" applyAlignment="1" applyProtection="1">
      <protection locked="0"/>
    </xf>
    <xf numFmtId="0" fontId="0" fillId="3" borderId="4" xfId="0" applyFill="1" applyBorder="1" applyAlignment="1" applyProtection="1">
      <alignment wrapText="1"/>
      <protection locked="0"/>
    </xf>
    <xf numFmtId="0" fontId="0" fillId="0" borderId="0" xfId="0" applyAlignment="1">
      <alignment horizontal="left" vertical="center" indent="1"/>
    </xf>
    <xf numFmtId="0" fontId="12" fillId="0" borderId="0" xfId="0" applyFont="1" applyAlignment="1">
      <alignment horizontal="left" vertical="center" indent="1"/>
    </xf>
    <xf numFmtId="0" fontId="2" fillId="2" borderId="0" xfId="0" applyFont="1" applyFill="1" applyBorder="1" applyProtection="1"/>
    <xf numFmtId="0" fontId="4" fillId="4" borderId="18" xfId="0" applyFont="1" applyFill="1" applyBorder="1" applyAlignment="1" applyProtection="1">
      <alignment horizontal="center" vertical="center"/>
    </xf>
    <xf numFmtId="0" fontId="0" fillId="2" borderId="8" xfId="0" applyFill="1" applyBorder="1" applyAlignment="1" applyProtection="1">
      <alignment horizontal="center" vertical="center"/>
    </xf>
    <xf numFmtId="0" fontId="0" fillId="2" borderId="0" xfId="0" applyFill="1" applyBorder="1" applyAlignment="1" applyProtection="1">
      <alignment horizontal="center" vertical="center"/>
    </xf>
    <xf numFmtId="0" fontId="0" fillId="2" borderId="0" xfId="0" applyFill="1" applyAlignment="1" applyProtection="1">
      <alignment horizontal="center" vertical="center"/>
    </xf>
    <xf numFmtId="0" fontId="0" fillId="3" borderId="4" xfId="0" applyFill="1" applyBorder="1" applyAlignment="1" applyProtection="1">
      <alignment horizontal="center" vertical="center"/>
      <protection locked="0"/>
    </xf>
    <xf numFmtId="0" fontId="0" fillId="0" borderId="0" xfId="0" applyAlignment="1">
      <alignment horizontal="center" vertical="center"/>
    </xf>
    <xf numFmtId="0" fontId="0" fillId="3" borderId="4" xfId="0" applyFill="1" applyBorder="1" applyAlignment="1" applyProtection="1">
      <alignment horizontal="center" vertical="center" wrapText="1"/>
      <protection locked="0"/>
    </xf>
    <xf numFmtId="0" fontId="4" fillId="2" borderId="0" xfId="0" applyFont="1" applyFill="1" applyBorder="1" applyAlignment="1" applyProtection="1">
      <alignment horizontal="center" vertical="center"/>
    </xf>
    <xf numFmtId="0" fontId="4" fillId="4" borderId="18" xfId="0" applyFont="1" applyFill="1" applyBorder="1" applyAlignment="1" applyProtection="1">
      <alignment horizontal="center" vertical="center" wrapText="1"/>
    </xf>
    <xf numFmtId="49" fontId="14" fillId="3" borderId="4" xfId="2" applyNumberFormat="1" applyFont="1" applyFill="1" applyBorder="1" applyAlignment="1" applyProtection="1">
      <alignment horizontal="center" wrapText="1"/>
    </xf>
    <xf numFmtId="168" fontId="14" fillId="3" borderId="4" xfId="2" applyNumberFormat="1" applyFont="1" applyFill="1" applyBorder="1" applyAlignment="1" applyProtection="1">
      <alignment horizontal="center" wrapText="1"/>
    </xf>
    <xf numFmtId="169" fontId="14" fillId="3" borderId="4" xfId="2" applyNumberFormat="1" applyFont="1" applyFill="1" applyBorder="1" applyAlignment="1" applyProtection="1">
      <alignment horizontal="center" wrapText="1"/>
    </xf>
    <xf numFmtId="169" fontId="14" fillId="3" borderId="4" xfId="2" applyNumberFormat="1" applyFont="1" applyFill="1" applyBorder="1" applyAlignment="1" applyProtection="1">
      <alignment horizontal="center"/>
    </xf>
    <xf numFmtId="2" fontId="14" fillId="3" borderId="4" xfId="2" applyNumberFormat="1" applyFont="1" applyFill="1" applyBorder="1" applyAlignment="1" applyProtection="1">
      <alignment horizontal="center" wrapText="1"/>
    </xf>
    <xf numFmtId="170" fontId="14" fillId="3" borderId="4" xfId="2" applyNumberFormat="1" applyFont="1" applyFill="1" applyBorder="1" applyAlignment="1" applyProtection="1">
      <alignment horizontal="center" wrapText="1"/>
    </xf>
    <xf numFmtId="0" fontId="15" fillId="3" borderId="4" xfId="0" applyFont="1" applyFill="1" applyBorder="1" applyAlignment="1" applyProtection="1">
      <alignment horizontal="center"/>
      <protection locked="0"/>
    </xf>
    <xf numFmtId="0" fontId="0" fillId="0" borderId="0" xfId="0" applyAlignment="1" applyProtection="1">
      <alignment horizontal="center"/>
      <protection locked="0"/>
    </xf>
    <xf numFmtId="0" fontId="0" fillId="0" borderId="0" xfId="0" applyNumberFormat="1" applyBorder="1" applyAlignment="1" applyProtection="1">
      <alignment horizontal="center" wrapText="1"/>
      <protection locked="0"/>
    </xf>
    <xf numFmtId="2" fontId="0" fillId="0" borderId="0" xfId="0" applyNumberFormat="1" applyAlignment="1" applyProtection="1">
      <alignment horizontal="center"/>
      <protection locked="0"/>
    </xf>
    <xf numFmtId="49" fontId="13" fillId="0" borderId="21" xfId="0" applyNumberFormat="1" applyFont="1" applyBorder="1" applyAlignment="1" applyProtection="1">
      <alignment horizontal="center" wrapText="1"/>
      <protection locked="0"/>
    </xf>
    <xf numFmtId="0" fontId="0" fillId="0" borderId="0" xfId="0" applyAlignment="1" applyProtection="1">
      <alignment horizontal="center"/>
    </xf>
    <xf numFmtId="168" fontId="0" fillId="0" borderId="0" xfId="0" applyNumberFormat="1" applyAlignment="1" applyProtection="1">
      <alignment horizontal="center"/>
    </xf>
    <xf numFmtId="168" fontId="0" fillId="0" borderId="0" xfId="0" applyNumberFormat="1" applyBorder="1" applyAlignment="1" applyProtection="1">
      <alignment horizontal="center" wrapText="1"/>
    </xf>
    <xf numFmtId="169" fontId="0" fillId="0" borderId="0" xfId="0" applyNumberFormat="1" applyAlignment="1" applyProtection="1">
      <alignment horizontal="center"/>
    </xf>
    <xf numFmtId="2" fontId="0" fillId="0" borderId="0" xfId="0" applyNumberFormat="1" applyAlignment="1" applyProtection="1">
      <alignment horizontal="center"/>
    </xf>
    <xf numFmtId="170" fontId="0" fillId="0" borderId="0" xfId="0" applyNumberFormat="1" applyAlignment="1" applyProtection="1">
      <alignment horizontal="center"/>
    </xf>
    <xf numFmtId="168" fontId="0" fillId="0" borderId="0" xfId="0" applyNumberFormat="1" applyAlignment="1" applyProtection="1">
      <alignment horizontal="center"/>
      <protection locked="0"/>
    </xf>
    <xf numFmtId="169" fontId="0" fillId="0" borderId="0" xfId="0" applyNumberFormat="1" applyAlignment="1" applyProtection="1">
      <alignment horizontal="center"/>
      <protection locked="0"/>
    </xf>
    <xf numFmtId="170" fontId="0" fillId="0" borderId="0" xfId="0" applyNumberFormat="1" applyAlignment="1" applyProtection="1">
      <alignment horizontal="center"/>
      <protection locked="0"/>
    </xf>
    <xf numFmtId="0" fontId="2" fillId="0" borderId="0" xfId="0" applyFont="1" applyAlignment="1" applyProtection="1">
      <alignment horizontal="center"/>
    </xf>
    <xf numFmtId="0" fontId="18" fillId="0" borderId="0" xfId="5" applyFont="1" applyProtection="1"/>
    <xf numFmtId="0" fontId="19" fillId="0" borderId="4" xfId="5" applyFont="1" applyBorder="1" applyProtection="1"/>
    <xf numFmtId="0" fontId="17" fillId="0" borderId="4" xfId="5" applyFont="1" applyBorder="1" applyProtection="1"/>
    <xf numFmtId="0" fontId="17" fillId="0" borderId="4" xfId="5" applyFont="1" applyBorder="1" applyAlignment="1" applyProtection="1">
      <alignment wrapText="1"/>
    </xf>
    <xf numFmtId="169" fontId="19" fillId="0" borderId="4" xfId="2" applyNumberFormat="1" applyFont="1" applyFill="1" applyBorder="1" applyAlignment="1" applyProtection="1">
      <alignment horizontal="left" wrapText="1"/>
    </xf>
    <xf numFmtId="0" fontId="17" fillId="0" borderId="22" xfId="5" applyFont="1" applyBorder="1" applyAlignment="1" applyProtection="1">
      <alignment wrapText="1"/>
    </xf>
    <xf numFmtId="0" fontId="0" fillId="0" borderId="4" xfId="0" applyBorder="1" applyAlignment="1" applyProtection="1">
      <alignment horizontal="center"/>
    </xf>
    <xf numFmtId="0" fontId="14" fillId="3" borderId="4" xfId="2" applyNumberFormat="1" applyFont="1" applyFill="1" applyBorder="1" applyAlignment="1" applyProtection="1">
      <alignment horizontal="center"/>
    </xf>
    <xf numFmtId="0" fontId="0" fillId="0" borderId="0" xfId="0" applyNumberFormat="1" applyAlignment="1" applyProtection="1">
      <alignment horizontal="center"/>
    </xf>
    <xf numFmtId="0" fontId="0" fillId="0" borderId="0" xfId="0" applyNumberFormat="1" applyAlignment="1" applyProtection="1">
      <alignment horizontal="center"/>
      <protection locked="0"/>
    </xf>
    <xf numFmtId="0" fontId="0" fillId="3" borderId="4" xfId="0" applyNumberFormat="1" applyFill="1" applyBorder="1" applyAlignment="1" applyProtection="1">
      <protection locked="0"/>
    </xf>
    <xf numFmtId="0" fontId="20" fillId="0" borderId="0" xfId="0" applyFont="1" applyProtection="1"/>
    <xf numFmtId="0" fontId="4" fillId="4" borderId="4" xfId="0" applyFont="1" applyFill="1" applyBorder="1" applyAlignment="1" applyProtection="1">
      <alignment horizontal="center" vertical="center" wrapText="1"/>
    </xf>
    <xf numFmtId="0" fontId="22" fillId="2" borderId="1" xfId="0" applyFont="1" applyFill="1" applyBorder="1" applyProtection="1"/>
    <xf numFmtId="0" fontId="4" fillId="2" borderId="10" xfId="0" applyFont="1" applyFill="1" applyBorder="1" applyAlignment="1" applyProtection="1"/>
    <xf numFmtId="0" fontId="0" fillId="2" borderId="0" xfId="0" applyFont="1" applyFill="1" applyBorder="1" applyAlignment="1" applyProtection="1">
      <alignment horizontal="center" vertical="center" wrapText="1"/>
    </xf>
    <xf numFmtId="49" fontId="0" fillId="2" borderId="0" xfId="0" applyNumberFormat="1" applyFill="1" applyBorder="1" applyAlignment="1" applyProtection="1">
      <alignment horizontal="center" vertical="center"/>
    </xf>
    <xf numFmtId="0" fontId="23" fillId="0" borderId="0" xfId="0" applyFont="1" applyProtection="1"/>
    <xf numFmtId="164" fontId="23" fillId="2" borderId="0" xfId="0" applyNumberFormat="1" applyFont="1" applyFill="1" applyBorder="1" applyProtection="1"/>
    <xf numFmtId="0" fontId="0" fillId="0" borderId="0" xfId="0"/>
    <xf numFmtId="2" fontId="0" fillId="0" borderId="0" xfId="0" applyNumberFormat="1" applyFill="1" applyBorder="1" applyAlignment="1" applyProtection="1">
      <alignment horizontal="center" wrapText="1"/>
      <protection locked="0"/>
    </xf>
    <xf numFmtId="0" fontId="0" fillId="0" borderId="0" xfId="0" applyProtection="1"/>
    <xf numFmtId="49" fontId="0" fillId="0" borderId="0" xfId="0" applyNumberFormat="1" applyBorder="1" applyAlignment="1" applyProtection="1">
      <alignment horizontal="center" wrapText="1"/>
      <protection locked="0"/>
    </xf>
    <xf numFmtId="171" fontId="0" fillId="3" borderId="4" xfId="0" applyNumberFormat="1" applyFill="1" applyBorder="1" applyAlignment="1" applyProtection="1">
      <alignment horizontal="center" vertical="center"/>
      <protection locked="0"/>
    </xf>
    <xf numFmtId="0" fontId="1" fillId="2" borderId="0" xfId="0" applyFont="1" applyFill="1" applyBorder="1" applyProtection="1"/>
    <xf numFmtId="0" fontId="1" fillId="0" borderId="0" xfId="0" applyFont="1" applyFill="1" applyBorder="1" applyProtection="1"/>
    <xf numFmtId="0" fontId="1" fillId="0" borderId="0" xfId="0" applyFont="1" applyFill="1" applyProtection="1"/>
    <xf numFmtId="164" fontId="1" fillId="2" borderId="0" xfId="0" applyNumberFormat="1" applyFont="1" applyFill="1" applyBorder="1" applyProtection="1"/>
    <xf numFmtId="2" fontId="1" fillId="0" borderId="0" xfId="0" applyNumberFormat="1" applyFont="1" applyFill="1"/>
    <xf numFmtId="0" fontId="0" fillId="2" borderId="8" xfId="0" applyFill="1" applyBorder="1" applyAlignment="1" applyProtection="1">
      <alignment horizontal="center"/>
    </xf>
    <xf numFmtId="0" fontId="0" fillId="2" borderId="0" xfId="0" applyFill="1" applyBorder="1" applyAlignment="1" applyProtection="1">
      <alignment horizontal="center"/>
    </xf>
    <xf numFmtId="0" fontId="0" fillId="2" borderId="0" xfId="0" applyFill="1" applyAlignment="1" applyProtection="1">
      <alignment horizontal="center"/>
    </xf>
    <xf numFmtId="0" fontId="0" fillId="2" borderId="10" xfId="0" applyFill="1" applyBorder="1" applyAlignment="1" applyProtection="1">
      <alignment horizontal="center"/>
    </xf>
    <xf numFmtId="0" fontId="0" fillId="0" borderId="0" xfId="0" applyAlignment="1">
      <alignment horizontal="center"/>
    </xf>
    <xf numFmtId="0" fontId="7" fillId="2" borderId="0" xfId="0" applyFont="1" applyFill="1" applyBorder="1" applyAlignment="1" applyProtection="1">
      <alignment horizontal="center" vertical="center"/>
    </xf>
    <xf numFmtId="0" fontId="9" fillId="2" borderId="0" xfId="1" applyFont="1" applyFill="1" applyBorder="1" applyAlignment="1" applyProtection="1">
      <alignment horizontal="center" vertical="center"/>
    </xf>
    <xf numFmtId="0" fontId="8" fillId="2" borderId="0" xfId="0" applyFont="1" applyFill="1" applyBorder="1" applyAlignment="1" applyProtection="1">
      <alignment horizontal="center" vertical="center"/>
    </xf>
    <xf numFmtId="164" fontId="0" fillId="2" borderId="0" xfId="0" applyNumberFormat="1" applyFont="1" applyFill="1" applyBorder="1" applyAlignment="1" applyProtection="1">
      <alignment horizontal="center" vertical="center"/>
    </xf>
    <xf numFmtId="0" fontId="21" fillId="2" borderId="4" xfId="0" applyNumberFormat="1" applyFont="1" applyFill="1" applyBorder="1" applyAlignment="1" applyProtection="1">
      <alignment horizontal="center" vertical="center"/>
    </xf>
    <xf numFmtId="164" fontId="0" fillId="2" borderId="0" xfId="0" applyNumberFormat="1" applyFill="1" applyBorder="1" applyAlignment="1" applyProtection="1">
      <alignment horizontal="center" vertical="center"/>
    </xf>
    <xf numFmtId="17" fontId="0" fillId="2" borderId="10" xfId="0" applyNumberFormat="1" applyFill="1" applyBorder="1" applyAlignment="1" applyProtection="1">
      <alignment horizontal="center" vertical="center"/>
    </xf>
    <xf numFmtId="0" fontId="0" fillId="0" borderId="0" xfId="0" applyAlignment="1" applyProtection="1">
      <alignment horizontal="center" vertical="center"/>
    </xf>
    <xf numFmtId="0" fontId="24" fillId="0" borderId="0" xfId="0" applyFont="1" applyAlignment="1">
      <alignment horizontal="left" vertical="center" indent="5"/>
    </xf>
    <xf numFmtId="0" fontId="0" fillId="0" borderId="0" xfId="0" applyBorder="1" applyProtection="1"/>
    <xf numFmtId="0" fontId="19" fillId="0" borderId="12" xfId="5" applyFont="1" applyFill="1" applyBorder="1" applyProtection="1"/>
    <xf numFmtId="0" fontId="25" fillId="0" borderId="2" xfId="0" applyFont="1" applyBorder="1" applyAlignment="1">
      <alignment horizontal="left" vertical="center"/>
    </xf>
    <xf numFmtId="0" fontId="19" fillId="0" borderId="36" xfId="5" applyFont="1" applyFill="1" applyBorder="1" applyProtection="1"/>
    <xf numFmtId="0" fontId="25" fillId="0" borderId="37" xfId="0" applyFont="1" applyBorder="1" applyAlignment="1" applyProtection="1">
      <alignment vertical="center"/>
    </xf>
    <xf numFmtId="0" fontId="25" fillId="0" borderId="38" xfId="0" applyFont="1" applyBorder="1" applyAlignment="1" applyProtection="1">
      <alignment vertical="center"/>
    </xf>
    <xf numFmtId="0" fontId="19" fillId="0" borderId="39" xfId="5" applyFont="1" applyFill="1" applyBorder="1" applyAlignment="1" applyProtection="1">
      <alignment horizontal="center" vertical="center" wrapText="1"/>
    </xf>
    <xf numFmtId="169" fontId="0" fillId="0" borderId="0" xfId="0" applyNumberFormat="1" applyFill="1" applyBorder="1" applyAlignment="1" applyProtection="1">
      <alignment horizontal="center"/>
      <protection locked="0"/>
    </xf>
    <xf numFmtId="169" fontId="0" fillId="0" borderId="0" xfId="0" applyNumberFormat="1" applyFill="1" applyBorder="1" applyAlignment="1" applyProtection="1">
      <alignment horizontal="center"/>
    </xf>
    <xf numFmtId="49" fontId="0" fillId="0" borderId="0" xfId="0" applyNumberFormat="1" applyFill="1" applyBorder="1" applyAlignment="1" applyProtection="1">
      <alignment horizontal="center" wrapText="1"/>
      <protection locked="0"/>
    </xf>
    <xf numFmtId="0" fontId="15" fillId="3" borderId="0" xfId="0" applyFont="1" applyFill="1" applyAlignment="1" applyProtection="1">
      <alignment horizontal="center"/>
      <protection locked="0"/>
    </xf>
    <xf numFmtId="0" fontId="26" fillId="0" borderId="40" xfId="0" applyFont="1" applyBorder="1" applyAlignment="1" applyProtection="1">
      <alignment horizontal="center" vertical="center" wrapText="1"/>
    </xf>
    <xf numFmtId="0" fontId="26" fillId="0" borderId="41" xfId="0" applyFont="1" applyBorder="1" applyAlignment="1">
      <alignment horizontal="center" vertical="center" wrapText="1"/>
    </xf>
    <xf numFmtId="0" fontId="26" fillId="0" borderId="42" xfId="0" applyFont="1" applyBorder="1" applyAlignment="1">
      <alignment horizontal="center" vertical="center" wrapText="1"/>
    </xf>
    <xf numFmtId="0" fontId="0" fillId="0" borderId="0" xfId="0" applyProtection="1"/>
    <xf numFmtId="170" fontId="0" fillId="0" borderId="0" xfId="0" applyNumberFormat="1" applyAlignment="1" applyProtection="1">
      <alignment horizontal="center"/>
    </xf>
    <xf numFmtId="170" fontId="0" fillId="0" borderId="0" xfId="0" applyNumberFormat="1" applyAlignment="1" applyProtection="1">
      <alignment horizontal="center"/>
      <protection locked="0"/>
    </xf>
    <xf numFmtId="0" fontId="19" fillId="0" borderId="4" xfId="5" applyFont="1" applyBorder="1" applyProtection="1"/>
    <xf numFmtId="170" fontId="14" fillId="3" borderId="4" xfId="2" applyNumberFormat="1" applyFont="1" applyFill="1" applyBorder="1" applyAlignment="1" applyProtection="1">
      <alignment horizontal="center" wrapText="1"/>
    </xf>
    <xf numFmtId="0" fontId="0" fillId="0" borderId="4" xfId="0" applyBorder="1" applyAlignment="1" applyProtection="1">
      <alignment horizontal="left"/>
    </xf>
    <xf numFmtId="2" fontId="0" fillId="0" borderId="4" xfId="0" applyNumberFormat="1" applyBorder="1" applyProtection="1"/>
    <xf numFmtId="4" fontId="0" fillId="0" borderId="0" xfId="0" applyNumberFormat="1" applyFill="1" applyBorder="1" applyAlignment="1" applyProtection="1">
      <alignment horizontal="center" wrapText="1"/>
      <protection locked="0"/>
    </xf>
    <xf numFmtId="0" fontId="19" fillId="0" borderId="4" xfId="5" applyFont="1" applyBorder="1" applyAlignment="1" applyProtection="1">
      <alignment wrapText="1"/>
    </xf>
    <xf numFmtId="0" fontId="0" fillId="3" borderId="0" xfId="0" applyNumberFormat="1" applyFill="1" applyBorder="1" applyAlignment="1" applyProtection="1">
      <alignment horizontal="center" vertical="center"/>
    </xf>
    <xf numFmtId="49" fontId="14" fillId="8" borderId="4" xfId="2" applyNumberFormat="1" applyFont="1" applyFill="1" applyBorder="1" applyAlignment="1" applyProtection="1">
      <alignment horizontal="left" wrapText="1"/>
    </xf>
    <xf numFmtId="49" fontId="14" fillId="8" borderId="4" xfId="2" applyNumberFormat="1" applyFont="1" applyFill="1" applyBorder="1" applyAlignment="1" applyProtection="1">
      <alignment horizontal="center" wrapText="1"/>
    </xf>
    <xf numFmtId="2" fontId="14" fillId="8" borderId="4" xfId="2" applyNumberFormat="1" applyFont="1" applyFill="1" applyBorder="1" applyAlignment="1" applyProtection="1">
      <alignment horizontal="center" wrapText="1"/>
    </xf>
    <xf numFmtId="0" fontId="2" fillId="8" borderId="4" xfId="0" applyFont="1" applyFill="1" applyBorder="1" applyAlignment="1" applyProtection="1">
      <alignment horizontal="center" wrapText="1"/>
    </xf>
    <xf numFmtId="0" fontId="2" fillId="8" borderId="4" xfId="0" applyFont="1" applyFill="1" applyBorder="1" applyAlignment="1" applyProtection="1">
      <alignment horizontal="center"/>
    </xf>
    <xf numFmtId="0" fontId="2" fillId="8" borderId="4" xfId="0" applyFont="1" applyFill="1" applyBorder="1" applyAlignment="1" applyProtection="1">
      <alignment horizontal="center" vertical="center" wrapText="1"/>
    </xf>
    <xf numFmtId="0" fontId="2" fillId="8" borderId="0" xfId="0" applyFont="1" applyFill="1" applyAlignment="1" applyProtection="1">
      <alignment horizontal="center"/>
    </xf>
    <xf numFmtId="0" fontId="22" fillId="2" borderId="0" xfId="0" applyFont="1" applyFill="1" applyBorder="1" applyProtection="1"/>
    <xf numFmtId="0" fontId="23" fillId="2" borderId="24" xfId="0" applyFont="1" applyFill="1" applyBorder="1" applyProtection="1"/>
    <xf numFmtId="0" fontId="23" fillId="2" borderId="35" xfId="0" applyFont="1" applyFill="1" applyBorder="1" applyProtection="1"/>
    <xf numFmtId="0" fontId="23" fillId="0" borderId="35" xfId="0" applyFont="1" applyFill="1" applyBorder="1" applyProtection="1"/>
    <xf numFmtId="0" fontId="23" fillId="0" borderId="35" xfId="0" applyFont="1" applyBorder="1" applyProtection="1"/>
    <xf numFmtId="0" fontId="23" fillId="0" borderId="18" xfId="0" applyFont="1" applyBorder="1" applyProtection="1"/>
    <xf numFmtId="164" fontId="23" fillId="2" borderId="20" xfId="0" applyNumberFormat="1" applyFont="1" applyFill="1" applyBorder="1" applyProtection="1"/>
    <xf numFmtId="0" fontId="0" fillId="0" borderId="0" xfId="0" applyFill="1" applyBorder="1" applyProtection="1"/>
    <xf numFmtId="0" fontId="7" fillId="2" borderId="0" xfId="0" applyFont="1" applyFill="1" applyBorder="1" applyAlignment="1" applyProtection="1">
      <alignment horizontal="center"/>
    </xf>
    <xf numFmtId="0" fontId="9" fillId="2" borderId="0" xfId="1" applyFont="1" applyFill="1" applyBorder="1" applyAlignment="1" applyProtection="1">
      <alignment horizontal="center"/>
    </xf>
    <xf numFmtId="0" fontId="4" fillId="2" borderId="0" xfId="0" applyFont="1" applyFill="1" applyBorder="1" applyAlignment="1" applyProtection="1">
      <alignment horizontal="center"/>
    </xf>
    <xf numFmtId="0" fontId="4" fillId="2" borderId="0" xfId="0" applyFont="1" applyFill="1" applyBorder="1" applyAlignment="1" applyProtection="1">
      <alignment horizontal="left"/>
    </xf>
    <xf numFmtId="2" fontId="0" fillId="0" borderId="4" xfId="0" applyNumberFormat="1" applyBorder="1" applyAlignment="1" applyProtection="1">
      <alignment horizontal="center" vertical="center"/>
    </xf>
    <xf numFmtId="0" fontId="0" fillId="0" borderId="0" xfId="0" applyNumberFormat="1" applyBorder="1" applyAlignment="1" applyProtection="1">
      <alignment horizontal="center"/>
    </xf>
    <xf numFmtId="0" fontId="0" fillId="0" borderId="0" xfId="0" applyBorder="1" applyAlignment="1" applyProtection="1">
      <alignment horizontal="center"/>
    </xf>
    <xf numFmtId="168" fontId="0" fillId="0" borderId="0" xfId="0" applyNumberFormat="1" applyBorder="1" applyAlignment="1" applyProtection="1">
      <alignment horizontal="center"/>
    </xf>
    <xf numFmtId="169" fontId="0" fillId="0" borderId="0" xfId="0" applyNumberFormat="1" applyBorder="1" applyAlignment="1" applyProtection="1">
      <alignment horizontal="center"/>
    </xf>
    <xf numFmtId="2" fontId="0" fillId="0" borderId="0" xfId="0" applyNumberFormat="1" applyBorder="1" applyAlignment="1" applyProtection="1">
      <alignment horizontal="center"/>
    </xf>
    <xf numFmtId="170" fontId="0" fillId="0" borderId="0" xfId="0" applyNumberFormat="1" applyBorder="1" applyAlignment="1" applyProtection="1">
      <alignment horizontal="center"/>
    </xf>
    <xf numFmtId="0" fontId="0" fillId="2" borderId="0" xfId="0" applyFont="1" applyFill="1" applyBorder="1" applyAlignment="1" applyProtection="1">
      <alignment horizontal="center" vertical="center"/>
    </xf>
    <xf numFmtId="17" fontId="0" fillId="2" borderId="0" xfId="0" applyNumberFormat="1" applyFont="1" applyFill="1" applyBorder="1" applyAlignment="1" applyProtection="1">
      <alignment horizontal="center" vertical="center"/>
    </xf>
    <xf numFmtId="49" fontId="0" fillId="2" borderId="0" xfId="0" applyNumberFormat="1" applyFont="1" applyFill="1" applyBorder="1" applyAlignment="1" applyProtection="1">
      <alignment horizontal="center" vertical="center" wrapText="1"/>
    </xf>
    <xf numFmtId="166" fontId="0" fillId="2" borderId="0" xfId="0" applyNumberFormat="1" applyFont="1" applyFill="1" applyBorder="1" applyAlignment="1" applyProtection="1">
      <alignment horizontal="center" vertical="center" wrapText="1"/>
    </xf>
    <xf numFmtId="0" fontId="0" fillId="3" borderId="4" xfId="0" applyFill="1" applyBorder="1" applyAlignment="1" applyProtection="1">
      <alignment horizontal="left" wrapText="1"/>
    </xf>
    <xf numFmtId="0" fontId="0" fillId="3" borderId="4" xfId="0" applyFill="1" applyBorder="1" applyAlignment="1" applyProtection="1">
      <alignment horizontal="center"/>
    </xf>
    <xf numFmtId="0" fontId="0" fillId="3" borderId="4" xfId="0" applyNumberFormat="1" applyFill="1" applyBorder="1" applyAlignment="1" applyProtection="1">
      <alignment horizontal="center"/>
    </xf>
    <xf numFmtId="0" fontId="0" fillId="3" borderId="4" xfId="0" applyFill="1" applyBorder="1" applyAlignment="1" applyProtection="1">
      <alignment horizontal="center" wrapText="1"/>
    </xf>
    <xf numFmtId="0" fontId="1" fillId="0" borderId="0" xfId="0" applyFont="1" applyAlignment="1" applyProtection="1">
      <alignment wrapText="1"/>
    </xf>
    <xf numFmtId="0" fontId="0" fillId="2" borderId="0" xfId="0" applyFont="1" applyFill="1" applyBorder="1" applyAlignment="1" applyProtection="1">
      <alignment horizontal="left" wrapText="1"/>
    </xf>
    <xf numFmtId="0" fontId="0" fillId="2" borderId="0" xfId="0" applyFont="1" applyFill="1" applyBorder="1" applyAlignment="1" applyProtection="1">
      <alignment horizontal="left" vertical="top"/>
    </xf>
    <xf numFmtId="0" fontId="0" fillId="0" borderId="0" xfId="0" applyAlignment="1" applyProtection="1">
      <alignment horizontal="left" vertical="center" indent="1"/>
    </xf>
    <xf numFmtId="17" fontId="0" fillId="3" borderId="13" xfId="0" applyNumberFormat="1" applyFont="1" applyFill="1" applyBorder="1" applyAlignment="1" applyProtection="1"/>
    <xf numFmtId="17" fontId="0" fillId="3" borderId="14" xfId="0" applyNumberFormat="1" applyFont="1" applyFill="1" applyBorder="1" applyAlignment="1" applyProtection="1"/>
    <xf numFmtId="17" fontId="0" fillId="3" borderId="6" xfId="0" applyNumberFormat="1" applyFont="1" applyFill="1" applyBorder="1" applyAlignment="1" applyProtection="1"/>
    <xf numFmtId="17" fontId="0" fillId="2" borderId="0" xfId="0" applyNumberFormat="1" applyFont="1" applyFill="1" applyBorder="1" applyAlignment="1" applyProtection="1">
      <alignment horizontal="left"/>
    </xf>
    <xf numFmtId="0" fontId="12" fillId="0" borderId="0" xfId="0" applyFont="1" applyAlignment="1" applyProtection="1">
      <alignment horizontal="left" vertical="center" indent="1"/>
    </xf>
    <xf numFmtId="49" fontId="0" fillId="2" borderId="0" xfId="0" applyNumberFormat="1" applyFont="1" applyFill="1" applyBorder="1" applyAlignment="1" applyProtection="1">
      <alignment horizontal="left" wrapText="1"/>
    </xf>
    <xf numFmtId="166" fontId="0" fillId="3" borderId="13" xfId="0" applyNumberFormat="1" applyFont="1" applyFill="1" applyBorder="1" applyAlignment="1" applyProtection="1">
      <alignment wrapText="1"/>
    </xf>
    <xf numFmtId="166" fontId="0" fillId="3" borderId="14" xfId="0" applyNumberFormat="1" applyFont="1" applyFill="1" applyBorder="1" applyAlignment="1" applyProtection="1">
      <alignment wrapText="1"/>
    </xf>
    <xf numFmtId="166" fontId="0" fillId="3" borderId="6" xfId="0" applyNumberFormat="1" applyFont="1" applyFill="1" applyBorder="1" applyAlignment="1" applyProtection="1">
      <alignment wrapText="1"/>
    </xf>
    <xf numFmtId="166" fontId="0" fillId="2" borderId="0" xfId="0" applyNumberFormat="1" applyFont="1" applyFill="1" applyBorder="1" applyAlignment="1" applyProtection="1">
      <alignment horizontal="left" wrapText="1"/>
    </xf>
    <xf numFmtId="2" fontId="23" fillId="0" borderId="0" xfId="0" applyNumberFormat="1" applyFont="1" applyFill="1" applyBorder="1" applyProtection="1"/>
    <xf numFmtId="0" fontId="23" fillId="0" borderId="0" xfId="0" applyFont="1" applyFill="1" applyBorder="1" applyProtection="1"/>
    <xf numFmtId="0" fontId="23" fillId="0" borderId="0" xfId="0" applyFont="1" applyBorder="1" applyProtection="1"/>
    <xf numFmtId="0" fontId="23" fillId="0" borderId="21" xfId="0" applyFont="1" applyBorder="1" applyProtection="1"/>
    <xf numFmtId="0" fontId="17" fillId="0" borderId="4" xfId="5" applyFont="1" applyFill="1" applyBorder="1" applyAlignment="1" applyProtection="1">
      <alignment wrapText="1"/>
    </xf>
    <xf numFmtId="0" fontId="17" fillId="0" borderId="4" xfId="5" applyFont="1" applyBorder="1" applyProtection="1"/>
    <xf numFmtId="0" fontId="17" fillId="0" borderId="4" xfId="5" applyFont="1" applyBorder="1" applyAlignment="1" applyProtection="1">
      <alignment wrapText="1"/>
    </xf>
    <xf numFmtId="0" fontId="0" fillId="0" borderId="20" xfId="0" applyNumberFormat="1" applyFill="1" applyBorder="1" applyAlignment="1" applyProtection="1">
      <alignment horizontal="center"/>
    </xf>
    <xf numFmtId="0" fontId="0" fillId="0" borderId="0" xfId="0" applyNumberFormat="1" applyBorder="1" applyAlignment="1" applyProtection="1">
      <alignment horizontal="center" wrapText="1"/>
    </xf>
    <xf numFmtId="0" fontId="0" fillId="0" borderId="0" xfId="0" applyNumberFormat="1" applyFill="1" applyBorder="1" applyAlignment="1" applyProtection="1">
      <alignment horizontal="center" wrapText="1"/>
    </xf>
    <xf numFmtId="4" fontId="0" fillId="0" borderId="0" xfId="0" applyNumberFormat="1" applyFill="1" applyBorder="1" applyAlignment="1" applyProtection="1">
      <alignment horizontal="center" wrapText="1"/>
    </xf>
    <xf numFmtId="168" fontId="0" fillId="0" borderId="0" xfId="0" applyNumberFormat="1" applyFill="1" applyBorder="1" applyAlignment="1" applyProtection="1">
      <alignment horizontal="center" wrapText="1"/>
    </xf>
    <xf numFmtId="0" fontId="4" fillId="2" borderId="0" xfId="0" applyFont="1" applyFill="1" applyBorder="1" applyAlignment="1" applyProtection="1">
      <alignment horizontal="left"/>
    </xf>
    <xf numFmtId="0" fontId="7" fillId="2" borderId="0" xfId="0" applyFont="1" applyFill="1" applyBorder="1" applyAlignment="1" applyProtection="1">
      <alignment horizontal="center"/>
    </xf>
    <xf numFmtId="0" fontId="9" fillId="2" borderId="0" xfId="1" applyFont="1" applyFill="1" applyBorder="1" applyAlignment="1" applyProtection="1">
      <alignment horizontal="center"/>
    </xf>
    <xf numFmtId="0" fontId="4" fillId="2" borderId="0" xfId="0" applyFont="1" applyFill="1" applyBorder="1" applyAlignment="1" applyProtection="1">
      <alignment horizontal="center"/>
    </xf>
    <xf numFmtId="0" fontId="4" fillId="4" borderId="15" xfId="0" applyFont="1" applyFill="1" applyBorder="1" applyAlignment="1" applyProtection="1">
      <alignment horizontal="center" vertical="center"/>
    </xf>
    <xf numFmtId="0" fontId="4" fillId="4" borderId="16" xfId="0" applyFont="1" applyFill="1" applyBorder="1" applyAlignment="1" applyProtection="1">
      <alignment horizontal="center" vertical="center"/>
    </xf>
    <xf numFmtId="0" fontId="4" fillId="2" borderId="10" xfId="0" applyFont="1" applyFill="1" applyBorder="1" applyAlignment="1" applyProtection="1">
      <alignment horizontal="center"/>
    </xf>
    <xf numFmtId="0" fontId="0" fillId="6" borderId="14" xfId="0" applyFill="1" applyBorder="1" applyProtection="1"/>
    <xf numFmtId="0" fontId="0" fillId="6" borderId="6" xfId="0" applyFill="1" applyBorder="1" applyProtection="1"/>
    <xf numFmtId="0" fontId="0" fillId="3" borderId="15" xfId="0" applyFill="1" applyBorder="1" applyAlignment="1" applyProtection="1">
      <alignment horizontal="center"/>
    </xf>
    <xf numFmtId="0" fontId="0" fillId="3" borderId="25" xfId="0" applyFill="1" applyBorder="1" applyAlignment="1" applyProtection="1">
      <alignment horizontal="center"/>
    </xf>
    <xf numFmtId="0" fontId="0" fillId="3" borderId="26" xfId="0" applyFill="1" applyBorder="1" applyAlignment="1" applyProtection="1">
      <alignment horizontal="center"/>
    </xf>
    <xf numFmtId="0" fontId="0" fillId="3" borderId="27" xfId="0" applyFill="1" applyBorder="1" applyAlignment="1" applyProtection="1">
      <alignment horizontal="center"/>
    </xf>
    <xf numFmtId="2" fontId="0" fillId="3" borderId="16" xfId="0" applyNumberFormat="1" applyFill="1" applyBorder="1" applyAlignment="1" applyProtection="1">
      <alignment horizontal="center"/>
    </xf>
    <xf numFmtId="2" fontId="0" fillId="3" borderId="4" xfId="0" applyNumberFormat="1" applyFill="1" applyBorder="1" applyAlignment="1" applyProtection="1">
      <alignment horizontal="center"/>
    </xf>
    <xf numFmtId="0" fontId="1" fillId="2" borderId="1" xfId="0" applyFont="1" applyFill="1" applyBorder="1" applyProtection="1"/>
    <xf numFmtId="2" fontId="0" fillId="0" borderId="0" xfId="0" applyNumberFormat="1"/>
    <xf numFmtId="0" fontId="22" fillId="2" borderId="4" xfId="0" applyFont="1" applyFill="1" applyBorder="1" applyProtection="1"/>
    <xf numFmtId="0" fontId="4" fillId="4" borderId="16" xfId="0" applyFont="1" applyFill="1" applyBorder="1" applyAlignment="1" applyProtection="1">
      <alignment vertical="center" wrapText="1"/>
    </xf>
    <xf numFmtId="0" fontId="0" fillId="2" borderId="4" xfId="0" applyFill="1" applyBorder="1" applyAlignment="1" applyProtection="1">
      <alignment horizontal="center" vertical="center" wrapText="1"/>
    </xf>
    <xf numFmtId="14" fontId="0" fillId="0" borderId="0" xfId="0" applyNumberFormat="1" applyProtection="1"/>
    <xf numFmtId="164" fontId="0" fillId="0" borderId="0" xfId="0" applyNumberFormat="1" applyFill="1" applyBorder="1" applyAlignment="1" applyProtection="1">
      <alignment horizontal="center" vertical="center"/>
    </xf>
    <xf numFmtId="167" fontId="0" fillId="0" borderId="0" xfId="0" applyNumberFormat="1" applyFill="1" applyBorder="1" applyAlignment="1" applyProtection="1"/>
    <xf numFmtId="0" fontId="0" fillId="0" borderId="0" xfId="0" applyNumberFormat="1" applyFill="1" applyBorder="1" applyAlignment="1" applyProtection="1"/>
    <xf numFmtId="2" fontId="1" fillId="0" borderId="0" xfId="0" applyNumberFormat="1" applyFont="1" applyFill="1" applyProtection="1"/>
    <xf numFmtId="170" fontId="0" fillId="3" borderId="0" xfId="0" applyNumberFormat="1" applyFill="1" applyAlignment="1" applyProtection="1">
      <alignment horizontal="center"/>
      <protection locked="0"/>
    </xf>
    <xf numFmtId="0" fontId="0" fillId="3" borderId="0" xfId="0" applyFill="1" applyAlignment="1" applyProtection="1">
      <alignment horizontal="center"/>
      <protection locked="0"/>
    </xf>
    <xf numFmtId="14" fontId="0" fillId="0" borderId="0" xfId="0" applyNumberFormat="1" applyBorder="1" applyAlignment="1" applyProtection="1">
      <alignment horizontal="center" wrapText="1"/>
      <protection locked="0"/>
    </xf>
    <xf numFmtId="0" fontId="0" fillId="0" borderId="4" xfId="0" applyBorder="1" applyProtection="1"/>
    <xf numFmtId="0" fontId="0" fillId="0" borderId="4" xfId="0" applyBorder="1" applyAlignment="1" applyProtection="1">
      <alignment horizontal="left" vertical="center" indent="1"/>
    </xf>
    <xf numFmtId="0" fontId="12" fillId="0" borderId="4" xfId="0" applyFont="1" applyBorder="1" applyAlignment="1" applyProtection="1">
      <alignment horizontal="left" vertical="center" indent="1"/>
    </xf>
    <xf numFmtId="0" fontId="1" fillId="0" borderId="4" xfId="0" applyFont="1" applyFill="1" applyBorder="1" applyProtection="1"/>
    <xf numFmtId="0" fontId="1" fillId="0" borderId="4" xfId="0" applyFont="1" applyBorder="1" applyAlignment="1" applyProtection="1">
      <alignment wrapText="1"/>
    </xf>
    <xf numFmtId="2" fontId="1" fillId="0" borderId="4" xfId="0" applyNumberFormat="1" applyFont="1" applyFill="1" applyBorder="1" applyProtection="1"/>
    <xf numFmtId="0" fontId="1" fillId="0" borderId="4" xfId="0" applyFont="1" applyBorder="1" applyProtection="1"/>
    <xf numFmtId="0" fontId="0" fillId="0" borderId="4" xfId="0" applyBorder="1" applyAlignment="1" applyProtection="1">
      <alignment horizontal="center" vertical="center" wrapText="1"/>
    </xf>
    <xf numFmtId="0" fontId="0" fillId="0" borderId="4" xfId="0" applyBorder="1" applyAlignment="1" applyProtection="1">
      <alignment horizontal="center" vertical="center"/>
    </xf>
    <xf numFmtId="0" fontId="0" fillId="0" borderId="0" xfId="0" applyAlignment="1" applyProtection="1">
      <alignment horizontal="left"/>
    </xf>
    <xf numFmtId="0" fontId="0" fillId="0" borderId="0" xfId="0" applyAlignment="1" applyProtection="1">
      <alignment horizontal="center" vertical="center" wrapText="1"/>
    </xf>
    <xf numFmtId="0" fontId="4" fillId="2" borderId="10" xfId="0" applyFont="1" applyFill="1" applyBorder="1" applyAlignment="1" applyProtection="1">
      <alignment horizontal="left"/>
    </xf>
    <xf numFmtId="0" fontId="1" fillId="0" borderId="0" xfId="0" applyFont="1" applyBorder="1" applyAlignment="1" applyProtection="1">
      <alignment wrapText="1"/>
    </xf>
    <xf numFmtId="0" fontId="0" fillId="0" borderId="0" xfId="0" applyBorder="1" applyAlignment="1" applyProtection="1">
      <alignment horizontal="right"/>
    </xf>
    <xf numFmtId="0" fontId="0" fillId="0" borderId="16" xfId="0" applyBorder="1" applyProtection="1"/>
    <xf numFmtId="0" fontId="0" fillId="0" borderId="4" xfId="0" applyFont="1" applyBorder="1" applyProtection="1"/>
    <xf numFmtId="0" fontId="4" fillId="5" borderId="4" xfId="0" applyFont="1" applyFill="1" applyBorder="1" applyAlignment="1" applyProtection="1">
      <alignment horizontal="center" vertical="center" wrapText="1"/>
    </xf>
    <xf numFmtId="0" fontId="1" fillId="0" borderId="0" xfId="0" applyFont="1" applyFill="1" applyBorder="1" applyAlignment="1" applyProtection="1">
      <alignment wrapText="1"/>
    </xf>
    <xf numFmtId="0" fontId="28" fillId="0" borderId="0" xfId="0" applyNumberFormat="1" applyFont="1" applyAlignment="1">
      <alignment vertical="center"/>
    </xf>
    <xf numFmtId="14" fontId="0" fillId="2" borderId="0" xfId="0" applyNumberFormat="1" applyFill="1" applyBorder="1" applyProtection="1"/>
    <xf numFmtId="168" fontId="0" fillId="3" borderId="4" xfId="0" applyNumberFormat="1" applyFill="1" applyBorder="1" applyAlignment="1" applyProtection="1">
      <alignment horizontal="center"/>
      <protection locked="0"/>
    </xf>
    <xf numFmtId="2" fontId="0" fillId="0" borderId="0" xfId="0" applyNumberFormat="1" applyProtection="1"/>
    <xf numFmtId="0" fontId="4" fillId="4" borderId="47" xfId="0" applyFont="1" applyFill="1" applyBorder="1" applyAlignment="1" applyProtection="1">
      <alignment horizontal="center" vertical="center" wrapText="1"/>
    </xf>
    <xf numFmtId="49" fontId="4" fillId="4" borderId="26" xfId="0" applyNumberFormat="1" applyFont="1" applyFill="1" applyBorder="1" applyAlignment="1" applyProtection="1">
      <alignment horizontal="center" vertical="center" wrapText="1"/>
    </xf>
    <xf numFmtId="0" fontId="4" fillId="4" borderId="26" xfId="0" applyFont="1" applyFill="1" applyBorder="1" applyAlignment="1" applyProtection="1">
      <alignment horizontal="center" vertical="center" wrapText="1"/>
    </xf>
    <xf numFmtId="0" fontId="4" fillId="4" borderId="27" xfId="0" applyFont="1" applyFill="1" applyBorder="1" applyAlignment="1" applyProtection="1">
      <alignment horizontal="center" vertical="center" wrapText="1"/>
    </xf>
    <xf numFmtId="0" fontId="0" fillId="8" borderId="0" xfId="0" applyFill="1"/>
    <xf numFmtId="4" fontId="0" fillId="9" borderId="4" xfId="0" applyNumberFormat="1" applyFont="1" applyFill="1" applyBorder="1" applyAlignment="1">
      <alignment horizontal="center"/>
    </xf>
    <xf numFmtId="4" fontId="0" fillId="0" borderId="4" xfId="0" applyNumberFormat="1" applyFont="1" applyBorder="1" applyAlignment="1">
      <alignment horizontal="center"/>
    </xf>
    <xf numFmtId="2" fontId="0" fillId="9" borderId="4" xfId="0" applyNumberFormat="1" applyFont="1" applyFill="1" applyBorder="1" applyAlignment="1">
      <alignment horizontal="center"/>
    </xf>
    <xf numFmtId="2" fontId="0" fillId="0" borderId="4" xfId="0" applyNumberFormat="1" applyFont="1" applyBorder="1" applyAlignment="1">
      <alignment horizontal="center"/>
    </xf>
    <xf numFmtId="0" fontId="0" fillId="0" borderId="16" xfId="0" applyFont="1" applyBorder="1" applyProtection="1"/>
    <xf numFmtId="49" fontId="0" fillId="2" borderId="0" xfId="0" applyNumberFormat="1" applyFill="1" applyBorder="1" applyProtection="1"/>
    <xf numFmtId="0" fontId="11" fillId="3" borderId="17" xfId="0" applyNumberFormat="1" applyFont="1" applyFill="1" applyBorder="1" applyAlignment="1" applyProtection="1">
      <alignment vertical="center"/>
      <protection locked="0"/>
    </xf>
    <xf numFmtId="0" fontId="0" fillId="6" borderId="0" xfId="0" applyFill="1"/>
    <xf numFmtId="0" fontId="0" fillId="6" borderId="0" xfId="0" applyFill="1" applyAlignment="1">
      <alignment horizontal="center" wrapText="1"/>
    </xf>
    <xf numFmtId="0" fontId="0" fillId="6" borderId="0" xfId="0" applyFill="1" applyAlignment="1">
      <alignment wrapText="1"/>
    </xf>
    <xf numFmtId="0" fontId="0" fillId="6" borderId="0" xfId="0" applyFill="1" applyAlignment="1">
      <alignment vertical="center" wrapText="1"/>
    </xf>
    <xf numFmtId="0" fontId="0" fillId="11" borderId="0" xfId="0" applyFill="1"/>
    <xf numFmtId="0" fontId="1" fillId="2" borderId="4" xfId="0" applyFont="1" applyFill="1" applyBorder="1" applyProtection="1">
      <protection locked="0"/>
    </xf>
    <xf numFmtId="2" fontId="0" fillId="0" borderId="0" xfId="0" applyNumberFormat="1" applyFill="1" applyBorder="1" applyAlignment="1" applyProtection="1">
      <alignment horizontal="center" wrapText="1"/>
    </xf>
    <xf numFmtId="171" fontId="0" fillId="0" borderId="0" xfId="0" applyNumberFormat="1" applyBorder="1" applyAlignment="1" applyProtection="1">
      <alignment horizontal="center" wrapText="1"/>
    </xf>
    <xf numFmtId="0" fontId="0" fillId="3" borderId="4" xfId="0" applyFill="1" applyBorder="1" applyProtection="1">
      <protection locked="0"/>
    </xf>
    <xf numFmtId="0" fontId="4" fillId="2" borderId="0" xfId="0" applyFont="1" applyFill="1" applyBorder="1" applyAlignment="1" applyProtection="1">
      <alignment horizontal="center"/>
    </xf>
    <xf numFmtId="0" fontId="4" fillId="2" borderId="0" xfId="0" applyFont="1" applyFill="1" applyBorder="1" applyAlignment="1" applyProtection="1">
      <alignment horizontal="left"/>
    </xf>
    <xf numFmtId="0" fontId="7" fillId="2" borderId="0" xfId="0" applyFont="1" applyFill="1" applyBorder="1" applyAlignment="1" applyProtection="1">
      <alignment horizontal="center"/>
    </xf>
    <xf numFmtId="0" fontId="9" fillId="2" borderId="0" xfId="1" applyFont="1" applyFill="1" applyBorder="1" applyAlignment="1" applyProtection="1">
      <alignment horizontal="center"/>
    </xf>
    <xf numFmtId="166" fontId="0" fillId="2" borderId="0" xfId="0" applyNumberFormat="1" applyFont="1" applyFill="1" applyBorder="1" applyAlignment="1" applyProtection="1">
      <alignment horizontal="left" wrapText="1"/>
    </xf>
    <xf numFmtId="0" fontId="10" fillId="2" borderId="0" xfId="0" applyFont="1" applyFill="1" applyBorder="1" applyAlignment="1" applyProtection="1">
      <alignment horizontal="center" vertical="center" wrapText="1"/>
    </xf>
    <xf numFmtId="0" fontId="0" fillId="2" borderId="0" xfId="0" applyFill="1" applyBorder="1" applyAlignment="1" applyProtection="1">
      <alignment horizontal="center" vertical="center"/>
    </xf>
    <xf numFmtId="0" fontId="0" fillId="2" borderId="0" xfId="0" applyFill="1" applyBorder="1" applyAlignment="1" applyProtection="1">
      <alignment horizontal="center" vertical="center"/>
    </xf>
    <xf numFmtId="0" fontId="0" fillId="2" borderId="0" xfId="0" applyFont="1" applyFill="1" applyBorder="1" applyAlignment="1" applyProtection="1">
      <alignment vertical="top"/>
    </xf>
    <xf numFmtId="164" fontId="0" fillId="10" borderId="4" xfId="0" applyNumberFormat="1" applyFill="1" applyBorder="1" applyAlignment="1" applyProtection="1">
      <alignment horizontal="center" vertical="center"/>
      <protection locked="0"/>
    </xf>
    <xf numFmtId="14" fontId="0" fillId="10" borderId="4" xfId="0" applyNumberFormat="1" applyFill="1" applyBorder="1" applyAlignment="1" applyProtection="1">
      <alignment horizontal="center"/>
      <protection locked="0"/>
    </xf>
    <xf numFmtId="164" fontId="0" fillId="10" borderId="4" xfId="0" applyNumberFormat="1" applyFill="1" applyBorder="1" applyAlignment="1" applyProtection="1">
      <alignment horizontal="center"/>
      <protection locked="0"/>
    </xf>
    <xf numFmtId="168" fontId="0" fillId="0" borderId="5" xfId="0" applyNumberFormat="1" applyFill="1" applyBorder="1" applyProtection="1"/>
    <xf numFmtId="0" fontId="3" fillId="0" borderId="0" xfId="1" applyAlignment="1" applyProtection="1">
      <alignment horizontal="center"/>
      <protection locked="0"/>
    </xf>
    <xf numFmtId="0" fontId="26" fillId="0" borderId="9" xfId="0" applyFont="1" applyBorder="1" applyAlignment="1">
      <alignment vertical="center"/>
    </xf>
    <xf numFmtId="0" fontId="26" fillId="0" borderId="1" xfId="0" applyFont="1" applyBorder="1" applyAlignment="1">
      <alignment vertical="center"/>
    </xf>
    <xf numFmtId="0" fontId="26" fillId="0" borderId="11" xfId="0" applyFont="1" applyBorder="1" applyAlignment="1">
      <alignment vertical="center"/>
    </xf>
    <xf numFmtId="0" fontId="0" fillId="0" borderId="1" xfId="0" applyBorder="1" applyAlignment="1">
      <alignment vertical="top"/>
    </xf>
    <xf numFmtId="0" fontId="0" fillId="0" borderId="11" xfId="0" applyBorder="1" applyAlignment="1">
      <alignment vertical="top"/>
    </xf>
    <xf numFmtId="0" fontId="26" fillId="0" borderId="1" xfId="0" applyFont="1" applyBorder="1" applyAlignment="1">
      <alignment vertical="center" wrapText="1"/>
    </xf>
    <xf numFmtId="0" fontId="26" fillId="0" borderId="11" xfId="0" applyFont="1" applyBorder="1" applyAlignment="1">
      <alignment vertical="center" wrapText="1"/>
    </xf>
    <xf numFmtId="0" fontId="26" fillId="0" borderId="50" xfId="0" applyFont="1" applyBorder="1" applyAlignment="1">
      <alignment vertical="center"/>
    </xf>
    <xf numFmtId="14" fontId="26" fillId="0" borderId="1" xfId="0" applyNumberFormat="1" applyFont="1" applyBorder="1" applyAlignment="1">
      <alignment vertical="center"/>
    </xf>
    <xf numFmtId="0" fontId="31" fillId="2" borderId="0" xfId="0" applyFont="1" applyFill="1" applyBorder="1" applyProtection="1"/>
    <xf numFmtId="0" fontId="26" fillId="0" borderId="0" xfId="0" applyFont="1" applyFill="1" applyBorder="1" applyAlignment="1" applyProtection="1">
      <alignment vertical="center"/>
    </xf>
    <xf numFmtId="164" fontId="0" fillId="3" borderId="19" xfId="0" applyNumberFormat="1" applyFill="1" applyBorder="1" applyAlignment="1" applyProtection="1">
      <protection locked="0"/>
    </xf>
    <xf numFmtId="164" fontId="0" fillId="10" borderId="19" xfId="0" applyNumberFormat="1" applyFill="1" applyBorder="1" applyAlignment="1" applyProtection="1">
      <alignment horizontal="center" vertical="center"/>
      <protection locked="0"/>
    </xf>
    <xf numFmtId="0" fontId="4" fillId="4" borderId="5" xfId="0" applyFont="1" applyFill="1" applyBorder="1" applyAlignment="1" applyProtection="1">
      <alignment horizontal="center" vertical="center"/>
    </xf>
    <xf numFmtId="0" fontId="4" fillId="4" borderId="40" xfId="0" applyFont="1" applyFill="1" applyBorder="1" applyProtection="1"/>
    <xf numFmtId="0" fontId="0" fillId="5" borderId="19" xfId="0" applyFill="1" applyBorder="1" applyProtection="1"/>
    <xf numFmtId="0" fontId="0" fillId="5" borderId="4" xfId="0" applyFill="1" applyBorder="1" applyProtection="1"/>
    <xf numFmtId="0" fontId="0" fillId="5" borderId="32" xfId="0" applyFill="1" applyBorder="1" applyProtection="1"/>
    <xf numFmtId="0" fontId="0" fillId="2" borderId="28" xfId="0" applyFill="1" applyBorder="1" applyProtection="1"/>
    <xf numFmtId="0" fontId="0" fillId="2" borderId="29" xfId="0" applyFill="1" applyBorder="1" applyProtection="1"/>
    <xf numFmtId="0" fontId="0" fillId="2" borderId="30" xfId="0" applyFill="1" applyBorder="1" applyProtection="1"/>
    <xf numFmtId="0" fontId="4" fillId="4" borderId="41" xfId="0" applyFont="1" applyFill="1" applyBorder="1" applyProtection="1"/>
    <xf numFmtId="0" fontId="0" fillId="5" borderId="16" xfId="0" applyFill="1" applyBorder="1" applyProtection="1"/>
    <xf numFmtId="0" fontId="0" fillId="2" borderId="31" xfId="0" applyFill="1" applyBorder="1" applyProtection="1"/>
    <xf numFmtId="0" fontId="0" fillId="2" borderId="4" xfId="0" applyFill="1" applyBorder="1" applyProtection="1"/>
    <xf numFmtId="0" fontId="0" fillId="2" borderId="32" xfId="0" applyFill="1" applyBorder="1" applyProtection="1"/>
    <xf numFmtId="0" fontId="4" fillId="4" borderId="42" xfId="0" applyFont="1" applyFill="1" applyBorder="1" applyProtection="1"/>
    <xf numFmtId="0" fontId="0" fillId="5" borderId="48" xfId="0" applyFill="1" applyBorder="1" applyProtection="1"/>
    <xf numFmtId="0" fontId="0" fillId="5" borderId="33" xfId="0" applyFill="1" applyBorder="1" applyProtection="1"/>
    <xf numFmtId="0" fontId="0" fillId="5" borderId="34" xfId="0" applyFill="1" applyBorder="1" applyProtection="1"/>
    <xf numFmtId="0" fontId="0" fillId="2" borderId="43" xfId="0" applyFill="1" applyBorder="1" applyProtection="1"/>
    <xf numFmtId="0" fontId="0" fillId="2" borderId="12" xfId="0" applyFill="1" applyBorder="1" applyProtection="1"/>
    <xf numFmtId="0" fontId="0" fillId="2" borderId="44" xfId="0" applyFill="1" applyBorder="1" applyProtection="1"/>
    <xf numFmtId="0" fontId="4" fillId="4" borderId="50" xfId="0" applyFont="1" applyFill="1" applyBorder="1" applyAlignment="1" applyProtection="1">
      <alignment horizontal="right"/>
    </xf>
    <xf numFmtId="0" fontId="0" fillId="0" borderId="49" xfId="0" applyBorder="1" applyProtection="1"/>
    <xf numFmtId="0" fontId="0" fillId="0" borderId="45" xfId="0" applyBorder="1" applyProtection="1"/>
    <xf numFmtId="0" fontId="0" fillId="3" borderId="45" xfId="0" applyFill="1" applyBorder="1" applyProtection="1"/>
    <xf numFmtId="0" fontId="0" fillId="3" borderId="46" xfId="0" applyFill="1" applyBorder="1" applyProtection="1"/>
    <xf numFmtId="0" fontId="0" fillId="0" borderId="25" xfId="0" applyBorder="1" applyProtection="1"/>
    <xf numFmtId="0" fontId="0" fillId="0" borderId="26" xfId="0" applyBorder="1" applyProtection="1"/>
    <xf numFmtId="0" fontId="0" fillId="0" borderId="27" xfId="0" applyBorder="1" applyProtection="1"/>
    <xf numFmtId="2" fontId="26" fillId="0" borderId="11" xfId="0" applyNumberFormat="1" applyFont="1" applyBorder="1" applyAlignment="1">
      <alignment vertical="center"/>
    </xf>
    <xf numFmtId="0" fontId="0" fillId="2" borderId="0" xfId="0" applyFill="1" applyBorder="1" applyAlignment="1" applyProtection="1">
      <alignment horizontal="center" vertical="center"/>
    </xf>
    <xf numFmtId="0" fontId="26" fillId="0" borderId="51" xfId="0" applyFont="1" applyBorder="1" applyAlignment="1">
      <alignment vertical="center" wrapText="1"/>
    </xf>
    <xf numFmtId="0" fontId="26" fillId="0" borderId="52" xfId="0" applyFont="1" applyBorder="1" applyAlignment="1">
      <alignment vertical="center" wrapText="1"/>
    </xf>
    <xf numFmtId="0" fontId="26" fillId="0" borderId="50" xfId="0" applyFont="1" applyBorder="1" applyAlignment="1">
      <alignment vertical="center" wrapText="1"/>
    </xf>
    <xf numFmtId="0" fontId="2" fillId="2" borderId="0" xfId="0" applyFont="1" applyFill="1" applyBorder="1" applyAlignment="1" applyProtection="1">
      <alignment horizontal="center" vertical="center" wrapText="1"/>
    </xf>
    <xf numFmtId="164" fontId="0" fillId="3" borderId="4" xfId="0" applyNumberFormat="1" applyFill="1" applyBorder="1" applyAlignment="1" applyProtection="1">
      <alignment horizontal="center"/>
    </xf>
    <xf numFmtId="0" fontId="0" fillId="3" borderId="19" xfId="0" applyFill="1" applyBorder="1" applyAlignment="1" applyProtection="1">
      <alignment horizontal="center" vertical="center"/>
      <protection locked="0"/>
    </xf>
    <xf numFmtId="2" fontId="26" fillId="0" borderId="0" xfId="0" applyNumberFormat="1" applyFont="1" applyBorder="1" applyAlignment="1">
      <alignment vertical="center"/>
    </xf>
    <xf numFmtId="0" fontId="0" fillId="0" borderId="0" xfId="0" applyFill="1" applyBorder="1"/>
    <xf numFmtId="17" fontId="0" fillId="2" borderId="0" xfId="0" applyNumberFormat="1" applyFont="1" applyFill="1" applyBorder="1" applyAlignment="1" applyProtection="1">
      <protection locked="0"/>
    </xf>
    <xf numFmtId="0" fontId="0" fillId="2" borderId="0" xfId="0" applyNumberFormat="1" applyFont="1" applyFill="1" applyBorder="1" applyAlignment="1" applyProtection="1">
      <alignment wrapText="1"/>
    </xf>
    <xf numFmtId="0" fontId="0" fillId="2" borderId="0" xfId="0" applyFont="1" applyFill="1" applyBorder="1" applyAlignment="1" applyProtection="1">
      <alignment wrapText="1"/>
      <protection locked="0"/>
    </xf>
    <xf numFmtId="0" fontId="2" fillId="2" borderId="10" xfId="0" applyFont="1" applyFill="1" applyBorder="1" applyAlignment="1" applyProtection="1"/>
    <xf numFmtId="0" fontId="0" fillId="2" borderId="0" xfId="0" applyFill="1" applyBorder="1" applyAlignment="1" applyProtection="1">
      <alignment vertical="center"/>
    </xf>
    <xf numFmtId="0" fontId="29" fillId="2" borderId="0" xfId="0" applyNumberFormat="1" applyFont="1" applyFill="1" applyBorder="1" applyAlignment="1" applyProtection="1">
      <alignment vertical="center" wrapText="1"/>
    </xf>
    <xf numFmtId="0" fontId="29" fillId="2" borderId="51" xfId="0" applyNumberFormat="1" applyFont="1" applyFill="1" applyBorder="1" applyAlignment="1" applyProtection="1">
      <alignment horizontal="center" vertical="center" wrapText="1"/>
    </xf>
    <xf numFmtId="0" fontId="29" fillId="2" borderId="50" xfId="0" applyNumberFormat="1" applyFont="1" applyFill="1" applyBorder="1" applyAlignment="1" applyProtection="1">
      <alignment horizontal="center" vertical="center" wrapText="1"/>
    </xf>
    <xf numFmtId="0" fontId="1" fillId="0" borderId="15" xfId="0" applyFont="1" applyBorder="1" applyProtection="1"/>
    <xf numFmtId="164" fontId="2" fillId="2" borderId="0" xfId="0" applyNumberFormat="1" applyFont="1" applyFill="1" applyBorder="1" applyAlignment="1" applyProtection="1">
      <alignment vertical="center"/>
    </xf>
    <xf numFmtId="164" fontId="2" fillId="2" borderId="0" xfId="0" applyNumberFormat="1" applyFont="1" applyFill="1" applyBorder="1" applyAlignment="1" applyProtection="1">
      <alignment wrapText="1"/>
      <protection locked="0"/>
    </xf>
    <xf numFmtId="164" fontId="2" fillId="2" borderId="0" xfId="0" applyNumberFormat="1" applyFont="1" applyFill="1" applyBorder="1" applyAlignment="1" applyProtection="1">
      <alignment vertical="center" wrapText="1"/>
    </xf>
    <xf numFmtId="0" fontId="2" fillId="2" borderId="0" xfId="0" applyFont="1" applyFill="1" applyBorder="1" applyAlignment="1" applyProtection="1">
      <alignment vertical="center" wrapText="1"/>
    </xf>
    <xf numFmtId="0" fontId="2" fillId="2" borderId="0" xfId="0" applyFont="1" applyFill="1" applyBorder="1" applyAlignment="1" applyProtection="1"/>
    <xf numFmtId="164" fontId="0" fillId="2" borderId="0" xfId="0" applyNumberFormat="1" applyFont="1" applyFill="1" applyBorder="1" applyAlignment="1" applyProtection="1"/>
    <xf numFmtId="0" fontId="0" fillId="2" borderId="8" xfId="0" applyFill="1" applyBorder="1" applyAlignment="1" applyProtection="1">
      <alignment horizontal="center" vertical="center"/>
    </xf>
    <xf numFmtId="0" fontId="0" fillId="0" borderId="0" xfId="0" applyAlignment="1" applyProtection="1">
      <alignment wrapText="1"/>
    </xf>
    <xf numFmtId="0" fontId="1" fillId="2" borderId="0" xfId="0" applyFont="1" applyFill="1" applyBorder="1" applyAlignment="1" applyProtection="1">
      <alignment wrapText="1"/>
    </xf>
    <xf numFmtId="14" fontId="0" fillId="0" borderId="4" xfId="0" applyNumberFormat="1" applyBorder="1" applyProtection="1"/>
    <xf numFmtId="172" fontId="0" fillId="3" borderId="19" xfId="0" applyNumberFormat="1" applyFill="1" applyBorder="1" applyAlignment="1" applyProtection="1"/>
    <xf numFmtId="172" fontId="0" fillId="10" borderId="4" xfId="0" applyNumberFormat="1" applyFill="1" applyBorder="1" applyAlignment="1" applyProtection="1">
      <protection locked="0"/>
    </xf>
    <xf numFmtId="0" fontId="0" fillId="8" borderId="0" xfId="0" applyFill="1" applyBorder="1" applyProtection="1"/>
    <xf numFmtId="0" fontId="4" fillId="8" borderId="7" xfId="0" applyFont="1" applyFill="1" applyBorder="1" applyProtection="1"/>
    <xf numFmtId="0" fontId="0" fillId="8" borderId="8" xfId="0" applyFill="1" applyBorder="1" applyProtection="1"/>
    <xf numFmtId="0" fontId="0" fillId="8" borderId="2" xfId="0" applyFill="1" applyBorder="1" applyProtection="1"/>
    <xf numFmtId="0" fontId="4" fillId="8" borderId="38" xfId="0" applyFont="1" applyFill="1" applyBorder="1" applyProtection="1"/>
    <xf numFmtId="0" fontId="0" fillId="8" borderId="10" xfId="0" applyFill="1" applyBorder="1" applyAlignment="1" applyProtection="1"/>
    <xf numFmtId="14" fontId="0" fillId="5" borderId="33" xfId="0" applyNumberFormat="1" applyFill="1" applyBorder="1" applyAlignment="1" applyProtection="1">
      <alignment horizontal="right"/>
    </xf>
    <xf numFmtId="0" fontId="0" fillId="2" borderId="0" xfId="0" applyFill="1" applyBorder="1" applyAlignment="1" applyProtection="1">
      <alignment horizontal="center" vertical="center"/>
    </xf>
    <xf numFmtId="0" fontId="2" fillId="2" borderId="0" xfId="0" applyFont="1" applyFill="1" applyBorder="1" applyAlignment="1" applyProtection="1">
      <alignment horizontal="center" vertical="center" wrapText="1"/>
    </xf>
    <xf numFmtId="0" fontId="2" fillId="2" borderId="0" xfId="0" applyFont="1" applyFill="1" applyBorder="1" applyAlignment="1" applyProtection="1">
      <alignment horizontal="center" wrapText="1"/>
    </xf>
    <xf numFmtId="0" fontId="5" fillId="2" borderId="0" xfId="0" applyFont="1" applyFill="1" applyBorder="1" applyAlignment="1" applyProtection="1">
      <alignment horizontal="center" vertical="center"/>
    </xf>
    <xf numFmtId="0" fontId="8" fillId="2" borderId="0" xfId="0" applyFont="1" applyFill="1" applyBorder="1" applyAlignment="1" applyProtection="1">
      <alignment horizontal="center"/>
    </xf>
    <xf numFmtId="0" fontId="2" fillId="8" borderId="0" xfId="0" applyFont="1" applyFill="1" applyAlignment="1" applyProtection="1">
      <alignment horizontal="center" vertical="center" wrapText="1"/>
    </xf>
    <xf numFmtId="0" fontId="0" fillId="3" borderId="4" xfId="0" applyFill="1" applyBorder="1" applyAlignment="1" applyProtection="1">
      <alignment horizontal="center" vertical="center"/>
    </xf>
    <xf numFmtId="10" fontId="26" fillId="0" borderId="4" xfId="0" applyNumberFormat="1" applyFont="1" applyBorder="1" applyAlignment="1">
      <alignment horizontal="center" vertical="center" wrapText="1"/>
    </xf>
    <xf numFmtId="10" fontId="26" fillId="9" borderId="4" xfId="0" applyNumberFormat="1" applyFont="1" applyFill="1" applyBorder="1" applyAlignment="1">
      <alignment horizontal="center" vertical="center" wrapText="1"/>
    </xf>
    <xf numFmtId="0" fontId="0" fillId="4" borderId="58" xfId="0" applyFont="1" applyFill="1" applyBorder="1" applyAlignment="1">
      <alignment horizontal="center" wrapText="1"/>
    </xf>
    <xf numFmtId="10" fontId="0" fillId="4" borderId="58" xfId="0" applyNumberFormat="1" applyFont="1" applyFill="1" applyBorder="1" applyAlignment="1">
      <alignment horizontal="center"/>
    </xf>
    <xf numFmtId="0" fontId="38" fillId="9" borderId="4" xfId="0" applyFont="1" applyFill="1" applyBorder="1" applyAlignment="1">
      <alignment horizontal="center"/>
    </xf>
    <xf numFmtId="0" fontId="38" fillId="0" borderId="4" xfId="0" applyFont="1" applyBorder="1" applyAlignment="1">
      <alignment horizontal="center"/>
    </xf>
    <xf numFmtId="10" fontId="26" fillId="9" borderId="24" xfId="0" applyNumberFormat="1" applyFont="1" applyFill="1" applyBorder="1" applyAlignment="1">
      <alignment horizontal="center" vertical="center" wrapText="1"/>
    </xf>
    <xf numFmtId="0" fontId="38" fillId="9" borderId="18" xfId="0" applyFont="1" applyFill="1" applyBorder="1" applyAlignment="1">
      <alignment horizontal="center" wrapText="1"/>
    </xf>
    <xf numFmtId="0" fontId="0" fillId="0" borderId="50" xfId="0" applyBorder="1" applyAlignment="1">
      <alignment horizontal="center" vertical="center" wrapText="1"/>
    </xf>
    <xf numFmtId="10" fontId="0" fillId="0" borderId="11" xfId="0" applyNumberFormat="1" applyBorder="1" applyAlignment="1">
      <alignment horizontal="center" vertical="center" wrapText="1"/>
    </xf>
    <xf numFmtId="0" fontId="0" fillId="12" borderId="5" xfId="0" applyFill="1" applyBorder="1" applyAlignment="1">
      <alignment horizontal="center" vertical="center" wrapText="1"/>
    </xf>
    <xf numFmtId="10" fontId="0" fillId="12" borderId="6" xfId="0" applyNumberFormat="1" applyFill="1" applyBorder="1" applyAlignment="1">
      <alignment horizontal="center" vertical="center" wrapText="1"/>
    </xf>
    <xf numFmtId="0" fontId="0" fillId="12" borderId="50" xfId="0" applyFill="1" applyBorder="1" applyAlignment="1">
      <alignment horizontal="center" vertical="center" wrapText="1"/>
    </xf>
    <xf numFmtId="10" fontId="0" fillId="12" borderId="11" xfId="0" applyNumberFormat="1" applyFill="1" applyBorder="1" applyAlignment="1">
      <alignment horizontal="center" vertical="center" wrapText="1"/>
    </xf>
    <xf numFmtId="0" fontId="11" fillId="10" borderId="4" xfId="0" applyNumberFormat="1" applyFont="1" applyFill="1" applyBorder="1" applyAlignment="1" applyProtection="1">
      <alignment vertical="center"/>
      <protection locked="0"/>
    </xf>
    <xf numFmtId="0" fontId="11" fillId="10" borderId="4" xfId="0" applyNumberFormat="1" applyFont="1" applyFill="1" applyBorder="1" applyAlignment="1" applyProtection="1">
      <alignment horizontal="left" vertical="center"/>
      <protection locked="0"/>
    </xf>
    <xf numFmtId="4" fontId="11" fillId="10" borderId="4" xfId="0" applyNumberFormat="1" applyFont="1" applyFill="1" applyBorder="1" applyAlignment="1" applyProtection="1">
      <alignment vertical="center"/>
      <protection locked="0"/>
    </xf>
    <xf numFmtId="0" fontId="4" fillId="4" borderId="13" xfId="0" applyFont="1" applyFill="1" applyBorder="1" applyAlignment="1" applyProtection="1">
      <alignment horizontal="center" vertical="center" wrapText="1"/>
    </xf>
    <xf numFmtId="0" fontId="4" fillId="4" borderId="59" xfId="0" applyFont="1" applyFill="1" applyBorder="1" applyAlignment="1" applyProtection="1">
      <alignment horizontal="center" vertical="center" wrapText="1"/>
    </xf>
    <xf numFmtId="0" fontId="0" fillId="2" borderId="0" xfId="0" applyFill="1" applyBorder="1" applyAlignment="1" applyProtection="1">
      <alignment horizontal="center" vertical="center"/>
    </xf>
    <xf numFmtId="0" fontId="2" fillId="2" borderId="0" xfId="0" applyFont="1" applyFill="1" applyBorder="1" applyAlignment="1" applyProtection="1">
      <alignment horizontal="center" wrapText="1"/>
    </xf>
    <xf numFmtId="0" fontId="2" fillId="2" borderId="0" xfId="0" applyFont="1" applyFill="1" applyBorder="1" applyAlignment="1" applyProtection="1">
      <alignment horizontal="center" vertical="center" wrapText="1"/>
    </xf>
    <xf numFmtId="0" fontId="5" fillId="2" borderId="0" xfId="0" applyFont="1" applyFill="1" applyBorder="1" applyAlignment="1" applyProtection="1">
      <alignment horizontal="center" vertical="center"/>
    </xf>
    <xf numFmtId="0" fontId="8" fillId="2" borderId="0" xfId="0" applyFont="1" applyFill="1" applyBorder="1" applyAlignment="1" applyProtection="1">
      <alignment horizontal="center"/>
    </xf>
    <xf numFmtId="0" fontId="9" fillId="2" borderId="0" xfId="1" applyFont="1" applyFill="1" applyBorder="1" applyAlignment="1" applyProtection="1">
      <alignment horizontal="center"/>
    </xf>
    <xf numFmtId="0" fontId="4" fillId="2" borderId="0" xfId="0" applyFont="1" applyFill="1" applyBorder="1" applyAlignment="1" applyProtection="1">
      <alignment horizontal="center"/>
    </xf>
    <xf numFmtId="0" fontId="0" fillId="3" borderId="13" xfId="0" applyFont="1" applyFill="1" applyBorder="1" applyAlignment="1" applyProtection="1">
      <alignment horizontal="center" vertical="center" wrapText="1"/>
      <protection locked="0"/>
    </xf>
    <xf numFmtId="0" fontId="0" fillId="3" borderId="14" xfId="0" applyFont="1" applyFill="1" applyBorder="1" applyAlignment="1" applyProtection="1">
      <alignment horizontal="center" vertical="center" wrapText="1"/>
      <protection locked="0"/>
    </xf>
    <xf numFmtId="0" fontId="0" fillId="3" borderId="6" xfId="0" applyFont="1" applyFill="1" applyBorder="1" applyAlignment="1" applyProtection="1">
      <alignment horizontal="center" vertical="center" wrapText="1"/>
      <protection locked="0"/>
    </xf>
    <xf numFmtId="0" fontId="0" fillId="3" borderId="28" xfId="0" applyFont="1" applyFill="1" applyBorder="1" applyAlignment="1" applyProtection="1">
      <alignment horizontal="center" vertical="top"/>
      <protection locked="0"/>
    </xf>
    <xf numFmtId="0" fontId="0" fillId="3" borderId="29" xfId="0" applyFont="1" applyFill="1" applyBorder="1" applyAlignment="1" applyProtection="1">
      <alignment horizontal="center" vertical="top"/>
      <protection locked="0"/>
    </xf>
    <xf numFmtId="0" fontId="0" fillId="3" borderId="30" xfId="0" applyFont="1" applyFill="1" applyBorder="1" applyAlignment="1" applyProtection="1">
      <alignment horizontal="center" vertical="top"/>
      <protection locked="0"/>
    </xf>
    <xf numFmtId="0" fontId="0" fillId="3" borderId="31" xfId="0" applyFont="1" applyFill="1" applyBorder="1" applyAlignment="1" applyProtection="1">
      <alignment horizontal="center" vertical="top"/>
      <protection locked="0"/>
    </xf>
    <xf numFmtId="0" fontId="0" fillId="3" borderId="4" xfId="0" applyFont="1" applyFill="1" applyBorder="1" applyAlignment="1" applyProtection="1">
      <alignment horizontal="center" vertical="top"/>
      <protection locked="0"/>
    </xf>
    <xf numFmtId="0" fontId="0" fillId="3" borderId="32" xfId="0" applyFont="1" applyFill="1" applyBorder="1" applyAlignment="1" applyProtection="1">
      <alignment horizontal="center" vertical="top"/>
      <protection locked="0"/>
    </xf>
    <xf numFmtId="0" fontId="4" fillId="2" borderId="10" xfId="0" applyFont="1" applyFill="1" applyBorder="1" applyAlignment="1" applyProtection="1">
      <alignment horizontal="center"/>
    </xf>
    <xf numFmtId="0" fontId="7" fillId="2" borderId="0" xfId="0" applyFont="1" applyFill="1" applyBorder="1" applyAlignment="1" applyProtection="1">
      <alignment horizontal="center"/>
    </xf>
    <xf numFmtId="0" fontId="4" fillId="5" borderId="4" xfId="0" applyFont="1" applyFill="1" applyBorder="1" applyAlignment="1" applyProtection="1">
      <alignment horizontal="center" vertical="center" wrapText="1"/>
    </xf>
    <xf numFmtId="0" fontId="0" fillId="3" borderId="25" xfId="0" applyFont="1" applyFill="1" applyBorder="1" applyAlignment="1" applyProtection="1">
      <alignment horizontal="center" wrapText="1"/>
      <protection locked="0"/>
    </xf>
    <xf numFmtId="0" fontId="0" fillId="3" borderId="26" xfId="0" applyFont="1" applyFill="1" applyBorder="1" applyAlignment="1" applyProtection="1">
      <alignment horizontal="center" wrapText="1"/>
      <protection locked="0"/>
    </xf>
    <xf numFmtId="0" fontId="0" fillId="3" borderId="27" xfId="0" applyFont="1" applyFill="1" applyBorder="1" applyAlignment="1" applyProtection="1">
      <alignment horizontal="center" wrapText="1"/>
      <protection locked="0"/>
    </xf>
    <xf numFmtId="0" fontId="3" fillId="3" borderId="25" xfId="1" applyFill="1" applyBorder="1" applyAlignment="1" applyProtection="1">
      <alignment horizontal="center" wrapText="1"/>
      <protection locked="0"/>
    </xf>
    <xf numFmtId="0" fontId="3" fillId="3" borderId="26" xfId="1" applyFill="1" applyBorder="1" applyAlignment="1" applyProtection="1">
      <alignment horizontal="center" wrapText="1"/>
      <protection locked="0"/>
    </xf>
    <xf numFmtId="0" fontId="3" fillId="3" borderId="27" xfId="1" applyFill="1" applyBorder="1" applyAlignment="1" applyProtection="1">
      <alignment horizontal="center" wrapText="1"/>
      <protection locked="0"/>
    </xf>
    <xf numFmtId="0" fontId="4" fillId="5" borderId="4" xfId="0" applyFont="1" applyFill="1" applyBorder="1" applyAlignment="1" applyProtection="1">
      <alignment horizontal="center" vertical="center"/>
    </xf>
    <xf numFmtId="0" fontId="4" fillId="5" borderId="12" xfId="0" applyFont="1" applyFill="1" applyBorder="1" applyAlignment="1" applyProtection="1">
      <alignment horizontal="center" vertical="center" wrapText="1"/>
    </xf>
    <xf numFmtId="0" fontId="4" fillId="5" borderId="19" xfId="0" applyFont="1" applyFill="1" applyBorder="1" applyAlignment="1" applyProtection="1">
      <alignment horizontal="center" vertical="center" wrapText="1"/>
    </xf>
    <xf numFmtId="0" fontId="10" fillId="2" borderId="0" xfId="0" applyFont="1" applyFill="1" applyBorder="1" applyAlignment="1" applyProtection="1">
      <alignment horizontal="center" vertical="center" wrapText="1"/>
    </xf>
    <xf numFmtId="49" fontId="4" fillId="5" borderId="4" xfId="0" applyNumberFormat="1" applyFont="1" applyFill="1" applyBorder="1" applyAlignment="1" applyProtection="1">
      <alignment horizontal="center" vertical="center" wrapText="1"/>
    </xf>
    <xf numFmtId="0" fontId="4" fillId="5" borderId="15" xfId="0" applyFont="1" applyFill="1" applyBorder="1" applyAlignment="1" applyProtection="1">
      <alignment horizontal="center" vertical="center" wrapText="1"/>
    </xf>
    <xf numFmtId="49" fontId="4" fillId="5" borderId="55" xfId="0" applyNumberFormat="1" applyFont="1" applyFill="1" applyBorder="1" applyAlignment="1" applyProtection="1">
      <alignment horizontal="center" vertical="center" wrapText="1"/>
    </xf>
    <xf numFmtId="49" fontId="4" fillId="5" borderId="34" xfId="0" applyNumberFormat="1" applyFont="1" applyFill="1" applyBorder="1" applyAlignment="1" applyProtection="1">
      <alignment horizontal="center" vertical="center" wrapText="1"/>
    </xf>
    <xf numFmtId="0" fontId="4" fillId="2" borderId="0" xfId="0" applyFont="1" applyFill="1" applyBorder="1" applyAlignment="1" applyProtection="1">
      <alignment horizontal="center" vertical="center" wrapText="1"/>
    </xf>
    <xf numFmtId="0" fontId="31" fillId="2" borderId="0" xfId="0" applyFont="1" applyFill="1" applyAlignment="1" applyProtection="1">
      <alignment horizontal="center" vertical="center" wrapText="1"/>
    </xf>
    <xf numFmtId="0" fontId="32" fillId="11" borderId="13" xfId="0" applyFont="1" applyFill="1" applyBorder="1" applyAlignment="1" applyProtection="1">
      <alignment horizontal="center"/>
    </xf>
    <xf numFmtId="0" fontId="32" fillId="11" borderId="14" xfId="0" applyFont="1" applyFill="1" applyBorder="1" applyAlignment="1" applyProtection="1">
      <alignment horizontal="center"/>
    </xf>
    <xf numFmtId="0" fontId="32" fillId="11" borderId="6" xfId="0" applyFont="1" applyFill="1" applyBorder="1" applyAlignment="1" applyProtection="1">
      <alignment horizontal="center"/>
    </xf>
    <xf numFmtId="0" fontId="2" fillId="5" borderId="56" xfId="0" applyFont="1" applyFill="1" applyBorder="1" applyAlignment="1" applyProtection="1">
      <alignment horizontal="center" vertical="center" wrapText="1"/>
    </xf>
    <xf numFmtId="0" fontId="2" fillId="5" borderId="53" xfId="0" applyFont="1" applyFill="1" applyBorder="1" applyAlignment="1" applyProtection="1">
      <alignment horizontal="center" vertical="center" wrapText="1"/>
    </xf>
    <xf numFmtId="0" fontId="26" fillId="0" borderId="51" xfId="0" applyFont="1" applyBorder="1" applyAlignment="1">
      <alignment horizontal="center" vertical="center" wrapText="1"/>
    </xf>
    <xf numFmtId="0" fontId="26" fillId="0" borderId="52" xfId="0" applyFont="1" applyBorder="1" applyAlignment="1">
      <alignment horizontal="center" vertical="center" wrapText="1"/>
    </xf>
    <xf numFmtId="0" fontId="4" fillId="5" borderId="54" xfId="0" applyFont="1" applyFill="1" applyBorder="1" applyAlignment="1" applyProtection="1">
      <alignment horizontal="center" vertical="center" wrapText="1"/>
    </xf>
    <xf numFmtId="0" fontId="4" fillId="5" borderId="45" xfId="0" applyFont="1" applyFill="1" applyBorder="1" applyAlignment="1" applyProtection="1">
      <alignment horizontal="center" vertical="center" wrapText="1"/>
    </xf>
    <xf numFmtId="49" fontId="4" fillId="5" borderId="18" xfId="0" applyNumberFormat="1" applyFont="1" applyFill="1" applyBorder="1" applyAlignment="1" applyProtection="1">
      <alignment horizontal="center" vertical="center" wrapText="1"/>
    </xf>
    <xf numFmtId="49" fontId="4" fillId="5" borderId="23" xfId="0" applyNumberFormat="1" applyFont="1" applyFill="1" applyBorder="1" applyAlignment="1" applyProtection="1">
      <alignment horizontal="center" vertical="center" wrapText="1"/>
    </xf>
    <xf numFmtId="0" fontId="0" fillId="2" borderId="0" xfId="0" applyFill="1" applyBorder="1" applyAlignment="1" applyProtection="1">
      <alignment horizontal="center" vertical="center"/>
    </xf>
    <xf numFmtId="0" fontId="2" fillId="2" borderId="0" xfId="0" applyFont="1" applyFill="1" applyBorder="1" applyAlignment="1" applyProtection="1">
      <alignment horizontal="center"/>
    </xf>
    <xf numFmtId="49" fontId="0" fillId="3" borderId="13" xfId="0" applyNumberFormat="1" applyFill="1" applyBorder="1" applyAlignment="1" applyProtection="1">
      <alignment horizontal="center"/>
      <protection locked="0"/>
    </xf>
    <xf numFmtId="49" fontId="0" fillId="3" borderId="14" xfId="0" applyNumberFormat="1" applyFill="1" applyBorder="1" applyAlignment="1" applyProtection="1">
      <alignment horizontal="center"/>
      <protection locked="0"/>
    </xf>
    <xf numFmtId="49" fontId="0" fillId="3" borderId="6" xfId="0" applyNumberFormat="1" applyFill="1" applyBorder="1" applyAlignment="1" applyProtection="1">
      <alignment horizontal="center"/>
      <protection locked="0"/>
    </xf>
    <xf numFmtId="0" fontId="2" fillId="3" borderId="7" xfId="0" applyFont="1" applyFill="1" applyBorder="1" applyAlignment="1" applyProtection="1">
      <alignment horizontal="center" vertical="center" wrapText="1"/>
    </xf>
    <xf numFmtId="0" fontId="2" fillId="3" borderId="8" xfId="0" applyFont="1" applyFill="1" applyBorder="1" applyAlignment="1" applyProtection="1">
      <alignment horizontal="center" vertical="center" wrapText="1"/>
    </xf>
    <xf numFmtId="0" fontId="2" fillId="3" borderId="9" xfId="0" applyFont="1" applyFill="1" applyBorder="1" applyAlignment="1" applyProtection="1">
      <alignment horizontal="center" vertical="center" wrapText="1"/>
    </xf>
    <xf numFmtId="0" fontId="2" fillId="3" borderId="2" xfId="0" applyFont="1" applyFill="1" applyBorder="1" applyAlignment="1" applyProtection="1">
      <alignment horizontal="center" vertical="center" wrapText="1"/>
    </xf>
    <xf numFmtId="0" fontId="2" fillId="3" borderId="0" xfId="0" applyFont="1" applyFill="1" applyBorder="1" applyAlignment="1" applyProtection="1">
      <alignment horizontal="center" vertical="center" wrapText="1"/>
    </xf>
    <xf numFmtId="0" fontId="2" fillId="3" borderId="1" xfId="0" applyFont="1" applyFill="1" applyBorder="1" applyAlignment="1" applyProtection="1">
      <alignment horizontal="center" vertical="center" wrapText="1"/>
    </xf>
    <xf numFmtId="0" fontId="2" fillId="3" borderId="3" xfId="0" applyFont="1" applyFill="1" applyBorder="1" applyAlignment="1" applyProtection="1">
      <alignment horizontal="center" vertical="center" wrapText="1"/>
    </xf>
    <xf numFmtId="0" fontId="2" fillId="3" borderId="10" xfId="0" applyFont="1" applyFill="1" applyBorder="1" applyAlignment="1" applyProtection="1">
      <alignment horizontal="center" vertical="center" wrapText="1"/>
    </xf>
    <xf numFmtId="0" fontId="2" fillId="3" borderId="11" xfId="0" applyFont="1" applyFill="1" applyBorder="1" applyAlignment="1" applyProtection="1">
      <alignment horizontal="center" vertical="center" wrapText="1"/>
    </xf>
    <xf numFmtId="0" fontId="4" fillId="5" borderId="23" xfId="0" applyFont="1" applyFill="1" applyBorder="1" applyAlignment="1" applyProtection="1">
      <alignment horizontal="center" vertical="center" wrapText="1"/>
    </xf>
    <xf numFmtId="0" fontId="4" fillId="5" borderId="48" xfId="0" applyFont="1" applyFill="1" applyBorder="1" applyAlignment="1" applyProtection="1">
      <alignment horizontal="center" vertical="center" wrapText="1"/>
    </xf>
    <xf numFmtId="49" fontId="4" fillId="5" borderId="12" xfId="0" applyNumberFormat="1" applyFont="1" applyFill="1" applyBorder="1" applyAlignment="1" applyProtection="1">
      <alignment horizontal="center" vertical="center" wrapText="1"/>
    </xf>
    <xf numFmtId="49" fontId="4" fillId="5" borderId="19" xfId="0" applyNumberFormat="1" applyFont="1" applyFill="1" applyBorder="1" applyAlignment="1" applyProtection="1">
      <alignment horizontal="center" vertical="center" wrapText="1"/>
    </xf>
    <xf numFmtId="17" fontId="0" fillId="3" borderId="13" xfId="0" applyNumberFormat="1" applyFont="1" applyFill="1" applyBorder="1" applyAlignment="1" applyProtection="1">
      <alignment horizontal="center"/>
      <protection locked="0"/>
    </xf>
    <xf numFmtId="17" fontId="0" fillId="3" borderId="6" xfId="0" applyNumberFormat="1" applyFont="1" applyFill="1" applyBorder="1" applyAlignment="1" applyProtection="1">
      <alignment horizontal="center"/>
      <protection locked="0"/>
    </xf>
    <xf numFmtId="0" fontId="35" fillId="3" borderId="7" xfId="0" applyFont="1" applyFill="1" applyBorder="1" applyAlignment="1" applyProtection="1">
      <alignment horizontal="center" vertical="center" wrapText="1"/>
    </xf>
    <xf numFmtId="0" fontId="35" fillId="3" borderId="9" xfId="0" applyFont="1" applyFill="1" applyBorder="1" applyAlignment="1" applyProtection="1">
      <alignment horizontal="center" vertical="center" wrapText="1"/>
    </xf>
    <xf numFmtId="0" fontId="35" fillId="3" borderId="2" xfId="0" applyFont="1" applyFill="1" applyBorder="1" applyAlignment="1" applyProtection="1">
      <alignment horizontal="center" vertical="center" wrapText="1"/>
    </xf>
    <xf numFmtId="0" fontId="35" fillId="3" borderId="1" xfId="0" applyFont="1" applyFill="1" applyBorder="1" applyAlignment="1" applyProtection="1">
      <alignment horizontal="center" vertical="center" wrapText="1"/>
    </xf>
    <xf numFmtId="0" fontId="35" fillId="3" borderId="3" xfId="0" applyFont="1" applyFill="1" applyBorder="1" applyAlignment="1" applyProtection="1">
      <alignment horizontal="center" vertical="center" wrapText="1"/>
    </xf>
    <xf numFmtId="0" fontId="35" fillId="3" borderId="11" xfId="0" applyFont="1" applyFill="1" applyBorder="1" applyAlignment="1" applyProtection="1">
      <alignment horizontal="center" vertical="center" wrapText="1"/>
    </xf>
    <xf numFmtId="0" fontId="0" fillId="3" borderId="13" xfId="0" applyFont="1" applyFill="1" applyBorder="1" applyAlignment="1" applyProtection="1">
      <alignment horizontal="center" wrapText="1"/>
      <protection locked="0"/>
    </xf>
    <xf numFmtId="0" fontId="0" fillId="3" borderId="14" xfId="0" applyFont="1" applyFill="1" applyBorder="1" applyAlignment="1" applyProtection="1">
      <alignment horizontal="center" wrapText="1"/>
      <protection locked="0"/>
    </xf>
    <xf numFmtId="0" fontId="0" fillId="3" borderId="6" xfId="0" applyFont="1" applyFill="1" applyBorder="1" applyAlignment="1" applyProtection="1">
      <alignment horizontal="center" wrapText="1"/>
      <protection locked="0"/>
    </xf>
    <xf numFmtId="0" fontId="0" fillId="3" borderId="13" xfId="0" applyFont="1" applyFill="1" applyBorder="1" applyAlignment="1" applyProtection="1">
      <alignment horizontal="center" wrapText="1"/>
    </xf>
    <xf numFmtId="0" fontId="0" fillId="3" borderId="14" xfId="0" applyFont="1" applyFill="1" applyBorder="1" applyAlignment="1" applyProtection="1">
      <alignment horizontal="center" wrapText="1"/>
    </xf>
    <xf numFmtId="0" fontId="0" fillId="3" borderId="6" xfId="0" applyFont="1" applyFill="1" applyBorder="1" applyAlignment="1" applyProtection="1">
      <alignment horizontal="center" wrapText="1"/>
    </xf>
    <xf numFmtId="0" fontId="0" fillId="3" borderId="7" xfId="0" applyFont="1" applyFill="1" applyBorder="1" applyAlignment="1" applyProtection="1">
      <alignment horizontal="center" vertical="center" wrapText="1"/>
    </xf>
    <xf numFmtId="0" fontId="0" fillId="3" borderId="8" xfId="0" applyFont="1" applyFill="1" applyBorder="1" applyAlignment="1" applyProtection="1">
      <alignment horizontal="center" vertical="center" wrapText="1"/>
    </xf>
    <xf numFmtId="0" fontId="0" fillId="3" borderId="9" xfId="0" applyFont="1" applyFill="1" applyBorder="1" applyAlignment="1" applyProtection="1">
      <alignment horizontal="center" vertical="center" wrapText="1"/>
    </xf>
    <xf numFmtId="0" fontId="0" fillId="3" borderId="2"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0" fillId="3" borderId="1" xfId="0" applyFont="1" applyFill="1" applyBorder="1" applyAlignment="1" applyProtection="1">
      <alignment horizontal="center" vertical="center" wrapText="1"/>
    </xf>
    <xf numFmtId="0" fontId="0" fillId="3" borderId="3" xfId="0" applyFont="1" applyFill="1" applyBorder="1" applyAlignment="1" applyProtection="1">
      <alignment horizontal="center" vertical="center" wrapText="1"/>
    </xf>
    <xf numFmtId="0" fontId="0" fillId="3" borderId="10" xfId="0" applyFont="1" applyFill="1" applyBorder="1" applyAlignment="1" applyProtection="1">
      <alignment horizontal="center" vertical="center" wrapText="1"/>
    </xf>
    <xf numFmtId="0" fontId="0" fillId="3" borderId="11" xfId="0" applyFont="1" applyFill="1" applyBorder="1" applyAlignment="1" applyProtection="1">
      <alignment horizontal="center" vertical="center" wrapText="1"/>
    </xf>
    <xf numFmtId="164" fontId="0" fillId="2" borderId="0" xfId="0" applyNumberFormat="1" applyFont="1" applyFill="1" applyBorder="1" applyAlignment="1" applyProtection="1">
      <alignment horizontal="center"/>
    </xf>
    <xf numFmtId="0" fontId="8" fillId="2" borderId="0" xfId="0" applyFont="1" applyFill="1" applyBorder="1" applyAlignment="1" applyProtection="1">
      <alignment horizontal="center"/>
    </xf>
    <xf numFmtId="164" fontId="1" fillId="2" borderId="0" xfId="0" applyNumberFormat="1" applyFont="1" applyFill="1" applyBorder="1" applyAlignment="1" applyProtection="1">
      <alignment horizontal="center"/>
    </xf>
    <xf numFmtId="0" fontId="2" fillId="2" borderId="0" xfId="0" applyFont="1" applyFill="1" applyBorder="1" applyAlignment="1" applyProtection="1">
      <alignment horizontal="center" wrapText="1"/>
    </xf>
    <xf numFmtId="164" fontId="2" fillId="2" borderId="0" xfId="0" applyNumberFormat="1"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6" fillId="2" borderId="0" xfId="0" applyFont="1" applyFill="1" applyBorder="1" applyAlignment="1" applyProtection="1">
      <alignment horizontal="center"/>
    </xf>
    <xf numFmtId="164" fontId="0" fillId="0" borderId="13" xfId="0" applyNumberFormat="1" applyFont="1" applyFill="1" applyBorder="1" applyAlignment="1" applyProtection="1">
      <alignment horizontal="center"/>
    </xf>
    <xf numFmtId="164" fontId="0" fillId="0" borderId="6" xfId="0" applyNumberFormat="1" applyFont="1" applyFill="1" applyBorder="1" applyAlignment="1" applyProtection="1">
      <alignment horizontal="center"/>
    </xf>
    <xf numFmtId="0" fontId="4" fillId="4" borderId="15" xfId="0" applyFont="1" applyFill="1" applyBorder="1" applyAlignment="1" applyProtection="1">
      <alignment horizontal="center" vertical="center"/>
    </xf>
    <xf numFmtId="0" fontId="4" fillId="4" borderId="16" xfId="0" applyFont="1" applyFill="1" applyBorder="1" applyAlignment="1" applyProtection="1">
      <alignment horizontal="center" vertical="center"/>
    </xf>
    <xf numFmtId="0" fontId="10" fillId="2" borderId="0" xfId="0" applyFont="1" applyFill="1" applyBorder="1" applyAlignment="1" applyProtection="1">
      <alignment horizontal="center"/>
    </xf>
    <xf numFmtId="0" fontId="2" fillId="2" borderId="10" xfId="0" applyFont="1" applyFill="1" applyBorder="1" applyAlignment="1" applyProtection="1">
      <alignment horizontal="center" wrapText="1"/>
    </xf>
    <xf numFmtId="0" fontId="5" fillId="2" borderId="0" xfId="0" applyFont="1" applyFill="1" applyBorder="1" applyAlignment="1" applyProtection="1">
      <alignment horizontal="center" vertical="center"/>
    </xf>
    <xf numFmtId="0" fontId="37" fillId="2" borderId="0" xfId="0" applyFont="1" applyFill="1" applyBorder="1" applyAlignment="1" applyProtection="1">
      <alignment horizontal="center" vertical="center" wrapText="1"/>
    </xf>
    <xf numFmtId="0" fontId="9" fillId="2" borderId="0" xfId="1" applyFont="1" applyFill="1" applyBorder="1" applyAlignment="1" applyProtection="1">
      <alignment horizontal="center" vertical="center" wrapText="1"/>
    </xf>
    <xf numFmtId="168" fontId="29" fillId="0" borderId="51" xfId="0" applyNumberFormat="1" applyFont="1" applyFill="1" applyBorder="1" applyAlignment="1" applyProtection="1">
      <alignment horizontal="center" vertical="center" wrapText="1"/>
    </xf>
    <xf numFmtId="168" fontId="29" fillId="0" borderId="50" xfId="0" applyNumberFormat="1" applyFont="1" applyFill="1" applyBorder="1" applyAlignment="1" applyProtection="1">
      <alignment horizontal="center" vertical="center" wrapText="1"/>
    </xf>
    <xf numFmtId="0" fontId="0" fillId="2" borderId="10" xfId="0" applyNumberFormat="1" applyFont="1" applyFill="1" applyBorder="1" applyAlignment="1" applyProtection="1">
      <alignment horizontal="right" vertical="center" wrapText="1"/>
    </xf>
    <xf numFmtId="0" fontId="0" fillId="2" borderId="7" xfId="0" applyFill="1" applyBorder="1" applyAlignment="1" applyProtection="1">
      <alignment horizontal="center" vertical="center"/>
    </xf>
    <xf numFmtId="0" fontId="0" fillId="2" borderId="8" xfId="0" applyFill="1" applyBorder="1" applyAlignment="1" applyProtection="1">
      <alignment horizontal="center" vertical="center"/>
    </xf>
    <xf numFmtId="0" fontId="0" fillId="2" borderId="3" xfId="0" applyFill="1" applyBorder="1" applyAlignment="1" applyProtection="1">
      <alignment horizontal="center" vertical="center"/>
    </xf>
    <xf numFmtId="0" fontId="0" fillId="2" borderId="10" xfId="0" applyFill="1" applyBorder="1" applyAlignment="1" applyProtection="1">
      <alignment horizontal="center" vertical="center"/>
    </xf>
    <xf numFmtId="0" fontId="0" fillId="2" borderId="8" xfId="0" applyFill="1" applyBorder="1" applyAlignment="1" applyProtection="1">
      <alignment horizontal="center"/>
    </xf>
    <xf numFmtId="0" fontId="0" fillId="2" borderId="10" xfId="0" applyFill="1" applyBorder="1" applyAlignment="1" applyProtection="1">
      <alignment horizontal="center"/>
    </xf>
    <xf numFmtId="168" fontId="0" fillId="0" borderId="51" xfId="0" applyNumberFormat="1" applyFill="1" applyBorder="1" applyAlignment="1" applyProtection="1">
      <alignment horizontal="center" vertical="center" wrapText="1"/>
    </xf>
    <xf numFmtId="0" fontId="0" fillId="0" borderId="50" xfId="0" applyFill="1" applyBorder="1" applyAlignment="1" applyProtection="1">
      <alignment horizontal="center" vertical="center" wrapText="1"/>
    </xf>
    <xf numFmtId="168" fontId="0" fillId="0" borderId="50" xfId="0" applyNumberFormat="1" applyFill="1" applyBorder="1" applyAlignment="1" applyProtection="1">
      <alignment horizontal="center" vertical="center" wrapText="1"/>
    </xf>
    <xf numFmtId="0" fontId="0" fillId="2" borderId="9" xfId="0" applyFill="1" applyBorder="1" applyAlignment="1" applyProtection="1">
      <alignment horizontal="center" vertical="center"/>
    </xf>
    <xf numFmtId="0" fontId="0" fillId="2" borderId="11" xfId="0" applyFill="1" applyBorder="1" applyAlignment="1" applyProtection="1">
      <alignment horizontal="center" vertical="center"/>
    </xf>
    <xf numFmtId="0" fontId="4" fillId="6" borderId="7" xfId="0" applyFont="1" applyFill="1" applyBorder="1" applyAlignment="1" applyProtection="1">
      <alignment horizontal="center" vertical="center" wrapText="1"/>
      <protection locked="0"/>
    </xf>
    <xf numFmtId="0" fontId="4" fillId="6" borderId="8" xfId="0" applyFont="1" applyFill="1" applyBorder="1" applyAlignment="1" applyProtection="1">
      <alignment horizontal="center" vertical="center" wrapText="1"/>
      <protection locked="0"/>
    </xf>
    <xf numFmtId="0" fontId="4" fillId="6" borderId="9" xfId="0" applyFont="1" applyFill="1" applyBorder="1" applyAlignment="1" applyProtection="1">
      <alignment horizontal="center" vertical="center" wrapText="1"/>
      <protection locked="0"/>
    </xf>
    <xf numFmtId="0" fontId="4" fillId="6" borderId="2" xfId="0" applyFont="1" applyFill="1" applyBorder="1" applyAlignment="1" applyProtection="1">
      <alignment horizontal="center" vertical="center" wrapText="1"/>
      <protection locked="0"/>
    </xf>
    <xf numFmtId="0" fontId="4" fillId="6" borderId="0" xfId="0" applyFont="1" applyFill="1" applyBorder="1" applyAlignment="1" applyProtection="1">
      <alignment horizontal="center" vertical="center" wrapText="1"/>
      <protection locked="0"/>
    </xf>
    <xf numFmtId="0" fontId="4" fillId="6" borderId="1" xfId="0" applyFont="1" applyFill="1" applyBorder="1" applyAlignment="1" applyProtection="1">
      <alignment horizontal="center" vertical="center" wrapText="1"/>
      <protection locked="0"/>
    </xf>
    <xf numFmtId="0" fontId="4" fillId="6" borderId="3" xfId="0" applyFont="1" applyFill="1" applyBorder="1" applyAlignment="1" applyProtection="1">
      <alignment horizontal="center" vertical="center" wrapText="1"/>
      <protection locked="0"/>
    </xf>
    <xf numFmtId="0" fontId="4" fillId="6" borderId="10" xfId="0" applyFont="1" applyFill="1" applyBorder="1" applyAlignment="1" applyProtection="1">
      <alignment horizontal="center" vertical="center" wrapText="1"/>
      <protection locked="0"/>
    </xf>
    <xf numFmtId="0" fontId="4" fillId="6" borderId="11" xfId="0" applyFont="1" applyFill="1" applyBorder="1" applyAlignment="1" applyProtection="1">
      <alignment horizontal="center" vertical="center" wrapText="1"/>
      <protection locked="0"/>
    </xf>
    <xf numFmtId="0" fontId="36" fillId="2" borderId="13" xfId="0" applyNumberFormat="1" applyFont="1" applyFill="1" applyBorder="1" applyAlignment="1" applyProtection="1">
      <alignment horizontal="center" vertical="center" wrapText="1"/>
    </xf>
    <xf numFmtId="0" fontId="36" fillId="2" borderId="14" xfId="0" applyNumberFormat="1" applyFont="1" applyFill="1" applyBorder="1" applyAlignment="1" applyProtection="1">
      <alignment horizontal="center" vertical="center" wrapText="1"/>
    </xf>
    <xf numFmtId="0" fontId="36" fillId="2" borderId="6" xfId="0" applyNumberFormat="1" applyFont="1" applyFill="1" applyBorder="1" applyAlignment="1" applyProtection="1">
      <alignment horizontal="center" vertical="center" wrapText="1"/>
    </xf>
    <xf numFmtId="0" fontId="29" fillId="2" borderId="7" xfId="0" applyNumberFormat="1" applyFont="1" applyFill="1" applyBorder="1" applyAlignment="1" applyProtection="1">
      <alignment horizontal="center" vertical="center" wrapText="1"/>
    </xf>
    <xf numFmtId="0" fontId="29" fillId="2" borderId="8" xfId="0" applyNumberFormat="1" applyFont="1" applyFill="1" applyBorder="1" applyAlignment="1" applyProtection="1">
      <alignment horizontal="center" vertical="center" wrapText="1"/>
    </xf>
    <xf numFmtId="0" fontId="29" fillId="2" borderId="9" xfId="0" applyNumberFormat="1" applyFont="1" applyFill="1" applyBorder="1" applyAlignment="1" applyProtection="1">
      <alignment horizontal="center" vertical="center" wrapText="1"/>
    </xf>
    <xf numFmtId="0" fontId="29" fillId="2" borderId="2" xfId="0" applyNumberFormat="1" applyFont="1" applyFill="1" applyBorder="1" applyAlignment="1" applyProtection="1">
      <alignment horizontal="center" vertical="center" wrapText="1"/>
    </xf>
    <xf numFmtId="0" fontId="29" fillId="2" borderId="0"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center" vertical="center" wrapText="1"/>
    </xf>
    <xf numFmtId="0" fontId="29" fillId="2" borderId="3" xfId="0"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29" fillId="2" borderId="11" xfId="0" applyNumberFormat="1" applyFont="1" applyFill="1" applyBorder="1" applyAlignment="1" applyProtection="1">
      <alignment horizontal="center" vertical="center" wrapText="1"/>
    </xf>
    <xf numFmtId="0" fontId="0" fillId="3" borderId="7" xfId="0" applyFont="1" applyFill="1" applyBorder="1" applyAlignment="1" applyProtection="1">
      <alignment horizontal="center" vertical="top"/>
    </xf>
    <xf numFmtId="0" fontId="0" fillId="3" borderId="8" xfId="0" applyFont="1" applyFill="1" applyBorder="1" applyAlignment="1" applyProtection="1">
      <alignment horizontal="center" vertical="top"/>
    </xf>
    <xf numFmtId="0" fontId="0" fillId="3" borderId="9" xfId="0" applyFont="1" applyFill="1" applyBorder="1" applyAlignment="1" applyProtection="1">
      <alignment horizontal="center" vertical="top"/>
    </xf>
    <xf numFmtId="0" fontId="0" fillId="3" borderId="2" xfId="0" applyFont="1" applyFill="1" applyBorder="1" applyAlignment="1" applyProtection="1">
      <alignment horizontal="center" vertical="top"/>
    </xf>
    <xf numFmtId="0" fontId="0" fillId="3" borderId="0" xfId="0" applyFont="1" applyFill="1" applyBorder="1" applyAlignment="1" applyProtection="1">
      <alignment horizontal="center" vertical="top"/>
    </xf>
    <xf numFmtId="0" fontId="0" fillId="3" borderId="1" xfId="0" applyFont="1" applyFill="1" applyBorder="1" applyAlignment="1" applyProtection="1">
      <alignment horizontal="center" vertical="top"/>
    </xf>
    <xf numFmtId="0" fontId="10" fillId="2" borderId="8" xfId="0" applyFont="1" applyFill="1" applyBorder="1" applyAlignment="1" applyProtection="1">
      <alignment horizontal="center"/>
    </xf>
    <xf numFmtId="0" fontId="27" fillId="2" borderId="10" xfId="0" applyFont="1" applyFill="1" applyBorder="1" applyAlignment="1" applyProtection="1">
      <alignment horizontal="center"/>
    </xf>
    <xf numFmtId="49" fontId="0" fillId="3" borderId="13" xfId="0" applyNumberFormat="1" applyFont="1" applyFill="1" applyBorder="1" applyAlignment="1" applyProtection="1">
      <alignment horizontal="center" wrapText="1"/>
    </xf>
    <xf numFmtId="0" fontId="0" fillId="3" borderId="14" xfId="0" applyNumberFormat="1" applyFont="1" applyFill="1" applyBorder="1" applyAlignment="1" applyProtection="1">
      <alignment horizontal="center" wrapText="1"/>
    </xf>
    <xf numFmtId="0" fontId="0" fillId="3" borderId="6" xfId="0" applyNumberFormat="1" applyFont="1" applyFill="1" applyBorder="1" applyAlignment="1" applyProtection="1">
      <alignment horizontal="center" wrapText="1"/>
    </xf>
    <xf numFmtId="166" fontId="0" fillId="3" borderId="13" xfId="0" applyNumberFormat="1" applyFont="1" applyFill="1" applyBorder="1" applyAlignment="1" applyProtection="1">
      <alignment horizontal="center" wrapText="1"/>
      <protection locked="0"/>
    </xf>
    <xf numFmtId="166" fontId="0" fillId="3" borderId="14" xfId="0" applyNumberFormat="1" applyFont="1" applyFill="1" applyBorder="1" applyAlignment="1" applyProtection="1">
      <alignment horizontal="center" wrapText="1"/>
      <protection locked="0"/>
    </xf>
    <xf numFmtId="166" fontId="0" fillId="3" borderId="6" xfId="0" applyNumberFormat="1" applyFont="1" applyFill="1" applyBorder="1" applyAlignment="1" applyProtection="1">
      <alignment horizontal="center" wrapText="1"/>
      <protection locked="0"/>
    </xf>
    <xf numFmtId="0" fontId="0" fillId="3" borderId="3" xfId="0" applyFont="1" applyFill="1" applyBorder="1" applyAlignment="1" applyProtection="1">
      <alignment horizontal="center" vertical="top"/>
    </xf>
    <xf numFmtId="0" fontId="0" fillId="3" borderId="10" xfId="0" applyFont="1" applyFill="1" applyBorder="1" applyAlignment="1" applyProtection="1">
      <alignment horizontal="center" vertical="top"/>
    </xf>
    <xf numFmtId="0" fontId="0" fillId="3" borderId="11" xfId="0" applyFont="1" applyFill="1" applyBorder="1" applyAlignment="1" applyProtection="1">
      <alignment horizontal="center" vertical="top"/>
    </xf>
    <xf numFmtId="17" fontId="0" fillId="3" borderId="14" xfId="0" applyNumberFormat="1" applyFont="1" applyFill="1" applyBorder="1" applyAlignment="1" applyProtection="1">
      <alignment horizontal="center"/>
      <protection locked="0"/>
    </xf>
    <xf numFmtId="0" fontId="0" fillId="0" borderId="0" xfId="0" applyAlignment="1">
      <alignment horizontal="center" vertical="center" wrapText="1"/>
    </xf>
    <xf numFmtId="0" fontId="4" fillId="10" borderId="25" xfId="0" applyFont="1" applyFill="1" applyBorder="1" applyAlignment="1" applyProtection="1">
      <alignment horizontal="center"/>
      <protection locked="0"/>
    </xf>
    <xf numFmtId="0" fontId="4" fillId="10" borderId="27" xfId="0" applyFont="1" applyFill="1" applyBorder="1" applyAlignment="1" applyProtection="1">
      <alignment horizontal="center"/>
      <protection locked="0"/>
    </xf>
    <xf numFmtId="0" fontId="4" fillId="8" borderId="33" xfId="0" applyFont="1" applyFill="1" applyBorder="1" applyAlignment="1" applyProtection="1">
      <alignment horizontal="center"/>
    </xf>
    <xf numFmtId="0" fontId="4" fillId="8" borderId="57" xfId="0" applyFont="1" applyFill="1" applyBorder="1" applyAlignment="1" applyProtection="1">
      <alignment horizontal="center"/>
    </xf>
    <xf numFmtId="0" fontId="2" fillId="8" borderId="7" xfId="0" applyFont="1" applyFill="1" applyBorder="1" applyAlignment="1" applyProtection="1">
      <alignment horizontal="center" wrapText="1"/>
    </xf>
    <xf numFmtId="0" fontId="2" fillId="8" borderId="9" xfId="0" applyFont="1" applyFill="1" applyBorder="1" applyAlignment="1" applyProtection="1">
      <alignment horizontal="center" wrapText="1"/>
    </xf>
    <xf numFmtId="0" fontId="2" fillId="8" borderId="2" xfId="0" applyFont="1" applyFill="1" applyBorder="1" applyAlignment="1" applyProtection="1">
      <alignment horizontal="center" wrapText="1"/>
    </xf>
    <xf numFmtId="0" fontId="2" fillId="8" borderId="1" xfId="0" applyFont="1" applyFill="1" applyBorder="1" applyAlignment="1" applyProtection="1">
      <alignment horizontal="center" wrapText="1"/>
    </xf>
    <xf numFmtId="0" fontId="2" fillId="3" borderId="13" xfId="0" applyFont="1" applyFill="1" applyBorder="1" applyAlignment="1" applyProtection="1">
      <alignment horizontal="center" vertical="center" wrapText="1"/>
    </xf>
    <xf numFmtId="0" fontId="2" fillId="3" borderId="14" xfId="0" applyFont="1" applyFill="1" applyBorder="1" applyAlignment="1" applyProtection="1">
      <alignment horizontal="center" vertical="center" wrapText="1"/>
    </xf>
    <xf numFmtId="0" fontId="2" fillId="3" borderId="6" xfId="0" applyFont="1" applyFill="1" applyBorder="1" applyAlignment="1" applyProtection="1">
      <alignment horizontal="center" vertical="center" wrapText="1"/>
    </xf>
    <xf numFmtId="0" fontId="2" fillId="8" borderId="8" xfId="0" applyFont="1" applyFill="1" applyBorder="1" applyAlignment="1" applyProtection="1">
      <alignment horizontal="center" vertical="center" wrapText="1"/>
    </xf>
    <xf numFmtId="0" fontId="2" fillId="8" borderId="9" xfId="0" applyFont="1" applyFill="1" applyBorder="1" applyAlignment="1" applyProtection="1">
      <alignment horizontal="center" vertical="center" wrapText="1"/>
    </xf>
    <xf numFmtId="0" fontId="2" fillId="8" borderId="0" xfId="0" applyFont="1" applyFill="1" applyBorder="1" applyAlignment="1" applyProtection="1">
      <alignment horizontal="center" vertical="center" wrapText="1"/>
    </xf>
    <xf numFmtId="0" fontId="2" fillId="8" borderId="1" xfId="0" applyFont="1" applyFill="1" applyBorder="1" applyAlignment="1" applyProtection="1">
      <alignment horizontal="center" vertical="center" wrapText="1"/>
    </xf>
    <xf numFmtId="0" fontId="2" fillId="8" borderId="10" xfId="0" applyFont="1" applyFill="1" applyBorder="1" applyAlignment="1" applyProtection="1">
      <alignment horizontal="center" vertical="center" wrapText="1"/>
    </xf>
    <xf numFmtId="0" fontId="2" fillId="8" borderId="11" xfId="0" applyFont="1" applyFill="1" applyBorder="1" applyAlignment="1" applyProtection="1">
      <alignment horizontal="center" vertical="center" wrapText="1"/>
    </xf>
    <xf numFmtId="0" fontId="0" fillId="2" borderId="13" xfId="0" applyFont="1" applyFill="1" applyBorder="1" applyAlignment="1" applyProtection="1">
      <alignment horizontal="center" wrapText="1"/>
    </xf>
    <xf numFmtId="0" fontId="0" fillId="2" borderId="14" xfId="0" applyFont="1" applyFill="1" applyBorder="1" applyAlignment="1" applyProtection="1">
      <alignment horizontal="center" wrapText="1"/>
    </xf>
    <xf numFmtId="0" fontId="0" fillId="2" borderId="6" xfId="0" applyFont="1" applyFill="1" applyBorder="1" applyAlignment="1" applyProtection="1">
      <alignment horizontal="center" wrapText="1"/>
    </xf>
    <xf numFmtId="0" fontId="14" fillId="7" borderId="13" xfId="5" applyFont="1" applyFill="1" applyBorder="1" applyAlignment="1" applyProtection="1">
      <alignment horizontal="center"/>
    </xf>
    <xf numFmtId="0" fontId="14" fillId="7" borderId="6" xfId="5" applyFont="1" applyFill="1" applyBorder="1" applyAlignment="1" applyProtection="1">
      <alignment horizontal="center"/>
    </xf>
    <xf numFmtId="0" fontId="11" fillId="10" borderId="4" xfId="0" applyNumberFormat="1" applyFont="1" applyFill="1" applyBorder="1" applyAlignment="1" applyProtection="1">
      <alignment horizontal="center" vertical="center"/>
      <protection locked="0"/>
    </xf>
    <xf numFmtId="0" fontId="11" fillId="10" borderId="4" xfId="0" applyNumberFormat="1" applyFont="1" applyFill="1" applyBorder="1" applyAlignment="1" applyProtection="1">
      <alignment horizontal="center" vertical="center" wrapText="1"/>
      <protection locked="0"/>
    </xf>
    <xf numFmtId="0" fontId="0" fillId="4" borderId="4" xfId="0" applyFill="1" applyBorder="1" applyAlignment="1" applyProtection="1">
      <alignment horizontal="center" vertical="center"/>
    </xf>
    <xf numFmtId="0" fontId="0" fillId="4" borderId="24" xfId="0" applyFill="1" applyBorder="1" applyAlignment="1" applyProtection="1">
      <alignment horizontal="center" vertical="center"/>
    </xf>
    <xf numFmtId="0" fontId="0" fillId="4" borderId="18" xfId="0" applyFill="1" applyBorder="1" applyAlignment="1" applyProtection="1">
      <alignment horizontal="center" vertical="center"/>
    </xf>
    <xf numFmtId="0" fontId="0" fillId="4" borderId="22" xfId="0" applyFill="1" applyBorder="1" applyAlignment="1" applyProtection="1">
      <alignment horizontal="center" vertical="center"/>
    </xf>
    <xf numFmtId="0" fontId="0" fillId="4" borderId="23" xfId="0" applyFill="1" applyBorder="1" applyAlignment="1" applyProtection="1">
      <alignment horizontal="center" vertical="center"/>
    </xf>
    <xf numFmtId="0" fontId="0" fillId="0" borderId="0" xfId="0" applyAlignment="1" applyProtection="1">
      <alignment horizontal="center" wrapText="1"/>
    </xf>
    <xf numFmtId="0" fontId="0" fillId="0" borderId="13" xfId="0" applyBorder="1" applyAlignment="1" applyProtection="1">
      <alignment horizontal="center"/>
    </xf>
    <xf numFmtId="0" fontId="0" fillId="0" borderId="6" xfId="0" applyBorder="1" applyAlignment="1" applyProtection="1">
      <alignment horizontal="center"/>
    </xf>
    <xf numFmtId="0" fontId="0" fillId="10" borderId="0" xfId="0" applyFill="1" applyAlignment="1">
      <alignment horizontal="center" vertical="center" wrapText="1"/>
    </xf>
    <xf numFmtId="0" fontId="0" fillId="11" borderId="0" xfId="0" applyFill="1" applyAlignment="1">
      <alignment horizontal="center"/>
    </xf>
    <xf numFmtId="0" fontId="0" fillId="8" borderId="0" xfId="0" applyFill="1" applyAlignment="1">
      <alignment horizontal="center" wrapText="1"/>
    </xf>
    <xf numFmtId="0" fontId="0" fillId="10" borderId="0" xfId="0" applyFill="1" applyAlignment="1">
      <alignment horizontal="center" wrapText="1"/>
    </xf>
  </cellXfs>
  <cellStyles count="8">
    <cellStyle name="Hyperlink" xfId="1" builtinId="8"/>
    <cellStyle name="Normal" xfId="0" builtinId="0"/>
    <cellStyle name="Normal 14" xfId="3" xr:uid="{00000000-0005-0000-0000-000002000000}"/>
    <cellStyle name="Normal 14 2" xfId="4" xr:uid="{00000000-0005-0000-0000-000003000000}"/>
    <cellStyle name="Normal 2" xfId="5" xr:uid="{00000000-0005-0000-0000-000004000000}"/>
    <cellStyle name="Normal 2 2" xfId="2" xr:uid="{00000000-0005-0000-0000-000005000000}"/>
    <cellStyle name="Normal 2 2 2" xfId="6" xr:uid="{00000000-0005-0000-0000-000006000000}"/>
    <cellStyle name="Normal 2 3" xfId="7" xr:uid="{00000000-0005-0000-0000-000007000000}"/>
  </cellStyles>
  <dxfs count="753">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font>
      <fill>
        <patternFill>
          <bgColor rgb="FF92D050"/>
        </patternFill>
      </fill>
    </dxf>
    <dxf>
      <font>
        <color theme="1"/>
      </font>
      <fill>
        <patternFill>
          <bgColor rgb="FF92D05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theme="1" tint="4.9989318521683403E-2"/>
      </font>
      <fill>
        <patternFill>
          <bgColor rgb="FF92D050"/>
        </patternFill>
      </fill>
    </dxf>
    <dxf>
      <fill>
        <patternFill>
          <bgColor theme="0" tint="-0.14996795556505021"/>
        </patternFill>
      </fill>
    </dxf>
    <dxf>
      <fill>
        <patternFill>
          <bgColor rgb="FFFED6DA"/>
        </patternFill>
      </fill>
    </dxf>
    <dxf>
      <fill>
        <patternFill>
          <bgColor rgb="FFFED6DA"/>
        </patternFill>
      </fill>
    </dxf>
    <dxf>
      <fill>
        <patternFill>
          <bgColor theme="0" tint="-0.1499679555650502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font>
      <fill>
        <patternFill>
          <bgColor rgb="FF92D050"/>
        </patternFill>
      </fill>
    </dxf>
    <dxf>
      <font>
        <color theme="1"/>
      </font>
      <fill>
        <patternFill>
          <bgColor rgb="FF92D05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theme="1" tint="4.9989318521683403E-2"/>
      </font>
      <fill>
        <patternFill>
          <bgColor rgb="FF92D050"/>
        </patternFill>
      </fill>
    </dxf>
    <dxf>
      <fill>
        <patternFill>
          <bgColor theme="0" tint="-0.14996795556505021"/>
        </patternFill>
      </fill>
    </dxf>
    <dxf>
      <fill>
        <patternFill>
          <bgColor rgb="FFFED6DA"/>
        </patternFill>
      </fill>
    </dxf>
    <dxf>
      <fill>
        <patternFill>
          <bgColor rgb="FFFED6DA"/>
        </patternFill>
      </fill>
    </dxf>
    <dxf>
      <fill>
        <patternFill>
          <bgColor theme="0" tint="-0.1499679555650502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font>
      <fill>
        <patternFill>
          <bgColor rgb="FF92D050"/>
        </patternFill>
      </fill>
    </dxf>
    <dxf>
      <font>
        <color theme="1"/>
      </font>
      <fill>
        <patternFill>
          <bgColor rgb="FF92D05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theme="1" tint="4.9989318521683403E-2"/>
      </font>
      <fill>
        <patternFill>
          <bgColor rgb="FF92D050"/>
        </patternFill>
      </fill>
    </dxf>
    <dxf>
      <fill>
        <patternFill>
          <bgColor theme="0" tint="-0.14996795556505021"/>
        </patternFill>
      </fill>
    </dxf>
    <dxf>
      <fill>
        <patternFill>
          <bgColor rgb="FFFED6DA"/>
        </patternFill>
      </fill>
    </dxf>
    <dxf>
      <fill>
        <patternFill>
          <bgColor rgb="FFFED6DA"/>
        </patternFill>
      </fill>
    </dxf>
    <dxf>
      <fill>
        <patternFill>
          <bgColor theme="0" tint="-0.1499679555650502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font>
      <fill>
        <patternFill>
          <bgColor rgb="FF92D050"/>
        </patternFill>
      </fill>
    </dxf>
    <dxf>
      <font>
        <color theme="1"/>
      </font>
      <fill>
        <patternFill>
          <bgColor rgb="FF92D05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theme="1" tint="4.9989318521683403E-2"/>
      </font>
      <fill>
        <patternFill>
          <bgColor rgb="FF92D050"/>
        </patternFill>
      </fill>
    </dxf>
    <dxf>
      <fill>
        <patternFill>
          <bgColor theme="0" tint="-0.14996795556505021"/>
        </patternFill>
      </fill>
    </dxf>
    <dxf>
      <fill>
        <patternFill>
          <bgColor rgb="FFFED6DA"/>
        </patternFill>
      </fill>
    </dxf>
    <dxf>
      <fill>
        <patternFill>
          <bgColor rgb="FFFED6DA"/>
        </patternFill>
      </fill>
    </dxf>
    <dxf>
      <fill>
        <patternFill>
          <bgColor theme="0" tint="-0.1499679555650502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font>
      <fill>
        <patternFill>
          <bgColor rgb="FF92D050"/>
        </patternFill>
      </fill>
    </dxf>
    <dxf>
      <font>
        <color theme="1"/>
      </font>
      <fill>
        <patternFill>
          <bgColor rgb="FF92D05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theme="1" tint="4.9989318521683403E-2"/>
      </font>
      <fill>
        <patternFill>
          <bgColor rgb="FF92D050"/>
        </patternFill>
      </fill>
    </dxf>
    <dxf>
      <fill>
        <patternFill>
          <bgColor theme="0" tint="-0.14996795556505021"/>
        </patternFill>
      </fill>
    </dxf>
    <dxf>
      <fill>
        <patternFill>
          <bgColor rgb="FFFED6DA"/>
        </patternFill>
      </fill>
    </dxf>
    <dxf>
      <fill>
        <patternFill>
          <bgColor rgb="FFFED6DA"/>
        </patternFill>
      </fill>
    </dxf>
    <dxf>
      <fill>
        <patternFill>
          <bgColor theme="0" tint="-0.1499679555650502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font>
      <fill>
        <patternFill>
          <bgColor rgb="FF92D050"/>
        </patternFill>
      </fill>
    </dxf>
    <dxf>
      <font>
        <color theme="1"/>
      </font>
      <fill>
        <patternFill>
          <bgColor rgb="FF92D05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theme="1" tint="4.9989318521683403E-2"/>
      </font>
      <fill>
        <patternFill>
          <bgColor rgb="FF92D050"/>
        </patternFill>
      </fill>
    </dxf>
    <dxf>
      <fill>
        <patternFill>
          <bgColor theme="0" tint="-0.14996795556505021"/>
        </patternFill>
      </fill>
    </dxf>
    <dxf>
      <fill>
        <patternFill>
          <bgColor rgb="FFFED6DA"/>
        </patternFill>
      </fill>
    </dxf>
    <dxf>
      <fill>
        <patternFill>
          <bgColor rgb="FFFED6DA"/>
        </patternFill>
      </fill>
    </dxf>
    <dxf>
      <fill>
        <patternFill>
          <bgColor theme="0" tint="-0.1499679555650502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font>
      <fill>
        <patternFill>
          <bgColor rgb="FF92D050"/>
        </patternFill>
      </fill>
    </dxf>
    <dxf>
      <font>
        <color theme="1"/>
      </font>
      <fill>
        <patternFill>
          <bgColor rgb="FF92D05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theme="1" tint="4.9989318521683403E-2"/>
      </font>
      <fill>
        <patternFill>
          <bgColor rgb="FF92D050"/>
        </patternFill>
      </fill>
    </dxf>
    <dxf>
      <fill>
        <patternFill>
          <bgColor theme="0" tint="-0.14996795556505021"/>
        </patternFill>
      </fill>
    </dxf>
    <dxf>
      <fill>
        <patternFill>
          <bgColor rgb="FFFED6DA"/>
        </patternFill>
      </fill>
    </dxf>
    <dxf>
      <fill>
        <patternFill>
          <bgColor rgb="FFFED6DA"/>
        </patternFill>
      </fill>
    </dxf>
    <dxf>
      <fill>
        <patternFill>
          <bgColor theme="0" tint="-0.1499679555650502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font>
      <fill>
        <patternFill>
          <bgColor rgb="FF92D050"/>
        </patternFill>
      </fill>
    </dxf>
    <dxf>
      <font>
        <color theme="1"/>
      </font>
      <fill>
        <patternFill>
          <bgColor rgb="FF92D05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theme="1" tint="4.9989318521683403E-2"/>
      </font>
      <fill>
        <patternFill>
          <bgColor rgb="FF92D050"/>
        </patternFill>
      </fill>
    </dxf>
    <dxf>
      <fill>
        <patternFill>
          <bgColor theme="0" tint="-0.14996795556505021"/>
        </patternFill>
      </fill>
    </dxf>
    <dxf>
      <fill>
        <patternFill>
          <bgColor rgb="FFFED6DA"/>
        </patternFill>
      </fill>
    </dxf>
    <dxf>
      <fill>
        <patternFill>
          <bgColor rgb="FFFED6DA"/>
        </patternFill>
      </fill>
    </dxf>
    <dxf>
      <fill>
        <patternFill>
          <bgColor theme="0" tint="-0.1499679555650502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font>
      <fill>
        <patternFill>
          <bgColor rgb="FF92D050"/>
        </patternFill>
      </fill>
    </dxf>
    <dxf>
      <font>
        <color theme="1"/>
      </font>
      <fill>
        <patternFill>
          <bgColor rgb="FF92D05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theme="1" tint="4.9989318521683403E-2"/>
      </font>
      <fill>
        <patternFill>
          <bgColor rgb="FF92D050"/>
        </patternFill>
      </fill>
    </dxf>
    <dxf>
      <fill>
        <patternFill>
          <bgColor theme="0" tint="-0.14996795556505021"/>
        </patternFill>
      </fill>
    </dxf>
    <dxf>
      <fill>
        <patternFill>
          <bgColor rgb="FFFED6DA"/>
        </patternFill>
      </fill>
    </dxf>
    <dxf>
      <fill>
        <patternFill>
          <bgColor rgb="FFFED6DA"/>
        </patternFill>
      </fill>
    </dxf>
    <dxf>
      <fill>
        <patternFill>
          <bgColor theme="0" tint="-0.1499679555650502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font>
      <fill>
        <patternFill>
          <bgColor rgb="FF92D050"/>
        </patternFill>
      </fill>
    </dxf>
    <dxf>
      <font>
        <color theme="1"/>
      </font>
      <fill>
        <patternFill>
          <bgColor rgb="FF92D05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theme="1" tint="4.9989318521683403E-2"/>
      </font>
      <fill>
        <patternFill>
          <bgColor rgb="FF92D050"/>
        </patternFill>
      </fill>
    </dxf>
    <dxf>
      <fill>
        <patternFill>
          <bgColor theme="0" tint="-0.14996795556505021"/>
        </patternFill>
      </fill>
    </dxf>
    <dxf>
      <fill>
        <patternFill>
          <bgColor rgb="FFFED6DA"/>
        </patternFill>
      </fill>
    </dxf>
    <dxf>
      <fill>
        <patternFill>
          <bgColor rgb="FFFED6DA"/>
        </patternFill>
      </fill>
    </dxf>
    <dxf>
      <fill>
        <patternFill>
          <bgColor theme="0" tint="-0.1499679555650502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font>
      <fill>
        <patternFill>
          <bgColor rgb="FF92D050"/>
        </patternFill>
      </fill>
    </dxf>
    <dxf>
      <font>
        <color theme="1"/>
      </font>
      <fill>
        <patternFill>
          <bgColor rgb="FF92D05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theme="1" tint="4.9989318521683403E-2"/>
      </font>
      <fill>
        <patternFill>
          <bgColor rgb="FF92D050"/>
        </patternFill>
      </fill>
    </dxf>
    <dxf>
      <fill>
        <patternFill>
          <bgColor theme="0" tint="-0.14996795556505021"/>
        </patternFill>
      </fill>
    </dxf>
    <dxf>
      <fill>
        <patternFill>
          <bgColor rgb="FFFED6DA"/>
        </patternFill>
      </fill>
    </dxf>
    <dxf>
      <fill>
        <patternFill>
          <bgColor rgb="FFFED6DA"/>
        </patternFill>
      </fill>
    </dxf>
    <dxf>
      <fill>
        <patternFill>
          <bgColor theme="0" tint="-0.1499679555650502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ED6DA"/>
        </patternFill>
      </fill>
    </dxf>
    <dxf>
      <font>
        <color rgb="FF006100"/>
      </font>
      <fill>
        <patternFill>
          <bgColor rgb="FFC6EFCE"/>
        </patternFill>
      </fill>
    </dxf>
    <dxf>
      <font>
        <color rgb="FF9C0006"/>
      </font>
      <fill>
        <patternFill>
          <bgColor rgb="FFFFC7CE"/>
        </patternFill>
      </fill>
    </dxf>
    <dxf>
      <fill>
        <patternFill>
          <bgColor theme="0" tint="-0.1499679555650502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ED6DA"/>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92D050"/>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FF0000"/>
      </font>
    </dxf>
    <dxf>
      <font>
        <color rgb="FFFF0000"/>
      </font>
    </dxf>
    <dxf>
      <fill>
        <patternFill>
          <bgColor rgb="FFE22E2E"/>
        </patternFill>
      </fill>
    </dxf>
    <dxf>
      <fill>
        <patternFill>
          <bgColor rgb="FFFFC9C9"/>
        </patternFill>
      </fill>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alignment horizontal="center" vertical="bottom" textRotation="0" wrapText="0" indent="0" justifyLastLine="0" shrinkToFit="0" readingOrder="0"/>
      <protection locked="1" hidden="0"/>
    </dxf>
    <dxf>
      <alignment horizontal="center" vertical="bottom" textRotation="0" wrapText="0" indent="0" justifyLastLine="0" shrinkToFit="0" readingOrder="0"/>
      <protection locked="1" hidden="0"/>
    </dxf>
    <dxf>
      <fill>
        <patternFill>
          <bgColor rgb="FFFED6DA"/>
        </patternFill>
      </fill>
    </dxf>
    <dxf>
      <fill>
        <patternFill>
          <bgColor theme="0" tint="-0.14996795556505021"/>
        </patternFill>
      </fill>
    </dxf>
    <dxf>
      <fill>
        <patternFill>
          <bgColor rgb="FFFED6DA"/>
        </patternFill>
      </fill>
    </dxf>
    <dxf>
      <fill>
        <patternFill>
          <bgColor theme="0" tint="-0.14996795556505021"/>
        </patternFill>
      </fill>
    </dxf>
    <dxf>
      <fill>
        <patternFill>
          <bgColor theme="0" tint="-0.14996795556505021"/>
        </patternFill>
      </fill>
    </dxf>
    <dxf>
      <fill>
        <patternFill>
          <bgColor rgb="FFFED6DA"/>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font>
      <fill>
        <patternFill>
          <bgColor rgb="FF92D050"/>
        </patternFill>
      </fill>
    </dxf>
    <dxf>
      <font>
        <color theme="1"/>
      </font>
      <fill>
        <patternFill>
          <bgColor rgb="FF92D05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theme="1" tint="4.9989318521683403E-2"/>
      </font>
      <fill>
        <patternFill>
          <bgColor rgb="FF92D050"/>
        </patternFill>
      </fill>
    </dxf>
    <dxf>
      <fill>
        <patternFill>
          <bgColor theme="0" tint="-0.14996795556505021"/>
        </patternFill>
      </fill>
    </dxf>
    <dxf>
      <fill>
        <patternFill>
          <bgColor rgb="FFFED6DA"/>
        </patternFill>
      </fill>
    </dxf>
    <dxf>
      <fill>
        <patternFill>
          <bgColor rgb="FFFED6DA"/>
        </patternFill>
      </fill>
    </dxf>
    <dxf>
      <fill>
        <patternFill>
          <bgColor theme="0" tint="-0.1499679555650502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font>
      <fill>
        <patternFill>
          <bgColor rgb="FF92D050"/>
        </patternFill>
      </fill>
    </dxf>
    <dxf>
      <font>
        <color theme="1"/>
      </font>
      <fill>
        <patternFill>
          <bgColor rgb="FF92D05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theme="1" tint="4.9989318521683403E-2"/>
      </font>
      <fill>
        <patternFill>
          <bgColor rgb="FF92D050"/>
        </patternFill>
      </fill>
    </dxf>
    <dxf>
      <fill>
        <patternFill>
          <bgColor theme="0" tint="-0.14996795556505021"/>
        </patternFill>
      </fill>
    </dxf>
    <dxf>
      <fill>
        <patternFill>
          <bgColor rgb="FFFED6DA"/>
        </patternFill>
      </fill>
    </dxf>
    <dxf>
      <fill>
        <patternFill>
          <bgColor rgb="FFFED6DA"/>
        </patternFill>
      </fill>
    </dxf>
    <dxf>
      <fill>
        <patternFill>
          <bgColor theme="0" tint="-0.1499679555650502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font>
      <fill>
        <patternFill>
          <bgColor rgb="FF92D050"/>
        </patternFill>
      </fill>
    </dxf>
    <dxf>
      <font>
        <color theme="1"/>
      </font>
      <fill>
        <patternFill>
          <bgColor rgb="FF92D05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theme="1" tint="4.9989318521683403E-2"/>
      </font>
      <fill>
        <patternFill>
          <bgColor rgb="FF92D050"/>
        </patternFill>
      </fill>
    </dxf>
    <dxf>
      <fill>
        <patternFill>
          <bgColor theme="0" tint="-0.14996795556505021"/>
        </patternFill>
      </fill>
    </dxf>
    <dxf>
      <fill>
        <patternFill>
          <bgColor rgb="FFFED6DA"/>
        </patternFill>
      </fill>
    </dxf>
    <dxf>
      <fill>
        <patternFill>
          <bgColor rgb="FFFED6DA"/>
        </patternFill>
      </fill>
    </dxf>
    <dxf>
      <fill>
        <patternFill>
          <bgColor theme="0" tint="-0.1499679555650502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font>
      <fill>
        <patternFill>
          <bgColor rgb="FF92D050"/>
        </patternFill>
      </fill>
    </dxf>
    <dxf>
      <font>
        <color theme="1"/>
      </font>
      <fill>
        <patternFill>
          <bgColor rgb="FF92D05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theme="1" tint="4.9989318521683403E-2"/>
      </font>
      <fill>
        <patternFill>
          <bgColor rgb="FF92D050"/>
        </patternFill>
      </fill>
    </dxf>
    <dxf>
      <fill>
        <patternFill>
          <bgColor theme="0" tint="-0.14996795556505021"/>
        </patternFill>
      </fill>
    </dxf>
    <dxf>
      <fill>
        <patternFill>
          <bgColor rgb="FFFED6DA"/>
        </patternFill>
      </fill>
    </dxf>
    <dxf>
      <fill>
        <patternFill>
          <bgColor rgb="FFFED6DA"/>
        </patternFill>
      </fill>
    </dxf>
    <dxf>
      <fill>
        <patternFill>
          <bgColor theme="0" tint="-0.1499679555650502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font>
      <fill>
        <patternFill>
          <bgColor rgb="FF92D050"/>
        </patternFill>
      </fill>
    </dxf>
    <dxf>
      <font>
        <color theme="1"/>
      </font>
      <fill>
        <patternFill>
          <bgColor rgb="FF92D05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theme="1" tint="4.9989318521683403E-2"/>
      </font>
      <fill>
        <patternFill>
          <bgColor rgb="FF92D050"/>
        </patternFill>
      </fill>
    </dxf>
    <dxf>
      <fill>
        <patternFill>
          <bgColor theme="0" tint="-0.14996795556505021"/>
        </patternFill>
      </fill>
    </dxf>
    <dxf>
      <fill>
        <patternFill>
          <bgColor rgb="FFFED6DA"/>
        </patternFill>
      </fill>
    </dxf>
    <dxf>
      <fill>
        <patternFill>
          <bgColor rgb="FFFED6DA"/>
        </patternFill>
      </fill>
    </dxf>
    <dxf>
      <fill>
        <patternFill>
          <bgColor theme="0" tint="-0.1499679555650502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font>
      <fill>
        <patternFill>
          <bgColor rgb="FF92D050"/>
        </patternFill>
      </fill>
    </dxf>
    <dxf>
      <font>
        <color theme="1"/>
      </font>
      <fill>
        <patternFill>
          <bgColor rgb="FF92D05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theme="1" tint="4.9989318521683403E-2"/>
      </font>
      <fill>
        <patternFill>
          <bgColor rgb="FF92D050"/>
        </patternFill>
      </fill>
    </dxf>
    <dxf>
      <fill>
        <patternFill>
          <bgColor theme="0" tint="-0.14996795556505021"/>
        </patternFill>
      </fill>
    </dxf>
    <dxf>
      <fill>
        <patternFill>
          <bgColor rgb="FFFED6DA"/>
        </patternFill>
      </fill>
    </dxf>
    <dxf>
      <fill>
        <patternFill>
          <bgColor rgb="FFFED6DA"/>
        </patternFill>
      </fill>
    </dxf>
    <dxf>
      <fill>
        <patternFill>
          <bgColor theme="0" tint="-0.1499679555650502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font>
      <fill>
        <patternFill>
          <bgColor rgb="FF92D050"/>
        </patternFill>
      </fill>
    </dxf>
    <dxf>
      <font>
        <color theme="1"/>
      </font>
      <fill>
        <patternFill>
          <bgColor rgb="FF92D05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theme="1" tint="4.9989318521683403E-2"/>
      </font>
      <fill>
        <patternFill>
          <bgColor rgb="FF92D050"/>
        </patternFill>
      </fill>
    </dxf>
    <dxf>
      <fill>
        <patternFill>
          <bgColor theme="0" tint="-0.14996795556505021"/>
        </patternFill>
      </fill>
    </dxf>
    <dxf>
      <fill>
        <patternFill>
          <bgColor rgb="FFFED6DA"/>
        </patternFill>
      </fill>
    </dxf>
    <dxf>
      <fill>
        <patternFill>
          <bgColor rgb="FFFED6DA"/>
        </patternFill>
      </fill>
    </dxf>
    <dxf>
      <fill>
        <patternFill>
          <bgColor theme="0" tint="-0.1499679555650502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font>
      <fill>
        <patternFill>
          <bgColor rgb="FF92D050"/>
        </patternFill>
      </fill>
    </dxf>
    <dxf>
      <font>
        <color theme="1"/>
      </font>
      <fill>
        <patternFill>
          <bgColor rgb="FF92D05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theme="1" tint="4.9989318521683403E-2"/>
      </font>
      <fill>
        <patternFill>
          <bgColor rgb="FF92D050"/>
        </patternFill>
      </fill>
    </dxf>
    <dxf>
      <fill>
        <patternFill>
          <bgColor theme="0" tint="-0.14996795556505021"/>
        </patternFill>
      </fill>
    </dxf>
    <dxf>
      <fill>
        <patternFill>
          <bgColor rgb="FFFED6DA"/>
        </patternFill>
      </fill>
    </dxf>
    <dxf>
      <fill>
        <patternFill>
          <bgColor rgb="FFFED6DA"/>
        </patternFill>
      </fill>
    </dxf>
    <dxf>
      <fill>
        <patternFill>
          <bgColor theme="0" tint="-0.1499679555650502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font>
      <fill>
        <patternFill>
          <bgColor rgb="FF92D050"/>
        </patternFill>
      </fill>
    </dxf>
    <dxf>
      <font>
        <color theme="1"/>
      </font>
      <fill>
        <patternFill>
          <bgColor rgb="FF92D05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theme="1" tint="4.9989318521683403E-2"/>
      </font>
      <fill>
        <patternFill>
          <bgColor rgb="FF92D050"/>
        </patternFill>
      </fill>
    </dxf>
    <dxf>
      <fill>
        <patternFill>
          <bgColor theme="0" tint="-0.14996795556505021"/>
        </patternFill>
      </fill>
    </dxf>
    <dxf>
      <fill>
        <patternFill>
          <bgColor rgb="FFFED6DA"/>
        </patternFill>
      </fill>
    </dxf>
    <dxf>
      <fill>
        <patternFill>
          <bgColor rgb="FFFED6DA"/>
        </patternFill>
      </fill>
    </dxf>
    <dxf>
      <fill>
        <patternFill>
          <bgColor theme="0" tint="-0.1499679555650502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font>
      <fill>
        <patternFill>
          <bgColor rgb="FF92D050"/>
        </patternFill>
      </fill>
    </dxf>
    <dxf>
      <font>
        <color theme="1"/>
      </font>
      <fill>
        <patternFill>
          <bgColor rgb="FF92D05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theme="1" tint="4.9989318521683403E-2"/>
      </font>
      <fill>
        <patternFill>
          <bgColor rgb="FF92D050"/>
        </patternFill>
      </fill>
    </dxf>
    <dxf>
      <fill>
        <patternFill>
          <bgColor theme="0" tint="-0.14996795556505021"/>
        </patternFill>
      </fill>
    </dxf>
    <dxf>
      <fill>
        <patternFill>
          <bgColor rgb="FFFED6DA"/>
        </patternFill>
      </fill>
    </dxf>
    <dxf>
      <fill>
        <patternFill>
          <bgColor rgb="FFFED6DA"/>
        </patternFill>
      </fill>
    </dxf>
    <dxf>
      <fill>
        <patternFill>
          <bgColor theme="0" tint="-0.1499679555650502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font>
      <fill>
        <patternFill>
          <bgColor rgb="FF92D050"/>
        </patternFill>
      </fill>
    </dxf>
    <dxf>
      <font>
        <color theme="1"/>
      </font>
      <fill>
        <patternFill>
          <bgColor rgb="FF92D05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theme="1" tint="4.9989318521683403E-2"/>
      </font>
      <fill>
        <patternFill>
          <bgColor rgb="FF92D050"/>
        </patternFill>
      </fill>
    </dxf>
    <dxf>
      <fill>
        <patternFill>
          <bgColor theme="0" tint="-0.14996795556505021"/>
        </patternFill>
      </fill>
    </dxf>
    <dxf>
      <fill>
        <patternFill>
          <bgColor rgb="FFFED6DA"/>
        </patternFill>
      </fill>
    </dxf>
    <dxf>
      <fill>
        <patternFill>
          <bgColor rgb="FFFED6DA"/>
        </patternFill>
      </fill>
    </dxf>
    <dxf>
      <fill>
        <patternFill>
          <bgColor theme="0" tint="-0.1499679555650502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font>
      <fill>
        <patternFill>
          <bgColor rgb="FF92D050"/>
        </patternFill>
      </fill>
    </dxf>
    <dxf>
      <font>
        <color theme="1"/>
      </font>
      <fill>
        <patternFill>
          <bgColor rgb="FF92D05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theme="1" tint="4.9989318521683403E-2"/>
      </font>
      <fill>
        <patternFill>
          <bgColor rgb="FF92D050"/>
        </patternFill>
      </fill>
    </dxf>
    <dxf>
      <fill>
        <patternFill>
          <bgColor theme="0" tint="-0.14996795556505021"/>
        </patternFill>
      </fill>
    </dxf>
    <dxf>
      <fill>
        <patternFill>
          <bgColor rgb="FFFED6DA"/>
        </patternFill>
      </fill>
    </dxf>
    <dxf>
      <fill>
        <patternFill>
          <bgColor rgb="FFFED6DA"/>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FFC9C9"/>
      <color rgb="FFFFB7B7"/>
      <color rgb="FFFCB6B6"/>
      <color rgb="FFFCB2AA"/>
      <color rgb="FFFF8989"/>
      <color rgb="FFE22E2E"/>
      <color rgb="FFFF6165"/>
      <color rgb="FFFED6D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133350</xdr:colOff>
          <xdr:row>7</xdr:row>
          <xdr:rowOff>123825</xdr:rowOff>
        </xdr:from>
        <xdr:to>
          <xdr:col>11</xdr:col>
          <xdr:colOff>285750</xdr:colOff>
          <xdr:row>9</xdr:row>
          <xdr:rowOff>38100</xdr:rowOff>
        </xdr:to>
        <xdr:sp macro="" textlink="">
          <xdr:nvSpPr>
            <xdr:cNvPr id="24577" name="Check Box 1" hidden="1">
              <a:extLst>
                <a:ext uri="{63B3BB69-23CF-44E3-9099-C40C66FF867C}">
                  <a14:compatExt spid="_x0000_s24577"/>
                </a:ext>
                <a:ext uri="{FF2B5EF4-FFF2-40B4-BE49-F238E27FC236}">
                  <a16:creationId xmlns:a16="http://schemas.microsoft.com/office/drawing/2014/main" id="{00000000-0008-0000-17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I confim this check has been completed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142875</xdr:colOff>
          <xdr:row>13</xdr:row>
          <xdr:rowOff>123825</xdr:rowOff>
        </xdr:from>
        <xdr:to>
          <xdr:col>11</xdr:col>
          <xdr:colOff>295275</xdr:colOff>
          <xdr:row>15</xdr:row>
          <xdr:rowOff>38100</xdr:rowOff>
        </xdr:to>
        <xdr:sp macro="" textlink="">
          <xdr:nvSpPr>
            <xdr:cNvPr id="24578" name="Check Box 2" hidden="1">
              <a:extLst>
                <a:ext uri="{63B3BB69-23CF-44E3-9099-C40C66FF867C}">
                  <a14:compatExt spid="_x0000_s24578"/>
                </a:ext>
                <a:ext uri="{FF2B5EF4-FFF2-40B4-BE49-F238E27FC236}">
                  <a16:creationId xmlns:a16="http://schemas.microsoft.com/office/drawing/2014/main" id="{00000000-0008-0000-17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I confim this check has been completed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142875</xdr:colOff>
          <xdr:row>19</xdr:row>
          <xdr:rowOff>123825</xdr:rowOff>
        </xdr:from>
        <xdr:to>
          <xdr:col>11</xdr:col>
          <xdr:colOff>295275</xdr:colOff>
          <xdr:row>21</xdr:row>
          <xdr:rowOff>38100</xdr:rowOff>
        </xdr:to>
        <xdr:sp macro="" textlink="">
          <xdr:nvSpPr>
            <xdr:cNvPr id="24580" name="Check Box 4" hidden="1">
              <a:extLst>
                <a:ext uri="{63B3BB69-23CF-44E3-9099-C40C66FF867C}">
                  <a14:compatExt spid="_x0000_s24580"/>
                </a:ext>
                <a:ext uri="{FF2B5EF4-FFF2-40B4-BE49-F238E27FC236}">
                  <a16:creationId xmlns:a16="http://schemas.microsoft.com/office/drawing/2014/main" id="{00000000-0008-0000-1700-00000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I confim this check has been completed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142875</xdr:colOff>
          <xdr:row>25</xdr:row>
          <xdr:rowOff>123825</xdr:rowOff>
        </xdr:from>
        <xdr:to>
          <xdr:col>11</xdr:col>
          <xdr:colOff>295275</xdr:colOff>
          <xdr:row>27</xdr:row>
          <xdr:rowOff>38100</xdr:rowOff>
        </xdr:to>
        <xdr:sp macro="" textlink="">
          <xdr:nvSpPr>
            <xdr:cNvPr id="24581" name="Check Box 5" hidden="1">
              <a:extLst>
                <a:ext uri="{63B3BB69-23CF-44E3-9099-C40C66FF867C}">
                  <a14:compatExt spid="_x0000_s24581"/>
                </a:ext>
                <a:ext uri="{FF2B5EF4-FFF2-40B4-BE49-F238E27FC236}">
                  <a16:creationId xmlns:a16="http://schemas.microsoft.com/office/drawing/2014/main" id="{00000000-0008-0000-1700-00000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I confim this check has been completed</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2" displayName="Table2" ref="A36:B44" totalsRowShown="0" headerRowDxfId="394" dataDxfId="393">
  <tableColumns count="2">
    <tableColumn id="1" xr3:uid="{00000000-0010-0000-0000-000001000000}" name="Weekly Hours" dataDxfId="392"/>
    <tableColumn id="2" xr3:uid="{00000000-0010-0000-0000-000002000000}" name="Yearly Hours" dataDxfId="391">
      <calculatedColumnFormula>A37*52.14</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hscpensions@hscni.net"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mailto:hscpensions@hscni.net"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mailto:hscpensions@hscni.net"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mailto:hscpensions@hscni.net"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mailto:hscpensions@hscni.net"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mailto:hscpensions@hscni.net"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mailto:hscpensions@hscni.net" TargetMode="External"/></Relationships>
</file>

<file path=xl/worksheets/_rels/sheet1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hscpensions@hscni.net"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20.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mailto:hscpensions@hscni.net"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mailto:hscpensions@hscni.net"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mailto:hscpensions@hscni.net"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mailto:hscpensions@hscni.net"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mailto:hscpensions@hscni.net"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mailto:hscpensions@hscni.net"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mailto:hscpensions@hscni.ne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C000"/>
  </sheetPr>
  <dimension ref="A1:AN187"/>
  <sheetViews>
    <sheetView tabSelected="1" zoomScaleNormal="100" workbookViewId="0">
      <selection activeCell="H31" sqref="H31"/>
    </sheetView>
  </sheetViews>
  <sheetFormatPr defaultRowHeight="15" x14ac:dyDescent="0.25"/>
  <cols>
    <col min="1" max="1" width="15.7109375" style="126" customWidth="1"/>
    <col min="2" max="2" width="15.85546875" style="126" customWidth="1"/>
    <col min="3" max="3" width="6.5703125" style="126" customWidth="1"/>
    <col min="4" max="4" width="15.7109375" style="126" customWidth="1"/>
    <col min="5" max="5" width="19.7109375" style="110" customWidth="1"/>
    <col min="6" max="6" width="14.42578125" style="110" customWidth="1"/>
    <col min="7" max="7" width="10.28515625" style="110" customWidth="1"/>
    <col min="8" max="8" width="24.140625" style="110" customWidth="1"/>
    <col min="9" max="9" width="17.140625" style="126" customWidth="1"/>
    <col min="10" max="10" width="12.42578125" style="110" customWidth="1"/>
    <col min="11" max="11" width="23.7109375" style="126" customWidth="1"/>
    <col min="12" max="12" width="14.28515625" style="126" customWidth="1"/>
    <col min="13" max="13" width="17.5703125" style="126" customWidth="1"/>
    <col min="14" max="14" width="13.140625" style="126" customWidth="1"/>
    <col min="15" max="15" width="19.140625" style="126" customWidth="1"/>
    <col min="16" max="16" width="19.28515625" style="126" customWidth="1"/>
    <col min="17" max="18" width="16.140625" style="126" customWidth="1"/>
    <col min="19" max="20" width="11.85546875" style="126" hidden="1" customWidth="1"/>
    <col min="21" max="21" width="12.85546875" style="126" hidden="1" customWidth="1"/>
    <col min="22" max="22" width="11.5703125" style="126" hidden="1" customWidth="1"/>
    <col min="23" max="23" width="12.5703125" style="126" hidden="1" customWidth="1"/>
    <col min="24" max="24" width="24.7109375" style="126" hidden="1" customWidth="1"/>
    <col min="25" max="28" width="9.140625" style="126" hidden="1" customWidth="1"/>
    <col min="29" max="29" width="13.42578125" style="126" hidden="1" customWidth="1"/>
    <col min="30" max="32" width="9.140625" style="126" hidden="1" customWidth="1"/>
    <col min="33" max="33" width="35.7109375" style="126" hidden="1" customWidth="1"/>
    <col min="34" max="34" width="12.7109375" style="126" hidden="1" customWidth="1"/>
    <col min="35" max="35" width="11.7109375" style="126" hidden="1" customWidth="1"/>
    <col min="36" max="36" width="15" style="126" hidden="1" customWidth="1"/>
    <col min="37" max="37" width="12.7109375" style="126" hidden="1" customWidth="1"/>
    <col min="38" max="38" width="9.140625" style="126" hidden="1" customWidth="1"/>
    <col min="39" max="39" width="12.42578125" style="126" hidden="1" customWidth="1"/>
    <col min="40" max="40" width="13.140625" style="126" hidden="1" customWidth="1"/>
    <col min="41" max="41" width="9.140625" style="126" customWidth="1"/>
    <col min="42" max="16384" width="9.140625" style="126"/>
  </cols>
  <sheetData>
    <row r="1" spans="1:40" ht="15.75" thickBot="1" x14ac:dyDescent="0.3">
      <c r="A1" s="25"/>
      <c r="B1" s="25"/>
      <c r="C1" s="25"/>
      <c r="D1" s="11"/>
      <c r="E1" s="40"/>
      <c r="F1" s="40"/>
      <c r="G1" s="40"/>
      <c r="H1" s="40"/>
      <c r="I1" s="11"/>
      <c r="J1" s="40"/>
      <c r="K1" s="16"/>
      <c r="L1" s="16"/>
      <c r="M1" s="16"/>
      <c r="N1" s="5"/>
      <c r="O1" s="5"/>
      <c r="P1" s="5"/>
      <c r="Q1" s="25"/>
      <c r="R1" s="25"/>
      <c r="S1" s="216">
        <f ca="1">TODAY()</f>
        <v>45036</v>
      </c>
      <c r="U1" s="126" t="s">
        <v>411</v>
      </c>
      <c r="V1" s="126" t="s">
        <v>412</v>
      </c>
      <c r="W1" s="126" t="s">
        <v>413</v>
      </c>
      <c r="X1" s="126" t="s">
        <v>433</v>
      </c>
    </row>
    <row r="2" spans="1:40" ht="23.25" customHeight="1" x14ac:dyDescent="0.35">
      <c r="A2" s="25" t="s">
        <v>635</v>
      </c>
      <c r="B2" s="25"/>
      <c r="C2" s="25"/>
      <c r="D2" s="403" t="s">
        <v>600</v>
      </c>
      <c r="E2" s="403"/>
      <c r="F2" s="403"/>
      <c r="G2" s="403"/>
      <c r="H2" s="403"/>
      <c r="I2" s="403"/>
      <c r="J2" s="403"/>
      <c r="K2" s="403"/>
      <c r="L2" s="403"/>
      <c r="M2" s="403"/>
      <c r="N2" s="197"/>
      <c r="O2" s="197"/>
      <c r="P2" s="269"/>
      <c r="Q2" s="25"/>
      <c r="R2" s="25"/>
      <c r="S2" s="32"/>
      <c r="T2" s="126" t="s">
        <v>21</v>
      </c>
      <c r="U2" s="126" t="s">
        <v>573</v>
      </c>
      <c r="W2" s="126">
        <v>22.5</v>
      </c>
      <c r="X2" s="126">
        <v>2.5</v>
      </c>
      <c r="Y2" s="126" t="s">
        <v>484</v>
      </c>
      <c r="Z2" s="126">
        <v>35</v>
      </c>
      <c r="AC2" s="251"/>
      <c r="AD2" s="253"/>
      <c r="AF2" s="324" t="s">
        <v>551</v>
      </c>
      <c r="AG2" s="281" t="s">
        <v>552</v>
      </c>
      <c r="AH2" s="281" t="s">
        <v>554</v>
      </c>
      <c r="AI2" s="281"/>
      <c r="AJ2" s="426" t="s">
        <v>577</v>
      </c>
      <c r="AK2" s="281"/>
      <c r="AM2" s="291"/>
      <c r="AN2" s="216"/>
    </row>
    <row r="3" spans="1:40" ht="21" x14ac:dyDescent="0.35">
      <c r="A3" s="25"/>
      <c r="B3" s="25"/>
      <c r="C3" s="25"/>
      <c r="D3" s="391" t="s">
        <v>1</v>
      </c>
      <c r="E3" s="391"/>
      <c r="F3" s="391"/>
      <c r="G3" s="391"/>
      <c r="H3" s="391"/>
      <c r="I3" s="391"/>
      <c r="J3" s="391"/>
      <c r="K3" s="391"/>
      <c r="L3" s="391"/>
      <c r="M3" s="391"/>
      <c r="N3" s="198"/>
      <c r="O3" s="198"/>
      <c r="P3" s="270"/>
      <c r="Q3" s="25"/>
      <c r="R3" s="25"/>
      <c r="S3" s="32"/>
      <c r="Y3" s="126" t="s">
        <v>485</v>
      </c>
      <c r="Z3" s="126">
        <v>35.5</v>
      </c>
      <c r="AC3" s="252"/>
      <c r="AD3" s="254"/>
      <c r="AF3" s="325"/>
      <c r="AG3" s="282"/>
      <c r="AH3" s="289">
        <v>45017</v>
      </c>
      <c r="AI3" s="282"/>
      <c r="AJ3" s="427"/>
      <c r="AK3" s="289"/>
      <c r="AN3" s="216"/>
    </row>
    <row r="4" spans="1:40" x14ac:dyDescent="0.25">
      <c r="A4" s="25"/>
      <c r="B4" s="25"/>
      <c r="C4" s="25"/>
      <c r="D4" s="12"/>
      <c r="E4" s="41"/>
      <c r="F4" s="41"/>
      <c r="G4" s="41"/>
      <c r="H4" s="323"/>
      <c r="I4" s="12"/>
      <c r="J4" s="41"/>
      <c r="K4" s="5"/>
      <c r="L4" s="5"/>
      <c r="M4" s="5"/>
      <c r="N4" s="5"/>
      <c r="O4" s="5"/>
      <c r="P4" s="5"/>
      <c r="Q4" s="25"/>
      <c r="R4" s="25"/>
      <c r="S4" s="32"/>
      <c r="U4" s="216">
        <v>45017</v>
      </c>
      <c r="V4" s="126">
        <v>2015</v>
      </c>
      <c r="Y4" s="126" t="s">
        <v>486</v>
      </c>
      <c r="Z4" s="126">
        <v>36</v>
      </c>
      <c r="AC4" s="251"/>
      <c r="AD4" s="253"/>
      <c r="AF4" s="325"/>
      <c r="AG4" s="282"/>
      <c r="AH4" s="284"/>
      <c r="AI4" s="284"/>
      <c r="AJ4" s="284"/>
      <c r="AK4" s="284"/>
      <c r="AM4" s="291"/>
      <c r="AN4" s="216"/>
    </row>
    <row r="5" spans="1:40" ht="16.5" thickBot="1" x14ac:dyDescent="0.3">
      <c r="A5" s="25"/>
      <c r="B5" s="25"/>
      <c r="C5" s="25"/>
      <c r="D5" s="392" t="s">
        <v>2</v>
      </c>
      <c r="E5" s="392"/>
      <c r="F5" s="392"/>
      <c r="G5" s="392"/>
      <c r="H5" s="392"/>
      <c r="I5" s="392"/>
      <c r="J5" s="392"/>
      <c r="K5" s="392"/>
      <c r="L5" s="392"/>
      <c r="M5" s="392"/>
      <c r="N5" s="199"/>
      <c r="O5" s="199"/>
      <c r="P5" s="267"/>
      <c r="Q5" s="25"/>
      <c r="R5" s="25"/>
      <c r="S5" s="32"/>
      <c r="U5" s="216">
        <v>45382</v>
      </c>
      <c r="Y5" s="126" t="s">
        <v>487</v>
      </c>
      <c r="Z5" s="126">
        <v>36.5</v>
      </c>
      <c r="AC5" s="252"/>
      <c r="AD5" s="254"/>
      <c r="AF5" s="326"/>
      <c r="AG5" s="283" t="s">
        <v>553</v>
      </c>
      <c r="AH5" s="285"/>
      <c r="AI5" s="285"/>
      <c r="AJ5" s="285"/>
      <c r="AK5" s="285"/>
      <c r="AM5" s="291" t="s">
        <v>506</v>
      </c>
      <c r="AN5" s="216">
        <v>45017</v>
      </c>
    </row>
    <row r="6" spans="1:40" ht="15.75" thickBot="1" x14ac:dyDescent="0.3">
      <c r="A6" s="25"/>
      <c r="B6" s="25"/>
      <c r="C6" s="25"/>
      <c r="D6" s="393"/>
      <c r="E6" s="394"/>
      <c r="F6" s="394"/>
      <c r="G6" s="394"/>
      <c r="H6" s="394"/>
      <c r="I6" s="394"/>
      <c r="J6" s="394"/>
      <c r="K6" s="394"/>
      <c r="L6" s="394"/>
      <c r="M6" s="395"/>
      <c r="N6" s="171"/>
      <c r="O6" s="452" t="s">
        <v>596</v>
      </c>
      <c r="P6" s="453"/>
      <c r="Q6" s="25"/>
      <c r="R6" s="25"/>
      <c r="S6" s="32"/>
      <c r="Y6" s="126" t="s">
        <v>488</v>
      </c>
      <c r="Z6" s="126">
        <v>37</v>
      </c>
      <c r="AC6" s="251"/>
      <c r="AD6" s="253"/>
      <c r="AF6" s="324" t="s">
        <v>555</v>
      </c>
      <c r="AG6" s="324" t="s">
        <v>555</v>
      </c>
      <c r="AH6" s="286"/>
      <c r="AI6" s="286"/>
      <c r="AJ6" s="286"/>
      <c r="AK6" s="286"/>
      <c r="AM6" s="291" t="s">
        <v>507</v>
      </c>
      <c r="AN6" s="216">
        <v>45047</v>
      </c>
    </row>
    <row r="7" spans="1:40" ht="30.75" thickBot="1" x14ac:dyDescent="0.3">
      <c r="A7" s="25"/>
      <c r="B7" s="25"/>
      <c r="C7" s="25"/>
      <c r="D7" s="12"/>
      <c r="E7" s="41"/>
      <c r="F7" s="41"/>
      <c r="G7" s="41"/>
      <c r="H7" s="323"/>
      <c r="I7" s="12"/>
      <c r="J7" s="41"/>
      <c r="K7" s="5"/>
      <c r="L7" s="5"/>
      <c r="M7" s="5"/>
      <c r="N7" s="5"/>
      <c r="O7" s="454"/>
      <c r="P7" s="455"/>
      <c r="Q7" s="25"/>
      <c r="R7" s="25"/>
      <c r="S7" s="32"/>
      <c r="Y7" s="126" t="s">
        <v>489</v>
      </c>
      <c r="Z7" s="126">
        <v>37.5</v>
      </c>
      <c r="AC7" s="252"/>
      <c r="AD7" s="254"/>
      <c r="AF7" s="326"/>
      <c r="AG7" s="326"/>
      <c r="AH7" s="287" t="s">
        <v>556</v>
      </c>
      <c r="AI7" s="287"/>
      <c r="AJ7" s="287"/>
      <c r="AK7" s="287"/>
      <c r="AM7" s="291" t="s">
        <v>508</v>
      </c>
      <c r="AN7" s="216">
        <v>45078</v>
      </c>
    </row>
    <row r="8" spans="1:40" ht="16.5" thickBot="1" x14ac:dyDescent="0.3">
      <c r="A8" s="25"/>
      <c r="B8" s="25"/>
      <c r="C8" s="25"/>
      <c r="D8" s="392" t="s">
        <v>483</v>
      </c>
      <c r="E8" s="392"/>
      <c r="F8" s="392"/>
      <c r="G8" s="392"/>
      <c r="H8" s="392"/>
      <c r="I8" s="392"/>
      <c r="J8" s="392"/>
      <c r="K8" s="392"/>
      <c r="L8" s="392"/>
      <c r="M8" s="392"/>
      <c r="N8" s="199"/>
      <c r="O8" s="454"/>
      <c r="P8" s="455"/>
      <c r="Q8" s="25"/>
      <c r="R8" s="25"/>
      <c r="S8" s="32"/>
      <c r="T8" s="245" t="str">
        <f>RIGHT(D16, 3)</f>
        <v/>
      </c>
      <c r="U8" s="126" t="e">
        <f>VALUE(T8)</f>
        <v>#VALUE!</v>
      </c>
      <c r="Z8" s="126">
        <v>38</v>
      </c>
      <c r="AC8" s="251"/>
      <c r="AD8" s="253"/>
      <c r="AF8" s="288" t="s">
        <v>557</v>
      </c>
      <c r="AG8" s="322">
        <v>13246.99</v>
      </c>
      <c r="AH8" s="322">
        <v>5.0999999999999996</v>
      </c>
      <c r="AI8" s="330"/>
      <c r="AJ8" s="88">
        <v>13246.99</v>
      </c>
      <c r="AK8" s="322">
        <v>5.2</v>
      </c>
      <c r="AM8" s="291" t="s">
        <v>509</v>
      </c>
      <c r="AN8" s="216">
        <v>45108</v>
      </c>
    </row>
    <row r="9" spans="1:40" ht="15.75" thickBot="1" x14ac:dyDescent="0.3">
      <c r="A9" s="25"/>
      <c r="B9" s="25"/>
      <c r="C9" s="25"/>
      <c r="D9" s="396"/>
      <c r="E9" s="397"/>
      <c r="F9" s="397"/>
      <c r="G9" s="397"/>
      <c r="H9" s="397"/>
      <c r="I9" s="397"/>
      <c r="J9" s="397"/>
      <c r="K9" s="397"/>
      <c r="L9" s="397"/>
      <c r="M9" s="398"/>
      <c r="N9" s="172"/>
      <c r="O9" s="454"/>
      <c r="P9" s="455"/>
      <c r="Q9" s="25"/>
      <c r="R9" s="25"/>
      <c r="T9" s="126" t="e">
        <f>IF(U8&lt;285,"belfast","Other")</f>
        <v>#VALUE!</v>
      </c>
      <c r="Z9" s="126">
        <v>38.5</v>
      </c>
      <c r="AF9" s="326" t="s">
        <v>557</v>
      </c>
      <c r="AG9" s="322">
        <v>16831.990000000002</v>
      </c>
      <c r="AH9" s="322">
        <v>5.7</v>
      </c>
      <c r="AI9" s="330"/>
      <c r="AJ9" s="88">
        <v>23948.99</v>
      </c>
      <c r="AK9" s="322">
        <v>6.5</v>
      </c>
      <c r="AM9" s="291" t="s">
        <v>510</v>
      </c>
      <c r="AN9" s="216">
        <v>45139</v>
      </c>
    </row>
    <row r="10" spans="1:40" ht="15.75" thickBot="1" x14ac:dyDescent="0.3">
      <c r="A10" s="25"/>
      <c r="B10" s="25"/>
      <c r="C10" s="25"/>
      <c r="D10" s="399"/>
      <c r="E10" s="400"/>
      <c r="F10" s="400"/>
      <c r="G10" s="400"/>
      <c r="H10" s="400"/>
      <c r="I10" s="400"/>
      <c r="J10" s="400"/>
      <c r="K10" s="400"/>
      <c r="L10" s="400"/>
      <c r="M10" s="401"/>
      <c r="N10" s="172"/>
      <c r="O10" s="454"/>
      <c r="P10" s="455"/>
      <c r="Q10" s="25"/>
      <c r="R10" s="25"/>
      <c r="T10" s="126" t="str">
        <f>LEFT(D16,1)</f>
        <v/>
      </c>
      <c r="Z10" s="126">
        <v>39</v>
      </c>
      <c r="AF10" s="288" t="s">
        <v>558</v>
      </c>
      <c r="AG10" s="322">
        <v>22878.99</v>
      </c>
      <c r="AH10" s="322">
        <v>6.1</v>
      </c>
      <c r="AI10" s="330"/>
      <c r="AJ10" s="88">
        <v>29179.99</v>
      </c>
      <c r="AK10" s="322">
        <v>8.3000000000000007</v>
      </c>
      <c r="AM10" s="291" t="s">
        <v>511</v>
      </c>
      <c r="AN10" s="216">
        <v>45170</v>
      </c>
    </row>
    <row r="11" spans="1:40" ht="15.75" thickBot="1" x14ac:dyDescent="0.3">
      <c r="A11" s="25"/>
      <c r="B11" s="25"/>
      <c r="C11" s="25"/>
      <c r="D11" s="399"/>
      <c r="E11" s="400"/>
      <c r="F11" s="400"/>
      <c r="G11" s="400"/>
      <c r="H11" s="400"/>
      <c r="I11" s="400"/>
      <c r="J11" s="400"/>
      <c r="K11" s="400"/>
      <c r="L11" s="400"/>
      <c r="M11" s="401"/>
      <c r="N11" s="172"/>
      <c r="O11" s="454"/>
      <c r="P11" s="455"/>
      <c r="Q11" s="25"/>
      <c r="R11" s="25"/>
      <c r="T11" s="126" t="e">
        <f>IF(AND(T9="Belfast",(OR(T10="S",T10="N",T10="W"))),"error","OK")</f>
        <v>#VALUE!</v>
      </c>
      <c r="Z11" s="126">
        <v>39.5</v>
      </c>
      <c r="AF11" s="288" t="s">
        <v>559</v>
      </c>
      <c r="AG11" s="322">
        <v>23948.99</v>
      </c>
      <c r="AH11" s="322">
        <v>6.8</v>
      </c>
      <c r="AI11" s="330"/>
      <c r="AJ11" s="331">
        <v>43805.99</v>
      </c>
      <c r="AK11" s="322">
        <v>9.8000000000000007</v>
      </c>
      <c r="AM11" s="291" t="s">
        <v>512</v>
      </c>
      <c r="AN11" s="216">
        <v>45200</v>
      </c>
    </row>
    <row r="12" spans="1:40" ht="15.75" thickBot="1" x14ac:dyDescent="0.3">
      <c r="A12" s="25"/>
      <c r="B12" s="25"/>
      <c r="C12" s="25"/>
      <c r="D12" s="399"/>
      <c r="E12" s="400"/>
      <c r="F12" s="400"/>
      <c r="G12" s="400"/>
      <c r="H12" s="400"/>
      <c r="I12" s="400"/>
      <c r="J12" s="400"/>
      <c r="K12" s="400"/>
      <c r="L12" s="400"/>
      <c r="M12" s="401"/>
      <c r="N12" s="172"/>
      <c r="O12" s="454"/>
      <c r="P12" s="455"/>
      <c r="Q12" s="25"/>
      <c r="R12" s="25"/>
      <c r="Z12" s="126">
        <v>40</v>
      </c>
      <c r="AF12" s="288" t="s">
        <v>559</v>
      </c>
      <c r="AG12" s="322">
        <v>28223.99</v>
      </c>
      <c r="AH12" s="322">
        <v>7.7</v>
      </c>
      <c r="AI12" s="330"/>
      <c r="AJ12" s="331">
        <v>56163.99</v>
      </c>
      <c r="AK12" s="322">
        <v>10.7</v>
      </c>
      <c r="AM12" s="126" t="s">
        <v>513</v>
      </c>
      <c r="AN12" s="216">
        <v>45231</v>
      </c>
    </row>
    <row r="13" spans="1:40" ht="15.75" thickBot="1" x14ac:dyDescent="0.3">
      <c r="A13" s="25"/>
      <c r="B13" s="25"/>
      <c r="C13" s="25"/>
      <c r="D13" s="399"/>
      <c r="E13" s="400"/>
      <c r="F13" s="400"/>
      <c r="G13" s="400"/>
      <c r="H13" s="400"/>
      <c r="I13" s="400"/>
      <c r="J13" s="400"/>
      <c r="K13" s="400"/>
      <c r="L13" s="400"/>
      <c r="M13" s="401"/>
      <c r="N13" s="172"/>
      <c r="O13" s="456"/>
      <c r="P13" s="457"/>
      <c r="Q13" s="25"/>
      <c r="R13" s="25"/>
      <c r="Z13" s="126">
        <v>40.5</v>
      </c>
      <c r="AF13" s="288" t="s">
        <v>560</v>
      </c>
      <c r="AG13" s="322">
        <v>29179.99</v>
      </c>
      <c r="AH13" s="322">
        <v>8.8000000000000007</v>
      </c>
      <c r="AI13" s="330"/>
      <c r="AJ13" s="331">
        <v>56164</v>
      </c>
      <c r="AK13" s="322">
        <v>12.5</v>
      </c>
      <c r="AM13" s="291" t="s">
        <v>514</v>
      </c>
      <c r="AN13" s="216">
        <v>45261</v>
      </c>
    </row>
    <row r="14" spans="1:40" ht="15.75" thickBot="1" x14ac:dyDescent="0.3">
      <c r="A14" s="25"/>
      <c r="B14" s="420" t="str">
        <f>IF(D16="","",IF(ISNUMBER(SEARCH("Z",D16)),"Z is not a valid identifier. Please use E, N, S or W",IF(T11="Error", "Your practice number suggests a Belfast area, please enter 'E' as your prefix","")))</f>
        <v/>
      </c>
      <c r="C14" s="420"/>
      <c r="D14" s="12"/>
      <c r="E14" s="41"/>
      <c r="F14" s="41"/>
      <c r="G14" s="41"/>
      <c r="H14" s="323"/>
      <c r="I14" s="12"/>
      <c r="J14" s="41"/>
      <c r="K14" s="5"/>
      <c r="L14" s="5"/>
      <c r="M14" s="5"/>
      <c r="N14" s="5"/>
      <c r="O14" s="290"/>
      <c r="P14" s="290"/>
      <c r="Q14" s="25"/>
      <c r="R14" s="25"/>
      <c r="Z14" s="126">
        <v>41</v>
      </c>
      <c r="AF14" s="288" t="s">
        <v>560</v>
      </c>
      <c r="AG14" s="322">
        <v>43805.99</v>
      </c>
      <c r="AH14" s="322">
        <v>9.8000000000000007</v>
      </c>
      <c r="AI14" s="330"/>
      <c r="AJ14" s="88"/>
      <c r="AK14" s="322"/>
      <c r="AM14" s="126" t="s">
        <v>515</v>
      </c>
      <c r="AN14" s="216">
        <v>45292</v>
      </c>
    </row>
    <row r="15" spans="1:40" ht="16.5" customHeight="1" thickBot="1" x14ac:dyDescent="0.3">
      <c r="A15" s="25"/>
      <c r="B15" s="420"/>
      <c r="C15" s="420"/>
      <c r="D15" s="402" t="s">
        <v>4</v>
      </c>
      <c r="E15" s="402"/>
      <c r="F15" s="402"/>
      <c r="G15" s="46"/>
      <c r="H15" s="46"/>
      <c r="I15" s="433" t="s">
        <v>546</v>
      </c>
      <c r="J15" s="433"/>
      <c r="K15" s="433"/>
      <c r="L15" s="433"/>
      <c r="M15" s="433"/>
      <c r="N15" s="419" t="s">
        <v>604</v>
      </c>
      <c r="O15" s="419"/>
      <c r="P15" s="419"/>
      <c r="Q15" s="419"/>
      <c r="R15" s="5"/>
      <c r="Z15" s="126">
        <v>41.5</v>
      </c>
      <c r="AF15" s="326" t="s">
        <v>560</v>
      </c>
      <c r="AG15" s="322">
        <v>49245.99</v>
      </c>
      <c r="AH15" s="322">
        <v>10</v>
      </c>
      <c r="AI15" s="330"/>
      <c r="AJ15" s="88"/>
      <c r="AK15" s="322"/>
      <c r="AM15" s="291" t="s">
        <v>516</v>
      </c>
      <c r="AN15" s="216">
        <v>45323</v>
      </c>
    </row>
    <row r="16" spans="1:40" ht="15.75" thickBot="1" x14ac:dyDescent="0.3">
      <c r="A16" s="25"/>
      <c r="B16" s="420"/>
      <c r="C16" s="420"/>
      <c r="D16" s="405"/>
      <c r="E16" s="406"/>
      <c r="F16" s="407"/>
      <c r="G16" s="84"/>
      <c r="H16" s="84"/>
      <c r="I16" s="434"/>
      <c r="J16" s="435"/>
      <c r="K16" s="435"/>
      <c r="L16" s="435"/>
      <c r="M16" s="436"/>
      <c r="N16" s="177"/>
      <c r="O16" s="450"/>
      <c r="P16" s="451"/>
      <c r="Q16" s="5"/>
      <c r="R16" s="5"/>
      <c r="Z16" s="126">
        <v>42</v>
      </c>
      <c r="AF16" s="288" t="s">
        <v>561</v>
      </c>
      <c r="AG16" s="322">
        <v>56163.99</v>
      </c>
      <c r="AH16" s="322">
        <v>11.6</v>
      </c>
      <c r="AI16" s="330"/>
      <c r="AJ16" s="88"/>
      <c r="AK16" s="322"/>
      <c r="AM16" s="126" t="s">
        <v>517</v>
      </c>
      <c r="AN16" s="216">
        <v>45352</v>
      </c>
    </row>
    <row r="17" spans="1:39" ht="15.75" thickBot="1" x14ac:dyDescent="0.3">
      <c r="A17" s="25"/>
      <c r="B17" s="420"/>
      <c r="C17" s="420"/>
      <c r="D17" s="12"/>
      <c r="E17" s="41"/>
      <c r="F17" s="41"/>
      <c r="G17" s="41"/>
      <c r="H17" s="323"/>
      <c r="I17" s="12"/>
      <c r="J17" s="41"/>
      <c r="K17" s="5"/>
      <c r="L17" s="5"/>
      <c r="M17" s="5"/>
      <c r="N17" s="5"/>
      <c r="O17" s="5"/>
      <c r="P17" s="5"/>
      <c r="Q17" s="5"/>
      <c r="R17" s="5"/>
      <c r="Z17" s="126">
        <v>42.5</v>
      </c>
      <c r="AF17" s="326" t="s">
        <v>561</v>
      </c>
      <c r="AG17" s="322">
        <v>72030.990000000005</v>
      </c>
      <c r="AH17" s="322">
        <v>12.5</v>
      </c>
      <c r="AI17" s="330"/>
      <c r="AJ17" s="88"/>
      <c r="AK17" s="322"/>
    </row>
    <row r="18" spans="1:39" ht="16.5" thickBot="1" x14ac:dyDescent="0.3">
      <c r="A18" s="25"/>
      <c r="B18" s="420"/>
      <c r="C18" s="420"/>
      <c r="D18" s="402" t="s">
        <v>603</v>
      </c>
      <c r="E18" s="402"/>
      <c r="F18" s="402"/>
      <c r="G18" s="46"/>
      <c r="H18" s="46"/>
      <c r="I18" s="437" t="s">
        <v>589</v>
      </c>
      <c r="J18" s="438"/>
      <c r="K18" s="438"/>
      <c r="L18" s="438"/>
      <c r="M18" s="439"/>
      <c r="N18" s="196"/>
      <c r="O18" s="196"/>
      <c r="P18" s="268"/>
      <c r="Q18" s="25"/>
      <c r="R18" s="25"/>
      <c r="Z18" s="126">
        <v>43</v>
      </c>
      <c r="AF18" s="288" t="s">
        <v>562</v>
      </c>
      <c r="AG18" s="322"/>
      <c r="AH18" s="322">
        <v>13.5</v>
      </c>
      <c r="AI18" s="330"/>
      <c r="AJ18" s="88"/>
      <c r="AK18" s="322"/>
      <c r="AM18" s="291"/>
    </row>
    <row r="19" spans="1:39" ht="15.75" thickBot="1" x14ac:dyDescent="0.3">
      <c r="A19" s="25"/>
      <c r="B19" s="25"/>
      <c r="C19" s="25"/>
      <c r="D19" s="405"/>
      <c r="E19" s="406"/>
      <c r="F19" s="407"/>
      <c r="G19" s="84"/>
      <c r="H19" s="84"/>
      <c r="I19" s="440"/>
      <c r="J19" s="441"/>
      <c r="K19" s="441"/>
      <c r="L19" s="441"/>
      <c r="M19" s="442"/>
      <c r="N19" s="179"/>
      <c r="O19" s="179"/>
      <c r="P19" s="179"/>
      <c r="Q19" s="25"/>
      <c r="R19" s="25"/>
      <c r="Z19" s="126">
        <v>43.5</v>
      </c>
      <c r="AF19" s="288"/>
      <c r="AG19" s="322"/>
      <c r="AH19" s="322"/>
      <c r="AI19" s="322"/>
      <c r="AJ19" s="322"/>
      <c r="AK19" s="322"/>
      <c r="AM19" s="216" t="str">
        <f>IF(O16="","",VLOOKUP(O16,AM5:AN16,2,FALSE))</f>
        <v/>
      </c>
    </row>
    <row r="20" spans="1:39" x14ac:dyDescent="0.25">
      <c r="A20" s="25"/>
      <c r="B20" s="25"/>
      <c r="C20" s="25"/>
      <c r="D20" s="25"/>
      <c r="E20" s="42"/>
      <c r="F20" s="42"/>
      <c r="G20" s="42"/>
      <c r="H20" s="42"/>
      <c r="I20" s="440"/>
      <c r="J20" s="441"/>
      <c r="K20" s="441"/>
      <c r="L20" s="441"/>
      <c r="M20" s="442"/>
      <c r="N20" s="5"/>
      <c r="O20" s="5"/>
      <c r="P20" s="5"/>
      <c r="Q20" s="25"/>
      <c r="R20" s="25"/>
      <c r="Z20" s="126">
        <v>44</v>
      </c>
    </row>
    <row r="21" spans="1:39" ht="16.5" thickBot="1" x14ac:dyDescent="0.3">
      <c r="A21" s="25"/>
      <c r="B21" s="25"/>
      <c r="C21" s="25"/>
      <c r="D21" s="402" t="s">
        <v>448</v>
      </c>
      <c r="E21" s="402"/>
      <c r="F21" s="402"/>
      <c r="G21" s="46"/>
      <c r="H21" s="46"/>
      <c r="I21" s="440"/>
      <c r="J21" s="441"/>
      <c r="K21" s="441"/>
      <c r="L21" s="441"/>
      <c r="M21" s="442"/>
      <c r="N21" s="196"/>
      <c r="O21" s="196"/>
      <c r="P21" s="268"/>
      <c r="Q21" s="25"/>
      <c r="R21" s="25"/>
      <c r="Z21" s="126">
        <v>44.5</v>
      </c>
    </row>
    <row r="22" spans="1:39" ht="15.75" thickBot="1" x14ac:dyDescent="0.3">
      <c r="A22" s="25"/>
      <c r="B22" s="25"/>
      <c r="C22" s="25"/>
      <c r="D22" s="408"/>
      <c r="E22" s="409"/>
      <c r="F22" s="410"/>
      <c r="G22" s="84"/>
      <c r="H22" s="84"/>
      <c r="I22" s="443"/>
      <c r="J22" s="444"/>
      <c r="K22" s="444"/>
      <c r="L22" s="444"/>
      <c r="M22" s="445"/>
      <c r="N22" s="183"/>
      <c r="O22" s="183"/>
      <c r="P22" s="271"/>
      <c r="Q22" s="25"/>
      <c r="R22" s="25"/>
      <c r="V22" s="216"/>
      <c r="Z22" s="126">
        <v>45</v>
      </c>
    </row>
    <row r="23" spans="1:39" x14ac:dyDescent="0.25">
      <c r="A23" s="5"/>
      <c r="B23" s="5"/>
      <c r="C23" s="5"/>
      <c r="D23" s="12"/>
      <c r="E23" s="41"/>
      <c r="F23" s="41"/>
      <c r="G23" s="41"/>
      <c r="H23" s="323"/>
      <c r="I23" s="12"/>
      <c r="J23" s="41"/>
      <c r="K23" s="5"/>
      <c r="L23" s="5"/>
      <c r="M23" s="12"/>
      <c r="N23" s="12"/>
      <c r="O23" s="12"/>
      <c r="P23" s="12"/>
      <c r="Q23" s="25"/>
      <c r="R23" s="25"/>
    </row>
    <row r="24" spans="1:39" ht="21" customHeight="1" x14ac:dyDescent="0.25">
      <c r="A24" s="5"/>
      <c r="B24" s="5"/>
      <c r="C24" s="5"/>
      <c r="D24" s="414" t="s">
        <v>10</v>
      </c>
      <c r="E24" s="414"/>
      <c r="F24" s="414"/>
      <c r="G24" s="414"/>
      <c r="H24" s="414"/>
      <c r="I24" s="414"/>
      <c r="J24" s="414"/>
      <c r="K24" s="414"/>
      <c r="L24" s="414"/>
      <c r="M24" s="414"/>
      <c r="N24" s="414"/>
      <c r="O24" s="414"/>
      <c r="P24" s="272"/>
      <c r="Q24" s="25"/>
      <c r="R24" s="25"/>
      <c r="V24" s="216">
        <f>V25-1</f>
        <v>45016</v>
      </c>
    </row>
    <row r="25" spans="1:39" ht="24" customHeight="1" thickBot="1" x14ac:dyDescent="0.3">
      <c r="A25" s="5"/>
      <c r="B25" s="5"/>
      <c r="C25" s="5"/>
      <c r="D25" s="414" t="s">
        <v>550</v>
      </c>
      <c r="E25" s="414"/>
      <c r="F25" s="414"/>
      <c r="G25" s="414"/>
      <c r="H25" s="414"/>
      <c r="I25" s="414"/>
      <c r="J25" s="414"/>
      <c r="K25" s="414"/>
      <c r="L25" s="414"/>
      <c r="M25" s="414"/>
      <c r="N25" s="414"/>
      <c r="O25" s="414"/>
      <c r="P25" s="272"/>
      <c r="Q25" s="25"/>
      <c r="R25" s="25"/>
      <c r="U25" s="126" t="s">
        <v>432</v>
      </c>
      <c r="V25" s="216" t="str">
        <f>TEXT(X25,"DD/MM/YYYY")</f>
        <v>01/04/2023</v>
      </c>
      <c r="X25" s="216">
        <v>45017</v>
      </c>
    </row>
    <row r="26" spans="1:39" ht="15.75" customHeight="1" thickBot="1" x14ac:dyDescent="0.3">
      <c r="A26" s="25"/>
      <c r="B26" s="25"/>
      <c r="C26" s="25"/>
      <c r="D26" s="5"/>
      <c r="E26" s="41"/>
      <c r="F26" s="41"/>
      <c r="G26" s="85"/>
      <c r="H26" s="421" t="s">
        <v>597</v>
      </c>
      <c r="I26" s="422"/>
      <c r="J26" s="422"/>
      <c r="K26" s="423"/>
      <c r="L26" s="20"/>
      <c r="M26" s="20"/>
      <c r="N26" s="20"/>
      <c r="O26" s="20"/>
      <c r="P26" s="20"/>
      <c r="Q26" s="41"/>
      <c r="R26" s="273"/>
      <c r="V26" s="216" t="str">
        <f>TEXT(X26,"DD/MM/YYYY")</f>
        <v>31/03/2024</v>
      </c>
      <c r="X26" s="216">
        <v>45382</v>
      </c>
    </row>
    <row r="27" spans="1:39" ht="15" customHeight="1" x14ac:dyDescent="0.25">
      <c r="A27" s="25"/>
      <c r="B27" s="404" t="s">
        <v>12</v>
      </c>
      <c r="C27" s="404" t="s">
        <v>490</v>
      </c>
      <c r="D27" s="411" t="s">
        <v>502</v>
      </c>
      <c r="E27" s="411"/>
      <c r="F27" s="412" t="s">
        <v>572</v>
      </c>
      <c r="G27" s="416" t="s">
        <v>28</v>
      </c>
      <c r="H27" s="424" t="s">
        <v>575</v>
      </c>
      <c r="I27" s="446" t="s">
        <v>574</v>
      </c>
      <c r="J27" s="428" t="s">
        <v>564</v>
      </c>
      <c r="K27" s="417" t="s">
        <v>576</v>
      </c>
      <c r="L27" s="430" t="s">
        <v>523</v>
      </c>
      <c r="M27" s="448" t="s">
        <v>540</v>
      </c>
      <c r="N27" s="415" t="s">
        <v>497</v>
      </c>
      <c r="O27" s="415" t="s">
        <v>588</v>
      </c>
      <c r="P27" s="415" t="s">
        <v>565</v>
      </c>
      <c r="Q27" s="432"/>
      <c r="R27" s="273"/>
    </row>
    <row r="28" spans="1:39" ht="48" customHeight="1" thickBot="1" x14ac:dyDescent="0.3">
      <c r="A28" s="25"/>
      <c r="B28" s="404"/>
      <c r="C28" s="404"/>
      <c r="D28" s="240" t="s">
        <v>503</v>
      </c>
      <c r="E28" s="240" t="s">
        <v>22</v>
      </c>
      <c r="F28" s="413"/>
      <c r="G28" s="416"/>
      <c r="H28" s="425"/>
      <c r="I28" s="447"/>
      <c r="J28" s="429"/>
      <c r="K28" s="418"/>
      <c r="L28" s="431"/>
      <c r="M28" s="449"/>
      <c r="N28" s="415"/>
      <c r="O28" s="415"/>
      <c r="P28" s="415"/>
      <c r="Q28" s="432"/>
      <c r="R28" s="273"/>
      <c r="T28" s="126" t="s">
        <v>526</v>
      </c>
      <c r="V28" s="126" t="s">
        <v>541</v>
      </c>
      <c r="W28" s="126" t="s">
        <v>22</v>
      </c>
      <c r="X28" s="126" t="s">
        <v>542</v>
      </c>
      <c r="Y28" s="126" t="s">
        <v>412</v>
      </c>
      <c r="Z28" s="126" t="s">
        <v>543</v>
      </c>
      <c r="AA28" s="126" t="s">
        <v>544</v>
      </c>
      <c r="AB28" s="348" t="s">
        <v>585</v>
      </c>
      <c r="AC28" s="126" t="s">
        <v>545</v>
      </c>
    </row>
    <row r="29" spans="1:39" x14ac:dyDescent="0.25">
      <c r="A29" s="25">
        <v>1</v>
      </c>
      <c r="B29" s="266"/>
      <c r="C29" s="266"/>
      <c r="D29" s="35"/>
      <c r="E29" s="45"/>
      <c r="F29" s="92"/>
      <c r="G29" s="366" t="str">
        <f t="shared" ref="G29:G60" si="0">IF(B29="","",2015)</f>
        <v/>
      </c>
      <c r="H29" s="329"/>
      <c r="I29" s="292"/>
      <c r="J29" s="293"/>
      <c r="K29" s="351" t="str">
        <f>IF(B29=0,"",
IF('Member Info'!$AM$19&lt;=$S$1,
IF('Member Info'!H29&gt;'Member Info'!$AJ$12,'Member Info'!$AK$13,IF('Member Info'!H29&gt;'Member Info'!$AJ$11,'Member Info'!$AK$12,IF('Member Info'!H29&gt;'Member Info'!$AJ$10,'Member Info'!$AK$11,IF('Member Info'!H29&gt;'Member Info'!$AJ$9,'Member Info'!$AK$10,IF('Member Info'!H29&gt;'Member Info'!$AJ$8,'Member Info'!$AK$9,'Member Info'!$AK$8))))),
IF('Member Info'!H29&gt;'Member Info'!$AG$17,'Member Info'!$AH$18,IF('Member Info'!H29&gt;'Member Info'!$AG$16,'Member Info'!$AH$17,IF('Member Info'!H29&gt;'Member Info'!$AG$15,'Member Info'!$AH$16,IF('Member Info'!H29&gt;'Member Info'!$AG$14,'Member Info'!$AH$15,IF('Member Info'!H29&gt;'Member Info'!$AG$13,'Member Info'!$AH$14,IF('Member Info'!H29&gt;'Member Info'!$AG$12,'Member Info'!$AH$13,IF('Member Info'!H29&gt;'Member Info'!$AG$11,'Member Info'!$AH$12,IF('Member Info'!H29&gt;'Member Info'!$AG$10,'Member Info'!$AH$11,IF('Member Info'!H29&gt;'Member Info'!$AG$9,'Member Info'!$AH$10,IF('Member Info'!H29&gt;'Member Info'!$AG$8,'Member Info'!$AH$9,'Member Info'!$AH$8))))))))))))</f>
        <v/>
      </c>
      <c r="L29" s="352"/>
      <c r="M29" s="79"/>
      <c r="N29" s="277"/>
      <c r="O29" s="278"/>
      <c r="P29" s="328" t="str">
        <f>IF(AND(B29="",C29="",D29="",E29="",F29="",H29="",I29="",K29="",M29=""),"",IF(AC29&lt;1,"READY","MISSING INFO"))</f>
        <v/>
      </c>
      <c r="Q29" s="143">
        <f>IF(N29="Yes", 1, 0)</f>
        <v>0</v>
      </c>
      <c r="R29" s="143"/>
      <c r="T29" s="126">
        <f>IF(N29="",0,1)</f>
        <v>0</v>
      </c>
      <c r="V29" s="126" t="str">
        <f t="shared" ref="V29:V60" si="1">IF(B29="","",IF(C29="",1,0))</f>
        <v/>
      </c>
      <c r="W29" s="126" t="str">
        <f t="shared" ref="W29:W60" si="2">IF(B29="","",IF(E29="",1,0))</f>
        <v/>
      </c>
      <c r="X29" s="126" t="str">
        <f t="shared" ref="X29:X60" si="3">IF(B29="","",IF(F29="",1,0))</f>
        <v/>
      </c>
      <c r="Y29" s="126" t="str">
        <f t="shared" ref="Y29:Y60" si="4">IF(B29="","",IF(G29="",1,0))</f>
        <v/>
      </c>
      <c r="Z29" s="126" t="str">
        <f t="shared" ref="Z29:Z60" si="5">IF(B29="","",IF(I29="",1,0))</f>
        <v/>
      </c>
      <c r="AA29" s="126" t="str">
        <f t="shared" ref="AA29:AA60" si="6">IF(B29="","",IF(M29="",1,0))</f>
        <v/>
      </c>
      <c r="AB29" s="126">
        <f t="shared" ref="AB29:AB60" si="7">IF(LEN(B29)=9,0,1)</f>
        <v>1</v>
      </c>
      <c r="AC29" s="126">
        <f>SUM(V29:AB29)</f>
        <v>1</v>
      </c>
      <c r="AD29" s="126" t="str">
        <f>TEXT(F29,"DD/MM/YYYY")</f>
        <v>00/01/1900</v>
      </c>
    </row>
    <row r="30" spans="1:39" x14ac:dyDescent="0.25">
      <c r="A30" s="25">
        <v>2</v>
      </c>
      <c r="B30" s="266"/>
      <c r="C30" s="266"/>
      <c r="D30" s="35"/>
      <c r="E30" s="45"/>
      <c r="F30" s="92"/>
      <c r="G30" s="366" t="str">
        <f t="shared" si="0"/>
        <v/>
      </c>
      <c r="H30" s="43"/>
      <c r="I30" s="34"/>
      <c r="J30" s="276"/>
      <c r="K30" s="351" t="str">
        <f>IF(B30=0,"",
IF('Member Info'!$AM$19&lt;=$S$1,
IF('Member Info'!H30&gt;'Member Info'!$AJ$12,'Member Info'!$AK$13,IF('Member Info'!H30&gt;'Member Info'!$AJ$11,'Member Info'!$AK$12,IF('Member Info'!H30&gt;'Member Info'!$AJ$10,'Member Info'!$AK$11,IF('Member Info'!H30&gt;'Member Info'!$AJ$9,'Member Info'!$AK$10,IF('Member Info'!H30&gt;'Member Info'!$AJ$8,'Member Info'!$AK$9,'Member Info'!$AK$8))))),
IF('Member Info'!H30&gt;'Member Info'!$AG$17,'Member Info'!$AH$18,IF('Member Info'!H30&gt;'Member Info'!$AG$16,'Member Info'!$AH$17,IF('Member Info'!H30&gt;'Member Info'!$AG$15,'Member Info'!$AH$16,IF('Member Info'!H30&gt;'Member Info'!$AG$14,'Member Info'!$AH$15,IF('Member Info'!H30&gt;'Member Info'!$AG$13,'Member Info'!$AH$14,IF('Member Info'!H30&gt;'Member Info'!$AG$12,'Member Info'!$AH$13,IF('Member Info'!H30&gt;'Member Info'!$AG$11,'Member Info'!$AH$12,IF('Member Info'!H30&gt;'Member Info'!$AG$10,'Member Info'!$AH$11,IF('Member Info'!H30&gt;'Member Info'!$AG$9,'Member Info'!$AH$10,IF('Member Info'!H30&gt;'Member Info'!$AG$8,'Member Info'!$AH$9,'Member Info'!$AH$8))))))))))))</f>
        <v/>
      </c>
      <c r="L30" s="352"/>
      <c r="M30" s="79"/>
      <c r="N30" s="277"/>
      <c r="O30" s="278"/>
      <c r="P30" s="328" t="str">
        <f t="shared" ref="P30:P93" si="8">IF(AND(B30="",C30="",D30="",E30="",F30="",H30="",I30="",K30="",M30=""),"",IF(AC30&lt;1,"READY","MISSING INFO"))</f>
        <v/>
      </c>
      <c r="Q30" s="143">
        <f>IF(N30="Yes", 1, 0)</f>
        <v>0</v>
      </c>
      <c r="R30" s="143"/>
      <c r="T30" s="126">
        <f t="shared" ref="T30:T88" si="9">IF(N30="",0,1)</f>
        <v>0</v>
      </c>
      <c r="V30" s="126" t="str">
        <f t="shared" si="1"/>
        <v/>
      </c>
      <c r="W30" s="126" t="str">
        <f t="shared" si="2"/>
        <v/>
      </c>
      <c r="X30" s="126" t="str">
        <f t="shared" si="3"/>
        <v/>
      </c>
      <c r="Y30" s="126" t="str">
        <f t="shared" si="4"/>
        <v/>
      </c>
      <c r="Z30" s="126" t="str">
        <f t="shared" si="5"/>
        <v/>
      </c>
      <c r="AA30" s="126" t="str">
        <f t="shared" si="6"/>
        <v/>
      </c>
      <c r="AB30" s="126">
        <f t="shared" si="7"/>
        <v>1</v>
      </c>
      <c r="AC30" s="126">
        <f t="shared" ref="AC30:AC93" si="10">SUM(V30:AB30)</f>
        <v>1</v>
      </c>
    </row>
    <row r="31" spans="1:39" x14ac:dyDescent="0.25">
      <c r="A31" s="25">
        <v>3</v>
      </c>
      <c r="B31" s="266"/>
      <c r="C31" s="266"/>
      <c r="D31" s="35"/>
      <c r="E31" s="45"/>
      <c r="F31" s="92"/>
      <c r="G31" s="366" t="str">
        <f t="shared" si="0"/>
        <v/>
      </c>
      <c r="H31" s="43"/>
      <c r="I31" s="34"/>
      <c r="J31" s="276"/>
      <c r="K31" s="351" t="str">
        <f>IF(B31=0,"",
IF('Member Info'!$AM$19&lt;=$S$1,
IF('Member Info'!H31&gt;'Member Info'!$AJ$12,'Member Info'!$AK$13,IF('Member Info'!H31&gt;'Member Info'!$AJ$11,'Member Info'!$AK$12,IF('Member Info'!H31&gt;'Member Info'!$AJ$10,'Member Info'!$AK$11,IF('Member Info'!H31&gt;'Member Info'!$AJ$9,'Member Info'!$AK$10,IF('Member Info'!H31&gt;'Member Info'!$AJ$8,'Member Info'!$AK$9,'Member Info'!$AK$8))))),
IF('Member Info'!H31&gt;'Member Info'!$AG$17,'Member Info'!$AH$18,IF('Member Info'!H31&gt;'Member Info'!$AG$16,'Member Info'!$AH$17,IF('Member Info'!H31&gt;'Member Info'!$AG$15,'Member Info'!$AH$16,IF('Member Info'!H31&gt;'Member Info'!$AG$14,'Member Info'!$AH$15,IF('Member Info'!H31&gt;'Member Info'!$AG$13,'Member Info'!$AH$14,IF('Member Info'!H31&gt;'Member Info'!$AG$12,'Member Info'!$AH$13,IF('Member Info'!H31&gt;'Member Info'!$AG$11,'Member Info'!$AH$12,IF('Member Info'!H31&gt;'Member Info'!$AG$10,'Member Info'!$AH$11,IF('Member Info'!H31&gt;'Member Info'!$AG$9,'Member Info'!$AH$10,IF('Member Info'!H31&gt;'Member Info'!$AG$8,'Member Info'!$AH$9,'Member Info'!$AH$8))))))))))))</f>
        <v/>
      </c>
      <c r="L31" s="352"/>
      <c r="M31" s="79"/>
      <c r="N31" s="277"/>
      <c r="O31" s="278"/>
      <c r="P31" s="328" t="str">
        <f t="shared" si="8"/>
        <v/>
      </c>
      <c r="Q31" s="143">
        <f t="shared" ref="Q31:Q88" si="11">IF(N31="Yes", 1, 0)</f>
        <v>0</v>
      </c>
      <c r="R31" s="143"/>
      <c r="T31" s="126">
        <f t="shared" si="9"/>
        <v>0</v>
      </c>
      <c r="V31" s="126" t="str">
        <f t="shared" si="1"/>
        <v/>
      </c>
      <c r="W31" s="126" t="str">
        <f t="shared" si="2"/>
        <v/>
      </c>
      <c r="X31" s="126" t="str">
        <f t="shared" si="3"/>
        <v/>
      </c>
      <c r="Y31" s="126" t="str">
        <f t="shared" si="4"/>
        <v/>
      </c>
      <c r="Z31" s="126" t="str">
        <f t="shared" si="5"/>
        <v/>
      </c>
      <c r="AA31" s="126" t="str">
        <f t="shared" si="6"/>
        <v/>
      </c>
      <c r="AB31" s="126">
        <f t="shared" si="7"/>
        <v>1</v>
      </c>
      <c r="AC31" s="126">
        <f t="shared" si="10"/>
        <v>1</v>
      </c>
    </row>
    <row r="32" spans="1:39" x14ac:dyDescent="0.25">
      <c r="A32" s="25">
        <v>4</v>
      </c>
      <c r="B32" s="266"/>
      <c r="C32" s="266"/>
      <c r="D32" s="35"/>
      <c r="E32" s="45"/>
      <c r="F32" s="92"/>
      <c r="G32" s="366" t="str">
        <f t="shared" si="0"/>
        <v/>
      </c>
      <c r="H32" s="43"/>
      <c r="I32" s="34"/>
      <c r="J32" s="276"/>
      <c r="K32" s="351" t="str">
        <f>IF(B32=0,"",
IF('Member Info'!$AM$19&lt;=$S$1,
IF('Member Info'!H32&gt;'Member Info'!$AJ$12,'Member Info'!$AK$13,IF('Member Info'!H32&gt;'Member Info'!$AJ$11,'Member Info'!$AK$12,IF('Member Info'!H32&gt;'Member Info'!$AJ$10,'Member Info'!$AK$11,IF('Member Info'!H32&gt;'Member Info'!$AJ$9,'Member Info'!$AK$10,IF('Member Info'!H32&gt;'Member Info'!$AJ$8,'Member Info'!$AK$9,'Member Info'!$AK$8))))),
IF('Member Info'!H32&gt;'Member Info'!$AG$17,'Member Info'!$AH$18,IF('Member Info'!H32&gt;'Member Info'!$AG$16,'Member Info'!$AH$17,IF('Member Info'!H32&gt;'Member Info'!$AG$15,'Member Info'!$AH$16,IF('Member Info'!H32&gt;'Member Info'!$AG$14,'Member Info'!$AH$15,IF('Member Info'!H32&gt;'Member Info'!$AG$13,'Member Info'!$AH$14,IF('Member Info'!H32&gt;'Member Info'!$AG$12,'Member Info'!$AH$13,IF('Member Info'!H32&gt;'Member Info'!$AG$11,'Member Info'!$AH$12,IF('Member Info'!H32&gt;'Member Info'!$AG$10,'Member Info'!$AH$11,IF('Member Info'!H32&gt;'Member Info'!$AG$9,'Member Info'!$AH$10,IF('Member Info'!H32&gt;'Member Info'!$AG$8,'Member Info'!$AH$9,'Member Info'!$AH$8))))))))))))</f>
        <v/>
      </c>
      <c r="L32" s="352"/>
      <c r="M32" s="79"/>
      <c r="N32" s="277"/>
      <c r="O32" s="278"/>
      <c r="P32" s="328" t="str">
        <f t="shared" si="8"/>
        <v/>
      </c>
      <c r="Q32" s="143">
        <f t="shared" si="11"/>
        <v>0</v>
      </c>
      <c r="R32" s="143"/>
      <c r="T32" s="126">
        <f t="shared" si="9"/>
        <v>0</v>
      </c>
      <c r="V32" s="126" t="str">
        <f t="shared" si="1"/>
        <v/>
      </c>
      <c r="W32" s="126" t="str">
        <f t="shared" si="2"/>
        <v/>
      </c>
      <c r="X32" s="126" t="str">
        <f t="shared" si="3"/>
        <v/>
      </c>
      <c r="Y32" s="126" t="str">
        <f t="shared" si="4"/>
        <v/>
      </c>
      <c r="Z32" s="126" t="str">
        <f t="shared" si="5"/>
        <v/>
      </c>
      <c r="AA32" s="126" t="str">
        <f t="shared" si="6"/>
        <v/>
      </c>
      <c r="AB32" s="126">
        <f t="shared" si="7"/>
        <v>1</v>
      </c>
      <c r="AC32" s="126">
        <f t="shared" si="10"/>
        <v>1</v>
      </c>
    </row>
    <row r="33" spans="1:36" x14ac:dyDescent="0.25">
      <c r="A33" s="25">
        <v>5</v>
      </c>
      <c r="B33" s="266"/>
      <c r="C33" s="266"/>
      <c r="D33" s="35"/>
      <c r="E33" s="45"/>
      <c r="F33" s="92"/>
      <c r="G33" s="366" t="str">
        <f t="shared" si="0"/>
        <v/>
      </c>
      <c r="H33" s="43"/>
      <c r="I33" s="34"/>
      <c r="J33" s="276"/>
      <c r="K33" s="351" t="str">
        <f>IF(B33=0,"",
IF('Member Info'!$AM$19&lt;=$S$1,
IF('Member Info'!H33&gt;'Member Info'!$AJ$12,'Member Info'!$AK$13,IF('Member Info'!H33&gt;'Member Info'!$AJ$11,'Member Info'!$AK$12,IF('Member Info'!H33&gt;'Member Info'!$AJ$10,'Member Info'!$AK$11,IF('Member Info'!H33&gt;'Member Info'!$AJ$9,'Member Info'!$AK$10,IF('Member Info'!H33&gt;'Member Info'!$AJ$8,'Member Info'!$AK$9,'Member Info'!$AK$8))))),
IF('Member Info'!H33&gt;'Member Info'!$AG$17,'Member Info'!$AH$18,IF('Member Info'!H33&gt;'Member Info'!$AG$16,'Member Info'!$AH$17,IF('Member Info'!H33&gt;'Member Info'!$AG$15,'Member Info'!$AH$16,IF('Member Info'!H33&gt;'Member Info'!$AG$14,'Member Info'!$AH$15,IF('Member Info'!H33&gt;'Member Info'!$AG$13,'Member Info'!$AH$14,IF('Member Info'!H33&gt;'Member Info'!$AG$12,'Member Info'!$AH$13,IF('Member Info'!H33&gt;'Member Info'!$AG$11,'Member Info'!$AH$12,IF('Member Info'!H33&gt;'Member Info'!$AG$10,'Member Info'!$AH$11,IF('Member Info'!H33&gt;'Member Info'!$AG$9,'Member Info'!$AH$10,IF('Member Info'!H33&gt;'Member Info'!$AG$8,'Member Info'!$AH$9,'Member Info'!$AH$8))))))))))))</f>
        <v/>
      </c>
      <c r="L33" s="352"/>
      <c r="M33" s="79"/>
      <c r="N33" s="277"/>
      <c r="O33" s="278"/>
      <c r="P33" s="328" t="str">
        <f t="shared" si="8"/>
        <v/>
      </c>
      <c r="Q33" s="143">
        <f t="shared" si="11"/>
        <v>0</v>
      </c>
      <c r="R33" s="143"/>
      <c r="T33" s="126">
        <f t="shared" si="9"/>
        <v>0</v>
      </c>
      <c r="V33" s="126" t="str">
        <f t="shared" si="1"/>
        <v/>
      </c>
      <c r="W33" s="126" t="str">
        <f t="shared" si="2"/>
        <v/>
      </c>
      <c r="X33" s="126" t="str">
        <f t="shared" si="3"/>
        <v/>
      </c>
      <c r="Y33" s="126" t="str">
        <f t="shared" si="4"/>
        <v/>
      </c>
      <c r="Z33" s="126" t="str">
        <f t="shared" si="5"/>
        <v/>
      </c>
      <c r="AA33" s="126" t="str">
        <f t="shared" si="6"/>
        <v/>
      </c>
      <c r="AB33" s="126">
        <f t="shared" si="7"/>
        <v>1</v>
      </c>
      <c r="AC33" s="126">
        <f t="shared" si="10"/>
        <v>1</v>
      </c>
    </row>
    <row r="34" spans="1:36" x14ac:dyDescent="0.25">
      <c r="A34" s="25">
        <v>6</v>
      </c>
      <c r="B34" s="266"/>
      <c r="C34" s="266"/>
      <c r="D34" s="35"/>
      <c r="E34" s="45"/>
      <c r="F34" s="92"/>
      <c r="G34" s="366" t="str">
        <f t="shared" si="0"/>
        <v/>
      </c>
      <c r="H34" s="43"/>
      <c r="I34" s="34"/>
      <c r="J34" s="276"/>
      <c r="K34" s="351" t="str">
        <f>IF(B34=0,"",
IF('Member Info'!$AM$19&lt;=$S$1,
IF('Member Info'!H34&gt;'Member Info'!$AJ$12,'Member Info'!$AK$13,IF('Member Info'!H34&gt;'Member Info'!$AJ$11,'Member Info'!$AK$12,IF('Member Info'!H34&gt;'Member Info'!$AJ$10,'Member Info'!$AK$11,IF('Member Info'!H34&gt;'Member Info'!$AJ$9,'Member Info'!$AK$10,IF('Member Info'!H34&gt;'Member Info'!$AJ$8,'Member Info'!$AK$9,'Member Info'!$AK$8))))),
IF('Member Info'!H34&gt;'Member Info'!$AG$17,'Member Info'!$AH$18,IF('Member Info'!H34&gt;'Member Info'!$AG$16,'Member Info'!$AH$17,IF('Member Info'!H34&gt;'Member Info'!$AG$15,'Member Info'!$AH$16,IF('Member Info'!H34&gt;'Member Info'!$AG$14,'Member Info'!$AH$15,IF('Member Info'!H34&gt;'Member Info'!$AG$13,'Member Info'!$AH$14,IF('Member Info'!H34&gt;'Member Info'!$AG$12,'Member Info'!$AH$13,IF('Member Info'!H34&gt;'Member Info'!$AG$11,'Member Info'!$AH$12,IF('Member Info'!H34&gt;'Member Info'!$AG$10,'Member Info'!$AH$11,IF('Member Info'!H34&gt;'Member Info'!$AG$9,'Member Info'!$AH$10,IF('Member Info'!H34&gt;'Member Info'!$AG$8,'Member Info'!$AH$9,'Member Info'!$AH$8))))))))))))</f>
        <v/>
      </c>
      <c r="L34" s="352"/>
      <c r="M34" s="79"/>
      <c r="N34" s="277"/>
      <c r="O34" s="278"/>
      <c r="P34" s="328" t="str">
        <f t="shared" si="8"/>
        <v/>
      </c>
      <c r="Q34" s="143">
        <f t="shared" si="11"/>
        <v>0</v>
      </c>
      <c r="R34" s="143"/>
      <c r="T34" s="126">
        <f t="shared" si="9"/>
        <v>0</v>
      </c>
      <c r="V34" s="126" t="str">
        <f t="shared" si="1"/>
        <v/>
      </c>
      <c r="W34" s="126" t="str">
        <f t="shared" si="2"/>
        <v/>
      </c>
      <c r="X34" s="126" t="str">
        <f t="shared" si="3"/>
        <v/>
      </c>
      <c r="Y34" s="126" t="str">
        <f t="shared" si="4"/>
        <v/>
      </c>
      <c r="Z34" s="126" t="str">
        <f t="shared" si="5"/>
        <v/>
      </c>
      <c r="AA34" s="126" t="str">
        <f t="shared" si="6"/>
        <v/>
      </c>
      <c r="AB34" s="126">
        <f t="shared" si="7"/>
        <v>1</v>
      </c>
      <c r="AC34" s="126">
        <f t="shared" si="10"/>
        <v>1</v>
      </c>
    </row>
    <row r="35" spans="1:36" x14ac:dyDescent="0.25">
      <c r="A35" s="25">
        <v>7</v>
      </c>
      <c r="B35" s="266"/>
      <c r="C35" s="266"/>
      <c r="D35" s="35"/>
      <c r="E35" s="45"/>
      <c r="F35" s="92"/>
      <c r="G35" s="366" t="str">
        <f t="shared" si="0"/>
        <v/>
      </c>
      <c r="H35" s="43"/>
      <c r="I35" s="34"/>
      <c r="J35" s="276"/>
      <c r="K35" s="351" t="str">
        <f>IF(B35=0,"",
IF('Member Info'!$AM$19&lt;=$S$1,
IF('Member Info'!H35&gt;'Member Info'!$AJ$12,'Member Info'!$AK$13,IF('Member Info'!H35&gt;'Member Info'!$AJ$11,'Member Info'!$AK$12,IF('Member Info'!H35&gt;'Member Info'!$AJ$10,'Member Info'!$AK$11,IF('Member Info'!H35&gt;'Member Info'!$AJ$9,'Member Info'!$AK$10,IF('Member Info'!H35&gt;'Member Info'!$AJ$8,'Member Info'!$AK$9,'Member Info'!$AK$8))))),
IF('Member Info'!H35&gt;'Member Info'!$AG$17,'Member Info'!$AH$18,IF('Member Info'!H35&gt;'Member Info'!$AG$16,'Member Info'!$AH$17,IF('Member Info'!H35&gt;'Member Info'!$AG$15,'Member Info'!$AH$16,IF('Member Info'!H35&gt;'Member Info'!$AG$14,'Member Info'!$AH$15,IF('Member Info'!H35&gt;'Member Info'!$AG$13,'Member Info'!$AH$14,IF('Member Info'!H35&gt;'Member Info'!$AG$12,'Member Info'!$AH$13,IF('Member Info'!H35&gt;'Member Info'!$AG$11,'Member Info'!$AH$12,IF('Member Info'!H35&gt;'Member Info'!$AG$10,'Member Info'!$AH$11,IF('Member Info'!H35&gt;'Member Info'!$AG$9,'Member Info'!$AH$10,IF('Member Info'!H35&gt;'Member Info'!$AG$8,'Member Info'!$AH$9,'Member Info'!$AH$8))))))))))))</f>
        <v/>
      </c>
      <c r="L35" s="352"/>
      <c r="M35" s="79"/>
      <c r="N35" s="277"/>
      <c r="O35" s="278"/>
      <c r="P35" s="328" t="str">
        <f t="shared" si="8"/>
        <v/>
      </c>
      <c r="Q35" s="143">
        <f t="shared" si="11"/>
        <v>0</v>
      </c>
      <c r="R35" s="143"/>
      <c r="T35" s="126">
        <f t="shared" si="9"/>
        <v>0</v>
      </c>
      <c r="V35" s="126" t="str">
        <f t="shared" si="1"/>
        <v/>
      </c>
      <c r="W35" s="126" t="str">
        <f t="shared" si="2"/>
        <v/>
      </c>
      <c r="X35" s="126" t="str">
        <f t="shared" si="3"/>
        <v/>
      </c>
      <c r="Y35" s="126" t="str">
        <f t="shared" si="4"/>
        <v/>
      </c>
      <c r="Z35" s="126" t="str">
        <f t="shared" si="5"/>
        <v/>
      </c>
      <c r="AA35" s="126" t="str">
        <f t="shared" si="6"/>
        <v/>
      </c>
      <c r="AB35" s="126">
        <f t="shared" si="7"/>
        <v>1</v>
      </c>
      <c r="AC35" s="126">
        <f t="shared" si="10"/>
        <v>1</v>
      </c>
    </row>
    <row r="36" spans="1:36" x14ac:dyDescent="0.25">
      <c r="A36" s="25">
        <v>8</v>
      </c>
      <c r="B36" s="266"/>
      <c r="C36" s="266"/>
      <c r="D36" s="35"/>
      <c r="E36" s="45"/>
      <c r="F36" s="92"/>
      <c r="G36" s="366" t="str">
        <f t="shared" si="0"/>
        <v/>
      </c>
      <c r="H36" s="43"/>
      <c r="I36" s="34"/>
      <c r="J36" s="276"/>
      <c r="K36" s="351" t="str">
        <f>IF(B36=0,"",
IF('Member Info'!$AM$19&lt;=$S$1,
IF('Member Info'!H36&gt;'Member Info'!$AJ$12,'Member Info'!$AK$13,IF('Member Info'!H36&gt;'Member Info'!$AJ$11,'Member Info'!$AK$12,IF('Member Info'!H36&gt;'Member Info'!$AJ$10,'Member Info'!$AK$11,IF('Member Info'!H36&gt;'Member Info'!$AJ$9,'Member Info'!$AK$10,IF('Member Info'!H36&gt;'Member Info'!$AJ$8,'Member Info'!$AK$9,'Member Info'!$AK$8))))),
IF('Member Info'!H36&gt;'Member Info'!$AG$17,'Member Info'!$AH$18,IF('Member Info'!H36&gt;'Member Info'!$AG$16,'Member Info'!$AH$17,IF('Member Info'!H36&gt;'Member Info'!$AG$15,'Member Info'!$AH$16,IF('Member Info'!H36&gt;'Member Info'!$AG$14,'Member Info'!$AH$15,IF('Member Info'!H36&gt;'Member Info'!$AG$13,'Member Info'!$AH$14,IF('Member Info'!H36&gt;'Member Info'!$AG$12,'Member Info'!$AH$13,IF('Member Info'!H36&gt;'Member Info'!$AG$11,'Member Info'!$AH$12,IF('Member Info'!H36&gt;'Member Info'!$AG$10,'Member Info'!$AH$11,IF('Member Info'!H36&gt;'Member Info'!$AG$9,'Member Info'!$AH$10,IF('Member Info'!H36&gt;'Member Info'!$AG$8,'Member Info'!$AH$9,'Member Info'!$AH$8))))))))))))</f>
        <v/>
      </c>
      <c r="L36" s="352"/>
      <c r="M36" s="79"/>
      <c r="N36" s="277"/>
      <c r="O36" s="278"/>
      <c r="P36" s="328" t="str">
        <f t="shared" si="8"/>
        <v/>
      </c>
      <c r="Q36" s="143">
        <f t="shared" si="11"/>
        <v>0</v>
      </c>
      <c r="R36" s="143"/>
      <c r="T36" s="126">
        <f t="shared" si="9"/>
        <v>0</v>
      </c>
      <c r="V36" s="126" t="str">
        <f t="shared" si="1"/>
        <v/>
      </c>
      <c r="W36" s="126" t="str">
        <f t="shared" si="2"/>
        <v/>
      </c>
      <c r="X36" s="126" t="str">
        <f t="shared" si="3"/>
        <v/>
      </c>
      <c r="Y36" s="126" t="str">
        <f t="shared" si="4"/>
        <v/>
      </c>
      <c r="Z36" s="126" t="str">
        <f t="shared" si="5"/>
        <v/>
      </c>
      <c r="AA36" s="126" t="str">
        <f t="shared" si="6"/>
        <v/>
      </c>
      <c r="AB36" s="126">
        <f t="shared" si="7"/>
        <v>1</v>
      </c>
      <c r="AC36" s="126">
        <f t="shared" si="10"/>
        <v>1</v>
      </c>
    </row>
    <row r="37" spans="1:36" x14ac:dyDescent="0.25">
      <c r="A37" s="25">
        <v>9</v>
      </c>
      <c r="B37" s="266"/>
      <c r="C37" s="266"/>
      <c r="D37" s="35"/>
      <c r="E37" s="45"/>
      <c r="F37" s="92"/>
      <c r="G37" s="366" t="str">
        <f t="shared" si="0"/>
        <v/>
      </c>
      <c r="H37" s="43"/>
      <c r="I37" s="34"/>
      <c r="J37" s="276"/>
      <c r="K37" s="351" t="str">
        <f>IF(B37=0,"",
IF('Member Info'!$AM$19&lt;=$S$1,
IF('Member Info'!H37&gt;'Member Info'!$AJ$12,'Member Info'!$AK$13,IF('Member Info'!H37&gt;'Member Info'!$AJ$11,'Member Info'!$AK$12,IF('Member Info'!H37&gt;'Member Info'!$AJ$10,'Member Info'!$AK$11,IF('Member Info'!H37&gt;'Member Info'!$AJ$9,'Member Info'!$AK$10,IF('Member Info'!H37&gt;'Member Info'!$AJ$8,'Member Info'!$AK$9,'Member Info'!$AK$8))))),
IF('Member Info'!H37&gt;'Member Info'!$AG$17,'Member Info'!$AH$18,IF('Member Info'!H37&gt;'Member Info'!$AG$16,'Member Info'!$AH$17,IF('Member Info'!H37&gt;'Member Info'!$AG$15,'Member Info'!$AH$16,IF('Member Info'!H37&gt;'Member Info'!$AG$14,'Member Info'!$AH$15,IF('Member Info'!H37&gt;'Member Info'!$AG$13,'Member Info'!$AH$14,IF('Member Info'!H37&gt;'Member Info'!$AG$12,'Member Info'!$AH$13,IF('Member Info'!H37&gt;'Member Info'!$AG$11,'Member Info'!$AH$12,IF('Member Info'!H37&gt;'Member Info'!$AG$10,'Member Info'!$AH$11,IF('Member Info'!H37&gt;'Member Info'!$AG$9,'Member Info'!$AH$10,IF('Member Info'!H37&gt;'Member Info'!$AG$8,'Member Info'!$AH$9,'Member Info'!$AH$8))))))))))))</f>
        <v/>
      </c>
      <c r="L37" s="352"/>
      <c r="M37" s="79"/>
      <c r="N37" s="277"/>
      <c r="O37" s="278"/>
      <c r="P37" s="328" t="str">
        <f t="shared" si="8"/>
        <v/>
      </c>
      <c r="Q37" s="143">
        <f t="shared" si="11"/>
        <v>0</v>
      </c>
      <c r="R37" s="143"/>
      <c r="T37" s="126">
        <f t="shared" si="9"/>
        <v>0</v>
      </c>
      <c r="V37" s="126" t="str">
        <f t="shared" si="1"/>
        <v/>
      </c>
      <c r="W37" s="126" t="str">
        <f t="shared" si="2"/>
        <v/>
      </c>
      <c r="X37" s="126" t="str">
        <f t="shared" si="3"/>
        <v/>
      </c>
      <c r="Y37" s="126" t="str">
        <f t="shared" si="4"/>
        <v/>
      </c>
      <c r="Z37" s="126" t="str">
        <f t="shared" si="5"/>
        <v/>
      </c>
      <c r="AA37" s="126" t="str">
        <f t="shared" si="6"/>
        <v/>
      </c>
      <c r="AB37" s="126">
        <f t="shared" si="7"/>
        <v>1</v>
      </c>
      <c r="AC37" s="126">
        <f t="shared" si="10"/>
        <v>1</v>
      </c>
    </row>
    <row r="38" spans="1:36" x14ac:dyDescent="0.25">
      <c r="A38" s="25">
        <v>10</v>
      </c>
      <c r="B38" s="266"/>
      <c r="C38" s="266"/>
      <c r="D38" s="35"/>
      <c r="E38" s="45"/>
      <c r="F38" s="92"/>
      <c r="G38" s="366" t="str">
        <f t="shared" si="0"/>
        <v/>
      </c>
      <c r="H38" s="43"/>
      <c r="I38" s="34"/>
      <c r="J38" s="276"/>
      <c r="K38" s="351" t="str">
        <f>IF(B38=0,"",
IF('Member Info'!$AM$19&lt;=$S$1,
IF('Member Info'!H38&gt;'Member Info'!$AJ$12,'Member Info'!$AK$13,IF('Member Info'!H38&gt;'Member Info'!$AJ$11,'Member Info'!$AK$12,IF('Member Info'!H38&gt;'Member Info'!$AJ$10,'Member Info'!$AK$11,IF('Member Info'!H38&gt;'Member Info'!$AJ$9,'Member Info'!$AK$10,IF('Member Info'!H38&gt;'Member Info'!$AJ$8,'Member Info'!$AK$9,'Member Info'!$AK$8))))),
IF('Member Info'!H38&gt;'Member Info'!$AG$17,'Member Info'!$AH$18,IF('Member Info'!H38&gt;'Member Info'!$AG$16,'Member Info'!$AH$17,IF('Member Info'!H38&gt;'Member Info'!$AG$15,'Member Info'!$AH$16,IF('Member Info'!H38&gt;'Member Info'!$AG$14,'Member Info'!$AH$15,IF('Member Info'!H38&gt;'Member Info'!$AG$13,'Member Info'!$AH$14,IF('Member Info'!H38&gt;'Member Info'!$AG$12,'Member Info'!$AH$13,IF('Member Info'!H38&gt;'Member Info'!$AG$11,'Member Info'!$AH$12,IF('Member Info'!H38&gt;'Member Info'!$AG$10,'Member Info'!$AH$11,IF('Member Info'!H38&gt;'Member Info'!$AG$9,'Member Info'!$AH$10,IF('Member Info'!H38&gt;'Member Info'!$AG$8,'Member Info'!$AH$9,'Member Info'!$AH$8))))))))))))</f>
        <v/>
      </c>
      <c r="L38" s="352"/>
      <c r="M38" s="79"/>
      <c r="N38" s="277"/>
      <c r="O38" s="278"/>
      <c r="P38" s="328" t="str">
        <f t="shared" si="8"/>
        <v/>
      </c>
      <c r="Q38" s="143">
        <f t="shared" si="11"/>
        <v>0</v>
      </c>
      <c r="R38" s="143"/>
      <c r="T38" s="126">
        <f t="shared" si="9"/>
        <v>0</v>
      </c>
      <c r="V38" s="126" t="str">
        <f t="shared" si="1"/>
        <v/>
      </c>
      <c r="W38" s="126" t="str">
        <f t="shared" si="2"/>
        <v/>
      </c>
      <c r="X38" s="126" t="str">
        <f t="shared" si="3"/>
        <v/>
      </c>
      <c r="Y38" s="126" t="str">
        <f t="shared" si="4"/>
        <v/>
      </c>
      <c r="Z38" s="126" t="str">
        <f t="shared" si="5"/>
        <v/>
      </c>
      <c r="AA38" s="126" t="str">
        <f t="shared" si="6"/>
        <v/>
      </c>
      <c r="AB38" s="126">
        <f t="shared" si="7"/>
        <v>1</v>
      </c>
      <c r="AC38" s="126">
        <f t="shared" si="10"/>
        <v>1</v>
      </c>
    </row>
    <row r="39" spans="1:36" x14ac:dyDescent="0.25">
      <c r="A39" s="25">
        <v>11</v>
      </c>
      <c r="B39" s="266"/>
      <c r="C39" s="266"/>
      <c r="D39" s="35"/>
      <c r="E39" s="45"/>
      <c r="F39" s="92"/>
      <c r="G39" s="366" t="str">
        <f t="shared" si="0"/>
        <v/>
      </c>
      <c r="H39" s="43"/>
      <c r="I39" s="34"/>
      <c r="J39" s="276"/>
      <c r="K39" s="351" t="str">
        <f>IF(B39=0,"",
IF('Member Info'!$AM$19&lt;=$S$1,
IF('Member Info'!H39&gt;'Member Info'!$AJ$12,'Member Info'!$AK$13,IF('Member Info'!H39&gt;'Member Info'!$AJ$11,'Member Info'!$AK$12,IF('Member Info'!H39&gt;'Member Info'!$AJ$10,'Member Info'!$AK$11,IF('Member Info'!H39&gt;'Member Info'!$AJ$9,'Member Info'!$AK$10,IF('Member Info'!H39&gt;'Member Info'!$AJ$8,'Member Info'!$AK$9,'Member Info'!$AK$8))))),
IF('Member Info'!H39&gt;'Member Info'!$AG$17,'Member Info'!$AH$18,IF('Member Info'!H39&gt;'Member Info'!$AG$16,'Member Info'!$AH$17,IF('Member Info'!H39&gt;'Member Info'!$AG$15,'Member Info'!$AH$16,IF('Member Info'!H39&gt;'Member Info'!$AG$14,'Member Info'!$AH$15,IF('Member Info'!H39&gt;'Member Info'!$AG$13,'Member Info'!$AH$14,IF('Member Info'!H39&gt;'Member Info'!$AG$12,'Member Info'!$AH$13,IF('Member Info'!H39&gt;'Member Info'!$AG$11,'Member Info'!$AH$12,IF('Member Info'!H39&gt;'Member Info'!$AG$10,'Member Info'!$AH$11,IF('Member Info'!H39&gt;'Member Info'!$AG$9,'Member Info'!$AH$10,IF('Member Info'!H39&gt;'Member Info'!$AG$8,'Member Info'!$AH$9,'Member Info'!$AH$8))))))))))))</f>
        <v/>
      </c>
      <c r="L39" s="352"/>
      <c r="M39" s="79"/>
      <c r="N39" s="277"/>
      <c r="O39" s="278"/>
      <c r="P39" s="328" t="str">
        <f t="shared" si="8"/>
        <v/>
      </c>
      <c r="Q39" s="143">
        <f t="shared" si="11"/>
        <v>0</v>
      </c>
      <c r="R39" s="143"/>
      <c r="T39" s="126">
        <f t="shared" si="9"/>
        <v>0</v>
      </c>
      <c r="V39" s="126" t="str">
        <f t="shared" si="1"/>
        <v/>
      </c>
      <c r="W39" s="126" t="str">
        <f t="shared" si="2"/>
        <v/>
      </c>
      <c r="X39" s="126" t="str">
        <f t="shared" si="3"/>
        <v/>
      </c>
      <c r="Y39" s="126" t="str">
        <f t="shared" si="4"/>
        <v/>
      </c>
      <c r="Z39" s="126" t="str">
        <f t="shared" si="5"/>
        <v/>
      </c>
      <c r="AA39" s="126" t="str">
        <f t="shared" si="6"/>
        <v/>
      </c>
      <c r="AB39" s="126">
        <f t="shared" si="7"/>
        <v>1</v>
      </c>
      <c r="AC39" s="126">
        <f t="shared" si="10"/>
        <v>1</v>
      </c>
    </row>
    <row r="40" spans="1:36" x14ac:dyDescent="0.25">
      <c r="A40" s="25">
        <v>12</v>
      </c>
      <c r="B40" s="266"/>
      <c r="C40" s="266"/>
      <c r="D40" s="35"/>
      <c r="E40" s="45"/>
      <c r="F40" s="92"/>
      <c r="G40" s="366" t="str">
        <f t="shared" si="0"/>
        <v/>
      </c>
      <c r="H40" s="43"/>
      <c r="I40" s="34"/>
      <c r="J40" s="276"/>
      <c r="K40" s="351" t="str">
        <f>IF(B40=0,"",
IF('Member Info'!$AM$19&lt;=$S$1,
IF('Member Info'!H40&gt;'Member Info'!$AJ$12,'Member Info'!$AK$13,IF('Member Info'!H40&gt;'Member Info'!$AJ$11,'Member Info'!$AK$12,IF('Member Info'!H40&gt;'Member Info'!$AJ$10,'Member Info'!$AK$11,IF('Member Info'!H40&gt;'Member Info'!$AJ$9,'Member Info'!$AK$10,IF('Member Info'!H40&gt;'Member Info'!$AJ$8,'Member Info'!$AK$9,'Member Info'!$AK$8))))),
IF('Member Info'!H40&gt;'Member Info'!$AG$17,'Member Info'!$AH$18,IF('Member Info'!H40&gt;'Member Info'!$AG$16,'Member Info'!$AH$17,IF('Member Info'!H40&gt;'Member Info'!$AG$15,'Member Info'!$AH$16,IF('Member Info'!H40&gt;'Member Info'!$AG$14,'Member Info'!$AH$15,IF('Member Info'!H40&gt;'Member Info'!$AG$13,'Member Info'!$AH$14,IF('Member Info'!H40&gt;'Member Info'!$AG$12,'Member Info'!$AH$13,IF('Member Info'!H40&gt;'Member Info'!$AG$11,'Member Info'!$AH$12,IF('Member Info'!H40&gt;'Member Info'!$AG$10,'Member Info'!$AH$11,IF('Member Info'!H40&gt;'Member Info'!$AG$9,'Member Info'!$AH$10,IF('Member Info'!H40&gt;'Member Info'!$AG$8,'Member Info'!$AH$9,'Member Info'!$AH$8))))))))))))</f>
        <v/>
      </c>
      <c r="L40" s="352"/>
      <c r="M40" s="79"/>
      <c r="N40" s="277"/>
      <c r="O40" s="278"/>
      <c r="P40" s="328" t="str">
        <f t="shared" si="8"/>
        <v/>
      </c>
      <c r="Q40" s="143">
        <f t="shared" si="11"/>
        <v>0</v>
      </c>
      <c r="R40" s="143"/>
      <c r="T40" s="126">
        <f t="shared" si="9"/>
        <v>0</v>
      </c>
      <c r="V40" s="126" t="str">
        <f t="shared" si="1"/>
        <v/>
      </c>
      <c r="W40" s="126" t="str">
        <f t="shared" si="2"/>
        <v/>
      </c>
      <c r="X40" s="126" t="str">
        <f t="shared" si="3"/>
        <v/>
      </c>
      <c r="Y40" s="126" t="str">
        <f t="shared" si="4"/>
        <v/>
      </c>
      <c r="Z40" s="126" t="str">
        <f t="shared" si="5"/>
        <v/>
      </c>
      <c r="AA40" s="126" t="str">
        <f t="shared" si="6"/>
        <v/>
      </c>
      <c r="AB40" s="126">
        <f t="shared" si="7"/>
        <v>1</v>
      </c>
      <c r="AC40" s="126">
        <f t="shared" si="10"/>
        <v>1</v>
      </c>
    </row>
    <row r="41" spans="1:36" x14ac:dyDescent="0.25">
      <c r="A41" s="25">
        <v>13</v>
      </c>
      <c r="B41" s="266"/>
      <c r="C41" s="266"/>
      <c r="D41" s="35"/>
      <c r="E41" s="45"/>
      <c r="F41" s="92"/>
      <c r="G41" s="366" t="str">
        <f t="shared" si="0"/>
        <v/>
      </c>
      <c r="H41" s="43"/>
      <c r="I41" s="34"/>
      <c r="J41" s="276"/>
      <c r="K41" s="351" t="str">
        <f>IF(B41=0,"",
IF('Member Info'!$AM$19&lt;=$S$1,
IF('Member Info'!H41&gt;'Member Info'!$AJ$12,'Member Info'!$AK$13,IF('Member Info'!H41&gt;'Member Info'!$AJ$11,'Member Info'!$AK$12,IF('Member Info'!H41&gt;'Member Info'!$AJ$10,'Member Info'!$AK$11,IF('Member Info'!H41&gt;'Member Info'!$AJ$9,'Member Info'!$AK$10,IF('Member Info'!H41&gt;'Member Info'!$AJ$8,'Member Info'!$AK$9,'Member Info'!$AK$8))))),
IF('Member Info'!H41&gt;'Member Info'!$AG$17,'Member Info'!$AH$18,IF('Member Info'!H41&gt;'Member Info'!$AG$16,'Member Info'!$AH$17,IF('Member Info'!H41&gt;'Member Info'!$AG$15,'Member Info'!$AH$16,IF('Member Info'!H41&gt;'Member Info'!$AG$14,'Member Info'!$AH$15,IF('Member Info'!H41&gt;'Member Info'!$AG$13,'Member Info'!$AH$14,IF('Member Info'!H41&gt;'Member Info'!$AG$12,'Member Info'!$AH$13,IF('Member Info'!H41&gt;'Member Info'!$AG$11,'Member Info'!$AH$12,IF('Member Info'!H41&gt;'Member Info'!$AG$10,'Member Info'!$AH$11,IF('Member Info'!H41&gt;'Member Info'!$AG$9,'Member Info'!$AH$10,IF('Member Info'!H41&gt;'Member Info'!$AG$8,'Member Info'!$AH$9,'Member Info'!$AH$8))))))))))))</f>
        <v/>
      </c>
      <c r="L41" s="352"/>
      <c r="M41" s="79"/>
      <c r="N41" s="277"/>
      <c r="O41" s="278"/>
      <c r="P41" s="328" t="str">
        <f t="shared" si="8"/>
        <v/>
      </c>
      <c r="Q41" s="143">
        <f t="shared" si="11"/>
        <v>0</v>
      </c>
      <c r="R41" s="143"/>
      <c r="T41" s="126">
        <f t="shared" si="9"/>
        <v>0</v>
      </c>
      <c r="V41" s="126" t="str">
        <f t="shared" si="1"/>
        <v/>
      </c>
      <c r="W41" s="126" t="str">
        <f t="shared" si="2"/>
        <v/>
      </c>
      <c r="X41" s="126" t="str">
        <f t="shared" si="3"/>
        <v/>
      </c>
      <c r="Y41" s="126" t="str">
        <f t="shared" si="4"/>
        <v/>
      </c>
      <c r="Z41" s="126" t="str">
        <f t="shared" si="5"/>
        <v/>
      </c>
      <c r="AA41" s="126" t="str">
        <f t="shared" si="6"/>
        <v/>
      </c>
      <c r="AB41" s="126">
        <f t="shared" si="7"/>
        <v>1</v>
      </c>
      <c r="AC41" s="126">
        <f t="shared" si="10"/>
        <v>1</v>
      </c>
    </row>
    <row r="42" spans="1:36" x14ac:dyDescent="0.25">
      <c r="A42" s="25">
        <v>14</v>
      </c>
      <c r="B42" s="266"/>
      <c r="C42" s="266"/>
      <c r="D42" s="35"/>
      <c r="E42" s="45"/>
      <c r="F42" s="92"/>
      <c r="G42" s="366" t="str">
        <f t="shared" si="0"/>
        <v/>
      </c>
      <c r="H42" s="43"/>
      <c r="I42" s="34"/>
      <c r="J42" s="276"/>
      <c r="K42" s="351" t="str">
        <f>IF(B42=0,"",
IF('Member Info'!$AM$19&lt;=$S$1,
IF('Member Info'!H42&gt;'Member Info'!$AJ$12,'Member Info'!$AK$13,IF('Member Info'!H42&gt;'Member Info'!$AJ$11,'Member Info'!$AK$12,IF('Member Info'!H42&gt;'Member Info'!$AJ$10,'Member Info'!$AK$11,IF('Member Info'!H42&gt;'Member Info'!$AJ$9,'Member Info'!$AK$10,IF('Member Info'!H42&gt;'Member Info'!$AJ$8,'Member Info'!$AK$9,'Member Info'!$AK$8))))),
IF('Member Info'!H42&gt;'Member Info'!$AG$17,'Member Info'!$AH$18,IF('Member Info'!H42&gt;'Member Info'!$AG$16,'Member Info'!$AH$17,IF('Member Info'!H42&gt;'Member Info'!$AG$15,'Member Info'!$AH$16,IF('Member Info'!H42&gt;'Member Info'!$AG$14,'Member Info'!$AH$15,IF('Member Info'!H42&gt;'Member Info'!$AG$13,'Member Info'!$AH$14,IF('Member Info'!H42&gt;'Member Info'!$AG$12,'Member Info'!$AH$13,IF('Member Info'!H42&gt;'Member Info'!$AG$11,'Member Info'!$AH$12,IF('Member Info'!H42&gt;'Member Info'!$AG$10,'Member Info'!$AH$11,IF('Member Info'!H42&gt;'Member Info'!$AG$9,'Member Info'!$AH$10,IF('Member Info'!H42&gt;'Member Info'!$AG$8,'Member Info'!$AH$9,'Member Info'!$AH$8))))))))))))</f>
        <v/>
      </c>
      <c r="L42" s="352"/>
      <c r="M42" s="79"/>
      <c r="N42" s="277"/>
      <c r="O42" s="278"/>
      <c r="P42" s="328" t="str">
        <f t="shared" si="8"/>
        <v/>
      </c>
      <c r="Q42" s="143">
        <f t="shared" si="11"/>
        <v>0</v>
      </c>
      <c r="R42" s="143"/>
      <c r="T42" s="126">
        <f t="shared" si="9"/>
        <v>0</v>
      </c>
      <c r="V42" s="126" t="str">
        <f t="shared" si="1"/>
        <v/>
      </c>
      <c r="W42" s="126" t="str">
        <f t="shared" si="2"/>
        <v/>
      </c>
      <c r="X42" s="126" t="str">
        <f t="shared" si="3"/>
        <v/>
      </c>
      <c r="Y42" s="126" t="str">
        <f t="shared" si="4"/>
        <v/>
      </c>
      <c r="Z42" s="126" t="str">
        <f t="shared" si="5"/>
        <v/>
      </c>
      <c r="AA42" s="126" t="str">
        <f t="shared" si="6"/>
        <v/>
      </c>
      <c r="AB42" s="126">
        <f t="shared" si="7"/>
        <v>1</v>
      </c>
      <c r="AC42" s="126">
        <f t="shared" si="10"/>
        <v>1</v>
      </c>
    </row>
    <row r="43" spans="1:36" x14ac:dyDescent="0.25">
      <c r="A43" s="25">
        <v>15</v>
      </c>
      <c r="B43" s="266"/>
      <c r="C43" s="266"/>
      <c r="D43" s="35"/>
      <c r="E43" s="45"/>
      <c r="F43" s="92"/>
      <c r="G43" s="366" t="str">
        <f t="shared" si="0"/>
        <v/>
      </c>
      <c r="H43" s="43"/>
      <c r="I43" s="34"/>
      <c r="J43" s="276"/>
      <c r="K43" s="351" t="str">
        <f>IF(B43=0,"",
IF('Member Info'!$AM$19&lt;=$S$1,
IF('Member Info'!H43&gt;'Member Info'!$AJ$12,'Member Info'!$AK$13,IF('Member Info'!H43&gt;'Member Info'!$AJ$11,'Member Info'!$AK$12,IF('Member Info'!H43&gt;'Member Info'!$AJ$10,'Member Info'!$AK$11,IF('Member Info'!H43&gt;'Member Info'!$AJ$9,'Member Info'!$AK$10,IF('Member Info'!H43&gt;'Member Info'!$AJ$8,'Member Info'!$AK$9,'Member Info'!$AK$8))))),
IF('Member Info'!H43&gt;'Member Info'!$AG$17,'Member Info'!$AH$18,IF('Member Info'!H43&gt;'Member Info'!$AG$16,'Member Info'!$AH$17,IF('Member Info'!H43&gt;'Member Info'!$AG$15,'Member Info'!$AH$16,IF('Member Info'!H43&gt;'Member Info'!$AG$14,'Member Info'!$AH$15,IF('Member Info'!H43&gt;'Member Info'!$AG$13,'Member Info'!$AH$14,IF('Member Info'!H43&gt;'Member Info'!$AG$12,'Member Info'!$AH$13,IF('Member Info'!H43&gt;'Member Info'!$AG$11,'Member Info'!$AH$12,IF('Member Info'!H43&gt;'Member Info'!$AG$10,'Member Info'!$AH$11,IF('Member Info'!H43&gt;'Member Info'!$AG$9,'Member Info'!$AH$10,IF('Member Info'!H43&gt;'Member Info'!$AG$8,'Member Info'!$AH$9,'Member Info'!$AH$8))))))))))))</f>
        <v/>
      </c>
      <c r="L43" s="352"/>
      <c r="M43" s="79"/>
      <c r="N43" s="277"/>
      <c r="O43" s="278"/>
      <c r="P43" s="328" t="str">
        <f t="shared" si="8"/>
        <v/>
      </c>
      <c r="Q43" s="143">
        <f t="shared" si="11"/>
        <v>0</v>
      </c>
      <c r="R43" s="143"/>
      <c r="T43" s="126">
        <f t="shared" si="9"/>
        <v>0</v>
      </c>
      <c r="V43" s="126" t="str">
        <f t="shared" si="1"/>
        <v/>
      </c>
      <c r="W43" s="126" t="str">
        <f t="shared" si="2"/>
        <v/>
      </c>
      <c r="X43" s="126" t="str">
        <f t="shared" si="3"/>
        <v/>
      </c>
      <c r="Y43" s="126" t="str">
        <f t="shared" si="4"/>
        <v/>
      </c>
      <c r="Z43" s="126" t="str">
        <f t="shared" si="5"/>
        <v/>
      </c>
      <c r="AA43" s="126" t="str">
        <f t="shared" si="6"/>
        <v/>
      </c>
      <c r="AB43" s="126">
        <f t="shared" si="7"/>
        <v>1</v>
      </c>
      <c r="AC43" s="126">
        <f t="shared" si="10"/>
        <v>1</v>
      </c>
    </row>
    <row r="44" spans="1:36" x14ac:dyDescent="0.25">
      <c r="A44" s="25">
        <v>16</v>
      </c>
      <c r="B44" s="266"/>
      <c r="C44" s="266"/>
      <c r="D44" s="35"/>
      <c r="E44" s="45"/>
      <c r="F44" s="92"/>
      <c r="G44" s="366" t="str">
        <f t="shared" si="0"/>
        <v/>
      </c>
      <c r="H44" s="43"/>
      <c r="I44" s="34"/>
      <c r="J44" s="276"/>
      <c r="K44" s="351" t="str">
        <f>IF(B44=0,"",
IF('Member Info'!$AM$19&lt;=$S$1,
IF('Member Info'!H44&gt;'Member Info'!$AJ$12,'Member Info'!$AK$13,IF('Member Info'!H44&gt;'Member Info'!$AJ$11,'Member Info'!$AK$12,IF('Member Info'!H44&gt;'Member Info'!$AJ$10,'Member Info'!$AK$11,IF('Member Info'!H44&gt;'Member Info'!$AJ$9,'Member Info'!$AK$10,IF('Member Info'!H44&gt;'Member Info'!$AJ$8,'Member Info'!$AK$9,'Member Info'!$AK$8))))),
IF('Member Info'!H44&gt;'Member Info'!$AG$17,'Member Info'!$AH$18,IF('Member Info'!H44&gt;'Member Info'!$AG$16,'Member Info'!$AH$17,IF('Member Info'!H44&gt;'Member Info'!$AG$15,'Member Info'!$AH$16,IF('Member Info'!H44&gt;'Member Info'!$AG$14,'Member Info'!$AH$15,IF('Member Info'!H44&gt;'Member Info'!$AG$13,'Member Info'!$AH$14,IF('Member Info'!H44&gt;'Member Info'!$AG$12,'Member Info'!$AH$13,IF('Member Info'!H44&gt;'Member Info'!$AG$11,'Member Info'!$AH$12,IF('Member Info'!H44&gt;'Member Info'!$AG$10,'Member Info'!$AH$11,IF('Member Info'!H44&gt;'Member Info'!$AG$9,'Member Info'!$AH$10,IF('Member Info'!H44&gt;'Member Info'!$AG$8,'Member Info'!$AH$9,'Member Info'!$AH$8))))))))))))</f>
        <v/>
      </c>
      <c r="L44" s="352"/>
      <c r="M44" s="79"/>
      <c r="N44" s="277"/>
      <c r="O44" s="278"/>
      <c r="P44" s="328" t="str">
        <f t="shared" si="8"/>
        <v/>
      </c>
      <c r="Q44" s="143">
        <f t="shared" si="11"/>
        <v>0</v>
      </c>
      <c r="R44" s="143"/>
      <c r="T44" s="126">
        <f t="shared" si="9"/>
        <v>0</v>
      </c>
      <c r="V44" s="126" t="str">
        <f t="shared" si="1"/>
        <v/>
      </c>
      <c r="W44" s="126" t="str">
        <f t="shared" si="2"/>
        <v/>
      </c>
      <c r="X44" s="126" t="str">
        <f t="shared" si="3"/>
        <v/>
      </c>
      <c r="Y44" s="126" t="str">
        <f t="shared" si="4"/>
        <v/>
      </c>
      <c r="Z44" s="126" t="str">
        <f t="shared" si="5"/>
        <v/>
      </c>
      <c r="AA44" s="126" t="str">
        <f t="shared" si="6"/>
        <v/>
      </c>
      <c r="AB44" s="126">
        <f t="shared" si="7"/>
        <v>1</v>
      </c>
      <c r="AC44" s="126">
        <f t="shared" si="10"/>
        <v>1</v>
      </c>
    </row>
    <row r="45" spans="1:36" x14ac:dyDescent="0.25">
      <c r="A45" s="25">
        <v>17</v>
      </c>
      <c r="B45" s="266"/>
      <c r="C45" s="266"/>
      <c r="D45" s="35"/>
      <c r="E45" s="45"/>
      <c r="F45" s="92"/>
      <c r="G45" s="366" t="str">
        <f t="shared" si="0"/>
        <v/>
      </c>
      <c r="H45" s="43"/>
      <c r="I45" s="34"/>
      <c r="J45" s="276"/>
      <c r="K45" s="351" t="str">
        <f>IF(B45=0,"",
IF('Member Info'!$AM$19&lt;=$S$1,
IF('Member Info'!H45&gt;'Member Info'!$AJ$12,'Member Info'!$AK$13,IF('Member Info'!H45&gt;'Member Info'!$AJ$11,'Member Info'!$AK$12,IF('Member Info'!H45&gt;'Member Info'!$AJ$10,'Member Info'!$AK$11,IF('Member Info'!H45&gt;'Member Info'!$AJ$9,'Member Info'!$AK$10,IF('Member Info'!H45&gt;'Member Info'!$AJ$8,'Member Info'!$AK$9,'Member Info'!$AK$8))))),
IF('Member Info'!H45&gt;'Member Info'!$AG$17,'Member Info'!$AH$18,IF('Member Info'!H45&gt;'Member Info'!$AG$16,'Member Info'!$AH$17,IF('Member Info'!H45&gt;'Member Info'!$AG$15,'Member Info'!$AH$16,IF('Member Info'!H45&gt;'Member Info'!$AG$14,'Member Info'!$AH$15,IF('Member Info'!H45&gt;'Member Info'!$AG$13,'Member Info'!$AH$14,IF('Member Info'!H45&gt;'Member Info'!$AG$12,'Member Info'!$AH$13,IF('Member Info'!H45&gt;'Member Info'!$AG$11,'Member Info'!$AH$12,IF('Member Info'!H45&gt;'Member Info'!$AG$10,'Member Info'!$AH$11,IF('Member Info'!H45&gt;'Member Info'!$AG$9,'Member Info'!$AH$10,IF('Member Info'!H45&gt;'Member Info'!$AG$8,'Member Info'!$AH$9,'Member Info'!$AH$8))))))))))))</f>
        <v/>
      </c>
      <c r="L45" s="352"/>
      <c r="M45" s="79"/>
      <c r="N45" s="277"/>
      <c r="O45" s="278"/>
      <c r="P45" s="328" t="str">
        <f t="shared" si="8"/>
        <v/>
      </c>
      <c r="Q45" s="143">
        <f t="shared" si="11"/>
        <v>0</v>
      </c>
      <c r="R45" s="143"/>
      <c r="T45" s="126">
        <f t="shared" si="9"/>
        <v>0</v>
      </c>
      <c r="V45" s="126" t="str">
        <f t="shared" si="1"/>
        <v/>
      </c>
      <c r="W45" s="126" t="str">
        <f t="shared" si="2"/>
        <v/>
      </c>
      <c r="X45" s="126" t="str">
        <f t="shared" si="3"/>
        <v/>
      </c>
      <c r="Y45" s="126" t="str">
        <f t="shared" si="4"/>
        <v/>
      </c>
      <c r="Z45" s="126" t="str">
        <f t="shared" si="5"/>
        <v/>
      </c>
      <c r="AA45" s="126" t="str">
        <f t="shared" si="6"/>
        <v/>
      </c>
      <c r="AB45" s="126">
        <f t="shared" si="7"/>
        <v>1</v>
      </c>
      <c r="AC45" s="126">
        <f t="shared" si="10"/>
        <v>1</v>
      </c>
      <c r="AD45" s="150"/>
      <c r="AE45" s="150"/>
      <c r="AF45" s="150"/>
      <c r="AG45" s="150"/>
      <c r="AH45" s="150"/>
      <c r="AI45" s="150"/>
      <c r="AJ45" s="150"/>
    </row>
    <row r="46" spans="1:36" x14ac:dyDescent="0.25">
      <c r="A46" s="25">
        <v>18</v>
      </c>
      <c r="B46" s="266"/>
      <c r="C46" s="266"/>
      <c r="D46" s="35"/>
      <c r="E46" s="45"/>
      <c r="F46" s="92"/>
      <c r="G46" s="366" t="str">
        <f t="shared" si="0"/>
        <v/>
      </c>
      <c r="H46" s="43"/>
      <c r="I46" s="34"/>
      <c r="J46" s="276"/>
      <c r="K46" s="351" t="str">
        <f>IF(B46=0,"",
IF('Member Info'!$AM$19&lt;=$S$1,
IF('Member Info'!H46&gt;'Member Info'!$AJ$12,'Member Info'!$AK$13,IF('Member Info'!H46&gt;'Member Info'!$AJ$11,'Member Info'!$AK$12,IF('Member Info'!H46&gt;'Member Info'!$AJ$10,'Member Info'!$AK$11,IF('Member Info'!H46&gt;'Member Info'!$AJ$9,'Member Info'!$AK$10,IF('Member Info'!H46&gt;'Member Info'!$AJ$8,'Member Info'!$AK$9,'Member Info'!$AK$8))))),
IF('Member Info'!H46&gt;'Member Info'!$AG$17,'Member Info'!$AH$18,IF('Member Info'!H46&gt;'Member Info'!$AG$16,'Member Info'!$AH$17,IF('Member Info'!H46&gt;'Member Info'!$AG$15,'Member Info'!$AH$16,IF('Member Info'!H46&gt;'Member Info'!$AG$14,'Member Info'!$AH$15,IF('Member Info'!H46&gt;'Member Info'!$AG$13,'Member Info'!$AH$14,IF('Member Info'!H46&gt;'Member Info'!$AG$12,'Member Info'!$AH$13,IF('Member Info'!H46&gt;'Member Info'!$AG$11,'Member Info'!$AH$12,IF('Member Info'!H46&gt;'Member Info'!$AG$10,'Member Info'!$AH$11,IF('Member Info'!H46&gt;'Member Info'!$AG$9,'Member Info'!$AH$10,IF('Member Info'!H46&gt;'Member Info'!$AG$8,'Member Info'!$AH$9,'Member Info'!$AH$8))))))))))))</f>
        <v/>
      </c>
      <c r="L46" s="352"/>
      <c r="M46" s="79"/>
      <c r="N46" s="277"/>
      <c r="O46" s="278"/>
      <c r="P46" s="328" t="str">
        <f t="shared" si="8"/>
        <v/>
      </c>
      <c r="Q46" s="143">
        <f t="shared" si="11"/>
        <v>0</v>
      </c>
      <c r="R46" s="143"/>
      <c r="T46" s="126">
        <f t="shared" si="9"/>
        <v>0</v>
      </c>
      <c r="V46" s="126" t="str">
        <f t="shared" si="1"/>
        <v/>
      </c>
      <c r="W46" s="126" t="str">
        <f t="shared" si="2"/>
        <v/>
      </c>
      <c r="X46" s="126" t="str">
        <f t="shared" si="3"/>
        <v/>
      </c>
      <c r="Y46" s="126" t="str">
        <f t="shared" si="4"/>
        <v/>
      </c>
      <c r="Z46" s="126" t="str">
        <f t="shared" si="5"/>
        <v/>
      </c>
      <c r="AA46" s="126" t="str">
        <f t="shared" si="6"/>
        <v/>
      </c>
      <c r="AB46" s="126">
        <f t="shared" si="7"/>
        <v>1</v>
      </c>
      <c r="AC46" s="126">
        <f t="shared" si="10"/>
        <v>1</v>
      </c>
      <c r="AD46" s="217"/>
      <c r="AE46" s="218"/>
      <c r="AF46" s="218"/>
      <c r="AG46" s="219"/>
      <c r="AH46" s="150"/>
      <c r="AI46" s="150"/>
      <c r="AJ46" s="150"/>
    </row>
    <row r="47" spans="1:36" x14ac:dyDescent="0.25">
      <c r="A47" s="25">
        <v>19</v>
      </c>
      <c r="B47" s="266"/>
      <c r="C47" s="266"/>
      <c r="D47" s="35"/>
      <c r="E47" s="45"/>
      <c r="F47" s="92"/>
      <c r="G47" s="366" t="str">
        <f t="shared" si="0"/>
        <v/>
      </c>
      <c r="H47" s="43"/>
      <c r="I47" s="34"/>
      <c r="J47" s="276"/>
      <c r="K47" s="351" t="str">
        <f>IF(B47=0,"",
IF('Member Info'!$AM$19&lt;=$S$1,
IF('Member Info'!H47&gt;'Member Info'!$AJ$12,'Member Info'!$AK$13,IF('Member Info'!H47&gt;'Member Info'!$AJ$11,'Member Info'!$AK$12,IF('Member Info'!H47&gt;'Member Info'!$AJ$10,'Member Info'!$AK$11,IF('Member Info'!H47&gt;'Member Info'!$AJ$9,'Member Info'!$AK$10,IF('Member Info'!H47&gt;'Member Info'!$AJ$8,'Member Info'!$AK$9,'Member Info'!$AK$8))))),
IF('Member Info'!H47&gt;'Member Info'!$AG$17,'Member Info'!$AH$18,IF('Member Info'!H47&gt;'Member Info'!$AG$16,'Member Info'!$AH$17,IF('Member Info'!H47&gt;'Member Info'!$AG$15,'Member Info'!$AH$16,IF('Member Info'!H47&gt;'Member Info'!$AG$14,'Member Info'!$AH$15,IF('Member Info'!H47&gt;'Member Info'!$AG$13,'Member Info'!$AH$14,IF('Member Info'!H47&gt;'Member Info'!$AG$12,'Member Info'!$AH$13,IF('Member Info'!H47&gt;'Member Info'!$AG$11,'Member Info'!$AH$12,IF('Member Info'!H47&gt;'Member Info'!$AG$10,'Member Info'!$AH$11,IF('Member Info'!H47&gt;'Member Info'!$AG$9,'Member Info'!$AH$10,IF('Member Info'!H47&gt;'Member Info'!$AG$8,'Member Info'!$AH$9,'Member Info'!$AH$8))))))))))))</f>
        <v/>
      </c>
      <c r="L47" s="352"/>
      <c r="M47" s="79"/>
      <c r="N47" s="277"/>
      <c r="O47" s="278"/>
      <c r="P47" s="328" t="str">
        <f t="shared" si="8"/>
        <v/>
      </c>
      <c r="Q47" s="143">
        <f t="shared" si="11"/>
        <v>0</v>
      </c>
      <c r="R47" s="143"/>
      <c r="T47" s="126">
        <f t="shared" si="9"/>
        <v>0</v>
      </c>
      <c r="V47" s="126" t="str">
        <f t="shared" si="1"/>
        <v/>
      </c>
      <c r="W47" s="126" t="str">
        <f t="shared" si="2"/>
        <v/>
      </c>
      <c r="X47" s="126" t="str">
        <f t="shared" si="3"/>
        <v/>
      </c>
      <c r="Y47" s="126" t="str">
        <f t="shared" si="4"/>
        <v/>
      </c>
      <c r="Z47" s="126" t="str">
        <f t="shared" si="5"/>
        <v/>
      </c>
      <c r="AA47" s="126" t="str">
        <f t="shared" si="6"/>
        <v/>
      </c>
      <c r="AB47" s="126">
        <f t="shared" si="7"/>
        <v>1</v>
      </c>
      <c r="AC47" s="126">
        <f t="shared" si="10"/>
        <v>1</v>
      </c>
      <c r="AD47" s="150"/>
      <c r="AE47" s="150"/>
      <c r="AF47" s="150"/>
      <c r="AG47" s="150"/>
      <c r="AH47" s="150"/>
      <c r="AI47" s="150"/>
      <c r="AJ47" s="150"/>
    </row>
    <row r="48" spans="1:36" x14ac:dyDescent="0.25">
      <c r="A48" s="25">
        <v>20</v>
      </c>
      <c r="B48" s="266"/>
      <c r="C48" s="266"/>
      <c r="D48" s="35"/>
      <c r="E48" s="45"/>
      <c r="F48" s="92"/>
      <c r="G48" s="366" t="str">
        <f t="shared" si="0"/>
        <v/>
      </c>
      <c r="H48" s="43"/>
      <c r="I48" s="34"/>
      <c r="J48" s="276"/>
      <c r="K48" s="351" t="str">
        <f>IF(B48=0,"",
IF('Member Info'!$AM$19&lt;=$S$1,
IF('Member Info'!H48&gt;'Member Info'!$AJ$12,'Member Info'!$AK$13,IF('Member Info'!H48&gt;'Member Info'!$AJ$11,'Member Info'!$AK$12,IF('Member Info'!H48&gt;'Member Info'!$AJ$10,'Member Info'!$AK$11,IF('Member Info'!H48&gt;'Member Info'!$AJ$9,'Member Info'!$AK$10,IF('Member Info'!H48&gt;'Member Info'!$AJ$8,'Member Info'!$AK$9,'Member Info'!$AK$8))))),
IF('Member Info'!H48&gt;'Member Info'!$AG$17,'Member Info'!$AH$18,IF('Member Info'!H48&gt;'Member Info'!$AG$16,'Member Info'!$AH$17,IF('Member Info'!H48&gt;'Member Info'!$AG$15,'Member Info'!$AH$16,IF('Member Info'!H48&gt;'Member Info'!$AG$14,'Member Info'!$AH$15,IF('Member Info'!H48&gt;'Member Info'!$AG$13,'Member Info'!$AH$14,IF('Member Info'!H48&gt;'Member Info'!$AG$12,'Member Info'!$AH$13,IF('Member Info'!H48&gt;'Member Info'!$AG$11,'Member Info'!$AH$12,IF('Member Info'!H48&gt;'Member Info'!$AG$10,'Member Info'!$AH$11,IF('Member Info'!H48&gt;'Member Info'!$AG$9,'Member Info'!$AH$10,IF('Member Info'!H48&gt;'Member Info'!$AG$8,'Member Info'!$AH$9,'Member Info'!$AH$8))))))))))))</f>
        <v/>
      </c>
      <c r="L48" s="352"/>
      <c r="M48" s="79"/>
      <c r="N48" s="277"/>
      <c r="O48" s="278"/>
      <c r="P48" s="328" t="str">
        <f t="shared" si="8"/>
        <v/>
      </c>
      <c r="Q48" s="143">
        <f t="shared" si="11"/>
        <v>0</v>
      </c>
      <c r="R48" s="143"/>
      <c r="T48" s="126">
        <f t="shared" si="9"/>
        <v>0</v>
      </c>
      <c r="V48" s="126" t="str">
        <f t="shared" si="1"/>
        <v/>
      </c>
      <c r="W48" s="126" t="str">
        <f t="shared" si="2"/>
        <v/>
      </c>
      <c r="X48" s="126" t="str">
        <f t="shared" si="3"/>
        <v/>
      </c>
      <c r="Y48" s="126" t="str">
        <f t="shared" si="4"/>
        <v/>
      </c>
      <c r="Z48" s="126" t="str">
        <f t="shared" si="5"/>
        <v/>
      </c>
      <c r="AA48" s="126" t="str">
        <f t="shared" si="6"/>
        <v/>
      </c>
      <c r="AB48" s="126">
        <f t="shared" si="7"/>
        <v>1</v>
      </c>
      <c r="AC48" s="126">
        <f t="shared" si="10"/>
        <v>1</v>
      </c>
    </row>
    <row r="49" spans="1:29" x14ac:dyDescent="0.25">
      <c r="A49" s="25">
        <v>21</v>
      </c>
      <c r="B49" s="266"/>
      <c r="C49" s="266"/>
      <c r="D49" s="35"/>
      <c r="E49" s="45"/>
      <c r="F49" s="92"/>
      <c r="G49" s="366" t="str">
        <f t="shared" si="0"/>
        <v/>
      </c>
      <c r="H49" s="43"/>
      <c r="I49" s="34"/>
      <c r="J49" s="276"/>
      <c r="K49" s="351" t="str">
        <f>IF(B49=0,"",
IF('Member Info'!$AM$19&lt;=$S$1,
IF('Member Info'!H49&gt;'Member Info'!$AJ$12,'Member Info'!$AK$13,IF('Member Info'!H49&gt;'Member Info'!$AJ$11,'Member Info'!$AK$12,IF('Member Info'!H49&gt;'Member Info'!$AJ$10,'Member Info'!$AK$11,IF('Member Info'!H49&gt;'Member Info'!$AJ$9,'Member Info'!$AK$10,IF('Member Info'!H49&gt;'Member Info'!$AJ$8,'Member Info'!$AK$9,'Member Info'!$AK$8))))),
IF('Member Info'!H49&gt;'Member Info'!$AG$17,'Member Info'!$AH$18,IF('Member Info'!H49&gt;'Member Info'!$AG$16,'Member Info'!$AH$17,IF('Member Info'!H49&gt;'Member Info'!$AG$15,'Member Info'!$AH$16,IF('Member Info'!H49&gt;'Member Info'!$AG$14,'Member Info'!$AH$15,IF('Member Info'!H49&gt;'Member Info'!$AG$13,'Member Info'!$AH$14,IF('Member Info'!H49&gt;'Member Info'!$AG$12,'Member Info'!$AH$13,IF('Member Info'!H49&gt;'Member Info'!$AG$11,'Member Info'!$AH$12,IF('Member Info'!H49&gt;'Member Info'!$AG$10,'Member Info'!$AH$11,IF('Member Info'!H49&gt;'Member Info'!$AG$9,'Member Info'!$AH$10,IF('Member Info'!H49&gt;'Member Info'!$AG$8,'Member Info'!$AH$9,'Member Info'!$AH$8))))))))))))</f>
        <v/>
      </c>
      <c r="L49" s="352"/>
      <c r="M49" s="79"/>
      <c r="N49" s="277"/>
      <c r="O49" s="278"/>
      <c r="P49" s="328" t="str">
        <f t="shared" si="8"/>
        <v/>
      </c>
      <c r="Q49" s="143">
        <f t="shared" si="11"/>
        <v>0</v>
      </c>
      <c r="R49" s="143"/>
      <c r="T49" s="126">
        <f t="shared" si="9"/>
        <v>0</v>
      </c>
      <c r="V49" s="126" t="str">
        <f t="shared" si="1"/>
        <v/>
      </c>
      <c r="W49" s="126" t="str">
        <f t="shared" si="2"/>
        <v/>
      </c>
      <c r="X49" s="126" t="str">
        <f t="shared" si="3"/>
        <v/>
      </c>
      <c r="Y49" s="126" t="str">
        <f t="shared" si="4"/>
        <v/>
      </c>
      <c r="Z49" s="126" t="str">
        <f t="shared" si="5"/>
        <v/>
      </c>
      <c r="AA49" s="126" t="str">
        <f t="shared" si="6"/>
        <v/>
      </c>
      <c r="AB49" s="126">
        <f t="shared" si="7"/>
        <v>1</v>
      </c>
      <c r="AC49" s="126">
        <f t="shared" si="10"/>
        <v>1</v>
      </c>
    </row>
    <row r="50" spans="1:29" x14ac:dyDescent="0.25">
      <c r="A50" s="25">
        <v>22</v>
      </c>
      <c r="B50" s="266"/>
      <c r="C50" s="266"/>
      <c r="D50" s="35"/>
      <c r="E50" s="45"/>
      <c r="F50" s="92"/>
      <c r="G50" s="366" t="str">
        <f t="shared" si="0"/>
        <v/>
      </c>
      <c r="H50" s="43"/>
      <c r="I50" s="34"/>
      <c r="J50" s="276"/>
      <c r="K50" s="351" t="str">
        <f>IF(B50=0,"",
IF('Member Info'!$AM$19&lt;=$S$1,
IF('Member Info'!H50&gt;'Member Info'!$AJ$12,'Member Info'!$AK$13,IF('Member Info'!H50&gt;'Member Info'!$AJ$11,'Member Info'!$AK$12,IF('Member Info'!H50&gt;'Member Info'!$AJ$10,'Member Info'!$AK$11,IF('Member Info'!H50&gt;'Member Info'!$AJ$9,'Member Info'!$AK$10,IF('Member Info'!H50&gt;'Member Info'!$AJ$8,'Member Info'!$AK$9,'Member Info'!$AK$8))))),
IF('Member Info'!H50&gt;'Member Info'!$AG$17,'Member Info'!$AH$18,IF('Member Info'!H50&gt;'Member Info'!$AG$16,'Member Info'!$AH$17,IF('Member Info'!H50&gt;'Member Info'!$AG$15,'Member Info'!$AH$16,IF('Member Info'!H50&gt;'Member Info'!$AG$14,'Member Info'!$AH$15,IF('Member Info'!H50&gt;'Member Info'!$AG$13,'Member Info'!$AH$14,IF('Member Info'!H50&gt;'Member Info'!$AG$12,'Member Info'!$AH$13,IF('Member Info'!H50&gt;'Member Info'!$AG$11,'Member Info'!$AH$12,IF('Member Info'!H50&gt;'Member Info'!$AG$10,'Member Info'!$AH$11,IF('Member Info'!H50&gt;'Member Info'!$AG$9,'Member Info'!$AH$10,IF('Member Info'!H50&gt;'Member Info'!$AG$8,'Member Info'!$AH$9,'Member Info'!$AH$8))))))))))))</f>
        <v/>
      </c>
      <c r="L50" s="352"/>
      <c r="M50" s="79"/>
      <c r="N50" s="277"/>
      <c r="O50" s="278"/>
      <c r="P50" s="328" t="str">
        <f t="shared" si="8"/>
        <v/>
      </c>
      <c r="Q50" s="143">
        <f t="shared" si="11"/>
        <v>0</v>
      </c>
      <c r="R50" s="143"/>
      <c r="T50" s="126">
        <f t="shared" si="9"/>
        <v>0</v>
      </c>
      <c r="V50" s="126" t="str">
        <f t="shared" si="1"/>
        <v/>
      </c>
      <c r="W50" s="126" t="str">
        <f t="shared" si="2"/>
        <v/>
      </c>
      <c r="X50" s="126" t="str">
        <f t="shared" si="3"/>
        <v/>
      </c>
      <c r="Y50" s="126" t="str">
        <f t="shared" si="4"/>
        <v/>
      </c>
      <c r="Z50" s="126" t="str">
        <f t="shared" si="5"/>
        <v/>
      </c>
      <c r="AA50" s="126" t="str">
        <f t="shared" si="6"/>
        <v/>
      </c>
      <c r="AB50" s="126">
        <f t="shared" si="7"/>
        <v>1</v>
      </c>
      <c r="AC50" s="126">
        <f t="shared" si="10"/>
        <v>1</v>
      </c>
    </row>
    <row r="51" spans="1:29" x14ac:dyDescent="0.25">
      <c r="A51" s="25">
        <v>23</v>
      </c>
      <c r="B51" s="266"/>
      <c r="C51" s="266"/>
      <c r="D51" s="35"/>
      <c r="E51" s="45"/>
      <c r="F51" s="92"/>
      <c r="G51" s="366" t="str">
        <f t="shared" si="0"/>
        <v/>
      </c>
      <c r="H51" s="43"/>
      <c r="I51" s="34"/>
      <c r="J51" s="276"/>
      <c r="K51" s="351" t="str">
        <f>IF(B51=0,"",
IF('Member Info'!$AM$19&lt;=$S$1,
IF('Member Info'!H51&gt;'Member Info'!$AJ$12,'Member Info'!$AK$13,IF('Member Info'!H51&gt;'Member Info'!$AJ$11,'Member Info'!$AK$12,IF('Member Info'!H51&gt;'Member Info'!$AJ$10,'Member Info'!$AK$11,IF('Member Info'!H51&gt;'Member Info'!$AJ$9,'Member Info'!$AK$10,IF('Member Info'!H51&gt;'Member Info'!$AJ$8,'Member Info'!$AK$9,'Member Info'!$AK$8))))),
IF('Member Info'!H51&gt;'Member Info'!$AG$17,'Member Info'!$AH$18,IF('Member Info'!H51&gt;'Member Info'!$AG$16,'Member Info'!$AH$17,IF('Member Info'!H51&gt;'Member Info'!$AG$15,'Member Info'!$AH$16,IF('Member Info'!H51&gt;'Member Info'!$AG$14,'Member Info'!$AH$15,IF('Member Info'!H51&gt;'Member Info'!$AG$13,'Member Info'!$AH$14,IF('Member Info'!H51&gt;'Member Info'!$AG$12,'Member Info'!$AH$13,IF('Member Info'!H51&gt;'Member Info'!$AG$11,'Member Info'!$AH$12,IF('Member Info'!H51&gt;'Member Info'!$AG$10,'Member Info'!$AH$11,IF('Member Info'!H51&gt;'Member Info'!$AG$9,'Member Info'!$AH$10,IF('Member Info'!H51&gt;'Member Info'!$AG$8,'Member Info'!$AH$9,'Member Info'!$AH$8))))))))))))</f>
        <v/>
      </c>
      <c r="L51" s="352"/>
      <c r="M51" s="79"/>
      <c r="N51" s="277"/>
      <c r="O51" s="278"/>
      <c r="P51" s="328" t="str">
        <f t="shared" si="8"/>
        <v/>
      </c>
      <c r="Q51" s="143">
        <f t="shared" si="11"/>
        <v>0</v>
      </c>
      <c r="R51" s="143"/>
      <c r="T51" s="126">
        <f t="shared" si="9"/>
        <v>0</v>
      </c>
      <c r="V51" s="126" t="str">
        <f t="shared" si="1"/>
        <v/>
      </c>
      <c r="W51" s="126" t="str">
        <f t="shared" si="2"/>
        <v/>
      </c>
      <c r="X51" s="126" t="str">
        <f t="shared" si="3"/>
        <v/>
      </c>
      <c r="Y51" s="126" t="str">
        <f t="shared" si="4"/>
        <v/>
      </c>
      <c r="Z51" s="126" t="str">
        <f t="shared" si="5"/>
        <v/>
      </c>
      <c r="AA51" s="126" t="str">
        <f t="shared" si="6"/>
        <v/>
      </c>
      <c r="AB51" s="126">
        <f t="shared" si="7"/>
        <v>1</v>
      </c>
      <c r="AC51" s="126">
        <f t="shared" si="10"/>
        <v>1</v>
      </c>
    </row>
    <row r="52" spans="1:29" x14ac:dyDescent="0.25">
      <c r="A52" s="25">
        <v>24</v>
      </c>
      <c r="B52" s="266"/>
      <c r="C52" s="266"/>
      <c r="D52" s="35"/>
      <c r="E52" s="45"/>
      <c r="F52" s="92"/>
      <c r="G52" s="366" t="str">
        <f t="shared" si="0"/>
        <v/>
      </c>
      <c r="H52" s="43"/>
      <c r="I52" s="34"/>
      <c r="J52" s="276"/>
      <c r="K52" s="351" t="str">
        <f>IF(B52=0,"",
IF('Member Info'!$AM$19&lt;=$S$1,
IF('Member Info'!H52&gt;'Member Info'!$AJ$12,'Member Info'!$AK$13,IF('Member Info'!H52&gt;'Member Info'!$AJ$11,'Member Info'!$AK$12,IF('Member Info'!H52&gt;'Member Info'!$AJ$10,'Member Info'!$AK$11,IF('Member Info'!H52&gt;'Member Info'!$AJ$9,'Member Info'!$AK$10,IF('Member Info'!H52&gt;'Member Info'!$AJ$8,'Member Info'!$AK$9,'Member Info'!$AK$8))))),
IF('Member Info'!H52&gt;'Member Info'!$AG$17,'Member Info'!$AH$18,IF('Member Info'!H52&gt;'Member Info'!$AG$16,'Member Info'!$AH$17,IF('Member Info'!H52&gt;'Member Info'!$AG$15,'Member Info'!$AH$16,IF('Member Info'!H52&gt;'Member Info'!$AG$14,'Member Info'!$AH$15,IF('Member Info'!H52&gt;'Member Info'!$AG$13,'Member Info'!$AH$14,IF('Member Info'!H52&gt;'Member Info'!$AG$12,'Member Info'!$AH$13,IF('Member Info'!H52&gt;'Member Info'!$AG$11,'Member Info'!$AH$12,IF('Member Info'!H52&gt;'Member Info'!$AG$10,'Member Info'!$AH$11,IF('Member Info'!H52&gt;'Member Info'!$AG$9,'Member Info'!$AH$10,IF('Member Info'!H52&gt;'Member Info'!$AG$8,'Member Info'!$AH$9,'Member Info'!$AH$8))))))))))))</f>
        <v/>
      </c>
      <c r="L52" s="352"/>
      <c r="M52" s="79"/>
      <c r="N52" s="277"/>
      <c r="O52" s="278"/>
      <c r="P52" s="328" t="str">
        <f t="shared" si="8"/>
        <v/>
      </c>
      <c r="Q52" s="143">
        <f t="shared" si="11"/>
        <v>0</v>
      </c>
      <c r="R52" s="143"/>
      <c r="T52" s="126">
        <f t="shared" si="9"/>
        <v>0</v>
      </c>
      <c r="V52" s="126" t="str">
        <f t="shared" si="1"/>
        <v/>
      </c>
      <c r="W52" s="126" t="str">
        <f t="shared" si="2"/>
        <v/>
      </c>
      <c r="X52" s="126" t="str">
        <f t="shared" si="3"/>
        <v/>
      </c>
      <c r="Y52" s="126" t="str">
        <f t="shared" si="4"/>
        <v/>
      </c>
      <c r="Z52" s="126" t="str">
        <f t="shared" si="5"/>
        <v/>
      </c>
      <c r="AA52" s="126" t="str">
        <f t="shared" si="6"/>
        <v/>
      </c>
      <c r="AB52" s="126">
        <f t="shared" si="7"/>
        <v>1</v>
      </c>
      <c r="AC52" s="126">
        <f t="shared" si="10"/>
        <v>1</v>
      </c>
    </row>
    <row r="53" spans="1:29" x14ac:dyDescent="0.25">
      <c r="A53" s="25">
        <v>25</v>
      </c>
      <c r="B53" s="266"/>
      <c r="C53" s="266"/>
      <c r="D53" s="35"/>
      <c r="E53" s="45"/>
      <c r="F53" s="92"/>
      <c r="G53" s="366" t="str">
        <f t="shared" si="0"/>
        <v/>
      </c>
      <c r="H53" s="43"/>
      <c r="I53" s="34"/>
      <c r="J53" s="276"/>
      <c r="K53" s="351" t="str">
        <f>IF(B53=0,"",
IF('Member Info'!$AM$19&lt;=$S$1,
IF('Member Info'!H53&gt;'Member Info'!$AJ$12,'Member Info'!$AK$13,IF('Member Info'!H53&gt;'Member Info'!$AJ$11,'Member Info'!$AK$12,IF('Member Info'!H53&gt;'Member Info'!$AJ$10,'Member Info'!$AK$11,IF('Member Info'!H53&gt;'Member Info'!$AJ$9,'Member Info'!$AK$10,IF('Member Info'!H53&gt;'Member Info'!$AJ$8,'Member Info'!$AK$9,'Member Info'!$AK$8))))),
IF('Member Info'!H53&gt;'Member Info'!$AG$17,'Member Info'!$AH$18,IF('Member Info'!H53&gt;'Member Info'!$AG$16,'Member Info'!$AH$17,IF('Member Info'!H53&gt;'Member Info'!$AG$15,'Member Info'!$AH$16,IF('Member Info'!H53&gt;'Member Info'!$AG$14,'Member Info'!$AH$15,IF('Member Info'!H53&gt;'Member Info'!$AG$13,'Member Info'!$AH$14,IF('Member Info'!H53&gt;'Member Info'!$AG$12,'Member Info'!$AH$13,IF('Member Info'!H53&gt;'Member Info'!$AG$11,'Member Info'!$AH$12,IF('Member Info'!H53&gt;'Member Info'!$AG$10,'Member Info'!$AH$11,IF('Member Info'!H53&gt;'Member Info'!$AG$9,'Member Info'!$AH$10,IF('Member Info'!H53&gt;'Member Info'!$AG$8,'Member Info'!$AH$9,'Member Info'!$AH$8))))))))))))</f>
        <v/>
      </c>
      <c r="L53" s="352"/>
      <c r="M53" s="79"/>
      <c r="N53" s="277"/>
      <c r="O53" s="278"/>
      <c r="P53" s="328" t="str">
        <f t="shared" si="8"/>
        <v/>
      </c>
      <c r="Q53" s="143">
        <f t="shared" si="11"/>
        <v>0</v>
      </c>
      <c r="R53" s="143"/>
      <c r="T53" s="126">
        <f t="shared" si="9"/>
        <v>0</v>
      </c>
      <c r="V53" s="126" t="str">
        <f t="shared" si="1"/>
        <v/>
      </c>
      <c r="W53" s="126" t="str">
        <f t="shared" si="2"/>
        <v/>
      </c>
      <c r="X53" s="126" t="str">
        <f t="shared" si="3"/>
        <v/>
      </c>
      <c r="Y53" s="126" t="str">
        <f t="shared" si="4"/>
        <v/>
      </c>
      <c r="Z53" s="126" t="str">
        <f t="shared" si="5"/>
        <v/>
      </c>
      <c r="AA53" s="126" t="str">
        <f t="shared" si="6"/>
        <v/>
      </c>
      <c r="AB53" s="126">
        <f t="shared" si="7"/>
        <v>1</v>
      </c>
      <c r="AC53" s="126">
        <f t="shared" si="10"/>
        <v>1</v>
      </c>
    </row>
    <row r="54" spans="1:29" x14ac:dyDescent="0.25">
      <c r="A54" s="25">
        <v>26</v>
      </c>
      <c r="B54" s="266"/>
      <c r="C54" s="266"/>
      <c r="D54" s="35"/>
      <c r="E54" s="45"/>
      <c r="F54" s="92"/>
      <c r="G54" s="366" t="str">
        <f t="shared" si="0"/>
        <v/>
      </c>
      <c r="H54" s="43"/>
      <c r="I54" s="34"/>
      <c r="J54" s="276"/>
      <c r="K54" s="351" t="str">
        <f>IF(B54=0,"",
IF('Member Info'!$AM$19&lt;=$S$1,
IF('Member Info'!H54&gt;'Member Info'!$AJ$12,'Member Info'!$AK$13,IF('Member Info'!H54&gt;'Member Info'!$AJ$11,'Member Info'!$AK$12,IF('Member Info'!H54&gt;'Member Info'!$AJ$10,'Member Info'!$AK$11,IF('Member Info'!H54&gt;'Member Info'!$AJ$9,'Member Info'!$AK$10,IF('Member Info'!H54&gt;'Member Info'!$AJ$8,'Member Info'!$AK$9,'Member Info'!$AK$8))))),
IF('Member Info'!H54&gt;'Member Info'!$AG$17,'Member Info'!$AH$18,IF('Member Info'!H54&gt;'Member Info'!$AG$16,'Member Info'!$AH$17,IF('Member Info'!H54&gt;'Member Info'!$AG$15,'Member Info'!$AH$16,IF('Member Info'!H54&gt;'Member Info'!$AG$14,'Member Info'!$AH$15,IF('Member Info'!H54&gt;'Member Info'!$AG$13,'Member Info'!$AH$14,IF('Member Info'!H54&gt;'Member Info'!$AG$12,'Member Info'!$AH$13,IF('Member Info'!H54&gt;'Member Info'!$AG$11,'Member Info'!$AH$12,IF('Member Info'!H54&gt;'Member Info'!$AG$10,'Member Info'!$AH$11,IF('Member Info'!H54&gt;'Member Info'!$AG$9,'Member Info'!$AH$10,IF('Member Info'!H54&gt;'Member Info'!$AG$8,'Member Info'!$AH$9,'Member Info'!$AH$8))))))))))))</f>
        <v/>
      </c>
      <c r="L54" s="352"/>
      <c r="M54" s="79"/>
      <c r="N54" s="277"/>
      <c r="O54" s="278"/>
      <c r="P54" s="328" t="str">
        <f t="shared" si="8"/>
        <v/>
      </c>
      <c r="Q54" s="143">
        <f t="shared" si="11"/>
        <v>0</v>
      </c>
      <c r="R54" s="143"/>
      <c r="T54" s="126">
        <f t="shared" si="9"/>
        <v>0</v>
      </c>
      <c r="V54" s="126" t="str">
        <f t="shared" si="1"/>
        <v/>
      </c>
      <c r="W54" s="126" t="str">
        <f t="shared" si="2"/>
        <v/>
      </c>
      <c r="X54" s="126" t="str">
        <f t="shared" si="3"/>
        <v/>
      </c>
      <c r="Y54" s="126" t="str">
        <f t="shared" si="4"/>
        <v/>
      </c>
      <c r="Z54" s="126" t="str">
        <f t="shared" si="5"/>
        <v/>
      </c>
      <c r="AA54" s="126" t="str">
        <f t="shared" si="6"/>
        <v/>
      </c>
      <c r="AB54" s="126">
        <f t="shared" si="7"/>
        <v>1</v>
      </c>
      <c r="AC54" s="126">
        <f t="shared" si="10"/>
        <v>1</v>
      </c>
    </row>
    <row r="55" spans="1:29" x14ac:dyDescent="0.25">
      <c r="A55" s="25">
        <v>27</v>
      </c>
      <c r="B55" s="266"/>
      <c r="C55" s="266"/>
      <c r="D55" s="35"/>
      <c r="E55" s="45"/>
      <c r="F55" s="92"/>
      <c r="G55" s="366" t="str">
        <f t="shared" si="0"/>
        <v/>
      </c>
      <c r="H55" s="43"/>
      <c r="I55" s="34"/>
      <c r="J55" s="276"/>
      <c r="K55" s="351" t="str">
        <f>IF(B55=0,"",
IF('Member Info'!$AM$19&lt;=$S$1,
IF('Member Info'!H55&gt;'Member Info'!$AJ$12,'Member Info'!$AK$13,IF('Member Info'!H55&gt;'Member Info'!$AJ$11,'Member Info'!$AK$12,IF('Member Info'!H55&gt;'Member Info'!$AJ$10,'Member Info'!$AK$11,IF('Member Info'!H55&gt;'Member Info'!$AJ$9,'Member Info'!$AK$10,IF('Member Info'!H55&gt;'Member Info'!$AJ$8,'Member Info'!$AK$9,'Member Info'!$AK$8))))),
IF('Member Info'!H55&gt;'Member Info'!$AG$17,'Member Info'!$AH$18,IF('Member Info'!H55&gt;'Member Info'!$AG$16,'Member Info'!$AH$17,IF('Member Info'!H55&gt;'Member Info'!$AG$15,'Member Info'!$AH$16,IF('Member Info'!H55&gt;'Member Info'!$AG$14,'Member Info'!$AH$15,IF('Member Info'!H55&gt;'Member Info'!$AG$13,'Member Info'!$AH$14,IF('Member Info'!H55&gt;'Member Info'!$AG$12,'Member Info'!$AH$13,IF('Member Info'!H55&gt;'Member Info'!$AG$11,'Member Info'!$AH$12,IF('Member Info'!H55&gt;'Member Info'!$AG$10,'Member Info'!$AH$11,IF('Member Info'!H55&gt;'Member Info'!$AG$9,'Member Info'!$AH$10,IF('Member Info'!H55&gt;'Member Info'!$AG$8,'Member Info'!$AH$9,'Member Info'!$AH$8))))))))))))</f>
        <v/>
      </c>
      <c r="L55" s="352"/>
      <c r="M55" s="79"/>
      <c r="N55" s="277"/>
      <c r="O55" s="278"/>
      <c r="P55" s="328" t="str">
        <f t="shared" si="8"/>
        <v/>
      </c>
      <c r="Q55" s="143">
        <f t="shared" si="11"/>
        <v>0</v>
      </c>
      <c r="R55" s="143"/>
      <c r="T55" s="126">
        <f t="shared" si="9"/>
        <v>0</v>
      </c>
      <c r="V55" s="126" t="str">
        <f t="shared" si="1"/>
        <v/>
      </c>
      <c r="W55" s="126" t="str">
        <f t="shared" si="2"/>
        <v/>
      </c>
      <c r="X55" s="126" t="str">
        <f t="shared" si="3"/>
        <v/>
      </c>
      <c r="Y55" s="126" t="str">
        <f t="shared" si="4"/>
        <v/>
      </c>
      <c r="Z55" s="126" t="str">
        <f t="shared" si="5"/>
        <v/>
      </c>
      <c r="AA55" s="126" t="str">
        <f t="shared" si="6"/>
        <v/>
      </c>
      <c r="AB55" s="126">
        <f t="shared" si="7"/>
        <v>1</v>
      </c>
      <c r="AC55" s="126">
        <f t="shared" si="10"/>
        <v>1</v>
      </c>
    </row>
    <row r="56" spans="1:29" x14ac:dyDescent="0.25">
      <c r="A56" s="25">
        <v>28</v>
      </c>
      <c r="B56" s="266"/>
      <c r="C56" s="266"/>
      <c r="D56" s="35"/>
      <c r="E56" s="45"/>
      <c r="F56" s="92"/>
      <c r="G56" s="366" t="str">
        <f t="shared" si="0"/>
        <v/>
      </c>
      <c r="H56" s="43"/>
      <c r="I56" s="34"/>
      <c r="J56" s="276"/>
      <c r="K56" s="351" t="str">
        <f>IF(B56=0,"",
IF('Member Info'!$AM$19&lt;=$S$1,
IF('Member Info'!H56&gt;'Member Info'!$AJ$12,'Member Info'!$AK$13,IF('Member Info'!H56&gt;'Member Info'!$AJ$11,'Member Info'!$AK$12,IF('Member Info'!H56&gt;'Member Info'!$AJ$10,'Member Info'!$AK$11,IF('Member Info'!H56&gt;'Member Info'!$AJ$9,'Member Info'!$AK$10,IF('Member Info'!H56&gt;'Member Info'!$AJ$8,'Member Info'!$AK$9,'Member Info'!$AK$8))))),
IF('Member Info'!H56&gt;'Member Info'!$AG$17,'Member Info'!$AH$18,IF('Member Info'!H56&gt;'Member Info'!$AG$16,'Member Info'!$AH$17,IF('Member Info'!H56&gt;'Member Info'!$AG$15,'Member Info'!$AH$16,IF('Member Info'!H56&gt;'Member Info'!$AG$14,'Member Info'!$AH$15,IF('Member Info'!H56&gt;'Member Info'!$AG$13,'Member Info'!$AH$14,IF('Member Info'!H56&gt;'Member Info'!$AG$12,'Member Info'!$AH$13,IF('Member Info'!H56&gt;'Member Info'!$AG$11,'Member Info'!$AH$12,IF('Member Info'!H56&gt;'Member Info'!$AG$10,'Member Info'!$AH$11,IF('Member Info'!H56&gt;'Member Info'!$AG$9,'Member Info'!$AH$10,IF('Member Info'!H56&gt;'Member Info'!$AG$8,'Member Info'!$AH$9,'Member Info'!$AH$8))))))))))))</f>
        <v/>
      </c>
      <c r="L56" s="352"/>
      <c r="M56" s="79"/>
      <c r="N56" s="277"/>
      <c r="O56" s="278"/>
      <c r="P56" s="328" t="str">
        <f t="shared" si="8"/>
        <v/>
      </c>
      <c r="Q56" s="143">
        <f t="shared" si="11"/>
        <v>0</v>
      </c>
      <c r="R56" s="143"/>
      <c r="T56" s="126">
        <f t="shared" si="9"/>
        <v>0</v>
      </c>
      <c r="V56" s="126" t="str">
        <f t="shared" si="1"/>
        <v/>
      </c>
      <c r="W56" s="126" t="str">
        <f t="shared" si="2"/>
        <v/>
      </c>
      <c r="X56" s="126" t="str">
        <f t="shared" si="3"/>
        <v/>
      </c>
      <c r="Y56" s="126" t="str">
        <f t="shared" si="4"/>
        <v/>
      </c>
      <c r="Z56" s="126" t="str">
        <f t="shared" si="5"/>
        <v/>
      </c>
      <c r="AA56" s="126" t="str">
        <f t="shared" si="6"/>
        <v/>
      </c>
      <c r="AB56" s="126">
        <f t="shared" si="7"/>
        <v>1</v>
      </c>
      <c r="AC56" s="126">
        <f t="shared" si="10"/>
        <v>1</v>
      </c>
    </row>
    <row r="57" spans="1:29" x14ac:dyDescent="0.25">
      <c r="A57" s="25">
        <v>29</v>
      </c>
      <c r="B57" s="266"/>
      <c r="C57" s="266"/>
      <c r="D57" s="35"/>
      <c r="E57" s="45"/>
      <c r="F57" s="92"/>
      <c r="G57" s="366" t="str">
        <f t="shared" si="0"/>
        <v/>
      </c>
      <c r="H57" s="43"/>
      <c r="I57" s="34"/>
      <c r="J57" s="276"/>
      <c r="K57" s="351" t="str">
        <f>IF(B57=0,"",
IF('Member Info'!$AM$19&lt;=$S$1,
IF('Member Info'!H57&gt;'Member Info'!$AJ$12,'Member Info'!$AK$13,IF('Member Info'!H57&gt;'Member Info'!$AJ$11,'Member Info'!$AK$12,IF('Member Info'!H57&gt;'Member Info'!$AJ$10,'Member Info'!$AK$11,IF('Member Info'!H57&gt;'Member Info'!$AJ$9,'Member Info'!$AK$10,IF('Member Info'!H57&gt;'Member Info'!$AJ$8,'Member Info'!$AK$9,'Member Info'!$AK$8))))),
IF('Member Info'!H57&gt;'Member Info'!$AG$17,'Member Info'!$AH$18,IF('Member Info'!H57&gt;'Member Info'!$AG$16,'Member Info'!$AH$17,IF('Member Info'!H57&gt;'Member Info'!$AG$15,'Member Info'!$AH$16,IF('Member Info'!H57&gt;'Member Info'!$AG$14,'Member Info'!$AH$15,IF('Member Info'!H57&gt;'Member Info'!$AG$13,'Member Info'!$AH$14,IF('Member Info'!H57&gt;'Member Info'!$AG$12,'Member Info'!$AH$13,IF('Member Info'!H57&gt;'Member Info'!$AG$11,'Member Info'!$AH$12,IF('Member Info'!H57&gt;'Member Info'!$AG$10,'Member Info'!$AH$11,IF('Member Info'!H57&gt;'Member Info'!$AG$9,'Member Info'!$AH$10,IF('Member Info'!H57&gt;'Member Info'!$AG$8,'Member Info'!$AH$9,'Member Info'!$AH$8))))))))))))</f>
        <v/>
      </c>
      <c r="L57" s="352"/>
      <c r="M57" s="79"/>
      <c r="N57" s="277"/>
      <c r="O57" s="278"/>
      <c r="P57" s="328" t="str">
        <f t="shared" si="8"/>
        <v/>
      </c>
      <c r="Q57" s="143">
        <f t="shared" si="11"/>
        <v>0</v>
      </c>
      <c r="R57" s="143"/>
      <c r="T57" s="126">
        <f t="shared" si="9"/>
        <v>0</v>
      </c>
      <c r="V57" s="126" t="str">
        <f t="shared" si="1"/>
        <v/>
      </c>
      <c r="W57" s="126" t="str">
        <f t="shared" si="2"/>
        <v/>
      </c>
      <c r="X57" s="126" t="str">
        <f t="shared" si="3"/>
        <v/>
      </c>
      <c r="Y57" s="126" t="str">
        <f t="shared" si="4"/>
        <v/>
      </c>
      <c r="Z57" s="126" t="str">
        <f t="shared" si="5"/>
        <v/>
      </c>
      <c r="AA57" s="126" t="str">
        <f t="shared" si="6"/>
        <v/>
      </c>
      <c r="AB57" s="126">
        <f t="shared" si="7"/>
        <v>1</v>
      </c>
      <c r="AC57" s="126">
        <f t="shared" si="10"/>
        <v>1</v>
      </c>
    </row>
    <row r="58" spans="1:29" x14ac:dyDescent="0.25">
      <c r="A58" s="25">
        <v>30</v>
      </c>
      <c r="B58" s="266"/>
      <c r="C58" s="266"/>
      <c r="D58" s="35"/>
      <c r="E58" s="45"/>
      <c r="F58" s="92"/>
      <c r="G58" s="366" t="str">
        <f t="shared" si="0"/>
        <v/>
      </c>
      <c r="H58" s="43"/>
      <c r="I58" s="34"/>
      <c r="J58" s="276"/>
      <c r="K58" s="351" t="str">
        <f>IF(B58=0,"",
IF('Member Info'!$AM$19&lt;=$S$1,
IF('Member Info'!H58&gt;'Member Info'!$AJ$12,'Member Info'!$AK$13,IF('Member Info'!H58&gt;'Member Info'!$AJ$11,'Member Info'!$AK$12,IF('Member Info'!H58&gt;'Member Info'!$AJ$10,'Member Info'!$AK$11,IF('Member Info'!H58&gt;'Member Info'!$AJ$9,'Member Info'!$AK$10,IF('Member Info'!H58&gt;'Member Info'!$AJ$8,'Member Info'!$AK$9,'Member Info'!$AK$8))))),
IF('Member Info'!H58&gt;'Member Info'!$AG$17,'Member Info'!$AH$18,IF('Member Info'!H58&gt;'Member Info'!$AG$16,'Member Info'!$AH$17,IF('Member Info'!H58&gt;'Member Info'!$AG$15,'Member Info'!$AH$16,IF('Member Info'!H58&gt;'Member Info'!$AG$14,'Member Info'!$AH$15,IF('Member Info'!H58&gt;'Member Info'!$AG$13,'Member Info'!$AH$14,IF('Member Info'!H58&gt;'Member Info'!$AG$12,'Member Info'!$AH$13,IF('Member Info'!H58&gt;'Member Info'!$AG$11,'Member Info'!$AH$12,IF('Member Info'!H58&gt;'Member Info'!$AG$10,'Member Info'!$AH$11,IF('Member Info'!H58&gt;'Member Info'!$AG$9,'Member Info'!$AH$10,IF('Member Info'!H58&gt;'Member Info'!$AG$8,'Member Info'!$AH$9,'Member Info'!$AH$8))))))))))))</f>
        <v/>
      </c>
      <c r="L58" s="352"/>
      <c r="M58" s="79"/>
      <c r="N58" s="277"/>
      <c r="O58" s="278"/>
      <c r="P58" s="328" t="str">
        <f t="shared" si="8"/>
        <v/>
      </c>
      <c r="Q58" s="143">
        <f t="shared" si="11"/>
        <v>0</v>
      </c>
      <c r="R58" s="143"/>
      <c r="T58" s="126">
        <f t="shared" si="9"/>
        <v>0</v>
      </c>
      <c r="V58" s="126" t="str">
        <f t="shared" si="1"/>
        <v/>
      </c>
      <c r="W58" s="126" t="str">
        <f t="shared" si="2"/>
        <v/>
      </c>
      <c r="X58" s="126" t="str">
        <f t="shared" si="3"/>
        <v/>
      </c>
      <c r="Y58" s="126" t="str">
        <f t="shared" si="4"/>
        <v/>
      </c>
      <c r="Z58" s="126" t="str">
        <f t="shared" si="5"/>
        <v/>
      </c>
      <c r="AA58" s="126" t="str">
        <f t="shared" si="6"/>
        <v/>
      </c>
      <c r="AB58" s="126">
        <f t="shared" si="7"/>
        <v>1</v>
      </c>
      <c r="AC58" s="126">
        <f t="shared" si="10"/>
        <v>1</v>
      </c>
    </row>
    <row r="59" spans="1:29" x14ac:dyDescent="0.25">
      <c r="A59" s="25">
        <v>31</v>
      </c>
      <c r="B59" s="266"/>
      <c r="C59" s="266"/>
      <c r="D59" s="35"/>
      <c r="E59" s="45"/>
      <c r="F59" s="92"/>
      <c r="G59" s="366" t="str">
        <f t="shared" si="0"/>
        <v/>
      </c>
      <c r="H59" s="43"/>
      <c r="I59" s="34"/>
      <c r="J59" s="276"/>
      <c r="K59" s="351" t="str">
        <f>IF(B59=0,"",
IF('Member Info'!$AM$19&lt;=$S$1,
IF('Member Info'!H59&gt;'Member Info'!$AJ$12,'Member Info'!$AK$13,IF('Member Info'!H59&gt;'Member Info'!$AJ$11,'Member Info'!$AK$12,IF('Member Info'!H59&gt;'Member Info'!$AJ$10,'Member Info'!$AK$11,IF('Member Info'!H59&gt;'Member Info'!$AJ$9,'Member Info'!$AK$10,IF('Member Info'!H59&gt;'Member Info'!$AJ$8,'Member Info'!$AK$9,'Member Info'!$AK$8))))),
IF('Member Info'!H59&gt;'Member Info'!$AG$17,'Member Info'!$AH$18,IF('Member Info'!H59&gt;'Member Info'!$AG$16,'Member Info'!$AH$17,IF('Member Info'!H59&gt;'Member Info'!$AG$15,'Member Info'!$AH$16,IF('Member Info'!H59&gt;'Member Info'!$AG$14,'Member Info'!$AH$15,IF('Member Info'!H59&gt;'Member Info'!$AG$13,'Member Info'!$AH$14,IF('Member Info'!H59&gt;'Member Info'!$AG$12,'Member Info'!$AH$13,IF('Member Info'!H59&gt;'Member Info'!$AG$11,'Member Info'!$AH$12,IF('Member Info'!H59&gt;'Member Info'!$AG$10,'Member Info'!$AH$11,IF('Member Info'!H59&gt;'Member Info'!$AG$9,'Member Info'!$AH$10,IF('Member Info'!H59&gt;'Member Info'!$AG$8,'Member Info'!$AH$9,'Member Info'!$AH$8))))))))))))</f>
        <v/>
      </c>
      <c r="L59" s="352"/>
      <c r="M59" s="79"/>
      <c r="N59" s="277"/>
      <c r="O59" s="278"/>
      <c r="P59" s="328" t="str">
        <f t="shared" si="8"/>
        <v/>
      </c>
      <c r="Q59" s="143">
        <f t="shared" si="11"/>
        <v>0</v>
      </c>
      <c r="R59" s="143"/>
      <c r="T59" s="126">
        <f t="shared" si="9"/>
        <v>0</v>
      </c>
      <c r="V59" s="126" t="str">
        <f t="shared" si="1"/>
        <v/>
      </c>
      <c r="W59" s="126" t="str">
        <f t="shared" si="2"/>
        <v/>
      </c>
      <c r="X59" s="126" t="str">
        <f t="shared" si="3"/>
        <v/>
      </c>
      <c r="Y59" s="126" t="str">
        <f t="shared" si="4"/>
        <v/>
      </c>
      <c r="Z59" s="126" t="str">
        <f t="shared" si="5"/>
        <v/>
      </c>
      <c r="AA59" s="126" t="str">
        <f t="shared" si="6"/>
        <v/>
      </c>
      <c r="AB59" s="126">
        <f t="shared" si="7"/>
        <v>1</v>
      </c>
      <c r="AC59" s="126">
        <f t="shared" si="10"/>
        <v>1</v>
      </c>
    </row>
    <row r="60" spans="1:29" x14ac:dyDescent="0.25">
      <c r="A60" s="25">
        <v>32</v>
      </c>
      <c r="B60" s="266"/>
      <c r="C60" s="266"/>
      <c r="D60" s="35"/>
      <c r="E60" s="45"/>
      <c r="F60" s="92"/>
      <c r="G60" s="366" t="str">
        <f t="shared" si="0"/>
        <v/>
      </c>
      <c r="H60" s="43"/>
      <c r="I60" s="34"/>
      <c r="J60" s="276"/>
      <c r="K60" s="351" t="str">
        <f>IF(B60=0,"",
IF('Member Info'!$AM$19&lt;=$S$1,
IF('Member Info'!H60&gt;'Member Info'!$AJ$12,'Member Info'!$AK$13,IF('Member Info'!H60&gt;'Member Info'!$AJ$11,'Member Info'!$AK$12,IF('Member Info'!H60&gt;'Member Info'!$AJ$10,'Member Info'!$AK$11,IF('Member Info'!H60&gt;'Member Info'!$AJ$9,'Member Info'!$AK$10,IF('Member Info'!H60&gt;'Member Info'!$AJ$8,'Member Info'!$AK$9,'Member Info'!$AK$8))))),
IF('Member Info'!H60&gt;'Member Info'!$AG$17,'Member Info'!$AH$18,IF('Member Info'!H60&gt;'Member Info'!$AG$16,'Member Info'!$AH$17,IF('Member Info'!H60&gt;'Member Info'!$AG$15,'Member Info'!$AH$16,IF('Member Info'!H60&gt;'Member Info'!$AG$14,'Member Info'!$AH$15,IF('Member Info'!H60&gt;'Member Info'!$AG$13,'Member Info'!$AH$14,IF('Member Info'!H60&gt;'Member Info'!$AG$12,'Member Info'!$AH$13,IF('Member Info'!H60&gt;'Member Info'!$AG$11,'Member Info'!$AH$12,IF('Member Info'!H60&gt;'Member Info'!$AG$10,'Member Info'!$AH$11,IF('Member Info'!H60&gt;'Member Info'!$AG$9,'Member Info'!$AH$10,IF('Member Info'!H60&gt;'Member Info'!$AG$8,'Member Info'!$AH$9,'Member Info'!$AH$8))))))))))))</f>
        <v/>
      </c>
      <c r="L60" s="352"/>
      <c r="M60" s="79"/>
      <c r="N60" s="277"/>
      <c r="O60" s="278"/>
      <c r="P60" s="328" t="str">
        <f t="shared" si="8"/>
        <v/>
      </c>
      <c r="Q60" s="143">
        <f t="shared" si="11"/>
        <v>0</v>
      </c>
      <c r="R60" s="143"/>
      <c r="T60" s="126">
        <f t="shared" si="9"/>
        <v>0</v>
      </c>
      <c r="V60" s="126" t="str">
        <f t="shared" si="1"/>
        <v/>
      </c>
      <c r="W60" s="126" t="str">
        <f t="shared" si="2"/>
        <v/>
      </c>
      <c r="X60" s="126" t="str">
        <f t="shared" si="3"/>
        <v/>
      </c>
      <c r="Y60" s="126" t="str">
        <f t="shared" si="4"/>
        <v/>
      </c>
      <c r="Z60" s="126" t="str">
        <f t="shared" si="5"/>
        <v/>
      </c>
      <c r="AA60" s="126" t="str">
        <f t="shared" si="6"/>
        <v/>
      </c>
      <c r="AB60" s="126">
        <f t="shared" si="7"/>
        <v>1</v>
      </c>
      <c r="AC60" s="126">
        <f t="shared" si="10"/>
        <v>1</v>
      </c>
    </row>
    <row r="61" spans="1:29" x14ac:dyDescent="0.25">
      <c r="A61" s="25">
        <v>33</v>
      </c>
      <c r="B61" s="266"/>
      <c r="C61" s="266"/>
      <c r="D61" s="35"/>
      <c r="E61" s="45"/>
      <c r="F61" s="92"/>
      <c r="G61" s="366" t="str">
        <f t="shared" ref="G61:G92" si="12">IF(B61="","",2015)</f>
        <v/>
      </c>
      <c r="H61" s="43"/>
      <c r="I61" s="34"/>
      <c r="J61" s="276"/>
      <c r="K61" s="351" t="str">
        <f>IF(B61=0,"",
IF('Member Info'!$AM$19&lt;=$S$1,
IF('Member Info'!H61&gt;'Member Info'!$AJ$12,'Member Info'!$AK$13,IF('Member Info'!H61&gt;'Member Info'!$AJ$11,'Member Info'!$AK$12,IF('Member Info'!H61&gt;'Member Info'!$AJ$10,'Member Info'!$AK$11,IF('Member Info'!H61&gt;'Member Info'!$AJ$9,'Member Info'!$AK$10,IF('Member Info'!H61&gt;'Member Info'!$AJ$8,'Member Info'!$AK$9,'Member Info'!$AK$8))))),
IF('Member Info'!H61&gt;'Member Info'!$AG$17,'Member Info'!$AH$18,IF('Member Info'!H61&gt;'Member Info'!$AG$16,'Member Info'!$AH$17,IF('Member Info'!H61&gt;'Member Info'!$AG$15,'Member Info'!$AH$16,IF('Member Info'!H61&gt;'Member Info'!$AG$14,'Member Info'!$AH$15,IF('Member Info'!H61&gt;'Member Info'!$AG$13,'Member Info'!$AH$14,IF('Member Info'!H61&gt;'Member Info'!$AG$12,'Member Info'!$AH$13,IF('Member Info'!H61&gt;'Member Info'!$AG$11,'Member Info'!$AH$12,IF('Member Info'!H61&gt;'Member Info'!$AG$10,'Member Info'!$AH$11,IF('Member Info'!H61&gt;'Member Info'!$AG$9,'Member Info'!$AH$10,IF('Member Info'!H61&gt;'Member Info'!$AG$8,'Member Info'!$AH$9,'Member Info'!$AH$8))))))))))))</f>
        <v/>
      </c>
      <c r="L61" s="352"/>
      <c r="M61" s="79"/>
      <c r="N61" s="277"/>
      <c r="O61" s="278"/>
      <c r="P61" s="328" t="str">
        <f t="shared" si="8"/>
        <v/>
      </c>
      <c r="Q61" s="143">
        <f t="shared" si="11"/>
        <v>0</v>
      </c>
      <c r="R61" s="143"/>
      <c r="T61" s="126">
        <f t="shared" si="9"/>
        <v>0</v>
      </c>
      <c r="V61" s="126" t="str">
        <f t="shared" ref="V61:V92" si="13">IF(B61="","",IF(C61="",1,0))</f>
        <v/>
      </c>
      <c r="W61" s="126" t="str">
        <f t="shared" ref="W61:W92" si="14">IF(B61="","",IF(E61="",1,0))</f>
        <v/>
      </c>
      <c r="X61" s="126" t="str">
        <f t="shared" ref="X61:X92" si="15">IF(B61="","",IF(F61="",1,0))</f>
        <v/>
      </c>
      <c r="Y61" s="126" t="str">
        <f t="shared" ref="Y61:Y92" si="16">IF(B61="","",IF(G61="",1,0))</f>
        <v/>
      </c>
      <c r="Z61" s="126" t="str">
        <f t="shared" ref="Z61:Z92" si="17">IF(B61="","",IF(I61="",1,0))</f>
        <v/>
      </c>
      <c r="AA61" s="126" t="str">
        <f t="shared" ref="AA61:AA92" si="18">IF(B61="","",IF(M61="",1,0))</f>
        <v/>
      </c>
      <c r="AB61" s="126">
        <f t="shared" ref="AB61:AB92" si="19">IF(LEN(B61)=9,0,1)</f>
        <v>1</v>
      </c>
      <c r="AC61" s="126">
        <f t="shared" si="10"/>
        <v>1</v>
      </c>
    </row>
    <row r="62" spans="1:29" x14ac:dyDescent="0.25">
      <c r="A62" s="25">
        <v>34</v>
      </c>
      <c r="B62" s="266"/>
      <c r="C62" s="266"/>
      <c r="D62" s="35"/>
      <c r="E62" s="45"/>
      <c r="F62" s="92"/>
      <c r="G62" s="366" t="str">
        <f t="shared" si="12"/>
        <v/>
      </c>
      <c r="H62" s="43"/>
      <c r="I62" s="34"/>
      <c r="J62" s="276"/>
      <c r="K62" s="351" t="str">
        <f>IF(B62=0,"",
IF('Member Info'!$AM$19&lt;=$S$1,
IF('Member Info'!H62&gt;'Member Info'!$AJ$12,'Member Info'!$AK$13,IF('Member Info'!H62&gt;'Member Info'!$AJ$11,'Member Info'!$AK$12,IF('Member Info'!H62&gt;'Member Info'!$AJ$10,'Member Info'!$AK$11,IF('Member Info'!H62&gt;'Member Info'!$AJ$9,'Member Info'!$AK$10,IF('Member Info'!H62&gt;'Member Info'!$AJ$8,'Member Info'!$AK$9,'Member Info'!$AK$8))))),
IF('Member Info'!H62&gt;'Member Info'!$AG$17,'Member Info'!$AH$18,IF('Member Info'!H62&gt;'Member Info'!$AG$16,'Member Info'!$AH$17,IF('Member Info'!H62&gt;'Member Info'!$AG$15,'Member Info'!$AH$16,IF('Member Info'!H62&gt;'Member Info'!$AG$14,'Member Info'!$AH$15,IF('Member Info'!H62&gt;'Member Info'!$AG$13,'Member Info'!$AH$14,IF('Member Info'!H62&gt;'Member Info'!$AG$12,'Member Info'!$AH$13,IF('Member Info'!H62&gt;'Member Info'!$AG$11,'Member Info'!$AH$12,IF('Member Info'!H62&gt;'Member Info'!$AG$10,'Member Info'!$AH$11,IF('Member Info'!H62&gt;'Member Info'!$AG$9,'Member Info'!$AH$10,IF('Member Info'!H62&gt;'Member Info'!$AG$8,'Member Info'!$AH$9,'Member Info'!$AH$8))))))))))))</f>
        <v/>
      </c>
      <c r="L62" s="352"/>
      <c r="M62" s="79"/>
      <c r="N62" s="277"/>
      <c r="O62" s="278"/>
      <c r="P62" s="328" t="str">
        <f t="shared" si="8"/>
        <v/>
      </c>
      <c r="Q62" s="143">
        <f t="shared" si="11"/>
        <v>0</v>
      </c>
      <c r="R62" s="143"/>
      <c r="T62" s="126">
        <f t="shared" si="9"/>
        <v>0</v>
      </c>
      <c r="V62" s="126" t="str">
        <f t="shared" si="13"/>
        <v/>
      </c>
      <c r="W62" s="126" t="str">
        <f t="shared" si="14"/>
        <v/>
      </c>
      <c r="X62" s="126" t="str">
        <f t="shared" si="15"/>
        <v/>
      </c>
      <c r="Y62" s="126" t="str">
        <f t="shared" si="16"/>
        <v/>
      </c>
      <c r="Z62" s="126" t="str">
        <f t="shared" si="17"/>
        <v/>
      </c>
      <c r="AA62" s="126" t="str">
        <f t="shared" si="18"/>
        <v/>
      </c>
      <c r="AB62" s="126">
        <f t="shared" si="19"/>
        <v>1</v>
      </c>
      <c r="AC62" s="126">
        <f t="shared" si="10"/>
        <v>1</v>
      </c>
    </row>
    <row r="63" spans="1:29" x14ac:dyDescent="0.25">
      <c r="A63" s="25">
        <v>35</v>
      </c>
      <c r="B63" s="266"/>
      <c r="C63" s="266"/>
      <c r="D63" s="35"/>
      <c r="E63" s="45"/>
      <c r="F63" s="92"/>
      <c r="G63" s="366" t="str">
        <f t="shared" si="12"/>
        <v/>
      </c>
      <c r="H63" s="43"/>
      <c r="I63" s="34"/>
      <c r="J63" s="276"/>
      <c r="K63" s="351" t="str">
        <f>IF(B63=0,"",
IF('Member Info'!$AM$19&lt;=$S$1,
IF('Member Info'!H63&gt;'Member Info'!$AJ$12,'Member Info'!$AK$13,IF('Member Info'!H63&gt;'Member Info'!$AJ$11,'Member Info'!$AK$12,IF('Member Info'!H63&gt;'Member Info'!$AJ$10,'Member Info'!$AK$11,IF('Member Info'!H63&gt;'Member Info'!$AJ$9,'Member Info'!$AK$10,IF('Member Info'!H63&gt;'Member Info'!$AJ$8,'Member Info'!$AK$9,'Member Info'!$AK$8))))),
IF('Member Info'!H63&gt;'Member Info'!$AG$17,'Member Info'!$AH$18,IF('Member Info'!H63&gt;'Member Info'!$AG$16,'Member Info'!$AH$17,IF('Member Info'!H63&gt;'Member Info'!$AG$15,'Member Info'!$AH$16,IF('Member Info'!H63&gt;'Member Info'!$AG$14,'Member Info'!$AH$15,IF('Member Info'!H63&gt;'Member Info'!$AG$13,'Member Info'!$AH$14,IF('Member Info'!H63&gt;'Member Info'!$AG$12,'Member Info'!$AH$13,IF('Member Info'!H63&gt;'Member Info'!$AG$11,'Member Info'!$AH$12,IF('Member Info'!H63&gt;'Member Info'!$AG$10,'Member Info'!$AH$11,IF('Member Info'!H63&gt;'Member Info'!$AG$9,'Member Info'!$AH$10,IF('Member Info'!H63&gt;'Member Info'!$AG$8,'Member Info'!$AH$9,'Member Info'!$AH$8))))))))))))</f>
        <v/>
      </c>
      <c r="L63" s="352"/>
      <c r="M63" s="79"/>
      <c r="N63" s="277"/>
      <c r="O63" s="278"/>
      <c r="P63" s="328" t="str">
        <f t="shared" si="8"/>
        <v/>
      </c>
      <c r="Q63" s="143">
        <f t="shared" si="11"/>
        <v>0</v>
      </c>
      <c r="R63" s="143"/>
      <c r="T63" s="126">
        <f t="shared" si="9"/>
        <v>0</v>
      </c>
      <c r="V63" s="126" t="str">
        <f t="shared" si="13"/>
        <v/>
      </c>
      <c r="W63" s="126" t="str">
        <f t="shared" si="14"/>
        <v/>
      </c>
      <c r="X63" s="126" t="str">
        <f t="shared" si="15"/>
        <v/>
      </c>
      <c r="Y63" s="126" t="str">
        <f t="shared" si="16"/>
        <v/>
      </c>
      <c r="Z63" s="126" t="str">
        <f t="shared" si="17"/>
        <v/>
      </c>
      <c r="AA63" s="126" t="str">
        <f t="shared" si="18"/>
        <v/>
      </c>
      <c r="AB63" s="126">
        <f t="shared" si="19"/>
        <v>1</v>
      </c>
      <c r="AC63" s="126">
        <f t="shared" si="10"/>
        <v>1</v>
      </c>
    </row>
    <row r="64" spans="1:29" x14ac:dyDescent="0.25">
      <c r="A64" s="25">
        <v>36</v>
      </c>
      <c r="B64" s="266"/>
      <c r="C64" s="266"/>
      <c r="D64" s="35"/>
      <c r="E64" s="45"/>
      <c r="F64" s="92"/>
      <c r="G64" s="366" t="str">
        <f t="shared" si="12"/>
        <v/>
      </c>
      <c r="H64" s="43"/>
      <c r="I64" s="34"/>
      <c r="J64" s="276"/>
      <c r="K64" s="351" t="str">
        <f>IF(B64=0,"",
IF('Member Info'!$AM$19&lt;=$S$1,
IF('Member Info'!H64&gt;'Member Info'!$AJ$12,'Member Info'!$AK$13,IF('Member Info'!H64&gt;'Member Info'!$AJ$11,'Member Info'!$AK$12,IF('Member Info'!H64&gt;'Member Info'!$AJ$10,'Member Info'!$AK$11,IF('Member Info'!H64&gt;'Member Info'!$AJ$9,'Member Info'!$AK$10,IF('Member Info'!H64&gt;'Member Info'!$AJ$8,'Member Info'!$AK$9,'Member Info'!$AK$8))))),
IF('Member Info'!H64&gt;'Member Info'!$AG$17,'Member Info'!$AH$18,IF('Member Info'!H64&gt;'Member Info'!$AG$16,'Member Info'!$AH$17,IF('Member Info'!H64&gt;'Member Info'!$AG$15,'Member Info'!$AH$16,IF('Member Info'!H64&gt;'Member Info'!$AG$14,'Member Info'!$AH$15,IF('Member Info'!H64&gt;'Member Info'!$AG$13,'Member Info'!$AH$14,IF('Member Info'!H64&gt;'Member Info'!$AG$12,'Member Info'!$AH$13,IF('Member Info'!H64&gt;'Member Info'!$AG$11,'Member Info'!$AH$12,IF('Member Info'!H64&gt;'Member Info'!$AG$10,'Member Info'!$AH$11,IF('Member Info'!H64&gt;'Member Info'!$AG$9,'Member Info'!$AH$10,IF('Member Info'!H64&gt;'Member Info'!$AG$8,'Member Info'!$AH$9,'Member Info'!$AH$8))))))))))))</f>
        <v/>
      </c>
      <c r="L64" s="352"/>
      <c r="M64" s="79"/>
      <c r="N64" s="277"/>
      <c r="O64" s="278"/>
      <c r="P64" s="328" t="str">
        <f t="shared" si="8"/>
        <v/>
      </c>
      <c r="Q64" s="143">
        <f t="shared" si="11"/>
        <v>0</v>
      </c>
      <c r="R64" s="143"/>
      <c r="T64" s="126">
        <f t="shared" si="9"/>
        <v>0</v>
      </c>
      <c r="V64" s="126" t="str">
        <f t="shared" si="13"/>
        <v/>
      </c>
      <c r="W64" s="126" t="str">
        <f t="shared" si="14"/>
        <v/>
      </c>
      <c r="X64" s="126" t="str">
        <f t="shared" si="15"/>
        <v/>
      </c>
      <c r="Y64" s="126" t="str">
        <f t="shared" si="16"/>
        <v/>
      </c>
      <c r="Z64" s="126" t="str">
        <f t="shared" si="17"/>
        <v/>
      </c>
      <c r="AA64" s="126" t="str">
        <f t="shared" si="18"/>
        <v/>
      </c>
      <c r="AB64" s="126">
        <f t="shared" si="19"/>
        <v>1</v>
      </c>
      <c r="AC64" s="126">
        <f t="shared" si="10"/>
        <v>1</v>
      </c>
    </row>
    <row r="65" spans="1:29" x14ac:dyDescent="0.25">
      <c r="A65" s="25">
        <v>37</v>
      </c>
      <c r="B65" s="266"/>
      <c r="C65" s="266"/>
      <c r="D65" s="35"/>
      <c r="E65" s="45"/>
      <c r="F65" s="92"/>
      <c r="G65" s="366" t="str">
        <f t="shared" si="12"/>
        <v/>
      </c>
      <c r="H65" s="43"/>
      <c r="I65" s="34"/>
      <c r="J65" s="276"/>
      <c r="K65" s="351" t="str">
        <f>IF(B65=0,"",
IF('Member Info'!$AM$19&lt;=$S$1,
IF('Member Info'!H65&gt;'Member Info'!$AJ$12,'Member Info'!$AK$13,IF('Member Info'!H65&gt;'Member Info'!$AJ$11,'Member Info'!$AK$12,IF('Member Info'!H65&gt;'Member Info'!$AJ$10,'Member Info'!$AK$11,IF('Member Info'!H65&gt;'Member Info'!$AJ$9,'Member Info'!$AK$10,IF('Member Info'!H65&gt;'Member Info'!$AJ$8,'Member Info'!$AK$9,'Member Info'!$AK$8))))),
IF('Member Info'!H65&gt;'Member Info'!$AG$17,'Member Info'!$AH$18,IF('Member Info'!H65&gt;'Member Info'!$AG$16,'Member Info'!$AH$17,IF('Member Info'!H65&gt;'Member Info'!$AG$15,'Member Info'!$AH$16,IF('Member Info'!H65&gt;'Member Info'!$AG$14,'Member Info'!$AH$15,IF('Member Info'!H65&gt;'Member Info'!$AG$13,'Member Info'!$AH$14,IF('Member Info'!H65&gt;'Member Info'!$AG$12,'Member Info'!$AH$13,IF('Member Info'!H65&gt;'Member Info'!$AG$11,'Member Info'!$AH$12,IF('Member Info'!H65&gt;'Member Info'!$AG$10,'Member Info'!$AH$11,IF('Member Info'!H65&gt;'Member Info'!$AG$9,'Member Info'!$AH$10,IF('Member Info'!H65&gt;'Member Info'!$AG$8,'Member Info'!$AH$9,'Member Info'!$AH$8))))))))))))</f>
        <v/>
      </c>
      <c r="L65" s="352"/>
      <c r="M65" s="79"/>
      <c r="N65" s="277"/>
      <c r="O65" s="278"/>
      <c r="P65" s="328" t="str">
        <f t="shared" si="8"/>
        <v/>
      </c>
      <c r="Q65" s="143">
        <f t="shared" si="11"/>
        <v>0</v>
      </c>
      <c r="R65" s="143"/>
      <c r="T65" s="126">
        <f t="shared" si="9"/>
        <v>0</v>
      </c>
      <c r="V65" s="126" t="str">
        <f t="shared" si="13"/>
        <v/>
      </c>
      <c r="W65" s="126" t="str">
        <f t="shared" si="14"/>
        <v/>
      </c>
      <c r="X65" s="126" t="str">
        <f t="shared" si="15"/>
        <v/>
      </c>
      <c r="Y65" s="126" t="str">
        <f t="shared" si="16"/>
        <v/>
      </c>
      <c r="Z65" s="126" t="str">
        <f t="shared" si="17"/>
        <v/>
      </c>
      <c r="AA65" s="126" t="str">
        <f t="shared" si="18"/>
        <v/>
      </c>
      <c r="AB65" s="126">
        <f t="shared" si="19"/>
        <v>1</v>
      </c>
      <c r="AC65" s="126">
        <f t="shared" si="10"/>
        <v>1</v>
      </c>
    </row>
    <row r="66" spans="1:29" x14ac:dyDescent="0.25">
      <c r="A66" s="25">
        <v>38</v>
      </c>
      <c r="B66" s="266"/>
      <c r="C66" s="266"/>
      <c r="D66" s="35"/>
      <c r="E66" s="45"/>
      <c r="F66" s="92"/>
      <c r="G66" s="366" t="str">
        <f t="shared" si="12"/>
        <v/>
      </c>
      <c r="H66" s="43"/>
      <c r="I66" s="34"/>
      <c r="J66" s="276"/>
      <c r="K66" s="351" t="str">
        <f>IF(B66=0,"",
IF('Member Info'!$AM$19&lt;=$S$1,
IF('Member Info'!H66&gt;'Member Info'!$AJ$12,'Member Info'!$AK$13,IF('Member Info'!H66&gt;'Member Info'!$AJ$11,'Member Info'!$AK$12,IF('Member Info'!H66&gt;'Member Info'!$AJ$10,'Member Info'!$AK$11,IF('Member Info'!H66&gt;'Member Info'!$AJ$9,'Member Info'!$AK$10,IF('Member Info'!H66&gt;'Member Info'!$AJ$8,'Member Info'!$AK$9,'Member Info'!$AK$8))))),
IF('Member Info'!H66&gt;'Member Info'!$AG$17,'Member Info'!$AH$18,IF('Member Info'!H66&gt;'Member Info'!$AG$16,'Member Info'!$AH$17,IF('Member Info'!H66&gt;'Member Info'!$AG$15,'Member Info'!$AH$16,IF('Member Info'!H66&gt;'Member Info'!$AG$14,'Member Info'!$AH$15,IF('Member Info'!H66&gt;'Member Info'!$AG$13,'Member Info'!$AH$14,IF('Member Info'!H66&gt;'Member Info'!$AG$12,'Member Info'!$AH$13,IF('Member Info'!H66&gt;'Member Info'!$AG$11,'Member Info'!$AH$12,IF('Member Info'!H66&gt;'Member Info'!$AG$10,'Member Info'!$AH$11,IF('Member Info'!H66&gt;'Member Info'!$AG$9,'Member Info'!$AH$10,IF('Member Info'!H66&gt;'Member Info'!$AG$8,'Member Info'!$AH$9,'Member Info'!$AH$8))))))))))))</f>
        <v/>
      </c>
      <c r="L66" s="352"/>
      <c r="M66" s="79"/>
      <c r="N66" s="277"/>
      <c r="O66" s="278"/>
      <c r="P66" s="328" t="str">
        <f t="shared" si="8"/>
        <v/>
      </c>
      <c r="Q66" s="143">
        <f t="shared" si="11"/>
        <v>0</v>
      </c>
      <c r="R66" s="143"/>
      <c r="T66" s="126">
        <f t="shared" si="9"/>
        <v>0</v>
      </c>
      <c r="V66" s="126" t="str">
        <f t="shared" si="13"/>
        <v/>
      </c>
      <c r="W66" s="126" t="str">
        <f t="shared" si="14"/>
        <v/>
      </c>
      <c r="X66" s="126" t="str">
        <f t="shared" si="15"/>
        <v/>
      </c>
      <c r="Y66" s="126" t="str">
        <f t="shared" si="16"/>
        <v/>
      </c>
      <c r="Z66" s="126" t="str">
        <f t="shared" si="17"/>
        <v/>
      </c>
      <c r="AA66" s="126" t="str">
        <f t="shared" si="18"/>
        <v/>
      </c>
      <c r="AB66" s="126">
        <f t="shared" si="19"/>
        <v>1</v>
      </c>
      <c r="AC66" s="126">
        <f t="shared" si="10"/>
        <v>1</v>
      </c>
    </row>
    <row r="67" spans="1:29" x14ac:dyDescent="0.25">
      <c r="A67" s="25">
        <v>39</v>
      </c>
      <c r="B67" s="266"/>
      <c r="C67" s="266"/>
      <c r="D67" s="35"/>
      <c r="E67" s="45"/>
      <c r="F67" s="92"/>
      <c r="G67" s="366" t="str">
        <f t="shared" si="12"/>
        <v/>
      </c>
      <c r="H67" s="43"/>
      <c r="I67" s="34"/>
      <c r="J67" s="276"/>
      <c r="K67" s="351" t="str">
        <f>IF(B67=0,"",
IF('Member Info'!$AM$19&lt;=$S$1,
IF('Member Info'!H67&gt;'Member Info'!$AJ$12,'Member Info'!$AK$13,IF('Member Info'!H67&gt;'Member Info'!$AJ$11,'Member Info'!$AK$12,IF('Member Info'!H67&gt;'Member Info'!$AJ$10,'Member Info'!$AK$11,IF('Member Info'!H67&gt;'Member Info'!$AJ$9,'Member Info'!$AK$10,IF('Member Info'!H67&gt;'Member Info'!$AJ$8,'Member Info'!$AK$9,'Member Info'!$AK$8))))),
IF('Member Info'!H67&gt;'Member Info'!$AG$17,'Member Info'!$AH$18,IF('Member Info'!H67&gt;'Member Info'!$AG$16,'Member Info'!$AH$17,IF('Member Info'!H67&gt;'Member Info'!$AG$15,'Member Info'!$AH$16,IF('Member Info'!H67&gt;'Member Info'!$AG$14,'Member Info'!$AH$15,IF('Member Info'!H67&gt;'Member Info'!$AG$13,'Member Info'!$AH$14,IF('Member Info'!H67&gt;'Member Info'!$AG$12,'Member Info'!$AH$13,IF('Member Info'!H67&gt;'Member Info'!$AG$11,'Member Info'!$AH$12,IF('Member Info'!H67&gt;'Member Info'!$AG$10,'Member Info'!$AH$11,IF('Member Info'!H67&gt;'Member Info'!$AG$9,'Member Info'!$AH$10,IF('Member Info'!H67&gt;'Member Info'!$AG$8,'Member Info'!$AH$9,'Member Info'!$AH$8))))))))))))</f>
        <v/>
      </c>
      <c r="L67" s="352"/>
      <c r="M67" s="79"/>
      <c r="N67" s="277"/>
      <c r="O67" s="278"/>
      <c r="P67" s="328" t="str">
        <f t="shared" si="8"/>
        <v/>
      </c>
      <c r="Q67" s="143">
        <f t="shared" si="11"/>
        <v>0</v>
      </c>
      <c r="R67" s="143"/>
      <c r="T67" s="126">
        <f t="shared" si="9"/>
        <v>0</v>
      </c>
      <c r="V67" s="126" t="str">
        <f t="shared" si="13"/>
        <v/>
      </c>
      <c r="W67" s="126" t="str">
        <f t="shared" si="14"/>
        <v/>
      </c>
      <c r="X67" s="126" t="str">
        <f t="shared" si="15"/>
        <v/>
      </c>
      <c r="Y67" s="126" t="str">
        <f t="shared" si="16"/>
        <v/>
      </c>
      <c r="Z67" s="126" t="str">
        <f t="shared" si="17"/>
        <v/>
      </c>
      <c r="AA67" s="126" t="str">
        <f t="shared" si="18"/>
        <v/>
      </c>
      <c r="AB67" s="126">
        <f t="shared" si="19"/>
        <v>1</v>
      </c>
      <c r="AC67" s="126">
        <f t="shared" si="10"/>
        <v>1</v>
      </c>
    </row>
    <row r="68" spans="1:29" x14ac:dyDescent="0.25">
      <c r="A68" s="25">
        <v>40</v>
      </c>
      <c r="B68" s="266"/>
      <c r="C68" s="266"/>
      <c r="D68" s="35"/>
      <c r="E68" s="45"/>
      <c r="F68" s="92"/>
      <c r="G68" s="366" t="str">
        <f t="shared" si="12"/>
        <v/>
      </c>
      <c r="H68" s="43"/>
      <c r="I68" s="34"/>
      <c r="J68" s="276"/>
      <c r="K68" s="351" t="str">
        <f>IF(B68=0,"",
IF('Member Info'!$AM$19&lt;=$S$1,
IF('Member Info'!H68&gt;'Member Info'!$AJ$12,'Member Info'!$AK$13,IF('Member Info'!H68&gt;'Member Info'!$AJ$11,'Member Info'!$AK$12,IF('Member Info'!H68&gt;'Member Info'!$AJ$10,'Member Info'!$AK$11,IF('Member Info'!H68&gt;'Member Info'!$AJ$9,'Member Info'!$AK$10,IF('Member Info'!H68&gt;'Member Info'!$AJ$8,'Member Info'!$AK$9,'Member Info'!$AK$8))))),
IF('Member Info'!H68&gt;'Member Info'!$AG$17,'Member Info'!$AH$18,IF('Member Info'!H68&gt;'Member Info'!$AG$16,'Member Info'!$AH$17,IF('Member Info'!H68&gt;'Member Info'!$AG$15,'Member Info'!$AH$16,IF('Member Info'!H68&gt;'Member Info'!$AG$14,'Member Info'!$AH$15,IF('Member Info'!H68&gt;'Member Info'!$AG$13,'Member Info'!$AH$14,IF('Member Info'!H68&gt;'Member Info'!$AG$12,'Member Info'!$AH$13,IF('Member Info'!H68&gt;'Member Info'!$AG$11,'Member Info'!$AH$12,IF('Member Info'!H68&gt;'Member Info'!$AG$10,'Member Info'!$AH$11,IF('Member Info'!H68&gt;'Member Info'!$AG$9,'Member Info'!$AH$10,IF('Member Info'!H68&gt;'Member Info'!$AG$8,'Member Info'!$AH$9,'Member Info'!$AH$8))))))))))))</f>
        <v/>
      </c>
      <c r="L68" s="352"/>
      <c r="M68" s="79"/>
      <c r="N68" s="277"/>
      <c r="O68" s="278"/>
      <c r="P68" s="328" t="str">
        <f t="shared" si="8"/>
        <v/>
      </c>
      <c r="Q68" s="143">
        <f t="shared" si="11"/>
        <v>0</v>
      </c>
      <c r="R68" s="143"/>
      <c r="T68" s="126">
        <f t="shared" si="9"/>
        <v>0</v>
      </c>
      <c r="V68" s="126" t="str">
        <f t="shared" si="13"/>
        <v/>
      </c>
      <c r="W68" s="126" t="str">
        <f t="shared" si="14"/>
        <v/>
      </c>
      <c r="X68" s="126" t="str">
        <f t="shared" si="15"/>
        <v/>
      </c>
      <c r="Y68" s="126" t="str">
        <f t="shared" si="16"/>
        <v/>
      </c>
      <c r="Z68" s="126" t="str">
        <f t="shared" si="17"/>
        <v/>
      </c>
      <c r="AA68" s="126" t="str">
        <f t="shared" si="18"/>
        <v/>
      </c>
      <c r="AB68" s="126">
        <f t="shared" si="19"/>
        <v>1</v>
      </c>
      <c r="AC68" s="126">
        <f t="shared" si="10"/>
        <v>1</v>
      </c>
    </row>
    <row r="69" spans="1:29" x14ac:dyDescent="0.25">
      <c r="A69" s="25">
        <v>41</v>
      </c>
      <c r="B69" s="266"/>
      <c r="C69" s="266"/>
      <c r="D69" s="35"/>
      <c r="E69" s="45"/>
      <c r="F69" s="92"/>
      <c r="G69" s="366" t="str">
        <f t="shared" si="12"/>
        <v/>
      </c>
      <c r="H69" s="43"/>
      <c r="I69" s="34"/>
      <c r="J69" s="276"/>
      <c r="K69" s="351" t="str">
        <f>IF(B69=0,"",
IF('Member Info'!$AM$19&lt;=$S$1,
IF('Member Info'!H69&gt;'Member Info'!$AJ$12,'Member Info'!$AK$13,IF('Member Info'!H69&gt;'Member Info'!$AJ$11,'Member Info'!$AK$12,IF('Member Info'!H69&gt;'Member Info'!$AJ$10,'Member Info'!$AK$11,IF('Member Info'!H69&gt;'Member Info'!$AJ$9,'Member Info'!$AK$10,IF('Member Info'!H69&gt;'Member Info'!$AJ$8,'Member Info'!$AK$9,'Member Info'!$AK$8))))),
IF('Member Info'!H69&gt;'Member Info'!$AG$17,'Member Info'!$AH$18,IF('Member Info'!H69&gt;'Member Info'!$AG$16,'Member Info'!$AH$17,IF('Member Info'!H69&gt;'Member Info'!$AG$15,'Member Info'!$AH$16,IF('Member Info'!H69&gt;'Member Info'!$AG$14,'Member Info'!$AH$15,IF('Member Info'!H69&gt;'Member Info'!$AG$13,'Member Info'!$AH$14,IF('Member Info'!H69&gt;'Member Info'!$AG$12,'Member Info'!$AH$13,IF('Member Info'!H69&gt;'Member Info'!$AG$11,'Member Info'!$AH$12,IF('Member Info'!H69&gt;'Member Info'!$AG$10,'Member Info'!$AH$11,IF('Member Info'!H69&gt;'Member Info'!$AG$9,'Member Info'!$AH$10,IF('Member Info'!H69&gt;'Member Info'!$AG$8,'Member Info'!$AH$9,'Member Info'!$AH$8))))))))))))</f>
        <v/>
      </c>
      <c r="L69" s="352"/>
      <c r="M69" s="79"/>
      <c r="N69" s="277"/>
      <c r="O69" s="278"/>
      <c r="P69" s="328" t="str">
        <f t="shared" si="8"/>
        <v/>
      </c>
      <c r="Q69" s="143">
        <f t="shared" si="11"/>
        <v>0</v>
      </c>
      <c r="R69" s="143"/>
      <c r="T69" s="126">
        <f t="shared" si="9"/>
        <v>0</v>
      </c>
      <c r="V69" s="126" t="str">
        <f t="shared" si="13"/>
        <v/>
      </c>
      <c r="W69" s="126" t="str">
        <f t="shared" si="14"/>
        <v/>
      </c>
      <c r="X69" s="126" t="str">
        <f t="shared" si="15"/>
        <v/>
      </c>
      <c r="Y69" s="126" t="str">
        <f t="shared" si="16"/>
        <v/>
      </c>
      <c r="Z69" s="126" t="str">
        <f t="shared" si="17"/>
        <v/>
      </c>
      <c r="AA69" s="126" t="str">
        <f t="shared" si="18"/>
        <v/>
      </c>
      <c r="AB69" s="126">
        <f t="shared" si="19"/>
        <v>1</v>
      </c>
      <c r="AC69" s="126">
        <f t="shared" si="10"/>
        <v>1</v>
      </c>
    </row>
    <row r="70" spans="1:29" x14ac:dyDescent="0.25">
      <c r="A70" s="25">
        <v>42</v>
      </c>
      <c r="B70" s="266"/>
      <c r="C70" s="266"/>
      <c r="D70" s="35"/>
      <c r="E70" s="45"/>
      <c r="F70" s="92"/>
      <c r="G70" s="366" t="str">
        <f t="shared" si="12"/>
        <v/>
      </c>
      <c r="H70" s="43"/>
      <c r="I70" s="34"/>
      <c r="J70" s="276"/>
      <c r="K70" s="351" t="str">
        <f>IF(B70=0,"",
IF('Member Info'!$AM$19&lt;=$S$1,
IF('Member Info'!H70&gt;'Member Info'!$AJ$12,'Member Info'!$AK$13,IF('Member Info'!H70&gt;'Member Info'!$AJ$11,'Member Info'!$AK$12,IF('Member Info'!H70&gt;'Member Info'!$AJ$10,'Member Info'!$AK$11,IF('Member Info'!H70&gt;'Member Info'!$AJ$9,'Member Info'!$AK$10,IF('Member Info'!H70&gt;'Member Info'!$AJ$8,'Member Info'!$AK$9,'Member Info'!$AK$8))))),
IF('Member Info'!H70&gt;'Member Info'!$AG$17,'Member Info'!$AH$18,IF('Member Info'!H70&gt;'Member Info'!$AG$16,'Member Info'!$AH$17,IF('Member Info'!H70&gt;'Member Info'!$AG$15,'Member Info'!$AH$16,IF('Member Info'!H70&gt;'Member Info'!$AG$14,'Member Info'!$AH$15,IF('Member Info'!H70&gt;'Member Info'!$AG$13,'Member Info'!$AH$14,IF('Member Info'!H70&gt;'Member Info'!$AG$12,'Member Info'!$AH$13,IF('Member Info'!H70&gt;'Member Info'!$AG$11,'Member Info'!$AH$12,IF('Member Info'!H70&gt;'Member Info'!$AG$10,'Member Info'!$AH$11,IF('Member Info'!H70&gt;'Member Info'!$AG$9,'Member Info'!$AH$10,IF('Member Info'!H70&gt;'Member Info'!$AG$8,'Member Info'!$AH$9,'Member Info'!$AH$8))))))))))))</f>
        <v/>
      </c>
      <c r="L70" s="352"/>
      <c r="M70" s="79"/>
      <c r="N70" s="277"/>
      <c r="O70" s="278"/>
      <c r="P70" s="328" t="str">
        <f t="shared" si="8"/>
        <v/>
      </c>
      <c r="Q70" s="143">
        <f t="shared" si="11"/>
        <v>0</v>
      </c>
      <c r="R70" s="143"/>
      <c r="T70" s="126">
        <f t="shared" si="9"/>
        <v>0</v>
      </c>
      <c r="V70" s="126" t="str">
        <f t="shared" si="13"/>
        <v/>
      </c>
      <c r="W70" s="126" t="str">
        <f t="shared" si="14"/>
        <v/>
      </c>
      <c r="X70" s="126" t="str">
        <f t="shared" si="15"/>
        <v/>
      </c>
      <c r="Y70" s="126" t="str">
        <f t="shared" si="16"/>
        <v/>
      </c>
      <c r="Z70" s="126" t="str">
        <f t="shared" si="17"/>
        <v/>
      </c>
      <c r="AA70" s="126" t="str">
        <f t="shared" si="18"/>
        <v/>
      </c>
      <c r="AB70" s="126">
        <f t="shared" si="19"/>
        <v>1</v>
      </c>
      <c r="AC70" s="126">
        <f t="shared" si="10"/>
        <v>1</v>
      </c>
    </row>
    <row r="71" spans="1:29" x14ac:dyDescent="0.25">
      <c r="A71" s="25">
        <v>43</v>
      </c>
      <c r="B71" s="266"/>
      <c r="C71" s="266"/>
      <c r="D71" s="35"/>
      <c r="E71" s="45"/>
      <c r="F71" s="92"/>
      <c r="G71" s="366" t="str">
        <f t="shared" si="12"/>
        <v/>
      </c>
      <c r="H71" s="43"/>
      <c r="I71" s="34"/>
      <c r="J71" s="276"/>
      <c r="K71" s="351" t="str">
        <f>IF(B71=0,"",
IF('Member Info'!$AM$19&lt;=$S$1,
IF('Member Info'!H71&gt;'Member Info'!$AJ$12,'Member Info'!$AK$13,IF('Member Info'!H71&gt;'Member Info'!$AJ$11,'Member Info'!$AK$12,IF('Member Info'!H71&gt;'Member Info'!$AJ$10,'Member Info'!$AK$11,IF('Member Info'!H71&gt;'Member Info'!$AJ$9,'Member Info'!$AK$10,IF('Member Info'!H71&gt;'Member Info'!$AJ$8,'Member Info'!$AK$9,'Member Info'!$AK$8))))),
IF('Member Info'!H71&gt;'Member Info'!$AG$17,'Member Info'!$AH$18,IF('Member Info'!H71&gt;'Member Info'!$AG$16,'Member Info'!$AH$17,IF('Member Info'!H71&gt;'Member Info'!$AG$15,'Member Info'!$AH$16,IF('Member Info'!H71&gt;'Member Info'!$AG$14,'Member Info'!$AH$15,IF('Member Info'!H71&gt;'Member Info'!$AG$13,'Member Info'!$AH$14,IF('Member Info'!H71&gt;'Member Info'!$AG$12,'Member Info'!$AH$13,IF('Member Info'!H71&gt;'Member Info'!$AG$11,'Member Info'!$AH$12,IF('Member Info'!H71&gt;'Member Info'!$AG$10,'Member Info'!$AH$11,IF('Member Info'!H71&gt;'Member Info'!$AG$9,'Member Info'!$AH$10,IF('Member Info'!H71&gt;'Member Info'!$AG$8,'Member Info'!$AH$9,'Member Info'!$AH$8))))))))))))</f>
        <v/>
      </c>
      <c r="L71" s="352"/>
      <c r="M71" s="79"/>
      <c r="N71" s="277"/>
      <c r="O71" s="278"/>
      <c r="P71" s="328" t="str">
        <f t="shared" si="8"/>
        <v/>
      </c>
      <c r="Q71" s="143">
        <f t="shared" si="11"/>
        <v>0</v>
      </c>
      <c r="R71" s="143"/>
      <c r="T71" s="126">
        <f t="shared" si="9"/>
        <v>0</v>
      </c>
      <c r="V71" s="126" t="str">
        <f t="shared" si="13"/>
        <v/>
      </c>
      <c r="W71" s="126" t="str">
        <f t="shared" si="14"/>
        <v/>
      </c>
      <c r="X71" s="126" t="str">
        <f t="shared" si="15"/>
        <v/>
      </c>
      <c r="Y71" s="126" t="str">
        <f t="shared" si="16"/>
        <v/>
      </c>
      <c r="Z71" s="126" t="str">
        <f t="shared" si="17"/>
        <v/>
      </c>
      <c r="AA71" s="126" t="str">
        <f t="shared" si="18"/>
        <v/>
      </c>
      <c r="AB71" s="126">
        <f t="shared" si="19"/>
        <v>1</v>
      </c>
      <c r="AC71" s="126">
        <f t="shared" si="10"/>
        <v>1</v>
      </c>
    </row>
    <row r="72" spans="1:29" x14ac:dyDescent="0.25">
      <c r="A72" s="25">
        <v>44</v>
      </c>
      <c r="B72" s="266"/>
      <c r="C72" s="266"/>
      <c r="D72" s="35"/>
      <c r="E72" s="45"/>
      <c r="F72" s="92"/>
      <c r="G72" s="366" t="str">
        <f t="shared" si="12"/>
        <v/>
      </c>
      <c r="H72" s="43"/>
      <c r="I72" s="34"/>
      <c r="J72" s="276"/>
      <c r="K72" s="351" t="str">
        <f>IF(B72=0,"",
IF('Member Info'!$AM$19&lt;=$S$1,
IF('Member Info'!H72&gt;'Member Info'!$AJ$12,'Member Info'!$AK$13,IF('Member Info'!H72&gt;'Member Info'!$AJ$11,'Member Info'!$AK$12,IF('Member Info'!H72&gt;'Member Info'!$AJ$10,'Member Info'!$AK$11,IF('Member Info'!H72&gt;'Member Info'!$AJ$9,'Member Info'!$AK$10,IF('Member Info'!H72&gt;'Member Info'!$AJ$8,'Member Info'!$AK$9,'Member Info'!$AK$8))))),
IF('Member Info'!H72&gt;'Member Info'!$AG$17,'Member Info'!$AH$18,IF('Member Info'!H72&gt;'Member Info'!$AG$16,'Member Info'!$AH$17,IF('Member Info'!H72&gt;'Member Info'!$AG$15,'Member Info'!$AH$16,IF('Member Info'!H72&gt;'Member Info'!$AG$14,'Member Info'!$AH$15,IF('Member Info'!H72&gt;'Member Info'!$AG$13,'Member Info'!$AH$14,IF('Member Info'!H72&gt;'Member Info'!$AG$12,'Member Info'!$AH$13,IF('Member Info'!H72&gt;'Member Info'!$AG$11,'Member Info'!$AH$12,IF('Member Info'!H72&gt;'Member Info'!$AG$10,'Member Info'!$AH$11,IF('Member Info'!H72&gt;'Member Info'!$AG$9,'Member Info'!$AH$10,IF('Member Info'!H72&gt;'Member Info'!$AG$8,'Member Info'!$AH$9,'Member Info'!$AH$8))))))))))))</f>
        <v/>
      </c>
      <c r="L72" s="352"/>
      <c r="M72" s="79"/>
      <c r="N72" s="277"/>
      <c r="O72" s="278"/>
      <c r="P72" s="328" t="str">
        <f t="shared" si="8"/>
        <v/>
      </c>
      <c r="Q72" s="143">
        <f t="shared" si="11"/>
        <v>0</v>
      </c>
      <c r="R72" s="143"/>
      <c r="T72" s="126">
        <f t="shared" si="9"/>
        <v>0</v>
      </c>
      <c r="V72" s="126" t="str">
        <f t="shared" si="13"/>
        <v/>
      </c>
      <c r="W72" s="126" t="str">
        <f t="shared" si="14"/>
        <v/>
      </c>
      <c r="X72" s="126" t="str">
        <f t="shared" si="15"/>
        <v/>
      </c>
      <c r="Y72" s="126" t="str">
        <f t="shared" si="16"/>
        <v/>
      </c>
      <c r="Z72" s="126" t="str">
        <f t="shared" si="17"/>
        <v/>
      </c>
      <c r="AA72" s="126" t="str">
        <f t="shared" si="18"/>
        <v/>
      </c>
      <c r="AB72" s="126">
        <f t="shared" si="19"/>
        <v>1</v>
      </c>
      <c r="AC72" s="126">
        <f t="shared" si="10"/>
        <v>1</v>
      </c>
    </row>
    <row r="73" spans="1:29" x14ac:dyDescent="0.25">
      <c r="A73" s="25">
        <v>45</v>
      </c>
      <c r="B73" s="266"/>
      <c r="C73" s="266"/>
      <c r="D73" s="35"/>
      <c r="E73" s="45"/>
      <c r="F73" s="92"/>
      <c r="G73" s="366" t="str">
        <f t="shared" si="12"/>
        <v/>
      </c>
      <c r="H73" s="43"/>
      <c r="I73" s="34"/>
      <c r="J73" s="276"/>
      <c r="K73" s="351" t="str">
        <f>IF(B73=0,"",
IF('Member Info'!$AM$19&lt;=$S$1,
IF('Member Info'!H73&gt;'Member Info'!$AJ$12,'Member Info'!$AK$13,IF('Member Info'!H73&gt;'Member Info'!$AJ$11,'Member Info'!$AK$12,IF('Member Info'!H73&gt;'Member Info'!$AJ$10,'Member Info'!$AK$11,IF('Member Info'!H73&gt;'Member Info'!$AJ$9,'Member Info'!$AK$10,IF('Member Info'!H73&gt;'Member Info'!$AJ$8,'Member Info'!$AK$9,'Member Info'!$AK$8))))),
IF('Member Info'!H73&gt;'Member Info'!$AG$17,'Member Info'!$AH$18,IF('Member Info'!H73&gt;'Member Info'!$AG$16,'Member Info'!$AH$17,IF('Member Info'!H73&gt;'Member Info'!$AG$15,'Member Info'!$AH$16,IF('Member Info'!H73&gt;'Member Info'!$AG$14,'Member Info'!$AH$15,IF('Member Info'!H73&gt;'Member Info'!$AG$13,'Member Info'!$AH$14,IF('Member Info'!H73&gt;'Member Info'!$AG$12,'Member Info'!$AH$13,IF('Member Info'!H73&gt;'Member Info'!$AG$11,'Member Info'!$AH$12,IF('Member Info'!H73&gt;'Member Info'!$AG$10,'Member Info'!$AH$11,IF('Member Info'!H73&gt;'Member Info'!$AG$9,'Member Info'!$AH$10,IF('Member Info'!H73&gt;'Member Info'!$AG$8,'Member Info'!$AH$9,'Member Info'!$AH$8))))))))))))</f>
        <v/>
      </c>
      <c r="L73" s="352"/>
      <c r="M73" s="79"/>
      <c r="N73" s="277"/>
      <c r="O73" s="278"/>
      <c r="P73" s="328" t="str">
        <f t="shared" si="8"/>
        <v/>
      </c>
      <c r="Q73" s="143">
        <f t="shared" si="11"/>
        <v>0</v>
      </c>
      <c r="R73" s="143"/>
      <c r="T73" s="126">
        <f t="shared" si="9"/>
        <v>0</v>
      </c>
      <c r="V73" s="126" t="str">
        <f t="shared" si="13"/>
        <v/>
      </c>
      <c r="W73" s="126" t="str">
        <f t="shared" si="14"/>
        <v/>
      </c>
      <c r="X73" s="126" t="str">
        <f t="shared" si="15"/>
        <v/>
      </c>
      <c r="Y73" s="126" t="str">
        <f t="shared" si="16"/>
        <v/>
      </c>
      <c r="Z73" s="126" t="str">
        <f t="shared" si="17"/>
        <v/>
      </c>
      <c r="AA73" s="126" t="str">
        <f t="shared" si="18"/>
        <v/>
      </c>
      <c r="AB73" s="126">
        <f t="shared" si="19"/>
        <v>1</v>
      </c>
      <c r="AC73" s="126">
        <f t="shared" si="10"/>
        <v>1</v>
      </c>
    </row>
    <row r="74" spans="1:29" x14ac:dyDescent="0.25">
      <c r="A74" s="25">
        <v>46</v>
      </c>
      <c r="B74" s="266"/>
      <c r="C74" s="266"/>
      <c r="D74" s="35"/>
      <c r="E74" s="45"/>
      <c r="F74" s="92"/>
      <c r="G74" s="366" t="str">
        <f t="shared" si="12"/>
        <v/>
      </c>
      <c r="H74" s="43"/>
      <c r="I74" s="34"/>
      <c r="J74" s="276"/>
      <c r="K74" s="351" t="str">
        <f>IF(B74=0,"",
IF('Member Info'!$AM$19&lt;=$S$1,
IF('Member Info'!H74&gt;'Member Info'!$AJ$12,'Member Info'!$AK$13,IF('Member Info'!H74&gt;'Member Info'!$AJ$11,'Member Info'!$AK$12,IF('Member Info'!H74&gt;'Member Info'!$AJ$10,'Member Info'!$AK$11,IF('Member Info'!H74&gt;'Member Info'!$AJ$9,'Member Info'!$AK$10,IF('Member Info'!H74&gt;'Member Info'!$AJ$8,'Member Info'!$AK$9,'Member Info'!$AK$8))))),
IF('Member Info'!H74&gt;'Member Info'!$AG$17,'Member Info'!$AH$18,IF('Member Info'!H74&gt;'Member Info'!$AG$16,'Member Info'!$AH$17,IF('Member Info'!H74&gt;'Member Info'!$AG$15,'Member Info'!$AH$16,IF('Member Info'!H74&gt;'Member Info'!$AG$14,'Member Info'!$AH$15,IF('Member Info'!H74&gt;'Member Info'!$AG$13,'Member Info'!$AH$14,IF('Member Info'!H74&gt;'Member Info'!$AG$12,'Member Info'!$AH$13,IF('Member Info'!H74&gt;'Member Info'!$AG$11,'Member Info'!$AH$12,IF('Member Info'!H74&gt;'Member Info'!$AG$10,'Member Info'!$AH$11,IF('Member Info'!H74&gt;'Member Info'!$AG$9,'Member Info'!$AH$10,IF('Member Info'!H74&gt;'Member Info'!$AG$8,'Member Info'!$AH$9,'Member Info'!$AH$8))))))))))))</f>
        <v/>
      </c>
      <c r="L74" s="352"/>
      <c r="M74" s="79"/>
      <c r="N74" s="277"/>
      <c r="O74" s="278"/>
      <c r="P74" s="328" t="str">
        <f t="shared" si="8"/>
        <v/>
      </c>
      <c r="Q74" s="143">
        <f t="shared" si="11"/>
        <v>0</v>
      </c>
      <c r="R74" s="143"/>
      <c r="T74" s="126">
        <f t="shared" si="9"/>
        <v>0</v>
      </c>
      <c r="V74" s="126" t="str">
        <f t="shared" si="13"/>
        <v/>
      </c>
      <c r="W74" s="126" t="str">
        <f t="shared" si="14"/>
        <v/>
      </c>
      <c r="X74" s="126" t="str">
        <f t="shared" si="15"/>
        <v/>
      </c>
      <c r="Y74" s="126" t="str">
        <f t="shared" si="16"/>
        <v/>
      </c>
      <c r="Z74" s="126" t="str">
        <f t="shared" si="17"/>
        <v/>
      </c>
      <c r="AA74" s="126" t="str">
        <f t="shared" si="18"/>
        <v/>
      </c>
      <c r="AB74" s="126">
        <f t="shared" si="19"/>
        <v>1</v>
      </c>
      <c r="AC74" s="126">
        <f t="shared" si="10"/>
        <v>1</v>
      </c>
    </row>
    <row r="75" spans="1:29" x14ac:dyDescent="0.25">
      <c r="A75" s="25">
        <v>47</v>
      </c>
      <c r="B75" s="266"/>
      <c r="C75" s="266"/>
      <c r="D75" s="35"/>
      <c r="E75" s="45"/>
      <c r="F75" s="92"/>
      <c r="G75" s="366" t="str">
        <f t="shared" si="12"/>
        <v/>
      </c>
      <c r="H75" s="43"/>
      <c r="I75" s="34"/>
      <c r="J75" s="276"/>
      <c r="K75" s="351" t="str">
        <f>IF(B75=0,"",
IF('Member Info'!$AM$19&lt;=$S$1,
IF('Member Info'!H75&gt;'Member Info'!$AJ$12,'Member Info'!$AK$13,IF('Member Info'!H75&gt;'Member Info'!$AJ$11,'Member Info'!$AK$12,IF('Member Info'!H75&gt;'Member Info'!$AJ$10,'Member Info'!$AK$11,IF('Member Info'!H75&gt;'Member Info'!$AJ$9,'Member Info'!$AK$10,IF('Member Info'!H75&gt;'Member Info'!$AJ$8,'Member Info'!$AK$9,'Member Info'!$AK$8))))),
IF('Member Info'!H75&gt;'Member Info'!$AG$17,'Member Info'!$AH$18,IF('Member Info'!H75&gt;'Member Info'!$AG$16,'Member Info'!$AH$17,IF('Member Info'!H75&gt;'Member Info'!$AG$15,'Member Info'!$AH$16,IF('Member Info'!H75&gt;'Member Info'!$AG$14,'Member Info'!$AH$15,IF('Member Info'!H75&gt;'Member Info'!$AG$13,'Member Info'!$AH$14,IF('Member Info'!H75&gt;'Member Info'!$AG$12,'Member Info'!$AH$13,IF('Member Info'!H75&gt;'Member Info'!$AG$11,'Member Info'!$AH$12,IF('Member Info'!H75&gt;'Member Info'!$AG$10,'Member Info'!$AH$11,IF('Member Info'!H75&gt;'Member Info'!$AG$9,'Member Info'!$AH$10,IF('Member Info'!H75&gt;'Member Info'!$AG$8,'Member Info'!$AH$9,'Member Info'!$AH$8))))))))))))</f>
        <v/>
      </c>
      <c r="L75" s="352"/>
      <c r="M75" s="79"/>
      <c r="N75" s="277"/>
      <c r="O75" s="278"/>
      <c r="P75" s="328" t="str">
        <f t="shared" si="8"/>
        <v/>
      </c>
      <c r="Q75" s="143">
        <f t="shared" si="11"/>
        <v>0</v>
      </c>
      <c r="R75" s="143"/>
      <c r="T75" s="126">
        <f t="shared" si="9"/>
        <v>0</v>
      </c>
      <c r="V75" s="126" t="str">
        <f t="shared" si="13"/>
        <v/>
      </c>
      <c r="W75" s="126" t="str">
        <f t="shared" si="14"/>
        <v/>
      </c>
      <c r="X75" s="126" t="str">
        <f t="shared" si="15"/>
        <v/>
      </c>
      <c r="Y75" s="126" t="str">
        <f t="shared" si="16"/>
        <v/>
      </c>
      <c r="Z75" s="126" t="str">
        <f t="shared" si="17"/>
        <v/>
      </c>
      <c r="AA75" s="126" t="str">
        <f t="shared" si="18"/>
        <v/>
      </c>
      <c r="AB75" s="126">
        <f t="shared" si="19"/>
        <v>1</v>
      </c>
      <c r="AC75" s="126">
        <f t="shared" si="10"/>
        <v>1</v>
      </c>
    </row>
    <row r="76" spans="1:29" x14ac:dyDescent="0.25">
      <c r="A76" s="25">
        <v>48</v>
      </c>
      <c r="B76" s="266"/>
      <c r="C76" s="266"/>
      <c r="D76" s="35"/>
      <c r="E76" s="45"/>
      <c r="F76" s="92"/>
      <c r="G76" s="366" t="str">
        <f t="shared" si="12"/>
        <v/>
      </c>
      <c r="H76" s="43"/>
      <c r="I76" s="34"/>
      <c r="J76" s="276"/>
      <c r="K76" s="351" t="str">
        <f>IF(B76=0,"",
IF('Member Info'!$AM$19&lt;=$S$1,
IF('Member Info'!H76&gt;'Member Info'!$AJ$12,'Member Info'!$AK$13,IF('Member Info'!H76&gt;'Member Info'!$AJ$11,'Member Info'!$AK$12,IF('Member Info'!H76&gt;'Member Info'!$AJ$10,'Member Info'!$AK$11,IF('Member Info'!H76&gt;'Member Info'!$AJ$9,'Member Info'!$AK$10,IF('Member Info'!H76&gt;'Member Info'!$AJ$8,'Member Info'!$AK$9,'Member Info'!$AK$8))))),
IF('Member Info'!H76&gt;'Member Info'!$AG$17,'Member Info'!$AH$18,IF('Member Info'!H76&gt;'Member Info'!$AG$16,'Member Info'!$AH$17,IF('Member Info'!H76&gt;'Member Info'!$AG$15,'Member Info'!$AH$16,IF('Member Info'!H76&gt;'Member Info'!$AG$14,'Member Info'!$AH$15,IF('Member Info'!H76&gt;'Member Info'!$AG$13,'Member Info'!$AH$14,IF('Member Info'!H76&gt;'Member Info'!$AG$12,'Member Info'!$AH$13,IF('Member Info'!H76&gt;'Member Info'!$AG$11,'Member Info'!$AH$12,IF('Member Info'!H76&gt;'Member Info'!$AG$10,'Member Info'!$AH$11,IF('Member Info'!H76&gt;'Member Info'!$AG$9,'Member Info'!$AH$10,IF('Member Info'!H76&gt;'Member Info'!$AG$8,'Member Info'!$AH$9,'Member Info'!$AH$8))))))))))))</f>
        <v/>
      </c>
      <c r="L76" s="352"/>
      <c r="M76" s="79"/>
      <c r="N76" s="277"/>
      <c r="O76" s="278"/>
      <c r="P76" s="328" t="str">
        <f t="shared" si="8"/>
        <v/>
      </c>
      <c r="Q76" s="143">
        <f t="shared" si="11"/>
        <v>0</v>
      </c>
      <c r="R76" s="143"/>
      <c r="T76" s="126">
        <f t="shared" si="9"/>
        <v>0</v>
      </c>
      <c r="V76" s="126" t="str">
        <f t="shared" si="13"/>
        <v/>
      </c>
      <c r="W76" s="126" t="str">
        <f t="shared" si="14"/>
        <v/>
      </c>
      <c r="X76" s="126" t="str">
        <f t="shared" si="15"/>
        <v/>
      </c>
      <c r="Y76" s="126" t="str">
        <f t="shared" si="16"/>
        <v/>
      </c>
      <c r="Z76" s="126" t="str">
        <f t="shared" si="17"/>
        <v/>
      </c>
      <c r="AA76" s="126" t="str">
        <f t="shared" si="18"/>
        <v/>
      </c>
      <c r="AB76" s="126">
        <f t="shared" si="19"/>
        <v>1</v>
      </c>
      <c r="AC76" s="126">
        <f t="shared" si="10"/>
        <v>1</v>
      </c>
    </row>
    <row r="77" spans="1:29" x14ac:dyDescent="0.25">
      <c r="A77" s="25">
        <v>49</v>
      </c>
      <c r="B77" s="266"/>
      <c r="C77" s="266"/>
      <c r="D77" s="35"/>
      <c r="E77" s="45"/>
      <c r="F77" s="92"/>
      <c r="G77" s="366" t="str">
        <f t="shared" si="12"/>
        <v/>
      </c>
      <c r="H77" s="43"/>
      <c r="I77" s="34"/>
      <c r="J77" s="276"/>
      <c r="K77" s="351" t="str">
        <f>IF(B77=0,"",
IF('Member Info'!$AM$19&lt;=$S$1,
IF('Member Info'!H77&gt;'Member Info'!$AJ$12,'Member Info'!$AK$13,IF('Member Info'!H77&gt;'Member Info'!$AJ$11,'Member Info'!$AK$12,IF('Member Info'!H77&gt;'Member Info'!$AJ$10,'Member Info'!$AK$11,IF('Member Info'!H77&gt;'Member Info'!$AJ$9,'Member Info'!$AK$10,IF('Member Info'!H77&gt;'Member Info'!$AJ$8,'Member Info'!$AK$9,'Member Info'!$AK$8))))),
IF('Member Info'!H77&gt;'Member Info'!$AG$17,'Member Info'!$AH$18,IF('Member Info'!H77&gt;'Member Info'!$AG$16,'Member Info'!$AH$17,IF('Member Info'!H77&gt;'Member Info'!$AG$15,'Member Info'!$AH$16,IF('Member Info'!H77&gt;'Member Info'!$AG$14,'Member Info'!$AH$15,IF('Member Info'!H77&gt;'Member Info'!$AG$13,'Member Info'!$AH$14,IF('Member Info'!H77&gt;'Member Info'!$AG$12,'Member Info'!$AH$13,IF('Member Info'!H77&gt;'Member Info'!$AG$11,'Member Info'!$AH$12,IF('Member Info'!H77&gt;'Member Info'!$AG$10,'Member Info'!$AH$11,IF('Member Info'!H77&gt;'Member Info'!$AG$9,'Member Info'!$AH$10,IF('Member Info'!H77&gt;'Member Info'!$AG$8,'Member Info'!$AH$9,'Member Info'!$AH$8))))))))))))</f>
        <v/>
      </c>
      <c r="L77" s="352"/>
      <c r="M77" s="79"/>
      <c r="N77" s="277"/>
      <c r="O77" s="278"/>
      <c r="P77" s="328" t="str">
        <f t="shared" si="8"/>
        <v/>
      </c>
      <c r="Q77" s="143">
        <f t="shared" si="11"/>
        <v>0</v>
      </c>
      <c r="R77" s="143"/>
      <c r="T77" s="126">
        <f t="shared" si="9"/>
        <v>0</v>
      </c>
      <c r="V77" s="126" t="str">
        <f t="shared" si="13"/>
        <v/>
      </c>
      <c r="W77" s="126" t="str">
        <f t="shared" si="14"/>
        <v/>
      </c>
      <c r="X77" s="126" t="str">
        <f t="shared" si="15"/>
        <v/>
      </c>
      <c r="Y77" s="126" t="str">
        <f t="shared" si="16"/>
        <v/>
      </c>
      <c r="Z77" s="126" t="str">
        <f t="shared" si="17"/>
        <v/>
      </c>
      <c r="AA77" s="126" t="str">
        <f t="shared" si="18"/>
        <v/>
      </c>
      <c r="AB77" s="126">
        <f t="shared" si="19"/>
        <v>1</v>
      </c>
      <c r="AC77" s="126">
        <f t="shared" si="10"/>
        <v>1</v>
      </c>
    </row>
    <row r="78" spans="1:29" x14ac:dyDescent="0.25">
      <c r="A78" s="25">
        <v>50</v>
      </c>
      <c r="B78" s="266"/>
      <c r="C78" s="266"/>
      <c r="D78" s="35"/>
      <c r="E78" s="45"/>
      <c r="F78" s="92"/>
      <c r="G78" s="366" t="str">
        <f t="shared" si="12"/>
        <v/>
      </c>
      <c r="H78" s="43"/>
      <c r="I78" s="34"/>
      <c r="J78" s="276"/>
      <c r="K78" s="351" t="str">
        <f>IF(B78=0,"",
IF('Member Info'!$AM$19&lt;=$S$1,
IF('Member Info'!H78&gt;'Member Info'!$AJ$12,'Member Info'!$AK$13,IF('Member Info'!H78&gt;'Member Info'!$AJ$11,'Member Info'!$AK$12,IF('Member Info'!H78&gt;'Member Info'!$AJ$10,'Member Info'!$AK$11,IF('Member Info'!H78&gt;'Member Info'!$AJ$9,'Member Info'!$AK$10,IF('Member Info'!H78&gt;'Member Info'!$AJ$8,'Member Info'!$AK$9,'Member Info'!$AK$8))))),
IF('Member Info'!H78&gt;'Member Info'!$AG$17,'Member Info'!$AH$18,IF('Member Info'!H78&gt;'Member Info'!$AG$16,'Member Info'!$AH$17,IF('Member Info'!H78&gt;'Member Info'!$AG$15,'Member Info'!$AH$16,IF('Member Info'!H78&gt;'Member Info'!$AG$14,'Member Info'!$AH$15,IF('Member Info'!H78&gt;'Member Info'!$AG$13,'Member Info'!$AH$14,IF('Member Info'!H78&gt;'Member Info'!$AG$12,'Member Info'!$AH$13,IF('Member Info'!H78&gt;'Member Info'!$AG$11,'Member Info'!$AH$12,IF('Member Info'!H78&gt;'Member Info'!$AG$10,'Member Info'!$AH$11,IF('Member Info'!H78&gt;'Member Info'!$AG$9,'Member Info'!$AH$10,IF('Member Info'!H78&gt;'Member Info'!$AG$8,'Member Info'!$AH$9,'Member Info'!$AH$8))))))))))))</f>
        <v/>
      </c>
      <c r="L78" s="352"/>
      <c r="M78" s="79"/>
      <c r="N78" s="277"/>
      <c r="O78" s="278"/>
      <c r="P78" s="328" t="str">
        <f t="shared" si="8"/>
        <v/>
      </c>
      <c r="Q78" s="143">
        <f t="shared" si="11"/>
        <v>0</v>
      </c>
      <c r="R78" s="143"/>
      <c r="T78" s="126">
        <f t="shared" si="9"/>
        <v>0</v>
      </c>
      <c r="V78" s="126" t="str">
        <f t="shared" si="13"/>
        <v/>
      </c>
      <c r="W78" s="126" t="str">
        <f t="shared" si="14"/>
        <v/>
      </c>
      <c r="X78" s="126" t="str">
        <f t="shared" si="15"/>
        <v/>
      </c>
      <c r="Y78" s="126" t="str">
        <f t="shared" si="16"/>
        <v/>
      </c>
      <c r="Z78" s="126" t="str">
        <f t="shared" si="17"/>
        <v/>
      </c>
      <c r="AA78" s="126" t="str">
        <f t="shared" si="18"/>
        <v/>
      </c>
      <c r="AB78" s="126">
        <f t="shared" si="19"/>
        <v>1</v>
      </c>
      <c r="AC78" s="126">
        <f t="shared" si="10"/>
        <v>1</v>
      </c>
    </row>
    <row r="79" spans="1:29" x14ac:dyDescent="0.25">
      <c r="A79" s="25">
        <v>51</v>
      </c>
      <c r="B79" s="266"/>
      <c r="C79" s="266"/>
      <c r="D79" s="35"/>
      <c r="E79" s="45"/>
      <c r="F79" s="92"/>
      <c r="G79" s="366" t="str">
        <f t="shared" si="12"/>
        <v/>
      </c>
      <c r="H79" s="43"/>
      <c r="I79" s="34"/>
      <c r="J79" s="276"/>
      <c r="K79" s="351" t="str">
        <f>IF(B79=0,"",
IF('Member Info'!$AM$19&lt;=$S$1,
IF('Member Info'!H79&gt;'Member Info'!$AJ$12,'Member Info'!$AK$13,IF('Member Info'!H79&gt;'Member Info'!$AJ$11,'Member Info'!$AK$12,IF('Member Info'!H79&gt;'Member Info'!$AJ$10,'Member Info'!$AK$11,IF('Member Info'!H79&gt;'Member Info'!$AJ$9,'Member Info'!$AK$10,IF('Member Info'!H79&gt;'Member Info'!$AJ$8,'Member Info'!$AK$9,'Member Info'!$AK$8))))),
IF('Member Info'!H79&gt;'Member Info'!$AG$17,'Member Info'!$AH$18,IF('Member Info'!H79&gt;'Member Info'!$AG$16,'Member Info'!$AH$17,IF('Member Info'!H79&gt;'Member Info'!$AG$15,'Member Info'!$AH$16,IF('Member Info'!H79&gt;'Member Info'!$AG$14,'Member Info'!$AH$15,IF('Member Info'!H79&gt;'Member Info'!$AG$13,'Member Info'!$AH$14,IF('Member Info'!H79&gt;'Member Info'!$AG$12,'Member Info'!$AH$13,IF('Member Info'!H79&gt;'Member Info'!$AG$11,'Member Info'!$AH$12,IF('Member Info'!H79&gt;'Member Info'!$AG$10,'Member Info'!$AH$11,IF('Member Info'!H79&gt;'Member Info'!$AG$9,'Member Info'!$AH$10,IF('Member Info'!H79&gt;'Member Info'!$AG$8,'Member Info'!$AH$9,'Member Info'!$AH$8))))))))))))</f>
        <v/>
      </c>
      <c r="L79" s="352"/>
      <c r="M79" s="79"/>
      <c r="N79" s="277"/>
      <c r="O79" s="278"/>
      <c r="P79" s="328" t="str">
        <f t="shared" si="8"/>
        <v/>
      </c>
      <c r="Q79" s="143">
        <f t="shared" si="11"/>
        <v>0</v>
      </c>
      <c r="R79" s="143"/>
      <c r="T79" s="126">
        <f t="shared" si="9"/>
        <v>0</v>
      </c>
      <c r="V79" s="126" t="str">
        <f t="shared" si="13"/>
        <v/>
      </c>
      <c r="W79" s="126" t="str">
        <f t="shared" si="14"/>
        <v/>
      </c>
      <c r="X79" s="126" t="str">
        <f t="shared" si="15"/>
        <v/>
      </c>
      <c r="Y79" s="126" t="str">
        <f t="shared" si="16"/>
        <v/>
      </c>
      <c r="Z79" s="126" t="str">
        <f t="shared" si="17"/>
        <v/>
      </c>
      <c r="AA79" s="126" t="str">
        <f t="shared" si="18"/>
        <v/>
      </c>
      <c r="AB79" s="126">
        <f t="shared" si="19"/>
        <v>1</v>
      </c>
      <c r="AC79" s="126">
        <f t="shared" si="10"/>
        <v>1</v>
      </c>
    </row>
    <row r="80" spans="1:29" x14ac:dyDescent="0.25">
      <c r="A80" s="25">
        <v>52</v>
      </c>
      <c r="B80" s="266"/>
      <c r="C80" s="266"/>
      <c r="D80" s="35"/>
      <c r="E80" s="45"/>
      <c r="F80" s="92"/>
      <c r="G80" s="366" t="str">
        <f t="shared" si="12"/>
        <v/>
      </c>
      <c r="H80" s="43"/>
      <c r="I80" s="34"/>
      <c r="J80" s="276"/>
      <c r="K80" s="351" t="str">
        <f>IF(B80=0,"",
IF('Member Info'!$AM$19&lt;=$S$1,
IF('Member Info'!H80&gt;'Member Info'!$AJ$12,'Member Info'!$AK$13,IF('Member Info'!H80&gt;'Member Info'!$AJ$11,'Member Info'!$AK$12,IF('Member Info'!H80&gt;'Member Info'!$AJ$10,'Member Info'!$AK$11,IF('Member Info'!H80&gt;'Member Info'!$AJ$9,'Member Info'!$AK$10,IF('Member Info'!H80&gt;'Member Info'!$AJ$8,'Member Info'!$AK$9,'Member Info'!$AK$8))))),
IF('Member Info'!H80&gt;'Member Info'!$AG$17,'Member Info'!$AH$18,IF('Member Info'!H80&gt;'Member Info'!$AG$16,'Member Info'!$AH$17,IF('Member Info'!H80&gt;'Member Info'!$AG$15,'Member Info'!$AH$16,IF('Member Info'!H80&gt;'Member Info'!$AG$14,'Member Info'!$AH$15,IF('Member Info'!H80&gt;'Member Info'!$AG$13,'Member Info'!$AH$14,IF('Member Info'!H80&gt;'Member Info'!$AG$12,'Member Info'!$AH$13,IF('Member Info'!H80&gt;'Member Info'!$AG$11,'Member Info'!$AH$12,IF('Member Info'!H80&gt;'Member Info'!$AG$10,'Member Info'!$AH$11,IF('Member Info'!H80&gt;'Member Info'!$AG$9,'Member Info'!$AH$10,IF('Member Info'!H80&gt;'Member Info'!$AG$8,'Member Info'!$AH$9,'Member Info'!$AH$8))))))))))))</f>
        <v/>
      </c>
      <c r="L80" s="352"/>
      <c r="M80" s="79"/>
      <c r="N80" s="277"/>
      <c r="O80" s="278"/>
      <c r="P80" s="328" t="str">
        <f t="shared" si="8"/>
        <v/>
      </c>
      <c r="Q80" s="143">
        <f t="shared" si="11"/>
        <v>0</v>
      </c>
      <c r="R80" s="143"/>
      <c r="T80" s="126">
        <f t="shared" si="9"/>
        <v>0</v>
      </c>
      <c r="V80" s="126" t="str">
        <f t="shared" si="13"/>
        <v/>
      </c>
      <c r="W80" s="126" t="str">
        <f t="shared" si="14"/>
        <v/>
      </c>
      <c r="X80" s="126" t="str">
        <f t="shared" si="15"/>
        <v/>
      </c>
      <c r="Y80" s="126" t="str">
        <f t="shared" si="16"/>
        <v/>
      </c>
      <c r="Z80" s="126" t="str">
        <f t="shared" si="17"/>
        <v/>
      </c>
      <c r="AA80" s="126" t="str">
        <f t="shared" si="18"/>
        <v/>
      </c>
      <c r="AB80" s="126">
        <f t="shared" si="19"/>
        <v>1</v>
      </c>
      <c r="AC80" s="126">
        <f t="shared" si="10"/>
        <v>1</v>
      </c>
    </row>
    <row r="81" spans="1:29" x14ac:dyDescent="0.25">
      <c r="A81" s="25">
        <v>53</v>
      </c>
      <c r="B81" s="266"/>
      <c r="C81" s="266"/>
      <c r="D81" s="35"/>
      <c r="E81" s="45"/>
      <c r="F81" s="92"/>
      <c r="G81" s="366" t="str">
        <f t="shared" si="12"/>
        <v/>
      </c>
      <c r="H81" s="43"/>
      <c r="I81" s="34"/>
      <c r="J81" s="276"/>
      <c r="K81" s="351" t="str">
        <f>IF(B81=0,"",
IF('Member Info'!$AM$19&lt;=$S$1,
IF('Member Info'!H81&gt;'Member Info'!$AJ$12,'Member Info'!$AK$13,IF('Member Info'!H81&gt;'Member Info'!$AJ$11,'Member Info'!$AK$12,IF('Member Info'!H81&gt;'Member Info'!$AJ$10,'Member Info'!$AK$11,IF('Member Info'!H81&gt;'Member Info'!$AJ$9,'Member Info'!$AK$10,IF('Member Info'!H81&gt;'Member Info'!$AJ$8,'Member Info'!$AK$9,'Member Info'!$AK$8))))),
IF('Member Info'!H81&gt;'Member Info'!$AG$17,'Member Info'!$AH$18,IF('Member Info'!H81&gt;'Member Info'!$AG$16,'Member Info'!$AH$17,IF('Member Info'!H81&gt;'Member Info'!$AG$15,'Member Info'!$AH$16,IF('Member Info'!H81&gt;'Member Info'!$AG$14,'Member Info'!$AH$15,IF('Member Info'!H81&gt;'Member Info'!$AG$13,'Member Info'!$AH$14,IF('Member Info'!H81&gt;'Member Info'!$AG$12,'Member Info'!$AH$13,IF('Member Info'!H81&gt;'Member Info'!$AG$11,'Member Info'!$AH$12,IF('Member Info'!H81&gt;'Member Info'!$AG$10,'Member Info'!$AH$11,IF('Member Info'!H81&gt;'Member Info'!$AG$9,'Member Info'!$AH$10,IF('Member Info'!H81&gt;'Member Info'!$AG$8,'Member Info'!$AH$9,'Member Info'!$AH$8))))))))))))</f>
        <v/>
      </c>
      <c r="L81" s="352"/>
      <c r="M81" s="79"/>
      <c r="N81" s="277"/>
      <c r="O81" s="278"/>
      <c r="P81" s="328" t="str">
        <f t="shared" si="8"/>
        <v/>
      </c>
      <c r="Q81" s="143">
        <f t="shared" si="11"/>
        <v>0</v>
      </c>
      <c r="R81" s="143"/>
      <c r="T81" s="126">
        <f t="shared" si="9"/>
        <v>0</v>
      </c>
      <c r="V81" s="126" t="str">
        <f t="shared" si="13"/>
        <v/>
      </c>
      <c r="W81" s="126" t="str">
        <f t="shared" si="14"/>
        <v/>
      </c>
      <c r="X81" s="126" t="str">
        <f t="shared" si="15"/>
        <v/>
      </c>
      <c r="Y81" s="126" t="str">
        <f t="shared" si="16"/>
        <v/>
      </c>
      <c r="Z81" s="126" t="str">
        <f t="shared" si="17"/>
        <v/>
      </c>
      <c r="AA81" s="126" t="str">
        <f t="shared" si="18"/>
        <v/>
      </c>
      <c r="AB81" s="126">
        <f t="shared" si="19"/>
        <v>1</v>
      </c>
      <c r="AC81" s="126">
        <f t="shared" si="10"/>
        <v>1</v>
      </c>
    </row>
    <row r="82" spans="1:29" x14ac:dyDescent="0.25">
      <c r="A82" s="25">
        <v>54</v>
      </c>
      <c r="B82" s="266"/>
      <c r="C82" s="266"/>
      <c r="D82" s="35"/>
      <c r="E82" s="45"/>
      <c r="F82" s="92"/>
      <c r="G82" s="366" t="str">
        <f t="shared" si="12"/>
        <v/>
      </c>
      <c r="H82" s="43"/>
      <c r="I82" s="34"/>
      <c r="J82" s="276"/>
      <c r="K82" s="351" t="str">
        <f>IF(B82=0,"",
IF('Member Info'!$AM$19&lt;=$S$1,
IF('Member Info'!H82&gt;'Member Info'!$AJ$12,'Member Info'!$AK$13,IF('Member Info'!H82&gt;'Member Info'!$AJ$11,'Member Info'!$AK$12,IF('Member Info'!H82&gt;'Member Info'!$AJ$10,'Member Info'!$AK$11,IF('Member Info'!H82&gt;'Member Info'!$AJ$9,'Member Info'!$AK$10,IF('Member Info'!H82&gt;'Member Info'!$AJ$8,'Member Info'!$AK$9,'Member Info'!$AK$8))))),
IF('Member Info'!H82&gt;'Member Info'!$AG$17,'Member Info'!$AH$18,IF('Member Info'!H82&gt;'Member Info'!$AG$16,'Member Info'!$AH$17,IF('Member Info'!H82&gt;'Member Info'!$AG$15,'Member Info'!$AH$16,IF('Member Info'!H82&gt;'Member Info'!$AG$14,'Member Info'!$AH$15,IF('Member Info'!H82&gt;'Member Info'!$AG$13,'Member Info'!$AH$14,IF('Member Info'!H82&gt;'Member Info'!$AG$12,'Member Info'!$AH$13,IF('Member Info'!H82&gt;'Member Info'!$AG$11,'Member Info'!$AH$12,IF('Member Info'!H82&gt;'Member Info'!$AG$10,'Member Info'!$AH$11,IF('Member Info'!H82&gt;'Member Info'!$AG$9,'Member Info'!$AH$10,IF('Member Info'!H82&gt;'Member Info'!$AG$8,'Member Info'!$AH$9,'Member Info'!$AH$8))))))))))))</f>
        <v/>
      </c>
      <c r="L82" s="352"/>
      <c r="M82" s="79"/>
      <c r="N82" s="277"/>
      <c r="O82" s="278"/>
      <c r="P82" s="328" t="str">
        <f t="shared" si="8"/>
        <v/>
      </c>
      <c r="Q82" s="143">
        <f t="shared" si="11"/>
        <v>0</v>
      </c>
      <c r="R82" s="143"/>
      <c r="T82" s="126">
        <f t="shared" si="9"/>
        <v>0</v>
      </c>
      <c r="V82" s="126" t="str">
        <f t="shared" si="13"/>
        <v/>
      </c>
      <c r="W82" s="126" t="str">
        <f t="shared" si="14"/>
        <v/>
      </c>
      <c r="X82" s="126" t="str">
        <f t="shared" si="15"/>
        <v/>
      </c>
      <c r="Y82" s="126" t="str">
        <f t="shared" si="16"/>
        <v/>
      </c>
      <c r="Z82" s="126" t="str">
        <f t="shared" si="17"/>
        <v/>
      </c>
      <c r="AA82" s="126" t="str">
        <f t="shared" si="18"/>
        <v/>
      </c>
      <c r="AB82" s="126">
        <f t="shared" si="19"/>
        <v>1</v>
      </c>
      <c r="AC82" s="126">
        <f t="shared" si="10"/>
        <v>1</v>
      </c>
    </row>
    <row r="83" spans="1:29" x14ac:dyDescent="0.25">
      <c r="A83" s="25">
        <v>55</v>
      </c>
      <c r="B83" s="266"/>
      <c r="C83" s="266"/>
      <c r="D83" s="35"/>
      <c r="E83" s="45"/>
      <c r="F83" s="92"/>
      <c r="G83" s="366" t="str">
        <f t="shared" si="12"/>
        <v/>
      </c>
      <c r="H83" s="43"/>
      <c r="I83" s="34"/>
      <c r="J83" s="276"/>
      <c r="K83" s="351" t="str">
        <f>IF(B83=0,"",
IF('Member Info'!$AM$19&lt;=$S$1,
IF('Member Info'!H83&gt;'Member Info'!$AJ$12,'Member Info'!$AK$13,IF('Member Info'!H83&gt;'Member Info'!$AJ$11,'Member Info'!$AK$12,IF('Member Info'!H83&gt;'Member Info'!$AJ$10,'Member Info'!$AK$11,IF('Member Info'!H83&gt;'Member Info'!$AJ$9,'Member Info'!$AK$10,IF('Member Info'!H83&gt;'Member Info'!$AJ$8,'Member Info'!$AK$9,'Member Info'!$AK$8))))),
IF('Member Info'!H83&gt;'Member Info'!$AG$17,'Member Info'!$AH$18,IF('Member Info'!H83&gt;'Member Info'!$AG$16,'Member Info'!$AH$17,IF('Member Info'!H83&gt;'Member Info'!$AG$15,'Member Info'!$AH$16,IF('Member Info'!H83&gt;'Member Info'!$AG$14,'Member Info'!$AH$15,IF('Member Info'!H83&gt;'Member Info'!$AG$13,'Member Info'!$AH$14,IF('Member Info'!H83&gt;'Member Info'!$AG$12,'Member Info'!$AH$13,IF('Member Info'!H83&gt;'Member Info'!$AG$11,'Member Info'!$AH$12,IF('Member Info'!H83&gt;'Member Info'!$AG$10,'Member Info'!$AH$11,IF('Member Info'!H83&gt;'Member Info'!$AG$9,'Member Info'!$AH$10,IF('Member Info'!H83&gt;'Member Info'!$AG$8,'Member Info'!$AH$9,'Member Info'!$AH$8))))))))))))</f>
        <v/>
      </c>
      <c r="L83" s="352"/>
      <c r="M83" s="79"/>
      <c r="N83" s="277"/>
      <c r="O83" s="278"/>
      <c r="P83" s="328" t="str">
        <f t="shared" si="8"/>
        <v/>
      </c>
      <c r="Q83" s="143">
        <f t="shared" si="11"/>
        <v>0</v>
      </c>
      <c r="R83" s="143"/>
      <c r="T83" s="126">
        <f t="shared" si="9"/>
        <v>0</v>
      </c>
      <c r="V83" s="126" t="str">
        <f t="shared" si="13"/>
        <v/>
      </c>
      <c r="W83" s="126" t="str">
        <f t="shared" si="14"/>
        <v/>
      </c>
      <c r="X83" s="126" t="str">
        <f t="shared" si="15"/>
        <v/>
      </c>
      <c r="Y83" s="126" t="str">
        <f t="shared" si="16"/>
        <v/>
      </c>
      <c r="Z83" s="126" t="str">
        <f t="shared" si="17"/>
        <v/>
      </c>
      <c r="AA83" s="126" t="str">
        <f t="shared" si="18"/>
        <v/>
      </c>
      <c r="AB83" s="126">
        <f t="shared" si="19"/>
        <v>1</v>
      </c>
      <c r="AC83" s="126">
        <f t="shared" si="10"/>
        <v>1</v>
      </c>
    </row>
    <row r="84" spans="1:29" x14ac:dyDescent="0.25">
      <c r="A84" s="25">
        <v>56</v>
      </c>
      <c r="B84" s="266"/>
      <c r="C84" s="266"/>
      <c r="D84" s="35"/>
      <c r="E84" s="45"/>
      <c r="F84" s="92"/>
      <c r="G84" s="366" t="str">
        <f t="shared" si="12"/>
        <v/>
      </c>
      <c r="H84" s="43"/>
      <c r="I84" s="34"/>
      <c r="J84" s="276"/>
      <c r="K84" s="351" t="str">
        <f>IF(B84=0,"",
IF('Member Info'!$AM$19&lt;=$S$1,
IF('Member Info'!H84&gt;'Member Info'!$AJ$12,'Member Info'!$AK$13,IF('Member Info'!H84&gt;'Member Info'!$AJ$11,'Member Info'!$AK$12,IF('Member Info'!H84&gt;'Member Info'!$AJ$10,'Member Info'!$AK$11,IF('Member Info'!H84&gt;'Member Info'!$AJ$9,'Member Info'!$AK$10,IF('Member Info'!H84&gt;'Member Info'!$AJ$8,'Member Info'!$AK$9,'Member Info'!$AK$8))))),
IF('Member Info'!H84&gt;'Member Info'!$AG$17,'Member Info'!$AH$18,IF('Member Info'!H84&gt;'Member Info'!$AG$16,'Member Info'!$AH$17,IF('Member Info'!H84&gt;'Member Info'!$AG$15,'Member Info'!$AH$16,IF('Member Info'!H84&gt;'Member Info'!$AG$14,'Member Info'!$AH$15,IF('Member Info'!H84&gt;'Member Info'!$AG$13,'Member Info'!$AH$14,IF('Member Info'!H84&gt;'Member Info'!$AG$12,'Member Info'!$AH$13,IF('Member Info'!H84&gt;'Member Info'!$AG$11,'Member Info'!$AH$12,IF('Member Info'!H84&gt;'Member Info'!$AG$10,'Member Info'!$AH$11,IF('Member Info'!H84&gt;'Member Info'!$AG$9,'Member Info'!$AH$10,IF('Member Info'!H84&gt;'Member Info'!$AG$8,'Member Info'!$AH$9,'Member Info'!$AH$8))))))))))))</f>
        <v/>
      </c>
      <c r="L84" s="352"/>
      <c r="M84" s="79"/>
      <c r="N84" s="277"/>
      <c r="O84" s="278"/>
      <c r="P84" s="328" t="str">
        <f t="shared" si="8"/>
        <v/>
      </c>
      <c r="Q84" s="143">
        <f t="shared" si="11"/>
        <v>0</v>
      </c>
      <c r="R84" s="143"/>
      <c r="T84" s="126">
        <f t="shared" si="9"/>
        <v>0</v>
      </c>
      <c r="V84" s="126" t="str">
        <f t="shared" si="13"/>
        <v/>
      </c>
      <c r="W84" s="126" t="str">
        <f t="shared" si="14"/>
        <v/>
      </c>
      <c r="X84" s="126" t="str">
        <f t="shared" si="15"/>
        <v/>
      </c>
      <c r="Y84" s="126" t="str">
        <f t="shared" si="16"/>
        <v/>
      </c>
      <c r="Z84" s="126" t="str">
        <f t="shared" si="17"/>
        <v/>
      </c>
      <c r="AA84" s="126" t="str">
        <f t="shared" si="18"/>
        <v/>
      </c>
      <c r="AB84" s="126">
        <f t="shared" si="19"/>
        <v>1</v>
      </c>
      <c r="AC84" s="126">
        <f t="shared" si="10"/>
        <v>1</v>
      </c>
    </row>
    <row r="85" spans="1:29" x14ac:dyDescent="0.25">
      <c r="A85" s="25">
        <v>57</v>
      </c>
      <c r="B85" s="266"/>
      <c r="C85" s="266"/>
      <c r="D85" s="35"/>
      <c r="E85" s="45"/>
      <c r="F85" s="92"/>
      <c r="G85" s="366" t="str">
        <f t="shared" si="12"/>
        <v/>
      </c>
      <c r="H85" s="43"/>
      <c r="I85" s="34"/>
      <c r="J85" s="276"/>
      <c r="K85" s="351" t="str">
        <f>IF(B85=0,"",
IF('Member Info'!$AM$19&lt;=$S$1,
IF('Member Info'!H85&gt;'Member Info'!$AJ$12,'Member Info'!$AK$13,IF('Member Info'!H85&gt;'Member Info'!$AJ$11,'Member Info'!$AK$12,IF('Member Info'!H85&gt;'Member Info'!$AJ$10,'Member Info'!$AK$11,IF('Member Info'!H85&gt;'Member Info'!$AJ$9,'Member Info'!$AK$10,IF('Member Info'!H85&gt;'Member Info'!$AJ$8,'Member Info'!$AK$9,'Member Info'!$AK$8))))),
IF('Member Info'!H85&gt;'Member Info'!$AG$17,'Member Info'!$AH$18,IF('Member Info'!H85&gt;'Member Info'!$AG$16,'Member Info'!$AH$17,IF('Member Info'!H85&gt;'Member Info'!$AG$15,'Member Info'!$AH$16,IF('Member Info'!H85&gt;'Member Info'!$AG$14,'Member Info'!$AH$15,IF('Member Info'!H85&gt;'Member Info'!$AG$13,'Member Info'!$AH$14,IF('Member Info'!H85&gt;'Member Info'!$AG$12,'Member Info'!$AH$13,IF('Member Info'!H85&gt;'Member Info'!$AG$11,'Member Info'!$AH$12,IF('Member Info'!H85&gt;'Member Info'!$AG$10,'Member Info'!$AH$11,IF('Member Info'!H85&gt;'Member Info'!$AG$9,'Member Info'!$AH$10,IF('Member Info'!H85&gt;'Member Info'!$AG$8,'Member Info'!$AH$9,'Member Info'!$AH$8))))))))))))</f>
        <v/>
      </c>
      <c r="L85" s="352"/>
      <c r="M85" s="79"/>
      <c r="N85" s="277"/>
      <c r="O85" s="278"/>
      <c r="P85" s="328" t="str">
        <f t="shared" si="8"/>
        <v/>
      </c>
      <c r="Q85" s="143">
        <f t="shared" si="11"/>
        <v>0</v>
      </c>
      <c r="R85" s="143"/>
      <c r="T85" s="126">
        <f t="shared" si="9"/>
        <v>0</v>
      </c>
      <c r="V85" s="126" t="str">
        <f t="shared" si="13"/>
        <v/>
      </c>
      <c r="W85" s="126" t="str">
        <f t="shared" si="14"/>
        <v/>
      </c>
      <c r="X85" s="126" t="str">
        <f t="shared" si="15"/>
        <v/>
      </c>
      <c r="Y85" s="126" t="str">
        <f t="shared" si="16"/>
        <v/>
      </c>
      <c r="Z85" s="126" t="str">
        <f t="shared" si="17"/>
        <v/>
      </c>
      <c r="AA85" s="126" t="str">
        <f t="shared" si="18"/>
        <v/>
      </c>
      <c r="AB85" s="126">
        <f t="shared" si="19"/>
        <v>1</v>
      </c>
      <c r="AC85" s="126">
        <f t="shared" si="10"/>
        <v>1</v>
      </c>
    </row>
    <row r="86" spans="1:29" x14ac:dyDescent="0.25">
      <c r="A86" s="25">
        <v>58</v>
      </c>
      <c r="B86" s="266"/>
      <c r="C86" s="266"/>
      <c r="D86" s="35"/>
      <c r="E86" s="45"/>
      <c r="F86" s="92"/>
      <c r="G86" s="366" t="str">
        <f t="shared" si="12"/>
        <v/>
      </c>
      <c r="H86" s="43"/>
      <c r="I86" s="34"/>
      <c r="J86" s="276"/>
      <c r="K86" s="351" t="str">
        <f>IF(B86=0,"",
IF('Member Info'!$AM$19&lt;=$S$1,
IF('Member Info'!H86&gt;'Member Info'!$AJ$12,'Member Info'!$AK$13,IF('Member Info'!H86&gt;'Member Info'!$AJ$11,'Member Info'!$AK$12,IF('Member Info'!H86&gt;'Member Info'!$AJ$10,'Member Info'!$AK$11,IF('Member Info'!H86&gt;'Member Info'!$AJ$9,'Member Info'!$AK$10,IF('Member Info'!H86&gt;'Member Info'!$AJ$8,'Member Info'!$AK$9,'Member Info'!$AK$8))))),
IF('Member Info'!H86&gt;'Member Info'!$AG$17,'Member Info'!$AH$18,IF('Member Info'!H86&gt;'Member Info'!$AG$16,'Member Info'!$AH$17,IF('Member Info'!H86&gt;'Member Info'!$AG$15,'Member Info'!$AH$16,IF('Member Info'!H86&gt;'Member Info'!$AG$14,'Member Info'!$AH$15,IF('Member Info'!H86&gt;'Member Info'!$AG$13,'Member Info'!$AH$14,IF('Member Info'!H86&gt;'Member Info'!$AG$12,'Member Info'!$AH$13,IF('Member Info'!H86&gt;'Member Info'!$AG$11,'Member Info'!$AH$12,IF('Member Info'!H86&gt;'Member Info'!$AG$10,'Member Info'!$AH$11,IF('Member Info'!H86&gt;'Member Info'!$AG$9,'Member Info'!$AH$10,IF('Member Info'!H86&gt;'Member Info'!$AG$8,'Member Info'!$AH$9,'Member Info'!$AH$8))))))))))))</f>
        <v/>
      </c>
      <c r="L86" s="352"/>
      <c r="M86" s="79"/>
      <c r="N86" s="277"/>
      <c r="O86" s="278"/>
      <c r="P86" s="328" t="str">
        <f t="shared" si="8"/>
        <v/>
      </c>
      <c r="Q86" s="143">
        <f t="shared" si="11"/>
        <v>0</v>
      </c>
      <c r="R86" s="143"/>
      <c r="T86" s="126">
        <f t="shared" si="9"/>
        <v>0</v>
      </c>
      <c r="V86" s="126" t="str">
        <f t="shared" si="13"/>
        <v/>
      </c>
      <c r="W86" s="126" t="str">
        <f t="shared" si="14"/>
        <v/>
      </c>
      <c r="X86" s="126" t="str">
        <f t="shared" si="15"/>
        <v/>
      </c>
      <c r="Y86" s="126" t="str">
        <f t="shared" si="16"/>
        <v/>
      </c>
      <c r="Z86" s="126" t="str">
        <f t="shared" si="17"/>
        <v/>
      </c>
      <c r="AA86" s="126" t="str">
        <f t="shared" si="18"/>
        <v/>
      </c>
      <c r="AB86" s="126">
        <f t="shared" si="19"/>
        <v>1</v>
      </c>
      <c r="AC86" s="126">
        <f t="shared" si="10"/>
        <v>1</v>
      </c>
    </row>
    <row r="87" spans="1:29" x14ac:dyDescent="0.25">
      <c r="A87" s="25">
        <v>59</v>
      </c>
      <c r="B87" s="266"/>
      <c r="C87" s="266"/>
      <c r="D87" s="35"/>
      <c r="E87" s="45"/>
      <c r="F87" s="92"/>
      <c r="G87" s="366" t="str">
        <f t="shared" si="12"/>
        <v/>
      </c>
      <c r="H87" s="43"/>
      <c r="I87" s="34"/>
      <c r="J87" s="276"/>
      <c r="K87" s="351" t="str">
        <f>IF(B87=0,"",
IF('Member Info'!$AM$19&lt;=$S$1,
IF('Member Info'!H87&gt;'Member Info'!$AJ$12,'Member Info'!$AK$13,IF('Member Info'!H87&gt;'Member Info'!$AJ$11,'Member Info'!$AK$12,IF('Member Info'!H87&gt;'Member Info'!$AJ$10,'Member Info'!$AK$11,IF('Member Info'!H87&gt;'Member Info'!$AJ$9,'Member Info'!$AK$10,IF('Member Info'!H87&gt;'Member Info'!$AJ$8,'Member Info'!$AK$9,'Member Info'!$AK$8))))),
IF('Member Info'!H87&gt;'Member Info'!$AG$17,'Member Info'!$AH$18,IF('Member Info'!H87&gt;'Member Info'!$AG$16,'Member Info'!$AH$17,IF('Member Info'!H87&gt;'Member Info'!$AG$15,'Member Info'!$AH$16,IF('Member Info'!H87&gt;'Member Info'!$AG$14,'Member Info'!$AH$15,IF('Member Info'!H87&gt;'Member Info'!$AG$13,'Member Info'!$AH$14,IF('Member Info'!H87&gt;'Member Info'!$AG$12,'Member Info'!$AH$13,IF('Member Info'!H87&gt;'Member Info'!$AG$11,'Member Info'!$AH$12,IF('Member Info'!H87&gt;'Member Info'!$AG$10,'Member Info'!$AH$11,IF('Member Info'!H87&gt;'Member Info'!$AG$9,'Member Info'!$AH$10,IF('Member Info'!H87&gt;'Member Info'!$AG$8,'Member Info'!$AH$9,'Member Info'!$AH$8))))))))))))</f>
        <v/>
      </c>
      <c r="L87" s="352"/>
      <c r="M87" s="79"/>
      <c r="N87" s="277"/>
      <c r="O87" s="278"/>
      <c r="P87" s="328" t="str">
        <f t="shared" si="8"/>
        <v/>
      </c>
      <c r="Q87" s="143">
        <f t="shared" si="11"/>
        <v>0</v>
      </c>
      <c r="R87" s="143"/>
      <c r="T87" s="126">
        <f t="shared" si="9"/>
        <v>0</v>
      </c>
      <c r="V87" s="126" t="str">
        <f t="shared" si="13"/>
        <v/>
      </c>
      <c r="W87" s="126" t="str">
        <f t="shared" si="14"/>
        <v/>
      </c>
      <c r="X87" s="126" t="str">
        <f t="shared" si="15"/>
        <v/>
      </c>
      <c r="Y87" s="126" t="str">
        <f t="shared" si="16"/>
        <v/>
      </c>
      <c r="Z87" s="126" t="str">
        <f t="shared" si="17"/>
        <v/>
      </c>
      <c r="AA87" s="126" t="str">
        <f t="shared" si="18"/>
        <v/>
      </c>
      <c r="AB87" s="126">
        <f t="shared" si="19"/>
        <v>1</v>
      </c>
      <c r="AC87" s="126">
        <f t="shared" si="10"/>
        <v>1</v>
      </c>
    </row>
    <row r="88" spans="1:29" x14ac:dyDescent="0.25">
      <c r="A88" s="25">
        <v>60</v>
      </c>
      <c r="B88" s="266"/>
      <c r="C88" s="266"/>
      <c r="D88" s="35"/>
      <c r="E88" s="45"/>
      <c r="F88" s="92"/>
      <c r="G88" s="366" t="str">
        <f t="shared" si="12"/>
        <v/>
      </c>
      <c r="H88" s="43"/>
      <c r="I88" s="34"/>
      <c r="J88" s="276"/>
      <c r="K88" s="351" t="str">
        <f>IF(B88=0,"",
IF('Member Info'!$AM$19&lt;=$S$1,
IF('Member Info'!H88&gt;'Member Info'!$AJ$12,'Member Info'!$AK$13,IF('Member Info'!H88&gt;'Member Info'!$AJ$11,'Member Info'!$AK$12,IF('Member Info'!H88&gt;'Member Info'!$AJ$10,'Member Info'!$AK$11,IF('Member Info'!H88&gt;'Member Info'!$AJ$9,'Member Info'!$AK$10,IF('Member Info'!H88&gt;'Member Info'!$AJ$8,'Member Info'!$AK$9,'Member Info'!$AK$8))))),
IF('Member Info'!H88&gt;'Member Info'!$AG$17,'Member Info'!$AH$18,IF('Member Info'!H88&gt;'Member Info'!$AG$16,'Member Info'!$AH$17,IF('Member Info'!H88&gt;'Member Info'!$AG$15,'Member Info'!$AH$16,IF('Member Info'!H88&gt;'Member Info'!$AG$14,'Member Info'!$AH$15,IF('Member Info'!H88&gt;'Member Info'!$AG$13,'Member Info'!$AH$14,IF('Member Info'!H88&gt;'Member Info'!$AG$12,'Member Info'!$AH$13,IF('Member Info'!H88&gt;'Member Info'!$AG$11,'Member Info'!$AH$12,IF('Member Info'!H88&gt;'Member Info'!$AG$10,'Member Info'!$AH$11,IF('Member Info'!H88&gt;'Member Info'!$AG$9,'Member Info'!$AH$10,IF('Member Info'!H88&gt;'Member Info'!$AG$8,'Member Info'!$AH$9,'Member Info'!$AH$8))))))))))))</f>
        <v/>
      </c>
      <c r="L88" s="352"/>
      <c r="M88" s="79"/>
      <c r="N88" s="277"/>
      <c r="O88" s="278"/>
      <c r="P88" s="328" t="str">
        <f t="shared" si="8"/>
        <v/>
      </c>
      <c r="Q88" s="143">
        <f t="shared" si="11"/>
        <v>0</v>
      </c>
      <c r="R88" s="143"/>
      <c r="T88" s="126">
        <f t="shared" si="9"/>
        <v>0</v>
      </c>
      <c r="V88" s="126" t="str">
        <f t="shared" si="13"/>
        <v/>
      </c>
      <c r="W88" s="126" t="str">
        <f t="shared" si="14"/>
        <v/>
      </c>
      <c r="X88" s="126" t="str">
        <f t="shared" si="15"/>
        <v/>
      </c>
      <c r="Y88" s="126" t="str">
        <f t="shared" si="16"/>
        <v/>
      </c>
      <c r="Z88" s="126" t="str">
        <f t="shared" si="17"/>
        <v/>
      </c>
      <c r="AA88" s="126" t="str">
        <f t="shared" si="18"/>
        <v/>
      </c>
      <c r="AB88" s="126">
        <f t="shared" si="19"/>
        <v>1</v>
      </c>
      <c r="AC88" s="126">
        <f t="shared" si="10"/>
        <v>1</v>
      </c>
    </row>
    <row r="89" spans="1:29" x14ac:dyDescent="0.25">
      <c r="A89" s="25">
        <v>61</v>
      </c>
      <c r="B89" s="266"/>
      <c r="C89" s="266"/>
      <c r="D89" s="35"/>
      <c r="E89" s="45"/>
      <c r="F89" s="92"/>
      <c r="G89" s="366" t="str">
        <f t="shared" si="12"/>
        <v/>
      </c>
      <c r="H89" s="43"/>
      <c r="I89" s="34"/>
      <c r="J89" s="276"/>
      <c r="K89" s="351" t="str">
        <f>IF(B89=0,"",
IF('Member Info'!$AM$19&lt;=$S$1,
IF('Member Info'!H89&gt;'Member Info'!$AJ$12,'Member Info'!$AK$13,IF('Member Info'!H89&gt;'Member Info'!$AJ$11,'Member Info'!$AK$12,IF('Member Info'!H89&gt;'Member Info'!$AJ$10,'Member Info'!$AK$11,IF('Member Info'!H89&gt;'Member Info'!$AJ$9,'Member Info'!$AK$10,IF('Member Info'!H89&gt;'Member Info'!$AJ$8,'Member Info'!$AK$9,'Member Info'!$AK$8))))),
IF('Member Info'!H89&gt;'Member Info'!$AG$17,'Member Info'!$AH$18,IF('Member Info'!H89&gt;'Member Info'!$AG$16,'Member Info'!$AH$17,IF('Member Info'!H89&gt;'Member Info'!$AG$15,'Member Info'!$AH$16,IF('Member Info'!H89&gt;'Member Info'!$AG$14,'Member Info'!$AH$15,IF('Member Info'!H89&gt;'Member Info'!$AG$13,'Member Info'!$AH$14,IF('Member Info'!H89&gt;'Member Info'!$AG$12,'Member Info'!$AH$13,IF('Member Info'!H89&gt;'Member Info'!$AG$11,'Member Info'!$AH$12,IF('Member Info'!H89&gt;'Member Info'!$AG$10,'Member Info'!$AH$11,IF('Member Info'!H89&gt;'Member Info'!$AG$9,'Member Info'!$AH$10,IF('Member Info'!H89&gt;'Member Info'!$AG$8,'Member Info'!$AH$9,'Member Info'!$AH$8))))))))))))</f>
        <v/>
      </c>
      <c r="L89" s="352"/>
      <c r="M89" s="79"/>
      <c r="N89" s="277"/>
      <c r="O89" s="278"/>
      <c r="P89" s="328" t="str">
        <f t="shared" si="8"/>
        <v/>
      </c>
      <c r="Q89" s="143">
        <f t="shared" ref="Q89:Q152" si="20">IF(N89="Yes", 1, 0)</f>
        <v>0</v>
      </c>
      <c r="R89" s="143"/>
      <c r="T89" s="126">
        <f t="shared" ref="T89:T152" si="21">IF(N89="",0,1)</f>
        <v>0</v>
      </c>
      <c r="V89" s="126" t="str">
        <f t="shared" si="13"/>
        <v/>
      </c>
      <c r="W89" s="126" t="str">
        <f t="shared" si="14"/>
        <v/>
      </c>
      <c r="X89" s="126" t="str">
        <f t="shared" si="15"/>
        <v/>
      </c>
      <c r="Y89" s="126" t="str">
        <f t="shared" si="16"/>
        <v/>
      </c>
      <c r="Z89" s="126" t="str">
        <f t="shared" si="17"/>
        <v/>
      </c>
      <c r="AA89" s="126" t="str">
        <f t="shared" si="18"/>
        <v/>
      </c>
      <c r="AB89" s="126">
        <f t="shared" si="19"/>
        <v>1</v>
      </c>
      <c r="AC89" s="126">
        <f t="shared" si="10"/>
        <v>1</v>
      </c>
    </row>
    <row r="90" spans="1:29" x14ac:dyDescent="0.25">
      <c r="A90" s="25">
        <v>62</v>
      </c>
      <c r="B90" s="266"/>
      <c r="C90" s="266"/>
      <c r="D90" s="35"/>
      <c r="E90" s="45"/>
      <c r="F90" s="92"/>
      <c r="G90" s="366" t="str">
        <f t="shared" si="12"/>
        <v/>
      </c>
      <c r="H90" s="43"/>
      <c r="I90" s="34"/>
      <c r="J90" s="276"/>
      <c r="K90" s="351" t="str">
        <f>IF(B90=0,"",
IF('Member Info'!$AM$19&lt;=$S$1,
IF('Member Info'!H90&gt;'Member Info'!$AJ$12,'Member Info'!$AK$13,IF('Member Info'!H90&gt;'Member Info'!$AJ$11,'Member Info'!$AK$12,IF('Member Info'!H90&gt;'Member Info'!$AJ$10,'Member Info'!$AK$11,IF('Member Info'!H90&gt;'Member Info'!$AJ$9,'Member Info'!$AK$10,IF('Member Info'!H90&gt;'Member Info'!$AJ$8,'Member Info'!$AK$9,'Member Info'!$AK$8))))),
IF('Member Info'!H90&gt;'Member Info'!$AG$17,'Member Info'!$AH$18,IF('Member Info'!H90&gt;'Member Info'!$AG$16,'Member Info'!$AH$17,IF('Member Info'!H90&gt;'Member Info'!$AG$15,'Member Info'!$AH$16,IF('Member Info'!H90&gt;'Member Info'!$AG$14,'Member Info'!$AH$15,IF('Member Info'!H90&gt;'Member Info'!$AG$13,'Member Info'!$AH$14,IF('Member Info'!H90&gt;'Member Info'!$AG$12,'Member Info'!$AH$13,IF('Member Info'!H90&gt;'Member Info'!$AG$11,'Member Info'!$AH$12,IF('Member Info'!H90&gt;'Member Info'!$AG$10,'Member Info'!$AH$11,IF('Member Info'!H90&gt;'Member Info'!$AG$9,'Member Info'!$AH$10,IF('Member Info'!H90&gt;'Member Info'!$AG$8,'Member Info'!$AH$9,'Member Info'!$AH$8))))))))))))</f>
        <v/>
      </c>
      <c r="L90" s="352"/>
      <c r="M90" s="79"/>
      <c r="N90" s="277"/>
      <c r="O90" s="278"/>
      <c r="P90" s="328" t="str">
        <f t="shared" si="8"/>
        <v/>
      </c>
      <c r="Q90" s="143">
        <f t="shared" si="20"/>
        <v>0</v>
      </c>
      <c r="R90" s="143"/>
      <c r="T90" s="126">
        <f t="shared" si="21"/>
        <v>0</v>
      </c>
      <c r="V90" s="126" t="str">
        <f t="shared" si="13"/>
        <v/>
      </c>
      <c r="W90" s="126" t="str">
        <f t="shared" si="14"/>
        <v/>
      </c>
      <c r="X90" s="126" t="str">
        <f t="shared" si="15"/>
        <v/>
      </c>
      <c r="Y90" s="126" t="str">
        <f t="shared" si="16"/>
        <v/>
      </c>
      <c r="Z90" s="126" t="str">
        <f t="shared" si="17"/>
        <v/>
      </c>
      <c r="AA90" s="126" t="str">
        <f t="shared" si="18"/>
        <v/>
      </c>
      <c r="AB90" s="126">
        <f t="shared" si="19"/>
        <v>1</v>
      </c>
      <c r="AC90" s="126">
        <f t="shared" si="10"/>
        <v>1</v>
      </c>
    </row>
    <row r="91" spans="1:29" x14ac:dyDescent="0.25">
      <c r="A91" s="25">
        <v>63</v>
      </c>
      <c r="B91" s="266"/>
      <c r="C91" s="266"/>
      <c r="D91" s="35"/>
      <c r="E91" s="45"/>
      <c r="F91" s="92"/>
      <c r="G91" s="366" t="str">
        <f t="shared" si="12"/>
        <v/>
      </c>
      <c r="H91" s="43"/>
      <c r="I91" s="34"/>
      <c r="J91" s="276"/>
      <c r="K91" s="351" t="str">
        <f>IF(B91=0,"",
IF('Member Info'!$AM$19&lt;=$S$1,
IF('Member Info'!H91&gt;'Member Info'!$AJ$12,'Member Info'!$AK$13,IF('Member Info'!H91&gt;'Member Info'!$AJ$11,'Member Info'!$AK$12,IF('Member Info'!H91&gt;'Member Info'!$AJ$10,'Member Info'!$AK$11,IF('Member Info'!H91&gt;'Member Info'!$AJ$9,'Member Info'!$AK$10,IF('Member Info'!H91&gt;'Member Info'!$AJ$8,'Member Info'!$AK$9,'Member Info'!$AK$8))))),
IF('Member Info'!H91&gt;'Member Info'!$AG$17,'Member Info'!$AH$18,IF('Member Info'!H91&gt;'Member Info'!$AG$16,'Member Info'!$AH$17,IF('Member Info'!H91&gt;'Member Info'!$AG$15,'Member Info'!$AH$16,IF('Member Info'!H91&gt;'Member Info'!$AG$14,'Member Info'!$AH$15,IF('Member Info'!H91&gt;'Member Info'!$AG$13,'Member Info'!$AH$14,IF('Member Info'!H91&gt;'Member Info'!$AG$12,'Member Info'!$AH$13,IF('Member Info'!H91&gt;'Member Info'!$AG$11,'Member Info'!$AH$12,IF('Member Info'!H91&gt;'Member Info'!$AG$10,'Member Info'!$AH$11,IF('Member Info'!H91&gt;'Member Info'!$AG$9,'Member Info'!$AH$10,IF('Member Info'!H91&gt;'Member Info'!$AG$8,'Member Info'!$AH$9,'Member Info'!$AH$8))))))))))))</f>
        <v/>
      </c>
      <c r="L91" s="352"/>
      <c r="M91" s="79"/>
      <c r="N91" s="277"/>
      <c r="O91" s="278"/>
      <c r="P91" s="328" t="str">
        <f t="shared" si="8"/>
        <v/>
      </c>
      <c r="Q91" s="143">
        <f t="shared" si="20"/>
        <v>0</v>
      </c>
      <c r="R91" s="143"/>
      <c r="T91" s="126">
        <f t="shared" si="21"/>
        <v>0</v>
      </c>
      <c r="V91" s="126" t="str">
        <f t="shared" si="13"/>
        <v/>
      </c>
      <c r="W91" s="126" t="str">
        <f t="shared" si="14"/>
        <v/>
      </c>
      <c r="X91" s="126" t="str">
        <f t="shared" si="15"/>
        <v/>
      </c>
      <c r="Y91" s="126" t="str">
        <f t="shared" si="16"/>
        <v/>
      </c>
      <c r="Z91" s="126" t="str">
        <f t="shared" si="17"/>
        <v/>
      </c>
      <c r="AA91" s="126" t="str">
        <f t="shared" si="18"/>
        <v/>
      </c>
      <c r="AB91" s="126">
        <f t="shared" si="19"/>
        <v>1</v>
      </c>
      <c r="AC91" s="126">
        <f t="shared" si="10"/>
        <v>1</v>
      </c>
    </row>
    <row r="92" spans="1:29" x14ac:dyDescent="0.25">
      <c r="A92" s="25">
        <v>64</v>
      </c>
      <c r="B92" s="266"/>
      <c r="C92" s="266"/>
      <c r="D92" s="35"/>
      <c r="E92" s="45"/>
      <c r="F92" s="92"/>
      <c r="G92" s="366" t="str">
        <f t="shared" si="12"/>
        <v/>
      </c>
      <c r="H92" s="43"/>
      <c r="I92" s="34"/>
      <c r="J92" s="276"/>
      <c r="K92" s="351" t="str">
        <f>IF(B92=0,"",
IF('Member Info'!$AM$19&lt;=$S$1,
IF('Member Info'!H92&gt;'Member Info'!$AJ$12,'Member Info'!$AK$13,IF('Member Info'!H92&gt;'Member Info'!$AJ$11,'Member Info'!$AK$12,IF('Member Info'!H92&gt;'Member Info'!$AJ$10,'Member Info'!$AK$11,IF('Member Info'!H92&gt;'Member Info'!$AJ$9,'Member Info'!$AK$10,IF('Member Info'!H92&gt;'Member Info'!$AJ$8,'Member Info'!$AK$9,'Member Info'!$AK$8))))),
IF('Member Info'!H92&gt;'Member Info'!$AG$17,'Member Info'!$AH$18,IF('Member Info'!H92&gt;'Member Info'!$AG$16,'Member Info'!$AH$17,IF('Member Info'!H92&gt;'Member Info'!$AG$15,'Member Info'!$AH$16,IF('Member Info'!H92&gt;'Member Info'!$AG$14,'Member Info'!$AH$15,IF('Member Info'!H92&gt;'Member Info'!$AG$13,'Member Info'!$AH$14,IF('Member Info'!H92&gt;'Member Info'!$AG$12,'Member Info'!$AH$13,IF('Member Info'!H92&gt;'Member Info'!$AG$11,'Member Info'!$AH$12,IF('Member Info'!H92&gt;'Member Info'!$AG$10,'Member Info'!$AH$11,IF('Member Info'!H92&gt;'Member Info'!$AG$9,'Member Info'!$AH$10,IF('Member Info'!H92&gt;'Member Info'!$AG$8,'Member Info'!$AH$9,'Member Info'!$AH$8))))))))))))</f>
        <v/>
      </c>
      <c r="L92" s="352"/>
      <c r="M92" s="79"/>
      <c r="N92" s="277"/>
      <c r="O92" s="278"/>
      <c r="P92" s="328" t="str">
        <f t="shared" si="8"/>
        <v/>
      </c>
      <c r="Q92" s="143">
        <f t="shared" si="20"/>
        <v>0</v>
      </c>
      <c r="R92" s="143"/>
      <c r="T92" s="126">
        <f t="shared" si="21"/>
        <v>0</v>
      </c>
      <c r="V92" s="126" t="str">
        <f t="shared" si="13"/>
        <v/>
      </c>
      <c r="W92" s="126" t="str">
        <f t="shared" si="14"/>
        <v/>
      </c>
      <c r="X92" s="126" t="str">
        <f t="shared" si="15"/>
        <v/>
      </c>
      <c r="Y92" s="126" t="str">
        <f t="shared" si="16"/>
        <v/>
      </c>
      <c r="Z92" s="126" t="str">
        <f t="shared" si="17"/>
        <v/>
      </c>
      <c r="AA92" s="126" t="str">
        <f t="shared" si="18"/>
        <v/>
      </c>
      <c r="AB92" s="126">
        <f t="shared" si="19"/>
        <v>1</v>
      </c>
      <c r="AC92" s="126">
        <f t="shared" si="10"/>
        <v>1</v>
      </c>
    </row>
    <row r="93" spans="1:29" x14ac:dyDescent="0.25">
      <c r="A93" s="25">
        <v>65</v>
      </c>
      <c r="B93" s="266"/>
      <c r="C93" s="266"/>
      <c r="D93" s="35"/>
      <c r="E93" s="45"/>
      <c r="F93" s="92"/>
      <c r="G93" s="366" t="str">
        <f t="shared" ref="G93:G124" si="22">IF(B93="","",2015)</f>
        <v/>
      </c>
      <c r="H93" s="43"/>
      <c r="I93" s="34"/>
      <c r="J93" s="276"/>
      <c r="K93" s="351" t="str">
        <f>IF(B93=0,"",
IF('Member Info'!$AM$19&lt;=$S$1,
IF('Member Info'!H93&gt;'Member Info'!$AJ$12,'Member Info'!$AK$13,IF('Member Info'!H93&gt;'Member Info'!$AJ$11,'Member Info'!$AK$12,IF('Member Info'!H93&gt;'Member Info'!$AJ$10,'Member Info'!$AK$11,IF('Member Info'!H93&gt;'Member Info'!$AJ$9,'Member Info'!$AK$10,IF('Member Info'!H93&gt;'Member Info'!$AJ$8,'Member Info'!$AK$9,'Member Info'!$AK$8))))),
IF('Member Info'!H93&gt;'Member Info'!$AG$17,'Member Info'!$AH$18,IF('Member Info'!H93&gt;'Member Info'!$AG$16,'Member Info'!$AH$17,IF('Member Info'!H93&gt;'Member Info'!$AG$15,'Member Info'!$AH$16,IF('Member Info'!H93&gt;'Member Info'!$AG$14,'Member Info'!$AH$15,IF('Member Info'!H93&gt;'Member Info'!$AG$13,'Member Info'!$AH$14,IF('Member Info'!H93&gt;'Member Info'!$AG$12,'Member Info'!$AH$13,IF('Member Info'!H93&gt;'Member Info'!$AG$11,'Member Info'!$AH$12,IF('Member Info'!H93&gt;'Member Info'!$AG$10,'Member Info'!$AH$11,IF('Member Info'!H93&gt;'Member Info'!$AG$9,'Member Info'!$AH$10,IF('Member Info'!H93&gt;'Member Info'!$AG$8,'Member Info'!$AH$9,'Member Info'!$AH$8))))))))))))</f>
        <v/>
      </c>
      <c r="L93" s="352"/>
      <c r="M93" s="79"/>
      <c r="N93" s="277"/>
      <c r="O93" s="278"/>
      <c r="P93" s="328" t="str">
        <f t="shared" si="8"/>
        <v/>
      </c>
      <c r="Q93" s="143">
        <f t="shared" si="20"/>
        <v>0</v>
      </c>
      <c r="R93" s="143"/>
      <c r="T93" s="126">
        <f t="shared" si="21"/>
        <v>0</v>
      </c>
      <c r="V93" s="126" t="str">
        <f t="shared" ref="V93:V124" si="23">IF(B93="","",IF(C93="",1,0))</f>
        <v/>
      </c>
      <c r="W93" s="126" t="str">
        <f t="shared" ref="W93:W124" si="24">IF(B93="","",IF(E93="",1,0))</f>
        <v/>
      </c>
      <c r="X93" s="126" t="str">
        <f t="shared" ref="X93:X124" si="25">IF(B93="","",IF(F93="",1,0))</f>
        <v/>
      </c>
      <c r="Y93" s="126" t="str">
        <f t="shared" ref="Y93:Y124" si="26">IF(B93="","",IF(G93="",1,0))</f>
        <v/>
      </c>
      <c r="Z93" s="126" t="str">
        <f t="shared" ref="Z93:Z124" si="27">IF(B93="","",IF(I93="",1,0))</f>
        <v/>
      </c>
      <c r="AA93" s="126" t="str">
        <f t="shared" ref="AA93:AA124" si="28">IF(B93="","",IF(M93="",1,0))</f>
        <v/>
      </c>
      <c r="AB93" s="126">
        <f t="shared" ref="AB93:AB124" si="29">IF(LEN(B93)=9,0,1)</f>
        <v>1</v>
      </c>
      <c r="AC93" s="126">
        <f t="shared" si="10"/>
        <v>1</v>
      </c>
    </row>
    <row r="94" spans="1:29" x14ac:dyDescent="0.25">
      <c r="A94" s="25">
        <v>66</v>
      </c>
      <c r="B94" s="266"/>
      <c r="C94" s="266"/>
      <c r="D94" s="35"/>
      <c r="E94" s="45"/>
      <c r="F94" s="92"/>
      <c r="G94" s="366" t="str">
        <f t="shared" si="22"/>
        <v/>
      </c>
      <c r="H94" s="43"/>
      <c r="I94" s="34"/>
      <c r="J94" s="276"/>
      <c r="K94" s="351" t="str">
        <f>IF(B94=0,"",
IF('Member Info'!$AM$19&lt;=$S$1,
IF('Member Info'!H94&gt;'Member Info'!$AJ$12,'Member Info'!$AK$13,IF('Member Info'!H94&gt;'Member Info'!$AJ$11,'Member Info'!$AK$12,IF('Member Info'!H94&gt;'Member Info'!$AJ$10,'Member Info'!$AK$11,IF('Member Info'!H94&gt;'Member Info'!$AJ$9,'Member Info'!$AK$10,IF('Member Info'!H94&gt;'Member Info'!$AJ$8,'Member Info'!$AK$9,'Member Info'!$AK$8))))),
IF('Member Info'!H94&gt;'Member Info'!$AG$17,'Member Info'!$AH$18,IF('Member Info'!H94&gt;'Member Info'!$AG$16,'Member Info'!$AH$17,IF('Member Info'!H94&gt;'Member Info'!$AG$15,'Member Info'!$AH$16,IF('Member Info'!H94&gt;'Member Info'!$AG$14,'Member Info'!$AH$15,IF('Member Info'!H94&gt;'Member Info'!$AG$13,'Member Info'!$AH$14,IF('Member Info'!H94&gt;'Member Info'!$AG$12,'Member Info'!$AH$13,IF('Member Info'!H94&gt;'Member Info'!$AG$11,'Member Info'!$AH$12,IF('Member Info'!H94&gt;'Member Info'!$AG$10,'Member Info'!$AH$11,IF('Member Info'!H94&gt;'Member Info'!$AG$9,'Member Info'!$AH$10,IF('Member Info'!H94&gt;'Member Info'!$AG$8,'Member Info'!$AH$9,'Member Info'!$AH$8))))))))))))</f>
        <v/>
      </c>
      <c r="L94" s="352"/>
      <c r="M94" s="79"/>
      <c r="N94" s="277"/>
      <c r="O94" s="278"/>
      <c r="P94" s="328" t="str">
        <f t="shared" ref="P94:P157" si="30">IF(AND(B94="",C94="",D94="",E94="",F94="",H94="",I94="",K94="",M94=""),"",IF(AC94&lt;1,"READY","MISSING INFO"))</f>
        <v/>
      </c>
      <c r="Q94" s="143">
        <f t="shared" si="20"/>
        <v>0</v>
      </c>
      <c r="R94" s="143"/>
      <c r="T94" s="126">
        <f t="shared" si="21"/>
        <v>0</v>
      </c>
      <c r="V94" s="126" t="str">
        <f t="shared" si="23"/>
        <v/>
      </c>
      <c r="W94" s="126" t="str">
        <f t="shared" si="24"/>
        <v/>
      </c>
      <c r="X94" s="126" t="str">
        <f t="shared" si="25"/>
        <v/>
      </c>
      <c r="Y94" s="126" t="str">
        <f t="shared" si="26"/>
        <v/>
      </c>
      <c r="Z94" s="126" t="str">
        <f t="shared" si="27"/>
        <v/>
      </c>
      <c r="AA94" s="126" t="str">
        <f t="shared" si="28"/>
        <v/>
      </c>
      <c r="AB94" s="126">
        <f t="shared" si="29"/>
        <v>1</v>
      </c>
      <c r="AC94" s="126">
        <f t="shared" ref="AC94:AC157" si="31">SUM(V94:AB94)</f>
        <v>1</v>
      </c>
    </row>
    <row r="95" spans="1:29" x14ac:dyDescent="0.25">
      <c r="A95" s="25">
        <v>67</v>
      </c>
      <c r="B95" s="266"/>
      <c r="C95" s="266"/>
      <c r="D95" s="35"/>
      <c r="E95" s="45"/>
      <c r="F95" s="92"/>
      <c r="G95" s="366" t="str">
        <f t="shared" si="22"/>
        <v/>
      </c>
      <c r="H95" s="43"/>
      <c r="I95" s="34"/>
      <c r="J95" s="276"/>
      <c r="K95" s="351" t="str">
        <f>IF(B95=0,"",
IF('Member Info'!$AM$19&lt;=$S$1,
IF('Member Info'!H95&gt;'Member Info'!$AJ$12,'Member Info'!$AK$13,IF('Member Info'!H95&gt;'Member Info'!$AJ$11,'Member Info'!$AK$12,IF('Member Info'!H95&gt;'Member Info'!$AJ$10,'Member Info'!$AK$11,IF('Member Info'!H95&gt;'Member Info'!$AJ$9,'Member Info'!$AK$10,IF('Member Info'!H95&gt;'Member Info'!$AJ$8,'Member Info'!$AK$9,'Member Info'!$AK$8))))),
IF('Member Info'!H95&gt;'Member Info'!$AG$17,'Member Info'!$AH$18,IF('Member Info'!H95&gt;'Member Info'!$AG$16,'Member Info'!$AH$17,IF('Member Info'!H95&gt;'Member Info'!$AG$15,'Member Info'!$AH$16,IF('Member Info'!H95&gt;'Member Info'!$AG$14,'Member Info'!$AH$15,IF('Member Info'!H95&gt;'Member Info'!$AG$13,'Member Info'!$AH$14,IF('Member Info'!H95&gt;'Member Info'!$AG$12,'Member Info'!$AH$13,IF('Member Info'!H95&gt;'Member Info'!$AG$11,'Member Info'!$AH$12,IF('Member Info'!H95&gt;'Member Info'!$AG$10,'Member Info'!$AH$11,IF('Member Info'!H95&gt;'Member Info'!$AG$9,'Member Info'!$AH$10,IF('Member Info'!H95&gt;'Member Info'!$AG$8,'Member Info'!$AH$9,'Member Info'!$AH$8))))))))))))</f>
        <v/>
      </c>
      <c r="L95" s="352"/>
      <c r="M95" s="79"/>
      <c r="N95" s="277"/>
      <c r="O95" s="278"/>
      <c r="P95" s="328" t="str">
        <f t="shared" si="30"/>
        <v/>
      </c>
      <c r="Q95" s="143">
        <f t="shared" si="20"/>
        <v>0</v>
      </c>
      <c r="R95" s="143"/>
      <c r="T95" s="126">
        <f t="shared" si="21"/>
        <v>0</v>
      </c>
      <c r="V95" s="126" t="str">
        <f t="shared" si="23"/>
        <v/>
      </c>
      <c r="W95" s="126" t="str">
        <f t="shared" si="24"/>
        <v/>
      </c>
      <c r="X95" s="126" t="str">
        <f t="shared" si="25"/>
        <v/>
      </c>
      <c r="Y95" s="126" t="str">
        <f t="shared" si="26"/>
        <v/>
      </c>
      <c r="Z95" s="126" t="str">
        <f t="shared" si="27"/>
        <v/>
      </c>
      <c r="AA95" s="126" t="str">
        <f t="shared" si="28"/>
        <v/>
      </c>
      <c r="AB95" s="126">
        <f t="shared" si="29"/>
        <v>1</v>
      </c>
      <c r="AC95" s="126">
        <f t="shared" si="31"/>
        <v>1</v>
      </c>
    </row>
    <row r="96" spans="1:29" x14ac:dyDescent="0.25">
      <c r="A96" s="25">
        <v>68</v>
      </c>
      <c r="B96" s="266"/>
      <c r="C96" s="266"/>
      <c r="D96" s="35"/>
      <c r="E96" s="45"/>
      <c r="F96" s="92"/>
      <c r="G96" s="366" t="str">
        <f t="shared" si="22"/>
        <v/>
      </c>
      <c r="H96" s="43"/>
      <c r="I96" s="34"/>
      <c r="J96" s="276"/>
      <c r="K96" s="351" t="str">
        <f>IF(B96=0,"",
IF('Member Info'!$AM$19&lt;=$S$1,
IF('Member Info'!H96&gt;'Member Info'!$AJ$12,'Member Info'!$AK$13,IF('Member Info'!H96&gt;'Member Info'!$AJ$11,'Member Info'!$AK$12,IF('Member Info'!H96&gt;'Member Info'!$AJ$10,'Member Info'!$AK$11,IF('Member Info'!H96&gt;'Member Info'!$AJ$9,'Member Info'!$AK$10,IF('Member Info'!H96&gt;'Member Info'!$AJ$8,'Member Info'!$AK$9,'Member Info'!$AK$8))))),
IF('Member Info'!H96&gt;'Member Info'!$AG$17,'Member Info'!$AH$18,IF('Member Info'!H96&gt;'Member Info'!$AG$16,'Member Info'!$AH$17,IF('Member Info'!H96&gt;'Member Info'!$AG$15,'Member Info'!$AH$16,IF('Member Info'!H96&gt;'Member Info'!$AG$14,'Member Info'!$AH$15,IF('Member Info'!H96&gt;'Member Info'!$AG$13,'Member Info'!$AH$14,IF('Member Info'!H96&gt;'Member Info'!$AG$12,'Member Info'!$AH$13,IF('Member Info'!H96&gt;'Member Info'!$AG$11,'Member Info'!$AH$12,IF('Member Info'!H96&gt;'Member Info'!$AG$10,'Member Info'!$AH$11,IF('Member Info'!H96&gt;'Member Info'!$AG$9,'Member Info'!$AH$10,IF('Member Info'!H96&gt;'Member Info'!$AG$8,'Member Info'!$AH$9,'Member Info'!$AH$8))))))))))))</f>
        <v/>
      </c>
      <c r="L96" s="352"/>
      <c r="M96" s="79"/>
      <c r="N96" s="277"/>
      <c r="O96" s="278"/>
      <c r="P96" s="328" t="str">
        <f t="shared" si="30"/>
        <v/>
      </c>
      <c r="Q96" s="143">
        <f t="shared" si="20"/>
        <v>0</v>
      </c>
      <c r="R96" s="143"/>
      <c r="T96" s="126">
        <f t="shared" si="21"/>
        <v>0</v>
      </c>
      <c r="V96" s="126" t="str">
        <f t="shared" si="23"/>
        <v/>
      </c>
      <c r="W96" s="126" t="str">
        <f t="shared" si="24"/>
        <v/>
      </c>
      <c r="X96" s="126" t="str">
        <f t="shared" si="25"/>
        <v/>
      </c>
      <c r="Y96" s="126" t="str">
        <f t="shared" si="26"/>
        <v/>
      </c>
      <c r="Z96" s="126" t="str">
        <f t="shared" si="27"/>
        <v/>
      </c>
      <c r="AA96" s="126" t="str">
        <f t="shared" si="28"/>
        <v/>
      </c>
      <c r="AB96" s="126">
        <f t="shared" si="29"/>
        <v>1</v>
      </c>
      <c r="AC96" s="126">
        <f t="shared" si="31"/>
        <v>1</v>
      </c>
    </row>
    <row r="97" spans="1:29" x14ac:dyDescent="0.25">
      <c r="A97" s="25">
        <v>69</v>
      </c>
      <c r="B97" s="266"/>
      <c r="C97" s="266"/>
      <c r="D97" s="35"/>
      <c r="E97" s="45"/>
      <c r="F97" s="92"/>
      <c r="G97" s="366" t="str">
        <f t="shared" si="22"/>
        <v/>
      </c>
      <c r="H97" s="43"/>
      <c r="I97" s="34"/>
      <c r="J97" s="276"/>
      <c r="K97" s="351" t="str">
        <f>IF(B97=0,"",
IF('Member Info'!$AM$19&lt;=$S$1,
IF('Member Info'!H97&gt;'Member Info'!$AJ$12,'Member Info'!$AK$13,IF('Member Info'!H97&gt;'Member Info'!$AJ$11,'Member Info'!$AK$12,IF('Member Info'!H97&gt;'Member Info'!$AJ$10,'Member Info'!$AK$11,IF('Member Info'!H97&gt;'Member Info'!$AJ$9,'Member Info'!$AK$10,IF('Member Info'!H97&gt;'Member Info'!$AJ$8,'Member Info'!$AK$9,'Member Info'!$AK$8))))),
IF('Member Info'!H97&gt;'Member Info'!$AG$17,'Member Info'!$AH$18,IF('Member Info'!H97&gt;'Member Info'!$AG$16,'Member Info'!$AH$17,IF('Member Info'!H97&gt;'Member Info'!$AG$15,'Member Info'!$AH$16,IF('Member Info'!H97&gt;'Member Info'!$AG$14,'Member Info'!$AH$15,IF('Member Info'!H97&gt;'Member Info'!$AG$13,'Member Info'!$AH$14,IF('Member Info'!H97&gt;'Member Info'!$AG$12,'Member Info'!$AH$13,IF('Member Info'!H97&gt;'Member Info'!$AG$11,'Member Info'!$AH$12,IF('Member Info'!H97&gt;'Member Info'!$AG$10,'Member Info'!$AH$11,IF('Member Info'!H97&gt;'Member Info'!$AG$9,'Member Info'!$AH$10,IF('Member Info'!H97&gt;'Member Info'!$AG$8,'Member Info'!$AH$9,'Member Info'!$AH$8))))))))))))</f>
        <v/>
      </c>
      <c r="L97" s="352"/>
      <c r="M97" s="79"/>
      <c r="N97" s="277"/>
      <c r="O97" s="278"/>
      <c r="P97" s="328" t="str">
        <f t="shared" si="30"/>
        <v/>
      </c>
      <c r="Q97" s="143">
        <f t="shared" si="20"/>
        <v>0</v>
      </c>
      <c r="R97" s="143"/>
      <c r="T97" s="126">
        <f t="shared" si="21"/>
        <v>0</v>
      </c>
      <c r="V97" s="126" t="str">
        <f t="shared" si="23"/>
        <v/>
      </c>
      <c r="W97" s="126" t="str">
        <f t="shared" si="24"/>
        <v/>
      </c>
      <c r="X97" s="126" t="str">
        <f t="shared" si="25"/>
        <v/>
      </c>
      <c r="Y97" s="126" t="str">
        <f t="shared" si="26"/>
        <v/>
      </c>
      <c r="Z97" s="126" t="str">
        <f t="shared" si="27"/>
        <v/>
      </c>
      <c r="AA97" s="126" t="str">
        <f t="shared" si="28"/>
        <v/>
      </c>
      <c r="AB97" s="126">
        <f t="shared" si="29"/>
        <v>1</v>
      </c>
      <c r="AC97" s="126">
        <f t="shared" si="31"/>
        <v>1</v>
      </c>
    </row>
    <row r="98" spans="1:29" x14ac:dyDescent="0.25">
      <c r="A98" s="25">
        <v>70</v>
      </c>
      <c r="B98" s="266"/>
      <c r="C98" s="266"/>
      <c r="D98" s="35"/>
      <c r="E98" s="45"/>
      <c r="F98" s="92"/>
      <c r="G98" s="366" t="str">
        <f t="shared" si="22"/>
        <v/>
      </c>
      <c r="H98" s="43"/>
      <c r="I98" s="34"/>
      <c r="J98" s="276"/>
      <c r="K98" s="351" t="str">
        <f>IF(B98=0,"",
IF('Member Info'!$AM$19&lt;=$S$1,
IF('Member Info'!H98&gt;'Member Info'!$AJ$12,'Member Info'!$AK$13,IF('Member Info'!H98&gt;'Member Info'!$AJ$11,'Member Info'!$AK$12,IF('Member Info'!H98&gt;'Member Info'!$AJ$10,'Member Info'!$AK$11,IF('Member Info'!H98&gt;'Member Info'!$AJ$9,'Member Info'!$AK$10,IF('Member Info'!H98&gt;'Member Info'!$AJ$8,'Member Info'!$AK$9,'Member Info'!$AK$8))))),
IF('Member Info'!H98&gt;'Member Info'!$AG$17,'Member Info'!$AH$18,IF('Member Info'!H98&gt;'Member Info'!$AG$16,'Member Info'!$AH$17,IF('Member Info'!H98&gt;'Member Info'!$AG$15,'Member Info'!$AH$16,IF('Member Info'!H98&gt;'Member Info'!$AG$14,'Member Info'!$AH$15,IF('Member Info'!H98&gt;'Member Info'!$AG$13,'Member Info'!$AH$14,IF('Member Info'!H98&gt;'Member Info'!$AG$12,'Member Info'!$AH$13,IF('Member Info'!H98&gt;'Member Info'!$AG$11,'Member Info'!$AH$12,IF('Member Info'!H98&gt;'Member Info'!$AG$10,'Member Info'!$AH$11,IF('Member Info'!H98&gt;'Member Info'!$AG$9,'Member Info'!$AH$10,IF('Member Info'!H98&gt;'Member Info'!$AG$8,'Member Info'!$AH$9,'Member Info'!$AH$8))))))))))))</f>
        <v/>
      </c>
      <c r="L98" s="352"/>
      <c r="M98" s="79"/>
      <c r="N98" s="277"/>
      <c r="O98" s="278"/>
      <c r="P98" s="328" t="str">
        <f t="shared" si="30"/>
        <v/>
      </c>
      <c r="Q98" s="143">
        <f t="shared" si="20"/>
        <v>0</v>
      </c>
      <c r="R98" s="143"/>
      <c r="T98" s="126">
        <f t="shared" si="21"/>
        <v>0</v>
      </c>
      <c r="V98" s="126" t="str">
        <f t="shared" si="23"/>
        <v/>
      </c>
      <c r="W98" s="126" t="str">
        <f t="shared" si="24"/>
        <v/>
      </c>
      <c r="X98" s="126" t="str">
        <f t="shared" si="25"/>
        <v/>
      </c>
      <c r="Y98" s="126" t="str">
        <f t="shared" si="26"/>
        <v/>
      </c>
      <c r="Z98" s="126" t="str">
        <f t="shared" si="27"/>
        <v/>
      </c>
      <c r="AA98" s="126" t="str">
        <f t="shared" si="28"/>
        <v/>
      </c>
      <c r="AB98" s="126">
        <f t="shared" si="29"/>
        <v>1</v>
      </c>
      <c r="AC98" s="126">
        <f t="shared" si="31"/>
        <v>1</v>
      </c>
    </row>
    <row r="99" spans="1:29" x14ac:dyDescent="0.25">
      <c r="A99" s="25">
        <v>71</v>
      </c>
      <c r="B99" s="266"/>
      <c r="C99" s="266"/>
      <c r="D99" s="35"/>
      <c r="E99" s="45"/>
      <c r="F99" s="92"/>
      <c r="G99" s="366" t="str">
        <f t="shared" si="22"/>
        <v/>
      </c>
      <c r="H99" s="43"/>
      <c r="I99" s="34"/>
      <c r="J99" s="276"/>
      <c r="K99" s="351" t="str">
        <f>IF(B99=0,"",
IF('Member Info'!$AM$19&lt;=$S$1,
IF('Member Info'!H99&gt;'Member Info'!$AJ$12,'Member Info'!$AK$13,IF('Member Info'!H99&gt;'Member Info'!$AJ$11,'Member Info'!$AK$12,IF('Member Info'!H99&gt;'Member Info'!$AJ$10,'Member Info'!$AK$11,IF('Member Info'!H99&gt;'Member Info'!$AJ$9,'Member Info'!$AK$10,IF('Member Info'!H99&gt;'Member Info'!$AJ$8,'Member Info'!$AK$9,'Member Info'!$AK$8))))),
IF('Member Info'!H99&gt;'Member Info'!$AG$17,'Member Info'!$AH$18,IF('Member Info'!H99&gt;'Member Info'!$AG$16,'Member Info'!$AH$17,IF('Member Info'!H99&gt;'Member Info'!$AG$15,'Member Info'!$AH$16,IF('Member Info'!H99&gt;'Member Info'!$AG$14,'Member Info'!$AH$15,IF('Member Info'!H99&gt;'Member Info'!$AG$13,'Member Info'!$AH$14,IF('Member Info'!H99&gt;'Member Info'!$AG$12,'Member Info'!$AH$13,IF('Member Info'!H99&gt;'Member Info'!$AG$11,'Member Info'!$AH$12,IF('Member Info'!H99&gt;'Member Info'!$AG$10,'Member Info'!$AH$11,IF('Member Info'!H99&gt;'Member Info'!$AG$9,'Member Info'!$AH$10,IF('Member Info'!H99&gt;'Member Info'!$AG$8,'Member Info'!$AH$9,'Member Info'!$AH$8))))))))))))</f>
        <v/>
      </c>
      <c r="L99" s="352"/>
      <c r="M99" s="79"/>
      <c r="N99" s="277"/>
      <c r="O99" s="278"/>
      <c r="P99" s="328" t="str">
        <f t="shared" si="30"/>
        <v/>
      </c>
      <c r="Q99" s="143">
        <f t="shared" si="20"/>
        <v>0</v>
      </c>
      <c r="R99" s="143"/>
      <c r="T99" s="126">
        <f t="shared" si="21"/>
        <v>0</v>
      </c>
      <c r="V99" s="126" t="str">
        <f t="shared" si="23"/>
        <v/>
      </c>
      <c r="W99" s="126" t="str">
        <f t="shared" si="24"/>
        <v/>
      </c>
      <c r="X99" s="126" t="str">
        <f t="shared" si="25"/>
        <v/>
      </c>
      <c r="Y99" s="126" t="str">
        <f t="shared" si="26"/>
        <v/>
      </c>
      <c r="Z99" s="126" t="str">
        <f t="shared" si="27"/>
        <v/>
      </c>
      <c r="AA99" s="126" t="str">
        <f t="shared" si="28"/>
        <v/>
      </c>
      <c r="AB99" s="126">
        <f t="shared" si="29"/>
        <v>1</v>
      </c>
      <c r="AC99" s="126">
        <f t="shared" si="31"/>
        <v>1</v>
      </c>
    </row>
    <row r="100" spans="1:29" x14ac:dyDescent="0.25">
      <c r="A100" s="25">
        <v>72</v>
      </c>
      <c r="B100" s="266"/>
      <c r="C100" s="266"/>
      <c r="D100" s="35"/>
      <c r="E100" s="45"/>
      <c r="F100" s="92"/>
      <c r="G100" s="366" t="str">
        <f t="shared" si="22"/>
        <v/>
      </c>
      <c r="H100" s="43"/>
      <c r="I100" s="34"/>
      <c r="J100" s="276"/>
      <c r="K100" s="351" t="str">
        <f>IF(B100=0,"",
IF('Member Info'!$AM$19&lt;=$S$1,
IF('Member Info'!H100&gt;'Member Info'!$AJ$12,'Member Info'!$AK$13,IF('Member Info'!H100&gt;'Member Info'!$AJ$11,'Member Info'!$AK$12,IF('Member Info'!H100&gt;'Member Info'!$AJ$10,'Member Info'!$AK$11,IF('Member Info'!H100&gt;'Member Info'!$AJ$9,'Member Info'!$AK$10,IF('Member Info'!H100&gt;'Member Info'!$AJ$8,'Member Info'!$AK$9,'Member Info'!$AK$8))))),
IF('Member Info'!H100&gt;'Member Info'!$AG$17,'Member Info'!$AH$18,IF('Member Info'!H100&gt;'Member Info'!$AG$16,'Member Info'!$AH$17,IF('Member Info'!H100&gt;'Member Info'!$AG$15,'Member Info'!$AH$16,IF('Member Info'!H100&gt;'Member Info'!$AG$14,'Member Info'!$AH$15,IF('Member Info'!H100&gt;'Member Info'!$AG$13,'Member Info'!$AH$14,IF('Member Info'!H100&gt;'Member Info'!$AG$12,'Member Info'!$AH$13,IF('Member Info'!H100&gt;'Member Info'!$AG$11,'Member Info'!$AH$12,IF('Member Info'!H100&gt;'Member Info'!$AG$10,'Member Info'!$AH$11,IF('Member Info'!H100&gt;'Member Info'!$AG$9,'Member Info'!$AH$10,IF('Member Info'!H100&gt;'Member Info'!$AG$8,'Member Info'!$AH$9,'Member Info'!$AH$8))))))))))))</f>
        <v/>
      </c>
      <c r="L100" s="352"/>
      <c r="M100" s="79"/>
      <c r="N100" s="277"/>
      <c r="O100" s="278"/>
      <c r="P100" s="328" t="str">
        <f t="shared" si="30"/>
        <v/>
      </c>
      <c r="Q100" s="143">
        <f t="shared" si="20"/>
        <v>0</v>
      </c>
      <c r="R100" s="143"/>
      <c r="T100" s="126">
        <f t="shared" si="21"/>
        <v>0</v>
      </c>
      <c r="V100" s="126" t="str">
        <f t="shared" si="23"/>
        <v/>
      </c>
      <c r="W100" s="126" t="str">
        <f t="shared" si="24"/>
        <v/>
      </c>
      <c r="X100" s="126" t="str">
        <f t="shared" si="25"/>
        <v/>
      </c>
      <c r="Y100" s="126" t="str">
        <f t="shared" si="26"/>
        <v/>
      </c>
      <c r="Z100" s="126" t="str">
        <f t="shared" si="27"/>
        <v/>
      </c>
      <c r="AA100" s="126" t="str">
        <f t="shared" si="28"/>
        <v/>
      </c>
      <c r="AB100" s="126">
        <f t="shared" si="29"/>
        <v>1</v>
      </c>
      <c r="AC100" s="126">
        <f t="shared" si="31"/>
        <v>1</v>
      </c>
    </row>
    <row r="101" spans="1:29" x14ac:dyDescent="0.25">
      <c r="A101" s="25">
        <v>73</v>
      </c>
      <c r="B101" s="266"/>
      <c r="C101" s="266"/>
      <c r="D101" s="35"/>
      <c r="E101" s="45"/>
      <c r="F101" s="92"/>
      <c r="G101" s="366" t="str">
        <f t="shared" si="22"/>
        <v/>
      </c>
      <c r="H101" s="43"/>
      <c r="I101" s="34"/>
      <c r="J101" s="276"/>
      <c r="K101" s="351" t="str">
        <f>IF(B101=0,"",
IF('Member Info'!$AM$19&lt;=$S$1,
IF('Member Info'!H101&gt;'Member Info'!$AJ$12,'Member Info'!$AK$13,IF('Member Info'!H101&gt;'Member Info'!$AJ$11,'Member Info'!$AK$12,IF('Member Info'!H101&gt;'Member Info'!$AJ$10,'Member Info'!$AK$11,IF('Member Info'!H101&gt;'Member Info'!$AJ$9,'Member Info'!$AK$10,IF('Member Info'!H101&gt;'Member Info'!$AJ$8,'Member Info'!$AK$9,'Member Info'!$AK$8))))),
IF('Member Info'!H101&gt;'Member Info'!$AG$17,'Member Info'!$AH$18,IF('Member Info'!H101&gt;'Member Info'!$AG$16,'Member Info'!$AH$17,IF('Member Info'!H101&gt;'Member Info'!$AG$15,'Member Info'!$AH$16,IF('Member Info'!H101&gt;'Member Info'!$AG$14,'Member Info'!$AH$15,IF('Member Info'!H101&gt;'Member Info'!$AG$13,'Member Info'!$AH$14,IF('Member Info'!H101&gt;'Member Info'!$AG$12,'Member Info'!$AH$13,IF('Member Info'!H101&gt;'Member Info'!$AG$11,'Member Info'!$AH$12,IF('Member Info'!H101&gt;'Member Info'!$AG$10,'Member Info'!$AH$11,IF('Member Info'!H101&gt;'Member Info'!$AG$9,'Member Info'!$AH$10,IF('Member Info'!H101&gt;'Member Info'!$AG$8,'Member Info'!$AH$9,'Member Info'!$AH$8))))))))))))</f>
        <v/>
      </c>
      <c r="L101" s="352"/>
      <c r="M101" s="79"/>
      <c r="N101" s="277"/>
      <c r="O101" s="278"/>
      <c r="P101" s="328" t="str">
        <f t="shared" si="30"/>
        <v/>
      </c>
      <c r="Q101" s="143">
        <f t="shared" si="20"/>
        <v>0</v>
      </c>
      <c r="R101" s="143"/>
      <c r="T101" s="126">
        <f t="shared" si="21"/>
        <v>0</v>
      </c>
      <c r="V101" s="126" t="str">
        <f t="shared" si="23"/>
        <v/>
      </c>
      <c r="W101" s="126" t="str">
        <f t="shared" si="24"/>
        <v/>
      </c>
      <c r="X101" s="126" t="str">
        <f t="shared" si="25"/>
        <v/>
      </c>
      <c r="Y101" s="126" t="str">
        <f t="shared" si="26"/>
        <v/>
      </c>
      <c r="Z101" s="126" t="str">
        <f t="shared" si="27"/>
        <v/>
      </c>
      <c r="AA101" s="126" t="str">
        <f t="shared" si="28"/>
        <v/>
      </c>
      <c r="AB101" s="126">
        <f t="shared" si="29"/>
        <v>1</v>
      </c>
      <c r="AC101" s="126">
        <f t="shared" si="31"/>
        <v>1</v>
      </c>
    </row>
    <row r="102" spans="1:29" x14ac:dyDescent="0.25">
      <c r="A102" s="25">
        <v>74</v>
      </c>
      <c r="B102" s="266"/>
      <c r="C102" s="266"/>
      <c r="D102" s="35"/>
      <c r="E102" s="45"/>
      <c r="F102" s="92"/>
      <c r="G102" s="366" t="str">
        <f t="shared" si="22"/>
        <v/>
      </c>
      <c r="H102" s="43"/>
      <c r="I102" s="34"/>
      <c r="J102" s="276"/>
      <c r="K102" s="351" t="str">
        <f>IF(B102=0,"",
IF('Member Info'!$AM$19&lt;=$S$1,
IF('Member Info'!H102&gt;'Member Info'!$AJ$12,'Member Info'!$AK$13,IF('Member Info'!H102&gt;'Member Info'!$AJ$11,'Member Info'!$AK$12,IF('Member Info'!H102&gt;'Member Info'!$AJ$10,'Member Info'!$AK$11,IF('Member Info'!H102&gt;'Member Info'!$AJ$9,'Member Info'!$AK$10,IF('Member Info'!H102&gt;'Member Info'!$AJ$8,'Member Info'!$AK$9,'Member Info'!$AK$8))))),
IF('Member Info'!H102&gt;'Member Info'!$AG$17,'Member Info'!$AH$18,IF('Member Info'!H102&gt;'Member Info'!$AG$16,'Member Info'!$AH$17,IF('Member Info'!H102&gt;'Member Info'!$AG$15,'Member Info'!$AH$16,IF('Member Info'!H102&gt;'Member Info'!$AG$14,'Member Info'!$AH$15,IF('Member Info'!H102&gt;'Member Info'!$AG$13,'Member Info'!$AH$14,IF('Member Info'!H102&gt;'Member Info'!$AG$12,'Member Info'!$AH$13,IF('Member Info'!H102&gt;'Member Info'!$AG$11,'Member Info'!$AH$12,IF('Member Info'!H102&gt;'Member Info'!$AG$10,'Member Info'!$AH$11,IF('Member Info'!H102&gt;'Member Info'!$AG$9,'Member Info'!$AH$10,IF('Member Info'!H102&gt;'Member Info'!$AG$8,'Member Info'!$AH$9,'Member Info'!$AH$8))))))))))))</f>
        <v/>
      </c>
      <c r="L102" s="352"/>
      <c r="M102" s="79"/>
      <c r="N102" s="277"/>
      <c r="O102" s="278"/>
      <c r="P102" s="328" t="str">
        <f t="shared" si="30"/>
        <v/>
      </c>
      <c r="Q102" s="143">
        <f t="shared" si="20"/>
        <v>0</v>
      </c>
      <c r="R102" s="143"/>
      <c r="T102" s="126">
        <f t="shared" si="21"/>
        <v>0</v>
      </c>
      <c r="V102" s="126" t="str">
        <f t="shared" si="23"/>
        <v/>
      </c>
      <c r="W102" s="126" t="str">
        <f t="shared" si="24"/>
        <v/>
      </c>
      <c r="X102" s="126" t="str">
        <f t="shared" si="25"/>
        <v/>
      </c>
      <c r="Y102" s="126" t="str">
        <f t="shared" si="26"/>
        <v/>
      </c>
      <c r="Z102" s="126" t="str">
        <f t="shared" si="27"/>
        <v/>
      </c>
      <c r="AA102" s="126" t="str">
        <f t="shared" si="28"/>
        <v/>
      </c>
      <c r="AB102" s="126">
        <f t="shared" si="29"/>
        <v>1</v>
      </c>
      <c r="AC102" s="126">
        <f t="shared" si="31"/>
        <v>1</v>
      </c>
    </row>
    <row r="103" spans="1:29" x14ac:dyDescent="0.25">
      <c r="A103" s="25">
        <v>75</v>
      </c>
      <c r="B103" s="266"/>
      <c r="C103" s="266"/>
      <c r="D103" s="35"/>
      <c r="E103" s="45"/>
      <c r="F103" s="92"/>
      <c r="G103" s="366" t="str">
        <f t="shared" si="22"/>
        <v/>
      </c>
      <c r="H103" s="43"/>
      <c r="I103" s="34"/>
      <c r="J103" s="276"/>
      <c r="K103" s="351" t="str">
        <f>IF(B103=0,"",
IF('Member Info'!$AM$19&lt;=$S$1,
IF('Member Info'!H103&gt;'Member Info'!$AJ$12,'Member Info'!$AK$13,IF('Member Info'!H103&gt;'Member Info'!$AJ$11,'Member Info'!$AK$12,IF('Member Info'!H103&gt;'Member Info'!$AJ$10,'Member Info'!$AK$11,IF('Member Info'!H103&gt;'Member Info'!$AJ$9,'Member Info'!$AK$10,IF('Member Info'!H103&gt;'Member Info'!$AJ$8,'Member Info'!$AK$9,'Member Info'!$AK$8))))),
IF('Member Info'!H103&gt;'Member Info'!$AG$17,'Member Info'!$AH$18,IF('Member Info'!H103&gt;'Member Info'!$AG$16,'Member Info'!$AH$17,IF('Member Info'!H103&gt;'Member Info'!$AG$15,'Member Info'!$AH$16,IF('Member Info'!H103&gt;'Member Info'!$AG$14,'Member Info'!$AH$15,IF('Member Info'!H103&gt;'Member Info'!$AG$13,'Member Info'!$AH$14,IF('Member Info'!H103&gt;'Member Info'!$AG$12,'Member Info'!$AH$13,IF('Member Info'!H103&gt;'Member Info'!$AG$11,'Member Info'!$AH$12,IF('Member Info'!H103&gt;'Member Info'!$AG$10,'Member Info'!$AH$11,IF('Member Info'!H103&gt;'Member Info'!$AG$9,'Member Info'!$AH$10,IF('Member Info'!H103&gt;'Member Info'!$AG$8,'Member Info'!$AH$9,'Member Info'!$AH$8))))))))))))</f>
        <v/>
      </c>
      <c r="L103" s="352"/>
      <c r="M103" s="79"/>
      <c r="N103" s="277"/>
      <c r="O103" s="278"/>
      <c r="P103" s="328" t="str">
        <f t="shared" si="30"/>
        <v/>
      </c>
      <c r="Q103" s="143">
        <f t="shared" si="20"/>
        <v>0</v>
      </c>
      <c r="R103" s="143"/>
      <c r="T103" s="126">
        <f t="shared" si="21"/>
        <v>0</v>
      </c>
      <c r="V103" s="126" t="str">
        <f t="shared" si="23"/>
        <v/>
      </c>
      <c r="W103" s="126" t="str">
        <f t="shared" si="24"/>
        <v/>
      </c>
      <c r="X103" s="126" t="str">
        <f t="shared" si="25"/>
        <v/>
      </c>
      <c r="Y103" s="126" t="str">
        <f t="shared" si="26"/>
        <v/>
      </c>
      <c r="Z103" s="126" t="str">
        <f t="shared" si="27"/>
        <v/>
      </c>
      <c r="AA103" s="126" t="str">
        <f t="shared" si="28"/>
        <v/>
      </c>
      <c r="AB103" s="126">
        <f t="shared" si="29"/>
        <v>1</v>
      </c>
      <c r="AC103" s="126">
        <f t="shared" si="31"/>
        <v>1</v>
      </c>
    </row>
    <row r="104" spans="1:29" x14ac:dyDescent="0.25">
      <c r="A104" s="25">
        <v>76</v>
      </c>
      <c r="B104" s="266"/>
      <c r="C104" s="266"/>
      <c r="D104" s="35"/>
      <c r="E104" s="45"/>
      <c r="F104" s="92"/>
      <c r="G104" s="366" t="str">
        <f t="shared" si="22"/>
        <v/>
      </c>
      <c r="H104" s="43"/>
      <c r="I104" s="34"/>
      <c r="J104" s="276"/>
      <c r="K104" s="351" t="str">
        <f>IF(B104=0,"",
IF('Member Info'!$AM$19&lt;=$S$1,
IF('Member Info'!H104&gt;'Member Info'!$AJ$12,'Member Info'!$AK$13,IF('Member Info'!H104&gt;'Member Info'!$AJ$11,'Member Info'!$AK$12,IF('Member Info'!H104&gt;'Member Info'!$AJ$10,'Member Info'!$AK$11,IF('Member Info'!H104&gt;'Member Info'!$AJ$9,'Member Info'!$AK$10,IF('Member Info'!H104&gt;'Member Info'!$AJ$8,'Member Info'!$AK$9,'Member Info'!$AK$8))))),
IF('Member Info'!H104&gt;'Member Info'!$AG$17,'Member Info'!$AH$18,IF('Member Info'!H104&gt;'Member Info'!$AG$16,'Member Info'!$AH$17,IF('Member Info'!H104&gt;'Member Info'!$AG$15,'Member Info'!$AH$16,IF('Member Info'!H104&gt;'Member Info'!$AG$14,'Member Info'!$AH$15,IF('Member Info'!H104&gt;'Member Info'!$AG$13,'Member Info'!$AH$14,IF('Member Info'!H104&gt;'Member Info'!$AG$12,'Member Info'!$AH$13,IF('Member Info'!H104&gt;'Member Info'!$AG$11,'Member Info'!$AH$12,IF('Member Info'!H104&gt;'Member Info'!$AG$10,'Member Info'!$AH$11,IF('Member Info'!H104&gt;'Member Info'!$AG$9,'Member Info'!$AH$10,IF('Member Info'!H104&gt;'Member Info'!$AG$8,'Member Info'!$AH$9,'Member Info'!$AH$8))))))))))))</f>
        <v/>
      </c>
      <c r="L104" s="352"/>
      <c r="M104" s="79"/>
      <c r="N104" s="277"/>
      <c r="O104" s="278"/>
      <c r="P104" s="328" t="str">
        <f t="shared" si="30"/>
        <v/>
      </c>
      <c r="Q104" s="143">
        <f t="shared" si="20"/>
        <v>0</v>
      </c>
      <c r="R104" s="143"/>
      <c r="T104" s="126">
        <f t="shared" si="21"/>
        <v>0</v>
      </c>
      <c r="V104" s="126" t="str">
        <f t="shared" si="23"/>
        <v/>
      </c>
      <c r="W104" s="126" t="str">
        <f t="shared" si="24"/>
        <v/>
      </c>
      <c r="X104" s="126" t="str">
        <f t="shared" si="25"/>
        <v/>
      </c>
      <c r="Y104" s="126" t="str">
        <f t="shared" si="26"/>
        <v/>
      </c>
      <c r="Z104" s="126" t="str">
        <f t="shared" si="27"/>
        <v/>
      </c>
      <c r="AA104" s="126" t="str">
        <f t="shared" si="28"/>
        <v/>
      </c>
      <c r="AB104" s="126">
        <f t="shared" si="29"/>
        <v>1</v>
      </c>
      <c r="AC104" s="126">
        <f t="shared" si="31"/>
        <v>1</v>
      </c>
    </row>
    <row r="105" spans="1:29" x14ac:dyDescent="0.25">
      <c r="A105" s="25">
        <v>77</v>
      </c>
      <c r="B105" s="266"/>
      <c r="C105" s="266"/>
      <c r="D105" s="35"/>
      <c r="E105" s="45"/>
      <c r="F105" s="92"/>
      <c r="G105" s="366" t="str">
        <f t="shared" si="22"/>
        <v/>
      </c>
      <c r="H105" s="43"/>
      <c r="I105" s="34"/>
      <c r="J105" s="276"/>
      <c r="K105" s="351" t="str">
        <f>IF(B105=0,"",
IF('Member Info'!$AM$19&lt;=$S$1,
IF('Member Info'!H105&gt;'Member Info'!$AJ$12,'Member Info'!$AK$13,IF('Member Info'!H105&gt;'Member Info'!$AJ$11,'Member Info'!$AK$12,IF('Member Info'!H105&gt;'Member Info'!$AJ$10,'Member Info'!$AK$11,IF('Member Info'!H105&gt;'Member Info'!$AJ$9,'Member Info'!$AK$10,IF('Member Info'!H105&gt;'Member Info'!$AJ$8,'Member Info'!$AK$9,'Member Info'!$AK$8))))),
IF('Member Info'!H105&gt;'Member Info'!$AG$17,'Member Info'!$AH$18,IF('Member Info'!H105&gt;'Member Info'!$AG$16,'Member Info'!$AH$17,IF('Member Info'!H105&gt;'Member Info'!$AG$15,'Member Info'!$AH$16,IF('Member Info'!H105&gt;'Member Info'!$AG$14,'Member Info'!$AH$15,IF('Member Info'!H105&gt;'Member Info'!$AG$13,'Member Info'!$AH$14,IF('Member Info'!H105&gt;'Member Info'!$AG$12,'Member Info'!$AH$13,IF('Member Info'!H105&gt;'Member Info'!$AG$11,'Member Info'!$AH$12,IF('Member Info'!H105&gt;'Member Info'!$AG$10,'Member Info'!$AH$11,IF('Member Info'!H105&gt;'Member Info'!$AG$9,'Member Info'!$AH$10,IF('Member Info'!H105&gt;'Member Info'!$AG$8,'Member Info'!$AH$9,'Member Info'!$AH$8))))))))))))</f>
        <v/>
      </c>
      <c r="L105" s="352"/>
      <c r="M105" s="79"/>
      <c r="N105" s="277"/>
      <c r="O105" s="278"/>
      <c r="P105" s="328" t="str">
        <f t="shared" si="30"/>
        <v/>
      </c>
      <c r="Q105" s="143">
        <f t="shared" si="20"/>
        <v>0</v>
      </c>
      <c r="R105" s="143"/>
      <c r="T105" s="126">
        <f t="shared" si="21"/>
        <v>0</v>
      </c>
      <c r="V105" s="126" t="str">
        <f t="shared" si="23"/>
        <v/>
      </c>
      <c r="W105" s="126" t="str">
        <f t="shared" si="24"/>
        <v/>
      </c>
      <c r="X105" s="126" t="str">
        <f t="shared" si="25"/>
        <v/>
      </c>
      <c r="Y105" s="126" t="str">
        <f t="shared" si="26"/>
        <v/>
      </c>
      <c r="Z105" s="126" t="str">
        <f t="shared" si="27"/>
        <v/>
      </c>
      <c r="AA105" s="126" t="str">
        <f t="shared" si="28"/>
        <v/>
      </c>
      <c r="AB105" s="126">
        <f t="shared" si="29"/>
        <v>1</v>
      </c>
      <c r="AC105" s="126">
        <f t="shared" si="31"/>
        <v>1</v>
      </c>
    </row>
    <row r="106" spans="1:29" x14ac:dyDescent="0.25">
      <c r="A106" s="25">
        <v>78</v>
      </c>
      <c r="B106" s="266"/>
      <c r="C106" s="266"/>
      <c r="D106" s="35"/>
      <c r="E106" s="45"/>
      <c r="F106" s="92"/>
      <c r="G106" s="366" t="str">
        <f t="shared" si="22"/>
        <v/>
      </c>
      <c r="H106" s="43"/>
      <c r="I106" s="34"/>
      <c r="J106" s="276"/>
      <c r="K106" s="351" t="str">
        <f>IF(B106=0,"",
IF('Member Info'!$AM$19&lt;=$S$1,
IF('Member Info'!H106&gt;'Member Info'!$AJ$12,'Member Info'!$AK$13,IF('Member Info'!H106&gt;'Member Info'!$AJ$11,'Member Info'!$AK$12,IF('Member Info'!H106&gt;'Member Info'!$AJ$10,'Member Info'!$AK$11,IF('Member Info'!H106&gt;'Member Info'!$AJ$9,'Member Info'!$AK$10,IF('Member Info'!H106&gt;'Member Info'!$AJ$8,'Member Info'!$AK$9,'Member Info'!$AK$8))))),
IF('Member Info'!H106&gt;'Member Info'!$AG$17,'Member Info'!$AH$18,IF('Member Info'!H106&gt;'Member Info'!$AG$16,'Member Info'!$AH$17,IF('Member Info'!H106&gt;'Member Info'!$AG$15,'Member Info'!$AH$16,IF('Member Info'!H106&gt;'Member Info'!$AG$14,'Member Info'!$AH$15,IF('Member Info'!H106&gt;'Member Info'!$AG$13,'Member Info'!$AH$14,IF('Member Info'!H106&gt;'Member Info'!$AG$12,'Member Info'!$AH$13,IF('Member Info'!H106&gt;'Member Info'!$AG$11,'Member Info'!$AH$12,IF('Member Info'!H106&gt;'Member Info'!$AG$10,'Member Info'!$AH$11,IF('Member Info'!H106&gt;'Member Info'!$AG$9,'Member Info'!$AH$10,IF('Member Info'!H106&gt;'Member Info'!$AG$8,'Member Info'!$AH$9,'Member Info'!$AH$8))))))))))))</f>
        <v/>
      </c>
      <c r="L106" s="352"/>
      <c r="M106" s="79"/>
      <c r="N106" s="277"/>
      <c r="O106" s="278"/>
      <c r="P106" s="328" t="str">
        <f t="shared" si="30"/>
        <v/>
      </c>
      <c r="Q106" s="143">
        <f t="shared" si="20"/>
        <v>0</v>
      </c>
      <c r="R106" s="143"/>
      <c r="T106" s="126">
        <f t="shared" si="21"/>
        <v>0</v>
      </c>
      <c r="V106" s="126" t="str">
        <f t="shared" si="23"/>
        <v/>
      </c>
      <c r="W106" s="126" t="str">
        <f t="shared" si="24"/>
        <v/>
      </c>
      <c r="X106" s="126" t="str">
        <f t="shared" si="25"/>
        <v/>
      </c>
      <c r="Y106" s="126" t="str">
        <f t="shared" si="26"/>
        <v/>
      </c>
      <c r="Z106" s="126" t="str">
        <f t="shared" si="27"/>
        <v/>
      </c>
      <c r="AA106" s="126" t="str">
        <f t="shared" si="28"/>
        <v/>
      </c>
      <c r="AB106" s="126">
        <f t="shared" si="29"/>
        <v>1</v>
      </c>
      <c r="AC106" s="126">
        <f t="shared" si="31"/>
        <v>1</v>
      </c>
    </row>
    <row r="107" spans="1:29" x14ac:dyDescent="0.25">
      <c r="A107" s="25">
        <v>79</v>
      </c>
      <c r="B107" s="266"/>
      <c r="C107" s="266"/>
      <c r="D107" s="35"/>
      <c r="E107" s="45"/>
      <c r="F107" s="92"/>
      <c r="G107" s="366" t="str">
        <f t="shared" si="22"/>
        <v/>
      </c>
      <c r="H107" s="43"/>
      <c r="I107" s="34"/>
      <c r="J107" s="276"/>
      <c r="K107" s="351" t="str">
        <f>IF(B107=0,"",
IF('Member Info'!$AM$19&lt;=$S$1,
IF('Member Info'!H107&gt;'Member Info'!$AJ$12,'Member Info'!$AK$13,IF('Member Info'!H107&gt;'Member Info'!$AJ$11,'Member Info'!$AK$12,IF('Member Info'!H107&gt;'Member Info'!$AJ$10,'Member Info'!$AK$11,IF('Member Info'!H107&gt;'Member Info'!$AJ$9,'Member Info'!$AK$10,IF('Member Info'!H107&gt;'Member Info'!$AJ$8,'Member Info'!$AK$9,'Member Info'!$AK$8))))),
IF('Member Info'!H107&gt;'Member Info'!$AG$17,'Member Info'!$AH$18,IF('Member Info'!H107&gt;'Member Info'!$AG$16,'Member Info'!$AH$17,IF('Member Info'!H107&gt;'Member Info'!$AG$15,'Member Info'!$AH$16,IF('Member Info'!H107&gt;'Member Info'!$AG$14,'Member Info'!$AH$15,IF('Member Info'!H107&gt;'Member Info'!$AG$13,'Member Info'!$AH$14,IF('Member Info'!H107&gt;'Member Info'!$AG$12,'Member Info'!$AH$13,IF('Member Info'!H107&gt;'Member Info'!$AG$11,'Member Info'!$AH$12,IF('Member Info'!H107&gt;'Member Info'!$AG$10,'Member Info'!$AH$11,IF('Member Info'!H107&gt;'Member Info'!$AG$9,'Member Info'!$AH$10,IF('Member Info'!H107&gt;'Member Info'!$AG$8,'Member Info'!$AH$9,'Member Info'!$AH$8))))))))))))</f>
        <v/>
      </c>
      <c r="L107" s="352"/>
      <c r="M107" s="79"/>
      <c r="N107" s="277"/>
      <c r="O107" s="278"/>
      <c r="P107" s="328" t="str">
        <f t="shared" si="30"/>
        <v/>
      </c>
      <c r="Q107" s="143">
        <f t="shared" si="20"/>
        <v>0</v>
      </c>
      <c r="R107" s="143"/>
      <c r="T107" s="126">
        <f t="shared" si="21"/>
        <v>0</v>
      </c>
      <c r="V107" s="126" t="str">
        <f t="shared" si="23"/>
        <v/>
      </c>
      <c r="W107" s="126" t="str">
        <f t="shared" si="24"/>
        <v/>
      </c>
      <c r="X107" s="126" t="str">
        <f t="shared" si="25"/>
        <v/>
      </c>
      <c r="Y107" s="126" t="str">
        <f t="shared" si="26"/>
        <v/>
      </c>
      <c r="Z107" s="126" t="str">
        <f t="shared" si="27"/>
        <v/>
      </c>
      <c r="AA107" s="126" t="str">
        <f t="shared" si="28"/>
        <v/>
      </c>
      <c r="AB107" s="126">
        <f t="shared" si="29"/>
        <v>1</v>
      </c>
      <c r="AC107" s="126">
        <f t="shared" si="31"/>
        <v>1</v>
      </c>
    </row>
    <row r="108" spans="1:29" x14ac:dyDescent="0.25">
      <c r="A108" s="25">
        <v>80</v>
      </c>
      <c r="B108" s="266"/>
      <c r="C108" s="266"/>
      <c r="D108" s="35"/>
      <c r="E108" s="45"/>
      <c r="F108" s="92"/>
      <c r="G108" s="366" t="str">
        <f t="shared" si="22"/>
        <v/>
      </c>
      <c r="H108" s="43"/>
      <c r="I108" s="34"/>
      <c r="J108" s="276"/>
      <c r="K108" s="351" t="str">
        <f>IF(B108=0,"",
IF('Member Info'!$AM$19&lt;=$S$1,
IF('Member Info'!H108&gt;'Member Info'!$AJ$12,'Member Info'!$AK$13,IF('Member Info'!H108&gt;'Member Info'!$AJ$11,'Member Info'!$AK$12,IF('Member Info'!H108&gt;'Member Info'!$AJ$10,'Member Info'!$AK$11,IF('Member Info'!H108&gt;'Member Info'!$AJ$9,'Member Info'!$AK$10,IF('Member Info'!H108&gt;'Member Info'!$AJ$8,'Member Info'!$AK$9,'Member Info'!$AK$8))))),
IF('Member Info'!H108&gt;'Member Info'!$AG$17,'Member Info'!$AH$18,IF('Member Info'!H108&gt;'Member Info'!$AG$16,'Member Info'!$AH$17,IF('Member Info'!H108&gt;'Member Info'!$AG$15,'Member Info'!$AH$16,IF('Member Info'!H108&gt;'Member Info'!$AG$14,'Member Info'!$AH$15,IF('Member Info'!H108&gt;'Member Info'!$AG$13,'Member Info'!$AH$14,IF('Member Info'!H108&gt;'Member Info'!$AG$12,'Member Info'!$AH$13,IF('Member Info'!H108&gt;'Member Info'!$AG$11,'Member Info'!$AH$12,IF('Member Info'!H108&gt;'Member Info'!$AG$10,'Member Info'!$AH$11,IF('Member Info'!H108&gt;'Member Info'!$AG$9,'Member Info'!$AH$10,IF('Member Info'!H108&gt;'Member Info'!$AG$8,'Member Info'!$AH$9,'Member Info'!$AH$8))))))))))))</f>
        <v/>
      </c>
      <c r="L108" s="352"/>
      <c r="M108" s="79"/>
      <c r="N108" s="277"/>
      <c r="O108" s="278"/>
      <c r="P108" s="328" t="str">
        <f t="shared" si="30"/>
        <v/>
      </c>
      <c r="Q108" s="143">
        <f t="shared" si="20"/>
        <v>0</v>
      </c>
      <c r="R108" s="143"/>
      <c r="T108" s="126">
        <f t="shared" si="21"/>
        <v>0</v>
      </c>
      <c r="V108" s="126" t="str">
        <f t="shared" si="23"/>
        <v/>
      </c>
      <c r="W108" s="126" t="str">
        <f t="shared" si="24"/>
        <v/>
      </c>
      <c r="X108" s="126" t="str">
        <f t="shared" si="25"/>
        <v/>
      </c>
      <c r="Y108" s="126" t="str">
        <f t="shared" si="26"/>
        <v/>
      </c>
      <c r="Z108" s="126" t="str">
        <f t="shared" si="27"/>
        <v/>
      </c>
      <c r="AA108" s="126" t="str">
        <f t="shared" si="28"/>
        <v/>
      </c>
      <c r="AB108" s="126">
        <f t="shared" si="29"/>
        <v>1</v>
      </c>
      <c r="AC108" s="126">
        <f t="shared" si="31"/>
        <v>1</v>
      </c>
    </row>
    <row r="109" spans="1:29" x14ac:dyDescent="0.25">
      <c r="A109" s="25">
        <v>81</v>
      </c>
      <c r="B109" s="266"/>
      <c r="C109" s="266"/>
      <c r="D109" s="35"/>
      <c r="E109" s="45"/>
      <c r="F109" s="92"/>
      <c r="G109" s="366" t="str">
        <f t="shared" si="22"/>
        <v/>
      </c>
      <c r="H109" s="43"/>
      <c r="I109" s="34"/>
      <c r="J109" s="276"/>
      <c r="K109" s="351" t="str">
        <f>IF(B109=0,"",
IF('Member Info'!$AM$19&lt;=$S$1,
IF('Member Info'!H109&gt;'Member Info'!$AJ$12,'Member Info'!$AK$13,IF('Member Info'!H109&gt;'Member Info'!$AJ$11,'Member Info'!$AK$12,IF('Member Info'!H109&gt;'Member Info'!$AJ$10,'Member Info'!$AK$11,IF('Member Info'!H109&gt;'Member Info'!$AJ$9,'Member Info'!$AK$10,IF('Member Info'!H109&gt;'Member Info'!$AJ$8,'Member Info'!$AK$9,'Member Info'!$AK$8))))),
IF('Member Info'!H109&gt;'Member Info'!$AG$17,'Member Info'!$AH$18,IF('Member Info'!H109&gt;'Member Info'!$AG$16,'Member Info'!$AH$17,IF('Member Info'!H109&gt;'Member Info'!$AG$15,'Member Info'!$AH$16,IF('Member Info'!H109&gt;'Member Info'!$AG$14,'Member Info'!$AH$15,IF('Member Info'!H109&gt;'Member Info'!$AG$13,'Member Info'!$AH$14,IF('Member Info'!H109&gt;'Member Info'!$AG$12,'Member Info'!$AH$13,IF('Member Info'!H109&gt;'Member Info'!$AG$11,'Member Info'!$AH$12,IF('Member Info'!H109&gt;'Member Info'!$AG$10,'Member Info'!$AH$11,IF('Member Info'!H109&gt;'Member Info'!$AG$9,'Member Info'!$AH$10,IF('Member Info'!H109&gt;'Member Info'!$AG$8,'Member Info'!$AH$9,'Member Info'!$AH$8))))))))))))</f>
        <v/>
      </c>
      <c r="L109" s="352"/>
      <c r="M109" s="79"/>
      <c r="N109" s="277"/>
      <c r="O109" s="278"/>
      <c r="P109" s="328" t="str">
        <f t="shared" si="30"/>
        <v/>
      </c>
      <c r="Q109" s="143">
        <f t="shared" si="20"/>
        <v>0</v>
      </c>
      <c r="R109" s="143"/>
      <c r="T109" s="126">
        <f t="shared" si="21"/>
        <v>0</v>
      </c>
      <c r="V109" s="126" t="str">
        <f t="shared" si="23"/>
        <v/>
      </c>
      <c r="W109" s="126" t="str">
        <f t="shared" si="24"/>
        <v/>
      </c>
      <c r="X109" s="126" t="str">
        <f t="shared" si="25"/>
        <v/>
      </c>
      <c r="Y109" s="126" t="str">
        <f t="shared" si="26"/>
        <v/>
      </c>
      <c r="Z109" s="126" t="str">
        <f t="shared" si="27"/>
        <v/>
      </c>
      <c r="AA109" s="126" t="str">
        <f t="shared" si="28"/>
        <v/>
      </c>
      <c r="AB109" s="126">
        <f t="shared" si="29"/>
        <v>1</v>
      </c>
      <c r="AC109" s="126">
        <f t="shared" si="31"/>
        <v>1</v>
      </c>
    </row>
    <row r="110" spans="1:29" x14ac:dyDescent="0.25">
      <c r="A110" s="25">
        <v>82</v>
      </c>
      <c r="B110" s="266"/>
      <c r="C110" s="266"/>
      <c r="D110" s="35"/>
      <c r="E110" s="45"/>
      <c r="F110" s="92"/>
      <c r="G110" s="366" t="str">
        <f t="shared" si="22"/>
        <v/>
      </c>
      <c r="H110" s="43"/>
      <c r="I110" s="34"/>
      <c r="J110" s="276"/>
      <c r="K110" s="351" t="str">
        <f>IF(B110=0,"",
IF('Member Info'!$AM$19&lt;=$S$1,
IF('Member Info'!H110&gt;'Member Info'!$AJ$12,'Member Info'!$AK$13,IF('Member Info'!H110&gt;'Member Info'!$AJ$11,'Member Info'!$AK$12,IF('Member Info'!H110&gt;'Member Info'!$AJ$10,'Member Info'!$AK$11,IF('Member Info'!H110&gt;'Member Info'!$AJ$9,'Member Info'!$AK$10,IF('Member Info'!H110&gt;'Member Info'!$AJ$8,'Member Info'!$AK$9,'Member Info'!$AK$8))))),
IF('Member Info'!H110&gt;'Member Info'!$AG$17,'Member Info'!$AH$18,IF('Member Info'!H110&gt;'Member Info'!$AG$16,'Member Info'!$AH$17,IF('Member Info'!H110&gt;'Member Info'!$AG$15,'Member Info'!$AH$16,IF('Member Info'!H110&gt;'Member Info'!$AG$14,'Member Info'!$AH$15,IF('Member Info'!H110&gt;'Member Info'!$AG$13,'Member Info'!$AH$14,IF('Member Info'!H110&gt;'Member Info'!$AG$12,'Member Info'!$AH$13,IF('Member Info'!H110&gt;'Member Info'!$AG$11,'Member Info'!$AH$12,IF('Member Info'!H110&gt;'Member Info'!$AG$10,'Member Info'!$AH$11,IF('Member Info'!H110&gt;'Member Info'!$AG$9,'Member Info'!$AH$10,IF('Member Info'!H110&gt;'Member Info'!$AG$8,'Member Info'!$AH$9,'Member Info'!$AH$8))))))))))))</f>
        <v/>
      </c>
      <c r="L110" s="352"/>
      <c r="M110" s="79"/>
      <c r="N110" s="277"/>
      <c r="O110" s="278"/>
      <c r="P110" s="328" t="str">
        <f t="shared" si="30"/>
        <v/>
      </c>
      <c r="Q110" s="143">
        <f t="shared" si="20"/>
        <v>0</v>
      </c>
      <c r="R110" s="143"/>
      <c r="T110" s="126">
        <f t="shared" si="21"/>
        <v>0</v>
      </c>
      <c r="V110" s="126" t="str">
        <f t="shared" si="23"/>
        <v/>
      </c>
      <c r="W110" s="126" t="str">
        <f t="shared" si="24"/>
        <v/>
      </c>
      <c r="X110" s="126" t="str">
        <f t="shared" si="25"/>
        <v/>
      </c>
      <c r="Y110" s="126" t="str">
        <f t="shared" si="26"/>
        <v/>
      </c>
      <c r="Z110" s="126" t="str">
        <f t="shared" si="27"/>
        <v/>
      </c>
      <c r="AA110" s="126" t="str">
        <f t="shared" si="28"/>
        <v/>
      </c>
      <c r="AB110" s="126">
        <f t="shared" si="29"/>
        <v>1</v>
      </c>
      <c r="AC110" s="126">
        <f t="shared" si="31"/>
        <v>1</v>
      </c>
    </row>
    <row r="111" spans="1:29" x14ac:dyDescent="0.25">
      <c r="A111" s="25">
        <v>83</v>
      </c>
      <c r="B111" s="266"/>
      <c r="C111" s="266"/>
      <c r="D111" s="35"/>
      <c r="E111" s="45"/>
      <c r="F111" s="92"/>
      <c r="G111" s="366" t="str">
        <f t="shared" si="22"/>
        <v/>
      </c>
      <c r="H111" s="43"/>
      <c r="I111" s="34"/>
      <c r="J111" s="276"/>
      <c r="K111" s="351" t="str">
        <f>IF(B111=0,"",
IF('Member Info'!$AM$19&lt;=$S$1,
IF('Member Info'!H111&gt;'Member Info'!$AJ$12,'Member Info'!$AK$13,IF('Member Info'!H111&gt;'Member Info'!$AJ$11,'Member Info'!$AK$12,IF('Member Info'!H111&gt;'Member Info'!$AJ$10,'Member Info'!$AK$11,IF('Member Info'!H111&gt;'Member Info'!$AJ$9,'Member Info'!$AK$10,IF('Member Info'!H111&gt;'Member Info'!$AJ$8,'Member Info'!$AK$9,'Member Info'!$AK$8))))),
IF('Member Info'!H111&gt;'Member Info'!$AG$17,'Member Info'!$AH$18,IF('Member Info'!H111&gt;'Member Info'!$AG$16,'Member Info'!$AH$17,IF('Member Info'!H111&gt;'Member Info'!$AG$15,'Member Info'!$AH$16,IF('Member Info'!H111&gt;'Member Info'!$AG$14,'Member Info'!$AH$15,IF('Member Info'!H111&gt;'Member Info'!$AG$13,'Member Info'!$AH$14,IF('Member Info'!H111&gt;'Member Info'!$AG$12,'Member Info'!$AH$13,IF('Member Info'!H111&gt;'Member Info'!$AG$11,'Member Info'!$AH$12,IF('Member Info'!H111&gt;'Member Info'!$AG$10,'Member Info'!$AH$11,IF('Member Info'!H111&gt;'Member Info'!$AG$9,'Member Info'!$AH$10,IF('Member Info'!H111&gt;'Member Info'!$AG$8,'Member Info'!$AH$9,'Member Info'!$AH$8))))))))))))</f>
        <v/>
      </c>
      <c r="L111" s="352"/>
      <c r="M111" s="79"/>
      <c r="N111" s="277"/>
      <c r="O111" s="278"/>
      <c r="P111" s="328" t="str">
        <f t="shared" si="30"/>
        <v/>
      </c>
      <c r="Q111" s="143">
        <f t="shared" si="20"/>
        <v>0</v>
      </c>
      <c r="R111" s="143"/>
      <c r="T111" s="126">
        <f t="shared" si="21"/>
        <v>0</v>
      </c>
      <c r="V111" s="126" t="str">
        <f t="shared" si="23"/>
        <v/>
      </c>
      <c r="W111" s="126" t="str">
        <f t="shared" si="24"/>
        <v/>
      </c>
      <c r="X111" s="126" t="str">
        <f t="shared" si="25"/>
        <v/>
      </c>
      <c r="Y111" s="126" t="str">
        <f t="shared" si="26"/>
        <v/>
      </c>
      <c r="Z111" s="126" t="str">
        <f t="shared" si="27"/>
        <v/>
      </c>
      <c r="AA111" s="126" t="str">
        <f t="shared" si="28"/>
        <v/>
      </c>
      <c r="AB111" s="126">
        <f t="shared" si="29"/>
        <v>1</v>
      </c>
      <c r="AC111" s="126">
        <f t="shared" si="31"/>
        <v>1</v>
      </c>
    </row>
    <row r="112" spans="1:29" x14ac:dyDescent="0.25">
      <c r="A112" s="25">
        <v>84</v>
      </c>
      <c r="B112" s="266"/>
      <c r="C112" s="266"/>
      <c r="D112" s="35"/>
      <c r="E112" s="45"/>
      <c r="F112" s="92"/>
      <c r="G112" s="366" t="str">
        <f t="shared" si="22"/>
        <v/>
      </c>
      <c r="H112" s="43"/>
      <c r="I112" s="34"/>
      <c r="J112" s="276"/>
      <c r="K112" s="351" t="str">
        <f>IF(B112=0,"",
IF('Member Info'!$AM$19&lt;=$S$1,
IF('Member Info'!H112&gt;'Member Info'!$AJ$12,'Member Info'!$AK$13,IF('Member Info'!H112&gt;'Member Info'!$AJ$11,'Member Info'!$AK$12,IF('Member Info'!H112&gt;'Member Info'!$AJ$10,'Member Info'!$AK$11,IF('Member Info'!H112&gt;'Member Info'!$AJ$9,'Member Info'!$AK$10,IF('Member Info'!H112&gt;'Member Info'!$AJ$8,'Member Info'!$AK$9,'Member Info'!$AK$8))))),
IF('Member Info'!H112&gt;'Member Info'!$AG$17,'Member Info'!$AH$18,IF('Member Info'!H112&gt;'Member Info'!$AG$16,'Member Info'!$AH$17,IF('Member Info'!H112&gt;'Member Info'!$AG$15,'Member Info'!$AH$16,IF('Member Info'!H112&gt;'Member Info'!$AG$14,'Member Info'!$AH$15,IF('Member Info'!H112&gt;'Member Info'!$AG$13,'Member Info'!$AH$14,IF('Member Info'!H112&gt;'Member Info'!$AG$12,'Member Info'!$AH$13,IF('Member Info'!H112&gt;'Member Info'!$AG$11,'Member Info'!$AH$12,IF('Member Info'!H112&gt;'Member Info'!$AG$10,'Member Info'!$AH$11,IF('Member Info'!H112&gt;'Member Info'!$AG$9,'Member Info'!$AH$10,IF('Member Info'!H112&gt;'Member Info'!$AG$8,'Member Info'!$AH$9,'Member Info'!$AH$8))))))))))))</f>
        <v/>
      </c>
      <c r="L112" s="352"/>
      <c r="M112" s="79"/>
      <c r="N112" s="277"/>
      <c r="O112" s="278"/>
      <c r="P112" s="328" t="str">
        <f t="shared" si="30"/>
        <v/>
      </c>
      <c r="Q112" s="143">
        <f t="shared" si="20"/>
        <v>0</v>
      </c>
      <c r="R112" s="143"/>
      <c r="T112" s="126">
        <f t="shared" si="21"/>
        <v>0</v>
      </c>
      <c r="V112" s="126" t="str">
        <f t="shared" si="23"/>
        <v/>
      </c>
      <c r="W112" s="126" t="str">
        <f t="shared" si="24"/>
        <v/>
      </c>
      <c r="X112" s="126" t="str">
        <f t="shared" si="25"/>
        <v/>
      </c>
      <c r="Y112" s="126" t="str">
        <f t="shared" si="26"/>
        <v/>
      </c>
      <c r="Z112" s="126" t="str">
        <f t="shared" si="27"/>
        <v/>
      </c>
      <c r="AA112" s="126" t="str">
        <f t="shared" si="28"/>
        <v/>
      </c>
      <c r="AB112" s="126">
        <f t="shared" si="29"/>
        <v>1</v>
      </c>
      <c r="AC112" s="126">
        <f t="shared" si="31"/>
        <v>1</v>
      </c>
    </row>
    <row r="113" spans="1:29" x14ac:dyDescent="0.25">
      <c r="A113" s="25">
        <v>85</v>
      </c>
      <c r="B113" s="266"/>
      <c r="C113" s="266"/>
      <c r="D113" s="35"/>
      <c r="E113" s="45"/>
      <c r="F113" s="92"/>
      <c r="G113" s="366" t="str">
        <f t="shared" si="22"/>
        <v/>
      </c>
      <c r="H113" s="43"/>
      <c r="I113" s="34"/>
      <c r="J113" s="276"/>
      <c r="K113" s="351" t="str">
        <f>IF(B113=0,"",
IF('Member Info'!$AM$19&lt;=$S$1,
IF('Member Info'!H113&gt;'Member Info'!$AJ$12,'Member Info'!$AK$13,IF('Member Info'!H113&gt;'Member Info'!$AJ$11,'Member Info'!$AK$12,IF('Member Info'!H113&gt;'Member Info'!$AJ$10,'Member Info'!$AK$11,IF('Member Info'!H113&gt;'Member Info'!$AJ$9,'Member Info'!$AK$10,IF('Member Info'!H113&gt;'Member Info'!$AJ$8,'Member Info'!$AK$9,'Member Info'!$AK$8))))),
IF('Member Info'!H113&gt;'Member Info'!$AG$17,'Member Info'!$AH$18,IF('Member Info'!H113&gt;'Member Info'!$AG$16,'Member Info'!$AH$17,IF('Member Info'!H113&gt;'Member Info'!$AG$15,'Member Info'!$AH$16,IF('Member Info'!H113&gt;'Member Info'!$AG$14,'Member Info'!$AH$15,IF('Member Info'!H113&gt;'Member Info'!$AG$13,'Member Info'!$AH$14,IF('Member Info'!H113&gt;'Member Info'!$AG$12,'Member Info'!$AH$13,IF('Member Info'!H113&gt;'Member Info'!$AG$11,'Member Info'!$AH$12,IF('Member Info'!H113&gt;'Member Info'!$AG$10,'Member Info'!$AH$11,IF('Member Info'!H113&gt;'Member Info'!$AG$9,'Member Info'!$AH$10,IF('Member Info'!H113&gt;'Member Info'!$AG$8,'Member Info'!$AH$9,'Member Info'!$AH$8))))))))))))</f>
        <v/>
      </c>
      <c r="L113" s="352"/>
      <c r="M113" s="79"/>
      <c r="N113" s="277"/>
      <c r="O113" s="278"/>
      <c r="P113" s="328" t="str">
        <f t="shared" si="30"/>
        <v/>
      </c>
      <c r="Q113" s="143">
        <f t="shared" si="20"/>
        <v>0</v>
      </c>
      <c r="R113" s="143"/>
      <c r="T113" s="126">
        <f t="shared" si="21"/>
        <v>0</v>
      </c>
      <c r="V113" s="126" t="str">
        <f t="shared" si="23"/>
        <v/>
      </c>
      <c r="W113" s="126" t="str">
        <f t="shared" si="24"/>
        <v/>
      </c>
      <c r="X113" s="126" t="str">
        <f t="shared" si="25"/>
        <v/>
      </c>
      <c r="Y113" s="126" t="str">
        <f t="shared" si="26"/>
        <v/>
      </c>
      <c r="Z113" s="126" t="str">
        <f t="shared" si="27"/>
        <v/>
      </c>
      <c r="AA113" s="126" t="str">
        <f t="shared" si="28"/>
        <v/>
      </c>
      <c r="AB113" s="126">
        <f t="shared" si="29"/>
        <v>1</v>
      </c>
      <c r="AC113" s="126">
        <f t="shared" si="31"/>
        <v>1</v>
      </c>
    </row>
    <row r="114" spans="1:29" x14ac:dyDescent="0.25">
      <c r="A114" s="25">
        <v>86</v>
      </c>
      <c r="B114" s="266"/>
      <c r="C114" s="266"/>
      <c r="D114" s="35"/>
      <c r="E114" s="45"/>
      <c r="F114" s="92"/>
      <c r="G114" s="366" t="str">
        <f t="shared" si="22"/>
        <v/>
      </c>
      <c r="H114" s="43"/>
      <c r="I114" s="34"/>
      <c r="J114" s="276"/>
      <c r="K114" s="351" t="str">
        <f>IF(B114=0,"",
IF('Member Info'!$AM$19&lt;=$S$1,
IF('Member Info'!H114&gt;'Member Info'!$AJ$12,'Member Info'!$AK$13,IF('Member Info'!H114&gt;'Member Info'!$AJ$11,'Member Info'!$AK$12,IF('Member Info'!H114&gt;'Member Info'!$AJ$10,'Member Info'!$AK$11,IF('Member Info'!H114&gt;'Member Info'!$AJ$9,'Member Info'!$AK$10,IF('Member Info'!H114&gt;'Member Info'!$AJ$8,'Member Info'!$AK$9,'Member Info'!$AK$8))))),
IF('Member Info'!H114&gt;'Member Info'!$AG$17,'Member Info'!$AH$18,IF('Member Info'!H114&gt;'Member Info'!$AG$16,'Member Info'!$AH$17,IF('Member Info'!H114&gt;'Member Info'!$AG$15,'Member Info'!$AH$16,IF('Member Info'!H114&gt;'Member Info'!$AG$14,'Member Info'!$AH$15,IF('Member Info'!H114&gt;'Member Info'!$AG$13,'Member Info'!$AH$14,IF('Member Info'!H114&gt;'Member Info'!$AG$12,'Member Info'!$AH$13,IF('Member Info'!H114&gt;'Member Info'!$AG$11,'Member Info'!$AH$12,IF('Member Info'!H114&gt;'Member Info'!$AG$10,'Member Info'!$AH$11,IF('Member Info'!H114&gt;'Member Info'!$AG$9,'Member Info'!$AH$10,IF('Member Info'!H114&gt;'Member Info'!$AG$8,'Member Info'!$AH$9,'Member Info'!$AH$8))))))))))))</f>
        <v/>
      </c>
      <c r="L114" s="352"/>
      <c r="M114" s="79"/>
      <c r="N114" s="277"/>
      <c r="O114" s="278"/>
      <c r="P114" s="328" t="str">
        <f t="shared" si="30"/>
        <v/>
      </c>
      <c r="Q114" s="143">
        <f t="shared" si="20"/>
        <v>0</v>
      </c>
      <c r="R114" s="143"/>
      <c r="T114" s="126">
        <f t="shared" si="21"/>
        <v>0</v>
      </c>
      <c r="V114" s="126" t="str">
        <f t="shared" si="23"/>
        <v/>
      </c>
      <c r="W114" s="126" t="str">
        <f t="shared" si="24"/>
        <v/>
      </c>
      <c r="X114" s="126" t="str">
        <f t="shared" si="25"/>
        <v/>
      </c>
      <c r="Y114" s="126" t="str">
        <f t="shared" si="26"/>
        <v/>
      </c>
      <c r="Z114" s="126" t="str">
        <f t="shared" si="27"/>
        <v/>
      </c>
      <c r="AA114" s="126" t="str">
        <f t="shared" si="28"/>
        <v/>
      </c>
      <c r="AB114" s="126">
        <f t="shared" si="29"/>
        <v>1</v>
      </c>
      <c r="AC114" s="126">
        <f t="shared" si="31"/>
        <v>1</v>
      </c>
    </row>
    <row r="115" spans="1:29" x14ac:dyDescent="0.25">
      <c r="A115" s="25">
        <v>87</v>
      </c>
      <c r="B115" s="266"/>
      <c r="C115" s="266"/>
      <c r="D115" s="35"/>
      <c r="E115" s="45"/>
      <c r="F115" s="92"/>
      <c r="G115" s="366" t="str">
        <f t="shared" si="22"/>
        <v/>
      </c>
      <c r="H115" s="43"/>
      <c r="I115" s="34"/>
      <c r="J115" s="276"/>
      <c r="K115" s="351" t="str">
        <f>IF(B115=0,"",
IF('Member Info'!$AM$19&lt;=$S$1,
IF('Member Info'!H115&gt;'Member Info'!$AJ$12,'Member Info'!$AK$13,IF('Member Info'!H115&gt;'Member Info'!$AJ$11,'Member Info'!$AK$12,IF('Member Info'!H115&gt;'Member Info'!$AJ$10,'Member Info'!$AK$11,IF('Member Info'!H115&gt;'Member Info'!$AJ$9,'Member Info'!$AK$10,IF('Member Info'!H115&gt;'Member Info'!$AJ$8,'Member Info'!$AK$9,'Member Info'!$AK$8))))),
IF('Member Info'!H115&gt;'Member Info'!$AG$17,'Member Info'!$AH$18,IF('Member Info'!H115&gt;'Member Info'!$AG$16,'Member Info'!$AH$17,IF('Member Info'!H115&gt;'Member Info'!$AG$15,'Member Info'!$AH$16,IF('Member Info'!H115&gt;'Member Info'!$AG$14,'Member Info'!$AH$15,IF('Member Info'!H115&gt;'Member Info'!$AG$13,'Member Info'!$AH$14,IF('Member Info'!H115&gt;'Member Info'!$AG$12,'Member Info'!$AH$13,IF('Member Info'!H115&gt;'Member Info'!$AG$11,'Member Info'!$AH$12,IF('Member Info'!H115&gt;'Member Info'!$AG$10,'Member Info'!$AH$11,IF('Member Info'!H115&gt;'Member Info'!$AG$9,'Member Info'!$AH$10,IF('Member Info'!H115&gt;'Member Info'!$AG$8,'Member Info'!$AH$9,'Member Info'!$AH$8))))))))))))</f>
        <v/>
      </c>
      <c r="L115" s="352"/>
      <c r="M115" s="79"/>
      <c r="N115" s="277"/>
      <c r="O115" s="278"/>
      <c r="P115" s="328" t="str">
        <f t="shared" si="30"/>
        <v/>
      </c>
      <c r="Q115" s="143">
        <f t="shared" si="20"/>
        <v>0</v>
      </c>
      <c r="R115" s="143"/>
      <c r="T115" s="126">
        <f t="shared" si="21"/>
        <v>0</v>
      </c>
      <c r="V115" s="126" t="str">
        <f t="shared" si="23"/>
        <v/>
      </c>
      <c r="W115" s="126" t="str">
        <f t="shared" si="24"/>
        <v/>
      </c>
      <c r="X115" s="126" t="str">
        <f t="shared" si="25"/>
        <v/>
      </c>
      <c r="Y115" s="126" t="str">
        <f t="shared" si="26"/>
        <v/>
      </c>
      <c r="Z115" s="126" t="str">
        <f t="shared" si="27"/>
        <v/>
      </c>
      <c r="AA115" s="126" t="str">
        <f t="shared" si="28"/>
        <v/>
      </c>
      <c r="AB115" s="126">
        <f t="shared" si="29"/>
        <v>1</v>
      </c>
      <c r="AC115" s="126">
        <f t="shared" si="31"/>
        <v>1</v>
      </c>
    </row>
    <row r="116" spans="1:29" x14ac:dyDescent="0.25">
      <c r="A116" s="25">
        <v>88</v>
      </c>
      <c r="B116" s="266"/>
      <c r="C116" s="266"/>
      <c r="D116" s="35"/>
      <c r="E116" s="45"/>
      <c r="F116" s="92"/>
      <c r="G116" s="366" t="str">
        <f t="shared" si="22"/>
        <v/>
      </c>
      <c r="H116" s="43"/>
      <c r="I116" s="34"/>
      <c r="J116" s="276"/>
      <c r="K116" s="351" t="str">
        <f>IF(B116=0,"",
IF('Member Info'!$AM$19&lt;=$S$1,
IF('Member Info'!H116&gt;'Member Info'!$AJ$12,'Member Info'!$AK$13,IF('Member Info'!H116&gt;'Member Info'!$AJ$11,'Member Info'!$AK$12,IF('Member Info'!H116&gt;'Member Info'!$AJ$10,'Member Info'!$AK$11,IF('Member Info'!H116&gt;'Member Info'!$AJ$9,'Member Info'!$AK$10,IF('Member Info'!H116&gt;'Member Info'!$AJ$8,'Member Info'!$AK$9,'Member Info'!$AK$8))))),
IF('Member Info'!H116&gt;'Member Info'!$AG$17,'Member Info'!$AH$18,IF('Member Info'!H116&gt;'Member Info'!$AG$16,'Member Info'!$AH$17,IF('Member Info'!H116&gt;'Member Info'!$AG$15,'Member Info'!$AH$16,IF('Member Info'!H116&gt;'Member Info'!$AG$14,'Member Info'!$AH$15,IF('Member Info'!H116&gt;'Member Info'!$AG$13,'Member Info'!$AH$14,IF('Member Info'!H116&gt;'Member Info'!$AG$12,'Member Info'!$AH$13,IF('Member Info'!H116&gt;'Member Info'!$AG$11,'Member Info'!$AH$12,IF('Member Info'!H116&gt;'Member Info'!$AG$10,'Member Info'!$AH$11,IF('Member Info'!H116&gt;'Member Info'!$AG$9,'Member Info'!$AH$10,IF('Member Info'!H116&gt;'Member Info'!$AG$8,'Member Info'!$AH$9,'Member Info'!$AH$8))))))))))))</f>
        <v/>
      </c>
      <c r="L116" s="352"/>
      <c r="M116" s="79"/>
      <c r="N116" s="277"/>
      <c r="O116" s="278"/>
      <c r="P116" s="328" t="str">
        <f t="shared" si="30"/>
        <v/>
      </c>
      <c r="Q116" s="143">
        <f t="shared" si="20"/>
        <v>0</v>
      </c>
      <c r="R116" s="143"/>
      <c r="T116" s="126">
        <f t="shared" si="21"/>
        <v>0</v>
      </c>
      <c r="V116" s="126" t="str">
        <f t="shared" si="23"/>
        <v/>
      </c>
      <c r="W116" s="126" t="str">
        <f t="shared" si="24"/>
        <v/>
      </c>
      <c r="X116" s="126" t="str">
        <f t="shared" si="25"/>
        <v/>
      </c>
      <c r="Y116" s="126" t="str">
        <f t="shared" si="26"/>
        <v/>
      </c>
      <c r="Z116" s="126" t="str">
        <f t="shared" si="27"/>
        <v/>
      </c>
      <c r="AA116" s="126" t="str">
        <f t="shared" si="28"/>
        <v/>
      </c>
      <c r="AB116" s="126">
        <f t="shared" si="29"/>
        <v>1</v>
      </c>
      <c r="AC116" s="126">
        <f t="shared" si="31"/>
        <v>1</v>
      </c>
    </row>
    <row r="117" spans="1:29" x14ac:dyDescent="0.25">
      <c r="A117" s="25">
        <v>89</v>
      </c>
      <c r="B117" s="266"/>
      <c r="C117" s="266"/>
      <c r="D117" s="35"/>
      <c r="E117" s="45"/>
      <c r="F117" s="92"/>
      <c r="G117" s="366" t="str">
        <f t="shared" si="22"/>
        <v/>
      </c>
      <c r="H117" s="43"/>
      <c r="I117" s="34"/>
      <c r="J117" s="276"/>
      <c r="K117" s="351" t="str">
        <f>IF(B117=0,"",
IF('Member Info'!$AM$19&lt;=$S$1,
IF('Member Info'!H117&gt;'Member Info'!$AJ$12,'Member Info'!$AK$13,IF('Member Info'!H117&gt;'Member Info'!$AJ$11,'Member Info'!$AK$12,IF('Member Info'!H117&gt;'Member Info'!$AJ$10,'Member Info'!$AK$11,IF('Member Info'!H117&gt;'Member Info'!$AJ$9,'Member Info'!$AK$10,IF('Member Info'!H117&gt;'Member Info'!$AJ$8,'Member Info'!$AK$9,'Member Info'!$AK$8))))),
IF('Member Info'!H117&gt;'Member Info'!$AG$17,'Member Info'!$AH$18,IF('Member Info'!H117&gt;'Member Info'!$AG$16,'Member Info'!$AH$17,IF('Member Info'!H117&gt;'Member Info'!$AG$15,'Member Info'!$AH$16,IF('Member Info'!H117&gt;'Member Info'!$AG$14,'Member Info'!$AH$15,IF('Member Info'!H117&gt;'Member Info'!$AG$13,'Member Info'!$AH$14,IF('Member Info'!H117&gt;'Member Info'!$AG$12,'Member Info'!$AH$13,IF('Member Info'!H117&gt;'Member Info'!$AG$11,'Member Info'!$AH$12,IF('Member Info'!H117&gt;'Member Info'!$AG$10,'Member Info'!$AH$11,IF('Member Info'!H117&gt;'Member Info'!$AG$9,'Member Info'!$AH$10,IF('Member Info'!H117&gt;'Member Info'!$AG$8,'Member Info'!$AH$9,'Member Info'!$AH$8))))))))))))</f>
        <v/>
      </c>
      <c r="L117" s="352"/>
      <c r="M117" s="79"/>
      <c r="N117" s="277"/>
      <c r="O117" s="278"/>
      <c r="P117" s="328" t="str">
        <f t="shared" si="30"/>
        <v/>
      </c>
      <c r="Q117" s="143">
        <f t="shared" si="20"/>
        <v>0</v>
      </c>
      <c r="R117" s="143"/>
      <c r="T117" s="126">
        <f t="shared" si="21"/>
        <v>0</v>
      </c>
      <c r="V117" s="126" t="str">
        <f t="shared" si="23"/>
        <v/>
      </c>
      <c r="W117" s="126" t="str">
        <f t="shared" si="24"/>
        <v/>
      </c>
      <c r="X117" s="126" t="str">
        <f t="shared" si="25"/>
        <v/>
      </c>
      <c r="Y117" s="126" t="str">
        <f t="shared" si="26"/>
        <v/>
      </c>
      <c r="Z117" s="126" t="str">
        <f t="shared" si="27"/>
        <v/>
      </c>
      <c r="AA117" s="126" t="str">
        <f t="shared" si="28"/>
        <v/>
      </c>
      <c r="AB117" s="126">
        <f t="shared" si="29"/>
        <v>1</v>
      </c>
      <c r="AC117" s="126">
        <f t="shared" si="31"/>
        <v>1</v>
      </c>
    </row>
    <row r="118" spans="1:29" x14ac:dyDescent="0.25">
      <c r="A118" s="25">
        <v>90</v>
      </c>
      <c r="B118" s="266"/>
      <c r="C118" s="266"/>
      <c r="D118" s="35"/>
      <c r="E118" s="45"/>
      <c r="F118" s="92"/>
      <c r="G118" s="366" t="str">
        <f t="shared" si="22"/>
        <v/>
      </c>
      <c r="H118" s="43"/>
      <c r="I118" s="34"/>
      <c r="J118" s="276"/>
      <c r="K118" s="351" t="str">
        <f>IF(B118=0,"",
IF('Member Info'!$AM$19&lt;=$S$1,
IF('Member Info'!H118&gt;'Member Info'!$AJ$12,'Member Info'!$AK$13,IF('Member Info'!H118&gt;'Member Info'!$AJ$11,'Member Info'!$AK$12,IF('Member Info'!H118&gt;'Member Info'!$AJ$10,'Member Info'!$AK$11,IF('Member Info'!H118&gt;'Member Info'!$AJ$9,'Member Info'!$AK$10,IF('Member Info'!H118&gt;'Member Info'!$AJ$8,'Member Info'!$AK$9,'Member Info'!$AK$8))))),
IF('Member Info'!H118&gt;'Member Info'!$AG$17,'Member Info'!$AH$18,IF('Member Info'!H118&gt;'Member Info'!$AG$16,'Member Info'!$AH$17,IF('Member Info'!H118&gt;'Member Info'!$AG$15,'Member Info'!$AH$16,IF('Member Info'!H118&gt;'Member Info'!$AG$14,'Member Info'!$AH$15,IF('Member Info'!H118&gt;'Member Info'!$AG$13,'Member Info'!$AH$14,IF('Member Info'!H118&gt;'Member Info'!$AG$12,'Member Info'!$AH$13,IF('Member Info'!H118&gt;'Member Info'!$AG$11,'Member Info'!$AH$12,IF('Member Info'!H118&gt;'Member Info'!$AG$10,'Member Info'!$AH$11,IF('Member Info'!H118&gt;'Member Info'!$AG$9,'Member Info'!$AH$10,IF('Member Info'!H118&gt;'Member Info'!$AG$8,'Member Info'!$AH$9,'Member Info'!$AH$8))))))))))))</f>
        <v/>
      </c>
      <c r="L118" s="352"/>
      <c r="M118" s="79"/>
      <c r="N118" s="277"/>
      <c r="O118" s="278"/>
      <c r="P118" s="328" t="str">
        <f t="shared" si="30"/>
        <v/>
      </c>
      <c r="Q118" s="143">
        <f t="shared" si="20"/>
        <v>0</v>
      </c>
      <c r="R118" s="143"/>
      <c r="T118" s="126">
        <f t="shared" si="21"/>
        <v>0</v>
      </c>
      <c r="V118" s="126" t="str">
        <f t="shared" si="23"/>
        <v/>
      </c>
      <c r="W118" s="126" t="str">
        <f t="shared" si="24"/>
        <v/>
      </c>
      <c r="X118" s="126" t="str">
        <f t="shared" si="25"/>
        <v/>
      </c>
      <c r="Y118" s="126" t="str">
        <f t="shared" si="26"/>
        <v/>
      </c>
      <c r="Z118" s="126" t="str">
        <f t="shared" si="27"/>
        <v/>
      </c>
      <c r="AA118" s="126" t="str">
        <f t="shared" si="28"/>
        <v/>
      </c>
      <c r="AB118" s="126">
        <f t="shared" si="29"/>
        <v>1</v>
      </c>
      <c r="AC118" s="126">
        <f t="shared" si="31"/>
        <v>1</v>
      </c>
    </row>
    <row r="119" spans="1:29" x14ac:dyDescent="0.25">
      <c r="A119" s="25">
        <v>91</v>
      </c>
      <c r="B119" s="266"/>
      <c r="C119" s="266"/>
      <c r="D119" s="35"/>
      <c r="E119" s="45"/>
      <c r="F119" s="92"/>
      <c r="G119" s="366" t="str">
        <f t="shared" si="22"/>
        <v/>
      </c>
      <c r="H119" s="43"/>
      <c r="I119" s="34"/>
      <c r="J119" s="276"/>
      <c r="K119" s="351" t="str">
        <f>IF(B119=0,"",
IF('Member Info'!$AM$19&lt;=$S$1,
IF('Member Info'!H119&gt;'Member Info'!$AJ$12,'Member Info'!$AK$13,IF('Member Info'!H119&gt;'Member Info'!$AJ$11,'Member Info'!$AK$12,IF('Member Info'!H119&gt;'Member Info'!$AJ$10,'Member Info'!$AK$11,IF('Member Info'!H119&gt;'Member Info'!$AJ$9,'Member Info'!$AK$10,IF('Member Info'!H119&gt;'Member Info'!$AJ$8,'Member Info'!$AK$9,'Member Info'!$AK$8))))),
IF('Member Info'!H119&gt;'Member Info'!$AG$17,'Member Info'!$AH$18,IF('Member Info'!H119&gt;'Member Info'!$AG$16,'Member Info'!$AH$17,IF('Member Info'!H119&gt;'Member Info'!$AG$15,'Member Info'!$AH$16,IF('Member Info'!H119&gt;'Member Info'!$AG$14,'Member Info'!$AH$15,IF('Member Info'!H119&gt;'Member Info'!$AG$13,'Member Info'!$AH$14,IF('Member Info'!H119&gt;'Member Info'!$AG$12,'Member Info'!$AH$13,IF('Member Info'!H119&gt;'Member Info'!$AG$11,'Member Info'!$AH$12,IF('Member Info'!H119&gt;'Member Info'!$AG$10,'Member Info'!$AH$11,IF('Member Info'!H119&gt;'Member Info'!$AG$9,'Member Info'!$AH$10,IF('Member Info'!H119&gt;'Member Info'!$AG$8,'Member Info'!$AH$9,'Member Info'!$AH$8))))))))))))</f>
        <v/>
      </c>
      <c r="L119" s="352"/>
      <c r="M119" s="79"/>
      <c r="N119" s="277"/>
      <c r="O119" s="278"/>
      <c r="P119" s="328" t="str">
        <f t="shared" si="30"/>
        <v/>
      </c>
      <c r="Q119" s="143">
        <f t="shared" si="20"/>
        <v>0</v>
      </c>
      <c r="R119" s="143"/>
      <c r="T119" s="126">
        <f t="shared" si="21"/>
        <v>0</v>
      </c>
      <c r="V119" s="126" t="str">
        <f t="shared" si="23"/>
        <v/>
      </c>
      <c r="W119" s="126" t="str">
        <f t="shared" si="24"/>
        <v/>
      </c>
      <c r="X119" s="126" t="str">
        <f t="shared" si="25"/>
        <v/>
      </c>
      <c r="Y119" s="126" t="str">
        <f t="shared" si="26"/>
        <v/>
      </c>
      <c r="Z119" s="126" t="str">
        <f t="shared" si="27"/>
        <v/>
      </c>
      <c r="AA119" s="126" t="str">
        <f t="shared" si="28"/>
        <v/>
      </c>
      <c r="AB119" s="126">
        <f t="shared" si="29"/>
        <v>1</v>
      </c>
      <c r="AC119" s="126">
        <f t="shared" si="31"/>
        <v>1</v>
      </c>
    </row>
    <row r="120" spans="1:29" x14ac:dyDescent="0.25">
      <c r="A120" s="25">
        <v>92</v>
      </c>
      <c r="B120" s="266"/>
      <c r="C120" s="266"/>
      <c r="D120" s="35"/>
      <c r="E120" s="45"/>
      <c r="F120" s="92"/>
      <c r="G120" s="366" t="str">
        <f t="shared" si="22"/>
        <v/>
      </c>
      <c r="H120" s="43"/>
      <c r="I120" s="34"/>
      <c r="J120" s="276"/>
      <c r="K120" s="351" t="str">
        <f>IF(B120=0,"",
IF('Member Info'!$AM$19&lt;=$S$1,
IF('Member Info'!H120&gt;'Member Info'!$AJ$12,'Member Info'!$AK$13,IF('Member Info'!H120&gt;'Member Info'!$AJ$11,'Member Info'!$AK$12,IF('Member Info'!H120&gt;'Member Info'!$AJ$10,'Member Info'!$AK$11,IF('Member Info'!H120&gt;'Member Info'!$AJ$9,'Member Info'!$AK$10,IF('Member Info'!H120&gt;'Member Info'!$AJ$8,'Member Info'!$AK$9,'Member Info'!$AK$8))))),
IF('Member Info'!H120&gt;'Member Info'!$AG$17,'Member Info'!$AH$18,IF('Member Info'!H120&gt;'Member Info'!$AG$16,'Member Info'!$AH$17,IF('Member Info'!H120&gt;'Member Info'!$AG$15,'Member Info'!$AH$16,IF('Member Info'!H120&gt;'Member Info'!$AG$14,'Member Info'!$AH$15,IF('Member Info'!H120&gt;'Member Info'!$AG$13,'Member Info'!$AH$14,IF('Member Info'!H120&gt;'Member Info'!$AG$12,'Member Info'!$AH$13,IF('Member Info'!H120&gt;'Member Info'!$AG$11,'Member Info'!$AH$12,IF('Member Info'!H120&gt;'Member Info'!$AG$10,'Member Info'!$AH$11,IF('Member Info'!H120&gt;'Member Info'!$AG$9,'Member Info'!$AH$10,IF('Member Info'!H120&gt;'Member Info'!$AG$8,'Member Info'!$AH$9,'Member Info'!$AH$8))))))))))))</f>
        <v/>
      </c>
      <c r="L120" s="352"/>
      <c r="M120" s="79"/>
      <c r="N120" s="277"/>
      <c r="O120" s="278"/>
      <c r="P120" s="328" t="str">
        <f t="shared" si="30"/>
        <v/>
      </c>
      <c r="Q120" s="143">
        <f t="shared" si="20"/>
        <v>0</v>
      </c>
      <c r="R120" s="143"/>
      <c r="T120" s="126">
        <f t="shared" si="21"/>
        <v>0</v>
      </c>
      <c r="V120" s="126" t="str">
        <f t="shared" si="23"/>
        <v/>
      </c>
      <c r="W120" s="126" t="str">
        <f t="shared" si="24"/>
        <v/>
      </c>
      <c r="X120" s="126" t="str">
        <f t="shared" si="25"/>
        <v/>
      </c>
      <c r="Y120" s="126" t="str">
        <f t="shared" si="26"/>
        <v/>
      </c>
      <c r="Z120" s="126" t="str">
        <f t="shared" si="27"/>
        <v/>
      </c>
      <c r="AA120" s="126" t="str">
        <f t="shared" si="28"/>
        <v/>
      </c>
      <c r="AB120" s="126">
        <f t="shared" si="29"/>
        <v>1</v>
      </c>
      <c r="AC120" s="126">
        <f t="shared" si="31"/>
        <v>1</v>
      </c>
    </row>
    <row r="121" spans="1:29" x14ac:dyDescent="0.25">
      <c r="A121" s="25">
        <v>93</v>
      </c>
      <c r="B121" s="266"/>
      <c r="C121" s="266"/>
      <c r="D121" s="35"/>
      <c r="E121" s="45"/>
      <c r="F121" s="92"/>
      <c r="G121" s="366" t="str">
        <f t="shared" si="22"/>
        <v/>
      </c>
      <c r="H121" s="43"/>
      <c r="I121" s="34"/>
      <c r="J121" s="276"/>
      <c r="K121" s="351" t="str">
        <f>IF(B121=0,"",
IF('Member Info'!$AM$19&lt;=$S$1,
IF('Member Info'!H121&gt;'Member Info'!$AJ$12,'Member Info'!$AK$13,IF('Member Info'!H121&gt;'Member Info'!$AJ$11,'Member Info'!$AK$12,IF('Member Info'!H121&gt;'Member Info'!$AJ$10,'Member Info'!$AK$11,IF('Member Info'!H121&gt;'Member Info'!$AJ$9,'Member Info'!$AK$10,IF('Member Info'!H121&gt;'Member Info'!$AJ$8,'Member Info'!$AK$9,'Member Info'!$AK$8))))),
IF('Member Info'!H121&gt;'Member Info'!$AG$17,'Member Info'!$AH$18,IF('Member Info'!H121&gt;'Member Info'!$AG$16,'Member Info'!$AH$17,IF('Member Info'!H121&gt;'Member Info'!$AG$15,'Member Info'!$AH$16,IF('Member Info'!H121&gt;'Member Info'!$AG$14,'Member Info'!$AH$15,IF('Member Info'!H121&gt;'Member Info'!$AG$13,'Member Info'!$AH$14,IF('Member Info'!H121&gt;'Member Info'!$AG$12,'Member Info'!$AH$13,IF('Member Info'!H121&gt;'Member Info'!$AG$11,'Member Info'!$AH$12,IF('Member Info'!H121&gt;'Member Info'!$AG$10,'Member Info'!$AH$11,IF('Member Info'!H121&gt;'Member Info'!$AG$9,'Member Info'!$AH$10,IF('Member Info'!H121&gt;'Member Info'!$AG$8,'Member Info'!$AH$9,'Member Info'!$AH$8))))))))))))</f>
        <v/>
      </c>
      <c r="L121" s="352"/>
      <c r="M121" s="79"/>
      <c r="N121" s="277"/>
      <c r="O121" s="278"/>
      <c r="P121" s="328" t="str">
        <f t="shared" si="30"/>
        <v/>
      </c>
      <c r="Q121" s="143">
        <f t="shared" si="20"/>
        <v>0</v>
      </c>
      <c r="R121" s="143"/>
      <c r="T121" s="126">
        <f t="shared" si="21"/>
        <v>0</v>
      </c>
      <c r="V121" s="126" t="str">
        <f t="shared" si="23"/>
        <v/>
      </c>
      <c r="W121" s="126" t="str">
        <f t="shared" si="24"/>
        <v/>
      </c>
      <c r="X121" s="126" t="str">
        <f t="shared" si="25"/>
        <v/>
      </c>
      <c r="Y121" s="126" t="str">
        <f t="shared" si="26"/>
        <v/>
      </c>
      <c r="Z121" s="126" t="str">
        <f t="shared" si="27"/>
        <v/>
      </c>
      <c r="AA121" s="126" t="str">
        <f t="shared" si="28"/>
        <v/>
      </c>
      <c r="AB121" s="126">
        <f t="shared" si="29"/>
        <v>1</v>
      </c>
      <c r="AC121" s="126">
        <f t="shared" si="31"/>
        <v>1</v>
      </c>
    </row>
    <row r="122" spans="1:29" x14ac:dyDescent="0.25">
      <c r="A122" s="25">
        <v>94</v>
      </c>
      <c r="B122" s="266"/>
      <c r="C122" s="266"/>
      <c r="D122" s="35"/>
      <c r="E122" s="45"/>
      <c r="F122" s="92"/>
      <c r="G122" s="366" t="str">
        <f t="shared" si="22"/>
        <v/>
      </c>
      <c r="H122" s="43"/>
      <c r="I122" s="34"/>
      <c r="J122" s="276"/>
      <c r="K122" s="351" t="str">
        <f>IF(B122=0,"",
IF('Member Info'!$AM$19&lt;=$S$1,
IF('Member Info'!H122&gt;'Member Info'!$AJ$12,'Member Info'!$AK$13,IF('Member Info'!H122&gt;'Member Info'!$AJ$11,'Member Info'!$AK$12,IF('Member Info'!H122&gt;'Member Info'!$AJ$10,'Member Info'!$AK$11,IF('Member Info'!H122&gt;'Member Info'!$AJ$9,'Member Info'!$AK$10,IF('Member Info'!H122&gt;'Member Info'!$AJ$8,'Member Info'!$AK$9,'Member Info'!$AK$8))))),
IF('Member Info'!H122&gt;'Member Info'!$AG$17,'Member Info'!$AH$18,IF('Member Info'!H122&gt;'Member Info'!$AG$16,'Member Info'!$AH$17,IF('Member Info'!H122&gt;'Member Info'!$AG$15,'Member Info'!$AH$16,IF('Member Info'!H122&gt;'Member Info'!$AG$14,'Member Info'!$AH$15,IF('Member Info'!H122&gt;'Member Info'!$AG$13,'Member Info'!$AH$14,IF('Member Info'!H122&gt;'Member Info'!$AG$12,'Member Info'!$AH$13,IF('Member Info'!H122&gt;'Member Info'!$AG$11,'Member Info'!$AH$12,IF('Member Info'!H122&gt;'Member Info'!$AG$10,'Member Info'!$AH$11,IF('Member Info'!H122&gt;'Member Info'!$AG$9,'Member Info'!$AH$10,IF('Member Info'!H122&gt;'Member Info'!$AG$8,'Member Info'!$AH$9,'Member Info'!$AH$8))))))))))))</f>
        <v/>
      </c>
      <c r="L122" s="352"/>
      <c r="M122" s="79"/>
      <c r="N122" s="277"/>
      <c r="O122" s="278"/>
      <c r="P122" s="328" t="str">
        <f t="shared" si="30"/>
        <v/>
      </c>
      <c r="Q122" s="143">
        <f t="shared" si="20"/>
        <v>0</v>
      </c>
      <c r="R122" s="143"/>
      <c r="T122" s="126">
        <f t="shared" si="21"/>
        <v>0</v>
      </c>
      <c r="V122" s="126" t="str">
        <f t="shared" si="23"/>
        <v/>
      </c>
      <c r="W122" s="126" t="str">
        <f t="shared" si="24"/>
        <v/>
      </c>
      <c r="X122" s="126" t="str">
        <f t="shared" si="25"/>
        <v/>
      </c>
      <c r="Y122" s="126" t="str">
        <f t="shared" si="26"/>
        <v/>
      </c>
      <c r="Z122" s="126" t="str">
        <f t="shared" si="27"/>
        <v/>
      </c>
      <c r="AA122" s="126" t="str">
        <f t="shared" si="28"/>
        <v/>
      </c>
      <c r="AB122" s="126">
        <f t="shared" si="29"/>
        <v>1</v>
      </c>
      <c r="AC122" s="126">
        <f t="shared" si="31"/>
        <v>1</v>
      </c>
    </row>
    <row r="123" spans="1:29" x14ac:dyDescent="0.25">
      <c r="A123" s="25">
        <v>95</v>
      </c>
      <c r="B123" s="266"/>
      <c r="C123" s="266"/>
      <c r="D123" s="35"/>
      <c r="E123" s="45"/>
      <c r="F123" s="92"/>
      <c r="G123" s="366" t="str">
        <f t="shared" si="22"/>
        <v/>
      </c>
      <c r="H123" s="43"/>
      <c r="I123" s="34"/>
      <c r="J123" s="276"/>
      <c r="K123" s="351" t="str">
        <f>IF(B123=0,"",
IF('Member Info'!$AM$19&lt;=$S$1,
IF('Member Info'!H123&gt;'Member Info'!$AJ$12,'Member Info'!$AK$13,IF('Member Info'!H123&gt;'Member Info'!$AJ$11,'Member Info'!$AK$12,IF('Member Info'!H123&gt;'Member Info'!$AJ$10,'Member Info'!$AK$11,IF('Member Info'!H123&gt;'Member Info'!$AJ$9,'Member Info'!$AK$10,IF('Member Info'!H123&gt;'Member Info'!$AJ$8,'Member Info'!$AK$9,'Member Info'!$AK$8))))),
IF('Member Info'!H123&gt;'Member Info'!$AG$17,'Member Info'!$AH$18,IF('Member Info'!H123&gt;'Member Info'!$AG$16,'Member Info'!$AH$17,IF('Member Info'!H123&gt;'Member Info'!$AG$15,'Member Info'!$AH$16,IF('Member Info'!H123&gt;'Member Info'!$AG$14,'Member Info'!$AH$15,IF('Member Info'!H123&gt;'Member Info'!$AG$13,'Member Info'!$AH$14,IF('Member Info'!H123&gt;'Member Info'!$AG$12,'Member Info'!$AH$13,IF('Member Info'!H123&gt;'Member Info'!$AG$11,'Member Info'!$AH$12,IF('Member Info'!H123&gt;'Member Info'!$AG$10,'Member Info'!$AH$11,IF('Member Info'!H123&gt;'Member Info'!$AG$9,'Member Info'!$AH$10,IF('Member Info'!H123&gt;'Member Info'!$AG$8,'Member Info'!$AH$9,'Member Info'!$AH$8))))))))))))</f>
        <v/>
      </c>
      <c r="L123" s="352"/>
      <c r="M123" s="79"/>
      <c r="N123" s="277"/>
      <c r="O123" s="278"/>
      <c r="P123" s="328" t="str">
        <f t="shared" si="30"/>
        <v/>
      </c>
      <c r="Q123" s="143">
        <f t="shared" si="20"/>
        <v>0</v>
      </c>
      <c r="R123" s="143"/>
      <c r="T123" s="126">
        <f t="shared" si="21"/>
        <v>0</v>
      </c>
      <c r="V123" s="126" t="str">
        <f t="shared" si="23"/>
        <v/>
      </c>
      <c r="W123" s="126" t="str">
        <f t="shared" si="24"/>
        <v/>
      </c>
      <c r="X123" s="126" t="str">
        <f t="shared" si="25"/>
        <v/>
      </c>
      <c r="Y123" s="126" t="str">
        <f t="shared" si="26"/>
        <v/>
      </c>
      <c r="Z123" s="126" t="str">
        <f t="shared" si="27"/>
        <v/>
      </c>
      <c r="AA123" s="126" t="str">
        <f t="shared" si="28"/>
        <v/>
      </c>
      <c r="AB123" s="126">
        <f t="shared" si="29"/>
        <v>1</v>
      </c>
      <c r="AC123" s="126">
        <f t="shared" si="31"/>
        <v>1</v>
      </c>
    </row>
    <row r="124" spans="1:29" x14ac:dyDescent="0.25">
      <c r="A124" s="25">
        <v>96</v>
      </c>
      <c r="B124" s="266"/>
      <c r="C124" s="266"/>
      <c r="D124" s="35"/>
      <c r="E124" s="45"/>
      <c r="F124" s="92"/>
      <c r="G124" s="366" t="str">
        <f t="shared" si="22"/>
        <v/>
      </c>
      <c r="H124" s="43"/>
      <c r="I124" s="34"/>
      <c r="J124" s="276"/>
      <c r="K124" s="351" t="str">
        <f>IF(B124=0,"",
IF('Member Info'!$AM$19&lt;=$S$1,
IF('Member Info'!H124&gt;'Member Info'!$AJ$12,'Member Info'!$AK$13,IF('Member Info'!H124&gt;'Member Info'!$AJ$11,'Member Info'!$AK$12,IF('Member Info'!H124&gt;'Member Info'!$AJ$10,'Member Info'!$AK$11,IF('Member Info'!H124&gt;'Member Info'!$AJ$9,'Member Info'!$AK$10,IF('Member Info'!H124&gt;'Member Info'!$AJ$8,'Member Info'!$AK$9,'Member Info'!$AK$8))))),
IF('Member Info'!H124&gt;'Member Info'!$AG$17,'Member Info'!$AH$18,IF('Member Info'!H124&gt;'Member Info'!$AG$16,'Member Info'!$AH$17,IF('Member Info'!H124&gt;'Member Info'!$AG$15,'Member Info'!$AH$16,IF('Member Info'!H124&gt;'Member Info'!$AG$14,'Member Info'!$AH$15,IF('Member Info'!H124&gt;'Member Info'!$AG$13,'Member Info'!$AH$14,IF('Member Info'!H124&gt;'Member Info'!$AG$12,'Member Info'!$AH$13,IF('Member Info'!H124&gt;'Member Info'!$AG$11,'Member Info'!$AH$12,IF('Member Info'!H124&gt;'Member Info'!$AG$10,'Member Info'!$AH$11,IF('Member Info'!H124&gt;'Member Info'!$AG$9,'Member Info'!$AH$10,IF('Member Info'!H124&gt;'Member Info'!$AG$8,'Member Info'!$AH$9,'Member Info'!$AH$8))))))))))))</f>
        <v/>
      </c>
      <c r="L124" s="352"/>
      <c r="M124" s="79"/>
      <c r="N124" s="277"/>
      <c r="O124" s="278"/>
      <c r="P124" s="328" t="str">
        <f t="shared" si="30"/>
        <v/>
      </c>
      <c r="Q124" s="143">
        <f t="shared" si="20"/>
        <v>0</v>
      </c>
      <c r="R124" s="143"/>
      <c r="T124" s="126">
        <f t="shared" si="21"/>
        <v>0</v>
      </c>
      <c r="V124" s="126" t="str">
        <f t="shared" si="23"/>
        <v/>
      </c>
      <c r="W124" s="126" t="str">
        <f t="shared" si="24"/>
        <v/>
      </c>
      <c r="X124" s="126" t="str">
        <f t="shared" si="25"/>
        <v/>
      </c>
      <c r="Y124" s="126" t="str">
        <f t="shared" si="26"/>
        <v/>
      </c>
      <c r="Z124" s="126" t="str">
        <f t="shared" si="27"/>
        <v/>
      </c>
      <c r="AA124" s="126" t="str">
        <f t="shared" si="28"/>
        <v/>
      </c>
      <c r="AB124" s="126">
        <f t="shared" si="29"/>
        <v>1</v>
      </c>
      <c r="AC124" s="126">
        <f t="shared" si="31"/>
        <v>1</v>
      </c>
    </row>
    <row r="125" spans="1:29" x14ac:dyDescent="0.25">
      <c r="A125" s="25">
        <v>97</v>
      </c>
      <c r="B125" s="266"/>
      <c r="C125" s="266"/>
      <c r="D125" s="35"/>
      <c r="E125" s="45"/>
      <c r="F125" s="92"/>
      <c r="G125" s="366" t="str">
        <f t="shared" ref="G125:G156" si="32">IF(B125="","",2015)</f>
        <v/>
      </c>
      <c r="H125" s="43"/>
      <c r="I125" s="34"/>
      <c r="J125" s="276"/>
      <c r="K125" s="351" t="str">
        <f>IF(B125=0,"",
IF('Member Info'!$AM$19&lt;=$S$1,
IF('Member Info'!H125&gt;'Member Info'!$AJ$12,'Member Info'!$AK$13,IF('Member Info'!H125&gt;'Member Info'!$AJ$11,'Member Info'!$AK$12,IF('Member Info'!H125&gt;'Member Info'!$AJ$10,'Member Info'!$AK$11,IF('Member Info'!H125&gt;'Member Info'!$AJ$9,'Member Info'!$AK$10,IF('Member Info'!H125&gt;'Member Info'!$AJ$8,'Member Info'!$AK$9,'Member Info'!$AK$8))))),
IF('Member Info'!H125&gt;'Member Info'!$AG$17,'Member Info'!$AH$18,IF('Member Info'!H125&gt;'Member Info'!$AG$16,'Member Info'!$AH$17,IF('Member Info'!H125&gt;'Member Info'!$AG$15,'Member Info'!$AH$16,IF('Member Info'!H125&gt;'Member Info'!$AG$14,'Member Info'!$AH$15,IF('Member Info'!H125&gt;'Member Info'!$AG$13,'Member Info'!$AH$14,IF('Member Info'!H125&gt;'Member Info'!$AG$12,'Member Info'!$AH$13,IF('Member Info'!H125&gt;'Member Info'!$AG$11,'Member Info'!$AH$12,IF('Member Info'!H125&gt;'Member Info'!$AG$10,'Member Info'!$AH$11,IF('Member Info'!H125&gt;'Member Info'!$AG$9,'Member Info'!$AH$10,IF('Member Info'!H125&gt;'Member Info'!$AG$8,'Member Info'!$AH$9,'Member Info'!$AH$8))))))))))))</f>
        <v/>
      </c>
      <c r="L125" s="352"/>
      <c r="M125" s="79"/>
      <c r="N125" s="277"/>
      <c r="O125" s="278"/>
      <c r="P125" s="328" t="str">
        <f t="shared" si="30"/>
        <v/>
      </c>
      <c r="Q125" s="143">
        <f t="shared" si="20"/>
        <v>0</v>
      </c>
      <c r="R125" s="143"/>
      <c r="T125" s="126">
        <f t="shared" si="21"/>
        <v>0</v>
      </c>
      <c r="V125" s="126" t="str">
        <f t="shared" ref="V125:V156" si="33">IF(B125="","",IF(C125="",1,0))</f>
        <v/>
      </c>
      <c r="W125" s="126" t="str">
        <f t="shared" ref="W125:W156" si="34">IF(B125="","",IF(E125="",1,0))</f>
        <v/>
      </c>
      <c r="X125" s="126" t="str">
        <f t="shared" ref="X125:X156" si="35">IF(B125="","",IF(F125="",1,0))</f>
        <v/>
      </c>
      <c r="Y125" s="126" t="str">
        <f t="shared" ref="Y125:Y156" si="36">IF(B125="","",IF(G125="",1,0))</f>
        <v/>
      </c>
      <c r="Z125" s="126" t="str">
        <f t="shared" ref="Z125:Z156" si="37">IF(B125="","",IF(I125="",1,0))</f>
        <v/>
      </c>
      <c r="AA125" s="126" t="str">
        <f t="shared" ref="AA125:AA156" si="38">IF(B125="","",IF(M125="",1,0))</f>
        <v/>
      </c>
      <c r="AB125" s="126">
        <f t="shared" ref="AB125:AB156" si="39">IF(LEN(B125)=9,0,1)</f>
        <v>1</v>
      </c>
      <c r="AC125" s="126">
        <f t="shared" si="31"/>
        <v>1</v>
      </c>
    </row>
    <row r="126" spans="1:29" x14ac:dyDescent="0.25">
      <c r="A126" s="25">
        <v>98</v>
      </c>
      <c r="B126" s="266"/>
      <c r="C126" s="266"/>
      <c r="D126" s="35"/>
      <c r="E126" s="45"/>
      <c r="F126" s="92"/>
      <c r="G126" s="366" t="str">
        <f t="shared" si="32"/>
        <v/>
      </c>
      <c r="H126" s="43"/>
      <c r="I126" s="34"/>
      <c r="J126" s="276"/>
      <c r="K126" s="351" t="str">
        <f>IF(B126=0,"",
IF('Member Info'!$AM$19&lt;=$S$1,
IF('Member Info'!H126&gt;'Member Info'!$AJ$12,'Member Info'!$AK$13,IF('Member Info'!H126&gt;'Member Info'!$AJ$11,'Member Info'!$AK$12,IF('Member Info'!H126&gt;'Member Info'!$AJ$10,'Member Info'!$AK$11,IF('Member Info'!H126&gt;'Member Info'!$AJ$9,'Member Info'!$AK$10,IF('Member Info'!H126&gt;'Member Info'!$AJ$8,'Member Info'!$AK$9,'Member Info'!$AK$8))))),
IF('Member Info'!H126&gt;'Member Info'!$AG$17,'Member Info'!$AH$18,IF('Member Info'!H126&gt;'Member Info'!$AG$16,'Member Info'!$AH$17,IF('Member Info'!H126&gt;'Member Info'!$AG$15,'Member Info'!$AH$16,IF('Member Info'!H126&gt;'Member Info'!$AG$14,'Member Info'!$AH$15,IF('Member Info'!H126&gt;'Member Info'!$AG$13,'Member Info'!$AH$14,IF('Member Info'!H126&gt;'Member Info'!$AG$12,'Member Info'!$AH$13,IF('Member Info'!H126&gt;'Member Info'!$AG$11,'Member Info'!$AH$12,IF('Member Info'!H126&gt;'Member Info'!$AG$10,'Member Info'!$AH$11,IF('Member Info'!H126&gt;'Member Info'!$AG$9,'Member Info'!$AH$10,IF('Member Info'!H126&gt;'Member Info'!$AG$8,'Member Info'!$AH$9,'Member Info'!$AH$8))))))))))))</f>
        <v/>
      </c>
      <c r="L126" s="352"/>
      <c r="M126" s="79"/>
      <c r="N126" s="277"/>
      <c r="O126" s="278"/>
      <c r="P126" s="328" t="str">
        <f t="shared" si="30"/>
        <v/>
      </c>
      <c r="Q126" s="143">
        <f t="shared" si="20"/>
        <v>0</v>
      </c>
      <c r="R126" s="143"/>
      <c r="T126" s="126">
        <f t="shared" si="21"/>
        <v>0</v>
      </c>
      <c r="V126" s="126" t="str">
        <f t="shared" si="33"/>
        <v/>
      </c>
      <c r="W126" s="126" t="str">
        <f t="shared" si="34"/>
        <v/>
      </c>
      <c r="X126" s="126" t="str">
        <f t="shared" si="35"/>
        <v/>
      </c>
      <c r="Y126" s="126" t="str">
        <f t="shared" si="36"/>
        <v/>
      </c>
      <c r="Z126" s="126" t="str">
        <f t="shared" si="37"/>
        <v/>
      </c>
      <c r="AA126" s="126" t="str">
        <f t="shared" si="38"/>
        <v/>
      </c>
      <c r="AB126" s="126">
        <f t="shared" si="39"/>
        <v>1</v>
      </c>
      <c r="AC126" s="126">
        <f t="shared" si="31"/>
        <v>1</v>
      </c>
    </row>
    <row r="127" spans="1:29" x14ac:dyDescent="0.25">
      <c r="A127" s="25">
        <v>99</v>
      </c>
      <c r="B127" s="266"/>
      <c r="C127" s="266"/>
      <c r="D127" s="35"/>
      <c r="E127" s="45"/>
      <c r="F127" s="92"/>
      <c r="G127" s="366" t="str">
        <f t="shared" si="32"/>
        <v/>
      </c>
      <c r="H127" s="43"/>
      <c r="I127" s="34"/>
      <c r="J127" s="276"/>
      <c r="K127" s="351" t="str">
        <f>IF(B127=0,"",
IF('Member Info'!$AM$19&lt;=$S$1,
IF('Member Info'!H127&gt;'Member Info'!$AJ$12,'Member Info'!$AK$13,IF('Member Info'!H127&gt;'Member Info'!$AJ$11,'Member Info'!$AK$12,IF('Member Info'!H127&gt;'Member Info'!$AJ$10,'Member Info'!$AK$11,IF('Member Info'!H127&gt;'Member Info'!$AJ$9,'Member Info'!$AK$10,IF('Member Info'!H127&gt;'Member Info'!$AJ$8,'Member Info'!$AK$9,'Member Info'!$AK$8))))),
IF('Member Info'!H127&gt;'Member Info'!$AG$17,'Member Info'!$AH$18,IF('Member Info'!H127&gt;'Member Info'!$AG$16,'Member Info'!$AH$17,IF('Member Info'!H127&gt;'Member Info'!$AG$15,'Member Info'!$AH$16,IF('Member Info'!H127&gt;'Member Info'!$AG$14,'Member Info'!$AH$15,IF('Member Info'!H127&gt;'Member Info'!$AG$13,'Member Info'!$AH$14,IF('Member Info'!H127&gt;'Member Info'!$AG$12,'Member Info'!$AH$13,IF('Member Info'!H127&gt;'Member Info'!$AG$11,'Member Info'!$AH$12,IF('Member Info'!H127&gt;'Member Info'!$AG$10,'Member Info'!$AH$11,IF('Member Info'!H127&gt;'Member Info'!$AG$9,'Member Info'!$AH$10,IF('Member Info'!H127&gt;'Member Info'!$AG$8,'Member Info'!$AH$9,'Member Info'!$AH$8))))))))))))</f>
        <v/>
      </c>
      <c r="L127" s="352"/>
      <c r="M127" s="79"/>
      <c r="N127" s="277"/>
      <c r="O127" s="278"/>
      <c r="P127" s="328" t="str">
        <f t="shared" si="30"/>
        <v/>
      </c>
      <c r="Q127" s="143">
        <f t="shared" si="20"/>
        <v>0</v>
      </c>
      <c r="R127" s="143"/>
      <c r="T127" s="126">
        <f t="shared" si="21"/>
        <v>0</v>
      </c>
      <c r="V127" s="126" t="str">
        <f t="shared" si="33"/>
        <v/>
      </c>
      <c r="W127" s="126" t="str">
        <f t="shared" si="34"/>
        <v/>
      </c>
      <c r="X127" s="126" t="str">
        <f t="shared" si="35"/>
        <v/>
      </c>
      <c r="Y127" s="126" t="str">
        <f t="shared" si="36"/>
        <v/>
      </c>
      <c r="Z127" s="126" t="str">
        <f t="shared" si="37"/>
        <v/>
      </c>
      <c r="AA127" s="126" t="str">
        <f t="shared" si="38"/>
        <v/>
      </c>
      <c r="AB127" s="126">
        <f t="shared" si="39"/>
        <v>1</v>
      </c>
      <c r="AC127" s="126">
        <f t="shared" si="31"/>
        <v>1</v>
      </c>
    </row>
    <row r="128" spans="1:29" x14ac:dyDescent="0.25">
      <c r="A128" s="25">
        <v>100</v>
      </c>
      <c r="B128" s="266"/>
      <c r="C128" s="266"/>
      <c r="D128" s="35"/>
      <c r="E128" s="45"/>
      <c r="F128" s="92"/>
      <c r="G128" s="366" t="str">
        <f t="shared" si="32"/>
        <v/>
      </c>
      <c r="H128" s="43"/>
      <c r="I128" s="34"/>
      <c r="J128" s="276"/>
      <c r="K128" s="351" t="str">
        <f>IF(B128=0,"",
IF('Member Info'!$AM$19&lt;=$S$1,
IF('Member Info'!H128&gt;'Member Info'!$AJ$12,'Member Info'!$AK$13,IF('Member Info'!H128&gt;'Member Info'!$AJ$11,'Member Info'!$AK$12,IF('Member Info'!H128&gt;'Member Info'!$AJ$10,'Member Info'!$AK$11,IF('Member Info'!H128&gt;'Member Info'!$AJ$9,'Member Info'!$AK$10,IF('Member Info'!H128&gt;'Member Info'!$AJ$8,'Member Info'!$AK$9,'Member Info'!$AK$8))))),
IF('Member Info'!H128&gt;'Member Info'!$AG$17,'Member Info'!$AH$18,IF('Member Info'!H128&gt;'Member Info'!$AG$16,'Member Info'!$AH$17,IF('Member Info'!H128&gt;'Member Info'!$AG$15,'Member Info'!$AH$16,IF('Member Info'!H128&gt;'Member Info'!$AG$14,'Member Info'!$AH$15,IF('Member Info'!H128&gt;'Member Info'!$AG$13,'Member Info'!$AH$14,IF('Member Info'!H128&gt;'Member Info'!$AG$12,'Member Info'!$AH$13,IF('Member Info'!H128&gt;'Member Info'!$AG$11,'Member Info'!$AH$12,IF('Member Info'!H128&gt;'Member Info'!$AG$10,'Member Info'!$AH$11,IF('Member Info'!H128&gt;'Member Info'!$AG$9,'Member Info'!$AH$10,IF('Member Info'!H128&gt;'Member Info'!$AG$8,'Member Info'!$AH$9,'Member Info'!$AH$8))))))))))))</f>
        <v/>
      </c>
      <c r="L128" s="352"/>
      <c r="M128" s="79"/>
      <c r="N128" s="277"/>
      <c r="O128" s="278"/>
      <c r="P128" s="328" t="str">
        <f t="shared" si="30"/>
        <v/>
      </c>
      <c r="Q128" s="143">
        <f t="shared" si="20"/>
        <v>0</v>
      </c>
      <c r="R128" s="143"/>
      <c r="T128" s="126">
        <f t="shared" si="21"/>
        <v>0</v>
      </c>
      <c r="V128" s="126" t="str">
        <f t="shared" si="33"/>
        <v/>
      </c>
      <c r="W128" s="126" t="str">
        <f t="shared" si="34"/>
        <v/>
      </c>
      <c r="X128" s="126" t="str">
        <f t="shared" si="35"/>
        <v/>
      </c>
      <c r="Y128" s="126" t="str">
        <f t="shared" si="36"/>
        <v/>
      </c>
      <c r="Z128" s="126" t="str">
        <f t="shared" si="37"/>
        <v/>
      </c>
      <c r="AA128" s="126" t="str">
        <f t="shared" si="38"/>
        <v/>
      </c>
      <c r="AB128" s="126">
        <f t="shared" si="39"/>
        <v>1</v>
      </c>
      <c r="AC128" s="126">
        <f t="shared" si="31"/>
        <v>1</v>
      </c>
    </row>
    <row r="129" spans="1:29" x14ac:dyDescent="0.25">
      <c r="A129" s="25">
        <v>101</v>
      </c>
      <c r="B129" s="266"/>
      <c r="C129" s="266"/>
      <c r="D129" s="35"/>
      <c r="E129" s="45"/>
      <c r="F129" s="92"/>
      <c r="G129" s="366" t="str">
        <f t="shared" si="32"/>
        <v/>
      </c>
      <c r="H129" s="43"/>
      <c r="I129" s="34"/>
      <c r="J129" s="276"/>
      <c r="K129" s="351" t="str">
        <f>IF(B129=0,"",
IF('Member Info'!$AM$19&lt;=$S$1,
IF('Member Info'!H129&gt;'Member Info'!$AJ$12,'Member Info'!$AK$13,IF('Member Info'!H129&gt;'Member Info'!$AJ$11,'Member Info'!$AK$12,IF('Member Info'!H129&gt;'Member Info'!$AJ$10,'Member Info'!$AK$11,IF('Member Info'!H129&gt;'Member Info'!$AJ$9,'Member Info'!$AK$10,IF('Member Info'!H129&gt;'Member Info'!$AJ$8,'Member Info'!$AK$9,'Member Info'!$AK$8))))),
IF('Member Info'!H129&gt;'Member Info'!$AG$17,'Member Info'!$AH$18,IF('Member Info'!H129&gt;'Member Info'!$AG$16,'Member Info'!$AH$17,IF('Member Info'!H129&gt;'Member Info'!$AG$15,'Member Info'!$AH$16,IF('Member Info'!H129&gt;'Member Info'!$AG$14,'Member Info'!$AH$15,IF('Member Info'!H129&gt;'Member Info'!$AG$13,'Member Info'!$AH$14,IF('Member Info'!H129&gt;'Member Info'!$AG$12,'Member Info'!$AH$13,IF('Member Info'!H129&gt;'Member Info'!$AG$11,'Member Info'!$AH$12,IF('Member Info'!H129&gt;'Member Info'!$AG$10,'Member Info'!$AH$11,IF('Member Info'!H129&gt;'Member Info'!$AG$9,'Member Info'!$AH$10,IF('Member Info'!H129&gt;'Member Info'!$AG$8,'Member Info'!$AH$9,'Member Info'!$AH$8))))))))))))</f>
        <v/>
      </c>
      <c r="L129" s="352"/>
      <c r="M129" s="79"/>
      <c r="N129" s="277"/>
      <c r="O129" s="278"/>
      <c r="P129" s="328" t="str">
        <f t="shared" si="30"/>
        <v/>
      </c>
      <c r="Q129" s="143">
        <f t="shared" si="20"/>
        <v>0</v>
      </c>
      <c r="R129" s="143"/>
      <c r="T129" s="126">
        <f t="shared" si="21"/>
        <v>0</v>
      </c>
      <c r="V129" s="126" t="str">
        <f t="shared" si="33"/>
        <v/>
      </c>
      <c r="W129" s="126" t="str">
        <f t="shared" si="34"/>
        <v/>
      </c>
      <c r="X129" s="126" t="str">
        <f t="shared" si="35"/>
        <v/>
      </c>
      <c r="Y129" s="126" t="str">
        <f t="shared" si="36"/>
        <v/>
      </c>
      <c r="Z129" s="126" t="str">
        <f t="shared" si="37"/>
        <v/>
      </c>
      <c r="AA129" s="126" t="str">
        <f t="shared" si="38"/>
        <v/>
      </c>
      <c r="AB129" s="126">
        <f t="shared" si="39"/>
        <v>1</v>
      </c>
      <c r="AC129" s="126">
        <f t="shared" si="31"/>
        <v>1</v>
      </c>
    </row>
    <row r="130" spans="1:29" x14ac:dyDescent="0.25">
      <c r="A130" s="25">
        <v>102</v>
      </c>
      <c r="B130" s="266"/>
      <c r="C130" s="266"/>
      <c r="D130" s="35"/>
      <c r="E130" s="45"/>
      <c r="F130" s="92"/>
      <c r="G130" s="366" t="str">
        <f t="shared" si="32"/>
        <v/>
      </c>
      <c r="H130" s="43"/>
      <c r="I130" s="34"/>
      <c r="J130" s="276"/>
      <c r="K130" s="351" t="str">
        <f>IF(B130=0,"",
IF('Member Info'!$AM$19&lt;=$S$1,
IF('Member Info'!H130&gt;'Member Info'!$AJ$12,'Member Info'!$AK$13,IF('Member Info'!H130&gt;'Member Info'!$AJ$11,'Member Info'!$AK$12,IF('Member Info'!H130&gt;'Member Info'!$AJ$10,'Member Info'!$AK$11,IF('Member Info'!H130&gt;'Member Info'!$AJ$9,'Member Info'!$AK$10,IF('Member Info'!H130&gt;'Member Info'!$AJ$8,'Member Info'!$AK$9,'Member Info'!$AK$8))))),
IF('Member Info'!H130&gt;'Member Info'!$AG$17,'Member Info'!$AH$18,IF('Member Info'!H130&gt;'Member Info'!$AG$16,'Member Info'!$AH$17,IF('Member Info'!H130&gt;'Member Info'!$AG$15,'Member Info'!$AH$16,IF('Member Info'!H130&gt;'Member Info'!$AG$14,'Member Info'!$AH$15,IF('Member Info'!H130&gt;'Member Info'!$AG$13,'Member Info'!$AH$14,IF('Member Info'!H130&gt;'Member Info'!$AG$12,'Member Info'!$AH$13,IF('Member Info'!H130&gt;'Member Info'!$AG$11,'Member Info'!$AH$12,IF('Member Info'!H130&gt;'Member Info'!$AG$10,'Member Info'!$AH$11,IF('Member Info'!H130&gt;'Member Info'!$AG$9,'Member Info'!$AH$10,IF('Member Info'!H130&gt;'Member Info'!$AG$8,'Member Info'!$AH$9,'Member Info'!$AH$8))))))))))))</f>
        <v/>
      </c>
      <c r="L130" s="352"/>
      <c r="M130" s="79"/>
      <c r="N130" s="277"/>
      <c r="O130" s="278"/>
      <c r="P130" s="328" t="str">
        <f t="shared" si="30"/>
        <v/>
      </c>
      <c r="Q130" s="143">
        <f t="shared" si="20"/>
        <v>0</v>
      </c>
      <c r="R130" s="143"/>
      <c r="T130" s="126">
        <f t="shared" si="21"/>
        <v>0</v>
      </c>
      <c r="V130" s="126" t="str">
        <f t="shared" si="33"/>
        <v/>
      </c>
      <c r="W130" s="126" t="str">
        <f t="shared" si="34"/>
        <v/>
      </c>
      <c r="X130" s="126" t="str">
        <f t="shared" si="35"/>
        <v/>
      </c>
      <c r="Y130" s="126" t="str">
        <f t="shared" si="36"/>
        <v/>
      </c>
      <c r="Z130" s="126" t="str">
        <f t="shared" si="37"/>
        <v/>
      </c>
      <c r="AA130" s="126" t="str">
        <f t="shared" si="38"/>
        <v/>
      </c>
      <c r="AB130" s="126">
        <f t="shared" si="39"/>
        <v>1</v>
      </c>
      <c r="AC130" s="126">
        <f t="shared" si="31"/>
        <v>1</v>
      </c>
    </row>
    <row r="131" spans="1:29" x14ac:dyDescent="0.25">
      <c r="A131" s="25">
        <v>103</v>
      </c>
      <c r="B131" s="266"/>
      <c r="C131" s="266"/>
      <c r="D131" s="35"/>
      <c r="E131" s="45"/>
      <c r="F131" s="92"/>
      <c r="G131" s="366" t="str">
        <f t="shared" si="32"/>
        <v/>
      </c>
      <c r="H131" s="43"/>
      <c r="I131" s="34"/>
      <c r="J131" s="276"/>
      <c r="K131" s="351" t="str">
        <f>IF(B131=0,"",
IF('Member Info'!$AM$19&lt;=$S$1,
IF('Member Info'!H131&gt;'Member Info'!$AJ$12,'Member Info'!$AK$13,IF('Member Info'!H131&gt;'Member Info'!$AJ$11,'Member Info'!$AK$12,IF('Member Info'!H131&gt;'Member Info'!$AJ$10,'Member Info'!$AK$11,IF('Member Info'!H131&gt;'Member Info'!$AJ$9,'Member Info'!$AK$10,IF('Member Info'!H131&gt;'Member Info'!$AJ$8,'Member Info'!$AK$9,'Member Info'!$AK$8))))),
IF('Member Info'!H131&gt;'Member Info'!$AG$17,'Member Info'!$AH$18,IF('Member Info'!H131&gt;'Member Info'!$AG$16,'Member Info'!$AH$17,IF('Member Info'!H131&gt;'Member Info'!$AG$15,'Member Info'!$AH$16,IF('Member Info'!H131&gt;'Member Info'!$AG$14,'Member Info'!$AH$15,IF('Member Info'!H131&gt;'Member Info'!$AG$13,'Member Info'!$AH$14,IF('Member Info'!H131&gt;'Member Info'!$AG$12,'Member Info'!$AH$13,IF('Member Info'!H131&gt;'Member Info'!$AG$11,'Member Info'!$AH$12,IF('Member Info'!H131&gt;'Member Info'!$AG$10,'Member Info'!$AH$11,IF('Member Info'!H131&gt;'Member Info'!$AG$9,'Member Info'!$AH$10,IF('Member Info'!H131&gt;'Member Info'!$AG$8,'Member Info'!$AH$9,'Member Info'!$AH$8))))))))))))</f>
        <v/>
      </c>
      <c r="L131" s="352"/>
      <c r="M131" s="79"/>
      <c r="N131" s="277"/>
      <c r="O131" s="278"/>
      <c r="P131" s="328" t="str">
        <f t="shared" si="30"/>
        <v/>
      </c>
      <c r="Q131" s="143">
        <f t="shared" si="20"/>
        <v>0</v>
      </c>
      <c r="R131" s="143"/>
      <c r="T131" s="126">
        <f t="shared" si="21"/>
        <v>0</v>
      </c>
      <c r="V131" s="126" t="str">
        <f t="shared" si="33"/>
        <v/>
      </c>
      <c r="W131" s="126" t="str">
        <f t="shared" si="34"/>
        <v/>
      </c>
      <c r="X131" s="126" t="str">
        <f t="shared" si="35"/>
        <v/>
      </c>
      <c r="Y131" s="126" t="str">
        <f t="shared" si="36"/>
        <v/>
      </c>
      <c r="Z131" s="126" t="str">
        <f t="shared" si="37"/>
        <v/>
      </c>
      <c r="AA131" s="126" t="str">
        <f t="shared" si="38"/>
        <v/>
      </c>
      <c r="AB131" s="126">
        <f t="shared" si="39"/>
        <v>1</v>
      </c>
      <c r="AC131" s="126">
        <f t="shared" si="31"/>
        <v>1</v>
      </c>
    </row>
    <row r="132" spans="1:29" x14ac:dyDescent="0.25">
      <c r="A132" s="25">
        <v>104</v>
      </c>
      <c r="B132" s="266"/>
      <c r="C132" s="266"/>
      <c r="D132" s="35"/>
      <c r="E132" s="45"/>
      <c r="F132" s="92"/>
      <c r="G132" s="366" t="str">
        <f t="shared" si="32"/>
        <v/>
      </c>
      <c r="H132" s="43"/>
      <c r="I132" s="34"/>
      <c r="J132" s="276"/>
      <c r="K132" s="351" t="str">
        <f>IF(B132=0,"",
IF('Member Info'!$AM$19&lt;=$S$1,
IF('Member Info'!H132&gt;'Member Info'!$AJ$12,'Member Info'!$AK$13,IF('Member Info'!H132&gt;'Member Info'!$AJ$11,'Member Info'!$AK$12,IF('Member Info'!H132&gt;'Member Info'!$AJ$10,'Member Info'!$AK$11,IF('Member Info'!H132&gt;'Member Info'!$AJ$9,'Member Info'!$AK$10,IF('Member Info'!H132&gt;'Member Info'!$AJ$8,'Member Info'!$AK$9,'Member Info'!$AK$8))))),
IF('Member Info'!H132&gt;'Member Info'!$AG$17,'Member Info'!$AH$18,IF('Member Info'!H132&gt;'Member Info'!$AG$16,'Member Info'!$AH$17,IF('Member Info'!H132&gt;'Member Info'!$AG$15,'Member Info'!$AH$16,IF('Member Info'!H132&gt;'Member Info'!$AG$14,'Member Info'!$AH$15,IF('Member Info'!H132&gt;'Member Info'!$AG$13,'Member Info'!$AH$14,IF('Member Info'!H132&gt;'Member Info'!$AG$12,'Member Info'!$AH$13,IF('Member Info'!H132&gt;'Member Info'!$AG$11,'Member Info'!$AH$12,IF('Member Info'!H132&gt;'Member Info'!$AG$10,'Member Info'!$AH$11,IF('Member Info'!H132&gt;'Member Info'!$AG$9,'Member Info'!$AH$10,IF('Member Info'!H132&gt;'Member Info'!$AG$8,'Member Info'!$AH$9,'Member Info'!$AH$8))))))))))))</f>
        <v/>
      </c>
      <c r="L132" s="352"/>
      <c r="M132" s="79"/>
      <c r="N132" s="277"/>
      <c r="O132" s="278"/>
      <c r="P132" s="328" t="str">
        <f t="shared" si="30"/>
        <v/>
      </c>
      <c r="Q132" s="143">
        <f t="shared" si="20"/>
        <v>0</v>
      </c>
      <c r="R132" s="143"/>
      <c r="T132" s="126">
        <f t="shared" si="21"/>
        <v>0</v>
      </c>
      <c r="V132" s="126" t="str">
        <f t="shared" si="33"/>
        <v/>
      </c>
      <c r="W132" s="126" t="str">
        <f t="shared" si="34"/>
        <v/>
      </c>
      <c r="X132" s="126" t="str">
        <f t="shared" si="35"/>
        <v/>
      </c>
      <c r="Y132" s="126" t="str">
        <f t="shared" si="36"/>
        <v/>
      </c>
      <c r="Z132" s="126" t="str">
        <f t="shared" si="37"/>
        <v/>
      </c>
      <c r="AA132" s="126" t="str">
        <f t="shared" si="38"/>
        <v/>
      </c>
      <c r="AB132" s="126">
        <f t="shared" si="39"/>
        <v>1</v>
      </c>
      <c r="AC132" s="126">
        <f t="shared" si="31"/>
        <v>1</v>
      </c>
    </row>
    <row r="133" spans="1:29" x14ac:dyDescent="0.25">
      <c r="A133" s="25">
        <v>105</v>
      </c>
      <c r="B133" s="266"/>
      <c r="C133" s="266"/>
      <c r="D133" s="35"/>
      <c r="E133" s="45"/>
      <c r="F133" s="92"/>
      <c r="G133" s="366" t="str">
        <f t="shared" si="32"/>
        <v/>
      </c>
      <c r="H133" s="43"/>
      <c r="I133" s="34"/>
      <c r="J133" s="276"/>
      <c r="K133" s="351" t="str">
        <f>IF(B133=0,"",
IF('Member Info'!$AM$19&lt;=$S$1,
IF('Member Info'!H133&gt;'Member Info'!$AJ$12,'Member Info'!$AK$13,IF('Member Info'!H133&gt;'Member Info'!$AJ$11,'Member Info'!$AK$12,IF('Member Info'!H133&gt;'Member Info'!$AJ$10,'Member Info'!$AK$11,IF('Member Info'!H133&gt;'Member Info'!$AJ$9,'Member Info'!$AK$10,IF('Member Info'!H133&gt;'Member Info'!$AJ$8,'Member Info'!$AK$9,'Member Info'!$AK$8))))),
IF('Member Info'!H133&gt;'Member Info'!$AG$17,'Member Info'!$AH$18,IF('Member Info'!H133&gt;'Member Info'!$AG$16,'Member Info'!$AH$17,IF('Member Info'!H133&gt;'Member Info'!$AG$15,'Member Info'!$AH$16,IF('Member Info'!H133&gt;'Member Info'!$AG$14,'Member Info'!$AH$15,IF('Member Info'!H133&gt;'Member Info'!$AG$13,'Member Info'!$AH$14,IF('Member Info'!H133&gt;'Member Info'!$AG$12,'Member Info'!$AH$13,IF('Member Info'!H133&gt;'Member Info'!$AG$11,'Member Info'!$AH$12,IF('Member Info'!H133&gt;'Member Info'!$AG$10,'Member Info'!$AH$11,IF('Member Info'!H133&gt;'Member Info'!$AG$9,'Member Info'!$AH$10,IF('Member Info'!H133&gt;'Member Info'!$AG$8,'Member Info'!$AH$9,'Member Info'!$AH$8))))))))))))</f>
        <v/>
      </c>
      <c r="L133" s="352"/>
      <c r="M133" s="79"/>
      <c r="N133" s="277"/>
      <c r="O133" s="278"/>
      <c r="P133" s="328" t="str">
        <f t="shared" si="30"/>
        <v/>
      </c>
      <c r="Q133" s="143">
        <f t="shared" si="20"/>
        <v>0</v>
      </c>
      <c r="R133" s="143"/>
      <c r="T133" s="126">
        <f t="shared" si="21"/>
        <v>0</v>
      </c>
      <c r="V133" s="126" t="str">
        <f t="shared" si="33"/>
        <v/>
      </c>
      <c r="W133" s="126" t="str">
        <f t="shared" si="34"/>
        <v/>
      </c>
      <c r="X133" s="126" t="str">
        <f t="shared" si="35"/>
        <v/>
      </c>
      <c r="Y133" s="126" t="str">
        <f t="shared" si="36"/>
        <v/>
      </c>
      <c r="Z133" s="126" t="str">
        <f t="shared" si="37"/>
        <v/>
      </c>
      <c r="AA133" s="126" t="str">
        <f t="shared" si="38"/>
        <v/>
      </c>
      <c r="AB133" s="126">
        <f t="shared" si="39"/>
        <v>1</v>
      </c>
      <c r="AC133" s="126">
        <f t="shared" si="31"/>
        <v>1</v>
      </c>
    </row>
    <row r="134" spans="1:29" x14ac:dyDescent="0.25">
      <c r="A134" s="25">
        <v>106</v>
      </c>
      <c r="B134" s="266"/>
      <c r="C134" s="266"/>
      <c r="D134" s="35"/>
      <c r="E134" s="45"/>
      <c r="F134" s="92"/>
      <c r="G134" s="366" t="str">
        <f t="shared" si="32"/>
        <v/>
      </c>
      <c r="H134" s="43"/>
      <c r="I134" s="34"/>
      <c r="J134" s="276"/>
      <c r="K134" s="351" t="str">
        <f>IF(B134=0,"",
IF('Member Info'!$AM$19&lt;=$S$1,
IF('Member Info'!H134&gt;'Member Info'!$AJ$12,'Member Info'!$AK$13,IF('Member Info'!H134&gt;'Member Info'!$AJ$11,'Member Info'!$AK$12,IF('Member Info'!H134&gt;'Member Info'!$AJ$10,'Member Info'!$AK$11,IF('Member Info'!H134&gt;'Member Info'!$AJ$9,'Member Info'!$AK$10,IF('Member Info'!H134&gt;'Member Info'!$AJ$8,'Member Info'!$AK$9,'Member Info'!$AK$8))))),
IF('Member Info'!H134&gt;'Member Info'!$AG$17,'Member Info'!$AH$18,IF('Member Info'!H134&gt;'Member Info'!$AG$16,'Member Info'!$AH$17,IF('Member Info'!H134&gt;'Member Info'!$AG$15,'Member Info'!$AH$16,IF('Member Info'!H134&gt;'Member Info'!$AG$14,'Member Info'!$AH$15,IF('Member Info'!H134&gt;'Member Info'!$AG$13,'Member Info'!$AH$14,IF('Member Info'!H134&gt;'Member Info'!$AG$12,'Member Info'!$AH$13,IF('Member Info'!H134&gt;'Member Info'!$AG$11,'Member Info'!$AH$12,IF('Member Info'!H134&gt;'Member Info'!$AG$10,'Member Info'!$AH$11,IF('Member Info'!H134&gt;'Member Info'!$AG$9,'Member Info'!$AH$10,IF('Member Info'!H134&gt;'Member Info'!$AG$8,'Member Info'!$AH$9,'Member Info'!$AH$8))))))))))))</f>
        <v/>
      </c>
      <c r="L134" s="352"/>
      <c r="M134" s="79"/>
      <c r="N134" s="277"/>
      <c r="O134" s="278"/>
      <c r="P134" s="328" t="str">
        <f t="shared" si="30"/>
        <v/>
      </c>
      <c r="Q134" s="143">
        <f t="shared" si="20"/>
        <v>0</v>
      </c>
      <c r="R134" s="143"/>
      <c r="T134" s="126">
        <f t="shared" si="21"/>
        <v>0</v>
      </c>
      <c r="V134" s="126" t="str">
        <f t="shared" si="33"/>
        <v/>
      </c>
      <c r="W134" s="126" t="str">
        <f t="shared" si="34"/>
        <v/>
      </c>
      <c r="X134" s="126" t="str">
        <f t="shared" si="35"/>
        <v/>
      </c>
      <c r="Y134" s="126" t="str">
        <f t="shared" si="36"/>
        <v/>
      </c>
      <c r="Z134" s="126" t="str">
        <f t="shared" si="37"/>
        <v/>
      </c>
      <c r="AA134" s="126" t="str">
        <f t="shared" si="38"/>
        <v/>
      </c>
      <c r="AB134" s="126">
        <f t="shared" si="39"/>
        <v>1</v>
      </c>
      <c r="AC134" s="126">
        <f t="shared" si="31"/>
        <v>1</v>
      </c>
    </row>
    <row r="135" spans="1:29" x14ac:dyDescent="0.25">
      <c r="A135" s="25">
        <v>107</v>
      </c>
      <c r="B135" s="266"/>
      <c r="C135" s="266"/>
      <c r="D135" s="35"/>
      <c r="E135" s="45"/>
      <c r="F135" s="92"/>
      <c r="G135" s="366" t="str">
        <f t="shared" si="32"/>
        <v/>
      </c>
      <c r="H135" s="43"/>
      <c r="I135" s="34"/>
      <c r="J135" s="276"/>
      <c r="K135" s="351" t="str">
        <f>IF(B135=0,"",
IF('Member Info'!$AM$19&lt;=$S$1,
IF('Member Info'!H135&gt;'Member Info'!$AJ$12,'Member Info'!$AK$13,IF('Member Info'!H135&gt;'Member Info'!$AJ$11,'Member Info'!$AK$12,IF('Member Info'!H135&gt;'Member Info'!$AJ$10,'Member Info'!$AK$11,IF('Member Info'!H135&gt;'Member Info'!$AJ$9,'Member Info'!$AK$10,IF('Member Info'!H135&gt;'Member Info'!$AJ$8,'Member Info'!$AK$9,'Member Info'!$AK$8))))),
IF('Member Info'!H135&gt;'Member Info'!$AG$17,'Member Info'!$AH$18,IF('Member Info'!H135&gt;'Member Info'!$AG$16,'Member Info'!$AH$17,IF('Member Info'!H135&gt;'Member Info'!$AG$15,'Member Info'!$AH$16,IF('Member Info'!H135&gt;'Member Info'!$AG$14,'Member Info'!$AH$15,IF('Member Info'!H135&gt;'Member Info'!$AG$13,'Member Info'!$AH$14,IF('Member Info'!H135&gt;'Member Info'!$AG$12,'Member Info'!$AH$13,IF('Member Info'!H135&gt;'Member Info'!$AG$11,'Member Info'!$AH$12,IF('Member Info'!H135&gt;'Member Info'!$AG$10,'Member Info'!$AH$11,IF('Member Info'!H135&gt;'Member Info'!$AG$9,'Member Info'!$AH$10,IF('Member Info'!H135&gt;'Member Info'!$AG$8,'Member Info'!$AH$9,'Member Info'!$AH$8))))))))))))</f>
        <v/>
      </c>
      <c r="L135" s="352"/>
      <c r="M135" s="79"/>
      <c r="N135" s="277"/>
      <c r="O135" s="278"/>
      <c r="P135" s="328" t="str">
        <f t="shared" si="30"/>
        <v/>
      </c>
      <c r="Q135" s="143">
        <f t="shared" si="20"/>
        <v>0</v>
      </c>
      <c r="R135" s="143"/>
      <c r="T135" s="126">
        <f t="shared" si="21"/>
        <v>0</v>
      </c>
      <c r="V135" s="126" t="str">
        <f t="shared" si="33"/>
        <v/>
      </c>
      <c r="W135" s="126" t="str">
        <f t="shared" si="34"/>
        <v/>
      </c>
      <c r="X135" s="126" t="str">
        <f t="shared" si="35"/>
        <v/>
      </c>
      <c r="Y135" s="126" t="str">
        <f t="shared" si="36"/>
        <v/>
      </c>
      <c r="Z135" s="126" t="str">
        <f t="shared" si="37"/>
        <v/>
      </c>
      <c r="AA135" s="126" t="str">
        <f t="shared" si="38"/>
        <v/>
      </c>
      <c r="AB135" s="126">
        <f t="shared" si="39"/>
        <v>1</v>
      </c>
      <c r="AC135" s="126">
        <f t="shared" si="31"/>
        <v>1</v>
      </c>
    </row>
    <row r="136" spans="1:29" x14ac:dyDescent="0.25">
      <c r="A136" s="25">
        <v>108</v>
      </c>
      <c r="B136" s="266"/>
      <c r="C136" s="266"/>
      <c r="D136" s="35"/>
      <c r="E136" s="45"/>
      <c r="F136" s="92"/>
      <c r="G136" s="366" t="str">
        <f t="shared" si="32"/>
        <v/>
      </c>
      <c r="H136" s="43"/>
      <c r="I136" s="34"/>
      <c r="J136" s="276"/>
      <c r="K136" s="351" t="str">
        <f>IF(B136=0,"",
IF('Member Info'!$AM$19&lt;=$S$1,
IF('Member Info'!H136&gt;'Member Info'!$AJ$12,'Member Info'!$AK$13,IF('Member Info'!H136&gt;'Member Info'!$AJ$11,'Member Info'!$AK$12,IF('Member Info'!H136&gt;'Member Info'!$AJ$10,'Member Info'!$AK$11,IF('Member Info'!H136&gt;'Member Info'!$AJ$9,'Member Info'!$AK$10,IF('Member Info'!H136&gt;'Member Info'!$AJ$8,'Member Info'!$AK$9,'Member Info'!$AK$8))))),
IF('Member Info'!H136&gt;'Member Info'!$AG$17,'Member Info'!$AH$18,IF('Member Info'!H136&gt;'Member Info'!$AG$16,'Member Info'!$AH$17,IF('Member Info'!H136&gt;'Member Info'!$AG$15,'Member Info'!$AH$16,IF('Member Info'!H136&gt;'Member Info'!$AG$14,'Member Info'!$AH$15,IF('Member Info'!H136&gt;'Member Info'!$AG$13,'Member Info'!$AH$14,IF('Member Info'!H136&gt;'Member Info'!$AG$12,'Member Info'!$AH$13,IF('Member Info'!H136&gt;'Member Info'!$AG$11,'Member Info'!$AH$12,IF('Member Info'!H136&gt;'Member Info'!$AG$10,'Member Info'!$AH$11,IF('Member Info'!H136&gt;'Member Info'!$AG$9,'Member Info'!$AH$10,IF('Member Info'!H136&gt;'Member Info'!$AG$8,'Member Info'!$AH$9,'Member Info'!$AH$8))))))))))))</f>
        <v/>
      </c>
      <c r="L136" s="352"/>
      <c r="M136" s="79"/>
      <c r="N136" s="277"/>
      <c r="O136" s="278"/>
      <c r="P136" s="328" t="str">
        <f t="shared" si="30"/>
        <v/>
      </c>
      <c r="Q136" s="143">
        <f t="shared" si="20"/>
        <v>0</v>
      </c>
      <c r="R136" s="143"/>
      <c r="T136" s="126">
        <f t="shared" si="21"/>
        <v>0</v>
      </c>
      <c r="V136" s="126" t="str">
        <f t="shared" si="33"/>
        <v/>
      </c>
      <c r="W136" s="126" t="str">
        <f t="shared" si="34"/>
        <v/>
      </c>
      <c r="X136" s="126" t="str">
        <f t="shared" si="35"/>
        <v/>
      </c>
      <c r="Y136" s="126" t="str">
        <f t="shared" si="36"/>
        <v/>
      </c>
      <c r="Z136" s="126" t="str">
        <f t="shared" si="37"/>
        <v/>
      </c>
      <c r="AA136" s="126" t="str">
        <f t="shared" si="38"/>
        <v/>
      </c>
      <c r="AB136" s="126">
        <f t="shared" si="39"/>
        <v>1</v>
      </c>
      <c r="AC136" s="126">
        <f t="shared" si="31"/>
        <v>1</v>
      </c>
    </row>
    <row r="137" spans="1:29" x14ac:dyDescent="0.25">
      <c r="A137" s="25">
        <v>109</v>
      </c>
      <c r="B137" s="266"/>
      <c r="C137" s="266"/>
      <c r="D137" s="35"/>
      <c r="E137" s="45"/>
      <c r="F137" s="92"/>
      <c r="G137" s="366" t="str">
        <f t="shared" si="32"/>
        <v/>
      </c>
      <c r="H137" s="43"/>
      <c r="I137" s="34"/>
      <c r="J137" s="276"/>
      <c r="K137" s="351" t="str">
        <f>IF(B137=0,"",
IF('Member Info'!$AM$19&lt;=$S$1,
IF('Member Info'!H137&gt;'Member Info'!$AJ$12,'Member Info'!$AK$13,IF('Member Info'!H137&gt;'Member Info'!$AJ$11,'Member Info'!$AK$12,IF('Member Info'!H137&gt;'Member Info'!$AJ$10,'Member Info'!$AK$11,IF('Member Info'!H137&gt;'Member Info'!$AJ$9,'Member Info'!$AK$10,IF('Member Info'!H137&gt;'Member Info'!$AJ$8,'Member Info'!$AK$9,'Member Info'!$AK$8))))),
IF('Member Info'!H137&gt;'Member Info'!$AG$17,'Member Info'!$AH$18,IF('Member Info'!H137&gt;'Member Info'!$AG$16,'Member Info'!$AH$17,IF('Member Info'!H137&gt;'Member Info'!$AG$15,'Member Info'!$AH$16,IF('Member Info'!H137&gt;'Member Info'!$AG$14,'Member Info'!$AH$15,IF('Member Info'!H137&gt;'Member Info'!$AG$13,'Member Info'!$AH$14,IF('Member Info'!H137&gt;'Member Info'!$AG$12,'Member Info'!$AH$13,IF('Member Info'!H137&gt;'Member Info'!$AG$11,'Member Info'!$AH$12,IF('Member Info'!H137&gt;'Member Info'!$AG$10,'Member Info'!$AH$11,IF('Member Info'!H137&gt;'Member Info'!$AG$9,'Member Info'!$AH$10,IF('Member Info'!H137&gt;'Member Info'!$AG$8,'Member Info'!$AH$9,'Member Info'!$AH$8))))))))))))</f>
        <v/>
      </c>
      <c r="L137" s="352"/>
      <c r="M137" s="79"/>
      <c r="N137" s="277"/>
      <c r="O137" s="278"/>
      <c r="P137" s="328" t="str">
        <f t="shared" si="30"/>
        <v/>
      </c>
      <c r="Q137" s="143">
        <f t="shared" si="20"/>
        <v>0</v>
      </c>
      <c r="R137" s="143"/>
      <c r="T137" s="126">
        <f t="shared" si="21"/>
        <v>0</v>
      </c>
      <c r="V137" s="126" t="str">
        <f t="shared" si="33"/>
        <v/>
      </c>
      <c r="W137" s="126" t="str">
        <f t="shared" si="34"/>
        <v/>
      </c>
      <c r="X137" s="126" t="str">
        <f t="shared" si="35"/>
        <v/>
      </c>
      <c r="Y137" s="126" t="str">
        <f t="shared" si="36"/>
        <v/>
      </c>
      <c r="Z137" s="126" t="str">
        <f t="shared" si="37"/>
        <v/>
      </c>
      <c r="AA137" s="126" t="str">
        <f t="shared" si="38"/>
        <v/>
      </c>
      <c r="AB137" s="126">
        <f t="shared" si="39"/>
        <v>1</v>
      </c>
      <c r="AC137" s="126">
        <f t="shared" si="31"/>
        <v>1</v>
      </c>
    </row>
    <row r="138" spans="1:29" x14ac:dyDescent="0.25">
      <c r="A138" s="25">
        <v>110</v>
      </c>
      <c r="B138" s="266"/>
      <c r="C138" s="266"/>
      <c r="D138" s="35"/>
      <c r="E138" s="45"/>
      <c r="F138" s="92"/>
      <c r="G138" s="366" t="str">
        <f t="shared" si="32"/>
        <v/>
      </c>
      <c r="H138" s="43"/>
      <c r="I138" s="34"/>
      <c r="J138" s="276"/>
      <c r="K138" s="351" t="str">
        <f>IF(B138=0,"",
IF('Member Info'!$AM$19&lt;=$S$1,
IF('Member Info'!H138&gt;'Member Info'!$AJ$12,'Member Info'!$AK$13,IF('Member Info'!H138&gt;'Member Info'!$AJ$11,'Member Info'!$AK$12,IF('Member Info'!H138&gt;'Member Info'!$AJ$10,'Member Info'!$AK$11,IF('Member Info'!H138&gt;'Member Info'!$AJ$9,'Member Info'!$AK$10,IF('Member Info'!H138&gt;'Member Info'!$AJ$8,'Member Info'!$AK$9,'Member Info'!$AK$8))))),
IF('Member Info'!H138&gt;'Member Info'!$AG$17,'Member Info'!$AH$18,IF('Member Info'!H138&gt;'Member Info'!$AG$16,'Member Info'!$AH$17,IF('Member Info'!H138&gt;'Member Info'!$AG$15,'Member Info'!$AH$16,IF('Member Info'!H138&gt;'Member Info'!$AG$14,'Member Info'!$AH$15,IF('Member Info'!H138&gt;'Member Info'!$AG$13,'Member Info'!$AH$14,IF('Member Info'!H138&gt;'Member Info'!$AG$12,'Member Info'!$AH$13,IF('Member Info'!H138&gt;'Member Info'!$AG$11,'Member Info'!$AH$12,IF('Member Info'!H138&gt;'Member Info'!$AG$10,'Member Info'!$AH$11,IF('Member Info'!H138&gt;'Member Info'!$AG$9,'Member Info'!$AH$10,IF('Member Info'!H138&gt;'Member Info'!$AG$8,'Member Info'!$AH$9,'Member Info'!$AH$8))))))))))))</f>
        <v/>
      </c>
      <c r="L138" s="352"/>
      <c r="M138" s="79"/>
      <c r="N138" s="277"/>
      <c r="O138" s="278"/>
      <c r="P138" s="328" t="str">
        <f t="shared" si="30"/>
        <v/>
      </c>
      <c r="Q138" s="143">
        <f t="shared" si="20"/>
        <v>0</v>
      </c>
      <c r="R138" s="143"/>
      <c r="T138" s="126">
        <f t="shared" si="21"/>
        <v>0</v>
      </c>
      <c r="V138" s="126" t="str">
        <f t="shared" si="33"/>
        <v/>
      </c>
      <c r="W138" s="126" t="str">
        <f t="shared" si="34"/>
        <v/>
      </c>
      <c r="X138" s="126" t="str">
        <f t="shared" si="35"/>
        <v/>
      </c>
      <c r="Y138" s="126" t="str">
        <f t="shared" si="36"/>
        <v/>
      </c>
      <c r="Z138" s="126" t="str">
        <f t="shared" si="37"/>
        <v/>
      </c>
      <c r="AA138" s="126" t="str">
        <f t="shared" si="38"/>
        <v/>
      </c>
      <c r="AB138" s="126">
        <f t="shared" si="39"/>
        <v>1</v>
      </c>
      <c r="AC138" s="126">
        <f t="shared" si="31"/>
        <v>1</v>
      </c>
    </row>
    <row r="139" spans="1:29" x14ac:dyDescent="0.25">
      <c r="A139" s="25">
        <v>111</v>
      </c>
      <c r="B139" s="266"/>
      <c r="C139" s="266"/>
      <c r="D139" s="35"/>
      <c r="E139" s="45"/>
      <c r="F139" s="92"/>
      <c r="G139" s="366" t="str">
        <f t="shared" si="32"/>
        <v/>
      </c>
      <c r="H139" s="43"/>
      <c r="I139" s="34"/>
      <c r="J139" s="276"/>
      <c r="K139" s="351" t="str">
        <f>IF(B139=0,"",
IF('Member Info'!$AM$19&lt;=$S$1,
IF('Member Info'!H139&gt;'Member Info'!$AJ$12,'Member Info'!$AK$13,IF('Member Info'!H139&gt;'Member Info'!$AJ$11,'Member Info'!$AK$12,IF('Member Info'!H139&gt;'Member Info'!$AJ$10,'Member Info'!$AK$11,IF('Member Info'!H139&gt;'Member Info'!$AJ$9,'Member Info'!$AK$10,IF('Member Info'!H139&gt;'Member Info'!$AJ$8,'Member Info'!$AK$9,'Member Info'!$AK$8))))),
IF('Member Info'!H139&gt;'Member Info'!$AG$17,'Member Info'!$AH$18,IF('Member Info'!H139&gt;'Member Info'!$AG$16,'Member Info'!$AH$17,IF('Member Info'!H139&gt;'Member Info'!$AG$15,'Member Info'!$AH$16,IF('Member Info'!H139&gt;'Member Info'!$AG$14,'Member Info'!$AH$15,IF('Member Info'!H139&gt;'Member Info'!$AG$13,'Member Info'!$AH$14,IF('Member Info'!H139&gt;'Member Info'!$AG$12,'Member Info'!$AH$13,IF('Member Info'!H139&gt;'Member Info'!$AG$11,'Member Info'!$AH$12,IF('Member Info'!H139&gt;'Member Info'!$AG$10,'Member Info'!$AH$11,IF('Member Info'!H139&gt;'Member Info'!$AG$9,'Member Info'!$AH$10,IF('Member Info'!H139&gt;'Member Info'!$AG$8,'Member Info'!$AH$9,'Member Info'!$AH$8))))))))))))</f>
        <v/>
      </c>
      <c r="L139" s="352"/>
      <c r="M139" s="79"/>
      <c r="N139" s="277"/>
      <c r="O139" s="278"/>
      <c r="P139" s="328" t="str">
        <f t="shared" si="30"/>
        <v/>
      </c>
      <c r="Q139" s="143">
        <f t="shared" si="20"/>
        <v>0</v>
      </c>
      <c r="R139" s="143"/>
      <c r="T139" s="126">
        <f t="shared" si="21"/>
        <v>0</v>
      </c>
      <c r="V139" s="126" t="str">
        <f t="shared" si="33"/>
        <v/>
      </c>
      <c r="W139" s="126" t="str">
        <f t="shared" si="34"/>
        <v/>
      </c>
      <c r="X139" s="126" t="str">
        <f t="shared" si="35"/>
        <v/>
      </c>
      <c r="Y139" s="126" t="str">
        <f t="shared" si="36"/>
        <v/>
      </c>
      <c r="Z139" s="126" t="str">
        <f t="shared" si="37"/>
        <v/>
      </c>
      <c r="AA139" s="126" t="str">
        <f t="shared" si="38"/>
        <v/>
      </c>
      <c r="AB139" s="126">
        <f t="shared" si="39"/>
        <v>1</v>
      </c>
      <c r="AC139" s="126">
        <f t="shared" si="31"/>
        <v>1</v>
      </c>
    </row>
    <row r="140" spans="1:29" x14ac:dyDescent="0.25">
      <c r="A140" s="25">
        <v>112</v>
      </c>
      <c r="B140" s="266"/>
      <c r="C140" s="266"/>
      <c r="D140" s="35"/>
      <c r="E140" s="45"/>
      <c r="F140" s="92"/>
      <c r="G140" s="366" t="str">
        <f t="shared" si="32"/>
        <v/>
      </c>
      <c r="H140" s="43"/>
      <c r="I140" s="34"/>
      <c r="J140" s="276"/>
      <c r="K140" s="351" t="str">
        <f>IF(B140=0,"",
IF('Member Info'!$AM$19&lt;=$S$1,
IF('Member Info'!H140&gt;'Member Info'!$AJ$12,'Member Info'!$AK$13,IF('Member Info'!H140&gt;'Member Info'!$AJ$11,'Member Info'!$AK$12,IF('Member Info'!H140&gt;'Member Info'!$AJ$10,'Member Info'!$AK$11,IF('Member Info'!H140&gt;'Member Info'!$AJ$9,'Member Info'!$AK$10,IF('Member Info'!H140&gt;'Member Info'!$AJ$8,'Member Info'!$AK$9,'Member Info'!$AK$8))))),
IF('Member Info'!H140&gt;'Member Info'!$AG$17,'Member Info'!$AH$18,IF('Member Info'!H140&gt;'Member Info'!$AG$16,'Member Info'!$AH$17,IF('Member Info'!H140&gt;'Member Info'!$AG$15,'Member Info'!$AH$16,IF('Member Info'!H140&gt;'Member Info'!$AG$14,'Member Info'!$AH$15,IF('Member Info'!H140&gt;'Member Info'!$AG$13,'Member Info'!$AH$14,IF('Member Info'!H140&gt;'Member Info'!$AG$12,'Member Info'!$AH$13,IF('Member Info'!H140&gt;'Member Info'!$AG$11,'Member Info'!$AH$12,IF('Member Info'!H140&gt;'Member Info'!$AG$10,'Member Info'!$AH$11,IF('Member Info'!H140&gt;'Member Info'!$AG$9,'Member Info'!$AH$10,IF('Member Info'!H140&gt;'Member Info'!$AG$8,'Member Info'!$AH$9,'Member Info'!$AH$8))))))))))))</f>
        <v/>
      </c>
      <c r="L140" s="352"/>
      <c r="M140" s="79"/>
      <c r="N140" s="277"/>
      <c r="O140" s="278"/>
      <c r="P140" s="328" t="str">
        <f t="shared" si="30"/>
        <v/>
      </c>
      <c r="Q140" s="143">
        <f t="shared" si="20"/>
        <v>0</v>
      </c>
      <c r="R140" s="143"/>
      <c r="T140" s="126">
        <f t="shared" si="21"/>
        <v>0</v>
      </c>
      <c r="V140" s="126" t="str">
        <f t="shared" si="33"/>
        <v/>
      </c>
      <c r="W140" s="126" t="str">
        <f t="shared" si="34"/>
        <v/>
      </c>
      <c r="X140" s="126" t="str">
        <f t="shared" si="35"/>
        <v/>
      </c>
      <c r="Y140" s="126" t="str">
        <f t="shared" si="36"/>
        <v/>
      </c>
      <c r="Z140" s="126" t="str">
        <f t="shared" si="37"/>
        <v/>
      </c>
      <c r="AA140" s="126" t="str">
        <f t="shared" si="38"/>
        <v/>
      </c>
      <c r="AB140" s="126">
        <f t="shared" si="39"/>
        <v>1</v>
      </c>
      <c r="AC140" s="126">
        <f t="shared" si="31"/>
        <v>1</v>
      </c>
    </row>
    <row r="141" spans="1:29" x14ac:dyDescent="0.25">
      <c r="A141" s="25">
        <v>113</v>
      </c>
      <c r="B141" s="266"/>
      <c r="C141" s="266"/>
      <c r="D141" s="35"/>
      <c r="E141" s="45"/>
      <c r="F141" s="92"/>
      <c r="G141" s="366" t="str">
        <f t="shared" si="32"/>
        <v/>
      </c>
      <c r="H141" s="43"/>
      <c r="I141" s="34"/>
      <c r="J141" s="276"/>
      <c r="K141" s="351" t="str">
        <f>IF(B141=0,"",
IF('Member Info'!$AM$19&lt;=$S$1,
IF('Member Info'!H141&gt;'Member Info'!$AJ$12,'Member Info'!$AK$13,IF('Member Info'!H141&gt;'Member Info'!$AJ$11,'Member Info'!$AK$12,IF('Member Info'!H141&gt;'Member Info'!$AJ$10,'Member Info'!$AK$11,IF('Member Info'!H141&gt;'Member Info'!$AJ$9,'Member Info'!$AK$10,IF('Member Info'!H141&gt;'Member Info'!$AJ$8,'Member Info'!$AK$9,'Member Info'!$AK$8))))),
IF('Member Info'!H141&gt;'Member Info'!$AG$17,'Member Info'!$AH$18,IF('Member Info'!H141&gt;'Member Info'!$AG$16,'Member Info'!$AH$17,IF('Member Info'!H141&gt;'Member Info'!$AG$15,'Member Info'!$AH$16,IF('Member Info'!H141&gt;'Member Info'!$AG$14,'Member Info'!$AH$15,IF('Member Info'!H141&gt;'Member Info'!$AG$13,'Member Info'!$AH$14,IF('Member Info'!H141&gt;'Member Info'!$AG$12,'Member Info'!$AH$13,IF('Member Info'!H141&gt;'Member Info'!$AG$11,'Member Info'!$AH$12,IF('Member Info'!H141&gt;'Member Info'!$AG$10,'Member Info'!$AH$11,IF('Member Info'!H141&gt;'Member Info'!$AG$9,'Member Info'!$AH$10,IF('Member Info'!H141&gt;'Member Info'!$AG$8,'Member Info'!$AH$9,'Member Info'!$AH$8))))))))))))</f>
        <v/>
      </c>
      <c r="L141" s="352"/>
      <c r="M141" s="79"/>
      <c r="N141" s="277"/>
      <c r="O141" s="278"/>
      <c r="P141" s="328" t="str">
        <f t="shared" si="30"/>
        <v/>
      </c>
      <c r="Q141" s="143">
        <f t="shared" si="20"/>
        <v>0</v>
      </c>
      <c r="R141" s="143"/>
      <c r="T141" s="126">
        <f t="shared" si="21"/>
        <v>0</v>
      </c>
      <c r="V141" s="126" t="str">
        <f t="shared" si="33"/>
        <v/>
      </c>
      <c r="W141" s="126" t="str">
        <f t="shared" si="34"/>
        <v/>
      </c>
      <c r="X141" s="126" t="str">
        <f t="shared" si="35"/>
        <v/>
      </c>
      <c r="Y141" s="126" t="str">
        <f t="shared" si="36"/>
        <v/>
      </c>
      <c r="Z141" s="126" t="str">
        <f t="shared" si="37"/>
        <v/>
      </c>
      <c r="AA141" s="126" t="str">
        <f t="shared" si="38"/>
        <v/>
      </c>
      <c r="AB141" s="126">
        <f t="shared" si="39"/>
        <v>1</v>
      </c>
      <c r="AC141" s="126">
        <f t="shared" si="31"/>
        <v>1</v>
      </c>
    </row>
    <row r="142" spans="1:29" x14ac:dyDescent="0.25">
      <c r="A142" s="25">
        <v>114</v>
      </c>
      <c r="B142" s="266"/>
      <c r="C142" s="266"/>
      <c r="D142" s="35"/>
      <c r="E142" s="45"/>
      <c r="F142" s="92"/>
      <c r="G142" s="366" t="str">
        <f t="shared" si="32"/>
        <v/>
      </c>
      <c r="H142" s="43"/>
      <c r="I142" s="34"/>
      <c r="J142" s="276"/>
      <c r="K142" s="351" t="str">
        <f>IF(B142=0,"",
IF('Member Info'!$AM$19&lt;=$S$1,
IF('Member Info'!H142&gt;'Member Info'!$AJ$12,'Member Info'!$AK$13,IF('Member Info'!H142&gt;'Member Info'!$AJ$11,'Member Info'!$AK$12,IF('Member Info'!H142&gt;'Member Info'!$AJ$10,'Member Info'!$AK$11,IF('Member Info'!H142&gt;'Member Info'!$AJ$9,'Member Info'!$AK$10,IF('Member Info'!H142&gt;'Member Info'!$AJ$8,'Member Info'!$AK$9,'Member Info'!$AK$8))))),
IF('Member Info'!H142&gt;'Member Info'!$AG$17,'Member Info'!$AH$18,IF('Member Info'!H142&gt;'Member Info'!$AG$16,'Member Info'!$AH$17,IF('Member Info'!H142&gt;'Member Info'!$AG$15,'Member Info'!$AH$16,IF('Member Info'!H142&gt;'Member Info'!$AG$14,'Member Info'!$AH$15,IF('Member Info'!H142&gt;'Member Info'!$AG$13,'Member Info'!$AH$14,IF('Member Info'!H142&gt;'Member Info'!$AG$12,'Member Info'!$AH$13,IF('Member Info'!H142&gt;'Member Info'!$AG$11,'Member Info'!$AH$12,IF('Member Info'!H142&gt;'Member Info'!$AG$10,'Member Info'!$AH$11,IF('Member Info'!H142&gt;'Member Info'!$AG$9,'Member Info'!$AH$10,IF('Member Info'!H142&gt;'Member Info'!$AG$8,'Member Info'!$AH$9,'Member Info'!$AH$8))))))))))))</f>
        <v/>
      </c>
      <c r="L142" s="352"/>
      <c r="M142" s="79"/>
      <c r="N142" s="277"/>
      <c r="O142" s="278"/>
      <c r="P142" s="328" t="str">
        <f t="shared" si="30"/>
        <v/>
      </c>
      <c r="Q142" s="143">
        <f t="shared" si="20"/>
        <v>0</v>
      </c>
      <c r="R142" s="143"/>
      <c r="T142" s="126">
        <f t="shared" si="21"/>
        <v>0</v>
      </c>
      <c r="V142" s="126" t="str">
        <f t="shared" si="33"/>
        <v/>
      </c>
      <c r="W142" s="126" t="str">
        <f t="shared" si="34"/>
        <v/>
      </c>
      <c r="X142" s="126" t="str">
        <f t="shared" si="35"/>
        <v/>
      </c>
      <c r="Y142" s="126" t="str">
        <f t="shared" si="36"/>
        <v/>
      </c>
      <c r="Z142" s="126" t="str">
        <f t="shared" si="37"/>
        <v/>
      </c>
      <c r="AA142" s="126" t="str">
        <f t="shared" si="38"/>
        <v/>
      </c>
      <c r="AB142" s="126">
        <f t="shared" si="39"/>
        <v>1</v>
      </c>
      <c r="AC142" s="126">
        <f t="shared" si="31"/>
        <v>1</v>
      </c>
    </row>
    <row r="143" spans="1:29" x14ac:dyDescent="0.25">
      <c r="A143" s="25">
        <v>115</v>
      </c>
      <c r="B143" s="266"/>
      <c r="C143" s="266"/>
      <c r="D143" s="35"/>
      <c r="E143" s="45"/>
      <c r="F143" s="92"/>
      <c r="G143" s="366" t="str">
        <f t="shared" si="32"/>
        <v/>
      </c>
      <c r="H143" s="43"/>
      <c r="I143" s="34"/>
      <c r="J143" s="276"/>
      <c r="K143" s="351" t="str">
        <f>IF(B143=0,"",
IF('Member Info'!$AM$19&lt;=$S$1,
IF('Member Info'!H143&gt;'Member Info'!$AJ$12,'Member Info'!$AK$13,IF('Member Info'!H143&gt;'Member Info'!$AJ$11,'Member Info'!$AK$12,IF('Member Info'!H143&gt;'Member Info'!$AJ$10,'Member Info'!$AK$11,IF('Member Info'!H143&gt;'Member Info'!$AJ$9,'Member Info'!$AK$10,IF('Member Info'!H143&gt;'Member Info'!$AJ$8,'Member Info'!$AK$9,'Member Info'!$AK$8))))),
IF('Member Info'!H143&gt;'Member Info'!$AG$17,'Member Info'!$AH$18,IF('Member Info'!H143&gt;'Member Info'!$AG$16,'Member Info'!$AH$17,IF('Member Info'!H143&gt;'Member Info'!$AG$15,'Member Info'!$AH$16,IF('Member Info'!H143&gt;'Member Info'!$AG$14,'Member Info'!$AH$15,IF('Member Info'!H143&gt;'Member Info'!$AG$13,'Member Info'!$AH$14,IF('Member Info'!H143&gt;'Member Info'!$AG$12,'Member Info'!$AH$13,IF('Member Info'!H143&gt;'Member Info'!$AG$11,'Member Info'!$AH$12,IF('Member Info'!H143&gt;'Member Info'!$AG$10,'Member Info'!$AH$11,IF('Member Info'!H143&gt;'Member Info'!$AG$9,'Member Info'!$AH$10,IF('Member Info'!H143&gt;'Member Info'!$AG$8,'Member Info'!$AH$9,'Member Info'!$AH$8))))))))))))</f>
        <v/>
      </c>
      <c r="L143" s="352"/>
      <c r="M143" s="79"/>
      <c r="N143" s="277"/>
      <c r="O143" s="278"/>
      <c r="P143" s="328" t="str">
        <f t="shared" si="30"/>
        <v/>
      </c>
      <c r="Q143" s="143">
        <f t="shared" si="20"/>
        <v>0</v>
      </c>
      <c r="R143" s="143"/>
      <c r="T143" s="126">
        <f t="shared" si="21"/>
        <v>0</v>
      </c>
      <c r="V143" s="126" t="str">
        <f t="shared" si="33"/>
        <v/>
      </c>
      <c r="W143" s="126" t="str">
        <f t="shared" si="34"/>
        <v/>
      </c>
      <c r="X143" s="126" t="str">
        <f t="shared" si="35"/>
        <v/>
      </c>
      <c r="Y143" s="126" t="str">
        <f t="shared" si="36"/>
        <v/>
      </c>
      <c r="Z143" s="126" t="str">
        <f t="shared" si="37"/>
        <v/>
      </c>
      <c r="AA143" s="126" t="str">
        <f t="shared" si="38"/>
        <v/>
      </c>
      <c r="AB143" s="126">
        <f t="shared" si="39"/>
        <v>1</v>
      </c>
      <c r="AC143" s="126">
        <f t="shared" si="31"/>
        <v>1</v>
      </c>
    </row>
    <row r="144" spans="1:29" x14ac:dyDescent="0.25">
      <c r="A144" s="25">
        <v>116</v>
      </c>
      <c r="B144" s="266"/>
      <c r="C144" s="266"/>
      <c r="D144" s="35"/>
      <c r="E144" s="45"/>
      <c r="F144" s="92"/>
      <c r="G144" s="366" t="str">
        <f t="shared" si="32"/>
        <v/>
      </c>
      <c r="H144" s="43"/>
      <c r="I144" s="34"/>
      <c r="J144" s="276"/>
      <c r="K144" s="351" t="str">
        <f>IF(B144=0,"",
IF('Member Info'!$AM$19&lt;=$S$1,
IF('Member Info'!H144&gt;'Member Info'!$AJ$12,'Member Info'!$AK$13,IF('Member Info'!H144&gt;'Member Info'!$AJ$11,'Member Info'!$AK$12,IF('Member Info'!H144&gt;'Member Info'!$AJ$10,'Member Info'!$AK$11,IF('Member Info'!H144&gt;'Member Info'!$AJ$9,'Member Info'!$AK$10,IF('Member Info'!H144&gt;'Member Info'!$AJ$8,'Member Info'!$AK$9,'Member Info'!$AK$8))))),
IF('Member Info'!H144&gt;'Member Info'!$AG$17,'Member Info'!$AH$18,IF('Member Info'!H144&gt;'Member Info'!$AG$16,'Member Info'!$AH$17,IF('Member Info'!H144&gt;'Member Info'!$AG$15,'Member Info'!$AH$16,IF('Member Info'!H144&gt;'Member Info'!$AG$14,'Member Info'!$AH$15,IF('Member Info'!H144&gt;'Member Info'!$AG$13,'Member Info'!$AH$14,IF('Member Info'!H144&gt;'Member Info'!$AG$12,'Member Info'!$AH$13,IF('Member Info'!H144&gt;'Member Info'!$AG$11,'Member Info'!$AH$12,IF('Member Info'!H144&gt;'Member Info'!$AG$10,'Member Info'!$AH$11,IF('Member Info'!H144&gt;'Member Info'!$AG$9,'Member Info'!$AH$10,IF('Member Info'!H144&gt;'Member Info'!$AG$8,'Member Info'!$AH$9,'Member Info'!$AH$8))))))))))))</f>
        <v/>
      </c>
      <c r="L144" s="352"/>
      <c r="M144" s="79"/>
      <c r="N144" s="277"/>
      <c r="O144" s="278"/>
      <c r="P144" s="328" t="str">
        <f t="shared" si="30"/>
        <v/>
      </c>
      <c r="Q144" s="143">
        <f t="shared" si="20"/>
        <v>0</v>
      </c>
      <c r="R144" s="143"/>
      <c r="T144" s="126">
        <f t="shared" si="21"/>
        <v>0</v>
      </c>
      <c r="V144" s="126" t="str">
        <f t="shared" si="33"/>
        <v/>
      </c>
      <c r="W144" s="126" t="str">
        <f t="shared" si="34"/>
        <v/>
      </c>
      <c r="X144" s="126" t="str">
        <f t="shared" si="35"/>
        <v/>
      </c>
      <c r="Y144" s="126" t="str">
        <f t="shared" si="36"/>
        <v/>
      </c>
      <c r="Z144" s="126" t="str">
        <f t="shared" si="37"/>
        <v/>
      </c>
      <c r="AA144" s="126" t="str">
        <f t="shared" si="38"/>
        <v/>
      </c>
      <c r="AB144" s="126">
        <f t="shared" si="39"/>
        <v>1</v>
      </c>
      <c r="AC144" s="126">
        <f t="shared" si="31"/>
        <v>1</v>
      </c>
    </row>
    <row r="145" spans="1:29" x14ac:dyDescent="0.25">
      <c r="A145" s="25">
        <v>117</v>
      </c>
      <c r="B145" s="266"/>
      <c r="C145" s="266"/>
      <c r="D145" s="35"/>
      <c r="E145" s="45"/>
      <c r="F145" s="92"/>
      <c r="G145" s="366" t="str">
        <f t="shared" si="32"/>
        <v/>
      </c>
      <c r="H145" s="43"/>
      <c r="I145" s="34"/>
      <c r="J145" s="276"/>
      <c r="K145" s="351" t="str">
        <f>IF(B145=0,"",
IF('Member Info'!$AM$19&lt;=$S$1,
IF('Member Info'!H145&gt;'Member Info'!$AJ$12,'Member Info'!$AK$13,IF('Member Info'!H145&gt;'Member Info'!$AJ$11,'Member Info'!$AK$12,IF('Member Info'!H145&gt;'Member Info'!$AJ$10,'Member Info'!$AK$11,IF('Member Info'!H145&gt;'Member Info'!$AJ$9,'Member Info'!$AK$10,IF('Member Info'!H145&gt;'Member Info'!$AJ$8,'Member Info'!$AK$9,'Member Info'!$AK$8))))),
IF('Member Info'!H145&gt;'Member Info'!$AG$17,'Member Info'!$AH$18,IF('Member Info'!H145&gt;'Member Info'!$AG$16,'Member Info'!$AH$17,IF('Member Info'!H145&gt;'Member Info'!$AG$15,'Member Info'!$AH$16,IF('Member Info'!H145&gt;'Member Info'!$AG$14,'Member Info'!$AH$15,IF('Member Info'!H145&gt;'Member Info'!$AG$13,'Member Info'!$AH$14,IF('Member Info'!H145&gt;'Member Info'!$AG$12,'Member Info'!$AH$13,IF('Member Info'!H145&gt;'Member Info'!$AG$11,'Member Info'!$AH$12,IF('Member Info'!H145&gt;'Member Info'!$AG$10,'Member Info'!$AH$11,IF('Member Info'!H145&gt;'Member Info'!$AG$9,'Member Info'!$AH$10,IF('Member Info'!H145&gt;'Member Info'!$AG$8,'Member Info'!$AH$9,'Member Info'!$AH$8))))))))))))</f>
        <v/>
      </c>
      <c r="L145" s="352"/>
      <c r="M145" s="79"/>
      <c r="N145" s="277"/>
      <c r="O145" s="278"/>
      <c r="P145" s="328" t="str">
        <f t="shared" si="30"/>
        <v/>
      </c>
      <c r="Q145" s="143">
        <f t="shared" si="20"/>
        <v>0</v>
      </c>
      <c r="R145" s="143"/>
      <c r="T145" s="126">
        <f t="shared" si="21"/>
        <v>0</v>
      </c>
      <c r="V145" s="126" t="str">
        <f t="shared" si="33"/>
        <v/>
      </c>
      <c r="W145" s="126" t="str">
        <f t="shared" si="34"/>
        <v/>
      </c>
      <c r="X145" s="126" t="str">
        <f t="shared" si="35"/>
        <v/>
      </c>
      <c r="Y145" s="126" t="str">
        <f t="shared" si="36"/>
        <v/>
      </c>
      <c r="Z145" s="126" t="str">
        <f t="shared" si="37"/>
        <v/>
      </c>
      <c r="AA145" s="126" t="str">
        <f t="shared" si="38"/>
        <v/>
      </c>
      <c r="AB145" s="126">
        <f t="shared" si="39"/>
        <v>1</v>
      </c>
      <c r="AC145" s="126">
        <f t="shared" si="31"/>
        <v>1</v>
      </c>
    </row>
    <row r="146" spans="1:29" x14ac:dyDescent="0.25">
      <c r="A146" s="25">
        <v>118</v>
      </c>
      <c r="B146" s="266"/>
      <c r="C146" s="266"/>
      <c r="D146" s="35"/>
      <c r="E146" s="45"/>
      <c r="F146" s="92"/>
      <c r="G146" s="366" t="str">
        <f t="shared" si="32"/>
        <v/>
      </c>
      <c r="H146" s="43"/>
      <c r="I146" s="34"/>
      <c r="J146" s="276"/>
      <c r="K146" s="351" t="str">
        <f>IF(B146=0,"",
IF('Member Info'!$AM$19&lt;=$S$1,
IF('Member Info'!H146&gt;'Member Info'!$AJ$12,'Member Info'!$AK$13,IF('Member Info'!H146&gt;'Member Info'!$AJ$11,'Member Info'!$AK$12,IF('Member Info'!H146&gt;'Member Info'!$AJ$10,'Member Info'!$AK$11,IF('Member Info'!H146&gt;'Member Info'!$AJ$9,'Member Info'!$AK$10,IF('Member Info'!H146&gt;'Member Info'!$AJ$8,'Member Info'!$AK$9,'Member Info'!$AK$8))))),
IF('Member Info'!H146&gt;'Member Info'!$AG$17,'Member Info'!$AH$18,IF('Member Info'!H146&gt;'Member Info'!$AG$16,'Member Info'!$AH$17,IF('Member Info'!H146&gt;'Member Info'!$AG$15,'Member Info'!$AH$16,IF('Member Info'!H146&gt;'Member Info'!$AG$14,'Member Info'!$AH$15,IF('Member Info'!H146&gt;'Member Info'!$AG$13,'Member Info'!$AH$14,IF('Member Info'!H146&gt;'Member Info'!$AG$12,'Member Info'!$AH$13,IF('Member Info'!H146&gt;'Member Info'!$AG$11,'Member Info'!$AH$12,IF('Member Info'!H146&gt;'Member Info'!$AG$10,'Member Info'!$AH$11,IF('Member Info'!H146&gt;'Member Info'!$AG$9,'Member Info'!$AH$10,IF('Member Info'!H146&gt;'Member Info'!$AG$8,'Member Info'!$AH$9,'Member Info'!$AH$8))))))))))))</f>
        <v/>
      </c>
      <c r="L146" s="352"/>
      <c r="M146" s="79"/>
      <c r="N146" s="277"/>
      <c r="O146" s="278"/>
      <c r="P146" s="328" t="str">
        <f t="shared" si="30"/>
        <v/>
      </c>
      <c r="Q146" s="143">
        <f t="shared" si="20"/>
        <v>0</v>
      </c>
      <c r="R146" s="143"/>
      <c r="T146" s="126">
        <f t="shared" si="21"/>
        <v>0</v>
      </c>
      <c r="V146" s="126" t="str">
        <f t="shared" si="33"/>
        <v/>
      </c>
      <c r="W146" s="126" t="str">
        <f t="shared" si="34"/>
        <v/>
      </c>
      <c r="X146" s="126" t="str">
        <f t="shared" si="35"/>
        <v/>
      </c>
      <c r="Y146" s="126" t="str">
        <f t="shared" si="36"/>
        <v/>
      </c>
      <c r="Z146" s="126" t="str">
        <f t="shared" si="37"/>
        <v/>
      </c>
      <c r="AA146" s="126" t="str">
        <f t="shared" si="38"/>
        <v/>
      </c>
      <c r="AB146" s="126">
        <f t="shared" si="39"/>
        <v>1</v>
      </c>
      <c r="AC146" s="126">
        <f t="shared" si="31"/>
        <v>1</v>
      </c>
    </row>
    <row r="147" spans="1:29" x14ac:dyDescent="0.25">
      <c r="A147" s="25">
        <v>119</v>
      </c>
      <c r="B147" s="266"/>
      <c r="C147" s="266"/>
      <c r="D147" s="35"/>
      <c r="E147" s="45"/>
      <c r="F147" s="92"/>
      <c r="G147" s="366" t="str">
        <f t="shared" si="32"/>
        <v/>
      </c>
      <c r="H147" s="43"/>
      <c r="I147" s="34"/>
      <c r="J147" s="276"/>
      <c r="K147" s="351" t="str">
        <f>IF(B147=0,"",
IF('Member Info'!$AM$19&lt;=$S$1,
IF('Member Info'!H147&gt;'Member Info'!$AJ$12,'Member Info'!$AK$13,IF('Member Info'!H147&gt;'Member Info'!$AJ$11,'Member Info'!$AK$12,IF('Member Info'!H147&gt;'Member Info'!$AJ$10,'Member Info'!$AK$11,IF('Member Info'!H147&gt;'Member Info'!$AJ$9,'Member Info'!$AK$10,IF('Member Info'!H147&gt;'Member Info'!$AJ$8,'Member Info'!$AK$9,'Member Info'!$AK$8))))),
IF('Member Info'!H147&gt;'Member Info'!$AG$17,'Member Info'!$AH$18,IF('Member Info'!H147&gt;'Member Info'!$AG$16,'Member Info'!$AH$17,IF('Member Info'!H147&gt;'Member Info'!$AG$15,'Member Info'!$AH$16,IF('Member Info'!H147&gt;'Member Info'!$AG$14,'Member Info'!$AH$15,IF('Member Info'!H147&gt;'Member Info'!$AG$13,'Member Info'!$AH$14,IF('Member Info'!H147&gt;'Member Info'!$AG$12,'Member Info'!$AH$13,IF('Member Info'!H147&gt;'Member Info'!$AG$11,'Member Info'!$AH$12,IF('Member Info'!H147&gt;'Member Info'!$AG$10,'Member Info'!$AH$11,IF('Member Info'!H147&gt;'Member Info'!$AG$9,'Member Info'!$AH$10,IF('Member Info'!H147&gt;'Member Info'!$AG$8,'Member Info'!$AH$9,'Member Info'!$AH$8))))))))))))</f>
        <v/>
      </c>
      <c r="L147" s="352"/>
      <c r="M147" s="79"/>
      <c r="N147" s="277"/>
      <c r="O147" s="278"/>
      <c r="P147" s="328" t="str">
        <f t="shared" si="30"/>
        <v/>
      </c>
      <c r="Q147" s="143">
        <f t="shared" si="20"/>
        <v>0</v>
      </c>
      <c r="R147" s="143"/>
      <c r="T147" s="126">
        <f t="shared" si="21"/>
        <v>0</v>
      </c>
      <c r="V147" s="126" t="str">
        <f t="shared" si="33"/>
        <v/>
      </c>
      <c r="W147" s="126" t="str">
        <f t="shared" si="34"/>
        <v/>
      </c>
      <c r="X147" s="126" t="str">
        <f t="shared" si="35"/>
        <v/>
      </c>
      <c r="Y147" s="126" t="str">
        <f t="shared" si="36"/>
        <v/>
      </c>
      <c r="Z147" s="126" t="str">
        <f t="shared" si="37"/>
        <v/>
      </c>
      <c r="AA147" s="126" t="str">
        <f t="shared" si="38"/>
        <v/>
      </c>
      <c r="AB147" s="126">
        <f t="shared" si="39"/>
        <v>1</v>
      </c>
      <c r="AC147" s="126">
        <f t="shared" si="31"/>
        <v>1</v>
      </c>
    </row>
    <row r="148" spans="1:29" x14ac:dyDescent="0.25">
      <c r="A148" s="25">
        <v>120</v>
      </c>
      <c r="B148" s="266"/>
      <c r="C148" s="266"/>
      <c r="D148" s="35"/>
      <c r="E148" s="45"/>
      <c r="F148" s="92"/>
      <c r="G148" s="366" t="str">
        <f t="shared" si="32"/>
        <v/>
      </c>
      <c r="H148" s="43"/>
      <c r="I148" s="34"/>
      <c r="J148" s="276"/>
      <c r="K148" s="351" t="str">
        <f>IF(B148=0,"",
IF('Member Info'!$AM$19&lt;=$S$1,
IF('Member Info'!H148&gt;'Member Info'!$AJ$12,'Member Info'!$AK$13,IF('Member Info'!H148&gt;'Member Info'!$AJ$11,'Member Info'!$AK$12,IF('Member Info'!H148&gt;'Member Info'!$AJ$10,'Member Info'!$AK$11,IF('Member Info'!H148&gt;'Member Info'!$AJ$9,'Member Info'!$AK$10,IF('Member Info'!H148&gt;'Member Info'!$AJ$8,'Member Info'!$AK$9,'Member Info'!$AK$8))))),
IF('Member Info'!H148&gt;'Member Info'!$AG$17,'Member Info'!$AH$18,IF('Member Info'!H148&gt;'Member Info'!$AG$16,'Member Info'!$AH$17,IF('Member Info'!H148&gt;'Member Info'!$AG$15,'Member Info'!$AH$16,IF('Member Info'!H148&gt;'Member Info'!$AG$14,'Member Info'!$AH$15,IF('Member Info'!H148&gt;'Member Info'!$AG$13,'Member Info'!$AH$14,IF('Member Info'!H148&gt;'Member Info'!$AG$12,'Member Info'!$AH$13,IF('Member Info'!H148&gt;'Member Info'!$AG$11,'Member Info'!$AH$12,IF('Member Info'!H148&gt;'Member Info'!$AG$10,'Member Info'!$AH$11,IF('Member Info'!H148&gt;'Member Info'!$AG$9,'Member Info'!$AH$10,IF('Member Info'!H148&gt;'Member Info'!$AG$8,'Member Info'!$AH$9,'Member Info'!$AH$8))))))))))))</f>
        <v/>
      </c>
      <c r="L148" s="352"/>
      <c r="M148" s="79"/>
      <c r="N148" s="277"/>
      <c r="O148" s="278"/>
      <c r="P148" s="328" t="str">
        <f t="shared" si="30"/>
        <v/>
      </c>
      <c r="Q148" s="143">
        <f t="shared" si="20"/>
        <v>0</v>
      </c>
      <c r="R148" s="143"/>
      <c r="T148" s="126">
        <f t="shared" si="21"/>
        <v>0</v>
      </c>
      <c r="V148" s="126" t="str">
        <f t="shared" si="33"/>
        <v/>
      </c>
      <c r="W148" s="126" t="str">
        <f t="shared" si="34"/>
        <v/>
      </c>
      <c r="X148" s="126" t="str">
        <f t="shared" si="35"/>
        <v/>
      </c>
      <c r="Y148" s="126" t="str">
        <f t="shared" si="36"/>
        <v/>
      </c>
      <c r="Z148" s="126" t="str">
        <f t="shared" si="37"/>
        <v/>
      </c>
      <c r="AA148" s="126" t="str">
        <f t="shared" si="38"/>
        <v/>
      </c>
      <c r="AB148" s="126">
        <f t="shared" si="39"/>
        <v>1</v>
      </c>
      <c r="AC148" s="126">
        <f t="shared" si="31"/>
        <v>1</v>
      </c>
    </row>
    <row r="149" spans="1:29" x14ac:dyDescent="0.25">
      <c r="A149" s="25">
        <v>121</v>
      </c>
      <c r="B149" s="266"/>
      <c r="C149" s="266"/>
      <c r="D149" s="35"/>
      <c r="E149" s="45"/>
      <c r="F149" s="92"/>
      <c r="G149" s="366" t="str">
        <f t="shared" si="32"/>
        <v/>
      </c>
      <c r="H149" s="43"/>
      <c r="I149" s="34"/>
      <c r="J149" s="276"/>
      <c r="K149" s="351" t="str">
        <f>IF(B149=0,"",
IF('Member Info'!$AM$19&lt;=$S$1,
IF('Member Info'!H149&gt;'Member Info'!$AJ$12,'Member Info'!$AK$13,IF('Member Info'!H149&gt;'Member Info'!$AJ$11,'Member Info'!$AK$12,IF('Member Info'!H149&gt;'Member Info'!$AJ$10,'Member Info'!$AK$11,IF('Member Info'!H149&gt;'Member Info'!$AJ$9,'Member Info'!$AK$10,IF('Member Info'!H149&gt;'Member Info'!$AJ$8,'Member Info'!$AK$9,'Member Info'!$AK$8))))),
IF('Member Info'!H149&gt;'Member Info'!$AG$17,'Member Info'!$AH$18,IF('Member Info'!H149&gt;'Member Info'!$AG$16,'Member Info'!$AH$17,IF('Member Info'!H149&gt;'Member Info'!$AG$15,'Member Info'!$AH$16,IF('Member Info'!H149&gt;'Member Info'!$AG$14,'Member Info'!$AH$15,IF('Member Info'!H149&gt;'Member Info'!$AG$13,'Member Info'!$AH$14,IF('Member Info'!H149&gt;'Member Info'!$AG$12,'Member Info'!$AH$13,IF('Member Info'!H149&gt;'Member Info'!$AG$11,'Member Info'!$AH$12,IF('Member Info'!H149&gt;'Member Info'!$AG$10,'Member Info'!$AH$11,IF('Member Info'!H149&gt;'Member Info'!$AG$9,'Member Info'!$AH$10,IF('Member Info'!H149&gt;'Member Info'!$AG$8,'Member Info'!$AH$9,'Member Info'!$AH$8))))))))))))</f>
        <v/>
      </c>
      <c r="L149" s="352"/>
      <c r="M149" s="79"/>
      <c r="N149" s="277"/>
      <c r="O149" s="278"/>
      <c r="P149" s="328" t="str">
        <f t="shared" si="30"/>
        <v/>
      </c>
      <c r="Q149" s="143">
        <f t="shared" si="20"/>
        <v>0</v>
      </c>
      <c r="R149" s="143"/>
      <c r="T149" s="126">
        <f t="shared" si="21"/>
        <v>0</v>
      </c>
      <c r="V149" s="126" t="str">
        <f t="shared" si="33"/>
        <v/>
      </c>
      <c r="W149" s="126" t="str">
        <f t="shared" si="34"/>
        <v/>
      </c>
      <c r="X149" s="126" t="str">
        <f t="shared" si="35"/>
        <v/>
      </c>
      <c r="Y149" s="126" t="str">
        <f t="shared" si="36"/>
        <v/>
      </c>
      <c r="Z149" s="126" t="str">
        <f t="shared" si="37"/>
        <v/>
      </c>
      <c r="AA149" s="126" t="str">
        <f t="shared" si="38"/>
        <v/>
      </c>
      <c r="AB149" s="126">
        <f t="shared" si="39"/>
        <v>1</v>
      </c>
      <c r="AC149" s="126">
        <f t="shared" si="31"/>
        <v>1</v>
      </c>
    </row>
    <row r="150" spans="1:29" x14ac:dyDescent="0.25">
      <c r="A150" s="25">
        <v>122</v>
      </c>
      <c r="B150" s="266"/>
      <c r="C150" s="266"/>
      <c r="D150" s="35"/>
      <c r="E150" s="45"/>
      <c r="F150" s="92"/>
      <c r="G150" s="366" t="str">
        <f t="shared" si="32"/>
        <v/>
      </c>
      <c r="H150" s="43"/>
      <c r="I150" s="34"/>
      <c r="J150" s="276"/>
      <c r="K150" s="351" t="str">
        <f>IF(B150=0,"",
IF('Member Info'!$AM$19&lt;=$S$1,
IF('Member Info'!H150&gt;'Member Info'!$AJ$12,'Member Info'!$AK$13,IF('Member Info'!H150&gt;'Member Info'!$AJ$11,'Member Info'!$AK$12,IF('Member Info'!H150&gt;'Member Info'!$AJ$10,'Member Info'!$AK$11,IF('Member Info'!H150&gt;'Member Info'!$AJ$9,'Member Info'!$AK$10,IF('Member Info'!H150&gt;'Member Info'!$AJ$8,'Member Info'!$AK$9,'Member Info'!$AK$8))))),
IF('Member Info'!H150&gt;'Member Info'!$AG$17,'Member Info'!$AH$18,IF('Member Info'!H150&gt;'Member Info'!$AG$16,'Member Info'!$AH$17,IF('Member Info'!H150&gt;'Member Info'!$AG$15,'Member Info'!$AH$16,IF('Member Info'!H150&gt;'Member Info'!$AG$14,'Member Info'!$AH$15,IF('Member Info'!H150&gt;'Member Info'!$AG$13,'Member Info'!$AH$14,IF('Member Info'!H150&gt;'Member Info'!$AG$12,'Member Info'!$AH$13,IF('Member Info'!H150&gt;'Member Info'!$AG$11,'Member Info'!$AH$12,IF('Member Info'!H150&gt;'Member Info'!$AG$10,'Member Info'!$AH$11,IF('Member Info'!H150&gt;'Member Info'!$AG$9,'Member Info'!$AH$10,IF('Member Info'!H150&gt;'Member Info'!$AG$8,'Member Info'!$AH$9,'Member Info'!$AH$8))))))))))))</f>
        <v/>
      </c>
      <c r="L150" s="352"/>
      <c r="M150" s="79"/>
      <c r="N150" s="277"/>
      <c r="O150" s="278"/>
      <c r="P150" s="328" t="str">
        <f t="shared" si="30"/>
        <v/>
      </c>
      <c r="Q150" s="143">
        <f t="shared" si="20"/>
        <v>0</v>
      </c>
      <c r="R150" s="143"/>
      <c r="T150" s="126">
        <f t="shared" si="21"/>
        <v>0</v>
      </c>
      <c r="V150" s="126" t="str">
        <f t="shared" si="33"/>
        <v/>
      </c>
      <c r="W150" s="126" t="str">
        <f t="shared" si="34"/>
        <v/>
      </c>
      <c r="X150" s="126" t="str">
        <f t="shared" si="35"/>
        <v/>
      </c>
      <c r="Y150" s="126" t="str">
        <f t="shared" si="36"/>
        <v/>
      </c>
      <c r="Z150" s="126" t="str">
        <f t="shared" si="37"/>
        <v/>
      </c>
      <c r="AA150" s="126" t="str">
        <f t="shared" si="38"/>
        <v/>
      </c>
      <c r="AB150" s="126">
        <f t="shared" si="39"/>
        <v>1</v>
      </c>
      <c r="AC150" s="126">
        <f t="shared" si="31"/>
        <v>1</v>
      </c>
    </row>
    <row r="151" spans="1:29" x14ac:dyDescent="0.25">
      <c r="A151" s="25">
        <v>123</v>
      </c>
      <c r="B151" s="266"/>
      <c r="C151" s="266"/>
      <c r="D151" s="35"/>
      <c r="E151" s="45"/>
      <c r="F151" s="92"/>
      <c r="G151" s="366" t="str">
        <f t="shared" si="32"/>
        <v/>
      </c>
      <c r="H151" s="43"/>
      <c r="I151" s="34"/>
      <c r="J151" s="276"/>
      <c r="K151" s="351" t="str">
        <f>IF(B151=0,"",
IF('Member Info'!$AM$19&lt;=$S$1,
IF('Member Info'!H151&gt;'Member Info'!$AJ$12,'Member Info'!$AK$13,IF('Member Info'!H151&gt;'Member Info'!$AJ$11,'Member Info'!$AK$12,IF('Member Info'!H151&gt;'Member Info'!$AJ$10,'Member Info'!$AK$11,IF('Member Info'!H151&gt;'Member Info'!$AJ$9,'Member Info'!$AK$10,IF('Member Info'!H151&gt;'Member Info'!$AJ$8,'Member Info'!$AK$9,'Member Info'!$AK$8))))),
IF('Member Info'!H151&gt;'Member Info'!$AG$17,'Member Info'!$AH$18,IF('Member Info'!H151&gt;'Member Info'!$AG$16,'Member Info'!$AH$17,IF('Member Info'!H151&gt;'Member Info'!$AG$15,'Member Info'!$AH$16,IF('Member Info'!H151&gt;'Member Info'!$AG$14,'Member Info'!$AH$15,IF('Member Info'!H151&gt;'Member Info'!$AG$13,'Member Info'!$AH$14,IF('Member Info'!H151&gt;'Member Info'!$AG$12,'Member Info'!$AH$13,IF('Member Info'!H151&gt;'Member Info'!$AG$11,'Member Info'!$AH$12,IF('Member Info'!H151&gt;'Member Info'!$AG$10,'Member Info'!$AH$11,IF('Member Info'!H151&gt;'Member Info'!$AG$9,'Member Info'!$AH$10,IF('Member Info'!H151&gt;'Member Info'!$AG$8,'Member Info'!$AH$9,'Member Info'!$AH$8))))))))))))</f>
        <v/>
      </c>
      <c r="L151" s="352"/>
      <c r="M151" s="79"/>
      <c r="N151" s="277"/>
      <c r="O151" s="278"/>
      <c r="P151" s="328" t="str">
        <f t="shared" si="30"/>
        <v/>
      </c>
      <c r="Q151" s="143">
        <f t="shared" si="20"/>
        <v>0</v>
      </c>
      <c r="R151" s="143"/>
      <c r="T151" s="126">
        <f t="shared" si="21"/>
        <v>0</v>
      </c>
      <c r="V151" s="126" t="str">
        <f t="shared" si="33"/>
        <v/>
      </c>
      <c r="W151" s="126" t="str">
        <f t="shared" si="34"/>
        <v/>
      </c>
      <c r="X151" s="126" t="str">
        <f t="shared" si="35"/>
        <v/>
      </c>
      <c r="Y151" s="126" t="str">
        <f t="shared" si="36"/>
        <v/>
      </c>
      <c r="Z151" s="126" t="str">
        <f t="shared" si="37"/>
        <v/>
      </c>
      <c r="AA151" s="126" t="str">
        <f t="shared" si="38"/>
        <v/>
      </c>
      <c r="AB151" s="126">
        <f t="shared" si="39"/>
        <v>1</v>
      </c>
      <c r="AC151" s="126">
        <f t="shared" si="31"/>
        <v>1</v>
      </c>
    </row>
    <row r="152" spans="1:29" x14ac:dyDescent="0.25">
      <c r="A152" s="25">
        <v>124</v>
      </c>
      <c r="B152" s="266"/>
      <c r="C152" s="266"/>
      <c r="D152" s="35"/>
      <c r="E152" s="45"/>
      <c r="F152" s="92"/>
      <c r="G152" s="366" t="str">
        <f t="shared" si="32"/>
        <v/>
      </c>
      <c r="H152" s="43"/>
      <c r="I152" s="34"/>
      <c r="J152" s="276"/>
      <c r="K152" s="351" t="str">
        <f>IF(B152=0,"",
IF('Member Info'!$AM$19&lt;=$S$1,
IF('Member Info'!H152&gt;'Member Info'!$AJ$12,'Member Info'!$AK$13,IF('Member Info'!H152&gt;'Member Info'!$AJ$11,'Member Info'!$AK$12,IF('Member Info'!H152&gt;'Member Info'!$AJ$10,'Member Info'!$AK$11,IF('Member Info'!H152&gt;'Member Info'!$AJ$9,'Member Info'!$AK$10,IF('Member Info'!H152&gt;'Member Info'!$AJ$8,'Member Info'!$AK$9,'Member Info'!$AK$8))))),
IF('Member Info'!H152&gt;'Member Info'!$AG$17,'Member Info'!$AH$18,IF('Member Info'!H152&gt;'Member Info'!$AG$16,'Member Info'!$AH$17,IF('Member Info'!H152&gt;'Member Info'!$AG$15,'Member Info'!$AH$16,IF('Member Info'!H152&gt;'Member Info'!$AG$14,'Member Info'!$AH$15,IF('Member Info'!H152&gt;'Member Info'!$AG$13,'Member Info'!$AH$14,IF('Member Info'!H152&gt;'Member Info'!$AG$12,'Member Info'!$AH$13,IF('Member Info'!H152&gt;'Member Info'!$AG$11,'Member Info'!$AH$12,IF('Member Info'!H152&gt;'Member Info'!$AG$10,'Member Info'!$AH$11,IF('Member Info'!H152&gt;'Member Info'!$AG$9,'Member Info'!$AH$10,IF('Member Info'!H152&gt;'Member Info'!$AG$8,'Member Info'!$AH$9,'Member Info'!$AH$8))))))))))))</f>
        <v/>
      </c>
      <c r="L152" s="352"/>
      <c r="M152" s="79"/>
      <c r="N152" s="277"/>
      <c r="O152" s="278"/>
      <c r="P152" s="328" t="str">
        <f t="shared" si="30"/>
        <v/>
      </c>
      <c r="Q152" s="143">
        <f t="shared" si="20"/>
        <v>0</v>
      </c>
      <c r="R152" s="143"/>
      <c r="T152" s="126">
        <f t="shared" si="21"/>
        <v>0</v>
      </c>
      <c r="V152" s="126" t="str">
        <f t="shared" si="33"/>
        <v/>
      </c>
      <c r="W152" s="126" t="str">
        <f t="shared" si="34"/>
        <v/>
      </c>
      <c r="X152" s="126" t="str">
        <f t="shared" si="35"/>
        <v/>
      </c>
      <c r="Y152" s="126" t="str">
        <f t="shared" si="36"/>
        <v/>
      </c>
      <c r="Z152" s="126" t="str">
        <f t="shared" si="37"/>
        <v/>
      </c>
      <c r="AA152" s="126" t="str">
        <f t="shared" si="38"/>
        <v/>
      </c>
      <c r="AB152" s="126">
        <f t="shared" si="39"/>
        <v>1</v>
      </c>
      <c r="AC152" s="126">
        <f t="shared" si="31"/>
        <v>1</v>
      </c>
    </row>
    <row r="153" spans="1:29" x14ac:dyDescent="0.25">
      <c r="A153" s="25">
        <v>125</v>
      </c>
      <c r="B153" s="266"/>
      <c r="C153" s="266"/>
      <c r="D153" s="35"/>
      <c r="E153" s="45"/>
      <c r="F153" s="92"/>
      <c r="G153" s="366" t="str">
        <f t="shared" si="32"/>
        <v/>
      </c>
      <c r="H153" s="43"/>
      <c r="I153" s="34"/>
      <c r="J153" s="276"/>
      <c r="K153" s="351" t="str">
        <f>IF(B153=0,"",
IF('Member Info'!$AM$19&lt;=$S$1,
IF('Member Info'!H153&gt;'Member Info'!$AJ$12,'Member Info'!$AK$13,IF('Member Info'!H153&gt;'Member Info'!$AJ$11,'Member Info'!$AK$12,IF('Member Info'!H153&gt;'Member Info'!$AJ$10,'Member Info'!$AK$11,IF('Member Info'!H153&gt;'Member Info'!$AJ$9,'Member Info'!$AK$10,IF('Member Info'!H153&gt;'Member Info'!$AJ$8,'Member Info'!$AK$9,'Member Info'!$AK$8))))),
IF('Member Info'!H153&gt;'Member Info'!$AG$17,'Member Info'!$AH$18,IF('Member Info'!H153&gt;'Member Info'!$AG$16,'Member Info'!$AH$17,IF('Member Info'!H153&gt;'Member Info'!$AG$15,'Member Info'!$AH$16,IF('Member Info'!H153&gt;'Member Info'!$AG$14,'Member Info'!$AH$15,IF('Member Info'!H153&gt;'Member Info'!$AG$13,'Member Info'!$AH$14,IF('Member Info'!H153&gt;'Member Info'!$AG$12,'Member Info'!$AH$13,IF('Member Info'!H153&gt;'Member Info'!$AG$11,'Member Info'!$AH$12,IF('Member Info'!H153&gt;'Member Info'!$AG$10,'Member Info'!$AH$11,IF('Member Info'!H153&gt;'Member Info'!$AG$9,'Member Info'!$AH$10,IF('Member Info'!H153&gt;'Member Info'!$AG$8,'Member Info'!$AH$9,'Member Info'!$AH$8))))))))))))</f>
        <v/>
      </c>
      <c r="L153" s="352"/>
      <c r="M153" s="79"/>
      <c r="N153" s="277"/>
      <c r="O153" s="278"/>
      <c r="P153" s="328" t="str">
        <f t="shared" si="30"/>
        <v/>
      </c>
      <c r="Q153" s="143">
        <f t="shared" ref="Q153:Q178" si="40">IF(N153="Yes", 1, 0)</f>
        <v>0</v>
      </c>
      <c r="R153" s="143"/>
      <c r="T153" s="126">
        <f t="shared" ref="T153:T178" si="41">IF(N153="",0,1)</f>
        <v>0</v>
      </c>
      <c r="V153" s="126" t="str">
        <f t="shared" si="33"/>
        <v/>
      </c>
      <c r="W153" s="126" t="str">
        <f t="shared" si="34"/>
        <v/>
      </c>
      <c r="X153" s="126" t="str">
        <f t="shared" si="35"/>
        <v/>
      </c>
      <c r="Y153" s="126" t="str">
        <f t="shared" si="36"/>
        <v/>
      </c>
      <c r="Z153" s="126" t="str">
        <f t="shared" si="37"/>
        <v/>
      </c>
      <c r="AA153" s="126" t="str">
        <f t="shared" si="38"/>
        <v/>
      </c>
      <c r="AB153" s="126">
        <f t="shared" si="39"/>
        <v>1</v>
      </c>
      <c r="AC153" s="126">
        <f t="shared" si="31"/>
        <v>1</v>
      </c>
    </row>
    <row r="154" spans="1:29" x14ac:dyDescent="0.25">
      <c r="A154" s="25">
        <v>126</v>
      </c>
      <c r="B154" s="266"/>
      <c r="C154" s="266"/>
      <c r="D154" s="35"/>
      <c r="E154" s="45"/>
      <c r="F154" s="92"/>
      <c r="G154" s="366" t="str">
        <f t="shared" si="32"/>
        <v/>
      </c>
      <c r="H154" s="43"/>
      <c r="I154" s="34"/>
      <c r="J154" s="276"/>
      <c r="K154" s="351" t="str">
        <f>IF(B154=0,"",
IF('Member Info'!$AM$19&lt;=$S$1,
IF('Member Info'!H154&gt;'Member Info'!$AJ$12,'Member Info'!$AK$13,IF('Member Info'!H154&gt;'Member Info'!$AJ$11,'Member Info'!$AK$12,IF('Member Info'!H154&gt;'Member Info'!$AJ$10,'Member Info'!$AK$11,IF('Member Info'!H154&gt;'Member Info'!$AJ$9,'Member Info'!$AK$10,IF('Member Info'!H154&gt;'Member Info'!$AJ$8,'Member Info'!$AK$9,'Member Info'!$AK$8))))),
IF('Member Info'!H154&gt;'Member Info'!$AG$17,'Member Info'!$AH$18,IF('Member Info'!H154&gt;'Member Info'!$AG$16,'Member Info'!$AH$17,IF('Member Info'!H154&gt;'Member Info'!$AG$15,'Member Info'!$AH$16,IF('Member Info'!H154&gt;'Member Info'!$AG$14,'Member Info'!$AH$15,IF('Member Info'!H154&gt;'Member Info'!$AG$13,'Member Info'!$AH$14,IF('Member Info'!H154&gt;'Member Info'!$AG$12,'Member Info'!$AH$13,IF('Member Info'!H154&gt;'Member Info'!$AG$11,'Member Info'!$AH$12,IF('Member Info'!H154&gt;'Member Info'!$AG$10,'Member Info'!$AH$11,IF('Member Info'!H154&gt;'Member Info'!$AG$9,'Member Info'!$AH$10,IF('Member Info'!H154&gt;'Member Info'!$AG$8,'Member Info'!$AH$9,'Member Info'!$AH$8))))))))))))</f>
        <v/>
      </c>
      <c r="L154" s="352"/>
      <c r="M154" s="79"/>
      <c r="N154" s="277"/>
      <c r="O154" s="278"/>
      <c r="P154" s="328" t="str">
        <f t="shared" si="30"/>
        <v/>
      </c>
      <c r="Q154" s="143">
        <f t="shared" si="40"/>
        <v>0</v>
      </c>
      <c r="R154" s="143"/>
      <c r="T154" s="126">
        <f t="shared" si="41"/>
        <v>0</v>
      </c>
      <c r="V154" s="126" t="str">
        <f t="shared" si="33"/>
        <v/>
      </c>
      <c r="W154" s="126" t="str">
        <f t="shared" si="34"/>
        <v/>
      </c>
      <c r="X154" s="126" t="str">
        <f t="shared" si="35"/>
        <v/>
      </c>
      <c r="Y154" s="126" t="str">
        <f t="shared" si="36"/>
        <v/>
      </c>
      <c r="Z154" s="126" t="str">
        <f t="shared" si="37"/>
        <v/>
      </c>
      <c r="AA154" s="126" t="str">
        <f t="shared" si="38"/>
        <v/>
      </c>
      <c r="AB154" s="126">
        <f t="shared" si="39"/>
        <v>1</v>
      </c>
      <c r="AC154" s="126">
        <f t="shared" si="31"/>
        <v>1</v>
      </c>
    </row>
    <row r="155" spans="1:29" x14ac:dyDescent="0.25">
      <c r="A155" s="25">
        <v>127</v>
      </c>
      <c r="B155" s="266"/>
      <c r="C155" s="266"/>
      <c r="D155" s="35"/>
      <c r="E155" s="45"/>
      <c r="F155" s="92"/>
      <c r="G155" s="366" t="str">
        <f t="shared" si="32"/>
        <v/>
      </c>
      <c r="H155" s="43"/>
      <c r="I155" s="34"/>
      <c r="J155" s="276"/>
      <c r="K155" s="351" t="str">
        <f>IF(B155=0,"",
IF('Member Info'!$AM$19&lt;=$S$1,
IF('Member Info'!H155&gt;'Member Info'!$AJ$12,'Member Info'!$AK$13,IF('Member Info'!H155&gt;'Member Info'!$AJ$11,'Member Info'!$AK$12,IF('Member Info'!H155&gt;'Member Info'!$AJ$10,'Member Info'!$AK$11,IF('Member Info'!H155&gt;'Member Info'!$AJ$9,'Member Info'!$AK$10,IF('Member Info'!H155&gt;'Member Info'!$AJ$8,'Member Info'!$AK$9,'Member Info'!$AK$8))))),
IF('Member Info'!H155&gt;'Member Info'!$AG$17,'Member Info'!$AH$18,IF('Member Info'!H155&gt;'Member Info'!$AG$16,'Member Info'!$AH$17,IF('Member Info'!H155&gt;'Member Info'!$AG$15,'Member Info'!$AH$16,IF('Member Info'!H155&gt;'Member Info'!$AG$14,'Member Info'!$AH$15,IF('Member Info'!H155&gt;'Member Info'!$AG$13,'Member Info'!$AH$14,IF('Member Info'!H155&gt;'Member Info'!$AG$12,'Member Info'!$AH$13,IF('Member Info'!H155&gt;'Member Info'!$AG$11,'Member Info'!$AH$12,IF('Member Info'!H155&gt;'Member Info'!$AG$10,'Member Info'!$AH$11,IF('Member Info'!H155&gt;'Member Info'!$AG$9,'Member Info'!$AH$10,IF('Member Info'!H155&gt;'Member Info'!$AG$8,'Member Info'!$AH$9,'Member Info'!$AH$8))))))))))))</f>
        <v/>
      </c>
      <c r="L155" s="352"/>
      <c r="M155" s="79"/>
      <c r="N155" s="277"/>
      <c r="O155" s="278"/>
      <c r="P155" s="328" t="str">
        <f t="shared" si="30"/>
        <v/>
      </c>
      <c r="Q155" s="143">
        <f t="shared" si="40"/>
        <v>0</v>
      </c>
      <c r="R155" s="143"/>
      <c r="T155" s="126">
        <f t="shared" si="41"/>
        <v>0</v>
      </c>
      <c r="V155" s="126" t="str">
        <f t="shared" si="33"/>
        <v/>
      </c>
      <c r="W155" s="126" t="str">
        <f t="shared" si="34"/>
        <v/>
      </c>
      <c r="X155" s="126" t="str">
        <f t="shared" si="35"/>
        <v/>
      </c>
      <c r="Y155" s="126" t="str">
        <f t="shared" si="36"/>
        <v/>
      </c>
      <c r="Z155" s="126" t="str">
        <f t="shared" si="37"/>
        <v/>
      </c>
      <c r="AA155" s="126" t="str">
        <f t="shared" si="38"/>
        <v/>
      </c>
      <c r="AB155" s="126">
        <f t="shared" si="39"/>
        <v>1</v>
      </c>
      <c r="AC155" s="126">
        <f t="shared" si="31"/>
        <v>1</v>
      </c>
    </row>
    <row r="156" spans="1:29" x14ac:dyDescent="0.25">
      <c r="A156" s="25">
        <v>128</v>
      </c>
      <c r="B156" s="266"/>
      <c r="C156" s="266"/>
      <c r="D156" s="35"/>
      <c r="E156" s="45"/>
      <c r="F156" s="92"/>
      <c r="G156" s="366" t="str">
        <f t="shared" si="32"/>
        <v/>
      </c>
      <c r="H156" s="43"/>
      <c r="I156" s="34"/>
      <c r="J156" s="276"/>
      <c r="K156" s="351" t="str">
        <f>IF(B156=0,"",
IF('Member Info'!$AM$19&lt;=$S$1,
IF('Member Info'!H156&gt;'Member Info'!$AJ$12,'Member Info'!$AK$13,IF('Member Info'!H156&gt;'Member Info'!$AJ$11,'Member Info'!$AK$12,IF('Member Info'!H156&gt;'Member Info'!$AJ$10,'Member Info'!$AK$11,IF('Member Info'!H156&gt;'Member Info'!$AJ$9,'Member Info'!$AK$10,IF('Member Info'!H156&gt;'Member Info'!$AJ$8,'Member Info'!$AK$9,'Member Info'!$AK$8))))),
IF('Member Info'!H156&gt;'Member Info'!$AG$17,'Member Info'!$AH$18,IF('Member Info'!H156&gt;'Member Info'!$AG$16,'Member Info'!$AH$17,IF('Member Info'!H156&gt;'Member Info'!$AG$15,'Member Info'!$AH$16,IF('Member Info'!H156&gt;'Member Info'!$AG$14,'Member Info'!$AH$15,IF('Member Info'!H156&gt;'Member Info'!$AG$13,'Member Info'!$AH$14,IF('Member Info'!H156&gt;'Member Info'!$AG$12,'Member Info'!$AH$13,IF('Member Info'!H156&gt;'Member Info'!$AG$11,'Member Info'!$AH$12,IF('Member Info'!H156&gt;'Member Info'!$AG$10,'Member Info'!$AH$11,IF('Member Info'!H156&gt;'Member Info'!$AG$9,'Member Info'!$AH$10,IF('Member Info'!H156&gt;'Member Info'!$AG$8,'Member Info'!$AH$9,'Member Info'!$AH$8))))))))))))</f>
        <v/>
      </c>
      <c r="L156" s="352"/>
      <c r="M156" s="79"/>
      <c r="N156" s="277"/>
      <c r="O156" s="278"/>
      <c r="P156" s="328" t="str">
        <f t="shared" si="30"/>
        <v/>
      </c>
      <c r="Q156" s="143">
        <f t="shared" si="40"/>
        <v>0</v>
      </c>
      <c r="R156" s="143"/>
      <c r="T156" s="126">
        <f t="shared" si="41"/>
        <v>0</v>
      </c>
      <c r="V156" s="126" t="str">
        <f t="shared" si="33"/>
        <v/>
      </c>
      <c r="W156" s="126" t="str">
        <f t="shared" si="34"/>
        <v/>
      </c>
      <c r="X156" s="126" t="str">
        <f t="shared" si="35"/>
        <v/>
      </c>
      <c r="Y156" s="126" t="str">
        <f t="shared" si="36"/>
        <v/>
      </c>
      <c r="Z156" s="126" t="str">
        <f t="shared" si="37"/>
        <v/>
      </c>
      <c r="AA156" s="126" t="str">
        <f t="shared" si="38"/>
        <v/>
      </c>
      <c r="AB156" s="126">
        <f t="shared" si="39"/>
        <v>1</v>
      </c>
      <c r="AC156" s="126">
        <f t="shared" si="31"/>
        <v>1</v>
      </c>
    </row>
    <row r="157" spans="1:29" x14ac:dyDescent="0.25">
      <c r="A157" s="25">
        <v>129</v>
      </c>
      <c r="B157" s="266"/>
      <c r="C157" s="266"/>
      <c r="D157" s="35"/>
      <c r="E157" s="45"/>
      <c r="F157" s="92"/>
      <c r="G157" s="366" t="str">
        <f t="shared" ref="G157:G178" si="42">IF(B157="","",2015)</f>
        <v/>
      </c>
      <c r="H157" s="43"/>
      <c r="I157" s="34"/>
      <c r="J157" s="276"/>
      <c r="K157" s="351" t="str">
        <f>IF(B157=0,"",
IF('Member Info'!$AM$19&lt;=$S$1,
IF('Member Info'!H157&gt;'Member Info'!$AJ$12,'Member Info'!$AK$13,IF('Member Info'!H157&gt;'Member Info'!$AJ$11,'Member Info'!$AK$12,IF('Member Info'!H157&gt;'Member Info'!$AJ$10,'Member Info'!$AK$11,IF('Member Info'!H157&gt;'Member Info'!$AJ$9,'Member Info'!$AK$10,IF('Member Info'!H157&gt;'Member Info'!$AJ$8,'Member Info'!$AK$9,'Member Info'!$AK$8))))),
IF('Member Info'!H157&gt;'Member Info'!$AG$17,'Member Info'!$AH$18,IF('Member Info'!H157&gt;'Member Info'!$AG$16,'Member Info'!$AH$17,IF('Member Info'!H157&gt;'Member Info'!$AG$15,'Member Info'!$AH$16,IF('Member Info'!H157&gt;'Member Info'!$AG$14,'Member Info'!$AH$15,IF('Member Info'!H157&gt;'Member Info'!$AG$13,'Member Info'!$AH$14,IF('Member Info'!H157&gt;'Member Info'!$AG$12,'Member Info'!$AH$13,IF('Member Info'!H157&gt;'Member Info'!$AG$11,'Member Info'!$AH$12,IF('Member Info'!H157&gt;'Member Info'!$AG$10,'Member Info'!$AH$11,IF('Member Info'!H157&gt;'Member Info'!$AG$9,'Member Info'!$AH$10,IF('Member Info'!H157&gt;'Member Info'!$AG$8,'Member Info'!$AH$9,'Member Info'!$AH$8))))))))))))</f>
        <v/>
      </c>
      <c r="L157" s="352"/>
      <c r="M157" s="79"/>
      <c r="N157" s="277"/>
      <c r="O157" s="278"/>
      <c r="P157" s="328" t="str">
        <f t="shared" si="30"/>
        <v/>
      </c>
      <c r="Q157" s="143">
        <f t="shared" si="40"/>
        <v>0</v>
      </c>
      <c r="R157" s="143"/>
      <c r="T157" s="126">
        <f t="shared" si="41"/>
        <v>0</v>
      </c>
      <c r="V157" s="126" t="str">
        <f t="shared" ref="V157:V178" si="43">IF(B157="","",IF(C157="",1,0))</f>
        <v/>
      </c>
      <c r="W157" s="126" t="str">
        <f t="shared" ref="W157:W178" si="44">IF(B157="","",IF(E157="",1,0))</f>
        <v/>
      </c>
      <c r="X157" s="126" t="str">
        <f t="shared" ref="X157:X178" si="45">IF(B157="","",IF(F157="",1,0))</f>
        <v/>
      </c>
      <c r="Y157" s="126" t="str">
        <f t="shared" ref="Y157:Y178" si="46">IF(B157="","",IF(G157="",1,0))</f>
        <v/>
      </c>
      <c r="Z157" s="126" t="str">
        <f t="shared" ref="Z157:Z178" si="47">IF(B157="","",IF(I157="",1,0))</f>
        <v/>
      </c>
      <c r="AA157" s="126" t="str">
        <f t="shared" ref="AA157:AA178" si="48">IF(B157="","",IF(M157="",1,0))</f>
        <v/>
      </c>
      <c r="AB157" s="126">
        <f t="shared" ref="AB157:AB178" si="49">IF(LEN(B157)=9,0,1)</f>
        <v>1</v>
      </c>
      <c r="AC157" s="126">
        <f t="shared" si="31"/>
        <v>1</v>
      </c>
    </row>
    <row r="158" spans="1:29" x14ac:dyDescent="0.25">
      <c r="A158" s="25">
        <v>130</v>
      </c>
      <c r="B158" s="266"/>
      <c r="C158" s="266"/>
      <c r="D158" s="35"/>
      <c r="E158" s="45"/>
      <c r="F158" s="92"/>
      <c r="G158" s="366" t="str">
        <f t="shared" si="42"/>
        <v/>
      </c>
      <c r="H158" s="43"/>
      <c r="I158" s="34"/>
      <c r="J158" s="276"/>
      <c r="K158" s="351" t="str">
        <f>IF(B158=0,"",
IF('Member Info'!$AM$19&lt;=$S$1,
IF('Member Info'!H158&gt;'Member Info'!$AJ$12,'Member Info'!$AK$13,IF('Member Info'!H158&gt;'Member Info'!$AJ$11,'Member Info'!$AK$12,IF('Member Info'!H158&gt;'Member Info'!$AJ$10,'Member Info'!$AK$11,IF('Member Info'!H158&gt;'Member Info'!$AJ$9,'Member Info'!$AK$10,IF('Member Info'!H158&gt;'Member Info'!$AJ$8,'Member Info'!$AK$9,'Member Info'!$AK$8))))),
IF('Member Info'!H158&gt;'Member Info'!$AG$17,'Member Info'!$AH$18,IF('Member Info'!H158&gt;'Member Info'!$AG$16,'Member Info'!$AH$17,IF('Member Info'!H158&gt;'Member Info'!$AG$15,'Member Info'!$AH$16,IF('Member Info'!H158&gt;'Member Info'!$AG$14,'Member Info'!$AH$15,IF('Member Info'!H158&gt;'Member Info'!$AG$13,'Member Info'!$AH$14,IF('Member Info'!H158&gt;'Member Info'!$AG$12,'Member Info'!$AH$13,IF('Member Info'!H158&gt;'Member Info'!$AG$11,'Member Info'!$AH$12,IF('Member Info'!H158&gt;'Member Info'!$AG$10,'Member Info'!$AH$11,IF('Member Info'!H158&gt;'Member Info'!$AG$9,'Member Info'!$AH$10,IF('Member Info'!H158&gt;'Member Info'!$AG$8,'Member Info'!$AH$9,'Member Info'!$AH$8))))))))))))</f>
        <v/>
      </c>
      <c r="L158" s="352"/>
      <c r="M158" s="79"/>
      <c r="N158" s="277"/>
      <c r="O158" s="278"/>
      <c r="P158" s="328" t="str">
        <f t="shared" ref="P158:P178" si="50">IF(AND(B158="",C158="",D158="",E158="",F158="",H158="",I158="",K158="",M158=""),"",IF(AC158&lt;1,"READY","MISSING INFO"))</f>
        <v/>
      </c>
      <c r="Q158" s="143">
        <f t="shared" si="40"/>
        <v>0</v>
      </c>
      <c r="R158" s="143"/>
      <c r="T158" s="126">
        <f t="shared" si="41"/>
        <v>0</v>
      </c>
      <c r="V158" s="126" t="str">
        <f t="shared" si="43"/>
        <v/>
      </c>
      <c r="W158" s="126" t="str">
        <f t="shared" si="44"/>
        <v/>
      </c>
      <c r="X158" s="126" t="str">
        <f t="shared" si="45"/>
        <v/>
      </c>
      <c r="Y158" s="126" t="str">
        <f t="shared" si="46"/>
        <v/>
      </c>
      <c r="Z158" s="126" t="str">
        <f t="shared" si="47"/>
        <v/>
      </c>
      <c r="AA158" s="126" t="str">
        <f t="shared" si="48"/>
        <v/>
      </c>
      <c r="AB158" s="126">
        <f t="shared" si="49"/>
        <v>1</v>
      </c>
      <c r="AC158" s="126">
        <f t="shared" ref="AC158:AC178" si="51">SUM(V158:AB158)</f>
        <v>1</v>
      </c>
    </row>
    <row r="159" spans="1:29" x14ac:dyDescent="0.25">
      <c r="A159" s="25">
        <v>131</v>
      </c>
      <c r="B159" s="266"/>
      <c r="C159" s="266"/>
      <c r="D159" s="35"/>
      <c r="E159" s="45"/>
      <c r="F159" s="92"/>
      <c r="G159" s="366" t="str">
        <f t="shared" si="42"/>
        <v/>
      </c>
      <c r="H159" s="43"/>
      <c r="I159" s="34"/>
      <c r="J159" s="276"/>
      <c r="K159" s="351" t="str">
        <f>IF(B159=0,"",
IF('Member Info'!$AM$19&lt;=$S$1,
IF('Member Info'!H159&gt;'Member Info'!$AJ$12,'Member Info'!$AK$13,IF('Member Info'!H159&gt;'Member Info'!$AJ$11,'Member Info'!$AK$12,IF('Member Info'!H159&gt;'Member Info'!$AJ$10,'Member Info'!$AK$11,IF('Member Info'!H159&gt;'Member Info'!$AJ$9,'Member Info'!$AK$10,IF('Member Info'!H159&gt;'Member Info'!$AJ$8,'Member Info'!$AK$9,'Member Info'!$AK$8))))),
IF('Member Info'!H159&gt;'Member Info'!$AG$17,'Member Info'!$AH$18,IF('Member Info'!H159&gt;'Member Info'!$AG$16,'Member Info'!$AH$17,IF('Member Info'!H159&gt;'Member Info'!$AG$15,'Member Info'!$AH$16,IF('Member Info'!H159&gt;'Member Info'!$AG$14,'Member Info'!$AH$15,IF('Member Info'!H159&gt;'Member Info'!$AG$13,'Member Info'!$AH$14,IF('Member Info'!H159&gt;'Member Info'!$AG$12,'Member Info'!$AH$13,IF('Member Info'!H159&gt;'Member Info'!$AG$11,'Member Info'!$AH$12,IF('Member Info'!H159&gt;'Member Info'!$AG$10,'Member Info'!$AH$11,IF('Member Info'!H159&gt;'Member Info'!$AG$9,'Member Info'!$AH$10,IF('Member Info'!H159&gt;'Member Info'!$AG$8,'Member Info'!$AH$9,'Member Info'!$AH$8))))))))))))</f>
        <v/>
      </c>
      <c r="L159" s="352"/>
      <c r="M159" s="79"/>
      <c r="N159" s="277"/>
      <c r="O159" s="278"/>
      <c r="P159" s="328" t="str">
        <f t="shared" si="50"/>
        <v/>
      </c>
      <c r="Q159" s="143">
        <f t="shared" si="40"/>
        <v>0</v>
      </c>
      <c r="R159" s="143"/>
      <c r="T159" s="126">
        <f t="shared" si="41"/>
        <v>0</v>
      </c>
      <c r="V159" s="126" t="str">
        <f t="shared" si="43"/>
        <v/>
      </c>
      <c r="W159" s="126" t="str">
        <f t="shared" si="44"/>
        <v/>
      </c>
      <c r="X159" s="126" t="str">
        <f t="shared" si="45"/>
        <v/>
      </c>
      <c r="Y159" s="126" t="str">
        <f t="shared" si="46"/>
        <v/>
      </c>
      <c r="Z159" s="126" t="str">
        <f t="shared" si="47"/>
        <v/>
      </c>
      <c r="AA159" s="126" t="str">
        <f t="shared" si="48"/>
        <v/>
      </c>
      <c r="AB159" s="126">
        <f t="shared" si="49"/>
        <v>1</v>
      </c>
      <c r="AC159" s="126">
        <f t="shared" si="51"/>
        <v>1</v>
      </c>
    </row>
    <row r="160" spans="1:29" x14ac:dyDescent="0.25">
      <c r="A160" s="25">
        <v>132</v>
      </c>
      <c r="B160" s="266"/>
      <c r="C160" s="266"/>
      <c r="D160" s="35"/>
      <c r="E160" s="45"/>
      <c r="F160" s="92"/>
      <c r="G160" s="366" t="str">
        <f t="shared" si="42"/>
        <v/>
      </c>
      <c r="H160" s="43"/>
      <c r="I160" s="34"/>
      <c r="J160" s="276"/>
      <c r="K160" s="351" t="str">
        <f>IF(B160=0,"",
IF('Member Info'!$AM$19&lt;=$S$1,
IF('Member Info'!H160&gt;'Member Info'!$AJ$12,'Member Info'!$AK$13,IF('Member Info'!H160&gt;'Member Info'!$AJ$11,'Member Info'!$AK$12,IF('Member Info'!H160&gt;'Member Info'!$AJ$10,'Member Info'!$AK$11,IF('Member Info'!H160&gt;'Member Info'!$AJ$9,'Member Info'!$AK$10,IF('Member Info'!H160&gt;'Member Info'!$AJ$8,'Member Info'!$AK$9,'Member Info'!$AK$8))))),
IF('Member Info'!H160&gt;'Member Info'!$AG$17,'Member Info'!$AH$18,IF('Member Info'!H160&gt;'Member Info'!$AG$16,'Member Info'!$AH$17,IF('Member Info'!H160&gt;'Member Info'!$AG$15,'Member Info'!$AH$16,IF('Member Info'!H160&gt;'Member Info'!$AG$14,'Member Info'!$AH$15,IF('Member Info'!H160&gt;'Member Info'!$AG$13,'Member Info'!$AH$14,IF('Member Info'!H160&gt;'Member Info'!$AG$12,'Member Info'!$AH$13,IF('Member Info'!H160&gt;'Member Info'!$AG$11,'Member Info'!$AH$12,IF('Member Info'!H160&gt;'Member Info'!$AG$10,'Member Info'!$AH$11,IF('Member Info'!H160&gt;'Member Info'!$AG$9,'Member Info'!$AH$10,IF('Member Info'!H160&gt;'Member Info'!$AG$8,'Member Info'!$AH$9,'Member Info'!$AH$8))))))))))))</f>
        <v/>
      </c>
      <c r="L160" s="352"/>
      <c r="M160" s="79"/>
      <c r="N160" s="277"/>
      <c r="O160" s="278"/>
      <c r="P160" s="328" t="str">
        <f t="shared" si="50"/>
        <v/>
      </c>
      <c r="Q160" s="143">
        <f t="shared" si="40"/>
        <v>0</v>
      </c>
      <c r="R160" s="143"/>
      <c r="T160" s="126">
        <f t="shared" si="41"/>
        <v>0</v>
      </c>
      <c r="V160" s="126" t="str">
        <f t="shared" si="43"/>
        <v/>
      </c>
      <c r="W160" s="126" t="str">
        <f t="shared" si="44"/>
        <v/>
      </c>
      <c r="X160" s="126" t="str">
        <f t="shared" si="45"/>
        <v/>
      </c>
      <c r="Y160" s="126" t="str">
        <f t="shared" si="46"/>
        <v/>
      </c>
      <c r="Z160" s="126" t="str">
        <f t="shared" si="47"/>
        <v/>
      </c>
      <c r="AA160" s="126" t="str">
        <f t="shared" si="48"/>
        <v/>
      </c>
      <c r="AB160" s="126">
        <f t="shared" si="49"/>
        <v>1</v>
      </c>
      <c r="AC160" s="126">
        <f t="shared" si="51"/>
        <v>1</v>
      </c>
    </row>
    <row r="161" spans="1:29" x14ac:dyDescent="0.25">
      <c r="A161" s="25">
        <v>133</v>
      </c>
      <c r="B161" s="266"/>
      <c r="C161" s="266"/>
      <c r="D161" s="35"/>
      <c r="E161" s="45"/>
      <c r="F161" s="92"/>
      <c r="G161" s="366" t="str">
        <f t="shared" si="42"/>
        <v/>
      </c>
      <c r="H161" s="43"/>
      <c r="I161" s="34"/>
      <c r="J161" s="276"/>
      <c r="K161" s="351" t="str">
        <f>IF(B161=0,"",
IF('Member Info'!$AM$19&lt;=$S$1,
IF('Member Info'!H161&gt;'Member Info'!$AJ$12,'Member Info'!$AK$13,IF('Member Info'!H161&gt;'Member Info'!$AJ$11,'Member Info'!$AK$12,IF('Member Info'!H161&gt;'Member Info'!$AJ$10,'Member Info'!$AK$11,IF('Member Info'!H161&gt;'Member Info'!$AJ$9,'Member Info'!$AK$10,IF('Member Info'!H161&gt;'Member Info'!$AJ$8,'Member Info'!$AK$9,'Member Info'!$AK$8))))),
IF('Member Info'!H161&gt;'Member Info'!$AG$17,'Member Info'!$AH$18,IF('Member Info'!H161&gt;'Member Info'!$AG$16,'Member Info'!$AH$17,IF('Member Info'!H161&gt;'Member Info'!$AG$15,'Member Info'!$AH$16,IF('Member Info'!H161&gt;'Member Info'!$AG$14,'Member Info'!$AH$15,IF('Member Info'!H161&gt;'Member Info'!$AG$13,'Member Info'!$AH$14,IF('Member Info'!H161&gt;'Member Info'!$AG$12,'Member Info'!$AH$13,IF('Member Info'!H161&gt;'Member Info'!$AG$11,'Member Info'!$AH$12,IF('Member Info'!H161&gt;'Member Info'!$AG$10,'Member Info'!$AH$11,IF('Member Info'!H161&gt;'Member Info'!$AG$9,'Member Info'!$AH$10,IF('Member Info'!H161&gt;'Member Info'!$AG$8,'Member Info'!$AH$9,'Member Info'!$AH$8))))))))))))</f>
        <v/>
      </c>
      <c r="L161" s="352"/>
      <c r="M161" s="79"/>
      <c r="N161" s="277"/>
      <c r="O161" s="278"/>
      <c r="P161" s="328" t="str">
        <f t="shared" si="50"/>
        <v/>
      </c>
      <c r="Q161" s="143">
        <f t="shared" si="40"/>
        <v>0</v>
      </c>
      <c r="R161" s="143"/>
      <c r="T161" s="126">
        <f t="shared" si="41"/>
        <v>0</v>
      </c>
      <c r="V161" s="126" t="str">
        <f t="shared" si="43"/>
        <v/>
      </c>
      <c r="W161" s="126" t="str">
        <f t="shared" si="44"/>
        <v/>
      </c>
      <c r="X161" s="126" t="str">
        <f t="shared" si="45"/>
        <v/>
      </c>
      <c r="Y161" s="126" t="str">
        <f t="shared" si="46"/>
        <v/>
      </c>
      <c r="Z161" s="126" t="str">
        <f t="shared" si="47"/>
        <v/>
      </c>
      <c r="AA161" s="126" t="str">
        <f t="shared" si="48"/>
        <v/>
      </c>
      <c r="AB161" s="126">
        <f t="shared" si="49"/>
        <v>1</v>
      </c>
      <c r="AC161" s="126">
        <f t="shared" si="51"/>
        <v>1</v>
      </c>
    </row>
    <row r="162" spans="1:29" x14ac:dyDescent="0.25">
      <c r="A162" s="25">
        <v>134</v>
      </c>
      <c r="B162" s="266"/>
      <c r="C162" s="266"/>
      <c r="D162" s="35"/>
      <c r="E162" s="45"/>
      <c r="F162" s="92"/>
      <c r="G162" s="366" t="str">
        <f t="shared" si="42"/>
        <v/>
      </c>
      <c r="H162" s="43"/>
      <c r="I162" s="34"/>
      <c r="J162" s="276"/>
      <c r="K162" s="351" t="str">
        <f>IF(B162=0,"",
IF('Member Info'!$AM$19&lt;=$S$1,
IF('Member Info'!H162&gt;'Member Info'!$AJ$12,'Member Info'!$AK$13,IF('Member Info'!H162&gt;'Member Info'!$AJ$11,'Member Info'!$AK$12,IF('Member Info'!H162&gt;'Member Info'!$AJ$10,'Member Info'!$AK$11,IF('Member Info'!H162&gt;'Member Info'!$AJ$9,'Member Info'!$AK$10,IF('Member Info'!H162&gt;'Member Info'!$AJ$8,'Member Info'!$AK$9,'Member Info'!$AK$8))))),
IF('Member Info'!H162&gt;'Member Info'!$AG$17,'Member Info'!$AH$18,IF('Member Info'!H162&gt;'Member Info'!$AG$16,'Member Info'!$AH$17,IF('Member Info'!H162&gt;'Member Info'!$AG$15,'Member Info'!$AH$16,IF('Member Info'!H162&gt;'Member Info'!$AG$14,'Member Info'!$AH$15,IF('Member Info'!H162&gt;'Member Info'!$AG$13,'Member Info'!$AH$14,IF('Member Info'!H162&gt;'Member Info'!$AG$12,'Member Info'!$AH$13,IF('Member Info'!H162&gt;'Member Info'!$AG$11,'Member Info'!$AH$12,IF('Member Info'!H162&gt;'Member Info'!$AG$10,'Member Info'!$AH$11,IF('Member Info'!H162&gt;'Member Info'!$AG$9,'Member Info'!$AH$10,IF('Member Info'!H162&gt;'Member Info'!$AG$8,'Member Info'!$AH$9,'Member Info'!$AH$8))))))))))))</f>
        <v/>
      </c>
      <c r="L162" s="352"/>
      <c r="M162" s="79"/>
      <c r="N162" s="277"/>
      <c r="O162" s="278"/>
      <c r="P162" s="328" t="str">
        <f t="shared" si="50"/>
        <v/>
      </c>
      <c r="Q162" s="143">
        <f t="shared" si="40"/>
        <v>0</v>
      </c>
      <c r="R162" s="143"/>
      <c r="T162" s="126">
        <f t="shared" si="41"/>
        <v>0</v>
      </c>
      <c r="V162" s="126" t="str">
        <f t="shared" si="43"/>
        <v/>
      </c>
      <c r="W162" s="126" t="str">
        <f t="shared" si="44"/>
        <v/>
      </c>
      <c r="X162" s="126" t="str">
        <f t="shared" si="45"/>
        <v/>
      </c>
      <c r="Y162" s="126" t="str">
        <f t="shared" si="46"/>
        <v/>
      </c>
      <c r="Z162" s="126" t="str">
        <f t="shared" si="47"/>
        <v/>
      </c>
      <c r="AA162" s="126" t="str">
        <f t="shared" si="48"/>
        <v/>
      </c>
      <c r="AB162" s="126">
        <f t="shared" si="49"/>
        <v>1</v>
      </c>
      <c r="AC162" s="126">
        <f t="shared" si="51"/>
        <v>1</v>
      </c>
    </row>
    <row r="163" spans="1:29" x14ac:dyDescent="0.25">
      <c r="A163" s="25">
        <v>135</v>
      </c>
      <c r="B163" s="266"/>
      <c r="C163" s="266"/>
      <c r="D163" s="35"/>
      <c r="E163" s="45"/>
      <c r="F163" s="92"/>
      <c r="G163" s="366" t="str">
        <f t="shared" si="42"/>
        <v/>
      </c>
      <c r="H163" s="43"/>
      <c r="I163" s="34"/>
      <c r="J163" s="276"/>
      <c r="K163" s="351" t="str">
        <f>IF(B163=0,"",
IF('Member Info'!$AM$19&lt;=$S$1,
IF('Member Info'!H163&gt;'Member Info'!$AJ$12,'Member Info'!$AK$13,IF('Member Info'!H163&gt;'Member Info'!$AJ$11,'Member Info'!$AK$12,IF('Member Info'!H163&gt;'Member Info'!$AJ$10,'Member Info'!$AK$11,IF('Member Info'!H163&gt;'Member Info'!$AJ$9,'Member Info'!$AK$10,IF('Member Info'!H163&gt;'Member Info'!$AJ$8,'Member Info'!$AK$9,'Member Info'!$AK$8))))),
IF('Member Info'!H163&gt;'Member Info'!$AG$17,'Member Info'!$AH$18,IF('Member Info'!H163&gt;'Member Info'!$AG$16,'Member Info'!$AH$17,IF('Member Info'!H163&gt;'Member Info'!$AG$15,'Member Info'!$AH$16,IF('Member Info'!H163&gt;'Member Info'!$AG$14,'Member Info'!$AH$15,IF('Member Info'!H163&gt;'Member Info'!$AG$13,'Member Info'!$AH$14,IF('Member Info'!H163&gt;'Member Info'!$AG$12,'Member Info'!$AH$13,IF('Member Info'!H163&gt;'Member Info'!$AG$11,'Member Info'!$AH$12,IF('Member Info'!H163&gt;'Member Info'!$AG$10,'Member Info'!$AH$11,IF('Member Info'!H163&gt;'Member Info'!$AG$9,'Member Info'!$AH$10,IF('Member Info'!H163&gt;'Member Info'!$AG$8,'Member Info'!$AH$9,'Member Info'!$AH$8))))))))))))</f>
        <v/>
      </c>
      <c r="L163" s="352"/>
      <c r="M163" s="79"/>
      <c r="N163" s="277"/>
      <c r="O163" s="278"/>
      <c r="P163" s="328" t="str">
        <f t="shared" si="50"/>
        <v/>
      </c>
      <c r="Q163" s="143">
        <f t="shared" si="40"/>
        <v>0</v>
      </c>
      <c r="R163" s="143"/>
      <c r="T163" s="126">
        <f t="shared" si="41"/>
        <v>0</v>
      </c>
      <c r="V163" s="126" t="str">
        <f t="shared" si="43"/>
        <v/>
      </c>
      <c r="W163" s="126" t="str">
        <f t="shared" si="44"/>
        <v/>
      </c>
      <c r="X163" s="126" t="str">
        <f t="shared" si="45"/>
        <v/>
      </c>
      <c r="Y163" s="126" t="str">
        <f t="shared" si="46"/>
        <v/>
      </c>
      <c r="Z163" s="126" t="str">
        <f t="shared" si="47"/>
        <v/>
      </c>
      <c r="AA163" s="126" t="str">
        <f t="shared" si="48"/>
        <v/>
      </c>
      <c r="AB163" s="126">
        <f t="shared" si="49"/>
        <v>1</v>
      </c>
      <c r="AC163" s="126">
        <f t="shared" si="51"/>
        <v>1</v>
      </c>
    </row>
    <row r="164" spans="1:29" x14ac:dyDescent="0.25">
      <c r="A164" s="25">
        <v>136</v>
      </c>
      <c r="B164" s="266"/>
      <c r="C164" s="266"/>
      <c r="D164" s="35"/>
      <c r="E164" s="45"/>
      <c r="F164" s="92"/>
      <c r="G164" s="366" t="str">
        <f t="shared" si="42"/>
        <v/>
      </c>
      <c r="H164" s="43"/>
      <c r="I164" s="34"/>
      <c r="J164" s="276"/>
      <c r="K164" s="351" t="str">
        <f>IF(B164=0,"",
IF('Member Info'!$AM$19&lt;=$S$1,
IF('Member Info'!H164&gt;'Member Info'!$AJ$12,'Member Info'!$AK$13,IF('Member Info'!H164&gt;'Member Info'!$AJ$11,'Member Info'!$AK$12,IF('Member Info'!H164&gt;'Member Info'!$AJ$10,'Member Info'!$AK$11,IF('Member Info'!H164&gt;'Member Info'!$AJ$9,'Member Info'!$AK$10,IF('Member Info'!H164&gt;'Member Info'!$AJ$8,'Member Info'!$AK$9,'Member Info'!$AK$8))))),
IF('Member Info'!H164&gt;'Member Info'!$AG$17,'Member Info'!$AH$18,IF('Member Info'!H164&gt;'Member Info'!$AG$16,'Member Info'!$AH$17,IF('Member Info'!H164&gt;'Member Info'!$AG$15,'Member Info'!$AH$16,IF('Member Info'!H164&gt;'Member Info'!$AG$14,'Member Info'!$AH$15,IF('Member Info'!H164&gt;'Member Info'!$AG$13,'Member Info'!$AH$14,IF('Member Info'!H164&gt;'Member Info'!$AG$12,'Member Info'!$AH$13,IF('Member Info'!H164&gt;'Member Info'!$AG$11,'Member Info'!$AH$12,IF('Member Info'!H164&gt;'Member Info'!$AG$10,'Member Info'!$AH$11,IF('Member Info'!H164&gt;'Member Info'!$AG$9,'Member Info'!$AH$10,IF('Member Info'!H164&gt;'Member Info'!$AG$8,'Member Info'!$AH$9,'Member Info'!$AH$8))))))))))))</f>
        <v/>
      </c>
      <c r="L164" s="352"/>
      <c r="M164" s="79"/>
      <c r="N164" s="277"/>
      <c r="O164" s="278"/>
      <c r="P164" s="328" t="str">
        <f t="shared" si="50"/>
        <v/>
      </c>
      <c r="Q164" s="143">
        <f t="shared" si="40"/>
        <v>0</v>
      </c>
      <c r="R164" s="143"/>
      <c r="T164" s="126">
        <f t="shared" si="41"/>
        <v>0</v>
      </c>
      <c r="V164" s="126" t="str">
        <f t="shared" si="43"/>
        <v/>
      </c>
      <c r="W164" s="126" t="str">
        <f t="shared" si="44"/>
        <v/>
      </c>
      <c r="X164" s="126" t="str">
        <f t="shared" si="45"/>
        <v/>
      </c>
      <c r="Y164" s="126" t="str">
        <f t="shared" si="46"/>
        <v/>
      </c>
      <c r="Z164" s="126" t="str">
        <f t="shared" si="47"/>
        <v/>
      </c>
      <c r="AA164" s="126" t="str">
        <f t="shared" si="48"/>
        <v/>
      </c>
      <c r="AB164" s="126">
        <f t="shared" si="49"/>
        <v>1</v>
      </c>
      <c r="AC164" s="126">
        <f t="shared" si="51"/>
        <v>1</v>
      </c>
    </row>
    <row r="165" spans="1:29" x14ac:dyDescent="0.25">
      <c r="A165" s="25">
        <v>137</v>
      </c>
      <c r="B165" s="266"/>
      <c r="C165" s="266"/>
      <c r="D165" s="35"/>
      <c r="E165" s="45"/>
      <c r="F165" s="92"/>
      <c r="G165" s="366" t="str">
        <f t="shared" si="42"/>
        <v/>
      </c>
      <c r="H165" s="43"/>
      <c r="I165" s="34"/>
      <c r="J165" s="276"/>
      <c r="K165" s="351" t="str">
        <f>IF(B165=0,"",
IF('Member Info'!$AM$19&lt;=$S$1,
IF('Member Info'!H165&gt;'Member Info'!$AJ$12,'Member Info'!$AK$13,IF('Member Info'!H165&gt;'Member Info'!$AJ$11,'Member Info'!$AK$12,IF('Member Info'!H165&gt;'Member Info'!$AJ$10,'Member Info'!$AK$11,IF('Member Info'!H165&gt;'Member Info'!$AJ$9,'Member Info'!$AK$10,IF('Member Info'!H165&gt;'Member Info'!$AJ$8,'Member Info'!$AK$9,'Member Info'!$AK$8))))),
IF('Member Info'!H165&gt;'Member Info'!$AG$17,'Member Info'!$AH$18,IF('Member Info'!H165&gt;'Member Info'!$AG$16,'Member Info'!$AH$17,IF('Member Info'!H165&gt;'Member Info'!$AG$15,'Member Info'!$AH$16,IF('Member Info'!H165&gt;'Member Info'!$AG$14,'Member Info'!$AH$15,IF('Member Info'!H165&gt;'Member Info'!$AG$13,'Member Info'!$AH$14,IF('Member Info'!H165&gt;'Member Info'!$AG$12,'Member Info'!$AH$13,IF('Member Info'!H165&gt;'Member Info'!$AG$11,'Member Info'!$AH$12,IF('Member Info'!H165&gt;'Member Info'!$AG$10,'Member Info'!$AH$11,IF('Member Info'!H165&gt;'Member Info'!$AG$9,'Member Info'!$AH$10,IF('Member Info'!H165&gt;'Member Info'!$AG$8,'Member Info'!$AH$9,'Member Info'!$AH$8))))))))))))</f>
        <v/>
      </c>
      <c r="L165" s="352"/>
      <c r="M165" s="79"/>
      <c r="N165" s="277"/>
      <c r="O165" s="278"/>
      <c r="P165" s="328" t="str">
        <f t="shared" si="50"/>
        <v/>
      </c>
      <c r="Q165" s="143">
        <f t="shared" si="40"/>
        <v>0</v>
      </c>
      <c r="R165" s="143"/>
      <c r="T165" s="126">
        <f t="shared" si="41"/>
        <v>0</v>
      </c>
      <c r="V165" s="126" t="str">
        <f t="shared" si="43"/>
        <v/>
      </c>
      <c r="W165" s="126" t="str">
        <f t="shared" si="44"/>
        <v/>
      </c>
      <c r="X165" s="126" t="str">
        <f t="shared" si="45"/>
        <v/>
      </c>
      <c r="Y165" s="126" t="str">
        <f t="shared" si="46"/>
        <v/>
      </c>
      <c r="Z165" s="126" t="str">
        <f t="shared" si="47"/>
        <v/>
      </c>
      <c r="AA165" s="126" t="str">
        <f t="shared" si="48"/>
        <v/>
      </c>
      <c r="AB165" s="126">
        <f t="shared" si="49"/>
        <v>1</v>
      </c>
      <c r="AC165" s="126">
        <f t="shared" si="51"/>
        <v>1</v>
      </c>
    </row>
    <row r="166" spans="1:29" x14ac:dyDescent="0.25">
      <c r="A166" s="25">
        <v>138</v>
      </c>
      <c r="B166" s="266"/>
      <c r="C166" s="266"/>
      <c r="D166" s="35"/>
      <c r="E166" s="45"/>
      <c r="F166" s="92"/>
      <c r="G166" s="366" t="str">
        <f t="shared" si="42"/>
        <v/>
      </c>
      <c r="H166" s="43"/>
      <c r="I166" s="34"/>
      <c r="J166" s="276"/>
      <c r="K166" s="351" t="str">
        <f>IF(B166=0,"",
IF('Member Info'!$AM$19&lt;=$S$1,
IF('Member Info'!H166&gt;'Member Info'!$AJ$12,'Member Info'!$AK$13,IF('Member Info'!H166&gt;'Member Info'!$AJ$11,'Member Info'!$AK$12,IF('Member Info'!H166&gt;'Member Info'!$AJ$10,'Member Info'!$AK$11,IF('Member Info'!H166&gt;'Member Info'!$AJ$9,'Member Info'!$AK$10,IF('Member Info'!H166&gt;'Member Info'!$AJ$8,'Member Info'!$AK$9,'Member Info'!$AK$8))))),
IF('Member Info'!H166&gt;'Member Info'!$AG$17,'Member Info'!$AH$18,IF('Member Info'!H166&gt;'Member Info'!$AG$16,'Member Info'!$AH$17,IF('Member Info'!H166&gt;'Member Info'!$AG$15,'Member Info'!$AH$16,IF('Member Info'!H166&gt;'Member Info'!$AG$14,'Member Info'!$AH$15,IF('Member Info'!H166&gt;'Member Info'!$AG$13,'Member Info'!$AH$14,IF('Member Info'!H166&gt;'Member Info'!$AG$12,'Member Info'!$AH$13,IF('Member Info'!H166&gt;'Member Info'!$AG$11,'Member Info'!$AH$12,IF('Member Info'!H166&gt;'Member Info'!$AG$10,'Member Info'!$AH$11,IF('Member Info'!H166&gt;'Member Info'!$AG$9,'Member Info'!$AH$10,IF('Member Info'!H166&gt;'Member Info'!$AG$8,'Member Info'!$AH$9,'Member Info'!$AH$8))))))))))))</f>
        <v/>
      </c>
      <c r="L166" s="352"/>
      <c r="M166" s="79"/>
      <c r="N166" s="277"/>
      <c r="O166" s="278"/>
      <c r="P166" s="328" t="str">
        <f t="shared" si="50"/>
        <v/>
      </c>
      <c r="Q166" s="143">
        <f t="shared" si="40"/>
        <v>0</v>
      </c>
      <c r="R166" s="143"/>
      <c r="T166" s="126">
        <f t="shared" si="41"/>
        <v>0</v>
      </c>
      <c r="V166" s="126" t="str">
        <f t="shared" si="43"/>
        <v/>
      </c>
      <c r="W166" s="126" t="str">
        <f t="shared" si="44"/>
        <v/>
      </c>
      <c r="X166" s="126" t="str">
        <f t="shared" si="45"/>
        <v/>
      </c>
      <c r="Y166" s="126" t="str">
        <f t="shared" si="46"/>
        <v/>
      </c>
      <c r="Z166" s="126" t="str">
        <f t="shared" si="47"/>
        <v/>
      </c>
      <c r="AA166" s="126" t="str">
        <f t="shared" si="48"/>
        <v/>
      </c>
      <c r="AB166" s="126">
        <f t="shared" si="49"/>
        <v>1</v>
      </c>
      <c r="AC166" s="126">
        <f t="shared" si="51"/>
        <v>1</v>
      </c>
    </row>
    <row r="167" spans="1:29" x14ac:dyDescent="0.25">
      <c r="A167" s="25">
        <v>139</v>
      </c>
      <c r="B167" s="266"/>
      <c r="C167" s="266"/>
      <c r="D167" s="35"/>
      <c r="E167" s="45"/>
      <c r="F167" s="92"/>
      <c r="G167" s="366" t="str">
        <f t="shared" si="42"/>
        <v/>
      </c>
      <c r="H167" s="43"/>
      <c r="I167" s="34"/>
      <c r="J167" s="276"/>
      <c r="K167" s="351" t="str">
        <f>IF(B167=0,"",
IF('Member Info'!$AM$19&lt;=$S$1,
IF('Member Info'!H167&gt;'Member Info'!$AJ$12,'Member Info'!$AK$13,IF('Member Info'!H167&gt;'Member Info'!$AJ$11,'Member Info'!$AK$12,IF('Member Info'!H167&gt;'Member Info'!$AJ$10,'Member Info'!$AK$11,IF('Member Info'!H167&gt;'Member Info'!$AJ$9,'Member Info'!$AK$10,IF('Member Info'!H167&gt;'Member Info'!$AJ$8,'Member Info'!$AK$9,'Member Info'!$AK$8))))),
IF('Member Info'!H167&gt;'Member Info'!$AG$17,'Member Info'!$AH$18,IF('Member Info'!H167&gt;'Member Info'!$AG$16,'Member Info'!$AH$17,IF('Member Info'!H167&gt;'Member Info'!$AG$15,'Member Info'!$AH$16,IF('Member Info'!H167&gt;'Member Info'!$AG$14,'Member Info'!$AH$15,IF('Member Info'!H167&gt;'Member Info'!$AG$13,'Member Info'!$AH$14,IF('Member Info'!H167&gt;'Member Info'!$AG$12,'Member Info'!$AH$13,IF('Member Info'!H167&gt;'Member Info'!$AG$11,'Member Info'!$AH$12,IF('Member Info'!H167&gt;'Member Info'!$AG$10,'Member Info'!$AH$11,IF('Member Info'!H167&gt;'Member Info'!$AG$9,'Member Info'!$AH$10,IF('Member Info'!H167&gt;'Member Info'!$AG$8,'Member Info'!$AH$9,'Member Info'!$AH$8))))))))))))</f>
        <v/>
      </c>
      <c r="L167" s="352"/>
      <c r="M167" s="79"/>
      <c r="N167" s="277"/>
      <c r="O167" s="278"/>
      <c r="P167" s="328" t="str">
        <f t="shared" si="50"/>
        <v/>
      </c>
      <c r="Q167" s="143">
        <f t="shared" si="40"/>
        <v>0</v>
      </c>
      <c r="R167" s="143"/>
      <c r="T167" s="126">
        <f t="shared" si="41"/>
        <v>0</v>
      </c>
      <c r="V167" s="126" t="str">
        <f t="shared" si="43"/>
        <v/>
      </c>
      <c r="W167" s="126" t="str">
        <f t="shared" si="44"/>
        <v/>
      </c>
      <c r="X167" s="126" t="str">
        <f t="shared" si="45"/>
        <v/>
      </c>
      <c r="Y167" s="126" t="str">
        <f t="shared" si="46"/>
        <v/>
      </c>
      <c r="Z167" s="126" t="str">
        <f t="shared" si="47"/>
        <v/>
      </c>
      <c r="AA167" s="126" t="str">
        <f t="shared" si="48"/>
        <v/>
      </c>
      <c r="AB167" s="126">
        <f t="shared" si="49"/>
        <v>1</v>
      </c>
      <c r="AC167" s="126">
        <f t="shared" si="51"/>
        <v>1</v>
      </c>
    </row>
    <row r="168" spans="1:29" x14ac:dyDescent="0.25">
      <c r="A168" s="25">
        <v>140</v>
      </c>
      <c r="B168" s="266"/>
      <c r="C168" s="266"/>
      <c r="D168" s="35"/>
      <c r="E168" s="45"/>
      <c r="F168" s="92"/>
      <c r="G168" s="366" t="str">
        <f t="shared" si="42"/>
        <v/>
      </c>
      <c r="H168" s="43"/>
      <c r="I168" s="34"/>
      <c r="J168" s="276"/>
      <c r="K168" s="351" t="str">
        <f>IF(B168=0,"",
IF('Member Info'!$AM$19&lt;=$S$1,
IF('Member Info'!H168&gt;'Member Info'!$AJ$12,'Member Info'!$AK$13,IF('Member Info'!H168&gt;'Member Info'!$AJ$11,'Member Info'!$AK$12,IF('Member Info'!H168&gt;'Member Info'!$AJ$10,'Member Info'!$AK$11,IF('Member Info'!H168&gt;'Member Info'!$AJ$9,'Member Info'!$AK$10,IF('Member Info'!H168&gt;'Member Info'!$AJ$8,'Member Info'!$AK$9,'Member Info'!$AK$8))))),
IF('Member Info'!H168&gt;'Member Info'!$AG$17,'Member Info'!$AH$18,IF('Member Info'!H168&gt;'Member Info'!$AG$16,'Member Info'!$AH$17,IF('Member Info'!H168&gt;'Member Info'!$AG$15,'Member Info'!$AH$16,IF('Member Info'!H168&gt;'Member Info'!$AG$14,'Member Info'!$AH$15,IF('Member Info'!H168&gt;'Member Info'!$AG$13,'Member Info'!$AH$14,IF('Member Info'!H168&gt;'Member Info'!$AG$12,'Member Info'!$AH$13,IF('Member Info'!H168&gt;'Member Info'!$AG$11,'Member Info'!$AH$12,IF('Member Info'!H168&gt;'Member Info'!$AG$10,'Member Info'!$AH$11,IF('Member Info'!H168&gt;'Member Info'!$AG$9,'Member Info'!$AH$10,IF('Member Info'!H168&gt;'Member Info'!$AG$8,'Member Info'!$AH$9,'Member Info'!$AH$8))))))))))))</f>
        <v/>
      </c>
      <c r="L168" s="352"/>
      <c r="M168" s="79"/>
      <c r="N168" s="277"/>
      <c r="O168" s="278"/>
      <c r="P168" s="328" t="str">
        <f t="shared" si="50"/>
        <v/>
      </c>
      <c r="Q168" s="143">
        <f t="shared" si="40"/>
        <v>0</v>
      </c>
      <c r="R168" s="143"/>
      <c r="T168" s="126">
        <f t="shared" si="41"/>
        <v>0</v>
      </c>
      <c r="V168" s="126" t="str">
        <f t="shared" si="43"/>
        <v/>
      </c>
      <c r="W168" s="126" t="str">
        <f t="shared" si="44"/>
        <v/>
      </c>
      <c r="X168" s="126" t="str">
        <f t="shared" si="45"/>
        <v/>
      </c>
      <c r="Y168" s="126" t="str">
        <f t="shared" si="46"/>
        <v/>
      </c>
      <c r="Z168" s="126" t="str">
        <f t="shared" si="47"/>
        <v/>
      </c>
      <c r="AA168" s="126" t="str">
        <f t="shared" si="48"/>
        <v/>
      </c>
      <c r="AB168" s="126">
        <f t="shared" si="49"/>
        <v>1</v>
      </c>
      <c r="AC168" s="126">
        <f t="shared" si="51"/>
        <v>1</v>
      </c>
    </row>
    <row r="169" spans="1:29" x14ac:dyDescent="0.25">
      <c r="A169" s="25">
        <v>141</v>
      </c>
      <c r="B169" s="266"/>
      <c r="C169" s="266"/>
      <c r="D169" s="35"/>
      <c r="E169" s="45"/>
      <c r="F169" s="92"/>
      <c r="G169" s="366" t="str">
        <f t="shared" si="42"/>
        <v/>
      </c>
      <c r="H169" s="43"/>
      <c r="I169" s="34"/>
      <c r="J169" s="276"/>
      <c r="K169" s="351" t="str">
        <f>IF(B169=0,"",
IF('Member Info'!$AM$19&lt;=$S$1,
IF('Member Info'!H169&gt;'Member Info'!$AJ$12,'Member Info'!$AK$13,IF('Member Info'!H169&gt;'Member Info'!$AJ$11,'Member Info'!$AK$12,IF('Member Info'!H169&gt;'Member Info'!$AJ$10,'Member Info'!$AK$11,IF('Member Info'!H169&gt;'Member Info'!$AJ$9,'Member Info'!$AK$10,IF('Member Info'!H169&gt;'Member Info'!$AJ$8,'Member Info'!$AK$9,'Member Info'!$AK$8))))),
IF('Member Info'!H169&gt;'Member Info'!$AG$17,'Member Info'!$AH$18,IF('Member Info'!H169&gt;'Member Info'!$AG$16,'Member Info'!$AH$17,IF('Member Info'!H169&gt;'Member Info'!$AG$15,'Member Info'!$AH$16,IF('Member Info'!H169&gt;'Member Info'!$AG$14,'Member Info'!$AH$15,IF('Member Info'!H169&gt;'Member Info'!$AG$13,'Member Info'!$AH$14,IF('Member Info'!H169&gt;'Member Info'!$AG$12,'Member Info'!$AH$13,IF('Member Info'!H169&gt;'Member Info'!$AG$11,'Member Info'!$AH$12,IF('Member Info'!H169&gt;'Member Info'!$AG$10,'Member Info'!$AH$11,IF('Member Info'!H169&gt;'Member Info'!$AG$9,'Member Info'!$AH$10,IF('Member Info'!H169&gt;'Member Info'!$AG$8,'Member Info'!$AH$9,'Member Info'!$AH$8))))))))))))</f>
        <v/>
      </c>
      <c r="L169" s="352"/>
      <c r="M169" s="79"/>
      <c r="N169" s="277"/>
      <c r="O169" s="278"/>
      <c r="P169" s="328" t="str">
        <f t="shared" si="50"/>
        <v/>
      </c>
      <c r="Q169" s="143">
        <f t="shared" si="40"/>
        <v>0</v>
      </c>
      <c r="R169" s="143"/>
      <c r="T169" s="126">
        <f t="shared" si="41"/>
        <v>0</v>
      </c>
      <c r="V169" s="126" t="str">
        <f t="shared" si="43"/>
        <v/>
      </c>
      <c r="W169" s="126" t="str">
        <f t="shared" si="44"/>
        <v/>
      </c>
      <c r="X169" s="126" t="str">
        <f t="shared" si="45"/>
        <v/>
      </c>
      <c r="Y169" s="126" t="str">
        <f t="shared" si="46"/>
        <v/>
      </c>
      <c r="Z169" s="126" t="str">
        <f t="shared" si="47"/>
        <v/>
      </c>
      <c r="AA169" s="126" t="str">
        <f t="shared" si="48"/>
        <v/>
      </c>
      <c r="AB169" s="126">
        <f t="shared" si="49"/>
        <v>1</v>
      </c>
      <c r="AC169" s="126">
        <f t="shared" si="51"/>
        <v>1</v>
      </c>
    </row>
    <row r="170" spans="1:29" x14ac:dyDescent="0.25">
      <c r="A170" s="25">
        <v>142</v>
      </c>
      <c r="B170" s="266"/>
      <c r="C170" s="266"/>
      <c r="D170" s="35"/>
      <c r="E170" s="45"/>
      <c r="F170" s="92"/>
      <c r="G170" s="366" t="str">
        <f t="shared" si="42"/>
        <v/>
      </c>
      <c r="H170" s="43"/>
      <c r="I170" s="34"/>
      <c r="J170" s="276"/>
      <c r="K170" s="351" t="str">
        <f>IF(B170=0,"",
IF('Member Info'!$AM$19&lt;=$S$1,
IF('Member Info'!H170&gt;'Member Info'!$AJ$12,'Member Info'!$AK$13,IF('Member Info'!H170&gt;'Member Info'!$AJ$11,'Member Info'!$AK$12,IF('Member Info'!H170&gt;'Member Info'!$AJ$10,'Member Info'!$AK$11,IF('Member Info'!H170&gt;'Member Info'!$AJ$9,'Member Info'!$AK$10,IF('Member Info'!H170&gt;'Member Info'!$AJ$8,'Member Info'!$AK$9,'Member Info'!$AK$8))))),
IF('Member Info'!H170&gt;'Member Info'!$AG$17,'Member Info'!$AH$18,IF('Member Info'!H170&gt;'Member Info'!$AG$16,'Member Info'!$AH$17,IF('Member Info'!H170&gt;'Member Info'!$AG$15,'Member Info'!$AH$16,IF('Member Info'!H170&gt;'Member Info'!$AG$14,'Member Info'!$AH$15,IF('Member Info'!H170&gt;'Member Info'!$AG$13,'Member Info'!$AH$14,IF('Member Info'!H170&gt;'Member Info'!$AG$12,'Member Info'!$AH$13,IF('Member Info'!H170&gt;'Member Info'!$AG$11,'Member Info'!$AH$12,IF('Member Info'!H170&gt;'Member Info'!$AG$10,'Member Info'!$AH$11,IF('Member Info'!H170&gt;'Member Info'!$AG$9,'Member Info'!$AH$10,IF('Member Info'!H170&gt;'Member Info'!$AG$8,'Member Info'!$AH$9,'Member Info'!$AH$8))))))))))))</f>
        <v/>
      </c>
      <c r="L170" s="352"/>
      <c r="M170" s="79"/>
      <c r="N170" s="277"/>
      <c r="O170" s="278"/>
      <c r="P170" s="328" t="str">
        <f t="shared" si="50"/>
        <v/>
      </c>
      <c r="Q170" s="143">
        <f t="shared" si="40"/>
        <v>0</v>
      </c>
      <c r="R170" s="143"/>
      <c r="T170" s="126">
        <f t="shared" si="41"/>
        <v>0</v>
      </c>
      <c r="V170" s="126" t="str">
        <f t="shared" si="43"/>
        <v/>
      </c>
      <c r="W170" s="126" t="str">
        <f t="shared" si="44"/>
        <v/>
      </c>
      <c r="X170" s="126" t="str">
        <f t="shared" si="45"/>
        <v/>
      </c>
      <c r="Y170" s="126" t="str">
        <f t="shared" si="46"/>
        <v/>
      </c>
      <c r="Z170" s="126" t="str">
        <f t="shared" si="47"/>
        <v/>
      </c>
      <c r="AA170" s="126" t="str">
        <f t="shared" si="48"/>
        <v/>
      </c>
      <c r="AB170" s="126">
        <f t="shared" si="49"/>
        <v>1</v>
      </c>
      <c r="AC170" s="126">
        <f t="shared" si="51"/>
        <v>1</v>
      </c>
    </row>
    <row r="171" spans="1:29" x14ac:dyDescent="0.25">
      <c r="A171" s="25">
        <v>143</v>
      </c>
      <c r="B171" s="266"/>
      <c r="C171" s="266"/>
      <c r="D171" s="35"/>
      <c r="E171" s="45"/>
      <c r="F171" s="92"/>
      <c r="G171" s="366" t="str">
        <f t="shared" si="42"/>
        <v/>
      </c>
      <c r="H171" s="43"/>
      <c r="I171" s="34"/>
      <c r="J171" s="276"/>
      <c r="K171" s="351" t="str">
        <f>IF(B171=0,"",
IF('Member Info'!$AM$19&lt;=$S$1,
IF('Member Info'!H171&gt;'Member Info'!$AJ$12,'Member Info'!$AK$13,IF('Member Info'!H171&gt;'Member Info'!$AJ$11,'Member Info'!$AK$12,IF('Member Info'!H171&gt;'Member Info'!$AJ$10,'Member Info'!$AK$11,IF('Member Info'!H171&gt;'Member Info'!$AJ$9,'Member Info'!$AK$10,IF('Member Info'!H171&gt;'Member Info'!$AJ$8,'Member Info'!$AK$9,'Member Info'!$AK$8))))),
IF('Member Info'!H171&gt;'Member Info'!$AG$17,'Member Info'!$AH$18,IF('Member Info'!H171&gt;'Member Info'!$AG$16,'Member Info'!$AH$17,IF('Member Info'!H171&gt;'Member Info'!$AG$15,'Member Info'!$AH$16,IF('Member Info'!H171&gt;'Member Info'!$AG$14,'Member Info'!$AH$15,IF('Member Info'!H171&gt;'Member Info'!$AG$13,'Member Info'!$AH$14,IF('Member Info'!H171&gt;'Member Info'!$AG$12,'Member Info'!$AH$13,IF('Member Info'!H171&gt;'Member Info'!$AG$11,'Member Info'!$AH$12,IF('Member Info'!H171&gt;'Member Info'!$AG$10,'Member Info'!$AH$11,IF('Member Info'!H171&gt;'Member Info'!$AG$9,'Member Info'!$AH$10,IF('Member Info'!H171&gt;'Member Info'!$AG$8,'Member Info'!$AH$9,'Member Info'!$AH$8))))))))))))</f>
        <v/>
      </c>
      <c r="L171" s="352"/>
      <c r="M171" s="79"/>
      <c r="N171" s="277"/>
      <c r="O171" s="278"/>
      <c r="P171" s="328" t="str">
        <f t="shared" si="50"/>
        <v/>
      </c>
      <c r="Q171" s="143">
        <f t="shared" si="40"/>
        <v>0</v>
      </c>
      <c r="R171" s="143"/>
      <c r="T171" s="126">
        <f t="shared" si="41"/>
        <v>0</v>
      </c>
      <c r="V171" s="126" t="str">
        <f t="shared" si="43"/>
        <v/>
      </c>
      <c r="W171" s="126" t="str">
        <f t="shared" si="44"/>
        <v/>
      </c>
      <c r="X171" s="126" t="str">
        <f t="shared" si="45"/>
        <v/>
      </c>
      <c r="Y171" s="126" t="str">
        <f t="shared" si="46"/>
        <v/>
      </c>
      <c r="Z171" s="126" t="str">
        <f t="shared" si="47"/>
        <v/>
      </c>
      <c r="AA171" s="126" t="str">
        <f t="shared" si="48"/>
        <v/>
      </c>
      <c r="AB171" s="126">
        <f t="shared" si="49"/>
        <v>1</v>
      </c>
      <c r="AC171" s="126">
        <f t="shared" si="51"/>
        <v>1</v>
      </c>
    </row>
    <row r="172" spans="1:29" x14ac:dyDescent="0.25">
      <c r="A172" s="25">
        <v>144</v>
      </c>
      <c r="B172" s="266"/>
      <c r="C172" s="266"/>
      <c r="D172" s="35"/>
      <c r="E172" s="45"/>
      <c r="F172" s="92"/>
      <c r="G172" s="366" t="str">
        <f t="shared" si="42"/>
        <v/>
      </c>
      <c r="H172" s="43"/>
      <c r="I172" s="34"/>
      <c r="J172" s="276"/>
      <c r="K172" s="351" t="str">
        <f>IF(B172=0,"",
IF('Member Info'!$AM$19&lt;=$S$1,
IF('Member Info'!H172&gt;'Member Info'!$AJ$12,'Member Info'!$AK$13,IF('Member Info'!H172&gt;'Member Info'!$AJ$11,'Member Info'!$AK$12,IF('Member Info'!H172&gt;'Member Info'!$AJ$10,'Member Info'!$AK$11,IF('Member Info'!H172&gt;'Member Info'!$AJ$9,'Member Info'!$AK$10,IF('Member Info'!H172&gt;'Member Info'!$AJ$8,'Member Info'!$AK$9,'Member Info'!$AK$8))))),
IF('Member Info'!H172&gt;'Member Info'!$AG$17,'Member Info'!$AH$18,IF('Member Info'!H172&gt;'Member Info'!$AG$16,'Member Info'!$AH$17,IF('Member Info'!H172&gt;'Member Info'!$AG$15,'Member Info'!$AH$16,IF('Member Info'!H172&gt;'Member Info'!$AG$14,'Member Info'!$AH$15,IF('Member Info'!H172&gt;'Member Info'!$AG$13,'Member Info'!$AH$14,IF('Member Info'!H172&gt;'Member Info'!$AG$12,'Member Info'!$AH$13,IF('Member Info'!H172&gt;'Member Info'!$AG$11,'Member Info'!$AH$12,IF('Member Info'!H172&gt;'Member Info'!$AG$10,'Member Info'!$AH$11,IF('Member Info'!H172&gt;'Member Info'!$AG$9,'Member Info'!$AH$10,IF('Member Info'!H172&gt;'Member Info'!$AG$8,'Member Info'!$AH$9,'Member Info'!$AH$8))))))))))))</f>
        <v/>
      </c>
      <c r="L172" s="352"/>
      <c r="M172" s="79"/>
      <c r="N172" s="277"/>
      <c r="O172" s="278"/>
      <c r="P172" s="328" t="str">
        <f t="shared" si="50"/>
        <v/>
      </c>
      <c r="Q172" s="143">
        <f t="shared" si="40"/>
        <v>0</v>
      </c>
      <c r="R172" s="143"/>
      <c r="T172" s="126">
        <f t="shared" si="41"/>
        <v>0</v>
      </c>
      <c r="V172" s="126" t="str">
        <f t="shared" si="43"/>
        <v/>
      </c>
      <c r="W172" s="126" t="str">
        <f t="shared" si="44"/>
        <v/>
      </c>
      <c r="X172" s="126" t="str">
        <f t="shared" si="45"/>
        <v/>
      </c>
      <c r="Y172" s="126" t="str">
        <f t="shared" si="46"/>
        <v/>
      </c>
      <c r="Z172" s="126" t="str">
        <f t="shared" si="47"/>
        <v/>
      </c>
      <c r="AA172" s="126" t="str">
        <f t="shared" si="48"/>
        <v/>
      </c>
      <c r="AB172" s="126">
        <f t="shared" si="49"/>
        <v>1</v>
      </c>
      <c r="AC172" s="126">
        <f t="shared" si="51"/>
        <v>1</v>
      </c>
    </row>
    <row r="173" spans="1:29" x14ac:dyDescent="0.25">
      <c r="A173" s="25">
        <v>145</v>
      </c>
      <c r="B173" s="266"/>
      <c r="C173" s="266"/>
      <c r="D173" s="35"/>
      <c r="E173" s="45"/>
      <c r="F173" s="92"/>
      <c r="G173" s="366" t="str">
        <f t="shared" si="42"/>
        <v/>
      </c>
      <c r="H173" s="43"/>
      <c r="I173" s="34"/>
      <c r="J173" s="276"/>
      <c r="K173" s="351" t="str">
        <f>IF(B173=0,"",
IF('Member Info'!$AM$19&lt;=$S$1,
IF('Member Info'!H173&gt;'Member Info'!$AJ$12,'Member Info'!$AK$13,IF('Member Info'!H173&gt;'Member Info'!$AJ$11,'Member Info'!$AK$12,IF('Member Info'!H173&gt;'Member Info'!$AJ$10,'Member Info'!$AK$11,IF('Member Info'!H173&gt;'Member Info'!$AJ$9,'Member Info'!$AK$10,IF('Member Info'!H173&gt;'Member Info'!$AJ$8,'Member Info'!$AK$9,'Member Info'!$AK$8))))),
IF('Member Info'!H173&gt;'Member Info'!$AG$17,'Member Info'!$AH$18,IF('Member Info'!H173&gt;'Member Info'!$AG$16,'Member Info'!$AH$17,IF('Member Info'!H173&gt;'Member Info'!$AG$15,'Member Info'!$AH$16,IF('Member Info'!H173&gt;'Member Info'!$AG$14,'Member Info'!$AH$15,IF('Member Info'!H173&gt;'Member Info'!$AG$13,'Member Info'!$AH$14,IF('Member Info'!H173&gt;'Member Info'!$AG$12,'Member Info'!$AH$13,IF('Member Info'!H173&gt;'Member Info'!$AG$11,'Member Info'!$AH$12,IF('Member Info'!H173&gt;'Member Info'!$AG$10,'Member Info'!$AH$11,IF('Member Info'!H173&gt;'Member Info'!$AG$9,'Member Info'!$AH$10,IF('Member Info'!H173&gt;'Member Info'!$AG$8,'Member Info'!$AH$9,'Member Info'!$AH$8))))))))))))</f>
        <v/>
      </c>
      <c r="L173" s="352"/>
      <c r="M173" s="79"/>
      <c r="N173" s="277"/>
      <c r="O173" s="278"/>
      <c r="P173" s="328" t="str">
        <f t="shared" si="50"/>
        <v/>
      </c>
      <c r="Q173" s="143">
        <f t="shared" si="40"/>
        <v>0</v>
      </c>
      <c r="R173" s="143"/>
      <c r="T173" s="126">
        <f t="shared" si="41"/>
        <v>0</v>
      </c>
      <c r="V173" s="126" t="str">
        <f t="shared" si="43"/>
        <v/>
      </c>
      <c r="W173" s="126" t="str">
        <f t="shared" si="44"/>
        <v/>
      </c>
      <c r="X173" s="126" t="str">
        <f t="shared" si="45"/>
        <v/>
      </c>
      <c r="Y173" s="126" t="str">
        <f t="shared" si="46"/>
        <v/>
      </c>
      <c r="Z173" s="126" t="str">
        <f t="shared" si="47"/>
        <v/>
      </c>
      <c r="AA173" s="126" t="str">
        <f t="shared" si="48"/>
        <v/>
      </c>
      <c r="AB173" s="126">
        <f t="shared" si="49"/>
        <v>1</v>
      </c>
      <c r="AC173" s="126">
        <f t="shared" si="51"/>
        <v>1</v>
      </c>
    </row>
    <row r="174" spans="1:29" x14ac:dyDescent="0.25">
      <c r="A174" s="25">
        <v>146</v>
      </c>
      <c r="B174" s="266"/>
      <c r="C174" s="266"/>
      <c r="D174" s="35"/>
      <c r="E174" s="45"/>
      <c r="F174" s="92"/>
      <c r="G174" s="366" t="str">
        <f t="shared" si="42"/>
        <v/>
      </c>
      <c r="H174" s="43"/>
      <c r="I174" s="34"/>
      <c r="J174" s="276"/>
      <c r="K174" s="351" t="str">
        <f>IF(B174=0,"",
IF('Member Info'!$AM$19&lt;=$S$1,
IF('Member Info'!H174&gt;'Member Info'!$AJ$12,'Member Info'!$AK$13,IF('Member Info'!H174&gt;'Member Info'!$AJ$11,'Member Info'!$AK$12,IF('Member Info'!H174&gt;'Member Info'!$AJ$10,'Member Info'!$AK$11,IF('Member Info'!H174&gt;'Member Info'!$AJ$9,'Member Info'!$AK$10,IF('Member Info'!H174&gt;'Member Info'!$AJ$8,'Member Info'!$AK$9,'Member Info'!$AK$8))))),
IF('Member Info'!H174&gt;'Member Info'!$AG$17,'Member Info'!$AH$18,IF('Member Info'!H174&gt;'Member Info'!$AG$16,'Member Info'!$AH$17,IF('Member Info'!H174&gt;'Member Info'!$AG$15,'Member Info'!$AH$16,IF('Member Info'!H174&gt;'Member Info'!$AG$14,'Member Info'!$AH$15,IF('Member Info'!H174&gt;'Member Info'!$AG$13,'Member Info'!$AH$14,IF('Member Info'!H174&gt;'Member Info'!$AG$12,'Member Info'!$AH$13,IF('Member Info'!H174&gt;'Member Info'!$AG$11,'Member Info'!$AH$12,IF('Member Info'!H174&gt;'Member Info'!$AG$10,'Member Info'!$AH$11,IF('Member Info'!H174&gt;'Member Info'!$AG$9,'Member Info'!$AH$10,IF('Member Info'!H174&gt;'Member Info'!$AG$8,'Member Info'!$AH$9,'Member Info'!$AH$8))))))))))))</f>
        <v/>
      </c>
      <c r="L174" s="352"/>
      <c r="M174" s="79"/>
      <c r="N174" s="277"/>
      <c r="O174" s="278"/>
      <c r="P174" s="328" t="str">
        <f t="shared" si="50"/>
        <v/>
      </c>
      <c r="Q174" s="143">
        <f t="shared" si="40"/>
        <v>0</v>
      </c>
      <c r="R174" s="143"/>
      <c r="T174" s="126">
        <f t="shared" si="41"/>
        <v>0</v>
      </c>
      <c r="V174" s="126" t="str">
        <f t="shared" si="43"/>
        <v/>
      </c>
      <c r="W174" s="126" t="str">
        <f t="shared" si="44"/>
        <v/>
      </c>
      <c r="X174" s="126" t="str">
        <f t="shared" si="45"/>
        <v/>
      </c>
      <c r="Y174" s="126" t="str">
        <f t="shared" si="46"/>
        <v/>
      </c>
      <c r="Z174" s="126" t="str">
        <f t="shared" si="47"/>
        <v/>
      </c>
      <c r="AA174" s="126" t="str">
        <f t="shared" si="48"/>
        <v/>
      </c>
      <c r="AB174" s="126">
        <f t="shared" si="49"/>
        <v>1</v>
      </c>
      <c r="AC174" s="126">
        <f t="shared" si="51"/>
        <v>1</v>
      </c>
    </row>
    <row r="175" spans="1:29" x14ac:dyDescent="0.25">
      <c r="A175" s="25">
        <v>147</v>
      </c>
      <c r="B175" s="266"/>
      <c r="C175" s="266"/>
      <c r="D175" s="35"/>
      <c r="E175" s="45"/>
      <c r="F175" s="92"/>
      <c r="G175" s="366" t="str">
        <f t="shared" si="42"/>
        <v/>
      </c>
      <c r="H175" s="43"/>
      <c r="I175" s="34"/>
      <c r="J175" s="276"/>
      <c r="K175" s="351" t="str">
        <f>IF(B175=0,"",
IF('Member Info'!$AM$19&lt;=$S$1,
IF('Member Info'!H175&gt;'Member Info'!$AJ$12,'Member Info'!$AK$13,IF('Member Info'!H175&gt;'Member Info'!$AJ$11,'Member Info'!$AK$12,IF('Member Info'!H175&gt;'Member Info'!$AJ$10,'Member Info'!$AK$11,IF('Member Info'!H175&gt;'Member Info'!$AJ$9,'Member Info'!$AK$10,IF('Member Info'!H175&gt;'Member Info'!$AJ$8,'Member Info'!$AK$9,'Member Info'!$AK$8))))),
IF('Member Info'!H175&gt;'Member Info'!$AG$17,'Member Info'!$AH$18,IF('Member Info'!H175&gt;'Member Info'!$AG$16,'Member Info'!$AH$17,IF('Member Info'!H175&gt;'Member Info'!$AG$15,'Member Info'!$AH$16,IF('Member Info'!H175&gt;'Member Info'!$AG$14,'Member Info'!$AH$15,IF('Member Info'!H175&gt;'Member Info'!$AG$13,'Member Info'!$AH$14,IF('Member Info'!H175&gt;'Member Info'!$AG$12,'Member Info'!$AH$13,IF('Member Info'!H175&gt;'Member Info'!$AG$11,'Member Info'!$AH$12,IF('Member Info'!H175&gt;'Member Info'!$AG$10,'Member Info'!$AH$11,IF('Member Info'!H175&gt;'Member Info'!$AG$9,'Member Info'!$AH$10,IF('Member Info'!H175&gt;'Member Info'!$AG$8,'Member Info'!$AH$9,'Member Info'!$AH$8))))))))))))</f>
        <v/>
      </c>
      <c r="L175" s="352"/>
      <c r="M175" s="79"/>
      <c r="N175" s="277"/>
      <c r="O175" s="278"/>
      <c r="P175" s="328" t="str">
        <f t="shared" si="50"/>
        <v/>
      </c>
      <c r="Q175" s="143">
        <f t="shared" si="40"/>
        <v>0</v>
      </c>
      <c r="R175" s="143"/>
      <c r="T175" s="126">
        <f t="shared" si="41"/>
        <v>0</v>
      </c>
      <c r="V175" s="126" t="str">
        <f t="shared" si="43"/>
        <v/>
      </c>
      <c r="W175" s="126" t="str">
        <f t="shared" si="44"/>
        <v/>
      </c>
      <c r="X175" s="126" t="str">
        <f t="shared" si="45"/>
        <v/>
      </c>
      <c r="Y175" s="126" t="str">
        <f t="shared" si="46"/>
        <v/>
      </c>
      <c r="Z175" s="126" t="str">
        <f t="shared" si="47"/>
        <v/>
      </c>
      <c r="AA175" s="126" t="str">
        <f t="shared" si="48"/>
        <v/>
      </c>
      <c r="AB175" s="126">
        <f t="shared" si="49"/>
        <v>1</v>
      </c>
      <c r="AC175" s="126">
        <f t="shared" si="51"/>
        <v>1</v>
      </c>
    </row>
    <row r="176" spans="1:29" x14ac:dyDescent="0.25">
      <c r="A176" s="25">
        <v>148</v>
      </c>
      <c r="B176" s="266"/>
      <c r="C176" s="266"/>
      <c r="D176" s="35"/>
      <c r="E176" s="45"/>
      <c r="F176" s="92"/>
      <c r="G176" s="366" t="str">
        <f t="shared" si="42"/>
        <v/>
      </c>
      <c r="H176" s="43"/>
      <c r="I176" s="34"/>
      <c r="J176" s="276"/>
      <c r="K176" s="351" t="str">
        <f>IF(B176=0,"",
IF('Member Info'!$AM$19&lt;=$S$1,
IF('Member Info'!H176&gt;'Member Info'!$AJ$12,'Member Info'!$AK$13,IF('Member Info'!H176&gt;'Member Info'!$AJ$11,'Member Info'!$AK$12,IF('Member Info'!H176&gt;'Member Info'!$AJ$10,'Member Info'!$AK$11,IF('Member Info'!H176&gt;'Member Info'!$AJ$9,'Member Info'!$AK$10,IF('Member Info'!H176&gt;'Member Info'!$AJ$8,'Member Info'!$AK$9,'Member Info'!$AK$8))))),
IF('Member Info'!H176&gt;'Member Info'!$AG$17,'Member Info'!$AH$18,IF('Member Info'!H176&gt;'Member Info'!$AG$16,'Member Info'!$AH$17,IF('Member Info'!H176&gt;'Member Info'!$AG$15,'Member Info'!$AH$16,IF('Member Info'!H176&gt;'Member Info'!$AG$14,'Member Info'!$AH$15,IF('Member Info'!H176&gt;'Member Info'!$AG$13,'Member Info'!$AH$14,IF('Member Info'!H176&gt;'Member Info'!$AG$12,'Member Info'!$AH$13,IF('Member Info'!H176&gt;'Member Info'!$AG$11,'Member Info'!$AH$12,IF('Member Info'!H176&gt;'Member Info'!$AG$10,'Member Info'!$AH$11,IF('Member Info'!H176&gt;'Member Info'!$AG$9,'Member Info'!$AH$10,IF('Member Info'!H176&gt;'Member Info'!$AG$8,'Member Info'!$AH$9,'Member Info'!$AH$8))))))))))))</f>
        <v/>
      </c>
      <c r="L176" s="352"/>
      <c r="M176" s="79"/>
      <c r="N176" s="277"/>
      <c r="O176" s="278"/>
      <c r="P176" s="328" t="str">
        <f t="shared" si="50"/>
        <v/>
      </c>
      <c r="Q176" s="143">
        <f t="shared" si="40"/>
        <v>0</v>
      </c>
      <c r="R176" s="143"/>
      <c r="T176" s="126">
        <f t="shared" si="41"/>
        <v>0</v>
      </c>
      <c r="V176" s="126" t="str">
        <f t="shared" si="43"/>
        <v/>
      </c>
      <c r="W176" s="126" t="str">
        <f t="shared" si="44"/>
        <v/>
      </c>
      <c r="X176" s="126" t="str">
        <f t="shared" si="45"/>
        <v/>
      </c>
      <c r="Y176" s="126" t="str">
        <f t="shared" si="46"/>
        <v/>
      </c>
      <c r="Z176" s="126" t="str">
        <f t="shared" si="47"/>
        <v/>
      </c>
      <c r="AA176" s="126" t="str">
        <f t="shared" si="48"/>
        <v/>
      </c>
      <c r="AB176" s="126">
        <f t="shared" si="49"/>
        <v>1</v>
      </c>
      <c r="AC176" s="126">
        <f t="shared" si="51"/>
        <v>1</v>
      </c>
    </row>
    <row r="177" spans="1:29" x14ac:dyDescent="0.25">
      <c r="A177" s="25">
        <v>149</v>
      </c>
      <c r="B177" s="266"/>
      <c r="C177" s="266"/>
      <c r="D177" s="35"/>
      <c r="E177" s="45"/>
      <c r="F177" s="92"/>
      <c r="G177" s="366" t="str">
        <f t="shared" si="42"/>
        <v/>
      </c>
      <c r="H177" s="43"/>
      <c r="I177" s="34"/>
      <c r="J177" s="276"/>
      <c r="K177" s="351" t="str">
        <f>IF(B177=0,"",
IF('Member Info'!$AM$19&lt;=$S$1,
IF('Member Info'!H177&gt;'Member Info'!$AJ$12,'Member Info'!$AK$13,IF('Member Info'!H177&gt;'Member Info'!$AJ$11,'Member Info'!$AK$12,IF('Member Info'!H177&gt;'Member Info'!$AJ$10,'Member Info'!$AK$11,IF('Member Info'!H177&gt;'Member Info'!$AJ$9,'Member Info'!$AK$10,IF('Member Info'!H177&gt;'Member Info'!$AJ$8,'Member Info'!$AK$9,'Member Info'!$AK$8))))),
IF('Member Info'!H177&gt;'Member Info'!$AG$17,'Member Info'!$AH$18,IF('Member Info'!H177&gt;'Member Info'!$AG$16,'Member Info'!$AH$17,IF('Member Info'!H177&gt;'Member Info'!$AG$15,'Member Info'!$AH$16,IF('Member Info'!H177&gt;'Member Info'!$AG$14,'Member Info'!$AH$15,IF('Member Info'!H177&gt;'Member Info'!$AG$13,'Member Info'!$AH$14,IF('Member Info'!H177&gt;'Member Info'!$AG$12,'Member Info'!$AH$13,IF('Member Info'!H177&gt;'Member Info'!$AG$11,'Member Info'!$AH$12,IF('Member Info'!H177&gt;'Member Info'!$AG$10,'Member Info'!$AH$11,IF('Member Info'!H177&gt;'Member Info'!$AG$9,'Member Info'!$AH$10,IF('Member Info'!H177&gt;'Member Info'!$AG$8,'Member Info'!$AH$9,'Member Info'!$AH$8))))))))))))</f>
        <v/>
      </c>
      <c r="L177" s="352"/>
      <c r="M177" s="79"/>
      <c r="N177" s="277"/>
      <c r="O177" s="278"/>
      <c r="P177" s="328" t="str">
        <f t="shared" si="50"/>
        <v/>
      </c>
      <c r="Q177" s="143">
        <f t="shared" si="40"/>
        <v>0</v>
      </c>
      <c r="R177" s="143"/>
      <c r="T177" s="126">
        <f t="shared" si="41"/>
        <v>0</v>
      </c>
      <c r="V177" s="126" t="str">
        <f t="shared" si="43"/>
        <v/>
      </c>
      <c r="W177" s="126" t="str">
        <f t="shared" si="44"/>
        <v/>
      </c>
      <c r="X177" s="126" t="str">
        <f t="shared" si="45"/>
        <v/>
      </c>
      <c r="Y177" s="126" t="str">
        <f t="shared" si="46"/>
        <v/>
      </c>
      <c r="Z177" s="126" t="str">
        <f t="shared" si="47"/>
        <v/>
      </c>
      <c r="AA177" s="126" t="str">
        <f t="shared" si="48"/>
        <v/>
      </c>
      <c r="AB177" s="126">
        <f t="shared" si="49"/>
        <v>1</v>
      </c>
      <c r="AC177" s="126">
        <f t="shared" si="51"/>
        <v>1</v>
      </c>
    </row>
    <row r="178" spans="1:29" x14ac:dyDescent="0.25">
      <c r="A178" s="25">
        <v>150</v>
      </c>
      <c r="B178" s="266"/>
      <c r="C178" s="266"/>
      <c r="D178" s="35"/>
      <c r="E178" s="45"/>
      <c r="F178" s="92"/>
      <c r="G178" s="366" t="str">
        <f t="shared" si="42"/>
        <v/>
      </c>
      <c r="H178" s="43"/>
      <c r="I178" s="34"/>
      <c r="J178" s="276"/>
      <c r="K178" s="351" t="str">
        <f>IF(B178=0,"",
IF('Member Info'!$AM$19&lt;=$S$1,
IF('Member Info'!H178&gt;'Member Info'!$AJ$12,'Member Info'!$AK$13,IF('Member Info'!H178&gt;'Member Info'!$AJ$11,'Member Info'!$AK$12,IF('Member Info'!H178&gt;'Member Info'!$AJ$10,'Member Info'!$AK$11,IF('Member Info'!H178&gt;'Member Info'!$AJ$9,'Member Info'!$AK$10,IF('Member Info'!H178&gt;'Member Info'!$AJ$8,'Member Info'!$AK$9,'Member Info'!$AK$8))))),
IF('Member Info'!H178&gt;'Member Info'!$AG$17,'Member Info'!$AH$18,IF('Member Info'!H178&gt;'Member Info'!$AG$16,'Member Info'!$AH$17,IF('Member Info'!H178&gt;'Member Info'!$AG$15,'Member Info'!$AH$16,IF('Member Info'!H178&gt;'Member Info'!$AG$14,'Member Info'!$AH$15,IF('Member Info'!H178&gt;'Member Info'!$AG$13,'Member Info'!$AH$14,IF('Member Info'!H178&gt;'Member Info'!$AG$12,'Member Info'!$AH$13,IF('Member Info'!H178&gt;'Member Info'!$AG$11,'Member Info'!$AH$12,IF('Member Info'!H178&gt;'Member Info'!$AG$10,'Member Info'!$AH$11,IF('Member Info'!H178&gt;'Member Info'!$AG$9,'Member Info'!$AH$10,IF('Member Info'!H178&gt;'Member Info'!$AG$8,'Member Info'!$AH$9,'Member Info'!$AH$8))))))))))))</f>
        <v/>
      </c>
      <c r="L178" s="352"/>
      <c r="M178" s="79"/>
      <c r="N178" s="277"/>
      <c r="O178" s="278"/>
      <c r="P178" s="328" t="str">
        <f t="shared" si="50"/>
        <v/>
      </c>
      <c r="Q178" s="143">
        <f t="shared" si="40"/>
        <v>0</v>
      </c>
      <c r="R178" s="143"/>
      <c r="T178" s="126">
        <f t="shared" si="41"/>
        <v>0</v>
      </c>
      <c r="V178" s="126" t="str">
        <f t="shared" si="43"/>
        <v/>
      </c>
      <c r="W178" s="126" t="str">
        <f t="shared" si="44"/>
        <v/>
      </c>
      <c r="X178" s="126" t="str">
        <f t="shared" si="45"/>
        <v/>
      </c>
      <c r="Y178" s="126" t="str">
        <f t="shared" si="46"/>
        <v/>
      </c>
      <c r="Z178" s="126" t="str">
        <f t="shared" si="47"/>
        <v/>
      </c>
      <c r="AA178" s="126" t="str">
        <f t="shared" si="48"/>
        <v/>
      </c>
      <c r="AB178" s="126">
        <f t="shared" si="49"/>
        <v>1</v>
      </c>
      <c r="AC178" s="126">
        <f t="shared" si="51"/>
        <v>1</v>
      </c>
    </row>
    <row r="179" spans="1:29" x14ac:dyDescent="0.25">
      <c r="A179" s="25"/>
      <c r="B179" s="25"/>
      <c r="C179" s="25"/>
      <c r="D179" s="25"/>
      <c r="E179" s="42"/>
      <c r="F179" s="42"/>
      <c r="G179" s="42"/>
      <c r="H179" s="42"/>
      <c r="I179" s="25"/>
      <c r="J179" s="42"/>
      <c r="K179" s="25"/>
      <c r="L179" s="25"/>
      <c r="M179" s="25"/>
      <c r="N179" s="25"/>
      <c r="O179" s="25"/>
      <c r="P179" s="25"/>
      <c r="Q179" s="25"/>
      <c r="R179" s="25"/>
    </row>
    <row r="180" spans="1:29" x14ac:dyDescent="0.25">
      <c r="A180" s="25"/>
      <c r="B180" s="25"/>
      <c r="C180" s="25"/>
      <c r="D180" s="25"/>
      <c r="E180" s="42"/>
      <c r="F180" s="42"/>
      <c r="G180" s="42"/>
      <c r="H180" s="42"/>
      <c r="I180" s="25"/>
      <c r="J180" s="42"/>
      <c r="K180" s="25"/>
      <c r="L180" s="25"/>
      <c r="M180" s="25"/>
      <c r="N180" s="25"/>
      <c r="O180" s="25"/>
      <c r="P180" s="25"/>
      <c r="Q180" s="25"/>
      <c r="R180" s="25"/>
    </row>
    <row r="181" spans="1:29" x14ac:dyDescent="0.25">
      <c r="A181" s="25"/>
      <c r="B181" s="25"/>
      <c r="C181" s="25"/>
      <c r="D181" s="25"/>
      <c r="E181" s="42"/>
      <c r="F181" s="42"/>
      <c r="G181" s="42"/>
      <c r="H181" s="42"/>
      <c r="I181" s="25"/>
      <c r="J181" s="42"/>
      <c r="K181" s="25"/>
      <c r="L181" s="25"/>
      <c r="M181" s="25"/>
      <c r="N181" s="25"/>
      <c r="O181" s="25"/>
      <c r="P181" s="25"/>
      <c r="Q181" s="25"/>
      <c r="R181" s="25"/>
    </row>
    <row r="182" spans="1:29" x14ac:dyDescent="0.25">
      <c r="A182" s="25"/>
      <c r="B182" s="25"/>
      <c r="C182" s="25"/>
      <c r="D182" s="25"/>
      <c r="E182" s="42"/>
      <c r="F182" s="42"/>
      <c r="G182" s="42"/>
      <c r="H182" s="42"/>
      <c r="I182" s="25"/>
      <c r="J182" s="42"/>
      <c r="K182" s="25"/>
      <c r="L182" s="25"/>
      <c r="M182" s="25"/>
      <c r="N182" s="25"/>
      <c r="O182" s="25"/>
      <c r="P182" s="25"/>
      <c r="Q182" s="25"/>
      <c r="R182" s="25"/>
    </row>
    <row r="183" spans="1:29" x14ac:dyDescent="0.25">
      <c r="A183" s="25"/>
      <c r="B183" s="25"/>
      <c r="C183" s="25"/>
      <c r="D183" s="25"/>
      <c r="E183" s="42"/>
      <c r="F183" s="42"/>
      <c r="G183" s="42"/>
      <c r="H183" s="42"/>
      <c r="I183" s="25"/>
      <c r="J183" s="42"/>
      <c r="K183" s="25"/>
      <c r="L183" s="25"/>
      <c r="M183" s="25"/>
      <c r="N183" s="25"/>
      <c r="O183" s="25"/>
      <c r="P183" s="25"/>
      <c r="Q183" s="25"/>
      <c r="R183" s="25"/>
    </row>
    <row r="184" spans="1:29" x14ac:dyDescent="0.25">
      <c r="A184" s="25"/>
      <c r="B184" s="25"/>
      <c r="C184" s="25"/>
      <c r="D184" s="25"/>
      <c r="E184" s="42"/>
      <c r="F184" s="42"/>
      <c r="G184" s="42"/>
      <c r="H184" s="42"/>
      <c r="I184" s="25"/>
      <c r="J184" s="42"/>
      <c r="K184" s="25"/>
      <c r="L184" s="25"/>
      <c r="M184" s="25"/>
      <c r="N184" s="25"/>
      <c r="O184" s="25"/>
      <c r="P184" s="25"/>
      <c r="Q184" s="25"/>
      <c r="R184" s="25"/>
    </row>
    <row r="185" spans="1:29" x14ac:dyDescent="0.25">
      <c r="A185" s="25"/>
      <c r="B185" s="25"/>
      <c r="C185" s="25"/>
      <c r="D185" s="25"/>
      <c r="E185" s="42"/>
      <c r="F185" s="42"/>
      <c r="G185" s="42"/>
      <c r="H185" s="42"/>
      <c r="I185" s="25"/>
      <c r="J185" s="42"/>
      <c r="K185" s="25"/>
      <c r="L185" s="25"/>
      <c r="M185" s="25"/>
      <c r="N185" s="25"/>
      <c r="O185" s="25"/>
      <c r="P185" s="25"/>
      <c r="Q185" s="25"/>
      <c r="R185" s="25"/>
    </row>
    <row r="186" spans="1:29" x14ac:dyDescent="0.25">
      <c r="A186" s="25"/>
      <c r="B186" s="25"/>
      <c r="C186" s="25"/>
      <c r="D186" s="25"/>
      <c r="E186" s="42"/>
      <c r="F186" s="42"/>
      <c r="G186" s="42"/>
      <c r="H186" s="42"/>
      <c r="I186" s="25"/>
      <c r="J186" s="42"/>
      <c r="K186" s="25"/>
      <c r="L186" s="25"/>
      <c r="M186" s="25"/>
      <c r="N186" s="25"/>
      <c r="O186" s="25"/>
      <c r="P186" s="25"/>
      <c r="Q186" s="25"/>
      <c r="R186" s="25"/>
    </row>
    <row r="187" spans="1:29" x14ac:dyDescent="0.25">
      <c r="A187" s="25"/>
      <c r="B187" s="25"/>
      <c r="C187" s="25"/>
      <c r="D187" s="25"/>
      <c r="E187" s="42"/>
      <c r="F187" s="42"/>
      <c r="G187" s="42"/>
      <c r="H187" s="42"/>
      <c r="I187" s="25"/>
      <c r="J187" s="42"/>
      <c r="K187" s="25"/>
      <c r="L187" s="25"/>
      <c r="M187" s="25"/>
      <c r="N187" s="25"/>
      <c r="O187" s="25"/>
      <c r="P187" s="25"/>
      <c r="Q187" s="25"/>
      <c r="R187" s="25"/>
    </row>
  </sheetData>
  <sheetProtection password="DA71" sheet="1" objects="1" scenarios="1"/>
  <mergeCells count="42">
    <mergeCell ref="H26:K26"/>
    <mergeCell ref="H27:H28"/>
    <mergeCell ref="AJ2:AJ3"/>
    <mergeCell ref="J27:J28"/>
    <mergeCell ref="L27:L28"/>
    <mergeCell ref="Q27:Q28"/>
    <mergeCell ref="P27:P28"/>
    <mergeCell ref="I15:M15"/>
    <mergeCell ref="I16:M16"/>
    <mergeCell ref="I18:M22"/>
    <mergeCell ref="I27:I28"/>
    <mergeCell ref="M27:M28"/>
    <mergeCell ref="O16:P16"/>
    <mergeCell ref="D12:M12"/>
    <mergeCell ref="D13:M13"/>
    <mergeCell ref="O6:P13"/>
    <mergeCell ref="D2:M2"/>
    <mergeCell ref="B27:B28"/>
    <mergeCell ref="D16:F16"/>
    <mergeCell ref="D19:F19"/>
    <mergeCell ref="D22:F22"/>
    <mergeCell ref="C27:C28"/>
    <mergeCell ref="D27:E27"/>
    <mergeCell ref="F27:F28"/>
    <mergeCell ref="D24:O24"/>
    <mergeCell ref="D25:O25"/>
    <mergeCell ref="O27:O28"/>
    <mergeCell ref="G27:G28"/>
    <mergeCell ref="N27:N28"/>
    <mergeCell ref="K27:K28"/>
    <mergeCell ref="N15:Q15"/>
    <mergeCell ref="B14:C18"/>
    <mergeCell ref="D10:M10"/>
    <mergeCell ref="D11:M11"/>
    <mergeCell ref="D18:F18"/>
    <mergeCell ref="D21:F21"/>
    <mergeCell ref="D15:F15"/>
    <mergeCell ref="D3:M3"/>
    <mergeCell ref="D5:M5"/>
    <mergeCell ref="D6:M6"/>
    <mergeCell ref="D8:M8"/>
    <mergeCell ref="D9:M9"/>
  </mergeCells>
  <conditionalFormatting sqref="P29:P178">
    <cfRule type="containsText" dxfId="752" priority="4" operator="containsText" text="MISSING">
      <formula>NOT(ISERROR(SEARCH("MISSING",P29)))</formula>
    </cfRule>
    <cfRule type="containsText" dxfId="751" priority="5" operator="containsText" text="READY">
      <formula>NOT(ISERROR(SEARCH("READY",P29)))</formula>
    </cfRule>
  </conditionalFormatting>
  <conditionalFormatting sqref="B14:C18">
    <cfRule type="containsText" dxfId="750" priority="2" operator="containsText" text="belfast">
      <formula>NOT(ISERROR(SEARCH("belfast",B14)))</formula>
    </cfRule>
    <cfRule type="containsText" dxfId="749" priority="3" operator="containsText" text="Identifier">
      <formula>NOT(ISERROR(SEARCH("Identifier",B14)))</formula>
    </cfRule>
  </conditionalFormatting>
  <conditionalFormatting sqref="P29:P178">
    <cfRule type="iconSet" priority="1">
      <iconSet iconSet="3Symbols">
        <cfvo type="percent" val="0"/>
        <cfvo type="percent" val="33"/>
        <cfvo type="percent" val="67"/>
      </iconSet>
    </cfRule>
  </conditionalFormatting>
  <dataValidations xWindow="870" yWindow="578" count="17">
    <dataValidation type="list" allowBlank="1" showInputMessage="1" showErrorMessage="1" sqref="AE46:AF46" xr:uid="{00000000-0002-0000-0000-000000000000}">
      <formula1>$S$2:$S$8</formula1>
    </dataValidation>
    <dataValidation type="list" allowBlank="1" showInputMessage="1" showErrorMessage="1" errorTitle="part time indicator" error="please select a valid option from the dropdown list" promptTitle="Is the employee part time?" prompt="Please select an option -_x000a__x000a_Y - Part time_x000a_N - Whole time_x000a_C - Casual" sqref="AD46" xr:uid="{00000000-0002-0000-0000-000002000000}">
      <formula1>$U$2:$U$4</formula1>
    </dataValidation>
    <dataValidation allowBlank="1" showInputMessage="1" showErrorMessage="1" promptTitle="Surname" prompt="Please enter in CAPITALS only." sqref="E29:E178" xr:uid="{00000000-0002-0000-0000-000003000000}"/>
    <dataValidation allowBlank="1" showInputMessage="1" showErrorMessage="1" promptTitle="Please enter the Full time hours" prompt="The hours a part time member would work, if they were Full Time." sqref="AG46" xr:uid="{00000000-0002-0000-0000-000005000000}"/>
    <dataValidation type="list" allowBlank="1" showInputMessage="1" showErrorMessage="1" errorTitle="part time indicator" error="please select a valid option from the dropdown list" promptTitle="Is the employee part time?" prompt="Please select an option -_x000a__x000a_YES - Part time_x000a_" sqref="J29:J178" xr:uid="{00000000-0002-0000-0000-000008000000}">
      <formula1>$U$2:$U$3</formula1>
    </dataValidation>
    <dataValidation type="textLength" allowBlank="1" showInputMessage="1" showErrorMessage="1" errorTitle="Invalid Format" error="Please enter the National Insurance Number as 1 full number, no spaces." promptTitle="National Insurance Number" prompt="_x000a_Please enter the members National Insurance Number_x000a__x000a_Please enter as 1 full number, no spaces" sqref="B29:B178" xr:uid="{00000000-0002-0000-0000-000009000000}">
      <formula1>9</formula1>
      <formula2>9</formula2>
    </dataValidation>
    <dataValidation type="list" allowBlank="1" showInputMessage="1" showErrorMessage="1" sqref="C29:C178" xr:uid="{00000000-0002-0000-0000-00000B000000}">
      <formula1>$Y$2:$Y$7</formula1>
    </dataValidation>
    <dataValidation type="textLength" allowBlank="1" showInputMessage="1" showErrorMessage="1" errorTitle="Incorrect format Entered" error="Your Practice Identifier should be_x000a_ 4 Characters_x000a_-_x000a_Area Identifier, E, N, S, W_x000a__x000a_followed by 3 digit practice number._x000a__x000a_Belfast and SE trusts should use &quot;E&quot;_x000a_" promptTitle="Practice Identifier" prompt="Please enter your practice Identifier,_x000a_4 Characters-_x000a_Area Identifier, E, N, S, W_x000a_followed by 3 digit practice number._x000a__x000a_It Should Not Be your IT identifer that starts with Z00XXX" sqref="D16:F16" xr:uid="{00000000-0002-0000-0000-00000C000000}">
      <formula1>4</formula1>
      <formula2>4</formula2>
    </dataValidation>
    <dataValidation type="list" allowBlank="1" showInputMessage="1" showErrorMessage="1" promptTitle="Please enter the Full time hours" prompt="The full time hours a person would work in this role. Some practices based this per job role, others make it the same throughout the practice. _x000a__x000a_This is used to calculate the percentage of part time service accrual for the members record." sqref="M29:M178" xr:uid="{00000000-0002-0000-0000-00000D000000}">
      <formula1>$Z$2:$Z$22</formula1>
    </dataValidation>
    <dataValidation allowBlank="1" showInputMessage="1" showErrorMessage="1" promptTitle="Practice manager" prompt="_x000a_Please enter the name of the Practice Manager_x000a__x000a_NOT the person who submits monthly GP1, e.g. payroll assistant, accountant etc._x000a__x000a_The person who submits the form each month will entertheir name on each GP1." sqref="D19:F19" xr:uid="{00000000-0002-0000-0000-00000E000000}"/>
    <dataValidation allowBlank="1" showInputMessage="1" showErrorMessage="1" promptTitle="WTE - Whole Time Equvalent" prompt="Please enter the members Whole Time Equivalent value_x000a__x000a_(Hourly rate of pay * Full time Equvalent hours * 52.14)" sqref="I29:I178" xr:uid="{00000000-0002-0000-0000-000010000000}"/>
    <dataValidation allowBlank="1" showDropDown="1" showInputMessage="1" showErrorMessage="1" promptTitle="Cell Automatically Completed" prompt="You cannot edit this cell - to change a members rate, Change their Actual Pensionable earnings in Column H._x000a__x000a_The rate shown on this page will reflect the members rate on the Day you are viewing the form. Each GP1 will show the correct rate for that month." sqref="K29:K178" xr:uid="{00000000-0002-0000-0000-000011000000}"/>
    <dataValidation type="list" allowBlank="1" showInputMessage="1" promptTitle="Has Member Changed Contributions" prompt="If the member has received a payrise or promotion mid year, and has subsequently changed Contribution rates, please select yes below." sqref="O29:O178" xr:uid="{00000000-0002-0000-0000-000012000000}">
      <formula1>$T$2:$T$3</formula1>
    </dataValidation>
    <dataValidation type="list" allowBlank="1" showInputMessage="1" showErrorMessage="1" sqref="O16:P16" xr:uid="{00000000-0002-0000-0000-000015000000}">
      <formula1>$AM$5:$AM$16</formula1>
    </dataValidation>
    <dataValidation type="date" allowBlank="1" showInputMessage="1" showErrorMessage="1" errorTitle="Contrubution Rate Start 23/24" error="You have Entered an Invalid Date, the date must be between 01/04/2023 and 31/03/2024" promptTitle="Member start date" prompt="Please enter the date the member started paying into the scheme during their current pensionable employment at this practice._x000a__x000a_The date should be between 01/04/2023 and 31/03/2024_x000a__x000a_" sqref="F29:F178" xr:uid="{00000000-0002-0000-0000-000016000000}">
      <formula1>$U$4</formula1>
      <formula2>$U$5</formula2>
    </dataValidation>
    <dataValidation allowBlank="1" showInputMessage="1" promptTitle="Member Info Status" prompt="this box must say &quot;READY&quot;. If it does not say ready, you are missing madatory information to the left in the yellow boxes" sqref="P29:P178" xr:uid="{00000000-0002-0000-0000-000017000000}"/>
    <dataValidation type="date" allowBlank="1" showInputMessage="1" showErrorMessage="1" errorTitle="Invalid Date" error="Please Enter a Valid Date between 01/04/2022 and 31/03/2023_x000a_" promptTitle="Has Member left the Practice" prompt="If the member leaves the scheme, enter their Leaving date here._x000a__x000a_A member can have a service break of up to 3 months. they must then be made a leaver and are free to rejoin." sqref="N29:N178" xr:uid="{C534E35E-216A-4A87-A9CE-8C0FCDA9073A}">
      <formula1>45017</formula1>
      <formula2>45382</formula2>
    </dataValidation>
  </dataValidations>
  <hyperlinks>
    <hyperlink ref="D3" r:id="rId1" xr:uid="{00000000-0004-0000-0000-000000000000}"/>
  </hyperlinks>
  <pageMargins left="0.7" right="0.7" top="0.75" bottom="0.75" header="0.3" footer="0.3"/>
  <pageSetup paperSize="9" scale="40" orientation="portrait" r:id="rId2"/>
  <colBreaks count="1" manualBreakCount="1">
    <brk id="18"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50"/>
  </sheetPr>
  <dimension ref="A1:AN5143"/>
  <sheetViews>
    <sheetView showZeros="0" zoomScale="85" zoomScaleNormal="85" workbookViewId="0">
      <selection activeCell="M3" sqref="M1:AN1048576"/>
    </sheetView>
  </sheetViews>
  <sheetFormatPr defaultRowHeight="15" x14ac:dyDescent="0.25"/>
  <cols>
    <col min="1" max="1" width="9.140625" style="126"/>
    <col min="2" max="2" width="11.7109375" style="126" customWidth="1"/>
    <col min="3" max="3" width="18.7109375" style="126" customWidth="1"/>
    <col min="4" max="4" width="8.28515625" style="126" customWidth="1"/>
    <col min="5" max="5" width="13.140625" style="126" customWidth="1"/>
    <col min="6" max="6" width="12.5703125" style="126" customWidth="1"/>
    <col min="7" max="7" width="17.7109375" style="126" customWidth="1"/>
    <col min="8" max="9" width="15.7109375" style="126" customWidth="1"/>
    <col min="10" max="10" width="38.85546875" style="110" bestFit="1" customWidth="1"/>
    <col min="11" max="11" width="24.42578125" style="126" bestFit="1" customWidth="1"/>
    <col min="12" max="12" width="16.140625" style="126" customWidth="1"/>
    <col min="13" max="13" width="16.140625" style="126" hidden="1" customWidth="1"/>
    <col min="14" max="14" width="11.42578125" style="126" hidden="1" customWidth="1"/>
    <col min="15" max="15" width="10.5703125" style="126" hidden="1" customWidth="1"/>
    <col min="16" max="16" width="14.85546875" style="126" hidden="1" customWidth="1"/>
    <col min="17" max="17" width="9.140625" style="126" hidden="1" customWidth="1"/>
    <col min="18" max="18" width="13.5703125" style="126" hidden="1" customWidth="1"/>
    <col min="19" max="19" width="10.85546875" style="224" hidden="1" customWidth="1"/>
    <col min="20" max="22" width="9.140625" style="224" hidden="1" customWidth="1"/>
    <col min="23" max="27" width="9.140625" style="112" hidden="1" customWidth="1"/>
    <col min="28" max="28" width="11.85546875" style="126" hidden="1" customWidth="1"/>
    <col min="29" max="29" width="10.5703125" style="126" hidden="1" customWidth="1"/>
    <col min="30" max="30" width="11" style="126" hidden="1" customWidth="1"/>
    <col min="31" max="32" width="9.140625" style="126" hidden="1" customWidth="1"/>
    <col min="33" max="33" width="11.28515625" style="126" hidden="1" customWidth="1"/>
    <col min="34" max="34" width="13.140625" style="126" hidden="1" customWidth="1"/>
    <col min="35" max="40" width="9.140625" style="126" hidden="1" customWidth="1"/>
    <col min="41" max="41" width="9.140625" style="126" customWidth="1"/>
    <col min="42" max="16384" width="9.140625" style="126"/>
  </cols>
  <sheetData>
    <row r="1" spans="1:27" x14ac:dyDescent="0.25">
      <c r="A1" s="10"/>
      <c r="B1" s="11"/>
      <c r="C1" s="11"/>
      <c r="D1" s="11"/>
      <c r="E1" s="11"/>
      <c r="F1" s="11"/>
      <c r="G1" s="11"/>
      <c r="H1" s="16"/>
      <c r="I1" s="16"/>
      <c r="J1" s="347"/>
      <c r="K1" s="16"/>
      <c r="L1" s="5"/>
      <c r="M1" s="5"/>
      <c r="N1" s="243"/>
      <c r="O1" s="5"/>
      <c r="R1" s="216">
        <v>45261</v>
      </c>
      <c r="S1" s="350">
        <v>45291</v>
      </c>
      <c r="V1" s="126"/>
      <c r="W1" s="126"/>
      <c r="X1" s="126"/>
      <c r="Y1" s="126"/>
      <c r="Z1" s="126"/>
      <c r="AA1" s="126"/>
    </row>
    <row r="2" spans="1:27" ht="23.25" x14ac:dyDescent="0.35">
      <c r="A2" s="6"/>
      <c r="B2" s="403" t="s">
        <v>0</v>
      </c>
      <c r="C2" s="403"/>
      <c r="D2" s="403"/>
      <c r="E2" s="403"/>
      <c r="F2" s="403"/>
      <c r="G2" s="403"/>
      <c r="H2" s="403"/>
      <c r="I2" s="403"/>
      <c r="J2" s="403"/>
      <c r="K2" s="403"/>
      <c r="L2" s="5"/>
      <c r="M2" s="5"/>
      <c r="N2" s="5"/>
      <c r="O2" s="5"/>
      <c r="P2" s="80" t="s">
        <v>434</v>
      </c>
      <c r="V2" s="126"/>
      <c r="W2" s="126"/>
      <c r="X2" s="126"/>
      <c r="Y2" s="126"/>
      <c r="Z2" s="126"/>
      <c r="AA2" s="126"/>
    </row>
    <row r="3" spans="1:27" ht="21" x14ac:dyDescent="0.25">
      <c r="A3" s="6"/>
      <c r="B3" s="488" t="s">
        <v>1</v>
      </c>
      <c r="C3" s="488"/>
      <c r="D3" s="488"/>
      <c r="E3" s="488"/>
      <c r="F3" s="488"/>
      <c r="G3" s="488"/>
      <c r="H3" s="488"/>
      <c r="I3" s="488"/>
      <c r="J3" s="488"/>
      <c r="K3" s="488"/>
      <c r="L3" s="5"/>
      <c r="M3" s="5"/>
      <c r="N3" s="5"/>
      <c r="O3" s="5"/>
      <c r="P3" s="80"/>
      <c r="V3" s="126"/>
      <c r="W3" s="126"/>
      <c r="X3" s="126"/>
      <c r="Y3" s="126"/>
      <c r="Z3" s="126"/>
      <c r="AA3" s="126"/>
    </row>
    <row r="4" spans="1:27" x14ac:dyDescent="0.25">
      <c r="A4" s="6"/>
      <c r="B4" s="25"/>
      <c r="C4" s="25"/>
      <c r="D4" s="12"/>
      <c r="E4" s="12"/>
      <c r="F4" s="12"/>
      <c r="G4" s="12"/>
      <c r="H4" s="5"/>
      <c r="I4" s="5"/>
      <c r="J4" s="386"/>
      <c r="K4" s="5"/>
      <c r="L4" s="5"/>
      <c r="M4" s="5"/>
      <c r="N4" s="5"/>
      <c r="O4" s="5"/>
      <c r="P4" s="80" t="s">
        <v>602</v>
      </c>
      <c r="V4" s="126"/>
      <c r="W4" s="126"/>
      <c r="X4" s="126"/>
      <c r="Y4" s="126"/>
      <c r="Z4" s="126"/>
      <c r="AA4" s="126"/>
    </row>
    <row r="5" spans="1:27" ht="16.5" thickBot="1" x14ac:dyDescent="0.3">
      <c r="A5" s="6"/>
      <c r="B5" s="235" t="s">
        <v>2</v>
      </c>
      <c r="C5" s="83"/>
      <c r="D5" s="83"/>
      <c r="E5" s="83"/>
      <c r="F5" s="83"/>
      <c r="G5" s="83"/>
      <c r="H5" s="13"/>
      <c r="I5" s="13"/>
      <c r="J5" s="46"/>
      <c r="K5" s="5"/>
      <c r="L5" s="5"/>
      <c r="M5" s="5"/>
      <c r="N5" s="5"/>
      <c r="O5" s="5"/>
      <c r="P5" s="80" t="s">
        <v>601</v>
      </c>
      <c r="V5" s="126"/>
      <c r="W5" s="126"/>
      <c r="X5" s="126"/>
      <c r="Y5" s="126"/>
      <c r="Z5" s="126"/>
      <c r="AA5" s="126"/>
    </row>
    <row r="6" spans="1:27" ht="15.75" customHeight="1" thickBot="1" x14ac:dyDescent="0.3">
      <c r="A6" s="6"/>
      <c r="B6" s="461">
        <f>'Member Info'!D6</f>
        <v>0</v>
      </c>
      <c r="C6" s="462"/>
      <c r="D6" s="462"/>
      <c r="E6" s="462"/>
      <c r="F6" s="462"/>
      <c r="G6" s="463"/>
      <c r="H6" s="24"/>
      <c r="I6" s="492" t="str">
        <f>IF(ISERROR(AC183),"***An error has been detected, please enter an explantion below***",IF(AC183&lt;-1,"**An error has been detected, please enter explanation below**",IF(AC183&gt;1,"**An error has been detected, please enter an explantion below**",IF(N18=1,"Please fix the error in the box below before submitting GP1",IF(AJ183&gt;=1,"**An error has been detected, please correct the Deemed error(s)**","Form Ready to submit")))))</f>
        <v>Form Ready to submit</v>
      </c>
      <c r="J6" s="493"/>
      <c r="K6" s="501"/>
      <c r="L6" s="5"/>
      <c r="M6" s="5"/>
      <c r="N6" s="5"/>
      <c r="O6" s="5"/>
      <c r="P6" s="80" t="s">
        <v>437</v>
      </c>
      <c r="V6" s="126"/>
      <c r="W6" s="126"/>
      <c r="X6" s="126"/>
      <c r="Y6" s="126"/>
      <c r="Z6" s="126"/>
      <c r="AA6" s="126"/>
    </row>
    <row r="7" spans="1:27" ht="15.75" thickBot="1" x14ac:dyDescent="0.3">
      <c r="A7" s="6"/>
      <c r="B7" s="12"/>
      <c r="C7" s="12"/>
      <c r="D7" s="12"/>
      <c r="E7" s="12"/>
      <c r="F7" s="5"/>
      <c r="G7" s="5"/>
      <c r="H7" s="5"/>
      <c r="I7" s="494"/>
      <c r="J7" s="495"/>
      <c r="K7" s="502"/>
      <c r="L7" s="5"/>
      <c r="M7" s="5"/>
      <c r="N7" s="5"/>
      <c r="O7" s="5"/>
      <c r="P7" s="80" t="s">
        <v>548</v>
      </c>
      <c r="V7" s="126"/>
      <c r="W7" s="126"/>
      <c r="X7" s="126"/>
      <c r="Y7" s="126"/>
      <c r="Z7" s="126"/>
      <c r="AA7" s="126"/>
    </row>
    <row r="8" spans="1:27" ht="16.5" thickBot="1" x14ac:dyDescent="0.3">
      <c r="A8" s="6"/>
      <c r="B8" s="235" t="s">
        <v>578</v>
      </c>
      <c r="C8" s="83"/>
      <c r="D8" s="83"/>
      <c r="E8" s="83"/>
      <c r="F8" s="83"/>
      <c r="G8" s="83"/>
      <c r="H8" s="13"/>
      <c r="I8" s="503"/>
      <c r="J8" s="504"/>
      <c r="K8" s="505"/>
      <c r="L8" s="5"/>
      <c r="M8" s="5"/>
      <c r="N8" s="5"/>
      <c r="O8" s="5"/>
      <c r="P8" s="80" t="s">
        <v>498</v>
      </c>
      <c r="V8" s="126"/>
      <c r="W8" s="126"/>
      <c r="X8" s="126"/>
      <c r="Y8" s="126"/>
      <c r="Z8" s="126"/>
      <c r="AA8" s="126"/>
    </row>
    <row r="9" spans="1:27" x14ac:dyDescent="0.25">
      <c r="A9" s="6"/>
      <c r="B9" s="464">
        <f>'Member Info'!$D$9</f>
        <v>0</v>
      </c>
      <c r="C9" s="465"/>
      <c r="D9" s="465"/>
      <c r="E9" s="465"/>
      <c r="F9" s="465"/>
      <c r="G9" s="466"/>
      <c r="H9" s="275"/>
      <c r="I9" s="506"/>
      <c r="J9" s="507"/>
      <c r="K9" s="508"/>
      <c r="L9" s="5"/>
      <c r="M9" s="5"/>
      <c r="N9" s="5"/>
      <c r="O9" s="5"/>
      <c r="P9" s="80" t="s">
        <v>491</v>
      </c>
      <c r="V9" s="126"/>
      <c r="W9" s="126"/>
      <c r="X9" s="126"/>
      <c r="Y9" s="126"/>
      <c r="Z9" s="126"/>
      <c r="AA9" s="126"/>
    </row>
    <row r="10" spans="1:27" x14ac:dyDescent="0.25">
      <c r="A10" s="6"/>
      <c r="B10" s="467">
        <f>'Member Info'!$D$10</f>
        <v>0</v>
      </c>
      <c r="C10" s="468"/>
      <c r="D10" s="468"/>
      <c r="E10" s="468"/>
      <c r="F10" s="468"/>
      <c r="G10" s="469"/>
      <c r="H10" s="275"/>
      <c r="I10" s="506"/>
      <c r="J10" s="507"/>
      <c r="K10" s="508"/>
      <c r="L10" s="5"/>
      <c r="M10" s="5"/>
      <c r="N10" s="5"/>
      <c r="O10" s="5"/>
      <c r="P10" s="80"/>
      <c r="V10" s="126"/>
      <c r="W10" s="126"/>
      <c r="X10" s="126"/>
      <c r="Y10" s="126"/>
      <c r="Z10" s="126"/>
      <c r="AA10" s="126"/>
    </row>
    <row r="11" spans="1:27" x14ac:dyDescent="0.25">
      <c r="A11" s="6"/>
      <c r="B11" s="467">
        <f>'Member Info'!$D$11</f>
        <v>0</v>
      </c>
      <c r="C11" s="468"/>
      <c r="D11" s="468"/>
      <c r="E11" s="468"/>
      <c r="F11" s="468"/>
      <c r="G11" s="469"/>
      <c r="H11" s="275"/>
      <c r="I11" s="506"/>
      <c r="J11" s="507"/>
      <c r="K11" s="508"/>
      <c r="L11" s="5"/>
      <c r="M11" s="5"/>
      <c r="N11" s="5"/>
      <c r="O11" s="5"/>
      <c r="V11" s="126"/>
      <c r="W11" s="126"/>
      <c r="X11" s="126"/>
      <c r="Y11" s="126"/>
      <c r="Z11" s="126"/>
      <c r="AA11" s="126"/>
    </row>
    <row r="12" spans="1:27" x14ac:dyDescent="0.25">
      <c r="A12" s="6"/>
      <c r="B12" s="467">
        <f>'Member Info'!$D$11</f>
        <v>0</v>
      </c>
      <c r="C12" s="468"/>
      <c r="D12" s="468"/>
      <c r="E12" s="468"/>
      <c r="F12" s="468"/>
      <c r="G12" s="469"/>
      <c r="H12" s="275"/>
      <c r="I12" s="506"/>
      <c r="J12" s="507"/>
      <c r="K12" s="508"/>
      <c r="L12" s="5"/>
      <c r="M12" s="5"/>
      <c r="N12" s="5"/>
      <c r="O12" s="5"/>
      <c r="V12" s="126"/>
      <c r="W12" s="126"/>
      <c r="X12" s="126"/>
      <c r="Y12" s="126"/>
      <c r="Z12" s="126"/>
      <c r="AA12" s="126"/>
    </row>
    <row r="13" spans="1:27" ht="15.75" thickBot="1" x14ac:dyDescent="0.3">
      <c r="A13" s="6"/>
      <c r="B13" s="470">
        <f>'Member Info'!$D$11</f>
        <v>0</v>
      </c>
      <c r="C13" s="471"/>
      <c r="D13" s="471"/>
      <c r="E13" s="471"/>
      <c r="F13" s="471"/>
      <c r="G13" s="472"/>
      <c r="H13" s="275"/>
      <c r="I13" s="509"/>
      <c r="J13" s="510"/>
      <c r="K13" s="511"/>
      <c r="L13" s="5"/>
      <c r="M13" s="5"/>
      <c r="N13" s="5"/>
      <c r="O13" s="5"/>
      <c r="V13" s="126"/>
      <c r="W13" s="126"/>
      <c r="X13" s="126"/>
      <c r="Y13" s="126"/>
      <c r="Z13" s="126"/>
      <c r="AA13" s="126"/>
    </row>
    <row r="14" spans="1:27" x14ac:dyDescent="0.25">
      <c r="A14" s="6"/>
      <c r="B14" s="12"/>
      <c r="C14" s="12"/>
      <c r="D14" s="12"/>
      <c r="E14" s="12"/>
      <c r="F14" s="5"/>
      <c r="G14" s="5"/>
      <c r="H14" s="5"/>
      <c r="I14" s="5"/>
      <c r="J14" s="336"/>
      <c r="K14" s="336"/>
      <c r="L14" s="5"/>
      <c r="M14" s="5"/>
      <c r="N14" s="5"/>
      <c r="O14" s="5"/>
      <c r="U14" s="225"/>
      <c r="V14" s="126"/>
      <c r="W14" s="126"/>
      <c r="X14" s="126"/>
      <c r="Y14" s="126"/>
      <c r="Z14" s="126"/>
      <c r="AA14" s="126"/>
    </row>
    <row r="15" spans="1:27" ht="16.5" thickBot="1" x14ac:dyDescent="0.3">
      <c r="A15" s="6"/>
      <c r="B15" s="235" t="s">
        <v>4</v>
      </c>
      <c r="C15" s="83"/>
      <c r="D15" s="83"/>
      <c r="E15" s="83"/>
      <c r="F15" s="83"/>
      <c r="G15" s="83"/>
      <c r="H15" s="13"/>
      <c r="I15" s="13"/>
      <c r="J15" s="46"/>
      <c r="K15" s="5"/>
      <c r="L15" s="5"/>
      <c r="M15" s="5"/>
      <c r="N15" s="5"/>
      <c r="O15" s="5"/>
      <c r="U15" s="225"/>
      <c r="V15" s="126"/>
      <c r="W15" s="126"/>
      <c r="X15" s="126"/>
      <c r="Y15" s="126"/>
      <c r="Z15" s="126"/>
      <c r="AA15" s="126"/>
    </row>
    <row r="16" spans="1:27" ht="17.25" customHeight="1" thickBot="1" x14ac:dyDescent="0.3">
      <c r="A16" s="6"/>
      <c r="B16" s="461">
        <f>'Member Info'!$D$16</f>
        <v>0</v>
      </c>
      <c r="C16" s="462"/>
      <c r="D16" s="462"/>
      <c r="E16" s="462"/>
      <c r="F16" s="462"/>
      <c r="G16" s="463"/>
      <c r="H16" s="332"/>
      <c r="I16" s="512" t="str">
        <f>IF(OR(Y183&gt;0,AD183&gt;0),"STOP! - Urgent Action Required","")</f>
        <v/>
      </c>
      <c r="J16" s="513"/>
      <c r="K16" s="514"/>
      <c r="L16" s="5"/>
      <c r="M16" s="5"/>
      <c r="N16" s="5"/>
      <c r="O16" s="5"/>
      <c r="R16" s="126">
        <f>'Member Info'!X2</f>
        <v>2.5</v>
      </c>
      <c r="U16" s="226"/>
      <c r="V16" s="126"/>
      <c r="W16" s="126"/>
      <c r="X16" s="126"/>
      <c r="Y16" s="126"/>
      <c r="Z16" s="126"/>
      <c r="AA16" s="126"/>
    </row>
    <row r="17" spans="1:40" ht="15" customHeight="1" x14ac:dyDescent="0.25">
      <c r="A17" s="6"/>
      <c r="B17" s="12"/>
      <c r="C17" s="12"/>
      <c r="D17" s="12"/>
      <c r="E17" s="12"/>
      <c r="F17" s="5"/>
      <c r="G17" s="5"/>
      <c r="H17" s="5"/>
      <c r="I17" s="515" t="str">
        <f>IF(Y183&gt;=1,"A Cut, Copy and paste action has corrupted this form, please UNDO (CTRL + Z) last action, or a New form will need to be Used from now on",IF(AD183&gt;0,"One or More members have been marked as - Left Employment/Scheme, but do not have an end date. please enter the End Date in the Member Info Tab",""))</f>
        <v/>
      </c>
      <c r="J17" s="516"/>
      <c r="K17" s="517"/>
      <c r="L17" s="5"/>
      <c r="M17" s="5"/>
      <c r="N17" s="5"/>
      <c r="O17" s="5"/>
    </row>
    <row r="18" spans="1:40" ht="16.5" customHeight="1" thickBot="1" x14ac:dyDescent="0.3">
      <c r="A18" s="6"/>
      <c r="B18" s="83" t="s">
        <v>476</v>
      </c>
      <c r="C18" s="83"/>
      <c r="D18" s="83"/>
      <c r="E18" s="335" t="s">
        <v>417</v>
      </c>
      <c r="F18" s="268"/>
      <c r="G18" s="268"/>
      <c r="H18" s="268"/>
      <c r="I18" s="518"/>
      <c r="J18" s="519"/>
      <c r="K18" s="520"/>
      <c r="L18" s="5"/>
      <c r="M18" s="5"/>
      <c r="N18" s="5">
        <f>IF(I16="",0,1)</f>
        <v>0</v>
      </c>
      <c r="O18" s="5"/>
    </row>
    <row r="19" spans="1:40" ht="15.75" customHeight="1" thickBot="1" x14ac:dyDescent="0.3">
      <c r="A19" s="6"/>
      <c r="B19" s="461">
        <f>'Member Info'!$D$19</f>
        <v>0</v>
      </c>
      <c r="C19" s="462"/>
      <c r="D19" s="463"/>
      <c r="E19" s="458"/>
      <c r="F19" s="459"/>
      <c r="G19" s="460"/>
      <c r="H19" s="333"/>
      <c r="I19" s="518"/>
      <c r="J19" s="519"/>
      <c r="K19" s="520"/>
      <c r="L19" s="5"/>
      <c r="M19" s="5"/>
      <c r="N19" s="5"/>
      <c r="O19" s="5"/>
    </row>
    <row r="20" spans="1:40" ht="15" customHeight="1" x14ac:dyDescent="0.25">
      <c r="A20" s="6"/>
      <c r="B20" s="25"/>
      <c r="C20" s="25"/>
      <c r="D20" s="25"/>
      <c r="E20" s="25"/>
      <c r="F20" s="5"/>
      <c r="G20" s="5"/>
      <c r="H20" s="5"/>
      <c r="I20" s="518"/>
      <c r="J20" s="519"/>
      <c r="K20" s="520"/>
      <c r="L20" s="5"/>
      <c r="M20" s="5"/>
      <c r="N20" s="5"/>
      <c r="O20" s="5"/>
    </row>
    <row r="21" spans="1:40" ht="16.5" customHeight="1" thickBot="1" x14ac:dyDescent="0.3">
      <c r="A21" s="6"/>
      <c r="B21" s="235" t="s">
        <v>532</v>
      </c>
      <c r="C21" s="83"/>
      <c r="D21" s="83"/>
      <c r="E21" s="83"/>
      <c r="F21" s="83"/>
      <c r="G21" s="83"/>
      <c r="H21" s="13"/>
      <c r="I21" s="518"/>
      <c r="J21" s="519"/>
      <c r="K21" s="520"/>
      <c r="L21" s="5"/>
      <c r="M21" s="5"/>
      <c r="N21" s="5"/>
      <c r="O21" s="5"/>
    </row>
    <row r="22" spans="1:40" ht="15.75" customHeight="1" thickBot="1" x14ac:dyDescent="0.3">
      <c r="A22" s="6"/>
      <c r="B22" s="458"/>
      <c r="C22" s="459"/>
      <c r="D22" s="459"/>
      <c r="E22" s="459"/>
      <c r="F22" s="459"/>
      <c r="G22" s="460"/>
      <c r="H22" s="334"/>
      <c r="I22" s="521"/>
      <c r="J22" s="522"/>
      <c r="K22" s="523"/>
      <c r="L22" s="5"/>
      <c r="M22" s="5"/>
      <c r="N22" s="5"/>
      <c r="O22" s="5" t="str">
        <f>IF(ISERROR(AB33)," Unknown Values entered",FALSE)</f>
        <v xml:space="preserve"> Unknown Values entered</v>
      </c>
    </row>
    <row r="23" spans="1:40" ht="15.75" customHeight="1" x14ac:dyDescent="0.25">
      <c r="A23" s="12"/>
      <c r="B23" s="12"/>
      <c r="C23" s="12"/>
      <c r="D23" s="12"/>
      <c r="E23" s="12"/>
      <c r="F23" s="12"/>
      <c r="G23" s="12"/>
      <c r="H23" s="12"/>
      <c r="I23" s="12"/>
      <c r="J23" s="337"/>
      <c r="K23" s="337"/>
      <c r="L23" s="5"/>
      <c r="M23" s="5"/>
      <c r="N23" s="5"/>
      <c r="O23" s="5"/>
    </row>
    <row r="24" spans="1:40" ht="15.75" customHeight="1" thickBot="1" x14ac:dyDescent="0.3">
      <c r="A24" s="12"/>
      <c r="B24" s="12"/>
      <c r="C24" s="12"/>
      <c r="D24" s="12"/>
      <c r="E24" s="12"/>
      <c r="F24" s="12" t="s">
        <v>580</v>
      </c>
      <c r="G24" s="12"/>
      <c r="H24" s="12" t="s">
        <v>583</v>
      </c>
      <c r="I24" s="12" t="s">
        <v>584</v>
      </c>
      <c r="J24" s="491" t="s">
        <v>581</v>
      </c>
      <c r="K24" s="491"/>
      <c r="L24" s="5"/>
      <c r="M24" s="5"/>
      <c r="N24" s="5"/>
      <c r="O24" s="5"/>
    </row>
    <row r="25" spans="1:40" ht="15.75" customHeight="1" x14ac:dyDescent="0.25">
      <c r="A25" s="12"/>
      <c r="B25" s="492" t="s">
        <v>579</v>
      </c>
      <c r="C25" s="493"/>
      <c r="D25" s="11"/>
      <c r="E25" s="496"/>
      <c r="F25" s="498">
        <f>SUM(F33:F182)</f>
        <v>0</v>
      </c>
      <c r="G25" s="11"/>
      <c r="H25" s="498">
        <f>SUM(H33:H182)</f>
        <v>0</v>
      </c>
      <c r="I25" s="498">
        <f>SUM(I33:I182)</f>
        <v>0</v>
      </c>
      <c r="J25" s="338"/>
      <c r="K25" s="489">
        <f>SUM(H25:I26)</f>
        <v>0</v>
      </c>
      <c r="L25" s="5"/>
      <c r="M25" s="5"/>
      <c r="N25" s="5"/>
      <c r="O25" s="5"/>
    </row>
    <row r="26" spans="1:40" ht="15.75" customHeight="1" thickBot="1" x14ac:dyDescent="0.3">
      <c r="A26" s="12"/>
      <c r="B26" s="494"/>
      <c r="C26" s="495"/>
      <c r="D26" s="14"/>
      <c r="E26" s="497"/>
      <c r="F26" s="499"/>
      <c r="G26" s="14"/>
      <c r="H26" s="500"/>
      <c r="I26" s="500"/>
      <c r="J26" s="339"/>
      <c r="K26" s="490"/>
      <c r="L26" s="5"/>
      <c r="M26" s="5"/>
      <c r="N26" s="5"/>
      <c r="O26" s="5"/>
    </row>
    <row r="27" spans="1:40" ht="15" customHeight="1" x14ac:dyDescent="0.25">
      <c r="A27" s="12"/>
      <c r="B27" s="414" t="s">
        <v>10</v>
      </c>
      <c r="C27" s="414"/>
      <c r="D27" s="414"/>
      <c r="E27" s="414"/>
      <c r="F27" s="414"/>
      <c r="G27" s="414"/>
      <c r="H27" s="414"/>
      <c r="I27" s="414"/>
      <c r="J27" s="414"/>
      <c r="K27" s="414"/>
      <c r="L27" s="5"/>
      <c r="M27" s="5"/>
      <c r="N27" s="5"/>
      <c r="O27" s="5"/>
    </row>
    <row r="28" spans="1:40" ht="15.75" customHeight="1" x14ac:dyDescent="0.25">
      <c r="A28" s="12"/>
      <c r="B28" s="414"/>
      <c r="C28" s="414"/>
      <c r="D28" s="414"/>
      <c r="E28" s="414"/>
      <c r="F28" s="414"/>
      <c r="G28" s="414"/>
      <c r="H28" s="414"/>
      <c r="I28" s="414"/>
      <c r="J28" s="414"/>
      <c r="K28" s="414"/>
      <c r="L28" s="5"/>
      <c r="M28" s="5"/>
      <c r="N28" s="5"/>
      <c r="O28" s="5"/>
    </row>
    <row r="29" spans="1:40" ht="15" customHeight="1" x14ac:dyDescent="0.25">
      <c r="A29" s="12"/>
      <c r="B29" s="414"/>
      <c r="C29" s="414"/>
      <c r="D29" s="414"/>
      <c r="E29" s="414"/>
      <c r="F29" s="414"/>
      <c r="G29" s="414"/>
      <c r="H29" s="414"/>
      <c r="I29" s="414"/>
      <c r="J29" s="414"/>
      <c r="K29" s="414"/>
      <c r="L29" s="12"/>
      <c r="M29" s="12"/>
      <c r="N29" s="12"/>
      <c r="O29" s="12"/>
    </row>
    <row r="30" spans="1:40" ht="21" x14ac:dyDescent="0.35">
      <c r="A30" s="4"/>
      <c r="B30" s="484" t="s">
        <v>547</v>
      </c>
      <c r="C30" s="484"/>
      <c r="D30" s="484"/>
      <c r="E30" s="484"/>
      <c r="F30" s="484"/>
      <c r="G30" s="484"/>
      <c r="H30" s="484"/>
      <c r="I30" s="484"/>
      <c r="J30" s="484"/>
      <c r="K30" s="484"/>
      <c r="L30" s="5"/>
      <c r="M30" s="5"/>
      <c r="N30" s="5"/>
      <c r="O30" s="5"/>
    </row>
    <row r="31" spans="1:40" x14ac:dyDescent="0.25">
      <c r="A31" s="4"/>
      <c r="B31" s="5"/>
      <c r="C31" s="5"/>
      <c r="D31" s="5"/>
      <c r="E31" s="20"/>
      <c r="F31" s="20"/>
      <c r="G31" s="21"/>
      <c r="H31" s="20"/>
      <c r="I31" s="20"/>
      <c r="J31" s="386"/>
      <c r="K31" s="5"/>
      <c r="L31" s="5"/>
      <c r="M31" s="5"/>
      <c r="N31" s="5"/>
      <c r="O31" s="5"/>
    </row>
    <row r="32" spans="1:40" ht="93" customHeight="1" x14ac:dyDescent="0.25">
      <c r="A32" s="4"/>
      <c r="B32" s="482" t="s">
        <v>11</v>
      </c>
      <c r="C32" s="483"/>
      <c r="D32" s="39" t="s">
        <v>28</v>
      </c>
      <c r="E32" s="27" t="s">
        <v>12</v>
      </c>
      <c r="F32" s="27" t="s">
        <v>13</v>
      </c>
      <c r="G32" s="28" t="s">
        <v>449</v>
      </c>
      <c r="H32" s="27" t="s">
        <v>460</v>
      </c>
      <c r="I32" s="27" t="s">
        <v>16</v>
      </c>
      <c r="J32" s="81" t="s">
        <v>431</v>
      </c>
      <c r="K32" s="81" t="s">
        <v>531</v>
      </c>
      <c r="L32" s="5"/>
      <c r="M32" s="349" t="s">
        <v>586</v>
      </c>
      <c r="N32" s="93" t="s">
        <v>414</v>
      </c>
      <c r="O32" s="93" t="s">
        <v>414</v>
      </c>
      <c r="P32" s="94" t="s">
        <v>415</v>
      </c>
      <c r="Q32" s="95"/>
      <c r="R32" s="94" t="s">
        <v>416</v>
      </c>
      <c r="S32" s="227"/>
      <c r="T32" s="228" t="s">
        <v>463</v>
      </c>
      <c r="U32" s="228" t="s">
        <v>464</v>
      </c>
      <c r="V32" s="228" t="s">
        <v>465</v>
      </c>
      <c r="W32" s="236" t="s">
        <v>492</v>
      </c>
      <c r="X32" s="236" t="s">
        <v>493</v>
      </c>
      <c r="Y32" s="236" t="s">
        <v>495</v>
      </c>
      <c r="Z32" s="236" t="s">
        <v>499</v>
      </c>
      <c r="AA32" s="236" t="s">
        <v>528</v>
      </c>
      <c r="AB32" s="241" t="s">
        <v>504</v>
      </c>
      <c r="AC32" s="241" t="s">
        <v>496</v>
      </c>
      <c r="AD32" s="241" t="s">
        <v>529</v>
      </c>
      <c r="AE32" s="126" t="s">
        <v>530</v>
      </c>
      <c r="AG32" s="241" t="s">
        <v>533</v>
      </c>
      <c r="AH32" s="241" t="s">
        <v>534</v>
      </c>
      <c r="AI32" s="241" t="s">
        <v>549</v>
      </c>
      <c r="AJ32" s="241" t="s">
        <v>582</v>
      </c>
      <c r="AK32" s="241" t="s">
        <v>605</v>
      </c>
      <c r="AL32" s="241" t="s">
        <v>590</v>
      </c>
      <c r="AM32" s="241" t="s">
        <v>591</v>
      </c>
      <c r="AN32" s="241" t="s">
        <v>606</v>
      </c>
    </row>
    <row r="33" spans="1:40" x14ac:dyDescent="0.25">
      <c r="A33" s="4">
        <v>1</v>
      </c>
      <c r="B33" s="166">
        <f>'Member Info'!D29</f>
        <v>0</v>
      </c>
      <c r="C33" s="166">
        <f>'Member Info'!E29</f>
        <v>0</v>
      </c>
      <c r="D33" s="166" t="str">
        <f>'Member Info'!G29</f>
        <v/>
      </c>
      <c r="E33" s="167">
        <f>'Member Info'!B29</f>
        <v>0</v>
      </c>
      <c r="F33" s="244"/>
      <c r="G33" s="168" t="str">
        <f>IF(E33=0,"",
IF('Member Info'!$AM$19&lt;=$R$1,
SUMPRODUCT('Member Info'!L29+IF('Member Info'!H29&gt;'Member Info'!$AJ$12,'Member Info'!$AK$13,IF('Member Info'!H29&gt;'Member Info'!$AJ$11,'Member Info'!$AK$12,IF('Member Info'!H29&gt;'Member Info'!$AJ$10,'Member Info'!$AK$11,IF('Member Info'!H29&gt;'Member Info'!$AJ$9,'Member Info'!$AK$10,IF('Member Info'!H29&gt;'Member Info'!$AJ$8,'Member Info'!$AK$9,'Member Info'!$AK$8)))))),
SUMPRODUCT('Member Info'!L29+IF('Member Info'!H29&gt;'Member Info'!$AG$17,'Member Info'!$AH$18,IF('Member Info'!H29&gt;'Member Info'!$AG$16,'Member Info'!$AH$17,IF('Member Info'!H29&gt;'Member Info'!$AG$15,'Member Info'!$AH$16,IF('Member Info'!H29&gt;'Member Info'!$AG$14,'Member Info'!$AH$15,IF('Member Info'!H29&gt;'Member Info'!$AG$13,'Member Info'!$AH$14,IF('Member Info'!H29&gt;'Member Info'!$AG$12,'Member Info'!$AH$13,IF('Member Info'!H29&gt;'Member Info'!$AG$11,'Member Info'!$AH$12,IF('Member Info'!H29&gt;'Member Info'!$AG$10,'Member Info'!$AH$11,IF('Member Info'!H29&gt;'Member Info'!$AG$9,'Member Info'!$AH$10,IF('Member Info'!H29&gt;'Member Info'!$AG$8,'Member Info'!$AH$9,'Member Info'!$AH$8)))))))))))))</f>
        <v/>
      </c>
      <c r="H33" s="26"/>
      <c r="I33" s="26"/>
      <c r="J33" s="107" t="str">
        <f>IF(E33=0,"",IF('Member Info'!F29&gt;$S$1,CONCATENATE("Joined with practice on ", TEXT('Member Info'!F29, "DD/MM/YYYY")),IF('Member Info'!N29&lt;&gt;"",IF('Member Info'!N29&lt;$R$1,CONCATENATE("Left Scheme on ", TEXT('Member Info'!N29, "DD/MM/YYYY")),IF(ISERROR(G33),"Error Detected, No rate entered",IF(E33=0,"",IF(F33="","Error Detected, No Pensionable pay",IF(ISERROR(AB33)," Unknown Values entered.",IF(T33+U33&lt;1,"Acceptable",IF(R33+S33=200, "No Contributions Entered", IF(K33="","Error Detected, Choose reason&gt;",IF(X33="1",IF(T33=1,"Please Enter Deemed Pensionable Pay","Add Any Relevant Details Above"),"Please Give Details Above"))))))))),IF(ISERROR(G33),"Error Detected, No rate entered",IF(E33=0,"",IF(F33="","Error Detected, No Pensionable pay",IF(ISERROR(AB33)," Unknown Values entered.",IF(T33+U33&lt;1,"Acceptable",IF(R33+S33=200, "No Contributions Entered", IF(K33="","Error Detected, Choose reason&gt;",IF(X33="1",IF(T33=1,"Please Enter Deemed Pensionable Pay","Add relevant Details Above"),"Please give details Above")))))))))))</f>
        <v/>
      </c>
      <c r="K33" s="263"/>
      <c r="L33" s="93"/>
      <c r="M33" s="93" t="str">
        <f>IF(E33=0,"",IF(ISERROR((F33+H33+I33)),0,IF((F33+H33+I33)&lt;1,0,1)))</f>
        <v/>
      </c>
      <c r="N33" s="96">
        <f>H33</f>
        <v>0</v>
      </c>
      <c r="O33" s="96">
        <f>I33</f>
        <v>0</v>
      </c>
      <c r="P33" s="220">
        <f>(ROUND((F33/100*'Member Info'!$W$2), 2))</f>
        <v>0</v>
      </c>
      <c r="Q33" s="220" t="e">
        <f>ROUND((F33/100*G33),2)</f>
        <v>#VALUE!</v>
      </c>
      <c r="R33" s="220" t="str">
        <f>IF(E33=0,"",(100-(N33/P33*100)))</f>
        <v/>
      </c>
      <c r="S33" s="229" t="str">
        <f>IF(E33=0,"",(100-(O33/Q33*100)))</f>
        <v/>
      </c>
      <c r="T33" s="230" t="str">
        <f>IF(E33=0,"",IF(R33&gt;$R$16,1,IF(R33&lt;-$R$16,1,0)))</f>
        <v/>
      </c>
      <c r="U33" s="230" t="str">
        <f>IF(E33=0,"",IF(G33=0,1,IF(S33&gt;$R$16,1,IF(S33&lt;-$R$16,1,0))))</f>
        <v/>
      </c>
      <c r="V33" s="224">
        <f>IF(E33=0,0,IF(F33="",1,0))</f>
        <v>0</v>
      </c>
      <c r="W33" s="112">
        <f>IF(E33=0,0,IF(K33="",0,1))</f>
        <v>0</v>
      </c>
      <c r="X33" s="237" t="str">
        <f>IF(K33="SMP/Occupational Maternity","1",IF(K33="SSP/Occupational Sick pay","1",""))</f>
        <v/>
      </c>
      <c r="Y33" s="242" t="b">
        <f>IF(OR(AL33=TRUE,AM33=TRUE),TRUE,FALSE)</f>
        <v>0</v>
      </c>
      <c r="Z33" s="237">
        <f>IF(K33="left scheme/Employment", 1,0)</f>
        <v>0</v>
      </c>
      <c r="AA33" s="237">
        <f>IF('Member Info'!N29="",1,"")</f>
        <v>1</v>
      </c>
      <c r="AB33" s="245" t="e">
        <f>(R33+S33)</f>
        <v>#VALUE!</v>
      </c>
      <c r="AC33" s="132" t="str">
        <f>IF(AN33=1,"",IF(W33=1,"",IF(AE33=1,"",IF(E33=0,"",IF(Z33=1,"",IF(J33="acceptable","",IF(R33+S33="0","",R33+S33)))))))</f>
        <v/>
      </c>
      <c r="AD33" s="126">
        <f>SUM(Z33+AA33)</f>
        <v>1</v>
      </c>
      <c r="AE33" s="126" t="str">
        <f>IF('Member Info'!N29&lt;&gt;"",IF('Member Info'!N29&lt;=$R$1,1,0),"")</f>
        <v/>
      </c>
      <c r="AG33" s="126" t="b">
        <f>OR(K33="maternity",K33="SSP")</f>
        <v>0</v>
      </c>
      <c r="AH33" s="126">
        <f>IF(AG33=TRUE,1,0)</f>
        <v>0</v>
      </c>
      <c r="AJ33" s="126">
        <f>IF(J33="Please Enter Deemed Pensionable Pay",1,0)</f>
        <v>0</v>
      </c>
      <c r="AK33" s="126">
        <f>IF('Member Info'!F29&gt;$R$1,1,0)</f>
        <v>0</v>
      </c>
      <c r="AL33" s="126" t="b">
        <f>IF(ISERROR(R33),ERROR.TYPE(#REF!)=ERROR.TYPE(R33),FALSE)</f>
        <v>0</v>
      </c>
      <c r="AM33" s="126" t="b">
        <f>IF(ISERROR(S33),ERROR.TYPE(#REF!)=ERROR.TYPE(S33),FALSE)</f>
        <v>0</v>
      </c>
      <c r="AN33" s="126">
        <f>IF(OR('Member Info'!F29&gt;=$S$1,'Member Info'!N29&gt;=$R$1),1,0)</f>
        <v>0</v>
      </c>
    </row>
    <row r="34" spans="1:40" x14ac:dyDescent="0.25">
      <c r="A34" s="4">
        <v>2</v>
      </c>
      <c r="B34" s="166">
        <f>'Member Info'!D30</f>
        <v>0</v>
      </c>
      <c r="C34" s="166">
        <f>'Member Info'!E30</f>
        <v>0</v>
      </c>
      <c r="D34" s="166" t="str">
        <f>'Member Info'!G30</f>
        <v/>
      </c>
      <c r="E34" s="167">
        <f>'Member Info'!B30</f>
        <v>0</v>
      </c>
      <c r="F34" s="244"/>
      <c r="G34" s="168" t="str">
        <f>IF(E34=0,"",
IF('Member Info'!$AM$19&lt;=$R$1,
SUMPRODUCT('Member Info'!L30+IF('Member Info'!H30&gt;'Member Info'!$AJ$12,'Member Info'!$AK$13,IF('Member Info'!H30&gt;'Member Info'!$AJ$11,'Member Info'!$AK$12,IF('Member Info'!H30&gt;'Member Info'!$AJ$10,'Member Info'!$AK$11,IF('Member Info'!H30&gt;'Member Info'!$AJ$9,'Member Info'!$AK$10,IF('Member Info'!H30&gt;'Member Info'!$AJ$8,'Member Info'!$AK$9,'Member Info'!$AK$8)))))),
SUMPRODUCT('Member Info'!L30+IF('Member Info'!H30&gt;'Member Info'!$AG$17,'Member Info'!$AH$18,IF('Member Info'!H30&gt;'Member Info'!$AG$16,'Member Info'!$AH$17,IF('Member Info'!H30&gt;'Member Info'!$AG$15,'Member Info'!$AH$16,IF('Member Info'!H30&gt;'Member Info'!$AG$14,'Member Info'!$AH$15,IF('Member Info'!H30&gt;'Member Info'!$AG$13,'Member Info'!$AH$14,IF('Member Info'!H30&gt;'Member Info'!$AG$12,'Member Info'!$AH$13,IF('Member Info'!H30&gt;'Member Info'!$AG$11,'Member Info'!$AH$12,IF('Member Info'!H30&gt;'Member Info'!$AG$10,'Member Info'!$AH$11,IF('Member Info'!H30&gt;'Member Info'!$AG$9,'Member Info'!$AH$10,IF('Member Info'!H30&gt;'Member Info'!$AG$8,'Member Info'!$AH$9,'Member Info'!$AH$8)))))))))))))</f>
        <v/>
      </c>
      <c r="H34" s="26"/>
      <c r="I34" s="26"/>
      <c r="J34" s="107" t="str">
        <f>IF(E34=0,"",IF('Member Info'!F30&gt;$S$1,CONCATENATE("Joined with practice on ", TEXT('Member Info'!F30, "DD/MM/YYYY")),IF('Member Info'!N30&lt;&gt;"",IF('Member Info'!N30&lt;$R$1,CONCATENATE("Left Scheme on ", TEXT('Member Info'!N30, "DD/MM/YYYY")),IF(ISERROR(G34),"Error Detected, No rate entered",IF(E34=0,"",IF(F34="","Error Detected, No Pensionable pay",IF(ISERROR(AB34)," Unknown Values entered.",IF(T34+U34&lt;1,"Acceptable",IF(R34+S34=200, "No Contributions Entered", IF(K34="","Error Detected, Choose reason&gt;",IF(X34="1",IF(T34=1,"Please Enter Deemed Pensionable Pay","Add Any Relevant Details Above"),"Please Give Details Above"))))))))),IF(ISERROR(G34),"Error Detected, No rate entered",IF(E34=0,"",IF(F34="","Error Detected, No Pensionable pay",IF(ISERROR(AB34)," Unknown Values entered.",IF(T34+U34&lt;1,"Acceptable",IF(R34+S34=200, "No Contributions Entered", IF(K34="","Error Detected, Choose reason&gt;",IF(X34="1",IF(T34=1,"Please Enter Deemed Pensionable Pay","Add relevant Details Above"),"Please give details Above")))))))))))</f>
        <v/>
      </c>
      <c r="K34" s="263"/>
      <c r="L34" s="93"/>
      <c r="M34" s="93" t="str">
        <f>IF(E34=0,"",IF(ISERROR((F34+H34+I34)),0,IF((F34+H34+I34)&lt;1,0,1)))</f>
        <v/>
      </c>
      <c r="N34" s="96">
        <f>H34</f>
        <v>0</v>
      </c>
      <c r="O34" s="96">
        <f t="shared" ref="O34:O97" si="0">I34</f>
        <v>0</v>
      </c>
      <c r="P34" s="220">
        <f>(ROUND((F34/100*'Member Info'!$W$2), 2))</f>
        <v>0</v>
      </c>
      <c r="Q34" s="220" t="e">
        <f>ROUND((F34/100*G34),2)</f>
        <v>#VALUE!</v>
      </c>
      <c r="R34" s="220" t="str">
        <f>IF(E34=0,"",(100-(N34/P34*100)))</f>
        <v/>
      </c>
      <c r="S34" s="229" t="str">
        <f>IF(E34=0,"",(100-(O34/Q34*100)))</f>
        <v/>
      </c>
      <c r="T34" s="230" t="str">
        <f>IF(E34=0,"",IF(R34&gt;$R$16,1,IF(R34&lt;-$R$16,1,0)))</f>
        <v/>
      </c>
      <c r="U34" s="230" t="str">
        <f>IF(E34=0,"",IF(G34=0,1,IF(S34&gt;$R$16,1,IF(S34&lt;-$R$16,1,0))))</f>
        <v/>
      </c>
      <c r="V34" s="224">
        <f>IF(E34=0,0,IF(F34="",1,0))</f>
        <v>0</v>
      </c>
      <c r="W34" s="112">
        <f>IF(E34=0,0,IF(K34="",0,1))</f>
        <v>0</v>
      </c>
      <c r="X34" s="237" t="str">
        <f t="shared" ref="X34:X97" si="1">IF(K34="SMP/Occupational Maternity","1",IF(K34="SSP/Occupational Sick pay","1",""))</f>
        <v/>
      </c>
      <c r="Y34" s="242" t="b">
        <f t="shared" ref="Y34:Y97" si="2">IF(OR(AL34=TRUE,AM34=TRUE),TRUE,FALSE)</f>
        <v>0</v>
      </c>
      <c r="Z34" s="237">
        <f>IF(K34="left scheme/Employment", 1,0)</f>
        <v>0</v>
      </c>
      <c r="AA34" s="237">
        <f>IF('Member Info'!N30="",1,"")</f>
        <v>1</v>
      </c>
      <c r="AB34" s="245" t="e">
        <f>(R34+S34)</f>
        <v>#VALUE!</v>
      </c>
      <c r="AC34" s="132" t="str">
        <f t="shared" ref="AC34:AC97" si="3">IF(AN34=1,"",IF(W34=1,"",IF(AE34=1,"",IF(E34=0,"",IF(Z34=1,"",IF(J34="acceptable","",IF(R34+S34="0","",R34+S34)))))))</f>
        <v/>
      </c>
      <c r="AD34" s="126">
        <f>SUM(Z34+AA34)</f>
        <v>1</v>
      </c>
      <c r="AE34" s="126" t="str">
        <f>IF('Member Info'!N30&lt;&gt;"",IF('Member Info'!N30&lt;=$R$1,1,0),"")</f>
        <v/>
      </c>
      <c r="AG34" s="126" t="b">
        <f>OR(K34="maternity",K34="SSP")</f>
        <v>0</v>
      </c>
      <c r="AH34" s="126">
        <f>IF(AG34=TRUE,1,0)</f>
        <v>0</v>
      </c>
      <c r="AJ34" s="126">
        <f>IF(J34="Please Enter Deemed Pensionable Pay",1,0)</f>
        <v>0</v>
      </c>
      <c r="AK34" s="126">
        <f>IF('Member Info'!F30&gt;$R$1,1,0)</f>
        <v>0</v>
      </c>
      <c r="AL34" s="126" t="b">
        <f>IF(ISERROR(R34),ERROR.TYPE(#REF!)=ERROR.TYPE(R34),FALSE)</f>
        <v>0</v>
      </c>
      <c r="AM34" s="126" t="b">
        <f>IF(ISERROR(S34),ERROR.TYPE(#REF!)=ERROR.TYPE(S34),FALSE)</f>
        <v>0</v>
      </c>
      <c r="AN34" s="126">
        <f>IF(OR('Member Info'!F30&gt;=$S$1,'Member Info'!N30&gt;$S$1),1,0)</f>
        <v>0</v>
      </c>
    </row>
    <row r="35" spans="1:40" x14ac:dyDescent="0.25">
      <c r="A35" s="4">
        <v>3</v>
      </c>
      <c r="B35" s="166">
        <f>'Member Info'!D31</f>
        <v>0</v>
      </c>
      <c r="C35" s="166">
        <f>'Member Info'!E31</f>
        <v>0</v>
      </c>
      <c r="D35" s="166" t="str">
        <f>'Member Info'!G31</f>
        <v/>
      </c>
      <c r="E35" s="167">
        <f>'Member Info'!B31</f>
        <v>0</v>
      </c>
      <c r="F35" s="244"/>
      <c r="G35" s="168" t="str">
        <f>IF(E35=0,"",
IF('Member Info'!$AM$19&lt;=$R$1,
SUMPRODUCT('Member Info'!L31+IF('Member Info'!H31&gt;'Member Info'!$AJ$12,'Member Info'!$AK$13,IF('Member Info'!H31&gt;'Member Info'!$AJ$11,'Member Info'!$AK$12,IF('Member Info'!H31&gt;'Member Info'!$AJ$10,'Member Info'!$AK$11,IF('Member Info'!H31&gt;'Member Info'!$AJ$9,'Member Info'!$AK$10,IF('Member Info'!H31&gt;'Member Info'!$AJ$8,'Member Info'!$AK$9,'Member Info'!$AK$8)))))),
SUMPRODUCT('Member Info'!L31+IF('Member Info'!H31&gt;'Member Info'!$AG$17,'Member Info'!$AH$18,IF('Member Info'!H31&gt;'Member Info'!$AG$16,'Member Info'!$AH$17,IF('Member Info'!H31&gt;'Member Info'!$AG$15,'Member Info'!$AH$16,IF('Member Info'!H31&gt;'Member Info'!$AG$14,'Member Info'!$AH$15,IF('Member Info'!H31&gt;'Member Info'!$AG$13,'Member Info'!$AH$14,IF('Member Info'!H31&gt;'Member Info'!$AG$12,'Member Info'!$AH$13,IF('Member Info'!H31&gt;'Member Info'!$AG$11,'Member Info'!$AH$12,IF('Member Info'!H31&gt;'Member Info'!$AG$10,'Member Info'!$AH$11,IF('Member Info'!H31&gt;'Member Info'!$AG$9,'Member Info'!$AH$10,IF('Member Info'!H31&gt;'Member Info'!$AG$8,'Member Info'!$AH$9,'Member Info'!$AH$8)))))))))))))</f>
        <v/>
      </c>
      <c r="H35" s="26"/>
      <c r="I35" s="26"/>
      <c r="J35" s="107" t="str">
        <f>IF(E35=0,"",IF('Member Info'!F31&gt;$S$1,CONCATENATE("Joined with practice on ", TEXT('Member Info'!F31, "DD/MM/YYYY")),IF('Member Info'!N31&lt;&gt;"",IF('Member Info'!N31&lt;$R$1,CONCATENATE("Left Scheme on ", TEXT('Member Info'!N31, "DD/MM/YYYY")),IF(ISERROR(G35),"Error Detected, No rate entered",IF(E35=0,"",IF(F35="","Error Detected, No Pensionable pay",IF(ISERROR(AB35)," Unknown Values entered.",IF(T35+U35&lt;1,"Acceptable",IF(R35+S35=200, "No Contributions Entered", IF(K35="","Error Detected, Choose reason&gt;",IF(X35="1",IF(T35=1,"Please Enter Deemed Pensionable Pay","Add Any Relevant Details Above"),"Please Give Details Above"))))))))),IF(ISERROR(G35),"Error Detected, No rate entered",IF(E35=0,"",IF(F35="","Error Detected, No Pensionable pay",IF(ISERROR(AB35)," Unknown Values entered.",IF(T35+U35&lt;1,"Acceptable",IF(R35+S35=200, "No Contributions Entered", IF(K35="","Error Detected, Choose reason&gt;",IF(X35="1",IF(T35=1,"Please Enter Deemed Pensionable Pay","Add relevant Details Above"),"Please give details Above")))))))))))</f>
        <v/>
      </c>
      <c r="K35" s="263"/>
      <c r="L35" s="93"/>
      <c r="M35" s="93" t="str">
        <f>IF(E35=0,"",IF(ISERROR((F35+H35+I35)),0,IF((F35+H35+I35)&lt;1,0,1)))</f>
        <v/>
      </c>
      <c r="N35" s="96">
        <f>H35</f>
        <v>0</v>
      </c>
      <c r="O35" s="96">
        <f t="shared" si="0"/>
        <v>0</v>
      </c>
      <c r="P35" s="220">
        <f>(ROUND((F35/100*'Member Info'!$W$2), 2))</f>
        <v>0</v>
      </c>
      <c r="Q35" s="220" t="e">
        <f>ROUND((F35/100*G35),2)</f>
        <v>#VALUE!</v>
      </c>
      <c r="R35" s="220" t="str">
        <f>IF(E35=0,"",(100-(N35/P35*100)))</f>
        <v/>
      </c>
      <c r="S35" s="229" t="str">
        <f>IF(E35=0,"",(100-(O35/Q35*100)))</f>
        <v/>
      </c>
      <c r="T35" s="230" t="str">
        <f>IF(E35=0,"",IF(R35&gt;$R$16,1,IF(R35&lt;-$R$16,1,0)))</f>
        <v/>
      </c>
      <c r="U35" s="230" t="str">
        <f>IF(E35=0,"",IF(G35=0,1,IF(S35&gt;$R$16,1,IF(S35&lt;-$R$16,1,0))))</f>
        <v/>
      </c>
      <c r="V35" s="224">
        <f>IF(E35=0,0,IF(F35="",1,0))</f>
        <v>0</v>
      </c>
      <c r="W35" s="112">
        <f>IF(E35=0,0,IF(K35="",0,1))</f>
        <v>0</v>
      </c>
      <c r="X35" s="237" t="str">
        <f t="shared" si="1"/>
        <v/>
      </c>
      <c r="Y35" s="242" t="b">
        <f t="shared" si="2"/>
        <v>0</v>
      </c>
      <c r="Z35" s="237">
        <f>IF(K35="left scheme/Employment", 1,0)</f>
        <v>0</v>
      </c>
      <c r="AA35" s="237">
        <f>IF('Member Info'!N31="",1,"")</f>
        <v>1</v>
      </c>
      <c r="AB35" s="245" t="e">
        <f>(R35+S35)</f>
        <v>#VALUE!</v>
      </c>
      <c r="AC35" s="132" t="str">
        <f t="shared" si="3"/>
        <v/>
      </c>
      <c r="AD35" s="126">
        <f>SUM(Z35+AA35)</f>
        <v>1</v>
      </c>
      <c r="AE35" s="126" t="str">
        <f>IF('Member Info'!N31&lt;&gt;"",IF('Member Info'!N31&lt;=$R$1,1,0),"")</f>
        <v/>
      </c>
      <c r="AG35" s="126" t="b">
        <f>OR(K35="maternity",K35="SSP")</f>
        <v>0</v>
      </c>
      <c r="AH35" s="126">
        <f>IF(AG35=TRUE,1,0)</f>
        <v>0</v>
      </c>
      <c r="AJ35" s="126">
        <f>IF(J35="Please Enter Deemed Pensionable Pay",1,0)</f>
        <v>0</v>
      </c>
      <c r="AK35" s="126">
        <f>IF('Member Info'!F31&gt;$R$1,1,0)</f>
        <v>0</v>
      </c>
      <c r="AL35" s="126" t="b">
        <f>IF(ISERROR(R35),ERROR.TYPE(#REF!)=ERROR.TYPE(R35),FALSE)</f>
        <v>0</v>
      </c>
      <c r="AM35" s="126" t="b">
        <f>IF(ISERROR(S35),ERROR.TYPE(#REF!)=ERROR.TYPE(S35),FALSE)</f>
        <v>0</v>
      </c>
      <c r="AN35" s="126">
        <f>IF(OR('Member Info'!F31&gt;=$S$1,'Member Info'!N31&gt;=$R$1),1,0)</f>
        <v>0</v>
      </c>
    </row>
    <row r="36" spans="1:40" x14ac:dyDescent="0.25">
      <c r="A36" s="4">
        <v>4</v>
      </c>
      <c r="B36" s="166">
        <f>'Member Info'!D32</f>
        <v>0</v>
      </c>
      <c r="C36" s="166">
        <f>'Member Info'!E32</f>
        <v>0</v>
      </c>
      <c r="D36" s="166" t="str">
        <f>'Member Info'!G32</f>
        <v/>
      </c>
      <c r="E36" s="167">
        <f>'Member Info'!B32</f>
        <v>0</v>
      </c>
      <c r="F36" s="244"/>
      <c r="G36" s="168" t="str">
        <f>IF(E36=0,"",
IF('Member Info'!$AM$19&lt;=$R$1,
SUMPRODUCT('Member Info'!L32+IF('Member Info'!H32&gt;'Member Info'!$AJ$12,'Member Info'!$AK$13,IF('Member Info'!H32&gt;'Member Info'!$AJ$11,'Member Info'!$AK$12,IF('Member Info'!H32&gt;'Member Info'!$AJ$10,'Member Info'!$AK$11,IF('Member Info'!H32&gt;'Member Info'!$AJ$9,'Member Info'!$AK$10,IF('Member Info'!H32&gt;'Member Info'!$AJ$8,'Member Info'!$AK$9,'Member Info'!$AK$8)))))),
SUMPRODUCT('Member Info'!L32+IF('Member Info'!H32&gt;'Member Info'!$AG$17,'Member Info'!$AH$18,IF('Member Info'!H32&gt;'Member Info'!$AG$16,'Member Info'!$AH$17,IF('Member Info'!H32&gt;'Member Info'!$AG$15,'Member Info'!$AH$16,IF('Member Info'!H32&gt;'Member Info'!$AG$14,'Member Info'!$AH$15,IF('Member Info'!H32&gt;'Member Info'!$AG$13,'Member Info'!$AH$14,IF('Member Info'!H32&gt;'Member Info'!$AG$12,'Member Info'!$AH$13,IF('Member Info'!H32&gt;'Member Info'!$AG$11,'Member Info'!$AH$12,IF('Member Info'!H32&gt;'Member Info'!$AG$10,'Member Info'!$AH$11,IF('Member Info'!H32&gt;'Member Info'!$AG$9,'Member Info'!$AH$10,IF('Member Info'!H32&gt;'Member Info'!$AG$8,'Member Info'!$AH$9,'Member Info'!$AH$8)))))))))))))</f>
        <v/>
      </c>
      <c r="H36" s="26"/>
      <c r="I36" s="26"/>
      <c r="J36" s="107" t="str">
        <f>IF(E36=0,"",IF('Member Info'!F32&gt;$S$1,CONCATENATE("Joined with practice on ", TEXT('Member Info'!F32, "DD/MM/YYYY")),IF('Member Info'!N32&lt;&gt;"",IF('Member Info'!N32&lt;$R$1,CONCATENATE("Left Scheme on ", TEXT('Member Info'!N32, "DD/MM/YYYY")),IF(ISERROR(G36),"Error Detected, No rate entered",IF(E36=0,"",IF(F36="","Error Detected, No Pensionable pay",IF(ISERROR(AB36)," Unknown Values entered.",IF(T36+U36&lt;1,"Acceptable",IF(R36+S36=200, "No Contributions Entered", IF(K36="","Error Detected, Choose reason&gt;",IF(X36="1",IF(T36=1,"Please Enter Deemed Pensionable Pay","Add Any Relevant Details Above"),"Please Give Details Above"))))))))),IF(ISERROR(G36),"Error Detected, No rate entered",IF(E36=0,"",IF(F36="","Error Detected, No Pensionable pay",IF(ISERROR(AB36)," Unknown Values entered.",IF(T36+U36&lt;1,"Acceptable",IF(R36+S36=200, "No Contributions Entered", IF(K36="","Error Detected, Choose reason&gt;",IF(X36="1",IF(T36=1,"Please Enter Deemed Pensionable Pay","Add relevant Details Above"),"Please give details Above")))))))))))</f>
        <v/>
      </c>
      <c r="K36" s="263"/>
      <c r="L36" s="93"/>
      <c r="M36" s="93" t="str">
        <f t="shared" ref="M36:M99" si="4">IF(E36=0,"",IF(ISERROR((F36+H36+I36)),0,IF((F36+H36+I36)&lt;1,0,1)))</f>
        <v/>
      </c>
      <c r="N36" s="96">
        <f>H36</f>
        <v>0</v>
      </c>
      <c r="O36" s="96">
        <f t="shared" si="0"/>
        <v>0</v>
      </c>
      <c r="P36" s="220">
        <f>(ROUND((F36/100*'Member Info'!$W$2), 2))</f>
        <v>0</v>
      </c>
      <c r="Q36" s="220" t="e">
        <f>ROUND((F36/100*G36),2)</f>
        <v>#VALUE!</v>
      </c>
      <c r="R36" s="220" t="str">
        <f>IF(E36=0,"",(100-(N36/P36*100)))</f>
        <v/>
      </c>
      <c r="S36" s="229" t="str">
        <f>IF(E36=0,"",(100-(O36/Q36*100)))</f>
        <v/>
      </c>
      <c r="T36" s="230" t="str">
        <f>IF(E36=0,"",IF(R36&gt;$R$16,1,IF(R36&lt;-$R$16,1,0)))</f>
        <v/>
      </c>
      <c r="U36" s="230" t="str">
        <f>IF(E36=0,"",IF(G36=0,1,IF(S36&gt;$R$16,1,IF(S36&lt;-$R$16,1,0))))</f>
        <v/>
      </c>
      <c r="V36" s="224">
        <f>IF(E36=0,0,IF(F36="",1,0))</f>
        <v>0</v>
      </c>
      <c r="W36" s="112">
        <f>IF(E36=0,0,IF(K36="",0,1))</f>
        <v>0</v>
      </c>
      <c r="X36" s="237" t="str">
        <f t="shared" si="1"/>
        <v/>
      </c>
      <c r="Y36" s="242" t="b">
        <f t="shared" si="2"/>
        <v>0</v>
      </c>
      <c r="Z36" s="237">
        <f>IF(K36="left scheme/Employment", 1,0)</f>
        <v>0</v>
      </c>
      <c r="AA36" s="237">
        <f>IF('Member Info'!N32="",1,"")</f>
        <v>1</v>
      </c>
      <c r="AB36" s="245" t="e">
        <f>(R36+S36)</f>
        <v>#VALUE!</v>
      </c>
      <c r="AC36" s="132" t="str">
        <f t="shared" si="3"/>
        <v/>
      </c>
      <c r="AD36" s="126">
        <f>SUM(Z36+AA36)</f>
        <v>1</v>
      </c>
      <c r="AE36" s="126" t="str">
        <f>IF('Member Info'!N32&lt;&gt;"",IF('Member Info'!N32&lt;=$R$1,1,0),"")</f>
        <v/>
      </c>
      <c r="AG36" s="126" t="b">
        <f>OR(K36="maternity",K36="SSP")</f>
        <v>0</v>
      </c>
      <c r="AH36" s="126">
        <f>IF(AG36=TRUE,1,0)</f>
        <v>0</v>
      </c>
      <c r="AJ36" s="126">
        <f>IF(J36="Please Enter Deemed Pensionable Pay",1,0)</f>
        <v>0</v>
      </c>
      <c r="AK36" s="126">
        <f>IF('Member Info'!F32&gt;$R$1,1,0)</f>
        <v>0</v>
      </c>
      <c r="AL36" s="126" t="b">
        <f>IF(ISERROR(R36),ERROR.TYPE(#REF!)=ERROR.TYPE(R36),FALSE)</f>
        <v>0</v>
      </c>
      <c r="AM36" s="126" t="b">
        <f>IF(ISERROR(S36),ERROR.TYPE(#REF!)=ERROR.TYPE(S36),FALSE)</f>
        <v>0</v>
      </c>
      <c r="AN36" s="126">
        <f>IF(OR('Member Info'!F32&gt;=$S$1,'Member Info'!N32&gt;=$R$1),1,0)</f>
        <v>0</v>
      </c>
    </row>
    <row r="37" spans="1:40" x14ac:dyDescent="0.25">
      <c r="A37" s="4">
        <v>5</v>
      </c>
      <c r="B37" s="166">
        <f>'Member Info'!D33</f>
        <v>0</v>
      </c>
      <c r="C37" s="166">
        <f>'Member Info'!E33</f>
        <v>0</v>
      </c>
      <c r="D37" s="166" t="str">
        <f>'Member Info'!G33</f>
        <v/>
      </c>
      <c r="E37" s="167">
        <f>'Member Info'!B33</f>
        <v>0</v>
      </c>
      <c r="F37" s="244"/>
      <c r="G37" s="168" t="str">
        <f>IF(E37=0,"",
IF('Member Info'!$AM$19&lt;=$R$1,
SUMPRODUCT('Member Info'!L33+IF('Member Info'!H33&gt;'Member Info'!$AJ$12,'Member Info'!$AK$13,IF('Member Info'!H33&gt;'Member Info'!$AJ$11,'Member Info'!$AK$12,IF('Member Info'!H33&gt;'Member Info'!$AJ$10,'Member Info'!$AK$11,IF('Member Info'!H33&gt;'Member Info'!$AJ$9,'Member Info'!$AK$10,IF('Member Info'!H33&gt;'Member Info'!$AJ$8,'Member Info'!$AK$9,'Member Info'!$AK$8)))))),
SUMPRODUCT('Member Info'!L33+IF('Member Info'!H33&gt;'Member Info'!$AG$17,'Member Info'!$AH$18,IF('Member Info'!H33&gt;'Member Info'!$AG$16,'Member Info'!$AH$17,IF('Member Info'!H33&gt;'Member Info'!$AG$15,'Member Info'!$AH$16,IF('Member Info'!H33&gt;'Member Info'!$AG$14,'Member Info'!$AH$15,IF('Member Info'!H33&gt;'Member Info'!$AG$13,'Member Info'!$AH$14,IF('Member Info'!H33&gt;'Member Info'!$AG$12,'Member Info'!$AH$13,IF('Member Info'!H33&gt;'Member Info'!$AG$11,'Member Info'!$AH$12,IF('Member Info'!H33&gt;'Member Info'!$AG$10,'Member Info'!$AH$11,IF('Member Info'!H33&gt;'Member Info'!$AG$9,'Member Info'!$AH$10,IF('Member Info'!H33&gt;'Member Info'!$AG$8,'Member Info'!$AH$9,'Member Info'!$AH$8)))))))))))))</f>
        <v/>
      </c>
      <c r="H37" s="26"/>
      <c r="I37" s="26"/>
      <c r="J37" s="107" t="str">
        <f>IF(E37=0,"",IF('Member Info'!F33&gt;$S$1,CONCATENATE("Joined with practice on ", TEXT('Member Info'!F33, "DD/MM/YYYY")),IF('Member Info'!N33&lt;&gt;"",IF('Member Info'!N33&lt;$R$1,CONCATENATE("Left Scheme on ", TEXT('Member Info'!N33, "DD/MM/YYYY")),IF(ISERROR(G37),"Error Detected, No rate entered",IF(E37=0,"",IF(F37="","Error Detected, No Pensionable pay",IF(ISERROR(AB37)," Unknown Values entered.",IF(T37+U37&lt;1,"Acceptable",IF(R37+S37=200, "No Contributions Entered", IF(K37="","Error Detected, Choose reason&gt;",IF(X37="1",IF(T37=1,"Please Enter Deemed Pensionable Pay","Add Any Relevant Details Above"),"Please Give Details Above"))))))))),IF(ISERROR(G37),"Error Detected, No rate entered",IF(E37=0,"",IF(F37="","Error Detected, No Pensionable pay",IF(ISERROR(AB37)," Unknown Values entered.",IF(T37+U37&lt;1,"Acceptable",IF(R37+S37=200, "No Contributions Entered", IF(K37="","Error Detected, Choose reason&gt;",IF(X37="1",IF(T37=1,"Please Enter Deemed Pensionable Pay","Add relevant Details Above"),"Please give details Above")))))))))))</f>
        <v/>
      </c>
      <c r="K37" s="263"/>
      <c r="L37" s="93"/>
      <c r="M37" s="93" t="str">
        <f t="shared" si="4"/>
        <v/>
      </c>
      <c r="N37" s="96">
        <f t="shared" ref="N37:O98" si="5">H37</f>
        <v>0</v>
      </c>
      <c r="O37" s="96">
        <f t="shared" si="0"/>
        <v>0</v>
      </c>
      <c r="P37" s="220">
        <f>(ROUND((F37/100*'Member Info'!$W$2), 2))</f>
        <v>0</v>
      </c>
      <c r="Q37" s="220" t="e">
        <f t="shared" ref="Q37:Q100" si="6">ROUND((F37/100*G37),2)</f>
        <v>#VALUE!</v>
      </c>
      <c r="R37" s="220" t="str">
        <f t="shared" ref="R37:R100" si="7">IF(E37=0,"",(100-(N37/P37*100)))</f>
        <v/>
      </c>
      <c r="S37" s="229" t="str">
        <f t="shared" ref="S37:S100" si="8">IF(E37=0,"",(100-(O37/Q37*100)))</f>
        <v/>
      </c>
      <c r="T37" s="230" t="str">
        <f t="shared" ref="T37:T100" si="9">IF(E37=0,"",IF(R37&gt;$R$16,1,IF(R37&lt;-$R$16,1,0)))</f>
        <v/>
      </c>
      <c r="U37" s="230" t="str">
        <f t="shared" ref="U37:U100" si="10">IF(E37=0,"",IF(G37=0,1,IF(S37&gt;$R$16,1,IF(S37&lt;-$R$16,1,0))))</f>
        <v/>
      </c>
      <c r="V37" s="224">
        <f t="shared" ref="V37:V100" si="11">IF(E37=0,0,IF(F37="",1,0))</f>
        <v>0</v>
      </c>
      <c r="W37" s="112">
        <f t="shared" ref="W37:W100" si="12">IF(E37=0,0,IF(K37="",0,1))</f>
        <v>0</v>
      </c>
      <c r="X37" s="237" t="str">
        <f t="shared" si="1"/>
        <v/>
      </c>
      <c r="Y37" s="242" t="b">
        <f t="shared" si="2"/>
        <v>0</v>
      </c>
      <c r="Z37" s="237">
        <f t="shared" ref="Z37:Z100" si="13">IF(K37="left scheme/Employment", 1,0)</f>
        <v>0</v>
      </c>
      <c r="AA37" s="237">
        <f>IF('Member Info'!N33="",1,"")</f>
        <v>1</v>
      </c>
      <c r="AB37" s="245" t="e">
        <f t="shared" ref="AB37:AB100" si="14">(R37+S37)</f>
        <v>#VALUE!</v>
      </c>
      <c r="AC37" s="132" t="str">
        <f t="shared" si="3"/>
        <v/>
      </c>
      <c r="AD37" s="126">
        <f t="shared" ref="AD37:AD97" si="15">SUM(Z37+AA37)</f>
        <v>1</v>
      </c>
      <c r="AE37" s="126" t="str">
        <f>IF('Member Info'!N33&lt;&gt;"",IF('Member Info'!N33&lt;=$R$1,1,0),"")</f>
        <v/>
      </c>
      <c r="AG37" s="126" t="b">
        <f t="shared" ref="AG37:AG100" si="16">OR(K37="maternity",K37="SSP")</f>
        <v>0</v>
      </c>
      <c r="AH37" s="126">
        <f t="shared" ref="AH37:AH100" si="17">IF(AG37=TRUE,1,0)</f>
        <v>0</v>
      </c>
      <c r="AJ37" s="126">
        <f t="shared" ref="AJ37:AJ100" si="18">IF(J37="Please Enter Deemed Pensionable Pay",1,0)</f>
        <v>0</v>
      </c>
      <c r="AK37" s="126">
        <f>IF('Member Info'!F33&gt;$R$1,1,0)</f>
        <v>0</v>
      </c>
      <c r="AL37" s="126" t="b">
        <f>IF(ISERROR(R37),ERROR.TYPE(#REF!)=ERROR.TYPE(R37),FALSE)</f>
        <v>0</v>
      </c>
      <c r="AM37" s="126" t="b">
        <f>IF(ISERROR(S37),ERROR.TYPE(#REF!)=ERROR.TYPE(S37),FALSE)</f>
        <v>0</v>
      </c>
      <c r="AN37" s="126">
        <f>IF(OR('Member Info'!F33&gt;=$S$1,'Member Info'!N33&gt;=$R$1),1,0)</f>
        <v>0</v>
      </c>
    </row>
    <row r="38" spans="1:40" x14ac:dyDescent="0.25">
      <c r="A38" s="4">
        <v>6</v>
      </c>
      <c r="B38" s="166">
        <f>'Member Info'!D34</f>
        <v>0</v>
      </c>
      <c r="C38" s="166">
        <f>'Member Info'!E34</f>
        <v>0</v>
      </c>
      <c r="D38" s="166" t="str">
        <f>'Member Info'!G34</f>
        <v/>
      </c>
      <c r="E38" s="167">
        <f>'Member Info'!B34</f>
        <v>0</v>
      </c>
      <c r="F38" s="244"/>
      <c r="G38" s="168" t="str">
        <f>IF(E38=0,"",
IF('Member Info'!$AM$19&lt;=$R$1,
SUMPRODUCT('Member Info'!L34+IF('Member Info'!H34&gt;'Member Info'!$AJ$12,'Member Info'!$AK$13,IF('Member Info'!H34&gt;'Member Info'!$AJ$11,'Member Info'!$AK$12,IF('Member Info'!H34&gt;'Member Info'!$AJ$10,'Member Info'!$AK$11,IF('Member Info'!H34&gt;'Member Info'!$AJ$9,'Member Info'!$AK$10,IF('Member Info'!H34&gt;'Member Info'!$AJ$8,'Member Info'!$AK$9,'Member Info'!$AK$8)))))),
SUMPRODUCT('Member Info'!L34+IF('Member Info'!H34&gt;'Member Info'!$AG$17,'Member Info'!$AH$18,IF('Member Info'!H34&gt;'Member Info'!$AG$16,'Member Info'!$AH$17,IF('Member Info'!H34&gt;'Member Info'!$AG$15,'Member Info'!$AH$16,IF('Member Info'!H34&gt;'Member Info'!$AG$14,'Member Info'!$AH$15,IF('Member Info'!H34&gt;'Member Info'!$AG$13,'Member Info'!$AH$14,IF('Member Info'!H34&gt;'Member Info'!$AG$12,'Member Info'!$AH$13,IF('Member Info'!H34&gt;'Member Info'!$AG$11,'Member Info'!$AH$12,IF('Member Info'!H34&gt;'Member Info'!$AG$10,'Member Info'!$AH$11,IF('Member Info'!H34&gt;'Member Info'!$AG$9,'Member Info'!$AH$10,IF('Member Info'!H34&gt;'Member Info'!$AG$8,'Member Info'!$AH$9,'Member Info'!$AH$8)))))))))))))</f>
        <v/>
      </c>
      <c r="H38" s="26"/>
      <c r="I38" s="26"/>
      <c r="J38" s="107" t="str">
        <f>IF(E38=0,"",IF('Member Info'!F34&gt;$S$1,CONCATENATE("Joined with practice on ", TEXT('Member Info'!F34, "DD/MM/YYYY")),IF('Member Info'!N34&lt;&gt;"",IF('Member Info'!N34&lt;$R$1,CONCATENATE("Left Scheme on ", TEXT('Member Info'!N34, "DD/MM/YYYY")),IF(ISERROR(G38),"Error Detected, No rate entered",IF(E38=0,"",IF(F38="","Error Detected, No Pensionable pay",IF(ISERROR(AB38)," Unknown Values entered.",IF(T38+U38&lt;1,"Acceptable",IF(R38+S38=200, "No Contributions Entered", IF(K38="","Error Detected, Choose reason&gt;",IF(X38="1",IF(T38=1,"Please Enter Deemed Pensionable Pay","Add Any Relevant Details Above"),"Please Give Details Above"))))))))),IF(ISERROR(G38),"Error Detected, No rate entered",IF(E38=0,"",IF(F38="","Error Detected, No Pensionable pay",IF(ISERROR(AB38)," Unknown Values entered.",IF(T38+U38&lt;1,"Acceptable",IF(R38+S38=200, "No Contributions Entered", IF(K38="","Error Detected, Choose reason&gt;",IF(X38="1",IF(T38=1,"Please Enter Deemed Pensionable Pay","Add relevant Details Above"),"Please give details Above")))))))))))</f>
        <v/>
      </c>
      <c r="K38" s="263"/>
      <c r="L38" s="93"/>
      <c r="M38" s="93" t="str">
        <f>IF(E38=0,"",IF(ISERROR((F38+H38+I38)),0,IF((F38+H38+I38)&lt;1,0,1)))</f>
        <v/>
      </c>
      <c r="N38" s="96">
        <f t="shared" si="5"/>
        <v>0</v>
      </c>
      <c r="O38" s="96">
        <f>I38</f>
        <v>0</v>
      </c>
      <c r="P38" s="220">
        <f>(ROUND((F38/100*'Member Info'!$W$2), 2))</f>
        <v>0</v>
      </c>
      <c r="Q38" s="220" t="e">
        <f>ROUND((F38/100*G38),2)</f>
        <v>#VALUE!</v>
      </c>
      <c r="R38" s="220" t="str">
        <f t="shared" si="7"/>
        <v/>
      </c>
      <c r="S38" s="229" t="str">
        <f t="shared" si="8"/>
        <v/>
      </c>
      <c r="T38" s="230" t="str">
        <f t="shared" si="9"/>
        <v/>
      </c>
      <c r="U38" s="230" t="str">
        <f t="shared" si="10"/>
        <v/>
      </c>
      <c r="V38" s="224">
        <f>IF(E38=0,0,IF(F38="",1,0))</f>
        <v>0</v>
      </c>
      <c r="W38" s="112">
        <f t="shared" si="12"/>
        <v>0</v>
      </c>
      <c r="X38" s="237" t="str">
        <f t="shared" si="1"/>
        <v/>
      </c>
      <c r="Y38" s="242" t="b">
        <f t="shared" si="2"/>
        <v>0</v>
      </c>
      <c r="Z38" s="237">
        <f t="shared" si="13"/>
        <v>0</v>
      </c>
      <c r="AA38" s="237">
        <f>IF('Member Info'!N34="",1,"")</f>
        <v>1</v>
      </c>
      <c r="AB38" s="245" t="e">
        <f t="shared" si="14"/>
        <v>#VALUE!</v>
      </c>
      <c r="AC38" s="132" t="str">
        <f t="shared" si="3"/>
        <v/>
      </c>
      <c r="AD38" s="126">
        <f t="shared" si="15"/>
        <v>1</v>
      </c>
      <c r="AE38" s="126" t="str">
        <f>IF('Member Info'!N34&lt;&gt;"",IF('Member Info'!N34&lt;=$R$1,1,0),"")</f>
        <v/>
      </c>
      <c r="AG38" s="126" t="b">
        <f t="shared" si="16"/>
        <v>0</v>
      </c>
      <c r="AH38" s="126">
        <f t="shared" si="17"/>
        <v>0</v>
      </c>
      <c r="AJ38" s="126">
        <f t="shared" si="18"/>
        <v>0</v>
      </c>
      <c r="AK38" s="126">
        <f>IF('Member Info'!F34&gt;$R$1,1,0)</f>
        <v>0</v>
      </c>
      <c r="AL38" s="126" t="b">
        <f>IF(ISERROR(R38),ERROR.TYPE(#REF!)=ERROR.TYPE(R38),FALSE)</f>
        <v>0</v>
      </c>
      <c r="AM38" s="126" t="b">
        <f>IF(ISERROR(S38),ERROR.TYPE(#REF!)=ERROR.TYPE(S38),FALSE)</f>
        <v>0</v>
      </c>
      <c r="AN38" s="126">
        <f>IF(OR('Member Info'!F34&gt;=$S$1,'Member Info'!N34&gt;=$R$1),1,0)</f>
        <v>0</v>
      </c>
    </row>
    <row r="39" spans="1:40" x14ac:dyDescent="0.25">
      <c r="A39" s="4">
        <v>7</v>
      </c>
      <c r="B39" s="166">
        <f>'Member Info'!D35</f>
        <v>0</v>
      </c>
      <c r="C39" s="166">
        <f>'Member Info'!E35</f>
        <v>0</v>
      </c>
      <c r="D39" s="166" t="str">
        <f>'Member Info'!G35</f>
        <v/>
      </c>
      <c r="E39" s="167">
        <f>'Member Info'!B35</f>
        <v>0</v>
      </c>
      <c r="F39" s="244"/>
      <c r="G39" s="168" t="str">
        <f>IF(E39=0,"",
IF('Member Info'!$AM$19&lt;=$R$1,
SUMPRODUCT('Member Info'!L35+IF('Member Info'!H35&gt;'Member Info'!$AJ$12,'Member Info'!$AK$13,IF('Member Info'!H35&gt;'Member Info'!$AJ$11,'Member Info'!$AK$12,IF('Member Info'!H35&gt;'Member Info'!$AJ$10,'Member Info'!$AK$11,IF('Member Info'!H35&gt;'Member Info'!$AJ$9,'Member Info'!$AK$10,IF('Member Info'!H35&gt;'Member Info'!$AJ$8,'Member Info'!$AK$9,'Member Info'!$AK$8)))))),
SUMPRODUCT('Member Info'!L35+IF('Member Info'!H35&gt;'Member Info'!$AG$17,'Member Info'!$AH$18,IF('Member Info'!H35&gt;'Member Info'!$AG$16,'Member Info'!$AH$17,IF('Member Info'!H35&gt;'Member Info'!$AG$15,'Member Info'!$AH$16,IF('Member Info'!H35&gt;'Member Info'!$AG$14,'Member Info'!$AH$15,IF('Member Info'!H35&gt;'Member Info'!$AG$13,'Member Info'!$AH$14,IF('Member Info'!H35&gt;'Member Info'!$AG$12,'Member Info'!$AH$13,IF('Member Info'!H35&gt;'Member Info'!$AG$11,'Member Info'!$AH$12,IF('Member Info'!H35&gt;'Member Info'!$AG$10,'Member Info'!$AH$11,IF('Member Info'!H35&gt;'Member Info'!$AG$9,'Member Info'!$AH$10,IF('Member Info'!H35&gt;'Member Info'!$AG$8,'Member Info'!$AH$9,'Member Info'!$AH$8)))))))))))))</f>
        <v/>
      </c>
      <c r="H39" s="26"/>
      <c r="I39" s="26"/>
      <c r="J39" s="107" t="str">
        <f>IF(E39=0,"",IF('Member Info'!F35&gt;$S$1,CONCATENATE("Joined with practice on ", TEXT('Member Info'!F35, "DD/MM/YYYY")),IF('Member Info'!N35&lt;&gt;"",IF('Member Info'!N35&lt;$R$1,CONCATENATE("Left Scheme on ", TEXT('Member Info'!N35, "DD/MM/YYYY")),IF(ISERROR(G39),"Error Detected, No rate entered",IF(E39=0,"",IF(F39="","Error Detected, No Pensionable pay",IF(ISERROR(AB39)," Unknown Values entered.",IF(T39+U39&lt;1,"Acceptable",IF(R39+S39=200, "No Contributions Entered", IF(K39="","Error Detected, Choose reason&gt;",IF(X39="1",IF(T39=1,"Please Enter Deemed Pensionable Pay","Add Any Relevant Details Above"),"Please Give Details Above"))))))))),IF(ISERROR(G39),"Error Detected, No rate entered",IF(E39=0,"",IF(F39="","Error Detected, No Pensionable pay",IF(ISERROR(AB39)," Unknown Values entered.",IF(T39+U39&lt;1,"Acceptable",IF(R39+S39=200, "No Contributions Entered", IF(K39="","Error Detected, Choose reason&gt;",IF(X39="1",IF(T39=1,"Please Enter Deemed Pensionable Pay","Add relevant Details Above"),"Please give details Above")))))))))))</f>
        <v/>
      </c>
      <c r="K39" s="263"/>
      <c r="L39" s="93"/>
      <c r="M39" s="93" t="str">
        <f t="shared" si="4"/>
        <v/>
      </c>
      <c r="N39" s="96">
        <f t="shared" si="5"/>
        <v>0</v>
      </c>
      <c r="O39" s="96">
        <f t="shared" si="0"/>
        <v>0</v>
      </c>
      <c r="P39" s="220">
        <f>(ROUND((F39/100*'Member Info'!$W$2), 2))</f>
        <v>0</v>
      </c>
      <c r="Q39" s="220" t="e">
        <f t="shared" si="6"/>
        <v>#VALUE!</v>
      </c>
      <c r="R39" s="220" t="str">
        <f t="shared" si="7"/>
        <v/>
      </c>
      <c r="S39" s="229" t="str">
        <f t="shared" si="8"/>
        <v/>
      </c>
      <c r="T39" s="230" t="str">
        <f t="shared" si="9"/>
        <v/>
      </c>
      <c r="U39" s="230" t="str">
        <f t="shared" si="10"/>
        <v/>
      </c>
      <c r="V39" s="224">
        <f t="shared" si="11"/>
        <v>0</v>
      </c>
      <c r="W39" s="112">
        <f t="shared" si="12"/>
        <v>0</v>
      </c>
      <c r="X39" s="237" t="str">
        <f t="shared" si="1"/>
        <v/>
      </c>
      <c r="Y39" s="242" t="b">
        <f t="shared" si="2"/>
        <v>0</v>
      </c>
      <c r="Z39" s="237">
        <f t="shared" si="13"/>
        <v>0</v>
      </c>
      <c r="AA39" s="237">
        <f>IF('Member Info'!N35="",1,"")</f>
        <v>1</v>
      </c>
      <c r="AB39" s="245" t="e">
        <f t="shared" si="14"/>
        <v>#VALUE!</v>
      </c>
      <c r="AC39" s="132" t="str">
        <f t="shared" si="3"/>
        <v/>
      </c>
      <c r="AD39" s="126">
        <f t="shared" si="15"/>
        <v>1</v>
      </c>
      <c r="AE39" s="126" t="str">
        <f>IF('Member Info'!N35&lt;&gt;"",IF('Member Info'!N35&lt;=$R$1,1,0),"")</f>
        <v/>
      </c>
      <c r="AG39" s="126" t="b">
        <f t="shared" si="16"/>
        <v>0</v>
      </c>
      <c r="AH39" s="126">
        <f t="shared" si="17"/>
        <v>0</v>
      </c>
      <c r="AJ39" s="126">
        <f t="shared" si="18"/>
        <v>0</v>
      </c>
      <c r="AK39" s="126">
        <f>IF('Member Info'!F35&gt;$R$1,1,0)</f>
        <v>0</v>
      </c>
      <c r="AL39" s="126" t="b">
        <f>IF(ISERROR(R39),ERROR.TYPE(#REF!)=ERROR.TYPE(R39),FALSE)</f>
        <v>0</v>
      </c>
      <c r="AM39" s="126" t="b">
        <f>IF(ISERROR(S39),ERROR.TYPE(#REF!)=ERROR.TYPE(S39),FALSE)</f>
        <v>0</v>
      </c>
      <c r="AN39" s="126">
        <f>IF(OR('Member Info'!F35&gt;=$S$1,'Member Info'!N35&gt;=$R$1),1,0)</f>
        <v>0</v>
      </c>
    </row>
    <row r="40" spans="1:40" x14ac:dyDescent="0.25">
      <c r="A40" s="4">
        <v>8</v>
      </c>
      <c r="B40" s="166">
        <f>'Member Info'!D36</f>
        <v>0</v>
      </c>
      <c r="C40" s="166">
        <f>'Member Info'!E36</f>
        <v>0</v>
      </c>
      <c r="D40" s="166" t="str">
        <f>'Member Info'!G36</f>
        <v/>
      </c>
      <c r="E40" s="167">
        <f>'Member Info'!B36</f>
        <v>0</v>
      </c>
      <c r="F40" s="244"/>
      <c r="G40" s="168" t="str">
        <f>IF(E40=0,"",
IF('Member Info'!$AM$19&lt;=$R$1,
SUMPRODUCT('Member Info'!L36+IF('Member Info'!H36&gt;'Member Info'!$AJ$12,'Member Info'!$AK$13,IF('Member Info'!H36&gt;'Member Info'!$AJ$11,'Member Info'!$AK$12,IF('Member Info'!H36&gt;'Member Info'!$AJ$10,'Member Info'!$AK$11,IF('Member Info'!H36&gt;'Member Info'!$AJ$9,'Member Info'!$AK$10,IF('Member Info'!H36&gt;'Member Info'!$AJ$8,'Member Info'!$AK$9,'Member Info'!$AK$8)))))),
SUMPRODUCT('Member Info'!L36+IF('Member Info'!H36&gt;'Member Info'!$AG$17,'Member Info'!$AH$18,IF('Member Info'!H36&gt;'Member Info'!$AG$16,'Member Info'!$AH$17,IF('Member Info'!H36&gt;'Member Info'!$AG$15,'Member Info'!$AH$16,IF('Member Info'!H36&gt;'Member Info'!$AG$14,'Member Info'!$AH$15,IF('Member Info'!H36&gt;'Member Info'!$AG$13,'Member Info'!$AH$14,IF('Member Info'!H36&gt;'Member Info'!$AG$12,'Member Info'!$AH$13,IF('Member Info'!H36&gt;'Member Info'!$AG$11,'Member Info'!$AH$12,IF('Member Info'!H36&gt;'Member Info'!$AG$10,'Member Info'!$AH$11,IF('Member Info'!H36&gt;'Member Info'!$AG$9,'Member Info'!$AH$10,IF('Member Info'!H36&gt;'Member Info'!$AG$8,'Member Info'!$AH$9,'Member Info'!$AH$8)))))))))))))</f>
        <v/>
      </c>
      <c r="H40" s="26"/>
      <c r="I40" s="26"/>
      <c r="J40" s="107" t="str">
        <f>IF(E40=0,"",IF('Member Info'!F36&gt;$S$1,CONCATENATE("Joined with practice on ", TEXT('Member Info'!F36, "DD/MM/YYYY")),IF('Member Info'!N36&lt;&gt;"",IF('Member Info'!N36&lt;$R$1,CONCATENATE("Left Scheme on ", TEXT('Member Info'!N36, "DD/MM/YYYY")),IF(ISERROR(G40),"Error Detected, No rate entered",IF(E40=0,"",IF(F40="","Error Detected, No Pensionable pay",IF(ISERROR(AB40)," Unknown Values entered.",IF(T40+U40&lt;1,"Acceptable",IF(R40+S40=200, "No Contributions Entered", IF(K40="","Error Detected, Choose reason&gt;",IF(X40="1",IF(T40=1,"Please Enter Deemed Pensionable Pay","Add Any Relevant Details Above"),"Please Give Details Above"))))))))),IF(ISERROR(G40),"Error Detected, No rate entered",IF(E40=0,"",IF(F40="","Error Detected, No Pensionable pay",IF(ISERROR(AB40)," Unknown Values entered.",IF(T40+U40&lt;1,"Acceptable",IF(R40+S40=200, "No Contributions Entered", IF(K40="","Error Detected, Choose reason&gt;",IF(X40="1",IF(T40=1,"Please Enter Deemed Pensionable Pay","Add relevant Details Above"),"Please give details Above")))))))))))</f>
        <v/>
      </c>
      <c r="K40" s="263"/>
      <c r="L40" s="93"/>
      <c r="M40" s="93" t="str">
        <f t="shared" si="4"/>
        <v/>
      </c>
      <c r="N40" s="96">
        <f t="shared" si="5"/>
        <v>0</v>
      </c>
      <c r="O40" s="96">
        <f t="shared" si="0"/>
        <v>0</v>
      </c>
      <c r="P40" s="220">
        <f>(ROUND((F40/100*'Member Info'!$W$2), 2))</f>
        <v>0</v>
      </c>
      <c r="Q40" s="220" t="e">
        <f t="shared" si="6"/>
        <v>#VALUE!</v>
      </c>
      <c r="R40" s="220" t="str">
        <f t="shared" si="7"/>
        <v/>
      </c>
      <c r="S40" s="229" t="str">
        <f t="shared" si="8"/>
        <v/>
      </c>
      <c r="T40" s="230" t="str">
        <f t="shared" si="9"/>
        <v/>
      </c>
      <c r="U40" s="230" t="str">
        <f t="shared" si="10"/>
        <v/>
      </c>
      <c r="V40" s="224">
        <f t="shared" si="11"/>
        <v>0</v>
      </c>
      <c r="W40" s="112">
        <f t="shared" si="12"/>
        <v>0</v>
      </c>
      <c r="X40" s="237" t="str">
        <f t="shared" si="1"/>
        <v/>
      </c>
      <c r="Y40" s="242" t="b">
        <f t="shared" si="2"/>
        <v>0</v>
      </c>
      <c r="Z40" s="237">
        <f t="shared" si="13"/>
        <v>0</v>
      </c>
      <c r="AA40" s="237">
        <f>IF('Member Info'!N36="",1,"")</f>
        <v>1</v>
      </c>
      <c r="AB40" s="245" t="e">
        <f t="shared" si="14"/>
        <v>#VALUE!</v>
      </c>
      <c r="AC40" s="132" t="str">
        <f t="shared" si="3"/>
        <v/>
      </c>
      <c r="AD40" s="126">
        <f t="shared" si="15"/>
        <v>1</v>
      </c>
      <c r="AE40" s="126" t="str">
        <f>IF('Member Info'!N36&lt;&gt;"",IF('Member Info'!N36&lt;=$R$1,1,0),"")</f>
        <v/>
      </c>
      <c r="AG40" s="126" t="b">
        <f t="shared" si="16"/>
        <v>0</v>
      </c>
      <c r="AH40" s="126">
        <f t="shared" si="17"/>
        <v>0</v>
      </c>
      <c r="AJ40" s="126">
        <f t="shared" si="18"/>
        <v>0</v>
      </c>
      <c r="AK40" s="126">
        <f>IF('Member Info'!F36&gt;$R$1,1,0)</f>
        <v>0</v>
      </c>
      <c r="AL40" s="126" t="b">
        <f>IF(ISERROR(R40),ERROR.TYPE(#REF!)=ERROR.TYPE(R40),FALSE)</f>
        <v>0</v>
      </c>
      <c r="AM40" s="126" t="b">
        <f>IF(ISERROR(S40),ERROR.TYPE(#REF!)=ERROR.TYPE(S40),FALSE)</f>
        <v>0</v>
      </c>
      <c r="AN40" s="126">
        <f>IF(OR('Member Info'!F36&gt;=$S$1,'Member Info'!N36&gt;=$R$1),1,0)</f>
        <v>0</v>
      </c>
    </row>
    <row r="41" spans="1:40" x14ac:dyDescent="0.25">
      <c r="A41" s="4">
        <v>9</v>
      </c>
      <c r="B41" s="166">
        <f>'Member Info'!D37</f>
        <v>0</v>
      </c>
      <c r="C41" s="166">
        <f>'Member Info'!E37</f>
        <v>0</v>
      </c>
      <c r="D41" s="166" t="str">
        <f>'Member Info'!G37</f>
        <v/>
      </c>
      <c r="E41" s="167">
        <f>'Member Info'!B37</f>
        <v>0</v>
      </c>
      <c r="F41" s="244"/>
      <c r="G41" s="168" t="str">
        <f>IF(E41=0,"",
IF('Member Info'!$AM$19&lt;=$R$1,
SUMPRODUCT('Member Info'!L37+IF('Member Info'!H37&gt;'Member Info'!$AJ$12,'Member Info'!$AK$13,IF('Member Info'!H37&gt;'Member Info'!$AJ$11,'Member Info'!$AK$12,IF('Member Info'!H37&gt;'Member Info'!$AJ$10,'Member Info'!$AK$11,IF('Member Info'!H37&gt;'Member Info'!$AJ$9,'Member Info'!$AK$10,IF('Member Info'!H37&gt;'Member Info'!$AJ$8,'Member Info'!$AK$9,'Member Info'!$AK$8)))))),
SUMPRODUCT('Member Info'!L37+IF('Member Info'!H37&gt;'Member Info'!$AG$17,'Member Info'!$AH$18,IF('Member Info'!H37&gt;'Member Info'!$AG$16,'Member Info'!$AH$17,IF('Member Info'!H37&gt;'Member Info'!$AG$15,'Member Info'!$AH$16,IF('Member Info'!H37&gt;'Member Info'!$AG$14,'Member Info'!$AH$15,IF('Member Info'!H37&gt;'Member Info'!$AG$13,'Member Info'!$AH$14,IF('Member Info'!H37&gt;'Member Info'!$AG$12,'Member Info'!$AH$13,IF('Member Info'!H37&gt;'Member Info'!$AG$11,'Member Info'!$AH$12,IF('Member Info'!H37&gt;'Member Info'!$AG$10,'Member Info'!$AH$11,IF('Member Info'!H37&gt;'Member Info'!$AG$9,'Member Info'!$AH$10,IF('Member Info'!H37&gt;'Member Info'!$AG$8,'Member Info'!$AH$9,'Member Info'!$AH$8)))))))))))))</f>
        <v/>
      </c>
      <c r="H41" s="26"/>
      <c r="I41" s="26"/>
      <c r="J41" s="107" t="str">
        <f>IF(E41=0,"",IF('Member Info'!F37&gt;$S$1,CONCATENATE("Joined with practice on ", TEXT('Member Info'!F37, "DD/MM/YYYY")),IF('Member Info'!N37&lt;&gt;"",IF('Member Info'!N37&lt;$R$1,CONCATENATE("Left Scheme on ", TEXT('Member Info'!N37, "DD/MM/YYYY")),IF(ISERROR(G41),"Error Detected, No rate entered",IF(E41=0,"",IF(F41="","Error Detected, No Pensionable pay",IF(ISERROR(AB41)," Unknown Values entered.",IF(T41+U41&lt;1,"Acceptable",IF(R41+S41=200, "No Contributions Entered", IF(K41="","Error Detected, Choose reason&gt;",IF(X41="1",IF(T41=1,"Please Enter Deemed Pensionable Pay","Add Any Relevant Details Above"),"Please Give Details Above"))))))))),IF(ISERROR(G41),"Error Detected, No rate entered",IF(E41=0,"",IF(F41="","Error Detected, No Pensionable pay",IF(ISERROR(AB41)," Unknown Values entered.",IF(T41+U41&lt;1,"Acceptable",IF(R41+S41=200, "No Contributions Entered", IF(K41="","Error Detected, Choose reason&gt;",IF(X41="1",IF(T41=1,"Please Enter Deemed Pensionable Pay","Add relevant Details Above"),"Please give details Above")))))))))))</f>
        <v/>
      </c>
      <c r="K41" s="263"/>
      <c r="L41" s="93"/>
      <c r="M41" s="93" t="str">
        <f t="shared" si="4"/>
        <v/>
      </c>
      <c r="N41" s="96">
        <f t="shared" si="5"/>
        <v>0</v>
      </c>
      <c r="O41" s="96">
        <f t="shared" si="0"/>
        <v>0</v>
      </c>
      <c r="P41" s="220">
        <f>(ROUND((F41/100*'Member Info'!$W$2), 2))</f>
        <v>0</v>
      </c>
      <c r="Q41" s="220" t="e">
        <f t="shared" si="6"/>
        <v>#VALUE!</v>
      </c>
      <c r="R41" s="220" t="str">
        <f t="shared" si="7"/>
        <v/>
      </c>
      <c r="S41" s="229" t="str">
        <f t="shared" si="8"/>
        <v/>
      </c>
      <c r="T41" s="230" t="str">
        <f t="shared" si="9"/>
        <v/>
      </c>
      <c r="U41" s="230" t="str">
        <f t="shared" si="10"/>
        <v/>
      </c>
      <c r="V41" s="224">
        <f t="shared" si="11"/>
        <v>0</v>
      </c>
      <c r="W41" s="112">
        <f t="shared" si="12"/>
        <v>0</v>
      </c>
      <c r="X41" s="237" t="str">
        <f t="shared" si="1"/>
        <v/>
      </c>
      <c r="Y41" s="242" t="b">
        <f t="shared" si="2"/>
        <v>0</v>
      </c>
      <c r="Z41" s="237">
        <f t="shared" si="13"/>
        <v>0</v>
      </c>
      <c r="AA41" s="237">
        <f>IF('Member Info'!N37="",1,"")</f>
        <v>1</v>
      </c>
      <c r="AB41" s="245" t="e">
        <f t="shared" si="14"/>
        <v>#VALUE!</v>
      </c>
      <c r="AC41" s="132" t="str">
        <f t="shared" si="3"/>
        <v/>
      </c>
      <c r="AD41" s="126">
        <f t="shared" si="15"/>
        <v>1</v>
      </c>
      <c r="AE41" s="126" t="str">
        <f>IF('Member Info'!N37&lt;&gt;"",IF('Member Info'!N37&lt;=$R$1,1,0),"")</f>
        <v/>
      </c>
      <c r="AG41" s="126" t="b">
        <f t="shared" si="16"/>
        <v>0</v>
      </c>
      <c r="AH41" s="126">
        <f t="shared" si="17"/>
        <v>0</v>
      </c>
      <c r="AJ41" s="126">
        <f t="shared" si="18"/>
        <v>0</v>
      </c>
      <c r="AK41" s="126">
        <f>IF('Member Info'!F37&gt;$R$1,1,0)</f>
        <v>0</v>
      </c>
      <c r="AL41" s="126" t="b">
        <f>IF(ISERROR(R41),ERROR.TYPE(#REF!)=ERROR.TYPE(R41),FALSE)</f>
        <v>0</v>
      </c>
      <c r="AM41" s="126" t="b">
        <f>IF(ISERROR(S41),ERROR.TYPE(#REF!)=ERROR.TYPE(S41),FALSE)</f>
        <v>0</v>
      </c>
      <c r="AN41" s="126">
        <f>IF(OR('Member Info'!F37&gt;=$S$1,'Member Info'!N37&gt;=$R$1),1,0)</f>
        <v>0</v>
      </c>
    </row>
    <row r="42" spans="1:40" x14ac:dyDescent="0.25">
      <c r="A42" s="4">
        <v>10</v>
      </c>
      <c r="B42" s="166">
        <f>'Member Info'!D38</f>
        <v>0</v>
      </c>
      <c r="C42" s="166">
        <f>'Member Info'!E38</f>
        <v>0</v>
      </c>
      <c r="D42" s="166" t="str">
        <f>'Member Info'!G38</f>
        <v/>
      </c>
      <c r="E42" s="167">
        <f>'Member Info'!B38</f>
        <v>0</v>
      </c>
      <c r="F42" s="244"/>
      <c r="G42" s="168" t="str">
        <f>IF(E42=0,"",
IF('Member Info'!$AM$19&lt;=$R$1,
SUMPRODUCT('Member Info'!L38+IF('Member Info'!H38&gt;'Member Info'!$AJ$12,'Member Info'!$AK$13,IF('Member Info'!H38&gt;'Member Info'!$AJ$11,'Member Info'!$AK$12,IF('Member Info'!H38&gt;'Member Info'!$AJ$10,'Member Info'!$AK$11,IF('Member Info'!H38&gt;'Member Info'!$AJ$9,'Member Info'!$AK$10,IF('Member Info'!H38&gt;'Member Info'!$AJ$8,'Member Info'!$AK$9,'Member Info'!$AK$8)))))),
SUMPRODUCT('Member Info'!L38+IF('Member Info'!H38&gt;'Member Info'!$AG$17,'Member Info'!$AH$18,IF('Member Info'!H38&gt;'Member Info'!$AG$16,'Member Info'!$AH$17,IF('Member Info'!H38&gt;'Member Info'!$AG$15,'Member Info'!$AH$16,IF('Member Info'!H38&gt;'Member Info'!$AG$14,'Member Info'!$AH$15,IF('Member Info'!H38&gt;'Member Info'!$AG$13,'Member Info'!$AH$14,IF('Member Info'!H38&gt;'Member Info'!$AG$12,'Member Info'!$AH$13,IF('Member Info'!H38&gt;'Member Info'!$AG$11,'Member Info'!$AH$12,IF('Member Info'!H38&gt;'Member Info'!$AG$10,'Member Info'!$AH$11,IF('Member Info'!H38&gt;'Member Info'!$AG$9,'Member Info'!$AH$10,IF('Member Info'!H38&gt;'Member Info'!$AG$8,'Member Info'!$AH$9,'Member Info'!$AH$8)))))))))))))</f>
        <v/>
      </c>
      <c r="H42" s="26"/>
      <c r="I42" s="26"/>
      <c r="J42" s="107" t="str">
        <f>IF(E42=0,"",IF('Member Info'!F38&gt;$S$1,CONCATENATE("Joined with practice on ", TEXT('Member Info'!F38, "DD/MM/YYYY")),IF('Member Info'!N38&lt;&gt;"",IF('Member Info'!N38&lt;$R$1,CONCATENATE("Left Scheme on ", TEXT('Member Info'!N38, "DD/MM/YYYY")),IF(ISERROR(G42),"Error Detected, No rate entered",IF(E42=0,"",IF(F42="","Error Detected, No Pensionable pay",IF(ISERROR(AB42)," Unknown Values entered.",IF(T42+U42&lt;1,"Acceptable",IF(R42+S42=200, "No Contributions Entered", IF(K42="","Error Detected, Choose reason&gt;",IF(X42="1",IF(T42=1,"Please Enter Deemed Pensionable Pay","Add Any Relevant Details Above"),"Please Give Details Above"))))))))),IF(ISERROR(G42),"Error Detected, No rate entered",IF(E42=0,"",IF(F42="","Error Detected, No Pensionable pay",IF(ISERROR(AB42)," Unknown Values entered.",IF(T42+U42&lt;1,"Acceptable",IF(R42+S42=200, "No Contributions Entered", IF(K42="","Error Detected, Choose reason&gt;",IF(X42="1",IF(T42=1,"Please Enter Deemed Pensionable Pay","Add relevant Details Above"),"Please give details Above")))))))))))</f>
        <v/>
      </c>
      <c r="K42" s="263"/>
      <c r="L42" s="93"/>
      <c r="M42" s="93" t="str">
        <f>IF(E42=0,"",IF(ISERROR((F42+H42+I42)),0,IF((F42+H42+I42)&lt;1,0,1)))</f>
        <v/>
      </c>
      <c r="N42" s="96">
        <f>H42</f>
        <v>0</v>
      </c>
      <c r="O42" s="96">
        <f t="shared" si="0"/>
        <v>0</v>
      </c>
      <c r="P42" s="220">
        <f>(ROUND((F42/100*'Member Info'!$W$2), 2))</f>
        <v>0</v>
      </c>
      <c r="Q42" s="220" t="e">
        <f t="shared" si="6"/>
        <v>#VALUE!</v>
      </c>
      <c r="R42" s="220" t="str">
        <f t="shared" si="7"/>
        <v/>
      </c>
      <c r="S42" s="229" t="str">
        <f t="shared" si="8"/>
        <v/>
      </c>
      <c r="T42" s="230" t="str">
        <f t="shared" si="9"/>
        <v/>
      </c>
      <c r="U42" s="230" t="str">
        <f t="shared" si="10"/>
        <v/>
      </c>
      <c r="V42" s="224">
        <f t="shared" si="11"/>
        <v>0</v>
      </c>
      <c r="W42" s="112">
        <f t="shared" si="12"/>
        <v>0</v>
      </c>
      <c r="X42" s="237" t="str">
        <f t="shared" si="1"/>
        <v/>
      </c>
      <c r="Y42" s="242" t="b">
        <f t="shared" si="2"/>
        <v>0</v>
      </c>
      <c r="Z42" s="237">
        <f t="shared" si="13"/>
        <v>0</v>
      </c>
      <c r="AA42" s="237">
        <f>IF('Member Info'!N38="",1,"")</f>
        <v>1</v>
      </c>
      <c r="AB42" s="245" t="e">
        <f t="shared" si="14"/>
        <v>#VALUE!</v>
      </c>
      <c r="AC42" s="132" t="str">
        <f t="shared" si="3"/>
        <v/>
      </c>
      <c r="AD42" s="126">
        <f t="shared" si="15"/>
        <v>1</v>
      </c>
      <c r="AE42" s="126" t="str">
        <f>IF('Member Info'!N38&lt;&gt;"",IF('Member Info'!N38&lt;=$R$1,1,0),"")</f>
        <v/>
      </c>
      <c r="AG42" s="126" t="b">
        <f t="shared" si="16"/>
        <v>0</v>
      </c>
      <c r="AH42" s="126">
        <f t="shared" si="17"/>
        <v>0</v>
      </c>
      <c r="AJ42" s="126">
        <f t="shared" si="18"/>
        <v>0</v>
      </c>
      <c r="AK42" s="126">
        <f>IF('Member Info'!F38&gt;$R$1,1,0)</f>
        <v>0</v>
      </c>
      <c r="AL42" s="126" t="b">
        <f>IF(ISERROR(R42),ERROR.TYPE(#REF!)=ERROR.TYPE(R42),FALSE)</f>
        <v>0</v>
      </c>
      <c r="AM42" s="126" t="b">
        <f>IF(ISERROR(S42),ERROR.TYPE(#REF!)=ERROR.TYPE(S42),FALSE)</f>
        <v>0</v>
      </c>
      <c r="AN42" s="126">
        <f>IF(OR('Member Info'!F38&gt;=$S$1,'Member Info'!N38&gt;=$R$1),1,0)</f>
        <v>0</v>
      </c>
    </row>
    <row r="43" spans="1:40" x14ac:dyDescent="0.25">
      <c r="A43" s="4">
        <v>11</v>
      </c>
      <c r="B43" s="166">
        <f>'Member Info'!D39</f>
        <v>0</v>
      </c>
      <c r="C43" s="166">
        <f>'Member Info'!E39</f>
        <v>0</v>
      </c>
      <c r="D43" s="166" t="str">
        <f>'Member Info'!G39</f>
        <v/>
      </c>
      <c r="E43" s="167">
        <f>'Member Info'!B39</f>
        <v>0</v>
      </c>
      <c r="F43" s="244"/>
      <c r="G43" s="168" t="str">
        <f>IF(E43=0,"",
IF('Member Info'!$AM$19&lt;=$R$1,
SUMPRODUCT('Member Info'!L39+IF('Member Info'!H39&gt;'Member Info'!$AJ$12,'Member Info'!$AK$13,IF('Member Info'!H39&gt;'Member Info'!$AJ$11,'Member Info'!$AK$12,IF('Member Info'!H39&gt;'Member Info'!$AJ$10,'Member Info'!$AK$11,IF('Member Info'!H39&gt;'Member Info'!$AJ$9,'Member Info'!$AK$10,IF('Member Info'!H39&gt;'Member Info'!$AJ$8,'Member Info'!$AK$9,'Member Info'!$AK$8)))))),
SUMPRODUCT('Member Info'!L39+IF('Member Info'!H39&gt;'Member Info'!$AG$17,'Member Info'!$AH$18,IF('Member Info'!H39&gt;'Member Info'!$AG$16,'Member Info'!$AH$17,IF('Member Info'!H39&gt;'Member Info'!$AG$15,'Member Info'!$AH$16,IF('Member Info'!H39&gt;'Member Info'!$AG$14,'Member Info'!$AH$15,IF('Member Info'!H39&gt;'Member Info'!$AG$13,'Member Info'!$AH$14,IF('Member Info'!H39&gt;'Member Info'!$AG$12,'Member Info'!$AH$13,IF('Member Info'!H39&gt;'Member Info'!$AG$11,'Member Info'!$AH$12,IF('Member Info'!H39&gt;'Member Info'!$AG$10,'Member Info'!$AH$11,IF('Member Info'!H39&gt;'Member Info'!$AG$9,'Member Info'!$AH$10,IF('Member Info'!H39&gt;'Member Info'!$AG$8,'Member Info'!$AH$9,'Member Info'!$AH$8)))))))))))))</f>
        <v/>
      </c>
      <c r="H43" s="26"/>
      <c r="I43" s="26"/>
      <c r="J43" s="107" t="str">
        <f>IF(E43=0,"",IF('Member Info'!F39&gt;$S$1,CONCATENATE("Joined with practice on ", TEXT('Member Info'!F39, "DD/MM/YYYY")),IF('Member Info'!N39&lt;&gt;"",IF('Member Info'!N39&lt;$R$1,CONCATENATE("Left Scheme on ", TEXT('Member Info'!N39, "DD/MM/YYYY")),IF(ISERROR(G43),"Error Detected, No rate entered",IF(E43=0,"",IF(F43="","Error Detected, No Pensionable pay",IF(ISERROR(AB43)," Unknown Values entered.",IF(T43+U43&lt;1,"Acceptable",IF(R43+S43=200, "No Contributions Entered", IF(K43="","Error Detected, Choose reason&gt;",IF(X43="1",IF(T43=1,"Please Enter Deemed Pensionable Pay","Add Any Relevant Details Above"),"Please Give Details Above"))))))))),IF(ISERROR(G43),"Error Detected, No rate entered",IF(E43=0,"",IF(F43="","Error Detected, No Pensionable pay",IF(ISERROR(AB43)," Unknown Values entered.",IF(T43+U43&lt;1,"Acceptable",IF(R43+S43=200, "No Contributions Entered", IF(K43="","Error Detected, Choose reason&gt;",IF(X43="1",IF(T43=1,"Please Enter Deemed Pensionable Pay","Add relevant Details Above"),"Please give details Above")))))))))))</f>
        <v/>
      </c>
      <c r="K43" s="263"/>
      <c r="L43" s="93"/>
      <c r="M43" s="93" t="str">
        <f t="shared" si="4"/>
        <v/>
      </c>
      <c r="N43" s="96">
        <f t="shared" si="5"/>
        <v>0</v>
      </c>
      <c r="O43" s="96">
        <f t="shared" si="0"/>
        <v>0</v>
      </c>
      <c r="P43" s="220">
        <f>(ROUND((F43/100*'Member Info'!$W$2), 2))</f>
        <v>0</v>
      </c>
      <c r="Q43" s="220" t="e">
        <f t="shared" si="6"/>
        <v>#VALUE!</v>
      </c>
      <c r="R43" s="220" t="str">
        <f t="shared" si="7"/>
        <v/>
      </c>
      <c r="S43" s="229" t="str">
        <f t="shared" si="8"/>
        <v/>
      </c>
      <c r="T43" s="230" t="str">
        <f t="shared" si="9"/>
        <v/>
      </c>
      <c r="U43" s="230" t="str">
        <f t="shared" si="10"/>
        <v/>
      </c>
      <c r="V43" s="224">
        <f t="shared" si="11"/>
        <v>0</v>
      </c>
      <c r="W43" s="112">
        <f t="shared" si="12"/>
        <v>0</v>
      </c>
      <c r="X43" s="237" t="str">
        <f t="shared" si="1"/>
        <v/>
      </c>
      <c r="Y43" s="242" t="b">
        <f t="shared" si="2"/>
        <v>0</v>
      </c>
      <c r="Z43" s="237">
        <f t="shared" si="13"/>
        <v>0</v>
      </c>
      <c r="AA43" s="237">
        <f>IF('Member Info'!N39="",1,"")</f>
        <v>1</v>
      </c>
      <c r="AB43" s="245" t="e">
        <f t="shared" si="14"/>
        <v>#VALUE!</v>
      </c>
      <c r="AC43" s="132" t="str">
        <f t="shared" si="3"/>
        <v/>
      </c>
      <c r="AD43" s="126">
        <f t="shared" si="15"/>
        <v>1</v>
      </c>
      <c r="AE43" s="126" t="str">
        <f>IF('Member Info'!N39&lt;&gt;"",IF('Member Info'!N39&lt;=$R$1,1,0),"")</f>
        <v/>
      </c>
      <c r="AG43" s="126" t="b">
        <f t="shared" si="16"/>
        <v>0</v>
      </c>
      <c r="AH43" s="126">
        <f t="shared" si="17"/>
        <v>0</v>
      </c>
      <c r="AJ43" s="126">
        <f t="shared" si="18"/>
        <v>0</v>
      </c>
      <c r="AK43" s="126">
        <f>IF('Member Info'!F39&gt;$R$1,1,0)</f>
        <v>0</v>
      </c>
      <c r="AL43" s="126" t="b">
        <f>IF(ISERROR(R43),ERROR.TYPE(#REF!)=ERROR.TYPE(R43),FALSE)</f>
        <v>0</v>
      </c>
      <c r="AM43" s="126" t="b">
        <f>IF(ISERROR(S43),ERROR.TYPE(#REF!)=ERROR.TYPE(S43),FALSE)</f>
        <v>0</v>
      </c>
      <c r="AN43" s="126">
        <f>IF(OR('Member Info'!F39&gt;=$S$1,'Member Info'!N39&gt;=$R$1),1,0)</f>
        <v>0</v>
      </c>
    </row>
    <row r="44" spans="1:40" x14ac:dyDescent="0.25">
      <c r="A44" s="4">
        <v>12</v>
      </c>
      <c r="B44" s="166">
        <f>'Member Info'!D40</f>
        <v>0</v>
      </c>
      <c r="C44" s="166">
        <f>'Member Info'!E40</f>
        <v>0</v>
      </c>
      <c r="D44" s="166" t="str">
        <f>'Member Info'!G40</f>
        <v/>
      </c>
      <c r="E44" s="167">
        <f>'Member Info'!B40</f>
        <v>0</v>
      </c>
      <c r="F44" s="244"/>
      <c r="G44" s="168" t="str">
        <f>IF(E44=0,"",
IF('Member Info'!$AM$19&lt;=$R$1,
SUMPRODUCT('Member Info'!L40+IF('Member Info'!H40&gt;'Member Info'!$AJ$12,'Member Info'!$AK$13,IF('Member Info'!H40&gt;'Member Info'!$AJ$11,'Member Info'!$AK$12,IF('Member Info'!H40&gt;'Member Info'!$AJ$10,'Member Info'!$AK$11,IF('Member Info'!H40&gt;'Member Info'!$AJ$9,'Member Info'!$AK$10,IF('Member Info'!H40&gt;'Member Info'!$AJ$8,'Member Info'!$AK$9,'Member Info'!$AK$8)))))),
SUMPRODUCT('Member Info'!L40+IF('Member Info'!H40&gt;'Member Info'!$AG$17,'Member Info'!$AH$18,IF('Member Info'!H40&gt;'Member Info'!$AG$16,'Member Info'!$AH$17,IF('Member Info'!H40&gt;'Member Info'!$AG$15,'Member Info'!$AH$16,IF('Member Info'!H40&gt;'Member Info'!$AG$14,'Member Info'!$AH$15,IF('Member Info'!H40&gt;'Member Info'!$AG$13,'Member Info'!$AH$14,IF('Member Info'!H40&gt;'Member Info'!$AG$12,'Member Info'!$AH$13,IF('Member Info'!H40&gt;'Member Info'!$AG$11,'Member Info'!$AH$12,IF('Member Info'!H40&gt;'Member Info'!$AG$10,'Member Info'!$AH$11,IF('Member Info'!H40&gt;'Member Info'!$AG$9,'Member Info'!$AH$10,IF('Member Info'!H40&gt;'Member Info'!$AG$8,'Member Info'!$AH$9,'Member Info'!$AH$8)))))))))))))</f>
        <v/>
      </c>
      <c r="H44" s="26"/>
      <c r="I44" s="26"/>
      <c r="J44" s="107" t="str">
        <f>IF(E44=0,"",IF('Member Info'!F40&gt;$S$1,CONCATENATE("Joined with practice on ", TEXT('Member Info'!F40, "DD/MM/YYYY")),IF('Member Info'!N40&lt;&gt;"",IF('Member Info'!N40&lt;$R$1,CONCATENATE("Left Scheme on ", TEXT('Member Info'!N40, "DD/MM/YYYY")),IF(ISERROR(G44),"Error Detected, No rate entered",IF(E44=0,"",IF(F44="","Error Detected, No Pensionable pay",IF(ISERROR(AB44)," Unknown Values entered.",IF(T44+U44&lt;1,"Acceptable",IF(R44+S44=200, "No Contributions Entered", IF(K44="","Error Detected, Choose reason&gt;",IF(X44="1",IF(T44=1,"Please Enter Deemed Pensionable Pay","Add Any Relevant Details Above"),"Please Give Details Above"))))))))),IF(ISERROR(G44),"Error Detected, No rate entered",IF(E44=0,"",IF(F44="","Error Detected, No Pensionable pay",IF(ISERROR(AB44)," Unknown Values entered.",IF(T44+U44&lt;1,"Acceptable",IF(R44+S44=200, "No Contributions Entered", IF(K44="","Error Detected, Choose reason&gt;",IF(X44="1",IF(T44=1,"Please Enter Deemed Pensionable Pay","Add relevant Details Above"),"Please give details Above")))))))))))</f>
        <v/>
      </c>
      <c r="K44" s="263"/>
      <c r="L44" s="93"/>
      <c r="M44" s="93" t="str">
        <f t="shared" si="4"/>
        <v/>
      </c>
      <c r="N44" s="96">
        <f t="shared" si="5"/>
        <v>0</v>
      </c>
      <c r="O44" s="96">
        <f t="shared" si="0"/>
        <v>0</v>
      </c>
      <c r="P44" s="220">
        <f>(ROUND((F44/100*'Member Info'!$W$2), 2))</f>
        <v>0</v>
      </c>
      <c r="Q44" s="220" t="e">
        <f t="shared" si="6"/>
        <v>#VALUE!</v>
      </c>
      <c r="R44" s="220" t="str">
        <f t="shared" si="7"/>
        <v/>
      </c>
      <c r="S44" s="229" t="str">
        <f t="shared" si="8"/>
        <v/>
      </c>
      <c r="T44" s="230" t="str">
        <f t="shared" si="9"/>
        <v/>
      </c>
      <c r="U44" s="230" t="str">
        <f t="shared" si="10"/>
        <v/>
      </c>
      <c r="V44" s="224">
        <f t="shared" si="11"/>
        <v>0</v>
      </c>
      <c r="W44" s="112">
        <f t="shared" si="12"/>
        <v>0</v>
      </c>
      <c r="X44" s="237" t="str">
        <f t="shared" si="1"/>
        <v/>
      </c>
      <c r="Y44" s="242" t="b">
        <f t="shared" si="2"/>
        <v>0</v>
      </c>
      <c r="Z44" s="237">
        <f t="shared" si="13"/>
        <v>0</v>
      </c>
      <c r="AA44" s="237">
        <f>IF('Member Info'!N40="",1,"")</f>
        <v>1</v>
      </c>
      <c r="AB44" s="245" t="e">
        <f t="shared" si="14"/>
        <v>#VALUE!</v>
      </c>
      <c r="AC44" s="132" t="str">
        <f t="shared" si="3"/>
        <v/>
      </c>
      <c r="AD44" s="126">
        <f t="shared" si="15"/>
        <v>1</v>
      </c>
      <c r="AE44" s="126" t="str">
        <f>IF('Member Info'!N40&lt;&gt;"",IF('Member Info'!N40&lt;=$R$1,1,0),"")</f>
        <v/>
      </c>
      <c r="AG44" s="126" t="b">
        <f t="shared" si="16"/>
        <v>0</v>
      </c>
      <c r="AH44" s="126">
        <f t="shared" si="17"/>
        <v>0</v>
      </c>
      <c r="AJ44" s="126">
        <f t="shared" si="18"/>
        <v>0</v>
      </c>
      <c r="AK44" s="126">
        <f>IF('Member Info'!F40&gt;$R$1,1,0)</f>
        <v>0</v>
      </c>
      <c r="AL44" s="126" t="b">
        <f>IF(ISERROR(R44),ERROR.TYPE(#REF!)=ERROR.TYPE(R44),FALSE)</f>
        <v>0</v>
      </c>
      <c r="AM44" s="126" t="b">
        <f>IF(ISERROR(S44),ERROR.TYPE(#REF!)=ERROR.TYPE(S44),FALSE)</f>
        <v>0</v>
      </c>
      <c r="AN44" s="126">
        <f>IF(OR('Member Info'!F40&gt;=$S$1,'Member Info'!N40&gt;=$R$1),1,0)</f>
        <v>0</v>
      </c>
    </row>
    <row r="45" spans="1:40" x14ac:dyDescent="0.25">
      <c r="A45" s="4">
        <v>13</v>
      </c>
      <c r="B45" s="166">
        <f>'Member Info'!D41</f>
        <v>0</v>
      </c>
      <c r="C45" s="166">
        <f>'Member Info'!E41</f>
        <v>0</v>
      </c>
      <c r="D45" s="166" t="str">
        <f>'Member Info'!G41</f>
        <v/>
      </c>
      <c r="E45" s="167">
        <f>'Member Info'!B41</f>
        <v>0</v>
      </c>
      <c r="F45" s="244"/>
      <c r="G45" s="168" t="str">
        <f>IF(E45=0,"",
IF('Member Info'!$AM$19&lt;=$R$1,
SUMPRODUCT('Member Info'!L41+IF('Member Info'!H41&gt;'Member Info'!$AJ$12,'Member Info'!$AK$13,IF('Member Info'!H41&gt;'Member Info'!$AJ$11,'Member Info'!$AK$12,IF('Member Info'!H41&gt;'Member Info'!$AJ$10,'Member Info'!$AK$11,IF('Member Info'!H41&gt;'Member Info'!$AJ$9,'Member Info'!$AK$10,IF('Member Info'!H41&gt;'Member Info'!$AJ$8,'Member Info'!$AK$9,'Member Info'!$AK$8)))))),
SUMPRODUCT('Member Info'!L41+IF('Member Info'!H41&gt;'Member Info'!$AG$17,'Member Info'!$AH$18,IF('Member Info'!H41&gt;'Member Info'!$AG$16,'Member Info'!$AH$17,IF('Member Info'!H41&gt;'Member Info'!$AG$15,'Member Info'!$AH$16,IF('Member Info'!H41&gt;'Member Info'!$AG$14,'Member Info'!$AH$15,IF('Member Info'!H41&gt;'Member Info'!$AG$13,'Member Info'!$AH$14,IF('Member Info'!H41&gt;'Member Info'!$AG$12,'Member Info'!$AH$13,IF('Member Info'!H41&gt;'Member Info'!$AG$11,'Member Info'!$AH$12,IF('Member Info'!H41&gt;'Member Info'!$AG$10,'Member Info'!$AH$11,IF('Member Info'!H41&gt;'Member Info'!$AG$9,'Member Info'!$AH$10,IF('Member Info'!H41&gt;'Member Info'!$AG$8,'Member Info'!$AH$9,'Member Info'!$AH$8)))))))))))))</f>
        <v/>
      </c>
      <c r="H45" s="26"/>
      <c r="I45" s="26"/>
      <c r="J45" s="107" t="str">
        <f>IF(E45=0,"",IF('Member Info'!F41&gt;$S$1,CONCATENATE("Joined with practice on ", TEXT('Member Info'!F41, "DD/MM/YYYY")),IF('Member Info'!N41&lt;&gt;"",IF('Member Info'!N41&lt;$R$1,CONCATENATE("Left Scheme on ", TEXT('Member Info'!N41, "DD/MM/YYYY")),IF(ISERROR(G45),"Error Detected, No rate entered",IF(E45=0,"",IF(F45="","Error Detected, No Pensionable pay",IF(ISERROR(AB45)," Unknown Values entered.",IF(T45+U45&lt;1,"Acceptable",IF(R45+S45=200, "No Contributions Entered", IF(K45="","Error Detected, Choose reason&gt;",IF(X45="1",IF(T45=1,"Please Enter Deemed Pensionable Pay","Add Any Relevant Details Above"),"Please Give Details Above"))))))))),IF(ISERROR(G45),"Error Detected, No rate entered",IF(E45=0,"",IF(F45="","Error Detected, No Pensionable pay",IF(ISERROR(AB45)," Unknown Values entered.",IF(T45+U45&lt;1,"Acceptable",IF(R45+S45=200, "No Contributions Entered", IF(K45="","Error Detected, Choose reason&gt;",IF(X45="1",IF(T45=1,"Please Enter Deemed Pensionable Pay","Add relevant Details Above"),"Please give details Above")))))))))))</f>
        <v/>
      </c>
      <c r="K45" s="263"/>
      <c r="L45" s="93"/>
      <c r="M45" s="93" t="str">
        <f t="shared" si="4"/>
        <v/>
      </c>
      <c r="N45" s="96">
        <f t="shared" si="5"/>
        <v>0</v>
      </c>
      <c r="O45" s="96">
        <f t="shared" si="0"/>
        <v>0</v>
      </c>
      <c r="P45" s="220">
        <f>(ROUND((F45/100*'Member Info'!$W$2), 2))</f>
        <v>0</v>
      </c>
      <c r="Q45" s="220" t="e">
        <f t="shared" si="6"/>
        <v>#VALUE!</v>
      </c>
      <c r="R45" s="220" t="str">
        <f t="shared" si="7"/>
        <v/>
      </c>
      <c r="S45" s="229" t="str">
        <f t="shared" si="8"/>
        <v/>
      </c>
      <c r="T45" s="230" t="str">
        <f t="shared" si="9"/>
        <v/>
      </c>
      <c r="U45" s="230" t="str">
        <f t="shared" si="10"/>
        <v/>
      </c>
      <c r="V45" s="224">
        <f t="shared" si="11"/>
        <v>0</v>
      </c>
      <c r="W45" s="112">
        <f t="shared" si="12"/>
        <v>0</v>
      </c>
      <c r="X45" s="237" t="str">
        <f t="shared" si="1"/>
        <v/>
      </c>
      <c r="Y45" s="242" t="b">
        <f t="shared" si="2"/>
        <v>0</v>
      </c>
      <c r="Z45" s="237">
        <f t="shared" si="13"/>
        <v>0</v>
      </c>
      <c r="AA45" s="237">
        <f>IF('Member Info'!N41="",1,"")</f>
        <v>1</v>
      </c>
      <c r="AB45" s="245" t="e">
        <f t="shared" si="14"/>
        <v>#VALUE!</v>
      </c>
      <c r="AC45" s="132" t="str">
        <f t="shared" si="3"/>
        <v/>
      </c>
      <c r="AD45" s="126">
        <f t="shared" si="15"/>
        <v>1</v>
      </c>
      <c r="AE45" s="126" t="str">
        <f>IF('Member Info'!N41&lt;&gt;"",IF('Member Info'!N41&lt;=$R$1,1,0),"")</f>
        <v/>
      </c>
      <c r="AG45" s="126" t="b">
        <f t="shared" si="16"/>
        <v>0</v>
      </c>
      <c r="AH45" s="126">
        <f t="shared" si="17"/>
        <v>0</v>
      </c>
      <c r="AJ45" s="126">
        <f t="shared" si="18"/>
        <v>0</v>
      </c>
      <c r="AK45" s="126">
        <f>IF('Member Info'!F41&gt;$R$1,1,0)</f>
        <v>0</v>
      </c>
      <c r="AL45" s="126" t="b">
        <f>IF(ISERROR(R45),ERROR.TYPE(#REF!)=ERROR.TYPE(R45),FALSE)</f>
        <v>0</v>
      </c>
      <c r="AM45" s="126" t="b">
        <f>IF(ISERROR(S45),ERROR.TYPE(#REF!)=ERROR.TYPE(S45),FALSE)</f>
        <v>0</v>
      </c>
      <c r="AN45" s="126">
        <f>IF(OR('Member Info'!F41&gt;=$S$1,'Member Info'!N41&gt;=$R$1),1,0)</f>
        <v>0</v>
      </c>
    </row>
    <row r="46" spans="1:40" x14ac:dyDescent="0.25">
      <c r="A46" s="4">
        <v>14</v>
      </c>
      <c r="B46" s="166">
        <f>'Member Info'!D42</f>
        <v>0</v>
      </c>
      <c r="C46" s="166">
        <f>'Member Info'!E42</f>
        <v>0</v>
      </c>
      <c r="D46" s="166" t="str">
        <f>'Member Info'!G42</f>
        <v/>
      </c>
      <c r="E46" s="167">
        <f>'Member Info'!B42</f>
        <v>0</v>
      </c>
      <c r="F46" s="244"/>
      <c r="G46" s="168" t="str">
        <f>IF(E46=0,"",
IF('Member Info'!$AM$19&lt;=$R$1,
SUMPRODUCT('Member Info'!L42+IF('Member Info'!H42&gt;'Member Info'!$AJ$12,'Member Info'!$AK$13,IF('Member Info'!H42&gt;'Member Info'!$AJ$11,'Member Info'!$AK$12,IF('Member Info'!H42&gt;'Member Info'!$AJ$10,'Member Info'!$AK$11,IF('Member Info'!H42&gt;'Member Info'!$AJ$9,'Member Info'!$AK$10,IF('Member Info'!H42&gt;'Member Info'!$AJ$8,'Member Info'!$AK$9,'Member Info'!$AK$8)))))),
SUMPRODUCT('Member Info'!L42+IF('Member Info'!H42&gt;'Member Info'!$AG$17,'Member Info'!$AH$18,IF('Member Info'!H42&gt;'Member Info'!$AG$16,'Member Info'!$AH$17,IF('Member Info'!H42&gt;'Member Info'!$AG$15,'Member Info'!$AH$16,IF('Member Info'!H42&gt;'Member Info'!$AG$14,'Member Info'!$AH$15,IF('Member Info'!H42&gt;'Member Info'!$AG$13,'Member Info'!$AH$14,IF('Member Info'!H42&gt;'Member Info'!$AG$12,'Member Info'!$AH$13,IF('Member Info'!H42&gt;'Member Info'!$AG$11,'Member Info'!$AH$12,IF('Member Info'!H42&gt;'Member Info'!$AG$10,'Member Info'!$AH$11,IF('Member Info'!H42&gt;'Member Info'!$AG$9,'Member Info'!$AH$10,IF('Member Info'!H42&gt;'Member Info'!$AG$8,'Member Info'!$AH$9,'Member Info'!$AH$8)))))))))))))</f>
        <v/>
      </c>
      <c r="H46" s="26"/>
      <c r="I46" s="26"/>
      <c r="J46" s="107" t="str">
        <f>IF(E46=0,"",IF('Member Info'!F42&gt;$S$1,CONCATENATE("Joined with practice on ", TEXT('Member Info'!F42, "DD/MM/YYYY")),IF('Member Info'!N42&lt;&gt;"",IF('Member Info'!N42&lt;$R$1,CONCATENATE("Left Scheme on ", TEXT('Member Info'!N42, "DD/MM/YYYY")),IF(ISERROR(G46),"Error Detected, No rate entered",IF(E46=0,"",IF(F46="","Error Detected, No Pensionable pay",IF(ISERROR(AB46)," Unknown Values entered.",IF(T46+U46&lt;1,"Acceptable",IF(R46+S46=200, "No Contributions Entered", IF(K46="","Error Detected, Choose reason&gt;",IF(X46="1",IF(T46=1,"Please Enter Deemed Pensionable Pay","Add Any Relevant Details Above"),"Please Give Details Above"))))))))),IF(ISERROR(G46),"Error Detected, No rate entered",IF(E46=0,"",IF(F46="","Error Detected, No Pensionable pay",IF(ISERROR(AB46)," Unknown Values entered.",IF(T46+U46&lt;1,"Acceptable",IF(R46+S46=200, "No Contributions Entered", IF(K46="","Error Detected, Choose reason&gt;",IF(X46="1",IF(T46=1,"Please Enter Deemed Pensionable Pay","Add relevant Details Above"),"Please give details Above")))))))))))</f>
        <v/>
      </c>
      <c r="K46" s="263"/>
      <c r="L46" s="93"/>
      <c r="M46" s="93" t="str">
        <f>IF(E46=0,"",IF(ISERROR((F46+H46+I46)),0,IF((F46+H46+I46)&lt;1,0,1)))</f>
        <v/>
      </c>
      <c r="N46" s="96">
        <f t="shared" si="5"/>
        <v>0</v>
      </c>
      <c r="O46" s="96">
        <f t="shared" si="0"/>
        <v>0</v>
      </c>
      <c r="P46" s="220">
        <f>(ROUND((F46/100*'Member Info'!$W$2), 2))</f>
        <v>0</v>
      </c>
      <c r="Q46" s="220" t="e">
        <f>ROUND((F46/100*G46),2)</f>
        <v>#VALUE!</v>
      </c>
      <c r="R46" s="220" t="str">
        <f t="shared" si="7"/>
        <v/>
      </c>
      <c r="S46" s="229" t="str">
        <f t="shared" si="8"/>
        <v/>
      </c>
      <c r="T46" s="230" t="str">
        <f t="shared" si="9"/>
        <v/>
      </c>
      <c r="U46" s="230" t="str">
        <f t="shared" si="10"/>
        <v/>
      </c>
      <c r="V46" s="224">
        <f>IF(E46=0,0,IF(F46="",1,0))</f>
        <v>0</v>
      </c>
      <c r="W46" s="112">
        <f t="shared" si="12"/>
        <v>0</v>
      </c>
      <c r="X46" s="237" t="str">
        <f t="shared" si="1"/>
        <v/>
      </c>
      <c r="Y46" s="242" t="b">
        <f t="shared" si="2"/>
        <v>0</v>
      </c>
      <c r="Z46" s="237">
        <f t="shared" si="13"/>
        <v>0</v>
      </c>
      <c r="AA46" s="237">
        <f>IF('Member Info'!N42="",1,"")</f>
        <v>1</v>
      </c>
      <c r="AB46" s="245" t="e">
        <f t="shared" si="14"/>
        <v>#VALUE!</v>
      </c>
      <c r="AC46" s="132" t="str">
        <f t="shared" si="3"/>
        <v/>
      </c>
      <c r="AD46" s="126">
        <f t="shared" si="15"/>
        <v>1</v>
      </c>
      <c r="AE46" s="126" t="str">
        <f>IF('Member Info'!N42&lt;&gt;"",IF('Member Info'!N42&lt;=$R$1,1,0),"")</f>
        <v/>
      </c>
      <c r="AG46" s="126" t="b">
        <f t="shared" si="16"/>
        <v>0</v>
      </c>
      <c r="AH46" s="126">
        <f t="shared" si="17"/>
        <v>0</v>
      </c>
      <c r="AJ46" s="126">
        <f t="shared" si="18"/>
        <v>0</v>
      </c>
      <c r="AK46" s="126">
        <f>IF('Member Info'!F42&gt;$R$1,1,0)</f>
        <v>0</v>
      </c>
      <c r="AL46" s="126" t="b">
        <f>IF(ISERROR(R46),ERROR.TYPE(#REF!)=ERROR.TYPE(R46),FALSE)</f>
        <v>0</v>
      </c>
      <c r="AM46" s="126" t="b">
        <f>IF(ISERROR(S46),ERROR.TYPE(#REF!)=ERROR.TYPE(S46),FALSE)</f>
        <v>0</v>
      </c>
      <c r="AN46" s="126">
        <f>IF(OR('Member Info'!F42&gt;=$S$1,'Member Info'!N42&gt;=$R$1),1,0)</f>
        <v>0</v>
      </c>
    </row>
    <row r="47" spans="1:40" x14ac:dyDescent="0.25">
      <c r="A47" s="4">
        <v>15</v>
      </c>
      <c r="B47" s="166">
        <f>'Member Info'!D43</f>
        <v>0</v>
      </c>
      <c r="C47" s="166">
        <f>'Member Info'!E43</f>
        <v>0</v>
      </c>
      <c r="D47" s="166" t="str">
        <f>'Member Info'!G43</f>
        <v/>
      </c>
      <c r="E47" s="167">
        <f>'Member Info'!B43</f>
        <v>0</v>
      </c>
      <c r="F47" s="244"/>
      <c r="G47" s="168" t="str">
        <f>IF(E47=0,"",
IF('Member Info'!$AM$19&lt;=$R$1,
SUMPRODUCT('Member Info'!L43+IF('Member Info'!H43&gt;'Member Info'!$AJ$12,'Member Info'!$AK$13,IF('Member Info'!H43&gt;'Member Info'!$AJ$11,'Member Info'!$AK$12,IF('Member Info'!H43&gt;'Member Info'!$AJ$10,'Member Info'!$AK$11,IF('Member Info'!H43&gt;'Member Info'!$AJ$9,'Member Info'!$AK$10,IF('Member Info'!H43&gt;'Member Info'!$AJ$8,'Member Info'!$AK$9,'Member Info'!$AK$8)))))),
SUMPRODUCT('Member Info'!L43+IF('Member Info'!H43&gt;'Member Info'!$AG$17,'Member Info'!$AH$18,IF('Member Info'!H43&gt;'Member Info'!$AG$16,'Member Info'!$AH$17,IF('Member Info'!H43&gt;'Member Info'!$AG$15,'Member Info'!$AH$16,IF('Member Info'!H43&gt;'Member Info'!$AG$14,'Member Info'!$AH$15,IF('Member Info'!H43&gt;'Member Info'!$AG$13,'Member Info'!$AH$14,IF('Member Info'!H43&gt;'Member Info'!$AG$12,'Member Info'!$AH$13,IF('Member Info'!H43&gt;'Member Info'!$AG$11,'Member Info'!$AH$12,IF('Member Info'!H43&gt;'Member Info'!$AG$10,'Member Info'!$AH$11,IF('Member Info'!H43&gt;'Member Info'!$AG$9,'Member Info'!$AH$10,IF('Member Info'!H43&gt;'Member Info'!$AG$8,'Member Info'!$AH$9,'Member Info'!$AH$8)))))))))))))</f>
        <v/>
      </c>
      <c r="H47" s="26"/>
      <c r="I47" s="26"/>
      <c r="J47" s="107" t="str">
        <f>IF(E47=0,"",IF('Member Info'!F43&gt;$S$1,CONCATENATE("Joined with practice on ", TEXT('Member Info'!F43, "DD/MM/YYYY")),IF('Member Info'!N43&lt;&gt;"",IF('Member Info'!N43&lt;$R$1,CONCATENATE("Left Scheme on ", TEXT('Member Info'!N43, "DD/MM/YYYY")),IF(ISERROR(G47),"Error Detected, No rate entered",IF(E47=0,"",IF(F47="","Error Detected, No Pensionable pay",IF(ISERROR(AB47)," Unknown Values entered.",IF(T47+U47&lt;1,"Acceptable",IF(R47+S47=200, "No Contributions Entered", IF(K47="","Error Detected, Choose reason&gt;",IF(X47="1",IF(T47=1,"Please Enter Deemed Pensionable Pay","Add Any Relevant Details Above"),"Please Give Details Above"))))))))),IF(ISERROR(G47),"Error Detected, No rate entered",IF(E47=0,"",IF(F47="","Error Detected, No Pensionable pay",IF(ISERROR(AB47)," Unknown Values entered.",IF(T47+U47&lt;1,"Acceptable",IF(R47+S47=200, "No Contributions Entered", IF(K47="","Error Detected, Choose reason&gt;",IF(X47="1",IF(T47=1,"Please Enter Deemed Pensionable Pay","Add relevant Details Above"),"Please give details Above")))))))))))</f>
        <v/>
      </c>
      <c r="K47" s="263"/>
      <c r="L47" s="93"/>
      <c r="M47" s="93" t="str">
        <f t="shared" si="4"/>
        <v/>
      </c>
      <c r="N47" s="96">
        <f t="shared" si="5"/>
        <v>0</v>
      </c>
      <c r="O47" s="96">
        <f t="shared" si="0"/>
        <v>0</v>
      </c>
      <c r="P47" s="220">
        <f>(ROUND((F47/100*'Member Info'!$W$2), 2))</f>
        <v>0</v>
      </c>
      <c r="Q47" s="220" t="e">
        <f t="shared" si="6"/>
        <v>#VALUE!</v>
      </c>
      <c r="R47" s="220" t="str">
        <f t="shared" si="7"/>
        <v/>
      </c>
      <c r="S47" s="229" t="str">
        <f t="shared" si="8"/>
        <v/>
      </c>
      <c r="T47" s="230" t="str">
        <f t="shared" si="9"/>
        <v/>
      </c>
      <c r="U47" s="230" t="str">
        <f t="shared" si="10"/>
        <v/>
      </c>
      <c r="V47" s="224">
        <f t="shared" si="11"/>
        <v>0</v>
      </c>
      <c r="W47" s="112">
        <f t="shared" si="12"/>
        <v>0</v>
      </c>
      <c r="X47" s="237" t="str">
        <f t="shared" si="1"/>
        <v/>
      </c>
      <c r="Y47" s="242" t="b">
        <f t="shared" si="2"/>
        <v>0</v>
      </c>
      <c r="Z47" s="237">
        <f t="shared" si="13"/>
        <v>0</v>
      </c>
      <c r="AA47" s="237">
        <f>IF('Member Info'!N43="",1,"")</f>
        <v>1</v>
      </c>
      <c r="AB47" s="245" t="e">
        <f t="shared" si="14"/>
        <v>#VALUE!</v>
      </c>
      <c r="AC47" s="132" t="str">
        <f t="shared" si="3"/>
        <v/>
      </c>
      <c r="AD47" s="126">
        <f t="shared" si="15"/>
        <v>1</v>
      </c>
      <c r="AE47" s="126" t="str">
        <f>IF('Member Info'!N43&lt;&gt;"",IF('Member Info'!N43&lt;=$R$1,1,0),"")</f>
        <v/>
      </c>
      <c r="AG47" s="126" t="b">
        <f t="shared" si="16"/>
        <v>0</v>
      </c>
      <c r="AH47" s="126">
        <f t="shared" si="17"/>
        <v>0</v>
      </c>
      <c r="AJ47" s="126">
        <f t="shared" si="18"/>
        <v>0</v>
      </c>
      <c r="AK47" s="126">
        <f>IF('Member Info'!F43&gt;$R$1,1,0)</f>
        <v>0</v>
      </c>
      <c r="AL47" s="126" t="b">
        <f>IF(ISERROR(R47),ERROR.TYPE(#REF!)=ERROR.TYPE(R47),FALSE)</f>
        <v>0</v>
      </c>
      <c r="AM47" s="126" t="b">
        <f>IF(ISERROR(S47),ERROR.TYPE(#REF!)=ERROR.TYPE(S47),FALSE)</f>
        <v>0</v>
      </c>
      <c r="AN47" s="126">
        <f>IF(OR('Member Info'!F43&gt;=$S$1,'Member Info'!N43&gt;=$R$1),1,0)</f>
        <v>0</v>
      </c>
    </row>
    <row r="48" spans="1:40" x14ac:dyDescent="0.25">
      <c r="A48" s="4">
        <v>16</v>
      </c>
      <c r="B48" s="166">
        <f>'Member Info'!D44</f>
        <v>0</v>
      </c>
      <c r="C48" s="166">
        <f>'Member Info'!E44</f>
        <v>0</v>
      </c>
      <c r="D48" s="166" t="str">
        <f>'Member Info'!G44</f>
        <v/>
      </c>
      <c r="E48" s="167">
        <f>'Member Info'!B44</f>
        <v>0</v>
      </c>
      <c r="F48" s="244"/>
      <c r="G48" s="168" t="str">
        <f>IF(E48=0,"",
IF('Member Info'!$AM$19&lt;=$R$1,
SUMPRODUCT('Member Info'!L44+IF('Member Info'!H44&gt;'Member Info'!$AJ$12,'Member Info'!$AK$13,IF('Member Info'!H44&gt;'Member Info'!$AJ$11,'Member Info'!$AK$12,IF('Member Info'!H44&gt;'Member Info'!$AJ$10,'Member Info'!$AK$11,IF('Member Info'!H44&gt;'Member Info'!$AJ$9,'Member Info'!$AK$10,IF('Member Info'!H44&gt;'Member Info'!$AJ$8,'Member Info'!$AK$9,'Member Info'!$AK$8)))))),
SUMPRODUCT('Member Info'!L44+IF('Member Info'!H44&gt;'Member Info'!$AG$17,'Member Info'!$AH$18,IF('Member Info'!H44&gt;'Member Info'!$AG$16,'Member Info'!$AH$17,IF('Member Info'!H44&gt;'Member Info'!$AG$15,'Member Info'!$AH$16,IF('Member Info'!H44&gt;'Member Info'!$AG$14,'Member Info'!$AH$15,IF('Member Info'!H44&gt;'Member Info'!$AG$13,'Member Info'!$AH$14,IF('Member Info'!H44&gt;'Member Info'!$AG$12,'Member Info'!$AH$13,IF('Member Info'!H44&gt;'Member Info'!$AG$11,'Member Info'!$AH$12,IF('Member Info'!H44&gt;'Member Info'!$AG$10,'Member Info'!$AH$11,IF('Member Info'!H44&gt;'Member Info'!$AG$9,'Member Info'!$AH$10,IF('Member Info'!H44&gt;'Member Info'!$AG$8,'Member Info'!$AH$9,'Member Info'!$AH$8)))))))))))))</f>
        <v/>
      </c>
      <c r="H48" s="26"/>
      <c r="I48" s="26"/>
      <c r="J48" s="107" t="str">
        <f>IF(E48=0,"",IF('Member Info'!F44&gt;$S$1,CONCATENATE("Joined with practice on ", TEXT('Member Info'!F44, "DD/MM/YYYY")),IF('Member Info'!N44&lt;&gt;"",IF('Member Info'!N44&lt;$R$1,CONCATENATE("Left Scheme on ", TEXT('Member Info'!N44, "DD/MM/YYYY")),IF(ISERROR(G48),"Error Detected, No rate entered",IF(E48=0,"",IF(F48="","Error Detected, No Pensionable pay",IF(ISERROR(AB48)," Unknown Values entered.",IF(T48+U48&lt;1,"Acceptable",IF(R48+S48=200, "No Contributions Entered", IF(K48="","Error Detected, Choose reason&gt;",IF(X48="1",IF(T48=1,"Please Enter Deemed Pensionable Pay","Add Any Relevant Details Above"),"Please Give Details Above"))))))))),IF(ISERROR(G48),"Error Detected, No rate entered",IF(E48=0,"",IF(F48="","Error Detected, No Pensionable pay",IF(ISERROR(AB48)," Unknown Values entered.",IF(T48+U48&lt;1,"Acceptable",IF(R48+S48=200, "No Contributions Entered", IF(K48="","Error Detected, Choose reason&gt;",IF(X48="1",IF(T48=1,"Please Enter Deemed Pensionable Pay","Add relevant Details Above"),"Please give details Above")))))))))))</f>
        <v/>
      </c>
      <c r="K48" s="263"/>
      <c r="L48" s="93"/>
      <c r="M48" s="93" t="str">
        <f t="shared" si="4"/>
        <v/>
      </c>
      <c r="N48" s="96">
        <f t="shared" si="5"/>
        <v>0</v>
      </c>
      <c r="O48" s="96">
        <f t="shared" si="0"/>
        <v>0</v>
      </c>
      <c r="P48" s="220">
        <f>(ROUND((F48/100*'Member Info'!$W$2), 2))</f>
        <v>0</v>
      </c>
      <c r="Q48" s="220" t="e">
        <f t="shared" si="6"/>
        <v>#VALUE!</v>
      </c>
      <c r="R48" s="220" t="str">
        <f t="shared" si="7"/>
        <v/>
      </c>
      <c r="S48" s="229" t="str">
        <f t="shared" si="8"/>
        <v/>
      </c>
      <c r="T48" s="230" t="str">
        <f t="shared" si="9"/>
        <v/>
      </c>
      <c r="U48" s="230" t="str">
        <f t="shared" si="10"/>
        <v/>
      </c>
      <c r="V48" s="224">
        <f t="shared" si="11"/>
        <v>0</v>
      </c>
      <c r="W48" s="112">
        <f t="shared" si="12"/>
        <v>0</v>
      </c>
      <c r="X48" s="237" t="str">
        <f t="shared" si="1"/>
        <v/>
      </c>
      <c r="Y48" s="242" t="b">
        <f t="shared" si="2"/>
        <v>0</v>
      </c>
      <c r="Z48" s="237">
        <f t="shared" si="13"/>
        <v>0</v>
      </c>
      <c r="AA48" s="237">
        <f>IF('Member Info'!N44="",1,"")</f>
        <v>1</v>
      </c>
      <c r="AB48" s="245" t="e">
        <f t="shared" si="14"/>
        <v>#VALUE!</v>
      </c>
      <c r="AC48" s="132" t="str">
        <f t="shared" si="3"/>
        <v/>
      </c>
      <c r="AD48" s="126">
        <f t="shared" si="15"/>
        <v>1</v>
      </c>
      <c r="AE48" s="126" t="str">
        <f>IF('Member Info'!N44&lt;&gt;"",IF('Member Info'!N44&lt;=$R$1,1,0),"")</f>
        <v/>
      </c>
      <c r="AG48" s="126" t="b">
        <f t="shared" si="16"/>
        <v>0</v>
      </c>
      <c r="AH48" s="126">
        <f t="shared" si="17"/>
        <v>0</v>
      </c>
      <c r="AJ48" s="126">
        <f t="shared" si="18"/>
        <v>0</v>
      </c>
      <c r="AK48" s="126">
        <f>IF('Member Info'!F44&gt;$R$1,1,0)</f>
        <v>0</v>
      </c>
      <c r="AL48" s="126" t="b">
        <f>IF(ISERROR(R48),ERROR.TYPE(#REF!)=ERROR.TYPE(R48),FALSE)</f>
        <v>0</v>
      </c>
      <c r="AM48" s="126" t="b">
        <f>IF(ISERROR(S48),ERROR.TYPE(#REF!)=ERROR.TYPE(S48),FALSE)</f>
        <v>0</v>
      </c>
      <c r="AN48" s="126">
        <f>IF(OR('Member Info'!F44&gt;=$S$1,'Member Info'!N44&gt;=$R$1),1,0)</f>
        <v>0</v>
      </c>
    </row>
    <row r="49" spans="1:40" x14ac:dyDescent="0.25">
      <c r="A49" s="4">
        <v>17</v>
      </c>
      <c r="B49" s="166">
        <f>'Member Info'!D45</f>
        <v>0</v>
      </c>
      <c r="C49" s="166">
        <f>'Member Info'!E45</f>
        <v>0</v>
      </c>
      <c r="D49" s="166" t="str">
        <f>'Member Info'!G45</f>
        <v/>
      </c>
      <c r="E49" s="167">
        <f>'Member Info'!B45</f>
        <v>0</v>
      </c>
      <c r="F49" s="244"/>
      <c r="G49" s="168" t="str">
        <f>IF(E49=0,"",
IF('Member Info'!$AM$19&lt;=$R$1,
SUMPRODUCT('Member Info'!L45+IF('Member Info'!H45&gt;'Member Info'!$AJ$12,'Member Info'!$AK$13,IF('Member Info'!H45&gt;'Member Info'!$AJ$11,'Member Info'!$AK$12,IF('Member Info'!H45&gt;'Member Info'!$AJ$10,'Member Info'!$AK$11,IF('Member Info'!H45&gt;'Member Info'!$AJ$9,'Member Info'!$AK$10,IF('Member Info'!H45&gt;'Member Info'!$AJ$8,'Member Info'!$AK$9,'Member Info'!$AK$8)))))),
SUMPRODUCT('Member Info'!L45+IF('Member Info'!H45&gt;'Member Info'!$AG$17,'Member Info'!$AH$18,IF('Member Info'!H45&gt;'Member Info'!$AG$16,'Member Info'!$AH$17,IF('Member Info'!H45&gt;'Member Info'!$AG$15,'Member Info'!$AH$16,IF('Member Info'!H45&gt;'Member Info'!$AG$14,'Member Info'!$AH$15,IF('Member Info'!H45&gt;'Member Info'!$AG$13,'Member Info'!$AH$14,IF('Member Info'!H45&gt;'Member Info'!$AG$12,'Member Info'!$AH$13,IF('Member Info'!H45&gt;'Member Info'!$AG$11,'Member Info'!$AH$12,IF('Member Info'!H45&gt;'Member Info'!$AG$10,'Member Info'!$AH$11,IF('Member Info'!H45&gt;'Member Info'!$AG$9,'Member Info'!$AH$10,IF('Member Info'!H45&gt;'Member Info'!$AG$8,'Member Info'!$AH$9,'Member Info'!$AH$8)))))))))))))</f>
        <v/>
      </c>
      <c r="H49" s="26"/>
      <c r="I49" s="26"/>
      <c r="J49" s="107" t="str">
        <f>IF(E49=0,"",IF('Member Info'!F45&gt;$S$1,CONCATENATE("Joined with practice on ", TEXT('Member Info'!F45, "DD/MM/YYYY")),IF('Member Info'!N45&lt;&gt;"",IF('Member Info'!N45&lt;$R$1,CONCATENATE("Left Scheme on ", TEXT('Member Info'!N45, "DD/MM/YYYY")),IF(ISERROR(G49),"Error Detected, No rate entered",IF(E49=0,"",IF(F49="","Error Detected, No Pensionable pay",IF(ISERROR(AB49)," Unknown Values entered.",IF(T49+U49&lt;1,"Acceptable",IF(R49+S49=200, "No Contributions Entered", IF(K49="","Error Detected, Choose reason&gt;",IF(X49="1",IF(T49=1,"Please Enter Deemed Pensionable Pay","Add Any Relevant Details Above"),"Please Give Details Above"))))))))),IF(ISERROR(G49),"Error Detected, No rate entered",IF(E49=0,"",IF(F49="","Error Detected, No Pensionable pay",IF(ISERROR(AB49)," Unknown Values entered.",IF(T49+U49&lt;1,"Acceptable",IF(R49+S49=200, "No Contributions Entered", IF(K49="","Error Detected, Choose reason&gt;",IF(X49="1",IF(T49=1,"Please Enter Deemed Pensionable Pay","Add relevant Details Above"),"Please give details Above")))))))))))</f>
        <v/>
      </c>
      <c r="K49" s="263"/>
      <c r="L49" s="93"/>
      <c r="M49" s="93" t="str">
        <f t="shared" si="4"/>
        <v/>
      </c>
      <c r="N49" s="96">
        <f t="shared" si="5"/>
        <v>0</v>
      </c>
      <c r="O49" s="96">
        <f t="shared" si="0"/>
        <v>0</v>
      </c>
      <c r="P49" s="220">
        <f>(ROUND((F49/100*'Member Info'!$W$2), 2))</f>
        <v>0</v>
      </c>
      <c r="Q49" s="220" t="e">
        <f t="shared" si="6"/>
        <v>#VALUE!</v>
      </c>
      <c r="R49" s="220" t="str">
        <f t="shared" si="7"/>
        <v/>
      </c>
      <c r="S49" s="229" t="str">
        <f t="shared" si="8"/>
        <v/>
      </c>
      <c r="T49" s="230" t="str">
        <f t="shared" si="9"/>
        <v/>
      </c>
      <c r="U49" s="230" t="str">
        <f t="shared" si="10"/>
        <v/>
      </c>
      <c r="V49" s="224">
        <f t="shared" si="11"/>
        <v>0</v>
      </c>
      <c r="W49" s="112">
        <f t="shared" si="12"/>
        <v>0</v>
      </c>
      <c r="X49" s="237" t="str">
        <f t="shared" si="1"/>
        <v/>
      </c>
      <c r="Y49" s="242" t="b">
        <f t="shared" si="2"/>
        <v>0</v>
      </c>
      <c r="Z49" s="237">
        <f t="shared" si="13"/>
        <v>0</v>
      </c>
      <c r="AA49" s="237">
        <f>IF('Member Info'!N45="",1,"")</f>
        <v>1</v>
      </c>
      <c r="AB49" s="245" t="e">
        <f t="shared" si="14"/>
        <v>#VALUE!</v>
      </c>
      <c r="AC49" s="132" t="str">
        <f t="shared" si="3"/>
        <v/>
      </c>
      <c r="AD49" s="126">
        <f t="shared" si="15"/>
        <v>1</v>
      </c>
      <c r="AE49" s="126" t="str">
        <f>IF('Member Info'!N45&lt;&gt;"",IF('Member Info'!N45&lt;=$R$1,1,0),"")</f>
        <v/>
      </c>
      <c r="AG49" s="126" t="b">
        <f t="shared" si="16"/>
        <v>0</v>
      </c>
      <c r="AH49" s="126">
        <f t="shared" si="17"/>
        <v>0</v>
      </c>
      <c r="AJ49" s="126">
        <f t="shared" si="18"/>
        <v>0</v>
      </c>
      <c r="AK49" s="126">
        <f>IF('Member Info'!F45&gt;$R$1,1,0)</f>
        <v>0</v>
      </c>
      <c r="AL49" s="126" t="b">
        <f>IF(ISERROR(R49),ERROR.TYPE(#REF!)=ERROR.TYPE(R49),FALSE)</f>
        <v>0</v>
      </c>
      <c r="AM49" s="126" t="b">
        <f>IF(ISERROR(S49),ERROR.TYPE(#REF!)=ERROR.TYPE(S49),FALSE)</f>
        <v>0</v>
      </c>
      <c r="AN49" s="126">
        <f>IF(OR('Member Info'!F45&gt;=$S$1,'Member Info'!N45&gt;=$R$1),1,0)</f>
        <v>0</v>
      </c>
    </row>
    <row r="50" spans="1:40" x14ac:dyDescent="0.25">
      <c r="A50" s="4">
        <v>18</v>
      </c>
      <c r="B50" s="166">
        <f>'Member Info'!D46</f>
        <v>0</v>
      </c>
      <c r="C50" s="166">
        <f>'Member Info'!E46</f>
        <v>0</v>
      </c>
      <c r="D50" s="166" t="str">
        <f>'Member Info'!G46</f>
        <v/>
      </c>
      <c r="E50" s="167">
        <f>'Member Info'!B46</f>
        <v>0</v>
      </c>
      <c r="F50" s="244"/>
      <c r="G50" s="168" t="str">
        <f>IF(E50=0,"",
IF('Member Info'!$AM$19&lt;=$R$1,
SUMPRODUCT('Member Info'!L46+IF('Member Info'!H46&gt;'Member Info'!$AJ$12,'Member Info'!$AK$13,IF('Member Info'!H46&gt;'Member Info'!$AJ$11,'Member Info'!$AK$12,IF('Member Info'!H46&gt;'Member Info'!$AJ$10,'Member Info'!$AK$11,IF('Member Info'!H46&gt;'Member Info'!$AJ$9,'Member Info'!$AK$10,IF('Member Info'!H46&gt;'Member Info'!$AJ$8,'Member Info'!$AK$9,'Member Info'!$AK$8)))))),
SUMPRODUCT('Member Info'!L46+IF('Member Info'!H46&gt;'Member Info'!$AG$17,'Member Info'!$AH$18,IF('Member Info'!H46&gt;'Member Info'!$AG$16,'Member Info'!$AH$17,IF('Member Info'!H46&gt;'Member Info'!$AG$15,'Member Info'!$AH$16,IF('Member Info'!H46&gt;'Member Info'!$AG$14,'Member Info'!$AH$15,IF('Member Info'!H46&gt;'Member Info'!$AG$13,'Member Info'!$AH$14,IF('Member Info'!H46&gt;'Member Info'!$AG$12,'Member Info'!$AH$13,IF('Member Info'!H46&gt;'Member Info'!$AG$11,'Member Info'!$AH$12,IF('Member Info'!H46&gt;'Member Info'!$AG$10,'Member Info'!$AH$11,IF('Member Info'!H46&gt;'Member Info'!$AG$9,'Member Info'!$AH$10,IF('Member Info'!H46&gt;'Member Info'!$AG$8,'Member Info'!$AH$9,'Member Info'!$AH$8)))))))))))))</f>
        <v/>
      </c>
      <c r="H50" s="26"/>
      <c r="I50" s="26"/>
      <c r="J50" s="107" t="str">
        <f>IF(E50=0,"",IF('Member Info'!F46&gt;$S$1,CONCATENATE("Joined with practice on ", TEXT('Member Info'!F46, "DD/MM/YYYY")),IF('Member Info'!N46&lt;&gt;"",IF('Member Info'!N46&lt;$R$1,CONCATENATE("Left Scheme on ", TEXT('Member Info'!N46, "DD/MM/YYYY")),IF(ISERROR(G50),"Error Detected, No rate entered",IF(E50=0,"",IF(F50="","Error Detected, No Pensionable pay",IF(ISERROR(AB50)," Unknown Values entered.",IF(T50+U50&lt;1,"Acceptable",IF(R50+S50=200, "No Contributions Entered", IF(K50="","Error Detected, Choose reason&gt;",IF(X50="1",IF(T50=1,"Please Enter Deemed Pensionable Pay","Add Any Relevant Details Above"),"Please Give Details Above"))))))))),IF(ISERROR(G50),"Error Detected, No rate entered",IF(E50=0,"",IF(F50="","Error Detected, No Pensionable pay",IF(ISERROR(AB50)," Unknown Values entered.",IF(T50+U50&lt;1,"Acceptable",IF(R50+S50=200, "No Contributions Entered", IF(K50="","Error Detected, Choose reason&gt;",IF(X50="1",IF(T50=1,"Please Enter Deemed Pensionable Pay","Add relevant Details Above"),"Please give details Above")))))))))))</f>
        <v/>
      </c>
      <c r="K50" s="263"/>
      <c r="L50" s="93"/>
      <c r="M50" s="93" t="str">
        <f t="shared" si="4"/>
        <v/>
      </c>
      <c r="N50" s="96">
        <f t="shared" si="5"/>
        <v>0</v>
      </c>
      <c r="O50" s="96">
        <f t="shared" si="0"/>
        <v>0</v>
      </c>
      <c r="P50" s="220">
        <f>(ROUND((F50/100*'Member Info'!$W$2), 2))</f>
        <v>0</v>
      </c>
      <c r="Q50" s="220" t="e">
        <f t="shared" si="6"/>
        <v>#VALUE!</v>
      </c>
      <c r="R50" s="220" t="str">
        <f t="shared" si="7"/>
        <v/>
      </c>
      <c r="S50" s="229" t="str">
        <f t="shared" si="8"/>
        <v/>
      </c>
      <c r="T50" s="230" t="str">
        <f t="shared" si="9"/>
        <v/>
      </c>
      <c r="U50" s="230" t="str">
        <f t="shared" si="10"/>
        <v/>
      </c>
      <c r="V50" s="224">
        <f t="shared" si="11"/>
        <v>0</v>
      </c>
      <c r="W50" s="112">
        <f t="shared" si="12"/>
        <v>0</v>
      </c>
      <c r="X50" s="237" t="str">
        <f t="shared" si="1"/>
        <v/>
      </c>
      <c r="Y50" s="242" t="b">
        <f t="shared" si="2"/>
        <v>0</v>
      </c>
      <c r="Z50" s="237">
        <f t="shared" si="13"/>
        <v>0</v>
      </c>
      <c r="AA50" s="237">
        <f>IF('Member Info'!N46="",1,"")</f>
        <v>1</v>
      </c>
      <c r="AB50" s="245" t="e">
        <f t="shared" si="14"/>
        <v>#VALUE!</v>
      </c>
      <c r="AC50" s="132" t="str">
        <f t="shared" si="3"/>
        <v/>
      </c>
      <c r="AD50" s="126">
        <f t="shared" si="15"/>
        <v>1</v>
      </c>
      <c r="AE50" s="126" t="str">
        <f>IF('Member Info'!N46&lt;&gt;"",IF('Member Info'!N46&lt;=$R$1,1,0),"")</f>
        <v/>
      </c>
      <c r="AG50" s="126" t="b">
        <f t="shared" si="16"/>
        <v>0</v>
      </c>
      <c r="AH50" s="126">
        <f t="shared" si="17"/>
        <v>0</v>
      </c>
      <c r="AJ50" s="126">
        <f t="shared" si="18"/>
        <v>0</v>
      </c>
      <c r="AK50" s="126">
        <f>IF('Member Info'!F46&gt;$R$1,1,0)</f>
        <v>0</v>
      </c>
      <c r="AL50" s="126" t="b">
        <f>IF(ISERROR(R50),ERROR.TYPE(#REF!)=ERROR.TYPE(R50),FALSE)</f>
        <v>0</v>
      </c>
      <c r="AM50" s="126" t="b">
        <f>IF(ISERROR(S50),ERROR.TYPE(#REF!)=ERROR.TYPE(S50),FALSE)</f>
        <v>0</v>
      </c>
      <c r="AN50" s="126">
        <f>IF(OR('Member Info'!F46&gt;=$S$1,'Member Info'!N46&gt;=$R$1),1,0)</f>
        <v>0</v>
      </c>
    </row>
    <row r="51" spans="1:40" x14ac:dyDescent="0.25">
      <c r="A51" s="4">
        <v>19</v>
      </c>
      <c r="B51" s="166">
        <f>'Member Info'!D47</f>
        <v>0</v>
      </c>
      <c r="C51" s="166">
        <f>'Member Info'!E47</f>
        <v>0</v>
      </c>
      <c r="D51" s="166" t="str">
        <f>'Member Info'!G47</f>
        <v/>
      </c>
      <c r="E51" s="167">
        <f>'Member Info'!B47</f>
        <v>0</v>
      </c>
      <c r="F51" s="244"/>
      <c r="G51" s="168" t="str">
        <f>IF(E51=0,"",
IF('Member Info'!$AM$19&lt;=$R$1,
SUMPRODUCT('Member Info'!L47+IF('Member Info'!H47&gt;'Member Info'!$AJ$12,'Member Info'!$AK$13,IF('Member Info'!H47&gt;'Member Info'!$AJ$11,'Member Info'!$AK$12,IF('Member Info'!H47&gt;'Member Info'!$AJ$10,'Member Info'!$AK$11,IF('Member Info'!H47&gt;'Member Info'!$AJ$9,'Member Info'!$AK$10,IF('Member Info'!H47&gt;'Member Info'!$AJ$8,'Member Info'!$AK$9,'Member Info'!$AK$8)))))),
SUMPRODUCT('Member Info'!L47+IF('Member Info'!H47&gt;'Member Info'!$AG$17,'Member Info'!$AH$18,IF('Member Info'!H47&gt;'Member Info'!$AG$16,'Member Info'!$AH$17,IF('Member Info'!H47&gt;'Member Info'!$AG$15,'Member Info'!$AH$16,IF('Member Info'!H47&gt;'Member Info'!$AG$14,'Member Info'!$AH$15,IF('Member Info'!H47&gt;'Member Info'!$AG$13,'Member Info'!$AH$14,IF('Member Info'!H47&gt;'Member Info'!$AG$12,'Member Info'!$AH$13,IF('Member Info'!H47&gt;'Member Info'!$AG$11,'Member Info'!$AH$12,IF('Member Info'!H47&gt;'Member Info'!$AG$10,'Member Info'!$AH$11,IF('Member Info'!H47&gt;'Member Info'!$AG$9,'Member Info'!$AH$10,IF('Member Info'!H47&gt;'Member Info'!$AG$8,'Member Info'!$AH$9,'Member Info'!$AH$8)))))))))))))</f>
        <v/>
      </c>
      <c r="H51" s="26"/>
      <c r="I51" s="26"/>
      <c r="J51" s="107" t="str">
        <f>IF(E51=0,"",IF('Member Info'!F47&gt;$S$1,CONCATENATE("Joined with practice on ", TEXT('Member Info'!F47, "DD/MM/YYYY")),IF('Member Info'!N47&lt;&gt;"",IF('Member Info'!N47&lt;$R$1,CONCATENATE("Left Scheme on ", TEXT('Member Info'!N47, "DD/MM/YYYY")),IF(ISERROR(G51),"Error Detected, No rate entered",IF(E51=0,"",IF(F51="","Error Detected, No Pensionable pay",IF(ISERROR(AB51)," Unknown Values entered.",IF(T51+U51&lt;1,"Acceptable",IF(R51+S51=200, "No Contributions Entered", IF(K51="","Error Detected, Choose reason&gt;",IF(X51="1",IF(T51=1,"Please Enter Deemed Pensionable Pay","Add Any Relevant Details Above"),"Please Give Details Above"))))))))),IF(ISERROR(G51),"Error Detected, No rate entered",IF(E51=0,"",IF(F51="","Error Detected, No Pensionable pay",IF(ISERROR(AB51)," Unknown Values entered.",IF(T51+U51&lt;1,"Acceptable",IF(R51+S51=200, "No Contributions Entered", IF(K51="","Error Detected, Choose reason&gt;",IF(X51="1",IF(T51=1,"Please Enter Deemed Pensionable Pay","Add relevant Details Above"),"Please give details Above")))))))))))</f>
        <v/>
      </c>
      <c r="K51" s="263"/>
      <c r="L51" s="93"/>
      <c r="M51" s="93" t="str">
        <f t="shared" si="4"/>
        <v/>
      </c>
      <c r="N51" s="96">
        <f t="shared" si="5"/>
        <v>0</v>
      </c>
      <c r="O51" s="96">
        <f t="shared" si="0"/>
        <v>0</v>
      </c>
      <c r="P51" s="220">
        <f>(ROUND((F51/100*'Member Info'!$W$2), 2))</f>
        <v>0</v>
      </c>
      <c r="Q51" s="220" t="e">
        <f t="shared" si="6"/>
        <v>#VALUE!</v>
      </c>
      <c r="R51" s="220" t="str">
        <f t="shared" si="7"/>
        <v/>
      </c>
      <c r="S51" s="229" t="str">
        <f t="shared" si="8"/>
        <v/>
      </c>
      <c r="T51" s="230" t="str">
        <f t="shared" si="9"/>
        <v/>
      </c>
      <c r="U51" s="230" t="str">
        <f t="shared" si="10"/>
        <v/>
      </c>
      <c r="V51" s="224">
        <f t="shared" si="11"/>
        <v>0</v>
      </c>
      <c r="W51" s="112">
        <f t="shared" si="12"/>
        <v>0</v>
      </c>
      <c r="X51" s="237" t="str">
        <f t="shared" si="1"/>
        <v/>
      </c>
      <c r="Y51" s="242" t="b">
        <f t="shared" si="2"/>
        <v>0</v>
      </c>
      <c r="Z51" s="237">
        <f t="shared" si="13"/>
        <v>0</v>
      </c>
      <c r="AA51" s="237">
        <f>IF('Member Info'!N47="",1,"")</f>
        <v>1</v>
      </c>
      <c r="AB51" s="245" t="e">
        <f t="shared" si="14"/>
        <v>#VALUE!</v>
      </c>
      <c r="AC51" s="132" t="str">
        <f t="shared" si="3"/>
        <v/>
      </c>
      <c r="AD51" s="126">
        <f t="shared" si="15"/>
        <v>1</v>
      </c>
      <c r="AE51" s="126" t="str">
        <f>IF('Member Info'!N47&lt;&gt;"",IF('Member Info'!N47&lt;=$R$1,1,0),"")</f>
        <v/>
      </c>
      <c r="AG51" s="126" t="b">
        <f t="shared" si="16"/>
        <v>0</v>
      </c>
      <c r="AH51" s="126">
        <f t="shared" si="17"/>
        <v>0</v>
      </c>
      <c r="AJ51" s="126">
        <f t="shared" si="18"/>
        <v>0</v>
      </c>
      <c r="AK51" s="126">
        <f>IF('Member Info'!F47&gt;$R$1,1,0)</f>
        <v>0</v>
      </c>
      <c r="AL51" s="126" t="b">
        <f>IF(ISERROR(R51),ERROR.TYPE(#REF!)=ERROR.TYPE(R51),FALSE)</f>
        <v>0</v>
      </c>
      <c r="AM51" s="126" t="b">
        <f>IF(ISERROR(S51),ERROR.TYPE(#REF!)=ERROR.TYPE(S51),FALSE)</f>
        <v>0</v>
      </c>
      <c r="AN51" s="126">
        <f>IF(OR('Member Info'!F47&gt;=$S$1,'Member Info'!N47&gt;=$R$1),1,0)</f>
        <v>0</v>
      </c>
    </row>
    <row r="52" spans="1:40" x14ac:dyDescent="0.25">
      <c r="A52" s="4">
        <v>20</v>
      </c>
      <c r="B52" s="166">
        <f>'Member Info'!D48</f>
        <v>0</v>
      </c>
      <c r="C52" s="166">
        <f>'Member Info'!E48</f>
        <v>0</v>
      </c>
      <c r="D52" s="166" t="str">
        <f>'Member Info'!G48</f>
        <v/>
      </c>
      <c r="E52" s="167">
        <f>'Member Info'!B48</f>
        <v>0</v>
      </c>
      <c r="F52" s="244"/>
      <c r="G52" s="168" t="str">
        <f>IF(E52=0,"",
IF('Member Info'!$AM$19&lt;=$R$1,
SUMPRODUCT('Member Info'!L48+IF('Member Info'!H48&gt;'Member Info'!$AJ$12,'Member Info'!$AK$13,IF('Member Info'!H48&gt;'Member Info'!$AJ$11,'Member Info'!$AK$12,IF('Member Info'!H48&gt;'Member Info'!$AJ$10,'Member Info'!$AK$11,IF('Member Info'!H48&gt;'Member Info'!$AJ$9,'Member Info'!$AK$10,IF('Member Info'!H48&gt;'Member Info'!$AJ$8,'Member Info'!$AK$9,'Member Info'!$AK$8)))))),
SUMPRODUCT('Member Info'!L48+IF('Member Info'!H48&gt;'Member Info'!$AG$17,'Member Info'!$AH$18,IF('Member Info'!H48&gt;'Member Info'!$AG$16,'Member Info'!$AH$17,IF('Member Info'!H48&gt;'Member Info'!$AG$15,'Member Info'!$AH$16,IF('Member Info'!H48&gt;'Member Info'!$AG$14,'Member Info'!$AH$15,IF('Member Info'!H48&gt;'Member Info'!$AG$13,'Member Info'!$AH$14,IF('Member Info'!H48&gt;'Member Info'!$AG$12,'Member Info'!$AH$13,IF('Member Info'!H48&gt;'Member Info'!$AG$11,'Member Info'!$AH$12,IF('Member Info'!H48&gt;'Member Info'!$AG$10,'Member Info'!$AH$11,IF('Member Info'!H48&gt;'Member Info'!$AG$9,'Member Info'!$AH$10,IF('Member Info'!H48&gt;'Member Info'!$AG$8,'Member Info'!$AH$9,'Member Info'!$AH$8)))))))))))))</f>
        <v/>
      </c>
      <c r="H52" s="26"/>
      <c r="I52" s="26"/>
      <c r="J52" s="107" t="str">
        <f>IF(E52=0,"",IF('Member Info'!F48&gt;$S$1,CONCATENATE("Joined with practice on ", TEXT('Member Info'!F48, "DD/MM/YYYY")),IF('Member Info'!N48&lt;&gt;"",IF('Member Info'!N48&lt;$R$1,CONCATENATE("Left Scheme on ", TEXT('Member Info'!N48, "DD/MM/YYYY")),IF(ISERROR(G52),"Error Detected, No rate entered",IF(E52=0,"",IF(F52="","Error Detected, No Pensionable pay",IF(ISERROR(AB52)," Unknown Values entered.",IF(T52+U52&lt;1,"Acceptable",IF(R52+S52=200, "No Contributions Entered", IF(K52="","Error Detected, Choose reason&gt;",IF(X52="1",IF(T52=1,"Please Enter Deemed Pensionable Pay","Add Any Relevant Details Above"),"Please Give Details Above"))))))))),IF(ISERROR(G52),"Error Detected, No rate entered",IF(E52=0,"",IF(F52="","Error Detected, No Pensionable pay",IF(ISERROR(AB52)," Unknown Values entered.",IF(T52+U52&lt;1,"Acceptable",IF(R52+S52=200, "No Contributions Entered", IF(K52="","Error Detected, Choose reason&gt;",IF(X52="1",IF(T52=1,"Please Enter Deemed Pensionable Pay","Add relevant Details Above"),"Please give details Above")))))))))))</f>
        <v/>
      </c>
      <c r="K52" s="263"/>
      <c r="L52" s="93"/>
      <c r="M52" s="93" t="str">
        <f t="shared" si="4"/>
        <v/>
      </c>
      <c r="N52" s="96">
        <f t="shared" si="5"/>
        <v>0</v>
      </c>
      <c r="O52" s="96">
        <f t="shared" si="0"/>
        <v>0</v>
      </c>
      <c r="P52" s="220">
        <f>(ROUND((F52/100*'Member Info'!$W$2), 2))</f>
        <v>0</v>
      </c>
      <c r="Q52" s="220" t="e">
        <f t="shared" si="6"/>
        <v>#VALUE!</v>
      </c>
      <c r="R52" s="220" t="str">
        <f t="shared" si="7"/>
        <v/>
      </c>
      <c r="S52" s="229" t="str">
        <f t="shared" si="8"/>
        <v/>
      </c>
      <c r="T52" s="230" t="str">
        <f t="shared" si="9"/>
        <v/>
      </c>
      <c r="U52" s="230" t="str">
        <f t="shared" si="10"/>
        <v/>
      </c>
      <c r="V52" s="224">
        <f t="shared" si="11"/>
        <v>0</v>
      </c>
      <c r="W52" s="112">
        <f t="shared" si="12"/>
        <v>0</v>
      </c>
      <c r="X52" s="237" t="str">
        <f t="shared" si="1"/>
        <v/>
      </c>
      <c r="Y52" s="242" t="b">
        <f t="shared" si="2"/>
        <v>0</v>
      </c>
      <c r="Z52" s="237">
        <f t="shared" si="13"/>
        <v>0</v>
      </c>
      <c r="AA52" s="237">
        <f>IF('Member Info'!N48="",1,"")</f>
        <v>1</v>
      </c>
      <c r="AB52" s="245" t="e">
        <f t="shared" si="14"/>
        <v>#VALUE!</v>
      </c>
      <c r="AC52" s="132" t="str">
        <f t="shared" si="3"/>
        <v/>
      </c>
      <c r="AD52" s="126">
        <f t="shared" si="15"/>
        <v>1</v>
      </c>
      <c r="AE52" s="126" t="str">
        <f>IF('Member Info'!N48&lt;&gt;"",IF('Member Info'!N48&lt;=$R$1,1,0),"")</f>
        <v/>
      </c>
      <c r="AG52" s="126" t="b">
        <f t="shared" si="16"/>
        <v>0</v>
      </c>
      <c r="AH52" s="126">
        <f t="shared" si="17"/>
        <v>0</v>
      </c>
      <c r="AJ52" s="126">
        <f t="shared" si="18"/>
        <v>0</v>
      </c>
      <c r="AK52" s="126">
        <f>IF('Member Info'!F48&gt;$R$1,1,0)</f>
        <v>0</v>
      </c>
      <c r="AL52" s="126" t="b">
        <f>IF(ISERROR(R52),ERROR.TYPE(#REF!)=ERROR.TYPE(R52),FALSE)</f>
        <v>0</v>
      </c>
      <c r="AM52" s="126" t="b">
        <f>IF(ISERROR(S52),ERROR.TYPE(#REF!)=ERROR.TYPE(S52),FALSE)</f>
        <v>0</v>
      </c>
      <c r="AN52" s="126">
        <f>IF(OR('Member Info'!F48&gt;=$S$1,'Member Info'!N48&gt;=$R$1),1,0)</f>
        <v>0</v>
      </c>
    </row>
    <row r="53" spans="1:40" x14ac:dyDescent="0.25">
      <c r="A53" s="4">
        <v>21</v>
      </c>
      <c r="B53" s="166">
        <f>'Member Info'!D49</f>
        <v>0</v>
      </c>
      <c r="C53" s="166">
        <f>'Member Info'!E49</f>
        <v>0</v>
      </c>
      <c r="D53" s="166" t="str">
        <f>'Member Info'!G49</f>
        <v/>
      </c>
      <c r="E53" s="167">
        <f>'Member Info'!B49</f>
        <v>0</v>
      </c>
      <c r="F53" s="244"/>
      <c r="G53" s="168" t="str">
        <f>IF(E53=0,"",
IF('Member Info'!$AM$19&lt;=$R$1,
SUMPRODUCT('Member Info'!L49+IF('Member Info'!H49&gt;'Member Info'!$AJ$12,'Member Info'!$AK$13,IF('Member Info'!H49&gt;'Member Info'!$AJ$11,'Member Info'!$AK$12,IF('Member Info'!H49&gt;'Member Info'!$AJ$10,'Member Info'!$AK$11,IF('Member Info'!H49&gt;'Member Info'!$AJ$9,'Member Info'!$AK$10,IF('Member Info'!H49&gt;'Member Info'!$AJ$8,'Member Info'!$AK$9,'Member Info'!$AK$8)))))),
SUMPRODUCT('Member Info'!L49+IF('Member Info'!H49&gt;'Member Info'!$AG$17,'Member Info'!$AH$18,IF('Member Info'!H49&gt;'Member Info'!$AG$16,'Member Info'!$AH$17,IF('Member Info'!H49&gt;'Member Info'!$AG$15,'Member Info'!$AH$16,IF('Member Info'!H49&gt;'Member Info'!$AG$14,'Member Info'!$AH$15,IF('Member Info'!H49&gt;'Member Info'!$AG$13,'Member Info'!$AH$14,IF('Member Info'!H49&gt;'Member Info'!$AG$12,'Member Info'!$AH$13,IF('Member Info'!H49&gt;'Member Info'!$AG$11,'Member Info'!$AH$12,IF('Member Info'!H49&gt;'Member Info'!$AG$10,'Member Info'!$AH$11,IF('Member Info'!H49&gt;'Member Info'!$AG$9,'Member Info'!$AH$10,IF('Member Info'!H49&gt;'Member Info'!$AG$8,'Member Info'!$AH$9,'Member Info'!$AH$8)))))))))))))</f>
        <v/>
      </c>
      <c r="H53" s="26"/>
      <c r="I53" s="26"/>
      <c r="J53" s="107" t="str">
        <f>IF(E53=0,"",IF('Member Info'!F49&gt;$S$1,CONCATENATE("Joined with practice on ", TEXT('Member Info'!F49, "DD/MM/YYYY")),IF('Member Info'!N49&lt;&gt;"",IF('Member Info'!N49&lt;$R$1,CONCATENATE("Left Scheme on ", TEXT('Member Info'!N49, "DD/MM/YYYY")),IF(ISERROR(G53),"Error Detected, No rate entered",IF(E53=0,"",IF(F53="","Error Detected, No Pensionable pay",IF(ISERROR(AB53)," Unknown Values entered.",IF(T53+U53&lt;1,"Acceptable",IF(R53+S53=200, "No Contributions Entered", IF(K53="","Error Detected, Choose reason&gt;",IF(X53="1",IF(T53=1,"Please Enter Deemed Pensionable Pay","Add Any Relevant Details Above"),"Please Give Details Above"))))))))),IF(ISERROR(G53),"Error Detected, No rate entered",IF(E53=0,"",IF(F53="","Error Detected, No Pensionable pay",IF(ISERROR(AB53)," Unknown Values entered.",IF(T53+U53&lt;1,"Acceptable",IF(R53+S53=200, "No Contributions Entered", IF(K53="","Error Detected, Choose reason&gt;",IF(X53="1",IF(T53=1,"Please Enter Deemed Pensionable Pay","Add relevant Details Above"),"Please give details Above")))))))))))</f>
        <v/>
      </c>
      <c r="K53" s="263"/>
      <c r="L53" s="93"/>
      <c r="M53" s="93" t="str">
        <f t="shared" si="4"/>
        <v/>
      </c>
      <c r="N53" s="96">
        <f t="shared" si="5"/>
        <v>0</v>
      </c>
      <c r="O53" s="96">
        <f t="shared" si="0"/>
        <v>0</v>
      </c>
      <c r="P53" s="220">
        <f>(ROUND((F53/100*'Member Info'!$W$2), 2))</f>
        <v>0</v>
      </c>
      <c r="Q53" s="220" t="e">
        <f t="shared" si="6"/>
        <v>#VALUE!</v>
      </c>
      <c r="R53" s="220" t="str">
        <f t="shared" si="7"/>
        <v/>
      </c>
      <c r="S53" s="229" t="str">
        <f t="shared" si="8"/>
        <v/>
      </c>
      <c r="T53" s="230" t="str">
        <f t="shared" si="9"/>
        <v/>
      </c>
      <c r="U53" s="230" t="str">
        <f t="shared" si="10"/>
        <v/>
      </c>
      <c r="V53" s="224">
        <f t="shared" si="11"/>
        <v>0</v>
      </c>
      <c r="W53" s="112">
        <f t="shared" si="12"/>
        <v>0</v>
      </c>
      <c r="X53" s="237" t="str">
        <f t="shared" si="1"/>
        <v/>
      </c>
      <c r="Y53" s="242" t="b">
        <f t="shared" si="2"/>
        <v>0</v>
      </c>
      <c r="Z53" s="237">
        <f t="shared" si="13"/>
        <v>0</v>
      </c>
      <c r="AA53" s="237">
        <f>IF('Member Info'!N49="",1,"")</f>
        <v>1</v>
      </c>
      <c r="AB53" s="245" t="e">
        <f t="shared" si="14"/>
        <v>#VALUE!</v>
      </c>
      <c r="AC53" s="132" t="str">
        <f t="shared" si="3"/>
        <v/>
      </c>
      <c r="AD53" s="126">
        <f t="shared" si="15"/>
        <v>1</v>
      </c>
      <c r="AE53" s="126" t="str">
        <f>IF('Member Info'!N49&lt;&gt;"",IF('Member Info'!N49&lt;=$R$1,1,0),"")</f>
        <v/>
      </c>
      <c r="AG53" s="126" t="b">
        <f t="shared" si="16"/>
        <v>0</v>
      </c>
      <c r="AH53" s="126">
        <f t="shared" si="17"/>
        <v>0</v>
      </c>
      <c r="AJ53" s="126">
        <f t="shared" si="18"/>
        <v>0</v>
      </c>
      <c r="AK53" s="126">
        <f>IF('Member Info'!F49&gt;$R$1,1,0)</f>
        <v>0</v>
      </c>
      <c r="AL53" s="126" t="b">
        <f>IF(ISERROR(R53),ERROR.TYPE(#REF!)=ERROR.TYPE(R53),FALSE)</f>
        <v>0</v>
      </c>
      <c r="AM53" s="126" t="b">
        <f>IF(ISERROR(S53),ERROR.TYPE(#REF!)=ERROR.TYPE(S53),FALSE)</f>
        <v>0</v>
      </c>
      <c r="AN53" s="126">
        <f>IF(OR('Member Info'!F49&gt;=$S$1,'Member Info'!N49&gt;=$R$1),1,0)</f>
        <v>0</v>
      </c>
    </row>
    <row r="54" spans="1:40" x14ac:dyDescent="0.25">
      <c r="A54" s="4">
        <v>22</v>
      </c>
      <c r="B54" s="166">
        <f>'Member Info'!D50</f>
        <v>0</v>
      </c>
      <c r="C54" s="166">
        <f>'Member Info'!E50</f>
        <v>0</v>
      </c>
      <c r="D54" s="166" t="str">
        <f>'Member Info'!G50</f>
        <v/>
      </c>
      <c r="E54" s="167">
        <f>'Member Info'!B50</f>
        <v>0</v>
      </c>
      <c r="F54" s="244"/>
      <c r="G54" s="168" t="str">
        <f>IF(E54=0,"",
IF('Member Info'!$AM$19&lt;=$R$1,
SUMPRODUCT('Member Info'!L50+IF('Member Info'!H50&gt;'Member Info'!$AJ$12,'Member Info'!$AK$13,IF('Member Info'!H50&gt;'Member Info'!$AJ$11,'Member Info'!$AK$12,IF('Member Info'!H50&gt;'Member Info'!$AJ$10,'Member Info'!$AK$11,IF('Member Info'!H50&gt;'Member Info'!$AJ$9,'Member Info'!$AK$10,IF('Member Info'!H50&gt;'Member Info'!$AJ$8,'Member Info'!$AK$9,'Member Info'!$AK$8)))))),
SUMPRODUCT('Member Info'!L50+IF('Member Info'!H50&gt;'Member Info'!$AG$17,'Member Info'!$AH$18,IF('Member Info'!H50&gt;'Member Info'!$AG$16,'Member Info'!$AH$17,IF('Member Info'!H50&gt;'Member Info'!$AG$15,'Member Info'!$AH$16,IF('Member Info'!H50&gt;'Member Info'!$AG$14,'Member Info'!$AH$15,IF('Member Info'!H50&gt;'Member Info'!$AG$13,'Member Info'!$AH$14,IF('Member Info'!H50&gt;'Member Info'!$AG$12,'Member Info'!$AH$13,IF('Member Info'!H50&gt;'Member Info'!$AG$11,'Member Info'!$AH$12,IF('Member Info'!H50&gt;'Member Info'!$AG$10,'Member Info'!$AH$11,IF('Member Info'!H50&gt;'Member Info'!$AG$9,'Member Info'!$AH$10,IF('Member Info'!H50&gt;'Member Info'!$AG$8,'Member Info'!$AH$9,'Member Info'!$AH$8)))))))))))))</f>
        <v/>
      </c>
      <c r="H54" s="26"/>
      <c r="I54" s="26"/>
      <c r="J54" s="107" t="str">
        <f>IF(E54=0,"",IF('Member Info'!F50&gt;$S$1,CONCATENATE("Joined with practice on ", TEXT('Member Info'!F50, "DD/MM/YYYY")),IF('Member Info'!N50&lt;&gt;"",IF('Member Info'!N50&lt;$R$1,CONCATENATE("Left Scheme on ", TEXT('Member Info'!N50, "DD/MM/YYYY")),IF(ISERROR(G54),"Error Detected, No rate entered",IF(E54=0,"",IF(F54="","Error Detected, No Pensionable pay",IF(ISERROR(AB54)," Unknown Values entered.",IF(T54+U54&lt;1,"Acceptable",IF(R54+S54=200, "No Contributions Entered", IF(K54="","Error Detected, Choose reason&gt;",IF(X54="1",IF(T54=1,"Please Enter Deemed Pensionable Pay","Add Any Relevant Details Above"),"Please Give Details Above"))))))))),IF(ISERROR(G54),"Error Detected, No rate entered",IF(E54=0,"",IF(F54="","Error Detected, No Pensionable pay",IF(ISERROR(AB54)," Unknown Values entered.",IF(T54+U54&lt;1,"Acceptable",IF(R54+S54=200, "No Contributions Entered", IF(K54="","Error Detected, Choose reason&gt;",IF(X54="1",IF(T54=1,"Please Enter Deemed Pensionable Pay","Add relevant Details Above"),"Please give details Above")))))))))))</f>
        <v/>
      </c>
      <c r="K54" s="263"/>
      <c r="L54" s="93"/>
      <c r="M54" s="93" t="str">
        <f t="shared" si="4"/>
        <v/>
      </c>
      <c r="N54" s="96">
        <f t="shared" si="5"/>
        <v>0</v>
      </c>
      <c r="O54" s="96">
        <f t="shared" si="0"/>
        <v>0</v>
      </c>
      <c r="P54" s="220">
        <f>(ROUND((F54/100*'Member Info'!$W$2), 2))</f>
        <v>0</v>
      </c>
      <c r="Q54" s="220" t="e">
        <f t="shared" si="6"/>
        <v>#VALUE!</v>
      </c>
      <c r="R54" s="220" t="str">
        <f t="shared" si="7"/>
        <v/>
      </c>
      <c r="S54" s="229" t="str">
        <f t="shared" si="8"/>
        <v/>
      </c>
      <c r="T54" s="230" t="str">
        <f t="shared" si="9"/>
        <v/>
      </c>
      <c r="U54" s="230" t="str">
        <f t="shared" si="10"/>
        <v/>
      </c>
      <c r="V54" s="224">
        <f t="shared" si="11"/>
        <v>0</v>
      </c>
      <c r="W54" s="112">
        <f t="shared" si="12"/>
        <v>0</v>
      </c>
      <c r="X54" s="237" t="str">
        <f t="shared" si="1"/>
        <v/>
      </c>
      <c r="Y54" s="242" t="b">
        <f t="shared" si="2"/>
        <v>0</v>
      </c>
      <c r="Z54" s="237">
        <f t="shared" si="13"/>
        <v>0</v>
      </c>
      <c r="AA54" s="237">
        <f>IF('Member Info'!N50="",1,"")</f>
        <v>1</v>
      </c>
      <c r="AB54" s="245" t="e">
        <f t="shared" si="14"/>
        <v>#VALUE!</v>
      </c>
      <c r="AC54" s="132" t="str">
        <f t="shared" si="3"/>
        <v/>
      </c>
      <c r="AD54" s="126">
        <f t="shared" si="15"/>
        <v>1</v>
      </c>
      <c r="AE54" s="126" t="str">
        <f>IF('Member Info'!N50&lt;&gt;"",IF('Member Info'!N50&lt;=$R$1,1,0),"")</f>
        <v/>
      </c>
      <c r="AG54" s="126" t="b">
        <f t="shared" si="16"/>
        <v>0</v>
      </c>
      <c r="AH54" s="126">
        <f t="shared" si="17"/>
        <v>0</v>
      </c>
      <c r="AJ54" s="126">
        <f t="shared" si="18"/>
        <v>0</v>
      </c>
      <c r="AK54" s="126">
        <f>IF('Member Info'!F50&gt;$R$1,1,0)</f>
        <v>0</v>
      </c>
      <c r="AL54" s="126" t="b">
        <f>IF(ISERROR(R54),ERROR.TYPE(#REF!)=ERROR.TYPE(R54),FALSE)</f>
        <v>0</v>
      </c>
      <c r="AM54" s="126" t="b">
        <f>IF(ISERROR(S54),ERROR.TYPE(#REF!)=ERROR.TYPE(S54),FALSE)</f>
        <v>0</v>
      </c>
      <c r="AN54" s="126">
        <f>IF(OR('Member Info'!F50&gt;=$S$1,'Member Info'!N50&gt;=$R$1),1,0)</f>
        <v>0</v>
      </c>
    </row>
    <row r="55" spans="1:40" x14ac:dyDescent="0.25">
      <c r="A55" s="4">
        <v>23</v>
      </c>
      <c r="B55" s="166">
        <f>'Member Info'!D51</f>
        <v>0</v>
      </c>
      <c r="C55" s="166">
        <f>'Member Info'!E51</f>
        <v>0</v>
      </c>
      <c r="D55" s="166" t="str">
        <f>'Member Info'!G51</f>
        <v/>
      </c>
      <c r="E55" s="167">
        <f>'Member Info'!B51</f>
        <v>0</v>
      </c>
      <c r="F55" s="244"/>
      <c r="G55" s="168" t="str">
        <f>IF(E55=0,"",
IF('Member Info'!$AM$19&lt;=$R$1,
SUMPRODUCT('Member Info'!L51+IF('Member Info'!H51&gt;'Member Info'!$AJ$12,'Member Info'!$AK$13,IF('Member Info'!H51&gt;'Member Info'!$AJ$11,'Member Info'!$AK$12,IF('Member Info'!H51&gt;'Member Info'!$AJ$10,'Member Info'!$AK$11,IF('Member Info'!H51&gt;'Member Info'!$AJ$9,'Member Info'!$AK$10,IF('Member Info'!H51&gt;'Member Info'!$AJ$8,'Member Info'!$AK$9,'Member Info'!$AK$8)))))),
SUMPRODUCT('Member Info'!L51+IF('Member Info'!H51&gt;'Member Info'!$AG$17,'Member Info'!$AH$18,IF('Member Info'!H51&gt;'Member Info'!$AG$16,'Member Info'!$AH$17,IF('Member Info'!H51&gt;'Member Info'!$AG$15,'Member Info'!$AH$16,IF('Member Info'!H51&gt;'Member Info'!$AG$14,'Member Info'!$AH$15,IF('Member Info'!H51&gt;'Member Info'!$AG$13,'Member Info'!$AH$14,IF('Member Info'!H51&gt;'Member Info'!$AG$12,'Member Info'!$AH$13,IF('Member Info'!H51&gt;'Member Info'!$AG$11,'Member Info'!$AH$12,IF('Member Info'!H51&gt;'Member Info'!$AG$10,'Member Info'!$AH$11,IF('Member Info'!H51&gt;'Member Info'!$AG$9,'Member Info'!$AH$10,IF('Member Info'!H51&gt;'Member Info'!$AG$8,'Member Info'!$AH$9,'Member Info'!$AH$8)))))))))))))</f>
        <v/>
      </c>
      <c r="H55" s="26"/>
      <c r="I55" s="26"/>
      <c r="J55" s="107" t="str">
        <f>IF(E55=0,"",IF('Member Info'!F51&gt;$S$1,CONCATENATE("Joined with practice on ", TEXT('Member Info'!F51, "DD/MM/YYYY")),IF('Member Info'!N51&lt;&gt;"",IF('Member Info'!N51&lt;$R$1,CONCATENATE("Left Scheme on ", TEXT('Member Info'!N51, "DD/MM/YYYY")),IF(ISERROR(G55),"Error Detected, No rate entered",IF(E55=0,"",IF(F55="","Error Detected, No Pensionable pay",IF(ISERROR(AB55)," Unknown Values entered.",IF(T55+U55&lt;1,"Acceptable",IF(R55+S55=200, "No Contributions Entered", IF(K55="","Error Detected, Choose reason&gt;",IF(X55="1",IF(T55=1,"Please Enter Deemed Pensionable Pay","Add Any Relevant Details Above"),"Please Give Details Above"))))))))),IF(ISERROR(G55),"Error Detected, No rate entered",IF(E55=0,"",IF(F55="","Error Detected, No Pensionable pay",IF(ISERROR(AB55)," Unknown Values entered.",IF(T55+U55&lt;1,"Acceptable",IF(R55+S55=200, "No Contributions Entered", IF(K55="","Error Detected, Choose reason&gt;",IF(X55="1",IF(T55=1,"Please Enter Deemed Pensionable Pay","Add relevant Details Above"),"Please give details Above")))))))))))</f>
        <v/>
      </c>
      <c r="K55" s="263"/>
      <c r="L55" s="93"/>
      <c r="M55" s="93" t="str">
        <f t="shared" si="4"/>
        <v/>
      </c>
      <c r="N55" s="96">
        <f t="shared" si="5"/>
        <v>0</v>
      </c>
      <c r="O55" s="96">
        <f t="shared" si="0"/>
        <v>0</v>
      </c>
      <c r="P55" s="220">
        <f>(ROUND((F55/100*'Member Info'!$W$2), 2))</f>
        <v>0</v>
      </c>
      <c r="Q55" s="220" t="e">
        <f t="shared" si="6"/>
        <v>#VALUE!</v>
      </c>
      <c r="R55" s="220" t="str">
        <f t="shared" si="7"/>
        <v/>
      </c>
      <c r="S55" s="229" t="str">
        <f t="shared" si="8"/>
        <v/>
      </c>
      <c r="T55" s="230" t="str">
        <f t="shared" si="9"/>
        <v/>
      </c>
      <c r="U55" s="230" t="str">
        <f t="shared" si="10"/>
        <v/>
      </c>
      <c r="V55" s="224">
        <f t="shared" si="11"/>
        <v>0</v>
      </c>
      <c r="W55" s="112">
        <f t="shared" si="12"/>
        <v>0</v>
      </c>
      <c r="X55" s="237" t="str">
        <f t="shared" si="1"/>
        <v/>
      </c>
      <c r="Y55" s="242" t="b">
        <f t="shared" si="2"/>
        <v>0</v>
      </c>
      <c r="Z55" s="237">
        <f t="shared" si="13"/>
        <v>0</v>
      </c>
      <c r="AA55" s="237">
        <f>IF('Member Info'!N51="",1,"")</f>
        <v>1</v>
      </c>
      <c r="AB55" s="245" t="e">
        <f t="shared" si="14"/>
        <v>#VALUE!</v>
      </c>
      <c r="AC55" s="132" t="str">
        <f t="shared" si="3"/>
        <v/>
      </c>
      <c r="AD55" s="126">
        <f t="shared" si="15"/>
        <v>1</v>
      </c>
      <c r="AE55" s="126" t="str">
        <f>IF('Member Info'!N51&lt;&gt;"",IF('Member Info'!N51&lt;=$R$1,1,0),"")</f>
        <v/>
      </c>
      <c r="AG55" s="126" t="b">
        <f t="shared" si="16"/>
        <v>0</v>
      </c>
      <c r="AH55" s="126">
        <f t="shared" si="17"/>
        <v>0</v>
      </c>
      <c r="AJ55" s="126">
        <f t="shared" si="18"/>
        <v>0</v>
      </c>
      <c r="AK55" s="126">
        <f>IF('Member Info'!F51&gt;$R$1,1,0)</f>
        <v>0</v>
      </c>
      <c r="AL55" s="126" t="b">
        <f>IF(ISERROR(R55),ERROR.TYPE(#REF!)=ERROR.TYPE(R55),FALSE)</f>
        <v>0</v>
      </c>
      <c r="AM55" s="126" t="b">
        <f>IF(ISERROR(S55),ERROR.TYPE(#REF!)=ERROR.TYPE(S55),FALSE)</f>
        <v>0</v>
      </c>
      <c r="AN55" s="126">
        <f>IF(OR('Member Info'!F51&gt;=$S$1,'Member Info'!N51&gt;=$R$1),1,0)</f>
        <v>0</v>
      </c>
    </row>
    <row r="56" spans="1:40" x14ac:dyDescent="0.25">
      <c r="A56" s="4">
        <v>24</v>
      </c>
      <c r="B56" s="166">
        <f>'Member Info'!D52</f>
        <v>0</v>
      </c>
      <c r="C56" s="166">
        <f>'Member Info'!E52</f>
        <v>0</v>
      </c>
      <c r="D56" s="166" t="str">
        <f>'Member Info'!G52</f>
        <v/>
      </c>
      <c r="E56" s="167">
        <f>'Member Info'!B52</f>
        <v>0</v>
      </c>
      <c r="F56" s="244"/>
      <c r="G56" s="168" t="str">
        <f>IF(E56=0,"",
IF('Member Info'!$AM$19&lt;=$R$1,
SUMPRODUCT('Member Info'!L52+IF('Member Info'!H52&gt;'Member Info'!$AJ$12,'Member Info'!$AK$13,IF('Member Info'!H52&gt;'Member Info'!$AJ$11,'Member Info'!$AK$12,IF('Member Info'!H52&gt;'Member Info'!$AJ$10,'Member Info'!$AK$11,IF('Member Info'!H52&gt;'Member Info'!$AJ$9,'Member Info'!$AK$10,IF('Member Info'!H52&gt;'Member Info'!$AJ$8,'Member Info'!$AK$9,'Member Info'!$AK$8)))))),
SUMPRODUCT('Member Info'!L52+IF('Member Info'!H52&gt;'Member Info'!$AG$17,'Member Info'!$AH$18,IF('Member Info'!H52&gt;'Member Info'!$AG$16,'Member Info'!$AH$17,IF('Member Info'!H52&gt;'Member Info'!$AG$15,'Member Info'!$AH$16,IF('Member Info'!H52&gt;'Member Info'!$AG$14,'Member Info'!$AH$15,IF('Member Info'!H52&gt;'Member Info'!$AG$13,'Member Info'!$AH$14,IF('Member Info'!H52&gt;'Member Info'!$AG$12,'Member Info'!$AH$13,IF('Member Info'!H52&gt;'Member Info'!$AG$11,'Member Info'!$AH$12,IF('Member Info'!H52&gt;'Member Info'!$AG$10,'Member Info'!$AH$11,IF('Member Info'!H52&gt;'Member Info'!$AG$9,'Member Info'!$AH$10,IF('Member Info'!H52&gt;'Member Info'!$AG$8,'Member Info'!$AH$9,'Member Info'!$AH$8)))))))))))))</f>
        <v/>
      </c>
      <c r="H56" s="26"/>
      <c r="I56" s="26"/>
      <c r="J56" s="107" t="str">
        <f>IF(E56=0,"",IF('Member Info'!F52&gt;$S$1,CONCATENATE("Joined with practice on ", TEXT('Member Info'!F52, "DD/MM/YYYY")),IF('Member Info'!N52&lt;&gt;"",IF('Member Info'!N52&lt;$R$1,CONCATENATE("Left Scheme on ", TEXT('Member Info'!N52, "DD/MM/YYYY")),IF(ISERROR(G56),"Error Detected, No rate entered",IF(E56=0,"",IF(F56="","Error Detected, No Pensionable pay",IF(ISERROR(AB56)," Unknown Values entered.",IF(T56+U56&lt;1,"Acceptable",IF(R56+S56=200, "No Contributions Entered", IF(K56="","Error Detected, Choose reason&gt;",IF(X56="1",IF(T56=1,"Please Enter Deemed Pensionable Pay","Add Any Relevant Details Above"),"Please Give Details Above"))))))))),IF(ISERROR(G56),"Error Detected, No rate entered",IF(E56=0,"",IF(F56="","Error Detected, No Pensionable pay",IF(ISERROR(AB56)," Unknown Values entered.",IF(T56+U56&lt;1,"Acceptable",IF(R56+S56=200, "No Contributions Entered", IF(K56="","Error Detected, Choose reason&gt;",IF(X56="1",IF(T56=1,"Please Enter Deemed Pensionable Pay","Add relevant Details Above"),"Please give details Above")))))))))))</f>
        <v/>
      </c>
      <c r="K56" s="263"/>
      <c r="L56" s="93"/>
      <c r="M56" s="93" t="str">
        <f t="shared" si="4"/>
        <v/>
      </c>
      <c r="N56" s="96">
        <f t="shared" si="5"/>
        <v>0</v>
      </c>
      <c r="O56" s="96">
        <f t="shared" si="0"/>
        <v>0</v>
      </c>
      <c r="P56" s="220">
        <f>(ROUND((F56/100*'Member Info'!$W$2), 2))</f>
        <v>0</v>
      </c>
      <c r="Q56" s="220" t="e">
        <f t="shared" si="6"/>
        <v>#VALUE!</v>
      </c>
      <c r="R56" s="220" t="str">
        <f t="shared" si="7"/>
        <v/>
      </c>
      <c r="S56" s="229" t="str">
        <f t="shared" si="8"/>
        <v/>
      </c>
      <c r="T56" s="230" t="str">
        <f t="shared" si="9"/>
        <v/>
      </c>
      <c r="U56" s="230" t="str">
        <f t="shared" si="10"/>
        <v/>
      </c>
      <c r="V56" s="224">
        <f t="shared" si="11"/>
        <v>0</v>
      </c>
      <c r="W56" s="112">
        <f t="shared" si="12"/>
        <v>0</v>
      </c>
      <c r="X56" s="237" t="str">
        <f t="shared" si="1"/>
        <v/>
      </c>
      <c r="Y56" s="242" t="b">
        <f t="shared" si="2"/>
        <v>0</v>
      </c>
      <c r="Z56" s="237">
        <f t="shared" si="13"/>
        <v>0</v>
      </c>
      <c r="AA56" s="237">
        <f>IF('Member Info'!N52="",1,"")</f>
        <v>1</v>
      </c>
      <c r="AB56" s="245" t="e">
        <f t="shared" si="14"/>
        <v>#VALUE!</v>
      </c>
      <c r="AC56" s="132" t="str">
        <f t="shared" si="3"/>
        <v/>
      </c>
      <c r="AD56" s="126">
        <f t="shared" si="15"/>
        <v>1</v>
      </c>
      <c r="AE56" s="126" t="str">
        <f>IF('Member Info'!N52&lt;&gt;"",IF('Member Info'!N52&lt;=$R$1,1,0),"")</f>
        <v/>
      </c>
      <c r="AG56" s="126" t="b">
        <f t="shared" si="16"/>
        <v>0</v>
      </c>
      <c r="AH56" s="126">
        <f t="shared" si="17"/>
        <v>0</v>
      </c>
      <c r="AJ56" s="126">
        <f t="shared" si="18"/>
        <v>0</v>
      </c>
      <c r="AK56" s="126">
        <f>IF('Member Info'!F52&gt;$R$1,1,0)</f>
        <v>0</v>
      </c>
      <c r="AL56" s="126" t="b">
        <f>IF(ISERROR(R56),ERROR.TYPE(#REF!)=ERROR.TYPE(R56),FALSE)</f>
        <v>0</v>
      </c>
      <c r="AM56" s="126" t="b">
        <f>IF(ISERROR(S56),ERROR.TYPE(#REF!)=ERROR.TYPE(S56),FALSE)</f>
        <v>0</v>
      </c>
      <c r="AN56" s="126">
        <f>IF(OR('Member Info'!F52&gt;=$S$1,'Member Info'!N52&gt;=$R$1),1,0)</f>
        <v>0</v>
      </c>
    </row>
    <row r="57" spans="1:40" x14ac:dyDescent="0.25">
      <c r="A57" s="4">
        <v>25</v>
      </c>
      <c r="B57" s="166">
        <f>'Member Info'!D53</f>
        <v>0</v>
      </c>
      <c r="C57" s="166">
        <f>'Member Info'!E53</f>
        <v>0</v>
      </c>
      <c r="D57" s="166" t="str">
        <f>'Member Info'!G53</f>
        <v/>
      </c>
      <c r="E57" s="167">
        <f>'Member Info'!B53</f>
        <v>0</v>
      </c>
      <c r="F57" s="244"/>
      <c r="G57" s="168" t="str">
        <f>IF(E57=0,"",
IF('Member Info'!$AM$19&lt;=$R$1,
SUMPRODUCT('Member Info'!L53+IF('Member Info'!H53&gt;'Member Info'!$AJ$12,'Member Info'!$AK$13,IF('Member Info'!H53&gt;'Member Info'!$AJ$11,'Member Info'!$AK$12,IF('Member Info'!H53&gt;'Member Info'!$AJ$10,'Member Info'!$AK$11,IF('Member Info'!H53&gt;'Member Info'!$AJ$9,'Member Info'!$AK$10,IF('Member Info'!H53&gt;'Member Info'!$AJ$8,'Member Info'!$AK$9,'Member Info'!$AK$8)))))),
SUMPRODUCT('Member Info'!L53+IF('Member Info'!H53&gt;'Member Info'!$AG$17,'Member Info'!$AH$18,IF('Member Info'!H53&gt;'Member Info'!$AG$16,'Member Info'!$AH$17,IF('Member Info'!H53&gt;'Member Info'!$AG$15,'Member Info'!$AH$16,IF('Member Info'!H53&gt;'Member Info'!$AG$14,'Member Info'!$AH$15,IF('Member Info'!H53&gt;'Member Info'!$AG$13,'Member Info'!$AH$14,IF('Member Info'!H53&gt;'Member Info'!$AG$12,'Member Info'!$AH$13,IF('Member Info'!H53&gt;'Member Info'!$AG$11,'Member Info'!$AH$12,IF('Member Info'!H53&gt;'Member Info'!$AG$10,'Member Info'!$AH$11,IF('Member Info'!H53&gt;'Member Info'!$AG$9,'Member Info'!$AH$10,IF('Member Info'!H53&gt;'Member Info'!$AG$8,'Member Info'!$AH$9,'Member Info'!$AH$8)))))))))))))</f>
        <v/>
      </c>
      <c r="H57" s="26"/>
      <c r="I57" s="26"/>
      <c r="J57" s="107" t="str">
        <f>IF(E57=0,"",IF('Member Info'!F53&gt;$S$1,CONCATENATE("Joined with practice on ", TEXT('Member Info'!F53, "DD/MM/YYYY")),IF('Member Info'!N53&lt;&gt;"",IF('Member Info'!N53&lt;$R$1,CONCATENATE("Left Scheme on ", TEXT('Member Info'!N53, "DD/MM/YYYY")),IF(ISERROR(G57),"Error Detected, No rate entered",IF(E57=0,"",IF(F57="","Error Detected, No Pensionable pay",IF(ISERROR(AB57)," Unknown Values entered.",IF(T57+U57&lt;1,"Acceptable",IF(R57+S57=200, "No Contributions Entered", IF(K57="","Error Detected, Choose reason&gt;",IF(X57="1",IF(T57=1,"Please Enter Deemed Pensionable Pay","Add Any Relevant Details Above"),"Please Give Details Above"))))))))),IF(ISERROR(G57),"Error Detected, No rate entered",IF(E57=0,"",IF(F57="","Error Detected, No Pensionable pay",IF(ISERROR(AB57)," Unknown Values entered.",IF(T57+U57&lt;1,"Acceptable",IF(R57+S57=200, "No Contributions Entered", IF(K57="","Error Detected, Choose reason&gt;",IF(X57="1",IF(T57=1,"Please Enter Deemed Pensionable Pay","Add relevant Details Above"),"Please give details Above")))))))))))</f>
        <v/>
      </c>
      <c r="K57" s="263"/>
      <c r="L57" s="93"/>
      <c r="M57" s="93" t="str">
        <f t="shared" si="4"/>
        <v/>
      </c>
      <c r="N57" s="96">
        <f t="shared" si="5"/>
        <v>0</v>
      </c>
      <c r="O57" s="96">
        <f t="shared" si="0"/>
        <v>0</v>
      </c>
      <c r="P57" s="220">
        <f>(ROUND((F57/100*'Member Info'!$W$2), 2))</f>
        <v>0</v>
      </c>
      <c r="Q57" s="220" t="e">
        <f t="shared" si="6"/>
        <v>#VALUE!</v>
      </c>
      <c r="R57" s="220" t="str">
        <f t="shared" si="7"/>
        <v/>
      </c>
      <c r="S57" s="229" t="str">
        <f t="shared" si="8"/>
        <v/>
      </c>
      <c r="T57" s="230" t="str">
        <f t="shared" si="9"/>
        <v/>
      </c>
      <c r="U57" s="230" t="str">
        <f t="shared" si="10"/>
        <v/>
      </c>
      <c r="V57" s="224">
        <f t="shared" si="11"/>
        <v>0</v>
      </c>
      <c r="W57" s="112">
        <f t="shared" si="12"/>
        <v>0</v>
      </c>
      <c r="X57" s="237" t="str">
        <f t="shared" si="1"/>
        <v/>
      </c>
      <c r="Y57" s="242" t="b">
        <f t="shared" si="2"/>
        <v>0</v>
      </c>
      <c r="Z57" s="237">
        <f t="shared" si="13"/>
        <v>0</v>
      </c>
      <c r="AA57" s="237">
        <f>IF('Member Info'!N53="",1,"")</f>
        <v>1</v>
      </c>
      <c r="AB57" s="245" t="e">
        <f t="shared" si="14"/>
        <v>#VALUE!</v>
      </c>
      <c r="AC57" s="132" t="str">
        <f t="shared" si="3"/>
        <v/>
      </c>
      <c r="AD57" s="126">
        <f t="shared" si="15"/>
        <v>1</v>
      </c>
      <c r="AE57" s="126" t="str">
        <f>IF('Member Info'!N53&lt;&gt;"",IF('Member Info'!N53&lt;=$R$1,1,0),"")</f>
        <v/>
      </c>
      <c r="AG57" s="126" t="b">
        <f t="shared" si="16"/>
        <v>0</v>
      </c>
      <c r="AH57" s="126">
        <f t="shared" si="17"/>
        <v>0</v>
      </c>
      <c r="AJ57" s="126">
        <f t="shared" si="18"/>
        <v>0</v>
      </c>
      <c r="AK57" s="126">
        <f>IF('Member Info'!F53&gt;$R$1,1,0)</f>
        <v>0</v>
      </c>
      <c r="AL57" s="126" t="b">
        <f>IF(ISERROR(R57),ERROR.TYPE(#REF!)=ERROR.TYPE(R57),FALSE)</f>
        <v>0</v>
      </c>
      <c r="AM57" s="126" t="b">
        <f>IF(ISERROR(S57),ERROR.TYPE(#REF!)=ERROR.TYPE(S57),FALSE)</f>
        <v>0</v>
      </c>
      <c r="AN57" s="126">
        <f>IF(OR('Member Info'!F53&gt;=$S$1,'Member Info'!N53&gt;=$R$1),1,0)</f>
        <v>0</v>
      </c>
    </row>
    <row r="58" spans="1:40" x14ac:dyDescent="0.25">
      <c r="A58" s="4">
        <v>26</v>
      </c>
      <c r="B58" s="166">
        <f>'Member Info'!D54</f>
        <v>0</v>
      </c>
      <c r="C58" s="166">
        <f>'Member Info'!E54</f>
        <v>0</v>
      </c>
      <c r="D58" s="166" t="str">
        <f>'Member Info'!G54</f>
        <v/>
      </c>
      <c r="E58" s="167">
        <f>'Member Info'!B54</f>
        <v>0</v>
      </c>
      <c r="F58" s="244"/>
      <c r="G58" s="168" t="str">
        <f>IF(E58=0,"",
IF('Member Info'!$AM$19&lt;=$R$1,
SUMPRODUCT('Member Info'!L54+IF('Member Info'!H54&gt;'Member Info'!$AJ$12,'Member Info'!$AK$13,IF('Member Info'!H54&gt;'Member Info'!$AJ$11,'Member Info'!$AK$12,IF('Member Info'!H54&gt;'Member Info'!$AJ$10,'Member Info'!$AK$11,IF('Member Info'!H54&gt;'Member Info'!$AJ$9,'Member Info'!$AK$10,IF('Member Info'!H54&gt;'Member Info'!$AJ$8,'Member Info'!$AK$9,'Member Info'!$AK$8)))))),
SUMPRODUCT('Member Info'!L54+IF('Member Info'!H54&gt;'Member Info'!$AG$17,'Member Info'!$AH$18,IF('Member Info'!H54&gt;'Member Info'!$AG$16,'Member Info'!$AH$17,IF('Member Info'!H54&gt;'Member Info'!$AG$15,'Member Info'!$AH$16,IF('Member Info'!H54&gt;'Member Info'!$AG$14,'Member Info'!$AH$15,IF('Member Info'!H54&gt;'Member Info'!$AG$13,'Member Info'!$AH$14,IF('Member Info'!H54&gt;'Member Info'!$AG$12,'Member Info'!$AH$13,IF('Member Info'!H54&gt;'Member Info'!$AG$11,'Member Info'!$AH$12,IF('Member Info'!H54&gt;'Member Info'!$AG$10,'Member Info'!$AH$11,IF('Member Info'!H54&gt;'Member Info'!$AG$9,'Member Info'!$AH$10,IF('Member Info'!H54&gt;'Member Info'!$AG$8,'Member Info'!$AH$9,'Member Info'!$AH$8)))))))))))))</f>
        <v/>
      </c>
      <c r="H58" s="26"/>
      <c r="I58" s="26"/>
      <c r="J58" s="107" t="str">
        <f>IF(E58=0,"",IF('Member Info'!F54&gt;$S$1,CONCATENATE("Joined with practice on ", TEXT('Member Info'!F54, "DD/MM/YYYY")),IF('Member Info'!N54&lt;&gt;"",IF('Member Info'!N54&lt;$R$1,CONCATENATE("Left Scheme on ", TEXT('Member Info'!N54, "DD/MM/YYYY")),IF(ISERROR(G58),"Error Detected, No rate entered",IF(E58=0,"",IF(F58="","Error Detected, No Pensionable pay",IF(ISERROR(AB58)," Unknown Values entered.",IF(T58+U58&lt;1,"Acceptable",IF(R58+S58=200, "No Contributions Entered", IF(K58="","Error Detected, Choose reason&gt;",IF(X58="1",IF(T58=1,"Please Enter Deemed Pensionable Pay","Add Any Relevant Details Above"),"Please Give Details Above"))))))))),IF(ISERROR(G58),"Error Detected, No rate entered",IF(E58=0,"",IF(F58="","Error Detected, No Pensionable pay",IF(ISERROR(AB58)," Unknown Values entered.",IF(T58+U58&lt;1,"Acceptable",IF(R58+S58=200, "No Contributions Entered", IF(K58="","Error Detected, Choose reason&gt;",IF(X58="1",IF(T58=1,"Please Enter Deemed Pensionable Pay","Add relevant Details Above"),"Please give details Above")))))))))))</f>
        <v/>
      </c>
      <c r="K58" s="263"/>
      <c r="L58" s="93"/>
      <c r="M58" s="93" t="str">
        <f t="shared" si="4"/>
        <v/>
      </c>
      <c r="N58" s="96">
        <f t="shared" si="5"/>
        <v>0</v>
      </c>
      <c r="O58" s="96">
        <f t="shared" si="0"/>
        <v>0</v>
      </c>
      <c r="P58" s="220">
        <f>(ROUND((F58/100*'Member Info'!$W$2), 2))</f>
        <v>0</v>
      </c>
      <c r="Q58" s="220" t="e">
        <f t="shared" si="6"/>
        <v>#VALUE!</v>
      </c>
      <c r="R58" s="220" t="str">
        <f t="shared" si="7"/>
        <v/>
      </c>
      <c r="S58" s="229" t="str">
        <f t="shared" si="8"/>
        <v/>
      </c>
      <c r="T58" s="230" t="str">
        <f t="shared" si="9"/>
        <v/>
      </c>
      <c r="U58" s="230" t="str">
        <f t="shared" si="10"/>
        <v/>
      </c>
      <c r="V58" s="224">
        <f t="shared" si="11"/>
        <v>0</v>
      </c>
      <c r="W58" s="112">
        <f t="shared" si="12"/>
        <v>0</v>
      </c>
      <c r="X58" s="237" t="str">
        <f t="shared" si="1"/>
        <v/>
      </c>
      <c r="Y58" s="242" t="b">
        <f t="shared" si="2"/>
        <v>0</v>
      </c>
      <c r="Z58" s="237">
        <f t="shared" si="13"/>
        <v>0</v>
      </c>
      <c r="AA58" s="237">
        <f>IF('Member Info'!N54="",1,"")</f>
        <v>1</v>
      </c>
      <c r="AB58" s="245" t="e">
        <f t="shared" si="14"/>
        <v>#VALUE!</v>
      </c>
      <c r="AC58" s="132" t="str">
        <f t="shared" si="3"/>
        <v/>
      </c>
      <c r="AD58" s="126">
        <f t="shared" si="15"/>
        <v>1</v>
      </c>
      <c r="AE58" s="126" t="str">
        <f>IF('Member Info'!N54&lt;&gt;"",IF('Member Info'!N54&lt;=$R$1,1,0),"")</f>
        <v/>
      </c>
      <c r="AG58" s="126" t="b">
        <f t="shared" si="16"/>
        <v>0</v>
      </c>
      <c r="AH58" s="126">
        <f t="shared" si="17"/>
        <v>0</v>
      </c>
      <c r="AJ58" s="126">
        <f t="shared" si="18"/>
        <v>0</v>
      </c>
      <c r="AK58" s="126">
        <f>IF('Member Info'!F54&gt;$R$1,1,0)</f>
        <v>0</v>
      </c>
      <c r="AL58" s="126" t="b">
        <f>IF(ISERROR(R58),ERROR.TYPE(#REF!)=ERROR.TYPE(R58),FALSE)</f>
        <v>0</v>
      </c>
      <c r="AM58" s="126" t="b">
        <f>IF(ISERROR(S58),ERROR.TYPE(#REF!)=ERROR.TYPE(S58),FALSE)</f>
        <v>0</v>
      </c>
      <c r="AN58" s="126">
        <f>IF(OR('Member Info'!F54&gt;=$S$1,'Member Info'!N54&gt;=$R$1),1,0)</f>
        <v>0</v>
      </c>
    </row>
    <row r="59" spans="1:40" x14ac:dyDescent="0.25">
      <c r="A59" s="4">
        <v>27</v>
      </c>
      <c r="B59" s="166">
        <f>'Member Info'!D55</f>
        <v>0</v>
      </c>
      <c r="C59" s="166">
        <f>'Member Info'!E55</f>
        <v>0</v>
      </c>
      <c r="D59" s="166" t="str">
        <f>'Member Info'!G55</f>
        <v/>
      </c>
      <c r="E59" s="167">
        <f>'Member Info'!B55</f>
        <v>0</v>
      </c>
      <c r="F59" s="244"/>
      <c r="G59" s="168" t="str">
        <f>IF(E59=0,"",
IF('Member Info'!$AM$19&lt;=$R$1,
SUMPRODUCT('Member Info'!L55+IF('Member Info'!H55&gt;'Member Info'!$AJ$12,'Member Info'!$AK$13,IF('Member Info'!H55&gt;'Member Info'!$AJ$11,'Member Info'!$AK$12,IF('Member Info'!H55&gt;'Member Info'!$AJ$10,'Member Info'!$AK$11,IF('Member Info'!H55&gt;'Member Info'!$AJ$9,'Member Info'!$AK$10,IF('Member Info'!H55&gt;'Member Info'!$AJ$8,'Member Info'!$AK$9,'Member Info'!$AK$8)))))),
SUMPRODUCT('Member Info'!L55+IF('Member Info'!H55&gt;'Member Info'!$AG$17,'Member Info'!$AH$18,IF('Member Info'!H55&gt;'Member Info'!$AG$16,'Member Info'!$AH$17,IF('Member Info'!H55&gt;'Member Info'!$AG$15,'Member Info'!$AH$16,IF('Member Info'!H55&gt;'Member Info'!$AG$14,'Member Info'!$AH$15,IF('Member Info'!H55&gt;'Member Info'!$AG$13,'Member Info'!$AH$14,IF('Member Info'!H55&gt;'Member Info'!$AG$12,'Member Info'!$AH$13,IF('Member Info'!H55&gt;'Member Info'!$AG$11,'Member Info'!$AH$12,IF('Member Info'!H55&gt;'Member Info'!$AG$10,'Member Info'!$AH$11,IF('Member Info'!H55&gt;'Member Info'!$AG$9,'Member Info'!$AH$10,IF('Member Info'!H55&gt;'Member Info'!$AG$8,'Member Info'!$AH$9,'Member Info'!$AH$8)))))))))))))</f>
        <v/>
      </c>
      <c r="H59" s="26"/>
      <c r="I59" s="26"/>
      <c r="J59" s="107" t="str">
        <f>IF(E59=0,"",IF('Member Info'!F55&gt;$S$1,CONCATENATE("Joined with practice on ", TEXT('Member Info'!F55, "DD/MM/YYYY")),IF('Member Info'!N55&lt;&gt;"",IF('Member Info'!N55&lt;$R$1,CONCATENATE("Left Scheme on ", TEXT('Member Info'!N55, "DD/MM/YYYY")),IF(ISERROR(G59),"Error Detected, No rate entered",IF(E59=0,"",IF(F59="","Error Detected, No Pensionable pay",IF(ISERROR(AB59)," Unknown Values entered.",IF(T59+U59&lt;1,"Acceptable",IF(R59+S59=200, "No Contributions Entered", IF(K59="","Error Detected, Choose reason&gt;",IF(X59="1",IF(T59=1,"Please Enter Deemed Pensionable Pay","Add Any Relevant Details Above"),"Please Give Details Above"))))))))),IF(ISERROR(G59),"Error Detected, No rate entered",IF(E59=0,"",IF(F59="","Error Detected, No Pensionable pay",IF(ISERROR(AB59)," Unknown Values entered.",IF(T59+U59&lt;1,"Acceptable",IF(R59+S59=200, "No Contributions Entered", IF(K59="","Error Detected, Choose reason&gt;",IF(X59="1",IF(T59=1,"Please Enter Deemed Pensionable Pay","Add relevant Details Above"),"Please give details Above")))))))))))</f>
        <v/>
      </c>
      <c r="K59" s="263"/>
      <c r="L59" s="93"/>
      <c r="M59" s="93" t="str">
        <f t="shared" si="4"/>
        <v/>
      </c>
      <c r="N59" s="96">
        <f t="shared" si="5"/>
        <v>0</v>
      </c>
      <c r="O59" s="96">
        <f t="shared" si="0"/>
        <v>0</v>
      </c>
      <c r="P59" s="220">
        <f>(ROUND((F59/100*'Member Info'!$W$2), 2))</f>
        <v>0</v>
      </c>
      <c r="Q59" s="220" t="e">
        <f t="shared" si="6"/>
        <v>#VALUE!</v>
      </c>
      <c r="R59" s="220" t="str">
        <f t="shared" si="7"/>
        <v/>
      </c>
      <c r="S59" s="229" t="str">
        <f t="shared" si="8"/>
        <v/>
      </c>
      <c r="T59" s="230" t="str">
        <f t="shared" si="9"/>
        <v/>
      </c>
      <c r="U59" s="230" t="str">
        <f t="shared" si="10"/>
        <v/>
      </c>
      <c r="V59" s="224">
        <f t="shared" si="11"/>
        <v>0</v>
      </c>
      <c r="W59" s="112">
        <f t="shared" si="12"/>
        <v>0</v>
      </c>
      <c r="X59" s="237" t="str">
        <f t="shared" si="1"/>
        <v/>
      </c>
      <c r="Y59" s="242" t="b">
        <f t="shared" si="2"/>
        <v>0</v>
      </c>
      <c r="Z59" s="237">
        <f t="shared" si="13"/>
        <v>0</v>
      </c>
      <c r="AA59" s="237">
        <f>IF('Member Info'!N55="",1,"")</f>
        <v>1</v>
      </c>
      <c r="AB59" s="245" t="e">
        <f t="shared" si="14"/>
        <v>#VALUE!</v>
      </c>
      <c r="AC59" s="132" t="str">
        <f t="shared" si="3"/>
        <v/>
      </c>
      <c r="AD59" s="126">
        <f t="shared" si="15"/>
        <v>1</v>
      </c>
      <c r="AE59" s="126" t="str">
        <f>IF('Member Info'!N55&lt;&gt;"",IF('Member Info'!N55&lt;=$R$1,1,0),"")</f>
        <v/>
      </c>
      <c r="AG59" s="126" t="b">
        <f t="shared" si="16"/>
        <v>0</v>
      </c>
      <c r="AH59" s="126">
        <f t="shared" si="17"/>
        <v>0</v>
      </c>
      <c r="AJ59" s="126">
        <f t="shared" si="18"/>
        <v>0</v>
      </c>
      <c r="AK59" s="126">
        <f>IF('Member Info'!F55&gt;$R$1,1,0)</f>
        <v>0</v>
      </c>
      <c r="AL59" s="126" t="b">
        <f>IF(ISERROR(R59),ERROR.TYPE(#REF!)=ERROR.TYPE(R59),FALSE)</f>
        <v>0</v>
      </c>
      <c r="AM59" s="126" t="b">
        <f>IF(ISERROR(S59),ERROR.TYPE(#REF!)=ERROR.TYPE(S59),FALSE)</f>
        <v>0</v>
      </c>
      <c r="AN59" s="126">
        <f>IF(OR('Member Info'!F55&gt;=$S$1,'Member Info'!N55&gt;=$R$1),1,0)</f>
        <v>0</v>
      </c>
    </row>
    <row r="60" spans="1:40" x14ac:dyDescent="0.25">
      <c r="A60" s="4">
        <v>28</v>
      </c>
      <c r="B60" s="166">
        <f>'Member Info'!D56</f>
        <v>0</v>
      </c>
      <c r="C60" s="166">
        <f>'Member Info'!E56</f>
        <v>0</v>
      </c>
      <c r="D60" s="166" t="str">
        <f>'Member Info'!G56</f>
        <v/>
      </c>
      <c r="E60" s="167">
        <f>'Member Info'!B56</f>
        <v>0</v>
      </c>
      <c r="F60" s="244"/>
      <c r="G60" s="168" t="str">
        <f>IF(E60=0,"",
IF('Member Info'!$AM$19&lt;=$R$1,
SUMPRODUCT('Member Info'!L56+IF('Member Info'!H56&gt;'Member Info'!$AJ$12,'Member Info'!$AK$13,IF('Member Info'!H56&gt;'Member Info'!$AJ$11,'Member Info'!$AK$12,IF('Member Info'!H56&gt;'Member Info'!$AJ$10,'Member Info'!$AK$11,IF('Member Info'!H56&gt;'Member Info'!$AJ$9,'Member Info'!$AK$10,IF('Member Info'!H56&gt;'Member Info'!$AJ$8,'Member Info'!$AK$9,'Member Info'!$AK$8)))))),
SUMPRODUCT('Member Info'!L56+IF('Member Info'!H56&gt;'Member Info'!$AG$17,'Member Info'!$AH$18,IF('Member Info'!H56&gt;'Member Info'!$AG$16,'Member Info'!$AH$17,IF('Member Info'!H56&gt;'Member Info'!$AG$15,'Member Info'!$AH$16,IF('Member Info'!H56&gt;'Member Info'!$AG$14,'Member Info'!$AH$15,IF('Member Info'!H56&gt;'Member Info'!$AG$13,'Member Info'!$AH$14,IF('Member Info'!H56&gt;'Member Info'!$AG$12,'Member Info'!$AH$13,IF('Member Info'!H56&gt;'Member Info'!$AG$11,'Member Info'!$AH$12,IF('Member Info'!H56&gt;'Member Info'!$AG$10,'Member Info'!$AH$11,IF('Member Info'!H56&gt;'Member Info'!$AG$9,'Member Info'!$AH$10,IF('Member Info'!H56&gt;'Member Info'!$AG$8,'Member Info'!$AH$9,'Member Info'!$AH$8)))))))))))))</f>
        <v/>
      </c>
      <c r="H60" s="26"/>
      <c r="I60" s="26"/>
      <c r="J60" s="107" t="str">
        <f>IF(E60=0,"",IF('Member Info'!F56&gt;$S$1,CONCATENATE("Joined with practice on ", TEXT('Member Info'!F56, "DD/MM/YYYY")),IF('Member Info'!N56&lt;&gt;"",IF('Member Info'!N56&lt;$R$1,CONCATENATE("Left Scheme on ", TEXT('Member Info'!N56, "DD/MM/YYYY")),IF(ISERROR(G60),"Error Detected, No rate entered",IF(E60=0,"",IF(F60="","Error Detected, No Pensionable pay",IF(ISERROR(AB60)," Unknown Values entered.",IF(T60+U60&lt;1,"Acceptable",IF(R60+S60=200, "No Contributions Entered", IF(K60="","Error Detected, Choose reason&gt;",IF(X60="1",IF(T60=1,"Please Enter Deemed Pensionable Pay","Add Any Relevant Details Above"),"Please Give Details Above"))))))))),IF(ISERROR(G60),"Error Detected, No rate entered",IF(E60=0,"",IF(F60="","Error Detected, No Pensionable pay",IF(ISERROR(AB60)," Unknown Values entered.",IF(T60+U60&lt;1,"Acceptable",IF(R60+S60=200, "No Contributions Entered", IF(K60="","Error Detected, Choose reason&gt;",IF(X60="1",IF(T60=1,"Please Enter Deemed Pensionable Pay","Add relevant Details Above"),"Please give details Above")))))))))))</f>
        <v/>
      </c>
      <c r="K60" s="263"/>
      <c r="L60" s="93"/>
      <c r="M60" s="93" t="str">
        <f t="shared" si="4"/>
        <v/>
      </c>
      <c r="N60" s="96">
        <f t="shared" si="5"/>
        <v>0</v>
      </c>
      <c r="O60" s="96">
        <f t="shared" si="0"/>
        <v>0</v>
      </c>
      <c r="P60" s="220">
        <f>(ROUND((F60/100*'Member Info'!$W$2), 2))</f>
        <v>0</v>
      </c>
      <c r="Q60" s="220" t="e">
        <f t="shared" si="6"/>
        <v>#VALUE!</v>
      </c>
      <c r="R60" s="220" t="str">
        <f t="shared" si="7"/>
        <v/>
      </c>
      <c r="S60" s="229" t="str">
        <f t="shared" si="8"/>
        <v/>
      </c>
      <c r="T60" s="230" t="str">
        <f t="shared" si="9"/>
        <v/>
      </c>
      <c r="U60" s="230" t="str">
        <f t="shared" si="10"/>
        <v/>
      </c>
      <c r="V60" s="224">
        <f t="shared" si="11"/>
        <v>0</v>
      </c>
      <c r="W60" s="112">
        <f t="shared" si="12"/>
        <v>0</v>
      </c>
      <c r="X60" s="237" t="str">
        <f t="shared" si="1"/>
        <v/>
      </c>
      <c r="Y60" s="242" t="b">
        <f t="shared" si="2"/>
        <v>0</v>
      </c>
      <c r="Z60" s="237">
        <f t="shared" si="13"/>
        <v>0</v>
      </c>
      <c r="AA60" s="237">
        <f>IF('Member Info'!N56="",1,"")</f>
        <v>1</v>
      </c>
      <c r="AB60" s="245" t="e">
        <f t="shared" si="14"/>
        <v>#VALUE!</v>
      </c>
      <c r="AC60" s="132" t="str">
        <f t="shared" si="3"/>
        <v/>
      </c>
      <c r="AD60" s="126">
        <f t="shared" si="15"/>
        <v>1</v>
      </c>
      <c r="AE60" s="126" t="str">
        <f>IF('Member Info'!N56&lt;&gt;"",IF('Member Info'!N56&lt;=$R$1,1,0),"")</f>
        <v/>
      </c>
      <c r="AG60" s="126" t="b">
        <f t="shared" si="16"/>
        <v>0</v>
      </c>
      <c r="AH60" s="126">
        <f t="shared" si="17"/>
        <v>0</v>
      </c>
      <c r="AJ60" s="126">
        <f t="shared" si="18"/>
        <v>0</v>
      </c>
      <c r="AK60" s="126">
        <f>IF('Member Info'!F56&gt;$R$1,1,0)</f>
        <v>0</v>
      </c>
      <c r="AL60" s="126" t="b">
        <f>IF(ISERROR(R60),ERROR.TYPE(#REF!)=ERROR.TYPE(R60),FALSE)</f>
        <v>0</v>
      </c>
      <c r="AM60" s="126" t="b">
        <f>IF(ISERROR(S60),ERROR.TYPE(#REF!)=ERROR.TYPE(S60),FALSE)</f>
        <v>0</v>
      </c>
      <c r="AN60" s="126">
        <f>IF(OR('Member Info'!F56&gt;=$S$1,'Member Info'!N56&gt;=$R$1),1,0)</f>
        <v>0</v>
      </c>
    </row>
    <row r="61" spans="1:40" x14ac:dyDescent="0.25">
      <c r="A61" s="4">
        <v>29</v>
      </c>
      <c r="B61" s="166">
        <f>'Member Info'!D57</f>
        <v>0</v>
      </c>
      <c r="C61" s="166">
        <f>'Member Info'!E57</f>
        <v>0</v>
      </c>
      <c r="D61" s="166" t="str">
        <f>'Member Info'!G57</f>
        <v/>
      </c>
      <c r="E61" s="167">
        <f>'Member Info'!B57</f>
        <v>0</v>
      </c>
      <c r="F61" s="244"/>
      <c r="G61" s="168" t="str">
        <f>IF(E61=0,"",
IF('Member Info'!$AM$19&lt;=$R$1,
SUMPRODUCT('Member Info'!L57+IF('Member Info'!H57&gt;'Member Info'!$AJ$12,'Member Info'!$AK$13,IF('Member Info'!H57&gt;'Member Info'!$AJ$11,'Member Info'!$AK$12,IF('Member Info'!H57&gt;'Member Info'!$AJ$10,'Member Info'!$AK$11,IF('Member Info'!H57&gt;'Member Info'!$AJ$9,'Member Info'!$AK$10,IF('Member Info'!H57&gt;'Member Info'!$AJ$8,'Member Info'!$AK$9,'Member Info'!$AK$8)))))),
SUMPRODUCT('Member Info'!L57+IF('Member Info'!H57&gt;'Member Info'!$AG$17,'Member Info'!$AH$18,IF('Member Info'!H57&gt;'Member Info'!$AG$16,'Member Info'!$AH$17,IF('Member Info'!H57&gt;'Member Info'!$AG$15,'Member Info'!$AH$16,IF('Member Info'!H57&gt;'Member Info'!$AG$14,'Member Info'!$AH$15,IF('Member Info'!H57&gt;'Member Info'!$AG$13,'Member Info'!$AH$14,IF('Member Info'!H57&gt;'Member Info'!$AG$12,'Member Info'!$AH$13,IF('Member Info'!H57&gt;'Member Info'!$AG$11,'Member Info'!$AH$12,IF('Member Info'!H57&gt;'Member Info'!$AG$10,'Member Info'!$AH$11,IF('Member Info'!H57&gt;'Member Info'!$AG$9,'Member Info'!$AH$10,IF('Member Info'!H57&gt;'Member Info'!$AG$8,'Member Info'!$AH$9,'Member Info'!$AH$8)))))))))))))</f>
        <v/>
      </c>
      <c r="H61" s="26"/>
      <c r="I61" s="26"/>
      <c r="J61" s="107" t="str">
        <f>IF(E61=0,"",IF('Member Info'!F57&gt;$S$1,CONCATENATE("Joined with practice on ", TEXT('Member Info'!F57, "DD/MM/YYYY")),IF('Member Info'!N57&lt;&gt;"",IF('Member Info'!N57&lt;$R$1,CONCATENATE("Left Scheme on ", TEXT('Member Info'!N57, "DD/MM/YYYY")),IF(ISERROR(G61),"Error Detected, No rate entered",IF(E61=0,"",IF(F61="","Error Detected, No Pensionable pay",IF(ISERROR(AB61)," Unknown Values entered.",IF(T61+U61&lt;1,"Acceptable",IF(R61+S61=200, "No Contributions Entered", IF(K61="","Error Detected, Choose reason&gt;",IF(X61="1",IF(T61=1,"Please Enter Deemed Pensionable Pay","Add Any Relevant Details Above"),"Please Give Details Above"))))))))),IF(ISERROR(G61),"Error Detected, No rate entered",IF(E61=0,"",IF(F61="","Error Detected, No Pensionable pay",IF(ISERROR(AB61)," Unknown Values entered.",IF(T61+U61&lt;1,"Acceptable",IF(R61+S61=200, "No Contributions Entered", IF(K61="","Error Detected, Choose reason&gt;",IF(X61="1",IF(T61=1,"Please Enter Deemed Pensionable Pay","Add relevant Details Above"),"Please give details Above")))))))))))</f>
        <v/>
      </c>
      <c r="K61" s="263"/>
      <c r="L61" s="93"/>
      <c r="M61" s="93" t="str">
        <f t="shared" si="4"/>
        <v/>
      </c>
      <c r="N61" s="96">
        <f t="shared" si="5"/>
        <v>0</v>
      </c>
      <c r="O61" s="96">
        <f t="shared" si="0"/>
        <v>0</v>
      </c>
      <c r="P61" s="220">
        <f>(ROUND((F61/100*'Member Info'!$W$2), 2))</f>
        <v>0</v>
      </c>
      <c r="Q61" s="220" t="e">
        <f t="shared" si="6"/>
        <v>#VALUE!</v>
      </c>
      <c r="R61" s="220" t="str">
        <f t="shared" si="7"/>
        <v/>
      </c>
      <c r="S61" s="229" t="str">
        <f t="shared" si="8"/>
        <v/>
      </c>
      <c r="T61" s="230" t="str">
        <f t="shared" si="9"/>
        <v/>
      </c>
      <c r="U61" s="230" t="str">
        <f t="shared" si="10"/>
        <v/>
      </c>
      <c r="V61" s="224">
        <f t="shared" si="11"/>
        <v>0</v>
      </c>
      <c r="W61" s="112">
        <f t="shared" si="12"/>
        <v>0</v>
      </c>
      <c r="X61" s="237" t="str">
        <f t="shared" si="1"/>
        <v/>
      </c>
      <c r="Y61" s="242" t="b">
        <f t="shared" si="2"/>
        <v>0</v>
      </c>
      <c r="Z61" s="237">
        <f t="shared" si="13"/>
        <v>0</v>
      </c>
      <c r="AA61" s="237">
        <f>IF('Member Info'!N57="",1,"")</f>
        <v>1</v>
      </c>
      <c r="AB61" s="245" t="e">
        <f t="shared" si="14"/>
        <v>#VALUE!</v>
      </c>
      <c r="AC61" s="132" t="str">
        <f t="shared" si="3"/>
        <v/>
      </c>
      <c r="AD61" s="126">
        <f t="shared" si="15"/>
        <v>1</v>
      </c>
      <c r="AE61" s="126" t="str">
        <f>IF('Member Info'!N57&lt;&gt;"",IF('Member Info'!N57&lt;=$R$1,1,0),"")</f>
        <v/>
      </c>
      <c r="AG61" s="126" t="b">
        <f t="shared" si="16"/>
        <v>0</v>
      </c>
      <c r="AH61" s="126">
        <f t="shared" si="17"/>
        <v>0</v>
      </c>
      <c r="AJ61" s="126">
        <f t="shared" si="18"/>
        <v>0</v>
      </c>
      <c r="AK61" s="126">
        <f>IF('Member Info'!F57&gt;$R$1,1,0)</f>
        <v>0</v>
      </c>
      <c r="AL61" s="126" t="b">
        <f>IF(ISERROR(R61),ERROR.TYPE(#REF!)=ERROR.TYPE(R61),FALSE)</f>
        <v>0</v>
      </c>
      <c r="AM61" s="126" t="b">
        <f>IF(ISERROR(S61),ERROR.TYPE(#REF!)=ERROR.TYPE(S61),FALSE)</f>
        <v>0</v>
      </c>
      <c r="AN61" s="126">
        <f>IF(OR('Member Info'!F57&gt;=$S$1,'Member Info'!N57&gt;=$R$1),1,0)</f>
        <v>0</v>
      </c>
    </row>
    <row r="62" spans="1:40" x14ac:dyDescent="0.25">
      <c r="A62" s="4">
        <v>30</v>
      </c>
      <c r="B62" s="166">
        <f>'Member Info'!D58</f>
        <v>0</v>
      </c>
      <c r="C62" s="166">
        <f>'Member Info'!E58</f>
        <v>0</v>
      </c>
      <c r="D62" s="166" t="str">
        <f>'Member Info'!G58</f>
        <v/>
      </c>
      <c r="E62" s="167">
        <f>'Member Info'!B58</f>
        <v>0</v>
      </c>
      <c r="F62" s="244"/>
      <c r="G62" s="168" t="str">
        <f>IF(E62=0,"",
IF('Member Info'!$AM$19&lt;=$R$1,
SUMPRODUCT('Member Info'!L58+IF('Member Info'!H58&gt;'Member Info'!$AJ$12,'Member Info'!$AK$13,IF('Member Info'!H58&gt;'Member Info'!$AJ$11,'Member Info'!$AK$12,IF('Member Info'!H58&gt;'Member Info'!$AJ$10,'Member Info'!$AK$11,IF('Member Info'!H58&gt;'Member Info'!$AJ$9,'Member Info'!$AK$10,IF('Member Info'!H58&gt;'Member Info'!$AJ$8,'Member Info'!$AK$9,'Member Info'!$AK$8)))))),
SUMPRODUCT('Member Info'!L58+IF('Member Info'!H58&gt;'Member Info'!$AG$17,'Member Info'!$AH$18,IF('Member Info'!H58&gt;'Member Info'!$AG$16,'Member Info'!$AH$17,IF('Member Info'!H58&gt;'Member Info'!$AG$15,'Member Info'!$AH$16,IF('Member Info'!H58&gt;'Member Info'!$AG$14,'Member Info'!$AH$15,IF('Member Info'!H58&gt;'Member Info'!$AG$13,'Member Info'!$AH$14,IF('Member Info'!H58&gt;'Member Info'!$AG$12,'Member Info'!$AH$13,IF('Member Info'!H58&gt;'Member Info'!$AG$11,'Member Info'!$AH$12,IF('Member Info'!H58&gt;'Member Info'!$AG$10,'Member Info'!$AH$11,IF('Member Info'!H58&gt;'Member Info'!$AG$9,'Member Info'!$AH$10,IF('Member Info'!H58&gt;'Member Info'!$AG$8,'Member Info'!$AH$9,'Member Info'!$AH$8)))))))))))))</f>
        <v/>
      </c>
      <c r="H62" s="26"/>
      <c r="I62" s="26"/>
      <c r="J62" s="107" t="str">
        <f>IF(E62=0,"",IF('Member Info'!F58&gt;$S$1,CONCATENATE("Joined with practice on ", TEXT('Member Info'!F58, "DD/MM/YYYY")),IF('Member Info'!N58&lt;&gt;"",IF('Member Info'!N58&lt;$R$1,CONCATENATE("Left Scheme on ", TEXT('Member Info'!N58, "DD/MM/YYYY")),IF(ISERROR(G62),"Error Detected, No rate entered",IF(E62=0,"",IF(F62="","Error Detected, No Pensionable pay",IF(ISERROR(AB62)," Unknown Values entered.",IF(T62+U62&lt;1,"Acceptable",IF(R62+S62=200, "No Contributions Entered", IF(K62="","Error Detected, Choose reason&gt;",IF(X62="1",IF(T62=1,"Please Enter Deemed Pensionable Pay","Add Any Relevant Details Above"),"Please Give Details Above"))))))))),IF(ISERROR(G62),"Error Detected, No rate entered",IF(E62=0,"",IF(F62="","Error Detected, No Pensionable pay",IF(ISERROR(AB62)," Unknown Values entered.",IF(T62+U62&lt;1,"Acceptable",IF(R62+S62=200, "No Contributions Entered", IF(K62="","Error Detected, Choose reason&gt;",IF(X62="1",IF(T62=1,"Please Enter Deemed Pensionable Pay","Add relevant Details Above"),"Please give details Above")))))))))))</f>
        <v/>
      </c>
      <c r="K62" s="263"/>
      <c r="L62" s="93"/>
      <c r="M62" s="93" t="str">
        <f t="shared" si="4"/>
        <v/>
      </c>
      <c r="N62" s="96">
        <f t="shared" si="5"/>
        <v>0</v>
      </c>
      <c r="O62" s="96">
        <f t="shared" si="0"/>
        <v>0</v>
      </c>
      <c r="P62" s="220">
        <f>(ROUND((F62/100*'Member Info'!$W$2), 2))</f>
        <v>0</v>
      </c>
      <c r="Q62" s="220" t="e">
        <f t="shared" si="6"/>
        <v>#VALUE!</v>
      </c>
      <c r="R62" s="220" t="str">
        <f t="shared" si="7"/>
        <v/>
      </c>
      <c r="S62" s="229" t="str">
        <f t="shared" si="8"/>
        <v/>
      </c>
      <c r="T62" s="230" t="str">
        <f t="shared" si="9"/>
        <v/>
      </c>
      <c r="U62" s="230" t="str">
        <f t="shared" si="10"/>
        <v/>
      </c>
      <c r="V62" s="224">
        <f t="shared" si="11"/>
        <v>0</v>
      </c>
      <c r="W62" s="112">
        <f t="shared" si="12"/>
        <v>0</v>
      </c>
      <c r="X62" s="237" t="str">
        <f t="shared" si="1"/>
        <v/>
      </c>
      <c r="Y62" s="242" t="b">
        <f t="shared" si="2"/>
        <v>0</v>
      </c>
      <c r="Z62" s="237">
        <f t="shared" si="13"/>
        <v>0</v>
      </c>
      <c r="AA62" s="237">
        <f>IF('Member Info'!N58="",1,"")</f>
        <v>1</v>
      </c>
      <c r="AB62" s="245" t="e">
        <f t="shared" si="14"/>
        <v>#VALUE!</v>
      </c>
      <c r="AC62" s="132" t="str">
        <f t="shared" si="3"/>
        <v/>
      </c>
      <c r="AD62" s="126">
        <f t="shared" si="15"/>
        <v>1</v>
      </c>
      <c r="AE62" s="126" t="str">
        <f>IF('Member Info'!N58&lt;&gt;"",IF('Member Info'!N58&lt;=$R$1,1,0),"")</f>
        <v/>
      </c>
      <c r="AG62" s="126" t="b">
        <f t="shared" si="16"/>
        <v>0</v>
      </c>
      <c r="AH62" s="126">
        <f t="shared" si="17"/>
        <v>0</v>
      </c>
      <c r="AJ62" s="126">
        <f t="shared" si="18"/>
        <v>0</v>
      </c>
      <c r="AK62" s="126">
        <f>IF('Member Info'!F58&gt;$R$1,1,0)</f>
        <v>0</v>
      </c>
      <c r="AL62" s="126" t="b">
        <f>IF(ISERROR(R62),ERROR.TYPE(#REF!)=ERROR.TYPE(R62),FALSE)</f>
        <v>0</v>
      </c>
      <c r="AM62" s="126" t="b">
        <f>IF(ISERROR(S62),ERROR.TYPE(#REF!)=ERROR.TYPE(S62),FALSE)</f>
        <v>0</v>
      </c>
      <c r="AN62" s="126">
        <f>IF(OR('Member Info'!F58&gt;=$S$1,'Member Info'!N58&gt;=$R$1),1,0)</f>
        <v>0</v>
      </c>
    </row>
    <row r="63" spans="1:40" x14ac:dyDescent="0.25">
      <c r="A63" s="4">
        <v>31</v>
      </c>
      <c r="B63" s="166">
        <f>'Member Info'!D59</f>
        <v>0</v>
      </c>
      <c r="C63" s="166">
        <f>'Member Info'!E59</f>
        <v>0</v>
      </c>
      <c r="D63" s="166" t="str">
        <f>'Member Info'!G59</f>
        <v/>
      </c>
      <c r="E63" s="167">
        <f>'Member Info'!B59</f>
        <v>0</v>
      </c>
      <c r="F63" s="244"/>
      <c r="G63" s="168" t="str">
        <f>IF(E63=0,"",
IF('Member Info'!$AM$19&lt;=$R$1,
SUMPRODUCT('Member Info'!L59+IF('Member Info'!H59&gt;'Member Info'!$AJ$12,'Member Info'!$AK$13,IF('Member Info'!H59&gt;'Member Info'!$AJ$11,'Member Info'!$AK$12,IF('Member Info'!H59&gt;'Member Info'!$AJ$10,'Member Info'!$AK$11,IF('Member Info'!H59&gt;'Member Info'!$AJ$9,'Member Info'!$AK$10,IF('Member Info'!H59&gt;'Member Info'!$AJ$8,'Member Info'!$AK$9,'Member Info'!$AK$8)))))),
SUMPRODUCT('Member Info'!L59+IF('Member Info'!H59&gt;'Member Info'!$AG$17,'Member Info'!$AH$18,IF('Member Info'!H59&gt;'Member Info'!$AG$16,'Member Info'!$AH$17,IF('Member Info'!H59&gt;'Member Info'!$AG$15,'Member Info'!$AH$16,IF('Member Info'!H59&gt;'Member Info'!$AG$14,'Member Info'!$AH$15,IF('Member Info'!H59&gt;'Member Info'!$AG$13,'Member Info'!$AH$14,IF('Member Info'!H59&gt;'Member Info'!$AG$12,'Member Info'!$AH$13,IF('Member Info'!H59&gt;'Member Info'!$AG$11,'Member Info'!$AH$12,IF('Member Info'!H59&gt;'Member Info'!$AG$10,'Member Info'!$AH$11,IF('Member Info'!H59&gt;'Member Info'!$AG$9,'Member Info'!$AH$10,IF('Member Info'!H59&gt;'Member Info'!$AG$8,'Member Info'!$AH$9,'Member Info'!$AH$8)))))))))))))</f>
        <v/>
      </c>
      <c r="H63" s="26"/>
      <c r="I63" s="26"/>
      <c r="J63" s="107" t="str">
        <f>IF(E63=0,"",IF('Member Info'!F59&gt;$S$1,CONCATENATE("Joined with practice on ", TEXT('Member Info'!F59, "DD/MM/YYYY")),IF('Member Info'!N59&lt;&gt;"",IF('Member Info'!N59&lt;$R$1,CONCATENATE("Left Scheme on ", TEXT('Member Info'!N59, "DD/MM/YYYY")),IF(ISERROR(G63),"Error Detected, No rate entered",IF(E63=0,"",IF(F63="","Error Detected, No Pensionable pay",IF(ISERROR(AB63)," Unknown Values entered.",IF(T63+U63&lt;1,"Acceptable",IF(R63+S63=200, "No Contributions Entered", IF(K63="","Error Detected, Choose reason&gt;",IF(X63="1",IF(T63=1,"Please Enter Deemed Pensionable Pay","Add Any Relevant Details Above"),"Please Give Details Above"))))))))),IF(ISERROR(G63),"Error Detected, No rate entered",IF(E63=0,"",IF(F63="","Error Detected, No Pensionable pay",IF(ISERROR(AB63)," Unknown Values entered.",IF(T63+U63&lt;1,"Acceptable",IF(R63+S63=200, "No Contributions Entered", IF(K63="","Error Detected, Choose reason&gt;",IF(X63="1",IF(T63=1,"Please Enter Deemed Pensionable Pay","Add relevant Details Above"),"Please give details Above")))))))))))</f>
        <v/>
      </c>
      <c r="K63" s="263"/>
      <c r="L63" s="93"/>
      <c r="M63" s="93" t="str">
        <f t="shared" si="4"/>
        <v/>
      </c>
      <c r="N63" s="96">
        <f t="shared" si="5"/>
        <v>0</v>
      </c>
      <c r="O63" s="96">
        <f t="shared" si="0"/>
        <v>0</v>
      </c>
      <c r="P63" s="220">
        <f>(ROUND((F63/100*'Member Info'!$W$2), 2))</f>
        <v>0</v>
      </c>
      <c r="Q63" s="220" t="e">
        <f t="shared" si="6"/>
        <v>#VALUE!</v>
      </c>
      <c r="R63" s="220" t="str">
        <f t="shared" si="7"/>
        <v/>
      </c>
      <c r="S63" s="229" t="str">
        <f t="shared" si="8"/>
        <v/>
      </c>
      <c r="T63" s="230" t="str">
        <f t="shared" si="9"/>
        <v/>
      </c>
      <c r="U63" s="230" t="str">
        <f t="shared" si="10"/>
        <v/>
      </c>
      <c r="V63" s="224">
        <f t="shared" si="11"/>
        <v>0</v>
      </c>
      <c r="W63" s="112">
        <f t="shared" si="12"/>
        <v>0</v>
      </c>
      <c r="X63" s="237" t="str">
        <f t="shared" si="1"/>
        <v/>
      </c>
      <c r="Y63" s="242" t="b">
        <f t="shared" si="2"/>
        <v>0</v>
      </c>
      <c r="Z63" s="237">
        <f t="shared" si="13"/>
        <v>0</v>
      </c>
      <c r="AA63" s="237">
        <f>IF('Member Info'!N59="",1,"")</f>
        <v>1</v>
      </c>
      <c r="AB63" s="245" t="e">
        <f t="shared" si="14"/>
        <v>#VALUE!</v>
      </c>
      <c r="AC63" s="132" t="str">
        <f t="shared" si="3"/>
        <v/>
      </c>
      <c r="AD63" s="126">
        <f t="shared" si="15"/>
        <v>1</v>
      </c>
      <c r="AE63" s="126" t="str">
        <f>IF('Member Info'!N59&lt;&gt;"",IF('Member Info'!N59&lt;=$R$1,1,0),"")</f>
        <v/>
      </c>
      <c r="AG63" s="126" t="b">
        <f t="shared" si="16"/>
        <v>0</v>
      </c>
      <c r="AH63" s="126">
        <f t="shared" si="17"/>
        <v>0</v>
      </c>
      <c r="AJ63" s="126">
        <f t="shared" si="18"/>
        <v>0</v>
      </c>
      <c r="AK63" s="126">
        <f>IF('Member Info'!F59&gt;$R$1,1,0)</f>
        <v>0</v>
      </c>
      <c r="AL63" s="126" t="b">
        <f>IF(ISERROR(R63),ERROR.TYPE(#REF!)=ERROR.TYPE(R63),FALSE)</f>
        <v>0</v>
      </c>
      <c r="AM63" s="126" t="b">
        <f>IF(ISERROR(S63),ERROR.TYPE(#REF!)=ERROR.TYPE(S63),FALSE)</f>
        <v>0</v>
      </c>
      <c r="AN63" s="126">
        <f>IF(OR('Member Info'!F59&gt;=$S$1,'Member Info'!N59&gt;=$R$1),1,0)</f>
        <v>0</v>
      </c>
    </row>
    <row r="64" spans="1:40" x14ac:dyDescent="0.25">
      <c r="A64" s="4">
        <v>32</v>
      </c>
      <c r="B64" s="166">
        <f>'Member Info'!D60</f>
        <v>0</v>
      </c>
      <c r="C64" s="166">
        <f>'Member Info'!E60</f>
        <v>0</v>
      </c>
      <c r="D64" s="166" t="str">
        <f>'Member Info'!G60</f>
        <v/>
      </c>
      <c r="E64" s="167">
        <f>'Member Info'!B60</f>
        <v>0</v>
      </c>
      <c r="F64" s="244"/>
      <c r="G64" s="168" t="str">
        <f>IF(E64=0,"",
IF('Member Info'!$AM$19&lt;=$R$1,
SUMPRODUCT('Member Info'!L60+IF('Member Info'!H60&gt;'Member Info'!$AJ$12,'Member Info'!$AK$13,IF('Member Info'!H60&gt;'Member Info'!$AJ$11,'Member Info'!$AK$12,IF('Member Info'!H60&gt;'Member Info'!$AJ$10,'Member Info'!$AK$11,IF('Member Info'!H60&gt;'Member Info'!$AJ$9,'Member Info'!$AK$10,IF('Member Info'!H60&gt;'Member Info'!$AJ$8,'Member Info'!$AK$9,'Member Info'!$AK$8)))))),
SUMPRODUCT('Member Info'!L60+IF('Member Info'!H60&gt;'Member Info'!$AG$17,'Member Info'!$AH$18,IF('Member Info'!H60&gt;'Member Info'!$AG$16,'Member Info'!$AH$17,IF('Member Info'!H60&gt;'Member Info'!$AG$15,'Member Info'!$AH$16,IF('Member Info'!H60&gt;'Member Info'!$AG$14,'Member Info'!$AH$15,IF('Member Info'!H60&gt;'Member Info'!$AG$13,'Member Info'!$AH$14,IF('Member Info'!H60&gt;'Member Info'!$AG$12,'Member Info'!$AH$13,IF('Member Info'!H60&gt;'Member Info'!$AG$11,'Member Info'!$AH$12,IF('Member Info'!H60&gt;'Member Info'!$AG$10,'Member Info'!$AH$11,IF('Member Info'!H60&gt;'Member Info'!$AG$9,'Member Info'!$AH$10,IF('Member Info'!H60&gt;'Member Info'!$AG$8,'Member Info'!$AH$9,'Member Info'!$AH$8)))))))))))))</f>
        <v/>
      </c>
      <c r="H64" s="26"/>
      <c r="I64" s="26"/>
      <c r="J64" s="107" t="str">
        <f>IF(E64=0,"",IF('Member Info'!F60&gt;$S$1,CONCATENATE("Joined with practice on ", TEXT('Member Info'!F60, "DD/MM/YYYY")),IF('Member Info'!N60&lt;&gt;"",IF('Member Info'!N60&lt;$R$1,CONCATENATE("Left Scheme on ", TEXT('Member Info'!N60, "DD/MM/YYYY")),IF(ISERROR(G64),"Error Detected, No rate entered",IF(E64=0,"",IF(F64="","Error Detected, No Pensionable pay",IF(ISERROR(AB64)," Unknown Values entered.",IF(T64+U64&lt;1,"Acceptable",IF(R64+S64=200, "No Contributions Entered", IF(K64="","Error Detected, Choose reason&gt;",IF(X64="1",IF(T64=1,"Please Enter Deemed Pensionable Pay","Add Any Relevant Details Above"),"Please Give Details Above"))))))))),IF(ISERROR(G64),"Error Detected, No rate entered",IF(E64=0,"",IF(F64="","Error Detected, No Pensionable pay",IF(ISERROR(AB64)," Unknown Values entered.",IF(T64+U64&lt;1,"Acceptable",IF(R64+S64=200, "No Contributions Entered", IF(K64="","Error Detected, Choose reason&gt;",IF(X64="1",IF(T64=1,"Please Enter Deemed Pensionable Pay","Add relevant Details Above"),"Please give details Above")))))))))))</f>
        <v/>
      </c>
      <c r="K64" s="263"/>
      <c r="L64" s="93"/>
      <c r="M64" s="93" t="str">
        <f t="shared" si="4"/>
        <v/>
      </c>
      <c r="N64" s="96">
        <f t="shared" si="5"/>
        <v>0</v>
      </c>
      <c r="O64" s="96">
        <f t="shared" si="0"/>
        <v>0</v>
      </c>
      <c r="P64" s="220">
        <f>(ROUND((F64/100*'Member Info'!$W$2), 2))</f>
        <v>0</v>
      </c>
      <c r="Q64" s="220" t="e">
        <f t="shared" si="6"/>
        <v>#VALUE!</v>
      </c>
      <c r="R64" s="220" t="str">
        <f t="shared" si="7"/>
        <v/>
      </c>
      <c r="S64" s="229" t="str">
        <f t="shared" si="8"/>
        <v/>
      </c>
      <c r="T64" s="230" t="str">
        <f t="shared" si="9"/>
        <v/>
      </c>
      <c r="U64" s="230" t="str">
        <f t="shared" si="10"/>
        <v/>
      </c>
      <c r="V64" s="224">
        <f t="shared" si="11"/>
        <v>0</v>
      </c>
      <c r="W64" s="112">
        <f t="shared" si="12"/>
        <v>0</v>
      </c>
      <c r="X64" s="237" t="str">
        <f t="shared" si="1"/>
        <v/>
      </c>
      <c r="Y64" s="242" t="b">
        <f t="shared" si="2"/>
        <v>0</v>
      </c>
      <c r="Z64" s="237">
        <f t="shared" si="13"/>
        <v>0</v>
      </c>
      <c r="AA64" s="237">
        <f>IF('Member Info'!N60="",1,"")</f>
        <v>1</v>
      </c>
      <c r="AB64" s="245" t="e">
        <f t="shared" si="14"/>
        <v>#VALUE!</v>
      </c>
      <c r="AC64" s="132" t="str">
        <f t="shared" si="3"/>
        <v/>
      </c>
      <c r="AD64" s="126">
        <f t="shared" si="15"/>
        <v>1</v>
      </c>
      <c r="AE64" s="126" t="str">
        <f>IF('Member Info'!N60&lt;&gt;"",IF('Member Info'!N60&lt;=$R$1,1,0),"")</f>
        <v/>
      </c>
      <c r="AG64" s="126" t="b">
        <f t="shared" si="16"/>
        <v>0</v>
      </c>
      <c r="AH64" s="126">
        <f t="shared" si="17"/>
        <v>0</v>
      </c>
      <c r="AJ64" s="126">
        <f t="shared" si="18"/>
        <v>0</v>
      </c>
      <c r="AK64" s="126">
        <f>IF('Member Info'!F60&gt;$R$1,1,0)</f>
        <v>0</v>
      </c>
      <c r="AL64" s="126" t="b">
        <f>IF(ISERROR(R64),ERROR.TYPE(#REF!)=ERROR.TYPE(R64),FALSE)</f>
        <v>0</v>
      </c>
      <c r="AM64" s="126" t="b">
        <f>IF(ISERROR(S64),ERROR.TYPE(#REF!)=ERROR.TYPE(S64),FALSE)</f>
        <v>0</v>
      </c>
      <c r="AN64" s="126">
        <f>IF(OR('Member Info'!F60&gt;=$S$1,'Member Info'!N60&gt;=$R$1),1,0)</f>
        <v>0</v>
      </c>
    </row>
    <row r="65" spans="1:40" x14ac:dyDescent="0.25">
      <c r="A65" s="4">
        <v>33</v>
      </c>
      <c r="B65" s="166">
        <f>'Member Info'!D61</f>
        <v>0</v>
      </c>
      <c r="C65" s="166">
        <f>'Member Info'!E61</f>
        <v>0</v>
      </c>
      <c r="D65" s="166" t="str">
        <f>'Member Info'!G61</f>
        <v/>
      </c>
      <c r="E65" s="167">
        <f>'Member Info'!B61</f>
        <v>0</v>
      </c>
      <c r="F65" s="244"/>
      <c r="G65" s="168" t="str">
        <f>IF(E65=0,"",
IF('Member Info'!$AM$19&lt;=$R$1,
SUMPRODUCT('Member Info'!L61+IF('Member Info'!H61&gt;'Member Info'!$AJ$12,'Member Info'!$AK$13,IF('Member Info'!H61&gt;'Member Info'!$AJ$11,'Member Info'!$AK$12,IF('Member Info'!H61&gt;'Member Info'!$AJ$10,'Member Info'!$AK$11,IF('Member Info'!H61&gt;'Member Info'!$AJ$9,'Member Info'!$AK$10,IF('Member Info'!H61&gt;'Member Info'!$AJ$8,'Member Info'!$AK$9,'Member Info'!$AK$8)))))),
SUMPRODUCT('Member Info'!L61+IF('Member Info'!H61&gt;'Member Info'!$AG$17,'Member Info'!$AH$18,IF('Member Info'!H61&gt;'Member Info'!$AG$16,'Member Info'!$AH$17,IF('Member Info'!H61&gt;'Member Info'!$AG$15,'Member Info'!$AH$16,IF('Member Info'!H61&gt;'Member Info'!$AG$14,'Member Info'!$AH$15,IF('Member Info'!H61&gt;'Member Info'!$AG$13,'Member Info'!$AH$14,IF('Member Info'!H61&gt;'Member Info'!$AG$12,'Member Info'!$AH$13,IF('Member Info'!H61&gt;'Member Info'!$AG$11,'Member Info'!$AH$12,IF('Member Info'!H61&gt;'Member Info'!$AG$10,'Member Info'!$AH$11,IF('Member Info'!H61&gt;'Member Info'!$AG$9,'Member Info'!$AH$10,IF('Member Info'!H61&gt;'Member Info'!$AG$8,'Member Info'!$AH$9,'Member Info'!$AH$8)))))))))))))</f>
        <v/>
      </c>
      <c r="H65" s="26"/>
      <c r="I65" s="26"/>
      <c r="J65" s="107" t="str">
        <f>IF(E65=0,"",IF('Member Info'!F61&gt;$S$1,CONCATENATE("Joined with practice on ", TEXT('Member Info'!F61, "DD/MM/YYYY")),IF('Member Info'!N61&lt;&gt;"",IF('Member Info'!N61&lt;$R$1,CONCATENATE("Left Scheme on ", TEXT('Member Info'!N61, "DD/MM/YYYY")),IF(ISERROR(G65),"Error Detected, No rate entered",IF(E65=0,"",IF(F65="","Error Detected, No Pensionable pay",IF(ISERROR(AB65)," Unknown Values entered.",IF(T65+U65&lt;1,"Acceptable",IF(R65+S65=200, "No Contributions Entered", IF(K65="","Error Detected, Choose reason&gt;",IF(X65="1",IF(T65=1,"Please Enter Deemed Pensionable Pay","Add Any Relevant Details Above"),"Please Give Details Above"))))))))),IF(ISERROR(G65),"Error Detected, No rate entered",IF(E65=0,"",IF(F65="","Error Detected, No Pensionable pay",IF(ISERROR(AB65)," Unknown Values entered.",IF(T65+U65&lt;1,"Acceptable",IF(R65+S65=200, "No Contributions Entered", IF(K65="","Error Detected, Choose reason&gt;",IF(X65="1",IF(T65=1,"Please Enter Deemed Pensionable Pay","Add relevant Details Above"),"Please give details Above")))))))))))</f>
        <v/>
      </c>
      <c r="K65" s="263"/>
      <c r="L65" s="93"/>
      <c r="M65" s="93" t="str">
        <f t="shared" si="4"/>
        <v/>
      </c>
      <c r="N65" s="96">
        <f t="shared" si="5"/>
        <v>0</v>
      </c>
      <c r="O65" s="96">
        <f t="shared" si="0"/>
        <v>0</v>
      </c>
      <c r="P65" s="220">
        <f>(ROUND((F65/100*'Member Info'!$W$2), 2))</f>
        <v>0</v>
      </c>
      <c r="Q65" s="220" t="e">
        <f t="shared" si="6"/>
        <v>#VALUE!</v>
      </c>
      <c r="R65" s="220" t="str">
        <f t="shared" si="7"/>
        <v/>
      </c>
      <c r="S65" s="229" t="str">
        <f t="shared" si="8"/>
        <v/>
      </c>
      <c r="T65" s="230" t="str">
        <f t="shared" si="9"/>
        <v/>
      </c>
      <c r="U65" s="230" t="str">
        <f t="shared" si="10"/>
        <v/>
      </c>
      <c r="V65" s="224">
        <f t="shared" si="11"/>
        <v>0</v>
      </c>
      <c r="W65" s="112">
        <f t="shared" si="12"/>
        <v>0</v>
      </c>
      <c r="X65" s="237" t="str">
        <f t="shared" si="1"/>
        <v/>
      </c>
      <c r="Y65" s="242" t="b">
        <f t="shared" si="2"/>
        <v>0</v>
      </c>
      <c r="Z65" s="237">
        <f t="shared" si="13"/>
        <v>0</v>
      </c>
      <c r="AA65" s="237">
        <f>IF('Member Info'!N61="",1,"")</f>
        <v>1</v>
      </c>
      <c r="AB65" s="245" t="e">
        <f t="shared" si="14"/>
        <v>#VALUE!</v>
      </c>
      <c r="AC65" s="132" t="str">
        <f t="shared" si="3"/>
        <v/>
      </c>
      <c r="AD65" s="126">
        <f t="shared" si="15"/>
        <v>1</v>
      </c>
      <c r="AE65" s="126" t="str">
        <f>IF('Member Info'!N61&lt;&gt;"",IF('Member Info'!N61&lt;=$R$1,1,0),"")</f>
        <v/>
      </c>
      <c r="AG65" s="126" t="b">
        <f t="shared" si="16"/>
        <v>0</v>
      </c>
      <c r="AH65" s="126">
        <f t="shared" si="17"/>
        <v>0</v>
      </c>
      <c r="AJ65" s="126">
        <f t="shared" si="18"/>
        <v>0</v>
      </c>
      <c r="AK65" s="126">
        <f>IF('Member Info'!F61&gt;$R$1,1,0)</f>
        <v>0</v>
      </c>
      <c r="AL65" s="126" t="b">
        <f>IF(ISERROR(R65),ERROR.TYPE(#REF!)=ERROR.TYPE(R65),FALSE)</f>
        <v>0</v>
      </c>
      <c r="AM65" s="126" t="b">
        <f>IF(ISERROR(S65),ERROR.TYPE(#REF!)=ERROR.TYPE(S65),FALSE)</f>
        <v>0</v>
      </c>
      <c r="AN65" s="126">
        <f>IF(OR('Member Info'!F61&gt;=$S$1,'Member Info'!N61&gt;=$R$1),1,0)</f>
        <v>0</v>
      </c>
    </row>
    <row r="66" spans="1:40" x14ac:dyDescent="0.25">
      <c r="A66" s="4">
        <v>34</v>
      </c>
      <c r="B66" s="166">
        <f>'Member Info'!D62</f>
        <v>0</v>
      </c>
      <c r="C66" s="166">
        <f>'Member Info'!E62</f>
        <v>0</v>
      </c>
      <c r="D66" s="166" t="str">
        <f>'Member Info'!G62</f>
        <v/>
      </c>
      <c r="E66" s="167">
        <f>'Member Info'!B62</f>
        <v>0</v>
      </c>
      <c r="F66" s="244"/>
      <c r="G66" s="168" t="str">
        <f>IF(E66=0,"",
IF('Member Info'!$AM$19&lt;=$R$1,
SUMPRODUCT('Member Info'!L62+IF('Member Info'!H62&gt;'Member Info'!$AJ$12,'Member Info'!$AK$13,IF('Member Info'!H62&gt;'Member Info'!$AJ$11,'Member Info'!$AK$12,IF('Member Info'!H62&gt;'Member Info'!$AJ$10,'Member Info'!$AK$11,IF('Member Info'!H62&gt;'Member Info'!$AJ$9,'Member Info'!$AK$10,IF('Member Info'!H62&gt;'Member Info'!$AJ$8,'Member Info'!$AK$9,'Member Info'!$AK$8)))))),
SUMPRODUCT('Member Info'!L62+IF('Member Info'!H62&gt;'Member Info'!$AG$17,'Member Info'!$AH$18,IF('Member Info'!H62&gt;'Member Info'!$AG$16,'Member Info'!$AH$17,IF('Member Info'!H62&gt;'Member Info'!$AG$15,'Member Info'!$AH$16,IF('Member Info'!H62&gt;'Member Info'!$AG$14,'Member Info'!$AH$15,IF('Member Info'!H62&gt;'Member Info'!$AG$13,'Member Info'!$AH$14,IF('Member Info'!H62&gt;'Member Info'!$AG$12,'Member Info'!$AH$13,IF('Member Info'!H62&gt;'Member Info'!$AG$11,'Member Info'!$AH$12,IF('Member Info'!H62&gt;'Member Info'!$AG$10,'Member Info'!$AH$11,IF('Member Info'!H62&gt;'Member Info'!$AG$9,'Member Info'!$AH$10,IF('Member Info'!H62&gt;'Member Info'!$AG$8,'Member Info'!$AH$9,'Member Info'!$AH$8)))))))))))))</f>
        <v/>
      </c>
      <c r="H66" s="26"/>
      <c r="I66" s="26"/>
      <c r="J66" s="107" t="str">
        <f>IF(E66=0,"",IF('Member Info'!F62&gt;$S$1,CONCATENATE("Joined with practice on ", TEXT('Member Info'!F62, "DD/MM/YYYY")),IF('Member Info'!N62&lt;&gt;"",IF('Member Info'!N62&lt;$R$1,CONCATENATE("Left Scheme on ", TEXT('Member Info'!N62, "DD/MM/YYYY")),IF(ISERROR(G66),"Error Detected, No rate entered",IF(E66=0,"",IF(F66="","Error Detected, No Pensionable pay",IF(ISERROR(AB66)," Unknown Values entered.",IF(T66+U66&lt;1,"Acceptable",IF(R66+S66=200, "No Contributions Entered", IF(K66="","Error Detected, Choose reason&gt;",IF(X66="1",IF(T66=1,"Please Enter Deemed Pensionable Pay","Add Any Relevant Details Above"),"Please Give Details Above"))))))))),IF(ISERROR(G66),"Error Detected, No rate entered",IF(E66=0,"",IF(F66="","Error Detected, No Pensionable pay",IF(ISERROR(AB66)," Unknown Values entered.",IF(T66+U66&lt;1,"Acceptable",IF(R66+S66=200, "No Contributions Entered", IF(K66="","Error Detected, Choose reason&gt;",IF(X66="1",IF(T66=1,"Please Enter Deemed Pensionable Pay","Add relevant Details Above"),"Please give details Above")))))))))))</f>
        <v/>
      </c>
      <c r="K66" s="263"/>
      <c r="L66" s="93"/>
      <c r="M66" s="93" t="str">
        <f t="shared" si="4"/>
        <v/>
      </c>
      <c r="N66" s="96">
        <f t="shared" si="5"/>
        <v>0</v>
      </c>
      <c r="O66" s="96">
        <f t="shared" si="0"/>
        <v>0</v>
      </c>
      <c r="P66" s="220">
        <f>(ROUND((F66/100*'Member Info'!$W$2), 2))</f>
        <v>0</v>
      </c>
      <c r="Q66" s="220" t="e">
        <f t="shared" si="6"/>
        <v>#VALUE!</v>
      </c>
      <c r="R66" s="220" t="str">
        <f t="shared" si="7"/>
        <v/>
      </c>
      <c r="S66" s="229" t="str">
        <f t="shared" si="8"/>
        <v/>
      </c>
      <c r="T66" s="230" t="str">
        <f t="shared" si="9"/>
        <v/>
      </c>
      <c r="U66" s="230" t="str">
        <f t="shared" si="10"/>
        <v/>
      </c>
      <c r="V66" s="224">
        <f t="shared" si="11"/>
        <v>0</v>
      </c>
      <c r="W66" s="112">
        <f t="shared" si="12"/>
        <v>0</v>
      </c>
      <c r="X66" s="237" t="str">
        <f t="shared" si="1"/>
        <v/>
      </c>
      <c r="Y66" s="242" t="b">
        <f t="shared" si="2"/>
        <v>0</v>
      </c>
      <c r="Z66" s="237">
        <f t="shared" si="13"/>
        <v>0</v>
      </c>
      <c r="AA66" s="237">
        <f>IF('Member Info'!N62="",1,"")</f>
        <v>1</v>
      </c>
      <c r="AB66" s="245" t="e">
        <f t="shared" si="14"/>
        <v>#VALUE!</v>
      </c>
      <c r="AC66" s="132" t="str">
        <f t="shared" si="3"/>
        <v/>
      </c>
      <c r="AD66" s="126">
        <f t="shared" si="15"/>
        <v>1</v>
      </c>
      <c r="AE66" s="126" t="str">
        <f>IF('Member Info'!N62&lt;&gt;"",IF('Member Info'!N62&lt;=$R$1,1,0),"")</f>
        <v/>
      </c>
      <c r="AG66" s="126" t="b">
        <f t="shared" si="16"/>
        <v>0</v>
      </c>
      <c r="AH66" s="126">
        <f t="shared" si="17"/>
        <v>0</v>
      </c>
      <c r="AJ66" s="126">
        <f t="shared" si="18"/>
        <v>0</v>
      </c>
      <c r="AK66" s="126">
        <f>IF('Member Info'!F62&gt;$R$1,1,0)</f>
        <v>0</v>
      </c>
      <c r="AL66" s="126" t="b">
        <f>IF(ISERROR(R66),ERROR.TYPE(#REF!)=ERROR.TYPE(R66),FALSE)</f>
        <v>0</v>
      </c>
      <c r="AM66" s="126" t="b">
        <f>IF(ISERROR(S66),ERROR.TYPE(#REF!)=ERROR.TYPE(S66),FALSE)</f>
        <v>0</v>
      </c>
      <c r="AN66" s="126">
        <f>IF(OR('Member Info'!F62&gt;=$S$1,'Member Info'!N62&gt;=$R$1),1,0)</f>
        <v>0</v>
      </c>
    </row>
    <row r="67" spans="1:40" x14ac:dyDescent="0.25">
      <c r="A67" s="4">
        <v>35</v>
      </c>
      <c r="B67" s="166">
        <f>'Member Info'!D63</f>
        <v>0</v>
      </c>
      <c r="C67" s="166">
        <f>'Member Info'!E63</f>
        <v>0</v>
      </c>
      <c r="D67" s="166" t="str">
        <f>'Member Info'!G63</f>
        <v/>
      </c>
      <c r="E67" s="167">
        <f>'Member Info'!B63</f>
        <v>0</v>
      </c>
      <c r="F67" s="244"/>
      <c r="G67" s="168" t="str">
        <f>IF(E67=0,"",
IF('Member Info'!$AM$19&lt;=$R$1,
SUMPRODUCT('Member Info'!L63+IF('Member Info'!H63&gt;'Member Info'!$AJ$12,'Member Info'!$AK$13,IF('Member Info'!H63&gt;'Member Info'!$AJ$11,'Member Info'!$AK$12,IF('Member Info'!H63&gt;'Member Info'!$AJ$10,'Member Info'!$AK$11,IF('Member Info'!H63&gt;'Member Info'!$AJ$9,'Member Info'!$AK$10,IF('Member Info'!H63&gt;'Member Info'!$AJ$8,'Member Info'!$AK$9,'Member Info'!$AK$8)))))),
SUMPRODUCT('Member Info'!L63+IF('Member Info'!H63&gt;'Member Info'!$AG$17,'Member Info'!$AH$18,IF('Member Info'!H63&gt;'Member Info'!$AG$16,'Member Info'!$AH$17,IF('Member Info'!H63&gt;'Member Info'!$AG$15,'Member Info'!$AH$16,IF('Member Info'!H63&gt;'Member Info'!$AG$14,'Member Info'!$AH$15,IF('Member Info'!H63&gt;'Member Info'!$AG$13,'Member Info'!$AH$14,IF('Member Info'!H63&gt;'Member Info'!$AG$12,'Member Info'!$AH$13,IF('Member Info'!H63&gt;'Member Info'!$AG$11,'Member Info'!$AH$12,IF('Member Info'!H63&gt;'Member Info'!$AG$10,'Member Info'!$AH$11,IF('Member Info'!H63&gt;'Member Info'!$AG$9,'Member Info'!$AH$10,IF('Member Info'!H63&gt;'Member Info'!$AG$8,'Member Info'!$AH$9,'Member Info'!$AH$8)))))))))))))</f>
        <v/>
      </c>
      <c r="H67" s="26"/>
      <c r="I67" s="26"/>
      <c r="J67" s="107" t="str">
        <f>IF(E67=0,"",IF('Member Info'!F63&gt;$S$1,CONCATENATE("Joined with practice on ", TEXT('Member Info'!F63, "DD/MM/YYYY")),IF('Member Info'!N63&lt;&gt;"",IF('Member Info'!N63&lt;$R$1,CONCATENATE("Left Scheme on ", TEXT('Member Info'!N63, "DD/MM/YYYY")),IF(ISERROR(G67),"Error Detected, No rate entered",IF(E67=0,"",IF(F67="","Error Detected, No Pensionable pay",IF(ISERROR(AB67)," Unknown Values entered.",IF(T67+U67&lt;1,"Acceptable",IF(R67+S67=200, "No Contributions Entered", IF(K67="","Error Detected, Choose reason&gt;",IF(X67="1",IF(T67=1,"Please Enter Deemed Pensionable Pay","Add Any Relevant Details Above"),"Please Give Details Above"))))))))),IF(ISERROR(G67),"Error Detected, No rate entered",IF(E67=0,"",IF(F67="","Error Detected, No Pensionable pay",IF(ISERROR(AB67)," Unknown Values entered.",IF(T67+U67&lt;1,"Acceptable",IF(R67+S67=200, "No Contributions Entered", IF(K67="","Error Detected, Choose reason&gt;",IF(X67="1",IF(T67=1,"Please Enter Deemed Pensionable Pay","Add relevant Details Above"),"Please give details Above")))))))))))</f>
        <v/>
      </c>
      <c r="K67" s="263"/>
      <c r="L67" s="93"/>
      <c r="M67" s="93" t="str">
        <f t="shared" si="4"/>
        <v/>
      </c>
      <c r="N67" s="96">
        <f t="shared" si="5"/>
        <v>0</v>
      </c>
      <c r="O67" s="96">
        <f t="shared" si="0"/>
        <v>0</v>
      </c>
      <c r="P67" s="220">
        <f>(ROUND((F67/100*'Member Info'!$W$2), 2))</f>
        <v>0</v>
      </c>
      <c r="Q67" s="220" t="e">
        <f t="shared" si="6"/>
        <v>#VALUE!</v>
      </c>
      <c r="R67" s="220" t="str">
        <f t="shared" si="7"/>
        <v/>
      </c>
      <c r="S67" s="229" t="str">
        <f t="shared" si="8"/>
        <v/>
      </c>
      <c r="T67" s="230" t="str">
        <f t="shared" si="9"/>
        <v/>
      </c>
      <c r="U67" s="230" t="str">
        <f t="shared" si="10"/>
        <v/>
      </c>
      <c r="V67" s="224">
        <f t="shared" si="11"/>
        <v>0</v>
      </c>
      <c r="W67" s="112">
        <f t="shared" si="12"/>
        <v>0</v>
      </c>
      <c r="X67" s="237" t="str">
        <f t="shared" si="1"/>
        <v/>
      </c>
      <c r="Y67" s="242" t="b">
        <f t="shared" si="2"/>
        <v>0</v>
      </c>
      <c r="Z67" s="237">
        <f t="shared" si="13"/>
        <v>0</v>
      </c>
      <c r="AA67" s="237">
        <f>IF('Member Info'!N63="",1,"")</f>
        <v>1</v>
      </c>
      <c r="AB67" s="245" t="e">
        <f t="shared" si="14"/>
        <v>#VALUE!</v>
      </c>
      <c r="AC67" s="132" t="str">
        <f t="shared" si="3"/>
        <v/>
      </c>
      <c r="AD67" s="126">
        <f t="shared" si="15"/>
        <v>1</v>
      </c>
      <c r="AE67" s="126" t="str">
        <f>IF('Member Info'!N63&lt;&gt;"",IF('Member Info'!N63&lt;=$R$1,1,0),"")</f>
        <v/>
      </c>
      <c r="AG67" s="126" t="b">
        <f t="shared" si="16"/>
        <v>0</v>
      </c>
      <c r="AH67" s="126">
        <f t="shared" si="17"/>
        <v>0</v>
      </c>
      <c r="AJ67" s="126">
        <f t="shared" si="18"/>
        <v>0</v>
      </c>
      <c r="AK67" s="126">
        <f>IF('Member Info'!F63&gt;$R$1,1,0)</f>
        <v>0</v>
      </c>
      <c r="AL67" s="126" t="b">
        <f>IF(ISERROR(R67),ERROR.TYPE(#REF!)=ERROR.TYPE(R67),FALSE)</f>
        <v>0</v>
      </c>
      <c r="AM67" s="126" t="b">
        <f>IF(ISERROR(S67),ERROR.TYPE(#REF!)=ERROR.TYPE(S67),FALSE)</f>
        <v>0</v>
      </c>
      <c r="AN67" s="126">
        <f>IF(OR('Member Info'!F63&gt;=$S$1,'Member Info'!N63&gt;=$R$1),1,0)</f>
        <v>0</v>
      </c>
    </row>
    <row r="68" spans="1:40" x14ac:dyDescent="0.25">
      <c r="A68" s="4">
        <v>36</v>
      </c>
      <c r="B68" s="166">
        <f>'Member Info'!D64</f>
        <v>0</v>
      </c>
      <c r="C68" s="166">
        <f>'Member Info'!E64</f>
        <v>0</v>
      </c>
      <c r="D68" s="166" t="str">
        <f>'Member Info'!G64</f>
        <v/>
      </c>
      <c r="E68" s="167">
        <f>'Member Info'!B64</f>
        <v>0</v>
      </c>
      <c r="F68" s="244"/>
      <c r="G68" s="168" t="str">
        <f>IF(E68=0,"",
IF('Member Info'!$AM$19&lt;=$R$1,
SUMPRODUCT('Member Info'!L64+IF('Member Info'!H64&gt;'Member Info'!$AJ$12,'Member Info'!$AK$13,IF('Member Info'!H64&gt;'Member Info'!$AJ$11,'Member Info'!$AK$12,IF('Member Info'!H64&gt;'Member Info'!$AJ$10,'Member Info'!$AK$11,IF('Member Info'!H64&gt;'Member Info'!$AJ$9,'Member Info'!$AK$10,IF('Member Info'!H64&gt;'Member Info'!$AJ$8,'Member Info'!$AK$9,'Member Info'!$AK$8)))))),
SUMPRODUCT('Member Info'!L64+IF('Member Info'!H64&gt;'Member Info'!$AG$17,'Member Info'!$AH$18,IF('Member Info'!H64&gt;'Member Info'!$AG$16,'Member Info'!$AH$17,IF('Member Info'!H64&gt;'Member Info'!$AG$15,'Member Info'!$AH$16,IF('Member Info'!H64&gt;'Member Info'!$AG$14,'Member Info'!$AH$15,IF('Member Info'!H64&gt;'Member Info'!$AG$13,'Member Info'!$AH$14,IF('Member Info'!H64&gt;'Member Info'!$AG$12,'Member Info'!$AH$13,IF('Member Info'!H64&gt;'Member Info'!$AG$11,'Member Info'!$AH$12,IF('Member Info'!H64&gt;'Member Info'!$AG$10,'Member Info'!$AH$11,IF('Member Info'!H64&gt;'Member Info'!$AG$9,'Member Info'!$AH$10,IF('Member Info'!H64&gt;'Member Info'!$AG$8,'Member Info'!$AH$9,'Member Info'!$AH$8)))))))))))))</f>
        <v/>
      </c>
      <c r="H68" s="26"/>
      <c r="I68" s="26"/>
      <c r="J68" s="107" t="str">
        <f>IF(E68=0,"",IF('Member Info'!F64&gt;$S$1,CONCATENATE("Joined with practice on ", TEXT('Member Info'!F64, "DD/MM/YYYY")),IF('Member Info'!N64&lt;&gt;"",IF('Member Info'!N64&lt;$R$1,CONCATENATE("Left Scheme on ", TEXT('Member Info'!N64, "DD/MM/YYYY")),IF(ISERROR(G68),"Error Detected, No rate entered",IF(E68=0,"",IF(F68="","Error Detected, No Pensionable pay",IF(ISERROR(AB68)," Unknown Values entered.",IF(T68+U68&lt;1,"Acceptable",IF(R68+S68=200, "No Contributions Entered", IF(K68="","Error Detected, Choose reason&gt;",IF(X68="1",IF(T68=1,"Please Enter Deemed Pensionable Pay","Add Any Relevant Details Above"),"Please Give Details Above"))))))))),IF(ISERROR(G68),"Error Detected, No rate entered",IF(E68=0,"",IF(F68="","Error Detected, No Pensionable pay",IF(ISERROR(AB68)," Unknown Values entered.",IF(T68+U68&lt;1,"Acceptable",IF(R68+S68=200, "No Contributions Entered", IF(K68="","Error Detected, Choose reason&gt;",IF(X68="1",IF(T68=1,"Please Enter Deemed Pensionable Pay","Add relevant Details Above"),"Please give details Above")))))))))))</f>
        <v/>
      </c>
      <c r="K68" s="263"/>
      <c r="L68" s="93"/>
      <c r="M68" s="93" t="str">
        <f t="shared" si="4"/>
        <v/>
      </c>
      <c r="N68" s="96">
        <f t="shared" si="5"/>
        <v>0</v>
      </c>
      <c r="O68" s="96">
        <f t="shared" si="0"/>
        <v>0</v>
      </c>
      <c r="P68" s="220">
        <f>(ROUND((F68/100*'Member Info'!$W$2), 2))</f>
        <v>0</v>
      </c>
      <c r="Q68" s="220" t="e">
        <f t="shared" si="6"/>
        <v>#VALUE!</v>
      </c>
      <c r="R68" s="220" t="str">
        <f t="shared" si="7"/>
        <v/>
      </c>
      <c r="S68" s="229" t="str">
        <f t="shared" si="8"/>
        <v/>
      </c>
      <c r="T68" s="230" t="str">
        <f t="shared" si="9"/>
        <v/>
      </c>
      <c r="U68" s="230" t="str">
        <f t="shared" si="10"/>
        <v/>
      </c>
      <c r="V68" s="224">
        <f t="shared" si="11"/>
        <v>0</v>
      </c>
      <c r="W68" s="112">
        <f t="shared" si="12"/>
        <v>0</v>
      </c>
      <c r="X68" s="237" t="str">
        <f t="shared" si="1"/>
        <v/>
      </c>
      <c r="Y68" s="242" t="b">
        <f t="shared" si="2"/>
        <v>0</v>
      </c>
      <c r="Z68" s="237">
        <f t="shared" si="13"/>
        <v>0</v>
      </c>
      <c r="AA68" s="237">
        <f>IF('Member Info'!N64="",1,"")</f>
        <v>1</v>
      </c>
      <c r="AB68" s="245" t="e">
        <f t="shared" si="14"/>
        <v>#VALUE!</v>
      </c>
      <c r="AC68" s="132" t="str">
        <f t="shared" si="3"/>
        <v/>
      </c>
      <c r="AD68" s="126">
        <f t="shared" si="15"/>
        <v>1</v>
      </c>
      <c r="AE68" s="126" t="str">
        <f>IF('Member Info'!N64&lt;&gt;"",IF('Member Info'!N64&lt;=$R$1,1,0),"")</f>
        <v/>
      </c>
      <c r="AG68" s="126" t="b">
        <f t="shared" si="16"/>
        <v>0</v>
      </c>
      <c r="AH68" s="126">
        <f t="shared" si="17"/>
        <v>0</v>
      </c>
      <c r="AJ68" s="126">
        <f t="shared" si="18"/>
        <v>0</v>
      </c>
      <c r="AK68" s="126">
        <f>IF('Member Info'!F64&gt;$R$1,1,0)</f>
        <v>0</v>
      </c>
      <c r="AL68" s="126" t="b">
        <f>IF(ISERROR(R68),ERROR.TYPE(#REF!)=ERROR.TYPE(R68),FALSE)</f>
        <v>0</v>
      </c>
      <c r="AM68" s="126" t="b">
        <f>IF(ISERROR(S68),ERROR.TYPE(#REF!)=ERROR.TYPE(S68),FALSE)</f>
        <v>0</v>
      </c>
      <c r="AN68" s="126">
        <f>IF(OR('Member Info'!F64&gt;=$S$1,'Member Info'!N64&gt;=$R$1),1,0)</f>
        <v>0</v>
      </c>
    </row>
    <row r="69" spans="1:40" x14ac:dyDescent="0.25">
      <c r="A69" s="4">
        <v>37</v>
      </c>
      <c r="B69" s="166">
        <f>'Member Info'!D65</f>
        <v>0</v>
      </c>
      <c r="C69" s="166">
        <f>'Member Info'!E65</f>
        <v>0</v>
      </c>
      <c r="D69" s="166" t="str">
        <f>'Member Info'!G65</f>
        <v/>
      </c>
      <c r="E69" s="167">
        <f>'Member Info'!B65</f>
        <v>0</v>
      </c>
      <c r="F69" s="244"/>
      <c r="G69" s="168" t="str">
        <f>IF(E69=0,"",
IF('Member Info'!$AM$19&lt;=$R$1,
SUMPRODUCT('Member Info'!L65+IF('Member Info'!H65&gt;'Member Info'!$AJ$12,'Member Info'!$AK$13,IF('Member Info'!H65&gt;'Member Info'!$AJ$11,'Member Info'!$AK$12,IF('Member Info'!H65&gt;'Member Info'!$AJ$10,'Member Info'!$AK$11,IF('Member Info'!H65&gt;'Member Info'!$AJ$9,'Member Info'!$AK$10,IF('Member Info'!H65&gt;'Member Info'!$AJ$8,'Member Info'!$AK$9,'Member Info'!$AK$8)))))),
SUMPRODUCT('Member Info'!L65+IF('Member Info'!H65&gt;'Member Info'!$AG$17,'Member Info'!$AH$18,IF('Member Info'!H65&gt;'Member Info'!$AG$16,'Member Info'!$AH$17,IF('Member Info'!H65&gt;'Member Info'!$AG$15,'Member Info'!$AH$16,IF('Member Info'!H65&gt;'Member Info'!$AG$14,'Member Info'!$AH$15,IF('Member Info'!H65&gt;'Member Info'!$AG$13,'Member Info'!$AH$14,IF('Member Info'!H65&gt;'Member Info'!$AG$12,'Member Info'!$AH$13,IF('Member Info'!H65&gt;'Member Info'!$AG$11,'Member Info'!$AH$12,IF('Member Info'!H65&gt;'Member Info'!$AG$10,'Member Info'!$AH$11,IF('Member Info'!H65&gt;'Member Info'!$AG$9,'Member Info'!$AH$10,IF('Member Info'!H65&gt;'Member Info'!$AG$8,'Member Info'!$AH$9,'Member Info'!$AH$8)))))))))))))</f>
        <v/>
      </c>
      <c r="H69" s="26"/>
      <c r="I69" s="26"/>
      <c r="J69" s="107" t="str">
        <f>IF(E69=0,"",IF('Member Info'!F65&gt;$S$1,CONCATENATE("Joined with practice on ", TEXT('Member Info'!F65, "DD/MM/YYYY")),IF('Member Info'!N65&lt;&gt;"",IF('Member Info'!N65&lt;$R$1,CONCATENATE("Left Scheme on ", TEXT('Member Info'!N65, "DD/MM/YYYY")),IF(ISERROR(G69),"Error Detected, No rate entered",IF(E69=0,"",IF(F69="","Error Detected, No Pensionable pay",IF(ISERROR(AB69)," Unknown Values entered.",IF(T69+U69&lt;1,"Acceptable",IF(R69+S69=200, "No Contributions Entered", IF(K69="","Error Detected, Choose reason&gt;",IF(X69="1",IF(T69=1,"Please Enter Deemed Pensionable Pay","Add Any Relevant Details Above"),"Please Give Details Above"))))))))),IF(ISERROR(G69),"Error Detected, No rate entered",IF(E69=0,"",IF(F69="","Error Detected, No Pensionable pay",IF(ISERROR(AB69)," Unknown Values entered.",IF(T69+U69&lt;1,"Acceptable",IF(R69+S69=200, "No Contributions Entered", IF(K69="","Error Detected, Choose reason&gt;",IF(X69="1",IF(T69=1,"Please Enter Deemed Pensionable Pay","Add relevant Details Above"),"Please give details Above")))))))))))</f>
        <v/>
      </c>
      <c r="K69" s="263"/>
      <c r="L69" s="93"/>
      <c r="M69" s="93" t="str">
        <f t="shared" si="4"/>
        <v/>
      </c>
      <c r="N69" s="96">
        <f t="shared" si="5"/>
        <v>0</v>
      </c>
      <c r="O69" s="96">
        <f t="shared" si="0"/>
        <v>0</v>
      </c>
      <c r="P69" s="220">
        <f>(ROUND((F69/100*'Member Info'!$W$2), 2))</f>
        <v>0</v>
      </c>
      <c r="Q69" s="220" t="e">
        <f t="shared" si="6"/>
        <v>#VALUE!</v>
      </c>
      <c r="R69" s="220" t="str">
        <f t="shared" si="7"/>
        <v/>
      </c>
      <c r="S69" s="229" t="str">
        <f t="shared" si="8"/>
        <v/>
      </c>
      <c r="T69" s="230" t="str">
        <f t="shared" si="9"/>
        <v/>
      </c>
      <c r="U69" s="230" t="str">
        <f t="shared" si="10"/>
        <v/>
      </c>
      <c r="V69" s="224">
        <f t="shared" si="11"/>
        <v>0</v>
      </c>
      <c r="W69" s="112">
        <f t="shared" si="12"/>
        <v>0</v>
      </c>
      <c r="X69" s="237" t="str">
        <f t="shared" si="1"/>
        <v/>
      </c>
      <c r="Y69" s="242" t="b">
        <f t="shared" si="2"/>
        <v>0</v>
      </c>
      <c r="Z69" s="237">
        <f t="shared" si="13"/>
        <v>0</v>
      </c>
      <c r="AA69" s="237">
        <f>IF('Member Info'!N65="",1,"")</f>
        <v>1</v>
      </c>
      <c r="AB69" s="245" t="e">
        <f t="shared" si="14"/>
        <v>#VALUE!</v>
      </c>
      <c r="AC69" s="132" t="str">
        <f t="shared" si="3"/>
        <v/>
      </c>
      <c r="AD69" s="126">
        <f t="shared" si="15"/>
        <v>1</v>
      </c>
      <c r="AE69" s="126" t="str">
        <f>IF('Member Info'!N65&lt;&gt;"",IF('Member Info'!N65&lt;=$R$1,1,0),"")</f>
        <v/>
      </c>
      <c r="AG69" s="126" t="b">
        <f t="shared" si="16"/>
        <v>0</v>
      </c>
      <c r="AH69" s="126">
        <f t="shared" si="17"/>
        <v>0</v>
      </c>
      <c r="AJ69" s="126">
        <f t="shared" si="18"/>
        <v>0</v>
      </c>
      <c r="AK69" s="126">
        <f>IF('Member Info'!F65&gt;$R$1,1,0)</f>
        <v>0</v>
      </c>
      <c r="AL69" s="126" t="b">
        <f>IF(ISERROR(R69),ERROR.TYPE(#REF!)=ERROR.TYPE(R69),FALSE)</f>
        <v>0</v>
      </c>
      <c r="AM69" s="126" t="b">
        <f>IF(ISERROR(S69),ERROR.TYPE(#REF!)=ERROR.TYPE(S69),FALSE)</f>
        <v>0</v>
      </c>
      <c r="AN69" s="126">
        <f>IF(OR('Member Info'!F65&gt;=$S$1,'Member Info'!N65&gt;=$R$1),1,0)</f>
        <v>0</v>
      </c>
    </row>
    <row r="70" spans="1:40" x14ac:dyDescent="0.25">
      <c r="A70" s="4">
        <v>38</v>
      </c>
      <c r="B70" s="166">
        <f>'Member Info'!D66</f>
        <v>0</v>
      </c>
      <c r="C70" s="166">
        <f>'Member Info'!E66</f>
        <v>0</v>
      </c>
      <c r="D70" s="166" t="str">
        <f>'Member Info'!G66</f>
        <v/>
      </c>
      <c r="E70" s="167">
        <f>'Member Info'!B66</f>
        <v>0</v>
      </c>
      <c r="F70" s="244"/>
      <c r="G70" s="168" t="str">
        <f>IF(E70=0,"",
IF('Member Info'!$AM$19&lt;=$R$1,
SUMPRODUCT('Member Info'!L66+IF('Member Info'!H66&gt;'Member Info'!$AJ$12,'Member Info'!$AK$13,IF('Member Info'!H66&gt;'Member Info'!$AJ$11,'Member Info'!$AK$12,IF('Member Info'!H66&gt;'Member Info'!$AJ$10,'Member Info'!$AK$11,IF('Member Info'!H66&gt;'Member Info'!$AJ$9,'Member Info'!$AK$10,IF('Member Info'!H66&gt;'Member Info'!$AJ$8,'Member Info'!$AK$9,'Member Info'!$AK$8)))))),
SUMPRODUCT('Member Info'!L66+IF('Member Info'!H66&gt;'Member Info'!$AG$17,'Member Info'!$AH$18,IF('Member Info'!H66&gt;'Member Info'!$AG$16,'Member Info'!$AH$17,IF('Member Info'!H66&gt;'Member Info'!$AG$15,'Member Info'!$AH$16,IF('Member Info'!H66&gt;'Member Info'!$AG$14,'Member Info'!$AH$15,IF('Member Info'!H66&gt;'Member Info'!$AG$13,'Member Info'!$AH$14,IF('Member Info'!H66&gt;'Member Info'!$AG$12,'Member Info'!$AH$13,IF('Member Info'!H66&gt;'Member Info'!$AG$11,'Member Info'!$AH$12,IF('Member Info'!H66&gt;'Member Info'!$AG$10,'Member Info'!$AH$11,IF('Member Info'!H66&gt;'Member Info'!$AG$9,'Member Info'!$AH$10,IF('Member Info'!H66&gt;'Member Info'!$AG$8,'Member Info'!$AH$9,'Member Info'!$AH$8)))))))))))))</f>
        <v/>
      </c>
      <c r="H70" s="26"/>
      <c r="I70" s="26"/>
      <c r="J70" s="107" t="str">
        <f>IF(E70=0,"",IF('Member Info'!F66&gt;$S$1,CONCATENATE("Joined with practice on ", TEXT('Member Info'!F66, "DD/MM/YYYY")),IF('Member Info'!N66&lt;&gt;"",IF('Member Info'!N66&lt;$R$1,CONCATENATE("Left Scheme on ", TEXT('Member Info'!N66, "DD/MM/YYYY")),IF(ISERROR(G70),"Error Detected, No rate entered",IF(E70=0,"",IF(F70="","Error Detected, No Pensionable pay",IF(ISERROR(AB70)," Unknown Values entered.",IF(T70+U70&lt;1,"Acceptable",IF(R70+S70=200, "No Contributions Entered", IF(K70="","Error Detected, Choose reason&gt;",IF(X70="1",IF(T70=1,"Please Enter Deemed Pensionable Pay","Add Any Relevant Details Above"),"Please Give Details Above"))))))))),IF(ISERROR(G70),"Error Detected, No rate entered",IF(E70=0,"",IF(F70="","Error Detected, No Pensionable pay",IF(ISERROR(AB70)," Unknown Values entered.",IF(T70+U70&lt;1,"Acceptable",IF(R70+S70=200, "No Contributions Entered", IF(K70="","Error Detected, Choose reason&gt;",IF(X70="1",IF(T70=1,"Please Enter Deemed Pensionable Pay","Add relevant Details Above"),"Please give details Above")))))))))))</f>
        <v/>
      </c>
      <c r="K70" s="263"/>
      <c r="L70" s="93"/>
      <c r="M70" s="93" t="str">
        <f t="shared" si="4"/>
        <v/>
      </c>
      <c r="N70" s="96">
        <f t="shared" si="5"/>
        <v>0</v>
      </c>
      <c r="O70" s="96">
        <f t="shared" si="0"/>
        <v>0</v>
      </c>
      <c r="P70" s="220">
        <f>(ROUND((F70/100*'Member Info'!$W$2), 2))</f>
        <v>0</v>
      </c>
      <c r="Q70" s="220" t="e">
        <f t="shared" si="6"/>
        <v>#VALUE!</v>
      </c>
      <c r="R70" s="220" t="str">
        <f t="shared" si="7"/>
        <v/>
      </c>
      <c r="S70" s="229" t="str">
        <f t="shared" si="8"/>
        <v/>
      </c>
      <c r="T70" s="230" t="str">
        <f t="shared" si="9"/>
        <v/>
      </c>
      <c r="U70" s="230" t="str">
        <f t="shared" si="10"/>
        <v/>
      </c>
      <c r="V70" s="224">
        <f t="shared" si="11"/>
        <v>0</v>
      </c>
      <c r="W70" s="112">
        <f t="shared" si="12"/>
        <v>0</v>
      </c>
      <c r="X70" s="237" t="str">
        <f t="shared" si="1"/>
        <v/>
      </c>
      <c r="Y70" s="242" t="b">
        <f t="shared" si="2"/>
        <v>0</v>
      </c>
      <c r="Z70" s="237">
        <f t="shared" si="13"/>
        <v>0</v>
      </c>
      <c r="AA70" s="237">
        <f>IF('Member Info'!N66="",1,"")</f>
        <v>1</v>
      </c>
      <c r="AB70" s="245" t="e">
        <f t="shared" si="14"/>
        <v>#VALUE!</v>
      </c>
      <c r="AC70" s="132" t="str">
        <f t="shared" si="3"/>
        <v/>
      </c>
      <c r="AD70" s="126">
        <f t="shared" si="15"/>
        <v>1</v>
      </c>
      <c r="AE70" s="126" t="str">
        <f>IF('Member Info'!N66&lt;&gt;"",IF('Member Info'!N66&lt;=$R$1,1,0),"")</f>
        <v/>
      </c>
      <c r="AG70" s="126" t="b">
        <f t="shared" si="16"/>
        <v>0</v>
      </c>
      <c r="AH70" s="126">
        <f t="shared" si="17"/>
        <v>0</v>
      </c>
      <c r="AJ70" s="126">
        <f t="shared" si="18"/>
        <v>0</v>
      </c>
      <c r="AK70" s="126">
        <f>IF('Member Info'!F66&gt;$R$1,1,0)</f>
        <v>0</v>
      </c>
      <c r="AL70" s="126" t="b">
        <f>IF(ISERROR(R70),ERROR.TYPE(#REF!)=ERROR.TYPE(R70),FALSE)</f>
        <v>0</v>
      </c>
      <c r="AM70" s="126" t="b">
        <f>IF(ISERROR(S70),ERROR.TYPE(#REF!)=ERROR.TYPE(S70),FALSE)</f>
        <v>0</v>
      </c>
      <c r="AN70" s="126">
        <f>IF(OR('Member Info'!F66&gt;=$S$1,'Member Info'!N66&gt;=$R$1),1,0)</f>
        <v>0</v>
      </c>
    </row>
    <row r="71" spans="1:40" x14ac:dyDescent="0.25">
      <c r="A71" s="4">
        <v>39</v>
      </c>
      <c r="B71" s="166">
        <f>'Member Info'!D67</f>
        <v>0</v>
      </c>
      <c r="C71" s="166">
        <f>'Member Info'!E67</f>
        <v>0</v>
      </c>
      <c r="D71" s="166" t="str">
        <f>'Member Info'!G67</f>
        <v/>
      </c>
      <c r="E71" s="167">
        <f>'Member Info'!B67</f>
        <v>0</v>
      </c>
      <c r="F71" s="244"/>
      <c r="G71" s="168" t="str">
        <f>IF(E71=0,"",
IF('Member Info'!$AM$19&lt;=$R$1,
SUMPRODUCT('Member Info'!L67+IF('Member Info'!H67&gt;'Member Info'!$AJ$12,'Member Info'!$AK$13,IF('Member Info'!H67&gt;'Member Info'!$AJ$11,'Member Info'!$AK$12,IF('Member Info'!H67&gt;'Member Info'!$AJ$10,'Member Info'!$AK$11,IF('Member Info'!H67&gt;'Member Info'!$AJ$9,'Member Info'!$AK$10,IF('Member Info'!H67&gt;'Member Info'!$AJ$8,'Member Info'!$AK$9,'Member Info'!$AK$8)))))),
SUMPRODUCT('Member Info'!L67+IF('Member Info'!H67&gt;'Member Info'!$AG$17,'Member Info'!$AH$18,IF('Member Info'!H67&gt;'Member Info'!$AG$16,'Member Info'!$AH$17,IF('Member Info'!H67&gt;'Member Info'!$AG$15,'Member Info'!$AH$16,IF('Member Info'!H67&gt;'Member Info'!$AG$14,'Member Info'!$AH$15,IF('Member Info'!H67&gt;'Member Info'!$AG$13,'Member Info'!$AH$14,IF('Member Info'!H67&gt;'Member Info'!$AG$12,'Member Info'!$AH$13,IF('Member Info'!H67&gt;'Member Info'!$AG$11,'Member Info'!$AH$12,IF('Member Info'!H67&gt;'Member Info'!$AG$10,'Member Info'!$AH$11,IF('Member Info'!H67&gt;'Member Info'!$AG$9,'Member Info'!$AH$10,IF('Member Info'!H67&gt;'Member Info'!$AG$8,'Member Info'!$AH$9,'Member Info'!$AH$8)))))))))))))</f>
        <v/>
      </c>
      <c r="H71" s="26"/>
      <c r="I71" s="26"/>
      <c r="J71" s="107" t="str">
        <f>IF(E71=0,"",IF('Member Info'!F67&gt;$S$1,CONCATENATE("Joined with practice on ", TEXT('Member Info'!F67, "DD/MM/YYYY")),IF('Member Info'!N67&lt;&gt;"",IF('Member Info'!N67&lt;$R$1,CONCATENATE("Left Scheme on ", TEXT('Member Info'!N67, "DD/MM/YYYY")),IF(ISERROR(G71),"Error Detected, No rate entered",IF(E71=0,"",IF(F71="","Error Detected, No Pensionable pay",IF(ISERROR(AB71)," Unknown Values entered.",IF(T71+U71&lt;1,"Acceptable",IF(R71+S71=200, "No Contributions Entered", IF(K71="","Error Detected, Choose reason&gt;",IF(X71="1",IF(T71=1,"Please Enter Deemed Pensionable Pay","Add Any Relevant Details Above"),"Please Give Details Above"))))))))),IF(ISERROR(G71),"Error Detected, No rate entered",IF(E71=0,"",IF(F71="","Error Detected, No Pensionable pay",IF(ISERROR(AB71)," Unknown Values entered.",IF(T71+U71&lt;1,"Acceptable",IF(R71+S71=200, "No Contributions Entered", IF(K71="","Error Detected, Choose reason&gt;",IF(X71="1",IF(T71=1,"Please Enter Deemed Pensionable Pay","Add relevant Details Above"),"Please give details Above")))))))))))</f>
        <v/>
      </c>
      <c r="K71" s="263"/>
      <c r="L71" s="93"/>
      <c r="M71" s="93" t="str">
        <f t="shared" si="4"/>
        <v/>
      </c>
      <c r="N71" s="96">
        <f t="shared" si="5"/>
        <v>0</v>
      </c>
      <c r="O71" s="96">
        <f t="shared" si="0"/>
        <v>0</v>
      </c>
      <c r="P71" s="220">
        <f>(ROUND((F71/100*'Member Info'!$W$2), 2))</f>
        <v>0</v>
      </c>
      <c r="Q71" s="220" t="e">
        <f t="shared" si="6"/>
        <v>#VALUE!</v>
      </c>
      <c r="R71" s="220" t="str">
        <f t="shared" si="7"/>
        <v/>
      </c>
      <c r="S71" s="229" t="str">
        <f t="shared" si="8"/>
        <v/>
      </c>
      <c r="T71" s="230" t="str">
        <f t="shared" si="9"/>
        <v/>
      </c>
      <c r="U71" s="230" t="str">
        <f t="shared" si="10"/>
        <v/>
      </c>
      <c r="V71" s="224">
        <f t="shared" si="11"/>
        <v>0</v>
      </c>
      <c r="W71" s="112">
        <f t="shared" si="12"/>
        <v>0</v>
      </c>
      <c r="X71" s="237" t="str">
        <f t="shared" si="1"/>
        <v/>
      </c>
      <c r="Y71" s="242" t="b">
        <f t="shared" si="2"/>
        <v>0</v>
      </c>
      <c r="Z71" s="237">
        <f t="shared" si="13"/>
        <v>0</v>
      </c>
      <c r="AA71" s="237">
        <f>IF('Member Info'!N67="",1,"")</f>
        <v>1</v>
      </c>
      <c r="AB71" s="245" t="e">
        <f t="shared" si="14"/>
        <v>#VALUE!</v>
      </c>
      <c r="AC71" s="132" t="str">
        <f t="shared" si="3"/>
        <v/>
      </c>
      <c r="AD71" s="126">
        <f t="shared" si="15"/>
        <v>1</v>
      </c>
      <c r="AE71" s="126" t="str">
        <f>IF('Member Info'!N67&lt;&gt;"",IF('Member Info'!N67&lt;=$R$1,1,0),"")</f>
        <v/>
      </c>
      <c r="AG71" s="126" t="b">
        <f t="shared" si="16"/>
        <v>0</v>
      </c>
      <c r="AH71" s="126">
        <f t="shared" si="17"/>
        <v>0</v>
      </c>
      <c r="AJ71" s="126">
        <f t="shared" si="18"/>
        <v>0</v>
      </c>
      <c r="AK71" s="126">
        <f>IF('Member Info'!F67&gt;$R$1,1,0)</f>
        <v>0</v>
      </c>
      <c r="AL71" s="126" t="b">
        <f>IF(ISERROR(R71),ERROR.TYPE(#REF!)=ERROR.TYPE(R71),FALSE)</f>
        <v>0</v>
      </c>
      <c r="AM71" s="126" t="b">
        <f>IF(ISERROR(S71),ERROR.TYPE(#REF!)=ERROR.TYPE(S71),FALSE)</f>
        <v>0</v>
      </c>
      <c r="AN71" s="126">
        <f>IF(OR('Member Info'!F67&gt;=$S$1,'Member Info'!N67&gt;=$R$1),1,0)</f>
        <v>0</v>
      </c>
    </row>
    <row r="72" spans="1:40" x14ac:dyDescent="0.25">
      <c r="A72" s="4">
        <v>40</v>
      </c>
      <c r="B72" s="166">
        <f>'Member Info'!D68</f>
        <v>0</v>
      </c>
      <c r="C72" s="166">
        <f>'Member Info'!E68</f>
        <v>0</v>
      </c>
      <c r="D72" s="166" t="str">
        <f>'Member Info'!G68</f>
        <v/>
      </c>
      <c r="E72" s="167">
        <f>'Member Info'!B68</f>
        <v>0</v>
      </c>
      <c r="F72" s="244"/>
      <c r="G72" s="168" t="str">
        <f>IF(E72=0,"",
IF('Member Info'!$AM$19&lt;=$R$1,
SUMPRODUCT('Member Info'!L68+IF('Member Info'!H68&gt;'Member Info'!$AJ$12,'Member Info'!$AK$13,IF('Member Info'!H68&gt;'Member Info'!$AJ$11,'Member Info'!$AK$12,IF('Member Info'!H68&gt;'Member Info'!$AJ$10,'Member Info'!$AK$11,IF('Member Info'!H68&gt;'Member Info'!$AJ$9,'Member Info'!$AK$10,IF('Member Info'!H68&gt;'Member Info'!$AJ$8,'Member Info'!$AK$9,'Member Info'!$AK$8)))))),
SUMPRODUCT('Member Info'!L68+IF('Member Info'!H68&gt;'Member Info'!$AG$17,'Member Info'!$AH$18,IF('Member Info'!H68&gt;'Member Info'!$AG$16,'Member Info'!$AH$17,IF('Member Info'!H68&gt;'Member Info'!$AG$15,'Member Info'!$AH$16,IF('Member Info'!H68&gt;'Member Info'!$AG$14,'Member Info'!$AH$15,IF('Member Info'!H68&gt;'Member Info'!$AG$13,'Member Info'!$AH$14,IF('Member Info'!H68&gt;'Member Info'!$AG$12,'Member Info'!$AH$13,IF('Member Info'!H68&gt;'Member Info'!$AG$11,'Member Info'!$AH$12,IF('Member Info'!H68&gt;'Member Info'!$AG$10,'Member Info'!$AH$11,IF('Member Info'!H68&gt;'Member Info'!$AG$9,'Member Info'!$AH$10,IF('Member Info'!H68&gt;'Member Info'!$AG$8,'Member Info'!$AH$9,'Member Info'!$AH$8)))))))))))))</f>
        <v/>
      </c>
      <c r="H72" s="26"/>
      <c r="I72" s="26"/>
      <c r="J72" s="107" t="str">
        <f>IF(E72=0,"",IF('Member Info'!F68&gt;$S$1,CONCATENATE("Joined with practice on ", TEXT('Member Info'!F68, "DD/MM/YYYY")),IF('Member Info'!N68&lt;&gt;"",IF('Member Info'!N68&lt;$R$1,CONCATENATE("Left Scheme on ", TEXT('Member Info'!N68, "DD/MM/YYYY")),IF(ISERROR(G72),"Error Detected, No rate entered",IF(E72=0,"",IF(F72="","Error Detected, No Pensionable pay",IF(ISERROR(AB72)," Unknown Values entered.",IF(T72+U72&lt;1,"Acceptable",IF(R72+S72=200, "No Contributions Entered", IF(K72="","Error Detected, Choose reason&gt;",IF(X72="1",IF(T72=1,"Please Enter Deemed Pensionable Pay","Add Any Relevant Details Above"),"Please Give Details Above"))))))))),IF(ISERROR(G72),"Error Detected, No rate entered",IF(E72=0,"",IF(F72="","Error Detected, No Pensionable pay",IF(ISERROR(AB72)," Unknown Values entered.",IF(T72+U72&lt;1,"Acceptable",IF(R72+S72=200, "No Contributions Entered", IF(K72="","Error Detected, Choose reason&gt;",IF(X72="1",IF(T72=1,"Please Enter Deemed Pensionable Pay","Add relevant Details Above"),"Please give details Above")))))))))))</f>
        <v/>
      </c>
      <c r="K72" s="263"/>
      <c r="L72" s="93"/>
      <c r="M72" s="93" t="str">
        <f t="shared" si="4"/>
        <v/>
      </c>
      <c r="N72" s="96">
        <f t="shared" si="5"/>
        <v>0</v>
      </c>
      <c r="O72" s="96">
        <f t="shared" si="0"/>
        <v>0</v>
      </c>
      <c r="P72" s="220">
        <f>(ROUND((F72/100*'Member Info'!$W$2), 2))</f>
        <v>0</v>
      </c>
      <c r="Q72" s="220" t="e">
        <f t="shared" si="6"/>
        <v>#VALUE!</v>
      </c>
      <c r="R72" s="220" t="str">
        <f t="shared" si="7"/>
        <v/>
      </c>
      <c r="S72" s="229" t="str">
        <f t="shared" si="8"/>
        <v/>
      </c>
      <c r="T72" s="230" t="str">
        <f t="shared" si="9"/>
        <v/>
      </c>
      <c r="U72" s="230" t="str">
        <f t="shared" si="10"/>
        <v/>
      </c>
      <c r="V72" s="224">
        <f t="shared" si="11"/>
        <v>0</v>
      </c>
      <c r="W72" s="112">
        <f t="shared" si="12"/>
        <v>0</v>
      </c>
      <c r="X72" s="237" t="str">
        <f t="shared" si="1"/>
        <v/>
      </c>
      <c r="Y72" s="242" t="b">
        <f t="shared" si="2"/>
        <v>0</v>
      </c>
      <c r="Z72" s="237">
        <f t="shared" si="13"/>
        <v>0</v>
      </c>
      <c r="AA72" s="237">
        <f>IF('Member Info'!N68="",1,"")</f>
        <v>1</v>
      </c>
      <c r="AB72" s="245" t="e">
        <f t="shared" si="14"/>
        <v>#VALUE!</v>
      </c>
      <c r="AC72" s="132" t="str">
        <f t="shared" si="3"/>
        <v/>
      </c>
      <c r="AD72" s="126">
        <f t="shared" si="15"/>
        <v>1</v>
      </c>
      <c r="AE72" s="126" t="str">
        <f>IF('Member Info'!N68&lt;&gt;"",IF('Member Info'!N68&lt;=$R$1,1,0),"")</f>
        <v/>
      </c>
      <c r="AG72" s="126" t="b">
        <f t="shared" si="16"/>
        <v>0</v>
      </c>
      <c r="AH72" s="126">
        <f t="shared" si="17"/>
        <v>0</v>
      </c>
      <c r="AJ72" s="126">
        <f t="shared" si="18"/>
        <v>0</v>
      </c>
      <c r="AK72" s="126">
        <f>IF('Member Info'!F68&gt;$R$1,1,0)</f>
        <v>0</v>
      </c>
      <c r="AL72" s="126" t="b">
        <f>IF(ISERROR(R72),ERROR.TYPE(#REF!)=ERROR.TYPE(R72),FALSE)</f>
        <v>0</v>
      </c>
      <c r="AM72" s="126" t="b">
        <f>IF(ISERROR(S72),ERROR.TYPE(#REF!)=ERROR.TYPE(S72),FALSE)</f>
        <v>0</v>
      </c>
      <c r="AN72" s="126">
        <f>IF(OR('Member Info'!F68&gt;=$S$1,'Member Info'!N68&gt;=$R$1),1,0)</f>
        <v>0</v>
      </c>
    </row>
    <row r="73" spans="1:40" x14ac:dyDescent="0.25">
      <c r="A73" s="4">
        <v>41</v>
      </c>
      <c r="B73" s="166">
        <f>'Member Info'!D69</f>
        <v>0</v>
      </c>
      <c r="C73" s="166">
        <f>'Member Info'!E69</f>
        <v>0</v>
      </c>
      <c r="D73" s="166" t="str">
        <f>'Member Info'!G69</f>
        <v/>
      </c>
      <c r="E73" s="167">
        <f>'Member Info'!B69</f>
        <v>0</v>
      </c>
      <c r="F73" s="244"/>
      <c r="G73" s="168" t="str">
        <f>IF(E73=0,"",
IF('Member Info'!$AM$19&lt;=$R$1,
SUMPRODUCT('Member Info'!L69+IF('Member Info'!H69&gt;'Member Info'!$AJ$12,'Member Info'!$AK$13,IF('Member Info'!H69&gt;'Member Info'!$AJ$11,'Member Info'!$AK$12,IF('Member Info'!H69&gt;'Member Info'!$AJ$10,'Member Info'!$AK$11,IF('Member Info'!H69&gt;'Member Info'!$AJ$9,'Member Info'!$AK$10,IF('Member Info'!H69&gt;'Member Info'!$AJ$8,'Member Info'!$AK$9,'Member Info'!$AK$8)))))),
SUMPRODUCT('Member Info'!L69+IF('Member Info'!H69&gt;'Member Info'!$AG$17,'Member Info'!$AH$18,IF('Member Info'!H69&gt;'Member Info'!$AG$16,'Member Info'!$AH$17,IF('Member Info'!H69&gt;'Member Info'!$AG$15,'Member Info'!$AH$16,IF('Member Info'!H69&gt;'Member Info'!$AG$14,'Member Info'!$AH$15,IF('Member Info'!H69&gt;'Member Info'!$AG$13,'Member Info'!$AH$14,IF('Member Info'!H69&gt;'Member Info'!$AG$12,'Member Info'!$AH$13,IF('Member Info'!H69&gt;'Member Info'!$AG$11,'Member Info'!$AH$12,IF('Member Info'!H69&gt;'Member Info'!$AG$10,'Member Info'!$AH$11,IF('Member Info'!H69&gt;'Member Info'!$AG$9,'Member Info'!$AH$10,IF('Member Info'!H69&gt;'Member Info'!$AG$8,'Member Info'!$AH$9,'Member Info'!$AH$8)))))))))))))</f>
        <v/>
      </c>
      <c r="H73" s="26"/>
      <c r="I73" s="26"/>
      <c r="J73" s="107" t="str">
        <f>IF(E73=0,"",IF('Member Info'!F69&gt;$S$1,CONCATENATE("Joined with practice on ", TEXT('Member Info'!F69, "DD/MM/YYYY")),IF('Member Info'!N69&lt;&gt;"",IF('Member Info'!N69&lt;$R$1,CONCATENATE("Left Scheme on ", TEXT('Member Info'!N69, "DD/MM/YYYY")),IF(ISERROR(G73),"Error Detected, No rate entered",IF(E73=0,"",IF(F73="","Error Detected, No Pensionable pay",IF(ISERROR(AB73)," Unknown Values entered.",IF(T73+U73&lt;1,"Acceptable",IF(R73+S73=200, "No Contributions Entered", IF(K73="","Error Detected, Choose reason&gt;",IF(X73="1",IF(T73=1,"Please Enter Deemed Pensionable Pay","Add Any Relevant Details Above"),"Please Give Details Above"))))))))),IF(ISERROR(G73),"Error Detected, No rate entered",IF(E73=0,"",IF(F73="","Error Detected, No Pensionable pay",IF(ISERROR(AB73)," Unknown Values entered.",IF(T73+U73&lt;1,"Acceptable",IF(R73+S73=200, "No Contributions Entered", IF(K73="","Error Detected, Choose reason&gt;",IF(X73="1",IF(T73=1,"Please Enter Deemed Pensionable Pay","Add relevant Details Above"),"Please give details Above")))))))))))</f>
        <v/>
      </c>
      <c r="K73" s="263"/>
      <c r="L73" s="93"/>
      <c r="M73" s="93" t="str">
        <f t="shared" si="4"/>
        <v/>
      </c>
      <c r="N73" s="96">
        <f t="shared" si="5"/>
        <v>0</v>
      </c>
      <c r="O73" s="96">
        <f t="shared" si="0"/>
        <v>0</v>
      </c>
      <c r="P73" s="220">
        <f>(ROUND((F73/100*'Member Info'!$W$2), 2))</f>
        <v>0</v>
      </c>
      <c r="Q73" s="220" t="e">
        <f t="shared" si="6"/>
        <v>#VALUE!</v>
      </c>
      <c r="R73" s="220" t="str">
        <f t="shared" si="7"/>
        <v/>
      </c>
      <c r="S73" s="229" t="str">
        <f t="shared" si="8"/>
        <v/>
      </c>
      <c r="T73" s="230" t="str">
        <f t="shared" si="9"/>
        <v/>
      </c>
      <c r="U73" s="230" t="str">
        <f t="shared" si="10"/>
        <v/>
      </c>
      <c r="V73" s="224">
        <f t="shared" si="11"/>
        <v>0</v>
      </c>
      <c r="W73" s="112">
        <f t="shared" si="12"/>
        <v>0</v>
      </c>
      <c r="X73" s="237" t="str">
        <f t="shared" si="1"/>
        <v/>
      </c>
      <c r="Y73" s="242" t="b">
        <f t="shared" si="2"/>
        <v>0</v>
      </c>
      <c r="Z73" s="237">
        <f t="shared" si="13"/>
        <v>0</v>
      </c>
      <c r="AA73" s="237">
        <f>IF('Member Info'!N69="",1,"")</f>
        <v>1</v>
      </c>
      <c r="AB73" s="245" t="e">
        <f t="shared" si="14"/>
        <v>#VALUE!</v>
      </c>
      <c r="AC73" s="132" t="str">
        <f t="shared" si="3"/>
        <v/>
      </c>
      <c r="AD73" s="126">
        <f t="shared" si="15"/>
        <v>1</v>
      </c>
      <c r="AE73" s="126" t="str">
        <f>IF('Member Info'!N69&lt;&gt;"",IF('Member Info'!N69&lt;=$R$1,1,0),"")</f>
        <v/>
      </c>
      <c r="AG73" s="126" t="b">
        <f t="shared" si="16"/>
        <v>0</v>
      </c>
      <c r="AH73" s="126">
        <f t="shared" si="17"/>
        <v>0</v>
      </c>
      <c r="AJ73" s="126">
        <f t="shared" si="18"/>
        <v>0</v>
      </c>
      <c r="AK73" s="126">
        <f>IF('Member Info'!F69&gt;$R$1,1,0)</f>
        <v>0</v>
      </c>
      <c r="AL73" s="126" t="b">
        <f>IF(ISERROR(R73),ERROR.TYPE(#REF!)=ERROR.TYPE(R73),FALSE)</f>
        <v>0</v>
      </c>
      <c r="AM73" s="126" t="b">
        <f>IF(ISERROR(S73),ERROR.TYPE(#REF!)=ERROR.TYPE(S73),FALSE)</f>
        <v>0</v>
      </c>
      <c r="AN73" s="126">
        <f>IF(OR('Member Info'!F69&gt;=$S$1,'Member Info'!N69&gt;=$R$1),1,0)</f>
        <v>0</v>
      </c>
    </row>
    <row r="74" spans="1:40" x14ac:dyDescent="0.25">
      <c r="A74" s="4">
        <v>42</v>
      </c>
      <c r="B74" s="166">
        <f>'Member Info'!D70</f>
        <v>0</v>
      </c>
      <c r="C74" s="166">
        <f>'Member Info'!E70</f>
        <v>0</v>
      </c>
      <c r="D74" s="166" t="str">
        <f>'Member Info'!G70</f>
        <v/>
      </c>
      <c r="E74" s="167">
        <f>'Member Info'!B70</f>
        <v>0</v>
      </c>
      <c r="F74" s="244"/>
      <c r="G74" s="168" t="str">
        <f>IF(E74=0,"",
IF('Member Info'!$AM$19&lt;=$R$1,
SUMPRODUCT('Member Info'!L70+IF('Member Info'!H70&gt;'Member Info'!$AJ$12,'Member Info'!$AK$13,IF('Member Info'!H70&gt;'Member Info'!$AJ$11,'Member Info'!$AK$12,IF('Member Info'!H70&gt;'Member Info'!$AJ$10,'Member Info'!$AK$11,IF('Member Info'!H70&gt;'Member Info'!$AJ$9,'Member Info'!$AK$10,IF('Member Info'!H70&gt;'Member Info'!$AJ$8,'Member Info'!$AK$9,'Member Info'!$AK$8)))))),
SUMPRODUCT('Member Info'!L70+IF('Member Info'!H70&gt;'Member Info'!$AG$17,'Member Info'!$AH$18,IF('Member Info'!H70&gt;'Member Info'!$AG$16,'Member Info'!$AH$17,IF('Member Info'!H70&gt;'Member Info'!$AG$15,'Member Info'!$AH$16,IF('Member Info'!H70&gt;'Member Info'!$AG$14,'Member Info'!$AH$15,IF('Member Info'!H70&gt;'Member Info'!$AG$13,'Member Info'!$AH$14,IF('Member Info'!H70&gt;'Member Info'!$AG$12,'Member Info'!$AH$13,IF('Member Info'!H70&gt;'Member Info'!$AG$11,'Member Info'!$AH$12,IF('Member Info'!H70&gt;'Member Info'!$AG$10,'Member Info'!$AH$11,IF('Member Info'!H70&gt;'Member Info'!$AG$9,'Member Info'!$AH$10,IF('Member Info'!H70&gt;'Member Info'!$AG$8,'Member Info'!$AH$9,'Member Info'!$AH$8)))))))))))))</f>
        <v/>
      </c>
      <c r="H74" s="26"/>
      <c r="I74" s="26"/>
      <c r="J74" s="107" t="str">
        <f>IF(E74=0,"",IF('Member Info'!F70&gt;$S$1,CONCATENATE("Joined with practice on ", TEXT('Member Info'!F70, "DD/MM/YYYY")),IF('Member Info'!N70&lt;&gt;"",IF('Member Info'!N70&lt;$R$1,CONCATENATE("Left Scheme on ", TEXT('Member Info'!N70, "DD/MM/YYYY")),IF(ISERROR(G74),"Error Detected, No rate entered",IF(E74=0,"",IF(F74="","Error Detected, No Pensionable pay",IF(ISERROR(AB74)," Unknown Values entered.",IF(T74+U74&lt;1,"Acceptable",IF(R74+S74=200, "No Contributions Entered", IF(K74="","Error Detected, Choose reason&gt;",IF(X74="1",IF(T74=1,"Please Enter Deemed Pensionable Pay","Add Any Relevant Details Above"),"Please Give Details Above"))))))))),IF(ISERROR(G74),"Error Detected, No rate entered",IF(E74=0,"",IF(F74="","Error Detected, No Pensionable pay",IF(ISERROR(AB74)," Unknown Values entered.",IF(T74+U74&lt;1,"Acceptable",IF(R74+S74=200, "No Contributions Entered", IF(K74="","Error Detected, Choose reason&gt;",IF(X74="1",IF(T74=1,"Please Enter Deemed Pensionable Pay","Add relevant Details Above"),"Please give details Above")))))))))))</f>
        <v/>
      </c>
      <c r="K74" s="263"/>
      <c r="L74" s="93"/>
      <c r="M74" s="93" t="str">
        <f t="shared" si="4"/>
        <v/>
      </c>
      <c r="N74" s="96">
        <f t="shared" si="5"/>
        <v>0</v>
      </c>
      <c r="O74" s="96">
        <f t="shared" si="0"/>
        <v>0</v>
      </c>
      <c r="P74" s="220">
        <f>(ROUND((F74/100*'Member Info'!$W$2), 2))</f>
        <v>0</v>
      </c>
      <c r="Q74" s="220" t="e">
        <f t="shared" si="6"/>
        <v>#VALUE!</v>
      </c>
      <c r="R74" s="220" t="str">
        <f t="shared" si="7"/>
        <v/>
      </c>
      <c r="S74" s="229" t="str">
        <f t="shared" si="8"/>
        <v/>
      </c>
      <c r="T74" s="230" t="str">
        <f t="shared" si="9"/>
        <v/>
      </c>
      <c r="U74" s="230" t="str">
        <f t="shared" si="10"/>
        <v/>
      </c>
      <c r="V74" s="224">
        <f t="shared" si="11"/>
        <v>0</v>
      </c>
      <c r="W74" s="112">
        <f t="shared" si="12"/>
        <v>0</v>
      </c>
      <c r="X74" s="237" t="str">
        <f t="shared" si="1"/>
        <v/>
      </c>
      <c r="Y74" s="242" t="b">
        <f t="shared" si="2"/>
        <v>0</v>
      </c>
      <c r="Z74" s="237">
        <f t="shared" si="13"/>
        <v>0</v>
      </c>
      <c r="AA74" s="237">
        <f>IF('Member Info'!N70="",1,"")</f>
        <v>1</v>
      </c>
      <c r="AB74" s="245" t="e">
        <f t="shared" si="14"/>
        <v>#VALUE!</v>
      </c>
      <c r="AC74" s="132" t="str">
        <f t="shared" si="3"/>
        <v/>
      </c>
      <c r="AD74" s="126">
        <f t="shared" si="15"/>
        <v>1</v>
      </c>
      <c r="AE74" s="126" t="str">
        <f>IF('Member Info'!N70&lt;&gt;"",IF('Member Info'!N70&lt;=$R$1,1,0),"")</f>
        <v/>
      </c>
      <c r="AG74" s="126" t="b">
        <f t="shared" si="16"/>
        <v>0</v>
      </c>
      <c r="AH74" s="126">
        <f t="shared" si="17"/>
        <v>0</v>
      </c>
      <c r="AJ74" s="126">
        <f t="shared" si="18"/>
        <v>0</v>
      </c>
      <c r="AK74" s="126">
        <f>IF('Member Info'!F70&gt;$R$1,1,0)</f>
        <v>0</v>
      </c>
      <c r="AL74" s="126" t="b">
        <f>IF(ISERROR(R74),ERROR.TYPE(#REF!)=ERROR.TYPE(R74),FALSE)</f>
        <v>0</v>
      </c>
      <c r="AM74" s="126" t="b">
        <f>IF(ISERROR(S74),ERROR.TYPE(#REF!)=ERROR.TYPE(S74),FALSE)</f>
        <v>0</v>
      </c>
      <c r="AN74" s="126">
        <f>IF(OR('Member Info'!F70&gt;=$S$1,'Member Info'!N70&gt;=$R$1),1,0)</f>
        <v>0</v>
      </c>
    </row>
    <row r="75" spans="1:40" x14ac:dyDescent="0.25">
      <c r="A75" s="4">
        <v>43</v>
      </c>
      <c r="B75" s="166">
        <f>'Member Info'!D71</f>
        <v>0</v>
      </c>
      <c r="C75" s="166">
        <f>'Member Info'!E71</f>
        <v>0</v>
      </c>
      <c r="D75" s="166" t="str">
        <f>'Member Info'!G71</f>
        <v/>
      </c>
      <c r="E75" s="167">
        <f>'Member Info'!B71</f>
        <v>0</v>
      </c>
      <c r="F75" s="244"/>
      <c r="G75" s="168" t="str">
        <f>IF(E75=0,"",
IF('Member Info'!$AM$19&lt;=$R$1,
SUMPRODUCT('Member Info'!L71+IF('Member Info'!H71&gt;'Member Info'!$AJ$12,'Member Info'!$AK$13,IF('Member Info'!H71&gt;'Member Info'!$AJ$11,'Member Info'!$AK$12,IF('Member Info'!H71&gt;'Member Info'!$AJ$10,'Member Info'!$AK$11,IF('Member Info'!H71&gt;'Member Info'!$AJ$9,'Member Info'!$AK$10,IF('Member Info'!H71&gt;'Member Info'!$AJ$8,'Member Info'!$AK$9,'Member Info'!$AK$8)))))),
SUMPRODUCT('Member Info'!L71+IF('Member Info'!H71&gt;'Member Info'!$AG$17,'Member Info'!$AH$18,IF('Member Info'!H71&gt;'Member Info'!$AG$16,'Member Info'!$AH$17,IF('Member Info'!H71&gt;'Member Info'!$AG$15,'Member Info'!$AH$16,IF('Member Info'!H71&gt;'Member Info'!$AG$14,'Member Info'!$AH$15,IF('Member Info'!H71&gt;'Member Info'!$AG$13,'Member Info'!$AH$14,IF('Member Info'!H71&gt;'Member Info'!$AG$12,'Member Info'!$AH$13,IF('Member Info'!H71&gt;'Member Info'!$AG$11,'Member Info'!$AH$12,IF('Member Info'!H71&gt;'Member Info'!$AG$10,'Member Info'!$AH$11,IF('Member Info'!H71&gt;'Member Info'!$AG$9,'Member Info'!$AH$10,IF('Member Info'!H71&gt;'Member Info'!$AG$8,'Member Info'!$AH$9,'Member Info'!$AH$8)))))))))))))</f>
        <v/>
      </c>
      <c r="H75" s="26"/>
      <c r="I75" s="26"/>
      <c r="J75" s="107" t="str">
        <f>IF(E75=0,"",IF('Member Info'!F71&gt;$S$1,CONCATENATE("Joined with practice on ", TEXT('Member Info'!F71, "DD/MM/YYYY")),IF('Member Info'!N71&lt;&gt;"",IF('Member Info'!N71&lt;$R$1,CONCATENATE("Left Scheme on ", TEXT('Member Info'!N71, "DD/MM/YYYY")),IF(ISERROR(G75),"Error Detected, No rate entered",IF(E75=0,"",IF(F75="","Error Detected, No Pensionable pay",IF(ISERROR(AB75)," Unknown Values entered.",IF(T75+U75&lt;1,"Acceptable",IF(R75+S75=200, "No Contributions Entered", IF(K75="","Error Detected, Choose reason&gt;",IF(X75="1",IF(T75=1,"Please Enter Deemed Pensionable Pay","Add Any Relevant Details Above"),"Please Give Details Above"))))))))),IF(ISERROR(G75),"Error Detected, No rate entered",IF(E75=0,"",IF(F75="","Error Detected, No Pensionable pay",IF(ISERROR(AB75)," Unknown Values entered.",IF(T75+U75&lt;1,"Acceptable",IF(R75+S75=200, "No Contributions Entered", IF(K75="","Error Detected, Choose reason&gt;",IF(X75="1",IF(T75=1,"Please Enter Deemed Pensionable Pay","Add relevant Details Above"),"Please give details Above")))))))))))</f>
        <v/>
      </c>
      <c r="K75" s="263"/>
      <c r="L75" s="93"/>
      <c r="M75" s="93" t="str">
        <f t="shared" si="4"/>
        <v/>
      </c>
      <c r="N75" s="96">
        <f t="shared" si="5"/>
        <v>0</v>
      </c>
      <c r="O75" s="96">
        <f t="shared" si="0"/>
        <v>0</v>
      </c>
      <c r="P75" s="220">
        <f>(ROUND((F75/100*'Member Info'!$W$2), 2))</f>
        <v>0</v>
      </c>
      <c r="Q75" s="220" t="e">
        <f t="shared" si="6"/>
        <v>#VALUE!</v>
      </c>
      <c r="R75" s="220" t="str">
        <f t="shared" si="7"/>
        <v/>
      </c>
      <c r="S75" s="229" t="str">
        <f t="shared" si="8"/>
        <v/>
      </c>
      <c r="T75" s="230" t="str">
        <f t="shared" si="9"/>
        <v/>
      </c>
      <c r="U75" s="230" t="str">
        <f t="shared" si="10"/>
        <v/>
      </c>
      <c r="V75" s="224">
        <f t="shared" si="11"/>
        <v>0</v>
      </c>
      <c r="W75" s="112">
        <f t="shared" si="12"/>
        <v>0</v>
      </c>
      <c r="X75" s="237" t="str">
        <f t="shared" si="1"/>
        <v/>
      </c>
      <c r="Y75" s="242" t="b">
        <f t="shared" si="2"/>
        <v>0</v>
      </c>
      <c r="Z75" s="237">
        <f t="shared" si="13"/>
        <v>0</v>
      </c>
      <c r="AA75" s="237">
        <f>IF('Member Info'!N71="",1,"")</f>
        <v>1</v>
      </c>
      <c r="AB75" s="245" t="e">
        <f t="shared" si="14"/>
        <v>#VALUE!</v>
      </c>
      <c r="AC75" s="132" t="str">
        <f t="shared" si="3"/>
        <v/>
      </c>
      <c r="AD75" s="126">
        <f t="shared" si="15"/>
        <v>1</v>
      </c>
      <c r="AE75" s="126" t="str">
        <f>IF('Member Info'!N71&lt;&gt;"",IF('Member Info'!N71&lt;=$R$1,1,0),"")</f>
        <v/>
      </c>
      <c r="AG75" s="126" t="b">
        <f t="shared" si="16"/>
        <v>0</v>
      </c>
      <c r="AH75" s="126">
        <f t="shared" si="17"/>
        <v>0</v>
      </c>
      <c r="AJ75" s="126">
        <f t="shared" si="18"/>
        <v>0</v>
      </c>
      <c r="AK75" s="126">
        <f>IF('Member Info'!F71&gt;$R$1,1,0)</f>
        <v>0</v>
      </c>
      <c r="AL75" s="126" t="b">
        <f>IF(ISERROR(R75),ERROR.TYPE(#REF!)=ERROR.TYPE(R75),FALSE)</f>
        <v>0</v>
      </c>
      <c r="AM75" s="126" t="b">
        <f>IF(ISERROR(S75),ERROR.TYPE(#REF!)=ERROR.TYPE(S75),FALSE)</f>
        <v>0</v>
      </c>
      <c r="AN75" s="126">
        <f>IF(OR('Member Info'!F71&gt;=$S$1,'Member Info'!N71&gt;=$R$1),1,0)</f>
        <v>0</v>
      </c>
    </row>
    <row r="76" spans="1:40" x14ac:dyDescent="0.25">
      <c r="A76" s="4">
        <v>44</v>
      </c>
      <c r="B76" s="166">
        <f>'Member Info'!D72</f>
        <v>0</v>
      </c>
      <c r="C76" s="166">
        <f>'Member Info'!E72</f>
        <v>0</v>
      </c>
      <c r="D76" s="166" t="str">
        <f>'Member Info'!G72</f>
        <v/>
      </c>
      <c r="E76" s="167">
        <f>'Member Info'!B72</f>
        <v>0</v>
      </c>
      <c r="F76" s="244"/>
      <c r="G76" s="168" t="str">
        <f>IF(E76=0,"",
IF('Member Info'!$AM$19&lt;=$R$1,
SUMPRODUCT('Member Info'!L72+IF('Member Info'!H72&gt;'Member Info'!$AJ$12,'Member Info'!$AK$13,IF('Member Info'!H72&gt;'Member Info'!$AJ$11,'Member Info'!$AK$12,IF('Member Info'!H72&gt;'Member Info'!$AJ$10,'Member Info'!$AK$11,IF('Member Info'!H72&gt;'Member Info'!$AJ$9,'Member Info'!$AK$10,IF('Member Info'!H72&gt;'Member Info'!$AJ$8,'Member Info'!$AK$9,'Member Info'!$AK$8)))))),
SUMPRODUCT('Member Info'!L72+IF('Member Info'!H72&gt;'Member Info'!$AG$17,'Member Info'!$AH$18,IF('Member Info'!H72&gt;'Member Info'!$AG$16,'Member Info'!$AH$17,IF('Member Info'!H72&gt;'Member Info'!$AG$15,'Member Info'!$AH$16,IF('Member Info'!H72&gt;'Member Info'!$AG$14,'Member Info'!$AH$15,IF('Member Info'!H72&gt;'Member Info'!$AG$13,'Member Info'!$AH$14,IF('Member Info'!H72&gt;'Member Info'!$AG$12,'Member Info'!$AH$13,IF('Member Info'!H72&gt;'Member Info'!$AG$11,'Member Info'!$AH$12,IF('Member Info'!H72&gt;'Member Info'!$AG$10,'Member Info'!$AH$11,IF('Member Info'!H72&gt;'Member Info'!$AG$9,'Member Info'!$AH$10,IF('Member Info'!H72&gt;'Member Info'!$AG$8,'Member Info'!$AH$9,'Member Info'!$AH$8)))))))))))))</f>
        <v/>
      </c>
      <c r="H76" s="26"/>
      <c r="I76" s="26"/>
      <c r="J76" s="107" t="str">
        <f>IF(E76=0,"",IF('Member Info'!F72&gt;$S$1,CONCATENATE("Joined with practice on ", TEXT('Member Info'!F72, "DD/MM/YYYY")),IF('Member Info'!N72&lt;&gt;"",IF('Member Info'!N72&lt;$R$1,CONCATENATE("Left Scheme on ", TEXT('Member Info'!N72, "DD/MM/YYYY")),IF(ISERROR(G76),"Error Detected, No rate entered",IF(E76=0,"",IF(F76="","Error Detected, No Pensionable pay",IF(ISERROR(AB76)," Unknown Values entered.",IF(T76+U76&lt;1,"Acceptable",IF(R76+S76=200, "No Contributions Entered", IF(K76="","Error Detected, Choose reason&gt;",IF(X76="1",IF(T76=1,"Please Enter Deemed Pensionable Pay","Add Any Relevant Details Above"),"Please Give Details Above"))))))))),IF(ISERROR(G76),"Error Detected, No rate entered",IF(E76=0,"",IF(F76="","Error Detected, No Pensionable pay",IF(ISERROR(AB76)," Unknown Values entered.",IF(T76+U76&lt;1,"Acceptable",IF(R76+S76=200, "No Contributions Entered", IF(K76="","Error Detected, Choose reason&gt;",IF(X76="1",IF(T76=1,"Please Enter Deemed Pensionable Pay","Add relevant Details Above"),"Please give details Above")))))))))))</f>
        <v/>
      </c>
      <c r="K76" s="263"/>
      <c r="L76" s="93"/>
      <c r="M76" s="93" t="str">
        <f t="shared" si="4"/>
        <v/>
      </c>
      <c r="N76" s="96">
        <f t="shared" si="5"/>
        <v>0</v>
      </c>
      <c r="O76" s="96">
        <f t="shared" si="0"/>
        <v>0</v>
      </c>
      <c r="P76" s="220">
        <f>(ROUND((F76/100*'Member Info'!$W$2), 2))</f>
        <v>0</v>
      </c>
      <c r="Q76" s="220" t="e">
        <f t="shared" si="6"/>
        <v>#VALUE!</v>
      </c>
      <c r="R76" s="220" t="str">
        <f t="shared" si="7"/>
        <v/>
      </c>
      <c r="S76" s="229" t="str">
        <f t="shared" si="8"/>
        <v/>
      </c>
      <c r="T76" s="230" t="str">
        <f t="shared" si="9"/>
        <v/>
      </c>
      <c r="U76" s="230" t="str">
        <f t="shared" si="10"/>
        <v/>
      </c>
      <c r="V76" s="224">
        <f t="shared" si="11"/>
        <v>0</v>
      </c>
      <c r="W76" s="112">
        <f t="shared" si="12"/>
        <v>0</v>
      </c>
      <c r="X76" s="237" t="str">
        <f t="shared" si="1"/>
        <v/>
      </c>
      <c r="Y76" s="242" t="b">
        <f t="shared" si="2"/>
        <v>0</v>
      </c>
      <c r="Z76" s="237">
        <f t="shared" si="13"/>
        <v>0</v>
      </c>
      <c r="AA76" s="237">
        <f>IF('Member Info'!N72="",1,"")</f>
        <v>1</v>
      </c>
      <c r="AB76" s="245" t="e">
        <f t="shared" si="14"/>
        <v>#VALUE!</v>
      </c>
      <c r="AC76" s="132" t="str">
        <f t="shared" si="3"/>
        <v/>
      </c>
      <c r="AD76" s="126">
        <f t="shared" si="15"/>
        <v>1</v>
      </c>
      <c r="AE76" s="126" t="str">
        <f>IF('Member Info'!N72&lt;&gt;"",IF('Member Info'!N72&lt;=$R$1,1,0),"")</f>
        <v/>
      </c>
      <c r="AG76" s="126" t="b">
        <f t="shared" si="16"/>
        <v>0</v>
      </c>
      <c r="AH76" s="126">
        <f t="shared" si="17"/>
        <v>0</v>
      </c>
      <c r="AJ76" s="126">
        <f t="shared" si="18"/>
        <v>0</v>
      </c>
      <c r="AK76" s="126">
        <f>IF('Member Info'!F72&gt;$R$1,1,0)</f>
        <v>0</v>
      </c>
      <c r="AL76" s="126" t="b">
        <f>IF(ISERROR(R76),ERROR.TYPE(#REF!)=ERROR.TYPE(R76),FALSE)</f>
        <v>0</v>
      </c>
      <c r="AM76" s="126" t="b">
        <f>IF(ISERROR(S76),ERROR.TYPE(#REF!)=ERROR.TYPE(S76),FALSE)</f>
        <v>0</v>
      </c>
      <c r="AN76" s="126">
        <f>IF(OR('Member Info'!F72&gt;=$S$1,'Member Info'!N72&gt;=$R$1),1,0)</f>
        <v>0</v>
      </c>
    </row>
    <row r="77" spans="1:40" x14ac:dyDescent="0.25">
      <c r="A77" s="4">
        <v>45</v>
      </c>
      <c r="B77" s="166">
        <f>'Member Info'!D73</f>
        <v>0</v>
      </c>
      <c r="C77" s="166">
        <f>'Member Info'!E73</f>
        <v>0</v>
      </c>
      <c r="D77" s="166" t="str">
        <f>'Member Info'!G73</f>
        <v/>
      </c>
      <c r="E77" s="167">
        <f>'Member Info'!B73</f>
        <v>0</v>
      </c>
      <c r="F77" s="244"/>
      <c r="G77" s="168" t="str">
        <f>IF(E77=0,"",
IF('Member Info'!$AM$19&lt;=$R$1,
SUMPRODUCT('Member Info'!L73+IF('Member Info'!H73&gt;'Member Info'!$AJ$12,'Member Info'!$AK$13,IF('Member Info'!H73&gt;'Member Info'!$AJ$11,'Member Info'!$AK$12,IF('Member Info'!H73&gt;'Member Info'!$AJ$10,'Member Info'!$AK$11,IF('Member Info'!H73&gt;'Member Info'!$AJ$9,'Member Info'!$AK$10,IF('Member Info'!H73&gt;'Member Info'!$AJ$8,'Member Info'!$AK$9,'Member Info'!$AK$8)))))),
SUMPRODUCT('Member Info'!L73+IF('Member Info'!H73&gt;'Member Info'!$AG$17,'Member Info'!$AH$18,IF('Member Info'!H73&gt;'Member Info'!$AG$16,'Member Info'!$AH$17,IF('Member Info'!H73&gt;'Member Info'!$AG$15,'Member Info'!$AH$16,IF('Member Info'!H73&gt;'Member Info'!$AG$14,'Member Info'!$AH$15,IF('Member Info'!H73&gt;'Member Info'!$AG$13,'Member Info'!$AH$14,IF('Member Info'!H73&gt;'Member Info'!$AG$12,'Member Info'!$AH$13,IF('Member Info'!H73&gt;'Member Info'!$AG$11,'Member Info'!$AH$12,IF('Member Info'!H73&gt;'Member Info'!$AG$10,'Member Info'!$AH$11,IF('Member Info'!H73&gt;'Member Info'!$AG$9,'Member Info'!$AH$10,IF('Member Info'!H73&gt;'Member Info'!$AG$8,'Member Info'!$AH$9,'Member Info'!$AH$8)))))))))))))</f>
        <v/>
      </c>
      <c r="H77" s="26"/>
      <c r="I77" s="26"/>
      <c r="J77" s="107" t="str">
        <f>IF(E77=0,"",IF('Member Info'!F73&gt;$S$1,CONCATENATE("Joined with practice on ", TEXT('Member Info'!F73, "DD/MM/YYYY")),IF('Member Info'!N73&lt;&gt;"",IF('Member Info'!N73&lt;$R$1,CONCATENATE("Left Scheme on ", TEXT('Member Info'!N73, "DD/MM/YYYY")),IF(ISERROR(G77),"Error Detected, No rate entered",IF(E77=0,"",IF(F77="","Error Detected, No Pensionable pay",IF(ISERROR(AB77)," Unknown Values entered.",IF(T77+U77&lt;1,"Acceptable",IF(R77+S77=200, "No Contributions Entered", IF(K77="","Error Detected, Choose reason&gt;",IF(X77="1",IF(T77=1,"Please Enter Deemed Pensionable Pay","Add Any Relevant Details Above"),"Please Give Details Above"))))))))),IF(ISERROR(G77),"Error Detected, No rate entered",IF(E77=0,"",IF(F77="","Error Detected, No Pensionable pay",IF(ISERROR(AB77)," Unknown Values entered.",IF(T77+U77&lt;1,"Acceptable",IF(R77+S77=200, "No Contributions Entered", IF(K77="","Error Detected, Choose reason&gt;",IF(X77="1",IF(T77=1,"Please Enter Deemed Pensionable Pay","Add relevant Details Above"),"Please give details Above")))))))))))</f>
        <v/>
      </c>
      <c r="K77" s="263"/>
      <c r="L77" s="93"/>
      <c r="M77" s="93" t="str">
        <f t="shared" si="4"/>
        <v/>
      </c>
      <c r="N77" s="96">
        <f t="shared" si="5"/>
        <v>0</v>
      </c>
      <c r="O77" s="96">
        <f t="shared" si="0"/>
        <v>0</v>
      </c>
      <c r="P77" s="220">
        <f>(ROUND((F77/100*'Member Info'!$W$2), 2))</f>
        <v>0</v>
      </c>
      <c r="Q77" s="220" t="e">
        <f t="shared" si="6"/>
        <v>#VALUE!</v>
      </c>
      <c r="R77" s="220" t="str">
        <f t="shared" si="7"/>
        <v/>
      </c>
      <c r="S77" s="229" t="str">
        <f t="shared" si="8"/>
        <v/>
      </c>
      <c r="T77" s="230" t="str">
        <f t="shared" si="9"/>
        <v/>
      </c>
      <c r="U77" s="230" t="str">
        <f t="shared" si="10"/>
        <v/>
      </c>
      <c r="V77" s="224">
        <f t="shared" si="11"/>
        <v>0</v>
      </c>
      <c r="W77" s="112">
        <f t="shared" si="12"/>
        <v>0</v>
      </c>
      <c r="X77" s="237" t="str">
        <f t="shared" si="1"/>
        <v/>
      </c>
      <c r="Y77" s="242" t="b">
        <f t="shared" si="2"/>
        <v>0</v>
      </c>
      <c r="Z77" s="237">
        <f t="shared" si="13"/>
        <v>0</v>
      </c>
      <c r="AA77" s="237">
        <f>IF('Member Info'!N73="",1,"")</f>
        <v>1</v>
      </c>
      <c r="AB77" s="245" t="e">
        <f t="shared" si="14"/>
        <v>#VALUE!</v>
      </c>
      <c r="AC77" s="132" t="str">
        <f t="shared" si="3"/>
        <v/>
      </c>
      <c r="AD77" s="126">
        <f t="shared" si="15"/>
        <v>1</v>
      </c>
      <c r="AE77" s="126" t="str">
        <f>IF('Member Info'!N73&lt;&gt;"",IF('Member Info'!N73&lt;=$R$1,1,0),"")</f>
        <v/>
      </c>
      <c r="AG77" s="126" t="b">
        <f t="shared" si="16"/>
        <v>0</v>
      </c>
      <c r="AH77" s="126">
        <f t="shared" si="17"/>
        <v>0</v>
      </c>
      <c r="AJ77" s="126">
        <f t="shared" si="18"/>
        <v>0</v>
      </c>
      <c r="AK77" s="126">
        <f>IF('Member Info'!F73&gt;$R$1,1,0)</f>
        <v>0</v>
      </c>
      <c r="AL77" s="126" t="b">
        <f>IF(ISERROR(R77),ERROR.TYPE(#REF!)=ERROR.TYPE(R77),FALSE)</f>
        <v>0</v>
      </c>
      <c r="AM77" s="126" t="b">
        <f>IF(ISERROR(S77),ERROR.TYPE(#REF!)=ERROR.TYPE(S77),FALSE)</f>
        <v>0</v>
      </c>
      <c r="AN77" s="126">
        <f>IF(OR('Member Info'!F73&gt;=$S$1,'Member Info'!N73&gt;=$R$1),1,0)</f>
        <v>0</v>
      </c>
    </row>
    <row r="78" spans="1:40" x14ac:dyDescent="0.25">
      <c r="A78" s="4">
        <v>46</v>
      </c>
      <c r="B78" s="166">
        <f>'Member Info'!D74</f>
        <v>0</v>
      </c>
      <c r="C78" s="166">
        <f>'Member Info'!E74</f>
        <v>0</v>
      </c>
      <c r="D78" s="166" t="str">
        <f>'Member Info'!G74</f>
        <v/>
      </c>
      <c r="E78" s="167">
        <f>'Member Info'!B74</f>
        <v>0</v>
      </c>
      <c r="F78" s="244"/>
      <c r="G78" s="168" t="str">
        <f>IF(E78=0,"",
IF('Member Info'!$AM$19&lt;=$R$1,
SUMPRODUCT('Member Info'!L74+IF('Member Info'!H74&gt;'Member Info'!$AJ$12,'Member Info'!$AK$13,IF('Member Info'!H74&gt;'Member Info'!$AJ$11,'Member Info'!$AK$12,IF('Member Info'!H74&gt;'Member Info'!$AJ$10,'Member Info'!$AK$11,IF('Member Info'!H74&gt;'Member Info'!$AJ$9,'Member Info'!$AK$10,IF('Member Info'!H74&gt;'Member Info'!$AJ$8,'Member Info'!$AK$9,'Member Info'!$AK$8)))))),
SUMPRODUCT('Member Info'!L74+IF('Member Info'!H74&gt;'Member Info'!$AG$17,'Member Info'!$AH$18,IF('Member Info'!H74&gt;'Member Info'!$AG$16,'Member Info'!$AH$17,IF('Member Info'!H74&gt;'Member Info'!$AG$15,'Member Info'!$AH$16,IF('Member Info'!H74&gt;'Member Info'!$AG$14,'Member Info'!$AH$15,IF('Member Info'!H74&gt;'Member Info'!$AG$13,'Member Info'!$AH$14,IF('Member Info'!H74&gt;'Member Info'!$AG$12,'Member Info'!$AH$13,IF('Member Info'!H74&gt;'Member Info'!$AG$11,'Member Info'!$AH$12,IF('Member Info'!H74&gt;'Member Info'!$AG$10,'Member Info'!$AH$11,IF('Member Info'!H74&gt;'Member Info'!$AG$9,'Member Info'!$AH$10,IF('Member Info'!H74&gt;'Member Info'!$AG$8,'Member Info'!$AH$9,'Member Info'!$AH$8)))))))))))))</f>
        <v/>
      </c>
      <c r="H78" s="26"/>
      <c r="I78" s="26"/>
      <c r="J78" s="107" t="str">
        <f>IF(E78=0,"",IF('Member Info'!F74&gt;$S$1,CONCATENATE("Joined with practice on ", TEXT('Member Info'!F74, "DD/MM/YYYY")),IF('Member Info'!N74&lt;&gt;"",IF('Member Info'!N74&lt;$R$1,CONCATENATE("Left Scheme on ", TEXT('Member Info'!N74, "DD/MM/YYYY")),IF(ISERROR(G78),"Error Detected, No rate entered",IF(E78=0,"",IF(F78="","Error Detected, No Pensionable pay",IF(ISERROR(AB78)," Unknown Values entered.",IF(T78+U78&lt;1,"Acceptable",IF(R78+S78=200, "No Contributions Entered", IF(K78="","Error Detected, Choose reason&gt;",IF(X78="1",IF(T78=1,"Please Enter Deemed Pensionable Pay","Add Any Relevant Details Above"),"Please Give Details Above"))))))))),IF(ISERROR(G78),"Error Detected, No rate entered",IF(E78=0,"",IF(F78="","Error Detected, No Pensionable pay",IF(ISERROR(AB78)," Unknown Values entered.",IF(T78+U78&lt;1,"Acceptable",IF(R78+S78=200, "No Contributions Entered", IF(K78="","Error Detected, Choose reason&gt;",IF(X78="1",IF(T78=1,"Please Enter Deemed Pensionable Pay","Add relevant Details Above"),"Please give details Above")))))))))))</f>
        <v/>
      </c>
      <c r="K78" s="263"/>
      <c r="L78" s="93"/>
      <c r="M78" s="93" t="str">
        <f t="shared" si="4"/>
        <v/>
      </c>
      <c r="N78" s="96">
        <f t="shared" si="5"/>
        <v>0</v>
      </c>
      <c r="O78" s="96">
        <f t="shared" si="0"/>
        <v>0</v>
      </c>
      <c r="P78" s="220">
        <f>(ROUND((F78/100*'Member Info'!$W$2), 2))</f>
        <v>0</v>
      </c>
      <c r="Q78" s="220" t="e">
        <f t="shared" si="6"/>
        <v>#VALUE!</v>
      </c>
      <c r="R78" s="220" t="str">
        <f t="shared" si="7"/>
        <v/>
      </c>
      <c r="S78" s="229" t="str">
        <f t="shared" si="8"/>
        <v/>
      </c>
      <c r="T78" s="230" t="str">
        <f t="shared" si="9"/>
        <v/>
      </c>
      <c r="U78" s="230" t="str">
        <f t="shared" si="10"/>
        <v/>
      </c>
      <c r="V78" s="224">
        <f t="shared" si="11"/>
        <v>0</v>
      </c>
      <c r="W78" s="112">
        <f t="shared" si="12"/>
        <v>0</v>
      </c>
      <c r="X78" s="237" t="str">
        <f t="shared" si="1"/>
        <v/>
      </c>
      <c r="Y78" s="242" t="b">
        <f t="shared" si="2"/>
        <v>0</v>
      </c>
      <c r="Z78" s="237">
        <f t="shared" si="13"/>
        <v>0</v>
      </c>
      <c r="AA78" s="237">
        <f>IF('Member Info'!N74="",1,"")</f>
        <v>1</v>
      </c>
      <c r="AB78" s="245" t="e">
        <f t="shared" si="14"/>
        <v>#VALUE!</v>
      </c>
      <c r="AC78" s="132" t="str">
        <f t="shared" si="3"/>
        <v/>
      </c>
      <c r="AD78" s="126">
        <f t="shared" si="15"/>
        <v>1</v>
      </c>
      <c r="AE78" s="126" t="str">
        <f>IF('Member Info'!N74&lt;&gt;"",IF('Member Info'!N74&lt;=$R$1,1,0),"")</f>
        <v/>
      </c>
      <c r="AG78" s="126" t="b">
        <f t="shared" si="16"/>
        <v>0</v>
      </c>
      <c r="AH78" s="126">
        <f t="shared" si="17"/>
        <v>0</v>
      </c>
      <c r="AJ78" s="126">
        <f t="shared" si="18"/>
        <v>0</v>
      </c>
      <c r="AK78" s="126">
        <f>IF('Member Info'!F74&gt;$R$1,1,0)</f>
        <v>0</v>
      </c>
      <c r="AL78" s="126" t="b">
        <f>IF(ISERROR(R78),ERROR.TYPE(#REF!)=ERROR.TYPE(R78),FALSE)</f>
        <v>0</v>
      </c>
      <c r="AM78" s="126" t="b">
        <f>IF(ISERROR(S78),ERROR.TYPE(#REF!)=ERROR.TYPE(S78),FALSE)</f>
        <v>0</v>
      </c>
      <c r="AN78" s="126">
        <f>IF(OR('Member Info'!F74&gt;=$S$1,'Member Info'!N74&gt;=$R$1),1,0)</f>
        <v>0</v>
      </c>
    </row>
    <row r="79" spans="1:40" x14ac:dyDescent="0.25">
      <c r="A79" s="4">
        <v>47</v>
      </c>
      <c r="B79" s="166">
        <f>'Member Info'!D75</f>
        <v>0</v>
      </c>
      <c r="C79" s="166">
        <f>'Member Info'!E75</f>
        <v>0</v>
      </c>
      <c r="D79" s="166" t="str">
        <f>'Member Info'!G75</f>
        <v/>
      </c>
      <c r="E79" s="167">
        <f>'Member Info'!B75</f>
        <v>0</v>
      </c>
      <c r="F79" s="244"/>
      <c r="G79" s="168" t="str">
        <f>IF(E79=0,"",
IF('Member Info'!$AM$19&lt;=$R$1,
SUMPRODUCT('Member Info'!L75+IF('Member Info'!H75&gt;'Member Info'!$AJ$12,'Member Info'!$AK$13,IF('Member Info'!H75&gt;'Member Info'!$AJ$11,'Member Info'!$AK$12,IF('Member Info'!H75&gt;'Member Info'!$AJ$10,'Member Info'!$AK$11,IF('Member Info'!H75&gt;'Member Info'!$AJ$9,'Member Info'!$AK$10,IF('Member Info'!H75&gt;'Member Info'!$AJ$8,'Member Info'!$AK$9,'Member Info'!$AK$8)))))),
SUMPRODUCT('Member Info'!L75+IF('Member Info'!H75&gt;'Member Info'!$AG$17,'Member Info'!$AH$18,IF('Member Info'!H75&gt;'Member Info'!$AG$16,'Member Info'!$AH$17,IF('Member Info'!H75&gt;'Member Info'!$AG$15,'Member Info'!$AH$16,IF('Member Info'!H75&gt;'Member Info'!$AG$14,'Member Info'!$AH$15,IF('Member Info'!H75&gt;'Member Info'!$AG$13,'Member Info'!$AH$14,IF('Member Info'!H75&gt;'Member Info'!$AG$12,'Member Info'!$AH$13,IF('Member Info'!H75&gt;'Member Info'!$AG$11,'Member Info'!$AH$12,IF('Member Info'!H75&gt;'Member Info'!$AG$10,'Member Info'!$AH$11,IF('Member Info'!H75&gt;'Member Info'!$AG$9,'Member Info'!$AH$10,IF('Member Info'!H75&gt;'Member Info'!$AG$8,'Member Info'!$AH$9,'Member Info'!$AH$8)))))))))))))</f>
        <v/>
      </c>
      <c r="H79" s="26"/>
      <c r="I79" s="26"/>
      <c r="J79" s="107" t="str">
        <f>IF(E79=0,"",IF('Member Info'!F75&gt;$S$1,CONCATENATE("Joined with practice on ", TEXT('Member Info'!F75, "DD/MM/YYYY")),IF('Member Info'!N75&lt;&gt;"",IF('Member Info'!N75&lt;$R$1,CONCATENATE("Left Scheme on ", TEXT('Member Info'!N75, "DD/MM/YYYY")),IF(ISERROR(G79),"Error Detected, No rate entered",IF(E79=0,"",IF(F79="","Error Detected, No Pensionable pay",IF(ISERROR(AB79)," Unknown Values entered.",IF(T79+U79&lt;1,"Acceptable",IF(R79+S79=200, "No Contributions Entered", IF(K79="","Error Detected, Choose reason&gt;",IF(X79="1",IF(T79=1,"Please Enter Deemed Pensionable Pay","Add Any Relevant Details Above"),"Please Give Details Above"))))))))),IF(ISERROR(G79),"Error Detected, No rate entered",IF(E79=0,"",IF(F79="","Error Detected, No Pensionable pay",IF(ISERROR(AB79)," Unknown Values entered.",IF(T79+U79&lt;1,"Acceptable",IF(R79+S79=200, "No Contributions Entered", IF(K79="","Error Detected, Choose reason&gt;",IF(X79="1",IF(T79=1,"Please Enter Deemed Pensionable Pay","Add relevant Details Above"),"Please give details Above")))))))))))</f>
        <v/>
      </c>
      <c r="K79" s="263"/>
      <c r="L79" s="93"/>
      <c r="M79" s="93" t="str">
        <f t="shared" si="4"/>
        <v/>
      </c>
      <c r="N79" s="96">
        <f t="shared" si="5"/>
        <v>0</v>
      </c>
      <c r="O79" s="96">
        <f t="shared" si="0"/>
        <v>0</v>
      </c>
      <c r="P79" s="220">
        <f>(ROUND((F79/100*'Member Info'!$W$2), 2))</f>
        <v>0</v>
      </c>
      <c r="Q79" s="220" t="e">
        <f t="shared" si="6"/>
        <v>#VALUE!</v>
      </c>
      <c r="R79" s="220" t="str">
        <f t="shared" si="7"/>
        <v/>
      </c>
      <c r="S79" s="229" t="str">
        <f t="shared" si="8"/>
        <v/>
      </c>
      <c r="T79" s="230" t="str">
        <f t="shared" si="9"/>
        <v/>
      </c>
      <c r="U79" s="230" t="str">
        <f t="shared" si="10"/>
        <v/>
      </c>
      <c r="V79" s="224">
        <f t="shared" si="11"/>
        <v>0</v>
      </c>
      <c r="W79" s="112">
        <f t="shared" si="12"/>
        <v>0</v>
      </c>
      <c r="X79" s="237" t="str">
        <f t="shared" si="1"/>
        <v/>
      </c>
      <c r="Y79" s="242" t="b">
        <f t="shared" si="2"/>
        <v>0</v>
      </c>
      <c r="Z79" s="237">
        <f t="shared" si="13"/>
        <v>0</v>
      </c>
      <c r="AA79" s="237">
        <f>IF('Member Info'!N75="",1,"")</f>
        <v>1</v>
      </c>
      <c r="AB79" s="245" t="e">
        <f t="shared" si="14"/>
        <v>#VALUE!</v>
      </c>
      <c r="AC79" s="132" t="str">
        <f t="shared" si="3"/>
        <v/>
      </c>
      <c r="AD79" s="126">
        <f t="shared" si="15"/>
        <v>1</v>
      </c>
      <c r="AE79" s="126" t="str">
        <f>IF('Member Info'!N75&lt;&gt;"",IF('Member Info'!N75&lt;=$R$1,1,0),"")</f>
        <v/>
      </c>
      <c r="AG79" s="126" t="b">
        <f t="shared" si="16"/>
        <v>0</v>
      </c>
      <c r="AH79" s="126">
        <f t="shared" si="17"/>
        <v>0</v>
      </c>
      <c r="AJ79" s="126">
        <f t="shared" si="18"/>
        <v>0</v>
      </c>
      <c r="AK79" s="126">
        <f>IF('Member Info'!F75&gt;$R$1,1,0)</f>
        <v>0</v>
      </c>
      <c r="AL79" s="126" t="b">
        <f>IF(ISERROR(R79),ERROR.TYPE(#REF!)=ERROR.TYPE(R79),FALSE)</f>
        <v>0</v>
      </c>
      <c r="AM79" s="126" t="b">
        <f>IF(ISERROR(S79),ERROR.TYPE(#REF!)=ERROR.TYPE(S79),FALSE)</f>
        <v>0</v>
      </c>
      <c r="AN79" s="126">
        <f>IF(OR('Member Info'!F75&gt;=$S$1,'Member Info'!N75&gt;=$R$1),1,0)</f>
        <v>0</v>
      </c>
    </row>
    <row r="80" spans="1:40" x14ac:dyDescent="0.25">
      <c r="A80" s="4">
        <v>48</v>
      </c>
      <c r="B80" s="166">
        <f>'Member Info'!D76</f>
        <v>0</v>
      </c>
      <c r="C80" s="166">
        <f>'Member Info'!E76</f>
        <v>0</v>
      </c>
      <c r="D80" s="166" t="str">
        <f>'Member Info'!G76</f>
        <v/>
      </c>
      <c r="E80" s="167">
        <f>'Member Info'!B76</f>
        <v>0</v>
      </c>
      <c r="F80" s="244"/>
      <c r="G80" s="168" t="str">
        <f>IF(E80=0,"",
IF('Member Info'!$AM$19&lt;=$R$1,
SUMPRODUCT('Member Info'!L76+IF('Member Info'!H76&gt;'Member Info'!$AJ$12,'Member Info'!$AK$13,IF('Member Info'!H76&gt;'Member Info'!$AJ$11,'Member Info'!$AK$12,IF('Member Info'!H76&gt;'Member Info'!$AJ$10,'Member Info'!$AK$11,IF('Member Info'!H76&gt;'Member Info'!$AJ$9,'Member Info'!$AK$10,IF('Member Info'!H76&gt;'Member Info'!$AJ$8,'Member Info'!$AK$9,'Member Info'!$AK$8)))))),
SUMPRODUCT('Member Info'!L76+IF('Member Info'!H76&gt;'Member Info'!$AG$17,'Member Info'!$AH$18,IF('Member Info'!H76&gt;'Member Info'!$AG$16,'Member Info'!$AH$17,IF('Member Info'!H76&gt;'Member Info'!$AG$15,'Member Info'!$AH$16,IF('Member Info'!H76&gt;'Member Info'!$AG$14,'Member Info'!$AH$15,IF('Member Info'!H76&gt;'Member Info'!$AG$13,'Member Info'!$AH$14,IF('Member Info'!H76&gt;'Member Info'!$AG$12,'Member Info'!$AH$13,IF('Member Info'!H76&gt;'Member Info'!$AG$11,'Member Info'!$AH$12,IF('Member Info'!H76&gt;'Member Info'!$AG$10,'Member Info'!$AH$11,IF('Member Info'!H76&gt;'Member Info'!$AG$9,'Member Info'!$AH$10,IF('Member Info'!H76&gt;'Member Info'!$AG$8,'Member Info'!$AH$9,'Member Info'!$AH$8)))))))))))))</f>
        <v/>
      </c>
      <c r="H80" s="26"/>
      <c r="I80" s="26"/>
      <c r="J80" s="107" t="str">
        <f>IF(E80=0,"",IF('Member Info'!F76&gt;$S$1,CONCATENATE("Joined with practice on ", TEXT('Member Info'!F76, "DD/MM/YYYY")),IF('Member Info'!N76&lt;&gt;"",IF('Member Info'!N76&lt;$R$1,CONCATENATE("Left Scheme on ", TEXT('Member Info'!N76, "DD/MM/YYYY")),IF(ISERROR(G80),"Error Detected, No rate entered",IF(E80=0,"",IF(F80="","Error Detected, No Pensionable pay",IF(ISERROR(AB80)," Unknown Values entered.",IF(T80+U80&lt;1,"Acceptable",IF(R80+S80=200, "No Contributions Entered", IF(K80="","Error Detected, Choose reason&gt;",IF(X80="1",IF(T80=1,"Please Enter Deemed Pensionable Pay","Add Any Relevant Details Above"),"Please Give Details Above"))))))))),IF(ISERROR(G80),"Error Detected, No rate entered",IF(E80=0,"",IF(F80="","Error Detected, No Pensionable pay",IF(ISERROR(AB80)," Unknown Values entered.",IF(T80+U80&lt;1,"Acceptable",IF(R80+S80=200, "No Contributions Entered", IF(K80="","Error Detected, Choose reason&gt;",IF(X80="1",IF(T80=1,"Please Enter Deemed Pensionable Pay","Add relevant Details Above"),"Please give details Above")))))))))))</f>
        <v/>
      </c>
      <c r="K80" s="263"/>
      <c r="L80" s="93"/>
      <c r="M80" s="93" t="str">
        <f t="shared" si="4"/>
        <v/>
      </c>
      <c r="N80" s="96">
        <f t="shared" si="5"/>
        <v>0</v>
      </c>
      <c r="O80" s="96">
        <f t="shared" si="0"/>
        <v>0</v>
      </c>
      <c r="P80" s="220">
        <f>(ROUND((F80/100*'Member Info'!$W$2), 2))</f>
        <v>0</v>
      </c>
      <c r="Q80" s="220" t="e">
        <f t="shared" si="6"/>
        <v>#VALUE!</v>
      </c>
      <c r="R80" s="220" t="str">
        <f t="shared" si="7"/>
        <v/>
      </c>
      <c r="S80" s="229" t="str">
        <f t="shared" si="8"/>
        <v/>
      </c>
      <c r="T80" s="230" t="str">
        <f t="shared" si="9"/>
        <v/>
      </c>
      <c r="U80" s="230" t="str">
        <f t="shared" si="10"/>
        <v/>
      </c>
      <c r="V80" s="224">
        <f t="shared" si="11"/>
        <v>0</v>
      </c>
      <c r="W80" s="112">
        <f t="shared" si="12"/>
        <v>0</v>
      </c>
      <c r="X80" s="237" t="str">
        <f t="shared" si="1"/>
        <v/>
      </c>
      <c r="Y80" s="242" t="b">
        <f t="shared" si="2"/>
        <v>0</v>
      </c>
      <c r="Z80" s="237">
        <f t="shared" si="13"/>
        <v>0</v>
      </c>
      <c r="AA80" s="237">
        <f>IF('Member Info'!N76="",1,"")</f>
        <v>1</v>
      </c>
      <c r="AB80" s="245" t="e">
        <f t="shared" si="14"/>
        <v>#VALUE!</v>
      </c>
      <c r="AC80" s="132" t="str">
        <f t="shared" si="3"/>
        <v/>
      </c>
      <c r="AD80" s="126">
        <f t="shared" si="15"/>
        <v>1</v>
      </c>
      <c r="AE80" s="126" t="str">
        <f>IF('Member Info'!N76&lt;&gt;"",IF('Member Info'!N76&lt;=$R$1,1,0),"")</f>
        <v/>
      </c>
      <c r="AG80" s="126" t="b">
        <f t="shared" si="16"/>
        <v>0</v>
      </c>
      <c r="AH80" s="126">
        <f t="shared" si="17"/>
        <v>0</v>
      </c>
      <c r="AJ80" s="126">
        <f t="shared" si="18"/>
        <v>0</v>
      </c>
      <c r="AK80" s="126">
        <f>IF('Member Info'!F76&gt;$R$1,1,0)</f>
        <v>0</v>
      </c>
      <c r="AL80" s="126" t="b">
        <f>IF(ISERROR(R80),ERROR.TYPE(#REF!)=ERROR.TYPE(R80),FALSE)</f>
        <v>0</v>
      </c>
      <c r="AM80" s="126" t="b">
        <f>IF(ISERROR(S80),ERROR.TYPE(#REF!)=ERROR.TYPE(S80),FALSE)</f>
        <v>0</v>
      </c>
      <c r="AN80" s="126">
        <f>IF(OR('Member Info'!F76&gt;=$S$1,'Member Info'!N76&gt;=$R$1),1,0)</f>
        <v>0</v>
      </c>
    </row>
    <row r="81" spans="1:40" x14ac:dyDescent="0.25">
      <c r="A81" s="4">
        <v>49</v>
      </c>
      <c r="B81" s="166">
        <f>'Member Info'!D77</f>
        <v>0</v>
      </c>
      <c r="C81" s="166">
        <f>'Member Info'!E77</f>
        <v>0</v>
      </c>
      <c r="D81" s="166" t="str">
        <f>'Member Info'!G77</f>
        <v/>
      </c>
      <c r="E81" s="167">
        <f>'Member Info'!B77</f>
        <v>0</v>
      </c>
      <c r="F81" s="244"/>
      <c r="G81" s="168" t="str">
        <f>IF(E81=0,"",
IF('Member Info'!$AM$19&lt;=$R$1,
SUMPRODUCT('Member Info'!L77+IF('Member Info'!H77&gt;'Member Info'!$AJ$12,'Member Info'!$AK$13,IF('Member Info'!H77&gt;'Member Info'!$AJ$11,'Member Info'!$AK$12,IF('Member Info'!H77&gt;'Member Info'!$AJ$10,'Member Info'!$AK$11,IF('Member Info'!H77&gt;'Member Info'!$AJ$9,'Member Info'!$AK$10,IF('Member Info'!H77&gt;'Member Info'!$AJ$8,'Member Info'!$AK$9,'Member Info'!$AK$8)))))),
SUMPRODUCT('Member Info'!L77+IF('Member Info'!H77&gt;'Member Info'!$AG$17,'Member Info'!$AH$18,IF('Member Info'!H77&gt;'Member Info'!$AG$16,'Member Info'!$AH$17,IF('Member Info'!H77&gt;'Member Info'!$AG$15,'Member Info'!$AH$16,IF('Member Info'!H77&gt;'Member Info'!$AG$14,'Member Info'!$AH$15,IF('Member Info'!H77&gt;'Member Info'!$AG$13,'Member Info'!$AH$14,IF('Member Info'!H77&gt;'Member Info'!$AG$12,'Member Info'!$AH$13,IF('Member Info'!H77&gt;'Member Info'!$AG$11,'Member Info'!$AH$12,IF('Member Info'!H77&gt;'Member Info'!$AG$10,'Member Info'!$AH$11,IF('Member Info'!H77&gt;'Member Info'!$AG$9,'Member Info'!$AH$10,IF('Member Info'!H77&gt;'Member Info'!$AG$8,'Member Info'!$AH$9,'Member Info'!$AH$8)))))))))))))</f>
        <v/>
      </c>
      <c r="H81" s="26"/>
      <c r="I81" s="26"/>
      <c r="J81" s="107" t="str">
        <f>IF(E81=0,"",IF('Member Info'!F77&gt;$S$1,CONCATENATE("Joined with practice on ", TEXT('Member Info'!F77, "DD/MM/YYYY")),IF('Member Info'!N77&lt;&gt;"",IF('Member Info'!N77&lt;$R$1,CONCATENATE("Left Scheme on ", TEXT('Member Info'!N77, "DD/MM/YYYY")),IF(ISERROR(G81),"Error Detected, No rate entered",IF(E81=0,"",IF(F81="","Error Detected, No Pensionable pay",IF(ISERROR(AB81)," Unknown Values entered.",IF(T81+U81&lt;1,"Acceptable",IF(R81+S81=200, "No Contributions Entered", IF(K81="","Error Detected, Choose reason&gt;",IF(X81="1",IF(T81=1,"Please Enter Deemed Pensionable Pay","Add Any Relevant Details Above"),"Please Give Details Above"))))))))),IF(ISERROR(G81),"Error Detected, No rate entered",IF(E81=0,"",IF(F81="","Error Detected, No Pensionable pay",IF(ISERROR(AB81)," Unknown Values entered.",IF(T81+U81&lt;1,"Acceptable",IF(R81+S81=200, "No Contributions Entered", IF(K81="","Error Detected, Choose reason&gt;",IF(X81="1",IF(T81=1,"Please Enter Deemed Pensionable Pay","Add relevant Details Above"),"Please give details Above")))))))))))</f>
        <v/>
      </c>
      <c r="K81" s="263"/>
      <c r="L81" s="93"/>
      <c r="M81" s="93" t="str">
        <f t="shared" si="4"/>
        <v/>
      </c>
      <c r="N81" s="96">
        <f t="shared" si="5"/>
        <v>0</v>
      </c>
      <c r="O81" s="96">
        <f t="shared" si="0"/>
        <v>0</v>
      </c>
      <c r="P81" s="220">
        <f>(ROUND((F81/100*'Member Info'!$W$2), 2))</f>
        <v>0</v>
      </c>
      <c r="Q81" s="220" t="e">
        <f t="shared" si="6"/>
        <v>#VALUE!</v>
      </c>
      <c r="R81" s="220" t="str">
        <f t="shared" si="7"/>
        <v/>
      </c>
      <c r="S81" s="229" t="str">
        <f t="shared" si="8"/>
        <v/>
      </c>
      <c r="T81" s="230" t="str">
        <f t="shared" si="9"/>
        <v/>
      </c>
      <c r="U81" s="230" t="str">
        <f t="shared" si="10"/>
        <v/>
      </c>
      <c r="V81" s="224">
        <f t="shared" si="11"/>
        <v>0</v>
      </c>
      <c r="W81" s="112">
        <f t="shared" si="12"/>
        <v>0</v>
      </c>
      <c r="X81" s="237" t="str">
        <f t="shared" si="1"/>
        <v/>
      </c>
      <c r="Y81" s="242" t="b">
        <f t="shared" si="2"/>
        <v>0</v>
      </c>
      <c r="Z81" s="237">
        <f t="shared" si="13"/>
        <v>0</v>
      </c>
      <c r="AA81" s="237">
        <f>IF('Member Info'!N77="",1,"")</f>
        <v>1</v>
      </c>
      <c r="AB81" s="245" t="e">
        <f t="shared" si="14"/>
        <v>#VALUE!</v>
      </c>
      <c r="AC81" s="132" t="str">
        <f t="shared" si="3"/>
        <v/>
      </c>
      <c r="AD81" s="126">
        <f t="shared" si="15"/>
        <v>1</v>
      </c>
      <c r="AE81" s="126" t="str">
        <f>IF('Member Info'!N77&lt;&gt;"",IF('Member Info'!N77&lt;=$R$1,1,0),"")</f>
        <v/>
      </c>
      <c r="AG81" s="126" t="b">
        <f t="shared" si="16"/>
        <v>0</v>
      </c>
      <c r="AH81" s="126">
        <f t="shared" si="17"/>
        <v>0</v>
      </c>
      <c r="AJ81" s="126">
        <f t="shared" si="18"/>
        <v>0</v>
      </c>
      <c r="AK81" s="126">
        <f>IF('Member Info'!F77&gt;$R$1,1,0)</f>
        <v>0</v>
      </c>
      <c r="AL81" s="126" t="b">
        <f>IF(ISERROR(R81),ERROR.TYPE(#REF!)=ERROR.TYPE(R81),FALSE)</f>
        <v>0</v>
      </c>
      <c r="AM81" s="126" t="b">
        <f>IF(ISERROR(S81),ERROR.TYPE(#REF!)=ERROR.TYPE(S81),FALSE)</f>
        <v>0</v>
      </c>
      <c r="AN81" s="126">
        <f>IF(OR('Member Info'!F77&gt;=$S$1,'Member Info'!N77&gt;=$R$1),1,0)</f>
        <v>0</v>
      </c>
    </row>
    <row r="82" spans="1:40" x14ac:dyDescent="0.25">
      <c r="A82" s="4">
        <v>50</v>
      </c>
      <c r="B82" s="166">
        <f>'Member Info'!D78</f>
        <v>0</v>
      </c>
      <c r="C82" s="166">
        <f>'Member Info'!E78</f>
        <v>0</v>
      </c>
      <c r="D82" s="166" t="str">
        <f>'Member Info'!G78</f>
        <v/>
      </c>
      <c r="E82" s="167">
        <f>'Member Info'!B78</f>
        <v>0</v>
      </c>
      <c r="F82" s="244"/>
      <c r="G82" s="168" t="str">
        <f>IF(E82=0,"",
IF('Member Info'!$AM$19&lt;=$R$1,
SUMPRODUCT('Member Info'!L78+IF('Member Info'!H78&gt;'Member Info'!$AJ$12,'Member Info'!$AK$13,IF('Member Info'!H78&gt;'Member Info'!$AJ$11,'Member Info'!$AK$12,IF('Member Info'!H78&gt;'Member Info'!$AJ$10,'Member Info'!$AK$11,IF('Member Info'!H78&gt;'Member Info'!$AJ$9,'Member Info'!$AK$10,IF('Member Info'!H78&gt;'Member Info'!$AJ$8,'Member Info'!$AK$9,'Member Info'!$AK$8)))))),
SUMPRODUCT('Member Info'!L78+IF('Member Info'!H78&gt;'Member Info'!$AG$17,'Member Info'!$AH$18,IF('Member Info'!H78&gt;'Member Info'!$AG$16,'Member Info'!$AH$17,IF('Member Info'!H78&gt;'Member Info'!$AG$15,'Member Info'!$AH$16,IF('Member Info'!H78&gt;'Member Info'!$AG$14,'Member Info'!$AH$15,IF('Member Info'!H78&gt;'Member Info'!$AG$13,'Member Info'!$AH$14,IF('Member Info'!H78&gt;'Member Info'!$AG$12,'Member Info'!$AH$13,IF('Member Info'!H78&gt;'Member Info'!$AG$11,'Member Info'!$AH$12,IF('Member Info'!H78&gt;'Member Info'!$AG$10,'Member Info'!$AH$11,IF('Member Info'!H78&gt;'Member Info'!$AG$9,'Member Info'!$AH$10,IF('Member Info'!H78&gt;'Member Info'!$AG$8,'Member Info'!$AH$9,'Member Info'!$AH$8)))))))))))))</f>
        <v/>
      </c>
      <c r="H82" s="26"/>
      <c r="I82" s="26"/>
      <c r="J82" s="107" t="str">
        <f>IF(E82=0,"",IF('Member Info'!F78&gt;$S$1,CONCATENATE("Joined with practice on ", TEXT('Member Info'!F78, "DD/MM/YYYY")),IF('Member Info'!N78&lt;&gt;"",IF('Member Info'!N78&lt;$R$1,CONCATENATE("Left Scheme on ", TEXT('Member Info'!N78, "DD/MM/YYYY")),IF(ISERROR(G82),"Error Detected, No rate entered",IF(E82=0,"",IF(F82="","Error Detected, No Pensionable pay",IF(ISERROR(AB82)," Unknown Values entered.",IF(T82+U82&lt;1,"Acceptable",IF(R82+S82=200, "No Contributions Entered", IF(K82="","Error Detected, Choose reason&gt;",IF(X82="1",IF(T82=1,"Please Enter Deemed Pensionable Pay","Add Any Relevant Details Above"),"Please Give Details Above"))))))))),IF(ISERROR(G82),"Error Detected, No rate entered",IF(E82=0,"",IF(F82="","Error Detected, No Pensionable pay",IF(ISERROR(AB82)," Unknown Values entered.",IF(T82+U82&lt;1,"Acceptable",IF(R82+S82=200, "No Contributions Entered", IF(K82="","Error Detected, Choose reason&gt;",IF(X82="1",IF(T82=1,"Please Enter Deemed Pensionable Pay","Add relevant Details Above"),"Please give details Above")))))))))))</f>
        <v/>
      </c>
      <c r="K82" s="263"/>
      <c r="L82" s="93"/>
      <c r="M82" s="93" t="str">
        <f t="shared" si="4"/>
        <v/>
      </c>
      <c r="N82" s="96">
        <f t="shared" si="5"/>
        <v>0</v>
      </c>
      <c r="O82" s="96">
        <f t="shared" si="0"/>
        <v>0</v>
      </c>
      <c r="P82" s="220">
        <f>(ROUND((F82/100*'Member Info'!$W$2), 2))</f>
        <v>0</v>
      </c>
      <c r="Q82" s="220" t="e">
        <f t="shared" si="6"/>
        <v>#VALUE!</v>
      </c>
      <c r="R82" s="220" t="str">
        <f t="shared" si="7"/>
        <v/>
      </c>
      <c r="S82" s="229" t="str">
        <f t="shared" si="8"/>
        <v/>
      </c>
      <c r="T82" s="230" t="str">
        <f t="shared" si="9"/>
        <v/>
      </c>
      <c r="U82" s="230" t="str">
        <f t="shared" si="10"/>
        <v/>
      </c>
      <c r="V82" s="224">
        <f t="shared" si="11"/>
        <v>0</v>
      </c>
      <c r="W82" s="112">
        <f t="shared" si="12"/>
        <v>0</v>
      </c>
      <c r="X82" s="237" t="str">
        <f t="shared" si="1"/>
        <v/>
      </c>
      <c r="Y82" s="242" t="b">
        <f t="shared" si="2"/>
        <v>0</v>
      </c>
      <c r="Z82" s="237">
        <f t="shared" si="13"/>
        <v>0</v>
      </c>
      <c r="AA82" s="237">
        <f>IF('Member Info'!N78="",1,"")</f>
        <v>1</v>
      </c>
      <c r="AB82" s="245" t="e">
        <f t="shared" si="14"/>
        <v>#VALUE!</v>
      </c>
      <c r="AC82" s="132" t="str">
        <f t="shared" si="3"/>
        <v/>
      </c>
      <c r="AD82" s="126">
        <f t="shared" si="15"/>
        <v>1</v>
      </c>
      <c r="AE82" s="126" t="str">
        <f>IF('Member Info'!N78&lt;&gt;"",IF('Member Info'!N78&lt;=$R$1,1,0),"")</f>
        <v/>
      </c>
      <c r="AG82" s="126" t="b">
        <f t="shared" si="16"/>
        <v>0</v>
      </c>
      <c r="AH82" s="126">
        <f t="shared" si="17"/>
        <v>0</v>
      </c>
      <c r="AJ82" s="126">
        <f t="shared" si="18"/>
        <v>0</v>
      </c>
      <c r="AK82" s="126">
        <f>IF('Member Info'!F78&gt;$R$1,1,0)</f>
        <v>0</v>
      </c>
      <c r="AL82" s="126" t="b">
        <f>IF(ISERROR(R82),ERROR.TYPE(#REF!)=ERROR.TYPE(R82),FALSE)</f>
        <v>0</v>
      </c>
      <c r="AM82" s="126" t="b">
        <f>IF(ISERROR(S82),ERROR.TYPE(#REF!)=ERROR.TYPE(S82),FALSE)</f>
        <v>0</v>
      </c>
      <c r="AN82" s="126">
        <f>IF(OR('Member Info'!F78&gt;=$S$1,'Member Info'!N78&gt;=$R$1),1,0)</f>
        <v>0</v>
      </c>
    </row>
    <row r="83" spans="1:40" x14ac:dyDescent="0.25">
      <c r="A83" s="4">
        <v>51</v>
      </c>
      <c r="B83" s="166">
        <f>'Member Info'!D79</f>
        <v>0</v>
      </c>
      <c r="C83" s="166">
        <f>'Member Info'!E79</f>
        <v>0</v>
      </c>
      <c r="D83" s="166" t="str">
        <f>'Member Info'!G79</f>
        <v/>
      </c>
      <c r="E83" s="167">
        <f>'Member Info'!B79</f>
        <v>0</v>
      </c>
      <c r="F83" s="244"/>
      <c r="G83" s="168" t="str">
        <f>IF(E83=0,"",
IF('Member Info'!$AM$19&lt;=$R$1,
SUMPRODUCT('Member Info'!L79+IF('Member Info'!H79&gt;'Member Info'!$AJ$12,'Member Info'!$AK$13,IF('Member Info'!H79&gt;'Member Info'!$AJ$11,'Member Info'!$AK$12,IF('Member Info'!H79&gt;'Member Info'!$AJ$10,'Member Info'!$AK$11,IF('Member Info'!H79&gt;'Member Info'!$AJ$9,'Member Info'!$AK$10,IF('Member Info'!H79&gt;'Member Info'!$AJ$8,'Member Info'!$AK$9,'Member Info'!$AK$8)))))),
SUMPRODUCT('Member Info'!L79+IF('Member Info'!H79&gt;'Member Info'!$AG$17,'Member Info'!$AH$18,IF('Member Info'!H79&gt;'Member Info'!$AG$16,'Member Info'!$AH$17,IF('Member Info'!H79&gt;'Member Info'!$AG$15,'Member Info'!$AH$16,IF('Member Info'!H79&gt;'Member Info'!$AG$14,'Member Info'!$AH$15,IF('Member Info'!H79&gt;'Member Info'!$AG$13,'Member Info'!$AH$14,IF('Member Info'!H79&gt;'Member Info'!$AG$12,'Member Info'!$AH$13,IF('Member Info'!H79&gt;'Member Info'!$AG$11,'Member Info'!$AH$12,IF('Member Info'!H79&gt;'Member Info'!$AG$10,'Member Info'!$AH$11,IF('Member Info'!H79&gt;'Member Info'!$AG$9,'Member Info'!$AH$10,IF('Member Info'!H79&gt;'Member Info'!$AG$8,'Member Info'!$AH$9,'Member Info'!$AH$8)))))))))))))</f>
        <v/>
      </c>
      <c r="H83" s="26"/>
      <c r="I83" s="26"/>
      <c r="J83" s="107" t="str">
        <f>IF(E83=0,"",IF('Member Info'!F79&gt;$S$1,CONCATENATE("Joined with practice on ", TEXT('Member Info'!F79, "DD/MM/YYYY")),IF('Member Info'!N79&lt;&gt;"",IF('Member Info'!N79&lt;$R$1,CONCATENATE("Left Scheme on ", TEXT('Member Info'!N79, "DD/MM/YYYY")),IF(ISERROR(G83),"Error Detected, No rate entered",IF(E83=0,"",IF(F83="","Error Detected, No Pensionable pay",IF(ISERROR(AB83)," Unknown Values entered.",IF(T83+U83&lt;1,"Acceptable",IF(R83+S83=200, "No Contributions Entered", IF(K83="","Error Detected, Choose reason&gt;",IF(X83="1",IF(T83=1,"Please Enter Deemed Pensionable Pay","Add Any Relevant Details Above"),"Please Give Details Above"))))))))),IF(ISERROR(G83),"Error Detected, No rate entered",IF(E83=0,"",IF(F83="","Error Detected, No Pensionable pay",IF(ISERROR(AB83)," Unknown Values entered.",IF(T83+U83&lt;1,"Acceptable",IF(R83+S83=200, "No Contributions Entered", IF(K83="","Error Detected, Choose reason&gt;",IF(X83="1",IF(T83=1,"Please Enter Deemed Pensionable Pay","Add relevant Details Above"),"Please give details Above")))))))))))</f>
        <v/>
      </c>
      <c r="K83" s="263"/>
      <c r="L83" s="93"/>
      <c r="M83" s="93" t="str">
        <f t="shared" si="4"/>
        <v/>
      </c>
      <c r="N83" s="96">
        <f t="shared" si="5"/>
        <v>0</v>
      </c>
      <c r="O83" s="96">
        <f t="shared" si="0"/>
        <v>0</v>
      </c>
      <c r="P83" s="220">
        <f>(ROUND((F83/100*'Member Info'!$W$2), 2))</f>
        <v>0</v>
      </c>
      <c r="Q83" s="220" t="e">
        <f t="shared" si="6"/>
        <v>#VALUE!</v>
      </c>
      <c r="R83" s="220" t="str">
        <f t="shared" si="7"/>
        <v/>
      </c>
      <c r="S83" s="229" t="str">
        <f t="shared" si="8"/>
        <v/>
      </c>
      <c r="T83" s="230" t="str">
        <f t="shared" si="9"/>
        <v/>
      </c>
      <c r="U83" s="230" t="str">
        <f t="shared" si="10"/>
        <v/>
      </c>
      <c r="V83" s="224">
        <f t="shared" si="11"/>
        <v>0</v>
      </c>
      <c r="W83" s="112">
        <f t="shared" si="12"/>
        <v>0</v>
      </c>
      <c r="X83" s="237" t="str">
        <f t="shared" si="1"/>
        <v/>
      </c>
      <c r="Y83" s="242" t="b">
        <f t="shared" si="2"/>
        <v>0</v>
      </c>
      <c r="Z83" s="237">
        <f t="shared" si="13"/>
        <v>0</v>
      </c>
      <c r="AA83" s="237">
        <f>IF('Member Info'!N79="",1,"")</f>
        <v>1</v>
      </c>
      <c r="AB83" s="245" t="e">
        <f t="shared" si="14"/>
        <v>#VALUE!</v>
      </c>
      <c r="AC83" s="132" t="str">
        <f t="shared" si="3"/>
        <v/>
      </c>
      <c r="AD83" s="126">
        <f t="shared" si="15"/>
        <v>1</v>
      </c>
      <c r="AE83" s="126" t="str">
        <f>IF('Member Info'!N79&lt;&gt;"",IF('Member Info'!N79&lt;=$R$1,1,0),"")</f>
        <v/>
      </c>
      <c r="AG83" s="126" t="b">
        <f t="shared" si="16"/>
        <v>0</v>
      </c>
      <c r="AH83" s="126">
        <f t="shared" si="17"/>
        <v>0</v>
      </c>
      <c r="AJ83" s="126">
        <f t="shared" si="18"/>
        <v>0</v>
      </c>
      <c r="AK83" s="126">
        <f>IF('Member Info'!F79&gt;$R$1,1,0)</f>
        <v>0</v>
      </c>
      <c r="AL83" s="126" t="b">
        <f>IF(ISERROR(R83),ERROR.TYPE(#REF!)=ERROR.TYPE(R83),FALSE)</f>
        <v>0</v>
      </c>
      <c r="AM83" s="126" t="b">
        <f>IF(ISERROR(S83),ERROR.TYPE(#REF!)=ERROR.TYPE(S83),FALSE)</f>
        <v>0</v>
      </c>
      <c r="AN83" s="126">
        <f>IF(OR('Member Info'!F79&gt;=$S$1,'Member Info'!N79&gt;=$R$1),1,0)</f>
        <v>0</v>
      </c>
    </row>
    <row r="84" spans="1:40" x14ac:dyDescent="0.25">
      <c r="A84" s="4">
        <v>52</v>
      </c>
      <c r="B84" s="166">
        <f>'Member Info'!D80</f>
        <v>0</v>
      </c>
      <c r="C84" s="166">
        <f>'Member Info'!E80</f>
        <v>0</v>
      </c>
      <c r="D84" s="166" t="str">
        <f>'Member Info'!G80</f>
        <v/>
      </c>
      <c r="E84" s="167">
        <f>'Member Info'!B80</f>
        <v>0</v>
      </c>
      <c r="F84" s="244"/>
      <c r="G84" s="168" t="str">
        <f>IF(E84=0,"",
IF('Member Info'!$AM$19&lt;=$R$1,
SUMPRODUCT('Member Info'!L80+IF('Member Info'!H80&gt;'Member Info'!$AJ$12,'Member Info'!$AK$13,IF('Member Info'!H80&gt;'Member Info'!$AJ$11,'Member Info'!$AK$12,IF('Member Info'!H80&gt;'Member Info'!$AJ$10,'Member Info'!$AK$11,IF('Member Info'!H80&gt;'Member Info'!$AJ$9,'Member Info'!$AK$10,IF('Member Info'!H80&gt;'Member Info'!$AJ$8,'Member Info'!$AK$9,'Member Info'!$AK$8)))))),
SUMPRODUCT('Member Info'!L80+IF('Member Info'!H80&gt;'Member Info'!$AG$17,'Member Info'!$AH$18,IF('Member Info'!H80&gt;'Member Info'!$AG$16,'Member Info'!$AH$17,IF('Member Info'!H80&gt;'Member Info'!$AG$15,'Member Info'!$AH$16,IF('Member Info'!H80&gt;'Member Info'!$AG$14,'Member Info'!$AH$15,IF('Member Info'!H80&gt;'Member Info'!$AG$13,'Member Info'!$AH$14,IF('Member Info'!H80&gt;'Member Info'!$AG$12,'Member Info'!$AH$13,IF('Member Info'!H80&gt;'Member Info'!$AG$11,'Member Info'!$AH$12,IF('Member Info'!H80&gt;'Member Info'!$AG$10,'Member Info'!$AH$11,IF('Member Info'!H80&gt;'Member Info'!$AG$9,'Member Info'!$AH$10,IF('Member Info'!H80&gt;'Member Info'!$AG$8,'Member Info'!$AH$9,'Member Info'!$AH$8)))))))))))))</f>
        <v/>
      </c>
      <c r="H84" s="26"/>
      <c r="I84" s="26"/>
      <c r="J84" s="107" t="str">
        <f>IF(E84=0,"",IF('Member Info'!F80&gt;$S$1,CONCATENATE("Joined with practice on ", TEXT('Member Info'!F80, "DD/MM/YYYY")),IF('Member Info'!N80&lt;&gt;"",IF('Member Info'!N80&lt;$R$1,CONCATENATE("Left Scheme on ", TEXT('Member Info'!N80, "DD/MM/YYYY")),IF(ISERROR(G84),"Error Detected, No rate entered",IF(E84=0,"",IF(F84="","Error Detected, No Pensionable pay",IF(ISERROR(AB84)," Unknown Values entered.",IF(T84+U84&lt;1,"Acceptable",IF(R84+S84=200, "No Contributions Entered", IF(K84="","Error Detected, Choose reason&gt;",IF(X84="1",IF(T84=1,"Please Enter Deemed Pensionable Pay","Add Any Relevant Details Above"),"Please Give Details Above"))))))))),IF(ISERROR(G84),"Error Detected, No rate entered",IF(E84=0,"",IF(F84="","Error Detected, No Pensionable pay",IF(ISERROR(AB84)," Unknown Values entered.",IF(T84+U84&lt;1,"Acceptable",IF(R84+S84=200, "No Contributions Entered", IF(K84="","Error Detected, Choose reason&gt;",IF(X84="1",IF(T84=1,"Please Enter Deemed Pensionable Pay","Add relevant Details Above"),"Please give details Above")))))))))))</f>
        <v/>
      </c>
      <c r="K84" s="263"/>
      <c r="L84" s="93"/>
      <c r="M84" s="93" t="str">
        <f t="shared" si="4"/>
        <v/>
      </c>
      <c r="N84" s="96">
        <f t="shared" si="5"/>
        <v>0</v>
      </c>
      <c r="O84" s="96">
        <f t="shared" si="0"/>
        <v>0</v>
      </c>
      <c r="P84" s="220">
        <f>(ROUND((F84/100*'Member Info'!$W$2), 2))</f>
        <v>0</v>
      </c>
      <c r="Q84" s="220" t="e">
        <f t="shared" si="6"/>
        <v>#VALUE!</v>
      </c>
      <c r="R84" s="220" t="str">
        <f t="shared" si="7"/>
        <v/>
      </c>
      <c r="S84" s="229" t="str">
        <f t="shared" si="8"/>
        <v/>
      </c>
      <c r="T84" s="230" t="str">
        <f t="shared" si="9"/>
        <v/>
      </c>
      <c r="U84" s="230" t="str">
        <f t="shared" si="10"/>
        <v/>
      </c>
      <c r="V84" s="224">
        <f t="shared" si="11"/>
        <v>0</v>
      </c>
      <c r="W84" s="112">
        <f t="shared" si="12"/>
        <v>0</v>
      </c>
      <c r="X84" s="237" t="str">
        <f t="shared" si="1"/>
        <v/>
      </c>
      <c r="Y84" s="242" t="b">
        <f t="shared" si="2"/>
        <v>0</v>
      </c>
      <c r="Z84" s="237">
        <f t="shared" si="13"/>
        <v>0</v>
      </c>
      <c r="AA84" s="237">
        <f>IF('Member Info'!N80="",1,"")</f>
        <v>1</v>
      </c>
      <c r="AB84" s="245" t="e">
        <f t="shared" si="14"/>
        <v>#VALUE!</v>
      </c>
      <c r="AC84" s="132" t="str">
        <f t="shared" si="3"/>
        <v/>
      </c>
      <c r="AD84" s="126">
        <f t="shared" si="15"/>
        <v>1</v>
      </c>
      <c r="AE84" s="126" t="str">
        <f>IF('Member Info'!N80&lt;&gt;"",IF('Member Info'!N80&lt;=$R$1,1,0),"")</f>
        <v/>
      </c>
      <c r="AG84" s="126" t="b">
        <f t="shared" si="16"/>
        <v>0</v>
      </c>
      <c r="AH84" s="126">
        <f t="shared" si="17"/>
        <v>0</v>
      </c>
      <c r="AJ84" s="126">
        <f t="shared" si="18"/>
        <v>0</v>
      </c>
      <c r="AK84" s="126">
        <f>IF('Member Info'!F80&gt;$R$1,1,0)</f>
        <v>0</v>
      </c>
      <c r="AL84" s="126" t="b">
        <f>IF(ISERROR(R84),ERROR.TYPE(#REF!)=ERROR.TYPE(R84),FALSE)</f>
        <v>0</v>
      </c>
      <c r="AM84" s="126" t="b">
        <f>IF(ISERROR(S84),ERROR.TYPE(#REF!)=ERROR.TYPE(S84),FALSE)</f>
        <v>0</v>
      </c>
      <c r="AN84" s="126">
        <f>IF(OR('Member Info'!F80&gt;=$S$1,'Member Info'!N80&gt;=$R$1),1,0)</f>
        <v>0</v>
      </c>
    </row>
    <row r="85" spans="1:40" x14ac:dyDescent="0.25">
      <c r="A85" s="4">
        <v>53</v>
      </c>
      <c r="B85" s="166">
        <f>'Member Info'!D81</f>
        <v>0</v>
      </c>
      <c r="C85" s="166">
        <f>'Member Info'!E81</f>
        <v>0</v>
      </c>
      <c r="D85" s="166" t="str">
        <f>'Member Info'!G81</f>
        <v/>
      </c>
      <c r="E85" s="167">
        <f>'Member Info'!B81</f>
        <v>0</v>
      </c>
      <c r="F85" s="244"/>
      <c r="G85" s="168" t="str">
        <f>IF(E85=0,"",
IF('Member Info'!$AM$19&lt;=$R$1,
SUMPRODUCT('Member Info'!L81+IF('Member Info'!H81&gt;'Member Info'!$AJ$12,'Member Info'!$AK$13,IF('Member Info'!H81&gt;'Member Info'!$AJ$11,'Member Info'!$AK$12,IF('Member Info'!H81&gt;'Member Info'!$AJ$10,'Member Info'!$AK$11,IF('Member Info'!H81&gt;'Member Info'!$AJ$9,'Member Info'!$AK$10,IF('Member Info'!H81&gt;'Member Info'!$AJ$8,'Member Info'!$AK$9,'Member Info'!$AK$8)))))),
SUMPRODUCT('Member Info'!L81+IF('Member Info'!H81&gt;'Member Info'!$AG$17,'Member Info'!$AH$18,IF('Member Info'!H81&gt;'Member Info'!$AG$16,'Member Info'!$AH$17,IF('Member Info'!H81&gt;'Member Info'!$AG$15,'Member Info'!$AH$16,IF('Member Info'!H81&gt;'Member Info'!$AG$14,'Member Info'!$AH$15,IF('Member Info'!H81&gt;'Member Info'!$AG$13,'Member Info'!$AH$14,IF('Member Info'!H81&gt;'Member Info'!$AG$12,'Member Info'!$AH$13,IF('Member Info'!H81&gt;'Member Info'!$AG$11,'Member Info'!$AH$12,IF('Member Info'!H81&gt;'Member Info'!$AG$10,'Member Info'!$AH$11,IF('Member Info'!H81&gt;'Member Info'!$AG$9,'Member Info'!$AH$10,IF('Member Info'!H81&gt;'Member Info'!$AG$8,'Member Info'!$AH$9,'Member Info'!$AH$8)))))))))))))</f>
        <v/>
      </c>
      <c r="H85" s="26"/>
      <c r="I85" s="26"/>
      <c r="J85" s="107" t="str">
        <f>IF(E85=0,"",IF('Member Info'!F81&gt;$S$1,CONCATENATE("Joined with practice on ", TEXT('Member Info'!F81, "DD/MM/YYYY")),IF('Member Info'!N81&lt;&gt;"",IF('Member Info'!N81&lt;$R$1,CONCATENATE("Left Scheme on ", TEXT('Member Info'!N81, "DD/MM/YYYY")),IF(ISERROR(G85),"Error Detected, No rate entered",IF(E85=0,"",IF(F85="","Error Detected, No Pensionable pay",IF(ISERROR(AB85)," Unknown Values entered.",IF(T85+U85&lt;1,"Acceptable",IF(R85+S85=200, "No Contributions Entered", IF(K85="","Error Detected, Choose reason&gt;",IF(X85="1",IF(T85=1,"Please Enter Deemed Pensionable Pay","Add Any Relevant Details Above"),"Please Give Details Above"))))))))),IF(ISERROR(G85),"Error Detected, No rate entered",IF(E85=0,"",IF(F85="","Error Detected, No Pensionable pay",IF(ISERROR(AB85)," Unknown Values entered.",IF(T85+U85&lt;1,"Acceptable",IF(R85+S85=200, "No Contributions Entered", IF(K85="","Error Detected, Choose reason&gt;",IF(X85="1",IF(T85=1,"Please Enter Deemed Pensionable Pay","Add relevant Details Above"),"Please give details Above")))))))))))</f>
        <v/>
      </c>
      <c r="K85" s="263"/>
      <c r="L85" s="93"/>
      <c r="M85" s="93" t="str">
        <f t="shared" si="4"/>
        <v/>
      </c>
      <c r="N85" s="96">
        <f t="shared" si="5"/>
        <v>0</v>
      </c>
      <c r="O85" s="96">
        <f t="shared" si="0"/>
        <v>0</v>
      </c>
      <c r="P85" s="220">
        <f>(ROUND((F85/100*'Member Info'!$W$2), 2))</f>
        <v>0</v>
      </c>
      <c r="Q85" s="220" t="e">
        <f t="shared" si="6"/>
        <v>#VALUE!</v>
      </c>
      <c r="R85" s="220" t="str">
        <f t="shared" si="7"/>
        <v/>
      </c>
      <c r="S85" s="229" t="str">
        <f t="shared" si="8"/>
        <v/>
      </c>
      <c r="T85" s="230" t="str">
        <f t="shared" si="9"/>
        <v/>
      </c>
      <c r="U85" s="230" t="str">
        <f t="shared" si="10"/>
        <v/>
      </c>
      <c r="V85" s="224">
        <f t="shared" si="11"/>
        <v>0</v>
      </c>
      <c r="W85" s="112">
        <f t="shared" si="12"/>
        <v>0</v>
      </c>
      <c r="X85" s="237" t="str">
        <f t="shared" si="1"/>
        <v/>
      </c>
      <c r="Y85" s="242" t="b">
        <f t="shared" si="2"/>
        <v>0</v>
      </c>
      <c r="Z85" s="237">
        <f t="shared" si="13"/>
        <v>0</v>
      </c>
      <c r="AA85" s="237">
        <f>IF('Member Info'!N81="",1,"")</f>
        <v>1</v>
      </c>
      <c r="AB85" s="245" t="e">
        <f t="shared" si="14"/>
        <v>#VALUE!</v>
      </c>
      <c r="AC85" s="132" t="str">
        <f t="shared" si="3"/>
        <v/>
      </c>
      <c r="AD85" s="126">
        <f t="shared" si="15"/>
        <v>1</v>
      </c>
      <c r="AE85" s="126" t="str">
        <f>IF('Member Info'!N81&lt;&gt;"",IF('Member Info'!N81&lt;=$R$1,1,0),"")</f>
        <v/>
      </c>
      <c r="AG85" s="126" t="b">
        <f t="shared" si="16"/>
        <v>0</v>
      </c>
      <c r="AH85" s="126">
        <f t="shared" si="17"/>
        <v>0</v>
      </c>
      <c r="AJ85" s="126">
        <f t="shared" si="18"/>
        <v>0</v>
      </c>
      <c r="AK85" s="126">
        <f>IF('Member Info'!F81&gt;$R$1,1,0)</f>
        <v>0</v>
      </c>
      <c r="AL85" s="126" t="b">
        <f>IF(ISERROR(R85),ERROR.TYPE(#REF!)=ERROR.TYPE(R85),FALSE)</f>
        <v>0</v>
      </c>
      <c r="AM85" s="126" t="b">
        <f>IF(ISERROR(S85),ERROR.TYPE(#REF!)=ERROR.TYPE(S85),FALSE)</f>
        <v>0</v>
      </c>
      <c r="AN85" s="126">
        <f>IF(OR('Member Info'!F81&gt;=$S$1,'Member Info'!N81&gt;=$R$1),1,0)</f>
        <v>0</v>
      </c>
    </row>
    <row r="86" spans="1:40" x14ac:dyDescent="0.25">
      <c r="A86" s="4">
        <v>54</v>
      </c>
      <c r="B86" s="166">
        <f>'Member Info'!D82</f>
        <v>0</v>
      </c>
      <c r="C86" s="166">
        <f>'Member Info'!E82</f>
        <v>0</v>
      </c>
      <c r="D86" s="166" t="str">
        <f>'Member Info'!G82</f>
        <v/>
      </c>
      <c r="E86" s="167">
        <f>'Member Info'!B82</f>
        <v>0</v>
      </c>
      <c r="F86" s="244"/>
      <c r="G86" s="168" t="str">
        <f>IF(E86=0,"",
IF('Member Info'!$AM$19&lt;=$R$1,
SUMPRODUCT('Member Info'!L82+IF('Member Info'!H82&gt;'Member Info'!$AJ$12,'Member Info'!$AK$13,IF('Member Info'!H82&gt;'Member Info'!$AJ$11,'Member Info'!$AK$12,IF('Member Info'!H82&gt;'Member Info'!$AJ$10,'Member Info'!$AK$11,IF('Member Info'!H82&gt;'Member Info'!$AJ$9,'Member Info'!$AK$10,IF('Member Info'!H82&gt;'Member Info'!$AJ$8,'Member Info'!$AK$9,'Member Info'!$AK$8)))))),
SUMPRODUCT('Member Info'!L82+IF('Member Info'!H82&gt;'Member Info'!$AG$17,'Member Info'!$AH$18,IF('Member Info'!H82&gt;'Member Info'!$AG$16,'Member Info'!$AH$17,IF('Member Info'!H82&gt;'Member Info'!$AG$15,'Member Info'!$AH$16,IF('Member Info'!H82&gt;'Member Info'!$AG$14,'Member Info'!$AH$15,IF('Member Info'!H82&gt;'Member Info'!$AG$13,'Member Info'!$AH$14,IF('Member Info'!H82&gt;'Member Info'!$AG$12,'Member Info'!$AH$13,IF('Member Info'!H82&gt;'Member Info'!$AG$11,'Member Info'!$AH$12,IF('Member Info'!H82&gt;'Member Info'!$AG$10,'Member Info'!$AH$11,IF('Member Info'!H82&gt;'Member Info'!$AG$9,'Member Info'!$AH$10,IF('Member Info'!H82&gt;'Member Info'!$AG$8,'Member Info'!$AH$9,'Member Info'!$AH$8)))))))))))))</f>
        <v/>
      </c>
      <c r="H86" s="26"/>
      <c r="I86" s="26"/>
      <c r="J86" s="107" t="str">
        <f>IF(E86=0,"",IF('Member Info'!F82&gt;$S$1,CONCATENATE("Joined with practice on ", TEXT('Member Info'!F82, "DD/MM/YYYY")),IF('Member Info'!N82&lt;&gt;"",IF('Member Info'!N82&lt;$R$1,CONCATENATE("Left Scheme on ", TEXT('Member Info'!N82, "DD/MM/YYYY")),IF(ISERROR(G86),"Error Detected, No rate entered",IF(E86=0,"",IF(F86="","Error Detected, No Pensionable pay",IF(ISERROR(AB86)," Unknown Values entered.",IF(T86+U86&lt;1,"Acceptable",IF(R86+S86=200, "No Contributions Entered", IF(K86="","Error Detected, Choose reason&gt;",IF(X86="1",IF(T86=1,"Please Enter Deemed Pensionable Pay","Add Any Relevant Details Above"),"Please Give Details Above"))))))))),IF(ISERROR(G86),"Error Detected, No rate entered",IF(E86=0,"",IF(F86="","Error Detected, No Pensionable pay",IF(ISERROR(AB86)," Unknown Values entered.",IF(T86+U86&lt;1,"Acceptable",IF(R86+S86=200, "No Contributions Entered", IF(K86="","Error Detected, Choose reason&gt;",IF(X86="1",IF(T86=1,"Please Enter Deemed Pensionable Pay","Add relevant Details Above"),"Please give details Above")))))))))))</f>
        <v/>
      </c>
      <c r="K86" s="263"/>
      <c r="L86" s="93"/>
      <c r="M86" s="93" t="str">
        <f t="shared" si="4"/>
        <v/>
      </c>
      <c r="N86" s="96">
        <f t="shared" si="5"/>
        <v>0</v>
      </c>
      <c r="O86" s="96">
        <f t="shared" si="0"/>
        <v>0</v>
      </c>
      <c r="P86" s="220">
        <f>(ROUND((F86/100*'Member Info'!$W$2), 2))</f>
        <v>0</v>
      </c>
      <c r="Q86" s="220" t="e">
        <f t="shared" si="6"/>
        <v>#VALUE!</v>
      </c>
      <c r="R86" s="220" t="str">
        <f t="shared" si="7"/>
        <v/>
      </c>
      <c r="S86" s="229" t="str">
        <f t="shared" si="8"/>
        <v/>
      </c>
      <c r="T86" s="230" t="str">
        <f t="shared" si="9"/>
        <v/>
      </c>
      <c r="U86" s="230" t="str">
        <f t="shared" si="10"/>
        <v/>
      </c>
      <c r="V86" s="224">
        <f t="shared" si="11"/>
        <v>0</v>
      </c>
      <c r="W86" s="112">
        <f t="shared" si="12"/>
        <v>0</v>
      </c>
      <c r="X86" s="237" t="str">
        <f t="shared" si="1"/>
        <v/>
      </c>
      <c r="Y86" s="242" t="b">
        <f t="shared" si="2"/>
        <v>0</v>
      </c>
      <c r="Z86" s="237">
        <f t="shared" si="13"/>
        <v>0</v>
      </c>
      <c r="AA86" s="237">
        <f>IF('Member Info'!N82="",1,"")</f>
        <v>1</v>
      </c>
      <c r="AB86" s="245" t="e">
        <f t="shared" si="14"/>
        <v>#VALUE!</v>
      </c>
      <c r="AC86" s="132" t="str">
        <f t="shared" si="3"/>
        <v/>
      </c>
      <c r="AD86" s="126">
        <f t="shared" si="15"/>
        <v>1</v>
      </c>
      <c r="AE86" s="126" t="str">
        <f>IF('Member Info'!N82&lt;&gt;"",IF('Member Info'!N82&lt;=$R$1,1,0),"")</f>
        <v/>
      </c>
      <c r="AG86" s="126" t="b">
        <f t="shared" si="16"/>
        <v>0</v>
      </c>
      <c r="AH86" s="126">
        <f t="shared" si="17"/>
        <v>0</v>
      </c>
      <c r="AJ86" s="126">
        <f t="shared" si="18"/>
        <v>0</v>
      </c>
      <c r="AK86" s="126">
        <f>IF('Member Info'!F82&gt;$R$1,1,0)</f>
        <v>0</v>
      </c>
      <c r="AL86" s="126" t="b">
        <f>IF(ISERROR(R86),ERROR.TYPE(#REF!)=ERROR.TYPE(R86),FALSE)</f>
        <v>0</v>
      </c>
      <c r="AM86" s="126" t="b">
        <f>IF(ISERROR(S86),ERROR.TYPE(#REF!)=ERROR.TYPE(S86),FALSE)</f>
        <v>0</v>
      </c>
      <c r="AN86" s="126">
        <f>IF(OR('Member Info'!F82&gt;=$S$1,'Member Info'!N82&gt;=$R$1),1,0)</f>
        <v>0</v>
      </c>
    </row>
    <row r="87" spans="1:40" x14ac:dyDescent="0.25">
      <c r="A87" s="4">
        <v>55</v>
      </c>
      <c r="B87" s="166">
        <f>'Member Info'!D83</f>
        <v>0</v>
      </c>
      <c r="C87" s="166">
        <f>'Member Info'!E83</f>
        <v>0</v>
      </c>
      <c r="D87" s="166" t="str">
        <f>'Member Info'!G83</f>
        <v/>
      </c>
      <c r="E87" s="167">
        <f>'Member Info'!B83</f>
        <v>0</v>
      </c>
      <c r="F87" s="244"/>
      <c r="G87" s="168" t="str">
        <f>IF(E87=0,"",
IF('Member Info'!$AM$19&lt;=$R$1,
SUMPRODUCT('Member Info'!L83+IF('Member Info'!H83&gt;'Member Info'!$AJ$12,'Member Info'!$AK$13,IF('Member Info'!H83&gt;'Member Info'!$AJ$11,'Member Info'!$AK$12,IF('Member Info'!H83&gt;'Member Info'!$AJ$10,'Member Info'!$AK$11,IF('Member Info'!H83&gt;'Member Info'!$AJ$9,'Member Info'!$AK$10,IF('Member Info'!H83&gt;'Member Info'!$AJ$8,'Member Info'!$AK$9,'Member Info'!$AK$8)))))),
SUMPRODUCT('Member Info'!L83+IF('Member Info'!H83&gt;'Member Info'!$AG$17,'Member Info'!$AH$18,IF('Member Info'!H83&gt;'Member Info'!$AG$16,'Member Info'!$AH$17,IF('Member Info'!H83&gt;'Member Info'!$AG$15,'Member Info'!$AH$16,IF('Member Info'!H83&gt;'Member Info'!$AG$14,'Member Info'!$AH$15,IF('Member Info'!H83&gt;'Member Info'!$AG$13,'Member Info'!$AH$14,IF('Member Info'!H83&gt;'Member Info'!$AG$12,'Member Info'!$AH$13,IF('Member Info'!H83&gt;'Member Info'!$AG$11,'Member Info'!$AH$12,IF('Member Info'!H83&gt;'Member Info'!$AG$10,'Member Info'!$AH$11,IF('Member Info'!H83&gt;'Member Info'!$AG$9,'Member Info'!$AH$10,IF('Member Info'!H83&gt;'Member Info'!$AG$8,'Member Info'!$AH$9,'Member Info'!$AH$8)))))))))))))</f>
        <v/>
      </c>
      <c r="H87" s="26"/>
      <c r="I87" s="26"/>
      <c r="J87" s="107" t="str">
        <f>IF(E87=0,"",IF('Member Info'!F83&gt;$S$1,CONCATENATE("Joined with practice on ", TEXT('Member Info'!F83, "DD/MM/YYYY")),IF('Member Info'!N83&lt;&gt;"",IF('Member Info'!N83&lt;$R$1,CONCATENATE("Left Scheme on ", TEXT('Member Info'!N83, "DD/MM/YYYY")),IF(ISERROR(G87),"Error Detected, No rate entered",IF(E87=0,"",IF(F87="","Error Detected, No Pensionable pay",IF(ISERROR(AB87)," Unknown Values entered.",IF(T87+U87&lt;1,"Acceptable",IF(R87+S87=200, "No Contributions Entered", IF(K87="","Error Detected, Choose reason&gt;",IF(X87="1",IF(T87=1,"Please Enter Deemed Pensionable Pay","Add Any Relevant Details Above"),"Please Give Details Above"))))))))),IF(ISERROR(G87),"Error Detected, No rate entered",IF(E87=0,"",IF(F87="","Error Detected, No Pensionable pay",IF(ISERROR(AB87)," Unknown Values entered.",IF(T87+U87&lt;1,"Acceptable",IF(R87+S87=200, "No Contributions Entered", IF(K87="","Error Detected, Choose reason&gt;",IF(X87="1",IF(T87=1,"Please Enter Deemed Pensionable Pay","Add relevant Details Above"),"Please give details Above")))))))))))</f>
        <v/>
      </c>
      <c r="K87" s="263"/>
      <c r="L87" s="93"/>
      <c r="M87" s="93" t="str">
        <f t="shared" si="4"/>
        <v/>
      </c>
      <c r="N87" s="96">
        <f t="shared" si="5"/>
        <v>0</v>
      </c>
      <c r="O87" s="96">
        <f t="shared" si="0"/>
        <v>0</v>
      </c>
      <c r="P87" s="220">
        <f>(ROUND((F87/100*'Member Info'!$W$2), 2))</f>
        <v>0</v>
      </c>
      <c r="Q87" s="220" t="e">
        <f t="shared" si="6"/>
        <v>#VALUE!</v>
      </c>
      <c r="R87" s="220" t="str">
        <f t="shared" si="7"/>
        <v/>
      </c>
      <c r="S87" s="229" t="str">
        <f t="shared" si="8"/>
        <v/>
      </c>
      <c r="T87" s="230" t="str">
        <f t="shared" si="9"/>
        <v/>
      </c>
      <c r="U87" s="230" t="str">
        <f t="shared" si="10"/>
        <v/>
      </c>
      <c r="V87" s="224">
        <f t="shared" si="11"/>
        <v>0</v>
      </c>
      <c r="W87" s="112">
        <f t="shared" si="12"/>
        <v>0</v>
      </c>
      <c r="X87" s="237" t="str">
        <f t="shared" si="1"/>
        <v/>
      </c>
      <c r="Y87" s="242" t="b">
        <f t="shared" si="2"/>
        <v>0</v>
      </c>
      <c r="Z87" s="237">
        <f t="shared" si="13"/>
        <v>0</v>
      </c>
      <c r="AA87" s="237">
        <f>IF('Member Info'!N83="",1,"")</f>
        <v>1</v>
      </c>
      <c r="AB87" s="245" t="e">
        <f t="shared" si="14"/>
        <v>#VALUE!</v>
      </c>
      <c r="AC87" s="132" t="str">
        <f t="shared" si="3"/>
        <v/>
      </c>
      <c r="AD87" s="126">
        <f t="shared" si="15"/>
        <v>1</v>
      </c>
      <c r="AE87" s="126" t="str">
        <f>IF('Member Info'!N83&lt;&gt;"",IF('Member Info'!N83&lt;=$R$1,1,0),"")</f>
        <v/>
      </c>
      <c r="AG87" s="126" t="b">
        <f t="shared" si="16"/>
        <v>0</v>
      </c>
      <c r="AH87" s="126">
        <f t="shared" si="17"/>
        <v>0</v>
      </c>
      <c r="AJ87" s="126">
        <f t="shared" si="18"/>
        <v>0</v>
      </c>
      <c r="AK87" s="126">
        <f>IF('Member Info'!F83&gt;$R$1,1,0)</f>
        <v>0</v>
      </c>
      <c r="AL87" s="126" t="b">
        <f>IF(ISERROR(R87),ERROR.TYPE(#REF!)=ERROR.TYPE(R87),FALSE)</f>
        <v>0</v>
      </c>
      <c r="AM87" s="126" t="b">
        <f>IF(ISERROR(S87),ERROR.TYPE(#REF!)=ERROR.TYPE(S87),FALSE)</f>
        <v>0</v>
      </c>
      <c r="AN87" s="126">
        <f>IF(OR('Member Info'!F83&gt;=$S$1,'Member Info'!N83&gt;=$R$1),1,0)</f>
        <v>0</v>
      </c>
    </row>
    <row r="88" spans="1:40" x14ac:dyDescent="0.25">
      <c r="A88" s="4">
        <v>56</v>
      </c>
      <c r="B88" s="166">
        <f>'Member Info'!D84</f>
        <v>0</v>
      </c>
      <c r="C88" s="166">
        <f>'Member Info'!E84</f>
        <v>0</v>
      </c>
      <c r="D88" s="166" t="str">
        <f>'Member Info'!G84</f>
        <v/>
      </c>
      <c r="E88" s="167">
        <f>'Member Info'!B84</f>
        <v>0</v>
      </c>
      <c r="F88" s="244"/>
      <c r="G88" s="168" t="str">
        <f>IF(E88=0,"",
IF('Member Info'!$AM$19&lt;=$R$1,
SUMPRODUCT('Member Info'!L84+IF('Member Info'!H84&gt;'Member Info'!$AJ$12,'Member Info'!$AK$13,IF('Member Info'!H84&gt;'Member Info'!$AJ$11,'Member Info'!$AK$12,IF('Member Info'!H84&gt;'Member Info'!$AJ$10,'Member Info'!$AK$11,IF('Member Info'!H84&gt;'Member Info'!$AJ$9,'Member Info'!$AK$10,IF('Member Info'!H84&gt;'Member Info'!$AJ$8,'Member Info'!$AK$9,'Member Info'!$AK$8)))))),
SUMPRODUCT('Member Info'!L84+IF('Member Info'!H84&gt;'Member Info'!$AG$17,'Member Info'!$AH$18,IF('Member Info'!H84&gt;'Member Info'!$AG$16,'Member Info'!$AH$17,IF('Member Info'!H84&gt;'Member Info'!$AG$15,'Member Info'!$AH$16,IF('Member Info'!H84&gt;'Member Info'!$AG$14,'Member Info'!$AH$15,IF('Member Info'!H84&gt;'Member Info'!$AG$13,'Member Info'!$AH$14,IF('Member Info'!H84&gt;'Member Info'!$AG$12,'Member Info'!$AH$13,IF('Member Info'!H84&gt;'Member Info'!$AG$11,'Member Info'!$AH$12,IF('Member Info'!H84&gt;'Member Info'!$AG$10,'Member Info'!$AH$11,IF('Member Info'!H84&gt;'Member Info'!$AG$9,'Member Info'!$AH$10,IF('Member Info'!H84&gt;'Member Info'!$AG$8,'Member Info'!$AH$9,'Member Info'!$AH$8)))))))))))))</f>
        <v/>
      </c>
      <c r="H88" s="26"/>
      <c r="I88" s="26"/>
      <c r="J88" s="107" t="str">
        <f>IF(E88=0,"",IF('Member Info'!F84&gt;$S$1,CONCATENATE("Joined with practice on ", TEXT('Member Info'!F84, "DD/MM/YYYY")),IF('Member Info'!N84&lt;&gt;"",IF('Member Info'!N84&lt;$R$1,CONCATENATE("Left Scheme on ", TEXT('Member Info'!N84, "DD/MM/YYYY")),IF(ISERROR(G88),"Error Detected, No rate entered",IF(E88=0,"",IF(F88="","Error Detected, No Pensionable pay",IF(ISERROR(AB88)," Unknown Values entered.",IF(T88+U88&lt;1,"Acceptable",IF(R88+S88=200, "No Contributions Entered", IF(K88="","Error Detected, Choose reason&gt;",IF(X88="1",IF(T88=1,"Please Enter Deemed Pensionable Pay","Add Any Relevant Details Above"),"Please Give Details Above"))))))))),IF(ISERROR(G88),"Error Detected, No rate entered",IF(E88=0,"",IF(F88="","Error Detected, No Pensionable pay",IF(ISERROR(AB88)," Unknown Values entered.",IF(T88+U88&lt;1,"Acceptable",IF(R88+S88=200, "No Contributions Entered", IF(K88="","Error Detected, Choose reason&gt;",IF(X88="1",IF(T88=1,"Please Enter Deemed Pensionable Pay","Add relevant Details Above"),"Please give details Above")))))))))))</f>
        <v/>
      </c>
      <c r="K88" s="263"/>
      <c r="L88" s="93"/>
      <c r="M88" s="93" t="str">
        <f t="shared" si="4"/>
        <v/>
      </c>
      <c r="N88" s="96">
        <f t="shared" si="5"/>
        <v>0</v>
      </c>
      <c r="O88" s="96">
        <f t="shared" si="0"/>
        <v>0</v>
      </c>
      <c r="P88" s="220">
        <f>(ROUND((F88/100*'Member Info'!$W$2), 2))</f>
        <v>0</v>
      </c>
      <c r="Q88" s="220" t="e">
        <f t="shared" si="6"/>
        <v>#VALUE!</v>
      </c>
      <c r="R88" s="220" t="str">
        <f t="shared" si="7"/>
        <v/>
      </c>
      <c r="S88" s="229" t="str">
        <f t="shared" si="8"/>
        <v/>
      </c>
      <c r="T88" s="230" t="str">
        <f t="shared" si="9"/>
        <v/>
      </c>
      <c r="U88" s="230" t="str">
        <f t="shared" si="10"/>
        <v/>
      </c>
      <c r="V88" s="224">
        <f t="shared" si="11"/>
        <v>0</v>
      </c>
      <c r="W88" s="112">
        <f t="shared" si="12"/>
        <v>0</v>
      </c>
      <c r="X88" s="237" t="str">
        <f t="shared" si="1"/>
        <v/>
      </c>
      <c r="Y88" s="242" t="b">
        <f t="shared" si="2"/>
        <v>0</v>
      </c>
      <c r="Z88" s="237">
        <f t="shared" si="13"/>
        <v>0</v>
      </c>
      <c r="AA88" s="237">
        <f>IF('Member Info'!N84="",1,"")</f>
        <v>1</v>
      </c>
      <c r="AB88" s="245" t="e">
        <f t="shared" si="14"/>
        <v>#VALUE!</v>
      </c>
      <c r="AC88" s="132" t="str">
        <f t="shared" si="3"/>
        <v/>
      </c>
      <c r="AD88" s="126">
        <f t="shared" si="15"/>
        <v>1</v>
      </c>
      <c r="AE88" s="126" t="str">
        <f>IF('Member Info'!N84&lt;&gt;"",IF('Member Info'!N84&lt;=$R$1,1,0),"")</f>
        <v/>
      </c>
      <c r="AG88" s="126" t="b">
        <f t="shared" si="16"/>
        <v>0</v>
      </c>
      <c r="AH88" s="126">
        <f t="shared" si="17"/>
        <v>0</v>
      </c>
      <c r="AJ88" s="126">
        <f t="shared" si="18"/>
        <v>0</v>
      </c>
      <c r="AK88" s="126">
        <f>IF('Member Info'!F84&gt;$R$1,1,0)</f>
        <v>0</v>
      </c>
      <c r="AL88" s="126" t="b">
        <f>IF(ISERROR(R88),ERROR.TYPE(#REF!)=ERROR.TYPE(R88),FALSE)</f>
        <v>0</v>
      </c>
      <c r="AM88" s="126" t="b">
        <f>IF(ISERROR(S88),ERROR.TYPE(#REF!)=ERROR.TYPE(S88),FALSE)</f>
        <v>0</v>
      </c>
      <c r="AN88" s="126">
        <f>IF(OR('Member Info'!F84&gt;=$S$1,'Member Info'!N84&gt;=$R$1),1,0)</f>
        <v>0</v>
      </c>
    </row>
    <row r="89" spans="1:40" x14ac:dyDescent="0.25">
      <c r="A89" s="4">
        <v>57</v>
      </c>
      <c r="B89" s="166">
        <f>'Member Info'!D85</f>
        <v>0</v>
      </c>
      <c r="C89" s="166">
        <f>'Member Info'!E85</f>
        <v>0</v>
      </c>
      <c r="D89" s="166" t="str">
        <f>'Member Info'!G85</f>
        <v/>
      </c>
      <c r="E89" s="167">
        <f>'Member Info'!B85</f>
        <v>0</v>
      </c>
      <c r="F89" s="244"/>
      <c r="G89" s="168" t="str">
        <f>IF(E89=0,"",
IF('Member Info'!$AM$19&lt;=$R$1,
SUMPRODUCT('Member Info'!L85+IF('Member Info'!H85&gt;'Member Info'!$AJ$12,'Member Info'!$AK$13,IF('Member Info'!H85&gt;'Member Info'!$AJ$11,'Member Info'!$AK$12,IF('Member Info'!H85&gt;'Member Info'!$AJ$10,'Member Info'!$AK$11,IF('Member Info'!H85&gt;'Member Info'!$AJ$9,'Member Info'!$AK$10,IF('Member Info'!H85&gt;'Member Info'!$AJ$8,'Member Info'!$AK$9,'Member Info'!$AK$8)))))),
SUMPRODUCT('Member Info'!L85+IF('Member Info'!H85&gt;'Member Info'!$AG$17,'Member Info'!$AH$18,IF('Member Info'!H85&gt;'Member Info'!$AG$16,'Member Info'!$AH$17,IF('Member Info'!H85&gt;'Member Info'!$AG$15,'Member Info'!$AH$16,IF('Member Info'!H85&gt;'Member Info'!$AG$14,'Member Info'!$AH$15,IF('Member Info'!H85&gt;'Member Info'!$AG$13,'Member Info'!$AH$14,IF('Member Info'!H85&gt;'Member Info'!$AG$12,'Member Info'!$AH$13,IF('Member Info'!H85&gt;'Member Info'!$AG$11,'Member Info'!$AH$12,IF('Member Info'!H85&gt;'Member Info'!$AG$10,'Member Info'!$AH$11,IF('Member Info'!H85&gt;'Member Info'!$AG$9,'Member Info'!$AH$10,IF('Member Info'!H85&gt;'Member Info'!$AG$8,'Member Info'!$AH$9,'Member Info'!$AH$8)))))))))))))</f>
        <v/>
      </c>
      <c r="H89" s="26"/>
      <c r="I89" s="26"/>
      <c r="J89" s="107" t="str">
        <f>IF(E89=0,"",IF('Member Info'!F85&gt;$S$1,CONCATENATE("Joined with practice on ", TEXT('Member Info'!F85, "DD/MM/YYYY")),IF('Member Info'!N85&lt;&gt;"",IF('Member Info'!N85&lt;$R$1,CONCATENATE("Left Scheme on ", TEXT('Member Info'!N85, "DD/MM/YYYY")),IF(ISERROR(G89),"Error Detected, No rate entered",IF(E89=0,"",IF(F89="","Error Detected, No Pensionable pay",IF(ISERROR(AB89)," Unknown Values entered.",IF(T89+U89&lt;1,"Acceptable",IF(R89+S89=200, "No Contributions Entered", IF(K89="","Error Detected, Choose reason&gt;",IF(X89="1",IF(T89=1,"Please Enter Deemed Pensionable Pay","Add Any Relevant Details Above"),"Please Give Details Above"))))))))),IF(ISERROR(G89),"Error Detected, No rate entered",IF(E89=0,"",IF(F89="","Error Detected, No Pensionable pay",IF(ISERROR(AB89)," Unknown Values entered.",IF(T89+U89&lt;1,"Acceptable",IF(R89+S89=200, "No Contributions Entered", IF(K89="","Error Detected, Choose reason&gt;",IF(X89="1",IF(T89=1,"Please Enter Deemed Pensionable Pay","Add relevant Details Above"),"Please give details Above")))))))))))</f>
        <v/>
      </c>
      <c r="K89" s="263"/>
      <c r="L89" s="93"/>
      <c r="M89" s="93" t="str">
        <f t="shared" si="4"/>
        <v/>
      </c>
      <c r="N89" s="96">
        <f t="shared" si="5"/>
        <v>0</v>
      </c>
      <c r="O89" s="96">
        <f t="shared" si="0"/>
        <v>0</v>
      </c>
      <c r="P89" s="220">
        <f>(ROUND((F89/100*'Member Info'!$W$2), 2))</f>
        <v>0</v>
      </c>
      <c r="Q89" s="220" t="e">
        <f t="shared" si="6"/>
        <v>#VALUE!</v>
      </c>
      <c r="R89" s="220" t="str">
        <f t="shared" si="7"/>
        <v/>
      </c>
      <c r="S89" s="229" t="str">
        <f t="shared" si="8"/>
        <v/>
      </c>
      <c r="T89" s="230" t="str">
        <f t="shared" si="9"/>
        <v/>
      </c>
      <c r="U89" s="230" t="str">
        <f t="shared" si="10"/>
        <v/>
      </c>
      <c r="V89" s="224">
        <f t="shared" si="11"/>
        <v>0</v>
      </c>
      <c r="W89" s="112">
        <f t="shared" si="12"/>
        <v>0</v>
      </c>
      <c r="X89" s="237" t="str">
        <f t="shared" si="1"/>
        <v/>
      </c>
      <c r="Y89" s="242" t="b">
        <f t="shared" si="2"/>
        <v>0</v>
      </c>
      <c r="Z89" s="237">
        <f t="shared" si="13"/>
        <v>0</v>
      </c>
      <c r="AA89" s="237">
        <f>IF('Member Info'!N85="",1,"")</f>
        <v>1</v>
      </c>
      <c r="AB89" s="245" t="e">
        <f t="shared" si="14"/>
        <v>#VALUE!</v>
      </c>
      <c r="AC89" s="132" t="str">
        <f t="shared" si="3"/>
        <v/>
      </c>
      <c r="AD89" s="126">
        <f t="shared" si="15"/>
        <v>1</v>
      </c>
      <c r="AE89" s="126" t="str">
        <f>IF('Member Info'!N85&lt;&gt;"",IF('Member Info'!N85&lt;=$R$1,1,0),"")</f>
        <v/>
      </c>
      <c r="AG89" s="126" t="b">
        <f t="shared" si="16"/>
        <v>0</v>
      </c>
      <c r="AH89" s="126">
        <f t="shared" si="17"/>
        <v>0</v>
      </c>
      <c r="AJ89" s="126">
        <f t="shared" si="18"/>
        <v>0</v>
      </c>
      <c r="AK89" s="126">
        <f>IF('Member Info'!F85&gt;$R$1,1,0)</f>
        <v>0</v>
      </c>
      <c r="AL89" s="126" t="b">
        <f>IF(ISERROR(R89),ERROR.TYPE(#REF!)=ERROR.TYPE(R89),FALSE)</f>
        <v>0</v>
      </c>
      <c r="AM89" s="126" t="b">
        <f>IF(ISERROR(S89),ERROR.TYPE(#REF!)=ERROR.TYPE(S89),FALSE)</f>
        <v>0</v>
      </c>
      <c r="AN89" s="126">
        <f>IF(OR('Member Info'!F85&gt;=$S$1,'Member Info'!N85&gt;=$R$1),1,0)</f>
        <v>0</v>
      </c>
    </row>
    <row r="90" spans="1:40" x14ac:dyDescent="0.25">
      <c r="A90" s="4">
        <v>58</v>
      </c>
      <c r="B90" s="166">
        <f>'Member Info'!D86</f>
        <v>0</v>
      </c>
      <c r="C90" s="166">
        <f>'Member Info'!E86</f>
        <v>0</v>
      </c>
      <c r="D90" s="166" t="str">
        <f>'Member Info'!G86</f>
        <v/>
      </c>
      <c r="E90" s="167">
        <f>'Member Info'!B86</f>
        <v>0</v>
      </c>
      <c r="F90" s="244"/>
      <c r="G90" s="168" t="str">
        <f>IF(E90=0,"",
IF('Member Info'!$AM$19&lt;=$R$1,
SUMPRODUCT('Member Info'!L86+IF('Member Info'!H86&gt;'Member Info'!$AJ$12,'Member Info'!$AK$13,IF('Member Info'!H86&gt;'Member Info'!$AJ$11,'Member Info'!$AK$12,IF('Member Info'!H86&gt;'Member Info'!$AJ$10,'Member Info'!$AK$11,IF('Member Info'!H86&gt;'Member Info'!$AJ$9,'Member Info'!$AK$10,IF('Member Info'!H86&gt;'Member Info'!$AJ$8,'Member Info'!$AK$9,'Member Info'!$AK$8)))))),
SUMPRODUCT('Member Info'!L86+IF('Member Info'!H86&gt;'Member Info'!$AG$17,'Member Info'!$AH$18,IF('Member Info'!H86&gt;'Member Info'!$AG$16,'Member Info'!$AH$17,IF('Member Info'!H86&gt;'Member Info'!$AG$15,'Member Info'!$AH$16,IF('Member Info'!H86&gt;'Member Info'!$AG$14,'Member Info'!$AH$15,IF('Member Info'!H86&gt;'Member Info'!$AG$13,'Member Info'!$AH$14,IF('Member Info'!H86&gt;'Member Info'!$AG$12,'Member Info'!$AH$13,IF('Member Info'!H86&gt;'Member Info'!$AG$11,'Member Info'!$AH$12,IF('Member Info'!H86&gt;'Member Info'!$AG$10,'Member Info'!$AH$11,IF('Member Info'!H86&gt;'Member Info'!$AG$9,'Member Info'!$AH$10,IF('Member Info'!H86&gt;'Member Info'!$AG$8,'Member Info'!$AH$9,'Member Info'!$AH$8)))))))))))))</f>
        <v/>
      </c>
      <c r="H90" s="26"/>
      <c r="I90" s="26"/>
      <c r="J90" s="107" t="str">
        <f>IF(E90=0,"",IF('Member Info'!F86&gt;$S$1,CONCATENATE("Joined with practice on ", TEXT('Member Info'!F86, "DD/MM/YYYY")),IF('Member Info'!N86&lt;&gt;"",IF('Member Info'!N86&lt;$R$1,CONCATENATE("Left Scheme on ", TEXT('Member Info'!N86, "DD/MM/YYYY")),IF(ISERROR(G90),"Error Detected, No rate entered",IF(E90=0,"",IF(F90="","Error Detected, No Pensionable pay",IF(ISERROR(AB90)," Unknown Values entered.",IF(T90+U90&lt;1,"Acceptable",IF(R90+S90=200, "No Contributions Entered", IF(K90="","Error Detected, Choose reason&gt;",IF(X90="1",IF(T90=1,"Please Enter Deemed Pensionable Pay","Add Any Relevant Details Above"),"Please Give Details Above"))))))))),IF(ISERROR(G90),"Error Detected, No rate entered",IF(E90=0,"",IF(F90="","Error Detected, No Pensionable pay",IF(ISERROR(AB90)," Unknown Values entered.",IF(T90+U90&lt;1,"Acceptable",IF(R90+S90=200, "No Contributions Entered", IF(K90="","Error Detected, Choose reason&gt;",IF(X90="1",IF(T90=1,"Please Enter Deemed Pensionable Pay","Add relevant Details Above"),"Please give details Above")))))))))))</f>
        <v/>
      </c>
      <c r="K90" s="263"/>
      <c r="L90" s="93"/>
      <c r="M90" s="93" t="str">
        <f t="shared" si="4"/>
        <v/>
      </c>
      <c r="N90" s="96">
        <f t="shared" si="5"/>
        <v>0</v>
      </c>
      <c r="O90" s="96">
        <f t="shared" si="0"/>
        <v>0</v>
      </c>
      <c r="P90" s="220">
        <f>(ROUND((F90/100*'Member Info'!$W$2), 2))</f>
        <v>0</v>
      </c>
      <c r="Q90" s="220" t="e">
        <f t="shared" si="6"/>
        <v>#VALUE!</v>
      </c>
      <c r="R90" s="220" t="str">
        <f t="shared" si="7"/>
        <v/>
      </c>
      <c r="S90" s="229" t="str">
        <f t="shared" si="8"/>
        <v/>
      </c>
      <c r="T90" s="230" t="str">
        <f t="shared" si="9"/>
        <v/>
      </c>
      <c r="U90" s="230" t="str">
        <f t="shared" si="10"/>
        <v/>
      </c>
      <c r="V90" s="224">
        <f t="shared" si="11"/>
        <v>0</v>
      </c>
      <c r="W90" s="112">
        <f t="shared" si="12"/>
        <v>0</v>
      </c>
      <c r="X90" s="237" t="str">
        <f t="shared" si="1"/>
        <v/>
      </c>
      <c r="Y90" s="242" t="b">
        <f t="shared" si="2"/>
        <v>0</v>
      </c>
      <c r="Z90" s="237">
        <f t="shared" si="13"/>
        <v>0</v>
      </c>
      <c r="AA90" s="237">
        <f>IF('Member Info'!N86="",1,"")</f>
        <v>1</v>
      </c>
      <c r="AB90" s="245" t="e">
        <f t="shared" si="14"/>
        <v>#VALUE!</v>
      </c>
      <c r="AC90" s="132" t="str">
        <f t="shared" si="3"/>
        <v/>
      </c>
      <c r="AD90" s="126">
        <f t="shared" si="15"/>
        <v>1</v>
      </c>
      <c r="AE90" s="126" t="str">
        <f>IF('Member Info'!N86&lt;&gt;"",IF('Member Info'!N86&lt;=$R$1,1,0),"")</f>
        <v/>
      </c>
      <c r="AG90" s="126" t="b">
        <f t="shared" si="16"/>
        <v>0</v>
      </c>
      <c r="AH90" s="126">
        <f t="shared" si="17"/>
        <v>0</v>
      </c>
      <c r="AJ90" s="126">
        <f t="shared" si="18"/>
        <v>0</v>
      </c>
      <c r="AK90" s="126">
        <f>IF('Member Info'!F86&gt;$R$1,1,0)</f>
        <v>0</v>
      </c>
      <c r="AL90" s="126" t="b">
        <f>IF(ISERROR(R90),ERROR.TYPE(#REF!)=ERROR.TYPE(R90),FALSE)</f>
        <v>0</v>
      </c>
      <c r="AM90" s="126" t="b">
        <f>IF(ISERROR(S90),ERROR.TYPE(#REF!)=ERROR.TYPE(S90),FALSE)</f>
        <v>0</v>
      </c>
      <c r="AN90" s="126">
        <f>IF(OR('Member Info'!F86&gt;=$S$1,'Member Info'!N86&gt;=$R$1),1,0)</f>
        <v>0</v>
      </c>
    </row>
    <row r="91" spans="1:40" x14ac:dyDescent="0.25">
      <c r="A91" s="4">
        <v>59</v>
      </c>
      <c r="B91" s="166">
        <f>'Member Info'!D87</f>
        <v>0</v>
      </c>
      <c r="C91" s="166">
        <f>'Member Info'!E87</f>
        <v>0</v>
      </c>
      <c r="D91" s="166" t="str">
        <f>'Member Info'!G87</f>
        <v/>
      </c>
      <c r="E91" s="167">
        <f>'Member Info'!B87</f>
        <v>0</v>
      </c>
      <c r="F91" s="244"/>
      <c r="G91" s="168" t="str">
        <f>IF(E91=0,"",
IF('Member Info'!$AM$19&lt;=$R$1,
SUMPRODUCT('Member Info'!L87+IF('Member Info'!H87&gt;'Member Info'!$AJ$12,'Member Info'!$AK$13,IF('Member Info'!H87&gt;'Member Info'!$AJ$11,'Member Info'!$AK$12,IF('Member Info'!H87&gt;'Member Info'!$AJ$10,'Member Info'!$AK$11,IF('Member Info'!H87&gt;'Member Info'!$AJ$9,'Member Info'!$AK$10,IF('Member Info'!H87&gt;'Member Info'!$AJ$8,'Member Info'!$AK$9,'Member Info'!$AK$8)))))),
SUMPRODUCT('Member Info'!L87+IF('Member Info'!H87&gt;'Member Info'!$AG$17,'Member Info'!$AH$18,IF('Member Info'!H87&gt;'Member Info'!$AG$16,'Member Info'!$AH$17,IF('Member Info'!H87&gt;'Member Info'!$AG$15,'Member Info'!$AH$16,IF('Member Info'!H87&gt;'Member Info'!$AG$14,'Member Info'!$AH$15,IF('Member Info'!H87&gt;'Member Info'!$AG$13,'Member Info'!$AH$14,IF('Member Info'!H87&gt;'Member Info'!$AG$12,'Member Info'!$AH$13,IF('Member Info'!H87&gt;'Member Info'!$AG$11,'Member Info'!$AH$12,IF('Member Info'!H87&gt;'Member Info'!$AG$10,'Member Info'!$AH$11,IF('Member Info'!H87&gt;'Member Info'!$AG$9,'Member Info'!$AH$10,IF('Member Info'!H87&gt;'Member Info'!$AG$8,'Member Info'!$AH$9,'Member Info'!$AH$8)))))))))))))</f>
        <v/>
      </c>
      <c r="H91" s="26"/>
      <c r="I91" s="26"/>
      <c r="J91" s="107" t="str">
        <f>IF(E91=0,"",IF('Member Info'!F87&gt;$S$1,CONCATENATE("Joined with practice on ", TEXT('Member Info'!F87, "DD/MM/YYYY")),IF('Member Info'!N87&lt;&gt;"",IF('Member Info'!N87&lt;$R$1,CONCATENATE("Left Scheme on ", TEXT('Member Info'!N87, "DD/MM/YYYY")),IF(ISERROR(G91),"Error Detected, No rate entered",IF(E91=0,"",IF(F91="","Error Detected, No Pensionable pay",IF(ISERROR(AB91)," Unknown Values entered.",IF(T91+U91&lt;1,"Acceptable",IF(R91+S91=200, "No Contributions Entered", IF(K91="","Error Detected, Choose reason&gt;",IF(X91="1",IF(T91=1,"Please Enter Deemed Pensionable Pay","Add Any Relevant Details Above"),"Please Give Details Above"))))))))),IF(ISERROR(G91),"Error Detected, No rate entered",IF(E91=0,"",IF(F91="","Error Detected, No Pensionable pay",IF(ISERROR(AB91)," Unknown Values entered.",IF(T91+U91&lt;1,"Acceptable",IF(R91+S91=200, "No Contributions Entered", IF(K91="","Error Detected, Choose reason&gt;",IF(X91="1",IF(T91=1,"Please Enter Deemed Pensionable Pay","Add relevant Details Above"),"Please give details Above")))))))))))</f>
        <v/>
      </c>
      <c r="K91" s="263"/>
      <c r="L91" s="93"/>
      <c r="M91" s="93" t="str">
        <f t="shared" si="4"/>
        <v/>
      </c>
      <c r="N91" s="96">
        <f t="shared" si="5"/>
        <v>0</v>
      </c>
      <c r="O91" s="96">
        <f t="shared" si="0"/>
        <v>0</v>
      </c>
      <c r="P91" s="220">
        <f>(ROUND((F91/100*'Member Info'!$W$2), 2))</f>
        <v>0</v>
      </c>
      <c r="Q91" s="220" t="e">
        <f t="shared" si="6"/>
        <v>#VALUE!</v>
      </c>
      <c r="R91" s="220" t="str">
        <f t="shared" si="7"/>
        <v/>
      </c>
      <c r="S91" s="229" t="str">
        <f t="shared" si="8"/>
        <v/>
      </c>
      <c r="T91" s="230" t="str">
        <f t="shared" si="9"/>
        <v/>
      </c>
      <c r="U91" s="230" t="str">
        <f t="shared" si="10"/>
        <v/>
      </c>
      <c r="V91" s="224">
        <f t="shared" si="11"/>
        <v>0</v>
      </c>
      <c r="W91" s="112">
        <f t="shared" si="12"/>
        <v>0</v>
      </c>
      <c r="X91" s="237" t="str">
        <f t="shared" si="1"/>
        <v/>
      </c>
      <c r="Y91" s="242" t="b">
        <f t="shared" si="2"/>
        <v>0</v>
      </c>
      <c r="Z91" s="237">
        <f t="shared" si="13"/>
        <v>0</v>
      </c>
      <c r="AA91" s="237">
        <f>IF('Member Info'!N87="",1,"")</f>
        <v>1</v>
      </c>
      <c r="AB91" s="245" t="e">
        <f t="shared" si="14"/>
        <v>#VALUE!</v>
      </c>
      <c r="AC91" s="132" t="str">
        <f t="shared" si="3"/>
        <v/>
      </c>
      <c r="AD91" s="126">
        <f t="shared" si="15"/>
        <v>1</v>
      </c>
      <c r="AE91" s="126" t="str">
        <f>IF('Member Info'!N87&lt;&gt;"",IF('Member Info'!N87&lt;=$R$1,1,0),"")</f>
        <v/>
      </c>
      <c r="AG91" s="126" t="b">
        <f t="shared" si="16"/>
        <v>0</v>
      </c>
      <c r="AH91" s="126">
        <f t="shared" si="17"/>
        <v>0</v>
      </c>
      <c r="AJ91" s="126">
        <f t="shared" si="18"/>
        <v>0</v>
      </c>
      <c r="AK91" s="126">
        <f>IF('Member Info'!F87&gt;$R$1,1,0)</f>
        <v>0</v>
      </c>
      <c r="AL91" s="126" t="b">
        <f>IF(ISERROR(R91),ERROR.TYPE(#REF!)=ERROR.TYPE(R91),FALSE)</f>
        <v>0</v>
      </c>
      <c r="AM91" s="126" t="b">
        <f>IF(ISERROR(S91),ERROR.TYPE(#REF!)=ERROR.TYPE(S91),FALSE)</f>
        <v>0</v>
      </c>
      <c r="AN91" s="126">
        <f>IF(OR('Member Info'!F87&gt;=$S$1,'Member Info'!N87&gt;=$R$1),1,0)</f>
        <v>0</v>
      </c>
    </row>
    <row r="92" spans="1:40" x14ac:dyDescent="0.25">
      <c r="A92" s="4">
        <v>60</v>
      </c>
      <c r="B92" s="166">
        <f>'Member Info'!D88</f>
        <v>0</v>
      </c>
      <c r="C92" s="166">
        <f>'Member Info'!E88</f>
        <v>0</v>
      </c>
      <c r="D92" s="166" t="str">
        <f>'Member Info'!G88</f>
        <v/>
      </c>
      <c r="E92" s="167">
        <f>'Member Info'!B88</f>
        <v>0</v>
      </c>
      <c r="F92" s="244"/>
      <c r="G92" s="168" t="str">
        <f>IF(E92=0,"",
IF('Member Info'!$AM$19&lt;=$R$1,
SUMPRODUCT('Member Info'!L88+IF('Member Info'!H88&gt;'Member Info'!$AJ$12,'Member Info'!$AK$13,IF('Member Info'!H88&gt;'Member Info'!$AJ$11,'Member Info'!$AK$12,IF('Member Info'!H88&gt;'Member Info'!$AJ$10,'Member Info'!$AK$11,IF('Member Info'!H88&gt;'Member Info'!$AJ$9,'Member Info'!$AK$10,IF('Member Info'!H88&gt;'Member Info'!$AJ$8,'Member Info'!$AK$9,'Member Info'!$AK$8)))))),
SUMPRODUCT('Member Info'!L88+IF('Member Info'!H88&gt;'Member Info'!$AG$17,'Member Info'!$AH$18,IF('Member Info'!H88&gt;'Member Info'!$AG$16,'Member Info'!$AH$17,IF('Member Info'!H88&gt;'Member Info'!$AG$15,'Member Info'!$AH$16,IF('Member Info'!H88&gt;'Member Info'!$AG$14,'Member Info'!$AH$15,IF('Member Info'!H88&gt;'Member Info'!$AG$13,'Member Info'!$AH$14,IF('Member Info'!H88&gt;'Member Info'!$AG$12,'Member Info'!$AH$13,IF('Member Info'!H88&gt;'Member Info'!$AG$11,'Member Info'!$AH$12,IF('Member Info'!H88&gt;'Member Info'!$AG$10,'Member Info'!$AH$11,IF('Member Info'!H88&gt;'Member Info'!$AG$9,'Member Info'!$AH$10,IF('Member Info'!H88&gt;'Member Info'!$AG$8,'Member Info'!$AH$9,'Member Info'!$AH$8)))))))))))))</f>
        <v/>
      </c>
      <c r="H92" s="26"/>
      <c r="I92" s="26"/>
      <c r="J92" s="107" t="str">
        <f>IF(E92=0,"",IF('Member Info'!F88&gt;$S$1,CONCATENATE("Joined with practice on ", TEXT('Member Info'!F88, "DD/MM/YYYY")),IF('Member Info'!N88&lt;&gt;"",IF('Member Info'!N88&lt;$R$1,CONCATENATE("Left Scheme on ", TEXT('Member Info'!N88, "DD/MM/YYYY")),IF(ISERROR(G92),"Error Detected, No rate entered",IF(E92=0,"",IF(F92="","Error Detected, No Pensionable pay",IF(ISERROR(AB92)," Unknown Values entered.",IF(T92+U92&lt;1,"Acceptable",IF(R92+S92=200, "No Contributions Entered", IF(K92="","Error Detected, Choose reason&gt;",IF(X92="1",IF(T92=1,"Please Enter Deemed Pensionable Pay","Add Any Relevant Details Above"),"Please Give Details Above"))))))))),IF(ISERROR(G92),"Error Detected, No rate entered",IF(E92=0,"",IF(F92="","Error Detected, No Pensionable pay",IF(ISERROR(AB92)," Unknown Values entered.",IF(T92+U92&lt;1,"Acceptable",IF(R92+S92=200, "No Contributions Entered", IF(K92="","Error Detected, Choose reason&gt;",IF(X92="1",IF(T92=1,"Please Enter Deemed Pensionable Pay","Add relevant Details Above"),"Please give details Above")))))))))))</f>
        <v/>
      </c>
      <c r="K92" s="263"/>
      <c r="L92" s="93"/>
      <c r="M92" s="93" t="str">
        <f t="shared" si="4"/>
        <v/>
      </c>
      <c r="N92" s="96">
        <f t="shared" si="5"/>
        <v>0</v>
      </c>
      <c r="O92" s="96">
        <f t="shared" si="0"/>
        <v>0</v>
      </c>
      <c r="P92" s="220">
        <f>(ROUND((F92/100*'Member Info'!$W$2), 2))</f>
        <v>0</v>
      </c>
      <c r="Q92" s="220" t="e">
        <f t="shared" si="6"/>
        <v>#VALUE!</v>
      </c>
      <c r="R92" s="220" t="str">
        <f t="shared" si="7"/>
        <v/>
      </c>
      <c r="S92" s="229" t="str">
        <f t="shared" si="8"/>
        <v/>
      </c>
      <c r="T92" s="230" t="str">
        <f t="shared" si="9"/>
        <v/>
      </c>
      <c r="U92" s="230" t="str">
        <f t="shared" si="10"/>
        <v/>
      </c>
      <c r="V92" s="224">
        <f t="shared" si="11"/>
        <v>0</v>
      </c>
      <c r="W92" s="112">
        <f t="shared" si="12"/>
        <v>0</v>
      </c>
      <c r="X92" s="237" t="str">
        <f t="shared" si="1"/>
        <v/>
      </c>
      <c r="Y92" s="242" t="b">
        <f t="shared" si="2"/>
        <v>0</v>
      </c>
      <c r="Z92" s="237">
        <f t="shared" si="13"/>
        <v>0</v>
      </c>
      <c r="AA92" s="237">
        <f>IF('Member Info'!N88="",1,"")</f>
        <v>1</v>
      </c>
      <c r="AB92" s="245" t="e">
        <f t="shared" si="14"/>
        <v>#VALUE!</v>
      </c>
      <c r="AC92" s="132" t="str">
        <f t="shared" si="3"/>
        <v/>
      </c>
      <c r="AD92" s="126">
        <f t="shared" si="15"/>
        <v>1</v>
      </c>
      <c r="AE92" s="126" t="str">
        <f>IF('Member Info'!N88&lt;&gt;"",IF('Member Info'!N88&lt;=$R$1,1,0),"")</f>
        <v/>
      </c>
      <c r="AG92" s="126" t="b">
        <f t="shared" si="16"/>
        <v>0</v>
      </c>
      <c r="AH92" s="126">
        <f t="shared" si="17"/>
        <v>0</v>
      </c>
      <c r="AJ92" s="126">
        <f t="shared" si="18"/>
        <v>0</v>
      </c>
      <c r="AK92" s="126">
        <f>IF('Member Info'!F88&gt;$R$1,1,0)</f>
        <v>0</v>
      </c>
      <c r="AL92" s="126" t="b">
        <f>IF(ISERROR(R92),ERROR.TYPE(#REF!)=ERROR.TYPE(R92),FALSE)</f>
        <v>0</v>
      </c>
      <c r="AM92" s="126" t="b">
        <f>IF(ISERROR(S92),ERROR.TYPE(#REF!)=ERROR.TYPE(S92),FALSE)</f>
        <v>0</v>
      </c>
      <c r="AN92" s="126">
        <f>IF(OR('Member Info'!F88&gt;=$S$1,'Member Info'!N88&gt;=$R$1),1,0)</f>
        <v>0</v>
      </c>
    </row>
    <row r="93" spans="1:40" x14ac:dyDescent="0.25">
      <c r="A93" s="4">
        <v>61</v>
      </c>
      <c r="B93" s="166">
        <f>'Member Info'!D89</f>
        <v>0</v>
      </c>
      <c r="C93" s="166">
        <f>'Member Info'!E89</f>
        <v>0</v>
      </c>
      <c r="D93" s="166" t="str">
        <f>'Member Info'!G89</f>
        <v/>
      </c>
      <c r="E93" s="167">
        <f>'Member Info'!B89</f>
        <v>0</v>
      </c>
      <c r="F93" s="244"/>
      <c r="G93" s="168" t="str">
        <f>IF(E93=0,"",
IF('Member Info'!$AM$19&lt;=$R$1,
SUMPRODUCT('Member Info'!L89+IF('Member Info'!H89&gt;'Member Info'!$AJ$12,'Member Info'!$AK$13,IF('Member Info'!H89&gt;'Member Info'!$AJ$11,'Member Info'!$AK$12,IF('Member Info'!H89&gt;'Member Info'!$AJ$10,'Member Info'!$AK$11,IF('Member Info'!H89&gt;'Member Info'!$AJ$9,'Member Info'!$AK$10,IF('Member Info'!H89&gt;'Member Info'!$AJ$8,'Member Info'!$AK$9,'Member Info'!$AK$8)))))),
SUMPRODUCT('Member Info'!L89+IF('Member Info'!H89&gt;'Member Info'!$AG$17,'Member Info'!$AH$18,IF('Member Info'!H89&gt;'Member Info'!$AG$16,'Member Info'!$AH$17,IF('Member Info'!H89&gt;'Member Info'!$AG$15,'Member Info'!$AH$16,IF('Member Info'!H89&gt;'Member Info'!$AG$14,'Member Info'!$AH$15,IF('Member Info'!H89&gt;'Member Info'!$AG$13,'Member Info'!$AH$14,IF('Member Info'!H89&gt;'Member Info'!$AG$12,'Member Info'!$AH$13,IF('Member Info'!H89&gt;'Member Info'!$AG$11,'Member Info'!$AH$12,IF('Member Info'!H89&gt;'Member Info'!$AG$10,'Member Info'!$AH$11,IF('Member Info'!H89&gt;'Member Info'!$AG$9,'Member Info'!$AH$10,IF('Member Info'!H89&gt;'Member Info'!$AG$8,'Member Info'!$AH$9,'Member Info'!$AH$8)))))))))))))</f>
        <v/>
      </c>
      <c r="H93" s="26"/>
      <c r="I93" s="26"/>
      <c r="J93" s="107" t="str">
        <f>IF(E93=0,"",IF('Member Info'!F89&gt;$S$1,CONCATENATE("Joined with practice on ", TEXT('Member Info'!F89, "DD/MM/YYYY")),IF('Member Info'!N89&lt;&gt;"",IF('Member Info'!N89&lt;$R$1,CONCATENATE("Left Scheme on ", TEXT('Member Info'!N89, "DD/MM/YYYY")),IF(ISERROR(G93),"Error Detected, No rate entered",IF(E93=0,"",IF(F93="","Error Detected, No Pensionable pay",IF(ISERROR(AB93)," Unknown Values entered.",IF(T93+U93&lt;1,"Acceptable",IF(R93+S93=200, "No Contributions Entered", IF(K93="","Error Detected, Choose reason&gt;",IF(X93="1",IF(T93=1,"Please Enter Deemed Pensionable Pay","Add Any Relevant Details Above"),"Please Give Details Above"))))))))),IF(ISERROR(G93),"Error Detected, No rate entered",IF(E93=0,"",IF(F93="","Error Detected, No Pensionable pay",IF(ISERROR(AB93)," Unknown Values entered.",IF(T93+U93&lt;1,"Acceptable",IF(R93+S93=200, "No Contributions Entered", IF(K93="","Error Detected, Choose reason&gt;",IF(X93="1",IF(T93=1,"Please Enter Deemed Pensionable Pay","Add relevant Details Above"),"Please give details Above")))))))))))</f>
        <v/>
      </c>
      <c r="K93" s="263"/>
      <c r="L93" s="93"/>
      <c r="M93" s="93" t="str">
        <f t="shared" si="4"/>
        <v/>
      </c>
      <c r="N93" s="96">
        <f t="shared" si="5"/>
        <v>0</v>
      </c>
      <c r="O93" s="96">
        <f t="shared" si="0"/>
        <v>0</v>
      </c>
      <c r="P93" s="220">
        <f>(ROUND((F93/100*'Member Info'!$W$2), 2))</f>
        <v>0</v>
      </c>
      <c r="Q93" s="220" t="e">
        <f t="shared" si="6"/>
        <v>#VALUE!</v>
      </c>
      <c r="R93" s="220" t="str">
        <f t="shared" si="7"/>
        <v/>
      </c>
      <c r="S93" s="229" t="str">
        <f t="shared" si="8"/>
        <v/>
      </c>
      <c r="T93" s="230" t="str">
        <f t="shared" si="9"/>
        <v/>
      </c>
      <c r="U93" s="230" t="str">
        <f t="shared" si="10"/>
        <v/>
      </c>
      <c r="V93" s="224">
        <f t="shared" si="11"/>
        <v>0</v>
      </c>
      <c r="W93" s="112">
        <f t="shared" si="12"/>
        <v>0</v>
      </c>
      <c r="X93" s="237" t="str">
        <f t="shared" si="1"/>
        <v/>
      </c>
      <c r="Y93" s="242" t="b">
        <f t="shared" si="2"/>
        <v>0</v>
      </c>
      <c r="Z93" s="237">
        <f t="shared" si="13"/>
        <v>0</v>
      </c>
      <c r="AA93" s="237">
        <f>IF('Member Info'!N89="",1,"")</f>
        <v>1</v>
      </c>
      <c r="AB93" s="245" t="e">
        <f t="shared" si="14"/>
        <v>#VALUE!</v>
      </c>
      <c r="AC93" s="132" t="str">
        <f t="shared" si="3"/>
        <v/>
      </c>
      <c r="AD93" s="126">
        <f t="shared" si="15"/>
        <v>1</v>
      </c>
      <c r="AE93" s="126" t="str">
        <f>IF('Member Info'!N89&lt;&gt;"",IF('Member Info'!N89&lt;=$R$1,1,0),"")</f>
        <v/>
      </c>
      <c r="AG93" s="126" t="b">
        <f t="shared" si="16"/>
        <v>0</v>
      </c>
      <c r="AH93" s="126">
        <f t="shared" si="17"/>
        <v>0</v>
      </c>
      <c r="AJ93" s="126">
        <f t="shared" si="18"/>
        <v>0</v>
      </c>
      <c r="AK93" s="126">
        <f>IF('Member Info'!F89&gt;$R$1,1,0)</f>
        <v>0</v>
      </c>
      <c r="AL93" s="126" t="b">
        <f>IF(ISERROR(R93),ERROR.TYPE(#REF!)=ERROR.TYPE(R93),FALSE)</f>
        <v>0</v>
      </c>
      <c r="AM93" s="126" t="b">
        <f>IF(ISERROR(S93),ERROR.TYPE(#REF!)=ERROR.TYPE(S93),FALSE)</f>
        <v>0</v>
      </c>
      <c r="AN93" s="126">
        <f>IF(OR('Member Info'!F89&gt;=$S$1,'Member Info'!N89&gt;=$R$1),1,0)</f>
        <v>0</v>
      </c>
    </row>
    <row r="94" spans="1:40" x14ac:dyDescent="0.25">
      <c r="A94" s="4">
        <v>62</v>
      </c>
      <c r="B94" s="166">
        <f>'Member Info'!D90</f>
        <v>0</v>
      </c>
      <c r="C94" s="166">
        <f>'Member Info'!E90</f>
        <v>0</v>
      </c>
      <c r="D94" s="166" t="str">
        <f>'Member Info'!G90</f>
        <v/>
      </c>
      <c r="E94" s="167">
        <f>'Member Info'!B90</f>
        <v>0</v>
      </c>
      <c r="F94" s="244"/>
      <c r="G94" s="168" t="str">
        <f>IF(E94=0,"",
IF('Member Info'!$AM$19&lt;=$R$1,
SUMPRODUCT('Member Info'!L90+IF('Member Info'!H90&gt;'Member Info'!$AJ$12,'Member Info'!$AK$13,IF('Member Info'!H90&gt;'Member Info'!$AJ$11,'Member Info'!$AK$12,IF('Member Info'!H90&gt;'Member Info'!$AJ$10,'Member Info'!$AK$11,IF('Member Info'!H90&gt;'Member Info'!$AJ$9,'Member Info'!$AK$10,IF('Member Info'!H90&gt;'Member Info'!$AJ$8,'Member Info'!$AK$9,'Member Info'!$AK$8)))))),
SUMPRODUCT('Member Info'!L90+IF('Member Info'!H90&gt;'Member Info'!$AG$17,'Member Info'!$AH$18,IF('Member Info'!H90&gt;'Member Info'!$AG$16,'Member Info'!$AH$17,IF('Member Info'!H90&gt;'Member Info'!$AG$15,'Member Info'!$AH$16,IF('Member Info'!H90&gt;'Member Info'!$AG$14,'Member Info'!$AH$15,IF('Member Info'!H90&gt;'Member Info'!$AG$13,'Member Info'!$AH$14,IF('Member Info'!H90&gt;'Member Info'!$AG$12,'Member Info'!$AH$13,IF('Member Info'!H90&gt;'Member Info'!$AG$11,'Member Info'!$AH$12,IF('Member Info'!H90&gt;'Member Info'!$AG$10,'Member Info'!$AH$11,IF('Member Info'!H90&gt;'Member Info'!$AG$9,'Member Info'!$AH$10,IF('Member Info'!H90&gt;'Member Info'!$AG$8,'Member Info'!$AH$9,'Member Info'!$AH$8)))))))))))))</f>
        <v/>
      </c>
      <c r="H94" s="26"/>
      <c r="I94" s="26"/>
      <c r="J94" s="107" t="str">
        <f>IF(E94=0,"",IF('Member Info'!F90&gt;$S$1,CONCATENATE("Joined with practice on ", TEXT('Member Info'!F90, "DD/MM/YYYY")),IF('Member Info'!N90&lt;&gt;"",IF('Member Info'!N90&lt;$R$1,CONCATENATE("Left Scheme on ", TEXT('Member Info'!N90, "DD/MM/YYYY")),IF(ISERROR(G94),"Error Detected, No rate entered",IF(E94=0,"",IF(F94="","Error Detected, No Pensionable pay",IF(ISERROR(AB94)," Unknown Values entered.",IF(T94+U94&lt;1,"Acceptable",IF(R94+S94=200, "No Contributions Entered", IF(K94="","Error Detected, Choose reason&gt;",IF(X94="1",IF(T94=1,"Please Enter Deemed Pensionable Pay","Add Any Relevant Details Above"),"Please Give Details Above"))))))))),IF(ISERROR(G94),"Error Detected, No rate entered",IF(E94=0,"",IF(F94="","Error Detected, No Pensionable pay",IF(ISERROR(AB94)," Unknown Values entered.",IF(T94+U94&lt;1,"Acceptable",IF(R94+S94=200, "No Contributions Entered", IF(K94="","Error Detected, Choose reason&gt;",IF(X94="1",IF(T94=1,"Please Enter Deemed Pensionable Pay","Add relevant Details Above"),"Please give details Above")))))))))))</f>
        <v/>
      </c>
      <c r="K94" s="263"/>
      <c r="L94" s="93"/>
      <c r="M94" s="93" t="str">
        <f t="shared" si="4"/>
        <v/>
      </c>
      <c r="N94" s="96">
        <f t="shared" si="5"/>
        <v>0</v>
      </c>
      <c r="O94" s="96">
        <f t="shared" si="0"/>
        <v>0</v>
      </c>
      <c r="P94" s="220">
        <f>(ROUND((F94/100*'Member Info'!$W$2), 2))</f>
        <v>0</v>
      </c>
      <c r="Q94" s="220" t="e">
        <f t="shared" si="6"/>
        <v>#VALUE!</v>
      </c>
      <c r="R94" s="220" t="str">
        <f t="shared" si="7"/>
        <v/>
      </c>
      <c r="S94" s="229" t="str">
        <f t="shared" si="8"/>
        <v/>
      </c>
      <c r="T94" s="230" t="str">
        <f t="shared" si="9"/>
        <v/>
      </c>
      <c r="U94" s="230" t="str">
        <f t="shared" si="10"/>
        <v/>
      </c>
      <c r="V94" s="224">
        <f t="shared" si="11"/>
        <v>0</v>
      </c>
      <c r="W94" s="112">
        <f t="shared" si="12"/>
        <v>0</v>
      </c>
      <c r="X94" s="237" t="str">
        <f t="shared" si="1"/>
        <v/>
      </c>
      <c r="Y94" s="242" t="b">
        <f t="shared" si="2"/>
        <v>0</v>
      </c>
      <c r="Z94" s="237">
        <f t="shared" si="13"/>
        <v>0</v>
      </c>
      <c r="AA94" s="237">
        <f>IF('Member Info'!N90="",1,"")</f>
        <v>1</v>
      </c>
      <c r="AB94" s="245" t="e">
        <f t="shared" si="14"/>
        <v>#VALUE!</v>
      </c>
      <c r="AC94" s="132" t="str">
        <f t="shared" si="3"/>
        <v/>
      </c>
      <c r="AD94" s="126">
        <f t="shared" si="15"/>
        <v>1</v>
      </c>
      <c r="AE94" s="126" t="str">
        <f>IF('Member Info'!N90&lt;&gt;"",IF('Member Info'!N90&lt;=$R$1,1,0),"")</f>
        <v/>
      </c>
      <c r="AG94" s="126" t="b">
        <f t="shared" si="16"/>
        <v>0</v>
      </c>
      <c r="AH94" s="126">
        <f t="shared" si="17"/>
        <v>0</v>
      </c>
      <c r="AJ94" s="126">
        <f t="shared" si="18"/>
        <v>0</v>
      </c>
      <c r="AK94" s="126">
        <f>IF('Member Info'!F90&gt;$R$1,1,0)</f>
        <v>0</v>
      </c>
      <c r="AL94" s="126" t="b">
        <f>IF(ISERROR(R94),ERROR.TYPE(#REF!)=ERROR.TYPE(R94),FALSE)</f>
        <v>0</v>
      </c>
      <c r="AM94" s="126" t="b">
        <f>IF(ISERROR(S94),ERROR.TYPE(#REF!)=ERROR.TYPE(S94),FALSE)</f>
        <v>0</v>
      </c>
      <c r="AN94" s="126">
        <f>IF(OR('Member Info'!F90&gt;=$S$1,'Member Info'!N90&gt;=$R$1),1,0)</f>
        <v>0</v>
      </c>
    </row>
    <row r="95" spans="1:40" x14ac:dyDescent="0.25">
      <c r="A95" s="4">
        <v>63</v>
      </c>
      <c r="B95" s="166">
        <f>'Member Info'!D91</f>
        <v>0</v>
      </c>
      <c r="C95" s="166">
        <f>'Member Info'!E91</f>
        <v>0</v>
      </c>
      <c r="D95" s="166" t="str">
        <f>'Member Info'!G91</f>
        <v/>
      </c>
      <c r="E95" s="167">
        <f>'Member Info'!B91</f>
        <v>0</v>
      </c>
      <c r="F95" s="244"/>
      <c r="G95" s="168" t="str">
        <f>IF(E95=0,"",
IF('Member Info'!$AM$19&lt;=$R$1,
SUMPRODUCT('Member Info'!L91+IF('Member Info'!H91&gt;'Member Info'!$AJ$12,'Member Info'!$AK$13,IF('Member Info'!H91&gt;'Member Info'!$AJ$11,'Member Info'!$AK$12,IF('Member Info'!H91&gt;'Member Info'!$AJ$10,'Member Info'!$AK$11,IF('Member Info'!H91&gt;'Member Info'!$AJ$9,'Member Info'!$AK$10,IF('Member Info'!H91&gt;'Member Info'!$AJ$8,'Member Info'!$AK$9,'Member Info'!$AK$8)))))),
SUMPRODUCT('Member Info'!L91+IF('Member Info'!H91&gt;'Member Info'!$AG$17,'Member Info'!$AH$18,IF('Member Info'!H91&gt;'Member Info'!$AG$16,'Member Info'!$AH$17,IF('Member Info'!H91&gt;'Member Info'!$AG$15,'Member Info'!$AH$16,IF('Member Info'!H91&gt;'Member Info'!$AG$14,'Member Info'!$AH$15,IF('Member Info'!H91&gt;'Member Info'!$AG$13,'Member Info'!$AH$14,IF('Member Info'!H91&gt;'Member Info'!$AG$12,'Member Info'!$AH$13,IF('Member Info'!H91&gt;'Member Info'!$AG$11,'Member Info'!$AH$12,IF('Member Info'!H91&gt;'Member Info'!$AG$10,'Member Info'!$AH$11,IF('Member Info'!H91&gt;'Member Info'!$AG$9,'Member Info'!$AH$10,IF('Member Info'!H91&gt;'Member Info'!$AG$8,'Member Info'!$AH$9,'Member Info'!$AH$8)))))))))))))</f>
        <v/>
      </c>
      <c r="H95" s="26"/>
      <c r="I95" s="26"/>
      <c r="J95" s="107" t="str">
        <f>IF(E95=0,"",IF('Member Info'!F91&gt;$S$1,CONCATENATE("Joined with practice on ", TEXT('Member Info'!F91, "DD/MM/YYYY")),IF('Member Info'!N91&lt;&gt;"",IF('Member Info'!N91&lt;$R$1,CONCATENATE("Left Scheme on ", TEXT('Member Info'!N91, "DD/MM/YYYY")),IF(ISERROR(G95),"Error Detected, No rate entered",IF(E95=0,"",IF(F95="","Error Detected, No Pensionable pay",IF(ISERROR(AB95)," Unknown Values entered.",IF(T95+U95&lt;1,"Acceptable",IF(R95+S95=200, "No Contributions Entered", IF(K95="","Error Detected, Choose reason&gt;",IF(X95="1",IF(T95=1,"Please Enter Deemed Pensionable Pay","Add Any Relevant Details Above"),"Please Give Details Above"))))))))),IF(ISERROR(G95),"Error Detected, No rate entered",IF(E95=0,"",IF(F95="","Error Detected, No Pensionable pay",IF(ISERROR(AB95)," Unknown Values entered.",IF(T95+U95&lt;1,"Acceptable",IF(R95+S95=200, "No Contributions Entered", IF(K95="","Error Detected, Choose reason&gt;",IF(X95="1",IF(T95=1,"Please Enter Deemed Pensionable Pay","Add relevant Details Above"),"Please give details Above")))))))))))</f>
        <v/>
      </c>
      <c r="K95" s="263"/>
      <c r="L95" s="93"/>
      <c r="M95" s="93" t="str">
        <f t="shared" si="4"/>
        <v/>
      </c>
      <c r="N95" s="96">
        <f t="shared" si="5"/>
        <v>0</v>
      </c>
      <c r="O95" s="96">
        <f t="shared" si="0"/>
        <v>0</v>
      </c>
      <c r="P95" s="220">
        <f>(ROUND((F95/100*'Member Info'!$W$2), 2))</f>
        <v>0</v>
      </c>
      <c r="Q95" s="220" t="e">
        <f t="shared" si="6"/>
        <v>#VALUE!</v>
      </c>
      <c r="R95" s="220" t="str">
        <f t="shared" si="7"/>
        <v/>
      </c>
      <c r="S95" s="229" t="str">
        <f t="shared" si="8"/>
        <v/>
      </c>
      <c r="T95" s="230" t="str">
        <f t="shared" si="9"/>
        <v/>
      </c>
      <c r="U95" s="230" t="str">
        <f t="shared" si="10"/>
        <v/>
      </c>
      <c r="V95" s="224">
        <f t="shared" si="11"/>
        <v>0</v>
      </c>
      <c r="W95" s="112">
        <f t="shared" si="12"/>
        <v>0</v>
      </c>
      <c r="X95" s="237" t="str">
        <f t="shared" si="1"/>
        <v/>
      </c>
      <c r="Y95" s="242" t="b">
        <f t="shared" si="2"/>
        <v>0</v>
      </c>
      <c r="Z95" s="237">
        <f t="shared" si="13"/>
        <v>0</v>
      </c>
      <c r="AA95" s="237">
        <f>IF('Member Info'!N91="",1,"")</f>
        <v>1</v>
      </c>
      <c r="AB95" s="245" t="e">
        <f t="shared" si="14"/>
        <v>#VALUE!</v>
      </c>
      <c r="AC95" s="132" t="str">
        <f t="shared" si="3"/>
        <v/>
      </c>
      <c r="AD95" s="126">
        <f t="shared" si="15"/>
        <v>1</v>
      </c>
      <c r="AE95" s="126" t="str">
        <f>IF('Member Info'!N91&lt;&gt;"",IF('Member Info'!N91&lt;=$R$1,1,0),"")</f>
        <v/>
      </c>
      <c r="AG95" s="126" t="b">
        <f t="shared" si="16"/>
        <v>0</v>
      </c>
      <c r="AH95" s="126">
        <f t="shared" si="17"/>
        <v>0</v>
      </c>
      <c r="AJ95" s="126">
        <f t="shared" si="18"/>
        <v>0</v>
      </c>
      <c r="AK95" s="126">
        <f>IF('Member Info'!F91&gt;$R$1,1,0)</f>
        <v>0</v>
      </c>
      <c r="AL95" s="126" t="b">
        <f>IF(ISERROR(R95),ERROR.TYPE(#REF!)=ERROR.TYPE(R95),FALSE)</f>
        <v>0</v>
      </c>
      <c r="AM95" s="126" t="b">
        <f>IF(ISERROR(S95),ERROR.TYPE(#REF!)=ERROR.TYPE(S95),FALSE)</f>
        <v>0</v>
      </c>
      <c r="AN95" s="126">
        <f>IF(OR('Member Info'!F91&gt;=$S$1,'Member Info'!N91&gt;=$R$1),1,0)</f>
        <v>0</v>
      </c>
    </row>
    <row r="96" spans="1:40" x14ac:dyDescent="0.25">
      <c r="A96" s="4">
        <v>64</v>
      </c>
      <c r="B96" s="166">
        <f>'Member Info'!D92</f>
        <v>0</v>
      </c>
      <c r="C96" s="166">
        <f>'Member Info'!E92</f>
        <v>0</v>
      </c>
      <c r="D96" s="166" t="str">
        <f>'Member Info'!G92</f>
        <v/>
      </c>
      <c r="E96" s="167">
        <f>'Member Info'!B92</f>
        <v>0</v>
      </c>
      <c r="F96" s="244"/>
      <c r="G96" s="168" t="str">
        <f>IF(E96=0,"",
IF('Member Info'!$AM$19&lt;=$R$1,
SUMPRODUCT('Member Info'!L92+IF('Member Info'!H92&gt;'Member Info'!$AJ$12,'Member Info'!$AK$13,IF('Member Info'!H92&gt;'Member Info'!$AJ$11,'Member Info'!$AK$12,IF('Member Info'!H92&gt;'Member Info'!$AJ$10,'Member Info'!$AK$11,IF('Member Info'!H92&gt;'Member Info'!$AJ$9,'Member Info'!$AK$10,IF('Member Info'!H92&gt;'Member Info'!$AJ$8,'Member Info'!$AK$9,'Member Info'!$AK$8)))))),
SUMPRODUCT('Member Info'!L92+IF('Member Info'!H92&gt;'Member Info'!$AG$17,'Member Info'!$AH$18,IF('Member Info'!H92&gt;'Member Info'!$AG$16,'Member Info'!$AH$17,IF('Member Info'!H92&gt;'Member Info'!$AG$15,'Member Info'!$AH$16,IF('Member Info'!H92&gt;'Member Info'!$AG$14,'Member Info'!$AH$15,IF('Member Info'!H92&gt;'Member Info'!$AG$13,'Member Info'!$AH$14,IF('Member Info'!H92&gt;'Member Info'!$AG$12,'Member Info'!$AH$13,IF('Member Info'!H92&gt;'Member Info'!$AG$11,'Member Info'!$AH$12,IF('Member Info'!H92&gt;'Member Info'!$AG$10,'Member Info'!$AH$11,IF('Member Info'!H92&gt;'Member Info'!$AG$9,'Member Info'!$AH$10,IF('Member Info'!H92&gt;'Member Info'!$AG$8,'Member Info'!$AH$9,'Member Info'!$AH$8)))))))))))))</f>
        <v/>
      </c>
      <c r="H96" s="26"/>
      <c r="I96" s="26"/>
      <c r="J96" s="107" t="str">
        <f>IF(E96=0,"",IF('Member Info'!F92&gt;$S$1,CONCATENATE("Joined with practice on ", TEXT('Member Info'!F92, "DD/MM/YYYY")),IF('Member Info'!N92&lt;&gt;"",IF('Member Info'!N92&lt;$R$1,CONCATENATE("Left Scheme on ", TEXT('Member Info'!N92, "DD/MM/YYYY")),IF(ISERROR(G96),"Error Detected, No rate entered",IF(E96=0,"",IF(F96="","Error Detected, No Pensionable pay",IF(ISERROR(AB96)," Unknown Values entered.",IF(T96+U96&lt;1,"Acceptable",IF(R96+S96=200, "No Contributions Entered", IF(K96="","Error Detected, Choose reason&gt;",IF(X96="1",IF(T96=1,"Please Enter Deemed Pensionable Pay","Add Any Relevant Details Above"),"Please Give Details Above"))))))))),IF(ISERROR(G96),"Error Detected, No rate entered",IF(E96=0,"",IF(F96="","Error Detected, No Pensionable pay",IF(ISERROR(AB96)," Unknown Values entered.",IF(T96+U96&lt;1,"Acceptable",IF(R96+S96=200, "No Contributions Entered", IF(K96="","Error Detected, Choose reason&gt;",IF(X96="1",IF(T96=1,"Please Enter Deemed Pensionable Pay","Add relevant Details Above"),"Please give details Above")))))))))))</f>
        <v/>
      </c>
      <c r="K96" s="263"/>
      <c r="L96" s="93"/>
      <c r="M96" s="93" t="str">
        <f t="shared" si="4"/>
        <v/>
      </c>
      <c r="N96" s="96">
        <f t="shared" si="5"/>
        <v>0</v>
      </c>
      <c r="O96" s="96">
        <f t="shared" si="0"/>
        <v>0</v>
      </c>
      <c r="P96" s="220">
        <f>(ROUND((F96/100*'Member Info'!$W$2), 2))</f>
        <v>0</v>
      </c>
      <c r="Q96" s="220" t="e">
        <f t="shared" si="6"/>
        <v>#VALUE!</v>
      </c>
      <c r="R96" s="220" t="str">
        <f t="shared" si="7"/>
        <v/>
      </c>
      <c r="S96" s="229" t="str">
        <f t="shared" si="8"/>
        <v/>
      </c>
      <c r="T96" s="230" t="str">
        <f t="shared" si="9"/>
        <v/>
      </c>
      <c r="U96" s="230" t="str">
        <f t="shared" si="10"/>
        <v/>
      </c>
      <c r="V96" s="224">
        <f t="shared" si="11"/>
        <v>0</v>
      </c>
      <c r="W96" s="112">
        <f t="shared" si="12"/>
        <v>0</v>
      </c>
      <c r="X96" s="237" t="str">
        <f t="shared" si="1"/>
        <v/>
      </c>
      <c r="Y96" s="242" t="b">
        <f t="shared" si="2"/>
        <v>0</v>
      </c>
      <c r="Z96" s="237">
        <f t="shared" si="13"/>
        <v>0</v>
      </c>
      <c r="AA96" s="237">
        <f>IF('Member Info'!N92="",1,"")</f>
        <v>1</v>
      </c>
      <c r="AB96" s="245" t="e">
        <f t="shared" si="14"/>
        <v>#VALUE!</v>
      </c>
      <c r="AC96" s="132" t="str">
        <f t="shared" si="3"/>
        <v/>
      </c>
      <c r="AD96" s="126">
        <f t="shared" si="15"/>
        <v>1</v>
      </c>
      <c r="AE96" s="126" t="str">
        <f>IF('Member Info'!N92&lt;&gt;"",IF('Member Info'!N92&lt;=$R$1,1,0),"")</f>
        <v/>
      </c>
      <c r="AG96" s="126" t="b">
        <f t="shared" si="16"/>
        <v>0</v>
      </c>
      <c r="AH96" s="126">
        <f t="shared" si="17"/>
        <v>0</v>
      </c>
      <c r="AJ96" s="126">
        <f t="shared" si="18"/>
        <v>0</v>
      </c>
      <c r="AK96" s="126">
        <f>IF('Member Info'!F92&gt;$R$1,1,0)</f>
        <v>0</v>
      </c>
      <c r="AL96" s="126" t="b">
        <f>IF(ISERROR(R96),ERROR.TYPE(#REF!)=ERROR.TYPE(R96),FALSE)</f>
        <v>0</v>
      </c>
      <c r="AM96" s="126" t="b">
        <f>IF(ISERROR(S96),ERROR.TYPE(#REF!)=ERROR.TYPE(S96),FALSE)</f>
        <v>0</v>
      </c>
      <c r="AN96" s="126">
        <f>IF(OR('Member Info'!F92&gt;=$S$1,'Member Info'!N92&gt;=$R$1),1,0)</f>
        <v>0</v>
      </c>
    </row>
    <row r="97" spans="1:40" x14ac:dyDescent="0.25">
      <c r="A97" s="4">
        <v>65</v>
      </c>
      <c r="B97" s="166">
        <f>'Member Info'!D93</f>
        <v>0</v>
      </c>
      <c r="C97" s="166">
        <f>'Member Info'!E93</f>
        <v>0</v>
      </c>
      <c r="D97" s="166" t="str">
        <f>'Member Info'!G93</f>
        <v/>
      </c>
      <c r="E97" s="167">
        <f>'Member Info'!B93</f>
        <v>0</v>
      </c>
      <c r="F97" s="244"/>
      <c r="G97" s="168" t="str">
        <f>IF(E97=0,"",
IF('Member Info'!$AM$19&lt;=$R$1,
SUMPRODUCT('Member Info'!L93+IF('Member Info'!H93&gt;'Member Info'!$AJ$12,'Member Info'!$AK$13,IF('Member Info'!H93&gt;'Member Info'!$AJ$11,'Member Info'!$AK$12,IF('Member Info'!H93&gt;'Member Info'!$AJ$10,'Member Info'!$AK$11,IF('Member Info'!H93&gt;'Member Info'!$AJ$9,'Member Info'!$AK$10,IF('Member Info'!H93&gt;'Member Info'!$AJ$8,'Member Info'!$AK$9,'Member Info'!$AK$8)))))),
SUMPRODUCT('Member Info'!L93+IF('Member Info'!H93&gt;'Member Info'!$AG$17,'Member Info'!$AH$18,IF('Member Info'!H93&gt;'Member Info'!$AG$16,'Member Info'!$AH$17,IF('Member Info'!H93&gt;'Member Info'!$AG$15,'Member Info'!$AH$16,IF('Member Info'!H93&gt;'Member Info'!$AG$14,'Member Info'!$AH$15,IF('Member Info'!H93&gt;'Member Info'!$AG$13,'Member Info'!$AH$14,IF('Member Info'!H93&gt;'Member Info'!$AG$12,'Member Info'!$AH$13,IF('Member Info'!H93&gt;'Member Info'!$AG$11,'Member Info'!$AH$12,IF('Member Info'!H93&gt;'Member Info'!$AG$10,'Member Info'!$AH$11,IF('Member Info'!H93&gt;'Member Info'!$AG$9,'Member Info'!$AH$10,IF('Member Info'!H93&gt;'Member Info'!$AG$8,'Member Info'!$AH$9,'Member Info'!$AH$8)))))))))))))</f>
        <v/>
      </c>
      <c r="H97" s="26"/>
      <c r="I97" s="26"/>
      <c r="J97" s="107" t="str">
        <f>IF(E97=0,"",IF('Member Info'!F93&gt;$S$1,CONCATENATE("Joined with practice on ", TEXT('Member Info'!F93, "DD/MM/YYYY")),IF('Member Info'!N93&lt;&gt;"",IF('Member Info'!N93&lt;$R$1,CONCATENATE("Left Scheme on ", TEXT('Member Info'!N93, "DD/MM/YYYY")),IF(ISERROR(G97),"Error Detected, No rate entered",IF(E97=0,"",IF(F97="","Error Detected, No Pensionable pay",IF(ISERROR(AB97)," Unknown Values entered.",IF(T97+U97&lt;1,"Acceptable",IF(R97+S97=200, "No Contributions Entered", IF(K97="","Error Detected, Choose reason&gt;",IF(X97="1",IF(T97=1,"Please Enter Deemed Pensionable Pay","Add Any Relevant Details Above"),"Please Give Details Above"))))))))),IF(ISERROR(G97),"Error Detected, No rate entered",IF(E97=0,"",IF(F97="","Error Detected, No Pensionable pay",IF(ISERROR(AB97)," Unknown Values entered.",IF(T97+U97&lt;1,"Acceptable",IF(R97+S97=200, "No Contributions Entered", IF(K97="","Error Detected, Choose reason&gt;",IF(X97="1",IF(T97=1,"Please Enter Deemed Pensionable Pay","Add relevant Details Above"),"Please give details Above")))))))))))</f>
        <v/>
      </c>
      <c r="K97" s="263"/>
      <c r="L97" s="93"/>
      <c r="M97" s="93" t="str">
        <f t="shared" si="4"/>
        <v/>
      </c>
      <c r="N97" s="96">
        <f t="shared" si="5"/>
        <v>0</v>
      </c>
      <c r="O97" s="96">
        <f t="shared" si="0"/>
        <v>0</v>
      </c>
      <c r="P97" s="220">
        <f>(ROUND((F97/100*'Member Info'!$W$2), 2))</f>
        <v>0</v>
      </c>
      <c r="Q97" s="220" t="e">
        <f t="shared" si="6"/>
        <v>#VALUE!</v>
      </c>
      <c r="R97" s="220" t="str">
        <f t="shared" si="7"/>
        <v/>
      </c>
      <c r="S97" s="229" t="str">
        <f t="shared" si="8"/>
        <v/>
      </c>
      <c r="T97" s="230" t="str">
        <f t="shared" si="9"/>
        <v/>
      </c>
      <c r="U97" s="230" t="str">
        <f t="shared" si="10"/>
        <v/>
      </c>
      <c r="V97" s="224">
        <f t="shared" si="11"/>
        <v>0</v>
      </c>
      <c r="W97" s="112">
        <f t="shared" si="12"/>
        <v>0</v>
      </c>
      <c r="X97" s="237" t="str">
        <f t="shared" si="1"/>
        <v/>
      </c>
      <c r="Y97" s="242" t="b">
        <f t="shared" si="2"/>
        <v>0</v>
      </c>
      <c r="Z97" s="237">
        <f t="shared" si="13"/>
        <v>0</v>
      </c>
      <c r="AA97" s="237">
        <f>IF('Member Info'!N93="",1,"")</f>
        <v>1</v>
      </c>
      <c r="AB97" s="245" t="e">
        <f t="shared" si="14"/>
        <v>#VALUE!</v>
      </c>
      <c r="AC97" s="132" t="str">
        <f t="shared" si="3"/>
        <v/>
      </c>
      <c r="AD97" s="126">
        <f t="shared" si="15"/>
        <v>1</v>
      </c>
      <c r="AE97" s="126" t="str">
        <f>IF('Member Info'!N93&lt;&gt;"",IF('Member Info'!N93&lt;=$R$1,1,0),"")</f>
        <v/>
      </c>
      <c r="AG97" s="126" t="b">
        <f t="shared" si="16"/>
        <v>0</v>
      </c>
      <c r="AH97" s="126">
        <f t="shared" si="17"/>
        <v>0</v>
      </c>
      <c r="AJ97" s="126">
        <f t="shared" si="18"/>
        <v>0</v>
      </c>
      <c r="AK97" s="126">
        <f>IF('Member Info'!F93&gt;$R$1,1,0)</f>
        <v>0</v>
      </c>
      <c r="AL97" s="126" t="b">
        <f>IF(ISERROR(R97),ERROR.TYPE(#REF!)=ERROR.TYPE(R97),FALSE)</f>
        <v>0</v>
      </c>
      <c r="AM97" s="126" t="b">
        <f>IF(ISERROR(S97),ERROR.TYPE(#REF!)=ERROR.TYPE(S97),FALSE)</f>
        <v>0</v>
      </c>
      <c r="AN97" s="126">
        <f>IF(OR('Member Info'!F93&gt;=$S$1,'Member Info'!N93&gt;=$R$1),1,0)</f>
        <v>0</v>
      </c>
    </row>
    <row r="98" spans="1:40" x14ac:dyDescent="0.25">
      <c r="A98" s="4">
        <v>66</v>
      </c>
      <c r="B98" s="166">
        <f>'Member Info'!D94</f>
        <v>0</v>
      </c>
      <c r="C98" s="166">
        <f>'Member Info'!E94</f>
        <v>0</v>
      </c>
      <c r="D98" s="166" t="str">
        <f>'Member Info'!G94</f>
        <v/>
      </c>
      <c r="E98" s="167">
        <f>'Member Info'!B94</f>
        <v>0</v>
      </c>
      <c r="F98" s="244"/>
      <c r="G98" s="168" t="str">
        <f>IF(E98=0,"",
IF('Member Info'!$AM$19&lt;=$R$1,
SUMPRODUCT('Member Info'!L94+IF('Member Info'!H94&gt;'Member Info'!$AJ$12,'Member Info'!$AK$13,IF('Member Info'!H94&gt;'Member Info'!$AJ$11,'Member Info'!$AK$12,IF('Member Info'!H94&gt;'Member Info'!$AJ$10,'Member Info'!$AK$11,IF('Member Info'!H94&gt;'Member Info'!$AJ$9,'Member Info'!$AK$10,IF('Member Info'!H94&gt;'Member Info'!$AJ$8,'Member Info'!$AK$9,'Member Info'!$AK$8)))))),
SUMPRODUCT('Member Info'!L94+IF('Member Info'!H94&gt;'Member Info'!$AG$17,'Member Info'!$AH$18,IF('Member Info'!H94&gt;'Member Info'!$AG$16,'Member Info'!$AH$17,IF('Member Info'!H94&gt;'Member Info'!$AG$15,'Member Info'!$AH$16,IF('Member Info'!H94&gt;'Member Info'!$AG$14,'Member Info'!$AH$15,IF('Member Info'!H94&gt;'Member Info'!$AG$13,'Member Info'!$AH$14,IF('Member Info'!H94&gt;'Member Info'!$AG$12,'Member Info'!$AH$13,IF('Member Info'!H94&gt;'Member Info'!$AG$11,'Member Info'!$AH$12,IF('Member Info'!H94&gt;'Member Info'!$AG$10,'Member Info'!$AH$11,IF('Member Info'!H94&gt;'Member Info'!$AG$9,'Member Info'!$AH$10,IF('Member Info'!H94&gt;'Member Info'!$AG$8,'Member Info'!$AH$9,'Member Info'!$AH$8)))))))))))))</f>
        <v/>
      </c>
      <c r="H98" s="26"/>
      <c r="I98" s="26"/>
      <c r="J98" s="107" t="str">
        <f>IF(E98=0,"",IF('Member Info'!F94&gt;$S$1,CONCATENATE("Joined with practice on ", TEXT('Member Info'!F94, "DD/MM/YYYY")),IF('Member Info'!N94&lt;&gt;"",IF('Member Info'!N94&lt;$R$1,CONCATENATE("Left Scheme on ", TEXT('Member Info'!N94, "DD/MM/YYYY")),IF(ISERROR(G98),"Error Detected, No rate entered",IF(E98=0,"",IF(F98="","Error Detected, No Pensionable pay",IF(ISERROR(AB98)," Unknown Values entered.",IF(T98+U98&lt;1,"Acceptable",IF(R98+S98=200, "No Contributions Entered", IF(K98="","Error Detected, Choose reason&gt;",IF(X98="1",IF(T98=1,"Please Enter Deemed Pensionable Pay","Add Any Relevant Details Above"),"Please Give Details Above"))))))))),IF(ISERROR(G98),"Error Detected, No rate entered",IF(E98=0,"",IF(F98="","Error Detected, No Pensionable pay",IF(ISERROR(AB98)," Unknown Values entered.",IF(T98+U98&lt;1,"Acceptable",IF(R98+S98=200, "No Contributions Entered", IF(K98="","Error Detected, Choose reason&gt;",IF(X98="1",IF(T98=1,"Please Enter Deemed Pensionable Pay","Add relevant Details Above"),"Please give details Above")))))))))))</f>
        <v/>
      </c>
      <c r="K98" s="263"/>
      <c r="L98" s="93"/>
      <c r="M98" s="93" t="str">
        <f t="shared" si="4"/>
        <v/>
      </c>
      <c r="N98" s="96">
        <f t="shared" si="5"/>
        <v>0</v>
      </c>
      <c r="O98" s="96">
        <f t="shared" si="5"/>
        <v>0</v>
      </c>
      <c r="P98" s="220">
        <f>(ROUND((F98/100*'Member Info'!$W$2), 2))</f>
        <v>0</v>
      </c>
      <c r="Q98" s="220" t="e">
        <f t="shared" si="6"/>
        <v>#VALUE!</v>
      </c>
      <c r="R98" s="220" t="str">
        <f t="shared" si="7"/>
        <v/>
      </c>
      <c r="S98" s="229" t="str">
        <f t="shared" si="8"/>
        <v/>
      </c>
      <c r="T98" s="230" t="str">
        <f t="shared" si="9"/>
        <v/>
      </c>
      <c r="U98" s="230" t="str">
        <f t="shared" si="10"/>
        <v/>
      </c>
      <c r="V98" s="224">
        <f t="shared" si="11"/>
        <v>0</v>
      </c>
      <c r="W98" s="112">
        <f t="shared" si="12"/>
        <v>0</v>
      </c>
      <c r="X98" s="237" t="str">
        <f t="shared" ref="X98:X161" si="19">IF(K98="SMP/Occupational Maternity","1",IF(K98="SSP/Occupational Sick pay","1",""))</f>
        <v/>
      </c>
      <c r="Y98" s="242" t="b">
        <f t="shared" ref="Y98:Y161" si="20">IF(OR(AL98=TRUE,AM98=TRUE),TRUE,FALSE)</f>
        <v>0</v>
      </c>
      <c r="Z98" s="237">
        <f t="shared" si="13"/>
        <v>0</v>
      </c>
      <c r="AA98" s="237">
        <f>IF('Member Info'!N94="",1,"")</f>
        <v>1</v>
      </c>
      <c r="AB98" s="245" t="e">
        <f t="shared" si="14"/>
        <v>#VALUE!</v>
      </c>
      <c r="AC98" s="132" t="str">
        <f t="shared" ref="AC98:AC161" si="21">IF(AN98=1,"",IF(W98=1,"",IF(AE98=1,"",IF(E98=0,"",IF(Z98=1,"",IF(J98="acceptable","",IF(R98+S98="0","",R98+S98)))))))</f>
        <v/>
      </c>
      <c r="AD98" s="126">
        <f t="shared" ref="AD98:AD161" si="22">SUM(Z98+AA98)</f>
        <v>1</v>
      </c>
      <c r="AE98" s="126" t="str">
        <f>IF('Member Info'!N94&lt;&gt;"",IF('Member Info'!N94&lt;=$R$1,1,0),"")</f>
        <v/>
      </c>
      <c r="AG98" s="126" t="b">
        <f t="shared" si="16"/>
        <v>0</v>
      </c>
      <c r="AH98" s="126">
        <f t="shared" si="17"/>
        <v>0</v>
      </c>
      <c r="AJ98" s="126">
        <f t="shared" si="18"/>
        <v>0</v>
      </c>
      <c r="AK98" s="126">
        <f>IF('Member Info'!F94&gt;$R$1,1,0)</f>
        <v>0</v>
      </c>
      <c r="AL98" s="126" t="b">
        <f>IF(ISERROR(R98),ERROR.TYPE(#REF!)=ERROR.TYPE(R98),FALSE)</f>
        <v>0</v>
      </c>
      <c r="AM98" s="126" t="b">
        <f>IF(ISERROR(S98),ERROR.TYPE(#REF!)=ERROR.TYPE(S98),FALSE)</f>
        <v>0</v>
      </c>
      <c r="AN98" s="126">
        <f>IF(OR('Member Info'!F94&gt;=$S$1,'Member Info'!N94&gt;=$R$1),1,0)</f>
        <v>0</v>
      </c>
    </row>
    <row r="99" spans="1:40" x14ac:dyDescent="0.25">
      <c r="A99" s="4">
        <v>67</v>
      </c>
      <c r="B99" s="166">
        <f>'Member Info'!D95</f>
        <v>0</v>
      </c>
      <c r="C99" s="166">
        <f>'Member Info'!E95</f>
        <v>0</v>
      </c>
      <c r="D99" s="166" t="str">
        <f>'Member Info'!G95</f>
        <v/>
      </c>
      <c r="E99" s="167">
        <f>'Member Info'!B95</f>
        <v>0</v>
      </c>
      <c r="F99" s="244"/>
      <c r="G99" s="168" t="str">
        <f>IF(E99=0,"",
IF('Member Info'!$AM$19&lt;=$R$1,
SUMPRODUCT('Member Info'!L95+IF('Member Info'!H95&gt;'Member Info'!$AJ$12,'Member Info'!$AK$13,IF('Member Info'!H95&gt;'Member Info'!$AJ$11,'Member Info'!$AK$12,IF('Member Info'!H95&gt;'Member Info'!$AJ$10,'Member Info'!$AK$11,IF('Member Info'!H95&gt;'Member Info'!$AJ$9,'Member Info'!$AK$10,IF('Member Info'!H95&gt;'Member Info'!$AJ$8,'Member Info'!$AK$9,'Member Info'!$AK$8)))))),
SUMPRODUCT('Member Info'!L95+IF('Member Info'!H95&gt;'Member Info'!$AG$17,'Member Info'!$AH$18,IF('Member Info'!H95&gt;'Member Info'!$AG$16,'Member Info'!$AH$17,IF('Member Info'!H95&gt;'Member Info'!$AG$15,'Member Info'!$AH$16,IF('Member Info'!H95&gt;'Member Info'!$AG$14,'Member Info'!$AH$15,IF('Member Info'!H95&gt;'Member Info'!$AG$13,'Member Info'!$AH$14,IF('Member Info'!H95&gt;'Member Info'!$AG$12,'Member Info'!$AH$13,IF('Member Info'!H95&gt;'Member Info'!$AG$11,'Member Info'!$AH$12,IF('Member Info'!H95&gt;'Member Info'!$AG$10,'Member Info'!$AH$11,IF('Member Info'!H95&gt;'Member Info'!$AG$9,'Member Info'!$AH$10,IF('Member Info'!H95&gt;'Member Info'!$AG$8,'Member Info'!$AH$9,'Member Info'!$AH$8)))))))))))))</f>
        <v/>
      </c>
      <c r="H99" s="26"/>
      <c r="I99" s="26"/>
      <c r="J99" s="107" t="str">
        <f>IF(E99=0,"",IF('Member Info'!F95&gt;$S$1,CONCATENATE("Joined with practice on ", TEXT('Member Info'!F95, "DD/MM/YYYY")),IF('Member Info'!N95&lt;&gt;"",IF('Member Info'!N95&lt;$R$1,CONCATENATE("Left Scheme on ", TEXT('Member Info'!N95, "DD/MM/YYYY")),IF(ISERROR(G99),"Error Detected, No rate entered",IF(E99=0,"",IF(F99="","Error Detected, No Pensionable pay",IF(ISERROR(AB99)," Unknown Values entered.",IF(T99+U99&lt;1,"Acceptable",IF(R99+S99=200, "No Contributions Entered", IF(K99="","Error Detected, Choose reason&gt;",IF(X99="1",IF(T99=1,"Please Enter Deemed Pensionable Pay","Add Any Relevant Details Above"),"Please Give Details Above"))))))))),IF(ISERROR(G99),"Error Detected, No rate entered",IF(E99=0,"",IF(F99="","Error Detected, No Pensionable pay",IF(ISERROR(AB99)," Unknown Values entered.",IF(T99+U99&lt;1,"Acceptable",IF(R99+S99=200, "No Contributions Entered", IF(K99="","Error Detected, Choose reason&gt;",IF(X99="1",IF(T99=1,"Please Enter Deemed Pensionable Pay","Add relevant Details Above"),"Please give details Above")))))))))))</f>
        <v/>
      </c>
      <c r="K99" s="263"/>
      <c r="L99" s="93"/>
      <c r="M99" s="93" t="str">
        <f t="shared" si="4"/>
        <v/>
      </c>
      <c r="N99" s="96">
        <f t="shared" ref="N99:O162" si="23">H99</f>
        <v>0</v>
      </c>
      <c r="O99" s="96">
        <f t="shared" si="23"/>
        <v>0</v>
      </c>
      <c r="P99" s="220">
        <f>(ROUND((F99/100*'Member Info'!$W$2), 2))</f>
        <v>0</v>
      </c>
      <c r="Q99" s="220" t="e">
        <f t="shared" si="6"/>
        <v>#VALUE!</v>
      </c>
      <c r="R99" s="220" t="str">
        <f t="shared" si="7"/>
        <v/>
      </c>
      <c r="S99" s="229" t="str">
        <f t="shared" si="8"/>
        <v/>
      </c>
      <c r="T99" s="230" t="str">
        <f t="shared" si="9"/>
        <v/>
      </c>
      <c r="U99" s="230" t="str">
        <f t="shared" si="10"/>
        <v/>
      </c>
      <c r="V99" s="224">
        <f t="shared" si="11"/>
        <v>0</v>
      </c>
      <c r="W99" s="112">
        <f t="shared" si="12"/>
        <v>0</v>
      </c>
      <c r="X99" s="237" t="str">
        <f t="shared" si="19"/>
        <v/>
      </c>
      <c r="Y99" s="242" t="b">
        <f t="shared" si="20"/>
        <v>0</v>
      </c>
      <c r="Z99" s="237">
        <f t="shared" si="13"/>
        <v>0</v>
      </c>
      <c r="AA99" s="237">
        <f>IF('Member Info'!N95="",1,"")</f>
        <v>1</v>
      </c>
      <c r="AB99" s="245" t="e">
        <f t="shared" si="14"/>
        <v>#VALUE!</v>
      </c>
      <c r="AC99" s="132" t="str">
        <f t="shared" si="21"/>
        <v/>
      </c>
      <c r="AD99" s="126">
        <f t="shared" si="22"/>
        <v>1</v>
      </c>
      <c r="AE99" s="126" t="str">
        <f>IF('Member Info'!N95&lt;&gt;"",IF('Member Info'!N95&lt;=$R$1,1,0),"")</f>
        <v/>
      </c>
      <c r="AG99" s="126" t="b">
        <f t="shared" si="16"/>
        <v>0</v>
      </c>
      <c r="AH99" s="126">
        <f t="shared" si="17"/>
        <v>0</v>
      </c>
      <c r="AJ99" s="126">
        <f t="shared" si="18"/>
        <v>0</v>
      </c>
      <c r="AK99" s="126">
        <f>IF('Member Info'!F95&gt;$R$1,1,0)</f>
        <v>0</v>
      </c>
      <c r="AL99" s="126" t="b">
        <f>IF(ISERROR(R99),ERROR.TYPE(#REF!)=ERROR.TYPE(R99),FALSE)</f>
        <v>0</v>
      </c>
      <c r="AM99" s="126" t="b">
        <f>IF(ISERROR(S99),ERROR.TYPE(#REF!)=ERROR.TYPE(S99),FALSE)</f>
        <v>0</v>
      </c>
      <c r="AN99" s="126">
        <f>IF(OR('Member Info'!F95&gt;=$S$1,'Member Info'!N95&gt;=$R$1),1,0)</f>
        <v>0</v>
      </c>
    </row>
    <row r="100" spans="1:40" x14ac:dyDescent="0.25">
      <c r="A100" s="4">
        <v>68</v>
      </c>
      <c r="B100" s="166">
        <f>'Member Info'!D96</f>
        <v>0</v>
      </c>
      <c r="C100" s="166">
        <f>'Member Info'!E96</f>
        <v>0</v>
      </c>
      <c r="D100" s="166" t="str">
        <f>'Member Info'!G96</f>
        <v/>
      </c>
      <c r="E100" s="167">
        <f>'Member Info'!B96</f>
        <v>0</v>
      </c>
      <c r="F100" s="244"/>
      <c r="G100" s="168" t="str">
        <f>IF(E100=0,"",
IF('Member Info'!$AM$19&lt;=$R$1,
SUMPRODUCT('Member Info'!L96+IF('Member Info'!H96&gt;'Member Info'!$AJ$12,'Member Info'!$AK$13,IF('Member Info'!H96&gt;'Member Info'!$AJ$11,'Member Info'!$AK$12,IF('Member Info'!H96&gt;'Member Info'!$AJ$10,'Member Info'!$AK$11,IF('Member Info'!H96&gt;'Member Info'!$AJ$9,'Member Info'!$AK$10,IF('Member Info'!H96&gt;'Member Info'!$AJ$8,'Member Info'!$AK$9,'Member Info'!$AK$8)))))),
SUMPRODUCT('Member Info'!L96+IF('Member Info'!H96&gt;'Member Info'!$AG$17,'Member Info'!$AH$18,IF('Member Info'!H96&gt;'Member Info'!$AG$16,'Member Info'!$AH$17,IF('Member Info'!H96&gt;'Member Info'!$AG$15,'Member Info'!$AH$16,IF('Member Info'!H96&gt;'Member Info'!$AG$14,'Member Info'!$AH$15,IF('Member Info'!H96&gt;'Member Info'!$AG$13,'Member Info'!$AH$14,IF('Member Info'!H96&gt;'Member Info'!$AG$12,'Member Info'!$AH$13,IF('Member Info'!H96&gt;'Member Info'!$AG$11,'Member Info'!$AH$12,IF('Member Info'!H96&gt;'Member Info'!$AG$10,'Member Info'!$AH$11,IF('Member Info'!H96&gt;'Member Info'!$AG$9,'Member Info'!$AH$10,IF('Member Info'!H96&gt;'Member Info'!$AG$8,'Member Info'!$AH$9,'Member Info'!$AH$8)))))))))))))</f>
        <v/>
      </c>
      <c r="H100" s="26"/>
      <c r="I100" s="26"/>
      <c r="J100" s="107" t="str">
        <f>IF(E100=0,"",IF('Member Info'!F96&gt;$S$1,CONCATENATE("Joined with practice on ", TEXT('Member Info'!F96, "DD/MM/YYYY")),IF('Member Info'!N96&lt;&gt;"",IF('Member Info'!N96&lt;$R$1,CONCATENATE("Left Scheme on ", TEXT('Member Info'!N96, "DD/MM/YYYY")),IF(ISERROR(G100),"Error Detected, No rate entered",IF(E100=0,"",IF(F100="","Error Detected, No Pensionable pay",IF(ISERROR(AB100)," Unknown Values entered.",IF(T100+U100&lt;1,"Acceptable",IF(R100+S100=200, "No Contributions Entered", IF(K100="","Error Detected, Choose reason&gt;",IF(X100="1",IF(T100=1,"Please Enter Deemed Pensionable Pay","Add Any Relevant Details Above"),"Please Give Details Above"))))))))),IF(ISERROR(G100),"Error Detected, No rate entered",IF(E100=0,"",IF(F100="","Error Detected, No Pensionable pay",IF(ISERROR(AB100)," Unknown Values entered.",IF(T100+U100&lt;1,"Acceptable",IF(R100+S100=200, "No Contributions Entered", IF(K100="","Error Detected, Choose reason&gt;",IF(X100="1",IF(T100=1,"Please Enter Deemed Pensionable Pay","Add relevant Details Above"),"Please give details Above")))))))))))</f>
        <v/>
      </c>
      <c r="K100" s="263"/>
      <c r="L100" s="93"/>
      <c r="M100" s="93" t="str">
        <f t="shared" ref="M100:M163" si="24">IF(E100=0,"",IF(ISERROR((F100+H100+I100)),0,IF((F100+H100+I100)&lt;1,0,1)))</f>
        <v/>
      </c>
      <c r="N100" s="96">
        <f t="shared" si="23"/>
        <v>0</v>
      </c>
      <c r="O100" s="96">
        <f t="shared" si="23"/>
        <v>0</v>
      </c>
      <c r="P100" s="220">
        <f>(ROUND((F100/100*'Member Info'!$W$2), 2))</f>
        <v>0</v>
      </c>
      <c r="Q100" s="220" t="e">
        <f t="shared" si="6"/>
        <v>#VALUE!</v>
      </c>
      <c r="R100" s="220" t="str">
        <f t="shared" si="7"/>
        <v/>
      </c>
      <c r="S100" s="229" t="str">
        <f t="shared" si="8"/>
        <v/>
      </c>
      <c r="T100" s="230" t="str">
        <f t="shared" si="9"/>
        <v/>
      </c>
      <c r="U100" s="230" t="str">
        <f t="shared" si="10"/>
        <v/>
      </c>
      <c r="V100" s="224">
        <f t="shared" si="11"/>
        <v>0</v>
      </c>
      <c r="W100" s="112">
        <f t="shared" si="12"/>
        <v>0</v>
      </c>
      <c r="X100" s="237" t="str">
        <f t="shared" si="19"/>
        <v/>
      </c>
      <c r="Y100" s="242" t="b">
        <f t="shared" si="20"/>
        <v>0</v>
      </c>
      <c r="Z100" s="237">
        <f t="shared" si="13"/>
        <v>0</v>
      </c>
      <c r="AA100" s="237">
        <f>IF('Member Info'!N96="",1,"")</f>
        <v>1</v>
      </c>
      <c r="AB100" s="245" t="e">
        <f t="shared" si="14"/>
        <v>#VALUE!</v>
      </c>
      <c r="AC100" s="132" t="str">
        <f t="shared" si="21"/>
        <v/>
      </c>
      <c r="AD100" s="126">
        <f t="shared" si="22"/>
        <v>1</v>
      </c>
      <c r="AE100" s="126" t="str">
        <f>IF('Member Info'!N96&lt;&gt;"",IF('Member Info'!N96&lt;=$R$1,1,0),"")</f>
        <v/>
      </c>
      <c r="AG100" s="126" t="b">
        <f t="shared" si="16"/>
        <v>0</v>
      </c>
      <c r="AH100" s="126">
        <f t="shared" si="17"/>
        <v>0</v>
      </c>
      <c r="AJ100" s="126">
        <f t="shared" si="18"/>
        <v>0</v>
      </c>
      <c r="AK100" s="126">
        <f>IF('Member Info'!F96&gt;$R$1,1,0)</f>
        <v>0</v>
      </c>
      <c r="AL100" s="126" t="b">
        <f>IF(ISERROR(R100),ERROR.TYPE(#REF!)=ERROR.TYPE(R100),FALSE)</f>
        <v>0</v>
      </c>
      <c r="AM100" s="126" t="b">
        <f>IF(ISERROR(S100),ERROR.TYPE(#REF!)=ERROR.TYPE(S100),FALSE)</f>
        <v>0</v>
      </c>
      <c r="AN100" s="126">
        <f>IF(OR('Member Info'!F96&gt;=$S$1,'Member Info'!N96&gt;=$R$1),1,0)</f>
        <v>0</v>
      </c>
    </row>
    <row r="101" spans="1:40" x14ac:dyDescent="0.25">
      <c r="A101" s="4">
        <v>69</v>
      </c>
      <c r="B101" s="166">
        <f>'Member Info'!D97</f>
        <v>0</v>
      </c>
      <c r="C101" s="166">
        <f>'Member Info'!E97</f>
        <v>0</v>
      </c>
      <c r="D101" s="166" t="str">
        <f>'Member Info'!G97</f>
        <v/>
      </c>
      <c r="E101" s="167">
        <f>'Member Info'!B97</f>
        <v>0</v>
      </c>
      <c r="F101" s="244"/>
      <c r="G101" s="168" t="str">
        <f>IF(E101=0,"",
IF('Member Info'!$AM$19&lt;=$R$1,
SUMPRODUCT('Member Info'!L97+IF('Member Info'!H97&gt;'Member Info'!$AJ$12,'Member Info'!$AK$13,IF('Member Info'!H97&gt;'Member Info'!$AJ$11,'Member Info'!$AK$12,IF('Member Info'!H97&gt;'Member Info'!$AJ$10,'Member Info'!$AK$11,IF('Member Info'!H97&gt;'Member Info'!$AJ$9,'Member Info'!$AK$10,IF('Member Info'!H97&gt;'Member Info'!$AJ$8,'Member Info'!$AK$9,'Member Info'!$AK$8)))))),
SUMPRODUCT('Member Info'!L97+IF('Member Info'!H97&gt;'Member Info'!$AG$17,'Member Info'!$AH$18,IF('Member Info'!H97&gt;'Member Info'!$AG$16,'Member Info'!$AH$17,IF('Member Info'!H97&gt;'Member Info'!$AG$15,'Member Info'!$AH$16,IF('Member Info'!H97&gt;'Member Info'!$AG$14,'Member Info'!$AH$15,IF('Member Info'!H97&gt;'Member Info'!$AG$13,'Member Info'!$AH$14,IF('Member Info'!H97&gt;'Member Info'!$AG$12,'Member Info'!$AH$13,IF('Member Info'!H97&gt;'Member Info'!$AG$11,'Member Info'!$AH$12,IF('Member Info'!H97&gt;'Member Info'!$AG$10,'Member Info'!$AH$11,IF('Member Info'!H97&gt;'Member Info'!$AG$9,'Member Info'!$AH$10,IF('Member Info'!H97&gt;'Member Info'!$AG$8,'Member Info'!$AH$9,'Member Info'!$AH$8)))))))))))))</f>
        <v/>
      </c>
      <c r="H101" s="26"/>
      <c r="I101" s="26"/>
      <c r="J101" s="107" t="str">
        <f>IF(E101=0,"",IF('Member Info'!F97&gt;$S$1,CONCATENATE("Joined with practice on ", TEXT('Member Info'!F97, "DD/MM/YYYY")),IF('Member Info'!N97&lt;&gt;"",IF('Member Info'!N97&lt;$R$1,CONCATENATE("Left Scheme on ", TEXT('Member Info'!N97, "DD/MM/YYYY")),IF(ISERROR(G101),"Error Detected, No rate entered",IF(E101=0,"",IF(F101="","Error Detected, No Pensionable pay",IF(ISERROR(AB101)," Unknown Values entered.",IF(T101+U101&lt;1,"Acceptable",IF(R101+S101=200, "No Contributions Entered", IF(K101="","Error Detected, Choose reason&gt;",IF(X101="1",IF(T101=1,"Please Enter Deemed Pensionable Pay","Add Any Relevant Details Above"),"Please Give Details Above"))))))))),IF(ISERROR(G101),"Error Detected, No rate entered",IF(E101=0,"",IF(F101="","Error Detected, No Pensionable pay",IF(ISERROR(AB101)," Unknown Values entered.",IF(T101+U101&lt;1,"Acceptable",IF(R101+S101=200, "No Contributions Entered", IF(K101="","Error Detected, Choose reason&gt;",IF(X101="1",IF(T101=1,"Please Enter Deemed Pensionable Pay","Add relevant Details Above"),"Please give details Above")))))))))))</f>
        <v/>
      </c>
      <c r="K101" s="263"/>
      <c r="L101" s="93"/>
      <c r="M101" s="93" t="str">
        <f t="shared" si="24"/>
        <v/>
      </c>
      <c r="N101" s="96">
        <f t="shared" si="23"/>
        <v>0</v>
      </c>
      <c r="O101" s="96">
        <f t="shared" si="23"/>
        <v>0</v>
      </c>
      <c r="P101" s="220">
        <f>(ROUND((F101/100*'Member Info'!$W$2), 2))</f>
        <v>0</v>
      </c>
      <c r="Q101" s="220" t="e">
        <f t="shared" ref="Q101:Q164" si="25">ROUND((F101/100*G101),2)</f>
        <v>#VALUE!</v>
      </c>
      <c r="R101" s="220" t="str">
        <f t="shared" ref="R101:R164" si="26">IF(E101=0,"",(100-(N101/P101*100)))</f>
        <v/>
      </c>
      <c r="S101" s="229" t="str">
        <f t="shared" ref="S101:S164" si="27">IF(E101=0,"",(100-(O101/Q101*100)))</f>
        <v/>
      </c>
      <c r="T101" s="230" t="str">
        <f t="shared" ref="T101:T164" si="28">IF(E101=0,"",IF(R101&gt;$R$16,1,IF(R101&lt;-$R$16,1,0)))</f>
        <v/>
      </c>
      <c r="U101" s="230" t="str">
        <f t="shared" ref="U101:U164" si="29">IF(E101=0,"",IF(G101=0,1,IF(S101&gt;$R$16,1,IF(S101&lt;-$R$16,1,0))))</f>
        <v/>
      </c>
      <c r="V101" s="224">
        <f t="shared" ref="V101:V164" si="30">IF(E101=0,0,IF(F101="",1,0))</f>
        <v>0</v>
      </c>
      <c r="W101" s="112">
        <f t="shared" ref="W101:W164" si="31">IF(E101=0,0,IF(K101="",0,1))</f>
        <v>0</v>
      </c>
      <c r="X101" s="237" t="str">
        <f t="shared" si="19"/>
        <v/>
      </c>
      <c r="Y101" s="242" t="b">
        <f t="shared" si="20"/>
        <v>0</v>
      </c>
      <c r="Z101" s="237">
        <f t="shared" ref="Z101:Z164" si="32">IF(K101="left scheme/Employment", 1,0)</f>
        <v>0</v>
      </c>
      <c r="AA101" s="237">
        <f>IF('Member Info'!N97="",1,"")</f>
        <v>1</v>
      </c>
      <c r="AB101" s="245" t="e">
        <f t="shared" ref="AB101:AB164" si="33">(R101+S101)</f>
        <v>#VALUE!</v>
      </c>
      <c r="AC101" s="132" t="str">
        <f t="shared" si="21"/>
        <v/>
      </c>
      <c r="AD101" s="126">
        <f t="shared" si="22"/>
        <v>1</v>
      </c>
      <c r="AE101" s="126" t="str">
        <f>IF('Member Info'!N97&lt;&gt;"",IF('Member Info'!N97&lt;=$R$1,1,0),"")</f>
        <v/>
      </c>
      <c r="AG101" s="126" t="b">
        <f t="shared" ref="AG101:AG164" si="34">OR(K101="maternity",K101="SSP")</f>
        <v>0</v>
      </c>
      <c r="AH101" s="126">
        <f t="shared" ref="AH101:AH164" si="35">IF(AG101=TRUE,1,0)</f>
        <v>0</v>
      </c>
      <c r="AJ101" s="126">
        <f t="shared" ref="AJ101:AJ164" si="36">IF(J101="Please Enter Deemed Pensionable Pay",1,0)</f>
        <v>0</v>
      </c>
      <c r="AK101" s="126">
        <f>IF('Member Info'!F97&gt;$R$1,1,0)</f>
        <v>0</v>
      </c>
      <c r="AL101" s="126" t="b">
        <f>IF(ISERROR(R101),ERROR.TYPE(#REF!)=ERROR.TYPE(R101),FALSE)</f>
        <v>0</v>
      </c>
      <c r="AM101" s="126" t="b">
        <f>IF(ISERROR(S101),ERROR.TYPE(#REF!)=ERROR.TYPE(S101),FALSE)</f>
        <v>0</v>
      </c>
      <c r="AN101" s="126">
        <f>IF(OR('Member Info'!F97&gt;=$S$1,'Member Info'!N97&gt;=$R$1),1,0)</f>
        <v>0</v>
      </c>
    </row>
    <row r="102" spans="1:40" x14ac:dyDescent="0.25">
      <c r="A102" s="4">
        <v>70</v>
      </c>
      <c r="B102" s="166">
        <f>'Member Info'!D98</f>
        <v>0</v>
      </c>
      <c r="C102" s="166">
        <f>'Member Info'!E98</f>
        <v>0</v>
      </c>
      <c r="D102" s="166" t="str">
        <f>'Member Info'!G98</f>
        <v/>
      </c>
      <c r="E102" s="167">
        <f>'Member Info'!B98</f>
        <v>0</v>
      </c>
      <c r="F102" s="244"/>
      <c r="G102" s="168" t="str">
        <f>IF(E102=0,"",
IF('Member Info'!$AM$19&lt;=$R$1,
SUMPRODUCT('Member Info'!L98+IF('Member Info'!H98&gt;'Member Info'!$AJ$12,'Member Info'!$AK$13,IF('Member Info'!H98&gt;'Member Info'!$AJ$11,'Member Info'!$AK$12,IF('Member Info'!H98&gt;'Member Info'!$AJ$10,'Member Info'!$AK$11,IF('Member Info'!H98&gt;'Member Info'!$AJ$9,'Member Info'!$AK$10,IF('Member Info'!H98&gt;'Member Info'!$AJ$8,'Member Info'!$AK$9,'Member Info'!$AK$8)))))),
SUMPRODUCT('Member Info'!L98+IF('Member Info'!H98&gt;'Member Info'!$AG$17,'Member Info'!$AH$18,IF('Member Info'!H98&gt;'Member Info'!$AG$16,'Member Info'!$AH$17,IF('Member Info'!H98&gt;'Member Info'!$AG$15,'Member Info'!$AH$16,IF('Member Info'!H98&gt;'Member Info'!$AG$14,'Member Info'!$AH$15,IF('Member Info'!H98&gt;'Member Info'!$AG$13,'Member Info'!$AH$14,IF('Member Info'!H98&gt;'Member Info'!$AG$12,'Member Info'!$AH$13,IF('Member Info'!H98&gt;'Member Info'!$AG$11,'Member Info'!$AH$12,IF('Member Info'!H98&gt;'Member Info'!$AG$10,'Member Info'!$AH$11,IF('Member Info'!H98&gt;'Member Info'!$AG$9,'Member Info'!$AH$10,IF('Member Info'!H98&gt;'Member Info'!$AG$8,'Member Info'!$AH$9,'Member Info'!$AH$8)))))))))))))</f>
        <v/>
      </c>
      <c r="H102" s="26"/>
      <c r="I102" s="26"/>
      <c r="J102" s="107" t="str">
        <f>IF(E102=0,"",IF('Member Info'!F98&gt;$S$1,CONCATENATE("Joined with practice on ", TEXT('Member Info'!F98, "DD/MM/YYYY")),IF('Member Info'!N98&lt;&gt;"",IF('Member Info'!N98&lt;$R$1,CONCATENATE("Left Scheme on ", TEXT('Member Info'!N98, "DD/MM/YYYY")),IF(ISERROR(G102),"Error Detected, No rate entered",IF(E102=0,"",IF(F102="","Error Detected, No Pensionable pay",IF(ISERROR(AB102)," Unknown Values entered.",IF(T102+U102&lt;1,"Acceptable",IF(R102+S102=200, "No Contributions Entered", IF(K102="","Error Detected, Choose reason&gt;",IF(X102="1",IF(T102=1,"Please Enter Deemed Pensionable Pay","Add Any Relevant Details Above"),"Please Give Details Above"))))))))),IF(ISERROR(G102),"Error Detected, No rate entered",IF(E102=0,"",IF(F102="","Error Detected, No Pensionable pay",IF(ISERROR(AB102)," Unknown Values entered.",IF(T102+U102&lt;1,"Acceptable",IF(R102+S102=200, "No Contributions Entered", IF(K102="","Error Detected, Choose reason&gt;",IF(X102="1",IF(T102=1,"Please Enter Deemed Pensionable Pay","Add relevant Details Above"),"Please give details Above")))))))))))</f>
        <v/>
      </c>
      <c r="K102" s="263"/>
      <c r="L102" s="93"/>
      <c r="M102" s="93" t="str">
        <f t="shared" si="24"/>
        <v/>
      </c>
      <c r="N102" s="96">
        <f t="shared" si="23"/>
        <v>0</v>
      </c>
      <c r="O102" s="96">
        <f t="shared" si="23"/>
        <v>0</v>
      </c>
      <c r="P102" s="220">
        <f>(ROUND((F102/100*'Member Info'!$W$2), 2))</f>
        <v>0</v>
      </c>
      <c r="Q102" s="220" t="e">
        <f t="shared" si="25"/>
        <v>#VALUE!</v>
      </c>
      <c r="R102" s="220" t="str">
        <f t="shared" si="26"/>
        <v/>
      </c>
      <c r="S102" s="229" t="str">
        <f t="shared" si="27"/>
        <v/>
      </c>
      <c r="T102" s="230" t="str">
        <f t="shared" si="28"/>
        <v/>
      </c>
      <c r="U102" s="230" t="str">
        <f t="shared" si="29"/>
        <v/>
      </c>
      <c r="V102" s="224">
        <f t="shared" si="30"/>
        <v>0</v>
      </c>
      <c r="W102" s="112">
        <f t="shared" si="31"/>
        <v>0</v>
      </c>
      <c r="X102" s="237" t="str">
        <f t="shared" si="19"/>
        <v/>
      </c>
      <c r="Y102" s="242" t="b">
        <f t="shared" si="20"/>
        <v>0</v>
      </c>
      <c r="Z102" s="237">
        <f t="shared" si="32"/>
        <v>0</v>
      </c>
      <c r="AA102" s="237">
        <f>IF('Member Info'!N98="",1,"")</f>
        <v>1</v>
      </c>
      <c r="AB102" s="245" t="e">
        <f t="shared" si="33"/>
        <v>#VALUE!</v>
      </c>
      <c r="AC102" s="132" t="str">
        <f t="shared" si="21"/>
        <v/>
      </c>
      <c r="AD102" s="126">
        <f t="shared" si="22"/>
        <v>1</v>
      </c>
      <c r="AE102" s="126" t="str">
        <f>IF('Member Info'!N98&lt;&gt;"",IF('Member Info'!N98&lt;=$R$1,1,0),"")</f>
        <v/>
      </c>
      <c r="AG102" s="126" t="b">
        <f t="shared" si="34"/>
        <v>0</v>
      </c>
      <c r="AH102" s="126">
        <f t="shared" si="35"/>
        <v>0</v>
      </c>
      <c r="AJ102" s="126">
        <f t="shared" si="36"/>
        <v>0</v>
      </c>
      <c r="AK102" s="126">
        <f>IF('Member Info'!F98&gt;$R$1,1,0)</f>
        <v>0</v>
      </c>
      <c r="AL102" s="126" t="b">
        <f>IF(ISERROR(R102),ERROR.TYPE(#REF!)=ERROR.TYPE(R102),FALSE)</f>
        <v>0</v>
      </c>
      <c r="AM102" s="126" t="b">
        <f>IF(ISERROR(S102),ERROR.TYPE(#REF!)=ERROR.TYPE(S102),FALSE)</f>
        <v>0</v>
      </c>
      <c r="AN102" s="126">
        <f>IF(OR('Member Info'!F98&gt;=$S$1,'Member Info'!N98&gt;=$R$1),1,0)</f>
        <v>0</v>
      </c>
    </row>
    <row r="103" spans="1:40" x14ac:dyDescent="0.25">
      <c r="A103" s="4">
        <v>71</v>
      </c>
      <c r="B103" s="166">
        <f>'Member Info'!D99</f>
        <v>0</v>
      </c>
      <c r="C103" s="166">
        <f>'Member Info'!E99</f>
        <v>0</v>
      </c>
      <c r="D103" s="166" t="str">
        <f>'Member Info'!G99</f>
        <v/>
      </c>
      <c r="E103" s="167">
        <f>'Member Info'!B99</f>
        <v>0</v>
      </c>
      <c r="F103" s="244"/>
      <c r="G103" s="168" t="str">
        <f>IF(E103=0,"",
IF('Member Info'!$AM$19&lt;=$R$1,
SUMPRODUCT('Member Info'!L99+IF('Member Info'!H99&gt;'Member Info'!$AJ$12,'Member Info'!$AK$13,IF('Member Info'!H99&gt;'Member Info'!$AJ$11,'Member Info'!$AK$12,IF('Member Info'!H99&gt;'Member Info'!$AJ$10,'Member Info'!$AK$11,IF('Member Info'!H99&gt;'Member Info'!$AJ$9,'Member Info'!$AK$10,IF('Member Info'!H99&gt;'Member Info'!$AJ$8,'Member Info'!$AK$9,'Member Info'!$AK$8)))))),
SUMPRODUCT('Member Info'!L99+IF('Member Info'!H99&gt;'Member Info'!$AG$17,'Member Info'!$AH$18,IF('Member Info'!H99&gt;'Member Info'!$AG$16,'Member Info'!$AH$17,IF('Member Info'!H99&gt;'Member Info'!$AG$15,'Member Info'!$AH$16,IF('Member Info'!H99&gt;'Member Info'!$AG$14,'Member Info'!$AH$15,IF('Member Info'!H99&gt;'Member Info'!$AG$13,'Member Info'!$AH$14,IF('Member Info'!H99&gt;'Member Info'!$AG$12,'Member Info'!$AH$13,IF('Member Info'!H99&gt;'Member Info'!$AG$11,'Member Info'!$AH$12,IF('Member Info'!H99&gt;'Member Info'!$AG$10,'Member Info'!$AH$11,IF('Member Info'!H99&gt;'Member Info'!$AG$9,'Member Info'!$AH$10,IF('Member Info'!H99&gt;'Member Info'!$AG$8,'Member Info'!$AH$9,'Member Info'!$AH$8)))))))))))))</f>
        <v/>
      </c>
      <c r="H103" s="26"/>
      <c r="I103" s="26"/>
      <c r="J103" s="107" t="str">
        <f>IF(E103=0,"",IF('Member Info'!F99&gt;$S$1,CONCATENATE("Joined with practice on ", TEXT('Member Info'!F99, "DD/MM/YYYY")),IF('Member Info'!N99&lt;&gt;"",IF('Member Info'!N99&lt;$R$1,CONCATENATE("Left Scheme on ", TEXT('Member Info'!N99, "DD/MM/YYYY")),IF(ISERROR(G103),"Error Detected, No rate entered",IF(E103=0,"",IF(F103="","Error Detected, No Pensionable pay",IF(ISERROR(AB103)," Unknown Values entered.",IF(T103+U103&lt;1,"Acceptable",IF(R103+S103=200, "No Contributions Entered", IF(K103="","Error Detected, Choose reason&gt;",IF(X103="1",IF(T103=1,"Please Enter Deemed Pensionable Pay","Add Any Relevant Details Above"),"Please Give Details Above"))))))))),IF(ISERROR(G103),"Error Detected, No rate entered",IF(E103=0,"",IF(F103="","Error Detected, No Pensionable pay",IF(ISERROR(AB103)," Unknown Values entered.",IF(T103+U103&lt;1,"Acceptable",IF(R103+S103=200, "No Contributions Entered", IF(K103="","Error Detected, Choose reason&gt;",IF(X103="1",IF(T103=1,"Please Enter Deemed Pensionable Pay","Add relevant Details Above"),"Please give details Above")))))))))))</f>
        <v/>
      </c>
      <c r="K103" s="263"/>
      <c r="L103" s="93"/>
      <c r="M103" s="93" t="str">
        <f t="shared" si="24"/>
        <v/>
      </c>
      <c r="N103" s="96">
        <f t="shared" si="23"/>
        <v>0</v>
      </c>
      <c r="O103" s="96">
        <f t="shared" si="23"/>
        <v>0</v>
      </c>
      <c r="P103" s="220">
        <f>(ROUND((F103/100*'Member Info'!$W$2), 2))</f>
        <v>0</v>
      </c>
      <c r="Q103" s="220" t="e">
        <f t="shared" si="25"/>
        <v>#VALUE!</v>
      </c>
      <c r="R103" s="220" t="str">
        <f t="shared" si="26"/>
        <v/>
      </c>
      <c r="S103" s="229" t="str">
        <f t="shared" si="27"/>
        <v/>
      </c>
      <c r="T103" s="230" t="str">
        <f t="shared" si="28"/>
        <v/>
      </c>
      <c r="U103" s="230" t="str">
        <f t="shared" si="29"/>
        <v/>
      </c>
      <c r="V103" s="224">
        <f t="shared" si="30"/>
        <v>0</v>
      </c>
      <c r="W103" s="112">
        <f t="shared" si="31"/>
        <v>0</v>
      </c>
      <c r="X103" s="237" t="str">
        <f t="shared" si="19"/>
        <v/>
      </c>
      <c r="Y103" s="242" t="b">
        <f t="shared" si="20"/>
        <v>0</v>
      </c>
      <c r="Z103" s="237">
        <f t="shared" si="32"/>
        <v>0</v>
      </c>
      <c r="AA103" s="237">
        <f>IF('Member Info'!N99="",1,"")</f>
        <v>1</v>
      </c>
      <c r="AB103" s="245" t="e">
        <f t="shared" si="33"/>
        <v>#VALUE!</v>
      </c>
      <c r="AC103" s="132" t="str">
        <f t="shared" si="21"/>
        <v/>
      </c>
      <c r="AD103" s="126">
        <f t="shared" si="22"/>
        <v>1</v>
      </c>
      <c r="AE103" s="126" t="str">
        <f>IF('Member Info'!N99&lt;&gt;"",IF('Member Info'!N99&lt;=$R$1,1,0),"")</f>
        <v/>
      </c>
      <c r="AG103" s="126" t="b">
        <f t="shared" si="34"/>
        <v>0</v>
      </c>
      <c r="AH103" s="126">
        <f t="shared" si="35"/>
        <v>0</v>
      </c>
      <c r="AJ103" s="126">
        <f t="shared" si="36"/>
        <v>0</v>
      </c>
      <c r="AK103" s="126">
        <f>IF('Member Info'!F99&gt;$R$1,1,0)</f>
        <v>0</v>
      </c>
      <c r="AL103" s="126" t="b">
        <f>IF(ISERROR(R103),ERROR.TYPE(#REF!)=ERROR.TYPE(R103),FALSE)</f>
        <v>0</v>
      </c>
      <c r="AM103" s="126" t="b">
        <f>IF(ISERROR(S103),ERROR.TYPE(#REF!)=ERROR.TYPE(S103),FALSE)</f>
        <v>0</v>
      </c>
      <c r="AN103" s="126">
        <f>IF(OR('Member Info'!F99&gt;=$S$1,'Member Info'!N99&gt;=$R$1),1,0)</f>
        <v>0</v>
      </c>
    </row>
    <row r="104" spans="1:40" x14ac:dyDescent="0.25">
      <c r="A104" s="4">
        <v>72</v>
      </c>
      <c r="B104" s="166">
        <f>'Member Info'!D100</f>
        <v>0</v>
      </c>
      <c r="C104" s="166">
        <f>'Member Info'!E100</f>
        <v>0</v>
      </c>
      <c r="D104" s="166" t="str">
        <f>'Member Info'!G100</f>
        <v/>
      </c>
      <c r="E104" s="167">
        <f>'Member Info'!B100</f>
        <v>0</v>
      </c>
      <c r="F104" s="244"/>
      <c r="G104" s="168" t="str">
        <f>IF(E104=0,"",
IF('Member Info'!$AM$19&lt;=$R$1,
SUMPRODUCT('Member Info'!L100+IF('Member Info'!H100&gt;'Member Info'!$AJ$12,'Member Info'!$AK$13,IF('Member Info'!H100&gt;'Member Info'!$AJ$11,'Member Info'!$AK$12,IF('Member Info'!H100&gt;'Member Info'!$AJ$10,'Member Info'!$AK$11,IF('Member Info'!H100&gt;'Member Info'!$AJ$9,'Member Info'!$AK$10,IF('Member Info'!H100&gt;'Member Info'!$AJ$8,'Member Info'!$AK$9,'Member Info'!$AK$8)))))),
SUMPRODUCT('Member Info'!L100+IF('Member Info'!H100&gt;'Member Info'!$AG$17,'Member Info'!$AH$18,IF('Member Info'!H100&gt;'Member Info'!$AG$16,'Member Info'!$AH$17,IF('Member Info'!H100&gt;'Member Info'!$AG$15,'Member Info'!$AH$16,IF('Member Info'!H100&gt;'Member Info'!$AG$14,'Member Info'!$AH$15,IF('Member Info'!H100&gt;'Member Info'!$AG$13,'Member Info'!$AH$14,IF('Member Info'!H100&gt;'Member Info'!$AG$12,'Member Info'!$AH$13,IF('Member Info'!H100&gt;'Member Info'!$AG$11,'Member Info'!$AH$12,IF('Member Info'!H100&gt;'Member Info'!$AG$10,'Member Info'!$AH$11,IF('Member Info'!H100&gt;'Member Info'!$AG$9,'Member Info'!$AH$10,IF('Member Info'!H100&gt;'Member Info'!$AG$8,'Member Info'!$AH$9,'Member Info'!$AH$8)))))))))))))</f>
        <v/>
      </c>
      <c r="H104" s="26"/>
      <c r="I104" s="26"/>
      <c r="J104" s="107" t="str">
        <f>IF(E104=0,"",IF('Member Info'!F100&gt;$S$1,CONCATENATE("Joined with practice on ", TEXT('Member Info'!F100, "DD/MM/YYYY")),IF('Member Info'!N100&lt;&gt;"",IF('Member Info'!N100&lt;$R$1,CONCATENATE("Left Scheme on ", TEXT('Member Info'!N100, "DD/MM/YYYY")),IF(ISERROR(G104),"Error Detected, No rate entered",IF(E104=0,"",IF(F104="","Error Detected, No Pensionable pay",IF(ISERROR(AB104)," Unknown Values entered.",IF(T104+U104&lt;1,"Acceptable",IF(R104+S104=200, "No Contributions Entered", IF(K104="","Error Detected, Choose reason&gt;",IF(X104="1",IF(T104=1,"Please Enter Deemed Pensionable Pay","Add Any Relevant Details Above"),"Please Give Details Above"))))))))),IF(ISERROR(G104),"Error Detected, No rate entered",IF(E104=0,"",IF(F104="","Error Detected, No Pensionable pay",IF(ISERROR(AB104)," Unknown Values entered.",IF(T104+U104&lt;1,"Acceptable",IF(R104+S104=200, "No Contributions Entered", IF(K104="","Error Detected, Choose reason&gt;",IF(X104="1",IF(T104=1,"Please Enter Deemed Pensionable Pay","Add relevant Details Above"),"Please give details Above")))))))))))</f>
        <v/>
      </c>
      <c r="K104" s="263"/>
      <c r="L104" s="93"/>
      <c r="M104" s="93" t="str">
        <f t="shared" si="24"/>
        <v/>
      </c>
      <c r="N104" s="96">
        <f t="shared" si="23"/>
        <v>0</v>
      </c>
      <c r="O104" s="96">
        <f t="shared" si="23"/>
        <v>0</v>
      </c>
      <c r="P104" s="220">
        <f>(ROUND((F104/100*'Member Info'!$W$2), 2))</f>
        <v>0</v>
      </c>
      <c r="Q104" s="220" t="e">
        <f t="shared" si="25"/>
        <v>#VALUE!</v>
      </c>
      <c r="R104" s="220" t="str">
        <f t="shared" si="26"/>
        <v/>
      </c>
      <c r="S104" s="229" t="str">
        <f t="shared" si="27"/>
        <v/>
      </c>
      <c r="T104" s="230" t="str">
        <f t="shared" si="28"/>
        <v/>
      </c>
      <c r="U104" s="230" t="str">
        <f t="shared" si="29"/>
        <v/>
      </c>
      <c r="V104" s="224">
        <f t="shared" si="30"/>
        <v>0</v>
      </c>
      <c r="W104" s="112">
        <f t="shared" si="31"/>
        <v>0</v>
      </c>
      <c r="X104" s="237" t="str">
        <f t="shared" si="19"/>
        <v/>
      </c>
      <c r="Y104" s="242" t="b">
        <f t="shared" si="20"/>
        <v>0</v>
      </c>
      <c r="Z104" s="237">
        <f t="shared" si="32"/>
        <v>0</v>
      </c>
      <c r="AA104" s="237">
        <f>IF('Member Info'!N100="",1,"")</f>
        <v>1</v>
      </c>
      <c r="AB104" s="245" t="e">
        <f t="shared" si="33"/>
        <v>#VALUE!</v>
      </c>
      <c r="AC104" s="132" t="str">
        <f t="shared" si="21"/>
        <v/>
      </c>
      <c r="AD104" s="126">
        <f t="shared" si="22"/>
        <v>1</v>
      </c>
      <c r="AE104" s="126" t="str">
        <f>IF('Member Info'!N100&lt;&gt;"",IF('Member Info'!N100&lt;=$R$1,1,0),"")</f>
        <v/>
      </c>
      <c r="AG104" s="126" t="b">
        <f t="shared" si="34"/>
        <v>0</v>
      </c>
      <c r="AH104" s="126">
        <f t="shared" si="35"/>
        <v>0</v>
      </c>
      <c r="AJ104" s="126">
        <f t="shared" si="36"/>
        <v>0</v>
      </c>
      <c r="AK104" s="126">
        <f>IF('Member Info'!F100&gt;$R$1,1,0)</f>
        <v>0</v>
      </c>
      <c r="AL104" s="126" t="b">
        <f>IF(ISERROR(R104),ERROR.TYPE(#REF!)=ERROR.TYPE(R104),FALSE)</f>
        <v>0</v>
      </c>
      <c r="AM104" s="126" t="b">
        <f>IF(ISERROR(S104),ERROR.TYPE(#REF!)=ERROR.TYPE(S104),FALSE)</f>
        <v>0</v>
      </c>
      <c r="AN104" s="126">
        <f>IF(OR('Member Info'!F100&gt;=$S$1,'Member Info'!N100&gt;=$R$1),1,0)</f>
        <v>0</v>
      </c>
    </row>
    <row r="105" spans="1:40" x14ac:dyDescent="0.25">
      <c r="A105" s="4">
        <v>73</v>
      </c>
      <c r="B105" s="166">
        <f>'Member Info'!D101</f>
        <v>0</v>
      </c>
      <c r="C105" s="166">
        <f>'Member Info'!E101</f>
        <v>0</v>
      </c>
      <c r="D105" s="166" t="str">
        <f>'Member Info'!G101</f>
        <v/>
      </c>
      <c r="E105" s="167">
        <f>'Member Info'!B101</f>
        <v>0</v>
      </c>
      <c r="F105" s="244"/>
      <c r="G105" s="168" t="str">
        <f>IF(E105=0,"",
IF('Member Info'!$AM$19&lt;=$R$1,
SUMPRODUCT('Member Info'!L101+IF('Member Info'!H101&gt;'Member Info'!$AJ$12,'Member Info'!$AK$13,IF('Member Info'!H101&gt;'Member Info'!$AJ$11,'Member Info'!$AK$12,IF('Member Info'!H101&gt;'Member Info'!$AJ$10,'Member Info'!$AK$11,IF('Member Info'!H101&gt;'Member Info'!$AJ$9,'Member Info'!$AK$10,IF('Member Info'!H101&gt;'Member Info'!$AJ$8,'Member Info'!$AK$9,'Member Info'!$AK$8)))))),
SUMPRODUCT('Member Info'!L101+IF('Member Info'!H101&gt;'Member Info'!$AG$17,'Member Info'!$AH$18,IF('Member Info'!H101&gt;'Member Info'!$AG$16,'Member Info'!$AH$17,IF('Member Info'!H101&gt;'Member Info'!$AG$15,'Member Info'!$AH$16,IF('Member Info'!H101&gt;'Member Info'!$AG$14,'Member Info'!$AH$15,IF('Member Info'!H101&gt;'Member Info'!$AG$13,'Member Info'!$AH$14,IF('Member Info'!H101&gt;'Member Info'!$AG$12,'Member Info'!$AH$13,IF('Member Info'!H101&gt;'Member Info'!$AG$11,'Member Info'!$AH$12,IF('Member Info'!H101&gt;'Member Info'!$AG$10,'Member Info'!$AH$11,IF('Member Info'!H101&gt;'Member Info'!$AG$9,'Member Info'!$AH$10,IF('Member Info'!H101&gt;'Member Info'!$AG$8,'Member Info'!$AH$9,'Member Info'!$AH$8)))))))))))))</f>
        <v/>
      </c>
      <c r="H105" s="26"/>
      <c r="I105" s="26"/>
      <c r="J105" s="107" t="str">
        <f>IF(E105=0,"",IF('Member Info'!F101&gt;$S$1,CONCATENATE("Joined with practice on ", TEXT('Member Info'!F101, "DD/MM/YYYY")),IF('Member Info'!N101&lt;&gt;"",IF('Member Info'!N101&lt;$R$1,CONCATENATE("Left Scheme on ", TEXT('Member Info'!N101, "DD/MM/YYYY")),IF(ISERROR(G105),"Error Detected, No rate entered",IF(E105=0,"",IF(F105="","Error Detected, No Pensionable pay",IF(ISERROR(AB105)," Unknown Values entered.",IF(T105+U105&lt;1,"Acceptable",IF(R105+S105=200, "No Contributions Entered", IF(K105="","Error Detected, Choose reason&gt;",IF(X105="1",IF(T105=1,"Please Enter Deemed Pensionable Pay","Add Any Relevant Details Above"),"Please Give Details Above"))))))))),IF(ISERROR(G105),"Error Detected, No rate entered",IF(E105=0,"",IF(F105="","Error Detected, No Pensionable pay",IF(ISERROR(AB105)," Unknown Values entered.",IF(T105+U105&lt;1,"Acceptable",IF(R105+S105=200, "No Contributions Entered", IF(K105="","Error Detected, Choose reason&gt;",IF(X105="1",IF(T105=1,"Please Enter Deemed Pensionable Pay","Add relevant Details Above"),"Please give details Above")))))))))))</f>
        <v/>
      </c>
      <c r="K105" s="263"/>
      <c r="L105" s="93"/>
      <c r="M105" s="93" t="str">
        <f t="shared" si="24"/>
        <v/>
      </c>
      <c r="N105" s="96">
        <f t="shared" si="23"/>
        <v>0</v>
      </c>
      <c r="O105" s="96">
        <f t="shared" si="23"/>
        <v>0</v>
      </c>
      <c r="P105" s="220">
        <f>(ROUND((F105/100*'Member Info'!$W$2), 2))</f>
        <v>0</v>
      </c>
      <c r="Q105" s="220" t="e">
        <f t="shared" si="25"/>
        <v>#VALUE!</v>
      </c>
      <c r="R105" s="220" t="str">
        <f t="shared" si="26"/>
        <v/>
      </c>
      <c r="S105" s="229" t="str">
        <f t="shared" si="27"/>
        <v/>
      </c>
      <c r="T105" s="230" t="str">
        <f t="shared" si="28"/>
        <v/>
      </c>
      <c r="U105" s="230" t="str">
        <f t="shared" si="29"/>
        <v/>
      </c>
      <c r="V105" s="224">
        <f t="shared" si="30"/>
        <v>0</v>
      </c>
      <c r="W105" s="112">
        <f t="shared" si="31"/>
        <v>0</v>
      </c>
      <c r="X105" s="237" t="str">
        <f t="shared" si="19"/>
        <v/>
      </c>
      <c r="Y105" s="242" t="b">
        <f t="shared" si="20"/>
        <v>0</v>
      </c>
      <c r="Z105" s="237">
        <f t="shared" si="32"/>
        <v>0</v>
      </c>
      <c r="AA105" s="237">
        <f>IF('Member Info'!N101="",1,"")</f>
        <v>1</v>
      </c>
      <c r="AB105" s="245" t="e">
        <f t="shared" si="33"/>
        <v>#VALUE!</v>
      </c>
      <c r="AC105" s="132" t="str">
        <f t="shared" si="21"/>
        <v/>
      </c>
      <c r="AD105" s="126">
        <f t="shared" si="22"/>
        <v>1</v>
      </c>
      <c r="AE105" s="126" t="str">
        <f>IF('Member Info'!N101&lt;&gt;"",IF('Member Info'!N101&lt;=$R$1,1,0),"")</f>
        <v/>
      </c>
      <c r="AG105" s="126" t="b">
        <f t="shared" si="34"/>
        <v>0</v>
      </c>
      <c r="AH105" s="126">
        <f t="shared" si="35"/>
        <v>0</v>
      </c>
      <c r="AJ105" s="126">
        <f t="shared" si="36"/>
        <v>0</v>
      </c>
      <c r="AK105" s="126">
        <f>IF('Member Info'!F101&gt;$R$1,1,0)</f>
        <v>0</v>
      </c>
      <c r="AL105" s="126" t="b">
        <f>IF(ISERROR(R105),ERROR.TYPE(#REF!)=ERROR.TYPE(R105),FALSE)</f>
        <v>0</v>
      </c>
      <c r="AM105" s="126" t="b">
        <f>IF(ISERROR(S105),ERROR.TYPE(#REF!)=ERROR.TYPE(S105),FALSE)</f>
        <v>0</v>
      </c>
      <c r="AN105" s="126">
        <f>IF(OR('Member Info'!F101&gt;=$S$1,'Member Info'!N101&gt;=$R$1),1,0)</f>
        <v>0</v>
      </c>
    </row>
    <row r="106" spans="1:40" x14ac:dyDescent="0.25">
      <c r="A106" s="4">
        <v>74</v>
      </c>
      <c r="B106" s="166">
        <f>'Member Info'!D102</f>
        <v>0</v>
      </c>
      <c r="C106" s="166">
        <f>'Member Info'!E102</f>
        <v>0</v>
      </c>
      <c r="D106" s="166" t="str">
        <f>'Member Info'!G102</f>
        <v/>
      </c>
      <c r="E106" s="167">
        <f>'Member Info'!B102</f>
        <v>0</v>
      </c>
      <c r="F106" s="244"/>
      <c r="G106" s="168" t="str">
        <f>IF(E106=0,"",
IF('Member Info'!$AM$19&lt;=$R$1,
SUMPRODUCT('Member Info'!L102+IF('Member Info'!H102&gt;'Member Info'!$AJ$12,'Member Info'!$AK$13,IF('Member Info'!H102&gt;'Member Info'!$AJ$11,'Member Info'!$AK$12,IF('Member Info'!H102&gt;'Member Info'!$AJ$10,'Member Info'!$AK$11,IF('Member Info'!H102&gt;'Member Info'!$AJ$9,'Member Info'!$AK$10,IF('Member Info'!H102&gt;'Member Info'!$AJ$8,'Member Info'!$AK$9,'Member Info'!$AK$8)))))),
SUMPRODUCT('Member Info'!L102+IF('Member Info'!H102&gt;'Member Info'!$AG$17,'Member Info'!$AH$18,IF('Member Info'!H102&gt;'Member Info'!$AG$16,'Member Info'!$AH$17,IF('Member Info'!H102&gt;'Member Info'!$AG$15,'Member Info'!$AH$16,IF('Member Info'!H102&gt;'Member Info'!$AG$14,'Member Info'!$AH$15,IF('Member Info'!H102&gt;'Member Info'!$AG$13,'Member Info'!$AH$14,IF('Member Info'!H102&gt;'Member Info'!$AG$12,'Member Info'!$AH$13,IF('Member Info'!H102&gt;'Member Info'!$AG$11,'Member Info'!$AH$12,IF('Member Info'!H102&gt;'Member Info'!$AG$10,'Member Info'!$AH$11,IF('Member Info'!H102&gt;'Member Info'!$AG$9,'Member Info'!$AH$10,IF('Member Info'!H102&gt;'Member Info'!$AG$8,'Member Info'!$AH$9,'Member Info'!$AH$8)))))))))))))</f>
        <v/>
      </c>
      <c r="H106" s="26"/>
      <c r="I106" s="26"/>
      <c r="J106" s="107" t="str">
        <f>IF(E106=0,"",IF('Member Info'!F102&gt;$S$1,CONCATENATE("Joined with practice on ", TEXT('Member Info'!F102, "DD/MM/YYYY")),IF('Member Info'!N102&lt;&gt;"",IF('Member Info'!N102&lt;$R$1,CONCATENATE("Left Scheme on ", TEXT('Member Info'!N102, "DD/MM/YYYY")),IF(ISERROR(G106),"Error Detected, No rate entered",IF(E106=0,"",IF(F106="","Error Detected, No Pensionable pay",IF(ISERROR(AB106)," Unknown Values entered.",IF(T106+U106&lt;1,"Acceptable",IF(R106+S106=200, "No Contributions Entered", IF(K106="","Error Detected, Choose reason&gt;",IF(X106="1",IF(T106=1,"Please Enter Deemed Pensionable Pay","Add Any Relevant Details Above"),"Please Give Details Above"))))))))),IF(ISERROR(G106),"Error Detected, No rate entered",IF(E106=0,"",IF(F106="","Error Detected, No Pensionable pay",IF(ISERROR(AB106)," Unknown Values entered.",IF(T106+U106&lt;1,"Acceptable",IF(R106+S106=200, "No Contributions Entered", IF(K106="","Error Detected, Choose reason&gt;",IF(X106="1",IF(T106=1,"Please Enter Deemed Pensionable Pay","Add relevant Details Above"),"Please give details Above")))))))))))</f>
        <v/>
      </c>
      <c r="K106" s="263"/>
      <c r="L106" s="93"/>
      <c r="M106" s="93" t="str">
        <f t="shared" si="24"/>
        <v/>
      </c>
      <c r="N106" s="96">
        <f t="shared" si="23"/>
        <v>0</v>
      </c>
      <c r="O106" s="96">
        <f t="shared" si="23"/>
        <v>0</v>
      </c>
      <c r="P106" s="220">
        <f>(ROUND((F106/100*'Member Info'!$W$2), 2))</f>
        <v>0</v>
      </c>
      <c r="Q106" s="220" t="e">
        <f t="shared" si="25"/>
        <v>#VALUE!</v>
      </c>
      <c r="R106" s="220" t="str">
        <f t="shared" si="26"/>
        <v/>
      </c>
      <c r="S106" s="229" t="str">
        <f t="shared" si="27"/>
        <v/>
      </c>
      <c r="T106" s="230" t="str">
        <f t="shared" si="28"/>
        <v/>
      </c>
      <c r="U106" s="230" t="str">
        <f t="shared" si="29"/>
        <v/>
      </c>
      <c r="V106" s="224">
        <f t="shared" si="30"/>
        <v>0</v>
      </c>
      <c r="W106" s="112">
        <f t="shared" si="31"/>
        <v>0</v>
      </c>
      <c r="X106" s="237" t="str">
        <f t="shared" si="19"/>
        <v/>
      </c>
      <c r="Y106" s="242" t="b">
        <f t="shared" si="20"/>
        <v>0</v>
      </c>
      <c r="Z106" s="237">
        <f t="shared" si="32"/>
        <v>0</v>
      </c>
      <c r="AA106" s="237">
        <f>IF('Member Info'!N102="",1,"")</f>
        <v>1</v>
      </c>
      <c r="AB106" s="245" t="e">
        <f t="shared" si="33"/>
        <v>#VALUE!</v>
      </c>
      <c r="AC106" s="132" t="str">
        <f t="shared" si="21"/>
        <v/>
      </c>
      <c r="AD106" s="126">
        <f t="shared" si="22"/>
        <v>1</v>
      </c>
      <c r="AE106" s="126" t="str">
        <f>IF('Member Info'!N102&lt;&gt;"",IF('Member Info'!N102&lt;=$R$1,1,0),"")</f>
        <v/>
      </c>
      <c r="AG106" s="126" t="b">
        <f t="shared" si="34"/>
        <v>0</v>
      </c>
      <c r="AH106" s="126">
        <f t="shared" si="35"/>
        <v>0</v>
      </c>
      <c r="AJ106" s="126">
        <f t="shared" si="36"/>
        <v>0</v>
      </c>
      <c r="AK106" s="126">
        <f>IF('Member Info'!F102&gt;$R$1,1,0)</f>
        <v>0</v>
      </c>
      <c r="AL106" s="126" t="b">
        <f>IF(ISERROR(R106),ERROR.TYPE(#REF!)=ERROR.TYPE(R106),FALSE)</f>
        <v>0</v>
      </c>
      <c r="AM106" s="126" t="b">
        <f>IF(ISERROR(S106),ERROR.TYPE(#REF!)=ERROR.TYPE(S106),FALSE)</f>
        <v>0</v>
      </c>
      <c r="AN106" s="126">
        <f>IF(OR('Member Info'!F102&gt;=$S$1,'Member Info'!N102&gt;=$R$1),1,0)</f>
        <v>0</v>
      </c>
    </row>
    <row r="107" spans="1:40" x14ac:dyDescent="0.25">
      <c r="A107" s="4">
        <v>75</v>
      </c>
      <c r="B107" s="166">
        <f>'Member Info'!D103</f>
        <v>0</v>
      </c>
      <c r="C107" s="166">
        <f>'Member Info'!E103</f>
        <v>0</v>
      </c>
      <c r="D107" s="166" t="str">
        <f>'Member Info'!G103</f>
        <v/>
      </c>
      <c r="E107" s="167">
        <f>'Member Info'!B103</f>
        <v>0</v>
      </c>
      <c r="F107" s="244"/>
      <c r="G107" s="168" t="str">
        <f>IF(E107=0,"",
IF('Member Info'!$AM$19&lt;=$R$1,
SUMPRODUCT('Member Info'!L103+IF('Member Info'!H103&gt;'Member Info'!$AJ$12,'Member Info'!$AK$13,IF('Member Info'!H103&gt;'Member Info'!$AJ$11,'Member Info'!$AK$12,IF('Member Info'!H103&gt;'Member Info'!$AJ$10,'Member Info'!$AK$11,IF('Member Info'!H103&gt;'Member Info'!$AJ$9,'Member Info'!$AK$10,IF('Member Info'!H103&gt;'Member Info'!$AJ$8,'Member Info'!$AK$9,'Member Info'!$AK$8)))))),
SUMPRODUCT('Member Info'!L103+IF('Member Info'!H103&gt;'Member Info'!$AG$17,'Member Info'!$AH$18,IF('Member Info'!H103&gt;'Member Info'!$AG$16,'Member Info'!$AH$17,IF('Member Info'!H103&gt;'Member Info'!$AG$15,'Member Info'!$AH$16,IF('Member Info'!H103&gt;'Member Info'!$AG$14,'Member Info'!$AH$15,IF('Member Info'!H103&gt;'Member Info'!$AG$13,'Member Info'!$AH$14,IF('Member Info'!H103&gt;'Member Info'!$AG$12,'Member Info'!$AH$13,IF('Member Info'!H103&gt;'Member Info'!$AG$11,'Member Info'!$AH$12,IF('Member Info'!H103&gt;'Member Info'!$AG$10,'Member Info'!$AH$11,IF('Member Info'!H103&gt;'Member Info'!$AG$9,'Member Info'!$AH$10,IF('Member Info'!H103&gt;'Member Info'!$AG$8,'Member Info'!$AH$9,'Member Info'!$AH$8)))))))))))))</f>
        <v/>
      </c>
      <c r="H107" s="26"/>
      <c r="I107" s="26"/>
      <c r="J107" s="107" t="str">
        <f>IF(E107=0,"",IF('Member Info'!F103&gt;$S$1,CONCATENATE("Joined with practice on ", TEXT('Member Info'!F103, "DD/MM/YYYY")),IF('Member Info'!N103&lt;&gt;"",IF('Member Info'!N103&lt;$R$1,CONCATENATE("Left Scheme on ", TEXT('Member Info'!N103, "DD/MM/YYYY")),IF(ISERROR(G107),"Error Detected, No rate entered",IF(E107=0,"",IF(F107="","Error Detected, No Pensionable pay",IF(ISERROR(AB107)," Unknown Values entered.",IF(T107+U107&lt;1,"Acceptable",IF(R107+S107=200, "No Contributions Entered", IF(K107="","Error Detected, Choose reason&gt;",IF(X107="1",IF(T107=1,"Please Enter Deemed Pensionable Pay","Add Any Relevant Details Above"),"Please Give Details Above"))))))))),IF(ISERROR(G107),"Error Detected, No rate entered",IF(E107=0,"",IF(F107="","Error Detected, No Pensionable pay",IF(ISERROR(AB107)," Unknown Values entered.",IF(T107+U107&lt;1,"Acceptable",IF(R107+S107=200, "No Contributions Entered", IF(K107="","Error Detected, Choose reason&gt;",IF(X107="1",IF(T107=1,"Please Enter Deemed Pensionable Pay","Add relevant Details Above"),"Please give details Above")))))))))))</f>
        <v/>
      </c>
      <c r="K107" s="263"/>
      <c r="L107" s="93"/>
      <c r="M107" s="93" t="str">
        <f t="shared" si="24"/>
        <v/>
      </c>
      <c r="N107" s="96">
        <f t="shared" si="23"/>
        <v>0</v>
      </c>
      <c r="O107" s="96">
        <f t="shared" si="23"/>
        <v>0</v>
      </c>
      <c r="P107" s="220">
        <f>(ROUND((F107/100*'Member Info'!$W$2), 2))</f>
        <v>0</v>
      </c>
      <c r="Q107" s="220" t="e">
        <f t="shared" si="25"/>
        <v>#VALUE!</v>
      </c>
      <c r="R107" s="220" t="str">
        <f t="shared" si="26"/>
        <v/>
      </c>
      <c r="S107" s="229" t="str">
        <f t="shared" si="27"/>
        <v/>
      </c>
      <c r="T107" s="230" t="str">
        <f t="shared" si="28"/>
        <v/>
      </c>
      <c r="U107" s="230" t="str">
        <f t="shared" si="29"/>
        <v/>
      </c>
      <c r="V107" s="224">
        <f t="shared" si="30"/>
        <v>0</v>
      </c>
      <c r="W107" s="112">
        <f t="shared" si="31"/>
        <v>0</v>
      </c>
      <c r="X107" s="237" t="str">
        <f t="shared" si="19"/>
        <v/>
      </c>
      <c r="Y107" s="242" t="b">
        <f t="shared" si="20"/>
        <v>0</v>
      </c>
      <c r="Z107" s="237">
        <f t="shared" si="32"/>
        <v>0</v>
      </c>
      <c r="AA107" s="237">
        <f>IF('Member Info'!N103="",1,"")</f>
        <v>1</v>
      </c>
      <c r="AB107" s="245" t="e">
        <f t="shared" si="33"/>
        <v>#VALUE!</v>
      </c>
      <c r="AC107" s="132" t="str">
        <f t="shared" si="21"/>
        <v/>
      </c>
      <c r="AD107" s="126">
        <f t="shared" si="22"/>
        <v>1</v>
      </c>
      <c r="AE107" s="126" t="str">
        <f>IF('Member Info'!N103&lt;&gt;"",IF('Member Info'!N103&lt;=$R$1,1,0),"")</f>
        <v/>
      </c>
      <c r="AG107" s="126" t="b">
        <f t="shared" si="34"/>
        <v>0</v>
      </c>
      <c r="AH107" s="126">
        <f t="shared" si="35"/>
        <v>0</v>
      </c>
      <c r="AJ107" s="126">
        <f t="shared" si="36"/>
        <v>0</v>
      </c>
      <c r="AK107" s="126">
        <f>IF('Member Info'!F103&gt;$R$1,1,0)</f>
        <v>0</v>
      </c>
      <c r="AL107" s="126" t="b">
        <f>IF(ISERROR(R107),ERROR.TYPE(#REF!)=ERROR.TYPE(R107),FALSE)</f>
        <v>0</v>
      </c>
      <c r="AM107" s="126" t="b">
        <f>IF(ISERROR(S107),ERROR.TYPE(#REF!)=ERROR.TYPE(S107),FALSE)</f>
        <v>0</v>
      </c>
      <c r="AN107" s="126">
        <f>IF(OR('Member Info'!F103&gt;=$S$1,'Member Info'!N103&gt;=$R$1),1,0)</f>
        <v>0</v>
      </c>
    </row>
    <row r="108" spans="1:40" x14ac:dyDescent="0.25">
      <c r="A108" s="4">
        <v>76</v>
      </c>
      <c r="B108" s="166">
        <f>'Member Info'!D104</f>
        <v>0</v>
      </c>
      <c r="C108" s="166">
        <f>'Member Info'!E104</f>
        <v>0</v>
      </c>
      <c r="D108" s="166" t="str">
        <f>'Member Info'!G104</f>
        <v/>
      </c>
      <c r="E108" s="167">
        <f>'Member Info'!B104</f>
        <v>0</v>
      </c>
      <c r="F108" s="244"/>
      <c r="G108" s="168" t="str">
        <f>IF(E108=0,"",
IF('Member Info'!$AM$19&lt;=$R$1,
SUMPRODUCT('Member Info'!L104+IF('Member Info'!H104&gt;'Member Info'!$AJ$12,'Member Info'!$AK$13,IF('Member Info'!H104&gt;'Member Info'!$AJ$11,'Member Info'!$AK$12,IF('Member Info'!H104&gt;'Member Info'!$AJ$10,'Member Info'!$AK$11,IF('Member Info'!H104&gt;'Member Info'!$AJ$9,'Member Info'!$AK$10,IF('Member Info'!H104&gt;'Member Info'!$AJ$8,'Member Info'!$AK$9,'Member Info'!$AK$8)))))),
SUMPRODUCT('Member Info'!L104+IF('Member Info'!H104&gt;'Member Info'!$AG$17,'Member Info'!$AH$18,IF('Member Info'!H104&gt;'Member Info'!$AG$16,'Member Info'!$AH$17,IF('Member Info'!H104&gt;'Member Info'!$AG$15,'Member Info'!$AH$16,IF('Member Info'!H104&gt;'Member Info'!$AG$14,'Member Info'!$AH$15,IF('Member Info'!H104&gt;'Member Info'!$AG$13,'Member Info'!$AH$14,IF('Member Info'!H104&gt;'Member Info'!$AG$12,'Member Info'!$AH$13,IF('Member Info'!H104&gt;'Member Info'!$AG$11,'Member Info'!$AH$12,IF('Member Info'!H104&gt;'Member Info'!$AG$10,'Member Info'!$AH$11,IF('Member Info'!H104&gt;'Member Info'!$AG$9,'Member Info'!$AH$10,IF('Member Info'!H104&gt;'Member Info'!$AG$8,'Member Info'!$AH$9,'Member Info'!$AH$8)))))))))))))</f>
        <v/>
      </c>
      <c r="H108" s="26"/>
      <c r="I108" s="26"/>
      <c r="J108" s="107" t="str">
        <f>IF(E108=0,"",IF('Member Info'!F104&gt;$S$1,CONCATENATE("Joined with practice on ", TEXT('Member Info'!F104, "DD/MM/YYYY")),IF('Member Info'!N104&lt;&gt;"",IF('Member Info'!N104&lt;$R$1,CONCATENATE("Left Scheme on ", TEXT('Member Info'!N104, "DD/MM/YYYY")),IF(ISERROR(G108),"Error Detected, No rate entered",IF(E108=0,"",IF(F108="","Error Detected, No Pensionable pay",IF(ISERROR(AB108)," Unknown Values entered.",IF(T108+U108&lt;1,"Acceptable",IF(R108+S108=200, "No Contributions Entered", IF(K108="","Error Detected, Choose reason&gt;",IF(X108="1",IF(T108=1,"Please Enter Deemed Pensionable Pay","Add Any Relevant Details Above"),"Please Give Details Above"))))))))),IF(ISERROR(G108),"Error Detected, No rate entered",IF(E108=0,"",IF(F108="","Error Detected, No Pensionable pay",IF(ISERROR(AB108)," Unknown Values entered.",IF(T108+U108&lt;1,"Acceptable",IF(R108+S108=200, "No Contributions Entered", IF(K108="","Error Detected, Choose reason&gt;",IF(X108="1",IF(T108=1,"Please Enter Deemed Pensionable Pay","Add relevant Details Above"),"Please give details Above")))))))))))</f>
        <v/>
      </c>
      <c r="K108" s="263"/>
      <c r="L108" s="93"/>
      <c r="M108" s="93" t="str">
        <f t="shared" si="24"/>
        <v/>
      </c>
      <c r="N108" s="96">
        <f t="shared" si="23"/>
        <v>0</v>
      </c>
      <c r="O108" s="96">
        <f t="shared" si="23"/>
        <v>0</v>
      </c>
      <c r="P108" s="220">
        <f>(ROUND((F108/100*'Member Info'!$W$2), 2))</f>
        <v>0</v>
      </c>
      <c r="Q108" s="220" t="e">
        <f t="shared" si="25"/>
        <v>#VALUE!</v>
      </c>
      <c r="R108" s="220" t="str">
        <f t="shared" si="26"/>
        <v/>
      </c>
      <c r="S108" s="229" t="str">
        <f t="shared" si="27"/>
        <v/>
      </c>
      <c r="T108" s="230" t="str">
        <f t="shared" si="28"/>
        <v/>
      </c>
      <c r="U108" s="230" t="str">
        <f t="shared" si="29"/>
        <v/>
      </c>
      <c r="V108" s="224">
        <f t="shared" si="30"/>
        <v>0</v>
      </c>
      <c r="W108" s="112">
        <f t="shared" si="31"/>
        <v>0</v>
      </c>
      <c r="X108" s="237" t="str">
        <f t="shared" si="19"/>
        <v/>
      </c>
      <c r="Y108" s="242" t="b">
        <f t="shared" si="20"/>
        <v>0</v>
      </c>
      <c r="Z108" s="237">
        <f t="shared" si="32"/>
        <v>0</v>
      </c>
      <c r="AA108" s="237">
        <f>IF('Member Info'!N104="",1,"")</f>
        <v>1</v>
      </c>
      <c r="AB108" s="245" t="e">
        <f t="shared" si="33"/>
        <v>#VALUE!</v>
      </c>
      <c r="AC108" s="132" t="str">
        <f t="shared" si="21"/>
        <v/>
      </c>
      <c r="AD108" s="126">
        <f t="shared" si="22"/>
        <v>1</v>
      </c>
      <c r="AE108" s="126" t="str">
        <f>IF('Member Info'!N104&lt;&gt;"",IF('Member Info'!N104&lt;=$R$1,1,0),"")</f>
        <v/>
      </c>
      <c r="AG108" s="126" t="b">
        <f t="shared" si="34"/>
        <v>0</v>
      </c>
      <c r="AH108" s="126">
        <f t="shared" si="35"/>
        <v>0</v>
      </c>
      <c r="AJ108" s="126">
        <f t="shared" si="36"/>
        <v>0</v>
      </c>
      <c r="AK108" s="126">
        <f>IF('Member Info'!F104&gt;$R$1,1,0)</f>
        <v>0</v>
      </c>
      <c r="AL108" s="126" t="b">
        <f>IF(ISERROR(R108),ERROR.TYPE(#REF!)=ERROR.TYPE(R108),FALSE)</f>
        <v>0</v>
      </c>
      <c r="AM108" s="126" t="b">
        <f>IF(ISERROR(S108),ERROR.TYPE(#REF!)=ERROR.TYPE(S108),FALSE)</f>
        <v>0</v>
      </c>
      <c r="AN108" s="126">
        <f>IF(OR('Member Info'!F104&gt;=$S$1,'Member Info'!N104&gt;=$R$1),1,0)</f>
        <v>0</v>
      </c>
    </row>
    <row r="109" spans="1:40" x14ac:dyDescent="0.25">
      <c r="A109" s="4">
        <v>77</v>
      </c>
      <c r="B109" s="166">
        <f>'Member Info'!D105</f>
        <v>0</v>
      </c>
      <c r="C109" s="166">
        <f>'Member Info'!E105</f>
        <v>0</v>
      </c>
      <c r="D109" s="166" t="str">
        <f>'Member Info'!G105</f>
        <v/>
      </c>
      <c r="E109" s="167">
        <f>'Member Info'!B105</f>
        <v>0</v>
      </c>
      <c r="F109" s="244"/>
      <c r="G109" s="168" t="str">
        <f>IF(E109=0,"",
IF('Member Info'!$AM$19&lt;=$R$1,
SUMPRODUCT('Member Info'!L105+IF('Member Info'!H105&gt;'Member Info'!$AJ$12,'Member Info'!$AK$13,IF('Member Info'!H105&gt;'Member Info'!$AJ$11,'Member Info'!$AK$12,IF('Member Info'!H105&gt;'Member Info'!$AJ$10,'Member Info'!$AK$11,IF('Member Info'!H105&gt;'Member Info'!$AJ$9,'Member Info'!$AK$10,IF('Member Info'!H105&gt;'Member Info'!$AJ$8,'Member Info'!$AK$9,'Member Info'!$AK$8)))))),
SUMPRODUCT('Member Info'!L105+IF('Member Info'!H105&gt;'Member Info'!$AG$17,'Member Info'!$AH$18,IF('Member Info'!H105&gt;'Member Info'!$AG$16,'Member Info'!$AH$17,IF('Member Info'!H105&gt;'Member Info'!$AG$15,'Member Info'!$AH$16,IF('Member Info'!H105&gt;'Member Info'!$AG$14,'Member Info'!$AH$15,IF('Member Info'!H105&gt;'Member Info'!$AG$13,'Member Info'!$AH$14,IF('Member Info'!H105&gt;'Member Info'!$AG$12,'Member Info'!$AH$13,IF('Member Info'!H105&gt;'Member Info'!$AG$11,'Member Info'!$AH$12,IF('Member Info'!H105&gt;'Member Info'!$AG$10,'Member Info'!$AH$11,IF('Member Info'!H105&gt;'Member Info'!$AG$9,'Member Info'!$AH$10,IF('Member Info'!H105&gt;'Member Info'!$AG$8,'Member Info'!$AH$9,'Member Info'!$AH$8)))))))))))))</f>
        <v/>
      </c>
      <c r="H109" s="26"/>
      <c r="I109" s="26"/>
      <c r="J109" s="107" t="str">
        <f>IF(E109=0,"",IF('Member Info'!F105&gt;$S$1,CONCATENATE("Joined with practice on ", TEXT('Member Info'!F105, "DD/MM/YYYY")),IF('Member Info'!N105&lt;&gt;"",IF('Member Info'!N105&lt;$R$1,CONCATENATE("Left Scheme on ", TEXT('Member Info'!N105, "DD/MM/YYYY")),IF(ISERROR(G109),"Error Detected, No rate entered",IF(E109=0,"",IF(F109="","Error Detected, No Pensionable pay",IF(ISERROR(AB109)," Unknown Values entered.",IF(T109+U109&lt;1,"Acceptable",IF(R109+S109=200, "No Contributions Entered", IF(K109="","Error Detected, Choose reason&gt;",IF(X109="1",IF(T109=1,"Please Enter Deemed Pensionable Pay","Add Any Relevant Details Above"),"Please Give Details Above"))))))))),IF(ISERROR(G109),"Error Detected, No rate entered",IF(E109=0,"",IF(F109="","Error Detected, No Pensionable pay",IF(ISERROR(AB109)," Unknown Values entered.",IF(T109+U109&lt;1,"Acceptable",IF(R109+S109=200, "No Contributions Entered", IF(K109="","Error Detected, Choose reason&gt;",IF(X109="1",IF(T109=1,"Please Enter Deemed Pensionable Pay","Add relevant Details Above"),"Please give details Above")))))))))))</f>
        <v/>
      </c>
      <c r="K109" s="263"/>
      <c r="L109" s="93"/>
      <c r="M109" s="93" t="str">
        <f t="shared" si="24"/>
        <v/>
      </c>
      <c r="N109" s="96">
        <f t="shared" si="23"/>
        <v>0</v>
      </c>
      <c r="O109" s="96">
        <f t="shared" si="23"/>
        <v>0</v>
      </c>
      <c r="P109" s="220">
        <f>(ROUND((F109/100*'Member Info'!$W$2), 2))</f>
        <v>0</v>
      </c>
      <c r="Q109" s="220" t="e">
        <f t="shared" si="25"/>
        <v>#VALUE!</v>
      </c>
      <c r="R109" s="220" t="str">
        <f t="shared" si="26"/>
        <v/>
      </c>
      <c r="S109" s="229" t="str">
        <f t="shared" si="27"/>
        <v/>
      </c>
      <c r="T109" s="230" t="str">
        <f t="shared" si="28"/>
        <v/>
      </c>
      <c r="U109" s="230" t="str">
        <f t="shared" si="29"/>
        <v/>
      </c>
      <c r="V109" s="224">
        <f t="shared" si="30"/>
        <v>0</v>
      </c>
      <c r="W109" s="112">
        <f t="shared" si="31"/>
        <v>0</v>
      </c>
      <c r="X109" s="237" t="str">
        <f t="shared" si="19"/>
        <v/>
      </c>
      <c r="Y109" s="242" t="b">
        <f t="shared" si="20"/>
        <v>0</v>
      </c>
      <c r="Z109" s="237">
        <f t="shared" si="32"/>
        <v>0</v>
      </c>
      <c r="AA109" s="237">
        <f>IF('Member Info'!N105="",1,"")</f>
        <v>1</v>
      </c>
      <c r="AB109" s="245" t="e">
        <f t="shared" si="33"/>
        <v>#VALUE!</v>
      </c>
      <c r="AC109" s="132" t="str">
        <f t="shared" si="21"/>
        <v/>
      </c>
      <c r="AD109" s="126">
        <f t="shared" si="22"/>
        <v>1</v>
      </c>
      <c r="AE109" s="126" t="str">
        <f>IF('Member Info'!N105&lt;&gt;"",IF('Member Info'!N105&lt;=$R$1,1,0),"")</f>
        <v/>
      </c>
      <c r="AG109" s="126" t="b">
        <f t="shared" si="34"/>
        <v>0</v>
      </c>
      <c r="AH109" s="126">
        <f t="shared" si="35"/>
        <v>0</v>
      </c>
      <c r="AJ109" s="126">
        <f t="shared" si="36"/>
        <v>0</v>
      </c>
      <c r="AK109" s="126">
        <f>IF('Member Info'!F105&gt;$R$1,1,0)</f>
        <v>0</v>
      </c>
      <c r="AL109" s="126" t="b">
        <f>IF(ISERROR(R109),ERROR.TYPE(#REF!)=ERROR.TYPE(R109),FALSE)</f>
        <v>0</v>
      </c>
      <c r="AM109" s="126" t="b">
        <f>IF(ISERROR(S109),ERROR.TYPE(#REF!)=ERROR.TYPE(S109),FALSE)</f>
        <v>0</v>
      </c>
      <c r="AN109" s="126">
        <f>IF(OR('Member Info'!F105&gt;=$S$1,'Member Info'!N105&gt;=$R$1),1,0)</f>
        <v>0</v>
      </c>
    </row>
    <row r="110" spans="1:40" x14ac:dyDescent="0.25">
      <c r="A110" s="4">
        <v>78</v>
      </c>
      <c r="B110" s="166">
        <f>'Member Info'!D106</f>
        <v>0</v>
      </c>
      <c r="C110" s="166">
        <f>'Member Info'!E106</f>
        <v>0</v>
      </c>
      <c r="D110" s="166" t="str">
        <f>'Member Info'!G106</f>
        <v/>
      </c>
      <c r="E110" s="167">
        <f>'Member Info'!B106</f>
        <v>0</v>
      </c>
      <c r="F110" s="244"/>
      <c r="G110" s="168" t="str">
        <f>IF(E110=0,"",
IF('Member Info'!$AM$19&lt;=$R$1,
SUMPRODUCT('Member Info'!L106+IF('Member Info'!H106&gt;'Member Info'!$AJ$12,'Member Info'!$AK$13,IF('Member Info'!H106&gt;'Member Info'!$AJ$11,'Member Info'!$AK$12,IF('Member Info'!H106&gt;'Member Info'!$AJ$10,'Member Info'!$AK$11,IF('Member Info'!H106&gt;'Member Info'!$AJ$9,'Member Info'!$AK$10,IF('Member Info'!H106&gt;'Member Info'!$AJ$8,'Member Info'!$AK$9,'Member Info'!$AK$8)))))),
SUMPRODUCT('Member Info'!L106+IF('Member Info'!H106&gt;'Member Info'!$AG$17,'Member Info'!$AH$18,IF('Member Info'!H106&gt;'Member Info'!$AG$16,'Member Info'!$AH$17,IF('Member Info'!H106&gt;'Member Info'!$AG$15,'Member Info'!$AH$16,IF('Member Info'!H106&gt;'Member Info'!$AG$14,'Member Info'!$AH$15,IF('Member Info'!H106&gt;'Member Info'!$AG$13,'Member Info'!$AH$14,IF('Member Info'!H106&gt;'Member Info'!$AG$12,'Member Info'!$AH$13,IF('Member Info'!H106&gt;'Member Info'!$AG$11,'Member Info'!$AH$12,IF('Member Info'!H106&gt;'Member Info'!$AG$10,'Member Info'!$AH$11,IF('Member Info'!H106&gt;'Member Info'!$AG$9,'Member Info'!$AH$10,IF('Member Info'!H106&gt;'Member Info'!$AG$8,'Member Info'!$AH$9,'Member Info'!$AH$8)))))))))))))</f>
        <v/>
      </c>
      <c r="H110" s="26"/>
      <c r="I110" s="26"/>
      <c r="J110" s="107" t="str">
        <f>IF(E110=0,"",IF('Member Info'!F106&gt;$S$1,CONCATENATE("Joined with practice on ", TEXT('Member Info'!F106, "DD/MM/YYYY")),IF('Member Info'!N106&lt;&gt;"",IF('Member Info'!N106&lt;$R$1,CONCATENATE("Left Scheme on ", TEXT('Member Info'!N106, "DD/MM/YYYY")),IF(ISERROR(G110),"Error Detected, No rate entered",IF(E110=0,"",IF(F110="","Error Detected, No Pensionable pay",IF(ISERROR(AB110)," Unknown Values entered.",IF(T110+U110&lt;1,"Acceptable",IF(R110+S110=200, "No Contributions Entered", IF(K110="","Error Detected, Choose reason&gt;",IF(X110="1",IF(T110=1,"Please Enter Deemed Pensionable Pay","Add Any Relevant Details Above"),"Please Give Details Above"))))))))),IF(ISERROR(G110),"Error Detected, No rate entered",IF(E110=0,"",IF(F110="","Error Detected, No Pensionable pay",IF(ISERROR(AB110)," Unknown Values entered.",IF(T110+U110&lt;1,"Acceptable",IF(R110+S110=200, "No Contributions Entered", IF(K110="","Error Detected, Choose reason&gt;",IF(X110="1",IF(T110=1,"Please Enter Deemed Pensionable Pay","Add relevant Details Above"),"Please give details Above")))))))))))</f>
        <v/>
      </c>
      <c r="K110" s="263"/>
      <c r="L110" s="93"/>
      <c r="M110" s="93" t="str">
        <f t="shared" si="24"/>
        <v/>
      </c>
      <c r="N110" s="96">
        <f t="shared" si="23"/>
        <v>0</v>
      </c>
      <c r="O110" s="96">
        <f t="shared" si="23"/>
        <v>0</v>
      </c>
      <c r="P110" s="220">
        <f>(ROUND((F110/100*'Member Info'!$W$2), 2))</f>
        <v>0</v>
      </c>
      <c r="Q110" s="220" t="e">
        <f t="shared" si="25"/>
        <v>#VALUE!</v>
      </c>
      <c r="R110" s="220" t="str">
        <f t="shared" si="26"/>
        <v/>
      </c>
      <c r="S110" s="229" t="str">
        <f t="shared" si="27"/>
        <v/>
      </c>
      <c r="T110" s="230" t="str">
        <f t="shared" si="28"/>
        <v/>
      </c>
      <c r="U110" s="230" t="str">
        <f t="shared" si="29"/>
        <v/>
      </c>
      <c r="V110" s="224">
        <f t="shared" si="30"/>
        <v>0</v>
      </c>
      <c r="W110" s="112">
        <f t="shared" si="31"/>
        <v>0</v>
      </c>
      <c r="X110" s="237" t="str">
        <f t="shared" si="19"/>
        <v/>
      </c>
      <c r="Y110" s="242" t="b">
        <f t="shared" si="20"/>
        <v>0</v>
      </c>
      <c r="Z110" s="237">
        <f t="shared" si="32"/>
        <v>0</v>
      </c>
      <c r="AA110" s="237">
        <f>IF('Member Info'!N106="",1,"")</f>
        <v>1</v>
      </c>
      <c r="AB110" s="245" t="e">
        <f t="shared" si="33"/>
        <v>#VALUE!</v>
      </c>
      <c r="AC110" s="132" t="str">
        <f t="shared" si="21"/>
        <v/>
      </c>
      <c r="AD110" s="126">
        <f t="shared" si="22"/>
        <v>1</v>
      </c>
      <c r="AE110" s="126" t="str">
        <f>IF('Member Info'!N106&lt;&gt;"",IF('Member Info'!N106&lt;=$R$1,1,0),"")</f>
        <v/>
      </c>
      <c r="AG110" s="126" t="b">
        <f t="shared" si="34"/>
        <v>0</v>
      </c>
      <c r="AH110" s="126">
        <f t="shared" si="35"/>
        <v>0</v>
      </c>
      <c r="AJ110" s="126">
        <f t="shared" si="36"/>
        <v>0</v>
      </c>
      <c r="AK110" s="126">
        <f>IF('Member Info'!F106&gt;$R$1,1,0)</f>
        <v>0</v>
      </c>
      <c r="AL110" s="126" t="b">
        <f>IF(ISERROR(R110),ERROR.TYPE(#REF!)=ERROR.TYPE(R110),FALSE)</f>
        <v>0</v>
      </c>
      <c r="AM110" s="126" t="b">
        <f>IF(ISERROR(S110),ERROR.TYPE(#REF!)=ERROR.TYPE(S110),FALSE)</f>
        <v>0</v>
      </c>
      <c r="AN110" s="126">
        <f>IF(OR('Member Info'!F106&gt;=$S$1,'Member Info'!N106&gt;=$R$1),1,0)</f>
        <v>0</v>
      </c>
    </row>
    <row r="111" spans="1:40" x14ac:dyDescent="0.25">
      <c r="A111" s="4">
        <v>79</v>
      </c>
      <c r="B111" s="166">
        <f>'Member Info'!D107</f>
        <v>0</v>
      </c>
      <c r="C111" s="166">
        <f>'Member Info'!E107</f>
        <v>0</v>
      </c>
      <c r="D111" s="166" t="str">
        <f>'Member Info'!G107</f>
        <v/>
      </c>
      <c r="E111" s="167">
        <f>'Member Info'!B107</f>
        <v>0</v>
      </c>
      <c r="F111" s="244"/>
      <c r="G111" s="168" t="str">
        <f>IF(E111=0,"",
IF('Member Info'!$AM$19&lt;=$R$1,
SUMPRODUCT('Member Info'!L107+IF('Member Info'!H107&gt;'Member Info'!$AJ$12,'Member Info'!$AK$13,IF('Member Info'!H107&gt;'Member Info'!$AJ$11,'Member Info'!$AK$12,IF('Member Info'!H107&gt;'Member Info'!$AJ$10,'Member Info'!$AK$11,IF('Member Info'!H107&gt;'Member Info'!$AJ$9,'Member Info'!$AK$10,IF('Member Info'!H107&gt;'Member Info'!$AJ$8,'Member Info'!$AK$9,'Member Info'!$AK$8)))))),
SUMPRODUCT('Member Info'!L107+IF('Member Info'!H107&gt;'Member Info'!$AG$17,'Member Info'!$AH$18,IF('Member Info'!H107&gt;'Member Info'!$AG$16,'Member Info'!$AH$17,IF('Member Info'!H107&gt;'Member Info'!$AG$15,'Member Info'!$AH$16,IF('Member Info'!H107&gt;'Member Info'!$AG$14,'Member Info'!$AH$15,IF('Member Info'!H107&gt;'Member Info'!$AG$13,'Member Info'!$AH$14,IF('Member Info'!H107&gt;'Member Info'!$AG$12,'Member Info'!$AH$13,IF('Member Info'!H107&gt;'Member Info'!$AG$11,'Member Info'!$AH$12,IF('Member Info'!H107&gt;'Member Info'!$AG$10,'Member Info'!$AH$11,IF('Member Info'!H107&gt;'Member Info'!$AG$9,'Member Info'!$AH$10,IF('Member Info'!H107&gt;'Member Info'!$AG$8,'Member Info'!$AH$9,'Member Info'!$AH$8)))))))))))))</f>
        <v/>
      </c>
      <c r="H111" s="26"/>
      <c r="I111" s="26"/>
      <c r="J111" s="107" t="str">
        <f>IF(E111=0,"",IF('Member Info'!F107&gt;$S$1,CONCATENATE("Joined with practice on ", TEXT('Member Info'!F107, "DD/MM/YYYY")),IF('Member Info'!N107&lt;&gt;"",IF('Member Info'!N107&lt;$R$1,CONCATENATE("Left Scheme on ", TEXT('Member Info'!N107, "DD/MM/YYYY")),IF(ISERROR(G111),"Error Detected, No rate entered",IF(E111=0,"",IF(F111="","Error Detected, No Pensionable pay",IF(ISERROR(AB111)," Unknown Values entered.",IF(T111+U111&lt;1,"Acceptable",IF(R111+S111=200, "No Contributions Entered", IF(K111="","Error Detected, Choose reason&gt;",IF(X111="1",IF(T111=1,"Please Enter Deemed Pensionable Pay","Add Any Relevant Details Above"),"Please Give Details Above"))))))))),IF(ISERROR(G111),"Error Detected, No rate entered",IF(E111=0,"",IF(F111="","Error Detected, No Pensionable pay",IF(ISERROR(AB111)," Unknown Values entered.",IF(T111+U111&lt;1,"Acceptable",IF(R111+S111=200, "No Contributions Entered", IF(K111="","Error Detected, Choose reason&gt;",IF(X111="1",IF(T111=1,"Please Enter Deemed Pensionable Pay","Add relevant Details Above"),"Please give details Above")))))))))))</f>
        <v/>
      </c>
      <c r="K111" s="263"/>
      <c r="L111" s="93"/>
      <c r="M111" s="93" t="str">
        <f t="shared" si="24"/>
        <v/>
      </c>
      <c r="N111" s="96">
        <f t="shared" si="23"/>
        <v>0</v>
      </c>
      <c r="O111" s="96">
        <f t="shared" si="23"/>
        <v>0</v>
      </c>
      <c r="P111" s="220">
        <f>(ROUND((F111/100*'Member Info'!$W$2), 2))</f>
        <v>0</v>
      </c>
      <c r="Q111" s="220" t="e">
        <f t="shared" si="25"/>
        <v>#VALUE!</v>
      </c>
      <c r="R111" s="220" t="str">
        <f t="shared" si="26"/>
        <v/>
      </c>
      <c r="S111" s="229" t="str">
        <f t="shared" si="27"/>
        <v/>
      </c>
      <c r="T111" s="230" t="str">
        <f t="shared" si="28"/>
        <v/>
      </c>
      <c r="U111" s="230" t="str">
        <f t="shared" si="29"/>
        <v/>
      </c>
      <c r="V111" s="224">
        <f t="shared" si="30"/>
        <v>0</v>
      </c>
      <c r="W111" s="112">
        <f t="shared" si="31"/>
        <v>0</v>
      </c>
      <c r="X111" s="237" t="str">
        <f t="shared" si="19"/>
        <v/>
      </c>
      <c r="Y111" s="242" t="b">
        <f t="shared" si="20"/>
        <v>0</v>
      </c>
      <c r="Z111" s="237">
        <f t="shared" si="32"/>
        <v>0</v>
      </c>
      <c r="AA111" s="237">
        <f>IF('Member Info'!N107="",1,"")</f>
        <v>1</v>
      </c>
      <c r="AB111" s="245" t="e">
        <f t="shared" si="33"/>
        <v>#VALUE!</v>
      </c>
      <c r="AC111" s="132" t="str">
        <f t="shared" si="21"/>
        <v/>
      </c>
      <c r="AD111" s="126">
        <f t="shared" si="22"/>
        <v>1</v>
      </c>
      <c r="AE111" s="126" t="str">
        <f>IF('Member Info'!N107&lt;&gt;"",IF('Member Info'!N107&lt;=$R$1,1,0),"")</f>
        <v/>
      </c>
      <c r="AG111" s="126" t="b">
        <f t="shared" si="34"/>
        <v>0</v>
      </c>
      <c r="AH111" s="126">
        <f t="shared" si="35"/>
        <v>0</v>
      </c>
      <c r="AJ111" s="126">
        <f t="shared" si="36"/>
        <v>0</v>
      </c>
      <c r="AK111" s="126">
        <f>IF('Member Info'!F107&gt;$R$1,1,0)</f>
        <v>0</v>
      </c>
      <c r="AL111" s="126" t="b">
        <f>IF(ISERROR(R111),ERROR.TYPE(#REF!)=ERROR.TYPE(R111),FALSE)</f>
        <v>0</v>
      </c>
      <c r="AM111" s="126" t="b">
        <f>IF(ISERROR(S111),ERROR.TYPE(#REF!)=ERROR.TYPE(S111),FALSE)</f>
        <v>0</v>
      </c>
      <c r="AN111" s="126">
        <f>IF(OR('Member Info'!F107&gt;=$S$1,'Member Info'!N107&gt;=$R$1),1,0)</f>
        <v>0</v>
      </c>
    </row>
    <row r="112" spans="1:40" x14ac:dyDescent="0.25">
      <c r="A112" s="4">
        <v>80</v>
      </c>
      <c r="B112" s="166">
        <f>'Member Info'!D108</f>
        <v>0</v>
      </c>
      <c r="C112" s="166">
        <f>'Member Info'!E108</f>
        <v>0</v>
      </c>
      <c r="D112" s="166" t="str">
        <f>'Member Info'!G108</f>
        <v/>
      </c>
      <c r="E112" s="167">
        <f>'Member Info'!B108</f>
        <v>0</v>
      </c>
      <c r="F112" s="244"/>
      <c r="G112" s="168" t="str">
        <f>IF(E112=0,"",
IF('Member Info'!$AM$19&lt;=$R$1,
SUMPRODUCT('Member Info'!L108+IF('Member Info'!H108&gt;'Member Info'!$AJ$12,'Member Info'!$AK$13,IF('Member Info'!H108&gt;'Member Info'!$AJ$11,'Member Info'!$AK$12,IF('Member Info'!H108&gt;'Member Info'!$AJ$10,'Member Info'!$AK$11,IF('Member Info'!H108&gt;'Member Info'!$AJ$9,'Member Info'!$AK$10,IF('Member Info'!H108&gt;'Member Info'!$AJ$8,'Member Info'!$AK$9,'Member Info'!$AK$8)))))),
SUMPRODUCT('Member Info'!L108+IF('Member Info'!H108&gt;'Member Info'!$AG$17,'Member Info'!$AH$18,IF('Member Info'!H108&gt;'Member Info'!$AG$16,'Member Info'!$AH$17,IF('Member Info'!H108&gt;'Member Info'!$AG$15,'Member Info'!$AH$16,IF('Member Info'!H108&gt;'Member Info'!$AG$14,'Member Info'!$AH$15,IF('Member Info'!H108&gt;'Member Info'!$AG$13,'Member Info'!$AH$14,IF('Member Info'!H108&gt;'Member Info'!$AG$12,'Member Info'!$AH$13,IF('Member Info'!H108&gt;'Member Info'!$AG$11,'Member Info'!$AH$12,IF('Member Info'!H108&gt;'Member Info'!$AG$10,'Member Info'!$AH$11,IF('Member Info'!H108&gt;'Member Info'!$AG$9,'Member Info'!$AH$10,IF('Member Info'!H108&gt;'Member Info'!$AG$8,'Member Info'!$AH$9,'Member Info'!$AH$8)))))))))))))</f>
        <v/>
      </c>
      <c r="H112" s="26"/>
      <c r="I112" s="26"/>
      <c r="J112" s="107" t="str">
        <f>IF(E112=0,"",IF('Member Info'!F108&gt;$S$1,CONCATENATE("Joined with practice on ", TEXT('Member Info'!F108, "DD/MM/YYYY")),IF('Member Info'!N108&lt;&gt;"",IF('Member Info'!N108&lt;$R$1,CONCATENATE("Left Scheme on ", TEXT('Member Info'!N108, "DD/MM/YYYY")),IF(ISERROR(G112),"Error Detected, No rate entered",IF(E112=0,"",IF(F112="","Error Detected, No Pensionable pay",IF(ISERROR(AB112)," Unknown Values entered.",IF(T112+U112&lt;1,"Acceptable",IF(R112+S112=200, "No Contributions Entered", IF(K112="","Error Detected, Choose reason&gt;",IF(X112="1",IF(T112=1,"Please Enter Deemed Pensionable Pay","Add Any Relevant Details Above"),"Please Give Details Above"))))))))),IF(ISERROR(G112),"Error Detected, No rate entered",IF(E112=0,"",IF(F112="","Error Detected, No Pensionable pay",IF(ISERROR(AB112)," Unknown Values entered.",IF(T112+U112&lt;1,"Acceptable",IF(R112+S112=200, "No Contributions Entered", IF(K112="","Error Detected, Choose reason&gt;",IF(X112="1",IF(T112=1,"Please Enter Deemed Pensionable Pay","Add relevant Details Above"),"Please give details Above")))))))))))</f>
        <v/>
      </c>
      <c r="K112" s="263"/>
      <c r="L112" s="93"/>
      <c r="M112" s="93" t="str">
        <f t="shared" si="24"/>
        <v/>
      </c>
      <c r="N112" s="96">
        <f t="shared" si="23"/>
        <v>0</v>
      </c>
      <c r="O112" s="96">
        <f t="shared" si="23"/>
        <v>0</v>
      </c>
      <c r="P112" s="220">
        <f>(ROUND((F112/100*'Member Info'!$W$2), 2))</f>
        <v>0</v>
      </c>
      <c r="Q112" s="220" t="e">
        <f t="shared" si="25"/>
        <v>#VALUE!</v>
      </c>
      <c r="R112" s="220" t="str">
        <f t="shared" si="26"/>
        <v/>
      </c>
      <c r="S112" s="229" t="str">
        <f t="shared" si="27"/>
        <v/>
      </c>
      <c r="T112" s="230" t="str">
        <f t="shared" si="28"/>
        <v/>
      </c>
      <c r="U112" s="230" t="str">
        <f t="shared" si="29"/>
        <v/>
      </c>
      <c r="V112" s="224">
        <f t="shared" si="30"/>
        <v>0</v>
      </c>
      <c r="W112" s="112">
        <f t="shared" si="31"/>
        <v>0</v>
      </c>
      <c r="X112" s="237" t="str">
        <f t="shared" si="19"/>
        <v/>
      </c>
      <c r="Y112" s="242" t="b">
        <f t="shared" si="20"/>
        <v>0</v>
      </c>
      <c r="Z112" s="237">
        <f t="shared" si="32"/>
        <v>0</v>
      </c>
      <c r="AA112" s="237">
        <f>IF('Member Info'!N108="",1,"")</f>
        <v>1</v>
      </c>
      <c r="AB112" s="245" t="e">
        <f t="shared" si="33"/>
        <v>#VALUE!</v>
      </c>
      <c r="AC112" s="132" t="str">
        <f t="shared" si="21"/>
        <v/>
      </c>
      <c r="AD112" s="126">
        <f t="shared" si="22"/>
        <v>1</v>
      </c>
      <c r="AE112" s="126" t="str">
        <f>IF('Member Info'!N108&lt;&gt;"",IF('Member Info'!N108&lt;=$R$1,1,0),"")</f>
        <v/>
      </c>
      <c r="AG112" s="126" t="b">
        <f t="shared" si="34"/>
        <v>0</v>
      </c>
      <c r="AH112" s="126">
        <f t="shared" si="35"/>
        <v>0</v>
      </c>
      <c r="AJ112" s="126">
        <f t="shared" si="36"/>
        <v>0</v>
      </c>
      <c r="AK112" s="126">
        <f>IF('Member Info'!F108&gt;$R$1,1,0)</f>
        <v>0</v>
      </c>
      <c r="AL112" s="126" t="b">
        <f>IF(ISERROR(R112),ERROR.TYPE(#REF!)=ERROR.TYPE(R112),FALSE)</f>
        <v>0</v>
      </c>
      <c r="AM112" s="126" t="b">
        <f>IF(ISERROR(S112),ERROR.TYPE(#REF!)=ERROR.TYPE(S112),FALSE)</f>
        <v>0</v>
      </c>
      <c r="AN112" s="126">
        <f>IF(OR('Member Info'!F108&gt;=$S$1,'Member Info'!N108&gt;=$R$1),1,0)</f>
        <v>0</v>
      </c>
    </row>
    <row r="113" spans="1:40" x14ac:dyDescent="0.25">
      <c r="A113" s="4">
        <v>81</v>
      </c>
      <c r="B113" s="166">
        <f>'Member Info'!D109</f>
        <v>0</v>
      </c>
      <c r="C113" s="166">
        <f>'Member Info'!E109</f>
        <v>0</v>
      </c>
      <c r="D113" s="166" t="str">
        <f>'Member Info'!G109</f>
        <v/>
      </c>
      <c r="E113" s="167">
        <f>'Member Info'!B109</f>
        <v>0</v>
      </c>
      <c r="F113" s="244"/>
      <c r="G113" s="168" t="str">
        <f>IF(E113=0,"",
IF('Member Info'!$AM$19&lt;=$R$1,
SUMPRODUCT('Member Info'!L109+IF('Member Info'!H109&gt;'Member Info'!$AJ$12,'Member Info'!$AK$13,IF('Member Info'!H109&gt;'Member Info'!$AJ$11,'Member Info'!$AK$12,IF('Member Info'!H109&gt;'Member Info'!$AJ$10,'Member Info'!$AK$11,IF('Member Info'!H109&gt;'Member Info'!$AJ$9,'Member Info'!$AK$10,IF('Member Info'!H109&gt;'Member Info'!$AJ$8,'Member Info'!$AK$9,'Member Info'!$AK$8)))))),
SUMPRODUCT('Member Info'!L109+IF('Member Info'!H109&gt;'Member Info'!$AG$17,'Member Info'!$AH$18,IF('Member Info'!H109&gt;'Member Info'!$AG$16,'Member Info'!$AH$17,IF('Member Info'!H109&gt;'Member Info'!$AG$15,'Member Info'!$AH$16,IF('Member Info'!H109&gt;'Member Info'!$AG$14,'Member Info'!$AH$15,IF('Member Info'!H109&gt;'Member Info'!$AG$13,'Member Info'!$AH$14,IF('Member Info'!H109&gt;'Member Info'!$AG$12,'Member Info'!$AH$13,IF('Member Info'!H109&gt;'Member Info'!$AG$11,'Member Info'!$AH$12,IF('Member Info'!H109&gt;'Member Info'!$AG$10,'Member Info'!$AH$11,IF('Member Info'!H109&gt;'Member Info'!$AG$9,'Member Info'!$AH$10,IF('Member Info'!H109&gt;'Member Info'!$AG$8,'Member Info'!$AH$9,'Member Info'!$AH$8)))))))))))))</f>
        <v/>
      </c>
      <c r="H113" s="26"/>
      <c r="I113" s="26"/>
      <c r="J113" s="107" t="str">
        <f>IF(E113=0,"",IF('Member Info'!F109&gt;$S$1,CONCATENATE("Joined with practice on ", TEXT('Member Info'!F109, "DD/MM/YYYY")),IF('Member Info'!N109&lt;&gt;"",IF('Member Info'!N109&lt;$R$1,CONCATENATE("Left Scheme on ", TEXT('Member Info'!N109, "DD/MM/YYYY")),IF(ISERROR(G113),"Error Detected, No rate entered",IF(E113=0,"",IF(F113="","Error Detected, No Pensionable pay",IF(ISERROR(AB113)," Unknown Values entered.",IF(T113+U113&lt;1,"Acceptable",IF(R113+S113=200, "No Contributions Entered", IF(K113="","Error Detected, Choose reason&gt;",IF(X113="1",IF(T113=1,"Please Enter Deemed Pensionable Pay","Add Any Relevant Details Above"),"Please Give Details Above"))))))))),IF(ISERROR(G113),"Error Detected, No rate entered",IF(E113=0,"",IF(F113="","Error Detected, No Pensionable pay",IF(ISERROR(AB113)," Unknown Values entered.",IF(T113+U113&lt;1,"Acceptable",IF(R113+S113=200, "No Contributions Entered", IF(K113="","Error Detected, Choose reason&gt;",IF(X113="1",IF(T113=1,"Please Enter Deemed Pensionable Pay","Add relevant Details Above"),"Please give details Above")))))))))))</f>
        <v/>
      </c>
      <c r="K113" s="263"/>
      <c r="L113" s="93"/>
      <c r="M113" s="93" t="str">
        <f t="shared" si="24"/>
        <v/>
      </c>
      <c r="N113" s="96">
        <f t="shared" si="23"/>
        <v>0</v>
      </c>
      <c r="O113" s="96">
        <f t="shared" si="23"/>
        <v>0</v>
      </c>
      <c r="P113" s="220">
        <f>(ROUND((F113/100*'Member Info'!$W$2), 2))</f>
        <v>0</v>
      </c>
      <c r="Q113" s="220" t="e">
        <f t="shared" si="25"/>
        <v>#VALUE!</v>
      </c>
      <c r="R113" s="220" t="str">
        <f t="shared" si="26"/>
        <v/>
      </c>
      <c r="S113" s="229" t="str">
        <f t="shared" si="27"/>
        <v/>
      </c>
      <c r="T113" s="230" t="str">
        <f t="shared" si="28"/>
        <v/>
      </c>
      <c r="U113" s="230" t="str">
        <f t="shared" si="29"/>
        <v/>
      </c>
      <c r="V113" s="224">
        <f t="shared" si="30"/>
        <v>0</v>
      </c>
      <c r="W113" s="112">
        <f t="shared" si="31"/>
        <v>0</v>
      </c>
      <c r="X113" s="237" t="str">
        <f t="shared" si="19"/>
        <v/>
      </c>
      <c r="Y113" s="242" t="b">
        <f t="shared" si="20"/>
        <v>0</v>
      </c>
      <c r="Z113" s="237">
        <f t="shared" si="32"/>
        <v>0</v>
      </c>
      <c r="AA113" s="237">
        <f>IF('Member Info'!N109="",1,"")</f>
        <v>1</v>
      </c>
      <c r="AB113" s="245" t="e">
        <f t="shared" si="33"/>
        <v>#VALUE!</v>
      </c>
      <c r="AC113" s="132" t="str">
        <f t="shared" si="21"/>
        <v/>
      </c>
      <c r="AD113" s="126">
        <f t="shared" si="22"/>
        <v>1</v>
      </c>
      <c r="AE113" s="126" t="str">
        <f>IF('Member Info'!N109&lt;&gt;"",IF('Member Info'!N109&lt;=$R$1,1,0),"")</f>
        <v/>
      </c>
      <c r="AG113" s="126" t="b">
        <f t="shared" si="34"/>
        <v>0</v>
      </c>
      <c r="AH113" s="126">
        <f t="shared" si="35"/>
        <v>0</v>
      </c>
      <c r="AJ113" s="126">
        <f t="shared" si="36"/>
        <v>0</v>
      </c>
      <c r="AK113" s="126">
        <f>IF('Member Info'!F109&gt;$R$1,1,0)</f>
        <v>0</v>
      </c>
      <c r="AL113" s="126" t="b">
        <f>IF(ISERROR(R113),ERROR.TYPE(#REF!)=ERROR.TYPE(R113),FALSE)</f>
        <v>0</v>
      </c>
      <c r="AM113" s="126" t="b">
        <f>IF(ISERROR(S113),ERROR.TYPE(#REF!)=ERROR.TYPE(S113),FALSE)</f>
        <v>0</v>
      </c>
      <c r="AN113" s="126">
        <f>IF(OR('Member Info'!F109&gt;=$S$1,'Member Info'!N109&gt;=$R$1),1,0)</f>
        <v>0</v>
      </c>
    </row>
    <row r="114" spans="1:40" x14ac:dyDescent="0.25">
      <c r="A114" s="4">
        <v>82</v>
      </c>
      <c r="B114" s="166">
        <f>'Member Info'!D110</f>
        <v>0</v>
      </c>
      <c r="C114" s="166">
        <f>'Member Info'!E110</f>
        <v>0</v>
      </c>
      <c r="D114" s="166" t="str">
        <f>'Member Info'!G110</f>
        <v/>
      </c>
      <c r="E114" s="167">
        <f>'Member Info'!B110</f>
        <v>0</v>
      </c>
      <c r="F114" s="244"/>
      <c r="G114" s="168" t="str">
        <f>IF(E114=0,"",
IF('Member Info'!$AM$19&lt;=$R$1,
SUMPRODUCT('Member Info'!L110+IF('Member Info'!H110&gt;'Member Info'!$AJ$12,'Member Info'!$AK$13,IF('Member Info'!H110&gt;'Member Info'!$AJ$11,'Member Info'!$AK$12,IF('Member Info'!H110&gt;'Member Info'!$AJ$10,'Member Info'!$AK$11,IF('Member Info'!H110&gt;'Member Info'!$AJ$9,'Member Info'!$AK$10,IF('Member Info'!H110&gt;'Member Info'!$AJ$8,'Member Info'!$AK$9,'Member Info'!$AK$8)))))),
SUMPRODUCT('Member Info'!L110+IF('Member Info'!H110&gt;'Member Info'!$AG$17,'Member Info'!$AH$18,IF('Member Info'!H110&gt;'Member Info'!$AG$16,'Member Info'!$AH$17,IF('Member Info'!H110&gt;'Member Info'!$AG$15,'Member Info'!$AH$16,IF('Member Info'!H110&gt;'Member Info'!$AG$14,'Member Info'!$AH$15,IF('Member Info'!H110&gt;'Member Info'!$AG$13,'Member Info'!$AH$14,IF('Member Info'!H110&gt;'Member Info'!$AG$12,'Member Info'!$AH$13,IF('Member Info'!H110&gt;'Member Info'!$AG$11,'Member Info'!$AH$12,IF('Member Info'!H110&gt;'Member Info'!$AG$10,'Member Info'!$AH$11,IF('Member Info'!H110&gt;'Member Info'!$AG$9,'Member Info'!$AH$10,IF('Member Info'!H110&gt;'Member Info'!$AG$8,'Member Info'!$AH$9,'Member Info'!$AH$8)))))))))))))</f>
        <v/>
      </c>
      <c r="H114" s="26"/>
      <c r="I114" s="26"/>
      <c r="J114" s="107" t="str">
        <f>IF(E114=0,"",IF('Member Info'!F110&gt;$S$1,CONCATENATE("Joined with practice on ", TEXT('Member Info'!F110, "DD/MM/YYYY")),IF('Member Info'!N110&lt;&gt;"",IF('Member Info'!N110&lt;$R$1,CONCATENATE("Left Scheme on ", TEXT('Member Info'!N110, "DD/MM/YYYY")),IF(ISERROR(G114),"Error Detected, No rate entered",IF(E114=0,"",IF(F114="","Error Detected, No Pensionable pay",IF(ISERROR(AB114)," Unknown Values entered.",IF(T114+U114&lt;1,"Acceptable",IF(R114+S114=200, "No Contributions Entered", IF(K114="","Error Detected, Choose reason&gt;",IF(X114="1",IF(T114=1,"Please Enter Deemed Pensionable Pay","Add Any Relevant Details Above"),"Please Give Details Above"))))))))),IF(ISERROR(G114),"Error Detected, No rate entered",IF(E114=0,"",IF(F114="","Error Detected, No Pensionable pay",IF(ISERROR(AB114)," Unknown Values entered.",IF(T114+U114&lt;1,"Acceptable",IF(R114+S114=200, "No Contributions Entered", IF(K114="","Error Detected, Choose reason&gt;",IF(X114="1",IF(T114=1,"Please Enter Deemed Pensionable Pay","Add relevant Details Above"),"Please give details Above")))))))))))</f>
        <v/>
      </c>
      <c r="K114" s="263"/>
      <c r="L114" s="93"/>
      <c r="M114" s="93" t="str">
        <f t="shared" si="24"/>
        <v/>
      </c>
      <c r="N114" s="96">
        <f t="shared" si="23"/>
        <v>0</v>
      </c>
      <c r="O114" s="96">
        <f t="shared" si="23"/>
        <v>0</v>
      </c>
      <c r="P114" s="220">
        <f>(ROUND((F114/100*'Member Info'!$W$2), 2))</f>
        <v>0</v>
      </c>
      <c r="Q114" s="220" t="e">
        <f t="shared" si="25"/>
        <v>#VALUE!</v>
      </c>
      <c r="R114" s="220" t="str">
        <f t="shared" si="26"/>
        <v/>
      </c>
      <c r="S114" s="229" t="str">
        <f t="shared" si="27"/>
        <v/>
      </c>
      <c r="T114" s="230" t="str">
        <f t="shared" si="28"/>
        <v/>
      </c>
      <c r="U114" s="230" t="str">
        <f t="shared" si="29"/>
        <v/>
      </c>
      <c r="V114" s="224">
        <f t="shared" si="30"/>
        <v>0</v>
      </c>
      <c r="W114" s="112">
        <f t="shared" si="31"/>
        <v>0</v>
      </c>
      <c r="X114" s="237" t="str">
        <f t="shared" si="19"/>
        <v/>
      </c>
      <c r="Y114" s="242" t="b">
        <f t="shared" si="20"/>
        <v>0</v>
      </c>
      <c r="Z114" s="237">
        <f t="shared" si="32"/>
        <v>0</v>
      </c>
      <c r="AA114" s="237">
        <f>IF('Member Info'!N110="",1,"")</f>
        <v>1</v>
      </c>
      <c r="AB114" s="245" t="e">
        <f t="shared" si="33"/>
        <v>#VALUE!</v>
      </c>
      <c r="AC114" s="132" t="str">
        <f t="shared" si="21"/>
        <v/>
      </c>
      <c r="AD114" s="126">
        <f t="shared" si="22"/>
        <v>1</v>
      </c>
      <c r="AE114" s="126" t="str">
        <f>IF('Member Info'!N110&lt;&gt;"",IF('Member Info'!N110&lt;=$R$1,1,0),"")</f>
        <v/>
      </c>
      <c r="AG114" s="126" t="b">
        <f t="shared" si="34"/>
        <v>0</v>
      </c>
      <c r="AH114" s="126">
        <f t="shared" si="35"/>
        <v>0</v>
      </c>
      <c r="AJ114" s="126">
        <f t="shared" si="36"/>
        <v>0</v>
      </c>
      <c r="AK114" s="126">
        <f>IF('Member Info'!F110&gt;$R$1,1,0)</f>
        <v>0</v>
      </c>
      <c r="AL114" s="126" t="b">
        <f>IF(ISERROR(R114),ERROR.TYPE(#REF!)=ERROR.TYPE(R114),FALSE)</f>
        <v>0</v>
      </c>
      <c r="AM114" s="126" t="b">
        <f>IF(ISERROR(S114),ERROR.TYPE(#REF!)=ERROR.TYPE(S114),FALSE)</f>
        <v>0</v>
      </c>
      <c r="AN114" s="126">
        <f>IF(OR('Member Info'!F110&gt;=$S$1,'Member Info'!N110&gt;=$R$1),1,0)</f>
        <v>0</v>
      </c>
    </row>
    <row r="115" spans="1:40" x14ac:dyDescent="0.25">
      <c r="A115" s="4">
        <v>83</v>
      </c>
      <c r="B115" s="166">
        <f>'Member Info'!D111</f>
        <v>0</v>
      </c>
      <c r="C115" s="166">
        <f>'Member Info'!E111</f>
        <v>0</v>
      </c>
      <c r="D115" s="166" t="str">
        <f>'Member Info'!G111</f>
        <v/>
      </c>
      <c r="E115" s="167">
        <f>'Member Info'!B111</f>
        <v>0</v>
      </c>
      <c r="F115" s="244"/>
      <c r="G115" s="168" t="str">
        <f>IF(E115=0,"",
IF('Member Info'!$AM$19&lt;=$R$1,
SUMPRODUCT('Member Info'!L111+IF('Member Info'!H111&gt;'Member Info'!$AJ$12,'Member Info'!$AK$13,IF('Member Info'!H111&gt;'Member Info'!$AJ$11,'Member Info'!$AK$12,IF('Member Info'!H111&gt;'Member Info'!$AJ$10,'Member Info'!$AK$11,IF('Member Info'!H111&gt;'Member Info'!$AJ$9,'Member Info'!$AK$10,IF('Member Info'!H111&gt;'Member Info'!$AJ$8,'Member Info'!$AK$9,'Member Info'!$AK$8)))))),
SUMPRODUCT('Member Info'!L111+IF('Member Info'!H111&gt;'Member Info'!$AG$17,'Member Info'!$AH$18,IF('Member Info'!H111&gt;'Member Info'!$AG$16,'Member Info'!$AH$17,IF('Member Info'!H111&gt;'Member Info'!$AG$15,'Member Info'!$AH$16,IF('Member Info'!H111&gt;'Member Info'!$AG$14,'Member Info'!$AH$15,IF('Member Info'!H111&gt;'Member Info'!$AG$13,'Member Info'!$AH$14,IF('Member Info'!H111&gt;'Member Info'!$AG$12,'Member Info'!$AH$13,IF('Member Info'!H111&gt;'Member Info'!$AG$11,'Member Info'!$AH$12,IF('Member Info'!H111&gt;'Member Info'!$AG$10,'Member Info'!$AH$11,IF('Member Info'!H111&gt;'Member Info'!$AG$9,'Member Info'!$AH$10,IF('Member Info'!H111&gt;'Member Info'!$AG$8,'Member Info'!$AH$9,'Member Info'!$AH$8)))))))))))))</f>
        <v/>
      </c>
      <c r="H115" s="26"/>
      <c r="I115" s="26"/>
      <c r="J115" s="107" t="str">
        <f>IF(E115=0,"",IF('Member Info'!F111&gt;$S$1,CONCATENATE("Joined with practice on ", TEXT('Member Info'!F111, "DD/MM/YYYY")),IF('Member Info'!N111&lt;&gt;"",IF('Member Info'!N111&lt;$R$1,CONCATENATE("Left Scheme on ", TEXT('Member Info'!N111, "DD/MM/YYYY")),IF(ISERROR(G115),"Error Detected, No rate entered",IF(E115=0,"",IF(F115="","Error Detected, No Pensionable pay",IF(ISERROR(AB115)," Unknown Values entered.",IF(T115+U115&lt;1,"Acceptable",IF(R115+S115=200, "No Contributions Entered", IF(K115="","Error Detected, Choose reason&gt;",IF(X115="1",IF(T115=1,"Please Enter Deemed Pensionable Pay","Add Any Relevant Details Above"),"Please Give Details Above"))))))))),IF(ISERROR(G115),"Error Detected, No rate entered",IF(E115=0,"",IF(F115="","Error Detected, No Pensionable pay",IF(ISERROR(AB115)," Unknown Values entered.",IF(T115+U115&lt;1,"Acceptable",IF(R115+S115=200, "No Contributions Entered", IF(K115="","Error Detected, Choose reason&gt;",IF(X115="1",IF(T115=1,"Please Enter Deemed Pensionable Pay","Add relevant Details Above"),"Please give details Above")))))))))))</f>
        <v/>
      </c>
      <c r="K115" s="263"/>
      <c r="L115" s="93"/>
      <c r="M115" s="93" t="str">
        <f t="shared" si="24"/>
        <v/>
      </c>
      <c r="N115" s="96">
        <f t="shared" si="23"/>
        <v>0</v>
      </c>
      <c r="O115" s="96">
        <f t="shared" si="23"/>
        <v>0</v>
      </c>
      <c r="P115" s="220">
        <f>(ROUND((F115/100*'Member Info'!$W$2), 2))</f>
        <v>0</v>
      </c>
      <c r="Q115" s="220" t="e">
        <f t="shared" si="25"/>
        <v>#VALUE!</v>
      </c>
      <c r="R115" s="220" t="str">
        <f t="shared" si="26"/>
        <v/>
      </c>
      <c r="S115" s="229" t="str">
        <f t="shared" si="27"/>
        <v/>
      </c>
      <c r="T115" s="230" t="str">
        <f t="shared" si="28"/>
        <v/>
      </c>
      <c r="U115" s="230" t="str">
        <f t="shared" si="29"/>
        <v/>
      </c>
      <c r="V115" s="224">
        <f t="shared" si="30"/>
        <v>0</v>
      </c>
      <c r="W115" s="112">
        <f t="shared" si="31"/>
        <v>0</v>
      </c>
      <c r="X115" s="237" t="str">
        <f t="shared" si="19"/>
        <v/>
      </c>
      <c r="Y115" s="242" t="b">
        <f t="shared" si="20"/>
        <v>0</v>
      </c>
      <c r="Z115" s="237">
        <f t="shared" si="32"/>
        <v>0</v>
      </c>
      <c r="AA115" s="237">
        <f>IF('Member Info'!N111="",1,"")</f>
        <v>1</v>
      </c>
      <c r="AB115" s="245" t="e">
        <f t="shared" si="33"/>
        <v>#VALUE!</v>
      </c>
      <c r="AC115" s="132" t="str">
        <f t="shared" si="21"/>
        <v/>
      </c>
      <c r="AD115" s="126">
        <f t="shared" si="22"/>
        <v>1</v>
      </c>
      <c r="AE115" s="126" t="str">
        <f>IF('Member Info'!N111&lt;&gt;"",IF('Member Info'!N111&lt;=$R$1,1,0),"")</f>
        <v/>
      </c>
      <c r="AG115" s="126" t="b">
        <f t="shared" si="34"/>
        <v>0</v>
      </c>
      <c r="AH115" s="126">
        <f t="shared" si="35"/>
        <v>0</v>
      </c>
      <c r="AJ115" s="126">
        <f t="shared" si="36"/>
        <v>0</v>
      </c>
      <c r="AK115" s="126">
        <f>IF('Member Info'!F111&gt;$R$1,1,0)</f>
        <v>0</v>
      </c>
      <c r="AL115" s="126" t="b">
        <f>IF(ISERROR(R115),ERROR.TYPE(#REF!)=ERROR.TYPE(R115),FALSE)</f>
        <v>0</v>
      </c>
      <c r="AM115" s="126" t="b">
        <f>IF(ISERROR(S115),ERROR.TYPE(#REF!)=ERROR.TYPE(S115),FALSE)</f>
        <v>0</v>
      </c>
      <c r="AN115" s="126">
        <f>IF(OR('Member Info'!F111&gt;=$S$1,'Member Info'!N111&gt;=$R$1),1,0)</f>
        <v>0</v>
      </c>
    </row>
    <row r="116" spans="1:40" x14ac:dyDescent="0.25">
      <c r="A116" s="4">
        <v>84</v>
      </c>
      <c r="B116" s="166">
        <f>'Member Info'!D112</f>
        <v>0</v>
      </c>
      <c r="C116" s="166">
        <f>'Member Info'!E112</f>
        <v>0</v>
      </c>
      <c r="D116" s="166" t="str">
        <f>'Member Info'!G112</f>
        <v/>
      </c>
      <c r="E116" s="167">
        <f>'Member Info'!B112</f>
        <v>0</v>
      </c>
      <c r="F116" s="244"/>
      <c r="G116" s="168" t="str">
        <f>IF(E116=0,"",
IF('Member Info'!$AM$19&lt;=$R$1,
SUMPRODUCT('Member Info'!L112+IF('Member Info'!H112&gt;'Member Info'!$AJ$12,'Member Info'!$AK$13,IF('Member Info'!H112&gt;'Member Info'!$AJ$11,'Member Info'!$AK$12,IF('Member Info'!H112&gt;'Member Info'!$AJ$10,'Member Info'!$AK$11,IF('Member Info'!H112&gt;'Member Info'!$AJ$9,'Member Info'!$AK$10,IF('Member Info'!H112&gt;'Member Info'!$AJ$8,'Member Info'!$AK$9,'Member Info'!$AK$8)))))),
SUMPRODUCT('Member Info'!L112+IF('Member Info'!H112&gt;'Member Info'!$AG$17,'Member Info'!$AH$18,IF('Member Info'!H112&gt;'Member Info'!$AG$16,'Member Info'!$AH$17,IF('Member Info'!H112&gt;'Member Info'!$AG$15,'Member Info'!$AH$16,IF('Member Info'!H112&gt;'Member Info'!$AG$14,'Member Info'!$AH$15,IF('Member Info'!H112&gt;'Member Info'!$AG$13,'Member Info'!$AH$14,IF('Member Info'!H112&gt;'Member Info'!$AG$12,'Member Info'!$AH$13,IF('Member Info'!H112&gt;'Member Info'!$AG$11,'Member Info'!$AH$12,IF('Member Info'!H112&gt;'Member Info'!$AG$10,'Member Info'!$AH$11,IF('Member Info'!H112&gt;'Member Info'!$AG$9,'Member Info'!$AH$10,IF('Member Info'!H112&gt;'Member Info'!$AG$8,'Member Info'!$AH$9,'Member Info'!$AH$8)))))))))))))</f>
        <v/>
      </c>
      <c r="H116" s="26"/>
      <c r="I116" s="26"/>
      <c r="J116" s="107" t="str">
        <f>IF(E116=0,"",IF('Member Info'!F112&gt;$S$1,CONCATENATE("Joined with practice on ", TEXT('Member Info'!F112, "DD/MM/YYYY")),IF('Member Info'!N112&lt;&gt;"",IF('Member Info'!N112&lt;$R$1,CONCATENATE("Left Scheme on ", TEXT('Member Info'!N112, "DD/MM/YYYY")),IF(ISERROR(G116),"Error Detected, No rate entered",IF(E116=0,"",IF(F116="","Error Detected, No Pensionable pay",IF(ISERROR(AB116)," Unknown Values entered.",IF(T116+U116&lt;1,"Acceptable",IF(R116+S116=200, "No Contributions Entered", IF(K116="","Error Detected, Choose reason&gt;",IF(X116="1",IF(T116=1,"Please Enter Deemed Pensionable Pay","Add Any Relevant Details Above"),"Please Give Details Above"))))))))),IF(ISERROR(G116),"Error Detected, No rate entered",IF(E116=0,"",IF(F116="","Error Detected, No Pensionable pay",IF(ISERROR(AB116)," Unknown Values entered.",IF(T116+U116&lt;1,"Acceptable",IF(R116+S116=200, "No Contributions Entered", IF(K116="","Error Detected, Choose reason&gt;",IF(X116="1",IF(T116=1,"Please Enter Deemed Pensionable Pay","Add relevant Details Above"),"Please give details Above")))))))))))</f>
        <v/>
      </c>
      <c r="K116" s="263"/>
      <c r="L116" s="93"/>
      <c r="M116" s="93" t="str">
        <f t="shared" si="24"/>
        <v/>
      </c>
      <c r="N116" s="96">
        <f t="shared" si="23"/>
        <v>0</v>
      </c>
      <c r="O116" s="96">
        <f t="shared" si="23"/>
        <v>0</v>
      </c>
      <c r="P116" s="220">
        <f>(ROUND((F116/100*'Member Info'!$W$2), 2))</f>
        <v>0</v>
      </c>
      <c r="Q116" s="220" t="e">
        <f t="shared" si="25"/>
        <v>#VALUE!</v>
      </c>
      <c r="R116" s="220" t="str">
        <f t="shared" si="26"/>
        <v/>
      </c>
      <c r="S116" s="229" t="str">
        <f t="shared" si="27"/>
        <v/>
      </c>
      <c r="T116" s="230" t="str">
        <f t="shared" si="28"/>
        <v/>
      </c>
      <c r="U116" s="230" t="str">
        <f t="shared" si="29"/>
        <v/>
      </c>
      <c r="V116" s="224">
        <f t="shared" si="30"/>
        <v>0</v>
      </c>
      <c r="W116" s="112">
        <f t="shared" si="31"/>
        <v>0</v>
      </c>
      <c r="X116" s="237" t="str">
        <f t="shared" si="19"/>
        <v/>
      </c>
      <c r="Y116" s="242" t="b">
        <f t="shared" si="20"/>
        <v>0</v>
      </c>
      <c r="Z116" s="237">
        <f t="shared" si="32"/>
        <v>0</v>
      </c>
      <c r="AA116" s="237">
        <f>IF('Member Info'!N112="",1,"")</f>
        <v>1</v>
      </c>
      <c r="AB116" s="245" t="e">
        <f t="shared" si="33"/>
        <v>#VALUE!</v>
      </c>
      <c r="AC116" s="132" t="str">
        <f t="shared" si="21"/>
        <v/>
      </c>
      <c r="AD116" s="126">
        <f t="shared" si="22"/>
        <v>1</v>
      </c>
      <c r="AE116" s="126" t="str">
        <f>IF('Member Info'!N112&lt;&gt;"",IF('Member Info'!N112&lt;=$R$1,1,0),"")</f>
        <v/>
      </c>
      <c r="AG116" s="126" t="b">
        <f t="shared" si="34"/>
        <v>0</v>
      </c>
      <c r="AH116" s="126">
        <f t="shared" si="35"/>
        <v>0</v>
      </c>
      <c r="AJ116" s="126">
        <f t="shared" si="36"/>
        <v>0</v>
      </c>
      <c r="AK116" s="126">
        <f>IF('Member Info'!F112&gt;$R$1,1,0)</f>
        <v>0</v>
      </c>
      <c r="AL116" s="126" t="b">
        <f>IF(ISERROR(R116),ERROR.TYPE(#REF!)=ERROR.TYPE(R116),FALSE)</f>
        <v>0</v>
      </c>
      <c r="AM116" s="126" t="b">
        <f>IF(ISERROR(S116),ERROR.TYPE(#REF!)=ERROR.TYPE(S116),FALSE)</f>
        <v>0</v>
      </c>
      <c r="AN116" s="126">
        <f>IF(OR('Member Info'!F112&gt;=$S$1,'Member Info'!N112&gt;=$R$1),1,0)</f>
        <v>0</v>
      </c>
    </row>
    <row r="117" spans="1:40" x14ac:dyDescent="0.25">
      <c r="A117" s="4">
        <v>85</v>
      </c>
      <c r="B117" s="166">
        <f>'Member Info'!D113</f>
        <v>0</v>
      </c>
      <c r="C117" s="166">
        <f>'Member Info'!E113</f>
        <v>0</v>
      </c>
      <c r="D117" s="166" t="str">
        <f>'Member Info'!G113</f>
        <v/>
      </c>
      <c r="E117" s="167">
        <f>'Member Info'!B113</f>
        <v>0</v>
      </c>
      <c r="F117" s="244"/>
      <c r="G117" s="168" t="str">
        <f>IF(E117=0,"",
IF('Member Info'!$AM$19&lt;=$R$1,
SUMPRODUCT('Member Info'!L113+IF('Member Info'!H113&gt;'Member Info'!$AJ$12,'Member Info'!$AK$13,IF('Member Info'!H113&gt;'Member Info'!$AJ$11,'Member Info'!$AK$12,IF('Member Info'!H113&gt;'Member Info'!$AJ$10,'Member Info'!$AK$11,IF('Member Info'!H113&gt;'Member Info'!$AJ$9,'Member Info'!$AK$10,IF('Member Info'!H113&gt;'Member Info'!$AJ$8,'Member Info'!$AK$9,'Member Info'!$AK$8)))))),
SUMPRODUCT('Member Info'!L113+IF('Member Info'!H113&gt;'Member Info'!$AG$17,'Member Info'!$AH$18,IF('Member Info'!H113&gt;'Member Info'!$AG$16,'Member Info'!$AH$17,IF('Member Info'!H113&gt;'Member Info'!$AG$15,'Member Info'!$AH$16,IF('Member Info'!H113&gt;'Member Info'!$AG$14,'Member Info'!$AH$15,IF('Member Info'!H113&gt;'Member Info'!$AG$13,'Member Info'!$AH$14,IF('Member Info'!H113&gt;'Member Info'!$AG$12,'Member Info'!$AH$13,IF('Member Info'!H113&gt;'Member Info'!$AG$11,'Member Info'!$AH$12,IF('Member Info'!H113&gt;'Member Info'!$AG$10,'Member Info'!$AH$11,IF('Member Info'!H113&gt;'Member Info'!$AG$9,'Member Info'!$AH$10,IF('Member Info'!H113&gt;'Member Info'!$AG$8,'Member Info'!$AH$9,'Member Info'!$AH$8)))))))))))))</f>
        <v/>
      </c>
      <c r="H117" s="26"/>
      <c r="I117" s="26"/>
      <c r="J117" s="107" t="str">
        <f>IF(E117=0,"",IF('Member Info'!F113&gt;$S$1,CONCATENATE("Joined with practice on ", TEXT('Member Info'!F113, "DD/MM/YYYY")),IF('Member Info'!N113&lt;&gt;"",IF('Member Info'!N113&lt;$R$1,CONCATENATE("Left Scheme on ", TEXT('Member Info'!N113, "DD/MM/YYYY")),IF(ISERROR(G117),"Error Detected, No rate entered",IF(E117=0,"",IF(F117="","Error Detected, No Pensionable pay",IF(ISERROR(AB117)," Unknown Values entered.",IF(T117+U117&lt;1,"Acceptable",IF(R117+S117=200, "No Contributions Entered", IF(K117="","Error Detected, Choose reason&gt;",IF(X117="1",IF(T117=1,"Please Enter Deemed Pensionable Pay","Add Any Relevant Details Above"),"Please Give Details Above"))))))))),IF(ISERROR(G117),"Error Detected, No rate entered",IF(E117=0,"",IF(F117="","Error Detected, No Pensionable pay",IF(ISERROR(AB117)," Unknown Values entered.",IF(T117+U117&lt;1,"Acceptable",IF(R117+S117=200, "No Contributions Entered", IF(K117="","Error Detected, Choose reason&gt;",IF(X117="1",IF(T117=1,"Please Enter Deemed Pensionable Pay","Add relevant Details Above"),"Please give details Above")))))))))))</f>
        <v/>
      </c>
      <c r="K117" s="263"/>
      <c r="L117" s="93"/>
      <c r="M117" s="93" t="str">
        <f t="shared" si="24"/>
        <v/>
      </c>
      <c r="N117" s="96">
        <f t="shared" si="23"/>
        <v>0</v>
      </c>
      <c r="O117" s="96">
        <f t="shared" si="23"/>
        <v>0</v>
      </c>
      <c r="P117" s="220">
        <f>(ROUND((F117/100*'Member Info'!$W$2), 2))</f>
        <v>0</v>
      </c>
      <c r="Q117" s="220" t="e">
        <f t="shared" si="25"/>
        <v>#VALUE!</v>
      </c>
      <c r="R117" s="220" t="str">
        <f t="shared" si="26"/>
        <v/>
      </c>
      <c r="S117" s="229" t="str">
        <f t="shared" si="27"/>
        <v/>
      </c>
      <c r="T117" s="230" t="str">
        <f t="shared" si="28"/>
        <v/>
      </c>
      <c r="U117" s="230" t="str">
        <f t="shared" si="29"/>
        <v/>
      </c>
      <c r="V117" s="224">
        <f t="shared" si="30"/>
        <v>0</v>
      </c>
      <c r="W117" s="112">
        <f t="shared" si="31"/>
        <v>0</v>
      </c>
      <c r="X117" s="237" t="str">
        <f t="shared" si="19"/>
        <v/>
      </c>
      <c r="Y117" s="242" t="b">
        <f t="shared" si="20"/>
        <v>0</v>
      </c>
      <c r="Z117" s="237">
        <f t="shared" si="32"/>
        <v>0</v>
      </c>
      <c r="AA117" s="237">
        <f>IF('Member Info'!N113="",1,"")</f>
        <v>1</v>
      </c>
      <c r="AB117" s="245" t="e">
        <f t="shared" si="33"/>
        <v>#VALUE!</v>
      </c>
      <c r="AC117" s="132" t="str">
        <f t="shared" si="21"/>
        <v/>
      </c>
      <c r="AD117" s="126">
        <f t="shared" si="22"/>
        <v>1</v>
      </c>
      <c r="AE117" s="126" t="str">
        <f>IF('Member Info'!N113&lt;&gt;"",IF('Member Info'!N113&lt;=$R$1,1,0),"")</f>
        <v/>
      </c>
      <c r="AG117" s="126" t="b">
        <f t="shared" si="34"/>
        <v>0</v>
      </c>
      <c r="AH117" s="126">
        <f t="shared" si="35"/>
        <v>0</v>
      </c>
      <c r="AJ117" s="126">
        <f t="shared" si="36"/>
        <v>0</v>
      </c>
      <c r="AK117" s="126">
        <f>IF('Member Info'!F113&gt;$R$1,1,0)</f>
        <v>0</v>
      </c>
      <c r="AL117" s="126" t="b">
        <f>IF(ISERROR(R117),ERROR.TYPE(#REF!)=ERROR.TYPE(R117),FALSE)</f>
        <v>0</v>
      </c>
      <c r="AM117" s="126" t="b">
        <f>IF(ISERROR(S117),ERROR.TYPE(#REF!)=ERROR.TYPE(S117),FALSE)</f>
        <v>0</v>
      </c>
      <c r="AN117" s="126">
        <f>IF(OR('Member Info'!F113&gt;=$S$1,'Member Info'!N113&gt;=$R$1),1,0)</f>
        <v>0</v>
      </c>
    </row>
    <row r="118" spans="1:40" x14ac:dyDescent="0.25">
      <c r="A118" s="4">
        <v>86</v>
      </c>
      <c r="B118" s="166">
        <f>'Member Info'!D114</f>
        <v>0</v>
      </c>
      <c r="C118" s="166">
        <f>'Member Info'!E114</f>
        <v>0</v>
      </c>
      <c r="D118" s="166" t="str">
        <f>'Member Info'!G114</f>
        <v/>
      </c>
      <c r="E118" s="167">
        <f>'Member Info'!B114</f>
        <v>0</v>
      </c>
      <c r="F118" s="244"/>
      <c r="G118" s="168" t="str">
        <f>IF(E118=0,"",
IF('Member Info'!$AM$19&lt;=$R$1,
SUMPRODUCT('Member Info'!L114+IF('Member Info'!H114&gt;'Member Info'!$AJ$12,'Member Info'!$AK$13,IF('Member Info'!H114&gt;'Member Info'!$AJ$11,'Member Info'!$AK$12,IF('Member Info'!H114&gt;'Member Info'!$AJ$10,'Member Info'!$AK$11,IF('Member Info'!H114&gt;'Member Info'!$AJ$9,'Member Info'!$AK$10,IF('Member Info'!H114&gt;'Member Info'!$AJ$8,'Member Info'!$AK$9,'Member Info'!$AK$8)))))),
SUMPRODUCT('Member Info'!L114+IF('Member Info'!H114&gt;'Member Info'!$AG$17,'Member Info'!$AH$18,IF('Member Info'!H114&gt;'Member Info'!$AG$16,'Member Info'!$AH$17,IF('Member Info'!H114&gt;'Member Info'!$AG$15,'Member Info'!$AH$16,IF('Member Info'!H114&gt;'Member Info'!$AG$14,'Member Info'!$AH$15,IF('Member Info'!H114&gt;'Member Info'!$AG$13,'Member Info'!$AH$14,IF('Member Info'!H114&gt;'Member Info'!$AG$12,'Member Info'!$AH$13,IF('Member Info'!H114&gt;'Member Info'!$AG$11,'Member Info'!$AH$12,IF('Member Info'!H114&gt;'Member Info'!$AG$10,'Member Info'!$AH$11,IF('Member Info'!H114&gt;'Member Info'!$AG$9,'Member Info'!$AH$10,IF('Member Info'!H114&gt;'Member Info'!$AG$8,'Member Info'!$AH$9,'Member Info'!$AH$8)))))))))))))</f>
        <v/>
      </c>
      <c r="H118" s="26"/>
      <c r="I118" s="26"/>
      <c r="J118" s="107" t="str">
        <f>IF(E118=0,"",IF('Member Info'!F114&gt;$S$1,CONCATENATE("Joined with practice on ", TEXT('Member Info'!F114, "DD/MM/YYYY")),IF('Member Info'!N114&lt;&gt;"",IF('Member Info'!N114&lt;$R$1,CONCATENATE("Left Scheme on ", TEXT('Member Info'!N114, "DD/MM/YYYY")),IF(ISERROR(G118),"Error Detected, No rate entered",IF(E118=0,"",IF(F118="","Error Detected, No Pensionable pay",IF(ISERROR(AB118)," Unknown Values entered.",IF(T118+U118&lt;1,"Acceptable",IF(R118+S118=200, "No Contributions Entered", IF(K118="","Error Detected, Choose reason&gt;",IF(X118="1",IF(T118=1,"Please Enter Deemed Pensionable Pay","Add Any Relevant Details Above"),"Please Give Details Above"))))))))),IF(ISERROR(G118),"Error Detected, No rate entered",IF(E118=0,"",IF(F118="","Error Detected, No Pensionable pay",IF(ISERROR(AB118)," Unknown Values entered.",IF(T118+U118&lt;1,"Acceptable",IF(R118+S118=200, "No Contributions Entered", IF(K118="","Error Detected, Choose reason&gt;",IF(X118="1",IF(T118=1,"Please Enter Deemed Pensionable Pay","Add relevant Details Above"),"Please give details Above")))))))))))</f>
        <v/>
      </c>
      <c r="K118" s="263"/>
      <c r="L118" s="93"/>
      <c r="M118" s="93" t="str">
        <f t="shared" si="24"/>
        <v/>
      </c>
      <c r="N118" s="96">
        <f t="shared" si="23"/>
        <v>0</v>
      </c>
      <c r="O118" s="96">
        <f t="shared" si="23"/>
        <v>0</v>
      </c>
      <c r="P118" s="220">
        <f>(ROUND((F118/100*'Member Info'!$W$2), 2))</f>
        <v>0</v>
      </c>
      <c r="Q118" s="220" t="e">
        <f t="shared" si="25"/>
        <v>#VALUE!</v>
      </c>
      <c r="R118" s="220" t="str">
        <f t="shared" si="26"/>
        <v/>
      </c>
      <c r="S118" s="229" t="str">
        <f t="shared" si="27"/>
        <v/>
      </c>
      <c r="T118" s="230" t="str">
        <f t="shared" si="28"/>
        <v/>
      </c>
      <c r="U118" s="230" t="str">
        <f t="shared" si="29"/>
        <v/>
      </c>
      <c r="V118" s="224">
        <f t="shared" si="30"/>
        <v>0</v>
      </c>
      <c r="W118" s="112">
        <f t="shared" si="31"/>
        <v>0</v>
      </c>
      <c r="X118" s="237" t="str">
        <f t="shared" si="19"/>
        <v/>
      </c>
      <c r="Y118" s="242" t="b">
        <f t="shared" si="20"/>
        <v>0</v>
      </c>
      <c r="Z118" s="237">
        <f t="shared" si="32"/>
        <v>0</v>
      </c>
      <c r="AA118" s="237">
        <f>IF('Member Info'!N114="",1,"")</f>
        <v>1</v>
      </c>
      <c r="AB118" s="245" t="e">
        <f t="shared" si="33"/>
        <v>#VALUE!</v>
      </c>
      <c r="AC118" s="132" t="str">
        <f t="shared" si="21"/>
        <v/>
      </c>
      <c r="AD118" s="126">
        <f t="shared" si="22"/>
        <v>1</v>
      </c>
      <c r="AE118" s="126" t="str">
        <f>IF('Member Info'!N114&lt;&gt;"",IF('Member Info'!N114&lt;=$R$1,1,0),"")</f>
        <v/>
      </c>
      <c r="AG118" s="126" t="b">
        <f t="shared" si="34"/>
        <v>0</v>
      </c>
      <c r="AH118" s="126">
        <f t="shared" si="35"/>
        <v>0</v>
      </c>
      <c r="AJ118" s="126">
        <f t="shared" si="36"/>
        <v>0</v>
      </c>
      <c r="AK118" s="126">
        <f>IF('Member Info'!F114&gt;$R$1,1,0)</f>
        <v>0</v>
      </c>
      <c r="AL118" s="126" t="b">
        <f>IF(ISERROR(R118),ERROR.TYPE(#REF!)=ERROR.TYPE(R118),FALSE)</f>
        <v>0</v>
      </c>
      <c r="AM118" s="126" t="b">
        <f>IF(ISERROR(S118),ERROR.TYPE(#REF!)=ERROR.TYPE(S118),FALSE)</f>
        <v>0</v>
      </c>
      <c r="AN118" s="126">
        <f>IF(OR('Member Info'!F114&gt;=$S$1,'Member Info'!N114&gt;=$R$1),1,0)</f>
        <v>0</v>
      </c>
    </row>
    <row r="119" spans="1:40" x14ac:dyDescent="0.25">
      <c r="A119" s="4">
        <v>87</v>
      </c>
      <c r="B119" s="166">
        <f>'Member Info'!D115</f>
        <v>0</v>
      </c>
      <c r="C119" s="166">
        <f>'Member Info'!E115</f>
        <v>0</v>
      </c>
      <c r="D119" s="166" t="str">
        <f>'Member Info'!G115</f>
        <v/>
      </c>
      <c r="E119" s="167">
        <f>'Member Info'!B115</f>
        <v>0</v>
      </c>
      <c r="F119" s="244"/>
      <c r="G119" s="168" t="str">
        <f>IF(E119=0,"",
IF('Member Info'!$AM$19&lt;=$R$1,
SUMPRODUCT('Member Info'!L115+IF('Member Info'!H115&gt;'Member Info'!$AJ$12,'Member Info'!$AK$13,IF('Member Info'!H115&gt;'Member Info'!$AJ$11,'Member Info'!$AK$12,IF('Member Info'!H115&gt;'Member Info'!$AJ$10,'Member Info'!$AK$11,IF('Member Info'!H115&gt;'Member Info'!$AJ$9,'Member Info'!$AK$10,IF('Member Info'!H115&gt;'Member Info'!$AJ$8,'Member Info'!$AK$9,'Member Info'!$AK$8)))))),
SUMPRODUCT('Member Info'!L115+IF('Member Info'!H115&gt;'Member Info'!$AG$17,'Member Info'!$AH$18,IF('Member Info'!H115&gt;'Member Info'!$AG$16,'Member Info'!$AH$17,IF('Member Info'!H115&gt;'Member Info'!$AG$15,'Member Info'!$AH$16,IF('Member Info'!H115&gt;'Member Info'!$AG$14,'Member Info'!$AH$15,IF('Member Info'!H115&gt;'Member Info'!$AG$13,'Member Info'!$AH$14,IF('Member Info'!H115&gt;'Member Info'!$AG$12,'Member Info'!$AH$13,IF('Member Info'!H115&gt;'Member Info'!$AG$11,'Member Info'!$AH$12,IF('Member Info'!H115&gt;'Member Info'!$AG$10,'Member Info'!$AH$11,IF('Member Info'!H115&gt;'Member Info'!$AG$9,'Member Info'!$AH$10,IF('Member Info'!H115&gt;'Member Info'!$AG$8,'Member Info'!$AH$9,'Member Info'!$AH$8)))))))))))))</f>
        <v/>
      </c>
      <c r="H119" s="26"/>
      <c r="I119" s="26"/>
      <c r="J119" s="107" t="str">
        <f>IF(E119=0,"",IF('Member Info'!F115&gt;$S$1,CONCATENATE("Joined with practice on ", TEXT('Member Info'!F115, "DD/MM/YYYY")),IF('Member Info'!N115&lt;&gt;"",IF('Member Info'!N115&lt;$R$1,CONCATENATE("Left Scheme on ", TEXT('Member Info'!N115, "DD/MM/YYYY")),IF(ISERROR(G119),"Error Detected, No rate entered",IF(E119=0,"",IF(F119="","Error Detected, No Pensionable pay",IF(ISERROR(AB119)," Unknown Values entered.",IF(T119+U119&lt;1,"Acceptable",IF(R119+S119=200, "No Contributions Entered", IF(K119="","Error Detected, Choose reason&gt;",IF(X119="1",IF(T119=1,"Please Enter Deemed Pensionable Pay","Add Any Relevant Details Above"),"Please Give Details Above"))))))))),IF(ISERROR(G119),"Error Detected, No rate entered",IF(E119=0,"",IF(F119="","Error Detected, No Pensionable pay",IF(ISERROR(AB119)," Unknown Values entered.",IF(T119+U119&lt;1,"Acceptable",IF(R119+S119=200, "No Contributions Entered", IF(K119="","Error Detected, Choose reason&gt;",IF(X119="1",IF(T119=1,"Please Enter Deemed Pensionable Pay","Add relevant Details Above"),"Please give details Above")))))))))))</f>
        <v/>
      </c>
      <c r="K119" s="263"/>
      <c r="L119" s="93"/>
      <c r="M119" s="93" t="str">
        <f t="shared" si="24"/>
        <v/>
      </c>
      <c r="N119" s="96">
        <f t="shared" si="23"/>
        <v>0</v>
      </c>
      <c r="O119" s="96">
        <f t="shared" si="23"/>
        <v>0</v>
      </c>
      <c r="P119" s="220">
        <f>(ROUND((F119/100*'Member Info'!$W$2), 2))</f>
        <v>0</v>
      </c>
      <c r="Q119" s="220" t="e">
        <f t="shared" si="25"/>
        <v>#VALUE!</v>
      </c>
      <c r="R119" s="220" t="str">
        <f t="shared" si="26"/>
        <v/>
      </c>
      <c r="S119" s="229" t="str">
        <f t="shared" si="27"/>
        <v/>
      </c>
      <c r="T119" s="230" t="str">
        <f t="shared" si="28"/>
        <v/>
      </c>
      <c r="U119" s="230" t="str">
        <f t="shared" si="29"/>
        <v/>
      </c>
      <c r="V119" s="224">
        <f t="shared" si="30"/>
        <v>0</v>
      </c>
      <c r="W119" s="112">
        <f t="shared" si="31"/>
        <v>0</v>
      </c>
      <c r="X119" s="237" t="str">
        <f t="shared" si="19"/>
        <v/>
      </c>
      <c r="Y119" s="242" t="b">
        <f t="shared" si="20"/>
        <v>0</v>
      </c>
      <c r="Z119" s="237">
        <f t="shared" si="32"/>
        <v>0</v>
      </c>
      <c r="AA119" s="237">
        <f>IF('Member Info'!N115="",1,"")</f>
        <v>1</v>
      </c>
      <c r="AB119" s="245" t="e">
        <f t="shared" si="33"/>
        <v>#VALUE!</v>
      </c>
      <c r="AC119" s="132" t="str">
        <f t="shared" si="21"/>
        <v/>
      </c>
      <c r="AD119" s="126">
        <f t="shared" si="22"/>
        <v>1</v>
      </c>
      <c r="AE119" s="126" t="str">
        <f>IF('Member Info'!N115&lt;&gt;"",IF('Member Info'!N115&lt;=$R$1,1,0),"")</f>
        <v/>
      </c>
      <c r="AG119" s="126" t="b">
        <f t="shared" si="34"/>
        <v>0</v>
      </c>
      <c r="AH119" s="126">
        <f t="shared" si="35"/>
        <v>0</v>
      </c>
      <c r="AJ119" s="126">
        <f t="shared" si="36"/>
        <v>0</v>
      </c>
      <c r="AK119" s="126">
        <f>IF('Member Info'!F115&gt;$R$1,1,0)</f>
        <v>0</v>
      </c>
      <c r="AL119" s="126" t="b">
        <f>IF(ISERROR(R119),ERROR.TYPE(#REF!)=ERROR.TYPE(R119),FALSE)</f>
        <v>0</v>
      </c>
      <c r="AM119" s="126" t="b">
        <f>IF(ISERROR(S119),ERROR.TYPE(#REF!)=ERROR.TYPE(S119),FALSE)</f>
        <v>0</v>
      </c>
      <c r="AN119" s="126">
        <f>IF(OR('Member Info'!F115&gt;=$S$1,'Member Info'!N115&gt;=$R$1),1,0)</f>
        <v>0</v>
      </c>
    </row>
    <row r="120" spans="1:40" x14ac:dyDescent="0.25">
      <c r="A120" s="4">
        <v>88</v>
      </c>
      <c r="B120" s="166">
        <f>'Member Info'!D116</f>
        <v>0</v>
      </c>
      <c r="C120" s="166">
        <f>'Member Info'!E116</f>
        <v>0</v>
      </c>
      <c r="D120" s="166" t="str">
        <f>'Member Info'!G116</f>
        <v/>
      </c>
      <c r="E120" s="167">
        <f>'Member Info'!B116</f>
        <v>0</v>
      </c>
      <c r="F120" s="244"/>
      <c r="G120" s="168" t="str">
        <f>IF(E120=0,"",
IF('Member Info'!$AM$19&lt;=$R$1,
SUMPRODUCT('Member Info'!L116+IF('Member Info'!H116&gt;'Member Info'!$AJ$12,'Member Info'!$AK$13,IF('Member Info'!H116&gt;'Member Info'!$AJ$11,'Member Info'!$AK$12,IF('Member Info'!H116&gt;'Member Info'!$AJ$10,'Member Info'!$AK$11,IF('Member Info'!H116&gt;'Member Info'!$AJ$9,'Member Info'!$AK$10,IF('Member Info'!H116&gt;'Member Info'!$AJ$8,'Member Info'!$AK$9,'Member Info'!$AK$8)))))),
SUMPRODUCT('Member Info'!L116+IF('Member Info'!H116&gt;'Member Info'!$AG$17,'Member Info'!$AH$18,IF('Member Info'!H116&gt;'Member Info'!$AG$16,'Member Info'!$AH$17,IF('Member Info'!H116&gt;'Member Info'!$AG$15,'Member Info'!$AH$16,IF('Member Info'!H116&gt;'Member Info'!$AG$14,'Member Info'!$AH$15,IF('Member Info'!H116&gt;'Member Info'!$AG$13,'Member Info'!$AH$14,IF('Member Info'!H116&gt;'Member Info'!$AG$12,'Member Info'!$AH$13,IF('Member Info'!H116&gt;'Member Info'!$AG$11,'Member Info'!$AH$12,IF('Member Info'!H116&gt;'Member Info'!$AG$10,'Member Info'!$AH$11,IF('Member Info'!H116&gt;'Member Info'!$AG$9,'Member Info'!$AH$10,IF('Member Info'!H116&gt;'Member Info'!$AG$8,'Member Info'!$AH$9,'Member Info'!$AH$8)))))))))))))</f>
        <v/>
      </c>
      <c r="H120" s="26"/>
      <c r="I120" s="26"/>
      <c r="J120" s="107" t="str">
        <f>IF(E120=0,"",IF('Member Info'!F116&gt;$S$1,CONCATENATE("Joined with practice on ", TEXT('Member Info'!F116, "DD/MM/YYYY")),IF('Member Info'!N116&lt;&gt;"",IF('Member Info'!N116&lt;$R$1,CONCATENATE("Left Scheme on ", TEXT('Member Info'!N116, "DD/MM/YYYY")),IF(ISERROR(G120),"Error Detected, No rate entered",IF(E120=0,"",IF(F120="","Error Detected, No Pensionable pay",IF(ISERROR(AB120)," Unknown Values entered.",IF(T120+U120&lt;1,"Acceptable",IF(R120+S120=200, "No Contributions Entered", IF(K120="","Error Detected, Choose reason&gt;",IF(X120="1",IF(T120=1,"Please Enter Deemed Pensionable Pay","Add Any Relevant Details Above"),"Please Give Details Above"))))))))),IF(ISERROR(G120),"Error Detected, No rate entered",IF(E120=0,"",IF(F120="","Error Detected, No Pensionable pay",IF(ISERROR(AB120)," Unknown Values entered.",IF(T120+U120&lt;1,"Acceptable",IF(R120+S120=200, "No Contributions Entered", IF(K120="","Error Detected, Choose reason&gt;",IF(X120="1",IF(T120=1,"Please Enter Deemed Pensionable Pay","Add relevant Details Above"),"Please give details Above")))))))))))</f>
        <v/>
      </c>
      <c r="K120" s="263"/>
      <c r="L120" s="93"/>
      <c r="M120" s="93" t="str">
        <f t="shared" si="24"/>
        <v/>
      </c>
      <c r="N120" s="96">
        <f t="shared" si="23"/>
        <v>0</v>
      </c>
      <c r="O120" s="96">
        <f t="shared" si="23"/>
        <v>0</v>
      </c>
      <c r="P120" s="220">
        <f>(ROUND((F120/100*'Member Info'!$W$2), 2))</f>
        <v>0</v>
      </c>
      <c r="Q120" s="220" t="e">
        <f t="shared" si="25"/>
        <v>#VALUE!</v>
      </c>
      <c r="R120" s="220" t="str">
        <f t="shared" si="26"/>
        <v/>
      </c>
      <c r="S120" s="229" t="str">
        <f t="shared" si="27"/>
        <v/>
      </c>
      <c r="T120" s="230" t="str">
        <f t="shared" si="28"/>
        <v/>
      </c>
      <c r="U120" s="230" t="str">
        <f t="shared" si="29"/>
        <v/>
      </c>
      <c r="V120" s="224">
        <f t="shared" si="30"/>
        <v>0</v>
      </c>
      <c r="W120" s="112">
        <f t="shared" si="31"/>
        <v>0</v>
      </c>
      <c r="X120" s="237" t="str">
        <f t="shared" si="19"/>
        <v/>
      </c>
      <c r="Y120" s="242" t="b">
        <f t="shared" si="20"/>
        <v>0</v>
      </c>
      <c r="Z120" s="237">
        <f t="shared" si="32"/>
        <v>0</v>
      </c>
      <c r="AA120" s="237">
        <f>IF('Member Info'!N116="",1,"")</f>
        <v>1</v>
      </c>
      <c r="AB120" s="245" t="e">
        <f t="shared" si="33"/>
        <v>#VALUE!</v>
      </c>
      <c r="AC120" s="132" t="str">
        <f t="shared" si="21"/>
        <v/>
      </c>
      <c r="AD120" s="126">
        <f t="shared" si="22"/>
        <v>1</v>
      </c>
      <c r="AE120" s="126" t="str">
        <f>IF('Member Info'!N116&lt;&gt;"",IF('Member Info'!N116&lt;=$R$1,1,0),"")</f>
        <v/>
      </c>
      <c r="AG120" s="126" t="b">
        <f t="shared" si="34"/>
        <v>0</v>
      </c>
      <c r="AH120" s="126">
        <f t="shared" si="35"/>
        <v>0</v>
      </c>
      <c r="AJ120" s="126">
        <f t="shared" si="36"/>
        <v>0</v>
      </c>
      <c r="AK120" s="126">
        <f>IF('Member Info'!F116&gt;$R$1,1,0)</f>
        <v>0</v>
      </c>
      <c r="AL120" s="126" t="b">
        <f>IF(ISERROR(R120),ERROR.TYPE(#REF!)=ERROR.TYPE(R120),FALSE)</f>
        <v>0</v>
      </c>
      <c r="AM120" s="126" t="b">
        <f>IF(ISERROR(S120),ERROR.TYPE(#REF!)=ERROR.TYPE(S120),FALSE)</f>
        <v>0</v>
      </c>
      <c r="AN120" s="126">
        <f>IF(OR('Member Info'!F116&gt;=$S$1,'Member Info'!N116&gt;=$R$1),1,0)</f>
        <v>0</v>
      </c>
    </row>
    <row r="121" spans="1:40" x14ac:dyDescent="0.25">
      <c r="A121" s="4">
        <v>89</v>
      </c>
      <c r="B121" s="166">
        <f>'Member Info'!D117</f>
        <v>0</v>
      </c>
      <c r="C121" s="166">
        <f>'Member Info'!E117</f>
        <v>0</v>
      </c>
      <c r="D121" s="166" t="str">
        <f>'Member Info'!G117</f>
        <v/>
      </c>
      <c r="E121" s="167">
        <f>'Member Info'!B117</f>
        <v>0</v>
      </c>
      <c r="F121" s="244"/>
      <c r="G121" s="168" t="str">
        <f>IF(E121=0,"",
IF('Member Info'!$AM$19&lt;=$R$1,
SUMPRODUCT('Member Info'!L117+IF('Member Info'!H117&gt;'Member Info'!$AJ$12,'Member Info'!$AK$13,IF('Member Info'!H117&gt;'Member Info'!$AJ$11,'Member Info'!$AK$12,IF('Member Info'!H117&gt;'Member Info'!$AJ$10,'Member Info'!$AK$11,IF('Member Info'!H117&gt;'Member Info'!$AJ$9,'Member Info'!$AK$10,IF('Member Info'!H117&gt;'Member Info'!$AJ$8,'Member Info'!$AK$9,'Member Info'!$AK$8)))))),
SUMPRODUCT('Member Info'!L117+IF('Member Info'!H117&gt;'Member Info'!$AG$17,'Member Info'!$AH$18,IF('Member Info'!H117&gt;'Member Info'!$AG$16,'Member Info'!$AH$17,IF('Member Info'!H117&gt;'Member Info'!$AG$15,'Member Info'!$AH$16,IF('Member Info'!H117&gt;'Member Info'!$AG$14,'Member Info'!$AH$15,IF('Member Info'!H117&gt;'Member Info'!$AG$13,'Member Info'!$AH$14,IF('Member Info'!H117&gt;'Member Info'!$AG$12,'Member Info'!$AH$13,IF('Member Info'!H117&gt;'Member Info'!$AG$11,'Member Info'!$AH$12,IF('Member Info'!H117&gt;'Member Info'!$AG$10,'Member Info'!$AH$11,IF('Member Info'!H117&gt;'Member Info'!$AG$9,'Member Info'!$AH$10,IF('Member Info'!H117&gt;'Member Info'!$AG$8,'Member Info'!$AH$9,'Member Info'!$AH$8)))))))))))))</f>
        <v/>
      </c>
      <c r="H121" s="26"/>
      <c r="I121" s="26"/>
      <c r="J121" s="107" t="str">
        <f>IF(E121=0,"",IF('Member Info'!F117&gt;$S$1,CONCATENATE("Joined with practice on ", TEXT('Member Info'!F117, "DD/MM/YYYY")),IF('Member Info'!N117&lt;&gt;"",IF('Member Info'!N117&lt;$R$1,CONCATENATE("Left Scheme on ", TEXT('Member Info'!N117, "DD/MM/YYYY")),IF(ISERROR(G121),"Error Detected, No rate entered",IF(E121=0,"",IF(F121="","Error Detected, No Pensionable pay",IF(ISERROR(AB121)," Unknown Values entered.",IF(T121+U121&lt;1,"Acceptable",IF(R121+S121=200, "No Contributions Entered", IF(K121="","Error Detected, Choose reason&gt;",IF(X121="1",IF(T121=1,"Please Enter Deemed Pensionable Pay","Add Any Relevant Details Above"),"Please Give Details Above"))))))))),IF(ISERROR(G121),"Error Detected, No rate entered",IF(E121=0,"",IF(F121="","Error Detected, No Pensionable pay",IF(ISERROR(AB121)," Unknown Values entered.",IF(T121+U121&lt;1,"Acceptable",IF(R121+S121=200, "No Contributions Entered", IF(K121="","Error Detected, Choose reason&gt;",IF(X121="1",IF(T121=1,"Please Enter Deemed Pensionable Pay","Add relevant Details Above"),"Please give details Above")))))))))))</f>
        <v/>
      </c>
      <c r="K121" s="263"/>
      <c r="L121" s="93"/>
      <c r="M121" s="93" t="str">
        <f t="shared" si="24"/>
        <v/>
      </c>
      <c r="N121" s="96">
        <f t="shared" si="23"/>
        <v>0</v>
      </c>
      <c r="O121" s="96">
        <f t="shared" si="23"/>
        <v>0</v>
      </c>
      <c r="P121" s="220">
        <f>(ROUND((F121/100*'Member Info'!$W$2), 2))</f>
        <v>0</v>
      </c>
      <c r="Q121" s="220" t="e">
        <f t="shared" si="25"/>
        <v>#VALUE!</v>
      </c>
      <c r="R121" s="220" t="str">
        <f t="shared" si="26"/>
        <v/>
      </c>
      <c r="S121" s="229" t="str">
        <f t="shared" si="27"/>
        <v/>
      </c>
      <c r="T121" s="230" t="str">
        <f t="shared" si="28"/>
        <v/>
      </c>
      <c r="U121" s="230" t="str">
        <f t="shared" si="29"/>
        <v/>
      </c>
      <c r="V121" s="224">
        <f t="shared" si="30"/>
        <v>0</v>
      </c>
      <c r="W121" s="112">
        <f t="shared" si="31"/>
        <v>0</v>
      </c>
      <c r="X121" s="237" t="str">
        <f t="shared" si="19"/>
        <v/>
      </c>
      <c r="Y121" s="242" t="b">
        <f t="shared" si="20"/>
        <v>0</v>
      </c>
      <c r="Z121" s="237">
        <f t="shared" si="32"/>
        <v>0</v>
      </c>
      <c r="AA121" s="237">
        <f>IF('Member Info'!N117="",1,"")</f>
        <v>1</v>
      </c>
      <c r="AB121" s="245" t="e">
        <f t="shared" si="33"/>
        <v>#VALUE!</v>
      </c>
      <c r="AC121" s="132" t="str">
        <f t="shared" si="21"/>
        <v/>
      </c>
      <c r="AD121" s="126">
        <f t="shared" si="22"/>
        <v>1</v>
      </c>
      <c r="AE121" s="126" t="str">
        <f>IF('Member Info'!N117&lt;&gt;"",IF('Member Info'!N117&lt;=$R$1,1,0),"")</f>
        <v/>
      </c>
      <c r="AG121" s="126" t="b">
        <f t="shared" si="34"/>
        <v>0</v>
      </c>
      <c r="AH121" s="126">
        <f t="shared" si="35"/>
        <v>0</v>
      </c>
      <c r="AJ121" s="126">
        <f t="shared" si="36"/>
        <v>0</v>
      </c>
      <c r="AK121" s="126">
        <f>IF('Member Info'!F117&gt;$R$1,1,0)</f>
        <v>0</v>
      </c>
      <c r="AL121" s="126" t="b">
        <f>IF(ISERROR(R121),ERROR.TYPE(#REF!)=ERROR.TYPE(R121),FALSE)</f>
        <v>0</v>
      </c>
      <c r="AM121" s="126" t="b">
        <f>IF(ISERROR(S121),ERROR.TYPE(#REF!)=ERROR.TYPE(S121),FALSE)</f>
        <v>0</v>
      </c>
      <c r="AN121" s="126">
        <f>IF(OR('Member Info'!F117&gt;=$S$1,'Member Info'!N117&gt;=$R$1),1,0)</f>
        <v>0</v>
      </c>
    </row>
    <row r="122" spans="1:40" x14ac:dyDescent="0.25">
      <c r="A122" s="4">
        <v>90</v>
      </c>
      <c r="B122" s="166">
        <f>'Member Info'!D118</f>
        <v>0</v>
      </c>
      <c r="C122" s="166">
        <f>'Member Info'!E118</f>
        <v>0</v>
      </c>
      <c r="D122" s="166" t="str">
        <f>'Member Info'!G118</f>
        <v/>
      </c>
      <c r="E122" s="167">
        <f>'Member Info'!B118</f>
        <v>0</v>
      </c>
      <c r="F122" s="244"/>
      <c r="G122" s="168" t="str">
        <f>IF(E122=0,"",
IF('Member Info'!$AM$19&lt;=$R$1,
SUMPRODUCT('Member Info'!L118+IF('Member Info'!H118&gt;'Member Info'!$AJ$12,'Member Info'!$AK$13,IF('Member Info'!H118&gt;'Member Info'!$AJ$11,'Member Info'!$AK$12,IF('Member Info'!H118&gt;'Member Info'!$AJ$10,'Member Info'!$AK$11,IF('Member Info'!H118&gt;'Member Info'!$AJ$9,'Member Info'!$AK$10,IF('Member Info'!H118&gt;'Member Info'!$AJ$8,'Member Info'!$AK$9,'Member Info'!$AK$8)))))),
SUMPRODUCT('Member Info'!L118+IF('Member Info'!H118&gt;'Member Info'!$AG$17,'Member Info'!$AH$18,IF('Member Info'!H118&gt;'Member Info'!$AG$16,'Member Info'!$AH$17,IF('Member Info'!H118&gt;'Member Info'!$AG$15,'Member Info'!$AH$16,IF('Member Info'!H118&gt;'Member Info'!$AG$14,'Member Info'!$AH$15,IF('Member Info'!H118&gt;'Member Info'!$AG$13,'Member Info'!$AH$14,IF('Member Info'!H118&gt;'Member Info'!$AG$12,'Member Info'!$AH$13,IF('Member Info'!H118&gt;'Member Info'!$AG$11,'Member Info'!$AH$12,IF('Member Info'!H118&gt;'Member Info'!$AG$10,'Member Info'!$AH$11,IF('Member Info'!H118&gt;'Member Info'!$AG$9,'Member Info'!$AH$10,IF('Member Info'!H118&gt;'Member Info'!$AG$8,'Member Info'!$AH$9,'Member Info'!$AH$8)))))))))))))</f>
        <v/>
      </c>
      <c r="H122" s="26"/>
      <c r="I122" s="26"/>
      <c r="J122" s="107" t="str">
        <f>IF(E122=0,"",IF('Member Info'!F118&gt;$S$1,CONCATENATE("Joined with practice on ", TEXT('Member Info'!F118, "DD/MM/YYYY")),IF('Member Info'!N118&lt;&gt;"",IF('Member Info'!N118&lt;$R$1,CONCATENATE("Left Scheme on ", TEXT('Member Info'!N118, "DD/MM/YYYY")),IF(ISERROR(G122),"Error Detected, No rate entered",IF(E122=0,"",IF(F122="","Error Detected, No Pensionable pay",IF(ISERROR(AB122)," Unknown Values entered.",IF(T122+U122&lt;1,"Acceptable",IF(R122+S122=200, "No Contributions Entered", IF(K122="","Error Detected, Choose reason&gt;",IF(X122="1",IF(T122=1,"Please Enter Deemed Pensionable Pay","Add Any Relevant Details Above"),"Please Give Details Above"))))))))),IF(ISERROR(G122),"Error Detected, No rate entered",IF(E122=0,"",IF(F122="","Error Detected, No Pensionable pay",IF(ISERROR(AB122)," Unknown Values entered.",IF(T122+U122&lt;1,"Acceptable",IF(R122+S122=200, "No Contributions Entered", IF(K122="","Error Detected, Choose reason&gt;",IF(X122="1",IF(T122=1,"Please Enter Deemed Pensionable Pay","Add relevant Details Above"),"Please give details Above")))))))))))</f>
        <v/>
      </c>
      <c r="K122" s="263"/>
      <c r="L122" s="93"/>
      <c r="M122" s="93" t="str">
        <f t="shared" si="24"/>
        <v/>
      </c>
      <c r="N122" s="96">
        <f t="shared" si="23"/>
        <v>0</v>
      </c>
      <c r="O122" s="96">
        <f t="shared" si="23"/>
        <v>0</v>
      </c>
      <c r="P122" s="220">
        <f>(ROUND((F122/100*'Member Info'!$W$2), 2))</f>
        <v>0</v>
      </c>
      <c r="Q122" s="220" t="e">
        <f t="shared" si="25"/>
        <v>#VALUE!</v>
      </c>
      <c r="R122" s="220" t="str">
        <f t="shared" si="26"/>
        <v/>
      </c>
      <c r="S122" s="229" t="str">
        <f t="shared" si="27"/>
        <v/>
      </c>
      <c r="T122" s="230" t="str">
        <f t="shared" si="28"/>
        <v/>
      </c>
      <c r="U122" s="230" t="str">
        <f t="shared" si="29"/>
        <v/>
      </c>
      <c r="V122" s="224">
        <f t="shared" si="30"/>
        <v>0</v>
      </c>
      <c r="W122" s="112">
        <f t="shared" si="31"/>
        <v>0</v>
      </c>
      <c r="X122" s="237" t="str">
        <f t="shared" si="19"/>
        <v/>
      </c>
      <c r="Y122" s="242" t="b">
        <f t="shared" si="20"/>
        <v>0</v>
      </c>
      <c r="Z122" s="237">
        <f t="shared" si="32"/>
        <v>0</v>
      </c>
      <c r="AA122" s="237">
        <f>IF('Member Info'!N118="",1,"")</f>
        <v>1</v>
      </c>
      <c r="AB122" s="245" t="e">
        <f t="shared" si="33"/>
        <v>#VALUE!</v>
      </c>
      <c r="AC122" s="132" t="str">
        <f t="shared" si="21"/>
        <v/>
      </c>
      <c r="AD122" s="126">
        <f t="shared" si="22"/>
        <v>1</v>
      </c>
      <c r="AE122" s="126" t="str">
        <f>IF('Member Info'!N118&lt;&gt;"",IF('Member Info'!N118&lt;=$R$1,1,0),"")</f>
        <v/>
      </c>
      <c r="AG122" s="126" t="b">
        <f t="shared" si="34"/>
        <v>0</v>
      </c>
      <c r="AH122" s="126">
        <f t="shared" si="35"/>
        <v>0</v>
      </c>
      <c r="AJ122" s="126">
        <f t="shared" si="36"/>
        <v>0</v>
      </c>
      <c r="AK122" s="126">
        <f>IF('Member Info'!F118&gt;$R$1,1,0)</f>
        <v>0</v>
      </c>
      <c r="AL122" s="126" t="b">
        <f>IF(ISERROR(R122),ERROR.TYPE(#REF!)=ERROR.TYPE(R122),FALSE)</f>
        <v>0</v>
      </c>
      <c r="AM122" s="126" t="b">
        <f>IF(ISERROR(S122),ERROR.TYPE(#REF!)=ERROR.TYPE(S122),FALSE)</f>
        <v>0</v>
      </c>
      <c r="AN122" s="126">
        <f>IF(OR('Member Info'!F118&gt;=$S$1,'Member Info'!N118&gt;=$R$1),1,0)</f>
        <v>0</v>
      </c>
    </row>
    <row r="123" spans="1:40" x14ac:dyDescent="0.25">
      <c r="A123" s="4">
        <v>91</v>
      </c>
      <c r="B123" s="166">
        <f>'Member Info'!D119</f>
        <v>0</v>
      </c>
      <c r="C123" s="166">
        <f>'Member Info'!E119</f>
        <v>0</v>
      </c>
      <c r="D123" s="166" t="str">
        <f>'Member Info'!G119</f>
        <v/>
      </c>
      <c r="E123" s="167">
        <f>'Member Info'!B119</f>
        <v>0</v>
      </c>
      <c r="F123" s="244"/>
      <c r="G123" s="168" t="str">
        <f>IF(E123=0,"",
IF('Member Info'!$AM$19&lt;=$R$1,
SUMPRODUCT('Member Info'!L119+IF('Member Info'!H119&gt;'Member Info'!$AJ$12,'Member Info'!$AK$13,IF('Member Info'!H119&gt;'Member Info'!$AJ$11,'Member Info'!$AK$12,IF('Member Info'!H119&gt;'Member Info'!$AJ$10,'Member Info'!$AK$11,IF('Member Info'!H119&gt;'Member Info'!$AJ$9,'Member Info'!$AK$10,IF('Member Info'!H119&gt;'Member Info'!$AJ$8,'Member Info'!$AK$9,'Member Info'!$AK$8)))))),
SUMPRODUCT('Member Info'!L119+IF('Member Info'!H119&gt;'Member Info'!$AG$17,'Member Info'!$AH$18,IF('Member Info'!H119&gt;'Member Info'!$AG$16,'Member Info'!$AH$17,IF('Member Info'!H119&gt;'Member Info'!$AG$15,'Member Info'!$AH$16,IF('Member Info'!H119&gt;'Member Info'!$AG$14,'Member Info'!$AH$15,IF('Member Info'!H119&gt;'Member Info'!$AG$13,'Member Info'!$AH$14,IF('Member Info'!H119&gt;'Member Info'!$AG$12,'Member Info'!$AH$13,IF('Member Info'!H119&gt;'Member Info'!$AG$11,'Member Info'!$AH$12,IF('Member Info'!H119&gt;'Member Info'!$AG$10,'Member Info'!$AH$11,IF('Member Info'!H119&gt;'Member Info'!$AG$9,'Member Info'!$AH$10,IF('Member Info'!H119&gt;'Member Info'!$AG$8,'Member Info'!$AH$9,'Member Info'!$AH$8)))))))))))))</f>
        <v/>
      </c>
      <c r="H123" s="26"/>
      <c r="I123" s="26"/>
      <c r="J123" s="107" t="str">
        <f>IF(E123=0,"",IF('Member Info'!F119&gt;$S$1,CONCATENATE("Joined with practice on ", TEXT('Member Info'!F119, "DD/MM/YYYY")),IF('Member Info'!N119&lt;&gt;"",IF('Member Info'!N119&lt;$R$1,CONCATENATE("Left Scheme on ", TEXT('Member Info'!N119, "DD/MM/YYYY")),IF(ISERROR(G123),"Error Detected, No rate entered",IF(E123=0,"",IF(F123="","Error Detected, No Pensionable pay",IF(ISERROR(AB123)," Unknown Values entered.",IF(T123+U123&lt;1,"Acceptable",IF(R123+S123=200, "No Contributions Entered", IF(K123="","Error Detected, Choose reason&gt;",IF(X123="1",IF(T123=1,"Please Enter Deemed Pensionable Pay","Add Any Relevant Details Above"),"Please Give Details Above"))))))))),IF(ISERROR(G123),"Error Detected, No rate entered",IF(E123=0,"",IF(F123="","Error Detected, No Pensionable pay",IF(ISERROR(AB123)," Unknown Values entered.",IF(T123+U123&lt;1,"Acceptable",IF(R123+S123=200, "No Contributions Entered", IF(K123="","Error Detected, Choose reason&gt;",IF(X123="1",IF(T123=1,"Please Enter Deemed Pensionable Pay","Add relevant Details Above"),"Please give details Above")))))))))))</f>
        <v/>
      </c>
      <c r="K123" s="263"/>
      <c r="L123" s="93"/>
      <c r="M123" s="93" t="str">
        <f t="shared" si="24"/>
        <v/>
      </c>
      <c r="N123" s="96">
        <f t="shared" si="23"/>
        <v>0</v>
      </c>
      <c r="O123" s="96">
        <f t="shared" si="23"/>
        <v>0</v>
      </c>
      <c r="P123" s="220">
        <f>(ROUND((F123/100*'Member Info'!$W$2), 2))</f>
        <v>0</v>
      </c>
      <c r="Q123" s="220" t="e">
        <f t="shared" si="25"/>
        <v>#VALUE!</v>
      </c>
      <c r="R123" s="220" t="str">
        <f t="shared" si="26"/>
        <v/>
      </c>
      <c r="S123" s="229" t="str">
        <f t="shared" si="27"/>
        <v/>
      </c>
      <c r="T123" s="230" t="str">
        <f t="shared" si="28"/>
        <v/>
      </c>
      <c r="U123" s="230" t="str">
        <f t="shared" si="29"/>
        <v/>
      </c>
      <c r="V123" s="224">
        <f t="shared" si="30"/>
        <v>0</v>
      </c>
      <c r="W123" s="112">
        <f t="shared" si="31"/>
        <v>0</v>
      </c>
      <c r="X123" s="237" t="str">
        <f t="shared" si="19"/>
        <v/>
      </c>
      <c r="Y123" s="242" t="b">
        <f t="shared" si="20"/>
        <v>0</v>
      </c>
      <c r="Z123" s="237">
        <f t="shared" si="32"/>
        <v>0</v>
      </c>
      <c r="AA123" s="237">
        <f>IF('Member Info'!N119="",1,"")</f>
        <v>1</v>
      </c>
      <c r="AB123" s="245" t="e">
        <f t="shared" si="33"/>
        <v>#VALUE!</v>
      </c>
      <c r="AC123" s="132" t="str">
        <f t="shared" si="21"/>
        <v/>
      </c>
      <c r="AD123" s="126">
        <f t="shared" si="22"/>
        <v>1</v>
      </c>
      <c r="AE123" s="126" t="str">
        <f>IF('Member Info'!N119&lt;&gt;"",IF('Member Info'!N119&lt;=$R$1,1,0),"")</f>
        <v/>
      </c>
      <c r="AG123" s="126" t="b">
        <f t="shared" si="34"/>
        <v>0</v>
      </c>
      <c r="AH123" s="126">
        <f t="shared" si="35"/>
        <v>0</v>
      </c>
      <c r="AJ123" s="126">
        <f t="shared" si="36"/>
        <v>0</v>
      </c>
      <c r="AK123" s="126">
        <f>IF('Member Info'!F119&gt;$R$1,1,0)</f>
        <v>0</v>
      </c>
      <c r="AL123" s="126" t="b">
        <f>IF(ISERROR(R123),ERROR.TYPE(#REF!)=ERROR.TYPE(R123),FALSE)</f>
        <v>0</v>
      </c>
      <c r="AM123" s="126" t="b">
        <f>IF(ISERROR(S123),ERROR.TYPE(#REF!)=ERROR.TYPE(S123),FALSE)</f>
        <v>0</v>
      </c>
      <c r="AN123" s="126">
        <f>IF(OR('Member Info'!F119&gt;=$S$1,'Member Info'!N119&gt;=$R$1),1,0)</f>
        <v>0</v>
      </c>
    </row>
    <row r="124" spans="1:40" x14ac:dyDescent="0.25">
      <c r="A124" s="4">
        <v>92</v>
      </c>
      <c r="B124" s="166">
        <f>'Member Info'!D120</f>
        <v>0</v>
      </c>
      <c r="C124" s="166">
        <f>'Member Info'!E120</f>
        <v>0</v>
      </c>
      <c r="D124" s="166" t="str">
        <f>'Member Info'!G120</f>
        <v/>
      </c>
      <c r="E124" s="167">
        <f>'Member Info'!B120</f>
        <v>0</v>
      </c>
      <c r="F124" s="244"/>
      <c r="G124" s="168" t="str">
        <f>IF(E124=0,"",
IF('Member Info'!$AM$19&lt;=$R$1,
SUMPRODUCT('Member Info'!L120+IF('Member Info'!H120&gt;'Member Info'!$AJ$12,'Member Info'!$AK$13,IF('Member Info'!H120&gt;'Member Info'!$AJ$11,'Member Info'!$AK$12,IF('Member Info'!H120&gt;'Member Info'!$AJ$10,'Member Info'!$AK$11,IF('Member Info'!H120&gt;'Member Info'!$AJ$9,'Member Info'!$AK$10,IF('Member Info'!H120&gt;'Member Info'!$AJ$8,'Member Info'!$AK$9,'Member Info'!$AK$8)))))),
SUMPRODUCT('Member Info'!L120+IF('Member Info'!H120&gt;'Member Info'!$AG$17,'Member Info'!$AH$18,IF('Member Info'!H120&gt;'Member Info'!$AG$16,'Member Info'!$AH$17,IF('Member Info'!H120&gt;'Member Info'!$AG$15,'Member Info'!$AH$16,IF('Member Info'!H120&gt;'Member Info'!$AG$14,'Member Info'!$AH$15,IF('Member Info'!H120&gt;'Member Info'!$AG$13,'Member Info'!$AH$14,IF('Member Info'!H120&gt;'Member Info'!$AG$12,'Member Info'!$AH$13,IF('Member Info'!H120&gt;'Member Info'!$AG$11,'Member Info'!$AH$12,IF('Member Info'!H120&gt;'Member Info'!$AG$10,'Member Info'!$AH$11,IF('Member Info'!H120&gt;'Member Info'!$AG$9,'Member Info'!$AH$10,IF('Member Info'!H120&gt;'Member Info'!$AG$8,'Member Info'!$AH$9,'Member Info'!$AH$8)))))))))))))</f>
        <v/>
      </c>
      <c r="H124" s="26"/>
      <c r="I124" s="26"/>
      <c r="J124" s="107" t="str">
        <f>IF(E124=0,"",IF('Member Info'!F120&gt;$S$1,CONCATENATE("Joined with practice on ", TEXT('Member Info'!F120, "DD/MM/YYYY")),IF('Member Info'!N120&lt;&gt;"",IF('Member Info'!N120&lt;$R$1,CONCATENATE("Left Scheme on ", TEXT('Member Info'!N120, "DD/MM/YYYY")),IF(ISERROR(G124),"Error Detected, No rate entered",IF(E124=0,"",IF(F124="","Error Detected, No Pensionable pay",IF(ISERROR(AB124)," Unknown Values entered.",IF(T124+U124&lt;1,"Acceptable",IF(R124+S124=200, "No Contributions Entered", IF(K124="","Error Detected, Choose reason&gt;",IF(X124="1",IF(T124=1,"Please Enter Deemed Pensionable Pay","Add Any Relevant Details Above"),"Please Give Details Above"))))))))),IF(ISERROR(G124),"Error Detected, No rate entered",IF(E124=0,"",IF(F124="","Error Detected, No Pensionable pay",IF(ISERROR(AB124)," Unknown Values entered.",IF(T124+U124&lt;1,"Acceptable",IF(R124+S124=200, "No Contributions Entered", IF(K124="","Error Detected, Choose reason&gt;",IF(X124="1",IF(T124=1,"Please Enter Deemed Pensionable Pay","Add relevant Details Above"),"Please give details Above")))))))))))</f>
        <v/>
      </c>
      <c r="K124" s="263"/>
      <c r="L124" s="93"/>
      <c r="M124" s="93" t="str">
        <f t="shared" si="24"/>
        <v/>
      </c>
      <c r="N124" s="96">
        <f t="shared" si="23"/>
        <v>0</v>
      </c>
      <c r="O124" s="96">
        <f t="shared" si="23"/>
        <v>0</v>
      </c>
      <c r="P124" s="220">
        <f>(ROUND((F124/100*'Member Info'!$W$2), 2))</f>
        <v>0</v>
      </c>
      <c r="Q124" s="220" t="e">
        <f t="shared" si="25"/>
        <v>#VALUE!</v>
      </c>
      <c r="R124" s="220" t="str">
        <f t="shared" si="26"/>
        <v/>
      </c>
      <c r="S124" s="229" t="str">
        <f t="shared" si="27"/>
        <v/>
      </c>
      <c r="T124" s="230" t="str">
        <f t="shared" si="28"/>
        <v/>
      </c>
      <c r="U124" s="230" t="str">
        <f t="shared" si="29"/>
        <v/>
      </c>
      <c r="V124" s="224">
        <f t="shared" si="30"/>
        <v>0</v>
      </c>
      <c r="W124" s="112">
        <f t="shared" si="31"/>
        <v>0</v>
      </c>
      <c r="X124" s="237" t="str">
        <f t="shared" si="19"/>
        <v/>
      </c>
      <c r="Y124" s="242" t="b">
        <f t="shared" si="20"/>
        <v>0</v>
      </c>
      <c r="Z124" s="237">
        <f t="shared" si="32"/>
        <v>0</v>
      </c>
      <c r="AA124" s="237">
        <f>IF('Member Info'!N120="",1,"")</f>
        <v>1</v>
      </c>
      <c r="AB124" s="245" t="e">
        <f t="shared" si="33"/>
        <v>#VALUE!</v>
      </c>
      <c r="AC124" s="132" t="str">
        <f t="shared" si="21"/>
        <v/>
      </c>
      <c r="AD124" s="126">
        <f t="shared" si="22"/>
        <v>1</v>
      </c>
      <c r="AE124" s="126" t="str">
        <f>IF('Member Info'!N120&lt;&gt;"",IF('Member Info'!N120&lt;=$R$1,1,0),"")</f>
        <v/>
      </c>
      <c r="AG124" s="126" t="b">
        <f t="shared" si="34"/>
        <v>0</v>
      </c>
      <c r="AH124" s="126">
        <f t="shared" si="35"/>
        <v>0</v>
      </c>
      <c r="AJ124" s="126">
        <f t="shared" si="36"/>
        <v>0</v>
      </c>
      <c r="AK124" s="126">
        <f>IF('Member Info'!F120&gt;$R$1,1,0)</f>
        <v>0</v>
      </c>
      <c r="AL124" s="126" t="b">
        <f>IF(ISERROR(R124),ERROR.TYPE(#REF!)=ERROR.TYPE(R124),FALSE)</f>
        <v>0</v>
      </c>
      <c r="AM124" s="126" t="b">
        <f>IF(ISERROR(S124),ERROR.TYPE(#REF!)=ERROR.TYPE(S124),FALSE)</f>
        <v>0</v>
      </c>
      <c r="AN124" s="126">
        <f>IF(OR('Member Info'!F120&gt;=$S$1,'Member Info'!N120&gt;=$R$1),1,0)</f>
        <v>0</v>
      </c>
    </row>
    <row r="125" spans="1:40" x14ac:dyDescent="0.25">
      <c r="A125" s="4">
        <v>93</v>
      </c>
      <c r="B125" s="166">
        <f>'Member Info'!D121</f>
        <v>0</v>
      </c>
      <c r="C125" s="166">
        <f>'Member Info'!E121</f>
        <v>0</v>
      </c>
      <c r="D125" s="166" t="str">
        <f>'Member Info'!G121</f>
        <v/>
      </c>
      <c r="E125" s="167">
        <f>'Member Info'!B121</f>
        <v>0</v>
      </c>
      <c r="F125" s="244"/>
      <c r="G125" s="168" t="str">
        <f>IF(E125=0,"",
IF('Member Info'!$AM$19&lt;=$R$1,
SUMPRODUCT('Member Info'!L121+IF('Member Info'!H121&gt;'Member Info'!$AJ$12,'Member Info'!$AK$13,IF('Member Info'!H121&gt;'Member Info'!$AJ$11,'Member Info'!$AK$12,IF('Member Info'!H121&gt;'Member Info'!$AJ$10,'Member Info'!$AK$11,IF('Member Info'!H121&gt;'Member Info'!$AJ$9,'Member Info'!$AK$10,IF('Member Info'!H121&gt;'Member Info'!$AJ$8,'Member Info'!$AK$9,'Member Info'!$AK$8)))))),
SUMPRODUCT('Member Info'!L121+IF('Member Info'!H121&gt;'Member Info'!$AG$17,'Member Info'!$AH$18,IF('Member Info'!H121&gt;'Member Info'!$AG$16,'Member Info'!$AH$17,IF('Member Info'!H121&gt;'Member Info'!$AG$15,'Member Info'!$AH$16,IF('Member Info'!H121&gt;'Member Info'!$AG$14,'Member Info'!$AH$15,IF('Member Info'!H121&gt;'Member Info'!$AG$13,'Member Info'!$AH$14,IF('Member Info'!H121&gt;'Member Info'!$AG$12,'Member Info'!$AH$13,IF('Member Info'!H121&gt;'Member Info'!$AG$11,'Member Info'!$AH$12,IF('Member Info'!H121&gt;'Member Info'!$AG$10,'Member Info'!$AH$11,IF('Member Info'!H121&gt;'Member Info'!$AG$9,'Member Info'!$AH$10,IF('Member Info'!H121&gt;'Member Info'!$AG$8,'Member Info'!$AH$9,'Member Info'!$AH$8)))))))))))))</f>
        <v/>
      </c>
      <c r="H125" s="26"/>
      <c r="I125" s="26"/>
      <c r="J125" s="107" t="str">
        <f>IF(E125=0,"",IF('Member Info'!F121&gt;$S$1,CONCATENATE("Joined with practice on ", TEXT('Member Info'!F121, "DD/MM/YYYY")),IF('Member Info'!N121&lt;&gt;"",IF('Member Info'!N121&lt;$R$1,CONCATENATE("Left Scheme on ", TEXT('Member Info'!N121, "DD/MM/YYYY")),IF(ISERROR(G125),"Error Detected, No rate entered",IF(E125=0,"",IF(F125="","Error Detected, No Pensionable pay",IF(ISERROR(AB125)," Unknown Values entered.",IF(T125+U125&lt;1,"Acceptable",IF(R125+S125=200, "No Contributions Entered", IF(K125="","Error Detected, Choose reason&gt;",IF(X125="1",IF(T125=1,"Please Enter Deemed Pensionable Pay","Add Any Relevant Details Above"),"Please Give Details Above"))))))))),IF(ISERROR(G125),"Error Detected, No rate entered",IF(E125=0,"",IF(F125="","Error Detected, No Pensionable pay",IF(ISERROR(AB125)," Unknown Values entered.",IF(T125+U125&lt;1,"Acceptable",IF(R125+S125=200, "No Contributions Entered", IF(K125="","Error Detected, Choose reason&gt;",IF(X125="1",IF(T125=1,"Please Enter Deemed Pensionable Pay","Add relevant Details Above"),"Please give details Above")))))))))))</f>
        <v/>
      </c>
      <c r="K125" s="263"/>
      <c r="L125" s="93"/>
      <c r="M125" s="93" t="str">
        <f t="shared" si="24"/>
        <v/>
      </c>
      <c r="N125" s="96">
        <f t="shared" si="23"/>
        <v>0</v>
      </c>
      <c r="O125" s="96">
        <f t="shared" si="23"/>
        <v>0</v>
      </c>
      <c r="P125" s="220">
        <f>(ROUND((F125/100*'Member Info'!$W$2), 2))</f>
        <v>0</v>
      </c>
      <c r="Q125" s="220" t="e">
        <f t="shared" si="25"/>
        <v>#VALUE!</v>
      </c>
      <c r="R125" s="220" t="str">
        <f t="shared" si="26"/>
        <v/>
      </c>
      <c r="S125" s="229" t="str">
        <f t="shared" si="27"/>
        <v/>
      </c>
      <c r="T125" s="230" t="str">
        <f t="shared" si="28"/>
        <v/>
      </c>
      <c r="U125" s="230" t="str">
        <f t="shared" si="29"/>
        <v/>
      </c>
      <c r="V125" s="224">
        <f t="shared" si="30"/>
        <v>0</v>
      </c>
      <c r="W125" s="112">
        <f t="shared" si="31"/>
        <v>0</v>
      </c>
      <c r="X125" s="237" t="str">
        <f t="shared" si="19"/>
        <v/>
      </c>
      <c r="Y125" s="242" t="b">
        <f t="shared" si="20"/>
        <v>0</v>
      </c>
      <c r="Z125" s="237">
        <f t="shared" si="32"/>
        <v>0</v>
      </c>
      <c r="AA125" s="237">
        <f>IF('Member Info'!N121="",1,"")</f>
        <v>1</v>
      </c>
      <c r="AB125" s="245" t="e">
        <f t="shared" si="33"/>
        <v>#VALUE!</v>
      </c>
      <c r="AC125" s="132" t="str">
        <f t="shared" si="21"/>
        <v/>
      </c>
      <c r="AD125" s="126">
        <f t="shared" si="22"/>
        <v>1</v>
      </c>
      <c r="AE125" s="126" t="str">
        <f>IF('Member Info'!N121&lt;&gt;"",IF('Member Info'!N121&lt;=$R$1,1,0),"")</f>
        <v/>
      </c>
      <c r="AG125" s="126" t="b">
        <f t="shared" si="34"/>
        <v>0</v>
      </c>
      <c r="AH125" s="126">
        <f t="shared" si="35"/>
        <v>0</v>
      </c>
      <c r="AJ125" s="126">
        <f t="shared" si="36"/>
        <v>0</v>
      </c>
      <c r="AK125" s="126">
        <f>IF('Member Info'!F121&gt;$R$1,1,0)</f>
        <v>0</v>
      </c>
      <c r="AL125" s="126" t="b">
        <f>IF(ISERROR(R125),ERROR.TYPE(#REF!)=ERROR.TYPE(R125),FALSE)</f>
        <v>0</v>
      </c>
      <c r="AM125" s="126" t="b">
        <f>IF(ISERROR(S125),ERROR.TYPE(#REF!)=ERROR.TYPE(S125),FALSE)</f>
        <v>0</v>
      </c>
      <c r="AN125" s="126">
        <f>IF(OR('Member Info'!F121&gt;=$S$1,'Member Info'!N121&gt;=$R$1),1,0)</f>
        <v>0</v>
      </c>
    </row>
    <row r="126" spans="1:40" x14ac:dyDescent="0.25">
      <c r="A126" s="4">
        <v>94</v>
      </c>
      <c r="B126" s="166">
        <f>'Member Info'!D122</f>
        <v>0</v>
      </c>
      <c r="C126" s="166">
        <f>'Member Info'!E122</f>
        <v>0</v>
      </c>
      <c r="D126" s="166" t="str">
        <f>'Member Info'!G122</f>
        <v/>
      </c>
      <c r="E126" s="167">
        <f>'Member Info'!B122</f>
        <v>0</v>
      </c>
      <c r="F126" s="244"/>
      <c r="G126" s="168" t="str">
        <f>IF(E126=0,"",
IF('Member Info'!$AM$19&lt;=$R$1,
SUMPRODUCT('Member Info'!L122+IF('Member Info'!H122&gt;'Member Info'!$AJ$12,'Member Info'!$AK$13,IF('Member Info'!H122&gt;'Member Info'!$AJ$11,'Member Info'!$AK$12,IF('Member Info'!H122&gt;'Member Info'!$AJ$10,'Member Info'!$AK$11,IF('Member Info'!H122&gt;'Member Info'!$AJ$9,'Member Info'!$AK$10,IF('Member Info'!H122&gt;'Member Info'!$AJ$8,'Member Info'!$AK$9,'Member Info'!$AK$8)))))),
SUMPRODUCT('Member Info'!L122+IF('Member Info'!H122&gt;'Member Info'!$AG$17,'Member Info'!$AH$18,IF('Member Info'!H122&gt;'Member Info'!$AG$16,'Member Info'!$AH$17,IF('Member Info'!H122&gt;'Member Info'!$AG$15,'Member Info'!$AH$16,IF('Member Info'!H122&gt;'Member Info'!$AG$14,'Member Info'!$AH$15,IF('Member Info'!H122&gt;'Member Info'!$AG$13,'Member Info'!$AH$14,IF('Member Info'!H122&gt;'Member Info'!$AG$12,'Member Info'!$AH$13,IF('Member Info'!H122&gt;'Member Info'!$AG$11,'Member Info'!$AH$12,IF('Member Info'!H122&gt;'Member Info'!$AG$10,'Member Info'!$AH$11,IF('Member Info'!H122&gt;'Member Info'!$AG$9,'Member Info'!$AH$10,IF('Member Info'!H122&gt;'Member Info'!$AG$8,'Member Info'!$AH$9,'Member Info'!$AH$8)))))))))))))</f>
        <v/>
      </c>
      <c r="H126" s="26"/>
      <c r="I126" s="26"/>
      <c r="J126" s="107" t="str">
        <f>IF(E126=0,"",IF('Member Info'!F122&gt;$S$1,CONCATENATE("Joined with practice on ", TEXT('Member Info'!F122, "DD/MM/YYYY")),IF('Member Info'!N122&lt;&gt;"",IF('Member Info'!N122&lt;$R$1,CONCATENATE("Left Scheme on ", TEXT('Member Info'!N122, "DD/MM/YYYY")),IF(ISERROR(G126),"Error Detected, No rate entered",IF(E126=0,"",IF(F126="","Error Detected, No Pensionable pay",IF(ISERROR(AB126)," Unknown Values entered.",IF(T126+U126&lt;1,"Acceptable",IF(R126+S126=200, "No Contributions Entered", IF(K126="","Error Detected, Choose reason&gt;",IF(X126="1",IF(T126=1,"Please Enter Deemed Pensionable Pay","Add Any Relevant Details Above"),"Please Give Details Above"))))))))),IF(ISERROR(G126),"Error Detected, No rate entered",IF(E126=0,"",IF(F126="","Error Detected, No Pensionable pay",IF(ISERROR(AB126)," Unknown Values entered.",IF(T126+U126&lt;1,"Acceptable",IF(R126+S126=200, "No Contributions Entered", IF(K126="","Error Detected, Choose reason&gt;",IF(X126="1",IF(T126=1,"Please Enter Deemed Pensionable Pay","Add relevant Details Above"),"Please give details Above")))))))))))</f>
        <v/>
      </c>
      <c r="K126" s="263"/>
      <c r="L126" s="93"/>
      <c r="M126" s="93" t="str">
        <f t="shared" si="24"/>
        <v/>
      </c>
      <c r="N126" s="96">
        <f t="shared" si="23"/>
        <v>0</v>
      </c>
      <c r="O126" s="96">
        <f t="shared" si="23"/>
        <v>0</v>
      </c>
      <c r="P126" s="220">
        <f>(ROUND((F126/100*'Member Info'!$W$2), 2))</f>
        <v>0</v>
      </c>
      <c r="Q126" s="220" t="e">
        <f t="shared" si="25"/>
        <v>#VALUE!</v>
      </c>
      <c r="R126" s="220" t="str">
        <f t="shared" si="26"/>
        <v/>
      </c>
      <c r="S126" s="229" t="str">
        <f t="shared" si="27"/>
        <v/>
      </c>
      <c r="T126" s="230" t="str">
        <f t="shared" si="28"/>
        <v/>
      </c>
      <c r="U126" s="230" t="str">
        <f t="shared" si="29"/>
        <v/>
      </c>
      <c r="V126" s="224">
        <f t="shared" si="30"/>
        <v>0</v>
      </c>
      <c r="W126" s="112">
        <f t="shared" si="31"/>
        <v>0</v>
      </c>
      <c r="X126" s="237" t="str">
        <f t="shared" si="19"/>
        <v/>
      </c>
      <c r="Y126" s="242" t="b">
        <f t="shared" si="20"/>
        <v>0</v>
      </c>
      <c r="Z126" s="237">
        <f t="shared" si="32"/>
        <v>0</v>
      </c>
      <c r="AA126" s="237">
        <f>IF('Member Info'!N122="",1,"")</f>
        <v>1</v>
      </c>
      <c r="AB126" s="245" t="e">
        <f t="shared" si="33"/>
        <v>#VALUE!</v>
      </c>
      <c r="AC126" s="132" t="str">
        <f t="shared" si="21"/>
        <v/>
      </c>
      <c r="AD126" s="126">
        <f t="shared" si="22"/>
        <v>1</v>
      </c>
      <c r="AE126" s="126" t="str">
        <f>IF('Member Info'!N122&lt;&gt;"",IF('Member Info'!N122&lt;=$R$1,1,0),"")</f>
        <v/>
      </c>
      <c r="AG126" s="126" t="b">
        <f t="shared" si="34"/>
        <v>0</v>
      </c>
      <c r="AH126" s="126">
        <f t="shared" si="35"/>
        <v>0</v>
      </c>
      <c r="AJ126" s="126">
        <f t="shared" si="36"/>
        <v>0</v>
      </c>
      <c r="AK126" s="126">
        <f>IF('Member Info'!F122&gt;$R$1,1,0)</f>
        <v>0</v>
      </c>
      <c r="AL126" s="126" t="b">
        <f>IF(ISERROR(R126),ERROR.TYPE(#REF!)=ERROR.TYPE(R126),FALSE)</f>
        <v>0</v>
      </c>
      <c r="AM126" s="126" t="b">
        <f>IF(ISERROR(S126),ERROR.TYPE(#REF!)=ERROR.TYPE(S126),FALSE)</f>
        <v>0</v>
      </c>
      <c r="AN126" s="126">
        <f>IF(OR('Member Info'!F122&gt;=$S$1,'Member Info'!N122&gt;=$R$1),1,0)</f>
        <v>0</v>
      </c>
    </row>
    <row r="127" spans="1:40" x14ac:dyDescent="0.25">
      <c r="A127" s="4">
        <v>95</v>
      </c>
      <c r="B127" s="166">
        <f>'Member Info'!D123</f>
        <v>0</v>
      </c>
      <c r="C127" s="166">
        <f>'Member Info'!E123</f>
        <v>0</v>
      </c>
      <c r="D127" s="166" t="str">
        <f>'Member Info'!G123</f>
        <v/>
      </c>
      <c r="E127" s="167">
        <f>'Member Info'!B123</f>
        <v>0</v>
      </c>
      <c r="F127" s="244"/>
      <c r="G127" s="168" t="str">
        <f>IF(E127=0,"",
IF('Member Info'!$AM$19&lt;=$R$1,
SUMPRODUCT('Member Info'!L123+IF('Member Info'!H123&gt;'Member Info'!$AJ$12,'Member Info'!$AK$13,IF('Member Info'!H123&gt;'Member Info'!$AJ$11,'Member Info'!$AK$12,IF('Member Info'!H123&gt;'Member Info'!$AJ$10,'Member Info'!$AK$11,IF('Member Info'!H123&gt;'Member Info'!$AJ$9,'Member Info'!$AK$10,IF('Member Info'!H123&gt;'Member Info'!$AJ$8,'Member Info'!$AK$9,'Member Info'!$AK$8)))))),
SUMPRODUCT('Member Info'!L123+IF('Member Info'!H123&gt;'Member Info'!$AG$17,'Member Info'!$AH$18,IF('Member Info'!H123&gt;'Member Info'!$AG$16,'Member Info'!$AH$17,IF('Member Info'!H123&gt;'Member Info'!$AG$15,'Member Info'!$AH$16,IF('Member Info'!H123&gt;'Member Info'!$AG$14,'Member Info'!$AH$15,IF('Member Info'!H123&gt;'Member Info'!$AG$13,'Member Info'!$AH$14,IF('Member Info'!H123&gt;'Member Info'!$AG$12,'Member Info'!$AH$13,IF('Member Info'!H123&gt;'Member Info'!$AG$11,'Member Info'!$AH$12,IF('Member Info'!H123&gt;'Member Info'!$AG$10,'Member Info'!$AH$11,IF('Member Info'!H123&gt;'Member Info'!$AG$9,'Member Info'!$AH$10,IF('Member Info'!H123&gt;'Member Info'!$AG$8,'Member Info'!$AH$9,'Member Info'!$AH$8)))))))))))))</f>
        <v/>
      </c>
      <c r="H127" s="26"/>
      <c r="I127" s="26"/>
      <c r="J127" s="107" t="str">
        <f>IF(E127=0,"",IF('Member Info'!F123&gt;$S$1,CONCATENATE("Joined with practice on ", TEXT('Member Info'!F123, "DD/MM/YYYY")),IF('Member Info'!N123&lt;&gt;"",IF('Member Info'!N123&lt;$R$1,CONCATENATE("Left Scheme on ", TEXT('Member Info'!N123, "DD/MM/YYYY")),IF(ISERROR(G127),"Error Detected, No rate entered",IF(E127=0,"",IF(F127="","Error Detected, No Pensionable pay",IF(ISERROR(AB127)," Unknown Values entered.",IF(T127+U127&lt;1,"Acceptable",IF(R127+S127=200, "No Contributions Entered", IF(K127="","Error Detected, Choose reason&gt;",IF(X127="1",IF(T127=1,"Please Enter Deemed Pensionable Pay","Add Any Relevant Details Above"),"Please Give Details Above"))))))))),IF(ISERROR(G127),"Error Detected, No rate entered",IF(E127=0,"",IF(F127="","Error Detected, No Pensionable pay",IF(ISERROR(AB127)," Unknown Values entered.",IF(T127+U127&lt;1,"Acceptable",IF(R127+S127=200, "No Contributions Entered", IF(K127="","Error Detected, Choose reason&gt;",IF(X127="1",IF(T127=1,"Please Enter Deemed Pensionable Pay","Add relevant Details Above"),"Please give details Above")))))))))))</f>
        <v/>
      </c>
      <c r="K127" s="263"/>
      <c r="L127" s="93"/>
      <c r="M127" s="93" t="str">
        <f t="shared" si="24"/>
        <v/>
      </c>
      <c r="N127" s="96">
        <f t="shared" si="23"/>
        <v>0</v>
      </c>
      <c r="O127" s="96">
        <f t="shared" si="23"/>
        <v>0</v>
      </c>
      <c r="P127" s="220">
        <f>(ROUND((F127/100*'Member Info'!$W$2), 2))</f>
        <v>0</v>
      </c>
      <c r="Q127" s="220" t="e">
        <f t="shared" si="25"/>
        <v>#VALUE!</v>
      </c>
      <c r="R127" s="220" t="str">
        <f t="shared" si="26"/>
        <v/>
      </c>
      <c r="S127" s="229" t="str">
        <f t="shared" si="27"/>
        <v/>
      </c>
      <c r="T127" s="230" t="str">
        <f t="shared" si="28"/>
        <v/>
      </c>
      <c r="U127" s="230" t="str">
        <f t="shared" si="29"/>
        <v/>
      </c>
      <c r="V127" s="224">
        <f t="shared" si="30"/>
        <v>0</v>
      </c>
      <c r="W127" s="112">
        <f t="shared" si="31"/>
        <v>0</v>
      </c>
      <c r="X127" s="237" t="str">
        <f t="shared" si="19"/>
        <v/>
      </c>
      <c r="Y127" s="242" t="b">
        <f t="shared" si="20"/>
        <v>0</v>
      </c>
      <c r="Z127" s="237">
        <f t="shared" si="32"/>
        <v>0</v>
      </c>
      <c r="AA127" s="237">
        <f>IF('Member Info'!N123="",1,"")</f>
        <v>1</v>
      </c>
      <c r="AB127" s="245" t="e">
        <f t="shared" si="33"/>
        <v>#VALUE!</v>
      </c>
      <c r="AC127" s="132" t="str">
        <f t="shared" si="21"/>
        <v/>
      </c>
      <c r="AD127" s="126">
        <f t="shared" si="22"/>
        <v>1</v>
      </c>
      <c r="AE127" s="126" t="str">
        <f>IF('Member Info'!N123&lt;&gt;"",IF('Member Info'!N123&lt;=$R$1,1,0),"")</f>
        <v/>
      </c>
      <c r="AG127" s="126" t="b">
        <f t="shared" si="34"/>
        <v>0</v>
      </c>
      <c r="AH127" s="126">
        <f t="shared" si="35"/>
        <v>0</v>
      </c>
      <c r="AJ127" s="126">
        <f t="shared" si="36"/>
        <v>0</v>
      </c>
      <c r="AK127" s="126">
        <f>IF('Member Info'!F123&gt;$R$1,1,0)</f>
        <v>0</v>
      </c>
      <c r="AL127" s="126" t="b">
        <f>IF(ISERROR(R127),ERROR.TYPE(#REF!)=ERROR.TYPE(R127),FALSE)</f>
        <v>0</v>
      </c>
      <c r="AM127" s="126" t="b">
        <f>IF(ISERROR(S127),ERROR.TYPE(#REF!)=ERROR.TYPE(S127),FALSE)</f>
        <v>0</v>
      </c>
      <c r="AN127" s="126">
        <f>IF(OR('Member Info'!F123&gt;=$S$1,'Member Info'!N123&gt;=$R$1),1,0)</f>
        <v>0</v>
      </c>
    </row>
    <row r="128" spans="1:40" x14ac:dyDescent="0.25">
      <c r="A128" s="4">
        <v>96</v>
      </c>
      <c r="B128" s="166">
        <f>'Member Info'!D124</f>
        <v>0</v>
      </c>
      <c r="C128" s="166">
        <f>'Member Info'!E124</f>
        <v>0</v>
      </c>
      <c r="D128" s="166" t="str">
        <f>'Member Info'!G124</f>
        <v/>
      </c>
      <c r="E128" s="167">
        <f>'Member Info'!B124</f>
        <v>0</v>
      </c>
      <c r="F128" s="244"/>
      <c r="G128" s="168" t="str">
        <f>IF(E128=0,"",
IF('Member Info'!$AM$19&lt;=$R$1,
SUMPRODUCT('Member Info'!L124+IF('Member Info'!H124&gt;'Member Info'!$AJ$12,'Member Info'!$AK$13,IF('Member Info'!H124&gt;'Member Info'!$AJ$11,'Member Info'!$AK$12,IF('Member Info'!H124&gt;'Member Info'!$AJ$10,'Member Info'!$AK$11,IF('Member Info'!H124&gt;'Member Info'!$AJ$9,'Member Info'!$AK$10,IF('Member Info'!H124&gt;'Member Info'!$AJ$8,'Member Info'!$AK$9,'Member Info'!$AK$8)))))),
SUMPRODUCT('Member Info'!L124+IF('Member Info'!H124&gt;'Member Info'!$AG$17,'Member Info'!$AH$18,IF('Member Info'!H124&gt;'Member Info'!$AG$16,'Member Info'!$AH$17,IF('Member Info'!H124&gt;'Member Info'!$AG$15,'Member Info'!$AH$16,IF('Member Info'!H124&gt;'Member Info'!$AG$14,'Member Info'!$AH$15,IF('Member Info'!H124&gt;'Member Info'!$AG$13,'Member Info'!$AH$14,IF('Member Info'!H124&gt;'Member Info'!$AG$12,'Member Info'!$AH$13,IF('Member Info'!H124&gt;'Member Info'!$AG$11,'Member Info'!$AH$12,IF('Member Info'!H124&gt;'Member Info'!$AG$10,'Member Info'!$AH$11,IF('Member Info'!H124&gt;'Member Info'!$AG$9,'Member Info'!$AH$10,IF('Member Info'!H124&gt;'Member Info'!$AG$8,'Member Info'!$AH$9,'Member Info'!$AH$8)))))))))))))</f>
        <v/>
      </c>
      <c r="H128" s="26"/>
      <c r="I128" s="26"/>
      <c r="J128" s="107" t="str">
        <f>IF(E128=0,"",IF('Member Info'!F124&gt;$S$1,CONCATENATE("Joined with practice on ", TEXT('Member Info'!F124, "DD/MM/YYYY")),IF('Member Info'!N124&lt;&gt;"",IF('Member Info'!N124&lt;$R$1,CONCATENATE("Left Scheme on ", TEXT('Member Info'!N124, "DD/MM/YYYY")),IF(ISERROR(G128),"Error Detected, No rate entered",IF(E128=0,"",IF(F128="","Error Detected, No Pensionable pay",IF(ISERROR(AB128)," Unknown Values entered.",IF(T128+U128&lt;1,"Acceptable",IF(R128+S128=200, "No Contributions Entered", IF(K128="","Error Detected, Choose reason&gt;",IF(X128="1",IF(T128=1,"Please Enter Deemed Pensionable Pay","Add Any Relevant Details Above"),"Please Give Details Above"))))))))),IF(ISERROR(G128),"Error Detected, No rate entered",IF(E128=0,"",IF(F128="","Error Detected, No Pensionable pay",IF(ISERROR(AB128)," Unknown Values entered.",IF(T128+U128&lt;1,"Acceptable",IF(R128+S128=200, "No Contributions Entered", IF(K128="","Error Detected, Choose reason&gt;",IF(X128="1",IF(T128=1,"Please Enter Deemed Pensionable Pay","Add relevant Details Above"),"Please give details Above")))))))))))</f>
        <v/>
      </c>
      <c r="K128" s="263"/>
      <c r="L128" s="93"/>
      <c r="M128" s="93" t="str">
        <f t="shared" si="24"/>
        <v/>
      </c>
      <c r="N128" s="96">
        <f t="shared" si="23"/>
        <v>0</v>
      </c>
      <c r="O128" s="96">
        <f t="shared" si="23"/>
        <v>0</v>
      </c>
      <c r="P128" s="220">
        <f>(ROUND((F128/100*'Member Info'!$W$2), 2))</f>
        <v>0</v>
      </c>
      <c r="Q128" s="220" t="e">
        <f t="shared" si="25"/>
        <v>#VALUE!</v>
      </c>
      <c r="R128" s="220" t="str">
        <f t="shared" si="26"/>
        <v/>
      </c>
      <c r="S128" s="229" t="str">
        <f t="shared" si="27"/>
        <v/>
      </c>
      <c r="T128" s="230" t="str">
        <f t="shared" si="28"/>
        <v/>
      </c>
      <c r="U128" s="230" t="str">
        <f t="shared" si="29"/>
        <v/>
      </c>
      <c r="V128" s="224">
        <f t="shared" si="30"/>
        <v>0</v>
      </c>
      <c r="W128" s="112">
        <f t="shared" si="31"/>
        <v>0</v>
      </c>
      <c r="X128" s="237" t="str">
        <f t="shared" si="19"/>
        <v/>
      </c>
      <c r="Y128" s="242" t="b">
        <f t="shared" si="20"/>
        <v>0</v>
      </c>
      <c r="Z128" s="237">
        <f t="shared" si="32"/>
        <v>0</v>
      </c>
      <c r="AA128" s="237">
        <f>IF('Member Info'!N124="",1,"")</f>
        <v>1</v>
      </c>
      <c r="AB128" s="245" t="e">
        <f t="shared" si="33"/>
        <v>#VALUE!</v>
      </c>
      <c r="AC128" s="132" t="str">
        <f t="shared" si="21"/>
        <v/>
      </c>
      <c r="AD128" s="126">
        <f t="shared" si="22"/>
        <v>1</v>
      </c>
      <c r="AE128" s="126" t="str">
        <f>IF('Member Info'!N124&lt;&gt;"",IF('Member Info'!N124&lt;=$R$1,1,0),"")</f>
        <v/>
      </c>
      <c r="AG128" s="126" t="b">
        <f t="shared" si="34"/>
        <v>0</v>
      </c>
      <c r="AH128" s="126">
        <f t="shared" si="35"/>
        <v>0</v>
      </c>
      <c r="AJ128" s="126">
        <f t="shared" si="36"/>
        <v>0</v>
      </c>
      <c r="AK128" s="126">
        <f>IF('Member Info'!F124&gt;$R$1,1,0)</f>
        <v>0</v>
      </c>
      <c r="AL128" s="126" t="b">
        <f>IF(ISERROR(R128),ERROR.TYPE(#REF!)=ERROR.TYPE(R128),FALSE)</f>
        <v>0</v>
      </c>
      <c r="AM128" s="126" t="b">
        <f>IF(ISERROR(S128),ERROR.TYPE(#REF!)=ERROR.TYPE(S128),FALSE)</f>
        <v>0</v>
      </c>
      <c r="AN128" s="126">
        <f>IF(OR('Member Info'!F124&gt;=$S$1,'Member Info'!N124&gt;=$R$1),1,0)</f>
        <v>0</v>
      </c>
    </row>
    <row r="129" spans="1:40" x14ac:dyDescent="0.25">
      <c r="A129" s="4">
        <v>97</v>
      </c>
      <c r="B129" s="166">
        <f>'Member Info'!D125</f>
        <v>0</v>
      </c>
      <c r="C129" s="166">
        <f>'Member Info'!E125</f>
        <v>0</v>
      </c>
      <c r="D129" s="166" t="str">
        <f>'Member Info'!G125</f>
        <v/>
      </c>
      <c r="E129" s="167">
        <f>'Member Info'!B125</f>
        <v>0</v>
      </c>
      <c r="F129" s="244"/>
      <c r="G129" s="168" t="str">
        <f>IF(E129=0,"",
IF('Member Info'!$AM$19&lt;=$R$1,
SUMPRODUCT('Member Info'!L125+IF('Member Info'!H125&gt;'Member Info'!$AJ$12,'Member Info'!$AK$13,IF('Member Info'!H125&gt;'Member Info'!$AJ$11,'Member Info'!$AK$12,IF('Member Info'!H125&gt;'Member Info'!$AJ$10,'Member Info'!$AK$11,IF('Member Info'!H125&gt;'Member Info'!$AJ$9,'Member Info'!$AK$10,IF('Member Info'!H125&gt;'Member Info'!$AJ$8,'Member Info'!$AK$9,'Member Info'!$AK$8)))))),
SUMPRODUCT('Member Info'!L125+IF('Member Info'!H125&gt;'Member Info'!$AG$17,'Member Info'!$AH$18,IF('Member Info'!H125&gt;'Member Info'!$AG$16,'Member Info'!$AH$17,IF('Member Info'!H125&gt;'Member Info'!$AG$15,'Member Info'!$AH$16,IF('Member Info'!H125&gt;'Member Info'!$AG$14,'Member Info'!$AH$15,IF('Member Info'!H125&gt;'Member Info'!$AG$13,'Member Info'!$AH$14,IF('Member Info'!H125&gt;'Member Info'!$AG$12,'Member Info'!$AH$13,IF('Member Info'!H125&gt;'Member Info'!$AG$11,'Member Info'!$AH$12,IF('Member Info'!H125&gt;'Member Info'!$AG$10,'Member Info'!$AH$11,IF('Member Info'!H125&gt;'Member Info'!$AG$9,'Member Info'!$AH$10,IF('Member Info'!H125&gt;'Member Info'!$AG$8,'Member Info'!$AH$9,'Member Info'!$AH$8)))))))))))))</f>
        <v/>
      </c>
      <c r="H129" s="26"/>
      <c r="I129" s="26"/>
      <c r="J129" s="107" t="str">
        <f>IF(E129=0,"",IF('Member Info'!F125&gt;$S$1,CONCATENATE("Joined with practice on ", TEXT('Member Info'!F125, "DD/MM/YYYY")),IF('Member Info'!N125&lt;&gt;"",IF('Member Info'!N125&lt;$R$1,CONCATENATE("Left Scheme on ", TEXT('Member Info'!N125, "DD/MM/YYYY")),IF(ISERROR(G129),"Error Detected, No rate entered",IF(E129=0,"",IF(F129="","Error Detected, No Pensionable pay",IF(ISERROR(AB129)," Unknown Values entered.",IF(T129+U129&lt;1,"Acceptable",IF(R129+S129=200, "No Contributions Entered", IF(K129="","Error Detected, Choose reason&gt;",IF(X129="1",IF(T129=1,"Please Enter Deemed Pensionable Pay","Add Any Relevant Details Above"),"Please Give Details Above"))))))))),IF(ISERROR(G129),"Error Detected, No rate entered",IF(E129=0,"",IF(F129="","Error Detected, No Pensionable pay",IF(ISERROR(AB129)," Unknown Values entered.",IF(T129+U129&lt;1,"Acceptable",IF(R129+S129=200, "No Contributions Entered", IF(K129="","Error Detected, Choose reason&gt;",IF(X129="1",IF(T129=1,"Please Enter Deemed Pensionable Pay","Add relevant Details Above"),"Please give details Above")))))))))))</f>
        <v/>
      </c>
      <c r="K129" s="263"/>
      <c r="L129" s="93"/>
      <c r="M129" s="93" t="str">
        <f t="shared" si="24"/>
        <v/>
      </c>
      <c r="N129" s="96">
        <f t="shared" si="23"/>
        <v>0</v>
      </c>
      <c r="O129" s="96">
        <f t="shared" si="23"/>
        <v>0</v>
      </c>
      <c r="P129" s="220">
        <f>(ROUND((F129/100*'Member Info'!$W$2), 2))</f>
        <v>0</v>
      </c>
      <c r="Q129" s="220" t="e">
        <f t="shared" si="25"/>
        <v>#VALUE!</v>
      </c>
      <c r="R129" s="220" t="str">
        <f t="shared" si="26"/>
        <v/>
      </c>
      <c r="S129" s="229" t="str">
        <f t="shared" si="27"/>
        <v/>
      </c>
      <c r="T129" s="230" t="str">
        <f t="shared" si="28"/>
        <v/>
      </c>
      <c r="U129" s="230" t="str">
        <f t="shared" si="29"/>
        <v/>
      </c>
      <c r="V129" s="224">
        <f t="shared" si="30"/>
        <v>0</v>
      </c>
      <c r="W129" s="112">
        <f t="shared" si="31"/>
        <v>0</v>
      </c>
      <c r="X129" s="237" t="str">
        <f t="shared" si="19"/>
        <v/>
      </c>
      <c r="Y129" s="242" t="b">
        <f t="shared" si="20"/>
        <v>0</v>
      </c>
      <c r="Z129" s="237">
        <f t="shared" si="32"/>
        <v>0</v>
      </c>
      <c r="AA129" s="237">
        <f>IF('Member Info'!N125="",1,"")</f>
        <v>1</v>
      </c>
      <c r="AB129" s="245" t="e">
        <f t="shared" si="33"/>
        <v>#VALUE!</v>
      </c>
      <c r="AC129" s="132" t="str">
        <f t="shared" si="21"/>
        <v/>
      </c>
      <c r="AD129" s="126">
        <f t="shared" si="22"/>
        <v>1</v>
      </c>
      <c r="AE129" s="126" t="str">
        <f>IF('Member Info'!N125&lt;&gt;"",IF('Member Info'!N125&lt;=$R$1,1,0),"")</f>
        <v/>
      </c>
      <c r="AG129" s="126" t="b">
        <f t="shared" si="34"/>
        <v>0</v>
      </c>
      <c r="AH129" s="126">
        <f t="shared" si="35"/>
        <v>0</v>
      </c>
      <c r="AJ129" s="126">
        <f t="shared" si="36"/>
        <v>0</v>
      </c>
      <c r="AK129" s="126">
        <f>IF('Member Info'!F125&gt;$R$1,1,0)</f>
        <v>0</v>
      </c>
      <c r="AL129" s="126" t="b">
        <f>IF(ISERROR(R129),ERROR.TYPE(#REF!)=ERROR.TYPE(R129),FALSE)</f>
        <v>0</v>
      </c>
      <c r="AM129" s="126" t="b">
        <f>IF(ISERROR(S129),ERROR.TYPE(#REF!)=ERROR.TYPE(S129),FALSE)</f>
        <v>0</v>
      </c>
      <c r="AN129" s="126">
        <f>IF(OR('Member Info'!F125&gt;=$S$1,'Member Info'!N125&gt;=$R$1),1,0)</f>
        <v>0</v>
      </c>
    </row>
    <row r="130" spans="1:40" x14ac:dyDescent="0.25">
      <c r="A130" s="4">
        <v>98</v>
      </c>
      <c r="B130" s="166">
        <f>'Member Info'!D126</f>
        <v>0</v>
      </c>
      <c r="C130" s="166">
        <f>'Member Info'!E126</f>
        <v>0</v>
      </c>
      <c r="D130" s="166" t="str">
        <f>'Member Info'!G126</f>
        <v/>
      </c>
      <c r="E130" s="167">
        <f>'Member Info'!B126</f>
        <v>0</v>
      </c>
      <c r="F130" s="244"/>
      <c r="G130" s="168" t="str">
        <f>IF(E130=0,"",
IF('Member Info'!$AM$19&lt;=$R$1,
SUMPRODUCT('Member Info'!L126+IF('Member Info'!H126&gt;'Member Info'!$AJ$12,'Member Info'!$AK$13,IF('Member Info'!H126&gt;'Member Info'!$AJ$11,'Member Info'!$AK$12,IF('Member Info'!H126&gt;'Member Info'!$AJ$10,'Member Info'!$AK$11,IF('Member Info'!H126&gt;'Member Info'!$AJ$9,'Member Info'!$AK$10,IF('Member Info'!H126&gt;'Member Info'!$AJ$8,'Member Info'!$AK$9,'Member Info'!$AK$8)))))),
SUMPRODUCT('Member Info'!L126+IF('Member Info'!H126&gt;'Member Info'!$AG$17,'Member Info'!$AH$18,IF('Member Info'!H126&gt;'Member Info'!$AG$16,'Member Info'!$AH$17,IF('Member Info'!H126&gt;'Member Info'!$AG$15,'Member Info'!$AH$16,IF('Member Info'!H126&gt;'Member Info'!$AG$14,'Member Info'!$AH$15,IF('Member Info'!H126&gt;'Member Info'!$AG$13,'Member Info'!$AH$14,IF('Member Info'!H126&gt;'Member Info'!$AG$12,'Member Info'!$AH$13,IF('Member Info'!H126&gt;'Member Info'!$AG$11,'Member Info'!$AH$12,IF('Member Info'!H126&gt;'Member Info'!$AG$10,'Member Info'!$AH$11,IF('Member Info'!H126&gt;'Member Info'!$AG$9,'Member Info'!$AH$10,IF('Member Info'!H126&gt;'Member Info'!$AG$8,'Member Info'!$AH$9,'Member Info'!$AH$8)))))))))))))</f>
        <v/>
      </c>
      <c r="H130" s="26"/>
      <c r="I130" s="26"/>
      <c r="J130" s="107" t="str">
        <f>IF(E130=0,"",IF('Member Info'!F126&gt;$S$1,CONCATENATE("Joined with practice on ", TEXT('Member Info'!F126, "DD/MM/YYYY")),IF('Member Info'!N126&lt;&gt;"",IF('Member Info'!N126&lt;$R$1,CONCATENATE("Left Scheme on ", TEXT('Member Info'!N126, "DD/MM/YYYY")),IF(ISERROR(G130),"Error Detected, No rate entered",IF(E130=0,"",IF(F130="","Error Detected, No Pensionable pay",IF(ISERROR(AB130)," Unknown Values entered.",IF(T130+U130&lt;1,"Acceptable",IF(R130+S130=200, "No Contributions Entered", IF(K130="","Error Detected, Choose reason&gt;",IF(X130="1",IF(T130=1,"Please Enter Deemed Pensionable Pay","Add Any Relevant Details Above"),"Please Give Details Above"))))))))),IF(ISERROR(G130),"Error Detected, No rate entered",IF(E130=0,"",IF(F130="","Error Detected, No Pensionable pay",IF(ISERROR(AB130)," Unknown Values entered.",IF(T130+U130&lt;1,"Acceptable",IF(R130+S130=200, "No Contributions Entered", IF(K130="","Error Detected, Choose reason&gt;",IF(X130="1",IF(T130=1,"Please Enter Deemed Pensionable Pay","Add relevant Details Above"),"Please give details Above")))))))))))</f>
        <v/>
      </c>
      <c r="K130" s="263"/>
      <c r="L130" s="93"/>
      <c r="M130" s="93" t="str">
        <f t="shared" si="24"/>
        <v/>
      </c>
      <c r="N130" s="96">
        <f t="shared" si="23"/>
        <v>0</v>
      </c>
      <c r="O130" s="96">
        <f t="shared" si="23"/>
        <v>0</v>
      </c>
      <c r="P130" s="220">
        <f>(ROUND((F130/100*'Member Info'!$W$2), 2))</f>
        <v>0</v>
      </c>
      <c r="Q130" s="220" t="e">
        <f t="shared" si="25"/>
        <v>#VALUE!</v>
      </c>
      <c r="R130" s="220" t="str">
        <f t="shared" si="26"/>
        <v/>
      </c>
      <c r="S130" s="229" t="str">
        <f t="shared" si="27"/>
        <v/>
      </c>
      <c r="T130" s="230" t="str">
        <f t="shared" si="28"/>
        <v/>
      </c>
      <c r="U130" s="230" t="str">
        <f t="shared" si="29"/>
        <v/>
      </c>
      <c r="V130" s="224">
        <f t="shared" si="30"/>
        <v>0</v>
      </c>
      <c r="W130" s="112">
        <f t="shared" si="31"/>
        <v>0</v>
      </c>
      <c r="X130" s="237" t="str">
        <f t="shared" si="19"/>
        <v/>
      </c>
      <c r="Y130" s="242" t="b">
        <f t="shared" si="20"/>
        <v>0</v>
      </c>
      <c r="Z130" s="237">
        <f t="shared" si="32"/>
        <v>0</v>
      </c>
      <c r="AA130" s="237">
        <f>IF('Member Info'!N126="",1,"")</f>
        <v>1</v>
      </c>
      <c r="AB130" s="245" t="e">
        <f t="shared" si="33"/>
        <v>#VALUE!</v>
      </c>
      <c r="AC130" s="132" t="str">
        <f t="shared" si="21"/>
        <v/>
      </c>
      <c r="AD130" s="126">
        <f t="shared" si="22"/>
        <v>1</v>
      </c>
      <c r="AE130" s="126" t="str">
        <f>IF('Member Info'!N126&lt;&gt;"",IF('Member Info'!N126&lt;=$R$1,1,0),"")</f>
        <v/>
      </c>
      <c r="AG130" s="126" t="b">
        <f t="shared" si="34"/>
        <v>0</v>
      </c>
      <c r="AH130" s="126">
        <f t="shared" si="35"/>
        <v>0</v>
      </c>
      <c r="AJ130" s="126">
        <f t="shared" si="36"/>
        <v>0</v>
      </c>
      <c r="AK130" s="126">
        <f>IF('Member Info'!F126&gt;$R$1,1,0)</f>
        <v>0</v>
      </c>
      <c r="AL130" s="126" t="b">
        <f>IF(ISERROR(R130),ERROR.TYPE(#REF!)=ERROR.TYPE(R130),FALSE)</f>
        <v>0</v>
      </c>
      <c r="AM130" s="126" t="b">
        <f>IF(ISERROR(S130),ERROR.TYPE(#REF!)=ERROR.TYPE(S130),FALSE)</f>
        <v>0</v>
      </c>
      <c r="AN130" s="126">
        <f>IF(OR('Member Info'!F126&gt;=$S$1,'Member Info'!N126&gt;=$R$1),1,0)</f>
        <v>0</v>
      </c>
    </row>
    <row r="131" spans="1:40" x14ac:dyDescent="0.25">
      <c r="A131" s="4">
        <v>99</v>
      </c>
      <c r="B131" s="166">
        <f>'Member Info'!D127</f>
        <v>0</v>
      </c>
      <c r="C131" s="166">
        <f>'Member Info'!E127</f>
        <v>0</v>
      </c>
      <c r="D131" s="166" t="str">
        <f>'Member Info'!G127</f>
        <v/>
      </c>
      <c r="E131" s="167">
        <f>'Member Info'!B127</f>
        <v>0</v>
      </c>
      <c r="F131" s="244"/>
      <c r="G131" s="168" t="str">
        <f>IF(E131=0,"",
IF('Member Info'!$AM$19&lt;=$R$1,
SUMPRODUCT('Member Info'!L127+IF('Member Info'!H127&gt;'Member Info'!$AJ$12,'Member Info'!$AK$13,IF('Member Info'!H127&gt;'Member Info'!$AJ$11,'Member Info'!$AK$12,IF('Member Info'!H127&gt;'Member Info'!$AJ$10,'Member Info'!$AK$11,IF('Member Info'!H127&gt;'Member Info'!$AJ$9,'Member Info'!$AK$10,IF('Member Info'!H127&gt;'Member Info'!$AJ$8,'Member Info'!$AK$9,'Member Info'!$AK$8)))))),
SUMPRODUCT('Member Info'!L127+IF('Member Info'!H127&gt;'Member Info'!$AG$17,'Member Info'!$AH$18,IF('Member Info'!H127&gt;'Member Info'!$AG$16,'Member Info'!$AH$17,IF('Member Info'!H127&gt;'Member Info'!$AG$15,'Member Info'!$AH$16,IF('Member Info'!H127&gt;'Member Info'!$AG$14,'Member Info'!$AH$15,IF('Member Info'!H127&gt;'Member Info'!$AG$13,'Member Info'!$AH$14,IF('Member Info'!H127&gt;'Member Info'!$AG$12,'Member Info'!$AH$13,IF('Member Info'!H127&gt;'Member Info'!$AG$11,'Member Info'!$AH$12,IF('Member Info'!H127&gt;'Member Info'!$AG$10,'Member Info'!$AH$11,IF('Member Info'!H127&gt;'Member Info'!$AG$9,'Member Info'!$AH$10,IF('Member Info'!H127&gt;'Member Info'!$AG$8,'Member Info'!$AH$9,'Member Info'!$AH$8)))))))))))))</f>
        <v/>
      </c>
      <c r="H131" s="26"/>
      <c r="I131" s="26"/>
      <c r="J131" s="107" t="str">
        <f>IF(E131=0,"",IF('Member Info'!F127&gt;$S$1,CONCATENATE("Joined with practice on ", TEXT('Member Info'!F127, "DD/MM/YYYY")),IF('Member Info'!N127&lt;&gt;"",IF('Member Info'!N127&lt;$R$1,CONCATENATE("Left Scheme on ", TEXT('Member Info'!N127, "DD/MM/YYYY")),IF(ISERROR(G131),"Error Detected, No rate entered",IF(E131=0,"",IF(F131="","Error Detected, No Pensionable pay",IF(ISERROR(AB131)," Unknown Values entered.",IF(T131+U131&lt;1,"Acceptable",IF(R131+S131=200, "No Contributions Entered", IF(K131="","Error Detected, Choose reason&gt;",IF(X131="1",IF(T131=1,"Please Enter Deemed Pensionable Pay","Add Any Relevant Details Above"),"Please Give Details Above"))))))))),IF(ISERROR(G131),"Error Detected, No rate entered",IF(E131=0,"",IF(F131="","Error Detected, No Pensionable pay",IF(ISERROR(AB131)," Unknown Values entered.",IF(T131+U131&lt;1,"Acceptable",IF(R131+S131=200, "No Contributions Entered", IF(K131="","Error Detected, Choose reason&gt;",IF(X131="1",IF(T131=1,"Please Enter Deemed Pensionable Pay","Add relevant Details Above"),"Please give details Above")))))))))))</f>
        <v/>
      </c>
      <c r="K131" s="263"/>
      <c r="L131" s="93"/>
      <c r="M131" s="93" t="str">
        <f t="shared" si="24"/>
        <v/>
      </c>
      <c r="N131" s="96">
        <f t="shared" si="23"/>
        <v>0</v>
      </c>
      <c r="O131" s="96">
        <f t="shared" si="23"/>
        <v>0</v>
      </c>
      <c r="P131" s="220">
        <f>(ROUND((F131/100*'Member Info'!$W$2), 2))</f>
        <v>0</v>
      </c>
      <c r="Q131" s="220" t="e">
        <f t="shared" si="25"/>
        <v>#VALUE!</v>
      </c>
      <c r="R131" s="220" t="str">
        <f t="shared" si="26"/>
        <v/>
      </c>
      <c r="S131" s="229" t="str">
        <f t="shared" si="27"/>
        <v/>
      </c>
      <c r="T131" s="230" t="str">
        <f t="shared" si="28"/>
        <v/>
      </c>
      <c r="U131" s="230" t="str">
        <f t="shared" si="29"/>
        <v/>
      </c>
      <c r="V131" s="224">
        <f t="shared" si="30"/>
        <v>0</v>
      </c>
      <c r="W131" s="112">
        <f t="shared" si="31"/>
        <v>0</v>
      </c>
      <c r="X131" s="237" t="str">
        <f t="shared" si="19"/>
        <v/>
      </c>
      <c r="Y131" s="242" t="b">
        <f t="shared" si="20"/>
        <v>0</v>
      </c>
      <c r="Z131" s="237">
        <f t="shared" si="32"/>
        <v>0</v>
      </c>
      <c r="AA131" s="237">
        <f>IF('Member Info'!N127="",1,"")</f>
        <v>1</v>
      </c>
      <c r="AB131" s="245" t="e">
        <f t="shared" si="33"/>
        <v>#VALUE!</v>
      </c>
      <c r="AC131" s="132" t="str">
        <f t="shared" si="21"/>
        <v/>
      </c>
      <c r="AD131" s="126">
        <f t="shared" si="22"/>
        <v>1</v>
      </c>
      <c r="AE131" s="126" t="str">
        <f>IF('Member Info'!N127&lt;&gt;"",IF('Member Info'!N127&lt;=$R$1,1,0),"")</f>
        <v/>
      </c>
      <c r="AG131" s="126" t="b">
        <f t="shared" si="34"/>
        <v>0</v>
      </c>
      <c r="AH131" s="126">
        <f t="shared" si="35"/>
        <v>0</v>
      </c>
      <c r="AJ131" s="126">
        <f t="shared" si="36"/>
        <v>0</v>
      </c>
      <c r="AK131" s="126">
        <f>IF('Member Info'!F127&gt;$R$1,1,0)</f>
        <v>0</v>
      </c>
      <c r="AL131" s="126" t="b">
        <f>IF(ISERROR(R131),ERROR.TYPE(#REF!)=ERROR.TYPE(R131),FALSE)</f>
        <v>0</v>
      </c>
      <c r="AM131" s="126" t="b">
        <f>IF(ISERROR(S131),ERROR.TYPE(#REF!)=ERROR.TYPE(S131),FALSE)</f>
        <v>0</v>
      </c>
      <c r="AN131" s="126">
        <f>IF(OR('Member Info'!F127&gt;=$S$1,'Member Info'!N127&gt;=$R$1),1,0)</f>
        <v>0</v>
      </c>
    </row>
    <row r="132" spans="1:40" x14ac:dyDescent="0.25">
      <c r="A132" s="4">
        <v>100</v>
      </c>
      <c r="B132" s="166">
        <f>'Member Info'!D128</f>
        <v>0</v>
      </c>
      <c r="C132" s="166">
        <f>'Member Info'!E128</f>
        <v>0</v>
      </c>
      <c r="D132" s="166" t="str">
        <f>'Member Info'!G128</f>
        <v/>
      </c>
      <c r="E132" s="167">
        <f>'Member Info'!B128</f>
        <v>0</v>
      </c>
      <c r="F132" s="244"/>
      <c r="G132" s="168" t="str">
        <f>IF(E132=0,"",
IF('Member Info'!$AM$19&lt;=$R$1,
SUMPRODUCT('Member Info'!L128+IF('Member Info'!H128&gt;'Member Info'!$AJ$12,'Member Info'!$AK$13,IF('Member Info'!H128&gt;'Member Info'!$AJ$11,'Member Info'!$AK$12,IF('Member Info'!H128&gt;'Member Info'!$AJ$10,'Member Info'!$AK$11,IF('Member Info'!H128&gt;'Member Info'!$AJ$9,'Member Info'!$AK$10,IF('Member Info'!H128&gt;'Member Info'!$AJ$8,'Member Info'!$AK$9,'Member Info'!$AK$8)))))),
SUMPRODUCT('Member Info'!L128+IF('Member Info'!H128&gt;'Member Info'!$AG$17,'Member Info'!$AH$18,IF('Member Info'!H128&gt;'Member Info'!$AG$16,'Member Info'!$AH$17,IF('Member Info'!H128&gt;'Member Info'!$AG$15,'Member Info'!$AH$16,IF('Member Info'!H128&gt;'Member Info'!$AG$14,'Member Info'!$AH$15,IF('Member Info'!H128&gt;'Member Info'!$AG$13,'Member Info'!$AH$14,IF('Member Info'!H128&gt;'Member Info'!$AG$12,'Member Info'!$AH$13,IF('Member Info'!H128&gt;'Member Info'!$AG$11,'Member Info'!$AH$12,IF('Member Info'!H128&gt;'Member Info'!$AG$10,'Member Info'!$AH$11,IF('Member Info'!H128&gt;'Member Info'!$AG$9,'Member Info'!$AH$10,IF('Member Info'!H128&gt;'Member Info'!$AG$8,'Member Info'!$AH$9,'Member Info'!$AH$8)))))))))))))</f>
        <v/>
      </c>
      <c r="H132" s="26"/>
      <c r="I132" s="26"/>
      <c r="J132" s="107" t="str">
        <f>IF(E132=0,"",IF('Member Info'!F128&gt;$S$1,CONCATENATE("Joined with practice on ", TEXT('Member Info'!F128, "DD/MM/YYYY")),IF('Member Info'!N128&lt;&gt;"",IF('Member Info'!N128&lt;$R$1,CONCATENATE("Left Scheme on ", TEXT('Member Info'!N128, "DD/MM/YYYY")),IF(ISERROR(G132),"Error Detected, No rate entered",IF(E132=0,"",IF(F132="","Error Detected, No Pensionable pay",IF(ISERROR(AB132)," Unknown Values entered.",IF(T132+U132&lt;1,"Acceptable",IF(R132+S132=200, "No Contributions Entered", IF(K132="","Error Detected, Choose reason&gt;",IF(X132="1",IF(T132=1,"Please Enter Deemed Pensionable Pay","Add Any Relevant Details Above"),"Please Give Details Above"))))))))),IF(ISERROR(G132),"Error Detected, No rate entered",IF(E132=0,"",IF(F132="","Error Detected, No Pensionable pay",IF(ISERROR(AB132)," Unknown Values entered.",IF(T132+U132&lt;1,"Acceptable",IF(R132+S132=200, "No Contributions Entered", IF(K132="","Error Detected, Choose reason&gt;",IF(X132="1",IF(T132=1,"Please Enter Deemed Pensionable Pay","Add relevant Details Above"),"Please give details Above")))))))))))</f>
        <v/>
      </c>
      <c r="K132" s="263"/>
      <c r="L132" s="93"/>
      <c r="M132" s="93" t="str">
        <f t="shared" si="24"/>
        <v/>
      </c>
      <c r="N132" s="96">
        <f t="shared" si="23"/>
        <v>0</v>
      </c>
      <c r="O132" s="96">
        <f t="shared" si="23"/>
        <v>0</v>
      </c>
      <c r="P132" s="220">
        <f>(ROUND((F132/100*'Member Info'!$W$2), 2))</f>
        <v>0</v>
      </c>
      <c r="Q132" s="220" t="e">
        <f t="shared" si="25"/>
        <v>#VALUE!</v>
      </c>
      <c r="R132" s="220" t="str">
        <f t="shared" si="26"/>
        <v/>
      </c>
      <c r="S132" s="229" t="str">
        <f t="shared" si="27"/>
        <v/>
      </c>
      <c r="T132" s="230" t="str">
        <f t="shared" si="28"/>
        <v/>
      </c>
      <c r="U132" s="230" t="str">
        <f t="shared" si="29"/>
        <v/>
      </c>
      <c r="V132" s="224">
        <f t="shared" si="30"/>
        <v>0</v>
      </c>
      <c r="W132" s="112">
        <f t="shared" si="31"/>
        <v>0</v>
      </c>
      <c r="X132" s="237" t="str">
        <f t="shared" si="19"/>
        <v/>
      </c>
      <c r="Y132" s="242" t="b">
        <f t="shared" si="20"/>
        <v>0</v>
      </c>
      <c r="Z132" s="237">
        <f t="shared" si="32"/>
        <v>0</v>
      </c>
      <c r="AA132" s="237">
        <f>IF('Member Info'!N128="",1,"")</f>
        <v>1</v>
      </c>
      <c r="AB132" s="245" t="e">
        <f t="shared" si="33"/>
        <v>#VALUE!</v>
      </c>
      <c r="AC132" s="132" t="str">
        <f t="shared" si="21"/>
        <v/>
      </c>
      <c r="AD132" s="126">
        <f t="shared" si="22"/>
        <v>1</v>
      </c>
      <c r="AE132" s="126" t="str">
        <f>IF('Member Info'!N128&lt;&gt;"",IF('Member Info'!N128&lt;=$R$1,1,0),"")</f>
        <v/>
      </c>
      <c r="AG132" s="126" t="b">
        <f t="shared" si="34"/>
        <v>0</v>
      </c>
      <c r="AH132" s="126">
        <f t="shared" si="35"/>
        <v>0</v>
      </c>
      <c r="AJ132" s="126">
        <f t="shared" si="36"/>
        <v>0</v>
      </c>
      <c r="AK132" s="126">
        <f>IF('Member Info'!F128&gt;$R$1,1,0)</f>
        <v>0</v>
      </c>
      <c r="AL132" s="126" t="b">
        <f>IF(ISERROR(R132),ERROR.TYPE(#REF!)=ERROR.TYPE(R132),FALSE)</f>
        <v>0</v>
      </c>
      <c r="AM132" s="126" t="b">
        <f>IF(ISERROR(S132),ERROR.TYPE(#REF!)=ERROR.TYPE(S132),FALSE)</f>
        <v>0</v>
      </c>
      <c r="AN132" s="126">
        <f>IF(OR('Member Info'!F128&gt;=$S$1,'Member Info'!N128&gt;=$R$1),1,0)</f>
        <v>0</v>
      </c>
    </row>
    <row r="133" spans="1:40" x14ac:dyDescent="0.25">
      <c r="A133" s="4">
        <v>101</v>
      </c>
      <c r="B133" s="166">
        <f>'Member Info'!D129</f>
        <v>0</v>
      </c>
      <c r="C133" s="166">
        <f>'Member Info'!E129</f>
        <v>0</v>
      </c>
      <c r="D133" s="166" t="str">
        <f>'Member Info'!G129</f>
        <v/>
      </c>
      <c r="E133" s="167">
        <f>'Member Info'!B129</f>
        <v>0</v>
      </c>
      <c r="F133" s="244"/>
      <c r="G133" s="168" t="str">
        <f>IF(E133=0,"",
IF('Member Info'!$AM$19&lt;=$R$1,
SUMPRODUCT('Member Info'!L129+IF('Member Info'!H129&gt;'Member Info'!$AJ$12,'Member Info'!$AK$13,IF('Member Info'!H129&gt;'Member Info'!$AJ$11,'Member Info'!$AK$12,IF('Member Info'!H129&gt;'Member Info'!$AJ$10,'Member Info'!$AK$11,IF('Member Info'!H129&gt;'Member Info'!$AJ$9,'Member Info'!$AK$10,IF('Member Info'!H129&gt;'Member Info'!$AJ$8,'Member Info'!$AK$9,'Member Info'!$AK$8)))))),
SUMPRODUCT('Member Info'!L129+IF('Member Info'!H129&gt;'Member Info'!$AG$17,'Member Info'!$AH$18,IF('Member Info'!H129&gt;'Member Info'!$AG$16,'Member Info'!$AH$17,IF('Member Info'!H129&gt;'Member Info'!$AG$15,'Member Info'!$AH$16,IF('Member Info'!H129&gt;'Member Info'!$AG$14,'Member Info'!$AH$15,IF('Member Info'!H129&gt;'Member Info'!$AG$13,'Member Info'!$AH$14,IF('Member Info'!H129&gt;'Member Info'!$AG$12,'Member Info'!$AH$13,IF('Member Info'!H129&gt;'Member Info'!$AG$11,'Member Info'!$AH$12,IF('Member Info'!H129&gt;'Member Info'!$AG$10,'Member Info'!$AH$11,IF('Member Info'!H129&gt;'Member Info'!$AG$9,'Member Info'!$AH$10,IF('Member Info'!H129&gt;'Member Info'!$AG$8,'Member Info'!$AH$9,'Member Info'!$AH$8)))))))))))))</f>
        <v/>
      </c>
      <c r="H133" s="26"/>
      <c r="I133" s="26"/>
      <c r="J133" s="107" t="str">
        <f>IF(E133=0,"",IF('Member Info'!F129&gt;$S$1,CONCATENATE("Joined with practice on ", TEXT('Member Info'!F129, "DD/MM/YYYY")),IF('Member Info'!N129&lt;&gt;"",IF('Member Info'!N129&lt;$R$1,CONCATENATE("Left Scheme on ", TEXT('Member Info'!N129, "DD/MM/YYYY")),IF(ISERROR(G133),"Error Detected, No rate entered",IF(E133=0,"",IF(F133="","Error Detected, No Pensionable pay",IF(ISERROR(AB133)," Unknown Values entered.",IF(T133+U133&lt;1,"Acceptable",IF(R133+S133=200, "No Contributions Entered", IF(K133="","Error Detected, Choose reason&gt;",IF(X133="1",IF(T133=1,"Please Enter Deemed Pensionable Pay","Add Any Relevant Details Above"),"Please Give Details Above"))))))))),IF(ISERROR(G133),"Error Detected, No rate entered",IF(E133=0,"",IF(F133="","Error Detected, No Pensionable pay",IF(ISERROR(AB133)," Unknown Values entered.",IF(T133+U133&lt;1,"Acceptable",IF(R133+S133=200, "No Contributions Entered", IF(K133="","Error Detected, Choose reason&gt;",IF(X133="1",IF(T133=1,"Please Enter Deemed Pensionable Pay","Add relevant Details Above"),"Please give details Above")))))))))))</f>
        <v/>
      </c>
      <c r="K133" s="263"/>
      <c r="L133" s="93"/>
      <c r="M133" s="93" t="str">
        <f t="shared" si="24"/>
        <v/>
      </c>
      <c r="N133" s="96">
        <f t="shared" si="23"/>
        <v>0</v>
      </c>
      <c r="O133" s="96">
        <f t="shared" si="23"/>
        <v>0</v>
      </c>
      <c r="P133" s="220">
        <f>(ROUND((F133/100*'Member Info'!$W$2), 2))</f>
        <v>0</v>
      </c>
      <c r="Q133" s="220" t="e">
        <f t="shared" si="25"/>
        <v>#VALUE!</v>
      </c>
      <c r="R133" s="220" t="str">
        <f t="shared" si="26"/>
        <v/>
      </c>
      <c r="S133" s="229" t="str">
        <f t="shared" si="27"/>
        <v/>
      </c>
      <c r="T133" s="230" t="str">
        <f t="shared" si="28"/>
        <v/>
      </c>
      <c r="U133" s="230" t="str">
        <f t="shared" si="29"/>
        <v/>
      </c>
      <c r="V133" s="224">
        <f t="shared" si="30"/>
        <v>0</v>
      </c>
      <c r="W133" s="112">
        <f t="shared" si="31"/>
        <v>0</v>
      </c>
      <c r="X133" s="237" t="str">
        <f t="shared" si="19"/>
        <v/>
      </c>
      <c r="Y133" s="242" t="b">
        <f t="shared" si="20"/>
        <v>0</v>
      </c>
      <c r="Z133" s="237">
        <f t="shared" si="32"/>
        <v>0</v>
      </c>
      <c r="AA133" s="237">
        <f>IF('Member Info'!N129="",1,"")</f>
        <v>1</v>
      </c>
      <c r="AB133" s="245" t="e">
        <f t="shared" si="33"/>
        <v>#VALUE!</v>
      </c>
      <c r="AC133" s="132" t="str">
        <f t="shared" si="21"/>
        <v/>
      </c>
      <c r="AD133" s="126">
        <f t="shared" si="22"/>
        <v>1</v>
      </c>
      <c r="AE133" s="126" t="str">
        <f>IF('Member Info'!N129&lt;&gt;"",IF('Member Info'!N129&lt;=$R$1,1,0),"")</f>
        <v/>
      </c>
      <c r="AG133" s="126" t="b">
        <f t="shared" si="34"/>
        <v>0</v>
      </c>
      <c r="AH133" s="126">
        <f t="shared" si="35"/>
        <v>0</v>
      </c>
      <c r="AJ133" s="126">
        <f t="shared" si="36"/>
        <v>0</v>
      </c>
      <c r="AK133" s="126">
        <f>IF('Member Info'!F129&gt;$R$1,1,0)</f>
        <v>0</v>
      </c>
      <c r="AL133" s="126" t="b">
        <f>IF(ISERROR(R133),ERROR.TYPE(#REF!)=ERROR.TYPE(R133),FALSE)</f>
        <v>0</v>
      </c>
      <c r="AM133" s="126" t="b">
        <f>IF(ISERROR(S133),ERROR.TYPE(#REF!)=ERROR.TYPE(S133),FALSE)</f>
        <v>0</v>
      </c>
      <c r="AN133" s="126">
        <f>IF(OR('Member Info'!F129&gt;=$S$1,'Member Info'!N129&gt;=$R$1),1,0)</f>
        <v>0</v>
      </c>
    </row>
    <row r="134" spans="1:40" x14ac:dyDescent="0.25">
      <c r="A134" s="4">
        <v>102</v>
      </c>
      <c r="B134" s="166">
        <f>'Member Info'!D130</f>
        <v>0</v>
      </c>
      <c r="C134" s="166">
        <f>'Member Info'!E130</f>
        <v>0</v>
      </c>
      <c r="D134" s="166" t="str">
        <f>'Member Info'!G130</f>
        <v/>
      </c>
      <c r="E134" s="167">
        <f>'Member Info'!B130</f>
        <v>0</v>
      </c>
      <c r="F134" s="244"/>
      <c r="G134" s="168" t="str">
        <f>IF(E134=0,"",
IF('Member Info'!$AM$19&lt;=$R$1,
SUMPRODUCT('Member Info'!L130+IF('Member Info'!H130&gt;'Member Info'!$AJ$12,'Member Info'!$AK$13,IF('Member Info'!H130&gt;'Member Info'!$AJ$11,'Member Info'!$AK$12,IF('Member Info'!H130&gt;'Member Info'!$AJ$10,'Member Info'!$AK$11,IF('Member Info'!H130&gt;'Member Info'!$AJ$9,'Member Info'!$AK$10,IF('Member Info'!H130&gt;'Member Info'!$AJ$8,'Member Info'!$AK$9,'Member Info'!$AK$8)))))),
SUMPRODUCT('Member Info'!L130+IF('Member Info'!H130&gt;'Member Info'!$AG$17,'Member Info'!$AH$18,IF('Member Info'!H130&gt;'Member Info'!$AG$16,'Member Info'!$AH$17,IF('Member Info'!H130&gt;'Member Info'!$AG$15,'Member Info'!$AH$16,IF('Member Info'!H130&gt;'Member Info'!$AG$14,'Member Info'!$AH$15,IF('Member Info'!H130&gt;'Member Info'!$AG$13,'Member Info'!$AH$14,IF('Member Info'!H130&gt;'Member Info'!$AG$12,'Member Info'!$AH$13,IF('Member Info'!H130&gt;'Member Info'!$AG$11,'Member Info'!$AH$12,IF('Member Info'!H130&gt;'Member Info'!$AG$10,'Member Info'!$AH$11,IF('Member Info'!H130&gt;'Member Info'!$AG$9,'Member Info'!$AH$10,IF('Member Info'!H130&gt;'Member Info'!$AG$8,'Member Info'!$AH$9,'Member Info'!$AH$8)))))))))))))</f>
        <v/>
      </c>
      <c r="H134" s="26"/>
      <c r="I134" s="26"/>
      <c r="J134" s="107" t="str">
        <f>IF(E134=0,"",IF('Member Info'!F130&gt;$S$1,CONCATENATE("Joined with practice on ", TEXT('Member Info'!F130, "DD/MM/YYYY")),IF('Member Info'!N130&lt;&gt;"",IF('Member Info'!N130&lt;$R$1,CONCATENATE("Left Scheme on ", TEXT('Member Info'!N130, "DD/MM/YYYY")),IF(ISERROR(G134),"Error Detected, No rate entered",IF(E134=0,"",IF(F134="","Error Detected, No Pensionable pay",IF(ISERROR(AB134)," Unknown Values entered.",IF(T134+U134&lt;1,"Acceptable",IF(R134+S134=200, "No Contributions Entered", IF(K134="","Error Detected, Choose reason&gt;",IF(X134="1",IF(T134=1,"Please Enter Deemed Pensionable Pay","Add Any Relevant Details Above"),"Please Give Details Above"))))))))),IF(ISERROR(G134),"Error Detected, No rate entered",IF(E134=0,"",IF(F134="","Error Detected, No Pensionable pay",IF(ISERROR(AB134)," Unknown Values entered.",IF(T134+U134&lt;1,"Acceptable",IF(R134+S134=200, "No Contributions Entered", IF(K134="","Error Detected, Choose reason&gt;",IF(X134="1",IF(T134=1,"Please Enter Deemed Pensionable Pay","Add relevant Details Above"),"Please give details Above")))))))))))</f>
        <v/>
      </c>
      <c r="K134" s="263"/>
      <c r="L134" s="93"/>
      <c r="M134" s="93" t="str">
        <f t="shared" si="24"/>
        <v/>
      </c>
      <c r="N134" s="96">
        <f t="shared" si="23"/>
        <v>0</v>
      </c>
      <c r="O134" s="96">
        <f t="shared" si="23"/>
        <v>0</v>
      </c>
      <c r="P134" s="220">
        <f>(ROUND((F134/100*'Member Info'!$W$2), 2))</f>
        <v>0</v>
      </c>
      <c r="Q134" s="220" t="e">
        <f t="shared" si="25"/>
        <v>#VALUE!</v>
      </c>
      <c r="R134" s="220" t="str">
        <f t="shared" si="26"/>
        <v/>
      </c>
      <c r="S134" s="229" t="str">
        <f t="shared" si="27"/>
        <v/>
      </c>
      <c r="T134" s="230" t="str">
        <f t="shared" si="28"/>
        <v/>
      </c>
      <c r="U134" s="230" t="str">
        <f t="shared" si="29"/>
        <v/>
      </c>
      <c r="V134" s="224">
        <f t="shared" si="30"/>
        <v>0</v>
      </c>
      <c r="W134" s="112">
        <f t="shared" si="31"/>
        <v>0</v>
      </c>
      <c r="X134" s="237" t="str">
        <f t="shared" si="19"/>
        <v/>
      </c>
      <c r="Y134" s="242" t="b">
        <f t="shared" si="20"/>
        <v>0</v>
      </c>
      <c r="Z134" s="237">
        <f t="shared" si="32"/>
        <v>0</v>
      </c>
      <c r="AA134" s="237">
        <f>IF('Member Info'!N130="",1,"")</f>
        <v>1</v>
      </c>
      <c r="AB134" s="245" t="e">
        <f t="shared" si="33"/>
        <v>#VALUE!</v>
      </c>
      <c r="AC134" s="132" t="str">
        <f t="shared" si="21"/>
        <v/>
      </c>
      <c r="AD134" s="126">
        <f t="shared" si="22"/>
        <v>1</v>
      </c>
      <c r="AE134" s="126" t="str">
        <f>IF('Member Info'!N130&lt;&gt;"",IF('Member Info'!N130&lt;=$R$1,1,0),"")</f>
        <v/>
      </c>
      <c r="AG134" s="126" t="b">
        <f t="shared" si="34"/>
        <v>0</v>
      </c>
      <c r="AH134" s="126">
        <f t="shared" si="35"/>
        <v>0</v>
      </c>
      <c r="AJ134" s="126">
        <f t="shared" si="36"/>
        <v>0</v>
      </c>
      <c r="AK134" s="126">
        <f>IF('Member Info'!F130&gt;$R$1,1,0)</f>
        <v>0</v>
      </c>
      <c r="AL134" s="126" t="b">
        <f>IF(ISERROR(R134),ERROR.TYPE(#REF!)=ERROR.TYPE(R134),FALSE)</f>
        <v>0</v>
      </c>
      <c r="AM134" s="126" t="b">
        <f>IF(ISERROR(S134),ERROR.TYPE(#REF!)=ERROR.TYPE(S134),FALSE)</f>
        <v>0</v>
      </c>
      <c r="AN134" s="126">
        <f>IF(OR('Member Info'!F130&gt;=$S$1,'Member Info'!N130&gt;=$R$1),1,0)</f>
        <v>0</v>
      </c>
    </row>
    <row r="135" spans="1:40" x14ac:dyDescent="0.25">
      <c r="A135" s="4">
        <v>103</v>
      </c>
      <c r="B135" s="166">
        <f>'Member Info'!D131</f>
        <v>0</v>
      </c>
      <c r="C135" s="166">
        <f>'Member Info'!E131</f>
        <v>0</v>
      </c>
      <c r="D135" s="166" t="str">
        <f>'Member Info'!G131</f>
        <v/>
      </c>
      <c r="E135" s="167">
        <f>'Member Info'!B131</f>
        <v>0</v>
      </c>
      <c r="F135" s="244"/>
      <c r="G135" s="168" t="str">
        <f>IF(E135=0,"",
IF('Member Info'!$AM$19&lt;=$R$1,
SUMPRODUCT('Member Info'!L131+IF('Member Info'!H131&gt;'Member Info'!$AJ$12,'Member Info'!$AK$13,IF('Member Info'!H131&gt;'Member Info'!$AJ$11,'Member Info'!$AK$12,IF('Member Info'!H131&gt;'Member Info'!$AJ$10,'Member Info'!$AK$11,IF('Member Info'!H131&gt;'Member Info'!$AJ$9,'Member Info'!$AK$10,IF('Member Info'!H131&gt;'Member Info'!$AJ$8,'Member Info'!$AK$9,'Member Info'!$AK$8)))))),
SUMPRODUCT('Member Info'!L131+IF('Member Info'!H131&gt;'Member Info'!$AG$17,'Member Info'!$AH$18,IF('Member Info'!H131&gt;'Member Info'!$AG$16,'Member Info'!$AH$17,IF('Member Info'!H131&gt;'Member Info'!$AG$15,'Member Info'!$AH$16,IF('Member Info'!H131&gt;'Member Info'!$AG$14,'Member Info'!$AH$15,IF('Member Info'!H131&gt;'Member Info'!$AG$13,'Member Info'!$AH$14,IF('Member Info'!H131&gt;'Member Info'!$AG$12,'Member Info'!$AH$13,IF('Member Info'!H131&gt;'Member Info'!$AG$11,'Member Info'!$AH$12,IF('Member Info'!H131&gt;'Member Info'!$AG$10,'Member Info'!$AH$11,IF('Member Info'!H131&gt;'Member Info'!$AG$9,'Member Info'!$AH$10,IF('Member Info'!H131&gt;'Member Info'!$AG$8,'Member Info'!$AH$9,'Member Info'!$AH$8)))))))))))))</f>
        <v/>
      </c>
      <c r="H135" s="26"/>
      <c r="I135" s="26"/>
      <c r="J135" s="107" t="str">
        <f>IF(E135=0,"",IF('Member Info'!F131&gt;$S$1,CONCATENATE("Joined with practice on ", TEXT('Member Info'!F131, "DD/MM/YYYY")),IF('Member Info'!N131&lt;&gt;"",IF('Member Info'!N131&lt;$R$1,CONCATENATE("Left Scheme on ", TEXT('Member Info'!N131, "DD/MM/YYYY")),IF(ISERROR(G135),"Error Detected, No rate entered",IF(E135=0,"",IF(F135="","Error Detected, No Pensionable pay",IF(ISERROR(AB135)," Unknown Values entered.",IF(T135+U135&lt;1,"Acceptable",IF(R135+S135=200, "No Contributions Entered", IF(K135="","Error Detected, Choose reason&gt;",IF(X135="1",IF(T135=1,"Please Enter Deemed Pensionable Pay","Add Any Relevant Details Above"),"Please Give Details Above"))))))))),IF(ISERROR(G135),"Error Detected, No rate entered",IF(E135=0,"",IF(F135="","Error Detected, No Pensionable pay",IF(ISERROR(AB135)," Unknown Values entered.",IF(T135+U135&lt;1,"Acceptable",IF(R135+S135=200, "No Contributions Entered", IF(K135="","Error Detected, Choose reason&gt;",IF(X135="1",IF(T135=1,"Please Enter Deemed Pensionable Pay","Add relevant Details Above"),"Please give details Above")))))))))))</f>
        <v/>
      </c>
      <c r="K135" s="263"/>
      <c r="L135" s="93"/>
      <c r="M135" s="93" t="str">
        <f t="shared" si="24"/>
        <v/>
      </c>
      <c r="N135" s="96">
        <f t="shared" si="23"/>
        <v>0</v>
      </c>
      <c r="O135" s="96">
        <f t="shared" si="23"/>
        <v>0</v>
      </c>
      <c r="P135" s="220">
        <f>(ROUND((F135/100*'Member Info'!$W$2), 2))</f>
        <v>0</v>
      </c>
      <c r="Q135" s="220" t="e">
        <f t="shared" si="25"/>
        <v>#VALUE!</v>
      </c>
      <c r="R135" s="220" t="str">
        <f t="shared" si="26"/>
        <v/>
      </c>
      <c r="S135" s="229" t="str">
        <f t="shared" si="27"/>
        <v/>
      </c>
      <c r="T135" s="230" t="str">
        <f t="shared" si="28"/>
        <v/>
      </c>
      <c r="U135" s="230" t="str">
        <f t="shared" si="29"/>
        <v/>
      </c>
      <c r="V135" s="224">
        <f t="shared" si="30"/>
        <v>0</v>
      </c>
      <c r="W135" s="112">
        <f t="shared" si="31"/>
        <v>0</v>
      </c>
      <c r="X135" s="237" t="str">
        <f t="shared" si="19"/>
        <v/>
      </c>
      <c r="Y135" s="242" t="b">
        <f t="shared" si="20"/>
        <v>0</v>
      </c>
      <c r="Z135" s="237">
        <f t="shared" si="32"/>
        <v>0</v>
      </c>
      <c r="AA135" s="237">
        <f>IF('Member Info'!N131="",1,"")</f>
        <v>1</v>
      </c>
      <c r="AB135" s="245" t="e">
        <f t="shared" si="33"/>
        <v>#VALUE!</v>
      </c>
      <c r="AC135" s="132" t="str">
        <f t="shared" si="21"/>
        <v/>
      </c>
      <c r="AD135" s="126">
        <f t="shared" si="22"/>
        <v>1</v>
      </c>
      <c r="AE135" s="126" t="str">
        <f>IF('Member Info'!N131&lt;&gt;"",IF('Member Info'!N131&lt;=$R$1,1,0),"")</f>
        <v/>
      </c>
      <c r="AG135" s="126" t="b">
        <f t="shared" si="34"/>
        <v>0</v>
      </c>
      <c r="AH135" s="126">
        <f t="shared" si="35"/>
        <v>0</v>
      </c>
      <c r="AJ135" s="126">
        <f t="shared" si="36"/>
        <v>0</v>
      </c>
      <c r="AK135" s="126">
        <f>IF('Member Info'!F131&gt;$R$1,1,0)</f>
        <v>0</v>
      </c>
      <c r="AL135" s="126" t="b">
        <f>IF(ISERROR(R135),ERROR.TYPE(#REF!)=ERROR.TYPE(R135),FALSE)</f>
        <v>0</v>
      </c>
      <c r="AM135" s="126" t="b">
        <f>IF(ISERROR(S135),ERROR.TYPE(#REF!)=ERROR.TYPE(S135),FALSE)</f>
        <v>0</v>
      </c>
      <c r="AN135" s="126">
        <f>IF(OR('Member Info'!F131&gt;=$S$1,'Member Info'!N131&gt;=$R$1),1,0)</f>
        <v>0</v>
      </c>
    </row>
    <row r="136" spans="1:40" x14ac:dyDescent="0.25">
      <c r="A136" s="4">
        <v>104</v>
      </c>
      <c r="B136" s="166">
        <f>'Member Info'!D132</f>
        <v>0</v>
      </c>
      <c r="C136" s="166">
        <f>'Member Info'!E132</f>
        <v>0</v>
      </c>
      <c r="D136" s="166" t="str">
        <f>'Member Info'!G132</f>
        <v/>
      </c>
      <c r="E136" s="167">
        <f>'Member Info'!B132</f>
        <v>0</v>
      </c>
      <c r="F136" s="244"/>
      <c r="G136" s="168" t="str">
        <f>IF(E136=0,"",
IF('Member Info'!$AM$19&lt;=$R$1,
SUMPRODUCT('Member Info'!L132+IF('Member Info'!H132&gt;'Member Info'!$AJ$12,'Member Info'!$AK$13,IF('Member Info'!H132&gt;'Member Info'!$AJ$11,'Member Info'!$AK$12,IF('Member Info'!H132&gt;'Member Info'!$AJ$10,'Member Info'!$AK$11,IF('Member Info'!H132&gt;'Member Info'!$AJ$9,'Member Info'!$AK$10,IF('Member Info'!H132&gt;'Member Info'!$AJ$8,'Member Info'!$AK$9,'Member Info'!$AK$8)))))),
SUMPRODUCT('Member Info'!L132+IF('Member Info'!H132&gt;'Member Info'!$AG$17,'Member Info'!$AH$18,IF('Member Info'!H132&gt;'Member Info'!$AG$16,'Member Info'!$AH$17,IF('Member Info'!H132&gt;'Member Info'!$AG$15,'Member Info'!$AH$16,IF('Member Info'!H132&gt;'Member Info'!$AG$14,'Member Info'!$AH$15,IF('Member Info'!H132&gt;'Member Info'!$AG$13,'Member Info'!$AH$14,IF('Member Info'!H132&gt;'Member Info'!$AG$12,'Member Info'!$AH$13,IF('Member Info'!H132&gt;'Member Info'!$AG$11,'Member Info'!$AH$12,IF('Member Info'!H132&gt;'Member Info'!$AG$10,'Member Info'!$AH$11,IF('Member Info'!H132&gt;'Member Info'!$AG$9,'Member Info'!$AH$10,IF('Member Info'!H132&gt;'Member Info'!$AG$8,'Member Info'!$AH$9,'Member Info'!$AH$8)))))))))))))</f>
        <v/>
      </c>
      <c r="H136" s="26"/>
      <c r="I136" s="26"/>
      <c r="J136" s="107" t="str">
        <f>IF(E136=0,"",IF('Member Info'!F132&gt;$S$1,CONCATENATE("Joined with practice on ", TEXT('Member Info'!F132, "DD/MM/YYYY")),IF('Member Info'!N132&lt;&gt;"",IF('Member Info'!N132&lt;$R$1,CONCATENATE("Left Scheme on ", TEXT('Member Info'!N132, "DD/MM/YYYY")),IF(ISERROR(G136),"Error Detected, No rate entered",IF(E136=0,"",IF(F136="","Error Detected, No Pensionable pay",IF(ISERROR(AB136)," Unknown Values entered.",IF(T136+U136&lt;1,"Acceptable",IF(R136+S136=200, "No Contributions Entered", IF(K136="","Error Detected, Choose reason&gt;",IF(X136="1",IF(T136=1,"Please Enter Deemed Pensionable Pay","Add Any Relevant Details Above"),"Please Give Details Above"))))))))),IF(ISERROR(G136),"Error Detected, No rate entered",IF(E136=0,"",IF(F136="","Error Detected, No Pensionable pay",IF(ISERROR(AB136)," Unknown Values entered.",IF(T136+U136&lt;1,"Acceptable",IF(R136+S136=200, "No Contributions Entered", IF(K136="","Error Detected, Choose reason&gt;",IF(X136="1",IF(T136=1,"Please Enter Deemed Pensionable Pay","Add relevant Details Above"),"Please give details Above")))))))))))</f>
        <v/>
      </c>
      <c r="K136" s="263"/>
      <c r="L136" s="93"/>
      <c r="M136" s="93" t="str">
        <f t="shared" si="24"/>
        <v/>
      </c>
      <c r="N136" s="96">
        <f t="shared" si="23"/>
        <v>0</v>
      </c>
      <c r="O136" s="96">
        <f t="shared" si="23"/>
        <v>0</v>
      </c>
      <c r="P136" s="220">
        <f>(ROUND((F136/100*'Member Info'!$W$2), 2))</f>
        <v>0</v>
      </c>
      <c r="Q136" s="220" t="e">
        <f t="shared" si="25"/>
        <v>#VALUE!</v>
      </c>
      <c r="R136" s="220" t="str">
        <f t="shared" si="26"/>
        <v/>
      </c>
      <c r="S136" s="229" t="str">
        <f t="shared" si="27"/>
        <v/>
      </c>
      <c r="T136" s="230" t="str">
        <f t="shared" si="28"/>
        <v/>
      </c>
      <c r="U136" s="230" t="str">
        <f t="shared" si="29"/>
        <v/>
      </c>
      <c r="V136" s="224">
        <f t="shared" si="30"/>
        <v>0</v>
      </c>
      <c r="W136" s="112">
        <f t="shared" si="31"/>
        <v>0</v>
      </c>
      <c r="X136" s="237" t="str">
        <f t="shared" si="19"/>
        <v/>
      </c>
      <c r="Y136" s="242" t="b">
        <f t="shared" si="20"/>
        <v>0</v>
      </c>
      <c r="Z136" s="237">
        <f t="shared" si="32"/>
        <v>0</v>
      </c>
      <c r="AA136" s="237">
        <f>IF('Member Info'!N132="",1,"")</f>
        <v>1</v>
      </c>
      <c r="AB136" s="245" t="e">
        <f t="shared" si="33"/>
        <v>#VALUE!</v>
      </c>
      <c r="AC136" s="132" t="str">
        <f t="shared" si="21"/>
        <v/>
      </c>
      <c r="AD136" s="126">
        <f t="shared" si="22"/>
        <v>1</v>
      </c>
      <c r="AE136" s="126" t="str">
        <f>IF('Member Info'!N132&lt;&gt;"",IF('Member Info'!N132&lt;=$R$1,1,0),"")</f>
        <v/>
      </c>
      <c r="AG136" s="126" t="b">
        <f t="shared" si="34"/>
        <v>0</v>
      </c>
      <c r="AH136" s="126">
        <f t="shared" si="35"/>
        <v>0</v>
      </c>
      <c r="AJ136" s="126">
        <f t="shared" si="36"/>
        <v>0</v>
      </c>
      <c r="AK136" s="126">
        <f>IF('Member Info'!F132&gt;$R$1,1,0)</f>
        <v>0</v>
      </c>
      <c r="AL136" s="126" t="b">
        <f>IF(ISERROR(R136),ERROR.TYPE(#REF!)=ERROR.TYPE(R136),FALSE)</f>
        <v>0</v>
      </c>
      <c r="AM136" s="126" t="b">
        <f>IF(ISERROR(S136),ERROR.TYPE(#REF!)=ERROR.TYPE(S136),FALSE)</f>
        <v>0</v>
      </c>
      <c r="AN136" s="126">
        <f>IF(OR('Member Info'!F132&gt;=$S$1,'Member Info'!N132&gt;=$R$1),1,0)</f>
        <v>0</v>
      </c>
    </row>
    <row r="137" spans="1:40" x14ac:dyDescent="0.25">
      <c r="A137" s="4">
        <v>105</v>
      </c>
      <c r="B137" s="166">
        <f>'Member Info'!D133</f>
        <v>0</v>
      </c>
      <c r="C137" s="166">
        <f>'Member Info'!E133</f>
        <v>0</v>
      </c>
      <c r="D137" s="166" t="str">
        <f>'Member Info'!G133</f>
        <v/>
      </c>
      <c r="E137" s="167">
        <f>'Member Info'!B133</f>
        <v>0</v>
      </c>
      <c r="F137" s="244"/>
      <c r="G137" s="168" t="str">
        <f>IF(E137=0,"",
IF('Member Info'!$AM$19&lt;=$R$1,
SUMPRODUCT('Member Info'!L133+IF('Member Info'!H133&gt;'Member Info'!$AJ$12,'Member Info'!$AK$13,IF('Member Info'!H133&gt;'Member Info'!$AJ$11,'Member Info'!$AK$12,IF('Member Info'!H133&gt;'Member Info'!$AJ$10,'Member Info'!$AK$11,IF('Member Info'!H133&gt;'Member Info'!$AJ$9,'Member Info'!$AK$10,IF('Member Info'!H133&gt;'Member Info'!$AJ$8,'Member Info'!$AK$9,'Member Info'!$AK$8)))))),
SUMPRODUCT('Member Info'!L133+IF('Member Info'!H133&gt;'Member Info'!$AG$17,'Member Info'!$AH$18,IF('Member Info'!H133&gt;'Member Info'!$AG$16,'Member Info'!$AH$17,IF('Member Info'!H133&gt;'Member Info'!$AG$15,'Member Info'!$AH$16,IF('Member Info'!H133&gt;'Member Info'!$AG$14,'Member Info'!$AH$15,IF('Member Info'!H133&gt;'Member Info'!$AG$13,'Member Info'!$AH$14,IF('Member Info'!H133&gt;'Member Info'!$AG$12,'Member Info'!$AH$13,IF('Member Info'!H133&gt;'Member Info'!$AG$11,'Member Info'!$AH$12,IF('Member Info'!H133&gt;'Member Info'!$AG$10,'Member Info'!$AH$11,IF('Member Info'!H133&gt;'Member Info'!$AG$9,'Member Info'!$AH$10,IF('Member Info'!H133&gt;'Member Info'!$AG$8,'Member Info'!$AH$9,'Member Info'!$AH$8)))))))))))))</f>
        <v/>
      </c>
      <c r="H137" s="26"/>
      <c r="I137" s="26"/>
      <c r="J137" s="107" t="str">
        <f>IF(E137=0,"",IF('Member Info'!F133&gt;$S$1,CONCATENATE("Joined with practice on ", TEXT('Member Info'!F133, "DD/MM/YYYY")),IF('Member Info'!N133&lt;&gt;"",IF('Member Info'!N133&lt;$R$1,CONCATENATE("Left Scheme on ", TEXT('Member Info'!N133, "DD/MM/YYYY")),IF(ISERROR(G137),"Error Detected, No rate entered",IF(E137=0,"",IF(F137="","Error Detected, No Pensionable pay",IF(ISERROR(AB137)," Unknown Values entered.",IF(T137+U137&lt;1,"Acceptable",IF(R137+S137=200, "No Contributions Entered", IF(K137="","Error Detected, Choose reason&gt;",IF(X137="1",IF(T137=1,"Please Enter Deemed Pensionable Pay","Add Any Relevant Details Above"),"Please Give Details Above"))))))))),IF(ISERROR(G137),"Error Detected, No rate entered",IF(E137=0,"",IF(F137="","Error Detected, No Pensionable pay",IF(ISERROR(AB137)," Unknown Values entered.",IF(T137+U137&lt;1,"Acceptable",IF(R137+S137=200, "No Contributions Entered", IF(K137="","Error Detected, Choose reason&gt;",IF(X137="1",IF(T137=1,"Please Enter Deemed Pensionable Pay","Add relevant Details Above"),"Please give details Above")))))))))))</f>
        <v/>
      </c>
      <c r="K137" s="263"/>
      <c r="L137" s="93"/>
      <c r="M137" s="93" t="str">
        <f t="shared" si="24"/>
        <v/>
      </c>
      <c r="N137" s="96">
        <f t="shared" si="23"/>
        <v>0</v>
      </c>
      <c r="O137" s="96">
        <f t="shared" si="23"/>
        <v>0</v>
      </c>
      <c r="P137" s="220">
        <f>(ROUND((F137/100*'Member Info'!$W$2), 2))</f>
        <v>0</v>
      </c>
      <c r="Q137" s="220" t="e">
        <f t="shared" si="25"/>
        <v>#VALUE!</v>
      </c>
      <c r="R137" s="220" t="str">
        <f t="shared" si="26"/>
        <v/>
      </c>
      <c r="S137" s="229" t="str">
        <f t="shared" si="27"/>
        <v/>
      </c>
      <c r="T137" s="230" t="str">
        <f t="shared" si="28"/>
        <v/>
      </c>
      <c r="U137" s="230" t="str">
        <f t="shared" si="29"/>
        <v/>
      </c>
      <c r="V137" s="224">
        <f t="shared" si="30"/>
        <v>0</v>
      </c>
      <c r="W137" s="112">
        <f t="shared" si="31"/>
        <v>0</v>
      </c>
      <c r="X137" s="237" t="str">
        <f t="shared" si="19"/>
        <v/>
      </c>
      <c r="Y137" s="242" t="b">
        <f t="shared" si="20"/>
        <v>0</v>
      </c>
      <c r="Z137" s="237">
        <f t="shared" si="32"/>
        <v>0</v>
      </c>
      <c r="AA137" s="237">
        <f>IF('Member Info'!N133="",1,"")</f>
        <v>1</v>
      </c>
      <c r="AB137" s="245" t="e">
        <f t="shared" si="33"/>
        <v>#VALUE!</v>
      </c>
      <c r="AC137" s="132" t="str">
        <f t="shared" si="21"/>
        <v/>
      </c>
      <c r="AD137" s="126">
        <f t="shared" si="22"/>
        <v>1</v>
      </c>
      <c r="AE137" s="126" t="str">
        <f>IF('Member Info'!N133&lt;&gt;"",IF('Member Info'!N133&lt;=$R$1,1,0),"")</f>
        <v/>
      </c>
      <c r="AG137" s="126" t="b">
        <f t="shared" si="34"/>
        <v>0</v>
      </c>
      <c r="AH137" s="126">
        <f t="shared" si="35"/>
        <v>0</v>
      </c>
      <c r="AJ137" s="126">
        <f t="shared" si="36"/>
        <v>0</v>
      </c>
      <c r="AK137" s="126">
        <f>IF('Member Info'!F133&gt;$R$1,1,0)</f>
        <v>0</v>
      </c>
      <c r="AL137" s="126" t="b">
        <f>IF(ISERROR(R137),ERROR.TYPE(#REF!)=ERROR.TYPE(R137),FALSE)</f>
        <v>0</v>
      </c>
      <c r="AM137" s="126" t="b">
        <f>IF(ISERROR(S137),ERROR.TYPE(#REF!)=ERROR.TYPE(S137),FALSE)</f>
        <v>0</v>
      </c>
      <c r="AN137" s="126">
        <f>IF(OR('Member Info'!F133&gt;=$S$1,'Member Info'!N133&gt;=$R$1),1,0)</f>
        <v>0</v>
      </c>
    </row>
    <row r="138" spans="1:40" x14ac:dyDescent="0.25">
      <c r="A138" s="4">
        <v>106</v>
      </c>
      <c r="B138" s="166">
        <f>'Member Info'!D134</f>
        <v>0</v>
      </c>
      <c r="C138" s="166">
        <f>'Member Info'!E134</f>
        <v>0</v>
      </c>
      <c r="D138" s="166" t="str">
        <f>'Member Info'!G134</f>
        <v/>
      </c>
      <c r="E138" s="167">
        <f>'Member Info'!B134</f>
        <v>0</v>
      </c>
      <c r="F138" s="244"/>
      <c r="G138" s="168" t="str">
        <f>IF(E138=0,"",
IF('Member Info'!$AM$19&lt;=$R$1,
SUMPRODUCT('Member Info'!L134+IF('Member Info'!H134&gt;'Member Info'!$AJ$12,'Member Info'!$AK$13,IF('Member Info'!H134&gt;'Member Info'!$AJ$11,'Member Info'!$AK$12,IF('Member Info'!H134&gt;'Member Info'!$AJ$10,'Member Info'!$AK$11,IF('Member Info'!H134&gt;'Member Info'!$AJ$9,'Member Info'!$AK$10,IF('Member Info'!H134&gt;'Member Info'!$AJ$8,'Member Info'!$AK$9,'Member Info'!$AK$8)))))),
SUMPRODUCT('Member Info'!L134+IF('Member Info'!H134&gt;'Member Info'!$AG$17,'Member Info'!$AH$18,IF('Member Info'!H134&gt;'Member Info'!$AG$16,'Member Info'!$AH$17,IF('Member Info'!H134&gt;'Member Info'!$AG$15,'Member Info'!$AH$16,IF('Member Info'!H134&gt;'Member Info'!$AG$14,'Member Info'!$AH$15,IF('Member Info'!H134&gt;'Member Info'!$AG$13,'Member Info'!$AH$14,IF('Member Info'!H134&gt;'Member Info'!$AG$12,'Member Info'!$AH$13,IF('Member Info'!H134&gt;'Member Info'!$AG$11,'Member Info'!$AH$12,IF('Member Info'!H134&gt;'Member Info'!$AG$10,'Member Info'!$AH$11,IF('Member Info'!H134&gt;'Member Info'!$AG$9,'Member Info'!$AH$10,IF('Member Info'!H134&gt;'Member Info'!$AG$8,'Member Info'!$AH$9,'Member Info'!$AH$8)))))))))))))</f>
        <v/>
      </c>
      <c r="H138" s="26"/>
      <c r="I138" s="26"/>
      <c r="J138" s="107" t="str">
        <f>IF(E138=0,"",IF('Member Info'!F134&gt;$S$1,CONCATENATE("Joined with practice on ", TEXT('Member Info'!F134, "DD/MM/YYYY")),IF('Member Info'!N134&lt;&gt;"",IF('Member Info'!N134&lt;$R$1,CONCATENATE("Left Scheme on ", TEXT('Member Info'!N134, "DD/MM/YYYY")),IF(ISERROR(G138),"Error Detected, No rate entered",IF(E138=0,"",IF(F138="","Error Detected, No Pensionable pay",IF(ISERROR(AB138)," Unknown Values entered.",IF(T138+U138&lt;1,"Acceptable",IF(R138+S138=200, "No Contributions Entered", IF(K138="","Error Detected, Choose reason&gt;",IF(X138="1",IF(T138=1,"Please Enter Deemed Pensionable Pay","Add Any Relevant Details Above"),"Please Give Details Above"))))))))),IF(ISERROR(G138),"Error Detected, No rate entered",IF(E138=0,"",IF(F138="","Error Detected, No Pensionable pay",IF(ISERROR(AB138)," Unknown Values entered.",IF(T138+U138&lt;1,"Acceptable",IF(R138+S138=200, "No Contributions Entered", IF(K138="","Error Detected, Choose reason&gt;",IF(X138="1",IF(T138=1,"Please Enter Deemed Pensionable Pay","Add relevant Details Above"),"Please give details Above")))))))))))</f>
        <v/>
      </c>
      <c r="K138" s="263"/>
      <c r="L138" s="93"/>
      <c r="M138" s="93" t="str">
        <f t="shared" si="24"/>
        <v/>
      </c>
      <c r="N138" s="96">
        <f t="shared" si="23"/>
        <v>0</v>
      </c>
      <c r="O138" s="96">
        <f t="shared" si="23"/>
        <v>0</v>
      </c>
      <c r="P138" s="220">
        <f>(ROUND((F138/100*'Member Info'!$W$2), 2))</f>
        <v>0</v>
      </c>
      <c r="Q138" s="220" t="e">
        <f t="shared" si="25"/>
        <v>#VALUE!</v>
      </c>
      <c r="R138" s="220" t="str">
        <f t="shared" si="26"/>
        <v/>
      </c>
      <c r="S138" s="229" t="str">
        <f t="shared" si="27"/>
        <v/>
      </c>
      <c r="T138" s="230" t="str">
        <f t="shared" si="28"/>
        <v/>
      </c>
      <c r="U138" s="230" t="str">
        <f t="shared" si="29"/>
        <v/>
      </c>
      <c r="V138" s="224">
        <f t="shared" si="30"/>
        <v>0</v>
      </c>
      <c r="W138" s="112">
        <f t="shared" si="31"/>
        <v>0</v>
      </c>
      <c r="X138" s="237" t="str">
        <f t="shared" si="19"/>
        <v/>
      </c>
      <c r="Y138" s="242" t="b">
        <f t="shared" si="20"/>
        <v>0</v>
      </c>
      <c r="Z138" s="237">
        <f t="shared" si="32"/>
        <v>0</v>
      </c>
      <c r="AA138" s="237">
        <f>IF('Member Info'!N134="",1,"")</f>
        <v>1</v>
      </c>
      <c r="AB138" s="245" t="e">
        <f t="shared" si="33"/>
        <v>#VALUE!</v>
      </c>
      <c r="AC138" s="132" t="str">
        <f t="shared" si="21"/>
        <v/>
      </c>
      <c r="AD138" s="126">
        <f t="shared" si="22"/>
        <v>1</v>
      </c>
      <c r="AE138" s="126" t="str">
        <f>IF('Member Info'!N134&lt;&gt;"",IF('Member Info'!N134&lt;=$R$1,1,0),"")</f>
        <v/>
      </c>
      <c r="AG138" s="126" t="b">
        <f t="shared" si="34"/>
        <v>0</v>
      </c>
      <c r="AH138" s="126">
        <f t="shared" si="35"/>
        <v>0</v>
      </c>
      <c r="AJ138" s="126">
        <f t="shared" si="36"/>
        <v>0</v>
      </c>
      <c r="AK138" s="126">
        <f>IF('Member Info'!F134&gt;$R$1,1,0)</f>
        <v>0</v>
      </c>
      <c r="AL138" s="126" t="b">
        <f>IF(ISERROR(R138),ERROR.TYPE(#REF!)=ERROR.TYPE(R138),FALSE)</f>
        <v>0</v>
      </c>
      <c r="AM138" s="126" t="b">
        <f>IF(ISERROR(S138),ERROR.TYPE(#REF!)=ERROR.TYPE(S138),FALSE)</f>
        <v>0</v>
      </c>
      <c r="AN138" s="126">
        <f>IF(OR('Member Info'!F134&gt;=$S$1,'Member Info'!N134&gt;=$R$1),1,0)</f>
        <v>0</v>
      </c>
    </row>
    <row r="139" spans="1:40" x14ac:dyDescent="0.25">
      <c r="A139" s="4">
        <v>107</v>
      </c>
      <c r="B139" s="166">
        <f>'Member Info'!D135</f>
        <v>0</v>
      </c>
      <c r="C139" s="166">
        <f>'Member Info'!E135</f>
        <v>0</v>
      </c>
      <c r="D139" s="166" t="str">
        <f>'Member Info'!G135</f>
        <v/>
      </c>
      <c r="E139" s="167">
        <f>'Member Info'!B135</f>
        <v>0</v>
      </c>
      <c r="F139" s="244"/>
      <c r="G139" s="168" t="str">
        <f>IF(E139=0,"",
IF('Member Info'!$AM$19&lt;=$R$1,
SUMPRODUCT('Member Info'!L135+IF('Member Info'!H135&gt;'Member Info'!$AJ$12,'Member Info'!$AK$13,IF('Member Info'!H135&gt;'Member Info'!$AJ$11,'Member Info'!$AK$12,IF('Member Info'!H135&gt;'Member Info'!$AJ$10,'Member Info'!$AK$11,IF('Member Info'!H135&gt;'Member Info'!$AJ$9,'Member Info'!$AK$10,IF('Member Info'!H135&gt;'Member Info'!$AJ$8,'Member Info'!$AK$9,'Member Info'!$AK$8)))))),
SUMPRODUCT('Member Info'!L135+IF('Member Info'!H135&gt;'Member Info'!$AG$17,'Member Info'!$AH$18,IF('Member Info'!H135&gt;'Member Info'!$AG$16,'Member Info'!$AH$17,IF('Member Info'!H135&gt;'Member Info'!$AG$15,'Member Info'!$AH$16,IF('Member Info'!H135&gt;'Member Info'!$AG$14,'Member Info'!$AH$15,IF('Member Info'!H135&gt;'Member Info'!$AG$13,'Member Info'!$AH$14,IF('Member Info'!H135&gt;'Member Info'!$AG$12,'Member Info'!$AH$13,IF('Member Info'!H135&gt;'Member Info'!$AG$11,'Member Info'!$AH$12,IF('Member Info'!H135&gt;'Member Info'!$AG$10,'Member Info'!$AH$11,IF('Member Info'!H135&gt;'Member Info'!$AG$9,'Member Info'!$AH$10,IF('Member Info'!H135&gt;'Member Info'!$AG$8,'Member Info'!$AH$9,'Member Info'!$AH$8)))))))))))))</f>
        <v/>
      </c>
      <c r="H139" s="26"/>
      <c r="I139" s="26"/>
      <c r="J139" s="107" t="str">
        <f>IF(E139=0,"",IF('Member Info'!F135&gt;$S$1,CONCATENATE("Joined with practice on ", TEXT('Member Info'!F135, "DD/MM/YYYY")),IF('Member Info'!N135&lt;&gt;"",IF('Member Info'!N135&lt;$R$1,CONCATENATE("Left Scheme on ", TEXT('Member Info'!N135, "DD/MM/YYYY")),IF(ISERROR(G139),"Error Detected, No rate entered",IF(E139=0,"",IF(F139="","Error Detected, No Pensionable pay",IF(ISERROR(AB139)," Unknown Values entered.",IF(T139+U139&lt;1,"Acceptable",IF(R139+S139=200, "No Contributions Entered", IF(K139="","Error Detected, Choose reason&gt;",IF(X139="1",IF(T139=1,"Please Enter Deemed Pensionable Pay","Add Any Relevant Details Above"),"Please Give Details Above"))))))))),IF(ISERROR(G139),"Error Detected, No rate entered",IF(E139=0,"",IF(F139="","Error Detected, No Pensionable pay",IF(ISERROR(AB139)," Unknown Values entered.",IF(T139+U139&lt;1,"Acceptable",IF(R139+S139=200, "No Contributions Entered", IF(K139="","Error Detected, Choose reason&gt;",IF(X139="1",IF(T139=1,"Please Enter Deemed Pensionable Pay","Add relevant Details Above"),"Please give details Above")))))))))))</f>
        <v/>
      </c>
      <c r="K139" s="263"/>
      <c r="L139" s="93"/>
      <c r="M139" s="93" t="str">
        <f t="shared" si="24"/>
        <v/>
      </c>
      <c r="N139" s="96">
        <f t="shared" si="23"/>
        <v>0</v>
      </c>
      <c r="O139" s="96">
        <f t="shared" si="23"/>
        <v>0</v>
      </c>
      <c r="P139" s="220">
        <f>(ROUND((F139/100*'Member Info'!$W$2), 2))</f>
        <v>0</v>
      </c>
      <c r="Q139" s="220" t="e">
        <f t="shared" si="25"/>
        <v>#VALUE!</v>
      </c>
      <c r="R139" s="220" t="str">
        <f t="shared" si="26"/>
        <v/>
      </c>
      <c r="S139" s="229" t="str">
        <f t="shared" si="27"/>
        <v/>
      </c>
      <c r="T139" s="230" t="str">
        <f t="shared" si="28"/>
        <v/>
      </c>
      <c r="U139" s="230" t="str">
        <f t="shared" si="29"/>
        <v/>
      </c>
      <c r="V139" s="224">
        <f t="shared" si="30"/>
        <v>0</v>
      </c>
      <c r="W139" s="112">
        <f t="shared" si="31"/>
        <v>0</v>
      </c>
      <c r="X139" s="237" t="str">
        <f t="shared" si="19"/>
        <v/>
      </c>
      <c r="Y139" s="242" t="b">
        <f t="shared" si="20"/>
        <v>0</v>
      </c>
      <c r="Z139" s="237">
        <f t="shared" si="32"/>
        <v>0</v>
      </c>
      <c r="AA139" s="237">
        <f>IF('Member Info'!N135="",1,"")</f>
        <v>1</v>
      </c>
      <c r="AB139" s="245" t="e">
        <f t="shared" si="33"/>
        <v>#VALUE!</v>
      </c>
      <c r="AC139" s="132" t="str">
        <f t="shared" si="21"/>
        <v/>
      </c>
      <c r="AD139" s="126">
        <f t="shared" si="22"/>
        <v>1</v>
      </c>
      <c r="AE139" s="126" t="str">
        <f>IF('Member Info'!N135&lt;&gt;"",IF('Member Info'!N135&lt;=$R$1,1,0),"")</f>
        <v/>
      </c>
      <c r="AG139" s="126" t="b">
        <f t="shared" si="34"/>
        <v>0</v>
      </c>
      <c r="AH139" s="126">
        <f t="shared" si="35"/>
        <v>0</v>
      </c>
      <c r="AJ139" s="126">
        <f t="shared" si="36"/>
        <v>0</v>
      </c>
      <c r="AK139" s="126">
        <f>IF('Member Info'!F135&gt;$R$1,1,0)</f>
        <v>0</v>
      </c>
      <c r="AL139" s="126" t="b">
        <f>IF(ISERROR(R139),ERROR.TYPE(#REF!)=ERROR.TYPE(R139),FALSE)</f>
        <v>0</v>
      </c>
      <c r="AM139" s="126" t="b">
        <f>IF(ISERROR(S139),ERROR.TYPE(#REF!)=ERROR.TYPE(S139),FALSE)</f>
        <v>0</v>
      </c>
      <c r="AN139" s="126">
        <f>IF(OR('Member Info'!F135&gt;=$S$1,'Member Info'!N135&gt;=$R$1),1,0)</f>
        <v>0</v>
      </c>
    </row>
    <row r="140" spans="1:40" x14ac:dyDescent="0.25">
      <c r="A140" s="4">
        <v>108</v>
      </c>
      <c r="B140" s="166">
        <f>'Member Info'!D136</f>
        <v>0</v>
      </c>
      <c r="C140" s="166">
        <f>'Member Info'!E136</f>
        <v>0</v>
      </c>
      <c r="D140" s="166" t="str">
        <f>'Member Info'!G136</f>
        <v/>
      </c>
      <c r="E140" s="167">
        <f>'Member Info'!B136</f>
        <v>0</v>
      </c>
      <c r="F140" s="244"/>
      <c r="G140" s="168" t="str">
        <f>IF(E140=0,"",
IF('Member Info'!$AM$19&lt;=$R$1,
SUMPRODUCT('Member Info'!L136+IF('Member Info'!H136&gt;'Member Info'!$AJ$12,'Member Info'!$AK$13,IF('Member Info'!H136&gt;'Member Info'!$AJ$11,'Member Info'!$AK$12,IF('Member Info'!H136&gt;'Member Info'!$AJ$10,'Member Info'!$AK$11,IF('Member Info'!H136&gt;'Member Info'!$AJ$9,'Member Info'!$AK$10,IF('Member Info'!H136&gt;'Member Info'!$AJ$8,'Member Info'!$AK$9,'Member Info'!$AK$8)))))),
SUMPRODUCT('Member Info'!L136+IF('Member Info'!H136&gt;'Member Info'!$AG$17,'Member Info'!$AH$18,IF('Member Info'!H136&gt;'Member Info'!$AG$16,'Member Info'!$AH$17,IF('Member Info'!H136&gt;'Member Info'!$AG$15,'Member Info'!$AH$16,IF('Member Info'!H136&gt;'Member Info'!$AG$14,'Member Info'!$AH$15,IF('Member Info'!H136&gt;'Member Info'!$AG$13,'Member Info'!$AH$14,IF('Member Info'!H136&gt;'Member Info'!$AG$12,'Member Info'!$AH$13,IF('Member Info'!H136&gt;'Member Info'!$AG$11,'Member Info'!$AH$12,IF('Member Info'!H136&gt;'Member Info'!$AG$10,'Member Info'!$AH$11,IF('Member Info'!H136&gt;'Member Info'!$AG$9,'Member Info'!$AH$10,IF('Member Info'!H136&gt;'Member Info'!$AG$8,'Member Info'!$AH$9,'Member Info'!$AH$8)))))))))))))</f>
        <v/>
      </c>
      <c r="H140" s="26"/>
      <c r="I140" s="26"/>
      <c r="J140" s="107" t="str">
        <f>IF(E140=0,"",IF('Member Info'!F136&gt;$S$1,CONCATENATE("Joined with practice on ", TEXT('Member Info'!F136, "DD/MM/YYYY")),IF('Member Info'!N136&lt;&gt;"",IF('Member Info'!N136&lt;$R$1,CONCATENATE("Left Scheme on ", TEXT('Member Info'!N136, "DD/MM/YYYY")),IF(ISERROR(G140),"Error Detected, No rate entered",IF(E140=0,"",IF(F140="","Error Detected, No Pensionable pay",IF(ISERROR(AB140)," Unknown Values entered.",IF(T140+U140&lt;1,"Acceptable",IF(R140+S140=200, "No Contributions Entered", IF(K140="","Error Detected, Choose reason&gt;",IF(X140="1",IF(T140=1,"Please Enter Deemed Pensionable Pay","Add Any Relevant Details Above"),"Please Give Details Above"))))))))),IF(ISERROR(G140),"Error Detected, No rate entered",IF(E140=0,"",IF(F140="","Error Detected, No Pensionable pay",IF(ISERROR(AB140)," Unknown Values entered.",IF(T140+U140&lt;1,"Acceptable",IF(R140+S140=200, "No Contributions Entered", IF(K140="","Error Detected, Choose reason&gt;",IF(X140="1",IF(T140=1,"Please Enter Deemed Pensionable Pay","Add relevant Details Above"),"Please give details Above")))))))))))</f>
        <v/>
      </c>
      <c r="K140" s="263"/>
      <c r="L140" s="93"/>
      <c r="M140" s="93" t="str">
        <f t="shared" si="24"/>
        <v/>
      </c>
      <c r="N140" s="96">
        <f t="shared" si="23"/>
        <v>0</v>
      </c>
      <c r="O140" s="96">
        <f t="shared" si="23"/>
        <v>0</v>
      </c>
      <c r="P140" s="220">
        <f>(ROUND((F140/100*'Member Info'!$W$2), 2))</f>
        <v>0</v>
      </c>
      <c r="Q140" s="220" t="e">
        <f t="shared" si="25"/>
        <v>#VALUE!</v>
      </c>
      <c r="R140" s="220" t="str">
        <f t="shared" si="26"/>
        <v/>
      </c>
      <c r="S140" s="229" t="str">
        <f t="shared" si="27"/>
        <v/>
      </c>
      <c r="T140" s="230" t="str">
        <f t="shared" si="28"/>
        <v/>
      </c>
      <c r="U140" s="230" t="str">
        <f t="shared" si="29"/>
        <v/>
      </c>
      <c r="V140" s="224">
        <f t="shared" si="30"/>
        <v>0</v>
      </c>
      <c r="W140" s="112">
        <f t="shared" si="31"/>
        <v>0</v>
      </c>
      <c r="X140" s="237" t="str">
        <f t="shared" si="19"/>
        <v/>
      </c>
      <c r="Y140" s="242" t="b">
        <f t="shared" si="20"/>
        <v>0</v>
      </c>
      <c r="Z140" s="237">
        <f t="shared" si="32"/>
        <v>0</v>
      </c>
      <c r="AA140" s="237">
        <f>IF('Member Info'!N136="",1,"")</f>
        <v>1</v>
      </c>
      <c r="AB140" s="245" t="e">
        <f t="shared" si="33"/>
        <v>#VALUE!</v>
      </c>
      <c r="AC140" s="132" t="str">
        <f t="shared" si="21"/>
        <v/>
      </c>
      <c r="AD140" s="126">
        <f t="shared" si="22"/>
        <v>1</v>
      </c>
      <c r="AE140" s="126" t="str">
        <f>IF('Member Info'!N136&lt;&gt;"",IF('Member Info'!N136&lt;=$R$1,1,0),"")</f>
        <v/>
      </c>
      <c r="AG140" s="126" t="b">
        <f t="shared" si="34"/>
        <v>0</v>
      </c>
      <c r="AH140" s="126">
        <f t="shared" si="35"/>
        <v>0</v>
      </c>
      <c r="AJ140" s="126">
        <f t="shared" si="36"/>
        <v>0</v>
      </c>
      <c r="AK140" s="126">
        <f>IF('Member Info'!F136&gt;$R$1,1,0)</f>
        <v>0</v>
      </c>
      <c r="AL140" s="126" t="b">
        <f>IF(ISERROR(R140),ERROR.TYPE(#REF!)=ERROR.TYPE(R140),FALSE)</f>
        <v>0</v>
      </c>
      <c r="AM140" s="126" t="b">
        <f>IF(ISERROR(S140),ERROR.TYPE(#REF!)=ERROR.TYPE(S140),FALSE)</f>
        <v>0</v>
      </c>
      <c r="AN140" s="126">
        <f>IF(OR('Member Info'!F136&gt;=$S$1,'Member Info'!N136&gt;=$R$1),1,0)</f>
        <v>0</v>
      </c>
    </row>
    <row r="141" spans="1:40" x14ac:dyDescent="0.25">
      <c r="A141" s="4">
        <v>109</v>
      </c>
      <c r="B141" s="166">
        <f>'Member Info'!D137</f>
        <v>0</v>
      </c>
      <c r="C141" s="166">
        <f>'Member Info'!E137</f>
        <v>0</v>
      </c>
      <c r="D141" s="166" t="str">
        <f>'Member Info'!G137</f>
        <v/>
      </c>
      <c r="E141" s="167">
        <f>'Member Info'!B137</f>
        <v>0</v>
      </c>
      <c r="F141" s="244"/>
      <c r="G141" s="168" t="str">
        <f>IF(E141=0,"",
IF('Member Info'!$AM$19&lt;=$R$1,
SUMPRODUCT('Member Info'!L137+IF('Member Info'!H137&gt;'Member Info'!$AJ$12,'Member Info'!$AK$13,IF('Member Info'!H137&gt;'Member Info'!$AJ$11,'Member Info'!$AK$12,IF('Member Info'!H137&gt;'Member Info'!$AJ$10,'Member Info'!$AK$11,IF('Member Info'!H137&gt;'Member Info'!$AJ$9,'Member Info'!$AK$10,IF('Member Info'!H137&gt;'Member Info'!$AJ$8,'Member Info'!$AK$9,'Member Info'!$AK$8)))))),
SUMPRODUCT('Member Info'!L137+IF('Member Info'!H137&gt;'Member Info'!$AG$17,'Member Info'!$AH$18,IF('Member Info'!H137&gt;'Member Info'!$AG$16,'Member Info'!$AH$17,IF('Member Info'!H137&gt;'Member Info'!$AG$15,'Member Info'!$AH$16,IF('Member Info'!H137&gt;'Member Info'!$AG$14,'Member Info'!$AH$15,IF('Member Info'!H137&gt;'Member Info'!$AG$13,'Member Info'!$AH$14,IF('Member Info'!H137&gt;'Member Info'!$AG$12,'Member Info'!$AH$13,IF('Member Info'!H137&gt;'Member Info'!$AG$11,'Member Info'!$AH$12,IF('Member Info'!H137&gt;'Member Info'!$AG$10,'Member Info'!$AH$11,IF('Member Info'!H137&gt;'Member Info'!$AG$9,'Member Info'!$AH$10,IF('Member Info'!H137&gt;'Member Info'!$AG$8,'Member Info'!$AH$9,'Member Info'!$AH$8)))))))))))))</f>
        <v/>
      </c>
      <c r="H141" s="26"/>
      <c r="I141" s="26"/>
      <c r="J141" s="107" t="str">
        <f>IF(E141=0,"",IF('Member Info'!F137&gt;$S$1,CONCATENATE("Joined with practice on ", TEXT('Member Info'!F137, "DD/MM/YYYY")),IF('Member Info'!N137&lt;&gt;"",IF('Member Info'!N137&lt;$R$1,CONCATENATE("Left Scheme on ", TEXT('Member Info'!N137, "DD/MM/YYYY")),IF(ISERROR(G141),"Error Detected, No rate entered",IF(E141=0,"",IF(F141="","Error Detected, No Pensionable pay",IF(ISERROR(AB141)," Unknown Values entered.",IF(T141+U141&lt;1,"Acceptable",IF(R141+S141=200, "No Contributions Entered", IF(K141="","Error Detected, Choose reason&gt;",IF(X141="1",IF(T141=1,"Please Enter Deemed Pensionable Pay","Add Any Relevant Details Above"),"Please Give Details Above"))))))))),IF(ISERROR(G141),"Error Detected, No rate entered",IF(E141=0,"",IF(F141="","Error Detected, No Pensionable pay",IF(ISERROR(AB141)," Unknown Values entered.",IF(T141+U141&lt;1,"Acceptable",IF(R141+S141=200, "No Contributions Entered", IF(K141="","Error Detected, Choose reason&gt;",IF(X141="1",IF(T141=1,"Please Enter Deemed Pensionable Pay","Add relevant Details Above"),"Please give details Above")))))))))))</f>
        <v/>
      </c>
      <c r="K141" s="263"/>
      <c r="L141" s="93"/>
      <c r="M141" s="93" t="str">
        <f t="shared" si="24"/>
        <v/>
      </c>
      <c r="N141" s="96">
        <f t="shared" si="23"/>
        <v>0</v>
      </c>
      <c r="O141" s="96">
        <f t="shared" si="23"/>
        <v>0</v>
      </c>
      <c r="P141" s="220">
        <f>(ROUND((F141/100*'Member Info'!$W$2), 2))</f>
        <v>0</v>
      </c>
      <c r="Q141" s="220" t="e">
        <f t="shared" si="25"/>
        <v>#VALUE!</v>
      </c>
      <c r="R141" s="220" t="str">
        <f t="shared" si="26"/>
        <v/>
      </c>
      <c r="S141" s="229" t="str">
        <f t="shared" si="27"/>
        <v/>
      </c>
      <c r="T141" s="230" t="str">
        <f t="shared" si="28"/>
        <v/>
      </c>
      <c r="U141" s="230" t="str">
        <f t="shared" si="29"/>
        <v/>
      </c>
      <c r="V141" s="224">
        <f t="shared" si="30"/>
        <v>0</v>
      </c>
      <c r="W141" s="112">
        <f t="shared" si="31"/>
        <v>0</v>
      </c>
      <c r="X141" s="237" t="str">
        <f t="shared" si="19"/>
        <v/>
      </c>
      <c r="Y141" s="242" t="b">
        <f t="shared" si="20"/>
        <v>0</v>
      </c>
      <c r="Z141" s="237">
        <f t="shared" si="32"/>
        <v>0</v>
      </c>
      <c r="AA141" s="237">
        <f>IF('Member Info'!N137="",1,"")</f>
        <v>1</v>
      </c>
      <c r="AB141" s="245" t="e">
        <f t="shared" si="33"/>
        <v>#VALUE!</v>
      </c>
      <c r="AC141" s="132" t="str">
        <f t="shared" si="21"/>
        <v/>
      </c>
      <c r="AD141" s="126">
        <f t="shared" si="22"/>
        <v>1</v>
      </c>
      <c r="AE141" s="126" t="str">
        <f>IF('Member Info'!N137&lt;&gt;"",IF('Member Info'!N137&lt;=$R$1,1,0),"")</f>
        <v/>
      </c>
      <c r="AG141" s="126" t="b">
        <f t="shared" si="34"/>
        <v>0</v>
      </c>
      <c r="AH141" s="126">
        <f t="shared" si="35"/>
        <v>0</v>
      </c>
      <c r="AJ141" s="126">
        <f t="shared" si="36"/>
        <v>0</v>
      </c>
      <c r="AK141" s="126">
        <f>IF('Member Info'!F137&gt;$R$1,1,0)</f>
        <v>0</v>
      </c>
      <c r="AL141" s="126" t="b">
        <f>IF(ISERROR(R141),ERROR.TYPE(#REF!)=ERROR.TYPE(R141),FALSE)</f>
        <v>0</v>
      </c>
      <c r="AM141" s="126" t="b">
        <f>IF(ISERROR(S141),ERROR.TYPE(#REF!)=ERROR.TYPE(S141),FALSE)</f>
        <v>0</v>
      </c>
      <c r="AN141" s="126">
        <f>IF(OR('Member Info'!F137&gt;=$S$1,'Member Info'!N137&gt;=$R$1),1,0)</f>
        <v>0</v>
      </c>
    </row>
    <row r="142" spans="1:40" x14ac:dyDescent="0.25">
      <c r="A142" s="4">
        <v>110</v>
      </c>
      <c r="B142" s="166">
        <f>'Member Info'!D138</f>
        <v>0</v>
      </c>
      <c r="C142" s="166">
        <f>'Member Info'!E138</f>
        <v>0</v>
      </c>
      <c r="D142" s="166" t="str">
        <f>'Member Info'!G138</f>
        <v/>
      </c>
      <c r="E142" s="167">
        <f>'Member Info'!B138</f>
        <v>0</v>
      </c>
      <c r="F142" s="244"/>
      <c r="G142" s="168" t="str">
        <f>IF(E142=0,"",
IF('Member Info'!$AM$19&lt;=$R$1,
SUMPRODUCT('Member Info'!L138+IF('Member Info'!H138&gt;'Member Info'!$AJ$12,'Member Info'!$AK$13,IF('Member Info'!H138&gt;'Member Info'!$AJ$11,'Member Info'!$AK$12,IF('Member Info'!H138&gt;'Member Info'!$AJ$10,'Member Info'!$AK$11,IF('Member Info'!H138&gt;'Member Info'!$AJ$9,'Member Info'!$AK$10,IF('Member Info'!H138&gt;'Member Info'!$AJ$8,'Member Info'!$AK$9,'Member Info'!$AK$8)))))),
SUMPRODUCT('Member Info'!L138+IF('Member Info'!H138&gt;'Member Info'!$AG$17,'Member Info'!$AH$18,IF('Member Info'!H138&gt;'Member Info'!$AG$16,'Member Info'!$AH$17,IF('Member Info'!H138&gt;'Member Info'!$AG$15,'Member Info'!$AH$16,IF('Member Info'!H138&gt;'Member Info'!$AG$14,'Member Info'!$AH$15,IF('Member Info'!H138&gt;'Member Info'!$AG$13,'Member Info'!$AH$14,IF('Member Info'!H138&gt;'Member Info'!$AG$12,'Member Info'!$AH$13,IF('Member Info'!H138&gt;'Member Info'!$AG$11,'Member Info'!$AH$12,IF('Member Info'!H138&gt;'Member Info'!$AG$10,'Member Info'!$AH$11,IF('Member Info'!H138&gt;'Member Info'!$AG$9,'Member Info'!$AH$10,IF('Member Info'!H138&gt;'Member Info'!$AG$8,'Member Info'!$AH$9,'Member Info'!$AH$8)))))))))))))</f>
        <v/>
      </c>
      <c r="H142" s="26"/>
      <c r="I142" s="26"/>
      <c r="J142" s="107" t="str">
        <f>IF(E142=0,"",IF('Member Info'!F138&gt;$S$1,CONCATENATE("Joined with practice on ", TEXT('Member Info'!F138, "DD/MM/YYYY")),IF('Member Info'!N138&lt;&gt;"",IF('Member Info'!N138&lt;$R$1,CONCATENATE("Left Scheme on ", TEXT('Member Info'!N138, "DD/MM/YYYY")),IF(ISERROR(G142),"Error Detected, No rate entered",IF(E142=0,"",IF(F142="","Error Detected, No Pensionable pay",IF(ISERROR(AB142)," Unknown Values entered.",IF(T142+U142&lt;1,"Acceptable",IF(R142+S142=200, "No Contributions Entered", IF(K142="","Error Detected, Choose reason&gt;",IF(X142="1",IF(T142=1,"Please Enter Deemed Pensionable Pay","Add Any Relevant Details Above"),"Please Give Details Above"))))))))),IF(ISERROR(G142),"Error Detected, No rate entered",IF(E142=0,"",IF(F142="","Error Detected, No Pensionable pay",IF(ISERROR(AB142)," Unknown Values entered.",IF(T142+U142&lt;1,"Acceptable",IF(R142+S142=200, "No Contributions Entered", IF(K142="","Error Detected, Choose reason&gt;",IF(X142="1",IF(T142=1,"Please Enter Deemed Pensionable Pay","Add relevant Details Above"),"Please give details Above")))))))))))</f>
        <v/>
      </c>
      <c r="K142" s="263"/>
      <c r="L142" s="93"/>
      <c r="M142" s="93" t="str">
        <f t="shared" si="24"/>
        <v/>
      </c>
      <c r="N142" s="96">
        <f t="shared" si="23"/>
        <v>0</v>
      </c>
      <c r="O142" s="96">
        <f t="shared" si="23"/>
        <v>0</v>
      </c>
      <c r="P142" s="220">
        <f>(ROUND((F142/100*'Member Info'!$W$2), 2))</f>
        <v>0</v>
      </c>
      <c r="Q142" s="220" t="e">
        <f t="shared" si="25"/>
        <v>#VALUE!</v>
      </c>
      <c r="R142" s="220" t="str">
        <f t="shared" si="26"/>
        <v/>
      </c>
      <c r="S142" s="229" t="str">
        <f t="shared" si="27"/>
        <v/>
      </c>
      <c r="T142" s="230" t="str">
        <f t="shared" si="28"/>
        <v/>
      </c>
      <c r="U142" s="230" t="str">
        <f t="shared" si="29"/>
        <v/>
      </c>
      <c r="V142" s="224">
        <f t="shared" si="30"/>
        <v>0</v>
      </c>
      <c r="W142" s="112">
        <f t="shared" si="31"/>
        <v>0</v>
      </c>
      <c r="X142" s="237" t="str">
        <f t="shared" si="19"/>
        <v/>
      </c>
      <c r="Y142" s="242" t="b">
        <f t="shared" si="20"/>
        <v>0</v>
      </c>
      <c r="Z142" s="237">
        <f t="shared" si="32"/>
        <v>0</v>
      </c>
      <c r="AA142" s="237">
        <f>IF('Member Info'!N138="",1,"")</f>
        <v>1</v>
      </c>
      <c r="AB142" s="245" t="e">
        <f t="shared" si="33"/>
        <v>#VALUE!</v>
      </c>
      <c r="AC142" s="132" t="str">
        <f t="shared" si="21"/>
        <v/>
      </c>
      <c r="AD142" s="126">
        <f t="shared" si="22"/>
        <v>1</v>
      </c>
      <c r="AE142" s="126" t="str">
        <f>IF('Member Info'!N138&lt;&gt;"",IF('Member Info'!N138&lt;=$R$1,1,0),"")</f>
        <v/>
      </c>
      <c r="AG142" s="126" t="b">
        <f t="shared" si="34"/>
        <v>0</v>
      </c>
      <c r="AH142" s="126">
        <f t="shared" si="35"/>
        <v>0</v>
      </c>
      <c r="AJ142" s="126">
        <f t="shared" si="36"/>
        <v>0</v>
      </c>
      <c r="AK142" s="126">
        <f>IF('Member Info'!F138&gt;$R$1,1,0)</f>
        <v>0</v>
      </c>
      <c r="AL142" s="126" t="b">
        <f>IF(ISERROR(R142),ERROR.TYPE(#REF!)=ERROR.TYPE(R142),FALSE)</f>
        <v>0</v>
      </c>
      <c r="AM142" s="126" t="b">
        <f>IF(ISERROR(S142),ERROR.TYPE(#REF!)=ERROR.TYPE(S142),FALSE)</f>
        <v>0</v>
      </c>
      <c r="AN142" s="126">
        <f>IF(OR('Member Info'!F138&gt;=$S$1,'Member Info'!N138&gt;=$R$1),1,0)</f>
        <v>0</v>
      </c>
    </row>
    <row r="143" spans="1:40" x14ac:dyDescent="0.25">
      <c r="A143" s="4">
        <v>111</v>
      </c>
      <c r="B143" s="166">
        <f>'Member Info'!D139</f>
        <v>0</v>
      </c>
      <c r="C143" s="166">
        <f>'Member Info'!E139</f>
        <v>0</v>
      </c>
      <c r="D143" s="166" t="str">
        <f>'Member Info'!G139</f>
        <v/>
      </c>
      <c r="E143" s="167">
        <f>'Member Info'!B139</f>
        <v>0</v>
      </c>
      <c r="F143" s="244"/>
      <c r="G143" s="168" t="str">
        <f>IF(E143=0,"",
IF('Member Info'!$AM$19&lt;=$R$1,
SUMPRODUCT('Member Info'!L139+IF('Member Info'!H139&gt;'Member Info'!$AJ$12,'Member Info'!$AK$13,IF('Member Info'!H139&gt;'Member Info'!$AJ$11,'Member Info'!$AK$12,IF('Member Info'!H139&gt;'Member Info'!$AJ$10,'Member Info'!$AK$11,IF('Member Info'!H139&gt;'Member Info'!$AJ$9,'Member Info'!$AK$10,IF('Member Info'!H139&gt;'Member Info'!$AJ$8,'Member Info'!$AK$9,'Member Info'!$AK$8)))))),
SUMPRODUCT('Member Info'!L139+IF('Member Info'!H139&gt;'Member Info'!$AG$17,'Member Info'!$AH$18,IF('Member Info'!H139&gt;'Member Info'!$AG$16,'Member Info'!$AH$17,IF('Member Info'!H139&gt;'Member Info'!$AG$15,'Member Info'!$AH$16,IF('Member Info'!H139&gt;'Member Info'!$AG$14,'Member Info'!$AH$15,IF('Member Info'!H139&gt;'Member Info'!$AG$13,'Member Info'!$AH$14,IF('Member Info'!H139&gt;'Member Info'!$AG$12,'Member Info'!$AH$13,IF('Member Info'!H139&gt;'Member Info'!$AG$11,'Member Info'!$AH$12,IF('Member Info'!H139&gt;'Member Info'!$AG$10,'Member Info'!$AH$11,IF('Member Info'!H139&gt;'Member Info'!$AG$9,'Member Info'!$AH$10,IF('Member Info'!H139&gt;'Member Info'!$AG$8,'Member Info'!$AH$9,'Member Info'!$AH$8)))))))))))))</f>
        <v/>
      </c>
      <c r="H143" s="26"/>
      <c r="I143" s="26"/>
      <c r="J143" s="107" t="str">
        <f>IF(E143=0,"",IF('Member Info'!F139&gt;$S$1,CONCATENATE("Joined with practice on ", TEXT('Member Info'!F139, "DD/MM/YYYY")),IF('Member Info'!N139&lt;&gt;"",IF('Member Info'!N139&lt;$R$1,CONCATENATE("Left Scheme on ", TEXT('Member Info'!N139, "DD/MM/YYYY")),IF(ISERROR(G143),"Error Detected, No rate entered",IF(E143=0,"",IF(F143="","Error Detected, No Pensionable pay",IF(ISERROR(AB143)," Unknown Values entered.",IF(T143+U143&lt;1,"Acceptable",IF(R143+S143=200, "No Contributions Entered", IF(K143="","Error Detected, Choose reason&gt;",IF(X143="1",IF(T143=1,"Please Enter Deemed Pensionable Pay","Add Any Relevant Details Above"),"Please Give Details Above"))))))))),IF(ISERROR(G143),"Error Detected, No rate entered",IF(E143=0,"",IF(F143="","Error Detected, No Pensionable pay",IF(ISERROR(AB143)," Unknown Values entered.",IF(T143+U143&lt;1,"Acceptable",IF(R143+S143=200, "No Contributions Entered", IF(K143="","Error Detected, Choose reason&gt;",IF(X143="1",IF(T143=1,"Please Enter Deemed Pensionable Pay","Add relevant Details Above"),"Please give details Above")))))))))))</f>
        <v/>
      </c>
      <c r="K143" s="263"/>
      <c r="L143" s="93"/>
      <c r="M143" s="93" t="str">
        <f t="shared" si="24"/>
        <v/>
      </c>
      <c r="N143" s="96">
        <f t="shared" si="23"/>
        <v>0</v>
      </c>
      <c r="O143" s="96">
        <f t="shared" si="23"/>
        <v>0</v>
      </c>
      <c r="P143" s="220">
        <f>(ROUND((F143/100*'Member Info'!$W$2), 2))</f>
        <v>0</v>
      </c>
      <c r="Q143" s="220" t="e">
        <f t="shared" si="25"/>
        <v>#VALUE!</v>
      </c>
      <c r="R143" s="220" t="str">
        <f t="shared" si="26"/>
        <v/>
      </c>
      <c r="S143" s="229" t="str">
        <f t="shared" si="27"/>
        <v/>
      </c>
      <c r="T143" s="230" t="str">
        <f t="shared" si="28"/>
        <v/>
      </c>
      <c r="U143" s="230" t="str">
        <f t="shared" si="29"/>
        <v/>
      </c>
      <c r="V143" s="224">
        <f t="shared" si="30"/>
        <v>0</v>
      </c>
      <c r="W143" s="112">
        <f t="shared" si="31"/>
        <v>0</v>
      </c>
      <c r="X143" s="237" t="str">
        <f t="shared" si="19"/>
        <v/>
      </c>
      <c r="Y143" s="242" t="b">
        <f t="shared" si="20"/>
        <v>0</v>
      </c>
      <c r="Z143" s="237">
        <f t="shared" si="32"/>
        <v>0</v>
      </c>
      <c r="AA143" s="237">
        <f>IF('Member Info'!N139="",1,"")</f>
        <v>1</v>
      </c>
      <c r="AB143" s="245" t="e">
        <f t="shared" si="33"/>
        <v>#VALUE!</v>
      </c>
      <c r="AC143" s="132" t="str">
        <f t="shared" si="21"/>
        <v/>
      </c>
      <c r="AD143" s="126">
        <f t="shared" si="22"/>
        <v>1</v>
      </c>
      <c r="AE143" s="126" t="str">
        <f>IF('Member Info'!N139&lt;&gt;"",IF('Member Info'!N139&lt;=$R$1,1,0),"")</f>
        <v/>
      </c>
      <c r="AG143" s="126" t="b">
        <f t="shared" si="34"/>
        <v>0</v>
      </c>
      <c r="AH143" s="126">
        <f t="shared" si="35"/>
        <v>0</v>
      </c>
      <c r="AJ143" s="126">
        <f t="shared" si="36"/>
        <v>0</v>
      </c>
      <c r="AK143" s="126">
        <f>IF('Member Info'!F139&gt;$R$1,1,0)</f>
        <v>0</v>
      </c>
      <c r="AL143" s="126" t="b">
        <f>IF(ISERROR(R143),ERROR.TYPE(#REF!)=ERROR.TYPE(R143),FALSE)</f>
        <v>0</v>
      </c>
      <c r="AM143" s="126" t="b">
        <f>IF(ISERROR(S143),ERROR.TYPE(#REF!)=ERROR.TYPE(S143),FALSE)</f>
        <v>0</v>
      </c>
      <c r="AN143" s="126">
        <f>IF(OR('Member Info'!F139&gt;=$S$1,'Member Info'!N139&gt;=$R$1),1,0)</f>
        <v>0</v>
      </c>
    </row>
    <row r="144" spans="1:40" x14ac:dyDescent="0.25">
      <c r="A144" s="4">
        <v>112</v>
      </c>
      <c r="B144" s="166">
        <f>'Member Info'!D140</f>
        <v>0</v>
      </c>
      <c r="C144" s="166">
        <f>'Member Info'!E140</f>
        <v>0</v>
      </c>
      <c r="D144" s="166" t="str">
        <f>'Member Info'!G140</f>
        <v/>
      </c>
      <c r="E144" s="167">
        <f>'Member Info'!B140</f>
        <v>0</v>
      </c>
      <c r="F144" s="244"/>
      <c r="G144" s="168" t="str">
        <f>IF(E144=0,"",
IF('Member Info'!$AM$19&lt;=$R$1,
SUMPRODUCT('Member Info'!L140+IF('Member Info'!H140&gt;'Member Info'!$AJ$12,'Member Info'!$AK$13,IF('Member Info'!H140&gt;'Member Info'!$AJ$11,'Member Info'!$AK$12,IF('Member Info'!H140&gt;'Member Info'!$AJ$10,'Member Info'!$AK$11,IF('Member Info'!H140&gt;'Member Info'!$AJ$9,'Member Info'!$AK$10,IF('Member Info'!H140&gt;'Member Info'!$AJ$8,'Member Info'!$AK$9,'Member Info'!$AK$8)))))),
SUMPRODUCT('Member Info'!L140+IF('Member Info'!H140&gt;'Member Info'!$AG$17,'Member Info'!$AH$18,IF('Member Info'!H140&gt;'Member Info'!$AG$16,'Member Info'!$AH$17,IF('Member Info'!H140&gt;'Member Info'!$AG$15,'Member Info'!$AH$16,IF('Member Info'!H140&gt;'Member Info'!$AG$14,'Member Info'!$AH$15,IF('Member Info'!H140&gt;'Member Info'!$AG$13,'Member Info'!$AH$14,IF('Member Info'!H140&gt;'Member Info'!$AG$12,'Member Info'!$AH$13,IF('Member Info'!H140&gt;'Member Info'!$AG$11,'Member Info'!$AH$12,IF('Member Info'!H140&gt;'Member Info'!$AG$10,'Member Info'!$AH$11,IF('Member Info'!H140&gt;'Member Info'!$AG$9,'Member Info'!$AH$10,IF('Member Info'!H140&gt;'Member Info'!$AG$8,'Member Info'!$AH$9,'Member Info'!$AH$8)))))))))))))</f>
        <v/>
      </c>
      <c r="H144" s="26"/>
      <c r="I144" s="26"/>
      <c r="J144" s="107" t="str">
        <f>IF(E144=0,"",IF('Member Info'!F140&gt;$S$1,CONCATENATE("Joined with practice on ", TEXT('Member Info'!F140, "DD/MM/YYYY")),IF('Member Info'!N140&lt;&gt;"",IF('Member Info'!N140&lt;$R$1,CONCATENATE("Left Scheme on ", TEXT('Member Info'!N140, "DD/MM/YYYY")),IF(ISERROR(G144),"Error Detected, No rate entered",IF(E144=0,"",IF(F144="","Error Detected, No Pensionable pay",IF(ISERROR(AB144)," Unknown Values entered.",IF(T144+U144&lt;1,"Acceptable",IF(R144+S144=200, "No Contributions Entered", IF(K144="","Error Detected, Choose reason&gt;",IF(X144="1",IF(T144=1,"Please Enter Deemed Pensionable Pay","Add Any Relevant Details Above"),"Please Give Details Above"))))))))),IF(ISERROR(G144),"Error Detected, No rate entered",IF(E144=0,"",IF(F144="","Error Detected, No Pensionable pay",IF(ISERROR(AB144)," Unknown Values entered.",IF(T144+U144&lt;1,"Acceptable",IF(R144+S144=200, "No Contributions Entered", IF(K144="","Error Detected, Choose reason&gt;",IF(X144="1",IF(T144=1,"Please Enter Deemed Pensionable Pay","Add relevant Details Above"),"Please give details Above")))))))))))</f>
        <v/>
      </c>
      <c r="K144" s="263"/>
      <c r="L144" s="93"/>
      <c r="M144" s="93" t="str">
        <f t="shared" si="24"/>
        <v/>
      </c>
      <c r="N144" s="96">
        <f t="shared" si="23"/>
        <v>0</v>
      </c>
      <c r="O144" s="96">
        <f t="shared" si="23"/>
        <v>0</v>
      </c>
      <c r="P144" s="220">
        <f>(ROUND((F144/100*'Member Info'!$W$2), 2))</f>
        <v>0</v>
      </c>
      <c r="Q144" s="220" t="e">
        <f t="shared" si="25"/>
        <v>#VALUE!</v>
      </c>
      <c r="R144" s="220" t="str">
        <f t="shared" si="26"/>
        <v/>
      </c>
      <c r="S144" s="229" t="str">
        <f t="shared" si="27"/>
        <v/>
      </c>
      <c r="T144" s="230" t="str">
        <f t="shared" si="28"/>
        <v/>
      </c>
      <c r="U144" s="230" t="str">
        <f t="shared" si="29"/>
        <v/>
      </c>
      <c r="V144" s="224">
        <f t="shared" si="30"/>
        <v>0</v>
      </c>
      <c r="W144" s="112">
        <f t="shared" si="31"/>
        <v>0</v>
      </c>
      <c r="X144" s="237" t="str">
        <f t="shared" si="19"/>
        <v/>
      </c>
      <c r="Y144" s="242" t="b">
        <f t="shared" si="20"/>
        <v>0</v>
      </c>
      <c r="Z144" s="237">
        <f t="shared" si="32"/>
        <v>0</v>
      </c>
      <c r="AA144" s="237">
        <f>IF('Member Info'!N140="",1,"")</f>
        <v>1</v>
      </c>
      <c r="AB144" s="245" t="e">
        <f t="shared" si="33"/>
        <v>#VALUE!</v>
      </c>
      <c r="AC144" s="132" t="str">
        <f t="shared" si="21"/>
        <v/>
      </c>
      <c r="AD144" s="126">
        <f t="shared" si="22"/>
        <v>1</v>
      </c>
      <c r="AE144" s="126" t="str">
        <f>IF('Member Info'!N140&lt;&gt;"",IF('Member Info'!N140&lt;=$R$1,1,0),"")</f>
        <v/>
      </c>
      <c r="AG144" s="126" t="b">
        <f t="shared" si="34"/>
        <v>0</v>
      </c>
      <c r="AH144" s="126">
        <f t="shared" si="35"/>
        <v>0</v>
      </c>
      <c r="AJ144" s="126">
        <f t="shared" si="36"/>
        <v>0</v>
      </c>
      <c r="AK144" s="126">
        <f>IF('Member Info'!F140&gt;$R$1,1,0)</f>
        <v>0</v>
      </c>
      <c r="AL144" s="126" t="b">
        <f>IF(ISERROR(R144),ERROR.TYPE(#REF!)=ERROR.TYPE(R144),FALSE)</f>
        <v>0</v>
      </c>
      <c r="AM144" s="126" t="b">
        <f>IF(ISERROR(S144),ERROR.TYPE(#REF!)=ERROR.TYPE(S144),FALSE)</f>
        <v>0</v>
      </c>
      <c r="AN144" s="126">
        <f>IF(OR('Member Info'!F140&gt;=$S$1,'Member Info'!N140&gt;=$R$1),1,0)</f>
        <v>0</v>
      </c>
    </row>
    <row r="145" spans="1:40" x14ac:dyDescent="0.25">
      <c r="A145" s="4">
        <v>113</v>
      </c>
      <c r="B145" s="166">
        <f>'Member Info'!D141</f>
        <v>0</v>
      </c>
      <c r="C145" s="166">
        <f>'Member Info'!E141</f>
        <v>0</v>
      </c>
      <c r="D145" s="166" t="str">
        <f>'Member Info'!G141</f>
        <v/>
      </c>
      <c r="E145" s="167">
        <f>'Member Info'!B141</f>
        <v>0</v>
      </c>
      <c r="F145" s="244"/>
      <c r="G145" s="168" t="str">
        <f>IF(E145=0,"",
IF('Member Info'!$AM$19&lt;=$R$1,
SUMPRODUCT('Member Info'!L141+IF('Member Info'!H141&gt;'Member Info'!$AJ$12,'Member Info'!$AK$13,IF('Member Info'!H141&gt;'Member Info'!$AJ$11,'Member Info'!$AK$12,IF('Member Info'!H141&gt;'Member Info'!$AJ$10,'Member Info'!$AK$11,IF('Member Info'!H141&gt;'Member Info'!$AJ$9,'Member Info'!$AK$10,IF('Member Info'!H141&gt;'Member Info'!$AJ$8,'Member Info'!$AK$9,'Member Info'!$AK$8)))))),
SUMPRODUCT('Member Info'!L141+IF('Member Info'!H141&gt;'Member Info'!$AG$17,'Member Info'!$AH$18,IF('Member Info'!H141&gt;'Member Info'!$AG$16,'Member Info'!$AH$17,IF('Member Info'!H141&gt;'Member Info'!$AG$15,'Member Info'!$AH$16,IF('Member Info'!H141&gt;'Member Info'!$AG$14,'Member Info'!$AH$15,IF('Member Info'!H141&gt;'Member Info'!$AG$13,'Member Info'!$AH$14,IF('Member Info'!H141&gt;'Member Info'!$AG$12,'Member Info'!$AH$13,IF('Member Info'!H141&gt;'Member Info'!$AG$11,'Member Info'!$AH$12,IF('Member Info'!H141&gt;'Member Info'!$AG$10,'Member Info'!$AH$11,IF('Member Info'!H141&gt;'Member Info'!$AG$9,'Member Info'!$AH$10,IF('Member Info'!H141&gt;'Member Info'!$AG$8,'Member Info'!$AH$9,'Member Info'!$AH$8)))))))))))))</f>
        <v/>
      </c>
      <c r="H145" s="26"/>
      <c r="I145" s="26"/>
      <c r="J145" s="107" t="str">
        <f>IF(E145=0,"",IF('Member Info'!F141&gt;$S$1,CONCATENATE("Joined with practice on ", TEXT('Member Info'!F141, "DD/MM/YYYY")),IF('Member Info'!N141&lt;&gt;"",IF('Member Info'!N141&lt;$R$1,CONCATENATE("Left Scheme on ", TEXT('Member Info'!N141, "DD/MM/YYYY")),IF(ISERROR(G145),"Error Detected, No rate entered",IF(E145=0,"",IF(F145="","Error Detected, No Pensionable pay",IF(ISERROR(AB145)," Unknown Values entered.",IF(T145+U145&lt;1,"Acceptable",IF(R145+S145=200, "No Contributions Entered", IF(K145="","Error Detected, Choose reason&gt;",IF(X145="1",IF(T145=1,"Please Enter Deemed Pensionable Pay","Add Any Relevant Details Above"),"Please Give Details Above"))))))))),IF(ISERROR(G145),"Error Detected, No rate entered",IF(E145=0,"",IF(F145="","Error Detected, No Pensionable pay",IF(ISERROR(AB145)," Unknown Values entered.",IF(T145+U145&lt;1,"Acceptable",IF(R145+S145=200, "No Contributions Entered", IF(K145="","Error Detected, Choose reason&gt;",IF(X145="1",IF(T145=1,"Please Enter Deemed Pensionable Pay","Add relevant Details Above"),"Please give details Above")))))))))))</f>
        <v/>
      </c>
      <c r="K145" s="263"/>
      <c r="L145" s="93"/>
      <c r="M145" s="93" t="str">
        <f t="shared" si="24"/>
        <v/>
      </c>
      <c r="N145" s="96">
        <f t="shared" si="23"/>
        <v>0</v>
      </c>
      <c r="O145" s="96">
        <f t="shared" si="23"/>
        <v>0</v>
      </c>
      <c r="P145" s="220">
        <f>(ROUND((F145/100*'Member Info'!$W$2), 2))</f>
        <v>0</v>
      </c>
      <c r="Q145" s="220" t="e">
        <f t="shared" si="25"/>
        <v>#VALUE!</v>
      </c>
      <c r="R145" s="220" t="str">
        <f t="shared" si="26"/>
        <v/>
      </c>
      <c r="S145" s="229" t="str">
        <f t="shared" si="27"/>
        <v/>
      </c>
      <c r="T145" s="230" t="str">
        <f t="shared" si="28"/>
        <v/>
      </c>
      <c r="U145" s="230" t="str">
        <f t="shared" si="29"/>
        <v/>
      </c>
      <c r="V145" s="224">
        <f t="shared" si="30"/>
        <v>0</v>
      </c>
      <c r="W145" s="112">
        <f t="shared" si="31"/>
        <v>0</v>
      </c>
      <c r="X145" s="237" t="str">
        <f t="shared" si="19"/>
        <v/>
      </c>
      <c r="Y145" s="242" t="b">
        <f t="shared" si="20"/>
        <v>0</v>
      </c>
      <c r="Z145" s="237">
        <f t="shared" si="32"/>
        <v>0</v>
      </c>
      <c r="AA145" s="237">
        <f>IF('Member Info'!N141="",1,"")</f>
        <v>1</v>
      </c>
      <c r="AB145" s="245" t="e">
        <f t="shared" si="33"/>
        <v>#VALUE!</v>
      </c>
      <c r="AC145" s="132" t="str">
        <f t="shared" si="21"/>
        <v/>
      </c>
      <c r="AD145" s="126">
        <f t="shared" si="22"/>
        <v>1</v>
      </c>
      <c r="AE145" s="126" t="str">
        <f>IF('Member Info'!N141&lt;&gt;"",IF('Member Info'!N141&lt;=$R$1,1,0),"")</f>
        <v/>
      </c>
      <c r="AG145" s="126" t="b">
        <f t="shared" si="34"/>
        <v>0</v>
      </c>
      <c r="AH145" s="126">
        <f t="shared" si="35"/>
        <v>0</v>
      </c>
      <c r="AJ145" s="126">
        <f t="shared" si="36"/>
        <v>0</v>
      </c>
      <c r="AK145" s="126">
        <f>IF('Member Info'!F141&gt;$R$1,1,0)</f>
        <v>0</v>
      </c>
      <c r="AL145" s="126" t="b">
        <f>IF(ISERROR(R145),ERROR.TYPE(#REF!)=ERROR.TYPE(R145),FALSE)</f>
        <v>0</v>
      </c>
      <c r="AM145" s="126" t="b">
        <f>IF(ISERROR(S145),ERROR.TYPE(#REF!)=ERROR.TYPE(S145),FALSE)</f>
        <v>0</v>
      </c>
      <c r="AN145" s="126">
        <f>IF(OR('Member Info'!F141&gt;=$S$1,'Member Info'!N141&gt;=$R$1),1,0)</f>
        <v>0</v>
      </c>
    </row>
    <row r="146" spans="1:40" x14ac:dyDescent="0.25">
      <c r="A146" s="4">
        <v>114</v>
      </c>
      <c r="B146" s="166">
        <f>'Member Info'!D142</f>
        <v>0</v>
      </c>
      <c r="C146" s="166">
        <f>'Member Info'!E142</f>
        <v>0</v>
      </c>
      <c r="D146" s="166" t="str">
        <f>'Member Info'!G142</f>
        <v/>
      </c>
      <c r="E146" s="167">
        <f>'Member Info'!B142</f>
        <v>0</v>
      </c>
      <c r="F146" s="244"/>
      <c r="G146" s="168" t="str">
        <f>IF(E146=0,"",
IF('Member Info'!$AM$19&lt;=$R$1,
SUMPRODUCT('Member Info'!L142+IF('Member Info'!H142&gt;'Member Info'!$AJ$12,'Member Info'!$AK$13,IF('Member Info'!H142&gt;'Member Info'!$AJ$11,'Member Info'!$AK$12,IF('Member Info'!H142&gt;'Member Info'!$AJ$10,'Member Info'!$AK$11,IF('Member Info'!H142&gt;'Member Info'!$AJ$9,'Member Info'!$AK$10,IF('Member Info'!H142&gt;'Member Info'!$AJ$8,'Member Info'!$AK$9,'Member Info'!$AK$8)))))),
SUMPRODUCT('Member Info'!L142+IF('Member Info'!H142&gt;'Member Info'!$AG$17,'Member Info'!$AH$18,IF('Member Info'!H142&gt;'Member Info'!$AG$16,'Member Info'!$AH$17,IF('Member Info'!H142&gt;'Member Info'!$AG$15,'Member Info'!$AH$16,IF('Member Info'!H142&gt;'Member Info'!$AG$14,'Member Info'!$AH$15,IF('Member Info'!H142&gt;'Member Info'!$AG$13,'Member Info'!$AH$14,IF('Member Info'!H142&gt;'Member Info'!$AG$12,'Member Info'!$AH$13,IF('Member Info'!H142&gt;'Member Info'!$AG$11,'Member Info'!$AH$12,IF('Member Info'!H142&gt;'Member Info'!$AG$10,'Member Info'!$AH$11,IF('Member Info'!H142&gt;'Member Info'!$AG$9,'Member Info'!$AH$10,IF('Member Info'!H142&gt;'Member Info'!$AG$8,'Member Info'!$AH$9,'Member Info'!$AH$8)))))))))))))</f>
        <v/>
      </c>
      <c r="H146" s="26"/>
      <c r="I146" s="26"/>
      <c r="J146" s="107" t="str">
        <f>IF(E146=0,"",IF('Member Info'!F142&gt;$S$1,CONCATENATE("Joined with practice on ", TEXT('Member Info'!F142, "DD/MM/YYYY")),IF('Member Info'!N142&lt;&gt;"",IF('Member Info'!N142&lt;$R$1,CONCATENATE("Left Scheme on ", TEXT('Member Info'!N142, "DD/MM/YYYY")),IF(ISERROR(G146),"Error Detected, No rate entered",IF(E146=0,"",IF(F146="","Error Detected, No Pensionable pay",IF(ISERROR(AB146)," Unknown Values entered.",IF(T146+U146&lt;1,"Acceptable",IF(R146+S146=200, "No Contributions Entered", IF(K146="","Error Detected, Choose reason&gt;",IF(X146="1",IF(T146=1,"Please Enter Deemed Pensionable Pay","Add Any Relevant Details Above"),"Please Give Details Above"))))))))),IF(ISERROR(G146),"Error Detected, No rate entered",IF(E146=0,"",IF(F146="","Error Detected, No Pensionable pay",IF(ISERROR(AB146)," Unknown Values entered.",IF(T146+U146&lt;1,"Acceptable",IF(R146+S146=200, "No Contributions Entered", IF(K146="","Error Detected, Choose reason&gt;",IF(X146="1",IF(T146=1,"Please Enter Deemed Pensionable Pay","Add relevant Details Above"),"Please give details Above")))))))))))</f>
        <v/>
      </c>
      <c r="K146" s="263"/>
      <c r="L146" s="93"/>
      <c r="M146" s="93" t="str">
        <f t="shared" si="24"/>
        <v/>
      </c>
      <c r="N146" s="96">
        <f t="shared" si="23"/>
        <v>0</v>
      </c>
      <c r="O146" s="96">
        <f t="shared" si="23"/>
        <v>0</v>
      </c>
      <c r="P146" s="220">
        <f>(ROUND((F146/100*'Member Info'!$W$2), 2))</f>
        <v>0</v>
      </c>
      <c r="Q146" s="220" t="e">
        <f t="shared" si="25"/>
        <v>#VALUE!</v>
      </c>
      <c r="R146" s="220" t="str">
        <f t="shared" si="26"/>
        <v/>
      </c>
      <c r="S146" s="229" t="str">
        <f t="shared" si="27"/>
        <v/>
      </c>
      <c r="T146" s="230" t="str">
        <f t="shared" si="28"/>
        <v/>
      </c>
      <c r="U146" s="230" t="str">
        <f t="shared" si="29"/>
        <v/>
      </c>
      <c r="V146" s="224">
        <f t="shared" si="30"/>
        <v>0</v>
      </c>
      <c r="W146" s="112">
        <f t="shared" si="31"/>
        <v>0</v>
      </c>
      <c r="X146" s="237" t="str">
        <f t="shared" si="19"/>
        <v/>
      </c>
      <c r="Y146" s="242" t="b">
        <f t="shared" si="20"/>
        <v>0</v>
      </c>
      <c r="Z146" s="237">
        <f t="shared" si="32"/>
        <v>0</v>
      </c>
      <c r="AA146" s="237">
        <f>IF('Member Info'!N142="",1,"")</f>
        <v>1</v>
      </c>
      <c r="AB146" s="245" t="e">
        <f t="shared" si="33"/>
        <v>#VALUE!</v>
      </c>
      <c r="AC146" s="132" t="str">
        <f t="shared" si="21"/>
        <v/>
      </c>
      <c r="AD146" s="126">
        <f t="shared" si="22"/>
        <v>1</v>
      </c>
      <c r="AE146" s="126" t="str">
        <f>IF('Member Info'!N142&lt;&gt;"",IF('Member Info'!N142&lt;=$R$1,1,0),"")</f>
        <v/>
      </c>
      <c r="AG146" s="126" t="b">
        <f t="shared" si="34"/>
        <v>0</v>
      </c>
      <c r="AH146" s="126">
        <f t="shared" si="35"/>
        <v>0</v>
      </c>
      <c r="AJ146" s="126">
        <f t="shared" si="36"/>
        <v>0</v>
      </c>
      <c r="AK146" s="126">
        <f>IF('Member Info'!F142&gt;$R$1,1,0)</f>
        <v>0</v>
      </c>
      <c r="AL146" s="126" t="b">
        <f>IF(ISERROR(R146),ERROR.TYPE(#REF!)=ERROR.TYPE(R146),FALSE)</f>
        <v>0</v>
      </c>
      <c r="AM146" s="126" t="b">
        <f>IF(ISERROR(S146),ERROR.TYPE(#REF!)=ERROR.TYPE(S146),FALSE)</f>
        <v>0</v>
      </c>
      <c r="AN146" s="126">
        <f>IF(OR('Member Info'!F142&gt;=$S$1,'Member Info'!N142&gt;=$R$1),1,0)</f>
        <v>0</v>
      </c>
    </row>
    <row r="147" spans="1:40" x14ac:dyDescent="0.25">
      <c r="A147" s="4">
        <v>115</v>
      </c>
      <c r="B147" s="166">
        <f>'Member Info'!D143</f>
        <v>0</v>
      </c>
      <c r="C147" s="166">
        <f>'Member Info'!E143</f>
        <v>0</v>
      </c>
      <c r="D147" s="166" t="str">
        <f>'Member Info'!G143</f>
        <v/>
      </c>
      <c r="E147" s="167">
        <f>'Member Info'!B143</f>
        <v>0</v>
      </c>
      <c r="F147" s="244"/>
      <c r="G147" s="168" t="str">
        <f>IF(E147=0,"",
IF('Member Info'!$AM$19&lt;=$R$1,
SUMPRODUCT('Member Info'!L143+IF('Member Info'!H143&gt;'Member Info'!$AJ$12,'Member Info'!$AK$13,IF('Member Info'!H143&gt;'Member Info'!$AJ$11,'Member Info'!$AK$12,IF('Member Info'!H143&gt;'Member Info'!$AJ$10,'Member Info'!$AK$11,IF('Member Info'!H143&gt;'Member Info'!$AJ$9,'Member Info'!$AK$10,IF('Member Info'!H143&gt;'Member Info'!$AJ$8,'Member Info'!$AK$9,'Member Info'!$AK$8)))))),
SUMPRODUCT('Member Info'!L143+IF('Member Info'!H143&gt;'Member Info'!$AG$17,'Member Info'!$AH$18,IF('Member Info'!H143&gt;'Member Info'!$AG$16,'Member Info'!$AH$17,IF('Member Info'!H143&gt;'Member Info'!$AG$15,'Member Info'!$AH$16,IF('Member Info'!H143&gt;'Member Info'!$AG$14,'Member Info'!$AH$15,IF('Member Info'!H143&gt;'Member Info'!$AG$13,'Member Info'!$AH$14,IF('Member Info'!H143&gt;'Member Info'!$AG$12,'Member Info'!$AH$13,IF('Member Info'!H143&gt;'Member Info'!$AG$11,'Member Info'!$AH$12,IF('Member Info'!H143&gt;'Member Info'!$AG$10,'Member Info'!$AH$11,IF('Member Info'!H143&gt;'Member Info'!$AG$9,'Member Info'!$AH$10,IF('Member Info'!H143&gt;'Member Info'!$AG$8,'Member Info'!$AH$9,'Member Info'!$AH$8)))))))))))))</f>
        <v/>
      </c>
      <c r="H147" s="26"/>
      <c r="I147" s="26"/>
      <c r="J147" s="107" t="str">
        <f>IF(E147=0,"",IF('Member Info'!F143&gt;$S$1,CONCATENATE("Joined with practice on ", TEXT('Member Info'!F143, "DD/MM/YYYY")),IF('Member Info'!N143&lt;&gt;"",IF('Member Info'!N143&lt;$R$1,CONCATENATE("Left Scheme on ", TEXT('Member Info'!N143, "DD/MM/YYYY")),IF(ISERROR(G147),"Error Detected, No rate entered",IF(E147=0,"",IF(F147="","Error Detected, No Pensionable pay",IF(ISERROR(AB147)," Unknown Values entered.",IF(T147+U147&lt;1,"Acceptable",IF(R147+S147=200, "No Contributions Entered", IF(K147="","Error Detected, Choose reason&gt;",IF(X147="1",IF(T147=1,"Please Enter Deemed Pensionable Pay","Add Any Relevant Details Above"),"Please Give Details Above"))))))))),IF(ISERROR(G147),"Error Detected, No rate entered",IF(E147=0,"",IF(F147="","Error Detected, No Pensionable pay",IF(ISERROR(AB147)," Unknown Values entered.",IF(T147+U147&lt;1,"Acceptable",IF(R147+S147=200, "No Contributions Entered", IF(K147="","Error Detected, Choose reason&gt;",IF(X147="1",IF(T147=1,"Please Enter Deemed Pensionable Pay","Add relevant Details Above"),"Please give details Above")))))))))))</f>
        <v/>
      </c>
      <c r="K147" s="263"/>
      <c r="L147" s="93"/>
      <c r="M147" s="93" t="str">
        <f t="shared" si="24"/>
        <v/>
      </c>
      <c r="N147" s="96">
        <f t="shared" si="23"/>
        <v>0</v>
      </c>
      <c r="O147" s="96">
        <f t="shared" si="23"/>
        <v>0</v>
      </c>
      <c r="P147" s="220">
        <f>(ROUND((F147/100*'Member Info'!$W$2), 2))</f>
        <v>0</v>
      </c>
      <c r="Q147" s="220" t="e">
        <f t="shared" si="25"/>
        <v>#VALUE!</v>
      </c>
      <c r="R147" s="220" t="str">
        <f t="shared" si="26"/>
        <v/>
      </c>
      <c r="S147" s="229" t="str">
        <f t="shared" si="27"/>
        <v/>
      </c>
      <c r="T147" s="230" t="str">
        <f t="shared" si="28"/>
        <v/>
      </c>
      <c r="U147" s="230" t="str">
        <f t="shared" si="29"/>
        <v/>
      </c>
      <c r="V147" s="224">
        <f t="shared" si="30"/>
        <v>0</v>
      </c>
      <c r="W147" s="112">
        <f t="shared" si="31"/>
        <v>0</v>
      </c>
      <c r="X147" s="237" t="str">
        <f t="shared" si="19"/>
        <v/>
      </c>
      <c r="Y147" s="242" t="b">
        <f t="shared" si="20"/>
        <v>0</v>
      </c>
      <c r="Z147" s="237">
        <f t="shared" si="32"/>
        <v>0</v>
      </c>
      <c r="AA147" s="237">
        <f>IF('Member Info'!N143="",1,"")</f>
        <v>1</v>
      </c>
      <c r="AB147" s="245" t="e">
        <f t="shared" si="33"/>
        <v>#VALUE!</v>
      </c>
      <c r="AC147" s="132" t="str">
        <f t="shared" si="21"/>
        <v/>
      </c>
      <c r="AD147" s="126">
        <f t="shared" si="22"/>
        <v>1</v>
      </c>
      <c r="AE147" s="126" t="str">
        <f>IF('Member Info'!N143&lt;&gt;"",IF('Member Info'!N143&lt;=$R$1,1,0),"")</f>
        <v/>
      </c>
      <c r="AG147" s="126" t="b">
        <f t="shared" si="34"/>
        <v>0</v>
      </c>
      <c r="AH147" s="126">
        <f t="shared" si="35"/>
        <v>0</v>
      </c>
      <c r="AJ147" s="126">
        <f t="shared" si="36"/>
        <v>0</v>
      </c>
      <c r="AK147" s="126">
        <f>IF('Member Info'!F143&gt;$R$1,1,0)</f>
        <v>0</v>
      </c>
      <c r="AL147" s="126" t="b">
        <f>IF(ISERROR(R147),ERROR.TYPE(#REF!)=ERROR.TYPE(R147),FALSE)</f>
        <v>0</v>
      </c>
      <c r="AM147" s="126" t="b">
        <f>IF(ISERROR(S147),ERROR.TYPE(#REF!)=ERROR.TYPE(S147),FALSE)</f>
        <v>0</v>
      </c>
      <c r="AN147" s="126">
        <f>IF(OR('Member Info'!F143&gt;=$S$1,'Member Info'!N143&gt;=$R$1),1,0)</f>
        <v>0</v>
      </c>
    </row>
    <row r="148" spans="1:40" x14ac:dyDescent="0.25">
      <c r="A148" s="4">
        <v>116</v>
      </c>
      <c r="B148" s="166">
        <f>'Member Info'!D144</f>
        <v>0</v>
      </c>
      <c r="C148" s="166">
        <f>'Member Info'!E144</f>
        <v>0</v>
      </c>
      <c r="D148" s="166" t="str">
        <f>'Member Info'!G144</f>
        <v/>
      </c>
      <c r="E148" s="167">
        <f>'Member Info'!B144</f>
        <v>0</v>
      </c>
      <c r="F148" s="244"/>
      <c r="G148" s="168" t="str">
        <f>IF(E148=0,"",
IF('Member Info'!$AM$19&lt;=$R$1,
SUMPRODUCT('Member Info'!L144+IF('Member Info'!H144&gt;'Member Info'!$AJ$12,'Member Info'!$AK$13,IF('Member Info'!H144&gt;'Member Info'!$AJ$11,'Member Info'!$AK$12,IF('Member Info'!H144&gt;'Member Info'!$AJ$10,'Member Info'!$AK$11,IF('Member Info'!H144&gt;'Member Info'!$AJ$9,'Member Info'!$AK$10,IF('Member Info'!H144&gt;'Member Info'!$AJ$8,'Member Info'!$AK$9,'Member Info'!$AK$8)))))),
SUMPRODUCT('Member Info'!L144+IF('Member Info'!H144&gt;'Member Info'!$AG$17,'Member Info'!$AH$18,IF('Member Info'!H144&gt;'Member Info'!$AG$16,'Member Info'!$AH$17,IF('Member Info'!H144&gt;'Member Info'!$AG$15,'Member Info'!$AH$16,IF('Member Info'!H144&gt;'Member Info'!$AG$14,'Member Info'!$AH$15,IF('Member Info'!H144&gt;'Member Info'!$AG$13,'Member Info'!$AH$14,IF('Member Info'!H144&gt;'Member Info'!$AG$12,'Member Info'!$AH$13,IF('Member Info'!H144&gt;'Member Info'!$AG$11,'Member Info'!$AH$12,IF('Member Info'!H144&gt;'Member Info'!$AG$10,'Member Info'!$AH$11,IF('Member Info'!H144&gt;'Member Info'!$AG$9,'Member Info'!$AH$10,IF('Member Info'!H144&gt;'Member Info'!$AG$8,'Member Info'!$AH$9,'Member Info'!$AH$8)))))))))))))</f>
        <v/>
      </c>
      <c r="H148" s="26"/>
      <c r="I148" s="26"/>
      <c r="J148" s="107" t="str">
        <f>IF(E148=0,"",IF('Member Info'!F144&gt;$S$1,CONCATENATE("Joined with practice on ", TEXT('Member Info'!F144, "DD/MM/YYYY")),IF('Member Info'!N144&lt;&gt;"",IF('Member Info'!N144&lt;$R$1,CONCATENATE("Left Scheme on ", TEXT('Member Info'!N144, "DD/MM/YYYY")),IF(ISERROR(G148),"Error Detected, No rate entered",IF(E148=0,"",IF(F148="","Error Detected, No Pensionable pay",IF(ISERROR(AB148)," Unknown Values entered.",IF(T148+U148&lt;1,"Acceptable",IF(R148+S148=200, "No Contributions Entered", IF(K148="","Error Detected, Choose reason&gt;",IF(X148="1",IF(T148=1,"Please Enter Deemed Pensionable Pay","Add Any Relevant Details Above"),"Please Give Details Above"))))))))),IF(ISERROR(G148),"Error Detected, No rate entered",IF(E148=0,"",IF(F148="","Error Detected, No Pensionable pay",IF(ISERROR(AB148)," Unknown Values entered.",IF(T148+U148&lt;1,"Acceptable",IF(R148+S148=200, "No Contributions Entered", IF(K148="","Error Detected, Choose reason&gt;",IF(X148="1",IF(T148=1,"Please Enter Deemed Pensionable Pay","Add relevant Details Above"),"Please give details Above")))))))))))</f>
        <v/>
      </c>
      <c r="K148" s="263"/>
      <c r="L148" s="93"/>
      <c r="M148" s="93" t="str">
        <f t="shared" si="24"/>
        <v/>
      </c>
      <c r="N148" s="96">
        <f t="shared" si="23"/>
        <v>0</v>
      </c>
      <c r="O148" s="96">
        <f t="shared" si="23"/>
        <v>0</v>
      </c>
      <c r="P148" s="220">
        <f>(ROUND((F148/100*'Member Info'!$W$2), 2))</f>
        <v>0</v>
      </c>
      <c r="Q148" s="220" t="e">
        <f t="shared" si="25"/>
        <v>#VALUE!</v>
      </c>
      <c r="R148" s="220" t="str">
        <f t="shared" si="26"/>
        <v/>
      </c>
      <c r="S148" s="229" t="str">
        <f t="shared" si="27"/>
        <v/>
      </c>
      <c r="T148" s="230" t="str">
        <f t="shared" si="28"/>
        <v/>
      </c>
      <c r="U148" s="230" t="str">
        <f t="shared" si="29"/>
        <v/>
      </c>
      <c r="V148" s="224">
        <f t="shared" si="30"/>
        <v>0</v>
      </c>
      <c r="W148" s="112">
        <f t="shared" si="31"/>
        <v>0</v>
      </c>
      <c r="X148" s="237" t="str">
        <f t="shared" si="19"/>
        <v/>
      </c>
      <c r="Y148" s="242" t="b">
        <f t="shared" si="20"/>
        <v>0</v>
      </c>
      <c r="Z148" s="237">
        <f t="shared" si="32"/>
        <v>0</v>
      </c>
      <c r="AA148" s="237">
        <f>IF('Member Info'!N144="",1,"")</f>
        <v>1</v>
      </c>
      <c r="AB148" s="245" t="e">
        <f t="shared" si="33"/>
        <v>#VALUE!</v>
      </c>
      <c r="AC148" s="132" t="str">
        <f t="shared" si="21"/>
        <v/>
      </c>
      <c r="AD148" s="126">
        <f t="shared" si="22"/>
        <v>1</v>
      </c>
      <c r="AE148" s="126" t="str">
        <f>IF('Member Info'!N144&lt;&gt;"",IF('Member Info'!N144&lt;=$R$1,1,0),"")</f>
        <v/>
      </c>
      <c r="AG148" s="126" t="b">
        <f t="shared" si="34"/>
        <v>0</v>
      </c>
      <c r="AH148" s="126">
        <f t="shared" si="35"/>
        <v>0</v>
      </c>
      <c r="AJ148" s="126">
        <f t="shared" si="36"/>
        <v>0</v>
      </c>
      <c r="AK148" s="126">
        <f>IF('Member Info'!F144&gt;$R$1,1,0)</f>
        <v>0</v>
      </c>
      <c r="AL148" s="126" t="b">
        <f>IF(ISERROR(R148),ERROR.TYPE(#REF!)=ERROR.TYPE(R148),FALSE)</f>
        <v>0</v>
      </c>
      <c r="AM148" s="126" t="b">
        <f>IF(ISERROR(S148),ERROR.TYPE(#REF!)=ERROR.TYPE(S148),FALSE)</f>
        <v>0</v>
      </c>
      <c r="AN148" s="126">
        <f>IF(OR('Member Info'!F144&gt;=$S$1,'Member Info'!N144&gt;=$R$1),1,0)</f>
        <v>0</v>
      </c>
    </row>
    <row r="149" spans="1:40" x14ac:dyDescent="0.25">
      <c r="A149" s="4">
        <v>117</v>
      </c>
      <c r="B149" s="166">
        <f>'Member Info'!D145</f>
        <v>0</v>
      </c>
      <c r="C149" s="166">
        <f>'Member Info'!E145</f>
        <v>0</v>
      </c>
      <c r="D149" s="166" t="str">
        <f>'Member Info'!G145</f>
        <v/>
      </c>
      <c r="E149" s="167">
        <f>'Member Info'!B145</f>
        <v>0</v>
      </c>
      <c r="F149" s="244"/>
      <c r="G149" s="168" t="str">
        <f>IF(E149=0,"",
IF('Member Info'!$AM$19&lt;=$R$1,
SUMPRODUCT('Member Info'!L145+IF('Member Info'!H145&gt;'Member Info'!$AJ$12,'Member Info'!$AK$13,IF('Member Info'!H145&gt;'Member Info'!$AJ$11,'Member Info'!$AK$12,IF('Member Info'!H145&gt;'Member Info'!$AJ$10,'Member Info'!$AK$11,IF('Member Info'!H145&gt;'Member Info'!$AJ$9,'Member Info'!$AK$10,IF('Member Info'!H145&gt;'Member Info'!$AJ$8,'Member Info'!$AK$9,'Member Info'!$AK$8)))))),
SUMPRODUCT('Member Info'!L145+IF('Member Info'!H145&gt;'Member Info'!$AG$17,'Member Info'!$AH$18,IF('Member Info'!H145&gt;'Member Info'!$AG$16,'Member Info'!$AH$17,IF('Member Info'!H145&gt;'Member Info'!$AG$15,'Member Info'!$AH$16,IF('Member Info'!H145&gt;'Member Info'!$AG$14,'Member Info'!$AH$15,IF('Member Info'!H145&gt;'Member Info'!$AG$13,'Member Info'!$AH$14,IF('Member Info'!H145&gt;'Member Info'!$AG$12,'Member Info'!$AH$13,IF('Member Info'!H145&gt;'Member Info'!$AG$11,'Member Info'!$AH$12,IF('Member Info'!H145&gt;'Member Info'!$AG$10,'Member Info'!$AH$11,IF('Member Info'!H145&gt;'Member Info'!$AG$9,'Member Info'!$AH$10,IF('Member Info'!H145&gt;'Member Info'!$AG$8,'Member Info'!$AH$9,'Member Info'!$AH$8)))))))))))))</f>
        <v/>
      </c>
      <c r="H149" s="26"/>
      <c r="I149" s="26"/>
      <c r="J149" s="107" t="str">
        <f>IF(E149=0,"",IF('Member Info'!F145&gt;$S$1,CONCATENATE("Joined with practice on ", TEXT('Member Info'!F145, "DD/MM/YYYY")),IF('Member Info'!N145&lt;&gt;"",IF('Member Info'!N145&lt;$R$1,CONCATENATE("Left Scheme on ", TEXT('Member Info'!N145, "DD/MM/YYYY")),IF(ISERROR(G149),"Error Detected, No rate entered",IF(E149=0,"",IF(F149="","Error Detected, No Pensionable pay",IF(ISERROR(AB149)," Unknown Values entered.",IF(T149+U149&lt;1,"Acceptable",IF(R149+S149=200, "No Contributions Entered", IF(K149="","Error Detected, Choose reason&gt;",IF(X149="1",IF(T149=1,"Please Enter Deemed Pensionable Pay","Add Any Relevant Details Above"),"Please Give Details Above"))))))))),IF(ISERROR(G149),"Error Detected, No rate entered",IF(E149=0,"",IF(F149="","Error Detected, No Pensionable pay",IF(ISERROR(AB149)," Unknown Values entered.",IF(T149+U149&lt;1,"Acceptable",IF(R149+S149=200, "No Contributions Entered", IF(K149="","Error Detected, Choose reason&gt;",IF(X149="1",IF(T149=1,"Please Enter Deemed Pensionable Pay","Add relevant Details Above"),"Please give details Above")))))))))))</f>
        <v/>
      </c>
      <c r="K149" s="263"/>
      <c r="L149" s="93"/>
      <c r="M149" s="93" t="str">
        <f t="shared" si="24"/>
        <v/>
      </c>
      <c r="N149" s="96">
        <f t="shared" si="23"/>
        <v>0</v>
      </c>
      <c r="O149" s="96">
        <f t="shared" si="23"/>
        <v>0</v>
      </c>
      <c r="P149" s="220">
        <f>(ROUND((F149/100*'Member Info'!$W$2), 2))</f>
        <v>0</v>
      </c>
      <c r="Q149" s="220" t="e">
        <f t="shared" si="25"/>
        <v>#VALUE!</v>
      </c>
      <c r="R149" s="220" t="str">
        <f t="shared" si="26"/>
        <v/>
      </c>
      <c r="S149" s="229" t="str">
        <f t="shared" si="27"/>
        <v/>
      </c>
      <c r="T149" s="230" t="str">
        <f t="shared" si="28"/>
        <v/>
      </c>
      <c r="U149" s="230" t="str">
        <f t="shared" si="29"/>
        <v/>
      </c>
      <c r="V149" s="224">
        <f t="shared" si="30"/>
        <v>0</v>
      </c>
      <c r="W149" s="112">
        <f t="shared" si="31"/>
        <v>0</v>
      </c>
      <c r="X149" s="237" t="str">
        <f t="shared" si="19"/>
        <v/>
      </c>
      <c r="Y149" s="242" t="b">
        <f t="shared" si="20"/>
        <v>0</v>
      </c>
      <c r="Z149" s="237">
        <f t="shared" si="32"/>
        <v>0</v>
      </c>
      <c r="AA149" s="237">
        <f>IF('Member Info'!N145="",1,"")</f>
        <v>1</v>
      </c>
      <c r="AB149" s="245" t="e">
        <f t="shared" si="33"/>
        <v>#VALUE!</v>
      </c>
      <c r="AC149" s="132" t="str">
        <f t="shared" si="21"/>
        <v/>
      </c>
      <c r="AD149" s="126">
        <f t="shared" si="22"/>
        <v>1</v>
      </c>
      <c r="AE149" s="126" t="str">
        <f>IF('Member Info'!N145&lt;&gt;"",IF('Member Info'!N145&lt;=$R$1,1,0),"")</f>
        <v/>
      </c>
      <c r="AG149" s="126" t="b">
        <f t="shared" si="34"/>
        <v>0</v>
      </c>
      <c r="AH149" s="126">
        <f t="shared" si="35"/>
        <v>0</v>
      </c>
      <c r="AJ149" s="126">
        <f t="shared" si="36"/>
        <v>0</v>
      </c>
      <c r="AK149" s="126">
        <f>IF('Member Info'!F145&gt;$R$1,1,0)</f>
        <v>0</v>
      </c>
      <c r="AL149" s="126" t="b">
        <f>IF(ISERROR(R149),ERROR.TYPE(#REF!)=ERROR.TYPE(R149),FALSE)</f>
        <v>0</v>
      </c>
      <c r="AM149" s="126" t="b">
        <f>IF(ISERROR(S149),ERROR.TYPE(#REF!)=ERROR.TYPE(S149),FALSE)</f>
        <v>0</v>
      </c>
      <c r="AN149" s="126">
        <f>IF(OR('Member Info'!F145&gt;=$S$1,'Member Info'!N145&gt;=$R$1),1,0)</f>
        <v>0</v>
      </c>
    </row>
    <row r="150" spans="1:40" x14ac:dyDescent="0.25">
      <c r="A150" s="4">
        <v>118</v>
      </c>
      <c r="B150" s="166">
        <f>'Member Info'!D146</f>
        <v>0</v>
      </c>
      <c r="C150" s="166">
        <f>'Member Info'!E146</f>
        <v>0</v>
      </c>
      <c r="D150" s="166" t="str">
        <f>'Member Info'!G146</f>
        <v/>
      </c>
      <c r="E150" s="167">
        <f>'Member Info'!B146</f>
        <v>0</v>
      </c>
      <c r="F150" s="244"/>
      <c r="G150" s="168" t="str">
        <f>IF(E150=0,"",
IF('Member Info'!$AM$19&lt;=$R$1,
SUMPRODUCT('Member Info'!L146+IF('Member Info'!H146&gt;'Member Info'!$AJ$12,'Member Info'!$AK$13,IF('Member Info'!H146&gt;'Member Info'!$AJ$11,'Member Info'!$AK$12,IF('Member Info'!H146&gt;'Member Info'!$AJ$10,'Member Info'!$AK$11,IF('Member Info'!H146&gt;'Member Info'!$AJ$9,'Member Info'!$AK$10,IF('Member Info'!H146&gt;'Member Info'!$AJ$8,'Member Info'!$AK$9,'Member Info'!$AK$8)))))),
SUMPRODUCT('Member Info'!L146+IF('Member Info'!H146&gt;'Member Info'!$AG$17,'Member Info'!$AH$18,IF('Member Info'!H146&gt;'Member Info'!$AG$16,'Member Info'!$AH$17,IF('Member Info'!H146&gt;'Member Info'!$AG$15,'Member Info'!$AH$16,IF('Member Info'!H146&gt;'Member Info'!$AG$14,'Member Info'!$AH$15,IF('Member Info'!H146&gt;'Member Info'!$AG$13,'Member Info'!$AH$14,IF('Member Info'!H146&gt;'Member Info'!$AG$12,'Member Info'!$AH$13,IF('Member Info'!H146&gt;'Member Info'!$AG$11,'Member Info'!$AH$12,IF('Member Info'!H146&gt;'Member Info'!$AG$10,'Member Info'!$AH$11,IF('Member Info'!H146&gt;'Member Info'!$AG$9,'Member Info'!$AH$10,IF('Member Info'!H146&gt;'Member Info'!$AG$8,'Member Info'!$AH$9,'Member Info'!$AH$8)))))))))))))</f>
        <v/>
      </c>
      <c r="H150" s="26"/>
      <c r="I150" s="26"/>
      <c r="J150" s="107" t="str">
        <f>IF(E150=0,"",IF('Member Info'!F146&gt;$S$1,CONCATENATE("Joined with practice on ", TEXT('Member Info'!F146, "DD/MM/YYYY")),IF('Member Info'!N146&lt;&gt;"",IF('Member Info'!N146&lt;$R$1,CONCATENATE("Left Scheme on ", TEXT('Member Info'!N146, "DD/MM/YYYY")),IF(ISERROR(G150),"Error Detected, No rate entered",IF(E150=0,"",IF(F150="","Error Detected, No Pensionable pay",IF(ISERROR(AB150)," Unknown Values entered.",IF(T150+U150&lt;1,"Acceptable",IF(R150+S150=200, "No Contributions Entered", IF(K150="","Error Detected, Choose reason&gt;",IF(X150="1",IF(T150=1,"Please Enter Deemed Pensionable Pay","Add Any Relevant Details Above"),"Please Give Details Above"))))))))),IF(ISERROR(G150),"Error Detected, No rate entered",IF(E150=0,"",IF(F150="","Error Detected, No Pensionable pay",IF(ISERROR(AB150)," Unknown Values entered.",IF(T150+U150&lt;1,"Acceptable",IF(R150+S150=200, "No Contributions Entered", IF(K150="","Error Detected, Choose reason&gt;",IF(X150="1",IF(T150=1,"Please Enter Deemed Pensionable Pay","Add relevant Details Above"),"Please give details Above")))))))))))</f>
        <v/>
      </c>
      <c r="K150" s="263"/>
      <c r="L150" s="93"/>
      <c r="M150" s="93" t="str">
        <f t="shared" si="24"/>
        <v/>
      </c>
      <c r="N150" s="96">
        <f t="shared" si="23"/>
        <v>0</v>
      </c>
      <c r="O150" s="96">
        <f t="shared" si="23"/>
        <v>0</v>
      </c>
      <c r="P150" s="220">
        <f>(ROUND((F150/100*'Member Info'!$W$2), 2))</f>
        <v>0</v>
      </c>
      <c r="Q150" s="220" t="e">
        <f t="shared" si="25"/>
        <v>#VALUE!</v>
      </c>
      <c r="R150" s="220" t="str">
        <f t="shared" si="26"/>
        <v/>
      </c>
      <c r="S150" s="229" t="str">
        <f t="shared" si="27"/>
        <v/>
      </c>
      <c r="T150" s="230" t="str">
        <f t="shared" si="28"/>
        <v/>
      </c>
      <c r="U150" s="230" t="str">
        <f t="shared" si="29"/>
        <v/>
      </c>
      <c r="V150" s="224">
        <f t="shared" si="30"/>
        <v>0</v>
      </c>
      <c r="W150" s="112">
        <f t="shared" si="31"/>
        <v>0</v>
      </c>
      <c r="X150" s="237" t="str">
        <f t="shared" si="19"/>
        <v/>
      </c>
      <c r="Y150" s="242" t="b">
        <f t="shared" si="20"/>
        <v>0</v>
      </c>
      <c r="Z150" s="237">
        <f t="shared" si="32"/>
        <v>0</v>
      </c>
      <c r="AA150" s="237">
        <f>IF('Member Info'!N146="",1,"")</f>
        <v>1</v>
      </c>
      <c r="AB150" s="245" t="e">
        <f t="shared" si="33"/>
        <v>#VALUE!</v>
      </c>
      <c r="AC150" s="132" t="str">
        <f t="shared" si="21"/>
        <v/>
      </c>
      <c r="AD150" s="126">
        <f t="shared" si="22"/>
        <v>1</v>
      </c>
      <c r="AE150" s="126" t="str">
        <f>IF('Member Info'!N146&lt;&gt;"",IF('Member Info'!N146&lt;=$R$1,1,0),"")</f>
        <v/>
      </c>
      <c r="AG150" s="126" t="b">
        <f t="shared" si="34"/>
        <v>0</v>
      </c>
      <c r="AH150" s="126">
        <f t="shared" si="35"/>
        <v>0</v>
      </c>
      <c r="AJ150" s="126">
        <f t="shared" si="36"/>
        <v>0</v>
      </c>
      <c r="AK150" s="126">
        <f>IF('Member Info'!F146&gt;$R$1,1,0)</f>
        <v>0</v>
      </c>
      <c r="AL150" s="126" t="b">
        <f>IF(ISERROR(R150),ERROR.TYPE(#REF!)=ERROR.TYPE(R150),FALSE)</f>
        <v>0</v>
      </c>
      <c r="AM150" s="126" t="b">
        <f>IF(ISERROR(S150),ERROR.TYPE(#REF!)=ERROR.TYPE(S150),FALSE)</f>
        <v>0</v>
      </c>
      <c r="AN150" s="126">
        <f>IF(OR('Member Info'!F146&gt;=$S$1,'Member Info'!N146&gt;=$R$1),1,0)</f>
        <v>0</v>
      </c>
    </row>
    <row r="151" spans="1:40" x14ac:dyDescent="0.25">
      <c r="A151" s="4">
        <v>119</v>
      </c>
      <c r="B151" s="166">
        <f>'Member Info'!D147</f>
        <v>0</v>
      </c>
      <c r="C151" s="166">
        <f>'Member Info'!E147</f>
        <v>0</v>
      </c>
      <c r="D151" s="166" t="str">
        <f>'Member Info'!G147</f>
        <v/>
      </c>
      <c r="E151" s="167">
        <f>'Member Info'!B147</f>
        <v>0</v>
      </c>
      <c r="F151" s="244"/>
      <c r="G151" s="168" t="str">
        <f>IF(E151=0,"",
IF('Member Info'!$AM$19&lt;=$R$1,
SUMPRODUCT('Member Info'!L147+IF('Member Info'!H147&gt;'Member Info'!$AJ$12,'Member Info'!$AK$13,IF('Member Info'!H147&gt;'Member Info'!$AJ$11,'Member Info'!$AK$12,IF('Member Info'!H147&gt;'Member Info'!$AJ$10,'Member Info'!$AK$11,IF('Member Info'!H147&gt;'Member Info'!$AJ$9,'Member Info'!$AK$10,IF('Member Info'!H147&gt;'Member Info'!$AJ$8,'Member Info'!$AK$9,'Member Info'!$AK$8)))))),
SUMPRODUCT('Member Info'!L147+IF('Member Info'!H147&gt;'Member Info'!$AG$17,'Member Info'!$AH$18,IF('Member Info'!H147&gt;'Member Info'!$AG$16,'Member Info'!$AH$17,IF('Member Info'!H147&gt;'Member Info'!$AG$15,'Member Info'!$AH$16,IF('Member Info'!H147&gt;'Member Info'!$AG$14,'Member Info'!$AH$15,IF('Member Info'!H147&gt;'Member Info'!$AG$13,'Member Info'!$AH$14,IF('Member Info'!H147&gt;'Member Info'!$AG$12,'Member Info'!$AH$13,IF('Member Info'!H147&gt;'Member Info'!$AG$11,'Member Info'!$AH$12,IF('Member Info'!H147&gt;'Member Info'!$AG$10,'Member Info'!$AH$11,IF('Member Info'!H147&gt;'Member Info'!$AG$9,'Member Info'!$AH$10,IF('Member Info'!H147&gt;'Member Info'!$AG$8,'Member Info'!$AH$9,'Member Info'!$AH$8)))))))))))))</f>
        <v/>
      </c>
      <c r="H151" s="26"/>
      <c r="I151" s="26"/>
      <c r="J151" s="107" t="str">
        <f>IF(E151=0,"",IF('Member Info'!F147&gt;$S$1,CONCATENATE("Joined with practice on ", TEXT('Member Info'!F147, "DD/MM/YYYY")),IF('Member Info'!N147&lt;&gt;"",IF('Member Info'!N147&lt;$R$1,CONCATENATE("Left Scheme on ", TEXT('Member Info'!N147, "DD/MM/YYYY")),IF(ISERROR(G151),"Error Detected, No rate entered",IF(E151=0,"",IF(F151="","Error Detected, No Pensionable pay",IF(ISERROR(AB151)," Unknown Values entered.",IF(T151+U151&lt;1,"Acceptable",IF(R151+S151=200, "No Contributions Entered", IF(K151="","Error Detected, Choose reason&gt;",IF(X151="1",IF(T151=1,"Please Enter Deemed Pensionable Pay","Add Any Relevant Details Above"),"Please Give Details Above"))))))))),IF(ISERROR(G151),"Error Detected, No rate entered",IF(E151=0,"",IF(F151="","Error Detected, No Pensionable pay",IF(ISERROR(AB151)," Unknown Values entered.",IF(T151+U151&lt;1,"Acceptable",IF(R151+S151=200, "No Contributions Entered", IF(K151="","Error Detected, Choose reason&gt;",IF(X151="1",IF(T151=1,"Please Enter Deemed Pensionable Pay","Add relevant Details Above"),"Please give details Above")))))))))))</f>
        <v/>
      </c>
      <c r="K151" s="263"/>
      <c r="L151" s="93"/>
      <c r="M151" s="93" t="str">
        <f t="shared" si="24"/>
        <v/>
      </c>
      <c r="N151" s="96">
        <f t="shared" si="23"/>
        <v>0</v>
      </c>
      <c r="O151" s="96">
        <f t="shared" si="23"/>
        <v>0</v>
      </c>
      <c r="P151" s="220">
        <f>(ROUND((F151/100*'Member Info'!$W$2), 2))</f>
        <v>0</v>
      </c>
      <c r="Q151" s="220" t="e">
        <f t="shared" si="25"/>
        <v>#VALUE!</v>
      </c>
      <c r="R151" s="220" t="str">
        <f t="shared" si="26"/>
        <v/>
      </c>
      <c r="S151" s="229" t="str">
        <f t="shared" si="27"/>
        <v/>
      </c>
      <c r="T151" s="230" t="str">
        <f t="shared" si="28"/>
        <v/>
      </c>
      <c r="U151" s="230" t="str">
        <f t="shared" si="29"/>
        <v/>
      </c>
      <c r="V151" s="224">
        <f t="shared" si="30"/>
        <v>0</v>
      </c>
      <c r="W151" s="112">
        <f t="shared" si="31"/>
        <v>0</v>
      </c>
      <c r="X151" s="237" t="str">
        <f t="shared" si="19"/>
        <v/>
      </c>
      <c r="Y151" s="242" t="b">
        <f t="shared" si="20"/>
        <v>0</v>
      </c>
      <c r="Z151" s="237">
        <f t="shared" si="32"/>
        <v>0</v>
      </c>
      <c r="AA151" s="237">
        <f>IF('Member Info'!N147="",1,"")</f>
        <v>1</v>
      </c>
      <c r="AB151" s="245" t="e">
        <f t="shared" si="33"/>
        <v>#VALUE!</v>
      </c>
      <c r="AC151" s="132" t="str">
        <f t="shared" si="21"/>
        <v/>
      </c>
      <c r="AD151" s="126">
        <f t="shared" si="22"/>
        <v>1</v>
      </c>
      <c r="AE151" s="126" t="str">
        <f>IF('Member Info'!N147&lt;&gt;"",IF('Member Info'!N147&lt;=$R$1,1,0),"")</f>
        <v/>
      </c>
      <c r="AG151" s="126" t="b">
        <f t="shared" si="34"/>
        <v>0</v>
      </c>
      <c r="AH151" s="126">
        <f t="shared" si="35"/>
        <v>0</v>
      </c>
      <c r="AJ151" s="126">
        <f t="shared" si="36"/>
        <v>0</v>
      </c>
      <c r="AK151" s="126">
        <f>IF('Member Info'!F147&gt;$R$1,1,0)</f>
        <v>0</v>
      </c>
      <c r="AL151" s="126" t="b">
        <f>IF(ISERROR(R151),ERROR.TYPE(#REF!)=ERROR.TYPE(R151),FALSE)</f>
        <v>0</v>
      </c>
      <c r="AM151" s="126" t="b">
        <f>IF(ISERROR(S151),ERROR.TYPE(#REF!)=ERROR.TYPE(S151),FALSE)</f>
        <v>0</v>
      </c>
      <c r="AN151" s="126">
        <f>IF(OR('Member Info'!F147&gt;=$S$1,'Member Info'!N147&gt;=$R$1),1,0)</f>
        <v>0</v>
      </c>
    </row>
    <row r="152" spans="1:40" x14ac:dyDescent="0.25">
      <c r="A152" s="4">
        <v>120</v>
      </c>
      <c r="B152" s="166">
        <f>'Member Info'!D148</f>
        <v>0</v>
      </c>
      <c r="C152" s="166">
        <f>'Member Info'!E148</f>
        <v>0</v>
      </c>
      <c r="D152" s="166" t="str">
        <f>'Member Info'!G148</f>
        <v/>
      </c>
      <c r="E152" s="167">
        <f>'Member Info'!B148</f>
        <v>0</v>
      </c>
      <c r="F152" s="244"/>
      <c r="G152" s="168" t="str">
        <f>IF(E152=0,"",
IF('Member Info'!$AM$19&lt;=$R$1,
SUMPRODUCT('Member Info'!L148+IF('Member Info'!H148&gt;'Member Info'!$AJ$12,'Member Info'!$AK$13,IF('Member Info'!H148&gt;'Member Info'!$AJ$11,'Member Info'!$AK$12,IF('Member Info'!H148&gt;'Member Info'!$AJ$10,'Member Info'!$AK$11,IF('Member Info'!H148&gt;'Member Info'!$AJ$9,'Member Info'!$AK$10,IF('Member Info'!H148&gt;'Member Info'!$AJ$8,'Member Info'!$AK$9,'Member Info'!$AK$8)))))),
SUMPRODUCT('Member Info'!L148+IF('Member Info'!H148&gt;'Member Info'!$AG$17,'Member Info'!$AH$18,IF('Member Info'!H148&gt;'Member Info'!$AG$16,'Member Info'!$AH$17,IF('Member Info'!H148&gt;'Member Info'!$AG$15,'Member Info'!$AH$16,IF('Member Info'!H148&gt;'Member Info'!$AG$14,'Member Info'!$AH$15,IF('Member Info'!H148&gt;'Member Info'!$AG$13,'Member Info'!$AH$14,IF('Member Info'!H148&gt;'Member Info'!$AG$12,'Member Info'!$AH$13,IF('Member Info'!H148&gt;'Member Info'!$AG$11,'Member Info'!$AH$12,IF('Member Info'!H148&gt;'Member Info'!$AG$10,'Member Info'!$AH$11,IF('Member Info'!H148&gt;'Member Info'!$AG$9,'Member Info'!$AH$10,IF('Member Info'!H148&gt;'Member Info'!$AG$8,'Member Info'!$AH$9,'Member Info'!$AH$8)))))))))))))</f>
        <v/>
      </c>
      <c r="H152" s="26"/>
      <c r="I152" s="26"/>
      <c r="J152" s="107" t="str">
        <f>IF(E152=0,"",IF('Member Info'!F148&gt;$S$1,CONCATENATE("Joined with practice on ", TEXT('Member Info'!F148, "DD/MM/YYYY")),IF('Member Info'!N148&lt;&gt;"",IF('Member Info'!N148&lt;$R$1,CONCATENATE("Left Scheme on ", TEXT('Member Info'!N148, "DD/MM/YYYY")),IF(ISERROR(G152),"Error Detected, No rate entered",IF(E152=0,"",IF(F152="","Error Detected, No Pensionable pay",IF(ISERROR(AB152)," Unknown Values entered.",IF(T152+U152&lt;1,"Acceptable",IF(R152+S152=200, "No Contributions Entered", IF(K152="","Error Detected, Choose reason&gt;",IF(X152="1",IF(T152=1,"Please Enter Deemed Pensionable Pay","Add Any Relevant Details Above"),"Please Give Details Above"))))))))),IF(ISERROR(G152),"Error Detected, No rate entered",IF(E152=0,"",IF(F152="","Error Detected, No Pensionable pay",IF(ISERROR(AB152)," Unknown Values entered.",IF(T152+U152&lt;1,"Acceptable",IF(R152+S152=200, "No Contributions Entered", IF(K152="","Error Detected, Choose reason&gt;",IF(X152="1",IF(T152=1,"Please Enter Deemed Pensionable Pay","Add relevant Details Above"),"Please give details Above")))))))))))</f>
        <v/>
      </c>
      <c r="K152" s="263"/>
      <c r="L152" s="93"/>
      <c r="M152" s="93" t="str">
        <f t="shared" si="24"/>
        <v/>
      </c>
      <c r="N152" s="96">
        <f t="shared" si="23"/>
        <v>0</v>
      </c>
      <c r="O152" s="96">
        <f t="shared" si="23"/>
        <v>0</v>
      </c>
      <c r="P152" s="220">
        <f>(ROUND((F152/100*'Member Info'!$W$2), 2))</f>
        <v>0</v>
      </c>
      <c r="Q152" s="220" t="e">
        <f t="shared" si="25"/>
        <v>#VALUE!</v>
      </c>
      <c r="R152" s="220" t="str">
        <f t="shared" si="26"/>
        <v/>
      </c>
      <c r="S152" s="229" t="str">
        <f t="shared" si="27"/>
        <v/>
      </c>
      <c r="T152" s="230" t="str">
        <f t="shared" si="28"/>
        <v/>
      </c>
      <c r="U152" s="230" t="str">
        <f t="shared" si="29"/>
        <v/>
      </c>
      <c r="V152" s="224">
        <f t="shared" si="30"/>
        <v>0</v>
      </c>
      <c r="W152" s="112">
        <f t="shared" si="31"/>
        <v>0</v>
      </c>
      <c r="X152" s="237" t="str">
        <f t="shared" si="19"/>
        <v/>
      </c>
      <c r="Y152" s="242" t="b">
        <f t="shared" si="20"/>
        <v>0</v>
      </c>
      <c r="Z152" s="237">
        <f t="shared" si="32"/>
        <v>0</v>
      </c>
      <c r="AA152" s="237">
        <f>IF('Member Info'!N148="",1,"")</f>
        <v>1</v>
      </c>
      <c r="AB152" s="245" t="e">
        <f t="shared" si="33"/>
        <v>#VALUE!</v>
      </c>
      <c r="AC152" s="132" t="str">
        <f t="shared" si="21"/>
        <v/>
      </c>
      <c r="AD152" s="126">
        <f t="shared" si="22"/>
        <v>1</v>
      </c>
      <c r="AE152" s="126" t="str">
        <f>IF('Member Info'!N148&lt;&gt;"",IF('Member Info'!N148&lt;=$R$1,1,0),"")</f>
        <v/>
      </c>
      <c r="AG152" s="126" t="b">
        <f t="shared" si="34"/>
        <v>0</v>
      </c>
      <c r="AH152" s="126">
        <f t="shared" si="35"/>
        <v>0</v>
      </c>
      <c r="AJ152" s="126">
        <f t="shared" si="36"/>
        <v>0</v>
      </c>
      <c r="AK152" s="126">
        <f>IF('Member Info'!F148&gt;$R$1,1,0)</f>
        <v>0</v>
      </c>
      <c r="AL152" s="126" t="b">
        <f>IF(ISERROR(R152),ERROR.TYPE(#REF!)=ERROR.TYPE(R152),FALSE)</f>
        <v>0</v>
      </c>
      <c r="AM152" s="126" t="b">
        <f>IF(ISERROR(S152),ERROR.TYPE(#REF!)=ERROR.TYPE(S152),FALSE)</f>
        <v>0</v>
      </c>
      <c r="AN152" s="126">
        <f>IF(OR('Member Info'!F148&gt;=$S$1,'Member Info'!N148&gt;=$R$1),1,0)</f>
        <v>0</v>
      </c>
    </row>
    <row r="153" spans="1:40" x14ac:dyDescent="0.25">
      <c r="A153" s="4">
        <v>121</v>
      </c>
      <c r="B153" s="166">
        <f>'Member Info'!D149</f>
        <v>0</v>
      </c>
      <c r="C153" s="166">
        <f>'Member Info'!E149</f>
        <v>0</v>
      </c>
      <c r="D153" s="166" t="str">
        <f>'Member Info'!G149</f>
        <v/>
      </c>
      <c r="E153" s="167">
        <f>'Member Info'!B149</f>
        <v>0</v>
      </c>
      <c r="F153" s="244"/>
      <c r="G153" s="168" t="str">
        <f>IF(E153=0,"",
IF('Member Info'!$AM$19&lt;=$R$1,
SUMPRODUCT('Member Info'!L149+IF('Member Info'!H149&gt;'Member Info'!$AJ$12,'Member Info'!$AK$13,IF('Member Info'!H149&gt;'Member Info'!$AJ$11,'Member Info'!$AK$12,IF('Member Info'!H149&gt;'Member Info'!$AJ$10,'Member Info'!$AK$11,IF('Member Info'!H149&gt;'Member Info'!$AJ$9,'Member Info'!$AK$10,IF('Member Info'!H149&gt;'Member Info'!$AJ$8,'Member Info'!$AK$9,'Member Info'!$AK$8)))))),
SUMPRODUCT('Member Info'!L149+IF('Member Info'!H149&gt;'Member Info'!$AG$17,'Member Info'!$AH$18,IF('Member Info'!H149&gt;'Member Info'!$AG$16,'Member Info'!$AH$17,IF('Member Info'!H149&gt;'Member Info'!$AG$15,'Member Info'!$AH$16,IF('Member Info'!H149&gt;'Member Info'!$AG$14,'Member Info'!$AH$15,IF('Member Info'!H149&gt;'Member Info'!$AG$13,'Member Info'!$AH$14,IF('Member Info'!H149&gt;'Member Info'!$AG$12,'Member Info'!$AH$13,IF('Member Info'!H149&gt;'Member Info'!$AG$11,'Member Info'!$AH$12,IF('Member Info'!H149&gt;'Member Info'!$AG$10,'Member Info'!$AH$11,IF('Member Info'!H149&gt;'Member Info'!$AG$9,'Member Info'!$AH$10,IF('Member Info'!H149&gt;'Member Info'!$AG$8,'Member Info'!$AH$9,'Member Info'!$AH$8)))))))))))))</f>
        <v/>
      </c>
      <c r="H153" s="26"/>
      <c r="I153" s="26"/>
      <c r="J153" s="107" t="str">
        <f>IF(E153=0,"",IF('Member Info'!F149&gt;$S$1,CONCATENATE("Joined with practice on ", TEXT('Member Info'!F149, "DD/MM/YYYY")),IF('Member Info'!N149&lt;&gt;"",IF('Member Info'!N149&lt;$R$1,CONCATENATE("Left Scheme on ", TEXT('Member Info'!N149, "DD/MM/YYYY")),IF(ISERROR(G153),"Error Detected, No rate entered",IF(E153=0,"",IF(F153="","Error Detected, No Pensionable pay",IF(ISERROR(AB153)," Unknown Values entered.",IF(T153+U153&lt;1,"Acceptable",IF(R153+S153=200, "No Contributions Entered", IF(K153="","Error Detected, Choose reason&gt;",IF(X153="1",IF(T153=1,"Please Enter Deemed Pensionable Pay","Add Any Relevant Details Above"),"Please Give Details Above"))))))))),IF(ISERROR(G153),"Error Detected, No rate entered",IF(E153=0,"",IF(F153="","Error Detected, No Pensionable pay",IF(ISERROR(AB153)," Unknown Values entered.",IF(T153+U153&lt;1,"Acceptable",IF(R153+S153=200, "No Contributions Entered", IF(K153="","Error Detected, Choose reason&gt;",IF(X153="1",IF(T153=1,"Please Enter Deemed Pensionable Pay","Add relevant Details Above"),"Please give details Above")))))))))))</f>
        <v/>
      </c>
      <c r="K153" s="263"/>
      <c r="L153" s="93"/>
      <c r="M153" s="93" t="str">
        <f t="shared" si="24"/>
        <v/>
      </c>
      <c r="N153" s="96">
        <f t="shared" si="23"/>
        <v>0</v>
      </c>
      <c r="O153" s="96">
        <f t="shared" si="23"/>
        <v>0</v>
      </c>
      <c r="P153" s="220">
        <f>(ROUND((F153/100*'Member Info'!$W$2), 2))</f>
        <v>0</v>
      </c>
      <c r="Q153" s="220" t="e">
        <f t="shared" si="25"/>
        <v>#VALUE!</v>
      </c>
      <c r="R153" s="220" t="str">
        <f t="shared" si="26"/>
        <v/>
      </c>
      <c r="S153" s="229" t="str">
        <f t="shared" si="27"/>
        <v/>
      </c>
      <c r="T153" s="230" t="str">
        <f t="shared" si="28"/>
        <v/>
      </c>
      <c r="U153" s="230" t="str">
        <f t="shared" si="29"/>
        <v/>
      </c>
      <c r="V153" s="224">
        <f t="shared" si="30"/>
        <v>0</v>
      </c>
      <c r="W153" s="112">
        <f t="shared" si="31"/>
        <v>0</v>
      </c>
      <c r="X153" s="237" t="str">
        <f t="shared" si="19"/>
        <v/>
      </c>
      <c r="Y153" s="242" t="b">
        <f t="shared" si="20"/>
        <v>0</v>
      </c>
      <c r="Z153" s="237">
        <f t="shared" si="32"/>
        <v>0</v>
      </c>
      <c r="AA153" s="237">
        <f>IF('Member Info'!N149="",1,"")</f>
        <v>1</v>
      </c>
      <c r="AB153" s="245" t="e">
        <f t="shared" si="33"/>
        <v>#VALUE!</v>
      </c>
      <c r="AC153" s="132" t="str">
        <f t="shared" si="21"/>
        <v/>
      </c>
      <c r="AD153" s="126">
        <f t="shared" si="22"/>
        <v>1</v>
      </c>
      <c r="AE153" s="126" t="str">
        <f>IF('Member Info'!N149&lt;&gt;"",IF('Member Info'!N149&lt;=$R$1,1,0),"")</f>
        <v/>
      </c>
      <c r="AG153" s="126" t="b">
        <f t="shared" si="34"/>
        <v>0</v>
      </c>
      <c r="AH153" s="126">
        <f t="shared" si="35"/>
        <v>0</v>
      </c>
      <c r="AJ153" s="126">
        <f t="shared" si="36"/>
        <v>0</v>
      </c>
      <c r="AK153" s="126">
        <f>IF('Member Info'!F149&gt;$R$1,1,0)</f>
        <v>0</v>
      </c>
      <c r="AL153" s="126" t="b">
        <f>IF(ISERROR(R153),ERROR.TYPE(#REF!)=ERROR.TYPE(R153),FALSE)</f>
        <v>0</v>
      </c>
      <c r="AM153" s="126" t="b">
        <f>IF(ISERROR(S153),ERROR.TYPE(#REF!)=ERROR.TYPE(S153),FALSE)</f>
        <v>0</v>
      </c>
      <c r="AN153" s="126">
        <f>IF(OR('Member Info'!F149&gt;=$S$1,'Member Info'!N149&gt;=$R$1),1,0)</f>
        <v>0</v>
      </c>
    </row>
    <row r="154" spans="1:40" x14ac:dyDescent="0.25">
      <c r="A154" s="4">
        <v>122</v>
      </c>
      <c r="B154" s="166">
        <f>'Member Info'!D150</f>
        <v>0</v>
      </c>
      <c r="C154" s="166">
        <f>'Member Info'!E150</f>
        <v>0</v>
      </c>
      <c r="D154" s="166" t="str">
        <f>'Member Info'!G150</f>
        <v/>
      </c>
      <c r="E154" s="167">
        <f>'Member Info'!B150</f>
        <v>0</v>
      </c>
      <c r="F154" s="244"/>
      <c r="G154" s="168" t="str">
        <f>IF(E154=0,"",
IF('Member Info'!$AM$19&lt;=$R$1,
SUMPRODUCT('Member Info'!L150+IF('Member Info'!H150&gt;'Member Info'!$AJ$12,'Member Info'!$AK$13,IF('Member Info'!H150&gt;'Member Info'!$AJ$11,'Member Info'!$AK$12,IF('Member Info'!H150&gt;'Member Info'!$AJ$10,'Member Info'!$AK$11,IF('Member Info'!H150&gt;'Member Info'!$AJ$9,'Member Info'!$AK$10,IF('Member Info'!H150&gt;'Member Info'!$AJ$8,'Member Info'!$AK$9,'Member Info'!$AK$8)))))),
SUMPRODUCT('Member Info'!L150+IF('Member Info'!H150&gt;'Member Info'!$AG$17,'Member Info'!$AH$18,IF('Member Info'!H150&gt;'Member Info'!$AG$16,'Member Info'!$AH$17,IF('Member Info'!H150&gt;'Member Info'!$AG$15,'Member Info'!$AH$16,IF('Member Info'!H150&gt;'Member Info'!$AG$14,'Member Info'!$AH$15,IF('Member Info'!H150&gt;'Member Info'!$AG$13,'Member Info'!$AH$14,IF('Member Info'!H150&gt;'Member Info'!$AG$12,'Member Info'!$AH$13,IF('Member Info'!H150&gt;'Member Info'!$AG$11,'Member Info'!$AH$12,IF('Member Info'!H150&gt;'Member Info'!$AG$10,'Member Info'!$AH$11,IF('Member Info'!H150&gt;'Member Info'!$AG$9,'Member Info'!$AH$10,IF('Member Info'!H150&gt;'Member Info'!$AG$8,'Member Info'!$AH$9,'Member Info'!$AH$8)))))))))))))</f>
        <v/>
      </c>
      <c r="H154" s="26"/>
      <c r="I154" s="26"/>
      <c r="J154" s="107" t="str">
        <f>IF(E154=0,"",IF('Member Info'!F150&gt;$S$1,CONCATENATE("Joined with practice on ", TEXT('Member Info'!F150, "DD/MM/YYYY")),IF('Member Info'!N150&lt;&gt;"",IF('Member Info'!N150&lt;$R$1,CONCATENATE("Left Scheme on ", TEXT('Member Info'!N150, "DD/MM/YYYY")),IF(ISERROR(G154),"Error Detected, No rate entered",IF(E154=0,"",IF(F154="","Error Detected, No Pensionable pay",IF(ISERROR(AB154)," Unknown Values entered.",IF(T154+U154&lt;1,"Acceptable",IF(R154+S154=200, "No Contributions Entered", IF(K154="","Error Detected, Choose reason&gt;",IF(X154="1",IF(T154=1,"Please Enter Deemed Pensionable Pay","Add Any Relevant Details Above"),"Please Give Details Above"))))))))),IF(ISERROR(G154),"Error Detected, No rate entered",IF(E154=0,"",IF(F154="","Error Detected, No Pensionable pay",IF(ISERROR(AB154)," Unknown Values entered.",IF(T154+U154&lt;1,"Acceptable",IF(R154+S154=200, "No Contributions Entered", IF(K154="","Error Detected, Choose reason&gt;",IF(X154="1",IF(T154=1,"Please Enter Deemed Pensionable Pay","Add relevant Details Above"),"Please give details Above")))))))))))</f>
        <v/>
      </c>
      <c r="K154" s="263"/>
      <c r="L154" s="93"/>
      <c r="M154" s="93" t="str">
        <f t="shared" si="24"/>
        <v/>
      </c>
      <c r="N154" s="96">
        <f t="shared" si="23"/>
        <v>0</v>
      </c>
      <c r="O154" s="96">
        <f t="shared" si="23"/>
        <v>0</v>
      </c>
      <c r="P154" s="220">
        <f>(ROUND((F154/100*'Member Info'!$W$2), 2))</f>
        <v>0</v>
      </c>
      <c r="Q154" s="220" t="e">
        <f t="shared" si="25"/>
        <v>#VALUE!</v>
      </c>
      <c r="R154" s="220" t="str">
        <f t="shared" si="26"/>
        <v/>
      </c>
      <c r="S154" s="229" t="str">
        <f t="shared" si="27"/>
        <v/>
      </c>
      <c r="T154" s="230" t="str">
        <f t="shared" si="28"/>
        <v/>
      </c>
      <c r="U154" s="230" t="str">
        <f t="shared" si="29"/>
        <v/>
      </c>
      <c r="V154" s="224">
        <f t="shared" si="30"/>
        <v>0</v>
      </c>
      <c r="W154" s="112">
        <f t="shared" si="31"/>
        <v>0</v>
      </c>
      <c r="X154" s="237" t="str">
        <f t="shared" si="19"/>
        <v/>
      </c>
      <c r="Y154" s="242" t="b">
        <f t="shared" si="20"/>
        <v>0</v>
      </c>
      <c r="Z154" s="237">
        <f t="shared" si="32"/>
        <v>0</v>
      </c>
      <c r="AA154" s="237">
        <f>IF('Member Info'!N150="",1,"")</f>
        <v>1</v>
      </c>
      <c r="AB154" s="245" t="e">
        <f t="shared" si="33"/>
        <v>#VALUE!</v>
      </c>
      <c r="AC154" s="132" t="str">
        <f t="shared" si="21"/>
        <v/>
      </c>
      <c r="AD154" s="126">
        <f t="shared" si="22"/>
        <v>1</v>
      </c>
      <c r="AE154" s="126" t="str">
        <f>IF('Member Info'!N150&lt;&gt;"",IF('Member Info'!N150&lt;=$R$1,1,0),"")</f>
        <v/>
      </c>
      <c r="AG154" s="126" t="b">
        <f t="shared" si="34"/>
        <v>0</v>
      </c>
      <c r="AH154" s="126">
        <f t="shared" si="35"/>
        <v>0</v>
      </c>
      <c r="AJ154" s="126">
        <f t="shared" si="36"/>
        <v>0</v>
      </c>
      <c r="AK154" s="126">
        <f>IF('Member Info'!F150&gt;$R$1,1,0)</f>
        <v>0</v>
      </c>
      <c r="AL154" s="126" t="b">
        <f>IF(ISERROR(R154),ERROR.TYPE(#REF!)=ERROR.TYPE(R154),FALSE)</f>
        <v>0</v>
      </c>
      <c r="AM154" s="126" t="b">
        <f>IF(ISERROR(S154),ERROR.TYPE(#REF!)=ERROR.TYPE(S154),FALSE)</f>
        <v>0</v>
      </c>
      <c r="AN154" s="126">
        <f>IF(OR('Member Info'!F150&gt;=$S$1,'Member Info'!N150&gt;=$R$1),1,0)</f>
        <v>0</v>
      </c>
    </row>
    <row r="155" spans="1:40" x14ac:dyDescent="0.25">
      <c r="A155" s="4">
        <v>123</v>
      </c>
      <c r="B155" s="166">
        <f>'Member Info'!D151</f>
        <v>0</v>
      </c>
      <c r="C155" s="166">
        <f>'Member Info'!E151</f>
        <v>0</v>
      </c>
      <c r="D155" s="166" t="str">
        <f>'Member Info'!G151</f>
        <v/>
      </c>
      <c r="E155" s="167">
        <f>'Member Info'!B151</f>
        <v>0</v>
      </c>
      <c r="F155" s="244"/>
      <c r="G155" s="168" t="str">
        <f>IF(E155=0,"",
IF('Member Info'!$AM$19&lt;=$R$1,
SUMPRODUCT('Member Info'!L151+IF('Member Info'!H151&gt;'Member Info'!$AJ$12,'Member Info'!$AK$13,IF('Member Info'!H151&gt;'Member Info'!$AJ$11,'Member Info'!$AK$12,IF('Member Info'!H151&gt;'Member Info'!$AJ$10,'Member Info'!$AK$11,IF('Member Info'!H151&gt;'Member Info'!$AJ$9,'Member Info'!$AK$10,IF('Member Info'!H151&gt;'Member Info'!$AJ$8,'Member Info'!$AK$9,'Member Info'!$AK$8)))))),
SUMPRODUCT('Member Info'!L151+IF('Member Info'!H151&gt;'Member Info'!$AG$17,'Member Info'!$AH$18,IF('Member Info'!H151&gt;'Member Info'!$AG$16,'Member Info'!$AH$17,IF('Member Info'!H151&gt;'Member Info'!$AG$15,'Member Info'!$AH$16,IF('Member Info'!H151&gt;'Member Info'!$AG$14,'Member Info'!$AH$15,IF('Member Info'!H151&gt;'Member Info'!$AG$13,'Member Info'!$AH$14,IF('Member Info'!H151&gt;'Member Info'!$AG$12,'Member Info'!$AH$13,IF('Member Info'!H151&gt;'Member Info'!$AG$11,'Member Info'!$AH$12,IF('Member Info'!H151&gt;'Member Info'!$AG$10,'Member Info'!$AH$11,IF('Member Info'!H151&gt;'Member Info'!$AG$9,'Member Info'!$AH$10,IF('Member Info'!H151&gt;'Member Info'!$AG$8,'Member Info'!$AH$9,'Member Info'!$AH$8)))))))))))))</f>
        <v/>
      </c>
      <c r="H155" s="26"/>
      <c r="I155" s="26"/>
      <c r="J155" s="107" t="str">
        <f>IF(E155=0,"",IF('Member Info'!F151&gt;$S$1,CONCATENATE("Joined with practice on ", TEXT('Member Info'!F151, "DD/MM/YYYY")),IF('Member Info'!N151&lt;&gt;"",IF('Member Info'!N151&lt;$R$1,CONCATENATE("Left Scheme on ", TEXT('Member Info'!N151, "DD/MM/YYYY")),IF(ISERROR(G155),"Error Detected, No rate entered",IF(E155=0,"",IF(F155="","Error Detected, No Pensionable pay",IF(ISERROR(AB155)," Unknown Values entered.",IF(T155+U155&lt;1,"Acceptable",IF(R155+S155=200, "No Contributions Entered", IF(K155="","Error Detected, Choose reason&gt;",IF(X155="1",IF(T155=1,"Please Enter Deemed Pensionable Pay","Add Any Relevant Details Above"),"Please Give Details Above"))))))))),IF(ISERROR(G155),"Error Detected, No rate entered",IF(E155=0,"",IF(F155="","Error Detected, No Pensionable pay",IF(ISERROR(AB155)," Unknown Values entered.",IF(T155+U155&lt;1,"Acceptable",IF(R155+S155=200, "No Contributions Entered", IF(K155="","Error Detected, Choose reason&gt;",IF(X155="1",IF(T155=1,"Please Enter Deemed Pensionable Pay","Add relevant Details Above"),"Please give details Above")))))))))))</f>
        <v/>
      </c>
      <c r="K155" s="263"/>
      <c r="L155" s="93"/>
      <c r="M155" s="93" t="str">
        <f t="shared" si="24"/>
        <v/>
      </c>
      <c r="N155" s="96">
        <f t="shared" si="23"/>
        <v>0</v>
      </c>
      <c r="O155" s="96">
        <f t="shared" si="23"/>
        <v>0</v>
      </c>
      <c r="P155" s="220">
        <f>(ROUND((F155/100*'Member Info'!$W$2), 2))</f>
        <v>0</v>
      </c>
      <c r="Q155" s="220" t="e">
        <f t="shared" si="25"/>
        <v>#VALUE!</v>
      </c>
      <c r="R155" s="220" t="str">
        <f t="shared" si="26"/>
        <v/>
      </c>
      <c r="S155" s="229" t="str">
        <f t="shared" si="27"/>
        <v/>
      </c>
      <c r="T155" s="230" t="str">
        <f t="shared" si="28"/>
        <v/>
      </c>
      <c r="U155" s="230" t="str">
        <f t="shared" si="29"/>
        <v/>
      </c>
      <c r="V155" s="224">
        <f t="shared" si="30"/>
        <v>0</v>
      </c>
      <c r="W155" s="112">
        <f t="shared" si="31"/>
        <v>0</v>
      </c>
      <c r="X155" s="237" t="str">
        <f t="shared" si="19"/>
        <v/>
      </c>
      <c r="Y155" s="242" t="b">
        <f t="shared" si="20"/>
        <v>0</v>
      </c>
      <c r="Z155" s="237">
        <f t="shared" si="32"/>
        <v>0</v>
      </c>
      <c r="AA155" s="237">
        <f>IF('Member Info'!N151="",1,"")</f>
        <v>1</v>
      </c>
      <c r="AB155" s="245" t="e">
        <f t="shared" si="33"/>
        <v>#VALUE!</v>
      </c>
      <c r="AC155" s="132" t="str">
        <f t="shared" si="21"/>
        <v/>
      </c>
      <c r="AD155" s="126">
        <f t="shared" si="22"/>
        <v>1</v>
      </c>
      <c r="AE155" s="126" t="str">
        <f>IF('Member Info'!N151&lt;&gt;"",IF('Member Info'!N151&lt;=$R$1,1,0),"")</f>
        <v/>
      </c>
      <c r="AG155" s="126" t="b">
        <f t="shared" si="34"/>
        <v>0</v>
      </c>
      <c r="AH155" s="126">
        <f t="shared" si="35"/>
        <v>0</v>
      </c>
      <c r="AJ155" s="126">
        <f t="shared" si="36"/>
        <v>0</v>
      </c>
      <c r="AK155" s="126">
        <f>IF('Member Info'!F151&gt;$R$1,1,0)</f>
        <v>0</v>
      </c>
      <c r="AL155" s="126" t="b">
        <f>IF(ISERROR(R155),ERROR.TYPE(#REF!)=ERROR.TYPE(R155),FALSE)</f>
        <v>0</v>
      </c>
      <c r="AM155" s="126" t="b">
        <f>IF(ISERROR(S155),ERROR.TYPE(#REF!)=ERROR.TYPE(S155),FALSE)</f>
        <v>0</v>
      </c>
      <c r="AN155" s="126">
        <f>IF(OR('Member Info'!F151&gt;=$S$1,'Member Info'!N151&gt;=$R$1),1,0)</f>
        <v>0</v>
      </c>
    </row>
    <row r="156" spans="1:40" x14ac:dyDescent="0.25">
      <c r="A156" s="4">
        <v>124</v>
      </c>
      <c r="B156" s="166">
        <f>'Member Info'!D152</f>
        <v>0</v>
      </c>
      <c r="C156" s="166">
        <f>'Member Info'!E152</f>
        <v>0</v>
      </c>
      <c r="D156" s="166" t="str">
        <f>'Member Info'!G152</f>
        <v/>
      </c>
      <c r="E156" s="167">
        <f>'Member Info'!B152</f>
        <v>0</v>
      </c>
      <c r="F156" s="244"/>
      <c r="G156" s="168" t="str">
        <f>IF(E156=0,"",
IF('Member Info'!$AM$19&lt;=$R$1,
SUMPRODUCT('Member Info'!L152+IF('Member Info'!H152&gt;'Member Info'!$AJ$12,'Member Info'!$AK$13,IF('Member Info'!H152&gt;'Member Info'!$AJ$11,'Member Info'!$AK$12,IF('Member Info'!H152&gt;'Member Info'!$AJ$10,'Member Info'!$AK$11,IF('Member Info'!H152&gt;'Member Info'!$AJ$9,'Member Info'!$AK$10,IF('Member Info'!H152&gt;'Member Info'!$AJ$8,'Member Info'!$AK$9,'Member Info'!$AK$8)))))),
SUMPRODUCT('Member Info'!L152+IF('Member Info'!H152&gt;'Member Info'!$AG$17,'Member Info'!$AH$18,IF('Member Info'!H152&gt;'Member Info'!$AG$16,'Member Info'!$AH$17,IF('Member Info'!H152&gt;'Member Info'!$AG$15,'Member Info'!$AH$16,IF('Member Info'!H152&gt;'Member Info'!$AG$14,'Member Info'!$AH$15,IF('Member Info'!H152&gt;'Member Info'!$AG$13,'Member Info'!$AH$14,IF('Member Info'!H152&gt;'Member Info'!$AG$12,'Member Info'!$AH$13,IF('Member Info'!H152&gt;'Member Info'!$AG$11,'Member Info'!$AH$12,IF('Member Info'!H152&gt;'Member Info'!$AG$10,'Member Info'!$AH$11,IF('Member Info'!H152&gt;'Member Info'!$AG$9,'Member Info'!$AH$10,IF('Member Info'!H152&gt;'Member Info'!$AG$8,'Member Info'!$AH$9,'Member Info'!$AH$8)))))))))))))</f>
        <v/>
      </c>
      <c r="H156" s="26"/>
      <c r="I156" s="26"/>
      <c r="J156" s="107" t="str">
        <f>IF(E156=0,"",IF('Member Info'!F152&gt;$S$1,CONCATENATE("Joined with practice on ", TEXT('Member Info'!F152, "DD/MM/YYYY")),IF('Member Info'!N152&lt;&gt;"",IF('Member Info'!N152&lt;$R$1,CONCATENATE("Left Scheme on ", TEXT('Member Info'!N152, "DD/MM/YYYY")),IF(ISERROR(G156),"Error Detected, No rate entered",IF(E156=0,"",IF(F156="","Error Detected, No Pensionable pay",IF(ISERROR(AB156)," Unknown Values entered.",IF(T156+U156&lt;1,"Acceptable",IF(R156+S156=200, "No Contributions Entered", IF(K156="","Error Detected, Choose reason&gt;",IF(X156="1",IF(T156=1,"Please Enter Deemed Pensionable Pay","Add Any Relevant Details Above"),"Please Give Details Above"))))))))),IF(ISERROR(G156),"Error Detected, No rate entered",IF(E156=0,"",IF(F156="","Error Detected, No Pensionable pay",IF(ISERROR(AB156)," Unknown Values entered.",IF(T156+U156&lt;1,"Acceptable",IF(R156+S156=200, "No Contributions Entered", IF(K156="","Error Detected, Choose reason&gt;",IF(X156="1",IF(T156=1,"Please Enter Deemed Pensionable Pay","Add relevant Details Above"),"Please give details Above")))))))))))</f>
        <v/>
      </c>
      <c r="K156" s="263"/>
      <c r="L156" s="93"/>
      <c r="M156" s="93" t="str">
        <f t="shared" si="24"/>
        <v/>
      </c>
      <c r="N156" s="96">
        <f t="shared" si="23"/>
        <v>0</v>
      </c>
      <c r="O156" s="96">
        <f t="shared" si="23"/>
        <v>0</v>
      </c>
      <c r="P156" s="220">
        <f>(ROUND((F156/100*'Member Info'!$W$2), 2))</f>
        <v>0</v>
      </c>
      <c r="Q156" s="220" t="e">
        <f t="shared" si="25"/>
        <v>#VALUE!</v>
      </c>
      <c r="R156" s="220" t="str">
        <f t="shared" si="26"/>
        <v/>
      </c>
      <c r="S156" s="229" t="str">
        <f t="shared" si="27"/>
        <v/>
      </c>
      <c r="T156" s="230" t="str">
        <f t="shared" si="28"/>
        <v/>
      </c>
      <c r="U156" s="230" t="str">
        <f t="shared" si="29"/>
        <v/>
      </c>
      <c r="V156" s="224">
        <f t="shared" si="30"/>
        <v>0</v>
      </c>
      <c r="W156" s="112">
        <f t="shared" si="31"/>
        <v>0</v>
      </c>
      <c r="X156" s="237" t="str">
        <f t="shared" si="19"/>
        <v/>
      </c>
      <c r="Y156" s="242" t="b">
        <f t="shared" si="20"/>
        <v>0</v>
      </c>
      <c r="Z156" s="237">
        <f t="shared" si="32"/>
        <v>0</v>
      </c>
      <c r="AA156" s="237">
        <f>IF('Member Info'!N152="",1,"")</f>
        <v>1</v>
      </c>
      <c r="AB156" s="245" t="e">
        <f t="shared" si="33"/>
        <v>#VALUE!</v>
      </c>
      <c r="AC156" s="132" t="str">
        <f t="shared" si="21"/>
        <v/>
      </c>
      <c r="AD156" s="126">
        <f t="shared" si="22"/>
        <v>1</v>
      </c>
      <c r="AE156" s="126" t="str">
        <f>IF('Member Info'!N152&lt;&gt;"",IF('Member Info'!N152&lt;=$R$1,1,0),"")</f>
        <v/>
      </c>
      <c r="AG156" s="126" t="b">
        <f t="shared" si="34"/>
        <v>0</v>
      </c>
      <c r="AH156" s="126">
        <f t="shared" si="35"/>
        <v>0</v>
      </c>
      <c r="AJ156" s="126">
        <f t="shared" si="36"/>
        <v>0</v>
      </c>
      <c r="AK156" s="126">
        <f>IF('Member Info'!F152&gt;$R$1,1,0)</f>
        <v>0</v>
      </c>
      <c r="AL156" s="126" t="b">
        <f>IF(ISERROR(R156),ERROR.TYPE(#REF!)=ERROR.TYPE(R156),FALSE)</f>
        <v>0</v>
      </c>
      <c r="AM156" s="126" t="b">
        <f>IF(ISERROR(S156),ERROR.TYPE(#REF!)=ERROR.TYPE(S156),FALSE)</f>
        <v>0</v>
      </c>
      <c r="AN156" s="126">
        <f>IF(OR('Member Info'!F152&gt;=$S$1,'Member Info'!N152&gt;=$R$1),1,0)</f>
        <v>0</v>
      </c>
    </row>
    <row r="157" spans="1:40" x14ac:dyDescent="0.25">
      <c r="A157" s="4">
        <v>125</v>
      </c>
      <c r="B157" s="166">
        <f>'Member Info'!D153</f>
        <v>0</v>
      </c>
      <c r="C157" s="166">
        <f>'Member Info'!E153</f>
        <v>0</v>
      </c>
      <c r="D157" s="166" t="str">
        <f>'Member Info'!G153</f>
        <v/>
      </c>
      <c r="E157" s="167">
        <f>'Member Info'!B153</f>
        <v>0</v>
      </c>
      <c r="F157" s="244"/>
      <c r="G157" s="168" t="str">
        <f>IF(E157=0,"",
IF('Member Info'!$AM$19&lt;=$R$1,
SUMPRODUCT('Member Info'!L153+IF('Member Info'!H153&gt;'Member Info'!$AJ$12,'Member Info'!$AK$13,IF('Member Info'!H153&gt;'Member Info'!$AJ$11,'Member Info'!$AK$12,IF('Member Info'!H153&gt;'Member Info'!$AJ$10,'Member Info'!$AK$11,IF('Member Info'!H153&gt;'Member Info'!$AJ$9,'Member Info'!$AK$10,IF('Member Info'!H153&gt;'Member Info'!$AJ$8,'Member Info'!$AK$9,'Member Info'!$AK$8)))))),
SUMPRODUCT('Member Info'!L153+IF('Member Info'!H153&gt;'Member Info'!$AG$17,'Member Info'!$AH$18,IF('Member Info'!H153&gt;'Member Info'!$AG$16,'Member Info'!$AH$17,IF('Member Info'!H153&gt;'Member Info'!$AG$15,'Member Info'!$AH$16,IF('Member Info'!H153&gt;'Member Info'!$AG$14,'Member Info'!$AH$15,IF('Member Info'!H153&gt;'Member Info'!$AG$13,'Member Info'!$AH$14,IF('Member Info'!H153&gt;'Member Info'!$AG$12,'Member Info'!$AH$13,IF('Member Info'!H153&gt;'Member Info'!$AG$11,'Member Info'!$AH$12,IF('Member Info'!H153&gt;'Member Info'!$AG$10,'Member Info'!$AH$11,IF('Member Info'!H153&gt;'Member Info'!$AG$9,'Member Info'!$AH$10,IF('Member Info'!H153&gt;'Member Info'!$AG$8,'Member Info'!$AH$9,'Member Info'!$AH$8)))))))))))))</f>
        <v/>
      </c>
      <c r="H157" s="26"/>
      <c r="I157" s="26"/>
      <c r="J157" s="107" t="str">
        <f>IF(E157=0,"",IF('Member Info'!F153&gt;$S$1,CONCATENATE("Joined with practice on ", TEXT('Member Info'!F153, "DD/MM/YYYY")),IF('Member Info'!N153&lt;&gt;"",IF('Member Info'!N153&lt;$R$1,CONCATENATE("Left Scheme on ", TEXT('Member Info'!N153, "DD/MM/YYYY")),IF(ISERROR(G157),"Error Detected, No rate entered",IF(E157=0,"",IF(F157="","Error Detected, No Pensionable pay",IF(ISERROR(AB157)," Unknown Values entered.",IF(T157+U157&lt;1,"Acceptable",IF(R157+S157=200, "No Contributions Entered", IF(K157="","Error Detected, Choose reason&gt;",IF(X157="1",IF(T157=1,"Please Enter Deemed Pensionable Pay","Add Any Relevant Details Above"),"Please Give Details Above"))))))))),IF(ISERROR(G157),"Error Detected, No rate entered",IF(E157=0,"",IF(F157="","Error Detected, No Pensionable pay",IF(ISERROR(AB157)," Unknown Values entered.",IF(T157+U157&lt;1,"Acceptable",IF(R157+S157=200, "No Contributions Entered", IF(K157="","Error Detected, Choose reason&gt;",IF(X157="1",IF(T157=1,"Please Enter Deemed Pensionable Pay","Add relevant Details Above"),"Please give details Above")))))))))))</f>
        <v/>
      </c>
      <c r="K157" s="263"/>
      <c r="L157" s="93"/>
      <c r="M157" s="93" t="str">
        <f t="shared" si="24"/>
        <v/>
      </c>
      <c r="N157" s="96">
        <f t="shared" si="23"/>
        <v>0</v>
      </c>
      <c r="O157" s="96">
        <f t="shared" si="23"/>
        <v>0</v>
      </c>
      <c r="P157" s="220">
        <f>(ROUND((F157/100*'Member Info'!$W$2), 2))</f>
        <v>0</v>
      </c>
      <c r="Q157" s="220" t="e">
        <f t="shared" si="25"/>
        <v>#VALUE!</v>
      </c>
      <c r="R157" s="220" t="str">
        <f t="shared" si="26"/>
        <v/>
      </c>
      <c r="S157" s="229" t="str">
        <f t="shared" si="27"/>
        <v/>
      </c>
      <c r="T157" s="230" t="str">
        <f t="shared" si="28"/>
        <v/>
      </c>
      <c r="U157" s="230" t="str">
        <f t="shared" si="29"/>
        <v/>
      </c>
      <c r="V157" s="224">
        <f t="shared" si="30"/>
        <v>0</v>
      </c>
      <c r="W157" s="112">
        <f t="shared" si="31"/>
        <v>0</v>
      </c>
      <c r="X157" s="237" t="str">
        <f t="shared" si="19"/>
        <v/>
      </c>
      <c r="Y157" s="242" t="b">
        <f t="shared" si="20"/>
        <v>0</v>
      </c>
      <c r="Z157" s="237">
        <f t="shared" si="32"/>
        <v>0</v>
      </c>
      <c r="AA157" s="237">
        <f>IF('Member Info'!N153="",1,"")</f>
        <v>1</v>
      </c>
      <c r="AB157" s="245" t="e">
        <f t="shared" si="33"/>
        <v>#VALUE!</v>
      </c>
      <c r="AC157" s="132" t="str">
        <f t="shared" si="21"/>
        <v/>
      </c>
      <c r="AD157" s="126">
        <f t="shared" si="22"/>
        <v>1</v>
      </c>
      <c r="AE157" s="126" t="str">
        <f>IF('Member Info'!N153&lt;&gt;"",IF('Member Info'!N153&lt;=$R$1,1,0),"")</f>
        <v/>
      </c>
      <c r="AG157" s="126" t="b">
        <f t="shared" si="34"/>
        <v>0</v>
      </c>
      <c r="AH157" s="126">
        <f t="shared" si="35"/>
        <v>0</v>
      </c>
      <c r="AJ157" s="126">
        <f t="shared" si="36"/>
        <v>0</v>
      </c>
      <c r="AK157" s="126">
        <f>IF('Member Info'!F153&gt;$R$1,1,0)</f>
        <v>0</v>
      </c>
      <c r="AL157" s="126" t="b">
        <f>IF(ISERROR(R157),ERROR.TYPE(#REF!)=ERROR.TYPE(R157),FALSE)</f>
        <v>0</v>
      </c>
      <c r="AM157" s="126" t="b">
        <f>IF(ISERROR(S157),ERROR.TYPE(#REF!)=ERROR.TYPE(S157),FALSE)</f>
        <v>0</v>
      </c>
      <c r="AN157" s="126">
        <f>IF(OR('Member Info'!F153&gt;=$S$1,'Member Info'!N153&gt;=$R$1),1,0)</f>
        <v>0</v>
      </c>
    </row>
    <row r="158" spans="1:40" x14ac:dyDescent="0.25">
      <c r="A158" s="4">
        <v>126</v>
      </c>
      <c r="B158" s="166">
        <f>'Member Info'!D154</f>
        <v>0</v>
      </c>
      <c r="C158" s="166">
        <f>'Member Info'!E154</f>
        <v>0</v>
      </c>
      <c r="D158" s="166" t="str">
        <f>'Member Info'!G154</f>
        <v/>
      </c>
      <c r="E158" s="167">
        <f>'Member Info'!B154</f>
        <v>0</v>
      </c>
      <c r="F158" s="244"/>
      <c r="G158" s="168" t="str">
        <f>IF(E158=0,"",
IF('Member Info'!$AM$19&lt;=$R$1,
SUMPRODUCT('Member Info'!L154+IF('Member Info'!H154&gt;'Member Info'!$AJ$12,'Member Info'!$AK$13,IF('Member Info'!H154&gt;'Member Info'!$AJ$11,'Member Info'!$AK$12,IF('Member Info'!H154&gt;'Member Info'!$AJ$10,'Member Info'!$AK$11,IF('Member Info'!H154&gt;'Member Info'!$AJ$9,'Member Info'!$AK$10,IF('Member Info'!H154&gt;'Member Info'!$AJ$8,'Member Info'!$AK$9,'Member Info'!$AK$8)))))),
SUMPRODUCT('Member Info'!L154+IF('Member Info'!H154&gt;'Member Info'!$AG$17,'Member Info'!$AH$18,IF('Member Info'!H154&gt;'Member Info'!$AG$16,'Member Info'!$AH$17,IF('Member Info'!H154&gt;'Member Info'!$AG$15,'Member Info'!$AH$16,IF('Member Info'!H154&gt;'Member Info'!$AG$14,'Member Info'!$AH$15,IF('Member Info'!H154&gt;'Member Info'!$AG$13,'Member Info'!$AH$14,IF('Member Info'!H154&gt;'Member Info'!$AG$12,'Member Info'!$AH$13,IF('Member Info'!H154&gt;'Member Info'!$AG$11,'Member Info'!$AH$12,IF('Member Info'!H154&gt;'Member Info'!$AG$10,'Member Info'!$AH$11,IF('Member Info'!H154&gt;'Member Info'!$AG$9,'Member Info'!$AH$10,IF('Member Info'!H154&gt;'Member Info'!$AG$8,'Member Info'!$AH$9,'Member Info'!$AH$8)))))))))))))</f>
        <v/>
      </c>
      <c r="H158" s="26"/>
      <c r="I158" s="26"/>
      <c r="J158" s="107" t="str">
        <f>IF(E158=0,"",IF('Member Info'!F154&gt;$S$1,CONCATENATE("Joined with practice on ", TEXT('Member Info'!F154, "DD/MM/YYYY")),IF('Member Info'!N154&lt;&gt;"",IF('Member Info'!N154&lt;$R$1,CONCATENATE("Left Scheme on ", TEXT('Member Info'!N154, "DD/MM/YYYY")),IF(ISERROR(G158),"Error Detected, No rate entered",IF(E158=0,"",IF(F158="","Error Detected, No Pensionable pay",IF(ISERROR(AB158)," Unknown Values entered.",IF(T158+U158&lt;1,"Acceptable",IF(R158+S158=200, "No Contributions Entered", IF(K158="","Error Detected, Choose reason&gt;",IF(X158="1",IF(T158=1,"Please Enter Deemed Pensionable Pay","Add Any Relevant Details Above"),"Please Give Details Above"))))))))),IF(ISERROR(G158),"Error Detected, No rate entered",IF(E158=0,"",IF(F158="","Error Detected, No Pensionable pay",IF(ISERROR(AB158)," Unknown Values entered.",IF(T158+U158&lt;1,"Acceptable",IF(R158+S158=200, "No Contributions Entered", IF(K158="","Error Detected, Choose reason&gt;",IF(X158="1",IF(T158=1,"Please Enter Deemed Pensionable Pay","Add relevant Details Above"),"Please give details Above")))))))))))</f>
        <v/>
      </c>
      <c r="K158" s="263"/>
      <c r="L158" s="93"/>
      <c r="M158" s="93" t="str">
        <f t="shared" si="24"/>
        <v/>
      </c>
      <c r="N158" s="96">
        <f t="shared" si="23"/>
        <v>0</v>
      </c>
      <c r="O158" s="96">
        <f t="shared" si="23"/>
        <v>0</v>
      </c>
      <c r="P158" s="220">
        <f>(ROUND((F158/100*'Member Info'!$W$2), 2))</f>
        <v>0</v>
      </c>
      <c r="Q158" s="220" t="e">
        <f t="shared" si="25"/>
        <v>#VALUE!</v>
      </c>
      <c r="R158" s="220" t="str">
        <f t="shared" si="26"/>
        <v/>
      </c>
      <c r="S158" s="229" t="str">
        <f t="shared" si="27"/>
        <v/>
      </c>
      <c r="T158" s="230" t="str">
        <f t="shared" si="28"/>
        <v/>
      </c>
      <c r="U158" s="230" t="str">
        <f t="shared" si="29"/>
        <v/>
      </c>
      <c r="V158" s="224">
        <f t="shared" si="30"/>
        <v>0</v>
      </c>
      <c r="W158" s="112">
        <f t="shared" si="31"/>
        <v>0</v>
      </c>
      <c r="X158" s="237" t="str">
        <f t="shared" si="19"/>
        <v/>
      </c>
      <c r="Y158" s="242" t="b">
        <f t="shared" si="20"/>
        <v>0</v>
      </c>
      <c r="Z158" s="237">
        <f t="shared" si="32"/>
        <v>0</v>
      </c>
      <c r="AA158" s="237">
        <f>IF('Member Info'!N154="",1,"")</f>
        <v>1</v>
      </c>
      <c r="AB158" s="245" t="e">
        <f t="shared" si="33"/>
        <v>#VALUE!</v>
      </c>
      <c r="AC158" s="132" t="str">
        <f t="shared" si="21"/>
        <v/>
      </c>
      <c r="AD158" s="126">
        <f t="shared" si="22"/>
        <v>1</v>
      </c>
      <c r="AE158" s="126" t="str">
        <f>IF('Member Info'!N154&lt;&gt;"",IF('Member Info'!N154&lt;=$R$1,1,0),"")</f>
        <v/>
      </c>
      <c r="AG158" s="126" t="b">
        <f t="shared" si="34"/>
        <v>0</v>
      </c>
      <c r="AH158" s="126">
        <f t="shared" si="35"/>
        <v>0</v>
      </c>
      <c r="AJ158" s="126">
        <f t="shared" si="36"/>
        <v>0</v>
      </c>
      <c r="AK158" s="126">
        <f>IF('Member Info'!F154&gt;$R$1,1,0)</f>
        <v>0</v>
      </c>
      <c r="AL158" s="126" t="b">
        <f>IF(ISERROR(R158),ERROR.TYPE(#REF!)=ERROR.TYPE(R158),FALSE)</f>
        <v>0</v>
      </c>
      <c r="AM158" s="126" t="b">
        <f>IF(ISERROR(S158),ERROR.TYPE(#REF!)=ERROR.TYPE(S158),FALSE)</f>
        <v>0</v>
      </c>
      <c r="AN158" s="126">
        <f>IF(OR('Member Info'!F154&gt;=$S$1,'Member Info'!N154&gt;=$R$1),1,0)</f>
        <v>0</v>
      </c>
    </row>
    <row r="159" spans="1:40" x14ac:dyDescent="0.25">
      <c r="A159" s="4">
        <v>127</v>
      </c>
      <c r="B159" s="166">
        <f>'Member Info'!D155</f>
        <v>0</v>
      </c>
      <c r="C159" s="166">
        <f>'Member Info'!E155</f>
        <v>0</v>
      </c>
      <c r="D159" s="166" t="str">
        <f>'Member Info'!G155</f>
        <v/>
      </c>
      <c r="E159" s="167">
        <f>'Member Info'!B155</f>
        <v>0</v>
      </c>
      <c r="F159" s="244"/>
      <c r="G159" s="168" t="str">
        <f>IF(E159=0,"",
IF('Member Info'!$AM$19&lt;=$R$1,
SUMPRODUCT('Member Info'!L155+IF('Member Info'!H155&gt;'Member Info'!$AJ$12,'Member Info'!$AK$13,IF('Member Info'!H155&gt;'Member Info'!$AJ$11,'Member Info'!$AK$12,IF('Member Info'!H155&gt;'Member Info'!$AJ$10,'Member Info'!$AK$11,IF('Member Info'!H155&gt;'Member Info'!$AJ$9,'Member Info'!$AK$10,IF('Member Info'!H155&gt;'Member Info'!$AJ$8,'Member Info'!$AK$9,'Member Info'!$AK$8)))))),
SUMPRODUCT('Member Info'!L155+IF('Member Info'!H155&gt;'Member Info'!$AG$17,'Member Info'!$AH$18,IF('Member Info'!H155&gt;'Member Info'!$AG$16,'Member Info'!$AH$17,IF('Member Info'!H155&gt;'Member Info'!$AG$15,'Member Info'!$AH$16,IF('Member Info'!H155&gt;'Member Info'!$AG$14,'Member Info'!$AH$15,IF('Member Info'!H155&gt;'Member Info'!$AG$13,'Member Info'!$AH$14,IF('Member Info'!H155&gt;'Member Info'!$AG$12,'Member Info'!$AH$13,IF('Member Info'!H155&gt;'Member Info'!$AG$11,'Member Info'!$AH$12,IF('Member Info'!H155&gt;'Member Info'!$AG$10,'Member Info'!$AH$11,IF('Member Info'!H155&gt;'Member Info'!$AG$9,'Member Info'!$AH$10,IF('Member Info'!H155&gt;'Member Info'!$AG$8,'Member Info'!$AH$9,'Member Info'!$AH$8)))))))))))))</f>
        <v/>
      </c>
      <c r="H159" s="26"/>
      <c r="I159" s="26"/>
      <c r="J159" s="107" t="str">
        <f>IF(E159=0,"",IF('Member Info'!F155&gt;$S$1,CONCATENATE("Joined with practice on ", TEXT('Member Info'!F155, "DD/MM/YYYY")),IF('Member Info'!N155&lt;&gt;"",IF('Member Info'!N155&lt;$R$1,CONCATENATE("Left Scheme on ", TEXT('Member Info'!N155, "DD/MM/YYYY")),IF(ISERROR(G159),"Error Detected, No rate entered",IF(E159=0,"",IF(F159="","Error Detected, No Pensionable pay",IF(ISERROR(AB159)," Unknown Values entered.",IF(T159+U159&lt;1,"Acceptable",IF(R159+S159=200, "No Contributions Entered", IF(K159="","Error Detected, Choose reason&gt;",IF(X159="1",IF(T159=1,"Please Enter Deemed Pensionable Pay","Add Any Relevant Details Above"),"Please Give Details Above"))))))))),IF(ISERROR(G159),"Error Detected, No rate entered",IF(E159=0,"",IF(F159="","Error Detected, No Pensionable pay",IF(ISERROR(AB159)," Unknown Values entered.",IF(T159+U159&lt;1,"Acceptable",IF(R159+S159=200, "No Contributions Entered", IF(K159="","Error Detected, Choose reason&gt;",IF(X159="1",IF(T159=1,"Please Enter Deemed Pensionable Pay","Add relevant Details Above"),"Please give details Above")))))))))))</f>
        <v/>
      </c>
      <c r="K159" s="263"/>
      <c r="L159" s="93"/>
      <c r="M159" s="93" t="str">
        <f t="shared" si="24"/>
        <v/>
      </c>
      <c r="N159" s="96">
        <f t="shared" si="23"/>
        <v>0</v>
      </c>
      <c r="O159" s="96">
        <f t="shared" si="23"/>
        <v>0</v>
      </c>
      <c r="P159" s="220">
        <f>(ROUND((F159/100*'Member Info'!$W$2), 2))</f>
        <v>0</v>
      </c>
      <c r="Q159" s="220" t="e">
        <f t="shared" si="25"/>
        <v>#VALUE!</v>
      </c>
      <c r="R159" s="220" t="str">
        <f t="shared" si="26"/>
        <v/>
      </c>
      <c r="S159" s="229" t="str">
        <f t="shared" si="27"/>
        <v/>
      </c>
      <c r="T159" s="230" t="str">
        <f t="shared" si="28"/>
        <v/>
      </c>
      <c r="U159" s="230" t="str">
        <f t="shared" si="29"/>
        <v/>
      </c>
      <c r="V159" s="224">
        <f t="shared" si="30"/>
        <v>0</v>
      </c>
      <c r="W159" s="112">
        <f t="shared" si="31"/>
        <v>0</v>
      </c>
      <c r="X159" s="237" t="str">
        <f t="shared" si="19"/>
        <v/>
      </c>
      <c r="Y159" s="242" t="b">
        <f t="shared" si="20"/>
        <v>0</v>
      </c>
      <c r="Z159" s="237">
        <f t="shared" si="32"/>
        <v>0</v>
      </c>
      <c r="AA159" s="237">
        <f>IF('Member Info'!N155="",1,"")</f>
        <v>1</v>
      </c>
      <c r="AB159" s="245" t="e">
        <f t="shared" si="33"/>
        <v>#VALUE!</v>
      </c>
      <c r="AC159" s="132" t="str">
        <f t="shared" si="21"/>
        <v/>
      </c>
      <c r="AD159" s="126">
        <f t="shared" si="22"/>
        <v>1</v>
      </c>
      <c r="AE159" s="126" t="str">
        <f>IF('Member Info'!N155&lt;&gt;"",IF('Member Info'!N155&lt;=$R$1,1,0),"")</f>
        <v/>
      </c>
      <c r="AG159" s="126" t="b">
        <f t="shared" si="34"/>
        <v>0</v>
      </c>
      <c r="AH159" s="126">
        <f t="shared" si="35"/>
        <v>0</v>
      </c>
      <c r="AJ159" s="126">
        <f t="shared" si="36"/>
        <v>0</v>
      </c>
      <c r="AK159" s="126">
        <f>IF('Member Info'!F155&gt;$R$1,1,0)</f>
        <v>0</v>
      </c>
      <c r="AL159" s="126" t="b">
        <f>IF(ISERROR(R159),ERROR.TYPE(#REF!)=ERROR.TYPE(R159),FALSE)</f>
        <v>0</v>
      </c>
      <c r="AM159" s="126" t="b">
        <f>IF(ISERROR(S159),ERROR.TYPE(#REF!)=ERROR.TYPE(S159),FALSE)</f>
        <v>0</v>
      </c>
      <c r="AN159" s="126">
        <f>IF(OR('Member Info'!F155&gt;=$S$1,'Member Info'!N155&gt;=$R$1),1,0)</f>
        <v>0</v>
      </c>
    </row>
    <row r="160" spans="1:40" x14ac:dyDescent="0.25">
      <c r="A160" s="4">
        <v>128</v>
      </c>
      <c r="B160" s="166">
        <f>'Member Info'!D156</f>
        <v>0</v>
      </c>
      <c r="C160" s="166">
        <f>'Member Info'!E156</f>
        <v>0</v>
      </c>
      <c r="D160" s="166" t="str">
        <f>'Member Info'!G156</f>
        <v/>
      </c>
      <c r="E160" s="167">
        <f>'Member Info'!B156</f>
        <v>0</v>
      </c>
      <c r="F160" s="244"/>
      <c r="G160" s="168" t="str">
        <f>IF(E160=0,"",
IF('Member Info'!$AM$19&lt;=$R$1,
SUMPRODUCT('Member Info'!L156+IF('Member Info'!H156&gt;'Member Info'!$AJ$12,'Member Info'!$AK$13,IF('Member Info'!H156&gt;'Member Info'!$AJ$11,'Member Info'!$AK$12,IF('Member Info'!H156&gt;'Member Info'!$AJ$10,'Member Info'!$AK$11,IF('Member Info'!H156&gt;'Member Info'!$AJ$9,'Member Info'!$AK$10,IF('Member Info'!H156&gt;'Member Info'!$AJ$8,'Member Info'!$AK$9,'Member Info'!$AK$8)))))),
SUMPRODUCT('Member Info'!L156+IF('Member Info'!H156&gt;'Member Info'!$AG$17,'Member Info'!$AH$18,IF('Member Info'!H156&gt;'Member Info'!$AG$16,'Member Info'!$AH$17,IF('Member Info'!H156&gt;'Member Info'!$AG$15,'Member Info'!$AH$16,IF('Member Info'!H156&gt;'Member Info'!$AG$14,'Member Info'!$AH$15,IF('Member Info'!H156&gt;'Member Info'!$AG$13,'Member Info'!$AH$14,IF('Member Info'!H156&gt;'Member Info'!$AG$12,'Member Info'!$AH$13,IF('Member Info'!H156&gt;'Member Info'!$AG$11,'Member Info'!$AH$12,IF('Member Info'!H156&gt;'Member Info'!$AG$10,'Member Info'!$AH$11,IF('Member Info'!H156&gt;'Member Info'!$AG$9,'Member Info'!$AH$10,IF('Member Info'!H156&gt;'Member Info'!$AG$8,'Member Info'!$AH$9,'Member Info'!$AH$8)))))))))))))</f>
        <v/>
      </c>
      <c r="H160" s="26"/>
      <c r="I160" s="26"/>
      <c r="J160" s="107" t="str">
        <f>IF(E160=0,"",IF('Member Info'!F156&gt;$S$1,CONCATENATE("Joined with practice on ", TEXT('Member Info'!F156, "DD/MM/YYYY")),IF('Member Info'!N156&lt;&gt;"",IF('Member Info'!N156&lt;$R$1,CONCATENATE("Left Scheme on ", TEXT('Member Info'!N156, "DD/MM/YYYY")),IF(ISERROR(G160),"Error Detected, No rate entered",IF(E160=0,"",IF(F160="","Error Detected, No Pensionable pay",IF(ISERROR(AB160)," Unknown Values entered.",IF(T160+U160&lt;1,"Acceptable",IF(R160+S160=200, "No Contributions Entered", IF(K160="","Error Detected, Choose reason&gt;",IF(X160="1",IF(T160=1,"Please Enter Deemed Pensionable Pay","Add Any Relevant Details Above"),"Please Give Details Above"))))))))),IF(ISERROR(G160),"Error Detected, No rate entered",IF(E160=0,"",IF(F160="","Error Detected, No Pensionable pay",IF(ISERROR(AB160)," Unknown Values entered.",IF(T160+U160&lt;1,"Acceptable",IF(R160+S160=200, "No Contributions Entered", IF(K160="","Error Detected, Choose reason&gt;",IF(X160="1",IF(T160=1,"Please Enter Deemed Pensionable Pay","Add relevant Details Above"),"Please give details Above")))))))))))</f>
        <v/>
      </c>
      <c r="K160" s="263"/>
      <c r="L160" s="93"/>
      <c r="M160" s="93" t="str">
        <f t="shared" si="24"/>
        <v/>
      </c>
      <c r="N160" s="96">
        <f t="shared" si="23"/>
        <v>0</v>
      </c>
      <c r="O160" s="96">
        <f t="shared" si="23"/>
        <v>0</v>
      </c>
      <c r="P160" s="220">
        <f>(ROUND((F160/100*'Member Info'!$W$2), 2))</f>
        <v>0</v>
      </c>
      <c r="Q160" s="220" t="e">
        <f t="shared" si="25"/>
        <v>#VALUE!</v>
      </c>
      <c r="R160" s="220" t="str">
        <f t="shared" si="26"/>
        <v/>
      </c>
      <c r="S160" s="229" t="str">
        <f t="shared" si="27"/>
        <v/>
      </c>
      <c r="T160" s="230" t="str">
        <f t="shared" si="28"/>
        <v/>
      </c>
      <c r="U160" s="230" t="str">
        <f t="shared" si="29"/>
        <v/>
      </c>
      <c r="V160" s="224">
        <f t="shared" si="30"/>
        <v>0</v>
      </c>
      <c r="W160" s="112">
        <f t="shared" si="31"/>
        <v>0</v>
      </c>
      <c r="X160" s="237" t="str">
        <f t="shared" si="19"/>
        <v/>
      </c>
      <c r="Y160" s="242" t="b">
        <f t="shared" si="20"/>
        <v>0</v>
      </c>
      <c r="Z160" s="237">
        <f t="shared" si="32"/>
        <v>0</v>
      </c>
      <c r="AA160" s="237">
        <f>IF('Member Info'!N156="",1,"")</f>
        <v>1</v>
      </c>
      <c r="AB160" s="245" t="e">
        <f t="shared" si="33"/>
        <v>#VALUE!</v>
      </c>
      <c r="AC160" s="132" t="str">
        <f t="shared" si="21"/>
        <v/>
      </c>
      <c r="AD160" s="126">
        <f t="shared" si="22"/>
        <v>1</v>
      </c>
      <c r="AE160" s="126" t="str">
        <f>IF('Member Info'!N156&lt;&gt;"",IF('Member Info'!N156&lt;=$R$1,1,0),"")</f>
        <v/>
      </c>
      <c r="AG160" s="126" t="b">
        <f t="shared" si="34"/>
        <v>0</v>
      </c>
      <c r="AH160" s="126">
        <f t="shared" si="35"/>
        <v>0</v>
      </c>
      <c r="AJ160" s="126">
        <f t="shared" si="36"/>
        <v>0</v>
      </c>
      <c r="AK160" s="126">
        <f>IF('Member Info'!F156&gt;$R$1,1,0)</f>
        <v>0</v>
      </c>
      <c r="AL160" s="126" t="b">
        <f>IF(ISERROR(R160),ERROR.TYPE(#REF!)=ERROR.TYPE(R160),FALSE)</f>
        <v>0</v>
      </c>
      <c r="AM160" s="126" t="b">
        <f>IF(ISERROR(S160),ERROR.TYPE(#REF!)=ERROR.TYPE(S160),FALSE)</f>
        <v>0</v>
      </c>
      <c r="AN160" s="126">
        <f>IF(OR('Member Info'!F156&gt;=$S$1,'Member Info'!N156&gt;=$R$1),1,0)</f>
        <v>0</v>
      </c>
    </row>
    <row r="161" spans="1:40" x14ac:dyDescent="0.25">
      <c r="A161" s="4">
        <v>129</v>
      </c>
      <c r="B161" s="166">
        <f>'Member Info'!D157</f>
        <v>0</v>
      </c>
      <c r="C161" s="166">
        <f>'Member Info'!E157</f>
        <v>0</v>
      </c>
      <c r="D161" s="166" t="str">
        <f>'Member Info'!G157</f>
        <v/>
      </c>
      <c r="E161" s="167">
        <f>'Member Info'!B157</f>
        <v>0</v>
      </c>
      <c r="F161" s="244"/>
      <c r="G161" s="168" t="str">
        <f>IF(E161=0,"",
IF('Member Info'!$AM$19&lt;=$R$1,
SUMPRODUCT('Member Info'!L157+IF('Member Info'!H157&gt;'Member Info'!$AJ$12,'Member Info'!$AK$13,IF('Member Info'!H157&gt;'Member Info'!$AJ$11,'Member Info'!$AK$12,IF('Member Info'!H157&gt;'Member Info'!$AJ$10,'Member Info'!$AK$11,IF('Member Info'!H157&gt;'Member Info'!$AJ$9,'Member Info'!$AK$10,IF('Member Info'!H157&gt;'Member Info'!$AJ$8,'Member Info'!$AK$9,'Member Info'!$AK$8)))))),
SUMPRODUCT('Member Info'!L157+IF('Member Info'!H157&gt;'Member Info'!$AG$17,'Member Info'!$AH$18,IF('Member Info'!H157&gt;'Member Info'!$AG$16,'Member Info'!$AH$17,IF('Member Info'!H157&gt;'Member Info'!$AG$15,'Member Info'!$AH$16,IF('Member Info'!H157&gt;'Member Info'!$AG$14,'Member Info'!$AH$15,IF('Member Info'!H157&gt;'Member Info'!$AG$13,'Member Info'!$AH$14,IF('Member Info'!H157&gt;'Member Info'!$AG$12,'Member Info'!$AH$13,IF('Member Info'!H157&gt;'Member Info'!$AG$11,'Member Info'!$AH$12,IF('Member Info'!H157&gt;'Member Info'!$AG$10,'Member Info'!$AH$11,IF('Member Info'!H157&gt;'Member Info'!$AG$9,'Member Info'!$AH$10,IF('Member Info'!H157&gt;'Member Info'!$AG$8,'Member Info'!$AH$9,'Member Info'!$AH$8)))))))))))))</f>
        <v/>
      </c>
      <c r="H161" s="26"/>
      <c r="I161" s="26"/>
      <c r="J161" s="107" t="str">
        <f>IF(E161=0,"",IF('Member Info'!F157&gt;$S$1,CONCATENATE("Joined with practice on ", TEXT('Member Info'!F157, "DD/MM/YYYY")),IF('Member Info'!N157&lt;&gt;"",IF('Member Info'!N157&lt;$R$1,CONCATENATE("Left Scheme on ", TEXT('Member Info'!N157, "DD/MM/YYYY")),IF(ISERROR(G161),"Error Detected, No rate entered",IF(E161=0,"",IF(F161="","Error Detected, No Pensionable pay",IF(ISERROR(AB161)," Unknown Values entered.",IF(T161+U161&lt;1,"Acceptable",IF(R161+S161=200, "No Contributions Entered", IF(K161="","Error Detected, Choose reason&gt;",IF(X161="1",IF(T161=1,"Please Enter Deemed Pensionable Pay","Add Any Relevant Details Above"),"Please Give Details Above"))))))))),IF(ISERROR(G161),"Error Detected, No rate entered",IF(E161=0,"",IF(F161="","Error Detected, No Pensionable pay",IF(ISERROR(AB161)," Unknown Values entered.",IF(T161+U161&lt;1,"Acceptable",IF(R161+S161=200, "No Contributions Entered", IF(K161="","Error Detected, Choose reason&gt;",IF(X161="1",IF(T161=1,"Please Enter Deemed Pensionable Pay","Add relevant Details Above"),"Please give details Above")))))))))))</f>
        <v/>
      </c>
      <c r="K161" s="263"/>
      <c r="L161" s="93"/>
      <c r="M161" s="93" t="str">
        <f t="shared" si="24"/>
        <v/>
      </c>
      <c r="N161" s="96">
        <f t="shared" si="23"/>
        <v>0</v>
      </c>
      <c r="O161" s="96">
        <f t="shared" si="23"/>
        <v>0</v>
      </c>
      <c r="P161" s="220">
        <f>(ROUND((F161/100*'Member Info'!$W$2), 2))</f>
        <v>0</v>
      </c>
      <c r="Q161" s="220" t="e">
        <f t="shared" si="25"/>
        <v>#VALUE!</v>
      </c>
      <c r="R161" s="220" t="str">
        <f t="shared" si="26"/>
        <v/>
      </c>
      <c r="S161" s="229" t="str">
        <f t="shared" si="27"/>
        <v/>
      </c>
      <c r="T161" s="230" t="str">
        <f t="shared" si="28"/>
        <v/>
      </c>
      <c r="U161" s="230" t="str">
        <f t="shared" si="29"/>
        <v/>
      </c>
      <c r="V161" s="224">
        <f t="shared" si="30"/>
        <v>0</v>
      </c>
      <c r="W161" s="112">
        <f t="shared" si="31"/>
        <v>0</v>
      </c>
      <c r="X161" s="237" t="str">
        <f t="shared" si="19"/>
        <v/>
      </c>
      <c r="Y161" s="242" t="b">
        <f t="shared" si="20"/>
        <v>0</v>
      </c>
      <c r="Z161" s="237">
        <f t="shared" si="32"/>
        <v>0</v>
      </c>
      <c r="AA161" s="237">
        <f>IF('Member Info'!N157="",1,"")</f>
        <v>1</v>
      </c>
      <c r="AB161" s="245" t="e">
        <f t="shared" si="33"/>
        <v>#VALUE!</v>
      </c>
      <c r="AC161" s="132" t="str">
        <f t="shared" si="21"/>
        <v/>
      </c>
      <c r="AD161" s="126">
        <f t="shared" si="22"/>
        <v>1</v>
      </c>
      <c r="AE161" s="126" t="str">
        <f>IF('Member Info'!N157&lt;&gt;"",IF('Member Info'!N157&lt;=$R$1,1,0),"")</f>
        <v/>
      </c>
      <c r="AG161" s="126" t="b">
        <f t="shared" si="34"/>
        <v>0</v>
      </c>
      <c r="AH161" s="126">
        <f t="shared" si="35"/>
        <v>0</v>
      </c>
      <c r="AJ161" s="126">
        <f t="shared" si="36"/>
        <v>0</v>
      </c>
      <c r="AK161" s="126">
        <f>IF('Member Info'!F157&gt;$R$1,1,0)</f>
        <v>0</v>
      </c>
      <c r="AL161" s="126" t="b">
        <f>IF(ISERROR(R161),ERROR.TYPE(#REF!)=ERROR.TYPE(R161),FALSE)</f>
        <v>0</v>
      </c>
      <c r="AM161" s="126" t="b">
        <f>IF(ISERROR(S161),ERROR.TYPE(#REF!)=ERROR.TYPE(S161),FALSE)</f>
        <v>0</v>
      </c>
      <c r="AN161" s="126">
        <f>IF(OR('Member Info'!F157&gt;=$S$1,'Member Info'!N157&gt;=$R$1),1,0)</f>
        <v>0</v>
      </c>
    </row>
    <row r="162" spans="1:40" x14ac:dyDescent="0.25">
      <c r="A162" s="4">
        <v>130</v>
      </c>
      <c r="B162" s="166">
        <f>'Member Info'!D158</f>
        <v>0</v>
      </c>
      <c r="C162" s="166">
        <f>'Member Info'!E158</f>
        <v>0</v>
      </c>
      <c r="D162" s="166" t="str">
        <f>'Member Info'!G158</f>
        <v/>
      </c>
      <c r="E162" s="167">
        <f>'Member Info'!B158</f>
        <v>0</v>
      </c>
      <c r="F162" s="244"/>
      <c r="G162" s="168" t="str">
        <f>IF(E162=0,"",
IF('Member Info'!$AM$19&lt;=$R$1,
SUMPRODUCT('Member Info'!L158+IF('Member Info'!H158&gt;'Member Info'!$AJ$12,'Member Info'!$AK$13,IF('Member Info'!H158&gt;'Member Info'!$AJ$11,'Member Info'!$AK$12,IF('Member Info'!H158&gt;'Member Info'!$AJ$10,'Member Info'!$AK$11,IF('Member Info'!H158&gt;'Member Info'!$AJ$9,'Member Info'!$AK$10,IF('Member Info'!H158&gt;'Member Info'!$AJ$8,'Member Info'!$AK$9,'Member Info'!$AK$8)))))),
SUMPRODUCT('Member Info'!L158+IF('Member Info'!H158&gt;'Member Info'!$AG$17,'Member Info'!$AH$18,IF('Member Info'!H158&gt;'Member Info'!$AG$16,'Member Info'!$AH$17,IF('Member Info'!H158&gt;'Member Info'!$AG$15,'Member Info'!$AH$16,IF('Member Info'!H158&gt;'Member Info'!$AG$14,'Member Info'!$AH$15,IF('Member Info'!H158&gt;'Member Info'!$AG$13,'Member Info'!$AH$14,IF('Member Info'!H158&gt;'Member Info'!$AG$12,'Member Info'!$AH$13,IF('Member Info'!H158&gt;'Member Info'!$AG$11,'Member Info'!$AH$12,IF('Member Info'!H158&gt;'Member Info'!$AG$10,'Member Info'!$AH$11,IF('Member Info'!H158&gt;'Member Info'!$AG$9,'Member Info'!$AH$10,IF('Member Info'!H158&gt;'Member Info'!$AG$8,'Member Info'!$AH$9,'Member Info'!$AH$8)))))))))))))</f>
        <v/>
      </c>
      <c r="H162" s="26"/>
      <c r="I162" s="26"/>
      <c r="J162" s="107" t="str">
        <f>IF(E162=0,"",IF('Member Info'!F158&gt;$S$1,CONCATENATE("Joined with practice on ", TEXT('Member Info'!F158, "DD/MM/YYYY")),IF('Member Info'!N158&lt;&gt;"",IF('Member Info'!N158&lt;$R$1,CONCATENATE("Left Scheme on ", TEXT('Member Info'!N158, "DD/MM/YYYY")),IF(ISERROR(G162),"Error Detected, No rate entered",IF(E162=0,"",IF(F162="","Error Detected, No Pensionable pay",IF(ISERROR(AB162)," Unknown Values entered.",IF(T162+U162&lt;1,"Acceptable",IF(R162+S162=200, "No Contributions Entered", IF(K162="","Error Detected, Choose reason&gt;",IF(X162="1",IF(T162=1,"Please Enter Deemed Pensionable Pay","Add Any Relevant Details Above"),"Please Give Details Above"))))))))),IF(ISERROR(G162),"Error Detected, No rate entered",IF(E162=0,"",IF(F162="","Error Detected, No Pensionable pay",IF(ISERROR(AB162)," Unknown Values entered.",IF(T162+U162&lt;1,"Acceptable",IF(R162+S162=200, "No Contributions Entered", IF(K162="","Error Detected, Choose reason&gt;",IF(X162="1",IF(T162=1,"Please Enter Deemed Pensionable Pay","Add relevant Details Above"),"Please give details Above")))))))))))</f>
        <v/>
      </c>
      <c r="K162" s="263"/>
      <c r="L162" s="93"/>
      <c r="M162" s="93" t="str">
        <f t="shared" si="24"/>
        <v/>
      </c>
      <c r="N162" s="96">
        <f t="shared" si="23"/>
        <v>0</v>
      </c>
      <c r="O162" s="96">
        <f t="shared" si="23"/>
        <v>0</v>
      </c>
      <c r="P162" s="220">
        <f>(ROUND((F162/100*'Member Info'!$W$2), 2))</f>
        <v>0</v>
      </c>
      <c r="Q162" s="220" t="e">
        <f t="shared" si="25"/>
        <v>#VALUE!</v>
      </c>
      <c r="R162" s="220" t="str">
        <f t="shared" si="26"/>
        <v/>
      </c>
      <c r="S162" s="229" t="str">
        <f t="shared" si="27"/>
        <v/>
      </c>
      <c r="T162" s="230" t="str">
        <f t="shared" si="28"/>
        <v/>
      </c>
      <c r="U162" s="230" t="str">
        <f t="shared" si="29"/>
        <v/>
      </c>
      <c r="V162" s="224">
        <f t="shared" si="30"/>
        <v>0</v>
      </c>
      <c r="W162" s="112">
        <f t="shared" si="31"/>
        <v>0</v>
      </c>
      <c r="X162" s="237" t="str">
        <f t="shared" ref="X162:X182" si="37">IF(K162="SMP/Occupational Maternity","1",IF(K162="SSP/Occupational Sick pay","1",""))</f>
        <v/>
      </c>
      <c r="Y162" s="242" t="b">
        <f t="shared" ref="Y162:Y182" si="38">IF(OR(AL162=TRUE,AM162=TRUE),TRUE,FALSE)</f>
        <v>0</v>
      </c>
      <c r="Z162" s="237">
        <f t="shared" si="32"/>
        <v>0</v>
      </c>
      <c r="AA162" s="237">
        <f>IF('Member Info'!N158="",1,"")</f>
        <v>1</v>
      </c>
      <c r="AB162" s="245" t="e">
        <f t="shared" si="33"/>
        <v>#VALUE!</v>
      </c>
      <c r="AC162" s="132" t="str">
        <f t="shared" ref="AC162:AC182" si="39">IF(AN162=1,"",IF(W162=1,"",IF(AE162=1,"",IF(E162=0,"",IF(Z162=1,"",IF(J162="acceptable","",IF(R162+S162="0","",R162+S162)))))))</f>
        <v/>
      </c>
      <c r="AD162" s="126">
        <f t="shared" ref="AD162:AD182" si="40">SUM(Z162+AA162)</f>
        <v>1</v>
      </c>
      <c r="AE162" s="126" t="str">
        <f>IF('Member Info'!N158&lt;&gt;"",IF('Member Info'!N158&lt;=$R$1,1,0),"")</f>
        <v/>
      </c>
      <c r="AG162" s="126" t="b">
        <f t="shared" si="34"/>
        <v>0</v>
      </c>
      <c r="AH162" s="126">
        <f t="shared" si="35"/>
        <v>0</v>
      </c>
      <c r="AJ162" s="126">
        <f t="shared" si="36"/>
        <v>0</v>
      </c>
      <c r="AK162" s="126">
        <f>IF('Member Info'!F158&gt;$R$1,1,0)</f>
        <v>0</v>
      </c>
      <c r="AL162" s="126" t="b">
        <f>IF(ISERROR(R162),ERROR.TYPE(#REF!)=ERROR.TYPE(R162),FALSE)</f>
        <v>0</v>
      </c>
      <c r="AM162" s="126" t="b">
        <f>IF(ISERROR(S162),ERROR.TYPE(#REF!)=ERROR.TYPE(S162),FALSE)</f>
        <v>0</v>
      </c>
      <c r="AN162" s="126">
        <f>IF(OR('Member Info'!F158&gt;=$S$1,'Member Info'!N158&gt;=$R$1),1,0)</f>
        <v>0</v>
      </c>
    </row>
    <row r="163" spans="1:40" x14ac:dyDescent="0.25">
      <c r="A163" s="4">
        <v>131</v>
      </c>
      <c r="B163" s="166">
        <f>'Member Info'!D159</f>
        <v>0</v>
      </c>
      <c r="C163" s="166">
        <f>'Member Info'!E159</f>
        <v>0</v>
      </c>
      <c r="D163" s="166" t="str">
        <f>'Member Info'!G159</f>
        <v/>
      </c>
      <c r="E163" s="167">
        <f>'Member Info'!B159</f>
        <v>0</v>
      </c>
      <c r="F163" s="244"/>
      <c r="G163" s="168" t="str">
        <f>IF(E163=0,"",
IF('Member Info'!$AM$19&lt;=$R$1,
SUMPRODUCT('Member Info'!L159+IF('Member Info'!H159&gt;'Member Info'!$AJ$12,'Member Info'!$AK$13,IF('Member Info'!H159&gt;'Member Info'!$AJ$11,'Member Info'!$AK$12,IF('Member Info'!H159&gt;'Member Info'!$AJ$10,'Member Info'!$AK$11,IF('Member Info'!H159&gt;'Member Info'!$AJ$9,'Member Info'!$AK$10,IF('Member Info'!H159&gt;'Member Info'!$AJ$8,'Member Info'!$AK$9,'Member Info'!$AK$8)))))),
SUMPRODUCT('Member Info'!L159+IF('Member Info'!H159&gt;'Member Info'!$AG$17,'Member Info'!$AH$18,IF('Member Info'!H159&gt;'Member Info'!$AG$16,'Member Info'!$AH$17,IF('Member Info'!H159&gt;'Member Info'!$AG$15,'Member Info'!$AH$16,IF('Member Info'!H159&gt;'Member Info'!$AG$14,'Member Info'!$AH$15,IF('Member Info'!H159&gt;'Member Info'!$AG$13,'Member Info'!$AH$14,IF('Member Info'!H159&gt;'Member Info'!$AG$12,'Member Info'!$AH$13,IF('Member Info'!H159&gt;'Member Info'!$AG$11,'Member Info'!$AH$12,IF('Member Info'!H159&gt;'Member Info'!$AG$10,'Member Info'!$AH$11,IF('Member Info'!H159&gt;'Member Info'!$AG$9,'Member Info'!$AH$10,IF('Member Info'!H159&gt;'Member Info'!$AG$8,'Member Info'!$AH$9,'Member Info'!$AH$8)))))))))))))</f>
        <v/>
      </c>
      <c r="H163" s="26"/>
      <c r="I163" s="26"/>
      <c r="J163" s="107" t="str">
        <f>IF(E163=0,"",IF('Member Info'!F159&gt;$S$1,CONCATENATE("Joined with practice on ", TEXT('Member Info'!F159, "DD/MM/YYYY")),IF('Member Info'!N159&lt;&gt;"",IF('Member Info'!N159&lt;$R$1,CONCATENATE("Left Scheme on ", TEXT('Member Info'!N159, "DD/MM/YYYY")),IF(ISERROR(G163),"Error Detected, No rate entered",IF(E163=0,"",IF(F163="","Error Detected, No Pensionable pay",IF(ISERROR(AB163)," Unknown Values entered.",IF(T163+U163&lt;1,"Acceptable",IF(R163+S163=200, "No Contributions Entered", IF(K163="","Error Detected, Choose reason&gt;",IF(X163="1",IF(T163=1,"Please Enter Deemed Pensionable Pay","Add Any Relevant Details Above"),"Please Give Details Above"))))))))),IF(ISERROR(G163),"Error Detected, No rate entered",IF(E163=0,"",IF(F163="","Error Detected, No Pensionable pay",IF(ISERROR(AB163)," Unknown Values entered.",IF(T163+U163&lt;1,"Acceptable",IF(R163+S163=200, "No Contributions Entered", IF(K163="","Error Detected, Choose reason&gt;",IF(X163="1",IF(T163=1,"Please Enter Deemed Pensionable Pay","Add relevant Details Above"),"Please give details Above")))))))))))</f>
        <v/>
      </c>
      <c r="K163" s="263"/>
      <c r="L163" s="93"/>
      <c r="M163" s="93" t="str">
        <f t="shared" si="24"/>
        <v/>
      </c>
      <c r="N163" s="96">
        <f t="shared" ref="N163:O183" si="41">H163</f>
        <v>0</v>
      </c>
      <c r="O163" s="96">
        <f t="shared" si="41"/>
        <v>0</v>
      </c>
      <c r="P163" s="220">
        <f>(ROUND((F163/100*'Member Info'!$W$2), 2))</f>
        <v>0</v>
      </c>
      <c r="Q163" s="220" t="e">
        <f t="shared" si="25"/>
        <v>#VALUE!</v>
      </c>
      <c r="R163" s="220" t="str">
        <f t="shared" si="26"/>
        <v/>
      </c>
      <c r="S163" s="229" t="str">
        <f t="shared" si="27"/>
        <v/>
      </c>
      <c r="T163" s="230" t="str">
        <f t="shared" si="28"/>
        <v/>
      </c>
      <c r="U163" s="230" t="str">
        <f t="shared" si="29"/>
        <v/>
      </c>
      <c r="V163" s="224">
        <f t="shared" si="30"/>
        <v>0</v>
      </c>
      <c r="W163" s="112">
        <f t="shared" si="31"/>
        <v>0</v>
      </c>
      <c r="X163" s="237" t="str">
        <f t="shared" si="37"/>
        <v/>
      </c>
      <c r="Y163" s="242" t="b">
        <f t="shared" si="38"/>
        <v>0</v>
      </c>
      <c r="Z163" s="237">
        <f t="shared" si="32"/>
        <v>0</v>
      </c>
      <c r="AA163" s="237">
        <f>IF('Member Info'!N159="",1,"")</f>
        <v>1</v>
      </c>
      <c r="AB163" s="245" t="e">
        <f t="shared" si="33"/>
        <v>#VALUE!</v>
      </c>
      <c r="AC163" s="132" t="str">
        <f t="shared" si="39"/>
        <v/>
      </c>
      <c r="AD163" s="126">
        <f t="shared" si="40"/>
        <v>1</v>
      </c>
      <c r="AE163" s="126" t="str">
        <f>IF('Member Info'!N159&lt;&gt;"",IF('Member Info'!N159&lt;=$R$1,1,0),"")</f>
        <v/>
      </c>
      <c r="AG163" s="126" t="b">
        <f t="shared" si="34"/>
        <v>0</v>
      </c>
      <c r="AH163" s="126">
        <f t="shared" si="35"/>
        <v>0</v>
      </c>
      <c r="AJ163" s="126">
        <f t="shared" si="36"/>
        <v>0</v>
      </c>
      <c r="AK163" s="126">
        <f>IF('Member Info'!F159&gt;$R$1,1,0)</f>
        <v>0</v>
      </c>
      <c r="AL163" s="126" t="b">
        <f>IF(ISERROR(R163),ERROR.TYPE(#REF!)=ERROR.TYPE(R163),FALSE)</f>
        <v>0</v>
      </c>
      <c r="AM163" s="126" t="b">
        <f>IF(ISERROR(S163),ERROR.TYPE(#REF!)=ERROR.TYPE(S163),FALSE)</f>
        <v>0</v>
      </c>
      <c r="AN163" s="126">
        <f>IF(OR('Member Info'!F159&gt;=$S$1,'Member Info'!N159&gt;=$R$1),1,0)</f>
        <v>0</v>
      </c>
    </row>
    <row r="164" spans="1:40" x14ac:dyDescent="0.25">
      <c r="A164" s="4">
        <v>132</v>
      </c>
      <c r="B164" s="166">
        <f>'Member Info'!D160</f>
        <v>0</v>
      </c>
      <c r="C164" s="166">
        <f>'Member Info'!E160</f>
        <v>0</v>
      </c>
      <c r="D164" s="166" t="str">
        <f>'Member Info'!G160</f>
        <v/>
      </c>
      <c r="E164" s="167">
        <f>'Member Info'!B160</f>
        <v>0</v>
      </c>
      <c r="F164" s="244"/>
      <c r="G164" s="168" t="str">
        <f>IF(E164=0,"",
IF('Member Info'!$AM$19&lt;=$R$1,
SUMPRODUCT('Member Info'!L160+IF('Member Info'!H160&gt;'Member Info'!$AJ$12,'Member Info'!$AK$13,IF('Member Info'!H160&gt;'Member Info'!$AJ$11,'Member Info'!$AK$12,IF('Member Info'!H160&gt;'Member Info'!$AJ$10,'Member Info'!$AK$11,IF('Member Info'!H160&gt;'Member Info'!$AJ$9,'Member Info'!$AK$10,IF('Member Info'!H160&gt;'Member Info'!$AJ$8,'Member Info'!$AK$9,'Member Info'!$AK$8)))))),
SUMPRODUCT('Member Info'!L160+IF('Member Info'!H160&gt;'Member Info'!$AG$17,'Member Info'!$AH$18,IF('Member Info'!H160&gt;'Member Info'!$AG$16,'Member Info'!$AH$17,IF('Member Info'!H160&gt;'Member Info'!$AG$15,'Member Info'!$AH$16,IF('Member Info'!H160&gt;'Member Info'!$AG$14,'Member Info'!$AH$15,IF('Member Info'!H160&gt;'Member Info'!$AG$13,'Member Info'!$AH$14,IF('Member Info'!H160&gt;'Member Info'!$AG$12,'Member Info'!$AH$13,IF('Member Info'!H160&gt;'Member Info'!$AG$11,'Member Info'!$AH$12,IF('Member Info'!H160&gt;'Member Info'!$AG$10,'Member Info'!$AH$11,IF('Member Info'!H160&gt;'Member Info'!$AG$9,'Member Info'!$AH$10,IF('Member Info'!H160&gt;'Member Info'!$AG$8,'Member Info'!$AH$9,'Member Info'!$AH$8)))))))))))))</f>
        <v/>
      </c>
      <c r="H164" s="26"/>
      <c r="I164" s="26"/>
      <c r="J164" s="107" t="str">
        <f>IF(E164=0,"",IF('Member Info'!F160&gt;$S$1,CONCATENATE("Joined with practice on ", TEXT('Member Info'!F160, "DD/MM/YYYY")),IF('Member Info'!N160&lt;&gt;"",IF('Member Info'!N160&lt;$R$1,CONCATENATE("Left Scheme on ", TEXT('Member Info'!N160, "DD/MM/YYYY")),IF(ISERROR(G164),"Error Detected, No rate entered",IF(E164=0,"",IF(F164="","Error Detected, No Pensionable pay",IF(ISERROR(AB164)," Unknown Values entered.",IF(T164+U164&lt;1,"Acceptable",IF(R164+S164=200, "No Contributions Entered", IF(K164="","Error Detected, Choose reason&gt;",IF(X164="1",IF(T164=1,"Please Enter Deemed Pensionable Pay","Add Any Relevant Details Above"),"Please Give Details Above"))))))))),IF(ISERROR(G164),"Error Detected, No rate entered",IF(E164=0,"",IF(F164="","Error Detected, No Pensionable pay",IF(ISERROR(AB164)," Unknown Values entered.",IF(T164+U164&lt;1,"Acceptable",IF(R164+S164=200, "No Contributions Entered", IF(K164="","Error Detected, Choose reason&gt;",IF(X164="1",IF(T164=1,"Please Enter Deemed Pensionable Pay","Add relevant Details Above"),"Please give details Above")))))))))))</f>
        <v/>
      </c>
      <c r="K164" s="263"/>
      <c r="L164" s="93"/>
      <c r="M164" s="93" t="str">
        <f t="shared" ref="M164:M185" si="42">IF(E164=0,"",IF(ISERROR((F164+H164+I164)),0,IF((F164+H164+I164)&lt;1,0,1)))</f>
        <v/>
      </c>
      <c r="N164" s="96">
        <f t="shared" si="41"/>
        <v>0</v>
      </c>
      <c r="O164" s="96">
        <f t="shared" si="41"/>
        <v>0</v>
      </c>
      <c r="P164" s="220">
        <f>(ROUND((F164/100*'Member Info'!$W$2), 2))</f>
        <v>0</v>
      </c>
      <c r="Q164" s="220" t="e">
        <f t="shared" si="25"/>
        <v>#VALUE!</v>
      </c>
      <c r="R164" s="220" t="str">
        <f t="shared" si="26"/>
        <v/>
      </c>
      <c r="S164" s="229" t="str">
        <f t="shared" si="27"/>
        <v/>
      </c>
      <c r="T164" s="230" t="str">
        <f t="shared" si="28"/>
        <v/>
      </c>
      <c r="U164" s="230" t="str">
        <f t="shared" si="29"/>
        <v/>
      </c>
      <c r="V164" s="224">
        <f t="shared" si="30"/>
        <v>0</v>
      </c>
      <c r="W164" s="112">
        <f t="shared" si="31"/>
        <v>0</v>
      </c>
      <c r="X164" s="237" t="str">
        <f t="shared" si="37"/>
        <v/>
      </c>
      <c r="Y164" s="242" t="b">
        <f t="shared" si="38"/>
        <v>0</v>
      </c>
      <c r="Z164" s="237">
        <f t="shared" si="32"/>
        <v>0</v>
      </c>
      <c r="AA164" s="237">
        <f>IF('Member Info'!N160="",1,"")</f>
        <v>1</v>
      </c>
      <c r="AB164" s="245" t="e">
        <f t="shared" si="33"/>
        <v>#VALUE!</v>
      </c>
      <c r="AC164" s="132" t="str">
        <f t="shared" si="39"/>
        <v/>
      </c>
      <c r="AD164" s="126">
        <f t="shared" si="40"/>
        <v>1</v>
      </c>
      <c r="AE164" s="126" t="str">
        <f>IF('Member Info'!N160&lt;&gt;"",IF('Member Info'!N160&lt;=$R$1,1,0),"")</f>
        <v/>
      </c>
      <c r="AG164" s="126" t="b">
        <f t="shared" si="34"/>
        <v>0</v>
      </c>
      <c r="AH164" s="126">
        <f t="shared" si="35"/>
        <v>0</v>
      </c>
      <c r="AJ164" s="126">
        <f t="shared" si="36"/>
        <v>0</v>
      </c>
      <c r="AK164" s="126">
        <f>IF('Member Info'!F160&gt;$R$1,1,0)</f>
        <v>0</v>
      </c>
      <c r="AL164" s="126" t="b">
        <f>IF(ISERROR(R164),ERROR.TYPE(#REF!)=ERROR.TYPE(R164),FALSE)</f>
        <v>0</v>
      </c>
      <c r="AM164" s="126" t="b">
        <f>IF(ISERROR(S164),ERROR.TYPE(#REF!)=ERROR.TYPE(S164),FALSE)</f>
        <v>0</v>
      </c>
      <c r="AN164" s="126">
        <f>IF(OR('Member Info'!F160&gt;=$S$1,'Member Info'!N160&gt;=$R$1),1,0)</f>
        <v>0</v>
      </c>
    </row>
    <row r="165" spans="1:40" x14ac:dyDescent="0.25">
      <c r="A165" s="4">
        <v>133</v>
      </c>
      <c r="B165" s="166">
        <f>'Member Info'!D161</f>
        <v>0</v>
      </c>
      <c r="C165" s="166">
        <f>'Member Info'!E161</f>
        <v>0</v>
      </c>
      <c r="D165" s="166" t="str">
        <f>'Member Info'!G161</f>
        <v/>
      </c>
      <c r="E165" s="167">
        <f>'Member Info'!B161</f>
        <v>0</v>
      </c>
      <c r="F165" s="244"/>
      <c r="G165" s="168" t="str">
        <f>IF(E165=0,"",
IF('Member Info'!$AM$19&lt;=$R$1,
SUMPRODUCT('Member Info'!L161+IF('Member Info'!H161&gt;'Member Info'!$AJ$12,'Member Info'!$AK$13,IF('Member Info'!H161&gt;'Member Info'!$AJ$11,'Member Info'!$AK$12,IF('Member Info'!H161&gt;'Member Info'!$AJ$10,'Member Info'!$AK$11,IF('Member Info'!H161&gt;'Member Info'!$AJ$9,'Member Info'!$AK$10,IF('Member Info'!H161&gt;'Member Info'!$AJ$8,'Member Info'!$AK$9,'Member Info'!$AK$8)))))),
SUMPRODUCT('Member Info'!L161+IF('Member Info'!H161&gt;'Member Info'!$AG$17,'Member Info'!$AH$18,IF('Member Info'!H161&gt;'Member Info'!$AG$16,'Member Info'!$AH$17,IF('Member Info'!H161&gt;'Member Info'!$AG$15,'Member Info'!$AH$16,IF('Member Info'!H161&gt;'Member Info'!$AG$14,'Member Info'!$AH$15,IF('Member Info'!H161&gt;'Member Info'!$AG$13,'Member Info'!$AH$14,IF('Member Info'!H161&gt;'Member Info'!$AG$12,'Member Info'!$AH$13,IF('Member Info'!H161&gt;'Member Info'!$AG$11,'Member Info'!$AH$12,IF('Member Info'!H161&gt;'Member Info'!$AG$10,'Member Info'!$AH$11,IF('Member Info'!H161&gt;'Member Info'!$AG$9,'Member Info'!$AH$10,IF('Member Info'!H161&gt;'Member Info'!$AG$8,'Member Info'!$AH$9,'Member Info'!$AH$8)))))))))))))</f>
        <v/>
      </c>
      <c r="H165" s="26"/>
      <c r="I165" s="26"/>
      <c r="J165" s="107" t="str">
        <f>IF(E165=0,"",IF('Member Info'!F161&gt;$S$1,CONCATENATE("Joined with practice on ", TEXT('Member Info'!F161, "DD/MM/YYYY")),IF('Member Info'!N161&lt;&gt;"",IF('Member Info'!N161&lt;$R$1,CONCATENATE("Left Scheme on ", TEXT('Member Info'!N161, "DD/MM/YYYY")),IF(ISERROR(G165),"Error Detected, No rate entered",IF(E165=0,"",IF(F165="","Error Detected, No Pensionable pay",IF(ISERROR(AB165)," Unknown Values entered.",IF(T165+U165&lt;1,"Acceptable",IF(R165+S165=200, "No Contributions Entered", IF(K165="","Error Detected, Choose reason&gt;",IF(X165="1",IF(T165=1,"Please Enter Deemed Pensionable Pay","Add Any Relevant Details Above"),"Please Give Details Above"))))))))),IF(ISERROR(G165),"Error Detected, No rate entered",IF(E165=0,"",IF(F165="","Error Detected, No Pensionable pay",IF(ISERROR(AB165)," Unknown Values entered.",IF(T165+U165&lt;1,"Acceptable",IF(R165+S165=200, "No Contributions Entered", IF(K165="","Error Detected, Choose reason&gt;",IF(X165="1",IF(T165=1,"Please Enter Deemed Pensionable Pay","Add relevant Details Above"),"Please give details Above")))))))))))</f>
        <v/>
      </c>
      <c r="K165" s="263"/>
      <c r="L165" s="93"/>
      <c r="M165" s="93" t="str">
        <f t="shared" si="42"/>
        <v/>
      </c>
      <c r="N165" s="96">
        <f t="shared" si="41"/>
        <v>0</v>
      </c>
      <c r="O165" s="96">
        <f t="shared" si="41"/>
        <v>0</v>
      </c>
      <c r="P165" s="220">
        <f>(ROUND((F165/100*'Member Info'!$W$2), 2))</f>
        <v>0</v>
      </c>
      <c r="Q165" s="220" t="e">
        <f t="shared" ref="Q165:Q185" si="43">ROUND((F165/100*G165),2)</f>
        <v>#VALUE!</v>
      </c>
      <c r="R165" s="220" t="str">
        <f t="shared" ref="R165:R185" si="44">IF(E165=0,"",(100-(N165/P165*100)))</f>
        <v/>
      </c>
      <c r="S165" s="229" t="str">
        <f t="shared" ref="S165:S185" si="45">IF(E165=0,"",(100-(O165/Q165*100)))</f>
        <v/>
      </c>
      <c r="T165" s="230" t="str">
        <f t="shared" ref="T165:T185" si="46">IF(E165=0,"",IF(R165&gt;$R$16,1,IF(R165&lt;-$R$16,1,0)))</f>
        <v/>
      </c>
      <c r="U165" s="230" t="str">
        <f t="shared" ref="U165:U185" si="47">IF(E165=0,"",IF(G165=0,1,IF(S165&gt;$R$16,1,IF(S165&lt;-$R$16,1,0))))</f>
        <v/>
      </c>
      <c r="V165" s="224">
        <f t="shared" ref="V165:V185" si="48">IF(E165=0,0,IF(F165="",1,0))</f>
        <v>0</v>
      </c>
      <c r="W165" s="112">
        <f t="shared" ref="W165:W185" si="49">IF(E165=0,0,IF(K165="",0,1))</f>
        <v>0</v>
      </c>
      <c r="X165" s="237" t="str">
        <f t="shared" si="37"/>
        <v/>
      </c>
      <c r="Y165" s="242" t="b">
        <f t="shared" si="38"/>
        <v>0</v>
      </c>
      <c r="Z165" s="237">
        <f t="shared" ref="Z165:Z185" si="50">IF(K165="left scheme/Employment", 1,0)</f>
        <v>0</v>
      </c>
      <c r="AA165" s="237">
        <f>IF('Member Info'!N161="",1,"")</f>
        <v>1</v>
      </c>
      <c r="AB165" s="245" t="e">
        <f t="shared" ref="AB165:AB185" si="51">(R165+S165)</f>
        <v>#VALUE!</v>
      </c>
      <c r="AC165" s="132" t="str">
        <f t="shared" si="39"/>
        <v/>
      </c>
      <c r="AD165" s="126">
        <f t="shared" si="40"/>
        <v>1</v>
      </c>
      <c r="AE165" s="126" t="str">
        <f>IF('Member Info'!N161&lt;&gt;"",IF('Member Info'!N161&lt;=$R$1,1,0),"")</f>
        <v/>
      </c>
      <c r="AG165" s="126" t="b">
        <f t="shared" ref="AG165:AG185" si="52">OR(K165="maternity",K165="SSP")</f>
        <v>0</v>
      </c>
      <c r="AH165" s="126">
        <f t="shared" ref="AH165:AH185" si="53">IF(AG165=TRUE,1,0)</f>
        <v>0</v>
      </c>
      <c r="AJ165" s="126">
        <f t="shared" ref="AJ165:AJ185" si="54">IF(J165="Please Enter Deemed Pensionable Pay",1,0)</f>
        <v>0</v>
      </c>
      <c r="AK165" s="126">
        <f>IF('Member Info'!F161&gt;$R$1,1,0)</f>
        <v>0</v>
      </c>
      <c r="AL165" s="126" t="b">
        <f>IF(ISERROR(R165),ERROR.TYPE(#REF!)=ERROR.TYPE(R165),FALSE)</f>
        <v>0</v>
      </c>
      <c r="AM165" s="126" t="b">
        <f>IF(ISERROR(S165),ERROR.TYPE(#REF!)=ERROR.TYPE(S165),FALSE)</f>
        <v>0</v>
      </c>
      <c r="AN165" s="126">
        <f>IF(OR('Member Info'!F161&gt;=$S$1,'Member Info'!N161&gt;=$R$1),1,0)</f>
        <v>0</v>
      </c>
    </row>
    <row r="166" spans="1:40" x14ac:dyDescent="0.25">
      <c r="A166" s="4">
        <v>134</v>
      </c>
      <c r="B166" s="166">
        <f>'Member Info'!D162</f>
        <v>0</v>
      </c>
      <c r="C166" s="166">
        <f>'Member Info'!E162</f>
        <v>0</v>
      </c>
      <c r="D166" s="166" t="str">
        <f>'Member Info'!G162</f>
        <v/>
      </c>
      <c r="E166" s="167">
        <f>'Member Info'!B162</f>
        <v>0</v>
      </c>
      <c r="F166" s="244"/>
      <c r="G166" s="168" t="str">
        <f>IF(E166=0,"",
IF('Member Info'!$AM$19&lt;=$R$1,
SUMPRODUCT('Member Info'!L162+IF('Member Info'!H162&gt;'Member Info'!$AJ$12,'Member Info'!$AK$13,IF('Member Info'!H162&gt;'Member Info'!$AJ$11,'Member Info'!$AK$12,IF('Member Info'!H162&gt;'Member Info'!$AJ$10,'Member Info'!$AK$11,IF('Member Info'!H162&gt;'Member Info'!$AJ$9,'Member Info'!$AK$10,IF('Member Info'!H162&gt;'Member Info'!$AJ$8,'Member Info'!$AK$9,'Member Info'!$AK$8)))))),
SUMPRODUCT('Member Info'!L162+IF('Member Info'!H162&gt;'Member Info'!$AG$17,'Member Info'!$AH$18,IF('Member Info'!H162&gt;'Member Info'!$AG$16,'Member Info'!$AH$17,IF('Member Info'!H162&gt;'Member Info'!$AG$15,'Member Info'!$AH$16,IF('Member Info'!H162&gt;'Member Info'!$AG$14,'Member Info'!$AH$15,IF('Member Info'!H162&gt;'Member Info'!$AG$13,'Member Info'!$AH$14,IF('Member Info'!H162&gt;'Member Info'!$AG$12,'Member Info'!$AH$13,IF('Member Info'!H162&gt;'Member Info'!$AG$11,'Member Info'!$AH$12,IF('Member Info'!H162&gt;'Member Info'!$AG$10,'Member Info'!$AH$11,IF('Member Info'!H162&gt;'Member Info'!$AG$9,'Member Info'!$AH$10,IF('Member Info'!H162&gt;'Member Info'!$AG$8,'Member Info'!$AH$9,'Member Info'!$AH$8)))))))))))))</f>
        <v/>
      </c>
      <c r="H166" s="26"/>
      <c r="I166" s="26"/>
      <c r="J166" s="107" t="str">
        <f>IF(E166=0,"",IF('Member Info'!F162&gt;$S$1,CONCATENATE("Joined with practice on ", TEXT('Member Info'!F162, "DD/MM/YYYY")),IF('Member Info'!N162&lt;&gt;"",IF('Member Info'!N162&lt;$R$1,CONCATENATE("Left Scheme on ", TEXT('Member Info'!N162, "DD/MM/YYYY")),IF(ISERROR(G166),"Error Detected, No rate entered",IF(E166=0,"",IF(F166="","Error Detected, No Pensionable pay",IF(ISERROR(AB166)," Unknown Values entered.",IF(T166+U166&lt;1,"Acceptable",IF(R166+S166=200, "No Contributions Entered", IF(K166="","Error Detected, Choose reason&gt;",IF(X166="1",IF(T166=1,"Please Enter Deemed Pensionable Pay","Add Any Relevant Details Above"),"Please Give Details Above"))))))))),IF(ISERROR(G166),"Error Detected, No rate entered",IF(E166=0,"",IF(F166="","Error Detected, No Pensionable pay",IF(ISERROR(AB166)," Unknown Values entered.",IF(T166+U166&lt;1,"Acceptable",IF(R166+S166=200, "No Contributions Entered", IF(K166="","Error Detected, Choose reason&gt;",IF(X166="1",IF(T166=1,"Please Enter Deemed Pensionable Pay","Add relevant Details Above"),"Please give details Above")))))))))))</f>
        <v/>
      </c>
      <c r="K166" s="263"/>
      <c r="L166" s="93"/>
      <c r="M166" s="93" t="str">
        <f t="shared" si="42"/>
        <v/>
      </c>
      <c r="N166" s="96">
        <f t="shared" si="41"/>
        <v>0</v>
      </c>
      <c r="O166" s="96">
        <f t="shared" si="41"/>
        <v>0</v>
      </c>
      <c r="P166" s="220">
        <f>(ROUND((F166/100*'Member Info'!$W$2), 2))</f>
        <v>0</v>
      </c>
      <c r="Q166" s="220" t="e">
        <f t="shared" si="43"/>
        <v>#VALUE!</v>
      </c>
      <c r="R166" s="220" t="str">
        <f t="shared" si="44"/>
        <v/>
      </c>
      <c r="S166" s="229" t="str">
        <f t="shared" si="45"/>
        <v/>
      </c>
      <c r="T166" s="230" t="str">
        <f t="shared" si="46"/>
        <v/>
      </c>
      <c r="U166" s="230" t="str">
        <f t="shared" si="47"/>
        <v/>
      </c>
      <c r="V166" s="224">
        <f t="shared" si="48"/>
        <v>0</v>
      </c>
      <c r="W166" s="112">
        <f t="shared" si="49"/>
        <v>0</v>
      </c>
      <c r="X166" s="237" t="str">
        <f t="shared" si="37"/>
        <v/>
      </c>
      <c r="Y166" s="242" t="b">
        <f t="shared" si="38"/>
        <v>0</v>
      </c>
      <c r="Z166" s="237">
        <f t="shared" si="50"/>
        <v>0</v>
      </c>
      <c r="AA166" s="237">
        <f>IF('Member Info'!N162="",1,"")</f>
        <v>1</v>
      </c>
      <c r="AB166" s="245" t="e">
        <f t="shared" si="51"/>
        <v>#VALUE!</v>
      </c>
      <c r="AC166" s="132" t="str">
        <f t="shared" si="39"/>
        <v/>
      </c>
      <c r="AD166" s="126">
        <f t="shared" si="40"/>
        <v>1</v>
      </c>
      <c r="AE166" s="126" t="str">
        <f>IF('Member Info'!N162&lt;&gt;"",IF('Member Info'!N162&lt;=$R$1,1,0),"")</f>
        <v/>
      </c>
      <c r="AG166" s="126" t="b">
        <f t="shared" si="52"/>
        <v>0</v>
      </c>
      <c r="AH166" s="126">
        <f t="shared" si="53"/>
        <v>0</v>
      </c>
      <c r="AJ166" s="126">
        <f t="shared" si="54"/>
        <v>0</v>
      </c>
      <c r="AK166" s="126">
        <f>IF('Member Info'!F162&gt;$R$1,1,0)</f>
        <v>0</v>
      </c>
      <c r="AL166" s="126" t="b">
        <f>IF(ISERROR(R166),ERROR.TYPE(#REF!)=ERROR.TYPE(R166),FALSE)</f>
        <v>0</v>
      </c>
      <c r="AM166" s="126" t="b">
        <f>IF(ISERROR(S166),ERROR.TYPE(#REF!)=ERROR.TYPE(S166),FALSE)</f>
        <v>0</v>
      </c>
      <c r="AN166" s="126">
        <f>IF(OR('Member Info'!F162&gt;=$S$1,'Member Info'!N162&gt;=$R$1),1,0)</f>
        <v>0</v>
      </c>
    </row>
    <row r="167" spans="1:40" x14ac:dyDescent="0.25">
      <c r="A167" s="4">
        <v>135</v>
      </c>
      <c r="B167" s="166">
        <f>'Member Info'!D163</f>
        <v>0</v>
      </c>
      <c r="C167" s="166">
        <f>'Member Info'!E163</f>
        <v>0</v>
      </c>
      <c r="D167" s="166" t="str">
        <f>'Member Info'!G163</f>
        <v/>
      </c>
      <c r="E167" s="167">
        <f>'Member Info'!B163</f>
        <v>0</v>
      </c>
      <c r="F167" s="244"/>
      <c r="G167" s="168" t="str">
        <f>IF(E167=0,"",
IF('Member Info'!$AM$19&lt;=$R$1,
SUMPRODUCT('Member Info'!L163+IF('Member Info'!H163&gt;'Member Info'!$AJ$12,'Member Info'!$AK$13,IF('Member Info'!H163&gt;'Member Info'!$AJ$11,'Member Info'!$AK$12,IF('Member Info'!H163&gt;'Member Info'!$AJ$10,'Member Info'!$AK$11,IF('Member Info'!H163&gt;'Member Info'!$AJ$9,'Member Info'!$AK$10,IF('Member Info'!H163&gt;'Member Info'!$AJ$8,'Member Info'!$AK$9,'Member Info'!$AK$8)))))),
SUMPRODUCT('Member Info'!L163+IF('Member Info'!H163&gt;'Member Info'!$AG$17,'Member Info'!$AH$18,IF('Member Info'!H163&gt;'Member Info'!$AG$16,'Member Info'!$AH$17,IF('Member Info'!H163&gt;'Member Info'!$AG$15,'Member Info'!$AH$16,IF('Member Info'!H163&gt;'Member Info'!$AG$14,'Member Info'!$AH$15,IF('Member Info'!H163&gt;'Member Info'!$AG$13,'Member Info'!$AH$14,IF('Member Info'!H163&gt;'Member Info'!$AG$12,'Member Info'!$AH$13,IF('Member Info'!H163&gt;'Member Info'!$AG$11,'Member Info'!$AH$12,IF('Member Info'!H163&gt;'Member Info'!$AG$10,'Member Info'!$AH$11,IF('Member Info'!H163&gt;'Member Info'!$AG$9,'Member Info'!$AH$10,IF('Member Info'!H163&gt;'Member Info'!$AG$8,'Member Info'!$AH$9,'Member Info'!$AH$8)))))))))))))</f>
        <v/>
      </c>
      <c r="H167" s="26"/>
      <c r="I167" s="26"/>
      <c r="J167" s="107" t="str">
        <f>IF(E167=0,"",IF('Member Info'!F163&gt;$S$1,CONCATENATE("Joined with practice on ", TEXT('Member Info'!F163, "DD/MM/YYYY")),IF('Member Info'!N163&lt;&gt;"",IF('Member Info'!N163&lt;$R$1,CONCATENATE("Left Scheme on ", TEXT('Member Info'!N163, "DD/MM/YYYY")),IF(ISERROR(G167),"Error Detected, No rate entered",IF(E167=0,"",IF(F167="","Error Detected, No Pensionable pay",IF(ISERROR(AB167)," Unknown Values entered.",IF(T167+U167&lt;1,"Acceptable",IF(R167+S167=200, "No Contributions Entered", IF(K167="","Error Detected, Choose reason&gt;",IF(X167="1",IF(T167=1,"Please Enter Deemed Pensionable Pay","Add Any Relevant Details Above"),"Please Give Details Above"))))))))),IF(ISERROR(G167),"Error Detected, No rate entered",IF(E167=0,"",IF(F167="","Error Detected, No Pensionable pay",IF(ISERROR(AB167)," Unknown Values entered.",IF(T167+U167&lt;1,"Acceptable",IF(R167+S167=200, "No Contributions Entered", IF(K167="","Error Detected, Choose reason&gt;",IF(X167="1",IF(T167=1,"Please Enter Deemed Pensionable Pay","Add relevant Details Above"),"Please give details Above")))))))))))</f>
        <v/>
      </c>
      <c r="K167" s="263"/>
      <c r="L167" s="93"/>
      <c r="M167" s="93" t="str">
        <f t="shared" si="42"/>
        <v/>
      </c>
      <c r="N167" s="96">
        <f t="shared" si="41"/>
        <v>0</v>
      </c>
      <c r="O167" s="96">
        <f t="shared" si="41"/>
        <v>0</v>
      </c>
      <c r="P167" s="220">
        <f>(ROUND((F167/100*'Member Info'!$W$2), 2))</f>
        <v>0</v>
      </c>
      <c r="Q167" s="220" t="e">
        <f t="shared" si="43"/>
        <v>#VALUE!</v>
      </c>
      <c r="R167" s="220" t="str">
        <f t="shared" si="44"/>
        <v/>
      </c>
      <c r="S167" s="229" t="str">
        <f t="shared" si="45"/>
        <v/>
      </c>
      <c r="T167" s="230" t="str">
        <f t="shared" si="46"/>
        <v/>
      </c>
      <c r="U167" s="230" t="str">
        <f t="shared" si="47"/>
        <v/>
      </c>
      <c r="V167" s="224">
        <f t="shared" si="48"/>
        <v>0</v>
      </c>
      <c r="W167" s="112">
        <f t="shared" si="49"/>
        <v>0</v>
      </c>
      <c r="X167" s="237" t="str">
        <f t="shared" si="37"/>
        <v/>
      </c>
      <c r="Y167" s="242" t="b">
        <f t="shared" si="38"/>
        <v>0</v>
      </c>
      <c r="Z167" s="237">
        <f t="shared" si="50"/>
        <v>0</v>
      </c>
      <c r="AA167" s="237">
        <f>IF('Member Info'!N163="",1,"")</f>
        <v>1</v>
      </c>
      <c r="AB167" s="245" t="e">
        <f t="shared" si="51"/>
        <v>#VALUE!</v>
      </c>
      <c r="AC167" s="132" t="str">
        <f t="shared" si="39"/>
        <v/>
      </c>
      <c r="AD167" s="126">
        <f t="shared" si="40"/>
        <v>1</v>
      </c>
      <c r="AE167" s="126" t="str">
        <f>IF('Member Info'!N163&lt;&gt;"",IF('Member Info'!N163&lt;=$R$1,1,0),"")</f>
        <v/>
      </c>
      <c r="AG167" s="126" t="b">
        <f t="shared" si="52"/>
        <v>0</v>
      </c>
      <c r="AH167" s="126">
        <f t="shared" si="53"/>
        <v>0</v>
      </c>
      <c r="AJ167" s="126">
        <f t="shared" si="54"/>
        <v>0</v>
      </c>
      <c r="AK167" s="126">
        <f>IF('Member Info'!F163&gt;$R$1,1,0)</f>
        <v>0</v>
      </c>
      <c r="AL167" s="126" t="b">
        <f>IF(ISERROR(R167),ERROR.TYPE(#REF!)=ERROR.TYPE(R167),FALSE)</f>
        <v>0</v>
      </c>
      <c r="AM167" s="126" t="b">
        <f>IF(ISERROR(S167),ERROR.TYPE(#REF!)=ERROR.TYPE(S167),FALSE)</f>
        <v>0</v>
      </c>
      <c r="AN167" s="126">
        <f>IF(OR('Member Info'!F163&gt;=$S$1,'Member Info'!N163&gt;=$R$1),1,0)</f>
        <v>0</v>
      </c>
    </row>
    <row r="168" spans="1:40" x14ac:dyDescent="0.25">
      <c r="A168" s="4">
        <v>136</v>
      </c>
      <c r="B168" s="166">
        <f>'Member Info'!D164</f>
        <v>0</v>
      </c>
      <c r="C168" s="166">
        <f>'Member Info'!E164</f>
        <v>0</v>
      </c>
      <c r="D168" s="166" t="str">
        <f>'Member Info'!G164</f>
        <v/>
      </c>
      <c r="E168" s="167">
        <f>'Member Info'!B164</f>
        <v>0</v>
      </c>
      <c r="F168" s="244"/>
      <c r="G168" s="168" t="str">
        <f>IF(E168=0,"",
IF('Member Info'!$AM$19&lt;=$R$1,
SUMPRODUCT('Member Info'!L164+IF('Member Info'!H164&gt;'Member Info'!$AJ$12,'Member Info'!$AK$13,IF('Member Info'!H164&gt;'Member Info'!$AJ$11,'Member Info'!$AK$12,IF('Member Info'!H164&gt;'Member Info'!$AJ$10,'Member Info'!$AK$11,IF('Member Info'!H164&gt;'Member Info'!$AJ$9,'Member Info'!$AK$10,IF('Member Info'!H164&gt;'Member Info'!$AJ$8,'Member Info'!$AK$9,'Member Info'!$AK$8)))))),
SUMPRODUCT('Member Info'!L164+IF('Member Info'!H164&gt;'Member Info'!$AG$17,'Member Info'!$AH$18,IF('Member Info'!H164&gt;'Member Info'!$AG$16,'Member Info'!$AH$17,IF('Member Info'!H164&gt;'Member Info'!$AG$15,'Member Info'!$AH$16,IF('Member Info'!H164&gt;'Member Info'!$AG$14,'Member Info'!$AH$15,IF('Member Info'!H164&gt;'Member Info'!$AG$13,'Member Info'!$AH$14,IF('Member Info'!H164&gt;'Member Info'!$AG$12,'Member Info'!$AH$13,IF('Member Info'!H164&gt;'Member Info'!$AG$11,'Member Info'!$AH$12,IF('Member Info'!H164&gt;'Member Info'!$AG$10,'Member Info'!$AH$11,IF('Member Info'!H164&gt;'Member Info'!$AG$9,'Member Info'!$AH$10,IF('Member Info'!H164&gt;'Member Info'!$AG$8,'Member Info'!$AH$9,'Member Info'!$AH$8)))))))))))))</f>
        <v/>
      </c>
      <c r="H168" s="26"/>
      <c r="I168" s="26"/>
      <c r="J168" s="107" t="str">
        <f>IF(E168=0,"",IF('Member Info'!F164&gt;$S$1,CONCATENATE("Joined with practice on ", TEXT('Member Info'!F164, "DD/MM/YYYY")),IF('Member Info'!N164&lt;&gt;"",IF('Member Info'!N164&lt;$R$1,CONCATENATE("Left Scheme on ", TEXT('Member Info'!N164, "DD/MM/YYYY")),IF(ISERROR(G168),"Error Detected, No rate entered",IF(E168=0,"",IF(F168="","Error Detected, No Pensionable pay",IF(ISERROR(AB168)," Unknown Values entered.",IF(T168+U168&lt;1,"Acceptable",IF(R168+S168=200, "No Contributions Entered", IF(K168="","Error Detected, Choose reason&gt;",IF(X168="1",IF(T168=1,"Please Enter Deemed Pensionable Pay","Add Any Relevant Details Above"),"Please Give Details Above"))))))))),IF(ISERROR(G168),"Error Detected, No rate entered",IF(E168=0,"",IF(F168="","Error Detected, No Pensionable pay",IF(ISERROR(AB168)," Unknown Values entered.",IF(T168+U168&lt;1,"Acceptable",IF(R168+S168=200, "No Contributions Entered", IF(K168="","Error Detected, Choose reason&gt;",IF(X168="1",IF(T168=1,"Please Enter Deemed Pensionable Pay","Add relevant Details Above"),"Please give details Above")))))))))))</f>
        <v/>
      </c>
      <c r="K168" s="263"/>
      <c r="L168" s="93"/>
      <c r="M168" s="93" t="str">
        <f t="shared" si="42"/>
        <v/>
      </c>
      <c r="N168" s="96">
        <f t="shared" si="41"/>
        <v>0</v>
      </c>
      <c r="O168" s="96">
        <f t="shared" si="41"/>
        <v>0</v>
      </c>
      <c r="P168" s="220">
        <f>(ROUND((F168/100*'Member Info'!$W$2), 2))</f>
        <v>0</v>
      </c>
      <c r="Q168" s="220" t="e">
        <f t="shared" si="43"/>
        <v>#VALUE!</v>
      </c>
      <c r="R168" s="220" t="str">
        <f t="shared" si="44"/>
        <v/>
      </c>
      <c r="S168" s="229" t="str">
        <f t="shared" si="45"/>
        <v/>
      </c>
      <c r="T168" s="230" t="str">
        <f t="shared" si="46"/>
        <v/>
      </c>
      <c r="U168" s="230" t="str">
        <f t="shared" si="47"/>
        <v/>
      </c>
      <c r="V168" s="224">
        <f t="shared" si="48"/>
        <v>0</v>
      </c>
      <c r="W168" s="112">
        <f t="shared" si="49"/>
        <v>0</v>
      </c>
      <c r="X168" s="237" t="str">
        <f t="shared" si="37"/>
        <v/>
      </c>
      <c r="Y168" s="242" t="b">
        <f t="shared" si="38"/>
        <v>0</v>
      </c>
      <c r="Z168" s="237">
        <f t="shared" si="50"/>
        <v>0</v>
      </c>
      <c r="AA168" s="237">
        <f>IF('Member Info'!N164="",1,"")</f>
        <v>1</v>
      </c>
      <c r="AB168" s="245" t="e">
        <f t="shared" si="51"/>
        <v>#VALUE!</v>
      </c>
      <c r="AC168" s="132" t="str">
        <f t="shared" si="39"/>
        <v/>
      </c>
      <c r="AD168" s="126">
        <f t="shared" si="40"/>
        <v>1</v>
      </c>
      <c r="AE168" s="126" t="str">
        <f>IF('Member Info'!N164&lt;&gt;"",IF('Member Info'!N164&lt;=$R$1,1,0),"")</f>
        <v/>
      </c>
      <c r="AG168" s="126" t="b">
        <f t="shared" si="52"/>
        <v>0</v>
      </c>
      <c r="AH168" s="126">
        <f t="shared" si="53"/>
        <v>0</v>
      </c>
      <c r="AJ168" s="126">
        <f t="shared" si="54"/>
        <v>0</v>
      </c>
      <c r="AK168" s="126">
        <f>IF('Member Info'!F164&gt;$R$1,1,0)</f>
        <v>0</v>
      </c>
      <c r="AL168" s="126" t="b">
        <f>IF(ISERROR(R168),ERROR.TYPE(#REF!)=ERROR.TYPE(R168),FALSE)</f>
        <v>0</v>
      </c>
      <c r="AM168" s="126" t="b">
        <f>IF(ISERROR(S168),ERROR.TYPE(#REF!)=ERROR.TYPE(S168),FALSE)</f>
        <v>0</v>
      </c>
      <c r="AN168" s="126">
        <f>IF(OR('Member Info'!F164&gt;=$S$1,'Member Info'!N164&gt;=$R$1),1,0)</f>
        <v>0</v>
      </c>
    </row>
    <row r="169" spans="1:40" x14ac:dyDescent="0.25">
      <c r="A169" s="4">
        <v>137</v>
      </c>
      <c r="B169" s="166">
        <f>'Member Info'!D165</f>
        <v>0</v>
      </c>
      <c r="C169" s="166">
        <f>'Member Info'!E165</f>
        <v>0</v>
      </c>
      <c r="D169" s="166" t="str">
        <f>'Member Info'!G165</f>
        <v/>
      </c>
      <c r="E169" s="167">
        <f>'Member Info'!B165</f>
        <v>0</v>
      </c>
      <c r="F169" s="244"/>
      <c r="G169" s="168" t="str">
        <f>IF(E169=0,"",
IF('Member Info'!$AM$19&lt;=$R$1,
SUMPRODUCT('Member Info'!L165+IF('Member Info'!H165&gt;'Member Info'!$AJ$12,'Member Info'!$AK$13,IF('Member Info'!H165&gt;'Member Info'!$AJ$11,'Member Info'!$AK$12,IF('Member Info'!H165&gt;'Member Info'!$AJ$10,'Member Info'!$AK$11,IF('Member Info'!H165&gt;'Member Info'!$AJ$9,'Member Info'!$AK$10,IF('Member Info'!H165&gt;'Member Info'!$AJ$8,'Member Info'!$AK$9,'Member Info'!$AK$8)))))),
SUMPRODUCT('Member Info'!L165+IF('Member Info'!H165&gt;'Member Info'!$AG$17,'Member Info'!$AH$18,IF('Member Info'!H165&gt;'Member Info'!$AG$16,'Member Info'!$AH$17,IF('Member Info'!H165&gt;'Member Info'!$AG$15,'Member Info'!$AH$16,IF('Member Info'!H165&gt;'Member Info'!$AG$14,'Member Info'!$AH$15,IF('Member Info'!H165&gt;'Member Info'!$AG$13,'Member Info'!$AH$14,IF('Member Info'!H165&gt;'Member Info'!$AG$12,'Member Info'!$AH$13,IF('Member Info'!H165&gt;'Member Info'!$AG$11,'Member Info'!$AH$12,IF('Member Info'!H165&gt;'Member Info'!$AG$10,'Member Info'!$AH$11,IF('Member Info'!H165&gt;'Member Info'!$AG$9,'Member Info'!$AH$10,IF('Member Info'!H165&gt;'Member Info'!$AG$8,'Member Info'!$AH$9,'Member Info'!$AH$8)))))))))))))</f>
        <v/>
      </c>
      <c r="H169" s="26"/>
      <c r="I169" s="26"/>
      <c r="J169" s="107" t="str">
        <f>IF(E169=0,"",IF('Member Info'!F165&gt;$S$1,CONCATENATE("Joined with practice on ", TEXT('Member Info'!F165, "DD/MM/YYYY")),IF('Member Info'!N165&lt;&gt;"",IF('Member Info'!N165&lt;$R$1,CONCATENATE("Left Scheme on ", TEXT('Member Info'!N165, "DD/MM/YYYY")),IF(ISERROR(G169),"Error Detected, No rate entered",IF(E169=0,"",IF(F169="","Error Detected, No Pensionable pay",IF(ISERROR(AB169)," Unknown Values entered.",IF(T169+U169&lt;1,"Acceptable",IF(R169+S169=200, "No Contributions Entered", IF(K169="","Error Detected, Choose reason&gt;",IF(X169="1",IF(T169=1,"Please Enter Deemed Pensionable Pay","Add Any Relevant Details Above"),"Please Give Details Above"))))))))),IF(ISERROR(G169),"Error Detected, No rate entered",IF(E169=0,"",IF(F169="","Error Detected, No Pensionable pay",IF(ISERROR(AB169)," Unknown Values entered.",IF(T169+U169&lt;1,"Acceptable",IF(R169+S169=200, "No Contributions Entered", IF(K169="","Error Detected, Choose reason&gt;",IF(X169="1",IF(T169=1,"Please Enter Deemed Pensionable Pay","Add relevant Details Above"),"Please give details Above")))))))))))</f>
        <v/>
      </c>
      <c r="K169" s="263"/>
      <c r="L169" s="93"/>
      <c r="M169" s="93" t="str">
        <f t="shared" si="42"/>
        <v/>
      </c>
      <c r="N169" s="96">
        <f t="shared" si="41"/>
        <v>0</v>
      </c>
      <c r="O169" s="96">
        <f t="shared" si="41"/>
        <v>0</v>
      </c>
      <c r="P169" s="220">
        <f>(ROUND((F169/100*'Member Info'!$W$2), 2))</f>
        <v>0</v>
      </c>
      <c r="Q169" s="220" t="e">
        <f t="shared" si="43"/>
        <v>#VALUE!</v>
      </c>
      <c r="R169" s="220" t="str">
        <f t="shared" si="44"/>
        <v/>
      </c>
      <c r="S169" s="229" t="str">
        <f t="shared" si="45"/>
        <v/>
      </c>
      <c r="T169" s="230" t="str">
        <f t="shared" si="46"/>
        <v/>
      </c>
      <c r="U169" s="230" t="str">
        <f t="shared" si="47"/>
        <v/>
      </c>
      <c r="V169" s="224">
        <f t="shared" si="48"/>
        <v>0</v>
      </c>
      <c r="W169" s="112">
        <f t="shared" si="49"/>
        <v>0</v>
      </c>
      <c r="X169" s="237" t="str">
        <f t="shared" si="37"/>
        <v/>
      </c>
      <c r="Y169" s="242" t="b">
        <f t="shared" si="38"/>
        <v>0</v>
      </c>
      <c r="Z169" s="237">
        <f t="shared" si="50"/>
        <v>0</v>
      </c>
      <c r="AA169" s="237">
        <f>IF('Member Info'!N165="",1,"")</f>
        <v>1</v>
      </c>
      <c r="AB169" s="245" t="e">
        <f t="shared" si="51"/>
        <v>#VALUE!</v>
      </c>
      <c r="AC169" s="132" t="str">
        <f t="shared" si="39"/>
        <v/>
      </c>
      <c r="AD169" s="126">
        <f t="shared" si="40"/>
        <v>1</v>
      </c>
      <c r="AE169" s="126" t="str">
        <f>IF('Member Info'!N165&lt;&gt;"",IF('Member Info'!N165&lt;=$R$1,1,0),"")</f>
        <v/>
      </c>
      <c r="AG169" s="126" t="b">
        <f t="shared" si="52"/>
        <v>0</v>
      </c>
      <c r="AH169" s="126">
        <f t="shared" si="53"/>
        <v>0</v>
      </c>
      <c r="AJ169" s="126">
        <f t="shared" si="54"/>
        <v>0</v>
      </c>
      <c r="AK169" s="126">
        <f>IF('Member Info'!F165&gt;$R$1,1,0)</f>
        <v>0</v>
      </c>
      <c r="AL169" s="126" t="b">
        <f>IF(ISERROR(R169),ERROR.TYPE(#REF!)=ERROR.TYPE(R169),FALSE)</f>
        <v>0</v>
      </c>
      <c r="AM169" s="126" t="b">
        <f>IF(ISERROR(S169),ERROR.TYPE(#REF!)=ERROR.TYPE(S169),FALSE)</f>
        <v>0</v>
      </c>
      <c r="AN169" s="126">
        <f>IF(OR('Member Info'!F165&gt;=$S$1,'Member Info'!N165&gt;=$R$1),1,0)</f>
        <v>0</v>
      </c>
    </row>
    <row r="170" spans="1:40" x14ac:dyDescent="0.25">
      <c r="A170" s="4">
        <v>138</v>
      </c>
      <c r="B170" s="166">
        <f>'Member Info'!D166</f>
        <v>0</v>
      </c>
      <c r="C170" s="166">
        <f>'Member Info'!E166</f>
        <v>0</v>
      </c>
      <c r="D170" s="166" t="str">
        <f>'Member Info'!G166</f>
        <v/>
      </c>
      <c r="E170" s="167">
        <f>'Member Info'!B166</f>
        <v>0</v>
      </c>
      <c r="F170" s="244"/>
      <c r="G170" s="168" t="str">
        <f>IF(E170=0,"",
IF('Member Info'!$AM$19&lt;=$R$1,
SUMPRODUCT('Member Info'!L166+IF('Member Info'!H166&gt;'Member Info'!$AJ$12,'Member Info'!$AK$13,IF('Member Info'!H166&gt;'Member Info'!$AJ$11,'Member Info'!$AK$12,IF('Member Info'!H166&gt;'Member Info'!$AJ$10,'Member Info'!$AK$11,IF('Member Info'!H166&gt;'Member Info'!$AJ$9,'Member Info'!$AK$10,IF('Member Info'!H166&gt;'Member Info'!$AJ$8,'Member Info'!$AK$9,'Member Info'!$AK$8)))))),
SUMPRODUCT('Member Info'!L166+IF('Member Info'!H166&gt;'Member Info'!$AG$17,'Member Info'!$AH$18,IF('Member Info'!H166&gt;'Member Info'!$AG$16,'Member Info'!$AH$17,IF('Member Info'!H166&gt;'Member Info'!$AG$15,'Member Info'!$AH$16,IF('Member Info'!H166&gt;'Member Info'!$AG$14,'Member Info'!$AH$15,IF('Member Info'!H166&gt;'Member Info'!$AG$13,'Member Info'!$AH$14,IF('Member Info'!H166&gt;'Member Info'!$AG$12,'Member Info'!$AH$13,IF('Member Info'!H166&gt;'Member Info'!$AG$11,'Member Info'!$AH$12,IF('Member Info'!H166&gt;'Member Info'!$AG$10,'Member Info'!$AH$11,IF('Member Info'!H166&gt;'Member Info'!$AG$9,'Member Info'!$AH$10,IF('Member Info'!H166&gt;'Member Info'!$AG$8,'Member Info'!$AH$9,'Member Info'!$AH$8)))))))))))))</f>
        <v/>
      </c>
      <c r="H170" s="26"/>
      <c r="I170" s="26"/>
      <c r="J170" s="107" t="str">
        <f>IF(E170=0,"",IF('Member Info'!F166&gt;$S$1,CONCATENATE("Joined with practice on ", TEXT('Member Info'!F166, "DD/MM/YYYY")),IF('Member Info'!N166&lt;&gt;"",IF('Member Info'!N166&lt;$R$1,CONCATENATE("Left Scheme on ", TEXT('Member Info'!N166, "DD/MM/YYYY")),IF(ISERROR(G170),"Error Detected, No rate entered",IF(E170=0,"",IF(F170="","Error Detected, No Pensionable pay",IF(ISERROR(AB170)," Unknown Values entered.",IF(T170+U170&lt;1,"Acceptable",IF(R170+S170=200, "No Contributions Entered", IF(K170="","Error Detected, Choose reason&gt;",IF(X170="1",IF(T170=1,"Please Enter Deemed Pensionable Pay","Add Any Relevant Details Above"),"Please Give Details Above"))))))))),IF(ISERROR(G170),"Error Detected, No rate entered",IF(E170=0,"",IF(F170="","Error Detected, No Pensionable pay",IF(ISERROR(AB170)," Unknown Values entered.",IF(T170+U170&lt;1,"Acceptable",IF(R170+S170=200, "No Contributions Entered", IF(K170="","Error Detected, Choose reason&gt;",IF(X170="1",IF(T170=1,"Please Enter Deemed Pensionable Pay","Add relevant Details Above"),"Please give details Above")))))))))))</f>
        <v/>
      </c>
      <c r="K170" s="263"/>
      <c r="L170" s="93"/>
      <c r="M170" s="93" t="str">
        <f t="shared" si="42"/>
        <v/>
      </c>
      <c r="N170" s="96">
        <f t="shared" si="41"/>
        <v>0</v>
      </c>
      <c r="O170" s="96">
        <f t="shared" si="41"/>
        <v>0</v>
      </c>
      <c r="P170" s="220">
        <f>(ROUND((F170/100*'Member Info'!$W$2), 2))</f>
        <v>0</v>
      </c>
      <c r="Q170" s="220" t="e">
        <f t="shared" si="43"/>
        <v>#VALUE!</v>
      </c>
      <c r="R170" s="220" t="str">
        <f t="shared" si="44"/>
        <v/>
      </c>
      <c r="S170" s="229" t="str">
        <f t="shared" si="45"/>
        <v/>
      </c>
      <c r="T170" s="230" t="str">
        <f t="shared" si="46"/>
        <v/>
      </c>
      <c r="U170" s="230" t="str">
        <f t="shared" si="47"/>
        <v/>
      </c>
      <c r="V170" s="224">
        <f t="shared" si="48"/>
        <v>0</v>
      </c>
      <c r="W170" s="112">
        <f t="shared" si="49"/>
        <v>0</v>
      </c>
      <c r="X170" s="237" t="str">
        <f t="shared" si="37"/>
        <v/>
      </c>
      <c r="Y170" s="242" t="b">
        <f t="shared" si="38"/>
        <v>0</v>
      </c>
      <c r="Z170" s="237">
        <f t="shared" si="50"/>
        <v>0</v>
      </c>
      <c r="AA170" s="237">
        <f>IF('Member Info'!N166="",1,"")</f>
        <v>1</v>
      </c>
      <c r="AB170" s="245" t="e">
        <f t="shared" si="51"/>
        <v>#VALUE!</v>
      </c>
      <c r="AC170" s="132" t="str">
        <f t="shared" si="39"/>
        <v/>
      </c>
      <c r="AD170" s="126">
        <f t="shared" si="40"/>
        <v>1</v>
      </c>
      <c r="AE170" s="126" t="str">
        <f>IF('Member Info'!N166&lt;&gt;"",IF('Member Info'!N166&lt;=$R$1,1,0),"")</f>
        <v/>
      </c>
      <c r="AG170" s="126" t="b">
        <f t="shared" si="52"/>
        <v>0</v>
      </c>
      <c r="AH170" s="126">
        <f t="shared" si="53"/>
        <v>0</v>
      </c>
      <c r="AJ170" s="126">
        <f t="shared" si="54"/>
        <v>0</v>
      </c>
      <c r="AK170" s="126">
        <f>IF('Member Info'!F166&gt;$R$1,1,0)</f>
        <v>0</v>
      </c>
      <c r="AL170" s="126" t="b">
        <f>IF(ISERROR(R170),ERROR.TYPE(#REF!)=ERROR.TYPE(R170),FALSE)</f>
        <v>0</v>
      </c>
      <c r="AM170" s="126" t="b">
        <f>IF(ISERROR(S170),ERROR.TYPE(#REF!)=ERROR.TYPE(S170),FALSE)</f>
        <v>0</v>
      </c>
      <c r="AN170" s="126">
        <f>IF(OR('Member Info'!F166&gt;=$S$1,'Member Info'!N166&gt;=$R$1),1,0)</f>
        <v>0</v>
      </c>
    </row>
    <row r="171" spans="1:40" x14ac:dyDescent="0.25">
      <c r="A171" s="4">
        <v>139</v>
      </c>
      <c r="B171" s="166">
        <f>'Member Info'!D167</f>
        <v>0</v>
      </c>
      <c r="C171" s="166">
        <f>'Member Info'!E167</f>
        <v>0</v>
      </c>
      <c r="D171" s="166" t="str">
        <f>'Member Info'!G167</f>
        <v/>
      </c>
      <c r="E171" s="167">
        <f>'Member Info'!B167</f>
        <v>0</v>
      </c>
      <c r="F171" s="244"/>
      <c r="G171" s="168" t="str">
        <f>IF(E171=0,"",
IF('Member Info'!$AM$19&lt;=$R$1,
SUMPRODUCT('Member Info'!L167+IF('Member Info'!H167&gt;'Member Info'!$AJ$12,'Member Info'!$AK$13,IF('Member Info'!H167&gt;'Member Info'!$AJ$11,'Member Info'!$AK$12,IF('Member Info'!H167&gt;'Member Info'!$AJ$10,'Member Info'!$AK$11,IF('Member Info'!H167&gt;'Member Info'!$AJ$9,'Member Info'!$AK$10,IF('Member Info'!H167&gt;'Member Info'!$AJ$8,'Member Info'!$AK$9,'Member Info'!$AK$8)))))),
SUMPRODUCT('Member Info'!L167+IF('Member Info'!H167&gt;'Member Info'!$AG$17,'Member Info'!$AH$18,IF('Member Info'!H167&gt;'Member Info'!$AG$16,'Member Info'!$AH$17,IF('Member Info'!H167&gt;'Member Info'!$AG$15,'Member Info'!$AH$16,IF('Member Info'!H167&gt;'Member Info'!$AG$14,'Member Info'!$AH$15,IF('Member Info'!H167&gt;'Member Info'!$AG$13,'Member Info'!$AH$14,IF('Member Info'!H167&gt;'Member Info'!$AG$12,'Member Info'!$AH$13,IF('Member Info'!H167&gt;'Member Info'!$AG$11,'Member Info'!$AH$12,IF('Member Info'!H167&gt;'Member Info'!$AG$10,'Member Info'!$AH$11,IF('Member Info'!H167&gt;'Member Info'!$AG$9,'Member Info'!$AH$10,IF('Member Info'!H167&gt;'Member Info'!$AG$8,'Member Info'!$AH$9,'Member Info'!$AH$8)))))))))))))</f>
        <v/>
      </c>
      <c r="H171" s="26"/>
      <c r="I171" s="26"/>
      <c r="J171" s="107" t="str">
        <f>IF(E171=0,"",IF('Member Info'!F167&gt;$S$1,CONCATENATE("Joined with practice on ", TEXT('Member Info'!F167, "DD/MM/YYYY")),IF('Member Info'!N167&lt;&gt;"",IF('Member Info'!N167&lt;$R$1,CONCATENATE("Left Scheme on ", TEXT('Member Info'!N167, "DD/MM/YYYY")),IF(ISERROR(G171),"Error Detected, No rate entered",IF(E171=0,"",IF(F171="","Error Detected, No Pensionable pay",IF(ISERROR(AB171)," Unknown Values entered.",IF(T171+U171&lt;1,"Acceptable",IF(R171+S171=200, "No Contributions Entered", IF(K171="","Error Detected, Choose reason&gt;",IF(X171="1",IF(T171=1,"Please Enter Deemed Pensionable Pay","Add Any Relevant Details Above"),"Please Give Details Above"))))))))),IF(ISERROR(G171),"Error Detected, No rate entered",IF(E171=0,"",IF(F171="","Error Detected, No Pensionable pay",IF(ISERROR(AB171)," Unknown Values entered.",IF(T171+U171&lt;1,"Acceptable",IF(R171+S171=200, "No Contributions Entered", IF(K171="","Error Detected, Choose reason&gt;",IF(X171="1",IF(T171=1,"Please Enter Deemed Pensionable Pay","Add relevant Details Above"),"Please give details Above")))))))))))</f>
        <v/>
      </c>
      <c r="K171" s="263"/>
      <c r="L171" s="93"/>
      <c r="M171" s="93" t="str">
        <f t="shared" si="42"/>
        <v/>
      </c>
      <c r="N171" s="96">
        <f t="shared" si="41"/>
        <v>0</v>
      </c>
      <c r="O171" s="96">
        <f t="shared" si="41"/>
        <v>0</v>
      </c>
      <c r="P171" s="220">
        <f>(ROUND((F171/100*'Member Info'!$W$2), 2))</f>
        <v>0</v>
      </c>
      <c r="Q171" s="220" t="e">
        <f t="shared" si="43"/>
        <v>#VALUE!</v>
      </c>
      <c r="R171" s="220" t="str">
        <f t="shared" si="44"/>
        <v/>
      </c>
      <c r="S171" s="229" t="str">
        <f t="shared" si="45"/>
        <v/>
      </c>
      <c r="T171" s="230" t="str">
        <f t="shared" si="46"/>
        <v/>
      </c>
      <c r="U171" s="230" t="str">
        <f t="shared" si="47"/>
        <v/>
      </c>
      <c r="V171" s="224">
        <f t="shared" si="48"/>
        <v>0</v>
      </c>
      <c r="W171" s="112">
        <f t="shared" si="49"/>
        <v>0</v>
      </c>
      <c r="X171" s="237" t="str">
        <f t="shared" si="37"/>
        <v/>
      </c>
      <c r="Y171" s="242" t="b">
        <f t="shared" si="38"/>
        <v>0</v>
      </c>
      <c r="Z171" s="237">
        <f t="shared" si="50"/>
        <v>0</v>
      </c>
      <c r="AA171" s="237">
        <f>IF('Member Info'!N167="",1,"")</f>
        <v>1</v>
      </c>
      <c r="AB171" s="245" t="e">
        <f t="shared" si="51"/>
        <v>#VALUE!</v>
      </c>
      <c r="AC171" s="132" t="str">
        <f t="shared" si="39"/>
        <v/>
      </c>
      <c r="AD171" s="126">
        <f t="shared" si="40"/>
        <v>1</v>
      </c>
      <c r="AE171" s="126" t="str">
        <f>IF('Member Info'!N167&lt;&gt;"",IF('Member Info'!N167&lt;=$R$1,1,0),"")</f>
        <v/>
      </c>
      <c r="AG171" s="126" t="b">
        <f t="shared" si="52"/>
        <v>0</v>
      </c>
      <c r="AH171" s="126">
        <f t="shared" si="53"/>
        <v>0</v>
      </c>
      <c r="AJ171" s="126">
        <f t="shared" si="54"/>
        <v>0</v>
      </c>
      <c r="AK171" s="126">
        <f>IF('Member Info'!F167&gt;$R$1,1,0)</f>
        <v>0</v>
      </c>
      <c r="AL171" s="126" t="b">
        <f>IF(ISERROR(R171),ERROR.TYPE(#REF!)=ERROR.TYPE(R171),FALSE)</f>
        <v>0</v>
      </c>
      <c r="AM171" s="126" t="b">
        <f>IF(ISERROR(S171),ERROR.TYPE(#REF!)=ERROR.TYPE(S171),FALSE)</f>
        <v>0</v>
      </c>
      <c r="AN171" s="126">
        <f>IF(OR('Member Info'!F167&gt;=$S$1,'Member Info'!N167&gt;=$R$1),1,0)</f>
        <v>0</v>
      </c>
    </row>
    <row r="172" spans="1:40" x14ac:dyDescent="0.25">
      <c r="A172" s="4">
        <v>140</v>
      </c>
      <c r="B172" s="166">
        <f>'Member Info'!D168</f>
        <v>0</v>
      </c>
      <c r="C172" s="166">
        <f>'Member Info'!E168</f>
        <v>0</v>
      </c>
      <c r="D172" s="166" t="str">
        <f>'Member Info'!G168</f>
        <v/>
      </c>
      <c r="E172" s="167">
        <f>'Member Info'!B168</f>
        <v>0</v>
      </c>
      <c r="F172" s="244"/>
      <c r="G172" s="168" t="str">
        <f>IF(E172=0,"",
IF('Member Info'!$AM$19&lt;=$R$1,
SUMPRODUCT('Member Info'!L168+IF('Member Info'!H168&gt;'Member Info'!$AJ$12,'Member Info'!$AK$13,IF('Member Info'!H168&gt;'Member Info'!$AJ$11,'Member Info'!$AK$12,IF('Member Info'!H168&gt;'Member Info'!$AJ$10,'Member Info'!$AK$11,IF('Member Info'!H168&gt;'Member Info'!$AJ$9,'Member Info'!$AK$10,IF('Member Info'!H168&gt;'Member Info'!$AJ$8,'Member Info'!$AK$9,'Member Info'!$AK$8)))))),
SUMPRODUCT('Member Info'!L168+IF('Member Info'!H168&gt;'Member Info'!$AG$17,'Member Info'!$AH$18,IF('Member Info'!H168&gt;'Member Info'!$AG$16,'Member Info'!$AH$17,IF('Member Info'!H168&gt;'Member Info'!$AG$15,'Member Info'!$AH$16,IF('Member Info'!H168&gt;'Member Info'!$AG$14,'Member Info'!$AH$15,IF('Member Info'!H168&gt;'Member Info'!$AG$13,'Member Info'!$AH$14,IF('Member Info'!H168&gt;'Member Info'!$AG$12,'Member Info'!$AH$13,IF('Member Info'!H168&gt;'Member Info'!$AG$11,'Member Info'!$AH$12,IF('Member Info'!H168&gt;'Member Info'!$AG$10,'Member Info'!$AH$11,IF('Member Info'!H168&gt;'Member Info'!$AG$9,'Member Info'!$AH$10,IF('Member Info'!H168&gt;'Member Info'!$AG$8,'Member Info'!$AH$9,'Member Info'!$AH$8)))))))))))))</f>
        <v/>
      </c>
      <c r="H172" s="26"/>
      <c r="I172" s="26"/>
      <c r="J172" s="107" t="str">
        <f>IF(E172=0,"",IF('Member Info'!F168&gt;$S$1,CONCATENATE("Joined with practice on ", TEXT('Member Info'!F168, "DD/MM/YYYY")),IF('Member Info'!N168&lt;&gt;"",IF('Member Info'!N168&lt;$R$1,CONCATENATE("Left Scheme on ", TEXT('Member Info'!N168, "DD/MM/YYYY")),IF(ISERROR(G172),"Error Detected, No rate entered",IF(E172=0,"",IF(F172="","Error Detected, No Pensionable pay",IF(ISERROR(AB172)," Unknown Values entered.",IF(T172+U172&lt;1,"Acceptable",IF(R172+S172=200, "No Contributions Entered", IF(K172="","Error Detected, Choose reason&gt;",IF(X172="1",IF(T172=1,"Please Enter Deemed Pensionable Pay","Add Any Relevant Details Above"),"Please Give Details Above"))))))))),IF(ISERROR(G172),"Error Detected, No rate entered",IF(E172=0,"",IF(F172="","Error Detected, No Pensionable pay",IF(ISERROR(AB172)," Unknown Values entered.",IF(T172+U172&lt;1,"Acceptable",IF(R172+S172=200, "No Contributions Entered", IF(K172="","Error Detected, Choose reason&gt;",IF(X172="1",IF(T172=1,"Please Enter Deemed Pensionable Pay","Add relevant Details Above"),"Please give details Above")))))))))))</f>
        <v/>
      </c>
      <c r="K172" s="263"/>
      <c r="L172" s="93"/>
      <c r="M172" s="93" t="str">
        <f t="shared" si="42"/>
        <v/>
      </c>
      <c r="N172" s="96">
        <f t="shared" si="41"/>
        <v>0</v>
      </c>
      <c r="O172" s="96">
        <f t="shared" si="41"/>
        <v>0</v>
      </c>
      <c r="P172" s="220">
        <f>(ROUND((F172/100*'Member Info'!$W$2), 2))</f>
        <v>0</v>
      </c>
      <c r="Q172" s="220" t="e">
        <f t="shared" si="43"/>
        <v>#VALUE!</v>
      </c>
      <c r="R172" s="220" t="str">
        <f t="shared" si="44"/>
        <v/>
      </c>
      <c r="S172" s="229" t="str">
        <f t="shared" si="45"/>
        <v/>
      </c>
      <c r="T172" s="230" t="str">
        <f t="shared" si="46"/>
        <v/>
      </c>
      <c r="U172" s="230" t="str">
        <f t="shared" si="47"/>
        <v/>
      </c>
      <c r="V172" s="224">
        <f t="shared" si="48"/>
        <v>0</v>
      </c>
      <c r="W172" s="112">
        <f t="shared" si="49"/>
        <v>0</v>
      </c>
      <c r="X172" s="237" t="str">
        <f t="shared" si="37"/>
        <v/>
      </c>
      <c r="Y172" s="242" t="b">
        <f t="shared" si="38"/>
        <v>0</v>
      </c>
      <c r="Z172" s="237">
        <f t="shared" si="50"/>
        <v>0</v>
      </c>
      <c r="AA172" s="237">
        <f>IF('Member Info'!N168="",1,"")</f>
        <v>1</v>
      </c>
      <c r="AB172" s="245" t="e">
        <f t="shared" si="51"/>
        <v>#VALUE!</v>
      </c>
      <c r="AC172" s="132" t="str">
        <f t="shared" si="39"/>
        <v/>
      </c>
      <c r="AD172" s="126">
        <f t="shared" si="40"/>
        <v>1</v>
      </c>
      <c r="AE172" s="126" t="str">
        <f>IF('Member Info'!N168&lt;&gt;"",IF('Member Info'!N168&lt;=$R$1,1,0),"")</f>
        <v/>
      </c>
      <c r="AG172" s="126" t="b">
        <f t="shared" si="52"/>
        <v>0</v>
      </c>
      <c r="AH172" s="126">
        <f t="shared" si="53"/>
        <v>0</v>
      </c>
      <c r="AJ172" s="126">
        <f t="shared" si="54"/>
        <v>0</v>
      </c>
      <c r="AK172" s="126">
        <f>IF('Member Info'!F168&gt;$R$1,1,0)</f>
        <v>0</v>
      </c>
      <c r="AL172" s="126" t="b">
        <f>IF(ISERROR(R172),ERROR.TYPE(#REF!)=ERROR.TYPE(R172),FALSE)</f>
        <v>0</v>
      </c>
      <c r="AM172" s="126" t="b">
        <f>IF(ISERROR(S172),ERROR.TYPE(#REF!)=ERROR.TYPE(S172),FALSE)</f>
        <v>0</v>
      </c>
      <c r="AN172" s="126">
        <f>IF(OR('Member Info'!F168&gt;=$S$1,'Member Info'!N168&gt;=$R$1),1,0)</f>
        <v>0</v>
      </c>
    </row>
    <row r="173" spans="1:40" x14ac:dyDescent="0.25">
      <c r="A173" s="4">
        <v>141</v>
      </c>
      <c r="B173" s="166">
        <f>'Member Info'!D169</f>
        <v>0</v>
      </c>
      <c r="C173" s="166">
        <f>'Member Info'!E169</f>
        <v>0</v>
      </c>
      <c r="D173" s="166" t="str">
        <f>'Member Info'!G169</f>
        <v/>
      </c>
      <c r="E173" s="167">
        <f>'Member Info'!B169</f>
        <v>0</v>
      </c>
      <c r="F173" s="244"/>
      <c r="G173" s="168" t="str">
        <f>IF(E173=0,"",
IF('Member Info'!$AM$19&lt;=$R$1,
SUMPRODUCT('Member Info'!L169+IF('Member Info'!H169&gt;'Member Info'!$AJ$12,'Member Info'!$AK$13,IF('Member Info'!H169&gt;'Member Info'!$AJ$11,'Member Info'!$AK$12,IF('Member Info'!H169&gt;'Member Info'!$AJ$10,'Member Info'!$AK$11,IF('Member Info'!H169&gt;'Member Info'!$AJ$9,'Member Info'!$AK$10,IF('Member Info'!H169&gt;'Member Info'!$AJ$8,'Member Info'!$AK$9,'Member Info'!$AK$8)))))),
SUMPRODUCT('Member Info'!L169+IF('Member Info'!H169&gt;'Member Info'!$AG$17,'Member Info'!$AH$18,IF('Member Info'!H169&gt;'Member Info'!$AG$16,'Member Info'!$AH$17,IF('Member Info'!H169&gt;'Member Info'!$AG$15,'Member Info'!$AH$16,IF('Member Info'!H169&gt;'Member Info'!$AG$14,'Member Info'!$AH$15,IF('Member Info'!H169&gt;'Member Info'!$AG$13,'Member Info'!$AH$14,IF('Member Info'!H169&gt;'Member Info'!$AG$12,'Member Info'!$AH$13,IF('Member Info'!H169&gt;'Member Info'!$AG$11,'Member Info'!$AH$12,IF('Member Info'!H169&gt;'Member Info'!$AG$10,'Member Info'!$AH$11,IF('Member Info'!H169&gt;'Member Info'!$AG$9,'Member Info'!$AH$10,IF('Member Info'!H169&gt;'Member Info'!$AG$8,'Member Info'!$AH$9,'Member Info'!$AH$8)))))))))))))</f>
        <v/>
      </c>
      <c r="H173" s="26"/>
      <c r="I173" s="26"/>
      <c r="J173" s="107" t="str">
        <f>IF(E173=0,"",IF('Member Info'!F169&gt;$S$1,CONCATENATE("Joined with practice on ", TEXT('Member Info'!F169, "DD/MM/YYYY")),IF('Member Info'!N169&lt;&gt;"",IF('Member Info'!N169&lt;$R$1,CONCATENATE("Left Scheme on ", TEXT('Member Info'!N169, "DD/MM/YYYY")),IF(ISERROR(G173),"Error Detected, No rate entered",IF(E173=0,"",IF(F173="","Error Detected, No Pensionable pay",IF(ISERROR(AB173)," Unknown Values entered.",IF(T173+U173&lt;1,"Acceptable",IF(R173+S173=200, "No Contributions Entered", IF(K173="","Error Detected, Choose reason&gt;",IF(X173="1",IF(T173=1,"Please Enter Deemed Pensionable Pay","Add Any Relevant Details Above"),"Please Give Details Above"))))))))),IF(ISERROR(G173),"Error Detected, No rate entered",IF(E173=0,"",IF(F173="","Error Detected, No Pensionable pay",IF(ISERROR(AB173)," Unknown Values entered.",IF(T173+U173&lt;1,"Acceptable",IF(R173+S173=200, "No Contributions Entered", IF(K173="","Error Detected, Choose reason&gt;",IF(X173="1",IF(T173=1,"Please Enter Deemed Pensionable Pay","Add relevant Details Above"),"Please give details Above")))))))))))</f>
        <v/>
      </c>
      <c r="K173" s="263"/>
      <c r="L173" s="93"/>
      <c r="M173" s="93" t="str">
        <f t="shared" si="42"/>
        <v/>
      </c>
      <c r="N173" s="96">
        <f t="shared" si="41"/>
        <v>0</v>
      </c>
      <c r="O173" s="96">
        <f t="shared" si="41"/>
        <v>0</v>
      </c>
      <c r="P173" s="220">
        <f>(ROUND((F173/100*'Member Info'!$W$2), 2))</f>
        <v>0</v>
      </c>
      <c r="Q173" s="220" t="e">
        <f t="shared" si="43"/>
        <v>#VALUE!</v>
      </c>
      <c r="R173" s="220" t="str">
        <f t="shared" si="44"/>
        <v/>
      </c>
      <c r="S173" s="229" t="str">
        <f t="shared" si="45"/>
        <v/>
      </c>
      <c r="T173" s="230" t="str">
        <f t="shared" si="46"/>
        <v/>
      </c>
      <c r="U173" s="230" t="str">
        <f t="shared" si="47"/>
        <v/>
      </c>
      <c r="V173" s="224">
        <f t="shared" si="48"/>
        <v>0</v>
      </c>
      <c r="W173" s="112">
        <f t="shared" si="49"/>
        <v>0</v>
      </c>
      <c r="X173" s="237" t="str">
        <f t="shared" si="37"/>
        <v/>
      </c>
      <c r="Y173" s="242" t="b">
        <f t="shared" si="38"/>
        <v>0</v>
      </c>
      <c r="Z173" s="237">
        <f t="shared" si="50"/>
        <v>0</v>
      </c>
      <c r="AA173" s="237">
        <f>IF('Member Info'!N169="",1,"")</f>
        <v>1</v>
      </c>
      <c r="AB173" s="245" t="e">
        <f t="shared" si="51"/>
        <v>#VALUE!</v>
      </c>
      <c r="AC173" s="132" t="str">
        <f t="shared" si="39"/>
        <v/>
      </c>
      <c r="AD173" s="126">
        <f t="shared" si="40"/>
        <v>1</v>
      </c>
      <c r="AE173" s="126" t="str">
        <f>IF('Member Info'!N169&lt;&gt;"",IF('Member Info'!N169&lt;=$R$1,1,0),"")</f>
        <v/>
      </c>
      <c r="AG173" s="126" t="b">
        <f t="shared" si="52"/>
        <v>0</v>
      </c>
      <c r="AH173" s="126">
        <f t="shared" si="53"/>
        <v>0</v>
      </c>
      <c r="AJ173" s="126">
        <f t="shared" si="54"/>
        <v>0</v>
      </c>
      <c r="AK173" s="126">
        <f>IF('Member Info'!F169&gt;$R$1,1,0)</f>
        <v>0</v>
      </c>
      <c r="AL173" s="126" t="b">
        <f>IF(ISERROR(R173),ERROR.TYPE(#REF!)=ERROR.TYPE(R173),FALSE)</f>
        <v>0</v>
      </c>
      <c r="AM173" s="126" t="b">
        <f>IF(ISERROR(S173),ERROR.TYPE(#REF!)=ERROR.TYPE(S173),FALSE)</f>
        <v>0</v>
      </c>
      <c r="AN173" s="126">
        <f>IF(OR('Member Info'!F169&gt;=$S$1,'Member Info'!N169&gt;=$R$1),1,0)</f>
        <v>0</v>
      </c>
    </row>
    <row r="174" spans="1:40" x14ac:dyDescent="0.25">
      <c r="A174" s="4">
        <v>142</v>
      </c>
      <c r="B174" s="166">
        <f>'Member Info'!D170</f>
        <v>0</v>
      </c>
      <c r="C174" s="166">
        <f>'Member Info'!E170</f>
        <v>0</v>
      </c>
      <c r="D174" s="166" t="str">
        <f>'Member Info'!G170</f>
        <v/>
      </c>
      <c r="E174" s="167">
        <f>'Member Info'!B170</f>
        <v>0</v>
      </c>
      <c r="F174" s="244"/>
      <c r="G174" s="168" t="str">
        <f>IF(E174=0,"",
IF('Member Info'!$AM$19&lt;=$R$1,
SUMPRODUCT('Member Info'!L170+IF('Member Info'!H170&gt;'Member Info'!$AJ$12,'Member Info'!$AK$13,IF('Member Info'!H170&gt;'Member Info'!$AJ$11,'Member Info'!$AK$12,IF('Member Info'!H170&gt;'Member Info'!$AJ$10,'Member Info'!$AK$11,IF('Member Info'!H170&gt;'Member Info'!$AJ$9,'Member Info'!$AK$10,IF('Member Info'!H170&gt;'Member Info'!$AJ$8,'Member Info'!$AK$9,'Member Info'!$AK$8)))))),
SUMPRODUCT('Member Info'!L170+IF('Member Info'!H170&gt;'Member Info'!$AG$17,'Member Info'!$AH$18,IF('Member Info'!H170&gt;'Member Info'!$AG$16,'Member Info'!$AH$17,IF('Member Info'!H170&gt;'Member Info'!$AG$15,'Member Info'!$AH$16,IF('Member Info'!H170&gt;'Member Info'!$AG$14,'Member Info'!$AH$15,IF('Member Info'!H170&gt;'Member Info'!$AG$13,'Member Info'!$AH$14,IF('Member Info'!H170&gt;'Member Info'!$AG$12,'Member Info'!$AH$13,IF('Member Info'!H170&gt;'Member Info'!$AG$11,'Member Info'!$AH$12,IF('Member Info'!H170&gt;'Member Info'!$AG$10,'Member Info'!$AH$11,IF('Member Info'!H170&gt;'Member Info'!$AG$9,'Member Info'!$AH$10,IF('Member Info'!H170&gt;'Member Info'!$AG$8,'Member Info'!$AH$9,'Member Info'!$AH$8)))))))))))))</f>
        <v/>
      </c>
      <c r="H174" s="26"/>
      <c r="I174" s="26"/>
      <c r="J174" s="107" t="str">
        <f>IF(E174=0,"",IF('Member Info'!F170&gt;$S$1,CONCATENATE("Joined with practice on ", TEXT('Member Info'!F170, "DD/MM/YYYY")),IF('Member Info'!N170&lt;&gt;"",IF('Member Info'!N170&lt;$R$1,CONCATENATE("Left Scheme on ", TEXT('Member Info'!N170, "DD/MM/YYYY")),IF(ISERROR(G174),"Error Detected, No rate entered",IF(E174=0,"",IF(F174="","Error Detected, No Pensionable pay",IF(ISERROR(AB174)," Unknown Values entered.",IF(T174+U174&lt;1,"Acceptable",IF(R174+S174=200, "No Contributions Entered", IF(K174="","Error Detected, Choose reason&gt;",IF(X174="1",IF(T174=1,"Please Enter Deemed Pensionable Pay","Add Any Relevant Details Above"),"Please Give Details Above"))))))))),IF(ISERROR(G174),"Error Detected, No rate entered",IF(E174=0,"",IF(F174="","Error Detected, No Pensionable pay",IF(ISERROR(AB174)," Unknown Values entered.",IF(T174+U174&lt;1,"Acceptable",IF(R174+S174=200, "No Contributions Entered", IF(K174="","Error Detected, Choose reason&gt;",IF(X174="1",IF(T174=1,"Please Enter Deemed Pensionable Pay","Add relevant Details Above"),"Please give details Above")))))))))))</f>
        <v/>
      </c>
      <c r="K174" s="263"/>
      <c r="L174" s="93"/>
      <c r="M174" s="93" t="str">
        <f t="shared" si="42"/>
        <v/>
      </c>
      <c r="N174" s="96">
        <f t="shared" si="41"/>
        <v>0</v>
      </c>
      <c r="O174" s="96">
        <f t="shared" si="41"/>
        <v>0</v>
      </c>
      <c r="P174" s="220">
        <f>(ROUND((F174/100*'Member Info'!$W$2), 2))</f>
        <v>0</v>
      </c>
      <c r="Q174" s="220" t="e">
        <f t="shared" si="43"/>
        <v>#VALUE!</v>
      </c>
      <c r="R174" s="220" t="str">
        <f t="shared" si="44"/>
        <v/>
      </c>
      <c r="S174" s="229" t="str">
        <f t="shared" si="45"/>
        <v/>
      </c>
      <c r="T174" s="230" t="str">
        <f t="shared" si="46"/>
        <v/>
      </c>
      <c r="U174" s="230" t="str">
        <f t="shared" si="47"/>
        <v/>
      </c>
      <c r="V174" s="224">
        <f t="shared" si="48"/>
        <v>0</v>
      </c>
      <c r="W174" s="112">
        <f t="shared" si="49"/>
        <v>0</v>
      </c>
      <c r="X174" s="237" t="str">
        <f t="shared" si="37"/>
        <v/>
      </c>
      <c r="Y174" s="242" t="b">
        <f t="shared" si="38"/>
        <v>0</v>
      </c>
      <c r="Z174" s="237">
        <f t="shared" si="50"/>
        <v>0</v>
      </c>
      <c r="AA174" s="237">
        <f>IF('Member Info'!N170="",1,"")</f>
        <v>1</v>
      </c>
      <c r="AB174" s="245" t="e">
        <f t="shared" si="51"/>
        <v>#VALUE!</v>
      </c>
      <c r="AC174" s="132" t="str">
        <f t="shared" si="39"/>
        <v/>
      </c>
      <c r="AD174" s="126">
        <f t="shared" si="40"/>
        <v>1</v>
      </c>
      <c r="AE174" s="126" t="str">
        <f>IF('Member Info'!N170&lt;&gt;"",IF('Member Info'!N170&lt;=$R$1,1,0),"")</f>
        <v/>
      </c>
      <c r="AG174" s="126" t="b">
        <f t="shared" si="52"/>
        <v>0</v>
      </c>
      <c r="AH174" s="126">
        <f t="shared" si="53"/>
        <v>0</v>
      </c>
      <c r="AJ174" s="126">
        <f t="shared" si="54"/>
        <v>0</v>
      </c>
      <c r="AK174" s="126">
        <f>IF('Member Info'!F170&gt;$R$1,1,0)</f>
        <v>0</v>
      </c>
      <c r="AL174" s="126" t="b">
        <f>IF(ISERROR(R174),ERROR.TYPE(#REF!)=ERROR.TYPE(R174),FALSE)</f>
        <v>0</v>
      </c>
      <c r="AM174" s="126" t="b">
        <f>IF(ISERROR(S174),ERROR.TYPE(#REF!)=ERROR.TYPE(S174),FALSE)</f>
        <v>0</v>
      </c>
      <c r="AN174" s="126">
        <f>IF(OR('Member Info'!F170&gt;=$S$1,'Member Info'!N170&gt;=$R$1),1,0)</f>
        <v>0</v>
      </c>
    </row>
    <row r="175" spans="1:40" x14ac:dyDescent="0.25">
      <c r="A175" s="4">
        <v>143</v>
      </c>
      <c r="B175" s="166">
        <f>'Member Info'!D171</f>
        <v>0</v>
      </c>
      <c r="C175" s="166">
        <f>'Member Info'!E171</f>
        <v>0</v>
      </c>
      <c r="D175" s="166" t="str">
        <f>'Member Info'!G171</f>
        <v/>
      </c>
      <c r="E175" s="167">
        <f>'Member Info'!B171</f>
        <v>0</v>
      </c>
      <c r="F175" s="244"/>
      <c r="G175" s="168" t="str">
        <f>IF(E175=0,"",
IF('Member Info'!$AM$19&lt;=$R$1,
SUMPRODUCT('Member Info'!L171+IF('Member Info'!H171&gt;'Member Info'!$AJ$12,'Member Info'!$AK$13,IF('Member Info'!H171&gt;'Member Info'!$AJ$11,'Member Info'!$AK$12,IF('Member Info'!H171&gt;'Member Info'!$AJ$10,'Member Info'!$AK$11,IF('Member Info'!H171&gt;'Member Info'!$AJ$9,'Member Info'!$AK$10,IF('Member Info'!H171&gt;'Member Info'!$AJ$8,'Member Info'!$AK$9,'Member Info'!$AK$8)))))),
SUMPRODUCT('Member Info'!L171+IF('Member Info'!H171&gt;'Member Info'!$AG$17,'Member Info'!$AH$18,IF('Member Info'!H171&gt;'Member Info'!$AG$16,'Member Info'!$AH$17,IF('Member Info'!H171&gt;'Member Info'!$AG$15,'Member Info'!$AH$16,IF('Member Info'!H171&gt;'Member Info'!$AG$14,'Member Info'!$AH$15,IF('Member Info'!H171&gt;'Member Info'!$AG$13,'Member Info'!$AH$14,IF('Member Info'!H171&gt;'Member Info'!$AG$12,'Member Info'!$AH$13,IF('Member Info'!H171&gt;'Member Info'!$AG$11,'Member Info'!$AH$12,IF('Member Info'!H171&gt;'Member Info'!$AG$10,'Member Info'!$AH$11,IF('Member Info'!H171&gt;'Member Info'!$AG$9,'Member Info'!$AH$10,IF('Member Info'!H171&gt;'Member Info'!$AG$8,'Member Info'!$AH$9,'Member Info'!$AH$8)))))))))))))</f>
        <v/>
      </c>
      <c r="H175" s="26"/>
      <c r="I175" s="26"/>
      <c r="J175" s="107" t="str">
        <f>IF(E175=0,"",IF('Member Info'!F171&gt;$S$1,CONCATENATE("Joined with practice on ", TEXT('Member Info'!F171, "DD/MM/YYYY")),IF('Member Info'!N171&lt;&gt;"",IF('Member Info'!N171&lt;$R$1,CONCATENATE("Left Scheme on ", TEXT('Member Info'!N171, "DD/MM/YYYY")),IF(ISERROR(G175),"Error Detected, No rate entered",IF(E175=0,"",IF(F175="","Error Detected, No Pensionable pay",IF(ISERROR(AB175)," Unknown Values entered.",IF(T175+U175&lt;1,"Acceptable",IF(R175+S175=200, "No Contributions Entered", IF(K175="","Error Detected, Choose reason&gt;",IF(X175="1",IF(T175=1,"Please Enter Deemed Pensionable Pay","Add Any Relevant Details Above"),"Please Give Details Above"))))))))),IF(ISERROR(G175),"Error Detected, No rate entered",IF(E175=0,"",IF(F175="","Error Detected, No Pensionable pay",IF(ISERROR(AB175)," Unknown Values entered.",IF(T175+U175&lt;1,"Acceptable",IF(R175+S175=200, "No Contributions Entered", IF(K175="","Error Detected, Choose reason&gt;",IF(X175="1",IF(T175=1,"Please Enter Deemed Pensionable Pay","Add relevant Details Above"),"Please give details Above")))))))))))</f>
        <v/>
      </c>
      <c r="K175" s="263"/>
      <c r="L175" s="93"/>
      <c r="M175" s="93" t="str">
        <f t="shared" si="42"/>
        <v/>
      </c>
      <c r="N175" s="96">
        <f t="shared" si="41"/>
        <v>0</v>
      </c>
      <c r="O175" s="96">
        <f t="shared" si="41"/>
        <v>0</v>
      </c>
      <c r="P175" s="220">
        <f>(ROUND((F175/100*'Member Info'!$W$2), 2))</f>
        <v>0</v>
      </c>
      <c r="Q175" s="220" t="e">
        <f t="shared" si="43"/>
        <v>#VALUE!</v>
      </c>
      <c r="R175" s="220" t="str">
        <f t="shared" si="44"/>
        <v/>
      </c>
      <c r="S175" s="229" t="str">
        <f t="shared" si="45"/>
        <v/>
      </c>
      <c r="T175" s="230" t="str">
        <f t="shared" si="46"/>
        <v/>
      </c>
      <c r="U175" s="230" t="str">
        <f t="shared" si="47"/>
        <v/>
      </c>
      <c r="V175" s="224">
        <f t="shared" si="48"/>
        <v>0</v>
      </c>
      <c r="W175" s="112">
        <f t="shared" si="49"/>
        <v>0</v>
      </c>
      <c r="X175" s="237" t="str">
        <f t="shared" si="37"/>
        <v/>
      </c>
      <c r="Y175" s="242" t="b">
        <f t="shared" si="38"/>
        <v>0</v>
      </c>
      <c r="Z175" s="237">
        <f t="shared" si="50"/>
        <v>0</v>
      </c>
      <c r="AA175" s="237">
        <f>IF('Member Info'!N171="",1,"")</f>
        <v>1</v>
      </c>
      <c r="AB175" s="245" t="e">
        <f t="shared" si="51"/>
        <v>#VALUE!</v>
      </c>
      <c r="AC175" s="132" t="str">
        <f t="shared" si="39"/>
        <v/>
      </c>
      <c r="AD175" s="126">
        <f t="shared" si="40"/>
        <v>1</v>
      </c>
      <c r="AE175" s="126" t="str">
        <f>IF('Member Info'!N171&lt;&gt;"",IF('Member Info'!N171&lt;=$R$1,1,0),"")</f>
        <v/>
      </c>
      <c r="AG175" s="126" t="b">
        <f t="shared" si="52"/>
        <v>0</v>
      </c>
      <c r="AH175" s="126">
        <f t="shared" si="53"/>
        <v>0</v>
      </c>
      <c r="AJ175" s="126">
        <f t="shared" si="54"/>
        <v>0</v>
      </c>
      <c r="AK175" s="126">
        <f>IF('Member Info'!F171&gt;$R$1,1,0)</f>
        <v>0</v>
      </c>
      <c r="AL175" s="126" t="b">
        <f>IF(ISERROR(R175),ERROR.TYPE(#REF!)=ERROR.TYPE(R175),FALSE)</f>
        <v>0</v>
      </c>
      <c r="AM175" s="126" t="b">
        <f>IF(ISERROR(S175),ERROR.TYPE(#REF!)=ERROR.TYPE(S175),FALSE)</f>
        <v>0</v>
      </c>
      <c r="AN175" s="126">
        <f>IF(OR('Member Info'!F171&gt;=$S$1,'Member Info'!N171&gt;=$R$1),1,0)</f>
        <v>0</v>
      </c>
    </row>
    <row r="176" spans="1:40" x14ac:dyDescent="0.25">
      <c r="A176" s="4">
        <v>144</v>
      </c>
      <c r="B176" s="166">
        <f>'Member Info'!D172</f>
        <v>0</v>
      </c>
      <c r="C176" s="166">
        <f>'Member Info'!E172</f>
        <v>0</v>
      </c>
      <c r="D176" s="166" t="str">
        <f>'Member Info'!G172</f>
        <v/>
      </c>
      <c r="E176" s="167">
        <f>'Member Info'!B172</f>
        <v>0</v>
      </c>
      <c r="F176" s="244"/>
      <c r="G176" s="168" t="str">
        <f>IF(E176=0,"",
IF('Member Info'!$AM$19&lt;=$R$1,
SUMPRODUCT('Member Info'!L172+IF('Member Info'!H172&gt;'Member Info'!$AJ$12,'Member Info'!$AK$13,IF('Member Info'!H172&gt;'Member Info'!$AJ$11,'Member Info'!$AK$12,IF('Member Info'!H172&gt;'Member Info'!$AJ$10,'Member Info'!$AK$11,IF('Member Info'!H172&gt;'Member Info'!$AJ$9,'Member Info'!$AK$10,IF('Member Info'!H172&gt;'Member Info'!$AJ$8,'Member Info'!$AK$9,'Member Info'!$AK$8)))))),
SUMPRODUCT('Member Info'!L172+IF('Member Info'!H172&gt;'Member Info'!$AG$17,'Member Info'!$AH$18,IF('Member Info'!H172&gt;'Member Info'!$AG$16,'Member Info'!$AH$17,IF('Member Info'!H172&gt;'Member Info'!$AG$15,'Member Info'!$AH$16,IF('Member Info'!H172&gt;'Member Info'!$AG$14,'Member Info'!$AH$15,IF('Member Info'!H172&gt;'Member Info'!$AG$13,'Member Info'!$AH$14,IF('Member Info'!H172&gt;'Member Info'!$AG$12,'Member Info'!$AH$13,IF('Member Info'!H172&gt;'Member Info'!$AG$11,'Member Info'!$AH$12,IF('Member Info'!H172&gt;'Member Info'!$AG$10,'Member Info'!$AH$11,IF('Member Info'!H172&gt;'Member Info'!$AG$9,'Member Info'!$AH$10,IF('Member Info'!H172&gt;'Member Info'!$AG$8,'Member Info'!$AH$9,'Member Info'!$AH$8)))))))))))))</f>
        <v/>
      </c>
      <c r="H176" s="26"/>
      <c r="I176" s="26"/>
      <c r="J176" s="107" t="str">
        <f>IF(E176=0,"",IF('Member Info'!F172&gt;$S$1,CONCATENATE("Joined with practice on ", TEXT('Member Info'!F172, "DD/MM/YYYY")),IF('Member Info'!N172&lt;&gt;"",IF('Member Info'!N172&lt;$R$1,CONCATENATE("Left Scheme on ", TEXT('Member Info'!N172, "DD/MM/YYYY")),IF(ISERROR(G176),"Error Detected, No rate entered",IF(E176=0,"",IF(F176="","Error Detected, No Pensionable pay",IF(ISERROR(AB176)," Unknown Values entered.",IF(T176+U176&lt;1,"Acceptable",IF(R176+S176=200, "No Contributions Entered", IF(K176="","Error Detected, Choose reason&gt;",IF(X176="1",IF(T176=1,"Please Enter Deemed Pensionable Pay","Add Any Relevant Details Above"),"Please Give Details Above"))))))))),IF(ISERROR(G176),"Error Detected, No rate entered",IF(E176=0,"",IF(F176="","Error Detected, No Pensionable pay",IF(ISERROR(AB176)," Unknown Values entered.",IF(T176+U176&lt;1,"Acceptable",IF(R176+S176=200, "No Contributions Entered", IF(K176="","Error Detected, Choose reason&gt;",IF(X176="1",IF(T176=1,"Please Enter Deemed Pensionable Pay","Add relevant Details Above"),"Please give details Above")))))))))))</f>
        <v/>
      </c>
      <c r="K176" s="263"/>
      <c r="L176" s="93"/>
      <c r="M176" s="93" t="str">
        <f t="shared" si="42"/>
        <v/>
      </c>
      <c r="N176" s="96">
        <f t="shared" si="41"/>
        <v>0</v>
      </c>
      <c r="O176" s="96">
        <f t="shared" si="41"/>
        <v>0</v>
      </c>
      <c r="P176" s="220">
        <f>(ROUND((F176/100*'Member Info'!$W$2), 2))</f>
        <v>0</v>
      </c>
      <c r="Q176" s="220" t="e">
        <f t="shared" si="43"/>
        <v>#VALUE!</v>
      </c>
      <c r="R176" s="220" t="str">
        <f t="shared" si="44"/>
        <v/>
      </c>
      <c r="S176" s="229" t="str">
        <f t="shared" si="45"/>
        <v/>
      </c>
      <c r="T176" s="230" t="str">
        <f t="shared" si="46"/>
        <v/>
      </c>
      <c r="U176" s="230" t="str">
        <f t="shared" si="47"/>
        <v/>
      </c>
      <c r="V176" s="224">
        <f t="shared" si="48"/>
        <v>0</v>
      </c>
      <c r="W176" s="112">
        <f t="shared" si="49"/>
        <v>0</v>
      </c>
      <c r="X176" s="237" t="str">
        <f t="shared" si="37"/>
        <v/>
      </c>
      <c r="Y176" s="242" t="b">
        <f t="shared" si="38"/>
        <v>0</v>
      </c>
      <c r="Z176" s="237">
        <f t="shared" si="50"/>
        <v>0</v>
      </c>
      <c r="AA176" s="237">
        <f>IF('Member Info'!N172="",1,"")</f>
        <v>1</v>
      </c>
      <c r="AB176" s="245" t="e">
        <f t="shared" si="51"/>
        <v>#VALUE!</v>
      </c>
      <c r="AC176" s="132" t="str">
        <f t="shared" si="39"/>
        <v/>
      </c>
      <c r="AD176" s="126">
        <f t="shared" si="40"/>
        <v>1</v>
      </c>
      <c r="AE176" s="126" t="str">
        <f>IF('Member Info'!N172&lt;&gt;"",IF('Member Info'!N172&lt;=$R$1,1,0),"")</f>
        <v/>
      </c>
      <c r="AG176" s="126" t="b">
        <f t="shared" si="52"/>
        <v>0</v>
      </c>
      <c r="AH176" s="126">
        <f t="shared" si="53"/>
        <v>0</v>
      </c>
      <c r="AJ176" s="126">
        <f t="shared" si="54"/>
        <v>0</v>
      </c>
      <c r="AK176" s="126">
        <f>IF('Member Info'!F172&gt;$R$1,1,0)</f>
        <v>0</v>
      </c>
      <c r="AL176" s="126" t="b">
        <f>IF(ISERROR(R176),ERROR.TYPE(#REF!)=ERROR.TYPE(R176),FALSE)</f>
        <v>0</v>
      </c>
      <c r="AM176" s="126" t="b">
        <f>IF(ISERROR(S176),ERROR.TYPE(#REF!)=ERROR.TYPE(S176),FALSE)</f>
        <v>0</v>
      </c>
      <c r="AN176" s="126">
        <f>IF(OR('Member Info'!F172&gt;=$S$1,'Member Info'!N172&gt;=$R$1),1,0)</f>
        <v>0</v>
      </c>
    </row>
    <row r="177" spans="1:40" x14ac:dyDescent="0.25">
      <c r="A177" s="4">
        <v>145</v>
      </c>
      <c r="B177" s="166">
        <f>'Member Info'!D173</f>
        <v>0</v>
      </c>
      <c r="C177" s="166">
        <f>'Member Info'!E173</f>
        <v>0</v>
      </c>
      <c r="D177" s="166" t="str">
        <f>'Member Info'!G173</f>
        <v/>
      </c>
      <c r="E177" s="167">
        <f>'Member Info'!B173</f>
        <v>0</v>
      </c>
      <c r="F177" s="244"/>
      <c r="G177" s="168" t="str">
        <f>IF(E177=0,"",
IF('Member Info'!$AM$19&lt;=$R$1,
SUMPRODUCT('Member Info'!L173+IF('Member Info'!H173&gt;'Member Info'!$AJ$12,'Member Info'!$AK$13,IF('Member Info'!H173&gt;'Member Info'!$AJ$11,'Member Info'!$AK$12,IF('Member Info'!H173&gt;'Member Info'!$AJ$10,'Member Info'!$AK$11,IF('Member Info'!H173&gt;'Member Info'!$AJ$9,'Member Info'!$AK$10,IF('Member Info'!H173&gt;'Member Info'!$AJ$8,'Member Info'!$AK$9,'Member Info'!$AK$8)))))),
SUMPRODUCT('Member Info'!L173+IF('Member Info'!H173&gt;'Member Info'!$AG$17,'Member Info'!$AH$18,IF('Member Info'!H173&gt;'Member Info'!$AG$16,'Member Info'!$AH$17,IF('Member Info'!H173&gt;'Member Info'!$AG$15,'Member Info'!$AH$16,IF('Member Info'!H173&gt;'Member Info'!$AG$14,'Member Info'!$AH$15,IF('Member Info'!H173&gt;'Member Info'!$AG$13,'Member Info'!$AH$14,IF('Member Info'!H173&gt;'Member Info'!$AG$12,'Member Info'!$AH$13,IF('Member Info'!H173&gt;'Member Info'!$AG$11,'Member Info'!$AH$12,IF('Member Info'!H173&gt;'Member Info'!$AG$10,'Member Info'!$AH$11,IF('Member Info'!H173&gt;'Member Info'!$AG$9,'Member Info'!$AH$10,IF('Member Info'!H173&gt;'Member Info'!$AG$8,'Member Info'!$AH$9,'Member Info'!$AH$8)))))))))))))</f>
        <v/>
      </c>
      <c r="H177" s="26"/>
      <c r="I177" s="26"/>
      <c r="J177" s="107" t="str">
        <f>IF(E177=0,"",IF('Member Info'!F173&gt;$S$1,CONCATENATE("Joined with practice on ", TEXT('Member Info'!F173, "DD/MM/YYYY")),IF('Member Info'!N173&lt;&gt;"",IF('Member Info'!N173&lt;$R$1,CONCATENATE("Left Scheme on ", TEXT('Member Info'!N173, "DD/MM/YYYY")),IF(ISERROR(G177),"Error Detected, No rate entered",IF(E177=0,"",IF(F177="","Error Detected, No Pensionable pay",IF(ISERROR(AB177)," Unknown Values entered.",IF(T177+U177&lt;1,"Acceptable",IF(R177+S177=200, "No Contributions Entered", IF(K177="","Error Detected, Choose reason&gt;",IF(X177="1",IF(T177=1,"Please Enter Deemed Pensionable Pay","Add Any Relevant Details Above"),"Please Give Details Above"))))))))),IF(ISERROR(G177),"Error Detected, No rate entered",IF(E177=0,"",IF(F177="","Error Detected, No Pensionable pay",IF(ISERROR(AB177)," Unknown Values entered.",IF(T177+U177&lt;1,"Acceptable",IF(R177+S177=200, "No Contributions Entered", IF(K177="","Error Detected, Choose reason&gt;",IF(X177="1",IF(T177=1,"Please Enter Deemed Pensionable Pay","Add relevant Details Above"),"Please give details Above")))))))))))</f>
        <v/>
      </c>
      <c r="K177" s="263"/>
      <c r="L177" s="93"/>
      <c r="M177" s="93" t="str">
        <f t="shared" si="42"/>
        <v/>
      </c>
      <c r="N177" s="96">
        <f t="shared" si="41"/>
        <v>0</v>
      </c>
      <c r="O177" s="96">
        <f t="shared" si="41"/>
        <v>0</v>
      </c>
      <c r="P177" s="220">
        <f>(ROUND((F177/100*'Member Info'!$W$2), 2))</f>
        <v>0</v>
      </c>
      <c r="Q177" s="220" t="e">
        <f t="shared" si="43"/>
        <v>#VALUE!</v>
      </c>
      <c r="R177" s="220" t="str">
        <f t="shared" si="44"/>
        <v/>
      </c>
      <c r="S177" s="229" t="str">
        <f t="shared" si="45"/>
        <v/>
      </c>
      <c r="T177" s="230" t="str">
        <f t="shared" si="46"/>
        <v/>
      </c>
      <c r="U177" s="230" t="str">
        <f t="shared" si="47"/>
        <v/>
      </c>
      <c r="V177" s="224">
        <f t="shared" si="48"/>
        <v>0</v>
      </c>
      <c r="W177" s="112">
        <f t="shared" si="49"/>
        <v>0</v>
      </c>
      <c r="X177" s="237" t="str">
        <f t="shared" si="37"/>
        <v/>
      </c>
      <c r="Y177" s="242" t="b">
        <f t="shared" si="38"/>
        <v>0</v>
      </c>
      <c r="Z177" s="237">
        <f t="shared" si="50"/>
        <v>0</v>
      </c>
      <c r="AA177" s="237">
        <f>IF('Member Info'!N173="",1,"")</f>
        <v>1</v>
      </c>
      <c r="AB177" s="245" t="e">
        <f t="shared" si="51"/>
        <v>#VALUE!</v>
      </c>
      <c r="AC177" s="132" t="str">
        <f t="shared" si="39"/>
        <v/>
      </c>
      <c r="AD177" s="126">
        <f t="shared" si="40"/>
        <v>1</v>
      </c>
      <c r="AE177" s="126" t="str">
        <f>IF('Member Info'!N173&lt;&gt;"",IF('Member Info'!N173&lt;=$R$1,1,0),"")</f>
        <v/>
      </c>
      <c r="AG177" s="126" t="b">
        <f t="shared" si="52"/>
        <v>0</v>
      </c>
      <c r="AH177" s="126">
        <f t="shared" si="53"/>
        <v>0</v>
      </c>
      <c r="AJ177" s="126">
        <f t="shared" si="54"/>
        <v>0</v>
      </c>
      <c r="AK177" s="126">
        <f>IF('Member Info'!F173&gt;$R$1,1,0)</f>
        <v>0</v>
      </c>
      <c r="AL177" s="126" t="b">
        <f>IF(ISERROR(R177),ERROR.TYPE(#REF!)=ERROR.TYPE(R177),FALSE)</f>
        <v>0</v>
      </c>
      <c r="AM177" s="126" t="b">
        <f>IF(ISERROR(S177),ERROR.TYPE(#REF!)=ERROR.TYPE(S177),FALSE)</f>
        <v>0</v>
      </c>
      <c r="AN177" s="126">
        <f>IF(OR('Member Info'!F173&gt;=$S$1,'Member Info'!N173&gt;=$R$1),1,0)</f>
        <v>0</v>
      </c>
    </row>
    <row r="178" spans="1:40" x14ac:dyDescent="0.25">
      <c r="A178" s="4">
        <v>146</v>
      </c>
      <c r="B178" s="166">
        <f>'Member Info'!D174</f>
        <v>0</v>
      </c>
      <c r="C178" s="166">
        <f>'Member Info'!E174</f>
        <v>0</v>
      </c>
      <c r="D178" s="166" t="str">
        <f>'Member Info'!G174</f>
        <v/>
      </c>
      <c r="E178" s="167">
        <f>'Member Info'!B174</f>
        <v>0</v>
      </c>
      <c r="F178" s="244"/>
      <c r="G178" s="168" t="str">
        <f>IF(E178=0,"",
IF('Member Info'!$AM$19&lt;=$R$1,
SUMPRODUCT('Member Info'!L174+IF('Member Info'!H174&gt;'Member Info'!$AJ$12,'Member Info'!$AK$13,IF('Member Info'!H174&gt;'Member Info'!$AJ$11,'Member Info'!$AK$12,IF('Member Info'!H174&gt;'Member Info'!$AJ$10,'Member Info'!$AK$11,IF('Member Info'!H174&gt;'Member Info'!$AJ$9,'Member Info'!$AK$10,IF('Member Info'!H174&gt;'Member Info'!$AJ$8,'Member Info'!$AK$9,'Member Info'!$AK$8)))))),
SUMPRODUCT('Member Info'!L174+IF('Member Info'!H174&gt;'Member Info'!$AG$17,'Member Info'!$AH$18,IF('Member Info'!H174&gt;'Member Info'!$AG$16,'Member Info'!$AH$17,IF('Member Info'!H174&gt;'Member Info'!$AG$15,'Member Info'!$AH$16,IF('Member Info'!H174&gt;'Member Info'!$AG$14,'Member Info'!$AH$15,IF('Member Info'!H174&gt;'Member Info'!$AG$13,'Member Info'!$AH$14,IF('Member Info'!H174&gt;'Member Info'!$AG$12,'Member Info'!$AH$13,IF('Member Info'!H174&gt;'Member Info'!$AG$11,'Member Info'!$AH$12,IF('Member Info'!H174&gt;'Member Info'!$AG$10,'Member Info'!$AH$11,IF('Member Info'!H174&gt;'Member Info'!$AG$9,'Member Info'!$AH$10,IF('Member Info'!H174&gt;'Member Info'!$AG$8,'Member Info'!$AH$9,'Member Info'!$AH$8)))))))))))))</f>
        <v/>
      </c>
      <c r="H178" s="26"/>
      <c r="I178" s="26"/>
      <c r="J178" s="107" t="str">
        <f>IF(E178=0,"",IF('Member Info'!F174&gt;$S$1,CONCATENATE("Joined with practice on ", TEXT('Member Info'!F174, "DD/MM/YYYY")),IF('Member Info'!N174&lt;&gt;"",IF('Member Info'!N174&lt;$R$1,CONCATENATE("Left Scheme on ", TEXT('Member Info'!N174, "DD/MM/YYYY")),IF(ISERROR(G178),"Error Detected, No rate entered",IF(E178=0,"",IF(F178="","Error Detected, No Pensionable pay",IF(ISERROR(AB178)," Unknown Values entered.",IF(T178+U178&lt;1,"Acceptable",IF(R178+S178=200, "No Contributions Entered", IF(K178="","Error Detected, Choose reason&gt;",IF(X178="1",IF(T178=1,"Please Enter Deemed Pensionable Pay","Add Any Relevant Details Above"),"Please Give Details Above"))))))))),IF(ISERROR(G178),"Error Detected, No rate entered",IF(E178=0,"",IF(F178="","Error Detected, No Pensionable pay",IF(ISERROR(AB178)," Unknown Values entered.",IF(T178+U178&lt;1,"Acceptable",IF(R178+S178=200, "No Contributions Entered", IF(K178="","Error Detected, Choose reason&gt;",IF(X178="1",IF(T178=1,"Please Enter Deemed Pensionable Pay","Add relevant Details Above"),"Please give details Above")))))))))))</f>
        <v/>
      </c>
      <c r="K178" s="263"/>
      <c r="L178" s="93"/>
      <c r="M178" s="93" t="str">
        <f t="shared" si="42"/>
        <v/>
      </c>
      <c r="N178" s="96">
        <f t="shared" si="41"/>
        <v>0</v>
      </c>
      <c r="O178" s="96">
        <f t="shared" si="41"/>
        <v>0</v>
      </c>
      <c r="P178" s="220">
        <f>(ROUND((F178/100*'Member Info'!$W$2), 2))</f>
        <v>0</v>
      </c>
      <c r="Q178" s="220" t="e">
        <f t="shared" si="43"/>
        <v>#VALUE!</v>
      </c>
      <c r="R178" s="220" t="str">
        <f t="shared" si="44"/>
        <v/>
      </c>
      <c r="S178" s="229" t="str">
        <f t="shared" si="45"/>
        <v/>
      </c>
      <c r="T178" s="230" t="str">
        <f t="shared" si="46"/>
        <v/>
      </c>
      <c r="U178" s="230" t="str">
        <f t="shared" si="47"/>
        <v/>
      </c>
      <c r="V178" s="224">
        <f t="shared" si="48"/>
        <v>0</v>
      </c>
      <c r="W178" s="112">
        <f t="shared" si="49"/>
        <v>0</v>
      </c>
      <c r="X178" s="237" t="str">
        <f t="shared" si="37"/>
        <v/>
      </c>
      <c r="Y178" s="242" t="b">
        <f t="shared" si="38"/>
        <v>0</v>
      </c>
      <c r="Z178" s="237">
        <f t="shared" si="50"/>
        <v>0</v>
      </c>
      <c r="AA178" s="237">
        <f>IF('Member Info'!N174="",1,"")</f>
        <v>1</v>
      </c>
      <c r="AB178" s="245" t="e">
        <f t="shared" si="51"/>
        <v>#VALUE!</v>
      </c>
      <c r="AC178" s="132" t="str">
        <f t="shared" si="39"/>
        <v/>
      </c>
      <c r="AD178" s="126">
        <f t="shared" si="40"/>
        <v>1</v>
      </c>
      <c r="AE178" s="126" t="str">
        <f>IF('Member Info'!N174&lt;&gt;"",IF('Member Info'!N174&lt;=$R$1,1,0),"")</f>
        <v/>
      </c>
      <c r="AG178" s="126" t="b">
        <f t="shared" si="52"/>
        <v>0</v>
      </c>
      <c r="AH178" s="126">
        <f t="shared" si="53"/>
        <v>0</v>
      </c>
      <c r="AJ178" s="126">
        <f t="shared" si="54"/>
        <v>0</v>
      </c>
      <c r="AK178" s="126">
        <f>IF('Member Info'!F174&gt;$R$1,1,0)</f>
        <v>0</v>
      </c>
      <c r="AL178" s="126" t="b">
        <f>IF(ISERROR(R178),ERROR.TYPE(#REF!)=ERROR.TYPE(R178),FALSE)</f>
        <v>0</v>
      </c>
      <c r="AM178" s="126" t="b">
        <f>IF(ISERROR(S178),ERROR.TYPE(#REF!)=ERROR.TYPE(S178),FALSE)</f>
        <v>0</v>
      </c>
      <c r="AN178" s="126">
        <f>IF(OR('Member Info'!F174&gt;=$S$1,'Member Info'!N174&gt;=$R$1),1,0)</f>
        <v>0</v>
      </c>
    </row>
    <row r="179" spans="1:40" x14ac:dyDescent="0.25">
      <c r="A179" s="4">
        <v>147</v>
      </c>
      <c r="B179" s="166">
        <f>'Member Info'!D175</f>
        <v>0</v>
      </c>
      <c r="C179" s="166">
        <f>'Member Info'!E175</f>
        <v>0</v>
      </c>
      <c r="D179" s="166" t="str">
        <f>'Member Info'!G175</f>
        <v/>
      </c>
      <c r="E179" s="167">
        <f>'Member Info'!B175</f>
        <v>0</v>
      </c>
      <c r="F179" s="244"/>
      <c r="G179" s="168" t="str">
        <f>IF(E179=0,"",
IF('Member Info'!$AM$19&lt;=$R$1,
SUMPRODUCT('Member Info'!L175+IF('Member Info'!H175&gt;'Member Info'!$AJ$12,'Member Info'!$AK$13,IF('Member Info'!H175&gt;'Member Info'!$AJ$11,'Member Info'!$AK$12,IF('Member Info'!H175&gt;'Member Info'!$AJ$10,'Member Info'!$AK$11,IF('Member Info'!H175&gt;'Member Info'!$AJ$9,'Member Info'!$AK$10,IF('Member Info'!H175&gt;'Member Info'!$AJ$8,'Member Info'!$AK$9,'Member Info'!$AK$8)))))),
SUMPRODUCT('Member Info'!L175+IF('Member Info'!H175&gt;'Member Info'!$AG$17,'Member Info'!$AH$18,IF('Member Info'!H175&gt;'Member Info'!$AG$16,'Member Info'!$AH$17,IF('Member Info'!H175&gt;'Member Info'!$AG$15,'Member Info'!$AH$16,IF('Member Info'!H175&gt;'Member Info'!$AG$14,'Member Info'!$AH$15,IF('Member Info'!H175&gt;'Member Info'!$AG$13,'Member Info'!$AH$14,IF('Member Info'!H175&gt;'Member Info'!$AG$12,'Member Info'!$AH$13,IF('Member Info'!H175&gt;'Member Info'!$AG$11,'Member Info'!$AH$12,IF('Member Info'!H175&gt;'Member Info'!$AG$10,'Member Info'!$AH$11,IF('Member Info'!H175&gt;'Member Info'!$AG$9,'Member Info'!$AH$10,IF('Member Info'!H175&gt;'Member Info'!$AG$8,'Member Info'!$AH$9,'Member Info'!$AH$8)))))))))))))</f>
        <v/>
      </c>
      <c r="H179" s="26"/>
      <c r="I179" s="26"/>
      <c r="J179" s="107" t="str">
        <f>IF(E179=0,"",IF('Member Info'!F175&gt;$S$1,CONCATENATE("Joined with practice on ", TEXT('Member Info'!F175, "DD/MM/YYYY")),IF('Member Info'!N175&lt;&gt;"",IF('Member Info'!N175&lt;$R$1,CONCATENATE("Left Scheme on ", TEXT('Member Info'!N175, "DD/MM/YYYY")),IF(ISERROR(G179),"Error Detected, No rate entered",IF(E179=0,"",IF(F179="","Error Detected, No Pensionable pay",IF(ISERROR(AB179)," Unknown Values entered.",IF(T179+U179&lt;1,"Acceptable",IF(R179+S179=200, "No Contributions Entered", IF(K179="","Error Detected, Choose reason&gt;",IF(X179="1",IF(T179=1,"Please Enter Deemed Pensionable Pay","Add Any Relevant Details Above"),"Please Give Details Above"))))))))),IF(ISERROR(G179),"Error Detected, No rate entered",IF(E179=0,"",IF(F179="","Error Detected, No Pensionable pay",IF(ISERROR(AB179)," Unknown Values entered.",IF(T179+U179&lt;1,"Acceptable",IF(R179+S179=200, "No Contributions Entered", IF(K179="","Error Detected, Choose reason&gt;",IF(X179="1",IF(T179=1,"Please Enter Deemed Pensionable Pay","Add relevant Details Above"),"Please give details Above")))))))))))</f>
        <v/>
      </c>
      <c r="K179" s="263"/>
      <c r="L179" s="93"/>
      <c r="M179" s="93" t="str">
        <f t="shared" si="42"/>
        <v/>
      </c>
      <c r="N179" s="96">
        <f t="shared" si="41"/>
        <v>0</v>
      </c>
      <c r="O179" s="96">
        <f t="shared" si="41"/>
        <v>0</v>
      </c>
      <c r="P179" s="220">
        <f>(ROUND((F179/100*'Member Info'!$W$2), 2))</f>
        <v>0</v>
      </c>
      <c r="Q179" s="220" t="e">
        <f t="shared" si="43"/>
        <v>#VALUE!</v>
      </c>
      <c r="R179" s="220" t="str">
        <f t="shared" si="44"/>
        <v/>
      </c>
      <c r="S179" s="229" t="str">
        <f t="shared" si="45"/>
        <v/>
      </c>
      <c r="T179" s="230" t="str">
        <f t="shared" si="46"/>
        <v/>
      </c>
      <c r="U179" s="230" t="str">
        <f t="shared" si="47"/>
        <v/>
      </c>
      <c r="V179" s="224">
        <f t="shared" si="48"/>
        <v>0</v>
      </c>
      <c r="W179" s="112">
        <f t="shared" si="49"/>
        <v>0</v>
      </c>
      <c r="X179" s="237" t="str">
        <f t="shared" si="37"/>
        <v/>
      </c>
      <c r="Y179" s="242" t="b">
        <f t="shared" si="38"/>
        <v>0</v>
      </c>
      <c r="Z179" s="237">
        <f t="shared" si="50"/>
        <v>0</v>
      </c>
      <c r="AA179" s="237">
        <f>IF('Member Info'!N175="",1,"")</f>
        <v>1</v>
      </c>
      <c r="AB179" s="245" t="e">
        <f t="shared" si="51"/>
        <v>#VALUE!</v>
      </c>
      <c r="AC179" s="132" t="str">
        <f t="shared" si="39"/>
        <v/>
      </c>
      <c r="AD179" s="126">
        <f t="shared" si="40"/>
        <v>1</v>
      </c>
      <c r="AE179" s="126" t="str">
        <f>IF('Member Info'!N175&lt;&gt;"",IF('Member Info'!N175&lt;=$R$1,1,0),"")</f>
        <v/>
      </c>
      <c r="AG179" s="126" t="b">
        <f t="shared" si="52"/>
        <v>0</v>
      </c>
      <c r="AH179" s="126">
        <f t="shared" si="53"/>
        <v>0</v>
      </c>
      <c r="AJ179" s="126">
        <f t="shared" si="54"/>
        <v>0</v>
      </c>
      <c r="AK179" s="126">
        <f>IF('Member Info'!F175&gt;$R$1,1,0)</f>
        <v>0</v>
      </c>
      <c r="AL179" s="126" t="b">
        <f>IF(ISERROR(R179),ERROR.TYPE(#REF!)=ERROR.TYPE(R179),FALSE)</f>
        <v>0</v>
      </c>
      <c r="AM179" s="126" t="b">
        <f>IF(ISERROR(S179),ERROR.TYPE(#REF!)=ERROR.TYPE(S179),FALSE)</f>
        <v>0</v>
      </c>
      <c r="AN179" s="126">
        <f>IF(OR('Member Info'!F175&gt;=$S$1,'Member Info'!N175&gt;=$R$1),1,0)</f>
        <v>0</v>
      </c>
    </row>
    <row r="180" spans="1:40" x14ac:dyDescent="0.25">
      <c r="A180" s="4">
        <v>148</v>
      </c>
      <c r="B180" s="166">
        <f>'Member Info'!D176</f>
        <v>0</v>
      </c>
      <c r="C180" s="166">
        <f>'Member Info'!E176</f>
        <v>0</v>
      </c>
      <c r="D180" s="166" t="str">
        <f>'Member Info'!G176</f>
        <v/>
      </c>
      <c r="E180" s="167">
        <f>'Member Info'!B176</f>
        <v>0</v>
      </c>
      <c r="F180" s="244"/>
      <c r="G180" s="168" t="str">
        <f>IF(E180=0,"",
IF('Member Info'!$AM$19&lt;=$R$1,
SUMPRODUCT('Member Info'!L176+IF('Member Info'!H176&gt;'Member Info'!$AJ$12,'Member Info'!$AK$13,IF('Member Info'!H176&gt;'Member Info'!$AJ$11,'Member Info'!$AK$12,IF('Member Info'!H176&gt;'Member Info'!$AJ$10,'Member Info'!$AK$11,IF('Member Info'!H176&gt;'Member Info'!$AJ$9,'Member Info'!$AK$10,IF('Member Info'!H176&gt;'Member Info'!$AJ$8,'Member Info'!$AK$9,'Member Info'!$AK$8)))))),
SUMPRODUCT('Member Info'!L176+IF('Member Info'!H176&gt;'Member Info'!$AG$17,'Member Info'!$AH$18,IF('Member Info'!H176&gt;'Member Info'!$AG$16,'Member Info'!$AH$17,IF('Member Info'!H176&gt;'Member Info'!$AG$15,'Member Info'!$AH$16,IF('Member Info'!H176&gt;'Member Info'!$AG$14,'Member Info'!$AH$15,IF('Member Info'!H176&gt;'Member Info'!$AG$13,'Member Info'!$AH$14,IF('Member Info'!H176&gt;'Member Info'!$AG$12,'Member Info'!$AH$13,IF('Member Info'!H176&gt;'Member Info'!$AG$11,'Member Info'!$AH$12,IF('Member Info'!H176&gt;'Member Info'!$AG$10,'Member Info'!$AH$11,IF('Member Info'!H176&gt;'Member Info'!$AG$9,'Member Info'!$AH$10,IF('Member Info'!H176&gt;'Member Info'!$AG$8,'Member Info'!$AH$9,'Member Info'!$AH$8)))))))))))))</f>
        <v/>
      </c>
      <c r="H180" s="26"/>
      <c r="I180" s="26"/>
      <c r="J180" s="107" t="str">
        <f>IF(E180=0,"",IF('Member Info'!F176&gt;$S$1,CONCATENATE("Joined with practice on ", TEXT('Member Info'!F176, "DD/MM/YYYY")),IF('Member Info'!N176&lt;&gt;"",IF('Member Info'!N176&lt;$R$1,CONCATENATE("Left Scheme on ", TEXT('Member Info'!N176, "DD/MM/YYYY")),IF(ISERROR(G180),"Error Detected, No rate entered",IF(E180=0,"",IF(F180="","Error Detected, No Pensionable pay",IF(ISERROR(AB180)," Unknown Values entered.",IF(T180+U180&lt;1,"Acceptable",IF(R180+S180=200, "No Contributions Entered", IF(K180="","Error Detected, Choose reason&gt;",IF(X180="1",IF(T180=1,"Please Enter Deemed Pensionable Pay","Add Any Relevant Details Above"),"Please Give Details Above"))))))))),IF(ISERROR(G180),"Error Detected, No rate entered",IF(E180=0,"",IF(F180="","Error Detected, No Pensionable pay",IF(ISERROR(AB180)," Unknown Values entered.",IF(T180+U180&lt;1,"Acceptable",IF(R180+S180=200, "No Contributions Entered", IF(K180="","Error Detected, Choose reason&gt;",IF(X180="1",IF(T180=1,"Please Enter Deemed Pensionable Pay","Add relevant Details Above"),"Please give details Above")))))))))))</f>
        <v/>
      </c>
      <c r="K180" s="263"/>
      <c r="L180" s="93"/>
      <c r="M180" s="93" t="str">
        <f t="shared" si="42"/>
        <v/>
      </c>
      <c r="N180" s="96">
        <f t="shared" si="41"/>
        <v>0</v>
      </c>
      <c r="O180" s="96">
        <f t="shared" si="41"/>
        <v>0</v>
      </c>
      <c r="P180" s="220">
        <f>(ROUND((F180/100*'Member Info'!$W$2), 2))</f>
        <v>0</v>
      </c>
      <c r="Q180" s="220" t="e">
        <f t="shared" si="43"/>
        <v>#VALUE!</v>
      </c>
      <c r="R180" s="220" t="str">
        <f t="shared" si="44"/>
        <v/>
      </c>
      <c r="S180" s="229" t="str">
        <f t="shared" si="45"/>
        <v/>
      </c>
      <c r="T180" s="230" t="str">
        <f t="shared" si="46"/>
        <v/>
      </c>
      <c r="U180" s="230" t="str">
        <f t="shared" si="47"/>
        <v/>
      </c>
      <c r="V180" s="224">
        <f t="shared" si="48"/>
        <v>0</v>
      </c>
      <c r="W180" s="112">
        <f t="shared" si="49"/>
        <v>0</v>
      </c>
      <c r="X180" s="237" t="str">
        <f t="shared" si="37"/>
        <v/>
      </c>
      <c r="Y180" s="242" t="b">
        <f t="shared" si="38"/>
        <v>0</v>
      </c>
      <c r="Z180" s="237">
        <f t="shared" si="50"/>
        <v>0</v>
      </c>
      <c r="AA180" s="237">
        <f>IF('Member Info'!N176="",1,"")</f>
        <v>1</v>
      </c>
      <c r="AB180" s="245" t="e">
        <f t="shared" si="51"/>
        <v>#VALUE!</v>
      </c>
      <c r="AC180" s="132" t="str">
        <f t="shared" si="39"/>
        <v/>
      </c>
      <c r="AD180" s="126">
        <f t="shared" si="40"/>
        <v>1</v>
      </c>
      <c r="AE180" s="126" t="str">
        <f>IF('Member Info'!N176&lt;&gt;"",IF('Member Info'!N176&lt;=$R$1,1,0),"")</f>
        <v/>
      </c>
      <c r="AG180" s="126" t="b">
        <f t="shared" si="52"/>
        <v>0</v>
      </c>
      <c r="AH180" s="126">
        <f t="shared" si="53"/>
        <v>0</v>
      </c>
      <c r="AJ180" s="126">
        <f t="shared" si="54"/>
        <v>0</v>
      </c>
      <c r="AK180" s="126">
        <f>IF('Member Info'!F176&gt;$R$1,1,0)</f>
        <v>0</v>
      </c>
      <c r="AL180" s="126" t="b">
        <f>IF(ISERROR(R180),ERROR.TYPE(#REF!)=ERROR.TYPE(R180),FALSE)</f>
        <v>0</v>
      </c>
      <c r="AM180" s="126" t="b">
        <f>IF(ISERROR(S180),ERROR.TYPE(#REF!)=ERROR.TYPE(S180),FALSE)</f>
        <v>0</v>
      </c>
      <c r="AN180" s="126">
        <f>IF(OR('Member Info'!F176&gt;=$S$1,'Member Info'!N176&gt;=$R$1),1,0)</f>
        <v>0</v>
      </c>
    </row>
    <row r="181" spans="1:40" x14ac:dyDescent="0.25">
      <c r="A181" s="4">
        <v>149</v>
      </c>
      <c r="B181" s="166">
        <f>'Member Info'!D177</f>
        <v>0</v>
      </c>
      <c r="C181" s="166">
        <f>'Member Info'!E177</f>
        <v>0</v>
      </c>
      <c r="D181" s="166" t="str">
        <f>'Member Info'!G177</f>
        <v/>
      </c>
      <c r="E181" s="167">
        <f>'Member Info'!B177</f>
        <v>0</v>
      </c>
      <c r="F181" s="244"/>
      <c r="G181" s="168" t="str">
        <f>IF(E181=0,"",
IF('Member Info'!$AM$19&lt;=$R$1,
SUMPRODUCT('Member Info'!L177+IF('Member Info'!H177&gt;'Member Info'!$AJ$12,'Member Info'!$AK$13,IF('Member Info'!H177&gt;'Member Info'!$AJ$11,'Member Info'!$AK$12,IF('Member Info'!H177&gt;'Member Info'!$AJ$10,'Member Info'!$AK$11,IF('Member Info'!H177&gt;'Member Info'!$AJ$9,'Member Info'!$AK$10,IF('Member Info'!H177&gt;'Member Info'!$AJ$8,'Member Info'!$AK$9,'Member Info'!$AK$8)))))),
SUMPRODUCT('Member Info'!L177+IF('Member Info'!H177&gt;'Member Info'!$AG$17,'Member Info'!$AH$18,IF('Member Info'!H177&gt;'Member Info'!$AG$16,'Member Info'!$AH$17,IF('Member Info'!H177&gt;'Member Info'!$AG$15,'Member Info'!$AH$16,IF('Member Info'!H177&gt;'Member Info'!$AG$14,'Member Info'!$AH$15,IF('Member Info'!H177&gt;'Member Info'!$AG$13,'Member Info'!$AH$14,IF('Member Info'!H177&gt;'Member Info'!$AG$12,'Member Info'!$AH$13,IF('Member Info'!H177&gt;'Member Info'!$AG$11,'Member Info'!$AH$12,IF('Member Info'!H177&gt;'Member Info'!$AG$10,'Member Info'!$AH$11,IF('Member Info'!H177&gt;'Member Info'!$AG$9,'Member Info'!$AH$10,IF('Member Info'!H177&gt;'Member Info'!$AG$8,'Member Info'!$AH$9,'Member Info'!$AH$8)))))))))))))</f>
        <v/>
      </c>
      <c r="H181" s="26"/>
      <c r="I181" s="26"/>
      <c r="J181" s="107" t="str">
        <f>IF(E181=0,"",IF('Member Info'!F177&gt;$S$1,CONCATENATE("Joined with practice on ", TEXT('Member Info'!F177, "DD/MM/YYYY")),IF('Member Info'!N177&lt;&gt;"",IF('Member Info'!N177&lt;$R$1,CONCATENATE("Left Scheme on ", TEXT('Member Info'!N177, "DD/MM/YYYY")),IF(ISERROR(G181),"Error Detected, No rate entered",IF(E181=0,"",IF(F181="","Error Detected, No Pensionable pay",IF(ISERROR(AB181)," Unknown Values entered.",IF(T181+U181&lt;1,"Acceptable",IF(R181+S181=200, "No Contributions Entered", IF(K181="","Error Detected, Choose reason&gt;",IF(X181="1",IF(T181=1,"Please Enter Deemed Pensionable Pay","Add Any Relevant Details Above"),"Please Give Details Above"))))))))),IF(ISERROR(G181),"Error Detected, No rate entered",IF(E181=0,"",IF(F181="","Error Detected, No Pensionable pay",IF(ISERROR(AB181)," Unknown Values entered.",IF(T181+U181&lt;1,"Acceptable",IF(R181+S181=200, "No Contributions Entered", IF(K181="","Error Detected, Choose reason&gt;",IF(X181="1",IF(T181=1,"Please Enter Deemed Pensionable Pay","Add relevant Details Above"),"Please give details Above")))))))))))</f>
        <v/>
      </c>
      <c r="K181" s="263"/>
      <c r="L181" s="93"/>
      <c r="M181" s="93" t="str">
        <f t="shared" si="42"/>
        <v/>
      </c>
      <c r="N181" s="96">
        <f t="shared" si="41"/>
        <v>0</v>
      </c>
      <c r="O181" s="96">
        <f t="shared" si="41"/>
        <v>0</v>
      </c>
      <c r="P181" s="220">
        <f>(ROUND((F181/100*'Member Info'!$W$2), 2))</f>
        <v>0</v>
      </c>
      <c r="Q181" s="220" t="e">
        <f t="shared" si="43"/>
        <v>#VALUE!</v>
      </c>
      <c r="R181" s="220" t="str">
        <f t="shared" si="44"/>
        <v/>
      </c>
      <c r="S181" s="229" t="str">
        <f t="shared" si="45"/>
        <v/>
      </c>
      <c r="T181" s="230" t="str">
        <f t="shared" si="46"/>
        <v/>
      </c>
      <c r="U181" s="230" t="str">
        <f t="shared" si="47"/>
        <v/>
      </c>
      <c r="V181" s="224">
        <f t="shared" si="48"/>
        <v>0</v>
      </c>
      <c r="W181" s="112">
        <f t="shared" si="49"/>
        <v>0</v>
      </c>
      <c r="X181" s="237" t="str">
        <f t="shared" si="37"/>
        <v/>
      </c>
      <c r="Y181" s="242" t="b">
        <f t="shared" si="38"/>
        <v>0</v>
      </c>
      <c r="Z181" s="237">
        <f t="shared" si="50"/>
        <v>0</v>
      </c>
      <c r="AA181" s="237">
        <f>IF('Member Info'!N177="",1,"")</f>
        <v>1</v>
      </c>
      <c r="AB181" s="245" t="e">
        <f t="shared" si="51"/>
        <v>#VALUE!</v>
      </c>
      <c r="AC181" s="132" t="str">
        <f t="shared" si="39"/>
        <v/>
      </c>
      <c r="AD181" s="126">
        <f t="shared" si="40"/>
        <v>1</v>
      </c>
      <c r="AE181" s="126" t="str">
        <f>IF('Member Info'!N177&lt;&gt;"",IF('Member Info'!N177&lt;=$R$1,1,0),"")</f>
        <v/>
      </c>
      <c r="AG181" s="126" t="b">
        <f t="shared" si="52"/>
        <v>0</v>
      </c>
      <c r="AH181" s="126">
        <f t="shared" si="53"/>
        <v>0</v>
      </c>
      <c r="AJ181" s="126">
        <f t="shared" si="54"/>
        <v>0</v>
      </c>
      <c r="AK181" s="126">
        <f>IF('Member Info'!F177&gt;$R$1,1,0)</f>
        <v>0</v>
      </c>
      <c r="AL181" s="126" t="b">
        <f>IF(ISERROR(R181),ERROR.TYPE(#REF!)=ERROR.TYPE(R181),FALSE)</f>
        <v>0</v>
      </c>
      <c r="AM181" s="126" t="b">
        <f>IF(ISERROR(S181),ERROR.TYPE(#REF!)=ERROR.TYPE(S181),FALSE)</f>
        <v>0</v>
      </c>
      <c r="AN181" s="126">
        <f>IF(OR('Member Info'!F177&gt;=$S$1,'Member Info'!N177&gt;=$R$1),1,0)</f>
        <v>0</v>
      </c>
    </row>
    <row r="182" spans="1:40" ht="15.75" thickBot="1" x14ac:dyDescent="0.3">
      <c r="A182" s="4">
        <v>150</v>
      </c>
      <c r="B182" s="166">
        <f>'Member Info'!D178</f>
        <v>0</v>
      </c>
      <c r="C182" s="166">
        <f>'Member Info'!E178</f>
        <v>0</v>
      </c>
      <c r="D182" s="166" t="str">
        <f>'Member Info'!G178</f>
        <v/>
      </c>
      <c r="E182" s="167">
        <f>'Member Info'!B178</f>
        <v>0</v>
      </c>
      <c r="F182" s="244"/>
      <c r="G182" s="168" t="str">
        <f>IF(E182=0,"",
IF('Member Info'!$AM$19&lt;=$R$1,
SUMPRODUCT('Member Info'!L178+IF('Member Info'!H178&gt;'Member Info'!$AJ$12,'Member Info'!$AK$13,IF('Member Info'!H178&gt;'Member Info'!$AJ$11,'Member Info'!$AK$12,IF('Member Info'!H178&gt;'Member Info'!$AJ$10,'Member Info'!$AK$11,IF('Member Info'!H178&gt;'Member Info'!$AJ$9,'Member Info'!$AK$10,IF('Member Info'!H178&gt;'Member Info'!$AJ$8,'Member Info'!$AK$9,'Member Info'!$AK$8)))))),
SUMPRODUCT('Member Info'!L178+IF('Member Info'!H178&gt;'Member Info'!$AG$17,'Member Info'!$AH$18,IF('Member Info'!H178&gt;'Member Info'!$AG$16,'Member Info'!$AH$17,IF('Member Info'!H178&gt;'Member Info'!$AG$15,'Member Info'!$AH$16,IF('Member Info'!H178&gt;'Member Info'!$AG$14,'Member Info'!$AH$15,IF('Member Info'!H178&gt;'Member Info'!$AG$13,'Member Info'!$AH$14,IF('Member Info'!H178&gt;'Member Info'!$AG$12,'Member Info'!$AH$13,IF('Member Info'!H178&gt;'Member Info'!$AG$11,'Member Info'!$AH$12,IF('Member Info'!H178&gt;'Member Info'!$AG$10,'Member Info'!$AH$11,IF('Member Info'!H178&gt;'Member Info'!$AG$9,'Member Info'!$AH$10,IF('Member Info'!H178&gt;'Member Info'!$AG$8,'Member Info'!$AH$9,'Member Info'!$AH$8)))))))))))))</f>
        <v/>
      </c>
      <c r="H182" s="26"/>
      <c r="I182" s="26"/>
      <c r="J182" s="107" t="str">
        <f>IF(E182=0,"",IF('Member Info'!F178&gt;$S$1,CONCATENATE("Joined with practice on ", TEXT('Member Info'!F178, "DD/MM/YYYY")),IF('Member Info'!N178&lt;&gt;"",IF('Member Info'!N178&lt;$R$1,CONCATENATE("Left Scheme on ", TEXT('Member Info'!N178, "DD/MM/YYYY")),IF(ISERROR(G182),"Error Detected, No rate entered",IF(E182=0,"",IF(F182="","Error Detected, No Pensionable pay",IF(ISERROR(AB182)," Unknown Values entered.",IF(T182+U182&lt;1,"Acceptable",IF(R182+S182=200, "No Contributions Entered", IF(K182="","Error Detected, Choose reason&gt;",IF(X182="1",IF(T182=1,"Please Enter Deemed Pensionable Pay","Add Any Relevant Details Above"),"Please Give Details Above"))))))))),IF(ISERROR(G182),"Error Detected, No rate entered",IF(E182=0,"",IF(F182="","Error Detected, No Pensionable pay",IF(ISERROR(AB182)," Unknown Values entered.",IF(T182+U182&lt;1,"Acceptable",IF(R182+S182=200, "No Contributions Entered", IF(K182="","Error Detected, Choose reason&gt;",IF(X182="1",IF(T182=1,"Please Enter Deemed Pensionable Pay","Add relevant Details Above"),"Please give details Above")))))))))))</f>
        <v/>
      </c>
      <c r="K182" s="263"/>
      <c r="L182" s="93"/>
      <c r="M182" s="93" t="str">
        <f t="shared" si="42"/>
        <v/>
      </c>
      <c r="N182" s="96">
        <f t="shared" si="41"/>
        <v>0</v>
      </c>
      <c r="O182" s="96">
        <f t="shared" si="41"/>
        <v>0</v>
      </c>
      <c r="P182" s="220">
        <f>(ROUND((F182/100*'Member Info'!$W$2), 2))</f>
        <v>0</v>
      </c>
      <c r="Q182" s="220" t="e">
        <f t="shared" si="43"/>
        <v>#VALUE!</v>
      </c>
      <c r="R182" s="220" t="str">
        <f t="shared" si="44"/>
        <v/>
      </c>
      <c r="S182" s="229" t="str">
        <f t="shared" si="45"/>
        <v/>
      </c>
      <c r="T182" s="230" t="str">
        <f t="shared" si="46"/>
        <v/>
      </c>
      <c r="U182" s="230" t="str">
        <f t="shared" si="47"/>
        <v/>
      </c>
      <c r="V182" s="224">
        <f t="shared" si="48"/>
        <v>0</v>
      </c>
      <c r="W182" s="112">
        <f t="shared" si="49"/>
        <v>0</v>
      </c>
      <c r="X182" s="237" t="str">
        <f t="shared" si="37"/>
        <v/>
      </c>
      <c r="Y182" s="242" t="b">
        <f t="shared" si="38"/>
        <v>0</v>
      </c>
      <c r="Z182" s="237">
        <f t="shared" si="50"/>
        <v>0</v>
      </c>
      <c r="AA182" s="237">
        <f>IF('Member Info'!N178="",1,"")</f>
        <v>1</v>
      </c>
      <c r="AB182" s="245" t="e">
        <f t="shared" si="51"/>
        <v>#VALUE!</v>
      </c>
      <c r="AC182" s="132" t="str">
        <f t="shared" si="39"/>
        <v/>
      </c>
      <c r="AD182" s="126">
        <f t="shared" si="40"/>
        <v>1</v>
      </c>
      <c r="AE182" s="126" t="str">
        <f>IF('Member Info'!N178&lt;&gt;"",IF('Member Info'!N178&lt;=$R$1,1,0),"")</f>
        <v/>
      </c>
      <c r="AG182" s="126" t="b">
        <f t="shared" si="52"/>
        <v>0</v>
      </c>
      <c r="AH182" s="126">
        <f t="shared" si="53"/>
        <v>0</v>
      </c>
      <c r="AJ182" s="126">
        <f t="shared" si="54"/>
        <v>0</v>
      </c>
      <c r="AK182" s="126">
        <f>IF('Member Info'!F178&gt;$R$1,1,0)</f>
        <v>0</v>
      </c>
      <c r="AL182" s="126" t="b">
        <f>IF(ISERROR(R182),ERROR.TYPE(#REF!)=ERROR.TYPE(R182),FALSE)</f>
        <v>0</v>
      </c>
      <c r="AM182" s="126" t="b">
        <f>IF(ISERROR(S182),ERROR.TYPE(#REF!)=ERROR.TYPE(S182),FALSE)</f>
        <v>0</v>
      </c>
      <c r="AN182" s="126">
        <f>IF(OR('Member Info'!F178&gt;=$S$1,'Member Info'!N178&gt;=$R$1),1,0)</f>
        <v>0</v>
      </c>
    </row>
    <row r="183" spans="1:40" ht="15.75" thickBot="1" x14ac:dyDescent="0.3">
      <c r="A183" s="4"/>
      <c r="B183" s="5"/>
      <c r="C183" s="5"/>
      <c r="D183" s="5"/>
      <c r="E183" s="5"/>
      <c r="F183" s="279">
        <f>SUM(F33:F182)</f>
        <v>0</v>
      </c>
      <c r="G183" s="21"/>
      <c r="H183" s="9">
        <f>ROUND(SUM(H33:H182), 2)</f>
        <v>0</v>
      </c>
      <c r="I183" s="9">
        <f>ROUND(SUM(I33:I182), 2)</f>
        <v>0</v>
      </c>
      <c r="J183" s="135">
        <f>COUNTIF(J33:J182, "&gt;0")</f>
        <v>0</v>
      </c>
      <c r="K183" s="5"/>
      <c r="L183" s="5"/>
      <c r="M183" s="5"/>
      <c r="N183" s="5"/>
      <c r="O183" s="5"/>
      <c r="T183" s="224">
        <f>SUM(T33:T182)</f>
        <v>0</v>
      </c>
      <c r="U183" s="230">
        <f>SUM(U33:U182)</f>
        <v>0</v>
      </c>
      <c r="V183" s="224">
        <f>SUM(V33:V182)</f>
        <v>0</v>
      </c>
      <c r="W183" s="224"/>
      <c r="X183" s="340"/>
      <c r="Y183" s="224">
        <f>COUNTIF(Y33:Y182, TRUE)</f>
        <v>0</v>
      </c>
      <c r="Z183" s="239">
        <f>SUM(Z33:Z182)</f>
        <v>0</v>
      </c>
      <c r="AA183" s="255"/>
      <c r="AB183" s="238"/>
      <c r="AC183" s="245">
        <f>SUM(AC33:AC182)</f>
        <v>0</v>
      </c>
      <c r="AD183" s="126">
        <f>COUNTIF(AD33:AD182,"&gt;1")</f>
        <v>0</v>
      </c>
      <c r="AJ183" s="126">
        <f>SUM(AJ33:AJ182)</f>
        <v>0</v>
      </c>
    </row>
    <row r="184" spans="1:40" ht="15" customHeight="1" x14ac:dyDescent="0.25">
      <c r="A184" s="4"/>
      <c r="B184" s="344"/>
      <c r="C184" s="344"/>
      <c r="D184" s="5"/>
      <c r="E184" s="38"/>
      <c r="F184" s="38"/>
      <c r="G184" s="21"/>
      <c r="H184" s="22"/>
      <c r="I184" s="22"/>
      <c r="J184" s="108"/>
      <c r="K184" s="5"/>
      <c r="L184" s="5"/>
      <c r="M184" s="5"/>
      <c r="N184" s="5"/>
      <c r="O184" s="256"/>
    </row>
    <row r="185" spans="1:40" ht="15.75" customHeight="1" x14ac:dyDescent="0.25">
      <c r="A185" s="4"/>
      <c r="B185" s="344"/>
      <c r="C185" s="344"/>
      <c r="D185" s="23"/>
      <c r="E185" s="343"/>
      <c r="F185" s="343"/>
      <c r="G185" s="341"/>
      <c r="H185" s="341"/>
      <c r="I185" s="341"/>
      <c r="J185" s="341"/>
      <c r="K185" s="5"/>
      <c r="L185" s="5"/>
      <c r="M185" s="5"/>
      <c r="N185" s="256"/>
      <c r="O185" s="5"/>
    </row>
    <row r="186" spans="1:40" ht="15.75" x14ac:dyDescent="0.25">
      <c r="A186" s="4"/>
      <c r="B186" s="344"/>
      <c r="C186" s="344"/>
      <c r="D186" s="23"/>
      <c r="E186" s="343"/>
      <c r="F186" s="477" t="s">
        <v>17</v>
      </c>
      <c r="G186" s="477"/>
      <c r="H186" s="477"/>
      <c r="I186" s="341"/>
      <c r="J186" s="341"/>
      <c r="K186" s="5"/>
      <c r="L186" s="5"/>
      <c r="M186" s="5"/>
      <c r="N186" s="5"/>
      <c r="O186" s="5"/>
    </row>
    <row r="187" spans="1:40" ht="15.75" x14ac:dyDescent="0.25">
      <c r="A187" s="4"/>
      <c r="B187" s="388"/>
      <c r="C187" s="388"/>
      <c r="D187" s="23"/>
      <c r="E187" s="342"/>
      <c r="F187" s="477"/>
      <c r="G187" s="477"/>
      <c r="H187" s="477"/>
      <c r="I187" s="342"/>
      <c r="J187" s="342"/>
      <c r="K187" s="5"/>
      <c r="L187" s="5"/>
      <c r="M187" s="5"/>
      <c r="N187" s="5"/>
      <c r="O187" s="5"/>
    </row>
    <row r="188" spans="1:40" ht="15.75" x14ac:dyDescent="0.25">
      <c r="A188" s="4"/>
      <c r="B188" s="345"/>
      <c r="C188" s="345"/>
      <c r="D188" s="23"/>
      <c r="E188" s="342"/>
      <c r="F188" s="342"/>
      <c r="G188" s="342"/>
      <c r="H188" s="342"/>
      <c r="I188" s="476" t="s">
        <v>20</v>
      </c>
      <c r="J188" s="476"/>
      <c r="K188" s="5"/>
      <c r="L188" s="5"/>
      <c r="M188" s="5"/>
      <c r="N188" s="5"/>
      <c r="O188" s="5"/>
    </row>
    <row r="189" spans="1:40" ht="15.75" thickBot="1" x14ac:dyDescent="0.3">
      <c r="A189" s="4"/>
      <c r="B189" s="346"/>
      <c r="C189" s="345" t="s">
        <v>18</v>
      </c>
      <c r="D189" s="345"/>
      <c r="E189" s="342"/>
      <c r="F189" s="345" t="s">
        <v>19</v>
      </c>
      <c r="G189" s="345"/>
      <c r="H189" s="345"/>
      <c r="I189" s="485"/>
      <c r="J189" s="485"/>
      <c r="K189" s="5"/>
      <c r="L189" s="5"/>
      <c r="M189" s="5"/>
      <c r="N189" s="5"/>
      <c r="O189" s="5"/>
    </row>
    <row r="190" spans="1:40" ht="15.75" thickBot="1" x14ac:dyDescent="0.3">
      <c r="A190" s="4"/>
      <c r="B190" s="12"/>
      <c r="C190" s="480">
        <f>H183</f>
        <v>0</v>
      </c>
      <c r="D190" s="481"/>
      <c r="E190" s="342"/>
      <c r="F190" s="480">
        <f>I183</f>
        <v>0</v>
      </c>
      <c r="G190" s="481"/>
      <c r="H190" s="346"/>
      <c r="I190" s="480">
        <f>C190+F190</f>
        <v>0</v>
      </c>
      <c r="J190" s="481"/>
      <c r="K190" s="5"/>
      <c r="L190" s="5"/>
      <c r="M190" s="5"/>
      <c r="N190" s="5"/>
      <c r="O190" s="5"/>
    </row>
    <row r="191" spans="1:40" ht="15.75" x14ac:dyDescent="0.25">
      <c r="A191" s="4"/>
      <c r="B191" s="345"/>
      <c r="C191" s="345"/>
      <c r="D191" s="23"/>
      <c r="E191" s="342"/>
      <c r="F191" s="342"/>
      <c r="G191" s="342"/>
      <c r="H191" s="342"/>
      <c r="I191" s="342"/>
      <c r="J191" s="342"/>
      <c r="K191" s="5"/>
      <c r="L191" s="5"/>
      <c r="M191" s="5"/>
      <c r="N191" s="5"/>
      <c r="O191" s="5"/>
    </row>
    <row r="192" spans="1:40" ht="15.75" x14ac:dyDescent="0.25">
      <c r="A192" s="4"/>
      <c r="B192" s="346"/>
      <c r="C192" s="346"/>
      <c r="D192" s="23"/>
      <c r="E192" s="342"/>
      <c r="F192" s="342"/>
      <c r="G192" s="342"/>
      <c r="H192" s="342"/>
      <c r="I192" s="342"/>
      <c r="J192" s="342"/>
      <c r="K192" s="5"/>
      <c r="L192" s="5"/>
      <c r="M192" s="5"/>
      <c r="N192" s="5"/>
      <c r="O192" s="5"/>
    </row>
    <row r="193" spans="1:27" ht="15.75" customHeight="1" x14ac:dyDescent="0.25">
      <c r="A193" s="4"/>
      <c r="B193" s="487" t="s">
        <v>607</v>
      </c>
      <c r="C193" s="487"/>
      <c r="D193" s="487"/>
      <c r="E193" s="487"/>
      <c r="F193" s="487"/>
      <c r="G193" s="487"/>
      <c r="H193" s="487"/>
      <c r="I193" s="487"/>
      <c r="J193" s="487"/>
      <c r="K193" s="5"/>
      <c r="L193" s="5"/>
      <c r="M193" s="5"/>
      <c r="N193" s="5"/>
      <c r="O193" s="5"/>
    </row>
    <row r="194" spans="1:27" ht="15.75" customHeight="1" x14ac:dyDescent="0.25">
      <c r="A194" s="4"/>
      <c r="B194" s="487"/>
      <c r="C194" s="487"/>
      <c r="D194" s="487"/>
      <c r="E194" s="487"/>
      <c r="F194" s="487"/>
      <c r="G194" s="487"/>
      <c r="H194" s="487"/>
      <c r="I194" s="487"/>
      <c r="J194" s="487"/>
      <c r="K194" s="5"/>
      <c r="L194" s="5"/>
      <c r="M194" s="5"/>
      <c r="N194" s="5"/>
      <c r="O194" s="5"/>
    </row>
    <row r="195" spans="1:27" ht="15.75" customHeight="1" x14ac:dyDescent="0.25">
      <c r="A195" s="4"/>
      <c r="B195" s="487"/>
      <c r="C195" s="487"/>
      <c r="D195" s="487"/>
      <c r="E195" s="487"/>
      <c r="F195" s="487"/>
      <c r="G195" s="487"/>
      <c r="H195" s="487"/>
      <c r="I195" s="487"/>
      <c r="J195" s="487"/>
      <c r="K195" s="5"/>
      <c r="L195" s="5"/>
      <c r="M195" s="5"/>
      <c r="N195" s="5"/>
      <c r="O195" s="5"/>
    </row>
    <row r="196" spans="1:27" ht="15.75" customHeight="1" x14ac:dyDescent="0.25">
      <c r="A196" s="4"/>
      <c r="B196" s="487"/>
      <c r="C196" s="487"/>
      <c r="D196" s="487"/>
      <c r="E196" s="487"/>
      <c r="F196" s="487"/>
      <c r="G196" s="487"/>
      <c r="H196" s="487"/>
      <c r="I196" s="487"/>
      <c r="J196" s="487"/>
      <c r="K196" s="5"/>
      <c r="L196" s="5"/>
      <c r="M196" s="5"/>
      <c r="N196" s="5"/>
      <c r="O196" s="5"/>
    </row>
    <row r="197" spans="1:27" x14ac:dyDescent="0.25">
      <c r="A197" s="4"/>
      <c r="B197" s="487"/>
      <c r="C197" s="487"/>
      <c r="D197" s="487"/>
      <c r="E197" s="487"/>
      <c r="F197" s="487"/>
      <c r="G197" s="487"/>
      <c r="H197" s="487"/>
      <c r="I197" s="487"/>
      <c r="J197" s="487"/>
      <c r="K197" s="5"/>
      <c r="L197" s="5"/>
      <c r="M197" s="5"/>
      <c r="N197" s="5"/>
      <c r="O197" s="5"/>
    </row>
    <row r="198" spans="1:27" x14ac:dyDescent="0.25">
      <c r="A198" s="4"/>
      <c r="B198" s="5"/>
      <c r="C198" s="5"/>
      <c r="D198" s="5"/>
      <c r="E198" s="5"/>
      <c r="F198" s="5"/>
      <c r="G198" s="21"/>
      <c r="H198" s="5"/>
      <c r="I198" s="5"/>
      <c r="J198" s="386"/>
      <c r="K198" s="5"/>
      <c r="L198" s="5"/>
      <c r="M198" s="5"/>
      <c r="N198" s="5"/>
      <c r="O198" s="5"/>
    </row>
    <row r="199" spans="1:27" ht="15.75" x14ac:dyDescent="0.25">
      <c r="A199" s="4"/>
      <c r="B199" s="474"/>
      <c r="C199" s="474"/>
      <c r="D199" s="474"/>
      <c r="E199" s="474"/>
      <c r="F199" s="474"/>
      <c r="G199" s="474"/>
      <c r="H199" s="390"/>
      <c r="I199" s="390"/>
      <c r="J199" s="105"/>
      <c r="K199" s="5"/>
      <c r="L199" s="5"/>
      <c r="M199" s="5"/>
      <c r="N199" s="5"/>
      <c r="O199" s="5"/>
      <c r="S199" s="126"/>
      <c r="T199" s="126"/>
      <c r="U199" s="126"/>
      <c r="V199" s="126"/>
      <c r="W199" s="126"/>
      <c r="X199" s="126"/>
      <c r="Y199" s="126"/>
      <c r="Z199" s="126"/>
      <c r="AA199" s="126"/>
    </row>
    <row r="200" spans="1:27" x14ac:dyDescent="0.25">
      <c r="A200" s="4"/>
      <c r="B200" s="5"/>
      <c r="C200" s="5"/>
      <c r="D200" s="5"/>
      <c r="E200" s="5"/>
      <c r="F200" s="5"/>
      <c r="G200" s="21"/>
      <c r="H200" s="5"/>
      <c r="I200" s="5"/>
      <c r="J200" s="386"/>
      <c r="K200" s="5"/>
      <c r="L200" s="5"/>
      <c r="M200" s="5"/>
      <c r="N200" s="5"/>
      <c r="O200" s="5"/>
      <c r="S200" s="126"/>
      <c r="T200" s="126"/>
      <c r="U200" s="126"/>
      <c r="V200" s="126"/>
      <c r="W200" s="126"/>
      <c r="X200" s="126"/>
      <c r="Y200" s="126"/>
      <c r="Z200" s="126"/>
      <c r="AA200" s="126"/>
    </row>
    <row r="201" spans="1:27" x14ac:dyDescent="0.25">
      <c r="A201" s="4"/>
      <c r="B201" s="5"/>
      <c r="C201" s="5"/>
      <c r="D201" s="5"/>
      <c r="E201" s="5"/>
      <c r="F201" s="5"/>
      <c r="G201" s="21"/>
      <c r="H201" s="5"/>
      <c r="I201" s="5"/>
      <c r="J201" s="386"/>
      <c r="K201" s="5"/>
      <c r="L201" s="5"/>
      <c r="M201" s="5"/>
      <c r="N201" s="5"/>
      <c r="O201" s="5"/>
      <c r="S201" s="126"/>
      <c r="T201" s="126"/>
      <c r="U201" s="126"/>
      <c r="V201" s="126"/>
      <c r="W201" s="126"/>
      <c r="X201" s="126"/>
      <c r="Y201" s="126"/>
      <c r="Z201" s="126"/>
      <c r="AA201" s="126"/>
    </row>
    <row r="202" spans="1:27" ht="21" x14ac:dyDescent="0.25">
      <c r="A202" s="4"/>
      <c r="B202" s="486"/>
      <c r="C202" s="486"/>
      <c r="D202" s="486"/>
      <c r="E202" s="486"/>
      <c r="F202" s="486"/>
      <c r="G202" s="486"/>
      <c r="H202" s="389"/>
      <c r="I202" s="389"/>
      <c r="J202" s="389"/>
      <c r="K202" s="5"/>
      <c r="L202" s="5"/>
      <c r="M202" s="5"/>
      <c r="N202" s="5"/>
      <c r="O202" s="5"/>
      <c r="S202" s="126"/>
      <c r="T202" s="126"/>
      <c r="U202" s="126"/>
      <c r="V202" s="126"/>
      <c r="W202" s="126"/>
      <c r="X202" s="126"/>
      <c r="Y202" s="126"/>
      <c r="Z202" s="126"/>
      <c r="AA202" s="126"/>
    </row>
    <row r="203" spans="1:27" ht="21" x14ac:dyDescent="0.25">
      <c r="A203" s="4"/>
      <c r="B203" s="15"/>
      <c r="C203" s="15"/>
      <c r="D203" s="15"/>
      <c r="E203" s="15"/>
      <c r="F203" s="15"/>
      <c r="G203" s="15"/>
      <c r="H203" s="5"/>
      <c r="I203" s="5"/>
      <c r="J203" s="386"/>
      <c r="K203" s="5"/>
      <c r="L203" s="5"/>
      <c r="M203" s="5"/>
      <c r="N203" s="5"/>
      <c r="O203" s="5"/>
      <c r="S203" s="126"/>
      <c r="T203" s="126"/>
      <c r="U203" s="126"/>
      <c r="V203" s="126"/>
      <c r="W203" s="126"/>
      <c r="X203" s="126"/>
      <c r="Y203" s="126"/>
      <c r="Z203" s="126"/>
      <c r="AA203" s="126"/>
    </row>
    <row r="204" spans="1:27" ht="15" customHeight="1" x14ac:dyDescent="0.25">
      <c r="A204" s="4"/>
      <c r="B204" s="478"/>
      <c r="C204" s="478"/>
      <c r="D204" s="478"/>
      <c r="E204" s="5"/>
      <c r="F204" s="478"/>
      <c r="G204" s="478"/>
      <c r="H204" s="478"/>
      <c r="I204" s="478"/>
      <c r="J204" s="388"/>
      <c r="K204" s="5"/>
      <c r="L204" s="5"/>
      <c r="M204" s="5"/>
      <c r="N204" s="5"/>
      <c r="O204" s="5"/>
      <c r="S204" s="126"/>
      <c r="T204" s="126"/>
      <c r="U204" s="126"/>
      <c r="V204" s="126"/>
      <c r="W204" s="126"/>
      <c r="X204" s="126"/>
      <c r="Y204" s="126"/>
      <c r="Z204" s="126"/>
      <c r="AA204" s="126"/>
    </row>
    <row r="205" spans="1:27" x14ac:dyDescent="0.25">
      <c r="A205" s="4"/>
      <c r="B205" s="478"/>
      <c r="C205" s="478"/>
      <c r="D205" s="478"/>
      <c r="E205" s="5"/>
      <c r="F205" s="478"/>
      <c r="G205" s="478"/>
      <c r="H205" s="478"/>
      <c r="I205" s="478"/>
      <c r="J205" s="388"/>
      <c r="K205" s="5"/>
      <c r="L205" s="5"/>
      <c r="M205" s="5"/>
      <c r="N205" s="5"/>
      <c r="O205" s="5"/>
      <c r="S205" s="126"/>
      <c r="T205" s="126"/>
      <c r="U205" s="126"/>
      <c r="V205" s="126"/>
      <c r="W205" s="126"/>
      <c r="X205" s="126"/>
      <c r="Y205" s="126"/>
      <c r="Z205" s="126"/>
      <c r="AA205" s="126"/>
    </row>
    <row r="206" spans="1:27" x14ac:dyDescent="0.25">
      <c r="A206" s="4"/>
      <c r="B206" s="388"/>
      <c r="C206" s="388"/>
      <c r="D206" s="388"/>
      <c r="E206" s="5"/>
      <c r="F206" s="388"/>
      <c r="G206" s="388"/>
      <c r="H206" s="388"/>
      <c r="I206" s="388"/>
      <c r="J206" s="388"/>
      <c r="K206" s="5"/>
      <c r="L206" s="5"/>
      <c r="M206" s="5"/>
      <c r="N206" s="5"/>
      <c r="O206" s="5"/>
      <c r="S206" s="126"/>
      <c r="T206" s="126"/>
      <c r="U206" s="126"/>
      <c r="V206" s="126"/>
      <c r="W206" s="126"/>
      <c r="X206" s="126"/>
      <c r="Y206" s="126"/>
      <c r="Z206" s="126"/>
      <c r="AA206" s="126"/>
    </row>
    <row r="207" spans="1:27" ht="15.75" customHeight="1" x14ac:dyDescent="0.25">
      <c r="A207" s="4"/>
      <c r="B207" s="433"/>
      <c r="C207" s="433"/>
      <c r="D207" s="433"/>
      <c r="E207" s="5"/>
      <c r="F207" s="433"/>
      <c r="G207" s="433"/>
      <c r="H207" s="433"/>
      <c r="I207" s="433"/>
      <c r="J207" s="31"/>
      <c r="K207" s="5"/>
      <c r="L207" s="5"/>
      <c r="M207" s="5"/>
      <c r="N207" s="5"/>
      <c r="O207" s="5"/>
      <c r="S207" s="126"/>
      <c r="T207" s="126"/>
      <c r="U207" s="126"/>
      <c r="V207" s="126"/>
      <c r="W207" s="126"/>
      <c r="X207" s="126"/>
      <c r="Y207" s="126"/>
      <c r="Z207" s="126"/>
      <c r="AA207" s="126"/>
    </row>
    <row r="208" spans="1:27" x14ac:dyDescent="0.25">
      <c r="A208" s="4"/>
      <c r="B208" s="473"/>
      <c r="C208" s="473"/>
      <c r="D208" s="473"/>
      <c r="E208" s="5"/>
      <c r="F208" s="473"/>
      <c r="G208" s="473"/>
      <c r="H208" s="473"/>
      <c r="I208" s="473"/>
      <c r="J208" s="106"/>
      <c r="K208" s="5"/>
      <c r="L208" s="5"/>
      <c r="M208" s="5"/>
      <c r="N208" s="5"/>
      <c r="O208" s="5"/>
      <c r="S208" s="126"/>
      <c r="T208" s="126"/>
      <c r="U208" s="126"/>
      <c r="V208" s="126"/>
      <c r="W208" s="126"/>
      <c r="X208" s="126"/>
      <c r="Y208" s="126"/>
      <c r="Z208" s="126"/>
      <c r="AA208" s="126"/>
    </row>
    <row r="209" spans="1:27" x14ac:dyDescent="0.25">
      <c r="A209" s="4"/>
      <c r="B209" s="12"/>
      <c r="C209" s="12"/>
      <c r="D209" s="12"/>
      <c r="E209" s="5"/>
      <c r="F209" s="12"/>
      <c r="G209" s="12"/>
      <c r="H209" s="12"/>
      <c r="I209" s="12"/>
      <c r="J209" s="386"/>
      <c r="K209" s="5"/>
      <c r="L209" s="5"/>
      <c r="M209" s="5"/>
      <c r="N209" s="5"/>
      <c r="O209" s="5"/>
      <c r="S209" s="126"/>
      <c r="T209" s="126"/>
      <c r="U209" s="126"/>
      <c r="V209" s="126"/>
      <c r="W209" s="126"/>
      <c r="X209" s="126"/>
      <c r="Y209" s="126"/>
      <c r="Z209" s="126"/>
      <c r="AA209" s="126"/>
    </row>
    <row r="210" spans="1:27" ht="15.75" customHeight="1" x14ac:dyDescent="0.25">
      <c r="A210" s="4"/>
      <c r="B210" s="433"/>
      <c r="C210" s="433"/>
      <c r="D210" s="433"/>
      <c r="E210" s="5"/>
      <c r="F210" s="433"/>
      <c r="G210" s="433"/>
      <c r="H210" s="433"/>
      <c r="I210" s="433"/>
      <c r="J210" s="31"/>
      <c r="K210" s="5"/>
      <c r="L210" s="5"/>
      <c r="M210" s="5"/>
      <c r="N210" s="5"/>
      <c r="O210" s="5"/>
      <c r="S210" s="126"/>
      <c r="T210" s="126"/>
      <c r="U210" s="126"/>
      <c r="V210" s="126"/>
      <c r="W210" s="126"/>
      <c r="X210" s="126"/>
      <c r="Y210" s="126"/>
      <c r="Z210" s="126"/>
      <c r="AA210" s="126"/>
    </row>
    <row r="211" spans="1:27" x14ac:dyDescent="0.25">
      <c r="A211" s="4"/>
      <c r="B211" s="473"/>
      <c r="C211" s="473"/>
      <c r="D211" s="473"/>
      <c r="E211" s="5"/>
      <c r="F211" s="473"/>
      <c r="G211" s="473"/>
      <c r="H211" s="473"/>
      <c r="I211" s="473"/>
      <c r="J211" s="106"/>
      <c r="K211" s="5"/>
      <c r="L211" s="5"/>
      <c r="M211" s="5"/>
      <c r="N211" s="5"/>
      <c r="O211" s="5"/>
      <c r="S211" s="126"/>
      <c r="T211" s="126"/>
      <c r="U211" s="126"/>
      <c r="V211" s="126"/>
      <c r="W211" s="126"/>
      <c r="X211" s="126"/>
      <c r="Y211" s="126"/>
      <c r="Z211" s="126"/>
      <c r="AA211" s="126"/>
    </row>
    <row r="212" spans="1:27" x14ac:dyDescent="0.25">
      <c r="A212" s="4"/>
      <c r="B212" s="12"/>
      <c r="C212" s="12"/>
      <c r="D212" s="12"/>
      <c r="E212" s="5"/>
      <c r="F212" s="12"/>
      <c r="G212" s="12"/>
      <c r="H212" s="12"/>
      <c r="I212" s="12"/>
      <c r="J212" s="386"/>
      <c r="K212" s="5"/>
      <c r="L212" s="5"/>
      <c r="M212" s="5"/>
      <c r="N212" s="5"/>
      <c r="O212" s="5"/>
      <c r="S212" s="126"/>
      <c r="T212" s="126"/>
      <c r="U212" s="126"/>
      <c r="V212" s="126"/>
      <c r="W212" s="126"/>
      <c r="X212" s="126"/>
      <c r="Y212" s="126"/>
      <c r="Z212" s="126"/>
      <c r="AA212" s="126"/>
    </row>
    <row r="213" spans="1:27" ht="15.75" customHeight="1" x14ac:dyDescent="0.25">
      <c r="A213" s="4"/>
      <c r="B213" s="476"/>
      <c r="C213" s="476"/>
      <c r="D213" s="476"/>
      <c r="E213" s="5"/>
      <c r="F213" s="476"/>
      <c r="G213" s="476"/>
      <c r="H213" s="476"/>
      <c r="I213" s="476"/>
      <c r="J213" s="388"/>
      <c r="K213" s="5"/>
      <c r="L213" s="5"/>
      <c r="M213" s="5"/>
      <c r="N213" s="5"/>
      <c r="O213" s="5"/>
      <c r="S213" s="126"/>
      <c r="T213" s="126"/>
      <c r="U213" s="126"/>
      <c r="V213" s="126"/>
      <c r="W213" s="126"/>
      <c r="X213" s="126"/>
      <c r="Y213" s="126"/>
      <c r="Z213" s="126"/>
      <c r="AA213" s="126"/>
    </row>
    <row r="214" spans="1:27" x14ac:dyDescent="0.25">
      <c r="A214" s="4"/>
      <c r="B214" s="473"/>
      <c r="C214" s="473"/>
      <c r="D214" s="473"/>
      <c r="E214" s="5"/>
      <c r="F214" s="473"/>
      <c r="G214" s="473"/>
      <c r="H214" s="473"/>
      <c r="I214" s="473"/>
      <c r="J214" s="106"/>
      <c r="K214" s="5"/>
      <c r="L214" s="5"/>
      <c r="M214" s="5"/>
      <c r="N214" s="5"/>
      <c r="O214" s="5"/>
      <c r="S214" s="126"/>
      <c r="T214" s="126"/>
      <c r="U214" s="126"/>
      <c r="V214" s="126"/>
      <c r="W214" s="126"/>
      <c r="X214" s="126"/>
      <c r="Y214" s="126"/>
      <c r="Z214" s="126"/>
      <c r="AA214" s="126"/>
    </row>
    <row r="215" spans="1:27" x14ac:dyDescent="0.25">
      <c r="A215" s="4"/>
      <c r="B215" s="12"/>
      <c r="C215" s="12"/>
      <c r="D215" s="12"/>
      <c r="E215" s="5"/>
      <c r="F215" s="5"/>
      <c r="G215" s="5"/>
      <c r="H215" s="12"/>
      <c r="I215" s="5"/>
      <c r="J215" s="386"/>
      <c r="K215" s="5"/>
      <c r="L215" s="5"/>
      <c r="M215" s="5"/>
      <c r="N215" s="5"/>
      <c r="O215" s="5"/>
      <c r="S215" s="126"/>
      <c r="T215" s="126"/>
      <c r="U215" s="126"/>
      <c r="V215" s="126"/>
      <c r="W215" s="126"/>
      <c r="X215" s="126"/>
      <c r="Y215" s="126"/>
      <c r="Z215" s="126"/>
      <c r="AA215" s="126"/>
    </row>
    <row r="216" spans="1:27" x14ac:dyDescent="0.25">
      <c r="A216" s="4"/>
      <c r="B216" s="479"/>
      <c r="C216" s="479"/>
      <c r="D216" s="479"/>
      <c r="E216" s="5"/>
      <c r="F216" s="5"/>
      <c r="G216" s="5"/>
      <c r="H216" s="12"/>
      <c r="I216" s="5"/>
      <c r="J216" s="386"/>
      <c r="K216" s="5"/>
      <c r="L216" s="5"/>
      <c r="M216" s="5"/>
      <c r="N216" s="5"/>
      <c r="O216" s="5"/>
      <c r="S216" s="126"/>
      <c r="T216" s="126"/>
      <c r="U216" s="126"/>
      <c r="V216" s="126"/>
      <c r="W216" s="126"/>
      <c r="X216" s="126"/>
      <c r="Y216" s="126"/>
      <c r="Z216" s="126"/>
      <c r="AA216" s="126"/>
    </row>
    <row r="217" spans="1:27" x14ac:dyDescent="0.25">
      <c r="A217" s="4"/>
      <c r="B217" s="475"/>
      <c r="C217" s="475"/>
      <c r="D217" s="475"/>
      <c r="E217" s="5"/>
      <c r="F217" s="5"/>
      <c r="G217" s="5"/>
      <c r="H217" s="5"/>
      <c r="I217" s="5"/>
      <c r="J217" s="386"/>
      <c r="K217" s="5"/>
      <c r="L217" s="5"/>
      <c r="M217" s="5"/>
      <c r="N217" s="5"/>
      <c r="O217" s="5"/>
      <c r="S217" s="126"/>
      <c r="T217" s="126"/>
      <c r="U217" s="126"/>
      <c r="V217" s="126"/>
      <c r="W217" s="126"/>
      <c r="X217" s="126"/>
      <c r="Y217" s="126"/>
      <c r="Z217" s="126"/>
      <c r="AA217" s="126"/>
    </row>
    <row r="218" spans="1:27" x14ac:dyDescent="0.25">
      <c r="A218" s="4"/>
      <c r="B218" s="12"/>
      <c r="C218" s="12"/>
      <c r="D218" s="12"/>
      <c r="E218" s="12"/>
      <c r="F218" s="12"/>
      <c r="G218" s="12"/>
      <c r="H218" s="5"/>
      <c r="I218" s="5"/>
      <c r="J218" s="386"/>
      <c r="K218" s="5"/>
      <c r="L218" s="5"/>
      <c r="M218" s="5"/>
      <c r="N218" s="5"/>
      <c r="O218" s="5"/>
      <c r="S218" s="126"/>
      <c r="T218" s="126"/>
      <c r="U218" s="126"/>
      <c r="V218" s="126"/>
      <c r="W218" s="126"/>
      <c r="X218" s="126"/>
      <c r="Y218" s="126"/>
      <c r="Z218" s="126"/>
      <c r="AA218" s="126"/>
    </row>
    <row r="219" spans="1:27" x14ac:dyDescent="0.25">
      <c r="A219" s="4"/>
      <c r="B219" s="476"/>
      <c r="C219" s="476"/>
      <c r="D219" s="476"/>
      <c r="E219" s="476"/>
      <c r="F219" s="476"/>
      <c r="G219" s="476"/>
      <c r="H219" s="387"/>
      <c r="I219" s="387"/>
      <c r="J219" s="388"/>
      <c r="K219" s="5"/>
      <c r="L219" s="5"/>
      <c r="M219" s="5"/>
      <c r="N219" s="5"/>
      <c r="O219" s="5"/>
      <c r="S219" s="126"/>
      <c r="T219" s="126"/>
      <c r="U219" s="126"/>
      <c r="V219" s="126"/>
      <c r="W219" s="126"/>
      <c r="X219" s="126"/>
      <c r="Y219" s="126"/>
      <c r="Z219" s="126"/>
      <c r="AA219" s="126"/>
    </row>
    <row r="220" spans="1:27" ht="15.75" thickBot="1" x14ac:dyDescent="0.3">
      <c r="A220" s="4"/>
      <c r="B220" s="18"/>
      <c r="C220" s="18"/>
      <c r="D220" s="18"/>
      <c r="E220" s="18"/>
      <c r="F220" s="18"/>
      <c r="G220" s="18"/>
      <c r="H220" s="19"/>
      <c r="I220" s="33"/>
      <c r="J220" s="109"/>
      <c r="K220" s="19"/>
      <c r="L220" s="5"/>
      <c r="M220" s="5"/>
      <c r="N220" s="5"/>
      <c r="O220" s="5"/>
      <c r="S220" s="126"/>
      <c r="T220" s="126"/>
      <c r="U220" s="126"/>
      <c r="V220" s="126"/>
      <c r="W220" s="126"/>
      <c r="X220" s="126"/>
      <c r="Y220" s="126"/>
      <c r="Z220" s="126"/>
      <c r="AA220" s="126"/>
    </row>
    <row r="221" spans="1:27" x14ac:dyDescent="0.25">
      <c r="A221" s="4"/>
      <c r="S221" s="126"/>
      <c r="T221" s="126"/>
      <c r="U221" s="126"/>
      <c r="V221" s="126"/>
      <c r="W221" s="126"/>
      <c r="X221" s="126"/>
      <c r="Y221" s="126"/>
      <c r="Z221" s="126"/>
      <c r="AA221" s="126"/>
    </row>
    <row r="222" spans="1:27" x14ac:dyDescent="0.25">
      <c r="A222" s="4"/>
      <c r="S222" s="126"/>
      <c r="T222" s="126"/>
      <c r="U222" s="126"/>
      <c r="V222" s="126"/>
      <c r="W222" s="126"/>
      <c r="X222" s="126"/>
      <c r="Y222" s="126"/>
      <c r="Z222" s="126"/>
      <c r="AA222" s="126"/>
    </row>
    <row r="223" spans="1:27" x14ac:dyDescent="0.25">
      <c r="A223" s="4"/>
      <c r="S223" s="126"/>
      <c r="T223" s="126"/>
      <c r="U223" s="126"/>
      <c r="V223" s="126"/>
      <c r="W223" s="126"/>
      <c r="X223" s="126"/>
      <c r="Y223" s="126"/>
      <c r="Z223" s="126"/>
      <c r="AA223" s="126"/>
    </row>
    <row r="224" spans="1:27" ht="15" customHeight="1" x14ac:dyDescent="0.25">
      <c r="A224" s="4"/>
      <c r="S224" s="126"/>
      <c r="T224" s="126"/>
      <c r="U224" s="126"/>
      <c r="V224" s="126"/>
      <c r="W224" s="126"/>
      <c r="X224" s="126"/>
      <c r="Y224" s="126"/>
      <c r="Z224" s="126"/>
      <c r="AA224" s="126"/>
    </row>
    <row r="225" spans="1:27" x14ac:dyDescent="0.25">
      <c r="A225" s="4"/>
      <c r="S225" s="126"/>
      <c r="T225" s="126"/>
      <c r="U225" s="126"/>
      <c r="V225" s="126"/>
      <c r="W225" s="126"/>
      <c r="X225" s="126"/>
      <c r="Y225" s="126"/>
      <c r="Z225" s="126"/>
      <c r="AA225" s="126"/>
    </row>
    <row r="226" spans="1:27" x14ac:dyDescent="0.25">
      <c r="A226" s="4"/>
      <c r="S226" s="126"/>
      <c r="T226" s="126"/>
      <c r="U226" s="126"/>
      <c r="V226" s="126"/>
      <c r="W226" s="126"/>
      <c r="X226" s="126"/>
      <c r="Y226" s="126"/>
      <c r="Z226" s="126"/>
      <c r="AA226" s="126"/>
    </row>
    <row r="227" spans="1:27" x14ac:dyDescent="0.25">
      <c r="A227" s="4"/>
      <c r="S227" s="126"/>
      <c r="T227" s="126"/>
      <c r="U227" s="126"/>
      <c r="V227" s="126"/>
      <c r="W227" s="126"/>
      <c r="X227" s="126"/>
      <c r="Y227" s="126"/>
      <c r="Z227" s="126"/>
      <c r="AA227" s="126"/>
    </row>
    <row r="228" spans="1:27" x14ac:dyDescent="0.25">
      <c r="A228" s="4"/>
      <c r="S228" s="126"/>
      <c r="T228" s="126"/>
      <c r="U228" s="126"/>
      <c r="V228" s="126"/>
      <c r="W228" s="126"/>
      <c r="X228" s="126"/>
      <c r="Y228" s="126"/>
      <c r="Z228" s="126"/>
      <c r="AA228" s="126"/>
    </row>
    <row r="229" spans="1:27" x14ac:dyDescent="0.25">
      <c r="A229" s="4"/>
      <c r="S229" s="126"/>
      <c r="T229" s="126"/>
      <c r="U229" s="126"/>
      <c r="V229" s="126"/>
      <c r="W229" s="126"/>
      <c r="X229" s="126"/>
      <c r="Y229" s="126"/>
      <c r="Z229" s="126"/>
      <c r="AA229" s="126"/>
    </row>
    <row r="230" spans="1:27" x14ac:dyDescent="0.25">
      <c r="A230" s="4"/>
      <c r="S230" s="126"/>
      <c r="T230" s="126"/>
      <c r="U230" s="126"/>
      <c r="V230" s="126"/>
      <c r="W230" s="126"/>
      <c r="X230" s="126"/>
      <c r="Y230" s="126"/>
      <c r="Z230" s="126"/>
      <c r="AA230" s="126"/>
    </row>
    <row r="231" spans="1:27" x14ac:dyDescent="0.25">
      <c r="A231" s="4"/>
      <c r="J231" s="126"/>
      <c r="S231" s="126"/>
      <c r="T231" s="126"/>
      <c r="U231" s="126"/>
      <c r="V231" s="126"/>
      <c r="W231" s="126"/>
      <c r="X231" s="126"/>
      <c r="Y231" s="126"/>
      <c r="Z231" s="126"/>
      <c r="AA231" s="126"/>
    </row>
    <row r="232" spans="1:27" x14ac:dyDescent="0.25">
      <c r="A232" s="4"/>
      <c r="J232" s="126"/>
      <c r="S232" s="126"/>
      <c r="T232" s="126"/>
      <c r="U232" s="126"/>
      <c r="V232" s="126"/>
      <c r="W232" s="126"/>
      <c r="X232" s="126"/>
      <c r="Y232" s="126"/>
      <c r="Z232" s="126"/>
      <c r="AA232" s="126"/>
    </row>
    <row r="233" spans="1:27" x14ac:dyDescent="0.25">
      <c r="A233" s="4"/>
      <c r="J233" s="126"/>
      <c r="S233" s="126"/>
      <c r="T233" s="126"/>
      <c r="U233" s="126"/>
      <c r="V233" s="126"/>
      <c r="W233" s="126"/>
      <c r="X233" s="126"/>
      <c r="Y233" s="126"/>
      <c r="Z233" s="126"/>
      <c r="AA233" s="126"/>
    </row>
    <row r="234" spans="1:27" x14ac:dyDescent="0.25">
      <c r="A234" s="4"/>
      <c r="J234" s="126"/>
      <c r="S234" s="126"/>
      <c r="T234" s="126"/>
      <c r="U234" s="126"/>
      <c r="V234" s="126"/>
      <c r="W234" s="126"/>
      <c r="X234" s="126"/>
      <c r="Y234" s="126"/>
      <c r="Z234" s="126"/>
      <c r="AA234" s="126"/>
    </row>
    <row r="235" spans="1:27" x14ac:dyDescent="0.25">
      <c r="A235" s="4"/>
      <c r="J235" s="126"/>
      <c r="S235" s="126"/>
      <c r="T235" s="126"/>
      <c r="U235" s="126"/>
      <c r="V235" s="126"/>
      <c r="W235" s="126"/>
      <c r="X235" s="126"/>
      <c r="Y235" s="126"/>
      <c r="Z235" s="126"/>
      <c r="AA235" s="126"/>
    </row>
    <row r="236" spans="1:27" x14ac:dyDescent="0.25">
      <c r="A236" s="4"/>
      <c r="J236" s="126"/>
      <c r="S236" s="126"/>
      <c r="T236" s="126"/>
      <c r="U236" s="126"/>
      <c r="V236" s="126"/>
      <c r="W236" s="126"/>
      <c r="X236" s="126"/>
      <c r="Y236" s="126"/>
      <c r="Z236" s="126"/>
      <c r="AA236" s="126"/>
    </row>
    <row r="237" spans="1:27" x14ac:dyDescent="0.25">
      <c r="A237" s="4"/>
      <c r="J237" s="126"/>
      <c r="S237" s="126"/>
      <c r="T237" s="126"/>
      <c r="U237" s="126"/>
      <c r="V237" s="126"/>
      <c r="W237" s="126"/>
      <c r="X237" s="126"/>
      <c r="Y237" s="126"/>
      <c r="Z237" s="126"/>
      <c r="AA237" s="126"/>
    </row>
    <row r="238" spans="1:27" x14ac:dyDescent="0.25">
      <c r="A238" s="4"/>
      <c r="J238" s="126"/>
      <c r="S238" s="126"/>
      <c r="T238" s="126"/>
      <c r="U238" s="126"/>
      <c r="V238" s="126"/>
      <c r="W238" s="126"/>
      <c r="X238" s="126"/>
      <c r="Y238" s="126"/>
      <c r="Z238" s="126"/>
      <c r="AA238" s="126"/>
    </row>
    <row r="239" spans="1:27" x14ac:dyDescent="0.25">
      <c r="A239" s="4"/>
      <c r="J239" s="126"/>
      <c r="S239" s="126"/>
      <c r="T239" s="126"/>
      <c r="U239" s="126"/>
      <c r="V239" s="126"/>
      <c r="W239" s="126"/>
      <c r="X239" s="126"/>
      <c r="Y239" s="126"/>
      <c r="Z239" s="126"/>
      <c r="AA239" s="126"/>
    </row>
    <row r="240" spans="1:27" x14ac:dyDescent="0.25">
      <c r="A240" s="4"/>
      <c r="J240" s="126"/>
      <c r="S240" s="126"/>
      <c r="T240" s="126"/>
      <c r="U240" s="126"/>
      <c r="V240" s="126"/>
      <c r="W240" s="126"/>
      <c r="X240" s="126"/>
      <c r="Y240" s="126"/>
      <c r="Z240" s="126"/>
      <c r="AA240" s="126"/>
    </row>
    <row r="241" spans="1:27" x14ac:dyDescent="0.25">
      <c r="A241" s="4"/>
      <c r="J241" s="126"/>
      <c r="S241" s="126"/>
      <c r="T241" s="126"/>
      <c r="U241" s="126"/>
      <c r="V241" s="126"/>
      <c r="W241" s="126"/>
      <c r="X241" s="126"/>
      <c r="Y241" s="126"/>
      <c r="Z241" s="126"/>
      <c r="AA241" s="126"/>
    </row>
    <row r="242" spans="1:27" x14ac:dyDescent="0.25">
      <c r="A242" s="4"/>
      <c r="J242" s="126"/>
      <c r="S242" s="126"/>
      <c r="T242" s="126"/>
      <c r="U242" s="126"/>
      <c r="V242" s="126"/>
      <c r="W242" s="126"/>
      <c r="X242" s="126"/>
      <c r="Y242" s="126"/>
      <c r="Z242" s="126"/>
      <c r="AA242" s="126"/>
    </row>
    <row r="243" spans="1:27" x14ac:dyDescent="0.25">
      <c r="A243" s="4"/>
      <c r="J243" s="126"/>
      <c r="S243" s="126"/>
      <c r="T243" s="126"/>
      <c r="U243" s="126"/>
      <c r="V243" s="126"/>
      <c r="W243" s="126"/>
      <c r="X243" s="126"/>
      <c r="Y243" s="126"/>
      <c r="Z243" s="126"/>
      <c r="AA243" s="126"/>
    </row>
    <row r="244" spans="1:27" x14ac:dyDescent="0.25">
      <c r="A244" s="4"/>
      <c r="J244" s="126"/>
      <c r="S244" s="126"/>
      <c r="T244" s="126"/>
      <c r="U244" s="126"/>
      <c r="V244" s="126"/>
      <c r="W244" s="126"/>
      <c r="X244" s="126"/>
      <c r="Y244" s="126"/>
      <c r="Z244" s="126"/>
      <c r="AA244" s="126"/>
    </row>
    <row r="245" spans="1:27" x14ac:dyDescent="0.25">
      <c r="A245" s="4"/>
      <c r="J245" s="126"/>
      <c r="S245" s="126"/>
      <c r="T245" s="126"/>
      <c r="U245" s="126"/>
      <c r="V245" s="126"/>
      <c r="W245" s="126"/>
      <c r="X245" s="126"/>
      <c r="Y245" s="126"/>
      <c r="Z245" s="126"/>
      <c r="AA245" s="126"/>
    </row>
    <row r="246" spans="1:27" x14ac:dyDescent="0.25">
      <c r="A246" s="4"/>
      <c r="J246" s="126"/>
      <c r="S246" s="126"/>
      <c r="T246" s="126"/>
      <c r="U246" s="126"/>
      <c r="V246" s="126"/>
      <c r="W246" s="126"/>
      <c r="X246" s="126"/>
      <c r="Y246" s="126"/>
      <c r="Z246" s="126"/>
      <c r="AA246" s="126"/>
    </row>
    <row r="247" spans="1:27" x14ac:dyDescent="0.25">
      <c r="A247" s="4"/>
      <c r="J247" s="126"/>
      <c r="S247" s="126"/>
      <c r="T247" s="126"/>
      <c r="U247" s="126"/>
      <c r="V247" s="126"/>
      <c r="W247" s="126"/>
      <c r="X247" s="126"/>
      <c r="Y247" s="126"/>
      <c r="Z247" s="126"/>
      <c r="AA247" s="126"/>
    </row>
    <row r="248" spans="1:27" x14ac:dyDescent="0.25">
      <c r="A248" s="4"/>
      <c r="J248" s="126"/>
      <c r="S248" s="126"/>
      <c r="T248" s="126"/>
      <c r="U248" s="126"/>
      <c r="V248" s="126"/>
      <c r="W248" s="126"/>
      <c r="X248" s="126"/>
      <c r="Y248" s="126"/>
      <c r="Z248" s="126"/>
      <c r="AA248" s="126"/>
    </row>
    <row r="249" spans="1:27" x14ac:dyDescent="0.25">
      <c r="A249" s="4"/>
      <c r="J249" s="126"/>
      <c r="S249" s="126"/>
      <c r="T249" s="126"/>
      <c r="U249" s="126"/>
      <c r="V249" s="126"/>
      <c r="W249" s="126"/>
      <c r="X249" s="126"/>
      <c r="Y249" s="126"/>
      <c r="Z249" s="126"/>
      <c r="AA249" s="126"/>
    </row>
    <row r="250" spans="1:27" x14ac:dyDescent="0.25">
      <c r="A250" s="4"/>
      <c r="J250" s="126"/>
      <c r="S250" s="126"/>
      <c r="T250" s="126"/>
      <c r="U250" s="126"/>
      <c r="V250" s="126"/>
      <c r="W250" s="126"/>
      <c r="X250" s="126"/>
      <c r="Y250" s="126"/>
      <c r="Z250" s="126"/>
      <c r="AA250" s="126"/>
    </row>
    <row r="251" spans="1:27" x14ac:dyDescent="0.25">
      <c r="A251" s="4"/>
      <c r="J251" s="126"/>
      <c r="S251" s="126"/>
      <c r="T251" s="126"/>
      <c r="U251" s="126"/>
      <c r="V251" s="126"/>
      <c r="W251" s="126"/>
      <c r="X251" s="126"/>
      <c r="Y251" s="126"/>
      <c r="Z251" s="126"/>
      <c r="AA251" s="126"/>
    </row>
    <row r="5137" spans="7:27" x14ac:dyDescent="0.25">
      <c r="G5137" s="32"/>
      <c r="J5137" s="126"/>
      <c r="S5137" s="126"/>
      <c r="T5137" s="126"/>
      <c r="U5137" s="126"/>
      <c r="V5137" s="126"/>
      <c r="W5137" s="126"/>
      <c r="X5137" s="126"/>
      <c r="Y5137" s="126"/>
      <c r="Z5137" s="126"/>
      <c r="AA5137" s="126"/>
    </row>
    <row r="5138" spans="7:27" x14ac:dyDescent="0.25">
      <c r="G5138" s="32"/>
      <c r="J5138" s="126"/>
      <c r="S5138" s="126"/>
      <c r="T5138" s="126"/>
      <c r="U5138" s="126"/>
      <c r="V5138" s="126"/>
      <c r="W5138" s="126"/>
      <c r="X5138" s="126"/>
      <c r="Y5138" s="126"/>
      <c r="Z5138" s="126"/>
      <c r="AA5138" s="126"/>
    </row>
    <row r="5139" spans="7:27" x14ac:dyDescent="0.25">
      <c r="G5139" s="32"/>
      <c r="J5139" s="126"/>
      <c r="S5139" s="126"/>
      <c r="T5139" s="126"/>
      <c r="U5139" s="126"/>
      <c r="V5139" s="126"/>
      <c r="W5139" s="126"/>
      <c r="X5139" s="126"/>
      <c r="Y5139" s="126"/>
      <c r="Z5139" s="126"/>
      <c r="AA5139" s="126"/>
    </row>
    <row r="5140" spans="7:27" x14ac:dyDescent="0.25">
      <c r="G5140" s="32"/>
      <c r="J5140" s="126"/>
      <c r="S5140" s="126"/>
      <c r="T5140" s="126"/>
      <c r="U5140" s="126"/>
      <c r="V5140" s="126"/>
      <c r="W5140" s="126"/>
      <c r="X5140" s="126"/>
      <c r="Y5140" s="126"/>
      <c r="Z5140" s="126"/>
      <c r="AA5140" s="126"/>
    </row>
    <row r="5141" spans="7:27" x14ac:dyDescent="0.25">
      <c r="G5141" s="32"/>
      <c r="J5141" s="126"/>
      <c r="S5141" s="126"/>
      <c r="T5141" s="126"/>
      <c r="U5141" s="126"/>
      <c r="V5141" s="126"/>
      <c r="W5141" s="126"/>
      <c r="X5141" s="126"/>
      <c r="Y5141" s="126"/>
      <c r="Z5141" s="126"/>
      <c r="AA5141" s="126"/>
    </row>
    <row r="5142" spans="7:27" x14ac:dyDescent="0.25">
      <c r="G5142" s="32"/>
      <c r="J5142" s="126"/>
      <c r="S5142" s="126"/>
      <c r="T5142" s="126"/>
      <c r="U5142" s="126"/>
      <c r="V5142" s="126"/>
      <c r="W5142" s="126"/>
      <c r="X5142" s="126"/>
      <c r="Y5142" s="126"/>
      <c r="Z5142" s="126"/>
      <c r="AA5142" s="126"/>
    </row>
    <row r="5143" spans="7:27" x14ac:dyDescent="0.25">
      <c r="G5143" s="32"/>
      <c r="J5143" s="126"/>
      <c r="S5143" s="126"/>
      <c r="T5143" s="126"/>
      <c r="U5143" s="126"/>
      <c r="V5143" s="126"/>
      <c r="W5143" s="126"/>
      <c r="X5143" s="126"/>
      <c r="Y5143" s="126"/>
      <c r="Z5143" s="126"/>
      <c r="AA5143" s="126"/>
    </row>
  </sheetData>
  <sheetProtection password="DA71" sheet="1" objects="1" scenarios="1"/>
  <mergeCells count="58">
    <mergeCell ref="B2:K2"/>
    <mergeCell ref="B3:K3"/>
    <mergeCell ref="B216:D216"/>
    <mergeCell ref="B217:D217"/>
    <mergeCell ref="B219:G219"/>
    <mergeCell ref="B213:D213"/>
    <mergeCell ref="F213:G213"/>
    <mergeCell ref="H213:I213"/>
    <mergeCell ref="B214:D214"/>
    <mergeCell ref="F214:G214"/>
    <mergeCell ref="H214:I214"/>
    <mergeCell ref="B210:D210"/>
    <mergeCell ref="F210:G210"/>
    <mergeCell ref="H210:I210"/>
    <mergeCell ref="B211:D211"/>
    <mergeCell ref="F211:G211"/>
    <mergeCell ref="H211:I211"/>
    <mergeCell ref="B193:J197"/>
    <mergeCell ref="B207:D207"/>
    <mergeCell ref="F207:G207"/>
    <mergeCell ref="H207:I207"/>
    <mergeCell ref="B208:D208"/>
    <mergeCell ref="F208:G208"/>
    <mergeCell ref="H208:I208"/>
    <mergeCell ref="B199:G199"/>
    <mergeCell ref="B202:G202"/>
    <mergeCell ref="B204:D205"/>
    <mergeCell ref="F204:G205"/>
    <mergeCell ref="H204:I205"/>
    <mergeCell ref="F186:H187"/>
    <mergeCell ref="I188:J189"/>
    <mergeCell ref="C190:D190"/>
    <mergeCell ref="F190:G190"/>
    <mergeCell ref="I190:J190"/>
    <mergeCell ref="B30:K30"/>
    <mergeCell ref="B32:C32"/>
    <mergeCell ref="B27:K29"/>
    <mergeCell ref="J24:K24"/>
    <mergeCell ref="B25:C26"/>
    <mergeCell ref="E25:E26"/>
    <mergeCell ref="F25:F26"/>
    <mergeCell ref="H25:H26"/>
    <mergeCell ref="I25:I26"/>
    <mergeCell ref="K25:K26"/>
    <mergeCell ref="B16:G16"/>
    <mergeCell ref="B19:D19"/>
    <mergeCell ref="E19:G19"/>
    <mergeCell ref="I6:K7"/>
    <mergeCell ref="I8:K13"/>
    <mergeCell ref="I16:K16"/>
    <mergeCell ref="I17:K22"/>
    <mergeCell ref="B22:G22"/>
    <mergeCell ref="B6:G6"/>
    <mergeCell ref="B9:G9"/>
    <mergeCell ref="B10:G10"/>
    <mergeCell ref="B11:G11"/>
    <mergeCell ref="B12:G12"/>
    <mergeCell ref="B13:G13"/>
  </mergeCells>
  <conditionalFormatting sqref="B33:I182">
    <cfRule type="expression" dxfId="202" priority="29">
      <formula>($C33=0)</formula>
    </cfRule>
  </conditionalFormatting>
  <conditionalFormatting sqref="B33:I182">
    <cfRule type="expression" dxfId="201" priority="28">
      <formula>($K33=1)</formula>
    </cfRule>
  </conditionalFormatting>
  <conditionalFormatting sqref="J183">
    <cfRule type="expression" dxfId="200" priority="27">
      <formula>($K183=1)</formula>
    </cfRule>
  </conditionalFormatting>
  <conditionalFormatting sqref="J183">
    <cfRule type="expression" dxfId="199" priority="26">
      <formula>($C183=0)</formula>
    </cfRule>
  </conditionalFormatting>
  <conditionalFormatting sqref="J33:J182">
    <cfRule type="containsText" dxfId="198" priority="8" operator="containsText" text="Relevant">
      <formula>NOT(ISERROR(SEARCH("Relevant",J33)))</formula>
    </cfRule>
    <cfRule type="containsText" dxfId="197" priority="9" operator="containsText" text="deemed">
      <formula>NOT(ISERROR(SEARCH("deemed",J33)))</formula>
    </cfRule>
    <cfRule type="containsText" dxfId="196" priority="10" operator="containsText" text="Please">
      <formula>NOT(ISERROR(SEARCH("Please",J33)))</formula>
    </cfRule>
    <cfRule type="containsText" dxfId="195" priority="11" operator="containsText" text="Scheme">
      <formula>NOT(ISERROR(SEARCH("Scheme",J33)))</formula>
    </cfRule>
    <cfRule type="containsText" dxfId="194" priority="15" operator="containsText" text="Contributions">
      <formula>NOT(ISERROR(SEARCH("Contributions",J33)))</formula>
    </cfRule>
    <cfRule type="containsText" dxfId="193" priority="16" operator="containsText" text="Deemed">
      <formula>NOT(ISERROR(SEARCH("Deemed",J33)))</formula>
    </cfRule>
    <cfRule type="containsText" dxfId="192" priority="20" operator="containsText" text="Special">
      <formula>NOT(ISERROR(SEARCH("Special",J33)))</formula>
    </cfRule>
    <cfRule type="containsText" dxfId="191" priority="22" operator="containsText" text="Detected">
      <formula>NOT(ISERROR(SEARCH("Detected",J33)))</formula>
    </cfRule>
    <cfRule type="containsText" dxfId="190" priority="23" operator="containsText" text="Acceptable">
      <formula>NOT(ISERROR(SEARCH("Acceptable",J33)))</formula>
    </cfRule>
    <cfRule type="cellIs" dxfId="189" priority="24" operator="lessThan">
      <formula>1</formula>
    </cfRule>
    <cfRule type="containsText" dxfId="188" priority="25" operator="containsText" text="DETAILS">
      <formula>NOT(ISERROR(SEARCH("DETAILS",J33)))</formula>
    </cfRule>
  </conditionalFormatting>
  <conditionalFormatting sqref="J33:J182">
    <cfRule type="containsText" dxfId="187" priority="21" operator="containsText" text="Member">
      <formula>NOT(ISERROR(SEARCH("Member",J33)))</formula>
    </cfRule>
  </conditionalFormatting>
  <conditionalFormatting sqref="J33:J182">
    <cfRule type="containsText" dxfId="186" priority="18" operator="containsText" text="details">
      <formula>NOT(ISERROR(SEARCH("details",J33)))</formula>
    </cfRule>
    <cfRule type="containsText" dxfId="185" priority="19" operator="containsText" text="Unknown">
      <formula>NOT(ISERROR(SEARCH("Unknown",J33)))</formula>
    </cfRule>
  </conditionalFormatting>
  <conditionalFormatting sqref="I16">
    <cfRule type="containsText" dxfId="184" priority="14" operator="containsText" text="More">
      <formula>NOT(ISERROR(SEARCH("More",I16)))</formula>
    </cfRule>
    <cfRule type="containsText" dxfId="183" priority="17" operator="containsText" text="UNDO">
      <formula>NOT(ISERROR(SEARCH("UNDO",I16)))</formula>
    </cfRule>
  </conditionalFormatting>
  <conditionalFormatting sqref="G185:J185 I186:J186">
    <cfRule type="containsText" dxfId="182" priority="12" operator="containsText" text="error">
      <formula>NOT(ISERROR(SEARCH("error",G185)))</formula>
    </cfRule>
    <cfRule type="containsText" dxfId="181" priority="13" operator="containsText" text="ready">
      <formula>NOT(ISERROR(SEARCH("ready",G185)))</formula>
    </cfRule>
  </conditionalFormatting>
  <conditionalFormatting sqref="J33:J182">
    <cfRule type="containsText" dxfId="180" priority="7" operator="containsText" text="Practice">
      <formula>NOT(ISERROR(SEARCH("Practice",J33)))</formula>
    </cfRule>
  </conditionalFormatting>
  <conditionalFormatting sqref="J33:J182">
    <cfRule type="containsText" dxfId="179" priority="6" operator="containsText" text="scheme">
      <formula>NOT(ISERROR(SEARCH("scheme",J33)))</formula>
    </cfRule>
  </conditionalFormatting>
  <conditionalFormatting sqref="I17">
    <cfRule type="containsText" dxfId="178" priority="4" operator="containsText" text="Form">
      <formula>NOT(ISERROR(SEARCH("Form",I17)))</formula>
    </cfRule>
    <cfRule type="containsText" dxfId="177" priority="5" operator="containsText" text="Member">
      <formula>NOT(ISERROR(SEARCH("Member",I17)))</formula>
    </cfRule>
  </conditionalFormatting>
  <conditionalFormatting sqref="I16">
    <cfRule type="containsText" dxfId="176" priority="3" operator="containsText" text="urgent">
      <formula>NOT(ISERROR(SEARCH("urgent",I16)))</formula>
    </cfRule>
  </conditionalFormatting>
  <conditionalFormatting sqref="I6">
    <cfRule type="containsText" dxfId="175" priority="1" operator="containsText" text="READY">
      <formula>NOT(ISERROR(SEARCH("READY",I6)))</formula>
    </cfRule>
    <cfRule type="containsText" dxfId="174" priority="2" operator="containsText" text="ERROR">
      <formula>NOT(ISERROR(SEARCH("ERROR",I6)))</formula>
    </cfRule>
  </conditionalFormatting>
  <dataValidations count="3">
    <dataValidation allowBlank="1" showErrorMessage="1" promptTitle="Scheme" prompt="Please choose which scheme the member belongs to._x000a_" sqref="D33:D182" xr:uid="{986D7D32-F740-429F-9664-780B7BCB434B}"/>
    <dataValidation allowBlank="1" errorTitle="National Insurance Number." error="National Insurance Number must be 9 characters long, no spaces, please review and try again" promptTitle="National Insurance Number" prompt="Must be 9 Characters, No Spaces" sqref="E33:E182" xr:uid="{7044F2C5-9B32-4F65-BABC-BFBB0E6F0175}"/>
    <dataValidation type="list" allowBlank="1" showInputMessage="1" showErrorMessage="1" sqref="K33:K182" xr:uid="{69FC520B-B31C-4B28-9B89-CCDA1C50C9CC}">
      <formula1>$P$3:$P$9</formula1>
    </dataValidation>
  </dataValidations>
  <hyperlinks>
    <hyperlink ref="B3" r:id="rId1" xr:uid="{7E9F9800-6FE4-4513-A66C-E229859CB836}"/>
  </hyperlinks>
  <pageMargins left="0.7" right="0.7" top="0.75" bottom="0.75" header="0.3" footer="0.3"/>
  <pageSetup paperSize="9" scale="42" orientation="portrait" r:id="rId2"/>
  <headerFooter>
    <oddFooter>&amp;LApril 2019&amp;CPage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50"/>
  </sheetPr>
  <dimension ref="A1:AN5143"/>
  <sheetViews>
    <sheetView showZeros="0" zoomScale="85" zoomScaleNormal="85" workbookViewId="0">
      <selection activeCell="M3" sqref="M1:AN1048576"/>
    </sheetView>
  </sheetViews>
  <sheetFormatPr defaultRowHeight="15" x14ac:dyDescent="0.25"/>
  <cols>
    <col min="1" max="1" width="9.140625" style="126"/>
    <col min="2" max="2" width="11.7109375" style="126" customWidth="1"/>
    <col min="3" max="3" width="18.7109375" style="126" customWidth="1"/>
    <col min="4" max="4" width="8.28515625" style="126" customWidth="1"/>
    <col min="5" max="5" width="13.140625" style="126" customWidth="1"/>
    <col min="6" max="6" width="12.5703125" style="126" customWidth="1"/>
    <col min="7" max="7" width="17.7109375" style="126" customWidth="1"/>
    <col min="8" max="9" width="15.7109375" style="126" customWidth="1"/>
    <col min="10" max="10" width="38.85546875" style="110" bestFit="1" customWidth="1"/>
    <col min="11" max="11" width="24.42578125" style="126" bestFit="1" customWidth="1"/>
    <col min="12" max="12" width="16.140625" style="126" customWidth="1"/>
    <col min="13" max="13" width="16.140625" style="126" hidden="1" customWidth="1"/>
    <col min="14" max="14" width="11.42578125" style="126" hidden="1" customWidth="1"/>
    <col min="15" max="15" width="10.5703125" style="126" hidden="1" customWidth="1"/>
    <col min="16" max="16" width="14.85546875" style="126" hidden="1" customWidth="1"/>
    <col min="17" max="17" width="9.140625" style="126" hidden="1" customWidth="1"/>
    <col min="18" max="18" width="13.5703125" style="126" hidden="1" customWidth="1"/>
    <col min="19" max="19" width="10.85546875" style="224" hidden="1" customWidth="1"/>
    <col min="20" max="22" width="9.140625" style="224" hidden="1" customWidth="1"/>
    <col min="23" max="27" width="9.140625" style="112" hidden="1" customWidth="1"/>
    <col min="28" max="28" width="11.85546875" style="126" hidden="1" customWidth="1"/>
    <col min="29" max="29" width="10.5703125" style="126" hidden="1" customWidth="1"/>
    <col min="30" max="30" width="11" style="126" hidden="1" customWidth="1"/>
    <col min="31" max="32" width="9.140625" style="126" hidden="1" customWidth="1"/>
    <col min="33" max="33" width="11.28515625" style="126" hidden="1" customWidth="1"/>
    <col min="34" max="34" width="13.140625" style="126" hidden="1" customWidth="1"/>
    <col min="35" max="40" width="9.140625" style="126" hidden="1" customWidth="1"/>
    <col min="41" max="41" width="9.140625" style="126" customWidth="1"/>
    <col min="42" max="16384" width="9.140625" style="126"/>
  </cols>
  <sheetData>
    <row r="1" spans="1:27" x14ac:dyDescent="0.25">
      <c r="A1" s="10"/>
      <c r="B1" s="11"/>
      <c r="C1" s="11"/>
      <c r="D1" s="11"/>
      <c r="E1" s="11"/>
      <c r="F1" s="11"/>
      <c r="G1" s="11"/>
      <c r="H1" s="16"/>
      <c r="I1" s="16"/>
      <c r="J1" s="347"/>
      <c r="K1" s="16"/>
      <c r="L1" s="5"/>
      <c r="M1" s="5"/>
      <c r="N1" s="243"/>
      <c r="O1" s="5"/>
      <c r="R1" s="216">
        <v>45292</v>
      </c>
      <c r="S1" s="350">
        <v>45322</v>
      </c>
      <c r="V1" s="126"/>
      <c r="W1" s="126"/>
      <c r="X1" s="126"/>
      <c r="Y1" s="126"/>
      <c r="Z1" s="126"/>
      <c r="AA1" s="126"/>
    </row>
    <row r="2" spans="1:27" ht="23.25" x14ac:dyDescent="0.35">
      <c r="A2" s="6"/>
      <c r="B2" s="403" t="s">
        <v>0</v>
      </c>
      <c r="C2" s="403"/>
      <c r="D2" s="403"/>
      <c r="E2" s="403"/>
      <c r="F2" s="403"/>
      <c r="G2" s="403"/>
      <c r="H2" s="403"/>
      <c r="I2" s="403"/>
      <c r="J2" s="403"/>
      <c r="K2" s="403"/>
      <c r="L2" s="5"/>
      <c r="M2" s="5"/>
      <c r="N2" s="5"/>
      <c r="O2" s="5"/>
      <c r="P2" s="80" t="s">
        <v>434</v>
      </c>
      <c r="V2" s="126"/>
      <c r="W2" s="126"/>
      <c r="X2" s="126"/>
      <c r="Y2" s="126"/>
      <c r="Z2" s="126"/>
      <c r="AA2" s="126"/>
    </row>
    <row r="3" spans="1:27" ht="21" x14ac:dyDescent="0.25">
      <c r="A3" s="6"/>
      <c r="B3" s="488" t="s">
        <v>1</v>
      </c>
      <c r="C3" s="488"/>
      <c r="D3" s="488"/>
      <c r="E3" s="488"/>
      <c r="F3" s="488"/>
      <c r="G3" s="488"/>
      <c r="H3" s="488"/>
      <c r="I3" s="488"/>
      <c r="J3" s="488"/>
      <c r="K3" s="488"/>
      <c r="L3" s="5"/>
      <c r="M3" s="5"/>
      <c r="N3" s="5"/>
      <c r="O3" s="5"/>
      <c r="P3" s="80"/>
      <c r="V3" s="126"/>
      <c r="W3" s="126"/>
      <c r="X3" s="126"/>
      <c r="Y3" s="126"/>
      <c r="Z3" s="126"/>
      <c r="AA3" s="126"/>
    </row>
    <row r="4" spans="1:27" x14ac:dyDescent="0.25">
      <c r="A4" s="6"/>
      <c r="B4" s="25"/>
      <c r="C4" s="25"/>
      <c r="D4" s="12"/>
      <c r="E4" s="12"/>
      <c r="F4" s="12"/>
      <c r="G4" s="12"/>
      <c r="H4" s="5"/>
      <c r="I4" s="5"/>
      <c r="J4" s="386"/>
      <c r="K4" s="5"/>
      <c r="L4" s="5"/>
      <c r="M4" s="5"/>
      <c r="N4" s="5"/>
      <c r="O4" s="5"/>
      <c r="P4" s="80" t="s">
        <v>602</v>
      </c>
      <c r="V4" s="126"/>
      <c r="W4" s="126"/>
      <c r="X4" s="126"/>
      <c r="Y4" s="126"/>
      <c r="Z4" s="126"/>
      <c r="AA4" s="126"/>
    </row>
    <row r="5" spans="1:27" ht="16.5" thickBot="1" x14ac:dyDescent="0.3">
      <c r="A5" s="6"/>
      <c r="B5" s="235" t="s">
        <v>2</v>
      </c>
      <c r="C5" s="83"/>
      <c r="D5" s="83"/>
      <c r="E5" s="83"/>
      <c r="F5" s="83"/>
      <c r="G5" s="83"/>
      <c r="H5" s="13"/>
      <c r="I5" s="13"/>
      <c r="J5" s="46"/>
      <c r="K5" s="5"/>
      <c r="L5" s="5"/>
      <c r="M5" s="5"/>
      <c r="N5" s="5"/>
      <c r="O5" s="5"/>
      <c r="P5" s="80" t="s">
        <v>601</v>
      </c>
      <c r="V5" s="126"/>
      <c r="W5" s="126"/>
      <c r="X5" s="126"/>
      <c r="Y5" s="126"/>
      <c r="Z5" s="126"/>
      <c r="AA5" s="126"/>
    </row>
    <row r="6" spans="1:27" ht="15.75" customHeight="1" thickBot="1" x14ac:dyDescent="0.3">
      <c r="A6" s="6"/>
      <c r="B6" s="461">
        <f>'Member Info'!D6</f>
        <v>0</v>
      </c>
      <c r="C6" s="462"/>
      <c r="D6" s="462"/>
      <c r="E6" s="462"/>
      <c r="F6" s="462"/>
      <c r="G6" s="463"/>
      <c r="H6" s="24"/>
      <c r="I6" s="492" t="str">
        <f>IF(ISERROR(AC183),"***An error has been detected, please enter an explantion below***",IF(AC183&lt;-1,"**An error has been detected, please enter explanation below**",IF(AC183&gt;1,"**An error has been detected, please enter an explantion below**",IF(N18=1,"Please fix the error in the box below before submitting GP1",IF(AJ183&gt;=1,"**An error has been detected, please correct the Deemed error(s)**","Form Ready to submit")))))</f>
        <v>Form Ready to submit</v>
      </c>
      <c r="J6" s="493"/>
      <c r="K6" s="501"/>
      <c r="L6" s="5"/>
      <c r="M6" s="5"/>
      <c r="N6" s="5"/>
      <c r="O6" s="5"/>
      <c r="P6" s="80" t="s">
        <v>437</v>
      </c>
      <c r="V6" s="126"/>
      <c r="W6" s="126"/>
      <c r="X6" s="126"/>
      <c r="Y6" s="126"/>
      <c r="Z6" s="126"/>
      <c r="AA6" s="126"/>
    </row>
    <row r="7" spans="1:27" ht="15.75" thickBot="1" x14ac:dyDescent="0.3">
      <c r="A7" s="6"/>
      <c r="B7" s="12"/>
      <c r="C7" s="12"/>
      <c r="D7" s="12"/>
      <c r="E7" s="12"/>
      <c r="F7" s="5"/>
      <c r="G7" s="5"/>
      <c r="H7" s="5"/>
      <c r="I7" s="494"/>
      <c r="J7" s="495"/>
      <c r="K7" s="502"/>
      <c r="L7" s="5"/>
      <c r="M7" s="5"/>
      <c r="N7" s="5"/>
      <c r="O7" s="5"/>
      <c r="P7" s="80" t="s">
        <v>548</v>
      </c>
      <c r="V7" s="126"/>
      <c r="W7" s="126"/>
      <c r="X7" s="126"/>
      <c r="Y7" s="126"/>
      <c r="Z7" s="126"/>
      <c r="AA7" s="126"/>
    </row>
    <row r="8" spans="1:27" ht="16.5" thickBot="1" x14ac:dyDescent="0.3">
      <c r="A8" s="6"/>
      <c r="B8" s="235" t="s">
        <v>578</v>
      </c>
      <c r="C8" s="83"/>
      <c r="D8" s="83"/>
      <c r="E8" s="83"/>
      <c r="F8" s="83"/>
      <c r="G8" s="83"/>
      <c r="H8" s="13"/>
      <c r="I8" s="503"/>
      <c r="J8" s="504"/>
      <c r="K8" s="505"/>
      <c r="L8" s="5"/>
      <c r="M8" s="5"/>
      <c r="N8" s="5"/>
      <c r="O8" s="5"/>
      <c r="P8" s="80" t="s">
        <v>498</v>
      </c>
      <c r="V8" s="126"/>
      <c r="W8" s="126"/>
      <c r="X8" s="126"/>
      <c r="Y8" s="126"/>
      <c r="Z8" s="126"/>
      <c r="AA8" s="126"/>
    </row>
    <row r="9" spans="1:27" x14ac:dyDescent="0.25">
      <c r="A9" s="6"/>
      <c r="B9" s="464">
        <f>'Member Info'!$D$9</f>
        <v>0</v>
      </c>
      <c r="C9" s="465"/>
      <c r="D9" s="465"/>
      <c r="E9" s="465"/>
      <c r="F9" s="465"/>
      <c r="G9" s="466"/>
      <c r="H9" s="275"/>
      <c r="I9" s="506"/>
      <c r="J9" s="507"/>
      <c r="K9" s="508"/>
      <c r="L9" s="5"/>
      <c r="M9" s="5"/>
      <c r="N9" s="5"/>
      <c r="O9" s="5"/>
      <c r="P9" s="80" t="s">
        <v>491</v>
      </c>
      <c r="V9" s="126"/>
      <c r="W9" s="126"/>
      <c r="X9" s="126"/>
      <c r="Y9" s="126"/>
      <c r="Z9" s="126"/>
      <c r="AA9" s="126"/>
    </row>
    <row r="10" spans="1:27" x14ac:dyDescent="0.25">
      <c r="A10" s="6"/>
      <c r="B10" s="467">
        <f>'Member Info'!$D$10</f>
        <v>0</v>
      </c>
      <c r="C10" s="468"/>
      <c r="D10" s="468"/>
      <c r="E10" s="468"/>
      <c r="F10" s="468"/>
      <c r="G10" s="469"/>
      <c r="H10" s="275"/>
      <c r="I10" s="506"/>
      <c r="J10" s="507"/>
      <c r="K10" s="508"/>
      <c r="L10" s="5"/>
      <c r="M10" s="5"/>
      <c r="N10" s="5"/>
      <c r="O10" s="5"/>
      <c r="P10" s="80"/>
      <c r="V10" s="126"/>
      <c r="W10" s="126"/>
      <c r="X10" s="126"/>
      <c r="Y10" s="126"/>
      <c r="Z10" s="126"/>
      <c r="AA10" s="126"/>
    </row>
    <row r="11" spans="1:27" x14ac:dyDescent="0.25">
      <c r="A11" s="6"/>
      <c r="B11" s="467">
        <f>'Member Info'!$D$11</f>
        <v>0</v>
      </c>
      <c r="C11" s="468"/>
      <c r="D11" s="468"/>
      <c r="E11" s="468"/>
      <c r="F11" s="468"/>
      <c r="G11" s="469"/>
      <c r="H11" s="275"/>
      <c r="I11" s="506"/>
      <c r="J11" s="507"/>
      <c r="K11" s="508"/>
      <c r="L11" s="5"/>
      <c r="M11" s="5"/>
      <c r="N11" s="5"/>
      <c r="O11" s="5"/>
      <c r="V11" s="126"/>
      <c r="W11" s="126"/>
      <c r="X11" s="126"/>
      <c r="Y11" s="126"/>
      <c r="Z11" s="126"/>
      <c r="AA11" s="126"/>
    </row>
    <row r="12" spans="1:27" x14ac:dyDescent="0.25">
      <c r="A12" s="6"/>
      <c r="B12" s="467">
        <f>'Member Info'!$D$11</f>
        <v>0</v>
      </c>
      <c r="C12" s="468"/>
      <c r="D12" s="468"/>
      <c r="E12" s="468"/>
      <c r="F12" s="468"/>
      <c r="G12" s="469"/>
      <c r="H12" s="275"/>
      <c r="I12" s="506"/>
      <c r="J12" s="507"/>
      <c r="K12" s="508"/>
      <c r="L12" s="5"/>
      <c r="M12" s="5"/>
      <c r="N12" s="5"/>
      <c r="O12" s="5"/>
      <c r="V12" s="126"/>
      <c r="W12" s="126"/>
      <c r="X12" s="126"/>
      <c r="Y12" s="126"/>
      <c r="Z12" s="126"/>
      <c r="AA12" s="126"/>
    </row>
    <row r="13" spans="1:27" ht="15.75" thickBot="1" x14ac:dyDescent="0.3">
      <c r="A13" s="6"/>
      <c r="B13" s="470">
        <f>'Member Info'!$D$11</f>
        <v>0</v>
      </c>
      <c r="C13" s="471"/>
      <c r="D13" s="471"/>
      <c r="E13" s="471"/>
      <c r="F13" s="471"/>
      <c r="G13" s="472"/>
      <c r="H13" s="275"/>
      <c r="I13" s="509"/>
      <c r="J13" s="510"/>
      <c r="K13" s="511"/>
      <c r="L13" s="5"/>
      <c r="M13" s="5"/>
      <c r="N13" s="5"/>
      <c r="O13" s="5"/>
      <c r="V13" s="126"/>
      <c r="W13" s="126"/>
      <c r="X13" s="126"/>
      <c r="Y13" s="126"/>
      <c r="Z13" s="126"/>
      <c r="AA13" s="126"/>
    </row>
    <row r="14" spans="1:27" x14ac:dyDescent="0.25">
      <c r="A14" s="6"/>
      <c r="B14" s="12"/>
      <c r="C14" s="12"/>
      <c r="D14" s="12"/>
      <c r="E14" s="12"/>
      <c r="F14" s="5"/>
      <c r="G14" s="5"/>
      <c r="H14" s="5"/>
      <c r="I14" s="5"/>
      <c r="J14" s="336"/>
      <c r="K14" s="336"/>
      <c r="L14" s="5"/>
      <c r="M14" s="5"/>
      <c r="N14" s="5"/>
      <c r="O14" s="5"/>
      <c r="U14" s="225"/>
      <c r="V14" s="126"/>
      <c r="W14" s="126"/>
      <c r="X14" s="126"/>
      <c r="Y14" s="126"/>
      <c r="Z14" s="126"/>
      <c r="AA14" s="126"/>
    </row>
    <row r="15" spans="1:27" ht="16.5" thickBot="1" x14ac:dyDescent="0.3">
      <c r="A15" s="6"/>
      <c r="B15" s="235" t="s">
        <v>4</v>
      </c>
      <c r="C15" s="83"/>
      <c r="D15" s="83"/>
      <c r="E15" s="83"/>
      <c r="F15" s="83"/>
      <c r="G15" s="83"/>
      <c r="H15" s="13"/>
      <c r="I15" s="13"/>
      <c r="J15" s="46"/>
      <c r="K15" s="5"/>
      <c r="L15" s="5"/>
      <c r="M15" s="5"/>
      <c r="N15" s="5"/>
      <c r="O15" s="5"/>
      <c r="U15" s="225"/>
      <c r="V15" s="126"/>
      <c r="W15" s="126"/>
      <c r="X15" s="126"/>
      <c r="Y15" s="126"/>
      <c r="Z15" s="126"/>
      <c r="AA15" s="126"/>
    </row>
    <row r="16" spans="1:27" ht="17.25" customHeight="1" thickBot="1" x14ac:dyDescent="0.3">
      <c r="A16" s="6"/>
      <c r="B16" s="461">
        <f>'Member Info'!$D$16</f>
        <v>0</v>
      </c>
      <c r="C16" s="462"/>
      <c r="D16" s="462"/>
      <c r="E16" s="462"/>
      <c r="F16" s="462"/>
      <c r="G16" s="463"/>
      <c r="H16" s="332"/>
      <c r="I16" s="512" t="str">
        <f>IF(OR(Y183&gt;0,AD183&gt;0),"STOP! - Urgent Action Required","")</f>
        <v/>
      </c>
      <c r="J16" s="513"/>
      <c r="K16" s="514"/>
      <c r="L16" s="5"/>
      <c r="M16" s="5"/>
      <c r="N16" s="5"/>
      <c r="O16" s="5"/>
      <c r="R16" s="126">
        <f>'Member Info'!X2</f>
        <v>2.5</v>
      </c>
      <c r="U16" s="226"/>
      <c r="V16" s="126"/>
      <c r="W16" s="126"/>
      <c r="X16" s="126"/>
      <c r="Y16" s="126"/>
      <c r="Z16" s="126"/>
      <c r="AA16" s="126"/>
    </row>
    <row r="17" spans="1:40" ht="15" customHeight="1" x14ac:dyDescent="0.25">
      <c r="A17" s="6"/>
      <c r="B17" s="12"/>
      <c r="C17" s="12"/>
      <c r="D17" s="12"/>
      <c r="E17" s="12"/>
      <c r="F17" s="5"/>
      <c r="G17" s="5"/>
      <c r="H17" s="5"/>
      <c r="I17" s="515" t="str">
        <f>IF(Y183&gt;=1,"A Cut, Copy and paste action has corrupted this form, please UNDO (CTRL + Z) last action, or a New form will need to be Used from now on",IF(AD183&gt;0,"One or More members have been marked as - Left Employment/Scheme, but do not have an end date. please enter the End Date in the Member Info Tab",""))</f>
        <v/>
      </c>
      <c r="J17" s="516"/>
      <c r="K17" s="517"/>
      <c r="L17" s="5"/>
      <c r="M17" s="5"/>
      <c r="N17" s="5"/>
      <c r="O17" s="5"/>
    </row>
    <row r="18" spans="1:40" ht="16.5" customHeight="1" thickBot="1" x14ac:dyDescent="0.3">
      <c r="A18" s="6"/>
      <c r="B18" s="83" t="s">
        <v>476</v>
      </c>
      <c r="C18" s="83"/>
      <c r="D18" s="83"/>
      <c r="E18" s="335" t="s">
        <v>417</v>
      </c>
      <c r="F18" s="268"/>
      <c r="G18" s="268"/>
      <c r="H18" s="268"/>
      <c r="I18" s="518"/>
      <c r="J18" s="519"/>
      <c r="K18" s="520"/>
      <c r="L18" s="5"/>
      <c r="M18" s="5"/>
      <c r="N18" s="5">
        <f>IF(I16="",0,1)</f>
        <v>0</v>
      </c>
      <c r="O18" s="5"/>
    </row>
    <row r="19" spans="1:40" ht="15.75" customHeight="1" thickBot="1" x14ac:dyDescent="0.3">
      <c r="A19" s="6"/>
      <c r="B19" s="461">
        <f>'Member Info'!$D$19</f>
        <v>0</v>
      </c>
      <c r="C19" s="462"/>
      <c r="D19" s="463"/>
      <c r="E19" s="458"/>
      <c r="F19" s="459"/>
      <c r="G19" s="460"/>
      <c r="H19" s="333"/>
      <c r="I19" s="518"/>
      <c r="J19" s="519"/>
      <c r="K19" s="520"/>
      <c r="L19" s="5"/>
      <c r="M19" s="5"/>
      <c r="N19" s="5"/>
      <c r="O19" s="5"/>
    </row>
    <row r="20" spans="1:40" ht="15" customHeight="1" x14ac:dyDescent="0.25">
      <c r="A20" s="6"/>
      <c r="B20" s="25"/>
      <c r="C20" s="25"/>
      <c r="D20" s="25"/>
      <c r="E20" s="25"/>
      <c r="F20" s="5"/>
      <c r="G20" s="5"/>
      <c r="H20" s="5"/>
      <c r="I20" s="518"/>
      <c r="J20" s="519"/>
      <c r="K20" s="520"/>
      <c r="L20" s="5"/>
      <c r="M20" s="5"/>
      <c r="N20" s="5"/>
      <c r="O20" s="5"/>
    </row>
    <row r="21" spans="1:40" ht="16.5" customHeight="1" thickBot="1" x14ac:dyDescent="0.3">
      <c r="A21" s="6"/>
      <c r="B21" s="235" t="s">
        <v>532</v>
      </c>
      <c r="C21" s="83"/>
      <c r="D21" s="83"/>
      <c r="E21" s="83"/>
      <c r="F21" s="83"/>
      <c r="G21" s="83"/>
      <c r="H21" s="13"/>
      <c r="I21" s="518"/>
      <c r="J21" s="519"/>
      <c r="K21" s="520"/>
      <c r="L21" s="5"/>
      <c r="M21" s="5"/>
      <c r="N21" s="5"/>
      <c r="O21" s="5"/>
    </row>
    <row r="22" spans="1:40" ht="15.75" customHeight="1" thickBot="1" x14ac:dyDescent="0.3">
      <c r="A22" s="6"/>
      <c r="B22" s="458"/>
      <c r="C22" s="459"/>
      <c r="D22" s="459"/>
      <c r="E22" s="459"/>
      <c r="F22" s="459"/>
      <c r="G22" s="460"/>
      <c r="H22" s="334"/>
      <c r="I22" s="521"/>
      <c r="J22" s="522"/>
      <c r="K22" s="523"/>
      <c r="L22" s="5"/>
      <c r="M22" s="5"/>
      <c r="N22" s="5"/>
      <c r="O22" s="5" t="str">
        <f>IF(ISERROR(AB33)," Unknown Values entered",FALSE)</f>
        <v xml:space="preserve"> Unknown Values entered</v>
      </c>
    </row>
    <row r="23" spans="1:40" ht="15.75" customHeight="1" x14ac:dyDescent="0.25">
      <c r="A23" s="12"/>
      <c r="B23" s="12"/>
      <c r="C23" s="12"/>
      <c r="D23" s="12"/>
      <c r="E23" s="12"/>
      <c r="F23" s="12"/>
      <c r="G23" s="12"/>
      <c r="H23" s="12"/>
      <c r="I23" s="12"/>
      <c r="J23" s="337"/>
      <c r="K23" s="337"/>
      <c r="L23" s="5"/>
      <c r="M23" s="5"/>
      <c r="N23" s="5"/>
      <c r="O23" s="5"/>
    </row>
    <row r="24" spans="1:40" ht="15.75" customHeight="1" thickBot="1" x14ac:dyDescent="0.3">
      <c r="A24" s="12"/>
      <c r="B24" s="12"/>
      <c r="C24" s="12"/>
      <c r="D24" s="12"/>
      <c r="E24" s="12"/>
      <c r="F24" s="12" t="s">
        <v>580</v>
      </c>
      <c r="G24" s="12"/>
      <c r="H24" s="12" t="s">
        <v>583</v>
      </c>
      <c r="I24" s="12" t="s">
        <v>584</v>
      </c>
      <c r="J24" s="491" t="s">
        <v>581</v>
      </c>
      <c r="K24" s="491"/>
      <c r="L24" s="5"/>
      <c r="M24" s="5"/>
      <c r="N24" s="5"/>
      <c r="O24" s="5"/>
    </row>
    <row r="25" spans="1:40" ht="15.75" customHeight="1" x14ac:dyDescent="0.25">
      <c r="A25" s="12"/>
      <c r="B25" s="492" t="s">
        <v>579</v>
      </c>
      <c r="C25" s="493"/>
      <c r="D25" s="11"/>
      <c r="E25" s="496"/>
      <c r="F25" s="498">
        <f>SUM(F33:F182)</f>
        <v>0</v>
      </c>
      <c r="G25" s="11"/>
      <c r="H25" s="498">
        <f>SUM(H33:H182)</f>
        <v>0</v>
      </c>
      <c r="I25" s="498">
        <f>SUM(I33:I182)</f>
        <v>0</v>
      </c>
      <c r="J25" s="338"/>
      <c r="K25" s="489">
        <f>SUM(H25:I26)</f>
        <v>0</v>
      </c>
      <c r="L25" s="5"/>
      <c r="M25" s="5"/>
      <c r="N25" s="5"/>
      <c r="O25" s="5"/>
    </row>
    <row r="26" spans="1:40" ht="15.75" customHeight="1" thickBot="1" x14ac:dyDescent="0.3">
      <c r="A26" s="12"/>
      <c r="B26" s="494"/>
      <c r="C26" s="495"/>
      <c r="D26" s="14"/>
      <c r="E26" s="497"/>
      <c r="F26" s="499"/>
      <c r="G26" s="14"/>
      <c r="H26" s="500"/>
      <c r="I26" s="500"/>
      <c r="J26" s="339"/>
      <c r="K26" s="490"/>
      <c r="L26" s="5"/>
      <c r="M26" s="5"/>
      <c r="N26" s="5"/>
      <c r="O26" s="5"/>
    </row>
    <row r="27" spans="1:40" ht="15" customHeight="1" x14ac:dyDescent="0.25">
      <c r="A27" s="12"/>
      <c r="B27" s="414" t="s">
        <v>10</v>
      </c>
      <c r="C27" s="414"/>
      <c r="D27" s="414"/>
      <c r="E27" s="414"/>
      <c r="F27" s="414"/>
      <c r="G27" s="414"/>
      <c r="H27" s="414"/>
      <c r="I27" s="414"/>
      <c r="J27" s="414"/>
      <c r="K27" s="414"/>
      <c r="L27" s="5"/>
      <c r="M27" s="5"/>
      <c r="N27" s="5"/>
      <c r="O27" s="5"/>
    </row>
    <row r="28" spans="1:40" ht="15.75" customHeight="1" x14ac:dyDescent="0.25">
      <c r="A28" s="12"/>
      <c r="B28" s="414"/>
      <c r="C28" s="414"/>
      <c r="D28" s="414"/>
      <c r="E28" s="414"/>
      <c r="F28" s="414"/>
      <c r="G28" s="414"/>
      <c r="H28" s="414"/>
      <c r="I28" s="414"/>
      <c r="J28" s="414"/>
      <c r="K28" s="414"/>
      <c r="L28" s="5"/>
      <c r="M28" s="5"/>
      <c r="N28" s="5"/>
      <c r="O28" s="5"/>
    </row>
    <row r="29" spans="1:40" ht="15" customHeight="1" x14ac:dyDescent="0.25">
      <c r="A29" s="12"/>
      <c r="B29" s="414"/>
      <c r="C29" s="414"/>
      <c r="D29" s="414"/>
      <c r="E29" s="414"/>
      <c r="F29" s="414"/>
      <c r="G29" s="414"/>
      <c r="H29" s="414"/>
      <c r="I29" s="414"/>
      <c r="J29" s="414"/>
      <c r="K29" s="414"/>
      <c r="L29" s="12"/>
      <c r="M29" s="12"/>
      <c r="N29" s="12"/>
      <c r="O29" s="12"/>
    </row>
    <row r="30" spans="1:40" ht="21" x14ac:dyDescent="0.35">
      <c r="A30" s="4"/>
      <c r="B30" s="484" t="s">
        <v>547</v>
      </c>
      <c r="C30" s="484"/>
      <c r="D30" s="484"/>
      <c r="E30" s="484"/>
      <c r="F30" s="484"/>
      <c r="G30" s="484"/>
      <c r="H30" s="484"/>
      <c r="I30" s="484"/>
      <c r="J30" s="484"/>
      <c r="K30" s="484"/>
      <c r="L30" s="5"/>
      <c r="M30" s="5"/>
      <c r="N30" s="5"/>
      <c r="O30" s="5"/>
    </row>
    <row r="31" spans="1:40" x14ac:dyDescent="0.25">
      <c r="A31" s="4"/>
      <c r="B31" s="5"/>
      <c r="C31" s="5"/>
      <c r="D31" s="5"/>
      <c r="E31" s="20"/>
      <c r="F31" s="20"/>
      <c r="G31" s="21"/>
      <c r="H31" s="20"/>
      <c r="I31" s="20"/>
      <c r="J31" s="386"/>
      <c r="K31" s="5"/>
      <c r="L31" s="5"/>
      <c r="M31" s="5"/>
      <c r="N31" s="5"/>
      <c r="O31" s="5"/>
    </row>
    <row r="32" spans="1:40" ht="93" customHeight="1" x14ac:dyDescent="0.25">
      <c r="A32" s="4"/>
      <c r="B32" s="482" t="s">
        <v>11</v>
      </c>
      <c r="C32" s="483"/>
      <c r="D32" s="39" t="s">
        <v>28</v>
      </c>
      <c r="E32" s="27" t="s">
        <v>12</v>
      </c>
      <c r="F32" s="27" t="s">
        <v>13</v>
      </c>
      <c r="G32" s="28" t="s">
        <v>449</v>
      </c>
      <c r="H32" s="27" t="s">
        <v>460</v>
      </c>
      <c r="I32" s="27" t="s">
        <v>16</v>
      </c>
      <c r="J32" s="81" t="s">
        <v>431</v>
      </c>
      <c r="K32" s="81" t="s">
        <v>531</v>
      </c>
      <c r="L32" s="5"/>
      <c r="M32" s="349" t="s">
        <v>586</v>
      </c>
      <c r="N32" s="93" t="s">
        <v>414</v>
      </c>
      <c r="O32" s="93" t="s">
        <v>414</v>
      </c>
      <c r="P32" s="94" t="s">
        <v>415</v>
      </c>
      <c r="Q32" s="95"/>
      <c r="R32" s="94" t="s">
        <v>416</v>
      </c>
      <c r="S32" s="227"/>
      <c r="T32" s="228" t="s">
        <v>463</v>
      </c>
      <c r="U32" s="228" t="s">
        <v>464</v>
      </c>
      <c r="V32" s="228" t="s">
        <v>465</v>
      </c>
      <c r="W32" s="236" t="s">
        <v>492</v>
      </c>
      <c r="X32" s="236" t="s">
        <v>493</v>
      </c>
      <c r="Y32" s="236" t="s">
        <v>495</v>
      </c>
      <c r="Z32" s="236" t="s">
        <v>499</v>
      </c>
      <c r="AA32" s="236" t="s">
        <v>528</v>
      </c>
      <c r="AB32" s="241" t="s">
        <v>504</v>
      </c>
      <c r="AC32" s="241" t="s">
        <v>496</v>
      </c>
      <c r="AD32" s="241" t="s">
        <v>529</v>
      </c>
      <c r="AE32" s="126" t="s">
        <v>530</v>
      </c>
      <c r="AG32" s="241" t="s">
        <v>533</v>
      </c>
      <c r="AH32" s="241" t="s">
        <v>534</v>
      </c>
      <c r="AI32" s="241" t="s">
        <v>549</v>
      </c>
      <c r="AJ32" s="241" t="s">
        <v>582</v>
      </c>
      <c r="AK32" s="241" t="s">
        <v>605</v>
      </c>
      <c r="AL32" s="241" t="s">
        <v>590</v>
      </c>
      <c r="AM32" s="241" t="s">
        <v>591</v>
      </c>
      <c r="AN32" s="241" t="s">
        <v>606</v>
      </c>
    </row>
    <row r="33" spans="1:40" x14ac:dyDescent="0.25">
      <c r="A33" s="4">
        <v>1</v>
      </c>
      <c r="B33" s="166">
        <f>'Member Info'!D29</f>
        <v>0</v>
      </c>
      <c r="C33" s="166">
        <f>'Member Info'!E29</f>
        <v>0</v>
      </c>
      <c r="D33" s="166" t="str">
        <f>'Member Info'!G29</f>
        <v/>
      </c>
      <c r="E33" s="167">
        <f>'Member Info'!B29</f>
        <v>0</v>
      </c>
      <c r="F33" s="244"/>
      <c r="G33" s="168" t="str">
        <f>IF(E33=0,"",
IF('Member Info'!$AM$19&lt;=$R$1,
SUMPRODUCT('Member Info'!L29+IF('Member Info'!H29&gt;'Member Info'!$AJ$12,'Member Info'!$AK$13,IF('Member Info'!H29&gt;'Member Info'!$AJ$11,'Member Info'!$AK$12,IF('Member Info'!H29&gt;'Member Info'!$AJ$10,'Member Info'!$AK$11,IF('Member Info'!H29&gt;'Member Info'!$AJ$9,'Member Info'!$AK$10,IF('Member Info'!H29&gt;'Member Info'!$AJ$8,'Member Info'!$AK$9,'Member Info'!$AK$8)))))),
SUMPRODUCT('Member Info'!L29+IF('Member Info'!H29&gt;'Member Info'!$AG$17,'Member Info'!$AH$18,IF('Member Info'!H29&gt;'Member Info'!$AG$16,'Member Info'!$AH$17,IF('Member Info'!H29&gt;'Member Info'!$AG$15,'Member Info'!$AH$16,IF('Member Info'!H29&gt;'Member Info'!$AG$14,'Member Info'!$AH$15,IF('Member Info'!H29&gt;'Member Info'!$AG$13,'Member Info'!$AH$14,IF('Member Info'!H29&gt;'Member Info'!$AG$12,'Member Info'!$AH$13,IF('Member Info'!H29&gt;'Member Info'!$AG$11,'Member Info'!$AH$12,IF('Member Info'!H29&gt;'Member Info'!$AG$10,'Member Info'!$AH$11,IF('Member Info'!H29&gt;'Member Info'!$AG$9,'Member Info'!$AH$10,IF('Member Info'!H29&gt;'Member Info'!$AG$8,'Member Info'!$AH$9,'Member Info'!$AH$8)))))))))))))</f>
        <v/>
      </c>
      <c r="H33" s="26"/>
      <c r="I33" s="26"/>
      <c r="J33" s="107" t="str">
        <f>IF(E33=0,"",IF('Member Info'!F29&gt;$S$1,CONCATENATE("Joined with practice on ", TEXT('Member Info'!F29, "DD/MM/YYYY")),IF('Member Info'!N29&lt;&gt;"",IF('Member Info'!N29&lt;$R$1,CONCATENATE("Left Scheme on ", TEXT('Member Info'!N29, "DD/MM/YYYY")),IF(ISERROR(G33),"Error Detected, No rate entered",IF(E33=0,"",IF(F33="","Error Detected, No Pensionable pay",IF(ISERROR(AB33)," Unknown Values entered.",IF(T33+U33&lt;1,"Acceptable",IF(R33+S33=200, "No Contributions Entered", IF(K33="","Error Detected, Choose reason&gt;",IF(X33="1",IF(T33=1,"Please Enter Deemed Pensionable Pay","Add Any Relevant Details Above"),"Please Give Details Above"))))))))),IF(ISERROR(G33),"Error Detected, No rate entered",IF(E33=0,"",IF(F33="","Error Detected, No Pensionable pay",IF(ISERROR(AB33)," Unknown Values entered.",IF(T33+U33&lt;1,"Acceptable",IF(R33+S33=200, "No Contributions Entered", IF(K33="","Error Detected, Choose reason&gt;",IF(X33="1",IF(T33=1,"Please Enter Deemed Pensionable Pay","Add relevant Details Above"),"Please give details Above")))))))))))</f>
        <v/>
      </c>
      <c r="K33" s="263"/>
      <c r="L33" s="93"/>
      <c r="M33" s="93" t="str">
        <f>IF(E33=0,"",IF(ISERROR((F33+H33+I33)),0,IF((F33+H33+I33)&lt;1,0,1)))</f>
        <v/>
      </c>
      <c r="N33" s="96">
        <f>H33</f>
        <v>0</v>
      </c>
      <c r="O33" s="96">
        <f>I33</f>
        <v>0</v>
      </c>
      <c r="P33" s="220">
        <f>(ROUND((F33/100*'Member Info'!$W$2), 2))</f>
        <v>0</v>
      </c>
      <c r="Q33" s="220" t="e">
        <f>ROUND((F33/100*G33),2)</f>
        <v>#VALUE!</v>
      </c>
      <c r="R33" s="220" t="str">
        <f>IF(E33=0,"",(100-(N33/P33*100)))</f>
        <v/>
      </c>
      <c r="S33" s="229" t="str">
        <f>IF(E33=0,"",(100-(O33/Q33*100)))</f>
        <v/>
      </c>
      <c r="T33" s="230" t="str">
        <f>IF(E33=0,"",IF(R33&gt;$R$16,1,IF(R33&lt;-$R$16,1,0)))</f>
        <v/>
      </c>
      <c r="U33" s="230" t="str">
        <f>IF(E33=0,"",IF(G33=0,1,IF(S33&gt;$R$16,1,IF(S33&lt;-$R$16,1,0))))</f>
        <v/>
      </c>
      <c r="V33" s="224">
        <f>IF(E33=0,0,IF(F33="",1,0))</f>
        <v>0</v>
      </c>
      <c r="W33" s="112">
        <f>IF(E33=0,0,IF(K33="",0,1))</f>
        <v>0</v>
      </c>
      <c r="X33" s="237" t="str">
        <f>IF(K33="SMP/Occupational Maternity","1",IF(K33="SSP/Occupational Sick pay","1",""))</f>
        <v/>
      </c>
      <c r="Y33" s="242" t="b">
        <f>IF(OR(AL33=TRUE,AM33=TRUE),TRUE,FALSE)</f>
        <v>0</v>
      </c>
      <c r="Z33" s="237">
        <f>IF(K33="left scheme/Employment", 1,0)</f>
        <v>0</v>
      </c>
      <c r="AA33" s="237">
        <f>IF('Member Info'!N29="",1,"")</f>
        <v>1</v>
      </c>
      <c r="AB33" s="245" t="e">
        <f>(R33+S33)</f>
        <v>#VALUE!</v>
      </c>
      <c r="AC33" s="132" t="str">
        <f>IF(AN33=1,"",IF(W33=1,"",IF(AE33=1,"",IF(E33=0,"",IF(Z33=1,"",IF(J33="acceptable","",IF(R33+S33="0","",R33+S33)))))))</f>
        <v/>
      </c>
      <c r="AD33" s="126">
        <f>SUM(Z33+AA33)</f>
        <v>1</v>
      </c>
      <c r="AE33" s="126" t="str">
        <f>IF('Member Info'!N29&lt;&gt;"",IF('Member Info'!N29&lt;=$R$1,1,0),"")</f>
        <v/>
      </c>
      <c r="AG33" s="126" t="b">
        <f>OR(K33="maternity",K33="SSP")</f>
        <v>0</v>
      </c>
      <c r="AH33" s="126">
        <f>IF(AG33=TRUE,1,0)</f>
        <v>0</v>
      </c>
      <c r="AJ33" s="126">
        <f>IF(J33="Please Enter Deemed Pensionable Pay",1,0)</f>
        <v>0</v>
      </c>
      <c r="AK33" s="126">
        <f>IF('Member Info'!F29&gt;$R$1,1,0)</f>
        <v>0</v>
      </c>
      <c r="AL33" s="126" t="b">
        <f>IF(ISERROR(R33),ERROR.TYPE(#REF!)=ERROR.TYPE(R33),FALSE)</f>
        <v>0</v>
      </c>
      <c r="AM33" s="126" t="b">
        <f>IF(ISERROR(S33),ERROR.TYPE(#REF!)=ERROR.TYPE(S33),FALSE)</f>
        <v>0</v>
      </c>
      <c r="AN33" s="126">
        <f>IF(OR('Member Info'!F29&gt;=$S$1,'Member Info'!N29&gt;=$R$1),1,0)</f>
        <v>0</v>
      </c>
    </row>
    <row r="34" spans="1:40" x14ac:dyDescent="0.25">
      <c r="A34" s="4">
        <v>2</v>
      </c>
      <c r="B34" s="166">
        <f>'Member Info'!D30</f>
        <v>0</v>
      </c>
      <c r="C34" s="166">
        <f>'Member Info'!E30</f>
        <v>0</v>
      </c>
      <c r="D34" s="166" t="str">
        <f>'Member Info'!G30</f>
        <v/>
      </c>
      <c r="E34" s="167">
        <f>'Member Info'!B30</f>
        <v>0</v>
      </c>
      <c r="F34" s="244"/>
      <c r="G34" s="168" t="str">
        <f>IF(E34=0,"",
IF('Member Info'!$AM$19&lt;=$R$1,
SUMPRODUCT('Member Info'!L30+IF('Member Info'!H30&gt;'Member Info'!$AJ$12,'Member Info'!$AK$13,IF('Member Info'!H30&gt;'Member Info'!$AJ$11,'Member Info'!$AK$12,IF('Member Info'!H30&gt;'Member Info'!$AJ$10,'Member Info'!$AK$11,IF('Member Info'!H30&gt;'Member Info'!$AJ$9,'Member Info'!$AK$10,IF('Member Info'!H30&gt;'Member Info'!$AJ$8,'Member Info'!$AK$9,'Member Info'!$AK$8)))))),
SUMPRODUCT('Member Info'!L30+IF('Member Info'!H30&gt;'Member Info'!$AG$17,'Member Info'!$AH$18,IF('Member Info'!H30&gt;'Member Info'!$AG$16,'Member Info'!$AH$17,IF('Member Info'!H30&gt;'Member Info'!$AG$15,'Member Info'!$AH$16,IF('Member Info'!H30&gt;'Member Info'!$AG$14,'Member Info'!$AH$15,IF('Member Info'!H30&gt;'Member Info'!$AG$13,'Member Info'!$AH$14,IF('Member Info'!H30&gt;'Member Info'!$AG$12,'Member Info'!$AH$13,IF('Member Info'!H30&gt;'Member Info'!$AG$11,'Member Info'!$AH$12,IF('Member Info'!H30&gt;'Member Info'!$AG$10,'Member Info'!$AH$11,IF('Member Info'!H30&gt;'Member Info'!$AG$9,'Member Info'!$AH$10,IF('Member Info'!H30&gt;'Member Info'!$AG$8,'Member Info'!$AH$9,'Member Info'!$AH$8)))))))))))))</f>
        <v/>
      </c>
      <c r="H34" s="26"/>
      <c r="I34" s="26"/>
      <c r="J34" s="107" t="str">
        <f>IF(E34=0,"",IF('Member Info'!F30&gt;$S$1,CONCATENATE("Joined with practice on ", TEXT('Member Info'!F30, "DD/MM/YYYY")),IF('Member Info'!N30&lt;&gt;"",IF('Member Info'!N30&lt;$R$1,CONCATENATE("Left Scheme on ", TEXT('Member Info'!N30, "DD/MM/YYYY")),IF(ISERROR(G34),"Error Detected, No rate entered",IF(E34=0,"",IF(F34="","Error Detected, No Pensionable pay",IF(ISERROR(AB34)," Unknown Values entered.",IF(T34+U34&lt;1,"Acceptable",IF(R34+S34=200, "No Contributions Entered", IF(K34="","Error Detected, Choose reason&gt;",IF(X34="1",IF(T34=1,"Please Enter Deemed Pensionable Pay","Add Any Relevant Details Above"),"Please Give Details Above"))))))))),IF(ISERROR(G34),"Error Detected, No rate entered",IF(E34=0,"",IF(F34="","Error Detected, No Pensionable pay",IF(ISERROR(AB34)," Unknown Values entered.",IF(T34+U34&lt;1,"Acceptable",IF(R34+S34=200, "No Contributions Entered", IF(K34="","Error Detected, Choose reason&gt;",IF(X34="1",IF(T34=1,"Please Enter Deemed Pensionable Pay","Add relevant Details Above"),"Please give details Above")))))))))))</f>
        <v/>
      </c>
      <c r="K34" s="263"/>
      <c r="L34" s="93"/>
      <c r="M34" s="93" t="str">
        <f>IF(E34=0,"",IF(ISERROR((F34+H34+I34)),0,IF((F34+H34+I34)&lt;1,0,1)))</f>
        <v/>
      </c>
      <c r="N34" s="96">
        <f>H34</f>
        <v>0</v>
      </c>
      <c r="O34" s="96">
        <f t="shared" ref="O34:O97" si="0">I34</f>
        <v>0</v>
      </c>
      <c r="P34" s="220">
        <f>(ROUND((F34/100*'Member Info'!$W$2), 2))</f>
        <v>0</v>
      </c>
      <c r="Q34" s="220" t="e">
        <f>ROUND((F34/100*G34),2)</f>
        <v>#VALUE!</v>
      </c>
      <c r="R34" s="220" t="str">
        <f>IF(E34=0,"",(100-(N34/P34*100)))</f>
        <v/>
      </c>
      <c r="S34" s="229" t="str">
        <f>IF(E34=0,"",(100-(O34/Q34*100)))</f>
        <v/>
      </c>
      <c r="T34" s="230" t="str">
        <f>IF(E34=0,"",IF(R34&gt;$R$16,1,IF(R34&lt;-$R$16,1,0)))</f>
        <v/>
      </c>
      <c r="U34" s="230" t="str">
        <f>IF(E34=0,"",IF(G34=0,1,IF(S34&gt;$R$16,1,IF(S34&lt;-$R$16,1,0))))</f>
        <v/>
      </c>
      <c r="V34" s="224">
        <f>IF(E34=0,0,IF(F34="",1,0))</f>
        <v>0</v>
      </c>
      <c r="W34" s="112">
        <f>IF(E34=0,0,IF(K34="",0,1))</f>
        <v>0</v>
      </c>
      <c r="X34" s="237" t="str">
        <f t="shared" ref="X34:X97" si="1">IF(K34="SMP/Occupational Maternity","1",IF(K34="SSP/Occupational Sick pay","1",""))</f>
        <v/>
      </c>
      <c r="Y34" s="242" t="b">
        <f t="shared" ref="Y34:Y97" si="2">IF(OR(AL34=TRUE,AM34=TRUE),TRUE,FALSE)</f>
        <v>0</v>
      </c>
      <c r="Z34" s="237">
        <f>IF(K34="left scheme/Employment", 1,0)</f>
        <v>0</v>
      </c>
      <c r="AA34" s="237">
        <f>IF('Member Info'!N30="",1,"")</f>
        <v>1</v>
      </c>
      <c r="AB34" s="245" t="e">
        <f>(R34+S34)</f>
        <v>#VALUE!</v>
      </c>
      <c r="AC34" s="132" t="str">
        <f t="shared" ref="AC34:AC97" si="3">IF(AN34=1,"",IF(W34=1,"",IF(AE34=1,"",IF(E34=0,"",IF(Z34=1,"",IF(J34="acceptable","",IF(R34+S34="0","",R34+S34)))))))</f>
        <v/>
      </c>
      <c r="AD34" s="126">
        <f>SUM(Z34+AA34)</f>
        <v>1</v>
      </c>
      <c r="AE34" s="126" t="str">
        <f>IF('Member Info'!N30&lt;&gt;"",IF('Member Info'!N30&lt;=$R$1,1,0),"")</f>
        <v/>
      </c>
      <c r="AG34" s="126" t="b">
        <f>OR(K34="maternity",K34="SSP")</f>
        <v>0</v>
      </c>
      <c r="AH34" s="126">
        <f>IF(AG34=TRUE,1,0)</f>
        <v>0</v>
      </c>
      <c r="AJ34" s="126">
        <f>IF(J34="Please Enter Deemed Pensionable Pay",1,0)</f>
        <v>0</v>
      </c>
      <c r="AK34" s="126">
        <f>IF('Member Info'!F30&gt;$R$1,1,0)</f>
        <v>0</v>
      </c>
      <c r="AL34" s="126" t="b">
        <f>IF(ISERROR(R34),ERROR.TYPE(#REF!)=ERROR.TYPE(R34),FALSE)</f>
        <v>0</v>
      </c>
      <c r="AM34" s="126" t="b">
        <f>IF(ISERROR(S34),ERROR.TYPE(#REF!)=ERROR.TYPE(S34),FALSE)</f>
        <v>0</v>
      </c>
      <c r="AN34" s="126">
        <f>IF(OR('Member Info'!F30&gt;=$S$1,'Member Info'!N30&gt;$S$1),1,0)</f>
        <v>0</v>
      </c>
    </row>
    <row r="35" spans="1:40" x14ac:dyDescent="0.25">
      <c r="A35" s="4">
        <v>3</v>
      </c>
      <c r="B35" s="166">
        <f>'Member Info'!D31</f>
        <v>0</v>
      </c>
      <c r="C35" s="166">
        <f>'Member Info'!E31</f>
        <v>0</v>
      </c>
      <c r="D35" s="166" t="str">
        <f>'Member Info'!G31</f>
        <v/>
      </c>
      <c r="E35" s="167">
        <f>'Member Info'!B31</f>
        <v>0</v>
      </c>
      <c r="F35" s="244"/>
      <c r="G35" s="168" t="str">
        <f>IF(E35=0,"",
IF('Member Info'!$AM$19&lt;=$R$1,
SUMPRODUCT('Member Info'!L31+IF('Member Info'!H31&gt;'Member Info'!$AJ$12,'Member Info'!$AK$13,IF('Member Info'!H31&gt;'Member Info'!$AJ$11,'Member Info'!$AK$12,IF('Member Info'!H31&gt;'Member Info'!$AJ$10,'Member Info'!$AK$11,IF('Member Info'!H31&gt;'Member Info'!$AJ$9,'Member Info'!$AK$10,IF('Member Info'!H31&gt;'Member Info'!$AJ$8,'Member Info'!$AK$9,'Member Info'!$AK$8)))))),
SUMPRODUCT('Member Info'!L31+IF('Member Info'!H31&gt;'Member Info'!$AG$17,'Member Info'!$AH$18,IF('Member Info'!H31&gt;'Member Info'!$AG$16,'Member Info'!$AH$17,IF('Member Info'!H31&gt;'Member Info'!$AG$15,'Member Info'!$AH$16,IF('Member Info'!H31&gt;'Member Info'!$AG$14,'Member Info'!$AH$15,IF('Member Info'!H31&gt;'Member Info'!$AG$13,'Member Info'!$AH$14,IF('Member Info'!H31&gt;'Member Info'!$AG$12,'Member Info'!$AH$13,IF('Member Info'!H31&gt;'Member Info'!$AG$11,'Member Info'!$AH$12,IF('Member Info'!H31&gt;'Member Info'!$AG$10,'Member Info'!$AH$11,IF('Member Info'!H31&gt;'Member Info'!$AG$9,'Member Info'!$AH$10,IF('Member Info'!H31&gt;'Member Info'!$AG$8,'Member Info'!$AH$9,'Member Info'!$AH$8)))))))))))))</f>
        <v/>
      </c>
      <c r="H35" s="26"/>
      <c r="I35" s="26"/>
      <c r="J35" s="107" t="str">
        <f>IF(E35=0,"",IF('Member Info'!F31&gt;$S$1,CONCATENATE("Joined with practice on ", TEXT('Member Info'!F31, "DD/MM/YYYY")),IF('Member Info'!N31&lt;&gt;"",IF('Member Info'!N31&lt;$R$1,CONCATENATE("Left Scheme on ", TEXT('Member Info'!N31, "DD/MM/YYYY")),IF(ISERROR(G35),"Error Detected, No rate entered",IF(E35=0,"",IF(F35="","Error Detected, No Pensionable pay",IF(ISERROR(AB35)," Unknown Values entered.",IF(T35+U35&lt;1,"Acceptable",IF(R35+S35=200, "No Contributions Entered", IF(K35="","Error Detected, Choose reason&gt;",IF(X35="1",IF(T35=1,"Please Enter Deemed Pensionable Pay","Add Any Relevant Details Above"),"Please Give Details Above"))))))))),IF(ISERROR(G35),"Error Detected, No rate entered",IF(E35=0,"",IF(F35="","Error Detected, No Pensionable pay",IF(ISERROR(AB35)," Unknown Values entered.",IF(T35+U35&lt;1,"Acceptable",IF(R35+S35=200, "No Contributions Entered", IF(K35="","Error Detected, Choose reason&gt;",IF(X35="1",IF(T35=1,"Please Enter Deemed Pensionable Pay","Add relevant Details Above"),"Please give details Above")))))))))))</f>
        <v/>
      </c>
      <c r="K35" s="263"/>
      <c r="L35" s="93"/>
      <c r="M35" s="93" t="str">
        <f>IF(E35=0,"",IF(ISERROR((F35+H35+I35)),0,IF((F35+H35+I35)&lt;1,0,1)))</f>
        <v/>
      </c>
      <c r="N35" s="96">
        <f>H35</f>
        <v>0</v>
      </c>
      <c r="O35" s="96">
        <f t="shared" si="0"/>
        <v>0</v>
      </c>
      <c r="P35" s="220">
        <f>(ROUND((F35/100*'Member Info'!$W$2), 2))</f>
        <v>0</v>
      </c>
      <c r="Q35" s="220" t="e">
        <f>ROUND((F35/100*G35),2)</f>
        <v>#VALUE!</v>
      </c>
      <c r="R35" s="220" t="str">
        <f>IF(E35=0,"",(100-(N35/P35*100)))</f>
        <v/>
      </c>
      <c r="S35" s="229" t="str">
        <f>IF(E35=0,"",(100-(O35/Q35*100)))</f>
        <v/>
      </c>
      <c r="T35" s="230" t="str">
        <f>IF(E35=0,"",IF(R35&gt;$R$16,1,IF(R35&lt;-$R$16,1,0)))</f>
        <v/>
      </c>
      <c r="U35" s="230" t="str">
        <f>IF(E35=0,"",IF(G35=0,1,IF(S35&gt;$R$16,1,IF(S35&lt;-$R$16,1,0))))</f>
        <v/>
      </c>
      <c r="V35" s="224">
        <f>IF(E35=0,0,IF(F35="",1,0))</f>
        <v>0</v>
      </c>
      <c r="W35" s="112">
        <f>IF(E35=0,0,IF(K35="",0,1))</f>
        <v>0</v>
      </c>
      <c r="X35" s="237" t="str">
        <f t="shared" si="1"/>
        <v/>
      </c>
      <c r="Y35" s="242" t="b">
        <f t="shared" si="2"/>
        <v>0</v>
      </c>
      <c r="Z35" s="237">
        <f>IF(K35="left scheme/Employment", 1,0)</f>
        <v>0</v>
      </c>
      <c r="AA35" s="237">
        <f>IF('Member Info'!N31="",1,"")</f>
        <v>1</v>
      </c>
      <c r="AB35" s="245" t="e">
        <f>(R35+S35)</f>
        <v>#VALUE!</v>
      </c>
      <c r="AC35" s="132" t="str">
        <f t="shared" si="3"/>
        <v/>
      </c>
      <c r="AD35" s="126">
        <f>SUM(Z35+AA35)</f>
        <v>1</v>
      </c>
      <c r="AE35" s="126" t="str">
        <f>IF('Member Info'!N31&lt;&gt;"",IF('Member Info'!N31&lt;=$R$1,1,0),"")</f>
        <v/>
      </c>
      <c r="AG35" s="126" t="b">
        <f>OR(K35="maternity",K35="SSP")</f>
        <v>0</v>
      </c>
      <c r="AH35" s="126">
        <f>IF(AG35=TRUE,1,0)</f>
        <v>0</v>
      </c>
      <c r="AJ35" s="126">
        <f>IF(J35="Please Enter Deemed Pensionable Pay",1,0)</f>
        <v>0</v>
      </c>
      <c r="AK35" s="126">
        <f>IF('Member Info'!F31&gt;$R$1,1,0)</f>
        <v>0</v>
      </c>
      <c r="AL35" s="126" t="b">
        <f>IF(ISERROR(R35),ERROR.TYPE(#REF!)=ERROR.TYPE(R35),FALSE)</f>
        <v>0</v>
      </c>
      <c r="AM35" s="126" t="b">
        <f>IF(ISERROR(S35),ERROR.TYPE(#REF!)=ERROR.TYPE(S35),FALSE)</f>
        <v>0</v>
      </c>
      <c r="AN35" s="126">
        <f>IF(OR('Member Info'!F31&gt;=$S$1,'Member Info'!N31&gt;=$R$1),1,0)</f>
        <v>0</v>
      </c>
    </row>
    <row r="36" spans="1:40" x14ac:dyDescent="0.25">
      <c r="A36" s="4">
        <v>4</v>
      </c>
      <c r="B36" s="166">
        <f>'Member Info'!D32</f>
        <v>0</v>
      </c>
      <c r="C36" s="166">
        <f>'Member Info'!E32</f>
        <v>0</v>
      </c>
      <c r="D36" s="166" t="str">
        <f>'Member Info'!G32</f>
        <v/>
      </c>
      <c r="E36" s="167">
        <f>'Member Info'!B32</f>
        <v>0</v>
      </c>
      <c r="F36" s="244"/>
      <c r="G36" s="168" t="str">
        <f>IF(E36=0,"",
IF('Member Info'!$AM$19&lt;=$R$1,
SUMPRODUCT('Member Info'!L32+IF('Member Info'!H32&gt;'Member Info'!$AJ$12,'Member Info'!$AK$13,IF('Member Info'!H32&gt;'Member Info'!$AJ$11,'Member Info'!$AK$12,IF('Member Info'!H32&gt;'Member Info'!$AJ$10,'Member Info'!$AK$11,IF('Member Info'!H32&gt;'Member Info'!$AJ$9,'Member Info'!$AK$10,IF('Member Info'!H32&gt;'Member Info'!$AJ$8,'Member Info'!$AK$9,'Member Info'!$AK$8)))))),
SUMPRODUCT('Member Info'!L32+IF('Member Info'!H32&gt;'Member Info'!$AG$17,'Member Info'!$AH$18,IF('Member Info'!H32&gt;'Member Info'!$AG$16,'Member Info'!$AH$17,IF('Member Info'!H32&gt;'Member Info'!$AG$15,'Member Info'!$AH$16,IF('Member Info'!H32&gt;'Member Info'!$AG$14,'Member Info'!$AH$15,IF('Member Info'!H32&gt;'Member Info'!$AG$13,'Member Info'!$AH$14,IF('Member Info'!H32&gt;'Member Info'!$AG$12,'Member Info'!$AH$13,IF('Member Info'!H32&gt;'Member Info'!$AG$11,'Member Info'!$AH$12,IF('Member Info'!H32&gt;'Member Info'!$AG$10,'Member Info'!$AH$11,IF('Member Info'!H32&gt;'Member Info'!$AG$9,'Member Info'!$AH$10,IF('Member Info'!H32&gt;'Member Info'!$AG$8,'Member Info'!$AH$9,'Member Info'!$AH$8)))))))))))))</f>
        <v/>
      </c>
      <c r="H36" s="26"/>
      <c r="I36" s="26"/>
      <c r="J36" s="107" t="str">
        <f>IF(E36=0,"",IF('Member Info'!F32&gt;$S$1,CONCATENATE("Joined with practice on ", TEXT('Member Info'!F32, "DD/MM/YYYY")),IF('Member Info'!N32&lt;&gt;"",IF('Member Info'!N32&lt;$R$1,CONCATENATE("Left Scheme on ", TEXT('Member Info'!N32, "DD/MM/YYYY")),IF(ISERROR(G36),"Error Detected, No rate entered",IF(E36=0,"",IF(F36="","Error Detected, No Pensionable pay",IF(ISERROR(AB36)," Unknown Values entered.",IF(T36+U36&lt;1,"Acceptable",IF(R36+S36=200, "No Contributions Entered", IF(K36="","Error Detected, Choose reason&gt;",IF(X36="1",IF(T36=1,"Please Enter Deemed Pensionable Pay","Add Any Relevant Details Above"),"Please Give Details Above"))))))))),IF(ISERROR(G36),"Error Detected, No rate entered",IF(E36=0,"",IF(F36="","Error Detected, No Pensionable pay",IF(ISERROR(AB36)," Unknown Values entered.",IF(T36+U36&lt;1,"Acceptable",IF(R36+S36=200, "No Contributions Entered", IF(K36="","Error Detected, Choose reason&gt;",IF(X36="1",IF(T36=1,"Please Enter Deemed Pensionable Pay","Add relevant Details Above"),"Please give details Above")))))))))))</f>
        <v/>
      </c>
      <c r="K36" s="263"/>
      <c r="L36" s="93"/>
      <c r="M36" s="93" t="str">
        <f t="shared" ref="M36:M99" si="4">IF(E36=0,"",IF(ISERROR((F36+H36+I36)),0,IF((F36+H36+I36)&lt;1,0,1)))</f>
        <v/>
      </c>
      <c r="N36" s="96">
        <f>H36</f>
        <v>0</v>
      </c>
      <c r="O36" s="96">
        <f t="shared" si="0"/>
        <v>0</v>
      </c>
      <c r="P36" s="220">
        <f>(ROUND((F36/100*'Member Info'!$W$2), 2))</f>
        <v>0</v>
      </c>
      <c r="Q36" s="220" t="e">
        <f>ROUND((F36/100*G36),2)</f>
        <v>#VALUE!</v>
      </c>
      <c r="R36" s="220" t="str">
        <f>IF(E36=0,"",(100-(N36/P36*100)))</f>
        <v/>
      </c>
      <c r="S36" s="229" t="str">
        <f>IF(E36=0,"",(100-(O36/Q36*100)))</f>
        <v/>
      </c>
      <c r="T36" s="230" t="str">
        <f>IF(E36=0,"",IF(R36&gt;$R$16,1,IF(R36&lt;-$R$16,1,0)))</f>
        <v/>
      </c>
      <c r="U36" s="230" t="str">
        <f>IF(E36=0,"",IF(G36=0,1,IF(S36&gt;$R$16,1,IF(S36&lt;-$R$16,1,0))))</f>
        <v/>
      </c>
      <c r="V36" s="224">
        <f>IF(E36=0,0,IF(F36="",1,0))</f>
        <v>0</v>
      </c>
      <c r="W36" s="112">
        <f>IF(E36=0,0,IF(K36="",0,1))</f>
        <v>0</v>
      </c>
      <c r="X36" s="237" t="str">
        <f t="shared" si="1"/>
        <v/>
      </c>
      <c r="Y36" s="242" t="b">
        <f t="shared" si="2"/>
        <v>0</v>
      </c>
      <c r="Z36" s="237">
        <f>IF(K36="left scheme/Employment", 1,0)</f>
        <v>0</v>
      </c>
      <c r="AA36" s="237">
        <f>IF('Member Info'!N32="",1,"")</f>
        <v>1</v>
      </c>
      <c r="AB36" s="245" t="e">
        <f>(R36+S36)</f>
        <v>#VALUE!</v>
      </c>
      <c r="AC36" s="132" t="str">
        <f t="shared" si="3"/>
        <v/>
      </c>
      <c r="AD36" s="126">
        <f>SUM(Z36+AA36)</f>
        <v>1</v>
      </c>
      <c r="AE36" s="126" t="str">
        <f>IF('Member Info'!N32&lt;&gt;"",IF('Member Info'!N32&lt;=$R$1,1,0),"")</f>
        <v/>
      </c>
      <c r="AG36" s="126" t="b">
        <f>OR(K36="maternity",K36="SSP")</f>
        <v>0</v>
      </c>
      <c r="AH36" s="126">
        <f>IF(AG36=TRUE,1,0)</f>
        <v>0</v>
      </c>
      <c r="AJ36" s="126">
        <f>IF(J36="Please Enter Deemed Pensionable Pay",1,0)</f>
        <v>0</v>
      </c>
      <c r="AK36" s="126">
        <f>IF('Member Info'!F32&gt;$R$1,1,0)</f>
        <v>0</v>
      </c>
      <c r="AL36" s="126" t="b">
        <f>IF(ISERROR(R36),ERROR.TYPE(#REF!)=ERROR.TYPE(R36),FALSE)</f>
        <v>0</v>
      </c>
      <c r="AM36" s="126" t="b">
        <f>IF(ISERROR(S36),ERROR.TYPE(#REF!)=ERROR.TYPE(S36),FALSE)</f>
        <v>0</v>
      </c>
      <c r="AN36" s="126">
        <f>IF(OR('Member Info'!F32&gt;=$S$1,'Member Info'!N32&gt;=$R$1),1,0)</f>
        <v>0</v>
      </c>
    </row>
    <row r="37" spans="1:40" x14ac:dyDescent="0.25">
      <c r="A37" s="4">
        <v>5</v>
      </c>
      <c r="B37" s="166">
        <f>'Member Info'!D33</f>
        <v>0</v>
      </c>
      <c r="C37" s="166">
        <f>'Member Info'!E33</f>
        <v>0</v>
      </c>
      <c r="D37" s="166" t="str">
        <f>'Member Info'!G33</f>
        <v/>
      </c>
      <c r="E37" s="167">
        <f>'Member Info'!B33</f>
        <v>0</v>
      </c>
      <c r="F37" s="244"/>
      <c r="G37" s="168" t="str">
        <f>IF(E37=0,"",
IF('Member Info'!$AM$19&lt;=$R$1,
SUMPRODUCT('Member Info'!L33+IF('Member Info'!H33&gt;'Member Info'!$AJ$12,'Member Info'!$AK$13,IF('Member Info'!H33&gt;'Member Info'!$AJ$11,'Member Info'!$AK$12,IF('Member Info'!H33&gt;'Member Info'!$AJ$10,'Member Info'!$AK$11,IF('Member Info'!H33&gt;'Member Info'!$AJ$9,'Member Info'!$AK$10,IF('Member Info'!H33&gt;'Member Info'!$AJ$8,'Member Info'!$AK$9,'Member Info'!$AK$8)))))),
SUMPRODUCT('Member Info'!L33+IF('Member Info'!H33&gt;'Member Info'!$AG$17,'Member Info'!$AH$18,IF('Member Info'!H33&gt;'Member Info'!$AG$16,'Member Info'!$AH$17,IF('Member Info'!H33&gt;'Member Info'!$AG$15,'Member Info'!$AH$16,IF('Member Info'!H33&gt;'Member Info'!$AG$14,'Member Info'!$AH$15,IF('Member Info'!H33&gt;'Member Info'!$AG$13,'Member Info'!$AH$14,IF('Member Info'!H33&gt;'Member Info'!$AG$12,'Member Info'!$AH$13,IF('Member Info'!H33&gt;'Member Info'!$AG$11,'Member Info'!$AH$12,IF('Member Info'!H33&gt;'Member Info'!$AG$10,'Member Info'!$AH$11,IF('Member Info'!H33&gt;'Member Info'!$AG$9,'Member Info'!$AH$10,IF('Member Info'!H33&gt;'Member Info'!$AG$8,'Member Info'!$AH$9,'Member Info'!$AH$8)))))))))))))</f>
        <v/>
      </c>
      <c r="H37" s="26"/>
      <c r="I37" s="26"/>
      <c r="J37" s="107" t="str">
        <f>IF(E37=0,"",IF('Member Info'!F33&gt;$S$1,CONCATENATE("Joined with practice on ", TEXT('Member Info'!F33, "DD/MM/YYYY")),IF('Member Info'!N33&lt;&gt;"",IF('Member Info'!N33&lt;$R$1,CONCATENATE("Left Scheme on ", TEXT('Member Info'!N33, "DD/MM/YYYY")),IF(ISERROR(G37),"Error Detected, No rate entered",IF(E37=0,"",IF(F37="","Error Detected, No Pensionable pay",IF(ISERROR(AB37)," Unknown Values entered.",IF(T37+U37&lt;1,"Acceptable",IF(R37+S37=200, "No Contributions Entered", IF(K37="","Error Detected, Choose reason&gt;",IF(X37="1",IF(T37=1,"Please Enter Deemed Pensionable Pay","Add Any Relevant Details Above"),"Please Give Details Above"))))))))),IF(ISERROR(G37),"Error Detected, No rate entered",IF(E37=0,"",IF(F37="","Error Detected, No Pensionable pay",IF(ISERROR(AB37)," Unknown Values entered.",IF(T37+U37&lt;1,"Acceptable",IF(R37+S37=200, "No Contributions Entered", IF(K37="","Error Detected, Choose reason&gt;",IF(X37="1",IF(T37=1,"Please Enter Deemed Pensionable Pay","Add relevant Details Above"),"Please give details Above")))))))))))</f>
        <v/>
      </c>
      <c r="K37" s="263"/>
      <c r="L37" s="93"/>
      <c r="M37" s="93" t="str">
        <f t="shared" si="4"/>
        <v/>
      </c>
      <c r="N37" s="96">
        <f t="shared" ref="N37:O98" si="5">H37</f>
        <v>0</v>
      </c>
      <c r="O37" s="96">
        <f t="shared" si="0"/>
        <v>0</v>
      </c>
      <c r="P37" s="220">
        <f>(ROUND((F37/100*'Member Info'!$W$2), 2))</f>
        <v>0</v>
      </c>
      <c r="Q37" s="220" t="e">
        <f t="shared" ref="Q37:Q100" si="6">ROUND((F37/100*G37),2)</f>
        <v>#VALUE!</v>
      </c>
      <c r="R37" s="220" t="str">
        <f t="shared" ref="R37:R100" si="7">IF(E37=0,"",(100-(N37/P37*100)))</f>
        <v/>
      </c>
      <c r="S37" s="229" t="str">
        <f t="shared" ref="S37:S100" si="8">IF(E37=0,"",(100-(O37/Q37*100)))</f>
        <v/>
      </c>
      <c r="T37" s="230" t="str">
        <f t="shared" ref="T37:T100" si="9">IF(E37=0,"",IF(R37&gt;$R$16,1,IF(R37&lt;-$R$16,1,0)))</f>
        <v/>
      </c>
      <c r="U37" s="230" t="str">
        <f t="shared" ref="U37:U100" si="10">IF(E37=0,"",IF(G37=0,1,IF(S37&gt;$R$16,1,IF(S37&lt;-$R$16,1,0))))</f>
        <v/>
      </c>
      <c r="V37" s="224">
        <f t="shared" ref="V37:V100" si="11">IF(E37=0,0,IF(F37="",1,0))</f>
        <v>0</v>
      </c>
      <c r="W37" s="112">
        <f t="shared" ref="W37:W100" si="12">IF(E37=0,0,IF(K37="",0,1))</f>
        <v>0</v>
      </c>
      <c r="X37" s="237" t="str">
        <f t="shared" si="1"/>
        <v/>
      </c>
      <c r="Y37" s="242" t="b">
        <f t="shared" si="2"/>
        <v>0</v>
      </c>
      <c r="Z37" s="237">
        <f t="shared" ref="Z37:Z100" si="13">IF(K37="left scheme/Employment", 1,0)</f>
        <v>0</v>
      </c>
      <c r="AA37" s="237">
        <f>IF('Member Info'!N33="",1,"")</f>
        <v>1</v>
      </c>
      <c r="AB37" s="245" t="e">
        <f t="shared" ref="AB37:AB100" si="14">(R37+S37)</f>
        <v>#VALUE!</v>
      </c>
      <c r="AC37" s="132" t="str">
        <f t="shared" si="3"/>
        <v/>
      </c>
      <c r="AD37" s="126">
        <f t="shared" ref="AD37:AD97" si="15">SUM(Z37+AA37)</f>
        <v>1</v>
      </c>
      <c r="AE37" s="126" t="str">
        <f>IF('Member Info'!N33&lt;&gt;"",IF('Member Info'!N33&lt;=$R$1,1,0),"")</f>
        <v/>
      </c>
      <c r="AG37" s="126" t="b">
        <f t="shared" ref="AG37:AG100" si="16">OR(K37="maternity",K37="SSP")</f>
        <v>0</v>
      </c>
      <c r="AH37" s="126">
        <f t="shared" ref="AH37:AH100" si="17">IF(AG37=TRUE,1,0)</f>
        <v>0</v>
      </c>
      <c r="AJ37" s="126">
        <f t="shared" ref="AJ37:AJ100" si="18">IF(J37="Please Enter Deemed Pensionable Pay",1,0)</f>
        <v>0</v>
      </c>
      <c r="AK37" s="126">
        <f>IF('Member Info'!F33&gt;$R$1,1,0)</f>
        <v>0</v>
      </c>
      <c r="AL37" s="126" t="b">
        <f>IF(ISERROR(R37),ERROR.TYPE(#REF!)=ERROR.TYPE(R37),FALSE)</f>
        <v>0</v>
      </c>
      <c r="AM37" s="126" t="b">
        <f>IF(ISERROR(S37),ERROR.TYPE(#REF!)=ERROR.TYPE(S37),FALSE)</f>
        <v>0</v>
      </c>
      <c r="AN37" s="126">
        <f>IF(OR('Member Info'!F33&gt;=$S$1,'Member Info'!N33&gt;=$R$1),1,0)</f>
        <v>0</v>
      </c>
    </row>
    <row r="38" spans="1:40" x14ac:dyDescent="0.25">
      <c r="A38" s="4">
        <v>6</v>
      </c>
      <c r="B38" s="166">
        <f>'Member Info'!D34</f>
        <v>0</v>
      </c>
      <c r="C38" s="166">
        <f>'Member Info'!E34</f>
        <v>0</v>
      </c>
      <c r="D38" s="166" t="str">
        <f>'Member Info'!G34</f>
        <v/>
      </c>
      <c r="E38" s="167">
        <f>'Member Info'!B34</f>
        <v>0</v>
      </c>
      <c r="F38" s="244"/>
      <c r="G38" s="168" t="str">
        <f>IF(E38=0,"",
IF('Member Info'!$AM$19&lt;=$R$1,
SUMPRODUCT('Member Info'!L34+IF('Member Info'!H34&gt;'Member Info'!$AJ$12,'Member Info'!$AK$13,IF('Member Info'!H34&gt;'Member Info'!$AJ$11,'Member Info'!$AK$12,IF('Member Info'!H34&gt;'Member Info'!$AJ$10,'Member Info'!$AK$11,IF('Member Info'!H34&gt;'Member Info'!$AJ$9,'Member Info'!$AK$10,IF('Member Info'!H34&gt;'Member Info'!$AJ$8,'Member Info'!$AK$9,'Member Info'!$AK$8)))))),
SUMPRODUCT('Member Info'!L34+IF('Member Info'!H34&gt;'Member Info'!$AG$17,'Member Info'!$AH$18,IF('Member Info'!H34&gt;'Member Info'!$AG$16,'Member Info'!$AH$17,IF('Member Info'!H34&gt;'Member Info'!$AG$15,'Member Info'!$AH$16,IF('Member Info'!H34&gt;'Member Info'!$AG$14,'Member Info'!$AH$15,IF('Member Info'!H34&gt;'Member Info'!$AG$13,'Member Info'!$AH$14,IF('Member Info'!H34&gt;'Member Info'!$AG$12,'Member Info'!$AH$13,IF('Member Info'!H34&gt;'Member Info'!$AG$11,'Member Info'!$AH$12,IF('Member Info'!H34&gt;'Member Info'!$AG$10,'Member Info'!$AH$11,IF('Member Info'!H34&gt;'Member Info'!$AG$9,'Member Info'!$AH$10,IF('Member Info'!H34&gt;'Member Info'!$AG$8,'Member Info'!$AH$9,'Member Info'!$AH$8)))))))))))))</f>
        <v/>
      </c>
      <c r="H38" s="26"/>
      <c r="I38" s="26"/>
      <c r="J38" s="107" t="str">
        <f>IF(E38=0,"",IF('Member Info'!F34&gt;$S$1,CONCATENATE("Joined with practice on ", TEXT('Member Info'!F34, "DD/MM/YYYY")),IF('Member Info'!N34&lt;&gt;"",IF('Member Info'!N34&lt;$R$1,CONCATENATE("Left Scheme on ", TEXT('Member Info'!N34, "DD/MM/YYYY")),IF(ISERROR(G38),"Error Detected, No rate entered",IF(E38=0,"",IF(F38="","Error Detected, No Pensionable pay",IF(ISERROR(AB38)," Unknown Values entered.",IF(T38+U38&lt;1,"Acceptable",IF(R38+S38=200, "No Contributions Entered", IF(K38="","Error Detected, Choose reason&gt;",IF(X38="1",IF(T38=1,"Please Enter Deemed Pensionable Pay","Add Any Relevant Details Above"),"Please Give Details Above"))))))))),IF(ISERROR(G38),"Error Detected, No rate entered",IF(E38=0,"",IF(F38="","Error Detected, No Pensionable pay",IF(ISERROR(AB38)," Unknown Values entered.",IF(T38+U38&lt;1,"Acceptable",IF(R38+S38=200, "No Contributions Entered", IF(K38="","Error Detected, Choose reason&gt;",IF(X38="1",IF(T38=1,"Please Enter Deemed Pensionable Pay","Add relevant Details Above"),"Please give details Above")))))))))))</f>
        <v/>
      </c>
      <c r="K38" s="263"/>
      <c r="L38" s="93"/>
      <c r="M38" s="93" t="str">
        <f>IF(E38=0,"",IF(ISERROR((F38+H38+I38)),0,IF((F38+H38+I38)&lt;1,0,1)))</f>
        <v/>
      </c>
      <c r="N38" s="96">
        <f t="shared" si="5"/>
        <v>0</v>
      </c>
      <c r="O38" s="96">
        <f>I38</f>
        <v>0</v>
      </c>
      <c r="P38" s="220">
        <f>(ROUND((F38/100*'Member Info'!$W$2), 2))</f>
        <v>0</v>
      </c>
      <c r="Q38" s="220" t="e">
        <f>ROUND((F38/100*G38),2)</f>
        <v>#VALUE!</v>
      </c>
      <c r="R38" s="220" t="str">
        <f t="shared" si="7"/>
        <v/>
      </c>
      <c r="S38" s="229" t="str">
        <f t="shared" si="8"/>
        <v/>
      </c>
      <c r="T38" s="230" t="str">
        <f t="shared" si="9"/>
        <v/>
      </c>
      <c r="U38" s="230" t="str">
        <f t="shared" si="10"/>
        <v/>
      </c>
      <c r="V38" s="224">
        <f>IF(E38=0,0,IF(F38="",1,0))</f>
        <v>0</v>
      </c>
      <c r="W38" s="112">
        <f t="shared" si="12"/>
        <v>0</v>
      </c>
      <c r="X38" s="237" t="str">
        <f t="shared" si="1"/>
        <v/>
      </c>
      <c r="Y38" s="242" t="b">
        <f t="shared" si="2"/>
        <v>0</v>
      </c>
      <c r="Z38" s="237">
        <f t="shared" si="13"/>
        <v>0</v>
      </c>
      <c r="AA38" s="237">
        <f>IF('Member Info'!N34="",1,"")</f>
        <v>1</v>
      </c>
      <c r="AB38" s="245" t="e">
        <f t="shared" si="14"/>
        <v>#VALUE!</v>
      </c>
      <c r="AC38" s="132" t="str">
        <f t="shared" si="3"/>
        <v/>
      </c>
      <c r="AD38" s="126">
        <f t="shared" si="15"/>
        <v>1</v>
      </c>
      <c r="AE38" s="126" t="str">
        <f>IF('Member Info'!N34&lt;&gt;"",IF('Member Info'!N34&lt;=$R$1,1,0),"")</f>
        <v/>
      </c>
      <c r="AG38" s="126" t="b">
        <f t="shared" si="16"/>
        <v>0</v>
      </c>
      <c r="AH38" s="126">
        <f t="shared" si="17"/>
        <v>0</v>
      </c>
      <c r="AJ38" s="126">
        <f t="shared" si="18"/>
        <v>0</v>
      </c>
      <c r="AK38" s="126">
        <f>IF('Member Info'!F34&gt;$R$1,1,0)</f>
        <v>0</v>
      </c>
      <c r="AL38" s="126" t="b">
        <f>IF(ISERROR(R38),ERROR.TYPE(#REF!)=ERROR.TYPE(R38),FALSE)</f>
        <v>0</v>
      </c>
      <c r="AM38" s="126" t="b">
        <f>IF(ISERROR(S38),ERROR.TYPE(#REF!)=ERROR.TYPE(S38),FALSE)</f>
        <v>0</v>
      </c>
      <c r="AN38" s="126">
        <f>IF(OR('Member Info'!F34&gt;=$S$1,'Member Info'!N34&gt;=$R$1),1,0)</f>
        <v>0</v>
      </c>
    </row>
    <row r="39" spans="1:40" x14ac:dyDescent="0.25">
      <c r="A39" s="4">
        <v>7</v>
      </c>
      <c r="B39" s="166">
        <f>'Member Info'!D35</f>
        <v>0</v>
      </c>
      <c r="C39" s="166">
        <f>'Member Info'!E35</f>
        <v>0</v>
      </c>
      <c r="D39" s="166" t="str">
        <f>'Member Info'!G35</f>
        <v/>
      </c>
      <c r="E39" s="167">
        <f>'Member Info'!B35</f>
        <v>0</v>
      </c>
      <c r="F39" s="244"/>
      <c r="G39" s="168" t="str">
        <f>IF(E39=0,"",
IF('Member Info'!$AM$19&lt;=$R$1,
SUMPRODUCT('Member Info'!L35+IF('Member Info'!H35&gt;'Member Info'!$AJ$12,'Member Info'!$AK$13,IF('Member Info'!H35&gt;'Member Info'!$AJ$11,'Member Info'!$AK$12,IF('Member Info'!H35&gt;'Member Info'!$AJ$10,'Member Info'!$AK$11,IF('Member Info'!H35&gt;'Member Info'!$AJ$9,'Member Info'!$AK$10,IF('Member Info'!H35&gt;'Member Info'!$AJ$8,'Member Info'!$AK$9,'Member Info'!$AK$8)))))),
SUMPRODUCT('Member Info'!L35+IF('Member Info'!H35&gt;'Member Info'!$AG$17,'Member Info'!$AH$18,IF('Member Info'!H35&gt;'Member Info'!$AG$16,'Member Info'!$AH$17,IF('Member Info'!H35&gt;'Member Info'!$AG$15,'Member Info'!$AH$16,IF('Member Info'!H35&gt;'Member Info'!$AG$14,'Member Info'!$AH$15,IF('Member Info'!H35&gt;'Member Info'!$AG$13,'Member Info'!$AH$14,IF('Member Info'!H35&gt;'Member Info'!$AG$12,'Member Info'!$AH$13,IF('Member Info'!H35&gt;'Member Info'!$AG$11,'Member Info'!$AH$12,IF('Member Info'!H35&gt;'Member Info'!$AG$10,'Member Info'!$AH$11,IF('Member Info'!H35&gt;'Member Info'!$AG$9,'Member Info'!$AH$10,IF('Member Info'!H35&gt;'Member Info'!$AG$8,'Member Info'!$AH$9,'Member Info'!$AH$8)))))))))))))</f>
        <v/>
      </c>
      <c r="H39" s="26"/>
      <c r="I39" s="26"/>
      <c r="J39" s="107" t="str">
        <f>IF(E39=0,"",IF('Member Info'!F35&gt;$S$1,CONCATENATE("Joined with practice on ", TEXT('Member Info'!F35, "DD/MM/YYYY")),IF('Member Info'!N35&lt;&gt;"",IF('Member Info'!N35&lt;$R$1,CONCATENATE("Left Scheme on ", TEXT('Member Info'!N35, "DD/MM/YYYY")),IF(ISERROR(G39),"Error Detected, No rate entered",IF(E39=0,"",IF(F39="","Error Detected, No Pensionable pay",IF(ISERROR(AB39)," Unknown Values entered.",IF(T39+U39&lt;1,"Acceptable",IF(R39+S39=200, "No Contributions Entered", IF(K39="","Error Detected, Choose reason&gt;",IF(X39="1",IF(T39=1,"Please Enter Deemed Pensionable Pay","Add Any Relevant Details Above"),"Please Give Details Above"))))))))),IF(ISERROR(G39),"Error Detected, No rate entered",IF(E39=0,"",IF(F39="","Error Detected, No Pensionable pay",IF(ISERROR(AB39)," Unknown Values entered.",IF(T39+U39&lt;1,"Acceptable",IF(R39+S39=200, "No Contributions Entered", IF(K39="","Error Detected, Choose reason&gt;",IF(X39="1",IF(T39=1,"Please Enter Deemed Pensionable Pay","Add relevant Details Above"),"Please give details Above")))))))))))</f>
        <v/>
      </c>
      <c r="K39" s="263"/>
      <c r="L39" s="93"/>
      <c r="M39" s="93" t="str">
        <f t="shared" si="4"/>
        <v/>
      </c>
      <c r="N39" s="96">
        <f t="shared" si="5"/>
        <v>0</v>
      </c>
      <c r="O39" s="96">
        <f t="shared" si="0"/>
        <v>0</v>
      </c>
      <c r="P39" s="220">
        <f>(ROUND((F39/100*'Member Info'!$W$2), 2))</f>
        <v>0</v>
      </c>
      <c r="Q39" s="220" t="e">
        <f t="shared" si="6"/>
        <v>#VALUE!</v>
      </c>
      <c r="R39" s="220" t="str">
        <f t="shared" si="7"/>
        <v/>
      </c>
      <c r="S39" s="229" t="str">
        <f t="shared" si="8"/>
        <v/>
      </c>
      <c r="T39" s="230" t="str">
        <f t="shared" si="9"/>
        <v/>
      </c>
      <c r="U39" s="230" t="str">
        <f t="shared" si="10"/>
        <v/>
      </c>
      <c r="V39" s="224">
        <f t="shared" si="11"/>
        <v>0</v>
      </c>
      <c r="W39" s="112">
        <f t="shared" si="12"/>
        <v>0</v>
      </c>
      <c r="X39" s="237" t="str">
        <f t="shared" si="1"/>
        <v/>
      </c>
      <c r="Y39" s="242" t="b">
        <f t="shared" si="2"/>
        <v>0</v>
      </c>
      <c r="Z39" s="237">
        <f t="shared" si="13"/>
        <v>0</v>
      </c>
      <c r="AA39" s="237">
        <f>IF('Member Info'!N35="",1,"")</f>
        <v>1</v>
      </c>
      <c r="AB39" s="245" t="e">
        <f t="shared" si="14"/>
        <v>#VALUE!</v>
      </c>
      <c r="AC39" s="132" t="str">
        <f t="shared" si="3"/>
        <v/>
      </c>
      <c r="AD39" s="126">
        <f t="shared" si="15"/>
        <v>1</v>
      </c>
      <c r="AE39" s="126" t="str">
        <f>IF('Member Info'!N35&lt;&gt;"",IF('Member Info'!N35&lt;=$R$1,1,0),"")</f>
        <v/>
      </c>
      <c r="AG39" s="126" t="b">
        <f t="shared" si="16"/>
        <v>0</v>
      </c>
      <c r="AH39" s="126">
        <f t="shared" si="17"/>
        <v>0</v>
      </c>
      <c r="AJ39" s="126">
        <f t="shared" si="18"/>
        <v>0</v>
      </c>
      <c r="AK39" s="126">
        <f>IF('Member Info'!F35&gt;$R$1,1,0)</f>
        <v>0</v>
      </c>
      <c r="AL39" s="126" t="b">
        <f>IF(ISERROR(R39),ERROR.TYPE(#REF!)=ERROR.TYPE(R39),FALSE)</f>
        <v>0</v>
      </c>
      <c r="AM39" s="126" t="b">
        <f>IF(ISERROR(S39),ERROR.TYPE(#REF!)=ERROR.TYPE(S39),FALSE)</f>
        <v>0</v>
      </c>
      <c r="AN39" s="126">
        <f>IF(OR('Member Info'!F35&gt;=$S$1,'Member Info'!N35&gt;=$R$1),1,0)</f>
        <v>0</v>
      </c>
    </row>
    <row r="40" spans="1:40" x14ac:dyDescent="0.25">
      <c r="A40" s="4">
        <v>8</v>
      </c>
      <c r="B40" s="166">
        <f>'Member Info'!D36</f>
        <v>0</v>
      </c>
      <c r="C40" s="166">
        <f>'Member Info'!E36</f>
        <v>0</v>
      </c>
      <c r="D40" s="166" t="str">
        <f>'Member Info'!G36</f>
        <v/>
      </c>
      <c r="E40" s="167">
        <f>'Member Info'!B36</f>
        <v>0</v>
      </c>
      <c r="F40" s="244"/>
      <c r="G40" s="168" t="str">
        <f>IF(E40=0,"",
IF('Member Info'!$AM$19&lt;=$R$1,
SUMPRODUCT('Member Info'!L36+IF('Member Info'!H36&gt;'Member Info'!$AJ$12,'Member Info'!$AK$13,IF('Member Info'!H36&gt;'Member Info'!$AJ$11,'Member Info'!$AK$12,IF('Member Info'!H36&gt;'Member Info'!$AJ$10,'Member Info'!$AK$11,IF('Member Info'!H36&gt;'Member Info'!$AJ$9,'Member Info'!$AK$10,IF('Member Info'!H36&gt;'Member Info'!$AJ$8,'Member Info'!$AK$9,'Member Info'!$AK$8)))))),
SUMPRODUCT('Member Info'!L36+IF('Member Info'!H36&gt;'Member Info'!$AG$17,'Member Info'!$AH$18,IF('Member Info'!H36&gt;'Member Info'!$AG$16,'Member Info'!$AH$17,IF('Member Info'!H36&gt;'Member Info'!$AG$15,'Member Info'!$AH$16,IF('Member Info'!H36&gt;'Member Info'!$AG$14,'Member Info'!$AH$15,IF('Member Info'!H36&gt;'Member Info'!$AG$13,'Member Info'!$AH$14,IF('Member Info'!H36&gt;'Member Info'!$AG$12,'Member Info'!$AH$13,IF('Member Info'!H36&gt;'Member Info'!$AG$11,'Member Info'!$AH$12,IF('Member Info'!H36&gt;'Member Info'!$AG$10,'Member Info'!$AH$11,IF('Member Info'!H36&gt;'Member Info'!$AG$9,'Member Info'!$AH$10,IF('Member Info'!H36&gt;'Member Info'!$AG$8,'Member Info'!$AH$9,'Member Info'!$AH$8)))))))))))))</f>
        <v/>
      </c>
      <c r="H40" s="26"/>
      <c r="I40" s="26"/>
      <c r="J40" s="107" t="str">
        <f>IF(E40=0,"",IF('Member Info'!F36&gt;$S$1,CONCATENATE("Joined with practice on ", TEXT('Member Info'!F36, "DD/MM/YYYY")),IF('Member Info'!N36&lt;&gt;"",IF('Member Info'!N36&lt;$R$1,CONCATENATE("Left Scheme on ", TEXT('Member Info'!N36, "DD/MM/YYYY")),IF(ISERROR(G40),"Error Detected, No rate entered",IF(E40=0,"",IF(F40="","Error Detected, No Pensionable pay",IF(ISERROR(AB40)," Unknown Values entered.",IF(T40+U40&lt;1,"Acceptable",IF(R40+S40=200, "No Contributions Entered", IF(K40="","Error Detected, Choose reason&gt;",IF(X40="1",IF(T40=1,"Please Enter Deemed Pensionable Pay","Add Any Relevant Details Above"),"Please Give Details Above"))))))))),IF(ISERROR(G40),"Error Detected, No rate entered",IF(E40=0,"",IF(F40="","Error Detected, No Pensionable pay",IF(ISERROR(AB40)," Unknown Values entered.",IF(T40+U40&lt;1,"Acceptable",IF(R40+S40=200, "No Contributions Entered", IF(K40="","Error Detected, Choose reason&gt;",IF(X40="1",IF(T40=1,"Please Enter Deemed Pensionable Pay","Add relevant Details Above"),"Please give details Above")))))))))))</f>
        <v/>
      </c>
      <c r="K40" s="263"/>
      <c r="L40" s="93"/>
      <c r="M40" s="93" t="str">
        <f t="shared" si="4"/>
        <v/>
      </c>
      <c r="N40" s="96">
        <f t="shared" si="5"/>
        <v>0</v>
      </c>
      <c r="O40" s="96">
        <f t="shared" si="0"/>
        <v>0</v>
      </c>
      <c r="P40" s="220">
        <f>(ROUND((F40/100*'Member Info'!$W$2), 2))</f>
        <v>0</v>
      </c>
      <c r="Q40" s="220" t="e">
        <f t="shared" si="6"/>
        <v>#VALUE!</v>
      </c>
      <c r="R40" s="220" t="str">
        <f t="shared" si="7"/>
        <v/>
      </c>
      <c r="S40" s="229" t="str">
        <f t="shared" si="8"/>
        <v/>
      </c>
      <c r="T40" s="230" t="str">
        <f t="shared" si="9"/>
        <v/>
      </c>
      <c r="U40" s="230" t="str">
        <f t="shared" si="10"/>
        <v/>
      </c>
      <c r="V40" s="224">
        <f t="shared" si="11"/>
        <v>0</v>
      </c>
      <c r="W40" s="112">
        <f t="shared" si="12"/>
        <v>0</v>
      </c>
      <c r="X40" s="237" t="str">
        <f t="shared" si="1"/>
        <v/>
      </c>
      <c r="Y40" s="242" t="b">
        <f t="shared" si="2"/>
        <v>0</v>
      </c>
      <c r="Z40" s="237">
        <f t="shared" si="13"/>
        <v>0</v>
      </c>
      <c r="AA40" s="237">
        <f>IF('Member Info'!N36="",1,"")</f>
        <v>1</v>
      </c>
      <c r="AB40" s="245" t="e">
        <f t="shared" si="14"/>
        <v>#VALUE!</v>
      </c>
      <c r="AC40" s="132" t="str">
        <f t="shared" si="3"/>
        <v/>
      </c>
      <c r="AD40" s="126">
        <f t="shared" si="15"/>
        <v>1</v>
      </c>
      <c r="AE40" s="126" t="str">
        <f>IF('Member Info'!N36&lt;&gt;"",IF('Member Info'!N36&lt;=$R$1,1,0),"")</f>
        <v/>
      </c>
      <c r="AG40" s="126" t="b">
        <f t="shared" si="16"/>
        <v>0</v>
      </c>
      <c r="AH40" s="126">
        <f t="shared" si="17"/>
        <v>0</v>
      </c>
      <c r="AJ40" s="126">
        <f t="shared" si="18"/>
        <v>0</v>
      </c>
      <c r="AK40" s="126">
        <f>IF('Member Info'!F36&gt;$R$1,1,0)</f>
        <v>0</v>
      </c>
      <c r="AL40" s="126" t="b">
        <f>IF(ISERROR(R40),ERROR.TYPE(#REF!)=ERROR.TYPE(R40),FALSE)</f>
        <v>0</v>
      </c>
      <c r="AM40" s="126" t="b">
        <f>IF(ISERROR(S40),ERROR.TYPE(#REF!)=ERROR.TYPE(S40),FALSE)</f>
        <v>0</v>
      </c>
      <c r="AN40" s="126">
        <f>IF(OR('Member Info'!F36&gt;=$S$1,'Member Info'!N36&gt;=$R$1),1,0)</f>
        <v>0</v>
      </c>
    </row>
    <row r="41" spans="1:40" x14ac:dyDescent="0.25">
      <c r="A41" s="4">
        <v>9</v>
      </c>
      <c r="B41" s="166">
        <f>'Member Info'!D37</f>
        <v>0</v>
      </c>
      <c r="C41" s="166">
        <f>'Member Info'!E37</f>
        <v>0</v>
      </c>
      <c r="D41" s="166" t="str">
        <f>'Member Info'!G37</f>
        <v/>
      </c>
      <c r="E41" s="167">
        <f>'Member Info'!B37</f>
        <v>0</v>
      </c>
      <c r="F41" s="244"/>
      <c r="G41" s="168" t="str">
        <f>IF(E41=0,"",
IF('Member Info'!$AM$19&lt;=$R$1,
SUMPRODUCT('Member Info'!L37+IF('Member Info'!H37&gt;'Member Info'!$AJ$12,'Member Info'!$AK$13,IF('Member Info'!H37&gt;'Member Info'!$AJ$11,'Member Info'!$AK$12,IF('Member Info'!H37&gt;'Member Info'!$AJ$10,'Member Info'!$AK$11,IF('Member Info'!H37&gt;'Member Info'!$AJ$9,'Member Info'!$AK$10,IF('Member Info'!H37&gt;'Member Info'!$AJ$8,'Member Info'!$AK$9,'Member Info'!$AK$8)))))),
SUMPRODUCT('Member Info'!L37+IF('Member Info'!H37&gt;'Member Info'!$AG$17,'Member Info'!$AH$18,IF('Member Info'!H37&gt;'Member Info'!$AG$16,'Member Info'!$AH$17,IF('Member Info'!H37&gt;'Member Info'!$AG$15,'Member Info'!$AH$16,IF('Member Info'!H37&gt;'Member Info'!$AG$14,'Member Info'!$AH$15,IF('Member Info'!H37&gt;'Member Info'!$AG$13,'Member Info'!$AH$14,IF('Member Info'!H37&gt;'Member Info'!$AG$12,'Member Info'!$AH$13,IF('Member Info'!H37&gt;'Member Info'!$AG$11,'Member Info'!$AH$12,IF('Member Info'!H37&gt;'Member Info'!$AG$10,'Member Info'!$AH$11,IF('Member Info'!H37&gt;'Member Info'!$AG$9,'Member Info'!$AH$10,IF('Member Info'!H37&gt;'Member Info'!$AG$8,'Member Info'!$AH$9,'Member Info'!$AH$8)))))))))))))</f>
        <v/>
      </c>
      <c r="H41" s="26"/>
      <c r="I41" s="26"/>
      <c r="J41" s="107" t="str">
        <f>IF(E41=0,"",IF('Member Info'!F37&gt;$S$1,CONCATENATE("Joined with practice on ", TEXT('Member Info'!F37, "DD/MM/YYYY")),IF('Member Info'!N37&lt;&gt;"",IF('Member Info'!N37&lt;$R$1,CONCATENATE("Left Scheme on ", TEXT('Member Info'!N37, "DD/MM/YYYY")),IF(ISERROR(G41),"Error Detected, No rate entered",IF(E41=0,"",IF(F41="","Error Detected, No Pensionable pay",IF(ISERROR(AB41)," Unknown Values entered.",IF(T41+U41&lt;1,"Acceptable",IF(R41+S41=200, "No Contributions Entered", IF(K41="","Error Detected, Choose reason&gt;",IF(X41="1",IF(T41=1,"Please Enter Deemed Pensionable Pay","Add Any Relevant Details Above"),"Please Give Details Above"))))))))),IF(ISERROR(G41),"Error Detected, No rate entered",IF(E41=0,"",IF(F41="","Error Detected, No Pensionable pay",IF(ISERROR(AB41)," Unknown Values entered.",IF(T41+U41&lt;1,"Acceptable",IF(R41+S41=200, "No Contributions Entered", IF(K41="","Error Detected, Choose reason&gt;",IF(X41="1",IF(T41=1,"Please Enter Deemed Pensionable Pay","Add relevant Details Above"),"Please give details Above")))))))))))</f>
        <v/>
      </c>
      <c r="K41" s="263"/>
      <c r="L41" s="93"/>
      <c r="M41" s="93" t="str">
        <f t="shared" si="4"/>
        <v/>
      </c>
      <c r="N41" s="96">
        <f t="shared" si="5"/>
        <v>0</v>
      </c>
      <c r="O41" s="96">
        <f t="shared" si="0"/>
        <v>0</v>
      </c>
      <c r="P41" s="220">
        <f>(ROUND((F41/100*'Member Info'!$W$2), 2))</f>
        <v>0</v>
      </c>
      <c r="Q41" s="220" t="e">
        <f t="shared" si="6"/>
        <v>#VALUE!</v>
      </c>
      <c r="R41" s="220" t="str">
        <f t="shared" si="7"/>
        <v/>
      </c>
      <c r="S41" s="229" t="str">
        <f t="shared" si="8"/>
        <v/>
      </c>
      <c r="T41" s="230" t="str">
        <f t="shared" si="9"/>
        <v/>
      </c>
      <c r="U41" s="230" t="str">
        <f t="shared" si="10"/>
        <v/>
      </c>
      <c r="V41" s="224">
        <f t="shared" si="11"/>
        <v>0</v>
      </c>
      <c r="W41" s="112">
        <f t="shared" si="12"/>
        <v>0</v>
      </c>
      <c r="X41" s="237" t="str">
        <f t="shared" si="1"/>
        <v/>
      </c>
      <c r="Y41" s="242" t="b">
        <f t="shared" si="2"/>
        <v>0</v>
      </c>
      <c r="Z41" s="237">
        <f t="shared" si="13"/>
        <v>0</v>
      </c>
      <c r="AA41" s="237">
        <f>IF('Member Info'!N37="",1,"")</f>
        <v>1</v>
      </c>
      <c r="AB41" s="245" t="e">
        <f t="shared" si="14"/>
        <v>#VALUE!</v>
      </c>
      <c r="AC41" s="132" t="str">
        <f t="shared" si="3"/>
        <v/>
      </c>
      <c r="AD41" s="126">
        <f t="shared" si="15"/>
        <v>1</v>
      </c>
      <c r="AE41" s="126" t="str">
        <f>IF('Member Info'!N37&lt;&gt;"",IF('Member Info'!N37&lt;=$R$1,1,0),"")</f>
        <v/>
      </c>
      <c r="AG41" s="126" t="b">
        <f t="shared" si="16"/>
        <v>0</v>
      </c>
      <c r="AH41" s="126">
        <f t="shared" si="17"/>
        <v>0</v>
      </c>
      <c r="AJ41" s="126">
        <f t="shared" si="18"/>
        <v>0</v>
      </c>
      <c r="AK41" s="126">
        <f>IF('Member Info'!F37&gt;$R$1,1,0)</f>
        <v>0</v>
      </c>
      <c r="AL41" s="126" t="b">
        <f>IF(ISERROR(R41),ERROR.TYPE(#REF!)=ERROR.TYPE(R41),FALSE)</f>
        <v>0</v>
      </c>
      <c r="AM41" s="126" t="b">
        <f>IF(ISERROR(S41),ERROR.TYPE(#REF!)=ERROR.TYPE(S41),FALSE)</f>
        <v>0</v>
      </c>
      <c r="AN41" s="126">
        <f>IF(OR('Member Info'!F37&gt;=$S$1,'Member Info'!N37&gt;=$R$1),1,0)</f>
        <v>0</v>
      </c>
    </row>
    <row r="42" spans="1:40" x14ac:dyDescent="0.25">
      <c r="A42" s="4">
        <v>10</v>
      </c>
      <c r="B42" s="166">
        <f>'Member Info'!D38</f>
        <v>0</v>
      </c>
      <c r="C42" s="166">
        <f>'Member Info'!E38</f>
        <v>0</v>
      </c>
      <c r="D42" s="166" t="str">
        <f>'Member Info'!G38</f>
        <v/>
      </c>
      <c r="E42" s="167">
        <f>'Member Info'!B38</f>
        <v>0</v>
      </c>
      <c r="F42" s="244"/>
      <c r="G42" s="168" t="str">
        <f>IF(E42=0,"",
IF('Member Info'!$AM$19&lt;=$R$1,
SUMPRODUCT('Member Info'!L38+IF('Member Info'!H38&gt;'Member Info'!$AJ$12,'Member Info'!$AK$13,IF('Member Info'!H38&gt;'Member Info'!$AJ$11,'Member Info'!$AK$12,IF('Member Info'!H38&gt;'Member Info'!$AJ$10,'Member Info'!$AK$11,IF('Member Info'!H38&gt;'Member Info'!$AJ$9,'Member Info'!$AK$10,IF('Member Info'!H38&gt;'Member Info'!$AJ$8,'Member Info'!$AK$9,'Member Info'!$AK$8)))))),
SUMPRODUCT('Member Info'!L38+IF('Member Info'!H38&gt;'Member Info'!$AG$17,'Member Info'!$AH$18,IF('Member Info'!H38&gt;'Member Info'!$AG$16,'Member Info'!$AH$17,IF('Member Info'!H38&gt;'Member Info'!$AG$15,'Member Info'!$AH$16,IF('Member Info'!H38&gt;'Member Info'!$AG$14,'Member Info'!$AH$15,IF('Member Info'!H38&gt;'Member Info'!$AG$13,'Member Info'!$AH$14,IF('Member Info'!H38&gt;'Member Info'!$AG$12,'Member Info'!$AH$13,IF('Member Info'!H38&gt;'Member Info'!$AG$11,'Member Info'!$AH$12,IF('Member Info'!H38&gt;'Member Info'!$AG$10,'Member Info'!$AH$11,IF('Member Info'!H38&gt;'Member Info'!$AG$9,'Member Info'!$AH$10,IF('Member Info'!H38&gt;'Member Info'!$AG$8,'Member Info'!$AH$9,'Member Info'!$AH$8)))))))))))))</f>
        <v/>
      </c>
      <c r="H42" s="26"/>
      <c r="I42" s="26"/>
      <c r="J42" s="107" t="str">
        <f>IF(E42=0,"",IF('Member Info'!F38&gt;$S$1,CONCATENATE("Joined with practice on ", TEXT('Member Info'!F38, "DD/MM/YYYY")),IF('Member Info'!N38&lt;&gt;"",IF('Member Info'!N38&lt;$R$1,CONCATENATE("Left Scheme on ", TEXT('Member Info'!N38, "DD/MM/YYYY")),IF(ISERROR(G42),"Error Detected, No rate entered",IF(E42=0,"",IF(F42="","Error Detected, No Pensionable pay",IF(ISERROR(AB42)," Unknown Values entered.",IF(T42+U42&lt;1,"Acceptable",IF(R42+S42=200, "No Contributions Entered", IF(K42="","Error Detected, Choose reason&gt;",IF(X42="1",IF(T42=1,"Please Enter Deemed Pensionable Pay","Add Any Relevant Details Above"),"Please Give Details Above"))))))))),IF(ISERROR(G42),"Error Detected, No rate entered",IF(E42=0,"",IF(F42="","Error Detected, No Pensionable pay",IF(ISERROR(AB42)," Unknown Values entered.",IF(T42+U42&lt;1,"Acceptable",IF(R42+S42=200, "No Contributions Entered", IF(K42="","Error Detected, Choose reason&gt;",IF(X42="1",IF(T42=1,"Please Enter Deemed Pensionable Pay","Add relevant Details Above"),"Please give details Above")))))))))))</f>
        <v/>
      </c>
      <c r="K42" s="263"/>
      <c r="L42" s="93"/>
      <c r="M42" s="93" t="str">
        <f>IF(E42=0,"",IF(ISERROR((F42+H42+I42)),0,IF((F42+H42+I42)&lt;1,0,1)))</f>
        <v/>
      </c>
      <c r="N42" s="96">
        <f>H42</f>
        <v>0</v>
      </c>
      <c r="O42" s="96">
        <f t="shared" si="0"/>
        <v>0</v>
      </c>
      <c r="P42" s="220">
        <f>(ROUND((F42/100*'Member Info'!$W$2), 2))</f>
        <v>0</v>
      </c>
      <c r="Q42" s="220" t="e">
        <f t="shared" si="6"/>
        <v>#VALUE!</v>
      </c>
      <c r="R42" s="220" t="str">
        <f t="shared" si="7"/>
        <v/>
      </c>
      <c r="S42" s="229" t="str">
        <f t="shared" si="8"/>
        <v/>
      </c>
      <c r="T42" s="230" t="str">
        <f t="shared" si="9"/>
        <v/>
      </c>
      <c r="U42" s="230" t="str">
        <f t="shared" si="10"/>
        <v/>
      </c>
      <c r="V42" s="224">
        <f t="shared" si="11"/>
        <v>0</v>
      </c>
      <c r="W42" s="112">
        <f t="shared" si="12"/>
        <v>0</v>
      </c>
      <c r="X42" s="237" t="str">
        <f t="shared" si="1"/>
        <v/>
      </c>
      <c r="Y42" s="242" t="b">
        <f t="shared" si="2"/>
        <v>0</v>
      </c>
      <c r="Z42" s="237">
        <f t="shared" si="13"/>
        <v>0</v>
      </c>
      <c r="AA42" s="237">
        <f>IF('Member Info'!N38="",1,"")</f>
        <v>1</v>
      </c>
      <c r="AB42" s="245" t="e">
        <f t="shared" si="14"/>
        <v>#VALUE!</v>
      </c>
      <c r="AC42" s="132" t="str">
        <f t="shared" si="3"/>
        <v/>
      </c>
      <c r="AD42" s="126">
        <f t="shared" si="15"/>
        <v>1</v>
      </c>
      <c r="AE42" s="126" t="str">
        <f>IF('Member Info'!N38&lt;&gt;"",IF('Member Info'!N38&lt;=$R$1,1,0),"")</f>
        <v/>
      </c>
      <c r="AG42" s="126" t="b">
        <f t="shared" si="16"/>
        <v>0</v>
      </c>
      <c r="AH42" s="126">
        <f t="shared" si="17"/>
        <v>0</v>
      </c>
      <c r="AJ42" s="126">
        <f t="shared" si="18"/>
        <v>0</v>
      </c>
      <c r="AK42" s="126">
        <f>IF('Member Info'!F38&gt;$R$1,1,0)</f>
        <v>0</v>
      </c>
      <c r="AL42" s="126" t="b">
        <f>IF(ISERROR(R42),ERROR.TYPE(#REF!)=ERROR.TYPE(R42),FALSE)</f>
        <v>0</v>
      </c>
      <c r="AM42" s="126" t="b">
        <f>IF(ISERROR(S42),ERROR.TYPE(#REF!)=ERROR.TYPE(S42),FALSE)</f>
        <v>0</v>
      </c>
      <c r="AN42" s="126">
        <f>IF(OR('Member Info'!F38&gt;=$S$1,'Member Info'!N38&gt;=$R$1),1,0)</f>
        <v>0</v>
      </c>
    </row>
    <row r="43" spans="1:40" x14ac:dyDescent="0.25">
      <c r="A43" s="4">
        <v>11</v>
      </c>
      <c r="B43" s="166">
        <f>'Member Info'!D39</f>
        <v>0</v>
      </c>
      <c r="C43" s="166">
        <f>'Member Info'!E39</f>
        <v>0</v>
      </c>
      <c r="D43" s="166" t="str">
        <f>'Member Info'!G39</f>
        <v/>
      </c>
      <c r="E43" s="167">
        <f>'Member Info'!B39</f>
        <v>0</v>
      </c>
      <c r="F43" s="244"/>
      <c r="G43" s="168" t="str">
        <f>IF(E43=0,"",
IF('Member Info'!$AM$19&lt;=$R$1,
SUMPRODUCT('Member Info'!L39+IF('Member Info'!H39&gt;'Member Info'!$AJ$12,'Member Info'!$AK$13,IF('Member Info'!H39&gt;'Member Info'!$AJ$11,'Member Info'!$AK$12,IF('Member Info'!H39&gt;'Member Info'!$AJ$10,'Member Info'!$AK$11,IF('Member Info'!H39&gt;'Member Info'!$AJ$9,'Member Info'!$AK$10,IF('Member Info'!H39&gt;'Member Info'!$AJ$8,'Member Info'!$AK$9,'Member Info'!$AK$8)))))),
SUMPRODUCT('Member Info'!L39+IF('Member Info'!H39&gt;'Member Info'!$AG$17,'Member Info'!$AH$18,IF('Member Info'!H39&gt;'Member Info'!$AG$16,'Member Info'!$AH$17,IF('Member Info'!H39&gt;'Member Info'!$AG$15,'Member Info'!$AH$16,IF('Member Info'!H39&gt;'Member Info'!$AG$14,'Member Info'!$AH$15,IF('Member Info'!H39&gt;'Member Info'!$AG$13,'Member Info'!$AH$14,IF('Member Info'!H39&gt;'Member Info'!$AG$12,'Member Info'!$AH$13,IF('Member Info'!H39&gt;'Member Info'!$AG$11,'Member Info'!$AH$12,IF('Member Info'!H39&gt;'Member Info'!$AG$10,'Member Info'!$AH$11,IF('Member Info'!H39&gt;'Member Info'!$AG$9,'Member Info'!$AH$10,IF('Member Info'!H39&gt;'Member Info'!$AG$8,'Member Info'!$AH$9,'Member Info'!$AH$8)))))))))))))</f>
        <v/>
      </c>
      <c r="H43" s="26"/>
      <c r="I43" s="26"/>
      <c r="J43" s="107" t="str">
        <f>IF(E43=0,"",IF('Member Info'!F39&gt;$S$1,CONCATENATE("Joined with practice on ", TEXT('Member Info'!F39, "DD/MM/YYYY")),IF('Member Info'!N39&lt;&gt;"",IF('Member Info'!N39&lt;$R$1,CONCATENATE("Left Scheme on ", TEXT('Member Info'!N39, "DD/MM/YYYY")),IF(ISERROR(G43),"Error Detected, No rate entered",IF(E43=0,"",IF(F43="","Error Detected, No Pensionable pay",IF(ISERROR(AB43)," Unknown Values entered.",IF(T43+U43&lt;1,"Acceptable",IF(R43+S43=200, "No Contributions Entered", IF(K43="","Error Detected, Choose reason&gt;",IF(X43="1",IF(T43=1,"Please Enter Deemed Pensionable Pay","Add Any Relevant Details Above"),"Please Give Details Above"))))))))),IF(ISERROR(G43),"Error Detected, No rate entered",IF(E43=0,"",IF(F43="","Error Detected, No Pensionable pay",IF(ISERROR(AB43)," Unknown Values entered.",IF(T43+U43&lt;1,"Acceptable",IF(R43+S43=200, "No Contributions Entered", IF(K43="","Error Detected, Choose reason&gt;",IF(X43="1",IF(T43=1,"Please Enter Deemed Pensionable Pay","Add relevant Details Above"),"Please give details Above")))))))))))</f>
        <v/>
      </c>
      <c r="K43" s="263"/>
      <c r="L43" s="93"/>
      <c r="M43" s="93" t="str">
        <f t="shared" si="4"/>
        <v/>
      </c>
      <c r="N43" s="96">
        <f t="shared" si="5"/>
        <v>0</v>
      </c>
      <c r="O43" s="96">
        <f t="shared" si="0"/>
        <v>0</v>
      </c>
      <c r="P43" s="220">
        <f>(ROUND((F43/100*'Member Info'!$W$2), 2))</f>
        <v>0</v>
      </c>
      <c r="Q43" s="220" t="e">
        <f t="shared" si="6"/>
        <v>#VALUE!</v>
      </c>
      <c r="R43" s="220" t="str">
        <f t="shared" si="7"/>
        <v/>
      </c>
      <c r="S43" s="229" t="str">
        <f t="shared" si="8"/>
        <v/>
      </c>
      <c r="T43" s="230" t="str">
        <f t="shared" si="9"/>
        <v/>
      </c>
      <c r="U43" s="230" t="str">
        <f t="shared" si="10"/>
        <v/>
      </c>
      <c r="V43" s="224">
        <f t="shared" si="11"/>
        <v>0</v>
      </c>
      <c r="W43" s="112">
        <f t="shared" si="12"/>
        <v>0</v>
      </c>
      <c r="X43" s="237" t="str">
        <f t="shared" si="1"/>
        <v/>
      </c>
      <c r="Y43" s="242" t="b">
        <f t="shared" si="2"/>
        <v>0</v>
      </c>
      <c r="Z43" s="237">
        <f t="shared" si="13"/>
        <v>0</v>
      </c>
      <c r="AA43" s="237">
        <f>IF('Member Info'!N39="",1,"")</f>
        <v>1</v>
      </c>
      <c r="AB43" s="245" t="e">
        <f t="shared" si="14"/>
        <v>#VALUE!</v>
      </c>
      <c r="AC43" s="132" t="str">
        <f t="shared" si="3"/>
        <v/>
      </c>
      <c r="AD43" s="126">
        <f t="shared" si="15"/>
        <v>1</v>
      </c>
      <c r="AE43" s="126" t="str">
        <f>IF('Member Info'!N39&lt;&gt;"",IF('Member Info'!N39&lt;=$R$1,1,0),"")</f>
        <v/>
      </c>
      <c r="AG43" s="126" t="b">
        <f t="shared" si="16"/>
        <v>0</v>
      </c>
      <c r="AH43" s="126">
        <f t="shared" si="17"/>
        <v>0</v>
      </c>
      <c r="AJ43" s="126">
        <f t="shared" si="18"/>
        <v>0</v>
      </c>
      <c r="AK43" s="126">
        <f>IF('Member Info'!F39&gt;$R$1,1,0)</f>
        <v>0</v>
      </c>
      <c r="AL43" s="126" t="b">
        <f>IF(ISERROR(R43),ERROR.TYPE(#REF!)=ERROR.TYPE(R43),FALSE)</f>
        <v>0</v>
      </c>
      <c r="AM43" s="126" t="b">
        <f>IF(ISERROR(S43),ERROR.TYPE(#REF!)=ERROR.TYPE(S43),FALSE)</f>
        <v>0</v>
      </c>
      <c r="AN43" s="126">
        <f>IF(OR('Member Info'!F39&gt;=$S$1,'Member Info'!N39&gt;=$R$1),1,0)</f>
        <v>0</v>
      </c>
    </row>
    <row r="44" spans="1:40" x14ac:dyDescent="0.25">
      <c r="A44" s="4">
        <v>12</v>
      </c>
      <c r="B44" s="166">
        <f>'Member Info'!D40</f>
        <v>0</v>
      </c>
      <c r="C44" s="166">
        <f>'Member Info'!E40</f>
        <v>0</v>
      </c>
      <c r="D44" s="166" t="str">
        <f>'Member Info'!G40</f>
        <v/>
      </c>
      <c r="E44" s="167">
        <f>'Member Info'!B40</f>
        <v>0</v>
      </c>
      <c r="F44" s="244"/>
      <c r="G44" s="168" t="str">
        <f>IF(E44=0,"",
IF('Member Info'!$AM$19&lt;=$R$1,
SUMPRODUCT('Member Info'!L40+IF('Member Info'!H40&gt;'Member Info'!$AJ$12,'Member Info'!$AK$13,IF('Member Info'!H40&gt;'Member Info'!$AJ$11,'Member Info'!$AK$12,IF('Member Info'!H40&gt;'Member Info'!$AJ$10,'Member Info'!$AK$11,IF('Member Info'!H40&gt;'Member Info'!$AJ$9,'Member Info'!$AK$10,IF('Member Info'!H40&gt;'Member Info'!$AJ$8,'Member Info'!$AK$9,'Member Info'!$AK$8)))))),
SUMPRODUCT('Member Info'!L40+IF('Member Info'!H40&gt;'Member Info'!$AG$17,'Member Info'!$AH$18,IF('Member Info'!H40&gt;'Member Info'!$AG$16,'Member Info'!$AH$17,IF('Member Info'!H40&gt;'Member Info'!$AG$15,'Member Info'!$AH$16,IF('Member Info'!H40&gt;'Member Info'!$AG$14,'Member Info'!$AH$15,IF('Member Info'!H40&gt;'Member Info'!$AG$13,'Member Info'!$AH$14,IF('Member Info'!H40&gt;'Member Info'!$AG$12,'Member Info'!$AH$13,IF('Member Info'!H40&gt;'Member Info'!$AG$11,'Member Info'!$AH$12,IF('Member Info'!H40&gt;'Member Info'!$AG$10,'Member Info'!$AH$11,IF('Member Info'!H40&gt;'Member Info'!$AG$9,'Member Info'!$AH$10,IF('Member Info'!H40&gt;'Member Info'!$AG$8,'Member Info'!$AH$9,'Member Info'!$AH$8)))))))))))))</f>
        <v/>
      </c>
      <c r="H44" s="26"/>
      <c r="I44" s="26"/>
      <c r="J44" s="107" t="str">
        <f>IF(E44=0,"",IF('Member Info'!F40&gt;$S$1,CONCATENATE("Joined with practice on ", TEXT('Member Info'!F40, "DD/MM/YYYY")),IF('Member Info'!N40&lt;&gt;"",IF('Member Info'!N40&lt;$R$1,CONCATENATE("Left Scheme on ", TEXT('Member Info'!N40, "DD/MM/YYYY")),IF(ISERROR(G44),"Error Detected, No rate entered",IF(E44=0,"",IF(F44="","Error Detected, No Pensionable pay",IF(ISERROR(AB44)," Unknown Values entered.",IF(T44+U44&lt;1,"Acceptable",IF(R44+S44=200, "No Contributions Entered", IF(K44="","Error Detected, Choose reason&gt;",IF(X44="1",IF(T44=1,"Please Enter Deemed Pensionable Pay","Add Any Relevant Details Above"),"Please Give Details Above"))))))))),IF(ISERROR(G44),"Error Detected, No rate entered",IF(E44=0,"",IF(F44="","Error Detected, No Pensionable pay",IF(ISERROR(AB44)," Unknown Values entered.",IF(T44+U44&lt;1,"Acceptable",IF(R44+S44=200, "No Contributions Entered", IF(K44="","Error Detected, Choose reason&gt;",IF(X44="1",IF(T44=1,"Please Enter Deemed Pensionable Pay","Add relevant Details Above"),"Please give details Above")))))))))))</f>
        <v/>
      </c>
      <c r="K44" s="263"/>
      <c r="L44" s="93"/>
      <c r="M44" s="93" t="str">
        <f t="shared" si="4"/>
        <v/>
      </c>
      <c r="N44" s="96">
        <f t="shared" si="5"/>
        <v>0</v>
      </c>
      <c r="O44" s="96">
        <f t="shared" si="0"/>
        <v>0</v>
      </c>
      <c r="P44" s="220">
        <f>(ROUND((F44/100*'Member Info'!$W$2), 2))</f>
        <v>0</v>
      </c>
      <c r="Q44" s="220" t="e">
        <f t="shared" si="6"/>
        <v>#VALUE!</v>
      </c>
      <c r="R44" s="220" t="str">
        <f t="shared" si="7"/>
        <v/>
      </c>
      <c r="S44" s="229" t="str">
        <f t="shared" si="8"/>
        <v/>
      </c>
      <c r="T44" s="230" t="str">
        <f t="shared" si="9"/>
        <v/>
      </c>
      <c r="U44" s="230" t="str">
        <f t="shared" si="10"/>
        <v/>
      </c>
      <c r="V44" s="224">
        <f t="shared" si="11"/>
        <v>0</v>
      </c>
      <c r="W44" s="112">
        <f t="shared" si="12"/>
        <v>0</v>
      </c>
      <c r="X44" s="237" t="str">
        <f t="shared" si="1"/>
        <v/>
      </c>
      <c r="Y44" s="242" t="b">
        <f t="shared" si="2"/>
        <v>0</v>
      </c>
      <c r="Z44" s="237">
        <f t="shared" si="13"/>
        <v>0</v>
      </c>
      <c r="AA44" s="237">
        <f>IF('Member Info'!N40="",1,"")</f>
        <v>1</v>
      </c>
      <c r="AB44" s="245" t="e">
        <f t="shared" si="14"/>
        <v>#VALUE!</v>
      </c>
      <c r="AC44" s="132" t="str">
        <f t="shared" si="3"/>
        <v/>
      </c>
      <c r="AD44" s="126">
        <f t="shared" si="15"/>
        <v>1</v>
      </c>
      <c r="AE44" s="126" t="str">
        <f>IF('Member Info'!N40&lt;&gt;"",IF('Member Info'!N40&lt;=$R$1,1,0),"")</f>
        <v/>
      </c>
      <c r="AG44" s="126" t="b">
        <f t="shared" si="16"/>
        <v>0</v>
      </c>
      <c r="AH44" s="126">
        <f t="shared" si="17"/>
        <v>0</v>
      </c>
      <c r="AJ44" s="126">
        <f t="shared" si="18"/>
        <v>0</v>
      </c>
      <c r="AK44" s="126">
        <f>IF('Member Info'!F40&gt;$R$1,1,0)</f>
        <v>0</v>
      </c>
      <c r="AL44" s="126" t="b">
        <f>IF(ISERROR(R44),ERROR.TYPE(#REF!)=ERROR.TYPE(R44),FALSE)</f>
        <v>0</v>
      </c>
      <c r="AM44" s="126" t="b">
        <f>IF(ISERROR(S44),ERROR.TYPE(#REF!)=ERROR.TYPE(S44),FALSE)</f>
        <v>0</v>
      </c>
      <c r="AN44" s="126">
        <f>IF(OR('Member Info'!F40&gt;=$S$1,'Member Info'!N40&gt;=$R$1),1,0)</f>
        <v>0</v>
      </c>
    </row>
    <row r="45" spans="1:40" x14ac:dyDescent="0.25">
      <c r="A45" s="4">
        <v>13</v>
      </c>
      <c r="B45" s="166">
        <f>'Member Info'!D41</f>
        <v>0</v>
      </c>
      <c r="C45" s="166">
        <f>'Member Info'!E41</f>
        <v>0</v>
      </c>
      <c r="D45" s="166" t="str">
        <f>'Member Info'!G41</f>
        <v/>
      </c>
      <c r="E45" s="167">
        <f>'Member Info'!B41</f>
        <v>0</v>
      </c>
      <c r="F45" s="244"/>
      <c r="G45" s="168" t="str">
        <f>IF(E45=0,"",
IF('Member Info'!$AM$19&lt;=$R$1,
SUMPRODUCT('Member Info'!L41+IF('Member Info'!H41&gt;'Member Info'!$AJ$12,'Member Info'!$AK$13,IF('Member Info'!H41&gt;'Member Info'!$AJ$11,'Member Info'!$AK$12,IF('Member Info'!H41&gt;'Member Info'!$AJ$10,'Member Info'!$AK$11,IF('Member Info'!H41&gt;'Member Info'!$AJ$9,'Member Info'!$AK$10,IF('Member Info'!H41&gt;'Member Info'!$AJ$8,'Member Info'!$AK$9,'Member Info'!$AK$8)))))),
SUMPRODUCT('Member Info'!L41+IF('Member Info'!H41&gt;'Member Info'!$AG$17,'Member Info'!$AH$18,IF('Member Info'!H41&gt;'Member Info'!$AG$16,'Member Info'!$AH$17,IF('Member Info'!H41&gt;'Member Info'!$AG$15,'Member Info'!$AH$16,IF('Member Info'!H41&gt;'Member Info'!$AG$14,'Member Info'!$AH$15,IF('Member Info'!H41&gt;'Member Info'!$AG$13,'Member Info'!$AH$14,IF('Member Info'!H41&gt;'Member Info'!$AG$12,'Member Info'!$AH$13,IF('Member Info'!H41&gt;'Member Info'!$AG$11,'Member Info'!$AH$12,IF('Member Info'!H41&gt;'Member Info'!$AG$10,'Member Info'!$AH$11,IF('Member Info'!H41&gt;'Member Info'!$AG$9,'Member Info'!$AH$10,IF('Member Info'!H41&gt;'Member Info'!$AG$8,'Member Info'!$AH$9,'Member Info'!$AH$8)))))))))))))</f>
        <v/>
      </c>
      <c r="H45" s="26"/>
      <c r="I45" s="26"/>
      <c r="J45" s="107" t="str">
        <f>IF(E45=0,"",IF('Member Info'!F41&gt;$S$1,CONCATENATE("Joined with practice on ", TEXT('Member Info'!F41, "DD/MM/YYYY")),IF('Member Info'!N41&lt;&gt;"",IF('Member Info'!N41&lt;$R$1,CONCATENATE("Left Scheme on ", TEXT('Member Info'!N41, "DD/MM/YYYY")),IF(ISERROR(G45),"Error Detected, No rate entered",IF(E45=0,"",IF(F45="","Error Detected, No Pensionable pay",IF(ISERROR(AB45)," Unknown Values entered.",IF(T45+U45&lt;1,"Acceptable",IF(R45+S45=200, "No Contributions Entered", IF(K45="","Error Detected, Choose reason&gt;",IF(X45="1",IF(T45=1,"Please Enter Deemed Pensionable Pay","Add Any Relevant Details Above"),"Please Give Details Above"))))))))),IF(ISERROR(G45),"Error Detected, No rate entered",IF(E45=0,"",IF(F45="","Error Detected, No Pensionable pay",IF(ISERROR(AB45)," Unknown Values entered.",IF(T45+U45&lt;1,"Acceptable",IF(R45+S45=200, "No Contributions Entered", IF(K45="","Error Detected, Choose reason&gt;",IF(X45="1",IF(T45=1,"Please Enter Deemed Pensionable Pay","Add relevant Details Above"),"Please give details Above")))))))))))</f>
        <v/>
      </c>
      <c r="K45" s="263"/>
      <c r="L45" s="93"/>
      <c r="M45" s="93" t="str">
        <f t="shared" si="4"/>
        <v/>
      </c>
      <c r="N45" s="96">
        <f t="shared" si="5"/>
        <v>0</v>
      </c>
      <c r="O45" s="96">
        <f t="shared" si="0"/>
        <v>0</v>
      </c>
      <c r="P45" s="220">
        <f>(ROUND((F45/100*'Member Info'!$W$2), 2))</f>
        <v>0</v>
      </c>
      <c r="Q45" s="220" t="e">
        <f t="shared" si="6"/>
        <v>#VALUE!</v>
      </c>
      <c r="R45" s="220" t="str">
        <f t="shared" si="7"/>
        <v/>
      </c>
      <c r="S45" s="229" t="str">
        <f t="shared" si="8"/>
        <v/>
      </c>
      <c r="T45" s="230" t="str">
        <f t="shared" si="9"/>
        <v/>
      </c>
      <c r="U45" s="230" t="str">
        <f t="shared" si="10"/>
        <v/>
      </c>
      <c r="V45" s="224">
        <f t="shared" si="11"/>
        <v>0</v>
      </c>
      <c r="W45" s="112">
        <f t="shared" si="12"/>
        <v>0</v>
      </c>
      <c r="X45" s="237" t="str">
        <f t="shared" si="1"/>
        <v/>
      </c>
      <c r="Y45" s="242" t="b">
        <f t="shared" si="2"/>
        <v>0</v>
      </c>
      <c r="Z45" s="237">
        <f t="shared" si="13"/>
        <v>0</v>
      </c>
      <c r="AA45" s="237">
        <f>IF('Member Info'!N41="",1,"")</f>
        <v>1</v>
      </c>
      <c r="AB45" s="245" t="e">
        <f t="shared" si="14"/>
        <v>#VALUE!</v>
      </c>
      <c r="AC45" s="132" t="str">
        <f t="shared" si="3"/>
        <v/>
      </c>
      <c r="AD45" s="126">
        <f t="shared" si="15"/>
        <v>1</v>
      </c>
      <c r="AE45" s="126" t="str">
        <f>IF('Member Info'!N41&lt;&gt;"",IF('Member Info'!N41&lt;=$R$1,1,0),"")</f>
        <v/>
      </c>
      <c r="AG45" s="126" t="b">
        <f t="shared" si="16"/>
        <v>0</v>
      </c>
      <c r="AH45" s="126">
        <f t="shared" si="17"/>
        <v>0</v>
      </c>
      <c r="AJ45" s="126">
        <f t="shared" si="18"/>
        <v>0</v>
      </c>
      <c r="AK45" s="126">
        <f>IF('Member Info'!F41&gt;$R$1,1,0)</f>
        <v>0</v>
      </c>
      <c r="AL45" s="126" t="b">
        <f>IF(ISERROR(R45),ERROR.TYPE(#REF!)=ERROR.TYPE(R45),FALSE)</f>
        <v>0</v>
      </c>
      <c r="AM45" s="126" t="b">
        <f>IF(ISERROR(S45),ERROR.TYPE(#REF!)=ERROR.TYPE(S45),FALSE)</f>
        <v>0</v>
      </c>
      <c r="AN45" s="126">
        <f>IF(OR('Member Info'!F41&gt;=$S$1,'Member Info'!N41&gt;=$R$1),1,0)</f>
        <v>0</v>
      </c>
    </row>
    <row r="46" spans="1:40" x14ac:dyDescent="0.25">
      <c r="A46" s="4">
        <v>14</v>
      </c>
      <c r="B46" s="166">
        <f>'Member Info'!D42</f>
        <v>0</v>
      </c>
      <c r="C46" s="166">
        <f>'Member Info'!E42</f>
        <v>0</v>
      </c>
      <c r="D46" s="166" t="str">
        <f>'Member Info'!G42</f>
        <v/>
      </c>
      <c r="E46" s="167">
        <f>'Member Info'!B42</f>
        <v>0</v>
      </c>
      <c r="F46" s="244"/>
      <c r="G46" s="168" t="str">
        <f>IF(E46=0,"",
IF('Member Info'!$AM$19&lt;=$R$1,
SUMPRODUCT('Member Info'!L42+IF('Member Info'!H42&gt;'Member Info'!$AJ$12,'Member Info'!$AK$13,IF('Member Info'!H42&gt;'Member Info'!$AJ$11,'Member Info'!$AK$12,IF('Member Info'!H42&gt;'Member Info'!$AJ$10,'Member Info'!$AK$11,IF('Member Info'!H42&gt;'Member Info'!$AJ$9,'Member Info'!$AK$10,IF('Member Info'!H42&gt;'Member Info'!$AJ$8,'Member Info'!$AK$9,'Member Info'!$AK$8)))))),
SUMPRODUCT('Member Info'!L42+IF('Member Info'!H42&gt;'Member Info'!$AG$17,'Member Info'!$AH$18,IF('Member Info'!H42&gt;'Member Info'!$AG$16,'Member Info'!$AH$17,IF('Member Info'!H42&gt;'Member Info'!$AG$15,'Member Info'!$AH$16,IF('Member Info'!H42&gt;'Member Info'!$AG$14,'Member Info'!$AH$15,IF('Member Info'!H42&gt;'Member Info'!$AG$13,'Member Info'!$AH$14,IF('Member Info'!H42&gt;'Member Info'!$AG$12,'Member Info'!$AH$13,IF('Member Info'!H42&gt;'Member Info'!$AG$11,'Member Info'!$AH$12,IF('Member Info'!H42&gt;'Member Info'!$AG$10,'Member Info'!$AH$11,IF('Member Info'!H42&gt;'Member Info'!$AG$9,'Member Info'!$AH$10,IF('Member Info'!H42&gt;'Member Info'!$AG$8,'Member Info'!$AH$9,'Member Info'!$AH$8)))))))))))))</f>
        <v/>
      </c>
      <c r="H46" s="26"/>
      <c r="I46" s="26"/>
      <c r="J46" s="107" t="str">
        <f>IF(E46=0,"",IF('Member Info'!F42&gt;$S$1,CONCATENATE("Joined with practice on ", TEXT('Member Info'!F42, "DD/MM/YYYY")),IF('Member Info'!N42&lt;&gt;"",IF('Member Info'!N42&lt;$R$1,CONCATENATE("Left Scheme on ", TEXT('Member Info'!N42, "DD/MM/YYYY")),IF(ISERROR(G46),"Error Detected, No rate entered",IF(E46=0,"",IF(F46="","Error Detected, No Pensionable pay",IF(ISERROR(AB46)," Unknown Values entered.",IF(T46+U46&lt;1,"Acceptable",IF(R46+S46=200, "No Contributions Entered", IF(K46="","Error Detected, Choose reason&gt;",IF(X46="1",IF(T46=1,"Please Enter Deemed Pensionable Pay","Add Any Relevant Details Above"),"Please Give Details Above"))))))))),IF(ISERROR(G46),"Error Detected, No rate entered",IF(E46=0,"",IF(F46="","Error Detected, No Pensionable pay",IF(ISERROR(AB46)," Unknown Values entered.",IF(T46+U46&lt;1,"Acceptable",IF(R46+S46=200, "No Contributions Entered", IF(K46="","Error Detected, Choose reason&gt;",IF(X46="1",IF(T46=1,"Please Enter Deemed Pensionable Pay","Add relevant Details Above"),"Please give details Above")))))))))))</f>
        <v/>
      </c>
      <c r="K46" s="263"/>
      <c r="L46" s="93"/>
      <c r="M46" s="93" t="str">
        <f>IF(E46=0,"",IF(ISERROR((F46+H46+I46)),0,IF((F46+H46+I46)&lt;1,0,1)))</f>
        <v/>
      </c>
      <c r="N46" s="96">
        <f t="shared" si="5"/>
        <v>0</v>
      </c>
      <c r="O46" s="96">
        <f t="shared" si="0"/>
        <v>0</v>
      </c>
      <c r="P46" s="220">
        <f>(ROUND((F46/100*'Member Info'!$W$2), 2))</f>
        <v>0</v>
      </c>
      <c r="Q46" s="220" t="e">
        <f>ROUND((F46/100*G46),2)</f>
        <v>#VALUE!</v>
      </c>
      <c r="R46" s="220" t="str">
        <f t="shared" si="7"/>
        <v/>
      </c>
      <c r="S46" s="229" t="str">
        <f t="shared" si="8"/>
        <v/>
      </c>
      <c r="T46" s="230" t="str">
        <f t="shared" si="9"/>
        <v/>
      </c>
      <c r="U46" s="230" t="str">
        <f t="shared" si="10"/>
        <v/>
      </c>
      <c r="V46" s="224">
        <f>IF(E46=0,0,IF(F46="",1,0))</f>
        <v>0</v>
      </c>
      <c r="W46" s="112">
        <f t="shared" si="12"/>
        <v>0</v>
      </c>
      <c r="X46" s="237" t="str">
        <f t="shared" si="1"/>
        <v/>
      </c>
      <c r="Y46" s="242" t="b">
        <f t="shared" si="2"/>
        <v>0</v>
      </c>
      <c r="Z46" s="237">
        <f t="shared" si="13"/>
        <v>0</v>
      </c>
      <c r="AA46" s="237">
        <f>IF('Member Info'!N42="",1,"")</f>
        <v>1</v>
      </c>
      <c r="AB46" s="245" t="e">
        <f t="shared" si="14"/>
        <v>#VALUE!</v>
      </c>
      <c r="AC46" s="132" t="str">
        <f t="shared" si="3"/>
        <v/>
      </c>
      <c r="AD46" s="126">
        <f t="shared" si="15"/>
        <v>1</v>
      </c>
      <c r="AE46" s="126" t="str">
        <f>IF('Member Info'!N42&lt;&gt;"",IF('Member Info'!N42&lt;=$R$1,1,0),"")</f>
        <v/>
      </c>
      <c r="AG46" s="126" t="b">
        <f t="shared" si="16"/>
        <v>0</v>
      </c>
      <c r="AH46" s="126">
        <f t="shared" si="17"/>
        <v>0</v>
      </c>
      <c r="AJ46" s="126">
        <f t="shared" si="18"/>
        <v>0</v>
      </c>
      <c r="AK46" s="126">
        <f>IF('Member Info'!F42&gt;$R$1,1,0)</f>
        <v>0</v>
      </c>
      <c r="AL46" s="126" t="b">
        <f>IF(ISERROR(R46),ERROR.TYPE(#REF!)=ERROR.TYPE(R46),FALSE)</f>
        <v>0</v>
      </c>
      <c r="AM46" s="126" t="b">
        <f>IF(ISERROR(S46),ERROR.TYPE(#REF!)=ERROR.TYPE(S46),FALSE)</f>
        <v>0</v>
      </c>
      <c r="AN46" s="126">
        <f>IF(OR('Member Info'!F42&gt;=$S$1,'Member Info'!N42&gt;=$R$1),1,0)</f>
        <v>0</v>
      </c>
    </row>
    <row r="47" spans="1:40" x14ac:dyDescent="0.25">
      <c r="A47" s="4">
        <v>15</v>
      </c>
      <c r="B47" s="166">
        <f>'Member Info'!D43</f>
        <v>0</v>
      </c>
      <c r="C47" s="166">
        <f>'Member Info'!E43</f>
        <v>0</v>
      </c>
      <c r="D47" s="166" t="str">
        <f>'Member Info'!G43</f>
        <v/>
      </c>
      <c r="E47" s="167">
        <f>'Member Info'!B43</f>
        <v>0</v>
      </c>
      <c r="F47" s="244"/>
      <c r="G47" s="168" t="str">
        <f>IF(E47=0,"",
IF('Member Info'!$AM$19&lt;=$R$1,
SUMPRODUCT('Member Info'!L43+IF('Member Info'!H43&gt;'Member Info'!$AJ$12,'Member Info'!$AK$13,IF('Member Info'!H43&gt;'Member Info'!$AJ$11,'Member Info'!$AK$12,IF('Member Info'!H43&gt;'Member Info'!$AJ$10,'Member Info'!$AK$11,IF('Member Info'!H43&gt;'Member Info'!$AJ$9,'Member Info'!$AK$10,IF('Member Info'!H43&gt;'Member Info'!$AJ$8,'Member Info'!$AK$9,'Member Info'!$AK$8)))))),
SUMPRODUCT('Member Info'!L43+IF('Member Info'!H43&gt;'Member Info'!$AG$17,'Member Info'!$AH$18,IF('Member Info'!H43&gt;'Member Info'!$AG$16,'Member Info'!$AH$17,IF('Member Info'!H43&gt;'Member Info'!$AG$15,'Member Info'!$AH$16,IF('Member Info'!H43&gt;'Member Info'!$AG$14,'Member Info'!$AH$15,IF('Member Info'!H43&gt;'Member Info'!$AG$13,'Member Info'!$AH$14,IF('Member Info'!H43&gt;'Member Info'!$AG$12,'Member Info'!$AH$13,IF('Member Info'!H43&gt;'Member Info'!$AG$11,'Member Info'!$AH$12,IF('Member Info'!H43&gt;'Member Info'!$AG$10,'Member Info'!$AH$11,IF('Member Info'!H43&gt;'Member Info'!$AG$9,'Member Info'!$AH$10,IF('Member Info'!H43&gt;'Member Info'!$AG$8,'Member Info'!$AH$9,'Member Info'!$AH$8)))))))))))))</f>
        <v/>
      </c>
      <c r="H47" s="26"/>
      <c r="I47" s="26"/>
      <c r="J47" s="107" t="str">
        <f>IF(E47=0,"",IF('Member Info'!F43&gt;$S$1,CONCATENATE("Joined with practice on ", TEXT('Member Info'!F43, "DD/MM/YYYY")),IF('Member Info'!N43&lt;&gt;"",IF('Member Info'!N43&lt;$R$1,CONCATENATE("Left Scheme on ", TEXT('Member Info'!N43, "DD/MM/YYYY")),IF(ISERROR(G47),"Error Detected, No rate entered",IF(E47=0,"",IF(F47="","Error Detected, No Pensionable pay",IF(ISERROR(AB47)," Unknown Values entered.",IF(T47+U47&lt;1,"Acceptable",IF(R47+S47=200, "No Contributions Entered", IF(K47="","Error Detected, Choose reason&gt;",IF(X47="1",IF(T47=1,"Please Enter Deemed Pensionable Pay","Add Any Relevant Details Above"),"Please Give Details Above"))))))))),IF(ISERROR(G47),"Error Detected, No rate entered",IF(E47=0,"",IF(F47="","Error Detected, No Pensionable pay",IF(ISERROR(AB47)," Unknown Values entered.",IF(T47+U47&lt;1,"Acceptable",IF(R47+S47=200, "No Contributions Entered", IF(K47="","Error Detected, Choose reason&gt;",IF(X47="1",IF(T47=1,"Please Enter Deemed Pensionable Pay","Add relevant Details Above"),"Please give details Above")))))))))))</f>
        <v/>
      </c>
      <c r="K47" s="263"/>
      <c r="L47" s="93"/>
      <c r="M47" s="93" t="str">
        <f t="shared" si="4"/>
        <v/>
      </c>
      <c r="N47" s="96">
        <f t="shared" si="5"/>
        <v>0</v>
      </c>
      <c r="O47" s="96">
        <f t="shared" si="0"/>
        <v>0</v>
      </c>
      <c r="P47" s="220">
        <f>(ROUND((F47/100*'Member Info'!$W$2), 2))</f>
        <v>0</v>
      </c>
      <c r="Q47" s="220" t="e">
        <f t="shared" si="6"/>
        <v>#VALUE!</v>
      </c>
      <c r="R47" s="220" t="str">
        <f t="shared" si="7"/>
        <v/>
      </c>
      <c r="S47" s="229" t="str">
        <f t="shared" si="8"/>
        <v/>
      </c>
      <c r="T47" s="230" t="str">
        <f t="shared" si="9"/>
        <v/>
      </c>
      <c r="U47" s="230" t="str">
        <f t="shared" si="10"/>
        <v/>
      </c>
      <c r="V47" s="224">
        <f t="shared" si="11"/>
        <v>0</v>
      </c>
      <c r="W47" s="112">
        <f t="shared" si="12"/>
        <v>0</v>
      </c>
      <c r="X47" s="237" t="str">
        <f t="shared" si="1"/>
        <v/>
      </c>
      <c r="Y47" s="242" t="b">
        <f t="shared" si="2"/>
        <v>0</v>
      </c>
      <c r="Z47" s="237">
        <f t="shared" si="13"/>
        <v>0</v>
      </c>
      <c r="AA47" s="237">
        <f>IF('Member Info'!N43="",1,"")</f>
        <v>1</v>
      </c>
      <c r="AB47" s="245" t="e">
        <f t="shared" si="14"/>
        <v>#VALUE!</v>
      </c>
      <c r="AC47" s="132" t="str">
        <f t="shared" si="3"/>
        <v/>
      </c>
      <c r="AD47" s="126">
        <f t="shared" si="15"/>
        <v>1</v>
      </c>
      <c r="AE47" s="126" t="str">
        <f>IF('Member Info'!N43&lt;&gt;"",IF('Member Info'!N43&lt;=$R$1,1,0),"")</f>
        <v/>
      </c>
      <c r="AG47" s="126" t="b">
        <f t="shared" si="16"/>
        <v>0</v>
      </c>
      <c r="AH47" s="126">
        <f t="shared" si="17"/>
        <v>0</v>
      </c>
      <c r="AJ47" s="126">
        <f t="shared" si="18"/>
        <v>0</v>
      </c>
      <c r="AK47" s="126">
        <f>IF('Member Info'!F43&gt;$R$1,1,0)</f>
        <v>0</v>
      </c>
      <c r="AL47" s="126" t="b">
        <f>IF(ISERROR(R47),ERROR.TYPE(#REF!)=ERROR.TYPE(R47),FALSE)</f>
        <v>0</v>
      </c>
      <c r="AM47" s="126" t="b">
        <f>IF(ISERROR(S47),ERROR.TYPE(#REF!)=ERROR.TYPE(S47),FALSE)</f>
        <v>0</v>
      </c>
      <c r="AN47" s="126">
        <f>IF(OR('Member Info'!F43&gt;=$S$1,'Member Info'!N43&gt;=$R$1),1,0)</f>
        <v>0</v>
      </c>
    </row>
    <row r="48" spans="1:40" x14ac:dyDescent="0.25">
      <c r="A48" s="4">
        <v>16</v>
      </c>
      <c r="B48" s="166">
        <f>'Member Info'!D44</f>
        <v>0</v>
      </c>
      <c r="C48" s="166">
        <f>'Member Info'!E44</f>
        <v>0</v>
      </c>
      <c r="D48" s="166" t="str">
        <f>'Member Info'!G44</f>
        <v/>
      </c>
      <c r="E48" s="167">
        <f>'Member Info'!B44</f>
        <v>0</v>
      </c>
      <c r="F48" s="244"/>
      <c r="G48" s="168" t="str">
        <f>IF(E48=0,"",
IF('Member Info'!$AM$19&lt;=$R$1,
SUMPRODUCT('Member Info'!L44+IF('Member Info'!H44&gt;'Member Info'!$AJ$12,'Member Info'!$AK$13,IF('Member Info'!H44&gt;'Member Info'!$AJ$11,'Member Info'!$AK$12,IF('Member Info'!H44&gt;'Member Info'!$AJ$10,'Member Info'!$AK$11,IF('Member Info'!H44&gt;'Member Info'!$AJ$9,'Member Info'!$AK$10,IF('Member Info'!H44&gt;'Member Info'!$AJ$8,'Member Info'!$AK$9,'Member Info'!$AK$8)))))),
SUMPRODUCT('Member Info'!L44+IF('Member Info'!H44&gt;'Member Info'!$AG$17,'Member Info'!$AH$18,IF('Member Info'!H44&gt;'Member Info'!$AG$16,'Member Info'!$AH$17,IF('Member Info'!H44&gt;'Member Info'!$AG$15,'Member Info'!$AH$16,IF('Member Info'!H44&gt;'Member Info'!$AG$14,'Member Info'!$AH$15,IF('Member Info'!H44&gt;'Member Info'!$AG$13,'Member Info'!$AH$14,IF('Member Info'!H44&gt;'Member Info'!$AG$12,'Member Info'!$AH$13,IF('Member Info'!H44&gt;'Member Info'!$AG$11,'Member Info'!$AH$12,IF('Member Info'!H44&gt;'Member Info'!$AG$10,'Member Info'!$AH$11,IF('Member Info'!H44&gt;'Member Info'!$AG$9,'Member Info'!$AH$10,IF('Member Info'!H44&gt;'Member Info'!$AG$8,'Member Info'!$AH$9,'Member Info'!$AH$8)))))))))))))</f>
        <v/>
      </c>
      <c r="H48" s="26"/>
      <c r="I48" s="26"/>
      <c r="J48" s="107" t="str">
        <f>IF(E48=0,"",IF('Member Info'!F44&gt;$S$1,CONCATENATE("Joined with practice on ", TEXT('Member Info'!F44, "DD/MM/YYYY")),IF('Member Info'!N44&lt;&gt;"",IF('Member Info'!N44&lt;$R$1,CONCATENATE("Left Scheme on ", TEXT('Member Info'!N44, "DD/MM/YYYY")),IF(ISERROR(G48),"Error Detected, No rate entered",IF(E48=0,"",IF(F48="","Error Detected, No Pensionable pay",IF(ISERROR(AB48)," Unknown Values entered.",IF(T48+U48&lt;1,"Acceptable",IF(R48+S48=200, "No Contributions Entered", IF(K48="","Error Detected, Choose reason&gt;",IF(X48="1",IF(T48=1,"Please Enter Deemed Pensionable Pay","Add Any Relevant Details Above"),"Please Give Details Above"))))))))),IF(ISERROR(G48),"Error Detected, No rate entered",IF(E48=0,"",IF(F48="","Error Detected, No Pensionable pay",IF(ISERROR(AB48)," Unknown Values entered.",IF(T48+U48&lt;1,"Acceptable",IF(R48+S48=200, "No Contributions Entered", IF(K48="","Error Detected, Choose reason&gt;",IF(X48="1",IF(T48=1,"Please Enter Deemed Pensionable Pay","Add relevant Details Above"),"Please give details Above")))))))))))</f>
        <v/>
      </c>
      <c r="K48" s="263"/>
      <c r="L48" s="93"/>
      <c r="M48" s="93" t="str">
        <f t="shared" si="4"/>
        <v/>
      </c>
      <c r="N48" s="96">
        <f t="shared" si="5"/>
        <v>0</v>
      </c>
      <c r="O48" s="96">
        <f t="shared" si="0"/>
        <v>0</v>
      </c>
      <c r="P48" s="220">
        <f>(ROUND((F48/100*'Member Info'!$W$2), 2))</f>
        <v>0</v>
      </c>
      <c r="Q48" s="220" t="e">
        <f t="shared" si="6"/>
        <v>#VALUE!</v>
      </c>
      <c r="R48" s="220" t="str">
        <f t="shared" si="7"/>
        <v/>
      </c>
      <c r="S48" s="229" t="str">
        <f t="shared" si="8"/>
        <v/>
      </c>
      <c r="T48" s="230" t="str">
        <f t="shared" si="9"/>
        <v/>
      </c>
      <c r="U48" s="230" t="str">
        <f t="shared" si="10"/>
        <v/>
      </c>
      <c r="V48" s="224">
        <f t="shared" si="11"/>
        <v>0</v>
      </c>
      <c r="W48" s="112">
        <f t="shared" si="12"/>
        <v>0</v>
      </c>
      <c r="X48" s="237" t="str">
        <f t="shared" si="1"/>
        <v/>
      </c>
      <c r="Y48" s="242" t="b">
        <f t="shared" si="2"/>
        <v>0</v>
      </c>
      <c r="Z48" s="237">
        <f t="shared" si="13"/>
        <v>0</v>
      </c>
      <c r="AA48" s="237">
        <f>IF('Member Info'!N44="",1,"")</f>
        <v>1</v>
      </c>
      <c r="AB48" s="245" t="e">
        <f t="shared" si="14"/>
        <v>#VALUE!</v>
      </c>
      <c r="AC48" s="132" t="str">
        <f t="shared" si="3"/>
        <v/>
      </c>
      <c r="AD48" s="126">
        <f t="shared" si="15"/>
        <v>1</v>
      </c>
      <c r="AE48" s="126" t="str">
        <f>IF('Member Info'!N44&lt;&gt;"",IF('Member Info'!N44&lt;=$R$1,1,0),"")</f>
        <v/>
      </c>
      <c r="AG48" s="126" t="b">
        <f t="shared" si="16"/>
        <v>0</v>
      </c>
      <c r="AH48" s="126">
        <f t="shared" si="17"/>
        <v>0</v>
      </c>
      <c r="AJ48" s="126">
        <f t="shared" si="18"/>
        <v>0</v>
      </c>
      <c r="AK48" s="126">
        <f>IF('Member Info'!F44&gt;$R$1,1,0)</f>
        <v>0</v>
      </c>
      <c r="AL48" s="126" t="b">
        <f>IF(ISERROR(R48),ERROR.TYPE(#REF!)=ERROR.TYPE(R48),FALSE)</f>
        <v>0</v>
      </c>
      <c r="AM48" s="126" t="b">
        <f>IF(ISERROR(S48),ERROR.TYPE(#REF!)=ERROR.TYPE(S48),FALSE)</f>
        <v>0</v>
      </c>
      <c r="AN48" s="126">
        <f>IF(OR('Member Info'!F44&gt;=$S$1,'Member Info'!N44&gt;=$R$1),1,0)</f>
        <v>0</v>
      </c>
    </row>
    <row r="49" spans="1:40" x14ac:dyDescent="0.25">
      <c r="A49" s="4">
        <v>17</v>
      </c>
      <c r="B49" s="166">
        <f>'Member Info'!D45</f>
        <v>0</v>
      </c>
      <c r="C49" s="166">
        <f>'Member Info'!E45</f>
        <v>0</v>
      </c>
      <c r="D49" s="166" t="str">
        <f>'Member Info'!G45</f>
        <v/>
      </c>
      <c r="E49" s="167">
        <f>'Member Info'!B45</f>
        <v>0</v>
      </c>
      <c r="F49" s="244"/>
      <c r="G49" s="168" t="str">
        <f>IF(E49=0,"",
IF('Member Info'!$AM$19&lt;=$R$1,
SUMPRODUCT('Member Info'!L45+IF('Member Info'!H45&gt;'Member Info'!$AJ$12,'Member Info'!$AK$13,IF('Member Info'!H45&gt;'Member Info'!$AJ$11,'Member Info'!$AK$12,IF('Member Info'!H45&gt;'Member Info'!$AJ$10,'Member Info'!$AK$11,IF('Member Info'!H45&gt;'Member Info'!$AJ$9,'Member Info'!$AK$10,IF('Member Info'!H45&gt;'Member Info'!$AJ$8,'Member Info'!$AK$9,'Member Info'!$AK$8)))))),
SUMPRODUCT('Member Info'!L45+IF('Member Info'!H45&gt;'Member Info'!$AG$17,'Member Info'!$AH$18,IF('Member Info'!H45&gt;'Member Info'!$AG$16,'Member Info'!$AH$17,IF('Member Info'!H45&gt;'Member Info'!$AG$15,'Member Info'!$AH$16,IF('Member Info'!H45&gt;'Member Info'!$AG$14,'Member Info'!$AH$15,IF('Member Info'!H45&gt;'Member Info'!$AG$13,'Member Info'!$AH$14,IF('Member Info'!H45&gt;'Member Info'!$AG$12,'Member Info'!$AH$13,IF('Member Info'!H45&gt;'Member Info'!$AG$11,'Member Info'!$AH$12,IF('Member Info'!H45&gt;'Member Info'!$AG$10,'Member Info'!$AH$11,IF('Member Info'!H45&gt;'Member Info'!$AG$9,'Member Info'!$AH$10,IF('Member Info'!H45&gt;'Member Info'!$AG$8,'Member Info'!$AH$9,'Member Info'!$AH$8)))))))))))))</f>
        <v/>
      </c>
      <c r="H49" s="26"/>
      <c r="I49" s="26"/>
      <c r="J49" s="107" t="str">
        <f>IF(E49=0,"",IF('Member Info'!F45&gt;$S$1,CONCATENATE("Joined with practice on ", TEXT('Member Info'!F45, "DD/MM/YYYY")),IF('Member Info'!N45&lt;&gt;"",IF('Member Info'!N45&lt;$R$1,CONCATENATE("Left Scheme on ", TEXT('Member Info'!N45, "DD/MM/YYYY")),IF(ISERROR(G49),"Error Detected, No rate entered",IF(E49=0,"",IF(F49="","Error Detected, No Pensionable pay",IF(ISERROR(AB49)," Unknown Values entered.",IF(T49+U49&lt;1,"Acceptable",IF(R49+S49=200, "No Contributions Entered", IF(K49="","Error Detected, Choose reason&gt;",IF(X49="1",IF(T49=1,"Please Enter Deemed Pensionable Pay","Add Any Relevant Details Above"),"Please Give Details Above"))))))))),IF(ISERROR(G49),"Error Detected, No rate entered",IF(E49=0,"",IF(F49="","Error Detected, No Pensionable pay",IF(ISERROR(AB49)," Unknown Values entered.",IF(T49+U49&lt;1,"Acceptable",IF(R49+S49=200, "No Contributions Entered", IF(K49="","Error Detected, Choose reason&gt;",IF(X49="1",IF(T49=1,"Please Enter Deemed Pensionable Pay","Add relevant Details Above"),"Please give details Above")))))))))))</f>
        <v/>
      </c>
      <c r="K49" s="263"/>
      <c r="L49" s="93"/>
      <c r="M49" s="93" t="str">
        <f t="shared" si="4"/>
        <v/>
      </c>
      <c r="N49" s="96">
        <f t="shared" si="5"/>
        <v>0</v>
      </c>
      <c r="O49" s="96">
        <f t="shared" si="0"/>
        <v>0</v>
      </c>
      <c r="P49" s="220">
        <f>(ROUND((F49/100*'Member Info'!$W$2), 2))</f>
        <v>0</v>
      </c>
      <c r="Q49" s="220" t="e">
        <f t="shared" si="6"/>
        <v>#VALUE!</v>
      </c>
      <c r="R49" s="220" t="str">
        <f t="shared" si="7"/>
        <v/>
      </c>
      <c r="S49" s="229" t="str">
        <f t="shared" si="8"/>
        <v/>
      </c>
      <c r="T49" s="230" t="str">
        <f t="shared" si="9"/>
        <v/>
      </c>
      <c r="U49" s="230" t="str">
        <f t="shared" si="10"/>
        <v/>
      </c>
      <c r="V49" s="224">
        <f t="shared" si="11"/>
        <v>0</v>
      </c>
      <c r="W49" s="112">
        <f t="shared" si="12"/>
        <v>0</v>
      </c>
      <c r="X49" s="237" t="str">
        <f t="shared" si="1"/>
        <v/>
      </c>
      <c r="Y49" s="242" t="b">
        <f t="shared" si="2"/>
        <v>0</v>
      </c>
      <c r="Z49" s="237">
        <f t="shared" si="13"/>
        <v>0</v>
      </c>
      <c r="AA49" s="237">
        <f>IF('Member Info'!N45="",1,"")</f>
        <v>1</v>
      </c>
      <c r="AB49" s="245" t="e">
        <f t="shared" si="14"/>
        <v>#VALUE!</v>
      </c>
      <c r="AC49" s="132" t="str">
        <f t="shared" si="3"/>
        <v/>
      </c>
      <c r="AD49" s="126">
        <f t="shared" si="15"/>
        <v>1</v>
      </c>
      <c r="AE49" s="126" t="str">
        <f>IF('Member Info'!N45&lt;&gt;"",IF('Member Info'!N45&lt;=$R$1,1,0),"")</f>
        <v/>
      </c>
      <c r="AG49" s="126" t="b">
        <f t="shared" si="16"/>
        <v>0</v>
      </c>
      <c r="AH49" s="126">
        <f t="shared" si="17"/>
        <v>0</v>
      </c>
      <c r="AJ49" s="126">
        <f t="shared" si="18"/>
        <v>0</v>
      </c>
      <c r="AK49" s="126">
        <f>IF('Member Info'!F45&gt;$R$1,1,0)</f>
        <v>0</v>
      </c>
      <c r="AL49" s="126" t="b">
        <f>IF(ISERROR(R49),ERROR.TYPE(#REF!)=ERROR.TYPE(R49),FALSE)</f>
        <v>0</v>
      </c>
      <c r="AM49" s="126" t="b">
        <f>IF(ISERROR(S49),ERROR.TYPE(#REF!)=ERROR.TYPE(S49),FALSE)</f>
        <v>0</v>
      </c>
      <c r="AN49" s="126">
        <f>IF(OR('Member Info'!F45&gt;=$S$1,'Member Info'!N45&gt;=$R$1),1,0)</f>
        <v>0</v>
      </c>
    </row>
    <row r="50" spans="1:40" x14ac:dyDescent="0.25">
      <c r="A50" s="4">
        <v>18</v>
      </c>
      <c r="B50" s="166">
        <f>'Member Info'!D46</f>
        <v>0</v>
      </c>
      <c r="C50" s="166">
        <f>'Member Info'!E46</f>
        <v>0</v>
      </c>
      <c r="D50" s="166" t="str">
        <f>'Member Info'!G46</f>
        <v/>
      </c>
      <c r="E50" s="167">
        <f>'Member Info'!B46</f>
        <v>0</v>
      </c>
      <c r="F50" s="244"/>
      <c r="G50" s="168" t="str">
        <f>IF(E50=0,"",
IF('Member Info'!$AM$19&lt;=$R$1,
SUMPRODUCT('Member Info'!L46+IF('Member Info'!H46&gt;'Member Info'!$AJ$12,'Member Info'!$AK$13,IF('Member Info'!H46&gt;'Member Info'!$AJ$11,'Member Info'!$AK$12,IF('Member Info'!H46&gt;'Member Info'!$AJ$10,'Member Info'!$AK$11,IF('Member Info'!H46&gt;'Member Info'!$AJ$9,'Member Info'!$AK$10,IF('Member Info'!H46&gt;'Member Info'!$AJ$8,'Member Info'!$AK$9,'Member Info'!$AK$8)))))),
SUMPRODUCT('Member Info'!L46+IF('Member Info'!H46&gt;'Member Info'!$AG$17,'Member Info'!$AH$18,IF('Member Info'!H46&gt;'Member Info'!$AG$16,'Member Info'!$AH$17,IF('Member Info'!H46&gt;'Member Info'!$AG$15,'Member Info'!$AH$16,IF('Member Info'!H46&gt;'Member Info'!$AG$14,'Member Info'!$AH$15,IF('Member Info'!H46&gt;'Member Info'!$AG$13,'Member Info'!$AH$14,IF('Member Info'!H46&gt;'Member Info'!$AG$12,'Member Info'!$AH$13,IF('Member Info'!H46&gt;'Member Info'!$AG$11,'Member Info'!$AH$12,IF('Member Info'!H46&gt;'Member Info'!$AG$10,'Member Info'!$AH$11,IF('Member Info'!H46&gt;'Member Info'!$AG$9,'Member Info'!$AH$10,IF('Member Info'!H46&gt;'Member Info'!$AG$8,'Member Info'!$AH$9,'Member Info'!$AH$8)))))))))))))</f>
        <v/>
      </c>
      <c r="H50" s="26"/>
      <c r="I50" s="26"/>
      <c r="J50" s="107" t="str">
        <f>IF(E50=0,"",IF('Member Info'!F46&gt;$S$1,CONCATENATE("Joined with practice on ", TEXT('Member Info'!F46, "DD/MM/YYYY")),IF('Member Info'!N46&lt;&gt;"",IF('Member Info'!N46&lt;$R$1,CONCATENATE("Left Scheme on ", TEXT('Member Info'!N46, "DD/MM/YYYY")),IF(ISERROR(G50),"Error Detected, No rate entered",IF(E50=0,"",IF(F50="","Error Detected, No Pensionable pay",IF(ISERROR(AB50)," Unknown Values entered.",IF(T50+U50&lt;1,"Acceptable",IF(R50+S50=200, "No Contributions Entered", IF(K50="","Error Detected, Choose reason&gt;",IF(X50="1",IF(T50=1,"Please Enter Deemed Pensionable Pay","Add Any Relevant Details Above"),"Please Give Details Above"))))))))),IF(ISERROR(G50),"Error Detected, No rate entered",IF(E50=0,"",IF(F50="","Error Detected, No Pensionable pay",IF(ISERROR(AB50)," Unknown Values entered.",IF(T50+U50&lt;1,"Acceptable",IF(R50+S50=200, "No Contributions Entered", IF(K50="","Error Detected, Choose reason&gt;",IF(X50="1",IF(T50=1,"Please Enter Deemed Pensionable Pay","Add relevant Details Above"),"Please give details Above")))))))))))</f>
        <v/>
      </c>
      <c r="K50" s="263"/>
      <c r="L50" s="93"/>
      <c r="M50" s="93" t="str">
        <f t="shared" si="4"/>
        <v/>
      </c>
      <c r="N50" s="96">
        <f t="shared" si="5"/>
        <v>0</v>
      </c>
      <c r="O50" s="96">
        <f t="shared" si="0"/>
        <v>0</v>
      </c>
      <c r="P50" s="220">
        <f>(ROUND((F50/100*'Member Info'!$W$2), 2))</f>
        <v>0</v>
      </c>
      <c r="Q50" s="220" t="e">
        <f t="shared" si="6"/>
        <v>#VALUE!</v>
      </c>
      <c r="R50" s="220" t="str">
        <f t="shared" si="7"/>
        <v/>
      </c>
      <c r="S50" s="229" t="str">
        <f t="shared" si="8"/>
        <v/>
      </c>
      <c r="T50" s="230" t="str">
        <f t="shared" si="9"/>
        <v/>
      </c>
      <c r="U50" s="230" t="str">
        <f t="shared" si="10"/>
        <v/>
      </c>
      <c r="V50" s="224">
        <f t="shared" si="11"/>
        <v>0</v>
      </c>
      <c r="W50" s="112">
        <f t="shared" si="12"/>
        <v>0</v>
      </c>
      <c r="X50" s="237" t="str">
        <f t="shared" si="1"/>
        <v/>
      </c>
      <c r="Y50" s="242" t="b">
        <f t="shared" si="2"/>
        <v>0</v>
      </c>
      <c r="Z50" s="237">
        <f t="shared" si="13"/>
        <v>0</v>
      </c>
      <c r="AA50" s="237">
        <f>IF('Member Info'!N46="",1,"")</f>
        <v>1</v>
      </c>
      <c r="AB50" s="245" t="e">
        <f t="shared" si="14"/>
        <v>#VALUE!</v>
      </c>
      <c r="AC50" s="132" t="str">
        <f t="shared" si="3"/>
        <v/>
      </c>
      <c r="AD50" s="126">
        <f t="shared" si="15"/>
        <v>1</v>
      </c>
      <c r="AE50" s="126" t="str">
        <f>IF('Member Info'!N46&lt;&gt;"",IF('Member Info'!N46&lt;=$R$1,1,0),"")</f>
        <v/>
      </c>
      <c r="AG50" s="126" t="b">
        <f t="shared" si="16"/>
        <v>0</v>
      </c>
      <c r="AH50" s="126">
        <f t="shared" si="17"/>
        <v>0</v>
      </c>
      <c r="AJ50" s="126">
        <f t="shared" si="18"/>
        <v>0</v>
      </c>
      <c r="AK50" s="126">
        <f>IF('Member Info'!F46&gt;$R$1,1,0)</f>
        <v>0</v>
      </c>
      <c r="AL50" s="126" t="b">
        <f>IF(ISERROR(R50),ERROR.TYPE(#REF!)=ERROR.TYPE(R50),FALSE)</f>
        <v>0</v>
      </c>
      <c r="AM50" s="126" t="b">
        <f>IF(ISERROR(S50),ERROR.TYPE(#REF!)=ERROR.TYPE(S50),FALSE)</f>
        <v>0</v>
      </c>
      <c r="AN50" s="126">
        <f>IF(OR('Member Info'!F46&gt;=$S$1,'Member Info'!N46&gt;=$R$1),1,0)</f>
        <v>0</v>
      </c>
    </row>
    <row r="51" spans="1:40" x14ac:dyDescent="0.25">
      <c r="A51" s="4">
        <v>19</v>
      </c>
      <c r="B51" s="166">
        <f>'Member Info'!D47</f>
        <v>0</v>
      </c>
      <c r="C51" s="166">
        <f>'Member Info'!E47</f>
        <v>0</v>
      </c>
      <c r="D51" s="166" t="str">
        <f>'Member Info'!G47</f>
        <v/>
      </c>
      <c r="E51" s="167">
        <f>'Member Info'!B47</f>
        <v>0</v>
      </c>
      <c r="F51" s="244"/>
      <c r="G51" s="168" t="str">
        <f>IF(E51=0,"",
IF('Member Info'!$AM$19&lt;=$R$1,
SUMPRODUCT('Member Info'!L47+IF('Member Info'!H47&gt;'Member Info'!$AJ$12,'Member Info'!$AK$13,IF('Member Info'!H47&gt;'Member Info'!$AJ$11,'Member Info'!$AK$12,IF('Member Info'!H47&gt;'Member Info'!$AJ$10,'Member Info'!$AK$11,IF('Member Info'!H47&gt;'Member Info'!$AJ$9,'Member Info'!$AK$10,IF('Member Info'!H47&gt;'Member Info'!$AJ$8,'Member Info'!$AK$9,'Member Info'!$AK$8)))))),
SUMPRODUCT('Member Info'!L47+IF('Member Info'!H47&gt;'Member Info'!$AG$17,'Member Info'!$AH$18,IF('Member Info'!H47&gt;'Member Info'!$AG$16,'Member Info'!$AH$17,IF('Member Info'!H47&gt;'Member Info'!$AG$15,'Member Info'!$AH$16,IF('Member Info'!H47&gt;'Member Info'!$AG$14,'Member Info'!$AH$15,IF('Member Info'!H47&gt;'Member Info'!$AG$13,'Member Info'!$AH$14,IF('Member Info'!H47&gt;'Member Info'!$AG$12,'Member Info'!$AH$13,IF('Member Info'!H47&gt;'Member Info'!$AG$11,'Member Info'!$AH$12,IF('Member Info'!H47&gt;'Member Info'!$AG$10,'Member Info'!$AH$11,IF('Member Info'!H47&gt;'Member Info'!$AG$9,'Member Info'!$AH$10,IF('Member Info'!H47&gt;'Member Info'!$AG$8,'Member Info'!$AH$9,'Member Info'!$AH$8)))))))))))))</f>
        <v/>
      </c>
      <c r="H51" s="26"/>
      <c r="I51" s="26"/>
      <c r="J51" s="107" t="str">
        <f>IF(E51=0,"",IF('Member Info'!F47&gt;$S$1,CONCATENATE("Joined with practice on ", TEXT('Member Info'!F47, "DD/MM/YYYY")),IF('Member Info'!N47&lt;&gt;"",IF('Member Info'!N47&lt;$R$1,CONCATENATE("Left Scheme on ", TEXT('Member Info'!N47, "DD/MM/YYYY")),IF(ISERROR(G51),"Error Detected, No rate entered",IF(E51=0,"",IF(F51="","Error Detected, No Pensionable pay",IF(ISERROR(AB51)," Unknown Values entered.",IF(T51+U51&lt;1,"Acceptable",IF(R51+S51=200, "No Contributions Entered", IF(K51="","Error Detected, Choose reason&gt;",IF(X51="1",IF(T51=1,"Please Enter Deemed Pensionable Pay","Add Any Relevant Details Above"),"Please Give Details Above"))))))))),IF(ISERROR(G51),"Error Detected, No rate entered",IF(E51=0,"",IF(F51="","Error Detected, No Pensionable pay",IF(ISERROR(AB51)," Unknown Values entered.",IF(T51+U51&lt;1,"Acceptable",IF(R51+S51=200, "No Contributions Entered", IF(K51="","Error Detected, Choose reason&gt;",IF(X51="1",IF(T51=1,"Please Enter Deemed Pensionable Pay","Add relevant Details Above"),"Please give details Above")))))))))))</f>
        <v/>
      </c>
      <c r="K51" s="263"/>
      <c r="L51" s="93"/>
      <c r="M51" s="93" t="str">
        <f t="shared" si="4"/>
        <v/>
      </c>
      <c r="N51" s="96">
        <f t="shared" si="5"/>
        <v>0</v>
      </c>
      <c r="O51" s="96">
        <f t="shared" si="0"/>
        <v>0</v>
      </c>
      <c r="P51" s="220">
        <f>(ROUND((F51/100*'Member Info'!$W$2), 2))</f>
        <v>0</v>
      </c>
      <c r="Q51" s="220" t="e">
        <f t="shared" si="6"/>
        <v>#VALUE!</v>
      </c>
      <c r="R51" s="220" t="str">
        <f t="shared" si="7"/>
        <v/>
      </c>
      <c r="S51" s="229" t="str">
        <f t="shared" si="8"/>
        <v/>
      </c>
      <c r="T51" s="230" t="str">
        <f t="shared" si="9"/>
        <v/>
      </c>
      <c r="U51" s="230" t="str">
        <f t="shared" si="10"/>
        <v/>
      </c>
      <c r="V51" s="224">
        <f t="shared" si="11"/>
        <v>0</v>
      </c>
      <c r="W51" s="112">
        <f t="shared" si="12"/>
        <v>0</v>
      </c>
      <c r="X51" s="237" t="str">
        <f t="shared" si="1"/>
        <v/>
      </c>
      <c r="Y51" s="242" t="b">
        <f t="shared" si="2"/>
        <v>0</v>
      </c>
      <c r="Z51" s="237">
        <f t="shared" si="13"/>
        <v>0</v>
      </c>
      <c r="AA51" s="237">
        <f>IF('Member Info'!N47="",1,"")</f>
        <v>1</v>
      </c>
      <c r="AB51" s="245" t="e">
        <f t="shared" si="14"/>
        <v>#VALUE!</v>
      </c>
      <c r="AC51" s="132" t="str">
        <f t="shared" si="3"/>
        <v/>
      </c>
      <c r="AD51" s="126">
        <f t="shared" si="15"/>
        <v>1</v>
      </c>
      <c r="AE51" s="126" t="str">
        <f>IF('Member Info'!N47&lt;&gt;"",IF('Member Info'!N47&lt;=$R$1,1,0),"")</f>
        <v/>
      </c>
      <c r="AG51" s="126" t="b">
        <f t="shared" si="16"/>
        <v>0</v>
      </c>
      <c r="AH51" s="126">
        <f t="shared" si="17"/>
        <v>0</v>
      </c>
      <c r="AJ51" s="126">
        <f t="shared" si="18"/>
        <v>0</v>
      </c>
      <c r="AK51" s="126">
        <f>IF('Member Info'!F47&gt;$R$1,1,0)</f>
        <v>0</v>
      </c>
      <c r="AL51" s="126" t="b">
        <f>IF(ISERROR(R51),ERROR.TYPE(#REF!)=ERROR.TYPE(R51),FALSE)</f>
        <v>0</v>
      </c>
      <c r="AM51" s="126" t="b">
        <f>IF(ISERROR(S51),ERROR.TYPE(#REF!)=ERROR.TYPE(S51),FALSE)</f>
        <v>0</v>
      </c>
      <c r="AN51" s="126">
        <f>IF(OR('Member Info'!F47&gt;=$S$1,'Member Info'!N47&gt;=$R$1),1,0)</f>
        <v>0</v>
      </c>
    </row>
    <row r="52" spans="1:40" x14ac:dyDescent="0.25">
      <c r="A52" s="4">
        <v>20</v>
      </c>
      <c r="B52" s="166">
        <f>'Member Info'!D48</f>
        <v>0</v>
      </c>
      <c r="C52" s="166">
        <f>'Member Info'!E48</f>
        <v>0</v>
      </c>
      <c r="D52" s="166" t="str">
        <f>'Member Info'!G48</f>
        <v/>
      </c>
      <c r="E52" s="167">
        <f>'Member Info'!B48</f>
        <v>0</v>
      </c>
      <c r="F52" s="244"/>
      <c r="G52" s="168" t="str">
        <f>IF(E52=0,"",
IF('Member Info'!$AM$19&lt;=$R$1,
SUMPRODUCT('Member Info'!L48+IF('Member Info'!H48&gt;'Member Info'!$AJ$12,'Member Info'!$AK$13,IF('Member Info'!H48&gt;'Member Info'!$AJ$11,'Member Info'!$AK$12,IF('Member Info'!H48&gt;'Member Info'!$AJ$10,'Member Info'!$AK$11,IF('Member Info'!H48&gt;'Member Info'!$AJ$9,'Member Info'!$AK$10,IF('Member Info'!H48&gt;'Member Info'!$AJ$8,'Member Info'!$AK$9,'Member Info'!$AK$8)))))),
SUMPRODUCT('Member Info'!L48+IF('Member Info'!H48&gt;'Member Info'!$AG$17,'Member Info'!$AH$18,IF('Member Info'!H48&gt;'Member Info'!$AG$16,'Member Info'!$AH$17,IF('Member Info'!H48&gt;'Member Info'!$AG$15,'Member Info'!$AH$16,IF('Member Info'!H48&gt;'Member Info'!$AG$14,'Member Info'!$AH$15,IF('Member Info'!H48&gt;'Member Info'!$AG$13,'Member Info'!$AH$14,IF('Member Info'!H48&gt;'Member Info'!$AG$12,'Member Info'!$AH$13,IF('Member Info'!H48&gt;'Member Info'!$AG$11,'Member Info'!$AH$12,IF('Member Info'!H48&gt;'Member Info'!$AG$10,'Member Info'!$AH$11,IF('Member Info'!H48&gt;'Member Info'!$AG$9,'Member Info'!$AH$10,IF('Member Info'!H48&gt;'Member Info'!$AG$8,'Member Info'!$AH$9,'Member Info'!$AH$8)))))))))))))</f>
        <v/>
      </c>
      <c r="H52" s="26"/>
      <c r="I52" s="26"/>
      <c r="J52" s="107" t="str">
        <f>IF(E52=0,"",IF('Member Info'!F48&gt;$S$1,CONCATENATE("Joined with practice on ", TEXT('Member Info'!F48, "DD/MM/YYYY")),IF('Member Info'!N48&lt;&gt;"",IF('Member Info'!N48&lt;$R$1,CONCATENATE("Left Scheme on ", TEXT('Member Info'!N48, "DD/MM/YYYY")),IF(ISERROR(G52),"Error Detected, No rate entered",IF(E52=0,"",IF(F52="","Error Detected, No Pensionable pay",IF(ISERROR(AB52)," Unknown Values entered.",IF(T52+U52&lt;1,"Acceptable",IF(R52+S52=200, "No Contributions Entered", IF(K52="","Error Detected, Choose reason&gt;",IF(X52="1",IF(T52=1,"Please Enter Deemed Pensionable Pay","Add Any Relevant Details Above"),"Please Give Details Above"))))))))),IF(ISERROR(G52),"Error Detected, No rate entered",IF(E52=0,"",IF(F52="","Error Detected, No Pensionable pay",IF(ISERROR(AB52)," Unknown Values entered.",IF(T52+U52&lt;1,"Acceptable",IF(R52+S52=200, "No Contributions Entered", IF(K52="","Error Detected, Choose reason&gt;",IF(X52="1",IF(T52=1,"Please Enter Deemed Pensionable Pay","Add relevant Details Above"),"Please give details Above")))))))))))</f>
        <v/>
      </c>
      <c r="K52" s="263"/>
      <c r="L52" s="93"/>
      <c r="M52" s="93" t="str">
        <f t="shared" si="4"/>
        <v/>
      </c>
      <c r="N52" s="96">
        <f t="shared" si="5"/>
        <v>0</v>
      </c>
      <c r="O52" s="96">
        <f t="shared" si="0"/>
        <v>0</v>
      </c>
      <c r="P52" s="220">
        <f>(ROUND((F52/100*'Member Info'!$W$2), 2))</f>
        <v>0</v>
      </c>
      <c r="Q52" s="220" t="e">
        <f t="shared" si="6"/>
        <v>#VALUE!</v>
      </c>
      <c r="R52" s="220" t="str">
        <f t="shared" si="7"/>
        <v/>
      </c>
      <c r="S52" s="229" t="str">
        <f t="shared" si="8"/>
        <v/>
      </c>
      <c r="T52" s="230" t="str">
        <f t="shared" si="9"/>
        <v/>
      </c>
      <c r="U52" s="230" t="str">
        <f t="shared" si="10"/>
        <v/>
      </c>
      <c r="V52" s="224">
        <f t="shared" si="11"/>
        <v>0</v>
      </c>
      <c r="W52" s="112">
        <f t="shared" si="12"/>
        <v>0</v>
      </c>
      <c r="X52" s="237" t="str">
        <f t="shared" si="1"/>
        <v/>
      </c>
      <c r="Y52" s="242" t="b">
        <f t="shared" si="2"/>
        <v>0</v>
      </c>
      <c r="Z52" s="237">
        <f t="shared" si="13"/>
        <v>0</v>
      </c>
      <c r="AA52" s="237">
        <f>IF('Member Info'!N48="",1,"")</f>
        <v>1</v>
      </c>
      <c r="AB52" s="245" t="e">
        <f t="shared" si="14"/>
        <v>#VALUE!</v>
      </c>
      <c r="AC52" s="132" t="str">
        <f t="shared" si="3"/>
        <v/>
      </c>
      <c r="AD52" s="126">
        <f t="shared" si="15"/>
        <v>1</v>
      </c>
      <c r="AE52" s="126" t="str">
        <f>IF('Member Info'!N48&lt;&gt;"",IF('Member Info'!N48&lt;=$R$1,1,0),"")</f>
        <v/>
      </c>
      <c r="AG52" s="126" t="b">
        <f t="shared" si="16"/>
        <v>0</v>
      </c>
      <c r="AH52" s="126">
        <f t="shared" si="17"/>
        <v>0</v>
      </c>
      <c r="AJ52" s="126">
        <f t="shared" si="18"/>
        <v>0</v>
      </c>
      <c r="AK52" s="126">
        <f>IF('Member Info'!F48&gt;$R$1,1,0)</f>
        <v>0</v>
      </c>
      <c r="AL52" s="126" t="b">
        <f>IF(ISERROR(R52),ERROR.TYPE(#REF!)=ERROR.TYPE(R52),FALSE)</f>
        <v>0</v>
      </c>
      <c r="AM52" s="126" t="b">
        <f>IF(ISERROR(S52),ERROR.TYPE(#REF!)=ERROR.TYPE(S52),FALSE)</f>
        <v>0</v>
      </c>
      <c r="AN52" s="126">
        <f>IF(OR('Member Info'!F48&gt;=$S$1,'Member Info'!N48&gt;=$R$1),1,0)</f>
        <v>0</v>
      </c>
    </row>
    <row r="53" spans="1:40" x14ac:dyDescent="0.25">
      <c r="A53" s="4">
        <v>21</v>
      </c>
      <c r="B53" s="166">
        <f>'Member Info'!D49</f>
        <v>0</v>
      </c>
      <c r="C53" s="166">
        <f>'Member Info'!E49</f>
        <v>0</v>
      </c>
      <c r="D53" s="166" t="str">
        <f>'Member Info'!G49</f>
        <v/>
      </c>
      <c r="E53" s="167">
        <f>'Member Info'!B49</f>
        <v>0</v>
      </c>
      <c r="F53" s="244"/>
      <c r="G53" s="168" t="str">
        <f>IF(E53=0,"",
IF('Member Info'!$AM$19&lt;=$R$1,
SUMPRODUCT('Member Info'!L49+IF('Member Info'!H49&gt;'Member Info'!$AJ$12,'Member Info'!$AK$13,IF('Member Info'!H49&gt;'Member Info'!$AJ$11,'Member Info'!$AK$12,IF('Member Info'!H49&gt;'Member Info'!$AJ$10,'Member Info'!$AK$11,IF('Member Info'!H49&gt;'Member Info'!$AJ$9,'Member Info'!$AK$10,IF('Member Info'!H49&gt;'Member Info'!$AJ$8,'Member Info'!$AK$9,'Member Info'!$AK$8)))))),
SUMPRODUCT('Member Info'!L49+IF('Member Info'!H49&gt;'Member Info'!$AG$17,'Member Info'!$AH$18,IF('Member Info'!H49&gt;'Member Info'!$AG$16,'Member Info'!$AH$17,IF('Member Info'!H49&gt;'Member Info'!$AG$15,'Member Info'!$AH$16,IF('Member Info'!H49&gt;'Member Info'!$AG$14,'Member Info'!$AH$15,IF('Member Info'!H49&gt;'Member Info'!$AG$13,'Member Info'!$AH$14,IF('Member Info'!H49&gt;'Member Info'!$AG$12,'Member Info'!$AH$13,IF('Member Info'!H49&gt;'Member Info'!$AG$11,'Member Info'!$AH$12,IF('Member Info'!H49&gt;'Member Info'!$AG$10,'Member Info'!$AH$11,IF('Member Info'!H49&gt;'Member Info'!$AG$9,'Member Info'!$AH$10,IF('Member Info'!H49&gt;'Member Info'!$AG$8,'Member Info'!$AH$9,'Member Info'!$AH$8)))))))))))))</f>
        <v/>
      </c>
      <c r="H53" s="26"/>
      <c r="I53" s="26"/>
      <c r="J53" s="107" t="str">
        <f>IF(E53=0,"",IF('Member Info'!F49&gt;$S$1,CONCATENATE("Joined with practice on ", TEXT('Member Info'!F49, "DD/MM/YYYY")),IF('Member Info'!N49&lt;&gt;"",IF('Member Info'!N49&lt;$R$1,CONCATENATE("Left Scheme on ", TEXT('Member Info'!N49, "DD/MM/YYYY")),IF(ISERROR(G53),"Error Detected, No rate entered",IF(E53=0,"",IF(F53="","Error Detected, No Pensionable pay",IF(ISERROR(AB53)," Unknown Values entered.",IF(T53+U53&lt;1,"Acceptable",IF(R53+S53=200, "No Contributions Entered", IF(K53="","Error Detected, Choose reason&gt;",IF(X53="1",IF(T53=1,"Please Enter Deemed Pensionable Pay","Add Any Relevant Details Above"),"Please Give Details Above"))))))))),IF(ISERROR(G53),"Error Detected, No rate entered",IF(E53=0,"",IF(F53="","Error Detected, No Pensionable pay",IF(ISERROR(AB53)," Unknown Values entered.",IF(T53+U53&lt;1,"Acceptable",IF(R53+S53=200, "No Contributions Entered", IF(K53="","Error Detected, Choose reason&gt;",IF(X53="1",IF(T53=1,"Please Enter Deemed Pensionable Pay","Add relevant Details Above"),"Please give details Above")))))))))))</f>
        <v/>
      </c>
      <c r="K53" s="263"/>
      <c r="L53" s="93"/>
      <c r="M53" s="93" t="str">
        <f t="shared" si="4"/>
        <v/>
      </c>
      <c r="N53" s="96">
        <f t="shared" si="5"/>
        <v>0</v>
      </c>
      <c r="O53" s="96">
        <f t="shared" si="0"/>
        <v>0</v>
      </c>
      <c r="P53" s="220">
        <f>(ROUND((F53/100*'Member Info'!$W$2), 2))</f>
        <v>0</v>
      </c>
      <c r="Q53" s="220" t="e">
        <f t="shared" si="6"/>
        <v>#VALUE!</v>
      </c>
      <c r="R53" s="220" t="str">
        <f t="shared" si="7"/>
        <v/>
      </c>
      <c r="S53" s="229" t="str">
        <f t="shared" si="8"/>
        <v/>
      </c>
      <c r="T53" s="230" t="str">
        <f t="shared" si="9"/>
        <v/>
      </c>
      <c r="U53" s="230" t="str">
        <f t="shared" si="10"/>
        <v/>
      </c>
      <c r="V53" s="224">
        <f t="shared" si="11"/>
        <v>0</v>
      </c>
      <c r="W53" s="112">
        <f t="shared" si="12"/>
        <v>0</v>
      </c>
      <c r="X53" s="237" t="str">
        <f t="shared" si="1"/>
        <v/>
      </c>
      <c r="Y53" s="242" t="b">
        <f t="shared" si="2"/>
        <v>0</v>
      </c>
      <c r="Z53" s="237">
        <f t="shared" si="13"/>
        <v>0</v>
      </c>
      <c r="AA53" s="237">
        <f>IF('Member Info'!N49="",1,"")</f>
        <v>1</v>
      </c>
      <c r="AB53" s="245" t="e">
        <f t="shared" si="14"/>
        <v>#VALUE!</v>
      </c>
      <c r="AC53" s="132" t="str">
        <f t="shared" si="3"/>
        <v/>
      </c>
      <c r="AD53" s="126">
        <f t="shared" si="15"/>
        <v>1</v>
      </c>
      <c r="AE53" s="126" t="str">
        <f>IF('Member Info'!N49&lt;&gt;"",IF('Member Info'!N49&lt;=$R$1,1,0),"")</f>
        <v/>
      </c>
      <c r="AG53" s="126" t="b">
        <f t="shared" si="16"/>
        <v>0</v>
      </c>
      <c r="AH53" s="126">
        <f t="shared" si="17"/>
        <v>0</v>
      </c>
      <c r="AJ53" s="126">
        <f t="shared" si="18"/>
        <v>0</v>
      </c>
      <c r="AK53" s="126">
        <f>IF('Member Info'!F49&gt;$R$1,1,0)</f>
        <v>0</v>
      </c>
      <c r="AL53" s="126" t="b">
        <f>IF(ISERROR(R53),ERROR.TYPE(#REF!)=ERROR.TYPE(R53),FALSE)</f>
        <v>0</v>
      </c>
      <c r="AM53" s="126" t="b">
        <f>IF(ISERROR(S53),ERROR.TYPE(#REF!)=ERROR.TYPE(S53),FALSE)</f>
        <v>0</v>
      </c>
      <c r="AN53" s="126">
        <f>IF(OR('Member Info'!F49&gt;=$S$1,'Member Info'!N49&gt;=$R$1),1,0)</f>
        <v>0</v>
      </c>
    </row>
    <row r="54" spans="1:40" x14ac:dyDescent="0.25">
      <c r="A54" s="4">
        <v>22</v>
      </c>
      <c r="B54" s="166">
        <f>'Member Info'!D50</f>
        <v>0</v>
      </c>
      <c r="C54" s="166">
        <f>'Member Info'!E50</f>
        <v>0</v>
      </c>
      <c r="D54" s="166" t="str">
        <f>'Member Info'!G50</f>
        <v/>
      </c>
      <c r="E54" s="167">
        <f>'Member Info'!B50</f>
        <v>0</v>
      </c>
      <c r="F54" s="244"/>
      <c r="G54" s="168" t="str">
        <f>IF(E54=0,"",
IF('Member Info'!$AM$19&lt;=$R$1,
SUMPRODUCT('Member Info'!L50+IF('Member Info'!H50&gt;'Member Info'!$AJ$12,'Member Info'!$AK$13,IF('Member Info'!H50&gt;'Member Info'!$AJ$11,'Member Info'!$AK$12,IF('Member Info'!H50&gt;'Member Info'!$AJ$10,'Member Info'!$AK$11,IF('Member Info'!H50&gt;'Member Info'!$AJ$9,'Member Info'!$AK$10,IF('Member Info'!H50&gt;'Member Info'!$AJ$8,'Member Info'!$AK$9,'Member Info'!$AK$8)))))),
SUMPRODUCT('Member Info'!L50+IF('Member Info'!H50&gt;'Member Info'!$AG$17,'Member Info'!$AH$18,IF('Member Info'!H50&gt;'Member Info'!$AG$16,'Member Info'!$AH$17,IF('Member Info'!H50&gt;'Member Info'!$AG$15,'Member Info'!$AH$16,IF('Member Info'!H50&gt;'Member Info'!$AG$14,'Member Info'!$AH$15,IF('Member Info'!H50&gt;'Member Info'!$AG$13,'Member Info'!$AH$14,IF('Member Info'!H50&gt;'Member Info'!$AG$12,'Member Info'!$AH$13,IF('Member Info'!H50&gt;'Member Info'!$AG$11,'Member Info'!$AH$12,IF('Member Info'!H50&gt;'Member Info'!$AG$10,'Member Info'!$AH$11,IF('Member Info'!H50&gt;'Member Info'!$AG$9,'Member Info'!$AH$10,IF('Member Info'!H50&gt;'Member Info'!$AG$8,'Member Info'!$AH$9,'Member Info'!$AH$8)))))))))))))</f>
        <v/>
      </c>
      <c r="H54" s="26"/>
      <c r="I54" s="26"/>
      <c r="J54" s="107" t="str">
        <f>IF(E54=0,"",IF('Member Info'!F50&gt;$S$1,CONCATENATE("Joined with practice on ", TEXT('Member Info'!F50, "DD/MM/YYYY")),IF('Member Info'!N50&lt;&gt;"",IF('Member Info'!N50&lt;$R$1,CONCATENATE("Left Scheme on ", TEXT('Member Info'!N50, "DD/MM/YYYY")),IF(ISERROR(G54),"Error Detected, No rate entered",IF(E54=0,"",IF(F54="","Error Detected, No Pensionable pay",IF(ISERROR(AB54)," Unknown Values entered.",IF(T54+U54&lt;1,"Acceptable",IF(R54+S54=200, "No Contributions Entered", IF(K54="","Error Detected, Choose reason&gt;",IF(X54="1",IF(T54=1,"Please Enter Deemed Pensionable Pay","Add Any Relevant Details Above"),"Please Give Details Above"))))))))),IF(ISERROR(G54),"Error Detected, No rate entered",IF(E54=0,"",IF(F54="","Error Detected, No Pensionable pay",IF(ISERROR(AB54)," Unknown Values entered.",IF(T54+U54&lt;1,"Acceptable",IF(R54+S54=200, "No Contributions Entered", IF(K54="","Error Detected, Choose reason&gt;",IF(X54="1",IF(T54=1,"Please Enter Deemed Pensionable Pay","Add relevant Details Above"),"Please give details Above")))))))))))</f>
        <v/>
      </c>
      <c r="K54" s="263"/>
      <c r="L54" s="93"/>
      <c r="M54" s="93" t="str">
        <f t="shared" si="4"/>
        <v/>
      </c>
      <c r="N54" s="96">
        <f t="shared" si="5"/>
        <v>0</v>
      </c>
      <c r="O54" s="96">
        <f t="shared" si="0"/>
        <v>0</v>
      </c>
      <c r="P54" s="220">
        <f>(ROUND((F54/100*'Member Info'!$W$2), 2))</f>
        <v>0</v>
      </c>
      <c r="Q54" s="220" t="e">
        <f t="shared" si="6"/>
        <v>#VALUE!</v>
      </c>
      <c r="R54" s="220" t="str">
        <f t="shared" si="7"/>
        <v/>
      </c>
      <c r="S54" s="229" t="str">
        <f t="shared" si="8"/>
        <v/>
      </c>
      <c r="T54" s="230" t="str">
        <f t="shared" si="9"/>
        <v/>
      </c>
      <c r="U54" s="230" t="str">
        <f t="shared" si="10"/>
        <v/>
      </c>
      <c r="V54" s="224">
        <f t="shared" si="11"/>
        <v>0</v>
      </c>
      <c r="W54" s="112">
        <f t="shared" si="12"/>
        <v>0</v>
      </c>
      <c r="X54" s="237" t="str">
        <f t="shared" si="1"/>
        <v/>
      </c>
      <c r="Y54" s="242" t="b">
        <f t="shared" si="2"/>
        <v>0</v>
      </c>
      <c r="Z54" s="237">
        <f t="shared" si="13"/>
        <v>0</v>
      </c>
      <c r="AA54" s="237">
        <f>IF('Member Info'!N50="",1,"")</f>
        <v>1</v>
      </c>
      <c r="AB54" s="245" t="e">
        <f t="shared" si="14"/>
        <v>#VALUE!</v>
      </c>
      <c r="AC54" s="132" t="str">
        <f t="shared" si="3"/>
        <v/>
      </c>
      <c r="AD54" s="126">
        <f t="shared" si="15"/>
        <v>1</v>
      </c>
      <c r="AE54" s="126" t="str">
        <f>IF('Member Info'!N50&lt;&gt;"",IF('Member Info'!N50&lt;=$R$1,1,0),"")</f>
        <v/>
      </c>
      <c r="AG54" s="126" t="b">
        <f t="shared" si="16"/>
        <v>0</v>
      </c>
      <c r="AH54" s="126">
        <f t="shared" si="17"/>
        <v>0</v>
      </c>
      <c r="AJ54" s="126">
        <f t="shared" si="18"/>
        <v>0</v>
      </c>
      <c r="AK54" s="126">
        <f>IF('Member Info'!F50&gt;$R$1,1,0)</f>
        <v>0</v>
      </c>
      <c r="AL54" s="126" t="b">
        <f>IF(ISERROR(R54),ERROR.TYPE(#REF!)=ERROR.TYPE(R54),FALSE)</f>
        <v>0</v>
      </c>
      <c r="AM54" s="126" t="b">
        <f>IF(ISERROR(S54),ERROR.TYPE(#REF!)=ERROR.TYPE(S54),FALSE)</f>
        <v>0</v>
      </c>
      <c r="AN54" s="126">
        <f>IF(OR('Member Info'!F50&gt;=$S$1,'Member Info'!N50&gt;=$R$1),1,0)</f>
        <v>0</v>
      </c>
    </row>
    <row r="55" spans="1:40" x14ac:dyDescent="0.25">
      <c r="A55" s="4">
        <v>23</v>
      </c>
      <c r="B55" s="166">
        <f>'Member Info'!D51</f>
        <v>0</v>
      </c>
      <c r="C55" s="166">
        <f>'Member Info'!E51</f>
        <v>0</v>
      </c>
      <c r="D55" s="166" t="str">
        <f>'Member Info'!G51</f>
        <v/>
      </c>
      <c r="E55" s="167">
        <f>'Member Info'!B51</f>
        <v>0</v>
      </c>
      <c r="F55" s="244"/>
      <c r="G55" s="168" t="str">
        <f>IF(E55=0,"",
IF('Member Info'!$AM$19&lt;=$R$1,
SUMPRODUCT('Member Info'!L51+IF('Member Info'!H51&gt;'Member Info'!$AJ$12,'Member Info'!$AK$13,IF('Member Info'!H51&gt;'Member Info'!$AJ$11,'Member Info'!$AK$12,IF('Member Info'!H51&gt;'Member Info'!$AJ$10,'Member Info'!$AK$11,IF('Member Info'!H51&gt;'Member Info'!$AJ$9,'Member Info'!$AK$10,IF('Member Info'!H51&gt;'Member Info'!$AJ$8,'Member Info'!$AK$9,'Member Info'!$AK$8)))))),
SUMPRODUCT('Member Info'!L51+IF('Member Info'!H51&gt;'Member Info'!$AG$17,'Member Info'!$AH$18,IF('Member Info'!H51&gt;'Member Info'!$AG$16,'Member Info'!$AH$17,IF('Member Info'!H51&gt;'Member Info'!$AG$15,'Member Info'!$AH$16,IF('Member Info'!H51&gt;'Member Info'!$AG$14,'Member Info'!$AH$15,IF('Member Info'!H51&gt;'Member Info'!$AG$13,'Member Info'!$AH$14,IF('Member Info'!H51&gt;'Member Info'!$AG$12,'Member Info'!$AH$13,IF('Member Info'!H51&gt;'Member Info'!$AG$11,'Member Info'!$AH$12,IF('Member Info'!H51&gt;'Member Info'!$AG$10,'Member Info'!$AH$11,IF('Member Info'!H51&gt;'Member Info'!$AG$9,'Member Info'!$AH$10,IF('Member Info'!H51&gt;'Member Info'!$AG$8,'Member Info'!$AH$9,'Member Info'!$AH$8)))))))))))))</f>
        <v/>
      </c>
      <c r="H55" s="26"/>
      <c r="I55" s="26"/>
      <c r="J55" s="107" t="str">
        <f>IF(E55=0,"",IF('Member Info'!F51&gt;$S$1,CONCATENATE("Joined with practice on ", TEXT('Member Info'!F51, "DD/MM/YYYY")),IF('Member Info'!N51&lt;&gt;"",IF('Member Info'!N51&lt;$R$1,CONCATENATE("Left Scheme on ", TEXT('Member Info'!N51, "DD/MM/YYYY")),IF(ISERROR(G55),"Error Detected, No rate entered",IF(E55=0,"",IF(F55="","Error Detected, No Pensionable pay",IF(ISERROR(AB55)," Unknown Values entered.",IF(T55+U55&lt;1,"Acceptable",IF(R55+S55=200, "No Contributions Entered", IF(K55="","Error Detected, Choose reason&gt;",IF(X55="1",IF(T55=1,"Please Enter Deemed Pensionable Pay","Add Any Relevant Details Above"),"Please Give Details Above"))))))))),IF(ISERROR(G55),"Error Detected, No rate entered",IF(E55=0,"",IF(F55="","Error Detected, No Pensionable pay",IF(ISERROR(AB55)," Unknown Values entered.",IF(T55+U55&lt;1,"Acceptable",IF(R55+S55=200, "No Contributions Entered", IF(K55="","Error Detected, Choose reason&gt;",IF(X55="1",IF(T55=1,"Please Enter Deemed Pensionable Pay","Add relevant Details Above"),"Please give details Above")))))))))))</f>
        <v/>
      </c>
      <c r="K55" s="263"/>
      <c r="L55" s="93"/>
      <c r="M55" s="93" t="str">
        <f t="shared" si="4"/>
        <v/>
      </c>
      <c r="N55" s="96">
        <f t="shared" si="5"/>
        <v>0</v>
      </c>
      <c r="O55" s="96">
        <f t="shared" si="0"/>
        <v>0</v>
      </c>
      <c r="P55" s="220">
        <f>(ROUND((F55/100*'Member Info'!$W$2), 2))</f>
        <v>0</v>
      </c>
      <c r="Q55" s="220" t="e">
        <f t="shared" si="6"/>
        <v>#VALUE!</v>
      </c>
      <c r="R55" s="220" t="str">
        <f t="shared" si="7"/>
        <v/>
      </c>
      <c r="S55" s="229" t="str">
        <f t="shared" si="8"/>
        <v/>
      </c>
      <c r="T55" s="230" t="str">
        <f t="shared" si="9"/>
        <v/>
      </c>
      <c r="U55" s="230" t="str">
        <f t="shared" si="10"/>
        <v/>
      </c>
      <c r="V55" s="224">
        <f t="shared" si="11"/>
        <v>0</v>
      </c>
      <c r="W55" s="112">
        <f t="shared" si="12"/>
        <v>0</v>
      </c>
      <c r="X55" s="237" t="str">
        <f t="shared" si="1"/>
        <v/>
      </c>
      <c r="Y55" s="242" t="b">
        <f t="shared" si="2"/>
        <v>0</v>
      </c>
      <c r="Z55" s="237">
        <f t="shared" si="13"/>
        <v>0</v>
      </c>
      <c r="AA55" s="237">
        <f>IF('Member Info'!N51="",1,"")</f>
        <v>1</v>
      </c>
      <c r="AB55" s="245" t="e">
        <f t="shared" si="14"/>
        <v>#VALUE!</v>
      </c>
      <c r="AC55" s="132" t="str">
        <f t="shared" si="3"/>
        <v/>
      </c>
      <c r="AD55" s="126">
        <f t="shared" si="15"/>
        <v>1</v>
      </c>
      <c r="AE55" s="126" t="str">
        <f>IF('Member Info'!N51&lt;&gt;"",IF('Member Info'!N51&lt;=$R$1,1,0),"")</f>
        <v/>
      </c>
      <c r="AG55" s="126" t="b">
        <f t="shared" si="16"/>
        <v>0</v>
      </c>
      <c r="AH55" s="126">
        <f t="shared" si="17"/>
        <v>0</v>
      </c>
      <c r="AJ55" s="126">
        <f t="shared" si="18"/>
        <v>0</v>
      </c>
      <c r="AK55" s="126">
        <f>IF('Member Info'!F51&gt;$R$1,1,0)</f>
        <v>0</v>
      </c>
      <c r="AL55" s="126" t="b">
        <f>IF(ISERROR(R55),ERROR.TYPE(#REF!)=ERROR.TYPE(R55),FALSE)</f>
        <v>0</v>
      </c>
      <c r="AM55" s="126" t="b">
        <f>IF(ISERROR(S55),ERROR.TYPE(#REF!)=ERROR.TYPE(S55),FALSE)</f>
        <v>0</v>
      </c>
      <c r="AN55" s="126">
        <f>IF(OR('Member Info'!F51&gt;=$S$1,'Member Info'!N51&gt;=$R$1),1,0)</f>
        <v>0</v>
      </c>
    </row>
    <row r="56" spans="1:40" x14ac:dyDescent="0.25">
      <c r="A56" s="4">
        <v>24</v>
      </c>
      <c r="B56" s="166">
        <f>'Member Info'!D52</f>
        <v>0</v>
      </c>
      <c r="C56" s="166">
        <f>'Member Info'!E52</f>
        <v>0</v>
      </c>
      <c r="D56" s="166" t="str">
        <f>'Member Info'!G52</f>
        <v/>
      </c>
      <c r="E56" s="167">
        <f>'Member Info'!B52</f>
        <v>0</v>
      </c>
      <c r="F56" s="244"/>
      <c r="G56" s="168" t="str">
        <f>IF(E56=0,"",
IF('Member Info'!$AM$19&lt;=$R$1,
SUMPRODUCT('Member Info'!L52+IF('Member Info'!H52&gt;'Member Info'!$AJ$12,'Member Info'!$AK$13,IF('Member Info'!H52&gt;'Member Info'!$AJ$11,'Member Info'!$AK$12,IF('Member Info'!H52&gt;'Member Info'!$AJ$10,'Member Info'!$AK$11,IF('Member Info'!H52&gt;'Member Info'!$AJ$9,'Member Info'!$AK$10,IF('Member Info'!H52&gt;'Member Info'!$AJ$8,'Member Info'!$AK$9,'Member Info'!$AK$8)))))),
SUMPRODUCT('Member Info'!L52+IF('Member Info'!H52&gt;'Member Info'!$AG$17,'Member Info'!$AH$18,IF('Member Info'!H52&gt;'Member Info'!$AG$16,'Member Info'!$AH$17,IF('Member Info'!H52&gt;'Member Info'!$AG$15,'Member Info'!$AH$16,IF('Member Info'!H52&gt;'Member Info'!$AG$14,'Member Info'!$AH$15,IF('Member Info'!H52&gt;'Member Info'!$AG$13,'Member Info'!$AH$14,IF('Member Info'!H52&gt;'Member Info'!$AG$12,'Member Info'!$AH$13,IF('Member Info'!H52&gt;'Member Info'!$AG$11,'Member Info'!$AH$12,IF('Member Info'!H52&gt;'Member Info'!$AG$10,'Member Info'!$AH$11,IF('Member Info'!H52&gt;'Member Info'!$AG$9,'Member Info'!$AH$10,IF('Member Info'!H52&gt;'Member Info'!$AG$8,'Member Info'!$AH$9,'Member Info'!$AH$8)))))))))))))</f>
        <v/>
      </c>
      <c r="H56" s="26"/>
      <c r="I56" s="26"/>
      <c r="J56" s="107" t="str">
        <f>IF(E56=0,"",IF('Member Info'!F52&gt;$S$1,CONCATENATE("Joined with practice on ", TEXT('Member Info'!F52, "DD/MM/YYYY")),IF('Member Info'!N52&lt;&gt;"",IF('Member Info'!N52&lt;$R$1,CONCATENATE("Left Scheme on ", TEXT('Member Info'!N52, "DD/MM/YYYY")),IF(ISERROR(G56),"Error Detected, No rate entered",IF(E56=0,"",IF(F56="","Error Detected, No Pensionable pay",IF(ISERROR(AB56)," Unknown Values entered.",IF(T56+U56&lt;1,"Acceptable",IF(R56+S56=200, "No Contributions Entered", IF(K56="","Error Detected, Choose reason&gt;",IF(X56="1",IF(T56=1,"Please Enter Deemed Pensionable Pay","Add Any Relevant Details Above"),"Please Give Details Above"))))))))),IF(ISERROR(G56),"Error Detected, No rate entered",IF(E56=0,"",IF(F56="","Error Detected, No Pensionable pay",IF(ISERROR(AB56)," Unknown Values entered.",IF(T56+U56&lt;1,"Acceptable",IF(R56+S56=200, "No Contributions Entered", IF(K56="","Error Detected, Choose reason&gt;",IF(X56="1",IF(T56=1,"Please Enter Deemed Pensionable Pay","Add relevant Details Above"),"Please give details Above")))))))))))</f>
        <v/>
      </c>
      <c r="K56" s="263"/>
      <c r="L56" s="93"/>
      <c r="M56" s="93" t="str">
        <f t="shared" si="4"/>
        <v/>
      </c>
      <c r="N56" s="96">
        <f t="shared" si="5"/>
        <v>0</v>
      </c>
      <c r="O56" s="96">
        <f t="shared" si="0"/>
        <v>0</v>
      </c>
      <c r="P56" s="220">
        <f>(ROUND((F56/100*'Member Info'!$W$2), 2))</f>
        <v>0</v>
      </c>
      <c r="Q56" s="220" t="e">
        <f t="shared" si="6"/>
        <v>#VALUE!</v>
      </c>
      <c r="R56" s="220" t="str">
        <f t="shared" si="7"/>
        <v/>
      </c>
      <c r="S56" s="229" t="str">
        <f t="shared" si="8"/>
        <v/>
      </c>
      <c r="T56" s="230" t="str">
        <f t="shared" si="9"/>
        <v/>
      </c>
      <c r="U56" s="230" t="str">
        <f t="shared" si="10"/>
        <v/>
      </c>
      <c r="V56" s="224">
        <f t="shared" si="11"/>
        <v>0</v>
      </c>
      <c r="W56" s="112">
        <f t="shared" si="12"/>
        <v>0</v>
      </c>
      <c r="X56" s="237" t="str">
        <f t="shared" si="1"/>
        <v/>
      </c>
      <c r="Y56" s="242" t="b">
        <f t="shared" si="2"/>
        <v>0</v>
      </c>
      <c r="Z56" s="237">
        <f t="shared" si="13"/>
        <v>0</v>
      </c>
      <c r="AA56" s="237">
        <f>IF('Member Info'!N52="",1,"")</f>
        <v>1</v>
      </c>
      <c r="AB56" s="245" t="e">
        <f t="shared" si="14"/>
        <v>#VALUE!</v>
      </c>
      <c r="AC56" s="132" t="str">
        <f t="shared" si="3"/>
        <v/>
      </c>
      <c r="AD56" s="126">
        <f t="shared" si="15"/>
        <v>1</v>
      </c>
      <c r="AE56" s="126" t="str">
        <f>IF('Member Info'!N52&lt;&gt;"",IF('Member Info'!N52&lt;=$R$1,1,0),"")</f>
        <v/>
      </c>
      <c r="AG56" s="126" t="b">
        <f t="shared" si="16"/>
        <v>0</v>
      </c>
      <c r="AH56" s="126">
        <f t="shared" si="17"/>
        <v>0</v>
      </c>
      <c r="AJ56" s="126">
        <f t="shared" si="18"/>
        <v>0</v>
      </c>
      <c r="AK56" s="126">
        <f>IF('Member Info'!F52&gt;$R$1,1,0)</f>
        <v>0</v>
      </c>
      <c r="AL56" s="126" t="b">
        <f>IF(ISERROR(R56),ERROR.TYPE(#REF!)=ERROR.TYPE(R56),FALSE)</f>
        <v>0</v>
      </c>
      <c r="AM56" s="126" t="b">
        <f>IF(ISERROR(S56),ERROR.TYPE(#REF!)=ERROR.TYPE(S56),FALSE)</f>
        <v>0</v>
      </c>
      <c r="AN56" s="126">
        <f>IF(OR('Member Info'!F52&gt;=$S$1,'Member Info'!N52&gt;=$R$1),1,0)</f>
        <v>0</v>
      </c>
    </row>
    <row r="57" spans="1:40" x14ac:dyDescent="0.25">
      <c r="A57" s="4">
        <v>25</v>
      </c>
      <c r="B57" s="166">
        <f>'Member Info'!D53</f>
        <v>0</v>
      </c>
      <c r="C57" s="166">
        <f>'Member Info'!E53</f>
        <v>0</v>
      </c>
      <c r="D57" s="166" t="str">
        <f>'Member Info'!G53</f>
        <v/>
      </c>
      <c r="E57" s="167">
        <f>'Member Info'!B53</f>
        <v>0</v>
      </c>
      <c r="F57" s="244"/>
      <c r="G57" s="168" t="str">
        <f>IF(E57=0,"",
IF('Member Info'!$AM$19&lt;=$R$1,
SUMPRODUCT('Member Info'!L53+IF('Member Info'!H53&gt;'Member Info'!$AJ$12,'Member Info'!$AK$13,IF('Member Info'!H53&gt;'Member Info'!$AJ$11,'Member Info'!$AK$12,IF('Member Info'!H53&gt;'Member Info'!$AJ$10,'Member Info'!$AK$11,IF('Member Info'!H53&gt;'Member Info'!$AJ$9,'Member Info'!$AK$10,IF('Member Info'!H53&gt;'Member Info'!$AJ$8,'Member Info'!$AK$9,'Member Info'!$AK$8)))))),
SUMPRODUCT('Member Info'!L53+IF('Member Info'!H53&gt;'Member Info'!$AG$17,'Member Info'!$AH$18,IF('Member Info'!H53&gt;'Member Info'!$AG$16,'Member Info'!$AH$17,IF('Member Info'!H53&gt;'Member Info'!$AG$15,'Member Info'!$AH$16,IF('Member Info'!H53&gt;'Member Info'!$AG$14,'Member Info'!$AH$15,IF('Member Info'!H53&gt;'Member Info'!$AG$13,'Member Info'!$AH$14,IF('Member Info'!H53&gt;'Member Info'!$AG$12,'Member Info'!$AH$13,IF('Member Info'!H53&gt;'Member Info'!$AG$11,'Member Info'!$AH$12,IF('Member Info'!H53&gt;'Member Info'!$AG$10,'Member Info'!$AH$11,IF('Member Info'!H53&gt;'Member Info'!$AG$9,'Member Info'!$AH$10,IF('Member Info'!H53&gt;'Member Info'!$AG$8,'Member Info'!$AH$9,'Member Info'!$AH$8)))))))))))))</f>
        <v/>
      </c>
      <c r="H57" s="26"/>
      <c r="I57" s="26"/>
      <c r="J57" s="107" t="str">
        <f>IF(E57=0,"",IF('Member Info'!F53&gt;$S$1,CONCATENATE("Joined with practice on ", TEXT('Member Info'!F53, "DD/MM/YYYY")),IF('Member Info'!N53&lt;&gt;"",IF('Member Info'!N53&lt;$R$1,CONCATENATE("Left Scheme on ", TEXT('Member Info'!N53, "DD/MM/YYYY")),IF(ISERROR(G57),"Error Detected, No rate entered",IF(E57=0,"",IF(F57="","Error Detected, No Pensionable pay",IF(ISERROR(AB57)," Unknown Values entered.",IF(T57+U57&lt;1,"Acceptable",IF(R57+S57=200, "No Contributions Entered", IF(K57="","Error Detected, Choose reason&gt;",IF(X57="1",IF(T57=1,"Please Enter Deemed Pensionable Pay","Add Any Relevant Details Above"),"Please Give Details Above"))))))))),IF(ISERROR(G57),"Error Detected, No rate entered",IF(E57=0,"",IF(F57="","Error Detected, No Pensionable pay",IF(ISERROR(AB57)," Unknown Values entered.",IF(T57+U57&lt;1,"Acceptable",IF(R57+S57=200, "No Contributions Entered", IF(K57="","Error Detected, Choose reason&gt;",IF(X57="1",IF(T57=1,"Please Enter Deemed Pensionable Pay","Add relevant Details Above"),"Please give details Above")))))))))))</f>
        <v/>
      </c>
      <c r="K57" s="263"/>
      <c r="L57" s="93"/>
      <c r="M57" s="93" t="str">
        <f t="shared" si="4"/>
        <v/>
      </c>
      <c r="N57" s="96">
        <f t="shared" si="5"/>
        <v>0</v>
      </c>
      <c r="O57" s="96">
        <f t="shared" si="0"/>
        <v>0</v>
      </c>
      <c r="P57" s="220">
        <f>(ROUND((F57/100*'Member Info'!$W$2), 2))</f>
        <v>0</v>
      </c>
      <c r="Q57" s="220" t="e">
        <f t="shared" si="6"/>
        <v>#VALUE!</v>
      </c>
      <c r="R57" s="220" t="str">
        <f t="shared" si="7"/>
        <v/>
      </c>
      <c r="S57" s="229" t="str">
        <f t="shared" si="8"/>
        <v/>
      </c>
      <c r="T57" s="230" t="str">
        <f t="shared" si="9"/>
        <v/>
      </c>
      <c r="U57" s="230" t="str">
        <f t="shared" si="10"/>
        <v/>
      </c>
      <c r="V57" s="224">
        <f t="shared" si="11"/>
        <v>0</v>
      </c>
      <c r="W57" s="112">
        <f t="shared" si="12"/>
        <v>0</v>
      </c>
      <c r="X57" s="237" t="str">
        <f t="shared" si="1"/>
        <v/>
      </c>
      <c r="Y57" s="242" t="b">
        <f t="shared" si="2"/>
        <v>0</v>
      </c>
      <c r="Z57" s="237">
        <f t="shared" si="13"/>
        <v>0</v>
      </c>
      <c r="AA57" s="237">
        <f>IF('Member Info'!N53="",1,"")</f>
        <v>1</v>
      </c>
      <c r="AB57" s="245" t="e">
        <f t="shared" si="14"/>
        <v>#VALUE!</v>
      </c>
      <c r="AC57" s="132" t="str">
        <f t="shared" si="3"/>
        <v/>
      </c>
      <c r="AD57" s="126">
        <f t="shared" si="15"/>
        <v>1</v>
      </c>
      <c r="AE57" s="126" t="str">
        <f>IF('Member Info'!N53&lt;&gt;"",IF('Member Info'!N53&lt;=$R$1,1,0),"")</f>
        <v/>
      </c>
      <c r="AG57" s="126" t="b">
        <f t="shared" si="16"/>
        <v>0</v>
      </c>
      <c r="AH57" s="126">
        <f t="shared" si="17"/>
        <v>0</v>
      </c>
      <c r="AJ57" s="126">
        <f t="shared" si="18"/>
        <v>0</v>
      </c>
      <c r="AK57" s="126">
        <f>IF('Member Info'!F53&gt;$R$1,1,0)</f>
        <v>0</v>
      </c>
      <c r="AL57" s="126" t="b">
        <f>IF(ISERROR(R57),ERROR.TYPE(#REF!)=ERROR.TYPE(R57),FALSE)</f>
        <v>0</v>
      </c>
      <c r="AM57" s="126" t="b">
        <f>IF(ISERROR(S57),ERROR.TYPE(#REF!)=ERROR.TYPE(S57),FALSE)</f>
        <v>0</v>
      </c>
      <c r="AN57" s="126">
        <f>IF(OR('Member Info'!F53&gt;=$S$1,'Member Info'!N53&gt;=$R$1),1,0)</f>
        <v>0</v>
      </c>
    </row>
    <row r="58" spans="1:40" x14ac:dyDescent="0.25">
      <c r="A58" s="4">
        <v>26</v>
      </c>
      <c r="B58" s="166">
        <f>'Member Info'!D54</f>
        <v>0</v>
      </c>
      <c r="C58" s="166">
        <f>'Member Info'!E54</f>
        <v>0</v>
      </c>
      <c r="D58" s="166" t="str">
        <f>'Member Info'!G54</f>
        <v/>
      </c>
      <c r="E58" s="167">
        <f>'Member Info'!B54</f>
        <v>0</v>
      </c>
      <c r="F58" s="244"/>
      <c r="G58" s="168" t="str">
        <f>IF(E58=0,"",
IF('Member Info'!$AM$19&lt;=$R$1,
SUMPRODUCT('Member Info'!L54+IF('Member Info'!H54&gt;'Member Info'!$AJ$12,'Member Info'!$AK$13,IF('Member Info'!H54&gt;'Member Info'!$AJ$11,'Member Info'!$AK$12,IF('Member Info'!H54&gt;'Member Info'!$AJ$10,'Member Info'!$AK$11,IF('Member Info'!H54&gt;'Member Info'!$AJ$9,'Member Info'!$AK$10,IF('Member Info'!H54&gt;'Member Info'!$AJ$8,'Member Info'!$AK$9,'Member Info'!$AK$8)))))),
SUMPRODUCT('Member Info'!L54+IF('Member Info'!H54&gt;'Member Info'!$AG$17,'Member Info'!$AH$18,IF('Member Info'!H54&gt;'Member Info'!$AG$16,'Member Info'!$AH$17,IF('Member Info'!H54&gt;'Member Info'!$AG$15,'Member Info'!$AH$16,IF('Member Info'!H54&gt;'Member Info'!$AG$14,'Member Info'!$AH$15,IF('Member Info'!H54&gt;'Member Info'!$AG$13,'Member Info'!$AH$14,IF('Member Info'!H54&gt;'Member Info'!$AG$12,'Member Info'!$AH$13,IF('Member Info'!H54&gt;'Member Info'!$AG$11,'Member Info'!$AH$12,IF('Member Info'!H54&gt;'Member Info'!$AG$10,'Member Info'!$AH$11,IF('Member Info'!H54&gt;'Member Info'!$AG$9,'Member Info'!$AH$10,IF('Member Info'!H54&gt;'Member Info'!$AG$8,'Member Info'!$AH$9,'Member Info'!$AH$8)))))))))))))</f>
        <v/>
      </c>
      <c r="H58" s="26"/>
      <c r="I58" s="26"/>
      <c r="J58" s="107" t="str">
        <f>IF(E58=0,"",IF('Member Info'!F54&gt;$S$1,CONCATENATE("Joined with practice on ", TEXT('Member Info'!F54, "DD/MM/YYYY")),IF('Member Info'!N54&lt;&gt;"",IF('Member Info'!N54&lt;$R$1,CONCATENATE("Left Scheme on ", TEXT('Member Info'!N54, "DD/MM/YYYY")),IF(ISERROR(G58),"Error Detected, No rate entered",IF(E58=0,"",IF(F58="","Error Detected, No Pensionable pay",IF(ISERROR(AB58)," Unknown Values entered.",IF(T58+U58&lt;1,"Acceptable",IF(R58+S58=200, "No Contributions Entered", IF(K58="","Error Detected, Choose reason&gt;",IF(X58="1",IF(T58=1,"Please Enter Deemed Pensionable Pay","Add Any Relevant Details Above"),"Please Give Details Above"))))))))),IF(ISERROR(G58),"Error Detected, No rate entered",IF(E58=0,"",IF(F58="","Error Detected, No Pensionable pay",IF(ISERROR(AB58)," Unknown Values entered.",IF(T58+U58&lt;1,"Acceptable",IF(R58+S58=200, "No Contributions Entered", IF(K58="","Error Detected, Choose reason&gt;",IF(X58="1",IF(T58=1,"Please Enter Deemed Pensionable Pay","Add relevant Details Above"),"Please give details Above")))))))))))</f>
        <v/>
      </c>
      <c r="K58" s="263"/>
      <c r="L58" s="93"/>
      <c r="M58" s="93" t="str">
        <f t="shared" si="4"/>
        <v/>
      </c>
      <c r="N58" s="96">
        <f t="shared" si="5"/>
        <v>0</v>
      </c>
      <c r="O58" s="96">
        <f t="shared" si="0"/>
        <v>0</v>
      </c>
      <c r="P58" s="220">
        <f>(ROUND((F58/100*'Member Info'!$W$2), 2))</f>
        <v>0</v>
      </c>
      <c r="Q58" s="220" t="e">
        <f t="shared" si="6"/>
        <v>#VALUE!</v>
      </c>
      <c r="R58" s="220" t="str">
        <f t="shared" si="7"/>
        <v/>
      </c>
      <c r="S58" s="229" t="str">
        <f t="shared" si="8"/>
        <v/>
      </c>
      <c r="T58" s="230" t="str">
        <f t="shared" si="9"/>
        <v/>
      </c>
      <c r="U58" s="230" t="str">
        <f t="shared" si="10"/>
        <v/>
      </c>
      <c r="V58" s="224">
        <f t="shared" si="11"/>
        <v>0</v>
      </c>
      <c r="W58" s="112">
        <f t="shared" si="12"/>
        <v>0</v>
      </c>
      <c r="X58" s="237" t="str">
        <f t="shared" si="1"/>
        <v/>
      </c>
      <c r="Y58" s="242" t="b">
        <f t="shared" si="2"/>
        <v>0</v>
      </c>
      <c r="Z58" s="237">
        <f t="shared" si="13"/>
        <v>0</v>
      </c>
      <c r="AA58" s="237">
        <f>IF('Member Info'!N54="",1,"")</f>
        <v>1</v>
      </c>
      <c r="AB58" s="245" t="e">
        <f t="shared" si="14"/>
        <v>#VALUE!</v>
      </c>
      <c r="AC58" s="132" t="str">
        <f t="shared" si="3"/>
        <v/>
      </c>
      <c r="AD58" s="126">
        <f t="shared" si="15"/>
        <v>1</v>
      </c>
      <c r="AE58" s="126" t="str">
        <f>IF('Member Info'!N54&lt;&gt;"",IF('Member Info'!N54&lt;=$R$1,1,0),"")</f>
        <v/>
      </c>
      <c r="AG58" s="126" t="b">
        <f t="shared" si="16"/>
        <v>0</v>
      </c>
      <c r="AH58" s="126">
        <f t="shared" si="17"/>
        <v>0</v>
      </c>
      <c r="AJ58" s="126">
        <f t="shared" si="18"/>
        <v>0</v>
      </c>
      <c r="AK58" s="126">
        <f>IF('Member Info'!F54&gt;$R$1,1,0)</f>
        <v>0</v>
      </c>
      <c r="AL58" s="126" t="b">
        <f>IF(ISERROR(R58),ERROR.TYPE(#REF!)=ERROR.TYPE(R58),FALSE)</f>
        <v>0</v>
      </c>
      <c r="AM58" s="126" t="b">
        <f>IF(ISERROR(S58),ERROR.TYPE(#REF!)=ERROR.TYPE(S58),FALSE)</f>
        <v>0</v>
      </c>
      <c r="AN58" s="126">
        <f>IF(OR('Member Info'!F54&gt;=$S$1,'Member Info'!N54&gt;=$R$1),1,0)</f>
        <v>0</v>
      </c>
    </row>
    <row r="59" spans="1:40" x14ac:dyDescent="0.25">
      <c r="A59" s="4">
        <v>27</v>
      </c>
      <c r="B59" s="166">
        <f>'Member Info'!D55</f>
        <v>0</v>
      </c>
      <c r="C59" s="166">
        <f>'Member Info'!E55</f>
        <v>0</v>
      </c>
      <c r="D59" s="166" t="str">
        <f>'Member Info'!G55</f>
        <v/>
      </c>
      <c r="E59" s="167">
        <f>'Member Info'!B55</f>
        <v>0</v>
      </c>
      <c r="F59" s="244"/>
      <c r="G59" s="168" t="str">
        <f>IF(E59=0,"",
IF('Member Info'!$AM$19&lt;=$R$1,
SUMPRODUCT('Member Info'!L55+IF('Member Info'!H55&gt;'Member Info'!$AJ$12,'Member Info'!$AK$13,IF('Member Info'!H55&gt;'Member Info'!$AJ$11,'Member Info'!$AK$12,IF('Member Info'!H55&gt;'Member Info'!$AJ$10,'Member Info'!$AK$11,IF('Member Info'!H55&gt;'Member Info'!$AJ$9,'Member Info'!$AK$10,IF('Member Info'!H55&gt;'Member Info'!$AJ$8,'Member Info'!$AK$9,'Member Info'!$AK$8)))))),
SUMPRODUCT('Member Info'!L55+IF('Member Info'!H55&gt;'Member Info'!$AG$17,'Member Info'!$AH$18,IF('Member Info'!H55&gt;'Member Info'!$AG$16,'Member Info'!$AH$17,IF('Member Info'!H55&gt;'Member Info'!$AG$15,'Member Info'!$AH$16,IF('Member Info'!H55&gt;'Member Info'!$AG$14,'Member Info'!$AH$15,IF('Member Info'!H55&gt;'Member Info'!$AG$13,'Member Info'!$AH$14,IF('Member Info'!H55&gt;'Member Info'!$AG$12,'Member Info'!$AH$13,IF('Member Info'!H55&gt;'Member Info'!$AG$11,'Member Info'!$AH$12,IF('Member Info'!H55&gt;'Member Info'!$AG$10,'Member Info'!$AH$11,IF('Member Info'!H55&gt;'Member Info'!$AG$9,'Member Info'!$AH$10,IF('Member Info'!H55&gt;'Member Info'!$AG$8,'Member Info'!$AH$9,'Member Info'!$AH$8)))))))))))))</f>
        <v/>
      </c>
      <c r="H59" s="26"/>
      <c r="I59" s="26"/>
      <c r="J59" s="107" t="str">
        <f>IF(E59=0,"",IF('Member Info'!F55&gt;$S$1,CONCATENATE("Joined with practice on ", TEXT('Member Info'!F55, "DD/MM/YYYY")),IF('Member Info'!N55&lt;&gt;"",IF('Member Info'!N55&lt;$R$1,CONCATENATE("Left Scheme on ", TEXT('Member Info'!N55, "DD/MM/YYYY")),IF(ISERROR(G59),"Error Detected, No rate entered",IF(E59=0,"",IF(F59="","Error Detected, No Pensionable pay",IF(ISERROR(AB59)," Unknown Values entered.",IF(T59+U59&lt;1,"Acceptable",IF(R59+S59=200, "No Contributions Entered", IF(K59="","Error Detected, Choose reason&gt;",IF(X59="1",IF(T59=1,"Please Enter Deemed Pensionable Pay","Add Any Relevant Details Above"),"Please Give Details Above"))))))))),IF(ISERROR(G59),"Error Detected, No rate entered",IF(E59=0,"",IF(F59="","Error Detected, No Pensionable pay",IF(ISERROR(AB59)," Unknown Values entered.",IF(T59+U59&lt;1,"Acceptable",IF(R59+S59=200, "No Contributions Entered", IF(K59="","Error Detected, Choose reason&gt;",IF(X59="1",IF(T59=1,"Please Enter Deemed Pensionable Pay","Add relevant Details Above"),"Please give details Above")))))))))))</f>
        <v/>
      </c>
      <c r="K59" s="263"/>
      <c r="L59" s="93"/>
      <c r="M59" s="93" t="str">
        <f t="shared" si="4"/>
        <v/>
      </c>
      <c r="N59" s="96">
        <f t="shared" si="5"/>
        <v>0</v>
      </c>
      <c r="O59" s="96">
        <f t="shared" si="0"/>
        <v>0</v>
      </c>
      <c r="P59" s="220">
        <f>(ROUND((F59/100*'Member Info'!$W$2), 2))</f>
        <v>0</v>
      </c>
      <c r="Q59" s="220" t="e">
        <f t="shared" si="6"/>
        <v>#VALUE!</v>
      </c>
      <c r="R59" s="220" t="str">
        <f t="shared" si="7"/>
        <v/>
      </c>
      <c r="S59" s="229" t="str">
        <f t="shared" si="8"/>
        <v/>
      </c>
      <c r="T59" s="230" t="str">
        <f t="shared" si="9"/>
        <v/>
      </c>
      <c r="U59" s="230" t="str">
        <f t="shared" si="10"/>
        <v/>
      </c>
      <c r="V59" s="224">
        <f t="shared" si="11"/>
        <v>0</v>
      </c>
      <c r="W59" s="112">
        <f t="shared" si="12"/>
        <v>0</v>
      </c>
      <c r="X59" s="237" t="str">
        <f t="shared" si="1"/>
        <v/>
      </c>
      <c r="Y59" s="242" t="b">
        <f t="shared" si="2"/>
        <v>0</v>
      </c>
      <c r="Z59" s="237">
        <f t="shared" si="13"/>
        <v>0</v>
      </c>
      <c r="AA59" s="237">
        <f>IF('Member Info'!N55="",1,"")</f>
        <v>1</v>
      </c>
      <c r="AB59" s="245" t="e">
        <f t="shared" si="14"/>
        <v>#VALUE!</v>
      </c>
      <c r="AC59" s="132" t="str">
        <f t="shared" si="3"/>
        <v/>
      </c>
      <c r="AD59" s="126">
        <f t="shared" si="15"/>
        <v>1</v>
      </c>
      <c r="AE59" s="126" t="str">
        <f>IF('Member Info'!N55&lt;&gt;"",IF('Member Info'!N55&lt;=$R$1,1,0),"")</f>
        <v/>
      </c>
      <c r="AG59" s="126" t="b">
        <f t="shared" si="16"/>
        <v>0</v>
      </c>
      <c r="AH59" s="126">
        <f t="shared" si="17"/>
        <v>0</v>
      </c>
      <c r="AJ59" s="126">
        <f t="shared" si="18"/>
        <v>0</v>
      </c>
      <c r="AK59" s="126">
        <f>IF('Member Info'!F55&gt;$R$1,1,0)</f>
        <v>0</v>
      </c>
      <c r="AL59" s="126" t="b">
        <f>IF(ISERROR(R59),ERROR.TYPE(#REF!)=ERROR.TYPE(R59),FALSE)</f>
        <v>0</v>
      </c>
      <c r="AM59" s="126" t="b">
        <f>IF(ISERROR(S59),ERROR.TYPE(#REF!)=ERROR.TYPE(S59),FALSE)</f>
        <v>0</v>
      </c>
      <c r="AN59" s="126">
        <f>IF(OR('Member Info'!F55&gt;=$S$1,'Member Info'!N55&gt;=$R$1),1,0)</f>
        <v>0</v>
      </c>
    </row>
    <row r="60" spans="1:40" x14ac:dyDescent="0.25">
      <c r="A60" s="4">
        <v>28</v>
      </c>
      <c r="B60" s="166">
        <f>'Member Info'!D56</f>
        <v>0</v>
      </c>
      <c r="C60" s="166">
        <f>'Member Info'!E56</f>
        <v>0</v>
      </c>
      <c r="D60" s="166" t="str">
        <f>'Member Info'!G56</f>
        <v/>
      </c>
      <c r="E60" s="167">
        <f>'Member Info'!B56</f>
        <v>0</v>
      </c>
      <c r="F60" s="244"/>
      <c r="G60" s="168" t="str">
        <f>IF(E60=0,"",
IF('Member Info'!$AM$19&lt;=$R$1,
SUMPRODUCT('Member Info'!L56+IF('Member Info'!H56&gt;'Member Info'!$AJ$12,'Member Info'!$AK$13,IF('Member Info'!H56&gt;'Member Info'!$AJ$11,'Member Info'!$AK$12,IF('Member Info'!H56&gt;'Member Info'!$AJ$10,'Member Info'!$AK$11,IF('Member Info'!H56&gt;'Member Info'!$AJ$9,'Member Info'!$AK$10,IF('Member Info'!H56&gt;'Member Info'!$AJ$8,'Member Info'!$AK$9,'Member Info'!$AK$8)))))),
SUMPRODUCT('Member Info'!L56+IF('Member Info'!H56&gt;'Member Info'!$AG$17,'Member Info'!$AH$18,IF('Member Info'!H56&gt;'Member Info'!$AG$16,'Member Info'!$AH$17,IF('Member Info'!H56&gt;'Member Info'!$AG$15,'Member Info'!$AH$16,IF('Member Info'!H56&gt;'Member Info'!$AG$14,'Member Info'!$AH$15,IF('Member Info'!H56&gt;'Member Info'!$AG$13,'Member Info'!$AH$14,IF('Member Info'!H56&gt;'Member Info'!$AG$12,'Member Info'!$AH$13,IF('Member Info'!H56&gt;'Member Info'!$AG$11,'Member Info'!$AH$12,IF('Member Info'!H56&gt;'Member Info'!$AG$10,'Member Info'!$AH$11,IF('Member Info'!H56&gt;'Member Info'!$AG$9,'Member Info'!$AH$10,IF('Member Info'!H56&gt;'Member Info'!$AG$8,'Member Info'!$AH$9,'Member Info'!$AH$8)))))))))))))</f>
        <v/>
      </c>
      <c r="H60" s="26"/>
      <c r="I60" s="26"/>
      <c r="J60" s="107" t="str">
        <f>IF(E60=0,"",IF('Member Info'!F56&gt;$S$1,CONCATENATE("Joined with practice on ", TEXT('Member Info'!F56, "DD/MM/YYYY")),IF('Member Info'!N56&lt;&gt;"",IF('Member Info'!N56&lt;$R$1,CONCATENATE("Left Scheme on ", TEXT('Member Info'!N56, "DD/MM/YYYY")),IF(ISERROR(G60),"Error Detected, No rate entered",IF(E60=0,"",IF(F60="","Error Detected, No Pensionable pay",IF(ISERROR(AB60)," Unknown Values entered.",IF(T60+U60&lt;1,"Acceptable",IF(R60+S60=200, "No Contributions Entered", IF(K60="","Error Detected, Choose reason&gt;",IF(X60="1",IF(T60=1,"Please Enter Deemed Pensionable Pay","Add Any Relevant Details Above"),"Please Give Details Above"))))))))),IF(ISERROR(G60),"Error Detected, No rate entered",IF(E60=0,"",IF(F60="","Error Detected, No Pensionable pay",IF(ISERROR(AB60)," Unknown Values entered.",IF(T60+U60&lt;1,"Acceptable",IF(R60+S60=200, "No Contributions Entered", IF(K60="","Error Detected, Choose reason&gt;",IF(X60="1",IF(T60=1,"Please Enter Deemed Pensionable Pay","Add relevant Details Above"),"Please give details Above")))))))))))</f>
        <v/>
      </c>
      <c r="K60" s="263"/>
      <c r="L60" s="93"/>
      <c r="M60" s="93" t="str">
        <f t="shared" si="4"/>
        <v/>
      </c>
      <c r="N60" s="96">
        <f t="shared" si="5"/>
        <v>0</v>
      </c>
      <c r="O60" s="96">
        <f t="shared" si="0"/>
        <v>0</v>
      </c>
      <c r="P60" s="220">
        <f>(ROUND((F60/100*'Member Info'!$W$2), 2))</f>
        <v>0</v>
      </c>
      <c r="Q60" s="220" t="e">
        <f t="shared" si="6"/>
        <v>#VALUE!</v>
      </c>
      <c r="R60" s="220" t="str">
        <f t="shared" si="7"/>
        <v/>
      </c>
      <c r="S60" s="229" t="str">
        <f t="shared" si="8"/>
        <v/>
      </c>
      <c r="T60" s="230" t="str">
        <f t="shared" si="9"/>
        <v/>
      </c>
      <c r="U60" s="230" t="str">
        <f t="shared" si="10"/>
        <v/>
      </c>
      <c r="V60" s="224">
        <f t="shared" si="11"/>
        <v>0</v>
      </c>
      <c r="W60" s="112">
        <f t="shared" si="12"/>
        <v>0</v>
      </c>
      <c r="X60" s="237" t="str">
        <f t="shared" si="1"/>
        <v/>
      </c>
      <c r="Y60" s="242" t="b">
        <f t="shared" si="2"/>
        <v>0</v>
      </c>
      <c r="Z60" s="237">
        <f t="shared" si="13"/>
        <v>0</v>
      </c>
      <c r="AA60" s="237">
        <f>IF('Member Info'!N56="",1,"")</f>
        <v>1</v>
      </c>
      <c r="AB60" s="245" t="e">
        <f t="shared" si="14"/>
        <v>#VALUE!</v>
      </c>
      <c r="AC60" s="132" t="str">
        <f t="shared" si="3"/>
        <v/>
      </c>
      <c r="AD60" s="126">
        <f t="shared" si="15"/>
        <v>1</v>
      </c>
      <c r="AE60" s="126" t="str">
        <f>IF('Member Info'!N56&lt;&gt;"",IF('Member Info'!N56&lt;=$R$1,1,0),"")</f>
        <v/>
      </c>
      <c r="AG60" s="126" t="b">
        <f t="shared" si="16"/>
        <v>0</v>
      </c>
      <c r="AH60" s="126">
        <f t="shared" si="17"/>
        <v>0</v>
      </c>
      <c r="AJ60" s="126">
        <f t="shared" si="18"/>
        <v>0</v>
      </c>
      <c r="AK60" s="126">
        <f>IF('Member Info'!F56&gt;$R$1,1,0)</f>
        <v>0</v>
      </c>
      <c r="AL60" s="126" t="b">
        <f>IF(ISERROR(R60),ERROR.TYPE(#REF!)=ERROR.TYPE(R60),FALSE)</f>
        <v>0</v>
      </c>
      <c r="AM60" s="126" t="b">
        <f>IF(ISERROR(S60),ERROR.TYPE(#REF!)=ERROR.TYPE(S60),FALSE)</f>
        <v>0</v>
      </c>
      <c r="AN60" s="126">
        <f>IF(OR('Member Info'!F56&gt;=$S$1,'Member Info'!N56&gt;=$R$1),1,0)</f>
        <v>0</v>
      </c>
    </row>
    <row r="61" spans="1:40" x14ac:dyDescent="0.25">
      <c r="A61" s="4">
        <v>29</v>
      </c>
      <c r="B61" s="166">
        <f>'Member Info'!D57</f>
        <v>0</v>
      </c>
      <c r="C61" s="166">
        <f>'Member Info'!E57</f>
        <v>0</v>
      </c>
      <c r="D61" s="166" t="str">
        <f>'Member Info'!G57</f>
        <v/>
      </c>
      <c r="E61" s="167">
        <f>'Member Info'!B57</f>
        <v>0</v>
      </c>
      <c r="F61" s="244"/>
      <c r="G61" s="168" t="str">
        <f>IF(E61=0,"",
IF('Member Info'!$AM$19&lt;=$R$1,
SUMPRODUCT('Member Info'!L57+IF('Member Info'!H57&gt;'Member Info'!$AJ$12,'Member Info'!$AK$13,IF('Member Info'!H57&gt;'Member Info'!$AJ$11,'Member Info'!$AK$12,IF('Member Info'!H57&gt;'Member Info'!$AJ$10,'Member Info'!$AK$11,IF('Member Info'!H57&gt;'Member Info'!$AJ$9,'Member Info'!$AK$10,IF('Member Info'!H57&gt;'Member Info'!$AJ$8,'Member Info'!$AK$9,'Member Info'!$AK$8)))))),
SUMPRODUCT('Member Info'!L57+IF('Member Info'!H57&gt;'Member Info'!$AG$17,'Member Info'!$AH$18,IF('Member Info'!H57&gt;'Member Info'!$AG$16,'Member Info'!$AH$17,IF('Member Info'!H57&gt;'Member Info'!$AG$15,'Member Info'!$AH$16,IF('Member Info'!H57&gt;'Member Info'!$AG$14,'Member Info'!$AH$15,IF('Member Info'!H57&gt;'Member Info'!$AG$13,'Member Info'!$AH$14,IF('Member Info'!H57&gt;'Member Info'!$AG$12,'Member Info'!$AH$13,IF('Member Info'!H57&gt;'Member Info'!$AG$11,'Member Info'!$AH$12,IF('Member Info'!H57&gt;'Member Info'!$AG$10,'Member Info'!$AH$11,IF('Member Info'!H57&gt;'Member Info'!$AG$9,'Member Info'!$AH$10,IF('Member Info'!H57&gt;'Member Info'!$AG$8,'Member Info'!$AH$9,'Member Info'!$AH$8)))))))))))))</f>
        <v/>
      </c>
      <c r="H61" s="26"/>
      <c r="I61" s="26"/>
      <c r="J61" s="107" t="str">
        <f>IF(E61=0,"",IF('Member Info'!F57&gt;$S$1,CONCATENATE("Joined with practice on ", TEXT('Member Info'!F57, "DD/MM/YYYY")),IF('Member Info'!N57&lt;&gt;"",IF('Member Info'!N57&lt;$R$1,CONCATENATE("Left Scheme on ", TEXT('Member Info'!N57, "DD/MM/YYYY")),IF(ISERROR(G61),"Error Detected, No rate entered",IF(E61=0,"",IF(F61="","Error Detected, No Pensionable pay",IF(ISERROR(AB61)," Unknown Values entered.",IF(T61+U61&lt;1,"Acceptable",IF(R61+S61=200, "No Contributions Entered", IF(K61="","Error Detected, Choose reason&gt;",IF(X61="1",IF(T61=1,"Please Enter Deemed Pensionable Pay","Add Any Relevant Details Above"),"Please Give Details Above"))))))))),IF(ISERROR(G61),"Error Detected, No rate entered",IF(E61=0,"",IF(F61="","Error Detected, No Pensionable pay",IF(ISERROR(AB61)," Unknown Values entered.",IF(T61+U61&lt;1,"Acceptable",IF(R61+S61=200, "No Contributions Entered", IF(K61="","Error Detected, Choose reason&gt;",IF(X61="1",IF(T61=1,"Please Enter Deemed Pensionable Pay","Add relevant Details Above"),"Please give details Above")))))))))))</f>
        <v/>
      </c>
      <c r="K61" s="263"/>
      <c r="L61" s="93"/>
      <c r="M61" s="93" t="str">
        <f t="shared" si="4"/>
        <v/>
      </c>
      <c r="N61" s="96">
        <f t="shared" si="5"/>
        <v>0</v>
      </c>
      <c r="O61" s="96">
        <f t="shared" si="0"/>
        <v>0</v>
      </c>
      <c r="P61" s="220">
        <f>(ROUND((F61/100*'Member Info'!$W$2), 2))</f>
        <v>0</v>
      </c>
      <c r="Q61" s="220" t="e">
        <f t="shared" si="6"/>
        <v>#VALUE!</v>
      </c>
      <c r="R61" s="220" t="str">
        <f t="shared" si="7"/>
        <v/>
      </c>
      <c r="S61" s="229" t="str">
        <f t="shared" si="8"/>
        <v/>
      </c>
      <c r="T61" s="230" t="str">
        <f t="shared" si="9"/>
        <v/>
      </c>
      <c r="U61" s="230" t="str">
        <f t="shared" si="10"/>
        <v/>
      </c>
      <c r="V61" s="224">
        <f t="shared" si="11"/>
        <v>0</v>
      </c>
      <c r="W61" s="112">
        <f t="shared" si="12"/>
        <v>0</v>
      </c>
      <c r="X61" s="237" t="str">
        <f t="shared" si="1"/>
        <v/>
      </c>
      <c r="Y61" s="242" t="b">
        <f t="shared" si="2"/>
        <v>0</v>
      </c>
      <c r="Z61" s="237">
        <f t="shared" si="13"/>
        <v>0</v>
      </c>
      <c r="AA61" s="237">
        <f>IF('Member Info'!N57="",1,"")</f>
        <v>1</v>
      </c>
      <c r="AB61" s="245" t="e">
        <f t="shared" si="14"/>
        <v>#VALUE!</v>
      </c>
      <c r="AC61" s="132" t="str">
        <f t="shared" si="3"/>
        <v/>
      </c>
      <c r="AD61" s="126">
        <f t="shared" si="15"/>
        <v>1</v>
      </c>
      <c r="AE61" s="126" t="str">
        <f>IF('Member Info'!N57&lt;&gt;"",IF('Member Info'!N57&lt;=$R$1,1,0),"")</f>
        <v/>
      </c>
      <c r="AG61" s="126" t="b">
        <f t="shared" si="16"/>
        <v>0</v>
      </c>
      <c r="AH61" s="126">
        <f t="shared" si="17"/>
        <v>0</v>
      </c>
      <c r="AJ61" s="126">
        <f t="shared" si="18"/>
        <v>0</v>
      </c>
      <c r="AK61" s="126">
        <f>IF('Member Info'!F57&gt;$R$1,1,0)</f>
        <v>0</v>
      </c>
      <c r="AL61" s="126" t="b">
        <f>IF(ISERROR(R61),ERROR.TYPE(#REF!)=ERROR.TYPE(R61),FALSE)</f>
        <v>0</v>
      </c>
      <c r="AM61" s="126" t="b">
        <f>IF(ISERROR(S61),ERROR.TYPE(#REF!)=ERROR.TYPE(S61),FALSE)</f>
        <v>0</v>
      </c>
      <c r="AN61" s="126">
        <f>IF(OR('Member Info'!F57&gt;=$S$1,'Member Info'!N57&gt;=$R$1),1,0)</f>
        <v>0</v>
      </c>
    </row>
    <row r="62" spans="1:40" x14ac:dyDescent="0.25">
      <c r="A62" s="4">
        <v>30</v>
      </c>
      <c r="B62" s="166">
        <f>'Member Info'!D58</f>
        <v>0</v>
      </c>
      <c r="C62" s="166">
        <f>'Member Info'!E58</f>
        <v>0</v>
      </c>
      <c r="D62" s="166" t="str">
        <f>'Member Info'!G58</f>
        <v/>
      </c>
      <c r="E62" s="167">
        <f>'Member Info'!B58</f>
        <v>0</v>
      </c>
      <c r="F62" s="244"/>
      <c r="G62" s="168" t="str">
        <f>IF(E62=0,"",
IF('Member Info'!$AM$19&lt;=$R$1,
SUMPRODUCT('Member Info'!L58+IF('Member Info'!H58&gt;'Member Info'!$AJ$12,'Member Info'!$AK$13,IF('Member Info'!H58&gt;'Member Info'!$AJ$11,'Member Info'!$AK$12,IF('Member Info'!H58&gt;'Member Info'!$AJ$10,'Member Info'!$AK$11,IF('Member Info'!H58&gt;'Member Info'!$AJ$9,'Member Info'!$AK$10,IF('Member Info'!H58&gt;'Member Info'!$AJ$8,'Member Info'!$AK$9,'Member Info'!$AK$8)))))),
SUMPRODUCT('Member Info'!L58+IF('Member Info'!H58&gt;'Member Info'!$AG$17,'Member Info'!$AH$18,IF('Member Info'!H58&gt;'Member Info'!$AG$16,'Member Info'!$AH$17,IF('Member Info'!H58&gt;'Member Info'!$AG$15,'Member Info'!$AH$16,IF('Member Info'!H58&gt;'Member Info'!$AG$14,'Member Info'!$AH$15,IF('Member Info'!H58&gt;'Member Info'!$AG$13,'Member Info'!$AH$14,IF('Member Info'!H58&gt;'Member Info'!$AG$12,'Member Info'!$AH$13,IF('Member Info'!H58&gt;'Member Info'!$AG$11,'Member Info'!$AH$12,IF('Member Info'!H58&gt;'Member Info'!$AG$10,'Member Info'!$AH$11,IF('Member Info'!H58&gt;'Member Info'!$AG$9,'Member Info'!$AH$10,IF('Member Info'!H58&gt;'Member Info'!$AG$8,'Member Info'!$AH$9,'Member Info'!$AH$8)))))))))))))</f>
        <v/>
      </c>
      <c r="H62" s="26"/>
      <c r="I62" s="26"/>
      <c r="J62" s="107" t="str">
        <f>IF(E62=0,"",IF('Member Info'!F58&gt;$S$1,CONCATENATE("Joined with practice on ", TEXT('Member Info'!F58, "DD/MM/YYYY")),IF('Member Info'!N58&lt;&gt;"",IF('Member Info'!N58&lt;$R$1,CONCATENATE("Left Scheme on ", TEXT('Member Info'!N58, "DD/MM/YYYY")),IF(ISERROR(G62),"Error Detected, No rate entered",IF(E62=0,"",IF(F62="","Error Detected, No Pensionable pay",IF(ISERROR(AB62)," Unknown Values entered.",IF(T62+U62&lt;1,"Acceptable",IF(R62+S62=200, "No Contributions Entered", IF(K62="","Error Detected, Choose reason&gt;",IF(X62="1",IF(T62=1,"Please Enter Deemed Pensionable Pay","Add Any Relevant Details Above"),"Please Give Details Above"))))))))),IF(ISERROR(G62),"Error Detected, No rate entered",IF(E62=0,"",IF(F62="","Error Detected, No Pensionable pay",IF(ISERROR(AB62)," Unknown Values entered.",IF(T62+U62&lt;1,"Acceptable",IF(R62+S62=200, "No Contributions Entered", IF(K62="","Error Detected, Choose reason&gt;",IF(X62="1",IF(T62=1,"Please Enter Deemed Pensionable Pay","Add relevant Details Above"),"Please give details Above")))))))))))</f>
        <v/>
      </c>
      <c r="K62" s="263"/>
      <c r="L62" s="93"/>
      <c r="M62" s="93" t="str">
        <f t="shared" si="4"/>
        <v/>
      </c>
      <c r="N62" s="96">
        <f t="shared" si="5"/>
        <v>0</v>
      </c>
      <c r="O62" s="96">
        <f t="shared" si="0"/>
        <v>0</v>
      </c>
      <c r="P62" s="220">
        <f>(ROUND((F62/100*'Member Info'!$W$2), 2))</f>
        <v>0</v>
      </c>
      <c r="Q62" s="220" t="e">
        <f t="shared" si="6"/>
        <v>#VALUE!</v>
      </c>
      <c r="R62" s="220" t="str">
        <f t="shared" si="7"/>
        <v/>
      </c>
      <c r="S62" s="229" t="str">
        <f t="shared" si="8"/>
        <v/>
      </c>
      <c r="T62" s="230" t="str">
        <f t="shared" si="9"/>
        <v/>
      </c>
      <c r="U62" s="230" t="str">
        <f t="shared" si="10"/>
        <v/>
      </c>
      <c r="V62" s="224">
        <f t="shared" si="11"/>
        <v>0</v>
      </c>
      <c r="W62" s="112">
        <f t="shared" si="12"/>
        <v>0</v>
      </c>
      <c r="X62" s="237" t="str">
        <f t="shared" si="1"/>
        <v/>
      </c>
      <c r="Y62" s="242" t="b">
        <f t="shared" si="2"/>
        <v>0</v>
      </c>
      <c r="Z62" s="237">
        <f t="shared" si="13"/>
        <v>0</v>
      </c>
      <c r="AA62" s="237">
        <f>IF('Member Info'!N58="",1,"")</f>
        <v>1</v>
      </c>
      <c r="AB62" s="245" t="e">
        <f t="shared" si="14"/>
        <v>#VALUE!</v>
      </c>
      <c r="AC62" s="132" t="str">
        <f t="shared" si="3"/>
        <v/>
      </c>
      <c r="AD62" s="126">
        <f t="shared" si="15"/>
        <v>1</v>
      </c>
      <c r="AE62" s="126" t="str">
        <f>IF('Member Info'!N58&lt;&gt;"",IF('Member Info'!N58&lt;=$R$1,1,0),"")</f>
        <v/>
      </c>
      <c r="AG62" s="126" t="b">
        <f t="shared" si="16"/>
        <v>0</v>
      </c>
      <c r="AH62" s="126">
        <f t="shared" si="17"/>
        <v>0</v>
      </c>
      <c r="AJ62" s="126">
        <f t="shared" si="18"/>
        <v>0</v>
      </c>
      <c r="AK62" s="126">
        <f>IF('Member Info'!F58&gt;$R$1,1,0)</f>
        <v>0</v>
      </c>
      <c r="AL62" s="126" t="b">
        <f>IF(ISERROR(R62),ERROR.TYPE(#REF!)=ERROR.TYPE(R62),FALSE)</f>
        <v>0</v>
      </c>
      <c r="AM62" s="126" t="b">
        <f>IF(ISERROR(S62),ERROR.TYPE(#REF!)=ERROR.TYPE(S62),FALSE)</f>
        <v>0</v>
      </c>
      <c r="AN62" s="126">
        <f>IF(OR('Member Info'!F58&gt;=$S$1,'Member Info'!N58&gt;=$R$1),1,0)</f>
        <v>0</v>
      </c>
    </row>
    <row r="63" spans="1:40" x14ac:dyDescent="0.25">
      <c r="A63" s="4">
        <v>31</v>
      </c>
      <c r="B63" s="166">
        <f>'Member Info'!D59</f>
        <v>0</v>
      </c>
      <c r="C63" s="166">
        <f>'Member Info'!E59</f>
        <v>0</v>
      </c>
      <c r="D63" s="166" t="str">
        <f>'Member Info'!G59</f>
        <v/>
      </c>
      <c r="E63" s="167">
        <f>'Member Info'!B59</f>
        <v>0</v>
      </c>
      <c r="F63" s="244"/>
      <c r="G63" s="168" t="str">
        <f>IF(E63=0,"",
IF('Member Info'!$AM$19&lt;=$R$1,
SUMPRODUCT('Member Info'!L59+IF('Member Info'!H59&gt;'Member Info'!$AJ$12,'Member Info'!$AK$13,IF('Member Info'!H59&gt;'Member Info'!$AJ$11,'Member Info'!$AK$12,IF('Member Info'!H59&gt;'Member Info'!$AJ$10,'Member Info'!$AK$11,IF('Member Info'!H59&gt;'Member Info'!$AJ$9,'Member Info'!$AK$10,IF('Member Info'!H59&gt;'Member Info'!$AJ$8,'Member Info'!$AK$9,'Member Info'!$AK$8)))))),
SUMPRODUCT('Member Info'!L59+IF('Member Info'!H59&gt;'Member Info'!$AG$17,'Member Info'!$AH$18,IF('Member Info'!H59&gt;'Member Info'!$AG$16,'Member Info'!$AH$17,IF('Member Info'!H59&gt;'Member Info'!$AG$15,'Member Info'!$AH$16,IF('Member Info'!H59&gt;'Member Info'!$AG$14,'Member Info'!$AH$15,IF('Member Info'!H59&gt;'Member Info'!$AG$13,'Member Info'!$AH$14,IF('Member Info'!H59&gt;'Member Info'!$AG$12,'Member Info'!$AH$13,IF('Member Info'!H59&gt;'Member Info'!$AG$11,'Member Info'!$AH$12,IF('Member Info'!H59&gt;'Member Info'!$AG$10,'Member Info'!$AH$11,IF('Member Info'!H59&gt;'Member Info'!$AG$9,'Member Info'!$AH$10,IF('Member Info'!H59&gt;'Member Info'!$AG$8,'Member Info'!$AH$9,'Member Info'!$AH$8)))))))))))))</f>
        <v/>
      </c>
      <c r="H63" s="26"/>
      <c r="I63" s="26"/>
      <c r="J63" s="107" t="str">
        <f>IF(E63=0,"",IF('Member Info'!F59&gt;$S$1,CONCATENATE("Joined with practice on ", TEXT('Member Info'!F59, "DD/MM/YYYY")),IF('Member Info'!N59&lt;&gt;"",IF('Member Info'!N59&lt;$R$1,CONCATENATE("Left Scheme on ", TEXT('Member Info'!N59, "DD/MM/YYYY")),IF(ISERROR(G63),"Error Detected, No rate entered",IF(E63=0,"",IF(F63="","Error Detected, No Pensionable pay",IF(ISERROR(AB63)," Unknown Values entered.",IF(T63+U63&lt;1,"Acceptable",IF(R63+S63=200, "No Contributions Entered", IF(K63="","Error Detected, Choose reason&gt;",IF(X63="1",IF(T63=1,"Please Enter Deemed Pensionable Pay","Add Any Relevant Details Above"),"Please Give Details Above"))))))))),IF(ISERROR(G63),"Error Detected, No rate entered",IF(E63=0,"",IF(F63="","Error Detected, No Pensionable pay",IF(ISERROR(AB63)," Unknown Values entered.",IF(T63+U63&lt;1,"Acceptable",IF(R63+S63=200, "No Contributions Entered", IF(K63="","Error Detected, Choose reason&gt;",IF(X63="1",IF(T63=1,"Please Enter Deemed Pensionable Pay","Add relevant Details Above"),"Please give details Above")))))))))))</f>
        <v/>
      </c>
      <c r="K63" s="263"/>
      <c r="L63" s="93"/>
      <c r="M63" s="93" t="str">
        <f t="shared" si="4"/>
        <v/>
      </c>
      <c r="N63" s="96">
        <f t="shared" si="5"/>
        <v>0</v>
      </c>
      <c r="O63" s="96">
        <f t="shared" si="0"/>
        <v>0</v>
      </c>
      <c r="P63" s="220">
        <f>(ROUND((F63/100*'Member Info'!$W$2), 2))</f>
        <v>0</v>
      </c>
      <c r="Q63" s="220" t="e">
        <f t="shared" si="6"/>
        <v>#VALUE!</v>
      </c>
      <c r="R63" s="220" t="str">
        <f t="shared" si="7"/>
        <v/>
      </c>
      <c r="S63" s="229" t="str">
        <f t="shared" si="8"/>
        <v/>
      </c>
      <c r="T63" s="230" t="str">
        <f t="shared" si="9"/>
        <v/>
      </c>
      <c r="U63" s="230" t="str">
        <f t="shared" si="10"/>
        <v/>
      </c>
      <c r="V63" s="224">
        <f t="shared" si="11"/>
        <v>0</v>
      </c>
      <c r="W63" s="112">
        <f t="shared" si="12"/>
        <v>0</v>
      </c>
      <c r="X63" s="237" t="str">
        <f t="shared" si="1"/>
        <v/>
      </c>
      <c r="Y63" s="242" t="b">
        <f t="shared" si="2"/>
        <v>0</v>
      </c>
      <c r="Z63" s="237">
        <f t="shared" si="13"/>
        <v>0</v>
      </c>
      <c r="AA63" s="237">
        <f>IF('Member Info'!N59="",1,"")</f>
        <v>1</v>
      </c>
      <c r="AB63" s="245" t="e">
        <f t="shared" si="14"/>
        <v>#VALUE!</v>
      </c>
      <c r="AC63" s="132" t="str">
        <f t="shared" si="3"/>
        <v/>
      </c>
      <c r="AD63" s="126">
        <f t="shared" si="15"/>
        <v>1</v>
      </c>
      <c r="AE63" s="126" t="str">
        <f>IF('Member Info'!N59&lt;&gt;"",IF('Member Info'!N59&lt;=$R$1,1,0),"")</f>
        <v/>
      </c>
      <c r="AG63" s="126" t="b">
        <f t="shared" si="16"/>
        <v>0</v>
      </c>
      <c r="AH63" s="126">
        <f t="shared" si="17"/>
        <v>0</v>
      </c>
      <c r="AJ63" s="126">
        <f t="shared" si="18"/>
        <v>0</v>
      </c>
      <c r="AK63" s="126">
        <f>IF('Member Info'!F59&gt;$R$1,1,0)</f>
        <v>0</v>
      </c>
      <c r="AL63" s="126" t="b">
        <f>IF(ISERROR(R63),ERROR.TYPE(#REF!)=ERROR.TYPE(R63),FALSE)</f>
        <v>0</v>
      </c>
      <c r="AM63" s="126" t="b">
        <f>IF(ISERROR(S63),ERROR.TYPE(#REF!)=ERROR.TYPE(S63),FALSE)</f>
        <v>0</v>
      </c>
      <c r="AN63" s="126">
        <f>IF(OR('Member Info'!F59&gt;=$S$1,'Member Info'!N59&gt;=$R$1),1,0)</f>
        <v>0</v>
      </c>
    </row>
    <row r="64" spans="1:40" x14ac:dyDescent="0.25">
      <c r="A64" s="4">
        <v>32</v>
      </c>
      <c r="B64" s="166">
        <f>'Member Info'!D60</f>
        <v>0</v>
      </c>
      <c r="C64" s="166">
        <f>'Member Info'!E60</f>
        <v>0</v>
      </c>
      <c r="D64" s="166" t="str">
        <f>'Member Info'!G60</f>
        <v/>
      </c>
      <c r="E64" s="167">
        <f>'Member Info'!B60</f>
        <v>0</v>
      </c>
      <c r="F64" s="244"/>
      <c r="G64" s="168" t="str">
        <f>IF(E64=0,"",
IF('Member Info'!$AM$19&lt;=$R$1,
SUMPRODUCT('Member Info'!L60+IF('Member Info'!H60&gt;'Member Info'!$AJ$12,'Member Info'!$AK$13,IF('Member Info'!H60&gt;'Member Info'!$AJ$11,'Member Info'!$AK$12,IF('Member Info'!H60&gt;'Member Info'!$AJ$10,'Member Info'!$AK$11,IF('Member Info'!H60&gt;'Member Info'!$AJ$9,'Member Info'!$AK$10,IF('Member Info'!H60&gt;'Member Info'!$AJ$8,'Member Info'!$AK$9,'Member Info'!$AK$8)))))),
SUMPRODUCT('Member Info'!L60+IF('Member Info'!H60&gt;'Member Info'!$AG$17,'Member Info'!$AH$18,IF('Member Info'!H60&gt;'Member Info'!$AG$16,'Member Info'!$AH$17,IF('Member Info'!H60&gt;'Member Info'!$AG$15,'Member Info'!$AH$16,IF('Member Info'!H60&gt;'Member Info'!$AG$14,'Member Info'!$AH$15,IF('Member Info'!H60&gt;'Member Info'!$AG$13,'Member Info'!$AH$14,IF('Member Info'!H60&gt;'Member Info'!$AG$12,'Member Info'!$AH$13,IF('Member Info'!H60&gt;'Member Info'!$AG$11,'Member Info'!$AH$12,IF('Member Info'!H60&gt;'Member Info'!$AG$10,'Member Info'!$AH$11,IF('Member Info'!H60&gt;'Member Info'!$AG$9,'Member Info'!$AH$10,IF('Member Info'!H60&gt;'Member Info'!$AG$8,'Member Info'!$AH$9,'Member Info'!$AH$8)))))))))))))</f>
        <v/>
      </c>
      <c r="H64" s="26"/>
      <c r="I64" s="26"/>
      <c r="J64" s="107" t="str">
        <f>IF(E64=0,"",IF('Member Info'!F60&gt;$S$1,CONCATENATE("Joined with practice on ", TEXT('Member Info'!F60, "DD/MM/YYYY")),IF('Member Info'!N60&lt;&gt;"",IF('Member Info'!N60&lt;$R$1,CONCATENATE("Left Scheme on ", TEXT('Member Info'!N60, "DD/MM/YYYY")),IF(ISERROR(G64),"Error Detected, No rate entered",IF(E64=0,"",IF(F64="","Error Detected, No Pensionable pay",IF(ISERROR(AB64)," Unknown Values entered.",IF(T64+U64&lt;1,"Acceptable",IF(R64+S64=200, "No Contributions Entered", IF(K64="","Error Detected, Choose reason&gt;",IF(X64="1",IF(T64=1,"Please Enter Deemed Pensionable Pay","Add Any Relevant Details Above"),"Please Give Details Above"))))))))),IF(ISERROR(G64),"Error Detected, No rate entered",IF(E64=0,"",IF(F64="","Error Detected, No Pensionable pay",IF(ISERROR(AB64)," Unknown Values entered.",IF(T64+U64&lt;1,"Acceptable",IF(R64+S64=200, "No Contributions Entered", IF(K64="","Error Detected, Choose reason&gt;",IF(X64="1",IF(T64=1,"Please Enter Deemed Pensionable Pay","Add relevant Details Above"),"Please give details Above")))))))))))</f>
        <v/>
      </c>
      <c r="K64" s="263"/>
      <c r="L64" s="93"/>
      <c r="M64" s="93" t="str">
        <f t="shared" si="4"/>
        <v/>
      </c>
      <c r="N64" s="96">
        <f t="shared" si="5"/>
        <v>0</v>
      </c>
      <c r="O64" s="96">
        <f t="shared" si="0"/>
        <v>0</v>
      </c>
      <c r="P64" s="220">
        <f>(ROUND((F64/100*'Member Info'!$W$2), 2))</f>
        <v>0</v>
      </c>
      <c r="Q64" s="220" t="e">
        <f t="shared" si="6"/>
        <v>#VALUE!</v>
      </c>
      <c r="R64" s="220" t="str">
        <f t="shared" si="7"/>
        <v/>
      </c>
      <c r="S64" s="229" t="str">
        <f t="shared" si="8"/>
        <v/>
      </c>
      <c r="T64" s="230" t="str">
        <f t="shared" si="9"/>
        <v/>
      </c>
      <c r="U64" s="230" t="str">
        <f t="shared" si="10"/>
        <v/>
      </c>
      <c r="V64" s="224">
        <f t="shared" si="11"/>
        <v>0</v>
      </c>
      <c r="W64" s="112">
        <f t="shared" si="12"/>
        <v>0</v>
      </c>
      <c r="X64" s="237" t="str">
        <f t="shared" si="1"/>
        <v/>
      </c>
      <c r="Y64" s="242" t="b">
        <f t="shared" si="2"/>
        <v>0</v>
      </c>
      <c r="Z64" s="237">
        <f t="shared" si="13"/>
        <v>0</v>
      </c>
      <c r="AA64" s="237">
        <f>IF('Member Info'!N60="",1,"")</f>
        <v>1</v>
      </c>
      <c r="AB64" s="245" t="e">
        <f t="shared" si="14"/>
        <v>#VALUE!</v>
      </c>
      <c r="AC64" s="132" t="str">
        <f t="shared" si="3"/>
        <v/>
      </c>
      <c r="AD64" s="126">
        <f t="shared" si="15"/>
        <v>1</v>
      </c>
      <c r="AE64" s="126" t="str">
        <f>IF('Member Info'!N60&lt;&gt;"",IF('Member Info'!N60&lt;=$R$1,1,0),"")</f>
        <v/>
      </c>
      <c r="AG64" s="126" t="b">
        <f t="shared" si="16"/>
        <v>0</v>
      </c>
      <c r="AH64" s="126">
        <f t="shared" si="17"/>
        <v>0</v>
      </c>
      <c r="AJ64" s="126">
        <f t="shared" si="18"/>
        <v>0</v>
      </c>
      <c r="AK64" s="126">
        <f>IF('Member Info'!F60&gt;$R$1,1,0)</f>
        <v>0</v>
      </c>
      <c r="AL64" s="126" t="b">
        <f>IF(ISERROR(R64),ERROR.TYPE(#REF!)=ERROR.TYPE(R64),FALSE)</f>
        <v>0</v>
      </c>
      <c r="AM64" s="126" t="b">
        <f>IF(ISERROR(S64),ERROR.TYPE(#REF!)=ERROR.TYPE(S64),FALSE)</f>
        <v>0</v>
      </c>
      <c r="AN64" s="126">
        <f>IF(OR('Member Info'!F60&gt;=$S$1,'Member Info'!N60&gt;=$R$1),1,0)</f>
        <v>0</v>
      </c>
    </row>
    <row r="65" spans="1:40" x14ac:dyDescent="0.25">
      <c r="A65" s="4">
        <v>33</v>
      </c>
      <c r="B65" s="166">
        <f>'Member Info'!D61</f>
        <v>0</v>
      </c>
      <c r="C65" s="166">
        <f>'Member Info'!E61</f>
        <v>0</v>
      </c>
      <c r="D65" s="166" t="str">
        <f>'Member Info'!G61</f>
        <v/>
      </c>
      <c r="E65" s="167">
        <f>'Member Info'!B61</f>
        <v>0</v>
      </c>
      <c r="F65" s="244"/>
      <c r="G65" s="168" t="str">
        <f>IF(E65=0,"",
IF('Member Info'!$AM$19&lt;=$R$1,
SUMPRODUCT('Member Info'!L61+IF('Member Info'!H61&gt;'Member Info'!$AJ$12,'Member Info'!$AK$13,IF('Member Info'!H61&gt;'Member Info'!$AJ$11,'Member Info'!$AK$12,IF('Member Info'!H61&gt;'Member Info'!$AJ$10,'Member Info'!$AK$11,IF('Member Info'!H61&gt;'Member Info'!$AJ$9,'Member Info'!$AK$10,IF('Member Info'!H61&gt;'Member Info'!$AJ$8,'Member Info'!$AK$9,'Member Info'!$AK$8)))))),
SUMPRODUCT('Member Info'!L61+IF('Member Info'!H61&gt;'Member Info'!$AG$17,'Member Info'!$AH$18,IF('Member Info'!H61&gt;'Member Info'!$AG$16,'Member Info'!$AH$17,IF('Member Info'!H61&gt;'Member Info'!$AG$15,'Member Info'!$AH$16,IF('Member Info'!H61&gt;'Member Info'!$AG$14,'Member Info'!$AH$15,IF('Member Info'!H61&gt;'Member Info'!$AG$13,'Member Info'!$AH$14,IF('Member Info'!H61&gt;'Member Info'!$AG$12,'Member Info'!$AH$13,IF('Member Info'!H61&gt;'Member Info'!$AG$11,'Member Info'!$AH$12,IF('Member Info'!H61&gt;'Member Info'!$AG$10,'Member Info'!$AH$11,IF('Member Info'!H61&gt;'Member Info'!$AG$9,'Member Info'!$AH$10,IF('Member Info'!H61&gt;'Member Info'!$AG$8,'Member Info'!$AH$9,'Member Info'!$AH$8)))))))))))))</f>
        <v/>
      </c>
      <c r="H65" s="26"/>
      <c r="I65" s="26"/>
      <c r="J65" s="107" t="str">
        <f>IF(E65=0,"",IF('Member Info'!F61&gt;$S$1,CONCATENATE("Joined with practice on ", TEXT('Member Info'!F61, "DD/MM/YYYY")),IF('Member Info'!N61&lt;&gt;"",IF('Member Info'!N61&lt;$R$1,CONCATENATE("Left Scheme on ", TEXT('Member Info'!N61, "DD/MM/YYYY")),IF(ISERROR(G65),"Error Detected, No rate entered",IF(E65=0,"",IF(F65="","Error Detected, No Pensionable pay",IF(ISERROR(AB65)," Unknown Values entered.",IF(T65+U65&lt;1,"Acceptable",IF(R65+S65=200, "No Contributions Entered", IF(K65="","Error Detected, Choose reason&gt;",IF(X65="1",IF(T65=1,"Please Enter Deemed Pensionable Pay","Add Any Relevant Details Above"),"Please Give Details Above"))))))))),IF(ISERROR(G65),"Error Detected, No rate entered",IF(E65=0,"",IF(F65="","Error Detected, No Pensionable pay",IF(ISERROR(AB65)," Unknown Values entered.",IF(T65+U65&lt;1,"Acceptable",IF(R65+S65=200, "No Contributions Entered", IF(K65="","Error Detected, Choose reason&gt;",IF(X65="1",IF(T65=1,"Please Enter Deemed Pensionable Pay","Add relevant Details Above"),"Please give details Above")))))))))))</f>
        <v/>
      </c>
      <c r="K65" s="263"/>
      <c r="L65" s="93"/>
      <c r="M65" s="93" t="str">
        <f t="shared" si="4"/>
        <v/>
      </c>
      <c r="N65" s="96">
        <f t="shared" si="5"/>
        <v>0</v>
      </c>
      <c r="O65" s="96">
        <f t="shared" si="0"/>
        <v>0</v>
      </c>
      <c r="P65" s="220">
        <f>(ROUND((F65/100*'Member Info'!$W$2), 2))</f>
        <v>0</v>
      </c>
      <c r="Q65" s="220" t="e">
        <f t="shared" si="6"/>
        <v>#VALUE!</v>
      </c>
      <c r="R65" s="220" t="str">
        <f t="shared" si="7"/>
        <v/>
      </c>
      <c r="S65" s="229" t="str">
        <f t="shared" si="8"/>
        <v/>
      </c>
      <c r="T65" s="230" t="str">
        <f t="shared" si="9"/>
        <v/>
      </c>
      <c r="U65" s="230" t="str">
        <f t="shared" si="10"/>
        <v/>
      </c>
      <c r="V65" s="224">
        <f t="shared" si="11"/>
        <v>0</v>
      </c>
      <c r="W65" s="112">
        <f t="shared" si="12"/>
        <v>0</v>
      </c>
      <c r="X65" s="237" t="str">
        <f t="shared" si="1"/>
        <v/>
      </c>
      <c r="Y65" s="242" t="b">
        <f t="shared" si="2"/>
        <v>0</v>
      </c>
      <c r="Z65" s="237">
        <f t="shared" si="13"/>
        <v>0</v>
      </c>
      <c r="AA65" s="237">
        <f>IF('Member Info'!N61="",1,"")</f>
        <v>1</v>
      </c>
      <c r="AB65" s="245" t="e">
        <f t="shared" si="14"/>
        <v>#VALUE!</v>
      </c>
      <c r="AC65" s="132" t="str">
        <f t="shared" si="3"/>
        <v/>
      </c>
      <c r="AD65" s="126">
        <f t="shared" si="15"/>
        <v>1</v>
      </c>
      <c r="AE65" s="126" t="str">
        <f>IF('Member Info'!N61&lt;&gt;"",IF('Member Info'!N61&lt;=$R$1,1,0),"")</f>
        <v/>
      </c>
      <c r="AG65" s="126" t="b">
        <f t="shared" si="16"/>
        <v>0</v>
      </c>
      <c r="AH65" s="126">
        <f t="shared" si="17"/>
        <v>0</v>
      </c>
      <c r="AJ65" s="126">
        <f t="shared" si="18"/>
        <v>0</v>
      </c>
      <c r="AK65" s="126">
        <f>IF('Member Info'!F61&gt;$R$1,1,0)</f>
        <v>0</v>
      </c>
      <c r="AL65" s="126" t="b">
        <f>IF(ISERROR(R65),ERROR.TYPE(#REF!)=ERROR.TYPE(R65),FALSE)</f>
        <v>0</v>
      </c>
      <c r="AM65" s="126" t="b">
        <f>IF(ISERROR(S65),ERROR.TYPE(#REF!)=ERROR.TYPE(S65),FALSE)</f>
        <v>0</v>
      </c>
      <c r="AN65" s="126">
        <f>IF(OR('Member Info'!F61&gt;=$S$1,'Member Info'!N61&gt;=$R$1),1,0)</f>
        <v>0</v>
      </c>
    </row>
    <row r="66" spans="1:40" x14ac:dyDescent="0.25">
      <c r="A66" s="4">
        <v>34</v>
      </c>
      <c r="B66" s="166">
        <f>'Member Info'!D62</f>
        <v>0</v>
      </c>
      <c r="C66" s="166">
        <f>'Member Info'!E62</f>
        <v>0</v>
      </c>
      <c r="D66" s="166" t="str">
        <f>'Member Info'!G62</f>
        <v/>
      </c>
      <c r="E66" s="167">
        <f>'Member Info'!B62</f>
        <v>0</v>
      </c>
      <c r="F66" s="244"/>
      <c r="G66" s="168" t="str">
        <f>IF(E66=0,"",
IF('Member Info'!$AM$19&lt;=$R$1,
SUMPRODUCT('Member Info'!L62+IF('Member Info'!H62&gt;'Member Info'!$AJ$12,'Member Info'!$AK$13,IF('Member Info'!H62&gt;'Member Info'!$AJ$11,'Member Info'!$AK$12,IF('Member Info'!H62&gt;'Member Info'!$AJ$10,'Member Info'!$AK$11,IF('Member Info'!H62&gt;'Member Info'!$AJ$9,'Member Info'!$AK$10,IF('Member Info'!H62&gt;'Member Info'!$AJ$8,'Member Info'!$AK$9,'Member Info'!$AK$8)))))),
SUMPRODUCT('Member Info'!L62+IF('Member Info'!H62&gt;'Member Info'!$AG$17,'Member Info'!$AH$18,IF('Member Info'!H62&gt;'Member Info'!$AG$16,'Member Info'!$AH$17,IF('Member Info'!H62&gt;'Member Info'!$AG$15,'Member Info'!$AH$16,IF('Member Info'!H62&gt;'Member Info'!$AG$14,'Member Info'!$AH$15,IF('Member Info'!H62&gt;'Member Info'!$AG$13,'Member Info'!$AH$14,IF('Member Info'!H62&gt;'Member Info'!$AG$12,'Member Info'!$AH$13,IF('Member Info'!H62&gt;'Member Info'!$AG$11,'Member Info'!$AH$12,IF('Member Info'!H62&gt;'Member Info'!$AG$10,'Member Info'!$AH$11,IF('Member Info'!H62&gt;'Member Info'!$AG$9,'Member Info'!$AH$10,IF('Member Info'!H62&gt;'Member Info'!$AG$8,'Member Info'!$AH$9,'Member Info'!$AH$8)))))))))))))</f>
        <v/>
      </c>
      <c r="H66" s="26"/>
      <c r="I66" s="26"/>
      <c r="J66" s="107" t="str">
        <f>IF(E66=0,"",IF('Member Info'!F62&gt;$S$1,CONCATENATE("Joined with practice on ", TEXT('Member Info'!F62, "DD/MM/YYYY")),IF('Member Info'!N62&lt;&gt;"",IF('Member Info'!N62&lt;$R$1,CONCATENATE("Left Scheme on ", TEXT('Member Info'!N62, "DD/MM/YYYY")),IF(ISERROR(G66),"Error Detected, No rate entered",IF(E66=0,"",IF(F66="","Error Detected, No Pensionable pay",IF(ISERROR(AB66)," Unknown Values entered.",IF(T66+U66&lt;1,"Acceptable",IF(R66+S66=200, "No Contributions Entered", IF(K66="","Error Detected, Choose reason&gt;",IF(X66="1",IF(T66=1,"Please Enter Deemed Pensionable Pay","Add Any Relevant Details Above"),"Please Give Details Above"))))))))),IF(ISERROR(G66),"Error Detected, No rate entered",IF(E66=0,"",IF(F66="","Error Detected, No Pensionable pay",IF(ISERROR(AB66)," Unknown Values entered.",IF(T66+U66&lt;1,"Acceptable",IF(R66+S66=200, "No Contributions Entered", IF(K66="","Error Detected, Choose reason&gt;",IF(X66="1",IF(T66=1,"Please Enter Deemed Pensionable Pay","Add relevant Details Above"),"Please give details Above")))))))))))</f>
        <v/>
      </c>
      <c r="K66" s="263"/>
      <c r="L66" s="93"/>
      <c r="M66" s="93" t="str">
        <f t="shared" si="4"/>
        <v/>
      </c>
      <c r="N66" s="96">
        <f t="shared" si="5"/>
        <v>0</v>
      </c>
      <c r="O66" s="96">
        <f t="shared" si="0"/>
        <v>0</v>
      </c>
      <c r="P66" s="220">
        <f>(ROUND((F66/100*'Member Info'!$W$2), 2))</f>
        <v>0</v>
      </c>
      <c r="Q66" s="220" t="e">
        <f t="shared" si="6"/>
        <v>#VALUE!</v>
      </c>
      <c r="R66" s="220" t="str">
        <f t="shared" si="7"/>
        <v/>
      </c>
      <c r="S66" s="229" t="str">
        <f t="shared" si="8"/>
        <v/>
      </c>
      <c r="T66" s="230" t="str">
        <f t="shared" si="9"/>
        <v/>
      </c>
      <c r="U66" s="230" t="str">
        <f t="shared" si="10"/>
        <v/>
      </c>
      <c r="V66" s="224">
        <f t="shared" si="11"/>
        <v>0</v>
      </c>
      <c r="W66" s="112">
        <f t="shared" si="12"/>
        <v>0</v>
      </c>
      <c r="X66" s="237" t="str">
        <f t="shared" si="1"/>
        <v/>
      </c>
      <c r="Y66" s="242" t="b">
        <f t="shared" si="2"/>
        <v>0</v>
      </c>
      <c r="Z66" s="237">
        <f t="shared" si="13"/>
        <v>0</v>
      </c>
      <c r="AA66" s="237">
        <f>IF('Member Info'!N62="",1,"")</f>
        <v>1</v>
      </c>
      <c r="AB66" s="245" t="e">
        <f t="shared" si="14"/>
        <v>#VALUE!</v>
      </c>
      <c r="AC66" s="132" t="str">
        <f t="shared" si="3"/>
        <v/>
      </c>
      <c r="AD66" s="126">
        <f t="shared" si="15"/>
        <v>1</v>
      </c>
      <c r="AE66" s="126" t="str">
        <f>IF('Member Info'!N62&lt;&gt;"",IF('Member Info'!N62&lt;=$R$1,1,0),"")</f>
        <v/>
      </c>
      <c r="AG66" s="126" t="b">
        <f t="shared" si="16"/>
        <v>0</v>
      </c>
      <c r="AH66" s="126">
        <f t="shared" si="17"/>
        <v>0</v>
      </c>
      <c r="AJ66" s="126">
        <f t="shared" si="18"/>
        <v>0</v>
      </c>
      <c r="AK66" s="126">
        <f>IF('Member Info'!F62&gt;$R$1,1,0)</f>
        <v>0</v>
      </c>
      <c r="AL66" s="126" t="b">
        <f>IF(ISERROR(R66),ERROR.TYPE(#REF!)=ERROR.TYPE(R66),FALSE)</f>
        <v>0</v>
      </c>
      <c r="AM66" s="126" t="b">
        <f>IF(ISERROR(S66),ERROR.TYPE(#REF!)=ERROR.TYPE(S66),FALSE)</f>
        <v>0</v>
      </c>
      <c r="AN66" s="126">
        <f>IF(OR('Member Info'!F62&gt;=$S$1,'Member Info'!N62&gt;=$R$1),1,0)</f>
        <v>0</v>
      </c>
    </row>
    <row r="67" spans="1:40" x14ac:dyDescent="0.25">
      <c r="A67" s="4">
        <v>35</v>
      </c>
      <c r="B67" s="166">
        <f>'Member Info'!D63</f>
        <v>0</v>
      </c>
      <c r="C67" s="166">
        <f>'Member Info'!E63</f>
        <v>0</v>
      </c>
      <c r="D67" s="166" t="str">
        <f>'Member Info'!G63</f>
        <v/>
      </c>
      <c r="E67" s="167">
        <f>'Member Info'!B63</f>
        <v>0</v>
      </c>
      <c r="F67" s="244"/>
      <c r="G67" s="168" t="str">
        <f>IF(E67=0,"",
IF('Member Info'!$AM$19&lt;=$R$1,
SUMPRODUCT('Member Info'!L63+IF('Member Info'!H63&gt;'Member Info'!$AJ$12,'Member Info'!$AK$13,IF('Member Info'!H63&gt;'Member Info'!$AJ$11,'Member Info'!$AK$12,IF('Member Info'!H63&gt;'Member Info'!$AJ$10,'Member Info'!$AK$11,IF('Member Info'!H63&gt;'Member Info'!$AJ$9,'Member Info'!$AK$10,IF('Member Info'!H63&gt;'Member Info'!$AJ$8,'Member Info'!$AK$9,'Member Info'!$AK$8)))))),
SUMPRODUCT('Member Info'!L63+IF('Member Info'!H63&gt;'Member Info'!$AG$17,'Member Info'!$AH$18,IF('Member Info'!H63&gt;'Member Info'!$AG$16,'Member Info'!$AH$17,IF('Member Info'!H63&gt;'Member Info'!$AG$15,'Member Info'!$AH$16,IF('Member Info'!H63&gt;'Member Info'!$AG$14,'Member Info'!$AH$15,IF('Member Info'!H63&gt;'Member Info'!$AG$13,'Member Info'!$AH$14,IF('Member Info'!H63&gt;'Member Info'!$AG$12,'Member Info'!$AH$13,IF('Member Info'!H63&gt;'Member Info'!$AG$11,'Member Info'!$AH$12,IF('Member Info'!H63&gt;'Member Info'!$AG$10,'Member Info'!$AH$11,IF('Member Info'!H63&gt;'Member Info'!$AG$9,'Member Info'!$AH$10,IF('Member Info'!H63&gt;'Member Info'!$AG$8,'Member Info'!$AH$9,'Member Info'!$AH$8)))))))))))))</f>
        <v/>
      </c>
      <c r="H67" s="26"/>
      <c r="I67" s="26"/>
      <c r="J67" s="107" t="str">
        <f>IF(E67=0,"",IF('Member Info'!F63&gt;$S$1,CONCATENATE("Joined with practice on ", TEXT('Member Info'!F63, "DD/MM/YYYY")),IF('Member Info'!N63&lt;&gt;"",IF('Member Info'!N63&lt;$R$1,CONCATENATE("Left Scheme on ", TEXT('Member Info'!N63, "DD/MM/YYYY")),IF(ISERROR(G67),"Error Detected, No rate entered",IF(E67=0,"",IF(F67="","Error Detected, No Pensionable pay",IF(ISERROR(AB67)," Unknown Values entered.",IF(T67+U67&lt;1,"Acceptable",IF(R67+S67=200, "No Contributions Entered", IF(K67="","Error Detected, Choose reason&gt;",IF(X67="1",IF(T67=1,"Please Enter Deemed Pensionable Pay","Add Any Relevant Details Above"),"Please Give Details Above"))))))))),IF(ISERROR(G67),"Error Detected, No rate entered",IF(E67=0,"",IF(F67="","Error Detected, No Pensionable pay",IF(ISERROR(AB67)," Unknown Values entered.",IF(T67+U67&lt;1,"Acceptable",IF(R67+S67=200, "No Contributions Entered", IF(K67="","Error Detected, Choose reason&gt;",IF(X67="1",IF(T67=1,"Please Enter Deemed Pensionable Pay","Add relevant Details Above"),"Please give details Above")))))))))))</f>
        <v/>
      </c>
      <c r="K67" s="263"/>
      <c r="L67" s="93"/>
      <c r="M67" s="93" t="str">
        <f t="shared" si="4"/>
        <v/>
      </c>
      <c r="N67" s="96">
        <f t="shared" si="5"/>
        <v>0</v>
      </c>
      <c r="O67" s="96">
        <f t="shared" si="0"/>
        <v>0</v>
      </c>
      <c r="P67" s="220">
        <f>(ROUND((F67/100*'Member Info'!$W$2), 2))</f>
        <v>0</v>
      </c>
      <c r="Q67" s="220" t="e">
        <f t="shared" si="6"/>
        <v>#VALUE!</v>
      </c>
      <c r="R67" s="220" t="str">
        <f t="shared" si="7"/>
        <v/>
      </c>
      <c r="S67" s="229" t="str">
        <f t="shared" si="8"/>
        <v/>
      </c>
      <c r="T67" s="230" t="str">
        <f t="shared" si="9"/>
        <v/>
      </c>
      <c r="U67" s="230" t="str">
        <f t="shared" si="10"/>
        <v/>
      </c>
      <c r="V67" s="224">
        <f t="shared" si="11"/>
        <v>0</v>
      </c>
      <c r="W67" s="112">
        <f t="shared" si="12"/>
        <v>0</v>
      </c>
      <c r="X67" s="237" t="str">
        <f t="shared" si="1"/>
        <v/>
      </c>
      <c r="Y67" s="242" t="b">
        <f t="shared" si="2"/>
        <v>0</v>
      </c>
      <c r="Z67" s="237">
        <f t="shared" si="13"/>
        <v>0</v>
      </c>
      <c r="AA67" s="237">
        <f>IF('Member Info'!N63="",1,"")</f>
        <v>1</v>
      </c>
      <c r="AB67" s="245" t="e">
        <f t="shared" si="14"/>
        <v>#VALUE!</v>
      </c>
      <c r="AC67" s="132" t="str">
        <f t="shared" si="3"/>
        <v/>
      </c>
      <c r="AD67" s="126">
        <f t="shared" si="15"/>
        <v>1</v>
      </c>
      <c r="AE67" s="126" t="str">
        <f>IF('Member Info'!N63&lt;&gt;"",IF('Member Info'!N63&lt;=$R$1,1,0),"")</f>
        <v/>
      </c>
      <c r="AG67" s="126" t="b">
        <f t="shared" si="16"/>
        <v>0</v>
      </c>
      <c r="AH67" s="126">
        <f t="shared" si="17"/>
        <v>0</v>
      </c>
      <c r="AJ67" s="126">
        <f t="shared" si="18"/>
        <v>0</v>
      </c>
      <c r="AK67" s="126">
        <f>IF('Member Info'!F63&gt;$R$1,1,0)</f>
        <v>0</v>
      </c>
      <c r="AL67" s="126" t="b">
        <f>IF(ISERROR(R67),ERROR.TYPE(#REF!)=ERROR.TYPE(R67),FALSE)</f>
        <v>0</v>
      </c>
      <c r="AM67" s="126" t="b">
        <f>IF(ISERROR(S67),ERROR.TYPE(#REF!)=ERROR.TYPE(S67),FALSE)</f>
        <v>0</v>
      </c>
      <c r="AN67" s="126">
        <f>IF(OR('Member Info'!F63&gt;=$S$1,'Member Info'!N63&gt;=$R$1),1,0)</f>
        <v>0</v>
      </c>
    </row>
    <row r="68" spans="1:40" x14ac:dyDescent="0.25">
      <c r="A68" s="4">
        <v>36</v>
      </c>
      <c r="B68" s="166">
        <f>'Member Info'!D64</f>
        <v>0</v>
      </c>
      <c r="C68" s="166">
        <f>'Member Info'!E64</f>
        <v>0</v>
      </c>
      <c r="D68" s="166" t="str">
        <f>'Member Info'!G64</f>
        <v/>
      </c>
      <c r="E68" s="167">
        <f>'Member Info'!B64</f>
        <v>0</v>
      </c>
      <c r="F68" s="244"/>
      <c r="G68" s="168" t="str">
        <f>IF(E68=0,"",
IF('Member Info'!$AM$19&lt;=$R$1,
SUMPRODUCT('Member Info'!L64+IF('Member Info'!H64&gt;'Member Info'!$AJ$12,'Member Info'!$AK$13,IF('Member Info'!H64&gt;'Member Info'!$AJ$11,'Member Info'!$AK$12,IF('Member Info'!H64&gt;'Member Info'!$AJ$10,'Member Info'!$AK$11,IF('Member Info'!H64&gt;'Member Info'!$AJ$9,'Member Info'!$AK$10,IF('Member Info'!H64&gt;'Member Info'!$AJ$8,'Member Info'!$AK$9,'Member Info'!$AK$8)))))),
SUMPRODUCT('Member Info'!L64+IF('Member Info'!H64&gt;'Member Info'!$AG$17,'Member Info'!$AH$18,IF('Member Info'!H64&gt;'Member Info'!$AG$16,'Member Info'!$AH$17,IF('Member Info'!H64&gt;'Member Info'!$AG$15,'Member Info'!$AH$16,IF('Member Info'!H64&gt;'Member Info'!$AG$14,'Member Info'!$AH$15,IF('Member Info'!H64&gt;'Member Info'!$AG$13,'Member Info'!$AH$14,IF('Member Info'!H64&gt;'Member Info'!$AG$12,'Member Info'!$AH$13,IF('Member Info'!H64&gt;'Member Info'!$AG$11,'Member Info'!$AH$12,IF('Member Info'!H64&gt;'Member Info'!$AG$10,'Member Info'!$AH$11,IF('Member Info'!H64&gt;'Member Info'!$AG$9,'Member Info'!$AH$10,IF('Member Info'!H64&gt;'Member Info'!$AG$8,'Member Info'!$AH$9,'Member Info'!$AH$8)))))))))))))</f>
        <v/>
      </c>
      <c r="H68" s="26"/>
      <c r="I68" s="26"/>
      <c r="J68" s="107" t="str">
        <f>IF(E68=0,"",IF('Member Info'!F64&gt;$S$1,CONCATENATE("Joined with practice on ", TEXT('Member Info'!F64, "DD/MM/YYYY")),IF('Member Info'!N64&lt;&gt;"",IF('Member Info'!N64&lt;$R$1,CONCATENATE("Left Scheme on ", TEXT('Member Info'!N64, "DD/MM/YYYY")),IF(ISERROR(G68),"Error Detected, No rate entered",IF(E68=0,"",IF(F68="","Error Detected, No Pensionable pay",IF(ISERROR(AB68)," Unknown Values entered.",IF(T68+U68&lt;1,"Acceptable",IF(R68+S68=200, "No Contributions Entered", IF(K68="","Error Detected, Choose reason&gt;",IF(X68="1",IF(T68=1,"Please Enter Deemed Pensionable Pay","Add Any Relevant Details Above"),"Please Give Details Above"))))))))),IF(ISERROR(G68),"Error Detected, No rate entered",IF(E68=0,"",IF(F68="","Error Detected, No Pensionable pay",IF(ISERROR(AB68)," Unknown Values entered.",IF(T68+U68&lt;1,"Acceptable",IF(R68+S68=200, "No Contributions Entered", IF(K68="","Error Detected, Choose reason&gt;",IF(X68="1",IF(T68=1,"Please Enter Deemed Pensionable Pay","Add relevant Details Above"),"Please give details Above")))))))))))</f>
        <v/>
      </c>
      <c r="K68" s="263"/>
      <c r="L68" s="93"/>
      <c r="M68" s="93" t="str">
        <f t="shared" si="4"/>
        <v/>
      </c>
      <c r="N68" s="96">
        <f t="shared" si="5"/>
        <v>0</v>
      </c>
      <c r="O68" s="96">
        <f t="shared" si="0"/>
        <v>0</v>
      </c>
      <c r="P68" s="220">
        <f>(ROUND((F68/100*'Member Info'!$W$2), 2))</f>
        <v>0</v>
      </c>
      <c r="Q68" s="220" t="e">
        <f t="shared" si="6"/>
        <v>#VALUE!</v>
      </c>
      <c r="R68" s="220" t="str">
        <f t="shared" si="7"/>
        <v/>
      </c>
      <c r="S68" s="229" t="str">
        <f t="shared" si="8"/>
        <v/>
      </c>
      <c r="T68" s="230" t="str">
        <f t="shared" si="9"/>
        <v/>
      </c>
      <c r="U68" s="230" t="str">
        <f t="shared" si="10"/>
        <v/>
      </c>
      <c r="V68" s="224">
        <f t="shared" si="11"/>
        <v>0</v>
      </c>
      <c r="W68" s="112">
        <f t="shared" si="12"/>
        <v>0</v>
      </c>
      <c r="X68" s="237" t="str">
        <f t="shared" si="1"/>
        <v/>
      </c>
      <c r="Y68" s="242" t="b">
        <f t="shared" si="2"/>
        <v>0</v>
      </c>
      <c r="Z68" s="237">
        <f t="shared" si="13"/>
        <v>0</v>
      </c>
      <c r="AA68" s="237">
        <f>IF('Member Info'!N64="",1,"")</f>
        <v>1</v>
      </c>
      <c r="AB68" s="245" t="e">
        <f t="shared" si="14"/>
        <v>#VALUE!</v>
      </c>
      <c r="AC68" s="132" t="str">
        <f t="shared" si="3"/>
        <v/>
      </c>
      <c r="AD68" s="126">
        <f t="shared" si="15"/>
        <v>1</v>
      </c>
      <c r="AE68" s="126" t="str">
        <f>IF('Member Info'!N64&lt;&gt;"",IF('Member Info'!N64&lt;=$R$1,1,0),"")</f>
        <v/>
      </c>
      <c r="AG68" s="126" t="b">
        <f t="shared" si="16"/>
        <v>0</v>
      </c>
      <c r="AH68" s="126">
        <f t="shared" si="17"/>
        <v>0</v>
      </c>
      <c r="AJ68" s="126">
        <f t="shared" si="18"/>
        <v>0</v>
      </c>
      <c r="AK68" s="126">
        <f>IF('Member Info'!F64&gt;$R$1,1,0)</f>
        <v>0</v>
      </c>
      <c r="AL68" s="126" t="b">
        <f>IF(ISERROR(R68),ERROR.TYPE(#REF!)=ERROR.TYPE(R68),FALSE)</f>
        <v>0</v>
      </c>
      <c r="AM68" s="126" t="b">
        <f>IF(ISERROR(S68),ERROR.TYPE(#REF!)=ERROR.TYPE(S68),FALSE)</f>
        <v>0</v>
      </c>
      <c r="AN68" s="126">
        <f>IF(OR('Member Info'!F64&gt;=$S$1,'Member Info'!N64&gt;=$R$1),1,0)</f>
        <v>0</v>
      </c>
    </row>
    <row r="69" spans="1:40" x14ac:dyDescent="0.25">
      <c r="A69" s="4">
        <v>37</v>
      </c>
      <c r="B69" s="166">
        <f>'Member Info'!D65</f>
        <v>0</v>
      </c>
      <c r="C69" s="166">
        <f>'Member Info'!E65</f>
        <v>0</v>
      </c>
      <c r="D69" s="166" t="str">
        <f>'Member Info'!G65</f>
        <v/>
      </c>
      <c r="E69" s="167">
        <f>'Member Info'!B65</f>
        <v>0</v>
      </c>
      <c r="F69" s="244"/>
      <c r="G69" s="168" t="str">
        <f>IF(E69=0,"",
IF('Member Info'!$AM$19&lt;=$R$1,
SUMPRODUCT('Member Info'!L65+IF('Member Info'!H65&gt;'Member Info'!$AJ$12,'Member Info'!$AK$13,IF('Member Info'!H65&gt;'Member Info'!$AJ$11,'Member Info'!$AK$12,IF('Member Info'!H65&gt;'Member Info'!$AJ$10,'Member Info'!$AK$11,IF('Member Info'!H65&gt;'Member Info'!$AJ$9,'Member Info'!$AK$10,IF('Member Info'!H65&gt;'Member Info'!$AJ$8,'Member Info'!$AK$9,'Member Info'!$AK$8)))))),
SUMPRODUCT('Member Info'!L65+IF('Member Info'!H65&gt;'Member Info'!$AG$17,'Member Info'!$AH$18,IF('Member Info'!H65&gt;'Member Info'!$AG$16,'Member Info'!$AH$17,IF('Member Info'!H65&gt;'Member Info'!$AG$15,'Member Info'!$AH$16,IF('Member Info'!H65&gt;'Member Info'!$AG$14,'Member Info'!$AH$15,IF('Member Info'!H65&gt;'Member Info'!$AG$13,'Member Info'!$AH$14,IF('Member Info'!H65&gt;'Member Info'!$AG$12,'Member Info'!$AH$13,IF('Member Info'!H65&gt;'Member Info'!$AG$11,'Member Info'!$AH$12,IF('Member Info'!H65&gt;'Member Info'!$AG$10,'Member Info'!$AH$11,IF('Member Info'!H65&gt;'Member Info'!$AG$9,'Member Info'!$AH$10,IF('Member Info'!H65&gt;'Member Info'!$AG$8,'Member Info'!$AH$9,'Member Info'!$AH$8)))))))))))))</f>
        <v/>
      </c>
      <c r="H69" s="26"/>
      <c r="I69" s="26"/>
      <c r="J69" s="107" t="str">
        <f>IF(E69=0,"",IF('Member Info'!F65&gt;$S$1,CONCATENATE("Joined with practice on ", TEXT('Member Info'!F65, "DD/MM/YYYY")),IF('Member Info'!N65&lt;&gt;"",IF('Member Info'!N65&lt;$R$1,CONCATENATE("Left Scheme on ", TEXT('Member Info'!N65, "DD/MM/YYYY")),IF(ISERROR(G69),"Error Detected, No rate entered",IF(E69=0,"",IF(F69="","Error Detected, No Pensionable pay",IF(ISERROR(AB69)," Unknown Values entered.",IF(T69+U69&lt;1,"Acceptable",IF(R69+S69=200, "No Contributions Entered", IF(K69="","Error Detected, Choose reason&gt;",IF(X69="1",IF(T69=1,"Please Enter Deemed Pensionable Pay","Add Any Relevant Details Above"),"Please Give Details Above"))))))))),IF(ISERROR(G69),"Error Detected, No rate entered",IF(E69=0,"",IF(F69="","Error Detected, No Pensionable pay",IF(ISERROR(AB69)," Unknown Values entered.",IF(T69+U69&lt;1,"Acceptable",IF(R69+S69=200, "No Contributions Entered", IF(K69="","Error Detected, Choose reason&gt;",IF(X69="1",IF(T69=1,"Please Enter Deemed Pensionable Pay","Add relevant Details Above"),"Please give details Above")))))))))))</f>
        <v/>
      </c>
      <c r="K69" s="263"/>
      <c r="L69" s="93"/>
      <c r="M69" s="93" t="str">
        <f t="shared" si="4"/>
        <v/>
      </c>
      <c r="N69" s="96">
        <f t="shared" si="5"/>
        <v>0</v>
      </c>
      <c r="O69" s="96">
        <f t="shared" si="0"/>
        <v>0</v>
      </c>
      <c r="P69" s="220">
        <f>(ROUND((F69/100*'Member Info'!$W$2), 2))</f>
        <v>0</v>
      </c>
      <c r="Q69" s="220" t="e">
        <f t="shared" si="6"/>
        <v>#VALUE!</v>
      </c>
      <c r="R69" s="220" t="str">
        <f t="shared" si="7"/>
        <v/>
      </c>
      <c r="S69" s="229" t="str">
        <f t="shared" si="8"/>
        <v/>
      </c>
      <c r="T69" s="230" t="str">
        <f t="shared" si="9"/>
        <v/>
      </c>
      <c r="U69" s="230" t="str">
        <f t="shared" si="10"/>
        <v/>
      </c>
      <c r="V69" s="224">
        <f t="shared" si="11"/>
        <v>0</v>
      </c>
      <c r="W69" s="112">
        <f t="shared" si="12"/>
        <v>0</v>
      </c>
      <c r="X69" s="237" t="str">
        <f t="shared" si="1"/>
        <v/>
      </c>
      <c r="Y69" s="242" t="b">
        <f t="shared" si="2"/>
        <v>0</v>
      </c>
      <c r="Z69" s="237">
        <f t="shared" si="13"/>
        <v>0</v>
      </c>
      <c r="AA69" s="237">
        <f>IF('Member Info'!N65="",1,"")</f>
        <v>1</v>
      </c>
      <c r="AB69" s="245" t="e">
        <f t="shared" si="14"/>
        <v>#VALUE!</v>
      </c>
      <c r="AC69" s="132" t="str">
        <f t="shared" si="3"/>
        <v/>
      </c>
      <c r="AD69" s="126">
        <f t="shared" si="15"/>
        <v>1</v>
      </c>
      <c r="AE69" s="126" t="str">
        <f>IF('Member Info'!N65&lt;&gt;"",IF('Member Info'!N65&lt;=$R$1,1,0),"")</f>
        <v/>
      </c>
      <c r="AG69" s="126" t="b">
        <f t="shared" si="16"/>
        <v>0</v>
      </c>
      <c r="AH69" s="126">
        <f t="shared" si="17"/>
        <v>0</v>
      </c>
      <c r="AJ69" s="126">
        <f t="shared" si="18"/>
        <v>0</v>
      </c>
      <c r="AK69" s="126">
        <f>IF('Member Info'!F65&gt;$R$1,1,0)</f>
        <v>0</v>
      </c>
      <c r="AL69" s="126" t="b">
        <f>IF(ISERROR(R69),ERROR.TYPE(#REF!)=ERROR.TYPE(R69),FALSE)</f>
        <v>0</v>
      </c>
      <c r="AM69" s="126" t="b">
        <f>IF(ISERROR(S69),ERROR.TYPE(#REF!)=ERROR.TYPE(S69),FALSE)</f>
        <v>0</v>
      </c>
      <c r="AN69" s="126">
        <f>IF(OR('Member Info'!F65&gt;=$S$1,'Member Info'!N65&gt;=$R$1),1,0)</f>
        <v>0</v>
      </c>
    </row>
    <row r="70" spans="1:40" x14ac:dyDescent="0.25">
      <c r="A70" s="4">
        <v>38</v>
      </c>
      <c r="B70" s="166">
        <f>'Member Info'!D66</f>
        <v>0</v>
      </c>
      <c r="C70" s="166">
        <f>'Member Info'!E66</f>
        <v>0</v>
      </c>
      <c r="D70" s="166" t="str">
        <f>'Member Info'!G66</f>
        <v/>
      </c>
      <c r="E70" s="167">
        <f>'Member Info'!B66</f>
        <v>0</v>
      </c>
      <c r="F70" s="244"/>
      <c r="G70" s="168" t="str">
        <f>IF(E70=0,"",
IF('Member Info'!$AM$19&lt;=$R$1,
SUMPRODUCT('Member Info'!L66+IF('Member Info'!H66&gt;'Member Info'!$AJ$12,'Member Info'!$AK$13,IF('Member Info'!H66&gt;'Member Info'!$AJ$11,'Member Info'!$AK$12,IF('Member Info'!H66&gt;'Member Info'!$AJ$10,'Member Info'!$AK$11,IF('Member Info'!H66&gt;'Member Info'!$AJ$9,'Member Info'!$AK$10,IF('Member Info'!H66&gt;'Member Info'!$AJ$8,'Member Info'!$AK$9,'Member Info'!$AK$8)))))),
SUMPRODUCT('Member Info'!L66+IF('Member Info'!H66&gt;'Member Info'!$AG$17,'Member Info'!$AH$18,IF('Member Info'!H66&gt;'Member Info'!$AG$16,'Member Info'!$AH$17,IF('Member Info'!H66&gt;'Member Info'!$AG$15,'Member Info'!$AH$16,IF('Member Info'!H66&gt;'Member Info'!$AG$14,'Member Info'!$AH$15,IF('Member Info'!H66&gt;'Member Info'!$AG$13,'Member Info'!$AH$14,IF('Member Info'!H66&gt;'Member Info'!$AG$12,'Member Info'!$AH$13,IF('Member Info'!H66&gt;'Member Info'!$AG$11,'Member Info'!$AH$12,IF('Member Info'!H66&gt;'Member Info'!$AG$10,'Member Info'!$AH$11,IF('Member Info'!H66&gt;'Member Info'!$AG$9,'Member Info'!$AH$10,IF('Member Info'!H66&gt;'Member Info'!$AG$8,'Member Info'!$AH$9,'Member Info'!$AH$8)))))))))))))</f>
        <v/>
      </c>
      <c r="H70" s="26"/>
      <c r="I70" s="26"/>
      <c r="J70" s="107" t="str">
        <f>IF(E70=0,"",IF('Member Info'!F66&gt;$S$1,CONCATENATE("Joined with practice on ", TEXT('Member Info'!F66, "DD/MM/YYYY")),IF('Member Info'!N66&lt;&gt;"",IF('Member Info'!N66&lt;$R$1,CONCATENATE("Left Scheme on ", TEXT('Member Info'!N66, "DD/MM/YYYY")),IF(ISERROR(G70),"Error Detected, No rate entered",IF(E70=0,"",IF(F70="","Error Detected, No Pensionable pay",IF(ISERROR(AB70)," Unknown Values entered.",IF(T70+U70&lt;1,"Acceptable",IF(R70+S70=200, "No Contributions Entered", IF(K70="","Error Detected, Choose reason&gt;",IF(X70="1",IF(T70=1,"Please Enter Deemed Pensionable Pay","Add Any Relevant Details Above"),"Please Give Details Above"))))))))),IF(ISERROR(G70),"Error Detected, No rate entered",IF(E70=0,"",IF(F70="","Error Detected, No Pensionable pay",IF(ISERROR(AB70)," Unknown Values entered.",IF(T70+U70&lt;1,"Acceptable",IF(R70+S70=200, "No Contributions Entered", IF(K70="","Error Detected, Choose reason&gt;",IF(X70="1",IF(T70=1,"Please Enter Deemed Pensionable Pay","Add relevant Details Above"),"Please give details Above")))))))))))</f>
        <v/>
      </c>
      <c r="K70" s="263"/>
      <c r="L70" s="93"/>
      <c r="M70" s="93" t="str">
        <f t="shared" si="4"/>
        <v/>
      </c>
      <c r="N70" s="96">
        <f t="shared" si="5"/>
        <v>0</v>
      </c>
      <c r="O70" s="96">
        <f t="shared" si="0"/>
        <v>0</v>
      </c>
      <c r="P70" s="220">
        <f>(ROUND((F70/100*'Member Info'!$W$2), 2))</f>
        <v>0</v>
      </c>
      <c r="Q70" s="220" t="e">
        <f t="shared" si="6"/>
        <v>#VALUE!</v>
      </c>
      <c r="R70" s="220" t="str">
        <f t="shared" si="7"/>
        <v/>
      </c>
      <c r="S70" s="229" t="str">
        <f t="shared" si="8"/>
        <v/>
      </c>
      <c r="T70" s="230" t="str">
        <f t="shared" si="9"/>
        <v/>
      </c>
      <c r="U70" s="230" t="str">
        <f t="shared" si="10"/>
        <v/>
      </c>
      <c r="V70" s="224">
        <f t="shared" si="11"/>
        <v>0</v>
      </c>
      <c r="W70" s="112">
        <f t="shared" si="12"/>
        <v>0</v>
      </c>
      <c r="X70" s="237" t="str">
        <f t="shared" si="1"/>
        <v/>
      </c>
      <c r="Y70" s="242" t="b">
        <f t="shared" si="2"/>
        <v>0</v>
      </c>
      <c r="Z70" s="237">
        <f t="shared" si="13"/>
        <v>0</v>
      </c>
      <c r="AA70" s="237">
        <f>IF('Member Info'!N66="",1,"")</f>
        <v>1</v>
      </c>
      <c r="AB70" s="245" t="e">
        <f t="shared" si="14"/>
        <v>#VALUE!</v>
      </c>
      <c r="AC70" s="132" t="str">
        <f t="shared" si="3"/>
        <v/>
      </c>
      <c r="AD70" s="126">
        <f t="shared" si="15"/>
        <v>1</v>
      </c>
      <c r="AE70" s="126" t="str">
        <f>IF('Member Info'!N66&lt;&gt;"",IF('Member Info'!N66&lt;=$R$1,1,0),"")</f>
        <v/>
      </c>
      <c r="AG70" s="126" t="b">
        <f t="shared" si="16"/>
        <v>0</v>
      </c>
      <c r="AH70" s="126">
        <f t="shared" si="17"/>
        <v>0</v>
      </c>
      <c r="AJ70" s="126">
        <f t="shared" si="18"/>
        <v>0</v>
      </c>
      <c r="AK70" s="126">
        <f>IF('Member Info'!F66&gt;$R$1,1,0)</f>
        <v>0</v>
      </c>
      <c r="AL70" s="126" t="b">
        <f>IF(ISERROR(R70),ERROR.TYPE(#REF!)=ERROR.TYPE(R70),FALSE)</f>
        <v>0</v>
      </c>
      <c r="AM70" s="126" t="b">
        <f>IF(ISERROR(S70),ERROR.TYPE(#REF!)=ERROR.TYPE(S70),FALSE)</f>
        <v>0</v>
      </c>
      <c r="AN70" s="126">
        <f>IF(OR('Member Info'!F66&gt;=$S$1,'Member Info'!N66&gt;=$R$1),1,0)</f>
        <v>0</v>
      </c>
    </row>
    <row r="71" spans="1:40" x14ac:dyDescent="0.25">
      <c r="A71" s="4">
        <v>39</v>
      </c>
      <c r="B71" s="166">
        <f>'Member Info'!D67</f>
        <v>0</v>
      </c>
      <c r="C71" s="166">
        <f>'Member Info'!E67</f>
        <v>0</v>
      </c>
      <c r="D71" s="166" t="str">
        <f>'Member Info'!G67</f>
        <v/>
      </c>
      <c r="E71" s="167">
        <f>'Member Info'!B67</f>
        <v>0</v>
      </c>
      <c r="F71" s="244"/>
      <c r="G71" s="168" t="str">
        <f>IF(E71=0,"",
IF('Member Info'!$AM$19&lt;=$R$1,
SUMPRODUCT('Member Info'!L67+IF('Member Info'!H67&gt;'Member Info'!$AJ$12,'Member Info'!$AK$13,IF('Member Info'!H67&gt;'Member Info'!$AJ$11,'Member Info'!$AK$12,IF('Member Info'!H67&gt;'Member Info'!$AJ$10,'Member Info'!$AK$11,IF('Member Info'!H67&gt;'Member Info'!$AJ$9,'Member Info'!$AK$10,IF('Member Info'!H67&gt;'Member Info'!$AJ$8,'Member Info'!$AK$9,'Member Info'!$AK$8)))))),
SUMPRODUCT('Member Info'!L67+IF('Member Info'!H67&gt;'Member Info'!$AG$17,'Member Info'!$AH$18,IF('Member Info'!H67&gt;'Member Info'!$AG$16,'Member Info'!$AH$17,IF('Member Info'!H67&gt;'Member Info'!$AG$15,'Member Info'!$AH$16,IF('Member Info'!H67&gt;'Member Info'!$AG$14,'Member Info'!$AH$15,IF('Member Info'!H67&gt;'Member Info'!$AG$13,'Member Info'!$AH$14,IF('Member Info'!H67&gt;'Member Info'!$AG$12,'Member Info'!$AH$13,IF('Member Info'!H67&gt;'Member Info'!$AG$11,'Member Info'!$AH$12,IF('Member Info'!H67&gt;'Member Info'!$AG$10,'Member Info'!$AH$11,IF('Member Info'!H67&gt;'Member Info'!$AG$9,'Member Info'!$AH$10,IF('Member Info'!H67&gt;'Member Info'!$AG$8,'Member Info'!$AH$9,'Member Info'!$AH$8)))))))))))))</f>
        <v/>
      </c>
      <c r="H71" s="26"/>
      <c r="I71" s="26"/>
      <c r="J71" s="107" t="str">
        <f>IF(E71=0,"",IF('Member Info'!F67&gt;$S$1,CONCATENATE("Joined with practice on ", TEXT('Member Info'!F67, "DD/MM/YYYY")),IF('Member Info'!N67&lt;&gt;"",IF('Member Info'!N67&lt;$R$1,CONCATENATE("Left Scheme on ", TEXT('Member Info'!N67, "DD/MM/YYYY")),IF(ISERROR(G71),"Error Detected, No rate entered",IF(E71=0,"",IF(F71="","Error Detected, No Pensionable pay",IF(ISERROR(AB71)," Unknown Values entered.",IF(T71+U71&lt;1,"Acceptable",IF(R71+S71=200, "No Contributions Entered", IF(K71="","Error Detected, Choose reason&gt;",IF(X71="1",IF(T71=1,"Please Enter Deemed Pensionable Pay","Add Any Relevant Details Above"),"Please Give Details Above"))))))))),IF(ISERROR(G71),"Error Detected, No rate entered",IF(E71=0,"",IF(F71="","Error Detected, No Pensionable pay",IF(ISERROR(AB71)," Unknown Values entered.",IF(T71+U71&lt;1,"Acceptable",IF(R71+S71=200, "No Contributions Entered", IF(K71="","Error Detected, Choose reason&gt;",IF(X71="1",IF(T71=1,"Please Enter Deemed Pensionable Pay","Add relevant Details Above"),"Please give details Above")))))))))))</f>
        <v/>
      </c>
      <c r="K71" s="263"/>
      <c r="L71" s="93"/>
      <c r="M71" s="93" t="str">
        <f t="shared" si="4"/>
        <v/>
      </c>
      <c r="N71" s="96">
        <f t="shared" si="5"/>
        <v>0</v>
      </c>
      <c r="O71" s="96">
        <f t="shared" si="0"/>
        <v>0</v>
      </c>
      <c r="P71" s="220">
        <f>(ROUND((F71/100*'Member Info'!$W$2), 2))</f>
        <v>0</v>
      </c>
      <c r="Q71" s="220" t="e">
        <f t="shared" si="6"/>
        <v>#VALUE!</v>
      </c>
      <c r="R71" s="220" t="str">
        <f t="shared" si="7"/>
        <v/>
      </c>
      <c r="S71" s="229" t="str">
        <f t="shared" si="8"/>
        <v/>
      </c>
      <c r="T71" s="230" t="str">
        <f t="shared" si="9"/>
        <v/>
      </c>
      <c r="U71" s="230" t="str">
        <f t="shared" si="10"/>
        <v/>
      </c>
      <c r="V71" s="224">
        <f t="shared" si="11"/>
        <v>0</v>
      </c>
      <c r="W71" s="112">
        <f t="shared" si="12"/>
        <v>0</v>
      </c>
      <c r="X71" s="237" t="str">
        <f t="shared" si="1"/>
        <v/>
      </c>
      <c r="Y71" s="242" t="b">
        <f t="shared" si="2"/>
        <v>0</v>
      </c>
      <c r="Z71" s="237">
        <f t="shared" si="13"/>
        <v>0</v>
      </c>
      <c r="AA71" s="237">
        <f>IF('Member Info'!N67="",1,"")</f>
        <v>1</v>
      </c>
      <c r="AB71" s="245" t="e">
        <f t="shared" si="14"/>
        <v>#VALUE!</v>
      </c>
      <c r="AC71" s="132" t="str">
        <f t="shared" si="3"/>
        <v/>
      </c>
      <c r="AD71" s="126">
        <f t="shared" si="15"/>
        <v>1</v>
      </c>
      <c r="AE71" s="126" t="str">
        <f>IF('Member Info'!N67&lt;&gt;"",IF('Member Info'!N67&lt;=$R$1,1,0),"")</f>
        <v/>
      </c>
      <c r="AG71" s="126" t="b">
        <f t="shared" si="16"/>
        <v>0</v>
      </c>
      <c r="AH71" s="126">
        <f t="shared" si="17"/>
        <v>0</v>
      </c>
      <c r="AJ71" s="126">
        <f t="shared" si="18"/>
        <v>0</v>
      </c>
      <c r="AK71" s="126">
        <f>IF('Member Info'!F67&gt;$R$1,1,0)</f>
        <v>0</v>
      </c>
      <c r="AL71" s="126" t="b">
        <f>IF(ISERROR(R71),ERROR.TYPE(#REF!)=ERROR.TYPE(R71),FALSE)</f>
        <v>0</v>
      </c>
      <c r="AM71" s="126" t="b">
        <f>IF(ISERROR(S71),ERROR.TYPE(#REF!)=ERROR.TYPE(S71),FALSE)</f>
        <v>0</v>
      </c>
      <c r="AN71" s="126">
        <f>IF(OR('Member Info'!F67&gt;=$S$1,'Member Info'!N67&gt;=$R$1),1,0)</f>
        <v>0</v>
      </c>
    </row>
    <row r="72" spans="1:40" x14ac:dyDescent="0.25">
      <c r="A72" s="4">
        <v>40</v>
      </c>
      <c r="B72" s="166">
        <f>'Member Info'!D68</f>
        <v>0</v>
      </c>
      <c r="C72" s="166">
        <f>'Member Info'!E68</f>
        <v>0</v>
      </c>
      <c r="D72" s="166" t="str">
        <f>'Member Info'!G68</f>
        <v/>
      </c>
      <c r="E72" s="167">
        <f>'Member Info'!B68</f>
        <v>0</v>
      </c>
      <c r="F72" s="244"/>
      <c r="G72" s="168" t="str">
        <f>IF(E72=0,"",
IF('Member Info'!$AM$19&lt;=$R$1,
SUMPRODUCT('Member Info'!L68+IF('Member Info'!H68&gt;'Member Info'!$AJ$12,'Member Info'!$AK$13,IF('Member Info'!H68&gt;'Member Info'!$AJ$11,'Member Info'!$AK$12,IF('Member Info'!H68&gt;'Member Info'!$AJ$10,'Member Info'!$AK$11,IF('Member Info'!H68&gt;'Member Info'!$AJ$9,'Member Info'!$AK$10,IF('Member Info'!H68&gt;'Member Info'!$AJ$8,'Member Info'!$AK$9,'Member Info'!$AK$8)))))),
SUMPRODUCT('Member Info'!L68+IF('Member Info'!H68&gt;'Member Info'!$AG$17,'Member Info'!$AH$18,IF('Member Info'!H68&gt;'Member Info'!$AG$16,'Member Info'!$AH$17,IF('Member Info'!H68&gt;'Member Info'!$AG$15,'Member Info'!$AH$16,IF('Member Info'!H68&gt;'Member Info'!$AG$14,'Member Info'!$AH$15,IF('Member Info'!H68&gt;'Member Info'!$AG$13,'Member Info'!$AH$14,IF('Member Info'!H68&gt;'Member Info'!$AG$12,'Member Info'!$AH$13,IF('Member Info'!H68&gt;'Member Info'!$AG$11,'Member Info'!$AH$12,IF('Member Info'!H68&gt;'Member Info'!$AG$10,'Member Info'!$AH$11,IF('Member Info'!H68&gt;'Member Info'!$AG$9,'Member Info'!$AH$10,IF('Member Info'!H68&gt;'Member Info'!$AG$8,'Member Info'!$AH$9,'Member Info'!$AH$8)))))))))))))</f>
        <v/>
      </c>
      <c r="H72" s="26"/>
      <c r="I72" s="26"/>
      <c r="J72" s="107" t="str">
        <f>IF(E72=0,"",IF('Member Info'!F68&gt;$S$1,CONCATENATE("Joined with practice on ", TEXT('Member Info'!F68, "DD/MM/YYYY")),IF('Member Info'!N68&lt;&gt;"",IF('Member Info'!N68&lt;$R$1,CONCATENATE("Left Scheme on ", TEXT('Member Info'!N68, "DD/MM/YYYY")),IF(ISERROR(G72),"Error Detected, No rate entered",IF(E72=0,"",IF(F72="","Error Detected, No Pensionable pay",IF(ISERROR(AB72)," Unknown Values entered.",IF(T72+U72&lt;1,"Acceptable",IF(R72+S72=200, "No Contributions Entered", IF(K72="","Error Detected, Choose reason&gt;",IF(X72="1",IF(T72=1,"Please Enter Deemed Pensionable Pay","Add Any Relevant Details Above"),"Please Give Details Above"))))))))),IF(ISERROR(G72),"Error Detected, No rate entered",IF(E72=0,"",IF(F72="","Error Detected, No Pensionable pay",IF(ISERROR(AB72)," Unknown Values entered.",IF(T72+U72&lt;1,"Acceptable",IF(R72+S72=200, "No Contributions Entered", IF(K72="","Error Detected, Choose reason&gt;",IF(X72="1",IF(T72=1,"Please Enter Deemed Pensionable Pay","Add relevant Details Above"),"Please give details Above")))))))))))</f>
        <v/>
      </c>
      <c r="K72" s="263"/>
      <c r="L72" s="93"/>
      <c r="M72" s="93" t="str">
        <f t="shared" si="4"/>
        <v/>
      </c>
      <c r="N72" s="96">
        <f t="shared" si="5"/>
        <v>0</v>
      </c>
      <c r="O72" s="96">
        <f t="shared" si="0"/>
        <v>0</v>
      </c>
      <c r="P72" s="220">
        <f>(ROUND((F72/100*'Member Info'!$W$2), 2))</f>
        <v>0</v>
      </c>
      <c r="Q72" s="220" t="e">
        <f t="shared" si="6"/>
        <v>#VALUE!</v>
      </c>
      <c r="R72" s="220" t="str">
        <f t="shared" si="7"/>
        <v/>
      </c>
      <c r="S72" s="229" t="str">
        <f t="shared" si="8"/>
        <v/>
      </c>
      <c r="T72" s="230" t="str">
        <f t="shared" si="9"/>
        <v/>
      </c>
      <c r="U72" s="230" t="str">
        <f t="shared" si="10"/>
        <v/>
      </c>
      <c r="V72" s="224">
        <f t="shared" si="11"/>
        <v>0</v>
      </c>
      <c r="W72" s="112">
        <f t="shared" si="12"/>
        <v>0</v>
      </c>
      <c r="X72" s="237" t="str">
        <f t="shared" si="1"/>
        <v/>
      </c>
      <c r="Y72" s="242" t="b">
        <f t="shared" si="2"/>
        <v>0</v>
      </c>
      <c r="Z72" s="237">
        <f t="shared" si="13"/>
        <v>0</v>
      </c>
      <c r="AA72" s="237">
        <f>IF('Member Info'!N68="",1,"")</f>
        <v>1</v>
      </c>
      <c r="AB72" s="245" t="e">
        <f t="shared" si="14"/>
        <v>#VALUE!</v>
      </c>
      <c r="AC72" s="132" t="str">
        <f t="shared" si="3"/>
        <v/>
      </c>
      <c r="AD72" s="126">
        <f t="shared" si="15"/>
        <v>1</v>
      </c>
      <c r="AE72" s="126" t="str">
        <f>IF('Member Info'!N68&lt;&gt;"",IF('Member Info'!N68&lt;=$R$1,1,0),"")</f>
        <v/>
      </c>
      <c r="AG72" s="126" t="b">
        <f t="shared" si="16"/>
        <v>0</v>
      </c>
      <c r="AH72" s="126">
        <f t="shared" si="17"/>
        <v>0</v>
      </c>
      <c r="AJ72" s="126">
        <f t="shared" si="18"/>
        <v>0</v>
      </c>
      <c r="AK72" s="126">
        <f>IF('Member Info'!F68&gt;$R$1,1,0)</f>
        <v>0</v>
      </c>
      <c r="AL72" s="126" t="b">
        <f>IF(ISERROR(R72),ERROR.TYPE(#REF!)=ERROR.TYPE(R72),FALSE)</f>
        <v>0</v>
      </c>
      <c r="AM72" s="126" t="b">
        <f>IF(ISERROR(S72),ERROR.TYPE(#REF!)=ERROR.TYPE(S72),FALSE)</f>
        <v>0</v>
      </c>
      <c r="AN72" s="126">
        <f>IF(OR('Member Info'!F68&gt;=$S$1,'Member Info'!N68&gt;=$R$1),1,0)</f>
        <v>0</v>
      </c>
    </row>
    <row r="73" spans="1:40" x14ac:dyDescent="0.25">
      <c r="A73" s="4">
        <v>41</v>
      </c>
      <c r="B73" s="166">
        <f>'Member Info'!D69</f>
        <v>0</v>
      </c>
      <c r="C73" s="166">
        <f>'Member Info'!E69</f>
        <v>0</v>
      </c>
      <c r="D73" s="166" t="str">
        <f>'Member Info'!G69</f>
        <v/>
      </c>
      <c r="E73" s="167">
        <f>'Member Info'!B69</f>
        <v>0</v>
      </c>
      <c r="F73" s="244"/>
      <c r="G73" s="168" t="str">
        <f>IF(E73=0,"",
IF('Member Info'!$AM$19&lt;=$R$1,
SUMPRODUCT('Member Info'!L69+IF('Member Info'!H69&gt;'Member Info'!$AJ$12,'Member Info'!$AK$13,IF('Member Info'!H69&gt;'Member Info'!$AJ$11,'Member Info'!$AK$12,IF('Member Info'!H69&gt;'Member Info'!$AJ$10,'Member Info'!$AK$11,IF('Member Info'!H69&gt;'Member Info'!$AJ$9,'Member Info'!$AK$10,IF('Member Info'!H69&gt;'Member Info'!$AJ$8,'Member Info'!$AK$9,'Member Info'!$AK$8)))))),
SUMPRODUCT('Member Info'!L69+IF('Member Info'!H69&gt;'Member Info'!$AG$17,'Member Info'!$AH$18,IF('Member Info'!H69&gt;'Member Info'!$AG$16,'Member Info'!$AH$17,IF('Member Info'!H69&gt;'Member Info'!$AG$15,'Member Info'!$AH$16,IF('Member Info'!H69&gt;'Member Info'!$AG$14,'Member Info'!$AH$15,IF('Member Info'!H69&gt;'Member Info'!$AG$13,'Member Info'!$AH$14,IF('Member Info'!H69&gt;'Member Info'!$AG$12,'Member Info'!$AH$13,IF('Member Info'!H69&gt;'Member Info'!$AG$11,'Member Info'!$AH$12,IF('Member Info'!H69&gt;'Member Info'!$AG$10,'Member Info'!$AH$11,IF('Member Info'!H69&gt;'Member Info'!$AG$9,'Member Info'!$AH$10,IF('Member Info'!H69&gt;'Member Info'!$AG$8,'Member Info'!$AH$9,'Member Info'!$AH$8)))))))))))))</f>
        <v/>
      </c>
      <c r="H73" s="26"/>
      <c r="I73" s="26"/>
      <c r="J73" s="107" t="str">
        <f>IF(E73=0,"",IF('Member Info'!F69&gt;$S$1,CONCATENATE("Joined with practice on ", TEXT('Member Info'!F69, "DD/MM/YYYY")),IF('Member Info'!N69&lt;&gt;"",IF('Member Info'!N69&lt;$R$1,CONCATENATE("Left Scheme on ", TEXT('Member Info'!N69, "DD/MM/YYYY")),IF(ISERROR(G73),"Error Detected, No rate entered",IF(E73=0,"",IF(F73="","Error Detected, No Pensionable pay",IF(ISERROR(AB73)," Unknown Values entered.",IF(T73+U73&lt;1,"Acceptable",IF(R73+S73=200, "No Contributions Entered", IF(K73="","Error Detected, Choose reason&gt;",IF(X73="1",IF(T73=1,"Please Enter Deemed Pensionable Pay","Add Any Relevant Details Above"),"Please Give Details Above"))))))))),IF(ISERROR(G73),"Error Detected, No rate entered",IF(E73=0,"",IF(F73="","Error Detected, No Pensionable pay",IF(ISERROR(AB73)," Unknown Values entered.",IF(T73+U73&lt;1,"Acceptable",IF(R73+S73=200, "No Contributions Entered", IF(K73="","Error Detected, Choose reason&gt;",IF(X73="1",IF(T73=1,"Please Enter Deemed Pensionable Pay","Add relevant Details Above"),"Please give details Above")))))))))))</f>
        <v/>
      </c>
      <c r="K73" s="263"/>
      <c r="L73" s="93"/>
      <c r="M73" s="93" t="str">
        <f t="shared" si="4"/>
        <v/>
      </c>
      <c r="N73" s="96">
        <f t="shared" si="5"/>
        <v>0</v>
      </c>
      <c r="O73" s="96">
        <f t="shared" si="0"/>
        <v>0</v>
      </c>
      <c r="P73" s="220">
        <f>(ROUND((F73/100*'Member Info'!$W$2), 2))</f>
        <v>0</v>
      </c>
      <c r="Q73" s="220" t="e">
        <f t="shared" si="6"/>
        <v>#VALUE!</v>
      </c>
      <c r="R73" s="220" t="str">
        <f t="shared" si="7"/>
        <v/>
      </c>
      <c r="S73" s="229" t="str">
        <f t="shared" si="8"/>
        <v/>
      </c>
      <c r="T73" s="230" t="str">
        <f t="shared" si="9"/>
        <v/>
      </c>
      <c r="U73" s="230" t="str">
        <f t="shared" si="10"/>
        <v/>
      </c>
      <c r="V73" s="224">
        <f t="shared" si="11"/>
        <v>0</v>
      </c>
      <c r="W73" s="112">
        <f t="shared" si="12"/>
        <v>0</v>
      </c>
      <c r="X73" s="237" t="str">
        <f t="shared" si="1"/>
        <v/>
      </c>
      <c r="Y73" s="242" t="b">
        <f t="shared" si="2"/>
        <v>0</v>
      </c>
      <c r="Z73" s="237">
        <f t="shared" si="13"/>
        <v>0</v>
      </c>
      <c r="AA73" s="237">
        <f>IF('Member Info'!N69="",1,"")</f>
        <v>1</v>
      </c>
      <c r="AB73" s="245" t="e">
        <f t="shared" si="14"/>
        <v>#VALUE!</v>
      </c>
      <c r="AC73" s="132" t="str">
        <f t="shared" si="3"/>
        <v/>
      </c>
      <c r="AD73" s="126">
        <f t="shared" si="15"/>
        <v>1</v>
      </c>
      <c r="AE73" s="126" t="str">
        <f>IF('Member Info'!N69&lt;&gt;"",IF('Member Info'!N69&lt;=$R$1,1,0),"")</f>
        <v/>
      </c>
      <c r="AG73" s="126" t="b">
        <f t="shared" si="16"/>
        <v>0</v>
      </c>
      <c r="AH73" s="126">
        <f t="shared" si="17"/>
        <v>0</v>
      </c>
      <c r="AJ73" s="126">
        <f t="shared" si="18"/>
        <v>0</v>
      </c>
      <c r="AK73" s="126">
        <f>IF('Member Info'!F69&gt;$R$1,1,0)</f>
        <v>0</v>
      </c>
      <c r="AL73" s="126" t="b">
        <f>IF(ISERROR(R73),ERROR.TYPE(#REF!)=ERROR.TYPE(R73),FALSE)</f>
        <v>0</v>
      </c>
      <c r="AM73" s="126" t="b">
        <f>IF(ISERROR(S73),ERROR.TYPE(#REF!)=ERROR.TYPE(S73),FALSE)</f>
        <v>0</v>
      </c>
      <c r="AN73" s="126">
        <f>IF(OR('Member Info'!F69&gt;=$S$1,'Member Info'!N69&gt;=$R$1),1,0)</f>
        <v>0</v>
      </c>
    </row>
    <row r="74" spans="1:40" x14ac:dyDescent="0.25">
      <c r="A74" s="4">
        <v>42</v>
      </c>
      <c r="B74" s="166">
        <f>'Member Info'!D70</f>
        <v>0</v>
      </c>
      <c r="C74" s="166">
        <f>'Member Info'!E70</f>
        <v>0</v>
      </c>
      <c r="D74" s="166" t="str">
        <f>'Member Info'!G70</f>
        <v/>
      </c>
      <c r="E74" s="167">
        <f>'Member Info'!B70</f>
        <v>0</v>
      </c>
      <c r="F74" s="244"/>
      <c r="G74" s="168" t="str">
        <f>IF(E74=0,"",
IF('Member Info'!$AM$19&lt;=$R$1,
SUMPRODUCT('Member Info'!L70+IF('Member Info'!H70&gt;'Member Info'!$AJ$12,'Member Info'!$AK$13,IF('Member Info'!H70&gt;'Member Info'!$AJ$11,'Member Info'!$AK$12,IF('Member Info'!H70&gt;'Member Info'!$AJ$10,'Member Info'!$AK$11,IF('Member Info'!H70&gt;'Member Info'!$AJ$9,'Member Info'!$AK$10,IF('Member Info'!H70&gt;'Member Info'!$AJ$8,'Member Info'!$AK$9,'Member Info'!$AK$8)))))),
SUMPRODUCT('Member Info'!L70+IF('Member Info'!H70&gt;'Member Info'!$AG$17,'Member Info'!$AH$18,IF('Member Info'!H70&gt;'Member Info'!$AG$16,'Member Info'!$AH$17,IF('Member Info'!H70&gt;'Member Info'!$AG$15,'Member Info'!$AH$16,IF('Member Info'!H70&gt;'Member Info'!$AG$14,'Member Info'!$AH$15,IF('Member Info'!H70&gt;'Member Info'!$AG$13,'Member Info'!$AH$14,IF('Member Info'!H70&gt;'Member Info'!$AG$12,'Member Info'!$AH$13,IF('Member Info'!H70&gt;'Member Info'!$AG$11,'Member Info'!$AH$12,IF('Member Info'!H70&gt;'Member Info'!$AG$10,'Member Info'!$AH$11,IF('Member Info'!H70&gt;'Member Info'!$AG$9,'Member Info'!$AH$10,IF('Member Info'!H70&gt;'Member Info'!$AG$8,'Member Info'!$AH$9,'Member Info'!$AH$8)))))))))))))</f>
        <v/>
      </c>
      <c r="H74" s="26"/>
      <c r="I74" s="26"/>
      <c r="J74" s="107" t="str">
        <f>IF(E74=0,"",IF('Member Info'!F70&gt;$S$1,CONCATENATE("Joined with practice on ", TEXT('Member Info'!F70, "DD/MM/YYYY")),IF('Member Info'!N70&lt;&gt;"",IF('Member Info'!N70&lt;$R$1,CONCATENATE("Left Scheme on ", TEXT('Member Info'!N70, "DD/MM/YYYY")),IF(ISERROR(G74),"Error Detected, No rate entered",IF(E74=0,"",IF(F74="","Error Detected, No Pensionable pay",IF(ISERROR(AB74)," Unknown Values entered.",IF(T74+U74&lt;1,"Acceptable",IF(R74+S74=200, "No Contributions Entered", IF(K74="","Error Detected, Choose reason&gt;",IF(X74="1",IF(T74=1,"Please Enter Deemed Pensionable Pay","Add Any Relevant Details Above"),"Please Give Details Above"))))))))),IF(ISERROR(G74),"Error Detected, No rate entered",IF(E74=0,"",IF(F74="","Error Detected, No Pensionable pay",IF(ISERROR(AB74)," Unknown Values entered.",IF(T74+U74&lt;1,"Acceptable",IF(R74+S74=200, "No Contributions Entered", IF(K74="","Error Detected, Choose reason&gt;",IF(X74="1",IF(T74=1,"Please Enter Deemed Pensionable Pay","Add relevant Details Above"),"Please give details Above")))))))))))</f>
        <v/>
      </c>
      <c r="K74" s="263"/>
      <c r="L74" s="93"/>
      <c r="M74" s="93" t="str">
        <f t="shared" si="4"/>
        <v/>
      </c>
      <c r="N74" s="96">
        <f t="shared" si="5"/>
        <v>0</v>
      </c>
      <c r="O74" s="96">
        <f t="shared" si="0"/>
        <v>0</v>
      </c>
      <c r="P74" s="220">
        <f>(ROUND((F74/100*'Member Info'!$W$2), 2))</f>
        <v>0</v>
      </c>
      <c r="Q74" s="220" t="e">
        <f t="shared" si="6"/>
        <v>#VALUE!</v>
      </c>
      <c r="R74" s="220" t="str">
        <f t="shared" si="7"/>
        <v/>
      </c>
      <c r="S74" s="229" t="str">
        <f t="shared" si="8"/>
        <v/>
      </c>
      <c r="T74" s="230" t="str">
        <f t="shared" si="9"/>
        <v/>
      </c>
      <c r="U74" s="230" t="str">
        <f t="shared" si="10"/>
        <v/>
      </c>
      <c r="V74" s="224">
        <f t="shared" si="11"/>
        <v>0</v>
      </c>
      <c r="W74" s="112">
        <f t="shared" si="12"/>
        <v>0</v>
      </c>
      <c r="X74" s="237" t="str">
        <f t="shared" si="1"/>
        <v/>
      </c>
      <c r="Y74" s="242" t="b">
        <f t="shared" si="2"/>
        <v>0</v>
      </c>
      <c r="Z74" s="237">
        <f t="shared" si="13"/>
        <v>0</v>
      </c>
      <c r="AA74" s="237">
        <f>IF('Member Info'!N70="",1,"")</f>
        <v>1</v>
      </c>
      <c r="AB74" s="245" t="e">
        <f t="shared" si="14"/>
        <v>#VALUE!</v>
      </c>
      <c r="AC74" s="132" t="str">
        <f t="shared" si="3"/>
        <v/>
      </c>
      <c r="AD74" s="126">
        <f t="shared" si="15"/>
        <v>1</v>
      </c>
      <c r="AE74" s="126" t="str">
        <f>IF('Member Info'!N70&lt;&gt;"",IF('Member Info'!N70&lt;=$R$1,1,0),"")</f>
        <v/>
      </c>
      <c r="AG74" s="126" t="b">
        <f t="shared" si="16"/>
        <v>0</v>
      </c>
      <c r="AH74" s="126">
        <f t="shared" si="17"/>
        <v>0</v>
      </c>
      <c r="AJ74" s="126">
        <f t="shared" si="18"/>
        <v>0</v>
      </c>
      <c r="AK74" s="126">
        <f>IF('Member Info'!F70&gt;$R$1,1,0)</f>
        <v>0</v>
      </c>
      <c r="AL74" s="126" t="b">
        <f>IF(ISERROR(R74),ERROR.TYPE(#REF!)=ERROR.TYPE(R74),FALSE)</f>
        <v>0</v>
      </c>
      <c r="AM74" s="126" t="b">
        <f>IF(ISERROR(S74),ERROR.TYPE(#REF!)=ERROR.TYPE(S74),FALSE)</f>
        <v>0</v>
      </c>
      <c r="AN74" s="126">
        <f>IF(OR('Member Info'!F70&gt;=$S$1,'Member Info'!N70&gt;=$R$1),1,0)</f>
        <v>0</v>
      </c>
    </row>
    <row r="75" spans="1:40" x14ac:dyDescent="0.25">
      <c r="A75" s="4">
        <v>43</v>
      </c>
      <c r="B75" s="166">
        <f>'Member Info'!D71</f>
        <v>0</v>
      </c>
      <c r="C75" s="166">
        <f>'Member Info'!E71</f>
        <v>0</v>
      </c>
      <c r="D75" s="166" t="str">
        <f>'Member Info'!G71</f>
        <v/>
      </c>
      <c r="E75" s="167">
        <f>'Member Info'!B71</f>
        <v>0</v>
      </c>
      <c r="F75" s="244"/>
      <c r="G75" s="168" t="str">
        <f>IF(E75=0,"",
IF('Member Info'!$AM$19&lt;=$R$1,
SUMPRODUCT('Member Info'!L71+IF('Member Info'!H71&gt;'Member Info'!$AJ$12,'Member Info'!$AK$13,IF('Member Info'!H71&gt;'Member Info'!$AJ$11,'Member Info'!$AK$12,IF('Member Info'!H71&gt;'Member Info'!$AJ$10,'Member Info'!$AK$11,IF('Member Info'!H71&gt;'Member Info'!$AJ$9,'Member Info'!$AK$10,IF('Member Info'!H71&gt;'Member Info'!$AJ$8,'Member Info'!$AK$9,'Member Info'!$AK$8)))))),
SUMPRODUCT('Member Info'!L71+IF('Member Info'!H71&gt;'Member Info'!$AG$17,'Member Info'!$AH$18,IF('Member Info'!H71&gt;'Member Info'!$AG$16,'Member Info'!$AH$17,IF('Member Info'!H71&gt;'Member Info'!$AG$15,'Member Info'!$AH$16,IF('Member Info'!H71&gt;'Member Info'!$AG$14,'Member Info'!$AH$15,IF('Member Info'!H71&gt;'Member Info'!$AG$13,'Member Info'!$AH$14,IF('Member Info'!H71&gt;'Member Info'!$AG$12,'Member Info'!$AH$13,IF('Member Info'!H71&gt;'Member Info'!$AG$11,'Member Info'!$AH$12,IF('Member Info'!H71&gt;'Member Info'!$AG$10,'Member Info'!$AH$11,IF('Member Info'!H71&gt;'Member Info'!$AG$9,'Member Info'!$AH$10,IF('Member Info'!H71&gt;'Member Info'!$AG$8,'Member Info'!$AH$9,'Member Info'!$AH$8)))))))))))))</f>
        <v/>
      </c>
      <c r="H75" s="26"/>
      <c r="I75" s="26"/>
      <c r="J75" s="107" t="str">
        <f>IF(E75=0,"",IF('Member Info'!F71&gt;$S$1,CONCATENATE("Joined with practice on ", TEXT('Member Info'!F71, "DD/MM/YYYY")),IF('Member Info'!N71&lt;&gt;"",IF('Member Info'!N71&lt;$R$1,CONCATENATE("Left Scheme on ", TEXT('Member Info'!N71, "DD/MM/YYYY")),IF(ISERROR(G75),"Error Detected, No rate entered",IF(E75=0,"",IF(F75="","Error Detected, No Pensionable pay",IF(ISERROR(AB75)," Unknown Values entered.",IF(T75+U75&lt;1,"Acceptable",IF(R75+S75=200, "No Contributions Entered", IF(K75="","Error Detected, Choose reason&gt;",IF(X75="1",IF(T75=1,"Please Enter Deemed Pensionable Pay","Add Any Relevant Details Above"),"Please Give Details Above"))))))))),IF(ISERROR(G75),"Error Detected, No rate entered",IF(E75=0,"",IF(F75="","Error Detected, No Pensionable pay",IF(ISERROR(AB75)," Unknown Values entered.",IF(T75+U75&lt;1,"Acceptable",IF(R75+S75=200, "No Contributions Entered", IF(K75="","Error Detected, Choose reason&gt;",IF(X75="1",IF(T75=1,"Please Enter Deemed Pensionable Pay","Add relevant Details Above"),"Please give details Above")))))))))))</f>
        <v/>
      </c>
      <c r="K75" s="263"/>
      <c r="L75" s="93"/>
      <c r="M75" s="93" t="str">
        <f t="shared" si="4"/>
        <v/>
      </c>
      <c r="N75" s="96">
        <f t="shared" si="5"/>
        <v>0</v>
      </c>
      <c r="O75" s="96">
        <f t="shared" si="0"/>
        <v>0</v>
      </c>
      <c r="P75" s="220">
        <f>(ROUND((F75/100*'Member Info'!$W$2), 2))</f>
        <v>0</v>
      </c>
      <c r="Q75" s="220" t="e">
        <f t="shared" si="6"/>
        <v>#VALUE!</v>
      </c>
      <c r="R75" s="220" t="str">
        <f t="shared" si="7"/>
        <v/>
      </c>
      <c r="S75" s="229" t="str">
        <f t="shared" si="8"/>
        <v/>
      </c>
      <c r="T75" s="230" t="str">
        <f t="shared" si="9"/>
        <v/>
      </c>
      <c r="U75" s="230" t="str">
        <f t="shared" si="10"/>
        <v/>
      </c>
      <c r="V75" s="224">
        <f t="shared" si="11"/>
        <v>0</v>
      </c>
      <c r="W75" s="112">
        <f t="shared" si="12"/>
        <v>0</v>
      </c>
      <c r="X75" s="237" t="str">
        <f t="shared" si="1"/>
        <v/>
      </c>
      <c r="Y75" s="242" t="b">
        <f t="shared" si="2"/>
        <v>0</v>
      </c>
      <c r="Z75" s="237">
        <f t="shared" si="13"/>
        <v>0</v>
      </c>
      <c r="AA75" s="237">
        <f>IF('Member Info'!N71="",1,"")</f>
        <v>1</v>
      </c>
      <c r="AB75" s="245" t="e">
        <f t="shared" si="14"/>
        <v>#VALUE!</v>
      </c>
      <c r="AC75" s="132" t="str">
        <f t="shared" si="3"/>
        <v/>
      </c>
      <c r="AD75" s="126">
        <f t="shared" si="15"/>
        <v>1</v>
      </c>
      <c r="AE75" s="126" t="str">
        <f>IF('Member Info'!N71&lt;&gt;"",IF('Member Info'!N71&lt;=$R$1,1,0),"")</f>
        <v/>
      </c>
      <c r="AG75" s="126" t="b">
        <f t="shared" si="16"/>
        <v>0</v>
      </c>
      <c r="AH75" s="126">
        <f t="shared" si="17"/>
        <v>0</v>
      </c>
      <c r="AJ75" s="126">
        <f t="shared" si="18"/>
        <v>0</v>
      </c>
      <c r="AK75" s="126">
        <f>IF('Member Info'!F71&gt;$R$1,1,0)</f>
        <v>0</v>
      </c>
      <c r="AL75" s="126" t="b">
        <f>IF(ISERROR(R75),ERROR.TYPE(#REF!)=ERROR.TYPE(R75),FALSE)</f>
        <v>0</v>
      </c>
      <c r="AM75" s="126" t="b">
        <f>IF(ISERROR(S75),ERROR.TYPE(#REF!)=ERROR.TYPE(S75),FALSE)</f>
        <v>0</v>
      </c>
      <c r="AN75" s="126">
        <f>IF(OR('Member Info'!F71&gt;=$S$1,'Member Info'!N71&gt;=$R$1),1,0)</f>
        <v>0</v>
      </c>
    </row>
    <row r="76" spans="1:40" x14ac:dyDescent="0.25">
      <c r="A76" s="4">
        <v>44</v>
      </c>
      <c r="B76" s="166">
        <f>'Member Info'!D72</f>
        <v>0</v>
      </c>
      <c r="C76" s="166">
        <f>'Member Info'!E72</f>
        <v>0</v>
      </c>
      <c r="D76" s="166" t="str">
        <f>'Member Info'!G72</f>
        <v/>
      </c>
      <c r="E76" s="167">
        <f>'Member Info'!B72</f>
        <v>0</v>
      </c>
      <c r="F76" s="244"/>
      <c r="G76" s="168" t="str">
        <f>IF(E76=0,"",
IF('Member Info'!$AM$19&lt;=$R$1,
SUMPRODUCT('Member Info'!L72+IF('Member Info'!H72&gt;'Member Info'!$AJ$12,'Member Info'!$AK$13,IF('Member Info'!H72&gt;'Member Info'!$AJ$11,'Member Info'!$AK$12,IF('Member Info'!H72&gt;'Member Info'!$AJ$10,'Member Info'!$AK$11,IF('Member Info'!H72&gt;'Member Info'!$AJ$9,'Member Info'!$AK$10,IF('Member Info'!H72&gt;'Member Info'!$AJ$8,'Member Info'!$AK$9,'Member Info'!$AK$8)))))),
SUMPRODUCT('Member Info'!L72+IF('Member Info'!H72&gt;'Member Info'!$AG$17,'Member Info'!$AH$18,IF('Member Info'!H72&gt;'Member Info'!$AG$16,'Member Info'!$AH$17,IF('Member Info'!H72&gt;'Member Info'!$AG$15,'Member Info'!$AH$16,IF('Member Info'!H72&gt;'Member Info'!$AG$14,'Member Info'!$AH$15,IF('Member Info'!H72&gt;'Member Info'!$AG$13,'Member Info'!$AH$14,IF('Member Info'!H72&gt;'Member Info'!$AG$12,'Member Info'!$AH$13,IF('Member Info'!H72&gt;'Member Info'!$AG$11,'Member Info'!$AH$12,IF('Member Info'!H72&gt;'Member Info'!$AG$10,'Member Info'!$AH$11,IF('Member Info'!H72&gt;'Member Info'!$AG$9,'Member Info'!$AH$10,IF('Member Info'!H72&gt;'Member Info'!$AG$8,'Member Info'!$AH$9,'Member Info'!$AH$8)))))))))))))</f>
        <v/>
      </c>
      <c r="H76" s="26"/>
      <c r="I76" s="26"/>
      <c r="J76" s="107" t="str">
        <f>IF(E76=0,"",IF('Member Info'!F72&gt;$S$1,CONCATENATE("Joined with practice on ", TEXT('Member Info'!F72, "DD/MM/YYYY")),IF('Member Info'!N72&lt;&gt;"",IF('Member Info'!N72&lt;$R$1,CONCATENATE("Left Scheme on ", TEXT('Member Info'!N72, "DD/MM/YYYY")),IF(ISERROR(G76),"Error Detected, No rate entered",IF(E76=0,"",IF(F76="","Error Detected, No Pensionable pay",IF(ISERROR(AB76)," Unknown Values entered.",IF(T76+U76&lt;1,"Acceptable",IF(R76+S76=200, "No Contributions Entered", IF(K76="","Error Detected, Choose reason&gt;",IF(X76="1",IF(T76=1,"Please Enter Deemed Pensionable Pay","Add Any Relevant Details Above"),"Please Give Details Above"))))))))),IF(ISERROR(G76),"Error Detected, No rate entered",IF(E76=0,"",IF(F76="","Error Detected, No Pensionable pay",IF(ISERROR(AB76)," Unknown Values entered.",IF(T76+U76&lt;1,"Acceptable",IF(R76+S76=200, "No Contributions Entered", IF(K76="","Error Detected, Choose reason&gt;",IF(X76="1",IF(T76=1,"Please Enter Deemed Pensionable Pay","Add relevant Details Above"),"Please give details Above")))))))))))</f>
        <v/>
      </c>
      <c r="K76" s="263"/>
      <c r="L76" s="93"/>
      <c r="M76" s="93" t="str">
        <f t="shared" si="4"/>
        <v/>
      </c>
      <c r="N76" s="96">
        <f t="shared" si="5"/>
        <v>0</v>
      </c>
      <c r="O76" s="96">
        <f t="shared" si="0"/>
        <v>0</v>
      </c>
      <c r="P76" s="220">
        <f>(ROUND((F76/100*'Member Info'!$W$2), 2))</f>
        <v>0</v>
      </c>
      <c r="Q76" s="220" t="e">
        <f t="shared" si="6"/>
        <v>#VALUE!</v>
      </c>
      <c r="R76" s="220" t="str">
        <f t="shared" si="7"/>
        <v/>
      </c>
      <c r="S76" s="229" t="str">
        <f t="shared" si="8"/>
        <v/>
      </c>
      <c r="T76" s="230" t="str">
        <f t="shared" si="9"/>
        <v/>
      </c>
      <c r="U76" s="230" t="str">
        <f t="shared" si="10"/>
        <v/>
      </c>
      <c r="V76" s="224">
        <f t="shared" si="11"/>
        <v>0</v>
      </c>
      <c r="W76" s="112">
        <f t="shared" si="12"/>
        <v>0</v>
      </c>
      <c r="X76" s="237" t="str">
        <f t="shared" si="1"/>
        <v/>
      </c>
      <c r="Y76" s="242" t="b">
        <f t="shared" si="2"/>
        <v>0</v>
      </c>
      <c r="Z76" s="237">
        <f t="shared" si="13"/>
        <v>0</v>
      </c>
      <c r="AA76" s="237">
        <f>IF('Member Info'!N72="",1,"")</f>
        <v>1</v>
      </c>
      <c r="AB76" s="245" t="e">
        <f t="shared" si="14"/>
        <v>#VALUE!</v>
      </c>
      <c r="AC76" s="132" t="str">
        <f t="shared" si="3"/>
        <v/>
      </c>
      <c r="AD76" s="126">
        <f t="shared" si="15"/>
        <v>1</v>
      </c>
      <c r="AE76" s="126" t="str">
        <f>IF('Member Info'!N72&lt;&gt;"",IF('Member Info'!N72&lt;=$R$1,1,0),"")</f>
        <v/>
      </c>
      <c r="AG76" s="126" t="b">
        <f t="shared" si="16"/>
        <v>0</v>
      </c>
      <c r="AH76" s="126">
        <f t="shared" si="17"/>
        <v>0</v>
      </c>
      <c r="AJ76" s="126">
        <f t="shared" si="18"/>
        <v>0</v>
      </c>
      <c r="AK76" s="126">
        <f>IF('Member Info'!F72&gt;$R$1,1,0)</f>
        <v>0</v>
      </c>
      <c r="AL76" s="126" t="b">
        <f>IF(ISERROR(R76),ERROR.TYPE(#REF!)=ERROR.TYPE(R76),FALSE)</f>
        <v>0</v>
      </c>
      <c r="AM76" s="126" t="b">
        <f>IF(ISERROR(S76),ERROR.TYPE(#REF!)=ERROR.TYPE(S76),FALSE)</f>
        <v>0</v>
      </c>
      <c r="AN76" s="126">
        <f>IF(OR('Member Info'!F72&gt;=$S$1,'Member Info'!N72&gt;=$R$1),1,0)</f>
        <v>0</v>
      </c>
    </row>
    <row r="77" spans="1:40" x14ac:dyDescent="0.25">
      <c r="A77" s="4">
        <v>45</v>
      </c>
      <c r="B77" s="166">
        <f>'Member Info'!D73</f>
        <v>0</v>
      </c>
      <c r="C77" s="166">
        <f>'Member Info'!E73</f>
        <v>0</v>
      </c>
      <c r="D77" s="166" t="str">
        <f>'Member Info'!G73</f>
        <v/>
      </c>
      <c r="E77" s="167">
        <f>'Member Info'!B73</f>
        <v>0</v>
      </c>
      <c r="F77" s="244"/>
      <c r="G77" s="168" t="str">
        <f>IF(E77=0,"",
IF('Member Info'!$AM$19&lt;=$R$1,
SUMPRODUCT('Member Info'!L73+IF('Member Info'!H73&gt;'Member Info'!$AJ$12,'Member Info'!$AK$13,IF('Member Info'!H73&gt;'Member Info'!$AJ$11,'Member Info'!$AK$12,IF('Member Info'!H73&gt;'Member Info'!$AJ$10,'Member Info'!$AK$11,IF('Member Info'!H73&gt;'Member Info'!$AJ$9,'Member Info'!$AK$10,IF('Member Info'!H73&gt;'Member Info'!$AJ$8,'Member Info'!$AK$9,'Member Info'!$AK$8)))))),
SUMPRODUCT('Member Info'!L73+IF('Member Info'!H73&gt;'Member Info'!$AG$17,'Member Info'!$AH$18,IF('Member Info'!H73&gt;'Member Info'!$AG$16,'Member Info'!$AH$17,IF('Member Info'!H73&gt;'Member Info'!$AG$15,'Member Info'!$AH$16,IF('Member Info'!H73&gt;'Member Info'!$AG$14,'Member Info'!$AH$15,IF('Member Info'!H73&gt;'Member Info'!$AG$13,'Member Info'!$AH$14,IF('Member Info'!H73&gt;'Member Info'!$AG$12,'Member Info'!$AH$13,IF('Member Info'!H73&gt;'Member Info'!$AG$11,'Member Info'!$AH$12,IF('Member Info'!H73&gt;'Member Info'!$AG$10,'Member Info'!$AH$11,IF('Member Info'!H73&gt;'Member Info'!$AG$9,'Member Info'!$AH$10,IF('Member Info'!H73&gt;'Member Info'!$AG$8,'Member Info'!$AH$9,'Member Info'!$AH$8)))))))))))))</f>
        <v/>
      </c>
      <c r="H77" s="26"/>
      <c r="I77" s="26"/>
      <c r="J77" s="107" t="str">
        <f>IF(E77=0,"",IF('Member Info'!F73&gt;$S$1,CONCATENATE("Joined with practice on ", TEXT('Member Info'!F73, "DD/MM/YYYY")),IF('Member Info'!N73&lt;&gt;"",IF('Member Info'!N73&lt;$R$1,CONCATENATE("Left Scheme on ", TEXT('Member Info'!N73, "DD/MM/YYYY")),IF(ISERROR(G77),"Error Detected, No rate entered",IF(E77=0,"",IF(F77="","Error Detected, No Pensionable pay",IF(ISERROR(AB77)," Unknown Values entered.",IF(T77+U77&lt;1,"Acceptable",IF(R77+S77=200, "No Contributions Entered", IF(K77="","Error Detected, Choose reason&gt;",IF(X77="1",IF(T77=1,"Please Enter Deemed Pensionable Pay","Add Any Relevant Details Above"),"Please Give Details Above"))))))))),IF(ISERROR(G77),"Error Detected, No rate entered",IF(E77=0,"",IF(F77="","Error Detected, No Pensionable pay",IF(ISERROR(AB77)," Unknown Values entered.",IF(T77+U77&lt;1,"Acceptable",IF(R77+S77=200, "No Contributions Entered", IF(K77="","Error Detected, Choose reason&gt;",IF(X77="1",IF(T77=1,"Please Enter Deemed Pensionable Pay","Add relevant Details Above"),"Please give details Above")))))))))))</f>
        <v/>
      </c>
      <c r="K77" s="263"/>
      <c r="L77" s="93"/>
      <c r="M77" s="93" t="str">
        <f t="shared" si="4"/>
        <v/>
      </c>
      <c r="N77" s="96">
        <f t="shared" si="5"/>
        <v>0</v>
      </c>
      <c r="O77" s="96">
        <f t="shared" si="0"/>
        <v>0</v>
      </c>
      <c r="P77" s="220">
        <f>(ROUND((F77/100*'Member Info'!$W$2), 2))</f>
        <v>0</v>
      </c>
      <c r="Q77" s="220" t="e">
        <f t="shared" si="6"/>
        <v>#VALUE!</v>
      </c>
      <c r="R77" s="220" t="str">
        <f t="shared" si="7"/>
        <v/>
      </c>
      <c r="S77" s="229" t="str">
        <f t="shared" si="8"/>
        <v/>
      </c>
      <c r="T77" s="230" t="str">
        <f t="shared" si="9"/>
        <v/>
      </c>
      <c r="U77" s="230" t="str">
        <f t="shared" si="10"/>
        <v/>
      </c>
      <c r="V77" s="224">
        <f t="shared" si="11"/>
        <v>0</v>
      </c>
      <c r="W77" s="112">
        <f t="shared" si="12"/>
        <v>0</v>
      </c>
      <c r="X77" s="237" t="str">
        <f t="shared" si="1"/>
        <v/>
      </c>
      <c r="Y77" s="242" t="b">
        <f t="shared" si="2"/>
        <v>0</v>
      </c>
      <c r="Z77" s="237">
        <f t="shared" si="13"/>
        <v>0</v>
      </c>
      <c r="AA77" s="237">
        <f>IF('Member Info'!N73="",1,"")</f>
        <v>1</v>
      </c>
      <c r="AB77" s="245" t="e">
        <f t="shared" si="14"/>
        <v>#VALUE!</v>
      </c>
      <c r="AC77" s="132" t="str">
        <f t="shared" si="3"/>
        <v/>
      </c>
      <c r="AD77" s="126">
        <f t="shared" si="15"/>
        <v>1</v>
      </c>
      <c r="AE77" s="126" t="str">
        <f>IF('Member Info'!N73&lt;&gt;"",IF('Member Info'!N73&lt;=$R$1,1,0),"")</f>
        <v/>
      </c>
      <c r="AG77" s="126" t="b">
        <f t="shared" si="16"/>
        <v>0</v>
      </c>
      <c r="AH77" s="126">
        <f t="shared" si="17"/>
        <v>0</v>
      </c>
      <c r="AJ77" s="126">
        <f t="shared" si="18"/>
        <v>0</v>
      </c>
      <c r="AK77" s="126">
        <f>IF('Member Info'!F73&gt;$R$1,1,0)</f>
        <v>0</v>
      </c>
      <c r="AL77" s="126" t="b">
        <f>IF(ISERROR(R77),ERROR.TYPE(#REF!)=ERROR.TYPE(R77),FALSE)</f>
        <v>0</v>
      </c>
      <c r="AM77" s="126" t="b">
        <f>IF(ISERROR(S77),ERROR.TYPE(#REF!)=ERROR.TYPE(S77),FALSE)</f>
        <v>0</v>
      </c>
      <c r="AN77" s="126">
        <f>IF(OR('Member Info'!F73&gt;=$S$1,'Member Info'!N73&gt;=$R$1),1,0)</f>
        <v>0</v>
      </c>
    </row>
    <row r="78" spans="1:40" x14ac:dyDescent="0.25">
      <c r="A78" s="4">
        <v>46</v>
      </c>
      <c r="B78" s="166">
        <f>'Member Info'!D74</f>
        <v>0</v>
      </c>
      <c r="C78" s="166">
        <f>'Member Info'!E74</f>
        <v>0</v>
      </c>
      <c r="D78" s="166" t="str">
        <f>'Member Info'!G74</f>
        <v/>
      </c>
      <c r="E78" s="167">
        <f>'Member Info'!B74</f>
        <v>0</v>
      </c>
      <c r="F78" s="244"/>
      <c r="G78" s="168" t="str">
        <f>IF(E78=0,"",
IF('Member Info'!$AM$19&lt;=$R$1,
SUMPRODUCT('Member Info'!L74+IF('Member Info'!H74&gt;'Member Info'!$AJ$12,'Member Info'!$AK$13,IF('Member Info'!H74&gt;'Member Info'!$AJ$11,'Member Info'!$AK$12,IF('Member Info'!H74&gt;'Member Info'!$AJ$10,'Member Info'!$AK$11,IF('Member Info'!H74&gt;'Member Info'!$AJ$9,'Member Info'!$AK$10,IF('Member Info'!H74&gt;'Member Info'!$AJ$8,'Member Info'!$AK$9,'Member Info'!$AK$8)))))),
SUMPRODUCT('Member Info'!L74+IF('Member Info'!H74&gt;'Member Info'!$AG$17,'Member Info'!$AH$18,IF('Member Info'!H74&gt;'Member Info'!$AG$16,'Member Info'!$AH$17,IF('Member Info'!H74&gt;'Member Info'!$AG$15,'Member Info'!$AH$16,IF('Member Info'!H74&gt;'Member Info'!$AG$14,'Member Info'!$AH$15,IF('Member Info'!H74&gt;'Member Info'!$AG$13,'Member Info'!$AH$14,IF('Member Info'!H74&gt;'Member Info'!$AG$12,'Member Info'!$AH$13,IF('Member Info'!H74&gt;'Member Info'!$AG$11,'Member Info'!$AH$12,IF('Member Info'!H74&gt;'Member Info'!$AG$10,'Member Info'!$AH$11,IF('Member Info'!H74&gt;'Member Info'!$AG$9,'Member Info'!$AH$10,IF('Member Info'!H74&gt;'Member Info'!$AG$8,'Member Info'!$AH$9,'Member Info'!$AH$8)))))))))))))</f>
        <v/>
      </c>
      <c r="H78" s="26"/>
      <c r="I78" s="26"/>
      <c r="J78" s="107" t="str">
        <f>IF(E78=0,"",IF('Member Info'!F74&gt;$S$1,CONCATENATE("Joined with practice on ", TEXT('Member Info'!F74, "DD/MM/YYYY")),IF('Member Info'!N74&lt;&gt;"",IF('Member Info'!N74&lt;$R$1,CONCATENATE("Left Scheme on ", TEXT('Member Info'!N74, "DD/MM/YYYY")),IF(ISERROR(G78),"Error Detected, No rate entered",IF(E78=0,"",IF(F78="","Error Detected, No Pensionable pay",IF(ISERROR(AB78)," Unknown Values entered.",IF(T78+U78&lt;1,"Acceptable",IF(R78+S78=200, "No Contributions Entered", IF(K78="","Error Detected, Choose reason&gt;",IF(X78="1",IF(T78=1,"Please Enter Deemed Pensionable Pay","Add Any Relevant Details Above"),"Please Give Details Above"))))))))),IF(ISERROR(G78),"Error Detected, No rate entered",IF(E78=0,"",IF(F78="","Error Detected, No Pensionable pay",IF(ISERROR(AB78)," Unknown Values entered.",IF(T78+U78&lt;1,"Acceptable",IF(R78+S78=200, "No Contributions Entered", IF(K78="","Error Detected, Choose reason&gt;",IF(X78="1",IF(T78=1,"Please Enter Deemed Pensionable Pay","Add relevant Details Above"),"Please give details Above")))))))))))</f>
        <v/>
      </c>
      <c r="K78" s="263"/>
      <c r="L78" s="93"/>
      <c r="M78" s="93" t="str">
        <f t="shared" si="4"/>
        <v/>
      </c>
      <c r="N78" s="96">
        <f t="shared" si="5"/>
        <v>0</v>
      </c>
      <c r="O78" s="96">
        <f t="shared" si="0"/>
        <v>0</v>
      </c>
      <c r="P78" s="220">
        <f>(ROUND((F78/100*'Member Info'!$W$2), 2))</f>
        <v>0</v>
      </c>
      <c r="Q78" s="220" t="e">
        <f t="shared" si="6"/>
        <v>#VALUE!</v>
      </c>
      <c r="R78" s="220" t="str">
        <f t="shared" si="7"/>
        <v/>
      </c>
      <c r="S78" s="229" t="str">
        <f t="shared" si="8"/>
        <v/>
      </c>
      <c r="T78" s="230" t="str">
        <f t="shared" si="9"/>
        <v/>
      </c>
      <c r="U78" s="230" t="str">
        <f t="shared" si="10"/>
        <v/>
      </c>
      <c r="V78" s="224">
        <f t="shared" si="11"/>
        <v>0</v>
      </c>
      <c r="W78" s="112">
        <f t="shared" si="12"/>
        <v>0</v>
      </c>
      <c r="X78" s="237" t="str">
        <f t="shared" si="1"/>
        <v/>
      </c>
      <c r="Y78" s="242" t="b">
        <f t="shared" si="2"/>
        <v>0</v>
      </c>
      <c r="Z78" s="237">
        <f t="shared" si="13"/>
        <v>0</v>
      </c>
      <c r="AA78" s="237">
        <f>IF('Member Info'!N74="",1,"")</f>
        <v>1</v>
      </c>
      <c r="AB78" s="245" t="e">
        <f t="shared" si="14"/>
        <v>#VALUE!</v>
      </c>
      <c r="AC78" s="132" t="str">
        <f t="shared" si="3"/>
        <v/>
      </c>
      <c r="AD78" s="126">
        <f t="shared" si="15"/>
        <v>1</v>
      </c>
      <c r="AE78" s="126" t="str">
        <f>IF('Member Info'!N74&lt;&gt;"",IF('Member Info'!N74&lt;=$R$1,1,0),"")</f>
        <v/>
      </c>
      <c r="AG78" s="126" t="b">
        <f t="shared" si="16"/>
        <v>0</v>
      </c>
      <c r="AH78" s="126">
        <f t="shared" si="17"/>
        <v>0</v>
      </c>
      <c r="AJ78" s="126">
        <f t="shared" si="18"/>
        <v>0</v>
      </c>
      <c r="AK78" s="126">
        <f>IF('Member Info'!F74&gt;$R$1,1,0)</f>
        <v>0</v>
      </c>
      <c r="AL78" s="126" t="b">
        <f>IF(ISERROR(R78),ERROR.TYPE(#REF!)=ERROR.TYPE(R78),FALSE)</f>
        <v>0</v>
      </c>
      <c r="AM78" s="126" t="b">
        <f>IF(ISERROR(S78),ERROR.TYPE(#REF!)=ERROR.TYPE(S78),FALSE)</f>
        <v>0</v>
      </c>
      <c r="AN78" s="126">
        <f>IF(OR('Member Info'!F74&gt;=$S$1,'Member Info'!N74&gt;=$R$1),1,0)</f>
        <v>0</v>
      </c>
    </row>
    <row r="79" spans="1:40" x14ac:dyDescent="0.25">
      <c r="A79" s="4">
        <v>47</v>
      </c>
      <c r="B79" s="166">
        <f>'Member Info'!D75</f>
        <v>0</v>
      </c>
      <c r="C79" s="166">
        <f>'Member Info'!E75</f>
        <v>0</v>
      </c>
      <c r="D79" s="166" t="str">
        <f>'Member Info'!G75</f>
        <v/>
      </c>
      <c r="E79" s="167">
        <f>'Member Info'!B75</f>
        <v>0</v>
      </c>
      <c r="F79" s="244"/>
      <c r="G79" s="168" t="str">
        <f>IF(E79=0,"",
IF('Member Info'!$AM$19&lt;=$R$1,
SUMPRODUCT('Member Info'!L75+IF('Member Info'!H75&gt;'Member Info'!$AJ$12,'Member Info'!$AK$13,IF('Member Info'!H75&gt;'Member Info'!$AJ$11,'Member Info'!$AK$12,IF('Member Info'!H75&gt;'Member Info'!$AJ$10,'Member Info'!$AK$11,IF('Member Info'!H75&gt;'Member Info'!$AJ$9,'Member Info'!$AK$10,IF('Member Info'!H75&gt;'Member Info'!$AJ$8,'Member Info'!$AK$9,'Member Info'!$AK$8)))))),
SUMPRODUCT('Member Info'!L75+IF('Member Info'!H75&gt;'Member Info'!$AG$17,'Member Info'!$AH$18,IF('Member Info'!H75&gt;'Member Info'!$AG$16,'Member Info'!$AH$17,IF('Member Info'!H75&gt;'Member Info'!$AG$15,'Member Info'!$AH$16,IF('Member Info'!H75&gt;'Member Info'!$AG$14,'Member Info'!$AH$15,IF('Member Info'!H75&gt;'Member Info'!$AG$13,'Member Info'!$AH$14,IF('Member Info'!H75&gt;'Member Info'!$AG$12,'Member Info'!$AH$13,IF('Member Info'!H75&gt;'Member Info'!$AG$11,'Member Info'!$AH$12,IF('Member Info'!H75&gt;'Member Info'!$AG$10,'Member Info'!$AH$11,IF('Member Info'!H75&gt;'Member Info'!$AG$9,'Member Info'!$AH$10,IF('Member Info'!H75&gt;'Member Info'!$AG$8,'Member Info'!$AH$9,'Member Info'!$AH$8)))))))))))))</f>
        <v/>
      </c>
      <c r="H79" s="26"/>
      <c r="I79" s="26"/>
      <c r="J79" s="107" t="str">
        <f>IF(E79=0,"",IF('Member Info'!F75&gt;$S$1,CONCATENATE("Joined with practice on ", TEXT('Member Info'!F75, "DD/MM/YYYY")),IF('Member Info'!N75&lt;&gt;"",IF('Member Info'!N75&lt;$R$1,CONCATENATE("Left Scheme on ", TEXT('Member Info'!N75, "DD/MM/YYYY")),IF(ISERROR(G79),"Error Detected, No rate entered",IF(E79=0,"",IF(F79="","Error Detected, No Pensionable pay",IF(ISERROR(AB79)," Unknown Values entered.",IF(T79+U79&lt;1,"Acceptable",IF(R79+S79=200, "No Contributions Entered", IF(K79="","Error Detected, Choose reason&gt;",IF(X79="1",IF(T79=1,"Please Enter Deemed Pensionable Pay","Add Any Relevant Details Above"),"Please Give Details Above"))))))))),IF(ISERROR(G79),"Error Detected, No rate entered",IF(E79=0,"",IF(F79="","Error Detected, No Pensionable pay",IF(ISERROR(AB79)," Unknown Values entered.",IF(T79+U79&lt;1,"Acceptable",IF(R79+S79=200, "No Contributions Entered", IF(K79="","Error Detected, Choose reason&gt;",IF(X79="1",IF(T79=1,"Please Enter Deemed Pensionable Pay","Add relevant Details Above"),"Please give details Above")))))))))))</f>
        <v/>
      </c>
      <c r="K79" s="263"/>
      <c r="L79" s="93"/>
      <c r="M79" s="93" t="str">
        <f t="shared" si="4"/>
        <v/>
      </c>
      <c r="N79" s="96">
        <f t="shared" si="5"/>
        <v>0</v>
      </c>
      <c r="O79" s="96">
        <f t="shared" si="0"/>
        <v>0</v>
      </c>
      <c r="P79" s="220">
        <f>(ROUND((F79/100*'Member Info'!$W$2), 2))</f>
        <v>0</v>
      </c>
      <c r="Q79" s="220" t="e">
        <f t="shared" si="6"/>
        <v>#VALUE!</v>
      </c>
      <c r="R79" s="220" t="str">
        <f t="shared" si="7"/>
        <v/>
      </c>
      <c r="S79" s="229" t="str">
        <f t="shared" si="8"/>
        <v/>
      </c>
      <c r="T79" s="230" t="str">
        <f t="shared" si="9"/>
        <v/>
      </c>
      <c r="U79" s="230" t="str">
        <f t="shared" si="10"/>
        <v/>
      </c>
      <c r="V79" s="224">
        <f t="shared" si="11"/>
        <v>0</v>
      </c>
      <c r="W79" s="112">
        <f t="shared" si="12"/>
        <v>0</v>
      </c>
      <c r="X79" s="237" t="str">
        <f t="shared" si="1"/>
        <v/>
      </c>
      <c r="Y79" s="242" t="b">
        <f t="shared" si="2"/>
        <v>0</v>
      </c>
      <c r="Z79" s="237">
        <f t="shared" si="13"/>
        <v>0</v>
      </c>
      <c r="AA79" s="237">
        <f>IF('Member Info'!N75="",1,"")</f>
        <v>1</v>
      </c>
      <c r="AB79" s="245" t="e">
        <f t="shared" si="14"/>
        <v>#VALUE!</v>
      </c>
      <c r="AC79" s="132" t="str">
        <f t="shared" si="3"/>
        <v/>
      </c>
      <c r="AD79" s="126">
        <f t="shared" si="15"/>
        <v>1</v>
      </c>
      <c r="AE79" s="126" t="str">
        <f>IF('Member Info'!N75&lt;&gt;"",IF('Member Info'!N75&lt;=$R$1,1,0),"")</f>
        <v/>
      </c>
      <c r="AG79" s="126" t="b">
        <f t="shared" si="16"/>
        <v>0</v>
      </c>
      <c r="AH79" s="126">
        <f t="shared" si="17"/>
        <v>0</v>
      </c>
      <c r="AJ79" s="126">
        <f t="shared" si="18"/>
        <v>0</v>
      </c>
      <c r="AK79" s="126">
        <f>IF('Member Info'!F75&gt;$R$1,1,0)</f>
        <v>0</v>
      </c>
      <c r="AL79" s="126" t="b">
        <f>IF(ISERROR(R79),ERROR.TYPE(#REF!)=ERROR.TYPE(R79),FALSE)</f>
        <v>0</v>
      </c>
      <c r="AM79" s="126" t="b">
        <f>IF(ISERROR(S79),ERROR.TYPE(#REF!)=ERROR.TYPE(S79),FALSE)</f>
        <v>0</v>
      </c>
      <c r="AN79" s="126">
        <f>IF(OR('Member Info'!F75&gt;=$S$1,'Member Info'!N75&gt;=$R$1),1,0)</f>
        <v>0</v>
      </c>
    </row>
    <row r="80" spans="1:40" x14ac:dyDescent="0.25">
      <c r="A80" s="4">
        <v>48</v>
      </c>
      <c r="B80" s="166">
        <f>'Member Info'!D76</f>
        <v>0</v>
      </c>
      <c r="C80" s="166">
        <f>'Member Info'!E76</f>
        <v>0</v>
      </c>
      <c r="D80" s="166" t="str">
        <f>'Member Info'!G76</f>
        <v/>
      </c>
      <c r="E80" s="167">
        <f>'Member Info'!B76</f>
        <v>0</v>
      </c>
      <c r="F80" s="244"/>
      <c r="G80" s="168" t="str">
        <f>IF(E80=0,"",
IF('Member Info'!$AM$19&lt;=$R$1,
SUMPRODUCT('Member Info'!L76+IF('Member Info'!H76&gt;'Member Info'!$AJ$12,'Member Info'!$AK$13,IF('Member Info'!H76&gt;'Member Info'!$AJ$11,'Member Info'!$AK$12,IF('Member Info'!H76&gt;'Member Info'!$AJ$10,'Member Info'!$AK$11,IF('Member Info'!H76&gt;'Member Info'!$AJ$9,'Member Info'!$AK$10,IF('Member Info'!H76&gt;'Member Info'!$AJ$8,'Member Info'!$AK$9,'Member Info'!$AK$8)))))),
SUMPRODUCT('Member Info'!L76+IF('Member Info'!H76&gt;'Member Info'!$AG$17,'Member Info'!$AH$18,IF('Member Info'!H76&gt;'Member Info'!$AG$16,'Member Info'!$AH$17,IF('Member Info'!H76&gt;'Member Info'!$AG$15,'Member Info'!$AH$16,IF('Member Info'!H76&gt;'Member Info'!$AG$14,'Member Info'!$AH$15,IF('Member Info'!H76&gt;'Member Info'!$AG$13,'Member Info'!$AH$14,IF('Member Info'!H76&gt;'Member Info'!$AG$12,'Member Info'!$AH$13,IF('Member Info'!H76&gt;'Member Info'!$AG$11,'Member Info'!$AH$12,IF('Member Info'!H76&gt;'Member Info'!$AG$10,'Member Info'!$AH$11,IF('Member Info'!H76&gt;'Member Info'!$AG$9,'Member Info'!$AH$10,IF('Member Info'!H76&gt;'Member Info'!$AG$8,'Member Info'!$AH$9,'Member Info'!$AH$8)))))))))))))</f>
        <v/>
      </c>
      <c r="H80" s="26"/>
      <c r="I80" s="26"/>
      <c r="J80" s="107" t="str">
        <f>IF(E80=0,"",IF('Member Info'!F76&gt;$S$1,CONCATENATE("Joined with practice on ", TEXT('Member Info'!F76, "DD/MM/YYYY")),IF('Member Info'!N76&lt;&gt;"",IF('Member Info'!N76&lt;$R$1,CONCATENATE("Left Scheme on ", TEXT('Member Info'!N76, "DD/MM/YYYY")),IF(ISERROR(G80),"Error Detected, No rate entered",IF(E80=0,"",IF(F80="","Error Detected, No Pensionable pay",IF(ISERROR(AB80)," Unknown Values entered.",IF(T80+U80&lt;1,"Acceptable",IF(R80+S80=200, "No Contributions Entered", IF(K80="","Error Detected, Choose reason&gt;",IF(X80="1",IF(T80=1,"Please Enter Deemed Pensionable Pay","Add Any Relevant Details Above"),"Please Give Details Above"))))))))),IF(ISERROR(G80),"Error Detected, No rate entered",IF(E80=0,"",IF(F80="","Error Detected, No Pensionable pay",IF(ISERROR(AB80)," Unknown Values entered.",IF(T80+U80&lt;1,"Acceptable",IF(R80+S80=200, "No Contributions Entered", IF(K80="","Error Detected, Choose reason&gt;",IF(X80="1",IF(T80=1,"Please Enter Deemed Pensionable Pay","Add relevant Details Above"),"Please give details Above")))))))))))</f>
        <v/>
      </c>
      <c r="K80" s="263"/>
      <c r="L80" s="93"/>
      <c r="M80" s="93" t="str">
        <f t="shared" si="4"/>
        <v/>
      </c>
      <c r="N80" s="96">
        <f t="shared" si="5"/>
        <v>0</v>
      </c>
      <c r="O80" s="96">
        <f t="shared" si="0"/>
        <v>0</v>
      </c>
      <c r="P80" s="220">
        <f>(ROUND((F80/100*'Member Info'!$W$2), 2))</f>
        <v>0</v>
      </c>
      <c r="Q80" s="220" t="e">
        <f t="shared" si="6"/>
        <v>#VALUE!</v>
      </c>
      <c r="R80" s="220" t="str">
        <f t="shared" si="7"/>
        <v/>
      </c>
      <c r="S80" s="229" t="str">
        <f t="shared" si="8"/>
        <v/>
      </c>
      <c r="T80" s="230" t="str">
        <f t="shared" si="9"/>
        <v/>
      </c>
      <c r="U80" s="230" t="str">
        <f t="shared" si="10"/>
        <v/>
      </c>
      <c r="V80" s="224">
        <f t="shared" si="11"/>
        <v>0</v>
      </c>
      <c r="W80" s="112">
        <f t="shared" si="12"/>
        <v>0</v>
      </c>
      <c r="X80" s="237" t="str">
        <f t="shared" si="1"/>
        <v/>
      </c>
      <c r="Y80" s="242" t="b">
        <f t="shared" si="2"/>
        <v>0</v>
      </c>
      <c r="Z80" s="237">
        <f t="shared" si="13"/>
        <v>0</v>
      </c>
      <c r="AA80" s="237">
        <f>IF('Member Info'!N76="",1,"")</f>
        <v>1</v>
      </c>
      <c r="AB80" s="245" t="e">
        <f t="shared" si="14"/>
        <v>#VALUE!</v>
      </c>
      <c r="AC80" s="132" t="str">
        <f t="shared" si="3"/>
        <v/>
      </c>
      <c r="AD80" s="126">
        <f t="shared" si="15"/>
        <v>1</v>
      </c>
      <c r="AE80" s="126" t="str">
        <f>IF('Member Info'!N76&lt;&gt;"",IF('Member Info'!N76&lt;=$R$1,1,0),"")</f>
        <v/>
      </c>
      <c r="AG80" s="126" t="b">
        <f t="shared" si="16"/>
        <v>0</v>
      </c>
      <c r="AH80" s="126">
        <f t="shared" si="17"/>
        <v>0</v>
      </c>
      <c r="AJ80" s="126">
        <f t="shared" si="18"/>
        <v>0</v>
      </c>
      <c r="AK80" s="126">
        <f>IF('Member Info'!F76&gt;$R$1,1,0)</f>
        <v>0</v>
      </c>
      <c r="AL80" s="126" t="b">
        <f>IF(ISERROR(R80),ERROR.TYPE(#REF!)=ERROR.TYPE(R80),FALSE)</f>
        <v>0</v>
      </c>
      <c r="AM80" s="126" t="b">
        <f>IF(ISERROR(S80),ERROR.TYPE(#REF!)=ERROR.TYPE(S80),FALSE)</f>
        <v>0</v>
      </c>
      <c r="AN80" s="126">
        <f>IF(OR('Member Info'!F76&gt;=$S$1,'Member Info'!N76&gt;=$R$1),1,0)</f>
        <v>0</v>
      </c>
    </row>
    <row r="81" spans="1:40" x14ac:dyDescent="0.25">
      <c r="A81" s="4">
        <v>49</v>
      </c>
      <c r="B81" s="166">
        <f>'Member Info'!D77</f>
        <v>0</v>
      </c>
      <c r="C81" s="166">
        <f>'Member Info'!E77</f>
        <v>0</v>
      </c>
      <c r="D81" s="166" t="str">
        <f>'Member Info'!G77</f>
        <v/>
      </c>
      <c r="E81" s="167">
        <f>'Member Info'!B77</f>
        <v>0</v>
      </c>
      <c r="F81" s="244"/>
      <c r="G81" s="168" t="str">
        <f>IF(E81=0,"",
IF('Member Info'!$AM$19&lt;=$R$1,
SUMPRODUCT('Member Info'!L77+IF('Member Info'!H77&gt;'Member Info'!$AJ$12,'Member Info'!$AK$13,IF('Member Info'!H77&gt;'Member Info'!$AJ$11,'Member Info'!$AK$12,IF('Member Info'!H77&gt;'Member Info'!$AJ$10,'Member Info'!$AK$11,IF('Member Info'!H77&gt;'Member Info'!$AJ$9,'Member Info'!$AK$10,IF('Member Info'!H77&gt;'Member Info'!$AJ$8,'Member Info'!$AK$9,'Member Info'!$AK$8)))))),
SUMPRODUCT('Member Info'!L77+IF('Member Info'!H77&gt;'Member Info'!$AG$17,'Member Info'!$AH$18,IF('Member Info'!H77&gt;'Member Info'!$AG$16,'Member Info'!$AH$17,IF('Member Info'!H77&gt;'Member Info'!$AG$15,'Member Info'!$AH$16,IF('Member Info'!H77&gt;'Member Info'!$AG$14,'Member Info'!$AH$15,IF('Member Info'!H77&gt;'Member Info'!$AG$13,'Member Info'!$AH$14,IF('Member Info'!H77&gt;'Member Info'!$AG$12,'Member Info'!$AH$13,IF('Member Info'!H77&gt;'Member Info'!$AG$11,'Member Info'!$AH$12,IF('Member Info'!H77&gt;'Member Info'!$AG$10,'Member Info'!$AH$11,IF('Member Info'!H77&gt;'Member Info'!$AG$9,'Member Info'!$AH$10,IF('Member Info'!H77&gt;'Member Info'!$AG$8,'Member Info'!$AH$9,'Member Info'!$AH$8)))))))))))))</f>
        <v/>
      </c>
      <c r="H81" s="26"/>
      <c r="I81" s="26"/>
      <c r="J81" s="107" t="str">
        <f>IF(E81=0,"",IF('Member Info'!F77&gt;$S$1,CONCATENATE("Joined with practice on ", TEXT('Member Info'!F77, "DD/MM/YYYY")),IF('Member Info'!N77&lt;&gt;"",IF('Member Info'!N77&lt;$R$1,CONCATENATE("Left Scheme on ", TEXT('Member Info'!N77, "DD/MM/YYYY")),IF(ISERROR(G81),"Error Detected, No rate entered",IF(E81=0,"",IF(F81="","Error Detected, No Pensionable pay",IF(ISERROR(AB81)," Unknown Values entered.",IF(T81+U81&lt;1,"Acceptable",IF(R81+S81=200, "No Contributions Entered", IF(K81="","Error Detected, Choose reason&gt;",IF(X81="1",IF(T81=1,"Please Enter Deemed Pensionable Pay","Add Any Relevant Details Above"),"Please Give Details Above"))))))))),IF(ISERROR(G81),"Error Detected, No rate entered",IF(E81=0,"",IF(F81="","Error Detected, No Pensionable pay",IF(ISERROR(AB81)," Unknown Values entered.",IF(T81+U81&lt;1,"Acceptable",IF(R81+S81=200, "No Contributions Entered", IF(K81="","Error Detected, Choose reason&gt;",IF(X81="1",IF(T81=1,"Please Enter Deemed Pensionable Pay","Add relevant Details Above"),"Please give details Above")))))))))))</f>
        <v/>
      </c>
      <c r="K81" s="263"/>
      <c r="L81" s="93"/>
      <c r="M81" s="93" t="str">
        <f t="shared" si="4"/>
        <v/>
      </c>
      <c r="N81" s="96">
        <f t="shared" si="5"/>
        <v>0</v>
      </c>
      <c r="O81" s="96">
        <f t="shared" si="0"/>
        <v>0</v>
      </c>
      <c r="P81" s="220">
        <f>(ROUND((F81/100*'Member Info'!$W$2), 2))</f>
        <v>0</v>
      </c>
      <c r="Q81" s="220" t="e">
        <f t="shared" si="6"/>
        <v>#VALUE!</v>
      </c>
      <c r="R81" s="220" t="str">
        <f t="shared" si="7"/>
        <v/>
      </c>
      <c r="S81" s="229" t="str">
        <f t="shared" si="8"/>
        <v/>
      </c>
      <c r="T81" s="230" t="str">
        <f t="shared" si="9"/>
        <v/>
      </c>
      <c r="U81" s="230" t="str">
        <f t="shared" si="10"/>
        <v/>
      </c>
      <c r="V81" s="224">
        <f t="shared" si="11"/>
        <v>0</v>
      </c>
      <c r="W81" s="112">
        <f t="shared" si="12"/>
        <v>0</v>
      </c>
      <c r="X81" s="237" t="str">
        <f t="shared" si="1"/>
        <v/>
      </c>
      <c r="Y81" s="242" t="b">
        <f t="shared" si="2"/>
        <v>0</v>
      </c>
      <c r="Z81" s="237">
        <f t="shared" si="13"/>
        <v>0</v>
      </c>
      <c r="AA81" s="237">
        <f>IF('Member Info'!N77="",1,"")</f>
        <v>1</v>
      </c>
      <c r="AB81" s="245" t="e">
        <f t="shared" si="14"/>
        <v>#VALUE!</v>
      </c>
      <c r="AC81" s="132" t="str">
        <f t="shared" si="3"/>
        <v/>
      </c>
      <c r="AD81" s="126">
        <f t="shared" si="15"/>
        <v>1</v>
      </c>
      <c r="AE81" s="126" t="str">
        <f>IF('Member Info'!N77&lt;&gt;"",IF('Member Info'!N77&lt;=$R$1,1,0),"")</f>
        <v/>
      </c>
      <c r="AG81" s="126" t="b">
        <f t="shared" si="16"/>
        <v>0</v>
      </c>
      <c r="AH81" s="126">
        <f t="shared" si="17"/>
        <v>0</v>
      </c>
      <c r="AJ81" s="126">
        <f t="shared" si="18"/>
        <v>0</v>
      </c>
      <c r="AK81" s="126">
        <f>IF('Member Info'!F77&gt;$R$1,1,0)</f>
        <v>0</v>
      </c>
      <c r="AL81" s="126" t="b">
        <f>IF(ISERROR(R81),ERROR.TYPE(#REF!)=ERROR.TYPE(R81),FALSE)</f>
        <v>0</v>
      </c>
      <c r="AM81" s="126" t="b">
        <f>IF(ISERROR(S81),ERROR.TYPE(#REF!)=ERROR.TYPE(S81),FALSE)</f>
        <v>0</v>
      </c>
      <c r="AN81" s="126">
        <f>IF(OR('Member Info'!F77&gt;=$S$1,'Member Info'!N77&gt;=$R$1),1,0)</f>
        <v>0</v>
      </c>
    </row>
    <row r="82" spans="1:40" x14ac:dyDescent="0.25">
      <c r="A82" s="4">
        <v>50</v>
      </c>
      <c r="B82" s="166">
        <f>'Member Info'!D78</f>
        <v>0</v>
      </c>
      <c r="C82" s="166">
        <f>'Member Info'!E78</f>
        <v>0</v>
      </c>
      <c r="D82" s="166" t="str">
        <f>'Member Info'!G78</f>
        <v/>
      </c>
      <c r="E82" s="167">
        <f>'Member Info'!B78</f>
        <v>0</v>
      </c>
      <c r="F82" s="244"/>
      <c r="G82" s="168" t="str">
        <f>IF(E82=0,"",
IF('Member Info'!$AM$19&lt;=$R$1,
SUMPRODUCT('Member Info'!L78+IF('Member Info'!H78&gt;'Member Info'!$AJ$12,'Member Info'!$AK$13,IF('Member Info'!H78&gt;'Member Info'!$AJ$11,'Member Info'!$AK$12,IF('Member Info'!H78&gt;'Member Info'!$AJ$10,'Member Info'!$AK$11,IF('Member Info'!H78&gt;'Member Info'!$AJ$9,'Member Info'!$AK$10,IF('Member Info'!H78&gt;'Member Info'!$AJ$8,'Member Info'!$AK$9,'Member Info'!$AK$8)))))),
SUMPRODUCT('Member Info'!L78+IF('Member Info'!H78&gt;'Member Info'!$AG$17,'Member Info'!$AH$18,IF('Member Info'!H78&gt;'Member Info'!$AG$16,'Member Info'!$AH$17,IF('Member Info'!H78&gt;'Member Info'!$AG$15,'Member Info'!$AH$16,IF('Member Info'!H78&gt;'Member Info'!$AG$14,'Member Info'!$AH$15,IF('Member Info'!H78&gt;'Member Info'!$AG$13,'Member Info'!$AH$14,IF('Member Info'!H78&gt;'Member Info'!$AG$12,'Member Info'!$AH$13,IF('Member Info'!H78&gt;'Member Info'!$AG$11,'Member Info'!$AH$12,IF('Member Info'!H78&gt;'Member Info'!$AG$10,'Member Info'!$AH$11,IF('Member Info'!H78&gt;'Member Info'!$AG$9,'Member Info'!$AH$10,IF('Member Info'!H78&gt;'Member Info'!$AG$8,'Member Info'!$AH$9,'Member Info'!$AH$8)))))))))))))</f>
        <v/>
      </c>
      <c r="H82" s="26"/>
      <c r="I82" s="26"/>
      <c r="J82" s="107" t="str">
        <f>IF(E82=0,"",IF('Member Info'!F78&gt;$S$1,CONCATENATE("Joined with practice on ", TEXT('Member Info'!F78, "DD/MM/YYYY")),IF('Member Info'!N78&lt;&gt;"",IF('Member Info'!N78&lt;$R$1,CONCATENATE("Left Scheme on ", TEXT('Member Info'!N78, "DD/MM/YYYY")),IF(ISERROR(G82),"Error Detected, No rate entered",IF(E82=0,"",IF(F82="","Error Detected, No Pensionable pay",IF(ISERROR(AB82)," Unknown Values entered.",IF(T82+U82&lt;1,"Acceptable",IF(R82+S82=200, "No Contributions Entered", IF(K82="","Error Detected, Choose reason&gt;",IF(X82="1",IF(T82=1,"Please Enter Deemed Pensionable Pay","Add Any Relevant Details Above"),"Please Give Details Above"))))))))),IF(ISERROR(G82),"Error Detected, No rate entered",IF(E82=0,"",IF(F82="","Error Detected, No Pensionable pay",IF(ISERROR(AB82)," Unknown Values entered.",IF(T82+U82&lt;1,"Acceptable",IF(R82+S82=200, "No Contributions Entered", IF(K82="","Error Detected, Choose reason&gt;",IF(X82="1",IF(T82=1,"Please Enter Deemed Pensionable Pay","Add relevant Details Above"),"Please give details Above")))))))))))</f>
        <v/>
      </c>
      <c r="K82" s="263"/>
      <c r="L82" s="93"/>
      <c r="M82" s="93" t="str">
        <f t="shared" si="4"/>
        <v/>
      </c>
      <c r="N82" s="96">
        <f t="shared" si="5"/>
        <v>0</v>
      </c>
      <c r="O82" s="96">
        <f t="shared" si="0"/>
        <v>0</v>
      </c>
      <c r="P82" s="220">
        <f>(ROUND((F82/100*'Member Info'!$W$2), 2))</f>
        <v>0</v>
      </c>
      <c r="Q82" s="220" t="e">
        <f t="shared" si="6"/>
        <v>#VALUE!</v>
      </c>
      <c r="R82" s="220" t="str">
        <f t="shared" si="7"/>
        <v/>
      </c>
      <c r="S82" s="229" t="str">
        <f t="shared" si="8"/>
        <v/>
      </c>
      <c r="T82" s="230" t="str">
        <f t="shared" si="9"/>
        <v/>
      </c>
      <c r="U82" s="230" t="str">
        <f t="shared" si="10"/>
        <v/>
      </c>
      <c r="V82" s="224">
        <f t="shared" si="11"/>
        <v>0</v>
      </c>
      <c r="W82" s="112">
        <f t="shared" si="12"/>
        <v>0</v>
      </c>
      <c r="X82" s="237" t="str">
        <f t="shared" si="1"/>
        <v/>
      </c>
      <c r="Y82" s="242" t="b">
        <f t="shared" si="2"/>
        <v>0</v>
      </c>
      <c r="Z82" s="237">
        <f t="shared" si="13"/>
        <v>0</v>
      </c>
      <c r="AA82" s="237">
        <f>IF('Member Info'!N78="",1,"")</f>
        <v>1</v>
      </c>
      <c r="AB82" s="245" t="e">
        <f t="shared" si="14"/>
        <v>#VALUE!</v>
      </c>
      <c r="AC82" s="132" t="str">
        <f t="shared" si="3"/>
        <v/>
      </c>
      <c r="AD82" s="126">
        <f t="shared" si="15"/>
        <v>1</v>
      </c>
      <c r="AE82" s="126" t="str">
        <f>IF('Member Info'!N78&lt;&gt;"",IF('Member Info'!N78&lt;=$R$1,1,0),"")</f>
        <v/>
      </c>
      <c r="AG82" s="126" t="b">
        <f t="shared" si="16"/>
        <v>0</v>
      </c>
      <c r="AH82" s="126">
        <f t="shared" si="17"/>
        <v>0</v>
      </c>
      <c r="AJ82" s="126">
        <f t="shared" si="18"/>
        <v>0</v>
      </c>
      <c r="AK82" s="126">
        <f>IF('Member Info'!F78&gt;$R$1,1,0)</f>
        <v>0</v>
      </c>
      <c r="AL82" s="126" t="b">
        <f>IF(ISERROR(R82),ERROR.TYPE(#REF!)=ERROR.TYPE(R82),FALSE)</f>
        <v>0</v>
      </c>
      <c r="AM82" s="126" t="b">
        <f>IF(ISERROR(S82),ERROR.TYPE(#REF!)=ERROR.TYPE(S82),FALSE)</f>
        <v>0</v>
      </c>
      <c r="AN82" s="126">
        <f>IF(OR('Member Info'!F78&gt;=$S$1,'Member Info'!N78&gt;=$R$1),1,0)</f>
        <v>0</v>
      </c>
    </row>
    <row r="83" spans="1:40" x14ac:dyDescent="0.25">
      <c r="A83" s="4">
        <v>51</v>
      </c>
      <c r="B83" s="166">
        <f>'Member Info'!D79</f>
        <v>0</v>
      </c>
      <c r="C83" s="166">
        <f>'Member Info'!E79</f>
        <v>0</v>
      </c>
      <c r="D83" s="166" t="str">
        <f>'Member Info'!G79</f>
        <v/>
      </c>
      <c r="E83" s="167">
        <f>'Member Info'!B79</f>
        <v>0</v>
      </c>
      <c r="F83" s="244"/>
      <c r="G83" s="168" t="str">
        <f>IF(E83=0,"",
IF('Member Info'!$AM$19&lt;=$R$1,
SUMPRODUCT('Member Info'!L79+IF('Member Info'!H79&gt;'Member Info'!$AJ$12,'Member Info'!$AK$13,IF('Member Info'!H79&gt;'Member Info'!$AJ$11,'Member Info'!$AK$12,IF('Member Info'!H79&gt;'Member Info'!$AJ$10,'Member Info'!$AK$11,IF('Member Info'!H79&gt;'Member Info'!$AJ$9,'Member Info'!$AK$10,IF('Member Info'!H79&gt;'Member Info'!$AJ$8,'Member Info'!$AK$9,'Member Info'!$AK$8)))))),
SUMPRODUCT('Member Info'!L79+IF('Member Info'!H79&gt;'Member Info'!$AG$17,'Member Info'!$AH$18,IF('Member Info'!H79&gt;'Member Info'!$AG$16,'Member Info'!$AH$17,IF('Member Info'!H79&gt;'Member Info'!$AG$15,'Member Info'!$AH$16,IF('Member Info'!H79&gt;'Member Info'!$AG$14,'Member Info'!$AH$15,IF('Member Info'!H79&gt;'Member Info'!$AG$13,'Member Info'!$AH$14,IF('Member Info'!H79&gt;'Member Info'!$AG$12,'Member Info'!$AH$13,IF('Member Info'!H79&gt;'Member Info'!$AG$11,'Member Info'!$AH$12,IF('Member Info'!H79&gt;'Member Info'!$AG$10,'Member Info'!$AH$11,IF('Member Info'!H79&gt;'Member Info'!$AG$9,'Member Info'!$AH$10,IF('Member Info'!H79&gt;'Member Info'!$AG$8,'Member Info'!$AH$9,'Member Info'!$AH$8)))))))))))))</f>
        <v/>
      </c>
      <c r="H83" s="26"/>
      <c r="I83" s="26"/>
      <c r="J83" s="107" t="str">
        <f>IF(E83=0,"",IF('Member Info'!F79&gt;$S$1,CONCATENATE("Joined with practice on ", TEXT('Member Info'!F79, "DD/MM/YYYY")),IF('Member Info'!N79&lt;&gt;"",IF('Member Info'!N79&lt;$R$1,CONCATENATE("Left Scheme on ", TEXT('Member Info'!N79, "DD/MM/YYYY")),IF(ISERROR(G83),"Error Detected, No rate entered",IF(E83=0,"",IF(F83="","Error Detected, No Pensionable pay",IF(ISERROR(AB83)," Unknown Values entered.",IF(T83+U83&lt;1,"Acceptable",IF(R83+S83=200, "No Contributions Entered", IF(K83="","Error Detected, Choose reason&gt;",IF(X83="1",IF(T83=1,"Please Enter Deemed Pensionable Pay","Add Any Relevant Details Above"),"Please Give Details Above"))))))))),IF(ISERROR(G83),"Error Detected, No rate entered",IF(E83=0,"",IF(F83="","Error Detected, No Pensionable pay",IF(ISERROR(AB83)," Unknown Values entered.",IF(T83+U83&lt;1,"Acceptable",IF(R83+S83=200, "No Contributions Entered", IF(K83="","Error Detected, Choose reason&gt;",IF(X83="1",IF(T83=1,"Please Enter Deemed Pensionable Pay","Add relevant Details Above"),"Please give details Above")))))))))))</f>
        <v/>
      </c>
      <c r="K83" s="263"/>
      <c r="L83" s="93"/>
      <c r="M83" s="93" t="str">
        <f t="shared" si="4"/>
        <v/>
      </c>
      <c r="N83" s="96">
        <f t="shared" si="5"/>
        <v>0</v>
      </c>
      <c r="O83" s="96">
        <f t="shared" si="0"/>
        <v>0</v>
      </c>
      <c r="P83" s="220">
        <f>(ROUND((F83/100*'Member Info'!$W$2), 2))</f>
        <v>0</v>
      </c>
      <c r="Q83" s="220" t="e">
        <f t="shared" si="6"/>
        <v>#VALUE!</v>
      </c>
      <c r="R83" s="220" t="str">
        <f t="shared" si="7"/>
        <v/>
      </c>
      <c r="S83" s="229" t="str">
        <f t="shared" si="8"/>
        <v/>
      </c>
      <c r="T83" s="230" t="str">
        <f t="shared" si="9"/>
        <v/>
      </c>
      <c r="U83" s="230" t="str">
        <f t="shared" si="10"/>
        <v/>
      </c>
      <c r="V83" s="224">
        <f t="shared" si="11"/>
        <v>0</v>
      </c>
      <c r="W83" s="112">
        <f t="shared" si="12"/>
        <v>0</v>
      </c>
      <c r="X83" s="237" t="str">
        <f t="shared" si="1"/>
        <v/>
      </c>
      <c r="Y83" s="242" t="b">
        <f t="shared" si="2"/>
        <v>0</v>
      </c>
      <c r="Z83" s="237">
        <f t="shared" si="13"/>
        <v>0</v>
      </c>
      <c r="AA83" s="237">
        <f>IF('Member Info'!N79="",1,"")</f>
        <v>1</v>
      </c>
      <c r="AB83" s="245" t="e">
        <f t="shared" si="14"/>
        <v>#VALUE!</v>
      </c>
      <c r="AC83" s="132" t="str">
        <f t="shared" si="3"/>
        <v/>
      </c>
      <c r="AD83" s="126">
        <f t="shared" si="15"/>
        <v>1</v>
      </c>
      <c r="AE83" s="126" t="str">
        <f>IF('Member Info'!N79&lt;&gt;"",IF('Member Info'!N79&lt;=$R$1,1,0),"")</f>
        <v/>
      </c>
      <c r="AG83" s="126" t="b">
        <f t="shared" si="16"/>
        <v>0</v>
      </c>
      <c r="AH83" s="126">
        <f t="shared" si="17"/>
        <v>0</v>
      </c>
      <c r="AJ83" s="126">
        <f t="shared" si="18"/>
        <v>0</v>
      </c>
      <c r="AK83" s="126">
        <f>IF('Member Info'!F79&gt;$R$1,1,0)</f>
        <v>0</v>
      </c>
      <c r="AL83" s="126" t="b">
        <f>IF(ISERROR(R83),ERROR.TYPE(#REF!)=ERROR.TYPE(R83),FALSE)</f>
        <v>0</v>
      </c>
      <c r="AM83" s="126" t="b">
        <f>IF(ISERROR(S83),ERROR.TYPE(#REF!)=ERROR.TYPE(S83),FALSE)</f>
        <v>0</v>
      </c>
      <c r="AN83" s="126">
        <f>IF(OR('Member Info'!F79&gt;=$S$1,'Member Info'!N79&gt;=$R$1),1,0)</f>
        <v>0</v>
      </c>
    </row>
    <row r="84" spans="1:40" x14ac:dyDescent="0.25">
      <c r="A84" s="4">
        <v>52</v>
      </c>
      <c r="B84" s="166">
        <f>'Member Info'!D80</f>
        <v>0</v>
      </c>
      <c r="C84" s="166">
        <f>'Member Info'!E80</f>
        <v>0</v>
      </c>
      <c r="D84" s="166" t="str">
        <f>'Member Info'!G80</f>
        <v/>
      </c>
      <c r="E84" s="167">
        <f>'Member Info'!B80</f>
        <v>0</v>
      </c>
      <c r="F84" s="244"/>
      <c r="G84" s="168" t="str">
        <f>IF(E84=0,"",
IF('Member Info'!$AM$19&lt;=$R$1,
SUMPRODUCT('Member Info'!L80+IF('Member Info'!H80&gt;'Member Info'!$AJ$12,'Member Info'!$AK$13,IF('Member Info'!H80&gt;'Member Info'!$AJ$11,'Member Info'!$AK$12,IF('Member Info'!H80&gt;'Member Info'!$AJ$10,'Member Info'!$AK$11,IF('Member Info'!H80&gt;'Member Info'!$AJ$9,'Member Info'!$AK$10,IF('Member Info'!H80&gt;'Member Info'!$AJ$8,'Member Info'!$AK$9,'Member Info'!$AK$8)))))),
SUMPRODUCT('Member Info'!L80+IF('Member Info'!H80&gt;'Member Info'!$AG$17,'Member Info'!$AH$18,IF('Member Info'!H80&gt;'Member Info'!$AG$16,'Member Info'!$AH$17,IF('Member Info'!H80&gt;'Member Info'!$AG$15,'Member Info'!$AH$16,IF('Member Info'!H80&gt;'Member Info'!$AG$14,'Member Info'!$AH$15,IF('Member Info'!H80&gt;'Member Info'!$AG$13,'Member Info'!$AH$14,IF('Member Info'!H80&gt;'Member Info'!$AG$12,'Member Info'!$AH$13,IF('Member Info'!H80&gt;'Member Info'!$AG$11,'Member Info'!$AH$12,IF('Member Info'!H80&gt;'Member Info'!$AG$10,'Member Info'!$AH$11,IF('Member Info'!H80&gt;'Member Info'!$AG$9,'Member Info'!$AH$10,IF('Member Info'!H80&gt;'Member Info'!$AG$8,'Member Info'!$AH$9,'Member Info'!$AH$8)))))))))))))</f>
        <v/>
      </c>
      <c r="H84" s="26"/>
      <c r="I84" s="26"/>
      <c r="J84" s="107" t="str">
        <f>IF(E84=0,"",IF('Member Info'!F80&gt;$S$1,CONCATENATE("Joined with practice on ", TEXT('Member Info'!F80, "DD/MM/YYYY")),IF('Member Info'!N80&lt;&gt;"",IF('Member Info'!N80&lt;$R$1,CONCATENATE("Left Scheme on ", TEXT('Member Info'!N80, "DD/MM/YYYY")),IF(ISERROR(G84),"Error Detected, No rate entered",IF(E84=0,"",IF(F84="","Error Detected, No Pensionable pay",IF(ISERROR(AB84)," Unknown Values entered.",IF(T84+U84&lt;1,"Acceptable",IF(R84+S84=200, "No Contributions Entered", IF(K84="","Error Detected, Choose reason&gt;",IF(X84="1",IF(T84=1,"Please Enter Deemed Pensionable Pay","Add Any Relevant Details Above"),"Please Give Details Above"))))))))),IF(ISERROR(G84),"Error Detected, No rate entered",IF(E84=0,"",IF(F84="","Error Detected, No Pensionable pay",IF(ISERROR(AB84)," Unknown Values entered.",IF(T84+U84&lt;1,"Acceptable",IF(R84+S84=200, "No Contributions Entered", IF(K84="","Error Detected, Choose reason&gt;",IF(X84="1",IF(T84=1,"Please Enter Deemed Pensionable Pay","Add relevant Details Above"),"Please give details Above")))))))))))</f>
        <v/>
      </c>
      <c r="K84" s="263"/>
      <c r="L84" s="93"/>
      <c r="M84" s="93" t="str">
        <f t="shared" si="4"/>
        <v/>
      </c>
      <c r="N84" s="96">
        <f t="shared" si="5"/>
        <v>0</v>
      </c>
      <c r="O84" s="96">
        <f t="shared" si="0"/>
        <v>0</v>
      </c>
      <c r="P84" s="220">
        <f>(ROUND((F84/100*'Member Info'!$W$2), 2))</f>
        <v>0</v>
      </c>
      <c r="Q84" s="220" t="e">
        <f t="shared" si="6"/>
        <v>#VALUE!</v>
      </c>
      <c r="R84" s="220" t="str">
        <f t="shared" si="7"/>
        <v/>
      </c>
      <c r="S84" s="229" t="str">
        <f t="shared" si="8"/>
        <v/>
      </c>
      <c r="T84" s="230" t="str">
        <f t="shared" si="9"/>
        <v/>
      </c>
      <c r="U84" s="230" t="str">
        <f t="shared" si="10"/>
        <v/>
      </c>
      <c r="V84" s="224">
        <f t="shared" si="11"/>
        <v>0</v>
      </c>
      <c r="W84" s="112">
        <f t="shared" si="12"/>
        <v>0</v>
      </c>
      <c r="X84" s="237" t="str">
        <f t="shared" si="1"/>
        <v/>
      </c>
      <c r="Y84" s="242" t="b">
        <f t="shared" si="2"/>
        <v>0</v>
      </c>
      <c r="Z84" s="237">
        <f t="shared" si="13"/>
        <v>0</v>
      </c>
      <c r="AA84" s="237">
        <f>IF('Member Info'!N80="",1,"")</f>
        <v>1</v>
      </c>
      <c r="AB84" s="245" t="e">
        <f t="shared" si="14"/>
        <v>#VALUE!</v>
      </c>
      <c r="AC84" s="132" t="str">
        <f t="shared" si="3"/>
        <v/>
      </c>
      <c r="AD84" s="126">
        <f t="shared" si="15"/>
        <v>1</v>
      </c>
      <c r="AE84" s="126" t="str">
        <f>IF('Member Info'!N80&lt;&gt;"",IF('Member Info'!N80&lt;=$R$1,1,0),"")</f>
        <v/>
      </c>
      <c r="AG84" s="126" t="b">
        <f t="shared" si="16"/>
        <v>0</v>
      </c>
      <c r="AH84" s="126">
        <f t="shared" si="17"/>
        <v>0</v>
      </c>
      <c r="AJ84" s="126">
        <f t="shared" si="18"/>
        <v>0</v>
      </c>
      <c r="AK84" s="126">
        <f>IF('Member Info'!F80&gt;$R$1,1,0)</f>
        <v>0</v>
      </c>
      <c r="AL84" s="126" t="b">
        <f>IF(ISERROR(R84),ERROR.TYPE(#REF!)=ERROR.TYPE(R84),FALSE)</f>
        <v>0</v>
      </c>
      <c r="AM84" s="126" t="b">
        <f>IF(ISERROR(S84),ERROR.TYPE(#REF!)=ERROR.TYPE(S84),FALSE)</f>
        <v>0</v>
      </c>
      <c r="AN84" s="126">
        <f>IF(OR('Member Info'!F80&gt;=$S$1,'Member Info'!N80&gt;=$R$1),1,0)</f>
        <v>0</v>
      </c>
    </row>
    <row r="85" spans="1:40" x14ac:dyDescent="0.25">
      <c r="A85" s="4">
        <v>53</v>
      </c>
      <c r="B85" s="166">
        <f>'Member Info'!D81</f>
        <v>0</v>
      </c>
      <c r="C85" s="166">
        <f>'Member Info'!E81</f>
        <v>0</v>
      </c>
      <c r="D85" s="166" t="str">
        <f>'Member Info'!G81</f>
        <v/>
      </c>
      <c r="E85" s="167">
        <f>'Member Info'!B81</f>
        <v>0</v>
      </c>
      <c r="F85" s="244"/>
      <c r="G85" s="168" t="str">
        <f>IF(E85=0,"",
IF('Member Info'!$AM$19&lt;=$R$1,
SUMPRODUCT('Member Info'!L81+IF('Member Info'!H81&gt;'Member Info'!$AJ$12,'Member Info'!$AK$13,IF('Member Info'!H81&gt;'Member Info'!$AJ$11,'Member Info'!$AK$12,IF('Member Info'!H81&gt;'Member Info'!$AJ$10,'Member Info'!$AK$11,IF('Member Info'!H81&gt;'Member Info'!$AJ$9,'Member Info'!$AK$10,IF('Member Info'!H81&gt;'Member Info'!$AJ$8,'Member Info'!$AK$9,'Member Info'!$AK$8)))))),
SUMPRODUCT('Member Info'!L81+IF('Member Info'!H81&gt;'Member Info'!$AG$17,'Member Info'!$AH$18,IF('Member Info'!H81&gt;'Member Info'!$AG$16,'Member Info'!$AH$17,IF('Member Info'!H81&gt;'Member Info'!$AG$15,'Member Info'!$AH$16,IF('Member Info'!H81&gt;'Member Info'!$AG$14,'Member Info'!$AH$15,IF('Member Info'!H81&gt;'Member Info'!$AG$13,'Member Info'!$AH$14,IF('Member Info'!H81&gt;'Member Info'!$AG$12,'Member Info'!$AH$13,IF('Member Info'!H81&gt;'Member Info'!$AG$11,'Member Info'!$AH$12,IF('Member Info'!H81&gt;'Member Info'!$AG$10,'Member Info'!$AH$11,IF('Member Info'!H81&gt;'Member Info'!$AG$9,'Member Info'!$AH$10,IF('Member Info'!H81&gt;'Member Info'!$AG$8,'Member Info'!$AH$9,'Member Info'!$AH$8)))))))))))))</f>
        <v/>
      </c>
      <c r="H85" s="26"/>
      <c r="I85" s="26"/>
      <c r="J85" s="107" t="str">
        <f>IF(E85=0,"",IF('Member Info'!F81&gt;$S$1,CONCATENATE("Joined with practice on ", TEXT('Member Info'!F81, "DD/MM/YYYY")),IF('Member Info'!N81&lt;&gt;"",IF('Member Info'!N81&lt;$R$1,CONCATENATE("Left Scheme on ", TEXT('Member Info'!N81, "DD/MM/YYYY")),IF(ISERROR(G85),"Error Detected, No rate entered",IF(E85=0,"",IF(F85="","Error Detected, No Pensionable pay",IF(ISERROR(AB85)," Unknown Values entered.",IF(T85+U85&lt;1,"Acceptable",IF(R85+S85=200, "No Contributions Entered", IF(K85="","Error Detected, Choose reason&gt;",IF(X85="1",IF(T85=1,"Please Enter Deemed Pensionable Pay","Add Any Relevant Details Above"),"Please Give Details Above"))))))))),IF(ISERROR(G85),"Error Detected, No rate entered",IF(E85=0,"",IF(F85="","Error Detected, No Pensionable pay",IF(ISERROR(AB85)," Unknown Values entered.",IF(T85+U85&lt;1,"Acceptable",IF(R85+S85=200, "No Contributions Entered", IF(K85="","Error Detected, Choose reason&gt;",IF(X85="1",IF(T85=1,"Please Enter Deemed Pensionable Pay","Add relevant Details Above"),"Please give details Above")))))))))))</f>
        <v/>
      </c>
      <c r="K85" s="263"/>
      <c r="L85" s="93"/>
      <c r="M85" s="93" t="str">
        <f t="shared" si="4"/>
        <v/>
      </c>
      <c r="N85" s="96">
        <f t="shared" si="5"/>
        <v>0</v>
      </c>
      <c r="O85" s="96">
        <f t="shared" si="0"/>
        <v>0</v>
      </c>
      <c r="P85" s="220">
        <f>(ROUND((F85/100*'Member Info'!$W$2), 2))</f>
        <v>0</v>
      </c>
      <c r="Q85" s="220" t="e">
        <f t="shared" si="6"/>
        <v>#VALUE!</v>
      </c>
      <c r="R85" s="220" t="str">
        <f t="shared" si="7"/>
        <v/>
      </c>
      <c r="S85" s="229" t="str">
        <f t="shared" si="8"/>
        <v/>
      </c>
      <c r="T85" s="230" t="str">
        <f t="shared" si="9"/>
        <v/>
      </c>
      <c r="U85" s="230" t="str">
        <f t="shared" si="10"/>
        <v/>
      </c>
      <c r="V85" s="224">
        <f t="shared" si="11"/>
        <v>0</v>
      </c>
      <c r="W85" s="112">
        <f t="shared" si="12"/>
        <v>0</v>
      </c>
      <c r="X85" s="237" t="str">
        <f t="shared" si="1"/>
        <v/>
      </c>
      <c r="Y85" s="242" t="b">
        <f t="shared" si="2"/>
        <v>0</v>
      </c>
      <c r="Z85" s="237">
        <f t="shared" si="13"/>
        <v>0</v>
      </c>
      <c r="AA85" s="237">
        <f>IF('Member Info'!N81="",1,"")</f>
        <v>1</v>
      </c>
      <c r="AB85" s="245" t="e">
        <f t="shared" si="14"/>
        <v>#VALUE!</v>
      </c>
      <c r="AC85" s="132" t="str">
        <f t="shared" si="3"/>
        <v/>
      </c>
      <c r="AD85" s="126">
        <f t="shared" si="15"/>
        <v>1</v>
      </c>
      <c r="AE85" s="126" t="str">
        <f>IF('Member Info'!N81&lt;&gt;"",IF('Member Info'!N81&lt;=$R$1,1,0),"")</f>
        <v/>
      </c>
      <c r="AG85" s="126" t="b">
        <f t="shared" si="16"/>
        <v>0</v>
      </c>
      <c r="AH85" s="126">
        <f t="shared" si="17"/>
        <v>0</v>
      </c>
      <c r="AJ85" s="126">
        <f t="shared" si="18"/>
        <v>0</v>
      </c>
      <c r="AK85" s="126">
        <f>IF('Member Info'!F81&gt;$R$1,1,0)</f>
        <v>0</v>
      </c>
      <c r="AL85" s="126" t="b">
        <f>IF(ISERROR(R85),ERROR.TYPE(#REF!)=ERROR.TYPE(R85),FALSE)</f>
        <v>0</v>
      </c>
      <c r="AM85" s="126" t="b">
        <f>IF(ISERROR(S85),ERROR.TYPE(#REF!)=ERROR.TYPE(S85),FALSE)</f>
        <v>0</v>
      </c>
      <c r="AN85" s="126">
        <f>IF(OR('Member Info'!F81&gt;=$S$1,'Member Info'!N81&gt;=$R$1),1,0)</f>
        <v>0</v>
      </c>
    </row>
    <row r="86" spans="1:40" x14ac:dyDescent="0.25">
      <c r="A86" s="4">
        <v>54</v>
      </c>
      <c r="B86" s="166">
        <f>'Member Info'!D82</f>
        <v>0</v>
      </c>
      <c r="C86" s="166">
        <f>'Member Info'!E82</f>
        <v>0</v>
      </c>
      <c r="D86" s="166" t="str">
        <f>'Member Info'!G82</f>
        <v/>
      </c>
      <c r="E86" s="167">
        <f>'Member Info'!B82</f>
        <v>0</v>
      </c>
      <c r="F86" s="244"/>
      <c r="G86" s="168" t="str">
        <f>IF(E86=0,"",
IF('Member Info'!$AM$19&lt;=$R$1,
SUMPRODUCT('Member Info'!L82+IF('Member Info'!H82&gt;'Member Info'!$AJ$12,'Member Info'!$AK$13,IF('Member Info'!H82&gt;'Member Info'!$AJ$11,'Member Info'!$AK$12,IF('Member Info'!H82&gt;'Member Info'!$AJ$10,'Member Info'!$AK$11,IF('Member Info'!H82&gt;'Member Info'!$AJ$9,'Member Info'!$AK$10,IF('Member Info'!H82&gt;'Member Info'!$AJ$8,'Member Info'!$AK$9,'Member Info'!$AK$8)))))),
SUMPRODUCT('Member Info'!L82+IF('Member Info'!H82&gt;'Member Info'!$AG$17,'Member Info'!$AH$18,IF('Member Info'!H82&gt;'Member Info'!$AG$16,'Member Info'!$AH$17,IF('Member Info'!H82&gt;'Member Info'!$AG$15,'Member Info'!$AH$16,IF('Member Info'!H82&gt;'Member Info'!$AG$14,'Member Info'!$AH$15,IF('Member Info'!H82&gt;'Member Info'!$AG$13,'Member Info'!$AH$14,IF('Member Info'!H82&gt;'Member Info'!$AG$12,'Member Info'!$AH$13,IF('Member Info'!H82&gt;'Member Info'!$AG$11,'Member Info'!$AH$12,IF('Member Info'!H82&gt;'Member Info'!$AG$10,'Member Info'!$AH$11,IF('Member Info'!H82&gt;'Member Info'!$AG$9,'Member Info'!$AH$10,IF('Member Info'!H82&gt;'Member Info'!$AG$8,'Member Info'!$AH$9,'Member Info'!$AH$8)))))))))))))</f>
        <v/>
      </c>
      <c r="H86" s="26"/>
      <c r="I86" s="26"/>
      <c r="J86" s="107" t="str">
        <f>IF(E86=0,"",IF('Member Info'!F82&gt;$S$1,CONCATENATE("Joined with practice on ", TEXT('Member Info'!F82, "DD/MM/YYYY")),IF('Member Info'!N82&lt;&gt;"",IF('Member Info'!N82&lt;$R$1,CONCATENATE("Left Scheme on ", TEXT('Member Info'!N82, "DD/MM/YYYY")),IF(ISERROR(G86),"Error Detected, No rate entered",IF(E86=0,"",IF(F86="","Error Detected, No Pensionable pay",IF(ISERROR(AB86)," Unknown Values entered.",IF(T86+U86&lt;1,"Acceptable",IF(R86+S86=200, "No Contributions Entered", IF(K86="","Error Detected, Choose reason&gt;",IF(X86="1",IF(T86=1,"Please Enter Deemed Pensionable Pay","Add Any Relevant Details Above"),"Please Give Details Above"))))))))),IF(ISERROR(G86),"Error Detected, No rate entered",IF(E86=0,"",IF(F86="","Error Detected, No Pensionable pay",IF(ISERROR(AB86)," Unknown Values entered.",IF(T86+U86&lt;1,"Acceptable",IF(R86+S86=200, "No Contributions Entered", IF(K86="","Error Detected, Choose reason&gt;",IF(X86="1",IF(T86=1,"Please Enter Deemed Pensionable Pay","Add relevant Details Above"),"Please give details Above")))))))))))</f>
        <v/>
      </c>
      <c r="K86" s="263"/>
      <c r="L86" s="93"/>
      <c r="M86" s="93" t="str">
        <f t="shared" si="4"/>
        <v/>
      </c>
      <c r="N86" s="96">
        <f t="shared" si="5"/>
        <v>0</v>
      </c>
      <c r="O86" s="96">
        <f t="shared" si="0"/>
        <v>0</v>
      </c>
      <c r="P86" s="220">
        <f>(ROUND((F86/100*'Member Info'!$W$2), 2))</f>
        <v>0</v>
      </c>
      <c r="Q86" s="220" t="e">
        <f t="shared" si="6"/>
        <v>#VALUE!</v>
      </c>
      <c r="R86" s="220" t="str">
        <f t="shared" si="7"/>
        <v/>
      </c>
      <c r="S86" s="229" t="str">
        <f t="shared" si="8"/>
        <v/>
      </c>
      <c r="T86" s="230" t="str">
        <f t="shared" si="9"/>
        <v/>
      </c>
      <c r="U86" s="230" t="str">
        <f t="shared" si="10"/>
        <v/>
      </c>
      <c r="V86" s="224">
        <f t="shared" si="11"/>
        <v>0</v>
      </c>
      <c r="W86" s="112">
        <f t="shared" si="12"/>
        <v>0</v>
      </c>
      <c r="X86" s="237" t="str">
        <f t="shared" si="1"/>
        <v/>
      </c>
      <c r="Y86" s="242" t="b">
        <f t="shared" si="2"/>
        <v>0</v>
      </c>
      <c r="Z86" s="237">
        <f t="shared" si="13"/>
        <v>0</v>
      </c>
      <c r="AA86" s="237">
        <f>IF('Member Info'!N82="",1,"")</f>
        <v>1</v>
      </c>
      <c r="AB86" s="245" t="e">
        <f t="shared" si="14"/>
        <v>#VALUE!</v>
      </c>
      <c r="AC86" s="132" t="str">
        <f t="shared" si="3"/>
        <v/>
      </c>
      <c r="AD86" s="126">
        <f t="shared" si="15"/>
        <v>1</v>
      </c>
      <c r="AE86" s="126" t="str">
        <f>IF('Member Info'!N82&lt;&gt;"",IF('Member Info'!N82&lt;=$R$1,1,0),"")</f>
        <v/>
      </c>
      <c r="AG86" s="126" t="b">
        <f t="shared" si="16"/>
        <v>0</v>
      </c>
      <c r="AH86" s="126">
        <f t="shared" si="17"/>
        <v>0</v>
      </c>
      <c r="AJ86" s="126">
        <f t="shared" si="18"/>
        <v>0</v>
      </c>
      <c r="AK86" s="126">
        <f>IF('Member Info'!F82&gt;$R$1,1,0)</f>
        <v>0</v>
      </c>
      <c r="AL86" s="126" t="b">
        <f>IF(ISERROR(R86),ERROR.TYPE(#REF!)=ERROR.TYPE(R86),FALSE)</f>
        <v>0</v>
      </c>
      <c r="AM86" s="126" t="b">
        <f>IF(ISERROR(S86),ERROR.TYPE(#REF!)=ERROR.TYPE(S86),FALSE)</f>
        <v>0</v>
      </c>
      <c r="AN86" s="126">
        <f>IF(OR('Member Info'!F82&gt;=$S$1,'Member Info'!N82&gt;=$R$1),1,0)</f>
        <v>0</v>
      </c>
    </row>
    <row r="87" spans="1:40" x14ac:dyDescent="0.25">
      <c r="A87" s="4">
        <v>55</v>
      </c>
      <c r="B87" s="166">
        <f>'Member Info'!D83</f>
        <v>0</v>
      </c>
      <c r="C87" s="166">
        <f>'Member Info'!E83</f>
        <v>0</v>
      </c>
      <c r="D87" s="166" t="str">
        <f>'Member Info'!G83</f>
        <v/>
      </c>
      <c r="E87" s="167">
        <f>'Member Info'!B83</f>
        <v>0</v>
      </c>
      <c r="F87" s="244"/>
      <c r="G87" s="168" t="str">
        <f>IF(E87=0,"",
IF('Member Info'!$AM$19&lt;=$R$1,
SUMPRODUCT('Member Info'!L83+IF('Member Info'!H83&gt;'Member Info'!$AJ$12,'Member Info'!$AK$13,IF('Member Info'!H83&gt;'Member Info'!$AJ$11,'Member Info'!$AK$12,IF('Member Info'!H83&gt;'Member Info'!$AJ$10,'Member Info'!$AK$11,IF('Member Info'!H83&gt;'Member Info'!$AJ$9,'Member Info'!$AK$10,IF('Member Info'!H83&gt;'Member Info'!$AJ$8,'Member Info'!$AK$9,'Member Info'!$AK$8)))))),
SUMPRODUCT('Member Info'!L83+IF('Member Info'!H83&gt;'Member Info'!$AG$17,'Member Info'!$AH$18,IF('Member Info'!H83&gt;'Member Info'!$AG$16,'Member Info'!$AH$17,IF('Member Info'!H83&gt;'Member Info'!$AG$15,'Member Info'!$AH$16,IF('Member Info'!H83&gt;'Member Info'!$AG$14,'Member Info'!$AH$15,IF('Member Info'!H83&gt;'Member Info'!$AG$13,'Member Info'!$AH$14,IF('Member Info'!H83&gt;'Member Info'!$AG$12,'Member Info'!$AH$13,IF('Member Info'!H83&gt;'Member Info'!$AG$11,'Member Info'!$AH$12,IF('Member Info'!H83&gt;'Member Info'!$AG$10,'Member Info'!$AH$11,IF('Member Info'!H83&gt;'Member Info'!$AG$9,'Member Info'!$AH$10,IF('Member Info'!H83&gt;'Member Info'!$AG$8,'Member Info'!$AH$9,'Member Info'!$AH$8)))))))))))))</f>
        <v/>
      </c>
      <c r="H87" s="26"/>
      <c r="I87" s="26"/>
      <c r="J87" s="107" t="str">
        <f>IF(E87=0,"",IF('Member Info'!F83&gt;$S$1,CONCATENATE("Joined with practice on ", TEXT('Member Info'!F83, "DD/MM/YYYY")),IF('Member Info'!N83&lt;&gt;"",IF('Member Info'!N83&lt;$R$1,CONCATENATE("Left Scheme on ", TEXT('Member Info'!N83, "DD/MM/YYYY")),IF(ISERROR(G87),"Error Detected, No rate entered",IF(E87=0,"",IF(F87="","Error Detected, No Pensionable pay",IF(ISERROR(AB87)," Unknown Values entered.",IF(T87+U87&lt;1,"Acceptable",IF(R87+S87=200, "No Contributions Entered", IF(K87="","Error Detected, Choose reason&gt;",IF(X87="1",IF(T87=1,"Please Enter Deemed Pensionable Pay","Add Any Relevant Details Above"),"Please Give Details Above"))))))))),IF(ISERROR(G87),"Error Detected, No rate entered",IF(E87=0,"",IF(F87="","Error Detected, No Pensionable pay",IF(ISERROR(AB87)," Unknown Values entered.",IF(T87+U87&lt;1,"Acceptable",IF(R87+S87=200, "No Contributions Entered", IF(K87="","Error Detected, Choose reason&gt;",IF(X87="1",IF(T87=1,"Please Enter Deemed Pensionable Pay","Add relevant Details Above"),"Please give details Above")))))))))))</f>
        <v/>
      </c>
      <c r="K87" s="263"/>
      <c r="L87" s="93"/>
      <c r="M87" s="93" t="str">
        <f t="shared" si="4"/>
        <v/>
      </c>
      <c r="N87" s="96">
        <f t="shared" si="5"/>
        <v>0</v>
      </c>
      <c r="O87" s="96">
        <f t="shared" si="0"/>
        <v>0</v>
      </c>
      <c r="P87" s="220">
        <f>(ROUND((F87/100*'Member Info'!$W$2), 2))</f>
        <v>0</v>
      </c>
      <c r="Q87" s="220" t="e">
        <f t="shared" si="6"/>
        <v>#VALUE!</v>
      </c>
      <c r="R87" s="220" t="str">
        <f t="shared" si="7"/>
        <v/>
      </c>
      <c r="S87" s="229" t="str">
        <f t="shared" si="8"/>
        <v/>
      </c>
      <c r="T87" s="230" t="str">
        <f t="shared" si="9"/>
        <v/>
      </c>
      <c r="U87" s="230" t="str">
        <f t="shared" si="10"/>
        <v/>
      </c>
      <c r="V87" s="224">
        <f t="shared" si="11"/>
        <v>0</v>
      </c>
      <c r="W87" s="112">
        <f t="shared" si="12"/>
        <v>0</v>
      </c>
      <c r="X87" s="237" t="str">
        <f t="shared" si="1"/>
        <v/>
      </c>
      <c r="Y87" s="242" t="b">
        <f t="shared" si="2"/>
        <v>0</v>
      </c>
      <c r="Z87" s="237">
        <f t="shared" si="13"/>
        <v>0</v>
      </c>
      <c r="AA87" s="237">
        <f>IF('Member Info'!N83="",1,"")</f>
        <v>1</v>
      </c>
      <c r="AB87" s="245" t="e">
        <f t="shared" si="14"/>
        <v>#VALUE!</v>
      </c>
      <c r="AC87" s="132" t="str">
        <f t="shared" si="3"/>
        <v/>
      </c>
      <c r="AD87" s="126">
        <f t="shared" si="15"/>
        <v>1</v>
      </c>
      <c r="AE87" s="126" t="str">
        <f>IF('Member Info'!N83&lt;&gt;"",IF('Member Info'!N83&lt;=$R$1,1,0),"")</f>
        <v/>
      </c>
      <c r="AG87" s="126" t="b">
        <f t="shared" si="16"/>
        <v>0</v>
      </c>
      <c r="AH87" s="126">
        <f t="shared" si="17"/>
        <v>0</v>
      </c>
      <c r="AJ87" s="126">
        <f t="shared" si="18"/>
        <v>0</v>
      </c>
      <c r="AK87" s="126">
        <f>IF('Member Info'!F83&gt;$R$1,1,0)</f>
        <v>0</v>
      </c>
      <c r="AL87" s="126" t="b">
        <f>IF(ISERROR(R87),ERROR.TYPE(#REF!)=ERROR.TYPE(R87),FALSE)</f>
        <v>0</v>
      </c>
      <c r="AM87" s="126" t="b">
        <f>IF(ISERROR(S87),ERROR.TYPE(#REF!)=ERROR.TYPE(S87),FALSE)</f>
        <v>0</v>
      </c>
      <c r="AN87" s="126">
        <f>IF(OR('Member Info'!F83&gt;=$S$1,'Member Info'!N83&gt;=$R$1),1,0)</f>
        <v>0</v>
      </c>
    </row>
    <row r="88" spans="1:40" x14ac:dyDescent="0.25">
      <c r="A88" s="4">
        <v>56</v>
      </c>
      <c r="B88" s="166">
        <f>'Member Info'!D84</f>
        <v>0</v>
      </c>
      <c r="C88" s="166">
        <f>'Member Info'!E84</f>
        <v>0</v>
      </c>
      <c r="D88" s="166" t="str">
        <f>'Member Info'!G84</f>
        <v/>
      </c>
      <c r="E88" s="167">
        <f>'Member Info'!B84</f>
        <v>0</v>
      </c>
      <c r="F88" s="244"/>
      <c r="G88" s="168" t="str">
        <f>IF(E88=0,"",
IF('Member Info'!$AM$19&lt;=$R$1,
SUMPRODUCT('Member Info'!L84+IF('Member Info'!H84&gt;'Member Info'!$AJ$12,'Member Info'!$AK$13,IF('Member Info'!H84&gt;'Member Info'!$AJ$11,'Member Info'!$AK$12,IF('Member Info'!H84&gt;'Member Info'!$AJ$10,'Member Info'!$AK$11,IF('Member Info'!H84&gt;'Member Info'!$AJ$9,'Member Info'!$AK$10,IF('Member Info'!H84&gt;'Member Info'!$AJ$8,'Member Info'!$AK$9,'Member Info'!$AK$8)))))),
SUMPRODUCT('Member Info'!L84+IF('Member Info'!H84&gt;'Member Info'!$AG$17,'Member Info'!$AH$18,IF('Member Info'!H84&gt;'Member Info'!$AG$16,'Member Info'!$AH$17,IF('Member Info'!H84&gt;'Member Info'!$AG$15,'Member Info'!$AH$16,IF('Member Info'!H84&gt;'Member Info'!$AG$14,'Member Info'!$AH$15,IF('Member Info'!H84&gt;'Member Info'!$AG$13,'Member Info'!$AH$14,IF('Member Info'!H84&gt;'Member Info'!$AG$12,'Member Info'!$AH$13,IF('Member Info'!H84&gt;'Member Info'!$AG$11,'Member Info'!$AH$12,IF('Member Info'!H84&gt;'Member Info'!$AG$10,'Member Info'!$AH$11,IF('Member Info'!H84&gt;'Member Info'!$AG$9,'Member Info'!$AH$10,IF('Member Info'!H84&gt;'Member Info'!$AG$8,'Member Info'!$AH$9,'Member Info'!$AH$8)))))))))))))</f>
        <v/>
      </c>
      <c r="H88" s="26"/>
      <c r="I88" s="26"/>
      <c r="J88" s="107" t="str">
        <f>IF(E88=0,"",IF('Member Info'!F84&gt;$S$1,CONCATENATE("Joined with practice on ", TEXT('Member Info'!F84, "DD/MM/YYYY")),IF('Member Info'!N84&lt;&gt;"",IF('Member Info'!N84&lt;$R$1,CONCATENATE("Left Scheme on ", TEXT('Member Info'!N84, "DD/MM/YYYY")),IF(ISERROR(G88),"Error Detected, No rate entered",IF(E88=0,"",IF(F88="","Error Detected, No Pensionable pay",IF(ISERROR(AB88)," Unknown Values entered.",IF(T88+U88&lt;1,"Acceptable",IF(R88+S88=200, "No Contributions Entered", IF(K88="","Error Detected, Choose reason&gt;",IF(X88="1",IF(T88=1,"Please Enter Deemed Pensionable Pay","Add Any Relevant Details Above"),"Please Give Details Above"))))))))),IF(ISERROR(G88),"Error Detected, No rate entered",IF(E88=0,"",IF(F88="","Error Detected, No Pensionable pay",IF(ISERROR(AB88)," Unknown Values entered.",IF(T88+U88&lt;1,"Acceptable",IF(R88+S88=200, "No Contributions Entered", IF(K88="","Error Detected, Choose reason&gt;",IF(X88="1",IF(T88=1,"Please Enter Deemed Pensionable Pay","Add relevant Details Above"),"Please give details Above")))))))))))</f>
        <v/>
      </c>
      <c r="K88" s="263"/>
      <c r="L88" s="93"/>
      <c r="M88" s="93" t="str">
        <f t="shared" si="4"/>
        <v/>
      </c>
      <c r="N88" s="96">
        <f t="shared" si="5"/>
        <v>0</v>
      </c>
      <c r="O88" s="96">
        <f t="shared" si="0"/>
        <v>0</v>
      </c>
      <c r="P88" s="220">
        <f>(ROUND((F88/100*'Member Info'!$W$2), 2))</f>
        <v>0</v>
      </c>
      <c r="Q88" s="220" t="e">
        <f t="shared" si="6"/>
        <v>#VALUE!</v>
      </c>
      <c r="R88" s="220" t="str">
        <f t="shared" si="7"/>
        <v/>
      </c>
      <c r="S88" s="229" t="str">
        <f t="shared" si="8"/>
        <v/>
      </c>
      <c r="T88" s="230" t="str">
        <f t="shared" si="9"/>
        <v/>
      </c>
      <c r="U88" s="230" t="str">
        <f t="shared" si="10"/>
        <v/>
      </c>
      <c r="V88" s="224">
        <f t="shared" si="11"/>
        <v>0</v>
      </c>
      <c r="W88" s="112">
        <f t="shared" si="12"/>
        <v>0</v>
      </c>
      <c r="X88" s="237" t="str">
        <f t="shared" si="1"/>
        <v/>
      </c>
      <c r="Y88" s="242" t="b">
        <f t="shared" si="2"/>
        <v>0</v>
      </c>
      <c r="Z88" s="237">
        <f t="shared" si="13"/>
        <v>0</v>
      </c>
      <c r="AA88" s="237">
        <f>IF('Member Info'!N84="",1,"")</f>
        <v>1</v>
      </c>
      <c r="AB88" s="245" t="e">
        <f t="shared" si="14"/>
        <v>#VALUE!</v>
      </c>
      <c r="AC88" s="132" t="str">
        <f t="shared" si="3"/>
        <v/>
      </c>
      <c r="AD88" s="126">
        <f t="shared" si="15"/>
        <v>1</v>
      </c>
      <c r="AE88" s="126" t="str">
        <f>IF('Member Info'!N84&lt;&gt;"",IF('Member Info'!N84&lt;=$R$1,1,0),"")</f>
        <v/>
      </c>
      <c r="AG88" s="126" t="b">
        <f t="shared" si="16"/>
        <v>0</v>
      </c>
      <c r="AH88" s="126">
        <f t="shared" si="17"/>
        <v>0</v>
      </c>
      <c r="AJ88" s="126">
        <f t="shared" si="18"/>
        <v>0</v>
      </c>
      <c r="AK88" s="126">
        <f>IF('Member Info'!F84&gt;$R$1,1,0)</f>
        <v>0</v>
      </c>
      <c r="AL88" s="126" t="b">
        <f>IF(ISERROR(R88),ERROR.TYPE(#REF!)=ERROR.TYPE(R88),FALSE)</f>
        <v>0</v>
      </c>
      <c r="AM88" s="126" t="b">
        <f>IF(ISERROR(S88),ERROR.TYPE(#REF!)=ERROR.TYPE(S88),FALSE)</f>
        <v>0</v>
      </c>
      <c r="AN88" s="126">
        <f>IF(OR('Member Info'!F84&gt;=$S$1,'Member Info'!N84&gt;=$R$1),1,0)</f>
        <v>0</v>
      </c>
    </row>
    <row r="89" spans="1:40" x14ac:dyDescent="0.25">
      <c r="A89" s="4">
        <v>57</v>
      </c>
      <c r="B89" s="166">
        <f>'Member Info'!D85</f>
        <v>0</v>
      </c>
      <c r="C89" s="166">
        <f>'Member Info'!E85</f>
        <v>0</v>
      </c>
      <c r="D89" s="166" t="str">
        <f>'Member Info'!G85</f>
        <v/>
      </c>
      <c r="E89" s="167">
        <f>'Member Info'!B85</f>
        <v>0</v>
      </c>
      <c r="F89" s="244"/>
      <c r="G89" s="168" t="str">
        <f>IF(E89=0,"",
IF('Member Info'!$AM$19&lt;=$R$1,
SUMPRODUCT('Member Info'!L85+IF('Member Info'!H85&gt;'Member Info'!$AJ$12,'Member Info'!$AK$13,IF('Member Info'!H85&gt;'Member Info'!$AJ$11,'Member Info'!$AK$12,IF('Member Info'!H85&gt;'Member Info'!$AJ$10,'Member Info'!$AK$11,IF('Member Info'!H85&gt;'Member Info'!$AJ$9,'Member Info'!$AK$10,IF('Member Info'!H85&gt;'Member Info'!$AJ$8,'Member Info'!$AK$9,'Member Info'!$AK$8)))))),
SUMPRODUCT('Member Info'!L85+IF('Member Info'!H85&gt;'Member Info'!$AG$17,'Member Info'!$AH$18,IF('Member Info'!H85&gt;'Member Info'!$AG$16,'Member Info'!$AH$17,IF('Member Info'!H85&gt;'Member Info'!$AG$15,'Member Info'!$AH$16,IF('Member Info'!H85&gt;'Member Info'!$AG$14,'Member Info'!$AH$15,IF('Member Info'!H85&gt;'Member Info'!$AG$13,'Member Info'!$AH$14,IF('Member Info'!H85&gt;'Member Info'!$AG$12,'Member Info'!$AH$13,IF('Member Info'!H85&gt;'Member Info'!$AG$11,'Member Info'!$AH$12,IF('Member Info'!H85&gt;'Member Info'!$AG$10,'Member Info'!$AH$11,IF('Member Info'!H85&gt;'Member Info'!$AG$9,'Member Info'!$AH$10,IF('Member Info'!H85&gt;'Member Info'!$AG$8,'Member Info'!$AH$9,'Member Info'!$AH$8)))))))))))))</f>
        <v/>
      </c>
      <c r="H89" s="26"/>
      <c r="I89" s="26"/>
      <c r="J89" s="107" t="str">
        <f>IF(E89=0,"",IF('Member Info'!F85&gt;$S$1,CONCATENATE("Joined with practice on ", TEXT('Member Info'!F85, "DD/MM/YYYY")),IF('Member Info'!N85&lt;&gt;"",IF('Member Info'!N85&lt;$R$1,CONCATENATE("Left Scheme on ", TEXT('Member Info'!N85, "DD/MM/YYYY")),IF(ISERROR(G89),"Error Detected, No rate entered",IF(E89=0,"",IF(F89="","Error Detected, No Pensionable pay",IF(ISERROR(AB89)," Unknown Values entered.",IF(T89+U89&lt;1,"Acceptable",IF(R89+S89=200, "No Contributions Entered", IF(K89="","Error Detected, Choose reason&gt;",IF(X89="1",IF(T89=1,"Please Enter Deemed Pensionable Pay","Add Any Relevant Details Above"),"Please Give Details Above"))))))))),IF(ISERROR(G89),"Error Detected, No rate entered",IF(E89=0,"",IF(F89="","Error Detected, No Pensionable pay",IF(ISERROR(AB89)," Unknown Values entered.",IF(T89+U89&lt;1,"Acceptable",IF(R89+S89=200, "No Contributions Entered", IF(K89="","Error Detected, Choose reason&gt;",IF(X89="1",IF(T89=1,"Please Enter Deemed Pensionable Pay","Add relevant Details Above"),"Please give details Above")))))))))))</f>
        <v/>
      </c>
      <c r="K89" s="263"/>
      <c r="L89" s="93"/>
      <c r="M89" s="93" t="str">
        <f t="shared" si="4"/>
        <v/>
      </c>
      <c r="N89" s="96">
        <f t="shared" si="5"/>
        <v>0</v>
      </c>
      <c r="O89" s="96">
        <f t="shared" si="0"/>
        <v>0</v>
      </c>
      <c r="P89" s="220">
        <f>(ROUND((F89/100*'Member Info'!$W$2), 2))</f>
        <v>0</v>
      </c>
      <c r="Q89" s="220" t="e">
        <f t="shared" si="6"/>
        <v>#VALUE!</v>
      </c>
      <c r="R89" s="220" t="str">
        <f t="shared" si="7"/>
        <v/>
      </c>
      <c r="S89" s="229" t="str">
        <f t="shared" si="8"/>
        <v/>
      </c>
      <c r="T89" s="230" t="str">
        <f t="shared" si="9"/>
        <v/>
      </c>
      <c r="U89" s="230" t="str">
        <f t="shared" si="10"/>
        <v/>
      </c>
      <c r="V89" s="224">
        <f t="shared" si="11"/>
        <v>0</v>
      </c>
      <c r="W89" s="112">
        <f t="shared" si="12"/>
        <v>0</v>
      </c>
      <c r="X89" s="237" t="str">
        <f t="shared" si="1"/>
        <v/>
      </c>
      <c r="Y89" s="242" t="b">
        <f t="shared" si="2"/>
        <v>0</v>
      </c>
      <c r="Z89" s="237">
        <f t="shared" si="13"/>
        <v>0</v>
      </c>
      <c r="AA89" s="237">
        <f>IF('Member Info'!N85="",1,"")</f>
        <v>1</v>
      </c>
      <c r="AB89" s="245" t="e">
        <f t="shared" si="14"/>
        <v>#VALUE!</v>
      </c>
      <c r="AC89" s="132" t="str">
        <f t="shared" si="3"/>
        <v/>
      </c>
      <c r="AD89" s="126">
        <f t="shared" si="15"/>
        <v>1</v>
      </c>
      <c r="AE89" s="126" t="str">
        <f>IF('Member Info'!N85&lt;&gt;"",IF('Member Info'!N85&lt;=$R$1,1,0),"")</f>
        <v/>
      </c>
      <c r="AG89" s="126" t="b">
        <f t="shared" si="16"/>
        <v>0</v>
      </c>
      <c r="AH89" s="126">
        <f t="shared" si="17"/>
        <v>0</v>
      </c>
      <c r="AJ89" s="126">
        <f t="shared" si="18"/>
        <v>0</v>
      </c>
      <c r="AK89" s="126">
        <f>IF('Member Info'!F85&gt;$R$1,1,0)</f>
        <v>0</v>
      </c>
      <c r="AL89" s="126" t="b">
        <f>IF(ISERROR(R89),ERROR.TYPE(#REF!)=ERROR.TYPE(R89),FALSE)</f>
        <v>0</v>
      </c>
      <c r="AM89" s="126" t="b">
        <f>IF(ISERROR(S89),ERROR.TYPE(#REF!)=ERROR.TYPE(S89),FALSE)</f>
        <v>0</v>
      </c>
      <c r="AN89" s="126">
        <f>IF(OR('Member Info'!F85&gt;=$S$1,'Member Info'!N85&gt;=$R$1),1,0)</f>
        <v>0</v>
      </c>
    </row>
    <row r="90" spans="1:40" x14ac:dyDescent="0.25">
      <c r="A90" s="4">
        <v>58</v>
      </c>
      <c r="B90" s="166">
        <f>'Member Info'!D86</f>
        <v>0</v>
      </c>
      <c r="C90" s="166">
        <f>'Member Info'!E86</f>
        <v>0</v>
      </c>
      <c r="D90" s="166" t="str">
        <f>'Member Info'!G86</f>
        <v/>
      </c>
      <c r="E90" s="167">
        <f>'Member Info'!B86</f>
        <v>0</v>
      </c>
      <c r="F90" s="244"/>
      <c r="G90" s="168" t="str">
        <f>IF(E90=0,"",
IF('Member Info'!$AM$19&lt;=$R$1,
SUMPRODUCT('Member Info'!L86+IF('Member Info'!H86&gt;'Member Info'!$AJ$12,'Member Info'!$AK$13,IF('Member Info'!H86&gt;'Member Info'!$AJ$11,'Member Info'!$AK$12,IF('Member Info'!H86&gt;'Member Info'!$AJ$10,'Member Info'!$AK$11,IF('Member Info'!H86&gt;'Member Info'!$AJ$9,'Member Info'!$AK$10,IF('Member Info'!H86&gt;'Member Info'!$AJ$8,'Member Info'!$AK$9,'Member Info'!$AK$8)))))),
SUMPRODUCT('Member Info'!L86+IF('Member Info'!H86&gt;'Member Info'!$AG$17,'Member Info'!$AH$18,IF('Member Info'!H86&gt;'Member Info'!$AG$16,'Member Info'!$AH$17,IF('Member Info'!H86&gt;'Member Info'!$AG$15,'Member Info'!$AH$16,IF('Member Info'!H86&gt;'Member Info'!$AG$14,'Member Info'!$AH$15,IF('Member Info'!H86&gt;'Member Info'!$AG$13,'Member Info'!$AH$14,IF('Member Info'!H86&gt;'Member Info'!$AG$12,'Member Info'!$AH$13,IF('Member Info'!H86&gt;'Member Info'!$AG$11,'Member Info'!$AH$12,IF('Member Info'!H86&gt;'Member Info'!$AG$10,'Member Info'!$AH$11,IF('Member Info'!H86&gt;'Member Info'!$AG$9,'Member Info'!$AH$10,IF('Member Info'!H86&gt;'Member Info'!$AG$8,'Member Info'!$AH$9,'Member Info'!$AH$8)))))))))))))</f>
        <v/>
      </c>
      <c r="H90" s="26"/>
      <c r="I90" s="26"/>
      <c r="J90" s="107" t="str">
        <f>IF(E90=0,"",IF('Member Info'!F86&gt;$S$1,CONCATENATE("Joined with practice on ", TEXT('Member Info'!F86, "DD/MM/YYYY")),IF('Member Info'!N86&lt;&gt;"",IF('Member Info'!N86&lt;$R$1,CONCATENATE("Left Scheme on ", TEXT('Member Info'!N86, "DD/MM/YYYY")),IF(ISERROR(G90),"Error Detected, No rate entered",IF(E90=0,"",IF(F90="","Error Detected, No Pensionable pay",IF(ISERROR(AB90)," Unknown Values entered.",IF(T90+U90&lt;1,"Acceptable",IF(R90+S90=200, "No Contributions Entered", IF(K90="","Error Detected, Choose reason&gt;",IF(X90="1",IF(T90=1,"Please Enter Deemed Pensionable Pay","Add Any Relevant Details Above"),"Please Give Details Above"))))))))),IF(ISERROR(G90),"Error Detected, No rate entered",IF(E90=0,"",IF(F90="","Error Detected, No Pensionable pay",IF(ISERROR(AB90)," Unknown Values entered.",IF(T90+U90&lt;1,"Acceptable",IF(R90+S90=200, "No Contributions Entered", IF(K90="","Error Detected, Choose reason&gt;",IF(X90="1",IF(T90=1,"Please Enter Deemed Pensionable Pay","Add relevant Details Above"),"Please give details Above")))))))))))</f>
        <v/>
      </c>
      <c r="K90" s="263"/>
      <c r="L90" s="93"/>
      <c r="M90" s="93" t="str">
        <f t="shared" si="4"/>
        <v/>
      </c>
      <c r="N90" s="96">
        <f t="shared" si="5"/>
        <v>0</v>
      </c>
      <c r="O90" s="96">
        <f t="shared" si="0"/>
        <v>0</v>
      </c>
      <c r="P90" s="220">
        <f>(ROUND((F90/100*'Member Info'!$W$2), 2))</f>
        <v>0</v>
      </c>
      <c r="Q90" s="220" t="e">
        <f t="shared" si="6"/>
        <v>#VALUE!</v>
      </c>
      <c r="R90" s="220" t="str">
        <f t="shared" si="7"/>
        <v/>
      </c>
      <c r="S90" s="229" t="str">
        <f t="shared" si="8"/>
        <v/>
      </c>
      <c r="T90" s="230" t="str">
        <f t="shared" si="9"/>
        <v/>
      </c>
      <c r="U90" s="230" t="str">
        <f t="shared" si="10"/>
        <v/>
      </c>
      <c r="V90" s="224">
        <f t="shared" si="11"/>
        <v>0</v>
      </c>
      <c r="W90" s="112">
        <f t="shared" si="12"/>
        <v>0</v>
      </c>
      <c r="X90" s="237" t="str">
        <f t="shared" si="1"/>
        <v/>
      </c>
      <c r="Y90" s="242" t="b">
        <f t="shared" si="2"/>
        <v>0</v>
      </c>
      <c r="Z90" s="237">
        <f t="shared" si="13"/>
        <v>0</v>
      </c>
      <c r="AA90" s="237">
        <f>IF('Member Info'!N86="",1,"")</f>
        <v>1</v>
      </c>
      <c r="AB90" s="245" t="e">
        <f t="shared" si="14"/>
        <v>#VALUE!</v>
      </c>
      <c r="AC90" s="132" t="str">
        <f t="shared" si="3"/>
        <v/>
      </c>
      <c r="AD90" s="126">
        <f t="shared" si="15"/>
        <v>1</v>
      </c>
      <c r="AE90" s="126" t="str">
        <f>IF('Member Info'!N86&lt;&gt;"",IF('Member Info'!N86&lt;=$R$1,1,0),"")</f>
        <v/>
      </c>
      <c r="AG90" s="126" t="b">
        <f t="shared" si="16"/>
        <v>0</v>
      </c>
      <c r="AH90" s="126">
        <f t="shared" si="17"/>
        <v>0</v>
      </c>
      <c r="AJ90" s="126">
        <f t="shared" si="18"/>
        <v>0</v>
      </c>
      <c r="AK90" s="126">
        <f>IF('Member Info'!F86&gt;$R$1,1,0)</f>
        <v>0</v>
      </c>
      <c r="AL90" s="126" t="b">
        <f>IF(ISERROR(R90),ERROR.TYPE(#REF!)=ERROR.TYPE(R90),FALSE)</f>
        <v>0</v>
      </c>
      <c r="AM90" s="126" t="b">
        <f>IF(ISERROR(S90),ERROR.TYPE(#REF!)=ERROR.TYPE(S90),FALSE)</f>
        <v>0</v>
      </c>
      <c r="AN90" s="126">
        <f>IF(OR('Member Info'!F86&gt;=$S$1,'Member Info'!N86&gt;=$R$1),1,0)</f>
        <v>0</v>
      </c>
    </row>
    <row r="91" spans="1:40" x14ac:dyDescent="0.25">
      <c r="A91" s="4">
        <v>59</v>
      </c>
      <c r="B91" s="166">
        <f>'Member Info'!D87</f>
        <v>0</v>
      </c>
      <c r="C91" s="166">
        <f>'Member Info'!E87</f>
        <v>0</v>
      </c>
      <c r="D91" s="166" t="str">
        <f>'Member Info'!G87</f>
        <v/>
      </c>
      <c r="E91" s="167">
        <f>'Member Info'!B87</f>
        <v>0</v>
      </c>
      <c r="F91" s="244"/>
      <c r="G91" s="168" t="str">
        <f>IF(E91=0,"",
IF('Member Info'!$AM$19&lt;=$R$1,
SUMPRODUCT('Member Info'!L87+IF('Member Info'!H87&gt;'Member Info'!$AJ$12,'Member Info'!$AK$13,IF('Member Info'!H87&gt;'Member Info'!$AJ$11,'Member Info'!$AK$12,IF('Member Info'!H87&gt;'Member Info'!$AJ$10,'Member Info'!$AK$11,IF('Member Info'!H87&gt;'Member Info'!$AJ$9,'Member Info'!$AK$10,IF('Member Info'!H87&gt;'Member Info'!$AJ$8,'Member Info'!$AK$9,'Member Info'!$AK$8)))))),
SUMPRODUCT('Member Info'!L87+IF('Member Info'!H87&gt;'Member Info'!$AG$17,'Member Info'!$AH$18,IF('Member Info'!H87&gt;'Member Info'!$AG$16,'Member Info'!$AH$17,IF('Member Info'!H87&gt;'Member Info'!$AG$15,'Member Info'!$AH$16,IF('Member Info'!H87&gt;'Member Info'!$AG$14,'Member Info'!$AH$15,IF('Member Info'!H87&gt;'Member Info'!$AG$13,'Member Info'!$AH$14,IF('Member Info'!H87&gt;'Member Info'!$AG$12,'Member Info'!$AH$13,IF('Member Info'!H87&gt;'Member Info'!$AG$11,'Member Info'!$AH$12,IF('Member Info'!H87&gt;'Member Info'!$AG$10,'Member Info'!$AH$11,IF('Member Info'!H87&gt;'Member Info'!$AG$9,'Member Info'!$AH$10,IF('Member Info'!H87&gt;'Member Info'!$AG$8,'Member Info'!$AH$9,'Member Info'!$AH$8)))))))))))))</f>
        <v/>
      </c>
      <c r="H91" s="26"/>
      <c r="I91" s="26"/>
      <c r="J91" s="107" t="str">
        <f>IF(E91=0,"",IF('Member Info'!F87&gt;$S$1,CONCATENATE("Joined with practice on ", TEXT('Member Info'!F87, "DD/MM/YYYY")),IF('Member Info'!N87&lt;&gt;"",IF('Member Info'!N87&lt;$R$1,CONCATENATE("Left Scheme on ", TEXT('Member Info'!N87, "DD/MM/YYYY")),IF(ISERROR(G91),"Error Detected, No rate entered",IF(E91=0,"",IF(F91="","Error Detected, No Pensionable pay",IF(ISERROR(AB91)," Unknown Values entered.",IF(T91+U91&lt;1,"Acceptable",IF(R91+S91=200, "No Contributions Entered", IF(K91="","Error Detected, Choose reason&gt;",IF(X91="1",IF(T91=1,"Please Enter Deemed Pensionable Pay","Add Any Relevant Details Above"),"Please Give Details Above"))))))))),IF(ISERROR(G91),"Error Detected, No rate entered",IF(E91=0,"",IF(F91="","Error Detected, No Pensionable pay",IF(ISERROR(AB91)," Unknown Values entered.",IF(T91+U91&lt;1,"Acceptable",IF(R91+S91=200, "No Contributions Entered", IF(K91="","Error Detected, Choose reason&gt;",IF(X91="1",IF(T91=1,"Please Enter Deemed Pensionable Pay","Add relevant Details Above"),"Please give details Above")))))))))))</f>
        <v/>
      </c>
      <c r="K91" s="263"/>
      <c r="L91" s="93"/>
      <c r="M91" s="93" t="str">
        <f t="shared" si="4"/>
        <v/>
      </c>
      <c r="N91" s="96">
        <f t="shared" si="5"/>
        <v>0</v>
      </c>
      <c r="O91" s="96">
        <f t="shared" si="0"/>
        <v>0</v>
      </c>
      <c r="P91" s="220">
        <f>(ROUND((F91/100*'Member Info'!$W$2), 2))</f>
        <v>0</v>
      </c>
      <c r="Q91" s="220" t="e">
        <f t="shared" si="6"/>
        <v>#VALUE!</v>
      </c>
      <c r="R91" s="220" t="str">
        <f t="shared" si="7"/>
        <v/>
      </c>
      <c r="S91" s="229" t="str">
        <f t="shared" si="8"/>
        <v/>
      </c>
      <c r="T91" s="230" t="str">
        <f t="shared" si="9"/>
        <v/>
      </c>
      <c r="U91" s="230" t="str">
        <f t="shared" si="10"/>
        <v/>
      </c>
      <c r="V91" s="224">
        <f t="shared" si="11"/>
        <v>0</v>
      </c>
      <c r="W91" s="112">
        <f t="shared" si="12"/>
        <v>0</v>
      </c>
      <c r="X91" s="237" t="str">
        <f t="shared" si="1"/>
        <v/>
      </c>
      <c r="Y91" s="242" t="b">
        <f t="shared" si="2"/>
        <v>0</v>
      </c>
      <c r="Z91" s="237">
        <f t="shared" si="13"/>
        <v>0</v>
      </c>
      <c r="AA91" s="237">
        <f>IF('Member Info'!N87="",1,"")</f>
        <v>1</v>
      </c>
      <c r="AB91" s="245" t="e">
        <f t="shared" si="14"/>
        <v>#VALUE!</v>
      </c>
      <c r="AC91" s="132" t="str">
        <f t="shared" si="3"/>
        <v/>
      </c>
      <c r="AD91" s="126">
        <f t="shared" si="15"/>
        <v>1</v>
      </c>
      <c r="AE91" s="126" t="str">
        <f>IF('Member Info'!N87&lt;&gt;"",IF('Member Info'!N87&lt;=$R$1,1,0),"")</f>
        <v/>
      </c>
      <c r="AG91" s="126" t="b">
        <f t="shared" si="16"/>
        <v>0</v>
      </c>
      <c r="AH91" s="126">
        <f t="shared" si="17"/>
        <v>0</v>
      </c>
      <c r="AJ91" s="126">
        <f t="shared" si="18"/>
        <v>0</v>
      </c>
      <c r="AK91" s="126">
        <f>IF('Member Info'!F87&gt;$R$1,1,0)</f>
        <v>0</v>
      </c>
      <c r="AL91" s="126" t="b">
        <f>IF(ISERROR(R91),ERROR.TYPE(#REF!)=ERROR.TYPE(R91),FALSE)</f>
        <v>0</v>
      </c>
      <c r="AM91" s="126" t="b">
        <f>IF(ISERROR(S91),ERROR.TYPE(#REF!)=ERROR.TYPE(S91),FALSE)</f>
        <v>0</v>
      </c>
      <c r="AN91" s="126">
        <f>IF(OR('Member Info'!F87&gt;=$S$1,'Member Info'!N87&gt;=$R$1),1,0)</f>
        <v>0</v>
      </c>
    </row>
    <row r="92" spans="1:40" x14ac:dyDescent="0.25">
      <c r="A92" s="4">
        <v>60</v>
      </c>
      <c r="B92" s="166">
        <f>'Member Info'!D88</f>
        <v>0</v>
      </c>
      <c r="C92" s="166">
        <f>'Member Info'!E88</f>
        <v>0</v>
      </c>
      <c r="D92" s="166" t="str">
        <f>'Member Info'!G88</f>
        <v/>
      </c>
      <c r="E92" s="167">
        <f>'Member Info'!B88</f>
        <v>0</v>
      </c>
      <c r="F92" s="244"/>
      <c r="G92" s="168" t="str">
        <f>IF(E92=0,"",
IF('Member Info'!$AM$19&lt;=$R$1,
SUMPRODUCT('Member Info'!L88+IF('Member Info'!H88&gt;'Member Info'!$AJ$12,'Member Info'!$AK$13,IF('Member Info'!H88&gt;'Member Info'!$AJ$11,'Member Info'!$AK$12,IF('Member Info'!H88&gt;'Member Info'!$AJ$10,'Member Info'!$AK$11,IF('Member Info'!H88&gt;'Member Info'!$AJ$9,'Member Info'!$AK$10,IF('Member Info'!H88&gt;'Member Info'!$AJ$8,'Member Info'!$AK$9,'Member Info'!$AK$8)))))),
SUMPRODUCT('Member Info'!L88+IF('Member Info'!H88&gt;'Member Info'!$AG$17,'Member Info'!$AH$18,IF('Member Info'!H88&gt;'Member Info'!$AG$16,'Member Info'!$AH$17,IF('Member Info'!H88&gt;'Member Info'!$AG$15,'Member Info'!$AH$16,IF('Member Info'!H88&gt;'Member Info'!$AG$14,'Member Info'!$AH$15,IF('Member Info'!H88&gt;'Member Info'!$AG$13,'Member Info'!$AH$14,IF('Member Info'!H88&gt;'Member Info'!$AG$12,'Member Info'!$AH$13,IF('Member Info'!H88&gt;'Member Info'!$AG$11,'Member Info'!$AH$12,IF('Member Info'!H88&gt;'Member Info'!$AG$10,'Member Info'!$AH$11,IF('Member Info'!H88&gt;'Member Info'!$AG$9,'Member Info'!$AH$10,IF('Member Info'!H88&gt;'Member Info'!$AG$8,'Member Info'!$AH$9,'Member Info'!$AH$8)))))))))))))</f>
        <v/>
      </c>
      <c r="H92" s="26"/>
      <c r="I92" s="26"/>
      <c r="J92" s="107" t="str">
        <f>IF(E92=0,"",IF('Member Info'!F88&gt;$S$1,CONCATENATE("Joined with practice on ", TEXT('Member Info'!F88, "DD/MM/YYYY")),IF('Member Info'!N88&lt;&gt;"",IF('Member Info'!N88&lt;$R$1,CONCATENATE("Left Scheme on ", TEXT('Member Info'!N88, "DD/MM/YYYY")),IF(ISERROR(G92),"Error Detected, No rate entered",IF(E92=0,"",IF(F92="","Error Detected, No Pensionable pay",IF(ISERROR(AB92)," Unknown Values entered.",IF(T92+U92&lt;1,"Acceptable",IF(R92+S92=200, "No Contributions Entered", IF(K92="","Error Detected, Choose reason&gt;",IF(X92="1",IF(T92=1,"Please Enter Deemed Pensionable Pay","Add Any Relevant Details Above"),"Please Give Details Above"))))))))),IF(ISERROR(G92),"Error Detected, No rate entered",IF(E92=0,"",IF(F92="","Error Detected, No Pensionable pay",IF(ISERROR(AB92)," Unknown Values entered.",IF(T92+U92&lt;1,"Acceptable",IF(R92+S92=200, "No Contributions Entered", IF(K92="","Error Detected, Choose reason&gt;",IF(X92="1",IF(T92=1,"Please Enter Deemed Pensionable Pay","Add relevant Details Above"),"Please give details Above")))))))))))</f>
        <v/>
      </c>
      <c r="K92" s="263"/>
      <c r="L92" s="93"/>
      <c r="M92" s="93" t="str">
        <f t="shared" si="4"/>
        <v/>
      </c>
      <c r="N92" s="96">
        <f t="shared" si="5"/>
        <v>0</v>
      </c>
      <c r="O92" s="96">
        <f t="shared" si="0"/>
        <v>0</v>
      </c>
      <c r="P92" s="220">
        <f>(ROUND((F92/100*'Member Info'!$W$2), 2))</f>
        <v>0</v>
      </c>
      <c r="Q92" s="220" t="e">
        <f t="shared" si="6"/>
        <v>#VALUE!</v>
      </c>
      <c r="R92" s="220" t="str">
        <f t="shared" si="7"/>
        <v/>
      </c>
      <c r="S92" s="229" t="str">
        <f t="shared" si="8"/>
        <v/>
      </c>
      <c r="T92" s="230" t="str">
        <f t="shared" si="9"/>
        <v/>
      </c>
      <c r="U92" s="230" t="str">
        <f t="shared" si="10"/>
        <v/>
      </c>
      <c r="V92" s="224">
        <f t="shared" si="11"/>
        <v>0</v>
      </c>
      <c r="W92" s="112">
        <f t="shared" si="12"/>
        <v>0</v>
      </c>
      <c r="X92" s="237" t="str">
        <f t="shared" si="1"/>
        <v/>
      </c>
      <c r="Y92" s="242" t="b">
        <f t="shared" si="2"/>
        <v>0</v>
      </c>
      <c r="Z92" s="237">
        <f t="shared" si="13"/>
        <v>0</v>
      </c>
      <c r="AA92" s="237">
        <f>IF('Member Info'!N88="",1,"")</f>
        <v>1</v>
      </c>
      <c r="AB92" s="245" t="e">
        <f t="shared" si="14"/>
        <v>#VALUE!</v>
      </c>
      <c r="AC92" s="132" t="str">
        <f t="shared" si="3"/>
        <v/>
      </c>
      <c r="AD92" s="126">
        <f t="shared" si="15"/>
        <v>1</v>
      </c>
      <c r="AE92" s="126" t="str">
        <f>IF('Member Info'!N88&lt;&gt;"",IF('Member Info'!N88&lt;=$R$1,1,0),"")</f>
        <v/>
      </c>
      <c r="AG92" s="126" t="b">
        <f t="shared" si="16"/>
        <v>0</v>
      </c>
      <c r="AH92" s="126">
        <f t="shared" si="17"/>
        <v>0</v>
      </c>
      <c r="AJ92" s="126">
        <f t="shared" si="18"/>
        <v>0</v>
      </c>
      <c r="AK92" s="126">
        <f>IF('Member Info'!F88&gt;$R$1,1,0)</f>
        <v>0</v>
      </c>
      <c r="AL92" s="126" t="b">
        <f>IF(ISERROR(R92),ERROR.TYPE(#REF!)=ERROR.TYPE(R92),FALSE)</f>
        <v>0</v>
      </c>
      <c r="AM92" s="126" t="b">
        <f>IF(ISERROR(S92),ERROR.TYPE(#REF!)=ERROR.TYPE(S92),FALSE)</f>
        <v>0</v>
      </c>
      <c r="AN92" s="126">
        <f>IF(OR('Member Info'!F88&gt;=$S$1,'Member Info'!N88&gt;=$R$1),1,0)</f>
        <v>0</v>
      </c>
    </row>
    <row r="93" spans="1:40" x14ac:dyDescent="0.25">
      <c r="A93" s="4">
        <v>61</v>
      </c>
      <c r="B93" s="166">
        <f>'Member Info'!D89</f>
        <v>0</v>
      </c>
      <c r="C93" s="166">
        <f>'Member Info'!E89</f>
        <v>0</v>
      </c>
      <c r="D93" s="166" t="str">
        <f>'Member Info'!G89</f>
        <v/>
      </c>
      <c r="E93" s="167">
        <f>'Member Info'!B89</f>
        <v>0</v>
      </c>
      <c r="F93" s="244"/>
      <c r="G93" s="168" t="str">
        <f>IF(E93=0,"",
IF('Member Info'!$AM$19&lt;=$R$1,
SUMPRODUCT('Member Info'!L89+IF('Member Info'!H89&gt;'Member Info'!$AJ$12,'Member Info'!$AK$13,IF('Member Info'!H89&gt;'Member Info'!$AJ$11,'Member Info'!$AK$12,IF('Member Info'!H89&gt;'Member Info'!$AJ$10,'Member Info'!$AK$11,IF('Member Info'!H89&gt;'Member Info'!$AJ$9,'Member Info'!$AK$10,IF('Member Info'!H89&gt;'Member Info'!$AJ$8,'Member Info'!$AK$9,'Member Info'!$AK$8)))))),
SUMPRODUCT('Member Info'!L89+IF('Member Info'!H89&gt;'Member Info'!$AG$17,'Member Info'!$AH$18,IF('Member Info'!H89&gt;'Member Info'!$AG$16,'Member Info'!$AH$17,IF('Member Info'!H89&gt;'Member Info'!$AG$15,'Member Info'!$AH$16,IF('Member Info'!H89&gt;'Member Info'!$AG$14,'Member Info'!$AH$15,IF('Member Info'!H89&gt;'Member Info'!$AG$13,'Member Info'!$AH$14,IF('Member Info'!H89&gt;'Member Info'!$AG$12,'Member Info'!$AH$13,IF('Member Info'!H89&gt;'Member Info'!$AG$11,'Member Info'!$AH$12,IF('Member Info'!H89&gt;'Member Info'!$AG$10,'Member Info'!$AH$11,IF('Member Info'!H89&gt;'Member Info'!$AG$9,'Member Info'!$AH$10,IF('Member Info'!H89&gt;'Member Info'!$AG$8,'Member Info'!$AH$9,'Member Info'!$AH$8)))))))))))))</f>
        <v/>
      </c>
      <c r="H93" s="26"/>
      <c r="I93" s="26"/>
      <c r="J93" s="107" t="str">
        <f>IF(E93=0,"",IF('Member Info'!F89&gt;$S$1,CONCATENATE("Joined with practice on ", TEXT('Member Info'!F89, "DD/MM/YYYY")),IF('Member Info'!N89&lt;&gt;"",IF('Member Info'!N89&lt;$R$1,CONCATENATE("Left Scheme on ", TEXT('Member Info'!N89, "DD/MM/YYYY")),IF(ISERROR(G93),"Error Detected, No rate entered",IF(E93=0,"",IF(F93="","Error Detected, No Pensionable pay",IF(ISERROR(AB93)," Unknown Values entered.",IF(T93+U93&lt;1,"Acceptable",IF(R93+S93=200, "No Contributions Entered", IF(K93="","Error Detected, Choose reason&gt;",IF(X93="1",IF(T93=1,"Please Enter Deemed Pensionable Pay","Add Any Relevant Details Above"),"Please Give Details Above"))))))))),IF(ISERROR(G93),"Error Detected, No rate entered",IF(E93=0,"",IF(F93="","Error Detected, No Pensionable pay",IF(ISERROR(AB93)," Unknown Values entered.",IF(T93+U93&lt;1,"Acceptable",IF(R93+S93=200, "No Contributions Entered", IF(K93="","Error Detected, Choose reason&gt;",IF(X93="1",IF(T93=1,"Please Enter Deemed Pensionable Pay","Add relevant Details Above"),"Please give details Above")))))))))))</f>
        <v/>
      </c>
      <c r="K93" s="263"/>
      <c r="L93" s="93"/>
      <c r="M93" s="93" t="str">
        <f t="shared" si="4"/>
        <v/>
      </c>
      <c r="N93" s="96">
        <f t="shared" si="5"/>
        <v>0</v>
      </c>
      <c r="O93" s="96">
        <f t="shared" si="0"/>
        <v>0</v>
      </c>
      <c r="P93" s="220">
        <f>(ROUND((F93/100*'Member Info'!$W$2), 2))</f>
        <v>0</v>
      </c>
      <c r="Q93" s="220" t="e">
        <f t="shared" si="6"/>
        <v>#VALUE!</v>
      </c>
      <c r="R93" s="220" t="str">
        <f t="shared" si="7"/>
        <v/>
      </c>
      <c r="S93" s="229" t="str">
        <f t="shared" si="8"/>
        <v/>
      </c>
      <c r="T93" s="230" t="str">
        <f t="shared" si="9"/>
        <v/>
      </c>
      <c r="U93" s="230" t="str">
        <f t="shared" si="10"/>
        <v/>
      </c>
      <c r="V93" s="224">
        <f t="shared" si="11"/>
        <v>0</v>
      </c>
      <c r="W93" s="112">
        <f t="shared" si="12"/>
        <v>0</v>
      </c>
      <c r="X93" s="237" t="str">
        <f t="shared" si="1"/>
        <v/>
      </c>
      <c r="Y93" s="242" t="b">
        <f t="shared" si="2"/>
        <v>0</v>
      </c>
      <c r="Z93" s="237">
        <f t="shared" si="13"/>
        <v>0</v>
      </c>
      <c r="AA93" s="237">
        <f>IF('Member Info'!N89="",1,"")</f>
        <v>1</v>
      </c>
      <c r="AB93" s="245" t="e">
        <f t="shared" si="14"/>
        <v>#VALUE!</v>
      </c>
      <c r="AC93" s="132" t="str">
        <f t="shared" si="3"/>
        <v/>
      </c>
      <c r="AD93" s="126">
        <f t="shared" si="15"/>
        <v>1</v>
      </c>
      <c r="AE93" s="126" t="str">
        <f>IF('Member Info'!N89&lt;&gt;"",IF('Member Info'!N89&lt;=$R$1,1,0),"")</f>
        <v/>
      </c>
      <c r="AG93" s="126" t="b">
        <f t="shared" si="16"/>
        <v>0</v>
      </c>
      <c r="AH93" s="126">
        <f t="shared" si="17"/>
        <v>0</v>
      </c>
      <c r="AJ93" s="126">
        <f t="shared" si="18"/>
        <v>0</v>
      </c>
      <c r="AK93" s="126">
        <f>IF('Member Info'!F89&gt;$R$1,1,0)</f>
        <v>0</v>
      </c>
      <c r="AL93" s="126" t="b">
        <f>IF(ISERROR(R93),ERROR.TYPE(#REF!)=ERROR.TYPE(R93),FALSE)</f>
        <v>0</v>
      </c>
      <c r="AM93" s="126" t="b">
        <f>IF(ISERROR(S93),ERROR.TYPE(#REF!)=ERROR.TYPE(S93),FALSE)</f>
        <v>0</v>
      </c>
      <c r="AN93" s="126">
        <f>IF(OR('Member Info'!F89&gt;=$S$1,'Member Info'!N89&gt;=$R$1),1,0)</f>
        <v>0</v>
      </c>
    </row>
    <row r="94" spans="1:40" x14ac:dyDescent="0.25">
      <c r="A94" s="4">
        <v>62</v>
      </c>
      <c r="B94" s="166">
        <f>'Member Info'!D90</f>
        <v>0</v>
      </c>
      <c r="C94" s="166">
        <f>'Member Info'!E90</f>
        <v>0</v>
      </c>
      <c r="D94" s="166" t="str">
        <f>'Member Info'!G90</f>
        <v/>
      </c>
      <c r="E94" s="167">
        <f>'Member Info'!B90</f>
        <v>0</v>
      </c>
      <c r="F94" s="244"/>
      <c r="G94" s="168" t="str">
        <f>IF(E94=0,"",
IF('Member Info'!$AM$19&lt;=$R$1,
SUMPRODUCT('Member Info'!L90+IF('Member Info'!H90&gt;'Member Info'!$AJ$12,'Member Info'!$AK$13,IF('Member Info'!H90&gt;'Member Info'!$AJ$11,'Member Info'!$AK$12,IF('Member Info'!H90&gt;'Member Info'!$AJ$10,'Member Info'!$AK$11,IF('Member Info'!H90&gt;'Member Info'!$AJ$9,'Member Info'!$AK$10,IF('Member Info'!H90&gt;'Member Info'!$AJ$8,'Member Info'!$AK$9,'Member Info'!$AK$8)))))),
SUMPRODUCT('Member Info'!L90+IF('Member Info'!H90&gt;'Member Info'!$AG$17,'Member Info'!$AH$18,IF('Member Info'!H90&gt;'Member Info'!$AG$16,'Member Info'!$AH$17,IF('Member Info'!H90&gt;'Member Info'!$AG$15,'Member Info'!$AH$16,IF('Member Info'!H90&gt;'Member Info'!$AG$14,'Member Info'!$AH$15,IF('Member Info'!H90&gt;'Member Info'!$AG$13,'Member Info'!$AH$14,IF('Member Info'!H90&gt;'Member Info'!$AG$12,'Member Info'!$AH$13,IF('Member Info'!H90&gt;'Member Info'!$AG$11,'Member Info'!$AH$12,IF('Member Info'!H90&gt;'Member Info'!$AG$10,'Member Info'!$AH$11,IF('Member Info'!H90&gt;'Member Info'!$AG$9,'Member Info'!$AH$10,IF('Member Info'!H90&gt;'Member Info'!$AG$8,'Member Info'!$AH$9,'Member Info'!$AH$8)))))))))))))</f>
        <v/>
      </c>
      <c r="H94" s="26"/>
      <c r="I94" s="26"/>
      <c r="J94" s="107" t="str">
        <f>IF(E94=0,"",IF('Member Info'!F90&gt;$S$1,CONCATENATE("Joined with practice on ", TEXT('Member Info'!F90, "DD/MM/YYYY")),IF('Member Info'!N90&lt;&gt;"",IF('Member Info'!N90&lt;$R$1,CONCATENATE("Left Scheme on ", TEXT('Member Info'!N90, "DD/MM/YYYY")),IF(ISERROR(G94),"Error Detected, No rate entered",IF(E94=0,"",IF(F94="","Error Detected, No Pensionable pay",IF(ISERROR(AB94)," Unknown Values entered.",IF(T94+U94&lt;1,"Acceptable",IF(R94+S94=200, "No Contributions Entered", IF(K94="","Error Detected, Choose reason&gt;",IF(X94="1",IF(T94=1,"Please Enter Deemed Pensionable Pay","Add Any Relevant Details Above"),"Please Give Details Above"))))))))),IF(ISERROR(G94),"Error Detected, No rate entered",IF(E94=0,"",IF(F94="","Error Detected, No Pensionable pay",IF(ISERROR(AB94)," Unknown Values entered.",IF(T94+U94&lt;1,"Acceptable",IF(R94+S94=200, "No Contributions Entered", IF(K94="","Error Detected, Choose reason&gt;",IF(X94="1",IF(T94=1,"Please Enter Deemed Pensionable Pay","Add relevant Details Above"),"Please give details Above")))))))))))</f>
        <v/>
      </c>
      <c r="K94" s="263"/>
      <c r="L94" s="93"/>
      <c r="M94" s="93" t="str">
        <f t="shared" si="4"/>
        <v/>
      </c>
      <c r="N94" s="96">
        <f t="shared" si="5"/>
        <v>0</v>
      </c>
      <c r="O94" s="96">
        <f t="shared" si="0"/>
        <v>0</v>
      </c>
      <c r="P94" s="220">
        <f>(ROUND((F94/100*'Member Info'!$W$2), 2))</f>
        <v>0</v>
      </c>
      <c r="Q94" s="220" t="e">
        <f t="shared" si="6"/>
        <v>#VALUE!</v>
      </c>
      <c r="R94" s="220" t="str">
        <f t="shared" si="7"/>
        <v/>
      </c>
      <c r="S94" s="229" t="str">
        <f t="shared" si="8"/>
        <v/>
      </c>
      <c r="T94" s="230" t="str">
        <f t="shared" si="9"/>
        <v/>
      </c>
      <c r="U94" s="230" t="str">
        <f t="shared" si="10"/>
        <v/>
      </c>
      <c r="V94" s="224">
        <f t="shared" si="11"/>
        <v>0</v>
      </c>
      <c r="W94" s="112">
        <f t="shared" si="12"/>
        <v>0</v>
      </c>
      <c r="X94" s="237" t="str">
        <f t="shared" si="1"/>
        <v/>
      </c>
      <c r="Y94" s="242" t="b">
        <f t="shared" si="2"/>
        <v>0</v>
      </c>
      <c r="Z94" s="237">
        <f t="shared" si="13"/>
        <v>0</v>
      </c>
      <c r="AA94" s="237">
        <f>IF('Member Info'!N90="",1,"")</f>
        <v>1</v>
      </c>
      <c r="AB94" s="245" t="e">
        <f t="shared" si="14"/>
        <v>#VALUE!</v>
      </c>
      <c r="AC94" s="132" t="str">
        <f t="shared" si="3"/>
        <v/>
      </c>
      <c r="AD94" s="126">
        <f t="shared" si="15"/>
        <v>1</v>
      </c>
      <c r="AE94" s="126" t="str">
        <f>IF('Member Info'!N90&lt;&gt;"",IF('Member Info'!N90&lt;=$R$1,1,0),"")</f>
        <v/>
      </c>
      <c r="AG94" s="126" t="b">
        <f t="shared" si="16"/>
        <v>0</v>
      </c>
      <c r="AH94" s="126">
        <f t="shared" si="17"/>
        <v>0</v>
      </c>
      <c r="AJ94" s="126">
        <f t="shared" si="18"/>
        <v>0</v>
      </c>
      <c r="AK94" s="126">
        <f>IF('Member Info'!F90&gt;$R$1,1,0)</f>
        <v>0</v>
      </c>
      <c r="AL94" s="126" t="b">
        <f>IF(ISERROR(R94),ERROR.TYPE(#REF!)=ERROR.TYPE(R94),FALSE)</f>
        <v>0</v>
      </c>
      <c r="AM94" s="126" t="b">
        <f>IF(ISERROR(S94),ERROR.TYPE(#REF!)=ERROR.TYPE(S94),FALSE)</f>
        <v>0</v>
      </c>
      <c r="AN94" s="126">
        <f>IF(OR('Member Info'!F90&gt;=$S$1,'Member Info'!N90&gt;=$R$1),1,0)</f>
        <v>0</v>
      </c>
    </row>
    <row r="95" spans="1:40" x14ac:dyDescent="0.25">
      <c r="A95" s="4">
        <v>63</v>
      </c>
      <c r="B95" s="166">
        <f>'Member Info'!D91</f>
        <v>0</v>
      </c>
      <c r="C95" s="166">
        <f>'Member Info'!E91</f>
        <v>0</v>
      </c>
      <c r="D95" s="166" t="str">
        <f>'Member Info'!G91</f>
        <v/>
      </c>
      <c r="E95" s="167">
        <f>'Member Info'!B91</f>
        <v>0</v>
      </c>
      <c r="F95" s="244"/>
      <c r="G95" s="168" t="str">
        <f>IF(E95=0,"",
IF('Member Info'!$AM$19&lt;=$R$1,
SUMPRODUCT('Member Info'!L91+IF('Member Info'!H91&gt;'Member Info'!$AJ$12,'Member Info'!$AK$13,IF('Member Info'!H91&gt;'Member Info'!$AJ$11,'Member Info'!$AK$12,IF('Member Info'!H91&gt;'Member Info'!$AJ$10,'Member Info'!$AK$11,IF('Member Info'!H91&gt;'Member Info'!$AJ$9,'Member Info'!$AK$10,IF('Member Info'!H91&gt;'Member Info'!$AJ$8,'Member Info'!$AK$9,'Member Info'!$AK$8)))))),
SUMPRODUCT('Member Info'!L91+IF('Member Info'!H91&gt;'Member Info'!$AG$17,'Member Info'!$AH$18,IF('Member Info'!H91&gt;'Member Info'!$AG$16,'Member Info'!$AH$17,IF('Member Info'!H91&gt;'Member Info'!$AG$15,'Member Info'!$AH$16,IF('Member Info'!H91&gt;'Member Info'!$AG$14,'Member Info'!$AH$15,IF('Member Info'!H91&gt;'Member Info'!$AG$13,'Member Info'!$AH$14,IF('Member Info'!H91&gt;'Member Info'!$AG$12,'Member Info'!$AH$13,IF('Member Info'!H91&gt;'Member Info'!$AG$11,'Member Info'!$AH$12,IF('Member Info'!H91&gt;'Member Info'!$AG$10,'Member Info'!$AH$11,IF('Member Info'!H91&gt;'Member Info'!$AG$9,'Member Info'!$AH$10,IF('Member Info'!H91&gt;'Member Info'!$AG$8,'Member Info'!$AH$9,'Member Info'!$AH$8)))))))))))))</f>
        <v/>
      </c>
      <c r="H95" s="26"/>
      <c r="I95" s="26"/>
      <c r="J95" s="107" t="str">
        <f>IF(E95=0,"",IF('Member Info'!F91&gt;$S$1,CONCATENATE("Joined with practice on ", TEXT('Member Info'!F91, "DD/MM/YYYY")),IF('Member Info'!N91&lt;&gt;"",IF('Member Info'!N91&lt;$R$1,CONCATENATE("Left Scheme on ", TEXT('Member Info'!N91, "DD/MM/YYYY")),IF(ISERROR(G95),"Error Detected, No rate entered",IF(E95=0,"",IF(F95="","Error Detected, No Pensionable pay",IF(ISERROR(AB95)," Unknown Values entered.",IF(T95+U95&lt;1,"Acceptable",IF(R95+S95=200, "No Contributions Entered", IF(K95="","Error Detected, Choose reason&gt;",IF(X95="1",IF(T95=1,"Please Enter Deemed Pensionable Pay","Add Any Relevant Details Above"),"Please Give Details Above"))))))))),IF(ISERROR(G95),"Error Detected, No rate entered",IF(E95=0,"",IF(F95="","Error Detected, No Pensionable pay",IF(ISERROR(AB95)," Unknown Values entered.",IF(T95+U95&lt;1,"Acceptable",IF(R95+S95=200, "No Contributions Entered", IF(K95="","Error Detected, Choose reason&gt;",IF(X95="1",IF(T95=1,"Please Enter Deemed Pensionable Pay","Add relevant Details Above"),"Please give details Above")))))))))))</f>
        <v/>
      </c>
      <c r="K95" s="263"/>
      <c r="L95" s="93"/>
      <c r="M95" s="93" t="str">
        <f t="shared" si="4"/>
        <v/>
      </c>
      <c r="N95" s="96">
        <f t="shared" si="5"/>
        <v>0</v>
      </c>
      <c r="O95" s="96">
        <f t="shared" si="0"/>
        <v>0</v>
      </c>
      <c r="P95" s="220">
        <f>(ROUND((F95/100*'Member Info'!$W$2), 2))</f>
        <v>0</v>
      </c>
      <c r="Q95" s="220" t="e">
        <f t="shared" si="6"/>
        <v>#VALUE!</v>
      </c>
      <c r="R95" s="220" t="str">
        <f t="shared" si="7"/>
        <v/>
      </c>
      <c r="S95" s="229" t="str">
        <f t="shared" si="8"/>
        <v/>
      </c>
      <c r="T95" s="230" t="str">
        <f t="shared" si="9"/>
        <v/>
      </c>
      <c r="U95" s="230" t="str">
        <f t="shared" si="10"/>
        <v/>
      </c>
      <c r="V95" s="224">
        <f t="shared" si="11"/>
        <v>0</v>
      </c>
      <c r="W95" s="112">
        <f t="shared" si="12"/>
        <v>0</v>
      </c>
      <c r="X95" s="237" t="str">
        <f t="shared" si="1"/>
        <v/>
      </c>
      <c r="Y95" s="242" t="b">
        <f t="shared" si="2"/>
        <v>0</v>
      </c>
      <c r="Z95" s="237">
        <f t="shared" si="13"/>
        <v>0</v>
      </c>
      <c r="AA95" s="237">
        <f>IF('Member Info'!N91="",1,"")</f>
        <v>1</v>
      </c>
      <c r="AB95" s="245" t="e">
        <f t="shared" si="14"/>
        <v>#VALUE!</v>
      </c>
      <c r="AC95" s="132" t="str">
        <f t="shared" si="3"/>
        <v/>
      </c>
      <c r="AD95" s="126">
        <f t="shared" si="15"/>
        <v>1</v>
      </c>
      <c r="AE95" s="126" t="str">
        <f>IF('Member Info'!N91&lt;&gt;"",IF('Member Info'!N91&lt;=$R$1,1,0),"")</f>
        <v/>
      </c>
      <c r="AG95" s="126" t="b">
        <f t="shared" si="16"/>
        <v>0</v>
      </c>
      <c r="AH95" s="126">
        <f t="shared" si="17"/>
        <v>0</v>
      </c>
      <c r="AJ95" s="126">
        <f t="shared" si="18"/>
        <v>0</v>
      </c>
      <c r="AK95" s="126">
        <f>IF('Member Info'!F91&gt;$R$1,1,0)</f>
        <v>0</v>
      </c>
      <c r="AL95" s="126" t="b">
        <f>IF(ISERROR(R95),ERROR.TYPE(#REF!)=ERROR.TYPE(R95),FALSE)</f>
        <v>0</v>
      </c>
      <c r="AM95" s="126" t="b">
        <f>IF(ISERROR(S95),ERROR.TYPE(#REF!)=ERROR.TYPE(S95),FALSE)</f>
        <v>0</v>
      </c>
      <c r="AN95" s="126">
        <f>IF(OR('Member Info'!F91&gt;=$S$1,'Member Info'!N91&gt;=$R$1),1,0)</f>
        <v>0</v>
      </c>
    </row>
    <row r="96" spans="1:40" x14ac:dyDescent="0.25">
      <c r="A96" s="4">
        <v>64</v>
      </c>
      <c r="B96" s="166">
        <f>'Member Info'!D92</f>
        <v>0</v>
      </c>
      <c r="C96" s="166">
        <f>'Member Info'!E92</f>
        <v>0</v>
      </c>
      <c r="D96" s="166" t="str">
        <f>'Member Info'!G92</f>
        <v/>
      </c>
      <c r="E96" s="167">
        <f>'Member Info'!B92</f>
        <v>0</v>
      </c>
      <c r="F96" s="244"/>
      <c r="G96" s="168" t="str">
        <f>IF(E96=0,"",
IF('Member Info'!$AM$19&lt;=$R$1,
SUMPRODUCT('Member Info'!L92+IF('Member Info'!H92&gt;'Member Info'!$AJ$12,'Member Info'!$AK$13,IF('Member Info'!H92&gt;'Member Info'!$AJ$11,'Member Info'!$AK$12,IF('Member Info'!H92&gt;'Member Info'!$AJ$10,'Member Info'!$AK$11,IF('Member Info'!H92&gt;'Member Info'!$AJ$9,'Member Info'!$AK$10,IF('Member Info'!H92&gt;'Member Info'!$AJ$8,'Member Info'!$AK$9,'Member Info'!$AK$8)))))),
SUMPRODUCT('Member Info'!L92+IF('Member Info'!H92&gt;'Member Info'!$AG$17,'Member Info'!$AH$18,IF('Member Info'!H92&gt;'Member Info'!$AG$16,'Member Info'!$AH$17,IF('Member Info'!H92&gt;'Member Info'!$AG$15,'Member Info'!$AH$16,IF('Member Info'!H92&gt;'Member Info'!$AG$14,'Member Info'!$AH$15,IF('Member Info'!H92&gt;'Member Info'!$AG$13,'Member Info'!$AH$14,IF('Member Info'!H92&gt;'Member Info'!$AG$12,'Member Info'!$AH$13,IF('Member Info'!H92&gt;'Member Info'!$AG$11,'Member Info'!$AH$12,IF('Member Info'!H92&gt;'Member Info'!$AG$10,'Member Info'!$AH$11,IF('Member Info'!H92&gt;'Member Info'!$AG$9,'Member Info'!$AH$10,IF('Member Info'!H92&gt;'Member Info'!$AG$8,'Member Info'!$AH$9,'Member Info'!$AH$8)))))))))))))</f>
        <v/>
      </c>
      <c r="H96" s="26"/>
      <c r="I96" s="26"/>
      <c r="J96" s="107" t="str">
        <f>IF(E96=0,"",IF('Member Info'!F92&gt;$S$1,CONCATENATE("Joined with practice on ", TEXT('Member Info'!F92, "DD/MM/YYYY")),IF('Member Info'!N92&lt;&gt;"",IF('Member Info'!N92&lt;$R$1,CONCATENATE("Left Scheme on ", TEXT('Member Info'!N92, "DD/MM/YYYY")),IF(ISERROR(G96),"Error Detected, No rate entered",IF(E96=0,"",IF(F96="","Error Detected, No Pensionable pay",IF(ISERROR(AB96)," Unknown Values entered.",IF(T96+U96&lt;1,"Acceptable",IF(R96+S96=200, "No Contributions Entered", IF(K96="","Error Detected, Choose reason&gt;",IF(X96="1",IF(T96=1,"Please Enter Deemed Pensionable Pay","Add Any Relevant Details Above"),"Please Give Details Above"))))))))),IF(ISERROR(G96),"Error Detected, No rate entered",IF(E96=0,"",IF(F96="","Error Detected, No Pensionable pay",IF(ISERROR(AB96)," Unknown Values entered.",IF(T96+U96&lt;1,"Acceptable",IF(R96+S96=200, "No Contributions Entered", IF(K96="","Error Detected, Choose reason&gt;",IF(X96="1",IF(T96=1,"Please Enter Deemed Pensionable Pay","Add relevant Details Above"),"Please give details Above")))))))))))</f>
        <v/>
      </c>
      <c r="K96" s="263"/>
      <c r="L96" s="93"/>
      <c r="M96" s="93" t="str">
        <f t="shared" si="4"/>
        <v/>
      </c>
      <c r="N96" s="96">
        <f t="shared" si="5"/>
        <v>0</v>
      </c>
      <c r="O96" s="96">
        <f t="shared" si="0"/>
        <v>0</v>
      </c>
      <c r="P96" s="220">
        <f>(ROUND((F96/100*'Member Info'!$W$2), 2))</f>
        <v>0</v>
      </c>
      <c r="Q96" s="220" t="e">
        <f t="shared" si="6"/>
        <v>#VALUE!</v>
      </c>
      <c r="R96" s="220" t="str">
        <f t="shared" si="7"/>
        <v/>
      </c>
      <c r="S96" s="229" t="str">
        <f t="shared" si="8"/>
        <v/>
      </c>
      <c r="T96" s="230" t="str">
        <f t="shared" si="9"/>
        <v/>
      </c>
      <c r="U96" s="230" t="str">
        <f t="shared" si="10"/>
        <v/>
      </c>
      <c r="V96" s="224">
        <f t="shared" si="11"/>
        <v>0</v>
      </c>
      <c r="W96" s="112">
        <f t="shared" si="12"/>
        <v>0</v>
      </c>
      <c r="X96" s="237" t="str">
        <f t="shared" si="1"/>
        <v/>
      </c>
      <c r="Y96" s="242" t="b">
        <f t="shared" si="2"/>
        <v>0</v>
      </c>
      <c r="Z96" s="237">
        <f t="shared" si="13"/>
        <v>0</v>
      </c>
      <c r="AA96" s="237">
        <f>IF('Member Info'!N92="",1,"")</f>
        <v>1</v>
      </c>
      <c r="AB96" s="245" t="e">
        <f t="shared" si="14"/>
        <v>#VALUE!</v>
      </c>
      <c r="AC96" s="132" t="str">
        <f t="shared" si="3"/>
        <v/>
      </c>
      <c r="AD96" s="126">
        <f t="shared" si="15"/>
        <v>1</v>
      </c>
      <c r="AE96" s="126" t="str">
        <f>IF('Member Info'!N92&lt;&gt;"",IF('Member Info'!N92&lt;=$R$1,1,0),"")</f>
        <v/>
      </c>
      <c r="AG96" s="126" t="b">
        <f t="shared" si="16"/>
        <v>0</v>
      </c>
      <c r="AH96" s="126">
        <f t="shared" si="17"/>
        <v>0</v>
      </c>
      <c r="AJ96" s="126">
        <f t="shared" si="18"/>
        <v>0</v>
      </c>
      <c r="AK96" s="126">
        <f>IF('Member Info'!F92&gt;$R$1,1,0)</f>
        <v>0</v>
      </c>
      <c r="AL96" s="126" t="b">
        <f>IF(ISERROR(R96),ERROR.TYPE(#REF!)=ERROR.TYPE(R96),FALSE)</f>
        <v>0</v>
      </c>
      <c r="AM96" s="126" t="b">
        <f>IF(ISERROR(S96),ERROR.TYPE(#REF!)=ERROR.TYPE(S96),FALSE)</f>
        <v>0</v>
      </c>
      <c r="AN96" s="126">
        <f>IF(OR('Member Info'!F92&gt;=$S$1,'Member Info'!N92&gt;=$R$1),1,0)</f>
        <v>0</v>
      </c>
    </row>
    <row r="97" spans="1:40" x14ac:dyDescent="0.25">
      <c r="A97" s="4">
        <v>65</v>
      </c>
      <c r="B97" s="166">
        <f>'Member Info'!D93</f>
        <v>0</v>
      </c>
      <c r="C97" s="166">
        <f>'Member Info'!E93</f>
        <v>0</v>
      </c>
      <c r="D97" s="166" t="str">
        <f>'Member Info'!G93</f>
        <v/>
      </c>
      <c r="E97" s="167">
        <f>'Member Info'!B93</f>
        <v>0</v>
      </c>
      <c r="F97" s="244"/>
      <c r="G97" s="168" t="str">
        <f>IF(E97=0,"",
IF('Member Info'!$AM$19&lt;=$R$1,
SUMPRODUCT('Member Info'!L93+IF('Member Info'!H93&gt;'Member Info'!$AJ$12,'Member Info'!$AK$13,IF('Member Info'!H93&gt;'Member Info'!$AJ$11,'Member Info'!$AK$12,IF('Member Info'!H93&gt;'Member Info'!$AJ$10,'Member Info'!$AK$11,IF('Member Info'!H93&gt;'Member Info'!$AJ$9,'Member Info'!$AK$10,IF('Member Info'!H93&gt;'Member Info'!$AJ$8,'Member Info'!$AK$9,'Member Info'!$AK$8)))))),
SUMPRODUCT('Member Info'!L93+IF('Member Info'!H93&gt;'Member Info'!$AG$17,'Member Info'!$AH$18,IF('Member Info'!H93&gt;'Member Info'!$AG$16,'Member Info'!$AH$17,IF('Member Info'!H93&gt;'Member Info'!$AG$15,'Member Info'!$AH$16,IF('Member Info'!H93&gt;'Member Info'!$AG$14,'Member Info'!$AH$15,IF('Member Info'!H93&gt;'Member Info'!$AG$13,'Member Info'!$AH$14,IF('Member Info'!H93&gt;'Member Info'!$AG$12,'Member Info'!$AH$13,IF('Member Info'!H93&gt;'Member Info'!$AG$11,'Member Info'!$AH$12,IF('Member Info'!H93&gt;'Member Info'!$AG$10,'Member Info'!$AH$11,IF('Member Info'!H93&gt;'Member Info'!$AG$9,'Member Info'!$AH$10,IF('Member Info'!H93&gt;'Member Info'!$AG$8,'Member Info'!$AH$9,'Member Info'!$AH$8)))))))))))))</f>
        <v/>
      </c>
      <c r="H97" s="26"/>
      <c r="I97" s="26"/>
      <c r="J97" s="107" t="str">
        <f>IF(E97=0,"",IF('Member Info'!F93&gt;$S$1,CONCATENATE("Joined with practice on ", TEXT('Member Info'!F93, "DD/MM/YYYY")),IF('Member Info'!N93&lt;&gt;"",IF('Member Info'!N93&lt;$R$1,CONCATENATE("Left Scheme on ", TEXT('Member Info'!N93, "DD/MM/YYYY")),IF(ISERROR(G97),"Error Detected, No rate entered",IF(E97=0,"",IF(F97="","Error Detected, No Pensionable pay",IF(ISERROR(AB97)," Unknown Values entered.",IF(T97+U97&lt;1,"Acceptable",IF(R97+S97=200, "No Contributions Entered", IF(K97="","Error Detected, Choose reason&gt;",IF(X97="1",IF(T97=1,"Please Enter Deemed Pensionable Pay","Add Any Relevant Details Above"),"Please Give Details Above"))))))))),IF(ISERROR(G97),"Error Detected, No rate entered",IF(E97=0,"",IF(F97="","Error Detected, No Pensionable pay",IF(ISERROR(AB97)," Unknown Values entered.",IF(T97+U97&lt;1,"Acceptable",IF(R97+S97=200, "No Contributions Entered", IF(K97="","Error Detected, Choose reason&gt;",IF(X97="1",IF(T97=1,"Please Enter Deemed Pensionable Pay","Add relevant Details Above"),"Please give details Above")))))))))))</f>
        <v/>
      </c>
      <c r="K97" s="263"/>
      <c r="L97" s="93"/>
      <c r="M97" s="93" t="str">
        <f t="shared" si="4"/>
        <v/>
      </c>
      <c r="N97" s="96">
        <f t="shared" si="5"/>
        <v>0</v>
      </c>
      <c r="O97" s="96">
        <f t="shared" si="0"/>
        <v>0</v>
      </c>
      <c r="P97" s="220">
        <f>(ROUND((F97/100*'Member Info'!$W$2), 2))</f>
        <v>0</v>
      </c>
      <c r="Q97" s="220" t="e">
        <f t="shared" si="6"/>
        <v>#VALUE!</v>
      </c>
      <c r="R97" s="220" t="str">
        <f t="shared" si="7"/>
        <v/>
      </c>
      <c r="S97" s="229" t="str">
        <f t="shared" si="8"/>
        <v/>
      </c>
      <c r="T97" s="230" t="str">
        <f t="shared" si="9"/>
        <v/>
      </c>
      <c r="U97" s="230" t="str">
        <f t="shared" si="10"/>
        <v/>
      </c>
      <c r="V97" s="224">
        <f t="shared" si="11"/>
        <v>0</v>
      </c>
      <c r="W97" s="112">
        <f t="shared" si="12"/>
        <v>0</v>
      </c>
      <c r="X97" s="237" t="str">
        <f t="shared" si="1"/>
        <v/>
      </c>
      <c r="Y97" s="242" t="b">
        <f t="shared" si="2"/>
        <v>0</v>
      </c>
      <c r="Z97" s="237">
        <f t="shared" si="13"/>
        <v>0</v>
      </c>
      <c r="AA97" s="237">
        <f>IF('Member Info'!N93="",1,"")</f>
        <v>1</v>
      </c>
      <c r="AB97" s="245" t="e">
        <f t="shared" si="14"/>
        <v>#VALUE!</v>
      </c>
      <c r="AC97" s="132" t="str">
        <f t="shared" si="3"/>
        <v/>
      </c>
      <c r="AD97" s="126">
        <f t="shared" si="15"/>
        <v>1</v>
      </c>
      <c r="AE97" s="126" t="str">
        <f>IF('Member Info'!N93&lt;&gt;"",IF('Member Info'!N93&lt;=$R$1,1,0),"")</f>
        <v/>
      </c>
      <c r="AG97" s="126" t="b">
        <f t="shared" si="16"/>
        <v>0</v>
      </c>
      <c r="AH97" s="126">
        <f t="shared" si="17"/>
        <v>0</v>
      </c>
      <c r="AJ97" s="126">
        <f t="shared" si="18"/>
        <v>0</v>
      </c>
      <c r="AK97" s="126">
        <f>IF('Member Info'!F93&gt;$R$1,1,0)</f>
        <v>0</v>
      </c>
      <c r="AL97" s="126" t="b">
        <f>IF(ISERROR(R97),ERROR.TYPE(#REF!)=ERROR.TYPE(R97),FALSE)</f>
        <v>0</v>
      </c>
      <c r="AM97" s="126" t="b">
        <f>IF(ISERROR(S97),ERROR.TYPE(#REF!)=ERROR.TYPE(S97),FALSE)</f>
        <v>0</v>
      </c>
      <c r="AN97" s="126">
        <f>IF(OR('Member Info'!F93&gt;=$S$1,'Member Info'!N93&gt;=$R$1),1,0)</f>
        <v>0</v>
      </c>
    </row>
    <row r="98" spans="1:40" x14ac:dyDescent="0.25">
      <c r="A98" s="4">
        <v>66</v>
      </c>
      <c r="B98" s="166">
        <f>'Member Info'!D94</f>
        <v>0</v>
      </c>
      <c r="C98" s="166">
        <f>'Member Info'!E94</f>
        <v>0</v>
      </c>
      <c r="D98" s="166" t="str">
        <f>'Member Info'!G94</f>
        <v/>
      </c>
      <c r="E98" s="167">
        <f>'Member Info'!B94</f>
        <v>0</v>
      </c>
      <c r="F98" s="244"/>
      <c r="G98" s="168" t="str">
        <f>IF(E98=0,"",
IF('Member Info'!$AM$19&lt;=$R$1,
SUMPRODUCT('Member Info'!L94+IF('Member Info'!H94&gt;'Member Info'!$AJ$12,'Member Info'!$AK$13,IF('Member Info'!H94&gt;'Member Info'!$AJ$11,'Member Info'!$AK$12,IF('Member Info'!H94&gt;'Member Info'!$AJ$10,'Member Info'!$AK$11,IF('Member Info'!H94&gt;'Member Info'!$AJ$9,'Member Info'!$AK$10,IF('Member Info'!H94&gt;'Member Info'!$AJ$8,'Member Info'!$AK$9,'Member Info'!$AK$8)))))),
SUMPRODUCT('Member Info'!L94+IF('Member Info'!H94&gt;'Member Info'!$AG$17,'Member Info'!$AH$18,IF('Member Info'!H94&gt;'Member Info'!$AG$16,'Member Info'!$AH$17,IF('Member Info'!H94&gt;'Member Info'!$AG$15,'Member Info'!$AH$16,IF('Member Info'!H94&gt;'Member Info'!$AG$14,'Member Info'!$AH$15,IF('Member Info'!H94&gt;'Member Info'!$AG$13,'Member Info'!$AH$14,IF('Member Info'!H94&gt;'Member Info'!$AG$12,'Member Info'!$AH$13,IF('Member Info'!H94&gt;'Member Info'!$AG$11,'Member Info'!$AH$12,IF('Member Info'!H94&gt;'Member Info'!$AG$10,'Member Info'!$AH$11,IF('Member Info'!H94&gt;'Member Info'!$AG$9,'Member Info'!$AH$10,IF('Member Info'!H94&gt;'Member Info'!$AG$8,'Member Info'!$AH$9,'Member Info'!$AH$8)))))))))))))</f>
        <v/>
      </c>
      <c r="H98" s="26"/>
      <c r="I98" s="26"/>
      <c r="J98" s="107" t="str">
        <f>IF(E98=0,"",IF('Member Info'!F94&gt;$S$1,CONCATENATE("Joined with practice on ", TEXT('Member Info'!F94, "DD/MM/YYYY")),IF('Member Info'!N94&lt;&gt;"",IF('Member Info'!N94&lt;$R$1,CONCATENATE("Left Scheme on ", TEXT('Member Info'!N94, "DD/MM/YYYY")),IF(ISERROR(G98),"Error Detected, No rate entered",IF(E98=0,"",IF(F98="","Error Detected, No Pensionable pay",IF(ISERROR(AB98)," Unknown Values entered.",IF(T98+U98&lt;1,"Acceptable",IF(R98+S98=200, "No Contributions Entered", IF(K98="","Error Detected, Choose reason&gt;",IF(X98="1",IF(T98=1,"Please Enter Deemed Pensionable Pay","Add Any Relevant Details Above"),"Please Give Details Above"))))))))),IF(ISERROR(G98),"Error Detected, No rate entered",IF(E98=0,"",IF(F98="","Error Detected, No Pensionable pay",IF(ISERROR(AB98)," Unknown Values entered.",IF(T98+U98&lt;1,"Acceptable",IF(R98+S98=200, "No Contributions Entered", IF(K98="","Error Detected, Choose reason&gt;",IF(X98="1",IF(T98=1,"Please Enter Deemed Pensionable Pay","Add relevant Details Above"),"Please give details Above")))))))))))</f>
        <v/>
      </c>
      <c r="K98" s="263"/>
      <c r="L98" s="93"/>
      <c r="M98" s="93" t="str">
        <f t="shared" si="4"/>
        <v/>
      </c>
      <c r="N98" s="96">
        <f t="shared" si="5"/>
        <v>0</v>
      </c>
      <c r="O98" s="96">
        <f t="shared" si="5"/>
        <v>0</v>
      </c>
      <c r="P98" s="220">
        <f>(ROUND((F98/100*'Member Info'!$W$2), 2))</f>
        <v>0</v>
      </c>
      <c r="Q98" s="220" t="e">
        <f t="shared" si="6"/>
        <v>#VALUE!</v>
      </c>
      <c r="R98" s="220" t="str">
        <f t="shared" si="7"/>
        <v/>
      </c>
      <c r="S98" s="229" t="str">
        <f t="shared" si="8"/>
        <v/>
      </c>
      <c r="T98" s="230" t="str">
        <f t="shared" si="9"/>
        <v/>
      </c>
      <c r="U98" s="230" t="str">
        <f t="shared" si="10"/>
        <v/>
      </c>
      <c r="V98" s="224">
        <f t="shared" si="11"/>
        <v>0</v>
      </c>
      <c r="W98" s="112">
        <f t="shared" si="12"/>
        <v>0</v>
      </c>
      <c r="X98" s="237" t="str">
        <f t="shared" ref="X98:X161" si="19">IF(K98="SMP/Occupational Maternity","1",IF(K98="SSP/Occupational Sick pay","1",""))</f>
        <v/>
      </c>
      <c r="Y98" s="242" t="b">
        <f t="shared" ref="Y98:Y161" si="20">IF(OR(AL98=TRUE,AM98=TRUE),TRUE,FALSE)</f>
        <v>0</v>
      </c>
      <c r="Z98" s="237">
        <f t="shared" si="13"/>
        <v>0</v>
      </c>
      <c r="AA98" s="237">
        <f>IF('Member Info'!N94="",1,"")</f>
        <v>1</v>
      </c>
      <c r="AB98" s="245" t="e">
        <f t="shared" si="14"/>
        <v>#VALUE!</v>
      </c>
      <c r="AC98" s="132" t="str">
        <f t="shared" ref="AC98:AC161" si="21">IF(AN98=1,"",IF(W98=1,"",IF(AE98=1,"",IF(E98=0,"",IF(Z98=1,"",IF(J98="acceptable","",IF(R98+S98="0","",R98+S98)))))))</f>
        <v/>
      </c>
      <c r="AD98" s="126">
        <f t="shared" ref="AD98:AD161" si="22">SUM(Z98+AA98)</f>
        <v>1</v>
      </c>
      <c r="AE98" s="126" t="str">
        <f>IF('Member Info'!N94&lt;&gt;"",IF('Member Info'!N94&lt;=$R$1,1,0),"")</f>
        <v/>
      </c>
      <c r="AG98" s="126" t="b">
        <f t="shared" si="16"/>
        <v>0</v>
      </c>
      <c r="AH98" s="126">
        <f t="shared" si="17"/>
        <v>0</v>
      </c>
      <c r="AJ98" s="126">
        <f t="shared" si="18"/>
        <v>0</v>
      </c>
      <c r="AK98" s="126">
        <f>IF('Member Info'!F94&gt;$R$1,1,0)</f>
        <v>0</v>
      </c>
      <c r="AL98" s="126" t="b">
        <f>IF(ISERROR(R98),ERROR.TYPE(#REF!)=ERROR.TYPE(R98),FALSE)</f>
        <v>0</v>
      </c>
      <c r="AM98" s="126" t="b">
        <f>IF(ISERROR(S98),ERROR.TYPE(#REF!)=ERROR.TYPE(S98),FALSE)</f>
        <v>0</v>
      </c>
      <c r="AN98" s="126">
        <f>IF(OR('Member Info'!F94&gt;=$S$1,'Member Info'!N94&gt;=$R$1),1,0)</f>
        <v>0</v>
      </c>
    </row>
    <row r="99" spans="1:40" x14ac:dyDescent="0.25">
      <c r="A99" s="4">
        <v>67</v>
      </c>
      <c r="B99" s="166">
        <f>'Member Info'!D95</f>
        <v>0</v>
      </c>
      <c r="C99" s="166">
        <f>'Member Info'!E95</f>
        <v>0</v>
      </c>
      <c r="D99" s="166" t="str">
        <f>'Member Info'!G95</f>
        <v/>
      </c>
      <c r="E99" s="167">
        <f>'Member Info'!B95</f>
        <v>0</v>
      </c>
      <c r="F99" s="244"/>
      <c r="G99" s="168" t="str">
        <f>IF(E99=0,"",
IF('Member Info'!$AM$19&lt;=$R$1,
SUMPRODUCT('Member Info'!L95+IF('Member Info'!H95&gt;'Member Info'!$AJ$12,'Member Info'!$AK$13,IF('Member Info'!H95&gt;'Member Info'!$AJ$11,'Member Info'!$AK$12,IF('Member Info'!H95&gt;'Member Info'!$AJ$10,'Member Info'!$AK$11,IF('Member Info'!H95&gt;'Member Info'!$AJ$9,'Member Info'!$AK$10,IF('Member Info'!H95&gt;'Member Info'!$AJ$8,'Member Info'!$AK$9,'Member Info'!$AK$8)))))),
SUMPRODUCT('Member Info'!L95+IF('Member Info'!H95&gt;'Member Info'!$AG$17,'Member Info'!$AH$18,IF('Member Info'!H95&gt;'Member Info'!$AG$16,'Member Info'!$AH$17,IF('Member Info'!H95&gt;'Member Info'!$AG$15,'Member Info'!$AH$16,IF('Member Info'!H95&gt;'Member Info'!$AG$14,'Member Info'!$AH$15,IF('Member Info'!H95&gt;'Member Info'!$AG$13,'Member Info'!$AH$14,IF('Member Info'!H95&gt;'Member Info'!$AG$12,'Member Info'!$AH$13,IF('Member Info'!H95&gt;'Member Info'!$AG$11,'Member Info'!$AH$12,IF('Member Info'!H95&gt;'Member Info'!$AG$10,'Member Info'!$AH$11,IF('Member Info'!H95&gt;'Member Info'!$AG$9,'Member Info'!$AH$10,IF('Member Info'!H95&gt;'Member Info'!$AG$8,'Member Info'!$AH$9,'Member Info'!$AH$8)))))))))))))</f>
        <v/>
      </c>
      <c r="H99" s="26"/>
      <c r="I99" s="26"/>
      <c r="J99" s="107" t="str">
        <f>IF(E99=0,"",IF('Member Info'!F95&gt;$S$1,CONCATENATE("Joined with practice on ", TEXT('Member Info'!F95, "DD/MM/YYYY")),IF('Member Info'!N95&lt;&gt;"",IF('Member Info'!N95&lt;$R$1,CONCATENATE("Left Scheme on ", TEXT('Member Info'!N95, "DD/MM/YYYY")),IF(ISERROR(G99),"Error Detected, No rate entered",IF(E99=0,"",IF(F99="","Error Detected, No Pensionable pay",IF(ISERROR(AB99)," Unknown Values entered.",IF(T99+U99&lt;1,"Acceptable",IF(R99+S99=200, "No Contributions Entered", IF(K99="","Error Detected, Choose reason&gt;",IF(X99="1",IF(T99=1,"Please Enter Deemed Pensionable Pay","Add Any Relevant Details Above"),"Please Give Details Above"))))))))),IF(ISERROR(G99),"Error Detected, No rate entered",IF(E99=0,"",IF(F99="","Error Detected, No Pensionable pay",IF(ISERROR(AB99)," Unknown Values entered.",IF(T99+U99&lt;1,"Acceptable",IF(R99+S99=200, "No Contributions Entered", IF(K99="","Error Detected, Choose reason&gt;",IF(X99="1",IF(T99=1,"Please Enter Deemed Pensionable Pay","Add relevant Details Above"),"Please give details Above")))))))))))</f>
        <v/>
      </c>
      <c r="K99" s="263"/>
      <c r="L99" s="93"/>
      <c r="M99" s="93" t="str">
        <f t="shared" si="4"/>
        <v/>
      </c>
      <c r="N99" s="96">
        <f t="shared" ref="N99:O162" si="23">H99</f>
        <v>0</v>
      </c>
      <c r="O99" s="96">
        <f t="shared" si="23"/>
        <v>0</v>
      </c>
      <c r="P99" s="220">
        <f>(ROUND((F99/100*'Member Info'!$W$2), 2))</f>
        <v>0</v>
      </c>
      <c r="Q99" s="220" t="e">
        <f t="shared" si="6"/>
        <v>#VALUE!</v>
      </c>
      <c r="R99" s="220" t="str">
        <f t="shared" si="7"/>
        <v/>
      </c>
      <c r="S99" s="229" t="str">
        <f t="shared" si="8"/>
        <v/>
      </c>
      <c r="T99" s="230" t="str">
        <f t="shared" si="9"/>
        <v/>
      </c>
      <c r="U99" s="230" t="str">
        <f t="shared" si="10"/>
        <v/>
      </c>
      <c r="V99" s="224">
        <f t="shared" si="11"/>
        <v>0</v>
      </c>
      <c r="W99" s="112">
        <f t="shared" si="12"/>
        <v>0</v>
      </c>
      <c r="X99" s="237" t="str">
        <f t="shared" si="19"/>
        <v/>
      </c>
      <c r="Y99" s="242" t="b">
        <f t="shared" si="20"/>
        <v>0</v>
      </c>
      <c r="Z99" s="237">
        <f t="shared" si="13"/>
        <v>0</v>
      </c>
      <c r="AA99" s="237">
        <f>IF('Member Info'!N95="",1,"")</f>
        <v>1</v>
      </c>
      <c r="AB99" s="245" t="e">
        <f t="shared" si="14"/>
        <v>#VALUE!</v>
      </c>
      <c r="AC99" s="132" t="str">
        <f t="shared" si="21"/>
        <v/>
      </c>
      <c r="AD99" s="126">
        <f t="shared" si="22"/>
        <v>1</v>
      </c>
      <c r="AE99" s="126" t="str">
        <f>IF('Member Info'!N95&lt;&gt;"",IF('Member Info'!N95&lt;=$R$1,1,0),"")</f>
        <v/>
      </c>
      <c r="AG99" s="126" t="b">
        <f t="shared" si="16"/>
        <v>0</v>
      </c>
      <c r="AH99" s="126">
        <f t="shared" si="17"/>
        <v>0</v>
      </c>
      <c r="AJ99" s="126">
        <f t="shared" si="18"/>
        <v>0</v>
      </c>
      <c r="AK99" s="126">
        <f>IF('Member Info'!F95&gt;$R$1,1,0)</f>
        <v>0</v>
      </c>
      <c r="AL99" s="126" t="b">
        <f>IF(ISERROR(R99),ERROR.TYPE(#REF!)=ERROR.TYPE(R99),FALSE)</f>
        <v>0</v>
      </c>
      <c r="AM99" s="126" t="b">
        <f>IF(ISERROR(S99),ERROR.TYPE(#REF!)=ERROR.TYPE(S99),FALSE)</f>
        <v>0</v>
      </c>
      <c r="AN99" s="126">
        <f>IF(OR('Member Info'!F95&gt;=$S$1,'Member Info'!N95&gt;=$R$1),1,0)</f>
        <v>0</v>
      </c>
    </row>
    <row r="100" spans="1:40" x14ac:dyDescent="0.25">
      <c r="A100" s="4">
        <v>68</v>
      </c>
      <c r="B100" s="166">
        <f>'Member Info'!D96</f>
        <v>0</v>
      </c>
      <c r="C100" s="166">
        <f>'Member Info'!E96</f>
        <v>0</v>
      </c>
      <c r="D100" s="166" t="str">
        <f>'Member Info'!G96</f>
        <v/>
      </c>
      <c r="E100" s="167">
        <f>'Member Info'!B96</f>
        <v>0</v>
      </c>
      <c r="F100" s="244"/>
      <c r="G100" s="168" t="str">
        <f>IF(E100=0,"",
IF('Member Info'!$AM$19&lt;=$R$1,
SUMPRODUCT('Member Info'!L96+IF('Member Info'!H96&gt;'Member Info'!$AJ$12,'Member Info'!$AK$13,IF('Member Info'!H96&gt;'Member Info'!$AJ$11,'Member Info'!$AK$12,IF('Member Info'!H96&gt;'Member Info'!$AJ$10,'Member Info'!$AK$11,IF('Member Info'!H96&gt;'Member Info'!$AJ$9,'Member Info'!$AK$10,IF('Member Info'!H96&gt;'Member Info'!$AJ$8,'Member Info'!$AK$9,'Member Info'!$AK$8)))))),
SUMPRODUCT('Member Info'!L96+IF('Member Info'!H96&gt;'Member Info'!$AG$17,'Member Info'!$AH$18,IF('Member Info'!H96&gt;'Member Info'!$AG$16,'Member Info'!$AH$17,IF('Member Info'!H96&gt;'Member Info'!$AG$15,'Member Info'!$AH$16,IF('Member Info'!H96&gt;'Member Info'!$AG$14,'Member Info'!$AH$15,IF('Member Info'!H96&gt;'Member Info'!$AG$13,'Member Info'!$AH$14,IF('Member Info'!H96&gt;'Member Info'!$AG$12,'Member Info'!$AH$13,IF('Member Info'!H96&gt;'Member Info'!$AG$11,'Member Info'!$AH$12,IF('Member Info'!H96&gt;'Member Info'!$AG$10,'Member Info'!$AH$11,IF('Member Info'!H96&gt;'Member Info'!$AG$9,'Member Info'!$AH$10,IF('Member Info'!H96&gt;'Member Info'!$AG$8,'Member Info'!$AH$9,'Member Info'!$AH$8)))))))))))))</f>
        <v/>
      </c>
      <c r="H100" s="26"/>
      <c r="I100" s="26"/>
      <c r="J100" s="107" t="str">
        <f>IF(E100=0,"",IF('Member Info'!F96&gt;$S$1,CONCATENATE("Joined with practice on ", TEXT('Member Info'!F96, "DD/MM/YYYY")),IF('Member Info'!N96&lt;&gt;"",IF('Member Info'!N96&lt;$R$1,CONCATENATE("Left Scheme on ", TEXT('Member Info'!N96, "DD/MM/YYYY")),IF(ISERROR(G100),"Error Detected, No rate entered",IF(E100=0,"",IF(F100="","Error Detected, No Pensionable pay",IF(ISERROR(AB100)," Unknown Values entered.",IF(T100+U100&lt;1,"Acceptable",IF(R100+S100=200, "No Contributions Entered", IF(K100="","Error Detected, Choose reason&gt;",IF(X100="1",IF(T100=1,"Please Enter Deemed Pensionable Pay","Add Any Relevant Details Above"),"Please Give Details Above"))))))))),IF(ISERROR(G100),"Error Detected, No rate entered",IF(E100=0,"",IF(F100="","Error Detected, No Pensionable pay",IF(ISERROR(AB100)," Unknown Values entered.",IF(T100+U100&lt;1,"Acceptable",IF(R100+S100=200, "No Contributions Entered", IF(K100="","Error Detected, Choose reason&gt;",IF(X100="1",IF(T100=1,"Please Enter Deemed Pensionable Pay","Add relevant Details Above"),"Please give details Above")))))))))))</f>
        <v/>
      </c>
      <c r="K100" s="263"/>
      <c r="L100" s="93"/>
      <c r="M100" s="93" t="str">
        <f t="shared" ref="M100:M163" si="24">IF(E100=0,"",IF(ISERROR((F100+H100+I100)),0,IF((F100+H100+I100)&lt;1,0,1)))</f>
        <v/>
      </c>
      <c r="N100" s="96">
        <f t="shared" si="23"/>
        <v>0</v>
      </c>
      <c r="O100" s="96">
        <f t="shared" si="23"/>
        <v>0</v>
      </c>
      <c r="P100" s="220">
        <f>(ROUND((F100/100*'Member Info'!$W$2), 2))</f>
        <v>0</v>
      </c>
      <c r="Q100" s="220" t="e">
        <f t="shared" si="6"/>
        <v>#VALUE!</v>
      </c>
      <c r="R100" s="220" t="str">
        <f t="shared" si="7"/>
        <v/>
      </c>
      <c r="S100" s="229" t="str">
        <f t="shared" si="8"/>
        <v/>
      </c>
      <c r="T100" s="230" t="str">
        <f t="shared" si="9"/>
        <v/>
      </c>
      <c r="U100" s="230" t="str">
        <f t="shared" si="10"/>
        <v/>
      </c>
      <c r="V100" s="224">
        <f t="shared" si="11"/>
        <v>0</v>
      </c>
      <c r="W100" s="112">
        <f t="shared" si="12"/>
        <v>0</v>
      </c>
      <c r="X100" s="237" t="str">
        <f t="shared" si="19"/>
        <v/>
      </c>
      <c r="Y100" s="242" t="b">
        <f t="shared" si="20"/>
        <v>0</v>
      </c>
      <c r="Z100" s="237">
        <f t="shared" si="13"/>
        <v>0</v>
      </c>
      <c r="AA100" s="237">
        <f>IF('Member Info'!N96="",1,"")</f>
        <v>1</v>
      </c>
      <c r="AB100" s="245" t="e">
        <f t="shared" si="14"/>
        <v>#VALUE!</v>
      </c>
      <c r="AC100" s="132" t="str">
        <f t="shared" si="21"/>
        <v/>
      </c>
      <c r="AD100" s="126">
        <f t="shared" si="22"/>
        <v>1</v>
      </c>
      <c r="AE100" s="126" t="str">
        <f>IF('Member Info'!N96&lt;&gt;"",IF('Member Info'!N96&lt;=$R$1,1,0),"")</f>
        <v/>
      </c>
      <c r="AG100" s="126" t="b">
        <f t="shared" si="16"/>
        <v>0</v>
      </c>
      <c r="AH100" s="126">
        <f t="shared" si="17"/>
        <v>0</v>
      </c>
      <c r="AJ100" s="126">
        <f t="shared" si="18"/>
        <v>0</v>
      </c>
      <c r="AK100" s="126">
        <f>IF('Member Info'!F96&gt;$R$1,1,0)</f>
        <v>0</v>
      </c>
      <c r="AL100" s="126" t="b">
        <f>IF(ISERROR(R100),ERROR.TYPE(#REF!)=ERROR.TYPE(R100),FALSE)</f>
        <v>0</v>
      </c>
      <c r="AM100" s="126" t="b">
        <f>IF(ISERROR(S100),ERROR.TYPE(#REF!)=ERROR.TYPE(S100),FALSE)</f>
        <v>0</v>
      </c>
      <c r="AN100" s="126">
        <f>IF(OR('Member Info'!F96&gt;=$S$1,'Member Info'!N96&gt;=$R$1),1,0)</f>
        <v>0</v>
      </c>
    </row>
    <row r="101" spans="1:40" x14ac:dyDescent="0.25">
      <c r="A101" s="4">
        <v>69</v>
      </c>
      <c r="B101" s="166">
        <f>'Member Info'!D97</f>
        <v>0</v>
      </c>
      <c r="C101" s="166">
        <f>'Member Info'!E97</f>
        <v>0</v>
      </c>
      <c r="D101" s="166" t="str">
        <f>'Member Info'!G97</f>
        <v/>
      </c>
      <c r="E101" s="167">
        <f>'Member Info'!B97</f>
        <v>0</v>
      </c>
      <c r="F101" s="244"/>
      <c r="G101" s="168" t="str">
        <f>IF(E101=0,"",
IF('Member Info'!$AM$19&lt;=$R$1,
SUMPRODUCT('Member Info'!L97+IF('Member Info'!H97&gt;'Member Info'!$AJ$12,'Member Info'!$AK$13,IF('Member Info'!H97&gt;'Member Info'!$AJ$11,'Member Info'!$AK$12,IF('Member Info'!H97&gt;'Member Info'!$AJ$10,'Member Info'!$AK$11,IF('Member Info'!H97&gt;'Member Info'!$AJ$9,'Member Info'!$AK$10,IF('Member Info'!H97&gt;'Member Info'!$AJ$8,'Member Info'!$AK$9,'Member Info'!$AK$8)))))),
SUMPRODUCT('Member Info'!L97+IF('Member Info'!H97&gt;'Member Info'!$AG$17,'Member Info'!$AH$18,IF('Member Info'!H97&gt;'Member Info'!$AG$16,'Member Info'!$AH$17,IF('Member Info'!H97&gt;'Member Info'!$AG$15,'Member Info'!$AH$16,IF('Member Info'!H97&gt;'Member Info'!$AG$14,'Member Info'!$AH$15,IF('Member Info'!H97&gt;'Member Info'!$AG$13,'Member Info'!$AH$14,IF('Member Info'!H97&gt;'Member Info'!$AG$12,'Member Info'!$AH$13,IF('Member Info'!H97&gt;'Member Info'!$AG$11,'Member Info'!$AH$12,IF('Member Info'!H97&gt;'Member Info'!$AG$10,'Member Info'!$AH$11,IF('Member Info'!H97&gt;'Member Info'!$AG$9,'Member Info'!$AH$10,IF('Member Info'!H97&gt;'Member Info'!$AG$8,'Member Info'!$AH$9,'Member Info'!$AH$8)))))))))))))</f>
        <v/>
      </c>
      <c r="H101" s="26"/>
      <c r="I101" s="26"/>
      <c r="J101" s="107" t="str">
        <f>IF(E101=0,"",IF('Member Info'!F97&gt;$S$1,CONCATENATE("Joined with practice on ", TEXT('Member Info'!F97, "DD/MM/YYYY")),IF('Member Info'!N97&lt;&gt;"",IF('Member Info'!N97&lt;$R$1,CONCATENATE("Left Scheme on ", TEXT('Member Info'!N97, "DD/MM/YYYY")),IF(ISERROR(G101),"Error Detected, No rate entered",IF(E101=0,"",IF(F101="","Error Detected, No Pensionable pay",IF(ISERROR(AB101)," Unknown Values entered.",IF(T101+U101&lt;1,"Acceptable",IF(R101+S101=200, "No Contributions Entered", IF(K101="","Error Detected, Choose reason&gt;",IF(X101="1",IF(T101=1,"Please Enter Deemed Pensionable Pay","Add Any Relevant Details Above"),"Please Give Details Above"))))))))),IF(ISERROR(G101),"Error Detected, No rate entered",IF(E101=0,"",IF(F101="","Error Detected, No Pensionable pay",IF(ISERROR(AB101)," Unknown Values entered.",IF(T101+U101&lt;1,"Acceptable",IF(R101+S101=200, "No Contributions Entered", IF(K101="","Error Detected, Choose reason&gt;",IF(X101="1",IF(T101=1,"Please Enter Deemed Pensionable Pay","Add relevant Details Above"),"Please give details Above")))))))))))</f>
        <v/>
      </c>
      <c r="K101" s="263"/>
      <c r="L101" s="93"/>
      <c r="M101" s="93" t="str">
        <f t="shared" si="24"/>
        <v/>
      </c>
      <c r="N101" s="96">
        <f t="shared" si="23"/>
        <v>0</v>
      </c>
      <c r="O101" s="96">
        <f t="shared" si="23"/>
        <v>0</v>
      </c>
      <c r="P101" s="220">
        <f>(ROUND((F101/100*'Member Info'!$W$2), 2))</f>
        <v>0</v>
      </c>
      <c r="Q101" s="220" t="e">
        <f t="shared" ref="Q101:Q164" si="25">ROUND((F101/100*G101),2)</f>
        <v>#VALUE!</v>
      </c>
      <c r="R101" s="220" t="str">
        <f t="shared" ref="R101:R164" si="26">IF(E101=0,"",(100-(N101/P101*100)))</f>
        <v/>
      </c>
      <c r="S101" s="229" t="str">
        <f t="shared" ref="S101:S164" si="27">IF(E101=0,"",(100-(O101/Q101*100)))</f>
        <v/>
      </c>
      <c r="T101" s="230" t="str">
        <f t="shared" ref="T101:T164" si="28">IF(E101=0,"",IF(R101&gt;$R$16,1,IF(R101&lt;-$R$16,1,0)))</f>
        <v/>
      </c>
      <c r="U101" s="230" t="str">
        <f t="shared" ref="U101:U164" si="29">IF(E101=0,"",IF(G101=0,1,IF(S101&gt;$R$16,1,IF(S101&lt;-$R$16,1,0))))</f>
        <v/>
      </c>
      <c r="V101" s="224">
        <f t="shared" ref="V101:V164" si="30">IF(E101=0,0,IF(F101="",1,0))</f>
        <v>0</v>
      </c>
      <c r="W101" s="112">
        <f t="shared" ref="W101:W164" si="31">IF(E101=0,0,IF(K101="",0,1))</f>
        <v>0</v>
      </c>
      <c r="X101" s="237" t="str">
        <f t="shared" si="19"/>
        <v/>
      </c>
      <c r="Y101" s="242" t="b">
        <f t="shared" si="20"/>
        <v>0</v>
      </c>
      <c r="Z101" s="237">
        <f t="shared" ref="Z101:Z164" si="32">IF(K101="left scheme/Employment", 1,0)</f>
        <v>0</v>
      </c>
      <c r="AA101" s="237">
        <f>IF('Member Info'!N97="",1,"")</f>
        <v>1</v>
      </c>
      <c r="AB101" s="245" t="e">
        <f t="shared" ref="AB101:AB164" si="33">(R101+S101)</f>
        <v>#VALUE!</v>
      </c>
      <c r="AC101" s="132" t="str">
        <f t="shared" si="21"/>
        <v/>
      </c>
      <c r="AD101" s="126">
        <f t="shared" si="22"/>
        <v>1</v>
      </c>
      <c r="AE101" s="126" t="str">
        <f>IF('Member Info'!N97&lt;&gt;"",IF('Member Info'!N97&lt;=$R$1,1,0),"")</f>
        <v/>
      </c>
      <c r="AG101" s="126" t="b">
        <f t="shared" ref="AG101:AG164" si="34">OR(K101="maternity",K101="SSP")</f>
        <v>0</v>
      </c>
      <c r="AH101" s="126">
        <f t="shared" ref="AH101:AH164" si="35">IF(AG101=TRUE,1,0)</f>
        <v>0</v>
      </c>
      <c r="AJ101" s="126">
        <f t="shared" ref="AJ101:AJ164" si="36">IF(J101="Please Enter Deemed Pensionable Pay",1,0)</f>
        <v>0</v>
      </c>
      <c r="AK101" s="126">
        <f>IF('Member Info'!F97&gt;$R$1,1,0)</f>
        <v>0</v>
      </c>
      <c r="AL101" s="126" t="b">
        <f>IF(ISERROR(R101),ERROR.TYPE(#REF!)=ERROR.TYPE(R101),FALSE)</f>
        <v>0</v>
      </c>
      <c r="AM101" s="126" t="b">
        <f>IF(ISERROR(S101),ERROR.TYPE(#REF!)=ERROR.TYPE(S101),FALSE)</f>
        <v>0</v>
      </c>
      <c r="AN101" s="126">
        <f>IF(OR('Member Info'!F97&gt;=$S$1,'Member Info'!N97&gt;=$R$1),1,0)</f>
        <v>0</v>
      </c>
    </row>
    <row r="102" spans="1:40" x14ac:dyDescent="0.25">
      <c r="A102" s="4">
        <v>70</v>
      </c>
      <c r="B102" s="166">
        <f>'Member Info'!D98</f>
        <v>0</v>
      </c>
      <c r="C102" s="166">
        <f>'Member Info'!E98</f>
        <v>0</v>
      </c>
      <c r="D102" s="166" t="str">
        <f>'Member Info'!G98</f>
        <v/>
      </c>
      <c r="E102" s="167">
        <f>'Member Info'!B98</f>
        <v>0</v>
      </c>
      <c r="F102" s="244"/>
      <c r="G102" s="168" t="str">
        <f>IF(E102=0,"",
IF('Member Info'!$AM$19&lt;=$R$1,
SUMPRODUCT('Member Info'!L98+IF('Member Info'!H98&gt;'Member Info'!$AJ$12,'Member Info'!$AK$13,IF('Member Info'!H98&gt;'Member Info'!$AJ$11,'Member Info'!$AK$12,IF('Member Info'!H98&gt;'Member Info'!$AJ$10,'Member Info'!$AK$11,IF('Member Info'!H98&gt;'Member Info'!$AJ$9,'Member Info'!$AK$10,IF('Member Info'!H98&gt;'Member Info'!$AJ$8,'Member Info'!$AK$9,'Member Info'!$AK$8)))))),
SUMPRODUCT('Member Info'!L98+IF('Member Info'!H98&gt;'Member Info'!$AG$17,'Member Info'!$AH$18,IF('Member Info'!H98&gt;'Member Info'!$AG$16,'Member Info'!$AH$17,IF('Member Info'!H98&gt;'Member Info'!$AG$15,'Member Info'!$AH$16,IF('Member Info'!H98&gt;'Member Info'!$AG$14,'Member Info'!$AH$15,IF('Member Info'!H98&gt;'Member Info'!$AG$13,'Member Info'!$AH$14,IF('Member Info'!H98&gt;'Member Info'!$AG$12,'Member Info'!$AH$13,IF('Member Info'!H98&gt;'Member Info'!$AG$11,'Member Info'!$AH$12,IF('Member Info'!H98&gt;'Member Info'!$AG$10,'Member Info'!$AH$11,IF('Member Info'!H98&gt;'Member Info'!$AG$9,'Member Info'!$AH$10,IF('Member Info'!H98&gt;'Member Info'!$AG$8,'Member Info'!$AH$9,'Member Info'!$AH$8)))))))))))))</f>
        <v/>
      </c>
      <c r="H102" s="26"/>
      <c r="I102" s="26"/>
      <c r="J102" s="107" t="str">
        <f>IF(E102=0,"",IF('Member Info'!F98&gt;$S$1,CONCATENATE("Joined with practice on ", TEXT('Member Info'!F98, "DD/MM/YYYY")),IF('Member Info'!N98&lt;&gt;"",IF('Member Info'!N98&lt;$R$1,CONCATENATE("Left Scheme on ", TEXT('Member Info'!N98, "DD/MM/YYYY")),IF(ISERROR(G102),"Error Detected, No rate entered",IF(E102=0,"",IF(F102="","Error Detected, No Pensionable pay",IF(ISERROR(AB102)," Unknown Values entered.",IF(T102+U102&lt;1,"Acceptable",IF(R102+S102=200, "No Contributions Entered", IF(K102="","Error Detected, Choose reason&gt;",IF(X102="1",IF(T102=1,"Please Enter Deemed Pensionable Pay","Add Any Relevant Details Above"),"Please Give Details Above"))))))))),IF(ISERROR(G102),"Error Detected, No rate entered",IF(E102=0,"",IF(F102="","Error Detected, No Pensionable pay",IF(ISERROR(AB102)," Unknown Values entered.",IF(T102+U102&lt;1,"Acceptable",IF(R102+S102=200, "No Contributions Entered", IF(K102="","Error Detected, Choose reason&gt;",IF(X102="1",IF(T102=1,"Please Enter Deemed Pensionable Pay","Add relevant Details Above"),"Please give details Above")))))))))))</f>
        <v/>
      </c>
      <c r="K102" s="263"/>
      <c r="L102" s="93"/>
      <c r="M102" s="93" t="str">
        <f t="shared" si="24"/>
        <v/>
      </c>
      <c r="N102" s="96">
        <f t="shared" si="23"/>
        <v>0</v>
      </c>
      <c r="O102" s="96">
        <f t="shared" si="23"/>
        <v>0</v>
      </c>
      <c r="P102" s="220">
        <f>(ROUND((F102/100*'Member Info'!$W$2), 2))</f>
        <v>0</v>
      </c>
      <c r="Q102" s="220" t="e">
        <f t="shared" si="25"/>
        <v>#VALUE!</v>
      </c>
      <c r="R102" s="220" t="str">
        <f t="shared" si="26"/>
        <v/>
      </c>
      <c r="S102" s="229" t="str">
        <f t="shared" si="27"/>
        <v/>
      </c>
      <c r="T102" s="230" t="str">
        <f t="shared" si="28"/>
        <v/>
      </c>
      <c r="U102" s="230" t="str">
        <f t="shared" si="29"/>
        <v/>
      </c>
      <c r="V102" s="224">
        <f t="shared" si="30"/>
        <v>0</v>
      </c>
      <c r="W102" s="112">
        <f t="shared" si="31"/>
        <v>0</v>
      </c>
      <c r="X102" s="237" t="str">
        <f t="shared" si="19"/>
        <v/>
      </c>
      <c r="Y102" s="242" t="b">
        <f t="shared" si="20"/>
        <v>0</v>
      </c>
      <c r="Z102" s="237">
        <f t="shared" si="32"/>
        <v>0</v>
      </c>
      <c r="AA102" s="237">
        <f>IF('Member Info'!N98="",1,"")</f>
        <v>1</v>
      </c>
      <c r="AB102" s="245" t="e">
        <f t="shared" si="33"/>
        <v>#VALUE!</v>
      </c>
      <c r="AC102" s="132" t="str">
        <f t="shared" si="21"/>
        <v/>
      </c>
      <c r="AD102" s="126">
        <f t="shared" si="22"/>
        <v>1</v>
      </c>
      <c r="AE102" s="126" t="str">
        <f>IF('Member Info'!N98&lt;&gt;"",IF('Member Info'!N98&lt;=$R$1,1,0),"")</f>
        <v/>
      </c>
      <c r="AG102" s="126" t="b">
        <f t="shared" si="34"/>
        <v>0</v>
      </c>
      <c r="AH102" s="126">
        <f t="shared" si="35"/>
        <v>0</v>
      </c>
      <c r="AJ102" s="126">
        <f t="shared" si="36"/>
        <v>0</v>
      </c>
      <c r="AK102" s="126">
        <f>IF('Member Info'!F98&gt;$R$1,1,0)</f>
        <v>0</v>
      </c>
      <c r="AL102" s="126" t="b">
        <f>IF(ISERROR(R102),ERROR.TYPE(#REF!)=ERROR.TYPE(R102),FALSE)</f>
        <v>0</v>
      </c>
      <c r="AM102" s="126" t="b">
        <f>IF(ISERROR(S102),ERROR.TYPE(#REF!)=ERROR.TYPE(S102),FALSE)</f>
        <v>0</v>
      </c>
      <c r="AN102" s="126">
        <f>IF(OR('Member Info'!F98&gt;=$S$1,'Member Info'!N98&gt;=$R$1),1,0)</f>
        <v>0</v>
      </c>
    </row>
    <row r="103" spans="1:40" x14ac:dyDescent="0.25">
      <c r="A103" s="4">
        <v>71</v>
      </c>
      <c r="B103" s="166">
        <f>'Member Info'!D99</f>
        <v>0</v>
      </c>
      <c r="C103" s="166">
        <f>'Member Info'!E99</f>
        <v>0</v>
      </c>
      <c r="D103" s="166" t="str">
        <f>'Member Info'!G99</f>
        <v/>
      </c>
      <c r="E103" s="167">
        <f>'Member Info'!B99</f>
        <v>0</v>
      </c>
      <c r="F103" s="244"/>
      <c r="G103" s="168" t="str">
        <f>IF(E103=0,"",
IF('Member Info'!$AM$19&lt;=$R$1,
SUMPRODUCT('Member Info'!L99+IF('Member Info'!H99&gt;'Member Info'!$AJ$12,'Member Info'!$AK$13,IF('Member Info'!H99&gt;'Member Info'!$AJ$11,'Member Info'!$AK$12,IF('Member Info'!H99&gt;'Member Info'!$AJ$10,'Member Info'!$AK$11,IF('Member Info'!H99&gt;'Member Info'!$AJ$9,'Member Info'!$AK$10,IF('Member Info'!H99&gt;'Member Info'!$AJ$8,'Member Info'!$AK$9,'Member Info'!$AK$8)))))),
SUMPRODUCT('Member Info'!L99+IF('Member Info'!H99&gt;'Member Info'!$AG$17,'Member Info'!$AH$18,IF('Member Info'!H99&gt;'Member Info'!$AG$16,'Member Info'!$AH$17,IF('Member Info'!H99&gt;'Member Info'!$AG$15,'Member Info'!$AH$16,IF('Member Info'!H99&gt;'Member Info'!$AG$14,'Member Info'!$AH$15,IF('Member Info'!H99&gt;'Member Info'!$AG$13,'Member Info'!$AH$14,IF('Member Info'!H99&gt;'Member Info'!$AG$12,'Member Info'!$AH$13,IF('Member Info'!H99&gt;'Member Info'!$AG$11,'Member Info'!$AH$12,IF('Member Info'!H99&gt;'Member Info'!$AG$10,'Member Info'!$AH$11,IF('Member Info'!H99&gt;'Member Info'!$AG$9,'Member Info'!$AH$10,IF('Member Info'!H99&gt;'Member Info'!$AG$8,'Member Info'!$AH$9,'Member Info'!$AH$8)))))))))))))</f>
        <v/>
      </c>
      <c r="H103" s="26"/>
      <c r="I103" s="26"/>
      <c r="J103" s="107" t="str">
        <f>IF(E103=0,"",IF('Member Info'!F99&gt;$S$1,CONCATENATE("Joined with practice on ", TEXT('Member Info'!F99, "DD/MM/YYYY")),IF('Member Info'!N99&lt;&gt;"",IF('Member Info'!N99&lt;$R$1,CONCATENATE("Left Scheme on ", TEXT('Member Info'!N99, "DD/MM/YYYY")),IF(ISERROR(G103),"Error Detected, No rate entered",IF(E103=0,"",IF(F103="","Error Detected, No Pensionable pay",IF(ISERROR(AB103)," Unknown Values entered.",IF(T103+U103&lt;1,"Acceptable",IF(R103+S103=200, "No Contributions Entered", IF(K103="","Error Detected, Choose reason&gt;",IF(X103="1",IF(T103=1,"Please Enter Deemed Pensionable Pay","Add Any Relevant Details Above"),"Please Give Details Above"))))))))),IF(ISERROR(G103),"Error Detected, No rate entered",IF(E103=0,"",IF(F103="","Error Detected, No Pensionable pay",IF(ISERROR(AB103)," Unknown Values entered.",IF(T103+U103&lt;1,"Acceptable",IF(R103+S103=200, "No Contributions Entered", IF(K103="","Error Detected, Choose reason&gt;",IF(X103="1",IF(T103=1,"Please Enter Deemed Pensionable Pay","Add relevant Details Above"),"Please give details Above")))))))))))</f>
        <v/>
      </c>
      <c r="K103" s="263"/>
      <c r="L103" s="93"/>
      <c r="M103" s="93" t="str">
        <f t="shared" si="24"/>
        <v/>
      </c>
      <c r="N103" s="96">
        <f t="shared" si="23"/>
        <v>0</v>
      </c>
      <c r="O103" s="96">
        <f t="shared" si="23"/>
        <v>0</v>
      </c>
      <c r="P103" s="220">
        <f>(ROUND((F103/100*'Member Info'!$W$2), 2))</f>
        <v>0</v>
      </c>
      <c r="Q103" s="220" t="e">
        <f t="shared" si="25"/>
        <v>#VALUE!</v>
      </c>
      <c r="R103" s="220" t="str">
        <f t="shared" si="26"/>
        <v/>
      </c>
      <c r="S103" s="229" t="str">
        <f t="shared" si="27"/>
        <v/>
      </c>
      <c r="T103" s="230" t="str">
        <f t="shared" si="28"/>
        <v/>
      </c>
      <c r="U103" s="230" t="str">
        <f t="shared" si="29"/>
        <v/>
      </c>
      <c r="V103" s="224">
        <f t="shared" si="30"/>
        <v>0</v>
      </c>
      <c r="W103" s="112">
        <f t="shared" si="31"/>
        <v>0</v>
      </c>
      <c r="X103" s="237" t="str">
        <f t="shared" si="19"/>
        <v/>
      </c>
      <c r="Y103" s="242" t="b">
        <f t="shared" si="20"/>
        <v>0</v>
      </c>
      <c r="Z103" s="237">
        <f t="shared" si="32"/>
        <v>0</v>
      </c>
      <c r="AA103" s="237">
        <f>IF('Member Info'!N99="",1,"")</f>
        <v>1</v>
      </c>
      <c r="AB103" s="245" t="e">
        <f t="shared" si="33"/>
        <v>#VALUE!</v>
      </c>
      <c r="AC103" s="132" t="str">
        <f t="shared" si="21"/>
        <v/>
      </c>
      <c r="AD103" s="126">
        <f t="shared" si="22"/>
        <v>1</v>
      </c>
      <c r="AE103" s="126" t="str">
        <f>IF('Member Info'!N99&lt;&gt;"",IF('Member Info'!N99&lt;=$R$1,1,0),"")</f>
        <v/>
      </c>
      <c r="AG103" s="126" t="b">
        <f t="shared" si="34"/>
        <v>0</v>
      </c>
      <c r="AH103" s="126">
        <f t="shared" si="35"/>
        <v>0</v>
      </c>
      <c r="AJ103" s="126">
        <f t="shared" si="36"/>
        <v>0</v>
      </c>
      <c r="AK103" s="126">
        <f>IF('Member Info'!F99&gt;$R$1,1,0)</f>
        <v>0</v>
      </c>
      <c r="AL103" s="126" t="b">
        <f>IF(ISERROR(R103),ERROR.TYPE(#REF!)=ERROR.TYPE(R103),FALSE)</f>
        <v>0</v>
      </c>
      <c r="AM103" s="126" t="b">
        <f>IF(ISERROR(S103),ERROR.TYPE(#REF!)=ERROR.TYPE(S103),FALSE)</f>
        <v>0</v>
      </c>
      <c r="AN103" s="126">
        <f>IF(OR('Member Info'!F99&gt;=$S$1,'Member Info'!N99&gt;=$R$1),1,0)</f>
        <v>0</v>
      </c>
    </row>
    <row r="104" spans="1:40" x14ac:dyDescent="0.25">
      <c r="A104" s="4">
        <v>72</v>
      </c>
      <c r="B104" s="166">
        <f>'Member Info'!D100</f>
        <v>0</v>
      </c>
      <c r="C104" s="166">
        <f>'Member Info'!E100</f>
        <v>0</v>
      </c>
      <c r="D104" s="166" t="str">
        <f>'Member Info'!G100</f>
        <v/>
      </c>
      <c r="E104" s="167">
        <f>'Member Info'!B100</f>
        <v>0</v>
      </c>
      <c r="F104" s="244"/>
      <c r="G104" s="168" t="str">
        <f>IF(E104=0,"",
IF('Member Info'!$AM$19&lt;=$R$1,
SUMPRODUCT('Member Info'!L100+IF('Member Info'!H100&gt;'Member Info'!$AJ$12,'Member Info'!$AK$13,IF('Member Info'!H100&gt;'Member Info'!$AJ$11,'Member Info'!$AK$12,IF('Member Info'!H100&gt;'Member Info'!$AJ$10,'Member Info'!$AK$11,IF('Member Info'!H100&gt;'Member Info'!$AJ$9,'Member Info'!$AK$10,IF('Member Info'!H100&gt;'Member Info'!$AJ$8,'Member Info'!$AK$9,'Member Info'!$AK$8)))))),
SUMPRODUCT('Member Info'!L100+IF('Member Info'!H100&gt;'Member Info'!$AG$17,'Member Info'!$AH$18,IF('Member Info'!H100&gt;'Member Info'!$AG$16,'Member Info'!$AH$17,IF('Member Info'!H100&gt;'Member Info'!$AG$15,'Member Info'!$AH$16,IF('Member Info'!H100&gt;'Member Info'!$AG$14,'Member Info'!$AH$15,IF('Member Info'!H100&gt;'Member Info'!$AG$13,'Member Info'!$AH$14,IF('Member Info'!H100&gt;'Member Info'!$AG$12,'Member Info'!$AH$13,IF('Member Info'!H100&gt;'Member Info'!$AG$11,'Member Info'!$AH$12,IF('Member Info'!H100&gt;'Member Info'!$AG$10,'Member Info'!$AH$11,IF('Member Info'!H100&gt;'Member Info'!$AG$9,'Member Info'!$AH$10,IF('Member Info'!H100&gt;'Member Info'!$AG$8,'Member Info'!$AH$9,'Member Info'!$AH$8)))))))))))))</f>
        <v/>
      </c>
      <c r="H104" s="26"/>
      <c r="I104" s="26"/>
      <c r="J104" s="107" t="str">
        <f>IF(E104=0,"",IF('Member Info'!F100&gt;$S$1,CONCATENATE("Joined with practice on ", TEXT('Member Info'!F100, "DD/MM/YYYY")),IF('Member Info'!N100&lt;&gt;"",IF('Member Info'!N100&lt;$R$1,CONCATENATE("Left Scheme on ", TEXT('Member Info'!N100, "DD/MM/YYYY")),IF(ISERROR(G104),"Error Detected, No rate entered",IF(E104=0,"",IF(F104="","Error Detected, No Pensionable pay",IF(ISERROR(AB104)," Unknown Values entered.",IF(T104+U104&lt;1,"Acceptable",IF(R104+S104=200, "No Contributions Entered", IF(K104="","Error Detected, Choose reason&gt;",IF(X104="1",IF(T104=1,"Please Enter Deemed Pensionable Pay","Add Any Relevant Details Above"),"Please Give Details Above"))))))))),IF(ISERROR(G104),"Error Detected, No rate entered",IF(E104=0,"",IF(F104="","Error Detected, No Pensionable pay",IF(ISERROR(AB104)," Unknown Values entered.",IF(T104+U104&lt;1,"Acceptable",IF(R104+S104=200, "No Contributions Entered", IF(K104="","Error Detected, Choose reason&gt;",IF(X104="1",IF(T104=1,"Please Enter Deemed Pensionable Pay","Add relevant Details Above"),"Please give details Above")))))))))))</f>
        <v/>
      </c>
      <c r="K104" s="263"/>
      <c r="L104" s="93"/>
      <c r="M104" s="93" t="str">
        <f t="shared" si="24"/>
        <v/>
      </c>
      <c r="N104" s="96">
        <f t="shared" si="23"/>
        <v>0</v>
      </c>
      <c r="O104" s="96">
        <f t="shared" si="23"/>
        <v>0</v>
      </c>
      <c r="P104" s="220">
        <f>(ROUND((F104/100*'Member Info'!$W$2), 2))</f>
        <v>0</v>
      </c>
      <c r="Q104" s="220" t="e">
        <f t="shared" si="25"/>
        <v>#VALUE!</v>
      </c>
      <c r="R104" s="220" t="str">
        <f t="shared" si="26"/>
        <v/>
      </c>
      <c r="S104" s="229" t="str">
        <f t="shared" si="27"/>
        <v/>
      </c>
      <c r="T104" s="230" t="str">
        <f t="shared" si="28"/>
        <v/>
      </c>
      <c r="U104" s="230" t="str">
        <f t="shared" si="29"/>
        <v/>
      </c>
      <c r="V104" s="224">
        <f t="shared" si="30"/>
        <v>0</v>
      </c>
      <c r="W104" s="112">
        <f t="shared" si="31"/>
        <v>0</v>
      </c>
      <c r="X104" s="237" t="str">
        <f t="shared" si="19"/>
        <v/>
      </c>
      <c r="Y104" s="242" t="b">
        <f t="shared" si="20"/>
        <v>0</v>
      </c>
      <c r="Z104" s="237">
        <f t="shared" si="32"/>
        <v>0</v>
      </c>
      <c r="AA104" s="237">
        <f>IF('Member Info'!N100="",1,"")</f>
        <v>1</v>
      </c>
      <c r="AB104" s="245" t="e">
        <f t="shared" si="33"/>
        <v>#VALUE!</v>
      </c>
      <c r="AC104" s="132" t="str">
        <f t="shared" si="21"/>
        <v/>
      </c>
      <c r="AD104" s="126">
        <f t="shared" si="22"/>
        <v>1</v>
      </c>
      <c r="AE104" s="126" t="str">
        <f>IF('Member Info'!N100&lt;&gt;"",IF('Member Info'!N100&lt;=$R$1,1,0),"")</f>
        <v/>
      </c>
      <c r="AG104" s="126" t="b">
        <f t="shared" si="34"/>
        <v>0</v>
      </c>
      <c r="AH104" s="126">
        <f t="shared" si="35"/>
        <v>0</v>
      </c>
      <c r="AJ104" s="126">
        <f t="shared" si="36"/>
        <v>0</v>
      </c>
      <c r="AK104" s="126">
        <f>IF('Member Info'!F100&gt;$R$1,1,0)</f>
        <v>0</v>
      </c>
      <c r="AL104" s="126" t="b">
        <f>IF(ISERROR(R104),ERROR.TYPE(#REF!)=ERROR.TYPE(R104),FALSE)</f>
        <v>0</v>
      </c>
      <c r="AM104" s="126" t="b">
        <f>IF(ISERROR(S104),ERROR.TYPE(#REF!)=ERROR.TYPE(S104),FALSE)</f>
        <v>0</v>
      </c>
      <c r="AN104" s="126">
        <f>IF(OR('Member Info'!F100&gt;=$S$1,'Member Info'!N100&gt;=$R$1),1,0)</f>
        <v>0</v>
      </c>
    </row>
    <row r="105" spans="1:40" x14ac:dyDescent="0.25">
      <c r="A105" s="4">
        <v>73</v>
      </c>
      <c r="B105" s="166">
        <f>'Member Info'!D101</f>
        <v>0</v>
      </c>
      <c r="C105" s="166">
        <f>'Member Info'!E101</f>
        <v>0</v>
      </c>
      <c r="D105" s="166" t="str">
        <f>'Member Info'!G101</f>
        <v/>
      </c>
      <c r="E105" s="167">
        <f>'Member Info'!B101</f>
        <v>0</v>
      </c>
      <c r="F105" s="244"/>
      <c r="G105" s="168" t="str">
        <f>IF(E105=0,"",
IF('Member Info'!$AM$19&lt;=$R$1,
SUMPRODUCT('Member Info'!L101+IF('Member Info'!H101&gt;'Member Info'!$AJ$12,'Member Info'!$AK$13,IF('Member Info'!H101&gt;'Member Info'!$AJ$11,'Member Info'!$AK$12,IF('Member Info'!H101&gt;'Member Info'!$AJ$10,'Member Info'!$AK$11,IF('Member Info'!H101&gt;'Member Info'!$AJ$9,'Member Info'!$AK$10,IF('Member Info'!H101&gt;'Member Info'!$AJ$8,'Member Info'!$AK$9,'Member Info'!$AK$8)))))),
SUMPRODUCT('Member Info'!L101+IF('Member Info'!H101&gt;'Member Info'!$AG$17,'Member Info'!$AH$18,IF('Member Info'!H101&gt;'Member Info'!$AG$16,'Member Info'!$AH$17,IF('Member Info'!H101&gt;'Member Info'!$AG$15,'Member Info'!$AH$16,IF('Member Info'!H101&gt;'Member Info'!$AG$14,'Member Info'!$AH$15,IF('Member Info'!H101&gt;'Member Info'!$AG$13,'Member Info'!$AH$14,IF('Member Info'!H101&gt;'Member Info'!$AG$12,'Member Info'!$AH$13,IF('Member Info'!H101&gt;'Member Info'!$AG$11,'Member Info'!$AH$12,IF('Member Info'!H101&gt;'Member Info'!$AG$10,'Member Info'!$AH$11,IF('Member Info'!H101&gt;'Member Info'!$AG$9,'Member Info'!$AH$10,IF('Member Info'!H101&gt;'Member Info'!$AG$8,'Member Info'!$AH$9,'Member Info'!$AH$8)))))))))))))</f>
        <v/>
      </c>
      <c r="H105" s="26"/>
      <c r="I105" s="26"/>
      <c r="J105" s="107" t="str">
        <f>IF(E105=0,"",IF('Member Info'!F101&gt;$S$1,CONCATENATE("Joined with practice on ", TEXT('Member Info'!F101, "DD/MM/YYYY")),IF('Member Info'!N101&lt;&gt;"",IF('Member Info'!N101&lt;$R$1,CONCATENATE("Left Scheme on ", TEXT('Member Info'!N101, "DD/MM/YYYY")),IF(ISERROR(G105),"Error Detected, No rate entered",IF(E105=0,"",IF(F105="","Error Detected, No Pensionable pay",IF(ISERROR(AB105)," Unknown Values entered.",IF(T105+U105&lt;1,"Acceptable",IF(R105+S105=200, "No Contributions Entered", IF(K105="","Error Detected, Choose reason&gt;",IF(X105="1",IF(T105=1,"Please Enter Deemed Pensionable Pay","Add Any Relevant Details Above"),"Please Give Details Above"))))))))),IF(ISERROR(G105),"Error Detected, No rate entered",IF(E105=0,"",IF(F105="","Error Detected, No Pensionable pay",IF(ISERROR(AB105)," Unknown Values entered.",IF(T105+U105&lt;1,"Acceptable",IF(R105+S105=200, "No Contributions Entered", IF(K105="","Error Detected, Choose reason&gt;",IF(X105="1",IF(T105=1,"Please Enter Deemed Pensionable Pay","Add relevant Details Above"),"Please give details Above")))))))))))</f>
        <v/>
      </c>
      <c r="K105" s="263"/>
      <c r="L105" s="93"/>
      <c r="M105" s="93" t="str">
        <f t="shared" si="24"/>
        <v/>
      </c>
      <c r="N105" s="96">
        <f t="shared" si="23"/>
        <v>0</v>
      </c>
      <c r="O105" s="96">
        <f t="shared" si="23"/>
        <v>0</v>
      </c>
      <c r="P105" s="220">
        <f>(ROUND((F105/100*'Member Info'!$W$2), 2))</f>
        <v>0</v>
      </c>
      <c r="Q105" s="220" t="e">
        <f t="shared" si="25"/>
        <v>#VALUE!</v>
      </c>
      <c r="R105" s="220" t="str">
        <f t="shared" si="26"/>
        <v/>
      </c>
      <c r="S105" s="229" t="str">
        <f t="shared" si="27"/>
        <v/>
      </c>
      <c r="T105" s="230" t="str">
        <f t="shared" si="28"/>
        <v/>
      </c>
      <c r="U105" s="230" t="str">
        <f t="shared" si="29"/>
        <v/>
      </c>
      <c r="V105" s="224">
        <f t="shared" si="30"/>
        <v>0</v>
      </c>
      <c r="W105" s="112">
        <f t="shared" si="31"/>
        <v>0</v>
      </c>
      <c r="X105" s="237" t="str">
        <f t="shared" si="19"/>
        <v/>
      </c>
      <c r="Y105" s="242" t="b">
        <f t="shared" si="20"/>
        <v>0</v>
      </c>
      <c r="Z105" s="237">
        <f t="shared" si="32"/>
        <v>0</v>
      </c>
      <c r="AA105" s="237">
        <f>IF('Member Info'!N101="",1,"")</f>
        <v>1</v>
      </c>
      <c r="AB105" s="245" t="e">
        <f t="shared" si="33"/>
        <v>#VALUE!</v>
      </c>
      <c r="AC105" s="132" t="str">
        <f t="shared" si="21"/>
        <v/>
      </c>
      <c r="AD105" s="126">
        <f t="shared" si="22"/>
        <v>1</v>
      </c>
      <c r="AE105" s="126" t="str">
        <f>IF('Member Info'!N101&lt;&gt;"",IF('Member Info'!N101&lt;=$R$1,1,0),"")</f>
        <v/>
      </c>
      <c r="AG105" s="126" t="b">
        <f t="shared" si="34"/>
        <v>0</v>
      </c>
      <c r="AH105" s="126">
        <f t="shared" si="35"/>
        <v>0</v>
      </c>
      <c r="AJ105" s="126">
        <f t="shared" si="36"/>
        <v>0</v>
      </c>
      <c r="AK105" s="126">
        <f>IF('Member Info'!F101&gt;$R$1,1,0)</f>
        <v>0</v>
      </c>
      <c r="AL105" s="126" t="b">
        <f>IF(ISERROR(R105),ERROR.TYPE(#REF!)=ERROR.TYPE(R105),FALSE)</f>
        <v>0</v>
      </c>
      <c r="AM105" s="126" t="b">
        <f>IF(ISERROR(S105),ERROR.TYPE(#REF!)=ERROR.TYPE(S105),FALSE)</f>
        <v>0</v>
      </c>
      <c r="AN105" s="126">
        <f>IF(OR('Member Info'!F101&gt;=$S$1,'Member Info'!N101&gt;=$R$1),1,0)</f>
        <v>0</v>
      </c>
    </row>
    <row r="106" spans="1:40" x14ac:dyDescent="0.25">
      <c r="A106" s="4">
        <v>74</v>
      </c>
      <c r="B106" s="166">
        <f>'Member Info'!D102</f>
        <v>0</v>
      </c>
      <c r="C106" s="166">
        <f>'Member Info'!E102</f>
        <v>0</v>
      </c>
      <c r="D106" s="166" t="str">
        <f>'Member Info'!G102</f>
        <v/>
      </c>
      <c r="E106" s="167">
        <f>'Member Info'!B102</f>
        <v>0</v>
      </c>
      <c r="F106" s="244"/>
      <c r="G106" s="168" t="str">
        <f>IF(E106=0,"",
IF('Member Info'!$AM$19&lt;=$R$1,
SUMPRODUCT('Member Info'!L102+IF('Member Info'!H102&gt;'Member Info'!$AJ$12,'Member Info'!$AK$13,IF('Member Info'!H102&gt;'Member Info'!$AJ$11,'Member Info'!$AK$12,IF('Member Info'!H102&gt;'Member Info'!$AJ$10,'Member Info'!$AK$11,IF('Member Info'!H102&gt;'Member Info'!$AJ$9,'Member Info'!$AK$10,IF('Member Info'!H102&gt;'Member Info'!$AJ$8,'Member Info'!$AK$9,'Member Info'!$AK$8)))))),
SUMPRODUCT('Member Info'!L102+IF('Member Info'!H102&gt;'Member Info'!$AG$17,'Member Info'!$AH$18,IF('Member Info'!H102&gt;'Member Info'!$AG$16,'Member Info'!$AH$17,IF('Member Info'!H102&gt;'Member Info'!$AG$15,'Member Info'!$AH$16,IF('Member Info'!H102&gt;'Member Info'!$AG$14,'Member Info'!$AH$15,IF('Member Info'!H102&gt;'Member Info'!$AG$13,'Member Info'!$AH$14,IF('Member Info'!H102&gt;'Member Info'!$AG$12,'Member Info'!$AH$13,IF('Member Info'!H102&gt;'Member Info'!$AG$11,'Member Info'!$AH$12,IF('Member Info'!H102&gt;'Member Info'!$AG$10,'Member Info'!$AH$11,IF('Member Info'!H102&gt;'Member Info'!$AG$9,'Member Info'!$AH$10,IF('Member Info'!H102&gt;'Member Info'!$AG$8,'Member Info'!$AH$9,'Member Info'!$AH$8)))))))))))))</f>
        <v/>
      </c>
      <c r="H106" s="26"/>
      <c r="I106" s="26"/>
      <c r="J106" s="107" t="str">
        <f>IF(E106=0,"",IF('Member Info'!F102&gt;$S$1,CONCATENATE("Joined with practice on ", TEXT('Member Info'!F102, "DD/MM/YYYY")),IF('Member Info'!N102&lt;&gt;"",IF('Member Info'!N102&lt;$R$1,CONCATENATE("Left Scheme on ", TEXT('Member Info'!N102, "DD/MM/YYYY")),IF(ISERROR(G106),"Error Detected, No rate entered",IF(E106=0,"",IF(F106="","Error Detected, No Pensionable pay",IF(ISERROR(AB106)," Unknown Values entered.",IF(T106+U106&lt;1,"Acceptable",IF(R106+S106=200, "No Contributions Entered", IF(K106="","Error Detected, Choose reason&gt;",IF(X106="1",IF(T106=1,"Please Enter Deemed Pensionable Pay","Add Any Relevant Details Above"),"Please Give Details Above"))))))))),IF(ISERROR(G106),"Error Detected, No rate entered",IF(E106=0,"",IF(F106="","Error Detected, No Pensionable pay",IF(ISERROR(AB106)," Unknown Values entered.",IF(T106+U106&lt;1,"Acceptable",IF(R106+S106=200, "No Contributions Entered", IF(K106="","Error Detected, Choose reason&gt;",IF(X106="1",IF(T106=1,"Please Enter Deemed Pensionable Pay","Add relevant Details Above"),"Please give details Above")))))))))))</f>
        <v/>
      </c>
      <c r="K106" s="263"/>
      <c r="L106" s="93"/>
      <c r="M106" s="93" t="str">
        <f t="shared" si="24"/>
        <v/>
      </c>
      <c r="N106" s="96">
        <f t="shared" si="23"/>
        <v>0</v>
      </c>
      <c r="O106" s="96">
        <f t="shared" si="23"/>
        <v>0</v>
      </c>
      <c r="P106" s="220">
        <f>(ROUND((F106/100*'Member Info'!$W$2), 2))</f>
        <v>0</v>
      </c>
      <c r="Q106" s="220" t="e">
        <f t="shared" si="25"/>
        <v>#VALUE!</v>
      </c>
      <c r="R106" s="220" t="str">
        <f t="shared" si="26"/>
        <v/>
      </c>
      <c r="S106" s="229" t="str">
        <f t="shared" si="27"/>
        <v/>
      </c>
      <c r="T106" s="230" t="str">
        <f t="shared" si="28"/>
        <v/>
      </c>
      <c r="U106" s="230" t="str">
        <f t="shared" si="29"/>
        <v/>
      </c>
      <c r="V106" s="224">
        <f t="shared" si="30"/>
        <v>0</v>
      </c>
      <c r="W106" s="112">
        <f t="shared" si="31"/>
        <v>0</v>
      </c>
      <c r="X106" s="237" t="str">
        <f t="shared" si="19"/>
        <v/>
      </c>
      <c r="Y106" s="242" t="b">
        <f t="shared" si="20"/>
        <v>0</v>
      </c>
      <c r="Z106" s="237">
        <f t="shared" si="32"/>
        <v>0</v>
      </c>
      <c r="AA106" s="237">
        <f>IF('Member Info'!N102="",1,"")</f>
        <v>1</v>
      </c>
      <c r="AB106" s="245" t="e">
        <f t="shared" si="33"/>
        <v>#VALUE!</v>
      </c>
      <c r="AC106" s="132" t="str">
        <f t="shared" si="21"/>
        <v/>
      </c>
      <c r="AD106" s="126">
        <f t="shared" si="22"/>
        <v>1</v>
      </c>
      <c r="AE106" s="126" t="str">
        <f>IF('Member Info'!N102&lt;&gt;"",IF('Member Info'!N102&lt;=$R$1,1,0),"")</f>
        <v/>
      </c>
      <c r="AG106" s="126" t="b">
        <f t="shared" si="34"/>
        <v>0</v>
      </c>
      <c r="AH106" s="126">
        <f t="shared" si="35"/>
        <v>0</v>
      </c>
      <c r="AJ106" s="126">
        <f t="shared" si="36"/>
        <v>0</v>
      </c>
      <c r="AK106" s="126">
        <f>IF('Member Info'!F102&gt;$R$1,1,0)</f>
        <v>0</v>
      </c>
      <c r="AL106" s="126" t="b">
        <f>IF(ISERROR(R106),ERROR.TYPE(#REF!)=ERROR.TYPE(R106),FALSE)</f>
        <v>0</v>
      </c>
      <c r="AM106" s="126" t="b">
        <f>IF(ISERROR(S106),ERROR.TYPE(#REF!)=ERROR.TYPE(S106),FALSE)</f>
        <v>0</v>
      </c>
      <c r="AN106" s="126">
        <f>IF(OR('Member Info'!F102&gt;=$S$1,'Member Info'!N102&gt;=$R$1),1,0)</f>
        <v>0</v>
      </c>
    </row>
    <row r="107" spans="1:40" x14ac:dyDescent="0.25">
      <c r="A107" s="4">
        <v>75</v>
      </c>
      <c r="B107" s="166">
        <f>'Member Info'!D103</f>
        <v>0</v>
      </c>
      <c r="C107" s="166">
        <f>'Member Info'!E103</f>
        <v>0</v>
      </c>
      <c r="D107" s="166" t="str">
        <f>'Member Info'!G103</f>
        <v/>
      </c>
      <c r="E107" s="167">
        <f>'Member Info'!B103</f>
        <v>0</v>
      </c>
      <c r="F107" s="244"/>
      <c r="G107" s="168" t="str">
        <f>IF(E107=0,"",
IF('Member Info'!$AM$19&lt;=$R$1,
SUMPRODUCT('Member Info'!L103+IF('Member Info'!H103&gt;'Member Info'!$AJ$12,'Member Info'!$AK$13,IF('Member Info'!H103&gt;'Member Info'!$AJ$11,'Member Info'!$AK$12,IF('Member Info'!H103&gt;'Member Info'!$AJ$10,'Member Info'!$AK$11,IF('Member Info'!H103&gt;'Member Info'!$AJ$9,'Member Info'!$AK$10,IF('Member Info'!H103&gt;'Member Info'!$AJ$8,'Member Info'!$AK$9,'Member Info'!$AK$8)))))),
SUMPRODUCT('Member Info'!L103+IF('Member Info'!H103&gt;'Member Info'!$AG$17,'Member Info'!$AH$18,IF('Member Info'!H103&gt;'Member Info'!$AG$16,'Member Info'!$AH$17,IF('Member Info'!H103&gt;'Member Info'!$AG$15,'Member Info'!$AH$16,IF('Member Info'!H103&gt;'Member Info'!$AG$14,'Member Info'!$AH$15,IF('Member Info'!H103&gt;'Member Info'!$AG$13,'Member Info'!$AH$14,IF('Member Info'!H103&gt;'Member Info'!$AG$12,'Member Info'!$AH$13,IF('Member Info'!H103&gt;'Member Info'!$AG$11,'Member Info'!$AH$12,IF('Member Info'!H103&gt;'Member Info'!$AG$10,'Member Info'!$AH$11,IF('Member Info'!H103&gt;'Member Info'!$AG$9,'Member Info'!$AH$10,IF('Member Info'!H103&gt;'Member Info'!$AG$8,'Member Info'!$AH$9,'Member Info'!$AH$8)))))))))))))</f>
        <v/>
      </c>
      <c r="H107" s="26"/>
      <c r="I107" s="26"/>
      <c r="J107" s="107" t="str">
        <f>IF(E107=0,"",IF('Member Info'!F103&gt;$S$1,CONCATENATE("Joined with practice on ", TEXT('Member Info'!F103, "DD/MM/YYYY")),IF('Member Info'!N103&lt;&gt;"",IF('Member Info'!N103&lt;$R$1,CONCATENATE("Left Scheme on ", TEXT('Member Info'!N103, "DD/MM/YYYY")),IF(ISERROR(G107),"Error Detected, No rate entered",IF(E107=0,"",IF(F107="","Error Detected, No Pensionable pay",IF(ISERROR(AB107)," Unknown Values entered.",IF(T107+U107&lt;1,"Acceptable",IF(R107+S107=200, "No Contributions Entered", IF(K107="","Error Detected, Choose reason&gt;",IF(X107="1",IF(T107=1,"Please Enter Deemed Pensionable Pay","Add Any Relevant Details Above"),"Please Give Details Above"))))))))),IF(ISERROR(G107),"Error Detected, No rate entered",IF(E107=0,"",IF(F107="","Error Detected, No Pensionable pay",IF(ISERROR(AB107)," Unknown Values entered.",IF(T107+U107&lt;1,"Acceptable",IF(R107+S107=200, "No Contributions Entered", IF(K107="","Error Detected, Choose reason&gt;",IF(X107="1",IF(T107=1,"Please Enter Deemed Pensionable Pay","Add relevant Details Above"),"Please give details Above")))))))))))</f>
        <v/>
      </c>
      <c r="K107" s="263"/>
      <c r="L107" s="93"/>
      <c r="M107" s="93" t="str">
        <f t="shared" si="24"/>
        <v/>
      </c>
      <c r="N107" s="96">
        <f t="shared" si="23"/>
        <v>0</v>
      </c>
      <c r="O107" s="96">
        <f t="shared" si="23"/>
        <v>0</v>
      </c>
      <c r="P107" s="220">
        <f>(ROUND((F107/100*'Member Info'!$W$2), 2))</f>
        <v>0</v>
      </c>
      <c r="Q107" s="220" t="e">
        <f t="shared" si="25"/>
        <v>#VALUE!</v>
      </c>
      <c r="R107" s="220" t="str">
        <f t="shared" si="26"/>
        <v/>
      </c>
      <c r="S107" s="229" t="str">
        <f t="shared" si="27"/>
        <v/>
      </c>
      <c r="T107" s="230" t="str">
        <f t="shared" si="28"/>
        <v/>
      </c>
      <c r="U107" s="230" t="str">
        <f t="shared" si="29"/>
        <v/>
      </c>
      <c r="V107" s="224">
        <f t="shared" si="30"/>
        <v>0</v>
      </c>
      <c r="W107" s="112">
        <f t="shared" si="31"/>
        <v>0</v>
      </c>
      <c r="X107" s="237" t="str">
        <f t="shared" si="19"/>
        <v/>
      </c>
      <c r="Y107" s="242" t="b">
        <f t="shared" si="20"/>
        <v>0</v>
      </c>
      <c r="Z107" s="237">
        <f t="shared" si="32"/>
        <v>0</v>
      </c>
      <c r="AA107" s="237">
        <f>IF('Member Info'!N103="",1,"")</f>
        <v>1</v>
      </c>
      <c r="AB107" s="245" t="e">
        <f t="shared" si="33"/>
        <v>#VALUE!</v>
      </c>
      <c r="AC107" s="132" t="str">
        <f t="shared" si="21"/>
        <v/>
      </c>
      <c r="AD107" s="126">
        <f t="shared" si="22"/>
        <v>1</v>
      </c>
      <c r="AE107" s="126" t="str">
        <f>IF('Member Info'!N103&lt;&gt;"",IF('Member Info'!N103&lt;=$R$1,1,0),"")</f>
        <v/>
      </c>
      <c r="AG107" s="126" t="b">
        <f t="shared" si="34"/>
        <v>0</v>
      </c>
      <c r="AH107" s="126">
        <f t="shared" si="35"/>
        <v>0</v>
      </c>
      <c r="AJ107" s="126">
        <f t="shared" si="36"/>
        <v>0</v>
      </c>
      <c r="AK107" s="126">
        <f>IF('Member Info'!F103&gt;$R$1,1,0)</f>
        <v>0</v>
      </c>
      <c r="AL107" s="126" t="b">
        <f>IF(ISERROR(R107),ERROR.TYPE(#REF!)=ERROR.TYPE(R107),FALSE)</f>
        <v>0</v>
      </c>
      <c r="AM107" s="126" t="b">
        <f>IF(ISERROR(S107),ERROR.TYPE(#REF!)=ERROR.TYPE(S107),FALSE)</f>
        <v>0</v>
      </c>
      <c r="AN107" s="126">
        <f>IF(OR('Member Info'!F103&gt;=$S$1,'Member Info'!N103&gt;=$R$1),1,0)</f>
        <v>0</v>
      </c>
    </row>
    <row r="108" spans="1:40" x14ac:dyDescent="0.25">
      <c r="A108" s="4">
        <v>76</v>
      </c>
      <c r="B108" s="166">
        <f>'Member Info'!D104</f>
        <v>0</v>
      </c>
      <c r="C108" s="166">
        <f>'Member Info'!E104</f>
        <v>0</v>
      </c>
      <c r="D108" s="166" t="str">
        <f>'Member Info'!G104</f>
        <v/>
      </c>
      <c r="E108" s="167">
        <f>'Member Info'!B104</f>
        <v>0</v>
      </c>
      <c r="F108" s="244"/>
      <c r="G108" s="168" t="str">
        <f>IF(E108=0,"",
IF('Member Info'!$AM$19&lt;=$R$1,
SUMPRODUCT('Member Info'!L104+IF('Member Info'!H104&gt;'Member Info'!$AJ$12,'Member Info'!$AK$13,IF('Member Info'!H104&gt;'Member Info'!$AJ$11,'Member Info'!$AK$12,IF('Member Info'!H104&gt;'Member Info'!$AJ$10,'Member Info'!$AK$11,IF('Member Info'!H104&gt;'Member Info'!$AJ$9,'Member Info'!$AK$10,IF('Member Info'!H104&gt;'Member Info'!$AJ$8,'Member Info'!$AK$9,'Member Info'!$AK$8)))))),
SUMPRODUCT('Member Info'!L104+IF('Member Info'!H104&gt;'Member Info'!$AG$17,'Member Info'!$AH$18,IF('Member Info'!H104&gt;'Member Info'!$AG$16,'Member Info'!$AH$17,IF('Member Info'!H104&gt;'Member Info'!$AG$15,'Member Info'!$AH$16,IF('Member Info'!H104&gt;'Member Info'!$AG$14,'Member Info'!$AH$15,IF('Member Info'!H104&gt;'Member Info'!$AG$13,'Member Info'!$AH$14,IF('Member Info'!H104&gt;'Member Info'!$AG$12,'Member Info'!$AH$13,IF('Member Info'!H104&gt;'Member Info'!$AG$11,'Member Info'!$AH$12,IF('Member Info'!H104&gt;'Member Info'!$AG$10,'Member Info'!$AH$11,IF('Member Info'!H104&gt;'Member Info'!$AG$9,'Member Info'!$AH$10,IF('Member Info'!H104&gt;'Member Info'!$AG$8,'Member Info'!$AH$9,'Member Info'!$AH$8)))))))))))))</f>
        <v/>
      </c>
      <c r="H108" s="26"/>
      <c r="I108" s="26"/>
      <c r="J108" s="107" t="str">
        <f>IF(E108=0,"",IF('Member Info'!F104&gt;$S$1,CONCATENATE("Joined with practice on ", TEXT('Member Info'!F104, "DD/MM/YYYY")),IF('Member Info'!N104&lt;&gt;"",IF('Member Info'!N104&lt;$R$1,CONCATENATE("Left Scheme on ", TEXT('Member Info'!N104, "DD/MM/YYYY")),IF(ISERROR(G108),"Error Detected, No rate entered",IF(E108=0,"",IF(F108="","Error Detected, No Pensionable pay",IF(ISERROR(AB108)," Unknown Values entered.",IF(T108+U108&lt;1,"Acceptable",IF(R108+S108=200, "No Contributions Entered", IF(K108="","Error Detected, Choose reason&gt;",IF(X108="1",IF(T108=1,"Please Enter Deemed Pensionable Pay","Add Any Relevant Details Above"),"Please Give Details Above"))))))))),IF(ISERROR(G108),"Error Detected, No rate entered",IF(E108=0,"",IF(F108="","Error Detected, No Pensionable pay",IF(ISERROR(AB108)," Unknown Values entered.",IF(T108+U108&lt;1,"Acceptable",IF(R108+S108=200, "No Contributions Entered", IF(K108="","Error Detected, Choose reason&gt;",IF(X108="1",IF(T108=1,"Please Enter Deemed Pensionable Pay","Add relevant Details Above"),"Please give details Above")))))))))))</f>
        <v/>
      </c>
      <c r="K108" s="263"/>
      <c r="L108" s="93"/>
      <c r="M108" s="93" t="str">
        <f t="shared" si="24"/>
        <v/>
      </c>
      <c r="N108" s="96">
        <f t="shared" si="23"/>
        <v>0</v>
      </c>
      <c r="O108" s="96">
        <f t="shared" si="23"/>
        <v>0</v>
      </c>
      <c r="P108" s="220">
        <f>(ROUND((F108/100*'Member Info'!$W$2), 2))</f>
        <v>0</v>
      </c>
      <c r="Q108" s="220" t="e">
        <f t="shared" si="25"/>
        <v>#VALUE!</v>
      </c>
      <c r="R108" s="220" t="str">
        <f t="shared" si="26"/>
        <v/>
      </c>
      <c r="S108" s="229" t="str">
        <f t="shared" si="27"/>
        <v/>
      </c>
      <c r="T108" s="230" t="str">
        <f t="shared" si="28"/>
        <v/>
      </c>
      <c r="U108" s="230" t="str">
        <f t="shared" si="29"/>
        <v/>
      </c>
      <c r="V108" s="224">
        <f t="shared" si="30"/>
        <v>0</v>
      </c>
      <c r="W108" s="112">
        <f t="shared" si="31"/>
        <v>0</v>
      </c>
      <c r="X108" s="237" t="str">
        <f t="shared" si="19"/>
        <v/>
      </c>
      <c r="Y108" s="242" t="b">
        <f t="shared" si="20"/>
        <v>0</v>
      </c>
      <c r="Z108" s="237">
        <f t="shared" si="32"/>
        <v>0</v>
      </c>
      <c r="AA108" s="237">
        <f>IF('Member Info'!N104="",1,"")</f>
        <v>1</v>
      </c>
      <c r="AB108" s="245" t="e">
        <f t="shared" si="33"/>
        <v>#VALUE!</v>
      </c>
      <c r="AC108" s="132" t="str">
        <f t="shared" si="21"/>
        <v/>
      </c>
      <c r="AD108" s="126">
        <f t="shared" si="22"/>
        <v>1</v>
      </c>
      <c r="AE108" s="126" t="str">
        <f>IF('Member Info'!N104&lt;&gt;"",IF('Member Info'!N104&lt;=$R$1,1,0),"")</f>
        <v/>
      </c>
      <c r="AG108" s="126" t="b">
        <f t="shared" si="34"/>
        <v>0</v>
      </c>
      <c r="AH108" s="126">
        <f t="shared" si="35"/>
        <v>0</v>
      </c>
      <c r="AJ108" s="126">
        <f t="shared" si="36"/>
        <v>0</v>
      </c>
      <c r="AK108" s="126">
        <f>IF('Member Info'!F104&gt;$R$1,1,0)</f>
        <v>0</v>
      </c>
      <c r="AL108" s="126" t="b">
        <f>IF(ISERROR(R108),ERROR.TYPE(#REF!)=ERROR.TYPE(R108),FALSE)</f>
        <v>0</v>
      </c>
      <c r="AM108" s="126" t="b">
        <f>IF(ISERROR(S108),ERROR.TYPE(#REF!)=ERROR.TYPE(S108),FALSE)</f>
        <v>0</v>
      </c>
      <c r="AN108" s="126">
        <f>IF(OR('Member Info'!F104&gt;=$S$1,'Member Info'!N104&gt;=$R$1),1,0)</f>
        <v>0</v>
      </c>
    </row>
    <row r="109" spans="1:40" x14ac:dyDescent="0.25">
      <c r="A109" s="4">
        <v>77</v>
      </c>
      <c r="B109" s="166">
        <f>'Member Info'!D105</f>
        <v>0</v>
      </c>
      <c r="C109" s="166">
        <f>'Member Info'!E105</f>
        <v>0</v>
      </c>
      <c r="D109" s="166" t="str">
        <f>'Member Info'!G105</f>
        <v/>
      </c>
      <c r="E109" s="167">
        <f>'Member Info'!B105</f>
        <v>0</v>
      </c>
      <c r="F109" s="244"/>
      <c r="G109" s="168" t="str">
        <f>IF(E109=0,"",
IF('Member Info'!$AM$19&lt;=$R$1,
SUMPRODUCT('Member Info'!L105+IF('Member Info'!H105&gt;'Member Info'!$AJ$12,'Member Info'!$AK$13,IF('Member Info'!H105&gt;'Member Info'!$AJ$11,'Member Info'!$AK$12,IF('Member Info'!H105&gt;'Member Info'!$AJ$10,'Member Info'!$AK$11,IF('Member Info'!H105&gt;'Member Info'!$AJ$9,'Member Info'!$AK$10,IF('Member Info'!H105&gt;'Member Info'!$AJ$8,'Member Info'!$AK$9,'Member Info'!$AK$8)))))),
SUMPRODUCT('Member Info'!L105+IF('Member Info'!H105&gt;'Member Info'!$AG$17,'Member Info'!$AH$18,IF('Member Info'!H105&gt;'Member Info'!$AG$16,'Member Info'!$AH$17,IF('Member Info'!H105&gt;'Member Info'!$AG$15,'Member Info'!$AH$16,IF('Member Info'!H105&gt;'Member Info'!$AG$14,'Member Info'!$AH$15,IF('Member Info'!H105&gt;'Member Info'!$AG$13,'Member Info'!$AH$14,IF('Member Info'!H105&gt;'Member Info'!$AG$12,'Member Info'!$AH$13,IF('Member Info'!H105&gt;'Member Info'!$AG$11,'Member Info'!$AH$12,IF('Member Info'!H105&gt;'Member Info'!$AG$10,'Member Info'!$AH$11,IF('Member Info'!H105&gt;'Member Info'!$AG$9,'Member Info'!$AH$10,IF('Member Info'!H105&gt;'Member Info'!$AG$8,'Member Info'!$AH$9,'Member Info'!$AH$8)))))))))))))</f>
        <v/>
      </c>
      <c r="H109" s="26"/>
      <c r="I109" s="26"/>
      <c r="J109" s="107" t="str">
        <f>IF(E109=0,"",IF('Member Info'!F105&gt;$S$1,CONCATENATE("Joined with practice on ", TEXT('Member Info'!F105, "DD/MM/YYYY")),IF('Member Info'!N105&lt;&gt;"",IF('Member Info'!N105&lt;$R$1,CONCATENATE("Left Scheme on ", TEXT('Member Info'!N105, "DD/MM/YYYY")),IF(ISERROR(G109),"Error Detected, No rate entered",IF(E109=0,"",IF(F109="","Error Detected, No Pensionable pay",IF(ISERROR(AB109)," Unknown Values entered.",IF(T109+U109&lt;1,"Acceptable",IF(R109+S109=200, "No Contributions Entered", IF(K109="","Error Detected, Choose reason&gt;",IF(X109="1",IF(T109=1,"Please Enter Deemed Pensionable Pay","Add Any Relevant Details Above"),"Please Give Details Above"))))))))),IF(ISERROR(G109),"Error Detected, No rate entered",IF(E109=0,"",IF(F109="","Error Detected, No Pensionable pay",IF(ISERROR(AB109)," Unknown Values entered.",IF(T109+U109&lt;1,"Acceptable",IF(R109+S109=200, "No Contributions Entered", IF(K109="","Error Detected, Choose reason&gt;",IF(X109="1",IF(T109=1,"Please Enter Deemed Pensionable Pay","Add relevant Details Above"),"Please give details Above")))))))))))</f>
        <v/>
      </c>
      <c r="K109" s="263"/>
      <c r="L109" s="93"/>
      <c r="M109" s="93" t="str">
        <f t="shared" si="24"/>
        <v/>
      </c>
      <c r="N109" s="96">
        <f t="shared" si="23"/>
        <v>0</v>
      </c>
      <c r="O109" s="96">
        <f t="shared" si="23"/>
        <v>0</v>
      </c>
      <c r="P109" s="220">
        <f>(ROUND((F109/100*'Member Info'!$W$2), 2))</f>
        <v>0</v>
      </c>
      <c r="Q109" s="220" t="e">
        <f t="shared" si="25"/>
        <v>#VALUE!</v>
      </c>
      <c r="R109" s="220" t="str">
        <f t="shared" si="26"/>
        <v/>
      </c>
      <c r="S109" s="229" t="str">
        <f t="shared" si="27"/>
        <v/>
      </c>
      <c r="T109" s="230" t="str">
        <f t="shared" si="28"/>
        <v/>
      </c>
      <c r="U109" s="230" t="str">
        <f t="shared" si="29"/>
        <v/>
      </c>
      <c r="V109" s="224">
        <f t="shared" si="30"/>
        <v>0</v>
      </c>
      <c r="W109" s="112">
        <f t="shared" si="31"/>
        <v>0</v>
      </c>
      <c r="X109" s="237" t="str">
        <f t="shared" si="19"/>
        <v/>
      </c>
      <c r="Y109" s="242" t="b">
        <f t="shared" si="20"/>
        <v>0</v>
      </c>
      <c r="Z109" s="237">
        <f t="shared" si="32"/>
        <v>0</v>
      </c>
      <c r="AA109" s="237">
        <f>IF('Member Info'!N105="",1,"")</f>
        <v>1</v>
      </c>
      <c r="AB109" s="245" t="e">
        <f t="shared" si="33"/>
        <v>#VALUE!</v>
      </c>
      <c r="AC109" s="132" t="str">
        <f t="shared" si="21"/>
        <v/>
      </c>
      <c r="AD109" s="126">
        <f t="shared" si="22"/>
        <v>1</v>
      </c>
      <c r="AE109" s="126" t="str">
        <f>IF('Member Info'!N105&lt;&gt;"",IF('Member Info'!N105&lt;=$R$1,1,0),"")</f>
        <v/>
      </c>
      <c r="AG109" s="126" t="b">
        <f t="shared" si="34"/>
        <v>0</v>
      </c>
      <c r="AH109" s="126">
        <f t="shared" si="35"/>
        <v>0</v>
      </c>
      <c r="AJ109" s="126">
        <f t="shared" si="36"/>
        <v>0</v>
      </c>
      <c r="AK109" s="126">
        <f>IF('Member Info'!F105&gt;$R$1,1,0)</f>
        <v>0</v>
      </c>
      <c r="AL109" s="126" t="b">
        <f>IF(ISERROR(R109),ERROR.TYPE(#REF!)=ERROR.TYPE(R109),FALSE)</f>
        <v>0</v>
      </c>
      <c r="AM109" s="126" t="b">
        <f>IF(ISERROR(S109),ERROR.TYPE(#REF!)=ERROR.TYPE(S109),FALSE)</f>
        <v>0</v>
      </c>
      <c r="AN109" s="126">
        <f>IF(OR('Member Info'!F105&gt;=$S$1,'Member Info'!N105&gt;=$R$1),1,0)</f>
        <v>0</v>
      </c>
    </row>
    <row r="110" spans="1:40" x14ac:dyDescent="0.25">
      <c r="A110" s="4">
        <v>78</v>
      </c>
      <c r="B110" s="166">
        <f>'Member Info'!D106</f>
        <v>0</v>
      </c>
      <c r="C110" s="166">
        <f>'Member Info'!E106</f>
        <v>0</v>
      </c>
      <c r="D110" s="166" t="str">
        <f>'Member Info'!G106</f>
        <v/>
      </c>
      <c r="E110" s="167">
        <f>'Member Info'!B106</f>
        <v>0</v>
      </c>
      <c r="F110" s="244"/>
      <c r="G110" s="168" t="str">
        <f>IF(E110=0,"",
IF('Member Info'!$AM$19&lt;=$R$1,
SUMPRODUCT('Member Info'!L106+IF('Member Info'!H106&gt;'Member Info'!$AJ$12,'Member Info'!$AK$13,IF('Member Info'!H106&gt;'Member Info'!$AJ$11,'Member Info'!$AK$12,IF('Member Info'!H106&gt;'Member Info'!$AJ$10,'Member Info'!$AK$11,IF('Member Info'!H106&gt;'Member Info'!$AJ$9,'Member Info'!$AK$10,IF('Member Info'!H106&gt;'Member Info'!$AJ$8,'Member Info'!$AK$9,'Member Info'!$AK$8)))))),
SUMPRODUCT('Member Info'!L106+IF('Member Info'!H106&gt;'Member Info'!$AG$17,'Member Info'!$AH$18,IF('Member Info'!H106&gt;'Member Info'!$AG$16,'Member Info'!$AH$17,IF('Member Info'!H106&gt;'Member Info'!$AG$15,'Member Info'!$AH$16,IF('Member Info'!H106&gt;'Member Info'!$AG$14,'Member Info'!$AH$15,IF('Member Info'!H106&gt;'Member Info'!$AG$13,'Member Info'!$AH$14,IF('Member Info'!H106&gt;'Member Info'!$AG$12,'Member Info'!$AH$13,IF('Member Info'!H106&gt;'Member Info'!$AG$11,'Member Info'!$AH$12,IF('Member Info'!H106&gt;'Member Info'!$AG$10,'Member Info'!$AH$11,IF('Member Info'!H106&gt;'Member Info'!$AG$9,'Member Info'!$AH$10,IF('Member Info'!H106&gt;'Member Info'!$AG$8,'Member Info'!$AH$9,'Member Info'!$AH$8)))))))))))))</f>
        <v/>
      </c>
      <c r="H110" s="26"/>
      <c r="I110" s="26"/>
      <c r="J110" s="107" t="str">
        <f>IF(E110=0,"",IF('Member Info'!F106&gt;$S$1,CONCATENATE("Joined with practice on ", TEXT('Member Info'!F106, "DD/MM/YYYY")),IF('Member Info'!N106&lt;&gt;"",IF('Member Info'!N106&lt;$R$1,CONCATENATE("Left Scheme on ", TEXT('Member Info'!N106, "DD/MM/YYYY")),IF(ISERROR(G110),"Error Detected, No rate entered",IF(E110=0,"",IF(F110="","Error Detected, No Pensionable pay",IF(ISERROR(AB110)," Unknown Values entered.",IF(T110+U110&lt;1,"Acceptable",IF(R110+S110=200, "No Contributions Entered", IF(K110="","Error Detected, Choose reason&gt;",IF(X110="1",IF(T110=1,"Please Enter Deemed Pensionable Pay","Add Any Relevant Details Above"),"Please Give Details Above"))))))))),IF(ISERROR(G110),"Error Detected, No rate entered",IF(E110=0,"",IF(F110="","Error Detected, No Pensionable pay",IF(ISERROR(AB110)," Unknown Values entered.",IF(T110+U110&lt;1,"Acceptable",IF(R110+S110=200, "No Contributions Entered", IF(K110="","Error Detected, Choose reason&gt;",IF(X110="1",IF(T110=1,"Please Enter Deemed Pensionable Pay","Add relevant Details Above"),"Please give details Above")))))))))))</f>
        <v/>
      </c>
      <c r="K110" s="263"/>
      <c r="L110" s="93"/>
      <c r="M110" s="93" t="str">
        <f t="shared" si="24"/>
        <v/>
      </c>
      <c r="N110" s="96">
        <f t="shared" si="23"/>
        <v>0</v>
      </c>
      <c r="O110" s="96">
        <f t="shared" si="23"/>
        <v>0</v>
      </c>
      <c r="P110" s="220">
        <f>(ROUND((F110/100*'Member Info'!$W$2), 2))</f>
        <v>0</v>
      </c>
      <c r="Q110" s="220" t="e">
        <f t="shared" si="25"/>
        <v>#VALUE!</v>
      </c>
      <c r="R110" s="220" t="str">
        <f t="shared" si="26"/>
        <v/>
      </c>
      <c r="S110" s="229" t="str">
        <f t="shared" si="27"/>
        <v/>
      </c>
      <c r="T110" s="230" t="str">
        <f t="shared" si="28"/>
        <v/>
      </c>
      <c r="U110" s="230" t="str">
        <f t="shared" si="29"/>
        <v/>
      </c>
      <c r="V110" s="224">
        <f t="shared" si="30"/>
        <v>0</v>
      </c>
      <c r="W110" s="112">
        <f t="shared" si="31"/>
        <v>0</v>
      </c>
      <c r="X110" s="237" t="str">
        <f t="shared" si="19"/>
        <v/>
      </c>
      <c r="Y110" s="242" t="b">
        <f t="shared" si="20"/>
        <v>0</v>
      </c>
      <c r="Z110" s="237">
        <f t="shared" si="32"/>
        <v>0</v>
      </c>
      <c r="AA110" s="237">
        <f>IF('Member Info'!N106="",1,"")</f>
        <v>1</v>
      </c>
      <c r="AB110" s="245" t="e">
        <f t="shared" si="33"/>
        <v>#VALUE!</v>
      </c>
      <c r="AC110" s="132" t="str">
        <f t="shared" si="21"/>
        <v/>
      </c>
      <c r="AD110" s="126">
        <f t="shared" si="22"/>
        <v>1</v>
      </c>
      <c r="AE110" s="126" t="str">
        <f>IF('Member Info'!N106&lt;&gt;"",IF('Member Info'!N106&lt;=$R$1,1,0),"")</f>
        <v/>
      </c>
      <c r="AG110" s="126" t="b">
        <f t="shared" si="34"/>
        <v>0</v>
      </c>
      <c r="AH110" s="126">
        <f t="shared" si="35"/>
        <v>0</v>
      </c>
      <c r="AJ110" s="126">
        <f t="shared" si="36"/>
        <v>0</v>
      </c>
      <c r="AK110" s="126">
        <f>IF('Member Info'!F106&gt;$R$1,1,0)</f>
        <v>0</v>
      </c>
      <c r="AL110" s="126" t="b">
        <f>IF(ISERROR(R110),ERROR.TYPE(#REF!)=ERROR.TYPE(R110),FALSE)</f>
        <v>0</v>
      </c>
      <c r="AM110" s="126" t="b">
        <f>IF(ISERROR(S110),ERROR.TYPE(#REF!)=ERROR.TYPE(S110),FALSE)</f>
        <v>0</v>
      </c>
      <c r="AN110" s="126">
        <f>IF(OR('Member Info'!F106&gt;=$S$1,'Member Info'!N106&gt;=$R$1),1,0)</f>
        <v>0</v>
      </c>
    </row>
    <row r="111" spans="1:40" x14ac:dyDescent="0.25">
      <c r="A111" s="4">
        <v>79</v>
      </c>
      <c r="B111" s="166">
        <f>'Member Info'!D107</f>
        <v>0</v>
      </c>
      <c r="C111" s="166">
        <f>'Member Info'!E107</f>
        <v>0</v>
      </c>
      <c r="D111" s="166" t="str">
        <f>'Member Info'!G107</f>
        <v/>
      </c>
      <c r="E111" s="167">
        <f>'Member Info'!B107</f>
        <v>0</v>
      </c>
      <c r="F111" s="244"/>
      <c r="G111" s="168" t="str">
        <f>IF(E111=0,"",
IF('Member Info'!$AM$19&lt;=$R$1,
SUMPRODUCT('Member Info'!L107+IF('Member Info'!H107&gt;'Member Info'!$AJ$12,'Member Info'!$AK$13,IF('Member Info'!H107&gt;'Member Info'!$AJ$11,'Member Info'!$AK$12,IF('Member Info'!H107&gt;'Member Info'!$AJ$10,'Member Info'!$AK$11,IF('Member Info'!H107&gt;'Member Info'!$AJ$9,'Member Info'!$AK$10,IF('Member Info'!H107&gt;'Member Info'!$AJ$8,'Member Info'!$AK$9,'Member Info'!$AK$8)))))),
SUMPRODUCT('Member Info'!L107+IF('Member Info'!H107&gt;'Member Info'!$AG$17,'Member Info'!$AH$18,IF('Member Info'!H107&gt;'Member Info'!$AG$16,'Member Info'!$AH$17,IF('Member Info'!H107&gt;'Member Info'!$AG$15,'Member Info'!$AH$16,IF('Member Info'!H107&gt;'Member Info'!$AG$14,'Member Info'!$AH$15,IF('Member Info'!H107&gt;'Member Info'!$AG$13,'Member Info'!$AH$14,IF('Member Info'!H107&gt;'Member Info'!$AG$12,'Member Info'!$AH$13,IF('Member Info'!H107&gt;'Member Info'!$AG$11,'Member Info'!$AH$12,IF('Member Info'!H107&gt;'Member Info'!$AG$10,'Member Info'!$AH$11,IF('Member Info'!H107&gt;'Member Info'!$AG$9,'Member Info'!$AH$10,IF('Member Info'!H107&gt;'Member Info'!$AG$8,'Member Info'!$AH$9,'Member Info'!$AH$8)))))))))))))</f>
        <v/>
      </c>
      <c r="H111" s="26"/>
      <c r="I111" s="26"/>
      <c r="J111" s="107" t="str">
        <f>IF(E111=0,"",IF('Member Info'!F107&gt;$S$1,CONCATENATE("Joined with practice on ", TEXT('Member Info'!F107, "DD/MM/YYYY")),IF('Member Info'!N107&lt;&gt;"",IF('Member Info'!N107&lt;$R$1,CONCATENATE("Left Scheme on ", TEXT('Member Info'!N107, "DD/MM/YYYY")),IF(ISERROR(G111),"Error Detected, No rate entered",IF(E111=0,"",IF(F111="","Error Detected, No Pensionable pay",IF(ISERROR(AB111)," Unknown Values entered.",IF(T111+U111&lt;1,"Acceptable",IF(R111+S111=200, "No Contributions Entered", IF(K111="","Error Detected, Choose reason&gt;",IF(X111="1",IF(T111=1,"Please Enter Deemed Pensionable Pay","Add Any Relevant Details Above"),"Please Give Details Above"))))))))),IF(ISERROR(G111),"Error Detected, No rate entered",IF(E111=0,"",IF(F111="","Error Detected, No Pensionable pay",IF(ISERROR(AB111)," Unknown Values entered.",IF(T111+U111&lt;1,"Acceptable",IF(R111+S111=200, "No Contributions Entered", IF(K111="","Error Detected, Choose reason&gt;",IF(X111="1",IF(T111=1,"Please Enter Deemed Pensionable Pay","Add relevant Details Above"),"Please give details Above")))))))))))</f>
        <v/>
      </c>
      <c r="K111" s="263"/>
      <c r="L111" s="93"/>
      <c r="M111" s="93" t="str">
        <f t="shared" si="24"/>
        <v/>
      </c>
      <c r="N111" s="96">
        <f t="shared" si="23"/>
        <v>0</v>
      </c>
      <c r="O111" s="96">
        <f t="shared" si="23"/>
        <v>0</v>
      </c>
      <c r="P111" s="220">
        <f>(ROUND((F111/100*'Member Info'!$W$2), 2))</f>
        <v>0</v>
      </c>
      <c r="Q111" s="220" t="e">
        <f t="shared" si="25"/>
        <v>#VALUE!</v>
      </c>
      <c r="R111" s="220" t="str">
        <f t="shared" si="26"/>
        <v/>
      </c>
      <c r="S111" s="229" t="str">
        <f t="shared" si="27"/>
        <v/>
      </c>
      <c r="T111" s="230" t="str">
        <f t="shared" si="28"/>
        <v/>
      </c>
      <c r="U111" s="230" t="str">
        <f t="shared" si="29"/>
        <v/>
      </c>
      <c r="V111" s="224">
        <f t="shared" si="30"/>
        <v>0</v>
      </c>
      <c r="W111" s="112">
        <f t="shared" si="31"/>
        <v>0</v>
      </c>
      <c r="X111" s="237" t="str">
        <f t="shared" si="19"/>
        <v/>
      </c>
      <c r="Y111" s="242" t="b">
        <f t="shared" si="20"/>
        <v>0</v>
      </c>
      <c r="Z111" s="237">
        <f t="shared" si="32"/>
        <v>0</v>
      </c>
      <c r="AA111" s="237">
        <f>IF('Member Info'!N107="",1,"")</f>
        <v>1</v>
      </c>
      <c r="AB111" s="245" t="e">
        <f t="shared" si="33"/>
        <v>#VALUE!</v>
      </c>
      <c r="AC111" s="132" t="str">
        <f t="shared" si="21"/>
        <v/>
      </c>
      <c r="AD111" s="126">
        <f t="shared" si="22"/>
        <v>1</v>
      </c>
      <c r="AE111" s="126" t="str">
        <f>IF('Member Info'!N107&lt;&gt;"",IF('Member Info'!N107&lt;=$R$1,1,0),"")</f>
        <v/>
      </c>
      <c r="AG111" s="126" t="b">
        <f t="shared" si="34"/>
        <v>0</v>
      </c>
      <c r="AH111" s="126">
        <f t="shared" si="35"/>
        <v>0</v>
      </c>
      <c r="AJ111" s="126">
        <f t="shared" si="36"/>
        <v>0</v>
      </c>
      <c r="AK111" s="126">
        <f>IF('Member Info'!F107&gt;$R$1,1,0)</f>
        <v>0</v>
      </c>
      <c r="AL111" s="126" t="b">
        <f>IF(ISERROR(R111),ERROR.TYPE(#REF!)=ERROR.TYPE(R111),FALSE)</f>
        <v>0</v>
      </c>
      <c r="AM111" s="126" t="b">
        <f>IF(ISERROR(S111),ERROR.TYPE(#REF!)=ERROR.TYPE(S111),FALSE)</f>
        <v>0</v>
      </c>
      <c r="AN111" s="126">
        <f>IF(OR('Member Info'!F107&gt;=$S$1,'Member Info'!N107&gt;=$R$1),1,0)</f>
        <v>0</v>
      </c>
    </row>
    <row r="112" spans="1:40" x14ac:dyDescent="0.25">
      <c r="A112" s="4">
        <v>80</v>
      </c>
      <c r="B112" s="166">
        <f>'Member Info'!D108</f>
        <v>0</v>
      </c>
      <c r="C112" s="166">
        <f>'Member Info'!E108</f>
        <v>0</v>
      </c>
      <c r="D112" s="166" t="str">
        <f>'Member Info'!G108</f>
        <v/>
      </c>
      <c r="E112" s="167">
        <f>'Member Info'!B108</f>
        <v>0</v>
      </c>
      <c r="F112" s="244"/>
      <c r="G112" s="168" t="str">
        <f>IF(E112=0,"",
IF('Member Info'!$AM$19&lt;=$R$1,
SUMPRODUCT('Member Info'!L108+IF('Member Info'!H108&gt;'Member Info'!$AJ$12,'Member Info'!$AK$13,IF('Member Info'!H108&gt;'Member Info'!$AJ$11,'Member Info'!$AK$12,IF('Member Info'!H108&gt;'Member Info'!$AJ$10,'Member Info'!$AK$11,IF('Member Info'!H108&gt;'Member Info'!$AJ$9,'Member Info'!$AK$10,IF('Member Info'!H108&gt;'Member Info'!$AJ$8,'Member Info'!$AK$9,'Member Info'!$AK$8)))))),
SUMPRODUCT('Member Info'!L108+IF('Member Info'!H108&gt;'Member Info'!$AG$17,'Member Info'!$AH$18,IF('Member Info'!H108&gt;'Member Info'!$AG$16,'Member Info'!$AH$17,IF('Member Info'!H108&gt;'Member Info'!$AG$15,'Member Info'!$AH$16,IF('Member Info'!H108&gt;'Member Info'!$AG$14,'Member Info'!$AH$15,IF('Member Info'!H108&gt;'Member Info'!$AG$13,'Member Info'!$AH$14,IF('Member Info'!H108&gt;'Member Info'!$AG$12,'Member Info'!$AH$13,IF('Member Info'!H108&gt;'Member Info'!$AG$11,'Member Info'!$AH$12,IF('Member Info'!H108&gt;'Member Info'!$AG$10,'Member Info'!$AH$11,IF('Member Info'!H108&gt;'Member Info'!$AG$9,'Member Info'!$AH$10,IF('Member Info'!H108&gt;'Member Info'!$AG$8,'Member Info'!$AH$9,'Member Info'!$AH$8)))))))))))))</f>
        <v/>
      </c>
      <c r="H112" s="26"/>
      <c r="I112" s="26"/>
      <c r="J112" s="107" t="str">
        <f>IF(E112=0,"",IF('Member Info'!F108&gt;$S$1,CONCATENATE("Joined with practice on ", TEXT('Member Info'!F108, "DD/MM/YYYY")),IF('Member Info'!N108&lt;&gt;"",IF('Member Info'!N108&lt;$R$1,CONCATENATE("Left Scheme on ", TEXT('Member Info'!N108, "DD/MM/YYYY")),IF(ISERROR(G112),"Error Detected, No rate entered",IF(E112=0,"",IF(F112="","Error Detected, No Pensionable pay",IF(ISERROR(AB112)," Unknown Values entered.",IF(T112+U112&lt;1,"Acceptable",IF(R112+S112=200, "No Contributions Entered", IF(K112="","Error Detected, Choose reason&gt;",IF(X112="1",IF(T112=1,"Please Enter Deemed Pensionable Pay","Add Any Relevant Details Above"),"Please Give Details Above"))))))))),IF(ISERROR(G112),"Error Detected, No rate entered",IF(E112=0,"",IF(F112="","Error Detected, No Pensionable pay",IF(ISERROR(AB112)," Unknown Values entered.",IF(T112+U112&lt;1,"Acceptable",IF(R112+S112=200, "No Contributions Entered", IF(K112="","Error Detected, Choose reason&gt;",IF(X112="1",IF(T112=1,"Please Enter Deemed Pensionable Pay","Add relevant Details Above"),"Please give details Above")))))))))))</f>
        <v/>
      </c>
      <c r="K112" s="263"/>
      <c r="L112" s="93"/>
      <c r="M112" s="93" t="str">
        <f t="shared" si="24"/>
        <v/>
      </c>
      <c r="N112" s="96">
        <f t="shared" si="23"/>
        <v>0</v>
      </c>
      <c r="O112" s="96">
        <f t="shared" si="23"/>
        <v>0</v>
      </c>
      <c r="P112" s="220">
        <f>(ROUND((F112/100*'Member Info'!$W$2), 2))</f>
        <v>0</v>
      </c>
      <c r="Q112" s="220" t="e">
        <f t="shared" si="25"/>
        <v>#VALUE!</v>
      </c>
      <c r="R112" s="220" t="str">
        <f t="shared" si="26"/>
        <v/>
      </c>
      <c r="S112" s="229" t="str">
        <f t="shared" si="27"/>
        <v/>
      </c>
      <c r="T112" s="230" t="str">
        <f t="shared" si="28"/>
        <v/>
      </c>
      <c r="U112" s="230" t="str">
        <f t="shared" si="29"/>
        <v/>
      </c>
      <c r="V112" s="224">
        <f t="shared" si="30"/>
        <v>0</v>
      </c>
      <c r="W112" s="112">
        <f t="shared" si="31"/>
        <v>0</v>
      </c>
      <c r="X112" s="237" t="str">
        <f t="shared" si="19"/>
        <v/>
      </c>
      <c r="Y112" s="242" t="b">
        <f t="shared" si="20"/>
        <v>0</v>
      </c>
      <c r="Z112" s="237">
        <f t="shared" si="32"/>
        <v>0</v>
      </c>
      <c r="AA112" s="237">
        <f>IF('Member Info'!N108="",1,"")</f>
        <v>1</v>
      </c>
      <c r="AB112" s="245" t="e">
        <f t="shared" si="33"/>
        <v>#VALUE!</v>
      </c>
      <c r="AC112" s="132" t="str">
        <f t="shared" si="21"/>
        <v/>
      </c>
      <c r="AD112" s="126">
        <f t="shared" si="22"/>
        <v>1</v>
      </c>
      <c r="AE112" s="126" t="str">
        <f>IF('Member Info'!N108&lt;&gt;"",IF('Member Info'!N108&lt;=$R$1,1,0),"")</f>
        <v/>
      </c>
      <c r="AG112" s="126" t="b">
        <f t="shared" si="34"/>
        <v>0</v>
      </c>
      <c r="AH112" s="126">
        <f t="shared" si="35"/>
        <v>0</v>
      </c>
      <c r="AJ112" s="126">
        <f t="shared" si="36"/>
        <v>0</v>
      </c>
      <c r="AK112" s="126">
        <f>IF('Member Info'!F108&gt;$R$1,1,0)</f>
        <v>0</v>
      </c>
      <c r="AL112" s="126" t="b">
        <f>IF(ISERROR(R112),ERROR.TYPE(#REF!)=ERROR.TYPE(R112),FALSE)</f>
        <v>0</v>
      </c>
      <c r="AM112" s="126" t="b">
        <f>IF(ISERROR(S112),ERROR.TYPE(#REF!)=ERROR.TYPE(S112),FALSE)</f>
        <v>0</v>
      </c>
      <c r="AN112" s="126">
        <f>IF(OR('Member Info'!F108&gt;=$S$1,'Member Info'!N108&gt;=$R$1),1,0)</f>
        <v>0</v>
      </c>
    </row>
    <row r="113" spans="1:40" x14ac:dyDescent="0.25">
      <c r="A113" s="4">
        <v>81</v>
      </c>
      <c r="B113" s="166">
        <f>'Member Info'!D109</f>
        <v>0</v>
      </c>
      <c r="C113" s="166">
        <f>'Member Info'!E109</f>
        <v>0</v>
      </c>
      <c r="D113" s="166" t="str">
        <f>'Member Info'!G109</f>
        <v/>
      </c>
      <c r="E113" s="167">
        <f>'Member Info'!B109</f>
        <v>0</v>
      </c>
      <c r="F113" s="244"/>
      <c r="G113" s="168" t="str">
        <f>IF(E113=0,"",
IF('Member Info'!$AM$19&lt;=$R$1,
SUMPRODUCT('Member Info'!L109+IF('Member Info'!H109&gt;'Member Info'!$AJ$12,'Member Info'!$AK$13,IF('Member Info'!H109&gt;'Member Info'!$AJ$11,'Member Info'!$AK$12,IF('Member Info'!H109&gt;'Member Info'!$AJ$10,'Member Info'!$AK$11,IF('Member Info'!H109&gt;'Member Info'!$AJ$9,'Member Info'!$AK$10,IF('Member Info'!H109&gt;'Member Info'!$AJ$8,'Member Info'!$AK$9,'Member Info'!$AK$8)))))),
SUMPRODUCT('Member Info'!L109+IF('Member Info'!H109&gt;'Member Info'!$AG$17,'Member Info'!$AH$18,IF('Member Info'!H109&gt;'Member Info'!$AG$16,'Member Info'!$AH$17,IF('Member Info'!H109&gt;'Member Info'!$AG$15,'Member Info'!$AH$16,IF('Member Info'!H109&gt;'Member Info'!$AG$14,'Member Info'!$AH$15,IF('Member Info'!H109&gt;'Member Info'!$AG$13,'Member Info'!$AH$14,IF('Member Info'!H109&gt;'Member Info'!$AG$12,'Member Info'!$AH$13,IF('Member Info'!H109&gt;'Member Info'!$AG$11,'Member Info'!$AH$12,IF('Member Info'!H109&gt;'Member Info'!$AG$10,'Member Info'!$AH$11,IF('Member Info'!H109&gt;'Member Info'!$AG$9,'Member Info'!$AH$10,IF('Member Info'!H109&gt;'Member Info'!$AG$8,'Member Info'!$AH$9,'Member Info'!$AH$8)))))))))))))</f>
        <v/>
      </c>
      <c r="H113" s="26"/>
      <c r="I113" s="26"/>
      <c r="J113" s="107" t="str">
        <f>IF(E113=0,"",IF('Member Info'!F109&gt;$S$1,CONCATENATE("Joined with practice on ", TEXT('Member Info'!F109, "DD/MM/YYYY")),IF('Member Info'!N109&lt;&gt;"",IF('Member Info'!N109&lt;$R$1,CONCATENATE("Left Scheme on ", TEXT('Member Info'!N109, "DD/MM/YYYY")),IF(ISERROR(G113),"Error Detected, No rate entered",IF(E113=0,"",IF(F113="","Error Detected, No Pensionable pay",IF(ISERROR(AB113)," Unknown Values entered.",IF(T113+U113&lt;1,"Acceptable",IF(R113+S113=200, "No Contributions Entered", IF(K113="","Error Detected, Choose reason&gt;",IF(X113="1",IF(T113=1,"Please Enter Deemed Pensionable Pay","Add Any Relevant Details Above"),"Please Give Details Above"))))))))),IF(ISERROR(G113),"Error Detected, No rate entered",IF(E113=0,"",IF(F113="","Error Detected, No Pensionable pay",IF(ISERROR(AB113)," Unknown Values entered.",IF(T113+U113&lt;1,"Acceptable",IF(R113+S113=200, "No Contributions Entered", IF(K113="","Error Detected, Choose reason&gt;",IF(X113="1",IF(T113=1,"Please Enter Deemed Pensionable Pay","Add relevant Details Above"),"Please give details Above")))))))))))</f>
        <v/>
      </c>
      <c r="K113" s="263"/>
      <c r="L113" s="93"/>
      <c r="M113" s="93" t="str">
        <f t="shared" si="24"/>
        <v/>
      </c>
      <c r="N113" s="96">
        <f t="shared" si="23"/>
        <v>0</v>
      </c>
      <c r="O113" s="96">
        <f t="shared" si="23"/>
        <v>0</v>
      </c>
      <c r="P113" s="220">
        <f>(ROUND((F113/100*'Member Info'!$W$2), 2))</f>
        <v>0</v>
      </c>
      <c r="Q113" s="220" t="e">
        <f t="shared" si="25"/>
        <v>#VALUE!</v>
      </c>
      <c r="R113" s="220" t="str">
        <f t="shared" si="26"/>
        <v/>
      </c>
      <c r="S113" s="229" t="str">
        <f t="shared" si="27"/>
        <v/>
      </c>
      <c r="T113" s="230" t="str">
        <f t="shared" si="28"/>
        <v/>
      </c>
      <c r="U113" s="230" t="str">
        <f t="shared" si="29"/>
        <v/>
      </c>
      <c r="V113" s="224">
        <f t="shared" si="30"/>
        <v>0</v>
      </c>
      <c r="W113" s="112">
        <f t="shared" si="31"/>
        <v>0</v>
      </c>
      <c r="X113" s="237" t="str">
        <f t="shared" si="19"/>
        <v/>
      </c>
      <c r="Y113" s="242" t="b">
        <f t="shared" si="20"/>
        <v>0</v>
      </c>
      <c r="Z113" s="237">
        <f t="shared" si="32"/>
        <v>0</v>
      </c>
      <c r="AA113" s="237">
        <f>IF('Member Info'!N109="",1,"")</f>
        <v>1</v>
      </c>
      <c r="AB113" s="245" t="e">
        <f t="shared" si="33"/>
        <v>#VALUE!</v>
      </c>
      <c r="AC113" s="132" t="str">
        <f t="shared" si="21"/>
        <v/>
      </c>
      <c r="AD113" s="126">
        <f t="shared" si="22"/>
        <v>1</v>
      </c>
      <c r="AE113" s="126" t="str">
        <f>IF('Member Info'!N109&lt;&gt;"",IF('Member Info'!N109&lt;=$R$1,1,0),"")</f>
        <v/>
      </c>
      <c r="AG113" s="126" t="b">
        <f t="shared" si="34"/>
        <v>0</v>
      </c>
      <c r="AH113" s="126">
        <f t="shared" si="35"/>
        <v>0</v>
      </c>
      <c r="AJ113" s="126">
        <f t="shared" si="36"/>
        <v>0</v>
      </c>
      <c r="AK113" s="126">
        <f>IF('Member Info'!F109&gt;$R$1,1,0)</f>
        <v>0</v>
      </c>
      <c r="AL113" s="126" t="b">
        <f>IF(ISERROR(R113),ERROR.TYPE(#REF!)=ERROR.TYPE(R113),FALSE)</f>
        <v>0</v>
      </c>
      <c r="AM113" s="126" t="b">
        <f>IF(ISERROR(S113),ERROR.TYPE(#REF!)=ERROR.TYPE(S113),FALSE)</f>
        <v>0</v>
      </c>
      <c r="AN113" s="126">
        <f>IF(OR('Member Info'!F109&gt;=$S$1,'Member Info'!N109&gt;=$R$1),1,0)</f>
        <v>0</v>
      </c>
    </row>
    <row r="114" spans="1:40" x14ac:dyDescent="0.25">
      <c r="A114" s="4">
        <v>82</v>
      </c>
      <c r="B114" s="166">
        <f>'Member Info'!D110</f>
        <v>0</v>
      </c>
      <c r="C114" s="166">
        <f>'Member Info'!E110</f>
        <v>0</v>
      </c>
      <c r="D114" s="166" t="str">
        <f>'Member Info'!G110</f>
        <v/>
      </c>
      <c r="E114" s="167">
        <f>'Member Info'!B110</f>
        <v>0</v>
      </c>
      <c r="F114" s="244"/>
      <c r="G114" s="168" t="str">
        <f>IF(E114=0,"",
IF('Member Info'!$AM$19&lt;=$R$1,
SUMPRODUCT('Member Info'!L110+IF('Member Info'!H110&gt;'Member Info'!$AJ$12,'Member Info'!$AK$13,IF('Member Info'!H110&gt;'Member Info'!$AJ$11,'Member Info'!$AK$12,IF('Member Info'!H110&gt;'Member Info'!$AJ$10,'Member Info'!$AK$11,IF('Member Info'!H110&gt;'Member Info'!$AJ$9,'Member Info'!$AK$10,IF('Member Info'!H110&gt;'Member Info'!$AJ$8,'Member Info'!$AK$9,'Member Info'!$AK$8)))))),
SUMPRODUCT('Member Info'!L110+IF('Member Info'!H110&gt;'Member Info'!$AG$17,'Member Info'!$AH$18,IF('Member Info'!H110&gt;'Member Info'!$AG$16,'Member Info'!$AH$17,IF('Member Info'!H110&gt;'Member Info'!$AG$15,'Member Info'!$AH$16,IF('Member Info'!H110&gt;'Member Info'!$AG$14,'Member Info'!$AH$15,IF('Member Info'!H110&gt;'Member Info'!$AG$13,'Member Info'!$AH$14,IF('Member Info'!H110&gt;'Member Info'!$AG$12,'Member Info'!$AH$13,IF('Member Info'!H110&gt;'Member Info'!$AG$11,'Member Info'!$AH$12,IF('Member Info'!H110&gt;'Member Info'!$AG$10,'Member Info'!$AH$11,IF('Member Info'!H110&gt;'Member Info'!$AG$9,'Member Info'!$AH$10,IF('Member Info'!H110&gt;'Member Info'!$AG$8,'Member Info'!$AH$9,'Member Info'!$AH$8)))))))))))))</f>
        <v/>
      </c>
      <c r="H114" s="26"/>
      <c r="I114" s="26"/>
      <c r="J114" s="107" t="str">
        <f>IF(E114=0,"",IF('Member Info'!F110&gt;$S$1,CONCATENATE("Joined with practice on ", TEXT('Member Info'!F110, "DD/MM/YYYY")),IF('Member Info'!N110&lt;&gt;"",IF('Member Info'!N110&lt;$R$1,CONCATENATE("Left Scheme on ", TEXT('Member Info'!N110, "DD/MM/YYYY")),IF(ISERROR(G114),"Error Detected, No rate entered",IF(E114=0,"",IF(F114="","Error Detected, No Pensionable pay",IF(ISERROR(AB114)," Unknown Values entered.",IF(T114+U114&lt;1,"Acceptable",IF(R114+S114=200, "No Contributions Entered", IF(K114="","Error Detected, Choose reason&gt;",IF(X114="1",IF(T114=1,"Please Enter Deemed Pensionable Pay","Add Any Relevant Details Above"),"Please Give Details Above"))))))))),IF(ISERROR(G114),"Error Detected, No rate entered",IF(E114=0,"",IF(F114="","Error Detected, No Pensionable pay",IF(ISERROR(AB114)," Unknown Values entered.",IF(T114+U114&lt;1,"Acceptable",IF(R114+S114=200, "No Contributions Entered", IF(K114="","Error Detected, Choose reason&gt;",IF(X114="1",IF(T114=1,"Please Enter Deemed Pensionable Pay","Add relevant Details Above"),"Please give details Above")))))))))))</f>
        <v/>
      </c>
      <c r="K114" s="263"/>
      <c r="L114" s="93"/>
      <c r="M114" s="93" t="str">
        <f t="shared" si="24"/>
        <v/>
      </c>
      <c r="N114" s="96">
        <f t="shared" si="23"/>
        <v>0</v>
      </c>
      <c r="O114" s="96">
        <f t="shared" si="23"/>
        <v>0</v>
      </c>
      <c r="P114" s="220">
        <f>(ROUND((F114/100*'Member Info'!$W$2), 2))</f>
        <v>0</v>
      </c>
      <c r="Q114" s="220" t="e">
        <f t="shared" si="25"/>
        <v>#VALUE!</v>
      </c>
      <c r="R114" s="220" t="str">
        <f t="shared" si="26"/>
        <v/>
      </c>
      <c r="S114" s="229" t="str">
        <f t="shared" si="27"/>
        <v/>
      </c>
      <c r="T114" s="230" t="str">
        <f t="shared" si="28"/>
        <v/>
      </c>
      <c r="U114" s="230" t="str">
        <f t="shared" si="29"/>
        <v/>
      </c>
      <c r="V114" s="224">
        <f t="shared" si="30"/>
        <v>0</v>
      </c>
      <c r="W114" s="112">
        <f t="shared" si="31"/>
        <v>0</v>
      </c>
      <c r="X114" s="237" t="str">
        <f t="shared" si="19"/>
        <v/>
      </c>
      <c r="Y114" s="242" t="b">
        <f t="shared" si="20"/>
        <v>0</v>
      </c>
      <c r="Z114" s="237">
        <f t="shared" si="32"/>
        <v>0</v>
      </c>
      <c r="AA114" s="237">
        <f>IF('Member Info'!N110="",1,"")</f>
        <v>1</v>
      </c>
      <c r="AB114" s="245" t="e">
        <f t="shared" si="33"/>
        <v>#VALUE!</v>
      </c>
      <c r="AC114" s="132" t="str">
        <f t="shared" si="21"/>
        <v/>
      </c>
      <c r="AD114" s="126">
        <f t="shared" si="22"/>
        <v>1</v>
      </c>
      <c r="AE114" s="126" t="str">
        <f>IF('Member Info'!N110&lt;&gt;"",IF('Member Info'!N110&lt;=$R$1,1,0),"")</f>
        <v/>
      </c>
      <c r="AG114" s="126" t="b">
        <f t="shared" si="34"/>
        <v>0</v>
      </c>
      <c r="AH114" s="126">
        <f t="shared" si="35"/>
        <v>0</v>
      </c>
      <c r="AJ114" s="126">
        <f t="shared" si="36"/>
        <v>0</v>
      </c>
      <c r="AK114" s="126">
        <f>IF('Member Info'!F110&gt;$R$1,1,0)</f>
        <v>0</v>
      </c>
      <c r="AL114" s="126" t="b">
        <f>IF(ISERROR(R114),ERROR.TYPE(#REF!)=ERROR.TYPE(R114),FALSE)</f>
        <v>0</v>
      </c>
      <c r="AM114" s="126" t="b">
        <f>IF(ISERROR(S114),ERROR.TYPE(#REF!)=ERROR.TYPE(S114),FALSE)</f>
        <v>0</v>
      </c>
      <c r="AN114" s="126">
        <f>IF(OR('Member Info'!F110&gt;=$S$1,'Member Info'!N110&gt;=$R$1),1,0)</f>
        <v>0</v>
      </c>
    </row>
    <row r="115" spans="1:40" x14ac:dyDescent="0.25">
      <c r="A115" s="4">
        <v>83</v>
      </c>
      <c r="B115" s="166">
        <f>'Member Info'!D111</f>
        <v>0</v>
      </c>
      <c r="C115" s="166">
        <f>'Member Info'!E111</f>
        <v>0</v>
      </c>
      <c r="D115" s="166" t="str">
        <f>'Member Info'!G111</f>
        <v/>
      </c>
      <c r="E115" s="167">
        <f>'Member Info'!B111</f>
        <v>0</v>
      </c>
      <c r="F115" s="244"/>
      <c r="G115" s="168" t="str">
        <f>IF(E115=0,"",
IF('Member Info'!$AM$19&lt;=$R$1,
SUMPRODUCT('Member Info'!L111+IF('Member Info'!H111&gt;'Member Info'!$AJ$12,'Member Info'!$AK$13,IF('Member Info'!H111&gt;'Member Info'!$AJ$11,'Member Info'!$AK$12,IF('Member Info'!H111&gt;'Member Info'!$AJ$10,'Member Info'!$AK$11,IF('Member Info'!H111&gt;'Member Info'!$AJ$9,'Member Info'!$AK$10,IF('Member Info'!H111&gt;'Member Info'!$AJ$8,'Member Info'!$AK$9,'Member Info'!$AK$8)))))),
SUMPRODUCT('Member Info'!L111+IF('Member Info'!H111&gt;'Member Info'!$AG$17,'Member Info'!$AH$18,IF('Member Info'!H111&gt;'Member Info'!$AG$16,'Member Info'!$AH$17,IF('Member Info'!H111&gt;'Member Info'!$AG$15,'Member Info'!$AH$16,IF('Member Info'!H111&gt;'Member Info'!$AG$14,'Member Info'!$AH$15,IF('Member Info'!H111&gt;'Member Info'!$AG$13,'Member Info'!$AH$14,IF('Member Info'!H111&gt;'Member Info'!$AG$12,'Member Info'!$AH$13,IF('Member Info'!H111&gt;'Member Info'!$AG$11,'Member Info'!$AH$12,IF('Member Info'!H111&gt;'Member Info'!$AG$10,'Member Info'!$AH$11,IF('Member Info'!H111&gt;'Member Info'!$AG$9,'Member Info'!$AH$10,IF('Member Info'!H111&gt;'Member Info'!$AG$8,'Member Info'!$AH$9,'Member Info'!$AH$8)))))))))))))</f>
        <v/>
      </c>
      <c r="H115" s="26"/>
      <c r="I115" s="26"/>
      <c r="J115" s="107" t="str">
        <f>IF(E115=0,"",IF('Member Info'!F111&gt;$S$1,CONCATENATE("Joined with practice on ", TEXT('Member Info'!F111, "DD/MM/YYYY")),IF('Member Info'!N111&lt;&gt;"",IF('Member Info'!N111&lt;$R$1,CONCATENATE("Left Scheme on ", TEXT('Member Info'!N111, "DD/MM/YYYY")),IF(ISERROR(G115),"Error Detected, No rate entered",IF(E115=0,"",IF(F115="","Error Detected, No Pensionable pay",IF(ISERROR(AB115)," Unknown Values entered.",IF(T115+U115&lt;1,"Acceptable",IF(R115+S115=200, "No Contributions Entered", IF(K115="","Error Detected, Choose reason&gt;",IF(X115="1",IF(T115=1,"Please Enter Deemed Pensionable Pay","Add Any Relevant Details Above"),"Please Give Details Above"))))))))),IF(ISERROR(G115),"Error Detected, No rate entered",IF(E115=0,"",IF(F115="","Error Detected, No Pensionable pay",IF(ISERROR(AB115)," Unknown Values entered.",IF(T115+U115&lt;1,"Acceptable",IF(R115+S115=200, "No Contributions Entered", IF(K115="","Error Detected, Choose reason&gt;",IF(X115="1",IF(T115=1,"Please Enter Deemed Pensionable Pay","Add relevant Details Above"),"Please give details Above")))))))))))</f>
        <v/>
      </c>
      <c r="K115" s="263"/>
      <c r="L115" s="93"/>
      <c r="M115" s="93" t="str">
        <f t="shared" si="24"/>
        <v/>
      </c>
      <c r="N115" s="96">
        <f t="shared" si="23"/>
        <v>0</v>
      </c>
      <c r="O115" s="96">
        <f t="shared" si="23"/>
        <v>0</v>
      </c>
      <c r="P115" s="220">
        <f>(ROUND((F115/100*'Member Info'!$W$2), 2))</f>
        <v>0</v>
      </c>
      <c r="Q115" s="220" t="e">
        <f t="shared" si="25"/>
        <v>#VALUE!</v>
      </c>
      <c r="R115" s="220" t="str">
        <f t="shared" si="26"/>
        <v/>
      </c>
      <c r="S115" s="229" t="str">
        <f t="shared" si="27"/>
        <v/>
      </c>
      <c r="T115" s="230" t="str">
        <f t="shared" si="28"/>
        <v/>
      </c>
      <c r="U115" s="230" t="str">
        <f t="shared" si="29"/>
        <v/>
      </c>
      <c r="V115" s="224">
        <f t="shared" si="30"/>
        <v>0</v>
      </c>
      <c r="W115" s="112">
        <f t="shared" si="31"/>
        <v>0</v>
      </c>
      <c r="X115" s="237" t="str">
        <f t="shared" si="19"/>
        <v/>
      </c>
      <c r="Y115" s="242" t="b">
        <f t="shared" si="20"/>
        <v>0</v>
      </c>
      <c r="Z115" s="237">
        <f t="shared" si="32"/>
        <v>0</v>
      </c>
      <c r="AA115" s="237">
        <f>IF('Member Info'!N111="",1,"")</f>
        <v>1</v>
      </c>
      <c r="AB115" s="245" t="e">
        <f t="shared" si="33"/>
        <v>#VALUE!</v>
      </c>
      <c r="AC115" s="132" t="str">
        <f t="shared" si="21"/>
        <v/>
      </c>
      <c r="AD115" s="126">
        <f t="shared" si="22"/>
        <v>1</v>
      </c>
      <c r="AE115" s="126" t="str">
        <f>IF('Member Info'!N111&lt;&gt;"",IF('Member Info'!N111&lt;=$R$1,1,0),"")</f>
        <v/>
      </c>
      <c r="AG115" s="126" t="b">
        <f t="shared" si="34"/>
        <v>0</v>
      </c>
      <c r="AH115" s="126">
        <f t="shared" si="35"/>
        <v>0</v>
      </c>
      <c r="AJ115" s="126">
        <f t="shared" si="36"/>
        <v>0</v>
      </c>
      <c r="AK115" s="126">
        <f>IF('Member Info'!F111&gt;$R$1,1,0)</f>
        <v>0</v>
      </c>
      <c r="AL115" s="126" t="b">
        <f>IF(ISERROR(R115),ERROR.TYPE(#REF!)=ERROR.TYPE(R115),FALSE)</f>
        <v>0</v>
      </c>
      <c r="AM115" s="126" t="b">
        <f>IF(ISERROR(S115),ERROR.TYPE(#REF!)=ERROR.TYPE(S115),FALSE)</f>
        <v>0</v>
      </c>
      <c r="AN115" s="126">
        <f>IF(OR('Member Info'!F111&gt;=$S$1,'Member Info'!N111&gt;=$R$1),1,0)</f>
        <v>0</v>
      </c>
    </row>
    <row r="116" spans="1:40" x14ac:dyDescent="0.25">
      <c r="A116" s="4">
        <v>84</v>
      </c>
      <c r="B116" s="166">
        <f>'Member Info'!D112</f>
        <v>0</v>
      </c>
      <c r="C116" s="166">
        <f>'Member Info'!E112</f>
        <v>0</v>
      </c>
      <c r="D116" s="166" t="str">
        <f>'Member Info'!G112</f>
        <v/>
      </c>
      <c r="E116" s="167">
        <f>'Member Info'!B112</f>
        <v>0</v>
      </c>
      <c r="F116" s="244"/>
      <c r="G116" s="168" t="str">
        <f>IF(E116=0,"",
IF('Member Info'!$AM$19&lt;=$R$1,
SUMPRODUCT('Member Info'!L112+IF('Member Info'!H112&gt;'Member Info'!$AJ$12,'Member Info'!$AK$13,IF('Member Info'!H112&gt;'Member Info'!$AJ$11,'Member Info'!$AK$12,IF('Member Info'!H112&gt;'Member Info'!$AJ$10,'Member Info'!$AK$11,IF('Member Info'!H112&gt;'Member Info'!$AJ$9,'Member Info'!$AK$10,IF('Member Info'!H112&gt;'Member Info'!$AJ$8,'Member Info'!$AK$9,'Member Info'!$AK$8)))))),
SUMPRODUCT('Member Info'!L112+IF('Member Info'!H112&gt;'Member Info'!$AG$17,'Member Info'!$AH$18,IF('Member Info'!H112&gt;'Member Info'!$AG$16,'Member Info'!$AH$17,IF('Member Info'!H112&gt;'Member Info'!$AG$15,'Member Info'!$AH$16,IF('Member Info'!H112&gt;'Member Info'!$AG$14,'Member Info'!$AH$15,IF('Member Info'!H112&gt;'Member Info'!$AG$13,'Member Info'!$AH$14,IF('Member Info'!H112&gt;'Member Info'!$AG$12,'Member Info'!$AH$13,IF('Member Info'!H112&gt;'Member Info'!$AG$11,'Member Info'!$AH$12,IF('Member Info'!H112&gt;'Member Info'!$AG$10,'Member Info'!$AH$11,IF('Member Info'!H112&gt;'Member Info'!$AG$9,'Member Info'!$AH$10,IF('Member Info'!H112&gt;'Member Info'!$AG$8,'Member Info'!$AH$9,'Member Info'!$AH$8)))))))))))))</f>
        <v/>
      </c>
      <c r="H116" s="26"/>
      <c r="I116" s="26"/>
      <c r="J116" s="107" t="str">
        <f>IF(E116=0,"",IF('Member Info'!F112&gt;$S$1,CONCATENATE("Joined with practice on ", TEXT('Member Info'!F112, "DD/MM/YYYY")),IF('Member Info'!N112&lt;&gt;"",IF('Member Info'!N112&lt;$R$1,CONCATENATE("Left Scheme on ", TEXT('Member Info'!N112, "DD/MM/YYYY")),IF(ISERROR(G116),"Error Detected, No rate entered",IF(E116=0,"",IF(F116="","Error Detected, No Pensionable pay",IF(ISERROR(AB116)," Unknown Values entered.",IF(T116+U116&lt;1,"Acceptable",IF(R116+S116=200, "No Contributions Entered", IF(K116="","Error Detected, Choose reason&gt;",IF(X116="1",IF(T116=1,"Please Enter Deemed Pensionable Pay","Add Any Relevant Details Above"),"Please Give Details Above"))))))))),IF(ISERROR(G116),"Error Detected, No rate entered",IF(E116=0,"",IF(F116="","Error Detected, No Pensionable pay",IF(ISERROR(AB116)," Unknown Values entered.",IF(T116+U116&lt;1,"Acceptable",IF(R116+S116=200, "No Contributions Entered", IF(K116="","Error Detected, Choose reason&gt;",IF(X116="1",IF(T116=1,"Please Enter Deemed Pensionable Pay","Add relevant Details Above"),"Please give details Above")))))))))))</f>
        <v/>
      </c>
      <c r="K116" s="263"/>
      <c r="L116" s="93"/>
      <c r="M116" s="93" t="str">
        <f t="shared" si="24"/>
        <v/>
      </c>
      <c r="N116" s="96">
        <f t="shared" si="23"/>
        <v>0</v>
      </c>
      <c r="O116" s="96">
        <f t="shared" si="23"/>
        <v>0</v>
      </c>
      <c r="P116" s="220">
        <f>(ROUND((F116/100*'Member Info'!$W$2), 2))</f>
        <v>0</v>
      </c>
      <c r="Q116" s="220" t="e">
        <f t="shared" si="25"/>
        <v>#VALUE!</v>
      </c>
      <c r="R116" s="220" t="str">
        <f t="shared" si="26"/>
        <v/>
      </c>
      <c r="S116" s="229" t="str">
        <f t="shared" si="27"/>
        <v/>
      </c>
      <c r="T116" s="230" t="str">
        <f t="shared" si="28"/>
        <v/>
      </c>
      <c r="U116" s="230" t="str">
        <f t="shared" si="29"/>
        <v/>
      </c>
      <c r="V116" s="224">
        <f t="shared" si="30"/>
        <v>0</v>
      </c>
      <c r="W116" s="112">
        <f t="shared" si="31"/>
        <v>0</v>
      </c>
      <c r="X116" s="237" t="str">
        <f t="shared" si="19"/>
        <v/>
      </c>
      <c r="Y116" s="242" t="b">
        <f t="shared" si="20"/>
        <v>0</v>
      </c>
      <c r="Z116" s="237">
        <f t="shared" si="32"/>
        <v>0</v>
      </c>
      <c r="AA116" s="237">
        <f>IF('Member Info'!N112="",1,"")</f>
        <v>1</v>
      </c>
      <c r="AB116" s="245" t="e">
        <f t="shared" si="33"/>
        <v>#VALUE!</v>
      </c>
      <c r="AC116" s="132" t="str">
        <f t="shared" si="21"/>
        <v/>
      </c>
      <c r="AD116" s="126">
        <f t="shared" si="22"/>
        <v>1</v>
      </c>
      <c r="AE116" s="126" t="str">
        <f>IF('Member Info'!N112&lt;&gt;"",IF('Member Info'!N112&lt;=$R$1,1,0),"")</f>
        <v/>
      </c>
      <c r="AG116" s="126" t="b">
        <f t="shared" si="34"/>
        <v>0</v>
      </c>
      <c r="AH116" s="126">
        <f t="shared" si="35"/>
        <v>0</v>
      </c>
      <c r="AJ116" s="126">
        <f t="shared" si="36"/>
        <v>0</v>
      </c>
      <c r="AK116" s="126">
        <f>IF('Member Info'!F112&gt;$R$1,1,0)</f>
        <v>0</v>
      </c>
      <c r="AL116" s="126" t="b">
        <f>IF(ISERROR(R116),ERROR.TYPE(#REF!)=ERROR.TYPE(R116),FALSE)</f>
        <v>0</v>
      </c>
      <c r="AM116" s="126" t="b">
        <f>IF(ISERROR(S116),ERROR.TYPE(#REF!)=ERROR.TYPE(S116),FALSE)</f>
        <v>0</v>
      </c>
      <c r="AN116" s="126">
        <f>IF(OR('Member Info'!F112&gt;=$S$1,'Member Info'!N112&gt;=$R$1),1,0)</f>
        <v>0</v>
      </c>
    </row>
    <row r="117" spans="1:40" x14ac:dyDescent="0.25">
      <c r="A117" s="4">
        <v>85</v>
      </c>
      <c r="B117" s="166">
        <f>'Member Info'!D113</f>
        <v>0</v>
      </c>
      <c r="C117" s="166">
        <f>'Member Info'!E113</f>
        <v>0</v>
      </c>
      <c r="D117" s="166" t="str">
        <f>'Member Info'!G113</f>
        <v/>
      </c>
      <c r="E117" s="167">
        <f>'Member Info'!B113</f>
        <v>0</v>
      </c>
      <c r="F117" s="244"/>
      <c r="G117" s="168" t="str">
        <f>IF(E117=0,"",
IF('Member Info'!$AM$19&lt;=$R$1,
SUMPRODUCT('Member Info'!L113+IF('Member Info'!H113&gt;'Member Info'!$AJ$12,'Member Info'!$AK$13,IF('Member Info'!H113&gt;'Member Info'!$AJ$11,'Member Info'!$AK$12,IF('Member Info'!H113&gt;'Member Info'!$AJ$10,'Member Info'!$AK$11,IF('Member Info'!H113&gt;'Member Info'!$AJ$9,'Member Info'!$AK$10,IF('Member Info'!H113&gt;'Member Info'!$AJ$8,'Member Info'!$AK$9,'Member Info'!$AK$8)))))),
SUMPRODUCT('Member Info'!L113+IF('Member Info'!H113&gt;'Member Info'!$AG$17,'Member Info'!$AH$18,IF('Member Info'!H113&gt;'Member Info'!$AG$16,'Member Info'!$AH$17,IF('Member Info'!H113&gt;'Member Info'!$AG$15,'Member Info'!$AH$16,IF('Member Info'!H113&gt;'Member Info'!$AG$14,'Member Info'!$AH$15,IF('Member Info'!H113&gt;'Member Info'!$AG$13,'Member Info'!$AH$14,IF('Member Info'!H113&gt;'Member Info'!$AG$12,'Member Info'!$AH$13,IF('Member Info'!H113&gt;'Member Info'!$AG$11,'Member Info'!$AH$12,IF('Member Info'!H113&gt;'Member Info'!$AG$10,'Member Info'!$AH$11,IF('Member Info'!H113&gt;'Member Info'!$AG$9,'Member Info'!$AH$10,IF('Member Info'!H113&gt;'Member Info'!$AG$8,'Member Info'!$AH$9,'Member Info'!$AH$8)))))))))))))</f>
        <v/>
      </c>
      <c r="H117" s="26"/>
      <c r="I117" s="26"/>
      <c r="J117" s="107" t="str">
        <f>IF(E117=0,"",IF('Member Info'!F113&gt;$S$1,CONCATENATE("Joined with practice on ", TEXT('Member Info'!F113, "DD/MM/YYYY")),IF('Member Info'!N113&lt;&gt;"",IF('Member Info'!N113&lt;$R$1,CONCATENATE("Left Scheme on ", TEXT('Member Info'!N113, "DD/MM/YYYY")),IF(ISERROR(G117),"Error Detected, No rate entered",IF(E117=0,"",IF(F117="","Error Detected, No Pensionable pay",IF(ISERROR(AB117)," Unknown Values entered.",IF(T117+U117&lt;1,"Acceptable",IF(R117+S117=200, "No Contributions Entered", IF(K117="","Error Detected, Choose reason&gt;",IF(X117="1",IF(T117=1,"Please Enter Deemed Pensionable Pay","Add Any Relevant Details Above"),"Please Give Details Above"))))))))),IF(ISERROR(G117),"Error Detected, No rate entered",IF(E117=0,"",IF(F117="","Error Detected, No Pensionable pay",IF(ISERROR(AB117)," Unknown Values entered.",IF(T117+U117&lt;1,"Acceptable",IF(R117+S117=200, "No Contributions Entered", IF(K117="","Error Detected, Choose reason&gt;",IF(X117="1",IF(T117=1,"Please Enter Deemed Pensionable Pay","Add relevant Details Above"),"Please give details Above")))))))))))</f>
        <v/>
      </c>
      <c r="K117" s="263"/>
      <c r="L117" s="93"/>
      <c r="M117" s="93" t="str">
        <f t="shared" si="24"/>
        <v/>
      </c>
      <c r="N117" s="96">
        <f t="shared" si="23"/>
        <v>0</v>
      </c>
      <c r="O117" s="96">
        <f t="shared" si="23"/>
        <v>0</v>
      </c>
      <c r="P117" s="220">
        <f>(ROUND((F117/100*'Member Info'!$W$2), 2))</f>
        <v>0</v>
      </c>
      <c r="Q117" s="220" t="e">
        <f t="shared" si="25"/>
        <v>#VALUE!</v>
      </c>
      <c r="R117" s="220" t="str">
        <f t="shared" si="26"/>
        <v/>
      </c>
      <c r="S117" s="229" t="str">
        <f t="shared" si="27"/>
        <v/>
      </c>
      <c r="T117" s="230" t="str">
        <f t="shared" si="28"/>
        <v/>
      </c>
      <c r="U117" s="230" t="str">
        <f t="shared" si="29"/>
        <v/>
      </c>
      <c r="V117" s="224">
        <f t="shared" si="30"/>
        <v>0</v>
      </c>
      <c r="W117" s="112">
        <f t="shared" si="31"/>
        <v>0</v>
      </c>
      <c r="X117" s="237" t="str">
        <f t="shared" si="19"/>
        <v/>
      </c>
      <c r="Y117" s="242" t="b">
        <f t="shared" si="20"/>
        <v>0</v>
      </c>
      <c r="Z117" s="237">
        <f t="shared" si="32"/>
        <v>0</v>
      </c>
      <c r="AA117" s="237">
        <f>IF('Member Info'!N113="",1,"")</f>
        <v>1</v>
      </c>
      <c r="AB117" s="245" t="e">
        <f t="shared" si="33"/>
        <v>#VALUE!</v>
      </c>
      <c r="AC117" s="132" t="str">
        <f t="shared" si="21"/>
        <v/>
      </c>
      <c r="AD117" s="126">
        <f t="shared" si="22"/>
        <v>1</v>
      </c>
      <c r="AE117" s="126" t="str">
        <f>IF('Member Info'!N113&lt;&gt;"",IF('Member Info'!N113&lt;=$R$1,1,0),"")</f>
        <v/>
      </c>
      <c r="AG117" s="126" t="b">
        <f t="shared" si="34"/>
        <v>0</v>
      </c>
      <c r="AH117" s="126">
        <f t="shared" si="35"/>
        <v>0</v>
      </c>
      <c r="AJ117" s="126">
        <f t="shared" si="36"/>
        <v>0</v>
      </c>
      <c r="AK117" s="126">
        <f>IF('Member Info'!F113&gt;$R$1,1,0)</f>
        <v>0</v>
      </c>
      <c r="AL117" s="126" t="b">
        <f>IF(ISERROR(R117),ERROR.TYPE(#REF!)=ERROR.TYPE(R117),FALSE)</f>
        <v>0</v>
      </c>
      <c r="AM117" s="126" t="b">
        <f>IF(ISERROR(S117),ERROR.TYPE(#REF!)=ERROR.TYPE(S117),FALSE)</f>
        <v>0</v>
      </c>
      <c r="AN117" s="126">
        <f>IF(OR('Member Info'!F113&gt;=$S$1,'Member Info'!N113&gt;=$R$1),1,0)</f>
        <v>0</v>
      </c>
    </row>
    <row r="118" spans="1:40" x14ac:dyDescent="0.25">
      <c r="A118" s="4">
        <v>86</v>
      </c>
      <c r="B118" s="166">
        <f>'Member Info'!D114</f>
        <v>0</v>
      </c>
      <c r="C118" s="166">
        <f>'Member Info'!E114</f>
        <v>0</v>
      </c>
      <c r="D118" s="166" t="str">
        <f>'Member Info'!G114</f>
        <v/>
      </c>
      <c r="E118" s="167">
        <f>'Member Info'!B114</f>
        <v>0</v>
      </c>
      <c r="F118" s="244"/>
      <c r="G118" s="168" t="str">
        <f>IF(E118=0,"",
IF('Member Info'!$AM$19&lt;=$R$1,
SUMPRODUCT('Member Info'!L114+IF('Member Info'!H114&gt;'Member Info'!$AJ$12,'Member Info'!$AK$13,IF('Member Info'!H114&gt;'Member Info'!$AJ$11,'Member Info'!$AK$12,IF('Member Info'!H114&gt;'Member Info'!$AJ$10,'Member Info'!$AK$11,IF('Member Info'!H114&gt;'Member Info'!$AJ$9,'Member Info'!$AK$10,IF('Member Info'!H114&gt;'Member Info'!$AJ$8,'Member Info'!$AK$9,'Member Info'!$AK$8)))))),
SUMPRODUCT('Member Info'!L114+IF('Member Info'!H114&gt;'Member Info'!$AG$17,'Member Info'!$AH$18,IF('Member Info'!H114&gt;'Member Info'!$AG$16,'Member Info'!$AH$17,IF('Member Info'!H114&gt;'Member Info'!$AG$15,'Member Info'!$AH$16,IF('Member Info'!H114&gt;'Member Info'!$AG$14,'Member Info'!$AH$15,IF('Member Info'!H114&gt;'Member Info'!$AG$13,'Member Info'!$AH$14,IF('Member Info'!H114&gt;'Member Info'!$AG$12,'Member Info'!$AH$13,IF('Member Info'!H114&gt;'Member Info'!$AG$11,'Member Info'!$AH$12,IF('Member Info'!H114&gt;'Member Info'!$AG$10,'Member Info'!$AH$11,IF('Member Info'!H114&gt;'Member Info'!$AG$9,'Member Info'!$AH$10,IF('Member Info'!H114&gt;'Member Info'!$AG$8,'Member Info'!$AH$9,'Member Info'!$AH$8)))))))))))))</f>
        <v/>
      </c>
      <c r="H118" s="26"/>
      <c r="I118" s="26"/>
      <c r="J118" s="107" t="str">
        <f>IF(E118=0,"",IF('Member Info'!F114&gt;$S$1,CONCATENATE("Joined with practice on ", TEXT('Member Info'!F114, "DD/MM/YYYY")),IF('Member Info'!N114&lt;&gt;"",IF('Member Info'!N114&lt;$R$1,CONCATENATE("Left Scheme on ", TEXT('Member Info'!N114, "DD/MM/YYYY")),IF(ISERROR(G118),"Error Detected, No rate entered",IF(E118=0,"",IF(F118="","Error Detected, No Pensionable pay",IF(ISERROR(AB118)," Unknown Values entered.",IF(T118+U118&lt;1,"Acceptable",IF(R118+S118=200, "No Contributions Entered", IF(K118="","Error Detected, Choose reason&gt;",IF(X118="1",IF(T118=1,"Please Enter Deemed Pensionable Pay","Add Any Relevant Details Above"),"Please Give Details Above"))))))))),IF(ISERROR(G118),"Error Detected, No rate entered",IF(E118=0,"",IF(F118="","Error Detected, No Pensionable pay",IF(ISERROR(AB118)," Unknown Values entered.",IF(T118+U118&lt;1,"Acceptable",IF(R118+S118=200, "No Contributions Entered", IF(K118="","Error Detected, Choose reason&gt;",IF(X118="1",IF(T118=1,"Please Enter Deemed Pensionable Pay","Add relevant Details Above"),"Please give details Above")))))))))))</f>
        <v/>
      </c>
      <c r="K118" s="263"/>
      <c r="L118" s="93"/>
      <c r="M118" s="93" t="str">
        <f t="shared" si="24"/>
        <v/>
      </c>
      <c r="N118" s="96">
        <f t="shared" si="23"/>
        <v>0</v>
      </c>
      <c r="O118" s="96">
        <f t="shared" si="23"/>
        <v>0</v>
      </c>
      <c r="P118" s="220">
        <f>(ROUND((F118/100*'Member Info'!$W$2), 2))</f>
        <v>0</v>
      </c>
      <c r="Q118" s="220" t="e">
        <f t="shared" si="25"/>
        <v>#VALUE!</v>
      </c>
      <c r="R118" s="220" t="str">
        <f t="shared" si="26"/>
        <v/>
      </c>
      <c r="S118" s="229" t="str">
        <f t="shared" si="27"/>
        <v/>
      </c>
      <c r="T118" s="230" t="str">
        <f t="shared" si="28"/>
        <v/>
      </c>
      <c r="U118" s="230" t="str">
        <f t="shared" si="29"/>
        <v/>
      </c>
      <c r="V118" s="224">
        <f t="shared" si="30"/>
        <v>0</v>
      </c>
      <c r="W118" s="112">
        <f t="shared" si="31"/>
        <v>0</v>
      </c>
      <c r="X118" s="237" t="str">
        <f t="shared" si="19"/>
        <v/>
      </c>
      <c r="Y118" s="242" t="b">
        <f t="shared" si="20"/>
        <v>0</v>
      </c>
      <c r="Z118" s="237">
        <f t="shared" si="32"/>
        <v>0</v>
      </c>
      <c r="AA118" s="237">
        <f>IF('Member Info'!N114="",1,"")</f>
        <v>1</v>
      </c>
      <c r="AB118" s="245" t="e">
        <f t="shared" si="33"/>
        <v>#VALUE!</v>
      </c>
      <c r="AC118" s="132" t="str">
        <f t="shared" si="21"/>
        <v/>
      </c>
      <c r="AD118" s="126">
        <f t="shared" si="22"/>
        <v>1</v>
      </c>
      <c r="AE118" s="126" t="str">
        <f>IF('Member Info'!N114&lt;&gt;"",IF('Member Info'!N114&lt;=$R$1,1,0),"")</f>
        <v/>
      </c>
      <c r="AG118" s="126" t="b">
        <f t="shared" si="34"/>
        <v>0</v>
      </c>
      <c r="AH118" s="126">
        <f t="shared" si="35"/>
        <v>0</v>
      </c>
      <c r="AJ118" s="126">
        <f t="shared" si="36"/>
        <v>0</v>
      </c>
      <c r="AK118" s="126">
        <f>IF('Member Info'!F114&gt;$R$1,1,0)</f>
        <v>0</v>
      </c>
      <c r="AL118" s="126" t="b">
        <f>IF(ISERROR(R118),ERROR.TYPE(#REF!)=ERROR.TYPE(R118),FALSE)</f>
        <v>0</v>
      </c>
      <c r="AM118" s="126" t="b">
        <f>IF(ISERROR(S118),ERROR.TYPE(#REF!)=ERROR.TYPE(S118),FALSE)</f>
        <v>0</v>
      </c>
      <c r="AN118" s="126">
        <f>IF(OR('Member Info'!F114&gt;=$S$1,'Member Info'!N114&gt;=$R$1),1,0)</f>
        <v>0</v>
      </c>
    </row>
    <row r="119" spans="1:40" x14ac:dyDescent="0.25">
      <c r="A119" s="4">
        <v>87</v>
      </c>
      <c r="B119" s="166">
        <f>'Member Info'!D115</f>
        <v>0</v>
      </c>
      <c r="C119" s="166">
        <f>'Member Info'!E115</f>
        <v>0</v>
      </c>
      <c r="D119" s="166" t="str">
        <f>'Member Info'!G115</f>
        <v/>
      </c>
      <c r="E119" s="167">
        <f>'Member Info'!B115</f>
        <v>0</v>
      </c>
      <c r="F119" s="244"/>
      <c r="G119" s="168" t="str">
        <f>IF(E119=0,"",
IF('Member Info'!$AM$19&lt;=$R$1,
SUMPRODUCT('Member Info'!L115+IF('Member Info'!H115&gt;'Member Info'!$AJ$12,'Member Info'!$AK$13,IF('Member Info'!H115&gt;'Member Info'!$AJ$11,'Member Info'!$AK$12,IF('Member Info'!H115&gt;'Member Info'!$AJ$10,'Member Info'!$AK$11,IF('Member Info'!H115&gt;'Member Info'!$AJ$9,'Member Info'!$AK$10,IF('Member Info'!H115&gt;'Member Info'!$AJ$8,'Member Info'!$AK$9,'Member Info'!$AK$8)))))),
SUMPRODUCT('Member Info'!L115+IF('Member Info'!H115&gt;'Member Info'!$AG$17,'Member Info'!$AH$18,IF('Member Info'!H115&gt;'Member Info'!$AG$16,'Member Info'!$AH$17,IF('Member Info'!H115&gt;'Member Info'!$AG$15,'Member Info'!$AH$16,IF('Member Info'!H115&gt;'Member Info'!$AG$14,'Member Info'!$AH$15,IF('Member Info'!H115&gt;'Member Info'!$AG$13,'Member Info'!$AH$14,IF('Member Info'!H115&gt;'Member Info'!$AG$12,'Member Info'!$AH$13,IF('Member Info'!H115&gt;'Member Info'!$AG$11,'Member Info'!$AH$12,IF('Member Info'!H115&gt;'Member Info'!$AG$10,'Member Info'!$AH$11,IF('Member Info'!H115&gt;'Member Info'!$AG$9,'Member Info'!$AH$10,IF('Member Info'!H115&gt;'Member Info'!$AG$8,'Member Info'!$AH$9,'Member Info'!$AH$8)))))))))))))</f>
        <v/>
      </c>
      <c r="H119" s="26"/>
      <c r="I119" s="26"/>
      <c r="J119" s="107" t="str">
        <f>IF(E119=0,"",IF('Member Info'!F115&gt;$S$1,CONCATENATE("Joined with practice on ", TEXT('Member Info'!F115, "DD/MM/YYYY")),IF('Member Info'!N115&lt;&gt;"",IF('Member Info'!N115&lt;$R$1,CONCATENATE("Left Scheme on ", TEXT('Member Info'!N115, "DD/MM/YYYY")),IF(ISERROR(G119),"Error Detected, No rate entered",IF(E119=0,"",IF(F119="","Error Detected, No Pensionable pay",IF(ISERROR(AB119)," Unknown Values entered.",IF(T119+U119&lt;1,"Acceptable",IF(R119+S119=200, "No Contributions Entered", IF(K119="","Error Detected, Choose reason&gt;",IF(X119="1",IF(T119=1,"Please Enter Deemed Pensionable Pay","Add Any Relevant Details Above"),"Please Give Details Above"))))))))),IF(ISERROR(G119),"Error Detected, No rate entered",IF(E119=0,"",IF(F119="","Error Detected, No Pensionable pay",IF(ISERROR(AB119)," Unknown Values entered.",IF(T119+U119&lt;1,"Acceptable",IF(R119+S119=200, "No Contributions Entered", IF(K119="","Error Detected, Choose reason&gt;",IF(X119="1",IF(T119=1,"Please Enter Deemed Pensionable Pay","Add relevant Details Above"),"Please give details Above")))))))))))</f>
        <v/>
      </c>
      <c r="K119" s="263"/>
      <c r="L119" s="93"/>
      <c r="M119" s="93" t="str">
        <f t="shared" si="24"/>
        <v/>
      </c>
      <c r="N119" s="96">
        <f t="shared" si="23"/>
        <v>0</v>
      </c>
      <c r="O119" s="96">
        <f t="shared" si="23"/>
        <v>0</v>
      </c>
      <c r="P119" s="220">
        <f>(ROUND((F119/100*'Member Info'!$W$2), 2))</f>
        <v>0</v>
      </c>
      <c r="Q119" s="220" t="e">
        <f t="shared" si="25"/>
        <v>#VALUE!</v>
      </c>
      <c r="R119" s="220" t="str">
        <f t="shared" si="26"/>
        <v/>
      </c>
      <c r="S119" s="229" t="str">
        <f t="shared" si="27"/>
        <v/>
      </c>
      <c r="T119" s="230" t="str">
        <f t="shared" si="28"/>
        <v/>
      </c>
      <c r="U119" s="230" t="str">
        <f t="shared" si="29"/>
        <v/>
      </c>
      <c r="V119" s="224">
        <f t="shared" si="30"/>
        <v>0</v>
      </c>
      <c r="W119" s="112">
        <f t="shared" si="31"/>
        <v>0</v>
      </c>
      <c r="X119" s="237" t="str">
        <f t="shared" si="19"/>
        <v/>
      </c>
      <c r="Y119" s="242" t="b">
        <f t="shared" si="20"/>
        <v>0</v>
      </c>
      <c r="Z119" s="237">
        <f t="shared" si="32"/>
        <v>0</v>
      </c>
      <c r="AA119" s="237">
        <f>IF('Member Info'!N115="",1,"")</f>
        <v>1</v>
      </c>
      <c r="AB119" s="245" t="e">
        <f t="shared" si="33"/>
        <v>#VALUE!</v>
      </c>
      <c r="AC119" s="132" t="str">
        <f t="shared" si="21"/>
        <v/>
      </c>
      <c r="AD119" s="126">
        <f t="shared" si="22"/>
        <v>1</v>
      </c>
      <c r="AE119" s="126" t="str">
        <f>IF('Member Info'!N115&lt;&gt;"",IF('Member Info'!N115&lt;=$R$1,1,0),"")</f>
        <v/>
      </c>
      <c r="AG119" s="126" t="b">
        <f t="shared" si="34"/>
        <v>0</v>
      </c>
      <c r="AH119" s="126">
        <f t="shared" si="35"/>
        <v>0</v>
      </c>
      <c r="AJ119" s="126">
        <f t="shared" si="36"/>
        <v>0</v>
      </c>
      <c r="AK119" s="126">
        <f>IF('Member Info'!F115&gt;$R$1,1,0)</f>
        <v>0</v>
      </c>
      <c r="AL119" s="126" t="b">
        <f>IF(ISERROR(R119),ERROR.TYPE(#REF!)=ERROR.TYPE(R119),FALSE)</f>
        <v>0</v>
      </c>
      <c r="AM119" s="126" t="b">
        <f>IF(ISERROR(S119),ERROR.TYPE(#REF!)=ERROR.TYPE(S119),FALSE)</f>
        <v>0</v>
      </c>
      <c r="AN119" s="126">
        <f>IF(OR('Member Info'!F115&gt;=$S$1,'Member Info'!N115&gt;=$R$1),1,0)</f>
        <v>0</v>
      </c>
    </row>
    <row r="120" spans="1:40" x14ac:dyDescent="0.25">
      <c r="A120" s="4">
        <v>88</v>
      </c>
      <c r="B120" s="166">
        <f>'Member Info'!D116</f>
        <v>0</v>
      </c>
      <c r="C120" s="166">
        <f>'Member Info'!E116</f>
        <v>0</v>
      </c>
      <c r="D120" s="166" t="str">
        <f>'Member Info'!G116</f>
        <v/>
      </c>
      <c r="E120" s="167">
        <f>'Member Info'!B116</f>
        <v>0</v>
      </c>
      <c r="F120" s="244"/>
      <c r="G120" s="168" t="str">
        <f>IF(E120=0,"",
IF('Member Info'!$AM$19&lt;=$R$1,
SUMPRODUCT('Member Info'!L116+IF('Member Info'!H116&gt;'Member Info'!$AJ$12,'Member Info'!$AK$13,IF('Member Info'!H116&gt;'Member Info'!$AJ$11,'Member Info'!$AK$12,IF('Member Info'!H116&gt;'Member Info'!$AJ$10,'Member Info'!$AK$11,IF('Member Info'!H116&gt;'Member Info'!$AJ$9,'Member Info'!$AK$10,IF('Member Info'!H116&gt;'Member Info'!$AJ$8,'Member Info'!$AK$9,'Member Info'!$AK$8)))))),
SUMPRODUCT('Member Info'!L116+IF('Member Info'!H116&gt;'Member Info'!$AG$17,'Member Info'!$AH$18,IF('Member Info'!H116&gt;'Member Info'!$AG$16,'Member Info'!$AH$17,IF('Member Info'!H116&gt;'Member Info'!$AG$15,'Member Info'!$AH$16,IF('Member Info'!H116&gt;'Member Info'!$AG$14,'Member Info'!$AH$15,IF('Member Info'!H116&gt;'Member Info'!$AG$13,'Member Info'!$AH$14,IF('Member Info'!H116&gt;'Member Info'!$AG$12,'Member Info'!$AH$13,IF('Member Info'!H116&gt;'Member Info'!$AG$11,'Member Info'!$AH$12,IF('Member Info'!H116&gt;'Member Info'!$AG$10,'Member Info'!$AH$11,IF('Member Info'!H116&gt;'Member Info'!$AG$9,'Member Info'!$AH$10,IF('Member Info'!H116&gt;'Member Info'!$AG$8,'Member Info'!$AH$9,'Member Info'!$AH$8)))))))))))))</f>
        <v/>
      </c>
      <c r="H120" s="26"/>
      <c r="I120" s="26"/>
      <c r="J120" s="107" t="str">
        <f>IF(E120=0,"",IF('Member Info'!F116&gt;$S$1,CONCATENATE("Joined with practice on ", TEXT('Member Info'!F116, "DD/MM/YYYY")),IF('Member Info'!N116&lt;&gt;"",IF('Member Info'!N116&lt;$R$1,CONCATENATE("Left Scheme on ", TEXT('Member Info'!N116, "DD/MM/YYYY")),IF(ISERROR(G120),"Error Detected, No rate entered",IF(E120=0,"",IF(F120="","Error Detected, No Pensionable pay",IF(ISERROR(AB120)," Unknown Values entered.",IF(T120+U120&lt;1,"Acceptable",IF(R120+S120=200, "No Contributions Entered", IF(K120="","Error Detected, Choose reason&gt;",IF(X120="1",IF(T120=1,"Please Enter Deemed Pensionable Pay","Add Any Relevant Details Above"),"Please Give Details Above"))))))))),IF(ISERROR(G120),"Error Detected, No rate entered",IF(E120=0,"",IF(F120="","Error Detected, No Pensionable pay",IF(ISERROR(AB120)," Unknown Values entered.",IF(T120+U120&lt;1,"Acceptable",IF(R120+S120=200, "No Contributions Entered", IF(K120="","Error Detected, Choose reason&gt;",IF(X120="1",IF(T120=1,"Please Enter Deemed Pensionable Pay","Add relevant Details Above"),"Please give details Above")))))))))))</f>
        <v/>
      </c>
      <c r="K120" s="263"/>
      <c r="L120" s="93"/>
      <c r="M120" s="93" t="str">
        <f t="shared" si="24"/>
        <v/>
      </c>
      <c r="N120" s="96">
        <f t="shared" si="23"/>
        <v>0</v>
      </c>
      <c r="O120" s="96">
        <f t="shared" si="23"/>
        <v>0</v>
      </c>
      <c r="P120" s="220">
        <f>(ROUND((F120/100*'Member Info'!$W$2), 2))</f>
        <v>0</v>
      </c>
      <c r="Q120" s="220" t="e">
        <f t="shared" si="25"/>
        <v>#VALUE!</v>
      </c>
      <c r="R120" s="220" t="str">
        <f t="shared" si="26"/>
        <v/>
      </c>
      <c r="S120" s="229" t="str">
        <f t="shared" si="27"/>
        <v/>
      </c>
      <c r="T120" s="230" t="str">
        <f t="shared" si="28"/>
        <v/>
      </c>
      <c r="U120" s="230" t="str">
        <f t="shared" si="29"/>
        <v/>
      </c>
      <c r="V120" s="224">
        <f t="shared" si="30"/>
        <v>0</v>
      </c>
      <c r="W120" s="112">
        <f t="shared" si="31"/>
        <v>0</v>
      </c>
      <c r="X120" s="237" t="str">
        <f t="shared" si="19"/>
        <v/>
      </c>
      <c r="Y120" s="242" t="b">
        <f t="shared" si="20"/>
        <v>0</v>
      </c>
      <c r="Z120" s="237">
        <f t="shared" si="32"/>
        <v>0</v>
      </c>
      <c r="AA120" s="237">
        <f>IF('Member Info'!N116="",1,"")</f>
        <v>1</v>
      </c>
      <c r="AB120" s="245" t="e">
        <f t="shared" si="33"/>
        <v>#VALUE!</v>
      </c>
      <c r="AC120" s="132" t="str">
        <f t="shared" si="21"/>
        <v/>
      </c>
      <c r="AD120" s="126">
        <f t="shared" si="22"/>
        <v>1</v>
      </c>
      <c r="AE120" s="126" t="str">
        <f>IF('Member Info'!N116&lt;&gt;"",IF('Member Info'!N116&lt;=$R$1,1,0),"")</f>
        <v/>
      </c>
      <c r="AG120" s="126" t="b">
        <f t="shared" si="34"/>
        <v>0</v>
      </c>
      <c r="AH120" s="126">
        <f t="shared" si="35"/>
        <v>0</v>
      </c>
      <c r="AJ120" s="126">
        <f t="shared" si="36"/>
        <v>0</v>
      </c>
      <c r="AK120" s="126">
        <f>IF('Member Info'!F116&gt;$R$1,1,0)</f>
        <v>0</v>
      </c>
      <c r="AL120" s="126" t="b">
        <f>IF(ISERROR(R120),ERROR.TYPE(#REF!)=ERROR.TYPE(R120),FALSE)</f>
        <v>0</v>
      </c>
      <c r="AM120" s="126" t="b">
        <f>IF(ISERROR(S120),ERROR.TYPE(#REF!)=ERROR.TYPE(S120),FALSE)</f>
        <v>0</v>
      </c>
      <c r="AN120" s="126">
        <f>IF(OR('Member Info'!F116&gt;=$S$1,'Member Info'!N116&gt;=$R$1),1,0)</f>
        <v>0</v>
      </c>
    </row>
    <row r="121" spans="1:40" x14ac:dyDescent="0.25">
      <c r="A121" s="4">
        <v>89</v>
      </c>
      <c r="B121" s="166">
        <f>'Member Info'!D117</f>
        <v>0</v>
      </c>
      <c r="C121" s="166">
        <f>'Member Info'!E117</f>
        <v>0</v>
      </c>
      <c r="D121" s="166" t="str">
        <f>'Member Info'!G117</f>
        <v/>
      </c>
      <c r="E121" s="167">
        <f>'Member Info'!B117</f>
        <v>0</v>
      </c>
      <c r="F121" s="244"/>
      <c r="G121" s="168" t="str">
        <f>IF(E121=0,"",
IF('Member Info'!$AM$19&lt;=$R$1,
SUMPRODUCT('Member Info'!L117+IF('Member Info'!H117&gt;'Member Info'!$AJ$12,'Member Info'!$AK$13,IF('Member Info'!H117&gt;'Member Info'!$AJ$11,'Member Info'!$AK$12,IF('Member Info'!H117&gt;'Member Info'!$AJ$10,'Member Info'!$AK$11,IF('Member Info'!H117&gt;'Member Info'!$AJ$9,'Member Info'!$AK$10,IF('Member Info'!H117&gt;'Member Info'!$AJ$8,'Member Info'!$AK$9,'Member Info'!$AK$8)))))),
SUMPRODUCT('Member Info'!L117+IF('Member Info'!H117&gt;'Member Info'!$AG$17,'Member Info'!$AH$18,IF('Member Info'!H117&gt;'Member Info'!$AG$16,'Member Info'!$AH$17,IF('Member Info'!H117&gt;'Member Info'!$AG$15,'Member Info'!$AH$16,IF('Member Info'!H117&gt;'Member Info'!$AG$14,'Member Info'!$AH$15,IF('Member Info'!H117&gt;'Member Info'!$AG$13,'Member Info'!$AH$14,IF('Member Info'!H117&gt;'Member Info'!$AG$12,'Member Info'!$AH$13,IF('Member Info'!H117&gt;'Member Info'!$AG$11,'Member Info'!$AH$12,IF('Member Info'!H117&gt;'Member Info'!$AG$10,'Member Info'!$AH$11,IF('Member Info'!H117&gt;'Member Info'!$AG$9,'Member Info'!$AH$10,IF('Member Info'!H117&gt;'Member Info'!$AG$8,'Member Info'!$AH$9,'Member Info'!$AH$8)))))))))))))</f>
        <v/>
      </c>
      <c r="H121" s="26"/>
      <c r="I121" s="26"/>
      <c r="J121" s="107" t="str">
        <f>IF(E121=0,"",IF('Member Info'!F117&gt;$S$1,CONCATENATE("Joined with practice on ", TEXT('Member Info'!F117, "DD/MM/YYYY")),IF('Member Info'!N117&lt;&gt;"",IF('Member Info'!N117&lt;$R$1,CONCATENATE("Left Scheme on ", TEXT('Member Info'!N117, "DD/MM/YYYY")),IF(ISERROR(G121),"Error Detected, No rate entered",IF(E121=0,"",IF(F121="","Error Detected, No Pensionable pay",IF(ISERROR(AB121)," Unknown Values entered.",IF(T121+U121&lt;1,"Acceptable",IF(R121+S121=200, "No Contributions Entered", IF(K121="","Error Detected, Choose reason&gt;",IF(X121="1",IF(T121=1,"Please Enter Deemed Pensionable Pay","Add Any Relevant Details Above"),"Please Give Details Above"))))))))),IF(ISERROR(G121),"Error Detected, No rate entered",IF(E121=0,"",IF(F121="","Error Detected, No Pensionable pay",IF(ISERROR(AB121)," Unknown Values entered.",IF(T121+U121&lt;1,"Acceptable",IF(R121+S121=200, "No Contributions Entered", IF(K121="","Error Detected, Choose reason&gt;",IF(X121="1",IF(T121=1,"Please Enter Deemed Pensionable Pay","Add relevant Details Above"),"Please give details Above")))))))))))</f>
        <v/>
      </c>
      <c r="K121" s="263"/>
      <c r="L121" s="93"/>
      <c r="M121" s="93" t="str">
        <f t="shared" si="24"/>
        <v/>
      </c>
      <c r="N121" s="96">
        <f t="shared" si="23"/>
        <v>0</v>
      </c>
      <c r="O121" s="96">
        <f t="shared" si="23"/>
        <v>0</v>
      </c>
      <c r="P121" s="220">
        <f>(ROUND((F121/100*'Member Info'!$W$2), 2))</f>
        <v>0</v>
      </c>
      <c r="Q121" s="220" t="e">
        <f t="shared" si="25"/>
        <v>#VALUE!</v>
      </c>
      <c r="R121" s="220" t="str">
        <f t="shared" si="26"/>
        <v/>
      </c>
      <c r="S121" s="229" t="str">
        <f t="shared" si="27"/>
        <v/>
      </c>
      <c r="T121" s="230" t="str">
        <f t="shared" si="28"/>
        <v/>
      </c>
      <c r="U121" s="230" t="str">
        <f t="shared" si="29"/>
        <v/>
      </c>
      <c r="V121" s="224">
        <f t="shared" si="30"/>
        <v>0</v>
      </c>
      <c r="W121" s="112">
        <f t="shared" si="31"/>
        <v>0</v>
      </c>
      <c r="X121" s="237" t="str">
        <f t="shared" si="19"/>
        <v/>
      </c>
      <c r="Y121" s="242" t="b">
        <f t="shared" si="20"/>
        <v>0</v>
      </c>
      <c r="Z121" s="237">
        <f t="shared" si="32"/>
        <v>0</v>
      </c>
      <c r="AA121" s="237">
        <f>IF('Member Info'!N117="",1,"")</f>
        <v>1</v>
      </c>
      <c r="AB121" s="245" t="e">
        <f t="shared" si="33"/>
        <v>#VALUE!</v>
      </c>
      <c r="AC121" s="132" t="str">
        <f t="shared" si="21"/>
        <v/>
      </c>
      <c r="AD121" s="126">
        <f t="shared" si="22"/>
        <v>1</v>
      </c>
      <c r="AE121" s="126" t="str">
        <f>IF('Member Info'!N117&lt;&gt;"",IF('Member Info'!N117&lt;=$R$1,1,0),"")</f>
        <v/>
      </c>
      <c r="AG121" s="126" t="b">
        <f t="shared" si="34"/>
        <v>0</v>
      </c>
      <c r="AH121" s="126">
        <f t="shared" si="35"/>
        <v>0</v>
      </c>
      <c r="AJ121" s="126">
        <f t="shared" si="36"/>
        <v>0</v>
      </c>
      <c r="AK121" s="126">
        <f>IF('Member Info'!F117&gt;$R$1,1,0)</f>
        <v>0</v>
      </c>
      <c r="AL121" s="126" t="b">
        <f>IF(ISERROR(R121),ERROR.TYPE(#REF!)=ERROR.TYPE(R121),FALSE)</f>
        <v>0</v>
      </c>
      <c r="AM121" s="126" t="b">
        <f>IF(ISERROR(S121),ERROR.TYPE(#REF!)=ERROR.TYPE(S121),FALSE)</f>
        <v>0</v>
      </c>
      <c r="AN121" s="126">
        <f>IF(OR('Member Info'!F117&gt;=$S$1,'Member Info'!N117&gt;=$R$1),1,0)</f>
        <v>0</v>
      </c>
    </row>
    <row r="122" spans="1:40" x14ac:dyDescent="0.25">
      <c r="A122" s="4">
        <v>90</v>
      </c>
      <c r="B122" s="166">
        <f>'Member Info'!D118</f>
        <v>0</v>
      </c>
      <c r="C122" s="166">
        <f>'Member Info'!E118</f>
        <v>0</v>
      </c>
      <c r="D122" s="166" t="str">
        <f>'Member Info'!G118</f>
        <v/>
      </c>
      <c r="E122" s="167">
        <f>'Member Info'!B118</f>
        <v>0</v>
      </c>
      <c r="F122" s="244"/>
      <c r="G122" s="168" t="str">
        <f>IF(E122=0,"",
IF('Member Info'!$AM$19&lt;=$R$1,
SUMPRODUCT('Member Info'!L118+IF('Member Info'!H118&gt;'Member Info'!$AJ$12,'Member Info'!$AK$13,IF('Member Info'!H118&gt;'Member Info'!$AJ$11,'Member Info'!$AK$12,IF('Member Info'!H118&gt;'Member Info'!$AJ$10,'Member Info'!$AK$11,IF('Member Info'!H118&gt;'Member Info'!$AJ$9,'Member Info'!$AK$10,IF('Member Info'!H118&gt;'Member Info'!$AJ$8,'Member Info'!$AK$9,'Member Info'!$AK$8)))))),
SUMPRODUCT('Member Info'!L118+IF('Member Info'!H118&gt;'Member Info'!$AG$17,'Member Info'!$AH$18,IF('Member Info'!H118&gt;'Member Info'!$AG$16,'Member Info'!$AH$17,IF('Member Info'!H118&gt;'Member Info'!$AG$15,'Member Info'!$AH$16,IF('Member Info'!H118&gt;'Member Info'!$AG$14,'Member Info'!$AH$15,IF('Member Info'!H118&gt;'Member Info'!$AG$13,'Member Info'!$AH$14,IF('Member Info'!H118&gt;'Member Info'!$AG$12,'Member Info'!$AH$13,IF('Member Info'!H118&gt;'Member Info'!$AG$11,'Member Info'!$AH$12,IF('Member Info'!H118&gt;'Member Info'!$AG$10,'Member Info'!$AH$11,IF('Member Info'!H118&gt;'Member Info'!$AG$9,'Member Info'!$AH$10,IF('Member Info'!H118&gt;'Member Info'!$AG$8,'Member Info'!$AH$9,'Member Info'!$AH$8)))))))))))))</f>
        <v/>
      </c>
      <c r="H122" s="26"/>
      <c r="I122" s="26"/>
      <c r="J122" s="107" t="str">
        <f>IF(E122=0,"",IF('Member Info'!F118&gt;$S$1,CONCATENATE("Joined with practice on ", TEXT('Member Info'!F118, "DD/MM/YYYY")),IF('Member Info'!N118&lt;&gt;"",IF('Member Info'!N118&lt;$R$1,CONCATENATE("Left Scheme on ", TEXT('Member Info'!N118, "DD/MM/YYYY")),IF(ISERROR(G122),"Error Detected, No rate entered",IF(E122=0,"",IF(F122="","Error Detected, No Pensionable pay",IF(ISERROR(AB122)," Unknown Values entered.",IF(T122+U122&lt;1,"Acceptable",IF(R122+S122=200, "No Contributions Entered", IF(K122="","Error Detected, Choose reason&gt;",IF(X122="1",IF(T122=1,"Please Enter Deemed Pensionable Pay","Add Any Relevant Details Above"),"Please Give Details Above"))))))))),IF(ISERROR(G122),"Error Detected, No rate entered",IF(E122=0,"",IF(F122="","Error Detected, No Pensionable pay",IF(ISERROR(AB122)," Unknown Values entered.",IF(T122+U122&lt;1,"Acceptable",IF(R122+S122=200, "No Contributions Entered", IF(K122="","Error Detected, Choose reason&gt;",IF(X122="1",IF(T122=1,"Please Enter Deemed Pensionable Pay","Add relevant Details Above"),"Please give details Above")))))))))))</f>
        <v/>
      </c>
      <c r="K122" s="263"/>
      <c r="L122" s="93"/>
      <c r="M122" s="93" t="str">
        <f t="shared" si="24"/>
        <v/>
      </c>
      <c r="N122" s="96">
        <f t="shared" si="23"/>
        <v>0</v>
      </c>
      <c r="O122" s="96">
        <f t="shared" si="23"/>
        <v>0</v>
      </c>
      <c r="P122" s="220">
        <f>(ROUND((F122/100*'Member Info'!$W$2), 2))</f>
        <v>0</v>
      </c>
      <c r="Q122" s="220" t="e">
        <f t="shared" si="25"/>
        <v>#VALUE!</v>
      </c>
      <c r="R122" s="220" t="str">
        <f t="shared" si="26"/>
        <v/>
      </c>
      <c r="S122" s="229" t="str">
        <f t="shared" si="27"/>
        <v/>
      </c>
      <c r="T122" s="230" t="str">
        <f t="shared" si="28"/>
        <v/>
      </c>
      <c r="U122" s="230" t="str">
        <f t="shared" si="29"/>
        <v/>
      </c>
      <c r="V122" s="224">
        <f t="shared" si="30"/>
        <v>0</v>
      </c>
      <c r="W122" s="112">
        <f t="shared" si="31"/>
        <v>0</v>
      </c>
      <c r="X122" s="237" t="str">
        <f t="shared" si="19"/>
        <v/>
      </c>
      <c r="Y122" s="242" t="b">
        <f t="shared" si="20"/>
        <v>0</v>
      </c>
      <c r="Z122" s="237">
        <f t="shared" si="32"/>
        <v>0</v>
      </c>
      <c r="AA122" s="237">
        <f>IF('Member Info'!N118="",1,"")</f>
        <v>1</v>
      </c>
      <c r="AB122" s="245" t="e">
        <f t="shared" si="33"/>
        <v>#VALUE!</v>
      </c>
      <c r="AC122" s="132" t="str">
        <f t="shared" si="21"/>
        <v/>
      </c>
      <c r="AD122" s="126">
        <f t="shared" si="22"/>
        <v>1</v>
      </c>
      <c r="AE122" s="126" t="str">
        <f>IF('Member Info'!N118&lt;&gt;"",IF('Member Info'!N118&lt;=$R$1,1,0),"")</f>
        <v/>
      </c>
      <c r="AG122" s="126" t="b">
        <f t="shared" si="34"/>
        <v>0</v>
      </c>
      <c r="AH122" s="126">
        <f t="shared" si="35"/>
        <v>0</v>
      </c>
      <c r="AJ122" s="126">
        <f t="shared" si="36"/>
        <v>0</v>
      </c>
      <c r="AK122" s="126">
        <f>IF('Member Info'!F118&gt;$R$1,1,0)</f>
        <v>0</v>
      </c>
      <c r="AL122" s="126" t="b">
        <f>IF(ISERROR(R122),ERROR.TYPE(#REF!)=ERROR.TYPE(R122),FALSE)</f>
        <v>0</v>
      </c>
      <c r="AM122" s="126" t="b">
        <f>IF(ISERROR(S122),ERROR.TYPE(#REF!)=ERROR.TYPE(S122),FALSE)</f>
        <v>0</v>
      </c>
      <c r="AN122" s="126">
        <f>IF(OR('Member Info'!F118&gt;=$S$1,'Member Info'!N118&gt;=$R$1),1,0)</f>
        <v>0</v>
      </c>
    </row>
    <row r="123" spans="1:40" x14ac:dyDescent="0.25">
      <c r="A123" s="4">
        <v>91</v>
      </c>
      <c r="B123" s="166">
        <f>'Member Info'!D119</f>
        <v>0</v>
      </c>
      <c r="C123" s="166">
        <f>'Member Info'!E119</f>
        <v>0</v>
      </c>
      <c r="D123" s="166" t="str">
        <f>'Member Info'!G119</f>
        <v/>
      </c>
      <c r="E123" s="167">
        <f>'Member Info'!B119</f>
        <v>0</v>
      </c>
      <c r="F123" s="244"/>
      <c r="G123" s="168" t="str">
        <f>IF(E123=0,"",
IF('Member Info'!$AM$19&lt;=$R$1,
SUMPRODUCT('Member Info'!L119+IF('Member Info'!H119&gt;'Member Info'!$AJ$12,'Member Info'!$AK$13,IF('Member Info'!H119&gt;'Member Info'!$AJ$11,'Member Info'!$AK$12,IF('Member Info'!H119&gt;'Member Info'!$AJ$10,'Member Info'!$AK$11,IF('Member Info'!H119&gt;'Member Info'!$AJ$9,'Member Info'!$AK$10,IF('Member Info'!H119&gt;'Member Info'!$AJ$8,'Member Info'!$AK$9,'Member Info'!$AK$8)))))),
SUMPRODUCT('Member Info'!L119+IF('Member Info'!H119&gt;'Member Info'!$AG$17,'Member Info'!$AH$18,IF('Member Info'!H119&gt;'Member Info'!$AG$16,'Member Info'!$AH$17,IF('Member Info'!H119&gt;'Member Info'!$AG$15,'Member Info'!$AH$16,IF('Member Info'!H119&gt;'Member Info'!$AG$14,'Member Info'!$AH$15,IF('Member Info'!H119&gt;'Member Info'!$AG$13,'Member Info'!$AH$14,IF('Member Info'!H119&gt;'Member Info'!$AG$12,'Member Info'!$AH$13,IF('Member Info'!H119&gt;'Member Info'!$AG$11,'Member Info'!$AH$12,IF('Member Info'!H119&gt;'Member Info'!$AG$10,'Member Info'!$AH$11,IF('Member Info'!H119&gt;'Member Info'!$AG$9,'Member Info'!$AH$10,IF('Member Info'!H119&gt;'Member Info'!$AG$8,'Member Info'!$AH$9,'Member Info'!$AH$8)))))))))))))</f>
        <v/>
      </c>
      <c r="H123" s="26"/>
      <c r="I123" s="26"/>
      <c r="J123" s="107" t="str">
        <f>IF(E123=0,"",IF('Member Info'!F119&gt;$S$1,CONCATENATE("Joined with practice on ", TEXT('Member Info'!F119, "DD/MM/YYYY")),IF('Member Info'!N119&lt;&gt;"",IF('Member Info'!N119&lt;$R$1,CONCATENATE("Left Scheme on ", TEXT('Member Info'!N119, "DD/MM/YYYY")),IF(ISERROR(G123),"Error Detected, No rate entered",IF(E123=0,"",IF(F123="","Error Detected, No Pensionable pay",IF(ISERROR(AB123)," Unknown Values entered.",IF(T123+U123&lt;1,"Acceptable",IF(R123+S123=200, "No Contributions Entered", IF(K123="","Error Detected, Choose reason&gt;",IF(X123="1",IF(T123=1,"Please Enter Deemed Pensionable Pay","Add Any Relevant Details Above"),"Please Give Details Above"))))))))),IF(ISERROR(G123),"Error Detected, No rate entered",IF(E123=0,"",IF(F123="","Error Detected, No Pensionable pay",IF(ISERROR(AB123)," Unknown Values entered.",IF(T123+U123&lt;1,"Acceptable",IF(R123+S123=200, "No Contributions Entered", IF(K123="","Error Detected, Choose reason&gt;",IF(X123="1",IF(T123=1,"Please Enter Deemed Pensionable Pay","Add relevant Details Above"),"Please give details Above")))))))))))</f>
        <v/>
      </c>
      <c r="K123" s="263"/>
      <c r="L123" s="93"/>
      <c r="M123" s="93" t="str">
        <f t="shared" si="24"/>
        <v/>
      </c>
      <c r="N123" s="96">
        <f t="shared" si="23"/>
        <v>0</v>
      </c>
      <c r="O123" s="96">
        <f t="shared" si="23"/>
        <v>0</v>
      </c>
      <c r="P123" s="220">
        <f>(ROUND((F123/100*'Member Info'!$W$2), 2))</f>
        <v>0</v>
      </c>
      <c r="Q123" s="220" t="e">
        <f t="shared" si="25"/>
        <v>#VALUE!</v>
      </c>
      <c r="R123" s="220" t="str">
        <f t="shared" si="26"/>
        <v/>
      </c>
      <c r="S123" s="229" t="str">
        <f t="shared" si="27"/>
        <v/>
      </c>
      <c r="T123" s="230" t="str">
        <f t="shared" si="28"/>
        <v/>
      </c>
      <c r="U123" s="230" t="str">
        <f t="shared" si="29"/>
        <v/>
      </c>
      <c r="V123" s="224">
        <f t="shared" si="30"/>
        <v>0</v>
      </c>
      <c r="W123" s="112">
        <f t="shared" si="31"/>
        <v>0</v>
      </c>
      <c r="X123" s="237" t="str">
        <f t="shared" si="19"/>
        <v/>
      </c>
      <c r="Y123" s="242" t="b">
        <f t="shared" si="20"/>
        <v>0</v>
      </c>
      <c r="Z123" s="237">
        <f t="shared" si="32"/>
        <v>0</v>
      </c>
      <c r="AA123" s="237">
        <f>IF('Member Info'!N119="",1,"")</f>
        <v>1</v>
      </c>
      <c r="AB123" s="245" t="e">
        <f t="shared" si="33"/>
        <v>#VALUE!</v>
      </c>
      <c r="AC123" s="132" t="str">
        <f t="shared" si="21"/>
        <v/>
      </c>
      <c r="AD123" s="126">
        <f t="shared" si="22"/>
        <v>1</v>
      </c>
      <c r="AE123" s="126" t="str">
        <f>IF('Member Info'!N119&lt;&gt;"",IF('Member Info'!N119&lt;=$R$1,1,0),"")</f>
        <v/>
      </c>
      <c r="AG123" s="126" t="b">
        <f t="shared" si="34"/>
        <v>0</v>
      </c>
      <c r="AH123" s="126">
        <f t="shared" si="35"/>
        <v>0</v>
      </c>
      <c r="AJ123" s="126">
        <f t="shared" si="36"/>
        <v>0</v>
      </c>
      <c r="AK123" s="126">
        <f>IF('Member Info'!F119&gt;$R$1,1,0)</f>
        <v>0</v>
      </c>
      <c r="AL123" s="126" t="b">
        <f>IF(ISERROR(R123),ERROR.TYPE(#REF!)=ERROR.TYPE(R123),FALSE)</f>
        <v>0</v>
      </c>
      <c r="AM123" s="126" t="b">
        <f>IF(ISERROR(S123),ERROR.TYPE(#REF!)=ERROR.TYPE(S123),FALSE)</f>
        <v>0</v>
      </c>
      <c r="AN123" s="126">
        <f>IF(OR('Member Info'!F119&gt;=$S$1,'Member Info'!N119&gt;=$R$1),1,0)</f>
        <v>0</v>
      </c>
    </row>
    <row r="124" spans="1:40" x14ac:dyDescent="0.25">
      <c r="A124" s="4">
        <v>92</v>
      </c>
      <c r="B124" s="166">
        <f>'Member Info'!D120</f>
        <v>0</v>
      </c>
      <c r="C124" s="166">
        <f>'Member Info'!E120</f>
        <v>0</v>
      </c>
      <c r="D124" s="166" t="str">
        <f>'Member Info'!G120</f>
        <v/>
      </c>
      <c r="E124" s="167">
        <f>'Member Info'!B120</f>
        <v>0</v>
      </c>
      <c r="F124" s="244"/>
      <c r="G124" s="168" t="str">
        <f>IF(E124=0,"",
IF('Member Info'!$AM$19&lt;=$R$1,
SUMPRODUCT('Member Info'!L120+IF('Member Info'!H120&gt;'Member Info'!$AJ$12,'Member Info'!$AK$13,IF('Member Info'!H120&gt;'Member Info'!$AJ$11,'Member Info'!$AK$12,IF('Member Info'!H120&gt;'Member Info'!$AJ$10,'Member Info'!$AK$11,IF('Member Info'!H120&gt;'Member Info'!$AJ$9,'Member Info'!$AK$10,IF('Member Info'!H120&gt;'Member Info'!$AJ$8,'Member Info'!$AK$9,'Member Info'!$AK$8)))))),
SUMPRODUCT('Member Info'!L120+IF('Member Info'!H120&gt;'Member Info'!$AG$17,'Member Info'!$AH$18,IF('Member Info'!H120&gt;'Member Info'!$AG$16,'Member Info'!$AH$17,IF('Member Info'!H120&gt;'Member Info'!$AG$15,'Member Info'!$AH$16,IF('Member Info'!H120&gt;'Member Info'!$AG$14,'Member Info'!$AH$15,IF('Member Info'!H120&gt;'Member Info'!$AG$13,'Member Info'!$AH$14,IF('Member Info'!H120&gt;'Member Info'!$AG$12,'Member Info'!$AH$13,IF('Member Info'!H120&gt;'Member Info'!$AG$11,'Member Info'!$AH$12,IF('Member Info'!H120&gt;'Member Info'!$AG$10,'Member Info'!$AH$11,IF('Member Info'!H120&gt;'Member Info'!$AG$9,'Member Info'!$AH$10,IF('Member Info'!H120&gt;'Member Info'!$AG$8,'Member Info'!$AH$9,'Member Info'!$AH$8)))))))))))))</f>
        <v/>
      </c>
      <c r="H124" s="26"/>
      <c r="I124" s="26"/>
      <c r="J124" s="107" t="str">
        <f>IF(E124=0,"",IF('Member Info'!F120&gt;$S$1,CONCATENATE("Joined with practice on ", TEXT('Member Info'!F120, "DD/MM/YYYY")),IF('Member Info'!N120&lt;&gt;"",IF('Member Info'!N120&lt;$R$1,CONCATENATE("Left Scheme on ", TEXT('Member Info'!N120, "DD/MM/YYYY")),IF(ISERROR(G124),"Error Detected, No rate entered",IF(E124=0,"",IF(F124="","Error Detected, No Pensionable pay",IF(ISERROR(AB124)," Unknown Values entered.",IF(T124+U124&lt;1,"Acceptable",IF(R124+S124=200, "No Contributions Entered", IF(K124="","Error Detected, Choose reason&gt;",IF(X124="1",IF(T124=1,"Please Enter Deemed Pensionable Pay","Add Any Relevant Details Above"),"Please Give Details Above"))))))))),IF(ISERROR(G124),"Error Detected, No rate entered",IF(E124=0,"",IF(F124="","Error Detected, No Pensionable pay",IF(ISERROR(AB124)," Unknown Values entered.",IF(T124+U124&lt;1,"Acceptable",IF(R124+S124=200, "No Contributions Entered", IF(K124="","Error Detected, Choose reason&gt;",IF(X124="1",IF(T124=1,"Please Enter Deemed Pensionable Pay","Add relevant Details Above"),"Please give details Above")))))))))))</f>
        <v/>
      </c>
      <c r="K124" s="263"/>
      <c r="L124" s="93"/>
      <c r="M124" s="93" t="str">
        <f t="shared" si="24"/>
        <v/>
      </c>
      <c r="N124" s="96">
        <f t="shared" si="23"/>
        <v>0</v>
      </c>
      <c r="O124" s="96">
        <f t="shared" si="23"/>
        <v>0</v>
      </c>
      <c r="P124" s="220">
        <f>(ROUND((F124/100*'Member Info'!$W$2), 2))</f>
        <v>0</v>
      </c>
      <c r="Q124" s="220" t="e">
        <f t="shared" si="25"/>
        <v>#VALUE!</v>
      </c>
      <c r="R124" s="220" t="str">
        <f t="shared" si="26"/>
        <v/>
      </c>
      <c r="S124" s="229" t="str">
        <f t="shared" si="27"/>
        <v/>
      </c>
      <c r="T124" s="230" t="str">
        <f t="shared" si="28"/>
        <v/>
      </c>
      <c r="U124" s="230" t="str">
        <f t="shared" si="29"/>
        <v/>
      </c>
      <c r="V124" s="224">
        <f t="shared" si="30"/>
        <v>0</v>
      </c>
      <c r="W124" s="112">
        <f t="shared" si="31"/>
        <v>0</v>
      </c>
      <c r="X124" s="237" t="str">
        <f t="shared" si="19"/>
        <v/>
      </c>
      <c r="Y124" s="242" t="b">
        <f t="shared" si="20"/>
        <v>0</v>
      </c>
      <c r="Z124" s="237">
        <f t="shared" si="32"/>
        <v>0</v>
      </c>
      <c r="AA124" s="237">
        <f>IF('Member Info'!N120="",1,"")</f>
        <v>1</v>
      </c>
      <c r="AB124" s="245" t="e">
        <f t="shared" si="33"/>
        <v>#VALUE!</v>
      </c>
      <c r="AC124" s="132" t="str">
        <f t="shared" si="21"/>
        <v/>
      </c>
      <c r="AD124" s="126">
        <f t="shared" si="22"/>
        <v>1</v>
      </c>
      <c r="AE124" s="126" t="str">
        <f>IF('Member Info'!N120&lt;&gt;"",IF('Member Info'!N120&lt;=$R$1,1,0),"")</f>
        <v/>
      </c>
      <c r="AG124" s="126" t="b">
        <f t="shared" si="34"/>
        <v>0</v>
      </c>
      <c r="AH124" s="126">
        <f t="shared" si="35"/>
        <v>0</v>
      </c>
      <c r="AJ124" s="126">
        <f t="shared" si="36"/>
        <v>0</v>
      </c>
      <c r="AK124" s="126">
        <f>IF('Member Info'!F120&gt;$R$1,1,0)</f>
        <v>0</v>
      </c>
      <c r="AL124" s="126" t="b">
        <f>IF(ISERROR(R124),ERROR.TYPE(#REF!)=ERROR.TYPE(R124),FALSE)</f>
        <v>0</v>
      </c>
      <c r="AM124" s="126" t="b">
        <f>IF(ISERROR(S124),ERROR.TYPE(#REF!)=ERROR.TYPE(S124),FALSE)</f>
        <v>0</v>
      </c>
      <c r="AN124" s="126">
        <f>IF(OR('Member Info'!F120&gt;=$S$1,'Member Info'!N120&gt;=$R$1),1,0)</f>
        <v>0</v>
      </c>
    </row>
    <row r="125" spans="1:40" x14ac:dyDescent="0.25">
      <c r="A125" s="4">
        <v>93</v>
      </c>
      <c r="B125" s="166">
        <f>'Member Info'!D121</f>
        <v>0</v>
      </c>
      <c r="C125" s="166">
        <f>'Member Info'!E121</f>
        <v>0</v>
      </c>
      <c r="D125" s="166" t="str">
        <f>'Member Info'!G121</f>
        <v/>
      </c>
      <c r="E125" s="167">
        <f>'Member Info'!B121</f>
        <v>0</v>
      </c>
      <c r="F125" s="244"/>
      <c r="G125" s="168" t="str">
        <f>IF(E125=0,"",
IF('Member Info'!$AM$19&lt;=$R$1,
SUMPRODUCT('Member Info'!L121+IF('Member Info'!H121&gt;'Member Info'!$AJ$12,'Member Info'!$AK$13,IF('Member Info'!H121&gt;'Member Info'!$AJ$11,'Member Info'!$AK$12,IF('Member Info'!H121&gt;'Member Info'!$AJ$10,'Member Info'!$AK$11,IF('Member Info'!H121&gt;'Member Info'!$AJ$9,'Member Info'!$AK$10,IF('Member Info'!H121&gt;'Member Info'!$AJ$8,'Member Info'!$AK$9,'Member Info'!$AK$8)))))),
SUMPRODUCT('Member Info'!L121+IF('Member Info'!H121&gt;'Member Info'!$AG$17,'Member Info'!$AH$18,IF('Member Info'!H121&gt;'Member Info'!$AG$16,'Member Info'!$AH$17,IF('Member Info'!H121&gt;'Member Info'!$AG$15,'Member Info'!$AH$16,IF('Member Info'!H121&gt;'Member Info'!$AG$14,'Member Info'!$AH$15,IF('Member Info'!H121&gt;'Member Info'!$AG$13,'Member Info'!$AH$14,IF('Member Info'!H121&gt;'Member Info'!$AG$12,'Member Info'!$AH$13,IF('Member Info'!H121&gt;'Member Info'!$AG$11,'Member Info'!$AH$12,IF('Member Info'!H121&gt;'Member Info'!$AG$10,'Member Info'!$AH$11,IF('Member Info'!H121&gt;'Member Info'!$AG$9,'Member Info'!$AH$10,IF('Member Info'!H121&gt;'Member Info'!$AG$8,'Member Info'!$AH$9,'Member Info'!$AH$8)))))))))))))</f>
        <v/>
      </c>
      <c r="H125" s="26"/>
      <c r="I125" s="26"/>
      <c r="J125" s="107" t="str">
        <f>IF(E125=0,"",IF('Member Info'!F121&gt;$S$1,CONCATENATE("Joined with practice on ", TEXT('Member Info'!F121, "DD/MM/YYYY")),IF('Member Info'!N121&lt;&gt;"",IF('Member Info'!N121&lt;$R$1,CONCATENATE("Left Scheme on ", TEXT('Member Info'!N121, "DD/MM/YYYY")),IF(ISERROR(G125),"Error Detected, No rate entered",IF(E125=0,"",IF(F125="","Error Detected, No Pensionable pay",IF(ISERROR(AB125)," Unknown Values entered.",IF(T125+U125&lt;1,"Acceptable",IF(R125+S125=200, "No Contributions Entered", IF(K125="","Error Detected, Choose reason&gt;",IF(X125="1",IF(T125=1,"Please Enter Deemed Pensionable Pay","Add Any Relevant Details Above"),"Please Give Details Above"))))))))),IF(ISERROR(G125),"Error Detected, No rate entered",IF(E125=0,"",IF(F125="","Error Detected, No Pensionable pay",IF(ISERROR(AB125)," Unknown Values entered.",IF(T125+U125&lt;1,"Acceptable",IF(R125+S125=200, "No Contributions Entered", IF(K125="","Error Detected, Choose reason&gt;",IF(X125="1",IF(T125=1,"Please Enter Deemed Pensionable Pay","Add relevant Details Above"),"Please give details Above")))))))))))</f>
        <v/>
      </c>
      <c r="K125" s="263"/>
      <c r="L125" s="93"/>
      <c r="M125" s="93" t="str">
        <f t="shared" si="24"/>
        <v/>
      </c>
      <c r="N125" s="96">
        <f t="shared" si="23"/>
        <v>0</v>
      </c>
      <c r="O125" s="96">
        <f t="shared" si="23"/>
        <v>0</v>
      </c>
      <c r="P125" s="220">
        <f>(ROUND((F125/100*'Member Info'!$W$2), 2))</f>
        <v>0</v>
      </c>
      <c r="Q125" s="220" t="e">
        <f t="shared" si="25"/>
        <v>#VALUE!</v>
      </c>
      <c r="R125" s="220" t="str">
        <f t="shared" si="26"/>
        <v/>
      </c>
      <c r="S125" s="229" t="str">
        <f t="shared" si="27"/>
        <v/>
      </c>
      <c r="T125" s="230" t="str">
        <f t="shared" si="28"/>
        <v/>
      </c>
      <c r="U125" s="230" t="str">
        <f t="shared" si="29"/>
        <v/>
      </c>
      <c r="V125" s="224">
        <f t="shared" si="30"/>
        <v>0</v>
      </c>
      <c r="W125" s="112">
        <f t="shared" si="31"/>
        <v>0</v>
      </c>
      <c r="X125" s="237" t="str">
        <f t="shared" si="19"/>
        <v/>
      </c>
      <c r="Y125" s="242" t="b">
        <f t="shared" si="20"/>
        <v>0</v>
      </c>
      <c r="Z125" s="237">
        <f t="shared" si="32"/>
        <v>0</v>
      </c>
      <c r="AA125" s="237">
        <f>IF('Member Info'!N121="",1,"")</f>
        <v>1</v>
      </c>
      <c r="AB125" s="245" t="e">
        <f t="shared" si="33"/>
        <v>#VALUE!</v>
      </c>
      <c r="AC125" s="132" t="str">
        <f t="shared" si="21"/>
        <v/>
      </c>
      <c r="AD125" s="126">
        <f t="shared" si="22"/>
        <v>1</v>
      </c>
      <c r="AE125" s="126" t="str">
        <f>IF('Member Info'!N121&lt;&gt;"",IF('Member Info'!N121&lt;=$R$1,1,0),"")</f>
        <v/>
      </c>
      <c r="AG125" s="126" t="b">
        <f t="shared" si="34"/>
        <v>0</v>
      </c>
      <c r="AH125" s="126">
        <f t="shared" si="35"/>
        <v>0</v>
      </c>
      <c r="AJ125" s="126">
        <f t="shared" si="36"/>
        <v>0</v>
      </c>
      <c r="AK125" s="126">
        <f>IF('Member Info'!F121&gt;$R$1,1,0)</f>
        <v>0</v>
      </c>
      <c r="AL125" s="126" t="b">
        <f>IF(ISERROR(R125),ERROR.TYPE(#REF!)=ERROR.TYPE(R125),FALSE)</f>
        <v>0</v>
      </c>
      <c r="AM125" s="126" t="b">
        <f>IF(ISERROR(S125),ERROR.TYPE(#REF!)=ERROR.TYPE(S125),FALSE)</f>
        <v>0</v>
      </c>
      <c r="AN125" s="126">
        <f>IF(OR('Member Info'!F121&gt;=$S$1,'Member Info'!N121&gt;=$R$1),1,0)</f>
        <v>0</v>
      </c>
    </row>
    <row r="126" spans="1:40" x14ac:dyDescent="0.25">
      <c r="A126" s="4">
        <v>94</v>
      </c>
      <c r="B126" s="166">
        <f>'Member Info'!D122</f>
        <v>0</v>
      </c>
      <c r="C126" s="166">
        <f>'Member Info'!E122</f>
        <v>0</v>
      </c>
      <c r="D126" s="166" t="str">
        <f>'Member Info'!G122</f>
        <v/>
      </c>
      <c r="E126" s="167">
        <f>'Member Info'!B122</f>
        <v>0</v>
      </c>
      <c r="F126" s="244"/>
      <c r="G126" s="168" t="str">
        <f>IF(E126=0,"",
IF('Member Info'!$AM$19&lt;=$R$1,
SUMPRODUCT('Member Info'!L122+IF('Member Info'!H122&gt;'Member Info'!$AJ$12,'Member Info'!$AK$13,IF('Member Info'!H122&gt;'Member Info'!$AJ$11,'Member Info'!$AK$12,IF('Member Info'!H122&gt;'Member Info'!$AJ$10,'Member Info'!$AK$11,IF('Member Info'!H122&gt;'Member Info'!$AJ$9,'Member Info'!$AK$10,IF('Member Info'!H122&gt;'Member Info'!$AJ$8,'Member Info'!$AK$9,'Member Info'!$AK$8)))))),
SUMPRODUCT('Member Info'!L122+IF('Member Info'!H122&gt;'Member Info'!$AG$17,'Member Info'!$AH$18,IF('Member Info'!H122&gt;'Member Info'!$AG$16,'Member Info'!$AH$17,IF('Member Info'!H122&gt;'Member Info'!$AG$15,'Member Info'!$AH$16,IF('Member Info'!H122&gt;'Member Info'!$AG$14,'Member Info'!$AH$15,IF('Member Info'!H122&gt;'Member Info'!$AG$13,'Member Info'!$AH$14,IF('Member Info'!H122&gt;'Member Info'!$AG$12,'Member Info'!$AH$13,IF('Member Info'!H122&gt;'Member Info'!$AG$11,'Member Info'!$AH$12,IF('Member Info'!H122&gt;'Member Info'!$AG$10,'Member Info'!$AH$11,IF('Member Info'!H122&gt;'Member Info'!$AG$9,'Member Info'!$AH$10,IF('Member Info'!H122&gt;'Member Info'!$AG$8,'Member Info'!$AH$9,'Member Info'!$AH$8)))))))))))))</f>
        <v/>
      </c>
      <c r="H126" s="26"/>
      <c r="I126" s="26"/>
      <c r="J126" s="107" t="str">
        <f>IF(E126=0,"",IF('Member Info'!F122&gt;$S$1,CONCATENATE("Joined with practice on ", TEXT('Member Info'!F122, "DD/MM/YYYY")),IF('Member Info'!N122&lt;&gt;"",IF('Member Info'!N122&lt;$R$1,CONCATENATE("Left Scheme on ", TEXT('Member Info'!N122, "DD/MM/YYYY")),IF(ISERROR(G126),"Error Detected, No rate entered",IF(E126=0,"",IF(F126="","Error Detected, No Pensionable pay",IF(ISERROR(AB126)," Unknown Values entered.",IF(T126+U126&lt;1,"Acceptable",IF(R126+S126=200, "No Contributions Entered", IF(K126="","Error Detected, Choose reason&gt;",IF(X126="1",IF(T126=1,"Please Enter Deemed Pensionable Pay","Add Any Relevant Details Above"),"Please Give Details Above"))))))))),IF(ISERROR(G126),"Error Detected, No rate entered",IF(E126=0,"",IF(F126="","Error Detected, No Pensionable pay",IF(ISERROR(AB126)," Unknown Values entered.",IF(T126+U126&lt;1,"Acceptable",IF(R126+S126=200, "No Contributions Entered", IF(K126="","Error Detected, Choose reason&gt;",IF(X126="1",IF(T126=1,"Please Enter Deemed Pensionable Pay","Add relevant Details Above"),"Please give details Above")))))))))))</f>
        <v/>
      </c>
      <c r="K126" s="263"/>
      <c r="L126" s="93"/>
      <c r="M126" s="93" t="str">
        <f t="shared" si="24"/>
        <v/>
      </c>
      <c r="N126" s="96">
        <f t="shared" si="23"/>
        <v>0</v>
      </c>
      <c r="O126" s="96">
        <f t="shared" si="23"/>
        <v>0</v>
      </c>
      <c r="P126" s="220">
        <f>(ROUND((F126/100*'Member Info'!$W$2), 2))</f>
        <v>0</v>
      </c>
      <c r="Q126" s="220" t="e">
        <f t="shared" si="25"/>
        <v>#VALUE!</v>
      </c>
      <c r="R126" s="220" t="str">
        <f t="shared" si="26"/>
        <v/>
      </c>
      <c r="S126" s="229" t="str">
        <f t="shared" si="27"/>
        <v/>
      </c>
      <c r="T126" s="230" t="str">
        <f t="shared" si="28"/>
        <v/>
      </c>
      <c r="U126" s="230" t="str">
        <f t="shared" si="29"/>
        <v/>
      </c>
      <c r="V126" s="224">
        <f t="shared" si="30"/>
        <v>0</v>
      </c>
      <c r="W126" s="112">
        <f t="shared" si="31"/>
        <v>0</v>
      </c>
      <c r="X126" s="237" t="str">
        <f t="shared" si="19"/>
        <v/>
      </c>
      <c r="Y126" s="242" t="b">
        <f t="shared" si="20"/>
        <v>0</v>
      </c>
      <c r="Z126" s="237">
        <f t="shared" si="32"/>
        <v>0</v>
      </c>
      <c r="AA126" s="237">
        <f>IF('Member Info'!N122="",1,"")</f>
        <v>1</v>
      </c>
      <c r="AB126" s="245" t="e">
        <f t="shared" si="33"/>
        <v>#VALUE!</v>
      </c>
      <c r="AC126" s="132" t="str">
        <f t="shared" si="21"/>
        <v/>
      </c>
      <c r="AD126" s="126">
        <f t="shared" si="22"/>
        <v>1</v>
      </c>
      <c r="AE126" s="126" t="str">
        <f>IF('Member Info'!N122&lt;&gt;"",IF('Member Info'!N122&lt;=$R$1,1,0),"")</f>
        <v/>
      </c>
      <c r="AG126" s="126" t="b">
        <f t="shared" si="34"/>
        <v>0</v>
      </c>
      <c r="AH126" s="126">
        <f t="shared" si="35"/>
        <v>0</v>
      </c>
      <c r="AJ126" s="126">
        <f t="shared" si="36"/>
        <v>0</v>
      </c>
      <c r="AK126" s="126">
        <f>IF('Member Info'!F122&gt;$R$1,1,0)</f>
        <v>0</v>
      </c>
      <c r="AL126" s="126" t="b">
        <f>IF(ISERROR(R126),ERROR.TYPE(#REF!)=ERROR.TYPE(R126),FALSE)</f>
        <v>0</v>
      </c>
      <c r="AM126" s="126" t="b">
        <f>IF(ISERROR(S126),ERROR.TYPE(#REF!)=ERROR.TYPE(S126),FALSE)</f>
        <v>0</v>
      </c>
      <c r="AN126" s="126">
        <f>IF(OR('Member Info'!F122&gt;=$S$1,'Member Info'!N122&gt;=$R$1),1,0)</f>
        <v>0</v>
      </c>
    </row>
    <row r="127" spans="1:40" x14ac:dyDescent="0.25">
      <c r="A127" s="4">
        <v>95</v>
      </c>
      <c r="B127" s="166">
        <f>'Member Info'!D123</f>
        <v>0</v>
      </c>
      <c r="C127" s="166">
        <f>'Member Info'!E123</f>
        <v>0</v>
      </c>
      <c r="D127" s="166" t="str">
        <f>'Member Info'!G123</f>
        <v/>
      </c>
      <c r="E127" s="167">
        <f>'Member Info'!B123</f>
        <v>0</v>
      </c>
      <c r="F127" s="244"/>
      <c r="G127" s="168" t="str">
        <f>IF(E127=0,"",
IF('Member Info'!$AM$19&lt;=$R$1,
SUMPRODUCT('Member Info'!L123+IF('Member Info'!H123&gt;'Member Info'!$AJ$12,'Member Info'!$AK$13,IF('Member Info'!H123&gt;'Member Info'!$AJ$11,'Member Info'!$AK$12,IF('Member Info'!H123&gt;'Member Info'!$AJ$10,'Member Info'!$AK$11,IF('Member Info'!H123&gt;'Member Info'!$AJ$9,'Member Info'!$AK$10,IF('Member Info'!H123&gt;'Member Info'!$AJ$8,'Member Info'!$AK$9,'Member Info'!$AK$8)))))),
SUMPRODUCT('Member Info'!L123+IF('Member Info'!H123&gt;'Member Info'!$AG$17,'Member Info'!$AH$18,IF('Member Info'!H123&gt;'Member Info'!$AG$16,'Member Info'!$AH$17,IF('Member Info'!H123&gt;'Member Info'!$AG$15,'Member Info'!$AH$16,IF('Member Info'!H123&gt;'Member Info'!$AG$14,'Member Info'!$AH$15,IF('Member Info'!H123&gt;'Member Info'!$AG$13,'Member Info'!$AH$14,IF('Member Info'!H123&gt;'Member Info'!$AG$12,'Member Info'!$AH$13,IF('Member Info'!H123&gt;'Member Info'!$AG$11,'Member Info'!$AH$12,IF('Member Info'!H123&gt;'Member Info'!$AG$10,'Member Info'!$AH$11,IF('Member Info'!H123&gt;'Member Info'!$AG$9,'Member Info'!$AH$10,IF('Member Info'!H123&gt;'Member Info'!$AG$8,'Member Info'!$AH$9,'Member Info'!$AH$8)))))))))))))</f>
        <v/>
      </c>
      <c r="H127" s="26"/>
      <c r="I127" s="26"/>
      <c r="J127" s="107" t="str">
        <f>IF(E127=0,"",IF('Member Info'!F123&gt;$S$1,CONCATENATE("Joined with practice on ", TEXT('Member Info'!F123, "DD/MM/YYYY")),IF('Member Info'!N123&lt;&gt;"",IF('Member Info'!N123&lt;$R$1,CONCATENATE("Left Scheme on ", TEXT('Member Info'!N123, "DD/MM/YYYY")),IF(ISERROR(G127),"Error Detected, No rate entered",IF(E127=0,"",IF(F127="","Error Detected, No Pensionable pay",IF(ISERROR(AB127)," Unknown Values entered.",IF(T127+U127&lt;1,"Acceptable",IF(R127+S127=200, "No Contributions Entered", IF(K127="","Error Detected, Choose reason&gt;",IF(X127="1",IF(T127=1,"Please Enter Deemed Pensionable Pay","Add Any Relevant Details Above"),"Please Give Details Above"))))))))),IF(ISERROR(G127),"Error Detected, No rate entered",IF(E127=0,"",IF(F127="","Error Detected, No Pensionable pay",IF(ISERROR(AB127)," Unknown Values entered.",IF(T127+U127&lt;1,"Acceptable",IF(R127+S127=200, "No Contributions Entered", IF(K127="","Error Detected, Choose reason&gt;",IF(X127="1",IF(T127=1,"Please Enter Deemed Pensionable Pay","Add relevant Details Above"),"Please give details Above")))))))))))</f>
        <v/>
      </c>
      <c r="K127" s="263"/>
      <c r="L127" s="93"/>
      <c r="M127" s="93" t="str">
        <f t="shared" si="24"/>
        <v/>
      </c>
      <c r="N127" s="96">
        <f t="shared" si="23"/>
        <v>0</v>
      </c>
      <c r="O127" s="96">
        <f t="shared" si="23"/>
        <v>0</v>
      </c>
      <c r="P127" s="220">
        <f>(ROUND((F127/100*'Member Info'!$W$2), 2))</f>
        <v>0</v>
      </c>
      <c r="Q127" s="220" t="e">
        <f t="shared" si="25"/>
        <v>#VALUE!</v>
      </c>
      <c r="R127" s="220" t="str">
        <f t="shared" si="26"/>
        <v/>
      </c>
      <c r="S127" s="229" t="str">
        <f t="shared" si="27"/>
        <v/>
      </c>
      <c r="T127" s="230" t="str">
        <f t="shared" si="28"/>
        <v/>
      </c>
      <c r="U127" s="230" t="str">
        <f t="shared" si="29"/>
        <v/>
      </c>
      <c r="V127" s="224">
        <f t="shared" si="30"/>
        <v>0</v>
      </c>
      <c r="W127" s="112">
        <f t="shared" si="31"/>
        <v>0</v>
      </c>
      <c r="X127" s="237" t="str">
        <f t="shared" si="19"/>
        <v/>
      </c>
      <c r="Y127" s="242" t="b">
        <f t="shared" si="20"/>
        <v>0</v>
      </c>
      <c r="Z127" s="237">
        <f t="shared" si="32"/>
        <v>0</v>
      </c>
      <c r="AA127" s="237">
        <f>IF('Member Info'!N123="",1,"")</f>
        <v>1</v>
      </c>
      <c r="AB127" s="245" t="e">
        <f t="shared" si="33"/>
        <v>#VALUE!</v>
      </c>
      <c r="AC127" s="132" t="str">
        <f t="shared" si="21"/>
        <v/>
      </c>
      <c r="AD127" s="126">
        <f t="shared" si="22"/>
        <v>1</v>
      </c>
      <c r="AE127" s="126" t="str">
        <f>IF('Member Info'!N123&lt;&gt;"",IF('Member Info'!N123&lt;=$R$1,1,0),"")</f>
        <v/>
      </c>
      <c r="AG127" s="126" t="b">
        <f t="shared" si="34"/>
        <v>0</v>
      </c>
      <c r="AH127" s="126">
        <f t="shared" si="35"/>
        <v>0</v>
      </c>
      <c r="AJ127" s="126">
        <f t="shared" si="36"/>
        <v>0</v>
      </c>
      <c r="AK127" s="126">
        <f>IF('Member Info'!F123&gt;$R$1,1,0)</f>
        <v>0</v>
      </c>
      <c r="AL127" s="126" t="b">
        <f>IF(ISERROR(R127),ERROR.TYPE(#REF!)=ERROR.TYPE(R127),FALSE)</f>
        <v>0</v>
      </c>
      <c r="AM127" s="126" t="b">
        <f>IF(ISERROR(S127),ERROR.TYPE(#REF!)=ERROR.TYPE(S127),FALSE)</f>
        <v>0</v>
      </c>
      <c r="AN127" s="126">
        <f>IF(OR('Member Info'!F123&gt;=$S$1,'Member Info'!N123&gt;=$R$1),1,0)</f>
        <v>0</v>
      </c>
    </row>
    <row r="128" spans="1:40" x14ac:dyDescent="0.25">
      <c r="A128" s="4">
        <v>96</v>
      </c>
      <c r="B128" s="166">
        <f>'Member Info'!D124</f>
        <v>0</v>
      </c>
      <c r="C128" s="166">
        <f>'Member Info'!E124</f>
        <v>0</v>
      </c>
      <c r="D128" s="166" t="str">
        <f>'Member Info'!G124</f>
        <v/>
      </c>
      <c r="E128" s="167">
        <f>'Member Info'!B124</f>
        <v>0</v>
      </c>
      <c r="F128" s="244"/>
      <c r="G128" s="168" t="str">
        <f>IF(E128=0,"",
IF('Member Info'!$AM$19&lt;=$R$1,
SUMPRODUCT('Member Info'!L124+IF('Member Info'!H124&gt;'Member Info'!$AJ$12,'Member Info'!$AK$13,IF('Member Info'!H124&gt;'Member Info'!$AJ$11,'Member Info'!$AK$12,IF('Member Info'!H124&gt;'Member Info'!$AJ$10,'Member Info'!$AK$11,IF('Member Info'!H124&gt;'Member Info'!$AJ$9,'Member Info'!$AK$10,IF('Member Info'!H124&gt;'Member Info'!$AJ$8,'Member Info'!$AK$9,'Member Info'!$AK$8)))))),
SUMPRODUCT('Member Info'!L124+IF('Member Info'!H124&gt;'Member Info'!$AG$17,'Member Info'!$AH$18,IF('Member Info'!H124&gt;'Member Info'!$AG$16,'Member Info'!$AH$17,IF('Member Info'!H124&gt;'Member Info'!$AG$15,'Member Info'!$AH$16,IF('Member Info'!H124&gt;'Member Info'!$AG$14,'Member Info'!$AH$15,IF('Member Info'!H124&gt;'Member Info'!$AG$13,'Member Info'!$AH$14,IF('Member Info'!H124&gt;'Member Info'!$AG$12,'Member Info'!$AH$13,IF('Member Info'!H124&gt;'Member Info'!$AG$11,'Member Info'!$AH$12,IF('Member Info'!H124&gt;'Member Info'!$AG$10,'Member Info'!$AH$11,IF('Member Info'!H124&gt;'Member Info'!$AG$9,'Member Info'!$AH$10,IF('Member Info'!H124&gt;'Member Info'!$AG$8,'Member Info'!$AH$9,'Member Info'!$AH$8)))))))))))))</f>
        <v/>
      </c>
      <c r="H128" s="26"/>
      <c r="I128" s="26"/>
      <c r="J128" s="107" t="str">
        <f>IF(E128=0,"",IF('Member Info'!F124&gt;$S$1,CONCATENATE("Joined with practice on ", TEXT('Member Info'!F124, "DD/MM/YYYY")),IF('Member Info'!N124&lt;&gt;"",IF('Member Info'!N124&lt;$R$1,CONCATENATE("Left Scheme on ", TEXT('Member Info'!N124, "DD/MM/YYYY")),IF(ISERROR(G128),"Error Detected, No rate entered",IF(E128=0,"",IF(F128="","Error Detected, No Pensionable pay",IF(ISERROR(AB128)," Unknown Values entered.",IF(T128+U128&lt;1,"Acceptable",IF(R128+S128=200, "No Contributions Entered", IF(K128="","Error Detected, Choose reason&gt;",IF(X128="1",IF(T128=1,"Please Enter Deemed Pensionable Pay","Add Any Relevant Details Above"),"Please Give Details Above"))))))))),IF(ISERROR(G128),"Error Detected, No rate entered",IF(E128=0,"",IF(F128="","Error Detected, No Pensionable pay",IF(ISERROR(AB128)," Unknown Values entered.",IF(T128+U128&lt;1,"Acceptable",IF(R128+S128=200, "No Contributions Entered", IF(K128="","Error Detected, Choose reason&gt;",IF(X128="1",IF(T128=1,"Please Enter Deemed Pensionable Pay","Add relevant Details Above"),"Please give details Above")))))))))))</f>
        <v/>
      </c>
      <c r="K128" s="263"/>
      <c r="L128" s="93"/>
      <c r="M128" s="93" t="str">
        <f t="shared" si="24"/>
        <v/>
      </c>
      <c r="N128" s="96">
        <f t="shared" si="23"/>
        <v>0</v>
      </c>
      <c r="O128" s="96">
        <f t="shared" si="23"/>
        <v>0</v>
      </c>
      <c r="P128" s="220">
        <f>(ROUND((F128/100*'Member Info'!$W$2), 2))</f>
        <v>0</v>
      </c>
      <c r="Q128" s="220" t="e">
        <f t="shared" si="25"/>
        <v>#VALUE!</v>
      </c>
      <c r="R128" s="220" t="str">
        <f t="shared" si="26"/>
        <v/>
      </c>
      <c r="S128" s="229" t="str">
        <f t="shared" si="27"/>
        <v/>
      </c>
      <c r="T128" s="230" t="str">
        <f t="shared" si="28"/>
        <v/>
      </c>
      <c r="U128" s="230" t="str">
        <f t="shared" si="29"/>
        <v/>
      </c>
      <c r="V128" s="224">
        <f t="shared" si="30"/>
        <v>0</v>
      </c>
      <c r="W128" s="112">
        <f t="shared" si="31"/>
        <v>0</v>
      </c>
      <c r="X128" s="237" t="str">
        <f t="shared" si="19"/>
        <v/>
      </c>
      <c r="Y128" s="242" t="b">
        <f t="shared" si="20"/>
        <v>0</v>
      </c>
      <c r="Z128" s="237">
        <f t="shared" si="32"/>
        <v>0</v>
      </c>
      <c r="AA128" s="237">
        <f>IF('Member Info'!N124="",1,"")</f>
        <v>1</v>
      </c>
      <c r="AB128" s="245" t="e">
        <f t="shared" si="33"/>
        <v>#VALUE!</v>
      </c>
      <c r="AC128" s="132" t="str">
        <f t="shared" si="21"/>
        <v/>
      </c>
      <c r="AD128" s="126">
        <f t="shared" si="22"/>
        <v>1</v>
      </c>
      <c r="AE128" s="126" t="str">
        <f>IF('Member Info'!N124&lt;&gt;"",IF('Member Info'!N124&lt;=$R$1,1,0),"")</f>
        <v/>
      </c>
      <c r="AG128" s="126" t="b">
        <f t="shared" si="34"/>
        <v>0</v>
      </c>
      <c r="AH128" s="126">
        <f t="shared" si="35"/>
        <v>0</v>
      </c>
      <c r="AJ128" s="126">
        <f t="shared" si="36"/>
        <v>0</v>
      </c>
      <c r="AK128" s="126">
        <f>IF('Member Info'!F124&gt;$R$1,1,0)</f>
        <v>0</v>
      </c>
      <c r="AL128" s="126" t="b">
        <f>IF(ISERROR(R128),ERROR.TYPE(#REF!)=ERROR.TYPE(R128),FALSE)</f>
        <v>0</v>
      </c>
      <c r="AM128" s="126" t="b">
        <f>IF(ISERROR(S128),ERROR.TYPE(#REF!)=ERROR.TYPE(S128),FALSE)</f>
        <v>0</v>
      </c>
      <c r="AN128" s="126">
        <f>IF(OR('Member Info'!F124&gt;=$S$1,'Member Info'!N124&gt;=$R$1),1,0)</f>
        <v>0</v>
      </c>
    </row>
    <row r="129" spans="1:40" x14ac:dyDescent="0.25">
      <c r="A129" s="4">
        <v>97</v>
      </c>
      <c r="B129" s="166">
        <f>'Member Info'!D125</f>
        <v>0</v>
      </c>
      <c r="C129" s="166">
        <f>'Member Info'!E125</f>
        <v>0</v>
      </c>
      <c r="D129" s="166" t="str">
        <f>'Member Info'!G125</f>
        <v/>
      </c>
      <c r="E129" s="167">
        <f>'Member Info'!B125</f>
        <v>0</v>
      </c>
      <c r="F129" s="244"/>
      <c r="G129" s="168" t="str">
        <f>IF(E129=0,"",
IF('Member Info'!$AM$19&lt;=$R$1,
SUMPRODUCT('Member Info'!L125+IF('Member Info'!H125&gt;'Member Info'!$AJ$12,'Member Info'!$AK$13,IF('Member Info'!H125&gt;'Member Info'!$AJ$11,'Member Info'!$AK$12,IF('Member Info'!H125&gt;'Member Info'!$AJ$10,'Member Info'!$AK$11,IF('Member Info'!H125&gt;'Member Info'!$AJ$9,'Member Info'!$AK$10,IF('Member Info'!H125&gt;'Member Info'!$AJ$8,'Member Info'!$AK$9,'Member Info'!$AK$8)))))),
SUMPRODUCT('Member Info'!L125+IF('Member Info'!H125&gt;'Member Info'!$AG$17,'Member Info'!$AH$18,IF('Member Info'!H125&gt;'Member Info'!$AG$16,'Member Info'!$AH$17,IF('Member Info'!H125&gt;'Member Info'!$AG$15,'Member Info'!$AH$16,IF('Member Info'!H125&gt;'Member Info'!$AG$14,'Member Info'!$AH$15,IF('Member Info'!H125&gt;'Member Info'!$AG$13,'Member Info'!$AH$14,IF('Member Info'!H125&gt;'Member Info'!$AG$12,'Member Info'!$AH$13,IF('Member Info'!H125&gt;'Member Info'!$AG$11,'Member Info'!$AH$12,IF('Member Info'!H125&gt;'Member Info'!$AG$10,'Member Info'!$AH$11,IF('Member Info'!H125&gt;'Member Info'!$AG$9,'Member Info'!$AH$10,IF('Member Info'!H125&gt;'Member Info'!$AG$8,'Member Info'!$AH$9,'Member Info'!$AH$8)))))))))))))</f>
        <v/>
      </c>
      <c r="H129" s="26"/>
      <c r="I129" s="26"/>
      <c r="J129" s="107" t="str">
        <f>IF(E129=0,"",IF('Member Info'!F125&gt;$S$1,CONCATENATE("Joined with practice on ", TEXT('Member Info'!F125, "DD/MM/YYYY")),IF('Member Info'!N125&lt;&gt;"",IF('Member Info'!N125&lt;$R$1,CONCATENATE("Left Scheme on ", TEXT('Member Info'!N125, "DD/MM/YYYY")),IF(ISERROR(G129),"Error Detected, No rate entered",IF(E129=0,"",IF(F129="","Error Detected, No Pensionable pay",IF(ISERROR(AB129)," Unknown Values entered.",IF(T129+U129&lt;1,"Acceptable",IF(R129+S129=200, "No Contributions Entered", IF(K129="","Error Detected, Choose reason&gt;",IF(X129="1",IF(T129=1,"Please Enter Deemed Pensionable Pay","Add Any Relevant Details Above"),"Please Give Details Above"))))))))),IF(ISERROR(G129),"Error Detected, No rate entered",IF(E129=0,"",IF(F129="","Error Detected, No Pensionable pay",IF(ISERROR(AB129)," Unknown Values entered.",IF(T129+U129&lt;1,"Acceptable",IF(R129+S129=200, "No Contributions Entered", IF(K129="","Error Detected, Choose reason&gt;",IF(X129="1",IF(T129=1,"Please Enter Deemed Pensionable Pay","Add relevant Details Above"),"Please give details Above")))))))))))</f>
        <v/>
      </c>
      <c r="K129" s="263"/>
      <c r="L129" s="93"/>
      <c r="M129" s="93" t="str">
        <f t="shared" si="24"/>
        <v/>
      </c>
      <c r="N129" s="96">
        <f t="shared" si="23"/>
        <v>0</v>
      </c>
      <c r="O129" s="96">
        <f t="shared" si="23"/>
        <v>0</v>
      </c>
      <c r="P129" s="220">
        <f>(ROUND((F129/100*'Member Info'!$W$2), 2))</f>
        <v>0</v>
      </c>
      <c r="Q129" s="220" t="e">
        <f t="shared" si="25"/>
        <v>#VALUE!</v>
      </c>
      <c r="R129" s="220" t="str">
        <f t="shared" si="26"/>
        <v/>
      </c>
      <c r="S129" s="229" t="str">
        <f t="shared" si="27"/>
        <v/>
      </c>
      <c r="T129" s="230" t="str">
        <f t="shared" si="28"/>
        <v/>
      </c>
      <c r="U129" s="230" t="str">
        <f t="shared" si="29"/>
        <v/>
      </c>
      <c r="V129" s="224">
        <f t="shared" si="30"/>
        <v>0</v>
      </c>
      <c r="W129" s="112">
        <f t="shared" si="31"/>
        <v>0</v>
      </c>
      <c r="X129" s="237" t="str">
        <f t="shared" si="19"/>
        <v/>
      </c>
      <c r="Y129" s="242" t="b">
        <f t="shared" si="20"/>
        <v>0</v>
      </c>
      <c r="Z129" s="237">
        <f t="shared" si="32"/>
        <v>0</v>
      </c>
      <c r="AA129" s="237">
        <f>IF('Member Info'!N125="",1,"")</f>
        <v>1</v>
      </c>
      <c r="AB129" s="245" t="e">
        <f t="shared" si="33"/>
        <v>#VALUE!</v>
      </c>
      <c r="AC129" s="132" t="str">
        <f t="shared" si="21"/>
        <v/>
      </c>
      <c r="AD129" s="126">
        <f t="shared" si="22"/>
        <v>1</v>
      </c>
      <c r="AE129" s="126" t="str">
        <f>IF('Member Info'!N125&lt;&gt;"",IF('Member Info'!N125&lt;=$R$1,1,0),"")</f>
        <v/>
      </c>
      <c r="AG129" s="126" t="b">
        <f t="shared" si="34"/>
        <v>0</v>
      </c>
      <c r="AH129" s="126">
        <f t="shared" si="35"/>
        <v>0</v>
      </c>
      <c r="AJ129" s="126">
        <f t="shared" si="36"/>
        <v>0</v>
      </c>
      <c r="AK129" s="126">
        <f>IF('Member Info'!F125&gt;$R$1,1,0)</f>
        <v>0</v>
      </c>
      <c r="AL129" s="126" t="b">
        <f>IF(ISERROR(R129),ERROR.TYPE(#REF!)=ERROR.TYPE(R129),FALSE)</f>
        <v>0</v>
      </c>
      <c r="AM129" s="126" t="b">
        <f>IF(ISERROR(S129),ERROR.TYPE(#REF!)=ERROR.TYPE(S129),FALSE)</f>
        <v>0</v>
      </c>
      <c r="AN129" s="126">
        <f>IF(OR('Member Info'!F125&gt;=$S$1,'Member Info'!N125&gt;=$R$1),1,0)</f>
        <v>0</v>
      </c>
    </row>
    <row r="130" spans="1:40" x14ac:dyDescent="0.25">
      <c r="A130" s="4">
        <v>98</v>
      </c>
      <c r="B130" s="166">
        <f>'Member Info'!D126</f>
        <v>0</v>
      </c>
      <c r="C130" s="166">
        <f>'Member Info'!E126</f>
        <v>0</v>
      </c>
      <c r="D130" s="166" t="str">
        <f>'Member Info'!G126</f>
        <v/>
      </c>
      <c r="E130" s="167">
        <f>'Member Info'!B126</f>
        <v>0</v>
      </c>
      <c r="F130" s="244"/>
      <c r="G130" s="168" t="str">
        <f>IF(E130=0,"",
IF('Member Info'!$AM$19&lt;=$R$1,
SUMPRODUCT('Member Info'!L126+IF('Member Info'!H126&gt;'Member Info'!$AJ$12,'Member Info'!$AK$13,IF('Member Info'!H126&gt;'Member Info'!$AJ$11,'Member Info'!$AK$12,IF('Member Info'!H126&gt;'Member Info'!$AJ$10,'Member Info'!$AK$11,IF('Member Info'!H126&gt;'Member Info'!$AJ$9,'Member Info'!$AK$10,IF('Member Info'!H126&gt;'Member Info'!$AJ$8,'Member Info'!$AK$9,'Member Info'!$AK$8)))))),
SUMPRODUCT('Member Info'!L126+IF('Member Info'!H126&gt;'Member Info'!$AG$17,'Member Info'!$AH$18,IF('Member Info'!H126&gt;'Member Info'!$AG$16,'Member Info'!$AH$17,IF('Member Info'!H126&gt;'Member Info'!$AG$15,'Member Info'!$AH$16,IF('Member Info'!H126&gt;'Member Info'!$AG$14,'Member Info'!$AH$15,IF('Member Info'!H126&gt;'Member Info'!$AG$13,'Member Info'!$AH$14,IF('Member Info'!H126&gt;'Member Info'!$AG$12,'Member Info'!$AH$13,IF('Member Info'!H126&gt;'Member Info'!$AG$11,'Member Info'!$AH$12,IF('Member Info'!H126&gt;'Member Info'!$AG$10,'Member Info'!$AH$11,IF('Member Info'!H126&gt;'Member Info'!$AG$9,'Member Info'!$AH$10,IF('Member Info'!H126&gt;'Member Info'!$AG$8,'Member Info'!$AH$9,'Member Info'!$AH$8)))))))))))))</f>
        <v/>
      </c>
      <c r="H130" s="26"/>
      <c r="I130" s="26"/>
      <c r="J130" s="107" t="str">
        <f>IF(E130=0,"",IF('Member Info'!F126&gt;$S$1,CONCATENATE("Joined with practice on ", TEXT('Member Info'!F126, "DD/MM/YYYY")),IF('Member Info'!N126&lt;&gt;"",IF('Member Info'!N126&lt;$R$1,CONCATENATE("Left Scheme on ", TEXT('Member Info'!N126, "DD/MM/YYYY")),IF(ISERROR(G130),"Error Detected, No rate entered",IF(E130=0,"",IF(F130="","Error Detected, No Pensionable pay",IF(ISERROR(AB130)," Unknown Values entered.",IF(T130+U130&lt;1,"Acceptable",IF(R130+S130=200, "No Contributions Entered", IF(K130="","Error Detected, Choose reason&gt;",IF(X130="1",IF(T130=1,"Please Enter Deemed Pensionable Pay","Add Any Relevant Details Above"),"Please Give Details Above"))))))))),IF(ISERROR(G130),"Error Detected, No rate entered",IF(E130=0,"",IF(F130="","Error Detected, No Pensionable pay",IF(ISERROR(AB130)," Unknown Values entered.",IF(T130+U130&lt;1,"Acceptable",IF(R130+S130=200, "No Contributions Entered", IF(K130="","Error Detected, Choose reason&gt;",IF(X130="1",IF(T130=1,"Please Enter Deemed Pensionable Pay","Add relevant Details Above"),"Please give details Above")))))))))))</f>
        <v/>
      </c>
      <c r="K130" s="263"/>
      <c r="L130" s="93"/>
      <c r="M130" s="93" t="str">
        <f t="shared" si="24"/>
        <v/>
      </c>
      <c r="N130" s="96">
        <f t="shared" si="23"/>
        <v>0</v>
      </c>
      <c r="O130" s="96">
        <f t="shared" si="23"/>
        <v>0</v>
      </c>
      <c r="P130" s="220">
        <f>(ROUND((F130/100*'Member Info'!$W$2), 2))</f>
        <v>0</v>
      </c>
      <c r="Q130" s="220" t="e">
        <f t="shared" si="25"/>
        <v>#VALUE!</v>
      </c>
      <c r="R130" s="220" t="str">
        <f t="shared" si="26"/>
        <v/>
      </c>
      <c r="S130" s="229" t="str">
        <f t="shared" si="27"/>
        <v/>
      </c>
      <c r="T130" s="230" t="str">
        <f t="shared" si="28"/>
        <v/>
      </c>
      <c r="U130" s="230" t="str">
        <f t="shared" si="29"/>
        <v/>
      </c>
      <c r="V130" s="224">
        <f t="shared" si="30"/>
        <v>0</v>
      </c>
      <c r="W130" s="112">
        <f t="shared" si="31"/>
        <v>0</v>
      </c>
      <c r="X130" s="237" t="str">
        <f t="shared" si="19"/>
        <v/>
      </c>
      <c r="Y130" s="242" t="b">
        <f t="shared" si="20"/>
        <v>0</v>
      </c>
      <c r="Z130" s="237">
        <f t="shared" si="32"/>
        <v>0</v>
      </c>
      <c r="AA130" s="237">
        <f>IF('Member Info'!N126="",1,"")</f>
        <v>1</v>
      </c>
      <c r="AB130" s="245" t="e">
        <f t="shared" si="33"/>
        <v>#VALUE!</v>
      </c>
      <c r="AC130" s="132" t="str">
        <f t="shared" si="21"/>
        <v/>
      </c>
      <c r="AD130" s="126">
        <f t="shared" si="22"/>
        <v>1</v>
      </c>
      <c r="AE130" s="126" t="str">
        <f>IF('Member Info'!N126&lt;&gt;"",IF('Member Info'!N126&lt;=$R$1,1,0),"")</f>
        <v/>
      </c>
      <c r="AG130" s="126" t="b">
        <f t="shared" si="34"/>
        <v>0</v>
      </c>
      <c r="AH130" s="126">
        <f t="shared" si="35"/>
        <v>0</v>
      </c>
      <c r="AJ130" s="126">
        <f t="shared" si="36"/>
        <v>0</v>
      </c>
      <c r="AK130" s="126">
        <f>IF('Member Info'!F126&gt;$R$1,1,0)</f>
        <v>0</v>
      </c>
      <c r="AL130" s="126" t="b">
        <f>IF(ISERROR(R130),ERROR.TYPE(#REF!)=ERROR.TYPE(R130),FALSE)</f>
        <v>0</v>
      </c>
      <c r="AM130" s="126" t="b">
        <f>IF(ISERROR(S130),ERROR.TYPE(#REF!)=ERROR.TYPE(S130),FALSE)</f>
        <v>0</v>
      </c>
      <c r="AN130" s="126">
        <f>IF(OR('Member Info'!F126&gt;=$S$1,'Member Info'!N126&gt;=$R$1),1,0)</f>
        <v>0</v>
      </c>
    </row>
    <row r="131" spans="1:40" x14ac:dyDescent="0.25">
      <c r="A131" s="4">
        <v>99</v>
      </c>
      <c r="B131" s="166">
        <f>'Member Info'!D127</f>
        <v>0</v>
      </c>
      <c r="C131" s="166">
        <f>'Member Info'!E127</f>
        <v>0</v>
      </c>
      <c r="D131" s="166" t="str">
        <f>'Member Info'!G127</f>
        <v/>
      </c>
      <c r="E131" s="167">
        <f>'Member Info'!B127</f>
        <v>0</v>
      </c>
      <c r="F131" s="244"/>
      <c r="G131" s="168" t="str">
        <f>IF(E131=0,"",
IF('Member Info'!$AM$19&lt;=$R$1,
SUMPRODUCT('Member Info'!L127+IF('Member Info'!H127&gt;'Member Info'!$AJ$12,'Member Info'!$AK$13,IF('Member Info'!H127&gt;'Member Info'!$AJ$11,'Member Info'!$AK$12,IF('Member Info'!H127&gt;'Member Info'!$AJ$10,'Member Info'!$AK$11,IF('Member Info'!H127&gt;'Member Info'!$AJ$9,'Member Info'!$AK$10,IF('Member Info'!H127&gt;'Member Info'!$AJ$8,'Member Info'!$AK$9,'Member Info'!$AK$8)))))),
SUMPRODUCT('Member Info'!L127+IF('Member Info'!H127&gt;'Member Info'!$AG$17,'Member Info'!$AH$18,IF('Member Info'!H127&gt;'Member Info'!$AG$16,'Member Info'!$AH$17,IF('Member Info'!H127&gt;'Member Info'!$AG$15,'Member Info'!$AH$16,IF('Member Info'!H127&gt;'Member Info'!$AG$14,'Member Info'!$AH$15,IF('Member Info'!H127&gt;'Member Info'!$AG$13,'Member Info'!$AH$14,IF('Member Info'!H127&gt;'Member Info'!$AG$12,'Member Info'!$AH$13,IF('Member Info'!H127&gt;'Member Info'!$AG$11,'Member Info'!$AH$12,IF('Member Info'!H127&gt;'Member Info'!$AG$10,'Member Info'!$AH$11,IF('Member Info'!H127&gt;'Member Info'!$AG$9,'Member Info'!$AH$10,IF('Member Info'!H127&gt;'Member Info'!$AG$8,'Member Info'!$AH$9,'Member Info'!$AH$8)))))))))))))</f>
        <v/>
      </c>
      <c r="H131" s="26"/>
      <c r="I131" s="26"/>
      <c r="J131" s="107" t="str">
        <f>IF(E131=0,"",IF('Member Info'!F127&gt;$S$1,CONCATENATE("Joined with practice on ", TEXT('Member Info'!F127, "DD/MM/YYYY")),IF('Member Info'!N127&lt;&gt;"",IF('Member Info'!N127&lt;$R$1,CONCATENATE("Left Scheme on ", TEXT('Member Info'!N127, "DD/MM/YYYY")),IF(ISERROR(G131),"Error Detected, No rate entered",IF(E131=0,"",IF(F131="","Error Detected, No Pensionable pay",IF(ISERROR(AB131)," Unknown Values entered.",IF(T131+U131&lt;1,"Acceptable",IF(R131+S131=200, "No Contributions Entered", IF(K131="","Error Detected, Choose reason&gt;",IF(X131="1",IF(T131=1,"Please Enter Deemed Pensionable Pay","Add Any Relevant Details Above"),"Please Give Details Above"))))))))),IF(ISERROR(G131),"Error Detected, No rate entered",IF(E131=0,"",IF(F131="","Error Detected, No Pensionable pay",IF(ISERROR(AB131)," Unknown Values entered.",IF(T131+U131&lt;1,"Acceptable",IF(R131+S131=200, "No Contributions Entered", IF(K131="","Error Detected, Choose reason&gt;",IF(X131="1",IF(T131=1,"Please Enter Deemed Pensionable Pay","Add relevant Details Above"),"Please give details Above")))))))))))</f>
        <v/>
      </c>
      <c r="K131" s="263"/>
      <c r="L131" s="93"/>
      <c r="M131" s="93" t="str">
        <f t="shared" si="24"/>
        <v/>
      </c>
      <c r="N131" s="96">
        <f t="shared" si="23"/>
        <v>0</v>
      </c>
      <c r="O131" s="96">
        <f t="shared" si="23"/>
        <v>0</v>
      </c>
      <c r="P131" s="220">
        <f>(ROUND((F131/100*'Member Info'!$W$2), 2))</f>
        <v>0</v>
      </c>
      <c r="Q131" s="220" t="e">
        <f t="shared" si="25"/>
        <v>#VALUE!</v>
      </c>
      <c r="R131" s="220" t="str">
        <f t="shared" si="26"/>
        <v/>
      </c>
      <c r="S131" s="229" t="str">
        <f t="shared" si="27"/>
        <v/>
      </c>
      <c r="T131" s="230" t="str">
        <f t="shared" si="28"/>
        <v/>
      </c>
      <c r="U131" s="230" t="str">
        <f t="shared" si="29"/>
        <v/>
      </c>
      <c r="V131" s="224">
        <f t="shared" si="30"/>
        <v>0</v>
      </c>
      <c r="W131" s="112">
        <f t="shared" si="31"/>
        <v>0</v>
      </c>
      <c r="X131" s="237" t="str">
        <f t="shared" si="19"/>
        <v/>
      </c>
      <c r="Y131" s="242" t="b">
        <f t="shared" si="20"/>
        <v>0</v>
      </c>
      <c r="Z131" s="237">
        <f t="shared" si="32"/>
        <v>0</v>
      </c>
      <c r="AA131" s="237">
        <f>IF('Member Info'!N127="",1,"")</f>
        <v>1</v>
      </c>
      <c r="AB131" s="245" t="e">
        <f t="shared" si="33"/>
        <v>#VALUE!</v>
      </c>
      <c r="AC131" s="132" t="str">
        <f t="shared" si="21"/>
        <v/>
      </c>
      <c r="AD131" s="126">
        <f t="shared" si="22"/>
        <v>1</v>
      </c>
      <c r="AE131" s="126" t="str">
        <f>IF('Member Info'!N127&lt;&gt;"",IF('Member Info'!N127&lt;=$R$1,1,0),"")</f>
        <v/>
      </c>
      <c r="AG131" s="126" t="b">
        <f t="shared" si="34"/>
        <v>0</v>
      </c>
      <c r="AH131" s="126">
        <f t="shared" si="35"/>
        <v>0</v>
      </c>
      <c r="AJ131" s="126">
        <f t="shared" si="36"/>
        <v>0</v>
      </c>
      <c r="AK131" s="126">
        <f>IF('Member Info'!F127&gt;$R$1,1,0)</f>
        <v>0</v>
      </c>
      <c r="AL131" s="126" t="b">
        <f>IF(ISERROR(R131),ERROR.TYPE(#REF!)=ERROR.TYPE(R131),FALSE)</f>
        <v>0</v>
      </c>
      <c r="AM131" s="126" t="b">
        <f>IF(ISERROR(S131),ERROR.TYPE(#REF!)=ERROR.TYPE(S131),FALSE)</f>
        <v>0</v>
      </c>
      <c r="AN131" s="126">
        <f>IF(OR('Member Info'!F127&gt;=$S$1,'Member Info'!N127&gt;=$R$1),1,0)</f>
        <v>0</v>
      </c>
    </row>
    <row r="132" spans="1:40" x14ac:dyDescent="0.25">
      <c r="A132" s="4">
        <v>100</v>
      </c>
      <c r="B132" s="166">
        <f>'Member Info'!D128</f>
        <v>0</v>
      </c>
      <c r="C132" s="166">
        <f>'Member Info'!E128</f>
        <v>0</v>
      </c>
      <c r="D132" s="166" t="str">
        <f>'Member Info'!G128</f>
        <v/>
      </c>
      <c r="E132" s="167">
        <f>'Member Info'!B128</f>
        <v>0</v>
      </c>
      <c r="F132" s="244"/>
      <c r="G132" s="168" t="str">
        <f>IF(E132=0,"",
IF('Member Info'!$AM$19&lt;=$R$1,
SUMPRODUCT('Member Info'!L128+IF('Member Info'!H128&gt;'Member Info'!$AJ$12,'Member Info'!$AK$13,IF('Member Info'!H128&gt;'Member Info'!$AJ$11,'Member Info'!$AK$12,IF('Member Info'!H128&gt;'Member Info'!$AJ$10,'Member Info'!$AK$11,IF('Member Info'!H128&gt;'Member Info'!$AJ$9,'Member Info'!$AK$10,IF('Member Info'!H128&gt;'Member Info'!$AJ$8,'Member Info'!$AK$9,'Member Info'!$AK$8)))))),
SUMPRODUCT('Member Info'!L128+IF('Member Info'!H128&gt;'Member Info'!$AG$17,'Member Info'!$AH$18,IF('Member Info'!H128&gt;'Member Info'!$AG$16,'Member Info'!$AH$17,IF('Member Info'!H128&gt;'Member Info'!$AG$15,'Member Info'!$AH$16,IF('Member Info'!H128&gt;'Member Info'!$AG$14,'Member Info'!$AH$15,IF('Member Info'!H128&gt;'Member Info'!$AG$13,'Member Info'!$AH$14,IF('Member Info'!H128&gt;'Member Info'!$AG$12,'Member Info'!$AH$13,IF('Member Info'!H128&gt;'Member Info'!$AG$11,'Member Info'!$AH$12,IF('Member Info'!H128&gt;'Member Info'!$AG$10,'Member Info'!$AH$11,IF('Member Info'!H128&gt;'Member Info'!$AG$9,'Member Info'!$AH$10,IF('Member Info'!H128&gt;'Member Info'!$AG$8,'Member Info'!$AH$9,'Member Info'!$AH$8)))))))))))))</f>
        <v/>
      </c>
      <c r="H132" s="26"/>
      <c r="I132" s="26"/>
      <c r="J132" s="107" t="str">
        <f>IF(E132=0,"",IF('Member Info'!F128&gt;$S$1,CONCATENATE("Joined with practice on ", TEXT('Member Info'!F128, "DD/MM/YYYY")),IF('Member Info'!N128&lt;&gt;"",IF('Member Info'!N128&lt;$R$1,CONCATENATE("Left Scheme on ", TEXT('Member Info'!N128, "DD/MM/YYYY")),IF(ISERROR(G132),"Error Detected, No rate entered",IF(E132=0,"",IF(F132="","Error Detected, No Pensionable pay",IF(ISERROR(AB132)," Unknown Values entered.",IF(T132+U132&lt;1,"Acceptable",IF(R132+S132=200, "No Contributions Entered", IF(K132="","Error Detected, Choose reason&gt;",IF(X132="1",IF(T132=1,"Please Enter Deemed Pensionable Pay","Add Any Relevant Details Above"),"Please Give Details Above"))))))))),IF(ISERROR(G132),"Error Detected, No rate entered",IF(E132=0,"",IF(F132="","Error Detected, No Pensionable pay",IF(ISERROR(AB132)," Unknown Values entered.",IF(T132+U132&lt;1,"Acceptable",IF(R132+S132=200, "No Contributions Entered", IF(K132="","Error Detected, Choose reason&gt;",IF(X132="1",IF(T132=1,"Please Enter Deemed Pensionable Pay","Add relevant Details Above"),"Please give details Above")))))))))))</f>
        <v/>
      </c>
      <c r="K132" s="263"/>
      <c r="L132" s="93"/>
      <c r="M132" s="93" t="str">
        <f t="shared" si="24"/>
        <v/>
      </c>
      <c r="N132" s="96">
        <f t="shared" si="23"/>
        <v>0</v>
      </c>
      <c r="O132" s="96">
        <f t="shared" si="23"/>
        <v>0</v>
      </c>
      <c r="P132" s="220">
        <f>(ROUND((F132/100*'Member Info'!$W$2), 2))</f>
        <v>0</v>
      </c>
      <c r="Q132" s="220" t="e">
        <f t="shared" si="25"/>
        <v>#VALUE!</v>
      </c>
      <c r="R132" s="220" t="str">
        <f t="shared" si="26"/>
        <v/>
      </c>
      <c r="S132" s="229" t="str">
        <f t="shared" si="27"/>
        <v/>
      </c>
      <c r="T132" s="230" t="str">
        <f t="shared" si="28"/>
        <v/>
      </c>
      <c r="U132" s="230" t="str">
        <f t="shared" si="29"/>
        <v/>
      </c>
      <c r="V132" s="224">
        <f t="shared" si="30"/>
        <v>0</v>
      </c>
      <c r="W132" s="112">
        <f t="shared" si="31"/>
        <v>0</v>
      </c>
      <c r="X132" s="237" t="str">
        <f t="shared" si="19"/>
        <v/>
      </c>
      <c r="Y132" s="242" t="b">
        <f t="shared" si="20"/>
        <v>0</v>
      </c>
      <c r="Z132" s="237">
        <f t="shared" si="32"/>
        <v>0</v>
      </c>
      <c r="AA132" s="237">
        <f>IF('Member Info'!N128="",1,"")</f>
        <v>1</v>
      </c>
      <c r="AB132" s="245" t="e">
        <f t="shared" si="33"/>
        <v>#VALUE!</v>
      </c>
      <c r="AC132" s="132" t="str">
        <f t="shared" si="21"/>
        <v/>
      </c>
      <c r="AD132" s="126">
        <f t="shared" si="22"/>
        <v>1</v>
      </c>
      <c r="AE132" s="126" t="str">
        <f>IF('Member Info'!N128&lt;&gt;"",IF('Member Info'!N128&lt;=$R$1,1,0),"")</f>
        <v/>
      </c>
      <c r="AG132" s="126" t="b">
        <f t="shared" si="34"/>
        <v>0</v>
      </c>
      <c r="AH132" s="126">
        <f t="shared" si="35"/>
        <v>0</v>
      </c>
      <c r="AJ132" s="126">
        <f t="shared" si="36"/>
        <v>0</v>
      </c>
      <c r="AK132" s="126">
        <f>IF('Member Info'!F128&gt;$R$1,1,0)</f>
        <v>0</v>
      </c>
      <c r="AL132" s="126" t="b">
        <f>IF(ISERROR(R132),ERROR.TYPE(#REF!)=ERROR.TYPE(R132),FALSE)</f>
        <v>0</v>
      </c>
      <c r="AM132" s="126" t="b">
        <f>IF(ISERROR(S132),ERROR.TYPE(#REF!)=ERROR.TYPE(S132),FALSE)</f>
        <v>0</v>
      </c>
      <c r="AN132" s="126">
        <f>IF(OR('Member Info'!F128&gt;=$S$1,'Member Info'!N128&gt;=$R$1),1,0)</f>
        <v>0</v>
      </c>
    </row>
    <row r="133" spans="1:40" x14ac:dyDescent="0.25">
      <c r="A133" s="4">
        <v>101</v>
      </c>
      <c r="B133" s="166">
        <f>'Member Info'!D129</f>
        <v>0</v>
      </c>
      <c r="C133" s="166">
        <f>'Member Info'!E129</f>
        <v>0</v>
      </c>
      <c r="D133" s="166" t="str">
        <f>'Member Info'!G129</f>
        <v/>
      </c>
      <c r="E133" s="167">
        <f>'Member Info'!B129</f>
        <v>0</v>
      </c>
      <c r="F133" s="244"/>
      <c r="G133" s="168" t="str">
        <f>IF(E133=0,"",
IF('Member Info'!$AM$19&lt;=$R$1,
SUMPRODUCT('Member Info'!L129+IF('Member Info'!H129&gt;'Member Info'!$AJ$12,'Member Info'!$AK$13,IF('Member Info'!H129&gt;'Member Info'!$AJ$11,'Member Info'!$AK$12,IF('Member Info'!H129&gt;'Member Info'!$AJ$10,'Member Info'!$AK$11,IF('Member Info'!H129&gt;'Member Info'!$AJ$9,'Member Info'!$AK$10,IF('Member Info'!H129&gt;'Member Info'!$AJ$8,'Member Info'!$AK$9,'Member Info'!$AK$8)))))),
SUMPRODUCT('Member Info'!L129+IF('Member Info'!H129&gt;'Member Info'!$AG$17,'Member Info'!$AH$18,IF('Member Info'!H129&gt;'Member Info'!$AG$16,'Member Info'!$AH$17,IF('Member Info'!H129&gt;'Member Info'!$AG$15,'Member Info'!$AH$16,IF('Member Info'!H129&gt;'Member Info'!$AG$14,'Member Info'!$AH$15,IF('Member Info'!H129&gt;'Member Info'!$AG$13,'Member Info'!$AH$14,IF('Member Info'!H129&gt;'Member Info'!$AG$12,'Member Info'!$AH$13,IF('Member Info'!H129&gt;'Member Info'!$AG$11,'Member Info'!$AH$12,IF('Member Info'!H129&gt;'Member Info'!$AG$10,'Member Info'!$AH$11,IF('Member Info'!H129&gt;'Member Info'!$AG$9,'Member Info'!$AH$10,IF('Member Info'!H129&gt;'Member Info'!$AG$8,'Member Info'!$AH$9,'Member Info'!$AH$8)))))))))))))</f>
        <v/>
      </c>
      <c r="H133" s="26"/>
      <c r="I133" s="26"/>
      <c r="J133" s="107" t="str">
        <f>IF(E133=0,"",IF('Member Info'!F129&gt;$S$1,CONCATENATE("Joined with practice on ", TEXT('Member Info'!F129, "DD/MM/YYYY")),IF('Member Info'!N129&lt;&gt;"",IF('Member Info'!N129&lt;$R$1,CONCATENATE("Left Scheme on ", TEXT('Member Info'!N129, "DD/MM/YYYY")),IF(ISERROR(G133),"Error Detected, No rate entered",IF(E133=0,"",IF(F133="","Error Detected, No Pensionable pay",IF(ISERROR(AB133)," Unknown Values entered.",IF(T133+U133&lt;1,"Acceptable",IF(R133+S133=200, "No Contributions Entered", IF(K133="","Error Detected, Choose reason&gt;",IF(X133="1",IF(T133=1,"Please Enter Deemed Pensionable Pay","Add Any Relevant Details Above"),"Please Give Details Above"))))))))),IF(ISERROR(G133),"Error Detected, No rate entered",IF(E133=0,"",IF(F133="","Error Detected, No Pensionable pay",IF(ISERROR(AB133)," Unknown Values entered.",IF(T133+U133&lt;1,"Acceptable",IF(R133+S133=200, "No Contributions Entered", IF(K133="","Error Detected, Choose reason&gt;",IF(X133="1",IF(T133=1,"Please Enter Deemed Pensionable Pay","Add relevant Details Above"),"Please give details Above")))))))))))</f>
        <v/>
      </c>
      <c r="K133" s="263"/>
      <c r="L133" s="93"/>
      <c r="M133" s="93" t="str">
        <f t="shared" si="24"/>
        <v/>
      </c>
      <c r="N133" s="96">
        <f t="shared" si="23"/>
        <v>0</v>
      </c>
      <c r="O133" s="96">
        <f t="shared" si="23"/>
        <v>0</v>
      </c>
      <c r="P133" s="220">
        <f>(ROUND((F133/100*'Member Info'!$W$2), 2))</f>
        <v>0</v>
      </c>
      <c r="Q133" s="220" t="e">
        <f t="shared" si="25"/>
        <v>#VALUE!</v>
      </c>
      <c r="R133" s="220" t="str">
        <f t="shared" si="26"/>
        <v/>
      </c>
      <c r="S133" s="229" t="str">
        <f t="shared" si="27"/>
        <v/>
      </c>
      <c r="T133" s="230" t="str">
        <f t="shared" si="28"/>
        <v/>
      </c>
      <c r="U133" s="230" t="str">
        <f t="shared" si="29"/>
        <v/>
      </c>
      <c r="V133" s="224">
        <f t="shared" si="30"/>
        <v>0</v>
      </c>
      <c r="W133" s="112">
        <f t="shared" si="31"/>
        <v>0</v>
      </c>
      <c r="X133" s="237" t="str">
        <f t="shared" si="19"/>
        <v/>
      </c>
      <c r="Y133" s="242" t="b">
        <f t="shared" si="20"/>
        <v>0</v>
      </c>
      <c r="Z133" s="237">
        <f t="shared" si="32"/>
        <v>0</v>
      </c>
      <c r="AA133" s="237">
        <f>IF('Member Info'!N129="",1,"")</f>
        <v>1</v>
      </c>
      <c r="AB133" s="245" t="e">
        <f t="shared" si="33"/>
        <v>#VALUE!</v>
      </c>
      <c r="AC133" s="132" t="str">
        <f t="shared" si="21"/>
        <v/>
      </c>
      <c r="AD133" s="126">
        <f t="shared" si="22"/>
        <v>1</v>
      </c>
      <c r="AE133" s="126" t="str">
        <f>IF('Member Info'!N129&lt;&gt;"",IF('Member Info'!N129&lt;=$R$1,1,0),"")</f>
        <v/>
      </c>
      <c r="AG133" s="126" t="b">
        <f t="shared" si="34"/>
        <v>0</v>
      </c>
      <c r="AH133" s="126">
        <f t="shared" si="35"/>
        <v>0</v>
      </c>
      <c r="AJ133" s="126">
        <f t="shared" si="36"/>
        <v>0</v>
      </c>
      <c r="AK133" s="126">
        <f>IF('Member Info'!F129&gt;$R$1,1,0)</f>
        <v>0</v>
      </c>
      <c r="AL133" s="126" t="b">
        <f>IF(ISERROR(R133),ERROR.TYPE(#REF!)=ERROR.TYPE(R133),FALSE)</f>
        <v>0</v>
      </c>
      <c r="AM133" s="126" t="b">
        <f>IF(ISERROR(S133),ERROR.TYPE(#REF!)=ERROR.TYPE(S133),FALSE)</f>
        <v>0</v>
      </c>
      <c r="AN133" s="126">
        <f>IF(OR('Member Info'!F129&gt;=$S$1,'Member Info'!N129&gt;=$R$1),1,0)</f>
        <v>0</v>
      </c>
    </row>
    <row r="134" spans="1:40" x14ac:dyDescent="0.25">
      <c r="A134" s="4">
        <v>102</v>
      </c>
      <c r="B134" s="166">
        <f>'Member Info'!D130</f>
        <v>0</v>
      </c>
      <c r="C134" s="166">
        <f>'Member Info'!E130</f>
        <v>0</v>
      </c>
      <c r="D134" s="166" t="str">
        <f>'Member Info'!G130</f>
        <v/>
      </c>
      <c r="E134" s="167">
        <f>'Member Info'!B130</f>
        <v>0</v>
      </c>
      <c r="F134" s="244"/>
      <c r="G134" s="168" t="str">
        <f>IF(E134=0,"",
IF('Member Info'!$AM$19&lt;=$R$1,
SUMPRODUCT('Member Info'!L130+IF('Member Info'!H130&gt;'Member Info'!$AJ$12,'Member Info'!$AK$13,IF('Member Info'!H130&gt;'Member Info'!$AJ$11,'Member Info'!$AK$12,IF('Member Info'!H130&gt;'Member Info'!$AJ$10,'Member Info'!$AK$11,IF('Member Info'!H130&gt;'Member Info'!$AJ$9,'Member Info'!$AK$10,IF('Member Info'!H130&gt;'Member Info'!$AJ$8,'Member Info'!$AK$9,'Member Info'!$AK$8)))))),
SUMPRODUCT('Member Info'!L130+IF('Member Info'!H130&gt;'Member Info'!$AG$17,'Member Info'!$AH$18,IF('Member Info'!H130&gt;'Member Info'!$AG$16,'Member Info'!$AH$17,IF('Member Info'!H130&gt;'Member Info'!$AG$15,'Member Info'!$AH$16,IF('Member Info'!H130&gt;'Member Info'!$AG$14,'Member Info'!$AH$15,IF('Member Info'!H130&gt;'Member Info'!$AG$13,'Member Info'!$AH$14,IF('Member Info'!H130&gt;'Member Info'!$AG$12,'Member Info'!$AH$13,IF('Member Info'!H130&gt;'Member Info'!$AG$11,'Member Info'!$AH$12,IF('Member Info'!H130&gt;'Member Info'!$AG$10,'Member Info'!$AH$11,IF('Member Info'!H130&gt;'Member Info'!$AG$9,'Member Info'!$AH$10,IF('Member Info'!H130&gt;'Member Info'!$AG$8,'Member Info'!$AH$9,'Member Info'!$AH$8)))))))))))))</f>
        <v/>
      </c>
      <c r="H134" s="26"/>
      <c r="I134" s="26"/>
      <c r="J134" s="107" t="str">
        <f>IF(E134=0,"",IF('Member Info'!F130&gt;$S$1,CONCATENATE("Joined with practice on ", TEXT('Member Info'!F130, "DD/MM/YYYY")),IF('Member Info'!N130&lt;&gt;"",IF('Member Info'!N130&lt;$R$1,CONCATENATE("Left Scheme on ", TEXT('Member Info'!N130, "DD/MM/YYYY")),IF(ISERROR(G134),"Error Detected, No rate entered",IF(E134=0,"",IF(F134="","Error Detected, No Pensionable pay",IF(ISERROR(AB134)," Unknown Values entered.",IF(T134+U134&lt;1,"Acceptable",IF(R134+S134=200, "No Contributions Entered", IF(K134="","Error Detected, Choose reason&gt;",IF(X134="1",IF(T134=1,"Please Enter Deemed Pensionable Pay","Add Any Relevant Details Above"),"Please Give Details Above"))))))))),IF(ISERROR(G134),"Error Detected, No rate entered",IF(E134=0,"",IF(F134="","Error Detected, No Pensionable pay",IF(ISERROR(AB134)," Unknown Values entered.",IF(T134+U134&lt;1,"Acceptable",IF(R134+S134=200, "No Contributions Entered", IF(K134="","Error Detected, Choose reason&gt;",IF(X134="1",IF(T134=1,"Please Enter Deemed Pensionable Pay","Add relevant Details Above"),"Please give details Above")))))))))))</f>
        <v/>
      </c>
      <c r="K134" s="263"/>
      <c r="L134" s="93"/>
      <c r="M134" s="93" t="str">
        <f t="shared" si="24"/>
        <v/>
      </c>
      <c r="N134" s="96">
        <f t="shared" si="23"/>
        <v>0</v>
      </c>
      <c r="O134" s="96">
        <f t="shared" si="23"/>
        <v>0</v>
      </c>
      <c r="P134" s="220">
        <f>(ROUND((F134/100*'Member Info'!$W$2), 2))</f>
        <v>0</v>
      </c>
      <c r="Q134" s="220" t="e">
        <f t="shared" si="25"/>
        <v>#VALUE!</v>
      </c>
      <c r="R134" s="220" t="str">
        <f t="shared" si="26"/>
        <v/>
      </c>
      <c r="S134" s="229" t="str">
        <f t="shared" si="27"/>
        <v/>
      </c>
      <c r="T134" s="230" t="str">
        <f t="shared" si="28"/>
        <v/>
      </c>
      <c r="U134" s="230" t="str">
        <f t="shared" si="29"/>
        <v/>
      </c>
      <c r="V134" s="224">
        <f t="shared" si="30"/>
        <v>0</v>
      </c>
      <c r="W134" s="112">
        <f t="shared" si="31"/>
        <v>0</v>
      </c>
      <c r="X134" s="237" t="str">
        <f t="shared" si="19"/>
        <v/>
      </c>
      <c r="Y134" s="242" t="b">
        <f t="shared" si="20"/>
        <v>0</v>
      </c>
      <c r="Z134" s="237">
        <f t="shared" si="32"/>
        <v>0</v>
      </c>
      <c r="AA134" s="237">
        <f>IF('Member Info'!N130="",1,"")</f>
        <v>1</v>
      </c>
      <c r="AB134" s="245" t="e">
        <f t="shared" si="33"/>
        <v>#VALUE!</v>
      </c>
      <c r="AC134" s="132" t="str">
        <f t="shared" si="21"/>
        <v/>
      </c>
      <c r="AD134" s="126">
        <f t="shared" si="22"/>
        <v>1</v>
      </c>
      <c r="AE134" s="126" t="str">
        <f>IF('Member Info'!N130&lt;&gt;"",IF('Member Info'!N130&lt;=$R$1,1,0),"")</f>
        <v/>
      </c>
      <c r="AG134" s="126" t="b">
        <f t="shared" si="34"/>
        <v>0</v>
      </c>
      <c r="AH134" s="126">
        <f t="shared" si="35"/>
        <v>0</v>
      </c>
      <c r="AJ134" s="126">
        <f t="shared" si="36"/>
        <v>0</v>
      </c>
      <c r="AK134" s="126">
        <f>IF('Member Info'!F130&gt;$R$1,1,0)</f>
        <v>0</v>
      </c>
      <c r="AL134" s="126" t="b">
        <f>IF(ISERROR(R134),ERROR.TYPE(#REF!)=ERROR.TYPE(R134),FALSE)</f>
        <v>0</v>
      </c>
      <c r="AM134" s="126" t="b">
        <f>IF(ISERROR(S134),ERROR.TYPE(#REF!)=ERROR.TYPE(S134),FALSE)</f>
        <v>0</v>
      </c>
      <c r="AN134" s="126">
        <f>IF(OR('Member Info'!F130&gt;=$S$1,'Member Info'!N130&gt;=$R$1),1,0)</f>
        <v>0</v>
      </c>
    </row>
    <row r="135" spans="1:40" x14ac:dyDescent="0.25">
      <c r="A135" s="4">
        <v>103</v>
      </c>
      <c r="B135" s="166">
        <f>'Member Info'!D131</f>
        <v>0</v>
      </c>
      <c r="C135" s="166">
        <f>'Member Info'!E131</f>
        <v>0</v>
      </c>
      <c r="D135" s="166" t="str">
        <f>'Member Info'!G131</f>
        <v/>
      </c>
      <c r="E135" s="167">
        <f>'Member Info'!B131</f>
        <v>0</v>
      </c>
      <c r="F135" s="244"/>
      <c r="G135" s="168" t="str">
        <f>IF(E135=0,"",
IF('Member Info'!$AM$19&lt;=$R$1,
SUMPRODUCT('Member Info'!L131+IF('Member Info'!H131&gt;'Member Info'!$AJ$12,'Member Info'!$AK$13,IF('Member Info'!H131&gt;'Member Info'!$AJ$11,'Member Info'!$AK$12,IF('Member Info'!H131&gt;'Member Info'!$AJ$10,'Member Info'!$AK$11,IF('Member Info'!H131&gt;'Member Info'!$AJ$9,'Member Info'!$AK$10,IF('Member Info'!H131&gt;'Member Info'!$AJ$8,'Member Info'!$AK$9,'Member Info'!$AK$8)))))),
SUMPRODUCT('Member Info'!L131+IF('Member Info'!H131&gt;'Member Info'!$AG$17,'Member Info'!$AH$18,IF('Member Info'!H131&gt;'Member Info'!$AG$16,'Member Info'!$AH$17,IF('Member Info'!H131&gt;'Member Info'!$AG$15,'Member Info'!$AH$16,IF('Member Info'!H131&gt;'Member Info'!$AG$14,'Member Info'!$AH$15,IF('Member Info'!H131&gt;'Member Info'!$AG$13,'Member Info'!$AH$14,IF('Member Info'!H131&gt;'Member Info'!$AG$12,'Member Info'!$AH$13,IF('Member Info'!H131&gt;'Member Info'!$AG$11,'Member Info'!$AH$12,IF('Member Info'!H131&gt;'Member Info'!$AG$10,'Member Info'!$AH$11,IF('Member Info'!H131&gt;'Member Info'!$AG$9,'Member Info'!$AH$10,IF('Member Info'!H131&gt;'Member Info'!$AG$8,'Member Info'!$AH$9,'Member Info'!$AH$8)))))))))))))</f>
        <v/>
      </c>
      <c r="H135" s="26"/>
      <c r="I135" s="26"/>
      <c r="J135" s="107" t="str">
        <f>IF(E135=0,"",IF('Member Info'!F131&gt;$S$1,CONCATENATE("Joined with practice on ", TEXT('Member Info'!F131, "DD/MM/YYYY")),IF('Member Info'!N131&lt;&gt;"",IF('Member Info'!N131&lt;$R$1,CONCATENATE("Left Scheme on ", TEXT('Member Info'!N131, "DD/MM/YYYY")),IF(ISERROR(G135),"Error Detected, No rate entered",IF(E135=0,"",IF(F135="","Error Detected, No Pensionable pay",IF(ISERROR(AB135)," Unknown Values entered.",IF(T135+U135&lt;1,"Acceptable",IF(R135+S135=200, "No Contributions Entered", IF(K135="","Error Detected, Choose reason&gt;",IF(X135="1",IF(T135=1,"Please Enter Deemed Pensionable Pay","Add Any Relevant Details Above"),"Please Give Details Above"))))))))),IF(ISERROR(G135),"Error Detected, No rate entered",IF(E135=0,"",IF(F135="","Error Detected, No Pensionable pay",IF(ISERROR(AB135)," Unknown Values entered.",IF(T135+U135&lt;1,"Acceptable",IF(R135+S135=200, "No Contributions Entered", IF(K135="","Error Detected, Choose reason&gt;",IF(X135="1",IF(T135=1,"Please Enter Deemed Pensionable Pay","Add relevant Details Above"),"Please give details Above")))))))))))</f>
        <v/>
      </c>
      <c r="K135" s="263"/>
      <c r="L135" s="93"/>
      <c r="M135" s="93" t="str">
        <f t="shared" si="24"/>
        <v/>
      </c>
      <c r="N135" s="96">
        <f t="shared" si="23"/>
        <v>0</v>
      </c>
      <c r="O135" s="96">
        <f t="shared" si="23"/>
        <v>0</v>
      </c>
      <c r="P135" s="220">
        <f>(ROUND((F135/100*'Member Info'!$W$2), 2))</f>
        <v>0</v>
      </c>
      <c r="Q135" s="220" t="e">
        <f t="shared" si="25"/>
        <v>#VALUE!</v>
      </c>
      <c r="R135" s="220" t="str">
        <f t="shared" si="26"/>
        <v/>
      </c>
      <c r="S135" s="229" t="str">
        <f t="shared" si="27"/>
        <v/>
      </c>
      <c r="T135" s="230" t="str">
        <f t="shared" si="28"/>
        <v/>
      </c>
      <c r="U135" s="230" t="str">
        <f t="shared" si="29"/>
        <v/>
      </c>
      <c r="V135" s="224">
        <f t="shared" si="30"/>
        <v>0</v>
      </c>
      <c r="W135" s="112">
        <f t="shared" si="31"/>
        <v>0</v>
      </c>
      <c r="X135" s="237" t="str">
        <f t="shared" si="19"/>
        <v/>
      </c>
      <c r="Y135" s="242" t="b">
        <f t="shared" si="20"/>
        <v>0</v>
      </c>
      <c r="Z135" s="237">
        <f t="shared" si="32"/>
        <v>0</v>
      </c>
      <c r="AA135" s="237">
        <f>IF('Member Info'!N131="",1,"")</f>
        <v>1</v>
      </c>
      <c r="AB135" s="245" t="e">
        <f t="shared" si="33"/>
        <v>#VALUE!</v>
      </c>
      <c r="AC135" s="132" t="str">
        <f t="shared" si="21"/>
        <v/>
      </c>
      <c r="AD135" s="126">
        <f t="shared" si="22"/>
        <v>1</v>
      </c>
      <c r="AE135" s="126" t="str">
        <f>IF('Member Info'!N131&lt;&gt;"",IF('Member Info'!N131&lt;=$R$1,1,0),"")</f>
        <v/>
      </c>
      <c r="AG135" s="126" t="b">
        <f t="shared" si="34"/>
        <v>0</v>
      </c>
      <c r="AH135" s="126">
        <f t="shared" si="35"/>
        <v>0</v>
      </c>
      <c r="AJ135" s="126">
        <f t="shared" si="36"/>
        <v>0</v>
      </c>
      <c r="AK135" s="126">
        <f>IF('Member Info'!F131&gt;$R$1,1,0)</f>
        <v>0</v>
      </c>
      <c r="AL135" s="126" t="b">
        <f>IF(ISERROR(R135),ERROR.TYPE(#REF!)=ERROR.TYPE(R135),FALSE)</f>
        <v>0</v>
      </c>
      <c r="AM135" s="126" t="b">
        <f>IF(ISERROR(S135),ERROR.TYPE(#REF!)=ERROR.TYPE(S135),FALSE)</f>
        <v>0</v>
      </c>
      <c r="AN135" s="126">
        <f>IF(OR('Member Info'!F131&gt;=$S$1,'Member Info'!N131&gt;=$R$1),1,0)</f>
        <v>0</v>
      </c>
    </row>
    <row r="136" spans="1:40" x14ac:dyDescent="0.25">
      <c r="A136" s="4">
        <v>104</v>
      </c>
      <c r="B136" s="166">
        <f>'Member Info'!D132</f>
        <v>0</v>
      </c>
      <c r="C136" s="166">
        <f>'Member Info'!E132</f>
        <v>0</v>
      </c>
      <c r="D136" s="166" t="str">
        <f>'Member Info'!G132</f>
        <v/>
      </c>
      <c r="E136" s="167">
        <f>'Member Info'!B132</f>
        <v>0</v>
      </c>
      <c r="F136" s="244"/>
      <c r="G136" s="168" t="str">
        <f>IF(E136=0,"",
IF('Member Info'!$AM$19&lt;=$R$1,
SUMPRODUCT('Member Info'!L132+IF('Member Info'!H132&gt;'Member Info'!$AJ$12,'Member Info'!$AK$13,IF('Member Info'!H132&gt;'Member Info'!$AJ$11,'Member Info'!$AK$12,IF('Member Info'!H132&gt;'Member Info'!$AJ$10,'Member Info'!$AK$11,IF('Member Info'!H132&gt;'Member Info'!$AJ$9,'Member Info'!$AK$10,IF('Member Info'!H132&gt;'Member Info'!$AJ$8,'Member Info'!$AK$9,'Member Info'!$AK$8)))))),
SUMPRODUCT('Member Info'!L132+IF('Member Info'!H132&gt;'Member Info'!$AG$17,'Member Info'!$AH$18,IF('Member Info'!H132&gt;'Member Info'!$AG$16,'Member Info'!$AH$17,IF('Member Info'!H132&gt;'Member Info'!$AG$15,'Member Info'!$AH$16,IF('Member Info'!H132&gt;'Member Info'!$AG$14,'Member Info'!$AH$15,IF('Member Info'!H132&gt;'Member Info'!$AG$13,'Member Info'!$AH$14,IF('Member Info'!H132&gt;'Member Info'!$AG$12,'Member Info'!$AH$13,IF('Member Info'!H132&gt;'Member Info'!$AG$11,'Member Info'!$AH$12,IF('Member Info'!H132&gt;'Member Info'!$AG$10,'Member Info'!$AH$11,IF('Member Info'!H132&gt;'Member Info'!$AG$9,'Member Info'!$AH$10,IF('Member Info'!H132&gt;'Member Info'!$AG$8,'Member Info'!$AH$9,'Member Info'!$AH$8)))))))))))))</f>
        <v/>
      </c>
      <c r="H136" s="26"/>
      <c r="I136" s="26"/>
      <c r="J136" s="107" t="str">
        <f>IF(E136=0,"",IF('Member Info'!F132&gt;$S$1,CONCATENATE("Joined with practice on ", TEXT('Member Info'!F132, "DD/MM/YYYY")),IF('Member Info'!N132&lt;&gt;"",IF('Member Info'!N132&lt;$R$1,CONCATENATE("Left Scheme on ", TEXT('Member Info'!N132, "DD/MM/YYYY")),IF(ISERROR(G136),"Error Detected, No rate entered",IF(E136=0,"",IF(F136="","Error Detected, No Pensionable pay",IF(ISERROR(AB136)," Unknown Values entered.",IF(T136+U136&lt;1,"Acceptable",IF(R136+S136=200, "No Contributions Entered", IF(K136="","Error Detected, Choose reason&gt;",IF(X136="1",IF(T136=1,"Please Enter Deemed Pensionable Pay","Add Any Relevant Details Above"),"Please Give Details Above"))))))))),IF(ISERROR(G136),"Error Detected, No rate entered",IF(E136=0,"",IF(F136="","Error Detected, No Pensionable pay",IF(ISERROR(AB136)," Unknown Values entered.",IF(T136+U136&lt;1,"Acceptable",IF(R136+S136=200, "No Contributions Entered", IF(K136="","Error Detected, Choose reason&gt;",IF(X136="1",IF(T136=1,"Please Enter Deemed Pensionable Pay","Add relevant Details Above"),"Please give details Above")))))))))))</f>
        <v/>
      </c>
      <c r="K136" s="263"/>
      <c r="L136" s="93"/>
      <c r="M136" s="93" t="str">
        <f t="shared" si="24"/>
        <v/>
      </c>
      <c r="N136" s="96">
        <f t="shared" si="23"/>
        <v>0</v>
      </c>
      <c r="O136" s="96">
        <f t="shared" si="23"/>
        <v>0</v>
      </c>
      <c r="P136" s="220">
        <f>(ROUND((F136/100*'Member Info'!$W$2), 2))</f>
        <v>0</v>
      </c>
      <c r="Q136" s="220" t="e">
        <f t="shared" si="25"/>
        <v>#VALUE!</v>
      </c>
      <c r="R136" s="220" t="str">
        <f t="shared" si="26"/>
        <v/>
      </c>
      <c r="S136" s="229" t="str">
        <f t="shared" si="27"/>
        <v/>
      </c>
      <c r="T136" s="230" t="str">
        <f t="shared" si="28"/>
        <v/>
      </c>
      <c r="U136" s="230" t="str">
        <f t="shared" si="29"/>
        <v/>
      </c>
      <c r="V136" s="224">
        <f t="shared" si="30"/>
        <v>0</v>
      </c>
      <c r="W136" s="112">
        <f t="shared" si="31"/>
        <v>0</v>
      </c>
      <c r="X136" s="237" t="str">
        <f t="shared" si="19"/>
        <v/>
      </c>
      <c r="Y136" s="242" t="b">
        <f t="shared" si="20"/>
        <v>0</v>
      </c>
      <c r="Z136" s="237">
        <f t="shared" si="32"/>
        <v>0</v>
      </c>
      <c r="AA136" s="237">
        <f>IF('Member Info'!N132="",1,"")</f>
        <v>1</v>
      </c>
      <c r="AB136" s="245" t="e">
        <f t="shared" si="33"/>
        <v>#VALUE!</v>
      </c>
      <c r="AC136" s="132" t="str">
        <f t="shared" si="21"/>
        <v/>
      </c>
      <c r="AD136" s="126">
        <f t="shared" si="22"/>
        <v>1</v>
      </c>
      <c r="AE136" s="126" t="str">
        <f>IF('Member Info'!N132&lt;&gt;"",IF('Member Info'!N132&lt;=$R$1,1,0),"")</f>
        <v/>
      </c>
      <c r="AG136" s="126" t="b">
        <f t="shared" si="34"/>
        <v>0</v>
      </c>
      <c r="AH136" s="126">
        <f t="shared" si="35"/>
        <v>0</v>
      </c>
      <c r="AJ136" s="126">
        <f t="shared" si="36"/>
        <v>0</v>
      </c>
      <c r="AK136" s="126">
        <f>IF('Member Info'!F132&gt;$R$1,1,0)</f>
        <v>0</v>
      </c>
      <c r="AL136" s="126" t="b">
        <f>IF(ISERROR(R136),ERROR.TYPE(#REF!)=ERROR.TYPE(R136),FALSE)</f>
        <v>0</v>
      </c>
      <c r="AM136" s="126" t="b">
        <f>IF(ISERROR(S136),ERROR.TYPE(#REF!)=ERROR.TYPE(S136),FALSE)</f>
        <v>0</v>
      </c>
      <c r="AN136" s="126">
        <f>IF(OR('Member Info'!F132&gt;=$S$1,'Member Info'!N132&gt;=$R$1),1,0)</f>
        <v>0</v>
      </c>
    </row>
    <row r="137" spans="1:40" x14ac:dyDescent="0.25">
      <c r="A137" s="4">
        <v>105</v>
      </c>
      <c r="B137" s="166">
        <f>'Member Info'!D133</f>
        <v>0</v>
      </c>
      <c r="C137" s="166">
        <f>'Member Info'!E133</f>
        <v>0</v>
      </c>
      <c r="D137" s="166" t="str">
        <f>'Member Info'!G133</f>
        <v/>
      </c>
      <c r="E137" s="167">
        <f>'Member Info'!B133</f>
        <v>0</v>
      </c>
      <c r="F137" s="244"/>
      <c r="G137" s="168" t="str">
        <f>IF(E137=0,"",
IF('Member Info'!$AM$19&lt;=$R$1,
SUMPRODUCT('Member Info'!L133+IF('Member Info'!H133&gt;'Member Info'!$AJ$12,'Member Info'!$AK$13,IF('Member Info'!H133&gt;'Member Info'!$AJ$11,'Member Info'!$AK$12,IF('Member Info'!H133&gt;'Member Info'!$AJ$10,'Member Info'!$AK$11,IF('Member Info'!H133&gt;'Member Info'!$AJ$9,'Member Info'!$AK$10,IF('Member Info'!H133&gt;'Member Info'!$AJ$8,'Member Info'!$AK$9,'Member Info'!$AK$8)))))),
SUMPRODUCT('Member Info'!L133+IF('Member Info'!H133&gt;'Member Info'!$AG$17,'Member Info'!$AH$18,IF('Member Info'!H133&gt;'Member Info'!$AG$16,'Member Info'!$AH$17,IF('Member Info'!H133&gt;'Member Info'!$AG$15,'Member Info'!$AH$16,IF('Member Info'!H133&gt;'Member Info'!$AG$14,'Member Info'!$AH$15,IF('Member Info'!H133&gt;'Member Info'!$AG$13,'Member Info'!$AH$14,IF('Member Info'!H133&gt;'Member Info'!$AG$12,'Member Info'!$AH$13,IF('Member Info'!H133&gt;'Member Info'!$AG$11,'Member Info'!$AH$12,IF('Member Info'!H133&gt;'Member Info'!$AG$10,'Member Info'!$AH$11,IF('Member Info'!H133&gt;'Member Info'!$AG$9,'Member Info'!$AH$10,IF('Member Info'!H133&gt;'Member Info'!$AG$8,'Member Info'!$AH$9,'Member Info'!$AH$8)))))))))))))</f>
        <v/>
      </c>
      <c r="H137" s="26"/>
      <c r="I137" s="26"/>
      <c r="J137" s="107" t="str">
        <f>IF(E137=0,"",IF('Member Info'!F133&gt;$S$1,CONCATENATE("Joined with practice on ", TEXT('Member Info'!F133, "DD/MM/YYYY")),IF('Member Info'!N133&lt;&gt;"",IF('Member Info'!N133&lt;$R$1,CONCATENATE("Left Scheme on ", TEXT('Member Info'!N133, "DD/MM/YYYY")),IF(ISERROR(G137),"Error Detected, No rate entered",IF(E137=0,"",IF(F137="","Error Detected, No Pensionable pay",IF(ISERROR(AB137)," Unknown Values entered.",IF(T137+U137&lt;1,"Acceptable",IF(R137+S137=200, "No Contributions Entered", IF(K137="","Error Detected, Choose reason&gt;",IF(X137="1",IF(T137=1,"Please Enter Deemed Pensionable Pay","Add Any Relevant Details Above"),"Please Give Details Above"))))))))),IF(ISERROR(G137),"Error Detected, No rate entered",IF(E137=0,"",IF(F137="","Error Detected, No Pensionable pay",IF(ISERROR(AB137)," Unknown Values entered.",IF(T137+U137&lt;1,"Acceptable",IF(R137+S137=200, "No Contributions Entered", IF(K137="","Error Detected, Choose reason&gt;",IF(X137="1",IF(T137=1,"Please Enter Deemed Pensionable Pay","Add relevant Details Above"),"Please give details Above")))))))))))</f>
        <v/>
      </c>
      <c r="K137" s="263"/>
      <c r="L137" s="93"/>
      <c r="M137" s="93" t="str">
        <f t="shared" si="24"/>
        <v/>
      </c>
      <c r="N137" s="96">
        <f t="shared" si="23"/>
        <v>0</v>
      </c>
      <c r="O137" s="96">
        <f t="shared" si="23"/>
        <v>0</v>
      </c>
      <c r="P137" s="220">
        <f>(ROUND((F137/100*'Member Info'!$W$2), 2))</f>
        <v>0</v>
      </c>
      <c r="Q137" s="220" t="e">
        <f t="shared" si="25"/>
        <v>#VALUE!</v>
      </c>
      <c r="R137" s="220" t="str">
        <f t="shared" si="26"/>
        <v/>
      </c>
      <c r="S137" s="229" t="str">
        <f t="shared" si="27"/>
        <v/>
      </c>
      <c r="T137" s="230" t="str">
        <f t="shared" si="28"/>
        <v/>
      </c>
      <c r="U137" s="230" t="str">
        <f t="shared" si="29"/>
        <v/>
      </c>
      <c r="V137" s="224">
        <f t="shared" si="30"/>
        <v>0</v>
      </c>
      <c r="W137" s="112">
        <f t="shared" si="31"/>
        <v>0</v>
      </c>
      <c r="X137" s="237" t="str">
        <f t="shared" si="19"/>
        <v/>
      </c>
      <c r="Y137" s="242" t="b">
        <f t="shared" si="20"/>
        <v>0</v>
      </c>
      <c r="Z137" s="237">
        <f t="shared" si="32"/>
        <v>0</v>
      </c>
      <c r="AA137" s="237">
        <f>IF('Member Info'!N133="",1,"")</f>
        <v>1</v>
      </c>
      <c r="AB137" s="245" t="e">
        <f t="shared" si="33"/>
        <v>#VALUE!</v>
      </c>
      <c r="AC137" s="132" t="str">
        <f t="shared" si="21"/>
        <v/>
      </c>
      <c r="AD137" s="126">
        <f t="shared" si="22"/>
        <v>1</v>
      </c>
      <c r="AE137" s="126" t="str">
        <f>IF('Member Info'!N133&lt;&gt;"",IF('Member Info'!N133&lt;=$R$1,1,0),"")</f>
        <v/>
      </c>
      <c r="AG137" s="126" t="b">
        <f t="shared" si="34"/>
        <v>0</v>
      </c>
      <c r="AH137" s="126">
        <f t="shared" si="35"/>
        <v>0</v>
      </c>
      <c r="AJ137" s="126">
        <f t="shared" si="36"/>
        <v>0</v>
      </c>
      <c r="AK137" s="126">
        <f>IF('Member Info'!F133&gt;$R$1,1,0)</f>
        <v>0</v>
      </c>
      <c r="AL137" s="126" t="b">
        <f>IF(ISERROR(R137),ERROR.TYPE(#REF!)=ERROR.TYPE(R137),FALSE)</f>
        <v>0</v>
      </c>
      <c r="AM137" s="126" t="b">
        <f>IF(ISERROR(S137),ERROR.TYPE(#REF!)=ERROR.TYPE(S137),FALSE)</f>
        <v>0</v>
      </c>
      <c r="AN137" s="126">
        <f>IF(OR('Member Info'!F133&gt;=$S$1,'Member Info'!N133&gt;=$R$1),1,0)</f>
        <v>0</v>
      </c>
    </row>
    <row r="138" spans="1:40" x14ac:dyDescent="0.25">
      <c r="A138" s="4">
        <v>106</v>
      </c>
      <c r="B138" s="166">
        <f>'Member Info'!D134</f>
        <v>0</v>
      </c>
      <c r="C138" s="166">
        <f>'Member Info'!E134</f>
        <v>0</v>
      </c>
      <c r="D138" s="166" t="str">
        <f>'Member Info'!G134</f>
        <v/>
      </c>
      <c r="E138" s="167">
        <f>'Member Info'!B134</f>
        <v>0</v>
      </c>
      <c r="F138" s="244"/>
      <c r="G138" s="168" t="str">
        <f>IF(E138=0,"",
IF('Member Info'!$AM$19&lt;=$R$1,
SUMPRODUCT('Member Info'!L134+IF('Member Info'!H134&gt;'Member Info'!$AJ$12,'Member Info'!$AK$13,IF('Member Info'!H134&gt;'Member Info'!$AJ$11,'Member Info'!$AK$12,IF('Member Info'!H134&gt;'Member Info'!$AJ$10,'Member Info'!$AK$11,IF('Member Info'!H134&gt;'Member Info'!$AJ$9,'Member Info'!$AK$10,IF('Member Info'!H134&gt;'Member Info'!$AJ$8,'Member Info'!$AK$9,'Member Info'!$AK$8)))))),
SUMPRODUCT('Member Info'!L134+IF('Member Info'!H134&gt;'Member Info'!$AG$17,'Member Info'!$AH$18,IF('Member Info'!H134&gt;'Member Info'!$AG$16,'Member Info'!$AH$17,IF('Member Info'!H134&gt;'Member Info'!$AG$15,'Member Info'!$AH$16,IF('Member Info'!H134&gt;'Member Info'!$AG$14,'Member Info'!$AH$15,IF('Member Info'!H134&gt;'Member Info'!$AG$13,'Member Info'!$AH$14,IF('Member Info'!H134&gt;'Member Info'!$AG$12,'Member Info'!$AH$13,IF('Member Info'!H134&gt;'Member Info'!$AG$11,'Member Info'!$AH$12,IF('Member Info'!H134&gt;'Member Info'!$AG$10,'Member Info'!$AH$11,IF('Member Info'!H134&gt;'Member Info'!$AG$9,'Member Info'!$AH$10,IF('Member Info'!H134&gt;'Member Info'!$AG$8,'Member Info'!$AH$9,'Member Info'!$AH$8)))))))))))))</f>
        <v/>
      </c>
      <c r="H138" s="26"/>
      <c r="I138" s="26"/>
      <c r="J138" s="107" t="str">
        <f>IF(E138=0,"",IF('Member Info'!F134&gt;$S$1,CONCATENATE("Joined with practice on ", TEXT('Member Info'!F134, "DD/MM/YYYY")),IF('Member Info'!N134&lt;&gt;"",IF('Member Info'!N134&lt;$R$1,CONCATENATE("Left Scheme on ", TEXT('Member Info'!N134, "DD/MM/YYYY")),IF(ISERROR(G138),"Error Detected, No rate entered",IF(E138=0,"",IF(F138="","Error Detected, No Pensionable pay",IF(ISERROR(AB138)," Unknown Values entered.",IF(T138+U138&lt;1,"Acceptable",IF(R138+S138=200, "No Contributions Entered", IF(K138="","Error Detected, Choose reason&gt;",IF(X138="1",IF(T138=1,"Please Enter Deemed Pensionable Pay","Add Any Relevant Details Above"),"Please Give Details Above"))))))))),IF(ISERROR(G138),"Error Detected, No rate entered",IF(E138=0,"",IF(F138="","Error Detected, No Pensionable pay",IF(ISERROR(AB138)," Unknown Values entered.",IF(T138+U138&lt;1,"Acceptable",IF(R138+S138=200, "No Contributions Entered", IF(K138="","Error Detected, Choose reason&gt;",IF(X138="1",IF(T138=1,"Please Enter Deemed Pensionable Pay","Add relevant Details Above"),"Please give details Above")))))))))))</f>
        <v/>
      </c>
      <c r="K138" s="263"/>
      <c r="L138" s="93"/>
      <c r="M138" s="93" t="str">
        <f t="shared" si="24"/>
        <v/>
      </c>
      <c r="N138" s="96">
        <f t="shared" si="23"/>
        <v>0</v>
      </c>
      <c r="O138" s="96">
        <f t="shared" si="23"/>
        <v>0</v>
      </c>
      <c r="P138" s="220">
        <f>(ROUND((F138/100*'Member Info'!$W$2), 2))</f>
        <v>0</v>
      </c>
      <c r="Q138" s="220" t="e">
        <f t="shared" si="25"/>
        <v>#VALUE!</v>
      </c>
      <c r="R138" s="220" t="str">
        <f t="shared" si="26"/>
        <v/>
      </c>
      <c r="S138" s="229" t="str">
        <f t="shared" si="27"/>
        <v/>
      </c>
      <c r="T138" s="230" t="str">
        <f t="shared" si="28"/>
        <v/>
      </c>
      <c r="U138" s="230" t="str">
        <f t="shared" si="29"/>
        <v/>
      </c>
      <c r="V138" s="224">
        <f t="shared" si="30"/>
        <v>0</v>
      </c>
      <c r="W138" s="112">
        <f t="shared" si="31"/>
        <v>0</v>
      </c>
      <c r="X138" s="237" t="str">
        <f t="shared" si="19"/>
        <v/>
      </c>
      <c r="Y138" s="242" t="b">
        <f t="shared" si="20"/>
        <v>0</v>
      </c>
      <c r="Z138" s="237">
        <f t="shared" si="32"/>
        <v>0</v>
      </c>
      <c r="AA138" s="237">
        <f>IF('Member Info'!N134="",1,"")</f>
        <v>1</v>
      </c>
      <c r="AB138" s="245" t="e">
        <f t="shared" si="33"/>
        <v>#VALUE!</v>
      </c>
      <c r="AC138" s="132" t="str">
        <f t="shared" si="21"/>
        <v/>
      </c>
      <c r="AD138" s="126">
        <f t="shared" si="22"/>
        <v>1</v>
      </c>
      <c r="AE138" s="126" t="str">
        <f>IF('Member Info'!N134&lt;&gt;"",IF('Member Info'!N134&lt;=$R$1,1,0),"")</f>
        <v/>
      </c>
      <c r="AG138" s="126" t="b">
        <f t="shared" si="34"/>
        <v>0</v>
      </c>
      <c r="AH138" s="126">
        <f t="shared" si="35"/>
        <v>0</v>
      </c>
      <c r="AJ138" s="126">
        <f t="shared" si="36"/>
        <v>0</v>
      </c>
      <c r="AK138" s="126">
        <f>IF('Member Info'!F134&gt;$R$1,1,0)</f>
        <v>0</v>
      </c>
      <c r="AL138" s="126" t="b">
        <f>IF(ISERROR(R138),ERROR.TYPE(#REF!)=ERROR.TYPE(R138),FALSE)</f>
        <v>0</v>
      </c>
      <c r="AM138" s="126" t="b">
        <f>IF(ISERROR(S138),ERROR.TYPE(#REF!)=ERROR.TYPE(S138),FALSE)</f>
        <v>0</v>
      </c>
      <c r="AN138" s="126">
        <f>IF(OR('Member Info'!F134&gt;=$S$1,'Member Info'!N134&gt;=$R$1),1,0)</f>
        <v>0</v>
      </c>
    </row>
    <row r="139" spans="1:40" x14ac:dyDescent="0.25">
      <c r="A139" s="4">
        <v>107</v>
      </c>
      <c r="B139" s="166">
        <f>'Member Info'!D135</f>
        <v>0</v>
      </c>
      <c r="C139" s="166">
        <f>'Member Info'!E135</f>
        <v>0</v>
      </c>
      <c r="D139" s="166" t="str">
        <f>'Member Info'!G135</f>
        <v/>
      </c>
      <c r="E139" s="167">
        <f>'Member Info'!B135</f>
        <v>0</v>
      </c>
      <c r="F139" s="244"/>
      <c r="G139" s="168" t="str">
        <f>IF(E139=0,"",
IF('Member Info'!$AM$19&lt;=$R$1,
SUMPRODUCT('Member Info'!L135+IF('Member Info'!H135&gt;'Member Info'!$AJ$12,'Member Info'!$AK$13,IF('Member Info'!H135&gt;'Member Info'!$AJ$11,'Member Info'!$AK$12,IF('Member Info'!H135&gt;'Member Info'!$AJ$10,'Member Info'!$AK$11,IF('Member Info'!H135&gt;'Member Info'!$AJ$9,'Member Info'!$AK$10,IF('Member Info'!H135&gt;'Member Info'!$AJ$8,'Member Info'!$AK$9,'Member Info'!$AK$8)))))),
SUMPRODUCT('Member Info'!L135+IF('Member Info'!H135&gt;'Member Info'!$AG$17,'Member Info'!$AH$18,IF('Member Info'!H135&gt;'Member Info'!$AG$16,'Member Info'!$AH$17,IF('Member Info'!H135&gt;'Member Info'!$AG$15,'Member Info'!$AH$16,IF('Member Info'!H135&gt;'Member Info'!$AG$14,'Member Info'!$AH$15,IF('Member Info'!H135&gt;'Member Info'!$AG$13,'Member Info'!$AH$14,IF('Member Info'!H135&gt;'Member Info'!$AG$12,'Member Info'!$AH$13,IF('Member Info'!H135&gt;'Member Info'!$AG$11,'Member Info'!$AH$12,IF('Member Info'!H135&gt;'Member Info'!$AG$10,'Member Info'!$AH$11,IF('Member Info'!H135&gt;'Member Info'!$AG$9,'Member Info'!$AH$10,IF('Member Info'!H135&gt;'Member Info'!$AG$8,'Member Info'!$AH$9,'Member Info'!$AH$8)))))))))))))</f>
        <v/>
      </c>
      <c r="H139" s="26"/>
      <c r="I139" s="26"/>
      <c r="J139" s="107" t="str">
        <f>IF(E139=0,"",IF('Member Info'!F135&gt;$S$1,CONCATENATE("Joined with practice on ", TEXT('Member Info'!F135, "DD/MM/YYYY")),IF('Member Info'!N135&lt;&gt;"",IF('Member Info'!N135&lt;$R$1,CONCATENATE("Left Scheme on ", TEXT('Member Info'!N135, "DD/MM/YYYY")),IF(ISERROR(G139),"Error Detected, No rate entered",IF(E139=0,"",IF(F139="","Error Detected, No Pensionable pay",IF(ISERROR(AB139)," Unknown Values entered.",IF(T139+U139&lt;1,"Acceptable",IF(R139+S139=200, "No Contributions Entered", IF(K139="","Error Detected, Choose reason&gt;",IF(X139="1",IF(T139=1,"Please Enter Deemed Pensionable Pay","Add Any Relevant Details Above"),"Please Give Details Above"))))))))),IF(ISERROR(G139),"Error Detected, No rate entered",IF(E139=0,"",IF(F139="","Error Detected, No Pensionable pay",IF(ISERROR(AB139)," Unknown Values entered.",IF(T139+U139&lt;1,"Acceptable",IF(R139+S139=200, "No Contributions Entered", IF(K139="","Error Detected, Choose reason&gt;",IF(X139="1",IF(T139=1,"Please Enter Deemed Pensionable Pay","Add relevant Details Above"),"Please give details Above")))))))))))</f>
        <v/>
      </c>
      <c r="K139" s="263"/>
      <c r="L139" s="93"/>
      <c r="M139" s="93" t="str">
        <f t="shared" si="24"/>
        <v/>
      </c>
      <c r="N139" s="96">
        <f t="shared" si="23"/>
        <v>0</v>
      </c>
      <c r="O139" s="96">
        <f t="shared" si="23"/>
        <v>0</v>
      </c>
      <c r="P139" s="220">
        <f>(ROUND((F139/100*'Member Info'!$W$2), 2))</f>
        <v>0</v>
      </c>
      <c r="Q139" s="220" t="e">
        <f t="shared" si="25"/>
        <v>#VALUE!</v>
      </c>
      <c r="R139" s="220" t="str">
        <f t="shared" si="26"/>
        <v/>
      </c>
      <c r="S139" s="229" t="str">
        <f t="shared" si="27"/>
        <v/>
      </c>
      <c r="T139" s="230" t="str">
        <f t="shared" si="28"/>
        <v/>
      </c>
      <c r="U139" s="230" t="str">
        <f t="shared" si="29"/>
        <v/>
      </c>
      <c r="V139" s="224">
        <f t="shared" si="30"/>
        <v>0</v>
      </c>
      <c r="W139" s="112">
        <f t="shared" si="31"/>
        <v>0</v>
      </c>
      <c r="X139" s="237" t="str">
        <f t="shared" si="19"/>
        <v/>
      </c>
      <c r="Y139" s="242" t="b">
        <f t="shared" si="20"/>
        <v>0</v>
      </c>
      <c r="Z139" s="237">
        <f t="shared" si="32"/>
        <v>0</v>
      </c>
      <c r="AA139" s="237">
        <f>IF('Member Info'!N135="",1,"")</f>
        <v>1</v>
      </c>
      <c r="AB139" s="245" t="e">
        <f t="shared" si="33"/>
        <v>#VALUE!</v>
      </c>
      <c r="AC139" s="132" t="str">
        <f t="shared" si="21"/>
        <v/>
      </c>
      <c r="AD139" s="126">
        <f t="shared" si="22"/>
        <v>1</v>
      </c>
      <c r="AE139" s="126" t="str">
        <f>IF('Member Info'!N135&lt;&gt;"",IF('Member Info'!N135&lt;=$R$1,1,0),"")</f>
        <v/>
      </c>
      <c r="AG139" s="126" t="b">
        <f t="shared" si="34"/>
        <v>0</v>
      </c>
      <c r="AH139" s="126">
        <f t="shared" si="35"/>
        <v>0</v>
      </c>
      <c r="AJ139" s="126">
        <f t="shared" si="36"/>
        <v>0</v>
      </c>
      <c r="AK139" s="126">
        <f>IF('Member Info'!F135&gt;$R$1,1,0)</f>
        <v>0</v>
      </c>
      <c r="AL139" s="126" t="b">
        <f>IF(ISERROR(R139),ERROR.TYPE(#REF!)=ERROR.TYPE(R139),FALSE)</f>
        <v>0</v>
      </c>
      <c r="AM139" s="126" t="b">
        <f>IF(ISERROR(S139),ERROR.TYPE(#REF!)=ERROR.TYPE(S139),FALSE)</f>
        <v>0</v>
      </c>
      <c r="AN139" s="126">
        <f>IF(OR('Member Info'!F135&gt;=$S$1,'Member Info'!N135&gt;=$R$1),1,0)</f>
        <v>0</v>
      </c>
    </row>
    <row r="140" spans="1:40" x14ac:dyDescent="0.25">
      <c r="A140" s="4">
        <v>108</v>
      </c>
      <c r="B140" s="166">
        <f>'Member Info'!D136</f>
        <v>0</v>
      </c>
      <c r="C140" s="166">
        <f>'Member Info'!E136</f>
        <v>0</v>
      </c>
      <c r="D140" s="166" t="str">
        <f>'Member Info'!G136</f>
        <v/>
      </c>
      <c r="E140" s="167">
        <f>'Member Info'!B136</f>
        <v>0</v>
      </c>
      <c r="F140" s="244"/>
      <c r="G140" s="168" t="str">
        <f>IF(E140=0,"",
IF('Member Info'!$AM$19&lt;=$R$1,
SUMPRODUCT('Member Info'!L136+IF('Member Info'!H136&gt;'Member Info'!$AJ$12,'Member Info'!$AK$13,IF('Member Info'!H136&gt;'Member Info'!$AJ$11,'Member Info'!$AK$12,IF('Member Info'!H136&gt;'Member Info'!$AJ$10,'Member Info'!$AK$11,IF('Member Info'!H136&gt;'Member Info'!$AJ$9,'Member Info'!$AK$10,IF('Member Info'!H136&gt;'Member Info'!$AJ$8,'Member Info'!$AK$9,'Member Info'!$AK$8)))))),
SUMPRODUCT('Member Info'!L136+IF('Member Info'!H136&gt;'Member Info'!$AG$17,'Member Info'!$AH$18,IF('Member Info'!H136&gt;'Member Info'!$AG$16,'Member Info'!$AH$17,IF('Member Info'!H136&gt;'Member Info'!$AG$15,'Member Info'!$AH$16,IF('Member Info'!H136&gt;'Member Info'!$AG$14,'Member Info'!$AH$15,IF('Member Info'!H136&gt;'Member Info'!$AG$13,'Member Info'!$AH$14,IF('Member Info'!H136&gt;'Member Info'!$AG$12,'Member Info'!$AH$13,IF('Member Info'!H136&gt;'Member Info'!$AG$11,'Member Info'!$AH$12,IF('Member Info'!H136&gt;'Member Info'!$AG$10,'Member Info'!$AH$11,IF('Member Info'!H136&gt;'Member Info'!$AG$9,'Member Info'!$AH$10,IF('Member Info'!H136&gt;'Member Info'!$AG$8,'Member Info'!$AH$9,'Member Info'!$AH$8)))))))))))))</f>
        <v/>
      </c>
      <c r="H140" s="26"/>
      <c r="I140" s="26"/>
      <c r="J140" s="107" t="str">
        <f>IF(E140=0,"",IF('Member Info'!F136&gt;$S$1,CONCATENATE("Joined with practice on ", TEXT('Member Info'!F136, "DD/MM/YYYY")),IF('Member Info'!N136&lt;&gt;"",IF('Member Info'!N136&lt;$R$1,CONCATENATE("Left Scheme on ", TEXT('Member Info'!N136, "DD/MM/YYYY")),IF(ISERROR(G140),"Error Detected, No rate entered",IF(E140=0,"",IF(F140="","Error Detected, No Pensionable pay",IF(ISERROR(AB140)," Unknown Values entered.",IF(T140+U140&lt;1,"Acceptable",IF(R140+S140=200, "No Contributions Entered", IF(K140="","Error Detected, Choose reason&gt;",IF(X140="1",IF(T140=1,"Please Enter Deemed Pensionable Pay","Add Any Relevant Details Above"),"Please Give Details Above"))))))))),IF(ISERROR(G140),"Error Detected, No rate entered",IF(E140=0,"",IF(F140="","Error Detected, No Pensionable pay",IF(ISERROR(AB140)," Unknown Values entered.",IF(T140+U140&lt;1,"Acceptable",IF(R140+S140=200, "No Contributions Entered", IF(K140="","Error Detected, Choose reason&gt;",IF(X140="1",IF(T140=1,"Please Enter Deemed Pensionable Pay","Add relevant Details Above"),"Please give details Above")))))))))))</f>
        <v/>
      </c>
      <c r="K140" s="263"/>
      <c r="L140" s="93"/>
      <c r="M140" s="93" t="str">
        <f t="shared" si="24"/>
        <v/>
      </c>
      <c r="N140" s="96">
        <f t="shared" si="23"/>
        <v>0</v>
      </c>
      <c r="O140" s="96">
        <f t="shared" si="23"/>
        <v>0</v>
      </c>
      <c r="P140" s="220">
        <f>(ROUND((F140/100*'Member Info'!$W$2), 2))</f>
        <v>0</v>
      </c>
      <c r="Q140" s="220" t="e">
        <f t="shared" si="25"/>
        <v>#VALUE!</v>
      </c>
      <c r="R140" s="220" t="str">
        <f t="shared" si="26"/>
        <v/>
      </c>
      <c r="S140" s="229" t="str">
        <f t="shared" si="27"/>
        <v/>
      </c>
      <c r="T140" s="230" t="str">
        <f t="shared" si="28"/>
        <v/>
      </c>
      <c r="U140" s="230" t="str">
        <f t="shared" si="29"/>
        <v/>
      </c>
      <c r="V140" s="224">
        <f t="shared" si="30"/>
        <v>0</v>
      </c>
      <c r="W140" s="112">
        <f t="shared" si="31"/>
        <v>0</v>
      </c>
      <c r="X140" s="237" t="str">
        <f t="shared" si="19"/>
        <v/>
      </c>
      <c r="Y140" s="242" t="b">
        <f t="shared" si="20"/>
        <v>0</v>
      </c>
      <c r="Z140" s="237">
        <f t="shared" si="32"/>
        <v>0</v>
      </c>
      <c r="AA140" s="237">
        <f>IF('Member Info'!N136="",1,"")</f>
        <v>1</v>
      </c>
      <c r="AB140" s="245" t="e">
        <f t="shared" si="33"/>
        <v>#VALUE!</v>
      </c>
      <c r="AC140" s="132" t="str">
        <f t="shared" si="21"/>
        <v/>
      </c>
      <c r="AD140" s="126">
        <f t="shared" si="22"/>
        <v>1</v>
      </c>
      <c r="AE140" s="126" t="str">
        <f>IF('Member Info'!N136&lt;&gt;"",IF('Member Info'!N136&lt;=$R$1,1,0),"")</f>
        <v/>
      </c>
      <c r="AG140" s="126" t="b">
        <f t="shared" si="34"/>
        <v>0</v>
      </c>
      <c r="AH140" s="126">
        <f t="shared" si="35"/>
        <v>0</v>
      </c>
      <c r="AJ140" s="126">
        <f t="shared" si="36"/>
        <v>0</v>
      </c>
      <c r="AK140" s="126">
        <f>IF('Member Info'!F136&gt;$R$1,1,0)</f>
        <v>0</v>
      </c>
      <c r="AL140" s="126" t="b">
        <f>IF(ISERROR(R140),ERROR.TYPE(#REF!)=ERROR.TYPE(R140),FALSE)</f>
        <v>0</v>
      </c>
      <c r="AM140" s="126" t="b">
        <f>IF(ISERROR(S140),ERROR.TYPE(#REF!)=ERROR.TYPE(S140),FALSE)</f>
        <v>0</v>
      </c>
      <c r="AN140" s="126">
        <f>IF(OR('Member Info'!F136&gt;=$S$1,'Member Info'!N136&gt;=$R$1),1,0)</f>
        <v>0</v>
      </c>
    </row>
    <row r="141" spans="1:40" x14ac:dyDescent="0.25">
      <c r="A141" s="4">
        <v>109</v>
      </c>
      <c r="B141" s="166">
        <f>'Member Info'!D137</f>
        <v>0</v>
      </c>
      <c r="C141" s="166">
        <f>'Member Info'!E137</f>
        <v>0</v>
      </c>
      <c r="D141" s="166" t="str">
        <f>'Member Info'!G137</f>
        <v/>
      </c>
      <c r="E141" s="167">
        <f>'Member Info'!B137</f>
        <v>0</v>
      </c>
      <c r="F141" s="244"/>
      <c r="G141" s="168" t="str">
        <f>IF(E141=0,"",
IF('Member Info'!$AM$19&lt;=$R$1,
SUMPRODUCT('Member Info'!L137+IF('Member Info'!H137&gt;'Member Info'!$AJ$12,'Member Info'!$AK$13,IF('Member Info'!H137&gt;'Member Info'!$AJ$11,'Member Info'!$AK$12,IF('Member Info'!H137&gt;'Member Info'!$AJ$10,'Member Info'!$AK$11,IF('Member Info'!H137&gt;'Member Info'!$AJ$9,'Member Info'!$AK$10,IF('Member Info'!H137&gt;'Member Info'!$AJ$8,'Member Info'!$AK$9,'Member Info'!$AK$8)))))),
SUMPRODUCT('Member Info'!L137+IF('Member Info'!H137&gt;'Member Info'!$AG$17,'Member Info'!$AH$18,IF('Member Info'!H137&gt;'Member Info'!$AG$16,'Member Info'!$AH$17,IF('Member Info'!H137&gt;'Member Info'!$AG$15,'Member Info'!$AH$16,IF('Member Info'!H137&gt;'Member Info'!$AG$14,'Member Info'!$AH$15,IF('Member Info'!H137&gt;'Member Info'!$AG$13,'Member Info'!$AH$14,IF('Member Info'!H137&gt;'Member Info'!$AG$12,'Member Info'!$AH$13,IF('Member Info'!H137&gt;'Member Info'!$AG$11,'Member Info'!$AH$12,IF('Member Info'!H137&gt;'Member Info'!$AG$10,'Member Info'!$AH$11,IF('Member Info'!H137&gt;'Member Info'!$AG$9,'Member Info'!$AH$10,IF('Member Info'!H137&gt;'Member Info'!$AG$8,'Member Info'!$AH$9,'Member Info'!$AH$8)))))))))))))</f>
        <v/>
      </c>
      <c r="H141" s="26"/>
      <c r="I141" s="26"/>
      <c r="J141" s="107" t="str">
        <f>IF(E141=0,"",IF('Member Info'!F137&gt;$S$1,CONCATENATE("Joined with practice on ", TEXT('Member Info'!F137, "DD/MM/YYYY")),IF('Member Info'!N137&lt;&gt;"",IF('Member Info'!N137&lt;$R$1,CONCATENATE("Left Scheme on ", TEXT('Member Info'!N137, "DD/MM/YYYY")),IF(ISERROR(G141),"Error Detected, No rate entered",IF(E141=0,"",IF(F141="","Error Detected, No Pensionable pay",IF(ISERROR(AB141)," Unknown Values entered.",IF(T141+U141&lt;1,"Acceptable",IF(R141+S141=200, "No Contributions Entered", IF(K141="","Error Detected, Choose reason&gt;",IF(X141="1",IF(T141=1,"Please Enter Deemed Pensionable Pay","Add Any Relevant Details Above"),"Please Give Details Above"))))))))),IF(ISERROR(G141),"Error Detected, No rate entered",IF(E141=0,"",IF(F141="","Error Detected, No Pensionable pay",IF(ISERROR(AB141)," Unknown Values entered.",IF(T141+U141&lt;1,"Acceptable",IF(R141+S141=200, "No Contributions Entered", IF(K141="","Error Detected, Choose reason&gt;",IF(X141="1",IF(T141=1,"Please Enter Deemed Pensionable Pay","Add relevant Details Above"),"Please give details Above")))))))))))</f>
        <v/>
      </c>
      <c r="K141" s="263"/>
      <c r="L141" s="93"/>
      <c r="M141" s="93" t="str">
        <f t="shared" si="24"/>
        <v/>
      </c>
      <c r="N141" s="96">
        <f t="shared" si="23"/>
        <v>0</v>
      </c>
      <c r="O141" s="96">
        <f t="shared" si="23"/>
        <v>0</v>
      </c>
      <c r="P141" s="220">
        <f>(ROUND((F141/100*'Member Info'!$W$2), 2))</f>
        <v>0</v>
      </c>
      <c r="Q141" s="220" t="e">
        <f t="shared" si="25"/>
        <v>#VALUE!</v>
      </c>
      <c r="R141" s="220" t="str">
        <f t="shared" si="26"/>
        <v/>
      </c>
      <c r="S141" s="229" t="str">
        <f t="shared" si="27"/>
        <v/>
      </c>
      <c r="T141" s="230" t="str">
        <f t="shared" si="28"/>
        <v/>
      </c>
      <c r="U141" s="230" t="str">
        <f t="shared" si="29"/>
        <v/>
      </c>
      <c r="V141" s="224">
        <f t="shared" si="30"/>
        <v>0</v>
      </c>
      <c r="W141" s="112">
        <f t="shared" si="31"/>
        <v>0</v>
      </c>
      <c r="X141" s="237" t="str">
        <f t="shared" si="19"/>
        <v/>
      </c>
      <c r="Y141" s="242" t="b">
        <f t="shared" si="20"/>
        <v>0</v>
      </c>
      <c r="Z141" s="237">
        <f t="shared" si="32"/>
        <v>0</v>
      </c>
      <c r="AA141" s="237">
        <f>IF('Member Info'!N137="",1,"")</f>
        <v>1</v>
      </c>
      <c r="AB141" s="245" t="e">
        <f t="shared" si="33"/>
        <v>#VALUE!</v>
      </c>
      <c r="AC141" s="132" t="str">
        <f t="shared" si="21"/>
        <v/>
      </c>
      <c r="AD141" s="126">
        <f t="shared" si="22"/>
        <v>1</v>
      </c>
      <c r="AE141" s="126" t="str">
        <f>IF('Member Info'!N137&lt;&gt;"",IF('Member Info'!N137&lt;=$R$1,1,0),"")</f>
        <v/>
      </c>
      <c r="AG141" s="126" t="b">
        <f t="shared" si="34"/>
        <v>0</v>
      </c>
      <c r="AH141" s="126">
        <f t="shared" si="35"/>
        <v>0</v>
      </c>
      <c r="AJ141" s="126">
        <f t="shared" si="36"/>
        <v>0</v>
      </c>
      <c r="AK141" s="126">
        <f>IF('Member Info'!F137&gt;$R$1,1,0)</f>
        <v>0</v>
      </c>
      <c r="AL141" s="126" t="b">
        <f>IF(ISERROR(R141),ERROR.TYPE(#REF!)=ERROR.TYPE(R141),FALSE)</f>
        <v>0</v>
      </c>
      <c r="AM141" s="126" t="b">
        <f>IF(ISERROR(S141),ERROR.TYPE(#REF!)=ERROR.TYPE(S141),FALSE)</f>
        <v>0</v>
      </c>
      <c r="AN141" s="126">
        <f>IF(OR('Member Info'!F137&gt;=$S$1,'Member Info'!N137&gt;=$R$1),1,0)</f>
        <v>0</v>
      </c>
    </row>
    <row r="142" spans="1:40" x14ac:dyDescent="0.25">
      <c r="A142" s="4">
        <v>110</v>
      </c>
      <c r="B142" s="166">
        <f>'Member Info'!D138</f>
        <v>0</v>
      </c>
      <c r="C142" s="166">
        <f>'Member Info'!E138</f>
        <v>0</v>
      </c>
      <c r="D142" s="166" t="str">
        <f>'Member Info'!G138</f>
        <v/>
      </c>
      <c r="E142" s="167">
        <f>'Member Info'!B138</f>
        <v>0</v>
      </c>
      <c r="F142" s="244"/>
      <c r="G142" s="168" t="str">
        <f>IF(E142=0,"",
IF('Member Info'!$AM$19&lt;=$R$1,
SUMPRODUCT('Member Info'!L138+IF('Member Info'!H138&gt;'Member Info'!$AJ$12,'Member Info'!$AK$13,IF('Member Info'!H138&gt;'Member Info'!$AJ$11,'Member Info'!$AK$12,IF('Member Info'!H138&gt;'Member Info'!$AJ$10,'Member Info'!$AK$11,IF('Member Info'!H138&gt;'Member Info'!$AJ$9,'Member Info'!$AK$10,IF('Member Info'!H138&gt;'Member Info'!$AJ$8,'Member Info'!$AK$9,'Member Info'!$AK$8)))))),
SUMPRODUCT('Member Info'!L138+IF('Member Info'!H138&gt;'Member Info'!$AG$17,'Member Info'!$AH$18,IF('Member Info'!H138&gt;'Member Info'!$AG$16,'Member Info'!$AH$17,IF('Member Info'!H138&gt;'Member Info'!$AG$15,'Member Info'!$AH$16,IF('Member Info'!H138&gt;'Member Info'!$AG$14,'Member Info'!$AH$15,IF('Member Info'!H138&gt;'Member Info'!$AG$13,'Member Info'!$AH$14,IF('Member Info'!H138&gt;'Member Info'!$AG$12,'Member Info'!$AH$13,IF('Member Info'!H138&gt;'Member Info'!$AG$11,'Member Info'!$AH$12,IF('Member Info'!H138&gt;'Member Info'!$AG$10,'Member Info'!$AH$11,IF('Member Info'!H138&gt;'Member Info'!$AG$9,'Member Info'!$AH$10,IF('Member Info'!H138&gt;'Member Info'!$AG$8,'Member Info'!$AH$9,'Member Info'!$AH$8)))))))))))))</f>
        <v/>
      </c>
      <c r="H142" s="26"/>
      <c r="I142" s="26"/>
      <c r="J142" s="107" t="str">
        <f>IF(E142=0,"",IF('Member Info'!F138&gt;$S$1,CONCATENATE("Joined with practice on ", TEXT('Member Info'!F138, "DD/MM/YYYY")),IF('Member Info'!N138&lt;&gt;"",IF('Member Info'!N138&lt;$R$1,CONCATENATE("Left Scheme on ", TEXT('Member Info'!N138, "DD/MM/YYYY")),IF(ISERROR(G142),"Error Detected, No rate entered",IF(E142=0,"",IF(F142="","Error Detected, No Pensionable pay",IF(ISERROR(AB142)," Unknown Values entered.",IF(T142+U142&lt;1,"Acceptable",IF(R142+S142=200, "No Contributions Entered", IF(K142="","Error Detected, Choose reason&gt;",IF(X142="1",IF(T142=1,"Please Enter Deemed Pensionable Pay","Add Any Relevant Details Above"),"Please Give Details Above"))))))))),IF(ISERROR(G142),"Error Detected, No rate entered",IF(E142=0,"",IF(F142="","Error Detected, No Pensionable pay",IF(ISERROR(AB142)," Unknown Values entered.",IF(T142+U142&lt;1,"Acceptable",IF(R142+S142=200, "No Contributions Entered", IF(K142="","Error Detected, Choose reason&gt;",IF(X142="1",IF(T142=1,"Please Enter Deemed Pensionable Pay","Add relevant Details Above"),"Please give details Above")))))))))))</f>
        <v/>
      </c>
      <c r="K142" s="263"/>
      <c r="L142" s="93"/>
      <c r="M142" s="93" t="str">
        <f t="shared" si="24"/>
        <v/>
      </c>
      <c r="N142" s="96">
        <f t="shared" si="23"/>
        <v>0</v>
      </c>
      <c r="O142" s="96">
        <f t="shared" si="23"/>
        <v>0</v>
      </c>
      <c r="P142" s="220">
        <f>(ROUND((F142/100*'Member Info'!$W$2), 2))</f>
        <v>0</v>
      </c>
      <c r="Q142" s="220" t="e">
        <f t="shared" si="25"/>
        <v>#VALUE!</v>
      </c>
      <c r="R142" s="220" t="str">
        <f t="shared" si="26"/>
        <v/>
      </c>
      <c r="S142" s="229" t="str">
        <f t="shared" si="27"/>
        <v/>
      </c>
      <c r="T142" s="230" t="str">
        <f t="shared" si="28"/>
        <v/>
      </c>
      <c r="U142" s="230" t="str">
        <f t="shared" si="29"/>
        <v/>
      </c>
      <c r="V142" s="224">
        <f t="shared" si="30"/>
        <v>0</v>
      </c>
      <c r="W142" s="112">
        <f t="shared" si="31"/>
        <v>0</v>
      </c>
      <c r="X142" s="237" t="str">
        <f t="shared" si="19"/>
        <v/>
      </c>
      <c r="Y142" s="242" t="b">
        <f t="shared" si="20"/>
        <v>0</v>
      </c>
      <c r="Z142" s="237">
        <f t="shared" si="32"/>
        <v>0</v>
      </c>
      <c r="AA142" s="237">
        <f>IF('Member Info'!N138="",1,"")</f>
        <v>1</v>
      </c>
      <c r="AB142" s="245" t="e">
        <f t="shared" si="33"/>
        <v>#VALUE!</v>
      </c>
      <c r="AC142" s="132" t="str">
        <f t="shared" si="21"/>
        <v/>
      </c>
      <c r="AD142" s="126">
        <f t="shared" si="22"/>
        <v>1</v>
      </c>
      <c r="AE142" s="126" t="str">
        <f>IF('Member Info'!N138&lt;&gt;"",IF('Member Info'!N138&lt;=$R$1,1,0),"")</f>
        <v/>
      </c>
      <c r="AG142" s="126" t="b">
        <f t="shared" si="34"/>
        <v>0</v>
      </c>
      <c r="AH142" s="126">
        <f t="shared" si="35"/>
        <v>0</v>
      </c>
      <c r="AJ142" s="126">
        <f t="shared" si="36"/>
        <v>0</v>
      </c>
      <c r="AK142" s="126">
        <f>IF('Member Info'!F138&gt;$R$1,1,0)</f>
        <v>0</v>
      </c>
      <c r="AL142" s="126" t="b">
        <f>IF(ISERROR(R142),ERROR.TYPE(#REF!)=ERROR.TYPE(R142),FALSE)</f>
        <v>0</v>
      </c>
      <c r="AM142" s="126" t="b">
        <f>IF(ISERROR(S142),ERROR.TYPE(#REF!)=ERROR.TYPE(S142),FALSE)</f>
        <v>0</v>
      </c>
      <c r="AN142" s="126">
        <f>IF(OR('Member Info'!F138&gt;=$S$1,'Member Info'!N138&gt;=$R$1),1,0)</f>
        <v>0</v>
      </c>
    </row>
    <row r="143" spans="1:40" x14ac:dyDescent="0.25">
      <c r="A143" s="4">
        <v>111</v>
      </c>
      <c r="B143" s="166">
        <f>'Member Info'!D139</f>
        <v>0</v>
      </c>
      <c r="C143" s="166">
        <f>'Member Info'!E139</f>
        <v>0</v>
      </c>
      <c r="D143" s="166" t="str">
        <f>'Member Info'!G139</f>
        <v/>
      </c>
      <c r="E143" s="167">
        <f>'Member Info'!B139</f>
        <v>0</v>
      </c>
      <c r="F143" s="244"/>
      <c r="G143" s="168" t="str">
        <f>IF(E143=0,"",
IF('Member Info'!$AM$19&lt;=$R$1,
SUMPRODUCT('Member Info'!L139+IF('Member Info'!H139&gt;'Member Info'!$AJ$12,'Member Info'!$AK$13,IF('Member Info'!H139&gt;'Member Info'!$AJ$11,'Member Info'!$AK$12,IF('Member Info'!H139&gt;'Member Info'!$AJ$10,'Member Info'!$AK$11,IF('Member Info'!H139&gt;'Member Info'!$AJ$9,'Member Info'!$AK$10,IF('Member Info'!H139&gt;'Member Info'!$AJ$8,'Member Info'!$AK$9,'Member Info'!$AK$8)))))),
SUMPRODUCT('Member Info'!L139+IF('Member Info'!H139&gt;'Member Info'!$AG$17,'Member Info'!$AH$18,IF('Member Info'!H139&gt;'Member Info'!$AG$16,'Member Info'!$AH$17,IF('Member Info'!H139&gt;'Member Info'!$AG$15,'Member Info'!$AH$16,IF('Member Info'!H139&gt;'Member Info'!$AG$14,'Member Info'!$AH$15,IF('Member Info'!H139&gt;'Member Info'!$AG$13,'Member Info'!$AH$14,IF('Member Info'!H139&gt;'Member Info'!$AG$12,'Member Info'!$AH$13,IF('Member Info'!H139&gt;'Member Info'!$AG$11,'Member Info'!$AH$12,IF('Member Info'!H139&gt;'Member Info'!$AG$10,'Member Info'!$AH$11,IF('Member Info'!H139&gt;'Member Info'!$AG$9,'Member Info'!$AH$10,IF('Member Info'!H139&gt;'Member Info'!$AG$8,'Member Info'!$AH$9,'Member Info'!$AH$8)))))))))))))</f>
        <v/>
      </c>
      <c r="H143" s="26"/>
      <c r="I143" s="26"/>
      <c r="J143" s="107" t="str">
        <f>IF(E143=0,"",IF('Member Info'!F139&gt;$S$1,CONCATENATE("Joined with practice on ", TEXT('Member Info'!F139, "DD/MM/YYYY")),IF('Member Info'!N139&lt;&gt;"",IF('Member Info'!N139&lt;$R$1,CONCATENATE("Left Scheme on ", TEXT('Member Info'!N139, "DD/MM/YYYY")),IF(ISERROR(G143),"Error Detected, No rate entered",IF(E143=0,"",IF(F143="","Error Detected, No Pensionable pay",IF(ISERROR(AB143)," Unknown Values entered.",IF(T143+U143&lt;1,"Acceptable",IF(R143+S143=200, "No Contributions Entered", IF(K143="","Error Detected, Choose reason&gt;",IF(X143="1",IF(T143=1,"Please Enter Deemed Pensionable Pay","Add Any Relevant Details Above"),"Please Give Details Above"))))))))),IF(ISERROR(G143),"Error Detected, No rate entered",IF(E143=0,"",IF(F143="","Error Detected, No Pensionable pay",IF(ISERROR(AB143)," Unknown Values entered.",IF(T143+U143&lt;1,"Acceptable",IF(R143+S143=200, "No Contributions Entered", IF(K143="","Error Detected, Choose reason&gt;",IF(X143="1",IF(T143=1,"Please Enter Deemed Pensionable Pay","Add relevant Details Above"),"Please give details Above")))))))))))</f>
        <v/>
      </c>
      <c r="K143" s="263"/>
      <c r="L143" s="93"/>
      <c r="M143" s="93" t="str">
        <f t="shared" si="24"/>
        <v/>
      </c>
      <c r="N143" s="96">
        <f t="shared" si="23"/>
        <v>0</v>
      </c>
      <c r="O143" s="96">
        <f t="shared" si="23"/>
        <v>0</v>
      </c>
      <c r="P143" s="220">
        <f>(ROUND((F143/100*'Member Info'!$W$2), 2))</f>
        <v>0</v>
      </c>
      <c r="Q143" s="220" t="e">
        <f t="shared" si="25"/>
        <v>#VALUE!</v>
      </c>
      <c r="R143" s="220" t="str">
        <f t="shared" si="26"/>
        <v/>
      </c>
      <c r="S143" s="229" t="str">
        <f t="shared" si="27"/>
        <v/>
      </c>
      <c r="T143" s="230" t="str">
        <f t="shared" si="28"/>
        <v/>
      </c>
      <c r="U143" s="230" t="str">
        <f t="shared" si="29"/>
        <v/>
      </c>
      <c r="V143" s="224">
        <f t="shared" si="30"/>
        <v>0</v>
      </c>
      <c r="W143" s="112">
        <f t="shared" si="31"/>
        <v>0</v>
      </c>
      <c r="X143" s="237" t="str">
        <f t="shared" si="19"/>
        <v/>
      </c>
      <c r="Y143" s="242" t="b">
        <f t="shared" si="20"/>
        <v>0</v>
      </c>
      <c r="Z143" s="237">
        <f t="shared" si="32"/>
        <v>0</v>
      </c>
      <c r="AA143" s="237">
        <f>IF('Member Info'!N139="",1,"")</f>
        <v>1</v>
      </c>
      <c r="AB143" s="245" t="e">
        <f t="shared" si="33"/>
        <v>#VALUE!</v>
      </c>
      <c r="AC143" s="132" t="str">
        <f t="shared" si="21"/>
        <v/>
      </c>
      <c r="AD143" s="126">
        <f t="shared" si="22"/>
        <v>1</v>
      </c>
      <c r="AE143" s="126" t="str">
        <f>IF('Member Info'!N139&lt;&gt;"",IF('Member Info'!N139&lt;=$R$1,1,0),"")</f>
        <v/>
      </c>
      <c r="AG143" s="126" t="b">
        <f t="shared" si="34"/>
        <v>0</v>
      </c>
      <c r="AH143" s="126">
        <f t="shared" si="35"/>
        <v>0</v>
      </c>
      <c r="AJ143" s="126">
        <f t="shared" si="36"/>
        <v>0</v>
      </c>
      <c r="AK143" s="126">
        <f>IF('Member Info'!F139&gt;$R$1,1,0)</f>
        <v>0</v>
      </c>
      <c r="AL143" s="126" t="b">
        <f>IF(ISERROR(R143),ERROR.TYPE(#REF!)=ERROR.TYPE(R143),FALSE)</f>
        <v>0</v>
      </c>
      <c r="AM143" s="126" t="b">
        <f>IF(ISERROR(S143),ERROR.TYPE(#REF!)=ERROR.TYPE(S143),FALSE)</f>
        <v>0</v>
      </c>
      <c r="AN143" s="126">
        <f>IF(OR('Member Info'!F139&gt;=$S$1,'Member Info'!N139&gt;=$R$1),1,0)</f>
        <v>0</v>
      </c>
    </row>
    <row r="144" spans="1:40" x14ac:dyDescent="0.25">
      <c r="A144" s="4">
        <v>112</v>
      </c>
      <c r="B144" s="166">
        <f>'Member Info'!D140</f>
        <v>0</v>
      </c>
      <c r="C144" s="166">
        <f>'Member Info'!E140</f>
        <v>0</v>
      </c>
      <c r="D144" s="166" t="str">
        <f>'Member Info'!G140</f>
        <v/>
      </c>
      <c r="E144" s="167">
        <f>'Member Info'!B140</f>
        <v>0</v>
      </c>
      <c r="F144" s="244"/>
      <c r="G144" s="168" t="str">
        <f>IF(E144=0,"",
IF('Member Info'!$AM$19&lt;=$R$1,
SUMPRODUCT('Member Info'!L140+IF('Member Info'!H140&gt;'Member Info'!$AJ$12,'Member Info'!$AK$13,IF('Member Info'!H140&gt;'Member Info'!$AJ$11,'Member Info'!$AK$12,IF('Member Info'!H140&gt;'Member Info'!$AJ$10,'Member Info'!$AK$11,IF('Member Info'!H140&gt;'Member Info'!$AJ$9,'Member Info'!$AK$10,IF('Member Info'!H140&gt;'Member Info'!$AJ$8,'Member Info'!$AK$9,'Member Info'!$AK$8)))))),
SUMPRODUCT('Member Info'!L140+IF('Member Info'!H140&gt;'Member Info'!$AG$17,'Member Info'!$AH$18,IF('Member Info'!H140&gt;'Member Info'!$AG$16,'Member Info'!$AH$17,IF('Member Info'!H140&gt;'Member Info'!$AG$15,'Member Info'!$AH$16,IF('Member Info'!H140&gt;'Member Info'!$AG$14,'Member Info'!$AH$15,IF('Member Info'!H140&gt;'Member Info'!$AG$13,'Member Info'!$AH$14,IF('Member Info'!H140&gt;'Member Info'!$AG$12,'Member Info'!$AH$13,IF('Member Info'!H140&gt;'Member Info'!$AG$11,'Member Info'!$AH$12,IF('Member Info'!H140&gt;'Member Info'!$AG$10,'Member Info'!$AH$11,IF('Member Info'!H140&gt;'Member Info'!$AG$9,'Member Info'!$AH$10,IF('Member Info'!H140&gt;'Member Info'!$AG$8,'Member Info'!$AH$9,'Member Info'!$AH$8)))))))))))))</f>
        <v/>
      </c>
      <c r="H144" s="26"/>
      <c r="I144" s="26"/>
      <c r="J144" s="107" t="str">
        <f>IF(E144=0,"",IF('Member Info'!F140&gt;$S$1,CONCATENATE("Joined with practice on ", TEXT('Member Info'!F140, "DD/MM/YYYY")),IF('Member Info'!N140&lt;&gt;"",IF('Member Info'!N140&lt;$R$1,CONCATENATE("Left Scheme on ", TEXT('Member Info'!N140, "DD/MM/YYYY")),IF(ISERROR(G144),"Error Detected, No rate entered",IF(E144=0,"",IF(F144="","Error Detected, No Pensionable pay",IF(ISERROR(AB144)," Unknown Values entered.",IF(T144+U144&lt;1,"Acceptable",IF(R144+S144=200, "No Contributions Entered", IF(K144="","Error Detected, Choose reason&gt;",IF(X144="1",IF(T144=1,"Please Enter Deemed Pensionable Pay","Add Any Relevant Details Above"),"Please Give Details Above"))))))))),IF(ISERROR(G144),"Error Detected, No rate entered",IF(E144=0,"",IF(F144="","Error Detected, No Pensionable pay",IF(ISERROR(AB144)," Unknown Values entered.",IF(T144+U144&lt;1,"Acceptable",IF(R144+S144=200, "No Contributions Entered", IF(K144="","Error Detected, Choose reason&gt;",IF(X144="1",IF(T144=1,"Please Enter Deemed Pensionable Pay","Add relevant Details Above"),"Please give details Above")))))))))))</f>
        <v/>
      </c>
      <c r="K144" s="263"/>
      <c r="L144" s="93"/>
      <c r="M144" s="93" t="str">
        <f t="shared" si="24"/>
        <v/>
      </c>
      <c r="N144" s="96">
        <f t="shared" si="23"/>
        <v>0</v>
      </c>
      <c r="O144" s="96">
        <f t="shared" si="23"/>
        <v>0</v>
      </c>
      <c r="P144" s="220">
        <f>(ROUND((F144/100*'Member Info'!$W$2), 2))</f>
        <v>0</v>
      </c>
      <c r="Q144" s="220" t="e">
        <f t="shared" si="25"/>
        <v>#VALUE!</v>
      </c>
      <c r="R144" s="220" t="str">
        <f t="shared" si="26"/>
        <v/>
      </c>
      <c r="S144" s="229" t="str">
        <f t="shared" si="27"/>
        <v/>
      </c>
      <c r="T144" s="230" t="str">
        <f t="shared" si="28"/>
        <v/>
      </c>
      <c r="U144" s="230" t="str">
        <f t="shared" si="29"/>
        <v/>
      </c>
      <c r="V144" s="224">
        <f t="shared" si="30"/>
        <v>0</v>
      </c>
      <c r="W144" s="112">
        <f t="shared" si="31"/>
        <v>0</v>
      </c>
      <c r="X144" s="237" t="str">
        <f t="shared" si="19"/>
        <v/>
      </c>
      <c r="Y144" s="242" t="b">
        <f t="shared" si="20"/>
        <v>0</v>
      </c>
      <c r="Z144" s="237">
        <f t="shared" si="32"/>
        <v>0</v>
      </c>
      <c r="AA144" s="237">
        <f>IF('Member Info'!N140="",1,"")</f>
        <v>1</v>
      </c>
      <c r="AB144" s="245" t="e">
        <f t="shared" si="33"/>
        <v>#VALUE!</v>
      </c>
      <c r="AC144" s="132" t="str">
        <f t="shared" si="21"/>
        <v/>
      </c>
      <c r="AD144" s="126">
        <f t="shared" si="22"/>
        <v>1</v>
      </c>
      <c r="AE144" s="126" t="str">
        <f>IF('Member Info'!N140&lt;&gt;"",IF('Member Info'!N140&lt;=$R$1,1,0),"")</f>
        <v/>
      </c>
      <c r="AG144" s="126" t="b">
        <f t="shared" si="34"/>
        <v>0</v>
      </c>
      <c r="AH144" s="126">
        <f t="shared" si="35"/>
        <v>0</v>
      </c>
      <c r="AJ144" s="126">
        <f t="shared" si="36"/>
        <v>0</v>
      </c>
      <c r="AK144" s="126">
        <f>IF('Member Info'!F140&gt;$R$1,1,0)</f>
        <v>0</v>
      </c>
      <c r="AL144" s="126" t="b">
        <f>IF(ISERROR(R144),ERROR.TYPE(#REF!)=ERROR.TYPE(R144),FALSE)</f>
        <v>0</v>
      </c>
      <c r="AM144" s="126" t="b">
        <f>IF(ISERROR(S144),ERROR.TYPE(#REF!)=ERROR.TYPE(S144),FALSE)</f>
        <v>0</v>
      </c>
      <c r="AN144" s="126">
        <f>IF(OR('Member Info'!F140&gt;=$S$1,'Member Info'!N140&gt;=$R$1),1,0)</f>
        <v>0</v>
      </c>
    </row>
    <row r="145" spans="1:40" x14ac:dyDescent="0.25">
      <c r="A145" s="4">
        <v>113</v>
      </c>
      <c r="B145" s="166">
        <f>'Member Info'!D141</f>
        <v>0</v>
      </c>
      <c r="C145" s="166">
        <f>'Member Info'!E141</f>
        <v>0</v>
      </c>
      <c r="D145" s="166" t="str">
        <f>'Member Info'!G141</f>
        <v/>
      </c>
      <c r="E145" s="167">
        <f>'Member Info'!B141</f>
        <v>0</v>
      </c>
      <c r="F145" s="244"/>
      <c r="G145" s="168" t="str">
        <f>IF(E145=0,"",
IF('Member Info'!$AM$19&lt;=$R$1,
SUMPRODUCT('Member Info'!L141+IF('Member Info'!H141&gt;'Member Info'!$AJ$12,'Member Info'!$AK$13,IF('Member Info'!H141&gt;'Member Info'!$AJ$11,'Member Info'!$AK$12,IF('Member Info'!H141&gt;'Member Info'!$AJ$10,'Member Info'!$AK$11,IF('Member Info'!H141&gt;'Member Info'!$AJ$9,'Member Info'!$AK$10,IF('Member Info'!H141&gt;'Member Info'!$AJ$8,'Member Info'!$AK$9,'Member Info'!$AK$8)))))),
SUMPRODUCT('Member Info'!L141+IF('Member Info'!H141&gt;'Member Info'!$AG$17,'Member Info'!$AH$18,IF('Member Info'!H141&gt;'Member Info'!$AG$16,'Member Info'!$AH$17,IF('Member Info'!H141&gt;'Member Info'!$AG$15,'Member Info'!$AH$16,IF('Member Info'!H141&gt;'Member Info'!$AG$14,'Member Info'!$AH$15,IF('Member Info'!H141&gt;'Member Info'!$AG$13,'Member Info'!$AH$14,IF('Member Info'!H141&gt;'Member Info'!$AG$12,'Member Info'!$AH$13,IF('Member Info'!H141&gt;'Member Info'!$AG$11,'Member Info'!$AH$12,IF('Member Info'!H141&gt;'Member Info'!$AG$10,'Member Info'!$AH$11,IF('Member Info'!H141&gt;'Member Info'!$AG$9,'Member Info'!$AH$10,IF('Member Info'!H141&gt;'Member Info'!$AG$8,'Member Info'!$AH$9,'Member Info'!$AH$8)))))))))))))</f>
        <v/>
      </c>
      <c r="H145" s="26"/>
      <c r="I145" s="26"/>
      <c r="J145" s="107" t="str">
        <f>IF(E145=0,"",IF('Member Info'!F141&gt;$S$1,CONCATENATE("Joined with practice on ", TEXT('Member Info'!F141, "DD/MM/YYYY")),IF('Member Info'!N141&lt;&gt;"",IF('Member Info'!N141&lt;$R$1,CONCATENATE("Left Scheme on ", TEXT('Member Info'!N141, "DD/MM/YYYY")),IF(ISERROR(G145),"Error Detected, No rate entered",IF(E145=0,"",IF(F145="","Error Detected, No Pensionable pay",IF(ISERROR(AB145)," Unknown Values entered.",IF(T145+U145&lt;1,"Acceptable",IF(R145+S145=200, "No Contributions Entered", IF(K145="","Error Detected, Choose reason&gt;",IF(X145="1",IF(T145=1,"Please Enter Deemed Pensionable Pay","Add Any Relevant Details Above"),"Please Give Details Above"))))))))),IF(ISERROR(G145),"Error Detected, No rate entered",IF(E145=0,"",IF(F145="","Error Detected, No Pensionable pay",IF(ISERROR(AB145)," Unknown Values entered.",IF(T145+U145&lt;1,"Acceptable",IF(R145+S145=200, "No Contributions Entered", IF(K145="","Error Detected, Choose reason&gt;",IF(X145="1",IF(T145=1,"Please Enter Deemed Pensionable Pay","Add relevant Details Above"),"Please give details Above")))))))))))</f>
        <v/>
      </c>
      <c r="K145" s="263"/>
      <c r="L145" s="93"/>
      <c r="M145" s="93" t="str">
        <f t="shared" si="24"/>
        <v/>
      </c>
      <c r="N145" s="96">
        <f t="shared" si="23"/>
        <v>0</v>
      </c>
      <c r="O145" s="96">
        <f t="shared" si="23"/>
        <v>0</v>
      </c>
      <c r="P145" s="220">
        <f>(ROUND((F145/100*'Member Info'!$W$2), 2))</f>
        <v>0</v>
      </c>
      <c r="Q145" s="220" t="e">
        <f t="shared" si="25"/>
        <v>#VALUE!</v>
      </c>
      <c r="R145" s="220" t="str">
        <f t="shared" si="26"/>
        <v/>
      </c>
      <c r="S145" s="229" t="str">
        <f t="shared" si="27"/>
        <v/>
      </c>
      <c r="T145" s="230" t="str">
        <f t="shared" si="28"/>
        <v/>
      </c>
      <c r="U145" s="230" t="str">
        <f t="shared" si="29"/>
        <v/>
      </c>
      <c r="V145" s="224">
        <f t="shared" si="30"/>
        <v>0</v>
      </c>
      <c r="W145" s="112">
        <f t="shared" si="31"/>
        <v>0</v>
      </c>
      <c r="X145" s="237" t="str">
        <f t="shared" si="19"/>
        <v/>
      </c>
      <c r="Y145" s="242" t="b">
        <f t="shared" si="20"/>
        <v>0</v>
      </c>
      <c r="Z145" s="237">
        <f t="shared" si="32"/>
        <v>0</v>
      </c>
      <c r="AA145" s="237">
        <f>IF('Member Info'!N141="",1,"")</f>
        <v>1</v>
      </c>
      <c r="AB145" s="245" t="e">
        <f t="shared" si="33"/>
        <v>#VALUE!</v>
      </c>
      <c r="AC145" s="132" t="str">
        <f t="shared" si="21"/>
        <v/>
      </c>
      <c r="AD145" s="126">
        <f t="shared" si="22"/>
        <v>1</v>
      </c>
      <c r="AE145" s="126" t="str">
        <f>IF('Member Info'!N141&lt;&gt;"",IF('Member Info'!N141&lt;=$R$1,1,0),"")</f>
        <v/>
      </c>
      <c r="AG145" s="126" t="b">
        <f t="shared" si="34"/>
        <v>0</v>
      </c>
      <c r="AH145" s="126">
        <f t="shared" si="35"/>
        <v>0</v>
      </c>
      <c r="AJ145" s="126">
        <f t="shared" si="36"/>
        <v>0</v>
      </c>
      <c r="AK145" s="126">
        <f>IF('Member Info'!F141&gt;$R$1,1,0)</f>
        <v>0</v>
      </c>
      <c r="AL145" s="126" t="b">
        <f>IF(ISERROR(R145),ERROR.TYPE(#REF!)=ERROR.TYPE(R145),FALSE)</f>
        <v>0</v>
      </c>
      <c r="AM145" s="126" t="b">
        <f>IF(ISERROR(S145),ERROR.TYPE(#REF!)=ERROR.TYPE(S145),FALSE)</f>
        <v>0</v>
      </c>
      <c r="AN145" s="126">
        <f>IF(OR('Member Info'!F141&gt;=$S$1,'Member Info'!N141&gt;=$R$1),1,0)</f>
        <v>0</v>
      </c>
    </row>
    <row r="146" spans="1:40" x14ac:dyDescent="0.25">
      <c r="A146" s="4">
        <v>114</v>
      </c>
      <c r="B146" s="166">
        <f>'Member Info'!D142</f>
        <v>0</v>
      </c>
      <c r="C146" s="166">
        <f>'Member Info'!E142</f>
        <v>0</v>
      </c>
      <c r="D146" s="166" t="str">
        <f>'Member Info'!G142</f>
        <v/>
      </c>
      <c r="E146" s="167">
        <f>'Member Info'!B142</f>
        <v>0</v>
      </c>
      <c r="F146" s="244"/>
      <c r="G146" s="168" t="str">
        <f>IF(E146=0,"",
IF('Member Info'!$AM$19&lt;=$R$1,
SUMPRODUCT('Member Info'!L142+IF('Member Info'!H142&gt;'Member Info'!$AJ$12,'Member Info'!$AK$13,IF('Member Info'!H142&gt;'Member Info'!$AJ$11,'Member Info'!$AK$12,IF('Member Info'!H142&gt;'Member Info'!$AJ$10,'Member Info'!$AK$11,IF('Member Info'!H142&gt;'Member Info'!$AJ$9,'Member Info'!$AK$10,IF('Member Info'!H142&gt;'Member Info'!$AJ$8,'Member Info'!$AK$9,'Member Info'!$AK$8)))))),
SUMPRODUCT('Member Info'!L142+IF('Member Info'!H142&gt;'Member Info'!$AG$17,'Member Info'!$AH$18,IF('Member Info'!H142&gt;'Member Info'!$AG$16,'Member Info'!$AH$17,IF('Member Info'!H142&gt;'Member Info'!$AG$15,'Member Info'!$AH$16,IF('Member Info'!H142&gt;'Member Info'!$AG$14,'Member Info'!$AH$15,IF('Member Info'!H142&gt;'Member Info'!$AG$13,'Member Info'!$AH$14,IF('Member Info'!H142&gt;'Member Info'!$AG$12,'Member Info'!$AH$13,IF('Member Info'!H142&gt;'Member Info'!$AG$11,'Member Info'!$AH$12,IF('Member Info'!H142&gt;'Member Info'!$AG$10,'Member Info'!$AH$11,IF('Member Info'!H142&gt;'Member Info'!$AG$9,'Member Info'!$AH$10,IF('Member Info'!H142&gt;'Member Info'!$AG$8,'Member Info'!$AH$9,'Member Info'!$AH$8)))))))))))))</f>
        <v/>
      </c>
      <c r="H146" s="26"/>
      <c r="I146" s="26"/>
      <c r="J146" s="107" t="str">
        <f>IF(E146=0,"",IF('Member Info'!F142&gt;$S$1,CONCATENATE("Joined with practice on ", TEXT('Member Info'!F142, "DD/MM/YYYY")),IF('Member Info'!N142&lt;&gt;"",IF('Member Info'!N142&lt;$R$1,CONCATENATE("Left Scheme on ", TEXT('Member Info'!N142, "DD/MM/YYYY")),IF(ISERROR(G146),"Error Detected, No rate entered",IF(E146=0,"",IF(F146="","Error Detected, No Pensionable pay",IF(ISERROR(AB146)," Unknown Values entered.",IF(T146+U146&lt;1,"Acceptable",IF(R146+S146=200, "No Contributions Entered", IF(K146="","Error Detected, Choose reason&gt;",IF(X146="1",IF(T146=1,"Please Enter Deemed Pensionable Pay","Add Any Relevant Details Above"),"Please Give Details Above"))))))))),IF(ISERROR(G146),"Error Detected, No rate entered",IF(E146=0,"",IF(F146="","Error Detected, No Pensionable pay",IF(ISERROR(AB146)," Unknown Values entered.",IF(T146+U146&lt;1,"Acceptable",IF(R146+S146=200, "No Contributions Entered", IF(K146="","Error Detected, Choose reason&gt;",IF(X146="1",IF(T146=1,"Please Enter Deemed Pensionable Pay","Add relevant Details Above"),"Please give details Above")))))))))))</f>
        <v/>
      </c>
      <c r="K146" s="263"/>
      <c r="L146" s="93"/>
      <c r="M146" s="93" t="str">
        <f t="shared" si="24"/>
        <v/>
      </c>
      <c r="N146" s="96">
        <f t="shared" si="23"/>
        <v>0</v>
      </c>
      <c r="O146" s="96">
        <f t="shared" si="23"/>
        <v>0</v>
      </c>
      <c r="P146" s="220">
        <f>(ROUND((F146/100*'Member Info'!$W$2), 2))</f>
        <v>0</v>
      </c>
      <c r="Q146" s="220" t="e">
        <f t="shared" si="25"/>
        <v>#VALUE!</v>
      </c>
      <c r="R146" s="220" t="str">
        <f t="shared" si="26"/>
        <v/>
      </c>
      <c r="S146" s="229" t="str">
        <f t="shared" si="27"/>
        <v/>
      </c>
      <c r="T146" s="230" t="str">
        <f t="shared" si="28"/>
        <v/>
      </c>
      <c r="U146" s="230" t="str">
        <f t="shared" si="29"/>
        <v/>
      </c>
      <c r="V146" s="224">
        <f t="shared" si="30"/>
        <v>0</v>
      </c>
      <c r="W146" s="112">
        <f t="shared" si="31"/>
        <v>0</v>
      </c>
      <c r="X146" s="237" t="str">
        <f t="shared" si="19"/>
        <v/>
      </c>
      <c r="Y146" s="242" t="b">
        <f t="shared" si="20"/>
        <v>0</v>
      </c>
      <c r="Z146" s="237">
        <f t="shared" si="32"/>
        <v>0</v>
      </c>
      <c r="AA146" s="237">
        <f>IF('Member Info'!N142="",1,"")</f>
        <v>1</v>
      </c>
      <c r="AB146" s="245" t="e">
        <f t="shared" si="33"/>
        <v>#VALUE!</v>
      </c>
      <c r="AC146" s="132" t="str">
        <f t="shared" si="21"/>
        <v/>
      </c>
      <c r="AD146" s="126">
        <f t="shared" si="22"/>
        <v>1</v>
      </c>
      <c r="AE146" s="126" t="str">
        <f>IF('Member Info'!N142&lt;&gt;"",IF('Member Info'!N142&lt;=$R$1,1,0),"")</f>
        <v/>
      </c>
      <c r="AG146" s="126" t="b">
        <f t="shared" si="34"/>
        <v>0</v>
      </c>
      <c r="AH146" s="126">
        <f t="shared" si="35"/>
        <v>0</v>
      </c>
      <c r="AJ146" s="126">
        <f t="shared" si="36"/>
        <v>0</v>
      </c>
      <c r="AK146" s="126">
        <f>IF('Member Info'!F142&gt;$R$1,1,0)</f>
        <v>0</v>
      </c>
      <c r="AL146" s="126" t="b">
        <f>IF(ISERROR(R146),ERROR.TYPE(#REF!)=ERROR.TYPE(R146),FALSE)</f>
        <v>0</v>
      </c>
      <c r="AM146" s="126" t="b">
        <f>IF(ISERROR(S146),ERROR.TYPE(#REF!)=ERROR.TYPE(S146),FALSE)</f>
        <v>0</v>
      </c>
      <c r="AN146" s="126">
        <f>IF(OR('Member Info'!F142&gt;=$S$1,'Member Info'!N142&gt;=$R$1),1,0)</f>
        <v>0</v>
      </c>
    </row>
    <row r="147" spans="1:40" x14ac:dyDescent="0.25">
      <c r="A147" s="4">
        <v>115</v>
      </c>
      <c r="B147" s="166">
        <f>'Member Info'!D143</f>
        <v>0</v>
      </c>
      <c r="C147" s="166">
        <f>'Member Info'!E143</f>
        <v>0</v>
      </c>
      <c r="D147" s="166" t="str">
        <f>'Member Info'!G143</f>
        <v/>
      </c>
      <c r="E147" s="167">
        <f>'Member Info'!B143</f>
        <v>0</v>
      </c>
      <c r="F147" s="244"/>
      <c r="G147" s="168" t="str">
        <f>IF(E147=0,"",
IF('Member Info'!$AM$19&lt;=$R$1,
SUMPRODUCT('Member Info'!L143+IF('Member Info'!H143&gt;'Member Info'!$AJ$12,'Member Info'!$AK$13,IF('Member Info'!H143&gt;'Member Info'!$AJ$11,'Member Info'!$AK$12,IF('Member Info'!H143&gt;'Member Info'!$AJ$10,'Member Info'!$AK$11,IF('Member Info'!H143&gt;'Member Info'!$AJ$9,'Member Info'!$AK$10,IF('Member Info'!H143&gt;'Member Info'!$AJ$8,'Member Info'!$AK$9,'Member Info'!$AK$8)))))),
SUMPRODUCT('Member Info'!L143+IF('Member Info'!H143&gt;'Member Info'!$AG$17,'Member Info'!$AH$18,IF('Member Info'!H143&gt;'Member Info'!$AG$16,'Member Info'!$AH$17,IF('Member Info'!H143&gt;'Member Info'!$AG$15,'Member Info'!$AH$16,IF('Member Info'!H143&gt;'Member Info'!$AG$14,'Member Info'!$AH$15,IF('Member Info'!H143&gt;'Member Info'!$AG$13,'Member Info'!$AH$14,IF('Member Info'!H143&gt;'Member Info'!$AG$12,'Member Info'!$AH$13,IF('Member Info'!H143&gt;'Member Info'!$AG$11,'Member Info'!$AH$12,IF('Member Info'!H143&gt;'Member Info'!$AG$10,'Member Info'!$AH$11,IF('Member Info'!H143&gt;'Member Info'!$AG$9,'Member Info'!$AH$10,IF('Member Info'!H143&gt;'Member Info'!$AG$8,'Member Info'!$AH$9,'Member Info'!$AH$8)))))))))))))</f>
        <v/>
      </c>
      <c r="H147" s="26"/>
      <c r="I147" s="26"/>
      <c r="J147" s="107" t="str">
        <f>IF(E147=0,"",IF('Member Info'!F143&gt;$S$1,CONCATENATE("Joined with practice on ", TEXT('Member Info'!F143, "DD/MM/YYYY")),IF('Member Info'!N143&lt;&gt;"",IF('Member Info'!N143&lt;$R$1,CONCATENATE("Left Scheme on ", TEXT('Member Info'!N143, "DD/MM/YYYY")),IF(ISERROR(G147),"Error Detected, No rate entered",IF(E147=0,"",IF(F147="","Error Detected, No Pensionable pay",IF(ISERROR(AB147)," Unknown Values entered.",IF(T147+U147&lt;1,"Acceptable",IF(R147+S147=200, "No Contributions Entered", IF(K147="","Error Detected, Choose reason&gt;",IF(X147="1",IF(T147=1,"Please Enter Deemed Pensionable Pay","Add Any Relevant Details Above"),"Please Give Details Above"))))))))),IF(ISERROR(G147),"Error Detected, No rate entered",IF(E147=0,"",IF(F147="","Error Detected, No Pensionable pay",IF(ISERROR(AB147)," Unknown Values entered.",IF(T147+U147&lt;1,"Acceptable",IF(R147+S147=200, "No Contributions Entered", IF(K147="","Error Detected, Choose reason&gt;",IF(X147="1",IF(T147=1,"Please Enter Deemed Pensionable Pay","Add relevant Details Above"),"Please give details Above")))))))))))</f>
        <v/>
      </c>
      <c r="K147" s="263"/>
      <c r="L147" s="93"/>
      <c r="M147" s="93" t="str">
        <f t="shared" si="24"/>
        <v/>
      </c>
      <c r="N147" s="96">
        <f t="shared" si="23"/>
        <v>0</v>
      </c>
      <c r="O147" s="96">
        <f t="shared" si="23"/>
        <v>0</v>
      </c>
      <c r="P147" s="220">
        <f>(ROUND((F147/100*'Member Info'!$W$2), 2))</f>
        <v>0</v>
      </c>
      <c r="Q147" s="220" t="e">
        <f t="shared" si="25"/>
        <v>#VALUE!</v>
      </c>
      <c r="R147" s="220" t="str">
        <f t="shared" si="26"/>
        <v/>
      </c>
      <c r="S147" s="229" t="str">
        <f t="shared" si="27"/>
        <v/>
      </c>
      <c r="T147" s="230" t="str">
        <f t="shared" si="28"/>
        <v/>
      </c>
      <c r="U147" s="230" t="str">
        <f t="shared" si="29"/>
        <v/>
      </c>
      <c r="V147" s="224">
        <f t="shared" si="30"/>
        <v>0</v>
      </c>
      <c r="W147" s="112">
        <f t="shared" si="31"/>
        <v>0</v>
      </c>
      <c r="X147" s="237" t="str">
        <f t="shared" si="19"/>
        <v/>
      </c>
      <c r="Y147" s="242" t="b">
        <f t="shared" si="20"/>
        <v>0</v>
      </c>
      <c r="Z147" s="237">
        <f t="shared" si="32"/>
        <v>0</v>
      </c>
      <c r="AA147" s="237">
        <f>IF('Member Info'!N143="",1,"")</f>
        <v>1</v>
      </c>
      <c r="AB147" s="245" t="e">
        <f t="shared" si="33"/>
        <v>#VALUE!</v>
      </c>
      <c r="AC147" s="132" t="str">
        <f t="shared" si="21"/>
        <v/>
      </c>
      <c r="AD147" s="126">
        <f t="shared" si="22"/>
        <v>1</v>
      </c>
      <c r="AE147" s="126" t="str">
        <f>IF('Member Info'!N143&lt;&gt;"",IF('Member Info'!N143&lt;=$R$1,1,0),"")</f>
        <v/>
      </c>
      <c r="AG147" s="126" t="b">
        <f t="shared" si="34"/>
        <v>0</v>
      </c>
      <c r="AH147" s="126">
        <f t="shared" si="35"/>
        <v>0</v>
      </c>
      <c r="AJ147" s="126">
        <f t="shared" si="36"/>
        <v>0</v>
      </c>
      <c r="AK147" s="126">
        <f>IF('Member Info'!F143&gt;$R$1,1,0)</f>
        <v>0</v>
      </c>
      <c r="AL147" s="126" t="b">
        <f>IF(ISERROR(R147),ERROR.TYPE(#REF!)=ERROR.TYPE(R147),FALSE)</f>
        <v>0</v>
      </c>
      <c r="AM147" s="126" t="b">
        <f>IF(ISERROR(S147),ERROR.TYPE(#REF!)=ERROR.TYPE(S147),FALSE)</f>
        <v>0</v>
      </c>
      <c r="AN147" s="126">
        <f>IF(OR('Member Info'!F143&gt;=$S$1,'Member Info'!N143&gt;=$R$1),1,0)</f>
        <v>0</v>
      </c>
    </row>
    <row r="148" spans="1:40" x14ac:dyDescent="0.25">
      <c r="A148" s="4">
        <v>116</v>
      </c>
      <c r="B148" s="166">
        <f>'Member Info'!D144</f>
        <v>0</v>
      </c>
      <c r="C148" s="166">
        <f>'Member Info'!E144</f>
        <v>0</v>
      </c>
      <c r="D148" s="166" t="str">
        <f>'Member Info'!G144</f>
        <v/>
      </c>
      <c r="E148" s="167">
        <f>'Member Info'!B144</f>
        <v>0</v>
      </c>
      <c r="F148" s="244"/>
      <c r="G148" s="168" t="str">
        <f>IF(E148=0,"",
IF('Member Info'!$AM$19&lt;=$R$1,
SUMPRODUCT('Member Info'!L144+IF('Member Info'!H144&gt;'Member Info'!$AJ$12,'Member Info'!$AK$13,IF('Member Info'!H144&gt;'Member Info'!$AJ$11,'Member Info'!$AK$12,IF('Member Info'!H144&gt;'Member Info'!$AJ$10,'Member Info'!$AK$11,IF('Member Info'!H144&gt;'Member Info'!$AJ$9,'Member Info'!$AK$10,IF('Member Info'!H144&gt;'Member Info'!$AJ$8,'Member Info'!$AK$9,'Member Info'!$AK$8)))))),
SUMPRODUCT('Member Info'!L144+IF('Member Info'!H144&gt;'Member Info'!$AG$17,'Member Info'!$AH$18,IF('Member Info'!H144&gt;'Member Info'!$AG$16,'Member Info'!$AH$17,IF('Member Info'!H144&gt;'Member Info'!$AG$15,'Member Info'!$AH$16,IF('Member Info'!H144&gt;'Member Info'!$AG$14,'Member Info'!$AH$15,IF('Member Info'!H144&gt;'Member Info'!$AG$13,'Member Info'!$AH$14,IF('Member Info'!H144&gt;'Member Info'!$AG$12,'Member Info'!$AH$13,IF('Member Info'!H144&gt;'Member Info'!$AG$11,'Member Info'!$AH$12,IF('Member Info'!H144&gt;'Member Info'!$AG$10,'Member Info'!$AH$11,IF('Member Info'!H144&gt;'Member Info'!$AG$9,'Member Info'!$AH$10,IF('Member Info'!H144&gt;'Member Info'!$AG$8,'Member Info'!$AH$9,'Member Info'!$AH$8)))))))))))))</f>
        <v/>
      </c>
      <c r="H148" s="26"/>
      <c r="I148" s="26"/>
      <c r="J148" s="107" t="str">
        <f>IF(E148=0,"",IF('Member Info'!F144&gt;$S$1,CONCATENATE("Joined with practice on ", TEXT('Member Info'!F144, "DD/MM/YYYY")),IF('Member Info'!N144&lt;&gt;"",IF('Member Info'!N144&lt;$R$1,CONCATENATE("Left Scheme on ", TEXT('Member Info'!N144, "DD/MM/YYYY")),IF(ISERROR(G148),"Error Detected, No rate entered",IF(E148=0,"",IF(F148="","Error Detected, No Pensionable pay",IF(ISERROR(AB148)," Unknown Values entered.",IF(T148+U148&lt;1,"Acceptable",IF(R148+S148=200, "No Contributions Entered", IF(K148="","Error Detected, Choose reason&gt;",IF(X148="1",IF(T148=1,"Please Enter Deemed Pensionable Pay","Add Any Relevant Details Above"),"Please Give Details Above"))))))))),IF(ISERROR(G148),"Error Detected, No rate entered",IF(E148=0,"",IF(F148="","Error Detected, No Pensionable pay",IF(ISERROR(AB148)," Unknown Values entered.",IF(T148+U148&lt;1,"Acceptable",IF(R148+S148=200, "No Contributions Entered", IF(K148="","Error Detected, Choose reason&gt;",IF(X148="1",IF(T148=1,"Please Enter Deemed Pensionable Pay","Add relevant Details Above"),"Please give details Above")))))))))))</f>
        <v/>
      </c>
      <c r="K148" s="263"/>
      <c r="L148" s="93"/>
      <c r="M148" s="93" t="str">
        <f t="shared" si="24"/>
        <v/>
      </c>
      <c r="N148" s="96">
        <f t="shared" si="23"/>
        <v>0</v>
      </c>
      <c r="O148" s="96">
        <f t="shared" si="23"/>
        <v>0</v>
      </c>
      <c r="P148" s="220">
        <f>(ROUND((F148/100*'Member Info'!$W$2), 2))</f>
        <v>0</v>
      </c>
      <c r="Q148" s="220" t="e">
        <f t="shared" si="25"/>
        <v>#VALUE!</v>
      </c>
      <c r="R148" s="220" t="str">
        <f t="shared" si="26"/>
        <v/>
      </c>
      <c r="S148" s="229" t="str">
        <f t="shared" si="27"/>
        <v/>
      </c>
      <c r="T148" s="230" t="str">
        <f t="shared" si="28"/>
        <v/>
      </c>
      <c r="U148" s="230" t="str">
        <f t="shared" si="29"/>
        <v/>
      </c>
      <c r="V148" s="224">
        <f t="shared" si="30"/>
        <v>0</v>
      </c>
      <c r="W148" s="112">
        <f t="shared" si="31"/>
        <v>0</v>
      </c>
      <c r="X148" s="237" t="str">
        <f t="shared" si="19"/>
        <v/>
      </c>
      <c r="Y148" s="242" t="b">
        <f t="shared" si="20"/>
        <v>0</v>
      </c>
      <c r="Z148" s="237">
        <f t="shared" si="32"/>
        <v>0</v>
      </c>
      <c r="AA148" s="237">
        <f>IF('Member Info'!N144="",1,"")</f>
        <v>1</v>
      </c>
      <c r="AB148" s="245" t="e">
        <f t="shared" si="33"/>
        <v>#VALUE!</v>
      </c>
      <c r="AC148" s="132" t="str">
        <f t="shared" si="21"/>
        <v/>
      </c>
      <c r="AD148" s="126">
        <f t="shared" si="22"/>
        <v>1</v>
      </c>
      <c r="AE148" s="126" t="str">
        <f>IF('Member Info'!N144&lt;&gt;"",IF('Member Info'!N144&lt;=$R$1,1,0),"")</f>
        <v/>
      </c>
      <c r="AG148" s="126" t="b">
        <f t="shared" si="34"/>
        <v>0</v>
      </c>
      <c r="AH148" s="126">
        <f t="shared" si="35"/>
        <v>0</v>
      </c>
      <c r="AJ148" s="126">
        <f t="shared" si="36"/>
        <v>0</v>
      </c>
      <c r="AK148" s="126">
        <f>IF('Member Info'!F144&gt;$R$1,1,0)</f>
        <v>0</v>
      </c>
      <c r="AL148" s="126" t="b">
        <f>IF(ISERROR(R148),ERROR.TYPE(#REF!)=ERROR.TYPE(R148),FALSE)</f>
        <v>0</v>
      </c>
      <c r="AM148" s="126" t="b">
        <f>IF(ISERROR(S148),ERROR.TYPE(#REF!)=ERROR.TYPE(S148),FALSE)</f>
        <v>0</v>
      </c>
      <c r="AN148" s="126">
        <f>IF(OR('Member Info'!F144&gt;=$S$1,'Member Info'!N144&gt;=$R$1),1,0)</f>
        <v>0</v>
      </c>
    </row>
    <row r="149" spans="1:40" x14ac:dyDescent="0.25">
      <c r="A149" s="4">
        <v>117</v>
      </c>
      <c r="B149" s="166">
        <f>'Member Info'!D145</f>
        <v>0</v>
      </c>
      <c r="C149" s="166">
        <f>'Member Info'!E145</f>
        <v>0</v>
      </c>
      <c r="D149" s="166" t="str">
        <f>'Member Info'!G145</f>
        <v/>
      </c>
      <c r="E149" s="167">
        <f>'Member Info'!B145</f>
        <v>0</v>
      </c>
      <c r="F149" s="244"/>
      <c r="G149" s="168" t="str">
        <f>IF(E149=0,"",
IF('Member Info'!$AM$19&lt;=$R$1,
SUMPRODUCT('Member Info'!L145+IF('Member Info'!H145&gt;'Member Info'!$AJ$12,'Member Info'!$AK$13,IF('Member Info'!H145&gt;'Member Info'!$AJ$11,'Member Info'!$AK$12,IF('Member Info'!H145&gt;'Member Info'!$AJ$10,'Member Info'!$AK$11,IF('Member Info'!H145&gt;'Member Info'!$AJ$9,'Member Info'!$AK$10,IF('Member Info'!H145&gt;'Member Info'!$AJ$8,'Member Info'!$AK$9,'Member Info'!$AK$8)))))),
SUMPRODUCT('Member Info'!L145+IF('Member Info'!H145&gt;'Member Info'!$AG$17,'Member Info'!$AH$18,IF('Member Info'!H145&gt;'Member Info'!$AG$16,'Member Info'!$AH$17,IF('Member Info'!H145&gt;'Member Info'!$AG$15,'Member Info'!$AH$16,IF('Member Info'!H145&gt;'Member Info'!$AG$14,'Member Info'!$AH$15,IF('Member Info'!H145&gt;'Member Info'!$AG$13,'Member Info'!$AH$14,IF('Member Info'!H145&gt;'Member Info'!$AG$12,'Member Info'!$AH$13,IF('Member Info'!H145&gt;'Member Info'!$AG$11,'Member Info'!$AH$12,IF('Member Info'!H145&gt;'Member Info'!$AG$10,'Member Info'!$AH$11,IF('Member Info'!H145&gt;'Member Info'!$AG$9,'Member Info'!$AH$10,IF('Member Info'!H145&gt;'Member Info'!$AG$8,'Member Info'!$AH$9,'Member Info'!$AH$8)))))))))))))</f>
        <v/>
      </c>
      <c r="H149" s="26"/>
      <c r="I149" s="26"/>
      <c r="J149" s="107" t="str">
        <f>IF(E149=0,"",IF('Member Info'!F145&gt;$S$1,CONCATENATE("Joined with practice on ", TEXT('Member Info'!F145, "DD/MM/YYYY")),IF('Member Info'!N145&lt;&gt;"",IF('Member Info'!N145&lt;$R$1,CONCATENATE("Left Scheme on ", TEXT('Member Info'!N145, "DD/MM/YYYY")),IF(ISERROR(G149),"Error Detected, No rate entered",IF(E149=0,"",IF(F149="","Error Detected, No Pensionable pay",IF(ISERROR(AB149)," Unknown Values entered.",IF(T149+U149&lt;1,"Acceptable",IF(R149+S149=200, "No Contributions Entered", IF(K149="","Error Detected, Choose reason&gt;",IF(X149="1",IF(T149=1,"Please Enter Deemed Pensionable Pay","Add Any Relevant Details Above"),"Please Give Details Above"))))))))),IF(ISERROR(G149),"Error Detected, No rate entered",IF(E149=0,"",IF(F149="","Error Detected, No Pensionable pay",IF(ISERROR(AB149)," Unknown Values entered.",IF(T149+U149&lt;1,"Acceptable",IF(R149+S149=200, "No Contributions Entered", IF(K149="","Error Detected, Choose reason&gt;",IF(X149="1",IF(T149=1,"Please Enter Deemed Pensionable Pay","Add relevant Details Above"),"Please give details Above")))))))))))</f>
        <v/>
      </c>
      <c r="K149" s="263"/>
      <c r="L149" s="93"/>
      <c r="M149" s="93" t="str">
        <f t="shared" si="24"/>
        <v/>
      </c>
      <c r="N149" s="96">
        <f t="shared" si="23"/>
        <v>0</v>
      </c>
      <c r="O149" s="96">
        <f t="shared" si="23"/>
        <v>0</v>
      </c>
      <c r="P149" s="220">
        <f>(ROUND((F149/100*'Member Info'!$W$2), 2))</f>
        <v>0</v>
      </c>
      <c r="Q149" s="220" t="e">
        <f t="shared" si="25"/>
        <v>#VALUE!</v>
      </c>
      <c r="R149" s="220" t="str">
        <f t="shared" si="26"/>
        <v/>
      </c>
      <c r="S149" s="229" t="str">
        <f t="shared" si="27"/>
        <v/>
      </c>
      <c r="T149" s="230" t="str">
        <f t="shared" si="28"/>
        <v/>
      </c>
      <c r="U149" s="230" t="str">
        <f t="shared" si="29"/>
        <v/>
      </c>
      <c r="V149" s="224">
        <f t="shared" si="30"/>
        <v>0</v>
      </c>
      <c r="W149" s="112">
        <f t="shared" si="31"/>
        <v>0</v>
      </c>
      <c r="X149" s="237" t="str">
        <f t="shared" si="19"/>
        <v/>
      </c>
      <c r="Y149" s="242" t="b">
        <f t="shared" si="20"/>
        <v>0</v>
      </c>
      <c r="Z149" s="237">
        <f t="shared" si="32"/>
        <v>0</v>
      </c>
      <c r="AA149" s="237">
        <f>IF('Member Info'!N145="",1,"")</f>
        <v>1</v>
      </c>
      <c r="AB149" s="245" t="e">
        <f t="shared" si="33"/>
        <v>#VALUE!</v>
      </c>
      <c r="AC149" s="132" t="str">
        <f t="shared" si="21"/>
        <v/>
      </c>
      <c r="AD149" s="126">
        <f t="shared" si="22"/>
        <v>1</v>
      </c>
      <c r="AE149" s="126" t="str">
        <f>IF('Member Info'!N145&lt;&gt;"",IF('Member Info'!N145&lt;=$R$1,1,0),"")</f>
        <v/>
      </c>
      <c r="AG149" s="126" t="b">
        <f t="shared" si="34"/>
        <v>0</v>
      </c>
      <c r="AH149" s="126">
        <f t="shared" si="35"/>
        <v>0</v>
      </c>
      <c r="AJ149" s="126">
        <f t="shared" si="36"/>
        <v>0</v>
      </c>
      <c r="AK149" s="126">
        <f>IF('Member Info'!F145&gt;$R$1,1,0)</f>
        <v>0</v>
      </c>
      <c r="AL149" s="126" t="b">
        <f>IF(ISERROR(R149),ERROR.TYPE(#REF!)=ERROR.TYPE(R149),FALSE)</f>
        <v>0</v>
      </c>
      <c r="AM149" s="126" t="b">
        <f>IF(ISERROR(S149),ERROR.TYPE(#REF!)=ERROR.TYPE(S149),FALSE)</f>
        <v>0</v>
      </c>
      <c r="AN149" s="126">
        <f>IF(OR('Member Info'!F145&gt;=$S$1,'Member Info'!N145&gt;=$R$1),1,0)</f>
        <v>0</v>
      </c>
    </row>
    <row r="150" spans="1:40" x14ac:dyDescent="0.25">
      <c r="A150" s="4">
        <v>118</v>
      </c>
      <c r="B150" s="166">
        <f>'Member Info'!D146</f>
        <v>0</v>
      </c>
      <c r="C150" s="166">
        <f>'Member Info'!E146</f>
        <v>0</v>
      </c>
      <c r="D150" s="166" t="str">
        <f>'Member Info'!G146</f>
        <v/>
      </c>
      <c r="E150" s="167">
        <f>'Member Info'!B146</f>
        <v>0</v>
      </c>
      <c r="F150" s="244"/>
      <c r="G150" s="168" t="str">
        <f>IF(E150=0,"",
IF('Member Info'!$AM$19&lt;=$R$1,
SUMPRODUCT('Member Info'!L146+IF('Member Info'!H146&gt;'Member Info'!$AJ$12,'Member Info'!$AK$13,IF('Member Info'!H146&gt;'Member Info'!$AJ$11,'Member Info'!$AK$12,IF('Member Info'!H146&gt;'Member Info'!$AJ$10,'Member Info'!$AK$11,IF('Member Info'!H146&gt;'Member Info'!$AJ$9,'Member Info'!$AK$10,IF('Member Info'!H146&gt;'Member Info'!$AJ$8,'Member Info'!$AK$9,'Member Info'!$AK$8)))))),
SUMPRODUCT('Member Info'!L146+IF('Member Info'!H146&gt;'Member Info'!$AG$17,'Member Info'!$AH$18,IF('Member Info'!H146&gt;'Member Info'!$AG$16,'Member Info'!$AH$17,IF('Member Info'!H146&gt;'Member Info'!$AG$15,'Member Info'!$AH$16,IF('Member Info'!H146&gt;'Member Info'!$AG$14,'Member Info'!$AH$15,IF('Member Info'!H146&gt;'Member Info'!$AG$13,'Member Info'!$AH$14,IF('Member Info'!H146&gt;'Member Info'!$AG$12,'Member Info'!$AH$13,IF('Member Info'!H146&gt;'Member Info'!$AG$11,'Member Info'!$AH$12,IF('Member Info'!H146&gt;'Member Info'!$AG$10,'Member Info'!$AH$11,IF('Member Info'!H146&gt;'Member Info'!$AG$9,'Member Info'!$AH$10,IF('Member Info'!H146&gt;'Member Info'!$AG$8,'Member Info'!$AH$9,'Member Info'!$AH$8)))))))))))))</f>
        <v/>
      </c>
      <c r="H150" s="26"/>
      <c r="I150" s="26"/>
      <c r="J150" s="107" t="str">
        <f>IF(E150=0,"",IF('Member Info'!F146&gt;$S$1,CONCATENATE("Joined with practice on ", TEXT('Member Info'!F146, "DD/MM/YYYY")),IF('Member Info'!N146&lt;&gt;"",IF('Member Info'!N146&lt;$R$1,CONCATENATE("Left Scheme on ", TEXT('Member Info'!N146, "DD/MM/YYYY")),IF(ISERROR(G150),"Error Detected, No rate entered",IF(E150=0,"",IF(F150="","Error Detected, No Pensionable pay",IF(ISERROR(AB150)," Unknown Values entered.",IF(T150+U150&lt;1,"Acceptable",IF(R150+S150=200, "No Contributions Entered", IF(K150="","Error Detected, Choose reason&gt;",IF(X150="1",IF(T150=1,"Please Enter Deemed Pensionable Pay","Add Any Relevant Details Above"),"Please Give Details Above"))))))))),IF(ISERROR(G150),"Error Detected, No rate entered",IF(E150=0,"",IF(F150="","Error Detected, No Pensionable pay",IF(ISERROR(AB150)," Unknown Values entered.",IF(T150+U150&lt;1,"Acceptable",IF(R150+S150=200, "No Contributions Entered", IF(K150="","Error Detected, Choose reason&gt;",IF(X150="1",IF(T150=1,"Please Enter Deemed Pensionable Pay","Add relevant Details Above"),"Please give details Above")))))))))))</f>
        <v/>
      </c>
      <c r="K150" s="263"/>
      <c r="L150" s="93"/>
      <c r="M150" s="93" t="str">
        <f t="shared" si="24"/>
        <v/>
      </c>
      <c r="N150" s="96">
        <f t="shared" si="23"/>
        <v>0</v>
      </c>
      <c r="O150" s="96">
        <f t="shared" si="23"/>
        <v>0</v>
      </c>
      <c r="P150" s="220">
        <f>(ROUND((F150/100*'Member Info'!$W$2), 2))</f>
        <v>0</v>
      </c>
      <c r="Q150" s="220" t="e">
        <f t="shared" si="25"/>
        <v>#VALUE!</v>
      </c>
      <c r="R150" s="220" t="str">
        <f t="shared" si="26"/>
        <v/>
      </c>
      <c r="S150" s="229" t="str">
        <f t="shared" si="27"/>
        <v/>
      </c>
      <c r="T150" s="230" t="str">
        <f t="shared" si="28"/>
        <v/>
      </c>
      <c r="U150" s="230" t="str">
        <f t="shared" si="29"/>
        <v/>
      </c>
      <c r="V150" s="224">
        <f t="shared" si="30"/>
        <v>0</v>
      </c>
      <c r="W150" s="112">
        <f t="shared" si="31"/>
        <v>0</v>
      </c>
      <c r="X150" s="237" t="str">
        <f t="shared" si="19"/>
        <v/>
      </c>
      <c r="Y150" s="242" t="b">
        <f t="shared" si="20"/>
        <v>0</v>
      </c>
      <c r="Z150" s="237">
        <f t="shared" si="32"/>
        <v>0</v>
      </c>
      <c r="AA150" s="237">
        <f>IF('Member Info'!N146="",1,"")</f>
        <v>1</v>
      </c>
      <c r="AB150" s="245" t="e">
        <f t="shared" si="33"/>
        <v>#VALUE!</v>
      </c>
      <c r="AC150" s="132" t="str">
        <f t="shared" si="21"/>
        <v/>
      </c>
      <c r="AD150" s="126">
        <f t="shared" si="22"/>
        <v>1</v>
      </c>
      <c r="AE150" s="126" t="str">
        <f>IF('Member Info'!N146&lt;&gt;"",IF('Member Info'!N146&lt;=$R$1,1,0),"")</f>
        <v/>
      </c>
      <c r="AG150" s="126" t="b">
        <f t="shared" si="34"/>
        <v>0</v>
      </c>
      <c r="AH150" s="126">
        <f t="shared" si="35"/>
        <v>0</v>
      </c>
      <c r="AJ150" s="126">
        <f t="shared" si="36"/>
        <v>0</v>
      </c>
      <c r="AK150" s="126">
        <f>IF('Member Info'!F146&gt;$R$1,1,0)</f>
        <v>0</v>
      </c>
      <c r="AL150" s="126" t="b">
        <f>IF(ISERROR(R150),ERROR.TYPE(#REF!)=ERROR.TYPE(R150),FALSE)</f>
        <v>0</v>
      </c>
      <c r="AM150" s="126" t="b">
        <f>IF(ISERROR(S150),ERROR.TYPE(#REF!)=ERROR.TYPE(S150),FALSE)</f>
        <v>0</v>
      </c>
      <c r="AN150" s="126">
        <f>IF(OR('Member Info'!F146&gt;=$S$1,'Member Info'!N146&gt;=$R$1),1,0)</f>
        <v>0</v>
      </c>
    </row>
    <row r="151" spans="1:40" x14ac:dyDescent="0.25">
      <c r="A151" s="4">
        <v>119</v>
      </c>
      <c r="B151" s="166">
        <f>'Member Info'!D147</f>
        <v>0</v>
      </c>
      <c r="C151" s="166">
        <f>'Member Info'!E147</f>
        <v>0</v>
      </c>
      <c r="D151" s="166" t="str">
        <f>'Member Info'!G147</f>
        <v/>
      </c>
      <c r="E151" s="167">
        <f>'Member Info'!B147</f>
        <v>0</v>
      </c>
      <c r="F151" s="244"/>
      <c r="G151" s="168" t="str">
        <f>IF(E151=0,"",
IF('Member Info'!$AM$19&lt;=$R$1,
SUMPRODUCT('Member Info'!L147+IF('Member Info'!H147&gt;'Member Info'!$AJ$12,'Member Info'!$AK$13,IF('Member Info'!H147&gt;'Member Info'!$AJ$11,'Member Info'!$AK$12,IF('Member Info'!H147&gt;'Member Info'!$AJ$10,'Member Info'!$AK$11,IF('Member Info'!H147&gt;'Member Info'!$AJ$9,'Member Info'!$AK$10,IF('Member Info'!H147&gt;'Member Info'!$AJ$8,'Member Info'!$AK$9,'Member Info'!$AK$8)))))),
SUMPRODUCT('Member Info'!L147+IF('Member Info'!H147&gt;'Member Info'!$AG$17,'Member Info'!$AH$18,IF('Member Info'!H147&gt;'Member Info'!$AG$16,'Member Info'!$AH$17,IF('Member Info'!H147&gt;'Member Info'!$AG$15,'Member Info'!$AH$16,IF('Member Info'!H147&gt;'Member Info'!$AG$14,'Member Info'!$AH$15,IF('Member Info'!H147&gt;'Member Info'!$AG$13,'Member Info'!$AH$14,IF('Member Info'!H147&gt;'Member Info'!$AG$12,'Member Info'!$AH$13,IF('Member Info'!H147&gt;'Member Info'!$AG$11,'Member Info'!$AH$12,IF('Member Info'!H147&gt;'Member Info'!$AG$10,'Member Info'!$AH$11,IF('Member Info'!H147&gt;'Member Info'!$AG$9,'Member Info'!$AH$10,IF('Member Info'!H147&gt;'Member Info'!$AG$8,'Member Info'!$AH$9,'Member Info'!$AH$8)))))))))))))</f>
        <v/>
      </c>
      <c r="H151" s="26"/>
      <c r="I151" s="26"/>
      <c r="J151" s="107" t="str">
        <f>IF(E151=0,"",IF('Member Info'!F147&gt;$S$1,CONCATENATE("Joined with practice on ", TEXT('Member Info'!F147, "DD/MM/YYYY")),IF('Member Info'!N147&lt;&gt;"",IF('Member Info'!N147&lt;$R$1,CONCATENATE("Left Scheme on ", TEXT('Member Info'!N147, "DD/MM/YYYY")),IF(ISERROR(G151),"Error Detected, No rate entered",IF(E151=0,"",IF(F151="","Error Detected, No Pensionable pay",IF(ISERROR(AB151)," Unknown Values entered.",IF(T151+U151&lt;1,"Acceptable",IF(R151+S151=200, "No Contributions Entered", IF(K151="","Error Detected, Choose reason&gt;",IF(X151="1",IF(T151=1,"Please Enter Deemed Pensionable Pay","Add Any Relevant Details Above"),"Please Give Details Above"))))))))),IF(ISERROR(G151),"Error Detected, No rate entered",IF(E151=0,"",IF(F151="","Error Detected, No Pensionable pay",IF(ISERROR(AB151)," Unknown Values entered.",IF(T151+U151&lt;1,"Acceptable",IF(R151+S151=200, "No Contributions Entered", IF(K151="","Error Detected, Choose reason&gt;",IF(X151="1",IF(T151=1,"Please Enter Deemed Pensionable Pay","Add relevant Details Above"),"Please give details Above")))))))))))</f>
        <v/>
      </c>
      <c r="K151" s="263"/>
      <c r="L151" s="93"/>
      <c r="M151" s="93" t="str">
        <f t="shared" si="24"/>
        <v/>
      </c>
      <c r="N151" s="96">
        <f t="shared" si="23"/>
        <v>0</v>
      </c>
      <c r="O151" s="96">
        <f t="shared" si="23"/>
        <v>0</v>
      </c>
      <c r="P151" s="220">
        <f>(ROUND((F151/100*'Member Info'!$W$2), 2))</f>
        <v>0</v>
      </c>
      <c r="Q151" s="220" t="e">
        <f t="shared" si="25"/>
        <v>#VALUE!</v>
      </c>
      <c r="R151" s="220" t="str">
        <f t="shared" si="26"/>
        <v/>
      </c>
      <c r="S151" s="229" t="str">
        <f t="shared" si="27"/>
        <v/>
      </c>
      <c r="T151" s="230" t="str">
        <f t="shared" si="28"/>
        <v/>
      </c>
      <c r="U151" s="230" t="str">
        <f t="shared" si="29"/>
        <v/>
      </c>
      <c r="V151" s="224">
        <f t="shared" si="30"/>
        <v>0</v>
      </c>
      <c r="W151" s="112">
        <f t="shared" si="31"/>
        <v>0</v>
      </c>
      <c r="X151" s="237" t="str">
        <f t="shared" si="19"/>
        <v/>
      </c>
      <c r="Y151" s="242" t="b">
        <f t="shared" si="20"/>
        <v>0</v>
      </c>
      <c r="Z151" s="237">
        <f t="shared" si="32"/>
        <v>0</v>
      </c>
      <c r="AA151" s="237">
        <f>IF('Member Info'!N147="",1,"")</f>
        <v>1</v>
      </c>
      <c r="AB151" s="245" t="e">
        <f t="shared" si="33"/>
        <v>#VALUE!</v>
      </c>
      <c r="AC151" s="132" t="str">
        <f t="shared" si="21"/>
        <v/>
      </c>
      <c r="AD151" s="126">
        <f t="shared" si="22"/>
        <v>1</v>
      </c>
      <c r="AE151" s="126" t="str">
        <f>IF('Member Info'!N147&lt;&gt;"",IF('Member Info'!N147&lt;=$R$1,1,0),"")</f>
        <v/>
      </c>
      <c r="AG151" s="126" t="b">
        <f t="shared" si="34"/>
        <v>0</v>
      </c>
      <c r="AH151" s="126">
        <f t="shared" si="35"/>
        <v>0</v>
      </c>
      <c r="AJ151" s="126">
        <f t="shared" si="36"/>
        <v>0</v>
      </c>
      <c r="AK151" s="126">
        <f>IF('Member Info'!F147&gt;$R$1,1,0)</f>
        <v>0</v>
      </c>
      <c r="AL151" s="126" t="b">
        <f>IF(ISERROR(R151),ERROR.TYPE(#REF!)=ERROR.TYPE(R151),FALSE)</f>
        <v>0</v>
      </c>
      <c r="AM151" s="126" t="b">
        <f>IF(ISERROR(S151),ERROR.TYPE(#REF!)=ERROR.TYPE(S151),FALSE)</f>
        <v>0</v>
      </c>
      <c r="AN151" s="126">
        <f>IF(OR('Member Info'!F147&gt;=$S$1,'Member Info'!N147&gt;=$R$1),1,0)</f>
        <v>0</v>
      </c>
    </row>
    <row r="152" spans="1:40" x14ac:dyDescent="0.25">
      <c r="A152" s="4">
        <v>120</v>
      </c>
      <c r="B152" s="166">
        <f>'Member Info'!D148</f>
        <v>0</v>
      </c>
      <c r="C152" s="166">
        <f>'Member Info'!E148</f>
        <v>0</v>
      </c>
      <c r="D152" s="166" t="str">
        <f>'Member Info'!G148</f>
        <v/>
      </c>
      <c r="E152" s="167">
        <f>'Member Info'!B148</f>
        <v>0</v>
      </c>
      <c r="F152" s="244"/>
      <c r="G152" s="168" t="str">
        <f>IF(E152=0,"",
IF('Member Info'!$AM$19&lt;=$R$1,
SUMPRODUCT('Member Info'!L148+IF('Member Info'!H148&gt;'Member Info'!$AJ$12,'Member Info'!$AK$13,IF('Member Info'!H148&gt;'Member Info'!$AJ$11,'Member Info'!$AK$12,IF('Member Info'!H148&gt;'Member Info'!$AJ$10,'Member Info'!$AK$11,IF('Member Info'!H148&gt;'Member Info'!$AJ$9,'Member Info'!$AK$10,IF('Member Info'!H148&gt;'Member Info'!$AJ$8,'Member Info'!$AK$9,'Member Info'!$AK$8)))))),
SUMPRODUCT('Member Info'!L148+IF('Member Info'!H148&gt;'Member Info'!$AG$17,'Member Info'!$AH$18,IF('Member Info'!H148&gt;'Member Info'!$AG$16,'Member Info'!$AH$17,IF('Member Info'!H148&gt;'Member Info'!$AG$15,'Member Info'!$AH$16,IF('Member Info'!H148&gt;'Member Info'!$AG$14,'Member Info'!$AH$15,IF('Member Info'!H148&gt;'Member Info'!$AG$13,'Member Info'!$AH$14,IF('Member Info'!H148&gt;'Member Info'!$AG$12,'Member Info'!$AH$13,IF('Member Info'!H148&gt;'Member Info'!$AG$11,'Member Info'!$AH$12,IF('Member Info'!H148&gt;'Member Info'!$AG$10,'Member Info'!$AH$11,IF('Member Info'!H148&gt;'Member Info'!$AG$9,'Member Info'!$AH$10,IF('Member Info'!H148&gt;'Member Info'!$AG$8,'Member Info'!$AH$9,'Member Info'!$AH$8)))))))))))))</f>
        <v/>
      </c>
      <c r="H152" s="26"/>
      <c r="I152" s="26"/>
      <c r="J152" s="107" t="str">
        <f>IF(E152=0,"",IF('Member Info'!F148&gt;$S$1,CONCATENATE("Joined with practice on ", TEXT('Member Info'!F148, "DD/MM/YYYY")),IF('Member Info'!N148&lt;&gt;"",IF('Member Info'!N148&lt;$R$1,CONCATENATE("Left Scheme on ", TEXT('Member Info'!N148, "DD/MM/YYYY")),IF(ISERROR(G152),"Error Detected, No rate entered",IF(E152=0,"",IF(F152="","Error Detected, No Pensionable pay",IF(ISERROR(AB152)," Unknown Values entered.",IF(T152+U152&lt;1,"Acceptable",IF(R152+S152=200, "No Contributions Entered", IF(K152="","Error Detected, Choose reason&gt;",IF(X152="1",IF(T152=1,"Please Enter Deemed Pensionable Pay","Add Any Relevant Details Above"),"Please Give Details Above"))))))))),IF(ISERROR(G152),"Error Detected, No rate entered",IF(E152=0,"",IF(F152="","Error Detected, No Pensionable pay",IF(ISERROR(AB152)," Unknown Values entered.",IF(T152+U152&lt;1,"Acceptable",IF(R152+S152=200, "No Contributions Entered", IF(K152="","Error Detected, Choose reason&gt;",IF(X152="1",IF(T152=1,"Please Enter Deemed Pensionable Pay","Add relevant Details Above"),"Please give details Above")))))))))))</f>
        <v/>
      </c>
      <c r="K152" s="263"/>
      <c r="L152" s="93"/>
      <c r="M152" s="93" t="str">
        <f t="shared" si="24"/>
        <v/>
      </c>
      <c r="N152" s="96">
        <f t="shared" si="23"/>
        <v>0</v>
      </c>
      <c r="O152" s="96">
        <f t="shared" si="23"/>
        <v>0</v>
      </c>
      <c r="P152" s="220">
        <f>(ROUND((F152/100*'Member Info'!$W$2), 2))</f>
        <v>0</v>
      </c>
      <c r="Q152" s="220" t="e">
        <f t="shared" si="25"/>
        <v>#VALUE!</v>
      </c>
      <c r="R152" s="220" t="str">
        <f t="shared" si="26"/>
        <v/>
      </c>
      <c r="S152" s="229" t="str">
        <f t="shared" si="27"/>
        <v/>
      </c>
      <c r="T152" s="230" t="str">
        <f t="shared" si="28"/>
        <v/>
      </c>
      <c r="U152" s="230" t="str">
        <f t="shared" si="29"/>
        <v/>
      </c>
      <c r="V152" s="224">
        <f t="shared" si="30"/>
        <v>0</v>
      </c>
      <c r="W152" s="112">
        <f t="shared" si="31"/>
        <v>0</v>
      </c>
      <c r="X152" s="237" t="str">
        <f t="shared" si="19"/>
        <v/>
      </c>
      <c r="Y152" s="242" t="b">
        <f t="shared" si="20"/>
        <v>0</v>
      </c>
      <c r="Z152" s="237">
        <f t="shared" si="32"/>
        <v>0</v>
      </c>
      <c r="AA152" s="237">
        <f>IF('Member Info'!N148="",1,"")</f>
        <v>1</v>
      </c>
      <c r="AB152" s="245" t="e">
        <f t="shared" si="33"/>
        <v>#VALUE!</v>
      </c>
      <c r="AC152" s="132" t="str">
        <f t="shared" si="21"/>
        <v/>
      </c>
      <c r="AD152" s="126">
        <f t="shared" si="22"/>
        <v>1</v>
      </c>
      <c r="AE152" s="126" t="str">
        <f>IF('Member Info'!N148&lt;&gt;"",IF('Member Info'!N148&lt;=$R$1,1,0),"")</f>
        <v/>
      </c>
      <c r="AG152" s="126" t="b">
        <f t="shared" si="34"/>
        <v>0</v>
      </c>
      <c r="AH152" s="126">
        <f t="shared" si="35"/>
        <v>0</v>
      </c>
      <c r="AJ152" s="126">
        <f t="shared" si="36"/>
        <v>0</v>
      </c>
      <c r="AK152" s="126">
        <f>IF('Member Info'!F148&gt;$R$1,1,0)</f>
        <v>0</v>
      </c>
      <c r="AL152" s="126" t="b">
        <f>IF(ISERROR(R152),ERROR.TYPE(#REF!)=ERROR.TYPE(R152),FALSE)</f>
        <v>0</v>
      </c>
      <c r="AM152" s="126" t="b">
        <f>IF(ISERROR(S152),ERROR.TYPE(#REF!)=ERROR.TYPE(S152),FALSE)</f>
        <v>0</v>
      </c>
      <c r="AN152" s="126">
        <f>IF(OR('Member Info'!F148&gt;=$S$1,'Member Info'!N148&gt;=$R$1),1,0)</f>
        <v>0</v>
      </c>
    </row>
    <row r="153" spans="1:40" x14ac:dyDescent="0.25">
      <c r="A153" s="4">
        <v>121</v>
      </c>
      <c r="B153" s="166">
        <f>'Member Info'!D149</f>
        <v>0</v>
      </c>
      <c r="C153" s="166">
        <f>'Member Info'!E149</f>
        <v>0</v>
      </c>
      <c r="D153" s="166" t="str">
        <f>'Member Info'!G149</f>
        <v/>
      </c>
      <c r="E153" s="167">
        <f>'Member Info'!B149</f>
        <v>0</v>
      </c>
      <c r="F153" s="244"/>
      <c r="G153" s="168" t="str">
        <f>IF(E153=0,"",
IF('Member Info'!$AM$19&lt;=$R$1,
SUMPRODUCT('Member Info'!L149+IF('Member Info'!H149&gt;'Member Info'!$AJ$12,'Member Info'!$AK$13,IF('Member Info'!H149&gt;'Member Info'!$AJ$11,'Member Info'!$AK$12,IF('Member Info'!H149&gt;'Member Info'!$AJ$10,'Member Info'!$AK$11,IF('Member Info'!H149&gt;'Member Info'!$AJ$9,'Member Info'!$AK$10,IF('Member Info'!H149&gt;'Member Info'!$AJ$8,'Member Info'!$AK$9,'Member Info'!$AK$8)))))),
SUMPRODUCT('Member Info'!L149+IF('Member Info'!H149&gt;'Member Info'!$AG$17,'Member Info'!$AH$18,IF('Member Info'!H149&gt;'Member Info'!$AG$16,'Member Info'!$AH$17,IF('Member Info'!H149&gt;'Member Info'!$AG$15,'Member Info'!$AH$16,IF('Member Info'!H149&gt;'Member Info'!$AG$14,'Member Info'!$AH$15,IF('Member Info'!H149&gt;'Member Info'!$AG$13,'Member Info'!$AH$14,IF('Member Info'!H149&gt;'Member Info'!$AG$12,'Member Info'!$AH$13,IF('Member Info'!H149&gt;'Member Info'!$AG$11,'Member Info'!$AH$12,IF('Member Info'!H149&gt;'Member Info'!$AG$10,'Member Info'!$AH$11,IF('Member Info'!H149&gt;'Member Info'!$AG$9,'Member Info'!$AH$10,IF('Member Info'!H149&gt;'Member Info'!$AG$8,'Member Info'!$AH$9,'Member Info'!$AH$8)))))))))))))</f>
        <v/>
      </c>
      <c r="H153" s="26"/>
      <c r="I153" s="26"/>
      <c r="J153" s="107" t="str">
        <f>IF(E153=0,"",IF('Member Info'!F149&gt;$S$1,CONCATENATE("Joined with practice on ", TEXT('Member Info'!F149, "DD/MM/YYYY")),IF('Member Info'!N149&lt;&gt;"",IF('Member Info'!N149&lt;$R$1,CONCATENATE("Left Scheme on ", TEXT('Member Info'!N149, "DD/MM/YYYY")),IF(ISERROR(G153),"Error Detected, No rate entered",IF(E153=0,"",IF(F153="","Error Detected, No Pensionable pay",IF(ISERROR(AB153)," Unknown Values entered.",IF(T153+U153&lt;1,"Acceptable",IF(R153+S153=200, "No Contributions Entered", IF(K153="","Error Detected, Choose reason&gt;",IF(X153="1",IF(T153=1,"Please Enter Deemed Pensionable Pay","Add Any Relevant Details Above"),"Please Give Details Above"))))))))),IF(ISERROR(G153),"Error Detected, No rate entered",IF(E153=0,"",IF(F153="","Error Detected, No Pensionable pay",IF(ISERROR(AB153)," Unknown Values entered.",IF(T153+U153&lt;1,"Acceptable",IF(R153+S153=200, "No Contributions Entered", IF(K153="","Error Detected, Choose reason&gt;",IF(X153="1",IF(T153=1,"Please Enter Deemed Pensionable Pay","Add relevant Details Above"),"Please give details Above")))))))))))</f>
        <v/>
      </c>
      <c r="K153" s="263"/>
      <c r="L153" s="93"/>
      <c r="M153" s="93" t="str">
        <f t="shared" si="24"/>
        <v/>
      </c>
      <c r="N153" s="96">
        <f t="shared" si="23"/>
        <v>0</v>
      </c>
      <c r="O153" s="96">
        <f t="shared" si="23"/>
        <v>0</v>
      </c>
      <c r="P153" s="220">
        <f>(ROUND((F153/100*'Member Info'!$W$2), 2))</f>
        <v>0</v>
      </c>
      <c r="Q153" s="220" t="e">
        <f t="shared" si="25"/>
        <v>#VALUE!</v>
      </c>
      <c r="R153" s="220" t="str">
        <f t="shared" si="26"/>
        <v/>
      </c>
      <c r="S153" s="229" t="str">
        <f t="shared" si="27"/>
        <v/>
      </c>
      <c r="T153" s="230" t="str">
        <f t="shared" si="28"/>
        <v/>
      </c>
      <c r="U153" s="230" t="str">
        <f t="shared" si="29"/>
        <v/>
      </c>
      <c r="V153" s="224">
        <f t="shared" si="30"/>
        <v>0</v>
      </c>
      <c r="W153" s="112">
        <f t="shared" si="31"/>
        <v>0</v>
      </c>
      <c r="X153" s="237" t="str">
        <f t="shared" si="19"/>
        <v/>
      </c>
      <c r="Y153" s="242" t="b">
        <f t="shared" si="20"/>
        <v>0</v>
      </c>
      <c r="Z153" s="237">
        <f t="shared" si="32"/>
        <v>0</v>
      </c>
      <c r="AA153" s="237">
        <f>IF('Member Info'!N149="",1,"")</f>
        <v>1</v>
      </c>
      <c r="AB153" s="245" t="e">
        <f t="shared" si="33"/>
        <v>#VALUE!</v>
      </c>
      <c r="AC153" s="132" t="str">
        <f t="shared" si="21"/>
        <v/>
      </c>
      <c r="AD153" s="126">
        <f t="shared" si="22"/>
        <v>1</v>
      </c>
      <c r="AE153" s="126" t="str">
        <f>IF('Member Info'!N149&lt;&gt;"",IF('Member Info'!N149&lt;=$R$1,1,0),"")</f>
        <v/>
      </c>
      <c r="AG153" s="126" t="b">
        <f t="shared" si="34"/>
        <v>0</v>
      </c>
      <c r="AH153" s="126">
        <f t="shared" si="35"/>
        <v>0</v>
      </c>
      <c r="AJ153" s="126">
        <f t="shared" si="36"/>
        <v>0</v>
      </c>
      <c r="AK153" s="126">
        <f>IF('Member Info'!F149&gt;$R$1,1,0)</f>
        <v>0</v>
      </c>
      <c r="AL153" s="126" t="b">
        <f>IF(ISERROR(R153),ERROR.TYPE(#REF!)=ERROR.TYPE(R153),FALSE)</f>
        <v>0</v>
      </c>
      <c r="AM153" s="126" t="b">
        <f>IF(ISERROR(S153),ERROR.TYPE(#REF!)=ERROR.TYPE(S153),FALSE)</f>
        <v>0</v>
      </c>
      <c r="AN153" s="126">
        <f>IF(OR('Member Info'!F149&gt;=$S$1,'Member Info'!N149&gt;=$R$1),1,0)</f>
        <v>0</v>
      </c>
    </row>
    <row r="154" spans="1:40" x14ac:dyDescent="0.25">
      <c r="A154" s="4">
        <v>122</v>
      </c>
      <c r="B154" s="166">
        <f>'Member Info'!D150</f>
        <v>0</v>
      </c>
      <c r="C154" s="166">
        <f>'Member Info'!E150</f>
        <v>0</v>
      </c>
      <c r="D154" s="166" t="str">
        <f>'Member Info'!G150</f>
        <v/>
      </c>
      <c r="E154" s="167">
        <f>'Member Info'!B150</f>
        <v>0</v>
      </c>
      <c r="F154" s="244"/>
      <c r="G154" s="168" t="str">
        <f>IF(E154=0,"",
IF('Member Info'!$AM$19&lt;=$R$1,
SUMPRODUCT('Member Info'!L150+IF('Member Info'!H150&gt;'Member Info'!$AJ$12,'Member Info'!$AK$13,IF('Member Info'!H150&gt;'Member Info'!$AJ$11,'Member Info'!$AK$12,IF('Member Info'!H150&gt;'Member Info'!$AJ$10,'Member Info'!$AK$11,IF('Member Info'!H150&gt;'Member Info'!$AJ$9,'Member Info'!$AK$10,IF('Member Info'!H150&gt;'Member Info'!$AJ$8,'Member Info'!$AK$9,'Member Info'!$AK$8)))))),
SUMPRODUCT('Member Info'!L150+IF('Member Info'!H150&gt;'Member Info'!$AG$17,'Member Info'!$AH$18,IF('Member Info'!H150&gt;'Member Info'!$AG$16,'Member Info'!$AH$17,IF('Member Info'!H150&gt;'Member Info'!$AG$15,'Member Info'!$AH$16,IF('Member Info'!H150&gt;'Member Info'!$AG$14,'Member Info'!$AH$15,IF('Member Info'!H150&gt;'Member Info'!$AG$13,'Member Info'!$AH$14,IF('Member Info'!H150&gt;'Member Info'!$AG$12,'Member Info'!$AH$13,IF('Member Info'!H150&gt;'Member Info'!$AG$11,'Member Info'!$AH$12,IF('Member Info'!H150&gt;'Member Info'!$AG$10,'Member Info'!$AH$11,IF('Member Info'!H150&gt;'Member Info'!$AG$9,'Member Info'!$AH$10,IF('Member Info'!H150&gt;'Member Info'!$AG$8,'Member Info'!$AH$9,'Member Info'!$AH$8)))))))))))))</f>
        <v/>
      </c>
      <c r="H154" s="26"/>
      <c r="I154" s="26"/>
      <c r="J154" s="107" t="str">
        <f>IF(E154=0,"",IF('Member Info'!F150&gt;$S$1,CONCATENATE("Joined with practice on ", TEXT('Member Info'!F150, "DD/MM/YYYY")),IF('Member Info'!N150&lt;&gt;"",IF('Member Info'!N150&lt;$R$1,CONCATENATE("Left Scheme on ", TEXT('Member Info'!N150, "DD/MM/YYYY")),IF(ISERROR(G154),"Error Detected, No rate entered",IF(E154=0,"",IF(F154="","Error Detected, No Pensionable pay",IF(ISERROR(AB154)," Unknown Values entered.",IF(T154+U154&lt;1,"Acceptable",IF(R154+S154=200, "No Contributions Entered", IF(K154="","Error Detected, Choose reason&gt;",IF(X154="1",IF(T154=1,"Please Enter Deemed Pensionable Pay","Add Any Relevant Details Above"),"Please Give Details Above"))))))))),IF(ISERROR(G154),"Error Detected, No rate entered",IF(E154=0,"",IF(F154="","Error Detected, No Pensionable pay",IF(ISERROR(AB154)," Unknown Values entered.",IF(T154+U154&lt;1,"Acceptable",IF(R154+S154=200, "No Contributions Entered", IF(K154="","Error Detected, Choose reason&gt;",IF(X154="1",IF(T154=1,"Please Enter Deemed Pensionable Pay","Add relevant Details Above"),"Please give details Above")))))))))))</f>
        <v/>
      </c>
      <c r="K154" s="263"/>
      <c r="L154" s="93"/>
      <c r="M154" s="93" t="str">
        <f t="shared" si="24"/>
        <v/>
      </c>
      <c r="N154" s="96">
        <f t="shared" si="23"/>
        <v>0</v>
      </c>
      <c r="O154" s="96">
        <f t="shared" si="23"/>
        <v>0</v>
      </c>
      <c r="P154" s="220">
        <f>(ROUND((F154/100*'Member Info'!$W$2), 2))</f>
        <v>0</v>
      </c>
      <c r="Q154" s="220" t="e">
        <f t="shared" si="25"/>
        <v>#VALUE!</v>
      </c>
      <c r="R154" s="220" t="str">
        <f t="shared" si="26"/>
        <v/>
      </c>
      <c r="S154" s="229" t="str">
        <f t="shared" si="27"/>
        <v/>
      </c>
      <c r="T154" s="230" t="str">
        <f t="shared" si="28"/>
        <v/>
      </c>
      <c r="U154" s="230" t="str">
        <f t="shared" si="29"/>
        <v/>
      </c>
      <c r="V154" s="224">
        <f t="shared" si="30"/>
        <v>0</v>
      </c>
      <c r="W154" s="112">
        <f t="shared" si="31"/>
        <v>0</v>
      </c>
      <c r="X154" s="237" t="str">
        <f t="shared" si="19"/>
        <v/>
      </c>
      <c r="Y154" s="242" t="b">
        <f t="shared" si="20"/>
        <v>0</v>
      </c>
      <c r="Z154" s="237">
        <f t="shared" si="32"/>
        <v>0</v>
      </c>
      <c r="AA154" s="237">
        <f>IF('Member Info'!N150="",1,"")</f>
        <v>1</v>
      </c>
      <c r="AB154" s="245" t="e">
        <f t="shared" si="33"/>
        <v>#VALUE!</v>
      </c>
      <c r="AC154" s="132" t="str">
        <f t="shared" si="21"/>
        <v/>
      </c>
      <c r="AD154" s="126">
        <f t="shared" si="22"/>
        <v>1</v>
      </c>
      <c r="AE154" s="126" t="str">
        <f>IF('Member Info'!N150&lt;&gt;"",IF('Member Info'!N150&lt;=$R$1,1,0),"")</f>
        <v/>
      </c>
      <c r="AG154" s="126" t="b">
        <f t="shared" si="34"/>
        <v>0</v>
      </c>
      <c r="AH154" s="126">
        <f t="shared" si="35"/>
        <v>0</v>
      </c>
      <c r="AJ154" s="126">
        <f t="shared" si="36"/>
        <v>0</v>
      </c>
      <c r="AK154" s="126">
        <f>IF('Member Info'!F150&gt;$R$1,1,0)</f>
        <v>0</v>
      </c>
      <c r="AL154" s="126" t="b">
        <f>IF(ISERROR(R154),ERROR.TYPE(#REF!)=ERROR.TYPE(R154),FALSE)</f>
        <v>0</v>
      </c>
      <c r="AM154" s="126" t="b">
        <f>IF(ISERROR(S154),ERROR.TYPE(#REF!)=ERROR.TYPE(S154),FALSE)</f>
        <v>0</v>
      </c>
      <c r="AN154" s="126">
        <f>IF(OR('Member Info'!F150&gt;=$S$1,'Member Info'!N150&gt;=$R$1),1,0)</f>
        <v>0</v>
      </c>
    </row>
    <row r="155" spans="1:40" x14ac:dyDescent="0.25">
      <c r="A155" s="4">
        <v>123</v>
      </c>
      <c r="B155" s="166">
        <f>'Member Info'!D151</f>
        <v>0</v>
      </c>
      <c r="C155" s="166">
        <f>'Member Info'!E151</f>
        <v>0</v>
      </c>
      <c r="D155" s="166" t="str">
        <f>'Member Info'!G151</f>
        <v/>
      </c>
      <c r="E155" s="167">
        <f>'Member Info'!B151</f>
        <v>0</v>
      </c>
      <c r="F155" s="244"/>
      <c r="G155" s="168" t="str">
        <f>IF(E155=0,"",
IF('Member Info'!$AM$19&lt;=$R$1,
SUMPRODUCT('Member Info'!L151+IF('Member Info'!H151&gt;'Member Info'!$AJ$12,'Member Info'!$AK$13,IF('Member Info'!H151&gt;'Member Info'!$AJ$11,'Member Info'!$AK$12,IF('Member Info'!H151&gt;'Member Info'!$AJ$10,'Member Info'!$AK$11,IF('Member Info'!H151&gt;'Member Info'!$AJ$9,'Member Info'!$AK$10,IF('Member Info'!H151&gt;'Member Info'!$AJ$8,'Member Info'!$AK$9,'Member Info'!$AK$8)))))),
SUMPRODUCT('Member Info'!L151+IF('Member Info'!H151&gt;'Member Info'!$AG$17,'Member Info'!$AH$18,IF('Member Info'!H151&gt;'Member Info'!$AG$16,'Member Info'!$AH$17,IF('Member Info'!H151&gt;'Member Info'!$AG$15,'Member Info'!$AH$16,IF('Member Info'!H151&gt;'Member Info'!$AG$14,'Member Info'!$AH$15,IF('Member Info'!H151&gt;'Member Info'!$AG$13,'Member Info'!$AH$14,IF('Member Info'!H151&gt;'Member Info'!$AG$12,'Member Info'!$AH$13,IF('Member Info'!H151&gt;'Member Info'!$AG$11,'Member Info'!$AH$12,IF('Member Info'!H151&gt;'Member Info'!$AG$10,'Member Info'!$AH$11,IF('Member Info'!H151&gt;'Member Info'!$AG$9,'Member Info'!$AH$10,IF('Member Info'!H151&gt;'Member Info'!$AG$8,'Member Info'!$AH$9,'Member Info'!$AH$8)))))))))))))</f>
        <v/>
      </c>
      <c r="H155" s="26"/>
      <c r="I155" s="26"/>
      <c r="J155" s="107" t="str">
        <f>IF(E155=0,"",IF('Member Info'!F151&gt;$S$1,CONCATENATE("Joined with practice on ", TEXT('Member Info'!F151, "DD/MM/YYYY")),IF('Member Info'!N151&lt;&gt;"",IF('Member Info'!N151&lt;$R$1,CONCATENATE("Left Scheme on ", TEXT('Member Info'!N151, "DD/MM/YYYY")),IF(ISERROR(G155),"Error Detected, No rate entered",IF(E155=0,"",IF(F155="","Error Detected, No Pensionable pay",IF(ISERROR(AB155)," Unknown Values entered.",IF(T155+U155&lt;1,"Acceptable",IF(R155+S155=200, "No Contributions Entered", IF(K155="","Error Detected, Choose reason&gt;",IF(X155="1",IF(T155=1,"Please Enter Deemed Pensionable Pay","Add Any Relevant Details Above"),"Please Give Details Above"))))))))),IF(ISERROR(G155),"Error Detected, No rate entered",IF(E155=0,"",IF(F155="","Error Detected, No Pensionable pay",IF(ISERROR(AB155)," Unknown Values entered.",IF(T155+U155&lt;1,"Acceptable",IF(R155+S155=200, "No Contributions Entered", IF(K155="","Error Detected, Choose reason&gt;",IF(X155="1",IF(T155=1,"Please Enter Deemed Pensionable Pay","Add relevant Details Above"),"Please give details Above")))))))))))</f>
        <v/>
      </c>
      <c r="K155" s="263"/>
      <c r="L155" s="93"/>
      <c r="M155" s="93" t="str">
        <f t="shared" si="24"/>
        <v/>
      </c>
      <c r="N155" s="96">
        <f t="shared" si="23"/>
        <v>0</v>
      </c>
      <c r="O155" s="96">
        <f t="shared" si="23"/>
        <v>0</v>
      </c>
      <c r="P155" s="220">
        <f>(ROUND((F155/100*'Member Info'!$W$2), 2))</f>
        <v>0</v>
      </c>
      <c r="Q155" s="220" t="e">
        <f t="shared" si="25"/>
        <v>#VALUE!</v>
      </c>
      <c r="R155" s="220" t="str">
        <f t="shared" si="26"/>
        <v/>
      </c>
      <c r="S155" s="229" t="str">
        <f t="shared" si="27"/>
        <v/>
      </c>
      <c r="T155" s="230" t="str">
        <f t="shared" si="28"/>
        <v/>
      </c>
      <c r="U155" s="230" t="str">
        <f t="shared" si="29"/>
        <v/>
      </c>
      <c r="V155" s="224">
        <f t="shared" si="30"/>
        <v>0</v>
      </c>
      <c r="W155" s="112">
        <f t="shared" si="31"/>
        <v>0</v>
      </c>
      <c r="X155" s="237" t="str">
        <f t="shared" si="19"/>
        <v/>
      </c>
      <c r="Y155" s="242" t="b">
        <f t="shared" si="20"/>
        <v>0</v>
      </c>
      <c r="Z155" s="237">
        <f t="shared" si="32"/>
        <v>0</v>
      </c>
      <c r="AA155" s="237">
        <f>IF('Member Info'!N151="",1,"")</f>
        <v>1</v>
      </c>
      <c r="AB155" s="245" t="e">
        <f t="shared" si="33"/>
        <v>#VALUE!</v>
      </c>
      <c r="AC155" s="132" t="str">
        <f t="shared" si="21"/>
        <v/>
      </c>
      <c r="AD155" s="126">
        <f t="shared" si="22"/>
        <v>1</v>
      </c>
      <c r="AE155" s="126" t="str">
        <f>IF('Member Info'!N151&lt;&gt;"",IF('Member Info'!N151&lt;=$R$1,1,0),"")</f>
        <v/>
      </c>
      <c r="AG155" s="126" t="b">
        <f t="shared" si="34"/>
        <v>0</v>
      </c>
      <c r="AH155" s="126">
        <f t="shared" si="35"/>
        <v>0</v>
      </c>
      <c r="AJ155" s="126">
        <f t="shared" si="36"/>
        <v>0</v>
      </c>
      <c r="AK155" s="126">
        <f>IF('Member Info'!F151&gt;$R$1,1,0)</f>
        <v>0</v>
      </c>
      <c r="AL155" s="126" t="b">
        <f>IF(ISERROR(R155),ERROR.TYPE(#REF!)=ERROR.TYPE(R155),FALSE)</f>
        <v>0</v>
      </c>
      <c r="AM155" s="126" t="b">
        <f>IF(ISERROR(S155),ERROR.TYPE(#REF!)=ERROR.TYPE(S155),FALSE)</f>
        <v>0</v>
      </c>
      <c r="AN155" s="126">
        <f>IF(OR('Member Info'!F151&gt;=$S$1,'Member Info'!N151&gt;=$R$1),1,0)</f>
        <v>0</v>
      </c>
    </row>
    <row r="156" spans="1:40" x14ac:dyDescent="0.25">
      <c r="A156" s="4">
        <v>124</v>
      </c>
      <c r="B156" s="166">
        <f>'Member Info'!D152</f>
        <v>0</v>
      </c>
      <c r="C156" s="166">
        <f>'Member Info'!E152</f>
        <v>0</v>
      </c>
      <c r="D156" s="166" t="str">
        <f>'Member Info'!G152</f>
        <v/>
      </c>
      <c r="E156" s="167">
        <f>'Member Info'!B152</f>
        <v>0</v>
      </c>
      <c r="F156" s="244"/>
      <c r="G156" s="168" t="str">
        <f>IF(E156=0,"",
IF('Member Info'!$AM$19&lt;=$R$1,
SUMPRODUCT('Member Info'!L152+IF('Member Info'!H152&gt;'Member Info'!$AJ$12,'Member Info'!$AK$13,IF('Member Info'!H152&gt;'Member Info'!$AJ$11,'Member Info'!$AK$12,IF('Member Info'!H152&gt;'Member Info'!$AJ$10,'Member Info'!$AK$11,IF('Member Info'!H152&gt;'Member Info'!$AJ$9,'Member Info'!$AK$10,IF('Member Info'!H152&gt;'Member Info'!$AJ$8,'Member Info'!$AK$9,'Member Info'!$AK$8)))))),
SUMPRODUCT('Member Info'!L152+IF('Member Info'!H152&gt;'Member Info'!$AG$17,'Member Info'!$AH$18,IF('Member Info'!H152&gt;'Member Info'!$AG$16,'Member Info'!$AH$17,IF('Member Info'!H152&gt;'Member Info'!$AG$15,'Member Info'!$AH$16,IF('Member Info'!H152&gt;'Member Info'!$AG$14,'Member Info'!$AH$15,IF('Member Info'!H152&gt;'Member Info'!$AG$13,'Member Info'!$AH$14,IF('Member Info'!H152&gt;'Member Info'!$AG$12,'Member Info'!$AH$13,IF('Member Info'!H152&gt;'Member Info'!$AG$11,'Member Info'!$AH$12,IF('Member Info'!H152&gt;'Member Info'!$AG$10,'Member Info'!$AH$11,IF('Member Info'!H152&gt;'Member Info'!$AG$9,'Member Info'!$AH$10,IF('Member Info'!H152&gt;'Member Info'!$AG$8,'Member Info'!$AH$9,'Member Info'!$AH$8)))))))))))))</f>
        <v/>
      </c>
      <c r="H156" s="26"/>
      <c r="I156" s="26"/>
      <c r="J156" s="107" t="str">
        <f>IF(E156=0,"",IF('Member Info'!F152&gt;$S$1,CONCATENATE("Joined with practice on ", TEXT('Member Info'!F152, "DD/MM/YYYY")),IF('Member Info'!N152&lt;&gt;"",IF('Member Info'!N152&lt;$R$1,CONCATENATE("Left Scheme on ", TEXT('Member Info'!N152, "DD/MM/YYYY")),IF(ISERROR(G156),"Error Detected, No rate entered",IF(E156=0,"",IF(F156="","Error Detected, No Pensionable pay",IF(ISERROR(AB156)," Unknown Values entered.",IF(T156+U156&lt;1,"Acceptable",IF(R156+S156=200, "No Contributions Entered", IF(K156="","Error Detected, Choose reason&gt;",IF(X156="1",IF(T156=1,"Please Enter Deemed Pensionable Pay","Add Any Relevant Details Above"),"Please Give Details Above"))))))))),IF(ISERROR(G156),"Error Detected, No rate entered",IF(E156=0,"",IF(F156="","Error Detected, No Pensionable pay",IF(ISERROR(AB156)," Unknown Values entered.",IF(T156+U156&lt;1,"Acceptable",IF(R156+S156=200, "No Contributions Entered", IF(K156="","Error Detected, Choose reason&gt;",IF(X156="1",IF(T156=1,"Please Enter Deemed Pensionable Pay","Add relevant Details Above"),"Please give details Above")))))))))))</f>
        <v/>
      </c>
      <c r="K156" s="263"/>
      <c r="L156" s="93"/>
      <c r="M156" s="93" t="str">
        <f t="shared" si="24"/>
        <v/>
      </c>
      <c r="N156" s="96">
        <f t="shared" si="23"/>
        <v>0</v>
      </c>
      <c r="O156" s="96">
        <f t="shared" si="23"/>
        <v>0</v>
      </c>
      <c r="P156" s="220">
        <f>(ROUND((F156/100*'Member Info'!$W$2), 2))</f>
        <v>0</v>
      </c>
      <c r="Q156" s="220" t="e">
        <f t="shared" si="25"/>
        <v>#VALUE!</v>
      </c>
      <c r="R156" s="220" t="str">
        <f t="shared" si="26"/>
        <v/>
      </c>
      <c r="S156" s="229" t="str">
        <f t="shared" si="27"/>
        <v/>
      </c>
      <c r="T156" s="230" t="str">
        <f t="shared" si="28"/>
        <v/>
      </c>
      <c r="U156" s="230" t="str">
        <f t="shared" si="29"/>
        <v/>
      </c>
      <c r="V156" s="224">
        <f t="shared" si="30"/>
        <v>0</v>
      </c>
      <c r="W156" s="112">
        <f t="shared" si="31"/>
        <v>0</v>
      </c>
      <c r="X156" s="237" t="str">
        <f t="shared" si="19"/>
        <v/>
      </c>
      <c r="Y156" s="242" t="b">
        <f t="shared" si="20"/>
        <v>0</v>
      </c>
      <c r="Z156" s="237">
        <f t="shared" si="32"/>
        <v>0</v>
      </c>
      <c r="AA156" s="237">
        <f>IF('Member Info'!N152="",1,"")</f>
        <v>1</v>
      </c>
      <c r="AB156" s="245" t="e">
        <f t="shared" si="33"/>
        <v>#VALUE!</v>
      </c>
      <c r="AC156" s="132" t="str">
        <f t="shared" si="21"/>
        <v/>
      </c>
      <c r="AD156" s="126">
        <f t="shared" si="22"/>
        <v>1</v>
      </c>
      <c r="AE156" s="126" t="str">
        <f>IF('Member Info'!N152&lt;&gt;"",IF('Member Info'!N152&lt;=$R$1,1,0),"")</f>
        <v/>
      </c>
      <c r="AG156" s="126" t="b">
        <f t="shared" si="34"/>
        <v>0</v>
      </c>
      <c r="AH156" s="126">
        <f t="shared" si="35"/>
        <v>0</v>
      </c>
      <c r="AJ156" s="126">
        <f t="shared" si="36"/>
        <v>0</v>
      </c>
      <c r="AK156" s="126">
        <f>IF('Member Info'!F152&gt;$R$1,1,0)</f>
        <v>0</v>
      </c>
      <c r="AL156" s="126" t="b">
        <f>IF(ISERROR(R156),ERROR.TYPE(#REF!)=ERROR.TYPE(R156),FALSE)</f>
        <v>0</v>
      </c>
      <c r="AM156" s="126" t="b">
        <f>IF(ISERROR(S156),ERROR.TYPE(#REF!)=ERROR.TYPE(S156),FALSE)</f>
        <v>0</v>
      </c>
      <c r="AN156" s="126">
        <f>IF(OR('Member Info'!F152&gt;=$S$1,'Member Info'!N152&gt;=$R$1),1,0)</f>
        <v>0</v>
      </c>
    </row>
    <row r="157" spans="1:40" x14ac:dyDescent="0.25">
      <c r="A157" s="4">
        <v>125</v>
      </c>
      <c r="B157" s="166">
        <f>'Member Info'!D153</f>
        <v>0</v>
      </c>
      <c r="C157" s="166">
        <f>'Member Info'!E153</f>
        <v>0</v>
      </c>
      <c r="D157" s="166" t="str">
        <f>'Member Info'!G153</f>
        <v/>
      </c>
      <c r="E157" s="167">
        <f>'Member Info'!B153</f>
        <v>0</v>
      </c>
      <c r="F157" s="244"/>
      <c r="G157" s="168" t="str">
        <f>IF(E157=0,"",
IF('Member Info'!$AM$19&lt;=$R$1,
SUMPRODUCT('Member Info'!L153+IF('Member Info'!H153&gt;'Member Info'!$AJ$12,'Member Info'!$AK$13,IF('Member Info'!H153&gt;'Member Info'!$AJ$11,'Member Info'!$AK$12,IF('Member Info'!H153&gt;'Member Info'!$AJ$10,'Member Info'!$AK$11,IF('Member Info'!H153&gt;'Member Info'!$AJ$9,'Member Info'!$AK$10,IF('Member Info'!H153&gt;'Member Info'!$AJ$8,'Member Info'!$AK$9,'Member Info'!$AK$8)))))),
SUMPRODUCT('Member Info'!L153+IF('Member Info'!H153&gt;'Member Info'!$AG$17,'Member Info'!$AH$18,IF('Member Info'!H153&gt;'Member Info'!$AG$16,'Member Info'!$AH$17,IF('Member Info'!H153&gt;'Member Info'!$AG$15,'Member Info'!$AH$16,IF('Member Info'!H153&gt;'Member Info'!$AG$14,'Member Info'!$AH$15,IF('Member Info'!H153&gt;'Member Info'!$AG$13,'Member Info'!$AH$14,IF('Member Info'!H153&gt;'Member Info'!$AG$12,'Member Info'!$AH$13,IF('Member Info'!H153&gt;'Member Info'!$AG$11,'Member Info'!$AH$12,IF('Member Info'!H153&gt;'Member Info'!$AG$10,'Member Info'!$AH$11,IF('Member Info'!H153&gt;'Member Info'!$AG$9,'Member Info'!$AH$10,IF('Member Info'!H153&gt;'Member Info'!$AG$8,'Member Info'!$AH$9,'Member Info'!$AH$8)))))))))))))</f>
        <v/>
      </c>
      <c r="H157" s="26"/>
      <c r="I157" s="26"/>
      <c r="J157" s="107" t="str">
        <f>IF(E157=0,"",IF('Member Info'!F153&gt;$S$1,CONCATENATE("Joined with practice on ", TEXT('Member Info'!F153, "DD/MM/YYYY")),IF('Member Info'!N153&lt;&gt;"",IF('Member Info'!N153&lt;$R$1,CONCATENATE("Left Scheme on ", TEXT('Member Info'!N153, "DD/MM/YYYY")),IF(ISERROR(G157),"Error Detected, No rate entered",IF(E157=0,"",IF(F157="","Error Detected, No Pensionable pay",IF(ISERROR(AB157)," Unknown Values entered.",IF(T157+U157&lt;1,"Acceptable",IF(R157+S157=200, "No Contributions Entered", IF(K157="","Error Detected, Choose reason&gt;",IF(X157="1",IF(T157=1,"Please Enter Deemed Pensionable Pay","Add Any Relevant Details Above"),"Please Give Details Above"))))))))),IF(ISERROR(G157),"Error Detected, No rate entered",IF(E157=0,"",IF(F157="","Error Detected, No Pensionable pay",IF(ISERROR(AB157)," Unknown Values entered.",IF(T157+U157&lt;1,"Acceptable",IF(R157+S157=200, "No Contributions Entered", IF(K157="","Error Detected, Choose reason&gt;",IF(X157="1",IF(T157=1,"Please Enter Deemed Pensionable Pay","Add relevant Details Above"),"Please give details Above")))))))))))</f>
        <v/>
      </c>
      <c r="K157" s="263"/>
      <c r="L157" s="93"/>
      <c r="M157" s="93" t="str">
        <f t="shared" si="24"/>
        <v/>
      </c>
      <c r="N157" s="96">
        <f t="shared" si="23"/>
        <v>0</v>
      </c>
      <c r="O157" s="96">
        <f t="shared" si="23"/>
        <v>0</v>
      </c>
      <c r="P157" s="220">
        <f>(ROUND((F157/100*'Member Info'!$W$2), 2))</f>
        <v>0</v>
      </c>
      <c r="Q157" s="220" t="e">
        <f t="shared" si="25"/>
        <v>#VALUE!</v>
      </c>
      <c r="R157" s="220" t="str">
        <f t="shared" si="26"/>
        <v/>
      </c>
      <c r="S157" s="229" t="str">
        <f t="shared" si="27"/>
        <v/>
      </c>
      <c r="T157" s="230" t="str">
        <f t="shared" si="28"/>
        <v/>
      </c>
      <c r="U157" s="230" t="str">
        <f t="shared" si="29"/>
        <v/>
      </c>
      <c r="V157" s="224">
        <f t="shared" si="30"/>
        <v>0</v>
      </c>
      <c r="W157" s="112">
        <f t="shared" si="31"/>
        <v>0</v>
      </c>
      <c r="X157" s="237" t="str">
        <f t="shared" si="19"/>
        <v/>
      </c>
      <c r="Y157" s="242" t="b">
        <f t="shared" si="20"/>
        <v>0</v>
      </c>
      <c r="Z157" s="237">
        <f t="shared" si="32"/>
        <v>0</v>
      </c>
      <c r="AA157" s="237">
        <f>IF('Member Info'!N153="",1,"")</f>
        <v>1</v>
      </c>
      <c r="AB157" s="245" t="e">
        <f t="shared" si="33"/>
        <v>#VALUE!</v>
      </c>
      <c r="AC157" s="132" t="str">
        <f t="shared" si="21"/>
        <v/>
      </c>
      <c r="AD157" s="126">
        <f t="shared" si="22"/>
        <v>1</v>
      </c>
      <c r="AE157" s="126" t="str">
        <f>IF('Member Info'!N153&lt;&gt;"",IF('Member Info'!N153&lt;=$R$1,1,0),"")</f>
        <v/>
      </c>
      <c r="AG157" s="126" t="b">
        <f t="shared" si="34"/>
        <v>0</v>
      </c>
      <c r="AH157" s="126">
        <f t="shared" si="35"/>
        <v>0</v>
      </c>
      <c r="AJ157" s="126">
        <f t="shared" si="36"/>
        <v>0</v>
      </c>
      <c r="AK157" s="126">
        <f>IF('Member Info'!F153&gt;$R$1,1,0)</f>
        <v>0</v>
      </c>
      <c r="AL157" s="126" t="b">
        <f>IF(ISERROR(R157),ERROR.TYPE(#REF!)=ERROR.TYPE(R157),FALSE)</f>
        <v>0</v>
      </c>
      <c r="AM157" s="126" t="b">
        <f>IF(ISERROR(S157),ERROR.TYPE(#REF!)=ERROR.TYPE(S157),FALSE)</f>
        <v>0</v>
      </c>
      <c r="AN157" s="126">
        <f>IF(OR('Member Info'!F153&gt;=$S$1,'Member Info'!N153&gt;=$R$1),1,0)</f>
        <v>0</v>
      </c>
    </row>
    <row r="158" spans="1:40" x14ac:dyDescent="0.25">
      <c r="A158" s="4">
        <v>126</v>
      </c>
      <c r="B158" s="166">
        <f>'Member Info'!D154</f>
        <v>0</v>
      </c>
      <c r="C158" s="166">
        <f>'Member Info'!E154</f>
        <v>0</v>
      </c>
      <c r="D158" s="166" t="str">
        <f>'Member Info'!G154</f>
        <v/>
      </c>
      <c r="E158" s="167">
        <f>'Member Info'!B154</f>
        <v>0</v>
      </c>
      <c r="F158" s="244"/>
      <c r="G158" s="168" t="str">
        <f>IF(E158=0,"",
IF('Member Info'!$AM$19&lt;=$R$1,
SUMPRODUCT('Member Info'!L154+IF('Member Info'!H154&gt;'Member Info'!$AJ$12,'Member Info'!$AK$13,IF('Member Info'!H154&gt;'Member Info'!$AJ$11,'Member Info'!$AK$12,IF('Member Info'!H154&gt;'Member Info'!$AJ$10,'Member Info'!$AK$11,IF('Member Info'!H154&gt;'Member Info'!$AJ$9,'Member Info'!$AK$10,IF('Member Info'!H154&gt;'Member Info'!$AJ$8,'Member Info'!$AK$9,'Member Info'!$AK$8)))))),
SUMPRODUCT('Member Info'!L154+IF('Member Info'!H154&gt;'Member Info'!$AG$17,'Member Info'!$AH$18,IF('Member Info'!H154&gt;'Member Info'!$AG$16,'Member Info'!$AH$17,IF('Member Info'!H154&gt;'Member Info'!$AG$15,'Member Info'!$AH$16,IF('Member Info'!H154&gt;'Member Info'!$AG$14,'Member Info'!$AH$15,IF('Member Info'!H154&gt;'Member Info'!$AG$13,'Member Info'!$AH$14,IF('Member Info'!H154&gt;'Member Info'!$AG$12,'Member Info'!$AH$13,IF('Member Info'!H154&gt;'Member Info'!$AG$11,'Member Info'!$AH$12,IF('Member Info'!H154&gt;'Member Info'!$AG$10,'Member Info'!$AH$11,IF('Member Info'!H154&gt;'Member Info'!$AG$9,'Member Info'!$AH$10,IF('Member Info'!H154&gt;'Member Info'!$AG$8,'Member Info'!$AH$9,'Member Info'!$AH$8)))))))))))))</f>
        <v/>
      </c>
      <c r="H158" s="26"/>
      <c r="I158" s="26"/>
      <c r="J158" s="107" t="str">
        <f>IF(E158=0,"",IF('Member Info'!F154&gt;$S$1,CONCATENATE("Joined with practice on ", TEXT('Member Info'!F154, "DD/MM/YYYY")),IF('Member Info'!N154&lt;&gt;"",IF('Member Info'!N154&lt;$R$1,CONCATENATE("Left Scheme on ", TEXT('Member Info'!N154, "DD/MM/YYYY")),IF(ISERROR(G158),"Error Detected, No rate entered",IF(E158=0,"",IF(F158="","Error Detected, No Pensionable pay",IF(ISERROR(AB158)," Unknown Values entered.",IF(T158+U158&lt;1,"Acceptable",IF(R158+S158=200, "No Contributions Entered", IF(K158="","Error Detected, Choose reason&gt;",IF(X158="1",IF(T158=1,"Please Enter Deemed Pensionable Pay","Add Any Relevant Details Above"),"Please Give Details Above"))))))))),IF(ISERROR(G158),"Error Detected, No rate entered",IF(E158=0,"",IF(F158="","Error Detected, No Pensionable pay",IF(ISERROR(AB158)," Unknown Values entered.",IF(T158+U158&lt;1,"Acceptable",IF(R158+S158=200, "No Contributions Entered", IF(K158="","Error Detected, Choose reason&gt;",IF(X158="1",IF(T158=1,"Please Enter Deemed Pensionable Pay","Add relevant Details Above"),"Please give details Above")))))))))))</f>
        <v/>
      </c>
      <c r="K158" s="263"/>
      <c r="L158" s="93"/>
      <c r="M158" s="93" t="str">
        <f t="shared" si="24"/>
        <v/>
      </c>
      <c r="N158" s="96">
        <f t="shared" si="23"/>
        <v>0</v>
      </c>
      <c r="O158" s="96">
        <f t="shared" si="23"/>
        <v>0</v>
      </c>
      <c r="P158" s="220">
        <f>(ROUND((F158/100*'Member Info'!$W$2), 2))</f>
        <v>0</v>
      </c>
      <c r="Q158" s="220" t="e">
        <f t="shared" si="25"/>
        <v>#VALUE!</v>
      </c>
      <c r="R158" s="220" t="str">
        <f t="shared" si="26"/>
        <v/>
      </c>
      <c r="S158" s="229" t="str">
        <f t="shared" si="27"/>
        <v/>
      </c>
      <c r="T158" s="230" t="str">
        <f t="shared" si="28"/>
        <v/>
      </c>
      <c r="U158" s="230" t="str">
        <f t="shared" si="29"/>
        <v/>
      </c>
      <c r="V158" s="224">
        <f t="shared" si="30"/>
        <v>0</v>
      </c>
      <c r="W158" s="112">
        <f t="shared" si="31"/>
        <v>0</v>
      </c>
      <c r="X158" s="237" t="str">
        <f t="shared" si="19"/>
        <v/>
      </c>
      <c r="Y158" s="242" t="b">
        <f t="shared" si="20"/>
        <v>0</v>
      </c>
      <c r="Z158" s="237">
        <f t="shared" si="32"/>
        <v>0</v>
      </c>
      <c r="AA158" s="237">
        <f>IF('Member Info'!N154="",1,"")</f>
        <v>1</v>
      </c>
      <c r="AB158" s="245" t="e">
        <f t="shared" si="33"/>
        <v>#VALUE!</v>
      </c>
      <c r="AC158" s="132" t="str">
        <f t="shared" si="21"/>
        <v/>
      </c>
      <c r="AD158" s="126">
        <f t="shared" si="22"/>
        <v>1</v>
      </c>
      <c r="AE158" s="126" t="str">
        <f>IF('Member Info'!N154&lt;&gt;"",IF('Member Info'!N154&lt;=$R$1,1,0),"")</f>
        <v/>
      </c>
      <c r="AG158" s="126" t="b">
        <f t="shared" si="34"/>
        <v>0</v>
      </c>
      <c r="AH158" s="126">
        <f t="shared" si="35"/>
        <v>0</v>
      </c>
      <c r="AJ158" s="126">
        <f t="shared" si="36"/>
        <v>0</v>
      </c>
      <c r="AK158" s="126">
        <f>IF('Member Info'!F154&gt;$R$1,1,0)</f>
        <v>0</v>
      </c>
      <c r="AL158" s="126" t="b">
        <f>IF(ISERROR(R158),ERROR.TYPE(#REF!)=ERROR.TYPE(R158),FALSE)</f>
        <v>0</v>
      </c>
      <c r="AM158" s="126" t="b">
        <f>IF(ISERROR(S158),ERROR.TYPE(#REF!)=ERROR.TYPE(S158),FALSE)</f>
        <v>0</v>
      </c>
      <c r="AN158" s="126">
        <f>IF(OR('Member Info'!F154&gt;=$S$1,'Member Info'!N154&gt;=$R$1),1,0)</f>
        <v>0</v>
      </c>
    </row>
    <row r="159" spans="1:40" x14ac:dyDescent="0.25">
      <c r="A159" s="4">
        <v>127</v>
      </c>
      <c r="B159" s="166">
        <f>'Member Info'!D155</f>
        <v>0</v>
      </c>
      <c r="C159" s="166">
        <f>'Member Info'!E155</f>
        <v>0</v>
      </c>
      <c r="D159" s="166" t="str">
        <f>'Member Info'!G155</f>
        <v/>
      </c>
      <c r="E159" s="167">
        <f>'Member Info'!B155</f>
        <v>0</v>
      </c>
      <c r="F159" s="244"/>
      <c r="G159" s="168" t="str">
        <f>IF(E159=0,"",
IF('Member Info'!$AM$19&lt;=$R$1,
SUMPRODUCT('Member Info'!L155+IF('Member Info'!H155&gt;'Member Info'!$AJ$12,'Member Info'!$AK$13,IF('Member Info'!H155&gt;'Member Info'!$AJ$11,'Member Info'!$AK$12,IF('Member Info'!H155&gt;'Member Info'!$AJ$10,'Member Info'!$AK$11,IF('Member Info'!H155&gt;'Member Info'!$AJ$9,'Member Info'!$AK$10,IF('Member Info'!H155&gt;'Member Info'!$AJ$8,'Member Info'!$AK$9,'Member Info'!$AK$8)))))),
SUMPRODUCT('Member Info'!L155+IF('Member Info'!H155&gt;'Member Info'!$AG$17,'Member Info'!$AH$18,IF('Member Info'!H155&gt;'Member Info'!$AG$16,'Member Info'!$AH$17,IF('Member Info'!H155&gt;'Member Info'!$AG$15,'Member Info'!$AH$16,IF('Member Info'!H155&gt;'Member Info'!$AG$14,'Member Info'!$AH$15,IF('Member Info'!H155&gt;'Member Info'!$AG$13,'Member Info'!$AH$14,IF('Member Info'!H155&gt;'Member Info'!$AG$12,'Member Info'!$AH$13,IF('Member Info'!H155&gt;'Member Info'!$AG$11,'Member Info'!$AH$12,IF('Member Info'!H155&gt;'Member Info'!$AG$10,'Member Info'!$AH$11,IF('Member Info'!H155&gt;'Member Info'!$AG$9,'Member Info'!$AH$10,IF('Member Info'!H155&gt;'Member Info'!$AG$8,'Member Info'!$AH$9,'Member Info'!$AH$8)))))))))))))</f>
        <v/>
      </c>
      <c r="H159" s="26"/>
      <c r="I159" s="26"/>
      <c r="J159" s="107" t="str">
        <f>IF(E159=0,"",IF('Member Info'!F155&gt;$S$1,CONCATENATE("Joined with practice on ", TEXT('Member Info'!F155, "DD/MM/YYYY")),IF('Member Info'!N155&lt;&gt;"",IF('Member Info'!N155&lt;$R$1,CONCATENATE("Left Scheme on ", TEXT('Member Info'!N155, "DD/MM/YYYY")),IF(ISERROR(G159),"Error Detected, No rate entered",IF(E159=0,"",IF(F159="","Error Detected, No Pensionable pay",IF(ISERROR(AB159)," Unknown Values entered.",IF(T159+U159&lt;1,"Acceptable",IF(R159+S159=200, "No Contributions Entered", IF(K159="","Error Detected, Choose reason&gt;",IF(X159="1",IF(T159=1,"Please Enter Deemed Pensionable Pay","Add Any Relevant Details Above"),"Please Give Details Above"))))))))),IF(ISERROR(G159),"Error Detected, No rate entered",IF(E159=0,"",IF(F159="","Error Detected, No Pensionable pay",IF(ISERROR(AB159)," Unknown Values entered.",IF(T159+U159&lt;1,"Acceptable",IF(R159+S159=200, "No Contributions Entered", IF(K159="","Error Detected, Choose reason&gt;",IF(X159="1",IF(T159=1,"Please Enter Deemed Pensionable Pay","Add relevant Details Above"),"Please give details Above")))))))))))</f>
        <v/>
      </c>
      <c r="K159" s="263"/>
      <c r="L159" s="93"/>
      <c r="M159" s="93" t="str">
        <f t="shared" si="24"/>
        <v/>
      </c>
      <c r="N159" s="96">
        <f t="shared" si="23"/>
        <v>0</v>
      </c>
      <c r="O159" s="96">
        <f t="shared" si="23"/>
        <v>0</v>
      </c>
      <c r="P159" s="220">
        <f>(ROUND((F159/100*'Member Info'!$W$2), 2))</f>
        <v>0</v>
      </c>
      <c r="Q159" s="220" t="e">
        <f t="shared" si="25"/>
        <v>#VALUE!</v>
      </c>
      <c r="R159" s="220" t="str">
        <f t="shared" si="26"/>
        <v/>
      </c>
      <c r="S159" s="229" t="str">
        <f t="shared" si="27"/>
        <v/>
      </c>
      <c r="T159" s="230" t="str">
        <f t="shared" si="28"/>
        <v/>
      </c>
      <c r="U159" s="230" t="str">
        <f t="shared" si="29"/>
        <v/>
      </c>
      <c r="V159" s="224">
        <f t="shared" si="30"/>
        <v>0</v>
      </c>
      <c r="W159" s="112">
        <f t="shared" si="31"/>
        <v>0</v>
      </c>
      <c r="X159" s="237" t="str">
        <f t="shared" si="19"/>
        <v/>
      </c>
      <c r="Y159" s="242" t="b">
        <f t="shared" si="20"/>
        <v>0</v>
      </c>
      <c r="Z159" s="237">
        <f t="shared" si="32"/>
        <v>0</v>
      </c>
      <c r="AA159" s="237">
        <f>IF('Member Info'!N155="",1,"")</f>
        <v>1</v>
      </c>
      <c r="AB159" s="245" t="e">
        <f t="shared" si="33"/>
        <v>#VALUE!</v>
      </c>
      <c r="AC159" s="132" t="str">
        <f t="shared" si="21"/>
        <v/>
      </c>
      <c r="AD159" s="126">
        <f t="shared" si="22"/>
        <v>1</v>
      </c>
      <c r="AE159" s="126" t="str">
        <f>IF('Member Info'!N155&lt;&gt;"",IF('Member Info'!N155&lt;=$R$1,1,0),"")</f>
        <v/>
      </c>
      <c r="AG159" s="126" t="b">
        <f t="shared" si="34"/>
        <v>0</v>
      </c>
      <c r="AH159" s="126">
        <f t="shared" si="35"/>
        <v>0</v>
      </c>
      <c r="AJ159" s="126">
        <f t="shared" si="36"/>
        <v>0</v>
      </c>
      <c r="AK159" s="126">
        <f>IF('Member Info'!F155&gt;$R$1,1,0)</f>
        <v>0</v>
      </c>
      <c r="AL159" s="126" t="b">
        <f>IF(ISERROR(R159),ERROR.TYPE(#REF!)=ERROR.TYPE(R159),FALSE)</f>
        <v>0</v>
      </c>
      <c r="AM159" s="126" t="b">
        <f>IF(ISERROR(S159),ERROR.TYPE(#REF!)=ERROR.TYPE(S159),FALSE)</f>
        <v>0</v>
      </c>
      <c r="AN159" s="126">
        <f>IF(OR('Member Info'!F155&gt;=$S$1,'Member Info'!N155&gt;=$R$1),1,0)</f>
        <v>0</v>
      </c>
    </row>
    <row r="160" spans="1:40" x14ac:dyDescent="0.25">
      <c r="A160" s="4">
        <v>128</v>
      </c>
      <c r="B160" s="166">
        <f>'Member Info'!D156</f>
        <v>0</v>
      </c>
      <c r="C160" s="166">
        <f>'Member Info'!E156</f>
        <v>0</v>
      </c>
      <c r="D160" s="166" t="str">
        <f>'Member Info'!G156</f>
        <v/>
      </c>
      <c r="E160" s="167">
        <f>'Member Info'!B156</f>
        <v>0</v>
      </c>
      <c r="F160" s="244"/>
      <c r="G160" s="168" t="str">
        <f>IF(E160=0,"",
IF('Member Info'!$AM$19&lt;=$R$1,
SUMPRODUCT('Member Info'!L156+IF('Member Info'!H156&gt;'Member Info'!$AJ$12,'Member Info'!$AK$13,IF('Member Info'!H156&gt;'Member Info'!$AJ$11,'Member Info'!$AK$12,IF('Member Info'!H156&gt;'Member Info'!$AJ$10,'Member Info'!$AK$11,IF('Member Info'!H156&gt;'Member Info'!$AJ$9,'Member Info'!$AK$10,IF('Member Info'!H156&gt;'Member Info'!$AJ$8,'Member Info'!$AK$9,'Member Info'!$AK$8)))))),
SUMPRODUCT('Member Info'!L156+IF('Member Info'!H156&gt;'Member Info'!$AG$17,'Member Info'!$AH$18,IF('Member Info'!H156&gt;'Member Info'!$AG$16,'Member Info'!$AH$17,IF('Member Info'!H156&gt;'Member Info'!$AG$15,'Member Info'!$AH$16,IF('Member Info'!H156&gt;'Member Info'!$AG$14,'Member Info'!$AH$15,IF('Member Info'!H156&gt;'Member Info'!$AG$13,'Member Info'!$AH$14,IF('Member Info'!H156&gt;'Member Info'!$AG$12,'Member Info'!$AH$13,IF('Member Info'!H156&gt;'Member Info'!$AG$11,'Member Info'!$AH$12,IF('Member Info'!H156&gt;'Member Info'!$AG$10,'Member Info'!$AH$11,IF('Member Info'!H156&gt;'Member Info'!$AG$9,'Member Info'!$AH$10,IF('Member Info'!H156&gt;'Member Info'!$AG$8,'Member Info'!$AH$9,'Member Info'!$AH$8)))))))))))))</f>
        <v/>
      </c>
      <c r="H160" s="26"/>
      <c r="I160" s="26"/>
      <c r="J160" s="107" t="str">
        <f>IF(E160=0,"",IF('Member Info'!F156&gt;$S$1,CONCATENATE("Joined with practice on ", TEXT('Member Info'!F156, "DD/MM/YYYY")),IF('Member Info'!N156&lt;&gt;"",IF('Member Info'!N156&lt;$R$1,CONCATENATE("Left Scheme on ", TEXT('Member Info'!N156, "DD/MM/YYYY")),IF(ISERROR(G160),"Error Detected, No rate entered",IF(E160=0,"",IF(F160="","Error Detected, No Pensionable pay",IF(ISERROR(AB160)," Unknown Values entered.",IF(T160+U160&lt;1,"Acceptable",IF(R160+S160=200, "No Contributions Entered", IF(K160="","Error Detected, Choose reason&gt;",IF(X160="1",IF(T160=1,"Please Enter Deemed Pensionable Pay","Add Any Relevant Details Above"),"Please Give Details Above"))))))))),IF(ISERROR(G160),"Error Detected, No rate entered",IF(E160=0,"",IF(F160="","Error Detected, No Pensionable pay",IF(ISERROR(AB160)," Unknown Values entered.",IF(T160+U160&lt;1,"Acceptable",IF(R160+S160=200, "No Contributions Entered", IF(K160="","Error Detected, Choose reason&gt;",IF(X160="1",IF(T160=1,"Please Enter Deemed Pensionable Pay","Add relevant Details Above"),"Please give details Above")))))))))))</f>
        <v/>
      </c>
      <c r="K160" s="263"/>
      <c r="L160" s="93"/>
      <c r="M160" s="93" t="str">
        <f t="shared" si="24"/>
        <v/>
      </c>
      <c r="N160" s="96">
        <f t="shared" si="23"/>
        <v>0</v>
      </c>
      <c r="O160" s="96">
        <f t="shared" si="23"/>
        <v>0</v>
      </c>
      <c r="P160" s="220">
        <f>(ROUND((F160/100*'Member Info'!$W$2), 2))</f>
        <v>0</v>
      </c>
      <c r="Q160" s="220" t="e">
        <f t="shared" si="25"/>
        <v>#VALUE!</v>
      </c>
      <c r="R160" s="220" t="str">
        <f t="shared" si="26"/>
        <v/>
      </c>
      <c r="S160" s="229" t="str">
        <f t="shared" si="27"/>
        <v/>
      </c>
      <c r="T160" s="230" t="str">
        <f t="shared" si="28"/>
        <v/>
      </c>
      <c r="U160" s="230" t="str">
        <f t="shared" si="29"/>
        <v/>
      </c>
      <c r="V160" s="224">
        <f t="shared" si="30"/>
        <v>0</v>
      </c>
      <c r="W160" s="112">
        <f t="shared" si="31"/>
        <v>0</v>
      </c>
      <c r="X160" s="237" t="str">
        <f t="shared" si="19"/>
        <v/>
      </c>
      <c r="Y160" s="242" t="b">
        <f t="shared" si="20"/>
        <v>0</v>
      </c>
      <c r="Z160" s="237">
        <f t="shared" si="32"/>
        <v>0</v>
      </c>
      <c r="AA160" s="237">
        <f>IF('Member Info'!N156="",1,"")</f>
        <v>1</v>
      </c>
      <c r="AB160" s="245" t="e">
        <f t="shared" si="33"/>
        <v>#VALUE!</v>
      </c>
      <c r="AC160" s="132" t="str">
        <f t="shared" si="21"/>
        <v/>
      </c>
      <c r="AD160" s="126">
        <f t="shared" si="22"/>
        <v>1</v>
      </c>
      <c r="AE160" s="126" t="str">
        <f>IF('Member Info'!N156&lt;&gt;"",IF('Member Info'!N156&lt;=$R$1,1,0),"")</f>
        <v/>
      </c>
      <c r="AG160" s="126" t="b">
        <f t="shared" si="34"/>
        <v>0</v>
      </c>
      <c r="AH160" s="126">
        <f t="shared" si="35"/>
        <v>0</v>
      </c>
      <c r="AJ160" s="126">
        <f t="shared" si="36"/>
        <v>0</v>
      </c>
      <c r="AK160" s="126">
        <f>IF('Member Info'!F156&gt;$R$1,1,0)</f>
        <v>0</v>
      </c>
      <c r="AL160" s="126" t="b">
        <f>IF(ISERROR(R160),ERROR.TYPE(#REF!)=ERROR.TYPE(R160),FALSE)</f>
        <v>0</v>
      </c>
      <c r="AM160" s="126" t="b">
        <f>IF(ISERROR(S160),ERROR.TYPE(#REF!)=ERROR.TYPE(S160),FALSE)</f>
        <v>0</v>
      </c>
      <c r="AN160" s="126">
        <f>IF(OR('Member Info'!F156&gt;=$S$1,'Member Info'!N156&gt;=$R$1),1,0)</f>
        <v>0</v>
      </c>
    </row>
    <row r="161" spans="1:40" x14ac:dyDescent="0.25">
      <c r="A161" s="4">
        <v>129</v>
      </c>
      <c r="B161" s="166">
        <f>'Member Info'!D157</f>
        <v>0</v>
      </c>
      <c r="C161" s="166">
        <f>'Member Info'!E157</f>
        <v>0</v>
      </c>
      <c r="D161" s="166" t="str">
        <f>'Member Info'!G157</f>
        <v/>
      </c>
      <c r="E161" s="167">
        <f>'Member Info'!B157</f>
        <v>0</v>
      </c>
      <c r="F161" s="244"/>
      <c r="G161" s="168" t="str">
        <f>IF(E161=0,"",
IF('Member Info'!$AM$19&lt;=$R$1,
SUMPRODUCT('Member Info'!L157+IF('Member Info'!H157&gt;'Member Info'!$AJ$12,'Member Info'!$AK$13,IF('Member Info'!H157&gt;'Member Info'!$AJ$11,'Member Info'!$AK$12,IF('Member Info'!H157&gt;'Member Info'!$AJ$10,'Member Info'!$AK$11,IF('Member Info'!H157&gt;'Member Info'!$AJ$9,'Member Info'!$AK$10,IF('Member Info'!H157&gt;'Member Info'!$AJ$8,'Member Info'!$AK$9,'Member Info'!$AK$8)))))),
SUMPRODUCT('Member Info'!L157+IF('Member Info'!H157&gt;'Member Info'!$AG$17,'Member Info'!$AH$18,IF('Member Info'!H157&gt;'Member Info'!$AG$16,'Member Info'!$AH$17,IF('Member Info'!H157&gt;'Member Info'!$AG$15,'Member Info'!$AH$16,IF('Member Info'!H157&gt;'Member Info'!$AG$14,'Member Info'!$AH$15,IF('Member Info'!H157&gt;'Member Info'!$AG$13,'Member Info'!$AH$14,IF('Member Info'!H157&gt;'Member Info'!$AG$12,'Member Info'!$AH$13,IF('Member Info'!H157&gt;'Member Info'!$AG$11,'Member Info'!$AH$12,IF('Member Info'!H157&gt;'Member Info'!$AG$10,'Member Info'!$AH$11,IF('Member Info'!H157&gt;'Member Info'!$AG$9,'Member Info'!$AH$10,IF('Member Info'!H157&gt;'Member Info'!$AG$8,'Member Info'!$AH$9,'Member Info'!$AH$8)))))))))))))</f>
        <v/>
      </c>
      <c r="H161" s="26"/>
      <c r="I161" s="26"/>
      <c r="J161" s="107" t="str">
        <f>IF(E161=0,"",IF('Member Info'!F157&gt;$S$1,CONCATENATE("Joined with practice on ", TEXT('Member Info'!F157, "DD/MM/YYYY")),IF('Member Info'!N157&lt;&gt;"",IF('Member Info'!N157&lt;$R$1,CONCATENATE("Left Scheme on ", TEXT('Member Info'!N157, "DD/MM/YYYY")),IF(ISERROR(G161),"Error Detected, No rate entered",IF(E161=0,"",IF(F161="","Error Detected, No Pensionable pay",IF(ISERROR(AB161)," Unknown Values entered.",IF(T161+U161&lt;1,"Acceptable",IF(R161+S161=200, "No Contributions Entered", IF(K161="","Error Detected, Choose reason&gt;",IF(X161="1",IF(T161=1,"Please Enter Deemed Pensionable Pay","Add Any Relevant Details Above"),"Please Give Details Above"))))))))),IF(ISERROR(G161),"Error Detected, No rate entered",IF(E161=0,"",IF(F161="","Error Detected, No Pensionable pay",IF(ISERROR(AB161)," Unknown Values entered.",IF(T161+U161&lt;1,"Acceptable",IF(R161+S161=200, "No Contributions Entered", IF(K161="","Error Detected, Choose reason&gt;",IF(X161="1",IF(T161=1,"Please Enter Deemed Pensionable Pay","Add relevant Details Above"),"Please give details Above")))))))))))</f>
        <v/>
      </c>
      <c r="K161" s="263"/>
      <c r="L161" s="93"/>
      <c r="M161" s="93" t="str">
        <f t="shared" si="24"/>
        <v/>
      </c>
      <c r="N161" s="96">
        <f t="shared" si="23"/>
        <v>0</v>
      </c>
      <c r="O161" s="96">
        <f t="shared" si="23"/>
        <v>0</v>
      </c>
      <c r="P161" s="220">
        <f>(ROUND((F161/100*'Member Info'!$W$2), 2))</f>
        <v>0</v>
      </c>
      <c r="Q161" s="220" t="e">
        <f t="shared" si="25"/>
        <v>#VALUE!</v>
      </c>
      <c r="R161" s="220" t="str">
        <f t="shared" si="26"/>
        <v/>
      </c>
      <c r="S161" s="229" t="str">
        <f t="shared" si="27"/>
        <v/>
      </c>
      <c r="T161" s="230" t="str">
        <f t="shared" si="28"/>
        <v/>
      </c>
      <c r="U161" s="230" t="str">
        <f t="shared" si="29"/>
        <v/>
      </c>
      <c r="V161" s="224">
        <f t="shared" si="30"/>
        <v>0</v>
      </c>
      <c r="W161" s="112">
        <f t="shared" si="31"/>
        <v>0</v>
      </c>
      <c r="X161" s="237" t="str">
        <f t="shared" si="19"/>
        <v/>
      </c>
      <c r="Y161" s="242" t="b">
        <f t="shared" si="20"/>
        <v>0</v>
      </c>
      <c r="Z161" s="237">
        <f t="shared" si="32"/>
        <v>0</v>
      </c>
      <c r="AA161" s="237">
        <f>IF('Member Info'!N157="",1,"")</f>
        <v>1</v>
      </c>
      <c r="AB161" s="245" t="e">
        <f t="shared" si="33"/>
        <v>#VALUE!</v>
      </c>
      <c r="AC161" s="132" t="str">
        <f t="shared" si="21"/>
        <v/>
      </c>
      <c r="AD161" s="126">
        <f t="shared" si="22"/>
        <v>1</v>
      </c>
      <c r="AE161" s="126" t="str">
        <f>IF('Member Info'!N157&lt;&gt;"",IF('Member Info'!N157&lt;=$R$1,1,0),"")</f>
        <v/>
      </c>
      <c r="AG161" s="126" t="b">
        <f t="shared" si="34"/>
        <v>0</v>
      </c>
      <c r="AH161" s="126">
        <f t="shared" si="35"/>
        <v>0</v>
      </c>
      <c r="AJ161" s="126">
        <f t="shared" si="36"/>
        <v>0</v>
      </c>
      <c r="AK161" s="126">
        <f>IF('Member Info'!F157&gt;$R$1,1,0)</f>
        <v>0</v>
      </c>
      <c r="AL161" s="126" t="b">
        <f>IF(ISERROR(R161),ERROR.TYPE(#REF!)=ERROR.TYPE(R161),FALSE)</f>
        <v>0</v>
      </c>
      <c r="AM161" s="126" t="b">
        <f>IF(ISERROR(S161),ERROR.TYPE(#REF!)=ERROR.TYPE(S161),FALSE)</f>
        <v>0</v>
      </c>
      <c r="AN161" s="126">
        <f>IF(OR('Member Info'!F157&gt;=$S$1,'Member Info'!N157&gt;=$R$1),1,0)</f>
        <v>0</v>
      </c>
    </row>
    <row r="162" spans="1:40" x14ac:dyDescent="0.25">
      <c r="A162" s="4">
        <v>130</v>
      </c>
      <c r="B162" s="166">
        <f>'Member Info'!D158</f>
        <v>0</v>
      </c>
      <c r="C162" s="166">
        <f>'Member Info'!E158</f>
        <v>0</v>
      </c>
      <c r="D162" s="166" t="str">
        <f>'Member Info'!G158</f>
        <v/>
      </c>
      <c r="E162" s="167">
        <f>'Member Info'!B158</f>
        <v>0</v>
      </c>
      <c r="F162" s="244"/>
      <c r="G162" s="168" t="str">
        <f>IF(E162=0,"",
IF('Member Info'!$AM$19&lt;=$R$1,
SUMPRODUCT('Member Info'!L158+IF('Member Info'!H158&gt;'Member Info'!$AJ$12,'Member Info'!$AK$13,IF('Member Info'!H158&gt;'Member Info'!$AJ$11,'Member Info'!$AK$12,IF('Member Info'!H158&gt;'Member Info'!$AJ$10,'Member Info'!$AK$11,IF('Member Info'!H158&gt;'Member Info'!$AJ$9,'Member Info'!$AK$10,IF('Member Info'!H158&gt;'Member Info'!$AJ$8,'Member Info'!$AK$9,'Member Info'!$AK$8)))))),
SUMPRODUCT('Member Info'!L158+IF('Member Info'!H158&gt;'Member Info'!$AG$17,'Member Info'!$AH$18,IF('Member Info'!H158&gt;'Member Info'!$AG$16,'Member Info'!$AH$17,IF('Member Info'!H158&gt;'Member Info'!$AG$15,'Member Info'!$AH$16,IF('Member Info'!H158&gt;'Member Info'!$AG$14,'Member Info'!$AH$15,IF('Member Info'!H158&gt;'Member Info'!$AG$13,'Member Info'!$AH$14,IF('Member Info'!H158&gt;'Member Info'!$AG$12,'Member Info'!$AH$13,IF('Member Info'!H158&gt;'Member Info'!$AG$11,'Member Info'!$AH$12,IF('Member Info'!H158&gt;'Member Info'!$AG$10,'Member Info'!$AH$11,IF('Member Info'!H158&gt;'Member Info'!$AG$9,'Member Info'!$AH$10,IF('Member Info'!H158&gt;'Member Info'!$AG$8,'Member Info'!$AH$9,'Member Info'!$AH$8)))))))))))))</f>
        <v/>
      </c>
      <c r="H162" s="26"/>
      <c r="I162" s="26"/>
      <c r="J162" s="107" t="str">
        <f>IF(E162=0,"",IF('Member Info'!F158&gt;$S$1,CONCATENATE("Joined with practice on ", TEXT('Member Info'!F158, "DD/MM/YYYY")),IF('Member Info'!N158&lt;&gt;"",IF('Member Info'!N158&lt;$R$1,CONCATENATE("Left Scheme on ", TEXT('Member Info'!N158, "DD/MM/YYYY")),IF(ISERROR(G162),"Error Detected, No rate entered",IF(E162=0,"",IF(F162="","Error Detected, No Pensionable pay",IF(ISERROR(AB162)," Unknown Values entered.",IF(T162+U162&lt;1,"Acceptable",IF(R162+S162=200, "No Contributions Entered", IF(K162="","Error Detected, Choose reason&gt;",IF(X162="1",IF(T162=1,"Please Enter Deemed Pensionable Pay","Add Any Relevant Details Above"),"Please Give Details Above"))))))))),IF(ISERROR(G162),"Error Detected, No rate entered",IF(E162=0,"",IF(F162="","Error Detected, No Pensionable pay",IF(ISERROR(AB162)," Unknown Values entered.",IF(T162+U162&lt;1,"Acceptable",IF(R162+S162=200, "No Contributions Entered", IF(K162="","Error Detected, Choose reason&gt;",IF(X162="1",IF(T162=1,"Please Enter Deemed Pensionable Pay","Add relevant Details Above"),"Please give details Above")))))))))))</f>
        <v/>
      </c>
      <c r="K162" s="263"/>
      <c r="L162" s="93"/>
      <c r="M162" s="93" t="str">
        <f t="shared" si="24"/>
        <v/>
      </c>
      <c r="N162" s="96">
        <f t="shared" si="23"/>
        <v>0</v>
      </c>
      <c r="O162" s="96">
        <f t="shared" si="23"/>
        <v>0</v>
      </c>
      <c r="P162" s="220">
        <f>(ROUND((F162/100*'Member Info'!$W$2), 2))</f>
        <v>0</v>
      </c>
      <c r="Q162" s="220" t="e">
        <f t="shared" si="25"/>
        <v>#VALUE!</v>
      </c>
      <c r="R162" s="220" t="str">
        <f t="shared" si="26"/>
        <v/>
      </c>
      <c r="S162" s="229" t="str">
        <f t="shared" si="27"/>
        <v/>
      </c>
      <c r="T162" s="230" t="str">
        <f t="shared" si="28"/>
        <v/>
      </c>
      <c r="U162" s="230" t="str">
        <f t="shared" si="29"/>
        <v/>
      </c>
      <c r="V162" s="224">
        <f t="shared" si="30"/>
        <v>0</v>
      </c>
      <c r="W162" s="112">
        <f t="shared" si="31"/>
        <v>0</v>
      </c>
      <c r="X162" s="237" t="str">
        <f t="shared" ref="X162:X182" si="37">IF(K162="SMP/Occupational Maternity","1",IF(K162="SSP/Occupational Sick pay","1",""))</f>
        <v/>
      </c>
      <c r="Y162" s="242" t="b">
        <f t="shared" ref="Y162:Y182" si="38">IF(OR(AL162=TRUE,AM162=TRUE),TRUE,FALSE)</f>
        <v>0</v>
      </c>
      <c r="Z162" s="237">
        <f t="shared" si="32"/>
        <v>0</v>
      </c>
      <c r="AA162" s="237">
        <f>IF('Member Info'!N158="",1,"")</f>
        <v>1</v>
      </c>
      <c r="AB162" s="245" t="e">
        <f t="shared" si="33"/>
        <v>#VALUE!</v>
      </c>
      <c r="AC162" s="132" t="str">
        <f t="shared" ref="AC162:AC182" si="39">IF(AN162=1,"",IF(W162=1,"",IF(AE162=1,"",IF(E162=0,"",IF(Z162=1,"",IF(J162="acceptable","",IF(R162+S162="0","",R162+S162)))))))</f>
        <v/>
      </c>
      <c r="AD162" s="126">
        <f t="shared" ref="AD162:AD182" si="40">SUM(Z162+AA162)</f>
        <v>1</v>
      </c>
      <c r="AE162" s="126" t="str">
        <f>IF('Member Info'!N158&lt;&gt;"",IF('Member Info'!N158&lt;=$R$1,1,0),"")</f>
        <v/>
      </c>
      <c r="AG162" s="126" t="b">
        <f t="shared" si="34"/>
        <v>0</v>
      </c>
      <c r="AH162" s="126">
        <f t="shared" si="35"/>
        <v>0</v>
      </c>
      <c r="AJ162" s="126">
        <f t="shared" si="36"/>
        <v>0</v>
      </c>
      <c r="AK162" s="126">
        <f>IF('Member Info'!F158&gt;$R$1,1,0)</f>
        <v>0</v>
      </c>
      <c r="AL162" s="126" t="b">
        <f>IF(ISERROR(R162),ERROR.TYPE(#REF!)=ERROR.TYPE(R162),FALSE)</f>
        <v>0</v>
      </c>
      <c r="AM162" s="126" t="b">
        <f>IF(ISERROR(S162),ERROR.TYPE(#REF!)=ERROR.TYPE(S162),FALSE)</f>
        <v>0</v>
      </c>
      <c r="AN162" s="126">
        <f>IF(OR('Member Info'!F158&gt;=$S$1,'Member Info'!N158&gt;=$R$1),1,0)</f>
        <v>0</v>
      </c>
    </row>
    <row r="163" spans="1:40" x14ac:dyDescent="0.25">
      <c r="A163" s="4">
        <v>131</v>
      </c>
      <c r="B163" s="166">
        <f>'Member Info'!D159</f>
        <v>0</v>
      </c>
      <c r="C163" s="166">
        <f>'Member Info'!E159</f>
        <v>0</v>
      </c>
      <c r="D163" s="166" t="str">
        <f>'Member Info'!G159</f>
        <v/>
      </c>
      <c r="E163" s="167">
        <f>'Member Info'!B159</f>
        <v>0</v>
      </c>
      <c r="F163" s="244"/>
      <c r="G163" s="168" t="str">
        <f>IF(E163=0,"",
IF('Member Info'!$AM$19&lt;=$R$1,
SUMPRODUCT('Member Info'!L159+IF('Member Info'!H159&gt;'Member Info'!$AJ$12,'Member Info'!$AK$13,IF('Member Info'!H159&gt;'Member Info'!$AJ$11,'Member Info'!$AK$12,IF('Member Info'!H159&gt;'Member Info'!$AJ$10,'Member Info'!$AK$11,IF('Member Info'!H159&gt;'Member Info'!$AJ$9,'Member Info'!$AK$10,IF('Member Info'!H159&gt;'Member Info'!$AJ$8,'Member Info'!$AK$9,'Member Info'!$AK$8)))))),
SUMPRODUCT('Member Info'!L159+IF('Member Info'!H159&gt;'Member Info'!$AG$17,'Member Info'!$AH$18,IF('Member Info'!H159&gt;'Member Info'!$AG$16,'Member Info'!$AH$17,IF('Member Info'!H159&gt;'Member Info'!$AG$15,'Member Info'!$AH$16,IF('Member Info'!H159&gt;'Member Info'!$AG$14,'Member Info'!$AH$15,IF('Member Info'!H159&gt;'Member Info'!$AG$13,'Member Info'!$AH$14,IF('Member Info'!H159&gt;'Member Info'!$AG$12,'Member Info'!$AH$13,IF('Member Info'!H159&gt;'Member Info'!$AG$11,'Member Info'!$AH$12,IF('Member Info'!H159&gt;'Member Info'!$AG$10,'Member Info'!$AH$11,IF('Member Info'!H159&gt;'Member Info'!$AG$9,'Member Info'!$AH$10,IF('Member Info'!H159&gt;'Member Info'!$AG$8,'Member Info'!$AH$9,'Member Info'!$AH$8)))))))))))))</f>
        <v/>
      </c>
      <c r="H163" s="26"/>
      <c r="I163" s="26"/>
      <c r="J163" s="107" t="str">
        <f>IF(E163=0,"",IF('Member Info'!F159&gt;$S$1,CONCATENATE("Joined with practice on ", TEXT('Member Info'!F159, "DD/MM/YYYY")),IF('Member Info'!N159&lt;&gt;"",IF('Member Info'!N159&lt;$R$1,CONCATENATE("Left Scheme on ", TEXT('Member Info'!N159, "DD/MM/YYYY")),IF(ISERROR(G163),"Error Detected, No rate entered",IF(E163=0,"",IF(F163="","Error Detected, No Pensionable pay",IF(ISERROR(AB163)," Unknown Values entered.",IF(T163+U163&lt;1,"Acceptable",IF(R163+S163=200, "No Contributions Entered", IF(K163="","Error Detected, Choose reason&gt;",IF(X163="1",IF(T163=1,"Please Enter Deemed Pensionable Pay","Add Any Relevant Details Above"),"Please Give Details Above"))))))))),IF(ISERROR(G163),"Error Detected, No rate entered",IF(E163=0,"",IF(F163="","Error Detected, No Pensionable pay",IF(ISERROR(AB163)," Unknown Values entered.",IF(T163+U163&lt;1,"Acceptable",IF(R163+S163=200, "No Contributions Entered", IF(K163="","Error Detected, Choose reason&gt;",IF(X163="1",IF(T163=1,"Please Enter Deemed Pensionable Pay","Add relevant Details Above"),"Please give details Above")))))))))))</f>
        <v/>
      </c>
      <c r="K163" s="263"/>
      <c r="L163" s="93"/>
      <c r="M163" s="93" t="str">
        <f t="shared" si="24"/>
        <v/>
      </c>
      <c r="N163" s="96">
        <f t="shared" ref="N163:O183" si="41">H163</f>
        <v>0</v>
      </c>
      <c r="O163" s="96">
        <f t="shared" si="41"/>
        <v>0</v>
      </c>
      <c r="P163" s="220">
        <f>(ROUND((F163/100*'Member Info'!$W$2), 2))</f>
        <v>0</v>
      </c>
      <c r="Q163" s="220" t="e">
        <f t="shared" si="25"/>
        <v>#VALUE!</v>
      </c>
      <c r="R163" s="220" t="str">
        <f t="shared" si="26"/>
        <v/>
      </c>
      <c r="S163" s="229" t="str">
        <f t="shared" si="27"/>
        <v/>
      </c>
      <c r="T163" s="230" t="str">
        <f t="shared" si="28"/>
        <v/>
      </c>
      <c r="U163" s="230" t="str">
        <f t="shared" si="29"/>
        <v/>
      </c>
      <c r="V163" s="224">
        <f t="shared" si="30"/>
        <v>0</v>
      </c>
      <c r="W163" s="112">
        <f t="shared" si="31"/>
        <v>0</v>
      </c>
      <c r="X163" s="237" t="str">
        <f t="shared" si="37"/>
        <v/>
      </c>
      <c r="Y163" s="242" t="b">
        <f t="shared" si="38"/>
        <v>0</v>
      </c>
      <c r="Z163" s="237">
        <f t="shared" si="32"/>
        <v>0</v>
      </c>
      <c r="AA163" s="237">
        <f>IF('Member Info'!N159="",1,"")</f>
        <v>1</v>
      </c>
      <c r="AB163" s="245" t="e">
        <f t="shared" si="33"/>
        <v>#VALUE!</v>
      </c>
      <c r="AC163" s="132" t="str">
        <f t="shared" si="39"/>
        <v/>
      </c>
      <c r="AD163" s="126">
        <f t="shared" si="40"/>
        <v>1</v>
      </c>
      <c r="AE163" s="126" t="str">
        <f>IF('Member Info'!N159&lt;&gt;"",IF('Member Info'!N159&lt;=$R$1,1,0),"")</f>
        <v/>
      </c>
      <c r="AG163" s="126" t="b">
        <f t="shared" si="34"/>
        <v>0</v>
      </c>
      <c r="AH163" s="126">
        <f t="shared" si="35"/>
        <v>0</v>
      </c>
      <c r="AJ163" s="126">
        <f t="shared" si="36"/>
        <v>0</v>
      </c>
      <c r="AK163" s="126">
        <f>IF('Member Info'!F159&gt;$R$1,1,0)</f>
        <v>0</v>
      </c>
      <c r="AL163" s="126" t="b">
        <f>IF(ISERROR(R163),ERROR.TYPE(#REF!)=ERROR.TYPE(R163),FALSE)</f>
        <v>0</v>
      </c>
      <c r="AM163" s="126" t="b">
        <f>IF(ISERROR(S163),ERROR.TYPE(#REF!)=ERROR.TYPE(S163),FALSE)</f>
        <v>0</v>
      </c>
      <c r="AN163" s="126">
        <f>IF(OR('Member Info'!F159&gt;=$S$1,'Member Info'!N159&gt;=$R$1),1,0)</f>
        <v>0</v>
      </c>
    </row>
    <row r="164" spans="1:40" x14ac:dyDescent="0.25">
      <c r="A164" s="4">
        <v>132</v>
      </c>
      <c r="B164" s="166">
        <f>'Member Info'!D160</f>
        <v>0</v>
      </c>
      <c r="C164" s="166">
        <f>'Member Info'!E160</f>
        <v>0</v>
      </c>
      <c r="D164" s="166" t="str">
        <f>'Member Info'!G160</f>
        <v/>
      </c>
      <c r="E164" s="167">
        <f>'Member Info'!B160</f>
        <v>0</v>
      </c>
      <c r="F164" s="244"/>
      <c r="G164" s="168" t="str">
        <f>IF(E164=0,"",
IF('Member Info'!$AM$19&lt;=$R$1,
SUMPRODUCT('Member Info'!L160+IF('Member Info'!H160&gt;'Member Info'!$AJ$12,'Member Info'!$AK$13,IF('Member Info'!H160&gt;'Member Info'!$AJ$11,'Member Info'!$AK$12,IF('Member Info'!H160&gt;'Member Info'!$AJ$10,'Member Info'!$AK$11,IF('Member Info'!H160&gt;'Member Info'!$AJ$9,'Member Info'!$AK$10,IF('Member Info'!H160&gt;'Member Info'!$AJ$8,'Member Info'!$AK$9,'Member Info'!$AK$8)))))),
SUMPRODUCT('Member Info'!L160+IF('Member Info'!H160&gt;'Member Info'!$AG$17,'Member Info'!$AH$18,IF('Member Info'!H160&gt;'Member Info'!$AG$16,'Member Info'!$AH$17,IF('Member Info'!H160&gt;'Member Info'!$AG$15,'Member Info'!$AH$16,IF('Member Info'!H160&gt;'Member Info'!$AG$14,'Member Info'!$AH$15,IF('Member Info'!H160&gt;'Member Info'!$AG$13,'Member Info'!$AH$14,IF('Member Info'!H160&gt;'Member Info'!$AG$12,'Member Info'!$AH$13,IF('Member Info'!H160&gt;'Member Info'!$AG$11,'Member Info'!$AH$12,IF('Member Info'!H160&gt;'Member Info'!$AG$10,'Member Info'!$AH$11,IF('Member Info'!H160&gt;'Member Info'!$AG$9,'Member Info'!$AH$10,IF('Member Info'!H160&gt;'Member Info'!$AG$8,'Member Info'!$AH$9,'Member Info'!$AH$8)))))))))))))</f>
        <v/>
      </c>
      <c r="H164" s="26"/>
      <c r="I164" s="26"/>
      <c r="J164" s="107" t="str">
        <f>IF(E164=0,"",IF('Member Info'!F160&gt;$S$1,CONCATENATE("Joined with practice on ", TEXT('Member Info'!F160, "DD/MM/YYYY")),IF('Member Info'!N160&lt;&gt;"",IF('Member Info'!N160&lt;$R$1,CONCATENATE("Left Scheme on ", TEXT('Member Info'!N160, "DD/MM/YYYY")),IF(ISERROR(G164),"Error Detected, No rate entered",IF(E164=0,"",IF(F164="","Error Detected, No Pensionable pay",IF(ISERROR(AB164)," Unknown Values entered.",IF(T164+U164&lt;1,"Acceptable",IF(R164+S164=200, "No Contributions Entered", IF(K164="","Error Detected, Choose reason&gt;",IF(X164="1",IF(T164=1,"Please Enter Deemed Pensionable Pay","Add Any Relevant Details Above"),"Please Give Details Above"))))))))),IF(ISERROR(G164),"Error Detected, No rate entered",IF(E164=0,"",IF(F164="","Error Detected, No Pensionable pay",IF(ISERROR(AB164)," Unknown Values entered.",IF(T164+U164&lt;1,"Acceptable",IF(R164+S164=200, "No Contributions Entered", IF(K164="","Error Detected, Choose reason&gt;",IF(X164="1",IF(T164=1,"Please Enter Deemed Pensionable Pay","Add relevant Details Above"),"Please give details Above")))))))))))</f>
        <v/>
      </c>
      <c r="K164" s="263"/>
      <c r="L164" s="93"/>
      <c r="M164" s="93" t="str">
        <f t="shared" ref="M164:M185" si="42">IF(E164=0,"",IF(ISERROR((F164+H164+I164)),0,IF((F164+H164+I164)&lt;1,0,1)))</f>
        <v/>
      </c>
      <c r="N164" s="96">
        <f t="shared" si="41"/>
        <v>0</v>
      </c>
      <c r="O164" s="96">
        <f t="shared" si="41"/>
        <v>0</v>
      </c>
      <c r="P164" s="220">
        <f>(ROUND((F164/100*'Member Info'!$W$2), 2))</f>
        <v>0</v>
      </c>
      <c r="Q164" s="220" t="e">
        <f t="shared" si="25"/>
        <v>#VALUE!</v>
      </c>
      <c r="R164" s="220" t="str">
        <f t="shared" si="26"/>
        <v/>
      </c>
      <c r="S164" s="229" t="str">
        <f t="shared" si="27"/>
        <v/>
      </c>
      <c r="T164" s="230" t="str">
        <f t="shared" si="28"/>
        <v/>
      </c>
      <c r="U164" s="230" t="str">
        <f t="shared" si="29"/>
        <v/>
      </c>
      <c r="V164" s="224">
        <f t="shared" si="30"/>
        <v>0</v>
      </c>
      <c r="W164" s="112">
        <f t="shared" si="31"/>
        <v>0</v>
      </c>
      <c r="X164" s="237" t="str">
        <f t="shared" si="37"/>
        <v/>
      </c>
      <c r="Y164" s="242" t="b">
        <f t="shared" si="38"/>
        <v>0</v>
      </c>
      <c r="Z164" s="237">
        <f t="shared" si="32"/>
        <v>0</v>
      </c>
      <c r="AA164" s="237">
        <f>IF('Member Info'!N160="",1,"")</f>
        <v>1</v>
      </c>
      <c r="AB164" s="245" t="e">
        <f t="shared" si="33"/>
        <v>#VALUE!</v>
      </c>
      <c r="AC164" s="132" t="str">
        <f t="shared" si="39"/>
        <v/>
      </c>
      <c r="AD164" s="126">
        <f t="shared" si="40"/>
        <v>1</v>
      </c>
      <c r="AE164" s="126" t="str">
        <f>IF('Member Info'!N160&lt;&gt;"",IF('Member Info'!N160&lt;=$R$1,1,0),"")</f>
        <v/>
      </c>
      <c r="AG164" s="126" t="b">
        <f t="shared" si="34"/>
        <v>0</v>
      </c>
      <c r="AH164" s="126">
        <f t="shared" si="35"/>
        <v>0</v>
      </c>
      <c r="AJ164" s="126">
        <f t="shared" si="36"/>
        <v>0</v>
      </c>
      <c r="AK164" s="126">
        <f>IF('Member Info'!F160&gt;$R$1,1,0)</f>
        <v>0</v>
      </c>
      <c r="AL164" s="126" t="b">
        <f>IF(ISERROR(R164),ERROR.TYPE(#REF!)=ERROR.TYPE(R164),FALSE)</f>
        <v>0</v>
      </c>
      <c r="AM164" s="126" t="b">
        <f>IF(ISERROR(S164),ERROR.TYPE(#REF!)=ERROR.TYPE(S164),FALSE)</f>
        <v>0</v>
      </c>
      <c r="AN164" s="126">
        <f>IF(OR('Member Info'!F160&gt;=$S$1,'Member Info'!N160&gt;=$R$1),1,0)</f>
        <v>0</v>
      </c>
    </row>
    <row r="165" spans="1:40" x14ac:dyDescent="0.25">
      <c r="A165" s="4">
        <v>133</v>
      </c>
      <c r="B165" s="166">
        <f>'Member Info'!D161</f>
        <v>0</v>
      </c>
      <c r="C165" s="166">
        <f>'Member Info'!E161</f>
        <v>0</v>
      </c>
      <c r="D165" s="166" t="str">
        <f>'Member Info'!G161</f>
        <v/>
      </c>
      <c r="E165" s="167">
        <f>'Member Info'!B161</f>
        <v>0</v>
      </c>
      <c r="F165" s="244"/>
      <c r="G165" s="168" t="str">
        <f>IF(E165=0,"",
IF('Member Info'!$AM$19&lt;=$R$1,
SUMPRODUCT('Member Info'!L161+IF('Member Info'!H161&gt;'Member Info'!$AJ$12,'Member Info'!$AK$13,IF('Member Info'!H161&gt;'Member Info'!$AJ$11,'Member Info'!$AK$12,IF('Member Info'!H161&gt;'Member Info'!$AJ$10,'Member Info'!$AK$11,IF('Member Info'!H161&gt;'Member Info'!$AJ$9,'Member Info'!$AK$10,IF('Member Info'!H161&gt;'Member Info'!$AJ$8,'Member Info'!$AK$9,'Member Info'!$AK$8)))))),
SUMPRODUCT('Member Info'!L161+IF('Member Info'!H161&gt;'Member Info'!$AG$17,'Member Info'!$AH$18,IF('Member Info'!H161&gt;'Member Info'!$AG$16,'Member Info'!$AH$17,IF('Member Info'!H161&gt;'Member Info'!$AG$15,'Member Info'!$AH$16,IF('Member Info'!H161&gt;'Member Info'!$AG$14,'Member Info'!$AH$15,IF('Member Info'!H161&gt;'Member Info'!$AG$13,'Member Info'!$AH$14,IF('Member Info'!H161&gt;'Member Info'!$AG$12,'Member Info'!$AH$13,IF('Member Info'!H161&gt;'Member Info'!$AG$11,'Member Info'!$AH$12,IF('Member Info'!H161&gt;'Member Info'!$AG$10,'Member Info'!$AH$11,IF('Member Info'!H161&gt;'Member Info'!$AG$9,'Member Info'!$AH$10,IF('Member Info'!H161&gt;'Member Info'!$AG$8,'Member Info'!$AH$9,'Member Info'!$AH$8)))))))))))))</f>
        <v/>
      </c>
      <c r="H165" s="26"/>
      <c r="I165" s="26"/>
      <c r="J165" s="107" t="str">
        <f>IF(E165=0,"",IF('Member Info'!F161&gt;$S$1,CONCATENATE("Joined with practice on ", TEXT('Member Info'!F161, "DD/MM/YYYY")),IF('Member Info'!N161&lt;&gt;"",IF('Member Info'!N161&lt;$R$1,CONCATENATE("Left Scheme on ", TEXT('Member Info'!N161, "DD/MM/YYYY")),IF(ISERROR(G165),"Error Detected, No rate entered",IF(E165=0,"",IF(F165="","Error Detected, No Pensionable pay",IF(ISERROR(AB165)," Unknown Values entered.",IF(T165+U165&lt;1,"Acceptable",IF(R165+S165=200, "No Contributions Entered", IF(K165="","Error Detected, Choose reason&gt;",IF(X165="1",IF(T165=1,"Please Enter Deemed Pensionable Pay","Add Any Relevant Details Above"),"Please Give Details Above"))))))))),IF(ISERROR(G165),"Error Detected, No rate entered",IF(E165=0,"",IF(F165="","Error Detected, No Pensionable pay",IF(ISERROR(AB165)," Unknown Values entered.",IF(T165+U165&lt;1,"Acceptable",IF(R165+S165=200, "No Contributions Entered", IF(K165="","Error Detected, Choose reason&gt;",IF(X165="1",IF(T165=1,"Please Enter Deemed Pensionable Pay","Add relevant Details Above"),"Please give details Above")))))))))))</f>
        <v/>
      </c>
      <c r="K165" s="263"/>
      <c r="L165" s="93"/>
      <c r="M165" s="93" t="str">
        <f t="shared" si="42"/>
        <v/>
      </c>
      <c r="N165" s="96">
        <f t="shared" si="41"/>
        <v>0</v>
      </c>
      <c r="O165" s="96">
        <f t="shared" si="41"/>
        <v>0</v>
      </c>
      <c r="P165" s="220">
        <f>(ROUND((F165/100*'Member Info'!$W$2), 2))</f>
        <v>0</v>
      </c>
      <c r="Q165" s="220" t="e">
        <f t="shared" ref="Q165:Q185" si="43">ROUND((F165/100*G165),2)</f>
        <v>#VALUE!</v>
      </c>
      <c r="R165" s="220" t="str">
        <f t="shared" ref="R165:R185" si="44">IF(E165=0,"",(100-(N165/P165*100)))</f>
        <v/>
      </c>
      <c r="S165" s="229" t="str">
        <f t="shared" ref="S165:S185" si="45">IF(E165=0,"",(100-(O165/Q165*100)))</f>
        <v/>
      </c>
      <c r="T165" s="230" t="str">
        <f t="shared" ref="T165:T185" si="46">IF(E165=0,"",IF(R165&gt;$R$16,1,IF(R165&lt;-$R$16,1,0)))</f>
        <v/>
      </c>
      <c r="U165" s="230" t="str">
        <f t="shared" ref="U165:U185" si="47">IF(E165=0,"",IF(G165=0,1,IF(S165&gt;$R$16,1,IF(S165&lt;-$R$16,1,0))))</f>
        <v/>
      </c>
      <c r="V165" s="224">
        <f t="shared" ref="V165:V185" si="48">IF(E165=0,0,IF(F165="",1,0))</f>
        <v>0</v>
      </c>
      <c r="W165" s="112">
        <f t="shared" ref="W165:W185" si="49">IF(E165=0,0,IF(K165="",0,1))</f>
        <v>0</v>
      </c>
      <c r="X165" s="237" t="str">
        <f t="shared" si="37"/>
        <v/>
      </c>
      <c r="Y165" s="242" t="b">
        <f t="shared" si="38"/>
        <v>0</v>
      </c>
      <c r="Z165" s="237">
        <f t="shared" ref="Z165:Z185" si="50">IF(K165="left scheme/Employment", 1,0)</f>
        <v>0</v>
      </c>
      <c r="AA165" s="237">
        <f>IF('Member Info'!N161="",1,"")</f>
        <v>1</v>
      </c>
      <c r="AB165" s="245" t="e">
        <f t="shared" ref="AB165:AB185" si="51">(R165+S165)</f>
        <v>#VALUE!</v>
      </c>
      <c r="AC165" s="132" t="str">
        <f t="shared" si="39"/>
        <v/>
      </c>
      <c r="AD165" s="126">
        <f t="shared" si="40"/>
        <v>1</v>
      </c>
      <c r="AE165" s="126" t="str">
        <f>IF('Member Info'!N161&lt;&gt;"",IF('Member Info'!N161&lt;=$R$1,1,0),"")</f>
        <v/>
      </c>
      <c r="AG165" s="126" t="b">
        <f t="shared" ref="AG165:AG185" si="52">OR(K165="maternity",K165="SSP")</f>
        <v>0</v>
      </c>
      <c r="AH165" s="126">
        <f t="shared" ref="AH165:AH185" si="53">IF(AG165=TRUE,1,0)</f>
        <v>0</v>
      </c>
      <c r="AJ165" s="126">
        <f t="shared" ref="AJ165:AJ185" si="54">IF(J165="Please Enter Deemed Pensionable Pay",1,0)</f>
        <v>0</v>
      </c>
      <c r="AK165" s="126">
        <f>IF('Member Info'!F161&gt;$R$1,1,0)</f>
        <v>0</v>
      </c>
      <c r="AL165" s="126" t="b">
        <f>IF(ISERROR(R165),ERROR.TYPE(#REF!)=ERROR.TYPE(R165),FALSE)</f>
        <v>0</v>
      </c>
      <c r="AM165" s="126" t="b">
        <f>IF(ISERROR(S165),ERROR.TYPE(#REF!)=ERROR.TYPE(S165),FALSE)</f>
        <v>0</v>
      </c>
      <c r="AN165" s="126">
        <f>IF(OR('Member Info'!F161&gt;=$S$1,'Member Info'!N161&gt;=$R$1),1,0)</f>
        <v>0</v>
      </c>
    </row>
    <row r="166" spans="1:40" x14ac:dyDescent="0.25">
      <c r="A166" s="4">
        <v>134</v>
      </c>
      <c r="B166" s="166">
        <f>'Member Info'!D162</f>
        <v>0</v>
      </c>
      <c r="C166" s="166">
        <f>'Member Info'!E162</f>
        <v>0</v>
      </c>
      <c r="D166" s="166" t="str">
        <f>'Member Info'!G162</f>
        <v/>
      </c>
      <c r="E166" s="167">
        <f>'Member Info'!B162</f>
        <v>0</v>
      </c>
      <c r="F166" s="244"/>
      <c r="G166" s="168" t="str">
        <f>IF(E166=0,"",
IF('Member Info'!$AM$19&lt;=$R$1,
SUMPRODUCT('Member Info'!L162+IF('Member Info'!H162&gt;'Member Info'!$AJ$12,'Member Info'!$AK$13,IF('Member Info'!H162&gt;'Member Info'!$AJ$11,'Member Info'!$AK$12,IF('Member Info'!H162&gt;'Member Info'!$AJ$10,'Member Info'!$AK$11,IF('Member Info'!H162&gt;'Member Info'!$AJ$9,'Member Info'!$AK$10,IF('Member Info'!H162&gt;'Member Info'!$AJ$8,'Member Info'!$AK$9,'Member Info'!$AK$8)))))),
SUMPRODUCT('Member Info'!L162+IF('Member Info'!H162&gt;'Member Info'!$AG$17,'Member Info'!$AH$18,IF('Member Info'!H162&gt;'Member Info'!$AG$16,'Member Info'!$AH$17,IF('Member Info'!H162&gt;'Member Info'!$AG$15,'Member Info'!$AH$16,IF('Member Info'!H162&gt;'Member Info'!$AG$14,'Member Info'!$AH$15,IF('Member Info'!H162&gt;'Member Info'!$AG$13,'Member Info'!$AH$14,IF('Member Info'!H162&gt;'Member Info'!$AG$12,'Member Info'!$AH$13,IF('Member Info'!H162&gt;'Member Info'!$AG$11,'Member Info'!$AH$12,IF('Member Info'!H162&gt;'Member Info'!$AG$10,'Member Info'!$AH$11,IF('Member Info'!H162&gt;'Member Info'!$AG$9,'Member Info'!$AH$10,IF('Member Info'!H162&gt;'Member Info'!$AG$8,'Member Info'!$AH$9,'Member Info'!$AH$8)))))))))))))</f>
        <v/>
      </c>
      <c r="H166" s="26"/>
      <c r="I166" s="26"/>
      <c r="J166" s="107" t="str">
        <f>IF(E166=0,"",IF('Member Info'!F162&gt;$S$1,CONCATENATE("Joined with practice on ", TEXT('Member Info'!F162, "DD/MM/YYYY")),IF('Member Info'!N162&lt;&gt;"",IF('Member Info'!N162&lt;$R$1,CONCATENATE("Left Scheme on ", TEXT('Member Info'!N162, "DD/MM/YYYY")),IF(ISERROR(G166),"Error Detected, No rate entered",IF(E166=0,"",IF(F166="","Error Detected, No Pensionable pay",IF(ISERROR(AB166)," Unknown Values entered.",IF(T166+U166&lt;1,"Acceptable",IF(R166+S166=200, "No Contributions Entered", IF(K166="","Error Detected, Choose reason&gt;",IF(X166="1",IF(T166=1,"Please Enter Deemed Pensionable Pay","Add Any Relevant Details Above"),"Please Give Details Above"))))))))),IF(ISERROR(G166),"Error Detected, No rate entered",IF(E166=0,"",IF(F166="","Error Detected, No Pensionable pay",IF(ISERROR(AB166)," Unknown Values entered.",IF(T166+U166&lt;1,"Acceptable",IF(R166+S166=200, "No Contributions Entered", IF(K166="","Error Detected, Choose reason&gt;",IF(X166="1",IF(T166=1,"Please Enter Deemed Pensionable Pay","Add relevant Details Above"),"Please give details Above")))))))))))</f>
        <v/>
      </c>
      <c r="K166" s="263"/>
      <c r="L166" s="93"/>
      <c r="M166" s="93" t="str">
        <f t="shared" si="42"/>
        <v/>
      </c>
      <c r="N166" s="96">
        <f t="shared" si="41"/>
        <v>0</v>
      </c>
      <c r="O166" s="96">
        <f t="shared" si="41"/>
        <v>0</v>
      </c>
      <c r="P166" s="220">
        <f>(ROUND((F166/100*'Member Info'!$W$2), 2))</f>
        <v>0</v>
      </c>
      <c r="Q166" s="220" t="e">
        <f t="shared" si="43"/>
        <v>#VALUE!</v>
      </c>
      <c r="R166" s="220" t="str">
        <f t="shared" si="44"/>
        <v/>
      </c>
      <c r="S166" s="229" t="str">
        <f t="shared" si="45"/>
        <v/>
      </c>
      <c r="T166" s="230" t="str">
        <f t="shared" si="46"/>
        <v/>
      </c>
      <c r="U166" s="230" t="str">
        <f t="shared" si="47"/>
        <v/>
      </c>
      <c r="V166" s="224">
        <f t="shared" si="48"/>
        <v>0</v>
      </c>
      <c r="W166" s="112">
        <f t="shared" si="49"/>
        <v>0</v>
      </c>
      <c r="X166" s="237" t="str">
        <f t="shared" si="37"/>
        <v/>
      </c>
      <c r="Y166" s="242" t="b">
        <f t="shared" si="38"/>
        <v>0</v>
      </c>
      <c r="Z166" s="237">
        <f t="shared" si="50"/>
        <v>0</v>
      </c>
      <c r="AA166" s="237">
        <f>IF('Member Info'!N162="",1,"")</f>
        <v>1</v>
      </c>
      <c r="AB166" s="245" t="e">
        <f t="shared" si="51"/>
        <v>#VALUE!</v>
      </c>
      <c r="AC166" s="132" t="str">
        <f t="shared" si="39"/>
        <v/>
      </c>
      <c r="AD166" s="126">
        <f t="shared" si="40"/>
        <v>1</v>
      </c>
      <c r="AE166" s="126" t="str">
        <f>IF('Member Info'!N162&lt;&gt;"",IF('Member Info'!N162&lt;=$R$1,1,0),"")</f>
        <v/>
      </c>
      <c r="AG166" s="126" t="b">
        <f t="shared" si="52"/>
        <v>0</v>
      </c>
      <c r="AH166" s="126">
        <f t="shared" si="53"/>
        <v>0</v>
      </c>
      <c r="AJ166" s="126">
        <f t="shared" si="54"/>
        <v>0</v>
      </c>
      <c r="AK166" s="126">
        <f>IF('Member Info'!F162&gt;$R$1,1,0)</f>
        <v>0</v>
      </c>
      <c r="AL166" s="126" t="b">
        <f>IF(ISERROR(R166),ERROR.TYPE(#REF!)=ERROR.TYPE(R166),FALSE)</f>
        <v>0</v>
      </c>
      <c r="AM166" s="126" t="b">
        <f>IF(ISERROR(S166),ERROR.TYPE(#REF!)=ERROR.TYPE(S166),FALSE)</f>
        <v>0</v>
      </c>
      <c r="AN166" s="126">
        <f>IF(OR('Member Info'!F162&gt;=$S$1,'Member Info'!N162&gt;=$R$1),1,0)</f>
        <v>0</v>
      </c>
    </row>
    <row r="167" spans="1:40" x14ac:dyDescent="0.25">
      <c r="A167" s="4">
        <v>135</v>
      </c>
      <c r="B167" s="166">
        <f>'Member Info'!D163</f>
        <v>0</v>
      </c>
      <c r="C167" s="166">
        <f>'Member Info'!E163</f>
        <v>0</v>
      </c>
      <c r="D167" s="166" t="str">
        <f>'Member Info'!G163</f>
        <v/>
      </c>
      <c r="E167" s="167">
        <f>'Member Info'!B163</f>
        <v>0</v>
      </c>
      <c r="F167" s="244"/>
      <c r="G167" s="168" t="str">
        <f>IF(E167=0,"",
IF('Member Info'!$AM$19&lt;=$R$1,
SUMPRODUCT('Member Info'!L163+IF('Member Info'!H163&gt;'Member Info'!$AJ$12,'Member Info'!$AK$13,IF('Member Info'!H163&gt;'Member Info'!$AJ$11,'Member Info'!$AK$12,IF('Member Info'!H163&gt;'Member Info'!$AJ$10,'Member Info'!$AK$11,IF('Member Info'!H163&gt;'Member Info'!$AJ$9,'Member Info'!$AK$10,IF('Member Info'!H163&gt;'Member Info'!$AJ$8,'Member Info'!$AK$9,'Member Info'!$AK$8)))))),
SUMPRODUCT('Member Info'!L163+IF('Member Info'!H163&gt;'Member Info'!$AG$17,'Member Info'!$AH$18,IF('Member Info'!H163&gt;'Member Info'!$AG$16,'Member Info'!$AH$17,IF('Member Info'!H163&gt;'Member Info'!$AG$15,'Member Info'!$AH$16,IF('Member Info'!H163&gt;'Member Info'!$AG$14,'Member Info'!$AH$15,IF('Member Info'!H163&gt;'Member Info'!$AG$13,'Member Info'!$AH$14,IF('Member Info'!H163&gt;'Member Info'!$AG$12,'Member Info'!$AH$13,IF('Member Info'!H163&gt;'Member Info'!$AG$11,'Member Info'!$AH$12,IF('Member Info'!H163&gt;'Member Info'!$AG$10,'Member Info'!$AH$11,IF('Member Info'!H163&gt;'Member Info'!$AG$9,'Member Info'!$AH$10,IF('Member Info'!H163&gt;'Member Info'!$AG$8,'Member Info'!$AH$9,'Member Info'!$AH$8)))))))))))))</f>
        <v/>
      </c>
      <c r="H167" s="26"/>
      <c r="I167" s="26"/>
      <c r="J167" s="107" t="str">
        <f>IF(E167=0,"",IF('Member Info'!F163&gt;$S$1,CONCATENATE("Joined with practice on ", TEXT('Member Info'!F163, "DD/MM/YYYY")),IF('Member Info'!N163&lt;&gt;"",IF('Member Info'!N163&lt;$R$1,CONCATENATE("Left Scheme on ", TEXT('Member Info'!N163, "DD/MM/YYYY")),IF(ISERROR(G167),"Error Detected, No rate entered",IF(E167=0,"",IF(F167="","Error Detected, No Pensionable pay",IF(ISERROR(AB167)," Unknown Values entered.",IF(T167+U167&lt;1,"Acceptable",IF(R167+S167=200, "No Contributions Entered", IF(K167="","Error Detected, Choose reason&gt;",IF(X167="1",IF(T167=1,"Please Enter Deemed Pensionable Pay","Add Any Relevant Details Above"),"Please Give Details Above"))))))))),IF(ISERROR(G167),"Error Detected, No rate entered",IF(E167=0,"",IF(F167="","Error Detected, No Pensionable pay",IF(ISERROR(AB167)," Unknown Values entered.",IF(T167+U167&lt;1,"Acceptable",IF(R167+S167=200, "No Contributions Entered", IF(K167="","Error Detected, Choose reason&gt;",IF(X167="1",IF(T167=1,"Please Enter Deemed Pensionable Pay","Add relevant Details Above"),"Please give details Above")))))))))))</f>
        <v/>
      </c>
      <c r="K167" s="263"/>
      <c r="L167" s="93"/>
      <c r="M167" s="93" t="str">
        <f t="shared" si="42"/>
        <v/>
      </c>
      <c r="N167" s="96">
        <f t="shared" si="41"/>
        <v>0</v>
      </c>
      <c r="O167" s="96">
        <f t="shared" si="41"/>
        <v>0</v>
      </c>
      <c r="P167" s="220">
        <f>(ROUND((F167/100*'Member Info'!$W$2), 2))</f>
        <v>0</v>
      </c>
      <c r="Q167" s="220" t="e">
        <f t="shared" si="43"/>
        <v>#VALUE!</v>
      </c>
      <c r="R167" s="220" t="str">
        <f t="shared" si="44"/>
        <v/>
      </c>
      <c r="S167" s="229" t="str">
        <f t="shared" si="45"/>
        <v/>
      </c>
      <c r="T167" s="230" t="str">
        <f t="shared" si="46"/>
        <v/>
      </c>
      <c r="U167" s="230" t="str">
        <f t="shared" si="47"/>
        <v/>
      </c>
      <c r="V167" s="224">
        <f t="shared" si="48"/>
        <v>0</v>
      </c>
      <c r="W167" s="112">
        <f t="shared" si="49"/>
        <v>0</v>
      </c>
      <c r="X167" s="237" t="str">
        <f t="shared" si="37"/>
        <v/>
      </c>
      <c r="Y167" s="242" t="b">
        <f t="shared" si="38"/>
        <v>0</v>
      </c>
      <c r="Z167" s="237">
        <f t="shared" si="50"/>
        <v>0</v>
      </c>
      <c r="AA167" s="237">
        <f>IF('Member Info'!N163="",1,"")</f>
        <v>1</v>
      </c>
      <c r="AB167" s="245" t="e">
        <f t="shared" si="51"/>
        <v>#VALUE!</v>
      </c>
      <c r="AC167" s="132" t="str">
        <f t="shared" si="39"/>
        <v/>
      </c>
      <c r="AD167" s="126">
        <f t="shared" si="40"/>
        <v>1</v>
      </c>
      <c r="AE167" s="126" t="str">
        <f>IF('Member Info'!N163&lt;&gt;"",IF('Member Info'!N163&lt;=$R$1,1,0),"")</f>
        <v/>
      </c>
      <c r="AG167" s="126" t="b">
        <f t="shared" si="52"/>
        <v>0</v>
      </c>
      <c r="AH167" s="126">
        <f t="shared" si="53"/>
        <v>0</v>
      </c>
      <c r="AJ167" s="126">
        <f t="shared" si="54"/>
        <v>0</v>
      </c>
      <c r="AK167" s="126">
        <f>IF('Member Info'!F163&gt;$R$1,1,0)</f>
        <v>0</v>
      </c>
      <c r="AL167" s="126" t="b">
        <f>IF(ISERROR(R167),ERROR.TYPE(#REF!)=ERROR.TYPE(R167),FALSE)</f>
        <v>0</v>
      </c>
      <c r="AM167" s="126" t="b">
        <f>IF(ISERROR(S167),ERROR.TYPE(#REF!)=ERROR.TYPE(S167),FALSE)</f>
        <v>0</v>
      </c>
      <c r="AN167" s="126">
        <f>IF(OR('Member Info'!F163&gt;=$S$1,'Member Info'!N163&gt;=$R$1),1,0)</f>
        <v>0</v>
      </c>
    </row>
    <row r="168" spans="1:40" x14ac:dyDescent="0.25">
      <c r="A168" s="4">
        <v>136</v>
      </c>
      <c r="B168" s="166">
        <f>'Member Info'!D164</f>
        <v>0</v>
      </c>
      <c r="C168" s="166">
        <f>'Member Info'!E164</f>
        <v>0</v>
      </c>
      <c r="D168" s="166" t="str">
        <f>'Member Info'!G164</f>
        <v/>
      </c>
      <c r="E168" s="167">
        <f>'Member Info'!B164</f>
        <v>0</v>
      </c>
      <c r="F168" s="244"/>
      <c r="G168" s="168" t="str">
        <f>IF(E168=0,"",
IF('Member Info'!$AM$19&lt;=$R$1,
SUMPRODUCT('Member Info'!L164+IF('Member Info'!H164&gt;'Member Info'!$AJ$12,'Member Info'!$AK$13,IF('Member Info'!H164&gt;'Member Info'!$AJ$11,'Member Info'!$AK$12,IF('Member Info'!H164&gt;'Member Info'!$AJ$10,'Member Info'!$AK$11,IF('Member Info'!H164&gt;'Member Info'!$AJ$9,'Member Info'!$AK$10,IF('Member Info'!H164&gt;'Member Info'!$AJ$8,'Member Info'!$AK$9,'Member Info'!$AK$8)))))),
SUMPRODUCT('Member Info'!L164+IF('Member Info'!H164&gt;'Member Info'!$AG$17,'Member Info'!$AH$18,IF('Member Info'!H164&gt;'Member Info'!$AG$16,'Member Info'!$AH$17,IF('Member Info'!H164&gt;'Member Info'!$AG$15,'Member Info'!$AH$16,IF('Member Info'!H164&gt;'Member Info'!$AG$14,'Member Info'!$AH$15,IF('Member Info'!H164&gt;'Member Info'!$AG$13,'Member Info'!$AH$14,IF('Member Info'!H164&gt;'Member Info'!$AG$12,'Member Info'!$AH$13,IF('Member Info'!H164&gt;'Member Info'!$AG$11,'Member Info'!$AH$12,IF('Member Info'!H164&gt;'Member Info'!$AG$10,'Member Info'!$AH$11,IF('Member Info'!H164&gt;'Member Info'!$AG$9,'Member Info'!$AH$10,IF('Member Info'!H164&gt;'Member Info'!$AG$8,'Member Info'!$AH$9,'Member Info'!$AH$8)))))))))))))</f>
        <v/>
      </c>
      <c r="H168" s="26"/>
      <c r="I168" s="26"/>
      <c r="J168" s="107" t="str">
        <f>IF(E168=0,"",IF('Member Info'!F164&gt;$S$1,CONCATENATE("Joined with practice on ", TEXT('Member Info'!F164, "DD/MM/YYYY")),IF('Member Info'!N164&lt;&gt;"",IF('Member Info'!N164&lt;$R$1,CONCATENATE("Left Scheme on ", TEXT('Member Info'!N164, "DD/MM/YYYY")),IF(ISERROR(G168),"Error Detected, No rate entered",IF(E168=0,"",IF(F168="","Error Detected, No Pensionable pay",IF(ISERROR(AB168)," Unknown Values entered.",IF(T168+U168&lt;1,"Acceptable",IF(R168+S168=200, "No Contributions Entered", IF(K168="","Error Detected, Choose reason&gt;",IF(X168="1",IF(T168=1,"Please Enter Deemed Pensionable Pay","Add Any Relevant Details Above"),"Please Give Details Above"))))))))),IF(ISERROR(G168),"Error Detected, No rate entered",IF(E168=0,"",IF(F168="","Error Detected, No Pensionable pay",IF(ISERROR(AB168)," Unknown Values entered.",IF(T168+U168&lt;1,"Acceptable",IF(R168+S168=200, "No Contributions Entered", IF(K168="","Error Detected, Choose reason&gt;",IF(X168="1",IF(T168=1,"Please Enter Deemed Pensionable Pay","Add relevant Details Above"),"Please give details Above")))))))))))</f>
        <v/>
      </c>
      <c r="K168" s="263"/>
      <c r="L168" s="93"/>
      <c r="M168" s="93" t="str">
        <f t="shared" si="42"/>
        <v/>
      </c>
      <c r="N168" s="96">
        <f t="shared" si="41"/>
        <v>0</v>
      </c>
      <c r="O168" s="96">
        <f t="shared" si="41"/>
        <v>0</v>
      </c>
      <c r="P168" s="220">
        <f>(ROUND((F168/100*'Member Info'!$W$2), 2))</f>
        <v>0</v>
      </c>
      <c r="Q168" s="220" t="e">
        <f t="shared" si="43"/>
        <v>#VALUE!</v>
      </c>
      <c r="R168" s="220" t="str">
        <f t="shared" si="44"/>
        <v/>
      </c>
      <c r="S168" s="229" t="str">
        <f t="shared" si="45"/>
        <v/>
      </c>
      <c r="T168" s="230" t="str">
        <f t="shared" si="46"/>
        <v/>
      </c>
      <c r="U168" s="230" t="str">
        <f t="shared" si="47"/>
        <v/>
      </c>
      <c r="V168" s="224">
        <f t="shared" si="48"/>
        <v>0</v>
      </c>
      <c r="W168" s="112">
        <f t="shared" si="49"/>
        <v>0</v>
      </c>
      <c r="X168" s="237" t="str">
        <f t="shared" si="37"/>
        <v/>
      </c>
      <c r="Y168" s="242" t="b">
        <f t="shared" si="38"/>
        <v>0</v>
      </c>
      <c r="Z168" s="237">
        <f t="shared" si="50"/>
        <v>0</v>
      </c>
      <c r="AA168" s="237">
        <f>IF('Member Info'!N164="",1,"")</f>
        <v>1</v>
      </c>
      <c r="AB168" s="245" t="e">
        <f t="shared" si="51"/>
        <v>#VALUE!</v>
      </c>
      <c r="AC168" s="132" t="str">
        <f t="shared" si="39"/>
        <v/>
      </c>
      <c r="AD168" s="126">
        <f t="shared" si="40"/>
        <v>1</v>
      </c>
      <c r="AE168" s="126" t="str">
        <f>IF('Member Info'!N164&lt;&gt;"",IF('Member Info'!N164&lt;=$R$1,1,0),"")</f>
        <v/>
      </c>
      <c r="AG168" s="126" t="b">
        <f t="shared" si="52"/>
        <v>0</v>
      </c>
      <c r="AH168" s="126">
        <f t="shared" si="53"/>
        <v>0</v>
      </c>
      <c r="AJ168" s="126">
        <f t="shared" si="54"/>
        <v>0</v>
      </c>
      <c r="AK168" s="126">
        <f>IF('Member Info'!F164&gt;$R$1,1,0)</f>
        <v>0</v>
      </c>
      <c r="AL168" s="126" t="b">
        <f>IF(ISERROR(R168),ERROR.TYPE(#REF!)=ERROR.TYPE(R168),FALSE)</f>
        <v>0</v>
      </c>
      <c r="AM168" s="126" t="b">
        <f>IF(ISERROR(S168),ERROR.TYPE(#REF!)=ERROR.TYPE(S168),FALSE)</f>
        <v>0</v>
      </c>
      <c r="AN168" s="126">
        <f>IF(OR('Member Info'!F164&gt;=$S$1,'Member Info'!N164&gt;=$R$1),1,0)</f>
        <v>0</v>
      </c>
    </row>
    <row r="169" spans="1:40" x14ac:dyDescent="0.25">
      <c r="A169" s="4">
        <v>137</v>
      </c>
      <c r="B169" s="166">
        <f>'Member Info'!D165</f>
        <v>0</v>
      </c>
      <c r="C169" s="166">
        <f>'Member Info'!E165</f>
        <v>0</v>
      </c>
      <c r="D169" s="166" t="str">
        <f>'Member Info'!G165</f>
        <v/>
      </c>
      <c r="E169" s="167">
        <f>'Member Info'!B165</f>
        <v>0</v>
      </c>
      <c r="F169" s="244"/>
      <c r="G169" s="168" t="str">
        <f>IF(E169=0,"",
IF('Member Info'!$AM$19&lt;=$R$1,
SUMPRODUCT('Member Info'!L165+IF('Member Info'!H165&gt;'Member Info'!$AJ$12,'Member Info'!$AK$13,IF('Member Info'!H165&gt;'Member Info'!$AJ$11,'Member Info'!$AK$12,IF('Member Info'!H165&gt;'Member Info'!$AJ$10,'Member Info'!$AK$11,IF('Member Info'!H165&gt;'Member Info'!$AJ$9,'Member Info'!$AK$10,IF('Member Info'!H165&gt;'Member Info'!$AJ$8,'Member Info'!$AK$9,'Member Info'!$AK$8)))))),
SUMPRODUCT('Member Info'!L165+IF('Member Info'!H165&gt;'Member Info'!$AG$17,'Member Info'!$AH$18,IF('Member Info'!H165&gt;'Member Info'!$AG$16,'Member Info'!$AH$17,IF('Member Info'!H165&gt;'Member Info'!$AG$15,'Member Info'!$AH$16,IF('Member Info'!H165&gt;'Member Info'!$AG$14,'Member Info'!$AH$15,IF('Member Info'!H165&gt;'Member Info'!$AG$13,'Member Info'!$AH$14,IF('Member Info'!H165&gt;'Member Info'!$AG$12,'Member Info'!$AH$13,IF('Member Info'!H165&gt;'Member Info'!$AG$11,'Member Info'!$AH$12,IF('Member Info'!H165&gt;'Member Info'!$AG$10,'Member Info'!$AH$11,IF('Member Info'!H165&gt;'Member Info'!$AG$9,'Member Info'!$AH$10,IF('Member Info'!H165&gt;'Member Info'!$AG$8,'Member Info'!$AH$9,'Member Info'!$AH$8)))))))))))))</f>
        <v/>
      </c>
      <c r="H169" s="26"/>
      <c r="I169" s="26"/>
      <c r="J169" s="107" t="str">
        <f>IF(E169=0,"",IF('Member Info'!F165&gt;$S$1,CONCATENATE("Joined with practice on ", TEXT('Member Info'!F165, "DD/MM/YYYY")),IF('Member Info'!N165&lt;&gt;"",IF('Member Info'!N165&lt;$R$1,CONCATENATE("Left Scheme on ", TEXT('Member Info'!N165, "DD/MM/YYYY")),IF(ISERROR(G169),"Error Detected, No rate entered",IF(E169=0,"",IF(F169="","Error Detected, No Pensionable pay",IF(ISERROR(AB169)," Unknown Values entered.",IF(T169+U169&lt;1,"Acceptable",IF(R169+S169=200, "No Contributions Entered", IF(K169="","Error Detected, Choose reason&gt;",IF(X169="1",IF(T169=1,"Please Enter Deemed Pensionable Pay","Add Any Relevant Details Above"),"Please Give Details Above"))))))))),IF(ISERROR(G169),"Error Detected, No rate entered",IF(E169=0,"",IF(F169="","Error Detected, No Pensionable pay",IF(ISERROR(AB169)," Unknown Values entered.",IF(T169+U169&lt;1,"Acceptable",IF(R169+S169=200, "No Contributions Entered", IF(K169="","Error Detected, Choose reason&gt;",IF(X169="1",IF(T169=1,"Please Enter Deemed Pensionable Pay","Add relevant Details Above"),"Please give details Above")))))))))))</f>
        <v/>
      </c>
      <c r="K169" s="263"/>
      <c r="L169" s="93"/>
      <c r="M169" s="93" t="str">
        <f t="shared" si="42"/>
        <v/>
      </c>
      <c r="N169" s="96">
        <f t="shared" si="41"/>
        <v>0</v>
      </c>
      <c r="O169" s="96">
        <f t="shared" si="41"/>
        <v>0</v>
      </c>
      <c r="P169" s="220">
        <f>(ROUND((F169/100*'Member Info'!$W$2), 2))</f>
        <v>0</v>
      </c>
      <c r="Q169" s="220" t="e">
        <f t="shared" si="43"/>
        <v>#VALUE!</v>
      </c>
      <c r="R169" s="220" t="str">
        <f t="shared" si="44"/>
        <v/>
      </c>
      <c r="S169" s="229" t="str">
        <f t="shared" si="45"/>
        <v/>
      </c>
      <c r="T169" s="230" t="str">
        <f t="shared" si="46"/>
        <v/>
      </c>
      <c r="U169" s="230" t="str">
        <f t="shared" si="47"/>
        <v/>
      </c>
      <c r="V169" s="224">
        <f t="shared" si="48"/>
        <v>0</v>
      </c>
      <c r="W169" s="112">
        <f t="shared" si="49"/>
        <v>0</v>
      </c>
      <c r="X169" s="237" t="str">
        <f t="shared" si="37"/>
        <v/>
      </c>
      <c r="Y169" s="242" t="b">
        <f t="shared" si="38"/>
        <v>0</v>
      </c>
      <c r="Z169" s="237">
        <f t="shared" si="50"/>
        <v>0</v>
      </c>
      <c r="AA169" s="237">
        <f>IF('Member Info'!N165="",1,"")</f>
        <v>1</v>
      </c>
      <c r="AB169" s="245" t="e">
        <f t="shared" si="51"/>
        <v>#VALUE!</v>
      </c>
      <c r="AC169" s="132" t="str">
        <f t="shared" si="39"/>
        <v/>
      </c>
      <c r="AD169" s="126">
        <f t="shared" si="40"/>
        <v>1</v>
      </c>
      <c r="AE169" s="126" t="str">
        <f>IF('Member Info'!N165&lt;&gt;"",IF('Member Info'!N165&lt;=$R$1,1,0),"")</f>
        <v/>
      </c>
      <c r="AG169" s="126" t="b">
        <f t="shared" si="52"/>
        <v>0</v>
      </c>
      <c r="AH169" s="126">
        <f t="shared" si="53"/>
        <v>0</v>
      </c>
      <c r="AJ169" s="126">
        <f t="shared" si="54"/>
        <v>0</v>
      </c>
      <c r="AK169" s="126">
        <f>IF('Member Info'!F165&gt;$R$1,1,0)</f>
        <v>0</v>
      </c>
      <c r="AL169" s="126" t="b">
        <f>IF(ISERROR(R169),ERROR.TYPE(#REF!)=ERROR.TYPE(R169),FALSE)</f>
        <v>0</v>
      </c>
      <c r="AM169" s="126" t="b">
        <f>IF(ISERROR(S169),ERROR.TYPE(#REF!)=ERROR.TYPE(S169),FALSE)</f>
        <v>0</v>
      </c>
      <c r="AN169" s="126">
        <f>IF(OR('Member Info'!F165&gt;=$S$1,'Member Info'!N165&gt;=$R$1),1,0)</f>
        <v>0</v>
      </c>
    </row>
    <row r="170" spans="1:40" x14ac:dyDescent="0.25">
      <c r="A170" s="4">
        <v>138</v>
      </c>
      <c r="B170" s="166">
        <f>'Member Info'!D166</f>
        <v>0</v>
      </c>
      <c r="C170" s="166">
        <f>'Member Info'!E166</f>
        <v>0</v>
      </c>
      <c r="D170" s="166" t="str">
        <f>'Member Info'!G166</f>
        <v/>
      </c>
      <c r="E170" s="167">
        <f>'Member Info'!B166</f>
        <v>0</v>
      </c>
      <c r="F170" s="244"/>
      <c r="G170" s="168" t="str">
        <f>IF(E170=0,"",
IF('Member Info'!$AM$19&lt;=$R$1,
SUMPRODUCT('Member Info'!L166+IF('Member Info'!H166&gt;'Member Info'!$AJ$12,'Member Info'!$AK$13,IF('Member Info'!H166&gt;'Member Info'!$AJ$11,'Member Info'!$AK$12,IF('Member Info'!H166&gt;'Member Info'!$AJ$10,'Member Info'!$AK$11,IF('Member Info'!H166&gt;'Member Info'!$AJ$9,'Member Info'!$AK$10,IF('Member Info'!H166&gt;'Member Info'!$AJ$8,'Member Info'!$AK$9,'Member Info'!$AK$8)))))),
SUMPRODUCT('Member Info'!L166+IF('Member Info'!H166&gt;'Member Info'!$AG$17,'Member Info'!$AH$18,IF('Member Info'!H166&gt;'Member Info'!$AG$16,'Member Info'!$AH$17,IF('Member Info'!H166&gt;'Member Info'!$AG$15,'Member Info'!$AH$16,IF('Member Info'!H166&gt;'Member Info'!$AG$14,'Member Info'!$AH$15,IF('Member Info'!H166&gt;'Member Info'!$AG$13,'Member Info'!$AH$14,IF('Member Info'!H166&gt;'Member Info'!$AG$12,'Member Info'!$AH$13,IF('Member Info'!H166&gt;'Member Info'!$AG$11,'Member Info'!$AH$12,IF('Member Info'!H166&gt;'Member Info'!$AG$10,'Member Info'!$AH$11,IF('Member Info'!H166&gt;'Member Info'!$AG$9,'Member Info'!$AH$10,IF('Member Info'!H166&gt;'Member Info'!$AG$8,'Member Info'!$AH$9,'Member Info'!$AH$8)))))))))))))</f>
        <v/>
      </c>
      <c r="H170" s="26"/>
      <c r="I170" s="26"/>
      <c r="J170" s="107" t="str">
        <f>IF(E170=0,"",IF('Member Info'!F166&gt;$S$1,CONCATENATE("Joined with practice on ", TEXT('Member Info'!F166, "DD/MM/YYYY")),IF('Member Info'!N166&lt;&gt;"",IF('Member Info'!N166&lt;$R$1,CONCATENATE("Left Scheme on ", TEXT('Member Info'!N166, "DD/MM/YYYY")),IF(ISERROR(G170),"Error Detected, No rate entered",IF(E170=0,"",IF(F170="","Error Detected, No Pensionable pay",IF(ISERROR(AB170)," Unknown Values entered.",IF(T170+U170&lt;1,"Acceptable",IF(R170+S170=200, "No Contributions Entered", IF(K170="","Error Detected, Choose reason&gt;",IF(X170="1",IF(T170=1,"Please Enter Deemed Pensionable Pay","Add Any Relevant Details Above"),"Please Give Details Above"))))))))),IF(ISERROR(G170),"Error Detected, No rate entered",IF(E170=0,"",IF(F170="","Error Detected, No Pensionable pay",IF(ISERROR(AB170)," Unknown Values entered.",IF(T170+U170&lt;1,"Acceptable",IF(R170+S170=200, "No Contributions Entered", IF(K170="","Error Detected, Choose reason&gt;",IF(X170="1",IF(T170=1,"Please Enter Deemed Pensionable Pay","Add relevant Details Above"),"Please give details Above")))))))))))</f>
        <v/>
      </c>
      <c r="K170" s="263"/>
      <c r="L170" s="93"/>
      <c r="M170" s="93" t="str">
        <f t="shared" si="42"/>
        <v/>
      </c>
      <c r="N170" s="96">
        <f t="shared" si="41"/>
        <v>0</v>
      </c>
      <c r="O170" s="96">
        <f t="shared" si="41"/>
        <v>0</v>
      </c>
      <c r="P170" s="220">
        <f>(ROUND((F170/100*'Member Info'!$W$2), 2))</f>
        <v>0</v>
      </c>
      <c r="Q170" s="220" t="e">
        <f t="shared" si="43"/>
        <v>#VALUE!</v>
      </c>
      <c r="R170" s="220" t="str">
        <f t="shared" si="44"/>
        <v/>
      </c>
      <c r="S170" s="229" t="str">
        <f t="shared" si="45"/>
        <v/>
      </c>
      <c r="T170" s="230" t="str">
        <f t="shared" si="46"/>
        <v/>
      </c>
      <c r="U170" s="230" t="str">
        <f t="shared" si="47"/>
        <v/>
      </c>
      <c r="V170" s="224">
        <f t="shared" si="48"/>
        <v>0</v>
      </c>
      <c r="W170" s="112">
        <f t="shared" si="49"/>
        <v>0</v>
      </c>
      <c r="X170" s="237" t="str">
        <f t="shared" si="37"/>
        <v/>
      </c>
      <c r="Y170" s="242" t="b">
        <f t="shared" si="38"/>
        <v>0</v>
      </c>
      <c r="Z170" s="237">
        <f t="shared" si="50"/>
        <v>0</v>
      </c>
      <c r="AA170" s="237">
        <f>IF('Member Info'!N166="",1,"")</f>
        <v>1</v>
      </c>
      <c r="AB170" s="245" t="e">
        <f t="shared" si="51"/>
        <v>#VALUE!</v>
      </c>
      <c r="AC170" s="132" t="str">
        <f t="shared" si="39"/>
        <v/>
      </c>
      <c r="AD170" s="126">
        <f t="shared" si="40"/>
        <v>1</v>
      </c>
      <c r="AE170" s="126" t="str">
        <f>IF('Member Info'!N166&lt;&gt;"",IF('Member Info'!N166&lt;=$R$1,1,0),"")</f>
        <v/>
      </c>
      <c r="AG170" s="126" t="b">
        <f t="shared" si="52"/>
        <v>0</v>
      </c>
      <c r="AH170" s="126">
        <f t="shared" si="53"/>
        <v>0</v>
      </c>
      <c r="AJ170" s="126">
        <f t="shared" si="54"/>
        <v>0</v>
      </c>
      <c r="AK170" s="126">
        <f>IF('Member Info'!F166&gt;$R$1,1,0)</f>
        <v>0</v>
      </c>
      <c r="AL170" s="126" t="b">
        <f>IF(ISERROR(R170),ERROR.TYPE(#REF!)=ERROR.TYPE(R170),FALSE)</f>
        <v>0</v>
      </c>
      <c r="AM170" s="126" t="b">
        <f>IF(ISERROR(S170),ERROR.TYPE(#REF!)=ERROR.TYPE(S170),FALSE)</f>
        <v>0</v>
      </c>
      <c r="AN170" s="126">
        <f>IF(OR('Member Info'!F166&gt;=$S$1,'Member Info'!N166&gt;=$R$1),1,0)</f>
        <v>0</v>
      </c>
    </row>
    <row r="171" spans="1:40" x14ac:dyDescent="0.25">
      <c r="A171" s="4">
        <v>139</v>
      </c>
      <c r="B171" s="166">
        <f>'Member Info'!D167</f>
        <v>0</v>
      </c>
      <c r="C171" s="166">
        <f>'Member Info'!E167</f>
        <v>0</v>
      </c>
      <c r="D171" s="166" t="str">
        <f>'Member Info'!G167</f>
        <v/>
      </c>
      <c r="E171" s="167">
        <f>'Member Info'!B167</f>
        <v>0</v>
      </c>
      <c r="F171" s="244"/>
      <c r="G171" s="168" t="str">
        <f>IF(E171=0,"",
IF('Member Info'!$AM$19&lt;=$R$1,
SUMPRODUCT('Member Info'!L167+IF('Member Info'!H167&gt;'Member Info'!$AJ$12,'Member Info'!$AK$13,IF('Member Info'!H167&gt;'Member Info'!$AJ$11,'Member Info'!$AK$12,IF('Member Info'!H167&gt;'Member Info'!$AJ$10,'Member Info'!$AK$11,IF('Member Info'!H167&gt;'Member Info'!$AJ$9,'Member Info'!$AK$10,IF('Member Info'!H167&gt;'Member Info'!$AJ$8,'Member Info'!$AK$9,'Member Info'!$AK$8)))))),
SUMPRODUCT('Member Info'!L167+IF('Member Info'!H167&gt;'Member Info'!$AG$17,'Member Info'!$AH$18,IF('Member Info'!H167&gt;'Member Info'!$AG$16,'Member Info'!$AH$17,IF('Member Info'!H167&gt;'Member Info'!$AG$15,'Member Info'!$AH$16,IF('Member Info'!H167&gt;'Member Info'!$AG$14,'Member Info'!$AH$15,IF('Member Info'!H167&gt;'Member Info'!$AG$13,'Member Info'!$AH$14,IF('Member Info'!H167&gt;'Member Info'!$AG$12,'Member Info'!$AH$13,IF('Member Info'!H167&gt;'Member Info'!$AG$11,'Member Info'!$AH$12,IF('Member Info'!H167&gt;'Member Info'!$AG$10,'Member Info'!$AH$11,IF('Member Info'!H167&gt;'Member Info'!$AG$9,'Member Info'!$AH$10,IF('Member Info'!H167&gt;'Member Info'!$AG$8,'Member Info'!$AH$9,'Member Info'!$AH$8)))))))))))))</f>
        <v/>
      </c>
      <c r="H171" s="26"/>
      <c r="I171" s="26"/>
      <c r="J171" s="107" t="str">
        <f>IF(E171=0,"",IF('Member Info'!F167&gt;$S$1,CONCATENATE("Joined with practice on ", TEXT('Member Info'!F167, "DD/MM/YYYY")),IF('Member Info'!N167&lt;&gt;"",IF('Member Info'!N167&lt;$R$1,CONCATENATE("Left Scheme on ", TEXT('Member Info'!N167, "DD/MM/YYYY")),IF(ISERROR(G171),"Error Detected, No rate entered",IF(E171=0,"",IF(F171="","Error Detected, No Pensionable pay",IF(ISERROR(AB171)," Unknown Values entered.",IF(T171+U171&lt;1,"Acceptable",IF(R171+S171=200, "No Contributions Entered", IF(K171="","Error Detected, Choose reason&gt;",IF(X171="1",IF(T171=1,"Please Enter Deemed Pensionable Pay","Add Any Relevant Details Above"),"Please Give Details Above"))))))))),IF(ISERROR(G171),"Error Detected, No rate entered",IF(E171=0,"",IF(F171="","Error Detected, No Pensionable pay",IF(ISERROR(AB171)," Unknown Values entered.",IF(T171+U171&lt;1,"Acceptable",IF(R171+S171=200, "No Contributions Entered", IF(K171="","Error Detected, Choose reason&gt;",IF(X171="1",IF(T171=1,"Please Enter Deemed Pensionable Pay","Add relevant Details Above"),"Please give details Above")))))))))))</f>
        <v/>
      </c>
      <c r="K171" s="263"/>
      <c r="L171" s="93"/>
      <c r="M171" s="93" t="str">
        <f t="shared" si="42"/>
        <v/>
      </c>
      <c r="N171" s="96">
        <f t="shared" si="41"/>
        <v>0</v>
      </c>
      <c r="O171" s="96">
        <f t="shared" si="41"/>
        <v>0</v>
      </c>
      <c r="P171" s="220">
        <f>(ROUND((F171/100*'Member Info'!$W$2), 2))</f>
        <v>0</v>
      </c>
      <c r="Q171" s="220" t="e">
        <f t="shared" si="43"/>
        <v>#VALUE!</v>
      </c>
      <c r="R171" s="220" t="str">
        <f t="shared" si="44"/>
        <v/>
      </c>
      <c r="S171" s="229" t="str">
        <f t="shared" si="45"/>
        <v/>
      </c>
      <c r="T171" s="230" t="str">
        <f t="shared" si="46"/>
        <v/>
      </c>
      <c r="U171" s="230" t="str">
        <f t="shared" si="47"/>
        <v/>
      </c>
      <c r="V171" s="224">
        <f t="shared" si="48"/>
        <v>0</v>
      </c>
      <c r="W171" s="112">
        <f t="shared" si="49"/>
        <v>0</v>
      </c>
      <c r="X171" s="237" t="str">
        <f t="shared" si="37"/>
        <v/>
      </c>
      <c r="Y171" s="242" t="b">
        <f t="shared" si="38"/>
        <v>0</v>
      </c>
      <c r="Z171" s="237">
        <f t="shared" si="50"/>
        <v>0</v>
      </c>
      <c r="AA171" s="237">
        <f>IF('Member Info'!N167="",1,"")</f>
        <v>1</v>
      </c>
      <c r="AB171" s="245" t="e">
        <f t="shared" si="51"/>
        <v>#VALUE!</v>
      </c>
      <c r="AC171" s="132" t="str">
        <f t="shared" si="39"/>
        <v/>
      </c>
      <c r="AD171" s="126">
        <f t="shared" si="40"/>
        <v>1</v>
      </c>
      <c r="AE171" s="126" t="str">
        <f>IF('Member Info'!N167&lt;&gt;"",IF('Member Info'!N167&lt;=$R$1,1,0),"")</f>
        <v/>
      </c>
      <c r="AG171" s="126" t="b">
        <f t="shared" si="52"/>
        <v>0</v>
      </c>
      <c r="AH171" s="126">
        <f t="shared" si="53"/>
        <v>0</v>
      </c>
      <c r="AJ171" s="126">
        <f t="shared" si="54"/>
        <v>0</v>
      </c>
      <c r="AK171" s="126">
        <f>IF('Member Info'!F167&gt;$R$1,1,0)</f>
        <v>0</v>
      </c>
      <c r="AL171" s="126" t="b">
        <f>IF(ISERROR(R171),ERROR.TYPE(#REF!)=ERROR.TYPE(R171),FALSE)</f>
        <v>0</v>
      </c>
      <c r="AM171" s="126" t="b">
        <f>IF(ISERROR(S171),ERROR.TYPE(#REF!)=ERROR.TYPE(S171),FALSE)</f>
        <v>0</v>
      </c>
      <c r="AN171" s="126">
        <f>IF(OR('Member Info'!F167&gt;=$S$1,'Member Info'!N167&gt;=$R$1),1,0)</f>
        <v>0</v>
      </c>
    </row>
    <row r="172" spans="1:40" x14ac:dyDescent="0.25">
      <c r="A172" s="4">
        <v>140</v>
      </c>
      <c r="B172" s="166">
        <f>'Member Info'!D168</f>
        <v>0</v>
      </c>
      <c r="C172" s="166">
        <f>'Member Info'!E168</f>
        <v>0</v>
      </c>
      <c r="D172" s="166" t="str">
        <f>'Member Info'!G168</f>
        <v/>
      </c>
      <c r="E172" s="167">
        <f>'Member Info'!B168</f>
        <v>0</v>
      </c>
      <c r="F172" s="244"/>
      <c r="G172" s="168" t="str">
        <f>IF(E172=0,"",
IF('Member Info'!$AM$19&lt;=$R$1,
SUMPRODUCT('Member Info'!L168+IF('Member Info'!H168&gt;'Member Info'!$AJ$12,'Member Info'!$AK$13,IF('Member Info'!H168&gt;'Member Info'!$AJ$11,'Member Info'!$AK$12,IF('Member Info'!H168&gt;'Member Info'!$AJ$10,'Member Info'!$AK$11,IF('Member Info'!H168&gt;'Member Info'!$AJ$9,'Member Info'!$AK$10,IF('Member Info'!H168&gt;'Member Info'!$AJ$8,'Member Info'!$AK$9,'Member Info'!$AK$8)))))),
SUMPRODUCT('Member Info'!L168+IF('Member Info'!H168&gt;'Member Info'!$AG$17,'Member Info'!$AH$18,IF('Member Info'!H168&gt;'Member Info'!$AG$16,'Member Info'!$AH$17,IF('Member Info'!H168&gt;'Member Info'!$AG$15,'Member Info'!$AH$16,IF('Member Info'!H168&gt;'Member Info'!$AG$14,'Member Info'!$AH$15,IF('Member Info'!H168&gt;'Member Info'!$AG$13,'Member Info'!$AH$14,IF('Member Info'!H168&gt;'Member Info'!$AG$12,'Member Info'!$AH$13,IF('Member Info'!H168&gt;'Member Info'!$AG$11,'Member Info'!$AH$12,IF('Member Info'!H168&gt;'Member Info'!$AG$10,'Member Info'!$AH$11,IF('Member Info'!H168&gt;'Member Info'!$AG$9,'Member Info'!$AH$10,IF('Member Info'!H168&gt;'Member Info'!$AG$8,'Member Info'!$AH$9,'Member Info'!$AH$8)))))))))))))</f>
        <v/>
      </c>
      <c r="H172" s="26"/>
      <c r="I172" s="26"/>
      <c r="J172" s="107" t="str">
        <f>IF(E172=0,"",IF('Member Info'!F168&gt;$S$1,CONCATENATE("Joined with practice on ", TEXT('Member Info'!F168, "DD/MM/YYYY")),IF('Member Info'!N168&lt;&gt;"",IF('Member Info'!N168&lt;$R$1,CONCATENATE("Left Scheme on ", TEXT('Member Info'!N168, "DD/MM/YYYY")),IF(ISERROR(G172),"Error Detected, No rate entered",IF(E172=0,"",IF(F172="","Error Detected, No Pensionable pay",IF(ISERROR(AB172)," Unknown Values entered.",IF(T172+U172&lt;1,"Acceptable",IF(R172+S172=200, "No Contributions Entered", IF(K172="","Error Detected, Choose reason&gt;",IF(X172="1",IF(T172=1,"Please Enter Deemed Pensionable Pay","Add Any Relevant Details Above"),"Please Give Details Above"))))))))),IF(ISERROR(G172),"Error Detected, No rate entered",IF(E172=0,"",IF(F172="","Error Detected, No Pensionable pay",IF(ISERROR(AB172)," Unknown Values entered.",IF(T172+U172&lt;1,"Acceptable",IF(R172+S172=200, "No Contributions Entered", IF(K172="","Error Detected, Choose reason&gt;",IF(X172="1",IF(T172=1,"Please Enter Deemed Pensionable Pay","Add relevant Details Above"),"Please give details Above")))))))))))</f>
        <v/>
      </c>
      <c r="K172" s="263"/>
      <c r="L172" s="93"/>
      <c r="M172" s="93" t="str">
        <f t="shared" si="42"/>
        <v/>
      </c>
      <c r="N172" s="96">
        <f t="shared" si="41"/>
        <v>0</v>
      </c>
      <c r="O172" s="96">
        <f t="shared" si="41"/>
        <v>0</v>
      </c>
      <c r="P172" s="220">
        <f>(ROUND((F172/100*'Member Info'!$W$2), 2))</f>
        <v>0</v>
      </c>
      <c r="Q172" s="220" t="e">
        <f t="shared" si="43"/>
        <v>#VALUE!</v>
      </c>
      <c r="R172" s="220" t="str">
        <f t="shared" si="44"/>
        <v/>
      </c>
      <c r="S172" s="229" t="str">
        <f t="shared" si="45"/>
        <v/>
      </c>
      <c r="T172" s="230" t="str">
        <f t="shared" si="46"/>
        <v/>
      </c>
      <c r="U172" s="230" t="str">
        <f t="shared" si="47"/>
        <v/>
      </c>
      <c r="V172" s="224">
        <f t="shared" si="48"/>
        <v>0</v>
      </c>
      <c r="W172" s="112">
        <f t="shared" si="49"/>
        <v>0</v>
      </c>
      <c r="X172" s="237" t="str">
        <f t="shared" si="37"/>
        <v/>
      </c>
      <c r="Y172" s="242" t="b">
        <f t="shared" si="38"/>
        <v>0</v>
      </c>
      <c r="Z172" s="237">
        <f t="shared" si="50"/>
        <v>0</v>
      </c>
      <c r="AA172" s="237">
        <f>IF('Member Info'!N168="",1,"")</f>
        <v>1</v>
      </c>
      <c r="AB172" s="245" t="e">
        <f t="shared" si="51"/>
        <v>#VALUE!</v>
      </c>
      <c r="AC172" s="132" t="str">
        <f t="shared" si="39"/>
        <v/>
      </c>
      <c r="AD172" s="126">
        <f t="shared" si="40"/>
        <v>1</v>
      </c>
      <c r="AE172" s="126" t="str">
        <f>IF('Member Info'!N168&lt;&gt;"",IF('Member Info'!N168&lt;=$R$1,1,0),"")</f>
        <v/>
      </c>
      <c r="AG172" s="126" t="b">
        <f t="shared" si="52"/>
        <v>0</v>
      </c>
      <c r="AH172" s="126">
        <f t="shared" si="53"/>
        <v>0</v>
      </c>
      <c r="AJ172" s="126">
        <f t="shared" si="54"/>
        <v>0</v>
      </c>
      <c r="AK172" s="126">
        <f>IF('Member Info'!F168&gt;$R$1,1,0)</f>
        <v>0</v>
      </c>
      <c r="AL172" s="126" t="b">
        <f>IF(ISERROR(R172),ERROR.TYPE(#REF!)=ERROR.TYPE(R172),FALSE)</f>
        <v>0</v>
      </c>
      <c r="AM172" s="126" t="b">
        <f>IF(ISERROR(S172),ERROR.TYPE(#REF!)=ERROR.TYPE(S172),FALSE)</f>
        <v>0</v>
      </c>
      <c r="AN172" s="126">
        <f>IF(OR('Member Info'!F168&gt;=$S$1,'Member Info'!N168&gt;=$R$1),1,0)</f>
        <v>0</v>
      </c>
    </row>
    <row r="173" spans="1:40" x14ac:dyDescent="0.25">
      <c r="A173" s="4">
        <v>141</v>
      </c>
      <c r="B173" s="166">
        <f>'Member Info'!D169</f>
        <v>0</v>
      </c>
      <c r="C173" s="166">
        <f>'Member Info'!E169</f>
        <v>0</v>
      </c>
      <c r="D173" s="166" t="str">
        <f>'Member Info'!G169</f>
        <v/>
      </c>
      <c r="E173" s="167">
        <f>'Member Info'!B169</f>
        <v>0</v>
      </c>
      <c r="F173" s="244"/>
      <c r="G173" s="168" t="str">
        <f>IF(E173=0,"",
IF('Member Info'!$AM$19&lt;=$R$1,
SUMPRODUCT('Member Info'!L169+IF('Member Info'!H169&gt;'Member Info'!$AJ$12,'Member Info'!$AK$13,IF('Member Info'!H169&gt;'Member Info'!$AJ$11,'Member Info'!$AK$12,IF('Member Info'!H169&gt;'Member Info'!$AJ$10,'Member Info'!$AK$11,IF('Member Info'!H169&gt;'Member Info'!$AJ$9,'Member Info'!$AK$10,IF('Member Info'!H169&gt;'Member Info'!$AJ$8,'Member Info'!$AK$9,'Member Info'!$AK$8)))))),
SUMPRODUCT('Member Info'!L169+IF('Member Info'!H169&gt;'Member Info'!$AG$17,'Member Info'!$AH$18,IF('Member Info'!H169&gt;'Member Info'!$AG$16,'Member Info'!$AH$17,IF('Member Info'!H169&gt;'Member Info'!$AG$15,'Member Info'!$AH$16,IF('Member Info'!H169&gt;'Member Info'!$AG$14,'Member Info'!$AH$15,IF('Member Info'!H169&gt;'Member Info'!$AG$13,'Member Info'!$AH$14,IF('Member Info'!H169&gt;'Member Info'!$AG$12,'Member Info'!$AH$13,IF('Member Info'!H169&gt;'Member Info'!$AG$11,'Member Info'!$AH$12,IF('Member Info'!H169&gt;'Member Info'!$AG$10,'Member Info'!$AH$11,IF('Member Info'!H169&gt;'Member Info'!$AG$9,'Member Info'!$AH$10,IF('Member Info'!H169&gt;'Member Info'!$AG$8,'Member Info'!$AH$9,'Member Info'!$AH$8)))))))))))))</f>
        <v/>
      </c>
      <c r="H173" s="26"/>
      <c r="I173" s="26"/>
      <c r="J173" s="107" t="str">
        <f>IF(E173=0,"",IF('Member Info'!F169&gt;$S$1,CONCATENATE("Joined with practice on ", TEXT('Member Info'!F169, "DD/MM/YYYY")),IF('Member Info'!N169&lt;&gt;"",IF('Member Info'!N169&lt;$R$1,CONCATENATE("Left Scheme on ", TEXT('Member Info'!N169, "DD/MM/YYYY")),IF(ISERROR(G173),"Error Detected, No rate entered",IF(E173=0,"",IF(F173="","Error Detected, No Pensionable pay",IF(ISERROR(AB173)," Unknown Values entered.",IF(T173+U173&lt;1,"Acceptable",IF(R173+S173=200, "No Contributions Entered", IF(K173="","Error Detected, Choose reason&gt;",IF(X173="1",IF(T173=1,"Please Enter Deemed Pensionable Pay","Add Any Relevant Details Above"),"Please Give Details Above"))))))))),IF(ISERROR(G173),"Error Detected, No rate entered",IF(E173=0,"",IF(F173="","Error Detected, No Pensionable pay",IF(ISERROR(AB173)," Unknown Values entered.",IF(T173+U173&lt;1,"Acceptable",IF(R173+S173=200, "No Contributions Entered", IF(K173="","Error Detected, Choose reason&gt;",IF(X173="1",IF(T173=1,"Please Enter Deemed Pensionable Pay","Add relevant Details Above"),"Please give details Above")))))))))))</f>
        <v/>
      </c>
      <c r="K173" s="263"/>
      <c r="L173" s="93"/>
      <c r="M173" s="93" t="str">
        <f t="shared" si="42"/>
        <v/>
      </c>
      <c r="N173" s="96">
        <f t="shared" si="41"/>
        <v>0</v>
      </c>
      <c r="O173" s="96">
        <f t="shared" si="41"/>
        <v>0</v>
      </c>
      <c r="P173" s="220">
        <f>(ROUND((F173/100*'Member Info'!$W$2), 2))</f>
        <v>0</v>
      </c>
      <c r="Q173" s="220" t="e">
        <f t="shared" si="43"/>
        <v>#VALUE!</v>
      </c>
      <c r="R173" s="220" t="str">
        <f t="shared" si="44"/>
        <v/>
      </c>
      <c r="S173" s="229" t="str">
        <f t="shared" si="45"/>
        <v/>
      </c>
      <c r="T173" s="230" t="str">
        <f t="shared" si="46"/>
        <v/>
      </c>
      <c r="U173" s="230" t="str">
        <f t="shared" si="47"/>
        <v/>
      </c>
      <c r="V173" s="224">
        <f t="shared" si="48"/>
        <v>0</v>
      </c>
      <c r="W173" s="112">
        <f t="shared" si="49"/>
        <v>0</v>
      </c>
      <c r="X173" s="237" t="str">
        <f t="shared" si="37"/>
        <v/>
      </c>
      <c r="Y173" s="242" t="b">
        <f t="shared" si="38"/>
        <v>0</v>
      </c>
      <c r="Z173" s="237">
        <f t="shared" si="50"/>
        <v>0</v>
      </c>
      <c r="AA173" s="237">
        <f>IF('Member Info'!N169="",1,"")</f>
        <v>1</v>
      </c>
      <c r="AB173" s="245" t="e">
        <f t="shared" si="51"/>
        <v>#VALUE!</v>
      </c>
      <c r="AC173" s="132" t="str">
        <f t="shared" si="39"/>
        <v/>
      </c>
      <c r="AD173" s="126">
        <f t="shared" si="40"/>
        <v>1</v>
      </c>
      <c r="AE173" s="126" t="str">
        <f>IF('Member Info'!N169&lt;&gt;"",IF('Member Info'!N169&lt;=$R$1,1,0),"")</f>
        <v/>
      </c>
      <c r="AG173" s="126" t="b">
        <f t="shared" si="52"/>
        <v>0</v>
      </c>
      <c r="AH173" s="126">
        <f t="shared" si="53"/>
        <v>0</v>
      </c>
      <c r="AJ173" s="126">
        <f t="shared" si="54"/>
        <v>0</v>
      </c>
      <c r="AK173" s="126">
        <f>IF('Member Info'!F169&gt;$R$1,1,0)</f>
        <v>0</v>
      </c>
      <c r="AL173" s="126" t="b">
        <f>IF(ISERROR(R173),ERROR.TYPE(#REF!)=ERROR.TYPE(R173),FALSE)</f>
        <v>0</v>
      </c>
      <c r="AM173" s="126" t="b">
        <f>IF(ISERROR(S173),ERROR.TYPE(#REF!)=ERROR.TYPE(S173),FALSE)</f>
        <v>0</v>
      </c>
      <c r="AN173" s="126">
        <f>IF(OR('Member Info'!F169&gt;=$S$1,'Member Info'!N169&gt;=$R$1),1,0)</f>
        <v>0</v>
      </c>
    </row>
    <row r="174" spans="1:40" x14ac:dyDescent="0.25">
      <c r="A174" s="4">
        <v>142</v>
      </c>
      <c r="B174" s="166">
        <f>'Member Info'!D170</f>
        <v>0</v>
      </c>
      <c r="C174" s="166">
        <f>'Member Info'!E170</f>
        <v>0</v>
      </c>
      <c r="D174" s="166" t="str">
        <f>'Member Info'!G170</f>
        <v/>
      </c>
      <c r="E174" s="167">
        <f>'Member Info'!B170</f>
        <v>0</v>
      </c>
      <c r="F174" s="244"/>
      <c r="G174" s="168" t="str">
        <f>IF(E174=0,"",
IF('Member Info'!$AM$19&lt;=$R$1,
SUMPRODUCT('Member Info'!L170+IF('Member Info'!H170&gt;'Member Info'!$AJ$12,'Member Info'!$AK$13,IF('Member Info'!H170&gt;'Member Info'!$AJ$11,'Member Info'!$AK$12,IF('Member Info'!H170&gt;'Member Info'!$AJ$10,'Member Info'!$AK$11,IF('Member Info'!H170&gt;'Member Info'!$AJ$9,'Member Info'!$AK$10,IF('Member Info'!H170&gt;'Member Info'!$AJ$8,'Member Info'!$AK$9,'Member Info'!$AK$8)))))),
SUMPRODUCT('Member Info'!L170+IF('Member Info'!H170&gt;'Member Info'!$AG$17,'Member Info'!$AH$18,IF('Member Info'!H170&gt;'Member Info'!$AG$16,'Member Info'!$AH$17,IF('Member Info'!H170&gt;'Member Info'!$AG$15,'Member Info'!$AH$16,IF('Member Info'!H170&gt;'Member Info'!$AG$14,'Member Info'!$AH$15,IF('Member Info'!H170&gt;'Member Info'!$AG$13,'Member Info'!$AH$14,IF('Member Info'!H170&gt;'Member Info'!$AG$12,'Member Info'!$AH$13,IF('Member Info'!H170&gt;'Member Info'!$AG$11,'Member Info'!$AH$12,IF('Member Info'!H170&gt;'Member Info'!$AG$10,'Member Info'!$AH$11,IF('Member Info'!H170&gt;'Member Info'!$AG$9,'Member Info'!$AH$10,IF('Member Info'!H170&gt;'Member Info'!$AG$8,'Member Info'!$AH$9,'Member Info'!$AH$8)))))))))))))</f>
        <v/>
      </c>
      <c r="H174" s="26"/>
      <c r="I174" s="26"/>
      <c r="J174" s="107" t="str">
        <f>IF(E174=0,"",IF('Member Info'!F170&gt;$S$1,CONCATENATE("Joined with practice on ", TEXT('Member Info'!F170, "DD/MM/YYYY")),IF('Member Info'!N170&lt;&gt;"",IF('Member Info'!N170&lt;$R$1,CONCATENATE("Left Scheme on ", TEXT('Member Info'!N170, "DD/MM/YYYY")),IF(ISERROR(G174),"Error Detected, No rate entered",IF(E174=0,"",IF(F174="","Error Detected, No Pensionable pay",IF(ISERROR(AB174)," Unknown Values entered.",IF(T174+U174&lt;1,"Acceptable",IF(R174+S174=200, "No Contributions Entered", IF(K174="","Error Detected, Choose reason&gt;",IF(X174="1",IF(T174=1,"Please Enter Deemed Pensionable Pay","Add Any Relevant Details Above"),"Please Give Details Above"))))))))),IF(ISERROR(G174),"Error Detected, No rate entered",IF(E174=0,"",IF(F174="","Error Detected, No Pensionable pay",IF(ISERROR(AB174)," Unknown Values entered.",IF(T174+U174&lt;1,"Acceptable",IF(R174+S174=200, "No Contributions Entered", IF(K174="","Error Detected, Choose reason&gt;",IF(X174="1",IF(T174=1,"Please Enter Deemed Pensionable Pay","Add relevant Details Above"),"Please give details Above")))))))))))</f>
        <v/>
      </c>
      <c r="K174" s="263"/>
      <c r="L174" s="93"/>
      <c r="M174" s="93" t="str">
        <f t="shared" si="42"/>
        <v/>
      </c>
      <c r="N174" s="96">
        <f t="shared" si="41"/>
        <v>0</v>
      </c>
      <c r="O174" s="96">
        <f t="shared" si="41"/>
        <v>0</v>
      </c>
      <c r="P174" s="220">
        <f>(ROUND((F174/100*'Member Info'!$W$2), 2))</f>
        <v>0</v>
      </c>
      <c r="Q174" s="220" t="e">
        <f t="shared" si="43"/>
        <v>#VALUE!</v>
      </c>
      <c r="R174" s="220" t="str">
        <f t="shared" si="44"/>
        <v/>
      </c>
      <c r="S174" s="229" t="str">
        <f t="shared" si="45"/>
        <v/>
      </c>
      <c r="T174" s="230" t="str">
        <f t="shared" si="46"/>
        <v/>
      </c>
      <c r="U174" s="230" t="str">
        <f t="shared" si="47"/>
        <v/>
      </c>
      <c r="V174" s="224">
        <f t="shared" si="48"/>
        <v>0</v>
      </c>
      <c r="W174" s="112">
        <f t="shared" si="49"/>
        <v>0</v>
      </c>
      <c r="X174" s="237" t="str">
        <f t="shared" si="37"/>
        <v/>
      </c>
      <c r="Y174" s="242" t="b">
        <f t="shared" si="38"/>
        <v>0</v>
      </c>
      <c r="Z174" s="237">
        <f t="shared" si="50"/>
        <v>0</v>
      </c>
      <c r="AA174" s="237">
        <f>IF('Member Info'!N170="",1,"")</f>
        <v>1</v>
      </c>
      <c r="AB174" s="245" t="e">
        <f t="shared" si="51"/>
        <v>#VALUE!</v>
      </c>
      <c r="AC174" s="132" t="str">
        <f t="shared" si="39"/>
        <v/>
      </c>
      <c r="AD174" s="126">
        <f t="shared" si="40"/>
        <v>1</v>
      </c>
      <c r="AE174" s="126" t="str">
        <f>IF('Member Info'!N170&lt;&gt;"",IF('Member Info'!N170&lt;=$R$1,1,0),"")</f>
        <v/>
      </c>
      <c r="AG174" s="126" t="b">
        <f t="shared" si="52"/>
        <v>0</v>
      </c>
      <c r="AH174" s="126">
        <f t="shared" si="53"/>
        <v>0</v>
      </c>
      <c r="AJ174" s="126">
        <f t="shared" si="54"/>
        <v>0</v>
      </c>
      <c r="AK174" s="126">
        <f>IF('Member Info'!F170&gt;$R$1,1,0)</f>
        <v>0</v>
      </c>
      <c r="AL174" s="126" t="b">
        <f>IF(ISERROR(R174),ERROR.TYPE(#REF!)=ERROR.TYPE(R174),FALSE)</f>
        <v>0</v>
      </c>
      <c r="AM174" s="126" t="b">
        <f>IF(ISERROR(S174),ERROR.TYPE(#REF!)=ERROR.TYPE(S174),FALSE)</f>
        <v>0</v>
      </c>
      <c r="AN174" s="126">
        <f>IF(OR('Member Info'!F170&gt;=$S$1,'Member Info'!N170&gt;=$R$1),1,0)</f>
        <v>0</v>
      </c>
    </row>
    <row r="175" spans="1:40" x14ac:dyDescent="0.25">
      <c r="A175" s="4">
        <v>143</v>
      </c>
      <c r="B175" s="166">
        <f>'Member Info'!D171</f>
        <v>0</v>
      </c>
      <c r="C175" s="166">
        <f>'Member Info'!E171</f>
        <v>0</v>
      </c>
      <c r="D175" s="166" t="str">
        <f>'Member Info'!G171</f>
        <v/>
      </c>
      <c r="E175" s="167">
        <f>'Member Info'!B171</f>
        <v>0</v>
      </c>
      <c r="F175" s="244"/>
      <c r="G175" s="168" t="str">
        <f>IF(E175=0,"",
IF('Member Info'!$AM$19&lt;=$R$1,
SUMPRODUCT('Member Info'!L171+IF('Member Info'!H171&gt;'Member Info'!$AJ$12,'Member Info'!$AK$13,IF('Member Info'!H171&gt;'Member Info'!$AJ$11,'Member Info'!$AK$12,IF('Member Info'!H171&gt;'Member Info'!$AJ$10,'Member Info'!$AK$11,IF('Member Info'!H171&gt;'Member Info'!$AJ$9,'Member Info'!$AK$10,IF('Member Info'!H171&gt;'Member Info'!$AJ$8,'Member Info'!$AK$9,'Member Info'!$AK$8)))))),
SUMPRODUCT('Member Info'!L171+IF('Member Info'!H171&gt;'Member Info'!$AG$17,'Member Info'!$AH$18,IF('Member Info'!H171&gt;'Member Info'!$AG$16,'Member Info'!$AH$17,IF('Member Info'!H171&gt;'Member Info'!$AG$15,'Member Info'!$AH$16,IF('Member Info'!H171&gt;'Member Info'!$AG$14,'Member Info'!$AH$15,IF('Member Info'!H171&gt;'Member Info'!$AG$13,'Member Info'!$AH$14,IF('Member Info'!H171&gt;'Member Info'!$AG$12,'Member Info'!$AH$13,IF('Member Info'!H171&gt;'Member Info'!$AG$11,'Member Info'!$AH$12,IF('Member Info'!H171&gt;'Member Info'!$AG$10,'Member Info'!$AH$11,IF('Member Info'!H171&gt;'Member Info'!$AG$9,'Member Info'!$AH$10,IF('Member Info'!H171&gt;'Member Info'!$AG$8,'Member Info'!$AH$9,'Member Info'!$AH$8)))))))))))))</f>
        <v/>
      </c>
      <c r="H175" s="26"/>
      <c r="I175" s="26"/>
      <c r="J175" s="107" t="str">
        <f>IF(E175=0,"",IF('Member Info'!F171&gt;$S$1,CONCATENATE("Joined with practice on ", TEXT('Member Info'!F171, "DD/MM/YYYY")),IF('Member Info'!N171&lt;&gt;"",IF('Member Info'!N171&lt;$R$1,CONCATENATE("Left Scheme on ", TEXT('Member Info'!N171, "DD/MM/YYYY")),IF(ISERROR(G175),"Error Detected, No rate entered",IF(E175=0,"",IF(F175="","Error Detected, No Pensionable pay",IF(ISERROR(AB175)," Unknown Values entered.",IF(T175+U175&lt;1,"Acceptable",IF(R175+S175=200, "No Contributions Entered", IF(K175="","Error Detected, Choose reason&gt;",IF(X175="1",IF(T175=1,"Please Enter Deemed Pensionable Pay","Add Any Relevant Details Above"),"Please Give Details Above"))))))))),IF(ISERROR(G175),"Error Detected, No rate entered",IF(E175=0,"",IF(F175="","Error Detected, No Pensionable pay",IF(ISERROR(AB175)," Unknown Values entered.",IF(T175+U175&lt;1,"Acceptable",IF(R175+S175=200, "No Contributions Entered", IF(K175="","Error Detected, Choose reason&gt;",IF(X175="1",IF(T175=1,"Please Enter Deemed Pensionable Pay","Add relevant Details Above"),"Please give details Above")))))))))))</f>
        <v/>
      </c>
      <c r="K175" s="263"/>
      <c r="L175" s="93"/>
      <c r="M175" s="93" t="str">
        <f t="shared" si="42"/>
        <v/>
      </c>
      <c r="N175" s="96">
        <f t="shared" si="41"/>
        <v>0</v>
      </c>
      <c r="O175" s="96">
        <f t="shared" si="41"/>
        <v>0</v>
      </c>
      <c r="P175" s="220">
        <f>(ROUND((F175/100*'Member Info'!$W$2), 2))</f>
        <v>0</v>
      </c>
      <c r="Q175" s="220" t="e">
        <f t="shared" si="43"/>
        <v>#VALUE!</v>
      </c>
      <c r="R175" s="220" t="str">
        <f t="shared" si="44"/>
        <v/>
      </c>
      <c r="S175" s="229" t="str">
        <f t="shared" si="45"/>
        <v/>
      </c>
      <c r="T175" s="230" t="str">
        <f t="shared" si="46"/>
        <v/>
      </c>
      <c r="U175" s="230" t="str">
        <f t="shared" si="47"/>
        <v/>
      </c>
      <c r="V175" s="224">
        <f t="shared" si="48"/>
        <v>0</v>
      </c>
      <c r="W175" s="112">
        <f t="shared" si="49"/>
        <v>0</v>
      </c>
      <c r="X175" s="237" t="str">
        <f t="shared" si="37"/>
        <v/>
      </c>
      <c r="Y175" s="242" t="b">
        <f t="shared" si="38"/>
        <v>0</v>
      </c>
      <c r="Z175" s="237">
        <f t="shared" si="50"/>
        <v>0</v>
      </c>
      <c r="AA175" s="237">
        <f>IF('Member Info'!N171="",1,"")</f>
        <v>1</v>
      </c>
      <c r="AB175" s="245" t="e">
        <f t="shared" si="51"/>
        <v>#VALUE!</v>
      </c>
      <c r="AC175" s="132" t="str">
        <f t="shared" si="39"/>
        <v/>
      </c>
      <c r="AD175" s="126">
        <f t="shared" si="40"/>
        <v>1</v>
      </c>
      <c r="AE175" s="126" t="str">
        <f>IF('Member Info'!N171&lt;&gt;"",IF('Member Info'!N171&lt;=$R$1,1,0),"")</f>
        <v/>
      </c>
      <c r="AG175" s="126" t="b">
        <f t="shared" si="52"/>
        <v>0</v>
      </c>
      <c r="AH175" s="126">
        <f t="shared" si="53"/>
        <v>0</v>
      </c>
      <c r="AJ175" s="126">
        <f t="shared" si="54"/>
        <v>0</v>
      </c>
      <c r="AK175" s="126">
        <f>IF('Member Info'!F171&gt;$R$1,1,0)</f>
        <v>0</v>
      </c>
      <c r="AL175" s="126" t="b">
        <f>IF(ISERROR(R175),ERROR.TYPE(#REF!)=ERROR.TYPE(R175),FALSE)</f>
        <v>0</v>
      </c>
      <c r="AM175" s="126" t="b">
        <f>IF(ISERROR(S175),ERROR.TYPE(#REF!)=ERROR.TYPE(S175),FALSE)</f>
        <v>0</v>
      </c>
      <c r="AN175" s="126">
        <f>IF(OR('Member Info'!F171&gt;=$S$1,'Member Info'!N171&gt;=$R$1),1,0)</f>
        <v>0</v>
      </c>
    </row>
    <row r="176" spans="1:40" x14ac:dyDescent="0.25">
      <c r="A176" s="4">
        <v>144</v>
      </c>
      <c r="B176" s="166">
        <f>'Member Info'!D172</f>
        <v>0</v>
      </c>
      <c r="C176" s="166">
        <f>'Member Info'!E172</f>
        <v>0</v>
      </c>
      <c r="D176" s="166" t="str">
        <f>'Member Info'!G172</f>
        <v/>
      </c>
      <c r="E176" s="167">
        <f>'Member Info'!B172</f>
        <v>0</v>
      </c>
      <c r="F176" s="244"/>
      <c r="G176" s="168" t="str">
        <f>IF(E176=0,"",
IF('Member Info'!$AM$19&lt;=$R$1,
SUMPRODUCT('Member Info'!L172+IF('Member Info'!H172&gt;'Member Info'!$AJ$12,'Member Info'!$AK$13,IF('Member Info'!H172&gt;'Member Info'!$AJ$11,'Member Info'!$AK$12,IF('Member Info'!H172&gt;'Member Info'!$AJ$10,'Member Info'!$AK$11,IF('Member Info'!H172&gt;'Member Info'!$AJ$9,'Member Info'!$AK$10,IF('Member Info'!H172&gt;'Member Info'!$AJ$8,'Member Info'!$AK$9,'Member Info'!$AK$8)))))),
SUMPRODUCT('Member Info'!L172+IF('Member Info'!H172&gt;'Member Info'!$AG$17,'Member Info'!$AH$18,IF('Member Info'!H172&gt;'Member Info'!$AG$16,'Member Info'!$AH$17,IF('Member Info'!H172&gt;'Member Info'!$AG$15,'Member Info'!$AH$16,IF('Member Info'!H172&gt;'Member Info'!$AG$14,'Member Info'!$AH$15,IF('Member Info'!H172&gt;'Member Info'!$AG$13,'Member Info'!$AH$14,IF('Member Info'!H172&gt;'Member Info'!$AG$12,'Member Info'!$AH$13,IF('Member Info'!H172&gt;'Member Info'!$AG$11,'Member Info'!$AH$12,IF('Member Info'!H172&gt;'Member Info'!$AG$10,'Member Info'!$AH$11,IF('Member Info'!H172&gt;'Member Info'!$AG$9,'Member Info'!$AH$10,IF('Member Info'!H172&gt;'Member Info'!$AG$8,'Member Info'!$AH$9,'Member Info'!$AH$8)))))))))))))</f>
        <v/>
      </c>
      <c r="H176" s="26"/>
      <c r="I176" s="26"/>
      <c r="J176" s="107" t="str">
        <f>IF(E176=0,"",IF('Member Info'!F172&gt;$S$1,CONCATENATE("Joined with practice on ", TEXT('Member Info'!F172, "DD/MM/YYYY")),IF('Member Info'!N172&lt;&gt;"",IF('Member Info'!N172&lt;$R$1,CONCATENATE("Left Scheme on ", TEXT('Member Info'!N172, "DD/MM/YYYY")),IF(ISERROR(G176),"Error Detected, No rate entered",IF(E176=0,"",IF(F176="","Error Detected, No Pensionable pay",IF(ISERROR(AB176)," Unknown Values entered.",IF(T176+U176&lt;1,"Acceptable",IF(R176+S176=200, "No Contributions Entered", IF(K176="","Error Detected, Choose reason&gt;",IF(X176="1",IF(T176=1,"Please Enter Deemed Pensionable Pay","Add Any Relevant Details Above"),"Please Give Details Above"))))))))),IF(ISERROR(G176),"Error Detected, No rate entered",IF(E176=0,"",IF(F176="","Error Detected, No Pensionable pay",IF(ISERROR(AB176)," Unknown Values entered.",IF(T176+U176&lt;1,"Acceptable",IF(R176+S176=200, "No Contributions Entered", IF(K176="","Error Detected, Choose reason&gt;",IF(X176="1",IF(T176=1,"Please Enter Deemed Pensionable Pay","Add relevant Details Above"),"Please give details Above")))))))))))</f>
        <v/>
      </c>
      <c r="K176" s="263"/>
      <c r="L176" s="93"/>
      <c r="M176" s="93" t="str">
        <f t="shared" si="42"/>
        <v/>
      </c>
      <c r="N176" s="96">
        <f t="shared" si="41"/>
        <v>0</v>
      </c>
      <c r="O176" s="96">
        <f t="shared" si="41"/>
        <v>0</v>
      </c>
      <c r="P176" s="220">
        <f>(ROUND((F176/100*'Member Info'!$W$2), 2))</f>
        <v>0</v>
      </c>
      <c r="Q176" s="220" t="e">
        <f t="shared" si="43"/>
        <v>#VALUE!</v>
      </c>
      <c r="R176" s="220" t="str">
        <f t="shared" si="44"/>
        <v/>
      </c>
      <c r="S176" s="229" t="str">
        <f t="shared" si="45"/>
        <v/>
      </c>
      <c r="T176" s="230" t="str">
        <f t="shared" si="46"/>
        <v/>
      </c>
      <c r="U176" s="230" t="str">
        <f t="shared" si="47"/>
        <v/>
      </c>
      <c r="V176" s="224">
        <f t="shared" si="48"/>
        <v>0</v>
      </c>
      <c r="W176" s="112">
        <f t="shared" si="49"/>
        <v>0</v>
      </c>
      <c r="X176" s="237" t="str">
        <f t="shared" si="37"/>
        <v/>
      </c>
      <c r="Y176" s="242" t="b">
        <f t="shared" si="38"/>
        <v>0</v>
      </c>
      <c r="Z176" s="237">
        <f t="shared" si="50"/>
        <v>0</v>
      </c>
      <c r="AA176" s="237">
        <f>IF('Member Info'!N172="",1,"")</f>
        <v>1</v>
      </c>
      <c r="AB176" s="245" t="e">
        <f t="shared" si="51"/>
        <v>#VALUE!</v>
      </c>
      <c r="AC176" s="132" t="str">
        <f t="shared" si="39"/>
        <v/>
      </c>
      <c r="AD176" s="126">
        <f t="shared" si="40"/>
        <v>1</v>
      </c>
      <c r="AE176" s="126" t="str">
        <f>IF('Member Info'!N172&lt;&gt;"",IF('Member Info'!N172&lt;=$R$1,1,0),"")</f>
        <v/>
      </c>
      <c r="AG176" s="126" t="b">
        <f t="shared" si="52"/>
        <v>0</v>
      </c>
      <c r="AH176" s="126">
        <f t="shared" si="53"/>
        <v>0</v>
      </c>
      <c r="AJ176" s="126">
        <f t="shared" si="54"/>
        <v>0</v>
      </c>
      <c r="AK176" s="126">
        <f>IF('Member Info'!F172&gt;$R$1,1,0)</f>
        <v>0</v>
      </c>
      <c r="AL176" s="126" t="b">
        <f>IF(ISERROR(R176),ERROR.TYPE(#REF!)=ERROR.TYPE(R176),FALSE)</f>
        <v>0</v>
      </c>
      <c r="AM176" s="126" t="b">
        <f>IF(ISERROR(S176),ERROR.TYPE(#REF!)=ERROR.TYPE(S176),FALSE)</f>
        <v>0</v>
      </c>
      <c r="AN176" s="126">
        <f>IF(OR('Member Info'!F172&gt;=$S$1,'Member Info'!N172&gt;=$R$1),1,0)</f>
        <v>0</v>
      </c>
    </row>
    <row r="177" spans="1:40" x14ac:dyDescent="0.25">
      <c r="A177" s="4">
        <v>145</v>
      </c>
      <c r="B177" s="166">
        <f>'Member Info'!D173</f>
        <v>0</v>
      </c>
      <c r="C177" s="166">
        <f>'Member Info'!E173</f>
        <v>0</v>
      </c>
      <c r="D177" s="166" t="str">
        <f>'Member Info'!G173</f>
        <v/>
      </c>
      <c r="E177" s="167">
        <f>'Member Info'!B173</f>
        <v>0</v>
      </c>
      <c r="F177" s="244"/>
      <c r="G177" s="168" t="str">
        <f>IF(E177=0,"",
IF('Member Info'!$AM$19&lt;=$R$1,
SUMPRODUCT('Member Info'!L173+IF('Member Info'!H173&gt;'Member Info'!$AJ$12,'Member Info'!$AK$13,IF('Member Info'!H173&gt;'Member Info'!$AJ$11,'Member Info'!$AK$12,IF('Member Info'!H173&gt;'Member Info'!$AJ$10,'Member Info'!$AK$11,IF('Member Info'!H173&gt;'Member Info'!$AJ$9,'Member Info'!$AK$10,IF('Member Info'!H173&gt;'Member Info'!$AJ$8,'Member Info'!$AK$9,'Member Info'!$AK$8)))))),
SUMPRODUCT('Member Info'!L173+IF('Member Info'!H173&gt;'Member Info'!$AG$17,'Member Info'!$AH$18,IF('Member Info'!H173&gt;'Member Info'!$AG$16,'Member Info'!$AH$17,IF('Member Info'!H173&gt;'Member Info'!$AG$15,'Member Info'!$AH$16,IF('Member Info'!H173&gt;'Member Info'!$AG$14,'Member Info'!$AH$15,IF('Member Info'!H173&gt;'Member Info'!$AG$13,'Member Info'!$AH$14,IF('Member Info'!H173&gt;'Member Info'!$AG$12,'Member Info'!$AH$13,IF('Member Info'!H173&gt;'Member Info'!$AG$11,'Member Info'!$AH$12,IF('Member Info'!H173&gt;'Member Info'!$AG$10,'Member Info'!$AH$11,IF('Member Info'!H173&gt;'Member Info'!$AG$9,'Member Info'!$AH$10,IF('Member Info'!H173&gt;'Member Info'!$AG$8,'Member Info'!$AH$9,'Member Info'!$AH$8)))))))))))))</f>
        <v/>
      </c>
      <c r="H177" s="26"/>
      <c r="I177" s="26"/>
      <c r="J177" s="107" t="str">
        <f>IF(E177=0,"",IF('Member Info'!F173&gt;$S$1,CONCATENATE("Joined with practice on ", TEXT('Member Info'!F173, "DD/MM/YYYY")),IF('Member Info'!N173&lt;&gt;"",IF('Member Info'!N173&lt;$R$1,CONCATENATE("Left Scheme on ", TEXT('Member Info'!N173, "DD/MM/YYYY")),IF(ISERROR(G177),"Error Detected, No rate entered",IF(E177=0,"",IF(F177="","Error Detected, No Pensionable pay",IF(ISERROR(AB177)," Unknown Values entered.",IF(T177+U177&lt;1,"Acceptable",IF(R177+S177=200, "No Contributions Entered", IF(K177="","Error Detected, Choose reason&gt;",IF(X177="1",IF(T177=1,"Please Enter Deemed Pensionable Pay","Add Any Relevant Details Above"),"Please Give Details Above"))))))))),IF(ISERROR(G177),"Error Detected, No rate entered",IF(E177=0,"",IF(F177="","Error Detected, No Pensionable pay",IF(ISERROR(AB177)," Unknown Values entered.",IF(T177+U177&lt;1,"Acceptable",IF(R177+S177=200, "No Contributions Entered", IF(K177="","Error Detected, Choose reason&gt;",IF(X177="1",IF(T177=1,"Please Enter Deemed Pensionable Pay","Add relevant Details Above"),"Please give details Above")))))))))))</f>
        <v/>
      </c>
      <c r="K177" s="263"/>
      <c r="L177" s="93"/>
      <c r="M177" s="93" t="str">
        <f t="shared" si="42"/>
        <v/>
      </c>
      <c r="N177" s="96">
        <f t="shared" si="41"/>
        <v>0</v>
      </c>
      <c r="O177" s="96">
        <f t="shared" si="41"/>
        <v>0</v>
      </c>
      <c r="P177" s="220">
        <f>(ROUND((F177/100*'Member Info'!$W$2), 2))</f>
        <v>0</v>
      </c>
      <c r="Q177" s="220" t="e">
        <f t="shared" si="43"/>
        <v>#VALUE!</v>
      </c>
      <c r="R177" s="220" t="str">
        <f t="shared" si="44"/>
        <v/>
      </c>
      <c r="S177" s="229" t="str">
        <f t="shared" si="45"/>
        <v/>
      </c>
      <c r="T177" s="230" t="str">
        <f t="shared" si="46"/>
        <v/>
      </c>
      <c r="U177" s="230" t="str">
        <f t="shared" si="47"/>
        <v/>
      </c>
      <c r="V177" s="224">
        <f t="shared" si="48"/>
        <v>0</v>
      </c>
      <c r="W177" s="112">
        <f t="shared" si="49"/>
        <v>0</v>
      </c>
      <c r="X177" s="237" t="str">
        <f t="shared" si="37"/>
        <v/>
      </c>
      <c r="Y177" s="242" t="b">
        <f t="shared" si="38"/>
        <v>0</v>
      </c>
      <c r="Z177" s="237">
        <f t="shared" si="50"/>
        <v>0</v>
      </c>
      <c r="AA177" s="237">
        <f>IF('Member Info'!N173="",1,"")</f>
        <v>1</v>
      </c>
      <c r="AB177" s="245" t="e">
        <f t="shared" si="51"/>
        <v>#VALUE!</v>
      </c>
      <c r="AC177" s="132" t="str">
        <f t="shared" si="39"/>
        <v/>
      </c>
      <c r="AD177" s="126">
        <f t="shared" si="40"/>
        <v>1</v>
      </c>
      <c r="AE177" s="126" t="str">
        <f>IF('Member Info'!N173&lt;&gt;"",IF('Member Info'!N173&lt;=$R$1,1,0),"")</f>
        <v/>
      </c>
      <c r="AG177" s="126" t="b">
        <f t="shared" si="52"/>
        <v>0</v>
      </c>
      <c r="AH177" s="126">
        <f t="shared" si="53"/>
        <v>0</v>
      </c>
      <c r="AJ177" s="126">
        <f t="shared" si="54"/>
        <v>0</v>
      </c>
      <c r="AK177" s="126">
        <f>IF('Member Info'!F173&gt;$R$1,1,0)</f>
        <v>0</v>
      </c>
      <c r="AL177" s="126" t="b">
        <f>IF(ISERROR(R177),ERROR.TYPE(#REF!)=ERROR.TYPE(R177),FALSE)</f>
        <v>0</v>
      </c>
      <c r="AM177" s="126" t="b">
        <f>IF(ISERROR(S177),ERROR.TYPE(#REF!)=ERROR.TYPE(S177),FALSE)</f>
        <v>0</v>
      </c>
      <c r="AN177" s="126">
        <f>IF(OR('Member Info'!F173&gt;=$S$1,'Member Info'!N173&gt;=$R$1),1,0)</f>
        <v>0</v>
      </c>
    </row>
    <row r="178" spans="1:40" x14ac:dyDescent="0.25">
      <c r="A178" s="4">
        <v>146</v>
      </c>
      <c r="B178" s="166">
        <f>'Member Info'!D174</f>
        <v>0</v>
      </c>
      <c r="C178" s="166">
        <f>'Member Info'!E174</f>
        <v>0</v>
      </c>
      <c r="D178" s="166" t="str">
        <f>'Member Info'!G174</f>
        <v/>
      </c>
      <c r="E178" s="167">
        <f>'Member Info'!B174</f>
        <v>0</v>
      </c>
      <c r="F178" s="244"/>
      <c r="G178" s="168" t="str">
        <f>IF(E178=0,"",
IF('Member Info'!$AM$19&lt;=$R$1,
SUMPRODUCT('Member Info'!L174+IF('Member Info'!H174&gt;'Member Info'!$AJ$12,'Member Info'!$AK$13,IF('Member Info'!H174&gt;'Member Info'!$AJ$11,'Member Info'!$AK$12,IF('Member Info'!H174&gt;'Member Info'!$AJ$10,'Member Info'!$AK$11,IF('Member Info'!H174&gt;'Member Info'!$AJ$9,'Member Info'!$AK$10,IF('Member Info'!H174&gt;'Member Info'!$AJ$8,'Member Info'!$AK$9,'Member Info'!$AK$8)))))),
SUMPRODUCT('Member Info'!L174+IF('Member Info'!H174&gt;'Member Info'!$AG$17,'Member Info'!$AH$18,IF('Member Info'!H174&gt;'Member Info'!$AG$16,'Member Info'!$AH$17,IF('Member Info'!H174&gt;'Member Info'!$AG$15,'Member Info'!$AH$16,IF('Member Info'!H174&gt;'Member Info'!$AG$14,'Member Info'!$AH$15,IF('Member Info'!H174&gt;'Member Info'!$AG$13,'Member Info'!$AH$14,IF('Member Info'!H174&gt;'Member Info'!$AG$12,'Member Info'!$AH$13,IF('Member Info'!H174&gt;'Member Info'!$AG$11,'Member Info'!$AH$12,IF('Member Info'!H174&gt;'Member Info'!$AG$10,'Member Info'!$AH$11,IF('Member Info'!H174&gt;'Member Info'!$AG$9,'Member Info'!$AH$10,IF('Member Info'!H174&gt;'Member Info'!$AG$8,'Member Info'!$AH$9,'Member Info'!$AH$8)))))))))))))</f>
        <v/>
      </c>
      <c r="H178" s="26"/>
      <c r="I178" s="26"/>
      <c r="J178" s="107" t="str">
        <f>IF(E178=0,"",IF('Member Info'!F174&gt;$S$1,CONCATENATE("Joined with practice on ", TEXT('Member Info'!F174, "DD/MM/YYYY")),IF('Member Info'!N174&lt;&gt;"",IF('Member Info'!N174&lt;$R$1,CONCATENATE("Left Scheme on ", TEXT('Member Info'!N174, "DD/MM/YYYY")),IF(ISERROR(G178),"Error Detected, No rate entered",IF(E178=0,"",IF(F178="","Error Detected, No Pensionable pay",IF(ISERROR(AB178)," Unknown Values entered.",IF(T178+U178&lt;1,"Acceptable",IF(R178+S178=200, "No Contributions Entered", IF(K178="","Error Detected, Choose reason&gt;",IF(X178="1",IF(T178=1,"Please Enter Deemed Pensionable Pay","Add Any Relevant Details Above"),"Please Give Details Above"))))))))),IF(ISERROR(G178),"Error Detected, No rate entered",IF(E178=0,"",IF(F178="","Error Detected, No Pensionable pay",IF(ISERROR(AB178)," Unknown Values entered.",IF(T178+U178&lt;1,"Acceptable",IF(R178+S178=200, "No Contributions Entered", IF(K178="","Error Detected, Choose reason&gt;",IF(X178="1",IF(T178=1,"Please Enter Deemed Pensionable Pay","Add relevant Details Above"),"Please give details Above")))))))))))</f>
        <v/>
      </c>
      <c r="K178" s="263"/>
      <c r="L178" s="93"/>
      <c r="M178" s="93" t="str">
        <f t="shared" si="42"/>
        <v/>
      </c>
      <c r="N178" s="96">
        <f t="shared" si="41"/>
        <v>0</v>
      </c>
      <c r="O178" s="96">
        <f t="shared" si="41"/>
        <v>0</v>
      </c>
      <c r="P178" s="220">
        <f>(ROUND((F178/100*'Member Info'!$W$2), 2))</f>
        <v>0</v>
      </c>
      <c r="Q178" s="220" t="e">
        <f t="shared" si="43"/>
        <v>#VALUE!</v>
      </c>
      <c r="R178" s="220" t="str">
        <f t="shared" si="44"/>
        <v/>
      </c>
      <c r="S178" s="229" t="str">
        <f t="shared" si="45"/>
        <v/>
      </c>
      <c r="T178" s="230" t="str">
        <f t="shared" si="46"/>
        <v/>
      </c>
      <c r="U178" s="230" t="str">
        <f t="shared" si="47"/>
        <v/>
      </c>
      <c r="V178" s="224">
        <f t="shared" si="48"/>
        <v>0</v>
      </c>
      <c r="W178" s="112">
        <f t="shared" si="49"/>
        <v>0</v>
      </c>
      <c r="X178" s="237" t="str">
        <f t="shared" si="37"/>
        <v/>
      </c>
      <c r="Y178" s="242" t="b">
        <f t="shared" si="38"/>
        <v>0</v>
      </c>
      <c r="Z178" s="237">
        <f t="shared" si="50"/>
        <v>0</v>
      </c>
      <c r="AA178" s="237">
        <f>IF('Member Info'!N174="",1,"")</f>
        <v>1</v>
      </c>
      <c r="AB178" s="245" t="e">
        <f t="shared" si="51"/>
        <v>#VALUE!</v>
      </c>
      <c r="AC178" s="132" t="str">
        <f t="shared" si="39"/>
        <v/>
      </c>
      <c r="AD178" s="126">
        <f t="shared" si="40"/>
        <v>1</v>
      </c>
      <c r="AE178" s="126" t="str">
        <f>IF('Member Info'!N174&lt;&gt;"",IF('Member Info'!N174&lt;=$R$1,1,0),"")</f>
        <v/>
      </c>
      <c r="AG178" s="126" t="b">
        <f t="shared" si="52"/>
        <v>0</v>
      </c>
      <c r="AH178" s="126">
        <f t="shared" si="53"/>
        <v>0</v>
      </c>
      <c r="AJ178" s="126">
        <f t="shared" si="54"/>
        <v>0</v>
      </c>
      <c r="AK178" s="126">
        <f>IF('Member Info'!F174&gt;$R$1,1,0)</f>
        <v>0</v>
      </c>
      <c r="AL178" s="126" t="b">
        <f>IF(ISERROR(R178),ERROR.TYPE(#REF!)=ERROR.TYPE(R178),FALSE)</f>
        <v>0</v>
      </c>
      <c r="AM178" s="126" t="b">
        <f>IF(ISERROR(S178),ERROR.TYPE(#REF!)=ERROR.TYPE(S178),FALSE)</f>
        <v>0</v>
      </c>
      <c r="AN178" s="126">
        <f>IF(OR('Member Info'!F174&gt;=$S$1,'Member Info'!N174&gt;=$R$1),1,0)</f>
        <v>0</v>
      </c>
    </row>
    <row r="179" spans="1:40" x14ac:dyDescent="0.25">
      <c r="A179" s="4">
        <v>147</v>
      </c>
      <c r="B179" s="166">
        <f>'Member Info'!D175</f>
        <v>0</v>
      </c>
      <c r="C179" s="166">
        <f>'Member Info'!E175</f>
        <v>0</v>
      </c>
      <c r="D179" s="166" t="str">
        <f>'Member Info'!G175</f>
        <v/>
      </c>
      <c r="E179" s="167">
        <f>'Member Info'!B175</f>
        <v>0</v>
      </c>
      <c r="F179" s="244"/>
      <c r="G179" s="168" t="str">
        <f>IF(E179=0,"",
IF('Member Info'!$AM$19&lt;=$R$1,
SUMPRODUCT('Member Info'!L175+IF('Member Info'!H175&gt;'Member Info'!$AJ$12,'Member Info'!$AK$13,IF('Member Info'!H175&gt;'Member Info'!$AJ$11,'Member Info'!$AK$12,IF('Member Info'!H175&gt;'Member Info'!$AJ$10,'Member Info'!$AK$11,IF('Member Info'!H175&gt;'Member Info'!$AJ$9,'Member Info'!$AK$10,IF('Member Info'!H175&gt;'Member Info'!$AJ$8,'Member Info'!$AK$9,'Member Info'!$AK$8)))))),
SUMPRODUCT('Member Info'!L175+IF('Member Info'!H175&gt;'Member Info'!$AG$17,'Member Info'!$AH$18,IF('Member Info'!H175&gt;'Member Info'!$AG$16,'Member Info'!$AH$17,IF('Member Info'!H175&gt;'Member Info'!$AG$15,'Member Info'!$AH$16,IF('Member Info'!H175&gt;'Member Info'!$AG$14,'Member Info'!$AH$15,IF('Member Info'!H175&gt;'Member Info'!$AG$13,'Member Info'!$AH$14,IF('Member Info'!H175&gt;'Member Info'!$AG$12,'Member Info'!$AH$13,IF('Member Info'!H175&gt;'Member Info'!$AG$11,'Member Info'!$AH$12,IF('Member Info'!H175&gt;'Member Info'!$AG$10,'Member Info'!$AH$11,IF('Member Info'!H175&gt;'Member Info'!$AG$9,'Member Info'!$AH$10,IF('Member Info'!H175&gt;'Member Info'!$AG$8,'Member Info'!$AH$9,'Member Info'!$AH$8)))))))))))))</f>
        <v/>
      </c>
      <c r="H179" s="26"/>
      <c r="I179" s="26"/>
      <c r="J179" s="107" t="str">
        <f>IF(E179=0,"",IF('Member Info'!F175&gt;$S$1,CONCATENATE("Joined with practice on ", TEXT('Member Info'!F175, "DD/MM/YYYY")),IF('Member Info'!N175&lt;&gt;"",IF('Member Info'!N175&lt;$R$1,CONCATENATE("Left Scheme on ", TEXT('Member Info'!N175, "DD/MM/YYYY")),IF(ISERROR(G179),"Error Detected, No rate entered",IF(E179=0,"",IF(F179="","Error Detected, No Pensionable pay",IF(ISERROR(AB179)," Unknown Values entered.",IF(T179+U179&lt;1,"Acceptable",IF(R179+S179=200, "No Contributions Entered", IF(K179="","Error Detected, Choose reason&gt;",IF(X179="1",IF(T179=1,"Please Enter Deemed Pensionable Pay","Add Any Relevant Details Above"),"Please Give Details Above"))))))))),IF(ISERROR(G179),"Error Detected, No rate entered",IF(E179=0,"",IF(F179="","Error Detected, No Pensionable pay",IF(ISERROR(AB179)," Unknown Values entered.",IF(T179+U179&lt;1,"Acceptable",IF(R179+S179=200, "No Contributions Entered", IF(K179="","Error Detected, Choose reason&gt;",IF(X179="1",IF(T179=1,"Please Enter Deemed Pensionable Pay","Add relevant Details Above"),"Please give details Above")))))))))))</f>
        <v/>
      </c>
      <c r="K179" s="263"/>
      <c r="L179" s="93"/>
      <c r="M179" s="93" t="str">
        <f t="shared" si="42"/>
        <v/>
      </c>
      <c r="N179" s="96">
        <f t="shared" si="41"/>
        <v>0</v>
      </c>
      <c r="O179" s="96">
        <f t="shared" si="41"/>
        <v>0</v>
      </c>
      <c r="P179" s="220">
        <f>(ROUND((F179/100*'Member Info'!$W$2), 2))</f>
        <v>0</v>
      </c>
      <c r="Q179" s="220" t="e">
        <f t="shared" si="43"/>
        <v>#VALUE!</v>
      </c>
      <c r="R179" s="220" t="str">
        <f t="shared" si="44"/>
        <v/>
      </c>
      <c r="S179" s="229" t="str">
        <f t="shared" si="45"/>
        <v/>
      </c>
      <c r="T179" s="230" t="str">
        <f t="shared" si="46"/>
        <v/>
      </c>
      <c r="U179" s="230" t="str">
        <f t="shared" si="47"/>
        <v/>
      </c>
      <c r="V179" s="224">
        <f t="shared" si="48"/>
        <v>0</v>
      </c>
      <c r="W179" s="112">
        <f t="shared" si="49"/>
        <v>0</v>
      </c>
      <c r="X179" s="237" t="str">
        <f t="shared" si="37"/>
        <v/>
      </c>
      <c r="Y179" s="242" t="b">
        <f t="shared" si="38"/>
        <v>0</v>
      </c>
      <c r="Z179" s="237">
        <f t="shared" si="50"/>
        <v>0</v>
      </c>
      <c r="AA179" s="237">
        <f>IF('Member Info'!N175="",1,"")</f>
        <v>1</v>
      </c>
      <c r="AB179" s="245" t="e">
        <f t="shared" si="51"/>
        <v>#VALUE!</v>
      </c>
      <c r="AC179" s="132" t="str">
        <f t="shared" si="39"/>
        <v/>
      </c>
      <c r="AD179" s="126">
        <f t="shared" si="40"/>
        <v>1</v>
      </c>
      <c r="AE179" s="126" t="str">
        <f>IF('Member Info'!N175&lt;&gt;"",IF('Member Info'!N175&lt;=$R$1,1,0),"")</f>
        <v/>
      </c>
      <c r="AG179" s="126" t="b">
        <f t="shared" si="52"/>
        <v>0</v>
      </c>
      <c r="AH179" s="126">
        <f t="shared" si="53"/>
        <v>0</v>
      </c>
      <c r="AJ179" s="126">
        <f t="shared" si="54"/>
        <v>0</v>
      </c>
      <c r="AK179" s="126">
        <f>IF('Member Info'!F175&gt;$R$1,1,0)</f>
        <v>0</v>
      </c>
      <c r="AL179" s="126" t="b">
        <f>IF(ISERROR(R179),ERROR.TYPE(#REF!)=ERROR.TYPE(R179),FALSE)</f>
        <v>0</v>
      </c>
      <c r="AM179" s="126" t="b">
        <f>IF(ISERROR(S179),ERROR.TYPE(#REF!)=ERROR.TYPE(S179),FALSE)</f>
        <v>0</v>
      </c>
      <c r="AN179" s="126">
        <f>IF(OR('Member Info'!F175&gt;=$S$1,'Member Info'!N175&gt;=$R$1),1,0)</f>
        <v>0</v>
      </c>
    </row>
    <row r="180" spans="1:40" x14ac:dyDescent="0.25">
      <c r="A180" s="4">
        <v>148</v>
      </c>
      <c r="B180" s="166">
        <f>'Member Info'!D176</f>
        <v>0</v>
      </c>
      <c r="C180" s="166">
        <f>'Member Info'!E176</f>
        <v>0</v>
      </c>
      <c r="D180" s="166" t="str">
        <f>'Member Info'!G176</f>
        <v/>
      </c>
      <c r="E180" s="167">
        <f>'Member Info'!B176</f>
        <v>0</v>
      </c>
      <c r="F180" s="244"/>
      <c r="G180" s="168" t="str">
        <f>IF(E180=0,"",
IF('Member Info'!$AM$19&lt;=$R$1,
SUMPRODUCT('Member Info'!L176+IF('Member Info'!H176&gt;'Member Info'!$AJ$12,'Member Info'!$AK$13,IF('Member Info'!H176&gt;'Member Info'!$AJ$11,'Member Info'!$AK$12,IF('Member Info'!H176&gt;'Member Info'!$AJ$10,'Member Info'!$AK$11,IF('Member Info'!H176&gt;'Member Info'!$AJ$9,'Member Info'!$AK$10,IF('Member Info'!H176&gt;'Member Info'!$AJ$8,'Member Info'!$AK$9,'Member Info'!$AK$8)))))),
SUMPRODUCT('Member Info'!L176+IF('Member Info'!H176&gt;'Member Info'!$AG$17,'Member Info'!$AH$18,IF('Member Info'!H176&gt;'Member Info'!$AG$16,'Member Info'!$AH$17,IF('Member Info'!H176&gt;'Member Info'!$AG$15,'Member Info'!$AH$16,IF('Member Info'!H176&gt;'Member Info'!$AG$14,'Member Info'!$AH$15,IF('Member Info'!H176&gt;'Member Info'!$AG$13,'Member Info'!$AH$14,IF('Member Info'!H176&gt;'Member Info'!$AG$12,'Member Info'!$AH$13,IF('Member Info'!H176&gt;'Member Info'!$AG$11,'Member Info'!$AH$12,IF('Member Info'!H176&gt;'Member Info'!$AG$10,'Member Info'!$AH$11,IF('Member Info'!H176&gt;'Member Info'!$AG$9,'Member Info'!$AH$10,IF('Member Info'!H176&gt;'Member Info'!$AG$8,'Member Info'!$AH$9,'Member Info'!$AH$8)))))))))))))</f>
        <v/>
      </c>
      <c r="H180" s="26"/>
      <c r="I180" s="26"/>
      <c r="J180" s="107" t="str">
        <f>IF(E180=0,"",IF('Member Info'!F176&gt;$S$1,CONCATENATE("Joined with practice on ", TEXT('Member Info'!F176, "DD/MM/YYYY")),IF('Member Info'!N176&lt;&gt;"",IF('Member Info'!N176&lt;$R$1,CONCATENATE("Left Scheme on ", TEXT('Member Info'!N176, "DD/MM/YYYY")),IF(ISERROR(G180),"Error Detected, No rate entered",IF(E180=0,"",IF(F180="","Error Detected, No Pensionable pay",IF(ISERROR(AB180)," Unknown Values entered.",IF(T180+U180&lt;1,"Acceptable",IF(R180+S180=200, "No Contributions Entered", IF(K180="","Error Detected, Choose reason&gt;",IF(X180="1",IF(T180=1,"Please Enter Deemed Pensionable Pay","Add Any Relevant Details Above"),"Please Give Details Above"))))))))),IF(ISERROR(G180),"Error Detected, No rate entered",IF(E180=0,"",IF(F180="","Error Detected, No Pensionable pay",IF(ISERROR(AB180)," Unknown Values entered.",IF(T180+U180&lt;1,"Acceptable",IF(R180+S180=200, "No Contributions Entered", IF(K180="","Error Detected, Choose reason&gt;",IF(X180="1",IF(T180=1,"Please Enter Deemed Pensionable Pay","Add relevant Details Above"),"Please give details Above")))))))))))</f>
        <v/>
      </c>
      <c r="K180" s="263"/>
      <c r="L180" s="93"/>
      <c r="M180" s="93" t="str">
        <f t="shared" si="42"/>
        <v/>
      </c>
      <c r="N180" s="96">
        <f t="shared" si="41"/>
        <v>0</v>
      </c>
      <c r="O180" s="96">
        <f t="shared" si="41"/>
        <v>0</v>
      </c>
      <c r="P180" s="220">
        <f>(ROUND((F180/100*'Member Info'!$W$2), 2))</f>
        <v>0</v>
      </c>
      <c r="Q180" s="220" t="e">
        <f t="shared" si="43"/>
        <v>#VALUE!</v>
      </c>
      <c r="R180" s="220" t="str">
        <f t="shared" si="44"/>
        <v/>
      </c>
      <c r="S180" s="229" t="str">
        <f t="shared" si="45"/>
        <v/>
      </c>
      <c r="T180" s="230" t="str">
        <f t="shared" si="46"/>
        <v/>
      </c>
      <c r="U180" s="230" t="str">
        <f t="shared" si="47"/>
        <v/>
      </c>
      <c r="V180" s="224">
        <f t="shared" si="48"/>
        <v>0</v>
      </c>
      <c r="W180" s="112">
        <f t="shared" si="49"/>
        <v>0</v>
      </c>
      <c r="X180" s="237" t="str">
        <f t="shared" si="37"/>
        <v/>
      </c>
      <c r="Y180" s="242" t="b">
        <f t="shared" si="38"/>
        <v>0</v>
      </c>
      <c r="Z180" s="237">
        <f t="shared" si="50"/>
        <v>0</v>
      </c>
      <c r="AA180" s="237">
        <f>IF('Member Info'!N176="",1,"")</f>
        <v>1</v>
      </c>
      <c r="AB180" s="245" t="e">
        <f t="shared" si="51"/>
        <v>#VALUE!</v>
      </c>
      <c r="AC180" s="132" t="str">
        <f t="shared" si="39"/>
        <v/>
      </c>
      <c r="AD180" s="126">
        <f t="shared" si="40"/>
        <v>1</v>
      </c>
      <c r="AE180" s="126" t="str">
        <f>IF('Member Info'!N176&lt;&gt;"",IF('Member Info'!N176&lt;=$R$1,1,0),"")</f>
        <v/>
      </c>
      <c r="AG180" s="126" t="b">
        <f t="shared" si="52"/>
        <v>0</v>
      </c>
      <c r="AH180" s="126">
        <f t="shared" si="53"/>
        <v>0</v>
      </c>
      <c r="AJ180" s="126">
        <f t="shared" si="54"/>
        <v>0</v>
      </c>
      <c r="AK180" s="126">
        <f>IF('Member Info'!F176&gt;$R$1,1,0)</f>
        <v>0</v>
      </c>
      <c r="AL180" s="126" t="b">
        <f>IF(ISERROR(R180),ERROR.TYPE(#REF!)=ERROR.TYPE(R180),FALSE)</f>
        <v>0</v>
      </c>
      <c r="AM180" s="126" t="b">
        <f>IF(ISERROR(S180),ERROR.TYPE(#REF!)=ERROR.TYPE(S180),FALSE)</f>
        <v>0</v>
      </c>
      <c r="AN180" s="126">
        <f>IF(OR('Member Info'!F176&gt;=$S$1,'Member Info'!N176&gt;=$R$1),1,0)</f>
        <v>0</v>
      </c>
    </row>
    <row r="181" spans="1:40" x14ac:dyDescent="0.25">
      <c r="A181" s="4">
        <v>149</v>
      </c>
      <c r="B181" s="166">
        <f>'Member Info'!D177</f>
        <v>0</v>
      </c>
      <c r="C181" s="166">
        <f>'Member Info'!E177</f>
        <v>0</v>
      </c>
      <c r="D181" s="166" t="str">
        <f>'Member Info'!G177</f>
        <v/>
      </c>
      <c r="E181" s="167">
        <f>'Member Info'!B177</f>
        <v>0</v>
      </c>
      <c r="F181" s="244"/>
      <c r="G181" s="168" t="str">
        <f>IF(E181=0,"",
IF('Member Info'!$AM$19&lt;=$R$1,
SUMPRODUCT('Member Info'!L177+IF('Member Info'!H177&gt;'Member Info'!$AJ$12,'Member Info'!$AK$13,IF('Member Info'!H177&gt;'Member Info'!$AJ$11,'Member Info'!$AK$12,IF('Member Info'!H177&gt;'Member Info'!$AJ$10,'Member Info'!$AK$11,IF('Member Info'!H177&gt;'Member Info'!$AJ$9,'Member Info'!$AK$10,IF('Member Info'!H177&gt;'Member Info'!$AJ$8,'Member Info'!$AK$9,'Member Info'!$AK$8)))))),
SUMPRODUCT('Member Info'!L177+IF('Member Info'!H177&gt;'Member Info'!$AG$17,'Member Info'!$AH$18,IF('Member Info'!H177&gt;'Member Info'!$AG$16,'Member Info'!$AH$17,IF('Member Info'!H177&gt;'Member Info'!$AG$15,'Member Info'!$AH$16,IF('Member Info'!H177&gt;'Member Info'!$AG$14,'Member Info'!$AH$15,IF('Member Info'!H177&gt;'Member Info'!$AG$13,'Member Info'!$AH$14,IF('Member Info'!H177&gt;'Member Info'!$AG$12,'Member Info'!$AH$13,IF('Member Info'!H177&gt;'Member Info'!$AG$11,'Member Info'!$AH$12,IF('Member Info'!H177&gt;'Member Info'!$AG$10,'Member Info'!$AH$11,IF('Member Info'!H177&gt;'Member Info'!$AG$9,'Member Info'!$AH$10,IF('Member Info'!H177&gt;'Member Info'!$AG$8,'Member Info'!$AH$9,'Member Info'!$AH$8)))))))))))))</f>
        <v/>
      </c>
      <c r="H181" s="26"/>
      <c r="I181" s="26"/>
      <c r="J181" s="107" t="str">
        <f>IF(E181=0,"",IF('Member Info'!F177&gt;$S$1,CONCATENATE("Joined with practice on ", TEXT('Member Info'!F177, "DD/MM/YYYY")),IF('Member Info'!N177&lt;&gt;"",IF('Member Info'!N177&lt;$R$1,CONCATENATE("Left Scheme on ", TEXT('Member Info'!N177, "DD/MM/YYYY")),IF(ISERROR(G181),"Error Detected, No rate entered",IF(E181=0,"",IF(F181="","Error Detected, No Pensionable pay",IF(ISERROR(AB181)," Unknown Values entered.",IF(T181+U181&lt;1,"Acceptable",IF(R181+S181=200, "No Contributions Entered", IF(K181="","Error Detected, Choose reason&gt;",IF(X181="1",IF(T181=1,"Please Enter Deemed Pensionable Pay","Add Any Relevant Details Above"),"Please Give Details Above"))))))))),IF(ISERROR(G181),"Error Detected, No rate entered",IF(E181=0,"",IF(F181="","Error Detected, No Pensionable pay",IF(ISERROR(AB181)," Unknown Values entered.",IF(T181+U181&lt;1,"Acceptable",IF(R181+S181=200, "No Contributions Entered", IF(K181="","Error Detected, Choose reason&gt;",IF(X181="1",IF(T181=1,"Please Enter Deemed Pensionable Pay","Add relevant Details Above"),"Please give details Above")))))))))))</f>
        <v/>
      </c>
      <c r="K181" s="263"/>
      <c r="L181" s="93"/>
      <c r="M181" s="93" t="str">
        <f t="shared" si="42"/>
        <v/>
      </c>
      <c r="N181" s="96">
        <f t="shared" si="41"/>
        <v>0</v>
      </c>
      <c r="O181" s="96">
        <f t="shared" si="41"/>
        <v>0</v>
      </c>
      <c r="P181" s="220">
        <f>(ROUND((F181/100*'Member Info'!$W$2), 2))</f>
        <v>0</v>
      </c>
      <c r="Q181" s="220" t="e">
        <f t="shared" si="43"/>
        <v>#VALUE!</v>
      </c>
      <c r="R181" s="220" t="str">
        <f t="shared" si="44"/>
        <v/>
      </c>
      <c r="S181" s="229" t="str">
        <f t="shared" si="45"/>
        <v/>
      </c>
      <c r="T181" s="230" t="str">
        <f t="shared" si="46"/>
        <v/>
      </c>
      <c r="U181" s="230" t="str">
        <f t="shared" si="47"/>
        <v/>
      </c>
      <c r="V181" s="224">
        <f t="shared" si="48"/>
        <v>0</v>
      </c>
      <c r="W181" s="112">
        <f t="shared" si="49"/>
        <v>0</v>
      </c>
      <c r="X181" s="237" t="str">
        <f t="shared" si="37"/>
        <v/>
      </c>
      <c r="Y181" s="242" t="b">
        <f t="shared" si="38"/>
        <v>0</v>
      </c>
      <c r="Z181" s="237">
        <f t="shared" si="50"/>
        <v>0</v>
      </c>
      <c r="AA181" s="237">
        <f>IF('Member Info'!N177="",1,"")</f>
        <v>1</v>
      </c>
      <c r="AB181" s="245" t="e">
        <f t="shared" si="51"/>
        <v>#VALUE!</v>
      </c>
      <c r="AC181" s="132" t="str">
        <f t="shared" si="39"/>
        <v/>
      </c>
      <c r="AD181" s="126">
        <f t="shared" si="40"/>
        <v>1</v>
      </c>
      <c r="AE181" s="126" t="str">
        <f>IF('Member Info'!N177&lt;&gt;"",IF('Member Info'!N177&lt;=$R$1,1,0),"")</f>
        <v/>
      </c>
      <c r="AG181" s="126" t="b">
        <f t="shared" si="52"/>
        <v>0</v>
      </c>
      <c r="AH181" s="126">
        <f t="shared" si="53"/>
        <v>0</v>
      </c>
      <c r="AJ181" s="126">
        <f t="shared" si="54"/>
        <v>0</v>
      </c>
      <c r="AK181" s="126">
        <f>IF('Member Info'!F177&gt;$R$1,1,0)</f>
        <v>0</v>
      </c>
      <c r="AL181" s="126" t="b">
        <f>IF(ISERROR(R181),ERROR.TYPE(#REF!)=ERROR.TYPE(R181),FALSE)</f>
        <v>0</v>
      </c>
      <c r="AM181" s="126" t="b">
        <f>IF(ISERROR(S181),ERROR.TYPE(#REF!)=ERROR.TYPE(S181),FALSE)</f>
        <v>0</v>
      </c>
      <c r="AN181" s="126">
        <f>IF(OR('Member Info'!F177&gt;=$S$1,'Member Info'!N177&gt;=$R$1),1,0)</f>
        <v>0</v>
      </c>
    </row>
    <row r="182" spans="1:40" ht="15.75" thickBot="1" x14ac:dyDescent="0.3">
      <c r="A182" s="4">
        <v>150</v>
      </c>
      <c r="B182" s="166">
        <f>'Member Info'!D178</f>
        <v>0</v>
      </c>
      <c r="C182" s="166">
        <f>'Member Info'!E178</f>
        <v>0</v>
      </c>
      <c r="D182" s="166" t="str">
        <f>'Member Info'!G178</f>
        <v/>
      </c>
      <c r="E182" s="167">
        <f>'Member Info'!B178</f>
        <v>0</v>
      </c>
      <c r="F182" s="244"/>
      <c r="G182" s="168" t="str">
        <f>IF(E182=0,"",
IF('Member Info'!$AM$19&lt;=$R$1,
SUMPRODUCT('Member Info'!L178+IF('Member Info'!H178&gt;'Member Info'!$AJ$12,'Member Info'!$AK$13,IF('Member Info'!H178&gt;'Member Info'!$AJ$11,'Member Info'!$AK$12,IF('Member Info'!H178&gt;'Member Info'!$AJ$10,'Member Info'!$AK$11,IF('Member Info'!H178&gt;'Member Info'!$AJ$9,'Member Info'!$AK$10,IF('Member Info'!H178&gt;'Member Info'!$AJ$8,'Member Info'!$AK$9,'Member Info'!$AK$8)))))),
SUMPRODUCT('Member Info'!L178+IF('Member Info'!H178&gt;'Member Info'!$AG$17,'Member Info'!$AH$18,IF('Member Info'!H178&gt;'Member Info'!$AG$16,'Member Info'!$AH$17,IF('Member Info'!H178&gt;'Member Info'!$AG$15,'Member Info'!$AH$16,IF('Member Info'!H178&gt;'Member Info'!$AG$14,'Member Info'!$AH$15,IF('Member Info'!H178&gt;'Member Info'!$AG$13,'Member Info'!$AH$14,IF('Member Info'!H178&gt;'Member Info'!$AG$12,'Member Info'!$AH$13,IF('Member Info'!H178&gt;'Member Info'!$AG$11,'Member Info'!$AH$12,IF('Member Info'!H178&gt;'Member Info'!$AG$10,'Member Info'!$AH$11,IF('Member Info'!H178&gt;'Member Info'!$AG$9,'Member Info'!$AH$10,IF('Member Info'!H178&gt;'Member Info'!$AG$8,'Member Info'!$AH$9,'Member Info'!$AH$8)))))))))))))</f>
        <v/>
      </c>
      <c r="H182" s="26"/>
      <c r="I182" s="26"/>
      <c r="J182" s="107" t="str">
        <f>IF(E182=0,"",IF('Member Info'!F178&gt;$S$1,CONCATENATE("Joined with practice on ", TEXT('Member Info'!F178, "DD/MM/YYYY")),IF('Member Info'!N178&lt;&gt;"",IF('Member Info'!N178&lt;$R$1,CONCATENATE("Left Scheme on ", TEXT('Member Info'!N178, "DD/MM/YYYY")),IF(ISERROR(G182),"Error Detected, No rate entered",IF(E182=0,"",IF(F182="","Error Detected, No Pensionable pay",IF(ISERROR(AB182)," Unknown Values entered.",IF(T182+U182&lt;1,"Acceptable",IF(R182+S182=200, "No Contributions Entered", IF(K182="","Error Detected, Choose reason&gt;",IF(X182="1",IF(T182=1,"Please Enter Deemed Pensionable Pay","Add Any Relevant Details Above"),"Please Give Details Above"))))))))),IF(ISERROR(G182),"Error Detected, No rate entered",IF(E182=0,"",IF(F182="","Error Detected, No Pensionable pay",IF(ISERROR(AB182)," Unknown Values entered.",IF(T182+U182&lt;1,"Acceptable",IF(R182+S182=200, "No Contributions Entered", IF(K182="","Error Detected, Choose reason&gt;",IF(X182="1",IF(T182=1,"Please Enter Deemed Pensionable Pay","Add relevant Details Above"),"Please give details Above")))))))))))</f>
        <v/>
      </c>
      <c r="K182" s="263"/>
      <c r="L182" s="93"/>
      <c r="M182" s="93" t="str">
        <f t="shared" si="42"/>
        <v/>
      </c>
      <c r="N182" s="96">
        <f t="shared" si="41"/>
        <v>0</v>
      </c>
      <c r="O182" s="96">
        <f t="shared" si="41"/>
        <v>0</v>
      </c>
      <c r="P182" s="220">
        <f>(ROUND((F182/100*'Member Info'!$W$2), 2))</f>
        <v>0</v>
      </c>
      <c r="Q182" s="220" t="e">
        <f t="shared" si="43"/>
        <v>#VALUE!</v>
      </c>
      <c r="R182" s="220" t="str">
        <f t="shared" si="44"/>
        <v/>
      </c>
      <c r="S182" s="229" t="str">
        <f t="shared" si="45"/>
        <v/>
      </c>
      <c r="T182" s="230" t="str">
        <f t="shared" si="46"/>
        <v/>
      </c>
      <c r="U182" s="230" t="str">
        <f t="shared" si="47"/>
        <v/>
      </c>
      <c r="V182" s="224">
        <f t="shared" si="48"/>
        <v>0</v>
      </c>
      <c r="W182" s="112">
        <f t="shared" si="49"/>
        <v>0</v>
      </c>
      <c r="X182" s="237" t="str">
        <f t="shared" si="37"/>
        <v/>
      </c>
      <c r="Y182" s="242" t="b">
        <f t="shared" si="38"/>
        <v>0</v>
      </c>
      <c r="Z182" s="237">
        <f t="shared" si="50"/>
        <v>0</v>
      </c>
      <c r="AA182" s="237">
        <f>IF('Member Info'!N178="",1,"")</f>
        <v>1</v>
      </c>
      <c r="AB182" s="245" t="e">
        <f t="shared" si="51"/>
        <v>#VALUE!</v>
      </c>
      <c r="AC182" s="132" t="str">
        <f t="shared" si="39"/>
        <v/>
      </c>
      <c r="AD182" s="126">
        <f t="shared" si="40"/>
        <v>1</v>
      </c>
      <c r="AE182" s="126" t="str">
        <f>IF('Member Info'!N178&lt;&gt;"",IF('Member Info'!N178&lt;=$R$1,1,0),"")</f>
        <v/>
      </c>
      <c r="AG182" s="126" t="b">
        <f t="shared" si="52"/>
        <v>0</v>
      </c>
      <c r="AH182" s="126">
        <f t="shared" si="53"/>
        <v>0</v>
      </c>
      <c r="AJ182" s="126">
        <f t="shared" si="54"/>
        <v>0</v>
      </c>
      <c r="AK182" s="126">
        <f>IF('Member Info'!F178&gt;$R$1,1,0)</f>
        <v>0</v>
      </c>
      <c r="AL182" s="126" t="b">
        <f>IF(ISERROR(R182),ERROR.TYPE(#REF!)=ERROR.TYPE(R182),FALSE)</f>
        <v>0</v>
      </c>
      <c r="AM182" s="126" t="b">
        <f>IF(ISERROR(S182),ERROR.TYPE(#REF!)=ERROR.TYPE(S182),FALSE)</f>
        <v>0</v>
      </c>
      <c r="AN182" s="126">
        <f>IF(OR('Member Info'!F178&gt;=$S$1,'Member Info'!N178&gt;=$R$1),1,0)</f>
        <v>0</v>
      </c>
    </row>
    <row r="183" spans="1:40" ht="15.75" thickBot="1" x14ac:dyDescent="0.3">
      <c r="A183" s="4"/>
      <c r="B183" s="5"/>
      <c r="C183" s="5"/>
      <c r="D183" s="5"/>
      <c r="E183" s="5"/>
      <c r="F183" s="279">
        <f>SUM(F33:F182)</f>
        <v>0</v>
      </c>
      <c r="G183" s="21"/>
      <c r="H183" s="9">
        <f>ROUND(SUM(H33:H182), 2)</f>
        <v>0</v>
      </c>
      <c r="I183" s="9">
        <f>ROUND(SUM(I33:I182), 2)</f>
        <v>0</v>
      </c>
      <c r="J183" s="135">
        <f>COUNTIF(J33:J182, "&gt;0")</f>
        <v>0</v>
      </c>
      <c r="K183" s="5"/>
      <c r="L183" s="5"/>
      <c r="M183" s="5"/>
      <c r="N183" s="5"/>
      <c r="O183" s="5"/>
      <c r="T183" s="224">
        <f>SUM(T33:T182)</f>
        <v>0</v>
      </c>
      <c r="U183" s="230">
        <f>SUM(U33:U182)</f>
        <v>0</v>
      </c>
      <c r="V183" s="224">
        <f>SUM(V33:V182)</f>
        <v>0</v>
      </c>
      <c r="W183" s="224"/>
      <c r="X183" s="340"/>
      <c r="Y183" s="224">
        <f>COUNTIF(Y33:Y182, TRUE)</f>
        <v>0</v>
      </c>
      <c r="Z183" s="239">
        <f>SUM(Z33:Z182)</f>
        <v>0</v>
      </c>
      <c r="AA183" s="255"/>
      <c r="AB183" s="238"/>
      <c r="AC183" s="245">
        <f>SUM(AC33:AC182)</f>
        <v>0</v>
      </c>
      <c r="AD183" s="126">
        <f>COUNTIF(AD33:AD182,"&gt;1")</f>
        <v>0</v>
      </c>
      <c r="AJ183" s="126">
        <f>SUM(AJ33:AJ182)</f>
        <v>0</v>
      </c>
    </row>
    <row r="184" spans="1:40" ht="15" customHeight="1" x14ac:dyDescent="0.25">
      <c r="A184" s="4"/>
      <c r="B184" s="344"/>
      <c r="C184" s="344"/>
      <c r="D184" s="5"/>
      <c r="E184" s="38"/>
      <c r="F184" s="38"/>
      <c r="G184" s="21"/>
      <c r="H184" s="22"/>
      <c r="I184" s="22"/>
      <c r="J184" s="108"/>
      <c r="K184" s="5"/>
      <c r="L184" s="5"/>
      <c r="M184" s="5"/>
      <c r="N184" s="5"/>
      <c r="O184" s="256"/>
    </row>
    <row r="185" spans="1:40" ht="15.75" customHeight="1" x14ac:dyDescent="0.25">
      <c r="A185" s="4"/>
      <c r="B185" s="344"/>
      <c r="C185" s="344"/>
      <c r="D185" s="23"/>
      <c r="E185" s="343"/>
      <c r="F185" s="343"/>
      <c r="G185" s="341"/>
      <c r="H185" s="341"/>
      <c r="I185" s="341"/>
      <c r="J185" s="341"/>
      <c r="K185" s="5"/>
      <c r="L185" s="5"/>
      <c r="M185" s="5"/>
      <c r="N185" s="256"/>
      <c r="O185" s="5"/>
    </row>
    <row r="186" spans="1:40" ht="15.75" x14ac:dyDescent="0.25">
      <c r="A186" s="4"/>
      <c r="B186" s="344"/>
      <c r="C186" s="344"/>
      <c r="D186" s="23"/>
      <c r="E186" s="343"/>
      <c r="F186" s="477" t="s">
        <v>17</v>
      </c>
      <c r="G186" s="477"/>
      <c r="H186" s="477"/>
      <c r="I186" s="341"/>
      <c r="J186" s="341"/>
      <c r="K186" s="5"/>
      <c r="L186" s="5"/>
      <c r="M186" s="5"/>
      <c r="N186" s="5"/>
      <c r="O186" s="5"/>
    </row>
    <row r="187" spans="1:40" ht="15.75" x14ac:dyDescent="0.25">
      <c r="A187" s="4"/>
      <c r="B187" s="388"/>
      <c r="C187" s="388"/>
      <c r="D187" s="23"/>
      <c r="E187" s="342"/>
      <c r="F187" s="477"/>
      <c r="G187" s="477"/>
      <c r="H187" s="477"/>
      <c r="I187" s="342"/>
      <c r="J187" s="342"/>
      <c r="K187" s="5"/>
      <c r="L187" s="5"/>
      <c r="M187" s="5"/>
      <c r="N187" s="5"/>
      <c r="O187" s="5"/>
    </row>
    <row r="188" spans="1:40" ht="15.75" x14ac:dyDescent="0.25">
      <c r="A188" s="4"/>
      <c r="B188" s="345"/>
      <c r="C188" s="345"/>
      <c r="D188" s="23"/>
      <c r="E188" s="342"/>
      <c r="F188" s="342"/>
      <c r="G188" s="342"/>
      <c r="H188" s="342"/>
      <c r="I188" s="476" t="s">
        <v>20</v>
      </c>
      <c r="J188" s="476"/>
      <c r="K188" s="5"/>
      <c r="L188" s="5"/>
      <c r="M188" s="5"/>
      <c r="N188" s="5"/>
      <c r="O188" s="5"/>
    </row>
    <row r="189" spans="1:40" ht="15.75" thickBot="1" x14ac:dyDescent="0.3">
      <c r="A189" s="4"/>
      <c r="B189" s="346"/>
      <c r="C189" s="345" t="s">
        <v>18</v>
      </c>
      <c r="D189" s="345"/>
      <c r="E189" s="342"/>
      <c r="F189" s="345" t="s">
        <v>19</v>
      </c>
      <c r="G189" s="345"/>
      <c r="H189" s="345"/>
      <c r="I189" s="485"/>
      <c r="J189" s="485"/>
      <c r="K189" s="5"/>
      <c r="L189" s="5"/>
      <c r="M189" s="5"/>
      <c r="N189" s="5"/>
      <c r="O189" s="5"/>
    </row>
    <row r="190" spans="1:40" ht="15.75" thickBot="1" x14ac:dyDescent="0.3">
      <c r="A190" s="4"/>
      <c r="B190" s="12"/>
      <c r="C190" s="480">
        <f>H183</f>
        <v>0</v>
      </c>
      <c r="D190" s="481"/>
      <c r="E190" s="342"/>
      <c r="F190" s="480">
        <f>I183</f>
        <v>0</v>
      </c>
      <c r="G190" s="481"/>
      <c r="H190" s="346"/>
      <c r="I190" s="480">
        <f>C190+F190</f>
        <v>0</v>
      </c>
      <c r="J190" s="481"/>
      <c r="K190" s="5"/>
      <c r="L190" s="5"/>
      <c r="M190" s="5"/>
      <c r="N190" s="5"/>
      <c r="O190" s="5"/>
    </row>
    <row r="191" spans="1:40" ht="15.75" x14ac:dyDescent="0.25">
      <c r="A191" s="4"/>
      <c r="B191" s="345"/>
      <c r="C191" s="345"/>
      <c r="D191" s="23"/>
      <c r="E191" s="342"/>
      <c r="F191" s="342"/>
      <c r="G191" s="342"/>
      <c r="H191" s="342"/>
      <c r="I191" s="342"/>
      <c r="J191" s="342"/>
      <c r="K191" s="5"/>
      <c r="L191" s="5"/>
      <c r="M191" s="5"/>
      <c r="N191" s="5"/>
      <c r="O191" s="5"/>
    </row>
    <row r="192" spans="1:40" ht="15.75" x14ac:dyDescent="0.25">
      <c r="A192" s="4"/>
      <c r="B192" s="346"/>
      <c r="C192" s="346"/>
      <c r="D192" s="23"/>
      <c r="E192" s="342"/>
      <c r="F192" s="342"/>
      <c r="G192" s="342"/>
      <c r="H192" s="342"/>
      <c r="I192" s="342"/>
      <c r="J192" s="342"/>
      <c r="K192" s="5"/>
      <c r="L192" s="5"/>
      <c r="M192" s="5"/>
      <c r="N192" s="5"/>
      <c r="O192" s="5"/>
    </row>
    <row r="193" spans="1:27" ht="15.75" customHeight="1" x14ac:dyDescent="0.25">
      <c r="A193" s="4"/>
      <c r="B193" s="487" t="s">
        <v>607</v>
      </c>
      <c r="C193" s="487"/>
      <c r="D193" s="487"/>
      <c r="E193" s="487"/>
      <c r="F193" s="487"/>
      <c r="G193" s="487"/>
      <c r="H193" s="487"/>
      <c r="I193" s="487"/>
      <c r="J193" s="487"/>
      <c r="K193" s="5"/>
      <c r="L193" s="5"/>
      <c r="M193" s="5"/>
      <c r="N193" s="5"/>
      <c r="O193" s="5"/>
    </row>
    <row r="194" spans="1:27" ht="15.75" customHeight="1" x14ac:dyDescent="0.25">
      <c r="A194" s="4"/>
      <c r="B194" s="487"/>
      <c r="C194" s="487"/>
      <c r="D194" s="487"/>
      <c r="E194" s="487"/>
      <c r="F194" s="487"/>
      <c r="G194" s="487"/>
      <c r="H194" s="487"/>
      <c r="I194" s="487"/>
      <c r="J194" s="487"/>
      <c r="K194" s="5"/>
      <c r="L194" s="5"/>
      <c r="M194" s="5"/>
      <c r="N194" s="5"/>
      <c r="O194" s="5"/>
    </row>
    <row r="195" spans="1:27" ht="15.75" customHeight="1" x14ac:dyDescent="0.25">
      <c r="A195" s="4"/>
      <c r="B195" s="487"/>
      <c r="C195" s="487"/>
      <c r="D195" s="487"/>
      <c r="E195" s="487"/>
      <c r="F195" s="487"/>
      <c r="G195" s="487"/>
      <c r="H195" s="487"/>
      <c r="I195" s="487"/>
      <c r="J195" s="487"/>
      <c r="K195" s="5"/>
      <c r="L195" s="5"/>
      <c r="M195" s="5"/>
      <c r="N195" s="5"/>
      <c r="O195" s="5"/>
    </row>
    <row r="196" spans="1:27" ht="15.75" customHeight="1" x14ac:dyDescent="0.25">
      <c r="A196" s="4"/>
      <c r="B196" s="487"/>
      <c r="C196" s="487"/>
      <c r="D196" s="487"/>
      <c r="E196" s="487"/>
      <c r="F196" s="487"/>
      <c r="G196" s="487"/>
      <c r="H196" s="487"/>
      <c r="I196" s="487"/>
      <c r="J196" s="487"/>
      <c r="K196" s="5"/>
      <c r="L196" s="5"/>
      <c r="M196" s="5"/>
      <c r="N196" s="5"/>
      <c r="O196" s="5"/>
    </row>
    <row r="197" spans="1:27" x14ac:dyDescent="0.25">
      <c r="A197" s="4"/>
      <c r="B197" s="487"/>
      <c r="C197" s="487"/>
      <c r="D197" s="487"/>
      <c r="E197" s="487"/>
      <c r="F197" s="487"/>
      <c r="G197" s="487"/>
      <c r="H197" s="487"/>
      <c r="I197" s="487"/>
      <c r="J197" s="487"/>
      <c r="K197" s="5"/>
      <c r="L197" s="5"/>
      <c r="M197" s="5"/>
      <c r="N197" s="5"/>
      <c r="O197" s="5"/>
    </row>
    <row r="198" spans="1:27" x14ac:dyDescent="0.25">
      <c r="A198" s="4"/>
      <c r="B198" s="5"/>
      <c r="C198" s="5"/>
      <c r="D198" s="5"/>
      <c r="E198" s="5"/>
      <c r="F198" s="5"/>
      <c r="G198" s="21"/>
      <c r="H198" s="5"/>
      <c r="I198" s="5"/>
      <c r="J198" s="386"/>
      <c r="K198" s="5"/>
      <c r="L198" s="5"/>
      <c r="M198" s="5"/>
      <c r="N198" s="5"/>
      <c r="O198" s="5"/>
    </row>
    <row r="199" spans="1:27" ht="15.75" x14ac:dyDescent="0.25">
      <c r="A199" s="4"/>
      <c r="B199" s="474"/>
      <c r="C199" s="474"/>
      <c r="D199" s="474"/>
      <c r="E199" s="474"/>
      <c r="F199" s="474"/>
      <c r="G199" s="474"/>
      <c r="H199" s="390"/>
      <c r="I199" s="390"/>
      <c r="J199" s="105"/>
      <c r="K199" s="5"/>
      <c r="L199" s="5"/>
      <c r="M199" s="5"/>
      <c r="N199" s="5"/>
      <c r="O199" s="5"/>
      <c r="S199" s="126"/>
      <c r="T199" s="126"/>
      <c r="U199" s="126"/>
      <c r="V199" s="126"/>
      <c r="W199" s="126"/>
      <c r="X199" s="126"/>
      <c r="Y199" s="126"/>
      <c r="Z199" s="126"/>
      <c r="AA199" s="126"/>
    </row>
    <row r="200" spans="1:27" x14ac:dyDescent="0.25">
      <c r="A200" s="4"/>
      <c r="B200" s="5"/>
      <c r="C200" s="5"/>
      <c r="D200" s="5"/>
      <c r="E200" s="5"/>
      <c r="F200" s="5"/>
      <c r="G200" s="21"/>
      <c r="H200" s="5"/>
      <c r="I200" s="5"/>
      <c r="J200" s="386"/>
      <c r="K200" s="5"/>
      <c r="L200" s="5"/>
      <c r="M200" s="5"/>
      <c r="N200" s="5"/>
      <c r="O200" s="5"/>
      <c r="S200" s="126"/>
      <c r="T200" s="126"/>
      <c r="U200" s="126"/>
      <c r="V200" s="126"/>
      <c r="W200" s="126"/>
      <c r="X200" s="126"/>
      <c r="Y200" s="126"/>
      <c r="Z200" s="126"/>
      <c r="AA200" s="126"/>
    </row>
    <row r="201" spans="1:27" x14ac:dyDescent="0.25">
      <c r="A201" s="4"/>
      <c r="B201" s="5"/>
      <c r="C201" s="5"/>
      <c r="D201" s="5"/>
      <c r="E201" s="5"/>
      <c r="F201" s="5"/>
      <c r="G201" s="21"/>
      <c r="H201" s="5"/>
      <c r="I201" s="5"/>
      <c r="J201" s="386"/>
      <c r="K201" s="5"/>
      <c r="L201" s="5"/>
      <c r="M201" s="5"/>
      <c r="N201" s="5"/>
      <c r="O201" s="5"/>
      <c r="S201" s="126"/>
      <c r="T201" s="126"/>
      <c r="U201" s="126"/>
      <c r="V201" s="126"/>
      <c r="W201" s="126"/>
      <c r="X201" s="126"/>
      <c r="Y201" s="126"/>
      <c r="Z201" s="126"/>
      <c r="AA201" s="126"/>
    </row>
    <row r="202" spans="1:27" ht="21" x14ac:dyDescent="0.25">
      <c r="A202" s="4"/>
      <c r="B202" s="486"/>
      <c r="C202" s="486"/>
      <c r="D202" s="486"/>
      <c r="E202" s="486"/>
      <c r="F202" s="486"/>
      <c r="G202" s="486"/>
      <c r="H202" s="389"/>
      <c r="I202" s="389"/>
      <c r="J202" s="389"/>
      <c r="K202" s="5"/>
      <c r="L202" s="5"/>
      <c r="M202" s="5"/>
      <c r="N202" s="5"/>
      <c r="O202" s="5"/>
      <c r="S202" s="126"/>
      <c r="T202" s="126"/>
      <c r="U202" s="126"/>
      <c r="V202" s="126"/>
      <c r="W202" s="126"/>
      <c r="X202" s="126"/>
      <c r="Y202" s="126"/>
      <c r="Z202" s="126"/>
      <c r="AA202" s="126"/>
    </row>
    <row r="203" spans="1:27" ht="21" x14ac:dyDescent="0.25">
      <c r="A203" s="4"/>
      <c r="B203" s="15"/>
      <c r="C203" s="15"/>
      <c r="D203" s="15"/>
      <c r="E203" s="15"/>
      <c r="F203" s="15"/>
      <c r="G203" s="15"/>
      <c r="H203" s="5"/>
      <c r="I203" s="5"/>
      <c r="J203" s="386"/>
      <c r="K203" s="5"/>
      <c r="L203" s="5"/>
      <c r="M203" s="5"/>
      <c r="N203" s="5"/>
      <c r="O203" s="5"/>
      <c r="S203" s="126"/>
      <c r="T203" s="126"/>
      <c r="U203" s="126"/>
      <c r="V203" s="126"/>
      <c r="W203" s="126"/>
      <c r="X203" s="126"/>
      <c r="Y203" s="126"/>
      <c r="Z203" s="126"/>
      <c r="AA203" s="126"/>
    </row>
    <row r="204" spans="1:27" ht="15" customHeight="1" x14ac:dyDescent="0.25">
      <c r="A204" s="4"/>
      <c r="B204" s="478"/>
      <c r="C204" s="478"/>
      <c r="D204" s="478"/>
      <c r="E204" s="5"/>
      <c r="F204" s="478"/>
      <c r="G204" s="478"/>
      <c r="H204" s="478"/>
      <c r="I204" s="478"/>
      <c r="J204" s="388"/>
      <c r="K204" s="5"/>
      <c r="L204" s="5"/>
      <c r="M204" s="5"/>
      <c r="N204" s="5"/>
      <c r="O204" s="5"/>
      <c r="S204" s="126"/>
      <c r="T204" s="126"/>
      <c r="U204" s="126"/>
      <c r="V204" s="126"/>
      <c r="W204" s="126"/>
      <c r="X204" s="126"/>
      <c r="Y204" s="126"/>
      <c r="Z204" s="126"/>
      <c r="AA204" s="126"/>
    </row>
    <row r="205" spans="1:27" x14ac:dyDescent="0.25">
      <c r="A205" s="4"/>
      <c r="B205" s="478"/>
      <c r="C205" s="478"/>
      <c r="D205" s="478"/>
      <c r="E205" s="5"/>
      <c r="F205" s="478"/>
      <c r="G205" s="478"/>
      <c r="H205" s="478"/>
      <c r="I205" s="478"/>
      <c r="J205" s="388"/>
      <c r="K205" s="5"/>
      <c r="L205" s="5"/>
      <c r="M205" s="5"/>
      <c r="N205" s="5"/>
      <c r="O205" s="5"/>
      <c r="S205" s="126"/>
      <c r="T205" s="126"/>
      <c r="U205" s="126"/>
      <c r="V205" s="126"/>
      <c r="W205" s="126"/>
      <c r="X205" s="126"/>
      <c r="Y205" s="126"/>
      <c r="Z205" s="126"/>
      <c r="AA205" s="126"/>
    </row>
    <row r="206" spans="1:27" x14ac:dyDescent="0.25">
      <c r="A206" s="4"/>
      <c r="B206" s="388"/>
      <c r="C206" s="388"/>
      <c r="D206" s="388"/>
      <c r="E206" s="5"/>
      <c r="F206" s="388"/>
      <c r="G206" s="388"/>
      <c r="H206" s="388"/>
      <c r="I206" s="388"/>
      <c r="J206" s="388"/>
      <c r="K206" s="5"/>
      <c r="L206" s="5"/>
      <c r="M206" s="5"/>
      <c r="N206" s="5"/>
      <c r="O206" s="5"/>
      <c r="S206" s="126"/>
      <c r="T206" s="126"/>
      <c r="U206" s="126"/>
      <c r="V206" s="126"/>
      <c r="W206" s="126"/>
      <c r="X206" s="126"/>
      <c r="Y206" s="126"/>
      <c r="Z206" s="126"/>
      <c r="AA206" s="126"/>
    </row>
    <row r="207" spans="1:27" ht="15.75" customHeight="1" x14ac:dyDescent="0.25">
      <c r="A207" s="4"/>
      <c r="B207" s="433"/>
      <c r="C207" s="433"/>
      <c r="D207" s="433"/>
      <c r="E207" s="5"/>
      <c r="F207" s="433"/>
      <c r="G207" s="433"/>
      <c r="H207" s="433"/>
      <c r="I207" s="433"/>
      <c r="J207" s="31"/>
      <c r="K207" s="5"/>
      <c r="L207" s="5"/>
      <c r="M207" s="5"/>
      <c r="N207" s="5"/>
      <c r="O207" s="5"/>
      <c r="S207" s="126"/>
      <c r="T207" s="126"/>
      <c r="U207" s="126"/>
      <c r="V207" s="126"/>
      <c r="W207" s="126"/>
      <c r="X207" s="126"/>
      <c r="Y207" s="126"/>
      <c r="Z207" s="126"/>
      <c r="AA207" s="126"/>
    </row>
    <row r="208" spans="1:27" x14ac:dyDescent="0.25">
      <c r="A208" s="4"/>
      <c r="B208" s="473"/>
      <c r="C208" s="473"/>
      <c r="D208" s="473"/>
      <c r="E208" s="5"/>
      <c r="F208" s="473"/>
      <c r="G208" s="473"/>
      <c r="H208" s="473"/>
      <c r="I208" s="473"/>
      <c r="J208" s="106"/>
      <c r="K208" s="5"/>
      <c r="L208" s="5"/>
      <c r="M208" s="5"/>
      <c r="N208" s="5"/>
      <c r="O208" s="5"/>
      <c r="S208" s="126"/>
      <c r="T208" s="126"/>
      <c r="U208" s="126"/>
      <c r="V208" s="126"/>
      <c r="W208" s="126"/>
      <c r="X208" s="126"/>
      <c r="Y208" s="126"/>
      <c r="Z208" s="126"/>
      <c r="AA208" s="126"/>
    </row>
    <row r="209" spans="1:27" x14ac:dyDescent="0.25">
      <c r="A209" s="4"/>
      <c r="B209" s="12"/>
      <c r="C209" s="12"/>
      <c r="D209" s="12"/>
      <c r="E209" s="5"/>
      <c r="F209" s="12"/>
      <c r="G209" s="12"/>
      <c r="H209" s="12"/>
      <c r="I209" s="12"/>
      <c r="J209" s="386"/>
      <c r="K209" s="5"/>
      <c r="L209" s="5"/>
      <c r="M209" s="5"/>
      <c r="N209" s="5"/>
      <c r="O209" s="5"/>
      <c r="S209" s="126"/>
      <c r="T209" s="126"/>
      <c r="U209" s="126"/>
      <c r="V209" s="126"/>
      <c r="W209" s="126"/>
      <c r="X209" s="126"/>
      <c r="Y209" s="126"/>
      <c r="Z209" s="126"/>
      <c r="AA209" s="126"/>
    </row>
    <row r="210" spans="1:27" ht="15.75" customHeight="1" x14ac:dyDescent="0.25">
      <c r="A210" s="4"/>
      <c r="B210" s="433"/>
      <c r="C210" s="433"/>
      <c r="D210" s="433"/>
      <c r="E210" s="5"/>
      <c r="F210" s="433"/>
      <c r="G210" s="433"/>
      <c r="H210" s="433"/>
      <c r="I210" s="433"/>
      <c r="J210" s="31"/>
      <c r="K210" s="5"/>
      <c r="L210" s="5"/>
      <c r="M210" s="5"/>
      <c r="N210" s="5"/>
      <c r="O210" s="5"/>
      <c r="S210" s="126"/>
      <c r="T210" s="126"/>
      <c r="U210" s="126"/>
      <c r="V210" s="126"/>
      <c r="W210" s="126"/>
      <c r="X210" s="126"/>
      <c r="Y210" s="126"/>
      <c r="Z210" s="126"/>
      <c r="AA210" s="126"/>
    </row>
    <row r="211" spans="1:27" x14ac:dyDescent="0.25">
      <c r="A211" s="4"/>
      <c r="B211" s="473"/>
      <c r="C211" s="473"/>
      <c r="D211" s="473"/>
      <c r="E211" s="5"/>
      <c r="F211" s="473"/>
      <c r="G211" s="473"/>
      <c r="H211" s="473"/>
      <c r="I211" s="473"/>
      <c r="J211" s="106"/>
      <c r="K211" s="5"/>
      <c r="L211" s="5"/>
      <c r="M211" s="5"/>
      <c r="N211" s="5"/>
      <c r="O211" s="5"/>
      <c r="S211" s="126"/>
      <c r="T211" s="126"/>
      <c r="U211" s="126"/>
      <c r="V211" s="126"/>
      <c r="W211" s="126"/>
      <c r="X211" s="126"/>
      <c r="Y211" s="126"/>
      <c r="Z211" s="126"/>
      <c r="AA211" s="126"/>
    </row>
    <row r="212" spans="1:27" x14ac:dyDescent="0.25">
      <c r="A212" s="4"/>
      <c r="B212" s="12"/>
      <c r="C212" s="12"/>
      <c r="D212" s="12"/>
      <c r="E212" s="5"/>
      <c r="F212" s="12"/>
      <c r="G212" s="12"/>
      <c r="H212" s="12"/>
      <c r="I212" s="12"/>
      <c r="J212" s="386"/>
      <c r="K212" s="5"/>
      <c r="L212" s="5"/>
      <c r="M212" s="5"/>
      <c r="N212" s="5"/>
      <c r="O212" s="5"/>
      <c r="S212" s="126"/>
      <c r="T212" s="126"/>
      <c r="U212" s="126"/>
      <c r="V212" s="126"/>
      <c r="W212" s="126"/>
      <c r="X212" s="126"/>
      <c r="Y212" s="126"/>
      <c r="Z212" s="126"/>
      <c r="AA212" s="126"/>
    </row>
    <row r="213" spans="1:27" ht="15.75" customHeight="1" x14ac:dyDescent="0.25">
      <c r="A213" s="4"/>
      <c r="B213" s="476"/>
      <c r="C213" s="476"/>
      <c r="D213" s="476"/>
      <c r="E213" s="5"/>
      <c r="F213" s="476"/>
      <c r="G213" s="476"/>
      <c r="H213" s="476"/>
      <c r="I213" s="476"/>
      <c r="J213" s="388"/>
      <c r="K213" s="5"/>
      <c r="L213" s="5"/>
      <c r="M213" s="5"/>
      <c r="N213" s="5"/>
      <c r="O213" s="5"/>
      <c r="S213" s="126"/>
      <c r="T213" s="126"/>
      <c r="U213" s="126"/>
      <c r="V213" s="126"/>
      <c r="W213" s="126"/>
      <c r="X213" s="126"/>
      <c r="Y213" s="126"/>
      <c r="Z213" s="126"/>
      <c r="AA213" s="126"/>
    </row>
    <row r="214" spans="1:27" x14ac:dyDescent="0.25">
      <c r="A214" s="4"/>
      <c r="B214" s="473"/>
      <c r="C214" s="473"/>
      <c r="D214" s="473"/>
      <c r="E214" s="5"/>
      <c r="F214" s="473"/>
      <c r="G214" s="473"/>
      <c r="H214" s="473"/>
      <c r="I214" s="473"/>
      <c r="J214" s="106"/>
      <c r="K214" s="5"/>
      <c r="L214" s="5"/>
      <c r="M214" s="5"/>
      <c r="N214" s="5"/>
      <c r="O214" s="5"/>
      <c r="S214" s="126"/>
      <c r="T214" s="126"/>
      <c r="U214" s="126"/>
      <c r="V214" s="126"/>
      <c r="W214" s="126"/>
      <c r="X214" s="126"/>
      <c r="Y214" s="126"/>
      <c r="Z214" s="126"/>
      <c r="AA214" s="126"/>
    </row>
    <row r="215" spans="1:27" x14ac:dyDescent="0.25">
      <c r="A215" s="4"/>
      <c r="B215" s="12"/>
      <c r="C215" s="12"/>
      <c r="D215" s="12"/>
      <c r="E215" s="5"/>
      <c r="F215" s="5"/>
      <c r="G215" s="5"/>
      <c r="H215" s="12"/>
      <c r="I215" s="5"/>
      <c r="J215" s="386"/>
      <c r="K215" s="5"/>
      <c r="L215" s="5"/>
      <c r="M215" s="5"/>
      <c r="N215" s="5"/>
      <c r="O215" s="5"/>
      <c r="S215" s="126"/>
      <c r="T215" s="126"/>
      <c r="U215" s="126"/>
      <c r="V215" s="126"/>
      <c r="W215" s="126"/>
      <c r="X215" s="126"/>
      <c r="Y215" s="126"/>
      <c r="Z215" s="126"/>
      <c r="AA215" s="126"/>
    </row>
    <row r="216" spans="1:27" x14ac:dyDescent="0.25">
      <c r="A216" s="4"/>
      <c r="B216" s="479"/>
      <c r="C216" s="479"/>
      <c r="D216" s="479"/>
      <c r="E216" s="5"/>
      <c r="F216" s="5"/>
      <c r="G216" s="5"/>
      <c r="H216" s="12"/>
      <c r="I216" s="5"/>
      <c r="J216" s="386"/>
      <c r="K216" s="5"/>
      <c r="L216" s="5"/>
      <c r="M216" s="5"/>
      <c r="N216" s="5"/>
      <c r="O216" s="5"/>
      <c r="S216" s="126"/>
      <c r="T216" s="126"/>
      <c r="U216" s="126"/>
      <c r="V216" s="126"/>
      <c r="W216" s="126"/>
      <c r="X216" s="126"/>
      <c r="Y216" s="126"/>
      <c r="Z216" s="126"/>
      <c r="AA216" s="126"/>
    </row>
    <row r="217" spans="1:27" x14ac:dyDescent="0.25">
      <c r="A217" s="4"/>
      <c r="B217" s="475"/>
      <c r="C217" s="475"/>
      <c r="D217" s="475"/>
      <c r="E217" s="5"/>
      <c r="F217" s="5"/>
      <c r="G217" s="5"/>
      <c r="H217" s="5"/>
      <c r="I217" s="5"/>
      <c r="J217" s="386"/>
      <c r="K217" s="5"/>
      <c r="L217" s="5"/>
      <c r="M217" s="5"/>
      <c r="N217" s="5"/>
      <c r="O217" s="5"/>
      <c r="S217" s="126"/>
      <c r="T217" s="126"/>
      <c r="U217" s="126"/>
      <c r="V217" s="126"/>
      <c r="W217" s="126"/>
      <c r="X217" s="126"/>
      <c r="Y217" s="126"/>
      <c r="Z217" s="126"/>
      <c r="AA217" s="126"/>
    </row>
    <row r="218" spans="1:27" x14ac:dyDescent="0.25">
      <c r="A218" s="4"/>
      <c r="B218" s="12"/>
      <c r="C218" s="12"/>
      <c r="D218" s="12"/>
      <c r="E218" s="12"/>
      <c r="F218" s="12"/>
      <c r="G218" s="12"/>
      <c r="H218" s="5"/>
      <c r="I218" s="5"/>
      <c r="J218" s="386"/>
      <c r="K218" s="5"/>
      <c r="L218" s="5"/>
      <c r="M218" s="5"/>
      <c r="N218" s="5"/>
      <c r="O218" s="5"/>
      <c r="S218" s="126"/>
      <c r="T218" s="126"/>
      <c r="U218" s="126"/>
      <c r="V218" s="126"/>
      <c r="W218" s="126"/>
      <c r="X218" s="126"/>
      <c r="Y218" s="126"/>
      <c r="Z218" s="126"/>
      <c r="AA218" s="126"/>
    </row>
    <row r="219" spans="1:27" x14ac:dyDescent="0.25">
      <c r="A219" s="4"/>
      <c r="B219" s="476"/>
      <c r="C219" s="476"/>
      <c r="D219" s="476"/>
      <c r="E219" s="476"/>
      <c r="F219" s="476"/>
      <c r="G219" s="476"/>
      <c r="H219" s="387"/>
      <c r="I219" s="387"/>
      <c r="J219" s="388"/>
      <c r="K219" s="5"/>
      <c r="L219" s="5"/>
      <c r="M219" s="5"/>
      <c r="N219" s="5"/>
      <c r="O219" s="5"/>
      <c r="S219" s="126"/>
      <c r="T219" s="126"/>
      <c r="U219" s="126"/>
      <c r="V219" s="126"/>
      <c r="W219" s="126"/>
      <c r="X219" s="126"/>
      <c r="Y219" s="126"/>
      <c r="Z219" s="126"/>
      <c r="AA219" s="126"/>
    </row>
    <row r="220" spans="1:27" ht="15.75" thickBot="1" x14ac:dyDescent="0.3">
      <c r="A220" s="4"/>
      <c r="B220" s="18"/>
      <c r="C220" s="18"/>
      <c r="D220" s="18"/>
      <c r="E220" s="18"/>
      <c r="F220" s="18"/>
      <c r="G220" s="18"/>
      <c r="H220" s="19"/>
      <c r="I220" s="33"/>
      <c r="J220" s="109"/>
      <c r="K220" s="19"/>
      <c r="L220" s="5"/>
      <c r="M220" s="5"/>
      <c r="N220" s="5"/>
      <c r="O220" s="5"/>
      <c r="S220" s="126"/>
      <c r="T220" s="126"/>
      <c r="U220" s="126"/>
      <c r="V220" s="126"/>
      <c r="W220" s="126"/>
      <c r="X220" s="126"/>
      <c r="Y220" s="126"/>
      <c r="Z220" s="126"/>
      <c r="AA220" s="126"/>
    </row>
    <row r="221" spans="1:27" x14ac:dyDescent="0.25">
      <c r="A221" s="4"/>
      <c r="S221" s="126"/>
      <c r="T221" s="126"/>
      <c r="U221" s="126"/>
      <c r="V221" s="126"/>
      <c r="W221" s="126"/>
      <c r="X221" s="126"/>
      <c r="Y221" s="126"/>
      <c r="Z221" s="126"/>
      <c r="AA221" s="126"/>
    </row>
    <row r="222" spans="1:27" x14ac:dyDescent="0.25">
      <c r="A222" s="4"/>
      <c r="S222" s="126"/>
      <c r="T222" s="126"/>
      <c r="U222" s="126"/>
      <c r="V222" s="126"/>
      <c r="W222" s="126"/>
      <c r="X222" s="126"/>
      <c r="Y222" s="126"/>
      <c r="Z222" s="126"/>
      <c r="AA222" s="126"/>
    </row>
    <row r="223" spans="1:27" x14ac:dyDescent="0.25">
      <c r="A223" s="4"/>
      <c r="S223" s="126"/>
      <c r="T223" s="126"/>
      <c r="U223" s="126"/>
      <c r="V223" s="126"/>
      <c r="W223" s="126"/>
      <c r="X223" s="126"/>
      <c r="Y223" s="126"/>
      <c r="Z223" s="126"/>
      <c r="AA223" s="126"/>
    </row>
    <row r="224" spans="1:27" ht="15" customHeight="1" x14ac:dyDescent="0.25">
      <c r="A224" s="4"/>
      <c r="S224" s="126"/>
      <c r="T224" s="126"/>
      <c r="U224" s="126"/>
      <c r="V224" s="126"/>
      <c r="W224" s="126"/>
      <c r="X224" s="126"/>
      <c r="Y224" s="126"/>
      <c r="Z224" s="126"/>
      <c r="AA224" s="126"/>
    </row>
    <row r="225" spans="1:27" x14ac:dyDescent="0.25">
      <c r="A225" s="4"/>
      <c r="S225" s="126"/>
      <c r="T225" s="126"/>
      <c r="U225" s="126"/>
      <c r="V225" s="126"/>
      <c r="W225" s="126"/>
      <c r="X225" s="126"/>
      <c r="Y225" s="126"/>
      <c r="Z225" s="126"/>
      <c r="AA225" s="126"/>
    </row>
    <row r="226" spans="1:27" x14ac:dyDescent="0.25">
      <c r="A226" s="4"/>
      <c r="S226" s="126"/>
      <c r="T226" s="126"/>
      <c r="U226" s="126"/>
      <c r="V226" s="126"/>
      <c r="W226" s="126"/>
      <c r="X226" s="126"/>
      <c r="Y226" s="126"/>
      <c r="Z226" s="126"/>
      <c r="AA226" s="126"/>
    </row>
    <row r="227" spans="1:27" x14ac:dyDescent="0.25">
      <c r="A227" s="4"/>
      <c r="S227" s="126"/>
      <c r="T227" s="126"/>
      <c r="U227" s="126"/>
      <c r="V227" s="126"/>
      <c r="W227" s="126"/>
      <c r="X227" s="126"/>
      <c r="Y227" s="126"/>
      <c r="Z227" s="126"/>
      <c r="AA227" s="126"/>
    </row>
    <row r="228" spans="1:27" x14ac:dyDescent="0.25">
      <c r="A228" s="4"/>
      <c r="S228" s="126"/>
      <c r="T228" s="126"/>
      <c r="U228" s="126"/>
      <c r="V228" s="126"/>
      <c r="W228" s="126"/>
      <c r="X228" s="126"/>
      <c r="Y228" s="126"/>
      <c r="Z228" s="126"/>
      <c r="AA228" s="126"/>
    </row>
    <row r="229" spans="1:27" x14ac:dyDescent="0.25">
      <c r="A229" s="4"/>
      <c r="S229" s="126"/>
      <c r="T229" s="126"/>
      <c r="U229" s="126"/>
      <c r="V229" s="126"/>
      <c r="W229" s="126"/>
      <c r="X229" s="126"/>
      <c r="Y229" s="126"/>
      <c r="Z229" s="126"/>
      <c r="AA229" s="126"/>
    </row>
    <row r="230" spans="1:27" x14ac:dyDescent="0.25">
      <c r="A230" s="4"/>
      <c r="S230" s="126"/>
      <c r="T230" s="126"/>
      <c r="U230" s="126"/>
      <c r="V230" s="126"/>
      <c r="W230" s="126"/>
      <c r="X230" s="126"/>
      <c r="Y230" s="126"/>
      <c r="Z230" s="126"/>
      <c r="AA230" s="126"/>
    </row>
    <row r="231" spans="1:27" x14ac:dyDescent="0.25">
      <c r="A231" s="4"/>
      <c r="J231" s="126"/>
      <c r="S231" s="126"/>
      <c r="T231" s="126"/>
      <c r="U231" s="126"/>
      <c r="V231" s="126"/>
      <c r="W231" s="126"/>
      <c r="X231" s="126"/>
      <c r="Y231" s="126"/>
      <c r="Z231" s="126"/>
      <c r="AA231" s="126"/>
    </row>
    <row r="232" spans="1:27" x14ac:dyDescent="0.25">
      <c r="A232" s="4"/>
      <c r="J232" s="126"/>
      <c r="S232" s="126"/>
      <c r="T232" s="126"/>
      <c r="U232" s="126"/>
      <c r="V232" s="126"/>
      <c r="W232" s="126"/>
      <c r="X232" s="126"/>
      <c r="Y232" s="126"/>
      <c r="Z232" s="126"/>
      <c r="AA232" s="126"/>
    </row>
    <row r="233" spans="1:27" x14ac:dyDescent="0.25">
      <c r="A233" s="4"/>
      <c r="J233" s="126"/>
      <c r="S233" s="126"/>
      <c r="T233" s="126"/>
      <c r="U233" s="126"/>
      <c r="V233" s="126"/>
      <c r="W233" s="126"/>
      <c r="X233" s="126"/>
      <c r="Y233" s="126"/>
      <c r="Z233" s="126"/>
      <c r="AA233" s="126"/>
    </row>
    <row r="234" spans="1:27" x14ac:dyDescent="0.25">
      <c r="A234" s="4"/>
      <c r="J234" s="126"/>
      <c r="S234" s="126"/>
      <c r="T234" s="126"/>
      <c r="U234" s="126"/>
      <c r="V234" s="126"/>
      <c r="W234" s="126"/>
      <c r="X234" s="126"/>
      <c r="Y234" s="126"/>
      <c r="Z234" s="126"/>
      <c r="AA234" s="126"/>
    </row>
    <row r="235" spans="1:27" x14ac:dyDescent="0.25">
      <c r="A235" s="4"/>
      <c r="J235" s="126"/>
      <c r="S235" s="126"/>
      <c r="T235" s="126"/>
      <c r="U235" s="126"/>
      <c r="V235" s="126"/>
      <c r="W235" s="126"/>
      <c r="X235" s="126"/>
      <c r="Y235" s="126"/>
      <c r="Z235" s="126"/>
      <c r="AA235" s="126"/>
    </row>
    <row r="236" spans="1:27" x14ac:dyDescent="0.25">
      <c r="A236" s="4"/>
      <c r="J236" s="126"/>
      <c r="S236" s="126"/>
      <c r="T236" s="126"/>
      <c r="U236" s="126"/>
      <c r="V236" s="126"/>
      <c r="W236" s="126"/>
      <c r="X236" s="126"/>
      <c r="Y236" s="126"/>
      <c r="Z236" s="126"/>
      <c r="AA236" s="126"/>
    </row>
    <row r="237" spans="1:27" x14ac:dyDescent="0.25">
      <c r="A237" s="4"/>
      <c r="J237" s="126"/>
      <c r="S237" s="126"/>
      <c r="T237" s="126"/>
      <c r="U237" s="126"/>
      <c r="V237" s="126"/>
      <c r="W237" s="126"/>
      <c r="X237" s="126"/>
      <c r="Y237" s="126"/>
      <c r="Z237" s="126"/>
      <c r="AA237" s="126"/>
    </row>
    <row r="238" spans="1:27" x14ac:dyDescent="0.25">
      <c r="A238" s="4"/>
      <c r="J238" s="126"/>
      <c r="S238" s="126"/>
      <c r="T238" s="126"/>
      <c r="U238" s="126"/>
      <c r="V238" s="126"/>
      <c r="W238" s="126"/>
      <c r="X238" s="126"/>
      <c r="Y238" s="126"/>
      <c r="Z238" s="126"/>
      <c r="AA238" s="126"/>
    </row>
    <row r="239" spans="1:27" x14ac:dyDescent="0.25">
      <c r="A239" s="4"/>
      <c r="J239" s="126"/>
      <c r="S239" s="126"/>
      <c r="T239" s="126"/>
      <c r="U239" s="126"/>
      <c r="V239" s="126"/>
      <c r="W239" s="126"/>
      <c r="X239" s="126"/>
      <c r="Y239" s="126"/>
      <c r="Z239" s="126"/>
      <c r="AA239" s="126"/>
    </row>
    <row r="240" spans="1:27" x14ac:dyDescent="0.25">
      <c r="A240" s="4"/>
      <c r="J240" s="126"/>
      <c r="S240" s="126"/>
      <c r="T240" s="126"/>
      <c r="U240" s="126"/>
      <c r="V240" s="126"/>
      <c r="W240" s="126"/>
      <c r="X240" s="126"/>
      <c r="Y240" s="126"/>
      <c r="Z240" s="126"/>
      <c r="AA240" s="126"/>
    </row>
    <row r="241" spans="1:27" x14ac:dyDescent="0.25">
      <c r="A241" s="4"/>
      <c r="J241" s="126"/>
      <c r="S241" s="126"/>
      <c r="T241" s="126"/>
      <c r="U241" s="126"/>
      <c r="V241" s="126"/>
      <c r="W241" s="126"/>
      <c r="X241" s="126"/>
      <c r="Y241" s="126"/>
      <c r="Z241" s="126"/>
      <c r="AA241" s="126"/>
    </row>
    <row r="242" spans="1:27" x14ac:dyDescent="0.25">
      <c r="A242" s="4"/>
      <c r="J242" s="126"/>
      <c r="S242" s="126"/>
      <c r="T242" s="126"/>
      <c r="U242" s="126"/>
      <c r="V242" s="126"/>
      <c r="W242" s="126"/>
      <c r="X242" s="126"/>
      <c r="Y242" s="126"/>
      <c r="Z242" s="126"/>
      <c r="AA242" s="126"/>
    </row>
    <row r="243" spans="1:27" x14ac:dyDescent="0.25">
      <c r="A243" s="4"/>
      <c r="J243" s="126"/>
      <c r="S243" s="126"/>
      <c r="T243" s="126"/>
      <c r="U243" s="126"/>
      <c r="V243" s="126"/>
      <c r="W243" s="126"/>
      <c r="X243" s="126"/>
      <c r="Y243" s="126"/>
      <c r="Z243" s="126"/>
      <c r="AA243" s="126"/>
    </row>
    <row r="244" spans="1:27" x14ac:dyDescent="0.25">
      <c r="A244" s="4"/>
      <c r="J244" s="126"/>
      <c r="S244" s="126"/>
      <c r="T244" s="126"/>
      <c r="U244" s="126"/>
      <c r="V244" s="126"/>
      <c r="W244" s="126"/>
      <c r="X244" s="126"/>
      <c r="Y244" s="126"/>
      <c r="Z244" s="126"/>
      <c r="AA244" s="126"/>
    </row>
    <row r="245" spans="1:27" x14ac:dyDescent="0.25">
      <c r="A245" s="4"/>
      <c r="J245" s="126"/>
      <c r="S245" s="126"/>
      <c r="T245" s="126"/>
      <c r="U245" s="126"/>
      <c r="V245" s="126"/>
      <c r="W245" s="126"/>
      <c r="X245" s="126"/>
      <c r="Y245" s="126"/>
      <c r="Z245" s="126"/>
      <c r="AA245" s="126"/>
    </row>
    <row r="246" spans="1:27" x14ac:dyDescent="0.25">
      <c r="A246" s="4"/>
      <c r="J246" s="126"/>
      <c r="S246" s="126"/>
      <c r="T246" s="126"/>
      <c r="U246" s="126"/>
      <c r="V246" s="126"/>
      <c r="W246" s="126"/>
      <c r="X246" s="126"/>
      <c r="Y246" s="126"/>
      <c r="Z246" s="126"/>
      <c r="AA246" s="126"/>
    </row>
    <row r="247" spans="1:27" x14ac:dyDescent="0.25">
      <c r="A247" s="4"/>
      <c r="J247" s="126"/>
      <c r="S247" s="126"/>
      <c r="T247" s="126"/>
      <c r="U247" s="126"/>
      <c r="V247" s="126"/>
      <c r="W247" s="126"/>
      <c r="X247" s="126"/>
      <c r="Y247" s="126"/>
      <c r="Z247" s="126"/>
      <c r="AA247" s="126"/>
    </row>
    <row r="248" spans="1:27" x14ac:dyDescent="0.25">
      <c r="A248" s="4"/>
      <c r="J248" s="126"/>
      <c r="S248" s="126"/>
      <c r="T248" s="126"/>
      <c r="U248" s="126"/>
      <c r="V248" s="126"/>
      <c r="W248" s="126"/>
      <c r="X248" s="126"/>
      <c r="Y248" s="126"/>
      <c r="Z248" s="126"/>
      <c r="AA248" s="126"/>
    </row>
    <row r="249" spans="1:27" x14ac:dyDescent="0.25">
      <c r="A249" s="4"/>
      <c r="J249" s="126"/>
      <c r="S249" s="126"/>
      <c r="T249" s="126"/>
      <c r="U249" s="126"/>
      <c r="V249" s="126"/>
      <c r="W249" s="126"/>
      <c r="X249" s="126"/>
      <c r="Y249" s="126"/>
      <c r="Z249" s="126"/>
      <c r="AA249" s="126"/>
    </row>
    <row r="250" spans="1:27" x14ac:dyDescent="0.25">
      <c r="A250" s="4"/>
      <c r="J250" s="126"/>
      <c r="S250" s="126"/>
      <c r="T250" s="126"/>
      <c r="U250" s="126"/>
      <c r="V250" s="126"/>
      <c r="W250" s="126"/>
      <c r="X250" s="126"/>
      <c r="Y250" s="126"/>
      <c r="Z250" s="126"/>
      <c r="AA250" s="126"/>
    </row>
    <row r="251" spans="1:27" x14ac:dyDescent="0.25">
      <c r="A251" s="4"/>
      <c r="J251" s="126"/>
      <c r="S251" s="126"/>
      <c r="T251" s="126"/>
      <c r="U251" s="126"/>
      <c r="V251" s="126"/>
      <c r="W251" s="126"/>
      <c r="X251" s="126"/>
      <c r="Y251" s="126"/>
      <c r="Z251" s="126"/>
      <c r="AA251" s="126"/>
    </row>
    <row r="5137" spans="7:27" x14ac:dyDescent="0.25">
      <c r="G5137" s="32"/>
      <c r="J5137" s="126"/>
      <c r="S5137" s="126"/>
      <c r="T5137" s="126"/>
      <c r="U5137" s="126"/>
      <c r="V5137" s="126"/>
      <c r="W5137" s="126"/>
      <c r="X5137" s="126"/>
      <c r="Y5137" s="126"/>
      <c r="Z5137" s="126"/>
      <c r="AA5137" s="126"/>
    </row>
    <row r="5138" spans="7:27" x14ac:dyDescent="0.25">
      <c r="G5138" s="32"/>
      <c r="J5138" s="126"/>
      <c r="S5138" s="126"/>
      <c r="T5138" s="126"/>
      <c r="U5138" s="126"/>
      <c r="V5138" s="126"/>
      <c r="W5138" s="126"/>
      <c r="X5138" s="126"/>
      <c r="Y5138" s="126"/>
      <c r="Z5138" s="126"/>
      <c r="AA5138" s="126"/>
    </row>
    <row r="5139" spans="7:27" x14ac:dyDescent="0.25">
      <c r="G5139" s="32"/>
      <c r="J5139" s="126"/>
      <c r="S5139" s="126"/>
      <c r="T5139" s="126"/>
      <c r="U5139" s="126"/>
      <c r="V5139" s="126"/>
      <c r="W5139" s="126"/>
      <c r="X5139" s="126"/>
      <c r="Y5139" s="126"/>
      <c r="Z5139" s="126"/>
      <c r="AA5139" s="126"/>
    </row>
    <row r="5140" spans="7:27" x14ac:dyDescent="0.25">
      <c r="G5140" s="32"/>
      <c r="J5140" s="126"/>
      <c r="S5140" s="126"/>
      <c r="T5140" s="126"/>
      <c r="U5140" s="126"/>
      <c r="V5140" s="126"/>
      <c r="W5140" s="126"/>
      <c r="X5140" s="126"/>
      <c r="Y5140" s="126"/>
      <c r="Z5140" s="126"/>
      <c r="AA5140" s="126"/>
    </row>
    <row r="5141" spans="7:27" x14ac:dyDescent="0.25">
      <c r="G5141" s="32"/>
      <c r="J5141" s="126"/>
      <c r="S5141" s="126"/>
      <c r="T5141" s="126"/>
      <c r="U5141" s="126"/>
      <c r="V5141" s="126"/>
      <c r="W5141" s="126"/>
      <c r="X5141" s="126"/>
      <c r="Y5141" s="126"/>
      <c r="Z5141" s="126"/>
      <c r="AA5141" s="126"/>
    </row>
    <row r="5142" spans="7:27" x14ac:dyDescent="0.25">
      <c r="G5142" s="32"/>
      <c r="J5142" s="126"/>
      <c r="S5142" s="126"/>
      <c r="T5142" s="126"/>
      <c r="U5142" s="126"/>
      <c r="V5142" s="126"/>
      <c r="W5142" s="126"/>
      <c r="X5142" s="126"/>
      <c r="Y5142" s="126"/>
      <c r="Z5142" s="126"/>
      <c r="AA5142" s="126"/>
    </row>
    <row r="5143" spans="7:27" x14ac:dyDescent="0.25">
      <c r="G5143" s="32"/>
      <c r="J5143" s="126"/>
      <c r="S5143" s="126"/>
      <c r="T5143" s="126"/>
      <c r="U5143" s="126"/>
      <c r="V5143" s="126"/>
      <c r="W5143" s="126"/>
      <c r="X5143" s="126"/>
      <c r="Y5143" s="126"/>
      <c r="Z5143" s="126"/>
      <c r="AA5143" s="126"/>
    </row>
  </sheetData>
  <sheetProtection password="DA71" sheet="1" objects="1" scenarios="1"/>
  <mergeCells count="58">
    <mergeCell ref="B2:K2"/>
    <mergeCell ref="B3:K3"/>
    <mergeCell ref="B216:D216"/>
    <mergeCell ref="B217:D217"/>
    <mergeCell ref="B219:G219"/>
    <mergeCell ref="B213:D213"/>
    <mergeCell ref="F213:G213"/>
    <mergeCell ref="H213:I213"/>
    <mergeCell ref="B214:D214"/>
    <mergeCell ref="F214:G214"/>
    <mergeCell ref="H214:I214"/>
    <mergeCell ref="B210:D210"/>
    <mergeCell ref="F210:G210"/>
    <mergeCell ref="H210:I210"/>
    <mergeCell ref="B211:D211"/>
    <mergeCell ref="F211:G211"/>
    <mergeCell ref="H211:I211"/>
    <mergeCell ref="B193:J197"/>
    <mergeCell ref="B207:D207"/>
    <mergeCell ref="F207:G207"/>
    <mergeCell ref="H207:I207"/>
    <mergeCell ref="B208:D208"/>
    <mergeCell ref="F208:G208"/>
    <mergeCell ref="H208:I208"/>
    <mergeCell ref="B199:G199"/>
    <mergeCell ref="B202:G202"/>
    <mergeCell ref="B204:D205"/>
    <mergeCell ref="F204:G205"/>
    <mergeCell ref="H204:I205"/>
    <mergeCell ref="F186:H187"/>
    <mergeCell ref="I188:J189"/>
    <mergeCell ref="C190:D190"/>
    <mergeCell ref="F190:G190"/>
    <mergeCell ref="I190:J190"/>
    <mergeCell ref="B30:K30"/>
    <mergeCell ref="B32:C32"/>
    <mergeCell ref="B27:K29"/>
    <mergeCell ref="J24:K24"/>
    <mergeCell ref="B25:C26"/>
    <mergeCell ref="E25:E26"/>
    <mergeCell ref="F25:F26"/>
    <mergeCell ref="H25:H26"/>
    <mergeCell ref="I25:I26"/>
    <mergeCell ref="K25:K26"/>
    <mergeCell ref="B16:G16"/>
    <mergeCell ref="B19:D19"/>
    <mergeCell ref="E19:G19"/>
    <mergeCell ref="I6:K7"/>
    <mergeCell ref="I8:K13"/>
    <mergeCell ref="I16:K16"/>
    <mergeCell ref="I17:K22"/>
    <mergeCell ref="B22:G22"/>
    <mergeCell ref="B6:G6"/>
    <mergeCell ref="B9:G9"/>
    <mergeCell ref="B10:G10"/>
    <mergeCell ref="B11:G11"/>
    <mergeCell ref="B12:G12"/>
    <mergeCell ref="B13:G13"/>
  </mergeCells>
  <conditionalFormatting sqref="B33:I182">
    <cfRule type="expression" dxfId="231" priority="29">
      <formula>($C33=0)</formula>
    </cfRule>
  </conditionalFormatting>
  <conditionalFormatting sqref="B33:I182">
    <cfRule type="expression" dxfId="230" priority="28">
      <formula>($K33=1)</formula>
    </cfRule>
  </conditionalFormatting>
  <conditionalFormatting sqref="J183">
    <cfRule type="expression" dxfId="229" priority="27">
      <formula>($K183=1)</formula>
    </cfRule>
  </conditionalFormatting>
  <conditionalFormatting sqref="J183">
    <cfRule type="expression" dxfId="228" priority="26">
      <formula>($C183=0)</formula>
    </cfRule>
  </conditionalFormatting>
  <conditionalFormatting sqref="J33:J182">
    <cfRule type="containsText" dxfId="227" priority="8" operator="containsText" text="Relevant">
      <formula>NOT(ISERROR(SEARCH("Relevant",J33)))</formula>
    </cfRule>
    <cfRule type="containsText" dxfId="226" priority="9" operator="containsText" text="deemed">
      <formula>NOT(ISERROR(SEARCH("deemed",J33)))</formula>
    </cfRule>
    <cfRule type="containsText" dxfId="225" priority="10" operator="containsText" text="Please">
      <formula>NOT(ISERROR(SEARCH("Please",J33)))</formula>
    </cfRule>
    <cfRule type="containsText" dxfId="224" priority="11" operator="containsText" text="Scheme">
      <formula>NOT(ISERROR(SEARCH("Scheme",J33)))</formula>
    </cfRule>
    <cfRule type="containsText" dxfId="223" priority="15" operator="containsText" text="Contributions">
      <formula>NOT(ISERROR(SEARCH("Contributions",J33)))</formula>
    </cfRule>
    <cfRule type="containsText" dxfId="222" priority="16" operator="containsText" text="Deemed">
      <formula>NOT(ISERROR(SEARCH("Deemed",J33)))</formula>
    </cfRule>
    <cfRule type="containsText" dxfId="221" priority="20" operator="containsText" text="Special">
      <formula>NOT(ISERROR(SEARCH("Special",J33)))</formula>
    </cfRule>
    <cfRule type="containsText" dxfId="220" priority="22" operator="containsText" text="Detected">
      <formula>NOT(ISERROR(SEARCH("Detected",J33)))</formula>
    </cfRule>
    <cfRule type="containsText" dxfId="219" priority="23" operator="containsText" text="Acceptable">
      <formula>NOT(ISERROR(SEARCH("Acceptable",J33)))</formula>
    </cfRule>
    <cfRule type="cellIs" dxfId="218" priority="24" operator="lessThan">
      <formula>1</formula>
    </cfRule>
    <cfRule type="containsText" dxfId="217" priority="25" operator="containsText" text="DETAILS">
      <formula>NOT(ISERROR(SEARCH("DETAILS",J33)))</formula>
    </cfRule>
  </conditionalFormatting>
  <conditionalFormatting sqref="J33:J182">
    <cfRule type="containsText" dxfId="216" priority="21" operator="containsText" text="Member">
      <formula>NOT(ISERROR(SEARCH("Member",J33)))</formula>
    </cfRule>
  </conditionalFormatting>
  <conditionalFormatting sqref="J33:J182">
    <cfRule type="containsText" dxfId="215" priority="18" operator="containsText" text="details">
      <formula>NOT(ISERROR(SEARCH("details",J33)))</formula>
    </cfRule>
    <cfRule type="containsText" dxfId="214" priority="19" operator="containsText" text="Unknown">
      <formula>NOT(ISERROR(SEARCH("Unknown",J33)))</formula>
    </cfRule>
  </conditionalFormatting>
  <conditionalFormatting sqref="I16">
    <cfRule type="containsText" dxfId="213" priority="14" operator="containsText" text="More">
      <formula>NOT(ISERROR(SEARCH("More",I16)))</formula>
    </cfRule>
    <cfRule type="containsText" dxfId="212" priority="17" operator="containsText" text="UNDO">
      <formula>NOT(ISERROR(SEARCH("UNDO",I16)))</formula>
    </cfRule>
  </conditionalFormatting>
  <conditionalFormatting sqref="G185:J185 I186:J186">
    <cfRule type="containsText" dxfId="211" priority="12" operator="containsText" text="error">
      <formula>NOT(ISERROR(SEARCH("error",G185)))</formula>
    </cfRule>
    <cfRule type="containsText" dxfId="210" priority="13" operator="containsText" text="ready">
      <formula>NOT(ISERROR(SEARCH("ready",G185)))</formula>
    </cfRule>
  </conditionalFormatting>
  <conditionalFormatting sqref="J33:J182">
    <cfRule type="containsText" dxfId="209" priority="7" operator="containsText" text="Practice">
      <formula>NOT(ISERROR(SEARCH("Practice",J33)))</formula>
    </cfRule>
  </conditionalFormatting>
  <conditionalFormatting sqref="J33:J182">
    <cfRule type="containsText" dxfId="208" priority="6" operator="containsText" text="scheme">
      <formula>NOT(ISERROR(SEARCH("scheme",J33)))</formula>
    </cfRule>
  </conditionalFormatting>
  <conditionalFormatting sqref="I17">
    <cfRule type="containsText" dxfId="207" priority="4" operator="containsText" text="Form">
      <formula>NOT(ISERROR(SEARCH("Form",I17)))</formula>
    </cfRule>
    <cfRule type="containsText" dxfId="206" priority="5" operator="containsText" text="Member">
      <formula>NOT(ISERROR(SEARCH("Member",I17)))</formula>
    </cfRule>
  </conditionalFormatting>
  <conditionalFormatting sqref="I16">
    <cfRule type="containsText" dxfId="205" priority="3" operator="containsText" text="urgent">
      <formula>NOT(ISERROR(SEARCH("urgent",I16)))</formula>
    </cfRule>
  </conditionalFormatting>
  <conditionalFormatting sqref="I6">
    <cfRule type="containsText" dxfId="204" priority="1" operator="containsText" text="READY">
      <formula>NOT(ISERROR(SEARCH("READY",I6)))</formula>
    </cfRule>
    <cfRule type="containsText" dxfId="203" priority="2" operator="containsText" text="ERROR">
      <formula>NOT(ISERROR(SEARCH("ERROR",I6)))</formula>
    </cfRule>
  </conditionalFormatting>
  <dataValidations count="3">
    <dataValidation allowBlank="1" errorTitle="National Insurance Number." error="National Insurance Number must be 9 characters long, no spaces, please review and try again" promptTitle="National Insurance Number" prompt="Must be 9 Characters, No Spaces" sqref="E33:E182" xr:uid="{980ED2CA-D983-4CBE-BAAB-695B703E996D}"/>
    <dataValidation allowBlank="1" showErrorMessage="1" promptTitle="Scheme" prompt="Please choose which scheme the member belongs to._x000a_" sqref="D33:D182" xr:uid="{EEA60F4C-80B1-4286-829B-9EC077C68199}"/>
    <dataValidation type="list" allowBlank="1" showInputMessage="1" showErrorMessage="1" sqref="K33:K182" xr:uid="{DB9C6F80-882B-4A68-80E3-5126DDBB4A54}">
      <formula1>$P$3:$P$9</formula1>
    </dataValidation>
  </dataValidations>
  <hyperlinks>
    <hyperlink ref="B3" r:id="rId1" xr:uid="{119BF994-0DA3-4AC8-A533-FF91D838EABF}"/>
  </hyperlinks>
  <pageMargins left="0.7" right="0.7" top="0.75" bottom="0.75" header="0.3" footer="0.3"/>
  <pageSetup paperSize="9" scale="42" orientation="portrait" r:id="rId2"/>
  <headerFooter>
    <oddFooter>&amp;LApril 2019&amp;CPage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50"/>
  </sheetPr>
  <dimension ref="A1:AN5143"/>
  <sheetViews>
    <sheetView showZeros="0" zoomScale="85" zoomScaleNormal="85" workbookViewId="0">
      <selection activeCell="M3" sqref="M1:AN1048576"/>
    </sheetView>
  </sheetViews>
  <sheetFormatPr defaultRowHeight="15" x14ac:dyDescent="0.25"/>
  <cols>
    <col min="1" max="1" width="9.140625" style="126"/>
    <col min="2" max="2" width="11.7109375" style="126" customWidth="1"/>
    <col min="3" max="3" width="18.7109375" style="126" customWidth="1"/>
    <col min="4" max="4" width="8.28515625" style="126" customWidth="1"/>
    <col min="5" max="5" width="13.140625" style="126" customWidth="1"/>
    <col min="6" max="6" width="12.5703125" style="126" customWidth="1"/>
    <col min="7" max="7" width="17.7109375" style="126" customWidth="1"/>
    <col min="8" max="9" width="15.7109375" style="126" customWidth="1"/>
    <col min="10" max="10" width="38.85546875" style="110" bestFit="1" customWidth="1"/>
    <col min="11" max="11" width="24.42578125" style="126" bestFit="1" customWidth="1"/>
    <col min="12" max="12" width="16.140625" style="126" customWidth="1"/>
    <col min="13" max="13" width="16.140625" style="126" hidden="1" customWidth="1"/>
    <col min="14" max="14" width="11.42578125" style="126" hidden="1" customWidth="1"/>
    <col min="15" max="15" width="10.5703125" style="126" hidden="1" customWidth="1"/>
    <col min="16" max="16" width="14.85546875" style="126" hidden="1" customWidth="1"/>
    <col min="17" max="17" width="9.140625" style="126" hidden="1" customWidth="1"/>
    <col min="18" max="18" width="13.5703125" style="126" hidden="1" customWidth="1"/>
    <col min="19" max="19" width="10.85546875" style="224" hidden="1" customWidth="1"/>
    <col min="20" max="22" width="9.140625" style="224" hidden="1" customWidth="1"/>
    <col min="23" max="27" width="9.140625" style="112" hidden="1" customWidth="1"/>
    <col min="28" max="28" width="11.85546875" style="126" hidden="1" customWidth="1"/>
    <col min="29" max="29" width="10.5703125" style="126" hidden="1" customWidth="1"/>
    <col min="30" max="30" width="11" style="126" hidden="1" customWidth="1"/>
    <col min="31" max="32" width="9.140625" style="126" hidden="1" customWidth="1"/>
    <col min="33" max="33" width="11.28515625" style="126" hidden="1" customWidth="1"/>
    <col min="34" max="34" width="13.140625" style="126" hidden="1" customWidth="1"/>
    <col min="35" max="40" width="9.140625" style="126" hidden="1" customWidth="1"/>
    <col min="41" max="41" width="9.140625" style="126" customWidth="1"/>
    <col min="42" max="16384" width="9.140625" style="126"/>
  </cols>
  <sheetData>
    <row r="1" spans="1:27" x14ac:dyDescent="0.25">
      <c r="A1" s="10"/>
      <c r="B1" s="11"/>
      <c r="C1" s="11"/>
      <c r="D1" s="11"/>
      <c r="E1" s="11"/>
      <c r="F1" s="11"/>
      <c r="G1" s="11"/>
      <c r="H1" s="16"/>
      <c r="I1" s="16"/>
      <c r="J1" s="347"/>
      <c r="K1" s="16"/>
      <c r="L1" s="5"/>
      <c r="M1" s="5"/>
      <c r="N1" s="243"/>
      <c r="O1" s="5"/>
      <c r="R1" s="216">
        <v>45323</v>
      </c>
      <c r="S1" s="350">
        <v>45350</v>
      </c>
      <c r="V1" s="126"/>
      <c r="W1" s="126"/>
      <c r="X1" s="126"/>
      <c r="Y1" s="126"/>
      <c r="Z1" s="126"/>
      <c r="AA1" s="126"/>
    </row>
    <row r="2" spans="1:27" ht="23.25" x14ac:dyDescent="0.35">
      <c r="A2" s="6"/>
      <c r="B2" s="403" t="s">
        <v>0</v>
      </c>
      <c r="C2" s="403"/>
      <c r="D2" s="403"/>
      <c r="E2" s="403"/>
      <c r="F2" s="403"/>
      <c r="G2" s="403"/>
      <c r="H2" s="403"/>
      <c r="I2" s="403"/>
      <c r="J2" s="403"/>
      <c r="K2" s="403"/>
      <c r="L2" s="5"/>
      <c r="M2" s="5"/>
      <c r="N2" s="5"/>
      <c r="O2" s="5"/>
      <c r="P2" s="80" t="s">
        <v>434</v>
      </c>
      <c r="V2" s="126"/>
      <c r="W2" s="126"/>
      <c r="X2" s="126"/>
      <c r="Y2" s="126"/>
      <c r="Z2" s="126"/>
      <c r="AA2" s="126"/>
    </row>
    <row r="3" spans="1:27" ht="21" x14ac:dyDescent="0.25">
      <c r="A3" s="6"/>
      <c r="B3" s="488" t="s">
        <v>1</v>
      </c>
      <c r="C3" s="488"/>
      <c r="D3" s="488"/>
      <c r="E3" s="488"/>
      <c r="F3" s="488"/>
      <c r="G3" s="488"/>
      <c r="H3" s="488"/>
      <c r="I3" s="488"/>
      <c r="J3" s="488"/>
      <c r="K3" s="488"/>
      <c r="L3" s="5"/>
      <c r="M3" s="5"/>
      <c r="N3" s="5"/>
      <c r="O3" s="5"/>
      <c r="P3" s="80"/>
      <c r="V3" s="126"/>
      <c r="W3" s="126"/>
      <c r="X3" s="126"/>
      <c r="Y3" s="126"/>
      <c r="Z3" s="126"/>
      <c r="AA3" s="126"/>
    </row>
    <row r="4" spans="1:27" x14ac:dyDescent="0.25">
      <c r="A4" s="6"/>
      <c r="B4" s="25"/>
      <c r="C4" s="25"/>
      <c r="D4" s="12"/>
      <c r="E4" s="12"/>
      <c r="F4" s="12"/>
      <c r="G4" s="12"/>
      <c r="H4" s="5"/>
      <c r="I4" s="5"/>
      <c r="J4" s="386"/>
      <c r="K4" s="5"/>
      <c r="L4" s="5"/>
      <c r="M4" s="5"/>
      <c r="N4" s="5"/>
      <c r="O4" s="5"/>
      <c r="P4" s="80" t="s">
        <v>602</v>
      </c>
      <c r="V4" s="126"/>
      <c r="W4" s="126"/>
      <c r="X4" s="126"/>
      <c r="Y4" s="126"/>
      <c r="Z4" s="126"/>
      <c r="AA4" s="126"/>
    </row>
    <row r="5" spans="1:27" ht="16.5" thickBot="1" x14ac:dyDescent="0.3">
      <c r="A5" s="6"/>
      <c r="B5" s="235" t="s">
        <v>2</v>
      </c>
      <c r="C5" s="83"/>
      <c r="D5" s="83"/>
      <c r="E5" s="83"/>
      <c r="F5" s="83"/>
      <c r="G5" s="83"/>
      <c r="H5" s="13"/>
      <c r="I5" s="13"/>
      <c r="J5" s="46"/>
      <c r="K5" s="5"/>
      <c r="L5" s="5"/>
      <c r="M5" s="5"/>
      <c r="N5" s="5"/>
      <c r="O5" s="5"/>
      <c r="P5" s="80" t="s">
        <v>601</v>
      </c>
      <c r="V5" s="126"/>
      <c r="W5" s="126"/>
      <c r="X5" s="126"/>
      <c r="Y5" s="126"/>
      <c r="Z5" s="126"/>
      <c r="AA5" s="126"/>
    </row>
    <row r="6" spans="1:27" ht="15.75" customHeight="1" thickBot="1" x14ac:dyDescent="0.3">
      <c r="A6" s="6"/>
      <c r="B6" s="461">
        <f>'Member Info'!D6</f>
        <v>0</v>
      </c>
      <c r="C6" s="462"/>
      <c r="D6" s="462"/>
      <c r="E6" s="462"/>
      <c r="F6" s="462"/>
      <c r="G6" s="463"/>
      <c r="H6" s="24"/>
      <c r="I6" s="492" t="str">
        <f>IF(ISERROR(AC183),"***An error has been detected, please enter an explantion below***",IF(AC183&lt;-1,"**An error has been detected, please enter explanation below**",IF(AC183&gt;1,"**An error has been detected, please enter an explantion below**",IF(N18=1,"Please fix the error in the box below before submitting GP1",IF(AJ183&gt;=1,"**An error has been detected, please correct the Deemed error(s)**","Form Ready to submit")))))</f>
        <v>Form Ready to submit</v>
      </c>
      <c r="J6" s="493"/>
      <c r="K6" s="501"/>
      <c r="L6" s="5"/>
      <c r="M6" s="5"/>
      <c r="N6" s="5"/>
      <c r="O6" s="5"/>
      <c r="P6" s="80" t="s">
        <v>437</v>
      </c>
      <c r="V6" s="126"/>
      <c r="W6" s="126"/>
      <c r="X6" s="126"/>
      <c r="Y6" s="126"/>
      <c r="Z6" s="126"/>
      <c r="AA6" s="126"/>
    </row>
    <row r="7" spans="1:27" ht="15.75" thickBot="1" x14ac:dyDescent="0.3">
      <c r="A7" s="6"/>
      <c r="B7" s="12"/>
      <c r="C7" s="12"/>
      <c r="D7" s="12"/>
      <c r="E7" s="12"/>
      <c r="F7" s="5"/>
      <c r="G7" s="5"/>
      <c r="H7" s="5"/>
      <c r="I7" s="494"/>
      <c r="J7" s="495"/>
      <c r="K7" s="502"/>
      <c r="L7" s="5"/>
      <c r="M7" s="5"/>
      <c r="N7" s="5"/>
      <c r="O7" s="5"/>
      <c r="P7" s="80" t="s">
        <v>548</v>
      </c>
      <c r="V7" s="126"/>
      <c r="W7" s="126"/>
      <c r="X7" s="126"/>
      <c r="Y7" s="126"/>
      <c r="Z7" s="126"/>
      <c r="AA7" s="126"/>
    </row>
    <row r="8" spans="1:27" ht="16.5" thickBot="1" x14ac:dyDescent="0.3">
      <c r="A8" s="6"/>
      <c r="B8" s="235" t="s">
        <v>578</v>
      </c>
      <c r="C8" s="83"/>
      <c r="D8" s="83"/>
      <c r="E8" s="83"/>
      <c r="F8" s="83"/>
      <c r="G8" s="83"/>
      <c r="H8" s="13"/>
      <c r="I8" s="503"/>
      <c r="J8" s="504"/>
      <c r="K8" s="505"/>
      <c r="L8" s="5"/>
      <c r="M8" s="5"/>
      <c r="N8" s="5"/>
      <c r="O8" s="5"/>
      <c r="P8" s="80" t="s">
        <v>498</v>
      </c>
      <c r="V8" s="126"/>
      <c r="W8" s="126"/>
      <c r="X8" s="126"/>
      <c r="Y8" s="126"/>
      <c r="Z8" s="126"/>
      <c r="AA8" s="126"/>
    </row>
    <row r="9" spans="1:27" x14ac:dyDescent="0.25">
      <c r="A9" s="6"/>
      <c r="B9" s="464">
        <f>'Member Info'!$D$9</f>
        <v>0</v>
      </c>
      <c r="C9" s="465"/>
      <c r="D9" s="465"/>
      <c r="E9" s="465"/>
      <c r="F9" s="465"/>
      <c r="G9" s="466"/>
      <c r="H9" s="275"/>
      <c r="I9" s="506"/>
      <c r="J9" s="507"/>
      <c r="K9" s="508"/>
      <c r="L9" s="5"/>
      <c r="M9" s="5"/>
      <c r="N9" s="5"/>
      <c r="O9" s="5"/>
      <c r="P9" s="80" t="s">
        <v>491</v>
      </c>
      <c r="V9" s="126"/>
      <c r="W9" s="126"/>
      <c r="X9" s="126"/>
      <c r="Y9" s="126"/>
      <c r="Z9" s="126"/>
      <c r="AA9" s="126"/>
    </row>
    <row r="10" spans="1:27" x14ac:dyDescent="0.25">
      <c r="A10" s="6"/>
      <c r="B10" s="467">
        <f>'Member Info'!$D$10</f>
        <v>0</v>
      </c>
      <c r="C10" s="468"/>
      <c r="D10" s="468"/>
      <c r="E10" s="468"/>
      <c r="F10" s="468"/>
      <c r="G10" s="469"/>
      <c r="H10" s="275"/>
      <c r="I10" s="506"/>
      <c r="J10" s="507"/>
      <c r="K10" s="508"/>
      <c r="L10" s="5"/>
      <c r="M10" s="5"/>
      <c r="N10" s="5"/>
      <c r="O10" s="5"/>
      <c r="P10" s="80"/>
      <c r="V10" s="126"/>
      <c r="W10" s="126"/>
      <c r="X10" s="126"/>
      <c r="Y10" s="126"/>
      <c r="Z10" s="126"/>
      <c r="AA10" s="126"/>
    </row>
    <row r="11" spans="1:27" x14ac:dyDescent="0.25">
      <c r="A11" s="6"/>
      <c r="B11" s="467">
        <f>'Member Info'!$D$11</f>
        <v>0</v>
      </c>
      <c r="C11" s="468"/>
      <c r="D11" s="468"/>
      <c r="E11" s="468"/>
      <c r="F11" s="468"/>
      <c r="G11" s="469"/>
      <c r="H11" s="275"/>
      <c r="I11" s="506"/>
      <c r="J11" s="507"/>
      <c r="K11" s="508"/>
      <c r="L11" s="5"/>
      <c r="M11" s="5"/>
      <c r="N11" s="5"/>
      <c r="O11" s="5"/>
      <c r="V11" s="126"/>
      <c r="W11" s="126"/>
      <c r="X11" s="126"/>
      <c r="Y11" s="126"/>
      <c r="Z11" s="126"/>
      <c r="AA11" s="126"/>
    </row>
    <row r="12" spans="1:27" x14ac:dyDescent="0.25">
      <c r="A12" s="6"/>
      <c r="B12" s="467">
        <f>'Member Info'!$D$11</f>
        <v>0</v>
      </c>
      <c r="C12" s="468"/>
      <c r="D12" s="468"/>
      <c r="E12" s="468"/>
      <c r="F12" s="468"/>
      <c r="G12" s="469"/>
      <c r="H12" s="275"/>
      <c r="I12" s="506"/>
      <c r="J12" s="507"/>
      <c r="K12" s="508"/>
      <c r="L12" s="5"/>
      <c r="M12" s="5"/>
      <c r="N12" s="5"/>
      <c r="O12" s="5"/>
      <c r="V12" s="126"/>
      <c r="W12" s="126"/>
      <c r="X12" s="126"/>
      <c r="Y12" s="126"/>
      <c r="Z12" s="126"/>
      <c r="AA12" s="126"/>
    </row>
    <row r="13" spans="1:27" ht="15.75" thickBot="1" x14ac:dyDescent="0.3">
      <c r="A13" s="6"/>
      <c r="B13" s="470">
        <f>'Member Info'!$D$11</f>
        <v>0</v>
      </c>
      <c r="C13" s="471"/>
      <c r="D13" s="471"/>
      <c r="E13" s="471"/>
      <c r="F13" s="471"/>
      <c r="G13" s="472"/>
      <c r="H13" s="275"/>
      <c r="I13" s="509"/>
      <c r="J13" s="510"/>
      <c r="K13" s="511"/>
      <c r="L13" s="5"/>
      <c r="M13" s="5"/>
      <c r="N13" s="5"/>
      <c r="O13" s="5"/>
      <c r="V13" s="126"/>
      <c r="W13" s="126"/>
      <c r="X13" s="126"/>
      <c r="Y13" s="126"/>
      <c r="Z13" s="126"/>
      <c r="AA13" s="126"/>
    </row>
    <row r="14" spans="1:27" x14ac:dyDescent="0.25">
      <c r="A14" s="6"/>
      <c r="B14" s="12"/>
      <c r="C14" s="12"/>
      <c r="D14" s="12"/>
      <c r="E14" s="12"/>
      <c r="F14" s="5"/>
      <c r="G14" s="5"/>
      <c r="H14" s="5"/>
      <c r="I14" s="5"/>
      <c r="J14" s="336"/>
      <c r="K14" s="336"/>
      <c r="L14" s="5"/>
      <c r="M14" s="5"/>
      <c r="N14" s="5"/>
      <c r="O14" s="5"/>
      <c r="U14" s="225"/>
      <c r="V14" s="126"/>
      <c r="W14" s="126"/>
      <c r="X14" s="126"/>
      <c r="Y14" s="126"/>
      <c r="Z14" s="126"/>
      <c r="AA14" s="126"/>
    </row>
    <row r="15" spans="1:27" ht="16.5" thickBot="1" x14ac:dyDescent="0.3">
      <c r="A15" s="6"/>
      <c r="B15" s="235" t="s">
        <v>4</v>
      </c>
      <c r="C15" s="83"/>
      <c r="D15" s="83"/>
      <c r="E15" s="83"/>
      <c r="F15" s="83"/>
      <c r="G15" s="83"/>
      <c r="H15" s="13"/>
      <c r="I15" s="13"/>
      <c r="J15" s="46"/>
      <c r="K15" s="5"/>
      <c r="L15" s="5"/>
      <c r="M15" s="5"/>
      <c r="N15" s="5"/>
      <c r="O15" s="5"/>
      <c r="U15" s="225"/>
      <c r="V15" s="126"/>
      <c r="W15" s="126"/>
      <c r="X15" s="126"/>
      <c r="Y15" s="126"/>
      <c r="Z15" s="126"/>
      <c r="AA15" s="126"/>
    </row>
    <row r="16" spans="1:27" ht="17.25" customHeight="1" thickBot="1" x14ac:dyDescent="0.3">
      <c r="A16" s="6"/>
      <c r="B16" s="461">
        <f>'Member Info'!$D$16</f>
        <v>0</v>
      </c>
      <c r="C16" s="462"/>
      <c r="D16" s="462"/>
      <c r="E16" s="462"/>
      <c r="F16" s="462"/>
      <c r="G16" s="463"/>
      <c r="H16" s="332"/>
      <c r="I16" s="512" t="str">
        <f>IF(OR(Y183&gt;0,AD183&gt;0),"STOP! - Urgent Action Required","")</f>
        <v/>
      </c>
      <c r="J16" s="513"/>
      <c r="K16" s="514"/>
      <c r="L16" s="5"/>
      <c r="M16" s="5"/>
      <c r="N16" s="5"/>
      <c r="O16" s="5"/>
      <c r="R16" s="126">
        <f>'Member Info'!X2</f>
        <v>2.5</v>
      </c>
      <c r="U16" s="226"/>
      <c r="V16" s="126"/>
      <c r="W16" s="126"/>
      <c r="X16" s="126"/>
      <c r="Y16" s="126"/>
      <c r="Z16" s="126"/>
      <c r="AA16" s="126"/>
    </row>
    <row r="17" spans="1:40" ht="15" customHeight="1" x14ac:dyDescent="0.25">
      <c r="A17" s="6"/>
      <c r="B17" s="12"/>
      <c r="C17" s="12"/>
      <c r="D17" s="12"/>
      <c r="E17" s="12"/>
      <c r="F17" s="5"/>
      <c r="G17" s="5"/>
      <c r="H17" s="5"/>
      <c r="I17" s="515" t="str">
        <f>IF(Y183&gt;=1,"A Cut, Copy and paste action has corrupted this form, please UNDO (CTRL + Z) last action, or a New form will need to be Used from now on",IF(AD183&gt;0,"One or More members have been marked as - Left Employment/Scheme, but do not have an end date. please enter the End Date in the Member Info Tab",""))</f>
        <v/>
      </c>
      <c r="J17" s="516"/>
      <c r="K17" s="517"/>
      <c r="L17" s="5"/>
      <c r="M17" s="5"/>
      <c r="N17" s="5"/>
      <c r="O17" s="5"/>
    </row>
    <row r="18" spans="1:40" ht="16.5" customHeight="1" thickBot="1" x14ac:dyDescent="0.3">
      <c r="A18" s="6"/>
      <c r="B18" s="83" t="s">
        <v>476</v>
      </c>
      <c r="C18" s="83"/>
      <c r="D18" s="83"/>
      <c r="E18" s="335" t="s">
        <v>417</v>
      </c>
      <c r="F18" s="268"/>
      <c r="G18" s="268"/>
      <c r="H18" s="268"/>
      <c r="I18" s="518"/>
      <c r="J18" s="519"/>
      <c r="K18" s="520"/>
      <c r="L18" s="5"/>
      <c r="M18" s="5"/>
      <c r="N18" s="5">
        <f>IF(I16="",0,1)</f>
        <v>0</v>
      </c>
      <c r="O18" s="5"/>
    </row>
    <row r="19" spans="1:40" ht="15.75" customHeight="1" thickBot="1" x14ac:dyDescent="0.3">
      <c r="A19" s="6"/>
      <c r="B19" s="461">
        <f>'Member Info'!$D$19</f>
        <v>0</v>
      </c>
      <c r="C19" s="462"/>
      <c r="D19" s="463"/>
      <c r="E19" s="458"/>
      <c r="F19" s="459"/>
      <c r="G19" s="460"/>
      <c r="H19" s="333"/>
      <c r="I19" s="518"/>
      <c r="J19" s="519"/>
      <c r="K19" s="520"/>
      <c r="L19" s="5"/>
      <c r="M19" s="5"/>
      <c r="N19" s="5"/>
      <c r="O19" s="5"/>
    </row>
    <row r="20" spans="1:40" ht="15" customHeight="1" x14ac:dyDescent="0.25">
      <c r="A20" s="6"/>
      <c r="B20" s="25"/>
      <c r="C20" s="25"/>
      <c r="D20" s="25"/>
      <c r="E20" s="25"/>
      <c r="F20" s="5"/>
      <c r="G20" s="5"/>
      <c r="H20" s="5"/>
      <c r="I20" s="518"/>
      <c r="J20" s="519"/>
      <c r="K20" s="520"/>
      <c r="L20" s="5"/>
      <c r="M20" s="5"/>
      <c r="N20" s="5"/>
      <c r="O20" s="5"/>
    </row>
    <row r="21" spans="1:40" ht="16.5" customHeight="1" thickBot="1" x14ac:dyDescent="0.3">
      <c r="A21" s="6"/>
      <c r="B21" s="235" t="s">
        <v>532</v>
      </c>
      <c r="C21" s="83"/>
      <c r="D21" s="83"/>
      <c r="E21" s="83"/>
      <c r="F21" s="83"/>
      <c r="G21" s="83"/>
      <c r="H21" s="13"/>
      <c r="I21" s="518"/>
      <c r="J21" s="519"/>
      <c r="K21" s="520"/>
      <c r="L21" s="5"/>
      <c r="M21" s="5"/>
      <c r="N21" s="5"/>
      <c r="O21" s="5"/>
    </row>
    <row r="22" spans="1:40" ht="15.75" customHeight="1" thickBot="1" x14ac:dyDescent="0.3">
      <c r="A22" s="6"/>
      <c r="B22" s="458"/>
      <c r="C22" s="459"/>
      <c r="D22" s="459"/>
      <c r="E22" s="459"/>
      <c r="F22" s="459"/>
      <c r="G22" s="460"/>
      <c r="H22" s="334"/>
      <c r="I22" s="521"/>
      <c r="J22" s="522"/>
      <c r="K22" s="523"/>
      <c r="L22" s="5"/>
      <c r="M22" s="5"/>
      <c r="N22" s="5"/>
      <c r="O22" s="5" t="str">
        <f>IF(ISERROR(AB33)," Unknown Values entered",FALSE)</f>
        <v xml:space="preserve"> Unknown Values entered</v>
      </c>
    </row>
    <row r="23" spans="1:40" ht="15.75" customHeight="1" x14ac:dyDescent="0.25">
      <c r="A23" s="12"/>
      <c r="B23" s="12"/>
      <c r="C23" s="12"/>
      <c r="D23" s="12"/>
      <c r="E23" s="12"/>
      <c r="F23" s="12"/>
      <c r="G23" s="12"/>
      <c r="H23" s="12"/>
      <c r="I23" s="12"/>
      <c r="J23" s="337"/>
      <c r="K23" s="337"/>
      <c r="L23" s="5"/>
      <c r="M23" s="5"/>
      <c r="N23" s="5"/>
      <c r="O23" s="5"/>
    </row>
    <row r="24" spans="1:40" ht="15.75" customHeight="1" thickBot="1" x14ac:dyDescent="0.3">
      <c r="A24" s="12"/>
      <c r="B24" s="12"/>
      <c r="C24" s="12"/>
      <c r="D24" s="12"/>
      <c r="E24" s="12"/>
      <c r="F24" s="12" t="s">
        <v>580</v>
      </c>
      <c r="G24" s="12"/>
      <c r="H24" s="12" t="s">
        <v>583</v>
      </c>
      <c r="I24" s="12" t="s">
        <v>584</v>
      </c>
      <c r="J24" s="491" t="s">
        <v>581</v>
      </c>
      <c r="K24" s="491"/>
      <c r="L24" s="5"/>
      <c r="M24" s="5"/>
      <c r="N24" s="5"/>
      <c r="O24" s="5"/>
    </row>
    <row r="25" spans="1:40" ht="15.75" customHeight="1" x14ac:dyDescent="0.25">
      <c r="A25" s="12"/>
      <c r="B25" s="492" t="s">
        <v>579</v>
      </c>
      <c r="C25" s="493"/>
      <c r="D25" s="11"/>
      <c r="E25" s="496"/>
      <c r="F25" s="498">
        <f>SUM(F33:F182)</f>
        <v>0</v>
      </c>
      <c r="G25" s="11"/>
      <c r="H25" s="498">
        <f>SUM(H33:H182)</f>
        <v>0</v>
      </c>
      <c r="I25" s="498">
        <f>SUM(I33:I182)</f>
        <v>0</v>
      </c>
      <c r="J25" s="338"/>
      <c r="K25" s="489">
        <f>SUM(H25:I26)</f>
        <v>0</v>
      </c>
      <c r="L25" s="5"/>
      <c r="M25" s="5"/>
      <c r="N25" s="5"/>
      <c r="O25" s="5"/>
    </row>
    <row r="26" spans="1:40" ht="15.75" customHeight="1" thickBot="1" x14ac:dyDescent="0.3">
      <c r="A26" s="12"/>
      <c r="B26" s="494"/>
      <c r="C26" s="495"/>
      <c r="D26" s="14"/>
      <c r="E26" s="497"/>
      <c r="F26" s="499"/>
      <c r="G26" s="14"/>
      <c r="H26" s="500"/>
      <c r="I26" s="500"/>
      <c r="J26" s="339"/>
      <c r="K26" s="490"/>
      <c r="L26" s="5"/>
      <c r="M26" s="5"/>
      <c r="N26" s="5"/>
      <c r="O26" s="5"/>
    </row>
    <row r="27" spans="1:40" ht="15" customHeight="1" x14ac:dyDescent="0.25">
      <c r="A27" s="12"/>
      <c r="B27" s="414" t="s">
        <v>10</v>
      </c>
      <c r="C27" s="414"/>
      <c r="D27" s="414"/>
      <c r="E27" s="414"/>
      <c r="F27" s="414"/>
      <c r="G27" s="414"/>
      <c r="H27" s="414"/>
      <c r="I27" s="414"/>
      <c r="J27" s="414"/>
      <c r="K27" s="414"/>
      <c r="L27" s="5"/>
      <c r="M27" s="5"/>
      <c r="N27" s="5"/>
      <c r="O27" s="5"/>
    </row>
    <row r="28" spans="1:40" ht="15.75" customHeight="1" x14ac:dyDescent="0.25">
      <c r="A28" s="12"/>
      <c r="B28" s="414"/>
      <c r="C28" s="414"/>
      <c r="D28" s="414"/>
      <c r="E28" s="414"/>
      <c r="F28" s="414"/>
      <c r="G28" s="414"/>
      <c r="H28" s="414"/>
      <c r="I28" s="414"/>
      <c r="J28" s="414"/>
      <c r="K28" s="414"/>
      <c r="L28" s="5"/>
      <c r="M28" s="5"/>
      <c r="N28" s="5"/>
      <c r="O28" s="5"/>
    </row>
    <row r="29" spans="1:40" ht="15" customHeight="1" x14ac:dyDescent="0.25">
      <c r="A29" s="12"/>
      <c r="B29" s="414"/>
      <c r="C29" s="414"/>
      <c r="D29" s="414"/>
      <c r="E29" s="414"/>
      <c r="F29" s="414"/>
      <c r="G29" s="414"/>
      <c r="H29" s="414"/>
      <c r="I29" s="414"/>
      <c r="J29" s="414"/>
      <c r="K29" s="414"/>
      <c r="L29" s="12"/>
      <c r="M29" s="12"/>
      <c r="N29" s="12"/>
      <c r="O29" s="12"/>
    </row>
    <row r="30" spans="1:40" ht="21" x14ac:dyDescent="0.35">
      <c r="A30" s="4"/>
      <c r="B30" s="484" t="s">
        <v>547</v>
      </c>
      <c r="C30" s="484"/>
      <c r="D30" s="484"/>
      <c r="E30" s="484"/>
      <c r="F30" s="484"/>
      <c r="G30" s="484"/>
      <c r="H30" s="484"/>
      <c r="I30" s="484"/>
      <c r="J30" s="484"/>
      <c r="K30" s="484"/>
      <c r="L30" s="5"/>
      <c r="M30" s="5"/>
      <c r="N30" s="5"/>
      <c r="O30" s="5"/>
    </row>
    <row r="31" spans="1:40" x14ac:dyDescent="0.25">
      <c r="A31" s="4"/>
      <c r="B31" s="5"/>
      <c r="C31" s="5"/>
      <c r="D31" s="5"/>
      <c r="E31" s="20"/>
      <c r="F31" s="20"/>
      <c r="G31" s="21"/>
      <c r="H31" s="20"/>
      <c r="I31" s="20"/>
      <c r="J31" s="386"/>
      <c r="K31" s="5"/>
      <c r="L31" s="5"/>
      <c r="M31" s="5"/>
      <c r="N31" s="5"/>
      <c r="O31" s="5"/>
    </row>
    <row r="32" spans="1:40" ht="93" customHeight="1" x14ac:dyDescent="0.25">
      <c r="A32" s="4"/>
      <c r="B32" s="482" t="s">
        <v>11</v>
      </c>
      <c r="C32" s="483"/>
      <c r="D32" s="39" t="s">
        <v>28</v>
      </c>
      <c r="E32" s="27" t="s">
        <v>12</v>
      </c>
      <c r="F32" s="27" t="s">
        <v>13</v>
      </c>
      <c r="G32" s="28" t="s">
        <v>449</v>
      </c>
      <c r="H32" s="27" t="s">
        <v>460</v>
      </c>
      <c r="I32" s="27" t="s">
        <v>16</v>
      </c>
      <c r="J32" s="81" t="s">
        <v>431</v>
      </c>
      <c r="K32" s="81" t="s">
        <v>531</v>
      </c>
      <c r="L32" s="5"/>
      <c r="M32" s="349" t="s">
        <v>586</v>
      </c>
      <c r="N32" s="93" t="s">
        <v>414</v>
      </c>
      <c r="O32" s="93" t="s">
        <v>414</v>
      </c>
      <c r="P32" s="94" t="s">
        <v>415</v>
      </c>
      <c r="Q32" s="95"/>
      <c r="R32" s="94" t="s">
        <v>416</v>
      </c>
      <c r="S32" s="227"/>
      <c r="T32" s="228" t="s">
        <v>463</v>
      </c>
      <c r="U32" s="228" t="s">
        <v>464</v>
      </c>
      <c r="V32" s="228" t="s">
        <v>465</v>
      </c>
      <c r="W32" s="236" t="s">
        <v>492</v>
      </c>
      <c r="X32" s="236" t="s">
        <v>493</v>
      </c>
      <c r="Y32" s="236" t="s">
        <v>495</v>
      </c>
      <c r="Z32" s="236" t="s">
        <v>499</v>
      </c>
      <c r="AA32" s="236" t="s">
        <v>528</v>
      </c>
      <c r="AB32" s="241" t="s">
        <v>504</v>
      </c>
      <c r="AC32" s="241" t="s">
        <v>496</v>
      </c>
      <c r="AD32" s="241" t="s">
        <v>529</v>
      </c>
      <c r="AE32" s="126" t="s">
        <v>530</v>
      </c>
      <c r="AG32" s="241" t="s">
        <v>533</v>
      </c>
      <c r="AH32" s="241" t="s">
        <v>534</v>
      </c>
      <c r="AI32" s="241" t="s">
        <v>549</v>
      </c>
      <c r="AJ32" s="241" t="s">
        <v>582</v>
      </c>
      <c r="AK32" s="241" t="s">
        <v>605</v>
      </c>
      <c r="AL32" s="241" t="s">
        <v>590</v>
      </c>
      <c r="AM32" s="241" t="s">
        <v>591</v>
      </c>
      <c r="AN32" s="241" t="s">
        <v>606</v>
      </c>
    </row>
    <row r="33" spans="1:40" x14ac:dyDescent="0.25">
      <c r="A33" s="4">
        <v>1</v>
      </c>
      <c r="B33" s="166">
        <f>'Member Info'!D29</f>
        <v>0</v>
      </c>
      <c r="C33" s="166">
        <f>'Member Info'!E29</f>
        <v>0</v>
      </c>
      <c r="D33" s="166" t="str">
        <f>'Member Info'!G29</f>
        <v/>
      </c>
      <c r="E33" s="167">
        <f>'Member Info'!B29</f>
        <v>0</v>
      </c>
      <c r="F33" s="244"/>
      <c r="G33" s="168" t="str">
        <f>IF(E33=0,"",
IF('Member Info'!$AM$19&lt;=$R$1,
SUMPRODUCT('Member Info'!L29+IF('Member Info'!H29&gt;'Member Info'!$AJ$12,'Member Info'!$AK$13,IF('Member Info'!H29&gt;'Member Info'!$AJ$11,'Member Info'!$AK$12,IF('Member Info'!H29&gt;'Member Info'!$AJ$10,'Member Info'!$AK$11,IF('Member Info'!H29&gt;'Member Info'!$AJ$9,'Member Info'!$AK$10,IF('Member Info'!H29&gt;'Member Info'!$AJ$8,'Member Info'!$AK$9,'Member Info'!$AK$8)))))),
SUMPRODUCT('Member Info'!L29+IF('Member Info'!H29&gt;'Member Info'!$AG$17,'Member Info'!$AH$18,IF('Member Info'!H29&gt;'Member Info'!$AG$16,'Member Info'!$AH$17,IF('Member Info'!H29&gt;'Member Info'!$AG$15,'Member Info'!$AH$16,IF('Member Info'!H29&gt;'Member Info'!$AG$14,'Member Info'!$AH$15,IF('Member Info'!H29&gt;'Member Info'!$AG$13,'Member Info'!$AH$14,IF('Member Info'!H29&gt;'Member Info'!$AG$12,'Member Info'!$AH$13,IF('Member Info'!H29&gt;'Member Info'!$AG$11,'Member Info'!$AH$12,IF('Member Info'!H29&gt;'Member Info'!$AG$10,'Member Info'!$AH$11,IF('Member Info'!H29&gt;'Member Info'!$AG$9,'Member Info'!$AH$10,IF('Member Info'!H29&gt;'Member Info'!$AG$8,'Member Info'!$AH$9,'Member Info'!$AH$8)))))))))))))</f>
        <v/>
      </c>
      <c r="H33" s="26"/>
      <c r="I33" s="26"/>
      <c r="J33" s="107" t="str">
        <f>IF(E33=0,"",IF('Member Info'!F29&gt;$S$1,CONCATENATE("Joined with practice on ", TEXT('Member Info'!F29, "DD/MM/YYYY")),IF('Member Info'!N29&lt;&gt;"",IF('Member Info'!N29&lt;$R$1,CONCATENATE("Left Scheme on ", TEXT('Member Info'!N29, "DD/MM/YYYY")),IF(ISERROR(G33),"Error Detected, No rate entered",IF(E33=0,"",IF(F33="","Error Detected, No Pensionable pay",IF(ISERROR(AB33)," Unknown Values entered.",IF(T33+U33&lt;1,"Acceptable",IF(R33+S33=200, "No Contributions Entered", IF(K33="","Error Detected, Choose reason&gt;",IF(X33="1",IF(T33=1,"Please Enter Deemed Pensionable Pay","Add Any Relevant Details Above"),"Please Give Details Above"))))))))),IF(ISERROR(G33),"Error Detected, No rate entered",IF(E33=0,"",IF(F33="","Error Detected, No Pensionable pay",IF(ISERROR(AB33)," Unknown Values entered.",IF(T33+U33&lt;1,"Acceptable",IF(R33+S33=200, "No Contributions Entered", IF(K33="","Error Detected, Choose reason&gt;",IF(X33="1",IF(T33=1,"Please Enter Deemed Pensionable Pay","Add relevant Details Above"),"Please give details Above")))))))))))</f>
        <v/>
      </c>
      <c r="K33" s="263"/>
      <c r="L33" s="93"/>
      <c r="M33" s="93" t="str">
        <f>IF(E33=0,"",IF(ISERROR((F33+H33+I33)),0,IF((F33+H33+I33)&lt;1,0,1)))</f>
        <v/>
      </c>
      <c r="N33" s="96">
        <f>H33</f>
        <v>0</v>
      </c>
      <c r="O33" s="96">
        <f>I33</f>
        <v>0</v>
      </c>
      <c r="P33" s="220">
        <f>(ROUND((F33/100*'Member Info'!$W$2), 2))</f>
        <v>0</v>
      </c>
      <c r="Q33" s="220" t="e">
        <f>ROUND((F33/100*G33),2)</f>
        <v>#VALUE!</v>
      </c>
      <c r="R33" s="220" t="str">
        <f>IF(E33=0,"",(100-(N33/P33*100)))</f>
        <v/>
      </c>
      <c r="S33" s="229" t="str">
        <f>IF(E33=0,"",(100-(O33/Q33*100)))</f>
        <v/>
      </c>
      <c r="T33" s="230" t="str">
        <f>IF(E33=0,"",IF(R33&gt;$R$16,1,IF(R33&lt;-$R$16,1,0)))</f>
        <v/>
      </c>
      <c r="U33" s="230" t="str">
        <f>IF(E33=0,"",IF(G33=0,1,IF(S33&gt;$R$16,1,IF(S33&lt;-$R$16,1,0))))</f>
        <v/>
      </c>
      <c r="V33" s="224">
        <f>IF(E33=0,0,IF(F33="",1,0))</f>
        <v>0</v>
      </c>
      <c r="W33" s="112">
        <f>IF(E33=0,0,IF(K33="",0,1))</f>
        <v>0</v>
      </c>
      <c r="X33" s="237" t="str">
        <f>IF(K33="SMP/Occupational Maternity","1",IF(K33="SSP/Occupational Sick pay","1",""))</f>
        <v/>
      </c>
      <c r="Y33" s="242" t="b">
        <f>IF(OR(AL33=TRUE,AM33=TRUE),TRUE,FALSE)</f>
        <v>0</v>
      </c>
      <c r="Z33" s="237">
        <f>IF(K33="left scheme/Employment", 1,0)</f>
        <v>0</v>
      </c>
      <c r="AA33" s="237">
        <f>IF('Member Info'!N29="",1,"")</f>
        <v>1</v>
      </c>
      <c r="AB33" s="245" t="e">
        <f>(R33+S33)</f>
        <v>#VALUE!</v>
      </c>
      <c r="AC33" s="132" t="str">
        <f>IF(AN33=1,"",IF(W33=1,"",IF(AE33=1,"",IF(E33=0,"",IF(Z33=1,"",IF(J33="acceptable","",IF(R33+S33="0","",R33+S33)))))))</f>
        <v/>
      </c>
      <c r="AD33" s="126">
        <f>SUM(Z33+AA33)</f>
        <v>1</v>
      </c>
      <c r="AE33" s="126" t="str">
        <f>IF('Member Info'!N29&lt;&gt;"",IF('Member Info'!N29&lt;=$R$1,1,0),"")</f>
        <v/>
      </c>
      <c r="AG33" s="126" t="b">
        <f>OR(K33="maternity",K33="SSP")</f>
        <v>0</v>
      </c>
      <c r="AH33" s="126">
        <f>IF(AG33=TRUE,1,0)</f>
        <v>0</v>
      </c>
      <c r="AJ33" s="126">
        <f>IF(J33="Please Enter Deemed Pensionable Pay",1,0)</f>
        <v>0</v>
      </c>
      <c r="AK33" s="126">
        <f>IF('Member Info'!F29&gt;$R$1,1,0)</f>
        <v>0</v>
      </c>
      <c r="AL33" s="126" t="b">
        <f>IF(ISERROR(R33),ERROR.TYPE(#REF!)=ERROR.TYPE(R33),FALSE)</f>
        <v>0</v>
      </c>
      <c r="AM33" s="126" t="b">
        <f>IF(ISERROR(S33),ERROR.TYPE(#REF!)=ERROR.TYPE(S33),FALSE)</f>
        <v>0</v>
      </c>
      <c r="AN33" s="126">
        <f>IF(OR('Member Info'!F29&gt;=$S$1,'Member Info'!N29&gt;=$R$1),1,0)</f>
        <v>0</v>
      </c>
    </row>
    <row r="34" spans="1:40" x14ac:dyDescent="0.25">
      <c r="A34" s="4">
        <v>2</v>
      </c>
      <c r="B34" s="166">
        <f>'Member Info'!D30</f>
        <v>0</v>
      </c>
      <c r="C34" s="166">
        <f>'Member Info'!E30</f>
        <v>0</v>
      </c>
      <c r="D34" s="166" t="str">
        <f>'Member Info'!G30</f>
        <v/>
      </c>
      <c r="E34" s="167">
        <f>'Member Info'!B30</f>
        <v>0</v>
      </c>
      <c r="F34" s="244"/>
      <c r="G34" s="168" t="str">
        <f>IF(E34=0,"",
IF('Member Info'!$AM$19&lt;=$R$1,
SUMPRODUCT('Member Info'!L30+IF('Member Info'!H30&gt;'Member Info'!$AJ$12,'Member Info'!$AK$13,IF('Member Info'!H30&gt;'Member Info'!$AJ$11,'Member Info'!$AK$12,IF('Member Info'!H30&gt;'Member Info'!$AJ$10,'Member Info'!$AK$11,IF('Member Info'!H30&gt;'Member Info'!$AJ$9,'Member Info'!$AK$10,IF('Member Info'!H30&gt;'Member Info'!$AJ$8,'Member Info'!$AK$9,'Member Info'!$AK$8)))))),
SUMPRODUCT('Member Info'!L30+IF('Member Info'!H30&gt;'Member Info'!$AG$17,'Member Info'!$AH$18,IF('Member Info'!H30&gt;'Member Info'!$AG$16,'Member Info'!$AH$17,IF('Member Info'!H30&gt;'Member Info'!$AG$15,'Member Info'!$AH$16,IF('Member Info'!H30&gt;'Member Info'!$AG$14,'Member Info'!$AH$15,IF('Member Info'!H30&gt;'Member Info'!$AG$13,'Member Info'!$AH$14,IF('Member Info'!H30&gt;'Member Info'!$AG$12,'Member Info'!$AH$13,IF('Member Info'!H30&gt;'Member Info'!$AG$11,'Member Info'!$AH$12,IF('Member Info'!H30&gt;'Member Info'!$AG$10,'Member Info'!$AH$11,IF('Member Info'!H30&gt;'Member Info'!$AG$9,'Member Info'!$AH$10,IF('Member Info'!H30&gt;'Member Info'!$AG$8,'Member Info'!$AH$9,'Member Info'!$AH$8)))))))))))))</f>
        <v/>
      </c>
      <c r="H34" s="26"/>
      <c r="I34" s="26"/>
      <c r="J34" s="107" t="str">
        <f>IF(E34=0,"",IF('Member Info'!F30&gt;$S$1,CONCATENATE("Joined with practice on ", TEXT('Member Info'!F30, "DD/MM/YYYY")),IF('Member Info'!N30&lt;&gt;"",IF('Member Info'!N30&lt;$R$1,CONCATENATE("Left Scheme on ", TEXT('Member Info'!N30, "DD/MM/YYYY")),IF(ISERROR(G34),"Error Detected, No rate entered",IF(E34=0,"",IF(F34="","Error Detected, No Pensionable pay",IF(ISERROR(AB34)," Unknown Values entered.",IF(T34+U34&lt;1,"Acceptable",IF(R34+S34=200, "No Contributions Entered", IF(K34="","Error Detected, Choose reason&gt;",IF(X34="1",IF(T34=1,"Please Enter Deemed Pensionable Pay","Add Any Relevant Details Above"),"Please Give Details Above"))))))))),IF(ISERROR(G34),"Error Detected, No rate entered",IF(E34=0,"",IF(F34="","Error Detected, No Pensionable pay",IF(ISERROR(AB34)," Unknown Values entered.",IF(T34+U34&lt;1,"Acceptable",IF(R34+S34=200, "No Contributions Entered", IF(K34="","Error Detected, Choose reason&gt;",IF(X34="1",IF(T34=1,"Please Enter Deemed Pensionable Pay","Add relevant Details Above"),"Please give details Above")))))))))))</f>
        <v/>
      </c>
      <c r="K34" s="263"/>
      <c r="L34" s="93"/>
      <c r="M34" s="93" t="str">
        <f>IF(E34=0,"",IF(ISERROR((F34+H34+I34)),0,IF((F34+H34+I34)&lt;1,0,1)))</f>
        <v/>
      </c>
      <c r="N34" s="96">
        <f>H34</f>
        <v>0</v>
      </c>
      <c r="O34" s="96">
        <f t="shared" ref="O34:O97" si="0">I34</f>
        <v>0</v>
      </c>
      <c r="P34" s="220">
        <f>(ROUND((F34/100*'Member Info'!$W$2), 2))</f>
        <v>0</v>
      </c>
      <c r="Q34" s="220" t="e">
        <f>ROUND((F34/100*G34),2)</f>
        <v>#VALUE!</v>
      </c>
      <c r="R34" s="220" t="str">
        <f>IF(E34=0,"",(100-(N34/P34*100)))</f>
        <v/>
      </c>
      <c r="S34" s="229" t="str">
        <f>IF(E34=0,"",(100-(O34/Q34*100)))</f>
        <v/>
      </c>
      <c r="T34" s="230" t="str">
        <f>IF(E34=0,"",IF(R34&gt;$R$16,1,IF(R34&lt;-$R$16,1,0)))</f>
        <v/>
      </c>
      <c r="U34" s="230" t="str">
        <f>IF(E34=0,"",IF(G34=0,1,IF(S34&gt;$R$16,1,IF(S34&lt;-$R$16,1,0))))</f>
        <v/>
      </c>
      <c r="V34" s="224">
        <f>IF(E34=0,0,IF(F34="",1,0))</f>
        <v>0</v>
      </c>
      <c r="W34" s="112">
        <f>IF(E34=0,0,IF(K34="",0,1))</f>
        <v>0</v>
      </c>
      <c r="X34" s="237" t="str">
        <f t="shared" ref="X34:X97" si="1">IF(K34="SMP/Occupational Maternity","1",IF(K34="SSP/Occupational Sick pay","1",""))</f>
        <v/>
      </c>
      <c r="Y34" s="242" t="b">
        <f t="shared" ref="Y34:Y97" si="2">IF(OR(AL34=TRUE,AM34=TRUE),TRUE,FALSE)</f>
        <v>0</v>
      </c>
      <c r="Z34" s="237">
        <f>IF(K34="left scheme/Employment", 1,0)</f>
        <v>0</v>
      </c>
      <c r="AA34" s="237">
        <f>IF('Member Info'!N30="",1,"")</f>
        <v>1</v>
      </c>
      <c r="AB34" s="245" t="e">
        <f>(R34+S34)</f>
        <v>#VALUE!</v>
      </c>
      <c r="AC34" s="132" t="str">
        <f t="shared" ref="AC34:AC97" si="3">IF(AN34=1,"",IF(W34=1,"",IF(AE34=1,"",IF(E34=0,"",IF(Z34=1,"",IF(J34="acceptable","",IF(R34+S34="0","",R34+S34)))))))</f>
        <v/>
      </c>
      <c r="AD34" s="126">
        <f>SUM(Z34+AA34)</f>
        <v>1</v>
      </c>
      <c r="AE34" s="126" t="str">
        <f>IF('Member Info'!N30&lt;&gt;"",IF('Member Info'!N30&lt;=$R$1,1,0),"")</f>
        <v/>
      </c>
      <c r="AG34" s="126" t="b">
        <f>OR(K34="maternity",K34="SSP")</f>
        <v>0</v>
      </c>
      <c r="AH34" s="126">
        <f>IF(AG34=TRUE,1,0)</f>
        <v>0</v>
      </c>
      <c r="AJ34" s="126">
        <f>IF(J34="Please Enter Deemed Pensionable Pay",1,0)</f>
        <v>0</v>
      </c>
      <c r="AK34" s="126">
        <f>IF('Member Info'!F30&gt;$R$1,1,0)</f>
        <v>0</v>
      </c>
      <c r="AL34" s="126" t="b">
        <f>IF(ISERROR(R34),ERROR.TYPE(#REF!)=ERROR.TYPE(R34),FALSE)</f>
        <v>0</v>
      </c>
      <c r="AM34" s="126" t="b">
        <f>IF(ISERROR(S34),ERROR.TYPE(#REF!)=ERROR.TYPE(S34),FALSE)</f>
        <v>0</v>
      </c>
      <c r="AN34" s="126">
        <f>IF(OR('Member Info'!F30&gt;=$S$1,'Member Info'!N30&gt;$S$1),1,0)</f>
        <v>0</v>
      </c>
    </row>
    <row r="35" spans="1:40" x14ac:dyDescent="0.25">
      <c r="A35" s="4">
        <v>3</v>
      </c>
      <c r="B35" s="166">
        <f>'Member Info'!D31</f>
        <v>0</v>
      </c>
      <c r="C35" s="166">
        <f>'Member Info'!E31</f>
        <v>0</v>
      </c>
      <c r="D35" s="166" t="str">
        <f>'Member Info'!G31</f>
        <v/>
      </c>
      <c r="E35" s="167">
        <f>'Member Info'!B31</f>
        <v>0</v>
      </c>
      <c r="F35" s="244"/>
      <c r="G35" s="168" t="str">
        <f>IF(E35=0,"",
IF('Member Info'!$AM$19&lt;=$R$1,
SUMPRODUCT('Member Info'!L31+IF('Member Info'!H31&gt;'Member Info'!$AJ$12,'Member Info'!$AK$13,IF('Member Info'!H31&gt;'Member Info'!$AJ$11,'Member Info'!$AK$12,IF('Member Info'!H31&gt;'Member Info'!$AJ$10,'Member Info'!$AK$11,IF('Member Info'!H31&gt;'Member Info'!$AJ$9,'Member Info'!$AK$10,IF('Member Info'!H31&gt;'Member Info'!$AJ$8,'Member Info'!$AK$9,'Member Info'!$AK$8)))))),
SUMPRODUCT('Member Info'!L31+IF('Member Info'!H31&gt;'Member Info'!$AG$17,'Member Info'!$AH$18,IF('Member Info'!H31&gt;'Member Info'!$AG$16,'Member Info'!$AH$17,IF('Member Info'!H31&gt;'Member Info'!$AG$15,'Member Info'!$AH$16,IF('Member Info'!H31&gt;'Member Info'!$AG$14,'Member Info'!$AH$15,IF('Member Info'!H31&gt;'Member Info'!$AG$13,'Member Info'!$AH$14,IF('Member Info'!H31&gt;'Member Info'!$AG$12,'Member Info'!$AH$13,IF('Member Info'!H31&gt;'Member Info'!$AG$11,'Member Info'!$AH$12,IF('Member Info'!H31&gt;'Member Info'!$AG$10,'Member Info'!$AH$11,IF('Member Info'!H31&gt;'Member Info'!$AG$9,'Member Info'!$AH$10,IF('Member Info'!H31&gt;'Member Info'!$AG$8,'Member Info'!$AH$9,'Member Info'!$AH$8)))))))))))))</f>
        <v/>
      </c>
      <c r="H35" s="26"/>
      <c r="I35" s="26"/>
      <c r="J35" s="107" t="str">
        <f>IF(E35=0,"",IF('Member Info'!F31&gt;$S$1,CONCATENATE("Joined with practice on ", TEXT('Member Info'!F31, "DD/MM/YYYY")),IF('Member Info'!N31&lt;&gt;"",IF('Member Info'!N31&lt;$R$1,CONCATENATE("Left Scheme on ", TEXT('Member Info'!N31, "DD/MM/YYYY")),IF(ISERROR(G35),"Error Detected, No rate entered",IF(E35=0,"",IF(F35="","Error Detected, No Pensionable pay",IF(ISERROR(AB35)," Unknown Values entered.",IF(T35+U35&lt;1,"Acceptable",IF(R35+S35=200, "No Contributions Entered", IF(K35="","Error Detected, Choose reason&gt;",IF(X35="1",IF(T35=1,"Please Enter Deemed Pensionable Pay","Add Any Relevant Details Above"),"Please Give Details Above"))))))))),IF(ISERROR(G35),"Error Detected, No rate entered",IF(E35=0,"",IF(F35="","Error Detected, No Pensionable pay",IF(ISERROR(AB35)," Unknown Values entered.",IF(T35+U35&lt;1,"Acceptable",IF(R35+S35=200, "No Contributions Entered", IF(K35="","Error Detected, Choose reason&gt;",IF(X35="1",IF(T35=1,"Please Enter Deemed Pensionable Pay","Add relevant Details Above"),"Please give details Above")))))))))))</f>
        <v/>
      </c>
      <c r="K35" s="263"/>
      <c r="L35" s="93"/>
      <c r="M35" s="93" t="str">
        <f>IF(E35=0,"",IF(ISERROR((F35+H35+I35)),0,IF((F35+H35+I35)&lt;1,0,1)))</f>
        <v/>
      </c>
      <c r="N35" s="96">
        <f>H35</f>
        <v>0</v>
      </c>
      <c r="O35" s="96">
        <f t="shared" si="0"/>
        <v>0</v>
      </c>
      <c r="P35" s="220">
        <f>(ROUND((F35/100*'Member Info'!$W$2), 2))</f>
        <v>0</v>
      </c>
      <c r="Q35" s="220" t="e">
        <f>ROUND((F35/100*G35),2)</f>
        <v>#VALUE!</v>
      </c>
      <c r="R35" s="220" t="str">
        <f>IF(E35=0,"",(100-(N35/P35*100)))</f>
        <v/>
      </c>
      <c r="S35" s="229" t="str">
        <f>IF(E35=0,"",(100-(O35/Q35*100)))</f>
        <v/>
      </c>
      <c r="T35" s="230" t="str">
        <f>IF(E35=0,"",IF(R35&gt;$R$16,1,IF(R35&lt;-$R$16,1,0)))</f>
        <v/>
      </c>
      <c r="U35" s="230" t="str">
        <f>IF(E35=0,"",IF(G35=0,1,IF(S35&gt;$R$16,1,IF(S35&lt;-$R$16,1,0))))</f>
        <v/>
      </c>
      <c r="V35" s="224">
        <f>IF(E35=0,0,IF(F35="",1,0))</f>
        <v>0</v>
      </c>
      <c r="W35" s="112">
        <f>IF(E35=0,0,IF(K35="",0,1))</f>
        <v>0</v>
      </c>
      <c r="X35" s="237" t="str">
        <f t="shared" si="1"/>
        <v/>
      </c>
      <c r="Y35" s="242" t="b">
        <f t="shared" si="2"/>
        <v>0</v>
      </c>
      <c r="Z35" s="237">
        <f>IF(K35="left scheme/Employment", 1,0)</f>
        <v>0</v>
      </c>
      <c r="AA35" s="237">
        <f>IF('Member Info'!N31="",1,"")</f>
        <v>1</v>
      </c>
      <c r="AB35" s="245" t="e">
        <f>(R35+S35)</f>
        <v>#VALUE!</v>
      </c>
      <c r="AC35" s="132" t="str">
        <f t="shared" si="3"/>
        <v/>
      </c>
      <c r="AD35" s="126">
        <f>SUM(Z35+AA35)</f>
        <v>1</v>
      </c>
      <c r="AE35" s="126" t="str">
        <f>IF('Member Info'!N31&lt;&gt;"",IF('Member Info'!N31&lt;=$R$1,1,0),"")</f>
        <v/>
      </c>
      <c r="AG35" s="126" t="b">
        <f>OR(K35="maternity",K35="SSP")</f>
        <v>0</v>
      </c>
      <c r="AH35" s="126">
        <f>IF(AG35=TRUE,1,0)</f>
        <v>0</v>
      </c>
      <c r="AJ35" s="126">
        <f>IF(J35="Please Enter Deemed Pensionable Pay",1,0)</f>
        <v>0</v>
      </c>
      <c r="AK35" s="126">
        <f>IF('Member Info'!F31&gt;$R$1,1,0)</f>
        <v>0</v>
      </c>
      <c r="AL35" s="126" t="b">
        <f>IF(ISERROR(R35),ERROR.TYPE(#REF!)=ERROR.TYPE(R35),FALSE)</f>
        <v>0</v>
      </c>
      <c r="AM35" s="126" t="b">
        <f>IF(ISERROR(S35),ERROR.TYPE(#REF!)=ERROR.TYPE(S35),FALSE)</f>
        <v>0</v>
      </c>
      <c r="AN35" s="126">
        <f>IF(OR('Member Info'!F31&gt;=$S$1,'Member Info'!N31&gt;=$R$1),1,0)</f>
        <v>0</v>
      </c>
    </row>
    <row r="36" spans="1:40" x14ac:dyDescent="0.25">
      <c r="A36" s="4">
        <v>4</v>
      </c>
      <c r="B36" s="166">
        <f>'Member Info'!D32</f>
        <v>0</v>
      </c>
      <c r="C36" s="166">
        <f>'Member Info'!E32</f>
        <v>0</v>
      </c>
      <c r="D36" s="166" t="str">
        <f>'Member Info'!G32</f>
        <v/>
      </c>
      <c r="E36" s="167">
        <f>'Member Info'!B32</f>
        <v>0</v>
      </c>
      <c r="F36" s="244"/>
      <c r="G36" s="168" t="str">
        <f>IF(E36=0,"",
IF('Member Info'!$AM$19&lt;=$R$1,
SUMPRODUCT('Member Info'!L32+IF('Member Info'!H32&gt;'Member Info'!$AJ$12,'Member Info'!$AK$13,IF('Member Info'!H32&gt;'Member Info'!$AJ$11,'Member Info'!$AK$12,IF('Member Info'!H32&gt;'Member Info'!$AJ$10,'Member Info'!$AK$11,IF('Member Info'!H32&gt;'Member Info'!$AJ$9,'Member Info'!$AK$10,IF('Member Info'!H32&gt;'Member Info'!$AJ$8,'Member Info'!$AK$9,'Member Info'!$AK$8)))))),
SUMPRODUCT('Member Info'!L32+IF('Member Info'!H32&gt;'Member Info'!$AG$17,'Member Info'!$AH$18,IF('Member Info'!H32&gt;'Member Info'!$AG$16,'Member Info'!$AH$17,IF('Member Info'!H32&gt;'Member Info'!$AG$15,'Member Info'!$AH$16,IF('Member Info'!H32&gt;'Member Info'!$AG$14,'Member Info'!$AH$15,IF('Member Info'!H32&gt;'Member Info'!$AG$13,'Member Info'!$AH$14,IF('Member Info'!H32&gt;'Member Info'!$AG$12,'Member Info'!$AH$13,IF('Member Info'!H32&gt;'Member Info'!$AG$11,'Member Info'!$AH$12,IF('Member Info'!H32&gt;'Member Info'!$AG$10,'Member Info'!$AH$11,IF('Member Info'!H32&gt;'Member Info'!$AG$9,'Member Info'!$AH$10,IF('Member Info'!H32&gt;'Member Info'!$AG$8,'Member Info'!$AH$9,'Member Info'!$AH$8)))))))))))))</f>
        <v/>
      </c>
      <c r="H36" s="26"/>
      <c r="I36" s="26"/>
      <c r="J36" s="107" t="str">
        <f>IF(E36=0,"",IF('Member Info'!F32&gt;$S$1,CONCATENATE("Joined with practice on ", TEXT('Member Info'!F32, "DD/MM/YYYY")),IF('Member Info'!N32&lt;&gt;"",IF('Member Info'!N32&lt;$R$1,CONCATENATE("Left Scheme on ", TEXT('Member Info'!N32, "DD/MM/YYYY")),IF(ISERROR(G36),"Error Detected, No rate entered",IF(E36=0,"",IF(F36="","Error Detected, No Pensionable pay",IF(ISERROR(AB36)," Unknown Values entered.",IF(T36+U36&lt;1,"Acceptable",IF(R36+S36=200, "No Contributions Entered", IF(K36="","Error Detected, Choose reason&gt;",IF(X36="1",IF(T36=1,"Please Enter Deemed Pensionable Pay","Add Any Relevant Details Above"),"Please Give Details Above"))))))))),IF(ISERROR(G36),"Error Detected, No rate entered",IF(E36=0,"",IF(F36="","Error Detected, No Pensionable pay",IF(ISERROR(AB36)," Unknown Values entered.",IF(T36+U36&lt;1,"Acceptable",IF(R36+S36=200, "No Contributions Entered", IF(K36="","Error Detected, Choose reason&gt;",IF(X36="1",IF(T36=1,"Please Enter Deemed Pensionable Pay","Add relevant Details Above"),"Please give details Above")))))))))))</f>
        <v/>
      </c>
      <c r="K36" s="263"/>
      <c r="L36" s="93"/>
      <c r="M36" s="93" t="str">
        <f t="shared" ref="M36:M99" si="4">IF(E36=0,"",IF(ISERROR((F36+H36+I36)),0,IF((F36+H36+I36)&lt;1,0,1)))</f>
        <v/>
      </c>
      <c r="N36" s="96">
        <f>H36</f>
        <v>0</v>
      </c>
      <c r="O36" s="96">
        <f t="shared" si="0"/>
        <v>0</v>
      </c>
      <c r="P36" s="220">
        <f>(ROUND((F36/100*'Member Info'!$W$2), 2))</f>
        <v>0</v>
      </c>
      <c r="Q36" s="220" t="e">
        <f>ROUND((F36/100*G36),2)</f>
        <v>#VALUE!</v>
      </c>
      <c r="R36" s="220" t="str">
        <f>IF(E36=0,"",(100-(N36/P36*100)))</f>
        <v/>
      </c>
      <c r="S36" s="229" t="str">
        <f>IF(E36=0,"",(100-(O36/Q36*100)))</f>
        <v/>
      </c>
      <c r="T36" s="230" t="str">
        <f>IF(E36=0,"",IF(R36&gt;$R$16,1,IF(R36&lt;-$R$16,1,0)))</f>
        <v/>
      </c>
      <c r="U36" s="230" t="str">
        <f>IF(E36=0,"",IF(G36=0,1,IF(S36&gt;$R$16,1,IF(S36&lt;-$R$16,1,0))))</f>
        <v/>
      </c>
      <c r="V36" s="224">
        <f>IF(E36=0,0,IF(F36="",1,0))</f>
        <v>0</v>
      </c>
      <c r="W36" s="112">
        <f>IF(E36=0,0,IF(K36="",0,1))</f>
        <v>0</v>
      </c>
      <c r="X36" s="237" t="str">
        <f t="shared" si="1"/>
        <v/>
      </c>
      <c r="Y36" s="242" t="b">
        <f t="shared" si="2"/>
        <v>0</v>
      </c>
      <c r="Z36" s="237">
        <f>IF(K36="left scheme/Employment", 1,0)</f>
        <v>0</v>
      </c>
      <c r="AA36" s="237">
        <f>IF('Member Info'!N32="",1,"")</f>
        <v>1</v>
      </c>
      <c r="AB36" s="245" t="e">
        <f>(R36+S36)</f>
        <v>#VALUE!</v>
      </c>
      <c r="AC36" s="132" t="str">
        <f t="shared" si="3"/>
        <v/>
      </c>
      <c r="AD36" s="126">
        <f>SUM(Z36+AA36)</f>
        <v>1</v>
      </c>
      <c r="AE36" s="126" t="str">
        <f>IF('Member Info'!N32&lt;&gt;"",IF('Member Info'!N32&lt;=$R$1,1,0),"")</f>
        <v/>
      </c>
      <c r="AG36" s="126" t="b">
        <f>OR(K36="maternity",K36="SSP")</f>
        <v>0</v>
      </c>
      <c r="AH36" s="126">
        <f>IF(AG36=TRUE,1,0)</f>
        <v>0</v>
      </c>
      <c r="AJ36" s="126">
        <f>IF(J36="Please Enter Deemed Pensionable Pay",1,0)</f>
        <v>0</v>
      </c>
      <c r="AK36" s="126">
        <f>IF('Member Info'!F32&gt;$R$1,1,0)</f>
        <v>0</v>
      </c>
      <c r="AL36" s="126" t="b">
        <f>IF(ISERROR(R36),ERROR.TYPE(#REF!)=ERROR.TYPE(R36),FALSE)</f>
        <v>0</v>
      </c>
      <c r="AM36" s="126" t="b">
        <f>IF(ISERROR(S36),ERROR.TYPE(#REF!)=ERROR.TYPE(S36),FALSE)</f>
        <v>0</v>
      </c>
      <c r="AN36" s="126">
        <f>IF(OR('Member Info'!F32&gt;=$S$1,'Member Info'!N32&gt;=$R$1),1,0)</f>
        <v>0</v>
      </c>
    </row>
    <row r="37" spans="1:40" x14ac:dyDescent="0.25">
      <c r="A37" s="4">
        <v>5</v>
      </c>
      <c r="B37" s="166">
        <f>'Member Info'!D33</f>
        <v>0</v>
      </c>
      <c r="C37" s="166">
        <f>'Member Info'!E33</f>
        <v>0</v>
      </c>
      <c r="D37" s="166" t="str">
        <f>'Member Info'!G33</f>
        <v/>
      </c>
      <c r="E37" s="167">
        <f>'Member Info'!B33</f>
        <v>0</v>
      </c>
      <c r="F37" s="244"/>
      <c r="G37" s="168" t="str">
        <f>IF(E37=0,"",
IF('Member Info'!$AM$19&lt;=$R$1,
SUMPRODUCT('Member Info'!L33+IF('Member Info'!H33&gt;'Member Info'!$AJ$12,'Member Info'!$AK$13,IF('Member Info'!H33&gt;'Member Info'!$AJ$11,'Member Info'!$AK$12,IF('Member Info'!H33&gt;'Member Info'!$AJ$10,'Member Info'!$AK$11,IF('Member Info'!H33&gt;'Member Info'!$AJ$9,'Member Info'!$AK$10,IF('Member Info'!H33&gt;'Member Info'!$AJ$8,'Member Info'!$AK$9,'Member Info'!$AK$8)))))),
SUMPRODUCT('Member Info'!L33+IF('Member Info'!H33&gt;'Member Info'!$AG$17,'Member Info'!$AH$18,IF('Member Info'!H33&gt;'Member Info'!$AG$16,'Member Info'!$AH$17,IF('Member Info'!H33&gt;'Member Info'!$AG$15,'Member Info'!$AH$16,IF('Member Info'!H33&gt;'Member Info'!$AG$14,'Member Info'!$AH$15,IF('Member Info'!H33&gt;'Member Info'!$AG$13,'Member Info'!$AH$14,IF('Member Info'!H33&gt;'Member Info'!$AG$12,'Member Info'!$AH$13,IF('Member Info'!H33&gt;'Member Info'!$AG$11,'Member Info'!$AH$12,IF('Member Info'!H33&gt;'Member Info'!$AG$10,'Member Info'!$AH$11,IF('Member Info'!H33&gt;'Member Info'!$AG$9,'Member Info'!$AH$10,IF('Member Info'!H33&gt;'Member Info'!$AG$8,'Member Info'!$AH$9,'Member Info'!$AH$8)))))))))))))</f>
        <v/>
      </c>
      <c r="H37" s="26"/>
      <c r="I37" s="26"/>
      <c r="J37" s="107" t="str">
        <f>IF(E37=0,"",IF('Member Info'!F33&gt;$S$1,CONCATENATE("Joined with practice on ", TEXT('Member Info'!F33, "DD/MM/YYYY")),IF('Member Info'!N33&lt;&gt;"",IF('Member Info'!N33&lt;$R$1,CONCATENATE("Left Scheme on ", TEXT('Member Info'!N33, "DD/MM/YYYY")),IF(ISERROR(G37),"Error Detected, No rate entered",IF(E37=0,"",IF(F37="","Error Detected, No Pensionable pay",IF(ISERROR(AB37)," Unknown Values entered.",IF(T37+U37&lt;1,"Acceptable",IF(R37+S37=200, "No Contributions Entered", IF(K37="","Error Detected, Choose reason&gt;",IF(X37="1",IF(T37=1,"Please Enter Deemed Pensionable Pay","Add Any Relevant Details Above"),"Please Give Details Above"))))))))),IF(ISERROR(G37),"Error Detected, No rate entered",IF(E37=0,"",IF(F37="","Error Detected, No Pensionable pay",IF(ISERROR(AB37)," Unknown Values entered.",IF(T37+U37&lt;1,"Acceptable",IF(R37+S37=200, "No Contributions Entered", IF(K37="","Error Detected, Choose reason&gt;",IF(X37="1",IF(T37=1,"Please Enter Deemed Pensionable Pay","Add relevant Details Above"),"Please give details Above")))))))))))</f>
        <v/>
      </c>
      <c r="K37" s="263"/>
      <c r="L37" s="93"/>
      <c r="M37" s="93" t="str">
        <f t="shared" si="4"/>
        <v/>
      </c>
      <c r="N37" s="96">
        <f t="shared" ref="N37:O98" si="5">H37</f>
        <v>0</v>
      </c>
      <c r="O37" s="96">
        <f t="shared" si="0"/>
        <v>0</v>
      </c>
      <c r="P37" s="220">
        <f>(ROUND((F37/100*'Member Info'!$W$2), 2))</f>
        <v>0</v>
      </c>
      <c r="Q37" s="220" t="e">
        <f t="shared" ref="Q37:Q100" si="6">ROUND((F37/100*G37),2)</f>
        <v>#VALUE!</v>
      </c>
      <c r="R37" s="220" t="str">
        <f t="shared" ref="R37:R100" si="7">IF(E37=0,"",(100-(N37/P37*100)))</f>
        <v/>
      </c>
      <c r="S37" s="229" t="str">
        <f t="shared" ref="S37:S100" si="8">IF(E37=0,"",(100-(O37/Q37*100)))</f>
        <v/>
      </c>
      <c r="T37" s="230" t="str">
        <f t="shared" ref="T37:T100" si="9">IF(E37=0,"",IF(R37&gt;$R$16,1,IF(R37&lt;-$R$16,1,0)))</f>
        <v/>
      </c>
      <c r="U37" s="230" t="str">
        <f t="shared" ref="U37:U100" si="10">IF(E37=0,"",IF(G37=0,1,IF(S37&gt;$R$16,1,IF(S37&lt;-$R$16,1,0))))</f>
        <v/>
      </c>
      <c r="V37" s="224">
        <f t="shared" ref="V37:V100" si="11">IF(E37=0,0,IF(F37="",1,0))</f>
        <v>0</v>
      </c>
      <c r="W37" s="112">
        <f t="shared" ref="W37:W100" si="12">IF(E37=0,0,IF(K37="",0,1))</f>
        <v>0</v>
      </c>
      <c r="X37" s="237" t="str">
        <f t="shared" si="1"/>
        <v/>
      </c>
      <c r="Y37" s="242" t="b">
        <f t="shared" si="2"/>
        <v>0</v>
      </c>
      <c r="Z37" s="237">
        <f t="shared" ref="Z37:Z100" si="13">IF(K37="left scheme/Employment", 1,0)</f>
        <v>0</v>
      </c>
      <c r="AA37" s="237">
        <f>IF('Member Info'!N33="",1,"")</f>
        <v>1</v>
      </c>
      <c r="AB37" s="245" t="e">
        <f t="shared" ref="AB37:AB100" si="14">(R37+S37)</f>
        <v>#VALUE!</v>
      </c>
      <c r="AC37" s="132" t="str">
        <f t="shared" si="3"/>
        <v/>
      </c>
      <c r="AD37" s="126">
        <f t="shared" ref="AD37:AD97" si="15">SUM(Z37+AA37)</f>
        <v>1</v>
      </c>
      <c r="AE37" s="126" t="str">
        <f>IF('Member Info'!N33&lt;&gt;"",IF('Member Info'!N33&lt;=$R$1,1,0),"")</f>
        <v/>
      </c>
      <c r="AG37" s="126" t="b">
        <f t="shared" ref="AG37:AG100" si="16">OR(K37="maternity",K37="SSP")</f>
        <v>0</v>
      </c>
      <c r="AH37" s="126">
        <f t="shared" ref="AH37:AH100" si="17">IF(AG37=TRUE,1,0)</f>
        <v>0</v>
      </c>
      <c r="AJ37" s="126">
        <f t="shared" ref="AJ37:AJ100" si="18">IF(J37="Please Enter Deemed Pensionable Pay",1,0)</f>
        <v>0</v>
      </c>
      <c r="AK37" s="126">
        <f>IF('Member Info'!F33&gt;$R$1,1,0)</f>
        <v>0</v>
      </c>
      <c r="AL37" s="126" t="b">
        <f>IF(ISERROR(R37),ERROR.TYPE(#REF!)=ERROR.TYPE(R37),FALSE)</f>
        <v>0</v>
      </c>
      <c r="AM37" s="126" t="b">
        <f>IF(ISERROR(S37),ERROR.TYPE(#REF!)=ERROR.TYPE(S37),FALSE)</f>
        <v>0</v>
      </c>
      <c r="AN37" s="126">
        <f>IF(OR('Member Info'!F33&gt;=$S$1,'Member Info'!N33&gt;=$R$1),1,0)</f>
        <v>0</v>
      </c>
    </row>
    <row r="38" spans="1:40" x14ac:dyDescent="0.25">
      <c r="A38" s="4">
        <v>6</v>
      </c>
      <c r="B38" s="166">
        <f>'Member Info'!D34</f>
        <v>0</v>
      </c>
      <c r="C38" s="166">
        <f>'Member Info'!E34</f>
        <v>0</v>
      </c>
      <c r="D38" s="166" t="str">
        <f>'Member Info'!G34</f>
        <v/>
      </c>
      <c r="E38" s="167">
        <f>'Member Info'!B34</f>
        <v>0</v>
      </c>
      <c r="F38" s="244"/>
      <c r="G38" s="168" t="str">
        <f>IF(E38=0,"",
IF('Member Info'!$AM$19&lt;=$R$1,
SUMPRODUCT('Member Info'!L34+IF('Member Info'!H34&gt;'Member Info'!$AJ$12,'Member Info'!$AK$13,IF('Member Info'!H34&gt;'Member Info'!$AJ$11,'Member Info'!$AK$12,IF('Member Info'!H34&gt;'Member Info'!$AJ$10,'Member Info'!$AK$11,IF('Member Info'!H34&gt;'Member Info'!$AJ$9,'Member Info'!$AK$10,IF('Member Info'!H34&gt;'Member Info'!$AJ$8,'Member Info'!$AK$9,'Member Info'!$AK$8)))))),
SUMPRODUCT('Member Info'!L34+IF('Member Info'!H34&gt;'Member Info'!$AG$17,'Member Info'!$AH$18,IF('Member Info'!H34&gt;'Member Info'!$AG$16,'Member Info'!$AH$17,IF('Member Info'!H34&gt;'Member Info'!$AG$15,'Member Info'!$AH$16,IF('Member Info'!H34&gt;'Member Info'!$AG$14,'Member Info'!$AH$15,IF('Member Info'!H34&gt;'Member Info'!$AG$13,'Member Info'!$AH$14,IF('Member Info'!H34&gt;'Member Info'!$AG$12,'Member Info'!$AH$13,IF('Member Info'!H34&gt;'Member Info'!$AG$11,'Member Info'!$AH$12,IF('Member Info'!H34&gt;'Member Info'!$AG$10,'Member Info'!$AH$11,IF('Member Info'!H34&gt;'Member Info'!$AG$9,'Member Info'!$AH$10,IF('Member Info'!H34&gt;'Member Info'!$AG$8,'Member Info'!$AH$9,'Member Info'!$AH$8)))))))))))))</f>
        <v/>
      </c>
      <c r="H38" s="26"/>
      <c r="I38" s="26"/>
      <c r="J38" s="107" t="str">
        <f>IF(E38=0,"",IF('Member Info'!F34&gt;$S$1,CONCATENATE("Joined with practice on ", TEXT('Member Info'!F34, "DD/MM/YYYY")),IF('Member Info'!N34&lt;&gt;"",IF('Member Info'!N34&lt;$R$1,CONCATENATE("Left Scheme on ", TEXT('Member Info'!N34, "DD/MM/YYYY")),IF(ISERROR(G38),"Error Detected, No rate entered",IF(E38=0,"",IF(F38="","Error Detected, No Pensionable pay",IF(ISERROR(AB38)," Unknown Values entered.",IF(T38+U38&lt;1,"Acceptable",IF(R38+S38=200, "No Contributions Entered", IF(K38="","Error Detected, Choose reason&gt;",IF(X38="1",IF(T38=1,"Please Enter Deemed Pensionable Pay","Add Any Relevant Details Above"),"Please Give Details Above"))))))))),IF(ISERROR(G38),"Error Detected, No rate entered",IF(E38=0,"",IF(F38="","Error Detected, No Pensionable pay",IF(ISERROR(AB38)," Unknown Values entered.",IF(T38+U38&lt;1,"Acceptable",IF(R38+S38=200, "No Contributions Entered", IF(K38="","Error Detected, Choose reason&gt;",IF(X38="1",IF(T38=1,"Please Enter Deemed Pensionable Pay","Add relevant Details Above"),"Please give details Above")))))))))))</f>
        <v/>
      </c>
      <c r="K38" s="263"/>
      <c r="L38" s="93"/>
      <c r="M38" s="93" t="str">
        <f>IF(E38=0,"",IF(ISERROR((F38+H38+I38)),0,IF((F38+H38+I38)&lt;1,0,1)))</f>
        <v/>
      </c>
      <c r="N38" s="96">
        <f t="shared" si="5"/>
        <v>0</v>
      </c>
      <c r="O38" s="96">
        <f>I38</f>
        <v>0</v>
      </c>
      <c r="P38" s="220">
        <f>(ROUND((F38/100*'Member Info'!$W$2), 2))</f>
        <v>0</v>
      </c>
      <c r="Q38" s="220" t="e">
        <f>ROUND((F38/100*G38),2)</f>
        <v>#VALUE!</v>
      </c>
      <c r="R38" s="220" t="str">
        <f t="shared" si="7"/>
        <v/>
      </c>
      <c r="S38" s="229" t="str">
        <f t="shared" si="8"/>
        <v/>
      </c>
      <c r="T38" s="230" t="str">
        <f t="shared" si="9"/>
        <v/>
      </c>
      <c r="U38" s="230" t="str">
        <f t="shared" si="10"/>
        <v/>
      </c>
      <c r="V38" s="224">
        <f>IF(E38=0,0,IF(F38="",1,0))</f>
        <v>0</v>
      </c>
      <c r="W38" s="112">
        <f t="shared" si="12"/>
        <v>0</v>
      </c>
      <c r="X38" s="237" t="str">
        <f t="shared" si="1"/>
        <v/>
      </c>
      <c r="Y38" s="242" t="b">
        <f t="shared" si="2"/>
        <v>0</v>
      </c>
      <c r="Z38" s="237">
        <f t="shared" si="13"/>
        <v>0</v>
      </c>
      <c r="AA38" s="237">
        <f>IF('Member Info'!N34="",1,"")</f>
        <v>1</v>
      </c>
      <c r="AB38" s="245" t="e">
        <f t="shared" si="14"/>
        <v>#VALUE!</v>
      </c>
      <c r="AC38" s="132" t="str">
        <f t="shared" si="3"/>
        <v/>
      </c>
      <c r="AD38" s="126">
        <f t="shared" si="15"/>
        <v>1</v>
      </c>
      <c r="AE38" s="126" t="str">
        <f>IF('Member Info'!N34&lt;&gt;"",IF('Member Info'!N34&lt;=$R$1,1,0),"")</f>
        <v/>
      </c>
      <c r="AG38" s="126" t="b">
        <f t="shared" si="16"/>
        <v>0</v>
      </c>
      <c r="AH38" s="126">
        <f t="shared" si="17"/>
        <v>0</v>
      </c>
      <c r="AJ38" s="126">
        <f t="shared" si="18"/>
        <v>0</v>
      </c>
      <c r="AK38" s="126">
        <f>IF('Member Info'!F34&gt;$R$1,1,0)</f>
        <v>0</v>
      </c>
      <c r="AL38" s="126" t="b">
        <f>IF(ISERROR(R38),ERROR.TYPE(#REF!)=ERROR.TYPE(R38),FALSE)</f>
        <v>0</v>
      </c>
      <c r="AM38" s="126" t="b">
        <f>IF(ISERROR(S38),ERROR.TYPE(#REF!)=ERROR.TYPE(S38),FALSE)</f>
        <v>0</v>
      </c>
      <c r="AN38" s="126">
        <f>IF(OR('Member Info'!F34&gt;=$S$1,'Member Info'!N34&gt;=$R$1),1,0)</f>
        <v>0</v>
      </c>
    </row>
    <row r="39" spans="1:40" x14ac:dyDescent="0.25">
      <c r="A39" s="4">
        <v>7</v>
      </c>
      <c r="B39" s="166">
        <f>'Member Info'!D35</f>
        <v>0</v>
      </c>
      <c r="C39" s="166">
        <f>'Member Info'!E35</f>
        <v>0</v>
      </c>
      <c r="D39" s="166" t="str">
        <f>'Member Info'!G35</f>
        <v/>
      </c>
      <c r="E39" s="167">
        <f>'Member Info'!B35</f>
        <v>0</v>
      </c>
      <c r="F39" s="244"/>
      <c r="G39" s="168" t="str">
        <f>IF(E39=0,"",
IF('Member Info'!$AM$19&lt;=$R$1,
SUMPRODUCT('Member Info'!L35+IF('Member Info'!H35&gt;'Member Info'!$AJ$12,'Member Info'!$AK$13,IF('Member Info'!H35&gt;'Member Info'!$AJ$11,'Member Info'!$AK$12,IF('Member Info'!H35&gt;'Member Info'!$AJ$10,'Member Info'!$AK$11,IF('Member Info'!H35&gt;'Member Info'!$AJ$9,'Member Info'!$AK$10,IF('Member Info'!H35&gt;'Member Info'!$AJ$8,'Member Info'!$AK$9,'Member Info'!$AK$8)))))),
SUMPRODUCT('Member Info'!L35+IF('Member Info'!H35&gt;'Member Info'!$AG$17,'Member Info'!$AH$18,IF('Member Info'!H35&gt;'Member Info'!$AG$16,'Member Info'!$AH$17,IF('Member Info'!H35&gt;'Member Info'!$AG$15,'Member Info'!$AH$16,IF('Member Info'!H35&gt;'Member Info'!$AG$14,'Member Info'!$AH$15,IF('Member Info'!H35&gt;'Member Info'!$AG$13,'Member Info'!$AH$14,IF('Member Info'!H35&gt;'Member Info'!$AG$12,'Member Info'!$AH$13,IF('Member Info'!H35&gt;'Member Info'!$AG$11,'Member Info'!$AH$12,IF('Member Info'!H35&gt;'Member Info'!$AG$10,'Member Info'!$AH$11,IF('Member Info'!H35&gt;'Member Info'!$AG$9,'Member Info'!$AH$10,IF('Member Info'!H35&gt;'Member Info'!$AG$8,'Member Info'!$AH$9,'Member Info'!$AH$8)))))))))))))</f>
        <v/>
      </c>
      <c r="H39" s="26"/>
      <c r="I39" s="26"/>
      <c r="J39" s="107" t="str">
        <f>IF(E39=0,"",IF('Member Info'!F35&gt;$S$1,CONCATENATE("Joined with practice on ", TEXT('Member Info'!F35, "DD/MM/YYYY")),IF('Member Info'!N35&lt;&gt;"",IF('Member Info'!N35&lt;$R$1,CONCATENATE("Left Scheme on ", TEXT('Member Info'!N35, "DD/MM/YYYY")),IF(ISERROR(G39),"Error Detected, No rate entered",IF(E39=0,"",IF(F39="","Error Detected, No Pensionable pay",IF(ISERROR(AB39)," Unknown Values entered.",IF(T39+U39&lt;1,"Acceptable",IF(R39+S39=200, "No Contributions Entered", IF(K39="","Error Detected, Choose reason&gt;",IF(X39="1",IF(T39=1,"Please Enter Deemed Pensionable Pay","Add Any Relevant Details Above"),"Please Give Details Above"))))))))),IF(ISERROR(G39),"Error Detected, No rate entered",IF(E39=0,"",IF(F39="","Error Detected, No Pensionable pay",IF(ISERROR(AB39)," Unknown Values entered.",IF(T39+U39&lt;1,"Acceptable",IF(R39+S39=200, "No Contributions Entered", IF(K39="","Error Detected, Choose reason&gt;",IF(X39="1",IF(T39=1,"Please Enter Deemed Pensionable Pay","Add relevant Details Above"),"Please give details Above")))))))))))</f>
        <v/>
      </c>
      <c r="K39" s="263"/>
      <c r="L39" s="93"/>
      <c r="M39" s="93" t="str">
        <f t="shared" si="4"/>
        <v/>
      </c>
      <c r="N39" s="96">
        <f t="shared" si="5"/>
        <v>0</v>
      </c>
      <c r="O39" s="96">
        <f t="shared" si="0"/>
        <v>0</v>
      </c>
      <c r="P39" s="220">
        <f>(ROUND((F39/100*'Member Info'!$W$2), 2))</f>
        <v>0</v>
      </c>
      <c r="Q39" s="220" t="e">
        <f t="shared" si="6"/>
        <v>#VALUE!</v>
      </c>
      <c r="R39" s="220" t="str">
        <f t="shared" si="7"/>
        <v/>
      </c>
      <c r="S39" s="229" t="str">
        <f t="shared" si="8"/>
        <v/>
      </c>
      <c r="T39" s="230" t="str">
        <f t="shared" si="9"/>
        <v/>
      </c>
      <c r="U39" s="230" t="str">
        <f t="shared" si="10"/>
        <v/>
      </c>
      <c r="V39" s="224">
        <f t="shared" si="11"/>
        <v>0</v>
      </c>
      <c r="W39" s="112">
        <f t="shared" si="12"/>
        <v>0</v>
      </c>
      <c r="X39" s="237" t="str">
        <f t="shared" si="1"/>
        <v/>
      </c>
      <c r="Y39" s="242" t="b">
        <f t="shared" si="2"/>
        <v>0</v>
      </c>
      <c r="Z39" s="237">
        <f t="shared" si="13"/>
        <v>0</v>
      </c>
      <c r="AA39" s="237">
        <f>IF('Member Info'!N35="",1,"")</f>
        <v>1</v>
      </c>
      <c r="AB39" s="245" t="e">
        <f t="shared" si="14"/>
        <v>#VALUE!</v>
      </c>
      <c r="AC39" s="132" t="str">
        <f t="shared" si="3"/>
        <v/>
      </c>
      <c r="AD39" s="126">
        <f t="shared" si="15"/>
        <v>1</v>
      </c>
      <c r="AE39" s="126" t="str">
        <f>IF('Member Info'!N35&lt;&gt;"",IF('Member Info'!N35&lt;=$R$1,1,0),"")</f>
        <v/>
      </c>
      <c r="AG39" s="126" t="b">
        <f t="shared" si="16"/>
        <v>0</v>
      </c>
      <c r="AH39" s="126">
        <f t="shared" si="17"/>
        <v>0</v>
      </c>
      <c r="AJ39" s="126">
        <f t="shared" si="18"/>
        <v>0</v>
      </c>
      <c r="AK39" s="126">
        <f>IF('Member Info'!F35&gt;$R$1,1,0)</f>
        <v>0</v>
      </c>
      <c r="AL39" s="126" t="b">
        <f>IF(ISERROR(R39),ERROR.TYPE(#REF!)=ERROR.TYPE(R39),FALSE)</f>
        <v>0</v>
      </c>
      <c r="AM39" s="126" t="b">
        <f>IF(ISERROR(S39),ERROR.TYPE(#REF!)=ERROR.TYPE(S39),FALSE)</f>
        <v>0</v>
      </c>
      <c r="AN39" s="126">
        <f>IF(OR('Member Info'!F35&gt;=$S$1,'Member Info'!N35&gt;=$R$1),1,0)</f>
        <v>0</v>
      </c>
    </row>
    <row r="40" spans="1:40" x14ac:dyDescent="0.25">
      <c r="A40" s="4">
        <v>8</v>
      </c>
      <c r="B40" s="166">
        <f>'Member Info'!D36</f>
        <v>0</v>
      </c>
      <c r="C40" s="166">
        <f>'Member Info'!E36</f>
        <v>0</v>
      </c>
      <c r="D40" s="166" t="str">
        <f>'Member Info'!G36</f>
        <v/>
      </c>
      <c r="E40" s="167">
        <f>'Member Info'!B36</f>
        <v>0</v>
      </c>
      <c r="F40" s="244"/>
      <c r="G40" s="168" t="str">
        <f>IF(E40=0,"",
IF('Member Info'!$AM$19&lt;=$R$1,
SUMPRODUCT('Member Info'!L36+IF('Member Info'!H36&gt;'Member Info'!$AJ$12,'Member Info'!$AK$13,IF('Member Info'!H36&gt;'Member Info'!$AJ$11,'Member Info'!$AK$12,IF('Member Info'!H36&gt;'Member Info'!$AJ$10,'Member Info'!$AK$11,IF('Member Info'!H36&gt;'Member Info'!$AJ$9,'Member Info'!$AK$10,IF('Member Info'!H36&gt;'Member Info'!$AJ$8,'Member Info'!$AK$9,'Member Info'!$AK$8)))))),
SUMPRODUCT('Member Info'!L36+IF('Member Info'!H36&gt;'Member Info'!$AG$17,'Member Info'!$AH$18,IF('Member Info'!H36&gt;'Member Info'!$AG$16,'Member Info'!$AH$17,IF('Member Info'!H36&gt;'Member Info'!$AG$15,'Member Info'!$AH$16,IF('Member Info'!H36&gt;'Member Info'!$AG$14,'Member Info'!$AH$15,IF('Member Info'!H36&gt;'Member Info'!$AG$13,'Member Info'!$AH$14,IF('Member Info'!H36&gt;'Member Info'!$AG$12,'Member Info'!$AH$13,IF('Member Info'!H36&gt;'Member Info'!$AG$11,'Member Info'!$AH$12,IF('Member Info'!H36&gt;'Member Info'!$AG$10,'Member Info'!$AH$11,IF('Member Info'!H36&gt;'Member Info'!$AG$9,'Member Info'!$AH$10,IF('Member Info'!H36&gt;'Member Info'!$AG$8,'Member Info'!$AH$9,'Member Info'!$AH$8)))))))))))))</f>
        <v/>
      </c>
      <c r="H40" s="26"/>
      <c r="I40" s="26"/>
      <c r="J40" s="107" t="str">
        <f>IF(E40=0,"",IF('Member Info'!F36&gt;$S$1,CONCATENATE("Joined with practice on ", TEXT('Member Info'!F36, "DD/MM/YYYY")),IF('Member Info'!N36&lt;&gt;"",IF('Member Info'!N36&lt;$R$1,CONCATENATE("Left Scheme on ", TEXT('Member Info'!N36, "DD/MM/YYYY")),IF(ISERROR(G40),"Error Detected, No rate entered",IF(E40=0,"",IF(F40="","Error Detected, No Pensionable pay",IF(ISERROR(AB40)," Unknown Values entered.",IF(T40+U40&lt;1,"Acceptable",IF(R40+S40=200, "No Contributions Entered", IF(K40="","Error Detected, Choose reason&gt;",IF(X40="1",IF(T40=1,"Please Enter Deemed Pensionable Pay","Add Any Relevant Details Above"),"Please Give Details Above"))))))))),IF(ISERROR(G40),"Error Detected, No rate entered",IF(E40=0,"",IF(F40="","Error Detected, No Pensionable pay",IF(ISERROR(AB40)," Unknown Values entered.",IF(T40+U40&lt;1,"Acceptable",IF(R40+S40=200, "No Contributions Entered", IF(K40="","Error Detected, Choose reason&gt;",IF(X40="1",IF(T40=1,"Please Enter Deemed Pensionable Pay","Add relevant Details Above"),"Please give details Above")))))))))))</f>
        <v/>
      </c>
      <c r="K40" s="263"/>
      <c r="L40" s="93"/>
      <c r="M40" s="93" t="str">
        <f t="shared" si="4"/>
        <v/>
      </c>
      <c r="N40" s="96">
        <f t="shared" si="5"/>
        <v>0</v>
      </c>
      <c r="O40" s="96">
        <f t="shared" si="0"/>
        <v>0</v>
      </c>
      <c r="P40" s="220">
        <f>(ROUND((F40/100*'Member Info'!$W$2), 2))</f>
        <v>0</v>
      </c>
      <c r="Q40" s="220" t="e">
        <f t="shared" si="6"/>
        <v>#VALUE!</v>
      </c>
      <c r="R40" s="220" t="str">
        <f t="shared" si="7"/>
        <v/>
      </c>
      <c r="S40" s="229" t="str">
        <f t="shared" si="8"/>
        <v/>
      </c>
      <c r="T40" s="230" t="str">
        <f t="shared" si="9"/>
        <v/>
      </c>
      <c r="U40" s="230" t="str">
        <f t="shared" si="10"/>
        <v/>
      </c>
      <c r="V40" s="224">
        <f t="shared" si="11"/>
        <v>0</v>
      </c>
      <c r="W40" s="112">
        <f t="shared" si="12"/>
        <v>0</v>
      </c>
      <c r="X40" s="237" t="str">
        <f t="shared" si="1"/>
        <v/>
      </c>
      <c r="Y40" s="242" t="b">
        <f t="shared" si="2"/>
        <v>0</v>
      </c>
      <c r="Z40" s="237">
        <f t="shared" si="13"/>
        <v>0</v>
      </c>
      <c r="AA40" s="237">
        <f>IF('Member Info'!N36="",1,"")</f>
        <v>1</v>
      </c>
      <c r="AB40" s="245" t="e">
        <f t="shared" si="14"/>
        <v>#VALUE!</v>
      </c>
      <c r="AC40" s="132" t="str">
        <f t="shared" si="3"/>
        <v/>
      </c>
      <c r="AD40" s="126">
        <f t="shared" si="15"/>
        <v>1</v>
      </c>
      <c r="AE40" s="126" t="str">
        <f>IF('Member Info'!N36&lt;&gt;"",IF('Member Info'!N36&lt;=$R$1,1,0),"")</f>
        <v/>
      </c>
      <c r="AG40" s="126" t="b">
        <f t="shared" si="16"/>
        <v>0</v>
      </c>
      <c r="AH40" s="126">
        <f t="shared" si="17"/>
        <v>0</v>
      </c>
      <c r="AJ40" s="126">
        <f t="shared" si="18"/>
        <v>0</v>
      </c>
      <c r="AK40" s="126">
        <f>IF('Member Info'!F36&gt;$R$1,1,0)</f>
        <v>0</v>
      </c>
      <c r="AL40" s="126" t="b">
        <f>IF(ISERROR(R40),ERROR.TYPE(#REF!)=ERROR.TYPE(R40),FALSE)</f>
        <v>0</v>
      </c>
      <c r="AM40" s="126" t="b">
        <f>IF(ISERROR(S40),ERROR.TYPE(#REF!)=ERROR.TYPE(S40),FALSE)</f>
        <v>0</v>
      </c>
      <c r="AN40" s="126">
        <f>IF(OR('Member Info'!F36&gt;=$S$1,'Member Info'!N36&gt;=$R$1),1,0)</f>
        <v>0</v>
      </c>
    </row>
    <row r="41" spans="1:40" x14ac:dyDescent="0.25">
      <c r="A41" s="4">
        <v>9</v>
      </c>
      <c r="B41" s="166">
        <f>'Member Info'!D37</f>
        <v>0</v>
      </c>
      <c r="C41" s="166">
        <f>'Member Info'!E37</f>
        <v>0</v>
      </c>
      <c r="D41" s="166" t="str">
        <f>'Member Info'!G37</f>
        <v/>
      </c>
      <c r="E41" s="167">
        <f>'Member Info'!B37</f>
        <v>0</v>
      </c>
      <c r="F41" s="244"/>
      <c r="G41" s="168" t="str">
        <f>IF(E41=0,"",
IF('Member Info'!$AM$19&lt;=$R$1,
SUMPRODUCT('Member Info'!L37+IF('Member Info'!H37&gt;'Member Info'!$AJ$12,'Member Info'!$AK$13,IF('Member Info'!H37&gt;'Member Info'!$AJ$11,'Member Info'!$AK$12,IF('Member Info'!H37&gt;'Member Info'!$AJ$10,'Member Info'!$AK$11,IF('Member Info'!H37&gt;'Member Info'!$AJ$9,'Member Info'!$AK$10,IF('Member Info'!H37&gt;'Member Info'!$AJ$8,'Member Info'!$AK$9,'Member Info'!$AK$8)))))),
SUMPRODUCT('Member Info'!L37+IF('Member Info'!H37&gt;'Member Info'!$AG$17,'Member Info'!$AH$18,IF('Member Info'!H37&gt;'Member Info'!$AG$16,'Member Info'!$AH$17,IF('Member Info'!H37&gt;'Member Info'!$AG$15,'Member Info'!$AH$16,IF('Member Info'!H37&gt;'Member Info'!$AG$14,'Member Info'!$AH$15,IF('Member Info'!H37&gt;'Member Info'!$AG$13,'Member Info'!$AH$14,IF('Member Info'!H37&gt;'Member Info'!$AG$12,'Member Info'!$AH$13,IF('Member Info'!H37&gt;'Member Info'!$AG$11,'Member Info'!$AH$12,IF('Member Info'!H37&gt;'Member Info'!$AG$10,'Member Info'!$AH$11,IF('Member Info'!H37&gt;'Member Info'!$AG$9,'Member Info'!$AH$10,IF('Member Info'!H37&gt;'Member Info'!$AG$8,'Member Info'!$AH$9,'Member Info'!$AH$8)))))))))))))</f>
        <v/>
      </c>
      <c r="H41" s="26"/>
      <c r="I41" s="26"/>
      <c r="J41" s="107" t="str">
        <f>IF(E41=0,"",IF('Member Info'!F37&gt;$S$1,CONCATENATE("Joined with practice on ", TEXT('Member Info'!F37, "DD/MM/YYYY")),IF('Member Info'!N37&lt;&gt;"",IF('Member Info'!N37&lt;$R$1,CONCATENATE("Left Scheme on ", TEXT('Member Info'!N37, "DD/MM/YYYY")),IF(ISERROR(G41),"Error Detected, No rate entered",IF(E41=0,"",IF(F41="","Error Detected, No Pensionable pay",IF(ISERROR(AB41)," Unknown Values entered.",IF(T41+U41&lt;1,"Acceptable",IF(R41+S41=200, "No Contributions Entered", IF(K41="","Error Detected, Choose reason&gt;",IF(X41="1",IF(T41=1,"Please Enter Deemed Pensionable Pay","Add Any Relevant Details Above"),"Please Give Details Above"))))))))),IF(ISERROR(G41),"Error Detected, No rate entered",IF(E41=0,"",IF(F41="","Error Detected, No Pensionable pay",IF(ISERROR(AB41)," Unknown Values entered.",IF(T41+U41&lt;1,"Acceptable",IF(R41+S41=200, "No Contributions Entered", IF(K41="","Error Detected, Choose reason&gt;",IF(X41="1",IF(T41=1,"Please Enter Deemed Pensionable Pay","Add relevant Details Above"),"Please give details Above")))))))))))</f>
        <v/>
      </c>
      <c r="K41" s="263"/>
      <c r="L41" s="93"/>
      <c r="M41" s="93" t="str">
        <f t="shared" si="4"/>
        <v/>
      </c>
      <c r="N41" s="96">
        <f t="shared" si="5"/>
        <v>0</v>
      </c>
      <c r="O41" s="96">
        <f t="shared" si="0"/>
        <v>0</v>
      </c>
      <c r="P41" s="220">
        <f>(ROUND((F41/100*'Member Info'!$W$2), 2))</f>
        <v>0</v>
      </c>
      <c r="Q41" s="220" t="e">
        <f t="shared" si="6"/>
        <v>#VALUE!</v>
      </c>
      <c r="R41" s="220" t="str">
        <f t="shared" si="7"/>
        <v/>
      </c>
      <c r="S41" s="229" t="str">
        <f t="shared" si="8"/>
        <v/>
      </c>
      <c r="T41" s="230" t="str">
        <f t="shared" si="9"/>
        <v/>
      </c>
      <c r="U41" s="230" t="str">
        <f t="shared" si="10"/>
        <v/>
      </c>
      <c r="V41" s="224">
        <f t="shared" si="11"/>
        <v>0</v>
      </c>
      <c r="W41" s="112">
        <f t="shared" si="12"/>
        <v>0</v>
      </c>
      <c r="X41" s="237" t="str">
        <f t="shared" si="1"/>
        <v/>
      </c>
      <c r="Y41" s="242" t="b">
        <f t="shared" si="2"/>
        <v>0</v>
      </c>
      <c r="Z41" s="237">
        <f t="shared" si="13"/>
        <v>0</v>
      </c>
      <c r="AA41" s="237">
        <f>IF('Member Info'!N37="",1,"")</f>
        <v>1</v>
      </c>
      <c r="AB41" s="245" t="e">
        <f t="shared" si="14"/>
        <v>#VALUE!</v>
      </c>
      <c r="AC41" s="132" t="str">
        <f t="shared" si="3"/>
        <v/>
      </c>
      <c r="AD41" s="126">
        <f t="shared" si="15"/>
        <v>1</v>
      </c>
      <c r="AE41" s="126" t="str">
        <f>IF('Member Info'!N37&lt;&gt;"",IF('Member Info'!N37&lt;=$R$1,1,0),"")</f>
        <v/>
      </c>
      <c r="AG41" s="126" t="b">
        <f t="shared" si="16"/>
        <v>0</v>
      </c>
      <c r="AH41" s="126">
        <f t="shared" si="17"/>
        <v>0</v>
      </c>
      <c r="AJ41" s="126">
        <f t="shared" si="18"/>
        <v>0</v>
      </c>
      <c r="AK41" s="126">
        <f>IF('Member Info'!F37&gt;$R$1,1,0)</f>
        <v>0</v>
      </c>
      <c r="AL41" s="126" t="b">
        <f>IF(ISERROR(R41),ERROR.TYPE(#REF!)=ERROR.TYPE(R41),FALSE)</f>
        <v>0</v>
      </c>
      <c r="AM41" s="126" t="b">
        <f>IF(ISERROR(S41),ERROR.TYPE(#REF!)=ERROR.TYPE(S41),FALSE)</f>
        <v>0</v>
      </c>
      <c r="AN41" s="126">
        <f>IF(OR('Member Info'!F37&gt;=$S$1,'Member Info'!N37&gt;=$R$1),1,0)</f>
        <v>0</v>
      </c>
    </row>
    <row r="42" spans="1:40" x14ac:dyDescent="0.25">
      <c r="A42" s="4">
        <v>10</v>
      </c>
      <c r="B42" s="166">
        <f>'Member Info'!D38</f>
        <v>0</v>
      </c>
      <c r="C42" s="166">
        <f>'Member Info'!E38</f>
        <v>0</v>
      </c>
      <c r="D42" s="166" t="str">
        <f>'Member Info'!G38</f>
        <v/>
      </c>
      <c r="E42" s="167">
        <f>'Member Info'!B38</f>
        <v>0</v>
      </c>
      <c r="F42" s="244"/>
      <c r="G42" s="168" t="str">
        <f>IF(E42=0,"",
IF('Member Info'!$AM$19&lt;=$R$1,
SUMPRODUCT('Member Info'!L38+IF('Member Info'!H38&gt;'Member Info'!$AJ$12,'Member Info'!$AK$13,IF('Member Info'!H38&gt;'Member Info'!$AJ$11,'Member Info'!$AK$12,IF('Member Info'!H38&gt;'Member Info'!$AJ$10,'Member Info'!$AK$11,IF('Member Info'!H38&gt;'Member Info'!$AJ$9,'Member Info'!$AK$10,IF('Member Info'!H38&gt;'Member Info'!$AJ$8,'Member Info'!$AK$9,'Member Info'!$AK$8)))))),
SUMPRODUCT('Member Info'!L38+IF('Member Info'!H38&gt;'Member Info'!$AG$17,'Member Info'!$AH$18,IF('Member Info'!H38&gt;'Member Info'!$AG$16,'Member Info'!$AH$17,IF('Member Info'!H38&gt;'Member Info'!$AG$15,'Member Info'!$AH$16,IF('Member Info'!H38&gt;'Member Info'!$AG$14,'Member Info'!$AH$15,IF('Member Info'!H38&gt;'Member Info'!$AG$13,'Member Info'!$AH$14,IF('Member Info'!H38&gt;'Member Info'!$AG$12,'Member Info'!$AH$13,IF('Member Info'!H38&gt;'Member Info'!$AG$11,'Member Info'!$AH$12,IF('Member Info'!H38&gt;'Member Info'!$AG$10,'Member Info'!$AH$11,IF('Member Info'!H38&gt;'Member Info'!$AG$9,'Member Info'!$AH$10,IF('Member Info'!H38&gt;'Member Info'!$AG$8,'Member Info'!$AH$9,'Member Info'!$AH$8)))))))))))))</f>
        <v/>
      </c>
      <c r="H42" s="26"/>
      <c r="I42" s="26"/>
      <c r="J42" s="107" t="str">
        <f>IF(E42=0,"",IF('Member Info'!F38&gt;$S$1,CONCATENATE("Joined with practice on ", TEXT('Member Info'!F38, "DD/MM/YYYY")),IF('Member Info'!N38&lt;&gt;"",IF('Member Info'!N38&lt;$R$1,CONCATENATE("Left Scheme on ", TEXT('Member Info'!N38, "DD/MM/YYYY")),IF(ISERROR(G42),"Error Detected, No rate entered",IF(E42=0,"",IF(F42="","Error Detected, No Pensionable pay",IF(ISERROR(AB42)," Unknown Values entered.",IF(T42+U42&lt;1,"Acceptable",IF(R42+S42=200, "No Contributions Entered", IF(K42="","Error Detected, Choose reason&gt;",IF(X42="1",IF(T42=1,"Please Enter Deemed Pensionable Pay","Add Any Relevant Details Above"),"Please Give Details Above"))))))))),IF(ISERROR(G42),"Error Detected, No rate entered",IF(E42=0,"",IF(F42="","Error Detected, No Pensionable pay",IF(ISERROR(AB42)," Unknown Values entered.",IF(T42+U42&lt;1,"Acceptable",IF(R42+S42=200, "No Contributions Entered", IF(K42="","Error Detected, Choose reason&gt;",IF(X42="1",IF(T42=1,"Please Enter Deemed Pensionable Pay","Add relevant Details Above"),"Please give details Above")))))))))))</f>
        <v/>
      </c>
      <c r="K42" s="263"/>
      <c r="L42" s="93"/>
      <c r="M42" s="93" t="str">
        <f>IF(E42=0,"",IF(ISERROR((F42+H42+I42)),0,IF((F42+H42+I42)&lt;1,0,1)))</f>
        <v/>
      </c>
      <c r="N42" s="96">
        <f>H42</f>
        <v>0</v>
      </c>
      <c r="O42" s="96">
        <f t="shared" si="0"/>
        <v>0</v>
      </c>
      <c r="P42" s="220">
        <f>(ROUND((F42/100*'Member Info'!$W$2), 2))</f>
        <v>0</v>
      </c>
      <c r="Q42" s="220" t="e">
        <f t="shared" si="6"/>
        <v>#VALUE!</v>
      </c>
      <c r="R42" s="220" t="str">
        <f t="shared" si="7"/>
        <v/>
      </c>
      <c r="S42" s="229" t="str">
        <f t="shared" si="8"/>
        <v/>
      </c>
      <c r="T42" s="230" t="str">
        <f t="shared" si="9"/>
        <v/>
      </c>
      <c r="U42" s="230" t="str">
        <f t="shared" si="10"/>
        <v/>
      </c>
      <c r="V42" s="224">
        <f t="shared" si="11"/>
        <v>0</v>
      </c>
      <c r="W42" s="112">
        <f t="shared" si="12"/>
        <v>0</v>
      </c>
      <c r="X42" s="237" t="str">
        <f t="shared" si="1"/>
        <v/>
      </c>
      <c r="Y42" s="242" t="b">
        <f t="shared" si="2"/>
        <v>0</v>
      </c>
      <c r="Z42" s="237">
        <f t="shared" si="13"/>
        <v>0</v>
      </c>
      <c r="AA42" s="237">
        <f>IF('Member Info'!N38="",1,"")</f>
        <v>1</v>
      </c>
      <c r="AB42" s="245" t="e">
        <f t="shared" si="14"/>
        <v>#VALUE!</v>
      </c>
      <c r="AC42" s="132" t="str">
        <f t="shared" si="3"/>
        <v/>
      </c>
      <c r="AD42" s="126">
        <f t="shared" si="15"/>
        <v>1</v>
      </c>
      <c r="AE42" s="126" t="str">
        <f>IF('Member Info'!N38&lt;&gt;"",IF('Member Info'!N38&lt;=$R$1,1,0),"")</f>
        <v/>
      </c>
      <c r="AG42" s="126" t="b">
        <f t="shared" si="16"/>
        <v>0</v>
      </c>
      <c r="AH42" s="126">
        <f t="shared" si="17"/>
        <v>0</v>
      </c>
      <c r="AJ42" s="126">
        <f t="shared" si="18"/>
        <v>0</v>
      </c>
      <c r="AK42" s="126">
        <f>IF('Member Info'!F38&gt;$R$1,1,0)</f>
        <v>0</v>
      </c>
      <c r="AL42" s="126" t="b">
        <f>IF(ISERROR(R42),ERROR.TYPE(#REF!)=ERROR.TYPE(R42),FALSE)</f>
        <v>0</v>
      </c>
      <c r="AM42" s="126" t="b">
        <f>IF(ISERROR(S42),ERROR.TYPE(#REF!)=ERROR.TYPE(S42),FALSE)</f>
        <v>0</v>
      </c>
      <c r="AN42" s="126">
        <f>IF(OR('Member Info'!F38&gt;=$S$1,'Member Info'!N38&gt;=$R$1),1,0)</f>
        <v>0</v>
      </c>
    </row>
    <row r="43" spans="1:40" x14ac:dyDescent="0.25">
      <c r="A43" s="4">
        <v>11</v>
      </c>
      <c r="B43" s="166">
        <f>'Member Info'!D39</f>
        <v>0</v>
      </c>
      <c r="C43" s="166">
        <f>'Member Info'!E39</f>
        <v>0</v>
      </c>
      <c r="D43" s="166" t="str">
        <f>'Member Info'!G39</f>
        <v/>
      </c>
      <c r="E43" s="167">
        <f>'Member Info'!B39</f>
        <v>0</v>
      </c>
      <c r="F43" s="244"/>
      <c r="G43" s="168" t="str">
        <f>IF(E43=0,"",
IF('Member Info'!$AM$19&lt;=$R$1,
SUMPRODUCT('Member Info'!L39+IF('Member Info'!H39&gt;'Member Info'!$AJ$12,'Member Info'!$AK$13,IF('Member Info'!H39&gt;'Member Info'!$AJ$11,'Member Info'!$AK$12,IF('Member Info'!H39&gt;'Member Info'!$AJ$10,'Member Info'!$AK$11,IF('Member Info'!H39&gt;'Member Info'!$AJ$9,'Member Info'!$AK$10,IF('Member Info'!H39&gt;'Member Info'!$AJ$8,'Member Info'!$AK$9,'Member Info'!$AK$8)))))),
SUMPRODUCT('Member Info'!L39+IF('Member Info'!H39&gt;'Member Info'!$AG$17,'Member Info'!$AH$18,IF('Member Info'!H39&gt;'Member Info'!$AG$16,'Member Info'!$AH$17,IF('Member Info'!H39&gt;'Member Info'!$AG$15,'Member Info'!$AH$16,IF('Member Info'!H39&gt;'Member Info'!$AG$14,'Member Info'!$AH$15,IF('Member Info'!H39&gt;'Member Info'!$AG$13,'Member Info'!$AH$14,IF('Member Info'!H39&gt;'Member Info'!$AG$12,'Member Info'!$AH$13,IF('Member Info'!H39&gt;'Member Info'!$AG$11,'Member Info'!$AH$12,IF('Member Info'!H39&gt;'Member Info'!$AG$10,'Member Info'!$AH$11,IF('Member Info'!H39&gt;'Member Info'!$AG$9,'Member Info'!$AH$10,IF('Member Info'!H39&gt;'Member Info'!$AG$8,'Member Info'!$AH$9,'Member Info'!$AH$8)))))))))))))</f>
        <v/>
      </c>
      <c r="H43" s="26"/>
      <c r="I43" s="26"/>
      <c r="J43" s="107" t="str">
        <f>IF(E43=0,"",IF('Member Info'!F39&gt;$S$1,CONCATENATE("Joined with practice on ", TEXT('Member Info'!F39, "DD/MM/YYYY")),IF('Member Info'!N39&lt;&gt;"",IF('Member Info'!N39&lt;$R$1,CONCATENATE("Left Scheme on ", TEXT('Member Info'!N39, "DD/MM/YYYY")),IF(ISERROR(G43),"Error Detected, No rate entered",IF(E43=0,"",IF(F43="","Error Detected, No Pensionable pay",IF(ISERROR(AB43)," Unknown Values entered.",IF(T43+U43&lt;1,"Acceptable",IF(R43+S43=200, "No Contributions Entered", IF(K43="","Error Detected, Choose reason&gt;",IF(X43="1",IF(T43=1,"Please Enter Deemed Pensionable Pay","Add Any Relevant Details Above"),"Please Give Details Above"))))))))),IF(ISERROR(G43),"Error Detected, No rate entered",IF(E43=0,"",IF(F43="","Error Detected, No Pensionable pay",IF(ISERROR(AB43)," Unknown Values entered.",IF(T43+U43&lt;1,"Acceptable",IF(R43+S43=200, "No Contributions Entered", IF(K43="","Error Detected, Choose reason&gt;",IF(X43="1",IF(T43=1,"Please Enter Deemed Pensionable Pay","Add relevant Details Above"),"Please give details Above")))))))))))</f>
        <v/>
      </c>
      <c r="K43" s="263"/>
      <c r="L43" s="93"/>
      <c r="M43" s="93" t="str">
        <f t="shared" si="4"/>
        <v/>
      </c>
      <c r="N43" s="96">
        <f t="shared" si="5"/>
        <v>0</v>
      </c>
      <c r="O43" s="96">
        <f t="shared" si="0"/>
        <v>0</v>
      </c>
      <c r="P43" s="220">
        <f>(ROUND((F43/100*'Member Info'!$W$2), 2))</f>
        <v>0</v>
      </c>
      <c r="Q43" s="220" t="e">
        <f t="shared" si="6"/>
        <v>#VALUE!</v>
      </c>
      <c r="R43" s="220" t="str">
        <f t="shared" si="7"/>
        <v/>
      </c>
      <c r="S43" s="229" t="str">
        <f t="shared" si="8"/>
        <v/>
      </c>
      <c r="T43" s="230" t="str">
        <f t="shared" si="9"/>
        <v/>
      </c>
      <c r="U43" s="230" t="str">
        <f t="shared" si="10"/>
        <v/>
      </c>
      <c r="V43" s="224">
        <f t="shared" si="11"/>
        <v>0</v>
      </c>
      <c r="W43" s="112">
        <f t="shared" si="12"/>
        <v>0</v>
      </c>
      <c r="X43" s="237" t="str">
        <f t="shared" si="1"/>
        <v/>
      </c>
      <c r="Y43" s="242" t="b">
        <f t="shared" si="2"/>
        <v>0</v>
      </c>
      <c r="Z43" s="237">
        <f t="shared" si="13"/>
        <v>0</v>
      </c>
      <c r="AA43" s="237">
        <f>IF('Member Info'!N39="",1,"")</f>
        <v>1</v>
      </c>
      <c r="AB43" s="245" t="e">
        <f t="shared" si="14"/>
        <v>#VALUE!</v>
      </c>
      <c r="AC43" s="132" t="str">
        <f t="shared" si="3"/>
        <v/>
      </c>
      <c r="AD43" s="126">
        <f t="shared" si="15"/>
        <v>1</v>
      </c>
      <c r="AE43" s="126" t="str">
        <f>IF('Member Info'!N39&lt;&gt;"",IF('Member Info'!N39&lt;=$R$1,1,0),"")</f>
        <v/>
      </c>
      <c r="AG43" s="126" t="b">
        <f t="shared" si="16"/>
        <v>0</v>
      </c>
      <c r="AH43" s="126">
        <f t="shared" si="17"/>
        <v>0</v>
      </c>
      <c r="AJ43" s="126">
        <f t="shared" si="18"/>
        <v>0</v>
      </c>
      <c r="AK43" s="126">
        <f>IF('Member Info'!F39&gt;$R$1,1,0)</f>
        <v>0</v>
      </c>
      <c r="AL43" s="126" t="b">
        <f>IF(ISERROR(R43),ERROR.TYPE(#REF!)=ERROR.TYPE(R43),FALSE)</f>
        <v>0</v>
      </c>
      <c r="AM43" s="126" t="b">
        <f>IF(ISERROR(S43),ERROR.TYPE(#REF!)=ERROR.TYPE(S43),FALSE)</f>
        <v>0</v>
      </c>
      <c r="AN43" s="126">
        <f>IF(OR('Member Info'!F39&gt;=$S$1,'Member Info'!N39&gt;=$R$1),1,0)</f>
        <v>0</v>
      </c>
    </row>
    <row r="44" spans="1:40" x14ac:dyDescent="0.25">
      <c r="A44" s="4">
        <v>12</v>
      </c>
      <c r="B44" s="166">
        <f>'Member Info'!D40</f>
        <v>0</v>
      </c>
      <c r="C44" s="166">
        <f>'Member Info'!E40</f>
        <v>0</v>
      </c>
      <c r="D44" s="166" t="str">
        <f>'Member Info'!G40</f>
        <v/>
      </c>
      <c r="E44" s="167">
        <f>'Member Info'!B40</f>
        <v>0</v>
      </c>
      <c r="F44" s="244"/>
      <c r="G44" s="168" t="str">
        <f>IF(E44=0,"",
IF('Member Info'!$AM$19&lt;=$R$1,
SUMPRODUCT('Member Info'!L40+IF('Member Info'!H40&gt;'Member Info'!$AJ$12,'Member Info'!$AK$13,IF('Member Info'!H40&gt;'Member Info'!$AJ$11,'Member Info'!$AK$12,IF('Member Info'!H40&gt;'Member Info'!$AJ$10,'Member Info'!$AK$11,IF('Member Info'!H40&gt;'Member Info'!$AJ$9,'Member Info'!$AK$10,IF('Member Info'!H40&gt;'Member Info'!$AJ$8,'Member Info'!$AK$9,'Member Info'!$AK$8)))))),
SUMPRODUCT('Member Info'!L40+IF('Member Info'!H40&gt;'Member Info'!$AG$17,'Member Info'!$AH$18,IF('Member Info'!H40&gt;'Member Info'!$AG$16,'Member Info'!$AH$17,IF('Member Info'!H40&gt;'Member Info'!$AG$15,'Member Info'!$AH$16,IF('Member Info'!H40&gt;'Member Info'!$AG$14,'Member Info'!$AH$15,IF('Member Info'!H40&gt;'Member Info'!$AG$13,'Member Info'!$AH$14,IF('Member Info'!H40&gt;'Member Info'!$AG$12,'Member Info'!$AH$13,IF('Member Info'!H40&gt;'Member Info'!$AG$11,'Member Info'!$AH$12,IF('Member Info'!H40&gt;'Member Info'!$AG$10,'Member Info'!$AH$11,IF('Member Info'!H40&gt;'Member Info'!$AG$9,'Member Info'!$AH$10,IF('Member Info'!H40&gt;'Member Info'!$AG$8,'Member Info'!$AH$9,'Member Info'!$AH$8)))))))))))))</f>
        <v/>
      </c>
      <c r="H44" s="26"/>
      <c r="I44" s="26"/>
      <c r="J44" s="107" t="str">
        <f>IF(E44=0,"",IF('Member Info'!F40&gt;$S$1,CONCATENATE("Joined with practice on ", TEXT('Member Info'!F40, "DD/MM/YYYY")),IF('Member Info'!N40&lt;&gt;"",IF('Member Info'!N40&lt;$R$1,CONCATENATE("Left Scheme on ", TEXT('Member Info'!N40, "DD/MM/YYYY")),IF(ISERROR(G44),"Error Detected, No rate entered",IF(E44=0,"",IF(F44="","Error Detected, No Pensionable pay",IF(ISERROR(AB44)," Unknown Values entered.",IF(T44+U44&lt;1,"Acceptable",IF(R44+S44=200, "No Contributions Entered", IF(K44="","Error Detected, Choose reason&gt;",IF(X44="1",IF(T44=1,"Please Enter Deemed Pensionable Pay","Add Any Relevant Details Above"),"Please Give Details Above"))))))))),IF(ISERROR(G44),"Error Detected, No rate entered",IF(E44=0,"",IF(F44="","Error Detected, No Pensionable pay",IF(ISERROR(AB44)," Unknown Values entered.",IF(T44+U44&lt;1,"Acceptable",IF(R44+S44=200, "No Contributions Entered", IF(K44="","Error Detected, Choose reason&gt;",IF(X44="1",IF(T44=1,"Please Enter Deemed Pensionable Pay","Add relevant Details Above"),"Please give details Above")))))))))))</f>
        <v/>
      </c>
      <c r="K44" s="263"/>
      <c r="L44" s="93"/>
      <c r="M44" s="93" t="str">
        <f t="shared" si="4"/>
        <v/>
      </c>
      <c r="N44" s="96">
        <f t="shared" si="5"/>
        <v>0</v>
      </c>
      <c r="O44" s="96">
        <f t="shared" si="0"/>
        <v>0</v>
      </c>
      <c r="P44" s="220">
        <f>(ROUND((F44/100*'Member Info'!$W$2), 2))</f>
        <v>0</v>
      </c>
      <c r="Q44" s="220" t="e">
        <f t="shared" si="6"/>
        <v>#VALUE!</v>
      </c>
      <c r="R44" s="220" t="str">
        <f t="shared" si="7"/>
        <v/>
      </c>
      <c r="S44" s="229" t="str">
        <f t="shared" si="8"/>
        <v/>
      </c>
      <c r="T44" s="230" t="str">
        <f t="shared" si="9"/>
        <v/>
      </c>
      <c r="U44" s="230" t="str">
        <f t="shared" si="10"/>
        <v/>
      </c>
      <c r="V44" s="224">
        <f t="shared" si="11"/>
        <v>0</v>
      </c>
      <c r="W44" s="112">
        <f t="shared" si="12"/>
        <v>0</v>
      </c>
      <c r="X44" s="237" t="str">
        <f t="shared" si="1"/>
        <v/>
      </c>
      <c r="Y44" s="242" t="b">
        <f t="shared" si="2"/>
        <v>0</v>
      </c>
      <c r="Z44" s="237">
        <f t="shared" si="13"/>
        <v>0</v>
      </c>
      <c r="AA44" s="237">
        <f>IF('Member Info'!N40="",1,"")</f>
        <v>1</v>
      </c>
      <c r="AB44" s="245" t="e">
        <f t="shared" si="14"/>
        <v>#VALUE!</v>
      </c>
      <c r="AC44" s="132" t="str">
        <f t="shared" si="3"/>
        <v/>
      </c>
      <c r="AD44" s="126">
        <f t="shared" si="15"/>
        <v>1</v>
      </c>
      <c r="AE44" s="126" t="str">
        <f>IF('Member Info'!N40&lt;&gt;"",IF('Member Info'!N40&lt;=$R$1,1,0),"")</f>
        <v/>
      </c>
      <c r="AG44" s="126" t="b">
        <f t="shared" si="16"/>
        <v>0</v>
      </c>
      <c r="AH44" s="126">
        <f t="shared" si="17"/>
        <v>0</v>
      </c>
      <c r="AJ44" s="126">
        <f t="shared" si="18"/>
        <v>0</v>
      </c>
      <c r="AK44" s="126">
        <f>IF('Member Info'!F40&gt;$R$1,1,0)</f>
        <v>0</v>
      </c>
      <c r="AL44" s="126" t="b">
        <f>IF(ISERROR(R44),ERROR.TYPE(#REF!)=ERROR.TYPE(R44),FALSE)</f>
        <v>0</v>
      </c>
      <c r="AM44" s="126" t="b">
        <f>IF(ISERROR(S44),ERROR.TYPE(#REF!)=ERROR.TYPE(S44),FALSE)</f>
        <v>0</v>
      </c>
      <c r="AN44" s="126">
        <f>IF(OR('Member Info'!F40&gt;=$S$1,'Member Info'!N40&gt;=$R$1),1,0)</f>
        <v>0</v>
      </c>
    </row>
    <row r="45" spans="1:40" x14ac:dyDescent="0.25">
      <c r="A45" s="4">
        <v>13</v>
      </c>
      <c r="B45" s="166">
        <f>'Member Info'!D41</f>
        <v>0</v>
      </c>
      <c r="C45" s="166">
        <f>'Member Info'!E41</f>
        <v>0</v>
      </c>
      <c r="D45" s="166" t="str">
        <f>'Member Info'!G41</f>
        <v/>
      </c>
      <c r="E45" s="167">
        <f>'Member Info'!B41</f>
        <v>0</v>
      </c>
      <c r="F45" s="244"/>
      <c r="G45" s="168" t="str">
        <f>IF(E45=0,"",
IF('Member Info'!$AM$19&lt;=$R$1,
SUMPRODUCT('Member Info'!L41+IF('Member Info'!H41&gt;'Member Info'!$AJ$12,'Member Info'!$AK$13,IF('Member Info'!H41&gt;'Member Info'!$AJ$11,'Member Info'!$AK$12,IF('Member Info'!H41&gt;'Member Info'!$AJ$10,'Member Info'!$AK$11,IF('Member Info'!H41&gt;'Member Info'!$AJ$9,'Member Info'!$AK$10,IF('Member Info'!H41&gt;'Member Info'!$AJ$8,'Member Info'!$AK$9,'Member Info'!$AK$8)))))),
SUMPRODUCT('Member Info'!L41+IF('Member Info'!H41&gt;'Member Info'!$AG$17,'Member Info'!$AH$18,IF('Member Info'!H41&gt;'Member Info'!$AG$16,'Member Info'!$AH$17,IF('Member Info'!H41&gt;'Member Info'!$AG$15,'Member Info'!$AH$16,IF('Member Info'!H41&gt;'Member Info'!$AG$14,'Member Info'!$AH$15,IF('Member Info'!H41&gt;'Member Info'!$AG$13,'Member Info'!$AH$14,IF('Member Info'!H41&gt;'Member Info'!$AG$12,'Member Info'!$AH$13,IF('Member Info'!H41&gt;'Member Info'!$AG$11,'Member Info'!$AH$12,IF('Member Info'!H41&gt;'Member Info'!$AG$10,'Member Info'!$AH$11,IF('Member Info'!H41&gt;'Member Info'!$AG$9,'Member Info'!$AH$10,IF('Member Info'!H41&gt;'Member Info'!$AG$8,'Member Info'!$AH$9,'Member Info'!$AH$8)))))))))))))</f>
        <v/>
      </c>
      <c r="H45" s="26"/>
      <c r="I45" s="26"/>
      <c r="J45" s="107" t="str">
        <f>IF(E45=0,"",IF('Member Info'!F41&gt;$S$1,CONCATENATE("Joined with practice on ", TEXT('Member Info'!F41, "DD/MM/YYYY")),IF('Member Info'!N41&lt;&gt;"",IF('Member Info'!N41&lt;$R$1,CONCATENATE("Left Scheme on ", TEXT('Member Info'!N41, "DD/MM/YYYY")),IF(ISERROR(G45),"Error Detected, No rate entered",IF(E45=0,"",IF(F45="","Error Detected, No Pensionable pay",IF(ISERROR(AB45)," Unknown Values entered.",IF(T45+U45&lt;1,"Acceptable",IF(R45+S45=200, "No Contributions Entered", IF(K45="","Error Detected, Choose reason&gt;",IF(X45="1",IF(T45=1,"Please Enter Deemed Pensionable Pay","Add Any Relevant Details Above"),"Please Give Details Above"))))))))),IF(ISERROR(G45),"Error Detected, No rate entered",IF(E45=0,"",IF(F45="","Error Detected, No Pensionable pay",IF(ISERROR(AB45)," Unknown Values entered.",IF(T45+U45&lt;1,"Acceptable",IF(R45+S45=200, "No Contributions Entered", IF(K45="","Error Detected, Choose reason&gt;",IF(X45="1",IF(T45=1,"Please Enter Deemed Pensionable Pay","Add relevant Details Above"),"Please give details Above")))))))))))</f>
        <v/>
      </c>
      <c r="K45" s="263"/>
      <c r="L45" s="93"/>
      <c r="M45" s="93" t="str">
        <f t="shared" si="4"/>
        <v/>
      </c>
      <c r="N45" s="96">
        <f t="shared" si="5"/>
        <v>0</v>
      </c>
      <c r="O45" s="96">
        <f t="shared" si="0"/>
        <v>0</v>
      </c>
      <c r="P45" s="220">
        <f>(ROUND((F45/100*'Member Info'!$W$2), 2))</f>
        <v>0</v>
      </c>
      <c r="Q45" s="220" t="e">
        <f t="shared" si="6"/>
        <v>#VALUE!</v>
      </c>
      <c r="R45" s="220" t="str">
        <f t="shared" si="7"/>
        <v/>
      </c>
      <c r="S45" s="229" t="str">
        <f t="shared" si="8"/>
        <v/>
      </c>
      <c r="T45" s="230" t="str">
        <f t="shared" si="9"/>
        <v/>
      </c>
      <c r="U45" s="230" t="str">
        <f t="shared" si="10"/>
        <v/>
      </c>
      <c r="V45" s="224">
        <f t="shared" si="11"/>
        <v>0</v>
      </c>
      <c r="W45" s="112">
        <f t="shared" si="12"/>
        <v>0</v>
      </c>
      <c r="X45" s="237" t="str">
        <f t="shared" si="1"/>
        <v/>
      </c>
      <c r="Y45" s="242" t="b">
        <f t="shared" si="2"/>
        <v>0</v>
      </c>
      <c r="Z45" s="237">
        <f t="shared" si="13"/>
        <v>0</v>
      </c>
      <c r="AA45" s="237">
        <f>IF('Member Info'!N41="",1,"")</f>
        <v>1</v>
      </c>
      <c r="AB45" s="245" t="e">
        <f t="shared" si="14"/>
        <v>#VALUE!</v>
      </c>
      <c r="AC45" s="132" t="str">
        <f t="shared" si="3"/>
        <v/>
      </c>
      <c r="AD45" s="126">
        <f t="shared" si="15"/>
        <v>1</v>
      </c>
      <c r="AE45" s="126" t="str">
        <f>IF('Member Info'!N41&lt;&gt;"",IF('Member Info'!N41&lt;=$R$1,1,0),"")</f>
        <v/>
      </c>
      <c r="AG45" s="126" t="b">
        <f t="shared" si="16"/>
        <v>0</v>
      </c>
      <c r="AH45" s="126">
        <f t="shared" si="17"/>
        <v>0</v>
      </c>
      <c r="AJ45" s="126">
        <f t="shared" si="18"/>
        <v>0</v>
      </c>
      <c r="AK45" s="126">
        <f>IF('Member Info'!F41&gt;$R$1,1,0)</f>
        <v>0</v>
      </c>
      <c r="AL45" s="126" t="b">
        <f>IF(ISERROR(R45),ERROR.TYPE(#REF!)=ERROR.TYPE(R45),FALSE)</f>
        <v>0</v>
      </c>
      <c r="AM45" s="126" t="b">
        <f>IF(ISERROR(S45),ERROR.TYPE(#REF!)=ERROR.TYPE(S45),FALSE)</f>
        <v>0</v>
      </c>
      <c r="AN45" s="126">
        <f>IF(OR('Member Info'!F41&gt;=$S$1,'Member Info'!N41&gt;=$R$1),1,0)</f>
        <v>0</v>
      </c>
    </row>
    <row r="46" spans="1:40" x14ac:dyDescent="0.25">
      <c r="A46" s="4">
        <v>14</v>
      </c>
      <c r="B46" s="166">
        <f>'Member Info'!D42</f>
        <v>0</v>
      </c>
      <c r="C46" s="166">
        <f>'Member Info'!E42</f>
        <v>0</v>
      </c>
      <c r="D46" s="166" t="str">
        <f>'Member Info'!G42</f>
        <v/>
      </c>
      <c r="E46" s="167">
        <f>'Member Info'!B42</f>
        <v>0</v>
      </c>
      <c r="F46" s="244"/>
      <c r="G46" s="168" t="str">
        <f>IF(E46=0,"",
IF('Member Info'!$AM$19&lt;=$R$1,
SUMPRODUCT('Member Info'!L42+IF('Member Info'!H42&gt;'Member Info'!$AJ$12,'Member Info'!$AK$13,IF('Member Info'!H42&gt;'Member Info'!$AJ$11,'Member Info'!$AK$12,IF('Member Info'!H42&gt;'Member Info'!$AJ$10,'Member Info'!$AK$11,IF('Member Info'!H42&gt;'Member Info'!$AJ$9,'Member Info'!$AK$10,IF('Member Info'!H42&gt;'Member Info'!$AJ$8,'Member Info'!$AK$9,'Member Info'!$AK$8)))))),
SUMPRODUCT('Member Info'!L42+IF('Member Info'!H42&gt;'Member Info'!$AG$17,'Member Info'!$AH$18,IF('Member Info'!H42&gt;'Member Info'!$AG$16,'Member Info'!$AH$17,IF('Member Info'!H42&gt;'Member Info'!$AG$15,'Member Info'!$AH$16,IF('Member Info'!H42&gt;'Member Info'!$AG$14,'Member Info'!$AH$15,IF('Member Info'!H42&gt;'Member Info'!$AG$13,'Member Info'!$AH$14,IF('Member Info'!H42&gt;'Member Info'!$AG$12,'Member Info'!$AH$13,IF('Member Info'!H42&gt;'Member Info'!$AG$11,'Member Info'!$AH$12,IF('Member Info'!H42&gt;'Member Info'!$AG$10,'Member Info'!$AH$11,IF('Member Info'!H42&gt;'Member Info'!$AG$9,'Member Info'!$AH$10,IF('Member Info'!H42&gt;'Member Info'!$AG$8,'Member Info'!$AH$9,'Member Info'!$AH$8)))))))))))))</f>
        <v/>
      </c>
      <c r="H46" s="26"/>
      <c r="I46" s="26"/>
      <c r="J46" s="107" t="str">
        <f>IF(E46=0,"",IF('Member Info'!F42&gt;$S$1,CONCATENATE("Joined with practice on ", TEXT('Member Info'!F42, "DD/MM/YYYY")),IF('Member Info'!N42&lt;&gt;"",IF('Member Info'!N42&lt;$R$1,CONCATENATE("Left Scheme on ", TEXT('Member Info'!N42, "DD/MM/YYYY")),IF(ISERROR(G46),"Error Detected, No rate entered",IF(E46=0,"",IF(F46="","Error Detected, No Pensionable pay",IF(ISERROR(AB46)," Unknown Values entered.",IF(T46+U46&lt;1,"Acceptable",IF(R46+S46=200, "No Contributions Entered", IF(K46="","Error Detected, Choose reason&gt;",IF(X46="1",IF(T46=1,"Please Enter Deemed Pensionable Pay","Add Any Relevant Details Above"),"Please Give Details Above"))))))))),IF(ISERROR(G46),"Error Detected, No rate entered",IF(E46=0,"",IF(F46="","Error Detected, No Pensionable pay",IF(ISERROR(AB46)," Unknown Values entered.",IF(T46+U46&lt;1,"Acceptable",IF(R46+S46=200, "No Contributions Entered", IF(K46="","Error Detected, Choose reason&gt;",IF(X46="1",IF(T46=1,"Please Enter Deemed Pensionable Pay","Add relevant Details Above"),"Please give details Above")))))))))))</f>
        <v/>
      </c>
      <c r="K46" s="263"/>
      <c r="L46" s="93"/>
      <c r="M46" s="93" t="str">
        <f>IF(E46=0,"",IF(ISERROR((F46+H46+I46)),0,IF((F46+H46+I46)&lt;1,0,1)))</f>
        <v/>
      </c>
      <c r="N46" s="96">
        <f t="shared" si="5"/>
        <v>0</v>
      </c>
      <c r="O46" s="96">
        <f t="shared" si="0"/>
        <v>0</v>
      </c>
      <c r="P46" s="220">
        <f>(ROUND((F46/100*'Member Info'!$W$2), 2))</f>
        <v>0</v>
      </c>
      <c r="Q46" s="220" t="e">
        <f>ROUND((F46/100*G46),2)</f>
        <v>#VALUE!</v>
      </c>
      <c r="R46" s="220" t="str">
        <f t="shared" si="7"/>
        <v/>
      </c>
      <c r="S46" s="229" t="str">
        <f t="shared" si="8"/>
        <v/>
      </c>
      <c r="T46" s="230" t="str">
        <f t="shared" si="9"/>
        <v/>
      </c>
      <c r="U46" s="230" t="str">
        <f t="shared" si="10"/>
        <v/>
      </c>
      <c r="V46" s="224">
        <f>IF(E46=0,0,IF(F46="",1,0))</f>
        <v>0</v>
      </c>
      <c r="W46" s="112">
        <f t="shared" si="12"/>
        <v>0</v>
      </c>
      <c r="X46" s="237" t="str">
        <f t="shared" si="1"/>
        <v/>
      </c>
      <c r="Y46" s="242" t="b">
        <f t="shared" si="2"/>
        <v>0</v>
      </c>
      <c r="Z46" s="237">
        <f t="shared" si="13"/>
        <v>0</v>
      </c>
      <c r="AA46" s="237">
        <f>IF('Member Info'!N42="",1,"")</f>
        <v>1</v>
      </c>
      <c r="AB46" s="245" t="e">
        <f t="shared" si="14"/>
        <v>#VALUE!</v>
      </c>
      <c r="AC46" s="132" t="str">
        <f t="shared" si="3"/>
        <v/>
      </c>
      <c r="AD46" s="126">
        <f t="shared" si="15"/>
        <v>1</v>
      </c>
      <c r="AE46" s="126" t="str">
        <f>IF('Member Info'!N42&lt;&gt;"",IF('Member Info'!N42&lt;=$R$1,1,0),"")</f>
        <v/>
      </c>
      <c r="AG46" s="126" t="b">
        <f t="shared" si="16"/>
        <v>0</v>
      </c>
      <c r="AH46" s="126">
        <f t="shared" si="17"/>
        <v>0</v>
      </c>
      <c r="AJ46" s="126">
        <f t="shared" si="18"/>
        <v>0</v>
      </c>
      <c r="AK46" s="126">
        <f>IF('Member Info'!F42&gt;$R$1,1,0)</f>
        <v>0</v>
      </c>
      <c r="AL46" s="126" t="b">
        <f>IF(ISERROR(R46),ERROR.TYPE(#REF!)=ERROR.TYPE(R46),FALSE)</f>
        <v>0</v>
      </c>
      <c r="AM46" s="126" t="b">
        <f>IF(ISERROR(S46),ERROR.TYPE(#REF!)=ERROR.TYPE(S46),FALSE)</f>
        <v>0</v>
      </c>
      <c r="AN46" s="126">
        <f>IF(OR('Member Info'!F42&gt;=$S$1,'Member Info'!N42&gt;=$R$1),1,0)</f>
        <v>0</v>
      </c>
    </row>
    <row r="47" spans="1:40" x14ac:dyDescent="0.25">
      <c r="A47" s="4">
        <v>15</v>
      </c>
      <c r="B47" s="166">
        <f>'Member Info'!D43</f>
        <v>0</v>
      </c>
      <c r="C47" s="166">
        <f>'Member Info'!E43</f>
        <v>0</v>
      </c>
      <c r="D47" s="166" t="str">
        <f>'Member Info'!G43</f>
        <v/>
      </c>
      <c r="E47" s="167">
        <f>'Member Info'!B43</f>
        <v>0</v>
      </c>
      <c r="F47" s="244"/>
      <c r="G47" s="168" t="str">
        <f>IF(E47=0,"",
IF('Member Info'!$AM$19&lt;=$R$1,
SUMPRODUCT('Member Info'!L43+IF('Member Info'!H43&gt;'Member Info'!$AJ$12,'Member Info'!$AK$13,IF('Member Info'!H43&gt;'Member Info'!$AJ$11,'Member Info'!$AK$12,IF('Member Info'!H43&gt;'Member Info'!$AJ$10,'Member Info'!$AK$11,IF('Member Info'!H43&gt;'Member Info'!$AJ$9,'Member Info'!$AK$10,IF('Member Info'!H43&gt;'Member Info'!$AJ$8,'Member Info'!$AK$9,'Member Info'!$AK$8)))))),
SUMPRODUCT('Member Info'!L43+IF('Member Info'!H43&gt;'Member Info'!$AG$17,'Member Info'!$AH$18,IF('Member Info'!H43&gt;'Member Info'!$AG$16,'Member Info'!$AH$17,IF('Member Info'!H43&gt;'Member Info'!$AG$15,'Member Info'!$AH$16,IF('Member Info'!H43&gt;'Member Info'!$AG$14,'Member Info'!$AH$15,IF('Member Info'!H43&gt;'Member Info'!$AG$13,'Member Info'!$AH$14,IF('Member Info'!H43&gt;'Member Info'!$AG$12,'Member Info'!$AH$13,IF('Member Info'!H43&gt;'Member Info'!$AG$11,'Member Info'!$AH$12,IF('Member Info'!H43&gt;'Member Info'!$AG$10,'Member Info'!$AH$11,IF('Member Info'!H43&gt;'Member Info'!$AG$9,'Member Info'!$AH$10,IF('Member Info'!H43&gt;'Member Info'!$AG$8,'Member Info'!$AH$9,'Member Info'!$AH$8)))))))))))))</f>
        <v/>
      </c>
      <c r="H47" s="26"/>
      <c r="I47" s="26"/>
      <c r="J47" s="107" t="str">
        <f>IF(E47=0,"",IF('Member Info'!F43&gt;$S$1,CONCATENATE("Joined with practice on ", TEXT('Member Info'!F43, "DD/MM/YYYY")),IF('Member Info'!N43&lt;&gt;"",IF('Member Info'!N43&lt;$R$1,CONCATENATE("Left Scheme on ", TEXT('Member Info'!N43, "DD/MM/YYYY")),IF(ISERROR(G47),"Error Detected, No rate entered",IF(E47=0,"",IF(F47="","Error Detected, No Pensionable pay",IF(ISERROR(AB47)," Unknown Values entered.",IF(T47+U47&lt;1,"Acceptable",IF(R47+S47=200, "No Contributions Entered", IF(K47="","Error Detected, Choose reason&gt;",IF(X47="1",IF(T47=1,"Please Enter Deemed Pensionable Pay","Add Any Relevant Details Above"),"Please Give Details Above"))))))))),IF(ISERROR(G47),"Error Detected, No rate entered",IF(E47=0,"",IF(F47="","Error Detected, No Pensionable pay",IF(ISERROR(AB47)," Unknown Values entered.",IF(T47+U47&lt;1,"Acceptable",IF(R47+S47=200, "No Contributions Entered", IF(K47="","Error Detected, Choose reason&gt;",IF(X47="1",IF(T47=1,"Please Enter Deemed Pensionable Pay","Add relevant Details Above"),"Please give details Above")))))))))))</f>
        <v/>
      </c>
      <c r="K47" s="263"/>
      <c r="L47" s="93"/>
      <c r="M47" s="93" t="str">
        <f t="shared" si="4"/>
        <v/>
      </c>
      <c r="N47" s="96">
        <f t="shared" si="5"/>
        <v>0</v>
      </c>
      <c r="O47" s="96">
        <f t="shared" si="0"/>
        <v>0</v>
      </c>
      <c r="P47" s="220">
        <f>(ROUND((F47/100*'Member Info'!$W$2), 2))</f>
        <v>0</v>
      </c>
      <c r="Q47" s="220" t="e">
        <f t="shared" si="6"/>
        <v>#VALUE!</v>
      </c>
      <c r="R47" s="220" t="str">
        <f t="shared" si="7"/>
        <v/>
      </c>
      <c r="S47" s="229" t="str">
        <f t="shared" si="8"/>
        <v/>
      </c>
      <c r="T47" s="230" t="str">
        <f t="shared" si="9"/>
        <v/>
      </c>
      <c r="U47" s="230" t="str">
        <f t="shared" si="10"/>
        <v/>
      </c>
      <c r="V47" s="224">
        <f t="shared" si="11"/>
        <v>0</v>
      </c>
      <c r="W47" s="112">
        <f t="shared" si="12"/>
        <v>0</v>
      </c>
      <c r="X47" s="237" t="str">
        <f t="shared" si="1"/>
        <v/>
      </c>
      <c r="Y47" s="242" t="b">
        <f t="shared" si="2"/>
        <v>0</v>
      </c>
      <c r="Z47" s="237">
        <f t="shared" si="13"/>
        <v>0</v>
      </c>
      <c r="AA47" s="237">
        <f>IF('Member Info'!N43="",1,"")</f>
        <v>1</v>
      </c>
      <c r="AB47" s="245" t="e">
        <f t="shared" si="14"/>
        <v>#VALUE!</v>
      </c>
      <c r="AC47" s="132" t="str">
        <f t="shared" si="3"/>
        <v/>
      </c>
      <c r="AD47" s="126">
        <f t="shared" si="15"/>
        <v>1</v>
      </c>
      <c r="AE47" s="126" t="str">
        <f>IF('Member Info'!N43&lt;&gt;"",IF('Member Info'!N43&lt;=$R$1,1,0),"")</f>
        <v/>
      </c>
      <c r="AG47" s="126" t="b">
        <f t="shared" si="16"/>
        <v>0</v>
      </c>
      <c r="AH47" s="126">
        <f t="shared" si="17"/>
        <v>0</v>
      </c>
      <c r="AJ47" s="126">
        <f t="shared" si="18"/>
        <v>0</v>
      </c>
      <c r="AK47" s="126">
        <f>IF('Member Info'!F43&gt;$R$1,1,0)</f>
        <v>0</v>
      </c>
      <c r="AL47" s="126" t="b">
        <f>IF(ISERROR(R47),ERROR.TYPE(#REF!)=ERROR.TYPE(R47),FALSE)</f>
        <v>0</v>
      </c>
      <c r="AM47" s="126" t="b">
        <f>IF(ISERROR(S47),ERROR.TYPE(#REF!)=ERROR.TYPE(S47),FALSE)</f>
        <v>0</v>
      </c>
      <c r="AN47" s="126">
        <f>IF(OR('Member Info'!F43&gt;=$S$1,'Member Info'!N43&gt;=$R$1),1,0)</f>
        <v>0</v>
      </c>
    </row>
    <row r="48" spans="1:40" x14ac:dyDescent="0.25">
      <c r="A48" s="4">
        <v>16</v>
      </c>
      <c r="B48" s="166">
        <f>'Member Info'!D44</f>
        <v>0</v>
      </c>
      <c r="C48" s="166">
        <f>'Member Info'!E44</f>
        <v>0</v>
      </c>
      <c r="D48" s="166" t="str">
        <f>'Member Info'!G44</f>
        <v/>
      </c>
      <c r="E48" s="167">
        <f>'Member Info'!B44</f>
        <v>0</v>
      </c>
      <c r="F48" s="244"/>
      <c r="G48" s="168" t="str">
        <f>IF(E48=0,"",
IF('Member Info'!$AM$19&lt;=$R$1,
SUMPRODUCT('Member Info'!L44+IF('Member Info'!H44&gt;'Member Info'!$AJ$12,'Member Info'!$AK$13,IF('Member Info'!H44&gt;'Member Info'!$AJ$11,'Member Info'!$AK$12,IF('Member Info'!H44&gt;'Member Info'!$AJ$10,'Member Info'!$AK$11,IF('Member Info'!H44&gt;'Member Info'!$AJ$9,'Member Info'!$AK$10,IF('Member Info'!H44&gt;'Member Info'!$AJ$8,'Member Info'!$AK$9,'Member Info'!$AK$8)))))),
SUMPRODUCT('Member Info'!L44+IF('Member Info'!H44&gt;'Member Info'!$AG$17,'Member Info'!$AH$18,IF('Member Info'!H44&gt;'Member Info'!$AG$16,'Member Info'!$AH$17,IF('Member Info'!H44&gt;'Member Info'!$AG$15,'Member Info'!$AH$16,IF('Member Info'!H44&gt;'Member Info'!$AG$14,'Member Info'!$AH$15,IF('Member Info'!H44&gt;'Member Info'!$AG$13,'Member Info'!$AH$14,IF('Member Info'!H44&gt;'Member Info'!$AG$12,'Member Info'!$AH$13,IF('Member Info'!H44&gt;'Member Info'!$AG$11,'Member Info'!$AH$12,IF('Member Info'!H44&gt;'Member Info'!$AG$10,'Member Info'!$AH$11,IF('Member Info'!H44&gt;'Member Info'!$AG$9,'Member Info'!$AH$10,IF('Member Info'!H44&gt;'Member Info'!$AG$8,'Member Info'!$AH$9,'Member Info'!$AH$8)))))))))))))</f>
        <v/>
      </c>
      <c r="H48" s="26"/>
      <c r="I48" s="26"/>
      <c r="J48" s="107" t="str">
        <f>IF(E48=0,"",IF('Member Info'!F44&gt;$S$1,CONCATENATE("Joined with practice on ", TEXT('Member Info'!F44, "DD/MM/YYYY")),IF('Member Info'!N44&lt;&gt;"",IF('Member Info'!N44&lt;$R$1,CONCATENATE("Left Scheme on ", TEXT('Member Info'!N44, "DD/MM/YYYY")),IF(ISERROR(G48),"Error Detected, No rate entered",IF(E48=0,"",IF(F48="","Error Detected, No Pensionable pay",IF(ISERROR(AB48)," Unknown Values entered.",IF(T48+U48&lt;1,"Acceptable",IF(R48+S48=200, "No Contributions Entered", IF(K48="","Error Detected, Choose reason&gt;",IF(X48="1",IF(T48=1,"Please Enter Deemed Pensionable Pay","Add Any Relevant Details Above"),"Please Give Details Above"))))))))),IF(ISERROR(G48),"Error Detected, No rate entered",IF(E48=0,"",IF(F48="","Error Detected, No Pensionable pay",IF(ISERROR(AB48)," Unknown Values entered.",IF(T48+U48&lt;1,"Acceptable",IF(R48+S48=200, "No Contributions Entered", IF(K48="","Error Detected, Choose reason&gt;",IF(X48="1",IF(T48=1,"Please Enter Deemed Pensionable Pay","Add relevant Details Above"),"Please give details Above")))))))))))</f>
        <v/>
      </c>
      <c r="K48" s="263"/>
      <c r="L48" s="93"/>
      <c r="M48" s="93" t="str">
        <f t="shared" si="4"/>
        <v/>
      </c>
      <c r="N48" s="96">
        <f t="shared" si="5"/>
        <v>0</v>
      </c>
      <c r="O48" s="96">
        <f t="shared" si="0"/>
        <v>0</v>
      </c>
      <c r="P48" s="220">
        <f>(ROUND((F48/100*'Member Info'!$W$2), 2))</f>
        <v>0</v>
      </c>
      <c r="Q48" s="220" t="e">
        <f t="shared" si="6"/>
        <v>#VALUE!</v>
      </c>
      <c r="R48" s="220" t="str">
        <f t="shared" si="7"/>
        <v/>
      </c>
      <c r="S48" s="229" t="str">
        <f t="shared" si="8"/>
        <v/>
      </c>
      <c r="T48" s="230" t="str">
        <f t="shared" si="9"/>
        <v/>
      </c>
      <c r="U48" s="230" t="str">
        <f t="shared" si="10"/>
        <v/>
      </c>
      <c r="V48" s="224">
        <f t="shared" si="11"/>
        <v>0</v>
      </c>
      <c r="W48" s="112">
        <f t="shared" si="12"/>
        <v>0</v>
      </c>
      <c r="X48" s="237" t="str">
        <f t="shared" si="1"/>
        <v/>
      </c>
      <c r="Y48" s="242" t="b">
        <f t="shared" si="2"/>
        <v>0</v>
      </c>
      <c r="Z48" s="237">
        <f t="shared" si="13"/>
        <v>0</v>
      </c>
      <c r="AA48" s="237">
        <f>IF('Member Info'!N44="",1,"")</f>
        <v>1</v>
      </c>
      <c r="AB48" s="245" t="e">
        <f t="shared" si="14"/>
        <v>#VALUE!</v>
      </c>
      <c r="AC48" s="132" t="str">
        <f t="shared" si="3"/>
        <v/>
      </c>
      <c r="AD48" s="126">
        <f t="shared" si="15"/>
        <v>1</v>
      </c>
      <c r="AE48" s="126" t="str">
        <f>IF('Member Info'!N44&lt;&gt;"",IF('Member Info'!N44&lt;=$R$1,1,0),"")</f>
        <v/>
      </c>
      <c r="AG48" s="126" t="b">
        <f t="shared" si="16"/>
        <v>0</v>
      </c>
      <c r="AH48" s="126">
        <f t="shared" si="17"/>
        <v>0</v>
      </c>
      <c r="AJ48" s="126">
        <f t="shared" si="18"/>
        <v>0</v>
      </c>
      <c r="AK48" s="126">
        <f>IF('Member Info'!F44&gt;$R$1,1,0)</f>
        <v>0</v>
      </c>
      <c r="AL48" s="126" t="b">
        <f>IF(ISERROR(R48),ERROR.TYPE(#REF!)=ERROR.TYPE(R48),FALSE)</f>
        <v>0</v>
      </c>
      <c r="AM48" s="126" t="b">
        <f>IF(ISERROR(S48),ERROR.TYPE(#REF!)=ERROR.TYPE(S48),FALSE)</f>
        <v>0</v>
      </c>
      <c r="AN48" s="126">
        <f>IF(OR('Member Info'!F44&gt;=$S$1,'Member Info'!N44&gt;=$R$1),1,0)</f>
        <v>0</v>
      </c>
    </row>
    <row r="49" spans="1:40" x14ac:dyDescent="0.25">
      <c r="A49" s="4">
        <v>17</v>
      </c>
      <c r="B49" s="166">
        <f>'Member Info'!D45</f>
        <v>0</v>
      </c>
      <c r="C49" s="166">
        <f>'Member Info'!E45</f>
        <v>0</v>
      </c>
      <c r="D49" s="166" t="str">
        <f>'Member Info'!G45</f>
        <v/>
      </c>
      <c r="E49" s="167">
        <f>'Member Info'!B45</f>
        <v>0</v>
      </c>
      <c r="F49" s="244"/>
      <c r="G49" s="168" t="str">
        <f>IF(E49=0,"",
IF('Member Info'!$AM$19&lt;=$R$1,
SUMPRODUCT('Member Info'!L45+IF('Member Info'!H45&gt;'Member Info'!$AJ$12,'Member Info'!$AK$13,IF('Member Info'!H45&gt;'Member Info'!$AJ$11,'Member Info'!$AK$12,IF('Member Info'!H45&gt;'Member Info'!$AJ$10,'Member Info'!$AK$11,IF('Member Info'!H45&gt;'Member Info'!$AJ$9,'Member Info'!$AK$10,IF('Member Info'!H45&gt;'Member Info'!$AJ$8,'Member Info'!$AK$9,'Member Info'!$AK$8)))))),
SUMPRODUCT('Member Info'!L45+IF('Member Info'!H45&gt;'Member Info'!$AG$17,'Member Info'!$AH$18,IF('Member Info'!H45&gt;'Member Info'!$AG$16,'Member Info'!$AH$17,IF('Member Info'!H45&gt;'Member Info'!$AG$15,'Member Info'!$AH$16,IF('Member Info'!H45&gt;'Member Info'!$AG$14,'Member Info'!$AH$15,IF('Member Info'!H45&gt;'Member Info'!$AG$13,'Member Info'!$AH$14,IF('Member Info'!H45&gt;'Member Info'!$AG$12,'Member Info'!$AH$13,IF('Member Info'!H45&gt;'Member Info'!$AG$11,'Member Info'!$AH$12,IF('Member Info'!H45&gt;'Member Info'!$AG$10,'Member Info'!$AH$11,IF('Member Info'!H45&gt;'Member Info'!$AG$9,'Member Info'!$AH$10,IF('Member Info'!H45&gt;'Member Info'!$AG$8,'Member Info'!$AH$9,'Member Info'!$AH$8)))))))))))))</f>
        <v/>
      </c>
      <c r="H49" s="26"/>
      <c r="I49" s="26"/>
      <c r="J49" s="107" t="str">
        <f>IF(E49=0,"",IF('Member Info'!F45&gt;$S$1,CONCATENATE("Joined with practice on ", TEXT('Member Info'!F45, "DD/MM/YYYY")),IF('Member Info'!N45&lt;&gt;"",IF('Member Info'!N45&lt;$R$1,CONCATENATE("Left Scheme on ", TEXT('Member Info'!N45, "DD/MM/YYYY")),IF(ISERROR(G49),"Error Detected, No rate entered",IF(E49=0,"",IF(F49="","Error Detected, No Pensionable pay",IF(ISERROR(AB49)," Unknown Values entered.",IF(T49+U49&lt;1,"Acceptable",IF(R49+S49=200, "No Contributions Entered", IF(K49="","Error Detected, Choose reason&gt;",IF(X49="1",IF(T49=1,"Please Enter Deemed Pensionable Pay","Add Any Relevant Details Above"),"Please Give Details Above"))))))))),IF(ISERROR(G49),"Error Detected, No rate entered",IF(E49=0,"",IF(F49="","Error Detected, No Pensionable pay",IF(ISERROR(AB49)," Unknown Values entered.",IF(T49+U49&lt;1,"Acceptable",IF(R49+S49=200, "No Contributions Entered", IF(K49="","Error Detected, Choose reason&gt;",IF(X49="1",IF(T49=1,"Please Enter Deemed Pensionable Pay","Add relevant Details Above"),"Please give details Above")))))))))))</f>
        <v/>
      </c>
      <c r="K49" s="263"/>
      <c r="L49" s="93"/>
      <c r="M49" s="93" t="str">
        <f t="shared" si="4"/>
        <v/>
      </c>
      <c r="N49" s="96">
        <f t="shared" si="5"/>
        <v>0</v>
      </c>
      <c r="O49" s="96">
        <f t="shared" si="0"/>
        <v>0</v>
      </c>
      <c r="P49" s="220">
        <f>(ROUND((F49/100*'Member Info'!$W$2), 2))</f>
        <v>0</v>
      </c>
      <c r="Q49" s="220" t="e">
        <f t="shared" si="6"/>
        <v>#VALUE!</v>
      </c>
      <c r="R49" s="220" t="str">
        <f t="shared" si="7"/>
        <v/>
      </c>
      <c r="S49" s="229" t="str">
        <f t="shared" si="8"/>
        <v/>
      </c>
      <c r="T49" s="230" t="str">
        <f t="shared" si="9"/>
        <v/>
      </c>
      <c r="U49" s="230" t="str">
        <f t="shared" si="10"/>
        <v/>
      </c>
      <c r="V49" s="224">
        <f t="shared" si="11"/>
        <v>0</v>
      </c>
      <c r="W49" s="112">
        <f t="shared" si="12"/>
        <v>0</v>
      </c>
      <c r="X49" s="237" t="str">
        <f t="shared" si="1"/>
        <v/>
      </c>
      <c r="Y49" s="242" t="b">
        <f t="shared" si="2"/>
        <v>0</v>
      </c>
      <c r="Z49" s="237">
        <f t="shared" si="13"/>
        <v>0</v>
      </c>
      <c r="AA49" s="237">
        <f>IF('Member Info'!N45="",1,"")</f>
        <v>1</v>
      </c>
      <c r="AB49" s="245" t="e">
        <f t="shared" si="14"/>
        <v>#VALUE!</v>
      </c>
      <c r="AC49" s="132" t="str">
        <f t="shared" si="3"/>
        <v/>
      </c>
      <c r="AD49" s="126">
        <f t="shared" si="15"/>
        <v>1</v>
      </c>
      <c r="AE49" s="126" t="str">
        <f>IF('Member Info'!N45&lt;&gt;"",IF('Member Info'!N45&lt;=$R$1,1,0),"")</f>
        <v/>
      </c>
      <c r="AG49" s="126" t="b">
        <f t="shared" si="16"/>
        <v>0</v>
      </c>
      <c r="AH49" s="126">
        <f t="shared" si="17"/>
        <v>0</v>
      </c>
      <c r="AJ49" s="126">
        <f t="shared" si="18"/>
        <v>0</v>
      </c>
      <c r="AK49" s="126">
        <f>IF('Member Info'!F45&gt;$R$1,1,0)</f>
        <v>0</v>
      </c>
      <c r="AL49" s="126" t="b">
        <f>IF(ISERROR(R49),ERROR.TYPE(#REF!)=ERROR.TYPE(R49),FALSE)</f>
        <v>0</v>
      </c>
      <c r="AM49" s="126" t="b">
        <f>IF(ISERROR(S49),ERROR.TYPE(#REF!)=ERROR.TYPE(S49),FALSE)</f>
        <v>0</v>
      </c>
      <c r="AN49" s="126">
        <f>IF(OR('Member Info'!F45&gt;=$S$1,'Member Info'!N45&gt;=$R$1),1,0)</f>
        <v>0</v>
      </c>
    </row>
    <row r="50" spans="1:40" x14ac:dyDescent="0.25">
      <c r="A50" s="4">
        <v>18</v>
      </c>
      <c r="B50" s="166">
        <f>'Member Info'!D46</f>
        <v>0</v>
      </c>
      <c r="C50" s="166">
        <f>'Member Info'!E46</f>
        <v>0</v>
      </c>
      <c r="D50" s="166" t="str">
        <f>'Member Info'!G46</f>
        <v/>
      </c>
      <c r="E50" s="167">
        <f>'Member Info'!B46</f>
        <v>0</v>
      </c>
      <c r="F50" s="244"/>
      <c r="G50" s="168" t="str">
        <f>IF(E50=0,"",
IF('Member Info'!$AM$19&lt;=$R$1,
SUMPRODUCT('Member Info'!L46+IF('Member Info'!H46&gt;'Member Info'!$AJ$12,'Member Info'!$AK$13,IF('Member Info'!H46&gt;'Member Info'!$AJ$11,'Member Info'!$AK$12,IF('Member Info'!H46&gt;'Member Info'!$AJ$10,'Member Info'!$AK$11,IF('Member Info'!H46&gt;'Member Info'!$AJ$9,'Member Info'!$AK$10,IF('Member Info'!H46&gt;'Member Info'!$AJ$8,'Member Info'!$AK$9,'Member Info'!$AK$8)))))),
SUMPRODUCT('Member Info'!L46+IF('Member Info'!H46&gt;'Member Info'!$AG$17,'Member Info'!$AH$18,IF('Member Info'!H46&gt;'Member Info'!$AG$16,'Member Info'!$AH$17,IF('Member Info'!H46&gt;'Member Info'!$AG$15,'Member Info'!$AH$16,IF('Member Info'!H46&gt;'Member Info'!$AG$14,'Member Info'!$AH$15,IF('Member Info'!H46&gt;'Member Info'!$AG$13,'Member Info'!$AH$14,IF('Member Info'!H46&gt;'Member Info'!$AG$12,'Member Info'!$AH$13,IF('Member Info'!H46&gt;'Member Info'!$AG$11,'Member Info'!$AH$12,IF('Member Info'!H46&gt;'Member Info'!$AG$10,'Member Info'!$AH$11,IF('Member Info'!H46&gt;'Member Info'!$AG$9,'Member Info'!$AH$10,IF('Member Info'!H46&gt;'Member Info'!$AG$8,'Member Info'!$AH$9,'Member Info'!$AH$8)))))))))))))</f>
        <v/>
      </c>
      <c r="H50" s="26"/>
      <c r="I50" s="26"/>
      <c r="J50" s="107" t="str">
        <f>IF(E50=0,"",IF('Member Info'!F46&gt;$S$1,CONCATENATE("Joined with practice on ", TEXT('Member Info'!F46, "DD/MM/YYYY")),IF('Member Info'!N46&lt;&gt;"",IF('Member Info'!N46&lt;$R$1,CONCATENATE("Left Scheme on ", TEXT('Member Info'!N46, "DD/MM/YYYY")),IF(ISERROR(G50),"Error Detected, No rate entered",IF(E50=0,"",IF(F50="","Error Detected, No Pensionable pay",IF(ISERROR(AB50)," Unknown Values entered.",IF(T50+U50&lt;1,"Acceptable",IF(R50+S50=200, "No Contributions Entered", IF(K50="","Error Detected, Choose reason&gt;",IF(X50="1",IF(T50=1,"Please Enter Deemed Pensionable Pay","Add Any Relevant Details Above"),"Please Give Details Above"))))))))),IF(ISERROR(G50),"Error Detected, No rate entered",IF(E50=0,"",IF(F50="","Error Detected, No Pensionable pay",IF(ISERROR(AB50)," Unknown Values entered.",IF(T50+U50&lt;1,"Acceptable",IF(R50+S50=200, "No Contributions Entered", IF(K50="","Error Detected, Choose reason&gt;",IF(X50="1",IF(T50=1,"Please Enter Deemed Pensionable Pay","Add relevant Details Above"),"Please give details Above")))))))))))</f>
        <v/>
      </c>
      <c r="K50" s="263"/>
      <c r="L50" s="93"/>
      <c r="M50" s="93" t="str">
        <f t="shared" si="4"/>
        <v/>
      </c>
      <c r="N50" s="96">
        <f t="shared" si="5"/>
        <v>0</v>
      </c>
      <c r="O50" s="96">
        <f t="shared" si="0"/>
        <v>0</v>
      </c>
      <c r="P50" s="220">
        <f>(ROUND((F50/100*'Member Info'!$W$2), 2))</f>
        <v>0</v>
      </c>
      <c r="Q50" s="220" t="e">
        <f t="shared" si="6"/>
        <v>#VALUE!</v>
      </c>
      <c r="R50" s="220" t="str">
        <f t="shared" si="7"/>
        <v/>
      </c>
      <c r="S50" s="229" t="str">
        <f t="shared" si="8"/>
        <v/>
      </c>
      <c r="T50" s="230" t="str">
        <f t="shared" si="9"/>
        <v/>
      </c>
      <c r="U50" s="230" t="str">
        <f t="shared" si="10"/>
        <v/>
      </c>
      <c r="V50" s="224">
        <f t="shared" si="11"/>
        <v>0</v>
      </c>
      <c r="W50" s="112">
        <f t="shared" si="12"/>
        <v>0</v>
      </c>
      <c r="X50" s="237" t="str">
        <f t="shared" si="1"/>
        <v/>
      </c>
      <c r="Y50" s="242" t="b">
        <f t="shared" si="2"/>
        <v>0</v>
      </c>
      <c r="Z50" s="237">
        <f t="shared" si="13"/>
        <v>0</v>
      </c>
      <c r="AA50" s="237">
        <f>IF('Member Info'!N46="",1,"")</f>
        <v>1</v>
      </c>
      <c r="AB50" s="245" t="e">
        <f t="shared" si="14"/>
        <v>#VALUE!</v>
      </c>
      <c r="AC50" s="132" t="str">
        <f t="shared" si="3"/>
        <v/>
      </c>
      <c r="AD50" s="126">
        <f t="shared" si="15"/>
        <v>1</v>
      </c>
      <c r="AE50" s="126" t="str">
        <f>IF('Member Info'!N46&lt;&gt;"",IF('Member Info'!N46&lt;=$R$1,1,0),"")</f>
        <v/>
      </c>
      <c r="AG50" s="126" t="b">
        <f t="shared" si="16"/>
        <v>0</v>
      </c>
      <c r="AH50" s="126">
        <f t="shared" si="17"/>
        <v>0</v>
      </c>
      <c r="AJ50" s="126">
        <f t="shared" si="18"/>
        <v>0</v>
      </c>
      <c r="AK50" s="126">
        <f>IF('Member Info'!F46&gt;$R$1,1,0)</f>
        <v>0</v>
      </c>
      <c r="AL50" s="126" t="b">
        <f>IF(ISERROR(R50),ERROR.TYPE(#REF!)=ERROR.TYPE(R50),FALSE)</f>
        <v>0</v>
      </c>
      <c r="AM50" s="126" t="b">
        <f>IF(ISERROR(S50),ERROR.TYPE(#REF!)=ERROR.TYPE(S50),FALSE)</f>
        <v>0</v>
      </c>
      <c r="AN50" s="126">
        <f>IF(OR('Member Info'!F46&gt;=$S$1,'Member Info'!N46&gt;=$R$1),1,0)</f>
        <v>0</v>
      </c>
    </row>
    <row r="51" spans="1:40" x14ac:dyDescent="0.25">
      <c r="A51" s="4">
        <v>19</v>
      </c>
      <c r="B51" s="166">
        <f>'Member Info'!D47</f>
        <v>0</v>
      </c>
      <c r="C51" s="166">
        <f>'Member Info'!E47</f>
        <v>0</v>
      </c>
      <c r="D51" s="166" t="str">
        <f>'Member Info'!G47</f>
        <v/>
      </c>
      <c r="E51" s="167">
        <f>'Member Info'!B47</f>
        <v>0</v>
      </c>
      <c r="F51" s="244"/>
      <c r="G51" s="168" t="str">
        <f>IF(E51=0,"",
IF('Member Info'!$AM$19&lt;=$R$1,
SUMPRODUCT('Member Info'!L47+IF('Member Info'!H47&gt;'Member Info'!$AJ$12,'Member Info'!$AK$13,IF('Member Info'!H47&gt;'Member Info'!$AJ$11,'Member Info'!$AK$12,IF('Member Info'!H47&gt;'Member Info'!$AJ$10,'Member Info'!$AK$11,IF('Member Info'!H47&gt;'Member Info'!$AJ$9,'Member Info'!$AK$10,IF('Member Info'!H47&gt;'Member Info'!$AJ$8,'Member Info'!$AK$9,'Member Info'!$AK$8)))))),
SUMPRODUCT('Member Info'!L47+IF('Member Info'!H47&gt;'Member Info'!$AG$17,'Member Info'!$AH$18,IF('Member Info'!H47&gt;'Member Info'!$AG$16,'Member Info'!$AH$17,IF('Member Info'!H47&gt;'Member Info'!$AG$15,'Member Info'!$AH$16,IF('Member Info'!H47&gt;'Member Info'!$AG$14,'Member Info'!$AH$15,IF('Member Info'!H47&gt;'Member Info'!$AG$13,'Member Info'!$AH$14,IF('Member Info'!H47&gt;'Member Info'!$AG$12,'Member Info'!$AH$13,IF('Member Info'!H47&gt;'Member Info'!$AG$11,'Member Info'!$AH$12,IF('Member Info'!H47&gt;'Member Info'!$AG$10,'Member Info'!$AH$11,IF('Member Info'!H47&gt;'Member Info'!$AG$9,'Member Info'!$AH$10,IF('Member Info'!H47&gt;'Member Info'!$AG$8,'Member Info'!$AH$9,'Member Info'!$AH$8)))))))))))))</f>
        <v/>
      </c>
      <c r="H51" s="26"/>
      <c r="I51" s="26"/>
      <c r="J51" s="107" t="str">
        <f>IF(E51=0,"",IF('Member Info'!F47&gt;$S$1,CONCATENATE("Joined with practice on ", TEXT('Member Info'!F47, "DD/MM/YYYY")),IF('Member Info'!N47&lt;&gt;"",IF('Member Info'!N47&lt;$R$1,CONCATENATE("Left Scheme on ", TEXT('Member Info'!N47, "DD/MM/YYYY")),IF(ISERROR(G51),"Error Detected, No rate entered",IF(E51=0,"",IF(F51="","Error Detected, No Pensionable pay",IF(ISERROR(AB51)," Unknown Values entered.",IF(T51+U51&lt;1,"Acceptable",IF(R51+S51=200, "No Contributions Entered", IF(K51="","Error Detected, Choose reason&gt;",IF(X51="1",IF(T51=1,"Please Enter Deemed Pensionable Pay","Add Any Relevant Details Above"),"Please Give Details Above"))))))))),IF(ISERROR(G51),"Error Detected, No rate entered",IF(E51=0,"",IF(F51="","Error Detected, No Pensionable pay",IF(ISERROR(AB51)," Unknown Values entered.",IF(T51+U51&lt;1,"Acceptable",IF(R51+S51=200, "No Contributions Entered", IF(K51="","Error Detected, Choose reason&gt;",IF(X51="1",IF(T51=1,"Please Enter Deemed Pensionable Pay","Add relevant Details Above"),"Please give details Above")))))))))))</f>
        <v/>
      </c>
      <c r="K51" s="263"/>
      <c r="L51" s="93"/>
      <c r="M51" s="93" t="str">
        <f t="shared" si="4"/>
        <v/>
      </c>
      <c r="N51" s="96">
        <f t="shared" si="5"/>
        <v>0</v>
      </c>
      <c r="O51" s="96">
        <f t="shared" si="0"/>
        <v>0</v>
      </c>
      <c r="P51" s="220">
        <f>(ROUND((F51/100*'Member Info'!$W$2), 2))</f>
        <v>0</v>
      </c>
      <c r="Q51" s="220" t="e">
        <f t="shared" si="6"/>
        <v>#VALUE!</v>
      </c>
      <c r="R51" s="220" t="str">
        <f t="shared" si="7"/>
        <v/>
      </c>
      <c r="S51" s="229" t="str">
        <f t="shared" si="8"/>
        <v/>
      </c>
      <c r="T51" s="230" t="str">
        <f t="shared" si="9"/>
        <v/>
      </c>
      <c r="U51" s="230" t="str">
        <f t="shared" si="10"/>
        <v/>
      </c>
      <c r="V51" s="224">
        <f t="shared" si="11"/>
        <v>0</v>
      </c>
      <c r="W51" s="112">
        <f t="shared" si="12"/>
        <v>0</v>
      </c>
      <c r="X51" s="237" t="str">
        <f t="shared" si="1"/>
        <v/>
      </c>
      <c r="Y51" s="242" t="b">
        <f t="shared" si="2"/>
        <v>0</v>
      </c>
      <c r="Z51" s="237">
        <f t="shared" si="13"/>
        <v>0</v>
      </c>
      <c r="AA51" s="237">
        <f>IF('Member Info'!N47="",1,"")</f>
        <v>1</v>
      </c>
      <c r="AB51" s="245" t="e">
        <f t="shared" si="14"/>
        <v>#VALUE!</v>
      </c>
      <c r="AC51" s="132" t="str">
        <f t="shared" si="3"/>
        <v/>
      </c>
      <c r="AD51" s="126">
        <f t="shared" si="15"/>
        <v>1</v>
      </c>
      <c r="AE51" s="126" t="str">
        <f>IF('Member Info'!N47&lt;&gt;"",IF('Member Info'!N47&lt;=$R$1,1,0),"")</f>
        <v/>
      </c>
      <c r="AG51" s="126" t="b">
        <f t="shared" si="16"/>
        <v>0</v>
      </c>
      <c r="AH51" s="126">
        <f t="shared" si="17"/>
        <v>0</v>
      </c>
      <c r="AJ51" s="126">
        <f t="shared" si="18"/>
        <v>0</v>
      </c>
      <c r="AK51" s="126">
        <f>IF('Member Info'!F47&gt;$R$1,1,0)</f>
        <v>0</v>
      </c>
      <c r="AL51" s="126" t="b">
        <f>IF(ISERROR(R51),ERROR.TYPE(#REF!)=ERROR.TYPE(R51),FALSE)</f>
        <v>0</v>
      </c>
      <c r="AM51" s="126" t="b">
        <f>IF(ISERROR(S51),ERROR.TYPE(#REF!)=ERROR.TYPE(S51),FALSE)</f>
        <v>0</v>
      </c>
      <c r="AN51" s="126">
        <f>IF(OR('Member Info'!F47&gt;=$S$1,'Member Info'!N47&gt;=$R$1),1,0)</f>
        <v>0</v>
      </c>
    </row>
    <row r="52" spans="1:40" x14ac:dyDescent="0.25">
      <c r="A52" s="4">
        <v>20</v>
      </c>
      <c r="B52" s="166">
        <f>'Member Info'!D48</f>
        <v>0</v>
      </c>
      <c r="C52" s="166">
        <f>'Member Info'!E48</f>
        <v>0</v>
      </c>
      <c r="D52" s="166" t="str">
        <f>'Member Info'!G48</f>
        <v/>
      </c>
      <c r="E52" s="167">
        <f>'Member Info'!B48</f>
        <v>0</v>
      </c>
      <c r="F52" s="244"/>
      <c r="G52" s="168" t="str">
        <f>IF(E52=0,"",
IF('Member Info'!$AM$19&lt;=$R$1,
SUMPRODUCT('Member Info'!L48+IF('Member Info'!H48&gt;'Member Info'!$AJ$12,'Member Info'!$AK$13,IF('Member Info'!H48&gt;'Member Info'!$AJ$11,'Member Info'!$AK$12,IF('Member Info'!H48&gt;'Member Info'!$AJ$10,'Member Info'!$AK$11,IF('Member Info'!H48&gt;'Member Info'!$AJ$9,'Member Info'!$AK$10,IF('Member Info'!H48&gt;'Member Info'!$AJ$8,'Member Info'!$AK$9,'Member Info'!$AK$8)))))),
SUMPRODUCT('Member Info'!L48+IF('Member Info'!H48&gt;'Member Info'!$AG$17,'Member Info'!$AH$18,IF('Member Info'!H48&gt;'Member Info'!$AG$16,'Member Info'!$AH$17,IF('Member Info'!H48&gt;'Member Info'!$AG$15,'Member Info'!$AH$16,IF('Member Info'!H48&gt;'Member Info'!$AG$14,'Member Info'!$AH$15,IF('Member Info'!H48&gt;'Member Info'!$AG$13,'Member Info'!$AH$14,IF('Member Info'!H48&gt;'Member Info'!$AG$12,'Member Info'!$AH$13,IF('Member Info'!H48&gt;'Member Info'!$AG$11,'Member Info'!$AH$12,IF('Member Info'!H48&gt;'Member Info'!$AG$10,'Member Info'!$AH$11,IF('Member Info'!H48&gt;'Member Info'!$AG$9,'Member Info'!$AH$10,IF('Member Info'!H48&gt;'Member Info'!$AG$8,'Member Info'!$AH$9,'Member Info'!$AH$8)))))))))))))</f>
        <v/>
      </c>
      <c r="H52" s="26"/>
      <c r="I52" s="26"/>
      <c r="J52" s="107" t="str">
        <f>IF(E52=0,"",IF('Member Info'!F48&gt;$S$1,CONCATENATE("Joined with practice on ", TEXT('Member Info'!F48, "DD/MM/YYYY")),IF('Member Info'!N48&lt;&gt;"",IF('Member Info'!N48&lt;$R$1,CONCATENATE("Left Scheme on ", TEXT('Member Info'!N48, "DD/MM/YYYY")),IF(ISERROR(G52),"Error Detected, No rate entered",IF(E52=0,"",IF(F52="","Error Detected, No Pensionable pay",IF(ISERROR(AB52)," Unknown Values entered.",IF(T52+U52&lt;1,"Acceptable",IF(R52+S52=200, "No Contributions Entered", IF(K52="","Error Detected, Choose reason&gt;",IF(X52="1",IF(T52=1,"Please Enter Deemed Pensionable Pay","Add Any Relevant Details Above"),"Please Give Details Above"))))))))),IF(ISERROR(G52),"Error Detected, No rate entered",IF(E52=0,"",IF(F52="","Error Detected, No Pensionable pay",IF(ISERROR(AB52)," Unknown Values entered.",IF(T52+U52&lt;1,"Acceptable",IF(R52+S52=200, "No Contributions Entered", IF(K52="","Error Detected, Choose reason&gt;",IF(X52="1",IF(T52=1,"Please Enter Deemed Pensionable Pay","Add relevant Details Above"),"Please give details Above")))))))))))</f>
        <v/>
      </c>
      <c r="K52" s="263"/>
      <c r="L52" s="93"/>
      <c r="M52" s="93" t="str">
        <f t="shared" si="4"/>
        <v/>
      </c>
      <c r="N52" s="96">
        <f t="shared" si="5"/>
        <v>0</v>
      </c>
      <c r="O52" s="96">
        <f t="shared" si="0"/>
        <v>0</v>
      </c>
      <c r="P52" s="220">
        <f>(ROUND((F52/100*'Member Info'!$W$2), 2))</f>
        <v>0</v>
      </c>
      <c r="Q52" s="220" t="e">
        <f t="shared" si="6"/>
        <v>#VALUE!</v>
      </c>
      <c r="R52" s="220" t="str">
        <f t="shared" si="7"/>
        <v/>
      </c>
      <c r="S52" s="229" t="str">
        <f t="shared" si="8"/>
        <v/>
      </c>
      <c r="T52" s="230" t="str">
        <f t="shared" si="9"/>
        <v/>
      </c>
      <c r="U52" s="230" t="str">
        <f t="shared" si="10"/>
        <v/>
      </c>
      <c r="V52" s="224">
        <f t="shared" si="11"/>
        <v>0</v>
      </c>
      <c r="W52" s="112">
        <f t="shared" si="12"/>
        <v>0</v>
      </c>
      <c r="X52" s="237" t="str">
        <f t="shared" si="1"/>
        <v/>
      </c>
      <c r="Y52" s="242" t="b">
        <f t="shared" si="2"/>
        <v>0</v>
      </c>
      <c r="Z52" s="237">
        <f t="shared" si="13"/>
        <v>0</v>
      </c>
      <c r="AA52" s="237">
        <f>IF('Member Info'!N48="",1,"")</f>
        <v>1</v>
      </c>
      <c r="AB52" s="245" t="e">
        <f t="shared" si="14"/>
        <v>#VALUE!</v>
      </c>
      <c r="AC52" s="132" t="str">
        <f t="shared" si="3"/>
        <v/>
      </c>
      <c r="AD52" s="126">
        <f t="shared" si="15"/>
        <v>1</v>
      </c>
      <c r="AE52" s="126" t="str">
        <f>IF('Member Info'!N48&lt;&gt;"",IF('Member Info'!N48&lt;=$R$1,1,0),"")</f>
        <v/>
      </c>
      <c r="AG52" s="126" t="b">
        <f t="shared" si="16"/>
        <v>0</v>
      </c>
      <c r="AH52" s="126">
        <f t="shared" si="17"/>
        <v>0</v>
      </c>
      <c r="AJ52" s="126">
        <f t="shared" si="18"/>
        <v>0</v>
      </c>
      <c r="AK52" s="126">
        <f>IF('Member Info'!F48&gt;$R$1,1,0)</f>
        <v>0</v>
      </c>
      <c r="AL52" s="126" t="b">
        <f>IF(ISERROR(R52),ERROR.TYPE(#REF!)=ERROR.TYPE(R52),FALSE)</f>
        <v>0</v>
      </c>
      <c r="AM52" s="126" t="b">
        <f>IF(ISERROR(S52),ERROR.TYPE(#REF!)=ERROR.TYPE(S52),FALSE)</f>
        <v>0</v>
      </c>
      <c r="AN52" s="126">
        <f>IF(OR('Member Info'!F48&gt;=$S$1,'Member Info'!N48&gt;=$R$1),1,0)</f>
        <v>0</v>
      </c>
    </row>
    <row r="53" spans="1:40" x14ac:dyDescent="0.25">
      <c r="A53" s="4">
        <v>21</v>
      </c>
      <c r="B53" s="166">
        <f>'Member Info'!D49</f>
        <v>0</v>
      </c>
      <c r="C53" s="166">
        <f>'Member Info'!E49</f>
        <v>0</v>
      </c>
      <c r="D53" s="166" t="str">
        <f>'Member Info'!G49</f>
        <v/>
      </c>
      <c r="E53" s="167">
        <f>'Member Info'!B49</f>
        <v>0</v>
      </c>
      <c r="F53" s="244"/>
      <c r="G53" s="168" t="str">
        <f>IF(E53=0,"",
IF('Member Info'!$AM$19&lt;=$R$1,
SUMPRODUCT('Member Info'!L49+IF('Member Info'!H49&gt;'Member Info'!$AJ$12,'Member Info'!$AK$13,IF('Member Info'!H49&gt;'Member Info'!$AJ$11,'Member Info'!$AK$12,IF('Member Info'!H49&gt;'Member Info'!$AJ$10,'Member Info'!$AK$11,IF('Member Info'!H49&gt;'Member Info'!$AJ$9,'Member Info'!$AK$10,IF('Member Info'!H49&gt;'Member Info'!$AJ$8,'Member Info'!$AK$9,'Member Info'!$AK$8)))))),
SUMPRODUCT('Member Info'!L49+IF('Member Info'!H49&gt;'Member Info'!$AG$17,'Member Info'!$AH$18,IF('Member Info'!H49&gt;'Member Info'!$AG$16,'Member Info'!$AH$17,IF('Member Info'!H49&gt;'Member Info'!$AG$15,'Member Info'!$AH$16,IF('Member Info'!H49&gt;'Member Info'!$AG$14,'Member Info'!$AH$15,IF('Member Info'!H49&gt;'Member Info'!$AG$13,'Member Info'!$AH$14,IF('Member Info'!H49&gt;'Member Info'!$AG$12,'Member Info'!$AH$13,IF('Member Info'!H49&gt;'Member Info'!$AG$11,'Member Info'!$AH$12,IF('Member Info'!H49&gt;'Member Info'!$AG$10,'Member Info'!$AH$11,IF('Member Info'!H49&gt;'Member Info'!$AG$9,'Member Info'!$AH$10,IF('Member Info'!H49&gt;'Member Info'!$AG$8,'Member Info'!$AH$9,'Member Info'!$AH$8)))))))))))))</f>
        <v/>
      </c>
      <c r="H53" s="26"/>
      <c r="I53" s="26"/>
      <c r="J53" s="107" t="str">
        <f>IF(E53=0,"",IF('Member Info'!F49&gt;$S$1,CONCATENATE("Joined with practice on ", TEXT('Member Info'!F49, "DD/MM/YYYY")),IF('Member Info'!N49&lt;&gt;"",IF('Member Info'!N49&lt;$R$1,CONCATENATE("Left Scheme on ", TEXT('Member Info'!N49, "DD/MM/YYYY")),IF(ISERROR(G53),"Error Detected, No rate entered",IF(E53=0,"",IF(F53="","Error Detected, No Pensionable pay",IF(ISERROR(AB53)," Unknown Values entered.",IF(T53+U53&lt;1,"Acceptable",IF(R53+S53=200, "No Contributions Entered", IF(K53="","Error Detected, Choose reason&gt;",IF(X53="1",IF(T53=1,"Please Enter Deemed Pensionable Pay","Add Any Relevant Details Above"),"Please Give Details Above"))))))))),IF(ISERROR(G53),"Error Detected, No rate entered",IF(E53=0,"",IF(F53="","Error Detected, No Pensionable pay",IF(ISERROR(AB53)," Unknown Values entered.",IF(T53+U53&lt;1,"Acceptable",IF(R53+S53=200, "No Contributions Entered", IF(K53="","Error Detected, Choose reason&gt;",IF(X53="1",IF(T53=1,"Please Enter Deemed Pensionable Pay","Add relevant Details Above"),"Please give details Above")))))))))))</f>
        <v/>
      </c>
      <c r="K53" s="263"/>
      <c r="L53" s="93"/>
      <c r="M53" s="93" t="str">
        <f t="shared" si="4"/>
        <v/>
      </c>
      <c r="N53" s="96">
        <f t="shared" si="5"/>
        <v>0</v>
      </c>
      <c r="O53" s="96">
        <f t="shared" si="0"/>
        <v>0</v>
      </c>
      <c r="P53" s="220">
        <f>(ROUND((F53/100*'Member Info'!$W$2), 2))</f>
        <v>0</v>
      </c>
      <c r="Q53" s="220" t="e">
        <f t="shared" si="6"/>
        <v>#VALUE!</v>
      </c>
      <c r="R53" s="220" t="str">
        <f t="shared" si="7"/>
        <v/>
      </c>
      <c r="S53" s="229" t="str">
        <f t="shared" si="8"/>
        <v/>
      </c>
      <c r="T53" s="230" t="str">
        <f t="shared" si="9"/>
        <v/>
      </c>
      <c r="U53" s="230" t="str">
        <f t="shared" si="10"/>
        <v/>
      </c>
      <c r="V53" s="224">
        <f t="shared" si="11"/>
        <v>0</v>
      </c>
      <c r="W53" s="112">
        <f t="shared" si="12"/>
        <v>0</v>
      </c>
      <c r="X53" s="237" t="str">
        <f t="shared" si="1"/>
        <v/>
      </c>
      <c r="Y53" s="242" t="b">
        <f t="shared" si="2"/>
        <v>0</v>
      </c>
      <c r="Z53" s="237">
        <f t="shared" si="13"/>
        <v>0</v>
      </c>
      <c r="AA53" s="237">
        <f>IF('Member Info'!N49="",1,"")</f>
        <v>1</v>
      </c>
      <c r="AB53" s="245" t="e">
        <f t="shared" si="14"/>
        <v>#VALUE!</v>
      </c>
      <c r="AC53" s="132" t="str">
        <f t="shared" si="3"/>
        <v/>
      </c>
      <c r="AD53" s="126">
        <f t="shared" si="15"/>
        <v>1</v>
      </c>
      <c r="AE53" s="126" t="str">
        <f>IF('Member Info'!N49&lt;&gt;"",IF('Member Info'!N49&lt;=$R$1,1,0),"")</f>
        <v/>
      </c>
      <c r="AG53" s="126" t="b">
        <f t="shared" si="16"/>
        <v>0</v>
      </c>
      <c r="AH53" s="126">
        <f t="shared" si="17"/>
        <v>0</v>
      </c>
      <c r="AJ53" s="126">
        <f t="shared" si="18"/>
        <v>0</v>
      </c>
      <c r="AK53" s="126">
        <f>IF('Member Info'!F49&gt;$R$1,1,0)</f>
        <v>0</v>
      </c>
      <c r="AL53" s="126" t="b">
        <f>IF(ISERROR(R53),ERROR.TYPE(#REF!)=ERROR.TYPE(R53),FALSE)</f>
        <v>0</v>
      </c>
      <c r="AM53" s="126" t="b">
        <f>IF(ISERROR(S53),ERROR.TYPE(#REF!)=ERROR.TYPE(S53),FALSE)</f>
        <v>0</v>
      </c>
      <c r="AN53" s="126">
        <f>IF(OR('Member Info'!F49&gt;=$S$1,'Member Info'!N49&gt;=$R$1),1,0)</f>
        <v>0</v>
      </c>
    </row>
    <row r="54" spans="1:40" x14ac:dyDescent="0.25">
      <c r="A54" s="4">
        <v>22</v>
      </c>
      <c r="B54" s="166">
        <f>'Member Info'!D50</f>
        <v>0</v>
      </c>
      <c r="C54" s="166">
        <f>'Member Info'!E50</f>
        <v>0</v>
      </c>
      <c r="D54" s="166" t="str">
        <f>'Member Info'!G50</f>
        <v/>
      </c>
      <c r="E54" s="167">
        <f>'Member Info'!B50</f>
        <v>0</v>
      </c>
      <c r="F54" s="244"/>
      <c r="G54" s="168" t="str">
        <f>IF(E54=0,"",
IF('Member Info'!$AM$19&lt;=$R$1,
SUMPRODUCT('Member Info'!L50+IF('Member Info'!H50&gt;'Member Info'!$AJ$12,'Member Info'!$AK$13,IF('Member Info'!H50&gt;'Member Info'!$AJ$11,'Member Info'!$AK$12,IF('Member Info'!H50&gt;'Member Info'!$AJ$10,'Member Info'!$AK$11,IF('Member Info'!H50&gt;'Member Info'!$AJ$9,'Member Info'!$AK$10,IF('Member Info'!H50&gt;'Member Info'!$AJ$8,'Member Info'!$AK$9,'Member Info'!$AK$8)))))),
SUMPRODUCT('Member Info'!L50+IF('Member Info'!H50&gt;'Member Info'!$AG$17,'Member Info'!$AH$18,IF('Member Info'!H50&gt;'Member Info'!$AG$16,'Member Info'!$AH$17,IF('Member Info'!H50&gt;'Member Info'!$AG$15,'Member Info'!$AH$16,IF('Member Info'!H50&gt;'Member Info'!$AG$14,'Member Info'!$AH$15,IF('Member Info'!H50&gt;'Member Info'!$AG$13,'Member Info'!$AH$14,IF('Member Info'!H50&gt;'Member Info'!$AG$12,'Member Info'!$AH$13,IF('Member Info'!H50&gt;'Member Info'!$AG$11,'Member Info'!$AH$12,IF('Member Info'!H50&gt;'Member Info'!$AG$10,'Member Info'!$AH$11,IF('Member Info'!H50&gt;'Member Info'!$AG$9,'Member Info'!$AH$10,IF('Member Info'!H50&gt;'Member Info'!$AG$8,'Member Info'!$AH$9,'Member Info'!$AH$8)))))))))))))</f>
        <v/>
      </c>
      <c r="H54" s="26"/>
      <c r="I54" s="26"/>
      <c r="J54" s="107" t="str">
        <f>IF(E54=0,"",IF('Member Info'!F50&gt;$S$1,CONCATENATE("Joined with practice on ", TEXT('Member Info'!F50, "DD/MM/YYYY")),IF('Member Info'!N50&lt;&gt;"",IF('Member Info'!N50&lt;$R$1,CONCATENATE("Left Scheme on ", TEXT('Member Info'!N50, "DD/MM/YYYY")),IF(ISERROR(G54),"Error Detected, No rate entered",IF(E54=0,"",IF(F54="","Error Detected, No Pensionable pay",IF(ISERROR(AB54)," Unknown Values entered.",IF(T54+U54&lt;1,"Acceptable",IF(R54+S54=200, "No Contributions Entered", IF(K54="","Error Detected, Choose reason&gt;",IF(X54="1",IF(T54=1,"Please Enter Deemed Pensionable Pay","Add Any Relevant Details Above"),"Please Give Details Above"))))))))),IF(ISERROR(G54),"Error Detected, No rate entered",IF(E54=0,"",IF(F54="","Error Detected, No Pensionable pay",IF(ISERROR(AB54)," Unknown Values entered.",IF(T54+U54&lt;1,"Acceptable",IF(R54+S54=200, "No Contributions Entered", IF(K54="","Error Detected, Choose reason&gt;",IF(X54="1",IF(T54=1,"Please Enter Deemed Pensionable Pay","Add relevant Details Above"),"Please give details Above")))))))))))</f>
        <v/>
      </c>
      <c r="K54" s="263"/>
      <c r="L54" s="93"/>
      <c r="M54" s="93" t="str">
        <f t="shared" si="4"/>
        <v/>
      </c>
      <c r="N54" s="96">
        <f t="shared" si="5"/>
        <v>0</v>
      </c>
      <c r="O54" s="96">
        <f t="shared" si="0"/>
        <v>0</v>
      </c>
      <c r="P54" s="220">
        <f>(ROUND((F54/100*'Member Info'!$W$2), 2))</f>
        <v>0</v>
      </c>
      <c r="Q54" s="220" t="e">
        <f t="shared" si="6"/>
        <v>#VALUE!</v>
      </c>
      <c r="R54" s="220" t="str">
        <f t="shared" si="7"/>
        <v/>
      </c>
      <c r="S54" s="229" t="str">
        <f t="shared" si="8"/>
        <v/>
      </c>
      <c r="T54" s="230" t="str">
        <f t="shared" si="9"/>
        <v/>
      </c>
      <c r="U54" s="230" t="str">
        <f t="shared" si="10"/>
        <v/>
      </c>
      <c r="V54" s="224">
        <f t="shared" si="11"/>
        <v>0</v>
      </c>
      <c r="W54" s="112">
        <f t="shared" si="12"/>
        <v>0</v>
      </c>
      <c r="X54" s="237" t="str">
        <f t="shared" si="1"/>
        <v/>
      </c>
      <c r="Y54" s="242" t="b">
        <f t="shared" si="2"/>
        <v>0</v>
      </c>
      <c r="Z54" s="237">
        <f t="shared" si="13"/>
        <v>0</v>
      </c>
      <c r="AA54" s="237">
        <f>IF('Member Info'!N50="",1,"")</f>
        <v>1</v>
      </c>
      <c r="AB54" s="245" t="e">
        <f t="shared" si="14"/>
        <v>#VALUE!</v>
      </c>
      <c r="AC54" s="132" t="str">
        <f t="shared" si="3"/>
        <v/>
      </c>
      <c r="AD54" s="126">
        <f t="shared" si="15"/>
        <v>1</v>
      </c>
      <c r="AE54" s="126" t="str">
        <f>IF('Member Info'!N50&lt;&gt;"",IF('Member Info'!N50&lt;=$R$1,1,0),"")</f>
        <v/>
      </c>
      <c r="AG54" s="126" t="b">
        <f t="shared" si="16"/>
        <v>0</v>
      </c>
      <c r="AH54" s="126">
        <f t="shared" si="17"/>
        <v>0</v>
      </c>
      <c r="AJ54" s="126">
        <f t="shared" si="18"/>
        <v>0</v>
      </c>
      <c r="AK54" s="126">
        <f>IF('Member Info'!F50&gt;$R$1,1,0)</f>
        <v>0</v>
      </c>
      <c r="AL54" s="126" t="b">
        <f>IF(ISERROR(R54),ERROR.TYPE(#REF!)=ERROR.TYPE(R54),FALSE)</f>
        <v>0</v>
      </c>
      <c r="AM54" s="126" t="b">
        <f>IF(ISERROR(S54),ERROR.TYPE(#REF!)=ERROR.TYPE(S54),FALSE)</f>
        <v>0</v>
      </c>
      <c r="AN54" s="126">
        <f>IF(OR('Member Info'!F50&gt;=$S$1,'Member Info'!N50&gt;=$R$1),1,0)</f>
        <v>0</v>
      </c>
    </row>
    <row r="55" spans="1:40" x14ac:dyDescent="0.25">
      <c r="A55" s="4">
        <v>23</v>
      </c>
      <c r="B55" s="166">
        <f>'Member Info'!D51</f>
        <v>0</v>
      </c>
      <c r="C55" s="166">
        <f>'Member Info'!E51</f>
        <v>0</v>
      </c>
      <c r="D55" s="166" t="str">
        <f>'Member Info'!G51</f>
        <v/>
      </c>
      <c r="E55" s="167">
        <f>'Member Info'!B51</f>
        <v>0</v>
      </c>
      <c r="F55" s="244"/>
      <c r="G55" s="168" t="str">
        <f>IF(E55=0,"",
IF('Member Info'!$AM$19&lt;=$R$1,
SUMPRODUCT('Member Info'!L51+IF('Member Info'!H51&gt;'Member Info'!$AJ$12,'Member Info'!$AK$13,IF('Member Info'!H51&gt;'Member Info'!$AJ$11,'Member Info'!$AK$12,IF('Member Info'!H51&gt;'Member Info'!$AJ$10,'Member Info'!$AK$11,IF('Member Info'!H51&gt;'Member Info'!$AJ$9,'Member Info'!$AK$10,IF('Member Info'!H51&gt;'Member Info'!$AJ$8,'Member Info'!$AK$9,'Member Info'!$AK$8)))))),
SUMPRODUCT('Member Info'!L51+IF('Member Info'!H51&gt;'Member Info'!$AG$17,'Member Info'!$AH$18,IF('Member Info'!H51&gt;'Member Info'!$AG$16,'Member Info'!$AH$17,IF('Member Info'!H51&gt;'Member Info'!$AG$15,'Member Info'!$AH$16,IF('Member Info'!H51&gt;'Member Info'!$AG$14,'Member Info'!$AH$15,IF('Member Info'!H51&gt;'Member Info'!$AG$13,'Member Info'!$AH$14,IF('Member Info'!H51&gt;'Member Info'!$AG$12,'Member Info'!$AH$13,IF('Member Info'!H51&gt;'Member Info'!$AG$11,'Member Info'!$AH$12,IF('Member Info'!H51&gt;'Member Info'!$AG$10,'Member Info'!$AH$11,IF('Member Info'!H51&gt;'Member Info'!$AG$9,'Member Info'!$AH$10,IF('Member Info'!H51&gt;'Member Info'!$AG$8,'Member Info'!$AH$9,'Member Info'!$AH$8)))))))))))))</f>
        <v/>
      </c>
      <c r="H55" s="26"/>
      <c r="I55" s="26"/>
      <c r="J55" s="107" t="str">
        <f>IF(E55=0,"",IF('Member Info'!F51&gt;$S$1,CONCATENATE("Joined with practice on ", TEXT('Member Info'!F51, "DD/MM/YYYY")),IF('Member Info'!N51&lt;&gt;"",IF('Member Info'!N51&lt;$R$1,CONCATENATE("Left Scheme on ", TEXT('Member Info'!N51, "DD/MM/YYYY")),IF(ISERROR(G55),"Error Detected, No rate entered",IF(E55=0,"",IF(F55="","Error Detected, No Pensionable pay",IF(ISERROR(AB55)," Unknown Values entered.",IF(T55+U55&lt;1,"Acceptable",IF(R55+S55=200, "No Contributions Entered", IF(K55="","Error Detected, Choose reason&gt;",IF(X55="1",IF(T55=1,"Please Enter Deemed Pensionable Pay","Add Any Relevant Details Above"),"Please Give Details Above"))))))))),IF(ISERROR(G55),"Error Detected, No rate entered",IF(E55=0,"",IF(F55="","Error Detected, No Pensionable pay",IF(ISERROR(AB55)," Unknown Values entered.",IF(T55+U55&lt;1,"Acceptable",IF(R55+S55=200, "No Contributions Entered", IF(K55="","Error Detected, Choose reason&gt;",IF(X55="1",IF(T55=1,"Please Enter Deemed Pensionable Pay","Add relevant Details Above"),"Please give details Above")))))))))))</f>
        <v/>
      </c>
      <c r="K55" s="263"/>
      <c r="L55" s="93"/>
      <c r="M55" s="93" t="str">
        <f t="shared" si="4"/>
        <v/>
      </c>
      <c r="N55" s="96">
        <f t="shared" si="5"/>
        <v>0</v>
      </c>
      <c r="O55" s="96">
        <f t="shared" si="0"/>
        <v>0</v>
      </c>
      <c r="P55" s="220">
        <f>(ROUND((F55/100*'Member Info'!$W$2), 2))</f>
        <v>0</v>
      </c>
      <c r="Q55" s="220" t="e">
        <f t="shared" si="6"/>
        <v>#VALUE!</v>
      </c>
      <c r="R55" s="220" t="str">
        <f t="shared" si="7"/>
        <v/>
      </c>
      <c r="S55" s="229" t="str">
        <f t="shared" si="8"/>
        <v/>
      </c>
      <c r="T55" s="230" t="str">
        <f t="shared" si="9"/>
        <v/>
      </c>
      <c r="U55" s="230" t="str">
        <f t="shared" si="10"/>
        <v/>
      </c>
      <c r="V55" s="224">
        <f t="shared" si="11"/>
        <v>0</v>
      </c>
      <c r="W55" s="112">
        <f t="shared" si="12"/>
        <v>0</v>
      </c>
      <c r="X55" s="237" t="str">
        <f t="shared" si="1"/>
        <v/>
      </c>
      <c r="Y55" s="242" t="b">
        <f t="shared" si="2"/>
        <v>0</v>
      </c>
      <c r="Z55" s="237">
        <f t="shared" si="13"/>
        <v>0</v>
      </c>
      <c r="AA55" s="237">
        <f>IF('Member Info'!N51="",1,"")</f>
        <v>1</v>
      </c>
      <c r="AB55" s="245" t="e">
        <f t="shared" si="14"/>
        <v>#VALUE!</v>
      </c>
      <c r="AC55" s="132" t="str">
        <f t="shared" si="3"/>
        <v/>
      </c>
      <c r="AD55" s="126">
        <f t="shared" si="15"/>
        <v>1</v>
      </c>
      <c r="AE55" s="126" t="str">
        <f>IF('Member Info'!N51&lt;&gt;"",IF('Member Info'!N51&lt;=$R$1,1,0),"")</f>
        <v/>
      </c>
      <c r="AG55" s="126" t="b">
        <f t="shared" si="16"/>
        <v>0</v>
      </c>
      <c r="AH55" s="126">
        <f t="shared" si="17"/>
        <v>0</v>
      </c>
      <c r="AJ55" s="126">
        <f t="shared" si="18"/>
        <v>0</v>
      </c>
      <c r="AK55" s="126">
        <f>IF('Member Info'!F51&gt;$R$1,1,0)</f>
        <v>0</v>
      </c>
      <c r="AL55" s="126" t="b">
        <f>IF(ISERROR(R55),ERROR.TYPE(#REF!)=ERROR.TYPE(R55),FALSE)</f>
        <v>0</v>
      </c>
      <c r="AM55" s="126" t="b">
        <f>IF(ISERROR(S55),ERROR.TYPE(#REF!)=ERROR.TYPE(S55),FALSE)</f>
        <v>0</v>
      </c>
      <c r="AN55" s="126">
        <f>IF(OR('Member Info'!F51&gt;=$S$1,'Member Info'!N51&gt;=$R$1),1,0)</f>
        <v>0</v>
      </c>
    </row>
    <row r="56" spans="1:40" x14ac:dyDescent="0.25">
      <c r="A56" s="4">
        <v>24</v>
      </c>
      <c r="B56" s="166">
        <f>'Member Info'!D52</f>
        <v>0</v>
      </c>
      <c r="C56" s="166">
        <f>'Member Info'!E52</f>
        <v>0</v>
      </c>
      <c r="D56" s="166" t="str">
        <f>'Member Info'!G52</f>
        <v/>
      </c>
      <c r="E56" s="167">
        <f>'Member Info'!B52</f>
        <v>0</v>
      </c>
      <c r="F56" s="244"/>
      <c r="G56" s="168" t="str">
        <f>IF(E56=0,"",
IF('Member Info'!$AM$19&lt;=$R$1,
SUMPRODUCT('Member Info'!L52+IF('Member Info'!H52&gt;'Member Info'!$AJ$12,'Member Info'!$AK$13,IF('Member Info'!H52&gt;'Member Info'!$AJ$11,'Member Info'!$AK$12,IF('Member Info'!H52&gt;'Member Info'!$AJ$10,'Member Info'!$AK$11,IF('Member Info'!H52&gt;'Member Info'!$AJ$9,'Member Info'!$AK$10,IF('Member Info'!H52&gt;'Member Info'!$AJ$8,'Member Info'!$AK$9,'Member Info'!$AK$8)))))),
SUMPRODUCT('Member Info'!L52+IF('Member Info'!H52&gt;'Member Info'!$AG$17,'Member Info'!$AH$18,IF('Member Info'!H52&gt;'Member Info'!$AG$16,'Member Info'!$AH$17,IF('Member Info'!H52&gt;'Member Info'!$AG$15,'Member Info'!$AH$16,IF('Member Info'!H52&gt;'Member Info'!$AG$14,'Member Info'!$AH$15,IF('Member Info'!H52&gt;'Member Info'!$AG$13,'Member Info'!$AH$14,IF('Member Info'!H52&gt;'Member Info'!$AG$12,'Member Info'!$AH$13,IF('Member Info'!H52&gt;'Member Info'!$AG$11,'Member Info'!$AH$12,IF('Member Info'!H52&gt;'Member Info'!$AG$10,'Member Info'!$AH$11,IF('Member Info'!H52&gt;'Member Info'!$AG$9,'Member Info'!$AH$10,IF('Member Info'!H52&gt;'Member Info'!$AG$8,'Member Info'!$AH$9,'Member Info'!$AH$8)))))))))))))</f>
        <v/>
      </c>
      <c r="H56" s="26"/>
      <c r="I56" s="26"/>
      <c r="J56" s="107" t="str">
        <f>IF(E56=0,"",IF('Member Info'!F52&gt;$S$1,CONCATENATE("Joined with practice on ", TEXT('Member Info'!F52, "DD/MM/YYYY")),IF('Member Info'!N52&lt;&gt;"",IF('Member Info'!N52&lt;$R$1,CONCATENATE("Left Scheme on ", TEXT('Member Info'!N52, "DD/MM/YYYY")),IF(ISERROR(G56),"Error Detected, No rate entered",IF(E56=0,"",IF(F56="","Error Detected, No Pensionable pay",IF(ISERROR(AB56)," Unknown Values entered.",IF(T56+U56&lt;1,"Acceptable",IF(R56+S56=200, "No Contributions Entered", IF(K56="","Error Detected, Choose reason&gt;",IF(X56="1",IF(T56=1,"Please Enter Deemed Pensionable Pay","Add Any Relevant Details Above"),"Please Give Details Above"))))))))),IF(ISERROR(G56),"Error Detected, No rate entered",IF(E56=0,"",IF(F56="","Error Detected, No Pensionable pay",IF(ISERROR(AB56)," Unknown Values entered.",IF(T56+U56&lt;1,"Acceptable",IF(R56+S56=200, "No Contributions Entered", IF(K56="","Error Detected, Choose reason&gt;",IF(X56="1",IF(T56=1,"Please Enter Deemed Pensionable Pay","Add relevant Details Above"),"Please give details Above")))))))))))</f>
        <v/>
      </c>
      <c r="K56" s="263"/>
      <c r="L56" s="93"/>
      <c r="M56" s="93" t="str">
        <f t="shared" si="4"/>
        <v/>
      </c>
      <c r="N56" s="96">
        <f t="shared" si="5"/>
        <v>0</v>
      </c>
      <c r="O56" s="96">
        <f t="shared" si="0"/>
        <v>0</v>
      </c>
      <c r="P56" s="220">
        <f>(ROUND((F56/100*'Member Info'!$W$2), 2))</f>
        <v>0</v>
      </c>
      <c r="Q56" s="220" t="e">
        <f t="shared" si="6"/>
        <v>#VALUE!</v>
      </c>
      <c r="R56" s="220" t="str">
        <f t="shared" si="7"/>
        <v/>
      </c>
      <c r="S56" s="229" t="str">
        <f t="shared" si="8"/>
        <v/>
      </c>
      <c r="T56" s="230" t="str">
        <f t="shared" si="9"/>
        <v/>
      </c>
      <c r="U56" s="230" t="str">
        <f t="shared" si="10"/>
        <v/>
      </c>
      <c r="V56" s="224">
        <f t="shared" si="11"/>
        <v>0</v>
      </c>
      <c r="W56" s="112">
        <f t="shared" si="12"/>
        <v>0</v>
      </c>
      <c r="X56" s="237" t="str">
        <f t="shared" si="1"/>
        <v/>
      </c>
      <c r="Y56" s="242" t="b">
        <f t="shared" si="2"/>
        <v>0</v>
      </c>
      <c r="Z56" s="237">
        <f t="shared" si="13"/>
        <v>0</v>
      </c>
      <c r="AA56" s="237">
        <f>IF('Member Info'!N52="",1,"")</f>
        <v>1</v>
      </c>
      <c r="AB56" s="245" t="e">
        <f t="shared" si="14"/>
        <v>#VALUE!</v>
      </c>
      <c r="AC56" s="132" t="str">
        <f t="shared" si="3"/>
        <v/>
      </c>
      <c r="AD56" s="126">
        <f t="shared" si="15"/>
        <v>1</v>
      </c>
      <c r="AE56" s="126" t="str">
        <f>IF('Member Info'!N52&lt;&gt;"",IF('Member Info'!N52&lt;=$R$1,1,0),"")</f>
        <v/>
      </c>
      <c r="AG56" s="126" t="b">
        <f t="shared" si="16"/>
        <v>0</v>
      </c>
      <c r="AH56" s="126">
        <f t="shared" si="17"/>
        <v>0</v>
      </c>
      <c r="AJ56" s="126">
        <f t="shared" si="18"/>
        <v>0</v>
      </c>
      <c r="AK56" s="126">
        <f>IF('Member Info'!F52&gt;$R$1,1,0)</f>
        <v>0</v>
      </c>
      <c r="AL56" s="126" t="b">
        <f>IF(ISERROR(R56),ERROR.TYPE(#REF!)=ERROR.TYPE(R56),FALSE)</f>
        <v>0</v>
      </c>
      <c r="AM56" s="126" t="b">
        <f>IF(ISERROR(S56),ERROR.TYPE(#REF!)=ERROR.TYPE(S56),FALSE)</f>
        <v>0</v>
      </c>
      <c r="AN56" s="126">
        <f>IF(OR('Member Info'!F52&gt;=$S$1,'Member Info'!N52&gt;=$R$1),1,0)</f>
        <v>0</v>
      </c>
    </row>
    <row r="57" spans="1:40" x14ac:dyDescent="0.25">
      <c r="A57" s="4">
        <v>25</v>
      </c>
      <c r="B57" s="166">
        <f>'Member Info'!D53</f>
        <v>0</v>
      </c>
      <c r="C57" s="166">
        <f>'Member Info'!E53</f>
        <v>0</v>
      </c>
      <c r="D57" s="166" t="str">
        <f>'Member Info'!G53</f>
        <v/>
      </c>
      <c r="E57" s="167">
        <f>'Member Info'!B53</f>
        <v>0</v>
      </c>
      <c r="F57" s="244"/>
      <c r="G57" s="168" t="str">
        <f>IF(E57=0,"",
IF('Member Info'!$AM$19&lt;=$R$1,
SUMPRODUCT('Member Info'!L53+IF('Member Info'!H53&gt;'Member Info'!$AJ$12,'Member Info'!$AK$13,IF('Member Info'!H53&gt;'Member Info'!$AJ$11,'Member Info'!$AK$12,IF('Member Info'!H53&gt;'Member Info'!$AJ$10,'Member Info'!$AK$11,IF('Member Info'!H53&gt;'Member Info'!$AJ$9,'Member Info'!$AK$10,IF('Member Info'!H53&gt;'Member Info'!$AJ$8,'Member Info'!$AK$9,'Member Info'!$AK$8)))))),
SUMPRODUCT('Member Info'!L53+IF('Member Info'!H53&gt;'Member Info'!$AG$17,'Member Info'!$AH$18,IF('Member Info'!H53&gt;'Member Info'!$AG$16,'Member Info'!$AH$17,IF('Member Info'!H53&gt;'Member Info'!$AG$15,'Member Info'!$AH$16,IF('Member Info'!H53&gt;'Member Info'!$AG$14,'Member Info'!$AH$15,IF('Member Info'!H53&gt;'Member Info'!$AG$13,'Member Info'!$AH$14,IF('Member Info'!H53&gt;'Member Info'!$AG$12,'Member Info'!$AH$13,IF('Member Info'!H53&gt;'Member Info'!$AG$11,'Member Info'!$AH$12,IF('Member Info'!H53&gt;'Member Info'!$AG$10,'Member Info'!$AH$11,IF('Member Info'!H53&gt;'Member Info'!$AG$9,'Member Info'!$AH$10,IF('Member Info'!H53&gt;'Member Info'!$AG$8,'Member Info'!$AH$9,'Member Info'!$AH$8)))))))))))))</f>
        <v/>
      </c>
      <c r="H57" s="26"/>
      <c r="I57" s="26"/>
      <c r="J57" s="107" t="str">
        <f>IF(E57=0,"",IF('Member Info'!F53&gt;$S$1,CONCATENATE("Joined with practice on ", TEXT('Member Info'!F53, "DD/MM/YYYY")),IF('Member Info'!N53&lt;&gt;"",IF('Member Info'!N53&lt;$R$1,CONCATENATE("Left Scheme on ", TEXT('Member Info'!N53, "DD/MM/YYYY")),IF(ISERROR(G57),"Error Detected, No rate entered",IF(E57=0,"",IF(F57="","Error Detected, No Pensionable pay",IF(ISERROR(AB57)," Unknown Values entered.",IF(T57+U57&lt;1,"Acceptable",IF(R57+S57=200, "No Contributions Entered", IF(K57="","Error Detected, Choose reason&gt;",IF(X57="1",IF(T57=1,"Please Enter Deemed Pensionable Pay","Add Any Relevant Details Above"),"Please Give Details Above"))))))))),IF(ISERROR(G57),"Error Detected, No rate entered",IF(E57=0,"",IF(F57="","Error Detected, No Pensionable pay",IF(ISERROR(AB57)," Unknown Values entered.",IF(T57+U57&lt;1,"Acceptable",IF(R57+S57=200, "No Contributions Entered", IF(K57="","Error Detected, Choose reason&gt;",IF(X57="1",IF(T57=1,"Please Enter Deemed Pensionable Pay","Add relevant Details Above"),"Please give details Above")))))))))))</f>
        <v/>
      </c>
      <c r="K57" s="263"/>
      <c r="L57" s="93"/>
      <c r="M57" s="93" t="str">
        <f t="shared" si="4"/>
        <v/>
      </c>
      <c r="N57" s="96">
        <f t="shared" si="5"/>
        <v>0</v>
      </c>
      <c r="O57" s="96">
        <f t="shared" si="0"/>
        <v>0</v>
      </c>
      <c r="P57" s="220">
        <f>(ROUND((F57/100*'Member Info'!$W$2), 2))</f>
        <v>0</v>
      </c>
      <c r="Q57" s="220" t="e">
        <f t="shared" si="6"/>
        <v>#VALUE!</v>
      </c>
      <c r="R57" s="220" t="str">
        <f t="shared" si="7"/>
        <v/>
      </c>
      <c r="S57" s="229" t="str">
        <f t="shared" si="8"/>
        <v/>
      </c>
      <c r="T57" s="230" t="str">
        <f t="shared" si="9"/>
        <v/>
      </c>
      <c r="U57" s="230" t="str">
        <f t="shared" si="10"/>
        <v/>
      </c>
      <c r="V57" s="224">
        <f t="shared" si="11"/>
        <v>0</v>
      </c>
      <c r="W57" s="112">
        <f t="shared" si="12"/>
        <v>0</v>
      </c>
      <c r="X57" s="237" t="str">
        <f t="shared" si="1"/>
        <v/>
      </c>
      <c r="Y57" s="242" t="b">
        <f t="shared" si="2"/>
        <v>0</v>
      </c>
      <c r="Z57" s="237">
        <f t="shared" si="13"/>
        <v>0</v>
      </c>
      <c r="AA57" s="237">
        <f>IF('Member Info'!N53="",1,"")</f>
        <v>1</v>
      </c>
      <c r="AB57" s="245" t="e">
        <f t="shared" si="14"/>
        <v>#VALUE!</v>
      </c>
      <c r="AC57" s="132" t="str">
        <f t="shared" si="3"/>
        <v/>
      </c>
      <c r="AD57" s="126">
        <f t="shared" si="15"/>
        <v>1</v>
      </c>
      <c r="AE57" s="126" t="str">
        <f>IF('Member Info'!N53&lt;&gt;"",IF('Member Info'!N53&lt;=$R$1,1,0),"")</f>
        <v/>
      </c>
      <c r="AG57" s="126" t="b">
        <f t="shared" si="16"/>
        <v>0</v>
      </c>
      <c r="AH57" s="126">
        <f t="shared" si="17"/>
        <v>0</v>
      </c>
      <c r="AJ57" s="126">
        <f t="shared" si="18"/>
        <v>0</v>
      </c>
      <c r="AK57" s="126">
        <f>IF('Member Info'!F53&gt;$R$1,1,0)</f>
        <v>0</v>
      </c>
      <c r="AL57" s="126" t="b">
        <f>IF(ISERROR(R57),ERROR.TYPE(#REF!)=ERROR.TYPE(R57),FALSE)</f>
        <v>0</v>
      </c>
      <c r="AM57" s="126" t="b">
        <f>IF(ISERROR(S57),ERROR.TYPE(#REF!)=ERROR.TYPE(S57),FALSE)</f>
        <v>0</v>
      </c>
      <c r="AN57" s="126">
        <f>IF(OR('Member Info'!F53&gt;=$S$1,'Member Info'!N53&gt;=$R$1),1,0)</f>
        <v>0</v>
      </c>
    </row>
    <row r="58" spans="1:40" x14ac:dyDescent="0.25">
      <c r="A58" s="4">
        <v>26</v>
      </c>
      <c r="B58" s="166">
        <f>'Member Info'!D54</f>
        <v>0</v>
      </c>
      <c r="C58" s="166">
        <f>'Member Info'!E54</f>
        <v>0</v>
      </c>
      <c r="D58" s="166" t="str">
        <f>'Member Info'!G54</f>
        <v/>
      </c>
      <c r="E58" s="167">
        <f>'Member Info'!B54</f>
        <v>0</v>
      </c>
      <c r="F58" s="244"/>
      <c r="G58" s="168" t="str">
        <f>IF(E58=0,"",
IF('Member Info'!$AM$19&lt;=$R$1,
SUMPRODUCT('Member Info'!L54+IF('Member Info'!H54&gt;'Member Info'!$AJ$12,'Member Info'!$AK$13,IF('Member Info'!H54&gt;'Member Info'!$AJ$11,'Member Info'!$AK$12,IF('Member Info'!H54&gt;'Member Info'!$AJ$10,'Member Info'!$AK$11,IF('Member Info'!H54&gt;'Member Info'!$AJ$9,'Member Info'!$AK$10,IF('Member Info'!H54&gt;'Member Info'!$AJ$8,'Member Info'!$AK$9,'Member Info'!$AK$8)))))),
SUMPRODUCT('Member Info'!L54+IF('Member Info'!H54&gt;'Member Info'!$AG$17,'Member Info'!$AH$18,IF('Member Info'!H54&gt;'Member Info'!$AG$16,'Member Info'!$AH$17,IF('Member Info'!H54&gt;'Member Info'!$AG$15,'Member Info'!$AH$16,IF('Member Info'!H54&gt;'Member Info'!$AG$14,'Member Info'!$AH$15,IF('Member Info'!H54&gt;'Member Info'!$AG$13,'Member Info'!$AH$14,IF('Member Info'!H54&gt;'Member Info'!$AG$12,'Member Info'!$AH$13,IF('Member Info'!H54&gt;'Member Info'!$AG$11,'Member Info'!$AH$12,IF('Member Info'!H54&gt;'Member Info'!$AG$10,'Member Info'!$AH$11,IF('Member Info'!H54&gt;'Member Info'!$AG$9,'Member Info'!$AH$10,IF('Member Info'!H54&gt;'Member Info'!$AG$8,'Member Info'!$AH$9,'Member Info'!$AH$8)))))))))))))</f>
        <v/>
      </c>
      <c r="H58" s="26"/>
      <c r="I58" s="26"/>
      <c r="J58" s="107" t="str">
        <f>IF(E58=0,"",IF('Member Info'!F54&gt;$S$1,CONCATENATE("Joined with practice on ", TEXT('Member Info'!F54, "DD/MM/YYYY")),IF('Member Info'!N54&lt;&gt;"",IF('Member Info'!N54&lt;$R$1,CONCATENATE("Left Scheme on ", TEXT('Member Info'!N54, "DD/MM/YYYY")),IF(ISERROR(G58),"Error Detected, No rate entered",IF(E58=0,"",IF(F58="","Error Detected, No Pensionable pay",IF(ISERROR(AB58)," Unknown Values entered.",IF(T58+U58&lt;1,"Acceptable",IF(R58+S58=200, "No Contributions Entered", IF(K58="","Error Detected, Choose reason&gt;",IF(X58="1",IF(T58=1,"Please Enter Deemed Pensionable Pay","Add Any Relevant Details Above"),"Please Give Details Above"))))))))),IF(ISERROR(G58),"Error Detected, No rate entered",IF(E58=0,"",IF(F58="","Error Detected, No Pensionable pay",IF(ISERROR(AB58)," Unknown Values entered.",IF(T58+U58&lt;1,"Acceptable",IF(R58+S58=200, "No Contributions Entered", IF(K58="","Error Detected, Choose reason&gt;",IF(X58="1",IF(T58=1,"Please Enter Deemed Pensionable Pay","Add relevant Details Above"),"Please give details Above")))))))))))</f>
        <v/>
      </c>
      <c r="K58" s="263"/>
      <c r="L58" s="93"/>
      <c r="M58" s="93" t="str">
        <f t="shared" si="4"/>
        <v/>
      </c>
      <c r="N58" s="96">
        <f t="shared" si="5"/>
        <v>0</v>
      </c>
      <c r="O58" s="96">
        <f t="shared" si="0"/>
        <v>0</v>
      </c>
      <c r="P58" s="220">
        <f>(ROUND((F58/100*'Member Info'!$W$2), 2))</f>
        <v>0</v>
      </c>
      <c r="Q58" s="220" t="e">
        <f t="shared" si="6"/>
        <v>#VALUE!</v>
      </c>
      <c r="R58" s="220" t="str">
        <f t="shared" si="7"/>
        <v/>
      </c>
      <c r="S58" s="229" t="str">
        <f t="shared" si="8"/>
        <v/>
      </c>
      <c r="T58" s="230" t="str">
        <f t="shared" si="9"/>
        <v/>
      </c>
      <c r="U58" s="230" t="str">
        <f t="shared" si="10"/>
        <v/>
      </c>
      <c r="V58" s="224">
        <f t="shared" si="11"/>
        <v>0</v>
      </c>
      <c r="W58" s="112">
        <f t="shared" si="12"/>
        <v>0</v>
      </c>
      <c r="X58" s="237" t="str">
        <f t="shared" si="1"/>
        <v/>
      </c>
      <c r="Y58" s="242" t="b">
        <f t="shared" si="2"/>
        <v>0</v>
      </c>
      <c r="Z58" s="237">
        <f t="shared" si="13"/>
        <v>0</v>
      </c>
      <c r="AA58" s="237">
        <f>IF('Member Info'!N54="",1,"")</f>
        <v>1</v>
      </c>
      <c r="AB58" s="245" t="e">
        <f t="shared" si="14"/>
        <v>#VALUE!</v>
      </c>
      <c r="AC58" s="132" t="str">
        <f t="shared" si="3"/>
        <v/>
      </c>
      <c r="AD58" s="126">
        <f t="shared" si="15"/>
        <v>1</v>
      </c>
      <c r="AE58" s="126" t="str">
        <f>IF('Member Info'!N54&lt;&gt;"",IF('Member Info'!N54&lt;=$R$1,1,0),"")</f>
        <v/>
      </c>
      <c r="AG58" s="126" t="b">
        <f t="shared" si="16"/>
        <v>0</v>
      </c>
      <c r="AH58" s="126">
        <f t="shared" si="17"/>
        <v>0</v>
      </c>
      <c r="AJ58" s="126">
        <f t="shared" si="18"/>
        <v>0</v>
      </c>
      <c r="AK58" s="126">
        <f>IF('Member Info'!F54&gt;$R$1,1,0)</f>
        <v>0</v>
      </c>
      <c r="AL58" s="126" t="b">
        <f>IF(ISERROR(R58),ERROR.TYPE(#REF!)=ERROR.TYPE(R58),FALSE)</f>
        <v>0</v>
      </c>
      <c r="AM58" s="126" t="b">
        <f>IF(ISERROR(S58),ERROR.TYPE(#REF!)=ERROR.TYPE(S58),FALSE)</f>
        <v>0</v>
      </c>
      <c r="AN58" s="126">
        <f>IF(OR('Member Info'!F54&gt;=$S$1,'Member Info'!N54&gt;=$R$1),1,0)</f>
        <v>0</v>
      </c>
    </row>
    <row r="59" spans="1:40" x14ac:dyDescent="0.25">
      <c r="A59" s="4">
        <v>27</v>
      </c>
      <c r="B59" s="166">
        <f>'Member Info'!D55</f>
        <v>0</v>
      </c>
      <c r="C59" s="166">
        <f>'Member Info'!E55</f>
        <v>0</v>
      </c>
      <c r="D59" s="166" t="str">
        <f>'Member Info'!G55</f>
        <v/>
      </c>
      <c r="E59" s="167">
        <f>'Member Info'!B55</f>
        <v>0</v>
      </c>
      <c r="F59" s="244"/>
      <c r="G59" s="168" t="str">
        <f>IF(E59=0,"",
IF('Member Info'!$AM$19&lt;=$R$1,
SUMPRODUCT('Member Info'!L55+IF('Member Info'!H55&gt;'Member Info'!$AJ$12,'Member Info'!$AK$13,IF('Member Info'!H55&gt;'Member Info'!$AJ$11,'Member Info'!$AK$12,IF('Member Info'!H55&gt;'Member Info'!$AJ$10,'Member Info'!$AK$11,IF('Member Info'!H55&gt;'Member Info'!$AJ$9,'Member Info'!$AK$10,IF('Member Info'!H55&gt;'Member Info'!$AJ$8,'Member Info'!$AK$9,'Member Info'!$AK$8)))))),
SUMPRODUCT('Member Info'!L55+IF('Member Info'!H55&gt;'Member Info'!$AG$17,'Member Info'!$AH$18,IF('Member Info'!H55&gt;'Member Info'!$AG$16,'Member Info'!$AH$17,IF('Member Info'!H55&gt;'Member Info'!$AG$15,'Member Info'!$AH$16,IF('Member Info'!H55&gt;'Member Info'!$AG$14,'Member Info'!$AH$15,IF('Member Info'!H55&gt;'Member Info'!$AG$13,'Member Info'!$AH$14,IF('Member Info'!H55&gt;'Member Info'!$AG$12,'Member Info'!$AH$13,IF('Member Info'!H55&gt;'Member Info'!$AG$11,'Member Info'!$AH$12,IF('Member Info'!H55&gt;'Member Info'!$AG$10,'Member Info'!$AH$11,IF('Member Info'!H55&gt;'Member Info'!$AG$9,'Member Info'!$AH$10,IF('Member Info'!H55&gt;'Member Info'!$AG$8,'Member Info'!$AH$9,'Member Info'!$AH$8)))))))))))))</f>
        <v/>
      </c>
      <c r="H59" s="26"/>
      <c r="I59" s="26"/>
      <c r="J59" s="107" t="str">
        <f>IF(E59=0,"",IF('Member Info'!F55&gt;$S$1,CONCATENATE("Joined with practice on ", TEXT('Member Info'!F55, "DD/MM/YYYY")),IF('Member Info'!N55&lt;&gt;"",IF('Member Info'!N55&lt;$R$1,CONCATENATE("Left Scheme on ", TEXT('Member Info'!N55, "DD/MM/YYYY")),IF(ISERROR(G59),"Error Detected, No rate entered",IF(E59=0,"",IF(F59="","Error Detected, No Pensionable pay",IF(ISERROR(AB59)," Unknown Values entered.",IF(T59+U59&lt;1,"Acceptable",IF(R59+S59=200, "No Contributions Entered", IF(K59="","Error Detected, Choose reason&gt;",IF(X59="1",IF(T59=1,"Please Enter Deemed Pensionable Pay","Add Any Relevant Details Above"),"Please Give Details Above"))))))))),IF(ISERROR(G59),"Error Detected, No rate entered",IF(E59=0,"",IF(F59="","Error Detected, No Pensionable pay",IF(ISERROR(AB59)," Unknown Values entered.",IF(T59+U59&lt;1,"Acceptable",IF(R59+S59=200, "No Contributions Entered", IF(K59="","Error Detected, Choose reason&gt;",IF(X59="1",IF(T59=1,"Please Enter Deemed Pensionable Pay","Add relevant Details Above"),"Please give details Above")))))))))))</f>
        <v/>
      </c>
      <c r="K59" s="263"/>
      <c r="L59" s="93"/>
      <c r="M59" s="93" t="str">
        <f t="shared" si="4"/>
        <v/>
      </c>
      <c r="N59" s="96">
        <f t="shared" si="5"/>
        <v>0</v>
      </c>
      <c r="O59" s="96">
        <f t="shared" si="0"/>
        <v>0</v>
      </c>
      <c r="P59" s="220">
        <f>(ROUND((F59/100*'Member Info'!$W$2), 2))</f>
        <v>0</v>
      </c>
      <c r="Q59" s="220" t="e">
        <f t="shared" si="6"/>
        <v>#VALUE!</v>
      </c>
      <c r="R59" s="220" t="str">
        <f t="shared" si="7"/>
        <v/>
      </c>
      <c r="S59" s="229" t="str">
        <f t="shared" si="8"/>
        <v/>
      </c>
      <c r="T59" s="230" t="str">
        <f t="shared" si="9"/>
        <v/>
      </c>
      <c r="U59" s="230" t="str">
        <f t="shared" si="10"/>
        <v/>
      </c>
      <c r="V59" s="224">
        <f t="shared" si="11"/>
        <v>0</v>
      </c>
      <c r="W59" s="112">
        <f t="shared" si="12"/>
        <v>0</v>
      </c>
      <c r="X59" s="237" t="str">
        <f t="shared" si="1"/>
        <v/>
      </c>
      <c r="Y59" s="242" t="b">
        <f t="shared" si="2"/>
        <v>0</v>
      </c>
      <c r="Z59" s="237">
        <f t="shared" si="13"/>
        <v>0</v>
      </c>
      <c r="AA59" s="237">
        <f>IF('Member Info'!N55="",1,"")</f>
        <v>1</v>
      </c>
      <c r="AB59" s="245" t="e">
        <f t="shared" si="14"/>
        <v>#VALUE!</v>
      </c>
      <c r="AC59" s="132" t="str">
        <f t="shared" si="3"/>
        <v/>
      </c>
      <c r="AD59" s="126">
        <f t="shared" si="15"/>
        <v>1</v>
      </c>
      <c r="AE59" s="126" t="str">
        <f>IF('Member Info'!N55&lt;&gt;"",IF('Member Info'!N55&lt;=$R$1,1,0),"")</f>
        <v/>
      </c>
      <c r="AG59" s="126" t="b">
        <f t="shared" si="16"/>
        <v>0</v>
      </c>
      <c r="AH59" s="126">
        <f t="shared" si="17"/>
        <v>0</v>
      </c>
      <c r="AJ59" s="126">
        <f t="shared" si="18"/>
        <v>0</v>
      </c>
      <c r="AK59" s="126">
        <f>IF('Member Info'!F55&gt;$R$1,1,0)</f>
        <v>0</v>
      </c>
      <c r="AL59" s="126" t="b">
        <f>IF(ISERROR(R59),ERROR.TYPE(#REF!)=ERROR.TYPE(R59),FALSE)</f>
        <v>0</v>
      </c>
      <c r="AM59" s="126" t="b">
        <f>IF(ISERROR(S59),ERROR.TYPE(#REF!)=ERROR.TYPE(S59),FALSE)</f>
        <v>0</v>
      </c>
      <c r="AN59" s="126">
        <f>IF(OR('Member Info'!F55&gt;=$S$1,'Member Info'!N55&gt;=$R$1),1,0)</f>
        <v>0</v>
      </c>
    </row>
    <row r="60" spans="1:40" x14ac:dyDescent="0.25">
      <c r="A60" s="4">
        <v>28</v>
      </c>
      <c r="B60" s="166">
        <f>'Member Info'!D56</f>
        <v>0</v>
      </c>
      <c r="C60" s="166">
        <f>'Member Info'!E56</f>
        <v>0</v>
      </c>
      <c r="D60" s="166" t="str">
        <f>'Member Info'!G56</f>
        <v/>
      </c>
      <c r="E60" s="167">
        <f>'Member Info'!B56</f>
        <v>0</v>
      </c>
      <c r="F60" s="244"/>
      <c r="G60" s="168" t="str">
        <f>IF(E60=0,"",
IF('Member Info'!$AM$19&lt;=$R$1,
SUMPRODUCT('Member Info'!L56+IF('Member Info'!H56&gt;'Member Info'!$AJ$12,'Member Info'!$AK$13,IF('Member Info'!H56&gt;'Member Info'!$AJ$11,'Member Info'!$AK$12,IF('Member Info'!H56&gt;'Member Info'!$AJ$10,'Member Info'!$AK$11,IF('Member Info'!H56&gt;'Member Info'!$AJ$9,'Member Info'!$AK$10,IF('Member Info'!H56&gt;'Member Info'!$AJ$8,'Member Info'!$AK$9,'Member Info'!$AK$8)))))),
SUMPRODUCT('Member Info'!L56+IF('Member Info'!H56&gt;'Member Info'!$AG$17,'Member Info'!$AH$18,IF('Member Info'!H56&gt;'Member Info'!$AG$16,'Member Info'!$AH$17,IF('Member Info'!H56&gt;'Member Info'!$AG$15,'Member Info'!$AH$16,IF('Member Info'!H56&gt;'Member Info'!$AG$14,'Member Info'!$AH$15,IF('Member Info'!H56&gt;'Member Info'!$AG$13,'Member Info'!$AH$14,IF('Member Info'!H56&gt;'Member Info'!$AG$12,'Member Info'!$AH$13,IF('Member Info'!H56&gt;'Member Info'!$AG$11,'Member Info'!$AH$12,IF('Member Info'!H56&gt;'Member Info'!$AG$10,'Member Info'!$AH$11,IF('Member Info'!H56&gt;'Member Info'!$AG$9,'Member Info'!$AH$10,IF('Member Info'!H56&gt;'Member Info'!$AG$8,'Member Info'!$AH$9,'Member Info'!$AH$8)))))))))))))</f>
        <v/>
      </c>
      <c r="H60" s="26"/>
      <c r="I60" s="26"/>
      <c r="J60" s="107" t="str">
        <f>IF(E60=0,"",IF('Member Info'!F56&gt;$S$1,CONCATENATE("Joined with practice on ", TEXT('Member Info'!F56, "DD/MM/YYYY")),IF('Member Info'!N56&lt;&gt;"",IF('Member Info'!N56&lt;$R$1,CONCATENATE("Left Scheme on ", TEXT('Member Info'!N56, "DD/MM/YYYY")),IF(ISERROR(G60),"Error Detected, No rate entered",IF(E60=0,"",IF(F60="","Error Detected, No Pensionable pay",IF(ISERROR(AB60)," Unknown Values entered.",IF(T60+U60&lt;1,"Acceptable",IF(R60+S60=200, "No Contributions Entered", IF(K60="","Error Detected, Choose reason&gt;",IF(X60="1",IF(T60=1,"Please Enter Deemed Pensionable Pay","Add Any Relevant Details Above"),"Please Give Details Above"))))))))),IF(ISERROR(G60),"Error Detected, No rate entered",IF(E60=0,"",IF(F60="","Error Detected, No Pensionable pay",IF(ISERROR(AB60)," Unknown Values entered.",IF(T60+U60&lt;1,"Acceptable",IF(R60+S60=200, "No Contributions Entered", IF(K60="","Error Detected, Choose reason&gt;",IF(X60="1",IF(T60=1,"Please Enter Deemed Pensionable Pay","Add relevant Details Above"),"Please give details Above")))))))))))</f>
        <v/>
      </c>
      <c r="K60" s="263"/>
      <c r="L60" s="93"/>
      <c r="M60" s="93" t="str">
        <f t="shared" si="4"/>
        <v/>
      </c>
      <c r="N60" s="96">
        <f t="shared" si="5"/>
        <v>0</v>
      </c>
      <c r="O60" s="96">
        <f t="shared" si="0"/>
        <v>0</v>
      </c>
      <c r="P60" s="220">
        <f>(ROUND((F60/100*'Member Info'!$W$2), 2))</f>
        <v>0</v>
      </c>
      <c r="Q60" s="220" t="e">
        <f t="shared" si="6"/>
        <v>#VALUE!</v>
      </c>
      <c r="R60" s="220" t="str">
        <f t="shared" si="7"/>
        <v/>
      </c>
      <c r="S60" s="229" t="str">
        <f t="shared" si="8"/>
        <v/>
      </c>
      <c r="T60" s="230" t="str">
        <f t="shared" si="9"/>
        <v/>
      </c>
      <c r="U60" s="230" t="str">
        <f t="shared" si="10"/>
        <v/>
      </c>
      <c r="V60" s="224">
        <f t="shared" si="11"/>
        <v>0</v>
      </c>
      <c r="W60" s="112">
        <f t="shared" si="12"/>
        <v>0</v>
      </c>
      <c r="X60" s="237" t="str">
        <f t="shared" si="1"/>
        <v/>
      </c>
      <c r="Y60" s="242" t="b">
        <f t="shared" si="2"/>
        <v>0</v>
      </c>
      <c r="Z60" s="237">
        <f t="shared" si="13"/>
        <v>0</v>
      </c>
      <c r="AA60" s="237">
        <f>IF('Member Info'!N56="",1,"")</f>
        <v>1</v>
      </c>
      <c r="AB60" s="245" t="e">
        <f t="shared" si="14"/>
        <v>#VALUE!</v>
      </c>
      <c r="AC60" s="132" t="str">
        <f t="shared" si="3"/>
        <v/>
      </c>
      <c r="AD60" s="126">
        <f t="shared" si="15"/>
        <v>1</v>
      </c>
      <c r="AE60" s="126" t="str">
        <f>IF('Member Info'!N56&lt;&gt;"",IF('Member Info'!N56&lt;=$R$1,1,0),"")</f>
        <v/>
      </c>
      <c r="AG60" s="126" t="b">
        <f t="shared" si="16"/>
        <v>0</v>
      </c>
      <c r="AH60" s="126">
        <f t="shared" si="17"/>
        <v>0</v>
      </c>
      <c r="AJ60" s="126">
        <f t="shared" si="18"/>
        <v>0</v>
      </c>
      <c r="AK60" s="126">
        <f>IF('Member Info'!F56&gt;$R$1,1,0)</f>
        <v>0</v>
      </c>
      <c r="AL60" s="126" t="b">
        <f>IF(ISERROR(R60),ERROR.TYPE(#REF!)=ERROR.TYPE(R60),FALSE)</f>
        <v>0</v>
      </c>
      <c r="AM60" s="126" t="b">
        <f>IF(ISERROR(S60),ERROR.TYPE(#REF!)=ERROR.TYPE(S60),FALSE)</f>
        <v>0</v>
      </c>
      <c r="AN60" s="126">
        <f>IF(OR('Member Info'!F56&gt;=$S$1,'Member Info'!N56&gt;=$R$1),1,0)</f>
        <v>0</v>
      </c>
    </row>
    <row r="61" spans="1:40" x14ac:dyDescent="0.25">
      <c r="A61" s="4">
        <v>29</v>
      </c>
      <c r="B61" s="166">
        <f>'Member Info'!D57</f>
        <v>0</v>
      </c>
      <c r="C61" s="166">
        <f>'Member Info'!E57</f>
        <v>0</v>
      </c>
      <c r="D61" s="166" t="str">
        <f>'Member Info'!G57</f>
        <v/>
      </c>
      <c r="E61" s="167">
        <f>'Member Info'!B57</f>
        <v>0</v>
      </c>
      <c r="F61" s="244"/>
      <c r="G61" s="168" t="str">
        <f>IF(E61=0,"",
IF('Member Info'!$AM$19&lt;=$R$1,
SUMPRODUCT('Member Info'!L57+IF('Member Info'!H57&gt;'Member Info'!$AJ$12,'Member Info'!$AK$13,IF('Member Info'!H57&gt;'Member Info'!$AJ$11,'Member Info'!$AK$12,IF('Member Info'!H57&gt;'Member Info'!$AJ$10,'Member Info'!$AK$11,IF('Member Info'!H57&gt;'Member Info'!$AJ$9,'Member Info'!$AK$10,IF('Member Info'!H57&gt;'Member Info'!$AJ$8,'Member Info'!$AK$9,'Member Info'!$AK$8)))))),
SUMPRODUCT('Member Info'!L57+IF('Member Info'!H57&gt;'Member Info'!$AG$17,'Member Info'!$AH$18,IF('Member Info'!H57&gt;'Member Info'!$AG$16,'Member Info'!$AH$17,IF('Member Info'!H57&gt;'Member Info'!$AG$15,'Member Info'!$AH$16,IF('Member Info'!H57&gt;'Member Info'!$AG$14,'Member Info'!$AH$15,IF('Member Info'!H57&gt;'Member Info'!$AG$13,'Member Info'!$AH$14,IF('Member Info'!H57&gt;'Member Info'!$AG$12,'Member Info'!$AH$13,IF('Member Info'!H57&gt;'Member Info'!$AG$11,'Member Info'!$AH$12,IF('Member Info'!H57&gt;'Member Info'!$AG$10,'Member Info'!$AH$11,IF('Member Info'!H57&gt;'Member Info'!$AG$9,'Member Info'!$AH$10,IF('Member Info'!H57&gt;'Member Info'!$AG$8,'Member Info'!$AH$9,'Member Info'!$AH$8)))))))))))))</f>
        <v/>
      </c>
      <c r="H61" s="26"/>
      <c r="I61" s="26"/>
      <c r="J61" s="107" t="str">
        <f>IF(E61=0,"",IF('Member Info'!F57&gt;$S$1,CONCATENATE("Joined with practice on ", TEXT('Member Info'!F57, "DD/MM/YYYY")),IF('Member Info'!N57&lt;&gt;"",IF('Member Info'!N57&lt;$R$1,CONCATENATE("Left Scheme on ", TEXT('Member Info'!N57, "DD/MM/YYYY")),IF(ISERROR(G61),"Error Detected, No rate entered",IF(E61=0,"",IF(F61="","Error Detected, No Pensionable pay",IF(ISERROR(AB61)," Unknown Values entered.",IF(T61+U61&lt;1,"Acceptable",IF(R61+S61=200, "No Contributions Entered", IF(K61="","Error Detected, Choose reason&gt;",IF(X61="1",IF(T61=1,"Please Enter Deemed Pensionable Pay","Add Any Relevant Details Above"),"Please Give Details Above"))))))))),IF(ISERROR(G61),"Error Detected, No rate entered",IF(E61=0,"",IF(F61="","Error Detected, No Pensionable pay",IF(ISERROR(AB61)," Unknown Values entered.",IF(T61+U61&lt;1,"Acceptable",IF(R61+S61=200, "No Contributions Entered", IF(K61="","Error Detected, Choose reason&gt;",IF(X61="1",IF(T61=1,"Please Enter Deemed Pensionable Pay","Add relevant Details Above"),"Please give details Above")))))))))))</f>
        <v/>
      </c>
      <c r="K61" s="263"/>
      <c r="L61" s="93"/>
      <c r="M61" s="93" t="str">
        <f t="shared" si="4"/>
        <v/>
      </c>
      <c r="N61" s="96">
        <f t="shared" si="5"/>
        <v>0</v>
      </c>
      <c r="O61" s="96">
        <f t="shared" si="0"/>
        <v>0</v>
      </c>
      <c r="P61" s="220">
        <f>(ROUND((F61/100*'Member Info'!$W$2), 2))</f>
        <v>0</v>
      </c>
      <c r="Q61" s="220" t="e">
        <f t="shared" si="6"/>
        <v>#VALUE!</v>
      </c>
      <c r="R61" s="220" t="str">
        <f t="shared" si="7"/>
        <v/>
      </c>
      <c r="S61" s="229" t="str">
        <f t="shared" si="8"/>
        <v/>
      </c>
      <c r="T61" s="230" t="str">
        <f t="shared" si="9"/>
        <v/>
      </c>
      <c r="U61" s="230" t="str">
        <f t="shared" si="10"/>
        <v/>
      </c>
      <c r="V61" s="224">
        <f t="shared" si="11"/>
        <v>0</v>
      </c>
      <c r="W61" s="112">
        <f t="shared" si="12"/>
        <v>0</v>
      </c>
      <c r="X61" s="237" t="str">
        <f t="shared" si="1"/>
        <v/>
      </c>
      <c r="Y61" s="242" t="b">
        <f t="shared" si="2"/>
        <v>0</v>
      </c>
      <c r="Z61" s="237">
        <f t="shared" si="13"/>
        <v>0</v>
      </c>
      <c r="AA61" s="237">
        <f>IF('Member Info'!N57="",1,"")</f>
        <v>1</v>
      </c>
      <c r="AB61" s="245" t="e">
        <f t="shared" si="14"/>
        <v>#VALUE!</v>
      </c>
      <c r="AC61" s="132" t="str">
        <f t="shared" si="3"/>
        <v/>
      </c>
      <c r="AD61" s="126">
        <f t="shared" si="15"/>
        <v>1</v>
      </c>
      <c r="AE61" s="126" t="str">
        <f>IF('Member Info'!N57&lt;&gt;"",IF('Member Info'!N57&lt;=$R$1,1,0),"")</f>
        <v/>
      </c>
      <c r="AG61" s="126" t="b">
        <f t="shared" si="16"/>
        <v>0</v>
      </c>
      <c r="AH61" s="126">
        <f t="shared" si="17"/>
        <v>0</v>
      </c>
      <c r="AJ61" s="126">
        <f t="shared" si="18"/>
        <v>0</v>
      </c>
      <c r="AK61" s="126">
        <f>IF('Member Info'!F57&gt;$R$1,1,0)</f>
        <v>0</v>
      </c>
      <c r="AL61" s="126" t="b">
        <f>IF(ISERROR(R61),ERROR.TYPE(#REF!)=ERROR.TYPE(R61),FALSE)</f>
        <v>0</v>
      </c>
      <c r="AM61" s="126" t="b">
        <f>IF(ISERROR(S61),ERROR.TYPE(#REF!)=ERROR.TYPE(S61),FALSE)</f>
        <v>0</v>
      </c>
      <c r="AN61" s="126">
        <f>IF(OR('Member Info'!F57&gt;=$S$1,'Member Info'!N57&gt;=$R$1),1,0)</f>
        <v>0</v>
      </c>
    </row>
    <row r="62" spans="1:40" x14ac:dyDescent="0.25">
      <c r="A62" s="4">
        <v>30</v>
      </c>
      <c r="B62" s="166">
        <f>'Member Info'!D58</f>
        <v>0</v>
      </c>
      <c r="C62" s="166">
        <f>'Member Info'!E58</f>
        <v>0</v>
      </c>
      <c r="D62" s="166" t="str">
        <f>'Member Info'!G58</f>
        <v/>
      </c>
      <c r="E62" s="167">
        <f>'Member Info'!B58</f>
        <v>0</v>
      </c>
      <c r="F62" s="244"/>
      <c r="G62" s="168" t="str">
        <f>IF(E62=0,"",
IF('Member Info'!$AM$19&lt;=$R$1,
SUMPRODUCT('Member Info'!L58+IF('Member Info'!H58&gt;'Member Info'!$AJ$12,'Member Info'!$AK$13,IF('Member Info'!H58&gt;'Member Info'!$AJ$11,'Member Info'!$AK$12,IF('Member Info'!H58&gt;'Member Info'!$AJ$10,'Member Info'!$AK$11,IF('Member Info'!H58&gt;'Member Info'!$AJ$9,'Member Info'!$AK$10,IF('Member Info'!H58&gt;'Member Info'!$AJ$8,'Member Info'!$AK$9,'Member Info'!$AK$8)))))),
SUMPRODUCT('Member Info'!L58+IF('Member Info'!H58&gt;'Member Info'!$AG$17,'Member Info'!$AH$18,IF('Member Info'!H58&gt;'Member Info'!$AG$16,'Member Info'!$AH$17,IF('Member Info'!H58&gt;'Member Info'!$AG$15,'Member Info'!$AH$16,IF('Member Info'!H58&gt;'Member Info'!$AG$14,'Member Info'!$AH$15,IF('Member Info'!H58&gt;'Member Info'!$AG$13,'Member Info'!$AH$14,IF('Member Info'!H58&gt;'Member Info'!$AG$12,'Member Info'!$AH$13,IF('Member Info'!H58&gt;'Member Info'!$AG$11,'Member Info'!$AH$12,IF('Member Info'!H58&gt;'Member Info'!$AG$10,'Member Info'!$AH$11,IF('Member Info'!H58&gt;'Member Info'!$AG$9,'Member Info'!$AH$10,IF('Member Info'!H58&gt;'Member Info'!$AG$8,'Member Info'!$AH$9,'Member Info'!$AH$8)))))))))))))</f>
        <v/>
      </c>
      <c r="H62" s="26"/>
      <c r="I62" s="26"/>
      <c r="J62" s="107" t="str">
        <f>IF(E62=0,"",IF('Member Info'!F58&gt;$S$1,CONCATENATE("Joined with practice on ", TEXT('Member Info'!F58, "DD/MM/YYYY")),IF('Member Info'!N58&lt;&gt;"",IF('Member Info'!N58&lt;$R$1,CONCATENATE("Left Scheme on ", TEXT('Member Info'!N58, "DD/MM/YYYY")),IF(ISERROR(G62),"Error Detected, No rate entered",IF(E62=0,"",IF(F62="","Error Detected, No Pensionable pay",IF(ISERROR(AB62)," Unknown Values entered.",IF(T62+U62&lt;1,"Acceptable",IF(R62+S62=200, "No Contributions Entered", IF(K62="","Error Detected, Choose reason&gt;",IF(X62="1",IF(T62=1,"Please Enter Deemed Pensionable Pay","Add Any Relevant Details Above"),"Please Give Details Above"))))))))),IF(ISERROR(G62),"Error Detected, No rate entered",IF(E62=0,"",IF(F62="","Error Detected, No Pensionable pay",IF(ISERROR(AB62)," Unknown Values entered.",IF(T62+U62&lt;1,"Acceptable",IF(R62+S62=200, "No Contributions Entered", IF(K62="","Error Detected, Choose reason&gt;",IF(X62="1",IF(T62=1,"Please Enter Deemed Pensionable Pay","Add relevant Details Above"),"Please give details Above")))))))))))</f>
        <v/>
      </c>
      <c r="K62" s="263"/>
      <c r="L62" s="93"/>
      <c r="M62" s="93" t="str">
        <f t="shared" si="4"/>
        <v/>
      </c>
      <c r="N62" s="96">
        <f t="shared" si="5"/>
        <v>0</v>
      </c>
      <c r="O62" s="96">
        <f t="shared" si="0"/>
        <v>0</v>
      </c>
      <c r="P62" s="220">
        <f>(ROUND((F62/100*'Member Info'!$W$2), 2))</f>
        <v>0</v>
      </c>
      <c r="Q62" s="220" t="e">
        <f t="shared" si="6"/>
        <v>#VALUE!</v>
      </c>
      <c r="R62" s="220" t="str">
        <f t="shared" si="7"/>
        <v/>
      </c>
      <c r="S62" s="229" t="str">
        <f t="shared" si="8"/>
        <v/>
      </c>
      <c r="T62" s="230" t="str">
        <f t="shared" si="9"/>
        <v/>
      </c>
      <c r="U62" s="230" t="str">
        <f t="shared" si="10"/>
        <v/>
      </c>
      <c r="V62" s="224">
        <f t="shared" si="11"/>
        <v>0</v>
      </c>
      <c r="W62" s="112">
        <f t="shared" si="12"/>
        <v>0</v>
      </c>
      <c r="X62" s="237" t="str">
        <f t="shared" si="1"/>
        <v/>
      </c>
      <c r="Y62" s="242" t="b">
        <f t="shared" si="2"/>
        <v>0</v>
      </c>
      <c r="Z62" s="237">
        <f t="shared" si="13"/>
        <v>0</v>
      </c>
      <c r="AA62" s="237">
        <f>IF('Member Info'!N58="",1,"")</f>
        <v>1</v>
      </c>
      <c r="AB62" s="245" t="e">
        <f t="shared" si="14"/>
        <v>#VALUE!</v>
      </c>
      <c r="AC62" s="132" t="str">
        <f t="shared" si="3"/>
        <v/>
      </c>
      <c r="AD62" s="126">
        <f t="shared" si="15"/>
        <v>1</v>
      </c>
      <c r="AE62" s="126" t="str">
        <f>IF('Member Info'!N58&lt;&gt;"",IF('Member Info'!N58&lt;=$R$1,1,0),"")</f>
        <v/>
      </c>
      <c r="AG62" s="126" t="b">
        <f t="shared" si="16"/>
        <v>0</v>
      </c>
      <c r="AH62" s="126">
        <f t="shared" si="17"/>
        <v>0</v>
      </c>
      <c r="AJ62" s="126">
        <f t="shared" si="18"/>
        <v>0</v>
      </c>
      <c r="AK62" s="126">
        <f>IF('Member Info'!F58&gt;$R$1,1,0)</f>
        <v>0</v>
      </c>
      <c r="AL62" s="126" t="b">
        <f>IF(ISERROR(R62),ERROR.TYPE(#REF!)=ERROR.TYPE(R62),FALSE)</f>
        <v>0</v>
      </c>
      <c r="AM62" s="126" t="b">
        <f>IF(ISERROR(S62),ERROR.TYPE(#REF!)=ERROR.TYPE(S62),FALSE)</f>
        <v>0</v>
      </c>
      <c r="AN62" s="126">
        <f>IF(OR('Member Info'!F58&gt;=$S$1,'Member Info'!N58&gt;=$R$1),1,0)</f>
        <v>0</v>
      </c>
    </row>
    <row r="63" spans="1:40" x14ac:dyDescent="0.25">
      <c r="A63" s="4">
        <v>31</v>
      </c>
      <c r="B63" s="166">
        <f>'Member Info'!D59</f>
        <v>0</v>
      </c>
      <c r="C63" s="166">
        <f>'Member Info'!E59</f>
        <v>0</v>
      </c>
      <c r="D63" s="166" t="str">
        <f>'Member Info'!G59</f>
        <v/>
      </c>
      <c r="E63" s="167">
        <f>'Member Info'!B59</f>
        <v>0</v>
      </c>
      <c r="F63" s="244"/>
      <c r="G63" s="168" t="str">
        <f>IF(E63=0,"",
IF('Member Info'!$AM$19&lt;=$R$1,
SUMPRODUCT('Member Info'!L59+IF('Member Info'!H59&gt;'Member Info'!$AJ$12,'Member Info'!$AK$13,IF('Member Info'!H59&gt;'Member Info'!$AJ$11,'Member Info'!$AK$12,IF('Member Info'!H59&gt;'Member Info'!$AJ$10,'Member Info'!$AK$11,IF('Member Info'!H59&gt;'Member Info'!$AJ$9,'Member Info'!$AK$10,IF('Member Info'!H59&gt;'Member Info'!$AJ$8,'Member Info'!$AK$9,'Member Info'!$AK$8)))))),
SUMPRODUCT('Member Info'!L59+IF('Member Info'!H59&gt;'Member Info'!$AG$17,'Member Info'!$AH$18,IF('Member Info'!H59&gt;'Member Info'!$AG$16,'Member Info'!$AH$17,IF('Member Info'!H59&gt;'Member Info'!$AG$15,'Member Info'!$AH$16,IF('Member Info'!H59&gt;'Member Info'!$AG$14,'Member Info'!$AH$15,IF('Member Info'!H59&gt;'Member Info'!$AG$13,'Member Info'!$AH$14,IF('Member Info'!H59&gt;'Member Info'!$AG$12,'Member Info'!$AH$13,IF('Member Info'!H59&gt;'Member Info'!$AG$11,'Member Info'!$AH$12,IF('Member Info'!H59&gt;'Member Info'!$AG$10,'Member Info'!$AH$11,IF('Member Info'!H59&gt;'Member Info'!$AG$9,'Member Info'!$AH$10,IF('Member Info'!H59&gt;'Member Info'!$AG$8,'Member Info'!$AH$9,'Member Info'!$AH$8)))))))))))))</f>
        <v/>
      </c>
      <c r="H63" s="26"/>
      <c r="I63" s="26"/>
      <c r="J63" s="107" t="str">
        <f>IF(E63=0,"",IF('Member Info'!F59&gt;$S$1,CONCATENATE("Joined with practice on ", TEXT('Member Info'!F59, "DD/MM/YYYY")),IF('Member Info'!N59&lt;&gt;"",IF('Member Info'!N59&lt;$R$1,CONCATENATE("Left Scheme on ", TEXT('Member Info'!N59, "DD/MM/YYYY")),IF(ISERROR(G63),"Error Detected, No rate entered",IF(E63=0,"",IF(F63="","Error Detected, No Pensionable pay",IF(ISERROR(AB63)," Unknown Values entered.",IF(T63+U63&lt;1,"Acceptable",IF(R63+S63=200, "No Contributions Entered", IF(K63="","Error Detected, Choose reason&gt;",IF(X63="1",IF(T63=1,"Please Enter Deemed Pensionable Pay","Add Any Relevant Details Above"),"Please Give Details Above"))))))))),IF(ISERROR(G63),"Error Detected, No rate entered",IF(E63=0,"",IF(F63="","Error Detected, No Pensionable pay",IF(ISERROR(AB63)," Unknown Values entered.",IF(T63+U63&lt;1,"Acceptable",IF(R63+S63=200, "No Contributions Entered", IF(K63="","Error Detected, Choose reason&gt;",IF(X63="1",IF(T63=1,"Please Enter Deemed Pensionable Pay","Add relevant Details Above"),"Please give details Above")))))))))))</f>
        <v/>
      </c>
      <c r="K63" s="263"/>
      <c r="L63" s="93"/>
      <c r="M63" s="93" t="str">
        <f t="shared" si="4"/>
        <v/>
      </c>
      <c r="N63" s="96">
        <f t="shared" si="5"/>
        <v>0</v>
      </c>
      <c r="O63" s="96">
        <f t="shared" si="0"/>
        <v>0</v>
      </c>
      <c r="P63" s="220">
        <f>(ROUND((F63/100*'Member Info'!$W$2), 2))</f>
        <v>0</v>
      </c>
      <c r="Q63" s="220" t="e">
        <f t="shared" si="6"/>
        <v>#VALUE!</v>
      </c>
      <c r="R63" s="220" t="str">
        <f t="shared" si="7"/>
        <v/>
      </c>
      <c r="S63" s="229" t="str">
        <f t="shared" si="8"/>
        <v/>
      </c>
      <c r="T63" s="230" t="str">
        <f t="shared" si="9"/>
        <v/>
      </c>
      <c r="U63" s="230" t="str">
        <f t="shared" si="10"/>
        <v/>
      </c>
      <c r="V63" s="224">
        <f t="shared" si="11"/>
        <v>0</v>
      </c>
      <c r="W63" s="112">
        <f t="shared" si="12"/>
        <v>0</v>
      </c>
      <c r="X63" s="237" t="str">
        <f t="shared" si="1"/>
        <v/>
      </c>
      <c r="Y63" s="242" t="b">
        <f t="shared" si="2"/>
        <v>0</v>
      </c>
      <c r="Z63" s="237">
        <f t="shared" si="13"/>
        <v>0</v>
      </c>
      <c r="AA63" s="237">
        <f>IF('Member Info'!N59="",1,"")</f>
        <v>1</v>
      </c>
      <c r="AB63" s="245" t="e">
        <f t="shared" si="14"/>
        <v>#VALUE!</v>
      </c>
      <c r="AC63" s="132" t="str">
        <f t="shared" si="3"/>
        <v/>
      </c>
      <c r="AD63" s="126">
        <f t="shared" si="15"/>
        <v>1</v>
      </c>
      <c r="AE63" s="126" t="str">
        <f>IF('Member Info'!N59&lt;&gt;"",IF('Member Info'!N59&lt;=$R$1,1,0),"")</f>
        <v/>
      </c>
      <c r="AG63" s="126" t="b">
        <f t="shared" si="16"/>
        <v>0</v>
      </c>
      <c r="AH63" s="126">
        <f t="shared" si="17"/>
        <v>0</v>
      </c>
      <c r="AJ63" s="126">
        <f t="shared" si="18"/>
        <v>0</v>
      </c>
      <c r="AK63" s="126">
        <f>IF('Member Info'!F59&gt;$R$1,1,0)</f>
        <v>0</v>
      </c>
      <c r="AL63" s="126" t="b">
        <f>IF(ISERROR(R63),ERROR.TYPE(#REF!)=ERROR.TYPE(R63),FALSE)</f>
        <v>0</v>
      </c>
      <c r="AM63" s="126" t="b">
        <f>IF(ISERROR(S63),ERROR.TYPE(#REF!)=ERROR.TYPE(S63),FALSE)</f>
        <v>0</v>
      </c>
      <c r="AN63" s="126">
        <f>IF(OR('Member Info'!F59&gt;=$S$1,'Member Info'!N59&gt;=$R$1),1,0)</f>
        <v>0</v>
      </c>
    </row>
    <row r="64" spans="1:40" x14ac:dyDescent="0.25">
      <c r="A64" s="4">
        <v>32</v>
      </c>
      <c r="B64" s="166">
        <f>'Member Info'!D60</f>
        <v>0</v>
      </c>
      <c r="C64" s="166">
        <f>'Member Info'!E60</f>
        <v>0</v>
      </c>
      <c r="D64" s="166" t="str">
        <f>'Member Info'!G60</f>
        <v/>
      </c>
      <c r="E64" s="167">
        <f>'Member Info'!B60</f>
        <v>0</v>
      </c>
      <c r="F64" s="244"/>
      <c r="G64" s="168" t="str">
        <f>IF(E64=0,"",
IF('Member Info'!$AM$19&lt;=$R$1,
SUMPRODUCT('Member Info'!L60+IF('Member Info'!H60&gt;'Member Info'!$AJ$12,'Member Info'!$AK$13,IF('Member Info'!H60&gt;'Member Info'!$AJ$11,'Member Info'!$AK$12,IF('Member Info'!H60&gt;'Member Info'!$AJ$10,'Member Info'!$AK$11,IF('Member Info'!H60&gt;'Member Info'!$AJ$9,'Member Info'!$AK$10,IF('Member Info'!H60&gt;'Member Info'!$AJ$8,'Member Info'!$AK$9,'Member Info'!$AK$8)))))),
SUMPRODUCT('Member Info'!L60+IF('Member Info'!H60&gt;'Member Info'!$AG$17,'Member Info'!$AH$18,IF('Member Info'!H60&gt;'Member Info'!$AG$16,'Member Info'!$AH$17,IF('Member Info'!H60&gt;'Member Info'!$AG$15,'Member Info'!$AH$16,IF('Member Info'!H60&gt;'Member Info'!$AG$14,'Member Info'!$AH$15,IF('Member Info'!H60&gt;'Member Info'!$AG$13,'Member Info'!$AH$14,IF('Member Info'!H60&gt;'Member Info'!$AG$12,'Member Info'!$AH$13,IF('Member Info'!H60&gt;'Member Info'!$AG$11,'Member Info'!$AH$12,IF('Member Info'!H60&gt;'Member Info'!$AG$10,'Member Info'!$AH$11,IF('Member Info'!H60&gt;'Member Info'!$AG$9,'Member Info'!$AH$10,IF('Member Info'!H60&gt;'Member Info'!$AG$8,'Member Info'!$AH$9,'Member Info'!$AH$8)))))))))))))</f>
        <v/>
      </c>
      <c r="H64" s="26"/>
      <c r="I64" s="26"/>
      <c r="J64" s="107" t="str">
        <f>IF(E64=0,"",IF('Member Info'!F60&gt;$S$1,CONCATENATE("Joined with practice on ", TEXT('Member Info'!F60, "DD/MM/YYYY")),IF('Member Info'!N60&lt;&gt;"",IF('Member Info'!N60&lt;$R$1,CONCATENATE("Left Scheme on ", TEXT('Member Info'!N60, "DD/MM/YYYY")),IF(ISERROR(G64),"Error Detected, No rate entered",IF(E64=0,"",IF(F64="","Error Detected, No Pensionable pay",IF(ISERROR(AB64)," Unknown Values entered.",IF(T64+U64&lt;1,"Acceptable",IF(R64+S64=200, "No Contributions Entered", IF(K64="","Error Detected, Choose reason&gt;",IF(X64="1",IF(T64=1,"Please Enter Deemed Pensionable Pay","Add Any Relevant Details Above"),"Please Give Details Above"))))))))),IF(ISERROR(G64),"Error Detected, No rate entered",IF(E64=0,"",IF(F64="","Error Detected, No Pensionable pay",IF(ISERROR(AB64)," Unknown Values entered.",IF(T64+U64&lt;1,"Acceptable",IF(R64+S64=200, "No Contributions Entered", IF(K64="","Error Detected, Choose reason&gt;",IF(X64="1",IF(T64=1,"Please Enter Deemed Pensionable Pay","Add relevant Details Above"),"Please give details Above")))))))))))</f>
        <v/>
      </c>
      <c r="K64" s="263"/>
      <c r="L64" s="93"/>
      <c r="M64" s="93" t="str">
        <f t="shared" si="4"/>
        <v/>
      </c>
      <c r="N64" s="96">
        <f t="shared" si="5"/>
        <v>0</v>
      </c>
      <c r="O64" s="96">
        <f t="shared" si="0"/>
        <v>0</v>
      </c>
      <c r="P64" s="220">
        <f>(ROUND((F64/100*'Member Info'!$W$2), 2))</f>
        <v>0</v>
      </c>
      <c r="Q64" s="220" t="e">
        <f t="shared" si="6"/>
        <v>#VALUE!</v>
      </c>
      <c r="R64" s="220" t="str">
        <f t="shared" si="7"/>
        <v/>
      </c>
      <c r="S64" s="229" t="str">
        <f t="shared" si="8"/>
        <v/>
      </c>
      <c r="T64" s="230" t="str">
        <f t="shared" si="9"/>
        <v/>
      </c>
      <c r="U64" s="230" t="str">
        <f t="shared" si="10"/>
        <v/>
      </c>
      <c r="V64" s="224">
        <f t="shared" si="11"/>
        <v>0</v>
      </c>
      <c r="W64" s="112">
        <f t="shared" si="12"/>
        <v>0</v>
      </c>
      <c r="X64" s="237" t="str">
        <f t="shared" si="1"/>
        <v/>
      </c>
      <c r="Y64" s="242" t="b">
        <f t="shared" si="2"/>
        <v>0</v>
      </c>
      <c r="Z64" s="237">
        <f t="shared" si="13"/>
        <v>0</v>
      </c>
      <c r="AA64" s="237">
        <f>IF('Member Info'!N60="",1,"")</f>
        <v>1</v>
      </c>
      <c r="AB64" s="245" t="e">
        <f t="shared" si="14"/>
        <v>#VALUE!</v>
      </c>
      <c r="AC64" s="132" t="str">
        <f t="shared" si="3"/>
        <v/>
      </c>
      <c r="AD64" s="126">
        <f t="shared" si="15"/>
        <v>1</v>
      </c>
      <c r="AE64" s="126" t="str">
        <f>IF('Member Info'!N60&lt;&gt;"",IF('Member Info'!N60&lt;=$R$1,1,0),"")</f>
        <v/>
      </c>
      <c r="AG64" s="126" t="b">
        <f t="shared" si="16"/>
        <v>0</v>
      </c>
      <c r="AH64" s="126">
        <f t="shared" si="17"/>
        <v>0</v>
      </c>
      <c r="AJ64" s="126">
        <f t="shared" si="18"/>
        <v>0</v>
      </c>
      <c r="AK64" s="126">
        <f>IF('Member Info'!F60&gt;$R$1,1,0)</f>
        <v>0</v>
      </c>
      <c r="AL64" s="126" t="b">
        <f>IF(ISERROR(R64),ERROR.TYPE(#REF!)=ERROR.TYPE(R64),FALSE)</f>
        <v>0</v>
      </c>
      <c r="AM64" s="126" t="b">
        <f>IF(ISERROR(S64),ERROR.TYPE(#REF!)=ERROR.TYPE(S64),FALSE)</f>
        <v>0</v>
      </c>
      <c r="AN64" s="126">
        <f>IF(OR('Member Info'!F60&gt;=$S$1,'Member Info'!N60&gt;=$R$1),1,0)</f>
        <v>0</v>
      </c>
    </row>
    <row r="65" spans="1:40" x14ac:dyDescent="0.25">
      <c r="A65" s="4">
        <v>33</v>
      </c>
      <c r="B65" s="166">
        <f>'Member Info'!D61</f>
        <v>0</v>
      </c>
      <c r="C65" s="166">
        <f>'Member Info'!E61</f>
        <v>0</v>
      </c>
      <c r="D65" s="166" t="str">
        <f>'Member Info'!G61</f>
        <v/>
      </c>
      <c r="E65" s="167">
        <f>'Member Info'!B61</f>
        <v>0</v>
      </c>
      <c r="F65" s="244"/>
      <c r="G65" s="168" t="str">
        <f>IF(E65=0,"",
IF('Member Info'!$AM$19&lt;=$R$1,
SUMPRODUCT('Member Info'!L61+IF('Member Info'!H61&gt;'Member Info'!$AJ$12,'Member Info'!$AK$13,IF('Member Info'!H61&gt;'Member Info'!$AJ$11,'Member Info'!$AK$12,IF('Member Info'!H61&gt;'Member Info'!$AJ$10,'Member Info'!$AK$11,IF('Member Info'!H61&gt;'Member Info'!$AJ$9,'Member Info'!$AK$10,IF('Member Info'!H61&gt;'Member Info'!$AJ$8,'Member Info'!$AK$9,'Member Info'!$AK$8)))))),
SUMPRODUCT('Member Info'!L61+IF('Member Info'!H61&gt;'Member Info'!$AG$17,'Member Info'!$AH$18,IF('Member Info'!H61&gt;'Member Info'!$AG$16,'Member Info'!$AH$17,IF('Member Info'!H61&gt;'Member Info'!$AG$15,'Member Info'!$AH$16,IF('Member Info'!H61&gt;'Member Info'!$AG$14,'Member Info'!$AH$15,IF('Member Info'!H61&gt;'Member Info'!$AG$13,'Member Info'!$AH$14,IF('Member Info'!H61&gt;'Member Info'!$AG$12,'Member Info'!$AH$13,IF('Member Info'!H61&gt;'Member Info'!$AG$11,'Member Info'!$AH$12,IF('Member Info'!H61&gt;'Member Info'!$AG$10,'Member Info'!$AH$11,IF('Member Info'!H61&gt;'Member Info'!$AG$9,'Member Info'!$AH$10,IF('Member Info'!H61&gt;'Member Info'!$AG$8,'Member Info'!$AH$9,'Member Info'!$AH$8)))))))))))))</f>
        <v/>
      </c>
      <c r="H65" s="26"/>
      <c r="I65" s="26"/>
      <c r="J65" s="107" t="str">
        <f>IF(E65=0,"",IF('Member Info'!F61&gt;$S$1,CONCATENATE("Joined with practice on ", TEXT('Member Info'!F61, "DD/MM/YYYY")),IF('Member Info'!N61&lt;&gt;"",IF('Member Info'!N61&lt;$R$1,CONCATENATE("Left Scheme on ", TEXT('Member Info'!N61, "DD/MM/YYYY")),IF(ISERROR(G65),"Error Detected, No rate entered",IF(E65=0,"",IF(F65="","Error Detected, No Pensionable pay",IF(ISERROR(AB65)," Unknown Values entered.",IF(T65+U65&lt;1,"Acceptable",IF(R65+S65=200, "No Contributions Entered", IF(K65="","Error Detected, Choose reason&gt;",IF(X65="1",IF(T65=1,"Please Enter Deemed Pensionable Pay","Add Any Relevant Details Above"),"Please Give Details Above"))))))))),IF(ISERROR(G65),"Error Detected, No rate entered",IF(E65=0,"",IF(F65="","Error Detected, No Pensionable pay",IF(ISERROR(AB65)," Unknown Values entered.",IF(T65+U65&lt;1,"Acceptable",IF(R65+S65=200, "No Contributions Entered", IF(K65="","Error Detected, Choose reason&gt;",IF(X65="1",IF(T65=1,"Please Enter Deemed Pensionable Pay","Add relevant Details Above"),"Please give details Above")))))))))))</f>
        <v/>
      </c>
      <c r="K65" s="263"/>
      <c r="L65" s="93"/>
      <c r="M65" s="93" t="str">
        <f t="shared" si="4"/>
        <v/>
      </c>
      <c r="N65" s="96">
        <f t="shared" si="5"/>
        <v>0</v>
      </c>
      <c r="O65" s="96">
        <f t="shared" si="0"/>
        <v>0</v>
      </c>
      <c r="P65" s="220">
        <f>(ROUND((F65/100*'Member Info'!$W$2), 2))</f>
        <v>0</v>
      </c>
      <c r="Q65" s="220" t="e">
        <f t="shared" si="6"/>
        <v>#VALUE!</v>
      </c>
      <c r="R65" s="220" t="str">
        <f t="shared" si="7"/>
        <v/>
      </c>
      <c r="S65" s="229" t="str">
        <f t="shared" si="8"/>
        <v/>
      </c>
      <c r="T65" s="230" t="str">
        <f t="shared" si="9"/>
        <v/>
      </c>
      <c r="U65" s="230" t="str">
        <f t="shared" si="10"/>
        <v/>
      </c>
      <c r="V65" s="224">
        <f t="shared" si="11"/>
        <v>0</v>
      </c>
      <c r="W65" s="112">
        <f t="shared" si="12"/>
        <v>0</v>
      </c>
      <c r="X65" s="237" t="str">
        <f t="shared" si="1"/>
        <v/>
      </c>
      <c r="Y65" s="242" t="b">
        <f t="shared" si="2"/>
        <v>0</v>
      </c>
      <c r="Z65" s="237">
        <f t="shared" si="13"/>
        <v>0</v>
      </c>
      <c r="AA65" s="237">
        <f>IF('Member Info'!N61="",1,"")</f>
        <v>1</v>
      </c>
      <c r="AB65" s="245" t="e">
        <f t="shared" si="14"/>
        <v>#VALUE!</v>
      </c>
      <c r="AC65" s="132" t="str">
        <f t="shared" si="3"/>
        <v/>
      </c>
      <c r="AD65" s="126">
        <f t="shared" si="15"/>
        <v>1</v>
      </c>
      <c r="AE65" s="126" t="str">
        <f>IF('Member Info'!N61&lt;&gt;"",IF('Member Info'!N61&lt;=$R$1,1,0),"")</f>
        <v/>
      </c>
      <c r="AG65" s="126" t="b">
        <f t="shared" si="16"/>
        <v>0</v>
      </c>
      <c r="AH65" s="126">
        <f t="shared" si="17"/>
        <v>0</v>
      </c>
      <c r="AJ65" s="126">
        <f t="shared" si="18"/>
        <v>0</v>
      </c>
      <c r="AK65" s="126">
        <f>IF('Member Info'!F61&gt;$R$1,1,0)</f>
        <v>0</v>
      </c>
      <c r="AL65" s="126" t="b">
        <f>IF(ISERROR(R65),ERROR.TYPE(#REF!)=ERROR.TYPE(R65),FALSE)</f>
        <v>0</v>
      </c>
      <c r="AM65" s="126" t="b">
        <f>IF(ISERROR(S65),ERROR.TYPE(#REF!)=ERROR.TYPE(S65),FALSE)</f>
        <v>0</v>
      </c>
      <c r="AN65" s="126">
        <f>IF(OR('Member Info'!F61&gt;=$S$1,'Member Info'!N61&gt;=$R$1),1,0)</f>
        <v>0</v>
      </c>
    </row>
    <row r="66" spans="1:40" x14ac:dyDescent="0.25">
      <c r="A66" s="4">
        <v>34</v>
      </c>
      <c r="B66" s="166">
        <f>'Member Info'!D62</f>
        <v>0</v>
      </c>
      <c r="C66" s="166">
        <f>'Member Info'!E62</f>
        <v>0</v>
      </c>
      <c r="D66" s="166" t="str">
        <f>'Member Info'!G62</f>
        <v/>
      </c>
      <c r="E66" s="167">
        <f>'Member Info'!B62</f>
        <v>0</v>
      </c>
      <c r="F66" s="244"/>
      <c r="G66" s="168" t="str">
        <f>IF(E66=0,"",
IF('Member Info'!$AM$19&lt;=$R$1,
SUMPRODUCT('Member Info'!L62+IF('Member Info'!H62&gt;'Member Info'!$AJ$12,'Member Info'!$AK$13,IF('Member Info'!H62&gt;'Member Info'!$AJ$11,'Member Info'!$AK$12,IF('Member Info'!H62&gt;'Member Info'!$AJ$10,'Member Info'!$AK$11,IF('Member Info'!H62&gt;'Member Info'!$AJ$9,'Member Info'!$AK$10,IF('Member Info'!H62&gt;'Member Info'!$AJ$8,'Member Info'!$AK$9,'Member Info'!$AK$8)))))),
SUMPRODUCT('Member Info'!L62+IF('Member Info'!H62&gt;'Member Info'!$AG$17,'Member Info'!$AH$18,IF('Member Info'!H62&gt;'Member Info'!$AG$16,'Member Info'!$AH$17,IF('Member Info'!H62&gt;'Member Info'!$AG$15,'Member Info'!$AH$16,IF('Member Info'!H62&gt;'Member Info'!$AG$14,'Member Info'!$AH$15,IF('Member Info'!H62&gt;'Member Info'!$AG$13,'Member Info'!$AH$14,IF('Member Info'!H62&gt;'Member Info'!$AG$12,'Member Info'!$AH$13,IF('Member Info'!H62&gt;'Member Info'!$AG$11,'Member Info'!$AH$12,IF('Member Info'!H62&gt;'Member Info'!$AG$10,'Member Info'!$AH$11,IF('Member Info'!H62&gt;'Member Info'!$AG$9,'Member Info'!$AH$10,IF('Member Info'!H62&gt;'Member Info'!$AG$8,'Member Info'!$AH$9,'Member Info'!$AH$8)))))))))))))</f>
        <v/>
      </c>
      <c r="H66" s="26"/>
      <c r="I66" s="26"/>
      <c r="J66" s="107" t="str">
        <f>IF(E66=0,"",IF('Member Info'!F62&gt;$S$1,CONCATENATE("Joined with practice on ", TEXT('Member Info'!F62, "DD/MM/YYYY")),IF('Member Info'!N62&lt;&gt;"",IF('Member Info'!N62&lt;$R$1,CONCATENATE("Left Scheme on ", TEXT('Member Info'!N62, "DD/MM/YYYY")),IF(ISERROR(G66),"Error Detected, No rate entered",IF(E66=0,"",IF(F66="","Error Detected, No Pensionable pay",IF(ISERROR(AB66)," Unknown Values entered.",IF(T66+U66&lt;1,"Acceptable",IF(R66+S66=200, "No Contributions Entered", IF(K66="","Error Detected, Choose reason&gt;",IF(X66="1",IF(T66=1,"Please Enter Deemed Pensionable Pay","Add Any Relevant Details Above"),"Please Give Details Above"))))))))),IF(ISERROR(G66),"Error Detected, No rate entered",IF(E66=0,"",IF(F66="","Error Detected, No Pensionable pay",IF(ISERROR(AB66)," Unknown Values entered.",IF(T66+U66&lt;1,"Acceptable",IF(R66+S66=200, "No Contributions Entered", IF(K66="","Error Detected, Choose reason&gt;",IF(X66="1",IF(T66=1,"Please Enter Deemed Pensionable Pay","Add relevant Details Above"),"Please give details Above")))))))))))</f>
        <v/>
      </c>
      <c r="K66" s="263"/>
      <c r="L66" s="93"/>
      <c r="M66" s="93" t="str">
        <f t="shared" si="4"/>
        <v/>
      </c>
      <c r="N66" s="96">
        <f t="shared" si="5"/>
        <v>0</v>
      </c>
      <c r="O66" s="96">
        <f t="shared" si="0"/>
        <v>0</v>
      </c>
      <c r="P66" s="220">
        <f>(ROUND((F66/100*'Member Info'!$W$2), 2))</f>
        <v>0</v>
      </c>
      <c r="Q66" s="220" t="e">
        <f t="shared" si="6"/>
        <v>#VALUE!</v>
      </c>
      <c r="R66" s="220" t="str">
        <f t="shared" si="7"/>
        <v/>
      </c>
      <c r="S66" s="229" t="str">
        <f t="shared" si="8"/>
        <v/>
      </c>
      <c r="T66" s="230" t="str">
        <f t="shared" si="9"/>
        <v/>
      </c>
      <c r="U66" s="230" t="str">
        <f t="shared" si="10"/>
        <v/>
      </c>
      <c r="V66" s="224">
        <f t="shared" si="11"/>
        <v>0</v>
      </c>
      <c r="W66" s="112">
        <f t="shared" si="12"/>
        <v>0</v>
      </c>
      <c r="X66" s="237" t="str">
        <f t="shared" si="1"/>
        <v/>
      </c>
      <c r="Y66" s="242" t="b">
        <f t="shared" si="2"/>
        <v>0</v>
      </c>
      <c r="Z66" s="237">
        <f t="shared" si="13"/>
        <v>0</v>
      </c>
      <c r="AA66" s="237">
        <f>IF('Member Info'!N62="",1,"")</f>
        <v>1</v>
      </c>
      <c r="AB66" s="245" t="e">
        <f t="shared" si="14"/>
        <v>#VALUE!</v>
      </c>
      <c r="AC66" s="132" t="str">
        <f t="shared" si="3"/>
        <v/>
      </c>
      <c r="AD66" s="126">
        <f t="shared" si="15"/>
        <v>1</v>
      </c>
      <c r="AE66" s="126" t="str">
        <f>IF('Member Info'!N62&lt;&gt;"",IF('Member Info'!N62&lt;=$R$1,1,0),"")</f>
        <v/>
      </c>
      <c r="AG66" s="126" t="b">
        <f t="shared" si="16"/>
        <v>0</v>
      </c>
      <c r="AH66" s="126">
        <f t="shared" si="17"/>
        <v>0</v>
      </c>
      <c r="AJ66" s="126">
        <f t="shared" si="18"/>
        <v>0</v>
      </c>
      <c r="AK66" s="126">
        <f>IF('Member Info'!F62&gt;$R$1,1,0)</f>
        <v>0</v>
      </c>
      <c r="AL66" s="126" t="b">
        <f>IF(ISERROR(R66),ERROR.TYPE(#REF!)=ERROR.TYPE(R66),FALSE)</f>
        <v>0</v>
      </c>
      <c r="AM66" s="126" t="b">
        <f>IF(ISERROR(S66),ERROR.TYPE(#REF!)=ERROR.TYPE(S66),FALSE)</f>
        <v>0</v>
      </c>
      <c r="AN66" s="126">
        <f>IF(OR('Member Info'!F62&gt;=$S$1,'Member Info'!N62&gt;=$R$1),1,0)</f>
        <v>0</v>
      </c>
    </row>
    <row r="67" spans="1:40" x14ac:dyDescent="0.25">
      <c r="A67" s="4">
        <v>35</v>
      </c>
      <c r="B67" s="166">
        <f>'Member Info'!D63</f>
        <v>0</v>
      </c>
      <c r="C67" s="166">
        <f>'Member Info'!E63</f>
        <v>0</v>
      </c>
      <c r="D67" s="166" t="str">
        <f>'Member Info'!G63</f>
        <v/>
      </c>
      <c r="E67" s="167">
        <f>'Member Info'!B63</f>
        <v>0</v>
      </c>
      <c r="F67" s="244"/>
      <c r="G67" s="168" t="str">
        <f>IF(E67=0,"",
IF('Member Info'!$AM$19&lt;=$R$1,
SUMPRODUCT('Member Info'!L63+IF('Member Info'!H63&gt;'Member Info'!$AJ$12,'Member Info'!$AK$13,IF('Member Info'!H63&gt;'Member Info'!$AJ$11,'Member Info'!$AK$12,IF('Member Info'!H63&gt;'Member Info'!$AJ$10,'Member Info'!$AK$11,IF('Member Info'!H63&gt;'Member Info'!$AJ$9,'Member Info'!$AK$10,IF('Member Info'!H63&gt;'Member Info'!$AJ$8,'Member Info'!$AK$9,'Member Info'!$AK$8)))))),
SUMPRODUCT('Member Info'!L63+IF('Member Info'!H63&gt;'Member Info'!$AG$17,'Member Info'!$AH$18,IF('Member Info'!H63&gt;'Member Info'!$AG$16,'Member Info'!$AH$17,IF('Member Info'!H63&gt;'Member Info'!$AG$15,'Member Info'!$AH$16,IF('Member Info'!H63&gt;'Member Info'!$AG$14,'Member Info'!$AH$15,IF('Member Info'!H63&gt;'Member Info'!$AG$13,'Member Info'!$AH$14,IF('Member Info'!H63&gt;'Member Info'!$AG$12,'Member Info'!$AH$13,IF('Member Info'!H63&gt;'Member Info'!$AG$11,'Member Info'!$AH$12,IF('Member Info'!H63&gt;'Member Info'!$AG$10,'Member Info'!$AH$11,IF('Member Info'!H63&gt;'Member Info'!$AG$9,'Member Info'!$AH$10,IF('Member Info'!H63&gt;'Member Info'!$AG$8,'Member Info'!$AH$9,'Member Info'!$AH$8)))))))))))))</f>
        <v/>
      </c>
      <c r="H67" s="26"/>
      <c r="I67" s="26"/>
      <c r="J67" s="107" t="str">
        <f>IF(E67=0,"",IF('Member Info'!F63&gt;$S$1,CONCATENATE("Joined with practice on ", TEXT('Member Info'!F63, "DD/MM/YYYY")),IF('Member Info'!N63&lt;&gt;"",IF('Member Info'!N63&lt;$R$1,CONCATENATE("Left Scheme on ", TEXT('Member Info'!N63, "DD/MM/YYYY")),IF(ISERROR(G67),"Error Detected, No rate entered",IF(E67=0,"",IF(F67="","Error Detected, No Pensionable pay",IF(ISERROR(AB67)," Unknown Values entered.",IF(T67+U67&lt;1,"Acceptable",IF(R67+S67=200, "No Contributions Entered", IF(K67="","Error Detected, Choose reason&gt;",IF(X67="1",IF(T67=1,"Please Enter Deemed Pensionable Pay","Add Any Relevant Details Above"),"Please Give Details Above"))))))))),IF(ISERROR(G67),"Error Detected, No rate entered",IF(E67=0,"",IF(F67="","Error Detected, No Pensionable pay",IF(ISERROR(AB67)," Unknown Values entered.",IF(T67+U67&lt;1,"Acceptable",IF(R67+S67=200, "No Contributions Entered", IF(K67="","Error Detected, Choose reason&gt;",IF(X67="1",IF(T67=1,"Please Enter Deemed Pensionable Pay","Add relevant Details Above"),"Please give details Above")))))))))))</f>
        <v/>
      </c>
      <c r="K67" s="263"/>
      <c r="L67" s="93"/>
      <c r="M67" s="93" t="str">
        <f t="shared" si="4"/>
        <v/>
      </c>
      <c r="N67" s="96">
        <f t="shared" si="5"/>
        <v>0</v>
      </c>
      <c r="O67" s="96">
        <f t="shared" si="0"/>
        <v>0</v>
      </c>
      <c r="P67" s="220">
        <f>(ROUND((F67/100*'Member Info'!$W$2), 2))</f>
        <v>0</v>
      </c>
      <c r="Q67" s="220" t="e">
        <f t="shared" si="6"/>
        <v>#VALUE!</v>
      </c>
      <c r="R67" s="220" t="str">
        <f t="shared" si="7"/>
        <v/>
      </c>
      <c r="S67" s="229" t="str">
        <f t="shared" si="8"/>
        <v/>
      </c>
      <c r="T67" s="230" t="str">
        <f t="shared" si="9"/>
        <v/>
      </c>
      <c r="U67" s="230" t="str">
        <f t="shared" si="10"/>
        <v/>
      </c>
      <c r="V67" s="224">
        <f t="shared" si="11"/>
        <v>0</v>
      </c>
      <c r="W67" s="112">
        <f t="shared" si="12"/>
        <v>0</v>
      </c>
      <c r="X67" s="237" t="str">
        <f t="shared" si="1"/>
        <v/>
      </c>
      <c r="Y67" s="242" t="b">
        <f t="shared" si="2"/>
        <v>0</v>
      </c>
      <c r="Z67" s="237">
        <f t="shared" si="13"/>
        <v>0</v>
      </c>
      <c r="AA67" s="237">
        <f>IF('Member Info'!N63="",1,"")</f>
        <v>1</v>
      </c>
      <c r="AB67" s="245" t="e">
        <f t="shared" si="14"/>
        <v>#VALUE!</v>
      </c>
      <c r="AC67" s="132" t="str">
        <f t="shared" si="3"/>
        <v/>
      </c>
      <c r="AD67" s="126">
        <f t="shared" si="15"/>
        <v>1</v>
      </c>
      <c r="AE67" s="126" t="str">
        <f>IF('Member Info'!N63&lt;&gt;"",IF('Member Info'!N63&lt;=$R$1,1,0),"")</f>
        <v/>
      </c>
      <c r="AG67" s="126" t="b">
        <f t="shared" si="16"/>
        <v>0</v>
      </c>
      <c r="AH67" s="126">
        <f t="shared" si="17"/>
        <v>0</v>
      </c>
      <c r="AJ67" s="126">
        <f t="shared" si="18"/>
        <v>0</v>
      </c>
      <c r="AK67" s="126">
        <f>IF('Member Info'!F63&gt;$R$1,1,0)</f>
        <v>0</v>
      </c>
      <c r="AL67" s="126" t="b">
        <f>IF(ISERROR(R67),ERROR.TYPE(#REF!)=ERROR.TYPE(R67),FALSE)</f>
        <v>0</v>
      </c>
      <c r="AM67" s="126" t="b">
        <f>IF(ISERROR(S67),ERROR.TYPE(#REF!)=ERROR.TYPE(S67),FALSE)</f>
        <v>0</v>
      </c>
      <c r="AN67" s="126">
        <f>IF(OR('Member Info'!F63&gt;=$S$1,'Member Info'!N63&gt;=$R$1),1,0)</f>
        <v>0</v>
      </c>
    </row>
    <row r="68" spans="1:40" x14ac:dyDescent="0.25">
      <c r="A68" s="4">
        <v>36</v>
      </c>
      <c r="B68" s="166">
        <f>'Member Info'!D64</f>
        <v>0</v>
      </c>
      <c r="C68" s="166">
        <f>'Member Info'!E64</f>
        <v>0</v>
      </c>
      <c r="D68" s="166" t="str">
        <f>'Member Info'!G64</f>
        <v/>
      </c>
      <c r="E68" s="167">
        <f>'Member Info'!B64</f>
        <v>0</v>
      </c>
      <c r="F68" s="244"/>
      <c r="G68" s="168" t="str">
        <f>IF(E68=0,"",
IF('Member Info'!$AM$19&lt;=$R$1,
SUMPRODUCT('Member Info'!L64+IF('Member Info'!H64&gt;'Member Info'!$AJ$12,'Member Info'!$AK$13,IF('Member Info'!H64&gt;'Member Info'!$AJ$11,'Member Info'!$AK$12,IF('Member Info'!H64&gt;'Member Info'!$AJ$10,'Member Info'!$AK$11,IF('Member Info'!H64&gt;'Member Info'!$AJ$9,'Member Info'!$AK$10,IF('Member Info'!H64&gt;'Member Info'!$AJ$8,'Member Info'!$AK$9,'Member Info'!$AK$8)))))),
SUMPRODUCT('Member Info'!L64+IF('Member Info'!H64&gt;'Member Info'!$AG$17,'Member Info'!$AH$18,IF('Member Info'!H64&gt;'Member Info'!$AG$16,'Member Info'!$AH$17,IF('Member Info'!H64&gt;'Member Info'!$AG$15,'Member Info'!$AH$16,IF('Member Info'!H64&gt;'Member Info'!$AG$14,'Member Info'!$AH$15,IF('Member Info'!H64&gt;'Member Info'!$AG$13,'Member Info'!$AH$14,IF('Member Info'!H64&gt;'Member Info'!$AG$12,'Member Info'!$AH$13,IF('Member Info'!H64&gt;'Member Info'!$AG$11,'Member Info'!$AH$12,IF('Member Info'!H64&gt;'Member Info'!$AG$10,'Member Info'!$AH$11,IF('Member Info'!H64&gt;'Member Info'!$AG$9,'Member Info'!$AH$10,IF('Member Info'!H64&gt;'Member Info'!$AG$8,'Member Info'!$AH$9,'Member Info'!$AH$8)))))))))))))</f>
        <v/>
      </c>
      <c r="H68" s="26"/>
      <c r="I68" s="26"/>
      <c r="J68" s="107" t="str">
        <f>IF(E68=0,"",IF('Member Info'!F64&gt;$S$1,CONCATENATE("Joined with practice on ", TEXT('Member Info'!F64, "DD/MM/YYYY")),IF('Member Info'!N64&lt;&gt;"",IF('Member Info'!N64&lt;$R$1,CONCATENATE("Left Scheme on ", TEXT('Member Info'!N64, "DD/MM/YYYY")),IF(ISERROR(G68),"Error Detected, No rate entered",IF(E68=0,"",IF(F68="","Error Detected, No Pensionable pay",IF(ISERROR(AB68)," Unknown Values entered.",IF(T68+U68&lt;1,"Acceptable",IF(R68+S68=200, "No Contributions Entered", IF(K68="","Error Detected, Choose reason&gt;",IF(X68="1",IF(T68=1,"Please Enter Deemed Pensionable Pay","Add Any Relevant Details Above"),"Please Give Details Above"))))))))),IF(ISERROR(G68),"Error Detected, No rate entered",IF(E68=0,"",IF(F68="","Error Detected, No Pensionable pay",IF(ISERROR(AB68)," Unknown Values entered.",IF(T68+U68&lt;1,"Acceptable",IF(R68+S68=200, "No Contributions Entered", IF(K68="","Error Detected, Choose reason&gt;",IF(X68="1",IF(T68=1,"Please Enter Deemed Pensionable Pay","Add relevant Details Above"),"Please give details Above")))))))))))</f>
        <v/>
      </c>
      <c r="K68" s="263"/>
      <c r="L68" s="93"/>
      <c r="M68" s="93" t="str">
        <f t="shared" si="4"/>
        <v/>
      </c>
      <c r="N68" s="96">
        <f t="shared" si="5"/>
        <v>0</v>
      </c>
      <c r="O68" s="96">
        <f t="shared" si="0"/>
        <v>0</v>
      </c>
      <c r="P68" s="220">
        <f>(ROUND((F68/100*'Member Info'!$W$2), 2))</f>
        <v>0</v>
      </c>
      <c r="Q68" s="220" t="e">
        <f t="shared" si="6"/>
        <v>#VALUE!</v>
      </c>
      <c r="R68" s="220" t="str">
        <f t="shared" si="7"/>
        <v/>
      </c>
      <c r="S68" s="229" t="str">
        <f t="shared" si="8"/>
        <v/>
      </c>
      <c r="T68" s="230" t="str">
        <f t="shared" si="9"/>
        <v/>
      </c>
      <c r="U68" s="230" t="str">
        <f t="shared" si="10"/>
        <v/>
      </c>
      <c r="V68" s="224">
        <f t="shared" si="11"/>
        <v>0</v>
      </c>
      <c r="W68" s="112">
        <f t="shared" si="12"/>
        <v>0</v>
      </c>
      <c r="X68" s="237" t="str">
        <f t="shared" si="1"/>
        <v/>
      </c>
      <c r="Y68" s="242" t="b">
        <f t="shared" si="2"/>
        <v>0</v>
      </c>
      <c r="Z68" s="237">
        <f t="shared" si="13"/>
        <v>0</v>
      </c>
      <c r="AA68" s="237">
        <f>IF('Member Info'!N64="",1,"")</f>
        <v>1</v>
      </c>
      <c r="AB68" s="245" t="e">
        <f t="shared" si="14"/>
        <v>#VALUE!</v>
      </c>
      <c r="AC68" s="132" t="str">
        <f t="shared" si="3"/>
        <v/>
      </c>
      <c r="AD68" s="126">
        <f t="shared" si="15"/>
        <v>1</v>
      </c>
      <c r="AE68" s="126" t="str">
        <f>IF('Member Info'!N64&lt;&gt;"",IF('Member Info'!N64&lt;=$R$1,1,0),"")</f>
        <v/>
      </c>
      <c r="AG68" s="126" t="b">
        <f t="shared" si="16"/>
        <v>0</v>
      </c>
      <c r="AH68" s="126">
        <f t="shared" si="17"/>
        <v>0</v>
      </c>
      <c r="AJ68" s="126">
        <f t="shared" si="18"/>
        <v>0</v>
      </c>
      <c r="AK68" s="126">
        <f>IF('Member Info'!F64&gt;$R$1,1,0)</f>
        <v>0</v>
      </c>
      <c r="AL68" s="126" t="b">
        <f>IF(ISERROR(R68),ERROR.TYPE(#REF!)=ERROR.TYPE(R68),FALSE)</f>
        <v>0</v>
      </c>
      <c r="AM68" s="126" t="b">
        <f>IF(ISERROR(S68),ERROR.TYPE(#REF!)=ERROR.TYPE(S68),FALSE)</f>
        <v>0</v>
      </c>
      <c r="AN68" s="126">
        <f>IF(OR('Member Info'!F64&gt;=$S$1,'Member Info'!N64&gt;=$R$1),1,0)</f>
        <v>0</v>
      </c>
    </row>
    <row r="69" spans="1:40" x14ac:dyDescent="0.25">
      <c r="A69" s="4">
        <v>37</v>
      </c>
      <c r="B69" s="166">
        <f>'Member Info'!D65</f>
        <v>0</v>
      </c>
      <c r="C69" s="166">
        <f>'Member Info'!E65</f>
        <v>0</v>
      </c>
      <c r="D69" s="166" t="str">
        <f>'Member Info'!G65</f>
        <v/>
      </c>
      <c r="E69" s="167">
        <f>'Member Info'!B65</f>
        <v>0</v>
      </c>
      <c r="F69" s="244"/>
      <c r="G69" s="168" t="str">
        <f>IF(E69=0,"",
IF('Member Info'!$AM$19&lt;=$R$1,
SUMPRODUCT('Member Info'!L65+IF('Member Info'!H65&gt;'Member Info'!$AJ$12,'Member Info'!$AK$13,IF('Member Info'!H65&gt;'Member Info'!$AJ$11,'Member Info'!$AK$12,IF('Member Info'!H65&gt;'Member Info'!$AJ$10,'Member Info'!$AK$11,IF('Member Info'!H65&gt;'Member Info'!$AJ$9,'Member Info'!$AK$10,IF('Member Info'!H65&gt;'Member Info'!$AJ$8,'Member Info'!$AK$9,'Member Info'!$AK$8)))))),
SUMPRODUCT('Member Info'!L65+IF('Member Info'!H65&gt;'Member Info'!$AG$17,'Member Info'!$AH$18,IF('Member Info'!H65&gt;'Member Info'!$AG$16,'Member Info'!$AH$17,IF('Member Info'!H65&gt;'Member Info'!$AG$15,'Member Info'!$AH$16,IF('Member Info'!H65&gt;'Member Info'!$AG$14,'Member Info'!$AH$15,IF('Member Info'!H65&gt;'Member Info'!$AG$13,'Member Info'!$AH$14,IF('Member Info'!H65&gt;'Member Info'!$AG$12,'Member Info'!$AH$13,IF('Member Info'!H65&gt;'Member Info'!$AG$11,'Member Info'!$AH$12,IF('Member Info'!H65&gt;'Member Info'!$AG$10,'Member Info'!$AH$11,IF('Member Info'!H65&gt;'Member Info'!$AG$9,'Member Info'!$AH$10,IF('Member Info'!H65&gt;'Member Info'!$AG$8,'Member Info'!$AH$9,'Member Info'!$AH$8)))))))))))))</f>
        <v/>
      </c>
      <c r="H69" s="26"/>
      <c r="I69" s="26"/>
      <c r="J69" s="107" t="str">
        <f>IF(E69=0,"",IF('Member Info'!F65&gt;$S$1,CONCATENATE("Joined with practice on ", TEXT('Member Info'!F65, "DD/MM/YYYY")),IF('Member Info'!N65&lt;&gt;"",IF('Member Info'!N65&lt;$R$1,CONCATENATE("Left Scheme on ", TEXT('Member Info'!N65, "DD/MM/YYYY")),IF(ISERROR(G69),"Error Detected, No rate entered",IF(E69=0,"",IF(F69="","Error Detected, No Pensionable pay",IF(ISERROR(AB69)," Unknown Values entered.",IF(T69+U69&lt;1,"Acceptable",IF(R69+S69=200, "No Contributions Entered", IF(K69="","Error Detected, Choose reason&gt;",IF(X69="1",IF(T69=1,"Please Enter Deemed Pensionable Pay","Add Any Relevant Details Above"),"Please Give Details Above"))))))))),IF(ISERROR(G69),"Error Detected, No rate entered",IF(E69=0,"",IF(F69="","Error Detected, No Pensionable pay",IF(ISERROR(AB69)," Unknown Values entered.",IF(T69+U69&lt;1,"Acceptable",IF(R69+S69=200, "No Contributions Entered", IF(K69="","Error Detected, Choose reason&gt;",IF(X69="1",IF(T69=1,"Please Enter Deemed Pensionable Pay","Add relevant Details Above"),"Please give details Above")))))))))))</f>
        <v/>
      </c>
      <c r="K69" s="263"/>
      <c r="L69" s="93"/>
      <c r="M69" s="93" t="str">
        <f t="shared" si="4"/>
        <v/>
      </c>
      <c r="N69" s="96">
        <f t="shared" si="5"/>
        <v>0</v>
      </c>
      <c r="O69" s="96">
        <f t="shared" si="0"/>
        <v>0</v>
      </c>
      <c r="P69" s="220">
        <f>(ROUND((F69/100*'Member Info'!$W$2), 2))</f>
        <v>0</v>
      </c>
      <c r="Q69" s="220" t="e">
        <f t="shared" si="6"/>
        <v>#VALUE!</v>
      </c>
      <c r="R69" s="220" t="str">
        <f t="shared" si="7"/>
        <v/>
      </c>
      <c r="S69" s="229" t="str">
        <f t="shared" si="8"/>
        <v/>
      </c>
      <c r="T69" s="230" t="str">
        <f t="shared" si="9"/>
        <v/>
      </c>
      <c r="U69" s="230" t="str">
        <f t="shared" si="10"/>
        <v/>
      </c>
      <c r="V69" s="224">
        <f t="shared" si="11"/>
        <v>0</v>
      </c>
      <c r="W69" s="112">
        <f t="shared" si="12"/>
        <v>0</v>
      </c>
      <c r="X69" s="237" t="str">
        <f t="shared" si="1"/>
        <v/>
      </c>
      <c r="Y69" s="242" t="b">
        <f t="shared" si="2"/>
        <v>0</v>
      </c>
      <c r="Z69" s="237">
        <f t="shared" si="13"/>
        <v>0</v>
      </c>
      <c r="AA69" s="237">
        <f>IF('Member Info'!N65="",1,"")</f>
        <v>1</v>
      </c>
      <c r="AB69" s="245" t="e">
        <f t="shared" si="14"/>
        <v>#VALUE!</v>
      </c>
      <c r="AC69" s="132" t="str">
        <f t="shared" si="3"/>
        <v/>
      </c>
      <c r="AD69" s="126">
        <f t="shared" si="15"/>
        <v>1</v>
      </c>
      <c r="AE69" s="126" t="str">
        <f>IF('Member Info'!N65&lt;&gt;"",IF('Member Info'!N65&lt;=$R$1,1,0),"")</f>
        <v/>
      </c>
      <c r="AG69" s="126" t="b">
        <f t="shared" si="16"/>
        <v>0</v>
      </c>
      <c r="AH69" s="126">
        <f t="shared" si="17"/>
        <v>0</v>
      </c>
      <c r="AJ69" s="126">
        <f t="shared" si="18"/>
        <v>0</v>
      </c>
      <c r="AK69" s="126">
        <f>IF('Member Info'!F65&gt;$R$1,1,0)</f>
        <v>0</v>
      </c>
      <c r="AL69" s="126" t="b">
        <f>IF(ISERROR(R69),ERROR.TYPE(#REF!)=ERROR.TYPE(R69),FALSE)</f>
        <v>0</v>
      </c>
      <c r="AM69" s="126" t="b">
        <f>IF(ISERROR(S69),ERROR.TYPE(#REF!)=ERROR.TYPE(S69),FALSE)</f>
        <v>0</v>
      </c>
      <c r="AN69" s="126">
        <f>IF(OR('Member Info'!F65&gt;=$S$1,'Member Info'!N65&gt;=$R$1),1,0)</f>
        <v>0</v>
      </c>
    </row>
    <row r="70" spans="1:40" x14ac:dyDescent="0.25">
      <c r="A70" s="4">
        <v>38</v>
      </c>
      <c r="B70" s="166">
        <f>'Member Info'!D66</f>
        <v>0</v>
      </c>
      <c r="C70" s="166">
        <f>'Member Info'!E66</f>
        <v>0</v>
      </c>
      <c r="D70" s="166" t="str">
        <f>'Member Info'!G66</f>
        <v/>
      </c>
      <c r="E70" s="167">
        <f>'Member Info'!B66</f>
        <v>0</v>
      </c>
      <c r="F70" s="244"/>
      <c r="G70" s="168" t="str">
        <f>IF(E70=0,"",
IF('Member Info'!$AM$19&lt;=$R$1,
SUMPRODUCT('Member Info'!L66+IF('Member Info'!H66&gt;'Member Info'!$AJ$12,'Member Info'!$AK$13,IF('Member Info'!H66&gt;'Member Info'!$AJ$11,'Member Info'!$AK$12,IF('Member Info'!H66&gt;'Member Info'!$AJ$10,'Member Info'!$AK$11,IF('Member Info'!H66&gt;'Member Info'!$AJ$9,'Member Info'!$AK$10,IF('Member Info'!H66&gt;'Member Info'!$AJ$8,'Member Info'!$AK$9,'Member Info'!$AK$8)))))),
SUMPRODUCT('Member Info'!L66+IF('Member Info'!H66&gt;'Member Info'!$AG$17,'Member Info'!$AH$18,IF('Member Info'!H66&gt;'Member Info'!$AG$16,'Member Info'!$AH$17,IF('Member Info'!H66&gt;'Member Info'!$AG$15,'Member Info'!$AH$16,IF('Member Info'!H66&gt;'Member Info'!$AG$14,'Member Info'!$AH$15,IF('Member Info'!H66&gt;'Member Info'!$AG$13,'Member Info'!$AH$14,IF('Member Info'!H66&gt;'Member Info'!$AG$12,'Member Info'!$AH$13,IF('Member Info'!H66&gt;'Member Info'!$AG$11,'Member Info'!$AH$12,IF('Member Info'!H66&gt;'Member Info'!$AG$10,'Member Info'!$AH$11,IF('Member Info'!H66&gt;'Member Info'!$AG$9,'Member Info'!$AH$10,IF('Member Info'!H66&gt;'Member Info'!$AG$8,'Member Info'!$AH$9,'Member Info'!$AH$8)))))))))))))</f>
        <v/>
      </c>
      <c r="H70" s="26"/>
      <c r="I70" s="26"/>
      <c r="J70" s="107" t="str">
        <f>IF(E70=0,"",IF('Member Info'!F66&gt;$S$1,CONCATENATE("Joined with practice on ", TEXT('Member Info'!F66, "DD/MM/YYYY")),IF('Member Info'!N66&lt;&gt;"",IF('Member Info'!N66&lt;$R$1,CONCATENATE("Left Scheme on ", TEXT('Member Info'!N66, "DD/MM/YYYY")),IF(ISERROR(G70),"Error Detected, No rate entered",IF(E70=0,"",IF(F70="","Error Detected, No Pensionable pay",IF(ISERROR(AB70)," Unknown Values entered.",IF(T70+U70&lt;1,"Acceptable",IF(R70+S70=200, "No Contributions Entered", IF(K70="","Error Detected, Choose reason&gt;",IF(X70="1",IF(T70=1,"Please Enter Deemed Pensionable Pay","Add Any Relevant Details Above"),"Please Give Details Above"))))))))),IF(ISERROR(G70),"Error Detected, No rate entered",IF(E70=0,"",IF(F70="","Error Detected, No Pensionable pay",IF(ISERROR(AB70)," Unknown Values entered.",IF(T70+U70&lt;1,"Acceptable",IF(R70+S70=200, "No Contributions Entered", IF(K70="","Error Detected, Choose reason&gt;",IF(X70="1",IF(T70=1,"Please Enter Deemed Pensionable Pay","Add relevant Details Above"),"Please give details Above")))))))))))</f>
        <v/>
      </c>
      <c r="K70" s="263"/>
      <c r="L70" s="93"/>
      <c r="M70" s="93" t="str">
        <f t="shared" si="4"/>
        <v/>
      </c>
      <c r="N70" s="96">
        <f t="shared" si="5"/>
        <v>0</v>
      </c>
      <c r="O70" s="96">
        <f t="shared" si="0"/>
        <v>0</v>
      </c>
      <c r="P70" s="220">
        <f>(ROUND((F70/100*'Member Info'!$W$2), 2))</f>
        <v>0</v>
      </c>
      <c r="Q70" s="220" t="e">
        <f t="shared" si="6"/>
        <v>#VALUE!</v>
      </c>
      <c r="R70" s="220" t="str">
        <f t="shared" si="7"/>
        <v/>
      </c>
      <c r="S70" s="229" t="str">
        <f t="shared" si="8"/>
        <v/>
      </c>
      <c r="T70" s="230" t="str">
        <f t="shared" si="9"/>
        <v/>
      </c>
      <c r="U70" s="230" t="str">
        <f t="shared" si="10"/>
        <v/>
      </c>
      <c r="V70" s="224">
        <f t="shared" si="11"/>
        <v>0</v>
      </c>
      <c r="W70" s="112">
        <f t="shared" si="12"/>
        <v>0</v>
      </c>
      <c r="X70" s="237" t="str">
        <f t="shared" si="1"/>
        <v/>
      </c>
      <c r="Y70" s="242" t="b">
        <f t="shared" si="2"/>
        <v>0</v>
      </c>
      <c r="Z70" s="237">
        <f t="shared" si="13"/>
        <v>0</v>
      </c>
      <c r="AA70" s="237">
        <f>IF('Member Info'!N66="",1,"")</f>
        <v>1</v>
      </c>
      <c r="AB70" s="245" t="e">
        <f t="shared" si="14"/>
        <v>#VALUE!</v>
      </c>
      <c r="AC70" s="132" t="str">
        <f t="shared" si="3"/>
        <v/>
      </c>
      <c r="AD70" s="126">
        <f t="shared" si="15"/>
        <v>1</v>
      </c>
      <c r="AE70" s="126" t="str">
        <f>IF('Member Info'!N66&lt;&gt;"",IF('Member Info'!N66&lt;=$R$1,1,0),"")</f>
        <v/>
      </c>
      <c r="AG70" s="126" t="b">
        <f t="shared" si="16"/>
        <v>0</v>
      </c>
      <c r="AH70" s="126">
        <f t="shared" si="17"/>
        <v>0</v>
      </c>
      <c r="AJ70" s="126">
        <f t="shared" si="18"/>
        <v>0</v>
      </c>
      <c r="AK70" s="126">
        <f>IF('Member Info'!F66&gt;$R$1,1,0)</f>
        <v>0</v>
      </c>
      <c r="AL70" s="126" t="b">
        <f>IF(ISERROR(R70),ERROR.TYPE(#REF!)=ERROR.TYPE(R70),FALSE)</f>
        <v>0</v>
      </c>
      <c r="AM70" s="126" t="b">
        <f>IF(ISERROR(S70),ERROR.TYPE(#REF!)=ERROR.TYPE(S70),FALSE)</f>
        <v>0</v>
      </c>
      <c r="AN70" s="126">
        <f>IF(OR('Member Info'!F66&gt;=$S$1,'Member Info'!N66&gt;=$R$1),1,0)</f>
        <v>0</v>
      </c>
    </row>
    <row r="71" spans="1:40" x14ac:dyDescent="0.25">
      <c r="A71" s="4">
        <v>39</v>
      </c>
      <c r="B71" s="166">
        <f>'Member Info'!D67</f>
        <v>0</v>
      </c>
      <c r="C71" s="166">
        <f>'Member Info'!E67</f>
        <v>0</v>
      </c>
      <c r="D71" s="166" t="str">
        <f>'Member Info'!G67</f>
        <v/>
      </c>
      <c r="E71" s="167">
        <f>'Member Info'!B67</f>
        <v>0</v>
      </c>
      <c r="F71" s="244"/>
      <c r="G71" s="168" t="str">
        <f>IF(E71=0,"",
IF('Member Info'!$AM$19&lt;=$R$1,
SUMPRODUCT('Member Info'!L67+IF('Member Info'!H67&gt;'Member Info'!$AJ$12,'Member Info'!$AK$13,IF('Member Info'!H67&gt;'Member Info'!$AJ$11,'Member Info'!$AK$12,IF('Member Info'!H67&gt;'Member Info'!$AJ$10,'Member Info'!$AK$11,IF('Member Info'!H67&gt;'Member Info'!$AJ$9,'Member Info'!$AK$10,IF('Member Info'!H67&gt;'Member Info'!$AJ$8,'Member Info'!$AK$9,'Member Info'!$AK$8)))))),
SUMPRODUCT('Member Info'!L67+IF('Member Info'!H67&gt;'Member Info'!$AG$17,'Member Info'!$AH$18,IF('Member Info'!H67&gt;'Member Info'!$AG$16,'Member Info'!$AH$17,IF('Member Info'!H67&gt;'Member Info'!$AG$15,'Member Info'!$AH$16,IF('Member Info'!H67&gt;'Member Info'!$AG$14,'Member Info'!$AH$15,IF('Member Info'!H67&gt;'Member Info'!$AG$13,'Member Info'!$AH$14,IF('Member Info'!H67&gt;'Member Info'!$AG$12,'Member Info'!$AH$13,IF('Member Info'!H67&gt;'Member Info'!$AG$11,'Member Info'!$AH$12,IF('Member Info'!H67&gt;'Member Info'!$AG$10,'Member Info'!$AH$11,IF('Member Info'!H67&gt;'Member Info'!$AG$9,'Member Info'!$AH$10,IF('Member Info'!H67&gt;'Member Info'!$AG$8,'Member Info'!$AH$9,'Member Info'!$AH$8)))))))))))))</f>
        <v/>
      </c>
      <c r="H71" s="26"/>
      <c r="I71" s="26"/>
      <c r="J71" s="107" t="str">
        <f>IF(E71=0,"",IF('Member Info'!F67&gt;$S$1,CONCATENATE("Joined with practice on ", TEXT('Member Info'!F67, "DD/MM/YYYY")),IF('Member Info'!N67&lt;&gt;"",IF('Member Info'!N67&lt;$R$1,CONCATENATE("Left Scheme on ", TEXT('Member Info'!N67, "DD/MM/YYYY")),IF(ISERROR(G71),"Error Detected, No rate entered",IF(E71=0,"",IF(F71="","Error Detected, No Pensionable pay",IF(ISERROR(AB71)," Unknown Values entered.",IF(T71+U71&lt;1,"Acceptable",IF(R71+S71=200, "No Contributions Entered", IF(K71="","Error Detected, Choose reason&gt;",IF(X71="1",IF(T71=1,"Please Enter Deemed Pensionable Pay","Add Any Relevant Details Above"),"Please Give Details Above"))))))))),IF(ISERROR(G71),"Error Detected, No rate entered",IF(E71=0,"",IF(F71="","Error Detected, No Pensionable pay",IF(ISERROR(AB71)," Unknown Values entered.",IF(T71+U71&lt;1,"Acceptable",IF(R71+S71=200, "No Contributions Entered", IF(K71="","Error Detected, Choose reason&gt;",IF(X71="1",IF(T71=1,"Please Enter Deemed Pensionable Pay","Add relevant Details Above"),"Please give details Above")))))))))))</f>
        <v/>
      </c>
      <c r="K71" s="263"/>
      <c r="L71" s="93"/>
      <c r="M71" s="93" t="str">
        <f t="shared" si="4"/>
        <v/>
      </c>
      <c r="N71" s="96">
        <f t="shared" si="5"/>
        <v>0</v>
      </c>
      <c r="O71" s="96">
        <f t="shared" si="0"/>
        <v>0</v>
      </c>
      <c r="P71" s="220">
        <f>(ROUND((F71/100*'Member Info'!$W$2), 2))</f>
        <v>0</v>
      </c>
      <c r="Q71" s="220" t="e">
        <f t="shared" si="6"/>
        <v>#VALUE!</v>
      </c>
      <c r="R71" s="220" t="str">
        <f t="shared" si="7"/>
        <v/>
      </c>
      <c r="S71" s="229" t="str">
        <f t="shared" si="8"/>
        <v/>
      </c>
      <c r="T71" s="230" t="str">
        <f t="shared" si="9"/>
        <v/>
      </c>
      <c r="U71" s="230" t="str">
        <f t="shared" si="10"/>
        <v/>
      </c>
      <c r="V71" s="224">
        <f t="shared" si="11"/>
        <v>0</v>
      </c>
      <c r="W71" s="112">
        <f t="shared" si="12"/>
        <v>0</v>
      </c>
      <c r="X71" s="237" t="str">
        <f t="shared" si="1"/>
        <v/>
      </c>
      <c r="Y71" s="242" t="b">
        <f t="shared" si="2"/>
        <v>0</v>
      </c>
      <c r="Z71" s="237">
        <f t="shared" si="13"/>
        <v>0</v>
      </c>
      <c r="AA71" s="237">
        <f>IF('Member Info'!N67="",1,"")</f>
        <v>1</v>
      </c>
      <c r="AB71" s="245" t="e">
        <f t="shared" si="14"/>
        <v>#VALUE!</v>
      </c>
      <c r="AC71" s="132" t="str">
        <f t="shared" si="3"/>
        <v/>
      </c>
      <c r="AD71" s="126">
        <f t="shared" si="15"/>
        <v>1</v>
      </c>
      <c r="AE71" s="126" t="str">
        <f>IF('Member Info'!N67&lt;&gt;"",IF('Member Info'!N67&lt;=$R$1,1,0),"")</f>
        <v/>
      </c>
      <c r="AG71" s="126" t="b">
        <f t="shared" si="16"/>
        <v>0</v>
      </c>
      <c r="AH71" s="126">
        <f t="shared" si="17"/>
        <v>0</v>
      </c>
      <c r="AJ71" s="126">
        <f t="shared" si="18"/>
        <v>0</v>
      </c>
      <c r="AK71" s="126">
        <f>IF('Member Info'!F67&gt;$R$1,1,0)</f>
        <v>0</v>
      </c>
      <c r="AL71" s="126" t="b">
        <f>IF(ISERROR(R71),ERROR.TYPE(#REF!)=ERROR.TYPE(R71),FALSE)</f>
        <v>0</v>
      </c>
      <c r="AM71" s="126" t="b">
        <f>IF(ISERROR(S71),ERROR.TYPE(#REF!)=ERROR.TYPE(S71),FALSE)</f>
        <v>0</v>
      </c>
      <c r="AN71" s="126">
        <f>IF(OR('Member Info'!F67&gt;=$S$1,'Member Info'!N67&gt;=$R$1),1,0)</f>
        <v>0</v>
      </c>
    </row>
    <row r="72" spans="1:40" x14ac:dyDescent="0.25">
      <c r="A72" s="4">
        <v>40</v>
      </c>
      <c r="B72" s="166">
        <f>'Member Info'!D68</f>
        <v>0</v>
      </c>
      <c r="C72" s="166">
        <f>'Member Info'!E68</f>
        <v>0</v>
      </c>
      <c r="D72" s="166" t="str">
        <f>'Member Info'!G68</f>
        <v/>
      </c>
      <c r="E72" s="167">
        <f>'Member Info'!B68</f>
        <v>0</v>
      </c>
      <c r="F72" s="244"/>
      <c r="G72" s="168" t="str">
        <f>IF(E72=0,"",
IF('Member Info'!$AM$19&lt;=$R$1,
SUMPRODUCT('Member Info'!L68+IF('Member Info'!H68&gt;'Member Info'!$AJ$12,'Member Info'!$AK$13,IF('Member Info'!H68&gt;'Member Info'!$AJ$11,'Member Info'!$AK$12,IF('Member Info'!H68&gt;'Member Info'!$AJ$10,'Member Info'!$AK$11,IF('Member Info'!H68&gt;'Member Info'!$AJ$9,'Member Info'!$AK$10,IF('Member Info'!H68&gt;'Member Info'!$AJ$8,'Member Info'!$AK$9,'Member Info'!$AK$8)))))),
SUMPRODUCT('Member Info'!L68+IF('Member Info'!H68&gt;'Member Info'!$AG$17,'Member Info'!$AH$18,IF('Member Info'!H68&gt;'Member Info'!$AG$16,'Member Info'!$AH$17,IF('Member Info'!H68&gt;'Member Info'!$AG$15,'Member Info'!$AH$16,IF('Member Info'!H68&gt;'Member Info'!$AG$14,'Member Info'!$AH$15,IF('Member Info'!H68&gt;'Member Info'!$AG$13,'Member Info'!$AH$14,IF('Member Info'!H68&gt;'Member Info'!$AG$12,'Member Info'!$AH$13,IF('Member Info'!H68&gt;'Member Info'!$AG$11,'Member Info'!$AH$12,IF('Member Info'!H68&gt;'Member Info'!$AG$10,'Member Info'!$AH$11,IF('Member Info'!H68&gt;'Member Info'!$AG$9,'Member Info'!$AH$10,IF('Member Info'!H68&gt;'Member Info'!$AG$8,'Member Info'!$AH$9,'Member Info'!$AH$8)))))))))))))</f>
        <v/>
      </c>
      <c r="H72" s="26"/>
      <c r="I72" s="26"/>
      <c r="J72" s="107" t="str">
        <f>IF(E72=0,"",IF('Member Info'!F68&gt;$S$1,CONCATENATE("Joined with practice on ", TEXT('Member Info'!F68, "DD/MM/YYYY")),IF('Member Info'!N68&lt;&gt;"",IF('Member Info'!N68&lt;$R$1,CONCATENATE("Left Scheme on ", TEXT('Member Info'!N68, "DD/MM/YYYY")),IF(ISERROR(G72),"Error Detected, No rate entered",IF(E72=0,"",IF(F72="","Error Detected, No Pensionable pay",IF(ISERROR(AB72)," Unknown Values entered.",IF(T72+U72&lt;1,"Acceptable",IF(R72+S72=200, "No Contributions Entered", IF(K72="","Error Detected, Choose reason&gt;",IF(X72="1",IF(T72=1,"Please Enter Deemed Pensionable Pay","Add Any Relevant Details Above"),"Please Give Details Above"))))))))),IF(ISERROR(G72),"Error Detected, No rate entered",IF(E72=0,"",IF(F72="","Error Detected, No Pensionable pay",IF(ISERROR(AB72)," Unknown Values entered.",IF(T72+U72&lt;1,"Acceptable",IF(R72+S72=200, "No Contributions Entered", IF(K72="","Error Detected, Choose reason&gt;",IF(X72="1",IF(T72=1,"Please Enter Deemed Pensionable Pay","Add relevant Details Above"),"Please give details Above")))))))))))</f>
        <v/>
      </c>
      <c r="K72" s="263"/>
      <c r="L72" s="93"/>
      <c r="M72" s="93" t="str">
        <f t="shared" si="4"/>
        <v/>
      </c>
      <c r="N72" s="96">
        <f t="shared" si="5"/>
        <v>0</v>
      </c>
      <c r="O72" s="96">
        <f t="shared" si="0"/>
        <v>0</v>
      </c>
      <c r="P72" s="220">
        <f>(ROUND((F72/100*'Member Info'!$W$2), 2))</f>
        <v>0</v>
      </c>
      <c r="Q72" s="220" t="e">
        <f t="shared" si="6"/>
        <v>#VALUE!</v>
      </c>
      <c r="R72" s="220" t="str">
        <f t="shared" si="7"/>
        <v/>
      </c>
      <c r="S72" s="229" t="str">
        <f t="shared" si="8"/>
        <v/>
      </c>
      <c r="T72" s="230" t="str">
        <f t="shared" si="9"/>
        <v/>
      </c>
      <c r="U72" s="230" t="str">
        <f t="shared" si="10"/>
        <v/>
      </c>
      <c r="V72" s="224">
        <f t="shared" si="11"/>
        <v>0</v>
      </c>
      <c r="W72" s="112">
        <f t="shared" si="12"/>
        <v>0</v>
      </c>
      <c r="X72" s="237" t="str">
        <f t="shared" si="1"/>
        <v/>
      </c>
      <c r="Y72" s="242" t="b">
        <f t="shared" si="2"/>
        <v>0</v>
      </c>
      <c r="Z72" s="237">
        <f t="shared" si="13"/>
        <v>0</v>
      </c>
      <c r="AA72" s="237">
        <f>IF('Member Info'!N68="",1,"")</f>
        <v>1</v>
      </c>
      <c r="AB72" s="245" t="e">
        <f t="shared" si="14"/>
        <v>#VALUE!</v>
      </c>
      <c r="AC72" s="132" t="str">
        <f t="shared" si="3"/>
        <v/>
      </c>
      <c r="AD72" s="126">
        <f t="shared" si="15"/>
        <v>1</v>
      </c>
      <c r="AE72" s="126" t="str">
        <f>IF('Member Info'!N68&lt;&gt;"",IF('Member Info'!N68&lt;=$R$1,1,0),"")</f>
        <v/>
      </c>
      <c r="AG72" s="126" t="b">
        <f t="shared" si="16"/>
        <v>0</v>
      </c>
      <c r="AH72" s="126">
        <f t="shared" si="17"/>
        <v>0</v>
      </c>
      <c r="AJ72" s="126">
        <f t="shared" si="18"/>
        <v>0</v>
      </c>
      <c r="AK72" s="126">
        <f>IF('Member Info'!F68&gt;$R$1,1,0)</f>
        <v>0</v>
      </c>
      <c r="AL72" s="126" t="b">
        <f>IF(ISERROR(R72),ERROR.TYPE(#REF!)=ERROR.TYPE(R72),FALSE)</f>
        <v>0</v>
      </c>
      <c r="AM72" s="126" t="b">
        <f>IF(ISERROR(S72),ERROR.TYPE(#REF!)=ERROR.TYPE(S72),FALSE)</f>
        <v>0</v>
      </c>
      <c r="AN72" s="126">
        <f>IF(OR('Member Info'!F68&gt;=$S$1,'Member Info'!N68&gt;=$R$1),1,0)</f>
        <v>0</v>
      </c>
    </row>
    <row r="73" spans="1:40" x14ac:dyDescent="0.25">
      <c r="A73" s="4">
        <v>41</v>
      </c>
      <c r="B73" s="166">
        <f>'Member Info'!D69</f>
        <v>0</v>
      </c>
      <c r="C73" s="166">
        <f>'Member Info'!E69</f>
        <v>0</v>
      </c>
      <c r="D73" s="166" t="str">
        <f>'Member Info'!G69</f>
        <v/>
      </c>
      <c r="E73" s="167">
        <f>'Member Info'!B69</f>
        <v>0</v>
      </c>
      <c r="F73" s="244"/>
      <c r="G73" s="168" t="str">
        <f>IF(E73=0,"",
IF('Member Info'!$AM$19&lt;=$R$1,
SUMPRODUCT('Member Info'!L69+IF('Member Info'!H69&gt;'Member Info'!$AJ$12,'Member Info'!$AK$13,IF('Member Info'!H69&gt;'Member Info'!$AJ$11,'Member Info'!$AK$12,IF('Member Info'!H69&gt;'Member Info'!$AJ$10,'Member Info'!$AK$11,IF('Member Info'!H69&gt;'Member Info'!$AJ$9,'Member Info'!$AK$10,IF('Member Info'!H69&gt;'Member Info'!$AJ$8,'Member Info'!$AK$9,'Member Info'!$AK$8)))))),
SUMPRODUCT('Member Info'!L69+IF('Member Info'!H69&gt;'Member Info'!$AG$17,'Member Info'!$AH$18,IF('Member Info'!H69&gt;'Member Info'!$AG$16,'Member Info'!$AH$17,IF('Member Info'!H69&gt;'Member Info'!$AG$15,'Member Info'!$AH$16,IF('Member Info'!H69&gt;'Member Info'!$AG$14,'Member Info'!$AH$15,IF('Member Info'!H69&gt;'Member Info'!$AG$13,'Member Info'!$AH$14,IF('Member Info'!H69&gt;'Member Info'!$AG$12,'Member Info'!$AH$13,IF('Member Info'!H69&gt;'Member Info'!$AG$11,'Member Info'!$AH$12,IF('Member Info'!H69&gt;'Member Info'!$AG$10,'Member Info'!$AH$11,IF('Member Info'!H69&gt;'Member Info'!$AG$9,'Member Info'!$AH$10,IF('Member Info'!H69&gt;'Member Info'!$AG$8,'Member Info'!$AH$9,'Member Info'!$AH$8)))))))))))))</f>
        <v/>
      </c>
      <c r="H73" s="26"/>
      <c r="I73" s="26"/>
      <c r="J73" s="107" t="str">
        <f>IF(E73=0,"",IF('Member Info'!F69&gt;$S$1,CONCATENATE("Joined with practice on ", TEXT('Member Info'!F69, "DD/MM/YYYY")),IF('Member Info'!N69&lt;&gt;"",IF('Member Info'!N69&lt;$R$1,CONCATENATE("Left Scheme on ", TEXT('Member Info'!N69, "DD/MM/YYYY")),IF(ISERROR(G73),"Error Detected, No rate entered",IF(E73=0,"",IF(F73="","Error Detected, No Pensionable pay",IF(ISERROR(AB73)," Unknown Values entered.",IF(T73+U73&lt;1,"Acceptable",IF(R73+S73=200, "No Contributions Entered", IF(K73="","Error Detected, Choose reason&gt;",IF(X73="1",IF(T73=1,"Please Enter Deemed Pensionable Pay","Add Any Relevant Details Above"),"Please Give Details Above"))))))))),IF(ISERROR(G73),"Error Detected, No rate entered",IF(E73=0,"",IF(F73="","Error Detected, No Pensionable pay",IF(ISERROR(AB73)," Unknown Values entered.",IF(T73+U73&lt;1,"Acceptable",IF(R73+S73=200, "No Contributions Entered", IF(K73="","Error Detected, Choose reason&gt;",IF(X73="1",IF(T73=1,"Please Enter Deemed Pensionable Pay","Add relevant Details Above"),"Please give details Above")))))))))))</f>
        <v/>
      </c>
      <c r="K73" s="263"/>
      <c r="L73" s="93"/>
      <c r="M73" s="93" t="str">
        <f t="shared" si="4"/>
        <v/>
      </c>
      <c r="N73" s="96">
        <f t="shared" si="5"/>
        <v>0</v>
      </c>
      <c r="O73" s="96">
        <f t="shared" si="0"/>
        <v>0</v>
      </c>
      <c r="P73" s="220">
        <f>(ROUND((F73/100*'Member Info'!$W$2), 2))</f>
        <v>0</v>
      </c>
      <c r="Q73" s="220" t="e">
        <f t="shared" si="6"/>
        <v>#VALUE!</v>
      </c>
      <c r="R73" s="220" t="str">
        <f t="shared" si="7"/>
        <v/>
      </c>
      <c r="S73" s="229" t="str">
        <f t="shared" si="8"/>
        <v/>
      </c>
      <c r="T73" s="230" t="str">
        <f t="shared" si="9"/>
        <v/>
      </c>
      <c r="U73" s="230" t="str">
        <f t="shared" si="10"/>
        <v/>
      </c>
      <c r="V73" s="224">
        <f t="shared" si="11"/>
        <v>0</v>
      </c>
      <c r="W73" s="112">
        <f t="shared" si="12"/>
        <v>0</v>
      </c>
      <c r="X73" s="237" t="str">
        <f t="shared" si="1"/>
        <v/>
      </c>
      <c r="Y73" s="242" t="b">
        <f t="shared" si="2"/>
        <v>0</v>
      </c>
      <c r="Z73" s="237">
        <f t="shared" si="13"/>
        <v>0</v>
      </c>
      <c r="AA73" s="237">
        <f>IF('Member Info'!N69="",1,"")</f>
        <v>1</v>
      </c>
      <c r="AB73" s="245" t="e">
        <f t="shared" si="14"/>
        <v>#VALUE!</v>
      </c>
      <c r="AC73" s="132" t="str">
        <f t="shared" si="3"/>
        <v/>
      </c>
      <c r="AD73" s="126">
        <f t="shared" si="15"/>
        <v>1</v>
      </c>
      <c r="AE73" s="126" t="str">
        <f>IF('Member Info'!N69&lt;&gt;"",IF('Member Info'!N69&lt;=$R$1,1,0),"")</f>
        <v/>
      </c>
      <c r="AG73" s="126" t="b">
        <f t="shared" si="16"/>
        <v>0</v>
      </c>
      <c r="AH73" s="126">
        <f t="shared" si="17"/>
        <v>0</v>
      </c>
      <c r="AJ73" s="126">
        <f t="shared" si="18"/>
        <v>0</v>
      </c>
      <c r="AK73" s="126">
        <f>IF('Member Info'!F69&gt;$R$1,1,0)</f>
        <v>0</v>
      </c>
      <c r="AL73" s="126" t="b">
        <f>IF(ISERROR(R73),ERROR.TYPE(#REF!)=ERROR.TYPE(R73),FALSE)</f>
        <v>0</v>
      </c>
      <c r="AM73" s="126" t="b">
        <f>IF(ISERROR(S73),ERROR.TYPE(#REF!)=ERROR.TYPE(S73),FALSE)</f>
        <v>0</v>
      </c>
      <c r="AN73" s="126">
        <f>IF(OR('Member Info'!F69&gt;=$S$1,'Member Info'!N69&gt;=$R$1),1,0)</f>
        <v>0</v>
      </c>
    </row>
    <row r="74" spans="1:40" x14ac:dyDescent="0.25">
      <c r="A74" s="4">
        <v>42</v>
      </c>
      <c r="B74" s="166">
        <f>'Member Info'!D70</f>
        <v>0</v>
      </c>
      <c r="C74" s="166">
        <f>'Member Info'!E70</f>
        <v>0</v>
      </c>
      <c r="D74" s="166" t="str">
        <f>'Member Info'!G70</f>
        <v/>
      </c>
      <c r="E74" s="167">
        <f>'Member Info'!B70</f>
        <v>0</v>
      </c>
      <c r="F74" s="244"/>
      <c r="G74" s="168" t="str">
        <f>IF(E74=0,"",
IF('Member Info'!$AM$19&lt;=$R$1,
SUMPRODUCT('Member Info'!L70+IF('Member Info'!H70&gt;'Member Info'!$AJ$12,'Member Info'!$AK$13,IF('Member Info'!H70&gt;'Member Info'!$AJ$11,'Member Info'!$AK$12,IF('Member Info'!H70&gt;'Member Info'!$AJ$10,'Member Info'!$AK$11,IF('Member Info'!H70&gt;'Member Info'!$AJ$9,'Member Info'!$AK$10,IF('Member Info'!H70&gt;'Member Info'!$AJ$8,'Member Info'!$AK$9,'Member Info'!$AK$8)))))),
SUMPRODUCT('Member Info'!L70+IF('Member Info'!H70&gt;'Member Info'!$AG$17,'Member Info'!$AH$18,IF('Member Info'!H70&gt;'Member Info'!$AG$16,'Member Info'!$AH$17,IF('Member Info'!H70&gt;'Member Info'!$AG$15,'Member Info'!$AH$16,IF('Member Info'!H70&gt;'Member Info'!$AG$14,'Member Info'!$AH$15,IF('Member Info'!H70&gt;'Member Info'!$AG$13,'Member Info'!$AH$14,IF('Member Info'!H70&gt;'Member Info'!$AG$12,'Member Info'!$AH$13,IF('Member Info'!H70&gt;'Member Info'!$AG$11,'Member Info'!$AH$12,IF('Member Info'!H70&gt;'Member Info'!$AG$10,'Member Info'!$AH$11,IF('Member Info'!H70&gt;'Member Info'!$AG$9,'Member Info'!$AH$10,IF('Member Info'!H70&gt;'Member Info'!$AG$8,'Member Info'!$AH$9,'Member Info'!$AH$8)))))))))))))</f>
        <v/>
      </c>
      <c r="H74" s="26"/>
      <c r="I74" s="26"/>
      <c r="J74" s="107" t="str">
        <f>IF(E74=0,"",IF('Member Info'!F70&gt;$S$1,CONCATENATE("Joined with practice on ", TEXT('Member Info'!F70, "DD/MM/YYYY")),IF('Member Info'!N70&lt;&gt;"",IF('Member Info'!N70&lt;$R$1,CONCATENATE("Left Scheme on ", TEXT('Member Info'!N70, "DD/MM/YYYY")),IF(ISERROR(G74),"Error Detected, No rate entered",IF(E74=0,"",IF(F74="","Error Detected, No Pensionable pay",IF(ISERROR(AB74)," Unknown Values entered.",IF(T74+U74&lt;1,"Acceptable",IF(R74+S74=200, "No Contributions Entered", IF(K74="","Error Detected, Choose reason&gt;",IF(X74="1",IF(T74=1,"Please Enter Deemed Pensionable Pay","Add Any Relevant Details Above"),"Please Give Details Above"))))))))),IF(ISERROR(G74),"Error Detected, No rate entered",IF(E74=0,"",IF(F74="","Error Detected, No Pensionable pay",IF(ISERROR(AB74)," Unknown Values entered.",IF(T74+U74&lt;1,"Acceptable",IF(R74+S74=200, "No Contributions Entered", IF(K74="","Error Detected, Choose reason&gt;",IF(X74="1",IF(T74=1,"Please Enter Deemed Pensionable Pay","Add relevant Details Above"),"Please give details Above")))))))))))</f>
        <v/>
      </c>
      <c r="K74" s="263"/>
      <c r="L74" s="93"/>
      <c r="M74" s="93" t="str">
        <f t="shared" si="4"/>
        <v/>
      </c>
      <c r="N74" s="96">
        <f t="shared" si="5"/>
        <v>0</v>
      </c>
      <c r="O74" s="96">
        <f t="shared" si="0"/>
        <v>0</v>
      </c>
      <c r="P74" s="220">
        <f>(ROUND((F74/100*'Member Info'!$W$2), 2))</f>
        <v>0</v>
      </c>
      <c r="Q74" s="220" t="e">
        <f t="shared" si="6"/>
        <v>#VALUE!</v>
      </c>
      <c r="R74" s="220" t="str">
        <f t="shared" si="7"/>
        <v/>
      </c>
      <c r="S74" s="229" t="str">
        <f t="shared" si="8"/>
        <v/>
      </c>
      <c r="T74" s="230" t="str">
        <f t="shared" si="9"/>
        <v/>
      </c>
      <c r="U74" s="230" t="str">
        <f t="shared" si="10"/>
        <v/>
      </c>
      <c r="V74" s="224">
        <f t="shared" si="11"/>
        <v>0</v>
      </c>
      <c r="W74" s="112">
        <f t="shared" si="12"/>
        <v>0</v>
      </c>
      <c r="X74" s="237" t="str">
        <f t="shared" si="1"/>
        <v/>
      </c>
      <c r="Y74" s="242" t="b">
        <f t="shared" si="2"/>
        <v>0</v>
      </c>
      <c r="Z74" s="237">
        <f t="shared" si="13"/>
        <v>0</v>
      </c>
      <c r="AA74" s="237">
        <f>IF('Member Info'!N70="",1,"")</f>
        <v>1</v>
      </c>
      <c r="AB74" s="245" t="e">
        <f t="shared" si="14"/>
        <v>#VALUE!</v>
      </c>
      <c r="AC74" s="132" t="str">
        <f t="shared" si="3"/>
        <v/>
      </c>
      <c r="AD74" s="126">
        <f t="shared" si="15"/>
        <v>1</v>
      </c>
      <c r="AE74" s="126" t="str">
        <f>IF('Member Info'!N70&lt;&gt;"",IF('Member Info'!N70&lt;=$R$1,1,0),"")</f>
        <v/>
      </c>
      <c r="AG74" s="126" t="b">
        <f t="shared" si="16"/>
        <v>0</v>
      </c>
      <c r="AH74" s="126">
        <f t="shared" si="17"/>
        <v>0</v>
      </c>
      <c r="AJ74" s="126">
        <f t="shared" si="18"/>
        <v>0</v>
      </c>
      <c r="AK74" s="126">
        <f>IF('Member Info'!F70&gt;$R$1,1,0)</f>
        <v>0</v>
      </c>
      <c r="AL74" s="126" t="b">
        <f>IF(ISERROR(R74),ERROR.TYPE(#REF!)=ERROR.TYPE(R74),FALSE)</f>
        <v>0</v>
      </c>
      <c r="AM74" s="126" t="b">
        <f>IF(ISERROR(S74),ERROR.TYPE(#REF!)=ERROR.TYPE(S74),FALSE)</f>
        <v>0</v>
      </c>
      <c r="AN74" s="126">
        <f>IF(OR('Member Info'!F70&gt;=$S$1,'Member Info'!N70&gt;=$R$1),1,0)</f>
        <v>0</v>
      </c>
    </row>
    <row r="75" spans="1:40" x14ac:dyDescent="0.25">
      <c r="A75" s="4">
        <v>43</v>
      </c>
      <c r="B75" s="166">
        <f>'Member Info'!D71</f>
        <v>0</v>
      </c>
      <c r="C75" s="166">
        <f>'Member Info'!E71</f>
        <v>0</v>
      </c>
      <c r="D75" s="166" t="str">
        <f>'Member Info'!G71</f>
        <v/>
      </c>
      <c r="E75" s="167">
        <f>'Member Info'!B71</f>
        <v>0</v>
      </c>
      <c r="F75" s="244"/>
      <c r="G75" s="168" t="str">
        <f>IF(E75=0,"",
IF('Member Info'!$AM$19&lt;=$R$1,
SUMPRODUCT('Member Info'!L71+IF('Member Info'!H71&gt;'Member Info'!$AJ$12,'Member Info'!$AK$13,IF('Member Info'!H71&gt;'Member Info'!$AJ$11,'Member Info'!$AK$12,IF('Member Info'!H71&gt;'Member Info'!$AJ$10,'Member Info'!$AK$11,IF('Member Info'!H71&gt;'Member Info'!$AJ$9,'Member Info'!$AK$10,IF('Member Info'!H71&gt;'Member Info'!$AJ$8,'Member Info'!$AK$9,'Member Info'!$AK$8)))))),
SUMPRODUCT('Member Info'!L71+IF('Member Info'!H71&gt;'Member Info'!$AG$17,'Member Info'!$AH$18,IF('Member Info'!H71&gt;'Member Info'!$AG$16,'Member Info'!$AH$17,IF('Member Info'!H71&gt;'Member Info'!$AG$15,'Member Info'!$AH$16,IF('Member Info'!H71&gt;'Member Info'!$AG$14,'Member Info'!$AH$15,IF('Member Info'!H71&gt;'Member Info'!$AG$13,'Member Info'!$AH$14,IF('Member Info'!H71&gt;'Member Info'!$AG$12,'Member Info'!$AH$13,IF('Member Info'!H71&gt;'Member Info'!$AG$11,'Member Info'!$AH$12,IF('Member Info'!H71&gt;'Member Info'!$AG$10,'Member Info'!$AH$11,IF('Member Info'!H71&gt;'Member Info'!$AG$9,'Member Info'!$AH$10,IF('Member Info'!H71&gt;'Member Info'!$AG$8,'Member Info'!$AH$9,'Member Info'!$AH$8)))))))))))))</f>
        <v/>
      </c>
      <c r="H75" s="26"/>
      <c r="I75" s="26"/>
      <c r="J75" s="107" t="str">
        <f>IF(E75=0,"",IF('Member Info'!F71&gt;$S$1,CONCATENATE("Joined with practice on ", TEXT('Member Info'!F71, "DD/MM/YYYY")),IF('Member Info'!N71&lt;&gt;"",IF('Member Info'!N71&lt;$R$1,CONCATENATE("Left Scheme on ", TEXT('Member Info'!N71, "DD/MM/YYYY")),IF(ISERROR(G75),"Error Detected, No rate entered",IF(E75=0,"",IF(F75="","Error Detected, No Pensionable pay",IF(ISERROR(AB75)," Unknown Values entered.",IF(T75+U75&lt;1,"Acceptable",IF(R75+S75=200, "No Contributions Entered", IF(K75="","Error Detected, Choose reason&gt;",IF(X75="1",IF(T75=1,"Please Enter Deemed Pensionable Pay","Add Any Relevant Details Above"),"Please Give Details Above"))))))))),IF(ISERROR(G75),"Error Detected, No rate entered",IF(E75=0,"",IF(F75="","Error Detected, No Pensionable pay",IF(ISERROR(AB75)," Unknown Values entered.",IF(T75+U75&lt;1,"Acceptable",IF(R75+S75=200, "No Contributions Entered", IF(K75="","Error Detected, Choose reason&gt;",IF(X75="1",IF(T75=1,"Please Enter Deemed Pensionable Pay","Add relevant Details Above"),"Please give details Above")))))))))))</f>
        <v/>
      </c>
      <c r="K75" s="263"/>
      <c r="L75" s="93"/>
      <c r="M75" s="93" t="str">
        <f t="shared" si="4"/>
        <v/>
      </c>
      <c r="N75" s="96">
        <f t="shared" si="5"/>
        <v>0</v>
      </c>
      <c r="O75" s="96">
        <f t="shared" si="0"/>
        <v>0</v>
      </c>
      <c r="P75" s="220">
        <f>(ROUND((F75/100*'Member Info'!$W$2), 2))</f>
        <v>0</v>
      </c>
      <c r="Q75" s="220" t="e">
        <f t="shared" si="6"/>
        <v>#VALUE!</v>
      </c>
      <c r="R75" s="220" t="str">
        <f t="shared" si="7"/>
        <v/>
      </c>
      <c r="S75" s="229" t="str">
        <f t="shared" si="8"/>
        <v/>
      </c>
      <c r="T75" s="230" t="str">
        <f t="shared" si="9"/>
        <v/>
      </c>
      <c r="U75" s="230" t="str">
        <f t="shared" si="10"/>
        <v/>
      </c>
      <c r="V75" s="224">
        <f t="shared" si="11"/>
        <v>0</v>
      </c>
      <c r="W75" s="112">
        <f t="shared" si="12"/>
        <v>0</v>
      </c>
      <c r="X75" s="237" t="str">
        <f t="shared" si="1"/>
        <v/>
      </c>
      <c r="Y75" s="242" t="b">
        <f t="shared" si="2"/>
        <v>0</v>
      </c>
      <c r="Z75" s="237">
        <f t="shared" si="13"/>
        <v>0</v>
      </c>
      <c r="AA75" s="237">
        <f>IF('Member Info'!N71="",1,"")</f>
        <v>1</v>
      </c>
      <c r="AB75" s="245" t="e">
        <f t="shared" si="14"/>
        <v>#VALUE!</v>
      </c>
      <c r="AC75" s="132" t="str">
        <f t="shared" si="3"/>
        <v/>
      </c>
      <c r="AD75" s="126">
        <f t="shared" si="15"/>
        <v>1</v>
      </c>
      <c r="AE75" s="126" t="str">
        <f>IF('Member Info'!N71&lt;&gt;"",IF('Member Info'!N71&lt;=$R$1,1,0),"")</f>
        <v/>
      </c>
      <c r="AG75" s="126" t="b">
        <f t="shared" si="16"/>
        <v>0</v>
      </c>
      <c r="AH75" s="126">
        <f t="shared" si="17"/>
        <v>0</v>
      </c>
      <c r="AJ75" s="126">
        <f t="shared" si="18"/>
        <v>0</v>
      </c>
      <c r="AK75" s="126">
        <f>IF('Member Info'!F71&gt;$R$1,1,0)</f>
        <v>0</v>
      </c>
      <c r="AL75" s="126" t="b">
        <f>IF(ISERROR(R75),ERROR.TYPE(#REF!)=ERROR.TYPE(R75),FALSE)</f>
        <v>0</v>
      </c>
      <c r="AM75" s="126" t="b">
        <f>IF(ISERROR(S75),ERROR.TYPE(#REF!)=ERROR.TYPE(S75),FALSE)</f>
        <v>0</v>
      </c>
      <c r="AN75" s="126">
        <f>IF(OR('Member Info'!F71&gt;=$S$1,'Member Info'!N71&gt;=$R$1),1,0)</f>
        <v>0</v>
      </c>
    </row>
    <row r="76" spans="1:40" x14ac:dyDescent="0.25">
      <c r="A76" s="4">
        <v>44</v>
      </c>
      <c r="B76" s="166">
        <f>'Member Info'!D72</f>
        <v>0</v>
      </c>
      <c r="C76" s="166">
        <f>'Member Info'!E72</f>
        <v>0</v>
      </c>
      <c r="D76" s="166" t="str">
        <f>'Member Info'!G72</f>
        <v/>
      </c>
      <c r="E76" s="167">
        <f>'Member Info'!B72</f>
        <v>0</v>
      </c>
      <c r="F76" s="244"/>
      <c r="G76" s="168" t="str">
        <f>IF(E76=0,"",
IF('Member Info'!$AM$19&lt;=$R$1,
SUMPRODUCT('Member Info'!L72+IF('Member Info'!H72&gt;'Member Info'!$AJ$12,'Member Info'!$AK$13,IF('Member Info'!H72&gt;'Member Info'!$AJ$11,'Member Info'!$AK$12,IF('Member Info'!H72&gt;'Member Info'!$AJ$10,'Member Info'!$AK$11,IF('Member Info'!H72&gt;'Member Info'!$AJ$9,'Member Info'!$AK$10,IF('Member Info'!H72&gt;'Member Info'!$AJ$8,'Member Info'!$AK$9,'Member Info'!$AK$8)))))),
SUMPRODUCT('Member Info'!L72+IF('Member Info'!H72&gt;'Member Info'!$AG$17,'Member Info'!$AH$18,IF('Member Info'!H72&gt;'Member Info'!$AG$16,'Member Info'!$AH$17,IF('Member Info'!H72&gt;'Member Info'!$AG$15,'Member Info'!$AH$16,IF('Member Info'!H72&gt;'Member Info'!$AG$14,'Member Info'!$AH$15,IF('Member Info'!H72&gt;'Member Info'!$AG$13,'Member Info'!$AH$14,IF('Member Info'!H72&gt;'Member Info'!$AG$12,'Member Info'!$AH$13,IF('Member Info'!H72&gt;'Member Info'!$AG$11,'Member Info'!$AH$12,IF('Member Info'!H72&gt;'Member Info'!$AG$10,'Member Info'!$AH$11,IF('Member Info'!H72&gt;'Member Info'!$AG$9,'Member Info'!$AH$10,IF('Member Info'!H72&gt;'Member Info'!$AG$8,'Member Info'!$AH$9,'Member Info'!$AH$8)))))))))))))</f>
        <v/>
      </c>
      <c r="H76" s="26"/>
      <c r="I76" s="26"/>
      <c r="J76" s="107" t="str">
        <f>IF(E76=0,"",IF('Member Info'!F72&gt;$S$1,CONCATENATE("Joined with practice on ", TEXT('Member Info'!F72, "DD/MM/YYYY")),IF('Member Info'!N72&lt;&gt;"",IF('Member Info'!N72&lt;$R$1,CONCATENATE("Left Scheme on ", TEXT('Member Info'!N72, "DD/MM/YYYY")),IF(ISERROR(G76),"Error Detected, No rate entered",IF(E76=0,"",IF(F76="","Error Detected, No Pensionable pay",IF(ISERROR(AB76)," Unknown Values entered.",IF(T76+U76&lt;1,"Acceptable",IF(R76+S76=200, "No Contributions Entered", IF(K76="","Error Detected, Choose reason&gt;",IF(X76="1",IF(T76=1,"Please Enter Deemed Pensionable Pay","Add Any Relevant Details Above"),"Please Give Details Above"))))))))),IF(ISERROR(G76),"Error Detected, No rate entered",IF(E76=0,"",IF(F76="","Error Detected, No Pensionable pay",IF(ISERROR(AB76)," Unknown Values entered.",IF(T76+U76&lt;1,"Acceptable",IF(R76+S76=200, "No Contributions Entered", IF(K76="","Error Detected, Choose reason&gt;",IF(X76="1",IF(T76=1,"Please Enter Deemed Pensionable Pay","Add relevant Details Above"),"Please give details Above")))))))))))</f>
        <v/>
      </c>
      <c r="K76" s="263"/>
      <c r="L76" s="93"/>
      <c r="M76" s="93" t="str">
        <f t="shared" si="4"/>
        <v/>
      </c>
      <c r="N76" s="96">
        <f t="shared" si="5"/>
        <v>0</v>
      </c>
      <c r="O76" s="96">
        <f t="shared" si="0"/>
        <v>0</v>
      </c>
      <c r="P76" s="220">
        <f>(ROUND((F76/100*'Member Info'!$W$2), 2))</f>
        <v>0</v>
      </c>
      <c r="Q76" s="220" t="e">
        <f t="shared" si="6"/>
        <v>#VALUE!</v>
      </c>
      <c r="R76" s="220" t="str">
        <f t="shared" si="7"/>
        <v/>
      </c>
      <c r="S76" s="229" t="str">
        <f t="shared" si="8"/>
        <v/>
      </c>
      <c r="T76" s="230" t="str">
        <f t="shared" si="9"/>
        <v/>
      </c>
      <c r="U76" s="230" t="str">
        <f t="shared" si="10"/>
        <v/>
      </c>
      <c r="V76" s="224">
        <f t="shared" si="11"/>
        <v>0</v>
      </c>
      <c r="W76" s="112">
        <f t="shared" si="12"/>
        <v>0</v>
      </c>
      <c r="X76" s="237" t="str">
        <f t="shared" si="1"/>
        <v/>
      </c>
      <c r="Y76" s="242" t="b">
        <f t="shared" si="2"/>
        <v>0</v>
      </c>
      <c r="Z76" s="237">
        <f t="shared" si="13"/>
        <v>0</v>
      </c>
      <c r="AA76" s="237">
        <f>IF('Member Info'!N72="",1,"")</f>
        <v>1</v>
      </c>
      <c r="AB76" s="245" t="e">
        <f t="shared" si="14"/>
        <v>#VALUE!</v>
      </c>
      <c r="AC76" s="132" t="str">
        <f t="shared" si="3"/>
        <v/>
      </c>
      <c r="AD76" s="126">
        <f t="shared" si="15"/>
        <v>1</v>
      </c>
      <c r="AE76" s="126" t="str">
        <f>IF('Member Info'!N72&lt;&gt;"",IF('Member Info'!N72&lt;=$R$1,1,0),"")</f>
        <v/>
      </c>
      <c r="AG76" s="126" t="b">
        <f t="shared" si="16"/>
        <v>0</v>
      </c>
      <c r="AH76" s="126">
        <f t="shared" si="17"/>
        <v>0</v>
      </c>
      <c r="AJ76" s="126">
        <f t="shared" si="18"/>
        <v>0</v>
      </c>
      <c r="AK76" s="126">
        <f>IF('Member Info'!F72&gt;$R$1,1,0)</f>
        <v>0</v>
      </c>
      <c r="AL76" s="126" t="b">
        <f>IF(ISERROR(R76),ERROR.TYPE(#REF!)=ERROR.TYPE(R76),FALSE)</f>
        <v>0</v>
      </c>
      <c r="AM76" s="126" t="b">
        <f>IF(ISERROR(S76),ERROR.TYPE(#REF!)=ERROR.TYPE(S76),FALSE)</f>
        <v>0</v>
      </c>
      <c r="AN76" s="126">
        <f>IF(OR('Member Info'!F72&gt;=$S$1,'Member Info'!N72&gt;=$R$1),1,0)</f>
        <v>0</v>
      </c>
    </row>
    <row r="77" spans="1:40" x14ac:dyDescent="0.25">
      <c r="A77" s="4">
        <v>45</v>
      </c>
      <c r="B77" s="166">
        <f>'Member Info'!D73</f>
        <v>0</v>
      </c>
      <c r="C77" s="166">
        <f>'Member Info'!E73</f>
        <v>0</v>
      </c>
      <c r="D77" s="166" t="str">
        <f>'Member Info'!G73</f>
        <v/>
      </c>
      <c r="E77" s="167">
        <f>'Member Info'!B73</f>
        <v>0</v>
      </c>
      <c r="F77" s="244"/>
      <c r="G77" s="168" t="str">
        <f>IF(E77=0,"",
IF('Member Info'!$AM$19&lt;=$R$1,
SUMPRODUCT('Member Info'!L73+IF('Member Info'!H73&gt;'Member Info'!$AJ$12,'Member Info'!$AK$13,IF('Member Info'!H73&gt;'Member Info'!$AJ$11,'Member Info'!$AK$12,IF('Member Info'!H73&gt;'Member Info'!$AJ$10,'Member Info'!$AK$11,IF('Member Info'!H73&gt;'Member Info'!$AJ$9,'Member Info'!$AK$10,IF('Member Info'!H73&gt;'Member Info'!$AJ$8,'Member Info'!$AK$9,'Member Info'!$AK$8)))))),
SUMPRODUCT('Member Info'!L73+IF('Member Info'!H73&gt;'Member Info'!$AG$17,'Member Info'!$AH$18,IF('Member Info'!H73&gt;'Member Info'!$AG$16,'Member Info'!$AH$17,IF('Member Info'!H73&gt;'Member Info'!$AG$15,'Member Info'!$AH$16,IF('Member Info'!H73&gt;'Member Info'!$AG$14,'Member Info'!$AH$15,IF('Member Info'!H73&gt;'Member Info'!$AG$13,'Member Info'!$AH$14,IF('Member Info'!H73&gt;'Member Info'!$AG$12,'Member Info'!$AH$13,IF('Member Info'!H73&gt;'Member Info'!$AG$11,'Member Info'!$AH$12,IF('Member Info'!H73&gt;'Member Info'!$AG$10,'Member Info'!$AH$11,IF('Member Info'!H73&gt;'Member Info'!$AG$9,'Member Info'!$AH$10,IF('Member Info'!H73&gt;'Member Info'!$AG$8,'Member Info'!$AH$9,'Member Info'!$AH$8)))))))))))))</f>
        <v/>
      </c>
      <c r="H77" s="26"/>
      <c r="I77" s="26"/>
      <c r="J77" s="107" t="str">
        <f>IF(E77=0,"",IF('Member Info'!F73&gt;$S$1,CONCATENATE("Joined with practice on ", TEXT('Member Info'!F73, "DD/MM/YYYY")),IF('Member Info'!N73&lt;&gt;"",IF('Member Info'!N73&lt;$R$1,CONCATENATE("Left Scheme on ", TEXT('Member Info'!N73, "DD/MM/YYYY")),IF(ISERROR(G77),"Error Detected, No rate entered",IF(E77=0,"",IF(F77="","Error Detected, No Pensionable pay",IF(ISERROR(AB77)," Unknown Values entered.",IF(T77+U77&lt;1,"Acceptable",IF(R77+S77=200, "No Contributions Entered", IF(K77="","Error Detected, Choose reason&gt;",IF(X77="1",IF(T77=1,"Please Enter Deemed Pensionable Pay","Add Any Relevant Details Above"),"Please Give Details Above"))))))))),IF(ISERROR(G77),"Error Detected, No rate entered",IF(E77=0,"",IF(F77="","Error Detected, No Pensionable pay",IF(ISERROR(AB77)," Unknown Values entered.",IF(T77+U77&lt;1,"Acceptable",IF(R77+S77=200, "No Contributions Entered", IF(K77="","Error Detected, Choose reason&gt;",IF(X77="1",IF(T77=1,"Please Enter Deemed Pensionable Pay","Add relevant Details Above"),"Please give details Above")))))))))))</f>
        <v/>
      </c>
      <c r="K77" s="263"/>
      <c r="L77" s="93"/>
      <c r="M77" s="93" t="str">
        <f t="shared" si="4"/>
        <v/>
      </c>
      <c r="N77" s="96">
        <f t="shared" si="5"/>
        <v>0</v>
      </c>
      <c r="O77" s="96">
        <f t="shared" si="0"/>
        <v>0</v>
      </c>
      <c r="P77" s="220">
        <f>(ROUND((F77/100*'Member Info'!$W$2), 2))</f>
        <v>0</v>
      </c>
      <c r="Q77" s="220" t="e">
        <f t="shared" si="6"/>
        <v>#VALUE!</v>
      </c>
      <c r="R77" s="220" t="str">
        <f t="shared" si="7"/>
        <v/>
      </c>
      <c r="S77" s="229" t="str">
        <f t="shared" si="8"/>
        <v/>
      </c>
      <c r="T77" s="230" t="str">
        <f t="shared" si="9"/>
        <v/>
      </c>
      <c r="U77" s="230" t="str">
        <f t="shared" si="10"/>
        <v/>
      </c>
      <c r="V77" s="224">
        <f t="shared" si="11"/>
        <v>0</v>
      </c>
      <c r="W77" s="112">
        <f t="shared" si="12"/>
        <v>0</v>
      </c>
      <c r="X77" s="237" t="str">
        <f t="shared" si="1"/>
        <v/>
      </c>
      <c r="Y77" s="242" t="b">
        <f t="shared" si="2"/>
        <v>0</v>
      </c>
      <c r="Z77" s="237">
        <f t="shared" si="13"/>
        <v>0</v>
      </c>
      <c r="AA77" s="237">
        <f>IF('Member Info'!N73="",1,"")</f>
        <v>1</v>
      </c>
      <c r="AB77" s="245" t="e">
        <f t="shared" si="14"/>
        <v>#VALUE!</v>
      </c>
      <c r="AC77" s="132" t="str">
        <f t="shared" si="3"/>
        <v/>
      </c>
      <c r="AD77" s="126">
        <f t="shared" si="15"/>
        <v>1</v>
      </c>
      <c r="AE77" s="126" t="str">
        <f>IF('Member Info'!N73&lt;&gt;"",IF('Member Info'!N73&lt;=$R$1,1,0),"")</f>
        <v/>
      </c>
      <c r="AG77" s="126" t="b">
        <f t="shared" si="16"/>
        <v>0</v>
      </c>
      <c r="AH77" s="126">
        <f t="shared" si="17"/>
        <v>0</v>
      </c>
      <c r="AJ77" s="126">
        <f t="shared" si="18"/>
        <v>0</v>
      </c>
      <c r="AK77" s="126">
        <f>IF('Member Info'!F73&gt;$R$1,1,0)</f>
        <v>0</v>
      </c>
      <c r="AL77" s="126" t="b">
        <f>IF(ISERROR(R77),ERROR.TYPE(#REF!)=ERROR.TYPE(R77),FALSE)</f>
        <v>0</v>
      </c>
      <c r="AM77" s="126" t="b">
        <f>IF(ISERROR(S77),ERROR.TYPE(#REF!)=ERROR.TYPE(S77),FALSE)</f>
        <v>0</v>
      </c>
      <c r="AN77" s="126">
        <f>IF(OR('Member Info'!F73&gt;=$S$1,'Member Info'!N73&gt;=$R$1),1,0)</f>
        <v>0</v>
      </c>
    </row>
    <row r="78" spans="1:40" x14ac:dyDescent="0.25">
      <c r="A78" s="4">
        <v>46</v>
      </c>
      <c r="B78" s="166">
        <f>'Member Info'!D74</f>
        <v>0</v>
      </c>
      <c r="C78" s="166">
        <f>'Member Info'!E74</f>
        <v>0</v>
      </c>
      <c r="D78" s="166" t="str">
        <f>'Member Info'!G74</f>
        <v/>
      </c>
      <c r="E78" s="167">
        <f>'Member Info'!B74</f>
        <v>0</v>
      </c>
      <c r="F78" s="244"/>
      <c r="G78" s="168" t="str">
        <f>IF(E78=0,"",
IF('Member Info'!$AM$19&lt;=$R$1,
SUMPRODUCT('Member Info'!L74+IF('Member Info'!H74&gt;'Member Info'!$AJ$12,'Member Info'!$AK$13,IF('Member Info'!H74&gt;'Member Info'!$AJ$11,'Member Info'!$AK$12,IF('Member Info'!H74&gt;'Member Info'!$AJ$10,'Member Info'!$AK$11,IF('Member Info'!H74&gt;'Member Info'!$AJ$9,'Member Info'!$AK$10,IF('Member Info'!H74&gt;'Member Info'!$AJ$8,'Member Info'!$AK$9,'Member Info'!$AK$8)))))),
SUMPRODUCT('Member Info'!L74+IF('Member Info'!H74&gt;'Member Info'!$AG$17,'Member Info'!$AH$18,IF('Member Info'!H74&gt;'Member Info'!$AG$16,'Member Info'!$AH$17,IF('Member Info'!H74&gt;'Member Info'!$AG$15,'Member Info'!$AH$16,IF('Member Info'!H74&gt;'Member Info'!$AG$14,'Member Info'!$AH$15,IF('Member Info'!H74&gt;'Member Info'!$AG$13,'Member Info'!$AH$14,IF('Member Info'!H74&gt;'Member Info'!$AG$12,'Member Info'!$AH$13,IF('Member Info'!H74&gt;'Member Info'!$AG$11,'Member Info'!$AH$12,IF('Member Info'!H74&gt;'Member Info'!$AG$10,'Member Info'!$AH$11,IF('Member Info'!H74&gt;'Member Info'!$AG$9,'Member Info'!$AH$10,IF('Member Info'!H74&gt;'Member Info'!$AG$8,'Member Info'!$AH$9,'Member Info'!$AH$8)))))))))))))</f>
        <v/>
      </c>
      <c r="H78" s="26"/>
      <c r="I78" s="26"/>
      <c r="J78" s="107" t="str">
        <f>IF(E78=0,"",IF('Member Info'!F74&gt;$S$1,CONCATENATE("Joined with practice on ", TEXT('Member Info'!F74, "DD/MM/YYYY")),IF('Member Info'!N74&lt;&gt;"",IF('Member Info'!N74&lt;$R$1,CONCATENATE("Left Scheme on ", TEXT('Member Info'!N74, "DD/MM/YYYY")),IF(ISERROR(G78),"Error Detected, No rate entered",IF(E78=0,"",IF(F78="","Error Detected, No Pensionable pay",IF(ISERROR(AB78)," Unknown Values entered.",IF(T78+U78&lt;1,"Acceptable",IF(R78+S78=200, "No Contributions Entered", IF(K78="","Error Detected, Choose reason&gt;",IF(X78="1",IF(T78=1,"Please Enter Deemed Pensionable Pay","Add Any Relevant Details Above"),"Please Give Details Above"))))))))),IF(ISERROR(G78),"Error Detected, No rate entered",IF(E78=0,"",IF(F78="","Error Detected, No Pensionable pay",IF(ISERROR(AB78)," Unknown Values entered.",IF(T78+U78&lt;1,"Acceptable",IF(R78+S78=200, "No Contributions Entered", IF(K78="","Error Detected, Choose reason&gt;",IF(X78="1",IF(T78=1,"Please Enter Deemed Pensionable Pay","Add relevant Details Above"),"Please give details Above")))))))))))</f>
        <v/>
      </c>
      <c r="K78" s="263"/>
      <c r="L78" s="93"/>
      <c r="M78" s="93" t="str">
        <f t="shared" si="4"/>
        <v/>
      </c>
      <c r="N78" s="96">
        <f t="shared" si="5"/>
        <v>0</v>
      </c>
      <c r="O78" s="96">
        <f t="shared" si="0"/>
        <v>0</v>
      </c>
      <c r="P78" s="220">
        <f>(ROUND((F78/100*'Member Info'!$W$2), 2))</f>
        <v>0</v>
      </c>
      <c r="Q78" s="220" t="e">
        <f t="shared" si="6"/>
        <v>#VALUE!</v>
      </c>
      <c r="R78" s="220" t="str">
        <f t="shared" si="7"/>
        <v/>
      </c>
      <c r="S78" s="229" t="str">
        <f t="shared" si="8"/>
        <v/>
      </c>
      <c r="T78" s="230" t="str">
        <f t="shared" si="9"/>
        <v/>
      </c>
      <c r="U78" s="230" t="str">
        <f t="shared" si="10"/>
        <v/>
      </c>
      <c r="V78" s="224">
        <f t="shared" si="11"/>
        <v>0</v>
      </c>
      <c r="W78" s="112">
        <f t="shared" si="12"/>
        <v>0</v>
      </c>
      <c r="X78" s="237" t="str">
        <f t="shared" si="1"/>
        <v/>
      </c>
      <c r="Y78" s="242" t="b">
        <f t="shared" si="2"/>
        <v>0</v>
      </c>
      <c r="Z78" s="237">
        <f t="shared" si="13"/>
        <v>0</v>
      </c>
      <c r="AA78" s="237">
        <f>IF('Member Info'!N74="",1,"")</f>
        <v>1</v>
      </c>
      <c r="AB78" s="245" t="e">
        <f t="shared" si="14"/>
        <v>#VALUE!</v>
      </c>
      <c r="AC78" s="132" t="str">
        <f t="shared" si="3"/>
        <v/>
      </c>
      <c r="AD78" s="126">
        <f t="shared" si="15"/>
        <v>1</v>
      </c>
      <c r="AE78" s="126" t="str">
        <f>IF('Member Info'!N74&lt;&gt;"",IF('Member Info'!N74&lt;=$R$1,1,0),"")</f>
        <v/>
      </c>
      <c r="AG78" s="126" t="b">
        <f t="shared" si="16"/>
        <v>0</v>
      </c>
      <c r="AH78" s="126">
        <f t="shared" si="17"/>
        <v>0</v>
      </c>
      <c r="AJ78" s="126">
        <f t="shared" si="18"/>
        <v>0</v>
      </c>
      <c r="AK78" s="126">
        <f>IF('Member Info'!F74&gt;$R$1,1,0)</f>
        <v>0</v>
      </c>
      <c r="AL78" s="126" t="b">
        <f>IF(ISERROR(R78),ERROR.TYPE(#REF!)=ERROR.TYPE(R78),FALSE)</f>
        <v>0</v>
      </c>
      <c r="AM78" s="126" t="b">
        <f>IF(ISERROR(S78),ERROR.TYPE(#REF!)=ERROR.TYPE(S78),FALSE)</f>
        <v>0</v>
      </c>
      <c r="AN78" s="126">
        <f>IF(OR('Member Info'!F74&gt;=$S$1,'Member Info'!N74&gt;=$R$1),1,0)</f>
        <v>0</v>
      </c>
    </row>
    <row r="79" spans="1:40" x14ac:dyDescent="0.25">
      <c r="A79" s="4">
        <v>47</v>
      </c>
      <c r="B79" s="166">
        <f>'Member Info'!D75</f>
        <v>0</v>
      </c>
      <c r="C79" s="166">
        <f>'Member Info'!E75</f>
        <v>0</v>
      </c>
      <c r="D79" s="166" t="str">
        <f>'Member Info'!G75</f>
        <v/>
      </c>
      <c r="E79" s="167">
        <f>'Member Info'!B75</f>
        <v>0</v>
      </c>
      <c r="F79" s="244"/>
      <c r="G79" s="168" t="str">
        <f>IF(E79=0,"",
IF('Member Info'!$AM$19&lt;=$R$1,
SUMPRODUCT('Member Info'!L75+IF('Member Info'!H75&gt;'Member Info'!$AJ$12,'Member Info'!$AK$13,IF('Member Info'!H75&gt;'Member Info'!$AJ$11,'Member Info'!$AK$12,IF('Member Info'!H75&gt;'Member Info'!$AJ$10,'Member Info'!$AK$11,IF('Member Info'!H75&gt;'Member Info'!$AJ$9,'Member Info'!$AK$10,IF('Member Info'!H75&gt;'Member Info'!$AJ$8,'Member Info'!$AK$9,'Member Info'!$AK$8)))))),
SUMPRODUCT('Member Info'!L75+IF('Member Info'!H75&gt;'Member Info'!$AG$17,'Member Info'!$AH$18,IF('Member Info'!H75&gt;'Member Info'!$AG$16,'Member Info'!$AH$17,IF('Member Info'!H75&gt;'Member Info'!$AG$15,'Member Info'!$AH$16,IF('Member Info'!H75&gt;'Member Info'!$AG$14,'Member Info'!$AH$15,IF('Member Info'!H75&gt;'Member Info'!$AG$13,'Member Info'!$AH$14,IF('Member Info'!H75&gt;'Member Info'!$AG$12,'Member Info'!$AH$13,IF('Member Info'!H75&gt;'Member Info'!$AG$11,'Member Info'!$AH$12,IF('Member Info'!H75&gt;'Member Info'!$AG$10,'Member Info'!$AH$11,IF('Member Info'!H75&gt;'Member Info'!$AG$9,'Member Info'!$AH$10,IF('Member Info'!H75&gt;'Member Info'!$AG$8,'Member Info'!$AH$9,'Member Info'!$AH$8)))))))))))))</f>
        <v/>
      </c>
      <c r="H79" s="26"/>
      <c r="I79" s="26"/>
      <c r="J79" s="107" t="str">
        <f>IF(E79=0,"",IF('Member Info'!F75&gt;$S$1,CONCATENATE("Joined with practice on ", TEXT('Member Info'!F75, "DD/MM/YYYY")),IF('Member Info'!N75&lt;&gt;"",IF('Member Info'!N75&lt;$R$1,CONCATENATE("Left Scheme on ", TEXT('Member Info'!N75, "DD/MM/YYYY")),IF(ISERROR(G79),"Error Detected, No rate entered",IF(E79=0,"",IF(F79="","Error Detected, No Pensionable pay",IF(ISERROR(AB79)," Unknown Values entered.",IF(T79+U79&lt;1,"Acceptable",IF(R79+S79=200, "No Contributions Entered", IF(K79="","Error Detected, Choose reason&gt;",IF(X79="1",IF(T79=1,"Please Enter Deemed Pensionable Pay","Add Any Relevant Details Above"),"Please Give Details Above"))))))))),IF(ISERROR(G79),"Error Detected, No rate entered",IF(E79=0,"",IF(F79="","Error Detected, No Pensionable pay",IF(ISERROR(AB79)," Unknown Values entered.",IF(T79+U79&lt;1,"Acceptable",IF(R79+S79=200, "No Contributions Entered", IF(K79="","Error Detected, Choose reason&gt;",IF(X79="1",IF(T79=1,"Please Enter Deemed Pensionable Pay","Add relevant Details Above"),"Please give details Above")))))))))))</f>
        <v/>
      </c>
      <c r="K79" s="263"/>
      <c r="L79" s="93"/>
      <c r="M79" s="93" t="str">
        <f t="shared" si="4"/>
        <v/>
      </c>
      <c r="N79" s="96">
        <f t="shared" si="5"/>
        <v>0</v>
      </c>
      <c r="O79" s="96">
        <f t="shared" si="0"/>
        <v>0</v>
      </c>
      <c r="P79" s="220">
        <f>(ROUND((F79/100*'Member Info'!$W$2), 2))</f>
        <v>0</v>
      </c>
      <c r="Q79" s="220" t="e">
        <f t="shared" si="6"/>
        <v>#VALUE!</v>
      </c>
      <c r="R79" s="220" t="str">
        <f t="shared" si="7"/>
        <v/>
      </c>
      <c r="S79" s="229" t="str">
        <f t="shared" si="8"/>
        <v/>
      </c>
      <c r="T79" s="230" t="str">
        <f t="shared" si="9"/>
        <v/>
      </c>
      <c r="U79" s="230" t="str">
        <f t="shared" si="10"/>
        <v/>
      </c>
      <c r="V79" s="224">
        <f t="shared" si="11"/>
        <v>0</v>
      </c>
      <c r="W79" s="112">
        <f t="shared" si="12"/>
        <v>0</v>
      </c>
      <c r="X79" s="237" t="str">
        <f t="shared" si="1"/>
        <v/>
      </c>
      <c r="Y79" s="242" t="b">
        <f t="shared" si="2"/>
        <v>0</v>
      </c>
      <c r="Z79" s="237">
        <f t="shared" si="13"/>
        <v>0</v>
      </c>
      <c r="AA79" s="237">
        <f>IF('Member Info'!N75="",1,"")</f>
        <v>1</v>
      </c>
      <c r="AB79" s="245" t="e">
        <f t="shared" si="14"/>
        <v>#VALUE!</v>
      </c>
      <c r="AC79" s="132" t="str">
        <f t="shared" si="3"/>
        <v/>
      </c>
      <c r="AD79" s="126">
        <f t="shared" si="15"/>
        <v>1</v>
      </c>
      <c r="AE79" s="126" t="str">
        <f>IF('Member Info'!N75&lt;&gt;"",IF('Member Info'!N75&lt;=$R$1,1,0),"")</f>
        <v/>
      </c>
      <c r="AG79" s="126" t="b">
        <f t="shared" si="16"/>
        <v>0</v>
      </c>
      <c r="AH79" s="126">
        <f t="shared" si="17"/>
        <v>0</v>
      </c>
      <c r="AJ79" s="126">
        <f t="shared" si="18"/>
        <v>0</v>
      </c>
      <c r="AK79" s="126">
        <f>IF('Member Info'!F75&gt;$R$1,1,0)</f>
        <v>0</v>
      </c>
      <c r="AL79" s="126" t="b">
        <f>IF(ISERROR(R79),ERROR.TYPE(#REF!)=ERROR.TYPE(R79),FALSE)</f>
        <v>0</v>
      </c>
      <c r="AM79" s="126" t="b">
        <f>IF(ISERROR(S79),ERROR.TYPE(#REF!)=ERROR.TYPE(S79),FALSE)</f>
        <v>0</v>
      </c>
      <c r="AN79" s="126">
        <f>IF(OR('Member Info'!F75&gt;=$S$1,'Member Info'!N75&gt;=$R$1),1,0)</f>
        <v>0</v>
      </c>
    </row>
    <row r="80" spans="1:40" x14ac:dyDescent="0.25">
      <c r="A80" s="4">
        <v>48</v>
      </c>
      <c r="B80" s="166">
        <f>'Member Info'!D76</f>
        <v>0</v>
      </c>
      <c r="C80" s="166">
        <f>'Member Info'!E76</f>
        <v>0</v>
      </c>
      <c r="D80" s="166" t="str">
        <f>'Member Info'!G76</f>
        <v/>
      </c>
      <c r="E80" s="167">
        <f>'Member Info'!B76</f>
        <v>0</v>
      </c>
      <c r="F80" s="244"/>
      <c r="G80" s="168" t="str">
        <f>IF(E80=0,"",
IF('Member Info'!$AM$19&lt;=$R$1,
SUMPRODUCT('Member Info'!L76+IF('Member Info'!H76&gt;'Member Info'!$AJ$12,'Member Info'!$AK$13,IF('Member Info'!H76&gt;'Member Info'!$AJ$11,'Member Info'!$AK$12,IF('Member Info'!H76&gt;'Member Info'!$AJ$10,'Member Info'!$AK$11,IF('Member Info'!H76&gt;'Member Info'!$AJ$9,'Member Info'!$AK$10,IF('Member Info'!H76&gt;'Member Info'!$AJ$8,'Member Info'!$AK$9,'Member Info'!$AK$8)))))),
SUMPRODUCT('Member Info'!L76+IF('Member Info'!H76&gt;'Member Info'!$AG$17,'Member Info'!$AH$18,IF('Member Info'!H76&gt;'Member Info'!$AG$16,'Member Info'!$AH$17,IF('Member Info'!H76&gt;'Member Info'!$AG$15,'Member Info'!$AH$16,IF('Member Info'!H76&gt;'Member Info'!$AG$14,'Member Info'!$AH$15,IF('Member Info'!H76&gt;'Member Info'!$AG$13,'Member Info'!$AH$14,IF('Member Info'!H76&gt;'Member Info'!$AG$12,'Member Info'!$AH$13,IF('Member Info'!H76&gt;'Member Info'!$AG$11,'Member Info'!$AH$12,IF('Member Info'!H76&gt;'Member Info'!$AG$10,'Member Info'!$AH$11,IF('Member Info'!H76&gt;'Member Info'!$AG$9,'Member Info'!$AH$10,IF('Member Info'!H76&gt;'Member Info'!$AG$8,'Member Info'!$AH$9,'Member Info'!$AH$8)))))))))))))</f>
        <v/>
      </c>
      <c r="H80" s="26"/>
      <c r="I80" s="26"/>
      <c r="J80" s="107" t="str">
        <f>IF(E80=0,"",IF('Member Info'!F76&gt;$S$1,CONCATENATE("Joined with practice on ", TEXT('Member Info'!F76, "DD/MM/YYYY")),IF('Member Info'!N76&lt;&gt;"",IF('Member Info'!N76&lt;$R$1,CONCATENATE("Left Scheme on ", TEXT('Member Info'!N76, "DD/MM/YYYY")),IF(ISERROR(G80),"Error Detected, No rate entered",IF(E80=0,"",IF(F80="","Error Detected, No Pensionable pay",IF(ISERROR(AB80)," Unknown Values entered.",IF(T80+U80&lt;1,"Acceptable",IF(R80+S80=200, "No Contributions Entered", IF(K80="","Error Detected, Choose reason&gt;",IF(X80="1",IF(T80=1,"Please Enter Deemed Pensionable Pay","Add Any Relevant Details Above"),"Please Give Details Above"))))))))),IF(ISERROR(G80),"Error Detected, No rate entered",IF(E80=0,"",IF(F80="","Error Detected, No Pensionable pay",IF(ISERROR(AB80)," Unknown Values entered.",IF(T80+U80&lt;1,"Acceptable",IF(R80+S80=200, "No Contributions Entered", IF(K80="","Error Detected, Choose reason&gt;",IF(X80="1",IF(T80=1,"Please Enter Deemed Pensionable Pay","Add relevant Details Above"),"Please give details Above")))))))))))</f>
        <v/>
      </c>
      <c r="K80" s="263"/>
      <c r="L80" s="93"/>
      <c r="M80" s="93" t="str">
        <f t="shared" si="4"/>
        <v/>
      </c>
      <c r="N80" s="96">
        <f t="shared" si="5"/>
        <v>0</v>
      </c>
      <c r="O80" s="96">
        <f t="shared" si="0"/>
        <v>0</v>
      </c>
      <c r="P80" s="220">
        <f>(ROUND((F80/100*'Member Info'!$W$2), 2))</f>
        <v>0</v>
      </c>
      <c r="Q80" s="220" t="e">
        <f t="shared" si="6"/>
        <v>#VALUE!</v>
      </c>
      <c r="R80" s="220" t="str">
        <f t="shared" si="7"/>
        <v/>
      </c>
      <c r="S80" s="229" t="str">
        <f t="shared" si="8"/>
        <v/>
      </c>
      <c r="T80" s="230" t="str">
        <f t="shared" si="9"/>
        <v/>
      </c>
      <c r="U80" s="230" t="str">
        <f t="shared" si="10"/>
        <v/>
      </c>
      <c r="V80" s="224">
        <f t="shared" si="11"/>
        <v>0</v>
      </c>
      <c r="W80" s="112">
        <f t="shared" si="12"/>
        <v>0</v>
      </c>
      <c r="X80" s="237" t="str">
        <f t="shared" si="1"/>
        <v/>
      </c>
      <c r="Y80" s="242" t="b">
        <f t="shared" si="2"/>
        <v>0</v>
      </c>
      <c r="Z80" s="237">
        <f t="shared" si="13"/>
        <v>0</v>
      </c>
      <c r="AA80" s="237">
        <f>IF('Member Info'!N76="",1,"")</f>
        <v>1</v>
      </c>
      <c r="AB80" s="245" t="e">
        <f t="shared" si="14"/>
        <v>#VALUE!</v>
      </c>
      <c r="AC80" s="132" t="str">
        <f t="shared" si="3"/>
        <v/>
      </c>
      <c r="AD80" s="126">
        <f t="shared" si="15"/>
        <v>1</v>
      </c>
      <c r="AE80" s="126" t="str">
        <f>IF('Member Info'!N76&lt;&gt;"",IF('Member Info'!N76&lt;=$R$1,1,0),"")</f>
        <v/>
      </c>
      <c r="AG80" s="126" t="b">
        <f t="shared" si="16"/>
        <v>0</v>
      </c>
      <c r="AH80" s="126">
        <f t="shared" si="17"/>
        <v>0</v>
      </c>
      <c r="AJ80" s="126">
        <f t="shared" si="18"/>
        <v>0</v>
      </c>
      <c r="AK80" s="126">
        <f>IF('Member Info'!F76&gt;$R$1,1,0)</f>
        <v>0</v>
      </c>
      <c r="AL80" s="126" t="b">
        <f>IF(ISERROR(R80),ERROR.TYPE(#REF!)=ERROR.TYPE(R80),FALSE)</f>
        <v>0</v>
      </c>
      <c r="AM80" s="126" t="b">
        <f>IF(ISERROR(S80),ERROR.TYPE(#REF!)=ERROR.TYPE(S80),FALSE)</f>
        <v>0</v>
      </c>
      <c r="AN80" s="126">
        <f>IF(OR('Member Info'!F76&gt;=$S$1,'Member Info'!N76&gt;=$R$1),1,0)</f>
        <v>0</v>
      </c>
    </row>
    <row r="81" spans="1:40" x14ac:dyDescent="0.25">
      <c r="A81" s="4">
        <v>49</v>
      </c>
      <c r="B81" s="166">
        <f>'Member Info'!D77</f>
        <v>0</v>
      </c>
      <c r="C81" s="166">
        <f>'Member Info'!E77</f>
        <v>0</v>
      </c>
      <c r="D81" s="166" t="str">
        <f>'Member Info'!G77</f>
        <v/>
      </c>
      <c r="E81" s="167">
        <f>'Member Info'!B77</f>
        <v>0</v>
      </c>
      <c r="F81" s="244"/>
      <c r="G81" s="168" t="str">
        <f>IF(E81=0,"",
IF('Member Info'!$AM$19&lt;=$R$1,
SUMPRODUCT('Member Info'!L77+IF('Member Info'!H77&gt;'Member Info'!$AJ$12,'Member Info'!$AK$13,IF('Member Info'!H77&gt;'Member Info'!$AJ$11,'Member Info'!$AK$12,IF('Member Info'!H77&gt;'Member Info'!$AJ$10,'Member Info'!$AK$11,IF('Member Info'!H77&gt;'Member Info'!$AJ$9,'Member Info'!$AK$10,IF('Member Info'!H77&gt;'Member Info'!$AJ$8,'Member Info'!$AK$9,'Member Info'!$AK$8)))))),
SUMPRODUCT('Member Info'!L77+IF('Member Info'!H77&gt;'Member Info'!$AG$17,'Member Info'!$AH$18,IF('Member Info'!H77&gt;'Member Info'!$AG$16,'Member Info'!$AH$17,IF('Member Info'!H77&gt;'Member Info'!$AG$15,'Member Info'!$AH$16,IF('Member Info'!H77&gt;'Member Info'!$AG$14,'Member Info'!$AH$15,IF('Member Info'!H77&gt;'Member Info'!$AG$13,'Member Info'!$AH$14,IF('Member Info'!H77&gt;'Member Info'!$AG$12,'Member Info'!$AH$13,IF('Member Info'!H77&gt;'Member Info'!$AG$11,'Member Info'!$AH$12,IF('Member Info'!H77&gt;'Member Info'!$AG$10,'Member Info'!$AH$11,IF('Member Info'!H77&gt;'Member Info'!$AG$9,'Member Info'!$AH$10,IF('Member Info'!H77&gt;'Member Info'!$AG$8,'Member Info'!$AH$9,'Member Info'!$AH$8)))))))))))))</f>
        <v/>
      </c>
      <c r="H81" s="26"/>
      <c r="I81" s="26"/>
      <c r="J81" s="107" t="str">
        <f>IF(E81=0,"",IF('Member Info'!F77&gt;$S$1,CONCATENATE("Joined with practice on ", TEXT('Member Info'!F77, "DD/MM/YYYY")),IF('Member Info'!N77&lt;&gt;"",IF('Member Info'!N77&lt;$R$1,CONCATENATE("Left Scheme on ", TEXT('Member Info'!N77, "DD/MM/YYYY")),IF(ISERROR(G81),"Error Detected, No rate entered",IF(E81=0,"",IF(F81="","Error Detected, No Pensionable pay",IF(ISERROR(AB81)," Unknown Values entered.",IF(T81+U81&lt;1,"Acceptable",IF(R81+S81=200, "No Contributions Entered", IF(K81="","Error Detected, Choose reason&gt;",IF(X81="1",IF(T81=1,"Please Enter Deemed Pensionable Pay","Add Any Relevant Details Above"),"Please Give Details Above"))))))))),IF(ISERROR(G81),"Error Detected, No rate entered",IF(E81=0,"",IF(F81="","Error Detected, No Pensionable pay",IF(ISERROR(AB81)," Unknown Values entered.",IF(T81+U81&lt;1,"Acceptable",IF(R81+S81=200, "No Contributions Entered", IF(K81="","Error Detected, Choose reason&gt;",IF(X81="1",IF(T81=1,"Please Enter Deemed Pensionable Pay","Add relevant Details Above"),"Please give details Above")))))))))))</f>
        <v/>
      </c>
      <c r="K81" s="263"/>
      <c r="L81" s="93"/>
      <c r="M81" s="93" t="str">
        <f t="shared" si="4"/>
        <v/>
      </c>
      <c r="N81" s="96">
        <f t="shared" si="5"/>
        <v>0</v>
      </c>
      <c r="O81" s="96">
        <f t="shared" si="0"/>
        <v>0</v>
      </c>
      <c r="P81" s="220">
        <f>(ROUND((F81/100*'Member Info'!$W$2), 2))</f>
        <v>0</v>
      </c>
      <c r="Q81" s="220" t="e">
        <f t="shared" si="6"/>
        <v>#VALUE!</v>
      </c>
      <c r="R81" s="220" t="str">
        <f t="shared" si="7"/>
        <v/>
      </c>
      <c r="S81" s="229" t="str">
        <f t="shared" si="8"/>
        <v/>
      </c>
      <c r="T81" s="230" t="str">
        <f t="shared" si="9"/>
        <v/>
      </c>
      <c r="U81" s="230" t="str">
        <f t="shared" si="10"/>
        <v/>
      </c>
      <c r="V81" s="224">
        <f t="shared" si="11"/>
        <v>0</v>
      </c>
      <c r="W81" s="112">
        <f t="shared" si="12"/>
        <v>0</v>
      </c>
      <c r="X81" s="237" t="str">
        <f t="shared" si="1"/>
        <v/>
      </c>
      <c r="Y81" s="242" t="b">
        <f t="shared" si="2"/>
        <v>0</v>
      </c>
      <c r="Z81" s="237">
        <f t="shared" si="13"/>
        <v>0</v>
      </c>
      <c r="AA81" s="237">
        <f>IF('Member Info'!N77="",1,"")</f>
        <v>1</v>
      </c>
      <c r="AB81" s="245" t="e">
        <f t="shared" si="14"/>
        <v>#VALUE!</v>
      </c>
      <c r="AC81" s="132" t="str">
        <f t="shared" si="3"/>
        <v/>
      </c>
      <c r="AD81" s="126">
        <f t="shared" si="15"/>
        <v>1</v>
      </c>
      <c r="AE81" s="126" t="str">
        <f>IF('Member Info'!N77&lt;&gt;"",IF('Member Info'!N77&lt;=$R$1,1,0),"")</f>
        <v/>
      </c>
      <c r="AG81" s="126" t="b">
        <f t="shared" si="16"/>
        <v>0</v>
      </c>
      <c r="AH81" s="126">
        <f t="shared" si="17"/>
        <v>0</v>
      </c>
      <c r="AJ81" s="126">
        <f t="shared" si="18"/>
        <v>0</v>
      </c>
      <c r="AK81" s="126">
        <f>IF('Member Info'!F77&gt;$R$1,1,0)</f>
        <v>0</v>
      </c>
      <c r="AL81" s="126" t="b">
        <f>IF(ISERROR(R81),ERROR.TYPE(#REF!)=ERROR.TYPE(R81),FALSE)</f>
        <v>0</v>
      </c>
      <c r="AM81" s="126" t="b">
        <f>IF(ISERROR(S81),ERROR.TYPE(#REF!)=ERROR.TYPE(S81),FALSE)</f>
        <v>0</v>
      </c>
      <c r="AN81" s="126">
        <f>IF(OR('Member Info'!F77&gt;=$S$1,'Member Info'!N77&gt;=$R$1),1,0)</f>
        <v>0</v>
      </c>
    </row>
    <row r="82" spans="1:40" x14ac:dyDescent="0.25">
      <c r="A82" s="4">
        <v>50</v>
      </c>
      <c r="B82" s="166">
        <f>'Member Info'!D78</f>
        <v>0</v>
      </c>
      <c r="C82" s="166">
        <f>'Member Info'!E78</f>
        <v>0</v>
      </c>
      <c r="D82" s="166" t="str">
        <f>'Member Info'!G78</f>
        <v/>
      </c>
      <c r="E82" s="167">
        <f>'Member Info'!B78</f>
        <v>0</v>
      </c>
      <c r="F82" s="244"/>
      <c r="G82" s="168" t="str">
        <f>IF(E82=0,"",
IF('Member Info'!$AM$19&lt;=$R$1,
SUMPRODUCT('Member Info'!L78+IF('Member Info'!H78&gt;'Member Info'!$AJ$12,'Member Info'!$AK$13,IF('Member Info'!H78&gt;'Member Info'!$AJ$11,'Member Info'!$AK$12,IF('Member Info'!H78&gt;'Member Info'!$AJ$10,'Member Info'!$AK$11,IF('Member Info'!H78&gt;'Member Info'!$AJ$9,'Member Info'!$AK$10,IF('Member Info'!H78&gt;'Member Info'!$AJ$8,'Member Info'!$AK$9,'Member Info'!$AK$8)))))),
SUMPRODUCT('Member Info'!L78+IF('Member Info'!H78&gt;'Member Info'!$AG$17,'Member Info'!$AH$18,IF('Member Info'!H78&gt;'Member Info'!$AG$16,'Member Info'!$AH$17,IF('Member Info'!H78&gt;'Member Info'!$AG$15,'Member Info'!$AH$16,IF('Member Info'!H78&gt;'Member Info'!$AG$14,'Member Info'!$AH$15,IF('Member Info'!H78&gt;'Member Info'!$AG$13,'Member Info'!$AH$14,IF('Member Info'!H78&gt;'Member Info'!$AG$12,'Member Info'!$AH$13,IF('Member Info'!H78&gt;'Member Info'!$AG$11,'Member Info'!$AH$12,IF('Member Info'!H78&gt;'Member Info'!$AG$10,'Member Info'!$AH$11,IF('Member Info'!H78&gt;'Member Info'!$AG$9,'Member Info'!$AH$10,IF('Member Info'!H78&gt;'Member Info'!$AG$8,'Member Info'!$AH$9,'Member Info'!$AH$8)))))))))))))</f>
        <v/>
      </c>
      <c r="H82" s="26"/>
      <c r="I82" s="26"/>
      <c r="J82" s="107" t="str">
        <f>IF(E82=0,"",IF('Member Info'!F78&gt;$S$1,CONCATENATE("Joined with practice on ", TEXT('Member Info'!F78, "DD/MM/YYYY")),IF('Member Info'!N78&lt;&gt;"",IF('Member Info'!N78&lt;$R$1,CONCATENATE("Left Scheme on ", TEXT('Member Info'!N78, "DD/MM/YYYY")),IF(ISERROR(G82),"Error Detected, No rate entered",IF(E82=0,"",IF(F82="","Error Detected, No Pensionable pay",IF(ISERROR(AB82)," Unknown Values entered.",IF(T82+U82&lt;1,"Acceptable",IF(R82+S82=200, "No Contributions Entered", IF(K82="","Error Detected, Choose reason&gt;",IF(X82="1",IF(T82=1,"Please Enter Deemed Pensionable Pay","Add Any Relevant Details Above"),"Please Give Details Above"))))))))),IF(ISERROR(G82),"Error Detected, No rate entered",IF(E82=0,"",IF(F82="","Error Detected, No Pensionable pay",IF(ISERROR(AB82)," Unknown Values entered.",IF(T82+U82&lt;1,"Acceptable",IF(R82+S82=200, "No Contributions Entered", IF(K82="","Error Detected, Choose reason&gt;",IF(X82="1",IF(T82=1,"Please Enter Deemed Pensionable Pay","Add relevant Details Above"),"Please give details Above")))))))))))</f>
        <v/>
      </c>
      <c r="K82" s="263"/>
      <c r="L82" s="93"/>
      <c r="M82" s="93" t="str">
        <f t="shared" si="4"/>
        <v/>
      </c>
      <c r="N82" s="96">
        <f t="shared" si="5"/>
        <v>0</v>
      </c>
      <c r="O82" s="96">
        <f t="shared" si="0"/>
        <v>0</v>
      </c>
      <c r="P82" s="220">
        <f>(ROUND((F82/100*'Member Info'!$W$2), 2))</f>
        <v>0</v>
      </c>
      <c r="Q82" s="220" t="e">
        <f t="shared" si="6"/>
        <v>#VALUE!</v>
      </c>
      <c r="R82" s="220" t="str">
        <f t="shared" si="7"/>
        <v/>
      </c>
      <c r="S82" s="229" t="str">
        <f t="shared" si="8"/>
        <v/>
      </c>
      <c r="T82" s="230" t="str">
        <f t="shared" si="9"/>
        <v/>
      </c>
      <c r="U82" s="230" t="str">
        <f t="shared" si="10"/>
        <v/>
      </c>
      <c r="V82" s="224">
        <f t="shared" si="11"/>
        <v>0</v>
      </c>
      <c r="W82" s="112">
        <f t="shared" si="12"/>
        <v>0</v>
      </c>
      <c r="X82" s="237" t="str">
        <f t="shared" si="1"/>
        <v/>
      </c>
      <c r="Y82" s="242" t="b">
        <f t="shared" si="2"/>
        <v>0</v>
      </c>
      <c r="Z82" s="237">
        <f t="shared" si="13"/>
        <v>0</v>
      </c>
      <c r="AA82" s="237">
        <f>IF('Member Info'!N78="",1,"")</f>
        <v>1</v>
      </c>
      <c r="AB82" s="245" t="e">
        <f t="shared" si="14"/>
        <v>#VALUE!</v>
      </c>
      <c r="AC82" s="132" t="str">
        <f t="shared" si="3"/>
        <v/>
      </c>
      <c r="AD82" s="126">
        <f t="shared" si="15"/>
        <v>1</v>
      </c>
      <c r="AE82" s="126" t="str">
        <f>IF('Member Info'!N78&lt;&gt;"",IF('Member Info'!N78&lt;=$R$1,1,0),"")</f>
        <v/>
      </c>
      <c r="AG82" s="126" t="b">
        <f t="shared" si="16"/>
        <v>0</v>
      </c>
      <c r="AH82" s="126">
        <f t="shared" si="17"/>
        <v>0</v>
      </c>
      <c r="AJ82" s="126">
        <f t="shared" si="18"/>
        <v>0</v>
      </c>
      <c r="AK82" s="126">
        <f>IF('Member Info'!F78&gt;$R$1,1,0)</f>
        <v>0</v>
      </c>
      <c r="AL82" s="126" t="b">
        <f>IF(ISERROR(R82),ERROR.TYPE(#REF!)=ERROR.TYPE(R82),FALSE)</f>
        <v>0</v>
      </c>
      <c r="AM82" s="126" t="b">
        <f>IF(ISERROR(S82),ERROR.TYPE(#REF!)=ERROR.TYPE(S82),FALSE)</f>
        <v>0</v>
      </c>
      <c r="AN82" s="126">
        <f>IF(OR('Member Info'!F78&gt;=$S$1,'Member Info'!N78&gt;=$R$1),1,0)</f>
        <v>0</v>
      </c>
    </row>
    <row r="83" spans="1:40" x14ac:dyDescent="0.25">
      <c r="A83" s="4">
        <v>51</v>
      </c>
      <c r="B83" s="166">
        <f>'Member Info'!D79</f>
        <v>0</v>
      </c>
      <c r="C83" s="166">
        <f>'Member Info'!E79</f>
        <v>0</v>
      </c>
      <c r="D83" s="166" t="str">
        <f>'Member Info'!G79</f>
        <v/>
      </c>
      <c r="E83" s="167">
        <f>'Member Info'!B79</f>
        <v>0</v>
      </c>
      <c r="F83" s="244"/>
      <c r="G83" s="168" t="str">
        <f>IF(E83=0,"",
IF('Member Info'!$AM$19&lt;=$R$1,
SUMPRODUCT('Member Info'!L79+IF('Member Info'!H79&gt;'Member Info'!$AJ$12,'Member Info'!$AK$13,IF('Member Info'!H79&gt;'Member Info'!$AJ$11,'Member Info'!$AK$12,IF('Member Info'!H79&gt;'Member Info'!$AJ$10,'Member Info'!$AK$11,IF('Member Info'!H79&gt;'Member Info'!$AJ$9,'Member Info'!$AK$10,IF('Member Info'!H79&gt;'Member Info'!$AJ$8,'Member Info'!$AK$9,'Member Info'!$AK$8)))))),
SUMPRODUCT('Member Info'!L79+IF('Member Info'!H79&gt;'Member Info'!$AG$17,'Member Info'!$AH$18,IF('Member Info'!H79&gt;'Member Info'!$AG$16,'Member Info'!$AH$17,IF('Member Info'!H79&gt;'Member Info'!$AG$15,'Member Info'!$AH$16,IF('Member Info'!H79&gt;'Member Info'!$AG$14,'Member Info'!$AH$15,IF('Member Info'!H79&gt;'Member Info'!$AG$13,'Member Info'!$AH$14,IF('Member Info'!H79&gt;'Member Info'!$AG$12,'Member Info'!$AH$13,IF('Member Info'!H79&gt;'Member Info'!$AG$11,'Member Info'!$AH$12,IF('Member Info'!H79&gt;'Member Info'!$AG$10,'Member Info'!$AH$11,IF('Member Info'!H79&gt;'Member Info'!$AG$9,'Member Info'!$AH$10,IF('Member Info'!H79&gt;'Member Info'!$AG$8,'Member Info'!$AH$9,'Member Info'!$AH$8)))))))))))))</f>
        <v/>
      </c>
      <c r="H83" s="26"/>
      <c r="I83" s="26"/>
      <c r="J83" s="107" t="str">
        <f>IF(E83=0,"",IF('Member Info'!F79&gt;$S$1,CONCATENATE("Joined with practice on ", TEXT('Member Info'!F79, "DD/MM/YYYY")),IF('Member Info'!N79&lt;&gt;"",IF('Member Info'!N79&lt;$R$1,CONCATENATE("Left Scheme on ", TEXT('Member Info'!N79, "DD/MM/YYYY")),IF(ISERROR(G83),"Error Detected, No rate entered",IF(E83=0,"",IF(F83="","Error Detected, No Pensionable pay",IF(ISERROR(AB83)," Unknown Values entered.",IF(T83+U83&lt;1,"Acceptable",IF(R83+S83=200, "No Contributions Entered", IF(K83="","Error Detected, Choose reason&gt;",IF(X83="1",IF(T83=1,"Please Enter Deemed Pensionable Pay","Add Any Relevant Details Above"),"Please Give Details Above"))))))))),IF(ISERROR(G83),"Error Detected, No rate entered",IF(E83=0,"",IF(F83="","Error Detected, No Pensionable pay",IF(ISERROR(AB83)," Unknown Values entered.",IF(T83+U83&lt;1,"Acceptable",IF(R83+S83=200, "No Contributions Entered", IF(K83="","Error Detected, Choose reason&gt;",IF(X83="1",IF(T83=1,"Please Enter Deemed Pensionable Pay","Add relevant Details Above"),"Please give details Above")))))))))))</f>
        <v/>
      </c>
      <c r="K83" s="263"/>
      <c r="L83" s="93"/>
      <c r="M83" s="93" t="str">
        <f t="shared" si="4"/>
        <v/>
      </c>
      <c r="N83" s="96">
        <f t="shared" si="5"/>
        <v>0</v>
      </c>
      <c r="O83" s="96">
        <f t="shared" si="0"/>
        <v>0</v>
      </c>
      <c r="P83" s="220">
        <f>(ROUND((F83/100*'Member Info'!$W$2), 2))</f>
        <v>0</v>
      </c>
      <c r="Q83" s="220" t="e">
        <f t="shared" si="6"/>
        <v>#VALUE!</v>
      </c>
      <c r="R83" s="220" t="str">
        <f t="shared" si="7"/>
        <v/>
      </c>
      <c r="S83" s="229" t="str">
        <f t="shared" si="8"/>
        <v/>
      </c>
      <c r="T83" s="230" t="str">
        <f t="shared" si="9"/>
        <v/>
      </c>
      <c r="U83" s="230" t="str">
        <f t="shared" si="10"/>
        <v/>
      </c>
      <c r="V83" s="224">
        <f t="shared" si="11"/>
        <v>0</v>
      </c>
      <c r="W83" s="112">
        <f t="shared" si="12"/>
        <v>0</v>
      </c>
      <c r="X83" s="237" t="str">
        <f t="shared" si="1"/>
        <v/>
      </c>
      <c r="Y83" s="242" t="b">
        <f t="shared" si="2"/>
        <v>0</v>
      </c>
      <c r="Z83" s="237">
        <f t="shared" si="13"/>
        <v>0</v>
      </c>
      <c r="AA83" s="237">
        <f>IF('Member Info'!N79="",1,"")</f>
        <v>1</v>
      </c>
      <c r="AB83" s="245" t="e">
        <f t="shared" si="14"/>
        <v>#VALUE!</v>
      </c>
      <c r="AC83" s="132" t="str">
        <f t="shared" si="3"/>
        <v/>
      </c>
      <c r="AD83" s="126">
        <f t="shared" si="15"/>
        <v>1</v>
      </c>
      <c r="AE83" s="126" t="str">
        <f>IF('Member Info'!N79&lt;&gt;"",IF('Member Info'!N79&lt;=$R$1,1,0),"")</f>
        <v/>
      </c>
      <c r="AG83" s="126" t="b">
        <f t="shared" si="16"/>
        <v>0</v>
      </c>
      <c r="AH83" s="126">
        <f t="shared" si="17"/>
        <v>0</v>
      </c>
      <c r="AJ83" s="126">
        <f t="shared" si="18"/>
        <v>0</v>
      </c>
      <c r="AK83" s="126">
        <f>IF('Member Info'!F79&gt;$R$1,1,0)</f>
        <v>0</v>
      </c>
      <c r="AL83" s="126" t="b">
        <f>IF(ISERROR(R83),ERROR.TYPE(#REF!)=ERROR.TYPE(R83),FALSE)</f>
        <v>0</v>
      </c>
      <c r="AM83" s="126" t="b">
        <f>IF(ISERROR(S83),ERROR.TYPE(#REF!)=ERROR.TYPE(S83),FALSE)</f>
        <v>0</v>
      </c>
      <c r="AN83" s="126">
        <f>IF(OR('Member Info'!F79&gt;=$S$1,'Member Info'!N79&gt;=$R$1),1,0)</f>
        <v>0</v>
      </c>
    </row>
    <row r="84" spans="1:40" x14ac:dyDescent="0.25">
      <c r="A84" s="4">
        <v>52</v>
      </c>
      <c r="B84" s="166">
        <f>'Member Info'!D80</f>
        <v>0</v>
      </c>
      <c r="C84" s="166">
        <f>'Member Info'!E80</f>
        <v>0</v>
      </c>
      <c r="D84" s="166" t="str">
        <f>'Member Info'!G80</f>
        <v/>
      </c>
      <c r="E84" s="167">
        <f>'Member Info'!B80</f>
        <v>0</v>
      </c>
      <c r="F84" s="244"/>
      <c r="G84" s="168" t="str">
        <f>IF(E84=0,"",
IF('Member Info'!$AM$19&lt;=$R$1,
SUMPRODUCT('Member Info'!L80+IF('Member Info'!H80&gt;'Member Info'!$AJ$12,'Member Info'!$AK$13,IF('Member Info'!H80&gt;'Member Info'!$AJ$11,'Member Info'!$AK$12,IF('Member Info'!H80&gt;'Member Info'!$AJ$10,'Member Info'!$AK$11,IF('Member Info'!H80&gt;'Member Info'!$AJ$9,'Member Info'!$AK$10,IF('Member Info'!H80&gt;'Member Info'!$AJ$8,'Member Info'!$AK$9,'Member Info'!$AK$8)))))),
SUMPRODUCT('Member Info'!L80+IF('Member Info'!H80&gt;'Member Info'!$AG$17,'Member Info'!$AH$18,IF('Member Info'!H80&gt;'Member Info'!$AG$16,'Member Info'!$AH$17,IF('Member Info'!H80&gt;'Member Info'!$AG$15,'Member Info'!$AH$16,IF('Member Info'!H80&gt;'Member Info'!$AG$14,'Member Info'!$AH$15,IF('Member Info'!H80&gt;'Member Info'!$AG$13,'Member Info'!$AH$14,IF('Member Info'!H80&gt;'Member Info'!$AG$12,'Member Info'!$AH$13,IF('Member Info'!H80&gt;'Member Info'!$AG$11,'Member Info'!$AH$12,IF('Member Info'!H80&gt;'Member Info'!$AG$10,'Member Info'!$AH$11,IF('Member Info'!H80&gt;'Member Info'!$AG$9,'Member Info'!$AH$10,IF('Member Info'!H80&gt;'Member Info'!$AG$8,'Member Info'!$AH$9,'Member Info'!$AH$8)))))))))))))</f>
        <v/>
      </c>
      <c r="H84" s="26"/>
      <c r="I84" s="26"/>
      <c r="J84" s="107" t="str">
        <f>IF(E84=0,"",IF('Member Info'!F80&gt;$S$1,CONCATENATE("Joined with practice on ", TEXT('Member Info'!F80, "DD/MM/YYYY")),IF('Member Info'!N80&lt;&gt;"",IF('Member Info'!N80&lt;$R$1,CONCATENATE("Left Scheme on ", TEXT('Member Info'!N80, "DD/MM/YYYY")),IF(ISERROR(G84),"Error Detected, No rate entered",IF(E84=0,"",IF(F84="","Error Detected, No Pensionable pay",IF(ISERROR(AB84)," Unknown Values entered.",IF(T84+U84&lt;1,"Acceptable",IF(R84+S84=200, "No Contributions Entered", IF(K84="","Error Detected, Choose reason&gt;",IF(X84="1",IF(T84=1,"Please Enter Deemed Pensionable Pay","Add Any Relevant Details Above"),"Please Give Details Above"))))))))),IF(ISERROR(G84),"Error Detected, No rate entered",IF(E84=0,"",IF(F84="","Error Detected, No Pensionable pay",IF(ISERROR(AB84)," Unknown Values entered.",IF(T84+U84&lt;1,"Acceptable",IF(R84+S84=200, "No Contributions Entered", IF(K84="","Error Detected, Choose reason&gt;",IF(X84="1",IF(T84=1,"Please Enter Deemed Pensionable Pay","Add relevant Details Above"),"Please give details Above")))))))))))</f>
        <v/>
      </c>
      <c r="K84" s="263"/>
      <c r="L84" s="93"/>
      <c r="M84" s="93" t="str">
        <f t="shared" si="4"/>
        <v/>
      </c>
      <c r="N84" s="96">
        <f t="shared" si="5"/>
        <v>0</v>
      </c>
      <c r="O84" s="96">
        <f t="shared" si="0"/>
        <v>0</v>
      </c>
      <c r="P84" s="220">
        <f>(ROUND((F84/100*'Member Info'!$W$2), 2))</f>
        <v>0</v>
      </c>
      <c r="Q84" s="220" t="e">
        <f t="shared" si="6"/>
        <v>#VALUE!</v>
      </c>
      <c r="R84" s="220" t="str">
        <f t="shared" si="7"/>
        <v/>
      </c>
      <c r="S84" s="229" t="str">
        <f t="shared" si="8"/>
        <v/>
      </c>
      <c r="T84" s="230" t="str">
        <f t="shared" si="9"/>
        <v/>
      </c>
      <c r="U84" s="230" t="str">
        <f t="shared" si="10"/>
        <v/>
      </c>
      <c r="V84" s="224">
        <f t="shared" si="11"/>
        <v>0</v>
      </c>
      <c r="W84" s="112">
        <f t="shared" si="12"/>
        <v>0</v>
      </c>
      <c r="X84" s="237" t="str">
        <f t="shared" si="1"/>
        <v/>
      </c>
      <c r="Y84" s="242" t="b">
        <f t="shared" si="2"/>
        <v>0</v>
      </c>
      <c r="Z84" s="237">
        <f t="shared" si="13"/>
        <v>0</v>
      </c>
      <c r="AA84" s="237">
        <f>IF('Member Info'!N80="",1,"")</f>
        <v>1</v>
      </c>
      <c r="AB84" s="245" t="e">
        <f t="shared" si="14"/>
        <v>#VALUE!</v>
      </c>
      <c r="AC84" s="132" t="str">
        <f t="shared" si="3"/>
        <v/>
      </c>
      <c r="AD84" s="126">
        <f t="shared" si="15"/>
        <v>1</v>
      </c>
      <c r="AE84" s="126" t="str">
        <f>IF('Member Info'!N80&lt;&gt;"",IF('Member Info'!N80&lt;=$R$1,1,0),"")</f>
        <v/>
      </c>
      <c r="AG84" s="126" t="b">
        <f t="shared" si="16"/>
        <v>0</v>
      </c>
      <c r="AH84" s="126">
        <f t="shared" si="17"/>
        <v>0</v>
      </c>
      <c r="AJ84" s="126">
        <f t="shared" si="18"/>
        <v>0</v>
      </c>
      <c r="AK84" s="126">
        <f>IF('Member Info'!F80&gt;$R$1,1,0)</f>
        <v>0</v>
      </c>
      <c r="AL84" s="126" t="b">
        <f>IF(ISERROR(R84),ERROR.TYPE(#REF!)=ERROR.TYPE(R84),FALSE)</f>
        <v>0</v>
      </c>
      <c r="AM84" s="126" t="b">
        <f>IF(ISERROR(S84),ERROR.TYPE(#REF!)=ERROR.TYPE(S84),FALSE)</f>
        <v>0</v>
      </c>
      <c r="AN84" s="126">
        <f>IF(OR('Member Info'!F80&gt;=$S$1,'Member Info'!N80&gt;=$R$1),1,0)</f>
        <v>0</v>
      </c>
    </row>
    <row r="85" spans="1:40" x14ac:dyDescent="0.25">
      <c r="A85" s="4">
        <v>53</v>
      </c>
      <c r="B85" s="166">
        <f>'Member Info'!D81</f>
        <v>0</v>
      </c>
      <c r="C85" s="166">
        <f>'Member Info'!E81</f>
        <v>0</v>
      </c>
      <c r="D85" s="166" t="str">
        <f>'Member Info'!G81</f>
        <v/>
      </c>
      <c r="E85" s="167">
        <f>'Member Info'!B81</f>
        <v>0</v>
      </c>
      <c r="F85" s="244"/>
      <c r="G85" s="168" t="str">
        <f>IF(E85=0,"",
IF('Member Info'!$AM$19&lt;=$R$1,
SUMPRODUCT('Member Info'!L81+IF('Member Info'!H81&gt;'Member Info'!$AJ$12,'Member Info'!$AK$13,IF('Member Info'!H81&gt;'Member Info'!$AJ$11,'Member Info'!$AK$12,IF('Member Info'!H81&gt;'Member Info'!$AJ$10,'Member Info'!$AK$11,IF('Member Info'!H81&gt;'Member Info'!$AJ$9,'Member Info'!$AK$10,IF('Member Info'!H81&gt;'Member Info'!$AJ$8,'Member Info'!$AK$9,'Member Info'!$AK$8)))))),
SUMPRODUCT('Member Info'!L81+IF('Member Info'!H81&gt;'Member Info'!$AG$17,'Member Info'!$AH$18,IF('Member Info'!H81&gt;'Member Info'!$AG$16,'Member Info'!$AH$17,IF('Member Info'!H81&gt;'Member Info'!$AG$15,'Member Info'!$AH$16,IF('Member Info'!H81&gt;'Member Info'!$AG$14,'Member Info'!$AH$15,IF('Member Info'!H81&gt;'Member Info'!$AG$13,'Member Info'!$AH$14,IF('Member Info'!H81&gt;'Member Info'!$AG$12,'Member Info'!$AH$13,IF('Member Info'!H81&gt;'Member Info'!$AG$11,'Member Info'!$AH$12,IF('Member Info'!H81&gt;'Member Info'!$AG$10,'Member Info'!$AH$11,IF('Member Info'!H81&gt;'Member Info'!$AG$9,'Member Info'!$AH$10,IF('Member Info'!H81&gt;'Member Info'!$AG$8,'Member Info'!$AH$9,'Member Info'!$AH$8)))))))))))))</f>
        <v/>
      </c>
      <c r="H85" s="26"/>
      <c r="I85" s="26"/>
      <c r="J85" s="107" t="str">
        <f>IF(E85=0,"",IF('Member Info'!F81&gt;$S$1,CONCATENATE("Joined with practice on ", TEXT('Member Info'!F81, "DD/MM/YYYY")),IF('Member Info'!N81&lt;&gt;"",IF('Member Info'!N81&lt;$R$1,CONCATENATE("Left Scheme on ", TEXT('Member Info'!N81, "DD/MM/YYYY")),IF(ISERROR(G85),"Error Detected, No rate entered",IF(E85=0,"",IF(F85="","Error Detected, No Pensionable pay",IF(ISERROR(AB85)," Unknown Values entered.",IF(T85+U85&lt;1,"Acceptable",IF(R85+S85=200, "No Contributions Entered", IF(K85="","Error Detected, Choose reason&gt;",IF(X85="1",IF(T85=1,"Please Enter Deemed Pensionable Pay","Add Any Relevant Details Above"),"Please Give Details Above"))))))))),IF(ISERROR(G85),"Error Detected, No rate entered",IF(E85=0,"",IF(F85="","Error Detected, No Pensionable pay",IF(ISERROR(AB85)," Unknown Values entered.",IF(T85+U85&lt;1,"Acceptable",IF(R85+S85=200, "No Contributions Entered", IF(K85="","Error Detected, Choose reason&gt;",IF(X85="1",IF(T85=1,"Please Enter Deemed Pensionable Pay","Add relevant Details Above"),"Please give details Above")))))))))))</f>
        <v/>
      </c>
      <c r="K85" s="263"/>
      <c r="L85" s="93"/>
      <c r="M85" s="93" t="str">
        <f t="shared" si="4"/>
        <v/>
      </c>
      <c r="N85" s="96">
        <f t="shared" si="5"/>
        <v>0</v>
      </c>
      <c r="O85" s="96">
        <f t="shared" si="0"/>
        <v>0</v>
      </c>
      <c r="P85" s="220">
        <f>(ROUND((F85/100*'Member Info'!$W$2), 2))</f>
        <v>0</v>
      </c>
      <c r="Q85" s="220" t="e">
        <f t="shared" si="6"/>
        <v>#VALUE!</v>
      </c>
      <c r="R85" s="220" t="str">
        <f t="shared" si="7"/>
        <v/>
      </c>
      <c r="S85" s="229" t="str">
        <f t="shared" si="8"/>
        <v/>
      </c>
      <c r="T85" s="230" t="str">
        <f t="shared" si="9"/>
        <v/>
      </c>
      <c r="U85" s="230" t="str">
        <f t="shared" si="10"/>
        <v/>
      </c>
      <c r="V85" s="224">
        <f t="shared" si="11"/>
        <v>0</v>
      </c>
      <c r="W85" s="112">
        <f t="shared" si="12"/>
        <v>0</v>
      </c>
      <c r="X85" s="237" t="str">
        <f t="shared" si="1"/>
        <v/>
      </c>
      <c r="Y85" s="242" t="b">
        <f t="shared" si="2"/>
        <v>0</v>
      </c>
      <c r="Z85" s="237">
        <f t="shared" si="13"/>
        <v>0</v>
      </c>
      <c r="AA85" s="237">
        <f>IF('Member Info'!N81="",1,"")</f>
        <v>1</v>
      </c>
      <c r="AB85" s="245" t="e">
        <f t="shared" si="14"/>
        <v>#VALUE!</v>
      </c>
      <c r="AC85" s="132" t="str">
        <f t="shared" si="3"/>
        <v/>
      </c>
      <c r="AD85" s="126">
        <f t="shared" si="15"/>
        <v>1</v>
      </c>
      <c r="AE85" s="126" t="str">
        <f>IF('Member Info'!N81&lt;&gt;"",IF('Member Info'!N81&lt;=$R$1,1,0),"")</f>
        <v/>
      </c>
      <c r="AG85" s="126" t="b">
        <f t="shared" si="16"/>
        <v>0</v>
      </c>
      <c r="AH85" s="126">
        <f t="shared" si="17"/>
        <v>0</v>
      </c>
      <c r="AJ85" s="126">
        <f t="shared" si="18"/>
        <v>0</v>
      </c>
      <c r="AK85" s="126">
        <f>IF('Member Info'!F81&gt;$R$1,1,0)</f>
        <v>0</v>
      </c>
      <c r="AL85" s="126" t="b">
        <f>IF(ISERROR(R85),ERROR.TYPE(#REF!)=ERROR.TYPE(R85),FALSE)</f>
        <v>0</v>
      </c>
      <c r="AM85" s="126" t="b">
        <f>IF(ISERROR(S85),ERROR.TYPE(#REF!)=ERROR.TYPE(S85),FALSE)</f>
        <v>0</v>
      </c>
      <c r="AN85" s="126">
        <f>IF(OR('Member Info'!F81&gt;=$S$1,'Member Info'!N81&gt;=$R$1),1,0)</f>
        <v>0</v>
      </c>
    </row>
    <row r="86" spans="1:40" x14ac:dyDescent="0.25">
      <c r="A86" s="4">
        <v>54</v>
      </c>
      <c r="B86" s="166">
        <f>'Member Info'!D82</f>
        <v>0</v>
      </c>
      <c r="C86" s="166">
        <f>'Member Info'!E82</f>
        <v>0</v>
      </c>
      <c r="D86" s="166" t="str">
        <f>'Member Info'!G82</f>
        <v/>
      </c>
      <c r="E86" s="167">
        <f>'Member Info'!B82</f>
        <v>0</v>
      </c>
      <c r="F86" s="244"/>
      <c r="G86" s="168" t="str">
        <f>IF(E86=0,"",
IF('Member Info'!$AM$19&lt;=$R$1,
SUMPRODUCT('Member Info'!L82+IF('Member Info'!H82&gt;'Member Info'!$AJ$12,'Member Info'!$AK$13,IF('Member Info'!H82&gt;'Member Info'!$AJ$11,'Member Info'!$AK$12,IF('Member Info'!H82&gt;'Member Info'!$AJ$10,'Member Info'!$AK$11,IF('Member Info'!H82&gt;'Member Info'!$AJ$9,'Member Info'!$AK$10,IF('Member Info'!H82&gt;'Member Info'!$AJ$8,'Member Info'!$AK$9,'Member Info'!$AK$8)))))),
SUMPRODUCT('Member Info'!L82+IF('Member Info'!H82&gt;'Member Info'!$AG$17,'Member Info'!$AH$18,IF('Member Info'!H82&gt;'Member Info'!$AG$16,'Member Info'!$AH$17,IF('Member Info'!H82&gt;'Member Info'!$AG$15,'Member Info'!$AH$16,IF('Member Info'!H82&gt;'Member Info'!$AG$14,'Member Info'!$AH$15,IF('Member Info'!H82&gt;'Member Info'!$AG$13,'Member Info'!$AH$14,IF('Member Info'!H82&gt;'Member Info'!$AG$12,'Member Info'!$AH$13,IF('Member Info'!H82&gt;'Member Info'!$AG$11,'Member Info'!$AH$12,IF('Member Info'!H82&gt;'Member Info'!$AG$10,'Member Info'!$AH$11,IF('Member Info'!H82&gt;'Member Info'!$AG$9,'Member Info'!$AH$10,IF('Member Info'!H82&gt;'Member Info'!$AG$8,'Member Info'!$AH$9,'Member Info'!$AH$8)))))))))))))</f>
        <v/>
      </c>
      <c r="H86" s="26"/>
      <c r="I86" s="26"/>
      <c r="J86" s="107" t="str">
        <f>IF(E86=0,"",IF('Member Info'!F82&gt;$S$1,CONCATENATE("Joined with practice on ", TEXT('Member Info'!F82, "DD/MM/YYYY")),IF('Member Info'!N82&lt;&gt;"",IF('Member Info'!N82&lt;$R$1,CONCATENATE("Left Scheme on ", TEXT('Member Info'!N82, "DD/MM/YYYY")),IF(ISERROR(G86),"Error Detected, No rate entered",IF(E86=0,"",IF(F86="","Error Detected, No Pensionable pay",IF(ISERROR(AB86)," Unknown Values entered.",IF(T86+U86&lt;1,"Acceptable",IF(R86+S86=200, "No Contributions Entered", IF(K86="","Error Detected, Choose reason&gt;",IF(X86="1",IF(T86=1,"Please Enter Deemed Pensionable Pay","Add Any Relevant Details Above"),"Please Give Details Above"))))))))),IF(ISERROR(G86),"Error Detected, No rate entered",IF(E86=0,"",IF(F86="","Error Detected, No Pensionable pay",IF(ISERROR(AB86)," Unknown Values entered.",IF(T86+U86&lt;1,"Acceptable",IF(R86+S86=200, "No Contributions Entered", IF(K86="","Error Detected, Choose reason&gt;",IF(X86="1",IF(T86=1,"Please Enter Deemed Pensionable Pay","Add relevant Details Above"),"Please give details Above")))))))))))</f>
        <v/>
      </c>
      <c r="K86" s="263"/>
      <c r="L86" s="93"/>
      <c r="M86" s="93" t="str">
        <f t="shared" si="4"/>
        <v/>
      </c>
      <c r="N86" s="96">
        <f t="shared" si="5"/>
        <v>0</v>
      </c>
      <c r="O86" s="96">
        <f t="shared" si="0"/>
        <v>0</v>
      </c>
      <c r="P86" s="220">
        <f>(ROUND((F86/100*'Member Info'!$W$2), 2))</f>
        <v>0</v>
      </c>
      <c r="Q86" s="220" t="e">
        <f t="shared" si="6"/>
        <v>#VALUE!</v>
      </c>
      <c r="R86" s="220" t="str">
        <f t="shared" si="7"/>
        <v/>
      </c>
      <c r="S86" s="229" t="str">
        <f t="shared" si="8"/>
        <v/>
      </c>
      <c r="T86" s="230" t="str">
        <f t="shared" si="9"/>
        <v/>
      </c>
      <c r="U86" s="230" t="str">
        <f t="shared" si="10"/>
        <v/>
      </c>
      <c r="V86" s="224">
        <f t="shared" si="11"/>
        <v>0</v>
      </c>
      <c r="W86" s="112">
        <f t="shared" si="12"/>
        <v>0</v>
      </c>
      <c r="X86" s="237" t="str">
        <f t="shared" si="1"/>
        <v/>
      </c>
      <c r="Y86" s="242" t="b">
        <f t="shared" si="2"/>
        <v>0</v>
      </c>
      <c r="Z86" s="237">
        <f t="shared" si="13"/>
        <v>0</v>
      </c>
      <c r="AA86" s="237">
        <f>IF('Member Info'!N82="",1,"")</f>
        <v>1</v>
      </c>
      <c r="AB86" s="245" t="e">
        <f t="shared" si="14"/>
        <v>#VALUE!</v>
      </c>
      <c r="AC86" s="132" t="str">
        <f t="shared" si="3"/>
        <v/>
      </c>
      <c r="AD86" s="126">
        <f t="shared" si="15"/>
        <v>1</v>
      </c>
      <c r="AE86" s="126" t="str">
        <f>IF('Member Info'!N82&lt;&gt;"",IF('Member Info'!N82&lt;=$R$1,1,0),"")</f>
        <v/>
      </c>
      <c r="AG86" s="126" t="b">
        <f t="shared" si="16"/>
        <v>0</v>
      </c>
      <c r="AH86" s="126">
        <f t="shared" si="17"/>
        <v>0</v>
      </c>
      <c r="AJ86" s="126">
        <f t="shared" si="18"/>
        <v>0</v>
      </c>
      <c r="AK86" s="126">
        <f>IF('Member Info'!F82&gt;$R$1,1,0)</f>
        <v>0</v>
      </c>
      <c r="AL86" s="126" t="b">
        <f>IF(ISERROR(R86),ERROR.TYPE(#REF!)=ERROR.TYPE(R86),FALSE)</f>
        <v>0</v>
      </c>
      <c r="AM86" s="126" t="b">
        <f>IF(ISERROR(S86),ERROR.TYPE(#REF!)=ERROR.TYPE(S86),FALSE)</f>
        <v>0</v>
      </c>
      <c r="AN86" s="126">
        <f>IF(OR('Member Info'!F82&gt;=$S$1,'Member Info'!N82&gt;=$R$1),1,0)</f>
        <v>0</v>
      </c>
    </row>
    <row r="87" spans="1:40" x14ac:dyDescent="0.25">
      <c r="A87" s="4">
        <v>55</v>
      </c>
      <c r="B87" s="166">
        <f>'Member Info'!D83</f>
        <v>0</v>
      </c>
      <c r="C87" s="166">
        <f>'Member Info'!E83</f>
        <v>0</v>
      </c>
      <c r="D87" s="166" t="str">
        <f>'Member Info'!G83</f>
        <v/>
      </c>
      <c r="E87" s="167">
        <f>'Member Info'!B83</f>
        <v>0</v>
      </c>
      <c r="F87" s="244"/>
      <c r="G87" s="168" t="str">
        <f>IF(E87=0,"",
IF('Member Info'!$AM$19&lt;=$R$1,
SUMPRODUCT('Member Info'!L83+IF('Member Info'!H83&gt;'Member Info'!$AJ$12,'Member Info'!$AK$13,IF('Member Info'!H83&gt;'Member Info'!$AJ$11,'Member Info'!$AK$12,IF('Member Info'!H83&gt;'Member Info'!$AJ$10,'Member Info'!$AK$11,IF('Member Info'!H83&gt;'Member Info'!$AJ$9,'Member Info'!$AK$10,IF('Member Info'!H83&gt;'Member Info'!$AJ$8,'Member Info'!$AK$9,'Member Info'!$AK$8)))))),
SUMPRODUCT('Member Info'!L83+IF('Member Info'!H83&gt;'Member Info'!$AG$17,'Member Info'!$AH$18,IF('Member Info'!H83&gt;'Member Info'!$AG$16,'Member Info'!$AH$17,IF('Member Info'!H83&gt;'Member Info'!$AG$15,'Member Info'!$AH$16,IF('Member Info'!H83&gt;'Member Info'!$AG$14,'Member Info'!$AH$15,IF('Member Info'!H83&gt;'Member Info'!$AG$13,'Member Info'!$AH$14,IF('Member Info'!H83&gt;'Member Info'!$AG$12,'Member Info'!$AH$13,IF('Member Info'!H83&gt;'Member Info'!$AG$11,'Member Info'!$AH$12,IF('Member Info'!H83&gt;'Member Info'!$AG$10,'Member Info'!$AH$11,IF('Member Info'!H83&gt;'Member Info'!$AG$9,'Member Info'!$AH$10,IF('Member Info'!H83&gt;'Member Info'!$AG$8,'Member Info'!$AH$9,'Member Info'!$AH$8)))))))))))))</f>
        <v/>
      </c>
      <c r="H87" s="26"/>
      <c r="I87" s="26"/>
      <c r="J87" s="107" t="str">
        <f>IF(E87=0,"",IF('Member Info'!F83&gt;$S$1,CONCATENATE("Joined with practice on ", TEXT('Member Info'!F83, "DD/MM/YYYY")),IF('Member Info'!N83&lt;&gt;"",IF('Member Info'!N83&lt;$R$1,CONCATENATE("Left Scheme on ", TEXT('Member Info'!N83, "DD/MM/YYYY")),IF(ISERROR(G87),"Error Detected, No rate entered",IF(E87=0,"",IF(F87="","Error Detected, No Pensionable pay",IF(ISERROR(AB87)," Unknown Values entered.",IF(T87+U87&lt;1,"Acceptable",IF(R87+S87=200, "No Contributions Entered", IF(K87="","Error Detected, Choose reason&gt;",IF(X87="1",IF(T87=1,"Please Enter Deemed Pensionable Pay","Add Any Relevant Details Above"),"Please Give Details Above"))))))))),IF(ISERROR(G87),"Error Detected, No rate entered",IF(E87=0,"",IF(F87="","Error Detected, No Pensionable pay",IF(ISERROR(AB87)," Unknown Values entered.",IF(T87+U87&lt;1,"Acceptable",IF(R87+S87=200, "No Contributions Entered", IF(K87="","Error Detected, Choose reason&gt;",IF(X87="1",IF(T87=1,"Please Enter Deemed Pensionable Pay","Add relevant Details Above"),"Please give details Above")))))))))))</f>
        <v/>
      </c>
      <c r="K87" s="263"/>
      <c r="L87" s="93"/>
      <c r="M87" s="93" t="str">
        <f t="shared" si="4"/>
        <v/>
      </c>
      <c r="N87" s="96">
        <f t="shared" si="5"/>
        <v>0</v>
      </c>
      <c r="O87" s="96">
        <f t="shared" si="0"/>
        <v>0</v>
      </c>
      <c r="P87" s="220">
        <f>(ROUND((F87/100*'Member Info'!$W$2), 2))</f>
        <v>0</v>
      </c>
      <c r="Q87" s="220" t="e">
        <f t="shared" si="6"/>
        <v>#VALUE!</v>
      </c>
      <c r="R87" s="220" t="str">
        <f t="shared" si="7"/>
        <v/>
      </c>
      <c r="S87" s="229" t="str">
        <f t="shared" si="8"/>
        <v/>
      </c>
      <c r="T87" s="230" t="str">
        <f t="shared" si="9"/>
        <v/>
      </c>
      <c r="U87" s="230" t="str">
        <f t="shared" si="10"/>
        <v/>
      </c>
      <c r="V87" s="224">
        <f t="shared" si="11"/>
        <v>0</v>
      </c>
      <c r="W87" s="112">
        <f t="shared" si="12"/>
        <v>0</v>
      </c>
      <c r="X87" s="237" t="str">
        <f t="shared" si="1"/>
        <v/>
      </c>
      <c r="Y87" s="242" t="b">
        <f t="shared" si="2"/>
        <v>0</v>
      </c>
      <c r="Z87" s="237">
        <f t="shared" si="13"/>
        <v>0</v>
      </c>
      <c r="AA87" s="237">
        <f>IF('Member Info'!N83="",1,"")</f>
        <v>1</v>
      </c>
      <c r="AB87" s="245" t="e">
        <f t="shared" si="14"/>
        <v>#VALUE!</v>
      </c>
      <c r="AC87" s="132" t="str">
        <f t="shared" si="3"/>
        <v/>
      </c>
      <c r="AD87" s="126">
        <f t="shared" si="15"/>
        <v>1</v>
      </c>
      <c r="AE87" s="126" t="str">
        <f>IF('Member Info'!N83&lt;&gt;"",IF('Member Info'!N83&lt;=$R$1,1,0),"")</f>
        <v/>
      </c>
      <c r="AG87" s="126" t="b">
        <f t="shared" si="16"/>
        <v>0</v>
      </c>
      <c r="AH87" s="126">
        <f t="shared" si="17"/>
        <v>0</v>
      </c>
      <c r="AJ87" s="126">
        <f t="shared" si="18"/>
        <v>0</v>
      </c>
      <c r="AK87" s="126">
        <f>IF('Member Info'!F83&gt;$R$1,1,0)</f>
        <v>0</v>
      </c>
      <c r="AL87" s="126" t="b">
        <f>IF(ISERROR(R87),ERROR.TYPE(#REF!)=ERROR.TYPE(R87),FALSE)</f>
        <v>0</v>
      </c>
      <c r="AM87" s="126" t="b">
        <f>IF(ISERROR(S87),ERROR.TYPE(#REF!)=ERROR.TYPE(S87),FALSE)</f>
        <v>0</v>
      </c>
      <c r="AN87" s="126">
        <f>IF(OR('Member Info'!F83&gt;=$S$1,'Member Info'!N83&gt;=$R$1),1,0)</f>
        <v>0</v>
      </c>
    </row>
    <row r="88" spans="1:40" x14ac:dyDescent="0.25">
      <c r="A88" s="4">
        <v>56</v>
      </c>
      <c r="B88" s="166">
        <f>'Member Info'!D84</f>
        <v>0</v>
      </c>
      <c r="C88" s="166">
        <f>'Member Info'!E84</f>
        <v>0</v>
      </c>
      <c r="D88" s="166" t="str">
        <f>'Member Info'!G84</f>
        <v/>
      </c>
      <c r="E88" s="167">
        <f>'Member Info'!B84</f>
        <v>0</v>
      </c>
      <c r="F88" s="244"/>
      <c r="G88" s="168" t="str">
        <f>IF(E88=0,"",
IF('Member Info'!$AM$19&lt;=$R$1,
SUMPRODUCT('Member Info'!L84+IF('Member Info'!H84&gt;'Member Info'!$AJ$12,'Member Info'!$AK$13,IF('Member Info'!H84&gt;'Member Info'!$AJ$11,'Member Info'!$AK$12,IF('Member Info'!H84&gt;'Member Info'!$AJ$10,'Member Info'!$AK$11,IF('Member Info'!H84&gt;'Member Info'!$AJ$9,'Member Info'!$AK$10,IF('Member Info'!H84&gt;'Member Info'!$AJ$8,'Member Info'!$AK$9,'Member Info'!$AK$8)))))),
SUMPRODUCT('Member Info'!L84+IF('Member Info'!H84&gt;'Member Info'!$AG$17,'Member Info'!$AH$18,IF('Member Info'!H84&gt;'Member Info'!$AG$16,'Member Info'!$AH$17,IF('Member Info'!H84&gt;'Member Info'!$AG$15,'Member Info'!$AH$16,IF('Member Info'!H84&gt;'Member Info'!$AG$14,'Member Info'!$AH$15,IF('Member Info'!H84&gt;'Member Info'!$AG$13,'Member Info'!$AH$14,IF('Member Info'!H84&gt;'Member Info'!$AG$12,'Member Info'!$AH$13,IF('Member Info'!H84&gt;'Member Info'!$AG$11,'Member Info'!$AH$12,IF('Member Info'!H84&gt;'Member Info'!$AG$10,'Member Info'!$AH$11,IF('Member Info'!H84&gt;'Member Info'!$AG$9,'Member Info'!$AH$10,IF('Member Info'!H84&gt;'Member Info'!$AG$8,'Member Info'!$AH$9,'Member Info'!$AH$8)))))))))))))</f>
        <v/>
      </c>
      <c r="H88" s="26"/>
      <c r="I88" s="26"/>
      <c r="J88" s="107" t="str">
        <f>IF(E88=0,"",IF('Member Info'!F84&gt;$S$1,CONCATENATE("Joined with practice on ", TEXT('Member Info'!F84, "DD/MM/YYYY")),IF('Member Info'!N84&lt;&gt;"",IF('Member Info'!N84&lt;$R$1,CONCATENATE("Left Scheme on ", TEXT('Member Info'!N84, "DD/MM/YYYY")),IF(ISERROR(G88),"Error Detected, No rate entered",IF(E88=0,"",IF(F88="","Error Detected, No Pensionable pay",IF(ISERROR(AB88)," Unknown Values entered.",IF(T88+U88&lt;1,"Acceptable",IF(R88+S88=200, "No Contributions Entered", IF(K88="","Error Detected, Choose reason&gt;",IF(X88="1",IF(T88=1,"Please Enter Deemed Pensionable Pay","Add Any Relevant Details Above"),"Please Give Details Above"))))))))),IF(ISERROR(G88),"Error Detected, No rate entered",IF(E88=0,"",IF(F88="","Error Detected, No Pensionable pay",IF(ISERROR(AB88)," Unknown Values entered.",IF(T88+U88&lt;1,"Acceptable",IF(R88+S88=200, "No Contributions Entered", IF(K88="","Error Detected, Choose reason&gt;",IF(X88="1",IF(T88=1,"Please Enter Deemed Pensionable Pay","Add relevant Details Above"),"Please give details Above")))))))))))</f>
        <v/>
      </c>
      <c r="K88" s="263"/>
      <c r="L88" s="93"/>
      <c r="M88" s="93" t="str">
        <f t="shared" si="4"/>
        <v/>
      </c>
      <c r="N88" s="96">
        <f t="shared" si="5"/>
        <v>0</v>
      </c>
      <c r="O88" s="96">
        <f t="shared" si="0"/>
        <v>0</v>
      </c>
      <c r="P88" s="220">
        <f>(ROUND((F88/100*'Member Info'!$W$2), 2))</f>
        <v>0</v>
      </c>
      <c r="Q88" s="220" t="e">
        <f t="shared" si="6"/>
        <v>#VALUE!</v>
      </c>
      <c r="R88" s="220" t="str">
        <f t="shared" si="7"/>
        <v/>
      </c>
      <c r="S88" s="229" t="str">
        <f t="shared" si="8"/>
        <v/>
      </c>
      <c r="T88" s="230" t="str">
        <f t="shared" si="9"/>
        <v/>
      </c>
      <c r="U88" s="230" t="str">
        <f t="shared" si="10"/>
        <v/>
      </c>
      <c r="V88" s="224">
        <f t="shared" si="11"/>
        <v>0</v>
      </c>
      <c r="W88" s="112">
        <f t="shared" si="12"/>
        <v>0</v>
      </c>
      <c r="X88" s="237" t="str">
        <f t="shared" si="1"/>
        <v/>
      </c>
      <c r="Y88" s="242" t="b">
        <f t="shared" si="2"/>
        <v>0</v>
      </c>
      <c r="Z88" s="237">
        <f t="shared" si="13"/>
        <v>0</v>
      </c>
      <c r="AA88" s="237">
        <f>IF('Member Info'!N84="",1,"")</f>
        <v>1</v>
      </c>
      <c r="AB88" s="245" t="e">
        <f t="shared" si="14"/>
        <v>#VALUE!</v>
      </c>
      <c r="AC88" s="132" t="str">
        <f t="shared" si="3"/>
        <v/>
      </c>
      <c r="AD88" s="126">
        <f t="shared" si="15"/>
        <v>1</v>
      </c>
      <c r="AE88" s="126" t="str">
        <f>IF('Member Info'!N84&lt;&gt;"",IF('Member Info'!N84&lt;=$R$1,1,0),"")</f>
        <v/>
      </c>
      <c r="AG88" s="126" t="b">
        <f t="shared" si="16"/>
        <v>0</v>
      </c>
      <c r="AH88" s="126">
        <f t="shared" si="17"/>
        <v>0</v>
      </c>
      <c r="AJ88" s="126">
        <f t="shared" si="18"/>
        <v>0</v>
      </c>
      <c r="AK88" s="126">
        <f>IF('Member Info'!F84&gt;$R$1,1,0)</f>
        <v>0</v>
      </c>
      <c r="AL88" s="126" t="b">
        <f>IF(ISERROR(R88),ERROR.TYPE(#REF!)=ERROR.TYPE(R88),FALSE)</f>
        <v>0</v>
      </c>
      <c r="AM88" s="126" t="b">
        <f>IF(ISERROR(S88),ERROR.TYPE(#REF!)=ERROR.TYPE(S88),FALSE)</f>
        <v>0</v>
      </c>
      <c r="AN88" s="126">
        <f>IF(OR('Member Info'!F84&gt;=$S$1,'Member Info'!N84&gt;=$R$1),1,0)</f>
        <v>0</v>
      </c>
    </row>
    <row r="89" spans="1:40" x14ac:dyDescent="0.25">
      <c r="A89" s="4">
        <v>57</v>
      </c>
      <c r="B89" s="166">
        <f>'Member Info'!D85</f>
        <v>0</v>
      </c>
      <c r="C89" s="166">
        <f>'Member Info'!E85</f>
        <v>0</v>
      </c>
      <c r="D89" s="166" t="str">
        <f>'Member Info'!G85</f>
        <v/>
      </c>
      <c r="E89" s="167">
        <f>'Member Info'!B85</f>
        <v>0</v>
      </c>
      <c r="F89" s="244"/>
      <c r="G89" s="168" t="str">
        <f>IF(E89=0,"",
IF('Member Info'!$AM$19&lt;=$R$1,
SUMPRODUCT('Member Info'!L85+IF('Member Info'!H85&gt;'Member Info'!$AJ$12,'Member Info'!$AK$13,IF('Member Info'!H85&gt;'Member Info'!$AJ$11,'Member Info'!$AK$12,IF('Member Info'!H85&gt;'Member Info'!$AJ$10,'Member Info'!$AK$11,IF('Member Info'!H85&gt;'Member Info'!$AJ$9,'Member Info'!$AK$10,IF('Member Info'!H85&gt;'Member Info'!$AJ$8,'Member Info'!$AK$9,'Member Info'!$AK$8)))))),
SUMPRODUCT('Member Info'!L85+IF('Member Info'!H85&gt;'Member Info'!$AG$17,'Member Info'!$AH$18,IF('Member Info'!H85&gt;'Member Info'!$AG$16,'Member Info'!$AH$17,IF('Member Info'!H85&gt;'Member Info'!$AG$15,'Member Info'!$AH$16,IF('Member Info'!H85&gt;'Member Info'!$AG$14,'Member Info'!$AH$15,IF('Member Info'!H85&gt;'Member Info'!$AG$13,'Member Info'!$AH$14,IF('Member Info'!H85&gt;'Member Info'!$AG$12,'Member Info'!$AH$13,IF('Member Info'!H85&gt;'Member Info'!$AG$11,'Member Info'!$AH$12,IF('Member Info'!H85&gt;'Member Info'!$AG$10,'Member Info'!$AH$11,IF('Member Info'!H85&gt;'Member Info'!$AG$9,'Member Info'!$AH$10,IF('Member Info'!H85&gt;'Member Info'!$AG$8,'Member Info'!$AH$9,'Member Info'!$AH$8)))))))))))))</f>
        <v/>
      </c>
      <c r="H89" s="26"/>
      <c r="I89" s="26"/>
      <c r="J89" s="107" t="str">
        <f>IF(E89=0,"",IF('Member Info'!F85&gt;$S$1,CONCATENATE("Joined with practice on ", TEXT('Member Info'!F85, "DD/MM/YYYY")),IF('Member Info'!N85&lt;&gt;"",IF('Member Info'!N85&lt;$R$1,CONCATENATE("Left Scheme on ", TEXT('Member Info'!N85, "DD/MM/YYYY")),IF(ISERROR(G89),"Error Detected, No rate entered",IF(E89=0,"",IF(F89="","Error Detected, No Pensionable pay",IF(ISERROR(AB89)," Unknown Values entered.",IF(T89+U89&lt;1,"Acceptable",IF(R89+S89=200, "No Contributions Entered", IF(K89="","Error Detected, Choose reason&gt;",IF(X89="1",IF(T89=1,"Please Enter Deemed Pensionable Pay","Add Any Relevant Details Above"),"Please Give Details Above"))))))))),IF(ISERROR(G89),"Error Detected, No rate entered",IF(E89=0,"",IF(F89="","Error Detected, No Pensionable pay",IF(ISERROR(AB89)," Unknown Values entered.",IF(T89+U89&lt;1,"Acceptable",IF(R89+S89=200, "No Contributions Entered", IF(K89="","Error Detected, Choose reason&gt;",IF(X89="1",IF(T89=1,"Please Enter Deemed Pensionable Pay","Add relevant Details Above"),"Please give details Above")))))))))))</f>
        <v/>
      </c>
      <c r="K89" s="263"/>
      <c r="L89" s="93"/>
      <c r="M89" s="93" t="str">
        <f t="shared" si="4"/>
        <v/>
      </c>
      <c r="N89" s="96">
        <f t="shared" si="5"/>
        <v>0</v>
      </c>
      <c r="O89" s="96">
        <f t="shared" si="0"/>
        <v>0</v>
      </c>
      <c r="P89" s="220">
        <f>(ROUND((F89/100*'Member Info'!$W$2), 2))</f>
        <v>0</v>
      </c>
      <c r="Q89" s="220" t="e">
        <f t="shared" si="6"/>
        <v>#VALUE!</v>
      </c>
      <c r="R89" s="220" t="str">
        <f t="shared" si="7"/>
        <v/>
      </c>
      <c r="S89" s="229" t="str">
        <f t="shared" si="8"/>
        <v/>
      </c>
      <c r="T89" s="230" t="str">
        <f t="shared" si="9"/>
        <v/>
      </c>
      <c r="U89" s="230" t="str">
        <f t="shared" si="10"/>
        <v/>
      </c>
      <c r="V89" s="224">
        <f t="shared" si="11"/>
        <v>0</v>
      </c>
      <c r="W89" s="112">
        <f t="shared" si="12"/>
        <v>0</v>
      </c>
      <c r="X89" s="237" t="str">
        <f t="shared" si="1"/>
        <v/>
      </c>
      <c r="Y89" s="242" t="b">
        <f t="shared" si="2"/>
        <v>0</v>
      </c>
      <c r="Z89" s="237">
        <f t="shared" si="13"/>
        <v>0</v>
      </c>
      <c r="AA89" s="237">
        <f>IF('Member Info'!N85="",1,"")</f>
        <v>1</v>
      </c>
      <c r="AB89" s="245" t="e">
        <f t="shared" si="14"/>
        <v>#VALUE!</v>
      </c>
      <c r="AC89" s="132" t="str">
        <f t="shared" si="3"/>
        <v/>
      </c>
      <c r="AD89" s="126">
        <f t="shared" si="15"/>
        <v>1</v>
      </c>
      <c r="AE89" s="126" t="str">
        <f>IF('Member Info'!N85&lt;&gt;"",IF('Member Info'!N85&lt;=$R$1,1,0),"")</f>
        <v/>
      </c>
      <c r="AG89" s="126" t="b">
        <f t="shared" si="16"/>
        <v>0</v>
      </c>
      <c r="AH89" s="126">
        <f t="shared" si="17"/>
        <v>0</v>
      </c>
      <c r="AJ89" s="126">
        <f t="shared" si="18"/>
        <v>0</v>
      </c>
      <c r="AK89" s="126">
        <f>IF('Member Info'!F85&gt;$R$1,1,0)</f>
        <v>0</v>
      </c>
      <c r="AL89" s="126" t="b">
        <f>IF(ISERROR(R89),ERROR.TYPE(#REF!)=ERROR.TYPE(R89),FALSE)</f>
        <v>0</v>
      </c>
      <c r="AM89" s="126" t="b">
        <f>IF(ISERROR(S89),ERROR.TYPE(#REF!)=ERROR.TYPE(S89),FALSE)</f>
        <v>0</v>
      </c>
      <c r="AN89" s="126">
        <f>IF(OR('Member Info'!F85&gt;=$S$1,'Member Info'!N85&gt;=$R$1),1,0)</f>
        <v>0</v>
      </c>
    </row>
    <row r="90" spans="1:40" x14ac:dyDescent="0.25">
      <c r="A90" s="4">
        <v>58</v>
      </c>
      <c r="B90" s="166">
        <f>'Member Info'!D86</f>
        <v>0</v>
      </c>
      <c r="C90" s="166">
        <f>'Member Info'!E86</f>
        <v>0</v>
      </c>
      <c r="D90" s="166" t="str">
        <f>'Member Info'!G86</f>
        <v/>
      </c>
      <c r="E90" s="167">
        <f>'Member Info'!B86</f>
        <v>0</v>
      </c>
      <c r="F90" s="244"/>
      <c r="G90" s="168" t="str">
        <f>IF(E90=0,"",
IF('Member Info'!$AM$19&lt;=$R$1,
SUMPRODUCT('Member Info'!L86+IF('Member Info'!H86&gt;'Member Info'!$AJ$12,'Member Info'!$AK$13,IF('Member Info'!H86&gt;'Member Info'!$AJ$11,'Member Info'!$AK$12,IF('Member Info'!H86&gt;'Member Info'!$AJ$10,'Member Info'!$AK$11,IF('Member Info'!H86&gt;'Member Info'!$AJ$9,'Member Info'!$AK$10,IF('Member Info'!H86&gt;'Member Info'!$AJ$8,'Member Info'!$AK$9,'Member Info'!$AK$8)))))),
SUMPRODUCT('Member Info'!L86+IF('Member Info'!H86&gt;'Member Info'!$AG$17,'Member Info'!$AH$18,IF('Member Info'!H86&gt;'Member Info'!$AG$16,'Member Info'!$AH$17,IF('Member Info'!H86&gt;'Member Info'!$AG$15,'Member Info'!$AH$16,IF('Member Info'!H86&gt;'Member Info'!$AG$14,'Member Info'!$AH$15,IF('Member Info'!H86&gt;'Member Info'!$AG$13,'Member Info'!$AH$14,IF('Member Info'!H86&gt;'Member Info'!$AG$12,'Member Info'!$AH$13,IF('Member Info'!H86&gt;'Member Info'!$AG$11,'Member Info'!$AH$12,IF('Member Info'!H86&gt;'Member Info'!$AG$10,'Member Info'!$AH$11,IF('Member Info'!H86&gt;'Member Info'!$AG$9,'Member Info'!$AH$10,IF('Member Info'!H86&gt;'Member Info'!$AG$8,'Member Info'!$AH$9,'Member Info'!$AH$8)))))))))))))</f>
        <v/>
      </c>
      <c r="H90" s="26"/>
      <c r="I90" s="26"/>
      <c r="J90" s="107" t="str">
        <f>IF(E90=0,"",IF('Member Info'!F86&gt;$S$1,CONCATENATE("Joined with practice on ", TEXT('Member Info'!F86, "DD/MM/YYYY")),IF('Member Info'!N86&lt;&gt;"",IF('Member Info'!N86&lt;$R$1,CONCATENATE("Left Scheme on ", TEXT('Member Info'!N86, "DD/MM/YYYY")),IF(ISERROR(G90),"Error Detected, No rate entered",IF(E90=0,"",IF(F90="","Error Detected, No Pensionable pay",IF(ISERROR(AB90)," Unknown Values entered.",IF(T90+U90&lt;1,"Acceptable",IF(R90+S90=200, "No Contributions Entered", IF(K90="","Error Detected, Choose reason&gt;",IF(X90="1",IF(T90=1,"Please Enter Deemed Pensionable Pay","Add Any Relevant Details Above"),"Please Give Details Above"))))))))),IF(ISERROR(G90),"Error Detected, No rate entered",IF(E90=0,"",IF(F90="","Error Detected, No Pensionable pay",IF(ISERROR(AB90)," Unknown Values entered.",IF(T90+U90&lt;1,"Acceptable",IF(R90+S90=200, "No Contributions Entered", IF(K90="","Error Detected, Choose reason&gt;",IF(X90="1",IF(T90=1,"Please Enter Deemed Pensionable Pay","Add relevant Details Above"),"Please give details Above")))))))))))</f>
        <v/>
      </c>
      <c r="K90" s="263"/>
      <c r="L90" s="93"/>
      <c r="M90" s="93" t="str">
        <f t="shared" si="4"/>
        <v/>
      </c>
      <c r="N90" s="96">
        <f t="shared" si="5"/>
        <v>0</v>
      </c>
      <c r="O90" s="96">
        <f t="shared" si="0"/>
        <v>0</v>
      </c>
      <c r="P90" s="220">
        <f>(ROUND((F90/100*'Member Info'!$W$2), 2))</f>
        <v>0</v>
      </c>
      <c r="Q90" s="220" t="e">
        <f t="shared" si="6"/>
        <v>#VALUE!</v>
      </c>
      <c r="R90" s="220" t="str">
        <f t="shared" si="7"/>
        <v/>
      </c>
      <c r="S90" s="229" t="str">
        <f t="shared" si="8"/>
        <v/>
      </c>
      <c r="T90" s="230" t="str">
        <f t="shared" si="9"/>
        <v/>
      </c>
      <c r="U90" s="230" t="str">
        <f t="shared" si="10"/>
        <v/>
      </c>
      <c r="V90" s="224">
        <f t="shared" si="11"/>
        <v>0</v>
      </c>
      <c r="W90" s="112">
        <f t="shared" si="12"/>
        <v>0</v>
      </c>
      <c r="X90" s="237" t="str">
        <f t="shared" si="1"/>
        <v/>
      </c>
      <c r="Y90" s="242" t="b">
        <f t="shared" si="2"/>
        <v>0</v>
      </c>
      <c r="Z90" s="237">
        <f t="shared" si="13"/>
        <v>0</v>
      </c>
      <c r="AA90" s="237">
        <f>IF('Member Info'!N86="",1,"")</f>
        <v>1</v>
      </c>
      <c r="AB90" s="245" t="e">
        <f t="shared" si="14"/>
        <v>#VALUE!</v>
      </c>
      <c r="AC90" s="132" t="str">
        <f t="shared" si="3"/>
        <v/>
      </c>
      <c r="AD90" s="126">
        <f t="shared" si="15"/>
        <v>1</v>
      </c>
      <c r="AE90" s="126" t="str">
        <f>IF('Member Info'!N86&lt;&gt;"",IF('Member Info'!N86&lt;=$R$1,1,0),"")</f>
        <v/>
      </c>
      <c r="AG90" s="126" t="b">
        <f t="shared" si="16"/>
        <v>0</v>
      </c>
      <c r="AH90" s="126">
        <f t="shared" si="17"/>
        <v>0</v>
      </c>
      <c r="AJ90" s="126">
        <f t="shared" si="18"/>
        <v>0</v>
      </c>
      <c r="AK90" s="126">
        <f>IF('Member Info'!F86&gt;$R$1,1,0)</f>
        <v>0</v>
      </c>
      <c r="AL90" s="126" t="b">
        <f>IF(ISERROR(R90),ERROR.TYPE(#REF!)=ERROR.TYPE(R90),FALSE)</f>
        <v>0</v>
      </c>
      <c r="AM90" s="126" t="b">
        <f>IF(ISERROR(S90),ERROR.TYPE(#REF!)=ERROR.TYPE(S90),FALSE)</f>
        <v>0</v>
      </c>
      <c r="AN90" s="126">
        <f>IF(OR('Member Info'!F86&gt;=$S$1,'Member Info'!N86&gt;=$R$1),1,0)</f>
        <v>0</v>
      </c>
    </row>
    <row r="91" spans="1:40" x14ac:dyDescent="0.25">
      <c r="A91" s="4">
        <v>59</v>
      </c>
      <c r="B91" s="166">
        <f>'Member Info'!D87</f>
        <v>0</v>
      </c>
      <c r="C91" s="166">
        <f>'Member Info'!E87</f>
        <v>0</v>
      </c>
      <c r="D91" s="166" t="str">
        <f>'Member Info'!G87</f>
        <v/>
      </c>
      <c r="E91" s="167">
        <f>'Member Info'!B87</f>
        <v>0</v>
      </c>
      <c r="F91" s="244"/>
      <c r="G91" s="168" t="str">
        <f>IF(E91=0,"",
IF('Member Info'!$AM$19&lt;=$R$1,
SUMPRODUCT('Member Info'!L87+IF('Member Info'!H87&gt;'Member Info'!$AJ$12,'Member Info'!$AK$13,IF('Member Info'!H87&gt;'Member Info'!$AJ$11,'Member Info'!$AK$12,IF('Member Info'!H87&gt;'Member Info'!$AJ$10,'Member Info'!$AK$11,IF('Member Info'!H87&gt;'Member Info'!$AJ$9,'Member Info'!$AK$10,IF('Member Info'!H87&gt;'Member Info'!$AJ$8,'Member Info'!$AK$9,'Member Info'!$AK$8)))))),
SUMPRODUCT('Member Info'!L87+IF('Member Info'!H87&gt;'Member Info'!$AG$17,'Member Info'!$AH$18,IF('Member Info'!H87&gt;'Member Info'!$AG$16,'Member Info'!$AH$17,IF('Member Info'!H87&gt;'Member Info'!$AG$15,'Member Info'!$AH$16,IF('Member Info'!H87&gt;'Member Info'!$AG$14,'Member Info'!$AH$15,IF('Member Info'!H87&gt;'Member Info'!$AG$13,'Member Info'!$AH$14,IF('Member Info'!H87&gt;'Member Info'!$AG$12,'Member Info'!$AH$13,IF('Member Info'!H87&gt;'Member Info'!$AG$11,'Member Info'!$AH$12,IF('Member Info'!H87&gt;'Member Info'!$AG$10,'Member Info'!$AH$11,IF('Member Info'!H87&gt;'Member Info'!$AG$9,'Member Info'!$AH$10,IF('Member Info'!H87&gt;'Member Info'!$AG$8,'Member Info'!$AH$9,'Member Info'!$AH$8)))))))))))))</f>
        <v/>
      </c>
      <c r="H91" s="26"/>
      <c r="I91" s="26"/>
      <c r="J91" s="107" t="str">
        <f>IF(E91=0,"",IF('Member Info'!F87&gt;$S$1,CONCATENATE("Joined with practice on ", TEXT('Member Info'!F87, "DD/MM/YYYY")),IF('Member Info'!N87&lt;&gt;"",IF('Member Info'!N87&lt;$R$1,CONCATENATE("Left Scheme on ", TEXT('Member Info'!N87, "DD/MM/YYYY")),IF(ISERROR(G91),"Error Detected, No rate entered",IF(E91=0,"",IF(F91="","Error Detected, No Pensionable pay",IF(ISERROR(AB91)," Unknown Values entered.",IF(T91+U91&lt;1,"Acceptable",IF(R91+S91=200, "No Contributions Entered", IF(K91="","Error Detected, Choose reason&gt;",IF(X91="1",IF(T91=1,"Please Enter Deemed Pensionable Pay","Add Any Relevant Details Above"),"Please Give Details Above"))))))))),IF(ISERROR(G91),"Error Detected, No rate entered",IF(E91=0,"",IF(F91="","Error Detected, No Pensionable pay",IF(ISERROR(AB91)," Unknown Values entered.",IF(T91+U91&lt;1,"Acceptable",IF(R91+S91=200, "No Contributions Entered", IF(K91="","Error Detected, Choose reason&gt;",IF(X91="1",IF(T91=1,"Please Enter Deemed Pensionable Pay","Add relevant Details Above"),"Please give details Above")))))))))))</f>
        <v/>
      </c>
      <c r="K91" s="263"/>
      <c r="L91" s="93"/>
      <c r="M91" s="93" t="str">
        <f t="shared" si="4"/>
        <v/>
      </c>
      <c r="N91" s="96">
        <f t="shared" si="5"/>
        <v>0</v>
      </c>
      <c r="O91" s="96">
        <f t="shared" si="0"/>
        <v>0</v>
      </c>
      <c r="P91" s="220">
        <f>(ROUND((F91/100*'Member Info'!$W$2), 2))</f>
        <v>0</v>
      </c>
      <c r="Q91" s="220" t="e">
        <f t="shared" si="6"/>
        <v>#VALUE!</v>
      </c>
      <c r="R91" s="220" t="str">
        <f t="shared" si="7"/>
        <v/>
      </c>
      <c r="S91" s="229" t="str">
        <f t="shared" si="8"/>
        <v/>
      </c>
      <c r="T91" s="230" t="str">
        <f t="shared" si="9"/>
        <v/>
      </c>
      <c r="U91" s="230" t="str">
        <f t="shared" si="10"/>
        <v/>
      </c>
      <c r="V91" s="224">
        <f t="shared" si="11"/>
        <v>0</v>
      </c>
      <c r="W91" s="112">
        <f t="shared" si="12"/>
        <v>0</v>
      </c>
      <c r="X91" s="237" t="str">
        <f t="shared" si="1"/>
        <v/>
      </c>
      <c r="Y91" s="242" t="b">
        <f t="shared" si="2"/>
        <v>0</v>
      </c>
      <c r="Z91" s="237">
        <f t="shared" si="13"/>
        <v>0</v>
      </c>
      <c r="AA91" s="237">
        <f>IF('Member Info'!N87="",1,"")</f>
        <v>1</v>
      </c>
      <c r="AB91" s="245" t="e">
        <f t="shared" si="14"/>
        <v>#VALUE!</v>
      </c>
      <c r="AC91" s="132" t="str">
        <f t="shared" si="3"/>
        <v/>
      </c>
      <c r="AD91" s="126">
        <f t="shared" si="15"/>
        <v>1</v>
      </c>
      <c r="AE91" s="126" t="str">
        <f>IF('Member Info'!N87&lt;&gt;"",IF('Member Info'!N87&lt;=$R$1,1,0),"")</f>
        <v/>
      </c>
      <c r="AG91" s="126" t="b">
        <f t="shared" si="16"/>
        <v>0</v>
      </c>
      <c r="AH91" s="126">
        <f t="shared" si="17"/>
        <v>0</v>
      </c>
      <c r="AJ91" s="126">
        <f t="shared" si="18"/>
        <v>0</v>
      </c>
      <c r="AK91" s="126">
        <f>IF('Member Info'!F87&gt;$R$1,1,0)</f>
        <v>0</v>
      </c>
      <c r="AL91" s="126" t="b">
        <f>IF(ISERROR(R91),ERROR.TYPE(#REF!)=ERROR.TYPE(R91),FALSE)</f>
        <v>0</v>
      </c>
      <c r="AM91" s="126" t="b">
        <f>IF(ISERROR(S91),ERROR.TYPE(#REF!)=ERROR.TYPE(S91),FALSE)</f>
        <v>0</v>
      </c>
      <c r="AN91" s="126">
        <f>IF(OR('Member Info'!F87&gt;=$S$1,'Member Info'!N87&gt;=$R$1),1,0)</f>
        <v>0</v>
      </c>
    </row>
    <row r="92" spans="1:40" x14ac:dyDescent="0.25">
      <c r="A92" s="4">
        <v>60</v>
      </c>
      <c r="B92" s="166">
        <f>'Member Info'!D88</f>
        <v>0</v>
      </c>
      <c r="C92" s="166">
        <f>'Member Info'!E88</f>
        <v>0</v>
      </c>
      <c r="D92" s="166" t="str">
        <f>'Member Info'!G88</f>
        <v/>
      </c>
      <c r="E92" s="167">
        <f>'Member Info'!B88</f>
        <v>0</v>
      </c>
      <c r="F92" s="244"/>
      <c r="G92" s="168" t="str">
        <f>IF(E92=0,"",
IF('Member Info'!$AM$19&lt;=$R$1,
SUMPRODUCT('Member Info'!L88+IF('Member Info'!H88&gt;'Member Info'!$AJ$12,'Member Info'!$AK$13,IF('Member Info'!H88&gt;'Member Info'!$AJ$11,'Member Info'!$AK$12,IF('Member Info'!H88&gt;'Member Info'!$AJ$10,'Member Info'!$AK$11,IF('Member Info'!H88&gt;'Member Info'!$AJ$9,'Member Info'!$AK$10,IF('Member Info'!H88&gt;'Member Info'!$AJ$8,'Member Info'!$AK$9,'Member Info'!$AK$8)))))),
SUMPRODUCT('Member Info'!L88+IF('Member Info'!H88&gt;'Member Info'!$AG$17,'Member Info'!$AH$18,IF('Member Info'!H88&gt;'Member Info'!$AG$16,'Member Info'!$AH$17,IF('Member Info'!H88&gt;'Member Info'!$AG$15,'Member Info'!$AH$16,IF('Member Info'!H88&gt;'Member Info'!$AG$14,'Member Info'!$AH$15,IF('Member Info'!H88&gt;'Member Info'!$AG$13,'Member Info'!$AH$14,IF('Member Info'!H88&gt;'Member Info'!$AG$12,'Member Info'!$AH$13,IF('Member Info'!H88&gt;'Member Info'!$AG$11,'Member Info'!$AH$12,IF('Member Info'!H88&gt;'Member Info'!$AG$10,'Member Info'!$AH$11,IF('Member Info'!H88&gt;'Member Info'!$AG$9,'Member Info'!$AH$10,IF('Member Info'!H88&gt;'Member Info'!$AG$8,'Member Info'!$AH$9,'Member Info'!$AH$8)))))))))))))</f>
        <v/>
      </c>
      <c r="H92" s="26"/>
      <c r="I92" s="26"/>
      <c r="J92" s="107" t="str">
        <f>IF(E92=0,"",IF('Member Info'!F88&gt;$S$1,CONCATENATE("Joined with practice on ", TEXT('Member Info'!F88, "DD/MM/YYYY")),IF('Member Info'!N88&lt;&gt;"",IF('Member Info'!N88&lt;$R$1,CONCATENATE("Left Scheme on ", TEXT('Member Info'!N88, "DD/MM/YYYY")),IF(ISERROR(G92),"Error Detected, No rate entered",IF(E92=0,"",IF(F92="","Error Detected, No Pensionable pay",IF(ISERROR(AB92)," Unknown Values entered.",IF(T92+U92&lt;1,"Acceptable",IF(R92+S92=200, "No Contributions Entered", IF(K92="","Error Detected, Choose reason&gt;",IF(X92="1",IF(T92=1,"Please Enter Deemed Pensionable Pay","Add Any Relevant Details Above"),"Please Give Details Above"))))))))),IF(ISERROR(G92),"Error Detected, No rate entered",IF(E92=0,"",IF(F92="","Error Detected, No Pensionable pay",IF(ISERROR(AB92)," Unknown Values entered.",IF(T92+U92&lt;1,"Acceptable",IF(R92+S92=200, "No Contributions Entered", IF(K92="","Error Detected, Choose reason&gt;",IF(X92="1",IF(T92=1,"Please Enter Deemed Pensionable Pay","Add relevant Details Above"),"Please give details Above")))))))))))</f>
        <v/>
      </c>
      <c r="K92" s="263"/>
      <c r="L92" s="93"/>
      <c r="M92" s="93" t="str">
        <f t="shared" si="4"/>
        <v/>
      </c>
      <c r="N92" s="96">
        <f t="shared" si="5"/>
        <v>0</v>
      </c>
      <c r="O92" s="96">
        <f t="shared" si="0"/>
        <v>0</v>
      </c>
      <c r="P92" s="220">
        <f>(ROUND((F92/100*'Member Info'!$W$2), 2))</f>
        <v>0</v>
      </c>
      <c r="Q92" s="220" t="e">
        <f t="shared" si="6"/>
        <v>#VALUE!</v>
      </c>
      <c r="R92" s="220" t="str">
        <f t="shared" si="7"/>
        <v/>
      </c>
      <c r="S92" s="229" t="str">
        <f t="shared" si="8"/>
        <v/>
      </c>
      <c r="T92" s="230" t="str">
        <f t="shared" si="9"/>
        <v/>
      </c>
      <c r="U92" s="230" t="str">
        <f t="shared" si="10"/>
        <v/>
      </c>
      <c r="V92" s="224">
        <f t="shared" si="11"/>
        <v>0</v>
      </c>
      <c r="W92" s="112">
        <f t="shared" si="12"/>
        <v>0</v>
      </c>
      <c r="X92" s="237" t="str">
        <f t="shared" si="1"/>
        <v/>
      </c>
      <c r="Y92" s="242" t="b">
        <f t="shared" si="2"/>
        <v>0</v>
      </c>
      <c r="Z92" s="237">
        <f t="shared" si="13"/>
        <v>0</v>
      </c>
      <c r="AA92" s="237">
        <f>IF('Member Info'!N88="",1,"")</f>
        <v>1</v>
      </c>
      <c r="AB92" s="245" t="e">
        <f t="shared" si="14"/>
        <v>#VALUE!</v>
      </c>
      <c r="AC92" s="132" t="str">
        <f t="shared" si="3"/>
        <v/>
      </c>
      <c r="AD92" s="126">
        <f t="shared" si="15"/>
        <v>1</v>
      </c>
      <c r="AE92" s="126" t="str">
        <f>IF('Member Info'!N88&lt;&gt;"",IF('Member Info'!N88&lt;=$R$1,1,0),"")</f>
        <v/>
      </c>
      <c r="AG92" s="126" t="b">
        <f t="shared" si="16"/>
        <v>0</v>
      </c>
      <c r="AH92" s="126">
        <f t="shared" si="17"/>
        <v>0</v>
      </c>
      <c r="AJ92" s="126">
        <f t="shared" si="18"/>
        <v>0</v>
      </c>
      <c r="AK92" s="126">
        <f>IF('Member Info'!F88&gt;$R$1,1,0)</f>
        <v>0</v>
      </c>
      <c r="AL92" s="126" t="b">
        <f>IF(ISERROR(R92),ERROR.TYPE(#REF!)=ERROR.TYPE(R92),FALSE)</f>
        <v>0</v>
      </c>
      <c r="AM92" s="126" t="b">
        <f>IF(ISERROR(S92),ERROR.TYPE(#REF!)=ERROR.TYPE(S92),FALSE)</f>
        <v>0</v>
      </c>
      <c r="AN92" s="126">
        <f>IF(OR('Member Info'!F88&gt;=$S$1,'Member Info'!N88&gt;=$R$1),1,0)</f>
        <v>0</v>
      </c>
    </row>
    <row r="93" spans="1:40" x14ac:dyDescent="0.25">
      <c r="A93" s="4">
        <v>61</v>
      </c>
      <c r="B93" s="166">
        <f>'Member Info'!D89</f>
        <v>0</v>
      </c>
      <c r="C93" s="166">
        <f>'Member Info'!E89</f>
        <v>0</v>
      </c>
      <c r="D93" s="166" t="str">
        <f>'Member Info'!G89</f>
        <v/>
      </c>
      <c r="E93" s="167">
        <f>'Member Info'!B89</f>
        <v>0</v>
      </c>
      <c r="F93" s="244"/>
      <c r="G93" s="168" t="str">
        <f>IF(E93=0,"",
IF('Member Info'!$AM$19&lt;=$R$1,
SUMPRODUCT('Member Info'!L89+IF('Member Info'!H89&gt;'Member Info'!$AJ$12,'Member Info'!$AK$13,IF('Member Info'!H89&gt;'Member Info'!$AJ$11,'Member Info'!$AK$12,IF('Member Info'!H89&gt;'Member Info'!$AJ$10,'Member Info'!$AK$11,IF('Member Info'!H89&gt;'Member Info'!$AJ$9,'Member Info'!$AK$10,IF('Member Info'!H89&gt;'Member Info'!$AJ$8,'Member Info'!$AK$9,'Member Info'!$AK$8)))))),
SUMPRODUCT('Member Info'!L89+IF('Member Info'!H89&gt;'Member Info'!$AG$17,'Member Info'!$AH$18,IF('Member Info'!H89&gt;'Member Info'!$AG$16,'Member Info'!$AH$17,IF('Member Info'!H89&gt;'Member Info'!$AG$15,'Member Info'!$AH$16,IF('Member Info'!H89&gt;'Member Info'!$AG$14,'Member Info'!$AH$15,IF('Member Info'!H89&gt;'Member Info'!$AG$13,'Member Info'!$AH$14,IF('Member Info'!H89&gt;'Member Info'!$AG$12,'Member Info'!$AH$13,IF('Member Info'!H89&gt;'Member Info'!$AG$11,'Member Info'!$AH$12,IF('Member Info'!H89&gt;'Member Info'!$AG$10,'Member Info'!$AH$11,IF('Member Info'!H89&gt;'Member Info'!$AG$9,'Member Info'!$AH$10,IF('Member Info'!H89&gt;'Member Info'!$AG$8,'Member Info'!$AH$9,'Member Info'!$AH$8)))))))))))))</f>
        <v/>
      </c>
      <c r="H93" s="26"/>
      <c r="I93" s="26"/>
      <c r="J93" s="107" t="str">
        <f>IF(E93=0,"",IF('Member Info'!F89&gt;$S$1,CONCATENATE("Joined with practice on ", TEXT('Member Info'!F89, "DD/MM/YYYY")),IF('Member Info'!N89&lt;&gt;"",IF('Member Info'!N89&lt;$R$1,CONCATENATE("Left Scheme on ", TEXT('Member Info'!N89, "DD/MM/YYYY")),IF(ISERROR(G93),"Error Detected, No rate entered",IF(E93=0,"",IF(F93="","Error Detected, No Pensionable pay",IF(ISERROR(AB93)," Unknown Values entered.",IF(T93+U93&lt;1,"Acceptable",IF(R93+S93=200, "No Contributions Entered", IF(K93="","Error Detected, Choose reason&gt;",IF(X93="1",IF(T93=1,"Please Enter Deemed Pensionable Pay","Add Any Relevant Details Above"),"Please Give Details Above"))))))))),IF(ISERROR(G93),"Error Detected, No rate entered",IF(E93=0,"",IF(F93="","Error Detected, No Pensionable pay",IF(ISERROR(AB93)," Unknown Values entered.",IF(T93+U93&lt;1,"Acceptable",IF(R93+S93=200, "No Contributions Entered", IF(K93="","Error Detected, Choose reason&gt;",IF(X93="1",IF(T93=1,"Please Enter Deemed Pensionable Pay","Add relevant Details Above"),"Please give details Above")))))))))))</f>
        <v/>
      </c>
      <c r="K93" s="263"/>
      <c r="L93" s="93"/>
      <c r="M93" s="93" t="str">
        <f t="shared" si="4"/>
        <v/>
      </c>
      <c r="N93" s="96">
        <f t="shared" si="5"/>
        <v>0</v>
      </c>
      <c r="O93" s="96">
        <f t="shared" si="0"/>
        <v>0</v>
      </c>
      <c r="P93" s="220">
        <f>(ROUND((F93/100*'Member Info'!$W$2), 2))</f>
        <v>0</v>
      </c>
      <c r="Q93" s="220" t="e">
        <f t="shared" si="6"/>
        <v>#VALUE!</v>
      </c>
      <c r="R93" s="220" t="str">
        <f t="shared" si="7"/>
        <v/>
      </c>
      <c r="S93" s="229" t="str">
        <f t="shared" si="8"/>
        <v/>
      </c>
      <c r="T93" s="230" t="str">
        <f t="shared" si="9"/>
        <v/>
      </c>
      <c r="U93" s="230" t="str">
        <f t="shared" si="10"/>
        <v/>
      </c>
      <c r="V93" s="224">
        <f t="shared" si="11"/>
        <v>0</v>
      </c>
      <c r="W93" s="112">
        <f t="shared" si="12"/>
        <v>0</v>
      </c>
      <c r="X93" s="237" t="str">
        <f t="shared" si="1"/>
        <v/>
      </c>
      <c r="Y93" s="242" t="b">
        <f t="shared" si="2"/>
        <v>0</v>
      </c>
      <c r="Z93" s="237">
        <f t="shared" si="13"/>
        <v>0</v>
      </c>
      <c r="AA93" s="237">
        <f>IF('Member Info'!N89="",1,"")</f>
        <v>1</v>
      </c>
      <c r="AB93" s="245" t="e">
        <f t="shared" si="14"/>
        <v>#VALUE!</v>
      </c>
      <c r="AC93" s="132" t="str">
        <f t="shared" si="3"/>
        <v/>
      </c>
      <c r="AD93" s="126">
        <f t="shared" si="15"/>
        <v>1</v>
      </c>
      <c r="AE93" s="126" t="str">
        <f>IF('Member Info'!N89&lt;&gt;"",IF('Member Info'!N89&lt;=$R$1,1,0),"")</f>
        <v/>
      </c>
      <c r="AG93" s="126" t="b">
        <f t="shared" si="16"/>
        <v>0</v>
      </c>
      <c r="AH93" s="126">
        <f t="shared" si="17"/>
        <v>0</v>
      </c>
      <c r="AJ93" s="126">
        <f t="shared" si="18"/>
        <v>0</v>
      </c>
      <c r="AK93" s="126">
        <f>IF('Member Info'!F89&gt;$R$1,1,0)</f>
        <v>0</v>
      </c>
      <c r="AL93" s="126" t="b">
        <f>IF(ISERROR(R93),ERROR.TYPE(#REF!)=ERROR.TYPE(R93),FALSE)</f>
        <v>0</v>
      </c>
      <c r="AM93" s="126" t="b">
        <f>IF(ISERROR(S93),ERROR.TYPE(#REF!)=ERROR.TYPE(S93),FALSE)</f>
        <v>0</v>
      </c>
      <c r="AN93" s="126">
        <f>IF(OR('Member Info'!F89&gt;=$S$1,'Member Info'!N89&gt;=$R$1),1,0)</f>
        <v>0</v>
      </c>
    </row>
    <row r="94" spans="1:40" x14ac:dyDescent="0.25">
      <c r="A94" s="4">
        <v>62</v>
      </c>
      <c r="B94" s="166">
        <f>'Member Info'!D90</f>
        <v>0</v>
      </c>
      <c r="C94" s="166">
        <f>'Member Info'!E90</f>
        <v>0</v>
      </c>
      <c r="D94" s="166" t="str">
        <f>'Member Info'!G90</f>
        <v/>
      </c>
      <c r="E94" s="167">
        <f>'Member Info'!B90</f>
        <v>0</v>
      </c>
      <c r="F94" s="244"/>
      <c r="G94" s="168" t="str">
        <f>IF(E94=0,"",
IF('Member Info'!$AM$19&lt;=$R$1,
SUMPRODUCT('Member Info'!L90+IF('Member Info'!H90&gt;'Member Info'!$AJ$12,'Member Info'!$AK$13,IF('Member Info'!H90&gt;'Member Info'!$AJ$11,'Member Info'!$AK$12,IF('Member Info'!H90&gt;'Member Info'!$AJ$10,'Member Info'!$AK$11,IF('Member Info'!H90&gt;'Member Info'!$AJ$9,'Member Info'!$AK$10,IF('Member Info'!H90&gt;'Member Info'!$AJ$8,'Member Info'!$AK$9,'Member Info'!$AK$8)))))),
SUMPRODUCT('Member Info'!L90+IF('Member Info'!H90&gt;'Member Info'!$AG$17,'Member Info'!$AH$18,IF('Member Info'!H90&gt;'Member Info'!$AG$16,'Member Info'!$AH$17,IF('Member Info'!H90&gt;'Member Info'!$AG$15,'Member Info'!$AH$16,IF('Member Info'!H90&gt;'Member Info'!$AG$14,'Member Info'!$AH$15,IF('Member Info'!H90&gt;'Member Info'!$AG$13,'Member Info'!$AH$14,IF('Member Info'!H90&gt;'Member Info'!$AG$12,'Member Info'!$AH$13,IF('Member Info'!H90&gt;'Member Info'!$AG$11,'Member Info'!$AH$12,IF('Member Info'!H90&gt;'Member Info'!$AG$10,'Member Info'!$AH$11,IF('Member Info'!H90&gt;'Member Info'!$AG$9,'Member Info'!$AH$10,IF('Member Info'!H90&gt;'Member Info'!$AG$8,'Member Info'!$AH$9,'Member Info'!$AH$8)))))))))))))</f>
        <v/>
      </c>
      <c r="H94" s="26"/>
      <c r="I94" s="26"/>
      <c r="J94" s="107" t="str">
        <f>IF(E94=0,"",IF('Member Info'!F90&gt;$S$1,CONCATENATE("Joined with practice on ", TEXT('Member Info'!F90, "DD/MM/YYYY")),IF('Member Info'!N90&lt;&gt;"",IF('Member Info'!N90&lt;$R$1,CONCATENATE("Left Scheme on ", TEXT('Member Info'!N90, "DD/MM/YYYY")),IF(ISERROR(G94),"Error Detected, No rate entered",IF(E94=0,"",IF(F94="","Error Detected, No Pensionable pay",IF(ISERROR(AB94)," Unknown Values entered.",IF(T94+U94&lt;1,"Acceptable",IF(R94+S94=200, "No Contributions Entered", IF(K94="","Error Detected, Choose reason&gt;",IF(X94="1",IF(T94=1,"Please Enter Deemed Pensionable Pay","Add Any Relevant Details Above"),"Please Give Details Above"))))))))),IF(ISERROR(G94),"Error Detected, No rate entered",IF(E94=0,"",IF(F94="","Error Detected, No Pensionable pay",IF(ISERROR(AB94)," Unknown Values entered.",IF(T94+U94&lt;1,"Acceptable",IF(R94+S94=200, "No Contributions Entered", IF(K94="","Error Detected, Choose reason&gt;",IF(X94="1",IF(T94=1,"Please Enter Deemed Pensionable Pay","Add relevant Details Above"),"Please give details Above")))))))))))</f>
        <v/>
      </c>
      <c r="K94" s="263"/>
      <c r="L94" s="93"/>
      <c r="M94" s="93" t="str">
        <f t="shared" si="4"/>
        <v/>
      </c>
      <c r="N94" s="96">
        <f t="shared" si="5"/>
        <v>0</v>
      </c>
      <c r="O94" s="96">
        <f t="shared" si="0"/>
        <v>0</v>
      </c>
      <c r="P94" s="220">
        <f>(ROUND((F94/100*'Member Info'!$W$2), 2))</f>
        <v>0</v>
      </c>
      <c r="Q94" s="220" t="e">
        <f t="shared" si="6"/>
        <v>#VALUE!</v>
      </c>
      <c r="R94" s="220" t="str">
        <f t="shared" si="7"/>
        <v/>
      </c>
      <c r="S94" s="229" t="str">
        <f t="shared" si="8"/>
        <v/>
      </c>
      <c r="T94" s="230" t="str">
        <f t="shared" si="9"/>
        <v/>
      </c>
      <c r="U94" s="230" t="str">
        <f t="shared" si="10"/>
        <v/>
      </c>
      <c r="V94" s="224">
        <f t="shared" si="11"/>
        <v>0</v>
      </c>
      <c r="W94" s="112">
        <f t="shared" si="12"/>
        <v>0</v>
      </c>
      <c r="X94" s="237" t="str">
        <f t="shared" si="1"/>
        <v/>
      </c>
      <c r="Y94" s="242" t="b">
        <f t="shared" si="2"/>
        <v>0</v>
      </c>
      <c r="Z94" s="237">
        <f t="shared" si="13"/>
        <v>0</v>
      </c>
      <c r="AA94" s="237">
        <f>IF('Member Info'!N90="",1,"")</f>
        <v>1</v>
      </c>
      <c r="AB94" s="245" t="e">
        <f t="shared" si="14"/>
        <v>#VALUE!</v>
      </c>
      <c r="AC94" s="132" t="str">
        <f t="shared" si="3"/>
        <v/>
      </c>
      <c r="AD94" s="126">
        <f t="shared" si="15"/>
        <v>1</v>
      </c>
      <c r="AE94" s="126" t="str">
        <f>IF('Member Info'!N90&lt;&gt;"",IF('Member Info'!N90&lt;=$R$1,1,0),"")</f>
        <v/>
      </c>
      <c r="AG94" s="126" t="b">
        <f t="shared" si="16"/>
        <v>0</v>
      </c>
      <c r="AH94" s="126">
        <f t="shared" si="17"/>
        <v>0</v>
      </c>
      <c r="AJ94" s="126">
        <f t="shared" si="18"/>
        <v>0</v>
      </c>
      <c r="AK94" s="126">
        <f>IF('Member Info'!F90&gt;$R$1,1,0)</f>
        <v>0</v>
      </c>
      <c r="AL94" s="126" t="b">
        <f>IF(ISERROR(R94),ERROR.TYPE(#REF!)=ERROR.TYPE(R94),FALSE)</f>
        <v>0</v>
      </c>
      <c r="AM94" s="126" t="b">
        <f>IF(ISERROR(S94),ERROR.TYPE(#REF!)=ERROR.TYPE(S94),FALSE)</f>
        <v>0</v>
      </c>
      <c r="AN94" s="126">
        <f>IF(OR('Member Info'!F90&gt;=$S$1,'Member Info'!N90&gt;=$R$1),1,0)</f>
        <v>0</v>
      </c>
    </row>
    <row r="95" spans="1:40" x14ac:dyDescent="0.25">
      <c r="A95" s="4">
        <v>63</v>
      </c>
      <c r="B95" s="166">
        <f>'Member Info'!D91</f>
        <v>0</v>
      </c>
      <c r="C95" s="166">
        <f>'Member Info'!E91</f>
        <v>0</v>
      </c>
      <c r="D95" s="166" t="str">
        <f>'Member Info'!G91</f>
        <v/>
      </c>
      <c r="E95" s="167">
        <f>'Member Info'!B91</f>
        <v>0</v>
      </c>
      <c r="F95" s="244"/>
      <c r="G95" s="168" t="str">
        <f>IF(E95=0,"",
IF('Member Info'!$AM$19&lt;=$R$1,
SUMPRODUCT('Member Info'!L91+IF('Member Info'!H91&gt;'Member Info'!$AJ$12,'Member Info'!$AK$13,IF('Member Info'!H91&gt;'Member Info'!$AJ$11,'Member Info'!$AK$12,IF('Member Info'!H91&gt;'Member Info'!$AJ$10,'Member Info'!$AK$11,IF('Member Info'!H91&gt;'Member Info'!$AJ$9,'Member Info'!$AK$10,IF('Member Info'!H91&gt;'Member Info'!$AJ$8,'Member Info'!$AK$9,'Member Info'!$AK$8)))))),
SUMPRODUCT('Member Info'!L91+IF('Member Info'!H91&gt;'Member Info'!$AG$17,'Member Info'!$AH$18,IF('Member Info'!H91&gt;'Member Info'!$AG$16,'Member Info'!$AH$17,IF('Member Info'!H91&gt;'Member Info'!$AG$15,'Member Info'!$AH$16,IF('Member Info'!H91&gt;'Member Info'!$AG$14,'Member Info'!$AH$15,IF('Member Info'!H91&gt;'Member Info'!$AG$13,'Member Info'!$AH$14,IF('Member Info'!H91&gt;'Member Info'!$AG$12,'Member Info'!$AH$13,IF('Member Info'!H91&gt;'Member Info'!$AG$11,'Member Info'!$AH$12,IF('Member Info'!H91&gt;'Member Info'!$AG$10,'Member Info'!$AH$11,IF('Member Info'!H91&gt;'Member Info'!$AG$9,'Member Info'!$AH$10,IF('Member Info'!H91&gt;'Member Info'!$AG$8,'Member Info'!$AH$9,'Member Info'!$AH$8)))))))))))))</f>
        <v/>
      </c>
      <c r="H95" s="26"/>
      <c r="I95" s="26"/>
      <c r="J95" s="107" t="str">
        <f>IF(E95=0,"",IF('Member Info'!F91&gt;$S$1,CONCATENATE("Joined with practice on ", TEXT('Member Info'!F91, "DD/MM/YYYY")),IF('Member Info'!N91&lt;&gt;"",IF('Member Info'!N91&lt;$R$1,CONCATENATE("Left Scheme on ", TEXT('Member Info'!N91, "DD/MM/YYYY")),IF(ISERROR(G95),"Error Detected, No rate entered",IF(E95=0,"",IF(F95="","Error Detected, No Pensionable pay",IF(ISERROR(AB95)," Unknown Values entered.",IF(T95+U95&lt;1,"Acceptable",IF(R95+S95=200, "No Contributions Entered", IF(K95="","Error Detected, Choose reason&gt;",IF(X95="1",IF(T95=1,"Please Enter Deemed Pensionable Pay","Add Any Relevant Details Above"),"Please Give Details Above"))))))))),IF(ISERROR(G95),"Error Detected, No rate entered",IF(E95=0,"",IF(F95="","Error Detected, No Pensionable pay",IF(ISERROR(AB95)," Unknown Values entered.",IF(T95+U95&lt;1,"Acceptable",IF(R95+S95=200, "No Contributions Entered", IF(K95="","Error Detected, Choose reason&gt;",IF(X95="1",IF(T95=1,"Please Enter Deemed Pensionable Pay","Add relevant Details Above"),"Please give details Above")))))))))))</f>
        <v/>
      </c>
      <c r="K95" s="263"/>
      <c r="L95" s="93"/>
      <c r="M95" s="93" t="str">
        <f t="shared" si="4"/>
        <v/>
      </c>
      <c r="N95" s="96">
        <f t="shared" si="5"/>
        <v>0</v>
      </c>
      <c r="O95" s="96">
        <f t="shared" si="0"/>
        <v>0</v>
      </c>
      <c r="P95" s="220">
        <f>(ROUND((F95/100*'Member Info'!$W$2), 2))</f>
        <v>0</v>
      </c>
      <c r="Q95" s="220" t="e">
        <f t="shared" si="6"/>
        <v>#VALUE!</v>
      </c>
      <c r="R95" s="220" t="str">
        <f t="shared" si="7"/>
        <v/>
      </c>
      <c r="S95" s="229" t="str">
        <f t="shared" si="8"/>
        <v/>
      </c>
      <c r="T95" s="230" t="str">
        <f t="shared" si="9"/>
        <v/>
      </c>
      <c r="U95" s="230" t="str">
        <f t="shared" si="10"/>
        <v/>
      </c>
      <c r="V95" s="224">
        <f t="shared" si="11"/>
        <v>0</v>
      </c>
      <c r="W95" s="112">
        <f t="shared" si="12"/>
        <v>0</v>
      </c>
      <c r="X95" s="237" t="str">
        <f t="shared" si="1"/>
        <v/>
      </c>
      <c r="Y95" s="242" t="b">
        <f t="shared" si="2"/>
        <v>0</v>
      </c>
      <c r="Z95" s="237">
        <f t="shared" si="13"/>
        <v>0</v>
      </c>
      <c r="AA95" s="237">
        <f>IF('Member Info'!N91="",1,"")</f>
        <v>1</v>
      </c>
      <c r="AB95" s="245" t="e">
        <f t="shared" si="14"/>
        <v>#VALUE!</v>
      </c>
      <c r="AC95" s="132" t="str">
        <f t="shared" si="3"/>
        <v/>
      </c>
      <c r="AD95" s="126">
        <f t="shared" si="15"/>
        <v>1</v>
      </c>
      <c r="AE95" s="126" t="str">
        <f>IF('Member Info'!N91&lt;&gt;"",IF('Member Info'!N91&lt;=$R$1,1,0),"")</f>
        <v/>
      </c>
      <c r="AG95" s="126" t="b">
        <f t="shared" si="16"/>
        <v>0</v>
      </c>
      <c r="AH95" s="126">
        <f t="shared" si="17"/>
        <v>0</v>
      </c>
      <c r="AJ95" s="126">
        <f t="shared" si="18"/>
        <v>0</v>
      </c>
      <c r="AK95" s="126">
        <f>IF('Member Info'!F91&gt;$R$1,1,0)</f>
        <v>0</v>
      </c>
      <c r="AL95" s="126" t="b">
        <f>IF(ISERROR(R95),ERROR.TYPE(#REF!)=ERROR.TYPE(R95),FALSE)</f>
        <v>0</v>
      </c>
      <c r="AM95" s="126" t="b">
        <f>IF(ISERROR(S95),ERROR.TYPE(#REF!)=ERROR.TYPE(S95),FALSE)</f>
        <v>0</v>
      </c>
      <c r="AN95" s="126">
        <f>IF(OR('Member Info'!F91&gt;=$S$1,'Member Info'!N91&gt;=$R$1),1,0)</f>
        <v>0</v>
      </c>
    </row>
    <row r="96" spans="1:40" x14ac:dyDescent="0.25">
      <c r="A96" s="4">
        <v>64</v>
      </c>
      <c r="B96" s="166">
        <f>'Member Info'!D92</f>
        <v>0</v>
      </c>
      <c r="C96" s="166">
        <f>'Member Info'!E92</f>
        <v>0</v>
      </c>
      <c r="D96" s="166" t="str">
        <f>'Member Info'!G92</f>
        <v/>
      </c>
      <c r="E96" s="167">
        <f>'Member Info'!B92</f>
        <v>0</v>
      </c>
      <c r="F96" s="244"/>
      <c r="G96" s="168" t="str">
        <f>IF(E96=0,"",
IF('Member Info'!$AM$19&lt;=$R$1,
SUMPRODUCT('Member Info'!L92+IF('Member Info'!H92&gt;'Member Info'!$AJ$12,'Member Info'!$AK$13,IF('Member Info'!H92&gt;'Member Info'!$AJ$11,'Member Info'!$AK$12,IF('Member Info'!H92&gt;'Member Info'!$AJ$10,'Member Info'!$AK$11,IF('Member Info'!H92&gt;'Member Info'!$AJ$9,'Member Info'!$AK$10,IF('Member Info'!H92&gt;'Member Info'!$AJ$8,'Member Info'!$AK$9,'Member Info'!$AK$8)))))),
SUMPRODUCT('Member Info'!L92+IF('Member Info'!H92&gt;'Member Info'!$AG$17,'Member Info'!$AH$18,IF('Member Info'!H92&gt;'Member Info'!$AG$16,'Member Info'!$AH$17,IF('Member Info'!H92&gt;'Member Info'!$AG$15,'Member Info'!$AH$16,IF('Member Info'!H92&gt;'Member Info'!$AG$14,'Member Info'!$AH$15,IF('Member Info'!H92&gt;'Member Info'!$AG$13,'Member Info'!$AH$14,IF('Member Info'!H92&gt;'Member Info'!$AG$12,'Member Info'!$AH$13,IF('Member Info'!H92&gt;'Member Info'!$AG$11,'Member Info'!$AH$12,IF('Member Info'!H92&gt;'Member Info'!$AG$10,'Member Info'!$AH$11,IF('Member Info'!H92&gt;'Member Info'!$AG$9,'Member Info'!$AH$10,IF('Member Info'!H92&gt;'Member Info'!$AG$8,'Member Info'!$AH$9,'Member Info'!$AH$8)))))))))))))</f>
        <v/>
      </c>
      <c r="H96" s="26"/>
      <c r="I96" s="26"/>
      <c r="J96" s="107" t="str">
        <f>IF(E96=0,"",IF('Member Info'!F92&gt;$S$1,CONCATENATE("Joined with practice on ", TEXT('Member Info'!F92, "DD/MM/YYYY")),IF('Member Info'!N92&lt;&gt;"",IF('Member Info'!N92&lt;$R$1,CONCATENATE("Left Scheme on ", TEXT('Member Info'!N92, "DD/MM/YYYY")),IF(ISERROR(G96),"Error Detected, No rate entered",IF(E96=0,"",IF(F96="","Error Detected, No Pensionable pay",IF(ISERROR(AB96)," Unknown Values entered.",IF(T96+U96&lt;1,"Acceptable",IF(R96+S96=200, "No Contributions Entered", IF(K96="","Error Detected, Choose reason&gt;",IF(X96="1",IF(T96=1,"Please Enter Deemed Pensionable Pay","Add Any Relevant Details Above"),"Please Give Details Above"))))))))),IF(ISERROR(G96),"Error Detected, No rate entered",IF(E96=0,"",IF(F96="","Error Detected, No Pensionable pay",IF(ISERROR(AB96)," Unknown Values entered.",IF(T96+U96&lt;1,"Acceptable",IF(R96+S96=200, "No Contributions Entered", IF(K96="","Error Detected, Choose reason&gt;",IF(X96="1",IF(T96=1,"Please Enter Deemed Pensionable Pay","Add relevant Details Above"),"Please give details Above")))))))))))</f>
        <v/>
      </c>
      <c r="K96" s="263"/>
      <c r="L96" s="93"/>
      <c r="M96" s="93" t="str">
        <f t="shared" si="4"/>
        <v/>
      </c>
      <c r="N96" s="96">
        <f t="shared" si="5"/>
        <v>0</v>
      </c>
      <c r="O96" s="96">
        <f t="shared" si="0"/>
        <v>0</v>
      </c>
      <c r="P96" s="220">
        <f>(ROUND((F96/100*'Member Info'!$W$2), 2))</f>
        <v>0</v>
      </c>
      <c r="Q96" s="220" t="e">
        <f t="shared" si="6"/>
        <v>#VALUE!</v>
      </c>
      <c r="R96" s="220" t="str">
        <f t="shared" si="7"/>
        <v/>
      </c>
      <c r="S96" s="229" t="str">
        <f t="shared" si="8"/>
        <v/>
      </c>
      <c r="T96" s="230" t="str">
        <f t="shared" si="9"/>
        <v/>
      </c>
      <c r="U96" s="230" t="str">
        <f t="shared" si="10"/>
        <v/>
      </c>
      <c r="V96" s="224">
        <f t="shared" si="11"/>
        <v>0</v>
      </c>
      <c r="W96" s="112">
        <f t="shared" si="12"/>
        <v>0</v>
      </c>
      <c r="X96" s="237" t="str">
        <f t="shared" si="1"/>
        <v/>
      </c>
      <c r="Y96" s="242" t="b">
        <f t="shared" si="2"/>
        <v>0</v>
      </c>
      <c r="Z96" s="237">
        <f t="shared" si="13"/>
        <v>0</v>
      </c>
      <c r="AA96" s="237">
        <f>IF('Member Info'!N92="",1,"")</f>
        <v>1</v>
      </c>
      <c r="AB96" s="245" t="e">
        <f t="shared" si="14"/>
        <v>#VALUE!</v>
      </c>
      <c r="AC96" s="132" t="str">
        <f t="shared" si="3"/>
        <v/>
      </c>
      <c r="AD96" s="126">
        <f t="shared" si="15"/>
        <v>1</v>
      </c>
      <c r="AE96" s="126" t="str">
        <f>IF('Member Info'!N92&lt;&gt;"",IF('Member Info'!N92&lt;=$R$1,1,0),"")</f>
        <v/>
      </c>
      <c r="AG96" s="126" t="b">
        <f t="shared" si="16"/>
        <v>0</v>
      </c>
      <c r="AH96" s="126">
        <f t="shared" si="17"/>
        <v>0</v>
      </c>
      <c r="AJ96" s="126">
        <f t="shared" si="18"/>
        <v>0</v>
      </c>
      <c r="AK96" s="126">
        <f>IF('Member Info'!F92&gt;$R$1,1,0)</f>
        <v>0</v>
      </c>
      <c r="AL96" s="126" t="b">
        <f>IF(ISERROR(R96),ERROR.TYPE(#REF!)=ERROR.TYPE(R96),FALSE)</f>
        <v>0</v>
      </c>
      <c r="AM96" s="126" t="b">
        <f>IF(ISERROR(S96),ERROR.TYPE(#REF!)=ERROR.TYPE(S96),FALSE)</f>
        <v>0</v>
      </c>
      <c r="AN96" s="126">
        <f>IF(OR('Member Info'!F92&gt;=$S$1,'Member Info'!N92&gt;=$R$1),1,0)</f>
        <v>0</v>
      </c>
    </row>
    <row r="97" spans="1:40" x14ac:dyDescent="0.25">
      <c r="A97" s="4">
        <v>65</v>
      </c>
      <c r="B97" s="166">
        <f>'Member Info'!D93</f>
        <v>0</v>
      </c>
      <c r="C97" s="166">
        <f>'Member Info'!E93</f>
        <v>0</v>
      </c>
      <c r="D97" s="166" t="str">
        <f>'Member Info'!G93</f>
        <v/>
      </c>
      <c r="E97" s="167">
        <f>'Member Info'!B93</f>
        <v>0</v>
      </c>
      <c r="F97" s="244"/>
      <c r="G97" s="168" t="str">
        <f>IF(E97=0,"",
IF('Member Info'!$AM$19&lt;=$R$1,
SUMPRODUCT('Member Info'!L93+IF('Member Info'!H93&gt;'Member Info'!$AJ$12,'Member Info'!$AK$13,IF('Member Info'!H93&gt;'Member Info'!$AJ$11,'Member Info'!$AK$12,IF('Member Info'!H93&gt;'Member Info'!$AJ$10,'Member Info'!$AK$11,IF('Member Info'!H93&gt;'Member Info'!$AJ$9,'Member Info'!$AK$10,IF('Member Info'!H93&gt;'Member Info'!$AJ$8,'Member Info'!$AK$9,'Member Info'!$AK$8)))))),
SUMPRODUCT('Member Info'!L93+IF('Member Info'!H93&gt;'Member Info'!$AG$17,'Member Info'!$AH$18,IF('Member Info'!H93&gt;'Member Info'!$AG$16,'Member Info'!$AH$17,IF('Member Info'!H93&gt;'Member Info'!$AG$15,'Member Info'!$AH$16,IF('Member Info'!H93&gt;'Member Info'!$AG$14,'Member Info'!$AH$15,IF('Member Info'!H93&gt;'Member Info'!$AG$13,'Member Info'!$AH$14,IF('Member Info'!H93&gt;'Member Info'!$AG$12,'Member Info'!$AH$13,IF('Member Info'!H93&gt;'Member Info'!$AG$11,'Member Info'!$AH$12,IF('Member Info'!H93&gt;'Member Info'!$AG$10,'Member Info'!$AH$11,IF('Member Info'!H93&gt;'Member Info'!$AG$9,'Member Info'!$AH$10,IF('Member Info'!H93&gt;'Member Info'!$AG$8,'Member Info'!$AH$9,'Member Info'!$AH$8)))))))))))))</f>
        <v/>
      </c>
      <c r="H97" s="26"/>
      <c r="I97" s="26"/>
      <c r="J97" s="107" t="str">
        <f>IF(E97=0,"",IF('Member Info'!F93&gt;$S$1,CONCATENATE("Joined with practice on ", TEXT('Member Info'!F93, "DD/MM/YYYY")),IF('Member Info'!N93&lt;&gt;"",IF('Member Info'!N93&lt;$R$1,CONCATENATE("Left Scheme on ", TEXT('Member Info'!N93, "DD/MM/YYYY")),IF(ISERROR(G97),"Error Detected, No rate entered",IF(E97=0,"",IF(F97="","Error Detected, No Pensionable pay",IF(ISERROR(AB97)," Unknown Values entered.",IF(T97+U97&lt;1,"Acceptable",IF(R97+S97=200, "No Contributions Entered", IF(K97="","Error Detected, Choose reason&gt;",IF(X97="1",IF(T97=1,"Please Enter Deemed Pensionable Pay","Add Any Relevant Details Above"),"Please Give Details Above"))))))))),IF(ISERROR(G97),"Error Detected, No rate entered",IF(E97=0,"",IF(F97="","Error Detected, No Pensionable pay",IF(ISERROR(AB97)," Unknown Values entered.",IF(T97+U97&lt;1,"Acceptable",IF(R97+S97=200, "No Contributions Entered", IF(K97="","Error Detected, Choose reason&gt;",IF(X97="1",IF(T97=1,"Please Enter Deemed Pensionable Pay","Add relevant Details Above"),"Please give details Above")))))))))))</f>
        <v/>
      </c>
      <c r="K97" s="263"/>
      <c r="L97" s="93"/>
      <c r="M97" s="93" t="str">
        <f t="shared" si="4"/>
        <v/>
      </c>
      <c r="N97" s="96">
        <f t="shared" si="5"/>
        <v>0</v>
      </c>
      <c r="O97" s="96">
        <f t="shared" si="0"/>
        <v>0</v>
      </c>
      <c r="P97" s="220">
        <f>(ROUND((F97/100*'Member Info'!$W$2), 2))</f>
        <v>0</v>
      </c>
      <c r="Q97" s="220" t="e">
        <f t="shared" si="6"/>
        <v>#VALUE!</v>
      </c>
      <c r="R97" s="220" t="str">
        <f t="shared" si="7"/>
        <v/>
      </c>
      <c r="S97" s="229" t="str">
        <f t="shared" si="8"/>
        <v/>
      </c>
      <c r="T97" s="230" t="str">
        <f t="shared" si="9"/>
        <v/>
      </c>
      <c r="U97" s="230" t="str">
        <f t="shared" si="10"/>
        <v/>
      </c>
      <c r="V97" s="224">
        <f t="shared" si="11"/>
        <v>0</v>
      </c>
      <c r="W97" s="112">
        <f t="shared" si="12"/>
        <v>0</v>
      </c>
      <c r="X97" s="237" t="str">
        <f t="shared" si="1"/>
        <v/>
      </c>
      <c r="Y97" s="242" t="b">
        <f t="shared" si="2"/>
        <v>0</v>
      </c>
      <c r="Z97" s="237">
        <f t="shared" si="13"/>
        <v>0</v>
      </c>
      <c r="AA97" s="237">
        <f>IF('Member Info'!N93="",1,"")</f>
        <v>1</v>
      </c>
      <c r="AB97" s="245" t="e">
        <f t="shared" si="14"/>
        <v>#VALUE!</v>
      </c>
      <c r="AC97" s="132" t="str">
        <f t="shared" si="3"/>
        <v/>
      </c>
      <c r="AD97" s="126">
        <f t="shared" si="15"/>
        <v>1</v>
      </c>
      <c r="AE97" s="126" t="str">
        <f>IF('Member Info'!N93&lt;&gt;"",IF('Member Info'!N93&lt;=$R$1,1,0),"")</f>
        <v/>
      </c>
      <c r="AG97" s="126" t="b">
        <f t="shared" si="16"/>
        <v>0</v>
      </c>
      <c r="AH97" s="126">
        <f t="shared" si="17"/>
        <v>0</v>
      </c>
      <c r="AJ97" s="126">
        <f t="shared" si="18"/>
        <v>0</v>
      </c>
      <c r="AK97" s="126">
        <f>IF('Member Info'!F93&gt;$R$1,1,0)</f>
        <v>0</v>
      </c>
      <c r="AL97" s="126" t="b">
        <f>IF(ISERROR(R97),ERROR.TYPE(#REF!)=ERROR.TYPE(R97),FALSE)</f>
        <v>0</v>
      </c>
      <c r="AM97" s="126" t="b">
        <f>IF(ISERROR(S97),ERROR.TYPE(#REF!)=ERROR.TYPE(S97),FALSE)</f>
        <v>0</v>
      </c>
      <c r="AN97" s="126">
        <f>IF(OR('Member Info'!F93&gt;=$S$1,'Member Info'!N93&gt;=$R$1),1,0)</f>
        <v>0</v>
      </c>
    </row>
    <row r="98" spans="1:40" x14ac:dyDescent="0.25">
      <c r="A98" s="4">
        <v>66</v>
      </c>
      <c r="B98" s="166">
        <f>'Member Info'!D94</f>
        <v>0</v>
      </c>
      <c r="C98" s="166">
        <f>'Member Info'!E94</f>
        <v>0</v>
      </c>
      <c r="D98" s="166" t="str">
        <f>'Member Info'!G94</f>
        <v/>
      </c>
      <c r="E98" s="167">
        <f>'Member Info'!B94</f>
        <v>0</v>
      </c>
      <c r="F98" s="244"/>
      <c r="G98" s="168" t="str">
        <f>IF(E98=0,"",
IF('Member Info'!$AM$19&lt;=$R$1,
SUMPRODUCT('Member Info'!L94+IF('Member Info'!H94&gt;'Member Info'!$AJ$12,'Member Info'!$AK$13,IF('Member Info'!H94&gt;'Member Info'!$AJ$11,'Member Info'!$AK$12,IF('Member Info'!H94&gt;'Member Info'!$AJ$10,'Member Info'!$AK$11,IF('Member Info'!H94&gt;'Member Info'!$AJ$9,'Member Info'!$AK$10,IF('Member Info'!H94&gt;'Member Info'!$AJ$8,'Member Info'!$AK$9,'Member Info'!$AK$8)))))),
SUMPRODUCT('Member Info'!L94+IF('Member Info'!H94&gt;'Member Info'!$AG$17,'Member Info'!$AH$18,IF('Member Info'!H94&gt;'Member Info'!$AG$16,'Member Info'!$AH$17,IF('Member Info'!H94&gt;'Member Info'!$AG$15,'Member Info'!$AH$16,IF('Member Info'!H94&gt;'Member Info'!$AG$14,'Member Info'!$AH$15,IF('Member Info'!H94&gt;'Member Info'!$AG$13,'Member Info'!$AH$14,IF('Member Info'!H94&gt;'Member Info'!$AG$12,'Member Info'!$AH$13,IF('Member Info'!H94&gt;'Member Info'!$AG$11,'Member Info'!$AH$12,IF('Member Info'!H94&gt;'Member Info'!$AG$10,'Member Info'!$AH$11,IF('Member Info'!H94&gt;'Member Info'!$AG$9,'Member Info'!$AH$10,IF('Member Info'!H94&gt;'Member Info'!$AG$8,'Member Info'!$AH$9,'Member Info'!$AH$8)))))))))))))</f>
        <v/>
      </c>
      <c r="H98" s="26"/>
      <c r="I98" s="26"/>
      <c r="J98" s="107" t="str">
        <f>IF(E98=0,"",IF('Member Info'!F94&gt;$S$1,CONCATENATE("Joined with practice on ", TEXT('Member Info'!F94, "DD/MM/YYYY")),IF('Member Info'!N94&lt;&gt;"",IF('Member Info'!N94&lt;$R$1,CONCATENATE("Left Scheme on ", TEXT('Member Info'!N94, "DD/MM/YYYY")),IF(ISERROR(G98),"Error Detected, No rate entered",IF(E98=0,"",IF(F98="","Error Detected, No Pensionable pay",IF(ISERROR(AB98)," Unknown Values entered.",IF(T98+U98&lt;1,"Acceptable",IF(R98+S98=200, "No Contributions Entered", IF(K98="","Error Detected, Choose reason&gt;",IF(X98="1",IF(T98=1,"Please Enter Deemed Pensionable Pay","Add Any Relevant Details Above"),"Please Give Details Above"))))))))),IF(ISERROR(G98),"Error Detected, No rate entered",IF(E98=0,"",IF(F98="","Error Detected, No Pensionable pay",IF(ISERROR(AB98)," Unknown Values entered.",IF(T98+U98&lt;1,"Acceptable",IF(R98+S98=200, "No Contributions Entered", IF(K98="","Error Detected, Choose reason&gt;",IF(X98="1",IF(T98=1,"Please Enter Deemed Pensionable Pay","Add relevant Details Above"),"Please give details Above")))))))))))</f>
        <v/>
      </c>
      <c r="K98" s="263"/>
      <c r="L98" s="93"/>
      <c r="M98" s="93" t="str">
        <f t="shared" si="4"/>
        <v/>
      </c>
      <c r="N98" s="96">
        <f t="shared" si="5"/>
        <v>0</v>
      </c>
      <c r="O98" s="96">
        <f t="shared" si="5"/>
        <v>0</v>
      </c>
      <c r="P98" s="220">
        <f>(ROUND((F98/100*'Member Info'!$W$2), 2))</f>
        <v>0</v>
      </c>
      <c r="Q98" s="220" t="e">
        <f t="shared" si="6"/>
        <v>#VALUE!</v>
      </c>
      <c r="R98" s="220" t="str">
        <f t="shared" si="7"/>
        <v/>
      </c>
      <c r="S98" s="229" t="str">
        <f t="shared" si="8"/>
        <v/>
      </c>
      <c r="T98" s="230" t="str">
        <f t="shared" si="9"/>
        <v/>
      </c>
      <c r="U98" s="230" t="str">
        <f t="shared" si="10"/>
        <v/>
      </c>
      <c r="V98" s="224">
        <f t="shared" si="11"/>
        <v>0</v>
      </c>
      <c r="W98" s="112">
        <f t="shared" si="12"/>
        <v>0</v>
      </c>
      <c r="X98" s="237" t="str">
        <f t="shared" ref="X98:X161" si="19">IF(K98="SMP/Occupational Maternity","1",IF(K98="SSP/Occupational Sick pay","1",""))</f>
        <v/>
      </c>
      <c r="Y98" s="242" t="b">
        <f t="shared" ref="Y98:Y161" si="20">IF(OR(AL98=TRUE,AM98=TRUE),TRUE,FALSE)</f>
        <v>0</v>
      </c>
      <c r="Z98" s="237">
        <f t="shared" si="13"/>
        <v>0</v>
      </c>
      <c r="AA98" s="237">
        <f>IF('Member Info'!N94="",1,"")</f>
        <v>1</v>
      </c>
      <c r="AB98" s="245" t="e">
        <f t="shared" si="14"/>
        <v>#VALUE!</v>
      </c>
      <c r="AC98" s="132" t="str">
        <f t="shared" ref="AC98:AC161" si="21">IF(AN98=1,"",IF(W98=1,"",IF(AE98=1,"",IF(E98=0,"",IF(Z98=1,"",IF(J98="acceptable","",IF(R98+S98="0","",R98+S98)))))))</f>
        <v/>
      </c>
      <c r="AD98" s="126">
        <f t="shared" ref="AD98:AD161" si="22">SUM(Z98+AA98)</f>
        <v>1</v>
      </c>
      <c r="AE98" s="126" t="str">
        <f>IF('Member Info'!N94&lt;&gt;"",IF('Member Info'!N94&lt;=$R$1,1,0),"")</f>
        <v/>
      </c>
      <c r="AG98" s="126" t="b">
        <f t="shared" si="16"/>
        <v>0</v>
      </c>
      <c r="AH98" s="126">
        <f t="shared" si="17"/>
        <v>0</v>
      </c>
      <c r="AJ98" s="126">
        <f t="shared" si="18"/>
        <v>0</v>
      </c>
      <c r="AK98" s="126">
        <f>IF('Member Info'!F94&gt;$R$1,1,0)</f>
        <v>0</v>
      </c>
      <c r="AL98" s="126" t="b">
        <f>IF(ISERROR(R98),ERROR.TYPE(#REF!)=ERROR.TYPE(R98),FALSE)</f>
        <v>0</v>
      </c>
      <c r="AM98" s="126" t="b">
        <f>IF(ISERROR(S98),ERROR.TYPE(#REF!)=ERROR.TYPE(S98),FALSE)</f>
        <v>0</v>
      </c>
      <c r="AN98" s="126">
        <f>IF(OR('Member Info'!F94&gt;=$S$1,'Member Info'!N94&gt;=$R$1),1,0)</f>
        <v>0</v>
      </c>
    </row>
    <row r="99" spans="1:40" x14ac:dyDescent="0.25">
      <c r="A99" s="4">
        <v>67</v>
      </c>
      <c r="B99" s="166">
        <f>'Member Info'!D95</f>
        <v>0</v>
      </c>
      <c r="C99" s="166">
        <f>'Member Info'!E95</f>
        <v>0</v>
      </c>
      <c r="D99" s="166" t="str">
        <f>'Member Info'!G95</f>
        <v/>
      </c>
      <c r="E99" s="167">
        <f>'Member Info'!B95</f>
        <v>0</v>
      </c>
      <c r="F99" s="244"/>
      <c r="G99" s="168" t="str">
        <f>IF(E99=0,"",
IF('Member Info'!$AM$19&lt;=$R$1,
SUMPRODUCT('Member Info'!L95+IF('Member Info'!H95&gt;'Member Info'!$AJ$12,'Member Info'!$AK$13,IF('Member Info'!H95&gt;'Member Info'!$AJ$11,'Member Info'!$AK$12,IF('Member Info'!H95&gt;'Member Info'!$AJ$10,'Member Info'!$AK$11,IF('Member Info'!H95&gt;'Member Info'!$AJ$9,'Member Info'!$AK$10,IF('Member Info'!H95&gt;'Member Info'!$AJ$8,'Member Info'!$AK$9,'Member Info'!$AK$8)))))),
SUMPRODUCT('Member Info'!L95+IF('Member Info'!H95&gt;'Member Info'!$AG$17,'Member Info'!$AH$18,IF('Member Info'!H95&gt;'Member Info'!$AG$16,'Member Info'!$AH$17,IF('Member Info'!H95&gt;'Member Info'!$AG$15,'Member Info'!$AH$16,IF('Member Info'!H95&gt;'Member Info'!$AG$14,'Member Info'!$AH$15,IF('Member Info'!H95&gt;'Member Info'!$AG$13,'Member Info'!$AH$14,IF('Member Info'!H95&gt;'Member Info'!$AG$12,'Member Info'!$AH$13,IF('Member Info'!H95&gt;'Member Info'!$AG$11,'Member Info'!$AH$12,IF('Member Info'!H95&gt;'Member Info'!$AG$10,'Member Info'!$AH$11,IF('Member Info'!H95&gt;'Member Info'!$AG$9,'Member Info'!$AH$10,IF('Member Info'!H95&gt;'Member Info'!$AG$8,'Member Info'!$AH$9,'Member Info'!$AH$8)))))))))))))</f>
        <v/>
      </c>
      <c r="H99" s="26"/>
      <c r="I99" s="26"/>
      <c r="J99" s="107" t="str">
        <f>IF(E99=0,"",IF('Member Info'!F95&gt;$S$1,CONCATENATE("Joined with practice on ", TEXT('Member Info'!F95, "DD/MM/YYYY")),IF('Member Info'!N95&lt;&gt;"",IF('Member Info'!N95&lt;$R$1,CONCATENATE("Left Scheme on ", TEXT('Member Info'!N95, "DD/MM/YYYY")),IF(ISERROR(G99),"Error Detected, No rate entered",IF(E99=0,"",IF(F99="","Error Detected, No Pensionable pay",IF(ISERROR(AB99)," Unknown Values entered.",IF(T99+U99&lt;1,"Acceptable",IF(R99+S99=200, "No Contributions Entered", IF(K99="","Error Detected, Choose reason&gt;",IF(X99="1",IF(T99=1,"Please Enter Deemed Pensionable Pay","Add Any Relevant Details Above"),"Please Give Details Above"))))))))),IF(ISERROR(G99),"Error Detected, No rate entered",IF(E99=0,"",IF(F99="","Error Detected, No Pensionable pay",IF(ISERROR(AB99)," Unknown Values entered.",IF(T99+U99&lt;1,"Acceptable",IF(R99+S99=200, "No Contributions Entered", IF(K99="","Error Detected, Choose reason&gt;",IF(X99="1",IF(T99=1,"Please Enter Deemed Pensionable Pay","Add relevant Details Above"),"Please give details Above")))))))))))</f>
        <v/>
      </c>
      <c r="K99" s="263"/>
      <c r="L99" s="93"/>
      <c r="M99" s="93" t="str">
        <f t="shared" si="4"/>
        <v/>
      </c>
      <c r="N99" s="96">
        <f t="shared" ref="N99:O162" si="23">H99</f>
        <v>0</v>
      </c>
      <c r="O99" s="96">
        <f t="shared" si="23"/>
        <v>0</v>
      </c>
      <c r="P99" s="220">
        <f>(ROUND((F99/100*'Member Info'!$W$2), 2))</f>
        <v>0</v>
      </c>
      <c r="Q99" s="220" t="e">
        <f t="shared" si="6"/>
        <v>#VALUE!</v>
      </c>
      <c r="R99" s="220" t="str">
        <f t="shared" si="7"/>
        <v/>
      </c>
      <c r="S99" s="229" t="str">
        <f t="shared" si="8"/>
        <v/>
      </c>
      <c r="T99" s="230" t="str">
        <f t="shared" si="9"/>
        <v/>
      </c>
      <c r="U99" s="230" t="str">
        <f t="shared" si="10"/>
        <v/>
      </c>
      <c r="V99" s="224">
        <f t="shared" si="11"/>
        <v>0</v>
      </c>
      <c r="W99" s="112">
        <f t="shared" si="12"/>
        <v>0</v>
      </c>
      <c r="X99" s="237" t="str">
        <f t="shared" si="19"/>
        <v/>
      </c>
      <c r="Y99" s="242" t="b">
        <f t="shared" si="20"/>
        <v>0</v>
      </c>
      <c r="Z99" s="237">
        <f t="shared" si="13"/>
        <v>0</v>
      </c>
      <c r="AA99" s="237">
        <f>IF('Member Info'!N95="",1,"")</f>
        <v>1</v>
      </c>
      <c r="AB99" s="245" t="e">
        <f t="shared" si="14"/>
        <v>#VALUE!</v>
      </c>
      <c r="AC99" s="132" t="str">
        <f t="shared" si="21"/>
        <v/>
      </c>
      <c r="AD99" s="126">
        <f t="shared" si="22"/>
        <v>1</v>
      </c>
      <c r="AE99" s="126" t="str">
        <f>IF('Member Info'!N95&lt;&gt;"",IF('Member Info'!N95&lt;=$R$1,1,0),"")</f>
        <v/>
      </c>
      <c r="AG99" s="126" t="b">
        <f t="shared" si="16"/>
        <v>0</v>
      </c>
      <c r="AH99" s="126">
        <f t="shared" si="17"/>
        <v>0</v>
      </c>
      <c r="AJ99" s="126">
        <f t="shared" si="18"/>
        <v>0</v>
      </c>
      <c r="AK99" s="126">
        <f>IF('Member Info'!F95&gt;$R$1,1,0)</f>
        <v>0</v>
      </c>
      <c r="AL99" s="126" t="b">
        <f>IF(ISERROR(R99),ERROR.TYPE(#REF!)=ERROR.TYPE(R99),FALSE)</f>
        <v>0</v>
      </c>
      <c r="AM99" s="126" t="b">
        <f>IF(ISERROR(S99),ERROR.TYPE(#REF!)=ERROR.TYPE(S99),FALSE)</f>
        <v>0</v>
      </c>
      <c r="AN99" s="126">
        <f>IF(OR('Member Info'!F95&gt;=$S$1,'Member Info'!N95&gt;=$R$1),1,0)</f>
        <v>0</v>
      </c>
    </row>
    <row r="100" spans="1:40" x14ac:dyDescent="0.25">
      <c r="A100" s="4">
        <v>68</v>
      </c>
      <c r="B100" s="166">
        <f>'Member Info'!D96</f>
        <v>0</v>
      </c>
      <c r="C100" s="166">
        <f>'Member Info'!E96</f>
        <v>0</v>
      </c>
      <c r="D100" s="166" t="str">
        <f>'Member Info'!G96</f>
        <v/>
      </c>
      <c r="E100" s="167">
        <f>'Member Info'!B96</f>
        <v>0</v>
      </c>
      <c r="F100" s="244"/>
      <c r="G100" s="168" t="str">
        <f>IF(E100=0,"",
IF('Member Info'!$AM$19&lt;=$R$1,
SUMPRODUCT('Member Info'!L96+IF('Member Info'!H96&gt;'Member Info'!$AJ$12,'Member Info'!$AK$13,IF('Member Info'!H96&gt;'Member Info'!$AJ$11,'Member Info'!$AK$12,IF('Member Info'!H96&gt;'Member Info'!$AJ$10,'Member Info'!$AK$11,IF('Member Info'!H96&gt;'Member Info'!$AJ$9,'Member Info'!$AK$10,IF('Member Info'!H96&gt;'Member Info'!$AJ$8,'Member Info'!$AK$9,'Member Info'!$AK$8)))))),
SUMPRODUCT('Member Info'!L96+IF('Member Info'!H96&gt;'Member Info'!$AG$17,'Member Info'!$AH$18,IF('Member Info'!H96&gt;'Member Info'!$AG$16,'Member Info'!$AH$17,IF('Member Info'!H96&gt;'Member Info'!$AG$15,'Member Info'!$AH$16,IF('Member Info'!H96&gt;'Member Info'!$AG$14,'Member Info'!$AH$15,IF('Member Info'!H96&gt;'Member Info'!$AG$13,'Member Info'!$AH$14,IF('Member Info'!H96&gt;'Member Info'!$AG$12,'Member Info'!$AH$13,IF('Member Info'!H96&gt;'Member Info'!$AG$11,'Member Info'!$AH$12,IF('Member Info'!H96&gt;'Member Info'!$AG$10,'Member Info'!$AH$11,IF('Member Info'!H96&gt;'Member Info'!$AG$9,'Member Info'!$AH$10,IF('Member Info'!H96&gt;'Member Info'!$AG$8,'Member Info'!$AH$9,'Member Info'!$AH$8)))))))))))))</f>
        <v/>
      </c>
      <c r="H100" s="26"/>
      <c r="I100" s="26"/>
      <c r="J100" s="107" t="str">
        <f>IF(E100=0,"",IF('Member Info'!F96&gt;$S$1,CONCATENATE("Joined with practice on ", TEXT('Member Info'!F96, "DD/MM/YYYY")),IF('Member Info'!N96&lt;&gt;"",IF('Member Info'!N96&lt;$R$1,CONCATENATE("Left Scheme on ", TEXT('Member Info'!N96, "DD/MM/YYYY")),IF(ISERROR(G100),"Error Detected, No rate entered",IF(E100=0,"",IF(F100="","Error Detected, No Pensionable pay",IF(ISERROR(AB100)," Unknown Values entered.",IF(T100+U100&lt;1,"Acceptable",IF(R100+S100=200, "No Contributions Entered", IF(K100="","Error Detected, Choose reason&gt;",IF(X100="1",IF(T100=1,"Please Enter Deemed Pensionable Pay","Add Any Relevant Details Above"),"Please Give Details Above"))))))))),IF(ISERROR(G100),"Error Detected, No rate entered",IF(E100=0,"",IF(F100="","Error Detected, No Pensionable pay",IF(ISERROR(AB100)," Unknown Values entered.",IF(T100+U100&lt;1,"Acceptable",IF(R100+S100=200, "No Contributions Entered", IF(K100="","Error Detected, Choose reason&gt;",IF(X100="1",IF(T100=1,"Please Enter Deemed Pensionable Pay","Add relevant Details Above"),"Please give details Above")))))))))))</f>
        <v/>
      </c>
      <c r="K100" s="263"/>
      <c r="L100" s="93"/>
      <c r="M100" s="93" t="str">
        <f t="shared" ref="M100:M163" si="24">IF(E100=0,"",IF(ISERROR((F100+H100+I100)),0,IF((F100+H100+I100)&lt;1,0,1)))</f>
        <v/>
      </c>
      <c r="N100" s="96">
        <f t="shared" si="23"/>
        <v>0</v>
      </c>
      <c r="O100" s="96">
        <f t="shared" si="23"/>
        <v>0</v>
      </c>
      <c r="P100" s="220">
        <f>(ROUND((F100/100*'Member Info'!$W$2), 2))</f>
        <v>0</v>
      </c>
      <c r="Q100" s="220" t="e">
        <f t="shared" si="6"/>
        <v>#VALUE!</v>
      </c>
      <c r="R100" s="220" t="str">
        <f t="shared" si="7"/>
        <v/>
      </c>
      <c r="S100" s="229" t="str">
        <f t="shared" si="8"/>
        <v/>
      </c>
      <c r="T100" s="230" t="str">
        <f t="shared" si="9"/>
        <v/>
      </c>
      <c r="U100" s="230" t="str">
        <f t="shared" si="10"/>
        <v/>
      </c>
      <c r="V100" s="224">
        <f t="shared" si="11"/>
        <v>0</v>
      </c>
      <c r="W100" s="112">
        <f t="shared" si="12"/>
        <v>0</v>
      </c>
      <c r="X100" s="237" t="str">
        <f t="shared" si="19"/>
        <v/>
      </c>
      <c r="Y100" s="242" t="b">
        <f t="shared" si="20"/>
        <v>0</v>
      </c>
      <c r="Z100" s="237">
        <f t="shared" si="13"/>
        <v>0</v>
      </c>
      <c r="AA100" s="237">
        <f>IF('Member Info'!N96="",1,"")</f>
        <v>1</v>
      </c>
      <c r="AB100" s="245" t="e">
        <f t="shared" si="14"/>
        <v>#VALUE!</v>
      </c>
      <c r="AC100" s="132" t="str">
        <f t="shared" si="21"/>
        <v/>
      </c>
      <c r="AD100" s="126">
        <f t="shared" si="22"/>
        <v>1</v>
      </c>
      <c r="AE100" s="126" t="str">
        <f>IF('Member Info'!N96&lt;&gt;"",IF('Member Info'!N96&lt;=$R$1,1,0),"")</f>
        <v/>
      </c>
      <c r="AG100" s="126" t="b">
        <f t="shared" si="16"/>
        <v>0</v>
      </c>
      <c r="AH100" s="126">
        <f t="shared" si="17"/>
        <v>0</v>
      </c>
      <c r="AJ100" s="126">
        <f t="shared" si="18"/>
        <v>0</v>
      </c>
      <c r="AK100" s="126">
        <f>IF('Member Info'!F96&gt;$R$1,1,0)</f>
        <v>0</v>
      </c>
      <c r="AL100" s="126" t="b">
        <f>IF(ISERROR(R100),ERROR.TYPE(#REF!)=ERROR.TYPE(R100),FALSE)</f>
        <v>0</v>
      </c>
      <c r="AM100" s="126" t="b">
        <f>IF(ISERROR(S100),ERROR.TYPE(#REF!)=ERROR.TYPE(S100),FALSE)</f>
        <v>0</v>
      </c>
      <c r="AN100" s="126">
        <f>IF(OR('Member Info'!F96&gt;=$S$1,'Member Info'!N96&gt;=$R$1),1,0)</f>
        <v>0</v>
      </c>
    </row>
    <row r="101" spans="1:40" x14ac:dyDescent="0.25">
      <c r="A101" s="4">
        <v>69</v>
      </c>
      <c r="B101" s="166">
        <f>'Member Info'!D97</f>
        <v>0</v>
      </c>
      <c r="C101" s="166">
        <f>'Member Info'!E97</f>
        <v>0</v>
      </c>
      <c r="D101" s="166" t="str">
        <f>'Member Info'!G97</f>
        <v/>
      </c>
      <c r="E101" s="167">
        <f>'Member Info'!B97</f>
        <v>0</v>
      </c>
      <c r="F101" s="244"/>
      <c r="G101" s="168" t="str">
        <f>IF(E101=0,"",
IF('Member Info'!$AM$19&lt;=$R$1,
SUMPRODUCT('Member Info'!L97+IF('Member Info'!H97&gt;'Member Info'!$AJ$12,'Member Info'!$AK$13,IF('Member Info'!H97&gt;'Member Info'!$AJ$11,'Member Info'!$AK$12,IF('Member Info'!H97&gt;'Member Info'!$AJ$10,'Member Info'!$AK$11,IF('Member Info'!H97&gt;'Member Info'!$AJ$9,'Member Info'!$AK$10,IF('Member Info'!H97&gt;'Member Info'!$AJ$8,'Member Info'!$AK$9,'Member Info'!$AK$8)))))),
SUMPRODUCT('Member Info'!L97+IF('Member Info'!H97&gt;'Member Info'!$AG$17,'Member Info'!$AH$18,IF('Member Info'!H97&gt;'Member Info'!$AG$16,'Member Info'!$AH$17,IF('Member Info'!H97&gt;'Member Info'!$AG$15,'Member Info'!$AH$16,IF('Member Info'!H97&gt;'Member Info'!$AG$14,'Member Info'!$AH$15,IF('Member Info'!H97&gt;'Member Info'!$AG$13,'Member Info'!$AH$14,IF('Member Info'!H97&gt;'Member Info'!$AG$12,'Member Info'!$AH$13,IF('Member Info'!H97&gt;'Member Info'!$AG$11,'Member Info'!$AH$12,IF('Member Info'!H97&gt;'Member Info'!$AG$10,'Member Info'!$AH$11,IF('Member Info'!H97&gt;'Member Info'!$AG$9,'Member Info'!$AH$10,IF('Member Info'!H97&gt;'Member Info'!$AG$8,'Member Info'!$AH$9,'Member Info'!$AH$8)))))))))))))</f>
        <v/>
      </c>
      <c r="H101" s="26"/>
      <c r="I101" s="26"/>
      <c r="J101" s="107" t="str">
        <f>IF(E101=0,"",IF('Member Info'!F97&gt;$S$1,CONCATENATE("Joined with practice on ", TEXT('Member Info'!F97, "DD/MM/YYYY")),IF('Member Info'!N97&lt;&gt;"",IF('Member Info'!N97&lt;$R$1,CONCATENATE("Left Scheme on ", TEXT('Member Info'!N97, "DD/MM/YYYY")),IF(ISERROR(G101),"Error Detected, No rate entered",IF(E101=0,"",IF(F101="","Error Detected, No Pensionable pay",IF(ISERROR(AB101)," Unknown Values entered.",IF(T101+U101&lt;1,"Acceptable",IF(R101+S101=200, "No Contributions Entered", IF(K101="","Error Detected, Choose reason&gt;",IF(X101="1",IF(T101=1,"Please Enter Deemed Pensionable Pay","Add Any Relevant Details Above"),"Please Give Details Above"))))))))),IF(ISERROR(G101),"Error Detected, No rate entered",IF(E101=0,"",IF(F101="","Error Detected, No Pensionable pay",IF(ISERROR(AB101)," Unknown Values entered.",IF(T101+U101&lt;1,"Acceptable",IF(R101+S101=200, "No Contributions Entered", IF(K101="","Error Detected, Choose reason&gt;",IF(X101="1",IF(T101=1,"Please Enter Deemed Pensionable Pay","Add relevant Details Above"),"Please give details Above")))))))))))</f>
        <v/>
      </c>
      <c r="K101" s="263"/>
      <c r="L101" s="93"/>
      <c r="M101" s="93" t="str">
        <f t="shared" si="24"/>
        <v/>
      </c>
      <c r="N101" s="96">
        <f t="shared" si="23"/>
        <v>0</v>
      </c>
      <c r="O101" s="96">
        <f t="shared" si="23"/>
        <v>0</v>
      </c>
      <c r="P101" s="220">
        <f>(ROUND((F101/100*'Member Info'!$W$2), 2))</f>
        <v>0</v>
      </c>
      <c r="Q101" s="220" t="e">
        <f t="shared" ref="Q101:Q164" si="25">ROUND((F101/100*G101),2)</f>
        <v>#VALUE!</v>
      </c>
      <c r="R101" s="220" t="str">
        <f t="shared" ref="R101:R164" si="26">IF(E101=0,"",(100-(N101/P101*100)))</f>
        <v/>
      </c>
      <c r="S101" s="229" t="str">
        <f t="shared" ref="S101:S164" si="27">IF(E101=0,"",(100-(O101/Q101*100)))</f>
        <v/>
      </c>
      <c r="T101" s="230" t="str">
        <f t="shared" ref="T101:T164" si="28">IF(E101=0,"",IF(R101&gt;$R$16,1,IF(R101&lt;-$R$16,1,0)))</f>
        <v/>
      </c>
      <c r="U101" s="230" t="str">
        <f t="shared" ref="U101:U164" si="29">IF(E101=0,"",IF(G101=0,1,IF(S101&gt;$R$16,1,IF(S101&lt;-$R$16,1,0))))</f>
        <v/>
      </c>
      <c r="V101" s="224">
        <f t="shared" ref="V101:V164" si="30">IF(E101=0,0,IF(F101="",1,0))</f>
        <v>0</v>
      </c>
      <c r="W101" s="112">
        <f t="shared" ref="W101:W164" si="31">IF(E101=0,0,IF(K101="",0,1))</f>
        <v>0</v>
      </c>
      <c r="X101" s="237" t="str">
        <f t="shared" si="19"/>
        <v/>
      </c>
      <c r="Y101" s="242" t="b">
        <f t="shared" si="20"/>
        <v>0</v>
      </c>
      <c r="Z101" s="237">
        <f t="shared" ref="Z101:Z164" si="32">IF(K101="left scheme/Employment", 1,0)</f>
        <v>0</v>
      </c>
      <c r="AA101" s="237">
        <f>IF('Member Info'!N97="",1,"")</f>
        <v>1</v>
      </c>
      <c r="AB101" s="245" t="e">
        <f t="shared" ref="AB101:AB164" si="33">(R101+S101)</f>
        <v>#VALUE!</v>
      </c>
      <c r="AC101" s="132" t="str">
        <f t="shared" si="21"/>
        <v/>
      </c>
      <c r="AD101" s="126">
        <f t="shared" si="22"/>
        <v>1</v>
      </c>
      <c r="AE101" s="126" t="str">
        <f>IF('Member Info'!N97&lt;&gt;"",IF('Member Info'!N97&lt;=$R$1,1,0),"")</f>
        <v/>
      </c>
      <c r="AG101" s="126" t="b">
        <f t="shared" ref="AG101:AG164" si="34">OR(K101="maternity",K101="SSP")</f>
        <v>0</v>
      </c>
      <c r="AH101" s="126">
        <f t="shared" ref="AH101:AH164" si="35">IF(AG101=TRUE,1,0)</f>
        <v>0</v>
      </c>
      <c r="AJ101" s="126">
        <f t="shared" ref="AJ101:AJ164" si="36">IF(J101="Please Enter Deemed Pensionable Pay",1,0)</f>
        <v>0</v>
      </c>
      <c r="AK101" s="126">
        <f>IF('Member Info'!F97&gt;$R$1,1,0)</f>
        <v>0</v>
      </c>
      <c r="AL101" s="126" t="b">
        <f>IF(ISERROR(R101),ERROR.TYPE(#REF!)=ERROR.TYPE(R101),FALSE)</f>
        <v>0</v>
      </c>
      <c r="AM101" s="126" t="b">
        <f>IF(ISERROR(S101),ERROR.TYPE(#REF!)=ERROR.TYPE(S101),FALSE)</f>
        <v>0</v>
      </c>
      <c r="AN101" s="126">
        <f>IF(OR('Member Info'!F97&gt;=$S$1,'Member Info'!N97&gt;=$R$1),1,0)</f>
        <v>0</v>
      </c>
    </row>
    <row r="102" spans="1:40" x14ac:dyDescent="0.25">
      <c r="A102" s="4">
        <v>70</v>
      </c>
      <c r="B102" s="166">
        <f>'Member Info'!D98</f>
        <v>0</v>
      </c>
      <c r="C102" s="166">
        <f>'Member Info'!E98</f>
        <v>0</v>
      </c>
      <c r="D102" s="166" t="str">
        <f>'Member Info'!G98</f>
        <v/>
      </c>
      <c r="E102" s="167">
        <f>'Member Info'!B98</f>
        <v>0</v>
      </c>
      <c r="F102" s="244"/>
      <c r="G102" s="168" t="str">
        <f>IF(E102=0,"",
IF('Member Info'!$AM$19&lt;=$R$1,
SUMPRODUCT('Member Info'!L98+IF('Member Info'!H98&gt;'Member Info'!$AJ$12,'Member Info'!$AK$13,IF('Member Info'!H98&gt;'Member Info'!$AJ$11,'Member Info'!$AK$12,IF('Member Info'!H98&gt;'Member Info'!$AJ$10,'Member Info'!$AK$11,IF('Member Info'!H98&gt;'Member Info'!$AJ$9,'Member Info'!$AK$10,IF('Member Info'!H98&gt;'Member Info'!$AJ$8,'Member Info'!$AK$9,'Member Info'!$AK$8)))))),
SUMPRODUCT('Member Info'!L98+IF('Member Info'!H98&gt;'Member Info'!$AG$17,'Member Info'!$AH$18,IF('Member Info'!H98&gt;'Member Info'!$AG$16,'Member Info'!$AH$17,IF('Member Info'!H98&gt;'Member Info'!$AG$15,'Member Info'!$AH$16,IF('Member Info'!H98&gt;'Member Info'!$AG$14,'Member Info'!$AH$15,IF('Member Info'!H98&gt;'Member Info'!$AG$13,'Member Info'!$AH$14,IF('Member Info'!H98&gt;'Member Info'!$AG$12,'Member Info'!$AH$13,IF('Member Info'!H98&gt;'Member Info'!$AG$11,'Member Info'!$AH$12,IF('Member Info'!H98&gt;'Member Info'!$AG$10,'Member Info'!$AH$11,IF('Member Info'!H98&gt;'Member Info'!$AG$9,'Member Info'!$AH$10,IF('Member Info'!H98&gt;'Member Info'!$AG$8,'Member Info'!$AH$9,'Member Info'!$AH$8)))))))))))))</f>
        <v/>
      </c>
      <c r="H102" s="26"/>
      <c r="I102" s="26"/>
      <c r="J102" s="107" t="str">
        <f>IF(E102=0,"",IF('Member Info'!F98&gt;$S$1,CONCATENATE("Joined with practice on ", TEXT('Member Info'!F98, "DD/MM/YYYY")),IF('Member Info'!N98&lt;&gt;"",IF('Member Info'!N98&lt;$R$1,CONCATENATE("Left Scheme on ", TEXT('Member Info'!N98, "DD/MM/YYYY")),IF(ISERROR(G102),"Error Detected, No rate entered",IF(E102=0,"",IF(F102="","Error Detected, No Pensionable pay",IF(ISERROR(AB102)," Unknown Values entered.",IF(T102+U102&lt;1,"Acceptable",IF(R102+S102=200, "No Contributions Entered", IF(K102="","Error Detected, Choose reason&gt;",IF(X102="1",IF(T102=1,"Please Enter Deemed Pensionable Pay","Add Any Relevant Details Above"),"Please Give Details Above"))))))))),IF(ISERROR(G102),"Error Detected, No rate entered",IF(E102=0,"",IF(F102="","Error Detected, No Pensionable pay",IF(ISERROR(AB102)," Unknown Values entered.",IF(T102+U102&lt;1,"Acceptable",IF(R102+S102=200, "No Contributions Entered", IF(K102="","Error Detected, Choose reason&gt;",IF(X102="1",IF(T102=1,"Please Enter Deemed Pensionable Pay","Add relevant Details Above"),"Please give details Above")))))))))))</f>
        <v/>
      </c>
      <c r="K102" s="263"/>
      <c r="L102" s="93"/>
      <c r="M102" s="93" t="str">
        <f t="shared" si="24"/>
        <v/>
      </c>
      <c r="N102" s="96">
        <f t="shared" si="23"/>
        <v>0</v>
      </c>
      <c r="O102" s="96">
        <f t="shared" si="23"/>
        <v>0</v>
      </c>
      <c r="P102" s="220">
        <f>(ROUND((F102/100*'Member Info'!$W$2), 2))</f>
        <v>0</v>
      </c>
      <c r="Q102" s="220" t="e">
        <f t="shared" si="25"/>
        <v>#VALUE!</v>
      </c>
      <c r="R102" s="220" t="str">
        <f t="shared" si="26"/>
        <v/>
      </c>
      <c r="S102" s="229" t="str">
        <f t="shared" si="27"/>
        <v/>
      </c>
      <c r="T102" s="230" t="str">
        <f t="shared" si="28"/>
        <v/>
      </c>
      <c r="U102" s="230" t="str">
        <f t="shared" si="29"/>
        <v/>
      </c>
      <c r="V102" s="224">
        <f t="shared" si="30"/>
        <v>0</v>
      </c>
      <c r="W102" s="112">
        <f t="shared" si="31"/>
        <v>0</v>
      </c>
      <c r="X102" s="237" t="str">
        <f t="shared" si="19"/>
        <v/>
      </c>
      <c r="Y102" s="242" t="b">
        <f t="shared" si="20"/>
        <v>0</v>
      </c>
      <c r="Z102" s="237">
        <f t="shared" si="32"/>
        <v>0</v>
      </c>
      <c r="AA102" s="237">
        <f>IF('Member Info'!N98="",1,"")</f>
        <v>1</v>
      </c>
      <c r="AB102" s="245" t="e">
        <f t="shared" si="33"/>
        <v>#VALUE!</v>
      </c>
      <c r="AC102" s="132" t="str">
        <f t="shared" si="21"/>
        <v/>
      </c>
      <c r="AD102" s="126">
        <f t="shared" si="22"/>
        <v>1</v>
      </c>
      <c r="AE102" s="126" t="str">
        <f>IF('Member Info'!N98&lt;&gt;"",IF('Member Info'!N98&lt;=$R$1,1,0),"")</f>
        <v/>
      </c>
      <c r="AG102" s="126" t="b">
        <f t="shared" si="34"/>
        <v>0</v>
      </c>
      <c r="AH102" s="126">
        <f t="shared" si="35"/>
        <v>0</v>
      </c>
      <c r="AJ102" s="126">
        <f t="shared" si="36"/>
        <v>0</v>
      </c>
      <c r="AK102" s="126">
        <f>IF('Member Info'!F98&gt;$R$1,1,0)</f>
        <v>0</v>
      </c>
      <c r="AL102" s="126" t="b">
        <f>IF(ISERROR(R102),ERROR.TYPE(#REF!)=ERROR.TYPE(R102),FALSE)</f>
        <v>0</v>
      </c>
      <c r="AM102" s="126" t="b">
        <f>IF(ISERROR(S102),ERROR.TYPE(#REF!)=ERROR.TYPE(S102),FALSE)</f>
        <v>0</v>
      </c>
      <c r="AN102" s="126">
        <f>IF(OR('Member Info'!F98&gt;=$S$1,'Member Info'!N98&gt;=$R$1),1,0)</f>
        <v>0</v>
      </c>
    </row>
    <row r="103" spans="1:40" x14ac:dyDescent="0.25">
      <c r="A103" s="4">
        <v>71</v>
      </c>
      <c r="B103" s="166">
        <f>'Member Info'!D99</f>
        <v>0</v>
      </c>
      <c r="C103" s="166">
        <f>'Member Info'!E99</f>
        <v>0</v>
      </c>
      <c r="D103" s="166" t="str">
        <f>'Member Info'!G99</f>
        <v/>
      </c>
      <c r="E103" s="167">
        <f>'Member Info'!B99</f>
        <v>0</v>
      </c>
      <c r="F103" s="244"/>
      <c r="G103" s="168" t="str">
        <f>IF(E103=0,"",
IF('Member Info'!$AM$19&lt;=$R$1,
SUMPRODUCT('Member Info'!L99+IF('Member Info'!H99&gt;'Member Info'!$AJ$12,'Member Info'!$AK$13,IF('Member Info'!H99&gt;'Member Info'!$AJ$11,'Member Info'!$AK$12,IF('Member Info'!H99&gt;'Member Info'!$AJ$10,'Member Info'!$AK$11,IF('Member Info'!H99&gt;'Member Info'!$AJ$9,'Member Info'!$AK$10,IF('Member Info'!H99&gt;'Member Info'!$AJ$8,'Member Info'!$AK$9,'Member Info'!$AK$8)))))),
SUMPRODUCT('Member Info'!L99+IF('Member Info'!H99&gt;'Member Info'!$AG$17,'Member Info'!$AH$18,IF('Member Info'!H99&gt;'Member Info'!$AG$16,'Member Info'!$AH$17,IF('Member Info'!H99&gt;'Member Info'!$AG$15,'Member Info'!$AH$16,IF('Member Info'!H99&gt;'Member Info'!$AG$14,'Member Info'!$AH$15,IF('Member Info'!H99&gt;'Member Info'!$AG$13,'Member Info'!$AH$14,IF('Member Info'!H99&gt;'Member Info'!$AG$12,'Member Info'!$AH$13,IF('Member Info'!H99&gt;'Member Info'!$AG$11,'Member Info'!$AH$12,IF('Member Info'!H99&gt;'Member Info'!$AG$10,'Member Info'!$AH$11,IF('Member Info'!H99&gt;'Member Info'!$AG$9,'Member Info'!$AH$10,IF('Member Info'!H99&gt;'Member Info'!$AG$8,'Member Info'!$AH$9,'Member Info'!$AH$8)))))))))))))</f>
        <v/>
      </c>
      <c r="H103" s="26"/>
      <c r="I103" s="26"/>
      <c r="J103" s="107" t="str">
        <f>IF(E103=0,"",IF('Member Info'!F99&gt;$S$1,CONCATENATE("Joined with practice on ", TEXT('Member Info'!F99, "DD/MM/YYYY")),IF('Member Info'!N99&lt;&gt;"",IF('Member Info'!N99&lt;$R$1,CONCATENATE("Left Scheme on ", TEXT('Member Info'!N99, "DD/MM/YYYY")),IF(ISERROR(G103),"Error Detected, No rate entered",IF(E103=0,"",IF(F103="","Error Detected, No Pensionable pay",IF(ISERROR(AB103)," Unknown Values entered.",IF(T103+U103&lt;1,"Acceptable",IF(R103+S103=200, "No Contributions Entered", IF(K103="","Error Detected, Choose reason&gt;",IF(X103="1",IF(T103=1,"Please Enter Deemed Pensionable Pay","Add Any Relevant Details Above"),"Please Give Details Above"))))))))),IF(ISERROR(G103),"Error Detected, No rate entered",IF(E103=0,"",IF(F103="","Error Detected, No Pensionable pay",IF(ISERROR(AB103)," Unknown Values entered.",IF(T103+U103&lt;1,"Acceptable",IF(R103+S103=200, "No Contributions Entered", IF(K103="","Error Detected, Choose reason&gt;",IF(X103="1",IF(T103=1,"Please Enter Deemed Pensionable Pay","Add relevant Details Above"),"Please give details Above")))))))))))</f>
        <v/>
      </c>
      <c r="K103" s="263"/>
      <c r="L103" s="93"/>
      <c r="M103" s="93" t="str">
        <f t="shared" si="24"/>
        <v/>
      </c>
      <c r="N103" s="96">
        <f t="shared" si="23"/>
        <v>0</v>
      </c>
      <c r="O103" s="96">
        <f t="shared" si="23"/>
        <v>0</v>
      </c>
      <c r="P103" s="220">
        <f>(ROUND((F103/100*'Member Info'!$W$2), 2))</f>
        <v>0</v>
      </c>
      <c r="Q103" s="220" t="e">
        <f t="shared" si="25"/>
        <v>#VALUE!</v>
      </c>
      <c r="R103" s="220" t="str">
        <f t="shared" si="26"/>
        <v/>
      </c>
      <c r="S103" s="229" t="str">
        <f t="shared" si="27"/>
        <v/>
      </c>
      <c r="T103" s="230" t="str">
        <f t="shared" si="28"/>
        <v/>
      </c>
      <c r="U103" s="230" t="str">
        <f t="shared" si="29"/>
        <v/>
      </c>
      <c r="V103" s="224">
        <f t="shared" si="30"/>
        <v>0</v>
      </c>
      <c r="W103" s="112">
        <f t="shared" si="31"/>
        <v>0</v>
      </c>
      <c r="X103" s="237" t="str">
        <f t="shared" si="19"/>
        <v/>
      </c>
      <c r="Y103" s="242" t="b">
        <f t="shared" si="20"/>
        <v>0</v>
      </c>
      <c r="Z103" s="237">
        <f t="shared" si="32"/>
        <v>0</v>
      </c>
      <c r="AA103" s="237">
        <f>IF('Member Info'!N99="",1,"")</f>
        <v>1</v>
      </c>
      <c r="AB103" s="245" t="e">
        <f t="shared" si="33"/>
        <v>#VALUE!</v>
      </c>
      <c r="AC103" s="132" t="str">
        <f t="shared" si="21"/>
        <v/>
      </c>
      <c r="AD103" s="126">
        <f t="shared" si="22"/>
        <v>1</v>
      </c>
      <c r="AE103" s="126" t="str">
        <f>IF('Member Info'!N99&lt;&gt;"",IF('Member Info'!N99&lt;=$R$1,1,0),"")</f>
        <v/>
      </c>
      <c r="AG103" s="126" t="b">
        <f t="shared" si="34"/>
        <v>0</v>
      </c>
      <c r="AH103" s="126">
        <f t="shared" si="35"/>
        <v>0</v>
      </c>
      <c r="AJ103" s="126">
        <f t="shared" si="36"/>
        <v>0</v>
      </c>
      <c r="AK103" s="126">
        <f>IF('Member Info'!F99&gt;$R$1,1,0)</f>
        <v>0</v>
      </c>
      <c r="AL103" s="126" t="b">
        <f>IF(ISERROR(R103),ERROR.TYPE(#REF!)=ERROR.TYPE(R103),FALSE)</f>
        <v>0</v>
      </c>
      <c r="AM103" s="126" t="b">
        <f>IF(ISERROR(S103),ERROR.TYPE(#REF!)=ERROR.TYPE(S103),FALSE)</f>
        <v>0</v>
      </c>
      <c r="AN103" s="126">
        <f>IF(OR('Member Info'!F99&gt;=$S$1,'Member Info'!N99&gt;=$R$1),1,0)</f>
        <v>0</v>
      </c>
    </row>
    <row r="104" spans="1:40" x14ac:dyDescent="0.25">
      <c r="A104" s="4">
        <v>72</v>
      </c>
      <c r="B104" s="166">
        <f>'Member Info'!D100</f>
        <v>0</v>
      </c>
      <c r="C104" s="166">
        <f>'Member Info'!E100</f>
        <v>0</v>
      </c>
      <c r="D104" s="166" t="str">
        <f>'Member Info'!G100</f>
        <v/>
      </c>
      <c r="E104" s="167">
        <f>'Member Info'!B100</f>
        <v>0</v>
      </c>
      <c r="F104" s="244"/>
      <c r="G104" s="168" t="str">
        <f>IF(E104=0,"",
IF('Member Info'!$AM$19&lt;=$R$1,
SUMPRODUCT('Member Info'!L100+IF('Member Info'!H100&gt;'Member Info'!$AJ$12,'Member Info'!$AK$13,IF('Member Info'!H100&gt;'Member Info'!$AJ$11,'Member Info'!$AK$12,IF('Member Info'!H100&gt;'Member Info'!$AJ$10,'Member Info'!$AK$11,IF('Member Info'!H100&gt;'Member Info'!$AJ$9,'Member Info'!$AK$10,IF('Member Info'!H100&gt;'Member Info'!$AJ$8,'Member Info'!$AK$9,'Member Info'!$AK$8)))))),
SUMPRODUCT('Member Info'!L100+IF('Member Info'!H100&gt;'Member Info'!$AG$17,'Member Info'!$AH$18,IF('Member Info'!H100&gt;'Member Info'!$AG$16,'Member Info'!$AH$17,IF('Member Info'!H100&gt;'Member Info'!$AG$15,'Member Info'!$AH$16,IF('Member Info'!H100&gt;'Member Info'!$AG$14,'Member Info'!$AH$15,IF('Member Info'!H100&gt;'Member Info'!$AG$13,'Member Info'!$AH$14,IF('Member Info'!H100&gt;'Member Info'!$AG$12,'Member Info'!$AH$13,IF('Member Info'!H100&gt;'Member Info'!$AG$11,'Member Info'!$AH$12,IF('Member Info'!H100&gt;'Member Info'!$AG$10,'Member Info'!$AH$11,IF('Member Info'!H100&gt;'Member Info'!$AG$9,'Member Info'!$AH$10,IF('Member Info'!H100&gt;'Member Info'!$AG$8,'Member Info'!$AH$9,'Member Info'!$AH$8)))))))))))))</f>
        <v/>
      </c>
      <c r="H104" s="26"/>
      <c r="I104" s="26"/>
      <c r="J104" s="107" t="str">
        <f>IF(E104=0,"",IF('Member Info'!F100&gt;$S$1,CONCATENATE("Joined with practice on ", TEXT('Member Info'!F100, "DD/MM/YYYY")),IF('Member Info'!N100&lt;&gt;"",IF('Member Info'!N100&lt;$R$1,CONCATENATE("Left Scheme on ", TEXT('Member Info'!N100, "DD/MM/YYYY")),IF(ISERROR(G104),"Error Detected, No rate entered",IF(E104=0,"",IF(F104="","Error Detected, No Pensionable pay",IF(ISERROR(AB104)," Unknown Values entered.",IF(T104+U104&lt;1,"Acceptable",IF(R104+S104=200, "No Contributions Entered", IF(K104="","Error Detected, Choose reason&gt;",IF(X104="1",IF(T104=1,"Please Enter Deemed Pensionable Pay","Add Any Relevant Details Above"),"Please Give Details Above"))))))))),IF(ISERROR(G104),"Error Detected, No rate entered",IF(E104=0,"",IF(F104="","Error Detected, No Pensionable pay",IF(ISERROR(AB104)," Unknown Values entered.",IF(T104+U104&lt;1,"Acceptable",IF(R104+S104=200, "No Contributions Entered", IF(K104="","Error Detected, Choose reason&gt;",IF(X104="1",IF(T104=1,"Please Enter Deemed Pensionable Pay","Add relevant Details Above"),"Please give details Above")))))))))))</f>
        <v/>
      </c>
      <c r="K104" s="263"/>
      <c r="L104" s="93"/>
      <c r="M104" s="93" t="str">
        <f t="shared" si="24"/>
        <v/>
      </c>
      <c r="N104" s="96">
        <f t="shared" si="23"/>
        <v>0</v>
      </c>
      <c r="O104" s="96">
        <f t="shared" si="23"/>
        <v>0</v>
      </c>
      <c r="P104" s="220">
        <f>(ROUND((F104/100*'Member Info'!$W$2), 2))</f>
        <v>0</v>
      </c>
      <c r="Q104" s="220" t="e">
        <f t="shared" si="25"/>
        <v>#VALUE!</v>
      </c>
      <c r="R104" s="220" t="str">
        <f t="shared" si="26"/>
        <v/>
      </c>
      <c r="S104" s="229" t="str">
        <f t="shared" si="27"/>
        <v/>
      </c>
      <c r="T104" s="230" t="str">
        <f t="shared" si="28"/>
        <v/>
      </c>
      <c r="U104" s="230" t="str">
        <f t="shared" si="29"/>
        <v/>
      </c>
      <c r="V104" s="224">
        <f t="shared" si="30"/>
        <v>0</v>
      </c>
      <c r="W104" s="112">
        <f t="shared" si="31"/>
        <v>0</v>
      </c>
      <c r="X104" s="237" t="str">
        <f t="shared" si="19"/>
        <v/>
      </c>
      <c r="Y104" s="242" t="b">
        <f t="shared" si="20"/>
        <v>0</v>
      </c>
      <c r="Z104" s="237">
        <f t="shared" si="32"/>
        <v>0</v>
      </c>
      <c r="AA104" s="237">
        <f>IF('Member Info'!N100="",1,"")</f>
        <v>1</v>
      </c>
      <c r="AB104" s="245" t="e">
        <f t="shared" si="33"/>
        <v>#VALUE!</v>
      </c>
      <c r="AC104" s="132" t="str">
        <f t="shared" si="21"/>
        <v/>
      </c>
      <c r="AD104" s="126">
        <f t="shared" si="22"/>
        <v>1</v>
      </c>
      <c r="AE104" s="126" t="str">
        <f>IF('Member Info'!N100&lt;&gt;"",IF('Member Info'!N100&lt;=$R$1,1,0),"")</f>
        <v/>
      </c>
      <c r="AG104" s="126" t="b">
        <f t="shared" si="34"/>
        <v>0</v>
      </c>
      <c r="AH104" s="126">
        <f t="shared" si="35"/>
        <v>0</v>
      </c>
      <c r="AJ104" s="126">
        <f t="shared" si="36"/>
        <v>0</v>
      </c>
      <c r="AK104" s="126">
        <f>IF('Member Info'!F100&gt;$R$1,1,0)</f>
        <v>0</v>
      </c>
      <c r="AL104" s="126" t="b">
        <f>IF(ISERROR(R104),ERROR.TYPE(#REF!)=ERROR.TYPE(R104),FALSE)</f>
        <v>0</v>
      </c>
      <c r="AM104" s="126" t="b">
        <f>IF(ISERROR(S104),ERROR.TYPE(#REF!)=ERROR.TYPE(S104),FALSE)</f>
        <v>0</v>
      </c>
      <c r="AN104" s="126">
        <f>IF(OR('Member Info'!F100&gt;=$S$1,'Member Info'!N100&gt;=$R$1),1,0)</f>
        <v>0</v>
      </c>
    </row>
    <row r="105" spans="1:40" x14ac:dyDescent="0.25">
      <c r="A105" s="4">
        <v>73</v>
      </c>
      <c r="B105" s="166">
        <f>'Member Info'!D101</f>
        <v>0</v>
      </c>
      <c r="C105" s="166">
        <f>'Member Info'!E101</f>
        <v>0</v>
      </c>
      <c r="D105" s="166" t="str">
        <f>'Member Info'!G101</f>
        <v/>
      </c>
      <c r="E105" s="167">
        <f>'Member Info'!B101</f>
        <v>0</v>
      </c>
      <c r="F105" s="244"/>
      <c r="G105" s="168" t="str">
        <f>IF(E105=0,"",
IF('Member Info'!$AM$19&lt;=$R$1,
SUMPRODUCT('Member Info'!L101+IF('Member Info'!H101&gt;'Member Info'!$AJ$12,'Member Info'!$AK$13,IF('Member Info'!H101&gt;'Member Info'!$AJ$11,'Member Info'!$AK$12,IF('Member Info'!H101&gt;'Member Info'!$AJ$10,'Member Info'!$AK$11,IF('Member Info'!H101&gt;'Member Info'!$AJ$9,'Member Info'!$AK$10,IF('Member Info'!H101&gt;'Member Info'!$AJ$8,'Member Info'!$AK$9,'Member Info'!$AK$8)))))),
SUMPRODUCT('Member Info'!L101+IF('Member Info'!H101&gt;'Member Info'!$AG$17,'Member Info'!$AH$18,IF('Member Info'!H101&gt;'Member Info'!$AG$16,'Member Info'!$AH$17,IF('Member Info'!H101&gt;'Member Info'!$AG$15,'Member Info'!$AH$16,IF('Member Info'!H101&gt;'Member Info'!$AG$14,'Member Info'!$AH$15,IF('Member Info'!H101&gt;'Member Info'!$AG$13,'Member Info'!$AH$14,IF('Member Info'!H101&gt;'Member Info'!$AG$12,'Member Info'!$AH$13,IF('Member Info'!H101&gt;'Member Info'!$AG$11,'Member Info'!$AH$12,IF('Member Info'!H101&gt;'Member Info'!$AG$10,'Member Info'!$AH$11,IF('Member Info'!H101&gt;'Member Info'!$AG$9,'Member Info'!$AH$10,IF('Member Info'!H101&gt;'Member Info'!$AG$8,'Member Info'!$AH$9,'Member Info'!$AH$8)))))))))))))</f>
        <v/>
      </c>
      <c r="H105" s="26"/>
      <c r="I105" s="26"/>
      <c r="J105" s="107" t="str">
        <f>IF(E105=0,"",IF('Member Info'!F101&gt;$S$1,CONCATENATE("Joined with practice on ", TEXT('Member Info'!F101, "DD/MM/YYYY")),IF('Member Info'!N101&lt;&gt;"",IF('Member Info'!N101&lt;$R$1,CONCATENATE("Left Scheme on ", TEXT('Member Info'!N101, "DD/MM/YYYY")),IF(ISERROR(G105),"Error Detected, No rate entered",IF(E105=0,"",IF(F105="","Error Detected, No Pensionable pay",IF(ISERROR(AB105)," Unknown Values entered.",IF(T105+U105&lt;1,"Acceptable",IF(R105+S105=200, "No Contributions Entered", IF(K105="","Error Detected, Choose reason&gt;",IF(X105="1",IF(T105=1,"Please Enter Deemed Pensionable Pay","Add Any Relevant Details Above"),"Please Give Details Above"))))))))),IF(ISERROR(G105),"Error Detected, No rate entered",IF(E105=0,"",IF(F105="","Error Detected, No Pensionable pay",IF(ISERROR(AB105)," Unknown Values entered.",IF(T105+U105&lt;1,"Acceptable",IF(R105+S105=200, "No Contributions Entered", IF(K105="","Error Detected, Choose reason&gt;",IF(X105="1",IF(T105=1,"Please Enter Deemed Pensionable Pay","Add relevant Details Above"),"Please give details Above")))))))))))</f>
        <v/>
      </c>
      <c r="K105" s="263"/>
      <c r="L105" s="93"/>
      <c r="M105" s="93" t="str">
        <f t="shared" si="24"/>
        <v/>
      </c>
      <c r="N105" s="96">
        <f t="shared" si="23"/>
        <v>0</v>
      </c>
      <c r="O105" s="96">
        <f t="shared" si="23"/>
        <v>0</v>
      </c>
      <c r="P105" s="220">
        <f>(ROUND((F105/100*'Member Info'!$W$2), 2))</f>
        <v>0</v>
      </c>
      <c r="Q105" s="220" t="e">
        <f t="shared" si="25"/>
        <v>#VALUE!</v>
      </c>
      <c r="R105" s="220" t="str">
        <f t="shared" si="26"/>
        <v/>
      </c>
      <c r="S105" s="229" t="str">
        <f t="shared" si="27"/>
        <v/>
      </c>
      <c r="T105" s="230" t="str">
        <f t="shared" si="28"/>
        <v/>
      </c>
      <c r="U105" s="230" t="str">
        <f t="shared" si="29"/>
        <v/>
      </c>
      <c r="V105" s="224">
        <f t="shared" si="30"/>
        <v>0</v>
      </c>
      <c r="W105" s="112">
        <f t="shared" si="31"/>
        <v>0</v>
      </c>
      <c r="X105" s="237" t="str">
        <f t="shared" si="19"/>
        <v/>
      </c>
      <c r="Y105" s="242" t="b">
        <f t="shared" si="20"/>
        <v>0</v>
      </c>
      <c r="Z105" s="237">
        <f t="shared" si="32"/>
        <v>0</v>
      </c>
      <c r="AA105" s="237">
        <f>IF('Member Info'!N101="",1,"")</f>
        <v>1</v>
      </c>
      <c r="AB105" s="245" t="e">
        <f t="shared" si="33"/>
        <v>#VALUE!</v>
      </c>
      <c r="AC105" s="132" t="str">
        <f t="shared" si="21"/>
        <v/>
      </c>
      <c r="AD105" s="126">
        <f t="shared" si="22"/>
        <v>1</v>
      </c>
      <c r="AE105" s="126" t="str">
        <f>IF('Member Info'!N101&lt;&gt;"",IF('Member Info'!N101&lt;=$R$1,1,0),"")</f>
        <v/>
      </c>
      <c r="AG105" s="126" t="b">
        <f t="shared" si="34"/>
        <v>0</v>
      </c>
      <c r="AH105" s="126">
        <f t="shared" si="35"/>
        <v>0</v>
      </c>
      <c r="AJ105" s="126">
        <f t="shared" si="36"/>
        <v>0</v>
      </c>
      <c r="AK105" s="126">
        <f>IF('Member Info'!F101&gt;$R$1,1,0)</f>
        <v>0</v>
      </c>
      <c r="AL105" s="126" t="b">
        <f>IF(ISERROR(R105),ERROR.TYPE(#REF!)=ERROR.TYPE(R105),FALSE)</f>
        <v>0</v>
      </c>
      <c r="AM105" s="126" t="b">
        <f>IF(ISERROR(S105),ERROR.TYPE(#REF!)=ERROR.TYPE(S105),FALSE)</f>
        <v>0</v>
      </c>
      <c r="AN105" s="126">
        <f>IF(OR('Member Info'!F101&gt;=$S$1,'Member Info'!N101&gt;=$R$1),1,0)</f>
        <v>0</v>
      </c>
    </row>
    <row r="106" spans="1:40" x14ac:dyDescent="0.25">
      <c r="A106" s="4">
        <v>74</v>
      </c>
      <c r="B106" s="166">
        <f>'Member Info'!D102</f>
        <v>0</v>
      </c>
      <c r="C106" s="166">
        <f>'Member Info'!E102</f>
        <v>0</v>
      </c>
      <c r="D106" s="166" t="str">
        <f>'Member Info'!G102</f>
        <v/>
      </c>
      <c r="E106" s="167">
        <f>'Member Info'!B102</f>
        <v>0</v>
      </c>
      <c r="F106" s="244"/>
      <c r="G106" s="168" t="str">
        <f>IF(E106=0,"",
IF('Member Info'!$AM$19&lt;=$R$1,
SUMPRODUCT('Member Info'!L102+IF('Member Info'!H102&gt;'Member Info'!$AJ$12,'Member Info'!$AK$13,IF('Member Info'!H102&gt;'Member Info'!$AJ$11,'Member Info'!$AK$12,IF('Member Info'!H102&gt;'Member Info'!$AJ$10,'Member Info'!$AK$11,IF('Member Info'!H102&gt;'Member Info'!$AJ$9,'Member Info'!$AK$10,IF('Member Info'!H102&gt;'Member Info'!$AJ$8,'Member Info'!$AK$9,'Member Info'!$AK$8)))))),
SUMPRODUCT('Member Info'!L102+IF('Member Info'!H102&gt;'Member Info'!$AG$17,'Member Info'!$AH$18,IF('Member Info'!H102&gt;'Member Info'!$AG$16,'Member Info'!$AH$17,IF('Member Info'!H102&gt;'Member Info'!$AG$15,'Member Info'!$AH$16,IF('Member Info'!H102&gt;'Member Info'!$AG$14,'Member Info'!$AH$15,IF('Member Info'!H102&gt;'Member Info'!$AG$13,'Member Info'!$AH$14,IF('Member Info'!H102&gt;'Member Info'!$AG$12,'Member Info'!$AH$13,IF('Member Info'!H102&gt;'Member Info'!$AG$11,'Member Info'!$AH$12,IF('Member Info'!H102&gt;'Member Info'!$AG$10,'Member Info'!$AH$11,IF('Member Info'!H102&gt;'Member Info'!$AG$9,'Member Info'!$AH$10,IF('Member Info'!H102&gt;'Member Info'!$AG$8,'Member Info'!$AH$9,'Member Info'!$AH$8)))))))))))))</f>
        <v/>
      </c>
      <c r="H106" s="26"/>
      <c r="I106" s="26"/>
      <c r="J106" s="107" t="str">
        <f>IF(E106=0,"",IF('Member Info'!F102&gt;$S$1,CONCATENATE("Joined with practice on ", TEXT('Member Info'!F102, "DD/MM/YYYY")),IF('Member Info'!N102&lt;&gt;"",IF('Member Info'!N102&lt;$R$1,CONCATENATE("Left Scheme on ", TEXT('Member Info'!N102, "DD/MM/YYYY")),IF(ISERROR(G106),"Error Detected, No rate entered",IF(E106=0,"",IF(F106="","Error Detected, No Pensionable pay",IF(ISERROR(AB106)," Unknown Values entered.",IF(T106+U106&lt;1,"Acceptable",IF(R106+S106=200, "No Contributions Entered", IF(K106="","Error Detected, Choose reason&gt;",IF(X106="1",IF(T106=1,"Please Enter Deemed Pensionable Pay","Add Any Relevant Details Above"),"Please Give Details Above"))))))))),IF(ISERROR(G106),"Error Detected, No rate entered",IF(E106=0,"",IF(F106="","Error Detected, No Pensionable pay",IF(ISERROR(AB106)," Unknown Values entered.",IF(T106+U106&lt;1,"Acceptable",IF(R106+S106=200, "No Contributions Entered", IF(K106="","Error Detected, Choose reason&gt;",IF(X106="1",IF(T106=1,"Please Enter Deemed Pensionable Pay","Add relevant Details Above"),"Please give details Above")))))))))))</f>
        <v/>
      </c>
      <c r="K106" s="263"/>
      <c r="L106" s="93"/>
      <c r="M106" s="93" t="str">
        <f t="shared" si="24"/>
        <v/>
      </c>
      <c r="N106" s="96">
        <f t="shared" si="23"/>
        <v>0</v>
      </c>
      <c r="O106" s="96">
        <f t="shared" si="23"/>
        <v>0</v>
      </c>
      <c r="P106" s="220">
        <f>(ROUND((F106/100*'Member Info'!$W$2), 2))</f>
        <v>0</v>
      </c>
      <c r="Q106" s="220" t="e">
        <f t="shared" si="25"/>
        <v>#VALUE!</v>
      </c>
      <c r="R106" s="220" t="str">
        <f t="shared" si="26"/>
        <v/>
      </c>
      <c r="S106" s="229" t="str">
        <f t="shared" si="27"/>
        <v/>
      </c>
      <c r="T106" s="230" t="str">
        <f t="shared" si="28"/>
        <v/>
      </c>
      <c r="U106" s="230" t="str">
        <f t="shared" si="29"/>
        <v/>
      </c>
      <c r="V106" s="224">
        <f t="shared" si="30"/>
        <v>0</v>
      </c>
      <c r="W106" s="112">
        <f t="shared" si="31"/>
        <v>0</v>
      </c>
      <c r="X106" s="237" t="str">
        <f t="shared" si="19"/>
        <v/>
      </c>
      <c r="Y106" s="242" t="b">
        <f t="shared" si="20"/>
        <v>0</v>
      </c>
      <c r="Z106" s="237">
        <f t="shared" si="32"/>
        <v>0</v>
      </c>
      <c r="AA106" s="237">
        <f>IF('Member Info'!N102="",1,"")</f>
        <v>1</v>
      </c>
      <c r="AB106" s="245" t="e">
        <f t="shared" si="33"/>
        <v>#VALUE!</v>
      </c>
      <c r="AC106" s="132" t="str">
        <f t="shared" si="21"/>
        <v/>
      </c>
      <c r="AD106" s="126">
        <f t="shared" si="22"/>
        <v>1</v>
      </c>
      <c r="AE106" s="126" t="str">
        <f>IF('Member Info'!N102&lt;&gt;"",IF('Member Info'!N102&lt;=$R$1,1,0),"")</f>
        <v/>
      </c>
      <c r="AG106" s="126" t="b">
        <f t="shared" si="34"/>
        <v>0</v>
      </c>
      <c r="AH106" s="126">
        <f t="shared" si="35"/>
        <v>0</v>
      </c>
      <c r="AJ106" s="126">
        <f t="shared" si="36"/>
        <v>0</v>
      </c>
      <c r="AK106" s="126">
        <f>IF('Member Info'!F102&gt;$R$1,1,0)</f>
        <v>0</v>
      </c>
      <c r="AL106" s="126" t="b">
        <f>IF(ISERROR(R106),ERROR.TYPE(#REF!)=ERROR.TYPE(R106),FALSE)</f>
        <v>0</v>
      </c>
      <c r="AM106" s="126" t="b">
        <f>IF(ISERROR(S106),ERROR.TYPE(#REF!)=ERROR.TYPE(S106),FALSE)</f>
        <v>0</v>
      </c>
      <c r="AN106" s="126">
        <f>IF(OR('Member Info'!F102&gt;=$S$1,'Member Info'!N102&gt;=$R$1),1,0)</f>
        <v>0</v>
      </c>
    </row>
    <row r="107" spans="1:40" x14ac:dyDescent="0.25">
      <c r="A107" s="4">
        <v>75</v>
      </c>
      <c r="B107" s="166">
        <f>'Member Info'!D103</f>
        <v>0</v>
      </c>
      <c r="C107" s="166">
        <f>'Member Info'!E103</f>
        <v>0</v>
      </c>
      <c r="D107" s="166" t="str">
        <f>'Member Info'!G103</f>
        <v/>
      </c>
      <c r="E107" s="167">
        <f>'Member Info'!B103</f>
        <v>0</v>
      </c>
      <c r="F107" s="244"/>
      <c r="G107" s="168" t="str">
        <f>IF(E107=0,"",
IF('Member Info'!$AM$19&lt;=$R$1,
SUMPRODUCT('Member Info'!L103+IF('Member Info'!H103&gt;'Member Info'!$AJ$12,'Member Info'!$AK$13,IF('Member Info'!H103&gt;'Member Info'!$AJ$11,'Member Info'!$AK$12,IF('Member Info'!H103&gt;'Member Info'!$AJ$10,'Member Info'!$AK$11,IF('Member Info'!H103&gt;'Member Info'!$AJ$9,'Member Info'!$AK$10,IF('Member Info'!H103&gt;'Member Info'!$AJ$8,'Member Info'!$AK$9,'Member Info'!$AK$8)))))),
SUMPRODUCT('Member Info'!L103+IF('Member Info'!H103&gt;'Member Info'!$AG$17,'Member Info'!$AH$18,IF('Member Info'!H103&gt;'Member Info'!$AG$16,'Member Info'!$AH$17,IF('Member Info'!H103&gt;'Member Info'!$AG$15,'Member Info'!$AH$16,IF('Member Info'!H103&gt;'Member Info'!$AG$14,'Member Info'!$AH$15,IF('Member Info'!H103&gt;'Member Info'!$AG$13,'Member Info'!$AH$14,IF('Member Info'!H103&gt;'Member Info'!$AG$12,'Member Info'!$AH$13,IF('Member Info'!H103&gt;'Member Info'!$AG$11,'Member Info'!$AH$12,IF('Member Info'!H103&gt;'Member Info'!$AG$10,'Member Info'!$AH$11,IF('Member Info'!H103&gt;'Member Info'!$AG$9,'Member Info'!$AH$10,IF('Member Info'!H103&gt;'Member Info'!$AG$8,'Member Info'!$AH$9,'Member Info'!$AH$8)))))))))))))</f>
        <v/>
      </c>
      <c r="H107" s="26"/>
      <c r="I107" s="26"/>
      <c r="J107" s="107" t="str">
        <f>IF(E107=0,"",IF('Member Info'!F103&gt;$S$1,CONCATENATE("Joined with practice on ", TEXT('Member Info'!F103, "DD/MM/YYYY")),IF('Member Info'!N103&lt;&gt;"",IF('Member Info'!N103&lt;$R$1,CONCATENATE("Left Scheme on ", TEXT('Member Info'!N103, "DD/MM/YYYY")),IF(ISERROR(G107),"Error Detected, No rate entered",IF(E107=0,"",IF(F107="","Error Detected, No Pensionable pay",IF(ISERROR(AB107)," Unknown Values entered.",IF(T107+U107&lt;1,"Acceptable",IF(R107+S107=200, "No Contributions Entered", IF(K107="","Error Detected, Choose reason&gt;",IF(X107="1",IF(T107=1,"Please Enter Deemed Pensionable Pay","Add Any Relevant Details Above"),"Please Give Details Above"))))))))),IF(ISERROR(G107),"Error Detected, No rate entered",IF(E107=0,"",IF(F107="","Error Detected, No Pensionable pay",IF(ISERROR(AB107)," Unknown Values entered.",IF(T107+U107&lt;1,"Acceptable",IF(R107+S107=200, "No Contributions Entered", IF(K107="","Error Detected, Choose reason&gt;",IF(X107="1",IF(T107=1,"Please Enter Deemed Pensionable Pay","Add relevant Details Above"),"Please give details Above")))))))))))</f>
        <v/>
      </c>
      <c r="K107" s="263"/>
      <c r="L107" s="93"/>
      <c r="M107" s="93" t="str">
        <f t="shared" si="24"/>
        <v/>
      </c>
      <c r="N107" s="96">
        <f t="shared" si="23"/>
        <v>0</v>
      </c>
      <c r="O107" s="96">
        <f t="shared" si="23"/>
        <v>0</v>
      </c>
      <c r="P107" s="220">
        <f>(ROUND((F107/100*'Member Info'!$W$2), 2))</f>
        <v>0</v>
      </c>
      <c r="Q107" s="220" t="e">
        <f t="shared" si="25"/>
        <v>#VALUE!</v>
      </c>
      <c r="R107" s="220" t="str">
        <f t="shared" si="26"/>
        <v/>
      </c>
      <c r="S107" s="229" t="str">
        <f t="shared" si="27"/>
        <v/>
      </c>
      <c r="T107" s="230" t="str">
        <f t="shared" si="28"/>
        <v/>
      </c>
      <c r="U107" s="230" t="str">
        <f t="shared" si="29"/>
        <v/>
      </c>
      <c r="V107" s="224">
        <f t="shared" si="30"/>
        <v>0</v>
      </c>
      <c r="W107" s="112">
        <f t="shared" si="31"/>
        <v>0</v>
      </c>
      <c r="X107" s="237" t="str">
        <f t="shared" si="19"/>
        <v/>
      </c>
      <c r="Y107" s="242" t="b">
        <f t="shared" si="20"/>
        <v>0</v>
      </c>
      <c r="Z107" s="237">
        <f t="shared" si="32"/>
        <v>0</v>
      </c>
      <c r="AA107" s="237">
        <f>IF('Member Info'!N103="",1,"")</f>
        <v>1</v>
      </c>
      <c r="AB107" s="245" t="e">
        <f t="shared" si="33"/>
        <v>#VALUE!</v>
      </c>
      <c r="AC107" s="132" t="str">
        <f t="shared" si="21"/>
        <v/>
      </c>
      <c r="AD107" s="126">
        <f t="shared" si="22"/>
        <v>1</v>
      </c>
      <c r="AE107" s="126" t="str">
        <f>IF('Member Info'!N103&lt;&gt;"",IF('Member Info'!N103&lt;=$R$1,1,0),"")</f>
        <v/>
      </c>
      <c r="AG107" s="126" t="b">
        <f t="shared" si="34"/>
        <v>0</v>
      </c>
      <c r="AH107" s="126">
        <f t="shared" si="35"/>
        <v>0</v>
      </c>
      <c r="AJ107" s="126">
        <f t="shared" si="36"/>
        <v>0</v>
      </c>
      <c r="AK107" s="126">
        <f>IF('Member Info'!F103&gt;$R$1,1,0)</f>
        <v>0</v>
      </c>
      <c r="AL107" s="126" t="b">
        <f>IF(ISERROR(R107),ERROR.TYPE(#REF!)=ERROR.TYPE(R107),FALSE)</f>
        <v>0</v>
      </c>
      <c r="AM107" s="126" t="b">
        <f>IF(ISERROR(S107),ERROR.TYPE(#REF!)=ERROR.TYPE(S107),FALSE)</f>
        <v>0</v>
      </c>
      <c r="AN107" s="126">
        <f>IF(OR('Member Info'!F103&gt;=$S$1,'Member Info'!N103&gt;=$R$1),1,0)</f>
        <v>0</v>
      </c>
    </row>
    <row r="108" spans="1:40" x14ac:dyDescent="0.25">
      <c r="A108" s="4">
        <v>76</v>
      </c>
      <c r="B108" s="166">
        <f>'Member Info'!D104</f>
        <v>0</v>
      </c>
      <c r="C108" s="166">
        <f>'Member Info'!E104</f>
        <v>0</v>
      </c>
      <c r="D108" s="166" t="str">
        <f>'Member Info'!G104</f>
        <v/>
      </c>
      <c r="E108" s="167">
        <f>'Member Info'!B104</f>
        <v>0</v>
      </c>
      <c r="F108" s="244"/>
      <c r="G108" s="168" t="str">
        <f>IF(E108=0,"",
IF('Member Info'!$AM$19&lt;=$R$1,
SUMPRODUCT('Member Info'!L104+IF('Member Info'!H104&gt;'Member Info'!$AJ$12,'Member Info'!$AK$13,IF('Member Info'!H104&gt;'Member Info'!$AJ$11,'Member Info'!$AK$12,IF('Member Info'!H104&gt;'Member Info'!$AJ$10,'Member Info'!$AK$11,IF('Member Info'!H104&gt;'Member Info'!$AJ$9,'Member Info'!$AK$10,IF('Member Info'!H104&gt;'Member Info'!$AJ$8,'Member Info'!$AK$9,'Member Info'!$AK$8)))))),
SUMPRODUCT('Member Info'!L104+IF('Member Info'!H104&gt;'Member Info'!$AG$17,'Member Info'!$AH$18,IF('Member Info'!H104&gt;'Member Info'!$AG$16,'Member Info'!$AH$17,IF('Member Info'!H104&gt;'Member Info'!$AG$15,'Member Info'!$AH$16,IF('Member Info'!H104&gt;'Member Info'!$AG$14,'Member Info'!$AH$15,IF('Member Info'!H104&gt;'Member Info'!$AG$13,'Member Info'!$AH$14,IF('Member Info'!H104&gt;'Member Info'!$AG$12,'Member Info'!$AH$13,IF('Member Info'!H104&gt;'Member Info'!$AG$11,'Member Info'!$AH$12,IF('Member Info'!H104&gt;'Member Info'!$AG$10,'Member Info'!$AH$11,IF('Member Info'!H104&gt;'Member Info'!$AG$9,'Member Info'!$AH$10,IF('Member Info'!H104&gt;'Member Info'!$AG$8,'Member Info'!$AH$9,'Member Info'!$AH$8)))))))))))))</f>
        <v/>
      </c>
      <c r="H108" s="26"/>
      <c r="I108" s="26"/>
      <c r="J108" s="107" t="str">
        <f>IF(E108=0,"",IF('Member Info'!F104&gt;$S$1,CONCATENATE("Joined with practice on ", TEXT('Member Info'!F104, "DD/MM/YYYY")),IF('Member Info'!N104&lt;&gt;"",IF('Member Info'!N104&lt;$R$1,CONCATENATE("Left Scheme on ", TEXT('Member Info'!N104, "DD/MM/YYYY")),IF(ISERROR(G108),"Error Detected, No rate entered",IF(E108=0,"",IF(F108="","Error Detected, No Pensionable pay",IF(ISERROR(AB108)," Unknown Values entered.",IF(T108+U108&lt;1,"Acceptable",IF(R108+S108=200, "No Contributions Entered", IF(K108="","Error Detected, Choose reason&gt;",IF(X108="1",IF(T108=1,"Please Enter Deemed Pensionable Pay","Add Any Relevant Details Above"),"Please Give Details Above"))))))))),IF(ISERROR(G108),"Error Detected, No rate entered",IF(E108=0,"",IF(F108="","Error Detected, No Pensionable pay",IF(ISERROR(AB108)," Unknown Values entered.",IF(T108+U108&lt;1,"Acceptable",IF(R108+S108=200, "No Contributions Entered", IF(K108="","Error Detected, Choose reason&gt;",IF(X108="1",IF(T108=1,"Please Enter Deemed Pensionable Pay","Add relevant Details Above"),"Please give details Above")))))))))))</f>
        <v/>
      </c>
      <c r="K108" s="263"/>
      <c r="L108" s="93"/>
      <c r="M108" s="93" t="str">
        <f t="shared" si="24"/>
        <v/>
      </c>
      <c r="N108" s="96">
        <f t="shared" si="23"/>
        <v>0</v>
      </c>
      <c r="O108" s="96">
        <f t="shared" si="23"/>
        <v>0</v>
      </c>
      <c r="P108" s="220">
        <f>(ROUND((F108/100*'Member Info'!$W$2), 2))</f>
        <v>0</v>
      </c>
      <c r="Q108" s="220" t="e">
        <f t="shared" si="25"/>
        <v>#VALUE!</v>
      </c>
      <c r="R108" s="220" t="str">
        <f t="shared" si="26"/>
        <v/>
      </c>
      <c r="S108" s="229" t="str">
        <f t="shared" si="27"/>
        <v/>
      </c>
      <c r="T108" s="230" t="str">
        <f t="shared" si="28"/>
        <v/>
      </c>
      <c r="U108" s="230" t="str">
        <f t="shared" si="29"/>
        <v/>
      </c>
      <c r="V108" s="224">
        <f t="shared" si="30"/>
        <v>0</v>
      </c>
      <c r="W108" s="112">
        <f t="shared" si="31"/>
        <v>0</v>
      </c>
      <c r="X108" s="237" t="str">
        <f t="shared" si="19"/>
        <v/>
      </c>
      <c r="Y108" s="242" t="b">
        <f t="shared" si="20"/>
        <v>0</v>
      </c>
      <c r="Z108" s="237">
        <f t="shared" si="32"/>
        <v>0</v>
      </c>
      <c r="AA108" s="237">
        <f>IF('Member Info'!N104="",1,"")</f>
        <v>1</v>
      </c>
      <c r="AB108" s="245" t="e">
        <f t="shared" si="33"/>
        <v>#VALUE!</v>
      </c>
      <c r="AC108" s="132" t="str">
        <f t="shared" si="21"/>
        <v/>
      </c>
      <c r="AD108" s="126">
        <f t="shared" si="22"/>
        <v>1</v>
      </c>
      <c r="AE108" s="126" t="str">
        <f>IF('Member Info'!N104&lt;&gt;"",IF('Member Info'!N104&lt;=$R$1,1,0),"")</f>
        <v/>
      </c>
      <c r="AG108" s="126" t="b">
        <f t="shared" si="34"/>
        <v>0</v>
      </c>
      <c r="AH108" s="126">
        <f t="shared" si="35"/>
        <v>0</v>
      </c>
      <c r="AJ108" s="126">
        <f t="shared" si="36"/>
        <v>0</v>
      </c>
      <c r="AK108" s="126">
        <f>IF('Member Info'!F104&gt;$R$1,1,0)</f>
        <v>0</v>
      </c>
      <c r="AL108" s="126" t="b">
        <f>IF(ISERROR(R108),ERROR.TYPE(#REF!)=ERROR.TYPE(R108),FALSE)</f>
        <v>0</v>
      </c>
      <c r="AM108" s="126" t="b">
        <f>IF(ISERROR(S108),ERROR.TYPE(#REF!)=ERROR.TYPE(S108),FALSE)</f>
        <v>0</v>
      </c>
      <c r="AN108" s="126">
        <f>IF(OR('Member Info'!F104&gt;=$S$1,'Member Info'!N104&gt;=$R$1),1,0)</f>
        <v>0</v>
      </c>
    </row>
    <row r="109" spans="1:40" x14ac:dyDescent="0.25">
      <c r="A109" s="4">
        <v>77</v>
      </c>
      <c r="B109" s="166">
        <f>'Member Info'!D105</f>
        <v>0</v>
      </c>
      <c r="C109" s="166">
        <f>'Member Info'!E105</f>
        <v>0</v>
      </c>
      <c r="D109" s="166" t="str">
        <f>'Member Info'!G105</f>
        <v/>
      </c>
      <c r="E109" s="167">
        <f>'Member Info'!B105</f>
        <v>0</v>
      </c>
      <c r="F109" s="244"/>
      <c r="G109" s="168" t="str">
        <f>IF(E109=0,"",
IF('Member Info'!$AM$19&lt;=$R$1,
SUMPRODUCT('Member Info'!L105+IF('Member Info'!H105&gt;'Member Info'!$AJ$12,'Member Info'!$AK$13,IF('Member Info'!H105&gt;'Member Info'!$AJ$11,'Member Info'!$AK$12,IF('Member Info'!H105&gt;'Member Info'!$AJ$10,'Member Info'!$AK$11,IF('Member Info'!H105&gt;'Member Info'!$AJ$9,'Member Info'!$AK$10,IF('Member Info'!H105&gt;'Member Info'!$AJ$8,'Member Info'!$AK$9,'Member Info'!$AK$8)))))),
SUMPRODUCT('Member Info'!L105+IF('Member Info'!H105&gt;'Member Info'!$AG$17,'Member Info'!$AH$18,IF('Member Info'!H105&gt;'Member Info'!$AG$16,'Member Info'!$AH$17,IF('Member Info'!H105&gt;'Member Info'!$AG$15,'Member Info'!$AH$16,IF('Member Info'!H105&gt;'Member Info'!$AG$14,'Member Info'!$AH$15,IF('Member Info'!H105&gt;'Member Info'!$AG$13,'Member Info'!$AH$14,IF('Member Info'!H105&gt;'Member Info'!$AG$12,'Member Info'!$AH$13,IF('Member Info'!H105&gt;'Member Info'!$AG$11,'Member Info'!$AH$12,IF('Member Info'!H105&gt;'Member Info'!$AG$10,'Member Info'!$AH$11,IF('Member Info'!H105&gt;'Member Info'!$AG$9,'Member Info'!$AH$10,IF('Member Info'!H105&gt;'Member Info'!$AG$8,'Member Info'!$AH$9,'Member Info'!$AH$8)))))))))))))</f>
        <v/>
      </c>
      <c r="H109" s="26"/>
      <c r="I109" s="26"/>
      <c r="J109" s="107" t="str">
        <f>IF(E109=0,"",IF('Member Info'!F105&gt;$S$1,CONCATENATE("Joined with practice on ", TEXT('Member Info'!F105, "DD/MM/YYYY")),IF('Member Info'!N105&lt;&gt;"",IF('Member Info'!N105&lt;$R$1,CONCATENATE("Left Scheme on ", TEXT('Member Info'!N105, "DD/MM/YYYY")),IF(ISERROR(G109),"Error Detected, No rate entered",IF(E109=0,"",IF(F109="","Error Detected, No Pensionable pay",IF(ISERROR(AB109)," Unknown Values entered.",IF(T109+U109&lt;1,"Acceptable",IF(R109+S109=200, "No Contributions Entered", IF(K109="","Error Detected, Choose reason&gt;",IF(X109="1",IF(T109=1,"Please Enter Deemed Pensionable Pay","Add Any Relevant Details Above"),"Please Give Details Above"))))))))),IF(ISERROR(G109),"Error Detected, No rate entered",IF(E109=0,"",IF(F109="","Error Detected, No Pensionable pay",IF(ISERROR(AB109)," Unknown Values entered.",IF(T109+U109&lt;1,"Acceptable",IF(R109+S109=200, "No Contributions Entered", IF(K109="","Error Detected, Choose reason&gt;",IF(X109="1",IF(T109=1,"Please Enter Deemed Pensionable Pay","Add relevant Details Above"),"Please give details Above")))))))))))</f>
        <v/>
      </c>
      <c r="K109" s="263"/>
      <c r="L109" s="93"/>
      <c r="M109" s="93" t="str">
        <f t="shared" si="24"/>
        <v/>
      </c>
      <c r="N109" s="96">
        <f t="shared" si="23"/>
        <v>0</v>
      </c>
      <c r="O109" s="96">
        <f t="shared" si="23"/>
        <v>0</v>
      </c>
      <c r="P109" s="220">
        <f>(ROUND((F109/100*'Member Info'!$W$2), 2))</f>
        <v>0</v>
      </c>
      <c r="Q109" s="220" t="e">
        <f t="shared" si="25"/>
        <v>#VALUE!</v>
      </c>
      <c r="R109" s="220" t="str">
        <f t="shared" si="26"/>
        <v/>
      </c>
      <c r="S109" s="229" t="str">
        <f t="shared" si="27"/>
        <v/>
      </c>
      <c r="T109" s="230" t="str">
        <f t="shared" si="28"/>
        <v/>
      </c>
      <c r="U109" s="230" t="str">
        <f t="shared" si="29"/>
        <v/>
      </c>
      <c r="V109" s="224">
        <f t="shared" si="30"/>
        <v>0</v>
      </c>
      <c r="W109" s="112">
        <f t="shared" si="31"/>
        <v>0</v>
      </c>
      <c r="X109" s="237" t="str">
        <f t="shared" si="19"/>
        <v/>
      </c>
      <c r="Y109" s="242" t="b">
        <f t="shared" si="20"/>
        <v>0</v>
      </c>
      <c r="Z109" s="237">
        <f t="shared" si="32"/>
        <v>0</v>
      </c>
      <c r="AA109" s="237">
        <f>IF('Member Info'!N105="",1,"")</f>
        <v>1</v>
      </c>
      <c r="AB109" s="245" t="e">
        <f t="shared" si="33"/>
        <v>#VALUE!</v>
      </c>
      <c r="AC109" s="132" t="str">
        <f t="shared" si="21"/>
        <v/>
      </c>
      <c r="AD109" s="126">
        <f t="shared" si="22"/>
        <v>1</v>
      </c>
      <c r="AE109" s="126" t="str">
        <f>IF('Member Info'!N105&lt;&gt;"",IF('Member Info'!N105&lt;=$R$1,1,0),"")</f>
        <v/>
      </c>
      <c r="AG109" s="126" t="b">
        <f t="shared" si="34"/>
        <v>0</v>
      </c>
      <c r="AH109" s="126">
        <f t="shared" si="35"/>
        <v>0</v>
      </c>
      <c r="AJ109" s="126">
        <f t="shared" si="36"/>
        <v>0</v>
      </c>
      <c r="AK109" s="126">
        <f>IF('Member Info'!F105&gt;$R$1,1,0)</f>
        <v>0</v>
      </c>
      <c r="AL109" s="126" t="b">
        <f>IF(ISERROR(R109),ERROR.TYPE(#REF!)=ERROR.TYPE(R109),FALSE)</f>
        <v>0</v>
      </c>
      <c r="AM109" s="126" t="b">
        <f>IF(ISERROR(S109),ERROR.TYPE(#REF!)=ERROR.TYPE(S109),FALSE)</f>
        <v>0</v>
      </c>
      <c r="AN109" s="126">
        <f>IF(OR('Member Info'!F105&gt;=$S$1,'Member Info'!N105&gt;=$R$1),1,0)</f>
        <v>0</v>
      </c>
    </row>
    <row r="110" spans="1:40" x14ac:dyDescent="0.25">
      <c r="A110" s="4">
        <v>78</v>
      </c>
      <c r="B110" s="166">
        <f>'Member Info'!D106</f>
        <v>0</v>
      </c>
      <c r="C110" s="166">
        <f>'Member Info'!E106</f>
        <v>0</v>
      </c>
      <c r="D110" s="166" t="str">
        <f>'Member Info'!G106</f>
        <v/>
      </c>
      <c r="E110" s="167">
        <f>'Member Info'!B106</f>
        <v>0</v>
      </c>
      <c r="F110" s="244"/>
      <c r="G110" s="168" t="str">
        <f>IF(E110=0,"",
IF('Member Info'!$AM$19&lt;=$R$1,
SUMPRODUCT('Member Info'!L106+IF('Member Info'!H106&gt;'Member Info'!$AJ$12,'Member Info'!$AK$13,IF('Member Info'!H106&gt;'Member Info'!$AJ$11,'Member Info'!$AK$12,IF('Member Info'!H106&gt;'Member Info'!$AJ$10,'Member Info'!$AK$11,IF('Member Info'!H106&gt;'Member Info'!$AJ$9,'Member Info'!$AK$10,IF('Member Info'!H106&gt;'Member Info'!$AJ$8,'Member Info'!$AK$9,'Member Info'!$AK$8)))))),
SUMPRODUCT('Member Info'!L106+IF('Member Info'!H106&gt;'Member Info'!$AG$17,'Member Info'!$AH$18,IF('Member Info'!H106&gt;'Member Info'!$AG$16,'Member Info'!$AH$17,IF('Member Info'!H106&gt;'Member Info'!$AG$15,'Member Info'!$AH$16,IF('Member Info'!H106&gt;'Member Info'!$AG$14,'Member Info'!$AH$15,IF('Member Info'!H106&gt;'Member Info'!$AG$13,'Member Info'!$AH$14,IF('Member Info'!H106&gt;'Member Info'!$AG$12,'Member Info'!$AH$13,IF('Member Info'!H106&gt;'Member Info'!$AG$11,'Member Info'!$AH$12,IF('Member Info'!H106&gt;'Member Info'!$AG$10,'Member Info'!$AH$11,IF('Member Info'!H106&gt;'Member Info'!$AG$9,'Member Info'!$AH$10,IF('Member Info'!H106&gt;'Member Info'!$AG$8,'Member Info'!$AH$9,'Member Info'!$AH$8)))))))))))))</f>
        <v/>
      </c>
      <c r="H110" s="26"/>
      <c r="I110" s="26"/>
      <c r="J110" s="107" t="str">
        <f>IF(E110=0,"",IF('Member Info'!F106&gt;$S$1,CONCATENATE("Joined with practice on ", TEXT('Member Info'!F106, "DD/MM/YYYY")),IF('Member Info'!N106&lt;&gt;"",IF('Member Info'!N106&lt;$R$1,CONCATENATE("Left Scheme on ", TEXT('Member Info'!N106, "DD/MM/YYYY")),IF(ISERROR(G110),"Error Detected, No rate entered",IF(E110=0,"",IF(F110="","Error Detected, No Pensionable pay",IF(ISERROR(AB110)," Unknown Values entered.",IF(T110+U110&lt;1,"Acceptable",IF(R110+S110=200, "No Contributions Entered", IF(K110="","Error Detected, Choose reason&gt;",IF(X110="1",IF(T110=1,"Please Enter Deemed Pensionable Pay","Add Any Relevant Details Above"),"Please Give Details Above"))))))))),IF(ISERROR(G110),"Error Detected, No rate entered",IF(E110=0,"",IF(F110="","Error Detected, No Pensionable pay",IF(ISERROR(AB110)," Unknown Values entered.",IF(T110+U110&lt;1,"Acceptable",IF(R110+S110=200, "No Contributions Entered", IF(K110="","Error Detected, Choose reason&gt;",IF(X110="1",IF(T110=1,"Please Enter Deemed Pensionable Pay","Add relevant Details Above"),"Please give details Above")))))))))))</f>
        <v/>
      </c>
      <c r="K110" s="263"/>
      <c r="L110" s="93"/>
      <c r="M110" s="93" t="str">
        <f t="shared" si="24"/>
        <v/>
      </c>
      <c r="N110" s="96">
        <f t="shared" si="23"/>
        <v>0</v>
      </c>
      <c r="O110" s="96">
        <f t="shared" si="23"/>
        <v>0</v>
      </c>
      <c r="P110" s="220">
        <f>(ROUND((F110/100*'Member Info'!$W$2), 2))</f>
        <v>0</v>
      </c>
      <c r="Q110" s="220" t="e">
        <f t="shared" si="25"/>
        <v>#VALUE!</v>
      </c>
      <c r="R110" s="220" t="str">
        <f t="shared" si="26"/>
        <v/>
      </c>
      <c r="S110" s="229" t="str">
        <f t="shared" si="27"/>
        <v/>
      </c>
      <c r="T110" s="230" t="str">
        <f t="shared" si="28"/>
        <v/>
      </c>
      <c r="U110" s="230" t="str">
        <f t="shared" si="29"/>
        <v/>
      </c>
      <c r="V110" s="224">
        <f t="shared" si="30"/>
        <v>0</v>
      </c>
      <c r="W110" s="112">
        <f t="shared" si="31"/>
        <v>0</v>
      </c>
      <c r="X110" s="237" t="str">
        <f t="shared" si="19"/>
        <v/>
      </c>
      <c r="Y110" s="242" t="b">
        <f t="shared" si="20"/>
        <v>0</v>
      </c>
      <c r="Z110" s="237">
        <f t="shared" si="32"/>
        <v>0</v>
      </c>
      <c r="AA110" s="237">
        <f>IF('Member Info'!N106="",1,"")</f>
        <v>1</v>
      </c>
      <c r="AB110" s="245" t="e">
        <f t="shared" si="33"/>
        <v>#VALUE!</v>
      </c>
      <c r="AC110" s="132" t="str">
        <f t="shared" si="21"/>
        <v/>
      </c>
      <c r="AD110" s="126">
        <f t="shared" si="22"/>
        <v>1</v>
      </c>
      <c r="AE110" s="126" t="str">
        <f>IF('Member Info'!N106&lt;&gt;"",IF('Member Info'!N106&lt;=$R$1,1,0),"")</f>
        <v/>
      </c>
      <c r="AG110" s="126" t="b">
        <f t="shared" si="34"/>
        <v>0</v>
      </c>
      <c r="AH110" s="126">
        <f t="shared" si="35"/>
        <v>0</v>
      </c>
      <c r="AJ110" s="126">
        <f t="shared" si="36"/>
        <v>0</v>
      </c>
      <c r="AK110" s="126">
        <f>IF('Member Info'!F106&gt;$R$1,1,0)</f>
        <v>0</v>
      </c>
      <c r="AL110" s="126" t="b">
        <f>IF(ISERROR(R110),ERROR.TYPE(#REF!)=ERROR.TYPE(R110),FALSE)</f>
        <v>0</v>
      </c>
      <c r="AM110" s="126" t="b">
        <f>IF(ISERROR(S110),ERROR.TYPE(#REF!)=ERROR.TYPE(S110),FALSE)</f>
        <v>0</v>
      </c>
      <c r="AN110" s="126">
        <f>IF(OR('Member Info'!F106&gt;=$S$1,'Member Info'!N106&gt;=$R$1),1,0)</f>
        <v>0</v>
      </c>
    </row>
    <row r="111" spans="1:40" x14ac:dyDescent="0.25">
      <c r="A111" s="4">
        <v>79</v>
      </c>
      <c r="B111" s="166">
        <f>'Member Info'!D107</f>
        <v>0</v>
      </c>
      <c r="C111" s="166">
        <f>'Member Info'!E107</f>
        <v>0</v>
      </c>
      <c r="D111" s="166" t="str">
        <f>'Member Info'!G107</f>
        <v/>
      </c>
      <c r="E111" s="167">
        <f>'Member Info'!B107</f>
        <v>0</v>
      </c>
      <c r="F111" s="244"/>
      <c r="G111" s="168" t="str">
        <f>IF(E111=0,"",
IF('Member Info'!$AM$19&lt;=$R$1,
SUMPRODUCT('Member Info'!L107+IF('Member Info'!H107&gt;'Member Info'!$AJ$12,'Member Info'!$AK$13,IF('Member Info'!H107&gt;'Member Info'!$AJ$11,'Member Info'!$AK$12,IF('Member Info'!H107&gt;'Member Info'!$AJ$10,'Member Info'!$AK$11,IF('Member Info'!H107&gt;'Member Info'!$AJ$9,'Member Info'!$AK$10,IF('Member Info'!H107&gt;'Member Info'!$AJ$8,'Member Info'!$AK$9,'Member Info'!$AK$8)))))),
SUMPRODUCT('Member Info'!L107+IF('Member Info'!H107&gt;'Member Info'!$AG$17,'Member Info'!$AH$18,IF('Member Info'!H107&gt;'Member Info'!$AG$16,'Member Info'!$AH$17,IF('Member Info'!H107&gt;'Member Info'!$AG$15,'Member Info'!$AH$16,IF('Member Info'!H107&gt;'Member Info'!$AG$14,'Member Info'!$AH$15,IF('Member Info'!H107&gt;'Member Info'!$AG$13,'Member Info'!$AH$14,IF('Member Info'!H107&gt;'Member Info'!$AG$12,'Member Info'!$AH$13,IF('Member Info'!H107&gt;'Member Info'!$AG$11,'Member Info'!$AH$12,IF('Member Info'!H107&gt;'Member Info'!$AG$10,'Member Info'!$AH$11,IF('Member Info'!H107&gt;'Member Info'!$AG$9,'Member Info'!$AH$10,IF('Member Info'!H107&gt;'Member Info'!$AG$8,'Member Info'!$AH$9,'Member Info'!$AH$8)))))))))))))</f>
        <v/>
      </c>
      <c r="H111" s="26"/>
      <c r="I111" s="26"/>
      <c r="J111" s="107" t="str">
        <f>IF(E111=0,"",IF('Member Info'!F107&gt;$S$1,CONCATENATE("Joined with practice on ", TEXT('Member Info'!F107, "DD/MM/YYYY")),IF('Member Info'!N107&lt;&gt;"",IF('Member Info'!N107&lt;$R$1,CONCATENATE("Left Scheme on ", TEXT('Member Info'!N107, "DD/MM/YYYY")),IF(ISERROR(G111),"Error Detected, No rate entered",IF(E111=0,"",IF(F111="","Error Detected, No Pensionable pay",IF(ISERROR(AB111)," Unknown Values entered.",IF(T111+U111&lt;1,"Acceptable",IF(R111+S111=200, "No Contributions Entered", IF(K111="","Error Detected, Choose reason&gt;",IF(X111="1",IF(T111=1,"Please Enter Deemed Pensionable Pay","Add Any Relevant Details Above"),"Please Give Details Above"))))))))),IF(ISERROR(G111),"Error Detected, No rate entered",IF(E111=0,"",IF(F111="","Error Detected, No Pensionable pay",IF(ISERROR(AB111)," Unknown Values entered.",IF(T111+U111&lt;1,"Acceptable",IF(R111+S111=200, "No Contributions Entered", IF(K111="","Error Detected, Choose reason&gt;",IF(X111="1",IF(T111=1,"Please Enter Deemed Pensionable Pay","Add relevant Details Above"),"Please give details Above")))))))))))</f>
        <v/>
      </c>
      <c r="K111" s="263"/>
      <c r="L111" s="93"/>
      <c r="M111" s="93" t="str">
        <f t="shared" si="24"/>
        <v/>
      </c>
      <c r="N111" s="96">
        <f t="shared" si="23"/>
        <v>0</v>
      </c>
      <c r="O111" s="96">
        <f t="shared" si="23"/>
        <v>0</v>
      </c>
      <c r="P111" s="220">
        <f>(ROUND((F111/100*'Member Info'!$W$2), 2))</f>
        <v>0</v>
      </c>
      <c r="Q111" s="220" t="e">
        <f t="shared" si="25"/>
        <v>#VALUE!</v>
      </c>
      <c r="R111" s="220" t="str">
        <f t="shared" si="26"/>
        <v/>
      </c>
      <c r="S111" s="229" t="str">
        <f t="shared" si="27"/>
        <v/>
      </c>
      <c r="T111" s="230" t="str">
        <f t="shared" si="28"/>
        <v/>
      </c>
      <c r="U111" s="230" t="str">
        <f t="shared" si="29"/>
        <v/>
      </c>
      <c r="V111" s="224">
        <f t="shared" si="30"/>
        <v>0</v>
      </c>
      <c r="W111" s="112">
        <f t="shared" si="31"/>
        <v>0</v>
      </c>
      <c r="X111" s="237" t="str">
        <f t="shared" si="19"/>
        <v/>
      </c>
      <c r="Y111" s="242" t="b">
        <f t="shared" si="20"/>
        <v>0</v>
      </c>
      <c r="Z111" s="237">
        <f t="shared" si="32"/>
        <v>0</v>
      </c>
      <c r="AA111" s="237">
        <f>IF('Member Info'!N107="",1,"")</f>
        <v>1</v>
      </c>
      <c r="AB111" s="245" t="e">
        <f t="shared" si="33"/>
        <v>#VALUE!</v>
      </c>
      <c r="AC111" s="132" t="str">
        <f t="shared" si="21"/>
        <v/>
      </c>
      <c r="AD111" s="126">
        <f t="shared" si="22"/>
        <v>1</v>
      </c>
      <c r="AE111" s="126" t="str">
        <f>IF('Member Info'!N107&lt;&gt;"",IF('Member Info'!N107&lt;=$R$1,1,0),"")</f>
        <v/>
      </c>
      <c r="AG111" s="126" t="b">
        <f t="shared" si="34"/>
        <v>0</v>
      </c>
      <c r="AH111" s="126">
        <f t="shared" si="35"/>
        <v>0</v>
      </c>
      <c r="AJ111" s="126">
        <f t="shared" si="36"/>
        <v>0</v>
      </c>
      <c r="AK111" s="126">
        <f>IF('Member Info'!F107&gt;$R$1,1,0)</f>
        <v>0</v>
      </c>
      <c r="AL111" s="126" t="b">
        <f>IF(ISERROR(R111),ERROR.TYPE(#REF!)=ERROR.TYPE(R111),FALSE)</f>
        <v>0</v>
      </c>
      <c r="AM111" s="126" t="b">
        <f>IF(ISERROR(S111),ERROR.TYPE(#REF!)=ERROR.TYPE(S111),FALSE)</f>
        <v>0</v>
      </c>
      <c r="AN111" s="126">
        <f>IF(OR('Member Info'!F107&gt;=$S$1,'Member Info'!N107&gt;=$R$1),1,0)</f>
        <v>0</v>
      </c>
    </row>
    <row r="112" spans="1:40" x14ac:dyDescent="0.25">
      <c r="A112" s="4">
        <v>80</v>
      </c>
      <c r="B112" s="166">
        <f>'Member Info'!D108</f>
        <v>0</v>
      </c>
      <c r="C112" s="166">
        <f>'Member Info'!E108</f>
        <v>0</v>
      </c>
      <c r="D112" s="166" t="str">
        <f>'Member Info'!G108</f>
        <v/>
      </c>
      <c r="E112" s="167">
        <f>'Member Info'!B108</f>
        <v>0</v>
      </c>
      <c r="F112" s="244"/>
      <c r="G112" s="168" t="str">
        <f>IF(E112=0,"",
IF('Member Info'!$AM$19&lt;=$R$1,
SUMPRODUCT('Member Info'!L108+IF('Member Info'!H108&gt;'Member Info'!$AJ$12,'Member Info'!$AK$13,IF('Member Info'!H108&gt;'Member Info'!$AJ$11,'Member Info'!$AK$12,IF('Member Info'!H108&gt;'Member Info'!$AJ$10,'Member Info'!$AK$11,IF('Member Info'!H108&gt;'Member Info'!$AJ$9,'Member Info'!$AK$10,IF('Member Info'!H108&gt;'Member Info'!$AJ$8,'Member Info'!$AK$9,'Member Info'!$AK$8)))))),
SUMPRODUCT('Member Info'!L108+IF('Member Info'!H108&gt;'Member Info'!$AG$17,'Member Info'!$AH$18,IF('Member Info'!H108&gt;'Member Info'!$AG$16,'Member Info'!$AH$17,IF('Member Info'!H108&gt;'Member Info'!$AG$15,'Member Info'!$AH$16,IF('Member Info'!H108&gt;'Member Info'!$AG$14,'Member Info'!$AH$15,IF('Member Info'!H108&gt;'Member Info'!$AG$13,'Member Info'!$AH$14,IF('Member Info'!H108&gt;'Member Info'!$AG$12,'Member Info'!$AH$13,IF('Member Info'!H108&gt;'Member Info'!$AG$11,'Member Info'!$AH$12,IF('Member Info'!H108&gt;'Member Info'!$AG$10,'Member Info'!$AH$11,IF('Member Info'!H108&gt;'Member Info'!$AG$9,'Member Info'!$AH$10,IF('Member Info'!H108&gt;'Member Info'!$AG$8,'Member Info'!$AH$9,'Member Info'!$AH$8)))))))))))))</f>
        <v/>
      </c>
      <c r="H112" s="26"/>
      <c r="I112" s="26"/>
      <c r="J112" s="107" t="str">
        <f>IF(E112=0,"",IF('Member Info'!F108&gt;$S$1,CONCATENATE("Joined with practice on ", TEXT('Member Info'!F108, "DD/MM/YYYY")),IF('Member Info'!N108&lt;&gt;"",IF('Member Info'!N108&lt;$R$1,CONCATENATE("Left Scheme on ", TEXT('Member Info'!N108, "DD/MM/YYYY")),IF(ISERROR(G112),"Error Detected, No rate entered",IF(E112=0,"",IF(F112="","Error Detected, No Pensionable pay",IF(ISERROR(AB112)," Unknown Values entered.",IF(T112+U112&lt;1,"Acceptable",IF(R112+S112=200, "No Contributions Entered", IF(K112="","Error Detected, Choose reason&gt;",IF(X112="1",IF(T112=1,"Please Enter Deemed Pensionable Pay","Add Any Relevant Details Above"),"Please Give Details Above"))))))))),IF(ISERROR(G112),"Error Detected, No rate entered",IF(E112=0,"",IF(F112="","Error Detected, No Pensionable pay",IF(ISERROR(AB112)," Unknown Values entered.",IF(T112+U112&lt;1,"Acceptable",IF(R112+S112=200, "No Contributions Entered", IF(K112="","Error Detected, Choose reason&gt;",IF(X112="1",IF(T112=1,"Please Enter Deemed Pensionable Pay","Add relevant Details Above"),"Please give details Above")))))))))))</f>
        <v/>
      </c>
      <c r="K112" s="263"/>
      <c r="L112" s="93"/>
      <c r="M112" s="93" t="str">
        <f t="shared" si="24"/>
        <v/>
      </c>
      <c r="N112" s="96">
        <f t="shared" si="23"/>
        <v>0</v>
      </c>
      <c r="O112" s="96">
        <f t="shared" si="23"/>
        <v>0</v>
      </c>
      <c r="P112" s="220">
        <f>(ROUND((F112/100*'Member Info'!$W$2), 2))</f>
        <v>0</v>
      </c>
      <c r="Q112" s="220" t="e">
        <f t="shared" si="25"/>
        <v>#VALUE!</v>
      </c>
      <c r="R112" s="220" t="str">
        <f t="shared" si="26"/>
        <v/>
      </c>
      <c r="S112" s="229" t="str">
        <f t="shared" si="27"/>
        <v/>
      </c>
      <c r="T112" s="230" t="str">
        <f t="shared" si="28"/>
        <v/>
      </c>
      <c r="U112" s="230" t="str">
        <f t="shared" si="29"/>
        <v/>
      </c>
      <c r="V112" s="224">
        <f t="shared" si="30"/>
        <v>0</v>
      </c>
      <c r="W112" s="112">
        <f t="shared" si="31"/>
        <v>0</v>
      </c>
      <c r="X112" s="237" t="str">
        <f t="shared" si="19"/>
        <v/>
      </c>
      <c r="Y112" s="242" t="b">
        <f t="shared" si="20"/>
        <v>0</v>
      </c>
      <c r="Z112" s="237">
        <f t="shared" si="32"/>
        <v>0</v>
      </c>
      <c r="AA112" s="237">
        <f>IF('Member Info'!N108="",1,"")</f>
        <v>1</v>
      </c>
      <c r="AB112" s="245" t="e">
        <f t="shared" si="33"/>
        <v>#VALUE!</v>
      </c>
      <c r="AC112" s="132" t="str">
        <f t="shared" si="21"/>
        <v/>
      </c>
      <c r="AD112" s="126">
        <f t="shared" si="22"/>
        <v>1</v>
      </c>
      <c r="AE112" s="126" t="str">
        <f>IF('Member Info'!N108&lt;&gt;"",IF('Member Info'!N108&lt;=$R$1,1,0),"")</f>
        <v/>
      </c>
      <c r="AG112" s="126" t="b">
        <f t="shared" si="34"/>
        <v>0</v>
      </c>
      <c r="AH112" s="126">
        <f t="shared" si="35"/>
        <v>0</v>
      </c>
      <c r="AJ112" s="126">
        <f t="shared" si="36"/>
        <v>0</v>
      </c>
      <c r="AK112" s="126">
        <f>IF('Member Info'!F108&gt;$R$1,1,0)</f>
        <v>0</v>
      </c>
      <c r="AL112" s="126" t="b">
        <f>IF(ISERROR(R112),ERROR.TYPE(#REF!)=ERROR.TYPE(R112),FALSE)</f>
        <v>0</v>
      </c>
      <c r="AM112" s="126" t="b">
        <f>IF(ISERROR(S112),ERROR.TYPE(#REF!)=ERROR.TYPE(S112),FALSE)</f>
        <v>0</v>
      </c>
      <c r="AN112" s="126">
        <f>IF(OR('Member Info'!F108&gt;=$S$1,'Member Info'!N108&gt;=$R$1),1,0)</f>
        <v>0</v>
      </c>
    </row>
    <row r="113" spans="1:40" x14ac:dyDescent="0.25">
      <c r="A113" s="4">
        <v>81</v>
      </c>
      <c r="B113" s="166">
        <f>'Member Info'!D109</f>
        <v>0</v>
      </c>
      <c r="C113" s="166">
        <f>'Member Info'!E109</f>
        <v>0</v>
      </c>
      <c r="D113" s="166" t="str">
        <f>'Member Info'!G109</f>
        <v/>
      </c>
      <c r="E113" s="167">
        <f>'Member Info'!B109</f>
        <v>0</v>
      </c>
      <c r="F113" s="244"/>
      <c r="G113" s="168" t="str">
        <f>IF(E113=0,"",
IF('Member Info'!$AM$19&lt;=$R$1,
SUMPRODUCT('Member Info'!L109+IF('Member Info'!H109&gt;'Member Info'!$AJ$12,'Member Info'!$AK$13,IF('Member Info'!H109&gt;'Member Info'!$AJ$11,'Member Info'!$AK$12,IF('Member Info'!H109&gt;'Member Info'!$AJ$10,'Member Info'!$AK$11,IF('Member Info'!H109&gt;'Member Info'!$AJ$9,'Member Info'!$AK$10,IF('Member Info'!H109&gt;'Member Info'!$AJ$8,'Member Info'!$AK$9,'Member Info'!$AK$8)))))),
SUMPRODUCT('Member Info'!L109+IF('Member Info'!H109&gt;'Member Info'!$AG$17,'Member Info'!$AH$18,IF('Member Info'!H109&gt;'Member Info'!$AG$16,'Member Info'!$AH$17,IF('Member Info'!H109&gt;'Member Info'!$AG$15,'Member Info'!$AH$16,IF('Member Info'!H109&gt;'Member Info'!$AG$14,'Member Info'!$AH$15,IF('Member Info'!H109&gt;'Member Info'!$AG$13,'Member Info'!$AH$14,IF('Member Info'!H109&gt;'Member Info'!$AG$12,'Member Info'!$AH$13,IF('Member Info'!H109&gt;'Member Info'!$AG$11,'Member Info'!$AH$12,IF('Member Info'!H109&gt;'Member Info'!$AG$10,'Member Info'!$AH$11,IF('Member Info'!H109&gt;'Member Info'!$AG$9,'Member Info'!$AH$10,IF('Member Info'!H109&gt;'Member Info'!$AG$8,'Member Info'!$AH$9,'Member Info'!$AH$8)))))))))))))</f>
        <v/>
      </c>
      <c r="H113" s="26"/>
      <c r="I113" s="26"/>
      <c r="J113" s="107" t="str">
        <f>IF(E113=0,"",IF('Member Info'!F109&gt;$S$1,CONCATENATE("Joined with practice on ", TEXT('Member Info'!F109, "DD/MM/YYYY")),IF('Member Info'!N109&lt;&gt;"",IF('Member Info'!N109&lt;$R$1,CONCATENATE("Left Scheme on ", TEXT('Member Info'!N109, "DD/MM/YYYY")),IF(ISERROR(G113),"Error Detected, No rate entered",IF(E113=0,"",IF(F113="","Error Detected, No Pensionable pay",IF(ISERROR(AB113)," Unknown Values entered.",IF(T113+U113&lt;1,"Acceptable",IF(R113+S113=200, "No Contributions Entered", IF(K113="","Error Detected, Choose reason&gt;",IF(X113="1",IF(T113=1,"Please Enter Deemed Pensionable Pay","Add Any Relevant Details Above"),"Please Give Details Above"))))))))),IF(ISERROR(G113),"Error Detected, No rate entered",IF(E113=0,"",IF(F113="","Error Detected, No Pensionable pay",IF(ISERROR(AB113)," Unknown Values entered.",IF(T113+U113&lt;1,"Acceptable",IF(R113+S113=200, "No Contributions Entered", IF(K113="","Error Detected, Choose reason&gt;",IF(X113="1",IF(T113=1,"Please Enter Deemed Pensionable Pay","Add relevant Details Above"),"Please give details Above")))))))))))</f>
        <v/>
      </c>
      <c r="K113" s="263"/>
      <c r="L113" s="93"/>
      <c r="M113" s="93" t="str">
        <f t="shared" si="24"/>
        <v/>
      </c>
      <c r="N113" s="96">
        <f t="shared" si="23"/>
        <v>0</v>
      </c>
      <c r="O113" s="96">
        <f t="shared" si="23"/>
        <v>0</v>
      </c>
      <c r="P113" s="220">
        <f>(ROUND((F113/100*'Member Info'!$W$2), 2))</f>
        <v>0</v>
      </c>
      <c r="Q113" s="220" t="e">
        <f t="shared" si="25"/>
        <v>#VALUE!</v>
      </c>
      <c r="R113" s="220" t="str">
        <f t="shared" si="26"/>
        <v/>
      </c>
      <c r="S113" s="229" t="str">
        <f t="shared" si="27"/>
        <v/>
      </c>
      <c r="T113" s="230" t="str">
        <f t="shared" si="28"/>
        <v/>
      </c>
      <c r="U113" s="230" t="str">
        <f t="shared" si="29"/>
        <v/>
      </c>
      <c r="V113" s="224">
        <f t="shared" si="30"/>
        <v>0</v>
      </c>
      <c r="W113" s="112">
        <f t="shared" si="31"/>
        <v>0</v>
      </c>
      <c r="X113" s="237" t="str">
        <f t="shared" si="19"/>
        <v/>
      </c>
      <c r="Y113" s="242" t="b">
        <f t="shared" si="20"/>
        <v>0</v>
      </c>
      <c r="Z113" s="237">
        <f t="shared" si="32"/>
        <v>0</v>
      </c>
      <c r="AA113" s="237">
        <f>IF('Member Info'!N109="",1,"")</f>
        <v>1</v>
      </c>
      <c r="AB113" s="245" t="e">
        <f t="shared" si="33"/>
        <v>#VALUE!</v>
      </c>
      <c r="AC113" s="132" t="str">
        <f t="shared" si="21"/>
        <v/>
      </c>
      <c r="AD113" s="126">
        <f t="shared" si="22"/>
        <v>1</v>
      </c>
      <c r="AE113" s="126" t="str">
        <f>IF('Member Info'!N109&lt;&gt;"",IF('Member Info'!N109&lt;=$R$1,1,0),"")</f>
        <v/>
      </c>
      <c r="AG113" s="126" t="b">
        <f t="shared" si="34"/>
        <v>0</v>
      </c>
      <c r="AH113" s="126">
        <f t="shared" si="35"/>
        <v>0</v>
      </c>
      <c r="AJ113" s="126">
        <f t="shared" si="36"/>
        <v>0</v>
      </c>
      <c r="AK113" s="126">
        <f>IF('Member Info'!F109&gt;$R$1,1,0)</f>
        <v>0</v>
      </c>
      <c r="AL113" s="126" t="b">
        <f>IF(ISERROR(R113),ERROR.TYPE(#REF!)=ERROR.TYPE(R113),FALSE)</f>
        <v>0</v>
      </c>
      <c r="AM113" s="126" t="b">
        <f>IF(ISERROR(S113),ERROR.TYPE(#REF!)=ERROR.TYPE(S113),FALSE)</f>
        <v>0</v>
      </c>
      <c r="AN113" s="126">
        <f>IF(OR('Member Info'!F109&gt;=$S$1,'Member Info'!N109&gt;=$R$1),1,0)</f>
        <v>0</v>
      </c>
    </row>
    <row r="114" spans="1:40" x14ac:dyDescent="0.25">
      <c r="A114" s="4">
        <v>82</v>
      </c>
      <c r="B114" s="166">
        <f>'Member Info'!D110</f>
        <v>0</v>
      </c>
      <c r="C114" s="166">
        <f>'Member Info'!E110</f>
        <v>0</v>
      </c>
      <c r="D114" s="166" t="str">
        <f>'Member Info'!G110</f>
        <v/>
      </c>
      <c r="E114" s="167">
        <f>'Member Info'!B110</f>
        <v>0</v>
      </c>
      <c r="F114" s="244"/>
      <c r="G114" s="168" t="str">
        <f>IF(E114=0,"",
IF('Member Info'!$AM$19&lt;=$R$1,
SUMPRODUCT('Member Info'!L110+IF('Member Info'!H110&gt;'Member Info'!$AJ$12,'Member Info'!$AK$13,IF('Member Info'!H110&gt;'Member Info'!$AJ$11,'Member Info'!$AK$12,IF('Member Info'!H110&gt;'Member Info'!$AJ$10,'Member Info'!$AK$11,IF('Member Info'!H110&gt;'Member Info'!$AJ$9,'Member Info'!$AK$10,IF('Member Info'!H110&gt;'Member Info'!$AJ$8,'Member Info'!$AK$9,'Member Info'!$AK$8)))))),
SUMPRODUCT('Member Info'!L110+IF('Member Info'!H110&gt;'Member Info'!$AG$17,'Member Info'!$AH$18,IF('Member Info'!H110&gt;'Member Info'!$AG$16,'Member Info'!$AH$17,IF('Member Info'!H110&gt;'Member Info'!$AG$15,'Member Info'!$AH$16,IF('Member Info'!H110&gt;'Member Info'!$AG$14,'Member Info'!$AH$15,IF('Member Info'!H110&gt;'Member Info'!$AG$13,'Member Info'!$AH$14,IF('Member Info'!H110&gt;'Member Info'!$AG$12,'Member Info'!$AH$13,IF('Member Info'!H110&gt;'Member Info'!$AG$11,'Member Info'!$AH$12,IF('Member Info'!H110&gt;'Member Info'!$AG$10,'Member Info'!$AH$11,IF('Member Info'!H110&gt;'Member Info'!$AG$9,'Member Info'!$AH$10,IF('Member Info'!H110&gt;'Member Info'!$AG$8,'Member Info'!$AH$9,'Member Info'!$AH$8)))))))))))))</f>
        <v/>
      </c>
      <c r="H114" s="26"/>
      <c r="I114" s="26"/>
      <c r="J114" s="107" t="str">
        <f>IF(E114=0,"",IF('Member Info'!F110&gt;$S$1,CONCATENATE("Joined with practice on ", TEXT('Member Info'!F110, "DD/MM/YYYY")),IF('Member Info'!N110&lt;&gt;"",IF('Member Info'!N110&lt;$R$1,CONCATENATE("Left Scheme on ", TEXT('Member Info'!N110, "DD/MM/YYYY")),IF(ISERROR(G114),"Error Detected, No rate entered",IF(E114=0,"",IF(F114="","Error Detected, No Pensionable pay",IF(ISERROR(AB114)," Unknown Values entered.",IF(T114+U114&lt;1,"Acceptable",IF(R114+S114=200, "No Contributions Entered", IF(K114="","Error Detected, Choose reason&gt;",IF(X114="1",IF(T114=1,"Please Enter Deemed Pensionable Pay","Add Any Relevant Details Above"),"Please Give Details Above"))))))))),IF(ISERROR(G114),"Error Detected, No rate entered",IF(E114=0,"",IF(F114="","Error Detected, No Pensionable pay",IF(ISERROR(AB114)," Unknown Values entered.",IF(T114+U114&lt;1,"Acceptable",IF(R114+S114=200, "No Contributions Entered", IF(K114="","Error Detected, Choose reason&gt;",IF(X114="1",IF(T114=1,"Please Enter Deemed Pensionable Pay","Add relevant Details Above"),"Please give details Above")))))))))))</f>
        <v/>
      </c>
      <c r="K114" s="263"/>
      <c r="L114" s="93"/>
      <c r="M114" s="93" t="str">
        <f t="shared" si="24"/>
        <v/>
      </c>
      <c r="N114" s="96">
        <f t="shared" si="23"/>
        <v>0</v>
      </c>
      <c r="O114" s="96">
        <f t="shared" si="23"/>
        <v>0</v>
      </c>
      <c r="P114" s="220">
        <f>(ROUND((F114/100*'Member Info'!$W$2), 2))</f>
        <v>0</v>
      </c>
      <c r="Q114" s="220" t="e">
        <f t="shared" si="25"/>
        <v>#VALUE!</v>
      </c>
      <c r="R114" s="220" t="str">
        <f t="shared" si="26"/>
        <v/>
      </c>
      <c r="S114" s="229" t="str">
        <f t="shared" si="27"/>
        <v/>
      </c>
      <c r="T114" s="230" t="str">
        <f t="shared" si="28"/>
        <v/>
      </c>
      <c r="U114" s="230" t="str">
        <f t="shared" si="29"/>
        <v/>
      </c>
      <c r="V114" s="224">
        <f t="shared" si="30"/>
        <v>0</v>
      </c>
      <c r="W114" s="112">
        <f t="shared" si="31"/>
        <v>0</v>
      </c>
      <c r="X114" s="237" t="str">
        <f t="shared" si="19"/>
        <v/>
      </c>
      <c r="Y114" s="242" t="b">
        <f t="shared" si="20"/>
        <v>0</v>
      </c>
      <c r="Z114" s="237">
        <f t="shared" si="32"/>
        <v>0</v>
      </c>
      <c r="AA114" s="237">
        <f>IF('Member Info'!N110="",1,"")</f>
        <v>1</v>
      </c>
      <c r="AB114" s="245" t="e">
        <f t="shared" si="33"/>
        <v>#VALUE!</v>
      </c>
      <c r="AC114" s="132" t="str">
        <f t="shared" si="21"/>
        <v/>
      </c>
      <c r="AD114" s="126">
        <f t="shared" si="22"/>
        <v>1</v>
      </c>
      <c r="AE114" s="126" t="str">
        <f>IF('Member Info'!N110&lt;&gt;"",IF('Member Info'!N110&lt;=$R$1,1,0),"")</f>
        <v/>
      </c>
      <c r="AG114" s="126" t="b">
        <f t="shared" si="34"/>
        <v>0</v>
      </c>
      <c r="AH114" s="126">
        <f t="shared" si="35"/>
        <v>0</v>
      </c>
      <c r="AJ114" s="126">
        <f t="shared" si="36"/>
        <v>0</v>
      </c>
      <c r="AK114" s="126">
        <f>IF('Member Info'!F110&gt;$R$1,1,0)</f>
        <v>0</v>
      </c>
      <c r="AL114" s="126" t="b">
        <f>IF(ISERROR(R114),ERROR.TYPE(#REF!)=ERROR.TYPE(R114),FALSE)</f>
        <v>0</v>
      </c>
      <c r="AM114" s="126" t="b">
        <f>IF(ISERROR(S114),ERROR.TYPE(#REF!)=ERROR.TYPE(S114),FALSE)</f>
        <v>0</v>
      </c>
      <c r="AN114" s="126">
        <f>IF(OR('Member Info'!F110&gt;=$S$1,'Member Info'!N110&gt;=$R$1),1,0)</f>
        <v>0</v>
      </c>
    </row>
    <row r="115" spans="1:40" x14ac:dyDescent="0.25">
      <c r="A115" s="4">
        <v>83</v>
      </c>
      <c r="B115" s="166">
        <f>'Member Info'!D111</f>
        <v>0</v>
      </c>
      <c r="C115" s="166">
        <f>'Member Info'!E111</f>
        <v>0</v>
      </c>
      <c r="D115" s="166" t="str">
        <f>'Member Info'!G111</f>
        <v/>
      </c>
      <c r="E115" s="167">
        <f>'Member Info'!B111</f>
        <v>0</v>
      </c>
      <c r="F115" s="244"/>
      <c r="G115" s="168" t="str">
        <f>IF(E115=0,"",
IF('Member Info'!$AM$19&lt;=$R$1,
SUMPRODUCT('Member Info'!L111+IF('Member Info'!H111&gt;'Member Info'!$AJ$12,'Member Info'!$AK$13,IF('Member Info'!H111&gt;'Member Info'!$AJ$11,'Member Info'!$AK$12,IF('Member Info'!H111&gt;'Member Info'!$AJ$10,'Member Info'!$AK$11,IF('Member Info'!H111&gt;'Member Info'!$AJ$9,'Member Info'!$AK$10,IF('Member Info'!H111&gt;'Member Info'!$AJ$8,'Member Info'!$AK$9,'Member Info'!$AK$8)))))),
SUMPRODUCT('Member Info'!L111+IF('Member Info'!H111&gt;'Member Info'!$AG$17,'Member Info'!$AH$18,IF('Member Info'!H111&gt;'Member Info'!$AG$16,'Member Info'!$AH$17,IF('Member Info'!H111&gt;'Member Info'!$AG$15,'Member Info'!$AH$16,IF('Member Info'!H111&gt;'Member Info'!$AG$14,'Member Info'!$AH$15,IF('Member Info'!H111&gt;'Member Info'!$AG$13,'Member Info'!$AH$14,IF('Member Info'!H111&gt;'Member Info'!$AG$12,'Member Info'!$AH$13,IF('Member Info'!H111&gt;'Member Info'!$AG$11,'Member Info'!$AH$12,IF('Member Info'!H111&gt;'Member Info'!$AG$10,'Member Info'!$AH$11,IF('Member Info'!H111&gt;'Member Info'!$AG$9,'Member Info'!$AH$10,IF('Member Info'!H111&gt;'Member Info'!$AG$8,'Member Info'!$AH$9,'Member Info'!$AH$8)))))))))))))</f>
        <v/>
      </c>
      <c r="H115" s="26"/>
      <c r="I115" s="26"/>
      <c r="J115" s="107" t="str">
        <f>IF(E115=0,"",IF('Member Info'!F111&gt;$S$1,CONCATENATE("Joined with practice on ", TEXT('Member Info'!F111, "DD/MM/YYYY")),IF('Member Info'!N111&lt;&gt;"",IF('Member Info'!N111&lt;$R$1,CONCATENATE("Left Scheme on ", TEXT('Member Info'!N111, "DD/MM/YYYY")),IF(ISERROR(G115),"Error Detected, No rate entered",IF(E115=0,"",IF(F115="","Error Detected, No Pensionable pay",IF(ISERROR(AB115)," Unknown Values entered.",IF(T115+U115&lt;1,"Acceptable",IF(R115+S115=200, "No Contributions Entered", IF(K115="","Error Detected, Choose reason&gt;",IF(X115="1",IF(T115=1,"Please Enter Deemed Pensionable Pay","Add Any Relevant Details Above"),"Please Give Details Above"))))))))),IF(ISERROR(G115),"Error Detected, No rate entered",IF(E115=0,"",IF(F115="","Error Detected, No Pensionable pay",IF(ISERROR(AB115)," Unknown Values entered.",IF(T115+U115&lt;1,"Acceptable",IF(R115+S115=200, "No Contributions Entered", IF(K115="","Error Detected, Choose reason&gt;",IF(X115="1",IF(T115=1,"Please Enter Deemed Pensionable Pay","Add relevant Details Above"),"Please give details Above")))))))))))</f>
        <v/>
      </c>
      <c r="K115" s="263"/>
      <c r="L115" s="93"/>
      <c r="M115" s="93" t="str">
        <f t="shared" si="24"/>
        <v/>
      </c>
      <c r="N115" s="96">
        <f t="shared" si="23"/>
        <v>0</v>
      </c>
      <c r="O115" s="96">
        <f t="shared" si="23"/>
        <v>0</v>
      </c>
      <c r="P115" s="220">
        <f>(ROUND((F115/100*'Member Info'!$W$2), 2))</f>
        <v>0</v>
      </c>
      <c r="Q115" s="220" t="e">
        <f t="shared" si="25"/>
        <v>#VALUE!</v>
      </c>
      <c r="R115" s="220" t="str">
        <f t="shared" si="26"/>
        <v/>
      </c>
      <c r="S115" s="229" t="str">
        <f t="shared" si="27"/>
        <v/>
      </c>
      <c r="T115" s="230" t="str">
        <f t="shared" si="28"/>
        <v/>
      </c>
      <c r="U115" s="230" t="str">
        <f t="shared" si="29"/>
        <v/>
      </c>
      <c r="V115" s="224">
        <f t="shared" si="30"/>
        <v>0</v>
      </c>
      <c r="W115" s="112">
        <f t="shared" si="31"/>
        <v>0</v>
      </c>
      <c r="X115" s="237" t="str">
        <f t="shared" si="19"/>
        <v/>
      </c>
      <c r="Y115" s="242" t="b">
        <f t="shared" si="20"/>
        <v>0</v>
      </c>
      <c r="Z115" s="237">
        <f t="shared" si="32"/>
        <v>0</v>
      </c>
      <c r="AA115" s="237">
        <f>IF('Member Info'!N111="",1,"")</f>
        <v>1</v>
      </c>
      <c r="AB115" s="245" t="e">
        <f t="shared" si="33"/>
        <v>#VALUE!</v>
      </c>
      <c r="AC115" s="132" t="str">
        <f t="shared" si="21"/>
        <v/>
      </c>
      <c r="AD115" s="126">
        <f t="shared" si="22"/>
        <v>1</v>
      </c>
      <c r="AE115" s="126" t="str">
        <f>IF('Member Info'!N111&lt;&gt;"",IF('Member Info'!N111&lt;=$R$1,1,0),"")</f>
        <v/>
      </c>
      <c r="AG115" s="126" t="b">
        <f t="shared" si="34"/>
        <v>0</v>
      </c>
      <c r="AH115" s="126">
        <f t="shared" si="35"/>
        <v>0</v>
      </c>
      <c r="AJ115" s="126">
        <f t="shared" si="36"/>
        <v>0</v>
      </c>
      <c r="AK115" s="126">
        <f>IF('Member Info'!F111&gt;$R$1,1,0)</f>
        <v>0</v>
      </c>
      <c r="AL115" s="126" t="b">
        <f>IF(ISERROR(R115),ERROR.TYPE(#REF!)=ERROR.TYPE(R115),FALSE)</f>
        <v>0</v>
      </c>
      <c r="AM115" s="126" t="b">
        <f>IF(ISERROR(S115),ERROR.TYPE(#REF!)=ERROR.TYPE(S115),FALSE)</f>
        <v>0</v>
      </c>
      <c r="AN115" s="126">
        <f>IF(OR('Member Info'!F111&gt;=$S$1,'Member Info'!N111&gt;=$R$1),1,0)</f>
        <v>0</v>
      </c>
    </row>
    <row r="116" spans="1:40" x14ac:dyDescent="0.25">
      <c r="A116" s="4">
        <v>84</v>
      </c>
      <c r="B116" s="166">
        <f>'Member Info'!D112</f>
        <v>0</v>
      </c>
      <c r="C116" s="166">
        <f>'Member Info'!E112</f>
        <v>0</v>
      </c>
      <c r="D116" s="166" t="str">
        <f>'Member Info'!G112</f>
        <v/>
      </c>
      <c r="E116" s="167">
        <f>'Member Info'!B112</f>
        <v>0</v>
      </c>
      <c r="F116" s="244"/>
      <c r="G116" s="168" t="str">
        <f>IF(E116=0,"",
IF('Member Info'!$AM$19&lt;=$R$1,
SUMPRODUCT('Member Info'!L112+IF('Member Info'!H112&gt;'Member Info'!$AJ$12,'Member Info'!$AK$13,IF('Member Info'!H112&gt;'Member Info'!$AJ$11,'Member Info'!$AK$12,IF('Member Info'!H112&gt;'Member Info'!$AJ$10,'Member Info'!$AK$11,IF('Member Info'!H112&gt;'Member Info'!$AJ$9,'Member Info'!$AK$10,IF('Member Info'!H112&gt;'Member Info'!$AJ$8,'Member Info'!$AK$9,'Member Info'!$AK$8)))))),
SUMPRODUCT('Member Info'!L112+IF('Member Info'!H112&gt;'Member Info'!$AG$17,'Member Info'!$AH$18,IF('Member Info'!H112&gt;'Member Info'!$AG$16,'Member Info'!$AH$17,IF('Member Info'!H112&gt;'Member Info'!$AG$15,'Member Info'!$AH$16,IF('Member Info'!H112&gt;'Member Info'!$AG$14,'Member Info'!$AH$15,IF('Member Info'!H112&gt;'Member Info'!$AG$13,'Member Info'!$AH$14,IF('Member Info'!H112&gt;'Member Info'!$AG$12,'Member Info'!$AH$13,IF('Member Info'!H112&gt;'Member Info'!$AG$11,'Member Info'!$AH$12,IF('Member Info'!H112&gt;'Member Info'!$AG$10,'Member Info'!$AH$11,IF('Member Info'!H112&gt;'Member Info'!$AG$9,'Member Info'!$AH$10,IF('Member Info'!H112&gt;'Member Info'!$AG$8,'Member Info'!$AH$9,'Member Info'!$AH$8)))))))))))))</f>
        <v/>
      </c>
      <c r="H116" s="26"/>
      <c r="I116" s="26"/>
      <c r="J116" s="107" t="str">
        <f>IF(E116=0,"",IF('Member Info'!F112&gt;$S$1,CONCATENATE("Joined with practice on ", TEXT('Member Info'!F112, "DD/MM/YYYY")),IF('Member Info'!N112&lt;&gt;"",IF('Member Info'!N112&lt;$R$1,CONCATENATE("Left Scheme on ", TEXT('Member Info'!N112, "DD/MM/YYYY")),IF(ISERROR(G116),"Error Detected, No rate entered",IF(E116=0,"",IF(F116="","Error Detected, No Pensionable pay",IF(ISERROR(AB116)," Unknown Values entered.",IF(T116+U116&lt;1,"Acceptable",IF(R116+S116=200, "No Contributions Entered", IF(K116="","Error Detected, Choose reason&gt;",IF(X116="1",IF(T116=1,"Please Enter Deemed Pensionable Pay","Add Any Relevant Details Above"),"Please Give Details Above"))))))))),IF(ISERROR(G116),"Error Detected, No rate entered",IF(E116=0,"",IF(F116="","Error Detected, No Pensionable pay",IF(ISERROR(AB116)," Unknown Values entered.",IF(T116+U116&lt;1,"Acceptable",IF(R116+S116=200, "No Contributions Entered", IF(K116="","Error Detected, Choose reason&gt;",IF(X116="1",IF(T116=1,"Please Enter Deemed Pensionable Pay","Add relevant Details Above"),"Please give details Above")))))))))))</f>
        <v/>
      </c>
      <c r="K116" s="263"/>
      <c r="L116" s="93"/>
      <c r="M116" s="93" t="str">
        <f t="shared" si="24"/>
        <v/>
      </c>
      <c r="N116" s="96">
        <f t="shared" si="23"/>
        <v>0</v>
      </c>
      <c r="O116" s="96">
        <f t="shared" si="23"/>
        <v>0</v>
      </c>
      <c r="P116" s="220">
        <f>(ROUND((F116/100*'Member Info'!$W$2), 2))</f>
        <v>0</v>
      </c>
      <c r="Q116" s="220" t="e">
        <f t="shared" si="25"/>
        <v>#VALUE!</v>
      </c>
      <c r="R116" s="220" t="str">
        <f t="shared" si="26"/>
        <v/>
      </c>
      <c r="S116" s="229" t="str">
        <f t="shared" si="27"/>
        <v/>
      </c>
      <c r="T116" s="230" t="str">
        <f t="shared" si="28"/>
        <v/>
      </c>
      <c r="U116" s="230" t="str">
        <f t="shared" si="29"/>
        <v/>
      </c>
      <c r="V116" s="224">
        <f t="shared" si="30"/>
        <v>0</v>
      </c>
      <c r="W116" s="112">
        <f t="shared" si="31"/>
        <v>0</v>
      </c>
      <c r="X116" s="237" t="str">
        <f t="shared" si="19"/>
        <v/>
      </c>
      <c r="Y116" s="242" t="b">
        <f t="shared" si="20"/>
        <v>0</v>
      </c>
      <c r="Z116" s="237">
        <f t="shared" si="32"/>
        <v>0</v>
      </c>
      <c r="AA116" s="237">
        <f>IF('Member Info'!N112="",1,"")</f>
        <v>1</v>
      </c>
      <c r="AB116" s="245" t="e">
        <f t="shared" si="33"/>
        <v>#VALUE!</v>
      </c>
      <c r="AC116" s="132" t="str">
        <f t="shared" si="21"/>
        <v/>
      </c>
      <c r="AD116" s="126">
        <f t="shared" si="22"/>
        <v>1</v>
      </c>
      <c r="AE116" s="126" t="str">
        <f>IF('Member Info'!N112&lt;&gt;"",IF('Member Info'!N112&lt;=$R$1,1,0),"")</f>
        <v/>
      </c>
      <c r="AG116" s="126" t="b">
        <f t="shared" si="34"/>
        <v>0</v>
      </c>
      <c r="AH116" s="126">
        <f t="shared" si="35"/>
        <v>0</v>
      </c>
      <c r="AJ116" s="126">
        <f t="shared" si="36"/>
        <v>0</v>
      </c>
      <c r="AK116" s="126">
        <f>IF('Member Info'!F112&gt;$R$1,1,0)</f>
        <v>0</v>
      </c>
      <c r="AL116" s="126" t="b">
        <f>IF(ISERROR(R116),ERROR.TYPE(#REF!)=ERROR.TYPE(R116),FALSE)</f>
        <v>0</v>
      </c>
      <c r="AM116" s="126" t="b">
        <f>IF(ISERROR(S116),ERROR.TYPE(#REF!)=ERROR.TYPE(S116),FALSE)</f>
        <v>0</v>
      </c>
      <c r="AN116" s="126">
        <f>IF(OR('Member Info'!F112&gt;=$S$1,'Member Info'!N112&gt;=$R$1),1,0)</f>
        <v>0</v>
      </c>
    </row>
    <row r="117" spans="1:40" x14ac:dyDescent="0.25">
      <c r="A117" s="4">
        <v>85</v>
      </c>
      <c r="B117" s="166">
        <f>'Member Info'!D113</f>
        <v>0</v>
      </c>
      <c r="C117" s="166">
        <f>'Member Info'!E113</f>
        <v>0</v>
      </c>
      <c r="D117" s="166" t="str">
        <f>'Member Info'!G113</f>
        <v/>
      </c>
      <c r="E117" s="167">
        <f>'Member Info'!B113</f>
        <v>0</v>
      </c>
      <c r="F117" s="244"/>
      <c r="G117" s="168" t="str">
        <f>IF(E117=0,"",
IF('Member Info'!$AM$19&lt;=$R$1,
SUMPRODUCT('Member Info'!L113+IF('Member Info'!H113&gt;'Member Info'!$AJ$12,'Member Info'!$AK$13,IF('Member Info'!H113&gt;'Member Info'!$AJ$11,'Member Info'!$AK$12,IF('Member Info'!H113&gt;'Member Info'!$AJ$10,'Member Info'!$AK$11,IF('Member Info'!H113&gt;'Member Info'!$AJ$9,'Member Info'!$AK$10,IF('Member Info'!H113&gt;'Member Info'!$AJ$8,'Member Info'!$AK$9,'Member Info'!$AK$8)))))),
SUMPRODUCT('Member Info'!L113+IF('Member Info'!H113&gt;'Member Info'!$AG$17,'Member Info'!$AH$18,IF('Member Info'!H113&gt;'Member Info'!$AG$16,'Member Info'!$AH$17,IF('Member Info'!H113&gt;'Member Info'!$AG$15,'Member Info'!$AH$16,IF('Member Info'!H113&gt;'Member Info'!$AG$14,'Member Info'!$AH$15,IF('Member Info'!H113&gt;'Member Info'!$AG$13,'Member Info'!$AH$14,IF('Member Info'!H113&gt;'Member Info'!$AG$12,'Member Info'!$AH$13,IF('Member Info'!H113&gt;'Member Info'!$AG$11,'Member Info'!$AH$12,IF('Member Info'!H113&gt;'Member Info'!$AG$10,'Member Info'!$AH$11,IF('Member Info'!H113&gt;'Member Info'!$AG$9,'Member Info'!$AH$10,IF('Member Info'!H113&gt;'Member Info'!$AG$8,'Member Info'!$AH$9,'Member Info'!$AH$8)))))))))))))</f>
        <v/>
      </c>
      <c r="H117" s="26"/>
      <c r="I117" s="26"/>
      <c r="J117" s="107" t="str">
        <f>IF(E117=0,"",IF('Member Info'!F113&gt;$S$1,CONCATENATE("Joined with practice on ", TEXT('Member Info'!F113, "DD/MM/YYYY")),IF('Member Info'!N113&lt;&gt;"",IF('Member Info'!N113&lt;$R$1,CONCATENATE("Left Scheme on ", TEXT('Member Info'!N113, "DD/MM/YYYY")),IF(ISERROR(G117),"Error Detected, No rate entered",IF(E117=0,"",IF(F117="","Error Detected, No Pensionable pay",IF(ISERROR(AB117)," Unknown Values entered.",IF(T117+U117&lt;1,"Acceptable",IF(R117+S117=200, "No Contributions Entered", IF(K117="","Error Detected, Choose reason&gt;",IF(X117="1",IF(T117=1,"Please Enter Deemed Pensionable Pay","Add Any Relevant Details Above"),"Please Give Details Above"))))))))),IF(ISERROR(G117),"Error Detected, No rate entered",IF(E117=0,"",IF(F117="","Error Detected, No Pensionable pay",IF(ISERROR(AB117)," Unknown Values entered.",IF(T117+U117&lt;1,"Acceptable",IF(R117+S117=200, "No Contributions Entered", IF(K117="","Error Detected, Choose reason&gt;",IF(X117="1",IF(T117=1,"Please Enter Deemed Pensionable Pay","Add relevant Details Above"),"Please give details Above")))))))))))</f>
        <v/>
      </c>
      <c r="K117" s="263"/>
      <c r="L117" s="93"/>
      <c r="M117" s="93" t="str">
        <f t="shared" si="24"/>
        <v/>
      </c>
      <c r="N117" s="96">
        <f t="shared" si="23"/>
        <v>0</v>
      </c>
      <c r="O117" s="96">
        <f t="shared" si="23"/>
        <v>0</v>
      </c>
      <c r="P117" s="220">
        <f>(ROUND((F117/100*'Member Info'!$W$2), 2))</f>
        <v>0</v>
      </c>
      <c r="Q117" s="220" t="e">
        <f t="shared" si="25"/>
        <v>#VALUE!</v>
      </c>
      <c r="R117" s="220" t="str">
        <f t="shared" si="26"/>
        <v/>
      </c>
      <c r="S117" s="229" t="str">
        <f t="shared" si="27"/>
        <v/>
      </c>
      <c r="T117" s="230" t="str">
        <f t="shared" si="28"/>
        <v/>
      </c>
      <c r="U117" s="230" t="str">
        <f t="shared" si="29"/>
        <v/>
      </c>
      <c r="V117" s="224">
        <f t="shared" si="30"/>
        <v>0</v>
      </c>
      <c r="W117" s="112">
        <f t="shared" si="31"/>
        <v>0</v>
      </c>
      <c r="X117" s="237" t="str">
        <f t="shared" si="19"/>
        <v/>
      </c>
      <c r="Y117" s="242" t="b">
        <f t="shared" si="20"/>
        <v>0</v>
      </c>
      <c r="Z117" s="237">
        <f t="shared" si="32"/>
        <v>0</v>
      </c>
      <c r="AA117" s="237">
        <f>IF('Member Info'!N113="",1,"")</f>
        <v>1</v>
      </c>
      <c r="AB117" s="245" t="e">
        <f t="shared" si="33"/>
        <v>#VALUE!</v>
      </c>
      <c r="AC117" s="132" t="str">
        <f t="shared" si="21"/>
        <v/>
      </c>
      <c r="AD117" s="126">
        <f t="shared" si="22"/>
        <v>1</v>
      </c>
      <c r="AE117" s="126" t="str">
        <f>IF('Member Info'!N113&lt;&gt;"",IF('Member Info'!N113&lt;=$R$1,1,0),"")</f>
        <v/>
      </c>
      <c r="AG117" s="126" t="b">
        <f t="shared" si="34"/>
        <v>0</v>
      </c>
      <c r="AH117" s="126">
        <f t="shared" si="35"/>
        <v>0</v>
      </c>
      <c r="AJ117" s="126">
        <f t="shared" si="36"/>
        <v>0</v>
      </c>
      <c r="AK117" s="126">
        <f>IF('Member Info'!F113&gt;$R$1,1,0)</f>
        <v>0</v>
      </c>
      <c r="AL117" s="126" t="b">
        <f>IF(ISERROR(R117),ERROR.TYPE(#REF!)=ERROR.TYPE(R117),FALSE)</f>
        <v>0</v>
      </c>
      <c r="AM117" s="126" t="b">
        <f>IF(ISERROR(S117),ERROR.TYPE(#REF!)=ERROR.TYPE(S117),FALSE)</f>
        <v>0</v>
      </c>
      <c r="AN117" s="126">
        <f>IF(OR('Member Info'!F113&gt;=$S$1,'Member Info'!N113&gt;=$R$1),1,0)</f>
        <v>0</v>
      </c>
    </row>
    <row r="118" spans="1:40" x14ac:dyDescent="0.25">
      <c r="A118" s="4">
        <v>86</v>
      </c>
      <c r="B118" s="166">
        <f>'Member Info'!D114</f>
        <v>0</v>
      </c>
      <c r="C118" s="166">
        <f>'Member Info'!E114</f>
        <v>0</v>
      </c>
      <c r="D118" s="166" t="str">
        <f>'Member Info'!G114</f>
        <v/>
      </c>
      <c r="E118" s="167">
        <f>'Member Info'!B114</f>
        <v>0</v>
      </c>
      <c r="F118" s="244"/>
      <c r="G118" s="168" t="str">
        <f>IF(E118=0,"",
IF('Member Info'!$AM$19&lt;=$R$1,
SUMPRODUCT('Member Info'!L114+IF('Member Info'!H114&gt;'Member Info'!$AJ$12,'Member Info'!$AK$13,IF('Member Info'!H114&gt;'Member Info'!$AJ$11,'Member Info'!$AK$12,IF('Member Info'!H114&gt;'Member Info'!$AJ$10,'Member Info'!$AK$11,IF('Member Info'!H114&gt;'Member Info'!$AJ$9,'Member Info'!$AK$10,IF('Member Info'!H114&gt;'Member Info'!$AJ$8,'Member Info'!$AK$9,'Member Info'!$AK$8)))))),
SUMPRODUCT('Member Info'!L114+IF('Member Info'!H114&gt;'Member Info'!$AG$17,'Member Info'!$AH$18,IF('Member Info'!H114&gt;'Member Info'!$AG$16,'Member Info'!$AH$17,IF('Member Info'!H114&gt;'Member Info'!$AG$15,'Member Info'!$AH$16,IF('Member Info'!H114&gt;'Member Info'!$AG$14,'Member Info'!$AH$15,IF('Member Info'!H114&gt;'Member Info'!$AG$13,'Member Info'!$AH$14,IF('Member Info'!H114&gt;'Member Info'!$AG$12,'Member Info'!$AH$13,IF('Member Info'!H114&gt;'Member Info'!$AG$11,'Member Info'!$AH$12,IF('Member Info'!H114&gt;'Member Info'!$AG$10,'Member Info'!$AH$11,IF('Member Info'!H114&gt;'Member Info'!$AG$9,'Member Info'!$AH$10,IF('Member Info'!H114&gt;'Member Info'!$AG$8,'Member Info'!$AH$9,'Member Info'!$AH$8)))))))))))))</f>
        <v/>
      </c>
      <c r="H118" s="26"/>
      <c r="I118" s="26"/>
      <c r="J118" s="107" t="str">
        <f>IF(E118=0,"",IF('Member Info'!F114&gt;$S$1,CONCATENATE("Joined with practice on ", TEXT('Member Info'!F114, "DD/MM/YYYY")),IF('Member Info'!N114&lt;&gt;"",IF('Member Info'!N114&lt;$R$1,CONCATENATE("Left Scheme on ", TEXT('Member Info'!N114, "DD/MM/YYYY")),IF(ISERROR(G118),"Error Detected, No rate entered",IF(E118=0,"",IF(F118="","Error Detected, No Pensionable pay",IF(ISERROR(AB118)," Unknown Values entered.",IF(T118+U118&lt;1,"Acceptable",IF(R118+S118=200, "No Contributions Entered", IF(K118="","Error Detected, Choose reason&gt;",IF(X118="1",IF(T118=1,"Please Enter Deemed Pensionable Pay","Add Any Relevant Details Above"),"Please Give Details Above"))))))))),IF(ISERROR(G118),"Error Detected, No rate entered",IF(E118=0,"",IF(F118="","Error Detected, No Pensionable pay",IF(ISERROR(AB118)," Unknown Values entered.",IF(T118+U118&lt;1,"Acceptable",IF(R118+S118=200, "No Contributions Entered", IF(K118="","Error Detected, Choose reason&gt;",IF(X118="1",IF(T118=1,"Please Enter Deemed Pensionable Pay","Add relevant Details Above"),"Please give details Above")))))))))))</f>
        <v/>
      </c>
      <c r="K118" s="263"/>
      <c r="L118" s="93"/>
      <c r="M118" s="93" t="str">
        <f t="shared" si="24"/>
        <v/>
      </c>
      <c r="N118" s="96">
        <f t="shared" si="23"/>
        <v>0</v>
      </c>
      <c r="O118" s="96">
        <f t="shared" si="23"/>
        <v>0</v>
      </c>
      <c r="P118" s="220">
        <f>(ROUND((F118/100*'Member Info'!$W$2), 2))</f>
        <v>0</v>
      </c>
      <c r="Q118" s="220" t="e">
        <f t="shared" si="25"/>
        <v>#VALUE!</v>
      </c>
      <c r="R118" s="220" t="str">
        <f t="shared" si="26"/>
        <v/>
      </c>
      <c r="S118" s="229" t="str">
        <f t="shared" si="27"/>
        <v/>
      </c>
      <c r="T118" s="230" t="str">
        <f t="shared" si="28"/>
        <v/>
      </c>
      <c r="U118" s="230" t="str">
        <f t="shared" si="29"/>
        <v/>
      </c>
      <c r="V118" s="224">
        <f t="shared" si="30"/>
        <v>0</v>
      </c>
      <c r="W118" s="112">
        <f t="shared" si="31"/>
        <v>0</v>
      </c>
      <c r="X118" s="237" t="str">
        <f t="shared" si="19"/>
        <v/>
      </c>
      <c r="Y118" s="242" t="b">
        <f t="shared" si="20"/>
        <v>0</v>
      </c>
      <c r="Z118" s="237">
        <f t="shared" si="32"/>
        <v>0</v>
      </c>
      <c r="AA118" s="237">
        <f>IF('Member Info'!N114="",1,"")</f>
        <v>1</v>
      </c>
      <c r="AB118" s="245" t="e">
        <f t="shared" si="33"/>
        <v>#VALUE!</v>
      </c>
      <c r="AC118" s="132" t="str">
        <f t="shared" si="21"/>
        <v/>
      </c>
      <c r="AD118" s="126">
        <f t="shared" si="22"/>
        <v>1</v>
      </c>
      <c r="AE118" s="126" t="str">
        <f>IF('Member Info'!N114&lt;&gt;"",IF('Member Info'!N114&lt;=$R$1,1,0),"")</f>
        <v/>
      </c>
      <c r="AG118" s="126" t="b">
        <f t="shared" si="34"/>
        <v>0</v>
      </c>
      <c r="AH118" s="126">
        <f t="shared" si="35"/>
        <v>0</v>
      </c>
      <c r="AJ118" s="126">
        <f t="shared" si="36"/>
        <v>0</v>
      </c>
      <c r="AK118" s="126">
        <f>IF('Member Info'!F114&gt;$R$1,1,0)</f>
        <v>0</v>
      </c>
      <c r="AL118" s="126" t="b">
        <f>IF(ISERROR(R118),ERROR.TYPE(#REF!)=ERROR.TYPE(R118),FALSE)</f>
        <v>0</v>
      </c>
      <c r="AM118" s="126" t="b">
        <f>IF(ISERROR(S118),ERROR.TYPE(#REF!)=ERROR.TYPE(S118),FALSE)</f>
        <v>0</v>
      </c>
      <c r="AN118" s="126">
        <f>IF(OR('Member Info'!F114&gt;=$S$1,'Member Info'!N114&gt;=$R$1),1,0)</f>
        <v>0</v>
      </c>
    </row>
    <row r="119" spans="1:40" x14ac:dyDescent="0.25">
      <c r="A119" s="4">
        <v>87</v>
      </c>
      <c r="B119" s="166">
        <f>'Member Info'!D115</f>
        <v>0</v>
      </c>
      <c r="C119" s="166">
        <f>'Member Info'!E115</f>
        <v>0</v>
      </c>
      <c r="D119" s="166" t="str">
        <f>'Member Info'!G115</f>
        <v/>
      </c>
      <c r="E119" s="167">
        <f>'Member Info'!B115</f>
        <v>0</v>
      </c>
      <c r="F119" s="244"/>
      <c r="G119" s="168" t="str">
        <f>IF(E119=0,"",
IF('Member Info'!$AM$19&lt;=$R$1,
SUMPRODUCT('Member Info'!L115+IF('Member Info'!H115&gt;'Member Info'!$AJ$12,'Member Info'!$AK$13,IF('Member Info'!H115&gt;'Member Info'!$AJ$11,'Member Info'!$AK$12,IF('Member Info'!H115&gt;'Member Info'!$AJ$10,'Member Info'!$AK$11,IF('Member Info'!H115&gt;'Member Info'!$AJ$9,'Member Info'!$AK$10,IF('Member Info'!H115&gt;'Member Info'!$AJ$8,'Member Info'!$AK$9,'Member Info'!$AK$8)))))),
SUMPRODUCT('Member Info'!L115+IF('Member Info'!H115&gt;'Member Info'!$AG$17,'Member Info'!$AH$18,IF('Member Info'!H115&gt;'Member Info'!$AG$16,'Member Info'!$AH$17,IF('Member Info'!H115&gt;'Member Info'!$AG$15,'Member Info'!$AH$16,IF('Member Info'!H115&gt;'Member Info'!$AG$14,'Member Info'!$AH$15,IF('Member Info'!H115&gt;'Member Info'!$AG$13,'Member Info'!$AH$14,IF('Member Info'!H115&gt;'Member Info'!$AG$12,'Member Info'!$AH$13,IF('Member Info'!H115&gt;'Member Info'!$AG$11,'Member Info'!$AH$12,IF('Member Info'!H115&gt;'Member Info'!$AG$10,'Member Info'!$AH$11,IF('Member Info'!H115&gt;'Member Info'!$AG$9,'Member Info'!$AH$10,IF('Member Info'!H115&gt;'Member Info'!$AG$8,'Member Info'!$AH$9,'Member Info'!$AH$8)))))))))))))</f>
        <v/>
      </c>
      <c r="H119" s="26"/>
      <c r="I119" s="26"/>
      <c r="J119" s="107" t="str">
        <f>IF(E119=0,"",IF('Member Info'!F115&gt;$S$1,CONCATENATE("Joined with practice on ", TEXT('Member Info'!F115, "DD/MM/YYYY")),IF('Member Info'!N115&lt;&gt;"",IF('Member Info'!N115&lt;$R$1,CONCATENATE("Left Scheme on ", TEXT('Member Info'!N115, "DD/MM/YYYY")),IF(ISERROR(G119),"Error Detected, No rate entered",IF(E119=0,"",IF(F119="","Error Detected, No Pensionable pay",IF(ISERROR(AB119)," Unknown Values entered.",IF(T119+U119&lt;1,"Acceptable",IF(R119+S119=200, "No Contributions Entered", IF(K119="","Error Detected, Choose reason&gt;",IF(X119="1",IF(T119=1,"Please Enter Deemed Pensionable Pay","Add Any Relevant Details Above"),"Please Give Details Above"))))))))),IF(ISERROR(G119),"Error Detected, No rate entered",IF(E119=0,"",IF(F119="","Error Detected, No Pensionable pay",IF(ISERROR(AB119)," Unknown Values entered.",IF(T119+U119&lt;1,"Acceptable",IF(R119+S119=200, "No Contributions Entered", IF(K119="","Error Detected, Choose reason&gt;",IF(X119="1",IF(T119=1,"Please Enter Deemed Pensionable Pay","Add relevant Details Above"),"Please give details Above")))))))))))</f>
        <v/>
      </c>
      <c r="K119" s="263"/>
      <c r="L119" s="93"/>
      <c r="M119" s="93" t="str">
        <f t="shared" si="24"/>
        <v/>
      </c>
      <c r="N119" s="96">
        <f t="shared" si="23"/>
        <v>0</v>
      </c>
      <c r="O119" s="96">
        <f t="shared" si="23"/>
        <v>0</v>
      </c>
      <c r="P119" s="220">
        <f>(ROUND((F119/100*'Member Info'!$W$2), 2))</f>
        <v>0</v>
      </c>
      <c r="Q119" s="220" t="e">
        <f t="shared" si="25"/>
        <v>#VALUE!</v>
      </c>
      <c r="R119" s="220" t="str">
        <f t="shared" si="26"/>
        <v/>
      </c>
      <c r="S119" s="229" t="str">
        <f t="shared" si="27"/>
        <v/>
      </c>
      <c r="T119" s="230" t="str">
        <f t="shared" si="28"/>
        <v/>
      </c>
      <c r="U119" s="230" t="str">
        <f t="shared" si="29"/>
        <v/>
      </c>
      <c r="V119" s="224">
        <f t="shared" si="30"/>
        <v>0</v>
      </c>
      <c r="W119" s="112">
        <f t="shared" si="31"/>
        <v>0</v>
      </c>
      <c r="X119" s="237" t="str">
        <f t="shared" si="19"/>
        <v/>
      </c>
      <c r="Y119" s="242" t="b">
        <f t="shared" si="20"/>
        <v>0</v>
      </c>
      <c r="Z119" s="237">
        <f t="shared" si="32"/>
        <v>0</v>
      </c>
      <c r="AA119" s="237">
        <f>IF('Member Info'!N115="",1,"")</f>
        <v>1</v>
      </c>
      <c r="AB119" s="245" t="e">
        <f t="shared" si="33"/>
        <v>#VALUE!</v>
      </c>
      <c r="AC119" s="132" t="str">
        <f t="shared" si="21"/>
        <v/>
      </c>
      <c r="AD119" s="126">
        <f t="shared" si="22"/>
        <v>1</v>
      </c>
      <c r="AE119" s="126" t="str">
        <f>IF('Member Info'!N115&lt;&gt;"",IF('Member Info'!N115&lt;=$R$1,1,0),"")</f>
        <v/>
      </c>
      <c r="AG119" s="126" t="b">
        <f t="shared" si="34"/>
        <v>0</v>
      </c>
      <c r="AH119" s="126">
        <f t="shared" si="35"/>
        <v>0</v>
      </c>
      <c r="AJ119" s="126">
        <f t="shared" si="36"/>
        <v>0</v>
      </c>
      <c r="AK119" s="126">
        <f>IF('Member Info'!F115&gt;$R$1,1,0)</f>
        <v>0</v>
      </c>
      <c r="AL119" s="126" t="b">
        <f>IF(ISERROR(R119),ERROR.TYPE(#REF!)=ERROR.TYPE(R119),FALSE)</f>
        <v>0</v>
      </c>
      <c r="AM119" s="126" t="b">
        <f>IF(ISERROR(S119),ERROR.TYPE(#REF!)=ERROR.TYPE(S119),FALSE)</f>
        <v>0</v>
      </c>
      <c r="AN119" s="126">
        <f>IF(OR('Member Info'!F115&gt;=$S$1,'Member Info'!N115&gt;=$R$1),1,0)</f>
        <v>0</v>
      </c>
    </row>
    <row r="120" spans="1:40" x14ac:dyDescent="0.25">
      <c r="A120" s="4">
        <v>88</v>
      </c>
      <c r="B120" s="166">
        <f>'Member Info'!D116</f>
        <v>0</v>
      </c>
      <c r="C120" s="166">
        <f>'Member Info'!E116</f>
        <v>0</v>
      </c>
      <c r="D120" s="166" t="str">
        <f>'Member Info'!G116</f>
        <v/>
      </c>
      <c r="E120" s="167">
        <f>'Member Info'!B116</f>
        <v>0</v>
      </c>
      <c r="F120" s="244"/>
      <c r="G120" s="168" t="str">
        <f>IF(E120=0,"",
IF('Member Info'!$AM$19&lt;=$R$1,
SUMPRODUCT('Member Info'!L116+IF('Member Info'!H116&gt;'Member Info'!$AJ$12,'Member Info'!$AK$13,IF('Member Info'!H116&gt;'Member Info'!$AJ$11,'Member Info'!$AK$12,IF('Member Info'!H116&gt;'Member Info'!$AJ$10,'Member Info'!$AK$11,IF('Member Info'!H116&gt;'Member Info'!$AJ$9,'Member Info'!$AK$10,IF('Member Info'!H116&gt;'Member Info'!$AJ$8,'Member Info'!$AK$9,'Member Info'!$AK$8)))))),
SUMPRODUCT('Member Info'!L116+IF('Member Info'!H116&gt;'Member Info'!$AG$17,'Member Info'!$AH$18,IF('Member Info'!H116&gt;'Member Info'!$AG$16,'Member Info'!$AH$17,IF('Member Info'!H116&gt;'Member Info'!$AG$15,'Member Info'!$AH$16,IF('Member Info'!H116&gt;'Member Info'!$AG$14,'Member Info'!$AH$15,IF('Member Info'!H116&gt;'Member Info'!$AG$13,'Member Info'!$AH$14,IF('Member Info'!H116&gt;'Member Info'!$AG$12,'Member Info'!$AH$13,IF('Member Info'!H116&gt;'Member Info'!$AG$11,'Member Info'!$AH$12,IF('Member Info'!H116&gt;'Member Info'!$AG$10,'Member Info'!$AH$11,IF('Member Info'!H116&gt;'Member Info'!$AG$9,'Member Info'!$AH$10,IF('Member Info'!H116&gt;'Member Info'!$AG$8,'Member Info'!$AH$9,'Member Info'!$AH$8)))))))))))))</f>
        <v/>
      </c>
      <c r="H120" s="26"/>
      <c r="I120" s="26"/>
      <c r="J120" s="107" t="str">
        <f>IF(E120=0,"",IF('Member Info'!F116&gt;$S$1,CONCATENATE("Joined with practice on ", TEXT('Member Info'!F116, "DD/MM/YYYY")),IF('Member Info'!N116&lt;&gt;"",IF('Member Info'!N116&lt;$R$1,CONCATENATE("Left Scheme on ", TEXT('Member Info'!N116, "DD/MM/YYYY")),IF(ISERROR(G120),"Error Detected, No rate entered",IF(E120=0,"",IF(F120="","Error Detected, No Pensionable pay",IF(ISERROR(AB120)," Unknown Values entered.",IF(T120+U120&lt;1,"Acceptable",IF(R120+S120=200, "No Contributions Entered", IF(K120="","Error Detected, Choose reason&gt;",IF(X120="1",IF(T120=1,"Please Enter Deemed Pensionable Pay","Add Any Relevant Details Above"),"Please Give Details Above"))))))))),IF(ISERROR(G120),"Error Detected, No rate entered",IF(E120=0,"",IF(F120="","Error Detected, No Pensionable pay",IF(ISERROR(AB120)," Unknown Values entered.",IF(T120+U120&lt;1,"Acceptable",IF(R120+S120=200, "No Contributions Entered", IF(K120="","Error Detected, Choose reason&gt;",IF(X120="1",IF(T120=1,"Please Enter Deemed Pensionable Pay","Add relevant Details Above"),"Please give details Above")))))))))))</f>
        <v/>
      </c>
      <c r="K120" s="263"/>
      <c r="L120" s="93"/>
      <c r="M120" s="93" t="str">
        <f t="shared" si="24"/>
        <v/>
      </c>
      <c r="N120" s="96">
        <f t="shared" si="23"/>
        <v>0</v>
      </c>
      <c r="O120" s="96">
        <f t="shared" si="23"/>
        <v>0</v>
      </c>
      <c r="P120" s="220">
        <f>(ROUND((F120/100*'Member Info'!$W$2), 2))</f>
        <v>0</v>
      </c>
      <c r="Q120" s="220" t="e">
        <f t="shared" si="25"/>
        <v>#VALUE!</v>
      </c>
      <c r="R120" s="220" t="str">
        <f t="shared" si="26"/>
        <v/>
      </c>
      <c r="S120" s="229" t="str">
        <f t="shared" si="27"/>
        <v/>
      </c>
      <c r="T120" s="230" t="str">
        <f t="shared" si="28"/>
        <v/>
      </c>
      <c r="U120" s="230" t="str">
        <f t="shared" si="29"/>
        <v/>
      </c>
      <c r="V120" s="224">
        <f t="shared" si="30"/>
        <v>0</v>
      </c>
      <c r="W120" s="112">
        <f t="shared" si="31"/>
        <v>0</v>
      </c>
      <c r="X120" s="237" t="str">
        <f t="shared" si="19"/>
        <v/>
      </c>
      <c r="Y120" s="242" t="b">
        <f t="shared" si="20"/>
        <v>0</v>
      </c>
      <c r="Z120" s="237">
        <f t="shared" si="32"/>
        <v>0</v>
      </c>
      <c r="AA120" s="237">
        <f>IF('Member Info'!N116="",1,"")</f>
        <v>1</v>
      </c>
      <c r="AB120" s="245" t="e">
        <f t="shared" si="33"/>
        <v>#VALUE!</v>
      </c>
      <c r="AC120" s="132" t="str">
        <f t="shared" si="21"/>
        <v/>
      </c>
      <c r="AD120" s="126">
        <f t="shared" si="22"/>
        <v>1</v>
      </c>
      <c r="AE120" s="126" t="str">
        <f>IF('Member Info'!N116&lt;&gt;"",IF('Member Info'!N116&lt;=$R$1,1,0),"")</f>
        <v/>
      </c>
      <c r="AG120" s="126" t="b">
        <f t="shared" si="34"/>
        <v>0</v>
      </c>
      <c r="AH120" s="126">
        <f t="shared" si="35"/>
        <v>0</v>
      </c>
      <c r="AJ120" s="126">
        <f t="shared" si="36"/>
        <v>0</v>
      </c>
      <c r="AK120" s="126">
        <f>IF('Member Info'!F116&gt;$R$1,1,0)</f>
        <v>0</v>
      </c>
      <c r="AL120" s="126" t="b">
        <f>IF(ISERROR(R120),ERROR.TYPE(#REF!)=ERROR.TYPE(R120),FALSE)</f>
        <v>0</v>
      </c>
      <c r="AM120" s="126" t="b">
        <f>IF(ISERROR(S120),ERROR.TYPE(#REF!)=ERROR.TYPE(S120),FALSE)</f>
        <v>0</v>
      </c>
      <c r="AN120" s="126">
        <f>IF(OR('Member Info'!F116&gt;=$S$1,'Member Info'!N116&gt;=$R$1),1,0)</f>
        <v>0</v>
      </c>
    </row>
    <row r="121" spans="1:40" x14ac:dyDescent="0.25">
      <c r="A121" s="4">
        <v>89</v>
      </c>
      <c r="B121" s="166">
        <f>'Member Info'!D117</f>
        <v>0</v>
      </c>
      <c r="C121" s="166">
        <f>'Member Info'!E117</f>
        <v>0</v>
      </c>
      <c r="D121" s="166" t="str">
        <f>'Member Info'!G117</f>
        <v/>
      </c>
      <c r="E121" s="167">
        <f>'Member Info'!B117</f>
        <v>0</v>
      </c>
      <c r="F121" s="244"/>
      <c r="G121" s="168" t="str">
        <f>IF(E121=0,"",
IF('Member Info'!$AM$19&lt;=$R$1,
SUMPRODUCT('Member Info'!L117+IF('Member Info'!H117&gt;'Member Info'!$AJ$12,'Member Info'!$AK$13,IF('Member Info'!H117&gt;'Member Info'!$AJ$11,'Member Info'!$AK$12,IF('Member Info'!H117&gt;'Member Info'!$AJ$10,'Member Info'!$AK$11,IF('Member Info'!H117&gt;'Member Info'!$AJ$9,'Member Info'!$AK$10,IF('Member Info'!H117&gt;'Member Info'!$AJ$8,'Member Info'!$AK$9,'Member Info'!$AK$8)))))),
SUMPRODUCT('Member Info'!L117+IF('Member Info'!H117&gt;'Member Info'!$AG$17,'Member Info'!$AH$18,IF('Member Info'!H117&gt;'Member Info'!$AG$16,'Member Info'!$AH$17,IF('Member Info'!H117&gt;'Member Info'!$AG$15,'Member Info'!$AH$16,IF('Member Info'!H117&gt;'Member Info'!$AG$14,'Member Info'!$AH$15,IF('Member Info'!H117&gt;'Member Info'!$AG$13,'Member Info'!$AH$14,IF('Member Info'!H117&gt;'Member Info'!$AG$12,'Member Info'!$AH$13,IF('Member Info'!H117&gt;'Member Info'!$AG$11,'Member Info'!$AH$12,IF('Member Info'!H117&gt;'Member Info'!$AG$10,'Member Info'!$AH$11,IF('Member Info'!H117&gt;'Member Info'!$AG$9,'Member Info'!$AH$10,IF('Member Info'!H117&gt;'Member Info'!$AG$8,'Member Info'!$AH$9,'Member Info'!$AH$8)))))))))))))</f>
        <v/>
      </c>
      <c r="H121" s="26"/>
      <c r="I121" s="26"/>
      <c r="J121" s="107" t="str">
        <f>IF(E121=0,"",IF('Member Info'!F117&gt;$S$1,CONCATENATE("Joined with practice on ", TEXT('Member Info'!F117, "DD/MM/YYYY")),IF('Member Info'!N117&lt;&gt;"",IF('Member Info'!N117&lt;$R$1,CONCATENATE("Left Scheme on ", TEXT('Member Info'!N117, "DD/MM/YYYY")),IF(ISERROR(G121),"Error Detected, No rate entered",IF(E121=0,"",IF(F121="","Error Detected, No Pensionable pay",IF(ISERROR(AB121)," Unknown Values entered.",IF(T121+U121&lt;1,"Acceptable",IF(R121+S121=200, "No Contributions Entered", IF(K121="","Error Detected, Choose reason&gt;",IF(X121="1",IF(T121=1,"Please Enter Deemed Pensionable Pay","Add Any Relevant Details Above"),"Please Give Details Above"))))))))),IF(ISERROR(G121),"Error Detected, No rate entered",IF(E121=0,"",IF(F121="","Error Detected, No Pensionable pay",IF(ISERROR(AB121)," Unknown Values entered.",IF(T121+U121&lt;1,"Acceptable",IF(R121+S121=200, "No Contributions Entered", IF(K121="","Error Detected, Choose reason&gt;",IF(X121="1",IF(T121=1,"Please Enter Deemed Pensionable Pay","Add relevant Details Above"),"Please give details Above")))))))))))</f>
        <v/>
      </c>
      <c r="K121" s="263"/>
      <c r="L121" s="93"/>
      <c r="M121" s="93" t="str">
        <f t="shared" si="24"/>
        <v/>
      </c>
      <c r="N121" s="96">
        <f t="shared" si="23"/>
        <v>0</v>
      </c>
      <c r="O121" s="96">
        <f t="shared" si="23"/>
        <v>0</v>
      </c>
      <c r="P121" s="220">
        <f>(ROUND((F121/100*'Member Info'!$W$2), 2))</f>
        <v>0</v>
      </c>
      <c r="Q121" s="220" t="e">
        <f t="shared" si="25"/>
        <v>#VALUE!</v>
      </c>
      <c r="R121" s="220" t="str">
        <f t="shared" si="26"/>
        <v/>
      </c>
      <c r="S121" s="229" t="str">
        <f t="shared" si="27"/>
        <v/>
      </c>
      <c r="T121" s="230" t="str">
        <f t="shared" si="28"/>
        <v/>
      </c>
      <c r="U121" s="230" t="str">
        <f t="shared" si="29"/>
        <v/>
      </c>
      <c r="V121" s="224">
        <f t="shared" si="30"/>
        <v>0</v>
      </c>
      <c r="W121" s="112">
        <f t="shared" si="31"/>
        <v>0</v>
      </c>
      <c r="X121" s="237" t="str">
        <f t="shared" si="19"/>
        <v/>
      </c>
      <c r="Y121" s="242" t="b">
        <f t="shared" si="20"/>
        <v>0</v>
      </c>
      <c r="Z121" s="237">
        <f t="shared" si="32"/>
        <v>0</v>
      </c>
      <c r="AA121" s="237">
        <f>IF('Member Info'!N117="",1,"")</f>
        <v>1</v>
      </c>
      <c r="AB121" s="245" t="e">
        <f t="shared" si="33"/>
        <v>#VALUE!</v>
      </c>
      <c r="AC121" s="132" t="str">
        <f t="shared" si="21"/>
        <v/>
      </c>
      <c r="AD121" s="126">
        <f t="shared" si="22"/>
        <v>1</v>
      </c>
      <c r="AE121" s="126" t="str">
        <f>IF('Member Info'!N117&lt;&gt;"",IF('Member Info'!N117&lt;=$R$1,1,0),"")</f>
        <v/>
      </c>
      <c r="AG121" s="126" t="b">
        <f t="shared" si="34"/>
        <v>0</v>
      </c>
      <c r="AH121" s="126">
        <f t="shared" si="35"/>
        <v>0</v>
      </c>
      <c r="AJ121" s="126">
        <f t="shared" si="36"/>
        <v>0</v>
      </c>
      <c r="AK121" s="126">
        <f>IF('Member Info'!F117&gt;$R$1,1,0)</f>
        <v>0</v>
      </c>
      <c r="AL121" s="126" t="b">
        <f>IF(ISERROR(R121),ERROR.TYPE(#REF!)=ERROR.TYPE(R121),FALSE)</f>
        <v>0</v>
      </c>
      <c r="AM121" s="126" t="b">
        <f>IF(ISERROR(S121),ERROR.TYPE(#REF!)=ERROR.TYPE(S121),FALSE)</f>
        <v>0</v>
      </c>
      <c r="AN121" s="126">
        <f>IF(OR('Member Info'!F117&gt;=$S$1,'Member Info'!N117&gt;=$R$1),1,0)</f>
        <v>0</v>
      </c>
    </row>
    <row r="122" spans="1:40" x14ac:dyDescent="0.25">
      <c r="A122" s="4">
        <v>90</v>
      </c>
      <c r="B122" s="166">
        <f>'Member Info'!D118</f>
        <v>0</v>
      </c>
      <c r="C122" s="166">
        <f>'Member Info'!E118</f>
        <v>0</v>
      </c>
      <c r="D122" s="166" t="str">
        <f>'Member Info'!G118</f>
        <v/>
      </c>
      <c r="E122" s="167">
        <f>'Member Info'!B118</f>
        <v>0</v>
      </c>
      <c r="F122" s="244"/>
      <c r="G122" s="168" t="str">
        <f>IF(E122=0,"",
IF('Member Info'!$AM$19&lt;=$R$1,
SUMPRODUCT('Member Info'!L118+IF('Member Info'!H118&gt;'Member Info'!$AJ$12,'Member Info'!$AK$13,IF('Member Info'!H118&gt;'Member Info'!$AJ$11,'Member Info'!$AK$12,IF('Member Info'!H118&gt;'Member Info'!$AJ$10,'Member Info'!$AK$11,IF('Member Info'!H118&gt;'Member Info'!$AJ$9,'Member Info'!$AK$10,IF('Member Info'!H118&gt;'Member Info'!$AJ$8,'Member Info'!$AK$9,'Member Info'!$AK$8)))))),
SUMPRODUCT('Member Info'!L118+IF('Member Info'!H118&gt;'Member Info'!$AG$17,'Member Info'!$AH$18,IF('Member Info'!H118&gt;'Member Info'!$AG$16,'Member Info'!$AH$17,IF('Member Info'!H118&gt;'Member Info'!$AG$15,'Member Info'!$AH$16,IF('Member Info'!H118&gt;'Member Info'!$AG$14,'Member Info'!$AH$15,IF('Member Info'!H118&gt;'Member Info'!$AG$13,'Member Info'!$AH$14,IF('Member Info'!H118&gt;'Member Info'!$AG$12,'Member Info'!$AH$13,IF('Member Info'!H118&gt;'Member Info'!$AG$11,'Member Info'!$AH$12,IF('Member Info'!H118&gt;'Member Info'!$AG$10,'Member Info'!$AH$11,IF('Member Info'!H118&gt;'Member Info'!$AG$9,'Member Info'!$AH$10,IF('Member Info'!H118&gt;'Member Info'!$AG$8,'Member Info'!$AH$9,'Member Info'!$AH$8)))))))))))))</f>
        <v/>
      </c>
      <c r="H122" s="26"/>
      <c r="I122" s="26"/>
      <c r="J122" s="107" t="str">
        <f>IF(E122=0,"",IF('Member Info'!F118&gt;$S$1,CONCATENATE("Joined with practice on ", TEXT('Member Info'!F118, "DD/MM/YYYY")),IF('Member Info'!N118&lt;&gt;"",IF('Member Info'!N118&lt;$R$1,CONCATENATE("Left Scheme on ", TEXT('Member Info'!N118, "DD/MM/YYYY")),IF(ISERROR(G122),"Error Detected, No rate entered",IF(E122=0,"",IF(F122="","Error Detected, No Pensionable pay",IF(ISERROR(AB122)," Unknown Values entered.",IF(T122+U122&lt;1,"Acceptable",IF(R122+S122=200, "No Contributions Entered", IF(K122="","Error Detected, Choose reason&gt;",IF(X122="1",IF(T122=1,"Please Enter Deemed Pensionable Pay","Add Any Relevant Details Above"),"Please Give Details Above"))))))))),IF(ISERROR(G122),"Error Detected, No rate entered",IF(E122=0,"",IF(F122="","Error Detected, No Pensionable pay",IF(ISERROR(AB122)," Unknown Values entered.",IF(T122+U122&lt;1,"Acceptable",IF(R122+S122=200, "No Contributions Entered", IF(K122="","Error Detected, Choose reason&gt;",IF(X122="1",IF(T122=1,"Please Enter Deemed Pensionable Pay","Add relevant Details Above"),"Please give details Above")))))))))))</f>
        <v/>
      </c>
      <c r="K122" s="263"/>
      <c r="L122" s="93"/>
      <c r="M122" s="93" t="str">
        <f t="shared" si="24"/>
        <v/>
      </c>
      <c r="N122" s="96">
        <f t="shared" si="23"/>
        <v>0</v>
      </c>
      <c r="O122" s="96">
        <f t="shared" si="23"/>
        <v>0</v>
      </c>
      <c r="P122" s="220">
        <f>(ROUND((F122/100*'Member Info'!$W$2), 2))</f>
        <v>0</v>
      </c>
      <c r="Q122" s="220" t="e">
        <f t="shared" si="25"/>
        <v>#VALUE!</v>
      </c>
      <c r="R122" s="220" t="str">
        <f t="shared" si="26"/>
        <v/>
      </c>
      <c r="S122" s="229" t="str">
        <f t="shared" si="27"/>
        <v/>
      </c>
      <c r="T122" s="230" t="str">
        <f t="shared" si="28"/>
        <v/>
      </c>
      <c r="U122" s="230" t="str">
        <f t="shared" si="29"/>
        <v/>
      </c>
      <c r="V122" s="224">
        <f t="shared" si="30"/>
        <v>0</v>
      </c>
      <c r="W122" s="112">
        <f t="shared" si="31"/>
        <v>0</v>
      </c>
      <c r="X122" s="237" t="str">
        <f t="shared" si="19"/>
        <v/>
      </c>
      <c r="Y122" s="242" t="b">
        <f t="shared" si="20"/>
        <v>0</v>
      </c>
      <c r="Z122" s="237">
        <f t="shared" si="32"/>
        <v>0</v>
      </c>
      <c r="AA122" s="237">
        <f>IF('Member Info'!N118="",1,"")</f>
        <v>1</v>
      </c>
      <c r="AB122" s="245" t="e">
        <f t="shared" si="33"/>
        <v>#VALUE!</v>
      </c>
      <c r="AC122" s="132" t="str">
        <f t="shared" si="21"/>
        <v/>
      </c>
      <c r="AD122" s="126">
        <f t="shared" si="22"/>
        <v>1</v>
      </c>
      <c r="AE122" s="126" t="str">
        <f>IF('Member Info'!N118&lt;&gt;"",IF('Member Info'!N118&lt;=$R$1,1,0),"")</f>
        <v/>
      </c>
      <c r="AG122" s="126" t="b">
        <f t="shared" si="34"/>
        <v>0</v>
      </c>
      <c r="AH122" s="126">
        <f t="shared" si="35"/>
        <v>0</v>
      </c>
      <c r="AJ122" s="126">
        <f t="shared" si="36"/>
        <v>0</v>
      </c>
      <c r="AK122" s="126">
        <f>IF('Member Info'!F118&gt;$R$1,1,0)</f>
        <v>0</v>
      </c>
      <c r="AL122" s="126" t="b">
        <f>IF(ISERROR(R122),ERROR.TYPE(#REF!)=ERROR.TYPE(R122),FALSE)</f>
        <v>0</v>
      </c>
      <c r="AM122" s="126" t="b">
        <f>IF(ISERROR(S122),ERROR.TYPE(#REF!)=ERROR.TYPE(S122),FALSE)</f>
        <v>0</v>
      </c>
      <c r="AN122" s="126">
        <f>IF(OR('Member Info'!F118&gt;=$S$1,'Member Info'!N118&gt;=$R$1),1,0)</f>
        <v>0</v>
      </c>
    </row>
    <row r="123" spans="1:40" x14ac:dyDescent="0.25">
      <c r="A123" s="4">
        <v>91</v>
      </c>
      <c r="B123" s="166">
        <f>'Member Info'!D119</f>
        <v>0</v>
      </c>
      <c r="C123" s="166">
        <f>'Member Info'!E119</f>
        <v>0</v>
      </c>
      <c r="D123" s="166" t="str">
        <f>'Member Info'!G119</f>
        <v/>
      </c>
      <c r="E123" s="167">
        <f>'Member Info'!B119</f>
        <v>0</v>
      </c>
      <c r="F123" s="244"/>
      <c r="G123" s="168" t="str">
        <f>IF(E123=0,"",
IF('Member Info'!$AM$19&lt;=$R$1,
SUMPRODUCT('Member Info'!L119+IF('Member Info'!H119&gt;'Member Info'!$AJ$12,'Member Info'!$AK$13,IF('Member Info'!H119&gt;'Member Info'!$AJ$11,'Member Info'!$AK$12,IF('Member Info'!H119&gt;'Member Info'!$AJ$10,'Member Info'!$AK$11,IF('Member Info'!H119&gt;'Member Info'!$AJ$9,'Member Info'!$AK$10,IF('Member Info'!H119&gt;'Member Info'!$AJ$8,'Member Info'!$AK$9,'Member Info'!$AK$8)))))),
SUMPRODUCT('Member Info'!L119+IF('Member Info'!H119&gt;'Member Info'!$AG$17,'Member Info'!$AH$18,IF('Member Info'!H119&gt;'Member Info'!$AG$16,'Member Info'!$AH$17,IF('Member Info'!H119&gt;'Member Info'!$AG$15,'Member Info'!$AH$16,IF('Member Info'!H119&gt;'Member Info'!$AG$14,'Member Info'!$AH$15,IF('Member Info'!H119&gt;'Member Info'!$AG$13,'Member Info'!$AH$14,IF('Member Info'!H119&gt;'Member Info'!$AG$12,'Member Info'!$AH$13,IF('Member Info'!H119&gt;'Member Info'!$AG$11,'Member Info'!$AH$12,IF('Member Info'!H119&gt;'Member Info'!$AG$10,'Member Info'!$AH$11,IF('Member Info'!H119&gt;'Member Info'!$AG$9,'Member Info'!$AH$10,IF('Member Info'!H119&gt;'Member Info'!$AG$8,'Member Info'!$AH$9,'Member Info'!$AH$8)))))))))))))</f>
        <v/>
      </c>
      <c r="H123" s="26"/>
      <c r="I123" s="26"/>
      <c r="J123" s="107" t="str">
        <f>IF(E123=0,"",IF('Member Info'!F119&gt;$S$1,CONCATENATE("Joined with practice on ", TEXT('Member Info'!F119, "DD/MM/YYYY")),IF('Member Info'!N119&lt;&gt;"",IF('Member Info'!N119&lt;$R$1,CONCATENATE("Left Scheme on ", TEXT('Member Info'!N119, "DD/MM/YYYY")),IF(ISERROR(G123),"Error Detected, No rate entered",IF(E123=0,"",IF(F123="","Error Detected, No Pensionable pay",IF(ISERROR(AB123)," Unknown Values entered.",IF(T123+U123&lt;1,"Acceptable",IF(R123+S123=200, "No Contributions Entered", IF(K123="","Error Detected, Choose reason&gt;",IF(X123="1",IF(T123=1,"Please Enter Deemed Pensionable Pay","Add Any Relevant Details Above"),"Please Give Details Above"))))))))),IF(ISERROR(G123),"Error Detected, No rate entered",IF(E123=0,"",IF(F123="","Error Detected, No Pensionable pay",IF(ISERROR(AB123)," Unknown Values entered.",IF(T123+U123&lt;1,"Acceptable",IF(R123+S123=200, "No Contributions Entered", IF(K123="","Error Detected, Choose reason&gt;",IF(X123="1",IF(T123=1,"Please Enter Deemed Pensionable Pay","Add relevant Details Above"),"Please give details Above")))))))))))</f>
        <v/>
      </c>
      <c r="K123" s="263"/>
      <c r="L123" s="93"/>
      <c r="M123" s="93" t="str">
        <f t="shared" si="24"/>
        <v/>
      </c>
      <c r="N123" s="96">
        <f t="shared" si="23"/>
        <v>0</v>
      </c>
      <c r="O123" s="96">
        <f t="shared" si="23"/>
        <v>0</v>
      </c>
      <c r="P123" s="220">
        <f>(ROUND((F123/100*'Member Info'!$W$2), 2))</f>
        <v>0</v>
      </c>
      <c r="Q123" s="220" t="e">
        <f t="shared" si="25"/>
        <v>#VALUE!</v>
      </c>
      <c r="R123" s="220" t="str">
        <f t="shared" si="26"/>
        <v/>
      </c>
      <c r="S123" s="229" t="str">
        <f t="shared" si="27"/>
        <v/>
      </c>
      <c r="T123" s="230" t="str">
        <f t="shared" si="28"/>
        <v/>
      </c>
      <c r="U123" s="230" t="str">
        <f t="shared" si="29"/>
        <v/>
      </c>
      <c r="V123" s="224">
        <f t="shared" si="30"/>
        <v>0</v>
      </c>
      <c r="W123" s="112">
        <f t="shared" si="31"/>
        <v>0</v>
      </c>
      <c r="X123" s="237" t="str">
        <f t="shared" si="19"/>
        <v/>
      </c>
      <c r="Y123" s="242" t="b">
        <f t="shared" si="20"/>
        <v>0</v>
      </c>
      <c r="Z123" s="237">
        <f t="shared" si="32"/>
        <v>0</v>
      </c>
      <c r="AA123" s="237">
        <f>IF('Member Info'!N119="",1,"")</f>
        <v>1</v>
      </c>
      <c r="AB123" s="245" t="e">
        <f t="shared" si="33"/>
        <v>#VALUE!</v>
      </c>
      <c r="AC123" s="132" t="str">
        <f t="shared" si="21"/>
        <v/>
      </c>
      <c r="AD123" s="126">
        <f t="shared" si="22"/>
        <v>1</v>
      </c>
      <c r="AE123" s="126" t="str">
        <f>IF('Member Info'!N119&lt;&gt;"",IF('Member Info'!N119&lt;=$R$1,1,0),"")</f>
        <v/>
      </c>
      <c r="AG123" s="126" t="b">
        <f t="shared" si="34"/>
        <v>0</v>
      </c>
      <c r="AH123" s="126">
        <f t="shared" si="35"/>
        <v>0</v>
      </c>
      <c r="AJ123" s="126">
        <f t="shared" si="36"/>
        <v>0</v>
      </c>
      <c r="AK123" s="126">
        <f>IF('Member Info'!F119&gt;$R$1,1,0)</f>
        <v>0</v>
      </c>
      <c r="AL123" s="126" t="b">
        <f>IF(ISERROR(R123),ERROR.TYPE(#REF!)=ERROR.TYPE(R123),FALSE)</f>
        <v>0</v>
      </c>
      <c r="AM123" s="126" t="b">
        <f>IF(ISERROR(S123),ERROR.TYPE(#REF!)=ERROR.TYPE(S123),FALSE)</f>
        <v>0</v>
      </c>
      <c r="AN123" s="126">
        <f>IF(OR('Member Info'!F119&gt;=$S$1,'Member Info'!N119&gt;=$R$1),1,0)</f>
        <v>0</v>
      </c>
    </row>
    <row r="124" spans="1:40" x14ac:dyDescent="0.25">
      <c r="A124" s="4">
        <v>92</v>
      </c>
      <c r="B124" s="166">
        <f>'Member Info'!D120</f>
        <v>0</v>
      </c>
      <c r="C124" s="166">
        <f>'Member Info'!E120</f>
        <v>0</v>
      </c>
      <c r="D124" s="166" t="str">
        <f>'Member Info'!G120</f>
        <v/>
      </c>
      <c r="E124" s="167">
        <f>'Member Info'!B120</f>
        <v>0</v>
      </c>
      <c r="F124" s="244"/>
      <c r="G124" s="168" t="str">
        <f>IF(E124=0,"",
IF('Member Info'!$AM$19&lt;=$R$1,
SUMPRODUCT('Member Info'!L120+IF('Member Info'!H120&gt;'Member Info'!$AJ$12,'Member Info'!$AK$13,IF('Member Info'!H120&gt;'Member Info'!$AJ$11,'Member Info'!$AK$12,IF('Member Info'!H120&gt;'Member Info'!$AJ$10,'Member Info'!$AK$11,IF('Member Info'!H120&gt;'Member Info'!$AJ$9,'Member Info'!$AK$10,IF('Member Info'!H120&gt;'Member Info'!$AJ$8,'Member Info'!$AK$9,'Member Info'!$AK$8)))))),
SUMPRODUCT('Member Info'!L120+IF('Member Info'!H120&gt;'Member Info'!$AG$17,'Member Info'!$AH$18,IF('Member Info'!H120&gt;'Member Info'!$AG$16,'Member Info'!$AH$17,IF('Member Info'!H120&gt;'Member Info'!$AG$15,'Member Info'!$AH$16,IF('Member Info'!H120&gt;'Member Info'!$AG$14,'Member Info'!$AH$15,IF('Member Info'!H120&gt;'Member Info'!$AG$13,'Member Info'!$AH$14,IF('Member Info'!H120&gt;'Member Info'!$AG$12,'Member Info'!$AH$13,IF('Member Info'!H120&gt;'Member Info'!$AG$11,'Member Info'!$AH$12,IF('Member Info'!H120&gt;'Member Info'!$AG$10,'Member Info'!$AH$11,IF('Member Info'!H120&gt;'Member Info'!$AG$9,'Member Info'!$AH$10,IF('Member Info'!H120&gt;'Member Info'!$AG$8,'Member Info'!$AH$9,'Member Info'!$AH$8)))))))))))))</f>
        <v/>
      </c>
      <c r="H124" s="26"/>
      <c r="I124" s="26"/>
      <c r="J124" s="107" t="str">
        <f>IF(E124=0,"",IF('Member Info'!F120&gt;$S$1,CONCATENATE("Joined with practice on ", TEXT('Member Info'!F120, "DD/MM/YYYY")),IF('Member Info'!N120&lt;&gt;"",IF('Member Info'!N120&lt;$R$1,CONCATENATE("Left Scheme on ", TEXT('Member Info'!N120, "DD/MM/YYYY")),IF(ISERROR(G124),"Error Detected, No rate entered",IF(E124=0,"",IF(F124="","Error Detected, No Pensionable pay",IF(ISERROR(AB124)," Unknown Values entered.",IF(T124+U124&lt;1,"Acceptable",IF(R124+S124=200, "No Contributions Entered", IF(K124="","Error Detected, Choose reason&gt;",IF(X124="1",IF(T124=1,"Please Enter Deemed Pensionable Pay","Add Any Relevant Details Above"),"Please Give Details Above"))))))))),IF(ISERROR(G124),"Error Detected, No rate entered",IF(E124=0,"",IF(F124="","Error Detected, No Pensionable pay",IF(ISERROR(AB124)," Unknown Values entered.",IF(T124+U124&lt;1,"Acceptable",IF(R124+S124=200, "No Contributions Entered", IF(K124="","Error Detected, Choose reason&gt;",IF(X124="1",IF(T124=1,"Please Enter Deemed Pensionable Pay","Add relevant Details Above"),"Please give details Above")))))))))))</f>
        <v/>
      </c>
      <c r="K124" s="263"/>
      <c r="L124" s="93"/>
      <c r="M124" s="93" t="str">
        <f t="shared" si="24"/>
        <v/>
      </c>
      <c r="N124" s="96">
        <f t="shared" si="23"/>
        <v>0</v>
      </c>
      <c r="O124" s="96">
        <f t="shared" si="23"/>
        <v>0</v>
      </c>
      <c r="P124" s="220">
        <f>(ROUND((F124/100*'Member Info'!$W$2), 2))</f>
        <v>0</v>
      </c>
      <c r="Q124" s="220" t="e">
        <f t="shared" si="25"/>
        <v>#VALUE!</v>
      </c>
      <c r="R124" s="220" t="str">
        <f t="shared" si="26"/>
        <v/>
      </c>
      <c r="S124" s="229" t="str">
        <f t="shared" si="27"/>
        <v/>
      </c>
      <c r="T124" s="230" t="str">
        <f t="shared" si="28"/>
        <v/>
      </c>
      <c r="U124" s="230" t="str">
        <f t="shared" si="29"/>
        <v/>
      </c>
      <c r="V124" s="224">
        <f t="shared" si="30"/>
        <v>0</v>
      </c>
      <c r="W124" s="112">
        <f t="shared" si="31"/>
        <v>0</v>
      </c>
      <c r="X124" s="237" t="str">
        <f t="shared" si="19"/>
        <v/>
      </c>
      <c r="Y124" s="242" t="b">
        <f t="shared" si="20"/>
        <v>0</v>
      </c>
      <c r="Z124" s="237">
        <f t="shared" si="32"/>
        <v>0</v>
      </c>
      <c r="AA124" s="237">
        <f>IF('Member Info'!N120="",1,"")</f>
        <v>1</v>
      </c>
      <c r="AB124" s="245" t="e">
        <f t="shared" si="33"/>
        <v>#VALUE!</v>
      </c>
      <c r="AC124" s="132" t="str">
        <f t="shared" si="21"/>
        <v/>
      </c>
      <c r="AD124" s="126">
        <f t="shared" si="22"/>
        <v>1</v>
      </c>
      <c r="AE124" s="126" t="str">
        <f>IF('Member Info'!N120&lt;&gt;"",IF('Member Info'!N120&lt;=$R$1,1,0),"")</f>
        <v/>
      </c>
      <c r="AG124" s="126" t="b">
        <f t="shared" si="34"/>
        <v>0</v>
      </c>
      <c r="AH124" s="126">
        <f t="shared" si="35"/>
        <v>0</v>
      </c>
      <c r="AJ124" s="126">
        <f t="shared" si="36"/>
        <v>0</v>
      </c>
      <c r="AK124" s="126">
        <f>IF('Member Info'!F120&gt;$R$1,1,0)</f>
        <v>0</v>
      </c>
      <c r="AL124" s="126" t="b">
        <f>IF(ISERROR(R124),ERROR.TYPE(#REF!)=ERROR.TYPE(R124),FALSE)</f>
        <v>0</v>
      </c>
      <c r="AM124" s="126" t="b">
        <f>IF(ISERROR(S124),ERROR.TYPE(#REF!)=ERROR.TYPE(S124),FALSE)</f>
        <v>0</v>
      </c>
      <c r="AN124" s="126">
        <f>IF(OR('Member Info'!F120&gt;=$S$1,'Member Info'!N120&gt;=$R$1),1,0)</f>
        <v>0</v>
      </c>
    </row>
    <row r="125" spans="1:40" x14ac:dyDescent="0.25">
      <c r="A125" s="4">
        <v>93</v>
      </c>
      <c r="B125" s="166">
        <f>'Member Info'!D121</f>
        <v>0</v>
      </c>
      <c r="C125" s="166">
        <f>'Member Info'!E121</f>
        <v>0</v>
      </c>
      <c r="D125" s="166" t="str">
        <f>'Member Info'!G121</f>
        <v/>
      </c>
      <c r="E125" s="167">
        <f>'Member Info'!B121</f>
        <v>0</v>
      </c>
      <c r="F125" s="244"/>
      <c r="G125" s="168" t="str">
        <f>IF(E125=0,"",
IF('Member Info'!$AM$19&lt;=$R$1,
SUMPRODUCT('Member Info'!L121+IF('Member Info'!H121&gt;'Member Info'!$AJ$12,'Member Info'!$AK$13,IF('Member Info'!H121&gt;'Member Info'!$AJ$11,'Member Info'!$AK$12,IF('Member Info'!H121&gt;'Member Info'!$AJ$10,'Member Info'!$AK$11,IF('Member Info'!H121&gt;'Member Info'!$AJ$9,'Member Info'!$AK$10,IF('Member Info'!H121&gt;'Member Info'!$AJ$8,'Member Info'!$AK$9,'Member Info'!$AK$8)))))),
SUMPRODUCT('Member Info'!L121+IF('Member Info'!H121&gt;'Member Info'!$AG$17,'Member Info'!$AH$18,IF('Member Info'!H121&gt;'Member Info'!$AG$16,'Member Info'!$AH$17,IF('Member Info'!H121&gt;'Member Info'!$AG$15,'Member Info'!$AH$16,IF('Member Info'!H121&gt;'Member Info'!$AG$14,'Member Info'!$AH$15,IF('Member Info'!H121&gt;'Member Info'!$AG$13,'Member Info'!$AH$14,IF('Member Info'!H121&gt;'Member Info'!$AG$12,'Member Info'!$AH$13,IF('Member Info'!H121&gt;'Member Info'!$AG$11,'Member Info'!$AH$12,IF('Member Info'!H121&gt;'Member Info'!$AG$10,'Member Info'!$AH$11,IF('Member Info'!H121&gt;'Member Info'!$AG$9,'Member Info'!$AH$10,IF('Member Info'!H121&gt;'Member Info'!$AG$8,'Member Info'!$AH$9,'Member Info'!$AH$8)))))))))))))</f>
        <v/>
      </c>
      <c r="H125" s="26"/>
      <c r="I125" s="26"/>
      <c r="J125" s="107" t="str">
        <f>IF(E125=0,"",IF('Member Info'!F121&gt;$S$1,CONCATENATE("Joined with practice on ", TEXT('Member Info'!F121, "DD/MM/YYYY")),IF('Member Info'!N121&lt;&gt;"",IF('Member Info'!N121&lt;$R$1,CONCATENATE("Left Scheme on ", TEXT('Member Info'!N121, "DD/MM/YYYY")),IF(ISERROR(G125),"Error Detected, No rate entered",IF(E125=0,"",IF(F125="","Error Detected, No Pensionable pay",IF(ISERROR(AB125)," Unknown Values entered.",IF(T125+U125&lt;1,"Acceptable",IF(R125+S125=200, "No Contributions Entered", IF(K125="","Error Detected, Choose reason&gt;",IF(X125="1",IF(T125=1,"Please Enter Deemed Pensionable Pay","Add Any Relevant Details Above"),"Please Give Details Above"))))))))),IF(ISERROR(G125),"Error Detected, No rate entered",IF(E125=0,"",IF(F125="","Error Detected, No Pensionable pay",IF(ISERROR(AB125)," Unknown Values entered.",IF(T125+U125&lt;1,"Acceptable",IF(R125+S125=200, "No Contributions Entered", IF(K125="","Error Detected, Choose reason&gt;",IF(X125="1",IF(T125=1,"Please Enter Deemed Pensionable Pay","Add relevant Details Above"),"Please give details Above")))))))))))</f>
        <v/>
      </c>
      <c r="K125" s="263"/>
      <c r="L125" s="93"/>
      <c r="M125" s="93" t="str">
        <f t="shared" si="24"/>
        <v/>
      </c>
      <c r="N125" s="96">
        <f t="shared" si="23"/>
        <v>0</v>
      </c>
      <c r="O125" s="96">
        <f t="shared" si="23"/>
        <v>0</v>
      </c>
      <c r="P125" s="220">
        <f>(ROUND((F125/100*'Member Info'!$W$2), 2))</f>
        <v>0</v>
      </c>
      <c r="Q125" s="220" t="e">
        <f t="shared" si="25"/>
        <v>#VALUE!</v>
      </c>
      <c r="R125" s="220" t="str">
        <f t="shared" si="26"/>
        <v/>
      </c>
      <c r="S125" s="229" t="str">
        <f t="shared" si="27"/>
        <v/>
      </c>
      <c r="T125" s="230" t="str">
        <f t="shared" si="28"/>
        <v/>
      </c>
      <c r="U125" s="230" t="str">
        <f t="shared" si="29"/>
        <v/>
      </c>
      <c r="V125" s="224">
        <f t="shared" si="30"/>
        <v>0</v>
      </c>
      <c r="W125" s="112">
        <f t="shared" si="31"/>
        <v>0</v>
      </c>
      <c r="X125" s="237" t="str">
        <f t="shared" si="19"/>
        <v/>
      </c>
      <c r="Y125" s="242" t="b">
        <f t="shared" si="20"/>
        <v>0</v>
      </c>
      <c r="Z125" s="237">
        <f t="shared" si="32"/>
        <v>0</v>
      </c>
      <c r="AA125" s="237">
        <f>IF('Member Info'!N121="",1,"")</f>
        <v>1</v>
      </c>
      <c r="AB125" s="245" t="e">
        <f t="shared" si="33"/>
        <v>#VALUE!</v>
      </c>
      <c r="AC125" s="132" t="str">
        <f t="shared" si="21"/>
        <v/>
      </c>
      <c r="AD125" s="126">
        <f t="shared" si="22"/>
        <v>1</v>
      </c>
      <c r="AE125" s="126" t="str">
        <f>IF('Member Info'!N121&lt;&gt;"",IF('Member Info'!N121&lt;=$R$1,1,0),"")</f>
        <v/>
      </c>
      <c r="AG125" s="126" t="b">
        <f t="shared" si="34"/>
        <v>0</v>
      </c>
      <c r="AH125" s="126">
        <f t="shared" si="35"/>
        <v>0</v>
      </c>
      <c r="AJ125" s="126">
        <f t="shared" si="36"/>
        <v>0</v>
      </c>
      <c r="AK125" s="126">
        <f>IF('Member Info'!F121&gt;$R$1,1,0)</f>
        <v>0</v>
      </c>
      <c r="AL125" s="126" t="b">
        <f>IF(ISERROR(R125),ERROR.TYPE(#REF!)=ERROR.TYPE(R125),FALSE)</f>
        <v>0</v>
      </c>
      <c r="AM125" s="126" t="b">
        <f>IF(ISERROR(S125),ERROR.TYPE(#REF!)=ERROR.TYPE(S125),FALSE)</f>
        <v>0</v>
      </c>
      <c r="AN125" s="126">
        <f>IF(OR('Member Info'!F121&gt;=$S$1,'Member Info'!N121&gt;=$R$1),1,0)</f>
        <v>0</v>
      </c>
    </row>
    <row r="126" spans="1:40" x14ac:dyDescent="0.25">
      <c r="A126" s="4">
        <v>94</v>
      </c>
      <c r="B126" s="166">
        <f>'Member Info'!D122</f>
        <v>0</v>
      </c>
      <c r="C126" s="166">
        <f>'Member Info'!E122</f>
        <v>0</v>
      </c>
      <c r="D126" s="166" t="str">
        <f>'Member Info'!G122</f>
        <v/>
      </c>
      <c r="E126" s="167">
        <f>'Member Info'!B122</f>
        <v>0</v>
      </c>
      <c r="F126" s="244"/>
      <c r="G126" s="168" t="str">
        <f>IF(E126=0,"",
IF('Member Info'!$AM$19&lt;=$R$1,
SUMPRODUCT('Member Info'!L122+IF('Member Info'!H122&gt;'Member Info'!$AJ$12,'Member Info'!$AK$13,IF('Member Info'!H122&gt;'Member Info'!$AJ$11,'Member Info'!$AK$12,IF('Member Info'!H122&gt;'Member Info'!$AJ$10,'Member Info'!$AK$11,IF('Member Info'!H122&gt;'Member Info'!$AJ$9,'Member Info'!$AK$10,IF('Member Info'!H122&gt;'Member Info'!$AJ$8,'Member Info'!$AK$9,'Member Info'!$AK$8)))))),
SUMPRODUCT('Member Info'!L122+IF('Member Info'!H122&gt;'Member Info'!$AG$17,'Member Info'!$AH$18,IF('Member Info'!H122&gt;'Member Info'!$AG$16,'Member Info'!$AH$17,IF('Member Info'!H122&gt;'Member Info'!$AG$15,'Member Info'!$AH$16,IF('Member Info'!H122&gt;'Member Info'!$AG$14,'Member Info'!$AH$15,IF('Member Info'!H122&gt;'Member Info'!$AG$13,'Member Info'!$AH$14,IF('Member Info'!H122&gt;'Member Info'!$AG$12,'Member Info'!$AH$13,IF('Member Info'!H122&gt;'Member Info'!$AG$11,'Member Info'!$AH$12,IF('Member Info'!H122&gt;'Member Info'!$AG$10,'Member Info'!$AH$11,IF('Member Info'!H122&gt;'Member Info'!$AG$9,'Member Info'!$AH$10,IF('Member Info'!H122&gt;'Member Info'!$AG$8,'Member Info'!$AH$9,'Member Info'!$AH$8)))))))))))))</f>
        <v/>
      </c>
      <c r="H126" s="26"/>
      <c r="I126" s="26"/>
      <c r="J126" s="107" t="str">
        <f>IF(E126=0,"",IF('Member Info'!F122&gt;$S$1,CONCATENATE("Joined with practice on ", TEXT('Member Info'!F122, "DD/MM/YYYY")),IF('Member Info'!N122&lt;&gt;"",IF('Member Info'!N122&lt;$R$1,CONCATENATE("Left Scheme on ", TEXT('Member Info'!N122, "DD/MM/YYYY")),IF(ISERROR(G126),"Error Detected, No rate entered",IF(E126=0,"",IF(F126="","Error Detected, No Pensionable pay",IF(ISERROR(AB126)," Unknown Values entered.",IF(T126+U126&lt;1,"Acceptable",IF(R126+S126=200, "No Contributions Entered", IF(K126="","Error Detected, Choose reason&gt;",IF(X126="1",IF(T126=1,"Please Enter Deemed Pensionable Pay","Add Any Relevant Details Above"),"Please Give Details Above"))))))))),IF(ISERROR(G126),"Error Detected, No rate entered",IF(E126=0,"",IF(F126="","Error Detected, No Pensionable pay",IF(ISERROR(AB126)," Unknown Values entered.",IF(T126+U126&lt;1,"Acceptable",IF(R126+S126=200, "No Contributions Entered", IF(K126="","Error Detected, Choose reason&gt;",IF(X126="1",IF(T126=1,"Please Enter Deemed Pensionable Pay","Add relevant Details Above"),"Please give details Above")))))))))))</f>
        <v/>
      </c>
      <c r="K126" s="263"/>
      <c r="L126" s="93"/>
      <c r="M126" s="93" t="str">
        <f t="shared" si="24"/>
        <v/>
      </c>
      <c r="N126" s="96">
        <f t="shared" si="23"/>
        <v>0</v>
      </c>
      <c r="O126" s="96">
        <f t="shared" si="23"/>
        <v>0</v>
      </c>
      <c r="P126" s="220">
        <f>(ROUND((F126/100*'Member Info'!$W$2), 2))</f>
        <v>0</v>
      </c>
      <c r="Q126" s="220" t="e">
        <f t="shared" si="25"/>
        <v>#VALUE!</v>
      </c>
      <c r="R126" s="220" t="str">
        <f t="shared" si="26"/>
        <v/>
      </c>
      <c r="S126" s="229" t="str">
        <f t="shared" si="27"/>
        <v/>
      </c>
      <c r="T126" s="230" t="str">
        <f t="shared" si="28"/>
        <v/>
      </c>
      <c r="U126" s="230" t="str">
        <f t="shared" si="29"/>
        <v/>
      </c>
      <c r="V126" s="224">
        <f t="shared" si="30"/>
        <v>0</v>
      </c>
      <c r="W126" s="112">
        <f t="shared" si="31"/>
        <v>0</v>
      </c>
      <c r="X126" s="237" t="str">
        <f t="shared" si="19"/>
        <v/>
      </c>
      <c r="Y126" s="242" t="b">
        <f t="shared" si="20"/>
        <v>0</v>
      </c>
      <c r="Z126" s="237">
        <f t="shared" si="32"/>
        <v>0</v>
      </c>
      <c r="AA126" s="237">
        <f>IF('Member Info'!N122="",1,"")</f>
        <v>1</v>
      </c>
      <c r="AB126" s="245" t="e">
        <f t="shared" si="33"/>
        <v>#VALUE!</v>
      </c>
      <c r="AC126" s="132" t="str">
        <f t="shared" si="21"/>
        <v/>
      </c>
      <c r="AD126" s="126">
        <f t="shared" si="22"/>
        <v>1</v>
      </c>
      <c r="AE126" s="126" t="str">
        <f>IF('Member Info'!N122&lt;&gt;"",IF('Member Info'!N122&lt;=$R$1,1,0),"")</f>
        <v/>
      </c>
      <c r="AG126" s="126" t="b">
        <f t="shared" si="34"/>
        <v>0</v>
      </c>
      <c r="AH126" s="126">
        <f t="shared" si="35"/>
        <v>0</v>
      </c>
      <c r="AJ126" s="126">
        <f t="shared" si="36"/>
        <v>0</v>
      </c>
      <c r="AK126" s="126">
        <f>IF('Member Info'!F122&gt;$R$1,1,0)</f>
        <v>0</v>
      </c>
      <c r="AL126" s="126" t="b">
        <f>IF(ISERROR(R126),ERROR.TYPE(#REF!)=ERROR.TYPE(R126),FALSE)</f>
        <v>0</v>
      </c>
      <c r="AM126" s="126" t="b">
        <f>IF(ISERROR(S126),ERROR.TYPE(#REF!)=ERROR.TYPE(S126),FALSE)</f>
        <v>0</v>
      </c>
      <c r="AN126" s="126">
        <f>IF(OR('Member Info'!F122&gt;=$S$1,'Member Info'!N122&gt;=$R$1),1,0)</f>
        <v>0</v>
      </c>
    </row>
    <row r="127" spans="1:40" x14ac:dyDescent="0.25">
      <c r="A127" s="4">
        <v>95</v>
      </c>
      <c r="B127" s="166">
        <f>'Member Info'!D123</f>
        <v>0</v>
      </c>
      <c r="C127" s="166">
        <f>'Member Info'!E123</f>
        <v>0</v>
      </c>
      <c r="D127" s="166" t="str">
        <f>'Member Info'!G123</f>
        <v/>
      </c>
      <c r="E127" s="167">
        <f>'Member Info'!B123</f>
        <v>0</v>
      </c>
      <c r="F127" s="244"/>
      <c r="G127" s="168" t="str">
        <f>IF(E127=0,"",
IF('Member Info'!$AM$19&lt;=$R$1,
SUMPRODUCT('Member Info'!L123+IF('Member Info'!H123&gt;'Member Info'!$AJ$12,'Member Info'!$AK$13,IF('Member Info'!H123&gt;'Member Info'!$AJ$11,'Member Info'!$AK$12,IF('Member Info'!H123&gt;'Member Info'!$AJ$10,'Member Info'!$AK$11,IF('Member Info'!H123&gt;'Member Info'!$AJ$9,'Member Info'!$AK$10,IF('Member Info'!H123&gt;'Member Info'!$AJ$8,'Member Info'!$AK$9,'Member Info'!$AK$8)))))),
SUMPRODUCT('Member Info'!L123+IF('Member Info'!H123&gt;'Member Info'!$AG$17,'Member Info'!$AH$18,IF('Member Info'!H123&gt;'Member Info'!$AG$16,'Member Info'!$AH$17,IF('Member Info'!H123&gt;'Member Info'!$AG$15,'Member Info'!$AH$16,IF('Member Info'!H123&gt;'Member Info'!$AG$14,'Member Info'!$AH$15,IF('Member Info'!H123&gt;'Member Info'!$AG$13,'Member Info'!$AH$14,IF('Member Info'!H123&gt;'Member Info'!$AG$12,'Member Info'!$AH$13,IF('Member Info'!H123&gt;'Member Info'!$AG$11,'Member Info'!$AH$12,IF('Member Info'!H123&gt;'Member Info'!$AG$10,'Member Info'!$AH$11,IF('Member Info'!H123&gt;'Member Info'!$AG$9,'Member Info'!$AH$10,IF('Member Info'!H123&gt;'Member Info'!$AG$8,'Member Info'!$AH$9,'Member Info'!$AH$8)))))))))))))</f>
        <v/>
      </c>
      <c r="H127" s="26"/>
      <c r="I127" s="26"/>
      <c r="J127" s="107" t="str">
        <f>IF(E127=0,"",IF('Member Info'!F123&gt;$S$1,CONCATENATE("Joined with practice on ", TEXT('Member Info'!F123, "DD/MM/YYYY")),IF('Member Info'!N123&lt;&gt;"",IF('Member Info'!N123&lt;$R$1,CONCATENATE("Left Scheme on ", TEXT('Member Info'!N123, "DD/MM/YYYY")),IF(ISERROR(G127),"Error Detected, No rate entered",IF(E127=0,"",IF(F127="","Error Detected, No Pensionable pay",IF(ISERROR(AB127)," Unknown Values entered.",IF(T127+U127&lt;1,"Acceptable",IF(R127+S127=200, "No Contributions Entered", IF(K127="","Error Detected, Choose reason&gt;",IF(X127="1",IF(T127=1,"Please Enter Deemed Pensionable Pay","Add Any Relevant Details Above"),"Please Give Details Above"))))))))),IF(ISERROR(G127),"Error Detected, No rate entered",IF(E127=0,"",IF(F127="","Error Detected, No Pensionable pay",IF(ISERROR(AB127)," Unknown Values entered.",IF(T127+U127&lt;1,"Acceptable",IF(R127+S127=200, "No Contributions Entered", IF(K127="","Error Detected, Choose reason&gt;",IF(X127="1",IF(T127=1,"Please Enter Deemed Pensionable Pay","Add relevant Details Above"),"Please give details Above")))))))))))</f>
        <v/>
      </c>
      <c r="K127" s="263"/>
      <c r="L127" s="93"/>
      <c r="M127" s="93" t="str">
        <f t="shared" si="24"/>
        <v/>
      </c>
      <c r="N127" s="96">
        <f t="shared" si="23"/>
        <v>0</v>
      </c>
      <c r="O127" s="96">
        <f t="shared" si="23"/>
        <v>0</v>
      </c>
      <c r="P127" s="220">
        <f>(ROUND((F127/100*'Member Info'!$W$2), 2))</f>
        <v>0</v>
      </c>
      <c r="Q127" s="220" t="e">
        <f t="shared" si="25"/>
        <v>#VALUE!</v>
      </c>
      <c r="R127" s="220" t="str">
        <f t="shared" si="26"/>
        <v/>
      </c>
      <c r="S127" s="229" t="str">
        <f t="shared" si="27"/>
        <v/>
      </c>
      <c r="T127" s="230" t="str">
        <f t="shared" si="28"/>
        <v/>
      </c>
      <c r="U127" s="230" t="str">
        <f t="shared" si="29"/>
        <v/>
      </c>
      <c r="V127" s="224">
        <f t="shared" si="30"/>
        <v>0</v>
      </c>
      <c r="W127" s="112">
        <f t="shared" si="31"/>
        <v>0</v>
      </c>
      <c r="X127" s="237" t="str">
        <f t="shared" si="19"/>
        <v/>
      </c>
      <c r="Y127" s="242" t="b">
        <f t="shared" si="20"/>
        <v>0</v>
      </c>
      <c r="Z127" s="237">
        <f t="shared" si="32"/>
        <v>0</v>
      </c>
      <c r="AA127" s="237">
        <f>IF('Member Info'!N123="",1,"")</f>
        <v>1</v>
      </c>
      <c r="AB127" s="245" t="e">
        <f t="shared" si="33"/>
        <v>#VALUE!</v>
      </c>
      <c r="AC127" s="132" t="str">
        <f t="shared" si="21"/>
        <v/>
      </c>
      <c r="AD127" s="126">
        <f t="shared" si="22"/>
        <v>1</v>
      </c>
      <c r="AE127" s="126" t="str">
        <f>IF('Member Info'!N123&lt;&gt;"",IF('Member Info'!N123&lt;=$R$1,1,0),"")</f>
        <v/>
      </c>
      <c r="AG127" s="126" t="b">
        <f t="shared" si="34"/>
        <v>0</v>
      </c>
      <c r="AH127" s="126">
        <f t="shared" si="35"/>
        <v>0</v>
      </c>
      <c r="AJ127" s="126">
        <f t="shared" si="36"/>
        <v>0</v>
      </c>
      <c r="AK127" s="126">
        <f>IF('Member Info'!F123&gt;$R$1,1,0)</f>
        <v>0</v>
      </c>
      <c r="AL127" s="126" t="b">
        <f>IF(ISERROR(R127),ERROR.TYPE(#REF!)=ERROR.TYPE(R127),FALSE)</f>
        <v>0</v>
      </c>
      <c r="AM127" s="126" t="b">
        <f>IF(ISERROR(S127),ERROR.TYPE(#REF!)=ERROR.TYPE(S127),FALSE)</f>
        <v>0</v>
      </c>
      <c r="AN127" s="126">
        <f>IF(OR('Member Info'!F123&gt;=$S$1,'Member Info'!N123&gt;=$R$1),1,0)</f>
        <v>0</v>
      </c>
    </row>
    <row r="128" spans="1:40" x14ac:dyDescent="0.25">
      <c r="A128" s="4">
        <v>96</v>
      </c>
      <c r="B128" s="166">
        <f>'Member Info'!D124</f>
        <v>0</v>
      </c>
      <c r="C128" s="166">
        <f>'Member Info'!E124</f>
        <v>0</v>
      </c>
      <c r="D128" s="166" t="str">
        <f>'Member Info'!G124</f>
        <v/>
      </c>
      <c r="E128" s="167">
        <f>'Member Info'!B124</f>
        <v>0</v>
      </c>
      <c r="F128" s="244"/>
      <c r="G128" s="168" t="str">
        <f>IF(E128=0,"",
IF('Member Info'!$AM$19&lt;=$R$1,
SUMPRODUCT('Member Info'!L124+IF('Member Info'!H124&gt;'Member Info'!$AJ$12,'Member Info'!$AK$13,IF('Member Info'!H124&gt;'Member Info'!$AJ$11,'Member Info'!$AK$12,IF('Member Info'!H124&gt;'Member Info'!$AJ$10,'Member Info'!$AK$11,IF('Member Info'!H124&gt;'Member Info'!$AJ$9,'Member Info'!$AK$10,IF('Member Info'!H124&gt;'Member Info'!$AJ$8,'Member Info'!$AK$9,'Member Info'!$AK$8)))))),
SUMPRODUCT('Member Info'!L124+IF('Member Info'!H124&gt;'Member Info'!$AG$17,'Member Info'!$AH$18,IF('Member Info'!H124&gt;'Member Info'!$AG$16,'Member Info'!$AH$17,IF('Member Info'!H124&gt;'Member Info'!$AG$15,'Member Info'!$AH$16,IF('Member Info'!H124&gt;'Member Info'!$AG$14,'Member Info'!$AH$15,IF('Member Info'!H124&gt;'Member Info'!$AG$13,'Member Info'!$AH$14,IF('Member Info'!H124&gt;'Member Info'!$AG$12,'Member Info'!$AH$13,IF('Member Info'!H124&gt;'Member Info'!$AG$11,'Member Info'!$AH$12,IF('Member Info'!H124&gt;'Member Info'!$AG$10,'Member Info'!$AH$11,IF('Member Info'!H124&gt;'Member Info'!$AG$9,'Member Info'!$AH$10,IF('Member Info'!H124&gt;'Member Info'!$AG$8,'Member Info'!$AH$9,'Member Info'!$AH$8)))))))))))))</f>
        <v/>
      </c>
      <c r="H128" s="26"/>
      <c r="I128" s="26"/>
      <c r="J128" s="107" t="str">
        <f>IF(E128=0,"",IF('Member Info'!F124&gt;$S$1,CONCATENATE("Joined with practice on ", TEXT('Member Info'!F124, "DD/MM/YYYY")),IF('Member Info'!N124&lt;&gt;"",IF('Member Info'!N124&lt;$R$1,CONCATENATE("Left Scheme on ", TEXT('Member Info'!N124, "DD/MM/YYYY")),IF(ISERROR(G128),"Error Detected, No rate entered",IF(E128=0,"",IF(F128="","Error Detected, No Pensionable pay",IF(ISERROR(AB128)," Unknown Values entered.",IF(T128+U128&lt;1,"Acceptable",IF(R128+S128=200, "No Contributions Entered", IF(K128="","Error Detected, Choose reason&gt;",IF(X128="1",IF(T128=1,"Please Enter Deemed Pensionable Pay","Add Any Relevant Details Above"),"Please Give Details Above"))))))))),IF(ISERROR(G128),"Error Detected, No rate entered",IF(E128=0,"",IF(F128="","Error Detected, No Pensionable pay",IF(ISERROR(AB128)," Unknown Values entered.",IF(T128+U128&lt;1,"Acceptable",IF(R128+S128=200, "No Contributions Entered", IF(K128="","Error Detected, Choose reason&gt;",IF(X128="1",IF(T128=1,"Please Enter Deemed Pensionable Pay","Add relevant Details Above"),"Please give details Above")))))))))))</f>
        <v/>
      </c>
      <c r="K128" s="263"/>
      <c r="L128" s="93"/>
      <c r="M128" s="93" t="str">
        <f t="shared" si="24"/>
        <v/>
      </c>
      <c r="N128" s="96">
        <f t="shared" si="23"/>
        <v>0</v>
      </c>
      <c r="O128" s="96">
        <f t="shared" si="23"/>
        <v>0</v>
      </c>
      <c r="P128" s="220">
        <f>(ROUND((F128/100*'Member Info'!$W$2), 2))</f>
        <v>0</v>
      </c>
      <c r="Q128" s="220" t="e">
        <f t="shared" si="25"/>
        <v>#VALUE!</v>
      </c>
      <c r="R128" s="220" t="str">
        <f t="shared" si="26"/>
        <v/>
      </c>
      <c r="S128" s="229" t="str">
        <f t="shared" si="27"/>
        <v/>
      </c>
      <c r="T128" s="230" t="str">
        <f t="shared" si="28"/>
        <v/>
      </c>
      <c r="U128" s="230" t="str">
        <f t="shared" si="29"/>
        <v/>
      </c>
      <c r="V128" s="224">
        <f t="shared" si="30"/>
        <v>0</v>
      </c>
      <c r="W128" s="112">
        <f t="shared" si="31"/>
        <v>0</v>
      </c>
      <c r="X128" s="237" t="str">
        <f t="shared" si="19"/>
        <v/>
      </c>
      <c r="Y128" s="242" t="b">
        <f t="shared" si="20"/>
        <v>0</v>
      </c>
      <c r="Z128" s="237">
        <f t="shared" si="32"/>
        <v>0</v>
      </c>
      <c r="AA128" s="237">
        <f>IF('Member Info'!N124="",1,"")</f>
        <v>1</v>
      </c>
      <c r="AB128" s="245" t="e">
        <f t="shared" si="33"/>
        <v>#VALUE!</v>
      </c>
      <c r="AC128" s="132" t="str">
        <f t="shared" si="21"/>
        <v/>
      </c>
      <c r="AD128" s="126">
        <f t="shared" si="22"/>
        <v>1</v>
      </c>
      <c r="AE128" s="126" t="str">
        <f>IF('Member Info'!N124&lt;&gt;"",IF('Member Info'!N124&lt;=$R$1,1,0),"")</f>
        <v/>
      </c>
      <c r="AG128" s="126" t="b">
        <f t="shared" si="34"/>
        <v>0</v>
      </c>
      <c r="AH128" s="126">
        <f t="shared" si="35"/>
        <v>0</v>
      </c>
      <c r="AJ128" s="126">
        <f t="shared" si="36"/>
        <v>0</v>
      </c>
      <c r="AK128" s="126">
        <f>IF('Member Info'!F124&gt;$R$1,1,0)</f>
        <v>0</v>
      </c>
      <c r="AL128" s="126" t="b">
        <f>IF(ISERROR(R128),ERROR.TYPE(#REF!)=ERROR.TYPE(R128),FALSE)</f>
        <v>0</v>
      </c>
      <c r="AM128" s="126" t="b">
        <f>IF(ISERROR(S128),ERROR.TYPE(#REF!)=ERROR.TYPE(S128),FALSE)</f>
        <v>0</v>
      </c>
      <c r="AN128" s="126">
        <f>IF(OR('Member Info'!F124&gt;=$S$1,'Member Info'!N124&gt;=$R$1),1,0)</f>
        <v>0</v>
      </c>
    </row>
    <row r="129" spans="1:40" x14ac:dyDescent="0.25">
      <c r="A129" s="4">
        <v>97</v>
      </c>
      <c r="B129" s="166">
        <f>'Member Info'!D125</f>
        <v>0</v>
      </c>
      <c r="C129" s="166">
        <f>'Member Info'!E125</f>
        <v>0</v>
      </c>
      <c r="D129" s="166" t="str">
        <f>'Member Info'!G125</f>
        <v/>
      </c>
      <c r="E129" s="167">
        <f>'Member Info'!B125</f>
        <v>0</v>
      </c>
      <c r="F129" s="244"/>
      <c r="G129" s="168" t="str">
        <f>IF(E129=0,"",
IF('Member Info'!$AM$19&lt;=$R$1,
SUMPRODUCT('Member Info'!L125+IF('Member Info'!H125&gt;'Member Info'!$AJ$12,'Member Info'!$AK$13,IF('Member Info'!H125&gt;'Member Info'!$AJ$11,'Member Info'!$AK$12,IF('Member Info'!H125&gt;'Member Info'!$AJ$10,'Member Info'!$AK$11,IF('Member Info'!H125&gt;'Member Info'!$AJ$9,'Member Info'!$AK$10,IF('Member Info'!H125&gt;'Member Info'!$AJ$8,'Member Info'!$AK$9,'Member Info'!$AK$8)))))),
SUMPRODUCT('Member Info'!L125+IF('Member Info'!H125&gt;'Member Info'!$AG$17,'Member Info'!$AH$18,IF('Member Info'!H125&gt;'Member Info'!$AG$16,'Member Info'!$AH$17,IF('Member Info'!H125&gt;'Member Info'!$AG$15,'Member Info'!$AH$16,IF('Member Info'!H125&gt;'Member Info'!$AG$14,'Member Info'!$AH$15,IF('Member Info'!H125&gt;'Member Info'!$AG$13,'Member Info'!$AH$14,IF('Member Info'!H125&gt;'Member Info'!$AG$12,'Member Info'!$AH$13,IF('Member Info'!H125&gt;'Member Info'!$AG$11,'Member Info'!$AH$12,IF('Member Info'!H125&gt;'Member Info'!$AG$10,'Member Info'!$AH$11,IF('Member Info'!H125&gt;'Member Info'!$AG$9,'Member Info'!$AH$10,IF('Member Info'!H125&gt;'Member Info'!$AG$8,'Member Info'!$AH$9,'Member Info'!$AH$8)))))))))))))</f>
        <v/>
      </c>
      <c r="H129" s="26"/>
      <c r="I129" s="26"/>
      <c r="J129" s="107" t="str">
        <f>IF(E129=0,"",IF('Member Info'!F125&gt;$S$1,CONCATENATE("Joined with practice on ", TEXT('Member Info'!F125, "DD/MM/YYYY")),IF('Member Info'!N125&lt;&gt;"",IF('Member Info'!N125&lt;$R$1,CONCATENATE("Left Scheme on ", TEXT('Member Info'!N125, "DD/MM/YYYY")),IF(ISERROR(G129),"Error Detected, No rate entered",IF(E129=0,"",IF(F129="","Error Detected, No Pensionable pay",IF(ISERROR(AB129)," Unknown Values entered.",IF(T129+U129&lt;1,"Acceptable",IF(R129+S129=200, "No Contributions Entered", IF(K129="","Error Detected, Choose reason&gt;",IF(X129="1",IF(T129=1,"Please Enter Deemed Pensionable Pay","Add Any Relevant Details Above"),"Please Give Details Above"))))))))),IF(ISERROR(G129),"Error Detected, No rate entered",IF(E129=0,"",IF(F129="","Error Detected, No Pensionable pay",IF(ISERROR(AB129)," Unknown Values entered.",IF(T129+U129&lt;1,"Acceptable",IF(R129+S129=200, "No Contributions Entered", IF(K129="","Error Detected, Choose reason&gt;",IF(X129="1",IF(T129=1,"Please Enter Deemed Pensionable Pay","Add relevant Details Above"),"Please give details Above")))))))))))</f>
        <v/>
      </c>
      <c r="K129" s="263"/>
      <c r="L129" s="93"/>
      <c r="M129" s="93" t="str">
        <f t="shared" si="24"/>
        <v/>
      </c>
      <c r="N129" s="96">
        <f t="shared" si="23"/>
        <v>0</v>
      </c>
      <c r="O129" s="96">
        <f t="shared" si="23"/>
        <v>0</v>
      </c>
      <c r="P129" s="220">
        <f>(ROUND((F129/100*'Member Info'!$W$2), 2))</f>
        <v>0</v>
      </c>
      <c r="Q129" s="220" t="e">
        <f t="shared" si="25"/>
        <v>#VALUE!</v>
      </c>
      <c r="R129" s="220" t="str">
        <f t="shared" si="26"/>
        <v/>
      </c>
      <c r="S129" s="229" t="str">
        <f t="shared" si="27"/>
        <v/>
      </c>
      <c r="T129" s="230" t="str">
        <f t="shared" si="28"/>
        <v/>
      </c>
      <c r="U129" s="230" t="str">
        <f t="shared" si="29"/>
        <v/>
      </c>
      <c r="V129" s="224">
        <f t="shared" si="30"/>
        <v>0</v>
      </c>
      <c r="W129" s="112">
        <f t="shared" si="31"/>
        <v>0</v>
      </c>
      <c r="X129" s="237" t="str">
        <f t="shared" si="19"/>
        <v/>
      </c>
      <c r="Y129" s="242" t="b">
        <f t="shared" si="20"/>
        <v>0</v>
      </c>
      <c r="Z129" s="237">
        <f t="shared" si="32"/>
        <v>0</v>
      </c>
      <c r="AA129" s="237">
        <f>IF('Member Info'!N125="",1,"")</f>
        <v>1</v>
      </c>
      <c r="AB129" s="245" t="e">
        <f t="shared" si="33"/>
        <v>#VALUE!</v>
      </c>
      <c r="AC129" s="132" t="str">
        <f t="shared" si="21"/>
        <v/>
      </c>
      <c r="AD129" s="126">
        <f t="shared" si="22"/>
        <v>1</v>
      </c>
      <c r="AE129" s="126" t="str">
        <f>IF('Member Info'!N125&lt;&gt;"",IF('Member Info'!N125&lt;=$R$1,1,0),"")</f>
        <v/>
      </c>
      <c r="AG129" s="126" t="b">
        <f t="shared" si="34"/>
        <v>0</v>
      </c>
      <c r="AH129" s="126">
        <f t="shared" si="35"/>
        <v>0</v>
      </c>
      <c r="AJ129" s="126">
        <f t="shared" si="36"/>
        <v>0</v>
      </c>
      <c r="AK129" s="126">
        <f>IF('Member Info'!F125&gt;$R$1,1,0)</f>
        <v>0</v>
      </c>
      <c r="AL129" s="126" t="b">
        <f>IF(ISERROR(R129),ERROR.TYPE(#REF!)=ERROR.TYPE(R129),FALSE)</f>
        <v>0</v>
      </c>
      <c r="AM129" s="126" t="b">
        <f>IF(ISERROR(S129),ERROR.TYPE(#REF!)=ERROR.TYPE(S129),FALSE)</f>
        <v>0</v>
      </c>
      <c r="AN129" s="126">
        <f>IF(OR('Member Info'!F125&gt;=$S$1,'Member Info'!N125&gt;=$R$1),1,0)</f>
        <v>0</v>
      </c>
    </row>
    <row r="130" spans="1:40" x14ac:dyDescent="0.25">
      <c r="A130" s="4">
        <v>98</v>
      </c>
      <c r="B130" s="166">
        <f>'Member Info'!D126</f>
        <v>0</v>
      </c>
      <c r="C130" s="166">
        <f>'Member Info'!E126</f>
        <v>0</v>
      </c>
      <c r="D130" s="166" t="str">
        <f>'Member Info'!G126</f>
        <v/>
      </c>
      <c r="E130" s="167">
        <f>'Member Info'!B126</f>
        <v>0</v>
      </c>
      <c r="F130" s="244"/>
      <c r="G130" s="168" t="str">
        <f>IF(E130=0,"",
IF('Member Info'!$AM$19&lt;=$R$1,
SUMPRODUCT('Member Info'!L126+IF('Member Info'!H126&gt;'Member Info'!$AJ$12,'Member Info'!$AK$13,IF('Member Info'!H126&gt;'Member Info'!$AJ$11,'Member Info'!$AK$12,IF('Member Info'!H126&gt;'Member Info'!$AJ$10,'Member Info'!$AK$11,IF('Member Info'!H126&gt;'Member Info'!$AJ$9,'Member Info'!$AK$10,IF('Member Info'!H126&gt;'Member Info'!$AJ$8,'Member Info'!$AK$9,'Member Info'!$AK$8)))))),
SUMPRODUCT('Member Info'!L126+IF('Member Info'!H126&gt;'Member Info'!$AG$17,'Member Info'!$AH$18,IF('Member Info'!H126&gt;'Member Info'!$AG$16,'Member Info'!$AH$17,IF('Member Info'!H126&gt;'Member Info'!$AG$15,'Member Info'!$AH$16,IF('Member Info'!H126&gt;'Member Info'!$AG$14,'Member Info'!$AH$15,IF('Member Info'!H126&gt;'Member Info'!$AG$13,'Member Info'!$AH$14,IF('Member Info'!H126&gt;'Member Info'!$AG$12,'Member Info'!$AH$13,IF('Member Info'!H126&gt;'Member Info'!$AG$11,'Member Info'!$AH$12,IF('Member Info'!H126&gt;'Member Info'!$AG$10,'Member Info'!$AH$11,IF('Member Info'!H126&gt;'Member Info'!$AG$9,'Member Info'!$AH$10,IF('Member Info'!H126&gt;'Member Info'!$AG$8,'Member Info'!$AH$9,'Member Info'!$AH$8)))))))))))))</f>
        <v/>
      </c>
      <c r="H130" s="26"/>
      <c r="I130" s="26"/>
      <c r="J130" s="107" t="str">
        <f>IF(E130=0,"",IF('Member Info'!F126&gt;$S$1,CONCATENATE("Joined with practice on ", TEXT('Member Info'!F126, "DD/MM/YYYY")),IF('Member Info'!N126&lt;&gt;"",IF('Member Info'!N126&lt;$R$1,CONCATENATE("Left Scheme on ", TEXT('Member Info'!N126, "DD/MM/YYYY")),IF(ISERROR(G130),"Error Detected, No rate entered",IF(E130=0,"",IF(F130="","Error Detected, No Pensionable pay",IF(ISERROR(AB130)," Unknown Values entered.",IF(T130+U130&lt;1,"Acceptable",IF(R130+S130=200, "No Contributions Entered", IF(K130="","Error Detected, Choose reason&gt;",IF(X130="1",IF(T130=1,"Please Enter Deemed Pensionable Pay","Add Any Relevant Details Above"),"Please Give Details Above"))))))))),IF(ISERROR(G130),"Error Detected, No rate entered",IF(E130=0,"",IF(F130="","Error Detected, No Pensionable pay",IF(ISERROR(AB130)," Unknown Values entered.",IF(T130+U130&lt;1,"Acceptable",IF(R130+S130=200, "No Contributions Entered", IF(K130="","Error Detected, Choose reason&gt;",IF(X130="1",IF(T130=1,"Please Enter Deemed Pensionable Pay","Add relevant Details Above"),"Please give details Above")))))))))))</f>
        <v/>
      </c>
      <c r="K130" s="263"/>
      <c r="L130" s="93"/>
      <c r="M130" s="93" t="str">
        <f t="shared" si="24"/>
        <v/>
      </c>
      <c r="N130" s="96">
        <f t="shared" si="23"/>
        <v>0</v>
      </c>
      <c r="O130" s="96">
        <f t="shared" si="23"/>
        <v>0</v>
      </c>
      <c r="P130" s="220">
        <f>(ROUND((F130/100*'Member Info'!$W$2), 2))</f>
        <v>0</v>
      </c>
      <c r="Q130" s="220" t="e">
        <f t="shared" si="25"/>
        <v>#VALUE!</v>
      </c>
      <c r="R130" s="220" t="str">
        <f t="shared" si="26"/>
        <v/>
      </c>
      <c r="S130" s="229" t="str">
        <f t="shared" si="27"/>
        <v/>
      </c>
      <c r="T130" s="230" t="str">
        <f t="shared" si="28"/>
        <v/>
      </c>
      <c r="U130" s="230" t="str">
        <f t="shared" si="29"/>
        <v/>
      </c>
      <c r="V130" s="224">
        <f t="shared" si="30"/>
        <v>0</v>
      </c>
      <c r="W130" s="112">
        <f t="shared" si="31"/>
        <v>0</v>
      </c>
      <c r="X130" s="237" t="str">
        <f t="shared" si="19"/>
        <v/>
      </c>
      <c r="Y130" s="242" t="b">
        <f t="shared" si="20"/>
        <v>0</v>
      </c>
      <c r="Z130" s="237">
        <f t="shared" si="32"/>
        <v>0</v>
      </c>
      <c r="AA130" s="237">
        <f>IF('Member Info'!N126="",1,"")</f>
        <v>1</v>
      </c>
      <c r="AB130" s="245" t="e">
        <f t="shared" si="33"/>
        <v>#VALUE!</v>
      </c>
      <c r="AC130" s="132" t="str">
        <f t="shared" si="21"/>
        <v/>
      </c>
      <c r="AD130" s="126">
        <f t="shared" si="22"/>
        <v>1</v>
      </c>
      <c r="AE130" s="126" t="str">
        <f>IF('Member Info'!N126&lt;&gt;"",IF('Member Info'!N126&lt;=$R$1,1,0),"")</f>
        <v/>
      </c>
      <c r="AG130" s="126" t="b">
        <f t="shared" si="34"/>
        <v>0</v>
      </c>
      <c r="AH130" s="126">
        <f t="shared" si="35"/>
        <v>0</v>
      </c>
      <c r="AJ130" s="126">
        <f t="shared" si="36"/>
        <v>0</v>
      </c>
      <c r="AK130" s="126">
        <f>IF('Member Info'!F126&gt;$R$1,1,0)</f>
        <v>0</v>
      </c>
      <c r="AL130" s="126" t="b">
        <f>IF(ISERROR(R130),ERROR.TYPE(#REF!)=ERROR.TYPE(R130),FALSE)</f>
        <v>0</v>
      </c>
      <c r="AM130" s="126" t="b">
        <f>IF(ISERROR(S130),ERROR.TYPE(#REF!)=ERROR.TYPE(S130),FALSE)</f>
        <v>0</v>
      </c>
      <c r="AN130" s="126">
        <f>IF(OR('Member Info'!F126&gt;=$S$1,'Member Info'!N126&gt;=$R$1),1,0)</f>
        <v>0</v>
      </c>
    </row>
    <row r="131" spans="1:40" x14ac:dyDescent="0.25">
      <c r="A131" s="4">
        <v>99</v>
      </c>
      <c r="B131" s="166">
        <f>'Member Info'!D127</f>
        <v>0</v>
      </c>
      <c r="C131" s="166">
        <f>'Member Info'!E127</f>
        <v>0</v>
      </c>
      <c r="D131" s="166" t="str">
        <f>'Member Info'!G127</f>
        <v/>
      </c>
      <c r="E131" s="167">
        <f>'Member Info'!B127</f>
        <v>0</v>
      </c>
      <c r="F131" s="244"/>
      <c r="G131" s="168" t="str">
        <f>IF(E131=0,"",
IF('Member Info'!$AM$19&lt;=$R$1,
SUMPRODUCT('Member Info'!L127+IF('Member Info'!H127&gt;'Member Info'!$AJ$12,'Member Info'!$AK$13,IF('Member Info'!H127&gt;'Member Info'!$AJ$11,'Member Info'!$AK$12,IF('Member Info'!H127&gt;'Member Info'!$AJ$10,'Member Info'!$AK$11,IF('Member Info'!H127&gt;'Member Info'!$AJ$9,'Member Info'!$AK$10,IF('Member Info'!H127&gt;'Member Info'!$AJ$8,'Member Info'!$AK$9,'Member Info'!$AK$8)))))),
SUMPRODUCT('Member Info'!L127+IF('Member Info'!H127&gt;'Member Info'!$AG$17,'Member Info'!$AH$18,IF('Member Info'!H127&gt;'Member Info'!$AG$16,'Member Info'!$AH$17,IF('Member Info'!H127&gt;'Member Info'!$AG$15,'Member Info'!$AH$16,IF('Member Info'!H127&gt;'Member Info'!$AG$14,'Member Info'!$AH$15,IF('Member Info'!H127&gt;'Member Info'!$AG$13,'Member Info'!$AH$14,IF('Member Info'!H127&gt;'Member Info'!$AG$12,'Member Info'!$AH$13,IF('Member Info'!H127&gt;'Member Info'!$AG$11,'Member Info'!$AH$12,IF('Member Info'!H127&gt;'Member Info'!$AG$10,'Member Info'!$AH$11,IF('Member Info'!H127&gt;'Member Info'!$AG$9,'Member Info'!$AH$10,IF('Member Info'!H127&gt;'Member Info'!$AG$8,'Member Info'!$AH$9,'Member Info'!$AH$8)))))))))))))</f>
        <v/>
      </c>
      <c r="H131" s="26"/>
      <c r="I131" s="26"/>
      <c r="J131" s="107" t="str">
        <f>IF(E131=0,"",IF('Member Info'!F127&gt;$S$1,CONCATENATE("Joined with practice on ", TEXT('Member Info'!F127, "DD/MM/YYYY")),IF('Member Info'!N127&lt;&gt;"",IF('Member Info'!N127&lt;$R$1,CONCATENATE("Left Scheme on ", TEXT('Member Info'!N127, "DD/MM/YYYY")),IF(ISERROR(G131),"Error Detected, No rate entered",IF(E131=0,"",IF(F131="","Error Detected, No Pensionable pay",IF(ISERROR(AB131)," Unknown Values entered.",IF(T131+U131&lt;1,"Acceptable",IF(R131+S131=200, "No Contributions Entered", IF(K131="","Error Detected, Choose reason&gt;",IF(X131="1",IF(T131=1,"Please Enter Deemed Pensionable Pay","Add Any Relevant Details Above"),"Please Give Details Above"))))))))),IF(ISERROR(G131),"Error Detected, No rate entered",IF(E131=0,"",IF(F131="","Error Detected, No Pensionable pay",IF(ISERROR(AB131)," Unknown Values entered.",IF(T131+U131&lt;1,"Acceptable",IF(R131+S131=200, "No Contributions Entered", IF(K131="","Error Detected, Choose reason&gt;",IF(X131="1",IF(T131=1,"Please Enter Deemed Pensionable Pay","Add relevant Details Above"),"Please give details Above")))))))))))</f>
        <v/>
      </c>
      <c r="K131" s="263"/>
      <c r="L131" s="93"/>
      <c r="M131" s="93" t="str">
        <f t="shared" si="24"/>
        <v/>
      </c>
      <c r="N131" s="96">
        <f t="shared" si="23"/>
        <v>0</v>
      </c>
      <c r="O131" s="96">
        <f t="shared" si="23"/>
        <v>0</v>
      </c>
      <c r="P131" s="220">
        <f>(ROUND((F131/100*'Member Info'!$W$2), 2))</f>
        <v>0</v>
      </c>
      <c r="Q131" s="220" t="e">
        <f t="shared" si="25"/>
        <v>#VALUE!</v>
      </c>
      <c r="R131" s="220" t="str">
        <f t="shared" si="26"/>
        <v/>
      </c>
      <c r="S131" s="229" t="str">
        <f t="shared" si="27"/>
        <v/>
      </c>
      <c r="T131" s="230" t="str">
        <f t="shared" si="28"/>
        <v/>
      </c>
      <c r="U131" s="230" t="str">
        <f t="shared" si="29"/>
        <v/>
      </c>
      <c r="V131" s="224">
        <f t="shared" si="30"/>
        <v>0</v>
      </c>
      <c r="W131" s="112">
        <f t="shared" si="31"/>
        <v>0</v>
      </c>
      <c r="X131" s="237" t="str">
        <f t="shared" si="19"/>
        <v/>
      </c>
      <c r="Y131" s="242" t="b">
        <f t="shared" si="20"/>
        <v>0</v>
      </c>
      <c r="Z131" s="237">
        <f t="shared" si="32"/>
        <v>0</v>
      </c>
      <c r="AA131" s="237">
        <f>IF('Member Info'!N127="",1,"")</f>
        <v>1</v>
      </c>
      <c r="AB131" s="245" t="e">
        <f t="shared" si="33"/>
        <v>#VALUE!</v>
      </c>
      <c r="AC131" s="132" t="str">
        <f t="shared" si="21"/>
        <v/>
      </c>
      <c r="AD131" s="126">
        <f t="shared" si="22"/>
        <v>1</v>
      </c>
      <c r="AE131" s="126" t="str">
        <f>IF('Member Info'!N127&lt;&gt;"",IF('Member Info'!N127&lt;=$R$1,1,0),"")</f>
        <v/>
      </c>
      <c r="AG131" s="126" t="b">
        <f t="shared" si="34"/>
        <v>0</v>
      </c>
      <c r="AH131" s="126">
        <f t="shared" si="35"/>
        <v>0</v>
      </c>
      <c r="AJ131" s="126">
        <f t="shared" si="36"/>
        <v>0</v>
      </c>
      <c r="AK131" s="126">
        <f>IF('Member Info'!F127&gt;$R$1,1,0)</f>
        <v>0</v>
      </c>
      <c r="AL131" s="126" t="b">
        <f>IF(ISERROR(R131),ERROR.TYPE(#REF!)=ERROR.TYPE(R131),FALSE)</f>
        <v>0</v>
      </c>
      <c r="AM131" s="126" t="b">
        <f>IF(ISERROR(S131),ERROR.TYPE(#REF!)=ERROR.TYPE(S131),FALSE)</f>
        <v>0</v>
      </c>
      <c r="AN131" s="126">
        <f>IF(OR('Member Info'!F127&gt;=$S$1,'Member Info'!N127&gt;=$R$1),1,0)</f>
        <v>0</v>
      </c>
    </row>
    <row r="132" spans="1:40" x14ac:dyDescent="0.25">
      <c r="A132" s="4">
        <v>100</v>
      </c>
      <c r="B132" s="166">
        <f>'Member Info'!D128</f>
        <v>0</v>
      </c>
      <c r="C132" s="166">
        <f>'Member Info'!E128</f>
        <v>0</v>
      </c>
      <c r="D132" s="166" t="str">
        <f>'Member Info'!G128</f>
        <v/>
      </c>
      <c r="E132" s="167">
        <f>'Member Info'!B128</f>
        <v>0</v>
      </c>
      <c r="F132" s="244"/>
      <c r="G132" s="168" t="str">
        <f>IF(E132=0,"",
IF('Member Info'!$AM$19&lt;=$R$1,
SUMPRODUCT('Member Info'!L128+IF('Member Info'!H128&gt;'Member Info'!$AJ$12,'Member Info'!$AK$13,IF('Member Info'!H128&gt;'Member Info'!$AJ$11,'Member Info'!$AK$12,IF('Member Info'!H128&gt;'Member Info'!$AJ$10,'Member Info'!$AK$11,IF('Member Info'!H128&gt;'Member Info'!$AJ$9,'Member Info'!$AK$10,IF('Member Info'!H128&gt;'Member Info'!$AJ$8,'Member Info'!$AK$9,'Member Info'!$AK$8)))))),
SUMPRODUCT('Member Info'!L128+IF('Member Info'!H128&gt;'Member Info'!$AG$17,'Member Info'!$AH$18,IF('Member Info'!H128&gt;'Member Info'!$AG$16,'Member Info'!$AH$17,IF('Member Info'!H128&gt;'Member Info'!$AG$15,'Member Info'!$AH$16,IF('Member Info'!H128&gt;'Member Info'!$AG$14,'Member Info'!$AH$15,IF('Member Info'!H128&gt;'Member Info'!$AG$13,'Member Info'!$AH$14,IF('Member Info'!H128&gt;'Member Info'!$AG$12,'Member Info'!$AH$13,IF('Member Info'!H128&gt;'Member Info'!$AG$11,'Member Info'!$AH$12,IF('Member Info'!H128&gt;'Member Info'!$AG$10,'Member Info'!$AH$11,IF('Member Info'!H128&gt;'Member Info'!$AG$9,'Member Info'!$AH$10,IF('Member Info'!H128&gt;'Member Info'!$AG$8,'Member Info'!$AH$9,'Member Info'!$AH$8)))))))))))))</f>
        <v/>
      </c>
      <c r="H132" s="26"/>
      <c r="I132" s="26"/>
      <c r="J132" s="107" t="str">
        <f>IF(E132=0,"",IF('Member Info'!F128&gt;$S$1,CONCATENATE("Joined with practice on ", TEXT('Member Info'!F128, "DD/MM/YYYY")),IF('Member Info'!N128&lt;&gt;"",IF('Member Info'!N128&lt;$R$1,CONCATENATE("Left Scheme on ", TEXT('Member Info'!N128, "DD/MM/YYYY")),IF(ISERROR(G132),"Error Detected, No rate entered",IF(E132=0,"",IF(F132="","Error Detected, No Pensionable pay",IF(ISERROR(AB132)," Unknown Values entered.",IF(T132+U132&lt;1,"Acceptable",IF(R132+S132=200, "No Contributions Entered", IF(K132="","Error Detected, Choose reason&gt;",IF(X132="1",IF(T132=1,"Please Enter Deemed Pensionable Pay","Add Any Relevant Details Above"),"Please Give Details Above"))))))))),IF(ISERROR(G132),"Error Detected, No rate entered",IF(E132=0,"",IF(F132="","Error Detected, No Pensionable pay",IF(ISERROR(AB132)," Unknown Values entered.",IF(T132+U132&lt;1,"Acceptable",IF(R132+S132=200, "No Contributions Entered", IF(K132="","Error Detected, Choose reason&gt;",IF(X132="1",IF(T132=1,"Please Enter Deemed Pensionable Pay","Add relevant Details Above"),"Please give details Above")))))))))))</f>
        <v/>
      </c>
      <c r="K132" s="263"/>
      <c r="L132" s="93"/>
      <c r="M132" s="93" t="str">
        <f t="shared" si="24"/>
        <v/>
      </c>
      <c r="N132" s="96">
        <f t="shared" si="23"/>
        <v>0</v>
      </c>
      <c r="O132" s="96">
        <f t="shared" si="23"/>
        <v>0</v>
      </c>
      <c r="P132" s="220">
        <f>(ROUND((F132/100*'Member Info'!$W$2), 2))</f>
        <v>0</v>
      </c>
      <c r="Q132" s="220" t="e">
        <f t="shared" si="25"/>
        <v>#VALUE!</v>
      </c>
      <c r="R132" s="220" t="str">
        <f t="shared" si="26"/>
        <v/>
      </c>
      <c r="S132" s="229" t="str">
        <f t="shared" si="27"/>
        <v/>
      </c>
      <c r="T132" s="230" t="str">
        <f t="shared" si="28"/>
        <v/>
      </c>
      <c r="U132" s="230" t="str">
        <f t="shared" si="29"/>
        <v/>
      </c>
      <c r="V132" s="224">
        <f t="shared" si="30"/>
        <v>0</v>
      </c>
      <c r="W132" s="112">
        <f t="shared" si="31"/>
        <v>0</v>
      </c>
      <c r="X132" s="237" t="str">
        <f t="shared" si="19"/>
        <v/>
      </c>
      <c r="Y132" s="242" t="b">
        <f t="shared" si="20"/>
        <v>0</v>
      </c>
      <c r="Z132" s="237">
        <f t="shared" si="32"/>
        <v>0</v>
      </c>
      <c r="AA132" s="237">
        <f>IF('Member Info'!N128="",1,"")</f>
        <v>1</v>
      </c>
      <c r="AB132" s="245" t="e">
        <f t="shared" si="33"/>
        <v>#VALUE!</v>
      </c>
      <c r="AC132" s="132" t="str">
        <f t="shared" si="21"/>
        <v/>
      </c>
      <c r="AD132" s="126">
        <f t="shared" si="22"/>
        <v>1</v>
      </c>
      <c r="AE132" s="126" t="str">
        <f>IF('Member Info'!N128&lt;&gt;"",IF('Member Info'!N128&lt;=$R$1,1,0),"")</f>
        <v/>
      </c>
      <c r="AG132" s="126" t="b">
        <f t="shared" si="34"/>
        <v>0</v>
      </c>
      <c r="AH132" s="126">
        <f t="shared" si="35"/>
        <v>0</v>
      </c>
      <c r="AJ132" s="126">
        <f t="shared" si="36"/>
        <v>0</v>
      </c>
      <c r="AK132" s="126">
        <f>IF('Member Info'!F128&gt;$R$1,1,0)</f>
        <v>0</v>
      </c>
      <c r="AL132" s="126" t="b">
        <f>IF(ISERROR(R132),ERROR.TYPE(#REF!)=ERROR.TYPE(R132),FALSE)</f>
        <v>0</v>
      </c>
      <c r="AM132" s="126" t="b">
        <f>IF(ISERROR(S132),ERROR.TYPE(#REF!)=ERROR.TYPE(S132),FALSE)</f>
        <v>0</v>
      </c>
      <c r="AN132" s="126">
        <f>IF(OR('Member Info'!F128&gt;=$S$1,'Member Info'!N128&gt;=$R$1),1,0)</f>
        <v>0</v>
      </c>
    </row>
    <row r="133" spans="1:40" x14ac:dyDescent="0.25">
      <c r="A133" s="4">
        <v>101</v>
      </c>
      <c r="B133" s="166">
        <f>'Member Info'!D129</f>
        <v>0</v>
      </c>
      <c r="C133" s="166">
        <f>'Member Info'!E129</f>
        <v>0</v>
      </c>
      <c r="D133" s="166" t="str">
        <f>'Member Info'!G129</f>
        <v/>
      </c>
      <c r="E133" s="167">
        <f>'Member Info'!B129</f>
        <v>0</v>
      </c>
      <c r="F133" s="244"/>
      <c r="G133" s="168" t="str">
        <f>IF(E133=0,"",
IF('Member Info'!$AM$19&lt;=$R$1,
SUMPRODUCT('Member Info'!L129+IF('Member Info'!H129&gt;'Member Info'!$AJ$12,'Member Info'!$AK$13,IF('Member Info'!H129&gt;'Member Info'!$AJ$11,'Member Info'!$AK$12,IF('Member Info'!H129&gt;'Member Info'!$AJ$10,'Member Info'!$AK$11,IF('Member Info'!H129&gt;'Member Info'!$AJ$9,'Member Info'!$AK$10,IF('Member Info'!H129&gt;'Member Info'!$AJ$8,'Member Info'!$AK$9,'Member Info'!$AK$8)))))),
SUMPRODUCT('Member Info'!L129+IF('Member Info'!H129&gt;'Member Info'!$AG$17,'Member Info'!$AH$18,IF('Member Info'!H129&gt;'Member Info'!$AG$16,'Member Info'!$AH$17,IF('Member Info'!H129&gt;'Member Info'!$AG$15,'Member Info'!$AH$16,IF('Member Info'!H129&gt;'Member Info'!$AG$14,'Member Info'!$AH$15,IF('Member Info'!H129&gt;'Member Info'!$AG$13,'Member Info'!$AH$14,IF('Member Info'!H129&gt;'Member Info'!$AG$12,'Member Info'!$AH$13,IF('Member Info'!H129&gt;'Member Info'!$AG$11,'Member Info'!$AH$12,IF('Member Info'!H129&gt;'Member Info'!$AG$10,'Member Info'!$AH$11,IF('Member Info'!H129&gt;'Member Info'!$AG$9,'Member Info'!$AH$10,IF('Member Info'!H129&gt;'Member Info'!$AG$8,'Member Info'!$AH$9,'Member Info'!$AH$8)))))))))))))</f>
        <v/>
      </c>
      <c r="H133" s="26"/>
      <c r="I133" s="26"/>
      <c r="J133" s="107" t="str">
        <f>IF(E133=0,"",IF('Member Info'!F129&gt;$S$1,CONCATENATE("Joined with practice on ", TEXT('Member Info'!F129, "DD/MM/YYYY")),IF('Member Info'!N129&lt;&gt;"",IF('Member Info'!N129&lt;$R$1,CONCATENATE("Left Scheme on ", TEXT('Member Info'!N129, "DD/MM/YYYY")),IF(ISERROR(G133),"Error Detected, No rate entered",IF(E133=0,"",IF(F133="","Error Detected, No Pensionable pay",IF(ISERROR(AB133)," Unknown Values entered.",IF(T133+U133&lt;1,"Acceptable",IF(R133+S133=200, "No Contributions Entered", IF(K133="","Error Detected, Choose reason&gt;",IF(X133="1",IF(T133=1,"Please Enter Deemed Pensionable Pay","Add Any Relevant Details Above"),"Please Give Details Above"))))))))),IF(ISERROR(G133),"Error Detected, No rate entered",IF(E133=0,"",IF(F133="","Error Detected, No Pensionable pay",IF(ISERROR(AB133)," Unknown Values entered.",IF(T133+U133&lt;1,"Acceptable",IF(R133+S133=200, "No Contributions Entered", IF(K133="","Error Detected, Choose reason&gt;",IF(X133="1",IF(T133=1,"Please Enter Deemed Pensionable Pay","Add relevant Details Above"),"Please give details Above")))))))))))</f>
        <v/>
      </c>
      <c r="K133" s="263"/>
      <c r="L133" s="93"/>
      <c r="M133" s="93" t="str">
        <f t="shared" si="24"/>
        <v/>
      </c>
      <c r="N133" s="96">
        <f t="shared" si="23"/>
        <v>0</v>
      </c>
      <c r="O133" s="96">
        <f t="shared" si="23"/>
        <v>0</v>
      </c>
      <c r="P133" s="220">
        <f>(ROUND((F133/100*'Member Info'!$W$2), 2))</f>
        <v>0</v>
      </c>
      <c r="Q133" s="220" t="e">
        <f t="shared" si="25"/>
        <v>#VALUE!</v>
      </c>
      <c r="R133" s="220" t="str">
        <f t="shared" si="26"/>
        <v/>
      </c>
      <c r="S133" s="229" t="str">
        <f t="shared" si="27"/>
        <v/>
      </c>
      <c r="T133" s="230" t="str">
        <f t="shared" si="28"/>
        <v/>
      </c>
      <c r="U133" s="230" t="str">
        <f t="shared" si="29"/>
        <v/>
      </c>
      <c r="V133" s="224">
        <f t="shared" si="30"/>
        <v>0</v>
      </c>
      <c r="W133" s="112">
        <f t="shared" si="31"/>
        <v>0</v>
      </c>
      <c r="X133" s="237" t="str">
        <f t="shared" si="19"/>
        <v/>
      </c>
      <c r="Y133" s="242" t="b">
        <f t="shared" si="20"/>
        <v>0</v>
      </c>
      <c r="Z133" s="237">
        <f t="shared" si="32"/>
        <v>0</v>
      </c>
      <c r="AA133" s="237">
        <f>IF('Member Info'!N129="",1,"")</f>
        <v>1</v>
      </c>
      <c r="AB133" s="245" t="e">
        <f t="shared" si="33"/>
        <v>#VALUE!</v>
      </c>
      <c r="AC133" s="132" t="str">
        <f t="shared" si="21"/>
        <v/>
      </c>
      <c r="AD133" s="126">
        <f t="shared" si="22"/>
        <v>1</v>
      </c>
      <c r="AE133" s="126" t="str">
        <f>IF('Member Info'!N129&lt;&gt;"",IF('Member Info'!N129&lt;=$R$1,1,0),"")</f>
        <v/>
      </c>
      <c r="AG133" s="126" t="b">
        <f t="shared" si="34"/>
        <v>0</v>
      </c>
      <c r="AH133" s="126">
        <f t="shared" si="35"/>
        <v>0</v>
      </c>
      <c r="AJ133" s="126">
        <f t="shared" si="36"/>
        <v>0</v>
      </c>
      <c r="AK133" s="126">
        <f>IF('Member Info'!F129&gt;$R$1,1,0)</f>
        <v>0</v>
      </c>
      <c r="AL133" s="126" t="b">
        <f>IF(ISERROR(R133),ERROR.TYPE(#REF!)=ERROR.TYPE(R133),FALSE)</f>
        <v>0</v>
      </c>
      <c r="AM133" s="126" t="b">
        <f>IF(ISERROR(S133),ERROR.TYPE(#REF!)=ERROR.TYPE(S133),FALSE)</f>
        <v>0</v>
      </c>
      <c r="AN133" s="126">
        <f>IF(OR('Member Info'!F129&gt;=$S$1,'Member Info'!N129&gt;=$R$1),1,0)</f>
        <v>0</v>
      </c>
    </row>
    <row r="134" spans="1:40" x14ac:dyDescent="0.25">
      <c r="A134" s="4">
        <v>102</v>
      </c>
      <c r="B134" s="166">
        <f>'Member Info'!D130</f>
        <v>0</v>
      </c>
      <c r="C134" s="166">
        <f>'Member Info'!E130</f>
        <v>0</v>
      </c>
      <c r="D134" s="166" t="str">
        <f>'Member Info'!G130</f>
        <v/>
      </c>
      <c r="E134" s="167">
        <f>'Member Info'!B130</f>
        <v>0</v>
      </c>
      <c r="F134" s="244"/>
      <c r="G134" s="168" t="str">
        <f>IF(E134=0,"",
IF('Member Info'!$AM$19&lt;=$R$1,
SUMPRODUCT('Member Info'!L130+IF('Member Info'!H130&gt;'Member Info'!$AJ$12,'Member Info'!$AK$13,IF('Member Info'!H130&gt;'Member Info'!$AJ$11,'Member Info'!$AK$12,IF('Member Info'!H130&gt;'Member Info'!$AJ$10,'Member Info'!$AK$11,IF('Member Info'!H130&gt;'Member Info'!$AJ$9,'Member Info'!$AK$10,IF('Member Info'!H130&gt;'Member Info'!$AJ$8,'Member Info'!$AK$9,'Member Info'!$AK$8)))))),
SUMPRODUCT('Member Info'!L130+IF('Member Info'!H130&gt;'Member Info'!$AG$17,'Member Info'!$AH$18,IF('Member Info'!H130&gt;'Member Info'!$AG$16,'Member Info'!$AH$17,IF('Member Info'!H130&gt;'Member Info'!$AG$15,'Member Info'!$AH$16,IF('Member Info'!H130&gt;'Member Info'!$AG$14,'Member Info'!$AH$15,IF('Member Info'!H130&gt;'Member Info'!$AG$13,'Member Info'!$AH$14,IF('Member Info'!H130&gt;'Member Info'!$AG$12,'Member Info'!$AH$13,IF('Member Info'!H130&gt;'Member Info'!$AG$11,'Member Info'!$AH$12,IF('Member Info'!H130&gt;'Member Info'!$AG$10,'Member Info'!$AH$11,IF('Member Info'!H130&gt;'Member Info'!$AG$9,'Member Info'!$AH$10,IF('Member Info'!H130&gt;'Member Info'!$AG$8,'Member Info'!$AH$9,'Member Info'!$AH$8)))))))))))))</f>
        <v/>
      </c>
      <c r="H134" s="26"/>
      <c r="I134" s="26"/>
      <c r="J134" s="107" t="str">
        <f>IF(E134=0,"",IF('Member Info'!F130&gt;$S$1,CONCATENATE("Joined with practice on ", TEXT('Member Info'!F130, "DD/MM/YYYY")),IF('Member Info'!N130&lt;&gt;"",IF('Member Info'!N130&lt;$R$1,CONCATENATE("Left Scheme on ", TEXT('Member Info'!N130, "DD/MM/YYYY")),IF(ISERROR(G134),"Error Detected, No rate entered",IF(E134=0,"",IF(F134="","Error Detected, No Pensionable pay",IF(ISERROR(AB134)," Unknown Values entered.",IF(T134+U134&lt;1,"Acceptable",IF(R134+S134=200, "No Contributions Entered", IF(K134="","Error Detected, Choose reason&gt;",IF(X134="1",IF(T134=1,"Please Enter Deemed Pensionable Pay","Add Any Relevant Details Above"),"Please Give Details Above"))))))))),IF(ISERROR(G134),"Error Detected, No rate entered",IF(E134=0,"",IF(F134="","Error Detected, No Pensionable pay",IF(ISERROR(AB134)," Unknown Values entered.",IF(T134+U134&lt;1,"Acceptable",IF(R134+S134=200, "No Contributions Entered", IF(K134="","Error Detected, Choose reason&gt;",IF(X134="1",IF(T134=1,"Please Enter Deemed Pensionable Pay","Add relevant Details Above"),"Please give details Above")))))))))))</f>
        <v/>
      </c>
      <c r="K134" s="263"/>
      <c r="L134" s="93"/>
      <c r="M134" s="93" t="str">
        <f t="shared" si="24"/>
        <v/>
      </c>
      <c r="N134" s="96">
        <f t="shared" si="23"/>
        <v>0</v>
      </c>
      <c r="O134" s="96">
        <f t="shared" si="23"/>
        <v>0</v>
      </c>
      <c r="P134" s="220">
        <f>(ROUND((F134/100*'Member Info'!$W$2), 2))</f>
        <v>0</v>
      </c>
      <c r="Q134" s="220" t="e">
        <f t="shared" si="25"/>
        <v>#VALUE!</v>
      </c>
      <c r="R134" s="220" t="str">
        <f t="shared" si="26"/>
        <v/>
      </c>
      <c r="S134" s="229" t="str">
        <f t="shared" si="27"/>
        <v/>
      </c>
      <c r="T134" s="230" t="str">
        <f t="shared" si="28"/>
        <v/>
      </c>
      <c r="U134" s="230" t="str">
        <f t="shared" si="29"/>
        <v/>
      </c>
      <c r="V134" s="224">
        <f t="shared" si="30"/>
        <v>0</v>
      </c>
      <c r="W134" s="112">
        <f t="shared" si="31"/>
        <v>0</v>
      </c>
      <c r="X134" s="237" t="str">
        <f t="shared" si="19"/>
        <v/>
      </c>
      <c r="Y134" s="242" t="b">
        <f t="shared" si="20"/>
        <v>0</v>
      </c>
      <c r="Z134" s="237">
        <f t="shared" si="32"/>
        <v>0</v>
      </c>
      <c r="AA134" s="237">
        <f>IF('Member Info'!N130="",1,"")</f>
        <v>1</v>
      </c>
      <c r="AB134" s="245" t="e">
        <f t="shared" si="33"/>
        <v>#VALUE!</v>
      </c>
      <c r="AC134" s="132" t="str">
        <f t="shared" si="21"/>
        <v/>
      </c>
      <c r="AD134" s="126">
        <f t="shared" si="22"/>
        <v>1</v>
      </c>
      <c r="AE134" s="126" t="str">
        <f>IF('Member Info'!N130&lt;&gt;"",IF('Member Info'!N130&lt;=$R$1,1,0),"")</f>
        <v/>
      </c>
      <c r="AG134" s="126" t="b">
        <f t="shared" si="34"/>
        <v>0</v>
      </c>
      <c r="AH134" s="126">
        <f t="shared" si="35"/>
        <v>0</v>
      </c>
      <c r="AJ134" s="126">
        <f t="shared" si="36"/>
        <v>0</v>
      </c>
      <c r="AK134" s="126">
        <f>IF('Member Info'!F130&gt;$R$1,1,0)</f>
        <v>0</v>
      </c>
      <c r="AL134" s="126" t="b">
        <f>IF(ISERROR(R134),ERROR.TYPE(#REF!)=ERROR.TYPE(R134),FALSE)</f>
        <v>0</v>
      </c>
      <c r="AM134" s="126" t="b">
        <f>IF(ISERROR(S134),ERROR.TYPE(#REF!)=ERROR.TYPE(S134),FALSE)</f>
        <v>0</v>
      </c>
      <c r="AN134" s="126">
        <f>IF(OR('Member Info'!F130&gt;=$S$1,'Member Info'!N130&gt;=$R$1),1,0)</f>
        <v>0</v>
      </c>
    </row>
    <row r="135" spans="1:40" x14ac:dyDescent="0.25">
      <c r="A135" s="4">
        <v>103</v>
      </c>
      <c r="B135" s="166">
        <f>'Member Info'!D131</f>
        <v>0</v>
      </c>
      <c r="C135" s="166">
        <f>'Member Info'!E131</f>
        <v>0</v>
      </c>
      <c r="D135" s="166" t="str">
        <f>'Member Info'!G131</f>
        <v/>
      </c>
      <c r="E135" s="167">
        <f>'Member Info'!B131</f>
        <v>0</v>
      </c>
      <c r="F135" s="244"/>
      <c r="G135" s="168" t="str">
        <f>IF(E135=0,"",
IF('Member Info'!$AM$19&lt;=$R$1,
SUMPRODUCT('Member Info'!L131+IF('Member Info'!H131&gt;'Member Info'!$AJ$12,'Member Info'!$AK$13,IF('Member Info'!H131&gt;'Member Info'!$AJ$11,'Member Info'!$AK$12,IF('Member Info'!H131&gt;'Member Info'!$AJ$10,'Member Info'!$AK$11,IF('Member Info'!H131&gt;'Member Info'!$AJ$9,'Member Info'!$AK$10,IF('Member Info'!H131&gt;'Member Info'!$AJ$8,'Member Info'!$AK$9,'Member Info'!$AK$8)))))),
SUMPRODUCT('Member Info'!L131+IF('Member Info'!H131&gt;'Member Info'!$AG$17,'Member Info'!$AH$18,IF('Member Info'!H131&gt;'Member Info'!$AG$16,'Member Info'!$AH$17,IF('Member Info'!H131&gt;'Member Info'!$AG$15,'Member Info'!$AH$16,IF('Member Info'!H131&gt;'Member Info'!$AG$14,'Member Info'!$AH$15,IF('Member Info'!H131&gt;'Member Info'!$AG$13,'Member Info'!$AH$14,IF('Member Info'!H131&gt;'Member Info'!$AG$12,'Member Info'!$AH$13,IF('Member Info'!H131&gt;'Member Info'!$AG$11,'Member Info'!$AH$12,IF('Member Info'!H131&gt;'Member Info'!$AG$10,'Member Info'!$AH$11,IF('Member Info'!H131&gt;'Member Info'!$AG$9,'Member Info'!$AH$10,IF('Member Info'!H131&gt;'Member Info'!$AG$8,'Member Info'!$AH$9,'Member Info'!$AH$8)))))))))))))</f>
        <v/>
      </c>
      <c r="H135" s="26"/>
      <c r="I135" s="26"/>
      <c r="J135" s="107" t="str">
        <f>IF(E135=0,"",IF('Member Info'!F131&gt;$S$1,CONCATENATE("Joined with practice on ", TEXT('Member Info'!F131, "DD/MM/YYYY")),IF('Member Info'!N131&lt;&gt;"",IF('Member Info'!N131&lt;$R$1,CONCATENATE("Left Scheme on ", TEXT('Member Info'!N131, "DD/MM/YYYY")),IF(ISERROR(G135),"Error Detected, No rate entered",IF(E135=0,"",IF(F135="","Error Detected, No Pensionable pay",IF(ISERROR(AB135)," Unknown Values entered.",IF(T135+U135&lt;1,"Acceptable",IF(R135+S135=200, "No Contributions Entered", IF(K135="","Error Detected, Choose reason&gt;",IF(X135="1",IF(T135=1,"Please Enter Deemed Pensionable Pay","Add Any Relevant Details Above"),"Please Give Details Above"))))))))),IF(ISERROR(G135),"Error Detected, No rate entered",IF(E135=0,"",IF(F135="","Error Detected, No Pensionable pay",IF(ISERROR(AB135)," Unknown Values entered.",IF(T135+U135&lt;1,"Acceptable",IF(R135+S135=200, "No Contributions Entered", IF(K135="","Error Detected, Choose reason&gt;",IF(X135="1",IF(T135=1,"Please Enter Deemed Pensionable Pay","Add relevant Details Above"),"Please give details Above")))))))))))</f>
        <v/>
      </c>
      <c r="K135" s="263"/>
      <c r="L135" s="93"/>
      <c r="M135" s="93" t="str">
        <f t="shared" si="24"/>
        <v/>
      </c>
      <c r="N135" s="96">
        <f t="shared" si="23"/>
        <v>0</v>
      </c>
      <c r="O135" s="96">
        <f t="shared" si="23"/>
        <v>0</v>
      </c>
      <c r="P135" s="220">
        <f>(ROUND((F135/100*'Member Info'!$W$2), 2))</f>
        <v>0</v>
      </c>
      <c r="Q135" s="220" t="e">
        <f t="shared" si="25"/>
        <v>#VALUE!</v>
      </c>
      <c r="R135" s="220" t="str">
        <f t="shared" si="26"/>
        <v/>
      </c>
      <c r="S135" s="229" t="str">
        <f t="shared" si="27"/>
        <v/>
      </c>
      <c r="T135" s="230" t="str">
        <f t="shared" si="28"/>
        <v/>
      </c>
      <c r="U135" s="230" t="str">
        <f t="shared" si="29"/>
        <v/>
      </c>
      <c r="V135" s="224">
        <f t="shared" si="30"/>
        <v>0</v>
      </c>
      <c r="W135" s="112">
        <f t="shared" si="31"/>
        <v>0</v>
      </c>
      <c r="X135" s="237" t="str">
        <f t="shared" si="19"/>
        <v/>
      </c>
      <c r="Y135" s="242" t="b">
        <f t="shared" si="20"/>
        <v>0</v>
      </c>
      <c r="Z135" s="237">
        <f t="shared" si="32"/>
        <v>0</v>
      </c>
      <c r="AA135" s="237">
        <f>IF('Member Info'!N131="",1,"")</f>
        <v>1</v>
      </c>
      <c r="AB135" s="245" t="e">
        <f t="shared" si="33"/>
        <v>#VALUE!</v>
      </c>
      <c r="AC135" s="132" t="str">
        <f t="shared" si="21"/>
        <v/>
      </c>
      <c r="AD135" s="126">
        <f t="shared" si="22"/>
        <v>1</v>
      </c>
      <c r="AE135" s="126" t="str">
        <f>IF('Member Info'!N131&lt;&gt;"",IF('Member Info'!N131&lt;=$R$1,1,0),"")</f>
        <v/>
      </c>
      <c r="AG135" s="126" t="b">
        <f t="shared" si="34"/>
        <v>0</v>
      </c>
      <c r="AH135" s="126">
        <f t="shared" si="35"/>
        <v>0</v>
      </c>
      <c r="AJ135" s="126">
        <f t="shared" si="36"/>
        <v>0</v>
      </c>
      <c r="AK135" s="126">
        <f>IF('Member Info'!F131&gt;$R$1,1,0)</f>
        <v>0</v>
      </c>
      <c r="AL135" s="126" t="b">
        <f>IF(ISERROR(R135),ERROR.TYPE(#REF!)=ERROR.TYPE(R135),FALSE)</f>
        <v>0</v>
      </c>
      <c r="AM135" s="126" t="b">
        <f>IF(ISERROR(S135),ERROR.TYPE(#REF!)=ERROR.TYPE(S135),FALSE)</f>
        <v>0</v>
      </c>
      <c r="AN135" s="126">
        <f>IF(OR('Member Info'!F131&gt;=$S$1,'Member Info'!N131&gt;=$R$1),1,0)</f>
        <v>0</v>
      </c>
    </row>
    <row r="136" spans="1:40" x14ac:dyDescent="0.25">
      <c r="A136" s="4">
        <v>104</v>
      </c>
      <c r="B136" s="166">
        <f>'Member Info'!D132</f>
        <v>0</v>
      </c>
      <c r="C136" s="166">
        <f>'Member Info'!E132</f>
        <v>0</v>
      </c>
      <c r="D136" s="166" t="str">
        <f>'Member Info'!G132</f>
        <v/>
      </c>
      <c r="E136" s="167">
        <f>'Member Info'!B132</f>
        <v>0</v>
      </c>
      <c r="F136" s="244"/>
      <c r="G136" s="168" t="str">
        <f>IF(E136=0,"",
IF('Member Info'!$AM$19&lt;=$R$1,
SUMPRODUCT('Member Info'!L132+IF('Member Info'!H132&gt;'Member Info'!$AJ$12,'Member Info'!$AK$13,IF('Member Info'!H132&gt;'Member Info'!$AJ$11,'Member Info'!$AK$12,IF('Member Info'!H132&gt;'Member Info'!$AJ$10,'Member Info'!$AK$11,IF('Member Info'!H132&gt;'Member Info'!$AJ$9,'Member Info'!$AK$10,IF('Member Info'!H132&gt;'Member Info'!$AJ$8,'Member Info'!$AK$9,'Member Info'!$AK$8)))))),
SUMPRODUCT('Member Info'!L132+IF('Member Info'!H132&gt;'Member Info'!$AG$17,'Member Info'!$AH$18,IF('Member Info'!H132&gt;'Member Info'!$AG$16,'Member Info'!$AH$17,IF('Member Info'!H132&gt;'Member Info'!$AG$15,'Member Info'!$AH$16,IF('Member Info'!H132&gt;'Member Info'!$AG$14,'Member Info'!$AH$15,IF('Member Info'!H132&gt;'Member Info'!$AG$13,'Member Info'!$AH$14,IF('Member Info'!H132&gt;'Member Info'!$AG$12,'Member Info'!$AH$13,IF('Member Info'!H132&gt;'Member Info'!$AG$11,'Member Info'!$AH$12,IF('Member Info'!H132&gt;'Member Info'!$AG$10,'Member Info'!$AH$11,IF('Member Info'!H132&gt;'Member Info'!$AG$9,'Member Info'!$AH$10,IF('Member Info'!H132&gt;'Member Info'!$AG$8,'Member Info'!$AH$9,'Member Info'!$AH$8)))))))))))))</f>
        <v/>
      </c>
      <c r="H136" s="26"/>
      <c r="I136" s="26"/>
      <c r="J136" s="107" t="str">
        <f>IF(E136=0,"",IF('Member Info'!F132&gt;$S$1,CONCATENATE("Joined with practice on ", TEXT('Member Info'!F132, "DD/MM/YYYY")),IF('Member Info'!N132&lt;&gt;"",IF('Member Info'!N132&lt;$R$1,CONCATENATE("Left Scheme on ", TEXT('Member Info'!N132, "DD/MM/YYYY")),IF(ISERROR(G136),"Error Detected, No rate entered",IF(E136=0,"",IF(F136="","Error Detected, No Pensionable pay",IF(ISERROR(AB136)," Unknown Values entered.",IF(T136+U136&lt;1,"Acceptable",IF(R136+S136=200, "No Contributions Entered", IF(K136="","Error Detected, Choose reason&gt;",IF(X136="1",IF(T136=1,"Please Enter Deemed Pensionable Pay","Add Any Relevant Details Above"),"Please Give Details Above"))))))))),IF(ISERROR(G136),"Error Detected, No rate entered",IF(E136=0,"",IF(F136="","Error Detected, No Pensionable pay",IF(ISERROR(AB136)," Unknown Values entered.",IF(T136+U136&lt;1,"Acceptable",IF(R136+S136=200, "No Contributions Entered", IF(K136="","Error Detected, Choose reason&gt;",IF(X136="1",IF(T136=1,"Please Enter Deemed Pensionable Pay","Add relevant Details Above"),"Please give details Above")))))))))))</f>
        <v/>
      </c>
      <c r="K136" s="263"/>
      <c r="L136" s="93"/>
      <c r="M136" s="93" t="str">
        <f t="shared" si="24"/>
        <v/>
      </c>
      <c r="N136" s="96">
        <f t="shared" si="23"/>
        <v>0</v>
      </c>
      <c r="O136" s="96">
        <f t="shared" si="23"/>
        <v>0</v>
      </c>
      <c r="P136" s="220">
        <f>(ROUND((F136/100*'Member Info'!$W$2), 2))</f>
        <v>0</v>
      </c>
      <c r="Q136" s="220" t="e">
        <f t="shared" si="25"/>
        <v>#VALUE!</v>
      </c>
      <c r="R136" s="220" t="str">
        <f t="shared" si="26"/>
        <v/>
      </c>
      <c r="S136" s="229" t="str">
        <f t="shared" si="27"/>
        <v/>
      </c>
      <c r="T136" s="230" t="str">
        <f t="shared" si="28"/>
        <v/>
      </c>
      <c r="U136" s="230" t="str">
        <f t="shared" si="29"/>
        <v/>
      </c>
      <c r="V136" s="224">
        <f t="shared" si="30"/>
        <v>0</v>
      </c>
      <c r="W136" s="112">
        <f t="shared" si="31"/>
        <v>0</v>
      </c>
      <c r="X136" s="237" t="str">
        <f t="shared" si="19"/>
        <v/>
      </c>
      <c r="Y136" s="242" t="b">
        <f t="shared" si="20"/>
        <v>0</v>
      </c>
      <c r="Z136" s="237">
        <f t="shared" si="32"/>
        <v>0</v>
      </c>
      <c r="AA136" s="237">
        <f>IF('Member Info'!N132="",1,"")</f>
        <v>1</v>
      </c>
      <c r="AB136" s="245" t="e">
        <f t="shared" si="33"/>
        <v>#VALUE!</v>
      </c>
      <c r="AC136" s="132" t="str">
        <f t="shared" si="21"/>
        <v/>
      </c>
      <c r="AD136" s="126">
        <f t="shared" si="22"/>
        <v>1</v>
      </c>
      <c r="AE136" s="126" t="str">
        <f>IF('Member Info'!N132&lt;&gt;"",IF('Member Info'!N132&lt;=$R$1,1,0),"")</f>
        <v/>
      </c>
      <c r="AG136" s="126" t="b">
        <f t="shared" si="34"/>
        <v>0</v>
      </c>
      <c r="AH136" s="126">
        <f t="shared" si="35"/>
        <v>0</v>
      </c>
      <c r="AJ136" s="126">
        <f t="shared" si="36"/>
        <v>0</v>
      </c>
      <c r="AK136" s="126">
        <f>IF('Member Info'!F132&gt;$R$1,1,0)</f>
        <v>0</v>
      </c>
      <c r="AL136" s="126" t="b">
        <f>IF(ISERROR(R136),ERROR.TYPE(#REF!)=ERROR.TYPE(R136),FALSE)</f>
        <v>0</v>
      </c>
      <c r="AM136" s="126" t="b">
        <f>IF(ISERROR(S136),ERROR.TYPE(#REF!)=ERROR.TYPE(S136),FALSE)</f>
        <v>0</v>
      </c>
      <c r="AN136" s="126">
        <f>IF(OR('Member Info'!F132&gt;=$S$1,'Member Info'!N132&gt;=$R$1),1,0)</f>
        <v>0</v>
      </c>
    </row>
    <row r="137" spans="1:40" x14ac:dyDescent="0.25">
      <c r="A137" s="4">
        <v>105</v>
      </c>
      <c r="B137" s="166">
        <f>'Member Info'!D133</f>
        <v>0</v>
      </c>
      <c r="C137" s="166">
        <f>'Member Info'!E133</f>
        <v>0</v>
      </c>
      <c r="D137" s="166" t="str">
        <f>'Member Info'!G133</f>
        <v/>
      </c>
      <c r="E137" s="167">
        <f>'Member Info'!B133</f>
        <v>0</v>
      </c>
      <c r="F137" s="244"/>
      <c r="G137" s="168" t="str">
        <f>IF(E137=0,"",
IF('Member Info'!$AM$19&lt;=$R$1,
SUMPRODUCT('Member Info'!L133+IF('Member Info'!H133&gt;'Member Info'!$AJ$12,'Member Info'!$AK$13,IF('Member Info'!H133&gt;'Member Info'!$AJ$11,'Member Info'!$AK$12,IF('Member Info'!H133&gt;'Member Info'!$AJ$10,'Member Info'!$AK$11,IF('Member Info'!H133&gt;'Member Info'!$AJ$9,'Member Info'!$AK$10,IF('Member Info'!H133&gt;'Member Info'!$AJ$8,'Member Info'!$AK$9,'Member Info'!$AK$8)))))),
SUMPRODUCT('Member Info'!L133+IF('Member Info'!H133&gt;'Member Info'!$AG$17,'Member Info'!$AH$18,IF('Member Info'!H133&gt;'Member Info'!$AG$16,'Member Info'!$AH$17,IF('Member Info'!H133&gt;'Member Info'!$AG$15,'Member Info'!$AH$16,IF('Member Info'!H133&gt;'Member Info'!$AG$14,'Member Info'!$AH$15,IF('Member Info'!H133&gt;'Member Info'!$AG$13,'Member Info'!$AH$14,IF('Member Info'!H133&gt;'Member Info'!$AG$12,'Member Info'!$AH$13,IF('Member Info'!H133&gt;'Member Info'!$AG$11,'Member Info'!$AH$12,IF('Member Info'!H133&gt;'Member Info'!$AG$10,'Member Info'!$AH$11,IF('Member Info'!H133&gt;'Member Info'!$AG$9,'Member Info'!$AH$10,IF('Member Info'!H133&gt;'Member Info'!$AG$8,'Member Info'!$AH$9,'Member Info'!$AH$8)))))))))))))</f>
        <v/>
      </c>
      <c r="H137" s="26"/>
      <c r="I137" s="26"/>
      <c r="J137" s="107" t="str">
        <f>IF(E137=0,"",IF('Member Info'!F133&gt;$S$1,CONCATENATE("Joined with practice on ", TEXT('Member Info'!F133, "DD/MM/YYYY")),IF('Member Info'!N133&lt;&gt;"",IF('Member Info'!N133&lt;$R$1,CONCATENATE("Left Scheme on ", TEXT('Member Info'!N133, "DD/MM/YYYY")),IF(ISERROR(G137),"Error Detected, No rate entered",IF(E137=0,"",IF(F137="","Error Detected, No Pensionable pay",IF(ISERROR(AB137)," Unknown Values entered.",IF(T137+U137&lt;1,"Acceptable",IF(R137+S137=200, "No Contributions Entered", IF(K137="","Error Detected, Choose reason&gt;",IF(X137="1",IF(T137=1,"Please Enter Deemed Pensionable Pay","Add Any Relevant Details Above"),"Please Give Details Above"))))))))),IF(ISERROR(G137),"Error Detected, No rate entered",IF(E137=0,"",IF(F137="","Error Detected, No Pensionable pay",IF(ISERROR(AB137)," Unknown Values entered.",IF(T137+U137&lt;1,"Acceptable",IF(R137+S137=200, "No Contributions Entered", IF(K137="","Error Detected, Choose reason&gt;",IF(X137="1",IF(T137=1,"Please Enter Deemed Pensionable Pay","Add relevant Details Above"),"Please give details Above")))))))))))</f>
        <v/>
      </c>
      <c r="K137" s="263"/>
      <c r="L137" s="93"/>
      <c r="M137" s="93" t="str">
        <f t="shared" si="24"/>
        <v/>
      </c>
      <c r="N137" s="96">
        <f t="shared" si="23"/>
        <v>0</v>
      </c>
      <c r="O137" s="96">
        <f t="shared" si="23"/>
        <v>0</v>
      </c>
      <c r="P137" s="220">
        <f>(ROUND((F137/100*'Member Info'!$W$2), 2))</f>
        <v>0</v>
      </c>
      <c r="Q137" s="220" t="e">
        <f t="shared" si="25"/>
        <v>#VALUE!</v>
      </c>
      <c r="R137" s="220" t="str">
        <f t="shared" si="26"/>
        <v/>
      </c>
      <c r="S137" s="229" t="str">
        <f t="shared" si="27"/>
        <v/>
      </c>
      <c r="T137" s="230" t="str">
        <f t="shared" si="28"/>
        <v/>
      </c>
      <c r="U137" s="230" t="str">
        <f t="shared" si="29"/>
        <v/>
      </c>
      <c r="V137" s="224">
        <f t="shared" si="30"/>
        <v>0</v>
      </c>
      <c r="W137" s="112">
        <f t="shared" si="31"/>
        <v>0</v>
      </c>
      <c r="X137" s="237" t="str">
        <f t="shared" si="19"/>
        <v/>
      </c>
      <c r="Y137" s="242" t="b">
        <f t="shared" si="20"/>
        <v>0</v>
      </c>
      <c r="Z137" s="237">
        <f t="shared" si="32"/>
        <v>0</v>
      </c>
      <c r="AA137" s="237">
        <f>IF('Member Info'!N133="",1,"")</f>
        <v>1</v>
      </c>
      <c r="AB137" s="245" t="e">
        <f t="shared" si="33"/>
        <v>#VALUE!</v>
      </c>
      <c r="AC137" s="132" t="str">
        <f t="shared" si="21"/>
        <v/>
      </c>
      <c r="AD137" s="126">
        <f t="shared" si="22"/>
        <v>1</v>
      </c>
      <c r="AE137" s="126" t="str">
        <f>IF('Member Info'!N133&lt;&gt;"",IF('Member Info'!N133&lt;=$R$1,1,0),"")</f>
        <v/>
      </c>
      <c r="AG137" s="126" t="b">
        <f t="shared" si="34"/>
        <v>0</v>
      </c>
      <c r="AH137" s="126">
        <f t="shared" si="35"/>
        <v>0</v>
      </c>
      <c r="AJ137" s="126">
        <f t="shared" si="36"/>
        <v>0</v>
      </c>
      <c r="AK137" s="126">
        <f>IF('Member Info'!F133&gt;$R$1,1,0)</f>
        <v>0</v>
      </c>
      <c r="AL137" s="126" t="b">
        <f>IF(ISERROR(R137),ERROR.TYPE(#REF!)=ERROR.TYPE(R137),FALSE)</f>
        <v>0</v>
      </c>
      <c r="AM137" s="126" t="b">
        <f>IF(ISERROR(S137),ERROR.TYPE(#REF!)=ERROR.TYPE(S137),FALSE)</f>
        <v>0</v>
      </c>
      <c r="AN137" s="126">
        <f>IF(OR('Member Info'!F133&gt;=$S$1,'Member Info'!N133&gt;=$R$1),1,0)</f>
        <v>0</v>
      </c>
    </row>
    <row r="138" spans="1:40" x14ac:dyDescent="0.25">
      <c r="A138" s="4">
        <v>106</v>
      </c>
      <c r="B138" s="166">
        <f>'Member Info'!D134</f>
        <v>0</v>
      </c>
      <c r="C138" s="166">
        <f>'Member Info'!E134</f>
        <v>0</v>
      </c>
      <c r="D138" s="166" t="str">
        <f>'Member Info'!G134</f>
        <v/>
      </c>
      <c r="E138" s="167">
        <f>'Member Info'!B134</f>
        <v>0</v>
      </c>
      <c r="F138" s="244"/>
      <c r="G138" s="168" t="str">
        <f>IF(E138=0,"",
IF('Member Info'!$AM$19&lt;=$R$1,
SUMPRODUCT('Member Info'!L134+IF('Member Info'!H134&gt;'Member Info'!$AJ$12,'Member Info'!$AK$13,IF('Member Info'!H134&gt;'Member Info'!$AJ$11,'Member Info'!$AK$12,IF('Member Info'!H134&gt;'Member Info'!$AJ$10,'Member Info'!$AK$11,IF('Member Info'!H134&gt;'Member Info'!$AJ$9,'Member Info'!$AK$10,IF('Member Info'!H134&gt;'Member Info'!$AJ$8,'Member Info'!$AK$9,'Member Info'!$AK$8)))))),
SUMPRODUCT('Member Info'!L134+IF('Member Info'!H134&gt;'Member Info'!$AG$17,'Member Info'!$AH$18,IF('Member Info'!H134&gt;'Member Info'!$AG$16,'Member Info'!$AH$17,IF('Member Info'!H134&gt;'Member Info'!$AG$15,'Member Info'!$AH$16,IF('Member Info'!H134&gt;'Member Info'!$AG$14,'Member Info'!$AH$15,IF('Member Info'!H134&gt;'Member Info'!$AG$13,'Member Info'!$AH$14,IF('Member Info'!H134&gt;'Member Info'!$AG$12,'Member Info'!$AH$13,IF('Member Info'!H134&gt;'Member Info'!$AG$11,'Member Info'!$AH$12,IF('Member Info'!H134&gt;'Member Info'!$AG$10,'Member Info'!$AH$11,IF('Member Info'!H134&gt;'Member Info'!$AG$9,'Member Info'!$AH$10,IF('Member Info'!H134&gt;'Member Info'!$AG$8,'Member Info'!$AH$9,'Member Info'!$AH$8)))))))))))))</f>
        <v/>
      </c>
      <c r="H138" s="26"/>
      <c r="I138" s="26"/>
      <c r="J138" s="107" t="str">
        <f>IF(E138=0,"",IF('Member Info'!F134&gt;$S$1,CONCATENATE("Joined with practice on ", TEXT('Member Info'!F134, "DD/MM/YYYY")),IF('Member Info'!N134&lt;&gt;"",IF('Member Info'!N134&lt;$R$1,CONCATENATE("Left Scheme on ", TEXT('Member Info'!N134, "DD/MM/YYYY")),IF(ISERROR(G138),"Error Detected, No rate entered",IF(E138=0,"",IF(F138="","Error Detected, No Pensionable pay",IF(ISERROR(AB138)," Unknown Values entered.",IF(T138+U138&lt;1,"Acceptable",IF(R138+S138=200, "No Contributions Entered", IF(K138="","Error Detected, Choose reason&gt;",IF(X138="1",IF(T138=1,"Please Enter Deemed Pensionable Pay","Add Any Relevant Details Above"),"Please Give Details Above"))))))))),IF(ISERROR(G138),"Error Detected, No rate entered",IF(E138=0,"",IF(F138="","Error Detected, No Pensionable pay",IF(ISERROR(AB138)," Unknown Values entered.",IF(T138+U138&lt;1,"Acceptable",IF(R138+S138=200, "No Contributions Entered", IF(K138="","Error Detected, Choose reason&gt;",IF(X138="1",IF(T138=1,"Please Enter Deemed Pensionable Pay","Add relevant Details Above"),"Please give details Above")))))))))))</f>
        <v/>
      </c>
      <c r="K138" s="263"/>
      <c r="L138" s="93"/>
      <c r="M138" s="93" t="str">
        <f t="shared" si="24"/>
        <v/>
      </c>
      <c r="N138" s="96">
        <f t="shared" si="23"/>
        <v>0</v>
      </c>
      <c r="O138" s="96">
        <f t="shared" si="23"/>
        <v>0</v>
      </c>
      <c r="P138" s="220">
        <f>(ROUND((F138/100*'Member Info'!$W$2), 2))</f>
        <v>0</v>
      </c>
      <c r="Q138" s="220" t="e">
        <f t="shared" si="25"/>
        <v>#VALUE!</v>
      </c>
      <c r="R138" s="220" t="str">
        <f t="shared" si="26"/>
        <v/>
      </c>
      <c r="S138" s="229" t="str">
        <f t="shared" si="27"/>
        <v/>
      </c>
      <c r="T138" s="230" t="str">
        <f t="shared" si="28"/>
        <v/>
      </c>
      <c r="U138" s="230" t="str">
        <f t="shared" si="29"/>
        <v/>
      </c>
      <c r="V138" s="224">
        <f t="shared" si="30"/>
        <v>0</v>
      </c>
      <c r="W138" s="112">
        <f t="shared" si="31"/>
        <v>0</v>
      </c>
      <c r="X138" s="237" t="str">
        <f t="shared" si="19"/>
        <v/>
      </c>
      <c r="Y138" s="242" t="b">
        <f t="shared" si="20"/>
        <v>0</v>
      </c>
      <c r="Z138" s="237">
        <f t="shared" si="32"/>
        <v>0</v>
      </c>
      <c r="AA138" s="237">
        <f>IF('Member Info'!N134="",1,"")</f>
        <v>1</v>
      </c>
      <c r="AB138" s="245" t="e">
        <f t="shared" si="33"/>
        <v>#VALUE!</v>
      </c>
      <c r="AC138" s="132" t="str">
        <f t="shared" si="21"/>
        <v/>
      </c>
      <c r="AD138" s="126">
        <f t="shared" si="22"/>
        <v>1</v>
      </c>
      <c r="AE138" s="126" t="str">
        <f>IF('Member Info'!N134&lt;&gt;"",IF('Member Info'!N134&lt;=$R$1,1,0),"")</f>
        <v/>
      </c>
      <c r="AG138" s="126" t="b">
        <f t="shared" si="34"/>
        <v>0</v>
      </c>
      <c r="AH138" s="126">
        <f t="shared" si="35"/>
        <v>0</v>
      </c>
      <c r="AJ138" s="126">
        <f t="shared" si="36"/>
        <v>0</v>
      </c>
      <c r="AK138" s="126">
        <f>IF('Member Info'!F134&gt;$R$1,1,0)</f>
        <v>0</v>
      </c>
      <c r="AL138" s="126" t="b">
        <f>IF(ISERROR(R138),ERROR.TYPE(#REF!)=ERROR.TYPE(R138),FALSE)</f>
        <v>0</v>
      </c>
      <c r="AM138" s="126" t="b">
        <f>IF(ISERROR(S138),ERROR.TYPE(#REF!)=ERROR.TYPE(S138),FALSE)</f>
        <v>0</v>
      </c>
      <c r="AN138" s="126">
        <f>IF(OR('Member Info'!F134&gt;=$S$1,'Member Info'!N134&gt;=$R$1),1,0)</f>
        <v>0</v>
      </c>
    </row>
    <row r="139" spans="1:40" x14ac:dyDescent="0.25">
      <c r="A139" s="4">
        <v>107</v>
      </c>
      <c r="B139" s="166">
        <f>'Member Info'!D135</f>
        <v>0</v>
      </c>
      <c r="C139" s="166">
        <f>'Member Info'!E135</f>
        <v>0</v>
      </c>
      <c r="D139" s="166" t="str">
        <f>'Member Info'!G135</f>
        <v/>
      </c>
      <c r="E139" s="167">
        <f>'Member Info'!B135</f>
        <v>0</v>
      </c>
      <c r="F139" s="244"/>
      <c r="G139" s="168" t="str">
        <f>IF(E139=0,"",
IF('Member Info'!$AM$19&lt;=$R$1,
SUMPRODUCT('Member Info'!L135+IF('Member Info'!H135&gt;'Member Info'!$AJ$12,'Member Info'!$AK$13,IF('Member Info'!H135&gt;'Member Info'!$AJ$11,'Member Info'!$AK$12,IF('Member Info'!H135&gt;'Member Info'!$AJ$10,'Member Info'!$AK$11,IF('Member Info'!H135&gt;'Member Info'!$AJ$9,'Member Info'!$AK$10,IF('Member Info'!H135&gt;'Member Info'!$AJ$8,'Member Info'!$AK$9,'Member Info'!$AK$8)))))),
SUMPRODUCT('Member Info'!L135+IF('Member Info'!H135&gt;'Member Info'!$AG$17,'Member Info'!$AH$18,IF('Member Info'!H135&gt;'Member Info'!$AG$16,'Member Info'!$AH$17,IF('Member Info'!H135&gt;'Member Info'!$AG$15,'Member Info'!$AH$16,IF('Member Info'!H135&gt;'Member Info'!$AG$14,'Member Info'!$AH$15,IF('Member Info'!H135&gt;'Member Info'!$AG$13,'Member Info'!$AH$14,IF('Member Info'!H135&gt;'Member Info'!$AG$12,'Member Info'!$AH$13,IF('Member Info'!H135&gt;'Member Info'!$AG$11,'Member Info'!$AH$12,IF('Member Info'!H135&gt;'Member Info'!$AG$10,'Member Info'!$AH$11,IF('Member Info'!H135&gt;'Member Info'!$AG$9,'Member Info'!$AH$10,IF('Member Info'!H135&gt;'Member Info'!$AG$8,'Member Info'!$AH$9,'Member Info'!$AH$8)))))))))))))</f>
        <v/>
      </c>
      <c r="H139" s="26"/>
      <c r="I139" s="26"/>
      <c r="J139" s="107" t="str">
        <f>IF(E139=0,"",IF('Member Info'!F135&gt;$S$1,CONCATENATE("Joined with practice on ", TEXT('Member Info'!F135, "DD/MM/YYYY")),IF('Member Info'!N135&lt;&gt;"",IF('Member Info'!N135&lt;$R$1,CONCATENATE("Left Scheme on ", TEXT('Member Info'!N135, "DD/MM/YYYY")),IF(ISERROR(G139),"Error Detected, No rate entered",IF(E139=0,"",IF(F139="","Error Detected, No Pensionable pay",IF(ISERROR(AB139)," Unknown Values entered.",IF(T139+U139&lt;1,"Acceptable",IF(R139+S139=200, "No Contributions Entered", IF(K139="","Error Detected, Choose reason&gt;",IF(X139="1",IF(T139=1,"Please Enter Deemed Pensionable Pay","Add Any Relevant Details Above"),"Please Give Details Above"))))))))),IF(ISERROR(G139),"Error Detected, No rate entered",IF(E139=0,"",IF(F139="","Error Detected, No Pensionable pay",IF(ISERROR(AB139)," Unknown Values entered.",IF(T139+U139&lt;1,"Acceptable",IF(R139+S139=200, "No Contributions Entered", IF(K139="","Error Detected, Choose reason&gt;",IF(X139="1",IF(T139=1,"Please Enter Deemed Pensionable Pay","Add relevant Details Above"),"Please give details Above")))))))))))</f>
        <v/>
      </c>
      <c r="K139" s="263"/>
      <c r="L139" s="93"/>
      <c r="M139" s="93" t="str">
        <f t="shared" si="24"/>
        <v/>
      </c>
      <c r="N139" s="96">
        <f t="shared" si="23"/>
        <v>0</v>
      </c>
      <c r="O139" s="96">
        <f t="shared" si="23"/>
        <v>0</v>
      </c>
      <c r="P139" s="220">
        <f>(ROUND((F139/100*'Member Info'!$W$2), 2))</f>
        <v>0</v>
      </c>
      <c r="Q139" s="220" t="e">
        <f t="shared" si="25"/>
        <v>#VALUE!</v>
      </c>
      <c r="R139" s="220" t="str">
        <f t="shared" si="26"/>
        <v/>
      </c>
      <c r="S139" s="229" t="str">
        <f t="shared" si="27"/>
        <v/>
      </c>
      <c r="T139" s="230" t="str">
        <f t="shared" si="28"/>
        <v/>
      </c>
      <c r="U139" s="230" t="str">
        <f t="shared" si="29"/>
        <v/>
      </c>
      <c r="V139" s="224">
        <f t="shared" si="30"/>
        <v>0</v>
      </c>
      <c r="W139" s="112">
        <f t="shared" si="31"/>
        <v>0</v>
      </c>
      <c r="X139" s="237" t="str">
        <f t="shared" si="19"/>
        <v/>
      </c>
      <c r="Y139" s="242" t="b">
        <f t="shared" si="20"/>
        <v>0</v>
      </c>
      <c r="Z139" s="237">
        <f t="shared" si="32"/>
        <v>0</v>
      </c>
      <c r="AA139" s="237">
        <f>IF('Member Info'!N135="",1,"")</f>
        <v>1</v>
      </c>
      <c r="AB139" s="245" t="e">
        <f t="shared" si="33"/>
        <v>#VALUE!</v>
      </c>
      <c r="AC139" s="132" t="str">
        <f t="shared" si="21"/>
        <v/>
      </c>
      <c r="AD139" s="126">
        <f t="shared" si="22"/>
        <v>1</v>
      </c>
      <c r="AE139" s="126" t="str">
        <f>IF('Member Info'!N135&lt;&gt;"",IF('Member Info'!N135&lt;=$R$1,1,0),"")</f>
        <v/>
      </c>
      <c r="AG139" s="126" t="b">
        <f t="shared" si="34"/>
        <v>0</v>
      </c>
      <c r="AH139" s="126">
        <f t="shared" si="35"/>
        <v>0</v>
      </c>
      <c r="AJ139" s="126">
        <f t="shared" si="36"/>
        <v>0</v>
      </c>
      <c r="AK139" s="126">
        <f>IF('Member Info'!F135&gt;$R$1,1,0)</f>
        <v>0</v>
      </c>
      <c r="AL139" s="126" t="b">
        <f>IF(ISERROR(R139),ERROR.TYPE(#REF!)=ERROR.TYPE(R139),FALSE)</f>
        <v>0</v>
      </c>
      <c r="AM139" s="126" t="b">
        <f>IF(ISERROR(S139),ERROR.TYPE(#REF!)=ERROR.TYPE(S139),FALSE)</f>
        <v>0</v>
      </c>
      <c r="AN139" s="126">
        <f>IF(OR('Member Info'!F135&gt;=$S$1,'Member Info'!N135&gt;=$R$1),1,0)</f>
        <v>0</v>
      </c>
    </row>
    <row r="140" spans="1:40" x14ac:dyDescent="0.25">
      <c r="A140" s="4">
        <v>108</v>
      </c>
      <c r="B140" s="166">
        <f>'Member Info'!D136</f>
        <v>0</v>
      </c>
      <c r="C140" s="166">
        <f>'Member Info'!E136</f>
        <v>0</v>
      </c>
      <c r="D140" s="166" t="str">
        <f>'Member Info'!G136</f>
        <v/>
      </c>
      <c r="E140" s="167">
        <f>'Member Info'!B136</f>
        <v>0</v>
      </c>
      <c r="F140" s="244"/>
      <c r="G140" s="168" t="str">
        <f>IF(E140=0,"",
IF('Member Info'!$AM$19&lt;=$R$1,
SUMPRODUCT('Member Info'!L136+IF('Member Info'!H136&gt;'Member Info'!$AJ$12,'Member Info'!$AK$13,IF('Member Info'!H136&gt;'Member Info'!$AJ$11,'Member Info'!$AK$12,IF('Member Info'!H136&gt;'Member Info'!$AJ$10,'Member Info'!$AK$11,IF('Member Info'!H136&gt;'Member Info'!$AJ$9,'Member Info'!$AK$10,IF('Member Info'!H136&gt;'Member Info'!$AJ$8,'Member Info'!$AK$9,'Member Info'!$AK$8)))))),
SUMPRODUCT('Member Info'!L136+IF('Member Info'!H136&gt;'Member Info'!$AG$17,'Member Info'!$AH$18,IF('Member Info'!H136&gt;'Member Info'!$AG$16,'Member Info'!$AH$17,IF('Member Info'!H136&gt;'Member Info'!$AG$15,'Member Info'!$AH$16,IF('Member Info'!H136&gt;'Member Info'!$AG$14,'Member Info'!$AH$15,IF('Member Info'!H136&gt;'Member Info'!$AG$13,'Member Info'!$AH$14,IF('Member Info'!H136&gt;'Member Info'!$AG$12,'Member Info'!$AH$13,IF('Member Info'!H136&gt;'Member Info'!$AG$11,'Member Info'!$AH$12,IF('Member Info'!H136&gt;'Member Info'!$AG$10,'Member Info'!$AH$11,IF('Member Info'!H136&gt;'Member Info'!$AG$9,'Member Info'!$AH$10,IF('Member Info'!H136&gt;'Member Info'!$AG$8,'Member Info'!$AH$9,'Member Info'!$AH$8)))))))))))))</f>
        <v/>
      </c>
      <c r="H140" s="26"/>
      <c r="I140" s="26"/>
      <c r="J140" s="107" t="str">
        <f>IF(E140=0,"",IF('Member Info'!F136&gt;$S$1,CONCATENATE("Joined with practice on ", TEXT('Member Info'!F136, "DD/MM/YYYY")),IF('Member Info'!N136&lt;&gt;"",IF('Member Info'!N136&lt;$R$1,CONCATENATE("Left Scheme on ", TEXT('Member Info'!N136, "DD/MM/YYYY")),IF(ISERROR(G140),"Error Detected, No rate entered",IF(E140=0,"",IF(F140="","Error Detected, No Pensionable pay",IF(ISERROR(AB140)," Unknown Values entered.",IF(T140+U140&lt;1,"Acceptable",IF(R140+S140=200, "No Contributions Entered", IF(K140="","Error Detected, Choose reason&gt;",IF(X140="1",IF(T140=1,"Please Enter Deemed Pensionable Pay","Add Any Relevant Details Above"),"Please Give Details Above"))))))))),IF(ISERROR(G140),"Error Detected, No rate entered",IF(E140=0,"",IF(F140="","Error Detected, No Pensionable pay",IF(ISERROR(AB140)," Unknown Values entered.",IF(T140+U140&lt;1,"Acceptable",IF(R140+S140=200, "No Contributions Entered", IF(K140="","Error Detected, Choose reason&gt;",IF(X140="1",IF(T140=1,"Please Enter Deemed Pensionable Pay","Add relevant Details Above"),"Please give details Above")))))))))))</f>
        <v/>
      </c>
      <c r="K140" s="263"/>
      <c r="L140" s="93"/>
      <c r="M140" s="93" t="str">
        <f t="shared" si="24"/>
        <v/>
      </c>
      <c r="N140" s="96">
        <f t="shared" si="23"/>
        <v>0</v>
      </c>
      <c r="O140" s="96">
        <f t="shared" si="23"/>
        <v>0</v>
      </c>
      <c r="P140" s="220">
        <f>(ROUND((F140/100*'Member Info'!$W$2), 2))</f>
        <v>0</v>
      </c>
      <c r="Q140" s="220" t="e">
        <f t="shared" si="25"/>
        <v>#VALUE!</v>
      </c>
      <c r="R140" s="220" t="str">
        <f t="shared" si="26"/>
        <v/>
      </c>
      <c r="S140" s="229" t="str">
        <f t="shared" si="27"/>
        <v/>
      </c>
      <c r="T140" s="230" t="str">
        <f t="shared" si="28"/>
        <v/>
      </c>
      <c r="U140" s="230" t="str">
        <f t="shared" si="29"/>
        <v/>
      </c>
      <c r="V140" s="224">
        <f t="shared" si="30"/>
        <v>0</v>
      </c>
      <c r="W140" s="112">
        <f t="shared" si="31"/>
        <v>0</v>
      </c>
      <c r="X140" s="237" t="str">
        <f t="shared" si="19"/>
        <v/>
      </c>
      <c r="Y140" s="242" t="b">
        <f t="shared" si="20"/>
        <v>0</v>
      </c>
      <c r="Z140" s="237">
        <f t="shared" si="32"/>
        <v>0</v>
      </c>
      <c r="AA140" s="237">
        <f>IF('Member Info'!N136="",1,"")</f>
        <v>1</v>
      </c>
      <c r="AB140" s="245" t="e">
        <f t="shared" si="33"/>
        <v>#VALUE!</v>
      </c>
      <c r="AC140" s="132" t="str">
        <f t="shared" si="21"/>
        <v/>
      </c>
      <c r="AD140" s="126">
        <f t="shared" si="22"/>
        <v>1</v>
      </c>
      <c r="AE140" s="126" t="str">
        <f>IF('Member Info'!N136&lt;&gt;"",IF('Member Info'!N136&lt;=$R$1,1,0),"")</f>
        <v/>
      </c>
      <c r="AG140" s="126" t="b">
        <f t="shared" si="34"/>
        <v>0</v>
      </c>
      <c r="AH140" s="126">
        <f t="shared" si="35"/>
        <v>0</v>
      </c>
      <c r="AJ140" s="126">
        <f t="shared" si="36"/>
        <v>0</v>
      </c>
      <c r="AK140" s="126">
        <f>IF('Member Info'!F136&gt;$R$1,1,0)</f>
        <v>0</v>
      </c>
      <c r="AL140" s="126" t="b">
        <f>IF(ISERROR(R140),ERROR.TYPE(#REF!)=ERROR.TYPE(R140),FALSE)</f>
        <v>0</v>
      </c>
      <c r="AM140" s="126" t="b">
        <f>IF(ISERROR(S140),ERROR.TYPE(#REF!)=ERROR.TYPE(S140),FALSE)</f>
        <v>0</v>
      </c>
      <c r="AN140" s="126">
        <f>IF(OR('Member Info'!F136&gt;=$S$1,'Member Info'!N136&gt;=$R$1),1,0)</f>
        <v>0</v>
      </c>
    </row>
    <row r="141" spans="1:40" x14ac:dyDescent="0.25">
      <c r="A141" s="4">
        <v>109</v>
      </c>
      <c r="B141" s="166">
        <f>'Member Info'!D137</f>
        <v>0</v>
      </c>
      <c r="C141" s="166">
        <f>'Member Info'!E137</f>
        <v>0</v>
      </c>
      <c r="D141" s="166" t="str">
        <f>'Member Info'!G137</f>
        <v/>
      </c>
      <c r="E141" s="167">
        <f>'Member Info'!B137</f>
        <v>0</v>
      </c>
      <c r="F141" s="244"/>
      <c r="G141" s="168" t="str">
        <f>IF(E141=0,"",
IF('Member Info'!$AM$19&lt;=$R$1,
SUMPRODUCT('Member Info'!L137+IF('Member Info'!H137&gt;'Member Info'!$AJ$12,'Member Info'!$AK$13,IF('Member Info'!H137&gt;'Member Info'!$AJ$11,'Member Info'!$AK$12,IF('Member Info'!H137&gt;'Member Info'!$AJ$10,'Member Info'!$AK$11,IF('Member Info'!H137&gt;'Member Info'!$AJ$9,'Member Info'!$AK$10,IF('Member Info'!H137&gt;'Member Info'!$AJ$8,'Member Info'!$AK$9,'Member Info'!$AK$8)))))),
SUMPRODUCT('Member Info'!L137+IF('Member Info'!H137&gt;'Member Info'!$AG$17,'Member Info'!$AH$18,IF('Member Info'!H137&gt;'Member Info'!$AG$16,'Member Info'!$AH$17,IF('Member Info'!H137&gt;'Member Info'!$AG$15,'Member Info'!$AH$16,IF('Member Info'!H137&gt;'Member Info'!$AG$14,'Member Info'!$AH$15,IF('Member Info'!H137&gt;'Member Info'!$AG$13,'Member Info'!$AH$14,IF('Member Info'!H137&gt;'Member Info'!$AG$12,'Member Info'!$AH$13,IF('Member Info'!H137&gt;'Member Info'!$AG$11,'Member Info'!$AH$12,IF('Member Info'!H137&gt;'Member Info'!$AG$10,'Member Info'!$AH$11,IF('Member Info'!H137&gt;'Member Info'!$AG$9,'Member Info'!$AH$10,IF('Member Info'!H137&gt;'Member Info'!$AG$8,'Member Info'!$AH$9,'Member Info'!$AH$8)))))))))))))</f>
        <v/>
      </c>
      <c r="H141" s="26"/>
      <c r="I141" s="26"/>
      <c r="J141" s="107" t="str">
        <f>IF(E141=0,"",IF('Member Info'!F137&gt;$S$1,CONCATENATE("Joined with practice on ", TEXT('Member Info'!F137, "DD/MM/YYYY")),IF('Member Info'!N137&lt;&gt;"",IF('Member Info'!N137&lt;$R$1,CONCATENATE("Left Scheme on ", TEXT('Member Info'!N137, "DD/MM/YYYY")),IF(ISERROR(G141),"Error Detected, No rate entered",IF(E141=0,"",IF(F141="","Error Detected, No Pensionable pay",IF(ISERROR(AB141)," Unknown Values entered.",IF(T141+U141&lt;1,"Acceptable",IF(R141+S141=200, "No Contributions Entered", IF(K141="","Error Detected, Choose reason&gt;",IF(X141="1",IF(T141=1,"Please Enter Deemed Pensionable Pay","Add Any Relevant Details Above"),"Please Give Details Above"))))))))),IF(ISERROR(G141),"Error Detected, No rate entered",IF(E141=0,"",IF(F141="","Error Detected, No Pensionable pay",IF(ISERROR(AB141)," Unknown Values entered.",IF(T141+U141&lt;1,"Acceptable",IF(R141+S141=200, "No Contributions Entered", IF(K141="","Error Detected, Choose reason&gt;",IF(X141="1",IF(T141=1,"Please Enter Deemed Pensionable Pay","Add relevant Details Above"),"Please give details Above")))))))))))</f>
        <v/>
      </c>
      <c r="K141" s="263"/>
      <c r="L141" s="93"/>
      <c r="M141" s="93" t="str">
        <f t="shared" si="24"/>
        <v/>
      </c>
      <c r="N141" s="96">
        <f t="shared" si="23"/>
        <v>0</v>
      </c>
      <c r="O141" s="96">
        <f t="shared" si="23"/>
        <v>0</v>
      </c>
      <c r="P141" s="220">
        <f>(ROUND((F141/100*'Member Info'!$W$2), 2))</f>
        <v>0</v>
      </c>
      <c r="Q141" s="220" t="e">
        <f t="shared" si="25"/>
        <v>#VALUE!</v>
      </c>
      <c r="R141" s="220" t="str">
        <f t="shared" si="26"/>
        <v/>
      </c>
      <c r="S141" s="229" t="str">
        <f t="shared" si="27"/>
        <v/>
      </c>
      <c r="T141" s="230" t="str">
        <f t="shared" si="28"/>
        <v/>
      </c>
      <c r="U141" s="230" t="str">
        <f t="shared" si="29"/>
        <v/>
      </c>
      <c r="V141" s="224">
        <f t="shared" si="30"/>
        <v>0</v>
      </c>
      <c r="W141" s="112">
        <f t="shared" si="31"/>
        <v>0</v>
      </c>
      <c r="X141" s="237" t="str">
        <f t="shared" si="19"/>
        <v/>
      </c>
      <c r="Y141" s="242" t="b">
        <f t="shared" si="20"/>
        <v>0</v>
      </c>
      <c r="Z141" s="237">
        <f t="shared" si="32"/>
        <v>0</v>
      </c>
      <c r="AA141" s="237">
        <f>IF('Member Info'!N137="",1,"")</f>
        <v>1</v>
      </c>
      <c r="AB141" s="245" t="e">
        <f t="shared" si="33"/>
        <v>#VALUE!</v>
      </c>
      <c r="AC141" s="132" t="str">
        <f t="shared" si="21"/>
        <v/>
      </c>
      <c r="AD141" s="126">
        <f t="shared" si="22"/>
        <v>1</v>
      </c>
      <c r="AE141" s="126" t="str">
        <f>IF('Member Info'!N137&lt;&gt;"",IF('Member Info'!N137&lt;=$R$1,1,0),"")</f>
        <v/>
      </c>
      <c r="AG141" s="126" t="b">
        <f t="shared" si="34"/>
        <v>0</v>
      </c>
      <c r="AH141" s="126">
        <f t="shared" si="35"/>
        <v>0</v>
      </c>
      <c r="AJ141" s="126">
        <f t="shared" si="36"/>
        <v>0</v>
      </c>
      <c r="AK141" s="126">
        <f>IF('Member Info'!F137&gt;$R$1,1,0)</f>
        <v>0</v>
      </c>
      <c r="AL141" s="126" t="b">
        <f>IF(ISERROR(R141),ERROR.TYPE(#REF!)=ERROR.TYPE(R141),FALSE)</f>
        <v>0</v>
      </c>
      <c r="AM141" s="126" t="b">
        <f>IF(ISERROR(S141),ERROR.TYPE(#REF!)=ERROR.TYPE(S141),FALSE)</f>
        <v>0</v>
      </c>
      <c r="AN141" s="126">
        <f>IF(OR('Member Info'!F137&gt;=$S$1,'Member Info'!N137&gt;=$R$1),1,0)</f>
        <v>0</v>
      </c>
    </row>
    <row r="142" spans="1:40" x14ac:dyDescent="0.25">
      <c r="A142" s="4">
        <v>110</v>
      </c>
      <c r="B142" s="166">
        <f>'Member Info'!D138</f>
        <v>0</v>
      </c>
      <c r="C142" s="166">
        <f>'Member Info'!E138</f>
        <v>0</v>
      </c>
      <c r="D142" s="166" t="str">
        <f>'Member Info'!G138</f>
        <v/>
      </c>
      <c r="E142" s="167">
        <f>'Member Info'!B138</f>
        <v>0</v>
      </c>
      <c r="F142" s="244"/>
      <c r="G142" s="168" t="str">
        <f>IF(E142=0,"",
IF('Member Info'!$AM$19&lt;=$R$1,
SUMPRODUCT('Member Info'!L138+IF('Member Info'!H138&gt;'Member Info'!$AJ$12,'Member Info'!$AK$13,IF('Member Info'!H138&gt;'Member Info'!$AJ$11,'Member Info'!$AK$12,IF('Member Info'!H138&gt;'Member Info'!$AJ$10,'Member Info'!$AK$11,IF('Member Info'!H138&gt;'Member Info'!$AJ$9,'Member Info'!$AK$10,IF('Member Info'!H138&gt;'Member Info'!$AJ$8,'Member Info'!$AK$9,'Member Info'!$AK$8)))))),
SUMPRODUCT('Member Info'!L138+IF('Member Info'!H138&gt;'Member Info'!$AG$17,'Member Info'!$AH$18,IF('Member Info'!H138&gt;'Member Info'!$AG$16,'Member Info'!$AH$17,IF('Member Info'!H138&gt;'Member Info'!$AG$15,'Member Info'!$AH$16,IF('Member Info'!H138&gt;'Member Info'!$AG$14,'Member Info'!$AH$15,IF('Member Info'!H138&gt;'Member Info'!$AG$13,'Member Info'!$AH$14,IF('Member Info'!H138&gt;'Member Info'!$AG$12,'Member Info'!$AH$13,IF('Member Info'!H138&gt;'Member Info'!$AG$11,'Member Info'!$AH$12,IF('Member Info'!H138&gt;'Member Info'!$AG$10,'Member Info'!$AH$11,IF('Member Info'!H138&gt;'Member Info'!$AG$9,'Member Info'!$AH$10,IF('Member Info'!H138&gt;'Member Info'!$AG$8,'Member Info'!$AH$9,'Member Info'!$AH$8)))))))))))))</f>
        <v/>
      </c>
      <c r="H142" s="26"/>
      <c r="I142" s="26"/>
      <c r="J142" s="107" t="str">
        <f>IF(E142=0,"",IF('Member Info'!F138&gt;$S$1,CONCATENATE("Joined with practice on ", TEXT('Member Info'!F138, "DD/MM/YYYY")),IF('Member Info'!N138&lt;&gt;"",IF('Member Info'!N138&lt;$R$1,CONCATENATE("Left Scheme on ", TEXT('Member Info'!N138, "DD/MM/YYYY")),IF(ISERROR(G142),"Error Detected, No rate entered",IF(E142=0,"",IF(F142="","Error Detected, No Pensionable pay",IF(ISERROR(AB142)," Unknown Values entered.",IF(T142+U142&lt;1,"Acceptable",IF(R142+S142=200, "No Contributions Entered", IF(K142="","Error Detected, Choose reason&gt;",IF(X142="1",IF(T142=1,"Please Enter Deemed Pensionable Pay","Add Any Relevant Details Above"),"Please Give Details Above"))))))))),IF(ISERROR(G142),"Error Detected, No rate entered",IF(E142=0,"",IF(F142="","Error Detected, No Pensionable pay",IF(ISERROR(AB142)," Unknown Values entered.",IF(T142+U142&lt;1,"Acceptable",IF(R142+S142=200, "No Contributions Entered", IF(K142="","Error Detected, Choose reason&gt;",IF(X142="1",IF(T142=1,"Please Enter Deemed Pensionable Pay","Add relevant Details Above"),"Please give details Above")))))))))))</f>
        <v/>
      </c>
      <c r="K142" s="263"/>
      <c r="L142" s="93"/>
      <c r="M142" s="93" t="str">
        <f t="shared" si="24"/>
        <v/>
      </c>
      <c r="N142" s="96">
        <f t="shared" si="23"/>
        <v>0</v>
      </c>
      <c r="O142" s="96">
        <f t="shared" si="23"/>
        <v>0</v>
      </c>
      <c r="P142" s="220">
        <f>(ROUND((F142/100*'Member Info'!$W$2), 2))</f>
        <v>0</v>
      </c>
      <c r="Q142" s="220" t="e">
        <f t="shared" si="25"/>
        <v>#VALUE!</v>
      </c>
      <c r="R142" s="220" t="str">
        <f t="shared" si="26"/>
        <v/>
      </c>
      <c r="S142" s="229" t="str">
        <f t="shared" si="27"/>
        <v/>
      </c>
      <c r="T142" s="230" t="str">
        <f t="shared" si="28"/>
        <v/>
      </c>
      <c r="U142" s="230" t="str">
        <f t="shared" si="29"/>
        <v/>
      </c>
      <c r="V142" s="224">
        <f t="shared" si="30"/>
        <v>0</v>
      </c>
      <c r="W142" s="112">
        <f t="shared" si="31"/>
        <v>0</v>
      </c>
      <c r="X142" s="237" t="str">
        <f t="shared" si="19"/>
        <v/>
      </c>
      <c r="Y142" s="242" t="b">
        <f t="shared" si="20"/>
        <v>0</v>
      </c>
      <c r="Z142" s="237">
        <f t="shared" si="32"/>
        <v>0</v>
      </c>
      <c r="AA142" s="237">
        <f>IF('Member Info'!N138="",1,"")</f>
        <v>1</v>
      </c>
      <c r="AB142" s="245" t="e">
        <f t="shared" si="33"/>
        <v>#VALUE!</v>
      </c>
      <c r="AC142" s="132" t="str">
        <f t="shared" si="21"/>
        <v/>
      </c>
      <c r="AD142" s="126">
        <f t="shared" si="22"/>
        <v>1</v>
      </c>
      <c r="AE142" s="126" t="str">
        <f>IF('Member Info'!N138&lt;&gt;"",IF('Member Info'!N138&lt;=$R$1,1,0),"")</f>
        <v/>
      </c>
      <c r="AG142" s="126" t="b">
        <f t="shared" si="34"/>
        <v>0</v>
      </c>
      <c r="AH142" s="126">
        <f t="shared" si="35"/>
        <v>0</v>
      </c>
      <c r="AJ142" s="126">
        <f t="shared" si="36"/>
        <v>0</v>
      </c>
      <c r="AK142" s="126">
        <f>IF('Member Info'!F138&gt;$R$1,1,0)</f>
        <v>0</v>
      </c>
      <c r="AL142" s="126" t="b">
        <f>IF(ISERROR(R142),ERROR.TYPE(#REF!)=ERROR.TYPE(R142),FALSE)</f>
        <v>0</v>
      </c>
      <c r="AM142" s="126" t="b">
        <f>IF(ISERROR(S142),ERROR.TYPE(#REF!)=ERROR.TYPE(S142),FALSE)</f>
        <v>0</v>
      </c>
      <c r="AN142" s="126">
        <f>IF(OR('Member Info'!F138&gt;=$S$1,'Member Info'!N138&gt;=$R$1),1,0)</f>
        <v>0</v>
      </c>
    </row>
    <row r="143" spans="1:40" x14ac:dyDescent="0.25">
      <c r="A143" s="4">
        <v>111</v>
      </c>
      <c r="B143" s="166">
        <f>'Member Info'!D139</f>
        <v>0</v>
      </c>
      <c r="C143" s="166">
        <f>'Member Info'!E139</f>
        <v>0</v>
      </c>
      <c r="D143" s="166" t="str">
        <f>'Member Info'!G139</f>
        <v/>
      </c>
      <c r="E143" s="167">
        <f>'Member Info'!B139</f>
        <v>0</v>
      </c>
      <c r="F143" s="244"/>
      <c r="G143" s="168" t="str">
        <f>IF(E143=0,"",
IF('Member Info'!$AM$19&lt;=$R$1,
SUMPRODUCT('Member Info'!L139+IF('Member Info'!H139&gt;'Member Info'!$AJ$12,'Member Info'!$AK$13,IF('Member Info'!H139&gt;'Member Info'!$AJ$11,'Member Info'!$AK$12,IF('Member Info'!H139&gt;'Member Info'!$AJ$10,'Member Info'!$AK$11,IF('Member Info'!H139&gt;'Member Info'!$AJ$9,'Member Info'!$AK$10,IF('Member Info'!H139&gt;'Member Info'!$AJ$8,'Member Info'!$AK$9,'Member Info'!$AK$8)))))),
SUMPRODUCT('Member Info'!L139+IF('Member Info'!H139&gt;'Member Info'!$AG$17,'Member Info'!$AH$18,IF('Member Info'!H139&gt;'Member Info'!$AG$16,'Member Info'!$AH$17,IF('Member Info'!H139&gt;'Member Info'!$AG$15,'Member Info'!$AH$16,IF('Member Info'!H139&gt;'Member Info'!$AG$14,'Member Info'!$AH$15,IF('Member Info'!H139&gt;'Member Info'!$AG$13,'Member Info'!$AH$14,IF('Member Info'!H139&gt;'Member Info'!$AG$12,'Member Info'!$AH$13,IF('Member Info'!H139&gt;'Member Info'!$AG$11,'Member Info'!$AH$12,IF('Member Info'!H139&gt;'Member Info'!$AG$10,'Member Info'!$AH$11,IF('Member Info'!H139&gt;'Member Info'!$AG$9,'Member Info'!$AH$10,IF('Member Info'!H139&gt;'Member Info'!$AG$8,'Member Info'!$AH$9,'Member Info'!$AH$8)))))))))))))</f>
        <v/>
      </c>
      <c r="H143" s="26"/>
      <c r="I143" s="26"/>
      <c r="J143" s="107" t="str">
        <f>IF(E143=0,"",IF('Member Info'!F139&gt;$S$1,CONCATENATE("Joined with practice on ", TEXT('Member Info'!F139, "DD/MM/YYYY")),IF('Member Info'!N139&lt;&gt;"",IF('Member Info'!N139&lt;$R$1,CONCATENATE("Left Scheme on ", TEXT('Member Info'!N139, "DD/MM/YYYY")),IF(ISERROR(G143),"Error Detected, No rate entered",IF(E143=0,"",IF(F143="","Error Detected, No Pensionable pay",IF(ISERROR(AB143)," Unknown Values entered.",IF(T143+U143&lt;1,"Acceptable",IF(R143+S143=200, "No Contributions Entered", IF(K143="","Error Detected, Choose reason&gt;",IF(X143="1",IF(T143=1,"Please Enter Deemed Pensionable Pay","Add Any Relevant Details Above"),"Please Give Details Above"))))))))),IF(ISERROR(G143),"Error Detected, No rate entered",IF(E143=0,"",IF(F143="","Error Detected, No Pensionable pay",IF(ISERROR(AB143)," Unknown Values entered.",IF(T143+U143&lt;1,"Acceptable",IF(R143+S143=200, "No Contributions Entered", IF(K143="","Error Detected, Choose reason&gt;",IF(X143="1",IF(T143=1,"Please Enter Deemed Pensionable Pay","Add relevant Details Above"),"Please give details Above")))))))))))</f>
        <v/>
      </c>
      <c r="K143" s="263"/>
      <c r="L143" s="93"/>
      <c r="M143" s="93" t="str">
        <f t="shared" si="24"/>
        <v/>
      </c>
      <c r="N143" s="96">
        <f t="shared" si="23"/>
        <v>0</v>
      </c>
      <c r="O143" s="96">
        <f t="shared" si="23"/>
        <v>0</v>
      </c>
      <c r="P143" s="220">
        <f>(ROUND((F143/100*'Member Info'!$W$2), 2))</f>
        <v>0</v>
      </c>
      <c r="Q143" s="220" t="e">
        <f t="shared" si="25"/>
        <v>#VALUE!</v>
      </c>
      <c r="R143" s="220" t="str">
        <f t="shared" si="26"/>
        <v/>
      </c>
      <c r="S143" s="229" t="str">
        <f t="shared" si="27"/>
        <v/>
      </c>
      <c r="T143" s="230" t="str">
        <f t="shared" si="28"/>
        <v/>
      </c>
      <c r="U143" s="230" t="str">
        <f t="shared" si="29"/>
        <v/>
      </c>
      <c r="V143" s="224">
        <f t="shared" si="30"/>
        <v>0</v>
      </c>
      <c r="W143" s="112">
        <f t="shared" si="31"/>
        <v>0</v>
      </c>
      <c r="X143" s="237" t="str">
        <f t="shared" si="19"/>
        <v/>
      </c>
      <c r="Y143" s="242" t="b">
        <f t="shared" si="20"/>
        <v>0</v>
      </c>
      <c r="Z143" s="237">
        <f t="shared" si="32"/>
        <v>0</v>
      </c>
      <c r="AA143" s="237">
        <f>IF('Member Info'!N139="",1,"")</f>
        <v>1</v>
      </c>
      <c r="AB143" s="245" t="e">
        <f t="shared" si="33"/>
        <v>#VALUE!</v>
      </c>
      <c r="AC143" s="132" t="str">
        <f t="shared" si="21"/>
        <v/>
      </c>
      <c r="AD143" s="126">
        <f t="shared" si="22"/>
        <v>1</v>
      </c>
      <c r="AE143" s="126" t="str">
        <f>IF('Member Info'!N139&lt;&gt;"",IF('Member Info'!N139&lt;=$R$1,1,0),"")</f>
        <v/>
      </c>
      <c r="AG143" s="126" t="b">
        <f t="shared" si="34"/>
        <v>0</v>
      </c>
      <c r="AH143" s="126">
        <f t="shared" si="35"/>
        <v>0</v>
      </c>
      <c r="AJ143" s="126">
        <f t="shared" si="36"/>
        <v>0</v>
      </c>
      <c r="AK143" s="126">
        <f>IF('Member Info'!F139&gt;$R$1,1,0)</f>
        <v>0</v>
      </c>
      <c r="AL143" s="126" t="b">
        <f>IF(ISERROR(R143),ERROR.TYPE(#REF!)=ERROR.TYPE(R143),FALSE)</f>
        <v>0</v>
      </c>
      <c r="AM143" s="126" t="b">
        <f>IF(ISERROR(S143),ERROR.TYPE(#REF!)=ERROR.TYPE(S143),FALSE)</f>
        <v>0</v>
      </c>
      <c r="AN143" s="126">
        <f>IF(OR('Member Info'!F139&gt;=$S$1,'Member Info'!N139&gt;=$R$1),1,0)</f>
        <v>0</v>
      </c>
    </row>
    <row r="144" spans="1:40" x14ac:dyDescent="0.25">
      <c r="A144" s="4">
        <v>112</v>
      </c>
      <c r="B144" s="166">
        <f>'Member Info'!D140</f>
        <v>0</v>
      </c>
      <c r="C144" s="166">
        <f>'Member Info'!E140</f>
        <v>0</v>
      </c>
      <c r="D144" s="166" t="str">
        <f>'Member Info'!G140</f>
        <v/>
      </c>
      <c r="E144" s="167">
        <f>'Member Info'!B140</f>
        <v>0</v>
      </c>
      <c r="F144" s="244"/>
      <c r="G144" s="168" t="str">
        <f>IF(E144=0,"",
IF('Member Info'!$AM$19&lt;=$R$1,
SUMPRODUCT('Member Info'!L140+IF('Member Info'!H140&gt;'Member Info'!$AJ$12,'Member Info'!$AK$13,IF('Member Info'!H140&gt;'Member Info'!$AJ$11,'Member Info'!$AK$12,IF('Member Info'!H140&gt;'Member Info'!$AJ$10,'Member Info'!$AK$11,IF('Member Info'!H140&gt;'Member Info'!$AJ$9,'Member Info'!$AK$10,IF('Member Info'!H140&gt;'Member Info'!$AJ$8,'Member Info'!$AK$9,'Member Info'!$AK$8)))))),
SUMPRODUCT('Member Info'!L140+IF('Member Info'!H140&gt;'Member Info'!$AG$17,'Member Info'!$AH$18,IF('Member Info'!H140&gt;'Member Info'!$AG$16,'Member Info'!$AH$17,IF('Member Info'!H140&gt;'Member Info'!$AG$15,'Member Info'!$AH$16,IF('Member Info'!H140&gt;'Member Info'!$AG$14,'Member Info'!$AH$15,IF('Member Info'!H140&gt;'Member Info'!$AG$13,'Member Info'!$AH$14,IF('Member Info'!H140&gt;'Member Info'!$AG$12,'Member Info'!$AH$13,IF('Member Info'!H140&gt;'Member Info'!$AG$11,'Member Info'!$AH$12,IF('Member Info'!H140&gt;'Member Info'!$AG$10,'Member Info'!$AH$11,IF('Member Info'!H140&gt;'Member Info'!$AG$9,'Member Info'!$AH$10,IF('Member Info'!H140&gt;'Member Info'!$AG$8,'Member Info'!$AH$9,'Member Info'!$AH$8)))))))))))))</f>
        <v/>
      </c>
      <c r="H144" s="26"/>
      <c r="I144" s="26"/>
      <c r="J144" s="107" t="str">
        <f>IF(E144=0,"",IF('Member Info'!F140&gt;$S$1,CONCATENATE("Joined with practice on ", TEXT('Member Info'!F140, "DD/MM/YYYY")),IF('Member Info'!N140&lt;&gt;"",IF('Member Info'!N140&lt;$R$1,CONCATENATE("Left Scheme on ", TEXT('Member Info'!N140, "DD/MM/YYYY")),IF(ISERROR(G144),"Error Detected, No rate entered",IF(E144=0,"",IF(F144="","Error Detected, No Pensionable pay",IF(ISERROR(AB144)," Unknown Values entered.",IF(T144+U144&lt;1,"Acceptable",IF(R144+S144=200, "No Contributions Entered", IF(K144="","Error Detected, Choose reason&gt;",IF(X144="1",IF(T144=1,"Please Enter Deemed Pensionable Pay","Add Any Relevant Details Above"),"Please Give Details Above"))))))))),IF(ISERROR(G144),"Error Detected, No rate entered",IF(E144=0,"",IF(F144="","Error Detected, No Pensionable pay",IF(ISERROR(AB144)," Unknown Values entered.",IF(T144+U144&lt;1,"Acceptable",IF(R144+S144=200, "No Contributions Entered", IF(K144="","Error Detected, Choose reason&gt;",IF(X144="1",IF(T144=1,"Please Enter Deemed Pensionable Pay","Add relevant Details Above"),"Please give details Above")))))))))))</f>
        <v/>
      </c>
      <c r="K144" s="263"/>
      <c r="L144" s="93"/>
      <c r="M144" s="93" t="str">
        <f t="shared" si="24"/>
        <v/>
      </c>
      <c r="N144" s="96">
        <f t="shared" si="23"/>
        <v>0</v>
      </c>
      <c r="O144" s="96">
        <f t="shared" si="23"/>
        <v>0</v>
      </c>
      <c r="P144" s="220">
        <f>(ROUND((F144/100*'Member Info'!$W$2), 2))</f>
        <v>0</v>
      </c>
      <c r="Q144" s="220" t="e">
        <f t="shared" si="25"/>
        <v>#VALUE!</v>
      </c>
      <c r="R144" s="220" t="str">
        <f t="shared" si="26"/>
        <v/>
      </c>
      <c r="S144" s="229" t="str">
        <f t="shared" si="27"/>
        <v/>
      </c>
      <c r="T144" s="230" t="str">
        <f t="shared" si="28"/>
        <v/>
      </c>
      <c r="U144" s="230" t="str">
        <f t="shared" si="29"/>
        <v/>
      </c>
      <c r="V144" s="224">
        <f t="shared" si="30"/>
        <v>0</v>
      </c>
      <c r="W144" s="112">
        <f t="shared" si="31"/>
        <v>0</v>
      </c>
      <c r="X144" s="237" t="str">
        <f t="shared" si="19"/>
        <v/>
      </c>
      <c r="Y144" s="242" t="b">
        <f t="shared" si="20"/>
        <v>0</v>
      </c>
      <c r="Z144" s="237">
        <f t="shared" si="32"/>
        <v>0</v>
      </c>
      <c r="AA144" s="237">
        <f>IF('Member Info'!N140="",1,"")</f>
        <v>1</v>
      </c>
      <c r="AB144" s="245" t="e">
        <f t="shared" si="33"/>
        <v>#VALUE!</v>
      </c>
      <c r="AC144" s="132" t="str">
        <f t="shared" si="21"/>
        <v/>
      </c>
      <c r="AD144" s="126">
        <f t="shared" si="22"/>
        <v>1</v>
      </c>
      <c r="AE144" s="126" t="str">
        <f>IF('Member Info'!N140&lt;&gt;"",IF('Member Info'!N140&lt;=$R$1,1,0),"")</f>
        <v/>
      </c>
      <c r="AG144" s="126" t="b">
        <f t="shared" si="34"/>
        <v>0</v>
      </c>
      <c r="AH144" s="126">
        <f t="shared" si="35"/>
        <v>0</v>
      </c>
      <c r="AJ144" s="126">
        <f t="shared" si="36"/>
        <v>0</v>
      </c>
      <c r="AK144" s="126">
        <f>IF('Member Info'!F140&gt;$R$1,1,0)</f>
        <v>0</v>
      </c>
      <c r="AL144" s="126" t="b">
        <f>IF(ISERROR(R144),ERROR.TYPE(#REF!)=ERROR.TYPE(R144),FALSE)</f>
        <v>0</v>
      </c>
      <c r="AM144" s="126" t="b">
        <f>IF(ISERROR(S144),ERROR.TYPE(#REF!)=ERROR.TYPE(S144),FALSE)</f>
        <v>0</v>
      </c>
      <c r="AN144" s="126">
        <f>IF(OR('Member Info'!F140&gt;=$S$1,'Member Info'!N140&gt;=$R$1),1,0)</f>
        <v>0</v>
      </c>
    </row>
    <row r="145" spans="1:40" x14ac:dyDescent="0.25">
      <c r="A145" s="4">
        <v>113</v>
      </c>
      <c r="B145" s="166">
        <f>'Member Info'!D141</f>
        <v>0</v>
      </c>
      <c r="C145" s="166">
        <f>'Member Info'!E141</f>
        <v>0</v>
      </c>
      <c r="D145" s="166" t="str">
        <f>'Member Info'!G141</f>
        <v/>
      </c>
      <c r="E145" s="167">
        <f>'Member Info'!B141</f>
        <v>0</v>
      </c>
      <c r="F145" s="244"/>
      <c r="G145" s="168" t="str">
        <f>IF(E145=0,"",
IF('Member Info'!$AM$19&lt;=$R$1,
SUMPRODUCT('Member Info'!L141+IF('Member Info'!H141&gt;'Member Info'!$AJ$12,'Member Info'!$AK$13,IF('Member Info'!H141&gt;'Member Info'!$AJ$11,'Member Info'!$AK$12,IF('Member Info'!H141&gt;'Member Info'!$AJ$10,'Member Info'!$AK$11,IF('Member Info'!H141&gt;'Member Info'!$AJ$9,'Member Info'!$AK$10,IF('Member Info'!H141&gt;'Member Info'!$AJ$8,'Member Info'!$AK$9,'Member Info'!$AK$8)))))),
SUMPRODUCT('Member Info'!L141+IF('Member Info'!H141&gt;'Member Info'!$AG$17,'Member Info'!$AH$18,IF('Member Info'!H141&gt;'Member Info'!$AG$16,'Member Info'!$AH$17,IF('Member Info'!H141&gt;'Member Info'!$AG$15,'Member Info'!$AH$16,IF('Member Info'!H141&gt;'Member Info'!$AG$14,'Member Info'!$AH$15,IF('Member Info'!H141&gt;'Member Info'!$AG$13,'Member Info'!$AH$14,IF('Member Info'!H141&gt;'Member Info'!$AG$12,'Member Info'!$AH$13,IF('Member Info'!H141&gt;'Member Info'!$AG$11,'Member Info'!$AH$12,IF('Member Info'!H141&gt;'Member Info'!$AG$10,'Member Info'!$AH$11,IF('Member Info'!H141&gt;'Member Info'!$AG$9,'Member Info'!$AH$10,IF('Member Info'!H141&gt;'Member Info'!$AG$8,'Member Info'!$AH$9,'Member Info'!$AH$8)))))))))))))</f>
        <v/>
      </c>
      <c r="H145" s="26"/>
      <c r="I145" s="26"/>
      <c r="J145" s="107" t="str">
        <f>IF(E145=0,"",IF('Member Info'!F141&gt;$S$1,CONCATENATE("Joined with practice on ", TEXT('Member Info'!F141, "DD/MM/YYYY")),IF('Member Info'!N141&lt;&gt;"",IF('Member Info'!N141&lt;$R$1,CONCATENATE("Left Scheme on ", TEXT('Member Info'!N141, "DD/MM/YYYY")),IF(ISERROR(G145),"Error Detected, No rate entered",IF(E145=0,"",IF(F145="","Error Detected, No Pensionable pay",IF(ISERROR(AB145)," Unknown Values entered.",IF(T145+U145&lt;1,"Acceptable",IF(R145+S145=200, "No Contributions Entered", IF(K145="","Error Detected, Choose reason&gt;",IF(X145="1",IF(T145=1,"Please Enter Deemed Pensionable Pay","Add Any Relevant Details Above"),"Please Give Details Above"))))))))),IF(ISERROR(G145),"Error Detected, No rate entered",IF(E145=0,"",IF(F145="","Error Detected, No Pensionable pay",IF(ISERROR(AB145)," Unknown Values entered.",IF(T145+U145&lt;1,"Acceptable",IF(R145+S145=200, "No Contributions Entered", IF(K145="","Error Detected, Choose reason&gt;",IF(X145="1",IF(T145=1,"Please Enter Deemed Pensionable Pay","Add relevant Details Above"),"Please give details Above")))))))))))</f>
        <v/>
      </c>
      <c r="K145" s="263"/>
      <c r="L145" s="93"/>
      <c r="M145" s="93" t="str">
        <f t="shared" si="24"/>
        <v/>
      </c>
      <c r="N145" s="96">
        <f t="shared" si="23"/>
        <v>0</v>
      </c>
      <c r="O145" s="96">
        <f t="shared" si="23"/>
        <v>0</v>
      </c>
      <c r="P145" s="220">
        <f>(ROUND((F145/100*'Member Info'!$W$2), 2))</f>
        <v>0</v>
      </c>
      <c r="Q145" s="220" t="e">
        <f t="shared" si="25"/>
        <v>#VALUE!</v>
      </c>
      <c r="R145" s="220" t="str">
        <f t="shared" si="26"/>
        <v/>
      </c>
      <c r="S145" s="229" t="str">
        <f t="shared" si="27"/>
        <v/>
      </c>
      <c r="T145" s="230" t="str">
        <f t="shared" si="28"/>
        <v/>
      </c>
      <c r="U145" s="230" t="str">
        <f t="shared" si="29"/>
        <v/>
      </c>
      <c r="V145" s="224">
        <f t="shared" si="30"/>
        <v>0</v>
      </c>
      <c r="W145" s="112">
        <f t="shared" si="31"/>
        <v>0</v>
      </c>
      <c r="X145" s="237" t="str">
        <f t="shared" si="19"/>
        <v/>
      </c>
      <c r="Y145" s="242" t="b">
        <f t="shared" si="20"/>
        <v>0</v>
      </c>
      <c r="Z145" s="237">
        <f t="shared" si="32"/>
        <v>0</v>
      </c>
      <c r="AA145" s="237">
        <f>IF('Member Info'!N141="",1,"")</f>
        <v>1</v>
      </c>
      <c r="AB145" s="245" t="e">
        <f t="shared" si="33"/>
        <v>#VALUE!</v>
      </c>
      <c r="AC145" s="132" t="str">
        <f t="shared" si="21"/>
        <v/>
      </c>
      <c r="AD145" s="126">
        <f t="shared" si="22"/>
        <v>1</v>
      </c>
      <c r="AE145" s="126" t="str">
        <f>IF('Member Info'!N141&lt;&gt;"",IF('Member Info'!N141&lt;=$R$1,1,0),"")</f>
        <v/>
      </c>
      <c r="AG145" s="126" t="b">
        <f t="shared" si="34"/>
        <v>0</v>
      </c>
      <c r="AH145" s="126">
        <f t="shared" si="35"/>
        <v>0</v>
      </c>
      <c r="AJ145" s="126">
        <f t="shared" si="36"/>
        <v>0</v>
      </c>
      <c r="AK145" s="126">
        <f>IF('Member Info'!F141&gt;$R$1,1,0)</f>
        <v>0</v>
      </c>
      <c r="AL145" s="126" t="b">
        <f>IF(ISERROR(R145),ERROR.TYPE(#REF!)=ERROR.TYPE(R145),FALSE)</f>
        <v>0</v>
      </c>
      <c r="AM145" s="126" t="b">
        <f>IF(ISERROR(S145),ERROR.TYPE(#REF!)=ERROR.TYPE(S145),FALSE)</f>
        <v>0</v>
      </c>
      <c r="AN145" s="126">
        <f>IF(OR('Member Info'!F141&gt;=$S$1,'Member Info'!N141&gt;=$R$1),1,0)</f>
        <v>0</v>
      </c>
    </row>
    <row r="146" spans="1:40" x14ac:dyDescent="0.25">
      <c r="A146" s="4">
        <v>114</v>
      </c>
      <c r="B146" s="166">
        <f>'Member Info'!D142</f>
        <v>0</v>
      </c>
      <c r="C146" s="166">
        <f>'Member Info'!E142</f>
        <v>0</v>
      </c>
      <c r="D146" s="166" t="str">
        <f>'Member Info'!G142</f>
        <v/>
      </c>
      <c r="E146" s="167">
        <f>'Member Info'!B142</f>
        <v>0</v>
      </c>
      <c r="F146" s="244"/>
      <c r="G146" s="168" t="str">
        <f>IF(E146=0,"",
IF('Member Info'!$AM$19&lt;=$R$1,
SUMPRODUCT('Member Info'!L142+IF('Member Info'!H142&gt;'Member Info'!$AJ$12,'Member Info'!$AK$13,IF('Member Info'!H142&gt;'Member Info'!$AJ$11,'Member Info'!$AK$12,IF('Member Info'!H142&gt;'Member Info'!$AJ$10,'Member Info'!$AK$11,IF('Member Info'!H142&gt;'Member Info'!$AJ$9,'Member Info'!$AK$10,IF('Member Info'!H142&gt;'Member Info'!$AJ$8,'Member Info'!$AK$9,'Member Info'!$AK$8)))))),
SUMPRODUCT('Member Info'!L142+IF('Member Info'!H142&gt;'Member Info'!$AG$17,'Member Info'!$AH$18,IF('Member Info'!H142&gt;'Member Info'!$AG$16,'Member Info'!$AH$17,IF('Member Info'!H142&gt;'Member Info'!$AG$15,'Member Info'!$AH$16,IF('Member Info'!H142&gt;'Member Info'!$AG$14,'Member Info'!$AH$15,IF('Member Info'!H142&gt;'Member Info'!$AG$13,'Member Info'!$AH$14,IF('Member Info'!H142&gt;'Member Info'!$AG$12,'Member Info'!$AH$13,IF('Member Info'!H142&gt;'Member Info'!$AG$11,'Member Info'!$AH$12,IF('Member Info'!H142&gt;'Member Info'!$AG$10,'Member Info'!$AH$11,IF('Member Info'!H142&gt;'Member Info'!$AG$9,'Member Info'!$AH$10,IF('Member Info'!H142&gt;'Member Info'!$AG$8,'Member Info'!$AH$9,'Member Info'!$AH$8)))))))))))))</f>
        <v/>
      </c>
      <c r="H146" s="26"/>
      <c r="I146" s="26"/>
      <c r="J146" s="107" t="str">
        <f>IF(E146=0,"",IF('Member Info'!F142&gt;$S$1,CONCATENATE("Joined with practice on ", TEXT('Member Info'!F142, "DD/MM/YYYY")),IF('Member Info'!N142&lt;&gt;"",IF('Member Info'!N142&lt;$R$1,CONCATENATE("Left Scheme on ", TEXT('Member Info'!N142, "DD/MM/YYYY")),IF(ISERROR(G146),"Error Detected, No rate entered",IF(E146=0,"",IF(F146="","Error Detected, No Pensionable pay",IF(ISERROR(AB146)," Unknown Values entered.",IF(T146+U146&lt;1,"Acceptable",IF(R146+S146=200, "No Contributions Entered", IF(K146="","Error Detected, Choose reason&gt;",IF(X146="1",IF(T146=1,"Please Enter Deemed Pensionable Pay","Add Any Relevant Details Above"),"Please Give Details Above"))))))))),IF(ISERROR(G146),"Error Detected, No rate entered",IF(E146=0,"",IF(F146="","Error Detected, No Pensionable pay",IF(ISERROR(AB146)," Unknown Values entered.",IF(T146+U146&lt;1,"Acceptable",IF(R146+S146=200, "No Contributions Entered", IF(K146="","Error Detected, Choose reason&gt;",IF(X146="1",IF(T146=1,"Please Enter Deemed Pensionable Pay","Add relevant Details Above"),"Please give details Above")))))))))))</f>
        <v/>
      </c>
      <c r="K146" s="263"/>
      <c r="L146" s="93"/>
      <c r="M146" s="93" t="str">
        <f t="shared" si="24"/>
        <v/>
      </c>
      <c r="N146" s="96">
        <f t="shared" si="23"/>
        <v>0</v>
      </c>
      <c r="O146" s="96">
        <f t="shared" si="23"/>
        <v>0</v>
      </c>
      <c r="P146" s="220">
        <f>(ROUND((F146/100*'Member Info'!$W$2), 2))</f>
        <v>0</v>
      </c>
      <c r="Q146" s="220" t="e">
        <f t="shared" si="25"/>
        <v>#VALUE!</v>
      </c>
      <c r="R146" s="220" t="str">
        <f t="shared" si="26"/>
        <v/>
      </c>
      <c r="S146" s="229" t="str">
        <f t="shared" si="27"/>
        <v/>
      </c>
      <c r="T146" s="230" t="str">
        <f t="shared" si="28"/>
        <v/>
      </c>
      <c r="U146" s="230" t="str">
        <f t="shared" si="29"/>
        <v/>
      </c>
      <c r="V146" s="224">
        <f t="shared" si="30"/>
        <v>0</v>
      </c>
      <c r="W146" s="112">
        <f t="shared" si="31"/>
        <v>0</v>
      </c>
      <c r="X146" s="237" t="str">
        <f t="shared" si="19"/>
        <v/>
      </c>
      <c r="Y146" s="242" t="b">
        <f t="shared" si="20"/>
        <v>0</v>
      </c>
      <c r="Z146" s="237">
        <f t="shared" si="32"/>
        <v>0</v>
      </c>
      <c r="AA146" s="237">
        <f>IF('Member Info'!N142="",1,"")</f>
        <v>1</v>
      </c>
      <c r="AB146" s="245" t="e">
        <f t="shared" si="33"/>
        <v>#VALUE!</v>
      </c>
      <c r="AC146" s="132" t="str">
        <f t="shared" si="21"/>
        <v/>
      </c>
      <c r="AD146" s="126">
        <f t="shared" si="22"/>
        <v>1</v>
      </c>
      <c r="AE146" s="126" t="str">
        <f>IF('Member Info'!N142&lt;&gt;"",IF('Member Info'!N142&lt;=$R$1,1,0),"")</f>
        <v/>
      </c>
      <c r="AG146" s="126" t="b">
        <f t="shared" si="34"/>
        <v>0</v>
      </c>
      <c r="AH146" s="126">
        <f t="shared" si="35"/>
        <v>0</v>
      </c>
      <c r="AJ146" s="126">
        <f t="shared" si="36"/>
        <v>0</v>
      </c>
      <c r="AK146" s="126">
        <f>IF('Member Info'!F142&gt;$R$1,1,0)</f>
        <v>0</v>
      </c>
      <c r="AL146" s="126" t="b">
        <f>IF(ISERROR(R146),ERROR.TYPE(#REF!)=ERROR.TYPE(R146),FALSE)</f>
        <v>0</v>
      </c>
      <c r="AM146" s="126" t="b">
        <f>IF(ISERROR(S146),ERROR.TYPE(#REF!)=ERROR.TYPE(S146),FALSE)</f>
        <v>0</v>
      </c>
      <c r="AN146" s="126">
        <f>IF(OR('Member Info'!F142&gt;=$S$1,'Member Info'!N142&gt;=$R$1),1,0)</f>
        <v>0</v>
      </c>
    </row>
    <row r="147" spans="1:40" x14ac:dyDescent="0.25">
      <c r="A147" s="4">
        <v>115</v>
      </c>
      <c r="B147" s="166">
        <f>'Member Info'!D143</f>
        <v>0</v>
      </c>
      <c r="C147" s="166">
        <f>'Member Info'!E143</f>
        <v>0</v>
      </c>
      <c r="D147" s="166" t="str">
        <f>'Member Info'!G143</f>
        <v/>
      </c>
      <c r="E147" s="167">
        <f>'Member Info'!B143</f>
        <v>0</v>
      </c>
      <c r="F147" s="244"/>
      <c r="G147" s="168" t="str">
        <f>IF(E147=0,"",
IF('Member Info'!$AM$19&lt;=$R$1,
SUMPRODUCT('Member Info'!L143+IF('Member Info'!H143&gt;'Member Info'!$AJ$12,'Member Info'!$AK$13,IF('Member Info'!H143&gt;'Member Info'!$AJ$11,'Member Info'!$AK$12,IF('Member Info'!H143&gt;'Member Info'!$AJ$10,'Member Info'!$AK$11,IF('Member Info'!H143&gt;'Member Info'!$AJ$9,'Member Info'!$AK$10,IF('Member Info'!H143&gt;'Member Info'!$AJ$8,'Member Info'!$AK$9,'Member Info'!$AK$8)))))),
SUMPRODUCT('Member Info'!L143+IF('Member Info'!H143&gt;'Member Info'!$AG$17,'Member Info'!$AH$18,IF('Member Info'!H143&gt;'Member Info'!$AG$16,'Member Info'!$AH$17,IF('Member Info'!H143&gt;'Member Info'!$AG$15,'Member Info'!$AH$16,IF('Member Info'!H143&gt;'Member Info'!$AG$14,'Member Info'!$AH$15,IF('Member Info'!H143&gt;'Member Info'!$AG$13,'Member Info'!$AH$14,IF('Member Info'!H143&gt;'Member Info'!$AG$12,'Member Info'!$AH$13,IF('Member Info'!H143&gt;'Member Info'!$AG$11,'Member Info'!$AH$12,IF('Member Info'!H143&gt;'Member Info'!$AG$10,'Member Info'!$AH$11,IF('Member Info'!H143&gt;'Member Info'!$AG$9,'Member Info'!$AH$10,IF('Member Info'!H143&gt;'Member Info'!$AG$8,'Member Info'!$AH$9,'Member Info'!$AH$8)))))))))))))</f>
        <v/>
      </c>
      <c r="H147" s="26"/>
      <c r="I147" s="26"/>
      <c r="J147" s="107" t="str">
        <f>IF(E147=0,"",IF('Member Info'!F143&gt;$S$1,CONCATENATE("Joined with practice on ", TEXT('Member Info'!F143, "DD/MM/YYYY")),IF('Member Info'!N143&lt;&gt;"",IF('Member Info'!N143&lt;$R$1,CONCATENATE("Left Scheme on ", TEXT('Member Info'!N143, "DD/MM/YYYY")),IF(ISERROR(G147),"Error Detected, No rate entered",IF(E147=0,"",IF(F147="","Error Detected, No Pensionable pay",IF(ISERROR(AB147)," Unknown Values entered.",IF(T147+U147&lt;1,"Acceptable",IF(R147+S147=200, "No Contributions Entered", IF(K147="","Error Detected, Choose reason&gt;",IF(X147="1",IF(T147=1,"Please Enter Deemed Pensionable Pay","Add Any Relevant Details Above"),"Please Give Details Above"))))))))),IF(ISERROR(G147),"Error Detected, No rate entered",IF(E147=0,"",IF(F147="","Error Detected, No Pensionable pay",IF(ISERROR(AB147)," Unknown Values entered.",IF(T147+U147&lt;1,"Acceptable",IF(R147+S147=200, "No Contributions Entered", IF(K147="","Error Detected, Choose reason&gt;",IF(X147="1",IF(T147=1,"Please Enter Deemed Pensionable Pay","Add relevant Details Above"),"Please give details Above")))))))))))</f>
        <v/>
      </c>
      <c r="K147" s="263"/>
      <c r="L147" s="93"/>
      <c r="M147" s="93" t="str">
        <f t="shared" si="24"/>
        <v/>
      </c>
      <c r="N147" s="96">
        <f t="shared" si="23"/>
        <v>0</v>
      </c>
      <c r="O147" s="96">
        <f t="shared" si="23"/>
        <v>0</v>
      </c>
      <c r="P147" s="220">
        <f>(ROUND((F147/100*'Member Info'!$W$2), 2))</f>
        <v>0</v>
      </c>
      <c r="Q147" s="220" t="e">
        <f t="shared" si="25"/>
        <v>#VALUE!</v>
      </c>
      <c r="R147" s="220" t="str">
        <f t="shared" si="26"/>
        <v/>
      </c>
      <c r="S147" s="229" t="str">
        <f t="shared" si="27"/>
        <v/>
      </c>
      <c r="T147" s="230" t="str">
        <f t="shared" si="28"/>
        <v/>
      </c>
      <c r="U147" s="230" t="str">
        <f t="shared" si="29"/>
        <v/>
      </c>
      <c r="V147" s="224">
        <f t="shared" si="30"/>
        <v>0</v>
      </c>
      <c r="W147" s="112">
        <f t="shared" si="31"/>
        <v>0</v>
      </c>
      <c r="X147" s="237" t="str">
        <f t="shared" si="19"/>
        <v/>
      </c>
      <c r="Y147" s="242" t="b">
        <f t="shared" si="20"/>
        <v>0</v>
      </c>
      <c r="Z147" s="237">
        <f t="shared" si="32"/>
        <v>0</v>
      </c>
      <c r="AA147" s="237">
        <f>IF('Member Info'!N143="",1,"")</f>
        <v>1</v>
      </c>
      <c r="AB147" s="245" t="e">
        <f t="shared" si="33"/>
        <v>#VALUE!</v>
      </c>
      <c r="AC147" s="132" t="str">
        <f t="shared" si="21"/>
        <v/>
      </c>
      <c r="AD147" s="126">
        <f t="shared" si="22"/>
        <v>1</v>
      </c>
      <c r="AE147" s="126" t="str">
        <f>IF('Member Info'!N143&lt;&gt;"",IF('Member Info'!N143&lt;=$R$1,1,0),"")</f>
        <v/>
      </c>
      <c r="AG147" s="126" t="b">
        <f t="shared" si="34"/>
        <v>0</v>
      </c>
      <c r="AH147" s="126">
        <f t="shared" si="35"/>
        <v>0</v>
      </c>
      <c r="AJ147" s="126">
        <f t="shared" si="36"/>
        <v>0</v>
      </c>
      <c r="AK147" s="126">
        <f>IF('Member Info'!F143&gt;$R$1,1,0)</f>
        <v>0</v>
      </c>
      <c r="AL147" s="126" t="b">
        <f>IF(ISERROR(R147),ERROR.TYPE(#REF!)=ERROR.TYPE(R147),FALSE)</f>
        <v>0</v>
      </c>
      <c r="AM147" s="126" t="b">
        <f>IF(ISERROR(S147),ERROR.TYPE(#REF!)=ERROR.TYPE(S147),FALSE)</f>
        <v>0</v>
      </c>
      <c r="AN147" s="126">
        <f>IF(OR('Member Info'!F143&gt;=$S$1,'Member Info'!N143&gt;=$R$1),1,0)</f>
        <v>0</v>
      </c>
    </row>
    <row r="148" spans="1:40" x14ac:dyDescent="0.25">
      <c r="A148" s="4">
        <v>116</v>
      </c>
      <c r="B148" s="166">
        <f>'Member Info'!D144</f>
        <v>0</v>
      </c>
      <c r="C148" s="166">
        <f>'Member Info'!E144</f>
        <v>0</v>
      </c>
      <c r="D148" s="166" t="str">
        <f>'Member Info'!G144</f>
        <v/>
      </c>
      <c r="E148" s="167">
        <f>'Member Info'!B144</f>
        <v>0</v>
      </c>
      <c r="F148" s="244"/>
      <c r="G148" s="168" t="str">
        <f>IF(E148=0,"",
IF('Member Info'!$AM$19&lt;=$R$1,
SUMPRODUCT('Member Info'!L144+IF('Member Info'!H144&gt;'Member Info'!$AJ$12,'Member Info'!$AK$13,IF('Member Info'!H144&gt;'Member Info'!$AJ$11,'Member Info'!$AK$12,IF('Member Info'!H144&gt;'Member Info'!$AJ$10,'Member Info'!$AK$11,IF('Member Info'!H144&gt;'Member Info'!$AJ$9,'Member Info'!$AK$10,IF('Member Info'!H144&gt;'Member Info'!$AJ$8,'Member Info'!$AK$9,'Member Info'!$AK$8)))))),
SUMPRODUCT('Member Info'!L144+IF('Member Info'!H144&gt;'Member Info'!$AG$17,'Member Info'!$AH$18,IF('Member Info'!H144&gt;'Member Info'!$AG$16,'Member Info'!$AH$17,IF('Member Info'!H144&gt;'Member Info'!$AG$15,'Member Info'!$AH$16,IF('Member Info'!H144&gt;'Member Info'!$AG$14,'Member Info'!$AH$15,IF('Member Info'!H144&gt;'Member Info'!$AG$13,'Member Info'!$AH$14,IF('Member Info'!H144&gt;'Member Info'!$AG$12,'Member Info'!$AH$13,IF('Member Info'!H144&gt;'Member Info'!$AG$11,'Member Info'!$AH$12,IF('Member Info'!H144&gt;'Member Info'!$AG$10,'Member Info'!$AH$11,IF('Member Info'!H144&gt;'Member Info'!$AG$9,'Member Info'!$AH$10,IF('Member Info'!H144&gt;'Member Info'!$AG$8,'Member Info'!$AH$9,'Member Info'!$AH$8)))))))))))))</f>
        <v/>
      </c>
      <c r="H148" s="26"/>
      <c r="I148" s="26"/>
      <c r="J148" s="107" t="str">
        <f>IF(E148=0,"",IF('Member Info'!F144&gt;$S$1,CONCATENATE("Joined with practice on ", TEXT('Member Info'!F144, "DD/MM/YYYY")),IF('Member Info'!N144&lt;&gt;"",IF('Member Info'!N144&lt;$R$1,CONCATENATE("Left Scheme on ", TEXT('Member Info'!N144, "DD/MM/YYYY")),IF(ISERROR(G148),"Error Detected, No rate entered",IF(E148=0,"",IF(F148="","Error Detected, No Pensionable pay",IF(ISERROR(AB148)," Unknown Values entered.",IF(T148+U148&lt;1,"Acceptable",IF(R148+S148=200, "No Contributions Entered", IF(K148="","Error Detected, Choose reason&gt;",IF(X148="1",IF(T148=1,"Please Enter Deemed Pensionable Pay","Add Any Relevant Details Above"),"Please Give Details Above"))))))))),IF(ISERROR(G148),"Error Detected, No rate entered",IF(E148=0,"",IF(F148="","Error Detected, No Pensionable pay",IF(ISERROR(AB148)," Unknown Values entered.",IF(T148+U148&lt;1,"Acceptable",IF(R148+S148=200, "No Contributions Entered", IF(K148="","Error Detected, Choose reason&gt;",IF(X148="1",IF(T148=1,"Please Enter Deemed Pensionable Pay","Add relevant Details Above"),"Please give details Above")))))))))))</f>
        <v/>
      </c>
      <c r="K148" s="263"/>
      <c r="L148" s="93"/>
      <c r="M148" s="93" t="str">
        <f t="shared" si="24"/>
        <v/>
      </c>
      <c r="N148" s="96">
        <f t="shared" si="23"/>
        <v>0</v>
      </c>
      <c r="O148" s="96">
        <f t="shared" si="23"/>
        <v>0</v>
      </c>
      <c r="P148" s="220">
        <f>(ROUND((F148/100*'Member Info'!$W$2), 2))</f>
        <v>0</v>
      </c>
      <c r="Q148" s="220" t="e">
        <f t="shared" si="25"/>
        <v>#VALUE!</v>
      </c>
      <c r="R148" s="220" t="str">
        <f t="shared" si="26"/>
        <v/>
      </c>
      <c r="S148" s="229" t="str">
        <f t="shared" si="27"/>
        <v/>
      </c>
      <c r="T148" s="230" t="str">
        <f t="shared" si="28"/>
        <v/>
      </c>
      <c r="U148" s="230" t="str">
        <f t="shared" si="29"/>
        <v/>
      </c>
      <c r="V148" s="224">
        <f t="shared" si="30"/>
        <v>0</v>
      </c>
      <c r="W148" s="112">
        <f t="shared" si="31"/>
        <v>0</v>
      </c>
      <c r="X148" s="237" t="str">
        <f t="shared" si="19"/>
        <v/>
      </c>
      <c r="Y148" s="242" t="b">
        <f t="shared" si="20"/>
        <v>0</v>
      </c>
      <c r="Z148" s="237">
        <f t="shared" si="32"/>
        <v>0</v>
      </c>
      <c r="AA148" s="237">
        <f>IF('Member Info'!N144="",1,"")</f>
        <v>1</v>
      </c>
      <c r="AB148" s="245" t="e">
        <f t="shared" si="33"/>
        <v>#VALUE!</v>
      </c>
      <c r="AC148" s="132" t="str">
        <f t="shared" si="21"/>
        <v/>
      </c>
      <c r="AD148" s="126">
        <f t="shared" si="22"/>
        <v>1</v>
      </c>
      <c r="AE148" s="126" t="str">
        <f>IF('Member Info'!N144&lt;&gt;"",IF('Member Info'!N144&lt;=$R$1,1,0),"")</f>
        <v/>
      </c>
      <c r="AG148" s="126" t="b">
        <f t="shared" si="34"/>
        <v>0</v>
      </c>
      <c r="AH148" s="126">
        <f t="shared" si="35"/>
        <v>0</v>
      </c>
      <c r="AJ148" s="126">
        <f t="shared" si="36"/>
        <v>0</v>
      </c>
      <c r="AK148" s="126">
        <f>IF('Member Info'!F144&gt;$R$1,1,0)</f>
        <v>0</v>
      </c>
      <c r="AL148" s="126" t="b">
        <f>IF(ISERROR(R148),ERROR.TYPE(#REF!)=ERROR.TYPE(R148),FALSE)</f>
        <v>0</v>
      </c>
      <c r="AM148" s="126" t="b">
        <f>IF(ISERROR(S148),ERROR.TYPE(#REF!)=ERROR.TYPE(S148),FALSE)</f>
        <v>0</v>
      </c>
      <c r="AN148" s="126">
        <f>IF(OR('Member Info'!F144&gt;=$S$1,'Member Info'!N144&gt;=$R$1),1,0)</f>
        <v>0</v>
      </c>
    </row>
    <row r="149" spans="1:40" x14ac:dyDescent="0.25">
      <c r="A149" s="4">
        <v>117</v>
      </c>
      <c r="B149" s="166">
        <f>'Member Info'!D145</f>
        <v>0</v>
      </c>
      <c r="C149" s="166">
        <f>'Member Info'!E145</f>
        <v>0</v>
      </c>
      <c r="D149" s="166" t="str">
        <f>'Member Info'!G145</f>
        <v/>
      </c>
      <c r="E149" s="167">
        <f>'Member Info'!B145</f>
        <v>0</v>
      </c>
      <c r="F149" s="244"/>
      <c r="G149" s="168" t="str">
        <f>IF(E149=0,"",
IF('Member Info'!$AM$19&lt;=$R$1,
SUMPRODUCT('Member Info'!L145+IF('Member Info'!H145&gt;'Member Info'!$AJ$12,'Member Info'!$AK$13,IF('Member Info'!H145&gt;'Member Info'!$AJ$11,'Member Info'!$AK$12,IF('Member Info'!H145&gt;'Member Info'!$AJ$10,'Member Info'!$AK$11,IF('Member Info'!H145&gt;'Member Info'!$AJ$9,'Member Info'!$AK$10,IF('Member Info'!H145&gt;'Member Info'!$AJ$8,'Member Info'!$AK$9,'Member Info'!$AK$8)))))),
SUMPRODUCT('Member Info'!L145+IF('Member Info'!H145&gt;'Member Info'!$AG$17,'Member Info'!$AH$18,IF('Member Info'!H145&gt;'Member Info'!$AG$16,'Member Info'!$AH$17,IF('Member Info'!H145&gt;'Member Info'!$AG$15,'Member Info'!$AH$16,IF('Member Info'!H145&gt;'Member Info'!$AG$14,'Member Info'!$AH$15,IF('Member Info'!H145&gt;'Member Info'!$AG$13,'Member Info'!$AH$14,IF('Member Info'!H145&gt;'Member Info'!$AG$12,'Member Info'!$AH$13,IF('Member Info'!H145&gt;'Member Info'!$AG$11,'Member Info'!$AH$12,IF('Member Info'!H145&gt;'Member Info'!$AG$10,'Member Info'!$AH$11,IF('Member Info'!H145&gt;'Member Info'!$AG$9,'Member Info'!$AH$10,IF('Member Info'!H145&gt;'Member Info'!$AG$8,'Member Info'!$AH$9,'Member Info'!$AH$8)))))))))))))</f>
        <v/>
      </c>
      <c r="H149" s="26"/>
      <c r="I149" s="26"/>
      <c r="J149" s="107" t="str">
        <f>IF(E149=0,"",IF('Member Info'!F145&gt;$S$1,CONCATENATE("Joined with practice on ", TEXT('Member Info'!F145, "DD/MM/YYYY")),IF('Member Info'!N145&lt;&gt;"",IF('Member Info'!N145&lt;$R$1,CONCATENATE("Left Scheme on ", TEXT('Member Info'!N145, "DD/MM/YYYY")),IF(ISERROR(G149),"Error Detected, No rate entered",IF(E149=0,"",IF(F149="","Error Detected, No Pensionable pay",IF(ISERROR(AB149)," Unknown Values entered.",IF(T149+U149&lt;1,"Acceptable",IF(R149+S149=200, "No Contributions Entered", IF(K149="","Error Detected, Choose reason&gt;",IF(X149="1",IF(T149=1,"Please Enter Deemed Pensionable Pay","Add Any Relevant Details Above"),"Please Give Details Above"))))))))),IF(ISERROR(G149),"Error Detected, No rate entered",IF(E149=0,"",IF(F149="","Error Detected, No Pensionable pay",IF(ISERROR(AB149)," Unknown Values entered.",IF(T149+U149&lt;1,"Acceptable",IF(R149+S149=200, "No Contributions Entered", IF(K149="","Error Detected, Choose reason&gt;",IF(X149="1",IF(T149=1,"Please Enter Deemed Pensionable Pay","Add relevant Details Above"),"Please give details Above")))))))))))</f>
        <v/>
      </c>
      <c r="K149" s="263"/>
      <c r="L149" s="93"/>
      <c r="M149" s="93" t="str">
        <f t="shared" si="24"/>
        <v/>
      </c>
      <c r="N149" s="96">
        <f t="shared" si="23"/>
        <v>0</v>
      </c>
      <c r="O149" s="96">
        <f t="shared" si="23"/>
        <v>0</v>
      </c>
      <c r="P149" s="220">
        <f>(ROUND((F149/100*'Member Info'!$W$2), 2))</f>
        <v>0</v>
      </c>
      <c r="Q149" s="220" t="e">
        <f t="shared" si="25"/>
        <v>#VALUE!</v>
      </c>
      <c r="R149" s="220" t="str">
        <f t="shared" si="26"/>
        <v/>
      </c>
      <c r="S149" s="229" t="str">
        <f t="shared" si="27"/>
        <v/>
      </c>
      <c r="T149" s="230" t="str">
        <f t="shared" si="28"/>
        <v/>
      </c>
      <c r="U149" s="230" t="str">
        <f t="shared" si="29"/>
        <v/>
      </c>
      <c r="V149" s="224">
        <f t="shared" si="30"/>
        <v>0</v>
      </c>
      <c r="W149" s="112">
        <f t="shared" si="31"/>
        <v>0</v>
      </c>
      <c r="X149" s="237" t="str">
        <f t="shared" si="19"/>
        <v/>
      </c>
      <c r="Y149" s="242" t="b">
        <f t="shared" si="20"/>
        <v>0</v>
      </c>
      <c r="Z149" s="237">
        <f t="shared" si="32"/>
        <v>0</v>
      </c>
      <c r="AA149" s="237">
        <f>IF('Member Info'!N145="",1,"")</f>
        <v>1</v>
      </c>
      <c r="AB149" s="245" t="e">
        <f t="shared" si="33"/>
        <v>#VALUE!</v>
      </c>
      <c r="AC149" s="132" t="str">
        <f t="shared" si="21"/>
        <v/>
      </c>
      <c r="AD149" s="126">
        <f t="shared" si="22"/>
        <v>1</v>
      </c>
      <c r="AE149" s="126" t="str">
        <f>IF('Member Info'!N145&lt;&gt;"",IF('Member Info'!N145&lt;=$R$1,1,0),"")</f>
        <v/>
      </c>
      <c r="AG149" s="126" t="b">
        <f t="shared" si="34"/>
        <v>0</v>
      </c>
      <c r="AH149" s="126">
        <f t="shared" si="35"/>
        <v>0</v>
      </c>
      <c r="AJ149" s="126">
        <f t="shared" si="36"/>
        <v>0</v>
      </c>
      <c r="AK149" s="126">
        <f>IF('Member Info'!F145&gt;$R$1,1,0)</f>
        <v>0</v>
      </c>
      <c r="AL149" s="126" t="b">
        <f>IF(ISERROR(R149),ERROR.TYPE(#REF!)=ERROR.TYPE(R149),FALSE)</f>
        <v>0</v>
      </c>
      <c r="AM149" s="126" t="b">
        <f>IF(ISERROR(S149),ERROR.TYPE(#REF!)=ERROR.TYPE(S149),FALSE)</f>
        <v>0</v>
      </c>
      <c r="AN149" s="126">
        <f>IF(OR('Member Info'!F145&gt;=$S$1,'Member Info'!N145&gt;=$R$1),1,0)</f>
        <v>0</v>
      </c>
    </row>
    <row r="150" spans="1:40" x14ac:dyDescent="0.25">
      <c r="A150" s="4">
        <v>118</v>
      </c>
      <c r="B150" s="166">
        <f>'Member Info'!D146</f>
        <v>0</v>
      </c>
      <c r="C150" s="166">
        <f>'Member Info'!E146</f>
        <v>0</v>
      </c>
      <c r="D150" s="166" t="str">
        <f>'Member Info'!G146</f>
        <v/>
      </c>
      <c r="E150" s="167">
        <f>'Member Info'!B146</f>
        <v>0</v>
      </c>
      <c r="F150" s="244"/>
      <c r="G150" s="168" t="str">
        <f>IF(E150=0,"",
IF('Member Info'!$AM$19&lt;=$R$1,
SUMPRODUCT('Member Info'!L146+IF('Member Info'!H146&gt;'Member Info'!$AJ$12,'Member Info'!$AK$13,IF('Member Info'!H146&gt;'Member Info'!$AJ$11,'Member Info'!$AK$12,IF('Member Info'!H146&gt;'Member Info'!$AJ$10,'Member Info'!$AK$11,IF('Member Info'!H146&gt;'Member Info'!$AJ$9,'Member Info'!$AK$10,IF('Member Info'!H146&gt;'Member Info'!$AJ$8,'Member Info'!$AK$9,'Member Info'!$AK$8)))))),
SUMPRODUCT('Member Info'!L146+IF('Member Info'!H146&gt;'Member Info'!$AG$17,'Member Info'!$AH$18,IF('Member Info'!H146&gt;'Member Info'!$AG$16,'Member Info'!$AH$17,IF('Member Info'!H146&gt;'Member Info'!$AG$15,'Member Info'!$AH$16,IF('Member Info'!H146&gt;'Member Info'!$AG$14,'Member Info'!$AH$15,IF('Member Info'!H146&gt;'Member Info'!$AG$13,'Member Info'!$AH$14,IF('Member Info'!H146&gt;'Member Info'!$AG$12,'Member Info'!$AH$13,IF('Member Info'!H146&gt;'Member Info'!$AG$11,'Member Info'!$AH$12,IF('Member Info'!H146&gt;'Member Info'!$AG$10,'Member Info'!$AH$11,IF('Member Info'!H146&gt;'Member Info'!$AG$9,'Member Info'!$AH$10,IF('Member Info'!H146&gt;'Member Info'!$AG$8,'Member Info'!$AH$9,'Member Info'!$AH$8)))))))))))))</f>
        <v/>
      </c>
      <c r="H150" s="26"/>
      <c r="I150" s="26"/>
      <c r="J150" s="107" t="str">
        <f>IF(E150=0,"",IF('Member Info'!F146&gt;$S$1,CONCATENATE("Joined with practice on ", TEXT('Member Info'!F146, "DD/MM/YYYY")),IF('Member Info'!N146&lt;&gt;"",IF('Member Info'!N146&lt;$R$1,CONCATENATE("Left Scheme on ", TEXT('Member Info'!N146, "DD/MM/YYYY")),IF(ISERROR(G150),"Error Detected, No rate entered",IF(E150=0,"",IF(F150="","Error Detected, No Pensionable pay",IF(ISERROR(AB150)," Unknown Values entered.",IF(T150+U150&lt;1,"Acceptable",IF(R150+S150=200, "No Contributions Entered", IF(K150="","Error Detected, Choose reason&gt;",IF(X150="1",IF(T150=1,"Please Enter Deemed Pensionable Pay","Add Any Relevant Details Above"),"Please Give Details Above"))))))))),IF(ISERROR(G150),"Error Detected, No rate entered",IF(E150=0,"",IF(F150="","Error Detected, No Pensionable pay",IF(ISERROR(AB150)," Unknown Values entered.",IF(T150+U150&lt;1,"Acceptable",IF(R150+S150=200, "No Contributions Entered", IF(K150="","Error Detected, Choose reason&gt;",IF(X150="1",IF(T150=1,"Please Enter Deemed Pensionable Pay","Add relevant Details Above"),"Please give details Above")))))))))))</f>
        <v/>
      </c>
      <c r="K150" s="263"/>
      <c r="L150" s="93"/>
      <c r="M150" s="93" t="str">
        <f t="shared" si="24"/>
        <v/>
      </c>
      <c r="N150" s="96">
        <f t="shared" si="23"/>
        <v>0</v>
      </c>
      <c r="O150" s="96">
        <f t="shared" si="23"/>
        <v>0</v>
      </c>
      <c r="P150" s="220">
        <f>(ROUND((F150/100*'Member Info'!$W$2), 2))</f>
        <v>0</v>
      </c>
      <c r="Q150" s="220" t="e">
        <f t="shared" si="25"/>
        <v>#VALUE!</v>
      </c>
      <c r="R150" s="220" t="str">
        <f t="shared" si="26"/>
        <v/>
      </c>
      <c r="S150" s="229" t="str">
        <f t="shared" si="27"/>
        <v/>
      </c>
      <c r="T150" s="230" t="str">
        <f t="shared" si="28"/>
        <v/>
      </c>
      <c r="U150" s="230" t="str">
        <f t="shared" si="29"/>
        <v/>
      </c>
      <c r="V150" s="224">
        <f t="shared" si="30"/>
        <v>0</v>
      </c>
      <c r="W150" s="112">
        <f t="shared" si="31"/>
        <v>0</v>
      </c>
      <c r="X150" s="237" t="str">
        <f t="shared" si="19"/>
        <v/>
      </c>
      <c r="Y150" s="242" t="b">
        <f t="shared" si="20"/>
        <v>0</v>
      </c>
      <c r="Z150" s="237">
        <f t="shared" si="32"/>
        <v>0</v>
      </c>
      <c r="AA150" s="237">
        <f>IF('Member Info'!N146="",1,"")</f>
        <v>1</v>
      </c>
      <c r="AB150" s="245" t="e">
        <f t="shared" si="33"/>
        <v>#VALUE!</v>
      </c>
      <c r="AC150" s="132" t="str">
        <f t="shared" si="21"/>
        <v/>
      </c>
      <c r="AD150" s="126">
        <f t="shared" si="22"/>
        <v>1</v>
      </c>
      <c r="AE150" s="126" t="str">
        <f>IF('Member Info'!N146&lt;&gt;"",IF('Member Info'!N146&lt;=$R$1,1,0),"")</f>
        <v/>
      </c>
      <c r="AG150" s="126" t="b">
        <f t="shared" si="34"/>
        <v>0</v>
      </c>
      <c r="AH150" s="126">
        <f t="shared" si="35"/>
        <v>0</v>
      </c>
      <c r="AJ150" s="126">
        <f t="shared" si="36"/>
        <v>0</v>
      </c>
      <c r="AK150" s="126">
        <f>IF('Member Info'!F146&gt;$R$1,1,0)</f>
        <v>0</v>
      </c>
      <c r="AL150" s="126" t="b">
        <f>IF(ISERROR(R150),ERROR.TYPE(#REF!)=ERROR.TYPE(R150),FALSE)</f>
        <v>0</v>
      </c>
      <c r="AM150" s="126" t="b">
        <f>IF(ISERROR(S150),ERROR.TYPE(#REF!)=ERROR.TYPE(S150),FALSE)</f>
        <v>0</v>
      </c>
      <c r="AN150" s="126">
        <f>IF(OR('Member Info'!F146&gt;=$S$1,'Member Info'!N146&gt;=$R$1),1,0)</f>
        <v>0</v>
      </c>
    </row>
    <row r="151" spans="1:40" x14ac:dyDescent="0.25">
      <c r="A151" s="4">
        <v>119</v>
      </c>
      <c r="B151" s="166">
        <f>'Member Info'!D147</f>
        <v>0</v>
      </c>
      <c r="C151" s="166">
        <f>'Member Info'!E147</f>
        <v>0</v>
      </c>
      <c r="D151" s="166" t="str">
        <f>'Member Info'!G147</f>
        <v/>
      </c>
      <c r="E151" s="167">
        <f>'Member Info'!B147</f>
        <v>0</v>
      </c>
      <c r="F151" s="244"/>
      <c r="G151" s="168" t="str">
        <f>IF(E151=0,"",
IF('Member Info'!$AM$19&lt;=$R$1,
SUMPRODUCT('Member Info'!L147+IF('Member Info'!H147&gt;'Member Info'!$AJ$12,'Member Info'!$AK$13,IF('Member Info'!H147&gt;'Member Info'!$AJ$11,'Member Info'!$AK$12,IF('Member Info'!H147&gt;'Member Info'!$AJ$10,'Member Info'!$AK$11,IF('Member Info'!H147&gt;'Member Info'!$AJ$9,'Member Info'!$AK$10,IF('Member Info'!H147&gt;'Member Info'!$AJ$8,'Member Info'!$AK$9,'Member Info'!$AK$8)))))),
SUMPRODUCT('Member Info'!L147+IF('Member Info'!H147&gt;'Member Info'!$AG$17,'Member Info'!$AH$18,IF('Member Info'!H147&gt;'Member Info'!$AG$16,'Member Info'!$AH$17,IF('Member Info'!H147&gt;'Member Info'!$AG$15,'Member Info'!$AH$16,IF('Member Info'!H147&gt;'Member Info'!$AG$14,'Member Info'!$AH$15,IF('Member Info'!H147&gt;'Member Info'!$AG$13,'Member Info'!$AH$14,IF('Member Info'!H147&gt;'Member Info'!$AG$12,'Member Info'!$AH$13,IF('Member Info'!H147&gt;'Member Info'!$AG$11,'Member Info'!$AH$12,IF('Member Info'!H147&gt;'Member Info'!$AG$10,'Member Info'!$AH$11,IF('Member Info'!H147&gt;'Member Info'!$AG$9,'Member Info'!$AH$10,IF('Member Info'!H147&gt;'Member Info'!$AG$8,'Member Info'!$AH$9,'Member Info'!$AH$8)))))))))))))</f>
        <v/>
      </c>
      <c r="H151" s="26"/>
      <c r="I151" s="26"/>
      <c r="J151" s="107" t="str">
        <f>IF(E151=0,"",IF('Member Info'!F147&gt;$S$1,CONCATENATE("Joined with practice on ", TEXT('Member Info'!F147, "DD/MM/YYYY")),IF('Member Info'!N147&lt;&gt;"",IF('Member Info'!N147&lt;$R$1,CONCATENATE("Left Scheme on ", TEXT('Member Info'!N147, "DD/MM/YYYY")),IF(ISERROR(G151),"Error Detected, No rate entered",IF(E151=0,"",IF(F151="","Error Detected, No Pensionable pay",IF(ISERROR(AB151)," Unknown Values entered.",IF(T151+U151&lt;1,"Acceptable",IF(R151+S151=200, "No Contributions Entered", IF(K151="","Error Detected, Choose reason&gt;",IF(X151="1",IF(T151=1,"Please Enter Deemed Pensionable Pay","Add Any Relevant Details Above"),"Please Give Details Above"))))))))),IF(ISERROR(G151),"Error Detected, No rate entered",IF(E151=0,"",IF(F151="","Error Detected, No Pensionable pay",IF(ISERROR(AB151)," Unknown Values entered.",IF(T151+U151&lt;1,"Acceptable",IF(R151+S151=200, "No Contributions Entered", IF(K151="","Error Detected, Choose reason&gt;",IF(X151="1",IF(T151=1,"Please Enter Deemed Pensionable Pay","Add relevant Details Above"),"Please give details Above")))))))))))</f>
        <v/>
      </c>
      <c r="K151" s="263"/>
      <c r="L151" s="93"/>
      <c r="M151" s="93" t="str">
        <f t="shared" si="24"/>
        <v/>
      </c>
      <c r="N151" s="96">
        <f t="shared" si="23"/>
        <v>0</v>
      </c>
      <c r="O151" s="96">
        <f t="shared" si="23"/>
        <v>0</v>
      </c>
      <c r="P151" s="220">
        <f>(ROUND((F151/100*'Member Info'!$W$2), 2))</f>
        <v>0</v>
      </c>
      <c r="Q151" s="220" t="e">
        <f t="shared" si="25"/>
        <v>#VALUE!</v>
      </c>
      <c r="R151" s="220" t="str">
        <f t="shared" si="26"/>
        <v/>
      </c>
      <c r="S151" s="229" t="str">
        <f t="shared" si="27"/>
        <v/>
      </c>
      <c r="T151" s="230" t="str">
        <f t="shared" si="28"/>
        <v/>
      </c>
      <c r="U151" s="230" t="str">
        <f t="shared" si="29"/>
        <v/>
      </c>
      <c r="V151" s="224">
        <f t="shared" si="30"/>
        <v>0</v>
      </c>
      <c r="W151" s="112">
        <f t="shared" si="31"/>
        <v>0</v>
      </c>
      <c r="X151" s="237" t="str">
        <f t="shared" si="19"/>
        <v/>
      </c>
      <c r="Y151" s="242" t="b">
        <f t="shared" si="20"/>
        <v>0</v>
      </c>
      <c r="Z151" s="237">
        <f t="shared" si="32"/>
        <v>0</v>
      </c>
      <c r="AA151" s="237">
        <f>IF('Member Info'!N147="",1,"")</f>
        <v>1</v>
      </c>
      <c r="AB151" s="245" t="e">
        <f t="shared" si="33"/>
        <v>#VALUE!</v>
      </c>
      <c r="AC151" s="132" t="str">
        <f t="shared" si="21"/>
        <v/>
      </c>
      <c r="AD151" s="126">
        <f t="shared" si="22"/>
        <v>1</v>
      </c>
      <c r="AE151" s="126" t="str">
        <f>IF('Member Info'!N147&lt;&gt;"",IF('Member Info'!N147&lt;=$R$1,1,0),"")</f>
        <v/>
      </c>
      <c r="AG151" s="126" t="b">
        <f t="shared" si="34"/>
        <v>0</v>
      </c>
      <c r="AH151" s="126">
        <f t="shared" si="35"/>
        <v>0</v>
      </c>
      <c r="AJ151" s="126">
        <f t="shared" si="36"/>
        <v>0</v>
      </c>
      <c r="AK151" s="126">
        <f>IF('Member Info'!F147&gt;$R$1,1,0)</f>
        <v>0</v>
      </c>
      <c r="AL151" s="126" t="b">
        <f>IF(ISERROR(R151),ERROR.TYPE(#REF!)=ERROR.TYPE(R151),FALSE)</f>
        <v>0</v>
      </c>
      <c r="AM151" s="126" t="b">
        <f>IF(ISERROR(S151),ERROR.TYPE(#REF!)=ERROR.TYPE(S151),FALSE)</f>
        <v>0</v>
      </c>
      <c r="AN151" s="126">
        <f>IF(OR('Member Info'!F147&gt;=$S$1,'Member Info'!N147&gt;=$R$1),1,0)</f>
        <v>0</v>
      </c>
    </row>
    <row r="152" spans="1:40" x14ac:dyDescent="0.25">
      <c r="A152" s="4">
        <v>120</v>
      </c>
      <c r="B152" s="166">
        <f>'Member Info'!D148</f>
        <v>0</v>
      </c>
      <c r="C152" s="166">
        <f>'Member Info'!E148</f>
        <v>0</v>
      </c>
      <c r="D152" s="166" t="str">
        <f>'Member Info'!G148</f>
        <v/>
      </c>
      <c r="E152" s="167">
        <f>'Member Info'!B148</f>
        <v>0</v>
      </c>
      <c r="F152" s="244"/>
      <c r="G152" s="168" t="str">
        <f>IF(E152=0,"",
IF('Member Info'!$AM$19&lt;=$R$1,
SUMPRODUCT('Member Info'!L148+IF('Member Info'!H148&gt;'Member Info'!$AJ$12,'Member Info'!$AK$13,IF('Member Info'!H148&gt;'Member Info'!$AJ$11,'Member Info'!$AK$12,IF('Member Info'!H148&gt;'Member Info'!$AJ$10,'Member Info'!$AK$11,IF('Member Info'!H148&gt;'Member Info'!$AJ$9,'Member Info'!$AK$10,IF('Member Info'!H148&gt;'Member Info'!$AJ$8,'Member Info'!$AK$9,'Member Info'!$AK$8)))))),
SUMPRODUCT('Member Info'!L148+IF('Member Info'!H148&gt;'Member Info'!$AG$17,'Member Info'!$AH$18,IF('Member Info'!H148&gt;'Member Info'!$AG$16,'Member Info'!$AH$17,IF('Member Info'!H148&gt;'Member Info'!$AG$15,'Member Info'!$AH$16,IF('Member Info'!H148&gt;'Member Info'!$AG$14,'Member Info'!$AH$15,IF('Member Info'!H148&gt;'Member Info'!$AG$13,'Member Info'!$AH$14,IF('Member Info'!H148&gt;'Member Info'!$AG$12,'Member Info'!$AH$13,IF('Member Info'!H148&gt;'Member Info'!$AG$11,'Member Info'!$AH$12,IF('Member Info'!H148&gt;'Member Info'!$AG$10,'Member Info'!$AH$11,IF('Member Info'!H148&gt;'Member Info'!$AG$9,'Member Info'!$AH$10,IF('Member Info'!H148&gt;'Member Info'!$AG$8,'Member Info'!$AH$9,'Member Info'!$AH$8)))))))))))))</f>
        <v/>
      </c>
      <c r="H152" s="26"/>
      <c r="I152" s="26"/>
      <c r="J152" s="107" t="str">
        <f>IF(E152=0,"",IF('Member Info'!F148&gt;$S$1,CONCATENATE("Joined with practice on ", TEXT('Member Info'!F148, "DD/MM/YYYY")),IF('Member Info'!N148&lt;&gt;"",IF('Member Info'!N148&lt;$R$1,CONCATENATE("Left Scheme on ", TEXT('Member Info'!N148, "DD/MM/YYYY")),IF(ISERROR(G152),"Error Detected, No rate entered",IF(E152=0,"",IF(F152="","Error Detected, No Pensionable pay",IF(ISERROR(AB152)," Unknown Values entered.",IF(T152+U152&lt;1,"Acceptable",IF(R152+S152=200, "No Contributions Entered", IF(K152="","Error Detected, Choose reason&gt;",IF(X152="1",IF(T152=1,"Please Enter Deemed Pensionable Pay","Add Any Relevant Details Above"),"Please Give Details Above"))))))))),IF(ISERROR(G152),"Error Detected, No rate entered",IF(E152=0,"",IF(F152="","Error Detected, No Pensionable pay",IF(ISERROR(AB152)," Unknown Values entered.",IF(T152+U152&lt;1,"Acceptable",IF(R152+S152=200, "No Contributions Entered", IF(K152="","Error Detected, Choose reason&gt;",IF(X152="1",IF(T152=1,"Please Enter Deemed Pensionable Pay","Add relevant Details Above"),"Please give details Above")))))))))))</f>
        <v/>
      </c>
      <c r="K152" s="263"/>
      <c r="L152" s="93"/>
      <c r="M152" s="93" t="str">
        <f t="shared" si="24"/>
        <v/>
      </c>
      <c r="N152" s="96">
        <f t="shared" si="23"/>
        <v>0</v>
      </c>
      <c r="O152" s="96">
        <f t="shared" si="23"/>
        <v>0</v>
      </c>
      <c r="P152" s="220">
        <f>(ROUND((F152/100*'Member Info'!$W$2), 2))</f>
        <v>0</v>
      </c>
      <c r="Q152" s="220" t="e">
        <f t="shared" si="25"/>
        <v>#VALUE!</v>
      </c>
      <c r="R152" s="220" t="str">
        <f t="shared" si="26"/>
        <v/>
      </c>
      <c r="S152" s="229" t="str">
        <f t="shared" si="27"/>
        <v/>
      </c>
      <c r="T152" s="230" t="str">
        <f t="shared" si="28"/>
        <v/>
      </c>
      <c r="U152" s="230" t="str">
        <f t="shared" si="29"/>
        <v/>
      </c>
      <c r="V152" s="224">
        <f t="shared" si="30"/>
        <v>0</v>
      </c>
      <c r="W152" s="112">
        <f t="shared" si="31"/>
        <v>0</v>
      </c>
      <c r="X152" s="237" t="str">
        <f t="shared" si="19"/>
        <v/>
      </c>
      <c r="Y152" s="242" t="b">
        <f t="shared" si="20"/>
        <v>0</v>
      </c>
      <c r="Z152" s="237">
        <f t="shared" si="32"/>
        <v>0</v>
      </c>
      <c r="AA152" s="237">
        <f>IF('Member Info'!N148="",1,"")</f>
        <v>1</v>
      </c>
      <c r="AB152" s="245" t="e">
        <f t="shared" si="33"/>
        <v>#VALUE!</v>
      </c>
      <c r="AC152" s="132" t="str">
        <f t="shared" si="21"/>
        <v/>
      </c>
      <c r="AD152" s="126">
        <f t="shared" si="22"/>
        <v>1</v>
      </c>
      <c r="AE152" s="126" t="str">
        <f>IF('Member Info'!N148&lt;&gt;"",IF('Member Info'!N148&lt;=$R$1,1,0),"")</f>
        <v/>
      </c>
      <c r="AG152" s="126" t="b">
        <f t="shared" si="34"/>
        <v>0</v>
      </c>
      <c r="AH152" s="126">
        <f t="shared" si="35"/>
        <v>0</v>
      </c>
      <c r="AJ152" s="126">
        <f t="shared" si="36"/>
        <v>0</v>
      </c>
      <c r="AK152" s="126">
        <f>IF('Member Info'!F148&gt;$R$1,1,0)</f>
        <v>0</v>
      </c>
      <c r="AL152" s="126" t="b">
        <f>IF(ISERROR(R152),ERROR.TYPE(#REF!)=ERROR.TYPE(R152),FALSE)</f>
        <v>0</v>
      </c>
      <c r="AM152" s="126" t="b">
        <f>IF(ISERROR(S152),ERROR.TYPE(#REF!)=ERROR.TYPE(S152),FALSE)</f>
        <v>0</v>
      </c>
      <c r="AN152" s="126">
        <f>IF(OR('Member Info'!F148&gt;=$S$1,'Member Info'!N148&gt;=$R$1),1,0)</f>
        <v>0</v>
      </c>
    </row>
    <row r="153" spans="1:40" x14ac:dyDescent="0.25">
      <c r="A153" s="4">
        <v>121</v>
      </c>
      <c r="B153" s="166">
        <f>'Member Info'!D149</f>
        <v>0</v>
      </c>
      <c r="C153" s="166">
        <f>'Member Info'!E149</f>
        <v>0</v>
      </c>
      <c r="D153" s="166" t="str">
        <f>'Member Info'!G149</f>
        <v/>
      </c>
      <c r="E153" s="167">
        <f>'Member Info'!B149</f>
        <v>0</v>
      </c>
      <c r="F153" s="244"/>
      <c r="G153" s="168" t="str">
        <f>IF(E153=0,"",
IF('Member Info'!$AM$19&lt;=$R$1,
SUMPRODUCT('Member Info'!L149+IF('Member Info'!H149&gt;'Member Info'!$AJ$12,'Member Info'!$AK$13,IF('Member Info'!H149&gt;'Member Info'!$AJ$11,'Member Info'!$AK$12,IF('Member Info'!H149&gt;'Member Info'!$AJ$10,'Member Info'!$AK$11,IF('Member Info'!H149&gt;'Member Info'!$AJ$9,'Member Info'!$AK$10,IF('Member Info'!H149&gt;'Member Info'!$AJ$8,'Member Info'!$AK$9,'Member Info'!$AK$8)))))),
SUMPRODUCT('Member Info'!L149+IF('Member Info'!H149&gt;'Member Info'!$AG$17,'Member Info'!$AH$18,IF('Member Info'!H149&gt;'Member Info'!$AG$16,'Member Info'!$AH$17,IF('Member Info'!H149&gt;'Member Info'!$AG$15,'Member Info'!$AH$16,IF('Member Info'!H149&gt;'Member Info'!$AG$14,'Member Info'!$AH$15,IF('Member Info'!H149&gt;'Member Info'!$AG$13,'Member Info'!$AH$14,IF('Member Info'!H149&gt;'Member Info'!$AG$12,'Member Info'!$AH$13,IF('Member Info'!H149&gt;'Member Info'!$AG$11,'Member Info'!$AH$12,IF('Member Info'!H149&gt;'Member Info'!$AG$10,'Member Info'!$AH$11,IF('Member Info'!H149&gt;'Member Info'!$AG$9,'Member Info'!$AH$10,IF('Member Info'!H149&gt;'Member Info'!$AG$8,'Member Info'!$AH$9,'Member Info'!$AH$8)))))))))))))</f>
        <v/>
      </c>
      <c r="H153" s="26"/>
      <c r="I153" s="26"/>
      <c r="J153" s="107" t="str">
        <f>IF(E153=0,"",IF('Member Info'!F149&gt;$S$1,CONCATENATE("Joined with practice on ", TEXT('Member Info'!F149, "DD/MM/YYYY")),IF('Member Info'!N149&lt;&gt;"",IF('Member Info'!N149&lt;$R$1,CONCATENATE("Left Scheme on ", TEXT('Member Info'!N149, "DD/MM/YYYY")),IF(ISERROR(G153),"Error Detected, No rate entered",IF(E153=0,"",IF(F153="","Error Detected, No Pensionable pay",IF(ISERROR(AB153)," Unknown Values entered.",IF(T153+U153&lt;1,"Acceptable",IF(R153+S153=200, "No Contributions Entered", IF(K153="","Error Detected, Choose reason&gt;",IF(X153="1",IF(T153=1,"Please Enter Deemed Pensionable Pay","Add Any Relevant Details Above"),"Please Give Details Above"))))))))),IF(ISERROR(G153),"Error Detected, No rate entered",IF(E153=0,"",IF(F153="","Error Detected, No Pensionable pay",IF(ISERROR(AB153)," Unknown Values entered.",IF(T153+U153&lt;1,"Acceptable",IF(R153+S153=200, "No Contributions Entered", IF(K153="","Error Detected, Choose reason&gt;",IF(X153="1",IF(T153=1,"Please Enter Deemed Pensionable Pay","Add relevant Details Above"),"Please give details Above")))))))))))</f>
        <v/>
      </c>
      <c r="K153" s="263"/>
      <c r="L153" s="93"/>
      <c r="M153" s="93" t="str">
        <f t="shared" si="24"/>
        <v/>
      </c>
      <c r="N153" s="96">
        <f t="shared" si="23"/>
        <v>0</v>
      </c>
      <c r="O153" s="96">
        <f t="shared" si="23"/>
        <v>0</v>
      </c>
      <c r="P153" s="220">
        <f>(ROUND((F153/100*'Member Info'!$W$2), 2))</f>
        <v>0</v>
      </c>
      <c r="Q153" s="220" t="e">
        <f t="shared" si="25"/>
        <v>#VALUE!</v>
      </c>
      <c r="R153" s="220" t="str">
        <f t="shared" si="26"/>
        <v/>
      </c>
      <c r="S153" s="229" t="str">
        <f t="shared" si="27"/>
        <v/>
      </c>
      <c r="T153" s="230" t="str">
        <f t="shared" si="28"/>
        <v/>
      </c>
      <c r="U153" s="230" t="str">
        <f t="shared" si="29"/>
        <v/>
      </c>
      <c r="V153" s="224">
        <f t="shared" si="30"/>
        <v>0</v>
      </c>
      <c r="W153" s="112">
        <f t="shared" si="31"/>
        <v>0</v>
      </c>
      <c r="X153" s="237" t="str">
        <f t="shared" si="19"/>
        <v/>
      </c>
      <c r="Y153" s="242" t="b">
        <f t="shared" si="20"/>
        <v>0</v>
      </c>
      <c r="Z153" s="237">
        <f t="shared" si="32"/>
        <v>0</v>
      </c>
      <c r="AA153" s="237">
        <f>IF('Member Info'!N149="",1,"")</f>
        <v>1</v>
      </c>
      <c r="AB153" s="245" t="e">
        <f t="shared" si="33"/>
        <v>#VALUE!</v>
      </c>
      <c r="AC153" s="132" t="str">
        <f t="shared" si="21"/>
        <v/>
      </c>
      <c r="AD153" s="126">
        <f t="shared" si="22"/>
        <v>1</v>
      </c>
      <c r="AE153" s="126" t="str">
        <f>IF('Member Info'!N149&lt;&gt;"",IF('Member Info'!N149&lt;=$R$1,1,0),"")</f>
        <v/>
      </c>
      <c r="AG153" s="126" t="b">
        <f t="shared" si="34"/>
        <v>0</v>
      </c>
      <c r="AH153" s="126">
        <f t="shared" si="35"/>
        <v>0</v>
      </c>
      <c r="AJ153" s="126">
        <f t="shared" si="36"/>
        <v>0</v>
      </c>
      <c r="AK153" s="126">
        <f>IF('Member Info'!F149&gt;$R$1,1,0)</f>
        <v>0</v>
      </c>
      <c r="AL153" s="126" t="b">
        <f>IF(ISERROR(R153),ERROR.TYPE(#REF!)=ERROR.TYPE(R153),FALSE)</f>
        <v>0</v>
      </c>
      <c r="AM153" s="126" t="b">
        <f>IF(ISERROR(S153),ERROR.TYPE(#REF!)=ERROR.TYPE(S153),FALSE)</f>
        <v>0</v>
      </c>
      <c r="AN153" s="126">
        <f>IF(OR('Member Info'!F149&gt;=$S$1,'Member Info'!N149&gt;=$R$1),1,0)</f>
        <v>0</v>
      </c>
    </row>
    <row r="154" spans="1:40" x14ac:dyDescent="0.25">
      <c r="A154" s="4">
        <v>122</v>
      </c>
      <c r="B154" s="166">
        <f>'Member Info'!D150</f>
        <v>0</v>
      </c>
      <c r="C154" s="166">
        <f>'Member Info'!E150</f>
        <v>0</v>
      </c>
      <c r="D154" s="166" t="str">
        <f>'Member Info'!G150</f>
        <v/>
      </c>
      <c r="E154" s="167">
        <f>'Member Info'!B150</f>
        <v>0</v>
      </c>
      <c r="F154" s="244"/>
      <c r="G154" s="168" t="str">
        <f>IF(E154=0,"",
IF('Member Info'!$AM$19&lt;=$R$1,
SUMPRODUCT('Member Info'!L150+IF('Member Info'!H150&gt;'Member Info'!$AJ$12,'Member Info'!$AK$13,IF('Member Info'!H150&gt;'Member Info'!$AJ$11,'Member Info'!$AK$12,IF('Member Info'!H150&gt;'Member Info'!$AJ$10,'Member Info'!$AK$11,IF('Member Info'!H150&gt;'Member Info'!$AJ$9,'Member Info'!$AK$10,IF('Member Info'!H150&gt;'Member Info'!$AJ$8,'Member Info'!$AK$9,'Member Info'!$AK$8)))))),
SUMPRODUCT('Member Info'!L150+IF('Member Info'!H150&gt;'Member Info'!$AG$17,'Member Info'!$AH$18,IF('Member Info'!H150&gt;'Member Info'!$AG$16,'Member Info'!$AH$17,IF('Member Info'!H150&gt;'Member Info'!$AG$15,'Member Info'!$AH$16,IF('Member Info'!H150&gt;'Member Info'!$AG$14,'Member Info'!$AH$15,IF('Member Info'!H150&gt;'Member Info'!$AG$13,'Member Info'!$AH$14,IF('Member Info'!H150&gt;'Member Info'!$AG$12,'Member Info'!$AH$13,IF('Member Info'!H150&gt;'Member Info'!$AG$11,'Member Info'!$AH$12,IF('Member Info'!H150&gt;'Member Info'!$AG$10,'Member Info'!$AH$11,IF('Member Info'!H150&gt;'Member Info'!$AG$9,'Member Info'!$AH$10,IF('Member Info'!H150&gt;'Member Info'!$AG$8,'Member Info'!$AH$9,'Member Info'!$AH$8)))))))))))))</f>
        <v/>
      </c>
      <c r="H154" s="26"/>
      <c r="I154" s="26"/>
      <c r="J154" s="107" t="str">
        <f>IF(E154=0,"",IF('Member Info'!F150&gt;$S$1,CONCATENATE("Joined with practice on ", TEXT('Member Info'!F150, "DD/MM/YYYY")),IF('Member Info'!N150&lt;&gt;"",IF('Member Info'!N150&lt;$R$1,CONCATENATE("Left Scheme on ", TEXT('Member Info'!N150, "DD/MM/YYYY")),IF(ISERROR(G154),"Error Detected, No rate entered",IF(E154=0,"",IF(F154="","Error Detected, No Pensionable pay",IF(ISERROR(AB154)," Unknown Values entered.",IF(T154+U154&lt;1,"Acceptable",IF(R154+S154=200, "No Contributions Entered", IF(K154="","Error Detected, Choose reason&gt;",IF(X154="1",IF(T154=1,"Please Enter Deemed Pensionable Pay","Add Any Relevant Details Above"),"Please Give Details Above"))))))))),IF(ISERROR(G154),"Error Detected, No rate entered",IF(E154=0,"",IF(F154="","Error Detected, No Pensionable pay",IF(ISERROR(AB154)," Unknown Values entered.",IF(T154+U154&lt;1,"Acceptable",IF(R154+S154=200, "No Contributions Entered", IF(K154="","Error Detected, Choose reason&gt;",IF(X154="1",IF(T154=1,"Please Enter Deemed Pensionable Pay","Add relevant Details Above"),"Please give details Above")))))))))))</f>
        <v/>
      </c>
      <c r="K154" s="263"/>
      <c r="L154" s="93"/>
      <c r="M154" s="93" t="str">
        <f t="shared" si="24"/>
        <v/>
      </c>
      <c r="N154" s="96">
        <f t="shared" si="23"/>
        <v>0</v>
      </c>
      <c r="O154" s="96">
        <f t="shared" si="23"/>
        <v>0</v>
      </c>
      <c r="P154" s="220">
        <f>(ROUND((F154/100*'Member Info'!$W$2), 2))</f>
        <v>0</v>
      </c>
      <c r="Q154" s="220" t="e">
        <f t="shared" si="25"/>
        <v>#VALUE!</v>
      </c>
      <c r="R154" s="220" t="str">
        <f t="shared" si="26"/>
        <v/>
      </c>
      <c r="S154" s="229" t="str">
        <f t="shared" si="27"/>
        <v/>
      </c>
      <c r="T154" s="230" t="str">
        <f t="shared" si="28"/>
        <v/>
      </c>
      <c r="U154" s="230" t="str">
        <f t="shared" si="29"/>
        <v/>
      </c>
      <c r="V154" s="224">
        <f t="shared" si="30"/>
        <v>0</v>
      </c>
      <c r="W154" s="112">
        <f t="shared" si="31"/>
        <v>0</v>
      </c>
      <c r="X154" s="237" t="str">
        <f t="shared" si="19"/>
        <v/>
      </c>
      <c r="Y154" s="242" t="b">
        <f t="shared" si="20"/>
        <v>0</v>
      </c>
      <c r="Z154" s="237">
        <f t="shared" si="32"/>
        <v>0</v>
      </c>
      <c r="AA154" s="237">
        <f>IF('Member Info'!N150="",1,"")</f>
        <v>1</v>
      </c>
      <c r="AB154" s="245" t="e">
        <f t="shared" si="33"/>
        <v>#VALUE!</v>
      </c>
      <c r="AC154" s="132" t="str">
        <f t="shared" si="21"/>
        <v/>
      </c>
      <c r="AD154" s="126">
        <f t="shared" si="22"/>
        <v>1</v>
      </c>
      <c r="AE154" s="126" t="str">
        <f>IF('Member Info'!N150&lt;&gt;"",IF('Member Info'!N150&lt;=$R$1,1,0),"")</f>
        <v/>
      </c>
      <c r="AG154" s="126" t="b">
        <f t="shared" si="34"/>
        <v>0</v>
      </c>
      <c r="AH154" s="126">
        <f t="shared" si="35"/>
        <v>0</v>
      </c>
      <c r="AJ154" s="126">
        <f t="shared" si="36"/>
        <v>0</v>
      </c>
      <c r="AK154" s="126">
        <f>IF('Member Info'!F150&gt;$R$1,1,0)</f>
        <v>0</v>
      </c>
      <c r="AL154" s="126" t="b">
        <f>IF(ISERROR(R154),ERROR.TYPE(#REF!)=ERROR.TYPE(R154),FALSE)</f>
        <v>0</v>
      </c>
      <c r="AM154" s="126" t="b">
        <f>IF(ISERROR(S154),ERROR.TYPE(#REF!)=ERROR.TYPE(S154),FALSE)</f>
        <v>0</v>
      </c>
      <c r="AN154" s="126">
        <f>IF(OR('Member Info'!F150&gt;=$S$1,'Member Info'!N150&gt;=$R$1),1,0)</f>
        <v>0</v>
      </c>
    </row>
    <row r="155" spans="1:40" x14ac:dyDescent="0.25">
      <c r="A155" s="4">
        <v>123</v>
      </c>
      <c r="B155" s="166">
        <f>'Member Info'!D151</f>
        <v>0</v>
      </c>
      <c r="C155" s="166">
        <f>'Member Info'!E151</f>
        <v>0</v>
      </c>
      <c r="D155" s="166" t="str">
        <f>'Member Info'!G151</f>
        <v/>
      </c>
      <c r="E155" s="167">
        <f>'Member Info'!B151</f>
        <v>0</v>
      </c>
      <c r="F155" s="244"/>
      <c r="G155" s="168" t="str">
        <f>IF(E155=0,"",
IF('Member Info'!$AM$19&lt;=$R$1,
SUMPRODUCT('Member Info'!L151+IF('Member Info'!H151&gt;'Member Info'!$AJ$12,'Member Info'!$AK$13,IF('Member Info'!H151&gt;'Member Info'!$AJ$11,'Member Info'!$AK$12,IF('Member Info'!H151&gt;'Member Info'!$AJ$10,'Member Info'!$AK$11,IF('Member Info'!H151&gt;'Member Info'!$AJ$9,'Member Info'!$AK$10,IF('Member Info'!H151&gt;'Member Info'!$AJ$8,'Member Info'!$AK$9,'Member Info'!$AK$8)))))),
SUMPRODUCT('Member Info'!L151+IF('Member Info'!H151&gt;'Member Info'!$AG$17,'Member Info'!$AH$18,IF('Member Info'!H151&gt;'Member Info'!$AG$16,'Member Info'!$AH$17,IF('Member Info'!H151&gt;'Member Info'!$AG$15,'Member Info'!$AH$16,IF('Member Info'!H151&gt;'Member Info'!$AG$14,'Member Info'!$AH$15,IF('Member Info'!H151&gt;'Member Info'!$AG$13,'Member Info'!$AH$14,IF('Member Info'!H151&gt;'Member Info'!$AG$12,'Member Info'!$AH$13,IF('Member Info'!H151&gt;'Member Info'!$AG$11,'Member Info'!$AH$12,IF('Member Info'!H151&gt;'Member Info'!$AG$10,'Member Info'!$AH$11,IF('Member Info'!H151&gt;'Member Info'!$AG$9,'Member Info'!$AH$10,IF('Member Info'!H151&gt;'Member Info'!$AG$8,'Member Info'!$AH$9,'Member Info'!$AH$8)))))))))))))</f>
        <v/>
      </c>
      <c r="H155" s="26"/>
      <c r="I155" s="26"/>
      <c r="J155" s="107" t="str">
        <f>IF(E155=0,"",IF('Member Info'!F151&gt;$S$1,CONCATENATE("Joined with practice on ", TEXT('Member Info'!F151, "DD/MM/YYYY")),IF('Member Info'!N151&lt;&gt;"",IF('Member Info'!N151&lt;$R$1,CONCATENATE("Left Scheme on ", TEXT('Member Info'!N151, "DD/MM/YYYY")),IF(ISERROR(G155),"Error Detected, No rate entered",IF(E155=0,"",IF(F155="","Error Detected, No Pensionable pay",IF(ISERROR(AB155)," Unknown Values entered.",IF(T155+U155&lt;1,"Acceptable",IF(R155+S155=200, "No Contributions Entered", IF(K155="","Error Detected, Choose reason&gt;",IF(X155="1",IF(T155=1,"Please Enter Deemed Pensionable Pay","Add Any Relevant Details Above"),"Please Give Details Above"))))))))),IF(ISERROR(G155),"Error Detected, No rate entered",IF(E155=0,"",IF(F155="","Error Detected, No Pensionable pay",IF(ISERROR(AB155)," Unknown Values entered.",IF(T155+U155&lt;1,"Acceptable",IF(R155+S155=200, "No Contributions Entered", IF(K155="","Error Detected, Choose reason&gt;",IF(X155="1",IF(T155=1,"Please Enter Deemed Pensionable Pay","Add relevant Details Above"),"Please give details Above")))))))))))</f>
        <v/>
      </c>
      <c r="K155" s="263"/>
      <c r="L155" s="93"/>
      <c r="M155" s="93" t="str">
        <f t="shared" si="24"/>
        <v/>
      </c>
      <c r="N155" s="96">
        <f t="shared" si="23"/>
        <v>0</v>
      </c>
      <c r="O155" s="96">
        <f t="shared" si="23"/>
        <v>0</v>
      </c>
      <c r="P155" s="220">
        <f>(ROUND((F155/100*'Member Info'!$W$2), 2))</f>
        <v>0</v>
      </c>
      <c r="Q155" s="220" t="e">
        <f t="shared" si="25"/>
        <v>#VALUE!</v>
      </c>
      <c r="R155" s="220" t="str">
        <f t="shared" si="26"/>
        <v/>
      </c>
      <c r="S155" s="229" t="str">
        <f t="shared" si="27"/>
        <v/>
      </c>
      <c r="T155" s="230" t="str">
        <f t="shared" si="28"/>
        <v/>
      </c>
      <c r="U155" s="230" t="str">
        <f t="shared" si="29"/>
        <v/>
      </c>
      <c r="V155" s="224">
        <f t="shared" si="30"/>
        <v>0</v>
      </c>
      <c r="W155" s="112">
        <f t="shared" si="31"/>
        <v>0</v>
      </c>
      <c r="X155" s="237" t="str">
        <f t="shared" si="19"/>
        <v/>
      </c>
      <c r="Y155" s="242" t="b">
        <f t="shared" si="20"/>
        <v>0</v>
      </c>
      <c r="Z155" s="237">
        <f t="shared" si="32"/>
        <v>0</v>
      </c>
      <c r="AA155" s="237">
        <f>IF('Member Info'!N151="",1,"")</f>
        <v>1</v>
      </c>
      <c r="AB155" s="245" t="e">
        <f t="shared" si="33"/>
        <v>#VALUE!</v>
      </c>
      <c r="AC155" s="132" t="str">
        <f t="shared" si="21"/>
        <v/>
      </c>
      <c r="AD155" s="126">
        <f t="shared" si="22"/>
        <v>1</v>
      </c>
      <c r="AE155" s="126" t="str">
        <f>IF('Member Info'!N151&lt;&gt;"",IF('Member Info'!N151&lt;=$R$1,1,0),"")</f>
        <v/>
      </c>
      <c r="AG155" s="126" t="b">
        <f t="shared" si="34"/>
        <v>0</v>
      </c>
      <c r="AH155" s="126">
        <f t="shared" si="35"/>
        <v>0</v>
      </c>
      <c r="AJ155" s="126">
        <f t="shared" si="36"/>
        <v>0</v>
      </c>
      <c r="AK155" s="126">
        <f>IF('Member Info'!F151&gt;$R$1,1,0)</f>
        <v>0</v>
      </c>
      <c r="AL155" s="126" t="b">
        <f>IF(ISERROR(R155),ERROR.TYPE(#REF!)=ERROR.TYPE(R155),FALSE)</f>
        <v>0</v>
      </c>
      <c r="AM155" s="126" t="b">
        <f>IF(ISERROR(S155),ERROR.TYPE(#REF!)=ERROR.TYPE(S155),FALSE)</f>
        <v>0</v>
      </c>
      <c r="AN155" s="126">
        <f>IF(OR('Member Info'!F151&gt;=$S$1,'Member Info'!N151&gt;=$R$1),1,0)</f>
        <v>0</v>
      </c>
    </row>
    <row r="156" spans="1:40" x14ac:dyDescent="0.25">
      <c r="A156" s="4">
        <v>124</v>
      </c>
      <c r="B156" s="166">
        <f>'Member Info'!D152</f>
        <v>0</v>
      </c>
      <c r="C156" s="166">
        <f>'Member Info'!E152</f>
        <v>0</v>
      </c>
      <c r="D156" s="166" t="str">
        <f>'Member Info'!G152</f>
        <v/>
      </c>
      <c r="E156" s="167">
        <f>'Member Info'!B152</f>
        <v>0</v>
      </c>
      <c r="F156" s="244"/>
      <c r="G156" s="168" t="str">
        <f>IF(E156=0,"",
IF('Member Info'!$AM$19&lt;=$R$1,
SUMPRODUCT('Member Info'!L152+IF('Member Info'!H152&gt;'Member Info'!$AJ$12,'Member Info'!$AK$13,IF('Member Info'!H152&gt;'Member Info'!$AJ$11,'Member Info'!$AK$12,IF('Member Info'!H152&gt;'Member Info'!$AJ$10,'Member Info'!$AK$11,IF('Member Info'!H152&gt;'Member Info'!$AJ$9,'Member Info'!$AK$10,IF('Member Info'!H152&gt;'Member Info'!$AJ$8,'Member Info'!$AK$9,'Member Info'!$AK$8)))))),
SUMPRODUCT('Member Info'!L152+IF('Member Info'!H152&gt;'Member Info'!$AG$17,'Member Info'!$AH$18,IF('Member Info'!H152&gt;'Member Info'!$AG$16,'Member Info'!$AH$17,IF('Member Info'!H152&gt;'Member Info'!$AG$15,'Member Info'!$AH$16,IF('Member Info'!H152&gt;'Member Info'!$AG$14,'Member Info'!$AH$15,IF('Member Info'!H152&gt;'Member Info'!$AG$13,'Member Info'!$AH$14,IF('Member Info'!H152&gt;'Member Info'!$AG$12,'Member Info'!$AH$13,IF('Member Info'!H152&gt;'Member Info'!$AG$11,'Member Info'!$AH$12,IF('Member Info'!H152&gt;'Member Info'!$AG$10,'Member Info'!$AH$11,IF('Member Info'!H152&gt;'Member Info'!$AG$9,'Member Info'!$AH$10,IF('Member Info'!H152&gt;'Member Info'!$AG$8,'Member Info'!$AH$9,'Member Info'!$AH$8)))))))))))))</f>
        <v/>
      </c>
      <c r="H156" s="26"/>
      <c r="I156" s="26"/>
      <c r="J156" s="107" t="str">
        <f>IF(E156=0,"",IF('Member Info'!F152&gt;$S$1,CONCATENATE("Joined with practice on ", TEXT('Member Info'!F152, "DD/MM/YYYY")),IF('Member Info'!N152&lt;&gt;"",IF('Member Info'!N152&lt;$R$1,CONCATENATE("Left Scheme on ", TEXT('Member Info'!N152, "DD/MM/YYYY")),IF(ISERROR(G156),"Error Detected, No rate entered",IF(E156=0,"",IF(F156="","Error Detected, No Pensionable pay",IF(ISERROR(AB156)," Unknown Values entered.",IF(T156+U156&lt;1,"Acceptable",IF(R156+S156=200, "No Contributions Entered", IF(K156="","Error Detected, Choose reason&gt;",IF(X156="1",IF(T156=1,"Please Enter Deemed Pensionable Pay","Add Any Relevant Details Above"),"Please Give Details Above"))))))))),IF(ISERROR(G156),"Error Detected, No rate entered",IF(E156=0,"",IF(F156="","Error Detected, No Pensionable pay",IF(ISERROR(AB156)," Unknown Values entered.",IF(T156+U156&lt;1,"Acceptable",IF(R156+S156=200, "No Contributions Entered", IF(K156="","Error Detected, Choose reason&gt;",IF(X156="1",IF(T156=1,"Please Enter Deemed Pensionable Pay","Add relevant Details Above"),"Please give details Above")))))))))))</f>
        <v/>
      </c>
      <c r="K156" s="263"/>
      <c r="L156" s="93"/>
      <c r="M156" s="93" t="str">
        <f t="shared" si="24"/>
        <v/>
      </c>
      <c r="N156" s="96">
        <f t="shared" si="23"/>
        <v>0</v>
      </c>
      <c r="O156" s="96">
        <f t="shared" si="23"/>
        <v>0</v>
      </c>
      <c r="P156" s="220">
        <f>(ROUND((F156/100*'Member Info'!$W$2), 2))</f>
        <v>0</v>
      </c>
      <c r="Q156" s="220" t="e">
        <f t="shared" si="25"/>
        <v>#VALUE!</v>
      </c>
      <c r="R156" s="220" t="str">
        <f t="shared" si="26"/>
        <v/>
      </c>
      <c r="S156" s="229" t="str">
        <f t="shared" si="27"/>
        <v/>
      </c>
      <c r="T156" s="230" t="str">
        <f t="shared" si="28"/>
        <v/>
      </c>
      <c r="U156" s="230" t="str">
        <f t="shared" si="29"/>
        <v/>
      </c>
      <c r="V156" s="224">
        <f t="shared" si="30"/>
        <v>0</v>
      </c>
      <c r="W156" s="112">
        <f t="shared" si="31"/>
        <v>0</v>
      </c>
      <c r="X156" s="237" t="str">
        <f t="shared" si="19"/>
        <v/>
      </c>
      <c r="Y156" s="242" t="b">
        <f t="shared" si="20"/>
        <v>0</v>
      </c>
      <c r="Z156" s="237">
        <f t="shared" si="32"/>
        <v>0</v>
      </c>
      <c r="AA156" s="237">
        <f>IF('Member Info'!N152="",1,"")</f>
        <v>1</v>
      </c>
      <c r="AB156" s="245" t="e">
        <f t="shared" si="33"/>
        <v>#VALUE!</v>
      </c>
      <c r="AC156" s="132" t="str">
        <f t="shared" si="21"/>
        <v/>
      </c>
      <c r="AD156" s="126">
        <f t="shared" si="22"/>
        <v>1</v>
      </c>
      <c r="AE156" s="126" t="str">
        <f>IF('Member Info'!N152&lt;&gt;"",IF('Member Info'!N152&lt;=$R$1,1,0),"")</f>
        <v/>
      </c>
      <c r="AG156" s="126" t="b">
        <f t="shared" si="34"/>
        <v>0</v>
      </c>
      <c r="AH156" s="126">
        <f t="shared" si="35"/>
        <v>0</v>
      </c>
      <c r="AJ156" s="126">
        <f t="shared" si="36"/>
        <v>0</v>
      </c>
      <c r="AK156" s="126">
        <f>IF('Member Info'!F152&gt;$R$1,1,0)</f>
        <v>0</v>
      </c>
      <c r="AL156" s="126" t="b">
        <f>IF(ISERROR(R156),ERROR.TYPE(#REF!)=ERROR.TYPE(R156),FALSE)</f>
        <v>0</v>
      </c>
      <c r="AM156" s="126" t="b">
        <f>IF(ISERROR(S156),ERROR.TYPE(#REF!)=ERROR.TYPE(S156),FALSE)</f>
        <v>0</v>
      </c>
      <c r="AN156" s="126">
        <f>IF(OR('Member Info'!F152&gt;=$S$1,'Member Info'!N152&gt;=$R$1),1,0)</f>
        <v>0</v>
      </c>
    </row>
    <row r="157" spans="1:40" x14ac:dyDescent="0.25">
      <c r="A157" s="4">
        <v>125</v>
      </c>
      <c r="B157" s="166">
        <f>'Member Info'!D153</f>
        <v>0</v>
      </c>
      <c r="C157" s="166">
        <f>'Member Info'!E153</f>
        <v>0</v>
      </c>
      <c r="D157" s="166" t="str">
        <f>'Member Info'!G153</f>
        <v/>
      </c>
      <c r="E157" s="167">
        <f>'Member Info'!B153</f>
        <v>0</v>
      </c>
      <c r="F157" s="244"/>
      <c r="G157" s="168" t="str">
        <f>IF(E157=0,"",
IF('Member Info'!$AM$19&lt;=$R$1,
SUMPRODUCT('Member Info'!L153+IF('Member Info'!H153&gt;'Member Info'!$AJ$12,'Member Info'!$AK$13,IF('Member Info'!H153&gt;'Member Info'!$AJ$11,'Member Info'!$AK$12,IF('Member Info'!H153&gt;'Member Info'!$AJ$10,'Member Info'!$AK$11,IF('Member Info'!H153&gt;'Member Info'!$AJ$9,'Member Info'!$AK$10,IF('Member Info'!H153&gt;'Member Info'!$AJ$8,'Member Info'!$AK$9,'Member Info'!$AK$8)))))),
SUMPRODUCT('Member Info'!L153+IF('Member Info'!H153&gt;'Member Info'!$AG$17,'Member Info'!$AH$18,IF('Member Info'!H153&gt;'Member Info'!$AG$16,'Member Info'!$AH$17,IF('Member Info'!H153&gt;'Member Info'!$AG$15,'Member Info'!$AH$16,IF('Member Info'!H153&gt;'Member Info'!$AG$14,'Member Info'!$AH$15,IF('Member Info'!H153&gt;'Member Info'!$AG$13,'Member Info'!$AH$14,IF('Member Info'!H153&gt;'Member Info'!$AG$12,'Member Info'!$AH$13,IF('Member Info'!H153&gt;'Member Info'!$AG$11,'Member Info'!$AH$12,IF('Member Info'!H153&gt;'Member Info'!$AG$10,'Member Info'!$AH$11,IF('Member Info'!H153&gt;'Member Info'!$AG$9,'Member Info'!$AH$10,IF('Member Info'!H153&gt;'Member Info'!$AG$8,'Member Info'!$AH$9,'Member Info'!$AH$8)))))))))))))</f>
        <v/>
      </c>
      <c r="H157" s="26"/>
      <c r="I157" s="26"/>
      <c r="J157" s="107" t="str">
        <f>IF(E157=0,"",IF('Member Info'!F153&gt;$S$1,CONCATENATE("Joined with practice on ", TEXT('Member Info'!F153, "DD/MM/YYYY")),IF('Member Info'!N153&lt;&gt;"",IF('Member Info'!N153&lt;$R$1,CONCATENATE("Left Scheme on ", TEXT('Member Info'!N153, "DD/MM/YYYY")),IF(ISERROR(G157),"Error Detected, No rate entered",IF(E157=0,"",IF(F157="","Error Detected, No Pensionable pay",IF(ISERROR(AB157)," Unknown Values entered.",IF(T157+U157&lt;1,"Acceptable",IF(R157+S157=200, "No Contributions Entered", IF(K157="","Error Detected, Choose reason&gt;",IF(X157="1",IF(T157=1,"Please Enter Deemed Pensionable Pay","Add Any Relevant Details Above"),"Please Give Details Above"))))))))),IF(ISERROR(G157),"Error Detected, No rate entered",IF(E157=0,"",IF(F157="","Error Detected, No Pensionable pay",IF(ISERROR(AB157)," Unknown Values entered.",IF(T157+U157&lt;1,"Acceptable",IF(R157+S157=200, "No Contributions Entered", IF(K157="","Error Detected, Choose reason&gt;",IF(X157="1",IF(T157=1,"Please Enter Deemed Pensionable Pay","Add relevant Details Above"),"Please give details Above")))))))))))</f>
        <v/>
      </c>
      <c r="K157" s="263"/>
      <c r="L157" s="93"/>
      <c r="M157" s="93" t="str">
        <f t="shared" si="24"/>
        <v/>
      </c>
      <c r="N157" s="96">
        <f t="shared" si="23"/>
        <v>0</v>
      </c>
      <c r="O157" s="96">
        <f t="shared" si="23"/>
        <v>0</v>
      </c>
      <c r="P157" s="220">
        <f>(ROUND((F157/100*'Member Info'!$W$2), 2))</f>
        <v>0</v>
      </c>
      <c r="Q157" s="220" t="e">
        <f t="shared" si="25"/>
        <v>#VALUE!</v>
      </c>
      <c r="R157" s="220" t="str">
        <f t="shared" si="26"/>
        <v/>
      </c>
      <c r="S157" s="229" t="str">
        <f t="shared" si="27"/>
        <v/>
      </c>
      <c r="T157" s="230" t="str">
        <f t="shared" si="28"/>
        <v/>
      </c>
      <c r="U157" s="230" t="str">
        <f t="shared" si="29"/>
        <v/>
      </c>
      <c r="V157" s="224">
        <f t="shared" si="30"/>
        <v>0</v>
      </c>
      <c r="W157" s="112">
        <f t="shared" si="31"/>
        <v>0</v>
      </c>
      <c r="X157" s="237" t="str">
        <f t="shared" si="19"/>
        <v/>
      </c>
      <c r="Y157" s="242" t="b">
        <f t="shared" si="20"/>
        <v>0</v>
      </c>
      <c r="Z157" s="237">
        <f t="shared" si="32"/>
        <v>0</v>
      </c>
      <c r="AA157" s="237">
        <f>IF('Member Info'!N153="",1,"")</f>
        <v>1</v>
      </c>
      <c r="AB157" s="245" t="e">
        <f t="shared" si="33"/>
        <v>#VALUE!</v>
      </c>
      <c r="AC157" s="132" t="str">
        <f t="shared" si="21"/>
        <v/>
      </c>
      <c r="AD157" s="126">
        <f t="shared" si="22"/>
        <v>1</v>
      </c>
      <c r="AE157" s="126" t="str">
        <f>IF('Member Info'!N153&lt;&gt;"",IF('Member Info'!N153&lt;=$R$1,1,0),"")</f>
        <v/>
      </c>
      <c r="AG157" s="126" t="b">
        <f t="shared" si="34"/>
        <v>0</v>
      </c>
      <c r="AH157" s="126">
        <f t="shared" si="35"/>
        <v>0</v>
      </c>
      <c r="AJ157" s="126">
        <f t="shared" si="36"/>
        <v>0</v>
      </c>
      <c r="AK157" s="126">
        <f>IF('Member Info'!F153&gt;$R$1,1,0)</f>
        <v>0</v>
      </c>
      <c r="AL157" s="126" t="b">
        <f>IF(ISERROR(R157),ERROR.TYPE(#REF!)=ERROR.TYPE(R157),FALSE)</f>
        <v>0</v>
      </c>
      <c r="AM157" s="126" t="b">
        <f>IF(ISERROR(S157),ERROR.TYPE(#REF!)=ERROR.TYPE(S157),FALSE)</f>
        <v>0</v>
      </c>
      <c r="AN157" s="126">
        <f>IF(OR('Member Info'!F153&gt;=$S$1,'Member Info'!N153&gt;=$R$1),1,0)</f>
        <v>0</v>
      </c>
    </row>
    <row r="158" spans="1:40" x14ac:dyDescent="0.25">
      <c r="A158" s="4">
        <v>126</v>
      </c>
      <c r="B158" s="166">
        <f>'Member Info'!D154</f>
        <v>0</v>
      </c>
      <c r="C158" s="166">
        <f>'Member Info'!E154</f>
        <v>0</v>
      </c>
      <c r="D158" s="166" t="str">
        <f>'Member Info'!G154</f>
        <v/>
      </c>
      <c r="E158" s="167">
        <f>'Member Info'!B154</f>
        <v>0</v>
      </c>
      <c r="F158" s="244"/>
      <c r="G158" s="168" t="str">
        <f>IF(E158=0,"",
IF('Member Info'!$AM$19&lt;=$R$1,
SUMPRODUCT('Member Info'!L154+IF('Member Info'!H154&gt;'Member Info'!$AJ$12,'Member Info'!$AK$13,IF('Member Info'!H154&gt;'Member Info'!$AJ$11,'Member Info'!$AK$12,IF('Member Info'!H154&gt;'Member Info'!$AJ$10,'Member Info'!$AK$11,IF('Member Info'!H154&gt;'Member Info'!$AJ$9,'Member Info'!$AK$10,IF('Member Info'!H154&gt;'Member Info'!$AJ$8,'Member Info'!$AK$9,'Member Info'!$AK$8)))))),
SUMPRODUCT('Member Info'!L154+IF('Member Info'!H154&gt;'Member Info'!$AG$17,'Member Info'!$AH$18,IF('Member Info'!H154&gt;'Member Info'!$AG$16,'Member Info'!$AH$17,IF('Member Info'!H154&gt;'Member Info'!$AG$15,'Member Info'!$AH$16,IF('Member Info'!H154&gt;'Member Info'!$AG$14,'Member Info'!$AH$15,IF('Member Info'!H154&gt;'Member Info'!$AG$13,'Member Info'!$AH$14,IF('Member Info'!H154&gt;'Member Info'!$AG$12,'Member Info'!$AH$13,IF('Member Info'!H154&gt;'Member Info'!$AG$11,'Member Info'!$AH$12,IF('Member Info'!H154&gt;'Member Info'!$AG$10,'Member Info'!$AH$11,IF('Member Info'!H154&gt;'Member Info'!$AG$9,'Member Info'!$AH$10,IF('Member Info'!H154&gt;'Member Info'!$AG$8,'Member Info'!$AH$9,'Member Info'!$AH$8)))))))))))))</f>
        <v/>
      </c>
      <c r="H158" s="26"/>
      <c r="I158" s="26"/>
      <c r="J158" s="107" t="str">
        <f>IF(E158=0,"",IF('Member Info'!F154&gt;$S$1,CONCATENATE("Joined with practice on ", TEXT('Member Info'!F154, "DD/MM/YYYY")),IF('Member Info'!N154&lt;&gt;"",IF('Member Info'!N154&lt;$R$1,CONCATENATE("Left Scheme on ", TEXT('Member Info'!N154, "DD/MM/YYYY")),IF(ISERROR(G158),"Error Detected, No rate entered",IF(E158=0,"",IF(F158="","Error Detected, No Pensionable pay",IF(ISERROR(AB158)," Unknown Values entered.",IF(T158+U158&lt;1,"Acceptable",IF(R158+S158=200, "No Contributions Entered", IF(K158="","Error Detected, Choose reason&gt;",IF(X158="1",IF(T158=1,"Please Enter Deemed Pensionable Pay","Add Any Relevant Details Above"),"Please Give Details Above"))))))))),IF(ISERROR(G158),"Error Detected, No rate entered",IF(E158=0,"",IF(F158="","Error Detected, No Pensionable pay",IF(ISERROR(AB158)," Unknown Values entered.",IF(T158+U158&lt;1,"Acceptable",IF(R158+S158=200, "No Contributions Entered", IF(K158="","Error Detected, Choose reason&gt;",IF(X158="1",IF(T158=1,"Please Enter Deemed Pensionable Pay","Add relevant Details Above"),"Please give details Above")))))))))))</f>
        <v/>
      </c>
      <c r="K158" s="263"/>
      <c r="L158" s="93"/>
      <c r="M158" s="93" t="str">
        <f t="shared" si="24"/>
        <v/>
      </c>
      <c r="N158" s="96">
        <f t="shared" si="23"/>
        <v>0</v>
      </c>
      <c r="O158" s="96">
        <f t="shared" si="23"/>
        <v>0</v>
      </c>
      <c r="P158" s="220">
        <f>(ROUND((F158/100*'Member Info'!$W$2), 2))</f>
        <v>0</v>
      </c>
      <c r="Q158" s="220" t="e">
        <f t="shared" si="25"/>
        <v>#VALUE!</v>
      </c>
      <c r="R158" s="220" t="str">
        <f t="shared" si="26"/>
        <v/>
      </c>
      <c r="S158" s="229" t="str">
        <f t="shared" si="27"/>
        <v/>
      </c>
      <c r="T158" s="230" t="str">
        <f t="shared" si="28"/>
        <v/>
      </c>
      <c r="U158" s="230" t="str">
        <f t="shared" si="29"/>
        <v/>
      </c>
      <c r="V158" s="224">
        <f t="shared" si="30"/>
        <v>0</v>
      </c>
      <c r="W158" s="112">
        <f t="shared" si="31"/>
        <v>0</v>
      </c>
      <c r="X158" s="237" t="str">
        <f t="shared" si="19"/>
        <v/>
      </c>
      <c r="Y158" s="242" t="b">
        <f t="shared" si="20"/>
        <v>0</v>
      </c>
      <c r="Z158" s="237">
        <f t="shared" si="32"/>
        <v>0</v>
      </c>
      <c r="AA158" s="237">
        <f>IF('Member Info'!N154="",1,"")</f>
        <v>1</v>
      </c>
      <c r="AB158" s="245" t="e">
        <f t="shared" si="33"/>
        <v>#VALUE!</v>
      </c>
      <c r="AC158" s="132" t="str">
        <f t="shared" si="21"/>
        <v/>
      </c>
      <c r="AD158" s="126">
        <f t="shared" si="22"/>
        <v>1</v>
      </c>
      <c r="AE158" s="126" t="str">
        <f>IF('Member Info'!N154&lt;&gt;"",IF('Member Info'!N154&lt;=$R$1,1,0),"")</f>
        <v/>
      </c>
      <c r="AG158" s="126" t="b">
        <f t="shared" si="34"/>
        <v>0</v>
      </c>
      <c r="AH158" s="126">
        <f t="shared" si="35"/>
        <v>0</v>
      </c>
      <c r="AJ158" s="126">
        <f t="shared" si="36"/>
        <v>0</v>
      </c>
      <c r="AK158" s="126">
        <f>IF('Member Info'!F154&gt;$R$1,1,0)</f>
        <v>0</v>
      </c>
      <c r="AL158" s="126" t="b">
        <f>IF(ISERROR(R158),ERROR.TYPE(#REF!)=ERROR.TYPE(R158),FALSE)</f>
        <v>0</v>
      </c>
      <c r="AM158" s="126" t="b">
        <f>IF(ISERROR(S158),ERROR.TYPE(#REF!)=ERROR.TYPE(S158),FALSE)</f>
        <v>0</v>
      </c>
      <c r="AN158" s="126">
        <f>IF(OR('Member Info'!F154&gt;=$S$1,'Member Info'!N154&gt;=$R$1),1,0)</f>
        <v>0</v>
      </c>
    </row>
    <row r="159" spans="1:40" x14ac:dyDescent="0.25">
      <c r="A159" s="4">
        <v>127</v>
      </c>
      <c r="B159" s="166">
        <f>'Member Info'!D155</f>
        <v>0</v>
      </c>
      <c r="C159" s="166">
        <f>'Member Info'!E155</f>
        <v>0</v>
      </c>
      <c r="D159" s="166" t="str">
        <f>'Member Info'!G155</f>
        <v/>
      </c>
      <c r="E159" s="167">
        <f>'Member Info'!B155</f>
        <v>0</v>
      </c>
      <c r="F159" s="244"/>
      <c r="G159" s="168" t="str">
        <f>IF(E159=0,"",
IF('Member Info'!$AM$19&lt;=$R$1,
SUMPRODUCT('Member Info'!L155+IF('Member Info'!H155&gt;'Member Info'!$AJ$12,'Member Info'!$AK$13,IF('Member Info'!H155&gt;'Member Info'!$AJ$11,'Member Info'!$AK$12,IF('Member Info'!H155&gt;'Member Info'!$AJ$10,'Member Info'!$AK$11,IF('Member Info'!H155&gt;'Member Info'!$AJ$9,'Member Info'!$AK$10,IF('Member Info'!H155&gt;'Member Info'!$AJ$8,'Member Info'!$AK$9,'Member Info'!$AK$8)))))),
SUMPRODUCT('Member Info'!L155+IF('Member Info'!H155&gt;'Member Info'!$AG$17,'Member Info'!$AH$18,IF('Member Info'!H155&gt;'Member Info'!$AG$16,'Member Info'!$AH$17,IF('Member Info'!H155&gt;'Member Info'!$AG$15,'Member Info'!$AH$16,IF('Member Info'!H155&gt;'Member Info'!$AG$14,'Member Info'!$AH$15,IF('Member Info'!H155&gt;'Member Info'!$AG$13,'Member Info'!$AH$14,IF('Member Info'!H155&gt;'Member Info'!$AG$12,'Member Info'!$AH$13,IF('Member Info'!H155&gt;'Member Info'!$AG$11,'Member Info'!$AH$12,IF('Member Info'!H155&gt;'Member Info'!$AG$10,'Member Info'!$AH$11,IF('Member Info'!H155&gt;'Member Info'!$AG$9,'Member Info'!$AH$10,IF('Member Info'!H155&gt;'Member Info'!$AG$8,'Member Info'!$AH$9,'Member Info'!$AH$8)))))))))))))</f>
        <v/>
      </c>
      <c r="H159" s="26"/>
      <c r="I159" s="26"/>
      <c r="J159" s="107" t="str">
        <f>IF(E159=0,"",IF('Member Info'!F155&gt;$S$1,CONCATENATE("Joined with practice on ", TEXT('Member Info'!F155, "DD/MM/YYYY")),IF('Member Info'!N155&lt;&gt;"",IF('Member Info'!N155&lt;$R$1,CONCATENATE("Left Scheme on ", TEXT('Member Info'!N155, "DD/MM/YYYY")),IF(ISERROR(G159),"Error Detected, No rate entered",IF(E159=0,"",IF(F159="","Error Detected, No Pensionable pay",IF(ISERROR(AB159)," Unknown Values entered.",IF(T159+U159&lt;1,"Acceptable",IF(R159+S159=200, "No Contributions Entered", IF(K159="","Error Detected, Choose reason&gt;",IF(X159="1",IF(T159=1,"Please Enter Deemed Pensionable Pay","Add Any Relevant Details Above"),"Please Give Details Above"))))))))),IF(ISERROR(G159),"Error Detected, No rate entered",IF(E159=0,"",IF(F159="","Error Detected, No Pensionable pay",IF(ISERROR(AB159)," Unknown Values entered.",IF(T159+U159&lt;1,"Acceptable",IF(R159+S159=200, "No Contributions Entered", IF(K159="","Error Detected, Choose reason&gt;",IF(X159="1",IF(T159=1,"Please Enter Deemed Pensionable Pay","Add relevant Details Above"),"Please give details Above")))))))))))</f>
        <v/>
      </c>
      <c r="K159" s="263"/>
      <c r="L159" s="93"/>
      <c r="M159" s="93" t="str">
        <f t="shared" si="24"/>
        <v/>
      </c>
      <c r="N159" s="96">
        <f t="shared" si="23"/>
        <v>0</v>
      </c>
      <c r="O159" s="96">
        <f t="shared" si="23"/>
        <v>0</v>
      </c>
      <c r="P159" s="220">
        <f>(ROUND((F159/100*'Member Info'!$W$2), 2))</f>
        <v>0</v>
      </c>
      <c r="Q159" s="220" t="e">
        <f t="shared" si="25"/>
        <v>#VALUE!</v>
      </c>
      <c r="R159" s="220" t="str">
        <f t="shared" si="26"/>
        <v/>
      </c>
      <c r="S159" s="229" t="str">
        <f t="shared" si="27"/>
        <v/>
      </c>
      <c r="T159" s="230" t="str">
        <f t="shared" si="28"/>
        <v/>
      </c>
      <c r="U159" s="230" t="str">
        <f t="shared" si="29"/>
        <v/>
      </c>
      <c r="V159" s="224">
        <f t="shared" si="30"/>
        <v>0</v>
      </c>
      <c r="W159" s="112">
        <f t="shared" si="31"/>
        <v>0</v>
      </c>
      <c r="X159" s="237" t="str">
        <f t="shared" si="19"/>
        <v/>
      </c>
      <c r="Y159" s="242" t="b">
        <f t="shared" si="20"/>
        <v>0</v>
      </c>
      <c r="Z159" s="237">
        <f t="shared" si="32"/>
        <v>0</v>
      </c>
      <c r="AA159" s="237">
        <f>IF('Member Info'!N155="",1,"")</f>
        <v>1</v>
      </c>
      <c r="AB159" s="245" t="e">
        <f t="shared" si="33"/>
        <v>#VALUE!</v>
      </c>
      <c r="AC159" s="132" t="str">
        <f t="shared" si="21"/>
        <v/>
      </c>
      <c r="AD159" s="126">
        <f t="shared" si="22"/>
        <v>1</v>
      </c>
      <c r="AE159" s="126" t="str">
        <f>IF('Member Info'!N155&lt;&gt;"",IF('Member Info'!N155&lt;=$R$1,1,0),"")</f>
        <v/>
      </c>
      <c r="AG159" s="126" t="b">
        <f t="shared" si="34"/>
        <v>0</v>
      </c>
      <c r="AH159" s="126">
        <f t="shared" si="35"/>
        <v>0</v>
      </c>
      <c r="AJ159" s="126">
        <f t="shared" si="36"/>
        <v>0</v>
      </c>
      <c r="AK159" s="126">
        <f>IF('Member Info'!F155&gt;$R$1,1,0)</f>
        <v>0</v>
      </c>
      <c r="AL159" s="126" t="b">
        <f>IF(ISERROR(R159),ERROR.TYPE(#REF!)=ERROR.TYPE(R159),FALSE)</f>
        <v>0</v>
      </c>
      <c r="AM159" s="126" t="b">
        <f>IF(ISERROR(S159),ERROR.TYPE(#REF!)=ERROR.TYPE(S159),FALSE)</f>
        <v>0</v>
      </c>
      <c r="AN159" s="126">
        <f>IF(OR('Member Info'!F155&gt;=$S$1,'Member Info'!N155&gt;=$R$1),1,0)</f>
        <v>0</v>
      </c>
    </row>
    <row r="160" spans="1:40" x14ac:dyDescent="0.25">
      <c r="A160" s="4">
        <v>128</v>
      </c>
      <c r="B160" s="166">
        <f>'Member Info'!D156</f>
        <v>0</v>
      </c>
      <c r="C160" s="166">
        <f>'Member Info'!E156</f>
        <v>0</v>
      </c>
      <c r="D160" s="166" t="str">
        <f>'Member Info'!G156</f>
        <v/>
      </c>
      <c r="E160" s="167">
        <f>'Member Info'!B156</f>
        <v>0</v>
      </c>
      <c r="F160" s="244"/>
      <c r="G160" s="168" t="str">
        <f>IF(E160=0,"",
IF('Member Info'!$AM$19&lt;=$R$1,
SUMPRODUCT('Member Info'!L156+IF('Member Info'!H156&gt;'Member Info'!$AJ$12,'Member Info'!$AK$13,IF('Member Info'!H156&gt;'Member Info'!$AJ$11,'Member Info'!$AK$12,IF('Member Info'!H156&gt;'Member Info'!$AJ$10,'Member Info'!$AK$11,IF('Member Info'!H156&gt;'Member Info'!$AJ$9,'Member Info'!$AK$10,IF('Member Info'!H156&gt;'Member Info'!$AJ$8,'Member Info'!$AK$9,'Member Info'!$AK$8)))))),
SUMPRODUCT('Member Info'!L156+IF('Member Info'!H156&gt;'Member Info'!$AG$17,'Member Info'!$AH$18,IF('Member Info'!H156&gt;'Member Info'!$AG$16,'Member Info'!$AH$17,IF('Member Info'!H156&gt;'Member Info'!$AG$15,'Member Info'!$AH$16,IF('Member Info'!H156&gt;'Member Info'!$AG$14,'Member Info'!$AH$15,IF('Member Info'!H156&gt;'Member Info'!$AG$13,'Member Info'!$AH$14,IF('Member Info'!H156&gt;'Member Info'!$AG$12,'Member Info'!$AH$13,IF('Member Info'!H156&gt;'Member Info'!$AG$11,'Member Info'!$AH$12,IF('Member Info'!H156&gt;'Member Info'!$AG$10,'Member Info'!$AH$11,IF('Member Info'!H156&gt;'Member Info'!$AG$9,'Member Info'!$AH$10,IF('Member Info'!H156&gt;'Member Info'!$AG$8,'Member Info'!$AH$9,'Member Info'!$AH$8)))))))))))))</f>
        <v/>
      </c>
      <c r="H160" s="26"/>
      <c r="I160" s="26"/>
      <c r="J160" s="107" t="str">
        <f>IF(E160=0,"",IF('Member Info'!F156&gt;$S$1,CONCATENATE("Joined with practice on ", TEXT('Member Info'!F156, "DD/MM/YYYY")),IF('Member Info'!N156&lt;&gt;"",IF('Member Info'!N156&lt;$R$1,CONCATENATE("Left Scheme on ", TEXT('Member Info'!N156, "DD/MM/YYYY")),IF(ISERROR(G160),"Error Detected, No rate entered",IF(E160=0,"",IF(F160="","Error Detected, No Pensionable pay",IF(ISERROR(AB160)," Unknown Values entered.",IF(T160+U160&lt;1,"Acceptable",IF(R160+S160=200, "No Contributions Entered", IF(K160="","Error Detected, Choose reason&gt;",IF(X160="1",IF(T160=1,"Please Enter Deemed Pensionable Pay","Add Any Relevant Details Above"),"Please Give Details Above"))))))))),IF(ISERROR(G160),"Error Detected, No rate entered",IF(E160=0,"",IF(F160="","Error Detected, No Pensionable pay",IF(ISERROR(AB160)," Unknown Values entered.",IF(T160+U160&lt;1,"Acceptable",IF(R160+S160=200, "No Contributions Entered", IF(K160="","Error Detected, Choose reason&gt;",IF(X160="1",IF(T160=1,"Please Enter Deemed Pensionable Pay","Add relevant Details Above"),"Please give details Above")))))))))))</f>
        <v/>
      </c>
      <c r="K160" s="263"/>
      <c r="L160" s="93"/>
      <c r="M160" s="93" t="str">
        <f t="shared" si="24"/>
        <v/>
      </c>
      <c r="N160" s="96">
        <f t="shared" si="23"/>
        <v>0</v>
      </c>
      <c r="O160" s="96">
        <f t="shared" si="23"/>
        <v>0</v>
      </c>
      <c r="P160" s="220">
        <f>(ROUND((F160/100*'Member Info'!$W$2), 2))</f>
        <v>0</v>
      </c>
      <c r="Q160" s="220" t="e">
        <f t="shared" si="25"/>
        <v>#VALUE!</v>
      </c>
      <c r="R160" s="220" t="str">
        <f t="shared" si="26"/>
        <v/>
      </c>
      <c r="S160" s="229" t="str">
        <f t="shared" si="27"/>
        <v/>
      </c>
      <c r="T160" s="230" t="str">
        <f t="shared" si="28"/>
        <v/>
      </c>
      <c r="U160" s="230" t="str">
        <f t="shared" si="29"/>
        <v/>
      </c>
      <c r="V160" s="224">
        <f t="shared" si="30"/>
        <v>0</v>
      </c>
      <c r="W160" s="112">
        <f t="shared" si="31"/>
        <v>0</v>
      </c>
      <c r="X160" s="237" t="str">
        <f t="shared" si="19"/>
        <v/>
      </c>
      <c r="Y160" s="242" t="b">
        <f t="shared" si="20"/>
        <v>0</v>
      </c>
      <c r="Z160" s="237">
        <f t="shared" si="32"/>
        <v>0</v>
      </c>
      <c r="AA160" s="237">
        <f>IF('Member Info'!N156="",1,"")</f>
        <v>1</v>
      </c>
      <c r="AB160" s="245" t="e">
        <f t="shared" si="33"/>
        <v>#VALUE!</v>
      </c>
      <c r="AC160" s="132" t="str">
        <f t="shared" si="21"/>
        <v/>
      </c>
      <c r="AD160" s="126">
        <f t="shared" si="22"/>
        <v>1</v>
      </c>
      <c r="AE160" s="126" t="str">
        <f>IF('Member Info'!N156&lt;&gt;"",IF('Member Info'!N156&lt;=$R$1,1,0),"")</f>
        <v/>
      </c>
      <c r="AG160" s="126" t="b">
        <f t="shared" si="34"/>
        <v>0</v>
      </c>
      <c r="AH160" s="126">
        <f t="shared" si="35"/>
        <v>0</v>
      </c>
      <c r="AJ160" s="126">
        <f t="shared" si="36"/>
        <v>0</v>
      </c>
      <c r="AK160" s="126">
        <f>IF('Member Info'!F156&gt;$R$1,1,0)</f>
        <v>0</v>
      </c>
      <c r="AL160" s="126" t="b">
        <f>IF(ISERROR(R160),ERROR.TYPE(#REF!)=ERROR.TYPE(R160),FALSE)</f>
        <v>0</v>
      </c>
      <c r="AM160" s="126" t="b">
        <f>IF(ISERROR(S160),ERROR.TYPE(#REF!)=ERROR.TYPE(S160),FALSE)</f>
        <v>0</v>
      </c>
      <c r="AN160" s="126">
        <f>IF(OR('Member Info'!F156&gt;=$S$1,'Member Info'!N156&gt;=$R$1),1,0)</f>
        <v>0</v>
      </c>
    </row>
    <row r="161" spans="1:40" x14ac:dyDescent="0.25">
      <c r="A161" s="4">
        <v>129</v>
      </c>
      <c r="B161" s="166">
        <f>'Member Info'!D157</f>
        <v>0</v>
      </c>
      <c r="C161" s="166">
        <f>'Member Info'!E157</f>
        <v>0</v>
      </c>
      <c r="D161" s="166" t="str">
        <f>'Member Info'!G157</f>
        <v/>
      </c>
      <c r="E161" s="167">
        <f>'Member Info'!B157</f>
        <v>0</v>
      </c>
      <c r="F161" s="244"/>
      <c r="G161" s="168" t="str">
        <f>IF(E161=0,"",
IF('Member Info'!$AM$19&lt;=$R$1,
SUMPRODUCT('Member Info'!L157+IF('Member Info'!H157&gt;'Member Info'!$AJ$12,'Member Info'!$AK$13,IF('Member Info'!H157&gt;'Member Info'!$AJ$11,'Member Info'!$AK$12,IF('Member Info'!H157&gt;'Member Info'!$AJ$10,'Member Info'!$AK$11,IF('Member Info'!H157&gt;'Member Info'!$AJ$9,'Member Info'!$AK$10,IF('Member Info'!H157&gt;'Member Info'!$AJ$8,'Member Info'!$AK$9,'Member Info'!$AK$8)))))),
SUMPRODUCT('Member Info'!L157+IF('Member Info'!H157&gt;'Member Info'!$AG$17,'Member Info'!$AH$18,IF('Member Info'!H157&gt;'Member Info'!$AG$16,'Member Info'!$AH$17,IF('Member Info'!H157&gt;'Member Info'!$AG$15,'Member Info'!$AH$16,IF('Member Info'!H157&gt;'Member Info'!$AG$14,'Member Info'!$AH$15,IF('Member Info'!H157&gt;'Member Info'!$AG$13,'Member Info'!$AH$14,IF('Member Info'!H157&gt;'Member Info'!$AG$12,'Member Info'!$AH$13,IF('Member Info'!H157&gt;'Member Info'!$AG$11,'Member Info'!$AH$12,IF('Member Info'!H157&gt;'Member Info'!$AG$10,'Member Info'!$AH$11,IF('Member Info'!H157&gt;'Member Info'!$AG$9,'Member Info'!$AH$10,IF('Member Info'!H157&gt;'Member Info'!$AG$8,'Member Info'!$AH$9,'Member Info'!$AH$8)))))))))))))</f>
        <v/>
      </c>
      <c r="H161" s="26"/>
      <c r="I161" s="26"/>
      <c r="J161" s="107" t="str">
        <f>IF(E161=0,"",IF('Member Info'!F157&gt;$S$1,CONCATENATE("Joined with practice on ", TEXT('Member Info'!F157, "DD/MM/YYYY")),IF('Member Info'!N157&lt;&gt;"",IF('Member Info'!N157&lt;$R$1,CONCATENATE("Left Scheme on ", TEXT('Member Info'!N157, "DD/MM/YYYY")),IF(ISERROR(G161),"Error Detected, No rate entered",IF(E161=0,"",IF(F161="","Error Detected, No Pensionable pay",IF(ISERROR(AB161)," Unknown Values entered.",IF(T161+U161&lt;1,"Acceptable",IF(R161+S161=200, "No Contributions Entered", IF(K161="","Error Detected, Choose reason&gt;",IF(X161="1",IF(T161=1,"Please Enter Deemed Pensionable Pay","Add Any Relevant Details Above"),"Please Give Details Above"))))))))),IF(ISERROR(G161),"Error Detected, No rate entered",IF(E161=0,"",IF(F161="","Error Detected, No Pensionable pay",IF(ISERROR(AB161)," Unknown Values entered.",IF(T161+U161&lt;1,"Acceptable",IF(R161+S161=200, "No Contributions Entered", IF(K161="","Error Detected, Choose reason&gt;",IF(X161="1",IF(T161=1,"Please Enter Deemed Pensionable Pay","Add relevant Details Above"),"Please give details Above")))))))))))</f>
        <v/>
      </c>
      <c r="K161" s="263"/>
      <c r="L161" s="93"/>
      <c r="M161" s="93" t="str">
        <f t="shared" si="24"/>
        <v/>
      </c>
      <c r="N161" s="96">
        <f t="shared" si="23"/>
        <v>0</v>
      </c>
      <c r="O161" s="96">
        <f t="shared" si="23"/>
        <v>0</v>
      </c>
      <c r="P161" s="220">
        <f>(ROUND((F161/100*'Member Info'!$W$2), 2))</f>
        <v>0</v>
      </c>
      <c r="Q161" s="220" t="e">
        <f t="shared" si="25"/>
        <v>#VALUE!</v>
      </c>
      <c r="R161" s="220" t="str">
        <f t="shared" si="26"/>
        <v/>
      </c>
      <c r="S161" s="229" t="str">
        <f t="shared" si="27"/>
        <v/>
      </c>
      <c r="T161" s="230" t="str">
        <f t="shared" si="28"/>
        <v/>
      </c>
      <c r="U161" s="230" t="str">
        <f t="shared" si="29"/>
        <v/>
      </c>
      <c r="V161" s="224">
        <f t="shared" si="30"/>
        <v>0</v>
      </c>
      <c r="W161" s="112">
        <f t="shared" si="31"/>
        <v>0</v>
      </c>
      <c r="X161" s="237" t="str">
        <f t="shared" si="19"/>
        <v/>
      </c>
      <c r="Y161" s="242" t="b">
        <f t="shared" si="20"/>
        <v>0</v>
      </c>
      <c r="Z161" s="237">
        <f t="shared" si="32"/>
        <v>0</v>
      </c>
      <c r="AA161" s="237">
        <f>IF('Member Info'!N157="",1,"")</f>
        <v>1</v>
      </c>
      <c r="AB161" s="245" t="e">
        <f t="shared" si="33"/>
        <v>#VALUE!</v>
      </c>
      <c r="AC161" s="132" t="str">
        <f t="shared" si="21"/>
        <v/>
      </c>
      <c r="AD161" s="126">
        <f t="shared" si="22"/>
        <v>1</v>
      </c>
      <c r="AE161" s="126" t="str">
        <f>IF('Member Info'!N157&lt;&gt;"",IF('Member Info'!N157&lt;=$R$1,1,0),"")</f>
        <v/>
      </c>
      <c r="AG161" s="126" t="b">
        <f t="shared" si="34"/>
        <v>0</v>
      </c>
      <c r="AH161" s="126">
        <f t="shared" si="35"/>
        <v>0</v>
      </c>
      <c r="AJ161" s="126">
        <f t="shared" si="36"/>
        <v>0</v>
      </c>
      <c r="AK161" s="126">
        <f>IF('Member Info'!F157&gt;$R$1,1,0)</f>
        <v>0</v>
      </c>
      <c r="AL161" s="126" t="b">
        <f>IF(ISERROR(R161),ERROR.TYPE(#REF!)=ERROR.TYPE(R161),FALSE)</f>
        <v>0</v>
      </c>
      <c r="AM161" s="126" t="b">
        <f>IF(ISERROR(S161),ERROR.TYPE(#REF!)=ERROR.TYPE(S161),FALSE)</f>
        <v>0</v>
      </c>
      <c r="AN161" s="126">
        <f>IF(OR('Member Info'!F157&gt;=$S$1,'Member Info'!N157&gt;=$R$1),1,0)</f>
        <v>0</v>
      </c>
    </row>
    <row r="162" spans="1:40" x14ac:dyDescent="0.25">
      <c r="A162" s="4">
        <v>130</v>
      </c>
      <c r="B162" s="166">
        <f>'Member Info'!D158</f>
        <v>0</v>
      </c>
      <c r="C162" s="166">
        <f>'Member Info'!E158</f>
        <v>0</v>
      </c>
      <c r="D162" s="166" t="str">
        <f>'Member Info'!G158</f>
        <v/>
      </c>
      <c r="E162" s="167">
        <f>'Member Info'!B158</f>
        <v>0</v>
      </c>
      <c r="F162" s="244"/>
      <c r="G162" s="168" t="str">
        <f>IF(E162=0,"",
IF('Member Info'!$AM$19&lt;=$R$1,
SUMPRODUCT('Member Info'!L158+IF('Member Info'!H158&gt;'Member Info'!$AJ$12,'Member Info'!$AK$13,IF('Member Info'!H158&gt;'Member Info'!$AJ$11,'Member Info'!$AK$12,IF('Member Info'!H158&gt;'Member Info'!$AJ$10,'Member Info'!$AK$11,IF('Member Info'!H158&gt;'Member Info'!$AJ$9,'Member Info'!$AK$10,IF('Member Info'!H158&gt;'Member Info'!$AJ$8,'Member Info'!$AK$9,'Member Info'!$AK$8)))))),
SUMPRODUCT('Member Info'!L158+IF('Member Info'!H158&gt;'Member Info'!$AG$17,'Member Info'!$AH$18,IF('Member Info'!H158&gt;'Member Info'!$AG$16,'Member Info'!$AH$17,IF('Member Info'!H158&gt;'Member Info'!$AG$15,'Member Info'!$AH$16,IF('Member Info'!H158&gt;'Member Info'!$AG$14,'Member Info'!$AH$15,IF('Member Info'!H158&gt;'Member Info'!$AG$13,'Member Info'!$AH$14,IF('Member Info'!H158&gt;'Member Info'!$AG$12,'Member Info'!$AH$13,IF('Member Info'!H158&gt;'Member Info'!$AG$11,'Member Info'!$AH$12,IF('Member Info'!H158&gt;'Member Info'!$AG$10,'Member Info'!$AH$11,IF('Member Info'!H158&gt;'Member Info'!$AG$9,'Member Info'!$AH$10,IF('Member Info'!H158&gt;'Member Info'!$AG$8,'Member Info'!$AH$9,'Member Info'!$AH$8)))))))))))))</f>
        <v/>
      </c>
      <c r="H162" s="26"/>
      <c r="I162" s="26"/>
      <c r="J162" s="107" t="str">
        <f>IF(E162=0,"",IF('Member Info'!F158&gt;$S$1,CONCATENATE("Joined with practice on ", TEXT('Member Info'!F158, "DD/MM/YYYY")),IF('Member Info'!N158&lt;&gt;"",IF('Member Info'!N158&lt;$R$1,CONCATENATE("Left Scheme on ", TEXT('Member Info'!N158, "DD/MM/YYYY")),IF(ISERROR(G162),"Error Detected, No rate entered",IF(E162=0,"",IF(F162="","Error Detected, No Pensionable pay",IF(ISERROR(AB162)," Unknown Values entered.",IF(T162+U162&lt;1,"Acceptable",IF(R162+S162=200, "No Contributions Entered", IF(K162="","Error Detected, Choose reason&gt;",IF(X162="1",IF(T162=1,"Please Enter Deemed Pensionable Pay","Add Any Relevant Details Above"),"Please Give Details Above"))))))))),IF(ISERROR(G162),"Error Detected, No rate entered",IF(E162=0,"",IF(F162="","Error Detected, No Pensionable pay",IF(ISERROR(AB162)," Unknown Values entered.",IF(T162+U162&lt;1,"Acceptable",IF(R162+S162=200, "No Contributions Entered", IF(K162="","Error Detected, Choose reason&gt;",IF(X162="1",IF(T162=1,"Please Enter Deemed Pensionable Pay","Add relevant Details Above"),"Please give details Above")))))))))))</f>
        <v/>
      </c>
      <c r="K162" s="263"/>
      <c r="L162" s="93"/>
      <c r="M162" s="93" t="str">
        <f t="shared" si="24"/>
        <v/>
      </c>
      <c r="N162" s="96">
        <f t="shared" si="23"/>
        <v>0</v>
      </c>
      <c r="O162" s="96">
        <f t="shared" si="23"/>
        <v>0</v>
      </c>
      <c r="P162" s="220">
        <f>(ROUND((F162/100*'Member Info'!$W$2), 2))</f>
        <v>0</v>
      </c>
      <c r="Q162" s="220" t="e">
        <f t="shared" si="25"/>
        <v>#VALUE!</v>
      </c>
      <c r="R162" s="220" t="str">
        <f t="shared" si="26"/>
        <v/>
      </c>
      <c r="S162" s="229" t="str">
        <f t="shared" si="27"/>
        <v/>
      </c>
      <c r="T162" s="230" t="str">
        <f t="shared" si="28"/>
        <v/>
      </c>
      <c r="U162" s="230" t="str">
        <f t="shared" si="29"/>
        <v/>
      </c>
      <c r="V162" s="224">
        <f t="shared" si="30"/>
        <v>0</v>
      </c>
      <c r="W162" s="112">
        <f t="shared" si="31"/>
        <v>0</v>
      </c>
      <c r="X162" s="237" t="str">
        <f t="shared" ref="X162:X182" si="37">IF(K162="SMP/Occupational Maternity","1",IF(K162="SSP/Occupational Sick pay","1",""))</f>
        <v/>
      </c>
      <c r="Y162" s="242" t="b">
        <f t="shared" ref="Y162:Y182" si="38">IF(OR(AL162=TRUE,AM162=TRUE),TRUE,FALSE)</f>
        <v>0</v>
      </c>
      <c r="Z162" s="237">
        <f t="shared" si="32"/>
        <v>0</v>
      </c>
      <c r="AA162" s="237">
        <f>IF('Member Info'!N158="",1,"")</f>
        <v>1</v>
      </c>
      <c r="AB162" s="245" t="e">
        <f t="shared" si="33"/>
        <v>#VALUE!</v>
      </c>
      <c r="AC162" s="132" t="str">
        <f t="shared" ref="AC162:AC182" si="39">IF(AN162=1,"",IF(W162=1,"",IF(AE162=1,"",IF(E162=0,"",IF(Z162=1,"",IF(J162="acceptable","",IF(R162+S162="0","",R162+S162)))))))</f>
        <v/>
      </c>
      <c r="AD162" s="126">
        <f t="shared" ref="AD162:AD182" si="40">SUM(Z162+AA162)</f>
        <v>1</v>
      </c>
      <c r="AE162" s="126" t="str">
        <f>IF('Member Info'!N158&lt;&gt;"",IF('Member Info'!N158&lt;=$R$1,1,0),"")</f>
        <v/>
      </c>
      <c r="AG162" s="126" t="b">
        <f t="shared" si="34"/>
        <v>0</v>
      </c>
      <c r="AH162" s="126">
        <f t="shared" si="35"/>
        <v>0</v>
      </c>
      <c r="AJ162" s="126">
        <f t="shared" si="36"/>
        <v>0</v>
      </c>
      <c r="AK162" s="126">
        <f>IF('Member Info'!F158&gt;$R$1,1,0)</f>
        <v>0</v>
      </c>
      <c r="AL162" s="126" t="b">
        <f>IF(ISERROR(R162),ERROR.TYPE(#REF!)=ERROR.TYPE(R162),FALSE)</f>
        <v>0</v>
      </c>
      <c r="AM162" s="126" t="b">
        <f>IF(ISERROR(S162),ERROR.TYPE(#REF!)=ERROR.TYPE(S162),FALSE)</f>
        <v>0</v>
      </c>
      <c r="AN162" s="126">
        <f>IF(OR('Member Info'!F158&gt;=$S$1,'Member Info'!N158&gt;=$R$1),1,0)</f>
        <v>0</v>
      </c>
    </row>
    <row r="163" spans="1:40" x14ac:dyDescent="0.25">
      <c r="A163" s="4">
        <v>131</v>
      </c>
      <c r="B163" s="166">
        <f>'Member Info'!D159</f>
        <v>0</v>
      </c>
      <c r="C163" s="166">
        <f>'Member Info'!E159</f>
        <v>0</v>
      </c>
      <c r="D163" s="166" t="str">
        <f>'Member Info'!G159</f>
        <v/>
      </c>
      <c r="E163" s="167">
        <f>'Member Info'!B159</f>
        <v>0</v>
      </c>
      <c r="F163" s="244"/>
      <c r="G163" s="168" t="str">
        <f>IF(E163=0,"",
IF('Member Info'!$AM$19&lt;=$R$1,
SUMPRODUCT('Member Info'!L159+IF('Member Info'!H159&gt;'Member Info'!$AJ$12,'Member Info'!$AK$13,IF('Member Info'!H159&gt;'Member Info'!$AJ$11,'Member Info'!$AK$12,IF('Member Info'!H159&gt;'Member Info'!$AJ$10,'Member Info'!$AK$11,IF('Member Info'!H159&gt;'Member Info'!$AJ$9,'Member Info'!$AK$10,IF('Member Info'!H159&gt;'Member Info'!$AJ$8,'Member Info'!$AK$9,'Member Info'!$AK$8)))))),
SUMPRODUCT('Member Info'!L159+IF('Member Info'!H159&gt;'Member Info'!$AG$17,'Member Info'!$AH$18,IF('Member Info'!H159&gt;'Member Info'!$AG$16,'Member Info'!$AH$17,IF('Member Info'!H159&gt;'Member Info'!$AG$15,'Member Info'!$AH$16,IF('Member Info'!H159&gt;'Member Info'!$AG$14,'Member Info'!$AH$15,IF('Member Info'!H159&gt;'Member Info'!$AG$13,'Member Info'!$AH$14,IF('Member Info'!H159&gt;'Member Info'!$AG$12,'Member Info'!$AH$13,IF('Member Info'!H159&gt;'Member Info'!$AG$11,'Member Info'!$AH$12,IF('Member Info'!H159&gt;'Member Info'!$AG$10,'Member Info'!$AH$11,IF('Member Info'!H159&gt;'Member Info'!$AG$9,'Member Info'!$AH$10,IF('Member Info'!H159&gt;'Member Info'!$AG$8,'Member Info'!$AH$9,'Member Info'!$AH$8)))))))))))))</f>
        <v/>
      </c>
      <c r="H163" s="26"/>
      <c r="I163" s="26"/>
      <c r="J163" s="107" t="str">
        <f>IF(E163=0,"",IF('Member Info'!F159&gt;$S$1,CONCATENATE("Joined with practice on ", TEXT('Member Info'!F159, "DD/MM/YYYY")),IF('Member Info'!N159&lt;&gt;"",IF('Member Info'!N159&lt;$R$1,CONCATENATE("Left Scheme on ", TEXT('Member Info'!N159, "DD/MM/YYYY")),IF(ISERROR(G163),"Error Detected, No rate entered",IF(E163=0,"",IF(F163="","Error Detected, No Pensionable pay",IF(ISERROR(AB163)," Unknown Values entered.",IF(T163+U163&lt;1,"Acceptable",IF(R163+S163=200, "No Contributions Entered", IF(K163="","Error Detected, Choose reason&gt;",IF(X163="1",IF(T163=1,"Please Enter Deemed Pensionable Pay","Add Any Relevant Details Above"),"Please Give Details Above"))))))))),IF(ISERROR(G163),"Error Detected, No rate entered",IF(E163=0,"",IF(F163="","Error Detected, No Pensionable pay",IF(ISERROR(AB163)," Unknown Values entered.",IF(T163+U163&lt;1,"Acceptable",IF(R163+S163=200, "No Contributions Entered", IF(K163="","Error Detected, Choose reason&gt;",IF(X163="1",IF(T163=1,"Please Enter Deemed Pensionable Pay","Add relevant Details Above"),"Please give details Above")))))))))))</f>
        <v/>
      </c>
      <c r="K163" s="263"/>
      <c r="L163" s="93"/>
      <c r="M163" s="93" t="str">
        <f t="shared" si="24"/>
        <v/>
      </c>
      <c r="N163" s="96">
        <f t="shared" ref="N163:O183" si="41">H163</f>
        <v>0</v>
      </c>
      <c r="O163" s="96">
        <f t="shared" si="41"/>
        <v>0</v>
      </c>
      <c r="P163" s="220">
        <f>(ROUND((F163/100*'Member Info'!$W$2), 2))</f>
        <v>0</v>
      </c>
      <c r="Q163" s="220" t="e">
        <f t="shared" si="25"/>
        <v>#VALUE!</v>
      </c>
      <c r="R163" s="220" t="str">
        <f t="shared" si="26"/>
        <v/>
      </c>
      <c r="S163" s="229" t="str">
        <f t="shared" si="27"/>
        <v/>
      </c>
      <c r="T163" s="230" t="str">
        <f t="shared" si="28"/>
        <v/>
      </c>
      <c r="U163" s="230" t="str">
        <f t="shared" si="29"/>
        <v/>
      </c>
      <c r="V163" s="224">
        <f t="shared" si="30"/>
        <v>0</v>
      </c>
      <c r="W163" s="112">
        <f t="shared" si="31"/>
        <v>0</v>
      </c>
      <c r="X163" s="237" t="str">
        <f t="shared" si="37"/>
        <v/>
      </c>
      <c r="Y163" s="242" t="b">
        <f t="shared" si="38"/>
        <v>0</v>
      </c>
      <c r="Z163" s="237">
        <f t="shared" si="32"/>
        <v>0</v>
      </c>
      <c r="AA163" s="237">
        <f>IF('Member Info'!N159="",1,"")</f>
        <v>1</v>
      </c>
      <c r="AB163" s="245" t="e">
        <f t="shared" si="33"/>
        <v>#VALUE!</v>
      </c>
      <c r="AC163" s="132" t="str">
        <f t="shared" si="39"/>
        <v/>
      </c>
      <c r="AD163" s="126">
        <f t="shared" si="40"/>
        <v>1</v>
      </c>
      <c r="AE163" s="126" t="str">
        <f>IF('Member Info'!N159&lt;&gt;"",IF('Member Info'!N159&lt;=$R$1,1,0),"")</f>
        <v/>
      </c>
      <c r="AG163" s="126" t="b">
        <f t="shared" si="34"/>
        <v>0</v>
      </c>
      <c r="AH163" s="126">
        <f t="shared" si="35"/>
        <v>0</v>
      </c>
      <c r="AJ163" s="126">
        <f t="shared" si="36"/>
        <v>0</v>
      </c>
      <c r="AK163" s="126">
        <f>IF('Member Info'!F159&gt;$R$1,1,0)</f>
        <v>0</v>
      </c>
      <c r="AL163" s="126" t="b">
        <f>IF(ISERROR(R163),ERROR.TYPE(#REF!)=ERROR.TYPE(R163),FALSE)</f>
        <v>0</v>
      </c>
      <c r="AM163" s="126" t="b">
        <f>IF(ISERROR(S163),ERROR.TYPE(#REF!)=ERROR.TYPE(S163),FALSE)</f>
        <v>0</v>
      </c>
      <c r="AN163" s="126">
        <f>IF(OR('Member Info'!F159&gt;=$S$1,'Member Info'!N159&gt;=$R$1),1,0)</f>
        <v>0</v>
      </c>
    </row>
    <row r="164" spans="1:40" x14ac:dyDescent="0.25">
      <c r="A164" s="4">
        <v>132</v>
      </c>
      <c r="B164" s="166">
        <f>'Member Info'!D160</f>
        <v>0</v>
      </c>
      <c r="C164" s="166">
        <f>'Member Info'!E160</f>
        <v>0</v>
      </c>
      <c r="D164" s="166" t="str">
        <f>'Member Info'!G160</f>
        <v/>
      </c>
      <c r="E164" s="167">
        <f>'Member Info'!B160</f>
        <v>0</v>
      </c>
      <c r="F164" s="244"/>
      <c r="G164" s="168" t="str">
        <f>IF(E164=0,"",
IF('Member Info'!$AM$19&lt;=$R$1,
SUMPRODUCT('Member Info'!L160+IF('Member Info'!H160&gt;'Member Info'!$AJ$12,'Member Info'!$AK$13,IF('Member Info'!H160&gt;'Member Info'!$AJ$11,'Member Info'!$AK$12,IF('Member Info'!H160&gt;'Member Info'!$AJ$10,'Member Info'!$AK$11,IF('Member Info'!H160&gt;'Member Info'!$AJ$9,'Member Info'!$AK$10,IF('Member Info'!H160&gt;'Member Info'!$AJ$8,'Member Info'!$AK$9,'Member Info'!$AK$8)))))),
SUMPRODUCT('Member Info'!L160+IF('Member Info'!H160&gt;'Member Info'!$AG$17,'Member Info'!$AH$18,IF('Member Info'!H160&gt;'Member Info'!$AG$16,'Member Info'!$AH$17,IF('Member Info'!H160&gt;'Member Info'!$AG$15,'Member Info'!$AH$16,IF('Member Info'!H160&gt;'Member Info'!$AG$14,'Member Info'!$AH$15,IF('Member Info'!H160&gt;'Member Info'!$AG$13,'Member Info'!$AH$14,IF('Member Info'!H160&gt;'Member Info'!$AG$12,'Member Info'!$AH$13,IF('Member Info'!H160&gt;'Member Info'!$AG$11,'Member Info'!$AH$12,IF('Member Info'!H160&gt;'Member Info'!$AG$10,'Member Info'!$AH$11,IF('Member Info'!H160&gt;'Member Info'!$AG$9,'Member Info'!$AH$10,IF('Member Info'!H160&gt;'Member Info'!$AG$8,'Member Info'!$AH$9,'Member Info'!$AH$8)))))))))))))</f>
        <v/>
      </c>
      <c r="H164" s="26"/>
      <c r="I164" s="26"/>
      <c r="J164" s="107" t="str">
        <f>IF(E164=0,"",IF('Member Info'!F160&gt;$S$1,CONCATENATE("Joined with practice on ", TEXT('Member Info'!F160, "DD/MM/YYYY")),IF('Member Info'!N160&lt;&gt;"",IF('Member Info'!N160&lt;$R$1,CONCATENATE("Left Scheme on ", TEXT('Member Info'!N160, "DD/MM/YYYY")),IF(ISERROR(G164),"Error Detected, No rate entered",IF(E164=0,"",IF(F164="","Error Detected, No Pensionable pay",IF(ISERROR(AB164)," Unknown Values entered.",IF(T164+U164&lt;1,"Acceptable",IF(R164+S164=200, "No Contributions Entered", IF(K164="","Error Detected, Choose reason&gt;",IF(X164="1",IF(T164=1,"Please Enter Deemed Pensionable Pay","Add Any Relevant Details Above"),"Please Give Details Above"))))))))),IF(ISERROR(G164),"Error Detected, No rate entered",IF(E164=0,"",IF(F164="","Error Detected, No Pensionable pay",IF(ISERROR(AB164)," Unknown Values entered.",IF(T164+U164&lt;1,"Acceptable",IF(R164+S164=200, "No Contributions Entered", IF(K164="","Error Detected, Choose reason&gt;",IF(X164="1",IF(T164=1,"Please Enter Deemed Pensionable Pay","Add relevant Details Above"),"Please give details Above")))))))))))</f>
        <v/>
      </c>
      <c r="K164" s="263"/>
      <c r="L164" s="93"/>
      <c r="M164" s="93" t="str">
        <f t="shared" ref="M164:M185" si="42">IF(E164=0,"",IF(ISERROR((F164+H164+I164)),0,IF((F164+H164+I164)&lt;1,0,1)))</f>
        <v/>
      </c>
      <c r="N164" s="96">
        <f t="shared" si="41"/>
        <v>0</v>
      </c>
      <c r="O164" s="96">
        <f t="shared" si="41"/>
        <v>0</v>
      </c>
      <c r="P164" s="220">
        <f>(ROUND((F164/100*'Member Info'!$W$2), 2))</f>
        <v>0</v>
      </c>
      <c r="Q164" s="220" t="e">
        <f t="shared" si="25"/>
        <v>#VALUE!</v>
      </c>
      <c r="R164" s="220" t="str">
        <f t="shared" si="26"/>
        <v/>
      </c>
      <c r="S164" s="229" t="str">
        <f t="shared" si="27"/>
        <v/>
      </c>
      <c r="T164" s="230" t="str">
        <f t="shared" si="28"/>
        <v/>
      </c>
      <c r="U164" s="230" t="str">
        <f t="shared" si="29"/>
        <v/>
      </c>
      <c r="V164" s="224">
        <f t="shared" si="30"/>
        <v>0</v>
      </c>
      <c r="W164" s="112">
        <f t="shared" si="31"/>
        <v>0</v>
      </c>
      <c r="X164" s="237" t="str">
        <f t="shared" si="37"/>
        <v/>
      </c>
      <c r="Y164" s="242" t="b">
        <f t="shared" si="38"/>
        <v>0</v>
      </c>
      <c r="Z164" s="237">
        <f t="shared" si="32"/>
        <v>0</v>
      </c>
      <c r="AA164" s="237">
        <f>IF('Member Info'!N160="",1,"")</f>
        <v>1</v>
      </c>
      <c r="AB164" s="245" t="e">
        <f t="shared" si="33"/>
        <v>#VALUE!</v>
      </c>
      <c r="AC164" s="132" t="str">
        <f t="shared" si="39"/>
        <v/>
      </c>
      <c r="AD164" s="126">
        <f t="shared" si="40"/>
        <v>1</v>
      </c>
      <c r="AE164" s="126" t="str">
        <f>IF('Member Info'!N160&lt;&gt;"",IF('Member Info'!N160&lt;=$R$1,1,0),"")</f>
        <v/>
      </c>
      <c r="AG164" s="126" t="b">
        <f t="shared" si="34"/>
        <v>0</v>
      </c>
      <c r="AH164" s="126">
        <f t="shared" si="35"/>
        <v>0</v>
      </c>
      <c r="AJ164" s="126">
        <f t="shared" si="36"/>
        <v>0</v>
      </c>
      <c r="AK164" s="126">
        <f>IF('Member Info'!F160&gt;$R$1,1,0)</f>
        <v>0</v>
      </c>
      <c r="AL164" s="126" t="b">
        <f>IF(ISERROR(R164),ERROR.TYPE(#REF!)=ERROR.TYPE(R164),FALSE)</f>
        <v>0</v>
      </c>
      <c r="AM164" s="126" t="b">
        <f>IF(ISERROR(S164),ERROR.TYPE(#REF!)=ERROR.TYPE(S164),FALSE)</f>
        <v>0</v>
      </c>
      <c r="AN164" s="126">
        <f>IF(OR('Member Info'!F160&gt;=$S$1,'Member Info'!N160&gt;=$R$1),1,0)</f>
        <v>0</v>
      </c>
    </row>
    <row r="165" spans="1:40" x14ac:dyDescent="0.25">
      <c r="A165" s="4">
        <v>133</v>
      </c>
      <c r="B165" s="166">
        <f>'Member Info'!D161</f>
        <v>0</v>
      </c>
      <c r="C165" s="166">
        <f>'Member Info'!E161</f>
        <v>0</v>
      </c>
      <c r="D165" s="166" t="str">
        <f>'Member Info'!G161</f>
        <v/>
      </c>
      <c r="E165" s="167">
        <f>'Member Info'!B161</f>
        <v>0</v>
      </c>
      <c r="F165" s="244"/>
      <c r="G165" s="168" t="str">
        <f>IF(E165=0,"",
IF('Member Info'!$AM$19&lt;=$R$1,
SUMPRODUCT('Member Info'!L161+IF('Member Info'!H161&gt;'Member Info'!$AJ$12,'Member Info'!$AK$13,IF('Member Info'!H161&gt;'Member Info'!$AJ$11,'Member Info'!$AK$12,IF('Member Info'!H161&gt;'Member Info'!$AJ$10,'Member Info'!$AK$11,IF('Member Info'!H161&gt;'Member Info'!$AJ$9,'Member Info'!$AK$10,IF('Member Info'!H161&gt;'Member Info'!$AJ$8,'Member Info'!$AK$9,'Member Info'!$AK$8)))))),
SUMPRODUCT('Member Info'!L161+IF('Member Info'!H161&gt;'Member Info'!$AG$17,'Member Info'!$AH$18,IF('Member Info'!H161&gt;'Member Info'!$AG$16,'Member Info'!$AH$17,IF('Member Info'!H161&gt;'Member Info'!$AG$15,'Member Info'!$AH$16,IF('Member Info'!H161&gt;'Member Info'!$AG$14,'Member Info'!$AH$15,IF('Member Info'!H161&gt;'Member Info'!$AG$13,'Member Info'!$AH$14,IF('Member Info'!H161&gt;'Member Info'!$AG$12,'Member Info'!$AH$13,IF('Member Info'!H161&gt;'Member Info'!$AG$11,'Member Info'!$AH$12,IF('Member Info'!H161&gt;'Member Info'!$AG$10,'Member Info'!$AH$11,IF('Member Info'!H161&gt;'Member Info'!$AG$9,'Member Info'!$AH$10,IF('Member Info'!H161&gt;'Member Info'!$AG$8,'Member Info'!$AH$9,'Member Info'!$AH$8)))))))))))))</f>
        <v/>
      </c>
      <c r="H165" s="26"/>
      <c r="I165" s="26"/>
      <c r="J165" s="107" t="str">
        <f>IF(E165=0,"",IF('Member Info'!F161&gt;$S$1,CONCATENATE("Joined with practice on ", TEXT('Member Info'!F161, "DD/MM/YYYY")),IF('Member Info'!N161&lt;&gt;"",IF('Member Info'!N161&lt;$R$1,CONCATENATE("Left Scheme on ", TEXT('Member Info'!N161, "DD/MM/YYYY")),IF(ISERROR(G165),"Error Detected, No rate entered",IF(E165=0,"",IF(F165="","Error Detected, No Pensionable pay",IF(ISERROR(AB165)," Unknown Values entered.",IF(T165+U165&lt;1,"Acceptable",IF(R165+S165=200, "No Contributions Entered", IF(K165="","Error Detected, Choose reason&gt;",IF(X165="1",IF(T165=1,"Please Enter Deemed Pensionable Pay","Add Any Relevant Details Above"),"Please Give Details Above"))))))))),IF(ISERROR(G165),"Error Detected, No rate entered",IF(E165=0,"",IF(F165="","Error Detected, No Pensionable pay",IF(ISERROR(AB165)," Unknown Values entered.",IF(T165+U165&lt;1,"Acceptable",IF(R165+S165=200, "No Contributions Entered", IF(K165="","Error Detected, Choose reason&gt;",IF(X165="1",IF(T165=1,"Please Enter Deemed Pensionable Pay","Add relevant Details Above"),"Please give details Above")))))))))))</f>
        <v/>
      </c>
      <c r="K165" s="263"/>
      <c r="L165" s="93"/>
      <c r="M165" s="93" t="str">
        <f t="shared" si="42"/>
        <v/>
      </c>
      <c r="N165" s="96">
        <f t="shared" si="41"/>
        <v>0</v>
      </c>
      <c r="O165" s="96">
        <f t="shared" si="41"/>
        <v>0</v>
      </c>
      <c r="P165" s="220">
        <f>(ROUND((F165/100*'Member Info'!$W$2), 2))</f>
        <v>0</v>
      </c>
      <c r="Q165" s="220" t="e">
        <f t="shared" ref="Q165:Q185" si="43">ROUND((F165/100*G165),2)</f>
        <v>#VALUE!</v>
      </c>
      <c r="R165" s="220" t="str">
        <f t="shared" ref="R165:R185" si="44">IF(E165=0,"",(100-(N165/P165*100)))</f>
        <v/>
      </c>
      <c r="S165" s="229" t="str">
        <f t="shared" ref="S165:S185" si="45">IF(E165=0,"",(100-(O165/Q165*100)))</f>
        <v/>
      </c>
      <c r="T165" s="230" t="str">
        <f t="shared" ref="T165:T185" si="46">IF(E165=0,"",IF(R165&gt;$R$16,1,IF(R165&lt;-$R$16,1,0)))</f>
        <v/>
      </c>
      <c r="U165" s="230" t="str">
        <f t="shared" ref="U165:U185" si="47">IF(E165=0,"",IF(G165=0,1,IF(S165&gt;$R$16,1,IF(S165&lt;-$R$16,1,0))))</f>
        <v/>
      </c>
      <c r="V165" s="224">
        <f t="shared" ref="V165:V185" si="48">IF(E165=0,0,IF(F165="",1,0))</f>
        <v>0</v>
      </c>
      <c r="W165" s="112">
        <f t="shared" ref="W165:W185" si="49">IF(E165=0,0,IF(K165="",0,1))</f>
        <v>0</v>
      </c>
      <c r="X165" s="237" t="str">
        <f t="shared" si="37"/>
        <v/>
      </c>
      <c r="Y165" s="242" t="b">
        <f t="shared" si="38"/>
        <v>0</v>
      </c>
      <c r="Z165" s="237">
        <f t="shared" ref="Z165:Z185" si="50">IF(K165="left scheme/Employment", 1,0)</f>
        <v>0</v>
      </c>
      <c r="AA165" s="237">
        <f>IF('Member Info'!N161="",1,"")</f>
        <v>1</v>
      </c>
      <c r="AB165" s="245" t="e">
        <f t="shared" ref="AB165:AB185" si="51">(R165+S165)</f>
        <v>#VALUE!</v>
      </c>
      <c r="AC165" s="132" t="str">
        <f t="shared" si="39"/>
        <v/>
      </c>
      <c r="AD165" s="126">
        <f t="shared" si="40"/>
        <v>1</v>
      </c>
      <c r="AE165" s="126" t="str">
        <f>IF('Member Info'!N161&lt;&gt;"",IF('Member Info'!N161&lt;=$R$1,1,0),"")</f>
        <v/>
      </c>
      <c r="AG165" s="126" t="b">
        <f t="shared" ref="AG165:AG185" si="52">OR(K165="maternity",K165="SSP")</f>
        <v>0</v>
      </c>
      <c r="AH165" s="126">
        <f t="shared" ref="AH165:AH185" si="53">IF(AG165=TRUE,1,0)</f>
        <v>0</v>
      </c>
      <c r="AJ165" s="126">
        <f t="shared" ref="AJ165:AJ185" si="54">IF(J165="Please Enter Deemed Pensionable Pay",1,0)</f>
        <v>0</v>
      </c>
      <c r="AK165" s="126">
        <f>IF('Member Info'!F161&gt;$R$1,1,0)</f>
        <v>0</v>
      </c>
      <c r="AL165" s="126" t="b">
        <f>IF(ISERROR(R165),ERROR.TYPE(#REF!)=ERROR.TYPE(R165),FALSE)</f>
        <v>0</v>
      </c>
      <c r="AM165" s="126" t="b">
        <f>IF(ISERROR(S165),ERROR.TYPE(#REF!)=ERROR.TYPE(S165),FALSE)</f>
        <v>0</v>
      </c>
      <c r="AN165" s="126">
        <f>IF(OR('Member Info'!F161&gt;=$S$1,'Member Info'!N161&gt;=$R$1),1,0)</f>
        <v>0</v>
      </c>
    </row>
    <row r="166" spans="1:40" x14ac:dyDescent="0.25">
      <c r="A166" s="4">
        <v>134</v>
      </c>
      <c r="B166" s="166">
        <f>'Member Info'!D162</f>
        <v>0</v>
      </c>
      <c r="C166" s="166">
        <f>'Member Info'!E162</f>
        <v>0</v>
      </c>
      <c r="D166" s="166" t="str">
        <f>'Member Info'!G162</f>
        <v/>
      </c>
      <c r="E166" s="167">
        <f>'Member Info'!B162</f>
        <v>0</v>
      </c>
      <c r="F166" s="244"/>
      <c r="G166" s="168" t="str">
        <f>IF(E166=0,"",
IF('Member Info'!$AM$19&lt;=$R$1,
SUMPRODUCT('Member Info'!L162+IF('Member Info'!H162&gt;'Member Info'!$AJ$12,'Member Info'!$AK$13,IF('Member Info'!H162&gt;'Member Info'!$AJ$11,'Member Info'!$AK$12,IF('Member Info'!H162&gt;'Member Info'!$AJ$10,'Member Info'!$AK$11,IF('Member Info'!H162&gt;'Member Info'!$AJ$9,'Member Info'!$AK$10,IF('Member Info'!H162&gt;'Member Info'!$AJ$8,'Member Info'!$AK$9,'Member Info'!$AK$8)))))),
SUMPRODUCT('Member Info'!L162+IF('Member Info'!H162&gt;'Member Info'!$AG$17,'Member Info'!$AH$18,IF('Member Info'!H162&gt;'Member Info'!$AG$16,'Member Info'!$AH$17,IF('Member Info'!H162&gt;'Member Info'!$AG$15,'Member Info'!$AH$16,IF('Member Info'!H162&gt;'Member Info'!$AG$14,'Member Info'!$AH$15,IF('Member Info'!H162&gt;'Member Info'!$AG$13,'Member Info'!$AH$14,IF('Member Info'!H162&gt;'Member Info'!$AG$12,'Member Info'!$AH$13,IF('Member Info'!H162&gt;'Member Info'!$AG$11,'Member Info'!$AH$12,IF('Member Info'!H162&gt;'Member Info'!$AG$10,'Member Info'!$AH$11,IF('Member Info'!H162&gt;'Member Info'!$AG$9,'Member Info'!$AH$10,IF('Member Info'!H162&gt;'Member Info'!$AG$8,'Member Info'!$AH$9,'Member Info'!$AH$8)))))))))))))</f>
        <v/>
      </c>
      <c r="H166" s="26"/>
      <c r="I166" s="26"/>
      <c r="J166" s="107" t="str">
        <f>IF(E166=0,"",IF('Member Info'!F162&gt;$S$1,CONCATENATE("Joined with practice on ", TEXT('Member Info'!F162, "DD/MM/YYYY")),IF('Member Info'!N162&lt;&gt;"",IF('Member Info'!N162&lt;$R$1,CONCATENATE("Left Scheme on ", TEXT('Member Info'!N162, "DD/MM/YYYY")),IF(ISERROR(G166),"Error Detected, No rate entered",IF(E166=0,"",IF(F166="","Error Detected, No Pensionable pay",IF(ISERROR(AB166)," Unknown Values entered.",IF(T166+U166&lt;1,"Acceptable",IF(R166+S166=200, "No Contributions Entered", IF(K166="","Error Detected, Choose reason&gt;",IF(X166="1",IF(T166=1,"Please Enter Deemed Pensionable Pay","Add Any Relevant Details Above"),"Please Give Details Above"))))))))),IF(ISERROR(G166),"Error Detected, No rate entered",IF(E166=0,"",IF(F166="","Error Detected, No Pensionable pay",IF(ISERROR(AB166)," Unknown Values entered.",IF(T166+U166&lt;1,"Acceptable",IF(R166+S166=200, "No Contributions Entered", IF(K166="","Error Detected, Choose reason&gt;",IF(X166="1",IF(T166=1,"Please Enter Deemed Pensionable Pay","Add relevant Details Above"),"Please give details Above")))))))))))</f>
        <v/>
      </c>
      <c r="K166" s="263"/>
      <c r="L166" s="93"/>
      <c r="M166" s="93" t="str">
        <f t="shared" si="42"/>
        <v/>
      </c>
      <c r="N166" s="96">
        <f t="shared" si="41"/>
        <v>0</v>
      </c>
      <c r="O166" s="96">
        <f t="shared" si="41"/>
        <v>0</v>
      </c>
      <c r="P166" s="220">
        <f>(ROUND((F166/100*'Member Info'!$W$2), 2))</f>
        <v>0</v>
      </c>
      <c r="Q166" s="220" t="e">
        <f t="shared" si="43"/>
        <v>#VALUE!</v>
      </c>
      <c r="R166" s="220" t="str">
        <f t="shared" si="44"/>
        <v/>
      </c>
      <c r="S166" s="229" t="str">
        <f t="shared" si="45"/>
        <v/>
      </c>
      <c r="T166" s="230" t="str">
        <f t="shared" si="46"/>
        <v/>
      </c>
      <c r="U166" s="230" t="str">
        <f t="shared" si="47"/>
        <v/>
      </c>
      <c r="V166" s="224">
        <f t="shared" si="48"/>
        <v>0</v>
      </c>
      <c r="W166" s="112">
        <f t="shared" si="49"/>
        <v>0</v>
      </c>
      <c r="X166" s="237" t="str">
        <f t="shared" si="37"/>
        <v/>
      </c>
      <c r="Y166" s="242" t="b">
        <f t="shared" si="38"/>
        <v>0</v>
      </c>
      <c r="Z166" s="237">
        <f t="shared" si="50"/>
        <v>0</v>
      </c>
      <c r="AA166" s="237">
        <f>IF('Member Info'!N162="",1,"")</f>
        <v>1</v>
      </c>
      <c r="AB166" s="245" t="e">
        <f t="shared" si="51"/>
        <v>#VALUE!</v>
      </c>
      <c r="AC166" s="132" t="str">
        <f t="shared" si="39"/>
        <v/>
      </c>
      <c r="AD166" s="126">
        <f t="shared" si="40"/>
        <v>1</v>
      </c>
      <c r="AE166" s="126" t="str">
        <f>IF('Member Info'!N162&lt;&gt;"",IF('Member Info'!N162&lt;=$R$1,1,0),"")</f>
        <v/>
      </c>
      <c r="AG166" s="126" t="b">
        <f t="shared" si="52"/>
        <v>0</v>
      </c>
      <c r="AH166" s="126">
        <f t="shared" si="53"/>
        <v>0</v>
      </c>
      <c r="AJ166" s="126">
        <f t="shared" si="54"/>
        <v>0</v>
      </c>
      <c r="AK166" s="126">
        <f>IF('Member Info'!F162&gt;$R$1,1,0)</f>
        <v>0</v>
      </c>
      <c r="AL166" s="126" t="b">
        <f>IF(ISERROR(R166),ERROR.TYPE(#REF!)=ERROR.TYPE(R166),FALSE)</f>
        <v>0</v>
      </c>
      <c r="AM166" s="126" t="b">
        <f>IF(ISERROR(S166),ERROR.TYPE(#REF!)=ERROR.TYPE(S166),FALSE)</f>
        <v>0</v>
      </c>
      <c r="AN166" s="126">
        <f>IF(OR('Member Info'!F162&gt;=$S$1,'Member Info'!N162&gt;=$R$1),1,0)</f>
        <v>0</v>
      </c>
    </row>
    <row r="167" spans="1:40" x14ac:dyDescent="0.25">
      <c r="A167" s="4">
        <v>135</v>
      </c>
      <c r="B167" s="166">
        <f>'Member Info'!D163</f>
        <v>0</v>
      </c>
      <c r="C167" s="166">
        <f>'Member Info'!E163</f>
        <v>0</v>
      </c>
      <c r="D167" s="166" t="str">
        <f>'Member Info'!G163</f>
        <v/>
      </c>
      <c r="E167" s="167">
        <f>'Member Info'!B163</f>
        <v>0</v>
      </c>
      <c r="F167" s="244"/>
      <c r="G167" s="168" t="str">
        <f>IF(E167=0,"",
IF('Member Info'!$AM$19&lt;=$R$1,
SUMPRODUCT('Member Info'!L163+IF('Member Info'!H163&gt;'Member Info'!$AJ$12,'Member Info'!$AK$13,IF('Member Info'!H163&gt;'Member Info'!$AJ$11,'Member Info'!$AK$12,IF('Member Info'!H163&gt;'Member Info'!$AJ$10,'Member Info'!$AK$11,IF('Member Info'!H163&gt;'Member Info'!$AJ$9,'Member Info'!$AK$10,IF('Member Info'!H163&gt;'Member Info'!$AJ$8,'Member Info'!$AK$9,'Member Info'!$AK$8)))))),
SUMPRODUCT('Member Info'!L163+IF('Member Info'!H163&gt;'Member Info'!$AG$17,'Member Info'!$AH$18,IF('Member Info'!H163&gt;'Member Info'!$AG$16,'Member Info'!$AH$17,IF('Member Info'!H163&gt;'Member Info'!$AG$15,'Member Info'!$AH$16,IF('Member Info'!H163&gt;'Member Info'!$AG$14,'Member Info'!$AH$15,IF('Member Info'!H163&gt;'Member Info'!$AG$13,'Member Info'!$AH$14,IF('Member Info'!H163&gt;'Member Info'!$AG$12,'Member Info'!$AH$13,IF('Member Info'!H163&gt;'Member Info'!$AG$11,'Member Info'!$AH$12,IF('Member Info'!H163&gt;'Member Info'!$AG$10,'Member Info'!$AH$11,IF('Member Info'!H163&gt;'Member Info'!$AG$9,'Member Info'!$AH$10,IF('Member Info'!H163&gt;'Member Info'!$AG$8,'Member Info'!$AH$9,'Member Info'!$AH$8)))))))))))))</f>
        <v/>
      </c>
      <c r="H167" s="26"/>
      <c r="I167" s="26"/>
      <c r="J167" s="107" t="str">
        <f>IF(E167=0,"",IF('Member Info'!F163&gt;$S$1,CONCATENATE("Joined with practice on ", TEXT('Member Info'!F163, "DD/MM/YYYY")),IF('Member Info'!N163&lt;&gt;"",IF('Member Info'!N163&lt;$R$1,CONCATENATE("Left Scheme on ", TEXT('Member Info'!N163, "DD/MM/YYYY")),IF(ISERROR(G167),"Error Detected, No rate entered",IF(E167=0,"",IF(F167="","Error Detected, No Pensionable pay",IF(ISERROR(AB167)," Unknown Values entered.",IF(T167+U167&lt;1,"Acceptable",IF(R167+S167=200, "No Contributions Entered", IF(K167="","Error Detected, Choose reason&gt;",IF(X167="1",IF(T167=1,"Please Enter Deemed Pensionable Pay","Add Any Relevant Details Above"),"Please Give Details Above"))))))))),IF(ISERROR(G167),"Error Detected, No rate entered",IF(E167=0,"",IF(F167="","Error Detected, No Pensionable pay",IF(ISERROR(AB167)," Unknown Values entered.",IF(T167+U167&lt;1,"Acceptable",IF(R167+S167=200, "No Contributions Entered", IF(K167="","Error Detected, Choose reason&gt;",IF(X167="1",IF(T167=1,"Please Enter Deemed Pensionable Pay","Add relevant Details Above"),"Please give details Above")))))))))))</f>
        <v/>
      </c>
      <c r="K167" s="263"/>
      <c r="L167" s="93"/>
      <c r="M167" s="93" t="str">
        <f t="shared" si="42"/>
        <v/>
      </c>
      <c r="N167" s="96">
        <f t="shared" si="41"/>
        <v>0</v>
      </c>
      <c r="O167" s="96">
        <f t="shared" si="41"/>
        <v>0</v>
      </c>
      <c r="P167" s="220">
        <f>(ROUND((F167/100*'Member Info'!$W$2), 2))</f>
        <v>0</v>
      </c>
      <c r="Q167" s="220" t="e">
        <f t="shared" si="43"/>
        <v>#VALUE!</v>
      </c>
      <c r="R167" s="220" t="str">
        <f t="shared" si="44"/>
        <v/>
      </c>
      <c r="S167" s="229" t="str">
        <f t="shared" si="45"/>
        <v/>
      </c>
      <c r="T167" s="230" t="str">
        <f t="shared" si="46"/>
        <v/>
      </c>
      <c r="U167" s="230" t="str">
        <f t="shared" si="47"/>
        <v/>
      </c>
      <c r="V167" s="224">
        <f t="shared" si="48"/>
        <v>0</v>
      </c>
      <c r="W167" s="112">
        <f t="shared" si="49"/>
        <v>0</v>
      </c>
      <c r="X167" s="237" t="str">
        <f t="shared" si="37"/>
        <v/>
      </c>
      <c r="Y167" s="242" t="b">
        <f t="shared" si="38"/>
        <v>0</v>
      </c>
      <c r="Z167" s="237">
        <f t="shared" si="50"/>
        <v>0</v>
      </c>
      <c r="AA167" s="237">
        <f>IF('Member Info'!N163="",1,"")</f>
        <v>1</v>
      </c>
      <c r="AB167" s="245" t="e">
        <f t="shared" si="51"/>
        <v>#VALUE!</v>
      </c>
      <c r="AC167" s="132" t="str">
        <f t="shared" si="39"/>
        <v/>
      </c>
      <c r="AD167" s="126">
        <f t="shared" si="40"/>
        <v>1</v>
      </c>
      <c r="AE167" s="126" t="str">
        <f>IF('Member Info'!N163&lt;&gt;"",IF('Member Info'!N163&lt;=$R$1,1,0),"")</f>
        <v/>
      </c>
      <c r="AG167" s="126" t="b">
        <f t="shared" si="52"/>
        <v>0</v>
      </c>
      <c r="AH167" s="126">
        <f t="shared" si="53"/>
        <v>0</v>
      </c>
      <c r="AJ167" s="126">
        <f t="shared" si="54"/>
        <v>0</v>
      </c>
      <c r="AK167" s="126">
        <f>IF('Member Info'!F163&gt;$R$1,1,0)</f>
        <v>0</v>
      </c>
      <c r="AL167" s="126" t="b">
        <f>IF(ISERROR(R167),ERROR.TYPE(#REF!)=ERROR.TYPE(R167),FALSE)</f>
        <v>0</v>
      </c>
      <c r="AM167" s="126" t="b">
        <f>IF(ISERROR(S167),ERROR.TYPE(#REF!)=ERROR.TYPE(S167),FALSE)</f>
        <v>0</v>
      </c>
      <c r="AN167" s="126">
        <f>IF(OR('Member Info'!F163&gt;=$S$1,'Member Info'!N163&gt;=$R$1),1,0)</f>
        <v>0</v>
      </c>
    </row>
    <row r="168" spans="1:40" x14ac:dyDescent="0.25">
      <c r="A168" s="4">
        <v>136</v>
      </c>
      <c r="B168" s="166">
        <f>'Member Info'!D164</f>
        <v>0</v>
      </c>
      <c r="C168" s="166">
        <f>'Member Info'!E164</f>
        <v>0</v>
      </c>
      <c r="D168" s="166" t="str">
        <f>'Member Info'!G164</f>
        <v/>
      </c>
      <c r="E168" s="167">
        <f>'Member Info'!B164</f>
        <v>0</v>
      </c>
      <c r="F168" s="244"/>
      <c r="G168" s="168" t="str">
        <f>IF(E168=0,"",
IF('Member Info'!$AM$19&lt;=$R$1,
SUMPRODUCT('Member Info'!L164+IF('Member Info'!H164&gt;'Member Info'!$AJ$12,'Member Info'!$AK$13,IF('Member Info'!H164&gt;'Member Info'!$AJ$11,'Member Info'!$AK$12,IF('Member Info'!H164&gt;'Member Info'!$AJ$10,'Member Info'!$AK$11,IF('Member Info'!H164&gt;'Member Info'!$AJ$9,'Member Info'!$AK$10,IF('Member Info'!H164&gt;'Member Info'!$AJ$8,'Member Info'!$AK$9,'Member Info'!$AK$8)))))),
SUMPRODUCT('Member Info'!L164+IF('Member Info'!H164&gt;'Member Info'!$AG$17,'Member Info'!$AH$18,IF('Member Info'!H164&gt;'Member Info'!$AG$16,'Member Info'!$AH$17,IF('Member Info'!H164&gt;'Member Info'!$AG$15,'Member Info'!$AH$16,IF('Member Info'!H164&gt;'Member Info'!$AG$14,'Member Info'!$AH$15,IF('Member Info'!H164&gt;'Member Info'!$AG$13,'Member Info'!$AH$14,IF('Member Info'!H164&gt;'Member Info'!$AG$12,'Member Info'!$AH$13,IF('Member Info'!H164&gt;'Member Info'!$AG$11,'Member Info'!$AH$12,IF('Member Info'!H164&gt;'Member Info'!$AG$10,'Member Info'!$AH$11,IF('Member Info'!H164&gt;'Member Info'!$AG$9,'Member Info'!$AH$10,IF('Member Info'!H164&gt;'Member Info'!$AG$8,'Member Info'!$AH$9,'Member Info'!$AH$8)))))))))))))</f>
        <v/>
      </c>
      <c r="H168" s="26"/>
      <c r="I168" s="26"/>
      <c r="J168" s="107" t="str">
        <f>IF(E168=0,"",IF('Member Info'!F164&gt;$S$1,CONCATENATE("Joined with practice on ", TEXT('Member Info'!F164, "DD/MM/YYYY")),IF('Member Info'!N164&lt;&gt;"",IF('Member Info'!N164&lt;$R$1,CONCATENATE("Left Scheme on ", TEXT('Member Info'!N164, "DD/MM/YYYY")),IF(ISERROR(G168),"Error Detected, No rate entered",IF(E168=0,"",IF(F168="","Error Detected, No Pensionable pay",IF(ISERROR(AB168)," Unknown Values entered.",IF(T168+U168&lt;1,"Acceptable",IF(R168+S168=200, "No Contributions Entered", IF(K168="","Error Detected, Choose reason&gt;",IF(X168="1",IF(T168=1,"Please Enter Deemed Pensionable Pay","Add Any Relevant Details Above"),"Please Give Details Above"))))))))),IF(ISERROR(G168),"Error Detected, No rate entered",IF(E168=0,"",IF(F168="","Error Detected, No Pensionable pay",IF(ISERROR(AB168)," Unknown Values entered.",IF(T168+U168&lt;1,"Acceptable",IF(R168+S168=200, "No Contributions Entered", IF(K168="","Error Detected, Choose reason&gt;",IF(X168="1",IF(T168=1,"Please Enter Deemed Pensionable Pay","Add relevant Details Above"),"Please give details Above")))))))))))</f>
        <v/>
      </c>
      <c r="K168" s="263"/>
      <c r="L168" s="93"/>
      <c r="M168" s="93" t="str">
        <f t="shared" si="42"/>
        <v/>
      </c>
      <c r="N168" s="96">
        <f t="shared" si="41"/>
        <v>0</v>
      </c>
      <c r="O168" s="96">
        <f t="shared" si="41"/>
        <v>0</v>
      </c>
      <c r="P168" s="220">
        <f>(ROUND((F168/100*'Member Info'!$W$2), 2))</f>
        <v>0</v>
      </c>
      <c r="Q168" s="220" t="e">
        <f t="shared" si="43"/>
        <v>#VALUE!</v>
      </c>
      <c r="R168" s="220" t="str">
        <f t="shared" si="44"/>
        <v/>
      </c>
      <c r="S168" s="229" t="str">
        <f t="shared" si="45"/>
        <v/>
      </c>
      <c r="T168" s="230" t="str">
        <f t="shared" si="46"/>
        <v/>
      </c>
      <c r="U168" s="230" t="str">
        <f t="shared" si="47"/>
        <v/>
      </c>
      <c r="V168" s="224">
        <f t="shared" si="48"/>
        <v>0</v>
      </c>
      <c r="W168" s="112">
        <f t="shared" si="49"/>
        <v>0</v>
      </c>
      <c r="X168" s="237" t="str">
        <f t="shared" si="37"/>
        <v/>
      </c>
      <c r="Y168" s="242" t="b">
        <f t="shared" si="38"/>
        <v>0</v>
      </c>
      <c r="Z168" s="237">
        <f t="shared" si="50"/>
        <v>0</v>
      </c>
      <c r="AA168" s="237">
        <f>IF('Member Info'!N164="",1,"")</f>
        <v>1</v>
      </c>
      <c r="AB168" s="245" t="e">
        <f t="shared" si="51"/>
        <v>#VALUE!</v>
      </c>
      <c r="AC168" s="132" t="str">
        <f t="shared" si="39"/>
        <v/>
      </c>
      <c r="AD168" s="126">
        <f t="shared" si="40"/>
        <v>1</v>
      </c>
      <c r="AE168" s="126" t="str">
        <f>IF('Member Info'!N164&lt;&gt;"",IF('Member Info'!N164&lt;=$R$1,1,0),"")</f>
        <v/>
      </c>
      <c r="AG168" s="126" t="b">
        <f t="shared" si="52"/>
        <v>0</v>
      </c>
      <c r="AH168" s="126">
        <f t="shared" si="53"/>
        <v>0</v>
      </c>
      <c r="AJ168" s="126">
        <f t="shared" si="54"/>
        <v>0</v>
      </c>
      <c r="AK168" s="126">
        <f>IF('Member Info'!F164&gt;$R$1,1,0)</f>
        <v>0</v>
      </c>
      <c r="AL168" s="126" t="b">
        <f>IF(ISERROR(R168),ERROR.TYPE(#REF!)=ERROR.TYPE(R168),FALSE)</f>
        <v>0</v>
      </c>
      <c r="AM168" s="126" t="b">
        <f>IF(ISERROR(S168),ERROR.TYPE(#REF!)=ERROR.TYPE(S168),FALSE)</f>
        <v>0</v>
      </c>
      <c r="AN168" s="126">
        <f>IF(OR('Member Info'!F164&gt;=$S$1,'Member Info'!N164&gt;=$R$1),1,0)</f>
        <v>0</v>
      </c>
    </row>
    <row r="169" spans="1:40" x14ac:dyDescent="0.25">
      <c r="A169" s="4">
        <v>137</v>
      </c>
      <c r="B169" s="166">
        <f>'Member Info'!D165</f>
        <v>0</v>
      </c>
      <c r="C169" s="166">
        <f>'Member Info'!E165</f>
        <v>0</v>
      </c>
      <c r="D169" s="166" t="str">
        <f>'Member Info'!G165</f>
        <v/>
      </c>
      <c r="E169" s="167">
        <f>'Member Info'!B165</f>
        <v>0</v>
      </c>
      <c r="F169" s="244"/>
      <c r="G169" s="168" t="str">
        <f>IF(E169=0,"",
IF('Member Info'!$AM$19&lt;=$R$1,
SUMPRODUCT('Member Info'!L165+IF('Member Info'!H165&gt;'Member Info'!$AJ$12,'Member Info'!$AK$13,IF('Member Info'!H165&gt;'Member Info'!$AJ$11,'Member Info'!$AK$12,IF('Member Info'!H165&gt;'Member Info'!$AJ$10,'Member Info'!$AK$11,IF('Member Info'!H165&gt;'Member Info'!$AJ$9,'Member Info'!$AK$10,IF('Member Info'!H165&gt;'Member Info'!$AJ$8,'Member Info'!$AK$9,'Member Info'!$AK$8)))))),
SUMPRODUCT('Member Info'!L165+IF('Member Info'!H165&gt;'Member Info'!$AG$17,'Member Info'!$AH$18,IF('Member Info'!H165&gt;'Member Info'!$AG$16,'Member Info'!$AH$17,IF('Member Info'!H165&gt;'Member Info'!$AG$15,'Member Info'!$AH$16,IF('Member Info'!H165&gt;'Member Info'!$AG$14,'Member Info'!$AH$15,IF('Member Info'!H165&gt;'Member Info'!$AG$13,'Member Info'!$AH$14,IF('Member Info'!H165&gt;'Member Info'!$AG$12,'Member Info'!$AH$13,IF('Member Info'!H165&gt;'Member Info'!$AG$11,'Member Info'!$AH$12,IF('Member Info'!H165&gt;'Member Info'!$AG$10,'Member Info'!$AH$11,IF('Member Info'!H165&gt;'Member Info'!$AG$9,'Member Info'!$AH$10,IF('Member Info'!H165&gt;'Member Info'!$AG$8,'Member Info'!$AH$9,'Member Info'!$AH$8)))))))))))))</f>
        <v/>
      </c>
      <c r="H169" s="26"/>
      <c r="I169" s="26"/>
      <c r="J169" s="107" t="str">
        <f>IF(E169=0,"",IF('Member Info'!F165&gt;$S$1,CONCATENATE("Joined with practice on ", TEXT('Member Info'!F165, "DD/MM/YYYY")),IF('Member Info'!N165&lt;&gt;"",IF('Member Info'!N165&lt;$R$1,CONCATENATE("Left Scheme on ", TEXT('Member Info'!N165, "DD/MM/YYYY")),IF(ISERROR(G169),"Error Detected, No rate entered",IF(E169=0,"",IF(F169="","Error Detected, No Pensionable pay",IF(ISERROR(AB169)," Unknown Values entered.",IF(T169+U169&lt;1,"Acceptable",IF(R169+S169=200, "No Contributions Entered", IF(K169="","Error Detected, Choose reason&gt;",IF(X169="1",IF(T169=1,"Please Enter Deemed Pensionable Pay","Add Any Relevant Details Above"),"Please Give Details Above"))))))))),IF(ISERROR(G169),"Error Detected, No rate entered",IF(E169=0,"",IF(F169="","Error Detected, No Pensionable pay",IF(ISERROR(AB169)," Unknown Values entered.",IF(T169+U169&lt;1,"Acceptable",IF(R169+S169=200, "No Contributions Entered", IF(K169="","Error Detected, Choose reason&gt;",IF(X169="1",IF(T169=1,"Please Enter Deemed Pensionable Pay","Add relevant Details Above"),"Please give details Above")))))))))))</f>
        <v/>
      </c>
      <c r="K169" s="263"/>
      <c r="L169" s="93"/>
      <c r="M169" s="93" t="str">
        <f t="shared" si="42"/>
        <v/>
      </c>
      <c r="N169" s="96">
        <f t="shared" si="41"/>
        <v>0</v>
      </c>
      <c r="O169" s="96">
        <f t="shared" si="41"/>
        <v>0</v>
      </c>
      <c r="P169" s="220">
        <f>(ROUND((F169/100*'Member Info'!$W$2), 2))</f>
        <v>0</v>
      </c>
      <c r="Q169" s="220" t="e">
        <f t="shared" si="43"/>
        <v>#VALUE!</v>
      </c>
      <c r="R169" s="220" t="str">
        <f t="shared" si="44"/>
        <v/>
      </c>
      <c r="S169" s="229" t="str">
        <f t="shared" si="45"/>
        <v/>
      </c>
      <c r="T169" s="230" t="str">
        <f t="shared" si="46"/>
        <v/>
      </c>
      <c r="U169" s="230" t="str">
        <f t="shared" si="47"/>
        <v/>
      </c>
      <c r="V169" s="224">
        <f t="shared" si="48"/>
        <v>0</v>
      </c>
      <c r="W169" s="112">
        <f t="shared" si="49"/>
        <v>0</v>
      </c>
      <c r="X169" s="237" t="str">
        <f t="shared" si="37"/>
        <v/>
      </c>
      <c r="Y169" s="242" t="b">
        <f t="shared" si="38"/>
        <v>0</v>
      </c>
      <c r="Z169" s="237">
        <f t="shared" si="50"/>
        <v>0</v>
      </c>
      <c r="AA169" s="237">
        <f>IF('Member Info'!N165="",1,"")</f>
        <v>1</v>
      </c>
      <c r="AB169" s="245" t="e">
        <f t="shared" si="51"/>
        <v>#VALUE!</v>
      </c>
      <c r="AC169" s="132" t="str">
        <f t="shared" si="39"/>
        <v/>
      </c>
      <c r="AD169" s="126">
        <f t="shared" si="40"/>
        <v>1</v>
      </c>
      <c r="AE169" s="126" t="str">
        <f>IF('Member Info'!N165&lt;&gt;"",IF('Member Info'!N165&lt;=$R$1,1,0),"")</f>
        <v/>
      </c>
      <c r="AG169" s="126" t="b">
        <f t="shared" si="52"/>
        <v>0</v>
      </c>
      <c r="AH169" s="126">
        <f t="shared" si="53"/>
        <v>0</v>
      </c>
      <c r="AJ169" s="126">
        <f t="shared" si="54"/>
        <v>0</v>
      </c>
      <c r="AK169" s="126">
        <f>IF('Member Info'!F165&gt;$R$1,1,0)</f>
        <v>0</v>
      </c>
      <c r="AL169" s="126" t="b">
        <f>IF(ISERROR(R169),ERROR.TYPE(#REF!)=ERROR.TYPE(R169),FALSE)</f>
        <v>0</v>
      </c>
      <c r="AM169" s="126" t="b">
        <f>IF(ISERROR(S169),ERROR.TYPE(#REF!)=ERROR.TYPE(S169),FALSE)</f>
        <v>0</v>
      </c>
      <c r="AN169" s="126">
        <f>IF(OR('Member Info'!F165&gt;=$S$1,'Member Info'!N165&gt;=$R$1),1,0)</f>
        <v>0</v>
      </c>
    </row>
    <row r="170" spans="1:40" x14ac:dyDescent="0.25">
      <c r="A170" s="4">
        <v>138</v>
      </c>
      <c r="B170" s="166">
        <f>'Member Info'!D166</f>
        <v>0</v>
      </c>
      <c r="C170" s="166">
        <f>'Member Info'!E166</f>
        <v>0</v>
      </c>
      <c r="D170" s="166" t="str">
        <f>'Member Info'!G166</f>
        <v/>
      </c>
      <c r="E170" s="167">
        <f>'Member Info'!B166</f>
        <v>0</v>
      </c>
      <c r="F170" s="244"/>
      <c r="G170" s="168" t="str">
        <f>IF(E170=0,"",
IF('Member Info'!$AM$19&lt;=$R$1,
SUMPRODUCT('Member Info'!L166+IF('Member Info'!H166&gt;'Member Info'!$AJ$12,'Member Info'!$AK$13,IF('Member Info'!H166&gt;'Member Info'!$AJ$11,'Member Info'!$AK$12,IF('Member Info'!H166&gt;'Member Info'!$AJ$10,'Member Info'!$AK$11,IF('Member Info'!H166&gt;'Member Info'!$AJ$9,'Member Info'!$AK$10,IF('Member Info'!H166&gt;'Member Info'!$AJ$8,'Member Info'!$AK$9,'Member Info'!$AK$8)))))),
SUMPRODUCT('Member Info'!L166+IF('Member Info'!H166&gt;'Member Info'!$AG$17,'Member Info'!$AH$18,IF('Member Info'!H166&gt;'Member Info'!$AG$16,'Member Info'!$AH$17,IF('Member Info'!H166&gt;'Member Info'!$AG$15,'Member Info'!$AH$16,IF('Member Info'!H166&gt;'Member Info'!$AG$14,'Member Info'!$AH$15,IF('Member Info'!H166&gt;'Member Info'!$AG$13,'Member Info'!$AH$14,IF('Member Info'!H166&gt;'Member Info'!$AG$12,'Member Info'!$AH$13,IF('Member Info'!H166&gt;'Member Info'!$AG$11,'Member Info'!$AH$12,IF('Member Info'!H166&gt;'Member Info'!$AG$10,'Member Info'!$AH$11,IF('Member Info'!H166&gt;'Member Info'!$AG$9,'Member Info'!$AH$10,IF('Member Info'!H166&gt;'Member Info'!$AG$8,'Member Info'!$AH$9,'Member Info'!$AH$8)))))))))))))</f>
        <v/>
      </c>
      <c r="H170" s="26"/>
      <c r="I170" s="26"/>
      <c r="J170" s="107" t="str">
        <f>IF(E170=0,"",IF('Member Info'!F166&gt;$S$1,CONCATENATE("Joined with practice on ", TEXT('Member Info'!F166, "DD/MM/YYYY")),IF('Member Info'!N166&lt;&gt;"",IF('Member Info'!N166&lt;$R$1,CONCATENATE("Left Scheme on ", TEXT('Member Info'!N166, "DD/MM/YYYY")),IF(ISERROR(G170),"Error Detected, No rate entered",IF(E170=0,"",IF(F170="","Error Detected, No Pensionable pay",IF(ISERROR(AB170)," Unknown Values entered.",IF(T170+U170&lt;1,"Acceptable",IF(R170+S170=200, "No Contributions Entered", IF(K170="","Error Detected, Choose reason&gt;",IF(X170="1",IF(T170=1,"Please Enter Deemed Pensionable Pay","Add Any Relevant Details Above"),"Please Give Details Above"))))))))),IF(ISERROR(G170),"Error Detected, No rate entered",IF(E170=0,"",IF(F170="","Error Detected, No Pensionable pay",IF(ISERROR(AB170)," Unknown Values entered.",IF(T170+U170&lt;1,"Acceptable",IF(R170+S170=200, "No Contributions Entered", IF(K170="","Error Detected, Choose reason&gt;",IF(X170="1",IF(T170=1,"Please Enter Deemed Pensionable Pay","Add relevant Details Above"),"Please give details Above")))))))))))</f>
        <v/>
      </c>
      <c r="K170" s="263"/>
      <c r="L170" s="93"/>
      <c r="M170" s="93" t="str">
        <f t="shared" si="42"/>
        <v/>
      </c>
      <c r="N170" s="96">
        <f t="shared" si="41"/>
        <v>0</v>
      </c>
      <c r="O170" s="96">
        <f t="shared" si="41"/>
        <v>0</v>
      </c>
      <c r="P170" s="220">
        <f>(ROUND((F170/100*'Member Info'!$W$2), 2))</f>
        <v>0</v>
      </c>
      <c r="Q170" s="220" t="e">
        <f t="shared" si="43"/>
        <v>#VALUE!</v>
      </c>
      <c r="R170" s="220" t="str">
        <f t="shared" si="44"/>
        <v/>
      </c>
      <c r="S170" s="229" t="str">
        <f t="shared" si="45"/>
        <v/>
      </c>
      <c r="T170" s="230" t="str">
        <f t="shared" si="46"/>
        <v/>
      </c>
      <c r="U170" s="230" t="str">
        <f t="shared" si="47"/>
        <v/>
      </c>
      <c r="V170" s="224">
        <f t="shared" si="48"/>
        <v>0</v>
      </c>
      <c r="W170" s="112">
        <f t="shared" si="49"/>
        <v>0</v>
      </c>
      <c r="X170" s="237" t="str">
        <f t="shared" si="37"/>
        <v/>
      </c>
      <c r="Y170" s="242" t="b">
        <f t="shared" si="38"/>
        <v>0</v>
      </c>
      <c r="Z170" s="237">
        <f t="shared" si="50"/>
        <v>0</v>
      </c>
      <c r="AA170" s="237">
        <f>IF('Member Info'!N166="",1,"")</f>
        <v>1</v>
      </c>
      <c r="AB170" s="245" t="e">
        <f t="shared" si="51"/>
        <v>#VALUE!</v>
      </c>
      <c r="AC170" s="132" t="str">
        <f t="shared" si="39"/>
        <v/>
      </c>
      <c r="AD170" s="126">
        <f t="shared" si="40"/>
        <v>1</v>
      </c>
      <c r="AE170" s="126" t="str">
        <f>IF('Member Info'!N166&lt;&gt;"",IF('Member Info'!N166&lt;=$R$1,1,0),"")</f>
        <v/>
      </c>
      <c r="AG170" s="126" t="b">
        <f t="shared" si="52"/>
        <v>0</v>
      </c>
      <c r="AH170" s="126">
        <f t="shared" si="53"/>
        <v>0</v>
      </c>
      <c r="AJ170" s="126">
        <f t="shared" si="54"/>
        <v>0</v>
      </c>
      <c r="AK170" s="126">
        <f>IF('Member Info'!F166&gt;$R$1,1,0)</f>
        <v>0</v>
      </c>
      <c r="AL170" s="126" t="b">
        <f>IF(ISERROR(R170),ERROR.TYPE(#REF!)=ERROR.TYPE(R170),FALSE)</f>
        <v>0</v>
      </c>
      <c r="AM170" s="126" t="b">
        <f>IF(ISERROR(S170),ERROR.TYPE(#REF!)=ERROR.TYPE(S170),FALSE)</f>
        <v>0</v>
      </c>
      <c r="AN170" s="126">
        <f>IF(OR('Member Info'!F166&gt;=$S$1,'Member Info'!N166&gt;=$R$1),1,0)</f>
        <v>0</v>
      </c>
    </row>
    <row r="171" spans="1:40" x14ac:dyDescent="0.25">
      <c r="A171" s="4">
        <v>139</v>
      </c>
      <c r="B171" s="166">
        <f>'Member Info'!D167</f>
        <v>0</v>
      </c>
      <c r="C171" s="166">
        <f>'Member Info'!E167</f>
        <v>0</v>
      </c>
      <c r="D171" s="166" t="str">
        <f>'Member Info'!G167</f>
        <v/>
      </c>
      <c r="E171" s="167">
        <f>'Member Info'!B167</f>
        <v>0</v>
      </c>
      <c r="F171" s="244"/>
      <c r="G171" s="168" t="str">
        <f>IF(E171=0,"",
IF('Member Info'!$AM$19&lt;=$R$1,
SUMPRODUCT('Member Info'!L167+IF('Member Info'!H167&gt;'Member Info'!$AJ$12,'Member Info'!$AK$13,IF('Member Info'!H167&gt;'Member Info'!$AJ$11,'Member Info'!$AK$12,IF('Member Info'!H167&gt;'Member Info'!$AJ$10,'Member Info'!$AK$11,IF('Member Info'!H167&gt;'Member Info'!$AJ$9,'Member Info'!$AK$10,IF('Member Info'!H167&gt;'Member Info'!$AJ$8,'Member Info'!$AK$9,'Member Info'!$AK$8)))))),
SUMPRODUCT('Member Info'!L167+IF('Member Info'!H167&gt;'Member Info'!$AG$17,'Member Info'!$AH$18,IF('Member Info'!H167&gt;'Member Info'!$AG$16,'Member Info'!$AH$17,IF('Member Info'!H167&gt;'Member Info'!$AG$15,'Member Info'!$AH$16,IF('Member Info'!H167&gt;'Member Info'!$AG$14,'Member Info'!$AH$15,IF('Member Info'!H167&gt;'Member Info'!$AG$13,'Member Info'!$AH$14,IF('Member Info'!H167&gt;'Member Info'!$AG$12,'Member Info'!$AH$13,IF('Member Info'!H167&gt;'Member Info'!$AG$11,'Member Info'!$AH$12,IF('Member Info'!H167&gt;'Member Info'!$AG$10,'Member Info'!$AH$11,IF('Member Info'!H167&gt;'Member Info'!$AG$9,'Member Info'!$AH$10,IF('Member Info'!H167&gt;'Member Info'!$AG$8,'Member Info'!$AH$9,'Member Info'!$AH$8)))))))))))))</f>
        <v/>
      </c>
      <c r="H171" s="26"/>
      <c r="I171" s="26"/>
      <c r="J171" s="107" t="str">
        <f>IF(E171=0,"",IF('Member Info'!F167&gt;$S$1,CONCATENATE("Joined with practice on ", TEXT('Member Info'!F167, "DD/MM/YYYY")),IF('Member Info'!N167&lt;&gt;"",IF('Member Info'!N167&lt;$R$1,CONCATENATE("Left Scheme on ", TEXT('Member Info'!N167, "DD/MM/YYYY")),IF(ISERROR(G171),"Error Detected, No rate entered",IF(E171=0,"",IF(F171="","Error Detected, No Pensionable pay",IF(ISERROR(AB171)," Unknown Values entered.",IF(T171+U171&lt;1,"Acceptable",IF(R171+S171=200, "No Contributions Entered", IF(K171="","Error Detected, Choose reason&gt;",IF(X171="1",IF(T171=1,"Please Enter Deemed Pensionable Pay","Add Any Relevant Details Above"),"Please Give Details Above"))))))))),IF(ISERROR(G171),"Error Detected, No rate entered",IF(E171=0,"",IF(F171="","Error Detected, No Pensionable pay",IF(ISERROR(AB171)," Unknown Values entered.",IF(T171+U171&lt;1,"Acceptable",IF(R171+S171=200, "No Contributions Entered", IF(K171="","Error Detected, Choose reason&gt;",IF(X171="1",IF(T171=1,"Please Enter Deemed Pensionable Pay","Add relevant Details Above"),"Please give details Above")))))))))))</f>
        <v/>
      </c>
      <c r="K171" s="263"/>
      <c r="L171" s="93"/>
      <c r="M171" s="93" t="str">
        <f t="shared" si="42"/>
        <v/>
      </c>
      <c r="N171" s="96">
        <f t="shared" si="41"/>
        <v>0</v>
      </c>
      <c r="O171" s="96">
        <f t="shared" si="41"/>
        <v>0</v>
      </c>
      <c r="P171" s="220">
        <f>(ROUND((F171/100*'Member Info'!$W$2), 2))</f>
        <v>0</v>
      </c>
      <c r="Q171" s="220" t="e">
        <f t="shared" si="43"/>
        <v>#VALUE!</v>
      </c>
      <c r="R171" s="220" t="str">
        <f t="shared" si="44"/>
        <v/>
      </c>
      <c r="S171" s="229" t="str">
        <f t="shared" si="45"/>
        <v/>
      </c>
      <c r="T171" s="230" t="str">
        <f t="shared" si="46"/>
        <v/>
      </c>
      <c r="U171" s="230" t="str">
        <f t="shared" si="47"/>
        <v/>
      </c>
      <c r="V171" s="224">
        <f t="shared" si="48"/>
        <v>0</v>
      </c>
      <c r="W171" s="112">
        <f t="shared" si="49"/>
        <v>0</v>
      </c>
      <c r="X171" s="237" t="str">
        <f t="shared" si="37"/>
        <v/>
      </c>
      <c r="Y171" s="242" t="b">
        <f t="shared" si="38"/>
        <v>0</v>
      </c>
      <c r="Z171" s="237">
        <f t="shared" si="50"/>
        <v>0</v>
      </c>
      <c r="AA171" s="237">
        <f>IF('Member Info'!N167="",1,"")</f>
        <v>1</v>
      </c>
      <c r="AB171" s="245" t="e">
        <f t="shared" si="51"/>
        <v>#VALUE!</v>
      </c>
      <c r="AC171" s="132" t="str">
        <f t="shared" si="39"/>
        <v/>
      </c>
      <c r="AD171" s="126">
        <f t="shared" si="40"/>
        <v>1</v>
      </c>
      <c r="AE171" s="126" t="str">
        <f>IF('Member Info'!N167&lt;&gt;"",IF('Member Info'!N167&lt;=$R$1,1,0),"")</f>
        <v/>
      </c>
      <c r="AG171" s="126" t="b">
        <f t="shared" si="52"/>
        <v>0</v>
      </c>
      <c r="AH171" s="126">
        <f t="shared" si="53"/>
        <v>0</v>
      </c>
      <c r="AJ171" s="126">
        <f t="shared" si="54"/>
        <v>0</v>
      </c>
      <c r="AK171" s="126">
        <f>IF('Member Info'!F167&gt;$R$1,1,0)</f>
        <v>0</v>
      </c>
      <c r="AL171" s="126" t="b">
        <f>IF(ISERROR(R171),ERROR.TYPE(#REF!)=ERROR.TYPE(R171),FALSE)</f>
        <v>0</v>
      </c>
      <c r="AM171" s="126" t="b">
        <f>IF(ISERROR(S171),ERROR.TYPE(#REF!)=ERROR.TYPE(S171),FALSE)</f>
        <v>0</v>
      </c>
      <c r="AN171" s="126">
        <f>IF(OR('Member Info'!F167&gt;=$S$1,'Member Info'!N167&gt;=$R$1),1,0)</f>
        <v>0</v>
      </c>
    </row>
    <row r="172" spans="1:40" x14ac:dyDescent="0.25">
      <c r="A172" s="4">
        <v>140</v>
      </c>
      <c r="B172" s="166">
        <f>'Member Info'!D168</f>
        <v>0</v>
      </c>
      <c r="C172" s="166">
        <f>'Member Info'!E168</f>
        <v>0</v>
      </c>
      <c r="D172" s="166" t="str">
        <f>'Member Info'!G168</f>
        <v/>
      </c>
      <c r="E172" s="167">
        <f>'Member Info'!B168</f>
        <v>0</v>
      </c>
      <c r="F172" s="244"/>
      <c r="G172" s="168" t="str">
        <f>IF(E172=0,"",
IF('Member Info'!$AM$19&lt;=$R$1,
SUMPRODUCT('Member Info'!L168+IF('Member Info'!H168&gt;'Member Info'!$AJ$12,'Member Info'!$AK$13,IF('Member Info'!H168&gt;'Member Info'!$AJ$11,'Member Info'!$AK$12,IF('Member Info'!H168&gt;'Member Info'!$AJ$10,'Member Info'!$AK$11,IF('Member Info'!H168&gt;'Member Info'!$AJ$9,'Member Info'!$AK$10,IF('Member Info'!H168&gt;'Member Info'!$AJ$8,'Member Info'!$AK$9,'Member Info'!$AK$8)))))),
SUMPRODUCT('Member Info'!L168+IF('Member Info'!H168&gt;'Member Info'!$AG$17,'Member Info'!$AH$18,IF('Member Info'!H168&gt;'Member Info'!$AG$16,'Member Info'!$AH$17,IF('Member Info'!H168&gt;'Member Info'!$AG$15,'Member Info'!$AH$16,IF('Member Info'!H168&gt;'Member Info'!$AG$14,'Member Info'!$AH$15,IF('Member Info'!H168&gt;'Member Info'!$AG$13,'Member Info'!$AH$14,IF('Member Info'!H168&gt;'Member Info'!$AG$12,'Member Info'!$AH$13,IF('Member Info'!H168&gt;'Member Info'!$AG$11,'Member Info'!$AH$12,IF('Member Info'!H168&gt;'Member Info'!$AG$10,'Member Info'!$AH$11,IF('Member Info'!H168&gt;'Member Info'!$AG$9,'Member Info'!$AH$10,IF('Member Info'!H168&gt;'Member Info'!$AG$8,'Member Info'!$AH$9,'Member Info'!$AH$8)))))))))))))</f>
        <v/>
      </c>
      <c r="H172" s="26"/>
      <c r="I172" s="26"/>
      <c r="J172" s="107" t="str">
        <f>IF(E172=0,"",IF('Member Info'!F168&gt;$S$1,CONCATENATE("Joined with practice on ", TEXT('Member Info'!F168, "DD/MM/YYYY")),IF('Member Info'!N168&lt;&gt;"",IF('Member Info'!N168&lt;$R$1,CONCATENATE("Left Scheme on ", TEXT('Member Info'!N168, "DD/MM/YYYY")),IF(ISERROR(G172),"Error Detected, No rate entered",IF(E172=0,"",IF(F172="","Error Detected, No Pensionable pay",IF(ISERROR(AB172)," Unknown Values entered.",IF(T172+U172&lt;1,"Acceptable",IF(R172+S172=200, "No Contributions Entered", IF(K172="","Error Detected, Choose reason&gt;",IF(X172="1",IF(T172=1,"Please Enter Deemed Pensionable Pay","Add Any Relevant Details Above"),"Please Give Details Above"))))))))),IF(ISERROR(G172),"Error Detected, No rate entered",IF(E172=0,"",IF(F172="","Error Detected, No Pensionable pay",IF(ISERROR(AB172)," Unknown Values entered.",IF(T172+U172&lt;1,"Acceptable",IF(R172+S172=200, "No Contributions Entered", IF(K172="","Error Detected, Choose reason&gt;",IF(X172="1",IF(T172=1,"Please Enter Deemed Pensionable Pay","Add relevant Details Above"),"Please give details Above")))))))))))</f>
        <v/>
      </c>
      <c r="K172" s="263"/>
      <c r="L172" s="93"/>
      <c r="M172" s="93" t="str">
        <f t="shared" si="42"/>
        <v/>
      </c>
      <c r="N172" s="96">
        <f t="shared" si="41"/>
        <v>0</v>
      </c>
      <c r="O172" s="96">
        <f t="shared" si="41"/>
        <v>0</v>
      </c>
      <c r="P172" s="220">
        <f>(ROUND((F172/100*'Member Info'!$W$2), 2))</f>
        <v>0</v>
      </c>
      <c r="Q172" s="220" t="e">
        <f t="shared" si="43"/>
        <v>#VALUE!</v>
      </c>
      <c r="R172" s="220" t="str">
        <f t="shared" si="44"/>
        <v/>
      </c>
      <c r="S172" s="229" t="str">
        <f t="shared" si="45"/>
        <v/>
      </c>
      <c r="T172" s="230" t="str">
        <f t="shared" si="46"/>
        <v/>
      </c>
      <c r="U172" s="230" t="str">
        <f t="shared" si="47"/>
        <v/>
      </c>
      <c r="V172" s="224">
        <f t="shared" si="48"/>
        <v>0</v>
      </c>
      <c r="W172" s="112">
        <f t="shared" si="49"/>
        <v>0</v>
      </c>
      <c r="X172" s="237" t="str">
        <f t="shared" si="37"/>
        <v/>
      </c>
      <c r="Y172" s="242" t="b">
        <f t="shared" si="38"/>
        <v>0</v>
      </c>
      <c r="Z172" s="237">
        <f t="shared" si="50"/>
        <v>0</v>
      </c>
      <c r="AA172" s="237">
        <f>IF('Member Info'!N168="",1,"")</f>
        <v>1</v>
      </c>
      <c r="AB172" s="245" t="e">
        <f t="shared" si="51"/>
        <v>#VALUE!</v>
      </c>
      <c r="AC172" s="132" t="str">
        <f t="shared" si="39"/>
        <v/>
      </c>
      <c r="AD172" s="126">
        <f t="shared" si="40"/>
        <v>1</v>
      </c>
      <c r="AE172" s="126" t="str">
        <f>IF('Member Info'!N168&lt;&gt;"",IF('Member Info'!N168&lt;=$R$1,1,0),"")</f>
        <v/>
      </c>
      <c r="AG172" s="126" t="b">
        <f t="shared" si="52"/>
        <v>0</v>
      </c>
      <c r="AH172" s="126">
        <f t="shared" si="53"/>
        <v>0</v>
      </c>
      <c r="AJ172" s="126">
        <f t="shared" si="54"/>
        <v>0</v>
      </c>
      <c r="AK172" s="126">
        <f>IF('Member Info'!F168&gt;$R$1,1,0)</f>
        <v>0</v>
      </c>
      <c r="AL172" s="126" t="b">
        <f>IF(ISERROR(R172),ERROR.TYPE(#REF!)=ERROR.TYPE(R172),FALSE)</f>
        <v>0</v>
      </c>
      <c r="AM172" s="126" t="b">
        <f>IF(ISERROR(S172),ERROR.TYPE(#REF!)=ERROR.TYPE(S172),FALSE)</f>
        <v>0</v>
      </c>
      <c r="AN172" s="126">
        <f>IF(OR('Member Info'!F168&gt;=$S$1,'Member Info'!N168&gt;=$R$1),1,0)</f>
        <v>0</v>
      </c>
    </row>
    <row r="173" spans="1:40" x14ac:dyDescent="0.25">
      <c r="A173" s="4">
        <v>141</v>
      </c>
      <c r="B173" s="166">
        <f>'Member Info'!D169</f>
        <v>0</v>
      </c>
      <c r="C173" s="166">
        <f>'Member Info'!E169</f>
        <v>0</v>
      </c>
      <c r="D173" s="166" t="str">
        <f>'Member Info'!G169</f>
        <v/>
      </c>
      <c r="E173" s="167">
        <f>'Member Info'!B169</f>
        <v>0</v>
      </c>
      <c r="F173" s="244"/>
      <c r="G173" s="168" t="str">
        <f>IF(E173=0,"",
IF('Member Info'!$AM$19&lt;=$R$1,
SUMPRODUCT('Member Info'!L169+IF('Member Info'!H169&gt;'Member Info'!$AJ$12,'Member Info'!$AK$13,IF('Member Info'!H169&gt;'Member Info'!$AJ$11,'Member Info'!$AK$12,IF('Member Info'!H169&gt;'Member Info'!$AJ$10,'Member Info'!$AK$11,IF('Member Info'!H169&gt;'Member Info'!$AJ$9,'Member Info'!$AK$10,IF('Member Info'!H169&gt;'Member Info'!$AJ$8,'Member Info'!$AK$9,'Member Info'!$AK$8)))))),
SUMPRODUCT('Member Info'!L169+IF('Member Info'!H169&gt;'Member Info'!$AG$17,'Member Info'!$AH$18,IF('Member Info'!H169&gt;'Member Info'!$AG$16,'Member Info'!$AH$17,IF('Member Info'!H169&gt;'Member Info'!$AG$15,'Member Info'!$AH$16,IF('Member Info'!H169&gt;'Member Info'!$AG$14,'Member Info'!$AH$15,IF('Member Info'!H169&gt;'Member Info'!$AG$13,'Member Info'!$AH$14,IF('Member Info'!H169&gt;'Member Info'!$AG$12,'Member Info'!$AH$13,IF('Member Info'!H169&gt;'Member Info'!$AG$11,'Member Info'!$AH$12,IF('Member Info'!H169&gt;'Member Info'!$AG$10,'Member Info'!$AH$11,IF('Member Info'!H169&gt;'Member Info'!$AG$9,'Member Info'!$AH$10,IF('Member Info'!H169&gt;'Member Info'!$AG$8,'Member Info'!$AH$9,'Member Info'!$AH$8)))))))))))))</f>
        <v/>
      </c>
      <c r="H173" s="26"/>
      <c r="I173" s="26"/>
      <c r="J173" s="107" t="str">
        <f>IF(E173=0,"",IF('Member Info'!F169&gt;$S$1,CONCATENATE("Joined with practice on ", TEXT('Member Info'!F169, "DD/MM/YYYY")),IF('Member Info'!N169&lt;&gt;"",IF('Member Info'!N169&lt;$R$1,CONCATENATE("Left Scheme on ", TEXT('Member Info'!N169, "DD/MM/YYYY")),IF(ISERROR(G173),"Error Detected, No rate entered",IF(E173=0,"",IF(F173="","Error Detected, No Pensionable pay",IF(ISERROR(AB173)," Unknown Values entered.",IF(T173+U173&lt;1,"Acceptable",IF(R173+S173=200, "No Contributions Entered", IF(K173="","Error Detected, Choose reason&gt;",IF(X173="1",IF(T173=1,"Please Enter Deemed Pensionable Pay","Add Any Relevant Details Above"),"Please Give Details Above"))))))))),IF(ISERROR(G173),"Error Detected, No rate entered",IF(E173=0,"",IF(F173="","Error Detected, No Pensionable pay",IF(ISERROR(AB173)," Unknown Values entered.",IF(T173+U173&lt;1,"Acceptable",IF(R173+S173=200, "No Contributions Entered", IF(K173="","Error Detected, Choose reason&gt;",IF(X173="1",IF(T173=1,"Please Enter Deemed Pensionable Pay","Add relevant Details Above"),"Please give details Above")))))))))))</f>
        <v/>
      </c>
      <c r="K173" s="263"/>
      <c r="L173" s="93"/>
      <c r="M173" s="93" t="str">
        <f t="shared" si="42"/>
        <v/>
      </c>
      <c r="N173" s="96">
        <f t="shared" si="41"/>
        <v>0</v>
      </c>
      <c r="O173" s="96">
        <f t="shared" si="41"/>
        <v>0</v>
      </c>
      <c r="P173" s="220">
        <f>(ROUND((F173/100*'Member Info'!$W$2), 2))</f>
        <v>0</v>
      </c>
      <c r="Q173" s="220" t="e">
        <f t="shared" si="43"/>
        <v>#VALUE!</v>
      </c>
      <c r="R173" s="220" t="str">
        <f t="shared" si="44"/>
        <v/>
      </c>
      <c r="S173" s="229" t="str">
        <f t="shared" si="45"/>
        <v/>
      </c>
      <c r="T173" s="230" t="str">
        <f t="shared" si="46"/>
        <v/>
      </c>
      <c r="U173" s="230" t="str">
        <f t="shared" si="47"/>
        <v/>
      </c>
      <c r="V173" s="224">
        <f t="shared" si="48"/>
        <v>0</v>
      </c>
      <c r="W173" s="112">
        <f t="shared" si="49"/>
        <v>0</v>
      </c>
      <c r="X173" s="237" t="str">
        <f t="shared" si="37"/>
        <v/>
      </c>
      <c r="Y173" s="242" t="b">
        <f t="shared" si="38"/>
        <v>0</v>
      </c>
      <c r="Z173" s="237">
        <f t="shared" si="50"/>
        <v>0</v>
      </c>
      <c r="AA173" s="237">
        <f>IF('Member Info'!N169="",1,"")</f>
        <v>1</v>
      </c>
      <c r="AB173" s="245" t="e">
        <f t="shared" si="51"/>
        <v>#VALUE!</v>
      </c>
      <c r="AC173" s="132" t="str">
        <f t="shared" si="39"/>
        <v/>
      </c>
      <c r="AD173" s="126">
        <f t="shared" si="40"/>
        <v>1</v>
      </c>
      <c r="AE173" s="126" t="str">
        <f>IF('Member Info'!N169&lt;&gt;"",IF('Member Info'!N169&lt;=$R$1,1,0),"")</f>
        <v/>
      </c>
      <c r="AG173" s="126" t="b">
        <f t="shared" si="52"/>
        <v>0</v>
      </c>
      <c r="AH173" s="126">
        <f t="shared" si="53"/>
        <v>0</v>
      </c>
      <c r="AJ173" s="126">
        <f t="shared" si="54"/>
        <v>0</v>
      </c>
      <c r="AK173" s="126">
        <f>IF('Member Info'!F169&gt;$R$1,1,0)</f>
        <v>0</v>
      </c>
      <c r="AL173" s="126" t="b">
        <f>IF(ISERROR(R173),ERROR.TYPE(#REF!)=ERROR.TYPE(R173),FALSE)</f>
        <v>0</v>
      </c>
      <c r="AM173" s="126" t="b">
        <f>IF(ISERROR(S173),ERROR.TYPE(#REF!)=ERROR.TYPE(S173),FALSE)</f>
        <v>0</v>
      </c>
      <c r="AN173" s="126">
        <f>IF(OR('Member Info'!F169&gt;=$S$1,'Member Info'!N169&gt;=$R$1),1,0)</f>
        <v>0</v>
      </c>
    </row>
    <row r="174" spans="1:40" x14ac:dyDescent="0.25">
      <c r="A174" s="4">
        <v>142</v>
      </c>
      <c r="B174" s="166">
        <f>'Member Info'!D170</f>
        <v>0</v>
      </c>
      <c r="C174" s="166">
        <f>'Member Info'!E170</f>
        <v>0</v>
      </c>
      <c r="D174" s="166" t="str">
        <f>'Member Info'!G170</f>
        <v/>
      </c>
      <c r="E174" s="167">
        <f>'Member Info'!B170</f>
        <v>0</v>
      </c>
      <c r="F174" s="244"/>
      <c r="G174" s="168" t="str">
        <f>IF(E174=0,"",
IF('Member Info'!$AM$19&lt;=$R$1,
SUMPRODUCT('Member Info'!L170+IF('Member Info'!H170&gt;'Member Info'!$AJ$12,'Member Info'!$AK$13,IF('Member Info'!H170&gt;'Member Info'!$AJ$11,'Member Info'!$AK$12,IF('Member Info'!H170&gt;'Member Info'!$AJ$10,'Member Info'!$AK$11,IF('Member Info'!H170&gt;'Member Info'!$AJ$9,'Member Info'!$AK$10,IF('Member Info'!H170&gt;'Member Info'!$AJ$8,'Member Info'!$AK$9,'Member Info'!$AK$8)))))),
SUMPRODUCT('Member Info'!L170+IF('Member Info'!H170&gt;'Member Info'!$AG$17,'Member Info'!$AH$18,IF('Member Info'!H170&gt;'Member Info'!$AG$16,'Member Info'!$AH$17,IF('Member Info'!H170&gt;'Member Info'!$AG$15,'Member Info'!$AH$16,IF('Member Info'!H170&gt;'Member Info'!$AG$14,'Member Info'!$AH$15,IF('Member Info'!H170&gt;'Member Info'!$AG$13,'Member Info'!$AH$14,IF('Member Info'!H170&gt;'Member Info'!$AG$12,'Member Info'!$AH$13,IF('Member Info'!H170&gt;'Member Info'!$AG$11,'Member Info'!$AH$12,IF('Member Info'!H170&gt;'Member Info'!$AG$10,'Member Info'!$AH$11,IF('Member Info'!H170&gt;'Member Info'!$AG$9,'Member Info'!$AH$10,IF('Member Info'!H170&gt;'Member Info'!$AG$8,'Member Info'!$AH$9,'Member Info'!$AH$8)))))))))))))</f>
        <v/>
      </c>
      <c r="H174" s="26"/>
      <c r="I174" s="26"/>
      <c r="J174" s="107" t="str">
        <f>IF(E174=0,"",IF('Member Info'!F170&gt;$S$1,CONCATENATE("Joined with practice on ", TEXT('Member Info'!F170, "DD/MM/YYYY")),IF('Member Info'!N170&lt;&gt;"",IF('Member Info'!N170&lt;$R$1,CONCATENATE("Left Scheme on ", TEXT('Member Info'!N170, "DD/MM/YYYY")),IF(ISERROR(G174),"Error Detected, No rate entered",IF(E174=0,"",IF(F174="","Error Detected, No Pensionable pay",IF(ISERROR(AB174)," Unknown Values entered.",IF(T174+U174&lt;1,"Acceptable",IF(R174+S174=200, "No Contributions Entered", IF(K174="","Error Detected, Choose reason&gt;",IF(X174="1",IF(T174=1,"Please Enter Deemed Pensionable Pay","Add Any Relevant Details Above"),"Please Give Details Above"))))))))),IF(ISERROR(G174),"Error Detected, No rate entered",IF(E174=0,"",IF(F174="","Error Detected, No Pensionable pay",IF(ISERROR(AB174)," Unknown Values entered.",IF(T174+U174&lt;1,"Acceptable",IF(R174+S174=200, "No Contributions Entered", IF(K174="","Error Detected, Choose reason&gt;",IF(X174="1",IF(T174=1,"Please Enter Deemed Pensionable Pay","Add relevant Details Above"),"Please give details Above")))))))))))</f>
        <v/>
      </c>
      <c r="K174" s="263"/>
      <c r="L174" s="93"/>
      <c r="M174" s="93" t="str">
        <f t="shared" si="42"/>
        <v/>
      </c>
      <c r="N174" s="96">
        <f t="shared" si="41"/>
        <v>0</v>
      </c>
      <c r="O174" s="96">
        <f t="shared" si="41"/>
        <v>0</v>
      </c>
      <c r="P174" s="220">
        <f>(ROUND((F174/100*'Member Info'!$W$2), 2))</f>
        <v>0</v>
      </c>
      <c r="Q174" s="220" t="e">
        <f t="shared" si="43"/>
        <v>#VALUE!</v>
      </c>
      <c r="R174" s="220" t="str">
        <f t="shared" si="44"/>
        <v/>
      </c>
      <c r="S174" s="229" t="str">
        <f t="shared" si="45"/>
        <v/>
      </c>
      <c r="T174" s="230" t="str">
        <f t="shared" si="46"/>
        <v/>
      </c>
      <c r="U174" s="230" t="str">
        <f t="shared" si="47"/>
        <v/>
      </c>
      <c r="V174" s="224">
        <f t="shared" si="48"/>
        <v>0</v>
      </c>
      <c r="W174" s="112">
        <f t="shared" si="49"/>
        <v>0</v>
      </c>
      <c r="X174" s="237" t="str">
        <f t="shared" si="37"/>
        <v/>
      </c>
      <c r="Y174" s="242" t="b">
        <f t="shared" si="38"/>
        <v>0</v>
      </c>
      <c r="Z174" s="237">
        <f t="shared" si="50"/>
        <v>0</v>
      </c>
      <c r="AA174" s="237">
        <f>IF('Member Info'!N170="",1,"")</f>
        <v>1</v>
      </c>
      <c r="AB174" s="245" t="e">
        <f t="shared" si="51"/>
        <v>#VALUE!</v>
      </c>
      <c r="AC174" s="132" t="str">
        <f t="shared" si="39"/>
        <v/>
      </c>
      <c r="AD174" s="126">
        <f t="shared" si="40"/>
        <v>1</v>
      </c>
      <c r="AE174" s="126" t="str">
        <f>IF('Member Info'!N170&lt;&gt;"",IF('Member Info'!N170&lt;=$R$1,1,0),"")</f>
        <v/>
      </c>
      <c r="AG174" s="126" t="b">
        <f t="shared" si="52"/>
        <v>0</v>
      </c>
      <c r="AH174" s="126">
        <f t="shared" si="53"/>
        <v>0</v>
      </c>
      <c r="AJ174" s="126">
        <f t="shared" si="54"/>
        <v>0</v>
      </c>
      <c r="AK174" s="126">
        <f>IF('Member Info'!F170&gt;$R$1,1,0)</f>
        <v>0</v>
      </c>
      <c r="AL174" s="126" t="b">
        <f>IF(ISERROR(R174),ERROR.TYPE(#REF!)=ERROR.TYPE(R174),FALSE)</f>
        <v>0</v>
      </c>
      <c r="AM174" s="126" t="b">
        <f>IF(ISERROR(S174),ERROR.TYPE(#REF!)=ERROR.TYPE(S174),FALSE)</f>
        <v>0</v>
      </c>
      <c r="AN174" s="126">
        <f>IF(OR('Member Info'!F170&gt;=$S$1,'Member Info'!N170&gt;=$R$1),1,0)</f>
        <v>0</v>
      </c>
    </row>
    <row r="175" spans="1:40" x14ac:dyDescent="0.25">
      <c r="A175" s="4">
        <v>143</v>
      </c>
      <c r="B175" s="166">
        <f>'Member Info'!D171</f>
        <v>0</v>
      </c>
      <c r="C175" s="166">
        <f>'Member Info'!E171</f>
        <v>0</v>
      </c>
      <c r="D175" s="166" t="str">
        <f>'Member Info'!G171</f>
        <v/>
      </c>
      <c r="E175" s="167">
        <f>'Member Info'!B171</f>
        <v>0</v>
      </c>
      <c r="F175" s="244"/>
      <c r="G175" s="168" t="str">
        <f>IF(E175=0,"",
IF('Member Info'!$AM$19&lt;=$R$1,
SUMPRODUCT('Member Info'!L171+IF('Member Info'!H171&gt;'Member Info'!$AJ$12,'Member Info'!$AK$13,IF('Member Info'!H171&gt;'Member Info'!$AJ$11,'Member Info'!$AK$12,IF('Member Info'!H171&gt;'Member Info'!$AJ$10,'Member Info'!$AK$11,IF('Member Info'!H171&gt;'Member Info'!$AJ$9,'Member Info'!$AK$10,IF('Member Info'!H171&gt;'Member Info'!$AJ$8,'Member Info'!$AK$9,'Member Info'!$AK$8)))))),
SUMPRODUCT('Member Info'!L171+IF('Member Info'!H171&gt;'Member Info'!$AG$17,'Member Info'!$AH$18,IF('Member Info'!H171&gt;'Member Info'!$AG$16,'Member Info'!$AH$17,IF('Member Info'!H171&gt;'Member Info'!$AG$15,'Member Info'!$AH$16,IF('Member Info'!H171&gt;'Member Info'!$AG$14,'Member Info'!$AH$15,IF('Member Info'!H171&gt;'Member Info'!$AG$13,'Member Info'!$AH$14,IF('Member Info'!H171&gt;'Member Info'!$AG$12,'Member Info'!$AH$13,IF('Member Info'!H171&gt;'Member Info'!$AG$11,'Member Info'!$AH$12,IF('Member Info'!H171&gt;'Member Info'!$AG$10,'Member Info'!$AH$11,IF('Member Info'!H171&gt;'Member Info'!$AG$9,'Member Info'!$AH$10,IF('Member Info'!H171&gt;'Member Info'!$AG$8,'Member Info'!$AH$9,'Member Info'!$AH$8)))))))))))))</f>
        <v/>
      </c>
      <c r="H175" s="26"/>
      <c r="I175" s="26"/>
      <c r="J175" s="107" t="str">
        <f>IF(E175=0,"",IF('Member Info'!F171&gt;$S$1,CONCATENATE("Joined with practice on ", TEXT('Member Info'!F171, "DD/MM/YYYY")),IF('Member Info'!N171&lt;&gt;"",IF('Member Info'!N171&lt;$R$1,CONCATENATE("Left Scheme on ", TEXT('Member Info'!N171, "DD/MM/YYYY")),IF(ISERROR(G175),"Error Detected, No rate entered",IF(E175=0,"",IF(F175="","Error Detected, No Pensionable pay",IF(ISERROR(AB175)," Unknown Values entered.",IF(T175+U175&lt;1,"Acceptable",IF(R175+S175=200, "No Contributions Entered", IF(K175="","Error Detected, Choose reason&gt;",IF(X175="1",IF(T175=1,"Please Enter Deemed Pensionable Pay","Add Any Relevant Details Above"),"Please Give Details Above"))))))))),IF(ISERROR(G175),"Error Detected, No rate entered",IF(E175=0,"",IF(F175="","Error Detected, No Pensionable pay",IF(ISERROR(AB175)," Unknown Values entered.",IF(T175+U175&lt;1,"Acceptable",IF(R175+S175=200, "No Contributions Entered", IF(K175="","Error Detected, Choose reason&gt;",IF(X175="1",IF(T175=1,"Please Enter Deemed Pensionable Pay","Add relevant Details Above"),"Please give details Above")))))))))))</f>
        <v/>
      </c>
      <c r="K175" s="263"/>
      <c r="L175" s="93"/>
      <c r="M175" s="93" t="str">
        <f t="shared" si="42"/>
        <v/>
      </c>
      <c r="N175" s="96">
        <f t="shared" si="41"/>
        <v>0</v>
      </c>
      <c r="O175" s="96">
        <f t="shared" si="41"/>
        <v>0</v>
      </c>
      <c r="P175" s="220">
        <f>(ROUND((F175/100*'Member Info'!$W$2), 2))</f>
        <v>0</v>
      </c>
      <c r="Q175" s="220" t="e">
        <f t="shared" si="43"/>
        <v>#VALUE!</v>
      </c>
      <c r="R175" s="220" t="str">
        <f t="shared" si="44"/>
        <v/>
      </c>
      <c r="S175" s="229" t="str">
        <f t="shared" si="45"/>
        <v/>
      </c>
      <c r="T175" s="230" t="str">
        <f t="shared" si="46"/>
        <v/>
      </c>
      <c r="U175" s="230" t="str">
        <f t="shared" si="47"/>
        <v/>
      </c>
      <c r="V175" s="224">
        <f t="shared" si="48"/>
        <v>0</v>
      </c>
      <c r="W175" s="112">
        <f t="shared" si="49"/>
        <v>0</v>
      </c>
      <c r="X175" s="237" t="str">
        <f t="shared" si="37"/>
        <v/>
      </c>
      <c r="Y175" s="242" t="b">
        <f t="shared" si="38"/>
        <v>0</v>
      </c>
      <c r="Z175" s="237">
        <f t="shared" si="50"/>
        <v>0</v>
      </c>
      <c r="AA175" s="237">
        <f>IF('Member Info'!N171="",1,"")</f>
        <v>1</v>
      </c>
      <c r="AB175" s="245" t="e">
        <f t="shared" si="51"/>
        <v>#VALUE!</v>
      </c>
      <c r="AC175" s="132" t="str">
        <f t="shared" si="39"/>
        <v/>
      </c>
      <c r="AD175" s="126">
        <f t="shared" si="40"/>
        <v>1</v>
      </c>
      <c r="AE175" s="126" t="str">
        <f>IF('Member Info'!N171&lt;&gt;"",IF('Member Info'!N171&lt;=$R$1,1,0),"")</f>
        <v/>
      </c>
      <c r="AG175" s="126" t="b">
        <f t="shared" si="52"/>
        <v>0</v>
      </c>
      <c r="AH175" s="126">
        <f t="shared" si="53"/>
        <v>0</v>
      </c>
      <c r="AJ175" s="126">
        <f t="shared" si="54"/>
        <v>0</v>
      </c>
      <c r="AK175" s="126">
        <f>IF('Member Info'!F171&gt;$R$1,1,0)</f>
        <v>0</v>
      </c>
      <c r="AL175" s="126" t="b">
        <f>IF(ISERROR(R175),ERROR.TYPE(#REF!)=ERROR.TYPE(R175),FALSE)</f>
        <v>0</v>
      </c>
      <c r="AM175" s="126" t="b">
        <f>IF(ISERROR(S175),ERROR.TYPE(#REF!)=ERROR.TYPE(S175),FALSE)</f>
        <v>0</v>
      </c>
      <c r="AN175" s="126">
        <f>IF(OR('Member Info'!F171&gt;=$S$1,'Member Info'!N171&gt;=$R$1),1,0)</f>
        <v>0</v>
      </c>
    </row>
    <row r="176" spans="1:40" x14ac:dyDescent="0.25">
      <c r="A176" s="4">
        <v>144</v>
      </c>
      <c r="B176" s="166">
        <f>'Member Info'!D172</f>
        <v>0</v>
      </c>
      <c r="C176" s="166">
        <f>'Member Info'!E172</f>
        <v>0</v>
      </c>
      <c r="D176" s="166" t="str">
        <f>'Member Info'!G172</f>
        <v/>
      </c>
      <c r="E176" s="167">
        <f>'Member Info'!B172</f>
        <v>0</v>
      </c>
      <c r="F176" s="244"/>
      <c r="G176" s="168" t="str">
        <f>IF(E176=0,"",
IF('Member Info'!$AM$19&lt;=$R$1,
SUMPRODUCT('Member Info'!L172+IF('Member Info'!H172&gt;'Member Info'!$AJ$12,'Member Info'!$AK$13,IF('Member Info'!H172&gt;'Member Info'!$AJ$11,'Member Info'!$AK$12,IF('Member Info'!H172&gt;'Member Info'!$AJ$10,'Member Info'!$AK$11,IF('Member Info'!H172&gt;'Member Info'!$AJ$9,'Member Info'!$AK$10,IF('Member Info'!H172&gt;'Member Info'!$AJ$8,'Member Info'!$AK$9,'Member Info'!$AK$8)))))),
SUMPRODUCT('Member Info'!L172+IF('Member Info'!H172&gt;'Member Info'!$AG$17,'Member Info'!$AH$18,IF('Member Info'!H172&gt;'Member Info'!$AG$16,'Member Info'!$AH$17,IF('Member Info'!H172&gt;'Member Info'!$AG$15,'Member Info'!$AH$16,IF('Member Info'!H172&gt;'Member Info'!$AG$14,'Member Info'!$AH$15,IF('Member Info'!H172&gt;'Member Info'!$AG$13,'Member Info'!$AH$14,IF('Member Info'!H172&gt;'Member Info'!$AG$12,'Member Info'!$AH$13,IF('Member Info'!H172&gt;'Member Info'!$AG$11,'Member Info'!$AH$12,IF('Member Info'!H172&gt;'Member Info'!$AG$10,'Member Info'!$AH$11,IF('Member Info'!H172&gt;'Member Info'!$AG$9,'Member Info'!$AH$10,IF('Member Info'!H172&gt;'Member Info'!$AG$8,'Member Info'!$AH$9,'Member Info'!$AH$8)))))))))))))</f>
        <v/>
      </c>
      <c r="H176" s="26"/>
      <c r="I176" s="26"/>
      <c r="J176" s="107" t="str">
        <f>IF(E176=0,"",IF('Member Info'!F172&gt;$S$1,CONCATENATE("Joined with practice on ", TEXT('Member Info'!F172, "DD/MM/YYYY")),IF('Member Info'!N172&lt;&gt;"",IF('Member Info'!N172&lt;$R$1,CONCATENATE("Left Scheme on ", TEXT('Member Info'!N172, "DD/MM/YYYY")),IF(ISERROR(G176),"Error Detected, No rate entered",IF(E176=0,"",IF(F176="","Error Detected, No Pensionable pay",IF(ISERROR(AB176)," Unknown Values entered.",IF(T176+U176&lt;1,"Acceptable",IF(R176+S176=200, "No Contributions Entered", IF(K176="","Error Detected, Choose reason&gt;",IF(X176="1",IF(T176=1,"Please Enter Deemed Pensionable Pay","Add Any Relevant Details Above"),"Please Give Details Above"))))))))),IF(ISERROR(G176),"Error Detected, No rate entered",IF(E176=0,"",IF(F176="","Error Detected, No Pensionable pay",IF(ISERROR(AB176)," Unknown Values entered.",IF(T176+U176&lt;1,"Acceptable",IF(R176+S176=200, "No Contributions Entered", IF(K176="","Error Detected, Choose reason&gt;",IF(X176="1",IF(T176=1,"Please Enter Deemed Pensionable Pay","Add relevant Details Above"),"Please give details Above")))))))))))</f>
        <v/>
      </c>
      <c r="K176" s="263"/>
      <c r="L176" s="93"/>
      <c r="M176" s="93" t="str">
        <f t="shared" si="42"/>
        <v/>
      </c>
      <c r="N176" s="96">
        <f t="shared" si="41"/>
        <v>0</v>
      </c>
      <c r="O176" s="96">
        <f t="shared" si="41"/>
        <v>0</v>
      </c>
      <c r="P176" s="220">
        <f>(ROUND((F176/100*'Member Info'!$W$2), 2))</f>
        <v>0</v>
      </c>
      <c r="Q176" s="220" t="e">
        <f t="shared" si="43"/>
        <v>#VALUE!</v>
      </c>
      <c r="R176" s="220" t="str">
        <f t="shared" si="44"/>
        <v/>
      </c>
      <c r="S176" s="229" t="str">
        <f t="shared" si="45"/>
        <v/>
      </c>
      <c r="T176" s="230" t="str">
        <f t="shared" si="46"/>
        <v/>
      </c>
      <c r="U176" s="230" t="str">
        <f t="shared" si="47"/>
        <v/>
      </c>
      <c r="V176" s="224">
        <f t="shared" si="48"/>
        <v>0</v>
      </c>
      <c r="W176" s="112">
        <f t="shared" si="49"/>
        <v>0</v>
      </c>
      <c r="X176" s="237" t="str">
        <f t="shared" si="37"/>
        <v/>
      </c>
      <c r="Y176" s="242" t="b">
        <f t="shared" si="38"/>
        <v>0</v>
      </c>
      <c r="Z176" s="237">
        <f t="shared" si="50"/>
        <v>0</v>
      </c>
      <c r="AA176" s="237">
        <f>IF('Member Info'!N172="",1,"")</f>
        <v>1</v>
      </c>
      <c r="AB176" s="245" t="e">
        <f t="shared" si="51"/>
        <v>#VALUE!</v>
      </c>
      <c r="AC176" s="132" t="str">
        <f t="shared" si="39"/>
        <v/>
      </c>
      <c r="AD176" s="126">
        <f t="shared" si="40"/>
        <v>1</v>
      </c>
      <c r="AE176" s="126" t="str">
        <f>IF('Member Info'!N172&lt;&gt;"",IF('Member Info'!N172&lt;=$R$1,1,0),"")</f>
        <v/>
      </c>
      <c r="AG176" s="126" t="b">
        <f t="shared" si="52"/>
        <v>0</v>
      </c>
      <c r="AH176" s="126">
        <f t="shared" si="53"/>
        <v>0</v>
      </c>
      <c r="AJ176" s="126">
        <f t="shared" si="54"/>
        <v>0</v>
      </c>
      <c r="AK176" s="126">
        <f>IF('Member Info'!F172&gt;$R$1,1,0)</f>
        <v>0</v>
      </c>
      <c r="AL176" s="126" t="b">
        <f>IF(ISERROR(R176),ERROR.TYPE(#REF!)=ERROR.TYPE(R176),FALSE)</f>
        <v>0</v>
      </c>
      <c r="AM176" s="126" t="b">
        <f>IF(ISERROR(S176),ERROR.TYPE(#REF!)=ERROR.TYPE(S176),FALSE)</f>
        <v>0</v>
      </c>
      <c r="AN176" s="126">
        <f>IF(OR('Member Info'!F172&gt;=$S$1,'Member Info'!N172&gt;=$R$1),1,0)</f>
        <v>0</v>
      </c>
    </row>
    <row r="177" spans="1:40" x14ac:dyDescent="0.25">
      <c r="A177" s="4">
        <v>145</v>
      </c>
      <c r="B177" s="166">
        <f>'Member Info'!D173</f>
        <v>0</v>
      </c>
      <c r="C177" s="166">
        <f>'Member Info'!E173</f>
        <v>0</v>
      </c>
      <c r="D177" s="166" t="str">
        <f>'Member Info'!G173</f>
        <v/>
      </c>
      <c r="E177" s="167">
        <f>'Member Info'!B173</f>
        <v>0</v>
      </c>
      <c r="F177" s="244"/>
      <c r="G177" s="168" t="str">
        <f>IF(E177=0,"",
IF('Member Info'!$AM$19&lt;=$R$1,
SUMPRODUCT('Member Info'!L173+IF('Member Info'!H173&gt;'Member Info'!$AJ$12,'Member Info'!$AK$13,IF('Member Info'!H173&gt;'Member Info'!$AJ$11,'Member Info'!$AK$12,IF('Member Info'!H173&gt;'Member Info'!$AJ$10,'Member Info'!$AK$11,IF('Member Info'!H173&gt;'Member Info'!$AJ$9,'Member Info'!$AK$10,IF('Member Info'!H173&gt;'Member Info'!$AJ$8,'Member Info'!$AK$9,'Member Info'!$AK$8)))))),
SUMPRODUCT('Member Info'!L173+IF('Member Info'!H173&gt;'Member Info'!$AG$17,'Member Info'!$AH$18,IF('Member Info'!H173&gt;'Member Info'!$AG$16,'Member Info'!$AH$17,IF('Member Info'!H173&gt;'Member Info'!$AG$15,'Member Info'!$AH$16,IF('Member Info'!H173&gt;'Member Info'!$AG$14,'Member Info'!$AH$15,IF('Member Info'!H173&gt;'Member Info'!$AG$13,'Member Info'!$AH$14,IF('Member Info'!H173&gt;'Member Info'!$AG$12,'Member Info'!$AH$13,IF('Member Info'!H173&gt;'Member Info'!$AG$11,'Member Info'!$AH$12,IF('Member Info'!H173&gt;'Member Info'!$AG$10,'Member Info'!$AH$11,IF('Member Info'!H173&gt;'Member Info'!$AG$9,'Member Info'!$AH$10,IF('Member Info'!H173&gt;'Member Info'!$AG$8,'Member Info'!$AH$9,'Member Info'!$AH$8)))))))))))))</f>
        <v/>
      </c>
      <c r="H177" s="26"/>
      <c r="I177" s="26"/>
      <c r="J177" s="107" t="str">
        <f>IF(E177=0,"",IF('Member Info'!F173&gt;$S$1,CONCATENATE("Joined with practice on ", TEXT('Member Info'!F173, "DD/MM/YYYY")),IF('Member Info'!N173&lt;&gt;"",IF('Member Info'!N173&lt;$R$1,CONCATENATE("Left Scheme on ", TEXT('Member Info'!N173, "DD/MM/YYYY")),IF(ISERROR(G177),"Error Detected, No rate entered",IF(E177=0,"",IF(F177="","Error Detected, No Pensionable pay",IF(ISERROR(AB177)," Unknown Values entered.",IF(T177+U177&lt;1,"Acceptable",IF(R177+S177=200, "No Contributions Entered", IF(K177="","Error Detected, Choose reason&gt;",IF(X177="1",IF(T177=1,"Please Enter Deemed Pensionable Pay","Add Any Relevant Details Above"),"Please Give Details Above"))))))))),IF(ISERROR(G177),"Error Detected, No rate entered",IF(E177=0,"",IF(F177="","Error Detected, No Pensionable pay",IF(ISERROR(AB177)," Unknown Values entered.",IF(T177+U177&lt;1,"Acceptable",IF(R177+S177=200, "No Contributions Entered", IF(K177="","Error Detected, Choose reason&gt;",IF(X177="1",IF(T177=1,"Please Enter Deemed Pensionable Pay","Add relevant Details Above"),"Please give details Above")))))))))))</f>
        <v/>
      </c>
      <c r="K177" s="263"/>
      <c r="L177" s="93"/>
      <c r="M177" s="93" t="str">
        <f t="shared" si="42"/>
        <v/>
      </c>
      <c r="N177" s="96">
        <f t="shared" si="41"/>
        <v>0</v>
      </c>
      <c r="O177" s="96">
        <f t="shared" si="41"/>
        <v>0</v>
      </c>
      <c r="P177" s="220">
        <f>(ROUND((F177/100*'Member Info'!$W$2), 2))</f>
        <v>0</v>
      </c>
      <c r="Q177" s="220" t="e">
        <f t="shared" si="43"/>
        <v>#VALUE!</v>
      </c>
      <c r="R177" s="220" t="str">
        <f t="shared" si="44"/>
        <v/>
      </c>
      <c r="S177" s="229" t="str">
        <f t="shared" si="45"/>
        <v/>
      </c>
      <c r="T177" s="230" t="str">
        <f t="shared" si="46"/>
        <v/>
      </c>
      <c r="U177" s="230" t="str">
        <f t="shared" si="47"/>
        <v/>
      </c>
      <c r="V177" s="224">
        <f t="shared" si="48"/>
        <v>0</v>
      </c>
      <c r="W177" s="112">
        <f t="shared" si="49"/>
        <v>0</v>
      </c>
      <c r="X177" s="237" t="str">
        <f t="shared" si="37"/>
        <v/>
      </c>
      <c r="Y177" s="242" t="b">
        <f t="shared" si="38"/>
        <v>0</v>
      </c>
      <c r="Z177" s="237">
        <f t="shared" si="50"/>
        <v>0</v>
      </c>
      <c r="AA177" s="237">
        <f>IF('Member Info'!N173="",1,"")</f>
        <v>1</v>
      </c>
      <c r="AB177" s="245" t="e">
        <f t="shared" si="51"/>
        <v>#VALUE!</v>
      </c>
      <c r="AC177" s="132" t="str">
        <f t="shared" si="39"/>
        <v/>
      </c>
      <c r="AD177" s="126">
        <f t="shared" si="40"/>
        <v>1</v>
      </c>
      <c r="AE177" s="126" t="str">
        <f>IF('Member Info'!N173&lt;&gt;"",IF('Member Info'!N173&lt;=$R$1,1,0),"")</f>
        <v/>
      </c>
      <c r="AG177" s="126" t="b">
        <f t="shared" si="52"/>
        <v>0</v>
      </c>
      <c r="AH177" s="126">
        <f t="shared" si="53"/>
        <v>0</v>
      </c>
      <c r="AJ177" s="126">
        <f t="shared" si="54"/>
        <v>0</v>
      </c>
      <c r="AK177" s="126">
        <f>IF('Member Info'!F173&gt;$R$1,1,0)</f>
        <v>0</v>
      </c>
      <c r="AL177" s="126" t="b">
        <f>IF(ISERROR(R177),ERROR.TYPE(#REF!)=ERROR.TYPE(R177),FALSE)</f>
        <v>0</v>
      </c>
      <c r="AM177" s="126" t="b">
        <f>IF(ISERROR(S177),ERROR.TYPE(#REF!)=ERROR.TYPE(S177),FALSE)</f>
        <v>0</v>
      </c>
      <c r="AN177" s="126">
        <f>IF(OR('Member Info'!F173&gt;=$S$1,'Member Info'!N173&gt;=$R$1),1,0)</f>
        <v>0</v>
      </c>
    </row>
    <row r="178" spans="1:40" x14ac:dyDescent="0.25">
      <c r="A178" s="4">
        <v>146</v>
      </c>
      <c r="B178" s="166">
        <f>'Member Info'!D174</f>
        <v>0</v>
      </c>
      <c r="C178" s="166">
        <f>'Member Info'!E174</f>
        <v>0</v>
      </c>
      <c r="D178" s="166" t="str">
        <f>'Member Info'!G174</f>
        <v/>
      </c>
      <c r="E178" s="167">
        <f>'Member Info'!B174</f>
        <v>0</v>
      </c>
      <c r="F178" s="244"/>
      <c r="G178" s="168" t="str">
        <f>IF(E178=0,"",
IF('Member Info'!$AM$19&lt;=$R$1,
SUMPRODUCT('Member Info'!L174+IF('Member Info'!H174&gt;'Member Info'!$AJ$12,'Member Info'!$AK$13,IF('Member Info'!H174&gt;'Member Info'!$AJ$11,'Member Info'!$AK$12,IF('Member Info'!H174&gt;'Member Info'!$AJ$10,'Member Info'!$AK$11,IF('Member Info'!H174&gt;'Member Info'!$AJ$9,'Member Info'!$AK$10,IF('Member Info'!H174&gt;'Member Info'!$AJ$8,'Member Info'!$AK$9,'Member Info'!$AK$8)))))),
SUMPRODUCT('Member Info'!L174+IF('Member Info'!H174&gt;'Member Info'!$AG$17,'Member Info'!$AH$18,IF('Member Info'!H174&gt;'Member Info'!$AG$16,'Member Info'!$AH$17,IF('Member Info'!H174&gt;'Member Info'!$AG$15,'Member Info'!$AH$16,IF('Member Info'!H174&gt;'Member Info'!$AG$14,'Member Info'!$AH$15,IF('Member Info'!H174&gt;'Member Info'!$AG$13,'Member Info'!$AH$14,IF('Member Info'!H174&gt;'Member Info'!$AG$12,'Member Info'!$AH$13,IF('Member Info'!H174&gt;'Member Info'!$AG$11,'Member Info'!$AH$12,IF('Member Info'!H174&gt;'Member Info'!$AG$10,'Member Info'!$AH$11,IF('Member Info'!H174&gt;'Member Info'!$AG$9,'Member Info'!$AH$10,IF('Member Info'!H174&gt;'Member Info'!$AG$8,'Member Info'!$AH$9,'Member Info'!$AH$8)))))))))))))</f>
        <v/>
      </c>
      <c r="H178" s="26"/>
      <c r="I178" s="26"/>
      <c r="J178" s="107" t="str">
        <f>IF(E178=0,"",IF('Member Info'!F174&gt;$S$1,CONCATENATE("Joined with practice on ", TEXT('Member Info'!F174, "DD/MM/YYYY")),IF('Member Info'!N174&lt;&gt;"",IF('Member Info'!N174&lt;$R$1,CONCATENATE("Left Scheme on ", TEXT('Member Info'!N174, "DD/MM/YYYY")),IF(ISERROR(G178),"Error Detected, No rate entered",IF(E178=0,"",IF(F178="","Error Detected, No Pensionable pay",IF(ISERROR(AB178)," Unknown Values entered.",IF(T178+U178&lt;1,"Acceptable",IF(R178+S178=200, "No Contributions Entered", IF(K178="","Error Detected, Choose reason&gt;",IF(X178="1",IF(T178=1,"Please Enter Deemed Pensionable Pay","Add Any Relevant Details Above"),"Please Give Details Above"))))))))),IF(ISERROR(G178),"Error Detected, No rate entered",IF(E178=0,"",IF(F178="","Error Detected, No Pensionable pay",IF(ISERROR(AB178)," Unknown Values entered.",IF(T178+U178&lt;1,"Acceptable",IF(R178+S178=200, "No Contributions Entered", IF(K178="","Error Detected, Choose reason&gt;",IF(X178="1",IF(T178=1,"Please Enter Deemed Pensionable Pay","Add relevant Details Above"),"Please give details Above")))))))))))</f>
        <v/>
      </c>
      <c r="K178" s="263"/>
      <c r="L178" s="93"/>
      <c r="M178" s="93" t="str">
        <f t="shared" si="42"/>
        <v/>
      </c>
      <c r="N178" s="96">
        <f t="shared" si="41"/>
        <v>0</v>
      </c>
      <c r="O178" s="96">
        <f t="shared" si="41"/>
        <v>0</v>
      </c>
      <c r="P178" s="220">
        <f>(ROUND((F178/100*'Member Info'!$W$2), 2))</f>
        <v>0</v>
      </c>
      <c r="Q178" s="220" t="e">
        <f t="shared" si="43"/>
        <v>#VALUE!</v>
      </c>
      <c r="R178" s="220" t="str">
        <f t="shared" si="44"/>
        <v/>
      </c>
      <c r="S178" s="229" t="str">
        <f t="shared" si="45"/>
        <v/>
      </c>
      <c r="T178" s="230" t="str">
        <f t="shared" si="46"/>
        <v/>
      </c>
      <c r="U178" s="230" t="str">
        <f t="shared" si="47"/>
        <v/>
      </c>
      <c r="V178" s="224">
        <f t="shared" si="48"/>
        <v>0</v>
      </c>
      <c r="W178" s="112">
        <f t="shared" si="49"/>
        <v>0</v>
      </c>
      <c r="X178" s="237" t="str">
        <f t="shared" si="37"/>
        <v/>
      </c>
      <c r="Y178" s="242" t="b">
        <f t="shared" si="38"/>
        <v>0</v>
      </c>
      <c r="Z178" s="237">
        <f t="shared" si="50"/>
        <v>0</v>
      </c>
      <c r="AA178" s="237">
        <f>IF('Member Info'!N174="",1,"")</f>
        <v>1</v>
      </c>
      <c r="AB178" s="245" t="e">
        <f t="shared" si="51"/>
        <v>#VALUE!</v>
      </c>
      <c r="AC178" s="132" t="str">
        <f t="shared" si="39"/>
        <v/>
      </c>
      <c r="AD178" s="126">
        <f t="shared" si="40"/>
        <v>1</v>
      </c>
      <c r="AE178" s="126" t="str">
        <f>IF('Member Info'!N174&lt;&gt;"",IF('Member Info'!N174&lt;=$R$1,1,0),"")</f>
        <v/>
      </c>
      <c r="AG178" s="126" t="b">
        <f t="shared" si="52"/>
        <v>0</v>
      </c>
      <c r="AH178" s="126">
        <f t="shared" si="53"/>
        <v>0</v>
      </c>
      <c r="AJ178" s="126">
        <f t="shared" si="54"/>
        <v>0</v>
      </c>
      <c r="AK178" s="126">
        <f>IF('Member Info'!F174&gt;$R$1,1,0)</f>
        <v>0</v>
      </c>
      <c r="AL178" s="126" t="b">
        <f>IF(ISERROR(R178),ERROR.TYPE(#REF!)=ERROR.TYPE(R178),FALSE)</f>
        <v>0</v>
      </c>
      <c r="AM178" s="126" t="b">
        <f>IF(ISERROR(S178),ERROR.TYPE(#REF!)=ERROR.TYPE(S178),FALSE)</f>
        <v>0</v>
      </c>
      <c r="AN178" s="126">
        <f>IF(OR('Member Info'!F174&gt;=$S$1,'Member Info'!N174&gt;=$R$1),1,0)</f>
        <v>0</v>
      </c>
    </row>
    <row r="179" spans="1:40" x14ac:dyDescent="0.25">
      <c r="A179" s="4">
        <v>147</v>
      </c>
      <c r="B179" s="166">
        <f>'Member Info'!D175</f>
        <v>0</v>
      </c>
      <c r="C179" s="166">
        <f>'Member Info'!E175</f>
        <v>0</v>
      </c>
      <c r="D179" s="166" t="str">
        <f>'Member Info'!G175</f>
        <v/>
      </c>
      <c r="E179" s="167">
        <f>'Member Info'!B175</f>
        <v>0</v>
      </c>
      <c r="F179" s="244"/>
      <c r="G179" s="168" t="str">
        <f>IF(E179=0,"",
IF('Member Info'!$AM$19&lt;=$R$1,
SUMPRODUCT('Member Info'!L175+IF('Member Info'!H175&gt;'Member Info'!$AJ$12,'Member Info'!$AK$13,IF('Member Info'!H175&gt;'Member Info'!$AJ$11,'Member Info'!$AK$12,IF('Member Info'!H175&gt;'Member Info'!$AJ$10,'Member Info'!$AK$11,IF('Member Info'!H175&gt;'Member Info'!$AJ$9,'Member Info'!$AK$10,IF('Member Info'!H175&gt;'Member Info'!$AJ$8,'Member Info'!$AK$9,'Member Info'!$AK$8)))))),
SUMPRODUCT('Member Info'!L175+IF('Member Info'!H175&gt;'Member Info'!$AG$17,'Member Info'!$AH$18,IF('Member Info'!H175&gt;'Member Info'!$AG$16,'Member Info'!$AH$17,IF('Member Info'!H175&gt;'Member Info'!$AG$15,'Member Info'!$AH$16,IF('Member Info'!H175&gt;'Member Info'!$AG$14,'Member Info'!$AH$15,IF('Member Info'!H175&gt;'Member Info'!$AG$13,'Member Info'!$AH$14,IF('Member Info'!H175&gt;'Member Info'!$AG$12,'Member Info'!$AH$13,IF('Member Info'!H175&gt;'Member Info'!$AG$11,'Member Info'!$AH$12,IF('Member Info'!H175&gt;'Member Info'!$AG$10,'Member Info'!$AH$11,IF('Member Info'!H175&gt;'Member Info'!$AG$9,'Member Info'!$AH$10,IF('Member Info'!H175&gt;'Member Info'!$AG$8,'Member Info'!$AH$9,'Member Info'!$AH$8)))))))))))))</f>
        <v/>
      </c>
      <c r="H179" s="26"/>
      <c r="I179" s="26"/>
      <c r="J179" s="107" t="str">
        <f>IF(E179=0,"",IF('Member Info'!F175&gt;$S$1,CONCATENATE("Joined with practice on ", TEXT('Member Info'!F175, "DD/MM/YYYY")),IF('Member Info'!N175&lt;&gt;"",IF('Member Info'!N175&lt;$R$1,CONCATENATE("Left Scheme on ", TEXT('Member Info'!N175, "DD/MM/YYYY")),IF(ISERROR(G179),"Error Detected, No rate entered",IF(E179=0,"",IF(F179="","Error Detected, No Pensionable pay",IF(ISERROR(AB179)," Unknown Values entered.",IF(T179+U179&lt;1,"Acceptable",IF(R179+S179=200, "No Contributions Entered", IF(K179="","Error Detected, Choose reason&gt;",IF(X179="1",IF(T179=1,"Please Enter Deemed Pensionable Pay","Add Any Relevant Details Above"),"Please Give Details Above"))))))))),IF(ISERROR(G179),"Error Detected, No rate entered",IF(E179=0,"",IF(F179="","Error Detected, No Pensionable pay",IF(ISERROR(AB179)," Unknown Values entered.",IF(T179+U179&lt;1,"Acceptable",IF(R179+S179=200, "No Contributions Entered", IF(K179="","Error Detected, Choose reason&gt;",IF(X179="1",IF(T179=1,"Please Enter Deemed Pensionable Pay","Add relevant Details Above"),"Please give details Above")))))))))))</f>
        <v/>
      </c>
      <c r="K179" s="263"/>
      <c r="L179" s="93"/>
      <c r="M179" s="93" t="str">
        <f t="shared" si="42"/>
        <v/>
      </c>
      <c r="N179" s="96">
        <f t="shared" si="41"/>
        <v>0</v>
      </c>
      <c r="O179" s="96">
        <f t="shared" si="41"/>
        <v>0</v>
      </c>
      <c r="P179" s="220">
        <f>(ROUND((F179/100*'Member Info'!$W$2), 2))</f>
        <v>0</v>
      </c>
      <c r="Q179" s="220" t="e">
        <f t="shared" si="43"/>
        <v>#VALUE!</v>
      </c>
      <c r="R179" s="220" t="str">
        <f t="shared" si="44"/>
        <v/>
      </c>
      <c r="S179" s="229" t="str">
        <f t="shared" si="45"/>
        <v/>
      </c>
      <c r="T179" s="230" t="str">
        <f t="shared" si="46"/>
        <v/>
      </c>
      <c r="U179" s="230" t="str">
        <f t="shared" si="47"/>
        <v/>
      </c>
      <c r="V179" s="224">
        <f t="shared" si="48"/>
        <v>0</v>
      </c>
      <c r="W179" s="112">
        <f t="shared" si="49"/>
        <v>0</v>
      </c>
      <c r="X179" s="237" t="str">
        <f t="shared" si="37"/>
        <v/>
      </c>
      <c r="Y179" s="242" t="b">
        <f t="shared" si="38"/>
        <v>0</v>
      </c>
      <c r="Z179" s="237">
        <f t="shared" si="50"/>
        <v>0</v>
      </c>
      <c r="AA179" s="237">
        <f>IF('Member Info'!N175="",1,"")</f>
        <v>1</v>
      </c>
      <c r="AB179" s="245" t="e">
        <f t="shared" si="51"/>
        <v>#VALUE!</v>
      </c>
      <c r="AC179" s="132" t="str">
        <f t="shared" si="39"/>
        <v/>
      </c>
      <c r="AD179" s="126">
        <f t="shared" si="40"/>
        <v>1</v>
      </c>
      <c r="AE179" s="126" t="str">
        <f>IF('Member Info'!N175&lt;&gt;"",IF('Member Info'!N175&lt;=$R$1,1,0),"")</f>
        <v/>
      </c>
      <c r="AG179" s="126" t="b">
        <f t="shared" si="52"/>
        <v>0</v>
      </c>
      <c r="AH179" s="126">
        <f t="shared" si="53"/>
        <v>0</v>
      </c>
      <c r="AJ179" s="126">
        <f t="shared" si="54"/>
        <v>0</v>
      </c>
      <c r="AK179" s="126">
        <f>IF('Member Info'!F175&gt;$R$1,1,0)</f>
        <v>0</v>
      </c>
      <c r="AL179" s="126" t="b">
        <f>IF(ISERROR(R179),ERROR.TYPE(#REF!)=ERROR.TYPE(R179),FALSE)</f>
        <v>0</v>
      </c>
      <c r="AM179" s="126" t="b">
        <f>IF(ISERROR(S179),ERROR.TYPE(#REF!)=ERROR.TYPE(S179),FALSE)</f>
        <v>0</v>
      </c>
      <c r="AN179" s="126">
        <f>IF(OR('Member Info'!F175&gt;=$S$1,'Member Info'!N175&gt;=$R$1),1,0)</f>
        <v>0</v>
      </c>
    </row>
    <row r="180" spans="1:40" x14ac:dyDescent="0.25">
      <c r="A180" s="4">
        <v>148</v>
      </c>
      <c r="B180" s="166">
        <f>'Member Info'!D176</f>
        <v>0</v>
      </c>
      <c r="C180" s="166">
        <f>'Member Info'!E176</f>
        <v>0</v>
      </c>
      <c r="D180" s="166" t="str">
        <f>'Member Info'!G176</f>
        <v/>
      </c>
      <c r="E180" s="167">
        <f>'Member Info'!B176</f>
        <v>0</v>
      </c>
      <c r="F180" s="244"/>
      <c r="G180" s="168" t="str">
        <f>IF(E180=0,"",
IF('Member Info'!$AM$19&lt;=$R$1,
SUMPRODUCT('Member Info'!L176+IF('Member Info'!H176&gt;'Member Info'!$AJ$12,'Member Info'!$AK$13,IF('Member Info'!H176&gt;'Member Info'!$AJ$11,'Member Info'!$AK$12,IF('Member Info'!H176&gt;'Member Info'!$AJ$10,'Member Info'!$AK$11,IF('Member Info'!H176&gt;'Member Info'!$AJ$9,'Member Info'!$AK$10,IF('Member Info'!H176&gt;'Member Info'!$AJ$8,'Member Info'!$AK$9,'Member Info'!$AK$8)))))),
SUMPRODUCT('Member Info'!L176+IF('Member Info'!H176&gt;'Member Info'!$AG$17,'Member Info'!$AH$18,IF('Member Info'!H176&gt;'Member Info'!$AG$16,'Member Info'!$AH$17,IF('Member Info'!H176&gt;'Member Info'!$AG$15,'Member Info'!$AH$16,IF('Member Info'!H176&gt;'Member Info'!$AG$14,'Member Info'!$AH$15,IF('Member Info'!H176&gt;'Member Info'!$AG$13,'Member Info'!$AH$14,IF('Member Info'!H176&gt;'Member Info'!$AG$12,'Member Info'!$AH$13,IF('Member Info'!H176&gt;'Member Info'!$AG$11,'Member Info'!$AH$12,IF('Member Info'!H176&gt;'Member Info'!$AG$10,'Member Info'!$AH$11,IF('Member Info'!H176&gt;'Member Info'!$AG$9,'Member Info'!$AH$10,IF('Member Info'!H176&gt;'Member Info'!$AG$8,'Member Info'!$AH$9,'Member Info'!$AH$8)))))))))))))</f>
        <v/>
      </c>
      <c r="H180" s="26"/>
      <c r="I180" s="26"/>
      <c r="J180" s="107" t="str">
        <f>IF(E180=0,"",IF('Member Info'!F176&gt;$S$1,CONCATENATE("Joined with practice on ", TEXT('Member Info'!F176, "DD/MM/YYYY")),IF('Member Info'!N176&lt;&gt;"",IF('Member Info'!N176&lt;$R$1,CONCATENATE("Left Scheme on ", TEXT('Member Info'!N176, "DD/MM/YYYY")),IF(ISERROR(G180),"Error Detected, No rate entered",IF(E180=0,"",IF(F180="","Error Detected, No Pensionable pay",IF(ISERROR(AB180)," Unknown Values entered.",IF(T180+U180&lt;1,"Acceptable",IF(R180+S180=200, "No Contributions Entered", IF(K180="","Error Detected, Choose reason&gt;",IF(X180="1",IF(T180=1,"Please Enter Deemed Pensionable Pay","Add Any Relevant Details Above"),"Please Give Details Above"))))))))),IF(ISERROR(G180),"Error Detected, No rate entered",IF(E180=0,"",IF(F180="","Error Detected, No Pensionable pay",IF(ISERROR(AB180)," Unknown Values entered.",IF(T180+U180&lt;1,"Acceptable",IF(R180+S180=200, "No Contributions Entered", IF(K180="","Error Detected, Choose reason&gt;",IF(X180="1",IF(T180=1,"Please Enter Deemed Pensionable Pay","Add relevant Details Above"),"Please give details Above")))))))))))</f>
        <v/>
      </c>
      <c r="K180" s="263"/>
      <c r="L180" s="93"/>
      <c r="M180" s="93" t="str">
        <f t="shared" si="42"/>
        <v/>
      </c>
      <c r="N180" s="96">
        <f t="shared" si="41"/>
        <v>0</v>
      </c>
      <c r="O180" s="96">
        <f t="shared" si="41"/>
        <v>0</v>
      </c>
      <c r="P180" s="220">
        <f>(ROUND((F180/100*'Member Info'!$W$2), 2))</f>
        <v>0</v>
      </c>
      <c r="Q180" s="220" t="e">
        <f t="shared" si="43"/>
        <v>#VALUE!</v>
      </c>
      <c r="R180" s="220" t="str">
        <f t="shared" si="44"/>
        <v/>
      </c>
      <c r="S180" s="229" t="str">
        <f t="shared" si="45"/>
        <v/>
      </c>
      <c r="T180" s="230" t="str">
        <f t="shared" si="46"/>
        <v/>
      </c>
      <c r="U180" s="230" t="str">
        <f t="shared" si="47"/>
        <v/>
      </c>
      <c r="V180" s="224">
        <f t="shared" si="48"/>
        <v>0</v>
      </c>
      <c r="W180" s="112">
        <f t="shared" si="49"/>
        <v>0</v>
      </c>
      <c r="X180" s="237" t="str">
        <f t="shared" si="37"/>
        <v/>
      </c>
      <c r="Y180" s="242" t="b">
        <f t="shared" si="38"/>
        <v>0</v>
      </c>
      <c r="Z180" s="237">
        <f t="shared" si="50"/>
        <v>0</v>
      </c>
      <c r="AA180" s="237">
        <f>IF('Member Info'!N176="",1,"")</f>
        <v>1</v>
      </c>
      <c r="AB180" s="245" t="e">
        <f t="shared" si="51"/>
        <v>#VALUE!</v>
      </c>
      <c r="AC180" s="132" t="str">
        <f t="shared" si="39"/>
        <v/>
      </c>
      <c r="AD180" s="126">
        <f t="shared" si="40"/>
        <v>1</v>
      </c>
      <c r="AE180" s="126" t="str">
        <f>IF('Member Info'!N176&lt;&gt;"",IF('Member Info'!N176&lt;=$R$1,1,0),"")</f>
        <v/>
      </c>
      <c r="AG180" s="126" t="b">
        <f t="shared" si="52"/>
        <v>0</v>
      </c>
      <c r="AH180" s="126">
        <f t="shared" si="53"/>
        <v>0</v>
      </c>
      <c r="AJ180" s="126">
        <f t="shared" si="54"/>
        <v>0</v>
      </c>
      <c r="AK180" s="126">
        <f>IF('Member Info'!F176&gt;$R$1,1,0)</f>
        <v>0</v>
      </c>
      <c r="AL180" s="126" t="b">
        <f>IF(ISERROR(R180),ERROR.TYPE(#REF!)=ERROR.TYPE(R180),FALSE)</f>
        <v>0</v>
      </c>
      <c r="AM180" s="126" t="b">
        <f>IF(ISERROR(S180),ERROR.TYPE(#REF!)=ERROR.TYPE(S180),FALSE)</f>
        <v>0</v>
      </c>
      <c r="AN180" s="126">
        <f>IF(OR('Member Info'!F176&gt;=$S$1,'Member Info'!N176&gt;=$R$1),1,0)</f>
        <v>0</v>
      </c>
    </row>
    <row r="181" spans="1:40" x14ac:dyDescent="0.25">
      <c r="A181" s="4">
        <v>149</v>
      </c>
      <c r="B181" s="166">
        <f>'Member Info'!D177</f>
        <v>0</v>
      </c>
      <c r="C181" s="166">
        <f>'Member Info'!E177</f>
        <v>0</v>
      </c>
      <c r="D181" s="166" t="str">
        <f>'Member Info'!G177</f>
        <v/>
      </c>
      <c r="E181" s="167">
        <f>'Member Info'!B177</f>
        <v>0</v>
      </c>
      <c r="F181" s="244"/>
      <c r="G181" s="168" t="str">
        <f>IF(E181=0,"",
IF('Member Info'!$AM$19&lt;=$R$1,
SUMPRODUCT('Member Info'!L177+IF('Member Info'!H177&gt;'Member Info'!$AJ$12,'Member Info'!$AK$13,IF('Member Info'!H177&gt;'Member Info'!$AJ$11,'Member Info'!$AK$12,IF('Member Info'!H177&gt;'Member Info'!$AJ$10,'Member Info'!$AK$11,IF('Member Info'!H177&gt;'Member Info'!$AJ$9,'Member Info'!$AK$10,IF('Member Info'!H177&gt;'Member Info'!$AJ$8,'Member Info'!$AK$9,'Member Info'!$AK$8)))))),
SUMPRODUCT('Member Info'!L177+IF('Member Info'!H177&gt;'Member Info'!$AG$17,'Member Info'!$AH$18,IF('Member Info'!H177&gt;'Member Info'!$AG$16,'Member Info'!$AH$17,IF('Member Info'!H177&gt;'Member Info'!$AG$15,'Member Info'!$AH$16,IF('Member Info'!H177&gt;'Member Info'!$AG$14,'Member Info'!$AH$15,IF('Member Info'!H177&gt;'Member Info'!$AG$13,'Member Info'!$AH$14,IF('Member Info'!H177&gt;'Member Info'!$AG$12,'Member Info'!$AH$13,IF('Member Info'!H177&gt;'Member Info'!$AG$11,'Member Info'!$AH$12,IF('Member Info'!H177&gt;'Member Info'!$AG$10,'Member Info'!$AH$11,IF('Member Info'!H177&gt;'Member Info'!$AG$9,'Member Info'!$AH$10,IF('Member Info'!H177&gt;'Member Info'!$AG$8,'Member Info'!$AH$9,'Member Info'!$AH$8)))))))))))))</f>
        <v/>
      </c>
      <c r="H181" s="26"/>
      <c r="I181" s="26"/>
      <c r="J181" s="107" t="str">
        <f>IF(E181=0,"",IF('Member Info'!F177&gt;$S$1,CONCATENATE("Joined with practice on ", TEXT('Member Info'!F177, "DD/MM/YYYY")),IF('Member Info'!N177&lt;&gt;"",IF('Member Info'!N177&lt;$R$1,CONCATENATE("Left Scheme on ", TEXT('Member Info'!N177, "DD/MM/YYYY")),IF(ISERROR(G181),"Error Detected, No rate entered",IF(E181=0,"",IF(F181="","Error Detected, No Pensionable pay",IF(ISERROR(AB181)," Unknown Values entered.",IF(T181+U181&lt;1,"Acceptable",IF(R181+S181=200, "No Contributions Entered", IF(K181="","Error Detected, Choose reason&gt;",IF(X181="1",IF(T181=1,"Please Enter Deemed Pensionable Pay","Add Any Relevant Details Above"),"Please Give Details Above"))))))))),IF(ISERROR(G181),"Error Detected, No rate entered",IF(E181=0,"",IF(F181="","Error Detected, No Pensionable pay",IF(ISERROR(AB181)," Unknown Values entered.",IF(T181+U181&lt;1,"Acceptable",IF(R181+S181=200, "No Contributions Entered", IF(K181="","Error Detected, Choose reason&gt;",IF(X181="1",IF(T181=1,"Please Enter Deemed Pensionable Pay","Add relevant Details Above"),"Please give details Above")))))))))))</f>
        <v/>
      </c>
      <c r="K181" s="263"/>
      <c r="L181" s="93"/>
      <c r="M181" s="93" t="str">
        <f t="shared" si="42"/>
        <v/>
      </c>
      <c r="N181" s="96">
        <f t="shared" si="41"/>
        <v>0</v>
      </c>
      <c r="O181" s="96">
        <f t="shared" si="41"/>
        <v>0</v>
      </c>
      <c r="P181" s="220">
        <f>(ROUND((F181/100*'Member Info'!$W$2), 2))</f>
        <v>0</v>
      </c>
      <c r="Q181" s="220" t="e">
        <f t="shared" si="43"/>
        <v>#VALUE!</v>
      </c>
      <c r="R181" s="220" t="str">
        <f t="shared" si="44"/>
        <v/>
      </c>
      <c r="S181" s="229" t="str">
        <f t="shared" si="45"/>
        <v/>
      </c>
      <c r="T181" s="230" t="str">
        <f t="shared" si="46"/>
        <v/>
      </c>
      <c r="U181" s="230" t="str">
        <f t="shared" si="47"/>
        <v/>
      </c>
      <c r="V181" s="224">
        <f t="shared" si="48"/>
        <v>0</v>
      </c>
      <c r="W181" s="112">
        <f t="shared" si="49"/>
        <v>0</v>
      </c>
      <c r="X181" s="237" t="str">
        <f t="shared" si="37"/>
        <v/>
      </c>
      <c r="Y181" s="242" t="b">
        <f t="shared" si="38"/>
        <v>0</v>
      </c>
      <c r="Z181" s="237">
        <f t="shared" si="50"/>
        <v>0</v>
      </c>
      <c r="AA181" s="237">
        <f>IF('Member Info'!N177="",1,"")</f>
        <v>1</v>
      </c>
      <c r="AB181" s="245" t="e">
        <f t="shared" si="51"/>
        <v>#VALUE!</v>
      </c>
      <c r="AC181" s="132" t="str">
        <f t="shared" si="39"/>
        <v/>
      </c>
      <c r="AD181" s="126">
        <f t="shared" si="40"/>
        <v>1</v>
      </c>
      <c r="AE181" s="126" t="str">
        <f>IF('Member Info'!N177&lt;&gt;"",IF('Member Info'!N177&lt;=$R$1,1,0),"")</f>
        <v/>
      </c>
      <c r="AG181" s="126" t="b">
        <f t="shared" si="52"/>
        <v>0</v>
      </c>
      <c r="AH181" s="126">
        <f t="shared" si="53"/>
        <v>0</v>
      </c>
      <c r="AJ181" s="126">
        <f t="shared" si="54"/>
        <v>0</v>
      </c>
      <c r="AK181" s="126">
        <f>IF('Member Info'!F177&gt;$R$1,1,0)</f>
        <v>0</v>
      </c>
      <c r="AL181" s="126" t="b">
        <f>IF(ISERROR(R181),ERROR.TYPE(#REF!)=ERROR.TYPE(R181),FALSE)</f>
        <v>0</v>
      </c>
      <c r="AM181" s="126" t="b">
        <f>IF(ISERROR(S181),ERROR.TYPE(#REF!)=ERROR.TYPE(S181),FALSE)</f>
        <v>0</v>
      </c>
      <c r="AN181" s="126">
        <f>IF(OR('Member Info'!F177&gt;=$S$1,'Member Info'!N177&gt;=$R$1),1,0)</f>
        <v>0</v>
      </c>
    </row>
    <row r="182" spans="1:40" ht="15.75" thickBot="1" x14ac:dyDescent="0.3">
      <c r="A182" s="4">
        <v>150</v>
      </c>
      <c r="B182" s="166">
        <f>'Member Info'!D178</f>
        <v>0</v>
      </c>
      <c r="C182" s="166">
        <f>'Member Info'!E178</f>
        <v>0</v>
      </c>
      <c r="D182" s="166" t="str">
        <f>'Member Info'!G178</f>
        <v/>
      </c>
      <c r="E182" s="167">
        <f>'Member Info'!B178</f>
        <v>0</v>
      </c>
      <c r="F182" s="244"/>
      <c r="G182" s="168" t="str">
        <f>IF(E182=0,"",
IF('Member Info'!$AM$19&lt;=$R$1,
SUMPRODUCT('Member Info'!L178+IF('Member Info'!H178&gt;'Member Info'!$AJ$12,'Member Info'!$AK$13,IF('Member Info'!H178&gt;'Member Info'!$AJ$11,'Member Info'!$AK$12,IF('Member Info'!H178&gt;'Member Info'!$AJ$10,'Member Info'!$AK$11,IF('Member Info'!H178&gt;'Member Info'!$AJ$9,'Member Info'!$AK$10,IF('Member Info'!H178&gt;'Member Info'!$AJ$8,'Member Info'!$AK$9,'Member Info'!$AK$8)))))),
SUMPRODUCT('Member Info'!L178+IF('Member Info'!H178&gt;'Member Info'!$AG$17,'Member Info'!$AH$18,IF('Member Info'!H178&gt;'Member Info'!$AG$16,'Member Info'!$AH$17,IF('Member Info'!H178&gt;'Member Info'!$AG$15,'Member Info'!$AH$16,IF('Member Info'!H178&gt;'Member Info'!$AG$14,'Member Info'!$AH$15,IF('Member Info'!H178&gt;'Member Info'!$AG$13,'Member Info'!$AH$14,IF('Member Info'!H178&gt;'Member Info'!$AG$12,'Member Info'!$AH$13,IF('Member Info'!H178&gt;'Member Info'!$AG$11,'Member Info'!$AH$12,IF('Member Info'!H178&gt;'Member Info'!$AG$10,'Member Info'!$AH$11,IF('Member Info'!H178&gt;'Member Info'!$AG$9,'Member Info'!$AH$10,IF('Member Info'!H178&gt;'Member Info'!$AG$8,'Member Info'!$AH$9,'Member Info'!$AH$8)))))))))))))</f>
        <v/>
      </c>
      <c r="H182" s="26"/>
      <c r="I182" s="26"/>
      <c r="J182" s="107" t="str">
        <f>IF(E182=0,"",IF('Member Info'!F178&gt;$S$1,CONCATENATE("Joined with practice on ", TEXT('Member Info'!F178, "DD/MM/YYYY")),IF('Member Info'!N178&lt;&gt;"",IF('Member Info'!N178&lt;$R$1,CONCATENATE("Left Scheme on ", TEXT('Member Info'!N178, "DD/MM/YYYY")),IF(ISERROR(G182),"Error Detected, No rate entered",IF(E182=0,"",IF(F182="","Error Detected, No Pensionable pay",IF(ISERROR(AB182)," Unknown Values entered.",IF(T182+U182&lt;1,"Acceptable",IF(R182+S182=200, "No Contributions Entered", IF(K182="","Error Detected, Choose reason&gt;",IF(X182="1",IF(T182=1,"Please Enter Deemed Pensionable Pay","Add Any Relevant Details Above"),"Please Give Details Above"))))))))),IF(ISERROR(G182),"Error Detected, No rate entered",IF(E182=0,"",IF(F182="","Error Detected, No Pensionable pay",IF(ISERROR(AB182)," Unknown Values entered.",IF(T182+U182&lt;1,"Acceptable",IF(R182+S182=200, "No Contributions Entered", IF(K182="","Error Detected, Choose reason&gt;",IF(X182="1",IF(T182=1,"Please Enter Deemed Pensionable Pay","Add relevant Details Above"),"Please give details Above")))))))))))</f>
        <v/>
      </c>
      <c r="K182" s="263"/>
      <c r="L182" s="93"/>
      <c r="M182" s="93" t="str">
        <f t="shared" si="42"/>
        <v/>
      </c>
      <c r="N182" s="96">
        <f t="shared" si="41"/>
        <v>0</v>
      </c>
      <c r="O182" s="96">
        <f t="shared" si="41"/>
        <v>0</v>
      </c>
      <c r="P182" s="220">
        <f>(ROUND((F182/100*'Member Info'!$W$2), 2))</f>
        <v>0</v>
      </c>
      <c r="Q182" s="220" t="e">
        <f t="shared" si="43"/>
        <v>#VALUE!</v>
      </c>
      <c r="R182" s="220" t="str">
        <f t="shared" si="44"/>
        <v/>
      </c>
      <c r="S182" s="229" t="str">
        <f t="shared" si="45"/>
        <v/>
      </c>
      <c r="T182" s="230" t="str">
        <f t="shared" si="46"/>
        <v/>
      </c>
      <c r="U182" s="230" t="str">
        <f t="shared" si="47"/>
        <v/>
      </c>
      <c r="V182" s="224">
        <f t="shared" si="48"/>
        <v>0</v>
      </c>
      <c r="W182" s="112">
        <f t="shared" si="49"/>
        <v>0</v>
      </c>
      <c r="X182" s="237" t="str">
        <f t="shared" si="37"/>
        <v/>
      </c>
      <c r="Y182" s="242" t="b">
        <f t="shared" si="38"/>
        <v>0</v>
      </c>
      <c r="Z182" s="237">
        <f t="shared" si="50"/>
        <v>0</v>
      </c>
      <c r="AA182" s="237">
        <f>IF('Member Info'!N178="",1,"")</f>
        <v>1</v>
      </c>
      <c r="AB182" s="245" t="e">
        <f t="shared" si="51"/>
        <v>#VALUE!</v>
      </c>
      <c r="AC182" s="132" t="str">
        <f t="shared" si="39"/>
        <v/>
      </c>
      <c r="AD182" s="126">
        <f t="shared" si="40"/>
        <v>1</v>
      </c>
      <c r="AE182" s="126" t="str">
        <f>IF('Member Info'!N178&lt;&gt;"",IF('Member Info'!N178&lt;=$R$1,1,0),"")</f>
        <v/>
      </c>
      <c r="AG182" s="126" t="b">
        <f t="shared" si="52"/>
        <v>0</v>
      </c>
      <c r="AH182" s="126">
        <f t="shared" si="53"/>
        <v>0</v>
      </c>
      <c r="AJ182" s="126">
        <f t="shared" si="54"/>
        <v>0</v>
      </c>
      <c r="AK182" s="126">
        <f>IF('Member Info'!F178&gt;$R$1,1,0)</f>
        <v>0</v>
      </c>
      <c r="AL182" s="126" t="b">
        <f>IF(ISERROR(R182),ERROR.TYPE(#REF!)=ERROR.TYPE(R182),FALSE)</f>
        <v>0</v>
      </c>
      <c r="AM182" s="126" t="b">
        <f>IF(ISERROR(S182),ERROR.TYPE(#REF!)=ERROR.TYPE(S182),FALSE)</f>
        <v>0</v>
      </c>
      <c r="AN182" s="126">
        <f>IF(OR('Member Info'!F178&gt;=$S$1,'Member Info'!N178&gt;=$R$1),1,0)</f>
        <v>0</v>
      </c>
    </row>
    <row r="183" spans="1:40" ht="15.75" thickBot="1" x14ac:dyDescent="0.3">
      <c r="A183" s="4"/>
      <c r="B183" s="5"/>
      <c r="C183" s="5"/>
      <c r="D183" s="5"/>
      <c r="E183" s="5"/>
      <c r="F183" s="279">
        <f>SUM(F33:F182)</f>
        <v>0</v>
      </c>
      <c r="G183" s="21"/>
      <c r="H183" s="9">
        <f>ROUND(SUM(H33:H182), 2)</f>
        <v>0</v>
      </c>
      <c r="I183" s="9">
        <f>ROUND(SUM(I33:I182), 2)</f>
        <v>0</v>
      </c>
      <c r="J183" s="135">
        <f>COUNTIF(J33:J182, "&gt;0")</f>
        <v>0</v>
      </c>
      <c r="K183" s="5"/>
      <c r="L183" s="5"/>
      <c r="M183" s="5"/>
      <c r="N183" s="5"/>
      <c r="O183" s="5"/>
      <c r="T183" s="224">
        <f>SUM(T33:T182)</f>
        <v>0</v>
      </c>
      <c r="U183" s="230">
        <f>SUM(U33:U182)</f>
        <v>0</v>
      </c>
      <c r="V183" s="224">
        <f>SUM(V33:V182)</f>
        <v>0</v>
      </c>
      <c r="W183" s="224"/>
      <c r="X183" s="340"/>
      <c r="Y183" s="224">
        <f>COUNTIF(Y33:Y182, TRUE)</f>
        <v>0</v>
      </c>
      <c r="Z183" s="239">
        <f>SUM(Z33:Z182)</f>
        <v>0</v>
      </c>
      <c r="AA183" s="255"/>
      <c r="AB183" s="238"/>
      <c r="AC183" s="245">
        <f>SUM(AC33:AC182)</f>
        <v>0</v>
      </c>
      <c r="AD183" s="126">
        <f>COUNTIF(AD33:AD182,"&gt;1")</f>
        <v>0</v>
      </c>
      <c r="AJ183" s="126">
        <f>SUM(AJ33:AJ182)</f>
        <v>0</v>
      </c>
    </row>
    <row r="184" spans="1:40" ht="15" customHeight="1" x14ac:dyDescent="0.25">
      <c r="A184" s="4"/>
      <c r="B184" s="344"/>
      <c r="C184" s="344"/>
      <c r="D184" s="5"/>
      <c r="E184" s="38"/>
      <c r="F184" s="38"/>
      <c r="G184" s="21"/>
      <c r="H184" s="22"/>
      <c r="I184" s="22"/>
      <c r="J184" s="108"/>
      <c r="K184" s="5"/>
      <c r="L184" s="5"/>
      <c r="M184" s="5"/>
      <c r="N184" s="5"/>
      <c r="O184" s="256"/>
    </row>
    <row r="185" spans="1:40" ht="15.75" customHeight="1" x14ac:dyDescent="0.25">
      <c r="A185" s="4"/>
      <c r="B185" s="344"/>
      <c r="C185" s="344"/>
      <c r="D185" s="23"/>
      <c r="E185" s="343"/>
      <c r="F185" s="343"/>
      <c r="G185" s="341"/>
      <c r="H185" s="341"/>
      <c r="I185" s="341"/>
      <c r="J185" s="341"/>
      <c r="K185" s="5"/>
      <c r="L185" s="5"/>
      <c r="M185" s="5"/>
      <c r="N185" s="256"/>
      <c r="O185" s="5"/>
    </row>
    <row r="186" spans="1:40" ht="15.75" x14ac:dyDescent="0.25">
      <c r="A186" s="4"/>
      <c r="B186" s="344"/>
      <c r="C186" s="344"/>
      <c r="D186" s="23"/>
      <c r="E186" s="343"/>
      <c r="F186" s="477" t="s">
        <v>17</v>
      </c>
      <c r="G186" s="477"/>
      <c r="H186" s="477"/>
      <c r="I186" s="341"/>
      <c r="J186" s="341"/>
      <c r="K186" s="5"/>
      <c r="L186" s="5"/>
      <c r="M186" s="5"/>
      <c r="N186" s="5"/>
      <c r="O186" s="5"/>
    </row>
    <row r="187" spans="1:40" ht="15.75" x14ac:dyDescent="0.25">
      <c r="A187" s="4"/>
      <c r="B187" s="388"/>
      <c r="C187" s="388"/>
      <c r="D187" s="23"/>
      <c r="E187" s="342"/>
      <c r="F187" s="477"/>
      <c r="G187" s="477"/>
      <c r="H187" s="477"/>
      <c r="I187" s="342"/>
      <c r="J187" s="342"/>
      <c r="K187" s="5"/>
      <c r="L187" s="5"/>
      <c r="M187" s="5"/>
      <c r="N187" s="5"/>
      <c r="O187" s="5"/>
    </row>
    <row r="188" spans="1:40" ht="15.75" x14ac:dyDescent="0.25">
      <c r="A188" s="4"/>
      <c r="B188" s="345"/>
      <c r="C188" s="345"/>
      <c r="D188" s="23"/>
      <c r="E188" s="342"/>
      <c r="F188" s="342"/>
      <c r="G188" s="342"/>
      <c r="H188" s="342"/>
      <c r="I188" s="476" t="s">
        <v>20</v>
      </c>
      <c r="J188" s="476"/>
      <c r="K188" s="5"/>
      <c r="L188" s="5"/>
      <c r="M188" s="5"/>
      <c r="N188" s="5"/>
      <c r="O188" s="5"/>
    </row>
    <row r="189" spans="1:40" ht="15.75" thickBot="1" x14ac:dyDescent="0.3">
      <c r="A189" s="4"/>
      <c r="B189" s="346"/>
      <c r="C189" s="345" t="s">
        <v>18</v>
      </c>
      <c r="D189" s="345"/>
      <c r="E189" s="342"/>
      <c r="F189" s="345" t="s">
        <v>19</v>
      </c>
      <c r="G189" s="345"/>
      <c r="H189" s="345"/>
      <c r="I189" s="485"/>
      <c r="J189" s="485"/>
      <c r="K189" s="5"/>
      <c r="L189" s="5"/>
      <c r="M189" s="5"/>
      <c r="N189" s="5"/>
      <c r="O189" s="5"/>
    </row>
    <row r="190" spans="1:40" ht="15.75" thickBot="1" x14ac:dyDescent="0.3">
      <c r="A190" s="4"/>
      <c r="B190" s="12"/>
      <c r="C190" s="480">
        <f>H183</f>
        <v>0</v>
      </c>
      <c r="D190" s="481"/>
      <c r="E190" s="342"/>
      <c r="F190" s="480">
        <f>I183</f>
        <v>0</v>
      </c>
      <c r="G190" s="481"/>
      <c r="H190" s="346"/>
      <c r="I190" s="480">
        <f>C190+F190</f>
        <v>0</v>
      </c>
      <c r="J190" s="481"/>
      <c r="K190" s="5"/>
      <c r="L190" s="5"/>
      <c r="M190" s="5"/>
      <c r="N190" s="5"/>
      <c r="O190" s="5"/>
    </row>
    <row r="191" spans="1:40" ht="15.75" x14ac:dyDescent="0.25">
      <c r="A191" s="4"/>
      <c r="B191" s="345"/>
      <c r="C191" s="345"/>
      <c r="D191" s="23"/>
      <c r="E191" s="342"/>
      <c r="F191" s="342"/>
      <c r="G191" s="342"/>
      <c r="H191" s="342"/>
      <c r="I191" s="342"/>
      <c r="J191" s="342"/>
      <c r="K191" s="5"/>
      <c r="L191" s="5"/>
      <c r="M191" s="5"/>
      <c r="N191" s="5"/>
      <c r="O191" s="5"/>
    </row>
    <row r="192" spans="1:40" ht="15.75" x14ac:dyDescent="0.25">
      <c r="A192" s="4"/>
      <c r="B192" s="346"/>
      <c r="C192" s="346"/>
      <c r="D192" s="23"/>
      <c r="E192" s="342"/>
      <c r="F192" s="342"/>
      <c r="G192" s="342"/>
      <c r="H192" s="342"/>
      <c r="I192" s="342"/>
      <c r="J192" s="342"/>
      <c r="K192" s="5"/>
      <c r="L192" s="5"/>
      <c r="M192" s="5"/>
      <c r="N192" s="5"/>
      <c r="O192" s="5"/>
    </row>
    <row r="193" spans="1:27" ht="15.75" customHeight="1" x14ac:dyDescent="0.25">
      <c r="A193" s="4"/>
      <c r="B193" s="487" t="s">
        <v>607</v>
      </c>
      <c r="C193" s="487"/>
      <c r="D193" s="487"/>
      <c r="E193" s="487"/>
      <c r="F193" s="487"/>
      <c r="G193" s="487"/>
      <c r="H193" s="487"/>
      <c r="I193" s="487"/>
      <c r="J193" s="487"/>
      <c r="K193" s="5"/>
      <c r="L193" s="5"/>
      <c r="M193" s="5"/>
      <c r="N193" s="5"/>
      <c r="O193" s="5"/>
    </row>
    <row r="194" spans="1:27" ht="15.75" customHeight="1" x14ac:dyDescent="0.25">
      <c r="A194" s="4"/>
      <c r="B194" s="487"/>
      <c r="C194" s="487"/>
      <c r="D194" s="487"/>
      <c r="E194" s="487"/>
      <c r="F194" s="487"/>
      <c r="G194" s="487"/>
      <c r="H194" s="487"/>
      <c r="I194" s="487"/>
      <c r="J194" s="487"/>
      <c r="K194" s="5"/>
      <c r="L194" s="5"/>
      <c r="M194" s="5"/>
      <c r="N194" s="5"/>
      <c r="O194" s="5"/>
    </row>
    <row r="195" spans="1:27" ht="15.75" customHeight="1" x14ac:dyDescent="0.25">
      <c r="A195" s="4"/>
      <c r="B195" s="487"/>
      <c r="C195" s="487"/>
      <c r="D195" s="487"/>
      <c r="E195" s="487"/>
      <c r="F195" s="487"/>
      <c r="G195" s="487"/>
      <c r="H195" s="487"/>
      <c r="I195" s="487"/>
      <c r="J195" s="487"/>
      <c r="K195" s="5"/>
      <c r="L195" s="5"/>
      <c r="M195" s="5"/>
      <c r="N195" s="5"/>
      <c r="O195" s="5"/>
    </row>
    <row r="196" spans="1:27" ht="15.75" customHeight="1" x14ac:dyDescent="0.25">
      <c r="A196" s="4"/>
      <c r="B196" s="487"/>
      <c r="C196" s="487"/>
      <c r="D196" s="487"/>
      <c r="E196" s="487"/>
      <c r="F196" s="487"/>
      <c r="G196" s="487"/>
      <c r="H196" s="487"/>
      <c r="I196" s="487"/>
      <c r="J196" s="487"/>
      <c r="K196" s="5"/>
      <c r="L196" s="5"/>
      <c r="M196" s="5"/>
      <c r="N196" s="5"/>
      <c r="O196" s="5"/>
    </row>
    <row r="197" spans="1:27" x14ac:dyDescent="0.25">
      <c r="A197" s="4"/>
      <c r="B197" s="487"/>
      <c r="C197" s="487"/>
      <c r="D197" s="487"/>
      <c r="E197" s="487"/>
      <c r="F197" s="487"/>
      <c r="G197" s="487"/>
      <c r="H197" s="487"/>
      <c r="I197" s="487"/>
      <c r="J197" s="487"/>
      <c r="K197" s="5"/>
      <c r="L197" s="5"/>
      <c r="M197" s="5"/>
      <c r="N197" s="5"/>
      <c r="O197" s="5"/>
    </row>
    <row r="198" spans="1:27" x14ac:dyDescent="0.25">
      <c r="A198" s="4"/>
      <c r="B198" s="5"/>
      <c r="C198" s="5"/>
      <c r="D198" s="5"/>
      <c r="E198" s="5"/>
      <c r="F198" s="5"/>
      <c r="G198" s="21"/>
      <c r="H198" s="5"/>
      <c r="I198" s="5"/>
      <c r="J198" s="386"/>
      <c r="K198" s="5"/>
      <c r="L198" s="5"/>
      <c r="M198" s="5"/>
      <c r="N198" s="5"/>
      <c r="O198" s="5"/>
    </row>
    <row r="199" spans="1:27" ht="15.75" x14ac:dyDescent="0.25">
      <c r="A199" s="4"/>
      <c r="B199" s="474"/>
      <c r="C199" s="474"/>
      <c r="D199" s="474"/>
      <c r="E199" s="474"/>
      <c r="F199" s="474"/>
      <c r="G199" s="474"/>
      <c r="H199" s="390"/>
      <c r="I199" s="390"/>
      <c r="J199" s="105"/>
      <c r="K199" s="5"/>
      <c r="L199" s="5"/>
      <c r="M199" s="5"/>
      <c r="N199" s="5"/>
      <c r="O199" s="5"/>
      <c r="S199" s="126"/>
      <c r="T199" s="126"/>
      <c r="U199" s="126"/>
      <c r="V199" s="126"/>
      <c r="W199" s="126"/>
      <c r="X199" s="126"/>
      <c r="Y199" s="126"/>
      <c r="Z199" s="126"/>
      <c r="AA199" s="126"/>
    </row>
    <row r="200" spans="1:27" x14ac:dyDescent="0.25">
      <c r="A200" s="4"/>
      <c r="B200" s="5"/>
      <c r="C200" s="5"/>
      <c r="D200" s="5"/>
      <c r="E200" s="5"/>
      <c r="F200" s="5"/>
      <c r="G200" s="21"/>
      <c r="H200" s="5"/>
      <c r="I200" s="5"/>
      <c r="J200" s="386"/>
      <c r="K200" s="5"/>
      <c r="L200" s="5"/>
      <c r="M200" s="5"/>
      <c r="N200" s="5"/>
      <c r="O200" s="5"/>
      <c r="S200" s="126"/>
      <c r="T200" s="126"/>
      <c r="U200" s="126"/>
      <c r="V200" s="126"/>
      <c r="W200" s="126"/>
      <c r="X200" s="126"/>
      <c r="Y200" s="126"/>
      <c r="Z200" s="126"/>
      <c r="AA200" s="126"/>
    </row>
    <row r="201" spans="1:27" x14ac:dyDescent="0.25">
      <c r="A201" s="4"/>
      <c r="B201" s="5"/>
      <c r="C201" s="5"/>
      <c r="D201" s="5"/>
      <c r="E201" s="5"/>
      <c r="F201" s="5"/>
      <c r="G201" s="21"/>
      <c r="H201" s="5"/>
      <c r="I201" s="5"/>
      <c r="J201" s="386"/>
      <c r="K201" s="5"/>
      <c r="L201" s="5"/>
      <c r="M201" s="5"/>
      <c r="N201" s="5"/>
      <c r="O201" s="5"/>
      <c r="S201" s="126"/>
      <c r="T201" s="126"/>
      <c r="U201" s="126"/>
      <c r="V201" s="126"/>
      <c r="W201" s="126"/>
      <c r="X201" s="126"/>
      <c r="Y201" s="126"/>
      <c r="Z201" s="126"/>
      <c r="AA201" s="126"/>
    </row>
    <row r="202" spans="1:27" ht="21" x14ac:dyDescent="0.25">
      <c r="A202" s="4"/>
      <c r="B202" s="486"/>
      <c r="C202" s="486"/>
      <c r="D202" s="486"/>
      <c r="E202" s="486"/>
      <c r="F202" s="486"/>
      <c r="G202" s="486"/>
      <c r="H202" s="389"/>
      <c r="I202" s="389"/>
      <c r="J202" s="389"/>
      <c r="K202" s="5"/>
      <c r="L202" s="5"/>
      <c r="M202" s="5"/>
      <c r="N202" s="5"/>
      <c r="O202" s="5"/>
      <c r="S202" s="126"/>
      <c r="T202" s="126"/>
      <c r="U202" s="126"/>
      <c r="V202" s="126"/>
      <c r="W202" s="126"/>
      <c r="X202" s="126"/>
      <c r="Y202" s="126"/>
      <c r="Z202" s="126"/>
      <c r="AA202" s="126"/>
    </row>
    <row r="203" spans="1:27" ht="21" x14ac:dyDescent="0.25">
      <c r="A203" s="4"/>
      <c r="B203" s="15"/>
      <c r="C203" s="15"/>
      <c r="D203" s="15"/>
      <c r="E203" s="15"/>
      <c r="F203" s="15"/>
      <c r="G203" s="15"/>
      <c r="H203" s="5"/>
      <c r="I203" s="5"/>
      <c r="J203" s="386"/>
      <c r="K203" s="5"/>
      <c r="L203" s="5"/>
      <c r="M203" s="5"/>
      <c r="N203" s="5"/>
      <c r="O203" s="5"/>
      <c r="S203" s="126"/>
      <c r="T203" s="126"/>
      <c r="U203" s="126"/>
      <c r="V203" s="126"/>
      <c r="W203" s="126"/>
      <c r="X203" s="126"/>
      <c r="Y203" s="126"/>
      <c r="Z203" s="126"/>
      <c r="AA203" s="126"/>
    </row>
    <row r="204" spans="1:27" ht="15" customHeight="1" x14ac:dyDescent="0.25">
      <c r="A204" s="4"/>
      <c r="B204" s="478"/>
      <c r="C204" s="478"/>
      <c r="D204" s="478"/>
      <c r="E204" s="5"/>
      <c r="F204" s="478"/>
      <c r="G204" s="478"/>
      <c r="H204" s="478"/>
      <c r="I204" s="478"/>
      <c r="J204" s="388"/>
      <c r="K204" s="5"/>
      <c r="L204" s="5"/>
      <c r="M204" s="5"/>
      <c r="N204" s="5"/>
      <c r="O204" s="5"/>
      <c r="S204" s="126"/>
      <c r="T204" s="126"/>
      <c r="U204" s="126"/>
      <c r="V204" s="126"/>
      <c r="W204" s="126"/>
      <c r="X204" s="126"/>
      <c r="Y204" s="126"/>
      <c r="Z204" s="126"/>
      <c r="AA204" s="126"/>
    </row>
    <row r="205" spans="1:27" x14ac:dyDescent="0.25">
      <c r="A205" s="4"/>
      <c r="B205" s="478"/>
      <c r="C205" s="478"/>
      <c r="D205" s="478"/>
      <c r="E205" s="5"/>
      <c r="F205" s="478"/>
      <c r="G205" s="478"/>
      <c r="H205" s="478"/>
      <c r="I205" s="478"/>
      <c r="J205" s="388"/>
      <c r="K205" s="5"/>
      <c r="L205" s="5"/>
      <c r="M205" s="5"/>
      <c r="N205" s="5"/>
      <c r="O205" s="5"/>
      <c r="S205" s="126"/>
      <c r="T205" s="126"/>
      <c r="U205" s="126"/>
      <c r="V205" s="126"/>
      <c r="W205" s="126"/>
      <c r="X205" s="126"/>
      <c r="Y205" s="126"/>
      <c r="Z205" s="126"/>
      <c r="AA205" s="126"/>
    </row>
    <row r="206" spans="1:27" x14ac:dyDescent="0.25">
      <c r="A206" s="4"/>
      <c r="B206" s="388"/>
      <c r="C206" s="388"/>
      <c r="D206" s="388"/>
      <c r="E206" s="5"/>
      <c r="F206" s="388"/>
      <c r="G206" s="388"/>
      <c r="H206" s="388"/>
      <c r="I206" s="388"/>
      <c r="J206" s="388"/>
      <c r="K206" s="5"/>
      <c r="L206" s="5"/>
      <c r="M206" s="5"/>
      <c r="N206" s="5"/>
      <c r="O206" s="5"/>
      <c r="S206" s="126"/>
      <c r="T206" s="126"/>
      <c r="U206" s="126"/>
      <c r="V206" s="126"/>
      <c r="W206" s="126"/>
      <c r="X206" s="126"/>
      <c r="Y206" s="126"/>
      <c r="Z206" s="126"/>
      <c r="AA206" s="126"/>
    </row>
    <row r="207" spans="1:27" ht="15.75" customHeight="1" x14ac:dyDescent="0.25">
      <c r="A207" s="4"/>
      <c r="B207" s="433"/>
      <c r="C207" s="433"/>
      <c r="D207" s="433"/>
      <c r="E207" s="5"/>
      <c r="F207" s="433"/>
      <c r="G207" s="433"/>
      <c r="H207" s="433"/>
      <c r="I207" s="433"/>
      <c r="J207" s="31"/>
      <c r="K207" s="5"/>
      <c r="L207" s="5"/>
      <c r="M207" s="5"/>
      <c r="N207" s="5"/>
      <c r="O207" s="5"/>
      <c r="S207" s="126"/>
      <c r="T207" s="126"/>
      <c r="U207" s="126"/>
      <c r="V207" s="126"/>
      <c r="W207" s="126"/>
      <c r="X207" s="126"/>
      <c r="Y207" s="126"/>
      <c r="Z207" s="126"/>
      <c r="AA207" s="126"/>
    </row>
    <row r="208" spans="1:27" x14ac:dyDescent="0.25">
      <c r="A208" s="4"/>
      <c r="B208" s="473"/>
      <c r="C208" s="473"/>
      <c r="D208" s="473"/>
      <c r="E208" s="5"/>
      <c r="F208" s="473"/>
      <c r="G208" s="473"/>
      <c r="H208" s="473"/>
      <c r="I208" s="473"/>
      <c r="J208" s="106"/>
      <c r="K208" s="5"/>
      <c r="L208" s="5"/>
      <c r="M208" s="5"/>
      <c r="N208" s="5"/>
      <c r="O208" s="5"/>
      <c r="S208" s="126"/>
      <c r="T208" s="126"/>
      <c r="U208" s="126"/>
      <c r="V208" s="126"/>
      <c r="W208" s="126"/>
      <c r="X208" s="126"/>
      <c r="Y208" s="126"/>
      <c r="Z208" s="126"/>
      <c r="AA208" s="126"/>
    </row>
    <row r="209" spans="1:27" x14ac:dyDescent="0.25">
      <c r="A209" s="4"/>
      <c r="B209" s="12"/>
      <c r="C209" s="12"/>
      <c r="D209" s="12"/>
      <c r="E209" s="5"/>
      <c r="F209" s="12"/>
      <c r="G209" s="12"/>
      <c r="H209" s="12"/>
      <c r="I209" s="12"/>
      <c r="J209" s="386"/>
      <c r="K209" s="5"/>
      <c r="L209" s="5"/>
      <c r="M209" s="5"/>
      <c r="N209" s="5"/>
      <c r="O209" s="5"/>
      <c r="S209" s="126"/>
      <c r="T209" s="126"/>
      <c r="U209" s="126"/>
      <c r="V209" s="126"/>
      <c r="W209" s="126"/>
      <c r="X209" s="126"/>
      <c r="Y209" s="126"/>
      <c r="Z209" s="126"/>
      <c r="AA209" s="126"/>
    </row>
    <row r="210" spans="1:27" ht="15.75" customHeight="1" x14ac:dyDescent="0.25">
      <c r="A210" s="4"/>
      <c r="B210" s="433"/>
      <c r="C210" s="433"/>
      <c r="D210" s="433"/>
      <c r="E210" s="5"/>
      <c r="F210" s="433"/>
      <c r="G210" s="433"/>
      <c r="H210" s="433"/>
      <c r="I210" s="433"/>
      <c r="J210" s="31"/>
      <c r="K210" s="5"/>
      <c r="L210" s="5"/>
      <c r="M210" s="5"/>
      <c r="N210" s="5"/>
      <c r="O210" s="5"/>
      <c r="S210" s="126"/>
      <c r="T210" s="126"/>
      <c r="U210" s="126"/>
      <c r="V210" s="126"/>
      <c r="W210" s="126"/>
      <c r="X210" s="126"/>
      <c r="Y210" s="126"/>
      <c r="Z210" s="126"/>
      <c r="AA210" s="126"/>
    </row>
    <row r="211" spans="1:27" x14ac:dyDescent="0.25">
      <c r="A211" s="4"/>
      <c r="B211" s="473"/>
      <c r="C211" s="473"/>
      <c r="D211" s="473"/>
      <c r="E211" s="5"/>
      <c r="F211" s="473"/>
      <c r="G211" s="473"/>
      <c r="H211" s="473"/>
      <c r="I211" s="473"/>
      <c r="J211" s="106"/>
      <c r="K211" s="5"/>
      <c r="L211" s="5"/>
      <c r="M211" s="5"/>
      <c r="N211" s="5"/>
      <c r="O211" s="5"/>
      <c r="S211" s="126"/>
      <c r="T211" s="126"/>
      <c r="U211" s="126"/>
      <c r="V211" s="126"/>
      <c r="W211" s="126"/>
      <c r="X211" s="126"/>
      <c r="Y211" s="126"/>
      <c r="Z211" s="126"/>
      <c r="AA211" s="126"/>
    </row>
    <row r="212" spans="1:27" x14ac:dyDescent="0.25">
      <c r="A212" s="4"/>
      <c r="B212" s="12"/>
      <c r="C212" s="12"/>
      <c r="D212" s="12"/>
      <c r="E212" s="5"/>
      <c r="F212" s="12"/>
      <c r="G212" s="12"/>
      <c r="H212" s="12"/>
      <c r="I212" s="12"/>
      <c r="J212" s="386"/>
      <c r="K212" s="5"/>
      <c r="L212" s="5"/>
      <c r="M212" s="5"/>
      <c r="N212" s="5"/>
      <c r="O212" s="5"/>
      <c r="S212" s="126"/>
      <c r="T212" s="126"/>
      <c r="U212" s="126"/>
      <c r="V212" s="126"/>
      <c r="W212" s="126"/>
      <c r="X212" s="126"/>
      <c r="Y212" s="126"/>
      <c r="Z212" s="126"/>
      <c r="AA212" s="126"/>
    </row>
    <row r="213" spans="1:27" ht="15.75" customHeight="1" x14ac:dyDescent="0.25">
      <c r="A213" s="4"/>
      <c r="B213" s="476"/>
      <c r="C213" s="476"/>
      <c r="D213" s="476"/>
      <c r="E213" s="5"/>
      <c r="F213" s="476"/>
      <c r="G213" s="476"/>
      <c r="H213" s="476"/>
      <c r="I213" s="476"/>
      <c r="J213" s="388"/>
      <c r="K213" s="5"/>
      <c r="L213" s="5"/>
      <c r="M213" s="5"/>
      <c r="N213" s="5"/>
      <c r="O213" s="5"/>
      <c r="S213" s="126"/>
      <c r="T213" s="126"/>
      <c r="U213" s="126"/>
      <c r="V213" s="126"/>
      <c r="W213" s="126"/>
      <c r="X213" s="126"/>
      <c r="Y213" s="126"/>
      <c r="Z213" s="126"/>
      <c r="AA213" s="126"/>
    </row>
    <row r="214" spans="1:27" x14ac:dyDescent="0.25">
      <c r="A214" s="4"/>
      <c r="B214" s="473"/>
      <c r="C214" s="473"/>
      <c r="D214" s="473"/>
      <c r="E214" s="5"/>
      <c r="F214" s="473"/>
      <c r="G214" s="473"/>
      <c r="H214" s="473"/>
      <c r="I214" s="473"/>
      <c r="J214" s="106"/>
      <c r="K214" s="5"/>
      <c r="L214" s="5"/>
      <c r="M214" s="5"/>
      <c r="N214" s="5"/>
      <c r="O214" s="5"/>
      <c r="S214" s="126"/>
      <c r="T214" s="126"/>
      <c r="U214" s="126"/>
      <c r="V214" s="126"/>
      <c r="W214" s="126"/>
      <c r="X214" s="126"/>
      <c r="Y214" s="126"/>
      <c r="Z214" s="126"/>
      <c r="AA214" s="126"/>
    </row>
    <row r="215" spans="1:27" x14ac:dyDescent="0.25">
      <c r="A215" s="4"/>
      <c r="B215" s="12"/>
      <c r="C215" s="12"/>
      <c r="D215" s="12"/>
      <c r="E215" s="5"/>
      <c r="F215" s="5"/>
      <c r="G215" s="5"/>
      <c r="H215" s="12"/>
      <c r="I215" s="5"/>
      <c r="J215" s="386"/>
      <c r="K215" s="5"/>
      <c r="L215" s="5"/>
      <c r="M215" s="5"/>
      <c r="N215" s="5"/>
      <c r="O215" s="5"/>
      <c r="S215" s="126"/>
      <c r="T215" s="126"/>
      <c r="U215" s="126"/>
      <c r="V215" s="126"/>
      <c r="W215" s="126"/>
      <c r="X215" s="126"/>
      <c r="Y215" s="126"/>
      <c r="Z215" s="126"/>
      <c r="AA215" s="126"/>
    </row>
    <row r="216" spans="1:27" x14ac:dyDescent="0.25">
      <c r="A216" s="4"/>
      <c r="B216" s="479"/>
      <c r="C216" s="479"/>
      <c r="D216" s="479"/>
      <c r="E216" s="5"/>
      <c r="F216" s="5"/>
      <c r="G216" s="5"/>
      <c r="H216" s="12"/>
      <c r="I216" s="5"/>
      <c r="J216" s="386"/>
      <c r="K216" s="5"/>
      <c r="L216" s="5"/>
      <c r="M216" s="5"/>
      <c r="N216" s="5"/>
      <c r="O216" s="5"/>
      <c r="S216" s="126"/>
      <c r="T216" s="126"/>
      <c r="U216" s="126"/>
      <c r="V216" s="126"/>
      <c r="W216" s="126"/>
      <c r="X216" s="126"/>
      <c r="Y216" s="126"/>
      <c r="Z216" s="126"/>
      <c r="AA216" s="126"/>
    </row>
    <row r="217" spans="1:27" x14ac:dyDescent="0.25">
      <c r="A217" s="4"/>
      <c r="B217" s="475"/>
      <c r="C217" s="475"/>
      <c r="D217" s="475"/>
      <c r="E217" s="5"/>
      <c r="F217" s="5"/>
      <c r="G217" s="5"/>
      <c r="H217" s="5"/>
      <c r="I217" s="5"/>
      <c r="J217" s="386"/>
      <c r="K217" s="5"/>
      <c r="L217" s="5"/>
      <c r="M217" s="5"/>
      <c r="N217" s="5"/>
      <c r="O217" s="5"/>
      <c r="S217" s="126"/>
      <c r="T217" s="126"/>
      <c r="U217" s="126"/>
      <c r="V217" s="126"/>
      <c r="W217" s="126"/>
      <c r="X217" s="126"/>
      <c r="Y217" s="126"/>
      <c r="Z217" s="126"/>
      <c r="AA217" s="126"/>
    </row>
    <row r="218" spans="1:27" x14ac:dyDescent="0.25">
      <c r="A218" s="4"/>
      <c r="B218" s="12"/>
      <c r="C218" s="12"/>
      <c r="D218" s="12"/>
      <c r="E218" s="12"/>
      <c r="F218" s="12"/>
      <c r="G218" s="12"/>
      <c r="H218" s="5"/>
      <c r="I218" s="5"/>
      <c r="J218" s="386"/>
      <c r="K218" s="5"/>
      <c r="L218" s="5"/>
      <c r="M218" s="5"/>
      <c r="N218" s="5"/>
      <c r="O218" s="5"/>
      <c r="S218" s="126"/>
      <c r="T218" s="126"/>
      <c r="U218" s="126"/>
      <c r="V218" s="126"/>
      <c r="W218" s="126"/>
      <c r="X218" s="126"/>
      <c r="Y218" s="126"/>
      <c r="Z218" s="126"/>
      <c r="AA218" s="126"/>
    </row>
    <row r="219" spans="1:27" x14ac:dyDescent="0.25">
      <c r="A219" s="4"/>
      <c r="B219" s="476"/>
      <c r="C219" s="476"/>
      <c r="D219" s="476"/>
      <c r="E219" s="476"/>
      <c r="F219" s="476"/>
      <c r="G219" s="476"/>
      <c r="H219" s="387"/>
      <c r="I219" s="387"/>
      <c r="J219" s="388"/>
      <c r="K219" s="5"/>
      <c r="L219" s="5"/>
      <c r="M219" s="5"/>
      <c r="N219" s="5"/>
      <c r="O219" s="5"/>
      <c r="S219" s="126"/>
      <c r="T219" s="126"/>
      <c r="U219" s="126"/>
      <c r="V219" s="126"/>
      <c r="W219" s="126"/>
      <c r="X219" s="126"/>
      <c r="Y219" s="126"/>
      <c r="Z219" s="126"/>
      <c r="AA219" s="126"/>
    </row>
    <row r="220" spans="1:27" ht="15.75" thickBot="1" x14ac:dyDescent="0.3">
      <c r="A220" s="4"/>
      <c r="B220" s="18"/>
      <c r="C220" s="18"/>
      <c r="D220" s="18"/>
      <c r="E220" s="18"/>
      <c r="F220" s="18"/>
      <c r="G220" s="18"/>
      <c r="H220" s="19"/>
      <c r="I220" s="33"/>
      <c r="J220" s="109"/>
      <c r="K220" s="19"/>
      <c r="L220" s="5"/>
      <c r="M220" s="5"/>
      <c r="N220" s="5"/>
      <c r="O220" s="5"/>
      <c r="S220" s="126"/>
      <c r="T220" s="126"/>
      <c r="U220" s="126"/>
      <c r="V220" s="126"/>
      <c r="W220" s="126"/>
      <c r="X220" s="126"/>
      <c r="Y220" s="126"/>
      <c r="Z220" s="126"/>
      <c r="AA220" s="126"/>
    </row>
    <row r="221" spans="1:27" x14ac:dyDescent="0.25">
      <c r="A221" s="4"/>
      <c r="S221" s="126"/>
      <c r="T221" s="126"/>
      <c r="U221" s="126"/>
      <c r="V221" s="126"/>
      <c r="W221" s="126"/>
      <c r="X221" s="126"/>
      <c r="Y221" s="126"/>
      <c r="Z221" s="126"/>
      <c r="AA221" s="126"/>
    </row>
    <row r="222" spans="1:27" x14ac:dyDescent="0.25">
      <c r="A222" s="4"/>
      <c r="S222" s="126"/>
      <c r="T222" s="126"/>
      <c r="U222" s="126"/>
      <c r="V222" s="126"/>
      <c r="W222" s="126"/>
      <c r="X222" s="126"/>
      <c r="Y222" s="126"/>
      <c r="Z222" s="126"/>
      <c r="AA222" s="126"/>
    </row>
    <row r="223" spans="1:27" x14ac:dyDescent="0.25">
      <c r="A223" s="4"/>
      <c r="S223" s="126"/>
      <c r="T223" s="126"/>
      <c r="U223" s="126"/>
      <c r="V223" s="126"/>
      <c r="W223" s="126"/>
      <c r="X223" s="126"/>
      <c r="Y223" s="126"/>
      <c r="Z223" s="126"/>
      <c r="AA223" s="126"/>
    </row>
    <row r="224" spans="1:27" ht="15" customHeight="1" x14ac:dyDescent="0.25">
      <c r="A224" s="4"/>
      <c r="S224" s="126"/>
      <c r="T224" s="126"/>
      <c r="U224" s="126"/>
      <c r="V224" s="126"/>
      <c r="W224" s="126"/>
      <c r="X224" s="126"/>
      <c r="Y224" s="126"/>
      <c r="Z224" s="126"/>
      <c r="AA224" s="126"/>
    </row>
    <row r="225" spans="1:27" x14ac:dyDescent="0.25">
      <c r="A225" s="4"/>
      <c r="S225" s="126"/>
      <c r="T225" s="126"/>
      <c r="U225" s="126"/>
      <c r="V225" s="126"/>
      <c r="W225" s="126"/>
      <c r="X225" s="126"/>
      <c r="Y225" s="126"/>
      <c r="Z225" s="126"/>
      <c r="AA225" s="126"/>
    </row>
    <row r="226" spans="1:27" x14ac:dyDescent="0.25">
      <c r="A226" s="4"/>
      <c r="S226" s="126"/>
      <c r="T226" s="126"/>
      <c r="U226" s="126"/>
      <c r="V226" s="126"/>
      <c r="W226" s="126"/>
      <c r="X226" s="126"/>
      <c r="Y226" s="126"/>
      <c r="Z226" s="126"/>
      <c r="AA226" s="126"/>
    </row>
    <row r="227" spans="1:27" x14ac:dyDescent="0.25">
      <c r="A227" s="4"/>
      <c r="S227" s="126"/>
      <c r="T227" s="126"/>
      <c r="U227" s="126"/>
      <c r="V227" s="126"/>
      <c r="W227" s="126"/>
      <c r="X227" s="126"/>
      <c r="Y227" s="126"/>
      <c r="Z227" s="126"/>
      <c r="AA227" s="126"/>
    </row>
    <row r="228" spans="1:27" x14ac:dyDescent="0.25">
      <c r="A228" s="4"/>
      <c r="S228" s="126"/>
      <c r="T228" s="126"/>
      <c r="U228" s="126"/>
      <c r="V228" s="126"/>
      <c r="W228" s="126"/>
      <c r="X228" s="126"/>
      <c r="Y228" s="126"/>
      <c r="Z228" s="126"/>
      <c r="AA228" s="126"/>
    </row>
    <row r="229" spans="1:27" x14ac:dyDescent="0.25">
      <c r="A229" s="4"/>
      <c r="S229" s="126"/>
      <c r="T229" s="126"/>
      <c r="U229" s="126"/>
      <c r="V229" s="126"/>
      <c r="W229" s="126"/>
      <c r="X229" s="126"/>
      <c r="Y229" s="126"/>
      <c r="Z229" s="126"/>
      <c r="AA229" s="126"/>
    </row>
    <row r="230" spans="1:27" x14ac:dyDescent="0.25">
      <c r="A230" s="4"/>
      <c r="S230" s="126"/>
      <c r="T230" s="126"/>
      <c r="U230" s="126"/>
      <c r="V230" s="126"/>
      <c r="W230" s="126"/>
      <c r="X230" s="126"/>
      <c r="Y230" s="126"/>
      <c r="Z230" s="126"/>
      <c r="AA230" s="126"/>
    </row>
    <row r="231" spans="1:27" x14ac:dyDescent="0.25">
      <c r="A231" s="4"/>
      <c r="J231" s="126"/>
      <c r="S231" s="126"/>
      <c r="T231" s="126"/>
      <c r="U231" s="126"/>
      <c r="V231" s="126"/>
      <c r="W231" s="126"/>
      <c r="X231" s="126"/>
      <c r="Y231" s="126"/>
      <c r="Z231" s="126"/>
      <c r="AA231" s="126"/>
    </row>
    <row r="232" spans="1:27" x14ac:dyDescent="0.25">
      <c r="A232" s="4"/>
      <c r="J232" s="126"/>
      <c r="S232" s="126"/>
      <c r="T232" s="126"/>
      <c r="U232" s="126"/>
      <c r="V232" s="126"/>
      <c r="W232" s="126"/>
      <c r="X232" s="126"/>
      <c r="Y232" s="126"/>
      <c r="Z232" s="126"/>
      <c r="AA232" s="126"/>
    </row>
    <row r="233" spans="1:27" x14ac:dyDescent="0.25">
      <c r="A233" s="4"/>
      <c r="J233" s="126"/>
      <c r="S233" s="126"/>
      <c r="T233" s="126"/>
      <c r="U233" s="126"/>
      <c r="V233" s="126"/>
      <c r="W233" s="126"/>
      <c r="X233" s="126"/>
      <c r="Y233" s="126"/>
      <c r="Z233" s="126"/>
      <c r="AA233" s="126"/>
    </row>
    <row r="234" spans="1:27" x14ac:dyDescent="0.25">
      <c r="A234" s="4"/>
      <c r="J234" s="126"/>
      <c r="S234" s="126"/>
      <c r="T234" s="126"/>
      <c r="U234" s="126"/>
      <c r="V234" s="126"/>
      <c r="W234" s="126"/>
      <c r="X234" s="126"/>
      <c r="Y234" s="126"/>
      <c r="Z234" s="126"/>
      <c r="AA234" s="126"/>
    </row>
    <row r="235" spans="1:27" x14ac:dyDescent="0.25">
      <c r="A235" s="4"/>
      <c r="J235" s="126"/>
      <c r="S235" s="126"/>
      <c r="T235" s="126"/>
      <c r="U235" s="126"/>
      <c r="V235" s="126"/>
      <c r="W235" s="126"/>
      <c r="X235" s="126"/>
      <c r="Y235" s="126"/>
      <c r="Z235" s="126"/>
      <c r="AA235" s="126"/>
    </row>
    <row r="236" spans="1:27" x14ac:dyDescent="0.25">
      <c r="A236" s="4"/>
      <c r="J236" s="126"/>
      <c r="S236" s="126"/>
      <c r="T236" s="126"/>
      <c r="U236" s="126"/>
      <c r="V236" s="126"/>
      <c r="W236" s="126"/>
      <c r="X236" s="126"/>
      <c r="Y236" s="126"/>
      <c r="Z236" s="126"/>
      <c r="AA236" s="126"/>
    </row>
    <row r="237" spans="1:27" x14ac:dyDescent="0.25">
      <c r="A237" s="4"/>
      <c r="J237" s="126"/>
      <c r="S237" s="126"/>
      <c r="T237" s="126"/>
      <c r="U237" s="126"/>
      <c r="V237" s="126"/>
      <c r="W237" s="126"/>
      <c r="X237" s="126"/>
      <c r="Y237" s="126"/>
      <c r="Z237" s="126"/>
      <c r="AA237" s="126"/>
    </row>
    <row r="238" spans="1:27" x14ac:dyDescent="0.25">
      <c r="A238" s="4"/>
      <c r="J238" s="126"/>
      <c r="S238" s="126"/>
      <c r="T238" s="126"/>
      <c r="U238" s="126"/>
      <c r="V238" s="126"/>
      <c r="W238" s="126"/>
      <c r="X238" s="126"/>
      <c r="Y238" s="126"/>
      <c r="Z238" s="126"/>
      <c r="AA238" s="126"/>
    </row>
    <row r="239" spans="1:27" x14ac:dyDescent="0.25">
      <c r="A239" s="4"/>
      <c r="J239" s="126"/>
      <c r="S239" s="126"/>
      <c r="T239" s="126"/>
      <c r="U239" s="126"/>
      <c r="V239" s="126"/>
      <c r="W239" s="126"/>
      <c r="X239" s="126"/>
      <c r="Y239" s="126"/>
      <c r="Z239" s="126"/>
      <c r="AA239" s="126"/>
    </row>
    <row r="240" spans="1:27" x14ac:dyDescent="0.25">
      <c r="A240" s="4"/>
      <c r="J240" s="126"/>
      <c r="S240" s="126"/>
      <c r="T240" s="126"/>
      <c r="U240" s="126"/>
      <c r="V240" s="126"/>
      <c r="W240" s="126"/>
      <c r="X240" s="126"/>
      <c r="Y240" s="126"/>
      <c r="Z240" s="126"/>
      <c r="AA240" s="126"/>
    </row>
    <row r="241" spans="1:27" x14ac:dyDescent="0.25">
      <c r="A241" s="4"/>
      <c r="J241" s="126"/>
      <c r="S241" s="126"/>
      <c r="T241" s="126"/>
      <c r="U241" s="126"/>
      <c r="V241" s="126"/>
      <c r="W241" s="126"/>
      <c r="X241" s="126"/>
      <c r="Y241" s="126"/>
      <c r="Z241" s="126"/>
      <c r="AA241" s="126"/>
    </row>
    <row r="242" spans="1:27" x14ac:dyDescent="0.25">
      <c r="A242" s="4"/>
      <c r="J242" s="126"/>
      <c r="S242" s="126"/>
      <c r="T242" s="126"/>
      <c r="U242" s="126"/>
      <c r="V242" s="126"/>
      <c r="W242" s="126"/>
      <c r="X242" s="126"/>
      <c r="Y242" s="126"/>
      <c r="Z242" s="126"/>
      <c r="AA242" s="126"/>
    </row>
    <row r="243" spans="1:27" x14ac:dyDescent="0.25">
      <c r="A243" s="4"/>
      <c r="J243" s="126"/>
      <c r="S243" s="126"/>
      <c r="T243" s="126"/>
      <c r="U243" s="126"/>
      <c r="V243" s="126"/>
      <c r="W243" s="126"/>
      <c r="X243" s="126"/>
      <c r="Y243" s="126"/>
      <c r="Z243" s="126"/>
      <c r="AA243" s="126"/>
    </row>
    <row r="244" spans="1:27" x14ac:dyDescent="0.25">
      <c r="A244" s="4"/>
      <c r="J244" s="126"/>
      <c r="S244" s="126"/>
      <c r="T244" s="126"/>
      <c r="U244" s="126"/>
      <c r="V244" s="126"/>
      <c r="W244" s="126"/>
      <c r="X244" s="126"/>
      <c r="Y244" s="126"/>
      <c r="Z244" s="126"/>
      <c r="AA244" s="126"/>
    </row>
    <row r="245" spans="1:27" x14ac:dyDescent="0.25">
      <c r="A245" s="4"/>
      <c r="J245" s="126"/>
      <c r="S245" s="126"/>
      <c r="T245" s="126"/>
      <c r="U245" s="126"/>
      <c r="V245" s="126"/>
      <c r="W245" s="126"/>
      <c r="X245" s="126"/>
      <c r="Y245" s="126"/>
      <c r="Z245" s="126"/>
      <c r="AA245" s="126"/>
    </row>
    <row r="246" spans="1:27" x14ac:dyDescent="0.25">
      <c r="A246" s="4"/>
      <c r="J246" s="126"/>
      <c r="S246" s="126"/>
      <c r="T246" s="126"/>
      <c r="U246" s="126"/>
      <c r="V246" s="126"/>
      <c r="W246" s="126"/>
      <c r="X246" s="126"/>
      <c r="Y246" s="126"/>
      <c r="Z246" s="126"/>
      <c r="AA246" s="126"/>
    </row>
    <row r="247" spans="1:27" x14ac:dyDescent="0.25">
      <c r="A247" s="4"/>
      <c r="J247" s="126"/>
      <c r="S247" s="126"/>
      <c r="T247" s="126"/>
      <c r="U247" s="126"/>
      <c r="V247" s="126"/>
      <c r="W247" s="126"/>
      <c r="X247" s="126"/>
      <c r="Y247" s="126"/>
      <c r="Z247" s="126"/>
      <c r="AA247" s="126"/>
    </row>
    <row r="248" spans="1:27" x14ac:dyDescent="0.25">
      <c r="A248" s="4"/>
      <c r="J248" s="126"/>
      <c r="S248" s="126"/>
      <c r="T248" s="126"/>
      <c r="U248" s="126"/>
      <c r="V248" s="126"/>
      <c r="W248" s="126"/>
      <c r="X248" s="126"/>
      <c r="Y248" s="126"/>
      <c r="Z248" s="126"/>
      <c r="AA248" s="126"/>
    </row>
    <row r="249" spans="1:27" x14ac:dyDescent="0.25">
      <c r="A249" s="4"/>
      <c r="J249" s="126"/>
      <c r="S249" s="126"/>
      <c r="T249" s="126"/>
      <c r="U249" s="126"/>
      <c r="V249" s="126"/>
      <c r="W249" s="126"/>
      <c r="X249" s="126"/>
      <c r="Y249" s="126"/>
      <c r="Z249" s="126"/>
      <c r="AA249" s="126"/>
    </row>
    <row r="250" spans="1:27" x14ac:dyDescent="0.25">
      <c r="A250" s="4"/>
      <c r="J250" s="126"/>
      <c r="S250" s="126"/>
      <c r="T250" s="126"/>
      <c r="U250" s="126"/>
      <c r="V250" s="126"/>
      <c r="W250" s="126"/>
      <c r="X250" s="126"/>
      <c r="Y250" s="126"/>
      <c r="Z250" s="126"/>
      <c r="AA250" s="126"/>
    </row>
    <row r="251" spans="1:27" x14ac:dyDescent="0.25">
      <c r="A251" s="4"/>
      <c r="J251" s="126"/>
      <c r="S251" s="126"/>
      <c r="T251" s="126"/>
      <c r="U251" s="126"/>
      <c r="V251" s="126"/>
      <c r="W251" s="126"/>
      <c r="X251" s="126"/>
      <c r="Y251" s="126"/>
      <c r="Z251" s="126"/>
      <c r="AA251" s="126"/>
    </row>
    <row r="5137" spans="7:27" x14ac:dyDescent="0.25">
      <c r="G5137" s="32"/>
      <c r="J5137" s="126"/>
      <c r="S5137" s="126"/>
      <c r="T5137" s="126"/>
      <c r="U5137" s="126"/>
      <c r="V5137" s="126"/>
      <c r="W5137" s="126"/>
      <c r="X5137" s="126"/>
      <c r="Y5137" s="126"/>
      <c r="Z5137" s="126"/>
      <c r="AA5137" s="126"/>
    </row>
    <row r="5138" spans="7:27" x14ac:dyDescent="0.25">
      <c r="G5138" s="32"/>
      <c r="J5138" s="126"/>
      <c r="S5138" s="126"/>
      <c r="T5138" s="126"/>
      <c r="U5138" s="126"/>
      <c r="V5138" s="126"/>
      <c r="W5138" s="126"/>
      <c r="X5138" s="126"/>
      <c r="Y5138" s="126"/>
      <c r="Z5138" s="126"/>
      <c r="AA5138" s="126"/>
    </row>
    <row r="5139" spans="7:27" x14ac:dyDescent="0.25">
      <c r="G5139" s="32"/>
      <c r="J5139" s="126"/>
      <c r="S5139" s="126"/>
      <c r="T5139" s="126"/>
      <c r="U5139" s="126"/>
      <c r="V5139" s="126"/>
      <c r="W5139" s="126"/>
      <c r="X5139" s="126"/>
      <c r="Y5139" s="126"/>
      <c r="Z5139" s="126"/>
      <c r="AA5139" s="126"/>
    </row>
    <row r="5140" spans="7:27" x14ac:dyDescent="0.25">
      <c r="G5140" s="32"/>
      <c r="J5140" s="126"/>
      <c r="S5140" s="126"/>
      <c r="T5140" s="126"/>
      <c r="U5140" s="126"/>
      <c r="V5140" s="126"/>
      <c r="W5140" s="126"/>
      <c r="X5140" s="126"/>
      <c r="Y5140" s="126"/>
      <c r="Z5140" s="126"/>
      <c r="AA5140" s="126"/>
    </row>
    <row r="5141" spans="7:27" x14ac:dyDescent="0.25">
      <c r="G5141" s="32"/>
      <c r="J5141" s="126"/>
      <c r="S5141" s="126"/>
      <c r="T5141" s="126"/>
      <c r="U5141" s="126"/>
      <c r="V5141" s="126"/>
      <c r="W5141" s="126"/>
      <c r="X5141" s="126"/>
      <c r="Y5141" s="126"/>
      <c r="Z5141" s="126"/>
      <c r="AA5141" s="126"/>
    </row>
    <row r="5142" spans="7:27" x14ac:dyDescent="0.25">
      <c r="G5142" s="32"/>
      <c r="J5142" s="126"/>
      <c r="S5142" s="126"/>
      <c r="T5142" s="126"/>
      <c r="U5142" s="126"/>
      <c r="V5142" s="126"/>
      <c r="W5142" s="126"/>
      <c r="X5142" s="126"/>
      <c r="Y5142" s="126"/>
      <c r="Z5142" s="126"/>
      <c r="AA5142" s="126"/>
    </row>
    <row r="5143" spans="7:27" x14ac:dyDescent="0.25">
      <c r="G5143" s="32"/>
      <c r="J5143" s="126"/>
      <c r="S5143" s="126"/>
      <c r="T5143" s="126"/>
      <c r="U5143" s="126"/>
      <c r="V5143" s="126"/>
      <c r="W5143" s="126"/>
      <c r="X5143" s="126"/>
      <c r="Y5143" s="126"/>
      <c r="Z5143" s="126"/>
      <c r="AA5143" s="126"/>
    </row>
  </sheetData>
  <sheetProtection password="DA71" sheet="1" objects="1" scenarios="1"/>
  <mergeCells count="58">
    <mergeCell ref="B2:K2"/>
    <mergeCell ref="B3:K3"/>
    <mergeCell ref="B216:D216"/>
    <mergeCell ref="B217:D217"/>
    <mergeCell ref="B219:G219"/>
    <mergeCell ref="B213:D213"/>
    <mergeCell ref="F213:G213"/>
    <mergeCell ref="H213:I213"/>
    <mergeCell ref="B214:D214"/>
    <mergeCell ref="F214:G214"/>
    <mergeCell ref="H214:I214"/>
    <mergeCell ref="B210:D210"/>
    <mergeCell ref="F210:G210"/>
    <mergeCell ref="H210:I210"/>
    <mergeCell ref="B211:D211"/>
    <mergeCell ref="F211:G211"/>
    <mergeCell ref="H211:I211"/>
    <mergeCell ref="B193:J197"/>
    <mergeCell ref="B207:D207"/>
    <mergeCell ref="F207:G207"/>
    <mergeCell ref="H207:I207"/>
    <mergeCell ref="B208:D208"/>
    <mergeCell ref="F208:G208"/>
    <mergeCell ref="H208:I208"/>
    <mergeCell ref="B199:G199"/>
    <mergeCell ref="B202:G202"/>
    <mergeCell ref="B204:D205"/>
    <mergeCell ref="F204:G205"/>
    <mergeCell ref="H204:I205"/>
    <mergeCell ref="F186:H187"/>
    <mergeCell ref="I188:J189"/>
    <mergeCell ref="C190:D190"/>
    <mergeCell ref="F190:G190"/>
    <mergeCell ref="I190:J190"/>
    <mergeCell ref="B30:K30"/>
    <mergeCell ref="B32:C32"/>
    <mergeCell ref="B27:K29"/>
    <mergeCell ref="J24:K24"/>
    <mergeCell ref="B25:C26"/>
    <mergeCell ref="E25:E26"/>
    <mergeCell ref="F25:F26"/>
    <mergeCell ref="H25:H26"/>
    <mergeCell ref="I25:I26"/>
    <mergeCell ref="K25:K26"/>
    <mergeCell ref="B16:G16"/>
    <mergeCell ref="B19:D19"/>
    <mergeCell ref="E19:G19"/>
    <mergeCell ref="I6:K7"/>
    <mergeCell ref="I8:K13"/>
    <mergeCell ref="I16:K16"/>
    <mergeCell ref="I17:K22"/>
    <mergeCell ref="B22:G22"/>
    <mergeCell ref="B6:G6"/>
    <mergeCell ref="B9:G9"/>
    <mergeCell ref="B10:G10"/>
    <mergeCell ref="B11:G11"/>
    <mergeCell ref="B12:G12"/>
    <mergeCell ref="B13:G13"/>
  </mergeCells>
  <conditionalFormatting sqref="B33:I182">
    <cfRule type="expression" dxfId="260" priority="29">
      <formula>($C33=0)</formula>
    </cfRule>
  </conditionalFormatting>
  <conditionalFormatting sqref="B33:I182">
    <cfRule type="expression" dxfId="259" priority="28">
      <formula>($K33=1)</formula>
    </cfRule>
  </conditionalFormatting>
  <conditionalFormatting sqref="J183">
    <cfRule type="expression" dxfId="258" priority="27">
      <formula>($K183=1)</formula>
    </cfRule>
  </conditionalFormatting>
  <conditionalFormatting sqref="J183">
    <cfRule type="expression" dxfId="257" priority="26">
      <formula>($C183=0)</formula>
    </cfRule>
  </conditionalFormatting>
  <conditionalFormatting sqref="J33:J182">
    <cfRule type="containsText" dxfId="256" priority="8" operator="containsText" text="Relevant">
      <formula>NOT(ISERROR(SEARCH("Relevant",J33)))</formula>
    </cfRule>
    <cfRule type="containsText" dxfId="255" priority="9" operator="containsText" text="deemed">
      <formula>NOT(ISERROR(SEARCH("deemed",J33)))</formula>
    </cfRule>
    <cfRule type="containsText" dxfId="254" priority="10" operator="containsText" text="Please">
      <formula>NOT(ISERROR(SEARCH("Please",J33)))</formula>
    </cfRule>
    <cfRule type="containsText" dxfId="253" priority="11" operator="containsText" text="Scheme">
      <formula>NOT(ISERROR(SEARCH("Scheme",J33)))</formula>
    </cfRule>
    <cfRule type="containsText" dxfId="252" priority="15" operator="containsText" text="Contributions">
      <formula>NOT(ISERROR(SEARCH("Contributions",J33)))</formula>
    </cfRule>
    <cfRule type="containsText" dxfId="251" priority="16" operator="containsText" text="Deemed">
      <formula>NOT(ISERROR(SEARCH("Deemed",J33)))</formula>
    </cfRule>
    <cfRule type="containsText" dxfId="250" priority="20" operator="containsText" text="Special">
      <formula>NOT(ISERROR(SEARCH("Special",J33)))</formula>
    </cfRule>
    <cfRule type="containsText" dxfId="249" priority="22" operator="containsText" text="Detected">
      <formula>NOT(ISERROR(SEARCH("Detected",J33)))</formula>
    </cfRule>
    <cfRule type="containsText" dxfId="248" priority="23" operator="containsText" text="Acceptable">
      <formula>NOT(ISERROR(SEARCH("Acceptable",J33)))</formula>
    </cfRule>
    <cfRule type="cellIs" dxfId="247" priority="24" operator="lessThan">
      <formula>1</formula>
    </cfRule>
    <cfRule type="containsText" dxfId="246" priority="25" operator="containsText" text="DETAILS">
      <formula>NOT(ISERROR(SEARCH("DETAILS",J33)))</formula>
    </cfRule>
  </conditionalFormatting>
  <conditionalFormatting sqref="J33:J182">
    <cfRule type="containsText" dxfId="245" priority="21" operator="containsText" text="Member">
      <formula>NOT(ISERROR(SEARCH("Member",J33)))</formula>
    </cfRule>
  </conditionalFormatting>
  <conditionalFormatting sqref="J33:J182">
    <cfRule type="containsText" dxfId="244" priority="18" operator="containsText" text="details">
      <formula>NOT(ISERROR(SEARCH("details",J33)))</formula>
    </cfRule>
    <cfRule type="containsText" dxfId="243" priority="19" operator="containsText" text="Unknown">
      <formula>NOT(ISERROR(SEARCH("Unknown",J33)))</formula>
    </cfRule>
  </conditionalFormatting>
  <conditionalFormatting sqref="I16">
    <cfRule type="containsText" dxfId="242" priority="14" operator="containsText" text="More">
      <formula>NOT(ISERROR(SEARCH("More",I16)))</formula>
    </cfRule>
    <cfRule type="containsText" dxfId="241" priority="17" operator="containsText" text="UNDO">
      <formula>NOT(ISERROR(SEARCH("UNDO",I16)))</formula>
    </cfRule>
  </conditionalFormatting>
  <conditionalFormatting sqref="G185:J185 I186:J186">
    <cfRule type="containsText" dxfId="240" priority="12" operator="containsText" text="error">
      <formula>NOT(ISERROR(SEARCH("error",G185)))</formula>
    </cfRule>
    <cfRule type="containsText" dxfId="239" priority="13" operator="containsText" text="ready">
      <formula>NOT(ISERROR(SEARCH("ready",G185)))</formula>
    </cfRule>
  </conditionalFormatting>
  <conditionalFormatting sqref="J33:J182">
    <cfRule type="containsText" dxfId="238" priority="7" operator="containsText" text="Practice">
      <formula>NOT(ISERROR(SEARCH("Practice",J33)))</formula>
    </cfRule>
  </conditionalFormatting>
  <conditionalFormatting sqref="J33:J182">
    <cfRule type="containsText" dxfId="237" priority="6" operator="containsText" text="scheme">
      <formula>NOT(ISERROR(SEARCH("scheme",J33)))</formula>
    </cfRule>
  </conditionalFormatting>
  <conditionalFormatting sqref="I17">
    <cfRule type="containsText" dxfId="236" priority="4" operator="containsText" text="Form">
      <formula>NOT(ISERROR(SEARCH("Form",I17)))</formula>
    </cfRule>
    <cfRule type="containsText" dxfId="235" priority="5" operator="containsText" text="Member">
      <formula>NOT(ISERROR(SEARCH("Member",I17)))</formula>
    </cfRule>
  </conditionalFormatting>
  <conditionalFormatting sqref="I16">
    <cfRule type="containsText" dxfId="234" priority="3" operator="containsText" text="urgent">
      <formula>NOT(ISERROR(SEARCH("urgent",I16)))</formula>
    </cfRule>
  </conditionalFormatting>
  <conditionalFormatting sqref="I6">
    <cfRule type="containsText" dxfId="233" priority="1" operator="containsText" text="READY">
      <formula>NOT(ISERROR(SEARCH("READY",I6)))</formula>
    </cfRule>
    <cfRule type="containsText" dxfId="232" priority="2" operator="containsText" text="ERROR">
      <formula>NOT(ISERROR(SEARCH("ERROR",I6)))</formula>
    </cfRule>
  </conditionalFormatting>
  <dataValidations count="3">
    <dataValidation allowBlank="1" showErrorMessage="1" promptTitle="Scheme" prompt="Please choose which scheme the member belongs to._x000a_" sqref="D33:D182" xr:uid="{497BF9A7-D48B-420D-AE03-F00A1A27E642}"/>
    <dataValidation allowBlank="1" errorTitle="National Insurance Number." error="National Insurance Number must be 9 characters long, no spaces, please review and try again" promptTitle="National Insurance Number" prompt="Must be 9 Characters, No Spaces" sqref="E33:E182" xr:uid="{C43FCCB9-7918-41B2-A212-172C91DD691D}"/>
    <dataValidation type="list" allowBlank="1" showInputMessage="1" showErrorMessage="1" sqref="K33:K182" xr:uid="{D92B65CE-7DCE-41AE-8A49-649CFD2BEC5B}">
      <formula1>$P$3:$P$9</formula1>
    </dataValidation>
  </dataValidations>
  <hyperlinks>
    <hyperlink ref="B3" r:id="rId1" xr:uid="{A3F125EC-2447-435C-8FF5-6BB0A33B51DC}"/>
  </hyperlinks>
  <pageMargins left="0.7" right="0.7" top="0.75" bottom="0.75" header="0.3" footer="0.3"/>
  <pageSetup paperSize="9" scale="42" orientation="portrait" r:id="rId2"/>
  <headerFooter>
    <oddFooter>&amp;LApril 2019&amp;CPage &amp;P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00B050"/>
  </sheetPr>
  <dimension ref="A1:AN5143"/>
  <sheetViews>
    <sheetView showZeros="0" zoomScale="85" zoomScaleNormal="85" workbookViewId="0">
      <selection activeCell="M3" sqref="M1:AN1048576"/>
    </sheetView>
  </sheetViews>
  <sheetFormatPr defaultRowHeight="15" x14ac:dyDescent="0.25"/>
  <cols>
    <col min="1" max="1" width="9.140625" style="126"/>
    <col min="2" max="2" width="11.7109375" style="126" customWidth="1"/>
    <col min="3" max="3" width="18.7109375" style="126" customWidth="1"/>
    <col min="4" max="4" width="8.28515625" style="126" customWidth="1"/>
    <col min="5" max="5" width="13.140625" style="126" customWidth="1"/>
    <col min="6" max="6" width="12.5703125" style="126" customWidth="1"/>
    <col min="7" max="7" width="17.7109375" style="126" customWidth="1"/>
    <col min="8" max="9" width="15.7109375" style="126" customWidth="1"/>
    <col min="10" max="10" width="38.85546875" style="110" bestFit="1" customWidth="1"/>
    <col min="11" max="11" width="24.42578125" style="126" bestFit="1" customWidth="1"/>
    <col min="12" max="12" width="16.140625" style="126" customWidth="1"/>
    <col min="13" max="13" width="16.140625" style="126" hidden="1" customWidth="1"/>
    <col min="14" max="14" width="11.42578125" style="126" hidden="1" customWidth="1"/>
    <col min="15" max="15" width="10.5703125" style="126" hidden="1" customWidth="1"/>
    <col min="16" max="16" width="14.85546875" style="126" hidden="1" customWidth="1"/>
    <col min="17" max="17" width="9.140625" style="126" hidden="1" customWidth="1"/>
    <col min="18" max="18" width="13.5703125" style="126" hidden="1" customWidth="1"/>
    <col min="19" max="19" width="10.85546875" style="224" hidden="1" customWidth="1"/>
    <col min="20" max="22" width="9.140625" style="224" hidden="1" customWidth="1"/>
    <col min="23" max="27" width="9.140625" style="112" hidden="1" customWidth="1"/>
    <col min="28" max="28" width="11.85546875" style="126" hidden="1" customWidth="1"/>
    <col min="29" max="29" width="10.5703125" style="126" hidden="1" customWidth="1"/>
    <col min="30" max="30" width="11" style="126" hidden="1" customWidth="1"/>
    <col min="31" max="32" width="9.140625" style="126" hidden="1" customWidth="1"/>
    <col min="33" max="33" width="11.28515625" style="126" hidden="1" customWidth="1"/>
    <col min="34" max="34" width="13.140625" style="126" hidden="1" customWidth="1"/>
    <col min="35" max="40" width="9.140625" style="126" hidden="1" customWidth="1"/>
    <col min="41" max="41" width="9.140625" style="126" customWidth="1"/>
    <col min="42" max="16384" width="9.140625" style="126"/>
  </cols>
  <sheetData>
    <row r="1" spans="1:27" x14ac:dyDescent="0.25">
      <c r="A1" s="10"/>
      <c r="B1" s="11"/>
      <c r="C1" s="11"/>
      <c r="D1" s="11"/>
      <c r="E1" s="11"/>
      <c r="F1" s="11"/>
      <c r="G1" s="11"/>
      <c r="H1" s="16"/>
      <c r="I1" s="16"/>
      <c r="J1" s="347"/>
      <c r="K1" s="16"/>
      <c r="L1" s="5"/>
      <c r="M1" s="5"/>
      <c r="N1" s="243"/>
      <c r="O1" s="5"/>
      <c r="R1" s="216">
        <v>45352</v>
      </c>
      <c r="S1" s="350">
        <v>45382</v>
      </c>
      <c r="V1" s="126"/>
      <c r="W1" s="126"/>
      <c r="X1" s="126"/>
      <c r="Y1" s="126"/>
      <c r="Z1" s="126"/>
      <c r="AA1" s="126"/>
    </row>
    <row r="2" spans="1:27" ht="23.25" x14ac:dyDescent="0.35">
      <c r="A2" s="6"/>
      <c r="B2" s="403" t="s">
        <v>0</v>
      </c>
      <c r="C2" s="403"/>
      <c r="D2" s="403"/>
      <c r="E2" s="403"/>
      <c r="F2" s="403"/>
      <c r="G2" s="403"/>
      <c r="H2" s="403"/>
      <c r="I2" s="403"/>
      <c r="J2" s="403"/>
      <c r="K2" s="403"/>
      <c r="L2" s="5"/>
      <c r="M2" s="5"/>
      <c r="N2" s="5"/>
      <c r="O2" s="5"/>
      <c r="P2" s="80" t="s">
        <v>434</v>
      </c>
      <c r="V2" s="126"/>
      <c r="W2" s="126"/>
      <c r="X2" s="126"/>
      <c r="Y2" s="126"/>
      <c r="Z2" s="126"/>
      <c r="AA2" s="126"/>
    </row>
    <row r="3" spans="1:27" ht="21" x14ac:dyDescent="0.25">
      <c r="A3" s="6"/>
      <c r="B3" s="488" t="s">
        <v>1</v>
      </c>
      <c r="C3" s="488"/>
      <c r="D3" s="488"/>
      <c r="E3" s="488"/>
      <c r="F3" s="488"/>
      <c r="G3" s="488"/>
      <c r="H3" s="488"/>
      <c r="I3" s="488"/>
      <c r="J3" s="488"/>
      <c r="K3" s="488"/>
      <c r="L3" s="5"/>
      <c r="M3" s="5"/>
      <c r="N3" s="5"/>
      <c r="O3" s="5"/>
      <c r="P3" s="80"/>
      <c r="V3" s="126"/>
      <c r="W3" s="126"/>
      <c r="X3" s="126"/>
      <c r="Y3" s="126"/>
      <c r="Z3" s="126"/>
      <c r="AA3" s="126"/>
    </row>
    <row r="4" spans="1:27" x14ac:dyDescent="0.25">
      <c r="A4" s="6"/>
      <c r="B4" s="25"/>
      <c r="C4" s="25"/>
      <c r="D4" s="12"/>
      <c r="E4" s="12"/>
      <c r="F4" s="12"/>
      <c r="G4" s="12"/>
      <c r="H4" s="5"/>
      <c r="I4" s="5"/>
      <c r="J4" s="386"/>
      <c r="K4" s="5"/>
      <c r="L4" s="5"/>
      <c r="M4" s="5"/>
      <c r="N4" s="5"/>
      <c r="O4" s="5"/>
      <c r="P4" s="80" t="s">
        <v>602</v>
      </c>
      <c r="V4" s="126"/>
      <c r="W4" s="126"/>
      <c r="X4" s="126"/>
      <c r="Y4" s="126"/>
      <c r="Z4" s="126"/>
      <c r="AA4" s="126"/>
    </row>
    <row r="5" spans="1:27" ht="16.5" thickBot="1" x14ac:dyDescent="0.3">
      <c r="A5" s="6"/>
      <c r="B5" s="235" t="s">
        <v>2</v>
      </c>
      <c r="C5" s="83"/>
      <c r="D5" s="83"/>
      <c r="E5" s="83"/>
      <c r="F5" s="83"/>
      <c r="G5" s="83"/>
      <c r="H5" s="13"/>
      <c r="I5" s="13"/>
      <c r="J5" s="46"/>
      <c r="K5" s="5"/>
      <c r="L5" s="5"/>
      <c r="M5" s="5"/>
      <c r="N5" s="5"/>
      <c r="O5" s="5"/>
      <c r="P5" s="80" t="s">
        <v>601</v>
      </c>
      <c r="V5" s="126"/>
      <c r="W5" s="126"/>
      <c r="X5" s="126"/>
      <c r="Y5" s="126"/>
      <c r="Z5" s="126"/>
      <c r="AA5" s="126"/>
    </row>
    <row r="6" spans="1:27" ht="15.75" customHeight="1" thickBot="1" x14ac:dyDescent="0.3">
      <c r="A6" s="6"/>
      <c r="B6" s="461">
        <f>'Member Info'!D6</f>
        <v>0</v>
      </c>
      <c r="C6" s="462"/>
      <c r="D6" s="462"/>
      <c r="E6" s="462"/>
      <c r="F6" s="462"/>
      <c r="G6" s="463"/>
      <c r="H6" s="24"/>
      <c r="I6" s="492" t="str">
        <f>IF(ISERROR(AC183),"***An error has been detected, please enter an explantion below***",IF(AC183&lt;-1,"**An error has been detected, please enter explanation below**",IF(AC183&gt;1,"**An error has been detected, please enter an explantion below**",IF(N18=1,"Please fix the error in the box below before submitting GP1",IF(AJ183&gt;=1,"**An error has been detected, please correct the Deemed error(s)**","Form Ready to submit")))))</f>
        <v>Form Ready to submit</v>
      </c>
      <c r="J6" s="493"/>
      <c r="K6" s="501"/>
      <c r="L6" s="5"/>
      <c r="M6" s="5"/>
      <c r="N6" s="5"/>
      <c r="O6" s="5"/>
      <c r="P6" s="80" t="s">
        <v>437</v>
      </c>
      <c r="V6" s="126"/>
      <c r="W6" s="126"/>
      <c r="X6" s="126"/>
      <c r="Y6" s="126"/>
      <c r="Z6" s="126"/>
      <c r="AA6" s="126"/>
    </row>
    <row r="7" spans="1:27" ht="15.75" thickBot="1" x14ac:dyDescent="0.3">
      <c r="A7" s="6"/>
      <c r="B7" s="12"/>
      <c r="C7" s="12"/>
      <c r="D7" s="12"/>
      <c r="E7" s="12"/>
      <c r="F7" s="5"/>
      <c r="G7" s="5"/>
      <c r="H7" s="5"/>
      <c r="I7" s="494"/>
      <c r="J7" s="495"/>
      <c r="K7" s="502"/>
      <c r="L7" s="5"/>
      <c r="M7" s="5"/>
      <c r="N7" s="5"/>
      <c r="O7" s="5"/>
      <c r="P7" s="80" t="s">
        <v>548</v>
      </c>
      <c r="V7" s="126"/>
      <c r="W7" s="126"/>
      <c r="X7" s="126"/>
      <c r="Y7" s="126"/>
      <c r="Z7" s="126"/>
      <c r="AA7" s="126"/>
    </row>
    <row r="8" spans="1:27" ht="16.5" thickBot="1" x14ac:dyDescent="0.3">
      <c r="A8" s="6"/>
      <c r="B8" s="235" t="s">
        <v>578</v>
      </c>
      <c r="C8" s="83"/>
      <c r="D8" s="83"/>
      <c r="E8" s="83"/>
      <c r="F8" s="83"/>
      <c r="G8" s="83"/>
      <c r="H8" s="13"/>
      <c r="I8" s="503"/>
      <c r="J8" s="504"/>
      <c r="K8" s="505"/>
      <c r="L8" s="5"/>
      <c r="M8" s="5"/>
      <c r="N8" s="5"/>
      <c r="O8" s="5"/>
      <c r="P8" s="80" t="s">
        <v>498</v>
      </c>
      <c r="V8" s="126"/>
      <c r="W8" s="126"/>
      <c r="X8" s="126"/>
      <c r="Y8" s="126"/>
      <c r="Z8" s="126"/>
      <c r="AA8" s="126"/>
    </row>
    <row r="9" spans="1:27" x14ac:dyDescent="0.25">
      <c r="A9" s="6"/>
      <c r="B9" s="464">
        <f>'Member Info'!$D$9</f>
        <v>0</v>
      </c>
      <c r="C9" s="465"/>
      <c r="D9" s="465"/>
      <c r="E9" s="465"/>
      <c r="F9" s="465"/>
      <c r="G9" s="466"/>
      <c r="H9" s="275"/>
      <c r="I9" s="506"/>
      <c r="J9" s="507"/>
      <c r="K9" s="508"/>
      <c r="L9" s="5"/>
      <c r="M9" s="5"/>
      <c r="N9" s="5"/>
      <c r="O9" s="5"/>
      <c r="P9" s="80" t="s">
        <v>491</v>
      </c>
      <c r="V9" s="126"/>
      <c r="W9" s="126"/>
      <c r="X9" s="126"/>
      <c r="Y9" s="126"/>
      <c r="Z9" s="126"/>
      <c r="AA9" s="126"/>
    </row>
    <row r="10" spans="1:27" x14ac:dyDescent="0.25">
      <c r="A10" s="6"/>
      <c r="B10" s="467">
        <f>'Member Info'!$D$10</f>
        <v>0</v>
      </c>
      <c r="C10" s="468"/>
      <c r="D10" s="468"/>
      <c r="E10" s="468"/>
      <c r="F10" s="468"/>
      <c r="G10" s="469"/>
      <c r="H10" s="275"/>
      <c r="I10" s="506"/>
      <c r="J10" s="507"/>
      <c r="K10" s="508"/>
      <c r="L10" s="5"/>
      <c r="M10" s="5"/>
      <c r="N10" s="5"/>
      <c r="O10" s="5"/>
      <c r="P10" s="80"/>
      <c r="V10" s="126"/>
      <c r="W10" s="126"/>
      <c r="X10" s="126"/>
      <c r="Y10" s="126"/>
      <c r="Z10" s="126"/>
      <c r="AA10" s="126"/>
    </row>
    <row r="11" spans="1:27" x14ac:dyDescent="0.25">
      <c r="A11" s="6"/>
      <c r="B11" s="467">
        <f>'Member Info'!$D$11</f>
        <v>0</v>
      </c>
      <c r="C11" s="468"/>
      <c r="D11" s="468"/>
      <c r="E11" s="468"/>
      <c r="F11" s="468"/>
      <c r="G11" s="469"/>
      <c r="H11" s="275"/>
      <c r="I11" s="506"/>
      <c r="J11" s="507"/>
      <c r="K11" s="508"/>
      <c r="L11" s="5"/>
      <c r="M11" s="5"/>
      <c r="N11" s="5"/>
      <c r="O11" s="5"/>
      <c r="V11" s="126"/>
      <c r="W11" s="126"/>
      <c r="X11" s="126"/>
      <c r="Y11" s="126"/>
      <c r="Z11" s="126"/>
      <c r="AA11" s="126"/>
    </row>
    <row r="12" spans="1:27" x14ac:dyDescent="0.25">
      <c r="A12" s="6"/>
      <c r="B12" s="467">
        <f>'Member Info'!$D$11</f>
        <v>0</v>
      </c>
      <c r="C12" s="468"/>
      <c r="D12" s="468"/>
      <c r="E12" s="468"/>
      <c r="F12" s="468"/>
      <c r="G12" s="469"/>
      <c r="H12" s="275"/>
      <c r="I12" s="506"/>
      <c r="J12" s="507"/>
      <c r="K12" s="508"/>
      <c r="L12" s="5"/>
      <c r="M12" s="5"/>
      <c r="N12" s="5"/>
      <c r="O12" s="5"/>
      <c r="V12" s="126"/>
      <c r="W12" s="126"/>
      <c r="X12" s="126"/>
      <c r="Y12" s="126"/>
      <c r="Z12" s="126"/>
      <c r="AA12" s="126"/>
    </row>
    <row r="13" spans="1:27" ht="15.75" thickBot="1" x14ac:dyDescent="0.3">
      <c r="A13" s="6"/>
      <c r="B13" s="470">
        <f>'Member Info'!$D$11</f>
        <v>0</v>
      </c>
      <c r="C13" s="471"/>
      <c r="D13" s="471"/>
      <c r="E13" s="471"/>
      <c r="F13" s="471"/>
      <c r="G13" s="472"/>
      <c r="H13" s="275"/>
      <c r="I13" s="509"/>
      <c r="J13" s="510"/>
      <c r="K13" s="511"/>
      <c r="L13" s="5"/>
      <c r="M13" s="5"/>
      <c r="N13" s="5"/>
      <c r="O13" s="5"/>
      <c r="V13" s="126"/>
      <c r="W13" s="126"/>
      <c r="X13" s="126"/>
      <c r="Y13" s="126"/>
      <c r="Z13" s="126"/>
      <c r="AA13" s="126"/>
    </row>
    <row r="14" spans="1:27" x14ac:dyDescent="0.25">
      <c r="A14" s="6"/>
      <c r="B14" s="12"/>
      <c r="C14" s="12"/>
      <c r="D14" s="12"/>
      <c r="E14" s="12"/>
      <c r="F14" s="5"/>
      <c r="G14" s="5"/>
      <c r="H14" s="5"/>
      <c r="I14" s="5"/>
      <c r="J14" s="336"/>
      <c r="K14" s="336"/>
      <c r="L14" s="5"/>
      <c r="M14" s="5"/>
      <c r="N14" s="5"/>
      <c r="O14" s="5"/>
      <c r="U14" s="225"/>
      <c r="V14" s="126"/>
      <c r="W14" s="126"/>
      <c r="X14" s="126"/>
      <c r="Y14" s="126"/>
      <c r="Z14" s="126"/>
      <c r="AA14" s="126"/>
    </row>
    <row r="15" spans="1:27" ht="16.5" thickBot="1" x14ac:dyDescent="0.3">
      <c r="A15" s="6"/>
      <c r="B15" s="235" t="s">
        <v>4</v>
      </c>
      <c r="C15" s="83"/>
      <c r="D15" s="83"/>
      <c r="E15" s="83"/>
      <c r="F15" s="83"/>
      <c r="G15" s="83"/>
      <c r="H15" s="13"/>
      <c r="I15" s="13"/>
      <c r="J15" s="46"/>
      <c r="K15" s="5"/>
      <c r="L15" s="5"/>
      <c r="M15" s="5"/>
      <c r="N15" s="5"/>
      <c r="O15" s="5"/>
      <c r="U15" s="225"/>
      <c r="V15" s="126"/>
      <c r="W15" s="126"/>
      <c r="X15" s="126"/>
      <c r="Y15" s="126"/>
      <c r="Z15" s="126"/>
      <c r="AA15" s="126"/>
    </row>
    <row r="16" spans="1:27" ht="17.25" customHeight="1" thickBot="1" x14ac:dyDescent="0.3">
      <c r="A16" s="6"/>
      <c r="B16" s="461">
        <f>'Member Info'!$D$16</f>
        <v>0</v>
      </c>
      <c r="C16" s="462"/>
      <c r="D16" s="462"/>
      <c r="E16" s="462"/>
      <c r="F16" s="462"/>
      <c r="G16" s="463"/>
      <c r="H16" s="332"/>
      <c r="I16" s="512" t="str">
        <f>IF(OR(Y183&gt;0,AD183&gt;0),"STOP! - Urgent Action Required","")</f>
        <v/>
      </c>
      <c r="J16" s="513"/>
      <c r="K16" s="514"/>
      <c r="L16" s="5"/>
      <c r="M16" s="5"/>
      <c r="N16" s="5"/>
      <c r="O16" s="5"/>
      <c r="R16" s="126">
        <f>'Member Info'!X2</f>
        <v>2.5</v>
      </c>
      <c r="U16" s="226"/>
      <c r="V16" s="126"/>
      <c r="W16" s="126"/>
      <c r="X16" s="126"/>
      <c r="Y16" s="126"/>
      <c r="Z16" s="126"/>
      <c r="AA16" s="126"/>
    </row>
    <row r="17" spans="1:40" ht="15" customHeight="1" x14ac:dyDescent="0.25">
      <c r="A17" s="6"/>
      <c r="B17" s="12"/>
      <c r="C17" s="12"/>
      <c r="D17" s="12"/>
      <c r="E17" s="12"/>
      <c r="F17" s="5"/>
      <c r="G17" s="5"/>
      <c r="H17" s="5"/>
      <c r="I17" s="515" t="str">
        <f>IF(Y183&gt;=1,"A Cut, Copy and paste action has corrupted this form, please UNDO (CTRL + Z) last action, or a New form will need to be Used from now on",IF(AD183&gt;0,"One or More members have been marked as - Left Employment/Scheme, but do not have an end date. please enter the End Date in the Member Info Tab",""))</f>
        <v/>
      </c>
      <c r="J17" s="516"/>
      <c r="K17" s="517"/>
      <c r="L17" s="5"/>
      <c r="M17" s="5"/>
      <c r="N17" s="5"/>
      <c r="O17" s="5"/>
    </row>
    <row r="18" spans="1:40" ht="16.5" customHeight="1" thickBot="1" x14ac:dyDescent="0.3">
      <c r="A18" s="6"/>
      <c r="B18" s="83" t="s">
        <v>476</v>
      </c>
      <c r="C18" s="83"/>
      <c r="D18" s="83"/>
      <c r="E18" s="335" t="s">
        <v>417</v>
      </c>
      <c r="F18" s="268"/>
      <c r="G18" s="268"/>
      <c r="H18" s="268"/>
      <c r="I18" s="518"/>
      <c r="J18" s="519"/>
      <c r="K18" s="520"/>
      <c r="L18" s="5"/>
      <c r="M18" s="5"/>
      <c r="N18" s="5">
        <f>IF(I16="",0,1)</f>
        <v>0</v>
      </c>
      <c r="O18" s="5"/>
    </row>
    <row r="19" spans="1:40" ht="15.75" customHeight="1" thickBot="1" x14ac:dyDescent="0.3">
      <c r="A19" s="6"/>
      <c r="B19" s="461">
        <f>'Member Info'!$D$19</f>
        <v>0</v>
      </c>
      <c r="C19" s="462"/>
      <c r="D19" s="463"/>
      <c r="E19" s="458"/>
      <c r="F19" s="459"/>
      <c r="G19" s="460"/>
      <c r="H19" s="333"/>
      <c r="I19" s="518"/>
      <c r="J19" s="519"/>
      <c r="K19" s="520"/>
      <c r="L19" s="5"/>
      <c r="M19" s="5"/>
      <c r="N19" s="5"/>
      <c r="O19" s="5"/>
    </row>
    <row r="20" spans="1:40" ht="15" customHeight="1" x14ac:dyDescent="0.25">
      <c r="A20" s="6"/>
      <c r="B20" s="25"/>
      <c r="C20" s="25"/>
      <c r="D20" s="25"/>
      <c r="E20" s="25"/>
      <c r="F20" s="5"/>
      <c r="G20" s="5"/>
      <c r="H20" s="5"/>
      <c r="I20" s="518"/>
      <c r="J20" s="519"/>
      <c r="K20" s="520"/>
      <c r="L20" s="5"/>
      <c r="M20" s="5"/>
      <c r="N20" s="5"/>
      <c r="O20" s="5"/>
    </row>
    <row r="21" spans="1:40" ht="16.5" customHeight="1" thickBot="1" x14ac:dyDescent="0.3">
      <c r="A21" s="6"/>
      <c r="B21" s="235" t="s">
        <v>532</v>
      </c>
      <c r="C21" s="83"/>
      <c r="D21" s="83"/>
      <c r="E21" s="83"/>
      <c r="F21" s="83"/>
      <c r="G21" s="83"/>
      <c r="H21" s="13"/>
      <c r="I21" s="518"/>
      <c r="J21" s="519"/>
      <c r="K21" s="520"/>
      <c r="L21" s="5"/>
      <c r="M21" s="5"/>
      <c r="N21" s="5"/>
      <c r="O21" s="5"/>
    </row>
    <row r="22" spans="1:40" ht="15.75" customHeight="1" thickBot="1" x14ac:dyDescent="0.3">
      <c r="A22" s="6"/>
      <c r="B22" s="458"/>
      <c r="C22" s="459"/>
      <c r="D22" s="459"/>
      <c r="E22" s="459"/>
      <c r="F22" s="459"/>
      <c r="G22" s="460"/>
      <c r="H22" s="334"/>
      <c r="I22" s="521"/>
      <c r="J22" s="522"/>
      <c r="K22" s="523"/>
      <c r="L22" s="5"/>
      <c r="M22" s="5"/>
      <c r="N22" s="5"/>
      <c r="O22" s="5" t="str">
        <f>IF(ISERROR(AB33)," Unknown Values entered",FALSE)</f>
        <v xml:space="preserve"> Unknown Values entered</v>
      </c>
    </row>
    <row r="23" spans="1:40" ht="15.75" customHeight="1" x14ac:dyDescent="0.25">
      <c r="A23" s="12"/>
      <c r="B23" s="12"/>
      <c r="C23" s="12"/>
      <c r="D23" s="12"/>
      <c r="E23" s="12"/>
      <c r="F23" s="12"/>
      <c r="G23" s="12"/>
      <c r="H23" s="12"/>
      <c r="I23" s="12"/>
      <c r="J23" s="337"/>
      <c r="K23" s="337"/>
      <c r="L23" s="5"/>
      <c r="M23" s="5"/>
      <c r="N23" s="5"/>
      <c r="O23" s="5"/>
    </row>
    <row r="24" spans="1:40" ht="15.75" customHeight="1" thickBot="1" x14ac:dyDescent="0.3">
      <c r="A24" s="12"/>
      <c r="B24" s="12"/>
      <c r="C24" s="12"/>
      <c r="D24" s="12"/>
      <c r="E24" s="12"/>
      <c r="F24" s="12" t="s">
        <v>580</v>
      </c>
      <c r="G24" s="12"/>
      <c r="H24" s="12" t="s">
        <v>583</v>
      </c>
      <c r="I24" s="12" t="s">
        <v>584</v>
      </c>
      <c r="J24" s="491" t="s">
        <v>581</v>
      </c>
      <c r="K24" s="491"/>
      <c r="L24" s="5"/>
      <c r="M24" s="5"/>
      <c r="N24" s="5"/>
      <c r="O24" s="5"/>
    </row>
    <row r="25" spans="1:40" ht="15.75" customHeight="1" x14ac:dyDescent="0.25">
      <c r="A25" s="12"/>
      <c r="B25" s="492" t="s">
        <v>579</v>
      </c>
      <c r="C25" s="493"/>
      <c r="D25" s="11"/>
      <c r="E25" s="496"/>
      <c r="F25" s="498">
        <f>SUM(F33:F182)</f>
        <v>0</v>
      </c>
      <c r="G25" s="11"/>
      <c r="H25" s="498">
        <f>SUM(H33:H182)</f>
        <v>0</v>
      </c>
      <c r="I25" s="498">
        <f>SUM(I33:I182)</f>
        <v>0</v>
      </c>
      <c r="J25" s="338"/>
      <c r="K25" s="489">
        <f>SUM(H25:I26)</f>
        <v>0</v>
      </c>
      <c r="L25" s="5"/>
      <c r="M25" s="5"/>
      <c r="N25" s="5"/>
      <c r="O25" s="5"/>
    </row>
    <row r="26" spans="1:40" ht="15.75" customHeight="1" thickBot="1" x14ac:dyDescent="0.3">
      <c r="A26" s="12"/>
      <c r="B26" s="494"/>
      <c r="C26" s="495"/>
      <c r="D26" s="14"/>
      <c r="E26" s="497"/>
      <c r="F26" s="499"/>
      <c r="G26" s="14"/>
      <c r="H26" s="500"/>
      <c r="I26" s="500"/>
      <c r="J26" s="339"/>
      <c r="K26" s="490"/>
      <c r="L26" s="5"/>
      <c r="M26" s="5"/>
      <c r="N26" s="5"/>
      <c r="O26" s="5"/>
    </row>
    <row r="27" spans="1:40" ht="15" customHeight="1" x14ac:dyDescent="0.25">
      <c r="A27" s="12"/>
      <c r="B27" s="414" t="s">
        <v>10</v>
      </c>
      <c r="C27" s="414"/>
      <c r="D27" s="414"/>
      <c r="E27" s="414"/>
      <c r="F27" s="414"/>
      <c r="G27" s="414"/>
      <c r="H27" s="414"/>
      <c r="I27" s="414"/>
      <c r="J27" s="414"/>
      <c r="K27" s="414"/>
      <c r="L27" s="5"/>
      <c r="M27" s="5"/>
      <c r="N27" s="5"/>
      <c r="O27" s="5"/>
    </row>
    <row r="28" spans="1:40" ht="15.75" customHeight="1" x14ac:dyDescent="0.25">
      <c r="A28" s="12"/>
      <c r="B28" s="414"/>
      <c r="C28" s="414"/>
      <c r="D28" s="414"/>
      <c r="E28" s="414"/>
      <c r="F28" s="414"/>
      <c r="G28" s="414"/>
      <c r="H28" s="414"/>
      <c r="I28" s="414"/>
      <c r="J28" s="414"/>
      <c r="K28" s="414"/>
      <c r="L28" s="5"/>
      <c r="M28" s="5"/>
      <c r="N28" s="5"/>
      <c r="O28" s="5"/>
    </row>
    <row r="29" spans="1:40" ht="15" customHeight="1" x14ac:dyDescent="0.25">
      <c r="A29" s="12"/>
      <c r="B29" s="414"/>
      <c r="C29" s="414"/>
      <c r="D29" s="414"/>
      <c r="E29" s="414"/>
      <c r="F29" s="414"/>
      <c r="G29" s="414"/>
      <c r="H29" s="414"/>
      <c r="I29" s="414"/>
      <c r="J29" s="414"/>
      <c r="K29" s="414"/>
      <c r="L29" s="12"/>
      <c r="M29" s="12"/>
      <c r="N29" s="12"/>
      <c r="O29" s="12"/>
    </row>
    <row r="30" spans="1:40" ht="21" x14ac:dyDescent="0.35">
      <c r="A30" s="4"/>
      <c r="B30" s="484" t="s">
        <v>547</v>
      </c>
      <c r="C30" s="484"/>
      <c r="D30" s="484"/>
      <c r="E30" s="484"/>
      <c r="F30" s="484"/>
      <c r="G30" s="484"/>
      <c r="H30" s="484"/>
      <c r="I30" s="484"/>
      <c r="J30" s="484"/>
      <c r="K30" s="484"/>
      <c r="L30" s="5"/>
      <c r="M30" s="5"/>
      <c r="N30" s="5"/>
      <c r="O30" s="5"/>
    </row>
    <row r="31" spans="1:40" x14ac:dyDescent="0.25">
      <c r="A31" s="4"/>
      <c r="B31" s="5"/>
      <c r="C31" s="5"/>
      <c r="D31" s="5"/>
      <c r="E31" s="20"/>
      <c r="F31" s="20"/>
      <c r="G31" s="21"/>
      <c r="H31" s="20"/>
      <c r="I31" s="20"/>
      <c r="J31" s="386"/>
      <c r="K31" s="5"/>
      <c r="L31" s="5"/>
      <c r="M31" s="5"/>
      <c r="N31" s="5"/>
      <c r="O31" s="5"/>
    </row>
    <row r="32" spans="1:40" ht="93" customHeight="1" x14ac:dyDescent="0.25">
      <c r="A32" s="4"/>
      <c r="B32" s="482" t="s">
        <v>11</v>
      </c>
      <c r="C32" s="483"/>
      <c r="D32" s="39" t="s">
        <v>28</v>
      </c>
      <c r="E32" s="27" t="s">
        <v>12</v>
      </c>
      <c r="F32" s="27" t="s">
        <v>13</v>
      </c>
      <c r="G32" s="28" t="s">
        <v>449</v>
      </c>
      <c r="H32" s="27" t="s">
        <v>460</v>
      </c>
      <c r="I32" s="27" t="s">
        <v>16</v>
      </c>
      <c r="J32" s="81" t="s">
        <v>431</v>
      </c>
      <c r="K32" s="81" t="s">
        <v>531</v>
      </c>
      <c r="L32" s="5"/>
      <c r="M32" s="349" t="s">
        <v>586</v>
      </c>
      <c r="N32" s="93" t="s">
        <v>414</v>
      </c>
      <c r="O32" s="93" t="s">
        <v>414</v>
      </c>
      <c r="P32" s="94" t="s">
        <v>415</v>
      </c>
      <c r="Q32" s="95"/>
      <c r="R32" s="94" t="s">
        <v>416</v>
      </c>
      <c r="S32" s="227"/>
      <c r="T32" s="228" t="s">
        <v>463</v>
      </c>
      <c r="U32" s="228" t="s">
        <v>464</v>
      </c>
      <c r="V32" s="228" t="s">
        <v>465</v>
      </c>
      <c r="W32" s="236" t="s">
        <v>492</v>
      </c>
      <c r="X32" s="236" t="s">
        <v>493</v>
      </c>
      <c r="Y32" s="236" t="s">
        <v>495</v>
      </c>
      <c r="Z32" s="236" t="s">
        <v>499</v>
      </c>
      <c r="AA32" s="236" t="s">
        <v>528</v>
      </c>
      <c r="AB32" s="241" t="s">
        <v>504</v>
      </c>
      <c r="AC32" s="241" t="s">
        <v>496</v>
      </c>
      <c r="AD32" s="241" t="s">
        <v>529</v>
      </c>
      <c r="AE32" s="126" t="s">
        <v>530</v>
      </c>
      <c r="AG32" s="241" t="s">
        <v>533</v>
      </c>
      <c r="AH32" s="241" t="s">
        <v>534</v>
      </c>
      <c r="AI32" s="241" t="s">
        <v>549</v>
      </c>
      <c r="AJ32" s="241" t="s">
        <v>582</v>
      </c>
      <c r="AK32" s="241" t="s">
        <v>605</v>
      </c>
      <c r="AL32" s="241" t="s">
        <v>590</v>
      </c>
      <c r="AM32" s="241" t="s">
        <v>591</v>
      </c>
      <c r="AN32" s="241" t="s">
        <v>606</v>
      </c>
    </row>
    <row r="33" spans="1:40" x14ac:dyDescent="0.25">
      <c r="A33" s="4">
        <v>1</v>
      </c>
      <c r="B33" s="166">
        <f>'Member Info'!D29</f>
        <v>0</v>
      </c>
      <c r="C33" s="166">
        <f>'Member Info'!E29</f>
        <v>0</v>
      </c>
      <c r="D33" s="166" t="str">
        <f>'Member Info'!G29</f>
        <v/>
      </c>
      <c r="E33" s="167">
        <f>'Member Info'!B29</f>
        <v>0</v>
      </c>
      <c r="F33" s="244"/>
      <c r="G33" s="168" t="str">
        <f>IF(E33=0,"",
IF('Member Info'!$AM$19&lt;=$R$1,
SUMPRODUCT('Member Info'!L29+IF('Member Info'!H29&gt;'Member Info'!$AJ$12,'Member Info'!$AK$13,IF('Member Info'!H29&gt;'Member Info'!$AJ$11,'Member Info'!$AK$12,IF('Member Info'!H29&gt;'Member Info'!$AJ$10,'Member Info'!$AK$11,IF('Member Info'!H29&gt;'Member Info'!$AJ$9,'Member Info'!$AK$10,IF('Member Info'!H29&gt;'Member Info'!$AJ$8,'Member Info'!$AK$9,'Member Info'!$AK$8)))))),
SUMPRODUCT('Member Info'!L29+IF('Member Info'!H29&gt;'Member Info'!$AG$17,'Member Info'!$AH$18,IF('Member Info'!H29&gt;'Member Info'!$AG$16,'Member Info'!$AH$17,IF('Member Info'!H29&gt;'Member Info'!$AG$15,'Member Info'!$AH$16,IF('Member Info'!H29&gt;'Member Info'!$AG$14,'Member Info'!$AH$15,IF('Member Info'!H29&gt;'Member Info'!$AG$13,'Member Info'!$AH$14,IF('Member Info'!H29&gt;'Member Info'!$AG$12,'Member Info'!$AH$13,IF('Member Info'!H29&gt;'Member Info'!$AG$11,'Member Info'!$AH$12,IF('Member Info'!H29&gt;'Member Info'!$AG$10,'Member Info'!$AH$11,IF('Member Info'!H29&gt;'Member Info'!$AG$9,'Member Info'!$AH$10,IF('Member Info'!H29&gt;'Member Info'!$AG$8,'Member Info'!$AH$9,'Member Info'!$AH$8)))))))))))))</f>
        <v/>
      </c>
      <c r="H33" s="26"/>
      <c r="I33" s="26"/>
      <c r="J33" s="107" t="str">
        <f>IF(E33=0,"",IF('Member Info'!F29&gt;$S$1,CONCATENATE("Joined with practice on ", TEXT('Member Info'!F29, "DD/MM/YYYY")),IF('Member Info'!N29&lt;&gt;"",IF('Member Info'!N29&lt;$R$1,CONCATENATE("Left Scheme on ", TEXT('Member Info'!N29, "DD/MM/YYYY")),IF(ISERROR(G33),"Error Detected, No rate entered",IF(E33=0,"",IF(F33="","Error Detected, No Pensionable pay",IF(ISERROR(AB33)," Unknown Values entered.",IF(T33+U33&lt;1,"Acceptable",IF(R33+S33=200, "No Contributions Entered", IF(K33="","Error Detected, Choose reason&gt;",IF(X33="1",IF(T33=1,"Please Enter Deemed Pensionable Pay","Add Any Relevant Details Above"),"Please Give Details Above"))))))))),IF(ISERROR(G33),"Error Detected, No rate entered",IF(E33=0,"",IF(F33="","Error Detected, No Pensionable pay",IF(ISERROR(AB33)," Unknown Values entered.",IF(T33+U33&lt;1,"Acceptable",IF(R33+S33=200, "No Contributions Entered", IF(K33="","Error Detected, Choose reason&gt;",IF(X33="1",IF(T33=1,"Please Enter Deemed Pensionable Pay","Add relevant Details Above"),"Please give details Above")))))))))))</f>
        <v/>
      </c>
      <c r="K33" s="263"/>
      <c r="L33" s="93"/>
      <c r="M33" s="93" t="str">
        <f>IF(E33=0,"",IF(ISERROR((F33+H33+I33)),0,IF((F33+H33+I33)&lt;1,0,1)))</f>
        <v/>
      </c>
      <c r="N33" s="96">
        <f>H33</f>
        <v>0</v>
      </c>
      <c r="O33" s="96">
        <f>I33</f>
        <v>0</v>
      </c>
      <c r="P33" s="220">
        <f>(ROUND((F33/100*'Member Info'!$W$2), 2))</f>
        <v>0</v>
      </c>
      <c r="Q33" s="220" t="e">
        <f>ROUND((F33/100*G33),2)</f>
        <v>#VALUE!</v>
      </c>
      <c r="R33" s="220" t="str">
        <f>IF(E33=0,"",(100-(N33/P33*100)))</f>
        <v/>
      </c>
      <c r="S33" s="229" t="str">
        <f>IF(E33=0,"",(100-(O33/Q33*100)))</f>
        <v/>
      </c>
      <c r="T33" s="230" t="str">
        <f>IF(E33=0,"",IF(R33&gt;$R$16,1,IF(R33&lt;-$R$16,1,0)))</f>
        <v/>
      </c>
      <c r="U33" s="230" t="str">
        <f>IF(E33=0,"",IF(G33=0,1,IF(S33&gt;$R$16,1,IF(S33&lt;-$R$16,1,0))))</f>
        <v/>
      </c>
      <c r="V33" s="224">
        <f>IF(E33=0,0,IF(F33="",1,0))</f>
        <v>0</v>
      </c>
      <c r="W33" s="112">
        <f>IF(E33=0,0,IF(K33="",0,1))</f>
        <v>0</v>
      </c>
      <c r="X33" s="237" t="str">
        <f>IF(K33="SMP/Occupational Maternity","1",IF(K33="SSP/Occupational Sick pay","1",""))</f>
        <v/>
      </c>
      <c r="Y33" s="242" t="b">
        <f>IF(OR(AL33=TRUE,AM33=TRUE),TRUE,FALSE)</f>
        <v>0</v>
      </c>
      <c r="Z33" s="237">
        <f>IF(K33="left scheme/Employment", 1,0)</f>
        <v>0</v>
      </c>
      <c r="AA33" s="237">
        <f>IF('Member Info'!N29="",1,"")</f>
        <v>1</v>
      </c>
      <c r="AB33" s="245" t="e">
        <f>(R33+S33)</f>
        <v>#VALUE!</v>
      </c>
      <c r="AC33" s="132" t="str">
        <f>IF(AN33=1,"",IF(W33=1,"",IF(AE33=1,"",IF(E33=0,"",IF(Z33=1,"",IF(J33="acceptable","",IF(R33+S33="0","",R33+S33)))))))</f>
        <v/>
      </c>
      <c r="AD33" s="126">
        <f>SUM(Z33+AA33)</f>
        <v>1</v>
      </c>
      <c r="AE33" s="126" t="str">
        <f>IF('Member Info'!N29&lt;&gt;"",IF('Member Info'!N29&lt;=$R$1,1,0),"")</f>
        <v/>
      </c>
      <c r="AG33" s="126" t="b">
        <f>OR(K33="maternity",K33="SSP")</f>
        <v>0</v>
      </c>
      <c r="AH33" s="126">
        <f>IF(AG33=TRUE,1,0)</f>
        <v>0</v>
      </c>
      <c r="AJ33" s="126">
        <f>IF(J33="Please Enter Deemed Pensionable Pay",1,0)</f>
        <v>0</v>
      </c>
      <c r="AK33" s="126">
        <f>IF('Member Info'!F29&gt;$R$1,1,0)</f>
        <v>0</v>
      </c>
      <c r="AL33" s="126" t="b">
        <f>IF(ISERROR(R33),ERROR.TYPE(#REF!)=ERROR.TYPE(R33),FALSE)</f>
        <v>0</v>
      </c>
      <c r="AM33" s="126" t="b">
        <f>IF(ISERROR(S33),ERROR.TYPE(#REF!)=ERROR.TYPE(S33),FALSE)</f>
        <v>0</v>
      </c>
      <c r="AN33" s="126">
        <f>IF(OR('Member Info'!F29&gt;=$S$1,'Member Info'!N29&gt;=$R$1),1,0)</f>
        <v>0</v>
      </c>
    </row>
    <row r="34" spans="1:40" x14ac:dyDescent="0.25">
      <c r="A34" s="4">
        <v>2</v>
      </c>
      <c r="B34" s="166">
        <f>'Member Info'!D30</f>
        <v>0</v>
      </c>
      <c r="C34" s="166">
        <f>'Member Info'!E30</f>
        <v>0</v>
      </c>
      <c r="D34" s="166" t="str">
        <f>'Member Info'!G30</f>
        <v/>
      </c>
      <c r="E34" s="167">
        <f>'Member Info'!B30</f>
        <v>0</v>
      </c>
      <c r="F34" s="244"/>
      <c r="G34" s="168" t="str">
        <f>IF(E34=0,"",
IF('Member Info'!$AM$19&lt;=$R$1,
SUMPRODUCT('Member Info'!L30+IF('Member Info'!H30&gt;'Member Info'!$AJ$12,'Member Info'!$AK$13,IF('Member Info'!H30&gt;'Member Info'!$AJ$11,'Member Info'!$AK$12,IF('Member Info'!H30&gt;'Member Info'!$AJ$10,'Member Info'!$AK$11,IF('Member Info'!H30&gt;'Member Info'!$AJ$9,'Member Info'!$AK$10,IF('Member Info'!H30&gt;'Member Info'!$AJ$8,'Member Info'!$AK$9,'Member Info'!$AK$8)))))),
SUMPRODUCT('Member Info'!L30+IF('Member Info'!H30&gt;'Member Info'!$AG$17,'Member Info'!$AH$18,IF('Member Info'!H30&gt;'Member Info'!$AG$16,'Member Info'!$AH$17,IF('Member Info'!H30&gt;'Member Info'!$AG$15,'Member Info'!$AH$16,IF('Member Info'!H30&gt;'Member Info'!$AG$14,'Member Info'!$AH$15,IF('Member Info'!H30&gt;'Member Info'!$AG$13,'Member Info'!$AH$14,IF('Member Info'!H30&gt;'Member Info'!$AG$12,'Member Info'!$AH$13,IF('Member Info'!H30&gt;'Member Info'!$AG$11,'Member Info'!$AH$12,IF('Member Info'!H30&gt;'Member Info'!$AG$10,'Member Info'!$AH$11,IF('Member Info'!H30&gt;'Member Info'!$AG$9,'Member Info'!$AH$10,IF('Member Info'!H30&gt;'Member Info'!$AG$8,'Member Info'!$AH$9,'Member Info'!$AH$8)))))))))))))</f>
        <v/>
      </c>
      <c r="H34" s="26"/>
      <c r="I34" s="26"/>
      <c r="J34" s="107" t="str">
        <f>IF(E34=0,"",IF('Member Info'!F30&gt;$S$1,CONCATENATE("Joined with practice on ", TEXT('Member Info'!F30, "DD/MM/YYYY")),IF('Member Info'!N30&lt;&gt;"",IF('Member Info'!N30&lt;$R$1,CONCATENATE("Left Scheme on ", TEXT('Member Info'!N30, "DD/MM/YYYY")),IF(ISERROR(G34),"Error Detected, No rate entered",IF(E34=0,"",IF(F34="","Error Detected, No Pensionable pay",IF(ISERROR(AB34)," Unknown Values entered.",IF(T34+U34&lt;1,"Acceptable",IF(R34+S34=200, "No Contributions Entered", IF(K34="","Error Detected, Choose reason&gt;",IF(X34="1",IF(T34=1,"Please Enter Deemed Pensionable Pay","Add Any Relevant Details Above"),"Please Give Details Above"))))))))),IF(ISERROR(G34),"Error Detected, No rate entered",IF(E34=0,"",IF(F34="","Error Detected, No Pensionable pay",IF(ISERROR(AB34)," Unknown Values entered.",IF(T34+U34&lt;1,"Acceptable",IF(R34+S34=200, "No Contributions Entered", IF(K34="","Error Detected, Choose reason&gt;",IF(X34="1",IF(T34=1,"Please Enter Deemed Pensionable Pay","Add relevant Details Above"),"Please give details Above")))))))))))</f>
        <v/>
      </c>
      <c r="K34" s="263"/>
      <c r="L34" s="93"/>
      <c r="M34" s="93" t="str">
        <f>IF(E34=0,"",IF(ISERROR((F34+H34+I34)),0,IF((F34+H34+I34)&lt;1,0,1)))</f>
        <v/>
      </c>
      <c r="N34" s="96">
        <f>H34</f>
        <v>0</v>
      </c>
      <c r="O34" s="96">
        <f t="shared" ref="O34:O97" si="0">I34</f>
        <v>0</v>
      </c>
      <c r="P34" s="220">
        <f>(ROUND((F34/100*'Member Info'!$W$2), 2))</f>
        <v>0</v>
      </c>
      <c r="Q34" s="220" t="e">
        <f>ROUND((F34/100*G34),2)</f>
        <v>#VALUE!</v>
      </c>
      <c r="R34" s="220" t="str">
        <f>IF(E34=0,"",(100-(N34/P34*100)))</f>
        <v/>
      </c>
      <c r="S34" s="229" t="str">
        <f>IF(E34=0,"",(100-(O34/Q34*100)))</f>
        <v/>
      </c>
      <c r="T34" s="230" t="str">
        <f>IF(E34=0,"",IF(R34&gt;$R$16,1,IF(R34&lt;-$R$16,1,0)))</f>
        <v/>
      </c>
      <c r="U34" s="230" t="str">
        <f>IF(E34=0,"",IF(G34=0,1,IF(S34&gt;$R$16,1,IF(S34&lt;-$R$16,1,0))))</f>
        <v/>
      </c>
      <c r="V34" s="224">
        <f>IF(E34=0,0,IF(F34="",1,0))</f>
        <v>0</v>
      </c>
      <c r="W34" s="112">
        <f>IF(E34=0,0,IF(K34="",0,1))</f>
        <v>0</v>
      </c>
      <c r="X34" s="237" t="str">
        <f t="shared" ref="X34:X97" si="1">IF(K34="SMP/Occupational Maternity","1",IF(K34="SSP/Occupational Sick pay","1",""))</f>
        <v/>
      </c>
      <c r="Y34" s="242" t="b">
        <f t="shared" ref="Y34:Y97" si="2">IF(OR(AL34=TRUE,AM34=TRUE),TRUE,FALSE)</f>
        <v>0</v>
      </c>
      <c r="Z34" s="237">
        <f>IF(K34="left scheme/Employment", 1,0)</f>
        <v>0</v>
      </c>
      <c r="AA34" s="237">
        <f>IF('Member Info'!N30="",1,"")</f>
        <v>1</v>
      </c>
      <c r="AB34" s="245" t="e">
        <f>(R34+S34)</f>
        <v>#VALUE!</v>
      </c>
      <c r="AC34" s="132" t="str">
        <f t="shared" ref="AC34:AC97" si="3">IF(AN34=1,"",IF(W34=1,"",IF(AE34=1,"",IF(E34=0,"",IF(Z34=1,"",IF(J34="acceptable","",IF(R34+S34="0","",R34+S34)))))))</f>
        <v/>
      </c>
      <c r="AD34" s="126">
        <f>SUM(Z34+AA34)</f>
        <v>1</v>
      </c>
      <c r="AE34" s="126" t="str">
        <f>IF('Member Info'!N30&lt;&gt;"",IF('Member Info'!N30&lt;=$R$1,1,0),"")</f>
        <v/>
      </c>
      <c r="AG34" s="126" t="b">
        <f>OR(K34="maternity",K34="SSP")</f>
        <v>0</v>
      </c>
      <c r="AH34" s="126">
        <f>IF(AG34=TRUE,1,0)</f>
        <v>0</v>
      </c>
      <c r="AJ34" s="126">
        <f>IF(J34="Please Enter Deemed Pensionable Pay",1,0)</f>
        <v>0</v>
      </c>
      <c r="AK34" s="126">
        <f>IF('Member Info'!F30&gt;$R$1,1,0)</f>
        <v>0</v>
      </c>
      <c r="AL34" s="126" t="b">
        <f>IF(ISERROR(R34),ERROR.TYPE(#REF!)=ERROR.TYPE(R34),FALSE)</f>
        <v>0</v>
      </c>
      <c r="AM34" s="126" t="b">
        <f>IF(ISERROR(S34),ERROR.TYPE(#REF!)=ERROR.TYPE(S34),FALSE)</f>
        <v>0</v>
      </c>
      <c r="AN34" s="126">
        <f>IF(OR('Member Info'!F30&gt;=$S$1,'Member Info'!N30&gt;$S$1),1,0)</f>
        <v>0</v>
      </c>
    </row>
    <row r="35" spans="1:40" x14ac:dyDescent="0.25">
      <c r="A35" s="4">
        <v>3</v>
      </c>
      <c r="B35" s="166">
        <f>'Member Info'!D31</f>
        <v>0</v>
      </c>
      <c r="C35" s="166">
        <f>'Member Info'!E31</f>
        <v>0</v>
      </c>
      <c r="D35" s="166" t="str">
        <f>'Member Info'!G31</f>
        <v/>
      </c>
      <c r="E35" s="167">
        <f>'Member Info'!B31</f>
        <v>0</v>
      </c>
      <c r="F35" s="244"/>
      <c r="G35" s="168" t="str">
        <f>IF(E35=0,"",
IF('Member Info'!$AM$19&lt;=$R$1,
SUMPRODUCT('Member Info'!L31+IF('Member Info'!H31&gt;'Member Info'!$AJ$12,'Member Info'!$AK$13,IF('Member Info'!H31&gt;'Member Info'!$AJ$11,'Member Info'!$AK$12,IF('Member Info'!H31&gt;'Member Info'!$AJ$10,'Member Info'!$AK$11,IF('Member Info'!H31&gt;'Member Info'!$AJ$9,'Member Info'!$AK$10,IF('Member Info'!H31&gt;'Member Info'!$AJ$8,'Member Info'!$AK$9,'Member Info'!$AK$8)))))),
SUMPRODUCT('Member Info'!L31+IF('Member Info'!H31&gt;'Member Info'!$AG$17,'Member Info'!$AH$18,IF('Member Info'!H31&gt;'Member Info'!$AG$16,'Member Info'!$AH$17,IF('Member Info'!H31&gt;'Member Info'!$AG$15,'Member Info'!$AH$16,IF('Member Info'!H31&gt;'Member Info'!$AG$14,'Member Info'!$AH$15,IF('Member Info'!H31&gt;'Member Info'!$AG$13,'Member Info'!$AH$14,IF('Member Info'!H31&gt;'Member Info'!$AG$12,'Member Info'!$AH$13,IF('Member Info'!H31&gt;'Member Info'!$AG$11,'Member Info'!$AH$12,IF('Member Info'!H31&gt;'Member Info'!$AG$10,'Member Info'!$AH$11,IF('Member Info'!H31&gt;'Member Info'!$AG$9,'Member Info'!$AH$10,IF('Member Info'!H31&gt;'Member Info'!$AG$8,'Member Info'!$AH$9,'Member Info'!$AH$8)))))))))))))</f>
        <v/>
      </c>
      <c r="H35" s="26"/>
      <c r="I35" s="26"/>
      <c r="J35" s="107" t="str">
        <f>IF(E35=0,"",IF('Member Info'!F31&gt;$S$1,CONCATENATE("Joined with practice on ", TEXT('Member Info'!F31, "DD/MM/YYYY")),IF('Member Info'!N31&lt;&gt;"",IF('Member Info'!N31&lt;$R$1,CONCATENATE("Left Scheme on ", TEXT('Member Info'!N31, "DD/MM/YYYY")),IF(ISERROR(G35),"Error Detected, No rate entered",IF(E35=0,"",IF(F35="","Error Detected, No Pensionable pay",IF(ISERROR(AB35)," Unknown Values entered.",IF(T35+U35&lt;1,"Acceptable",IF(R35+S35=200, "No Contributions Entered", IF(K35="","Error Detected, Choose reason&gt;",IF(X35="1",IF(T35=1,"Please Enter Deemed Pensionable Pay","Add Any Relevant Details Above"),"Please Give Details Above"))))))))),IF(ISERROR(G35),"Error Detected, No rate entered",IF(E35=0,"",IF(F35="","Error Detected, No Pensionable pay",IF(ISERROR(AB35)," Unknown Values entered.",IF(T35+U35&lt;1,"Acceptable",IF(R35+S35=200, "No Contributions Entered", IF(K35="","Error Detected, Choose reason&gt;",IF(X35="1",IF(T35=1,"Please Enter Deemed Pensionable Pay","Add relevant Details Above"),"Please give details Above")))))))))))</f>
        <v/>
      </c>
      <c r="K35" s="263"/>
      <c r="L35" s="93"/>
      <c r="M35" s="93" t="str">
        <f>IF(E35=0,"",IF(ISERROR((F35+H35+I35)),0,IF((F35+H35+I35)&lt;1,0,1)))</f>
        <v/>
      </c>
      <c r="N35" s="96">
        <f>H35</f>
        <v>0</v>
      </c>
      <c r="O35" s="96">
        <f t="shared" si="0"/>
        <v>0</v>
      </c>
      <c r="P35" s="220">
        <f>(ROUND((F35/100*'Member Info'!$W$2), 2))</f>
        <v>0</v>
      </c>
      <c r="Q35" s="220" t="e">
        <f>ROUND((F35/100*G35),2)</f>
        <v>#VALUE!</v>
      </c>
      <c r="R35" s="220" t="str">
        <f>IF(E35=0,"",(100-(N35/P35*100)))</f>
        <v/>
      </c>
      <c r="S35" s="229" t="str">
        <f>IF(E35=0,"",(100-(O35/Q35*100)))</f>
        <v/>
      </c>
      <c r="T35" s="230" t="str">
        <f>IF(E35=0,"",IF(R35&gt;$R$16,1,IF(R35&lt;-$R$16,1,0)))</f>
        <v/>
      </c>
      <c r="U35" s="230" t="str">
        <f>IF(E35=0,"",IF(G35=0,1,IF(S35&gt;$R$16,1,IF(S35&lt;-$R$16,1,0))))</f>
        <v/>
      </c>
      <c r="V35" s="224">
        <f>IF(E35=0,0,IF(F35="",1,0))</f>
        <v>0</v>
      </c>
      <c r="W35" s="112">
        <f>IF(E35=0,0,IF(K35="",0,1))</f>
        <v>0</v>
      </c>
      <c r="X35" s="237" t="str">
        <f t="shared" si="1"/>
        <v/>
      </c>
      <c r="Y35" s="242" t="b">
        <f t="shared" si="2"/>
        <v>0</v>
      </c>
      <c r="Z35" s="237">
        <f>IF(K35="left scheme/Employment", 1,0)</f>
        <v>0</v>
      </c>
      <c r="AA35" s="237">
        <f>IF('Member Info'!N31="",1,"")</f>
        <v>1</v>
      </c>
      <c r="AB35" s="245" t="e">
        <f>(R35+S35)</f>
        <v>#VALUE!</v>
      </c>
      <c r="AC35" s="132" t="str">
        <f t="shared" si="3"/>
        <v/>
      </c>
      <c r="AD35" s="126">
        <f>SUM(Z35+AA35)</f>
        <v>1</v>
      </c>
      <c r="AE35" s="126" t="str">
        <f>IF('Member Info'!N31&lt;&gt;"",IF('Member Info'!N31&lt;=$R$1,1,0),"")</f>
        <v/>
      </c>
      <c r="AG35" s="126" t="b">
        <f>OR(K35="maternity",K35="SSP")</f>
        <v>0</v>
      </c>
      <c r="AH35" s="126">
        <f>IF(AG35=TRUE,1,0)</f>
        <v>0</v>
      </c>
      <c r="AJ35" s="126">
        <f>IF(J35="Please Enter Deemed Pensionable Pay",1,0)</f>
        <v>0</v>
      </c>
      <c r="AK35" s="126">
        <f>IF('Member Info'!F31&gt;$R$1,1,0)</f>
        <v>0</v>
      </c>
      <c r="AL35" s="126" t="b">
        <f>IF(ISERROR(R35),ERROR.TYPE(#REF!)=ERROR.TYPE(R35),FALSE)</f>
        <v>0</v>
      </c>
      <c r="AM35" s="126" t="b">
        <f>IF(ISERROR(S35),ERROR.TYPE(#REF!)=ERROR.TYPE(S35),FALSE)</f>
        <v>0</v>
      </c>
      <c r="AN35" s="126">
        <f>IF(OR('Member Info'!F31&gt;=$S$1,'Member Info'!N31&gt;=$R$1),1,0)</f>
        <v>0</v>
      </c>
    </row>
    <row r="36" spans="1:40" x14ac:dyDescent="0.25">
      <c r="A36" s="4">
        <v>4</v>
      </c>
      <c r="B36" s="166">
        <f>'Member Info'!D32</f>
        <v>0</v>
      </c>
      <c r="C36" s="166">
        <f>'Member Info'!E32</f>
        <v>0</v>
      </c>
      <c r="D36" s="166" t="str">
        <f>'Member Info'!G32</f>
        <v/>
      </c>
      <c r="E36" s="167">
        <f>'Member Info'!B32</f>
        <v>0</v>
      </c>
      <c r="F36" s="244"/>
      <c r="G36" s="168" t="str">
        <f>IF(E36=0,"",
IF('Member Info'!$AM$19&lt;=$R$1,
SUMPRODUCT('Member Info'!L32+IF('Member Info'!H32&gt;'Member Info'!$AJ$12,'Member Info'!$AK$13,IF('Member Info'!H32&gt;'Member Info'!$AJ$11,'Member Info'!$AK$12,IF('Member Info'!H32&gt;'Member Info'!$AJ$10,'Member Info'!$AK$11,IF('Member Info'!H32&gt;'Member Info'!$AJ$9,'Member Info'!$AK$10,IF('Member Info'!H32&gt;'Member Info'!$AJ$8,'Member Info'!$AK$9,'Member Info'!$AK$8)))))),
SUMPRODUCT('Member Info'!L32+IF('Member Info'!H32&gt;'Member Info'!$AG$17,'Member Info'!$AH$18,IF('Member Info'!H32&gt;'Member Info'!$AG$16,'Member Info'!$AH$17,IF('Member Info'!H32&gt;'Member Info'!$AG$15,'Member Info'!$AH$16,IF('Member Info'!H32&gt;'Member Info'!$AG$14,'Member Info'!$AH$15,IF('Member Info'!H32&gt;'Member Info'!$AG$13,'Member Info'!$AH$14,IF('Member Info'!H32&gt;'Member Info'!$AG$12,'Member Info'!$AH$13,IF('Member Info'!H32&gt;'Member Info'!$AG$11,'Member Info'!$AH$12,IF('Member Info'!H32&gt;'Member Info'!$AG$10,'Member Info'!$AH$11,IF('Member Info'!H32&gt;'Member Info'!$AG$9,'Member Info'!$AH$10,IF('Member Info'!H32&gt;'Member Info'!$AG$8,'Member Info'!$AH$9,'Member Info'!$AH$8)))))))))))))</f>
        <v/>
      </c>
      <c r="H36" s="26"/>
      <c r="I36" s="26"/>
      <c r="J36" s="107" t="str">
        <f>IF(E36=0,"",IF('Member Info'!F32&gt;$S$1,CONCATENATE("Joined with practice on ", TEXT('Member Info'!F32, "DD/MM/YYYY")),IF('Member Info'!N32&lt;&gt;"",IF('Member Info'!N32&lt;$R$1,CONCATENATE("Left Scheme on ", TEXT('Member Info'!N32, "DD/MM/YYYY")),IF(ISERROR(G36),"Error Detected, No rate entered",IF(E36=0,"",IF(F36="","Error Detected, No Pensionable pay",IF(ISERROR(AB36)," Unknown Values entered.",IF(T36+U36&lt;1,"Acceptable",IF(R36+S36=200, "No Contributions Entered", IF(K36="","Error Detected, Choose reason&gt;",IF(X36="1",IF(T36=1,"Please Enter Deemed Pensionable Pay","Add Any Relevant Details Above"),"Please Give Details Above"))))))))),IF(ISERROR(G36),"Error Detected, No rate entered",IF(E36=0,"",IF(F36="","Error Detected, No Pensionable pay",IF(ISERROR(AB36)," Unknown Values entered.",IF(T36+U36&lt;1,"Acceptable",IF(R36+S36=200, "No Contributions Entered", IF(K36="","Error Detected, Choose reason&gt;",IF(X36="1",IF(T36=1,"Please Enter Deemed Pensionable Pay","Add relevant Details Above"),"Please give details Above")))))))))))</f>
        <v/>
      </c>
      <c r="K36" s="263"/>
      <c r="L36" s="93"/>
      <c r="M36" s="93" t="str">
        <f t="shared" ref="M36:M99" si="4">IF(E36=0,"",IF(ISERROR((F36+H36+I36)),0,IF((F36+H36+I36)&lt;1,0,1)))</f>
        <v/>
      </c>
      <c r="N36" s="96">
        <f>H36</f>
        <v>0</v>
      </c>
      <c r="O36" s="96">
        <f t="shared" si="0"/>
        <v>0</v>
      </c>
      <c r="P36" s="220">
        <f>(ROUND((F36/100*'Member Info'!$W$2), 2))</f>
        <v>0</v>
      </c>
      <c r="Q36" s="220" t="e">
        <f>ROUND((F36/100*G36),2)</f>
        <v>#VALUE!</v>
      </c>
      <c r="R36" s="220" t="str">
        <f>IF(E36=0,"",(100-(N36/P36*100)))</f>
        <v/>
      </c>
      <c r="S36" s="229" t="str">
        <f>IF(E36=0,"",(100-(O36/Q36*100)))</f>
        <v/>
      </c>
      <c r="T36" s="230" t="str">
        <f>IF(E36=0,"",IF(R36&gt;$R$16,1,IF(R36&lt;-$R$16,1,0)))</f>
        <v/>
      </c>
      <c r="U36" s="230" t="str">
        <f>IF(E36=0,"",IF(G36=0,1,IF(S36&gt;$R$16,1,IF(S36&lt;-$R$16,1,0))))</f>
        <v/>
      </c>
      <c r="V36" s="224">
        <f>IF(E36=0,0,IF(F36="",1,0))</f>
        <v>0</v>
      </c>
      <c r="W36" s="112">
        <f>IF(E36=0,0,IF(K36="",0,1))</f>
        <v>0</v>
      </c>
      <c r="X36" s="237" t="str">
        <f t="shared" si="1"/>
        <v/>
      </c>
      <c r="Y36" s="242" t="b">
        <f t="shared" si="2"/>
        <v>0</v>
      </c>
      <c r="Z36" s="237">
        <f>IF(K36="left scheme/Employment", 1,0)</f>
        <v>0</v>
      </c>
      <c r="AA36" s="237">
        <f>IF('Member Info'!N32="",1,"")</f>
        <v>1</v>
      </c>
      <c r="AB36" s="245" t="e">
        <f>(R36+S36)</f>
        <v>#VALUE!</v>
      </c>
      <c r="AC36" s="132" t="str">
        <f t="shared" si="3"/>
        <v/>
      </c>
      <c r="AD36" s="126">
        <f>SUM(Z36+AA36)</f>
        <v>1</v>
      </c>
      <c r="AE36" s="126" t="str">
        <f>IF('Member Info'!N32&lt;&gt;"",IF('Member Info'!N32&lt;=$R$1,1,0),"")</f>
        <v/>
      </c>
      <c r="AG36" s="126" t="b">
        <f>OR(K36="maternity",K36="SSP")</f>
        <v>0</v>
      </c>
      <c r="AH36" s="126">
        <f>IF(AG36=TRUE,1,0)</f>
        <v>0</v>
      </c>
      <c r="AJ36" s="126">
        <f>IF(J36="Please Enter Deemed Pensionable Pay",1,0)</f>
        <v>0</v>
      </c>
      <c r="AK36" s="126">
        <f>IF('Member Info'!F32&gt;$R$1,1,0)</f>
        <v>0</v>
      </c>
      <c r="AL36" s="126" t="b">
        <f>IF(ISERROR(R36),ERROR.TYPE(#REF!)=ERROR.TYPE(R36),FALSE)</f>
        <v>0</v>
      </c>
      <c r="AM36" s="126" t="b">
        <f>IF(ISERROR(S36),ERROR.TYPE(#REF!)=ERROR.TYPE(S36),FALSE)</f>
        <v>0</v>
      </c>
      <c r="AN36" s="126">
        <f>IF(OR('Member Info'!F32&gt;=$S$1,'Member Info'!N32&gt;=$R$1),1,0)</f>
        <v>0</v>
      </c>
    </row>
    <row r="37" spans="1:40" x14ac:dyDescent="0.25">
      <c r="A37" s="4">
        <v>5</v>
      </c>
      <c r="B37" s="166">
        <f>'Member Info'!D33</f>
        <v>0</v>
      </c>
      <c r="C37" s="166">
        <f>'Member Info'!E33</f>
        <v>0</v>
      </c>
      <c r="D37" s="166" t="str">
        <f>'Member Info'!G33</f>
        <v/>
      </c>
      <c r="E37" s="167">
        <f>'Member Info'!B33</f>
        <v>0</v>
      </c>
      <c r="F37" s="244"/>
      <c r="G37" s="168" t="str">
        <f>IF(E37=0,"",
IF('Member Info'!$AM$19&lt;=$R$1,
SUMPRODUCT('Member Info'!L33+IF('Member Info'!H33&gt;'Member Info'!$AJ$12,'Member Info'!$AK$13,IF('Member Info'!H33&gt;'Member Info'!$AJ$11,'Member Info'!$AK$12,IF('Member Info'!H33&gt;'Member Info'!$AJ$10,'Member Info'!$AK$11,IF('Member Info'!H33&gt;'Member Info'!$AJ$9,'Member Info'!$AK$10,IF('Member Info'!H33&gt;'Member Info'!$AJ$8,'Member Info'!$AK$9,'Member Info'!$AK$8)))))),
SUMPRODUCT('Member Info'!L33+IF('Member Info'!H33&gt;'Member Info'!$AG$17,'Member Info'!$AH$18,IF('Member Info'!H33&gt;'Member Info'!$AG$16,'Member Info'!$AH$17,IF('Member Info'!H33&gt;'Member Info'!$AG$15,'Member Info'!$AH$16,IF('Member Info'!H33&gt;'Member Info'!$AG$14,'Member Info'!$AH$15,IF('Member Info'!H33&gt;'Member Info'!$AG$13,'Member Info'!$AH$14,IF('Member Info'!H33&gt;'Member Info'!$AG$12,'Member Info'!$AH$13,IF('Member Info'!H33&gt;'Member Info'!$AG$11,'Member Info'!$AH$12,IF('Member Info'!H33&gt;'Member Info'!$AG$10,'Member Info'!$AH$11,IF('Member Info'!H33&gt;'Member Info'!$AG$9,'Member Info'!$AH$10,IF('Member Info'!H33&gt;'Member Info'!$AG$8,'Member Info'!$AH$9,'Member Info'!$AH$8)))))))))))))</f>
        <v/>
      </c>
      <c r="H37" s="26"/>
      <c r="I37" s="26"/>
      <c r="J37" s="107" t="str">
        <f>IF(E37=0,"",IF('Member Info'!F33&gt;$S$1,CONCATENATE("Joined with practice on ", TEXT('Member Info'!F33, "DD/MM/YYYY")),IF('Member Info'!N33&lt;&gt;"",IF('Member Info'!N33&lt;$R$1,CONCATENATE("Left Scheme on ", TEXT('Member Info'!N33, "DD/MM/YYYY")),IF(ISERROR(G37),"Error Detected, No rate entered",IF(E37=0,"",IF(F37="","Error Detected, No Pensionable pay",IF(ISERROR(AB37)," Unknown Values entered.",IF(T37+U37&lt;1,"Acceptable",IF(R37+S37=200, "No Contributions Entered", IF(K37="","Error Detected, Choose reason&gt;",IF(X37="1",IF(T37=1,"Please Enter Deemed Pensionable Pay","Add Any Relevant Details Above"),"Please Give Details Above"))))))))),IF(ISERROR(G37),"Error Detected, No rate entered",IF(E37=0,"",IF(F37="","Error Detected, No Pensionable pay",IF(ISERROR(AB37)," Unknown Values entered.",IF(T37+U37&lt;1,"Acceptable",IF(R37+S37=200, "No Contributions Entered", IF(K37="","Error Detected, Choose reason&gt;",IF(X37="1",IF(T37=1,"Please Enter Deemed Pensionable Pay","Add relevant Details Above"),"Please give details Above")))))))))))</f>
        <v/>
      </c>
      <c r="K37" s="263"/>
      <c r="L37" s="93"/>
      <c r="M37" s="93" t="str">
        <f t="shared" si="4"/>
        <v/>
      </c>
      <c r="N37" s="96">
        <f t="shared" ref="N37:O98" si="5">H37</f>
        <v>0</v>
      </c>
      <c r="O37" s="96">
        <f t="shared" si="0"/>
        <v>0</v>
      </c>
      <c r="P37" s="220">
        <f>(ROUND((F37/100*'Member Info'!$W$2), 2))</f>
        <v>0</v>
      </c>
      <c r="Q37" s="220" t="e">
        <f t="shared" ref="Q37:Q100" si="6">ROUND((F37/100*G37),2)</f>
        <v>#VALUE!</v>
      </c>
      <c r="R37" s="220" t="str">
        <f t="shared" ref="R37:R100" si="7">IF(E37=0,"",(100-(N37/P37*100)))</f>
        <v/>
      </c>
      <c r="S37" s="229" t="str">
        <f t="shared" ref="S37:S100" si="8">IF(E37=0,"",(100-(O37/Q37*100)))</f>
        <v/>
      </c>
      <c r="T37" s="230" t="str">
        <f t="shared" ref="T37:T100" si="9">IF(E37=0,"",IF(R37&gt;$R$16,1,IF(R37&lt;-$R$16,1,0)))</f>
        <v/>
      </c>
      <c r="U37" s="230" t="str">
        <f t="shared" ref="U37:U100" si="10">IF(E37=0,"",IF(G37=0,1,IF(S37&gt;$R$16,1,IF(S37&lt;-$R$16,1,0))))</f>
        <v/>
      </c>
      <c r="V37" s="224">
        <f t="shared" ref="V37:V100" si="11">IF(E37=0,0,IF(F37="",1,0))</f>
        <v>0</v>
      </c>
      <c r="W37" s="112">
        <f t="shared" ref="W37:W100" si="12">IF(E37=0,0,IF(K37="",0,1))</f>
        <v>0</v>
      </c>
      <c r="X37" s="237" t="str">
        <f t="shared" si="1"/>
        <v/>
      </c>
      <c r="Y37" s="242" t="b">
        <f t="shared" si="2"/>
        <v>0</v>
      </c>
      <c r="Z37" s="237">
        <f t="shared" ref="Z37:Z100" si="13">IF(K37="left scheme/Employment", 1,0)</f>
        <v>0</v>
      </c>
      <c r="AA37" s="237">
        <f>IF('Member Info'!N33="",1,"")</f>
        <v>1</v>
      </c>
      <c r="AB37" s="245" t="e">
        <f t="shared" ref="AB37:AB100" si="14">(R37+S37)</f>
        <v>#VALUE!</v>
      </c>
      <c r="AC37" s="132" t="str">
        <f t="shared" si="3"/>
        <v/>
      </c>
      <c r="AD37" s="126">
        <f t="shared" ref="AD37:AD97" si="15">SUM(Z37+AA37)</f>
        <v>1</v>
      </c>
      <c r="AE37" s="126" t="str">
        <f>IF('Member Info'!N33&lt;&gt;"",IF('Member Info'!N33&lt;=$R$1,1,0),"")</f>
        <v/>
      </c>
      <c r="AG37" s="126" t="b">
        <f t="shared" ref="AG37:AG100" si="16">OR(K37="maternity",K37="SSP")</f>
        <v>0</v>
      </c>
      <c r="AH37" s="126">
        <f t="shared" ref="AH37:AH100" si="17">IF(AG37=TRUE,1,0)</f>
        <v>0</v>
      </c>
      <c r="AJ37" s="126">
        <f t="shared" ref="AJ37:AJ100" si="18">IF(J37="Please Enter Deemed Pensionable Pay",1,0)</f>
        <v>0</v>
      </c>
      <c r="AK37" s="126">
        <f>IF('Member Info'!F33&gt;$R$1,1,0)</f>
        <v>0</v>
      </c>
      <c r="AL37" s="126" t="b">
        <f>IF(ISERROR(R37),ERROR.TYPE(#REF!)=ERROR.TYPE(R37),FALSE)</f>
        <v>0</v>
      </c>
      <c r="AM37" s="126" t="b">
        <f>IF(ISERROR(S37),ERROR.TYPE(#REF!)=ERROR.TYPE(S37),FALSE)</f>
        <v>0</v>
      </c>
      <c r="AN37" s="126">
        <f>IF(OR('Member Info'!F33&gt;=$S$1,'Member Info'!N33&gt;=$R$1),1,0)</f>
        <v>0</v>
      </c>
    </row>
    <row r="38" spans="1:40" x14ac:dyDescent="0.25">
      <c r="A38" s="4">
        <v>6</v>
      </c>
      <c r="B38" s="166">
        <f>'Member Info'!D34</f>
        <v>0</v>
      </c>
      <c r="C38" s="166">
        <f>'Member Info'!E34</f>
        <v>0</v>
      </c>
      <c r="D38" s="166" t="str">
        <f>'Member Info'!G34</f>
        <v/>
      </c>
      <c r="E38" s="167">
        <f>'Member Info'!B34</f>
        <v>0</v>
      </c>
      <c r="F38" s="244"/>
      <c r="G38" s="168" t="str">
        <f>IF(E38=0,"",
IF('Member Info'!$AM$19&lt;=$R$1,
SUMPRODUCT('Member Info'!L34+IF('Member Info'!H34&gt;'Member Info'!$AJ$12,'Member Info'!$AK$13,IF('Member Info'!H34&gt;'Member Info'!$AJ$11,'Member Info'!$AK$12,IF('Member Info'!H34&gt;'Member Info'!$AJ$10,'Member Info'!$AK$11,IF('Member Info'!H34&gt;'Member Info'!$AJ$9,'Member Info'!$AK$10,IF('Member Info'!H34&gt;'Member Info'!$AJ$8,'Member Info'!$AK$9,'Member Info'!$AK$8)))))),
SUMPRODUCT('Member Info'!L34+IF('Member Info'!H34&gt;'Member Info'!$AG$17,'Member Info'!$AH$18,IF('Member Info'!H34&gt;'Member Info'!$AG$16,'Member Info'!$AH$17,IF('Member Info'!H34&gt;'Member Info'!$AG$15,'Member Info'!$AH$16,IF('Member Info'!H34&gt;'Member Info'!$AG$14,'Member Info'!$AH$15,IF('Member Info'!H34&gt;'Member Info'!$AG$13,'Member Info'!$AH$14,IF('Member Info'!H34&gt;'Member Info'!$AG$12,'Member Info'!$AH$13,IF('Member Info'!H34&gt;'Member Info'!$AG$11,'Member Info'!$AH$12,IF('Member Info'!H34&gt;'Member Info'!$AG$10,'Member Info'!$AH$11,IF('Member Info'!H34&gt;'Member Info'!$AG$9,'Member Info'!$AH$10,IF('Member Info'!H34&gt;'Member Info'!$AG$8,'Member Info'!$AH$9,'Member Info'!$AH$8)))))))))))))</f>
        <v/>
      </c>
      <c r="H38" s="26"/>
      <c r="I38" s="26"/>
      <c r="J38" s="107" t="str">
        <f>IF(E38=0,"",IF('Member Info'!F34&gt;$S$1,CONCATENATE("Joined with practice on ", TEXT('Member Info'!F34, "DD/MM/YYYY")),IF('Member Info'!N34&lt;&gt;"",IF('Member Info'!N34&lt;$R$1,CONCATENATE("Left Scheme on ", TEXT('Member Info'!N34, "DD/MM/YYYY")),IF(ISERROR(G38),"Error Detected, No rate entered",IF(E38=0,"",IF(F38="","Error Detected, No Pensionable pay",IF(ISERROR(AB38)," Unknown Values entered.",IF(T38+U38&lt;1,"Acceptable",IF(R38+S38=200, "No Contributions Entered", IF(K38="","Error Detected, Choose reason&gt;",IF(X38="1",IF(T38=1,"Please Enter Deemed Pensionable Pay","Add Any Relevant Details Above"),"Please Give Details Above"))))))))),IF(ISERROR(G38),"Error Detected, No rate entered",IF(E38=0,"",IF(F38="","Error Detected, No Pensionable pay",IF(ISERROR(AB38)," Unknown Values entered.",IF(T38+U38&lt;1,"Acceptable",IF(R38+S38=200, "No Contributions Entered", IF(K38="","Error Detected, Choose reason&gt;",IF(X38="1",IF(T38=1,"Please Enter Deemed Pensionable Pay","Add relevant Details Above"),"Please give details Above")))))))))))</f>
        <v/>
      </c>
      <c r="K38" s="263"/>
      <c r="L38" s="93"/>
      <c r="M38" s="93" t="str">
        <f>IF(E38=0,"",IF(ISERROR((F38+H38+I38)),0,IF((F38+H38+I38)&lt;1,0,1)))</f>
        <v/>
      </c>
      <c r="N38" s="96">
        <f t="shared" si="5"/>
        <v>0</v>
      </c>
      <c r="O38" s="96">
        <f>I38</f>
        <v>0</v>
      </c>
      <c r="P38" s="220">
        <f>(ROUND((F38/100*'Member Info'!$W$2), 2))</f>
        <v>0</v>
      </c>
      <c r="Q38" s="220" t="e">
        <f>ROUND((F38/100*G38),2)</f>
        <v>#VALUE!</v>
      </c>
      <c r="R38" s="220" t="str">
        <f t="shared" si="7"/>
        <v/>
      </c>
      <c r="S38" s="229" t="str">
        <f t="shared" si="8"/>
        <v/>
      </c>
      <c r="T38" s="230" t="str">
        <f t="shared" si="9"/>
        <v/>
      </c>
      <c r="U38" s="230" t="str">
        <f t="shared" si="10"/>
        <v/>
      </c>
      <c r="V38" s="224">
        <f>IF(E38=0,0,IF(F38="",1,0))</f>
        <v>0</v>
      </c>
      <c r="W38" s="112">
        <f t="shared" si="12"/>
        <v>0</v>
      </c>
      <c r="X38" s="237" t="str">
        <f t="shared" si="1"/>
        <v/>
      </c>
      <c r="Y38" s="242" t="b">
        <f t="shared" si="2"/>
        <v>0</v>
      </c>
      <c r="Z38" s="237">
        <f t="shared" si="13"/>
        <v>0</v>
      </c>
      <c r="AA38" s="237">
        <f>IF('Member Info'!N34="",1,"")</f>
        <v>1</v>
      </c>
      <c r="AB38" s="245" t="e">
        <f t="shared" si="14"/>
        <v>#VALUE!</v>
      </c>
      <c r="AC38" s="132" t="str">
        <f t="shared" si="3"/>
        <v/>
      </c>
      <c r="AD38" s="126">
        <f t="shared" si="15"/>
        <v>1</v>
      </c>
      <c r="AE38" s="126" t="str">
        <f>IF('Member Info'!N34&lt;&gt;"",IF('Member Info'!N34&lt;=$R$1,1,0),"")</f>
        <v/>
      </c>
      <c r="AG38" s="126" t="b">
        <f t="shared" si="16"/>
        <v>0</v>
      </c>
      <c r="AH38" s="126">
        <f t="shared" si="17"/>
        <v>0</v>
      </c>
      <c r="AJ38" s="126">
        <f t="shared" si="18"/>
        <v>0</v>
      </c>
      <c r="AK38" s="126">
        <f>IF('Member Info'!F34&gt;$R$1,1,0)</f>
        <v>0</v>
      </c>
      <c r="AL38" s="126" t="b">
        <f>IF(ISERROR(R38),ERROR.TYPE(#REF!)=ERROR.TYPE(R38),FALSE)</f>
        <v>0</v>
      </c>
      <c r="AM38" s="126" t="b">
        <f>IF(ISERROR(S38),ERROR.TYPE(#REF!)=ERROR.TYPE(S38),FALSE)</f>
        <v>0</v>
      </c>
      <c r="AN38" s="126">
        <f>IF(OR('Member Info'!F34&gt;=$S$1,'Member Info'!N34&gt;=$R$1),1,0)</f>
        <v>0</v>
      </c>
    </row>
    <row r="39" spans="1:40" x14ac:dyDescent="0.25">
      <c r="A39" s="4">
        <v>7</v>
      </c>
      <c r="B39" s="166">
        <f>'Member Info'!D35</f>
        <v>0</v>
      </c>
      <c r="C39" s="166">
        <f>'Member Info'!E35</f>
        <v>0</v>
      </c>
      <c r="D39" s="166" t="str">
        <f>'Member Info'!G35</f>
        <v/>
      </c>
      <c r="E39" s="167">
        <f>'Member Info'!B35</f>
        <v>0</v>
      </c>
      <c r="F39" s="244"/>
      <c r="G39" s="168" t="str">
        <f>IF(E39=0,"",
IF('Member Info'!$AM$19&lt;=$R$1,
SUMPRODUCT('Member Info'!L35+IF('Member Info'!H35&gt;'Member Info'!$AJ$12,'Member Info'!$AK$13,IF('Member Info'!H35&gt;'Member Info'!$AJ$11,'Member Info'!$AK$12,IF('Member Info'!H35&gt;'Member Info'!$AJ$10,'Member Info'!$AK$11,IF('Member Info'!H35&gt;'Member Info'!$AJ$9,'Member Info'!$AK$10,IF('Member Info'!H35&gt;'Member Info'!$AJ$8,'Member Info'!$AK$9,'Member Info'!$AK$8)))))),
SUMPRODUCT('Member Info'!L35+IF('Member Info'!H35&gt;'Member Info'!$AG$17,'Member Info'!$AH$18,IF('Member Info'!H35&gt;'Member Info'!$AG$16,'Member Info'!$AH$17,IF('Member Info'!H35&gt;'Member Info'!$AG$15,'Member Info'!$AH$16,IF('Member Info'!H35&gt;'Member Info'!$AG$14,'Member Info'!$AH$15,IF('Member Info'!H35&gt;'Member Info'!$AG$13,'Member Info'!$AH$14,IF('Member Info'!H35&gt;'Member Info'!$AG$12,'Member Info'!$AH$13,IF('Member Info'!H35&gt;'Member Info'!$AG$11,'Member Info'!$AH$12,IF('Member Info'!H35&gt;'Member Info'!$AG$10,'Member Info'!$AH$11,IF('Member Info'!H35&gt;'Member Info'!$AG$9,'Member Info'!$AH$10,IF('Member Info'!H35&gt;'Member Info'!$AG$8,'Member Info'!$AH$9,'Member Info'!$AH$8)))))))))))))</f>
        <v/>
      </c>
      <c r="H39" s="26"/>
      <c r="I39" s="26"/>
      <c r="J39" s="107" t="str">
        <f>IF(E39=0,"",IF('Member Info'!F35&gt;$S$1,CONCATENATE("Joined with practice on ", TEXT('Member Info'!F35, "DD/MM/YYYY")),IF('Member Info'!N35&lt;&gt;"",IF('Member Info'!N35&lt;$R$1,CONCATENATE("Left Scheme on ", TEXT('Member Info'!N35, "DD/MM/YYYY")),IF(ISERROR(G39),"Error Detected, No rate entered",IF(E39=0,"",IF(F39="","Error Detected, No Pensionable pay",IF(ISERROR(AB39)," Unknown Values entered.",IF(T39+U39&lt;1,"Acceptable",IF(R39+S39=200, "No Contributions Entered", IF(K39="","Error Detected, Choose reason&gt;",IF(X39="1",IF(T39=1,"Please Enter Deemed Pensionable Pay","Add Any Relevant Details Above"),"Please Give Details Above"))))))))),IF(ISERROR(G39),"Error Detected, No rate entered",IF(E39=0,"",IF(F39="","Error Detected, No Pensionable pay",IF(ISERROR(AB39)," Unknown Values entered.",IF(T39+U39&lt;1,"Acceptable",IF(R39+S39=200, "No Contributions Entered", IF(K39="","Error Detected, Choose reason&gt;",IF(X39="1",IF(T39=1,"Please Enter Deemed Pensionable Pay","Add relevant Details Above"),"Please give details Above")))))))))))</f>
        <v/>
      </c>
      <c r="K39" s="263"/>
      <c r="L39" s="93"/>
      <c r="M39" s="93" t="str">
        <f t="shared" si="4"/>
        <v/>
      </c>
      <c r="N39" s="96">
        <f t="shared" si="5"/>
        <v>0</v>
      </c>
      <c r="O39" s="96">
        <f t="shared" si="0"/>
        <v>0</v>
      </c>
      <c r="P39" s="220">
        <f>(ROUND((F39/100*'Member Info'!$W$2), 2))</f>
        <v>0</v>
      </c>
      <c r="Q39" s="220" t="e">
        <f t="shared" si="6"/>
        <v>#VALUE!</v>
      </c>
      <c r="R39" s="220" t="str">
        <f t="shared" si="7"/>
        <v/>
      </c>
      <c r="S39" s="229" t="str">
        <f t="shared" si="8"/>
        <v/>
      </c>
      <c r="T39" s="230" t="str">
        <f t="shared" si="9"/>
        <v/>
      </c>
      <c r="U39" s="230" t="str">
        <f t="shared" si="10"/>
        <v/>
      </c>
      <c r="V39" s="224">
        <f t="shared" si="11"/>
        <v>0</v>
      </c>
      <c r="W39" s="112">
        <f t="shared" si="12"/>
        <v>0</v>
      </c>
      <c r="X39" s="237" t="str">
        <f t="shared" si="1"/>
        <v/>
      </c>
      <c r="Y39" s="242" t="b">
        <f t="shared" si="2"/>
        <v>0</v>
      </c>
      <c r="Z39" s="237">
        <f t="shared" si="13"/>
        <v>0</v>
      </c>
      <c r="AA39" s="237">
        <f>IF('Member Info'!N35="",1,"")</f>
        <v>1</v>
      </c>
      <c r="AB39" s="245" t="e">
        <f t="shared" si="14"/>
        <v>#VALUE!</v>
      </c>
      <c r="AC39" s="132" t="str">
        <f t="shared" si="3"/>
        <v/>
      </c>
      <c r="AD39" s="126">
        <f t="shared" si="15"/>
        <v>1</v>
      </c>
      <c r="AE39" s="126" t="str">
        <f>IF('Member Info'!N35&lt;&gt;"",IF('Member Info'!N35&lt;=$R$1,1,0),"")</f>
        <v/>
      </c>
      <c r="AG39" s="126" t="b">
        <f t="shared" si="16"/>
        <v>0</v>
      </c>
      <c r="AH39" s="126">
        <f t="shared" si="17"/>
        <v>0</v>
      </c>
      <c r="AJ39" s="126">
        <f t="shared" si="18"/>
        <v>0</v>
      </c>
      <c r="AK39" s="126">
        <f>IF('Member Info'!F35&gt;$R$1,1,0)</f>
        <v>0</v>
      </c>
      <c r="AL39" s="126" t="b">
        <f>IF(ISERROR(R39),ERROR.TYPE(#REF!)=ERROR.TYPE(R39),FALSE)</f>
        <v>0</v>
      </c>
      <c r="AM39" s="126" t="b">
        <f>IF(ISERROR(S39),ERROR.TYPE(#REF!)=ERROR.TYPE(S39),FALSE)</f>
        <v>0</v>
      </c>
      <c r="AN39" s="126">
        <f>IF(OR('Member Info'!F35&gt;=$S$1,'Member Info'!N35&gt;=$R$1),1,0)</f>
        <v>0</v>
      </c>
    </row>
    <row r="40" spans="1:40" x14ac:dyDescent="0.25">
      <c r="A40" s="4">
        <v>8</v>
      </c>
      <c r="B40" s="166">
        <f>'Member Info'!D36</f>
        <v>0</v>
      </c>
      <c r="C40" s="166">
        <f>'Member Info'!E36</f>
        <v>0</v>
      </c>
      <c r="D40" s="166" t="str">
        <f>'Member Info'!G36</f>
        <v/>
      </c>
      <c r="E40" s="167">
        <f>'Member Info'!B36</f>
        <v>0</v>
      </c>
      <c r="F40" s="244"/>
      <c r="G40" s="168" t="str">
        <f>IF(E40=0,"",
IF('Member Info'!$AM$19&lt;=$R$1,
SUMPRODUCT('Member Info'!L36+IF('Member Info'!H36&gt;'Member Info'!$AJ$12,'Member Info'!$AK$13,IF('Member Info'!H36&gt;'Member Info'!$AJ$11,'Member Info'!$AK$12,IF('Member Info'!H36&gt;'Member Info'!$AJ$10,'Member Info'!$AK$11,IF('Member Info'!H36&gt;'Member Info'!$AJ$9,'Member Info'!$AK$10,IF('Member Info'!H36&gt;'Member Info'!$AJ$8,'Member Info'!$AK$9,'Member Info'!$AK$8)))))),
SUMPRODUCT('Member Info'!L36+IF('Member Info'!H36&gt;'Member Info'!$AG$17,'Member Info'!$AH$18,IF('Member Info'!H36&gt;'Member Info'!$AG$16,'Member Info'!$AH$17,IF('Member Info'!H36&gt;'Member Info'!$AG$15,'Member Info'!$AH$16,IF('Member Info'!H36&gt;'Member Info'!$AG$14,'Member Info'!$AH$15,IF('Member Info'!H36&gt;'Member Info'!$AG$13,'Member Info'!$AH$14,IF('Member Info'!H36&gt;'Member Info'!$AG$12,'Member Info'!$AH$13,IF('Member Info'!H36&gt;'Member Info'!$AG$11,'Member Info'!$AH$12,IF('Member Info'!H36&gt;'Member Info'!$AG$10,'Member Info'!$AH$11,IF('Member Info'!H36&gt;'Member Info'!$AG$9,'Member Info'!$AH$10,IF('Member Info'!H36&gt;'Member Info'!$AG$8,'Member Info'!$AH$9,'Member Info'!$AH$8)))))))))))))</f>
        <v/>
      </c>
      <c r="H40" s="26"/>
      <c r="I40" s="26"/>
      <c r="J40" s="107" t="str">
        <f>IF(E40=0,"",IF('Member Info'!F36&gt;$S$1,CONCATENATE("Joined with practice on ", TEXT('Member Info'!F36, "DD/MM/YYYY")),IF('Member Info'!N36&lt;&gt;"",IF('Member Info'!N36&lt;$R$1,CONCATENATE("Left Scheme on ", TEXT('Member Info'!N36, "DD/MM/YYYY")),IF(ISERROR(G40),"Error Detected, No rate entered",IF(E40=0,"",IF(F40="","Error Detected, No Pensionable pay",IF(ISERROR(AB40)," Unknown Values entered.",IF(T40+U40&lt;1,"Acceptable",IF(R40+S40=200, "No Contributions Entered", IF(K40="","Error Detected, Choose reason&gt;",IF(X40="1",IF(T40=1,"Please Enter Deemed Pensionable Pay","Add Any Relevant Details Above"),"Please Give Details Above"))))))))),IF(ISERROR(G40),"Error Detected, No rate entered",IF(E40=0,"",IF(F40="","Error Detected, No Pensionable pay",IF(ISERROR(AB40)," Unknown Values entered.",IF(T40+U40&lt;1,"Acceptable",IF(R40+S40=200, "No Contributions Entered", IF(K40="","Error Detected, Choose reason&gt;",IF(X40="1",IF(T40=1,"Please Enter Deemed Pensionable Pay","Add relevant Details Above"),"Please give details Above")))))))))))</f>
        <v/>
      </c>
      <c r="K40" s="263"/>
      <c r="L40" s="93"/>
      <c r="M40" s="93" t="str">
        <f t="shared" si="4"/>
        <v/>
      </c>
      <c r="N40" s="96">
        <f t="shared" si="5"/>
        <v>0</v>
      </c>
      <c r="O40" s="96">
        <f t="shared" si="0"/>
        <v>0</v>
      </c>
      <c r="P40" s="220">
        <f>(ROUND((F40/100*'Member Info'!$W$2), 2))</f>
        <v>0</v>
      </c>
      <c r="Q40" s="220" t="e">
        <f t="shared" si="6"/>
        <v>#VALUE!</v>
      </c>
      <c r="R40" s="220" t="str">
        <f t="shared" si="7"/>
        <v/>
      </c>
      <c r="S40" s="229" t="str">
        <f t="shared" si="8"/>
        <v/>
      </c>
      <c r="T40" s="230" t="str">
        <f t="shared" si="9"/>
        <v/>
      </c>
      <c r="U40" s="230" t="str">
        <f t="shared" si="10"/>
        <v/>
      </c>
      <c r="V40" s="224">
        <f t="shared" si="11"/>
        <v>0</v>
      </c>
      <c r="W40" s="112">
        <f t="shared" si="12"/>
        <v>0</v>
      </c>
      <c r="X40" s="237" t="str">
        <f t="shared" si="1"/>
        <v/>
      </c>
      <c r="Y40" s="242" t="b">
        <f t="shared" si="2"/>
        <v>0</v>
      </c>
      <c r="Z40" s="237">
        <f t="shared" si="13"/>
        <v>0</v>
      </c>
      <c r="AA40" s="237">
        <f>IF('Member Info'!N36="",1,"")</f>
        <v>1</v>
      </c>
      <c r="AB40" s="245" t="e">
        <f t="shared" si="14"/>
        <v>#VALUE!</v>
      </c>
      <c r="AC40" s="132" t="str">
        <f t="shared" si="3"/>
        <v/>
      </c>
      <c r="AD40" s="126">
        <f t="shared" si="15"/>
        <v>1</v>
      </c>
      <c r="AE40" s="126" t="str">
        <f>IF('Member Info'!N36&lt;&gt;"",IF('Member Info'!N36&lt;=$R$1,1,0),"")</f>
        <v/>
      </c>
      <c r="AG40" s="126" t="b">
        <f t="shared" si="16"/>
        <v>0</v>
      </c>
      <c r="AH40" s="126">
        <f t="shared" si="17"/>
        <v>0</v>
      </c>
      <c r="AJ40" s="126">
        <f t="shared" si="18"/>
        <v>0</v>
      </c>
      <c r="AK40" s="126">
        <f>IF('Member Info'!F36&gt;$R$1,1,0)</f>
        <v>0</v>
      </c>
      <c r="AL40" s="126" t="b">
        <f>IF(ISERROR(R40),ERROR.TYPE(#REF!)=ERROR.TYPE(R40),FALSE)</f>
        <v>0</v>
      </c>
      <c r="AM40" s="126" t="b">
        <f>IF(ISERROR(S40),ERROR.TYPE(#REF!)=ERROR.TYPE(S40),FALSE)</f>
        <v>0</v>
      </c>
      <c r="AN40" s="126">
        <f>IF(OR('Member Info'!F36&gt;=$S$1,'Member Info'!N36&gt;=$R$1),1,0)</f>
        <v>0</v>
      </c>
    </row>
    <row r="41" spans="1:40" x14ac:dyDescent="0.25">
      <c r="A41" s="4">
        <v>9</v>
      </c>
      <c r="B41" s="166">
        <f>'Member Info'!D37</f>
        <v>0</v>
      </c>
      <c r="C41" s="166">
        <f>'Member Info'!E37</f>
        <v>0</v>
      </c>
      <c r="D41" s="166" t="str">
        <f>'Member Info'!G37</f>
        <v/>
      </c>
      <c r="E41" s="167">
        <f>'Member Info'!B37</f>
        <v>0</v>
      </c>
      <c r="F41" s="244"/>
      <c r="G41" s="168" t="str">
        <f>IF(E41=0,"",
IF('Member Info'!$AM$19&lt;=$R$1,
SUMPRODUCT('Member Info'!L37+IF('Member Info'!H37&gt;'Member Info'!$AJ$12,'Member Info'!$AK$13,IF('Member Info'!H37&gt;'Member Info'!$AJ$11,'Member Info'!$AK$12,IF('Member Info'!H37&gt;'Member Info'!$AJ$10,'Member Info'!$AK$11,IF('Member Info'!H37&gt;'Member Info'!$AJ$9,'Member Info'!$AK$10,IF('Member Info'!H37&gt;'Member Info'!$AJ$8,'Member Info'!$AK$9,'Member Info'!$AK$8)))))),
SUMPRODUCT('Member Info'!L37+IF('Member Info'!H37&gt;'Member Info'!$AG$17,'Member Info'!$AH$18,IF('Member Info'!H37&gt;'Member Info'!$AG$16,'Member Info'!$AH$17,IF('Member Info'!H37&gt;'Member Info'!$AG$15,'Member Info'!$AH$16,IF('Member Info'!H37&gt;'Member Info'!$AG$14,'Member Info'!$AH$15,IF('Member Info'!H37&gt;'Member Info'!$AG$13,'Member Info'!$AH$14,IF('Member Info'!H37&gt;'Member Info'!$AG$12,'Member Info'!$AH$13,IF('Member Info'!H37&gt;'Member Info'!$AG$11,'Member Info'!$AH$12,IF('Member Info'!H37&gt;'Member Info'!$AG$10,'Member Info'!$AH$11,IF('Member Info'!H37&gt;'Member Info'!$AG$9,'Member Info'!$AH$10,IF('Member Info'!H37&gt;'Member Info'!$AG$8,'Member Info'!$AH$9,'Member Info'!$AH$8)))))))))))))</f>
        <v/>
      </c>
      <c r="H41" s="26"/>
      <c r="I41" s="26"/>
      <c r="J41" s="107" t="str">
        <f>IF(E41=0,"",IF('Member Info'!F37&gt;$S$1,CONCATENATE("Joined with practice on ", TEXT('Member Info'!F37, "DD/MM/YYYY")),IF('Member Info'!N37&lt;&gt;"",IF('Member Info'!N37&lt;$R$1,CONCATENATE("Left Scheme on ", TEXT('Member Info'!N37, "DD/MM/YYYY")),IF(ISERROR(G41),"Error Detected, No rate entered",IF(E41=0,"",IF(F41="","Error Detected, No Pensionable pay",IF(ISERROR(AB41)," Unknown Values entered.",IF(T41+U41&lt;1,"Acceptable",IF(R41+S41=200, "No Contributions Entered", IF(K41="","Error Detected, Choose reason&gt;",IF(X41="1",IF(T41=1,"Please Enter Deemed Pensionable Pay","Add Any Relevant Details Above"),"Please Give Details Above"))))))))),IF(ISERROR(G41),"Error Detected, No rate entered",IF(E41=0,"",IF(F41="","Error Detected, No Pensionable pay",IF(ISERROR(AB41)," Unknown Values entered.",IF(T41+U41&lt;1,"Acceptable",IF(R41+S41=200, "No Contributions Entered", IF(K41="","Error Detected, Choose reason&gt;",IF(X41="1",IF(T41=1,"Please Enter Deemed Pensionable Pay","Add relevant Details Above"),"Please give details Above")))))))))))</f>
        <v/>
      </c>
      <c r="K41" s="263"/>
      <c r="L41" s="93"/>
      <c r="M41" s="93" t="str">
        <f t="shared" si="4"/>
        <v/>
      </c>
      <c r="N41" s="96">
        <f t="shared" si="5"/>
        <v>0</v>
      </c>
      <c r="O41" s="96">
        <f t="shared" si="0"/>
        <v>0</v>
      </c>
      <c r="P41" s="220">
        <f>(ROUND((F41/100*'Member Info'!$W$2), 2))</f>
        <v>0</v>
      </c>
      <c r="Q41" s="220" t="e">
        <f t="shared" si="6"/>
        <v>#VALUE!</v>
      </c>
      <c r="R41" s="220" t="str">
        <f t="shared" si="7"/>
        <v/>
      </c>
      <c r="S41" s="229" t="str">
        <f t="shared" si="8"/>
        <v/>
      </c>
      <c r="T41" s="230" t="str">
        <f t="shared" si="9"/>
        <v/>
      </c>
      <c r="U41" s="230" t="str">
        <f t="shared" si="10"/>
        <v/>
      </c>
      <c r="V41" s="224">
        <f t="shared" si="11"/>
        <v>0</v>
      </c>
      <c r="W41" s="112">
        <f t="shared" si="12"/>
        <v>0</v>
      </c>
      <c r="X41" s="237" t="str">
        <f t="shared" si="1"/>
        <v/>
      </c>
      <c r="Y41" s="242" t="b">
        <f t="shared" si="2"/>
        <v>0</v>
      </c>
      <c r="Z41" s="237">
        <f t="shared" si="13"/>
        <v>0</v>
      </c>
      <c r="AA41" s="237">
        <f>IF('Member Info'!N37="",1,"")</f>
        <v>1</v>
      </c>
      <c r="AB41" s="245" t="e">
        <f t="shared" si="14"/>
        <v>#VALUE!</v>
      </c>
      <c r="AC41" s="132" t="str">
        <f t="shared" si="3"/>
        <v/>
      </c>
      <c r="AD41" s="126">
        <f t="shared" si="15"/>
        <v>1</v>
      </c>
      <c r="AE41" s="126" t="str">
        <f>IF('Member Info'!N37&lt;&gt;"",IF('Member Info'!N37&lt;=$R$1,1,0),"")</f>
        <v/>
      </c>
      <c r="AG41" s="126" t="b">
        <f t="shared" si="16"/>
        <v>0</v>
      </c>
      <c r="AH41" s="126">
        <f t="shared" si="17"/>
        <v>0</v>
      </c>
      <c r="AJ41" s="126">
        <f t="shared" si="18"/>
        <v>0</v>
      </c>
      <c r="AK41" s="126">
        <f>IF('Member Info'!F37&gt;$R$1,1,0)</f>
        <v>0</v>
      </c>
      <c r="AL41" s="126" t="b">
        <f>IF(ISERROR(R41),ERROR.TYPE(#REF!)=ERROR.TYPE(R41),FALSE)</f>
        <v>0</v>
      </c>
      <c r="AM41" s="126" t="b">
        <f>IF(ISERROR(S41),ERROR.TYPE(#REF!)=ERROR.TYPE(S41),FALSE)</f>
        <v>0</v>
      </c>
      <c r="AN41" s="126">
        <f>IF(OR('Member Info'!F37&gt;=$S$1,'Member Info'!N37&gt;=$R$1),1,0)</f>
        <v>0</v>
      </c>
    </row>
    <row r="42" spans="1:40" x14ac:dyDescent="0.25">
      <c r="A42" s="4">
        <v>10</v>
      </c>
      <c r="B42" s="166">
        <f>'Member Info'!D38</f>
        <v>0</v>
      </c>
      <c r="C42" s="166">
        <f>'Member Info'!E38</f>
        <v>0</v>
      </c>
      <c r="D42" s="166" t="str">
        <f>'Member Info'!G38</f>
        <v/>
      </c>
      <c r="E42" s="167">
        <f>'Member Info'!B38</f>
        <v>0</v>
      </c>
      <c r="F42" s="244"/>
      <c r="G42" s="168" t="str">
        <f>IF(E42=0,"",
IF('Member Info'!$AM$19&lt;=$R$1,
SUMPRODUCT('Member Info'!L38+IF('Member Info'!H38&gt;'Member Info'!$AJ$12,'Member Info'!$AK$13,IF('Member Info'!H38&gt;'Member Info'!$AJ$11,'Member Info'!$AK$12,IF('Member Info'!H38&gt;'Member Info'!$AJ$10,'Member Info'!$AK$11,IF('Member Info'!H38&gt;'Member Info'!$AJ$9,'Member Info'!$AK$10,IF('Member Info'!H38&gt;'Member Info'!$AJ$8,'Member Info'!$AK$9,'Member Info'!$AK$8)))))),
SUMPRODUCT('Member Info'!L38+IF('Member Info'!H38&gt;'Member Info'!$AG$17,'Member Info'!$AH$18,IF('Member Info'!H38&gt;'Member Info'!$AG$16,'Member Info'!$AH$17,IF('Member Info'!H38&gt;'Member Info'!$AG$15,'Member Info'!$AH$16,IF('Member Info'!H38&gt;'Member Info'!$AG$14,'Member Info'!$AH$15,IF('Member Info'!H38&gt;'Member Info'!$AG$13,'Member Info'!$AH$14,IF('Member Info'!H38&gt;'Member Info'!$AG$12,'Member Info'!$AH$13,IF('Member Info'!H38&gt;'Member Info'!$AG$11,'Member Info'!$AH$12,IF('Member Info'!H38&gt;'Member Info'!$AG$10,'Member Info'!$AH$11,IF('Member Info'!H38&gt;'Member Info'!$AG$9,'Member Info'!$AH$10,IF('Member Info'!H38&gt;'Member Info'!$AG$8,'Member Info'!$AH$9,'Member Info'!$AH$8)))))))))))))</f>
        <v/>
      </c>
      <c r="H42" s="26"/>
      <c r="I42" s="26"/>
      <c r="J42" s="107" t="str">
        <f>IF(E42=0,"",IF('Member Info'!F38&gt;$S$1,CONCATENATE("Joined with practice on ", TEXT('Member Info'!F38, "DD/MM/YYYY")),IF('Member Info'!N38&lt;&gt;"",IF('Member Info'!N38&lt;$R$1,CONCATENATE("Left Scheme on ", TEXT('Member Info'!N38, "DD/MM/YYYY")),IF(ISERROR(G42),"Error Detected, No rate entered",IF(E42=0,"",IF(F42="","Error Detected, No Pensionable pay",IF(ISERROR(AB42)," Unknown Values entered.",IF(T42+U42&lt;1,"Acceptable",IF(R42+S42=200, "No Contributions Entered", IF(K42="","Error Detected, Choose reason&gt;",IF(X42="1",IF(T42=1,"Please Enter Deemed Pensionable Pay","Add Any Relevant Details Above"),"Please Give Details Above"))))))))),IF(ISERROR(G42),"Error Detected, No rate entered",IF(E42=0,"",IF(F42="","Error Detected, No Pensionable pay",IF(ISERROR(AB42)," Unknown Values entered.",IF(T42+U42&lt;1,"Acceptable",IF(R42+S42=200, "No Contributions Entered", IF(K42="","Error Detected, Choose reason&gt;",IF(X42="1",IF(T42=1,"Please Enter Deemed Pensionable Pay","Add relevant Details Above"),"Please give details Above")))))))))))</f>
        <v/>
      </c>
      <c r="K42" s="263"/>
      <c r="L42" s="93"/>
      <c r="M42" s="93" t="str">
        <f>IF(E42=0,"",IF(ISERROR((F42+H42+I42)),0,IF((F42+H42+I42)&lt;1,0,1)))</f>
        <v/>
      </c>
      <c r="N42" s="96">
        <f>H42</f>
        <v>0</v>
      </c>
      <c r="O42" s="96">
        <f t="shared" si="0"/>
        <v>0</v>
      </c>
      <c r="P42" s="220">
        <f>(ROUND((F42/100*'Member Info'!$W$2), 2))</f>
        <v>0</v>
      </c>
      <c r="Q42" s="220" t="e">
        <f t="shared" si="6"/>
        <v>#VALUE!</v>
      </c>
      <c r="R42" s="220" t="str">
        <f t="shared" si="7"/>
        <v/>
      </c>
      <c r="S42" s="229" t="str">
        <f t="shared" si="8"/>
        <v/>
      </c>
      <c r="T42" s="230" t="str">
        <f t="shared" si="9"/>
        <v/>
      </c>
      <c r="U42" s="230" t="str">
        <f t="shared" si="10"/>
        <v/>
      </c>
      <c r="V42" s="224">
        <f t="shared" si="11"/>
        <v>0</v>
      </c>
      <c r="W42" s="112">
        <f t="shared" si="12"/>
        <v>0</v>
      </c>
      <c r="X42" s="237" t="str">
        <f t="shared" si="1"/>
        <v/>
      </c>
      <c r="Y42" s="242" t="b">
        <f t="shared" si="2"/>
        <v>0</v>
      </c>
      <c r="Z42" s="237">
        <f t="shared" si="13"/>
        <v>0</v>
      </c>
      <c r="AA42" s="237">
        <f>IF('Member Info'!N38="",1,"")</f>
        <v>1</v>
      </c>
      <c r="AB42" s="245" t="e">
        <f t="shared" si="14"/>
        <v>#VALUE!</v>
      </c>
      <c r="AC42" s="132" t="str">
        <f t="shared" si="3"/>
        <v/>
      </c>
      <c r="AD42" s="126">
        <f t="shared" si="15"/>
        <v>1</v>
      </c>
      <c r="AE42" s="126" t="str">
        <f>IF('Member Info'!N38&lt;&gt;"",IF('Member Info'!N38&lt;=$R$1,1,0),"")</f>
        <v/>
      </c>
      <c r="AG42" s="126" t="b">
        <f t="shared" si="16"/>
        <v>0</v>
      </c>
      <c r="AH42" s="126">
        <f t="shared" si="17"/>
        <v>0</v>
      </c>
      <c r="AJ42" s="126">
        <f t="shared" si="18"/>
        <v>0</v>
      </c>
      <c r="AK42" s="126">
        <f>IF('Member Info'!F38&gt;$R$1,1,0)</f>
        <v>0</v>
      </c>
      <c r="AL42" s="126" t="b">
        <f>IF(ISERROR(R42),ERROR.TYPE(#REF!)=ERROR.TYPE(R42),FALSE)</f>
        <v>0</v>
      </c>
      <c r="AM42" s="126" t="b">
        <f>IF(ISERROR(S42),ERROR.TYPE(#REF!)=ERROR.TYPE(S42),FALSE)</f>
        <v>0</v>
      </c>
      <c r="AN42" s="126">
        <f>IF(OR('Member Info'!F38&gt;=$S$1,'Member Info'!N38&gt;=$R$1),1,0)</f>
        <v>0</v>
      </c>
    </row>
    <row r="43" spans="1:40" x14ac:dyDescent="0.25">
      <c r="A43" s="4">
        <v>11</v>
      </c>
      <c r="B43" s="166">
        <f>'Member Info'!D39</f>
        <v>0</v>
      </c>
      <c r="C43" s="166">
        <f>'Member Info'!E39</f>
        <v>0</v>
      </c>
      <c r="D43" s="166" t="str">
        <f>'Member Info'!G39</f>
        <v/>
      </c>
      <c r="E43" s="167">
        <f>'Member Info'!B39</f>
        <v>0</v>
      </c>
      <c r="F43" s="244"/>
      <c r="G43" s="168" t="str">
        <f>IF(E43=0,"",
IF('Member Info'!$AM$19&lt;=$R$1,
SUMPRODUCT('Member Info'!L39+IF('Member Info'!H39&gt;'Member Info'!$AJ$12,'Member Info'!$AK$13,IF('Member Info'!H39&gt;'Member Info'!$AJ$11,'Member Info'!$AK$12,IF('Member Info'!H39&gt;'Member Info'!$AJ$10,'Member Info'!$AK$11,IF('Member Info'!H39&gt;'Member Info'!$AJ$9,'Member Info'!$AK$10,IF('Member Info'!H39&gt;'Member Info'!$AJ$8,'Member Info'!$AK$9,'Member Info'!$AK$8)))))),
SUMPRODUCT('Member Info'!L39+IF('Member Info'!H39&gt;'Member Info'!$AG$17,'Member Info'!$AH$18,IF('Member Info'!H39&gt;'Member Info'!$AG$16,'Member Info'!$AH$17,IF('Member Info'!H39&gt;'Member Info'!$AG$15,'Member Info'!$AH$16,IF('Member Info'!H39&gt;'Member Info'!$AG$14,'Member Info'!$AH$15,IF('Member Info'!H39&gt;'Member Info'!$AG$13,'Member Info'!$AH$14,IF('Member Info'!H39&gt;'Member Info'!$AG$12,'Member Info'!$AH$13,IF('Member Info'!H39&gt;'Member Info'!$AG$11,'Member Info'!$AH$12,IF('Member Info'!H39&gt;'Member Info'!$AG$10,'Member Info'!$AH$11,IF('Member Info'!H39&gt;'Member Info'!$AG$9,'Member Info'!$AH$10,IF('Member Info'!H39&gt;'Member Info'!$AG$8,'Member Info'!$AH$9,'Member Info'!$AH$8)))))))))))))</f>
        <v/>
      </c>
      <c r="H43" s="26"/>
      <c r="I43" s="26"/>
      <c r="J43" s="107" t="str">
        <f>IF(E43=0,"",IF('Member Info'!F39&gt;$S$1,CONCATENATE("Joined with practice on ", TEXT('Member Info'!F39, "DD/MM/YYYY")),IF('Member Info'!N39&lt;&gt;"",IF('Member Info'!N39&lt;$R$1,CONCATENATE("Left Scheme on ", TEXT('Member Info'!N39, "DD/MM/YYYY")),IF(ISERROR(G43),"Error Detected, No rate entered",IF(E43=0,"",IF(F43="","Error Detected, No Pensionable pay",IF(ISERROR(AB43)," Unknown Values entered.",IF(T43+U43&lt;1,"Acceptable",IF(R43+S43=200, "No Contributions Entered", IF(K43="","Error Detected, Choose reason&gt;",IF(X43="1",IF(T43=1,"Please Enter Deemed Pensionable Pay","Add Any Relevant Details Above"),"Please Give Details Above"))))))))),IF(ISERROR(G43),"Error Detected, No rate entered",IF(E43=0,"",IF(F43="","Error Detected, No Pensionable pay",IF(ISERROR(AB43)," Unknown Values entered.",IF(T43+U43&lt;1,"Acceptable",IF(R43+S43=200, "No Contributions Entered", IF(K43="","Error Detected, Choose reason&gt;",IF(X43="1",IF(T43=1,"Please Enter Deemed Pensionable Pay","Add relevant Details Above"),"Please give details Above")))))))))))</f>
        <v/>
      </c>
      <c r="K43" s="263"/>
      <c r="L43" s="93"/>
      <c r="M43" s="93" t="str">
        <f t="shared" si="4"/>
        <v/>
      </c>
      <c r="N43" s="96">
        <f t="shared" si="5"/>
        <v>0</v>
      </c>
      <c r="O43" s="96">
        <f t="shared" si="0"/>
        <v>0</v>
      </c>
      <c r="P43" s="220">
        <f>(ROUND((F43/100*'Member Info'!$W$2), 2))</f>
        <v>0</v>
      </c>
      <c r="Q43" s="220" t="e">
        <f t="shared" si="6"/>
        <v>#VALUE!</v>
      </c>
      <c r="R43" s="220" t="str">
        <f t="shared" si="7"/>
        <v/>
      </c>
      <c r="S43" s="229" t="str">
        <f t="shared" si="8"/>
        <v/>
      </c>
      <c r="T43" s="230" t="str">
        <f t="shared" si="9"/>
        <v/>
      </c>
      <c r="U43" s="230" t="str">
        <f t="shared" si="10"/>
        <v/>
      </c>
      <c r="V43" s="224">
        <f t="shared" si="11"/>
        <v>0</v>
      </c>
      <c r="W43" s="112">
        <f t="shared" si="12"/>
        <v>0</v>
      </c>
      <c r="X43" s="237" t="str">
        <f t="shared" si="1"/>
        <v/>
      </c>
      <c r="Y43" s="242" t="b">
        <f t="shared" si="2"/>
        <v>0</v>
      </c>
      <c r="Z43" s="237">
        <f t="shared" si="13"/>
        <v>0</v>
      </c>
      <c r="AA43" s="237">
        <f>IF('Member Info'!N39="",1,"")</f>
        <v>1</v>
      </c>
      <c r="AB43" s="245" t="e">
        <f t="shared" si="14"/>
        <v>#VALUE!</v>
      </c>
      <c r="AC43" s="132" t="str">
        <f t="shared" si="3"/>
        <v/>
      </c>
      <c r="AD43" s="126">
        <f t="shared" si="15"/>
        <v>1</v>
      </c>
      <c r="AE43" s="126" t="str">
        <f>IF('Member Info'!N39&lt;&gt;"",IF('Member Info'!N39&lt;=$R$1,1,0),"")</f>
        <v/>
      </c>
      <c r="AG43" s="126" t="b">
        <f t="shared" si="16"/>
        <v>0</v>
      </c>
      <c r="AH43" s="126">
        <f t="shared" si="17"/>
        <v>0</v>
      </c>
      <c r="AJ43" s="126">
        <f t="shared" si="18"/>
        <v>0</v>
      </c>
      <c r="AK43" s="126">
        <f>IF('Member Info'!F39&gt;$R$1,1,0)</f>
        <v>0</v>
      </c>
      <c r="AL43" s="126" t="b">
        <f>IF(ISERROR(R43),ERROR.TYPE(#REF!)=ERROR.TYPE(R43),FALSE)</f>
        <v>0</v>
      </c>
      <c r="AM43" s="126" t="b">
        <f>IF(ISERROR(S43),ERROR.TYPE(#REF!)=ERROR.TYPE(S43),FALSE)</f>
        <v>0</v>
      </c>
      <c r="AN43" s="126">
        <f>IF(OR('Member Info'!F39&gt;=$S$1,'Member Info'!N39&gt;=$R$1),1,0)</f>
        <v>0</v>
      </c>
    </row>
    <row r="44" spans="1:40" x14ac:dyDescent="0.25">
      <c r="A44" s="4">
        <v>12</v>
      </c>
      <c r="B44" s="166">
        <f>'Member Info'!D40</f>
        <v>0</v>
      </c>
      <c r="C44" s="166">
        <f>'Member Info'!E40</f>
        <v>0</v>
      </c>
      <c r="D44" s="166" t="str">
        <f>'Member Info'!G40</f>
        <v/>
      </c>
      <c r="E44" s="167">
        <f>'Member Info'!B40</f>
        <v>0</v>
      </c>
      <c r="F44" s="244"/>
      <c r="G44" s="168" t="str">
        <f>IF(E44=0,"",
IF('Member Info'!$AM$19&lt;=$R$1,
SUMPRODUCT('Member Info'!L40+IF('Member Info'!H40&gt;'Member Info'!$AJ$12,'Member Info'!$AK$13,IF('Member Info'!H40&gt;'Member Info'!$AJ$11,'Member Info'!$AK$12,IF('Member Info'!H40&gt;'Member Info'!$AJ$10,'Member Info'!$AK$11,IF('Member Info'!H40&gt;'Member Info'!$AJ$9,'Member Info'!$AK$10,IF('Member Info'!H40&gt;'Member Info'!$AJ$8,'Member Info'!$AK$9,'Member Info'!$AK$8)))))),
SUMPRODUCT('Member Info'!L40+IF('Member Info'!H40&gt;'Member Info'!$AG$17,'Member Info'!$AH$18,IF('Member Info'!H40&gt;'Member Info'!$AG$16,'Member Info'!$AH$17,IF('Member Info'!H40&gt;'Member Info'!$AG$15,'Member Info'!$AH$16,IF('Member Info'!H40&gt;'Member Info'!$AG$14,'Member Info'!$AH$15,IF('Member Info'!H40&gt;'Member Info'!$AG$13,'Member Info'!$AH$14,IF('Member Info'!H40&gt;'Member Info'!$AG$12,'Member Info'!$AH$13,IF('Member Info'!H40&gt;'Member Info'!$AG$11,'Member Info'!$AH$12,IF('Member Info'!H40&gt;'Member Info'!$AG$10,'Member Info'!$AH$11,IF('Member Info'!H40&gt;'Member Info'!$AG$9,'Member Info'!$AH$10,IF('Member Info'!H40&gt;'Member Info'!$AG$8,'Member Info'!$AH$9,'Member Info'!$AH$8)))))))))))))</f>
        <v/>
      </c>
      <c r="H44" s="26"/>
      <c r="I44" s="26"/>
      <c r="J44" s="107" t="str">
        <f>IF(E44=0,"",IF('Member Info'!F40&gt;$S$1,CONCATENATE("Joined with practice on ", TEXT('Member Info'!F40, "DD/MM/YYYY")),IF('Member Info'!N40&lt;&gt;"",IF('Member Info'!N40&lt;$R$1,CONCATENATE("Left Scheme on ", TEXT('Member Info'!N40, "DD/MM/YYYY")),IF(ISERROR(G44),"Error Detected, No rate entered",IF(E44=0,"",IF(F44="","Error Detected, No Pensionable pay",IF(ISERROR(AB44)," Unknown Values entered.",IF(T44+U44&lt;1,"Acceptable",IF(R44+S44=200, "No Contributions Entered", IF(K44="","Error Detected, Choose reason&gt;",IF(X44="1",IF(T44=1,"Please Enter Deemed Pensionable Pay","Add Any Relevant Details Above"),"Please Give Details Above"))))))))),IF(ISERROR(G44),"Error Detected, No rate entered",IF(E44=0,"",IF(F44="","Error Detected, No Pensionable pay",IF(ISERROR(AB44)," Unknown Values entered.",IF(T44+U44&lt;1,"Acceptable",IF(R44+S44=200, "No Contributions Entered", IF(K44="","Error Detected, Choose reason&gt;",IF(X44="1",IF(T44=1,"Please Enter Deemed Pensionable Pay","Add relevant Details Above"),"Please give details Above")))))))))))</f>
        <v/>
      </c>
      <c r="K44" s="263"/>
      <c r="L44" s="93"/>
      <c r="M44" s="93" t="str">
        <f t="shared" si="4"/>
        <v/>
      </c>
      <c r="N44" s="96">
        <f t="shared" si="5"/>
        <v>0</v>
      </c>
      <c r="O44" s="96">
        <f t="shared" si="0"/>
        <v>0</v>
      </c>
      <c r="P44" s="220">
        <f>(ROUND((F44/100*'Member Info'!$W$2), 2))</f>
        <v>0</v>
      </c>
      <c r="Q44" s="220" t="e">
        <f t="shared" si="6"/>
        <v>#VALUE!</v>
      </c>
      <c r="R44" s="220" t="str">
        <f t="shared" si="7"/>
        <v/>
      </c>
      <c r="S44" s="229" t="str">
        <f t="shared" si="8"/>
        <v/>
      </c>
      <c r="T44" s="230" t="str">
        <f t="shared" si="9"/>
        <v/>
      </c>
      <c r="U44" s="230" t="str">
        <f t="shared" si="10"/>
        <v/>
      </c>
      <c r="V44" s="224">
        <f t="shared" si="11"/>
        <v>0</v>
      </c>
      <c r="W44" s="112">
        <f t="shared" si="12"/>
        <v>0</v>
      </c>
      <c r="X44" s="237" t="str">
        <f t="shared" si="1"/>
        <v/>
      </c>
      <c r="Y44" s="242" t="b">
        <f t="shared" si="2"/>
        <v>0</v>
      </c>
      <c r="Z44" s="237">
        <f t="shared" si="13"/>
        <v>0</v>
      </c>
      <c r="AA44" s="237">
        <f>IF('Member Info'!N40="",1,"")</f>
        <v>1</v>
      </c>
      <c r="AB44" s="245" t="e">
        <f t="shared" si="14"/>
        <v>#VALUE!</v>
      </c>
      <c r="AC44" s="132" t="str">
        <f t="shared" si="3"/>
        <v/>
      </c>
      <c r="AD44" s="126">
        <f t="shared" si="15"/>
        <v>1</v>
      </c>
      <c r="AE44" s="126" t="str">
        <f>IF('Member Info'!N40&lt;&gt;"",IF('Member Info'!N40&lt;=$R$1,1,0),"")</f>
        <v/>
      </c>
      <c r="AG44" s="126" t="b">
        <f t="shared" si="16"/>
        <v>0</v>
      </c>
      <c r="AH44" s="126">
        <f t="shared" si="17"/>
        <v>0</v>
      </c>
      <c r="AJ44" s="126">
        <f t="shared" si="18"/>
        <v>0</v>
      </c>
      <c r="AK44" s="126">
        <f>IF('Member Info'!F40&gt;$R$1,1,0)</f>
        <v>0</v>
      </c>
      <c r="AL44" s="126" t="b">
        <f>IF(ISERROR(R44),ERROR.TYPE(#REF!)=ERROR.TYPE(R44),FALSE)</f>
        <v>0</v>
      </c>
      <c r="AM44" s="126" t="b">
        <f>IF(ISERROR(S44),ERROR.TYPE(#REF!)=ERROR.TYPE(S44),FALSE)</f>
        <v>0</v>
      </c>
      <c r="AN44" s="126">
        <f>IF(OR('Member Info'!F40&gt;=$S$1,'Member Info'!N40&gt;=$R$1),1,0)</f>
        <v>0</v>
      </c>
    </row>
    <row r="45" spans="1:40" x14ac:dyDescent="0.25">
      <c r="A45" s="4">
        <v>13</v>
      </c>
      <c r="B45" s="166">
        <f>'Member Info'!D41</f>
        <v>0</v>
      </c>
      <c r="C45" s="166">
        <f>'Member Info'!E41</f>
        <v>0</v>
      </c>
      <c r="D45" s="166" t="str">
        <f>'Member Info'!G41</f>
        <v/>
      </c>
      <c r="E45" s="167">
        <f>'Member Info'!B41</f>
        <v>0</v>
      </c>
      <c r="F45" s="244"/>
      <c r="G45" s="168" t="str">
        <f>IF(E45=0,"",
IF('Member Info'!$AM$19&lt;=$R$1,
SUMPRODUCT('Member Info'!L41+IF('Member Info'!H41&gt;'Member Info'!$AJ$12,'Member Info'!$AK$13,IF('Member Info'!H41&gt;'Member Info'!$AJ$11,'Member Info'!$AK$12,IF('Member Info'!H41&gt;'Member Info'!$AJ$10,'Member Info'!$AK$11,IF('Member Info'!H41&gt;'Member Info'!$AJ$9,'Member Info'!$AK$10,IF('Member Info'!H41&gt;'Member Info'!$AJ$8,'Member Info'!$AK$9,'Member Info'!$AK$8)))))),
SUMPRODUCT('Member Info'!L41+IF('Member Info'!H41&gt;'Member Info'!$AG$17,'Member Info'!$AH$18,IF('Member Info'!H41&gt;'Member Info'!$AG$16,'Member Info'!$AH$17,IF('Member Info'!H41&gt;'Member Info'!$AG$15,'Member Info'!$AH$16,IF('Member Info'!H41&gt;'Member Info'!$AG$14,'Member Info'!$AH$15,IF('Member Info'!H41&gt;'Member Info'!$AG$13,'Member Info'!$AH$14,IF('Member Info'!H41&gt;'Member Info'!$AG$12,'Member Info'!$AH$13,IF('Member Info'!H41&gt;'Member Info'!$AG$11,'Member Info'!$AH$12,IF('Member Info'!H41&gt;'Member Info'!$AG$10,'Member Info'!$AH$11,IF('Member Info'!H41&gt;'Member Info'!$AG$9,'Member Info'!$AH$10,IF('Member Info'!H41&gt;'Member Info'!$AG$8,'Member Info'!$AH$9,'Member Info'!$AH$8)))))))))))))</f>
        <v/>
      </c>
      <c r="H45" s="26"/>
      <c r="I45" s="26"/>
      <c r="J45" s="107" t="str">
        <f>IF(E45=0,"",IF('Member Info'!F41&gt;$S$1,CONCATENATE("Joined with practice on ", TEXT('Member Info'!F41, "DD/MM/YYYY")),IF('Member Info'!N41&lt;&gt;"",IF('Member Info'!N41&lt;$R$1,CONCATENATE("Left Scheme on ", TEXT('Member Info'!N41, "DD/MM/YYYY")),IF(ISERROR(G45),"Error Detected, No rate entered",IF(E45=0,"",IF(F45="","Error Detected, No Pensionable pay",IF(ISERROR(AB45)," Unknown Values entered.",IF(T45+U45&lt;1,"Acceptable",IF(R45+S45=200, "No Contributions Entered", IF(K45="","Error Detected, Choose reason&gt;",IF(X45="1",IF(T45=1,"Please Enter Deemed Pensionable Pay","Add Any Relevant Details Above"),"Please Give Details Above"))))))))),IF(ISERROR(G45),"Error Detected, No rate entered",IF(E45=0,"",IF(F45="","Error Detected, No Pensionable pay",IF(ISERROR(AB45)," Unknown Values entered.",IF(T45+U45&lt;1,"Acceptable",IF(R45+S45=200, "No Contributions Entered", IF(K45="","Error Detected, Choose reason&gt;",IF(X45="1",IF(T45=1,"Please Enter Deemed Pensionable Pay","Add relevant Details Above"),"Please give details Above")))))))))))</f>
        <v/>
      </c>
      <c r="K45" s="263"/>
      <c r="L45" s="93"/>
      <c r="M45" s="93" t="str">
        <f t="shared" si="4"/>
        <v/>
      </c>
      <c r="N45" s="96">
        <f t="shared" si="5"/>
        <v>0</v>
      </c>
      <c r="O45" s="96">
        <f t="shared" si="0"/>
        <v>0</v>
      </c>
      <c r="P45" s="220">
        <f>(ROUND((F45/100*'Member Info'!$W$2), 2))</f>
        <v>0</v>
      </c>
      <c r="Q45" s="220" t="e">
        <f t="shared" si="6"/>
        <v>#VALUE!</v>
      </c>
      <c r="R45" s="220" t="str">
        <f t="shared" si="7"/>
        <v/>
      </c>
      <c r="S45" s="229" t="str">
        <f t="shared" si="8"/>
        <v/>
      </c>
      <c r="T45" s="230" t="str">
        <f t="shared" si="9"/>
        <v/>
      </c>
      <c r="U45" s="230" t="str">
        <f t="shared" si="10"/>
        <v/>
      </c>
      <c r="V45" s="224">
        <f t="shared" si="11"/>
        <v>0</v>
      </c>
      <c r="W45" s="112">
        <f t="shared" si="12"/>
        <v>0</v>
      </c>
      <c r="X45" s="237" t="str">
        <f t="shared" si="1"/>
        <v/>
      </c>
      <c r="Y45" s="242" t="b">
        <f t="shared" si="2"/>
        <v>0</v>
      </c>
      <c r="Z45" s="237">
        <f t="shared" si="13"/>
        <v>0</v>
      </c>
      <c r="AA45" s="237">
        <f>IF('Member Info'!N41="",1,"")</f>
        <v>1</v>
      </c>
      <c r="AB45" s="245" t="e">
        <f t="shared" si="14"/>
        <v>#VALUE!</v>
      </c>
      <c r="AC45" s="132" t="str">
        <f t="shared" si="3"/>
        <v/>
      </c>
      <c r="AD45" s="126">
        <f t="shared" si="15"/>
        <v>1</v>
      </c>
      <c r="AE45" s="126" t="str">
        <f>IF('Member Info'!N41&lt;&gt;"",IF('Member Info'!N41&lt;=$R$1,1,0),"")</f>
        <v/>
      </c>
      <c r="AG45" s="126" t="b">
        <f t="shared" si="16"/>
        <v>0</v>
      </c>
      <c r="AH45" s="126">
        <f t="shared" si="17"/>
        <v>0</v>
      </c>
      <c r="AJ45" s="126">
        <f t="shared" si="18"/>
        <v>0</v>
      </c>
      <c r="AK45" s="126">
        <f>IF('Member Info'!F41&gt;$R$1,1,0)</f>
        <v>0</v>
      </c>
      <c r="AL45" s="126" t="b">
        <f>IF(ISERROR(R45),ERROR.TYPE(#REF!)=ERROR.TYPE(R45),FALSE)</f>
        <v>0</v>
      </c>
      <c r="AM45" s="126" t="b">
        <f>IF(ISERROR(S45),ERROR.TYPE(#REF!)=ERROR.TYPE(S45),FALSE)</f>
        <v>0</v>
      </c>
      <c r="AN45" s="126">
        <f>IF(OR('Member Info'!F41&gt;=$S$1,'Member Info'!N41&gt;=$R$1),1,0)</f>
        <v>0</v>
      </c>
    </row>
    <row r="46" spans="1:40" x14ac:dyDescent="0.25">
      <c r="A46" s="4">
        <v>14</v>
      </c>
      <c r="B46" s="166">
        <f>'Member Info'!D42</f>
        <v>0</v>
      </c>
      <c r="C46" s="166">
        <f>'Member Info'!E42</f>
        <v>0</v>
      </c>
      <c r="D46" s="166" t="str">
        <f>'Member Info'!G42</f>
        <v/>
      </c>
      <c r="E46" s="167">
        <f>'Member Info'!B42</f>
        <v>0</v>
      </c>
      <c r="F46" s="244"/>
      <c r="G46" s="168" t="str">
        <f>IF(E46=0,"",
IF('Member Info'!$AM$19&lt;=$R$1,
SUMPRODUCT('Member Info'!L42+IF('Member Info'!H42&gt;'Member Info'!$AJ$12,'Member Info'!$AK$13,IF('Member Info'!H42&gt;'Member Info'!$AJ$11,'Member Info'!$AK$12,IF('Member Info'!H42&gt;'Member Info'!$AJ$10,'Member Info'!$AK$11,IF('Member Info'!H42&gt;'Member Info'!$AJ$9,'Member Info'!$AK$10,IF('Member Info'!H42&gt;'Member Info'!$AJ$8,'Member Info'!$AK$9,'Member Info'!$AK$8)))))),
SUMPRODUCT('Member Info'!L42+IF('Member Info'!H42&gt;'Member Info'!$AG$17,'Member Info'!$AH$18,IF('Member Info'!H42&gt;'Member Info'!$AG$16,'Member Info'!$AH$17,IF('Member Info'!H42&gt;'Member Info'!$AG$15,'Member Info'!$AH$16,IF('Member Info'!H42&gt;'Member Info'!$AG$14,'Member Info'!$AH$15,IF('Member Info'!H42&gt;'Member Info'!$AG$13,'Member Info'!$AH$14,IF('Member Info'!H42&gt;'Member Info'!$AG$12,'Member Info'!$AH$13,IF('Member Info'!H42&gt;'Member Info'!$AG$11,'Member Info'!$AH$12,IF('Member Info'!H42&gt;'Member Info'!$AG$10,'Member Info'!$AH$11,IF('Member Info'!H42&gt;'Member Info'!$AG$9,'Member Info'!$AH$10,IF('Member Info'!H42&gt;'Member Info'!$AG$8,'Member Info'!$AH$9,'Member Info'!$AH$8)))))))))))))</f>
        <v/>
      </c>
      <c r="H46" s="26"/>
      <c r="I46" s="26"/>
      <c r="J46" s="107" t="str">
        <f>IF(E46=0,"",IF('Member Info'!F42&gt;$S$1,CONCATENATE("Joined with practice on ", TEXT('Member Info'!F42, "DD/MM/YYYY")),IF('Member Info'!N42&lt;&gt;"",IF('Member Info'!N42&lt;$R$1,CONCATENATE("Left Scheme on ", TEXT('Member Info'!N42, "DD/MM/YYYY")),IF(ISERROR(G46),"Error Detected, No rate entered",IF(E46=0,"",IF(F46="","Error Detected, No Pensionable pay",IF(ISERROR(AB46)," Unknown Values entered.",IF(T46+U46&lt;1,"Acceptable",IF(R46+S46=200, "No Contributions Entered", IF(K46="","Error Detected, Choose reason&gt;",IF(X46="1",IF(T46=1,"Please Enter Deemed Pensionable Pay","Add Any Relevant Details Above"),"Please Give Details Above"))))))))),IF(ISERROR(G46),"Error Detected, No rate entered",IF(E46=0,"",IF(F46="","Error Detected, No Pensionable pay",IF(ISERROR(AB46)," Unknown Values entered.",IF(T46+U46&lt;1,"Acceptable",IF(R46+S46=200, "No Contributions Entered", IF(K46="","Error Detected, Choose reason&gt;",IF(X46="1",IF(T46=1,"Please Enter Deemed Pensionable Pay","Add relevant Details Above"),"Please give details Above")))))))))))</f>
        <v/>
      </c>
      <c r="K46" s="263"/>
      <c r="L46" s="93"/>
      <c r="M46" s="93" t="str">
        <f>IF(E46=0,"",IF(ISERROR((F46+H46+I46)),0,IF((F46+H46+I46)&lt;1,0,1)))</f>
        <v/>
      </c>
      <c r="N46" s="96">
        <f t="shared" si="5"/>
        <v>0</v>
      </c>
      <c r="O46" s="96">
        <f t="shared" si="0"/>
        <v>0</v>
      </c>
      <c r="P46" s="220">
        <f>(ROUND((F46/100*'Member Info'!$W$2), 2))</f>
        <v>0</v>
      </c>
      <c r="Q46" s="220" t="e">
        <f>ROUND((F46/100*G46),2)</f>
        <v>#VALUE!</v>
      </c>
      <c r="R46" s="220" t="str">
        <f t="shared" si="7"/>
        <v/>
      </c>
      <c r="S46" s="229" t="str">
        <f t="shared" si="8"/>
        <v/>
      </c>
      <c r="T46" s="230" t="str">
        <f t="shared" si="9"/>
        <v/>
      </c>
      <c r="U46" s="230" t="str">
        <f t="shared" si="10"/>
        <v/>
      </c>
      <c r="V46" s="224">
        <f>IF(E46=0,0,IF(F46="",1,0))</f>
        <v>0</v>
      </c>
      <c r="W46" s="112">
        <f t="shared" si="12"/>
        <v>0</v>
      </c>
      <c r="X46" s="237" t="str">
        <f t="shared" si="1"/>
        <v/>
      </c>
      <c r="Y46" s="242" t="b">
        <f t="shared" si="2"/>
        <v>0</v>
      </c>
      <c r="Z46" s="237">
        <f t="shared" si="13"/>
        <v>0</v>
      </c>
      <c r="AA46" s="237">
        <f>IF('Member Info'!N42="",1,"")</f>
        <v>1</v>
      </c>
      <c r="AB46" s="245" t="e">
        <f t="shared" si="14"/>
        <v>#VALUE!</v>
      </c>
      <c r="AC46" s="132" t="str">
        <f t="shared" si="3"/>
        <v/>
      </c>
      <c r="AD46" s="126">
        <f t="shared" si="15"/>
        <v>1</v>
      </c>
      <c r="AE46" s="126" t="str">
        <f>IF('Member Info'!N42&lt;&gt;"",IF('Member Info'!N42&lt;=$R$1,1,0),"")</f>
        <v/>
      </c>
      <c r="AG46" s="126" t="b">
        <f t="shared" si="16"/>
        <v>0</v>
      </c>
      <c r="AH46" s="126">
        <f t="shared" si="17"/>
        <v>0</v>
      </c>
      <c r="AJ46" s="126">
        <f t="shared" si="18"/>
        <v>0</v>
      </c>
      <c r="AK46" s="126">
        <f>IF('Member Info'!F42&gt;$R$1,1,0)</f>
        <v>0</v>
      </c>
      <c r="AL46" s="126" t="b">
        <f>IF(ISERROR(R46),ERROR.TYPE(#REF!)=ERROR.TYPE(R46),FALSE)</f>
        <v>0</v>
      </c>
      <c r="AM46" s="126" t="b">
        <f>IF(ISERROR(S46),ERROR.TYPE(#REF!)=ERROR.TYPE(S46),FALSE)</f>
        <v>0</v>
      </c>
      <c r="AN46" s="126">
        <f>IF(OR('Member Info'!F42&gt;=$S$1,'Member Info'!N42&gt;=$R$1),1,0)</f>
        <v>0</v>
      </c>
    </row>
    <row r="47" spans="1:40" x14ac:dyDescent="0.25">
      <c r="A47" s="4">
        <v>15</v>
      </c>
      <c r="B47" s="166">
        <f>'Member Info'!D43</f>
        <v>0</v>
      </c>
      <c r="C47" s="166">
        <f>'Member Info'!E43</f>
        <v>0</v>
      </c>
      <c r="D47" s="166" t="str">
        <f>'Member Info'!G43</f>
        <v/>
      </c>
      <c r="E47" s="167">
        <f>'Member Info'!B43</f>
        <v>0</v>
      </c>
      <c r="F47" s="244"/>
      <c r="G47" s="168" t="str">
        <f>IF(E47=0,"",
IF('Member Info'!$AM$19&lt;=$R$1,
SUMPRODUCT('Member Info'!L43+IF('Member Info'!H43&gt;'Member Info'!$AJ$12,'Member Info'!$AK$13,IF('Member Info'!H43&gt;'Member Info'!$AJ$11,'Member Info'!$AK$12,IF('Member Info'!H43&gt;'Member Info'!$AJ$10,'Member Info'!$AK$11,IF('Member Info'!H43&gt;'Member Info'!$AJ$9,'Member Info'!$AK$10,IF('Member Info'!H43&gt;'Member Info'!$AJ$8,'Member Info'!$AK$9,'Member Info'!$AK$8)))))),
SUMPRODUCT('Member Info'!L43+IF('Member Info'!H43&gt;'Member Info'!$AG$17,'Member Info'!$AH$18,IF('Member Info'!H43&gt;'Member Info'!$AG$16,'Member Info'!$AH$17,IF('Member Info'!H43&gt;'Member Info'!$AG$15,'Member Info'!$AH$16,IF('Member Info'!H43&gt;'Member Info'!$AG$14,'Member Info'!$AH$15,IF('Member Info'!H43&gt;'Member Info'!$AG$13,'Member Info'!$AH$14,IF('Member Info'!H43&gt;'Member Info'!$AG$12,'Member Info'!$AH$13,IF('Member Info'!H43&gt;'Member Info'!$AG$11,'Member Info'!$AH$12,IF('Member Info'!H43&gt;'Member Info'!$AG$10,'Member Info'!$AH$11,IF('Member Info'!H43&gt;'Member Info'!$AG$9,'Member Info'!$AH$10,IF('Member Info'!H43&gt;'Member Info'!$AG$8,'Member Info'!$AH$9,'Member Info'!$AH$8)))))))))))))</f>
        <v/>
      </c>
      <c r="H47" s="26"/>
      <c r="I47" s="26"/>
      <c r="J47" s="107" t="str">
        <f>IF(E47=0,"",IF('Member Info'!F43&gt;$S$1,CONCATENATE("Joined with practice on ", TEXT('Member Info'!F43, "DD/MM/YYYY")),IF('Member Info'!N43&lt;&gt;"",IF('Member Info'!N43&lt;$R$1,CONCATENATE("Left Scheme on ", TEXT('Member Info'!N43, "DD/MM/YYYY")),IF(ISERROR(G47),"Error Detected, No rate entered",IF(E47=0,"",IF(F47="","Error Detected, No Pensionable pay",IF(ISERROR(AB47)," Unknown Values entered.",IF(T47+U47&lt;1,"Acceptable",IF(R47+S47=200, "No Contributions Entered", IF(K47="","Error Detected, Choose reason&gt;",IF(X47="1",IF(T47=1,"Please Enter Deemed Pensionable Pay","Add Any Relevant Details Above"),"Please Give Details Above"))))))))),IF(ISERROR(G47),"Error Detected, No rate entered",IF(E47=0,"",IF(F47="","Error Detected, No Pensionable pay",IF(ISERROR(AB47)," Unknown Values entered.",IF(T47+U47&lt;1,"Acceptable",IF(R47+S47=200, "No Contributions Entered", IF(K47="","Error Detected, Choose reason&gt;",IF(X47="1",IF(T47=1,"Please Enter Deemed Pensionable Pay","Add relevant Details Above"),"Please give details Above")))))))))))</f>
        <v/>
      </c>
      <c r="K47" s="263"/>
      <c r="L47" s="93"/>
      <c r="M47" s="93" t="str">
        <f t="shared" si="4"/>
        <v/>
      </c>
      <c r="N47" s="96">
        <f t="shared" si="5"/>
        <v>0</v>
      </c>
      <c r="O47" s="96">
        <f t="shared" si="0"/>
        <v>0</v>
      </c>
      <c r="P47" s="220">
        <f>(ROUND((F47/100*'Member Info'!$W$2), 2))</f>
        <v>0</v>
      </c>
      <c r="Q47" s="220" t="e">
        <f t="shared" si="6"/>
        <v>#VALUE!</v>
      </c>
      <c r="R47" s="220" t="str">
        <f t="shared" si="7"/>
        <v/>
      </c>
      <c r="S47" s="229" t="str">
        <f t="shared" si="8"/>
        <v/>
      </c>
      <c r="T47" s="230" t="str">
        <f t="shared" si="9"/>
        <v/>
      </c>
      <c r="U47" s="230" t="str">
        <f t="shared" si="10"/>
        <v/>
      </c>
      <c r="V47" s="224">
        <f t="shared" si="11"/>
        <v>0</v>
      </c>
      <c r="W47" s="112">
        <f t="shared" si="12"/>
        <v>0</v>
      </c>
      <c r="X47" s="237" t="str">
        <f t="shared" si="1"/>
        <v/>
      </c>
      <c r="Y47" s="242" t="b">
        <f t="shared" si="2"/>
        <v>0</v>
      </c>
      <c r="Z47" s="237">
        <f t="shared" si="13"/>
        <v>0</v>
      </c>
      <c r="AA47" s="237">
        <f>IF('Member Info'!N43="",1,"")</f>
        <v>1</v>
      </c>
      <c r="AB47" s="245" t="e">
        <f t="shared" si="14"/>
        <v>#VALUE!</v>
      </c>
      <c r="AC47" s="132" t="str">
        <f t="shared" si="3"/>
        <v/>
      </c>
      <c r="AD47" s="126">
        <f t="shared" si="15"/>
        <v>1</v>
      </c>
      <c r="AE47" s="126" t="str">
        <f>IF('Member Info'!N43&lt;&gt;"",IF('Member Info'!N43&lt;=$R$1,1,0),"")</f>
        <v/>
      </c>
      <c r="AG47" s="126" t="b">
        <f t="shared" si="16"/>
        <v>0</v>
      </c>
      <c r="AH47" s="126">
        <f t="shared" si="17"/>
        <v>0</v>
      </c>
      <c r="AJ47" s="126">
        <f t="shared" si="18"/>
        <v>0</v>
      </c>
      <c r="AK47" s="126">
        <f>IF('Member Info'!F43&gt;$R$1,1,0)</f>
        <v>0</v>
      </c>
      <c r="AL47" s="126" t="b">
        <f>IF(ISERROR(R47),ERROR.TYPE(#REF!)=ERROR.TYPE(R47),FALSE)</f>
        <v>0</v>
      </c>
      <c r="AM47" s="126" t="b">
        <f>IF(ISERROR(S47),ERROR.TYPE(#REF!)=ERROR.TYPE(S47),FALSE)</f>
        <v>0</v>
      </c>
      <c r="AN47" s="126">
        <f>IF(OR('Member Info'!F43&gt;=$S$1,'Member Info'!N43&gt;=$R$1),1,0)</f>
        <v>0</v>
      </c>
    </row>
    <row r="48" spans="1:40" x14ac:dyDescent="0.25">
      <c r="A48" s="4">
        <v>16</v>
      </c>
      <c r="B48" s="166">
        <f>'Member Info'!D44</f>
        <v>0</v>
      </c>
      <c r="C48" s="166">
        <f>'Member Info'!E44</f>
        <v>0</v>
      </c>
      <c r="D48" s="166" t="str">
        <f>'Member Info'!G44</f>
        <v/>
      </c>
      <c r="E48" s="167">
        <f>'Member Info'!B44</f>
        <v>0</v>
      </c>
      <c r="F48" s="244"/>
      <c r="G48" s="168" t="str">
        <f>IF(E48=0,"",
IF('Member Info'!$AM$19&lt;=$R$1,
SUMPRODUCT('Member Info'!L44+IF('Member Info'!H44&gt;'Member Info'!$AJ$12,'Member Info'!$AK$13,IF('Member Info'!H44&gt;'Member Info'!$AJ$11,'Member Info'!$AK$12,IF('Member Info'!H44&gt;'Member Info'!$AJ$10,'Member Info'!$AK$11,IF('Member Info'!H44&gt;'Member Info'!$AJ$9,'Member Info'!$AK$10,IF('Member Info'!H44&gt;'Member Info'!$AJ$8,'Member Info'!$AK$9,'Member Info'!$AK$8)))))),
SUMPRODUCT('Member Info'!L44+IF('Member Info'!H44&gt;'Member Info'!$AG$17,'Member Info'!$AH$18,IF('Member Info'!H44&gt;'Member Info'!$AG$16,'Member Info'!$AH$17,IF('Member Info'!H44&gt;'Member Info'!$AG$15,'Member Info'!$AH$16,IF('Member Info'!H44&gt;'Member Info'!$AG$14,'Member Info'!$AH$15,IF('Member Info'!H44&gt;'Member Info'!$AG$13,'Member Info'!$AH$14,IF('Member Info'!H44&gt;'Member Info'!$AG$12,'Member Info'!$AH$13,IF('Member Info'!H44&gt;'Member Info'!$AG$11,'Member Info'!$AH$12,IF('Member Info'!H44&gt;'Member Info'!$AG$10,'Member Info'!$AH$11,IF('Member Info'!H44&gt;'Member Info'!$AG$9,'Member Info'!$AH$10,IF('Member Info'!H44&gt;'Member Info'!$AG$8,'Member Info'!$AH$9,'Member Info'!$AH$8)))))))))))))</f>
        <v/>
      </c>
      <c r="H48" s="26"/>
      <c r="I48" s="26"/>
      <c r="J48" s="107" t="str">
        <f>IF(E48=0,"",IF('Member Info'!F44&gt;$S$1,CONCATENATE("Joined with practice on ", TEXT('Member Info'!F44, "DD/MM/YYYY")),IF('Member Info'!N44&lt;&gt;"",IF('Member Info'!N44&lt;$R$1,CONCATENATE("Left Scheme on ", TEXT('Member Info'!N44, "DD/MM/YYYY")),IF(ISERROR(G48),"Error Detected, No rate entered",IF(E48=0,"",IF(F48="","Error Detected, No Pensionable pay",IF(ISERROR(AB48)," Unknown Values entered.",IF(T48+U48&lt;1,"Acceptable",IF(R48+S48=200, "No Contributions Entered", IF(K48="","Error Detected, Choose reason&gt;",IF(X48="1",IF(T48=1,"Please Enter Deemed Pensionable Pay","Add Any Relevant Details Above"),"Please Give Details Above"))))))))),IF(ISERROR(G48),"Error Detected, No rate entered",IF(E48=0,"",IF(F48="","Error Detected, No Pensionable pay",IF(ISERROR(AB48)," Unknown Values entered.",IF(T48+U48&lt;1,"Acceptable",IF(R48+S48=200, "No Contributions Entered", IF(K48="","Error Detected, Choose reason&gt;",IF(X48="1",IF(T48=1,"Please Enter Deemed Pensionable Pay","Add relevant Details Above"),"Please give details Above")))))))))))</f>
        <v/>
      </c>
      <c r="K48" s="263"/>
      <c r="L48" s="93"/>
      <c r="M48" s="93" t="str">
        <f t="shared" si="4"/>
        <v/>
      </c>
      <c r="N48" s="96">
        <f t="shared" si="5"/>
        <v>0</v>
      </c>
      <c r="O48" s="96">
        <f t="shared" si="0"/>
        <v>0</v>
      </c>
      <c r="P48" s="220">
        <f>(ROUND((F48/100*'Member Info'!$W$2), 2))</f>
        <v>0</v>
      </c>
      <c r="Q48" s="220" t="e">
        <f t="shared" si="6"/>
        <v>#VALUE!</v>
      </c>
      <c r="R48" s="220" t="str">
        <f t="shared" si="7"/>
        <v/>
      </c>
      <c r="S48" s="229" t="str">
        <f t="shared" si="8"/>
        <v/>
      </c>
      <c r="T48" s="230" t="str">
        <f t="shared" si="9"/>
        <v/>
      </c>
      <c r="U48" s="230" t="str">
        <f t="shared" si="10"/>
        <v/>
      </c>
      <c r="V48" s="224">
        <f t="shared" si="11"/>
        <v>0</v>
      </c>
      <c r="W48" s="112">
        <f t="shared" si="12"/>
        <v>0</v>
      </c>
      <c r="X48" s="237" t="str">
        <f t="shared" si="1"/>
        <v/>
      </c>
      <c r="Y48" s="242" t="b">
        <f t="shared" si="2"/>
        <v>0</v>
      </c>
      <c r="Z48" s="237">
        <f t="shared" si="13"/>
        <v>0</v>
      </c>
      <c r="AA48" s="237">
        <f>IF('Member Info'!N44="",1,"")</f>
        <v>1</v>
      </c>
      <c r="AB48" s="245" t="e">
        <f t="shared" si="14"/>
        <v>#VALUE!</v>
      </c>
      <c r="AC48" s="132" t="str">
        <f t="shared" si="3"/>
        <v/>
      </c>
      <c r="AD48" s="126">
        <f t="shared" si="15"/>
        <v>1</v>
      </c>
      <c r="AE48" s="126" t="str">
        <f>IF('Member Info'!N44&lt;&gt;"",IF('Member Info'!N44&lt;=$R$1,1,0),"")</f>
        <v/>
      </c>
      <c r="AG48" s="126" t="b">
        <f t="shared" si="16"/>
        <v>0</v>
      </c>
      <c r="AH48" s="126">
        <f t="shared" si="17"/>
        <v>0</v>
      </c>
      <c r="AJ48" s="126">
        <f t="shared" si="18"/>
        <v>0</v>
      </c>
      <c r="AK48" s="126">
        <f>IF('Member Info'!F44&gt;$R$1,1,0)</f>
        <v>0</v>
      </c>
      <c r="AL48" s="126" t="b">
        <f>IF(ISERROR(R48),ERROR.TYPE(#REF!)=ERROR.TYPE(R48),FALSE)</f>
        <v>0</v>
      </c>
      <c r="AM48" s="126" t="b">
        <f>IF(ISERROR(S48),ERROR.TYPE(#REF!)=ERROR.TYPE(S48),FALSE)</f>
        <v>0</v>
      </c>
      <c r="AN48" s="126">
        <f>IF(OR('Member Info'!F44&gt;=$S$1,'Member Info'!N44&gt;=$R$1),1,0)</f>
        <v>0</v>
      </c>
    </row>
    <row r="49" spans="1:40" x14ac:dyDescent="0.25">
      <c r="A49" s="4">
        <v>17</v>
      </c>
      <c r="B49" s="166">
        <f>'Member Info'!D45</f>
        <v>0</v>
      </c>
      <c r="C49" s="166">
        <f>'Member Info'!E45</f>
        <v>0</v>
      </c>
      <c r="D49" s="166" t="str">
        <f>'Member Info'!G45</f>
        <v/>
      </c>
      <c r="E49" s="167">
        <f>'Member Info'!B45</f>
        <v>0</v>
      </c>
      <c r="F49" s="244"/>
      <c r="G49" s="168" t="str">
        <f>IF(E49=0,"",
IF('Member Info'!$AM$19&lt;=$R$1,
SUMPRODUCT('Member Info'!L45+IF('Member Info'!H45&gt;'Member Info'!$AJ$12,'Member Info'!$AK$13,IF('Member Info'!H45&gt;'Member Info'!$AJ$11,'Member Info'!$AK$12,IF('Member Info'!H45&gt;'Member Info'!$AJ$10,'Member Info'!$AK$11,IF('Member Info'!H45&gt;'Member Info'!$AJ$9,'Member Info'!$AK$10,IF('Member Info'!H45&gt;'Member Info'!$AJ$8,'Member Info'!$AK$9,'Member Info'!$AK$8)))))),
SUMPRODUCT('Member Info'!L45+IF('Member Info'!H45&gt;'Member Info'!$AG$17,'Member Info'!$AH$18,IF('Member Info'!H45&gt;'Member Info'!$AG$16,'Member Info'!$AH$17,IF('Member Info'!H45&gt;'Member Info'!$AG$15,'Member Info'!$AH$16,IF('Member Info'!H45&gt;'Member Info'!$AG$14,'Member Info'!$AH$15,IF('Member Info'!H45&gt;'Member Info'!$AG$13,'Member Info'!$AH$14,IF('Member Info'!H45&gt;'Member Info'!$AG$12,'Member Info'!$AH$13,IF('Member Info'!H45&gt;'Member Info'!$AG$11,'Member Info'!$AH$12,IF('Member Info'!H45&gt;'Member Info'!$AG$10,'Member Info'!$AH$11,IF('Member Info'!H45&gt;'Member Info'!$AG$9,'Member Info'!$AH$10,IF('Member Info'!H45&gt;'Member Info'!$AG$8,'Member Info'!$AH$9,'Member Info'!$AH$8)))))))))))))</f>
        <v/>
      </c>
      <c r="H49" s="26"/>
      <c r="I49" s="26"/>
      <c r="J49" s="107" t="str">
        <f>IF(E49=0,"",IF('Member Info'!F45&gt;$S$1,CONCATENATE("Joined with practice on ", TEXT('Member Info'!F45, "DD/MM/YYYY")),IF('Member Info'!N45&lt;&gt;"",IF('Member Info'!N45&lt;$R$1,CONCATENATE("Left Scheme on ", TEXT('Member Info'!N45, "DD/MM/YYYY")),IF(ISERROR(G49),"Error Detected, No rate entered",IF(E49=0,"",IF(F49="","Error Detected, No Pensionable pay",IF(ISERROR(AB49)," Unknown Values entered.",IF(T49+U49&lt;1,"Acceptable",IF(R49+S49=200, "No Contributions Entered", IF(K49="","Error Detected, Choose reason&gt;",IF(X49="1",IF(T49=1,"Please Enter Deemed Pensionable Pay","Add Any Relevant Details Above"),"Please Give Details Above"))))))))),IF(ISERROR(G49),"Error Detected, No rate entered",IF(E49=0,"",IF(F49="","Error Detected, No Pensionable pay",IF(ISERROR(AB49)," Unknown Values entered.",IF(T49+U49&lt;1,"Acceptable",IF(R49+S49=200, "No Contributions Entered", IF(K49="","Error Detected, Choose reason&gt;",IF(X49="1",IF(T49=1,"Please Enter Deemed Pensionable Pay","Add relevant Details Above"),"Please give details Above")))))))))))</f>
        <v/>
      </c>
      <c r="K49" s="263"/>
      <c r="L49" s="93"/>
      <c r="M49" s="93" t="str">
        <f t="shared" si="4"/>
        <v/>
      </c>
      <c r="N49" s="96">
        <f t="shared" si="5"/>
        <v>0</v>
      </c>
      <c r="O49" s="96">
        <f t="shared" si="0"/>
        <v>0</v>
      </c>
      <c r="P49" s="220">
        <f>(ROUND((F49/100*'Member Info'!$W$2), 2))</f>
        <v>0</v>
      </c>
      <c r="Q49" s="220" t="e">
        <f t="shared" si="6"/>
        <v>#VALUE!</v>
      </c>
      <c r="R49" s="220" t="str">
        <f t="shared" si="7"/>
        <v/>
      </c>
      <c r="S49" s="229" t="str">
        <f t="shared" si="8"/>
        <v/>
      </c>
      <c r="T49" s="230" t="str">
        <f t="shared" si="9"/>
        <v/>
      </c>
      <c r="U49" s="230" t="str">
        <f t="shared" si="10"/>
        <v/>
      </c>
      <c r="V49" s="224">
        <f t="shared" si="11"/>
        <v>0</v>
      </c>
      <c r="W49" s="112">
        <f t="shared" si="12"/>
        <v>0</v>
      </c>
      <c r="X49" s="237" t="str">
        <f t="shared" si="1"/>
        <v/>
      </c>
      <c r="Y49" s="242" t="b">
        <f t="shared" si="2"/>
        <v>0</v>
      </c>
      <c r="Z49" s="237">
        <f t="shared" si="13"/>
        <v>0</v>
      </c>
      <c r="AA49" s="237">
        <f>IF('Member Info'!N45="",1,"")</f>
        <v>1</v>
      </c>
      <c r="AB49" s="245" t="e">
        <f t="shared" si="14"/>
        <v>#VALUE!</v>
      </c>
      <c r="AC49" s="132" t="str">
        <f t="shared" si="3"/>
        <v/>
      </c>
      <c r="AD49" s="126">
        <f t="shared" si="15"/>
        <v>1</v>
      </c>
      <c r="AE49" s="126" t="str">
        <f>IF('Member Info'!N45&lt;&gt;"",IF('Member Info'!N45&lt;=$R$1,1,0),"")</f>
        <v/>
      </c>
      <c r="AG49" s="126" t="b">
        <f t="shared" si="16"/>
        <v>0</v>
      </c>
      <c r="AH49" s="126">
        <f t="shared" si="17"/>
        <v>0</v>
      </c>
      <c r="AJ49" s="126">
        <f t="shared" si="18"/>
        <v>0</v>
      </c>
      <c r="AK49" s="126">
        <f>IF('Member Info'!F45&gt;$R$1,1,0)</f>
        <v>0</v>
      </c>
      <c r="AL49" s="126" t="b">
        <f>IF(ISERROR(R49),ERROR.TYPE(#REF!)=ERROR.TYPE(R49),FALSE)</f>
        <v>0</v>
      </c>
      <c r="AM49" s="126" t="b">
        <f>IF(ISERROR(S49),ERROR.TYPE(#REF!)=ERROR.TYPE(S49),FALSE)</f>
        <v>0</v>
      </c>
      <c r="AN49" s="126">
        <f>IF(OR('Member Info'!F45&gt;=$S$1,'Member Info'!N45&gt;=$R$1),1,0)</f>
        <v>0</v>
      </c>
    </row>
    <row r="50" spans="1:40" x14ac:dyDescent="0.25">
      <c r="A50" s="4">
        <v>18</v>
      </c>
      <c r="B50" s="166">
        <f>'Member Info'!D46</f>
        <v>0</v>
      </c>
      <c r="C50" s="166">
        <f>'Member Info'!E46</f>
        <v>0</v>
      </c>
      <c r="D50" s="166" t="str">
        <f>'Member Info'!G46</f>
        <v/>
      </c>
      <c r="E50" s="167">
        <f>'Member Info'!B46</f>
        <v>0</v>
      </c>
      <c r="F50" s="244"/>
      <c r="G50" s="168" t="str">
        <f>IF(E50=0,"",
IF('Member Info'!$AM$19&lt;=$R$1,
SUMPRODUCT('Member Info'!L46+IF('Member Info'!H46&gt;'Member Info'!$AJ$12,'Member Info'!$AK$13,IF('Member Info'!H46&gt;'Member Info'!$AJ$11,'Member Info'!$AK$12,IF('Member Info'!H46&gt;'Member Info'!$AJ$10,'Member Info'!$AK$11,IF('Member Info'!H46&gt;'Member Info'!$AJ$9,'Member Info'!$AK$10,IF('Member Info'!H46&gt;'Member Info'!$AJ$8,'Member Info'!$AK$9,'Member Info'!$AK$8)))))),
SUMPRODUCT('Member Info'!L46+IF('Member Info'!H46&gt;'Member Info'!$AG$17,'Member Info'!$AH$18,IF('Member Info'!H46&gt;'Member Info'!$AG$16,'Member Info'!$AH$17,IF('Member Info'!H46&gt;'Member Info'!$AG$15,'Member Info'!$AH$16,IF('Member Info'!H46&gt;'Member Info'!$AG$14,'Member Info'!$AH$15,IF('Member Info'!H46&gt;'Member Info'!$AG$13,'Member Info'!$AH$14,IF('Member Info'!H46&gt;'Member Info'!$AG$12,'Member Info'!$AH$13,IF('Member Info'!H46&gt;'Member Info'!$AG$11,'Member Info'!$AH$12,IF('Member Info'!H46&gt;'Member Info'!$AG$10,'Member Info'!$AH$11,IF('Member Info'!H46&gt;'Member Info'!$AG$9,'Member Info'!$AH$10,IF('Member Info'!H46&gt;'Member Info'!$AG$8,'Member Info'!$AH$9,'Member Info'!$AH$8)))))))))))))</f>
        <v/>
      </c>
      <c r="H50" s="26"/>
      <c r="I50" s="26"/>
      <c r="J50" s="107" t="str">
        <f>IF(E50=0,"",IF('Member Info'!F46&gt;$S$1,CONCATENATE("Joined with practice on ", TEXT('Member Info'!F46, "DD/MM/YYYY")),IF('Member Info'!N46&lt;&gt;"",IF('Member Info'!N46&lt;$R$1,CONCATENATE("Left Scheme on ", TEXT('Member Info'!N46, "DD/MM/YYYY")),IF(ISERROR(G50),"Error Detected, No rate entered",IF(E50=0,"",IF(F50="","Error Detected, No Pensionable pay",IF(ISERROR(AB50)," Unknown Values entered.",IF(T50+U50&lt;1,"Acceptable",IF(R50+S50=200, "No Contributions Entered", IF(K50="","Error Detected, Choose reason&gt;",IF(X50="1",IF(T50=1,"Please Enter Deemed Pensionable Pay","Add Any Relevant Details Above"),"Please Give Details Above"))))))))),IF(ISERROR(G50),"Error Detected, No rate entered",IF(E50=0,"",IF(F50="","Error Detected, No Pensionable pay",IF(ISERROR(AB50)," Unknown Values entered.",IF(T50+U50&lt;1,"Acceptable",IF(R50+S50=200, "No Contributions Entered", IF(K50="","Error Detected, Choose reason&gt;",IF(X50="1",IF(T50=1,"Please Enter Deemed Pensionable Pay","Add relevant Details Above"),"Please give details Above")))))))))))</f>
        <v/>
      </c>
      <c r="K50" s="263"/>
      <c r="L50" s="93"/>
      <c r="M50" s="93" t="str">
        <f t="shared" si="4"/>
        <v/>
      </c>
      <c r="N50" s="96">
        <f t="shared" si="5"/>
        <v>0</v>
      </c>
      <c r="O50" s="96">
        <f t="shared" si="0"/>
        <v>0</v>
      </c>
      <c r="P50" s="220">
        <f>(ROUND((F50/100*'Member Info'!$W$2), 2))</f>
        <v>0</v>
      </c>
      <c r="Q50" s="220" t="e">
        <f t="shared" si="6"/>
        <v>#VALUE!</v>
      </c>
      <c r="R50" s="220" t="str">
        <f t="shared" si="7"/>
        <v/>
      </c>
      <c r="S50" s="229" t="str">
        <f t="shared" si="8"/>
        <v/>
      </c>
      <c r="T50" s="230" t="str">
        <f t="shared" si="9"/>
        <v/>
      </c>
      <c r="U50" s="230" t="str">
        <f t="shared" si="10"/>
        <v/>
      </c>
      <c r="V50" s="224">
        <f t="shared" si="11"/>
        <v>0</v>
      </c>
      <c r="W50" s="112">
        <f t="shared" si="12"/>
        <v>0</v>
      </c>
      <c r="X50" s="237" t="str">
        <f t="shared" si="1"/>
        <v/>
      </c>
      <c r="Y50" s="242" t="b">
        <f t="shared" si="2"/>
        <v>0</v>
      </c>
      <c r="Z50" s="237">
        <f t="shared" si="13"/>
        <v>0</v>
      </c>
      <c r="AA50" s="237">
        <f>IF('Member Info'!N46="",1,"")</f>
        <v>1</v>
      </c>
      <c r="AB50" s="245" t="e">
        <f t="shared" si="14"/>
        <v>#VALUE!</v>
      </c>
      <c r="AC50" s="132" t="str">
        <f t="shared" si="3"/>
        <v/>
      </c>
      <c r="AD50" s="126">
        <f t="shared" si="15"/>
        <v>1</v>
      </c>
      <c r="AE50" s="126" t="str">
        <f>IF('Member Info'!N46&lt;&gt;"",IF('Member Info'!N46&lt;=$R$1,1,0),"")</f>
        <v/>
      </c>
      <c r="AG50" s="126" t="b">
        <f t="shared" si="16"/>
        <v>0</v>
      </c>
      <c r="AH50" s="126">
        <f t="shared" si="17"/>
        <v>0</v>
      </c>
      <c r="AJ50" s="126">
        <f t="shared" si="18"/>
        <v>0</v>
      </c>
      <c r="AK50" s="126">
        <f>IF('Member Info'!F46&gt;$R$1,1,0)</f>
        <v>0</v>
      </c>
      <c r="AL50" s="126" t="b">
        <f>IF(ISERROR(R50),ERROR.TYPE(#REF!)=ERROR.TYPE(R50),FALSE)</f>
        <v>0</v>
      </c>
      <c r="AM50" s="126" t="b">
        <f>IF(ISERROR(S50),ERROR.TYPE(#REF!)=ERROR.TYPE(S50),FALSE)</f>
        <v>0</v>
      </c>
      <c r="AN50" s="126">
        <f>IF(OR('Member Info'!F46&gt;=$S$1,'Member Info'!N46&gt;=$R$1),1,0)</f>
        <v>0</v>
      </c>
    </row>
    <row r="51" spans="1:40" x14ac:dyDescent="0.25">
      <c r="A51" s="4">
        <v>19</v>
      </c>
      <c r="B51" s="166">
        <f>'Member Info'!D47</f>
        <v>0</v>
      </c>
      <c r="C51" s="166">
        <f>'Member Info'!E47</f>
        <v>0</v>
      </c>
      <c r="D51" s="166" t="str">
        <f>'Member Info'!G47</f>
        <v/>
      </c>
      <c r="E51" s="167">
        <f>'Member Info'!B47</f>
        <v>0</v>
      </c>
      <c r="F51" s="244"/>
      <c r="G51" s="168" t="str">
        <f>IF(E51=0,"",
IF('Member Info'!$AM$19&lt;=$R$1,
SUMPRODUCT('Member Info'!L47+IF('Member Info'!H47&gt;'Member Info'!$AJ$12,'Member Info'!$AK$13,IF('Member Info'!H47&gt;'Member Info'!$AJ$11,'Member Info'!$AK$12,IF('Member Info'!H47&gt;'Member Info'!$AJ$10,'Member Info'!$AK$11,IF('Member Info'!H47&gt;'Member Info'!$AJ$9,'Member Info'!$AK$10,IF('Member Info'!H47&gt;'Member Info'!$AJ$8,'Member Info'!$AK$9,'Member Info'!$AK$8)))))),
SUMPRODUCT('Member Info'!L47+IF('Member Info'!H47&gt;'Member Info'!$AG$17,'Member Info'!$AH$18,IF('Member Info'!H47&gt;'Member Info'!$AG$16,'Member Info'!$AH$17,IF('Member Info'!H47&gt;'Member Info'!$AG$15,'Member Info'!$AH$16,IF('Member Info'!H47&gt;'Member Info'!$AG$14,'Member Info'!$AH$15,IF('Member Info'!H47&gt;'Member Info'!$AG$13,'Member Info'!$AH$14,IF('Member Info'!H47&gt;'Member Info'!$AG$12,'Member Info'!$AH$13,IF('Member Info'!H47&gt;'Member Info'!$AG$11,'Member Info'!$AH$12,IF('Member Info'!H47&gt;'Member Info'!$AG$10,'Member Info'!$AH$11,IF('Member Info'!H47&gt;'Member Info'!$AG$9,'Member Info'!$AH$10,IF('Member Info'!H47&gt;'Member Info'!$AG$8,'Member Info'!$AH$9,'Member Info'!$AH$8)))))))))))))</f>
        <v/>
      </c>
      <c r="H51" s="26"/>
      <c r="I51" s="26"/>
      <c r="J51" s="107" t="str">
        <f>IF(E51=0,"",IF('Member Info'!F47&gt;$S$1,CONCATENATE("Joined with practice on ", TEXT('Member Info'!F47, "DD/MM/YYYY")),IF('Member Info'!N47&lt;&gt;"",IF('Member Info'!N47&lt;$R$1,CONCATENATE("Left Scheme on ", TEXT('Member Info'!N47, "DD/MM/YYYY")),IF(ISERROR(G51),"Error Detected, No rate entered",IF(E51=0,"",IF(F51="","Error Detected, No Pensionable pay",IF(ISERROR(AB51)," Unknown Values entered.",IF(T51+U51&lt;1,"Acceptable",IF(R51+S51=200, "No Contributions Entered", IF(K51="","Error Detected, Choose reason&gt;",IF(X51="1",IF(T51=1,"Please Enter Deemed Pensionable Pay","Add Any Relevant Details Above"),"Please Give Details Above"))))))))),IF(ISERROR(G51),"Error Detected, No rate entered",IF(E51=0,"",IF(F51="","Error Detected, No Pensionable pay",IF(ISERROR(AB51)," Unknown Values entered.",IF(T51+U51&lt;1,"Acceptable",IF(R51+S51=200, "No Contributions Entered", IF(K51="","Error Detected, Choose reason&gt;",IF(X51="1",IF(T51=1,"Please Enter Deemed Pensionable Pay","Add relevant Details Above"),"Please give details Above")))))))))))</f>
        <v/>
      </c>
      <c r="K51" s="263"/>
      <c r="L51" s="93"/>
      <c r="M51" s="93" t="str">
        <f t="shared" si="4"/>
        <v/>
      </c>
      <c r="N51" s="96">
        <f t="shared" si="5"/>
        <v>0</v>
      </c>
      <c r="O51" s="96">
        <f t="shared" si="0"/>
        <v>0</v>
      </c>
      <c r="P51" s="220">
        <f>(ROUND((F51/100*'Member Info'!$W$2), 2))</f>
        <v>0</v>
      </c>
      <c r="Q51" s="220" t="e">
        <f t="shared" si="6"/>
        <v>#VALUE!</v>
      </c>
      <c r="R51" s="220" t="str">
        <f t="shared" si="7"/>
        <v/>
      </c>
      <c r="S51" s="229" t="str">
        <f t="shared" si="8"/>
        <v/>
      </c>
      <c r="T51" s="230" t="str">
        <f t="shared" si="9"/>
        <v/>
      </c>
      <c r="U51" s="230" t="str">
        <f t="shared" si="10"/>
        <v/>
      </c>
      <c r="V51" s="224">
        <f t="shared" si="11"/>
        <v>0</v>
      </c>
      <c r="W51" s="112">
        <f t="shared" si="12"/>
        <v>0</v>
      </c>
      <c r="X51" s="237" t="str">
        <f t="shared" si="1"/>
        <v/>
      </c>
      <c r="Y51" s="242" t="b">
        <f t="shared" si="2"/>
        <v>0</v>
      </c>
      <c r="Z51" s="237">
        <f t="shared" si="13"/>
        <v>0</v>
      </c>
      <c r="AA51" s="237">
        <f>IF('Member Info'!N47="",1,"")</f>
        <v>1</v>
      </c>
      <c r="AB51" s="245" t="e">
        <f t="shared" si="14"/>
        <v>#VALUE!</v>
      </c>
      <c r="AC51" s="132" t="str">
        <f t="shared" si="3"/>
        <v/>
      </c>
      <c r="AD51" s="126">
        <f t="shared" si="15"/>
        <v>1</v>
      </c>
      <c r="AE51" s="126" t="str">
        <f>IF('Member Info'!N47&lt;&gt;"",IF('Member Info'!N47&lt;=$R$1,1,0),"")</f>
        <v/>
      </c>
      <c r="AG51" s="126" t="b">
        <f t="shared" si="16"/>
        <v>0</v>
      </c>
      <c r="AH51" s="126">
        <f t="shared" si="17"/>
        <v>0</v>
      </c>
      <c r="AJ51" s="126">
        <f t="shared" si="18"/>
        <v>0</v>
      </c>
      <c r="AK51" s="126">
        <f>IF('Member Info'!F47&gt;$R$1,1,0)</f>
        <v>0</v>
      </c>
      <c r="AL51" s="126" t="b">
        <f>IF(ISERROR(R51),ERROR.TYPE(#REF!)=ERROR.TYPE(R51),FALSE)</f>
        <v>0</v>
      </c>
      <c r="AM51" s="126" t="b">
        <f>IF(ISERROR(S51),ERROR.TYPE(#REF!)=ERROR.TYPE(S51),FALSE)</f>
        <v>0</v>
      </c>
      <c r="AN51" s="126">
        <f>IF(OR('Member Info'!F47&gt;=$S$1,'Member Info'!N47&gt;=$R$1),1,0)</f>
        <v>0</v>
      </c>
    </row>
    <row r="52" spans="1:40" x14ac:dyDescent="0.25">
      <c r="A52" s="4">
        <v>20</v>
      </c>
      <c r="B52" s="166">
        <f>'Member Info'!D48</f>
        <v>0</v>
      </c>
      <c r="C52" s="166">
        <f>'Member Info'!E48</f>
        <v>0</v>
      </c>
      <c r="D52" s="166" t="str">
        <f>'Member Info'!G48</f>
        <v/>
      </c>
      <c r="E52" s="167">
        <f>'Member Info'!B48</f>
        <v>0</v>
      </c>
      <c r="F52" s="244"/>
      <c r="G52" s="168" t="str">
        <f>IF(E52=0,"",
IF('Member Info'!$AM$19&lt;=$R$1,
SUMPRODUCT('Member Info'!L48+IF('Member Info'!H48&gt;'Member Info'!$AJ$12,'Member Info'!$AK$13,IF('Member Info'!H48&gt;'Member Info'!$AJ$11,'Member Info'!$AK$12,IF('Member Info'!H48&gt;'Member Info'!$AJ$10,'Member Info'!$AK$11,IF('Member Info'!H48&gt;'Member Info'!$AJ$9,'Member Info'!$AK$10,IF('Member Info'!H48&gt;'Member Info'!$AJ$8,'Member Info'!$AK$9,'Member Info'!$AK$8)))))),
SUMPRODUCT('Member Info'!L48+IF('Member Info'!H48&gt;'Member Info'!$AG$17,'Member Info'!$AH$18,IF('Member Info'!H48&gt;'Member Info'!$AG$16,'Member Info'!$AH$17,IF('Member Info'!H48&gt;'Member Info'!$AG$15,'Member Info'!$AH$16,IF('Member Info'!H48&gt;'Member Info'!$AG$14,'Member Info'!$AH$15,IF('Member Info'!H48&gt;'Member Info'!$AG$13,'Member Info'!$AH$14,IF('Member Info'!H48&gt;'Member Info'!$AG$12,'Member Info'!$AH$13,IF('Member Info'!H48&gt;'Member Info'!$AG$11,'Member Info'!$AH$12,IF('Member Info'!H48&gt;'Member Info'!$AG$10,'Member Info'!$AH$11,IF('Member Info'!H48&gt;'Member Info'!$AG$9,'Member Info'!$AH$10,IF('Member Info'!H48&gt;'Member Info'!$AG$8,'Member Info'!$AH$9,'Member Info'!$AH$8)))))))))))))</f>
        <v/>
      </c>
      <c r="H52" s="26"/>
      <c r="I52" s="26"/>
      <c r="J52" s="107" t="str">
        <f>IF(E52=0,"",IF('Member Info'!F48&gt;$S$1,CONCATENATE("Joined with practice on ", TEXT('Member Info'!F48, "DD/MM/YYYY")),IF('Member Info'!N48&lt;&gt;"",IF('Member Info'!N48&lt;$R$1,CONCATENATE("Left Scheme on ", TEXT('Member Info'!N48, "DD/MM/YYYY")),IF(ISERROR(G52),"Error Detected, No rate entered",IF(E52=0,"",IF(F52="","Error Detected, No Pensionable pay",IF(ISERROR(AB52)," Unknown Values entered.",IF(T52+U52&lt;1,"Acceptable",IF(R52+S52=200, "No Contributions Entered", IF(K52="","Error Detected, Choose reason&gt;",IF(X52="1",IF(T52=1,"Please Enter Deemed Pensionable Pay","Add Any Relevant Details Above"),"Please Give Details Above"))))))))),IF(ISERROR(G52),"Error Detected, No rate entered",IF(E52=0,"",IF(F52="","Error Detected, No Pensionable pay",IF(ISERROR(AB52)," Unknown Values entered.",IF(T52+U52&lt;1,"Acceptable",IF(R52+S52=200, "No Contributions Entered", IF(K52="","Error Detected, Choose reason&gt;",IF(X52="1",IF(T52=1,"Please Enter Deemed Pensionable Pay","Add relevant Details Above"),"Please give details Above")))))))))))</f>
        <v/>
      </c>
      <c r="K52" s="263"/>
      <c r="L52" s="93"/>
      <c r="M52" s="93" t="str">
        <f t="shared" si="4"/>
        <v/>
      </c>
      <c r="N52" s="96">
        <f t="shared" si="5"/>
        <v>0</v>
      </c>
      <c r="O52" s="96">
        <f t="shared" si="0"/>
        <v>0</v>
      </c>
      <c r="P52" s="220">
        <f>(ROUND((F52/100*'Member Info'!$W$2), 2))</f>
        <v>0</v>
      </c>
      <c r="Q52" s="220" t="e">
        <f t="shared" si="6"/>
        <v>#VALUE!</v>
      </c>
      <c r="R52" s="220" t="str">
        <f t="shared" si="7"/>
        <v/>
      </c>
      <c r="S52" s="229" t="str">
        <f t="shared" si="8"/>
        <v/>
      </c>
      <c r="T52" s="230" t="str">
        <f t="shared" si="9"/>
        <v/>
      </c>
      <c r="U52" s="230" t="str">
        <f t="shared" si="10"/>
        <v/>
      </c>
      <c r="V52" s="224">
        <f t="shared" si="11"/>
        <v>0</v>
      </c>
      <c r="W52" s="112">
        <f t="shared" si="12"/>
        <v>0</v>
      </c>
      <c r="X52" s="237" t="str">
        <f t="shared" si="1"/>
        <v/>
      </c>
      <c r="Y52" s="242" t="b">
        <f t="shared" si="2"/>
        <v>0</v>
      </c>
      <c r="Z52" s="237">
        <f t="shared" si="13"/>
        <v>0</v>
      </c>
      <c r="AA52" s="237">
        <f>IF('Member Info'!N48="",1,"")</f>
        <v>1</v>
      </c>
      <c r="AB52" s="245" t="e">
        <f t="shared" si="14"/>
        <v>#VALUE!</v>
      </c>
      <c r="AC52" s="132" t="str">
        <f t="shared" si="3"/>
        <v/>
      </c>
      <c r="AD52" s="126">
        <f t="shared" si="15"/>
        <v>1</v>
      </c>
      <c r="AE52" s="126" t="str">
        <f>IF('Member Info'!N48&lt;&gt;"",IF('Member Info'!N48&lt;=$R$1,1,0),"")</f>
        <v/>
      </c>
      <c r="AG52" s="126" t="b">
        <f t="shared" si="16"/>
        <v>0</v>
      </c>
      <c r="AH52" s="126">
        <f t="shared" si="17"/>
        <v>0</v>
      </c>
      <c r="AJ52" s="126">
        <f t="shared" si="18"/>
        <v>0</v>
      </c>
      <c r="AK52" s="126">
        <f>IF('Member Info'!F48&gt;$R$1,1,0)</f>
        <v>0</v>
      </c>
      <c r="AL52" s="126" t="b">
        <f>IF(ISERROR(R52),ERROR.TYPE(#REF!)=ERROR.TYPE(R52),FALSE)</f>
        <v>0</v>
      </c>
      <c r="AM52" s="126" t="b">
        <f>IF(ISERROR(S52),ERROR.TYPE(#REF!)=ERROR.TYPE(S52),FALSE)</f>
        <v>0</v>
      </c>
      <c r="AN52" s="126">
        <f>IF(OR('Member Info'!F48&gt;=$S$1,'Member Info'!N48&gt;=$R$1),1,0)</f>
        <v>0</v>
      </c>
    </row>
    <row r="53" spans="1:40" x14ac:dyDescent="0.25">
      <c r="A53" s="4">
        <v>21</v>
      </c>
      <c r="B53" s="166">
        <f>'Member Info'!D49</f>
        <v>0</v>
      </c>
      <c r="C53" s="166">
        <f>'Member Info'!E49</f>
        <v>0</v>
      </c>
      <c r="D53" s="166" t="str">
        <f>'Member Info'!G49</f>
        <v/>
      </c>
      <c r="E53" s="167">
        <f>'Member Info'!B49</f>
        <v>0</v>
      </c>
      <c r="F53" s="244"/>
      <c r="G53" s="168" t="str">
        <f>IF(E53=0,"",
IF('Member Info'!$AM$19&lt;=$R$1,
SUMPRODUCT('Member Info'!L49+IF('Member Info'!H49&gt;'Member Info'!$AJ$12,'Member Info'!$AK$13,IF('Member Info'!H49&gt;'Member Info'!$AJ$11,'Member Info'!$AK$12,IF('Member Info'!H49&gt;'Member Info'!$AJ$10,'Member Info'!$AK$11,IF('Member Info'!H49&gt;'Member Info'!$AJ$9,'Member Info'!$AK$10,IF('Member Info'!H49&gt;'Member Info'!$AJ$8,'Member Info'!$AK$9,'Member Info'!$AK$8)))))),
SUMPRODUCT('Member Info'!L49+IF('Member Info'!H49&gt;'Member Info'!$AG$17,'Member Info'!$AH$18,IF('Member Info'!H49&gt;'Member Info'!$AG$16,'Member Info'!$AH$17,IF('Member Info'!H49&gt;'Member Info'!$AG$15,'Member Info'!$AH$16,IF('Member Info'!H49&gt;'Member Info'!$AG$14,'Member Info'!$AH$15,IF('Member Info'!H49&gt;'Member Info'!$AG$13,'Member Info'!$AH$14,IF('Member Info'!H49&gt;'Member Info'!$AG$12,'Member Info'!$AH$13,IF('Member Info'!H49&gt;'Member Info'!$AG$11,'Member Info'!$AH$12,IF('Member Info'!H49&gt;'Member Info'!$AG$10,'Member Info'!$AH$11,IF('Member Info'!H49&gt;'Member Info'!$AG$9,'Member Info'!$AH$10,IF('Member Info'!H49&gt;'Member Info'!$AG$8,'Member Info'!$AH$9,'Member Info'!$AH$8)))))))))))))</f>
        <v/>
      </c>
      <c r="H53" s="26"/>
      <c r="I53" s="26"/>
      <c r="J53" s="107" t="str">
        <f>IF(E53=0,"",IF('Member Info'!F49&gt;$S$1,CONCATENATE("Joined with practice on ", TEXT('Member Info'!F49, "DD/MM/YYYY")),IF('Member Info'!N49&lt;&gt;"",IF('Member Info'!N49&lt;$R$1,CONCATENATE("Left Scheme on ", TEXT('Member Info'!N49, "DD/MM/YYYY")),IF(ISERROR(G53),"Error Detected, No rate entered",IF(E53=0,"",IF(F53="","Error Detected, No Pensionable pay",IF(ISERROR(AB53)," Unknown Values entered.",IF(T53+U53&lt;1,"Acceptable",IF(R53+S53=200, "No Contributions Entered", IF(K53="","Error Detected, Choose reason&gt;",IF(X53="1",IF(T53=1,"Please Enter Deemed Pensionable Pay","Add Any Relevant Details Above"),"Please Give Details Above"))))))))),IF(ISERROR(G53),"Error Detected, No rate entered",IF(E53=0,"",IF(F53="","Error Detected, No Pensionable pay",IF(ISERROR(AB53)," Unknown Values entered.",IF(T53+U53&lt;1,"Acceptable",IF(R53+S53=200, "No Contributions Entered", IF(K53="","Error Detected, Choose reason&gt;",IF(X53="1",IF(T53=1,"Please Enter Deemed Pensionable Pay","Add relevant Details Above"),"Please give details Above")))))))))))</f>
        <v/>
      </c>
      <c r="K53" s="263"/>
      <c r="L53" s="93"/>
      <c r="M53" s="93" t="str">
        <f t="shared" si="4"/>
        <v/>
      </c>
      <c r="N53" s="96">
        <f t="shared" si="5"/>
        <v>0</v>
      </c>
      <c r="O53" s="96">
        <f t="shared" si="0"/>
        <v>0</v>
      </c>
      <c r="P53" s="220">
        <f>(ROUND((F53/100*'Member Info'!$W$2), 2))</f>
        <v>0</v>
      </c>
      <c r="Q53" s="220" t="e">
        <f t="shared" si="6"/>
        <v>#VALUE!</v>
      </c>
      <c r="R53" s="220" t="str">
        <f t="shared" si="7"/>
        <v/>
      </c>
      <c r="S53" s="229" t="str">
        <f t="shared" si="8"/>
        <v/>
      </c>
      <c r="T53" s="230" t="str">
        <f t="shared" si="9"/>
        <v/>
      </c>
      <c r="U53" s="230" t="str">
        <f t="shared" si="10"/>
        <v/>
      </c>
      <c r="V53" s="224">
        <f t="shared" si="11"/>
        <v>0</v>
      </c>
      <c r="W53" s="112">
        <f t="shared" si="12"/>
        <v>0</v>
      </c>
      <c r="X53" s="237" t="str">
        <f t="shared" si="1"/>
        <v/>
      </c>
      <c r="Y53" s="242" t="b">
        <f t="shared" si="2"/>
        <v>0</v>
      </c>
      <c r="Z53" s="237">
        <f t="shared" si="13"/>
        <v>0</v>
      </c>
      <c r="AA53" s="237">
        <f>IF('Member Info'!N49="",1,"")</f>
        <v>1</v>
      </c>
      <c r="AB53" s="245" t="e">
        <f t="shared" si="14"/>
        <v>#VALUE!</v>
      </c>
      <c r="AC53" s="132" t="str">
        <f t="shared" si="3"/>
        <v/>
      </c>
      <c r="AD53" s="126">
        <f t="shared" si="15"/>
        <v>1</v>
      </c>
      <c r="AE53" s="126" t="str">
        <f>IF('Member Info'!N49&lt;&gt;"",IF('Member Info'!N49&lt;=$R$1,1,0),"")</f>
        <v/>
      </c>
      <c r="AG53" s="126" t="b">
        <f t="shared" si="16"/>
        <v>0</v>
      </c>
      <c r="AH53" s="126">
        <f t="shared" si="17"/>
        <v>0</v>
      </c>
      <c r="AJ53" s="126">
        <f t="shared" si="18"/>
        <v>0</v>
      </c>
      <c r="AK53" s="126">
        <f>IF('Member Info'!F49&gt;$R$1,1,0)</f>
        <v>0</v>
      </c>
      <c r="AL53" s="126" t="b">
        <f>IF(ISERROR(R53),ERROR.TYPE(#REF!)=ERROR.TYPE(R53),FALSE)</f>
        <v>0</v>
      </c>
      <c r="AM53" s="126" t="b">
        <f>IF(ISERROR(S53),ERROR.TYPE(#REF!)=ERROR.TYPE(S53),FALSE)</f>
        <v>0</v>
      </c>
      <c r="AN53" s="126">
        <f>IF(OR('Member Info'!F49&gt;=$S$1,'Member Info'!N49&gt;=$R$1),1,0)</f>
        <v>0</v>
      </c>
    </row>
    <row r="54" spans="1:40" x14ac:dyDescent="0.25">
      <c r="A54" s="4">
        <v>22</v>
      </c>
      <c r="B54" s="166">
        <f>'Member Info'!D50</f>
        <v>0</v>
      </c>
      <c r="C54" s="166">
        <f>'Member Info'!E50</f>
        <v>0</v>
      </c>
      <c r="D54" s="166" t="str">
        <f>'Member Info'!G50</f>
        <v/>
      </c>
      <c r="E54" s="167">
        <f>'Member Info'!B50</f>
        <v>0</v>
      </c>
      <c r="F54" s="244"/>
      <c r="G54" s="168" t="str">
        <f>IF(E54=0,"",
IF('Member Info'!$AM$19&lt;=$R$1,
SUMPRODUCT('Member Info'!L50+IF('Member Info'!H50&gt;'Member Info'!$AJ$12,'Member Info'!$AK$13,IF('Member Info'!H50&gt;'Member Info'!$AJ$11,'Member Info'!$AK$12,IF('Member Info'!H50&gt;'Member Info'!$AJ$10,'Member Info'!$AK$11,IF('Member Info'!H50&gt;'Member Info'!$AJ$9,'Member Info'!$AK$10,IF('Member Info'!H50&gt;'Member Info'!$AJ$8,'Member Info'!$AK$9,'Member Info'!$AK$8)))))),
SUMPRODUCT('Member Info'!L50+IF('Member Info'!H50&gt;'Member Info'!$AG$17,'Member Info'!$AH$18,IF('Member Info'!H50&gt;'Member Info'!$AG$16,'Member Info'!$AH$17,IF('Member Info'!H50&gt;'Member Info'!$AG$15,'Member Info'!$AH$16,IF('Member Info'!H50&gt;'Member Info'!$AG$14,'Member Info'!$AH$15,IF('Member Info'!H50&gt;'Member Info'!$AG$13,'Member Info'!$AH$14,IF('Member Info'!H50&gt;'Member Info'!$AG$12,'Member Info'!$AH$13,IF('Member Info'!H50&gt;'Member Info'!$AG$11,'Member Info'!$AH$12,IF('Member Info'!H50&gt;'Member Info'!$AG$10,'Member Info'!$AH$11,IF('Member Info'!H50&gt;'Member Info'!$AG$9,'Member Info'!$AH$10,IF('Member Info'!H50&gt;'Member Info'!$AG$8,'Member Info'!$AH$9,'Member Info'!$AH$8)))))))))))))</f>
        <v/>
      </c>
      <c r="H54" s="26"/>
      <c r="I54" s="26"/>
      <c r="J54" s="107" t="str">
        <f>IF(E54=0,"",IF('Member Info'!F50&gt;$S$1,CONCATENATE("Joined with practice on ", TEXT('Member Info'!F50, "DD/MM/YYYY")),IF('Member Info'!N50&lt;&gt;"",IF('Member Info'!N50&lt;$R$1,CONCATENATE("Left Scheme on ", TEXT('Member Info'!N50, "DD/MM/YYYY")),IF(ISERROR(G54),"Error Detected, No rate entered",IF(E54=0,"",IF(F54="","Error Detected, No Pensionable pay",IF(ISERROR(AB54)," Unknown Values entered.",IF(T54+U54&lt;1,"Acceptable",IF(R54+S54=200, "No Contributions Entered", IF(K54="","Error Detected, Choose reason&gt;",IF(X54="1",IF(T54=1,"Please Enter Deemed Pensionable Pay","Add Any Relevant Details Above"),"Please Give Details Above"))))))))),IF(ISERROR(G54),"Error Detected, No rate entered",IF(E54=0,"",IF(F54="","Error Detected, No Pensionable pay",IF(ISERROR(AB54)," Unknown Values entered.",IF(T54+U54&lt;1,"Acceptable",IF(R54+S54=200, "No Contributions Entered", IF(K54="","Error Detected, Choose reason&gt;",IF(X54="1",IF(T54=1,"Please Enter Deemed Pensionable Pay","Add relevant Details Above"),"Please give details Above")))))))))))</f>
        <v/>
      </c>
      <c r="K54" s="263"/>
      <c r="L54" s="93"/>
      <c r="M54" s="93" t="str">
        <f t="shared" si="4"/>
        <v/>
      </c>
      <c r="N54" s="96">
        <f t="shared" si="5"/>
        <v>0</v>
      </c>
      <c r="O54" s="96">
        <f t="shared" si="0"/>
        <v>0</v>
      </c>
      <c r="P54" s="220">
        <f>(ROUND((F54/100*'Member Info'!$W$2), 2))</f>
        <v>0</v>
      </c>
      <c r="Q54" s="220" t="e">
        <f t="shared" si="6"/>
        <v>#VALUE!</v>
      </c>
      <c r="R54" s="220" t="str">
        <f t="shared" si="7"/>
        <v/>
      </c>
      <c r="S54" s="229" t="str">
        <f t="shared" si="8"/>
        <v/>
      </c>
      <c r="T54" s="230" t="str">
        <f t="shared" si="9"/>
        <v/>
      </c>
      <c r="U54" s="230" t="str">
        <f t="shared" si="10"/>
        <v/>
      </c>
      <c r="V54" s="224">
        <f t="shared" si="11"/>
        <v>0</v>
      </c>
      <c r="W54" s="112">
        <f t="shared" si="12"/>
        <v>0</v>
      </c>
      <c r="X54" s="237" t="str">
        <f t="shared" si="1"/>
        <v/>
      </c>
      <c r="Y54" s="242" t="b">
        <f t="shared" si="2"/>
        <v>0</v>
      </c>
      <c r="Z54" s="237">
        <f t="shared" si="13"/>
        <v>0</v>
      </c>
      <c r="AA54" s="237">
        <f>IF('Member Info'!N50="",1,"")</f>
        <v>1</v>
      </c>
      <c r="AB54" s="245" t="e">
        <f t="shared" si="14"/>
        <v>#VALUE!</v>
      </c>
      <c r="AC54" s="132" t="str">
        <f t="shared" si="3"/>
        <v/>
      </c>
      <c r="AD54" s="126">
        <f t="shared" si="15"/>
        <v>1</v>
      </c>
      <c r="AE54" s="126" t="str">
        <f>IF('Member Info'!N50&lt;&gt;"",IF('Member Info'!N50&lt;=$R$1,1,0),"")</f>
        <v/>
      </c>
      <c r="AG54" s="126" t="b">
        <f t="shared" si="16"/>
        <v>0</v>
      </c>
      <c r="AH54" s="126">
        <f t="shared" si="17"/>
        <v>0</v>
      </c>
      <c r="AJ54" s="126">
        <f t="shared" si="18"/>
        <v>0</v>
      </c>
      <c r="AK54" s="126">
        <f>IF('Member Info'!F50&gt;$R$1,1,0)</f>
        <v>0</v>
      </c>
      <c r="AL54" s="126" t="b">
        <f>IF(ISERROR(R54),ERROR.TYPE(#REF!)=ERROR.TYPE(R54),FALSE)</f>
        <v>0</v>
      </c>
      <c r="AM54" s="126" t="b">
        <f>IF(ISERROR(S54),ERROR.TYPE(#REF!)=ERROR.TYPE(S54),FALSE)</f>
        <v>0</v>
      </c>
      <c r="AN54" s="126">
        <f>IF(OR('Member Info'!F50&gt;=$S$1,'Member Info'!N50&gt;=$R$1),1,0)</f>
        <v>0</v>
      </c>
    </row>
    <row r="55" spans="1:40" x14ac:dyDescent="0.25">
      <c r="A55" s="4">
        <v>23</v>
      </c>
      <c r="B55" s="166">
        <f>'Member Info'!D51</f>
        <v>0</v>
      </c>
      <c r="C55" s="166">
        <f>'Member Info'!E51</f>
        <v>0</v>
      </c>
      <c r="D55" s="166" t="str">
        <f>'Member Info'!G51</f>
        <v/>
      </c>
      <c r="E55" s="167">
        <f>'Member Info'!B51</f>
        <v>0</v>
      </c>
      <c r="F55" s="244"/>
      <c r="G55" s="168" t="str">
        <f>IF(E55=0,"",
IF('Member Info'!$AM$19&lt;=$R$1,
SUMPRODUCT('Member Info'!L51+IF('Member Info'!H51&gt;'Member Info'!$AJ$12,'Member Info'!$AK$13,IF('Member Info'!H51&gt;'Member Info'!$AJ$11,'Member Info'!$AK$12,IF('Member Info'!H51&gt;'Member Info'!$AJ$10,'Member Info'!$AK$11,IF('Member Info'!H51&gt;'Member Info'!$AJ$9,'Member Info'!$AK$10,IF('Member Info'!H51&gt;'Member Info'!$AJ$8,'Member Info'!$AK$9,'Member Info'!$AK$8)))))),
SUMPRODUCT('Member Info'!L51+IF('Member Info'!H51&gt;'Member Info'!$AG$17,'Member Info'!$AH$18,IF('Member Info'!H51&gt;'Member Info'!$AG$16,'Member Info'!$AH$17,IF('Member Info'!H51&gt;'Member Info'!$AG$15,'Member Info'!$AH$16,IF('Member Info'!H51&gt;'Member Info'!$AG$14,'Member Info'!$AH$15,IF('Member Info'!H51&gt;'Member Info'!$AG$13,'Member Info'!$AH$14,IF('Member Info'!H51&gt;'Member Info'!$AG$12,'Member Info'!$AH$13,IF('Member Info'!H51&gt;'Member Info'!$AG$11,'Member Info'!$AH$12,IF('Member Info'!H51&gt;'Member Info'!$AG$10,'Member Info'!$AH$11,IF('Member Info'!H51&gt;'Member Info'!$AG$9,'Member Info'!$AH$10,IF('Member Info'!H51&gt;'Member Info'!$AG$8,'Member Info'!$AH$9,'Member Info'!$AH$8)))))))))))))</f>
        <v/>
      </c>
      <c r="H55" s="26"/>
      <c r="I55" s="26"/>
      <c r="J55" s="107" t="str">
        <f>IF(E55=0,"",IF('Member Info'!F51&gt;$S$1,CONCATENATE("Joined with practice on ", TEXT('Member Info'!F51, "DD/MM/YYYY")),IF('Member Info'!N51&lt;&gt;"",IF('Member Info'!N51&lt;$R$1,CONCATENATE("Left Scheme on ", TEXT('Member Info'!N51, "DD/MM/YYYY")),IF(ISERROR(G55),"Error Detected, No rate entered",IF(E55=0,"",IF(F55="","Error Detected, No Pensionable pay",IF(ISERROR(AB55)," Unknown Values entered.",IF(T55+U55&lt;1,"Acceptable",IF(R55+S55=200, "No Contributions Entered", IF(K55="","Error Detected, Choose reason&gt;",IF(X55="1",IF(T55=1,"Please Enter Deemed Pensionable Pay","Add Any Relevant Details Above"),"Please Give Details Above"))))))))),IF(ISERROR(G55),"Error Detected, No rate entered",IF(E55=0,"",IF(F55="","Error Detected, No Pensionable pay",IF(ISERROR(AB55)," Unknown Values entered.",IF(T55+U55&lt;1,"Acceptable",IF(R55+S55=200, "No Contributions Entered", IF(K55="","Error Detected, Choose reason&gt;",IF(X55="1",IF(T55=1,"Please Enter Deemed Pensionable Pay","Add relevant Details Above"),"Please give details Above")))))))))))</f>
        <v/>
      </c>
      <c r="K55" s="263"/>
      <c r="L55" s="93"/>
      <c r="M55" s="93" t="str">
        <f t="shared" si="4"/>
        <v/>
      </c>
      <c r="N55" s="96">
        <f t="shared" si="5"/>
        <v>0</v>
      </c>
      <c r="O55" s="96">
        <f t="shared" si="0"/>
        <v>0</v>
      </c>
      <c r="P55" s="220">
        <f>(ROUND((F55/100*'Member Info'!$W$2), 2))</f>
        <v>0</v>
      </c>
      <c r="Q55" s="220" t="e">
        <f t="shared" si="6"/>
        <v>#VALUE!</v>
      </c>
      <c r="R55" s="220" t="str">
        <f t="shared" si="7"/>
        <v/>
      </c>
      <c r="S55" s="229" t="str">
        <f t="shared" si="8"/>
        <v/>
      </c>
      <c r="T55" s="230" t="str">
        <f t="shared" si="9"/>
        <v/>
      </c>
      <c r="U55" s="230" t="str">
        <f t="shared" si="10"/>
        <v/>
      </c>
      <c r="V55" s="224">
        <f t="shared" si="11"/>
        <v>0</v>
      </c>
      <c r="W55" s="112">
        <f t="shared" si="12"/>
        <v>0</v>
      </c>
      <c r="X55" s="237" t="str">
        <f t="shared" si="1"/>
        <v/>
      </c>
      <c r="Y55" s="242" t="b">
        <f t="shared" si="2"/>
        <v>0</v>
      </c>
      <c r="Z55" s="237">
        <f t="shared" si="13"/>
        <v>0</v>
      </c>
      <c r="AA55" s="237">
        <f>IF('Member Info'!N51="",1,"")</f>
        <v>1</v>
      </c>
      <c r="AB55" s="245" t="e">
        <f t="shared" si="14"/>
        <v>#VALUE!</v>
      </c>
      <c r="AC55" s="132" t="str">
        <f t="shared" si="3"/>
        <v/>
      </c>
      <c r="AD55" s="126">
        <f t="shared" si="15"/>
        <v>1</v>
      </c>
      <c r="AE55" s="126" t="str">
        <f>IF('Member Info'!N51&lt;&gt;"",IF('Member Info'!N51&lt;=$R$1,1,0),"")</f>
        <v/>
      </c>
      <c r="AG55" s="126" t="b">
        <f t="shared" si="16"/>
        <v>0</v>
      </c>
      <c r="AH55" s="126">
        <f t="shared" si="17"/>
        <v>0</v>
      </c>
      <c r="AJ55" s="126">
        <f t="shared" si="18"/>
        <v>0</v>
      </c>
      <c r="AK55" s="126">
        <f>IF('Member Info'!F51&gt;$R$1,1,0)</f>
        <v>0</v>
      </c>
      <c r="AL55" s="126" t="b">
        <f>IF(ISERROR(R55),ERROR.TYPE(#REF!)=ERROR.TYPE(R55),FALSE)</f>
        <v>0</v>
      </c>
      <c r="AM55" s="126" t="b">
        <f>IF(ISERROR(S55),ERROR.TYPE(#REF!)=ERROR.TYPE(S55),FALSE)</f>
        <v>0</v>
      </c>
      <c r="AN55" s="126">
        <f>IF(OR('Member Info'!F51&gt;=$S$1,'Member Info'!N51&gt;=$R$1),1,0)</f>
        <v>0</v>
      </c>
    </row>
    <row r="56" spans="1:40" x14ac:dyDescent="0.25">
      <c r="A56" s="4">
        <v>24</v>
      </c>
      <c r="B56" s="166">
        <f>'Member Info'!D52</f>
        <v>0</v>
      </c>
      <c r="C56" s="166">
        <f>'Member Info'!E52</f>
        <v>0</v>
      </c>
      <c r="D56" s="166" t="str">
        <f>'Member Info'!G52</f>
        <v/>
      </c>
      <c r="E56" s="167">
        <f>'Member Info'!B52</f>
        <v>0</v>
      </c>
      <c r="F56" s="244"/>
      <c r="G56" s="168" t="str">
        <f>IF(E56=0,"",
IF('Member Info'!$AM$19&lt;=$R$1,
SUMPRODUCT('Member Info'!L52+IF('Member Info'!H52&gt;'Member Info'!$AJ$12,'Member Info'!$AK$13,IF('Member Info'!H52&gt;'Member Info'!$AJ$11,'Member Info'!$AK$12,IF('Member Info'!H52&gt;'Member Info'!$AJ$10,'Member Info'!$AK$11,IF('Member Info'!H52&gt;'Member Info'!$AJ$9,'Member Info'!$AK$10,IF('Member Info'!H52&gt;'Member Info'!$AJ$8,'Member Info'!$AK$9,'Member Info'!$AK$8)))))),
SUMPRODUCT('Member Info'!L52+IF('Member Info'!H52&gt;'Member Info'!$AG$17,'Member Info'!$AH$18,IF('Member Info'!H52&gt;'Member Info'!$AG$16,'Member Info'!$AH$17,IF('Member Info'!H52&gt;'Member Info'!$AG$15,'Member Info'!$AH$16,IF('Member Info'!H52&gt;'Member Info'!$AG$14,'Member Info'!$AH$15,IF('Member Info'!H52&gt;'Member Info'!$AG$13,'Member Info'!$AH$14,IF('Member Info'!H52&gt;'Member Info'!$AG$12,'Member Info'!$AH$13,IF('Member Info'!H52&gt;'Member Info'!$AG$11,'Member Info'!$AH$12,IF('Member Info'!H52&gt;'Member Info'!$AG$10,'Member Info'!$AH$11,IF('Member Info'!H52&gt;'Member Info'!$AG$9,'Member Info'!$AH$10,IF('Member Info'!H52&gt;'Member Info'!$AG$8,'Member Info'!$AH$9,'Member Info'!$AH$8)))))))))))))</f>
        <v/>
      </c>
      <c r="H56" s="26"/>
      <c r="I56" s="26"/>
      <c r="J56" s="107" t="str">
        <f>IF(E56=0,"",IF('Member Info'!F52&gt;$S$1,CONCATENATE("Joined with practice on ", TEXT('Member Info'!F52, "DD/MM/YYYY")),IF('Member Info'!N52&lt;&gt;"",IF('Member Info'!N52&lt;$R$1,CONCATENATE("Left Scheme on ", TEXT('Member Info'!N52, "DD/MM/YYYY")),IF(ISERROR(G56),"Error Detected, No rate entered",IF(E56=0,"",IF(F56="","Error Detected, No Pensionable pay",IF(ISERROR(AB56)," Unknown Values entered.",IF(T56+U56&lt;1,"Acceptable",IF(R56+S56=200, "No Contributions Entered", IF(K56="","Error Detected, Choose reason&gt;",IF(X56="1",IF(T56=1,"Please Enter Deemed Pensionable Pay","Add Any Relevant Details Above"),"Please Give Details Above"))))))))),IF(ISERROR(G56),"Error Detected, No rate entered",IF(E56=0,"",IF(F56="","Error Detected, No Pensionable pay",IF(ISERROR(AB56)," Unknown Values entered.",IF(T56+U56&lt;1,"Acceptable",IF(R56+S56=200, "No Contributions Entered", IF(K56="","Error Detected, Choose reason&gt;",IF(X56="1",IF(T56=1,"Please Enter Deemed Pensionable Pay","Add relevant Details Above"),"Please give details Above")))))))))))</f>
        <v/>
      </c>
      <c r="K56" s="263"/>
      <c r="L56" s="93"/>
      <c r="M56" s="93" t="str">
        <f t="shared" si="4"/>
        <v/>
      </c>
      <c r="N56" s="96">
        <f t="shared" si="5"/>
        <v>0</v>
      </c>
      <c r="O56" s="96">
        <f t="shared" si="0"/>
        <v>0</v>
      </c>
      <c r="P56" s="220">
        <f>(ROUND((F56/100*'Member Info'!$W$2), 2))</f>
        <v>0</v>
      </c>
      <c r="Q56" s="220" t="e">
        <f t="shared" si="6"/>
        <v>#VALUE!</v>
      </c>
      <c r="R56" s="220" t="str">
        <f t="shared" si="7"/>
        <v/>
      </c>
      <c r="S56" s="229" t="str">
        <f t="shared" si="8"/>
        <v/>
      </c>
      <c r="T56" s="230" t="str">
        <f t="shared" si="9"/>
        <v/>
      </c>
      <c r="U56" s="230" t="str">
        <f t="shared" si="10"/>
        <v/>
      </c>
      <c r="V56" s="224">
        <f t="shared" si="11"/>
        <v>0</v>
      </c>
      <c r="W56" s="112">
        <f t="shared" si="12"/>
        <v>0</v>
      </c>
      <c r="X56" s="237" t="str">
        <f t="shared" si="1"/>
        <v/>
      </c>
      <c r="Y56" s="242" t="b">
        <f t="shared" si="2"/>
        <v>0</v>
      </c>
      <c r="Z56" s="237">
        <f t="shared" si="13"/>
        <v>0</v>
      </c>
      <c r="AA56" s="237">
        <f>IF('Member Info'!N52="",1,"")</f>
        <v>1</v>
      </c>
      <c r="AB56" s="245" t="e">
        <f t="shared" si="14"/>
        <v>#VALUE!</v>
      </c>
      <c r="AC56" s="132" t="str">
        <f t="shared" si="3"/>
        <v/>
      </c>
      <c r="AD56" s="126">
        <f t="shared" si="15"/>
        <v>1</v>
      </c>
      <c r="AE56" s="126" t="str">
        <f>IF('Member Info'!N52&lt;&gt;"",IF('Member Info'!N52&lt;=$R$1,1,0),"")</f>
        <v/>
      </c>
      <c r="AG56" s="126" t="b">
        <f t="shared" si="16"/>
        <v>0</v>
      </c>
      <c r="AH56" s="126">
        <f t="shared" si="17"/>
        <v>0</v>
      </c>
      <c r="AJ56" s="126">
        <f t="shared" si="18"/>
        <v>0</v>
      </c>
      <c r="AK56" s="126">
        <f>IF('Member Info'!F52&gt;$R$1,1,0)</f>
        <v>0</v>
      </c>
      <c r="AL56" s="126" t="b">
        <f>IF(ISERROR(R56),ERROR.TYPE(#REF!)=ERROR.TYPE(R56),FALSE)</f>
        <v>0</v>
      </c>
      <c r="AM56" s="126" t="b">
        <f>IF(ISERROR(S56),ERROR.TYPE(#REF!)=ERROR.TYPE(S56),FALSE)</f>
        <v>0</v>
      </c>
      <c r="AN56" s="126">
        <f>IF(OR('Member Info'!F52&gt;=$S$1,'Member Info'!N52&gt;=$R$1),1,0)</f>
        <v>0</v>
      </c>
    </row>
    <row r="57" spans="1:40" x14ac:dyDescent="0.25">
      <c r="A57" s="4">
        <v>25</v>
      </c>
      <c r="B57" s="166">
        <f>'Member Info'!D53</f>
        <v>0</v>
      </c>
      <c r="C57" s="166">
        <f>'Member Info'!E53</f>
        <v>0</v>
      </c>
      <c r="D57" s="166" t="str">
        <f>'Member Info'!G53</f>
        <v/>
      </c>
      <c r="E57" s="167">
        <f>'Member Info'!B53</f>
        <v>0</v>
      </c>
      <c r="F57" s="244"/>
      <c r="G57" s="168" t="str">
        <f>IF(E57=0,"",
IF('Member Info'!$AM$19&lt;=$R$1,
SUMPRODUCT('Member Info'!L53+IF('Member Info'!H53&gt;'Member Info'!$AJ$12,'Member Info'!$AK$13,IF('Member Info'!H53&gt;'Member Info'!$AJ$11,'Member Info'!$AK$12,IF('Member Info'!H53&gt;'Member Info'!$AJ$10,'Member Info'!$AK$11,IF('Member Info'!H53&gt;'Member Info'!$AJ$9,'Member Info'!$AK$10,IF('Member Info'!H53&gt;'Member Info'!$AJ$8,'Member Info'!$AK$9,'Member Info'!$AK$8)))))),
SUMPRODUCT('Member Info'!L53+IF('Member Info'!H53&gt;'Member Info'!$AG$17,'Member Info'!$AH$18,IF('Member Info'!H53&gt;'Member Info'!$AG$16,'Member Info'!$AH$17,IF('Member Info'!H53&gt;'Member Info'!$AG$15,'Member Info'!$AH$16,IF('Member Info'!H53&gt;'Member Info'!$AG$14,'Member Info'!$AH$15,IF('Member Info'!H53&gt;'Member Info'!$AG$13,'Member Info'!$AH$14,IF('Member Info'!H53&gt;'Member Info'!$AG$12,'Member Info'!$AH$13,IF('Member Info'!H53&gt;'Member Info'!$AG$11,'Member Info'!$AH$12,IF('Member Info'!H53&gt;'Member Info'!$AG$10,'Member Info'!$AH$11,IF('Member Info'!H53&gt;'Member Info'!$AG$9,'Member Info'!$AH$10,IF('Member Info'!H53&gt;'Member Info'!$AG$8,'Member Info'!$AH$9,'Member Info'!$AH$8)))))))))))))</f>
        <v/>
      </c>
      <c r="H57" s="26"/>
      <c r="I57" s="26"/>
      <c r="J57" s="107" t="str">
        <f>IF(E57=0,"",IF('Member Info'!F53&gt;$S$1,CONCATENATE("Joined with practice on ", TEXT('Member Info'!F53, "DD/MM/YYYY")),IF('Member Info'!N53&lt;&gt;"",IF('Member Info'!N53&lt;$R$1,CONCATENATE("Left Scheme on ", TEXT('Member Info'!N53, "DD/MM/YYYY")),IF(ISERROR(G57),"Error Detected, No rate entered",IF(E57=0,"",IF(F57="","Error Detected, No Pensionable pay",IF(ISERROR(AB57)," Unknown Values entered.",IF(T57+U57&lt;1,"Acceptable",IF(R57+S57=200, "No Contributions Entered", IF(K57="","Error Detected, Choose reason&gt;",IF(X57="1",IF(T57=1,"Please Enter Deemed Pensionable Pay","Add Any Relevant Details Above"),"Please Give Details Above"))))))))),IF(ISERROR(G57),"Error Detected, No rate entered",IF(E57=0,"",IF(F57="","Error Detected, No Pensionable pay",IF(ISERROR(AB57)," Unknown Values entered.",IF(T57+U57&lt;1,"Acceptable",IF(R57+S57=200, "No Contributions Entered", IF(K57="","Error Detected, Choose reason&gt;",IF(X57="1",IF(T57=1,"Please Enter Deemed Pensionable Pay","Add relevant Details Above"),"Please give details Above")))))))))))</f>
        <v/>
      </c>
      <c r="K57" s="263"/>
      <c r="L57" s="93"/>
      <c r="M57" s="93" t="str">
        <f t="shared" si="4"/>
        <v/>
      </c>
      <c r="N57" s="96">
        <f t="shared" si="5"/>
        <v>0</v>
      </c>
      <c r="O57" s="96">
        <f t="shared" si="0"/>
        <v>0</v>
      </c>
      <c r="P57" s="220">
        <f>(ROUND((F57/100*'Member Info'!$W$2), 2))</f>
        <v>0</v>
      </c>
      <c r="Q57" s="220" t="e">
        <f t="shared" si="6"/>
        <v>#VALUE!</v>
      </c>
      <c r="R57" s="220" t="str">
        <f t="shared" si="7"/>
        <v/>
      </c>
      <c r="S57" s="229" t="str">
        <f t="shared" si="8"/>
        <v/>
      </c>
      <c r="T57" s="230" t="str">
        <f t="shared" si="9"/>
        <v/>
      </c>
      <c r="U57" s="230" t="str">
        <f t="shared" si="10"/>
        <v/>
      </c>
      <c r="V57" s="224">
        <f t="shared" si="11"/>
        <v>0</v>
      </c>
      <c r="W57" s="112">
        <f t="shared" si="12"/>
        <v>0</v>
      </c>
      <c r="X57" s="237" t="str">
        <f t="shared" si="1"/>
        <v/>
      </c>
      <c r="Y57" s="242" t="b">
        <f t="shared" si="2"/>
        <v>0</v>
      </c>
      <c r="Z57" s="237">
        <f t="shared" si="13"/>
        <v>0</v>
      </c>
      <c r="AA57" s="237">
        <f>IF('Member Info'!N53="",1,"")</f>
        <v>1</v>
      </c>
      <c r="AB57" s="245" t="e">
        <f t="shared" si="14"/>
        <v>#VALUE!</v>
      </c>
      <c r="AC57" s="132" t="str">
        <f t="shared" si="3"/>
        <v/>
      </c>
      <c r="AD57" s="126">
        <f t="shared" si="15"/>
        <v>1</v>
      </c>
      <c r="AE57" s="126" t="str">
        <f>IF('Member Info'!N53&lt;&gt;"",IF('Member Info'!N53&lt;=$R$1,1,0),"")</f>
        <v/>
      </c>
      <c r="AG57" s="126" t="b">
        <f t="shared" si="16"/>
        <v>0</v>
      </c>
      <c r="AH57" s="126">
        <f t="shared" si="17"/>
        <v>0</v>
      </c>
      <c r="AJ57" s="126">
        <f t="shared" si="18"/>
        <v>0</v>
      </c>
      <c r="AK57" s="126">
        <f>IF('Member Info'!F53&gt;$R$1,1,0)</f>
        <v>0</v>
      </c>
      <c r="AL57" s="126" t="b">
        <f>IF(ISERROR(R57),ERROR.TYPE(#REF!)=ERROR.TYPE(R57),FALSE)</f>
        <v>0</v>
      </c>
      <c r="AM57" s="126" t="b">
        <f>IF(ISERROR(S57),ERROR.TYPE(#REF!)=ERROR.TYPE(S57),FALSE)</f>
        <v>0</v>
      </c>
      <c r="AN57" s="126">
        <f>IF(OR('Member Info'!F53&gt;=$S$1,'Member Info'!N53&gt;=$R$1),1,0)</f>
        <v>0</v>
      </c>
    </row>
    <row r="58" spans="1:40" x14ac:dyDescent="0.25">
      <c r="A58" s="4">
        <v>26</v>
      </c>
      <c r="B58" s="166">
        <f>'Member Info'!D54</f>
        <v>0</v>
      </c>
      <c r="C58" s="166">
        <f>'Member Info'!E54</f>
        <v>0</v>
      </c>
      <c r="D58" s="166" t="str">
        <f>'Member Info'!G54</f>
        <v/>
      </c>
      <c r="E58" s="167">
        <f>'Member Info'!B54</f>
        <v>0</v>
      </c>
      <c r="F58" s="244"/>
      <c r="G58" s="168" t="str">
        <f>IF(E58=0,"",
IF('Member Info'!$AM$19&lt;=$R$1,
SUMPRODUCT('Member Info'!L54+IF('Member Info'!H54&gt;'Member Info'!$AJ$12,'Member Info'!$AK$13,IF('Member Info'!H54&gt;'Member Info'!$AJ$11,'Member Info'!$AK$12,IF('Member Info'!H54&gt;'Member Info'!$AJ$10,'Member Info'!$AK$11,IF('Member Info'!H54&gt;'Member Info'!$AJ$9,'Member Info'!$AK$10,IF('Member Info'!H54&gt;'Member Info'!$AJ$8,'Member Info'!$AK$9,'Member Info'!$AK$8)))))),
SUMPRODUCT('Member Info'!L54+IF('Member Info'!H54&gt;'Member Info'!$AG$17,'Member Info'!$AH$18,IF('Member Info'!H54&gt;'Member Info'!$AG$16,'Member Info'!$AH$17,IF('Member Info'!H54&gt;'Member Info'!$AG$15,'Member Info'!$AH$16,IF('Member Info'!H54&gt;'Member Info'!$AG$14,'Member Info'!$AH$15,IF('Member Info'!H54&gt;'Member Info'!$AG$13,'Member Info'!$AH$14,IF('Member Info'!H54&gt;'Member Info'!$AG$12,'Member Info'!$AH$13,IF('Member Info'!H54&gt;'Member Info'!$AG$11,'Member Info'!$AH$12,IF('Member Info'!H54&gt;'Member Info'!$AG$10,'Member Info'!$AH$11,IF('Member Info'!H54&gt;'Member Info'!$AG$9,'Member Info'!$AH$10,IF('Member Info'!H54&gt;'Member Info'!$AG$8,'Member Info'!$AH$9,'Member Info'!$AH$8)))))))))))))</f>
        <v/>
      </c>
      <c r="H58" s="26"/>
      <c r="I58" s="26"/>
      <c r="J58" s="107" t="str">
        <f>IF(E58=0,"",IF('Member Info'!F54&gt;$S$1,CONCATENATE("Joined with practice on ", TEXT('Member Info'!F54, "DD/MM/YYYY")),IF('Member Info'!N54&lt;&gt;"",IF('Member Info'!N54&lt;$R$1,CONCATENATE("Left Scheme on ", TEXT('Member Info'!N54, "DD/MM/YYYY")),IF(ISERROR(G58),"Error Detected, No rate entered",IF(E58=0,"",IF(F58="","Error Detected, No Pensionable pay",IF(ISERROR(AB58)," Unknown Values entered.",IF(T58+U58&lt;1,"Acceptable",IF(R58+S58=200, "No Contributions Entered", IF(K58="","Error Detected, Choose reason&gt;",IF(X58="1",IF(T58=1,"Please Enter Deemed Pensionable Pay","Add Any Relevant Details Above"),"Please Give Details Above"))))))))),IF(ISERROR(G58),"Error Detected, No rate entered",IF(E58=0,"",IF(F58="","Error Detected, No Pensionable pay",IF(ISERROR(AB58)," Unknown Values entered.",IF(T58+U58&lt;1,"Acceptable",IF(R58+S58=200, "No Contributions Entered", IF(K58="","Error Detected, Choose reason&gt;",IF(X58="1",IF(T58=1,"Please Enter Deemed Pensionable Pay","Add relevant Details Above"),"Please give details Above")))))))))))</f>
        <v/>
      </c>
      <c r="K58" s="263"/>
      <c r="L58" s="93"/>
      <c r="M58" s="93" t="str">
        <f t="shared" si="4"/>
        <v/>
      </c>
      <c r="N58" s="96">
        <f t="shared" si="5"/>
        <v>0</v>
      </c>
      <c r="O58" s="96">
        <f t="shared" si="0"/>
        <v>0</v>
      </c>
      <c r="P58" s="220">
        <f>(ROUND((F58/100*'Member Info'!$W$2), 2))</f>
        <v>0</v>
      </c>
      <c r="Q58" s="220" t="e">
        <f t="shared" si="6"/>
        <v>#VALUE!</v>
      </c>
      <c r="R58" s="220" t="str">
        <f t="shared" si="7"/>
        <v/>
      </c>
      <c r="S58" s="229" t="str">
        <f t="shared" si="8"/>
        <v/>
      </c>
      <c r="T58" s="230" t="str">
        <f t="shared" si="9"/>
        <v/>
      </c>
      <c r="U58" s="230" t="str">
        <f t="shared" si="10"/>
        <v/>
      </c>
      <c r="V58" s="224">
        <f t="shared" si="11"/>
        <v>0</v>
      </c>
      <c r="W58" s="112">
        <f t="shared" si="12"/>
        <v>0</v>
      </c>
      <c r="X58" s="237" t="str">
        <f t="shared" si="1"/>
        <v/>
      </c>
      <c r="Y58" s="242" t="b">
        <f t="shared" si="2"/>
        <v>0</v>
      </c>
      <c r="Z58" s="237">
        <f t="shared" si="13"/>
        <v>0</v>
      </c>
      <c r="AA58" s="237">
        <f>IF('Member Info'!N54="",1,"")</f>
        <v>1</v>
      </c>
      <c r="AB58" s="245" t="e">
        <f t="shared" si="14"/>
        <v>#VALUE!</v>
      </c>
      <c r="AC58" s="132" t="str">
        <f t="shared" si="3"/>
        <v/>
      </c>
      <c r="AD58" s="126">
        <f t="shared" si="15"/>
        <v>1</v>
      </c>
      <c r="AE58" s="126" t="str">
        <f>IF('Member Info'!N54&lt;&gt;"",IF('Member Info'!N54&lt;=$R$1,1,0),"")</f>
        <v/>
      </c>
      <c r="AG58" s="126" t="b">
        <f t="shared" si="16"/>
        <v>0</v>
      </c>
      <c r="AH58" s="126">
        <f t="shared" si="17"/>
        <v>0</v>
      </c>
      <c r="AJ58" s="126">
        <f t="shared" si="18"/>
        <v>0</v>
      </c>
      <c r="AK58" s="126">
        <f>IF('Member Info'!F54&gt;$R$1,1,0)</f>
        <v>0</v>
      </c>
      <c r="AL58" s="126" t="b">
        <f>IF(ISERROR(R58),ERROR.TYPE(#REF!)=ERROR.TYPE(R58),FALSE)</f>
        <v>0</v>
      </c>
      <c r="AM58" s="126" t="b">
        <f>IF(ISERROR(S58),ERROR.TYPE(#REF!)=ERROR.TYPE(S58),FALSE)</f>
        <v>0</v>
      </c>
      <c r="AN58" s="126">
        <f>IF(OR('Member Info'!F54&gt;=$S$1,'Member Info'!N54&gt;=$R$1),1,0)</f>
        <v>0</v>
      </c>
    </row>
    <row r="59" spans="1:40" x14ac:dyDescent="0.25">
      <c r="A59" s="4">
        <v>27</v>
      </c>
      <c r="B59" s="166">
        <f>'Member Info'!D55</f>
        <v>0</v>
      </c>
      <c r="C59" s="166">
        <f>'Member Info'!E55</f>
        <v>0</v>
      </c>
      <c r="D59" s="166" t="str">
        <f>'Member Info'!G55</f>
        <v/>
      </c>
      <c r="E59" s="167">
        <f>'Member Info'!B55</f>
        <v>0</v>
      </c>
      <c r="F59" s="244"/>
      <c r="G59" s="168" t="str">
        <f>IF(E59=0,"",
IF('Member Info'!$AM$19&lt;=$R$1,
SUMPRODUCT('Member Info'!L55+IF('Member Info'!H55&gt;'Member Info'!$AJ$12,'Member Info'!$AK$13,IF('Member Info'!H55&gt;'Member Info'!$AJ$11,'Member Info'!$AK$12,IF('Member Info'!H55&gt;'Member Info'!$AJ$10,'Member Info'!$AK$11,IF('Member Info'!H55&gt;'Member Info'!$AJ$9,'Member Info'!$AK$10,IF('Member Info'!H55&gt;'Member Info'!$AJ$8,'Member Info'!$AK$9,'Member Info'!$AK$8)))))),
SUMPRODUCT('Member Info'!L55+IF('Member Info'!H55&gt;'Member Info'!$AG$17,'Member Info'!$AH$18,IF('Member Info'!H55&gt;'Member Info'!$AG$16,'Member Info'!$AH$17,IF('Member Info'!H55&gt;'Member Info'!$AG$15,'Member Info'!$AH$16,IF('Member Info'!H55&gt;'Member Info'!$AG$14,'Member Info'!$AH$15,IF('Member Info'!H55&gt;'Member Info'!$AG$13,'Member Info'!$AH$14,IF('Member Info'!H55&gt;'Member Info'!$AG$12,'Member Info'!$AH$13,IF('Member Info'!H55&gt;'Member Info'!$AG$11,'Member Info'!$AH$12,IF('Member Info'!H55&gt;'Member Info'!$AG$10,'Member Info'!$AH$11,IF('Member Info'!H55&gt;'Member Info'!$AG$9,'Member Info'!$AH$10,IF('Member Info'!H55&gt;'Member Info'!$AG$8,'Member Info'!$AH$9,'Member Info'!$AH$8)))))))))))))</f>
        <v/>
      </c>
      <c r="H59" s="26"/>
      <c r="I59" s="26"/>
      <c r="J59" s="107" t="str">
        <f>IF(E59=0,"",IF('Member Info'!F55&gt;$S$1,CONCATENATE("Joined with practice on ", TEXT('Member Info'!F55, "DD/MM/YYYY")),IF('Member Info'!N55&lt;&gt;"",IF('Member Info'!N55&lt;$R$1,CONCATENATE("Left Scheme on ", TEXT('Member Info'!N55, "DD/MM/YYYY")),IF(ISERROR(G59),"Error Detected, No rate entered",IF(E59=0,"",IF(F59="","Error Detected, No Pensionable pay",IF(ISERROR(AB59)," Unknown Values entered.",IF(T59+U59&lt;1,"Acceptable",IF(R59+S59=200, "No Contributions Entered", IF(K59="","Error Detected, Choose reason&gt;",IF(X59="1",IF(T59=1,"Please Enter Deemed Pensionable Pay","Add Any Relevant Details Above"),"Please Give Details Above"))))))))),IF(ISERROR(G59),"Error Detected, No rate entered",IF(E59=0,"",IF(F59="","Error Detected, No Pensionable pay",IF(ISERROR(AB59)," Unknown Values entered.",IF(T59+U59&lt;1,"Acceptable",IF(R59+S59=200, "No Contributions Entered", IF(K59="","Error Detected, Choose reason&gt;",IF(X59="1",IF(T59=1,"Please Enter Deemed Pensionable Pay","Add relevant Details Above"),"Please give details Above")))))))))))</f>
        <v/>
      </c>
      <c r="K59" s="263"/>
      <c r="L59" s="93"/>
      <c r="M59" s="93" t="str">
        <f t="shared" si="4"/>
        <v/>
      </c>
      <c r="N59" s="96">
        <f t="shared" si="5"/>
        <v>0</v>
      </c>
      <c r="O59" s="96">
        <f t="shared" si="0"/>
        <v>0</v>
      </c>
      <c r="P59" s="220">
        <f>(ROUND((F59/100*'Member Info'!$W$2), 2))</f>
        <v>0</v>
      </c>
      <c r="Q59" s="220" t="e">
        <f t="shared" si="6"/>
        <v>#VALUE!</v>
      </c>
      <c r="R59" s="220" t="str">
        <f t="shared" si="7"/>
        <v/>
      </c>
      <c r="S59" s="229" t="str">
        <f t="shared" si="8"/>
        <v/>
      </c>
      <c r="T59" s="230" t="str">
        <f t="shared" si="9"/>
        <v/>
      </c>
      <c r="U59" s="230" t="str">
        <f t="shared" si="10"/>
        <v/>
      </c>
      <c r="V59" s="224">
        <f t="shared" si="11"/>
        <v>0</v>
      </c>
      <c r="W59" s="112">
        <f t="shared" si="12"/>
        <v>0</v>
      </c>
      <c r="X59" s="237" t="str">
        <f t="shared" si="1"/>
        <v/>
      </c>
      <c r="Y59" s="242" t="b">
        <f t="shared" si="2"/>
        <v>0</v>
      </c>
      <c r="Z59" s="237">
        <f t="shared" si="13"/>
        <v>0</v>
      </c>
      <c r="AA59" s="237">
        <f>IF('Member Info'!N55="",1,"")</f>
        <v>1</v>
      </c>
      <c r="AB59" s="245" t="e">
        <f t="shared" si="14"/>
        <v>#VALUE!</v>
      </c>
      <c r="AC59" s="132" t="str">
        <f t="shared" si="3"/>
        <v/>
      </c>
      <c r="AD59" s="126">
        <f t="shared" si="15"/>
        <v>1</v>
      </c>
      <c r="AE59" s="126" t="str">
        <f>IF('Member Info'!N55&lt;&gt;"",IF('Member Info'!N55&lt;=$R$1,1,0),"")</f>
        <v/>
      </c>
      <c r="AG59" s="126" t="b">
        <f t="shared" si="16"/>
        <v>0</v>
      </c>
      <c r="AH59" s="126">
        <f t="shared" si="17"/>
        <v>0</v>
      </c>
      <c r="AJ59" s="126">
        <f t="shared" si="18"/>
        <v>0</v>
      </c>
      <c r="AK59" s="126">
        <f>IF('Member Info'!F55&gt;$R$1,1,0)</f>
        <v>0</v>
      </c>
      <c r="AL59" s="126" t="b">
        <f>IF(ISERROR(R59),ERROR.TYPE(#REF!)=ERROR.TYPE(R59),FALSE)</f>
        <v>0</v>
      </c>
      <c r="AM59" s="126" t="b">
        <f>IF(ISERROR(S59),ERROR.TYPE(#REF!)=ERROR.TYPE(S59),FALSE)</f>
        <v>0</v>
      </c>
      <c r="AN59" s="126">
        <f>IF(OR('Member Info'!F55&gt;=$S$1,'Member Info'!N55&gt;=$R$1),1,0)</f>
        <v>0</v>
      </c>
    </row>
    <row r="60" spans="1:40" x14ac:dyDescent="0.25">
      <c r="A60" s="4">
        <v>28</v>
      </c>
      <c r="B60" s="166">
        <f>'Member Info'!D56</f>
        <v>0</v>
      </c>
      <c r="C60" s="166">
        <f>'Member Info'!E56</f>
        <v>0</v>
      </c>
      <c r="D60" s="166" t="str">
        <f>'Member Info'!G56</f>
        <v/>
      </c>
      <c r="E60" s="167">
        <f>'Member Info'!B56</f>
        <v>0</v>
      </c>
      <c r="F60" s="244"/>
      <c r="G60" s="168" t="str">
        <f>IF(E60=0,"",
IF('Member Info'!$AM$19&lt;=$R$1,
SUMPRODUCT('Member Info'!L56+IF('Member Info'!H56&gt;'Member Info'!$AJ$12,'Member Info'!$AK$13,IF('Member Info'!H56&gt;'Member Info'!$AJ$11,'Member Info'!$AK$12,IF('Member Info'!H56&gt;'Member Info'!$AJ$10,'Member Info'!$AK$11,IF('Member Info'!H56&gt;'Member Info'!$AJ$9,'Member Info'!$AK$10,IF('Member Info'!H56&gt;'Member Info'!$AJ$8,'Member Info'!$AK$9,'Member Info'!$AK$8)))))),
SUMPRODUCT('Member Info'!L56+IF('Member Info'!H56&gt;'Member Info'!$AG$17,'Member Info'!$AH$18,IF('Member Info'!H56&gt;'Member Info'!$AG$16,'Member Info'!$AH$17,IF('Member Info'!H56&gt;'Member Info'!$AG$15,'Member Info'!$AH$16,IF('Member Info'!H56&gt;'Member Info'!$AG$14,'Member Info'!$AH$15,IF('Member Info'!H56&gt;'Member Info'!$AG$13,'Member Info'!$AH$14,IF('Member Info'!H56&gt;'Member Info'!$AG$12,'Member Info'!$AH$13,IF('Member Info'!H56&gt;'Member Info'!$AG$11,'Member Info'!$AH$12,IF('Member Info'!H56&gt;'Member Info'!$AG$10,'Member Info'!$AH$11,IF('Member Info'!H56&gt;'Member Info'!$AG$9,'Member Info'!$AH$10,IF('Member Info'!H56&gt;'Member Info'!$AG$8,'Member Info'!$AH$9,'Member Info'!$AH$8)))))))))))))</f>
        <v/>
      </c>
      <c r="H60" s="26"/>
      <c r="I60" s="26"/>
      <c r="J60" s="107" t="str">
        <f>IF(E60=0,"",IF('Member Info'!F56&gt;$S$1,CONCATENATE("Joined with practice on ", TEXT('Member Info'!F56, "DD/MM/YYYY")),IF('Member Info'!N56&lt;&gt;"",IF('Member Info'!N56&lt;$R$1,CONCATENATE("Left Scheme on ", TEXT('Member Info'!N56, "DD/MM/YYYY")),IF(ISERROR(G60),"Error Detected, No rate entered",IF(E60=0,"",IF(F60="","Error Detected, No Pensionable pay",IF(ISERROR(AB60)," Unknown Values entered.",IF(T60+U60&lt;1,"Acceptable",IF(R60+S60=200, "No Contributions Entered", IF(K60="","Error Detected, Choose reason&gt;",IF(X60="1",IF(T60=1,"Please Enter Deemed Pensionable Pay","Add Any Relevant Details Above"),"Please Give Details Above"))))))))),IF(ISERROR(G60),"Error Detected, No rate entered",IF(E60=0,"",IF(F60="","Error Detected, No Pensionable pay",IF(ISERROR(AB60)," Unknown Values entered.",IF(T60+U60&lt;1,"Acceptable",IF(R60+S60=200, "No Contributions Entered", IF(K60="","Error Detected, Choose reason&gt;",IF(X60="1",IF(T60=1,"Please Enter Deemed Pensionable Pay","Add relevant Details Above"),"Please give details Above")))))))))))</f>
        <v/>
      </c>
      <c r="K60" s="263"/>
      <c r="L60" s="93"/>
      <c r="M60" s="93" t="str">
        <f t="shared" si="4"/>
        <v/>
      </c>
      <c r="N60" s="96">
        <f t="shared" si="5"/>
        <v>0</v>
      </c>
      <c r="O60" s="96">
        <f t="shared" si="0"/>
        <v>0</v>
      </c>
      <c r="P60" s="220">
        <f>(ROUND((F60/100*'Member Info'!$W$2), 2))</f>
        <v>0</v>
      </c>
      <c r="Q60" s="220" t="e">
        <f t="shared" si="6"/>
        <v>#VALUE!</v>
      </c>
      <c r="R60" s="220" t="str">
        <f t="shared" si="7"/>
        <v/>
      </c>
      <c r="S60" s="229" t="str">
        <f t="shared" si="8"/>
        <v/>
      </c>
      <c r="T60" s="230" t="str">
        <f t="shared" si="9"/>
        <v/>
      </c>
      <c r="U60" s="230" t="str">
        <f t="shared" si="10"/>
        <v/>
      </c>
      <c r="V60" s="224">
        <f t="shared" si="11"/>
        <v>0</v>
      </c>
      <c r="W60" s="112">
        <f t="shared" si="12"/>
        <v>0</v>
      </c>
      <c r="X60" s="237" t="str">
        <f t="shared" si="1"/>
        <v/>
      </c>
      <c r="Y60" s="242" t="b">
        <f t="shared" si="2"/>
        <v>0</v>
      </c>
      <c r="Z60" s="237">
        <f t="shared" si="13"/>
        <v>0</v>
      </c>
      <c r="AA60" s="237">
        <f>IF('Member Info'!N56="",1,"")</f>
        <v>1</v>
      </c>
      <c r="AB60" s="245" t="e">
        <f t="shared" si="14"/>
        <v>#VALUE!</v>
      </c>
      <c r="AC60" s="132" t="str">
        <f t="shared" si="3"/>
        <v/>
      </c>
      <c r="AD60" s="126">
        <f t="shared" si="15"/>
        <v>1</v>
      </c>
      <c r="AE60" s="126" t="str">
        <f>IF('Member Info'!N56&lt;&gt;"",IF('Member Info'!N56&lt;=$R$1,1,0),"")</f>
        <v/>
      </c>
      <c r="AG60" s="126" t="b">
        <f t="shared" si="16"/>
        <v>0</v>
      </c>
      <c r="AH60" s="126">
        <f t="shared" si="17"/>
        <v>0</v>
      </c>
      <c r="AJ60" s="126">
        <f t="shared" si="18"/>
        <v>0</v>
      </c>
      <c r="AK60" s="126">
        <f>IF('Member Info'!F56&gt;$R$1,1,0)</f>
        <v>0</v>
      </c>
      <c r="AL60" s="126" t="b">
        <f>IF(ISERROR(R60),ERROR.TYPE(#REF!)=ERROR.TYPE(R60),FALSE)</f>
        <v>0</v>
      </c>
      <c r="AM60" s="126" t="b">
        <f>IF(ISERROR(S60),ERROR.TYPE(#REF!)=ERROR.TYPE(S60),FALSE)</f>
        <v>0</v>
      </c>
      <c r="AN60" s="126">
        <f>IF(OR('Member Info'!F56&gt;=$S$1,'Member Info'!N56&gt;=$R$1),1,0)</f>
        <v>0</v>
      </c>
    </row>
    <row r="61" spans="1:40" x14ac:dyDescent="0.25">
      <c r="A61" s="4">
        <v>29</v>
      </c>
      <c r="B61" s="166">
        <f>'Member Info'!D57</f>
        <v>0</v>
      </c>
      <c r="C61" s="166">
        <f>'Member Info'!E57</f>
        <v>0</v>
      </c>
      <c r="D61" s="166" t="str">
        <f>'Member Info'!G57</f>
        <v/>
      </c>
      <c r="E61" s="167">
        <f>'Member Info'!B57</f>
        <v>0</v>
      </c>
      <c r="F61" s="244"/>
      <c r="G61" s="168" t="str">
        <f>IF(E61=0,"",
IF('Member Info'!$AM$19&lt;=$R$1,
SUMPRODUCT('Member Info'!L57+IF('Member Info'!H57&gt;'Member Info'!$AJ$12,'Member Info'!$AK$13,IF('Member Info'!H57&gt;'Member Info'!$AJ$11,'Member Info'!$AK$12,IF('Member Info'!H57&gt;'Member Info'!$AJ$10,'Member Info'!$AK$11,IF('Member Info'!H57&gt;'Member Info'!$AJ$9,'Member Info'!$AK$10,IF('Member Info'!H57&gt;'Member Info'!$AJ$8,'Member Info'!$AK$9,'Member Info'!$AK$8)))))),
SUMPRODUCT('Member Info'!L57+IF('Member Info'!H57&gt;'Member Info'!$AG$17,'Member Info'!$AH$18,IF('Member Info'!H57&gt;'Member Info'!$AG$16,'Member Info'!$AH$17,IF('Member Info'!H57&gt;'Member Info'!$AG$15,'Member Info'!$AH$16,IF('Member Info'!H57&gt;'Member Info'!$AG$14,'Member Info'!$AH$15,IF('Member Info'!H57&gt;'Member Info'!$AG$13,'Member Info'!$AH$14,IF('Member Info'!H57&gt;'Member Info'!$AG$12,'Member Info'!$AH$13,IF('Member Info'!H57&gt;'Member Info'!$AG$11,'Member Info'!$AH$12,IF('Member Info'!H57&gt;'Member Info'!$AG$10,'Member Info'!$AH$11,IF('Member Info'!H57&gt;'Member Info'!$AG$9,'Member Info'!$AH$10,IF('Member Info'!H57&gt;'Member Info'!$AG$8,'Member Info'!$AH$9,'Member Info'!$AH$8)))))))))))))</f>
        <v/>
      </c>
      <c r="H61" s="26"/>
      <c r="I61" s="26"/>
      <c r="J61" s="107" t="str">
        <f>IF(E61=0,"",IF('Member Info'!F57&gt;$S$1,CONCATENATE("Joined with practice on ", TEXT('Member Info'!F57, "DD/MM/YYYY")),IF('Member Info'!N57&lt;&gt;"",IF('Member Info'!N57&lt;$R$1,CONCATENATE("Left Scheme on ", TEXT('Member Info'!N57, "DD/MM/YYYY")),IF(ISERROR(G61),"Error Detected, No rate entered",IF(E61=0,"",IF(F61="","Error Detected, No Pensionable pay",IF(ISERROR(AB61)," Unknown Values entered.",IF(T61+U61&lt;1,"Acceptable",IF(R61+S61=200, "No Contributions Entered", IF(K61="","Error Detected, Choose reason&gt;",IF(X61="1",IF(T61=1,"Please Enter Deemed Pensionable Pay","Add Any Relevant Details Above"),"Please Give Details Above"))))))))),IF(ISERROR(G61),"Error Detected, No rate entered",IF(E61=0,"",IF(F61="","Error Detected, No Pensionable pay",IF(ISERROR(AB61)," Unknown Values entered.",IF(T61+U61&lt;1,"Acceptable",IF(R61+S61=200, "No Contributions Entered", IF(K61="","Error Detected, Choose reason&gt;",IF(X61="1",IF(T61=1,"Please Enter Deemed Pensionable Pay","Add relevant Details Above"),"Please give details Above")))))))))))</f>
        <v/>
      </c>
      <c r="K61" s="263"/>
      <c r="L61" s="93"/>
      <c r="M61" s="93" t="str">
        <f t="shared" si="4"/>
        <v/>
      </c>
      <c r="N61" s="96">
        <f t="shared" si="5"/>
        <v>0</v>
      </c>
      <c r="O61" s="96">
        <f t="shared" si="0"/>
        <v>0</v>
      </c>
      <c r="P61" s="220">
        <f>(ROUND((F61/100*'Member Info'!$W$2), 2))</f>
        <v>0</v>
      </c>
      <c r="Q61" s="220" t="e">
        <f t="shared" si="6"/>
        <v>#VALUE!</v>
      </c>
      <c r="R61" s="220" t="str">
        <f t="shared" si="7"/>
        <v/>
      </c>
      <c r="S61" s="229" t="str">
        <f t="shared" si="8"/>
        <v/>
      </c>
      <c r="T61" s="230" t="str">
        <f t="shared" si="9"/>
        <v/>
      </c>
      <c r="U61" s="230" t="str">
        <f t="shared" si="10"/>
        <v/>
      </c>
      <c r="V61" s="224">
        <f t="shared" si="11"/>
        <v>0</v>
      </c>
      <c r="W61" s="112">
        <f t="shared" si="12"/>
        <v>0</v>
      </c>
      <c r="X61" s="237" t="str">
        <f t="shared" si="1"/>
        <v/>
      </c>
      <c r="Y61" s="242" t="b">
        <f t="shared" si="2"/>
        <v>0</v>
      </c>
      <c r="Z61" s="237">
        <f t="shared" si="13"/>
        <v>0</v>
      </c>
      <c r="AA61" s="237">
        <f>IF('Member Info'!N57="",1,"")</f>
        <v>1</v>
      </c>
      <c r="AB61" s="245" t="e">
        <f t="shared" si="14"/>
        <v>#VALUE!</v>
      </c>
      <c r="AC61" s="132" t="str">
        <f t="shared" si="3"/>
        <v/>
      </c>
      <c r="AD61" s="126">
        <f t="shared" si="15"/>
        <v>1</v>
      </c>
      <c r="AE61" s="126" t="str">
        <f>IF('Member Info'!N57&lt;&gt;"",IF('Member Info'!N57&lt;=$R$1,1,0),"")</f>
        <v/>
      </c>
      <c r="AG61" s="126" t="b">
        <f t="shared" si="16"/>
        <v>0</v>
      </c>
      <c r="AH61" s="126">
        <f t="shared" si="17"/>
        <v>0</v>
      </c>
      <c r="AJ61" s="126">
        <f t="shared" si="18"/>
        <v>0</v>
      </c>
      <c r="AK61" s="126">
        <f>IF('Member Info'!F57&gt;$R$1,1,0)</f>
        <v>0</v>
      </c>
      <c r="AL61" s="126" t="b">
        <f>IF(ISERROR(R61),ERROR.TYPE(#REF!)=ERROR.TYPE(R61),FALSE)</f>
        <v>0</v>
      </c>
      <c r="AM61" s="126" t="b">
        <f>IF(ISERROR(S61),ERROR.TYPE(#REF!)=ERROR.TYPE(S61),FALSE)</f>
        <v>0</v>
      </c>
      <c r="AN61" s="126">
        <f>IF(OR('Member Info'!F57&gt;=$S$1,'Member Info'!N57&gt;=$R$1),1,0)</f>
        <v>0</v>
      </c>
    </row>
    <row r="62" spans="1:40" x14ac:dyDescent="0.25">
      <c r="A62" s="4">
        <v>30</v>
      </c>
      <c r="B62" s="166">
        <f>'Member Info'!D58</f>
        <v>0</v>
      </c>
      <c r="C62" s="166">
        <f>'Member Info'!E58</f>
        <v>0</v>
      </c>
      <c r="D62" s="166" t="str">
        <f>'Member Info'!G58</f>
        <v/>
      </c>
      <c r="E62" s="167">
        <f>'Member Info'!B58</f>
        <v>0</v>
      </c>
      <c r="F62" s="244"/>
      <c r="G62" s="168" t="str">
        <f>IF(E62=0,"",
IF('Member Info'!$AM$19&lt;=$R$1,
SUMPRODUCT('Member Info'!L58+IF('Member Info'!H58&gt;'Member Info'!$AJ$12,'Member Info'!$AK$13,IF('Member Info'!H58&gt;'Member Info'!$AJ$11,'Member Info'!$AK$12,IF('Member Info'!H58&gt;'Member Info'!$AJ$10,'Member Info'!$AK$11,IF('Member Info'!H58&gt;'Member Info'!$AJ$9,'Member Info'!$AK$10,IF('Member Info'!H58&gt;'Member Info'!$AJ$8,'Member Info'!$AK$9,'Member Info'!$AK$8)))))),
SUMPRODUCT('Member Info'!L58+IF('Member Info'!H58&gt;'Member Info'!$AG$17,'Member Info'!$AH$18,IF('Member Info'!H58&gt;'Member Info'!$AG$16,'Member Info'!$AH$17,IF('Member Info'!H58&gt;'Member Info'!$AG$15,'Member Info'!$AH$16,IF('Member Info'!H58&gt;'Member Info'!$AG$14,'Member Info'!$AH$15,IF('Member Info'!H58&gt;'Member Info'!$AG$13,'Member Info'!$AH$14,IF('Member Info'!H58&gt;'Member Info'!$AG$12,'Member Info'!$AH$13,IF('Member Info'!H58&gt;'Member Info'!$AG$11,'Member Info'!$AH$12,IF('Member Info'!H58&gt;'Member Info'!$AG$10,'Member Info'!$AH$11,IF('Member Info'!H58&gt;'Member Info'!$AG$9,'Member Info'!$AH$10,IF('Member Info'!H58&gt;'Member Info'!$AG$8,'Member Info'!$AH$9,'Member Info'!$AH$8)))))))))))))</f>
        <v/>
      </c>
      <c r="H62" s="26"/>
      <c r="I62" s="26"/>
      <c r="J62" s="107" t="str">
        <f>IF(E62=0,"",IF('Member Info'!F58&gt;$S$1,CONCATENATE("Joined with practice on ", TEXT('Member Info'!F58, "DD/MM/YYYY")),IF('Member Info'!N58&lt;&gt;"",IF('Member Info'!N58&lt;$R$1,CONCATENATE("Left Scheme on ", TEXT('Member Info'!N58, "DD/MM/YYYY")),IF(ISERROR(G62),"Error Detected, No rate entered",IF(E62=0,"",IF(F62="","Error Detected, No Pensionable pay",IF(ISERROR(AB62)," Unknown Values entered.",IF(T62+U62&lt;1,"Acceptable",IF(R62+S62=200, "No Contributions Entered", IF(K62="","Error Detected, Choose reason&gt;",IF(X62="1",IF(T62=1,"Please Enter Deemed Pensionable Pay","Add Any Relevant Details Above"),"Please Give Details Above"))))))))),IF(ISERROR(G62),"Error Detected, No rate entered",IF(E62=0,"",IF(F62="","Error Detected, No Pensionable pay",IF(ISERROR(AB62)," Unknown Values entered.",IF(T62+U62&lt;1,"Acceptable",IF(R62+S62=200, "No Contributions Entered", IF(K62="","Error Detected, Choose reason&gt;",IF(X62="1",IF(T62=1,"Please Enter Deemed Pensionable Pay","Add relevant Details Above"),"Please give details Above")))))))))))</f>
        <v/>
      </c>
      <c r="K62" s="263"/>
      <c r="L62" s="93"/>
      <c r="M62" s="93" t="str">
        <f t="shared" si="4"/>
        <v/>
      </c>
      <c r="N62" s="96">
        <f t="shared" si="5"/>
        <v>0</v>
      </c>
      <c r="O62" s="96">
        <f t="shared" si="0"/>
        <v>0</v>
      </c>
      <c r="P62" s="220">
        <f>(ROUND((F62/100*'Member Info'!$W$2), 2))</f>
        <v>0</v>
      </c>
      <c r="Q62" s="220" t="e">
        <f t="shared" si="6"/>
        <v>#VALUE!</v>
      </c>
      <c r="R62" s="220" t="str">
        <f t="shared" si="7"/>
        <v/>
      </c>
      <c r="S62" s="229" t="str">
        <f t="shared" si="8"/>
        <v/>
      </c>
      <c r="T62" s="230" t="str">
        <f t="shared" si="9"/>
        <v/>
      </c>
      <c r="U62" s="230" t="str">
        <f t="shared" si="10"/>
        <v/>
      </c>
      <c r="V62" s="224">
        <f t="shared" si="11"/>
        <v>0</v>
      </c>
      <c r="W62" s="112">
        <f t="shared" si="12"/>
        <v>0</v>
      </c>
      <c r="X62" s="237" t="str">
        <f t="shared" si="1"/>
        <v/>
      </c>
      <c r="Y62" s="242" t="b">
        <f t="shared" si="2"/>
        <v>0</v>
      </c>
      <c r="Z62" s="237">
        <f t="shared" si="13"/>
        <v>0</v>
      </c>
      <c r="AA62" s="237">
        <f>IF('Member Info'!N58="",1,"")</f>
        <v>1</v>
      </c>
      <c r="AB62" s="245" t="e">
        <f t="shared" si="14"/>
        <v>#VALUE!</v>
      </c>
      <c r="AC62" s="132" t="str">
        <f t="shared" si="3"/>
        <v/>
      </c>
      <c r="AD62" s="126">
        <f t="shared" si="15"/>
        <v>1</v>
      </c>
      <c r="AE62" s="126" t="str">
        <f>IF('Member Info'!N58&lt;&gt;"",IF('Member Info'!N58&lt;=$R$1,1,0),"")</f>
        <v/>
      </c>
      <c r="AG62" s="126" t="b">
        <f t="shared" si="16"/>
        <v>0</v>
      </c>
      <c r="AH62" s="126">
        <f t="shared" si="17"/>
        <v>0</v>
      </c>
      <c r="AJ62" s="126">
        <f t="shared" si="18"/>
        <v>0</v>
      </c>
      <c r="AK62" s="126">
        <f>IF('Member Info'!F58&gt;$R$1,1,0)</f>
        <v>0</v>
      </c>
      <c r="AL62" s="126" t="b">
        <f>IF(ISERROR(R62),ERROR.TYPE(#REF!)=ERROR.TYPE(R62),FALSE)</f>
        <v>0</v>
      </c>
      <c r="AM62" s="126" t="b">
        <f>IF(ISERROR(S62),ERROR.TYPE(#REF!)=ERROR.TYPE(S62),FALSE)</f>
        <v>0</v>
      </c>
      <c r="AN62" s="126">
        <f>IF(OR('Member Info'!F58&gt;=$S$1,'Member Info'!N58&gt;=$R$1),1,0)</f>
        <v>0</v>
      </c>
    </row>
    <row r="63" spans="1:40" x14ac:dyDescent="0.25">
      <c r="A63" s="4">
        <v>31</v>
      </c>
      <c r="B63" s="166">
        <f>'Member Info'!D59</f>
        <v>0</v>
      </c>
      <c r="C63" s="166">
        <f>'Member Info'!E59</f>
        <v>0</v>
      </c>
      <c r="D63" s="166" t="str">
        <f>'Member Info'!G59</f>
        <v/>
      </c>
      <c r="E63" s="167">
        <f>'Member Info'!B59</f>
        <v>0</v>
      </c>
      <c r="F63" s="244"/>
      <c r="G63" s="168" t="str">
        <f>IF(E63=0,"",
IF('Member Info'!$AM$19&lt;=$R$1,
SUMPRODUCT('Member Info'!L59+IF('Member Info'!H59&gt;'Member Info'!$AJ$12,'Member Info'!$AK$13,IF('Member Info'!H59&gt;'Member Info'!$AJ$11,'Member Info'!$AK$12,IF('Member Info'!H59&gt;'Member Info'!$AJ$10,'Member Info'!$AK$11,IF('Member Info'!H59&gt;'Member Info'!$AJ$9,'Member Info'!$AK$10,IF('Member Info'!H59&gt;'Member Info'!$AJ$8,'Member Info'!$AK$9,'Member Info'!$AK$8)))))),
SUMPRODUCT('Member Info'!L59+IF('Member Info'!H59&gt;'Member Info'!$AG$17,'Member Info'!$AH$18,IF('Member Info'!H59&gt;'Member Info'!$AG$16,'Member Info'!$AH$17,IF('Member Info'!H59&gt;'Member Info'!$AG$15,'Member Info'!$AH$16,IF('Member Info'!H59&gt;'Member Info'!$AG$14,'Member Info'!$AH$15,IF('Member Info'!H59&gt;'Member Info'!$AG$13,'Member Info'!$AH$14,IF('Member Info'!H59&gt;'Member Info'!$AG$12,'Member Info'!$AH$13,IF('Member Info'!H59&gt;'Member Info'!$AG$11,'Member Info'!$AH$12,IF('Member Info'!H59&gt;'Member Info'!$AG$10,'Member Info'!$AH$11,IF('Member Info'!H59&gt;'Member Info'!$AG$9,'Member Info'!$AH$10,IF('Member Info'!H59&gt;'Member Info'!$AG$8,'Member Info'!$AH$9,'Member Info'!$AH$8)))))))))))))</f>
        <v/>
      </c>
      <c r="H63" s="26"/>
      <c r="I63" s="26"/>
      <c r="J63" s="107" t="str">
        <f>IF(E63=0,"",IF('Member Info'!F59&gt;$S$1,CONCATENATE("Joined with practice on ", TEXT('Member Info'!F59, "DD/MM/YYYY")),IF('Member Info'!N59&lt;&gt;"",IF('Member Info'!N59&lt;$R$1,CONCATENATE("Left Scheme on ", TEXT('Member Info'!N59, "DD/MM/YYYY")),IF(ISERROR(G63),"Error Detected, No rate entered",IF(E63=0,"",IF(F63="","Error Detected, No Pensionable pay",IF(ISERROR(AB63)," Unknown Values entered.",IF(T63+U63&lt;1,"Acceptable",IF(R63+S63=200, "No Contributions Entered", IF(K63="","Error Detected, Choose reason&gt;",IF(X63="1",IF(T63=1,"Please Enter Deemed Pensionable Pay","Add Any Relevant Details Above"),"Please Give Details Above"))))))))),IF(ISERROR(G63),"Error Detected, No rate entered",IF(E63=0,"",IF(F63="","Error Detected, No Pensionable pay",IF(ISERROR(AB63)," Unknown Values entered.",IF(T63+U63&lt;1,"Acceptable",IF(R63+S63=200, "No Contributions Entered", IF(K63="","Error Detected, Choose reason&gt;",IF(X63="1",IF(T63=1,"Please Enter Deemed Pensionable Pay","Add relevant Details Above"),"Please give details Above")))))))))))</f>
        <v/>
      </c>
      <c r="K63" s="263"/>
      <c r="L63" s="93"/>
      <c r="M63" s="93" t="str">
        <f t="shared" si="4"/>
        <v/>
      </c>
      <c r="N63" s="96">
        <f t="shared" si="5"/>
        <v>0</v>
      </c>
      <c r="O63" s="96">
        <f t="shared" si="0"/>
        <v>0</v>
      </c>
      <c r="P63" s="220">
        <f>(ROUND((F63/100*'Member Info'!$W$2), 2))</f>
        <v>0</v>
      </c>
      <c r="Q63" s="220" t="e">
        <f t="shared" si="6"/>
        <v>#VALUE!</v>
      </c>
      <c r="R63" s="220" t="str">
        <f t="shared" si="7"/>
        <v/>
      </c>
      <c r="S63" s="229" t="str">
        <f t="shared" si="8"/>
        <v/>
      </c>
      <c r="T63" s="230" t="str">
        <f t="shared" si="9"/>
        <v/>
      </c>
      <c r="U63" s="230" t="str">
        <f t="shared" si="10"/>
        <v/>
      </c>
      <c r="V63" s="224">
        <f t="shared" si="11"/>
        <v>0</v>
      </c>
      <c r="W63" s="112">
        <f t="shared" si="12"/>
        <v>0</v>
      </c>
      <c r="X63" s="237" t="str">
        <f t="shared" si="1"/>
        <v/>
      </c>
      <c r="Y63" s="242" t="b">
        <f t="shared" si="2"/>
        <v>0</v>
      </c>
      <c r="Z63" s="237">
        <f t="shared" si="13"/>
        <v>0</v>
      </c>
      <c r="AA63" s="237">
        <f>IF('Member Info'!N59="",1,"")</f>
        <v>1</v>
      </c>
      <c r="AB63" s="245" t="e">
        <f t="shared" si="14"/>
        <v>#VALUE!</v>
      </c>
      <c r="AC63" s="132" t="str">
        <f t="shared" si="3"/>
        <v/>
      </c>
      <c r="AD63" s="126">
        <f t="shared" si="15"/>
        <v>1</v>
      </c>
      <c r="AE63" s="126" t="str">
        <f>IF('Member Info'!N59&lt;&gt;"",IF('Member Info'!N59&lt;=$R$1,1,0),"")</f>
        <v/>
      </c>
      <c r="AG63" s="126" t="b">
        <f t="shared" si="16"/>
        <v>0</v>
      </c>
      <c r="AH63" s="126">
        <f t="shared" si="17"/>
        <v>0</v>
      </c>
      <c r="AJ63" s="126">
        <f t="shared" si="18"/>
        <v>0</v>
      </c>
      <c r="AK63" s="126">
        <f>IF('Member Info'!F59&gt;$R$1,1,0)</f>
        <v>0</v>
      </c>
      <c r="AL63" s="126" t="b">
        <f>IF(ISERROR(R63),ERROR.TYPE(#REF!)=ERROR.TYPE(R63),FALSE)</f>
        <v>0</v>
      </c>
      <c r="AM63" s="126" t="b">
        <f>IF(ISERROR(S63),ERROR.TYPE(#REF!)=ERROR.TYPE(S63),FALSE)</f>
        <v>0</v>
      </c>
      <c r="AN63" s="126">
        <f>IF(OR('Member Info'!F59&gt;=$S$1,'Member Info'!N59&gt;=$R$1),1,0)</f>
        <v>0</v>
      </c>
    </row>
    <row r="64" spans="1:40" x14ac:dyDescent="0.25">
      <c r="A64" s="4">
        <v>32</v>
      </c>
      <c r="B64" s="166">
        <f>'Member Info'!D60</f>
        <v>0</v>
      </c>
      <c r="C64" s="166">
        <f>'Member Info'!E60</f>
        <v>0</v>
      </c>
      <c r="D64" s="166" t="str">
        <f>'Member Info'!G60</f>
        <v/>
      </c>
      <c r="E64" s="167">
        <f>'Member Info'!B60</f>
        <v>0</v>
      </c>
      <c r="F64" s="244"/>
      <c r="G64" s="168" t="str">
        <f>IF(E64=0,"",
IF('Member Info'!$AM$19&lt;=$R$1,
SUMPRODUCT('Member Info'!L60+IF('Member Info'!H60&gt;'Member Info'!$AJ$12,'Member Info'!$AK$13,IF('Member Info'!H60&gt;'Member Info'!$AJ$11,'Member Info'!$AK$12,IF('Member Info'!H60&gt;'Member Info'!$AJ$10,'Member Info'!$AK$11,IF('Member Info'!H60&gt;'Member Info'!$AJ$9,'Member Info'!$AK$10,IF('Member Info'!H60&gt;'Member Info'!$AJ$8,'Member Info'!$AK$9,'Member Info'!$AK$8)))))),
SUMPRODUCT('Member Info'!L60+IF('Member Info'!H60&gt;'Member Info'!$AG$17,'Member Info'!$AH$18,IF('Member Info'!H60&gt;'Member Info'!$AG$16,'Member Info'!$AH$17,IF('Member Info'!H60&gt;'Member Info'!$AG$15,'Member Info'!$AH$16,IF('Member Info'!H60&gt;'Member Info'!$AG$14,'Member Info'!$AH$15,IF('Member Info'!H60&gt;'Member Info'!$AG$13,'Member Info'!$AH$14,IF('Member Info'!H60&gt;'Member Info'!$AG$12,'Member Info'!$AH$13,IF('Member Info'!H60&gt;'Member Info'!$AG$11,'Member Info'!$AH$12,IF('Member Info'!H60&gt;'Member Info'!$AG$10,'Member Info'!$AH$11,IF('Member Info'!H60&gt;'Member Info'!$AG$9,'Member Info'!$AH$10,IF('Member Info'!H60&gt;'Member Info'!$AG$8,'Member Info'!$AH$9,'Member Info'!$AH$8)))))))))))))</f>
        <v/>
      </c>
      <c r="H64" s="26"/>
      <c r="I64" s="26"/>
      <c r="J64" s="107" t="str">
        <f>IF(E64=0,"",IF('Member Info'!F60&gt;$S$1,CONCATENATE("Joined with practice on ", TEXT('Member Info'!F60, "DD/MM/YYYY")),IF('Member Info'!N60&lt;&gt;"",IF('Member Info'!N60&lt;$R$1,CONCATENATE("Left Scheme on ", TEXT('Member Info'!N60, "DD/MM/YYYY")),IF(ISERROR(G64),"Error Detected, No rate entered",IF(E64=0,"",IF(F64="","Error Detected, No Pensionable pay",IF(ISERROR(AB64)," Unknown Values entered.",IF(T64+U64&lt;1,"Acceptable",IF(R64+S64=200, "No Contributions Entered", IF(K64="","Error Detected, Choose reason&gt;",IF(X64="1",IF(T64=1,"Please Enter Deemed Pensionable Pay","Add Any Relevant Details Above"),"Please Give Details Above"))))))))),IF(ISERROR(G64),"Error Detected, No rate entered",IF(E64=0,"",IF(F64="","Error Detected, No Pensionable pay",IF(ISERROR(AB64)," Unknown Values entered.",IF(T64+U64&lt;1,"Acceptable",IF(R64+S64=200, "No Contributions Entered", IF(K64="","Error Detected, Choose reason&gt;",IF(X64="1",IF(T64=1,"Please Enter Deemed Pensionable Pay","Add relevant Details Above"),"Please give details Above")))))))))))</f>
        <v/>
      </c>
      <c r="K64" s="263"/>
      <c r="L64" s="93"/>
      <c r="M64" s="93" t="str">
        <f t="shared" si="4"/>
        <v/>
      </c>
      <c r="N64" s="96">
        <f t="shared" si="5"/>
        <v>0</v>
      </c>
      <c r="O64" s="96">
        <f t="shared" si="0"/>
        <v>0</v>
      </c>
      <c r="P64" s="220">
        <f>(ROUND((F64/100*'Member Info'!$W$2), 2))</f>
        <v>0</v>
      </c>
      <c r="Q64" s="220" t="e">
        <f t="shared" si="6"/>
        <v>#VALUE!</v>
      </c>
      <c r="R64" s="220" t="str">
        <f t="shared" si="7"/>
        <v/>
      </c>
      <c r="S64" s="229" t="str">
        <f t="shared" si="8"/>
        <v/>
      </c>
      <c r="T64" s="230" t="str">
        <f t="shared" si="9"/>
        <v/>
      </c>
      <c r="U64" s="230" t="str">
        <f t="shared" si="10"/>
        <v/>
      </c>
      <c r="V64" s="224">
        <f t="shared" si="11"/>
        <v>0</v>
      </c>
      <c r="W64" s="112">
        <f t="shared" si="12"/>
        <v>0</v>
      </c>
      <c r="X64" s="237" t="str">
        <f t="shared" si="1"/>
        <v/>
      </c>
      <c r="Y64" s="242" t="b">
        <f t="shared" si="2"/>
        <v>0</v>
      </c>
      <c r="Z64" s="237">
        <f t="shared" si="13"/>
        <v>0</v>
      </c>
      <c r="AA64" s="237">
        <f>IF('Member Info'!N60="",1,"")</f>
        <v>1</v>
      </c>
      <c r="AB64" s="245" t="e">
        <f t="shared" si="14"/>
        <v>#VALUE!</v>
      </c>
      <c r="AC64" s="132" t="str">
        <f t="shared" si="3"/>
        <v/>
      </c>
      <c r="AD64" s="126">
        <f t="shared" si="15"/>
        <v>1</v>
      </c>
      <c r="AE64" s="126" t="str">
        <f>IF('Member Info'!N60&lt;&gt;"",IF('Member Info'!N60&lt;=$R$1,1,0),"")</f>
        <v/>
      </c>
      <c r="AG64" s="126" t="b">
        <f t="shared" si="16"/>
        <v>0</v>
      </c>
      <c r="AH64" s="126">
        <f t="shared" si="17"/>
        <v>0</v>
      </c>
      <c r="AJ64" s="126">
        <f t="shared" si="18"/>
        <v>0</v>
      </c>
      <c r="AK64" s="126">
        <f>IF('Member Info'!F60&gt;$R$1,1,0)</f>
        <v>0</v>
      </c>
      <c r="AL64" s="126" t="b">
        <f>IF(ISERROR(R64),ERROR.TYPE(#REF!)=ERROR.TYPE(R64),FALSE)</f>
        <v>0</v>
      </c>
      <c r="AM64" s="126" t="b">
        <f>IF(ISERROR(S64),ERROR.TYPE(#REF!)=ERROR.TYPE(S64),FALSE)</f>
        <v>0</v>
      </c>
      <c r="AN64" s="126">
        <f>IF(OR('Member Info'!F60&gt;=$S$1,'Member Info'!N60&gt;=$R$1),1,0)</f>
        <v>0</v>
      </c>
    </row>
    <row r="65" spans="1:40" x14ac:dyDescent="0.25">
      <c r="A65" s="4">
        <v>33</v>
      </c>
      <c r="B65" s="166">
        <f>'Member Info'!D61</f>
        <v>0</v>
      </c>
      <c r="C65" s="166">
        <f>'Member Info'!E61</f>
        <v>0</v>
      </c>
      <c r="D65" s="166" t="str">
        <f>'Member Info'!G61</f>
        <v/>
      </c>
      <c r="E65" s="167">
        <f>'Member Info'!B61</f>
        <v>0</v>
      </c>
      <c r="F65" s="244"/>
      <c r="G65" s="168" t="str">
        <f>IF(E65=0,"",
IF('Member Info'!$AM$19&lt;=$R$1,
SUMPRODUCT('Member Info'!L61+IF('Member Info'!H61&gt;'Member Info'!$AJ$12,'Member Info'!$AK$13,IF('Member Info'!H61&gt;'Member Info'!$AJ$11,'Member Info'!$AK$12,IF('Member Info'!H61&gt;'Member Info'!$AJ$10,'Member Info'!$AK$11,IF('Member Info'!H61&gt;'Member Info'!$AJ$9,'Member Info'!$AK$10,IF('Member Info'!H61&gt;'Member Info'!$AJ$8,'Member Info'!$AK$9,'Member Info'!$AK$8)))))),
SUMPRODUCT('Member Info'!L61+IF('Member Info'!H61&gt;'Member Info'!$AG$17,'Member Info'!$AH$18,IF('Member Info'!H61&gt;'Member Info'!$AG$16,'Member Info'!$AH$17,IF('Member Info'!H61&gt;'Member Info'!$AG$15,'Member Info'!$AH$16,IF('Member Info'!H61&gt;'Member Info'!$AG$14,'Member Info'!$AH$15,IF('Member Info'!H61&gt;'Member Info'!$AG$13,'Member Info'!$AH$14,IF('Member Info'!H61&gt;'Member Info'!$AG$12,'Member Info'!$AH$13,IF('Member Info'!H61&gt;'Member Info'!$AG$11,'Member Info'!$AH$12,IF('Member Info'!H61&gt;'Member Info'!$AG$10,'Member Info'!$AH$11,IF('Member Info'!H61&gt;'Member Info'!$AG$9,'Member Info'!$AH$10,IF('Member Info'!H61&gt;'Member Info'!$AG$8,'Member Info'!$AH$9,'Member Info'!$AH$8)))))))))))))</f>
        <v/>
      </c>
      <c r="H65" s="26"/>
      <c r="I65" s="26"/>
      <c r="J65" s="107" t="str">
        <f>IF(E65=0,"",IF('Member Info'!F61&gt;$S$1,CONCATENATE("Joined with practice on ", TEXT('Member Info'!F61, "DD/MM/YYYY")),IF('Member Info'!N61&lt;&gt;"",IF('Member Info'!N61&lt;$R$1,CONCATENATE("Left Scheme on ", TEXT('Member Info'!N61, "DD/MM/YYYY")),IF(ISERROR(G65),"Error Detected, No rate entered",IF(E65=0,"",IF(F65="","Error Detected, No Pensionable pay",IF(ISERROR(AB65)," Unknown Values entered.",IF(T65+U65&lt;1,"Acceptable",IF(R65+S65=200, "No Contributions Entered", IF(K65="","Error Detected, Choose reason&gt;",IF(X65="1",IF(T65=1,"Please Enter Deemed Pensionable Pay","Add Any Relevant Details Above"),"Please Give Details Above"))))))))),IF(ISERROR(G65),"Error Detected, No rate entered",IF(E65=0,"",IF(F65="","Error Detected, No Pensionable pay",IF(ISERROR(AB65)," Unknown Values entered.",IF(T65+U65&lt;1,"Acceptable",IF(R65+S65=200, "No Contributions Entered", IF(K65="","Error Detected, Choose reason&gt;",IF(X65="1",IF(T65=1,"Please Enter Deemed Pensionable Pay","Add relevant Details Above"),"Please give details Above")))))))))))</f>
        <v/>
      </c>
      <c r="K65" s="263"/>
      <c r="L65" s="93"/>
      <c r="M65" s="93" t="str">
        <f t="shared" si="4"/>
        <v/>
      </c>
      <c r="N65" s="96">
        <f t="shared" si="5"/>
        <v>0</v>
      </c>
      <c r="O65" s="96">
        <f t="shared" si="0"/>
        <v>0</v>
      </c>
      <c r="P65" s="220">
        <f>(ROUND((F65/100*'Member Info'!$W$2), 2))</f>
        <v>0</v>
      </c>
      <c r="Q65" s="220" t="e">
        <f t="shared" si="6"/>
        <v>#VALUE!</v>
      </c>
      <c r="R65" s="220" t="str">
        <f t="shared" si="7"/>
        <v/>
      </c>
      <c r="S65" s="229" t="str">
        <f t="shared" si="8"/>
        <v/>
      </c>
      <c r="T65" s="230" t="str">
        <f t="shared" si="9"/>
        <v/>
      </c>
      <c r="U65" s="230" t="str">
        <f t="shared" si="10"/>
        <v/>
      </c>
      <c r="V65" s="224">
        <f t="shared" si="11"/>
        <v>0</v>
      </c>
      <c r="W65" s="112">
        <f t="shared" si="12"/>
        <v>0</v>
      </c>
      <c r="X65" s="237" t="str">
        <f t="shared" si="1"/>
        <v/>
      </c>
      <c r="Y65" s="242" t="b">
        <f t="shared" si="2"/>
        <v>0</v>
      </c>
      <c r="Z65" s="237">
        <f t="shared" si="13"/>
        <v>0</v>
      </c>
      <c r="AA65" s="237">
        <f>IF('Member Info'!N61="",1,"")</f>
        <v>1</v>
      </c>
      <c r="AB65" s="245" t="e">
        <f t="shared" si="14"/>
        <v>#VALUE!</v>
      </c>
      <c r="AC65" s="132" t="str">
        <f t="shared" si="3"/>
        <v/>
      </c>
      <c r="AD65" s="126">
        <f t="shared" si="15"/>
        <v>1</v>
      </c>
      <c r="AE65" s="126" t="str">
        <f>IF('Member Info'!N61&lt;&gt;"",IF('Member Info'!N61&lt;=$R$1,1,0),"")</f>
        <v/>
      </c>
      <c r="AG65" s="126" t="b">
        <f t="shared" si="16"/>
        <v>0</v>
      </c>
      <c r="AH65" s="126">
        <f t="shared" si="17"/>
        <v>0</v>
      </c>
      <c r="AJ65" s="126">
        <f t="shared" si="18"/>
        <v>0</v>
      </c>
      <c r="AK65" s="126">
        <f>IF('Member Info'!F61&gt;$R$1,1,0)</f>
        <v>0</v>
      </c>
      <c r="AL65" s="126" t="b">
        <f>IF(ISERROR(R65),ERROR.TYPE(#REF!)=ERROR.TYPE(R65),FALSE)</f>
        <v>0</v>
      </c>
      <c r="AM65" s="126" t="b">
        <f>IF(ISERROR(S65),ERROR.TYPE(#REF!)=ERROR.TYPE(S65),FALSE)</f>
        <v>0</v>
      </c>
      <c r="AN65" s="126">
        <f>IF(OR('Member Info'!F61&gt;=$S$1,'Member Info'!N61&gt;=$R$1),1,0)</f>
        <v>0</v>
      </c>
    </row>
    <row r="66" spans="1:40" x14ac:dyDescent="0.25">
      <c r="A66" s="4">
        <v>34</v>
      </c>
      <c r="B66" s="166">
        <f>'Member Info'!D62</f>
        <v>0</v>
      </c>
      <c r="C66" s="166">
        <f>'Member Info'!E62</f>
        <v>0</v>
      </c>
      <c r="D66" s="166" t="str">
        <f>'Member Info'!G62</f>
        <v/>
      </c>
      <c r="E66" s="167">
        <f>'Member Info'!B62</f>
        <v>0</v>
      </c>
      <c r="F66" s="244"/>
      <c r="G66" s="168" t="str">
        <f>IF(E66=0,"",
IF('Member Info'!$AM$19&lt;=$R$1,
SUMPRODUCT('Member Info'!L62+IF('Member Info'!H62&gt;'Member Info'!$AJ$12,'Member Info'!$AK$13,IF('Member Info'!H62&gt;'Member Info'!$AJ$11,'Member Info'!$AK$12,IF('Member Info'!H62&gt;'Member Info'!$AJ$10,'Member Info'!$AK$11,IF('Member Info'!H62&gt;'Member Info'!$AJ$9,'Member Info'!$AK$10,IF('Member Info'!H62&gt;'Member Info'!$AJ$8,'Member Info'!$AK$9,'Member Info'!$AK$8)))))),
SUMPRODUCT('Member Info'!L62+IF('Member Info'!H62&gt;'Member Info'!$AG$17,'Member Info'!$AH$18,IF('Member Info'!H62&gt;'Member Info'!$AG$16,'Member Info'!$AH$17,IF('Member Info'!H62&gt;'Member Info'!$AG$15,'Member Info'!$AH$16,IF('Member Info'!H62&gt;'Member Info'!$AG$14,'Member Info'!$AH$15,IF('Member Info'!H62&gt;'Member Info'!$AG$13,'Member Info'!$AH$14,IF('Member Info'!H62&gt;'Member Info'!$AG$12,'Member Info'!$AH$13,IF('Member Info'!H62&gt;'Member Info'!$AG$11,'Member Info'!$AH$12,IF('Member Info'!H62&gt;'Member Info'!$AG$10,'Member Info'!$AH$11,IF('Member Info'!H62&gt;'Member Info'!$AG$9,'Member Info'!$AH$10,IF('Member Info'!H62&gt;'Member Info'!$AG$8,'Member Info'!$AH$9,'Member Info'!$AH$8)))))))))))))</f>
        <v/>
      </c>
      <c r="H66" s="26"/>
      <c r="I66" s="26"/>
      <c r="J66" s="107" t="str">
        <f>IF(E66=0,"",IF('Member Info'!F62&gt;$S$1,CONCATENATE("Joined with practice on ", TEXT('Member Info'!F62, "DD/MM/YYYY")),IF('Member Info'!N62&lt;&gt;"",IF('Member Info'!N62&lt;$R$1,CONCATENATE("Left Scheme on ", TEXT('Member Info'!N62, "DD/MM/YYYY")),IF(ISERROR(G66),"Error Detected, No rate entered",IF(E66=0,"",IF(F66="","Error Detected, No Pensionable pay",IF(ISERROR(AB66)," Unknown Values entered.",IF(T66+U66&lt;1,"Acceptable",IF(R66+S66=200, "No Contributions Entered", IF(K66="","Error Detected, Choose reason&gt;",IF(X66="1",IF(T66=1,"Please Enter Deemed Pensionable Pay","Add Any Relevant Details Above"),"Please Give Details Above"))))))))),IF(ISERROR(G66),"Error Detected, No rate entered",IF(E66=0,"",IF(F66="","Error Detected, No Pensionable pay",IF(ISERROR(AB66)," Unknown Values entered.",IF(T66+U66&lt;1,"Acceptable",IF(R66+S66=200, "No Contributions Entered", IF(K66="","Error Detected, Choose reason&gt;",IF(X66="1",IF(T66=1,"Please Enter Deemed Pensionable Pay","Add relevant Details Above"),"Please give details Above")))))))))))</f>
        <v/>
      </c>
      <c r="K66" s="263"/>
      <c r="L66" s="93"/>
      <c r="M66" s="93" t="str">
        <f t="shared" si="4"/>
        <v/>
      </c>
      <c r="N66" s="96">
        <f t="shared" si="5"/>
        <v>0</v>
      </c>
      <c r="O66" s="96">
        <f t="shared" si="0"/>
        <v>0</v>
      </c>
      <c r="P66" s="220">
        <f>(ROUND((F66/100*'Member Info'!$W$2), 2))</f>
        <v>0</v>
      </c>
      <c r="Q66" s="220" t="e">
        <f t="shared" si="6"/>
        <v>#VALUE!</v>
      </c>
      <c r="R66" s="220" t="str">
        <f t="shared" si="7"/>
        <v/>
      </c>
      <c r="S66" s="229" t="str">
        <f t="shared" si="8"/>
        <v/>
      </c>
      <c r="T66" s="230" t="str">
        <f t="shared" si="9"/>
        <v/>
      </c>
      <c r="U66" s="230" t="str">
        <f t="shared" si="10"/>
        <v/>
      </c>
      <c r="V66" s="224">
        <f t="shared" si="11"/>
        <v>0</v>
      </c>
      <c r="W66" s="112">
        <f t="shared" si="12"/>
        <v>0</v>
      </c>
      <c r="X66" s="237" t="str">
        <f t="shared" si="1"/>
        <v/>
      </c>
      <c r="Y66" s="242" t="b">
        <f t="shared" si="2"/>
        <v>0</v>
      </c>
      <c r="Z66" s="237">
        <f t="shared" si="13"/>
        <v>0</v>
      </c>
      <c r="AA66" s="237">
        <f>IF('Member Info'!N62="",1,"")</f>
        <v>1</v>
      </c>
      <c r="AB66" s="245" t="e">
        <f t="shared" si="14"/>
        <v>#VALUE!</v>
      </c>
      <c r="AC66" s="132" t="str">
        <f t="shared" si="3"/>
        <v/>
      </c>
      <c r="AD66" s="126">
        <f t="shared" si="15"/>
        <v>1</v>
      </c>
      <c r="AE66" s="126" t="str">
        <f>IF('Member Info'!N62&lt;&gt;"",IF('Member Info'!N62&lt;=$R$1,1,0),"")</f>
        <v/>
      </c>
      <c r="AG66" s="126" t="b">
        <f t="shared" si="16"/>
        <v>0</v>
      </c>
      <c r="AH66" s="126">
        <f t="shared" si="17"/>
        <v>0</v>
      </c>
      <c r="AJ66" s="126">
        <f t="shared" si="18"/>
        <v>0</v>
      </c>
      <c r="AK66" s="126">
        <f>IF('Member Info'!F62&gt;$R$1,1,0)</f>
        <v>0</v>
      </c>
      <c r="AL66" s="126" t="b">
        <f>IF(ISERROR(R66),ERROR.TYPE(#REF!)=ERROR.TYPE(R66),FALSE)</f>
        <v>0</v>
      </c>
      <c r="AM66" s="126" t="b">
        <f>IF(ISERROR(S66),ERROR.TYPE(#REF!)=ERROR.TYPE(S66),FALSE)</f>
        <v>0</v>
      </c>
      <c r="AN66" s="126">
        <f>IF(OR('Member Info'!F62&gt;=$S$1,'Member Info'!N62&gt;=$R$1),1,0)</f>
        <v>0</v>
      </c>
    </row>
    <row r="67" spans="1:40" x14ac:dyDescent="0.25">
      <c r="A67" s="4">
        <v>35</v>
      </c>
      <c r="B67" s="166">
        <f>'Member Info'!D63</f>
        <v>0</v>
      </c>
      <c r="C67" s="166">
        <f>'Member Info'!E63</f>
        <v>0</v>
      </c>
      <c r="D67" s="166" t="str">
        <f>'Member Info'!G63</f>
        <v/>
      </c>
      <c r="E67" s="167">
        <f>'Member Info'!B63</f>
        <v>0</v>
      </c>
      <c r="F67" s="244"/>
      <c r="G67" s="168" t="str">
        <f>IF(E67=0,"",
IF('Member Info'!$AM$19&lt;=$R$1,
SUMPRODUCT('Member Info'!L63+IF('Member Info'!H63&gt;'Member Info'!$AJ$12,'Member Info'!$AK$13,IF('Member Info'!H63&gt;'Member Info'!$AJ$11,'Member Info'!$AK$12,IF('Member Info'!H63&gt;'Member Info'!$AJ$10,'Member Info'!$AK$11,IF('Member Info'!H63&gt;'Member Info'!$AJ$9,'Member Info'!$AK$10,IF('Member Info'!H63&gt;'Member Info'!$AJ$8,'Member Info'!$AK$9,'Member Info'!$AK$8)))))),
SUMPRODUCT('Member Info'!L63+IF('Member Info'!H63&gt;'Member Info'!$AG$17,'Member Info'!$AH$18,IF('Member Info'!H63&gt;'Member Info'!$AG$16,'Member Info'!$AH$17,IF('Member Info'!H63&gt;'Member Info'!$AG$15,'Member Info'!$AH$16,IF('Member Info'!H63&gt;'Member Info'!$AG$14,'Member Info'!$AH$15,IF('Member Info'!H63&gt;'Member Info'!$AG$13,'Member Info'!$AH$14,IF('Member Info'!H63&gt;'Member Info'!$AG$12,'Member Info'!$AH$13,IF('Member Info'!H63&gt;'Member Info'!$AG$11,'Member Info'!$AH$12,IF('Member Info'!H63&gt;'Member Info'!$AG$10,'Member Info'!$AH$11,IF('Member Info'!H63&gt;'Member Info'!$AG$9,'Member Info'!$AH$10,IF('Member Info'!H63&gt;'Member Info'!$AG$8,'Member Info'!$AH$9,'Member Info'!$AH$8)))))))))))))</f>
        <v/>
      </c>
      <c r="H67" s="26"/>
      <c r="I67" s="26"/>
      <c r="J67" s="107" t="str">
        <f>IF(E67=0,"",IF('Member Info'!F63&gt;$S$1,CONCATENATE("Joined with practice on ", TEXT('Member Info'!F63, "DD/MM/YYYY")),IF('Member Info'!N63&lt;&gt;"",IF('Member Info'!N63&lt;$R$1,CONCATENATE("Left Scheme on ", TEXT('Member Info'!N63, "DD/MM/YYYY")),IF(ISERROR(G67),"Error Detected, No rate entered",IF(E67=0,"",IF(F67="","Error Detected, No Pensionable pay",IF(ISERROR(AB67)," Unknown Values entered.",IF(T67+U67&lt;1,"Acceptable",IF(R67+S67=200, "No Contributions Entered", IF(K67="","Error Detected, Choose reason&gt;",IF(X67="1",IF(T67=1,"Please Enter Deemed Pensionable Pay","Add Any Relevant Details Above"),"Please Give Details Above"))))))))),IF(ISERROR(G67),"Error Detected, No rate entered",IF(E67=0,"",IF(F67="","Error Detected, No Pensionable pay",IF(ISERROR(AB67)," Unknown Values entered.",IF(T67+U67&lt;1,"Acceptable",IF(R67+S67=200, "No Contributions Entered", IF(K67="","Error Detected, Choose reason&gt;",IF(X67="1",IF(T67=1,"Please Enter Deemed Pensionable Pay","Add relevant Details Above"),"Please give details Above")))))))))))</f>
        <v/>
      </c>
      <c r="K67" s="263"/>
      <c r="L67" s="93"/>
      <c r="M67" s="93" t="str">
        <f t="shared" si="4"/>
        <v/>
      </c>
      <c r="N67" s="96">
        <f t="shared" si="5"/>
        <v>0</v>
      </c>
      <c r="O67" s="96">
        <f t="shared" si="0"/>
        <v>0</v>
      </c>
      <c r="P67" s="220">
        <f>(ROUND((F67/100*'Member Info'!$W$2), 2))</f>
        <v>0</v>
      </c>
      <c r="Q67" s="220" t="e">
        <f t="shared" si="6"/>
        <v>#VALUE!</v>
      </c>
      <c r="R67" s="220" t="str">
        <f t="shared" si="7"/>
        <v/>
      </c>
      <c r="S67" s="229" t="str">
        <f t="shared" si="8"/>
        <v/>
      </c>
      <c r="T67" s="230" t="str">
        <f t="shared" si="9"/>
        <v/>
      </c>
      <c r="U67" s="230" t="str">
        <f t="shared" si="10"/>
        <v/>
      </c>
      <c r="V67" s="224">
        <f t="shared" si="11"/>
        <v>0</v>
      </c>
      <c r="W67" s="112">
        <f t="shared" si="12"/>
        <v>0</v>
      </c>
      <c r="X67" s="237" t="str">
        <f t="shared" si="1"/>
        <v/>
      </c>
      <c r="Y67" s="242" t="b">
        <f t="shared" si="2"/>
        <v>0</v>
      </c>
      <c r="Z67" s="237">
        <f t="shared" si="13"/>
        <v>0</v>
      </c>
      <c r="AA67" s="237">
        <f>IF('Member Info'!N63="",1,"")</f>
        <v>1</v>
      </c>
      <c r="AB67" s="245" t="e">
        <f t="shared" si="14"/>
        <v>#VALUE!</v>
      </c>
      <c r="AC67" s="132" t="str">
        <f t="shared" si="3"/>
        <v/>
      </c>
      <c r="AD67" s="126">
        <f t="shared" si="15"/>
        <v>1</v>
      </c>
      <c r="AE67" s="126" t="str">
        <f>IF('Member Info'!N63&lt;&gt;"",IF('Member Info'!N63&lt;=$R$1,1,0),"")</f>
        <v/>
      </c>
      <c r="AG67" s="126" t="b">
        <f t="shared" si="16"/>
        <v>0</v>
      </c>
      <c r="AH67" s="126">
        <f t="shared" si="17"/>
        <v>0</v>
      </c>
      <c r="AJ67" s="126">
        <f t="shared" si="18"/>
        <v>0</v>
      </c>
      <c r="AK67" s="126">
        <f>IF('Member Info'!F63&gt;$R$1,1,0)</f>
        <v>0</v>
      </c>
      <c r="AL67" s="126" t="b">
        <f>IF(ISERROR(R67),ERROR.TYPE(#REF!)=ERROR.TYPE(R67),FALSE)</f>
        <v>0</v>
      </c>
      <c r="AM67" s="126" t="b">
        <f>IF(ISERROR(S67),ERROR.TYPE(#REF!)=ERROR.TYPE(S67),FALSE)</f>
        <v>0</v>
      </c>
      <c r="AN67" s="126">
        <f>IF(OR('Member Info'!F63&gt;=$S$1,'Member Info'!N63&gt;=$R$1),1,0)</f>
        <v>0</v>
      </c>
    </row>
    <row r="68" spans="1:40" x14ac:dyDescent="0.25">
      <c r="A68" s="4">
        <v>36</v>
      </c>
      <c r="B68" s="166">
        <f>'Member Info'!D64</f>
        <v>0</v>
      </c>
      <c r="C68" s="166">
        <f>'Member Info'!E64</f>
        <v>0</v>
      </c>
      <c r="D68" s="166" t="str">
        <f>'Member Info'!G64</f>
        <v/>
      </c>
      <c r="E68" s="167">
        <f>'Member Info'!B64</f>
        <v>0</v>
      </c>
      <c r="F68" s="244"/>
      <c r="G68" s="168" t="str">
        <f>IF(E68=0,"",
IF('Member Info'!$AM$19&lt;=$R$1,
SUMPRODUCT('Member Info'!L64+IF('Member Info'!H64&gt;'Member Info'!$AJ$12,'Member Info'!$AK$13,IF('Member Info'!H64&gt;'Member Info'!$AJ$11,'Member Info'!$AK$12,IF('Member Info'!H64&gt;'Member Info'!$AJ$10,'Member Info'!$AK$11,IF('Member Info'!H64&gt;'Member Info'!$AJ$9,'Member Info'!$AK$10,IF('Member Info'!H64&gt;'Member Info'!$AJ$8,'Member Info'!$AK$9,'Member Info'!$AK$8)))))),
SUMPRODUCT('Member Info'!L64+IF('Member Info'!H64&gt;'Member Info'!$AG$17,'Member Info'!$AH$18,IF('Member Info'!H64&gt;'Member Info'!$AG$16,'Member Info'!$AH$17,IF('Member Info'!H64&gt;'Member Info'!$AG$15,'Member Info'!$AH$16,IF('Member Info'!H64&gt;'Member Info'!$AG$14,'Member Info'!$AH$15,IF('Member Info'!H64&gt;'Member Info'!$AG$13,'Member Info'!$AH$14,IF('Member Info'!H64&gt;'Member Info'!$AG$12,'Member Info'!$AH$13,IF('Member Info'!H64&gt;'Member Info'!$AG$11,'Member Info'!$AH$12,IF('Member Info'!H64&gt;'Member Info'!$AG$10,'Member Info'!$AH$11,IF('Member Info'!H64&gt;'Member Info'!$AG$9,'Member Info'!$AH$10,IF('Member Info'!H64&gt;'Member Info'!$AG$8,'Member Info'!$AH$9,'Member Info'!$AH$8)))))))))))))</f>
        <v/>
      </c>
      <c r="H68" s="26"/>
      <c r="I68" s="26"/>
      <c r="J68" s="107" t="str">
        <f>IF(E68=0,"",IF('Member Info'!F64&gt;$S$1,CONCATENATE("Joined with practice on ", TEXT('Member Info'!F64, "DD/MM/YYYY")),IF('Member Info'!N64&lt;&gt;"",IF('Member Info'!N64&lt;$R$1,CONCATENATE("Left Scheme on ", TEXT('Member Info'!N64, "DD/MM/YYYY")),IF(ISERROR(G68),"Error Detected, No rate entered",IF(E68=0,"",IF(F68="","Error Detected, No Pensionable pay",IF(ISERROR(AB68)," Unknown Values entered.",IF(T68+U68&lt;1,"Acceptable",IF(R68+S68=200, "No Contributions Entered", IF(K68="","Error Detected, Choose reason&gt;",IF(X68="1",IF(T68=1,"Please Enter Deemed Pensionable Pay","Add Any Relevant Details Above"),"Please Give Details Above"))))))))),IF(ISERROR(G68),"Error Detected, No rate entered",IF(E68=0,"",IF(F68="","Error Detected, No Pensionable pay",IF(ISERROR(AB68)," Unknown Values entered.",IF(T68+U68&lt;1,"Acceptable",IF(R68+S68=200, "No Contributions Entered", IF(K68="","Error Detected, Choose reason&gt;",IF(X68="1",IF(T68=1,"Please Enter Deemed Pensionable Pay","Add relevant Details Above"),"Please give details Above")))))))))))</f>
        <v/>
      </c>
      <c r="K68" s="263"/>
      <c r="L68" s="93"/>
      <c r="M68" s="93" t="str">
        <f t="shared" si="4"/>
        <v/>
      </c>
      <c r="N68" s="96">
        <f t="shared" si="5"/>
        <v>0</v>
      </c>
      <c r="O68" s="96">
        <f t="shared" si="0"/>
        <v>0</v>
      </c>
      <c r="P68" s="220">
        <f>(ROUND((F68/100*'Member Info'!$W$2), 2))</f>
        <v>0</v>
      </c>
      <c r="Q68" s="220" t="e">
        <f t="shared" si="6"/>
        <v>#VALUE!</v>
      </c>
      <c r="R68" s="220" t="str">
        <f t="shared" si="7"/>
        <v/>
      </c>
      <c r="S68" s="229" t="str">
        <f t="shared" si="8"/>
        <v/>
      </c>
      <c r="T68" s="230" t="str">
        <f t="shared" si="9"/>
        <v/>
      </c>
      <c r="U68" s="230" t="str">
        <f t="shared" si="10"/>
        <v/>
      </c>
      <c r="V68" s="224">
        <f t="shared" si="11"/>
        <v>0</v>
      </c>
      <c r="W68" s="112">
        <f t="shared" si="12"/>
        <v>0</v>
      </c>
      <c r="X68" s="237" t="str">
        <f t="shared" si="1"/>
        <v/>
      </c>
      <c r="Y68" s="242" t="b">
        <f t="shared" si="2"/>
        <v>0</v>
      </c>
      <c r="Z68" s="237">
        <f t="shared" si="13"/>
        <v>0</v>
      </c>
      <c r="AA68" s="237">
        <f>IF('Member Info'!N64="",1,"")</f>
        <v>1</v>
      </c>
      <c r="AB68" s="245" t="e">
        <f t="shared" si="14"/>
        <v>#VALUE!</v>
      </c>
      <c r="AC68" s="132" t="str">
        <f t="shared" si="3"/>
        <v/>
      </c>
      <c r="AD68" s="126">
        <f t="shared" si="15"/>
        <v>1</v>
      </c>
      <c r="AE68" s="126" t="str">
        <f>IF('Member Info'!N64&lt;&gt;"",IF('Member Info'!N64&lt;=$R$1,1,0),"")</f>
        <v/>
      </c>
      <c r="AG68" s="126" t="b">
        <f t="shared" si="16"/>
        <v>0</v>
      </c>
      <c r="AH68" s="126">
        <f t="shared" si="17"/>
        <v>0</v>
      </c>
      <c r="AJ68" s="126">
        <f t="shared" si="18"/>
        <v>0</v>
      </c>
      <c r="AK68" s="126">
        <f>IF('Member Info'!F64&gt;$R$1,1,0)</f>
        <v>0</v>
      </c>
      <c r="AL68" s="126" t="b">
        <f>IF(ISERROR(R68),ERROR.TYPE(#REF!)=ERROR.TYPE(R68),FALSE)</f>
        <v>0</v>
      </c>
      <c r="AM68" s="126" t="b">
        <f>IF(ISERROR(S68),ERROR.TYPE(#REF!)=ERROR.TYPE(S68),FALSE)</f>
        <v>0</v>
      </c>
      <c r="AN68" s="126">
        <f>IF(OR('Member Info'!F64&gt;=$S$1,'Member Info'!N64&gt;=$R$1),1,0)</f>
        <v>0</v>
      </c>
    </row>
    <row r="69" spans="1:40" x14ac:dyDescent="0.25">
      <c r="A69" s="4">
        <v>37</v>
      </c>
      <c r="B69" s="166">
        <f>'Member Info'!D65</f>
        <v>0</v>
      </c>
      <c r="C69" s="166">
        <f>'Member Info'!E65</f>
        <v>0</v>
      </c>
      <c r="D69" s="166" t="str">
        <f>'Member Info'!G65</f>
        <v/>
      </c>
      <c r="E69" s="167">
        <f>'Member Info'!B65</f>
        <v>0</v>
      </c>
      <c r="F69" s="244"/>
      <c r="G69" s="168" t="str">
        <f>IF(E69=0,"",
IF('Member Info'!$AM$19&lt;=$R$1,
SUMPRODUCT('Member Info'!L65+IF('Member Info'!H65&gt;'Member Info'!$AJ$12,'Member Info'!$AK$13,IF('Member Info'!H65&gt;'Member Info'!$AJ$11,'Member Info'!$AK$12,IF('Member Info'!H65&gt;'Member Info'!$AJ$10,'Member Info'!$AK$11,IF('Member Info'!H65&gt;'Member Info'!$AJ$9,'Member Info'!$AK$10,IF('Member Info'!H65&gt;'Member Info'!$AJ$8,'Member Info'!$AK$9,'Member Info'!$AK$8)))))),
SUMPRODUCT('Member Info'!L65+IF('Member Info'!H65&gt;'Member Info'!$AG$17,'Member Info'!$AH$18,IF('Member Info'!H65&gt;'Member Info'!$AG$16,'Member Info'!$AH$17,IF('Member Info'!H65&gt;'Member Info'!$AG$15,'Member Info'!$AH$16,IF('Member Info'!H65&gt;'Member Info'!$AG$14,'Member Info'!$AH$15,IF('Member Info'!H65&gt;'Member Info'!$AG$13,'Member Info'!$AH$14,IF('Member Info'!H65&gt;'Member Info'!$AG$12,'Member Info'!$AH$13,IF('Member Info'!H65&gt;'Member Info'!$AG$11,'Member Info'!$AH$12,IF('Member Info'!H65&gt;'Member Info'!$AG$10,'Member Info'!$AH$11,IF('Member Info'!H65&gt;'Member Info'!$AG$9,'Member Info'!$AH$10,IF('Member Info'!H65&gt;'Member Info'!$AG$8,'Member Info'!$AH$9,'Member Info'!$AH$8)))))))))))))</f>
        <v/>
      </c>
      <c r="H69" s="26"/>
      <c r="I69" s="26"/>
      <c r="J69" s="107" t="str">
        <f>IF(E69=0,"",IF('Member Info'!F65&gt;$S$1,CONCATENATE("Joined with practice on ", TEXT('Member Info'!F65, "DD/MM/YYYY")),IF('Member Info'!N65&lt;&gt;"",IF('Member Info'!N65&lt;$R$1,CONCATENATE("Left Scheme on ", TEXT('Member Info'!N65, "DD/MM/YYYY")),IF(ISERROR(G69),"Error Detected, No rate entered",IF(E69=0,"",IF(F69="","Error Detected, No Pensionable pay",IF(ISERROR(AB69)," Unknown Values entered.",IF(T69+U69&lt;1,"Acceptable",IF(R69+S69=200, "No Contributions Entered", IF(K69="","Error Detected, Choose reason&gt;",IF(X69="1",IF(T69=1,"Please Enter Deemed Pensionable Pay","Add Any Relevant Details Above"),"Please Give Details Above"))))))))),IF(ISERROR(G69),"Error Detected, No rate entered",IF(E69=0,"",IF(F69="","Error Detected, No Pensionable pay",IF(ISERROR(AB69)," Unknown Values entered.",IF(T69+U69&lt;1,"Acceptable",IF(R69+S69=200, "No Contributions Entered", IF(K69="","Error Detected, Choose reason&gt;",IF(X69="1",IF(T69=1,"Please Enter Deemed Pensionable Pay","Add relevant Details Above"),"Please give details Above")))))))))))</f>
        <v/>
      </c>
      <c r="K69" s="263"/>
      <c r="L69" s="93"/>
      <c r="M69" s="93" t="str">
        <f t="shared" si="4"/>
        <v/>
      </c>
      <c r="N69" s="96">
        <f t="shared" si="5"/>
        <v>0</v>
      </c>
      <c r="O69" s="96">
        <f t="shared" si="0"/>
        <v>0</v>
      </c>
      <c r="P69" s="220">
        <f>(ROUND((F69/100*'Member Info'!$W$2), 2))</f>
        <v>0</v>
      </c>
      <c r="Q69" s="220" t="e">
        <f t="shared" si="6"/>
        <v>#VALUE!</v>
      </c>
      <c r="R69" s="220" t="str">
        <f t="shared" si="7"/>
        <v/>
      </c>
      <c r="S69" s="229" t="str">
        <f t="shared" si="8"/>
        <v/>
      </c>
      <c r="T69" s="230" t="str">
        <f t="shared" si="9"/>
        <v/>
      </c>
      <c r="U69" s="230" t="str">
        <f t="shared" si="10"/>
        <v/>
      </c>
      <c r="V69" s="224">
        <f t="shared" si="11"/>
        <v>0</v>
      </c>
      <c r="W69" s="112">
        <f t="shared" si="12"/>
        <v>0</v>
      </c>
      <c r="X69" s="237" t="str">
        <f t="shared" si="1"/>
        <v/>
      </c>
      <c r="Y69" s="242" t="b">
        <f t="shared" si="2"/>
        <v>0</v>
      </c>
      <c r="Z69" s="237">
        <f t="shared" si="13"/>
        <v>0</v>
      </c>
      <c r="AA69" s="237">
        <f>IF('Member Info'!N65="",1,"")</f>
        <v>1</v>
      </c>
      <c r="AB69" s="245" t="e">
        <f t="shared" si="14"/>
        <v>#VALUE!</v>
      </c>
      <c r="AC69" s="132" t="str">
        <f t="shared" si="3"/>
        <v/>
      </c>
      <c r="AD69" s="126">
        <f t="shared" si="15"/>
        <v>1</v>
      </c>
      <c r="AE69" s="126" t="str">
        <f>IF('Member Info'!N65&lt;&gt;"",IF('Member Info'!N65&lt;=$R$1,1,0),"")</f>
        <v/>
      </c>
      <c r="AG69" s="126" t="b">
        <f t="shared" si="16"/>
        <v>0</v>
      </c>
      <c r="AH69" s="126">
        <f t="shared" si="17"/>
        <v>0</v>
      </c>
      <c r="AJ69" s="126">
        <f t="shared" si="18"/>
        <v>0</v>
      </c>
      <c r="AK69" s="126">
        <f>IF('Member Info'!F65&gt;$R$1,1,0)</f>
        <v>0</v>
      </c>
      <c r="AL69" s="126" t="b">
        <f>IF(ISERROR(R69),ERROR.TYPE(#REF!)=ERROR.TYPE(R69),FALSE)</f>
        <v>0</v>
      </c>
      <c r="AM69" s="126" t="b">
        <f>IF(ISERROR(S69),ERROR.TYPE(#REF!)=ERROR.TYPE(S69),FALSE)</f>
        <v>0</v>
      </c>
      <c r="AN69" s="126">
        <f>IF(OR('Member Info'!F65&gt;=$S$1,'Member Info'!N65&gt;=$R$1),1,0)</f>
        <v>0</v>
      </c>
    </row>
    <row r="70" spans="1:40" x14ac:dyDescent="0.25">
      <c r="A70" s="4">
        <v>38</v>
      </c>
      <c r="B70" s="166">
        <f>'Member Info'!D66</f>
        <v>0</v>
      </c>
      <c r="C70" s="166">
        <f>'Member Info'!E66</f>
        <v>0</v>
      </c>
      <c r="D70" s="166" t="str">
        <f>'Member Info'!G66</f>
        <v/>
      </c>
      <c r="E70" s="167">
        <f>'Member Info'!B66</f>
        <v>0</v>
      </c>
      <c r="F70" s="244"/>
      <c r="G70" s="168" t="str">
        <f>IF(E70=0,"",
IF('Member Info'!$AM$19&lt;=$R$1,
SUMPRODUCT('Member Info'!L66+IF('Member Info'!H66&gt;'Member Info'!$AJ$12,'Member Info'!$AK$13,IF('Member Info'!H66&gt;'Member Info'!$AJ$11,'Member Info'!$AK$12,IF('Member Info'!H66&gt;'Member Info'!$AJ$10,'Member Info'!$AK$11,IF('Member Info'!H66&gt;'Member Info'!$AJ$9,'Member Info'!$AK$10,IF('Member Info'!H66&gt;'Member Info'!$AJ$8,'Member Info'!$AK$9,'Member Info'!$AK$8)))))),
SUMPRODUCT('Member Info'!L66+IF('Member Info'!H66&gt;'Member Info'!$AG$17,'Member Info'!$AH$18,IF('Member Info'!H66&gt;'Member Info'!$AG$16,'Member Info'!$AH$17,IF('Member Info'!H66&gt;'Member Info'!$AG$15,'Member Info'!$AH$16,IF('Member Info'!H66&gt;'Member Info'!$AG$14,'Member Info'!$AH$15,IF('Member Info'!H66&gt;'Member Info'!$AG$13,'Member Info'!$AH$14,IF('Member Info'!H66&gt;'Member Info'!$AG$12,'Member Info'!$AH$13,IF('Member Info'!H66&gt;'Member Info'!$AG$11,'Member Info'!$AH$12,IF('Member Info'!H66&gt;'Member Info'!$AG$10,'Member Info'!$AH$11,IF('Member Info'!H66&gt;'Member Info'!$AG$9,'Member Info'!$AH$10,IF('Member Info'!H66&gt;'Member Info'!$AG$8,'Member Info'!$AH$9,'Member Info'!$AH$8)))))))))))))</f>
        <v/>
      </c>
      <c r="H70" s="26"/>
      <c r="I70" s="26"/>
      <c r="J70" s="107" t="str">
        <f>IF(E70=0,"",IF('Member Info'!F66&gt;$S$1,CONCATENATE("Joined with practice on ", TEXT('Member Info'!F66, "DD/MM/YYYY")),IF('Member Info'!N66&lt;&gt;"",IF('Member Info'!N66&lt;$R$1,CONCATENATE("Left Scheme on ", TEXT('Member Info'!N66, "DD/MM/YYYY")),IF(ISERROR(G70),"Error Detected, No rate entered",IF(E70=0,"",IF(F70="","Error Detected, No Pensionable pay",IF(ISERROR(AB70)," Unknown Values entered.",IF(T70+U70&lt;1,"Acceptable",IF(R70+S70=200, "No Contributions Entered", IF(K70="","Error Detected, Choose reason&gt;",IF(X70="1",IF(T70=1,"Please Enter Deemed Pensionable Pay","Add Any Relevant Details Above"),"Please Give Details Above"))))))))),IF(ISERROR(G70),"Error Detected, No rate entered",IF(E70=0,"",IF(F70="","Error Detected, No Pensionable pay",IF(ISERROR(AB70)," Unknown Values entered.",IF(T70+U70&lt;1,"Acceptable",IF(R70+S70=200, "No Contributions Entered", IF(K70="","Error Detected, Choose reason&gt;",IF(X70="1",IF(T70=1,"Please Enter Deemed Pensionable Pay","Add relevant Details Above"),"Please give details Above")))))))))))</f>
        <v/>
      </c>
      <c r="K70" s="263"/>
      <c r="L70" s="93"/>
      <c r="M70" s="93" t="str">
        <f t="shared" si="4"/>
        <v/>
      </c>
      <c r="N70" s="96">
        <f t="shared" si="5"/>
        <v>0</v>
      </c>
      <c r="O70" s="96">
        <f t="shared" si="0"/>
        <v>0</v>
      </c>
      <c r="P70" s="220">
        <f>(ROUND((F70/100*'Member Info'!$W$2), 2))</f>
        <v>0</v>
      </c>
      <c r="Q70" s="220" t="e">
        <f t="shared" si="6"/>
        <v>#VALUE!</v>
      </c>
      <c r="R70" s="220" t="str">
        <f t="shared" si="7"/>
        <v/>
      </c>
      <c r="S70" s="229" t="str">
        <f t="shared" si="8"/>
        <v/>
      </c>
      <c r="T70" s="230" t="str">
        <f t="shared" si="9"/>
        <v/>
      </c>
      <c r="U70" s="230" t="str">
        <f t="shared" si="10"/>
        <v/>
      </c>
      <c r="V70" s="224">
        <f t="shared" si="11"/>
        <v>0</v>
      </c>
      <c r="W70" s="112">
        <f t="shared" si="12"/>
        <v>0</v>
      </c>
      <c r="X70" s="237" t="str">
        <f t="shared" si="1"/>
        <v/>
      </c>
      <c r="Y70" s="242" t="b">
        <f t="shared" si="2"/>
        <v>0</v>
      </c>
      <c r="Z70" s="237">
        <f t="shared" si="13"/>
        <v>0</v>
      </c>
      <c r="AA70" s="237">
        <f>IF('Member Info'!N66="",1,"")</f>
        <v>1</v>
      </c>
      <c r="AB70" s="245" t="e">
        <f t="shared" si="14"/>
        <v>#VALUE!</v>
      </c>
      <c r="AC70" s="132" t="str">
        <f t="shared" si="3"/>
        <v/>
      </c>
      <c r="AD70" s="126">
        <f t="shared" si="15"/>
        <v>1</v>
      </c>
      <c r="AE70" s="126" t="str">
        <f>IF('Member Info'!N66&lt;&gt;"",IF('Member Info'!N66&lt;=$R$1,1,0),"")</f>
        <v/>
      </c>
      <c r="AG70" s="126" t="b">
        <f t="shared" si="16"/>
        <v>0</v>
      </c>
      <c r="AH70" s="126">
        <f t="shared" si="17"/>
        <v>0</v>
      </c>
      <c r="AJ70" s="126">
        <f t="shared" si="18"/>
        <v>0</v>
      </c>
      <c r="AK70" s="126">
        <f>IF('Member Info'!F66&gt;$R$1,1,0)</f>
        <v>0</v>
      </c>
      <c r="AL70" s="126" t="b">
        <f>IF(ISERROR(R70),ERROR.TYPE(#REF!)=ERROR.TYPE(R70),FALSE)</f>
        <v>0</v>
      </c>
      <c r="AM70" s="126" t="b">
        <f>IF(ISERROR(S70),ERROR.TYPE(#REF!)=ERROR.TYPE(S70),FALSE)</f>
        <v>0</v>
      </c>
      <c r="AN70" s="126">
        <f>IF(OR('Member Info'!F66&gt;=$S$1,'Member Info'!N66&gt;=$R$1),1,0)</f>
        <v>0</v>
      </c>
    </row>
    <row r="71" spans="1:40" x14ac:dyDescent="0.25">
      <c r="A71" s="4">
        <v>39</v>
      </c>
      <c r="B71" s="166">
        <f>'Member Info'!D67</f>
        <v>0</v>
      </c>
      <c r="C71" s="166">
        <f>'Member Info'!E67</f>
        <v>0</v>
      </c>
      <c r="D71" s="166" t="str">
        <f>'Member Info'!G67</f>
        <v/>
      </c>
      <c r="E71" s="167">
        <f>'Member Info'!B67</f>
        <v>0</v>
      </c>
      <c r="F71" s="244"/>
      <c r="G71" s="168" t="str">
        <f>IF(E71=0,"",
IF('Member Info'!$AM$19&lt;=$R$1,
SUMPRODUCT('Member Info'!L67+IF('Member Info'!H67&gt;'Member Info'!$AJ$12,'Member Info'!$AK$13,IF('Member Info'!H67&gt;'Member Info'!$AJ$11,'Member Info'!$AK$12,IF('Member Info'!H67&gt;'Member Info'!$AJ$10,'Member Info'!$AK$11,IF('Member Info'!H67&gt;'Member Info'!$AJ$9,'Member Info'!$AK$10,IF('Member Info'!H67&gt;'Member Info'!$AJ$8,'Member Info'!$AK$9,'Member Info'!$AK$8)))))),
SUMPRODUCT('Member Info'!L67+IF('Member Info'!H67&gt;'Member Info'!$AG$17,'Member Info'!$AH$18,IF('Member Info'!H67&gt;'Member Info'!$AG$16,'Member Info'!$AH$17,IF('Member Info'!H67&gt;'Member Info'!$AG$15,'Member Info'!$AH$16,IF('Member Info'!H67&gt;'Member Info'!$AG$14,'Member Info'!$AH$15,IF('Member Info'!H67&gt;'Member Info'!$AG$13,'Member Info'!$AH$14,IF('Member Info'!H67&gt;'Member Info'!$AG$12,'Member Info'!$AH$13,IF('Member Info'!H67&gt;'Member Info'!$AG$11,'Member Info'!$AH$12,IF('Member Info'!H67&gt;'Member Info'!$AG$10,'Member Info'!$AH$11,IF('Member Info'!H67&gt;'Member Info'!$AG$9,'Member Info'!$AH$10,IF('Member Info'!H67&gt;'Member Info'!$AG$8,'Member Info'!$AH$9,'Member Info'!$AH$8)))))))))))))</f>
        <v/>
      </c>
      <c r="H71" s="26"/>
      <c r="I71" s="26"/>
      <c r="J71" s="107" t="str">
        <f>IF(E71=0,"",IF('Member Info'!F67&gt;$S$1,CONCATENATE("Joined with practice on ", TEXT('Member Info'!F67, "DD/MM/YYYY")),IF('Member Info'!N67&lt;&gt;"",IF('Member Info'!N67&lt;$R$1,CONCATENATE("Left Scheme on ", TEXT('Member Info'!N67, "DD/MM/YYYY")),IF(ISERROR(G71),"Error Detected, No rate entered",IF(E71=0,"",IF(F71="","Error Detected, No Pensionable pay",IF(ISERROR(AB71)," Unknown Values entered.",IF(T71+U71&lt;1,"Acceptable",IF(R71+S71=200, "No Contributions Entered", IF(K71="","Error Detected, Choose reason&gt;",IF(X71="1",IF(T71=1,"Please Enter Deemed Pensionable Pay","Add Any Relevant Details Above"),"Please Give Details Above"))))))))),IF(ISERROR(G71),"Error Detected, No rate entered",IF(E71=0,"",IF(F71="","Error Detected, No Pensionable pay",IF(ISERROR(AB71)," Unknown Values entered.",IF(T71+U71&lt;1,"Acceptable",IF(R71+S71=200, "No Contributions Entered", IF(K71="","Error Detected, Choose reason&gt;",IF(X71="1",IF(T71=1,"Please Enter Deemed Pensionable Pay","Add relevant Details Above"),"Please give details Above")))))))))))</f>
        <v/>
      </c>
      <c r="K71" s="263"/>
      <c r="L71" s="93"/>
      <c r="M71" s="93" t="str">
        <f t="shared" si="4"/>
        <v/>
      </c>
      <c r="N71" s="96">
        <f t="shared" si="5"/>
        <v>0</v>
      </c>
      <c r="O71" s="96">
        <f t="shared" si="0"/>
        <v>0</v>
      </c>
      <c r="P71" s="220">
        <f>(ROUND((F71/100*'Member Info'!$W$2), 2))</f>
        <v>0</v>
      </c>
      <c r="Q71" s="220" t="e">
        <f t="shared" si="6"/>
        <v>#VALUE!</v>
      </c>
      <c r="R71" s="220" t="str">
        <f t="shared" si="7"/>
        <v/>
      </c>
      <c r="S71" s="229" t="str">
        <f t="shared" si="8"/>
        <v/>
      </c>
      <c r="T71" s="230" t="str">
        <f t="shared" si="9"/>
        <v/>
      </c>
      <c r="U71" s="230" t="str">
        <f t="shared" si="10"/>
        <v/>
      </c>
      <c r="V71" s="224">
        <f t="shared" si="11"/>
        <v>0</v>
      </c>
      <c r="W71" s="112">
        <f t="shared" si="12"/>
        <v>0</v>
      </c>
      <c r="X71" s="237" t="str">
        <f t="shared" si="1"/>
        <v/>
      </c>
      <c r="Y71" s="242" t="b">
        <f t="shared" si="2"/>
        <v>0</v>
      </c>
      <c r="Z71" s="237">
        <f t="shared" si="13"/>
        <v>0</v>
      </c>
      <c r="AA71" s="237">
        <f>IF('Member Info'!N67="",1,"")</f>
        <v>1</v>
      </c>
      <c r="AB71" s="245" t="e">
        <f t="shared" si="14"/>
        <v>#VALUE!</v>
      </c>
      <c r="AC71" s="132" t="str">
        <f t="shared" si="3"/>
        <v/>
      </c>
      <c r="AD71" s="126">
        <f t="shared" si="15"/>
        <v>1</v>
      </c>
      <c r="AE71" s="126" t="str">
        <f>IF('Member Info'!N67&lt;&gt;"",IF('Member Info'!N67&lt;=$R$1,1,0),"")</f>
        <v/>
      </c>
      <c r="AG71" s="126" t="b">
        <f t="shared" si="16"/>
        <v>0</v>
      </c>
      <c r="AH71" s="126">
        <f t="shared" si="17"/>
        <v>0</v>
      </c>
      <c r="AJ71" s="126">
        <f t="shared" si="18"/>
        <v>0</v>
      </c>
      <c r="AK71" s="126">
        <f>IF('Member Info'!F67&gt;$R$1,1,0)</f>
        <v>0</v>
      </c>
      <c r="AL71" s="126" t="b">
        <f>IF(ISERROR(R71),ERROR.TYPE(#REF!)=ERROR.TYPE(R71),FALSE)</f>
        <v>0</v>
      </c>
      <c r="AM71" s="126" t="b">
        <f>IF(ISERROR(S71),ERROR.TYPE(#REF!)=ERROR.TYPE(S71),FALSE)</f>
        <v>0</v>
      </c>
      <c r="AN71" s="126">
        <f>IF(OR('Member Info'!F67&gt;=$S$1,'Member Info'!N67&gt;=$R$1),1,0)</f>
        <v>0</v>
      </c>
    </row>
    <row r="72" spans="1:40" x14ac:dyDescent="0.25">
      <c r="A72" s="4">
        <v>40</v>
      </c>
      <c r="B72" s="166">
        <f>'Member Info'!D68</f>
        <v>0</v>
      </c>
      <c r="C72" s="166">
        <f>'Member Info'!E68</f>
        <v>0</v>
      </c>
      <c r="D72" s="166" t="str">
        <f>'Member Info'!G68</f>
        <v/>
      </c>
      <c r="E72" s="167">
        <f>'Member Info'!B68</f>
        <v>0</v>
      </c>
      <c r="F72" s="244"/>
      <c r="G72" s="168" t="str">
        <f>IF(E72=0,"",
IF('Member Info'!$AM$19&lt;=$R$1,
SUMPRODUCT('Member Info'!L68+IF('Member Info'!H68&gt;'Member Info'!$AJ$12,'Member Info'!$AK$13,IF('Member Info'!H68&gt;'Member Info'!$AJ$11,'Member Info'!$AK$12,IF('Member Info'!H68&gt;'Member Info'!$AJ$10,'Member Info'!$AK$11,IF('Member Info'!H68&gt;'Member Info'!$AJ$9,'Member Info'!$AK$10,IF('Member Info'!H68&gt;'Member Info'!$AJ$8,'Member Info'!$AK$9,'Member Info'!$AK$8)))))),
SUMPRODUCT('Member Info'!L68+IF('Member Info'!H68&gt;'Member Info'!$AG$17,'Member Info'!$AH$18,IF('Member Info'!H68&gt;'Member Info'!$AG$16,'Member Info'!$AH$17,IF('Member Info'!H68&gt;'Member Info'!$AG$15,'Member Info'!$AH$16,IF('Member Info'!H68&gt;'Member Info'!$AG$14,'Member Info'!$AH$15,IF('Member Info'!H68&gt;'Member Info'!$AG$13,'Member Info'!$AH$14,IF('Member Info'!H68&gt;'Member Info'!$AG$12,'Member Info'!$AH$13,IF('Member Info'!H68&gt;'Member Info'!$AG$11,'Member Info'!$AH$12,IF('Member Info'!H68&gt;'Member Info'!$AG$10,'Member Info'!$AH$11,IF('Member Info'!H68&gt;'Member Info'!$AG$9,'Member Info'!$AH$10,IF('Member Info'!H68&gt;'Member Info'!$AG$8,'Member Info'!$AH$9,'Member Info'!$AH$8)))))))))))))</f>
        <v/>
      </c>
      <c r="H72" s="26"/>
      <c r="I72" s="26"/>
      <c r="J72" s="107" t="str">
        <f>IF(E72=0,"",IF('Member Info'!F68&gt;$S$1,CONCATENATE("Joined with practice on ", TEXT('Member Info'!F68, "DD/MM/YYYY")),IF('Member Info'!N68&lt;&gt;"",IF('Member Info'!N68&lt;$R$1,CONCATENATE("Left Scheme on ", TEXT('Member Info'!N68, "DD/MM/YYYY")),IF(ISERROR(G72),"Error Detected, No rate entered",IF(E72=0,"",IF(F72="","Error Detected, No Pensionable pay",IF(ISERROR(AB72)," Unknown Values entered.",IF(T72+U72&lt;1,"Acceptable",IF(R72+S72=200, "No Contributions Entered", IF(K72="","Error Detected, Choose reason&gt;",IF(X72="1",IF(T72=1,"Please Enter Deemed Pensionable Pay","Add Any Relevant Details Above"),"Please Give Details Above"))))))))),IF(ISERROR(G72),"Error Detected, No rate entered",IF(E72=0,"",IF(F72="","Error Detected, No Pensionable pay",IF(ISERROR(AB72)," Unknown Values entered.",IF(T72+U72&lt;1,"Acceptable",IF(R72+S72=200, "No Contributions Entered", IF(K72="","Error Detected, Choose reason&gt;",IF(X72="1",IF(T72=1,"Please Enter Deemed Pensionable Pay","Add relevant Details Above"),"Please give details Above")))))))))))</f>
        <v/>
      </c>
      <c r="K72" s="263"/>
      <c r="L72" s="93"/>
      <c r="M72" s="93" t="str">
        <f t="shared" si="4"/>
        <v/>
      </c>
      <c r="N72" s="96">
        <f t="shared" si="5"/>
        <v>0</v>
      </c>
      <c r="O72" s="96">
        <f t="shared" si="0"/>
        <v>0</v>
      </c>
      <c r="P72" s="220">
        <f>(ROUND((F72/100*'Member Info'!$W$2), 2))</f>
        <v>0</v>
      </c>
      <c r="Q72" s="220" t="e">
        <f t="shared" si="6"/>
        <v>#VALUE!</v>
      </c>
      <c r="R72" s="220" t="str">
        <f t="shared" si="7"/>
        <v/>
      </c>
      <c r="S72" s="229" t="str">
        <f t="shared" si="8"/>
        <v/>
      </c>
      <c r="T72" s="230" t="str">
        <f t="shared" si="9"/>
        <v/>
      </c>
      <c r="U72" s="230" t="str">
        <f t="shared" si="10"/>
        <v/>
      </c>
      <c r="V72" s="224">
        <f t="shared" si="11"/>
        <v>0</v>
      </c>
      <c r="W72" s="112">
        <f t="shared" si="12"/>
        <v>0</v>
      </c>
      <c r="X72" s="237" t="str">
        <f t="shared" si="1"/>
        <v/>
      </c>
      <c r="Y72" s="242" t="b">
        <f t="shared" si="2"/>
        <v>0</v>
      </c>
      <c r="Z72" s="237">
        <f t="shared" si="13"/>
        <v>0</v>
      </c>
      <c r="AA72" s="237">
        <f>IF('Member Info'!N68="",1,"")</f>
        <v>1</v>
      </c>
      <c r="AB72" s="245" t="e">
        <f t="shared" si="14"/>
        <v>#VALUE!</v>
      </c>
      <c r="AC72" s="132" t="str">
        <f t="shared" si="3"/>
        <v/>
      </c>
      <c r="AD72" s="126">
        <f t="shared" si="15"/>
        <v>1</v>
      </c>
      <c r="AE72" s="126" t="str">
        <f>IF('Member Info'!N68&lt;&gt;"",IF('Member Info'!N68&lt;=$R$1,1,0),"")</f>
        <v/>
      </c>
      <c r="AG72" s="126" t="b">
        <f t="shared" si="16"/>
        <v>0</v>
      </c>
      <c r="AH72" s="126">
        <f t="shared" si="17"/>
        <v>0</v>
      </c>
      <c r="AJ72" s="126">
        <f t="shared" si="18"/>
        <v>0</v>
      </c>
      <c r="AK72" s="126">
        <f>IF('Member Info'!F68&gt;$R$1,1,0)</f>
        <v>0</v>
      </c>
      <c r="AL72" s="126" t="b">
        <f>IF(ISERROR(R72),ERROR.TYPE(#REF!)=ERROR.TYPE(R72),FALSE)</f>
        <v>0</v>
      </c>
      <c r="AM72" s="126" t="b">
        <f>IF(ISERROR(S72),ERROR.TYPE(#REF!)=ERROR.TYPE(S72),FALSE)</f>
        <v>0</v>
      </c>
      <c r="AN72" s="126">
        <f>IF(OR('Member Info'!F68&gt;=$S$1,'Member Info'!N68&gt;=$R$1),1,0)</f>
        <v>0</v>
      </c>
    </row>
    <row r="73" spans="1:40" x14ac:dyDescent="0.25">
      <c r="A73" s="4">
        <v>41</v>
      </c>
      <c r="B73" s="166">
        <f>'Member Info'!D69</f>
        <v>0</v>
      </c>
      <c r="C73" s="166">
        <f>'Member Info'!E69</f>
        <v>0</v>
      </c>
      <c r="D73" s="166" t="str">
        <f>'Member Info'!G69</f>
        <v/>
      </c>
      <c r="E73" s="167">
        <f>'Member Info'!B69</f>
        <v>0</v>
      </c>
      <c r="F73" s="244"/>
      <c r="G73" s="168" t="str">
        <f>IF(E73=0,"",
IF('Member Info'!$AM$19&lt;=$R$1,
SUMPRODUCT('Member Info'!L69+IF('Member Info'!H69&gt;'Member Info'!$AJ$12,'Member Info'!$AK$13,IF('Member Info'!H69&gt;'Member Info'!$AJ$11,'Member Info'!$AK$12,IF('Member Info'!H69&gt;'Member Info'!$AJ$10,'Member Info'!$AK$11,IF('Member Info'!H69&gt;'Member Info'!$AJ$9,'Member Info'!$AK$10,IF('Member Info'!H69&gt;'Member Info'!$AJ$8,'Member Info'!$AK$9,'Member Info'!$AK$8)))))),
SUMPRODUCT('Member Info'!L69+IF('Member Info'!H69&gt;'Member Info'!$AG$17,'Member Info'!$AH$18,IF('Member Info'!H69&gt;'Member Info'!$AG$16,'Member Info'!$AH$17,IF('Member Info'!H69&gt;'Member Info'!$AG$15,'Member Info'!$AH$16,IF('Member Info'!H69&gt;'Member Info'!$AG$14,'Member Info'!$AH$15,IF('Member Info'!H69&gt;'Member Info'!$AG$13,'Member Info'!$AH$14,IF('Member Info'!H69&gt;'Member Info'!$AG$12,'Member Info'!$AH$13,IF('Member Info'!H69&gt;'Member Info'!$AG$11,'Member Info'!$AH$12,IF('Member Info'!H69&gt;'Member Info'!$AG$10,'Member Info'!$AH$11,IF('Member Info'!H69&gt;'Member Info'!$AG$9,'Member Info'!$AH$10,IF('Member Info'!H69&gt;'Member Info'!$AG$8,'Member Info'!$AH$9,'Member Info'!$AH$8)))))))))))))</f>
        <v/>
      </c>
      <c r="H73" s="26"/>
      <c r="I73" s="26"/>
      <c r="J73" s="107" t="str">
        <f>IF(E73=0,"",IF('Member Info'!F69&gt;$S$1,CONCATENATE("Joined with practice on ", TEXT('Member Info'!F69, "DD/MM/YYYY")),IF('Member Info'!N69&lt;&gt;"",IF('Member Info'!N69&lt;$R$1,CONCATENATE("Left Scheme on ", TEXT('Member Info'!N69, "DD/MM/YYYY")),IF(ISERROR(G73),"Error Detected, No rate entered",IF(E73=0,"",IF(F73="","Error Detected, No Pensionable pay",IF(ISERROR(AB73)," Unknown Values entered.",IF(T73+U73&lt;1,"Acceptable",IF(R73+S73=200, "No Contributions Entered", IF(K73="","Error Detected, Choose reason&gt;",IF(X73="1",IF(T73=1,"Please Enter Deemed Pensionable Pay","Add Any Relevant Details Above"),"Please Give Details Above"))))))))),IF(ISERROR(G73),"Error Detected, No rate entered",IF(E73=0,"",IF(F73="","Error Detected, No Pensionable pay",IF(ISERROR(AB73)," Unknown Values entered.",IF(T73+U73&lt;1,"Acceptable",IF(R73+S73=200, "No Contributions Entered", IF(K73="","Error Detected, Choose reason&gt;",IF(X73="1",IF(T73=1,"Please Enter Deemed Pensionable Pay","Add relevant Details Above"),"Please give details Above")))))))))))</f>
        <v/>
      </c>
      <c r="K73" s="263"/>
      <c r="L73" s="93"/>
      <c r="M73" s="93" t="str">
        <f t="shared" si="4"/>
        <v/>
      </c>
      <c r="N73" s="96">
        <f t="shared" si="5"/>
        <v>0</v>
      </c>
      <c r="O73" s="96">
        <f t="shared" si="0"/>
        <v>0</v>
      </c>
      <c r="P73" s="220">
        <f>(ROUND((F73/100*'Member Info'!$W$2), 2))</f>
        <v>0</v>
      </c>
      <c r="Q73" s="220" t="e">
        <f t="shared" si="6"/>
        <v>#VALUE!</v>
      </c>
      <c r="R73" s="220" t="str">
        <f t="shared" si="7"/>
        <v/>
      </c>
      <c r="S73" s="229" t="str">
        <f t="shared" si="8"/>
        <v/>
      </c>
      <c r="T73" s="230" t="str">
        <f t="shared" si="9"/>
        <v/>
      </c>
      <c r="U73" s="230" t="str">
        <f t="shared" si="10"/>
        <v/>
      </c>
      <c r="V73" s="224">
        <f t="shared" si="11"/>
        <v>0</v>
      </c>
      <c r="W73" s="112">
        <f t="shared" si="12"/>
        <v>0</v>
      </c>
      <c r="X73" s="237" t="str">
        <f t="shared" si="1"/>
        <v/>
      </c>
      <c r="Y73" s="242" t="b">
        <f t="shared" si="2"/>
        <v>0</v>
      </c>
      <c r="Z73" s="237">
        <f t="shared" si="13"/>
        <v>0</v>
      </c>
      <c r="AA73" s="237">
        <f>IF('Member Info'!N69="",1,"")</f>
        <v>1</v>
      </c>
      <c r="AB73" s="245" t="e">
        <f t="shared" si="14"/>
        <v>#VALUE!</v>
      </c>
      <c r="AC73" s="132" t="str">
        <f t="shared" si="3"/>
        <v/>
      </c>
      <c r="AD73" s="126">
        <f t="shared" si="15"/>
        <v>1</v>
      </c>
      <c r="AE73" s="126" t="str">
        <f>IF('Member Info'!N69&lt;&gt;"",IF('Member Info'!N69&lt;=$R$1,1,0),"")</f>
        <v/>
      </c>
      <c r="AG73" s="126" t="b">
        <f t="shared" si="16"/>
        <v>0</v>
      </c>
      <c r="AH73" s="126">
        <f t="shared" si="17"/>
        <v>0</v>
      </c>
      <c r="AJ73" s="126">
        <f t="shared" si="18"/>
        <v>0</v>
      </c>
      <c r="AK73" s="126">
        <f>IF('Member Info'!F69&gt;$R$1,1,0)</f>
        <v>0</v>
      </c>
      <c r="AL73" s="126" t="b">
        <f>IF(ISERROR(R73),ERROR.TYPE(#REF!)=ERROR.TYPE(R73),FALSE)</f>
        <v>0</v>
      </c>
      <c r="AM73" s="126" t="b">
        <f>IF(ISERROR(S73),ERROR.TYPE(#REF!)=ERROR.TYPE(S73),FALSE)</f>
        <v>0</v>
      </c>
      <c r="AN73" s="126">
        <f>IF(OR('Member Info'!F69&gt;=$S$1,'Member Info'!N69&gt;=$R$1),1,0)</f>
        <v>0</v>
      </c>
    </row>
    <row r="74" spans="1:40" x14ac:dyDescent="0.25">
      <c r="A74" s="4">
        <v>42</v>
      </c>
      <c r="B74" s="166">
        <f>'Member Info'!D70</f>
        <v>0</v>
      </c>
      <c r="C74" s="166">
        <f>'Member Info'!E70</f>
        <v>0</v>
      </c>
      <c r="D74" s="166" t="str">
        <f>'Member Info'!G70</f>
        <v/>
      </c>
      <c r="E74" s="167">
        <f>'Member Info'!B70</f>
        <v>0</v>
      </c>
      <c r="F74" s="244"/>
      <c r="G74" s="168" t="str">
        <f>IF(E74=0,"",
IF('Member Info'!$AM$19&lt;=$R$1,
SUMPRODUCT('Member Info'!L70+IF('Member Info'!H70&gt;'Member Info'!$AJ$12,'Member Info'!$AK$13,IF('Member Info'!H70&gt;'Member Info'!$AJ$11,'Member Info'!$AK$12,IF('Member Info'!H70&gt;'Member Info'!$AJ$10,'Member Info'!$AK$11,IF('Member Info'!H70&gt;'Member Info'!$AJ$9,'Member Info'!$AK$10,IF('Member Info'!H70&gt;'Member Info'!$AJ$8,'Member Info'!$AK$9,'Member Info'!$AK$8)))))),
SUMPRODUCT('Member Info'!L70+IF('Member Info'!H70&gt;'Member Info'!$AG$17,'Member Info'!$AH$18,IF('Member Info'!H70&gt;'Member Info'!$AG$16,'Member Info'!$AH$17,IF('Member Info'!H70&gt;'Member Info'!$AG$15,'Member Info'!$AH$16,IF('Member Info'!H70&gt;'Member Info'!$AG$14,'Member Info'!$AH$15,IF('Member Info'!H70&gt;'Member Info'!$AG$13,'Member Info'!$AH$14,IF('Member Info'!H70&gt;'Member Info'!$AG$12,'Member Info'!$AH$13,IF('Member Info'!H70&gt;'Member Info'!$AG$11,'Member Info'!$AH$12,IF('Member Info'!H70&gt;'Member Info'!$AG$10,'Member Info'!$AH$11,IF('Member Info'!H70&gt;'Member Info'!$AG$9,'Member Info'!$AH$10,IF('Member Info'!H70&gt;'Member Info'!$AG$8,'Member Info'!$AH$9,'Member Info'!$AH$8)))))))))))))</f>
        <v/>
      </c>
      <c r="H74" s="26"/>
      <c r="I74" s="26"/>
      <c r="J74" s="107" t="str">
        <f>IF(E74=0,"",IF('Member Info'!F70&gt;$S$1,CONCATENATE("Joined with practice on ", TEXT('Member Info'!F70, "DD/MM/YYYY")),IF('Member Info'!N70&lt;&gt;"",IF('Member Info'!N70&lt;$R$1,CONCATENATE("Left Scheme on ", TEXT('Member Info'!N70, "DD/MM/YYYY")),IF(ISERROR(G74),"Error Detected, No rate entered",IF(E74=0,"",IF(F74="","Error Detected, No Pensionable pay",IF(ISERROR(AB74)," Unknown Values entered.",IF(T74+U74&lt;1,"Acceptable",IF(R74+S74=200, "No Contributions Entered", IF(K74="","Error Detected, Choose reason&gt;",IF(X74="1",IF(T74=1,"Please Enter Deemed Pensionable Pay","Add Any Relevant Details Above"),"Please Give Details Above"))))))))),IF(ISERROR(G74),"Error Detected, No rate entered",IF(E74=0,"",IF(F74="","Error Detected, No Pensionable pay",IF(ISERROR(AB74)," Unknown Values entered.",IF(T74+U74&lt;1,"Acceptable",IF(R74+S74=200, "No Contributions Entered", IF(K74="","Error Detected, Choose reason&gt;",IF(X74="1",IF(T74=1,"Please Enter Deemed Pensionable Pay","Add relevant Details Above"),"Please give details Above")))))))))))</f>
        <v/>
      </c>
      <c r="K74" s="263"/>
      <c r="L74" s="93"/>
      <c r="M74" s="93" t="str">
        <f t="shared" si="4"/>
        <v/>
      </c>
      <c r="N74" s="96">
        <f t="shared" si="5"/>
        <v>0</v>
      </c>
      <c r="O74" s="96">
        <f t="shared" si="0"/>
        <v>0</v>
      </c>
      <c r="P74" s="220">
        <f>(ROUND((F74/100*'Member Info'!$W$2), 2))</f>
        <v>0</v>
      </c>
      <c r="Q74" s="220" t="e">
        <f t="shared" si="6"/>
        <v>#VALUE!</v>
      </c>
      <c r="R74" s="220" t="str">
        <f t="shared" si="7"/>
        <v/>
      </c>
      <c r="S74" s="229" t="str">
        <f t="shared" si="8"/>
        <v/>
      </c>
      <c r="T74" s="230" t="str">
        <f t="shared" si="9"/>
        <v/>
      </c>
      <c r="U74" s="230" t="str">
        <f t="shared" si="10"/>
        <v/>
      </c>
      <c r="V74" s="224">
        <f t="shared" si="11"/>
        <v>0</v>
      </c>
      <c r="W74" s="112">
        <f t="shared" si="12"/>
        <v>0</v>
      </c>
      <c r="X74" s="237" t="str">
        <f t="shared" si="1"/>
        <v/>
      </c>
      <c r="Y74" s="242" t="b">
        <f t="shared" si="2"/>
        <v>0</v>
      </c>
      <c r="Z74" s="237">
        <f t="shared" si="13"/>
        <v>0</v>
      </c>
      <c r="AA74" s="237">
        <f>IF('Member Info'!N70="",1,"")</f>
        <v>1</v>
      </c>
      <c r="AB74" s="245" t="e">
        <f t="shared" si="14"/>
        <v>#VALUE!</v>
      </c>
      <c r="AC74" s="132" t="str">
        <f t="shared" si="3"/>
        <v/>
      </c>
      <c r="AD74" s="126">
        <f t="shared" si="15"/>
        <v>1</v>
      </c>
      <c r="AE74" s="126" t="str">
        <f>IF('Member Info'!N70&lt;&gt;"",IF('Member Info'!N70&lt;=$R$1,1,0),"")</f>
        <v/>
      </c>
      <c r="AG74" s="126" t="b">
        <f t="shared" si="16"/>
        <v>0</v>
      </c>
      <c r="AH74" s="126">
        <f t="shared" si="17"/>
        <v>0</v>
      </c>
      <c r="AJ74" s="126">
        <f t="shared" si="18"/>
        <v>0</v>
      </c>
      <c r="AK74" s="126">
        <f>IF('Member Info'!F70&gt;$R$1,1,0)</f>
        <v>0</v>
      </c>
      <c r="AL74" s="126" t="b">
        <f>IF(ISERROR(R74),ERROR.TYPE(#REF!)=ERROR.TYPE(R74),FALSE)</f>
        <v>0</v>
      </c>
      <c r="AM74" s="126" t="b">
        <f>IF(ISERROR(S74),ERROR.TYPE(#REF!)=ERROR.TYPE(S74),FALSE)</f>
        <v>0</v>
      </c>
      <c r="AN74" s="126">
        <f>IF(OR('Member Info'!F70&gt;=$S$1,'Member Info'!N70&gt;=$R$1),1,0)</f>
        <v>0</v>
      </c>
    </row>
    <row r="75" spans="1:40" x14ac:dyDescent="0.25">
      <c r="A75" s="4">
        <v>43</v>
      </c>
      <c r="B75" s="166">
        <f>'Member Info'!D71</f>
        <v>0</v>
      </c>
      <c r="C75" s="166">
        <f>'Member Info'!E71</f>
        <v>0</v>
      </c>
      <c r="D75" s="166" t="str">
        <f>'Member Info'!G71</f>
        <v/>
      </c>
      <c r="E75" s="167">
        <f>'Member Info'!B71</f>
        <v>0</v>
      </c>
      <c r="F75" s="244"/>
      <c r="G75" s="168" t="str">
        <f>IF(E75=0,"",
IF('Member Info'!$AM$19&lt;=$R$1,
SUMPRODUCT('Member Info'!L71+IF('Member Info'!H71&gt;'Member Info'!$AJ$12,'Member Info'!$AK$13,IF('Member Info'!H71&gt;'Member Info'!$AJ$11,'Member Info'!$AK$12,IF('Member Info'!H71&gt;'Member Info'!$AJ$10,'Member Info'!$AK$11,IF('Member Info'!H71&gt;'Member Info'!$AJ$9,'Member Info'!$AK$10,IF('Member Info'!H71&gt;'Member Info'!$AJ$8,'Member Info'!$AK$9,'Member Info'!$AK$8)))))),
SUMPRODUCT('Member Info'!L71+IF('Member Info'!H71&gt;'Member Info'!$AG$17,'Member Info'!$AH$18,IF('Member Info'!H71&gt;'Member Info'!$AG$16,'Member Info'!$AH$17,IF('Member Info'!H71&gt;'Member Info'!$AG$15,'Member Info'!$AH$16,IF('Member Info'!H71&gt;'Member Info'!$AG$14,'Member Info'!$AH$15,IF('Member Info'!H71&gt;'Member Info'!$AG$13,'Member Info'!$AH$14,IF('Member Info'!H71&gt;'Member Info'!$AG$12,'Member Info'!$AH$13,IF('Member Info'!H71&gt;'Member Info'!$AG$11,'Member Info'!$AH$12,IF('Member Info'!H71&gt;'Member Info'!$AG$10,'Member Info'!$AH$11,IF('Member Info'!H71&gt;'Member Info'!$AG$9,'Member Info'!$AH$10,IF('Member Info'!H71&gt;'Member Info'!$AG$8,'Member Info'!$AH$9,'Member Info'!$AH$8)))))))))))))</f>
        <v/>
      </c>
      <c r="H75" s="26"/>
      <c r="I75" s="26"/>
      <c r="J75" s="107" t="str">
        <f>IF(E75=0,"",IF('Member Info'!F71&gt;$S$1,CONCATENATE("Joined with practice on ", TEXT('Member Info'!F71, "DD/MM/YYYY")),IF('Member Info'!N71&lt;&gt;"",IF('Member Info'!N71&lt;$R$1,CONCATENATE("Left Scheme on ", TEXT('Member Info'!N71, "DD/MM/YYYY")),IF(ISERROR(G75),"Error Detected, No rate entered",IF(E75=0,"",IF(F75="","Error Detected, No Pensionable pay",IF(ISERROR(AB75)," Unknown Values entered.",IF(T75+U75&lt;1,"Acceptable",IF(R75+S75=200, "No Contributions Entered", IF(K75="","Error Detected, Choose reason&gt;",IF(X75="1",IF(T75=1,"Please Enter Deemed Pensionable Pay","Add Any Relevant Details Above"),"Please Give Details Above"))))))))),IF(ISERROR(G75),"Error Detected, No rate entered",IF(E75=0,"",IF(F75="","Error Detected, No Pensionable pay",IF(ISERROR(AB75)," Unknown Values entered.",IF(T75+U75&lt;1,"Acceptable",IF(R75+S75=200, "No Contributions Entered", IF(K75="","Error Detected, Choose reason&gt;",IF(X75="1",IF(T75=1,"Please Enter Deemed Pensionable Pay","Add relevant Details Above"),"Please give details Above")))))))))))</f>
        <v/>
      </c>
      <c r="K75" s="263"/>
      <c r="L75" s="93"/>
      <c r="M75" s="93" t="str">
        <f t="shared" si="4"/>
        <v/>
      </c>
      <c r="N75" s="96">
        <f t="shared" si="5"/>
        <v>0</v>
      </c>
      <c r="O75" s="96">
        <f t="shared" si="0"/>
        <v>0</v>
      </c>
      <c r="P75" s="220">
        <f>(ROUND((F75/100*'Member Info'!$W$2), 2))</f>
        <v>0</v>
      </c>
      <c r="Q75" s="220" t="e">
        <f t="shared" si="6"/>
        <v>#VALUE!</v>
      </c>
      <c r="R75" s="220" t="str">
        <f t="shared" si="7"/>
        <v/>
      </c>
      <c r="S75" s="229" t="str">
        <f t="shared" si="8"/>
        <v/>
      </c>
      <c r="T75" s="230" t="str">
        <f t="shared" si="9"/>
        <v/>
      </c>
      <c r="U75" s="230" t="str">
        <f t="shared" si="10"/>
        <v/>
      </c>
      <c r="V75" s="224">
        <f t="shared" si="11"/>
        <v>0</v>
      </c>
      <c r="W75" s="112">
        <f t="shared" si="12"/>
        <v>0</v>
      </c>
      <c r="X75" s="237" t="str">
        <f t="shared" si="1"/>
        <v/>
      </c>
      <c r="Y75" s="242" t="b">
        <f t="shared" si="2"/>
        <v>0</v>
      </c>
      <c r="Z75" s="237">
        <f t="shared" si="13"/>
        <v>0</v>
      </c>
      <c r="AA75" s="237">
        <f>IF('Member Info'!N71="",1,"")</f>
        <v>1</v>
      </c>
      <c r="AB75" s="245" t="e">
        <f t="shared" si="14"/>
        <v>#VALUE!</v>
      </c>
      <c r="AC75" s="132" t="str">
        <f t="shared" si="3"/>
        <v/>
      </c>
      <c r="AD75" s="126">
        <f t="shared" si="15"/>
        <v>1</v>
      </c>
      <c r="AE75" s="126" t="str">
        <f>IF('Member Info'!N71&lt;&gt;"",IF('Member Info'!N71&lt;=$R$1,1,0),"")</f>
        <v/>
      </c>
      <c r="AG75" s="126" t="b">
        <f t="shared" si="16"/>
        <v>0</v>
      </c>
      <c r="AH75" s="126">
        <f t="shared" si="17"/>
        <v>0</v>
      </c>
      <c r="AJ75" s="126">
        <f t="shared" si="18"/>
        <v>0</v>
      </c>
      <c r="AK75" s="126">
        <f>IF('Member Info'!F71&gt;$R$1,1,0)</f>
        <v>0</v>
      </c>
      <c r="AL75" s="126" t="b">
        <f>IF(ISERROR(R75),ERROR.TYPE(#REF!)=ERROR.TYPE(R75),FALSE)</f>
        <v>0</v>
      </c>
      <c r="AM75" s="126" t="b">
        <f>IF(ISERROR(S75),ERROR.TYPE(#REF!)=ERROR.TYPE(S75),FALSE)</f>
        <v>0</v>
      </c>
      <c r="AN75" s="126">
        <f>IF(OR('Member Info'!F71&gt;=$S$1,'Member Info'!N71&gt;=$R$1),1,0)</f>
        <v>0</v>
      </c>
    </row>
    <row r="76" spans="1:40" x14ac:dyDescent="0.25">
      <c r="A76" s="4">
        <v>44</v>
      </c>
      <c r="B76" s="166">
        <f>'Member Info'!D72</f>
        <v>0</v>
      </c>
      <c r="C76" s="166">
        <f>'Member Info'!E72</f>
        <v>0</v>
      </c>
      <c r="D76" s="166" t="str">
        <f>'Member Info'!G72</f>
        <v/>
      </c>
      <c r="E76" s="167">
        <f>'Member Info'!B72</f>
        <v>0</v>
      </c>
      <c r="F76" s="244"/>
      <c r="G76" s="168" t="str">
        <f>IF(E76=0,"",
IF('Member Info'!$AM$19&lt;=$R$1,
SUMPRODUCT('Member Info'!L72+IF('Member Info'!H72&gt;'Member Info'!$AJ$12,'Member Info'!$AK$13,IF('Member Info'!H72&gt;'Member Info'!$AJ$11,'Member Info'!$AK$12,IF('Member Info'!H72&gt;'Member Info'!$AJ$10,'Member Info'!$AK$11,IF('Member Info'!H72&gt;'Member Info'!$AJ$9,'Member Info'!$AK$10,IF('Member Info'!H72&gt;'Member Info'!$AJ$8,'Member Info'!$AK$9,'Member Info'!$AK$8)))))),
SUMPRODUCT('Member Info'!L72+IF('Member Info'!H72&gt;'Member Info'!$AG$17,'Member Info'!$AH$18,IF('Member Info'!H72&gt;'Member Info'!$AG$16,'Member Info'!$AH$17,IF('Member Info'!H72&gt;'Member Info'!$AG$15,'Member Info'!$AH$16,IF('Member Info'!H72&gt;'Member Info'!$AG$14,'Member Info'!$AH$15,IF('Member Info'!H72&gt;'Member Info'!$AG$13,'Member Info'!$AH$14,IF('Member Info'!H72&gt;'Member Info'!$AG$12,'Member Info'!$AH$13,IF('Member Info'!H72&gt;'Member Info'!$AG$11,'Member Info'!$AH$12,IF('Member Info'!H72&gt;'Member Info'!$AG$10,'Member Info'!$AH$11,IF('Member Info'!H72&gt;'Member Info'!$AG$9,'Member Info'!$AH$10,IF('Member Info'!H72&gt;'Member Info'!$AG$8,'Member Info'!$AH$9,'Member Info'!$AH$8)))))))))))))</f>
        <v/>
      </c>
      <c r="H76" s="26"/>
      <c r="I76" s="26"/>
      <c r="J76" s="107" t="str">
        <f>IF(E76=0,"",IF('Member Info'!F72&gt;$S$1,CONCATENATE("Joined with practice on ", TEXT('Member Info'!F72, "DD/MM/YYYY")),IF('Member Info'!N72&lt;&gt;"",IF('Member Info'!N72&lt;$R$1,CONCATENATE("Left Scheme on ", TEXT('Member Info'!N72, "DD/MM/YYYY")),IF(ISERROR(G76),"Error Detected, No rate entered",IF(E76=0,"",IF(F76="","Error Detected, No Pensionable pay",IF(ISERROR(AB76)," Unknown Values entered.",IF(T76+U76&lt;1,"Acceptable",IF(R76+S76=200, "No Contributions Entered", IF(K76="","Error Detected, Choose reason&gt;",IF(X76="1",IF(T76=1,"Please Enter Deemed Pensionable Pay","Add Any Relevant Details Above"),"Please Give Details Above"))))))))),IF(ISERROR(G76),"Error Detected, No rate entered",IF(E76=0,"",IF(F76="","Error Detected, No Pensionable pay",IF(ISERROR(AB76)," Unknown Values entered.",IF(T76+U76&lt;1,"Acceptable",IF(R76+S76=200, "No Contributions Entered", IF(K76="","Error Detected, Choose reason&gt;",IF(X76="1",IF(T76=1,"Please Enter Deemed Pensionable Pay","Add relevant Details Above"),"Please give details Above")))))))))))</f>
        <v/>
      </c>
      <c r="K76" s="263"/>
      <c r="L76" s="93"/>
      <c r="M76" s="93" t="str">
        <f t="shared" si="4"/>
        <v/>
      </c>
      <c r="N76" s="96">
        <f t="shared" si="5"/>
        <v>0</v>
      </c>
      <c r="O76" s="96">
        <f t="shared" si="0"/>
        <v>0</v>
      </c>
      <c r="P76" s="220">
        <f>(ROUND((F76/100*'Member Info'!$W$2), 2))</f>
        <v>0</v>
      </c>
      <c r="Q76" s="220" t="e">
        <f t="shared" si="6"/>
        <v>#VALUE!</v>
      </c>
      <c r="R76" s="220" t="str">
        <f t="shared" si="7"/>
        <v/>
      </c>
      <c r="S76" s="229" t="str">
        <f t="shared" si="8"/>
        <v/>
      </c>
      <c r="T76" s="230" t="str">
        <f t="shared" si="9"/>
        <v/>
      </c>
      <c r="U76" s="230" t="str">
        <f t="shared" si="10"/>
        <v/>
      </c>
      <c r="V76" s="224">
        <f t="shared" si="11"/>
        <v>0</v>
      </c>
      <c r="W76" s="112">
        <f t="shared" si="12"/>
        <v>0</v>
      </c>
      <c r="X76" s="237" t="str">
        <f t="shared" si="1"/>
        <v/>
      </c>
      <c r="Y76" s="242" t="b">
        <f t="shared" si="2"/>
        <v>0</v>
      </c>
      <c r="Z76" s="237">
        <f t="shared" si="13"/>
        <v>0</v>
      </c>
      <c r="AA76" s="237">
        <f>IF('Member Info'!N72="",1,"")</f>
        <v>1</v>
      </c>
      <c r="AB76" s="245" t="e">
        <f t="shared" si="14"/>
        <v>#VALUE!</v>
      </c>
      <c r="AC76" s="132" t="str">
        <f t="shared" si="3"/>
        <v/>
      </c>
      <c r="AD76" s="126">
        <f t="shared" si="15"/>
        <v>1</v>
      </c>
      <c r="AE76" s="126" t="str">
        <f>IF('Member Info'!N72&lt;&gt;"",IF('Member Info'!N72&lt;=$R$1,1,0),"")</f>
        <v/>
      </c>
      <c r="AG76" s="126" t="b">
        <f t="shared" si="16"/>
        <v>0</v>
      </c>
      <c r="AH76" s="126">
        <f t="shared" si="17"/>
        <v>0</v>
      </c>
      <c r="AJ76" s="126">
        <f t="shared" si="18"/>
        <v>0</v>
      </c>
      <c r="AK76" s="126">
        <f>IF('Member Info'!F72&gt;$R$1,1,0)</f>
        <v>0</v>
      </c>
      <c r="AL76" s="126" t="b">
        <f>IF(ISERROR(R76),ERROR.TYPE(#REF!)=ERROR.TYPE(R76),FALSE)</f>
        <v>0</v>
      </c>
      <c r="AM76" s="126" t="b">
        <f>IF(ISERROR(S76),ERROR.TYPE(#REF!)=ERROR.TYPE(S76),FALSE)</f>
        <v>0</v>
      </c>
      <c r="AN76" s="126">
        <f>IF(OR('Member Info'!F72&gt;=$S$1,'Member Info'!N72&gt;=$R$1),1,0)</f>
        <v>0</v>
      </c>
    </row>
    <row r="77" spans="1:40" x14ac:dyDescent="0.25">
      <c r="A77" s="4">
        <v>45</v>
      </c>
      <c r="B77" s="166">
        <f>'Member Info'!D73</f>
        <v>0</v>
      </c>
      <c r="C77" s="166">
        <f>'Member Info'!E73</f>
        <v>0</v>
      </c>
      <c r="D77" s="166" t="str">
        <f>'Member Info'!G73</f>
        <v/>
      </c>
      <c r="E77" s="167">
        <f>'Member Info'!B73</f>
        <v>0</v>
      </c>
      <c r="F77" s="244"/>
      <c r="G77" s="168" t="str">
        <f>IF(E77=0,"",
IF('Member Info'!$AM$19&lt;=$R$1,
SUMPRODUCT('Member Info'!L73+IF('Member Info'!H73&gt;'Member Info'!$AJ$12,'Member Info'!$AK$13,IF('Member Info'!H73&gt;'Member Info'!$AJ$11,'Member Info'!$AK$12,IF('Member Info'!H73&gt;'Member Info'!$AJ$10,'Member Info'!$AK$11,IF('Member Info'!H73&gt;'Member Info'!$AJ$9,'Member Info'!$AK$10,IF('Member Info'!H73&gt;'Member Info'!$AJ$8,'Member Info'!$AK$9,'Member Info'!$AK$8)))))),
SUMPRODUCT('Member Info'!L73+IF('Member Info'!H73&gt;'Member Info'!$AG$17,'Member Info'!$AH$18,IF('Member Info'!H73&gt;'Member Info'!$AG$16,'Member Info'!$AH$17,IF('Member Info'!H73&gt;'Member Info'!$AG$15,'Member Info'!$AH$16,IF('Member Info'!H73&gt;'Member Info'!$AG$14,'Member Info'!$AH$15,IF('Member Info'!H73&gt;'Member Info'!$AG$13,'Member Info'!$AH$14,IF('Member Info'!H73&gt;'Member Info'!$AG$12,'Member Info'!$AH$13,IF('Member Info'!H73&gt;'Member Info'!$AG$11,'Member Info'!$AH$12,IF('Member Info'!H73&gt;'Member Info'!$AG$10,'Member Info'!$AH$11,IF('Member Info'!H73&gt;'Member Info'!$AG$9,'Member Info'!$AH$10,IF('Member Info'!H73&gt;'Member Info'!$AG$8,'Member Info'!$AH$9,'Member Info'!$AH$8)))))))))))))</f>
        <v/>
      </c>
      <c r="H77" s="26"/>
      <c r="I77" s="26"/>
      <c r="J77" s="107" t="str">
        <f>IF(E77=0,"",IF('Member Info'!F73&gt;$S$1,CONCATENATE("Joined with practice on ", TEXT('Member Info'!F73, "DD/MM/YYYY")),IF('Member Info'!N73&lt;&gt;"",IF('Member Info'!N73&lt;$R$1,CONCATENATE("Left Scheme on ", TEXT('Member Info'!N73, "DD/MM/YYYY")),IF(ISERROR(G77),"Error Detected, No rate entered",IF(E77=0,"",IF(F77="","Error Detected, No Pensionable pay",IF(ISERROR(AB77)," Unknown Values entered.",IF(T77+U77&lt;1,"Acceptable",IF(R77+S77=200, "No Contributions Entered", IF(K77="","Error Detected, Choose reason&gt;",IF(X77="1",IF(T77=1,"Please Enter Deemed Pensionable Pay","Add Any Relevant Details Above"),"Please Give Details Above"))))))))),IF(ISERROR(G77),"Error Detected, No rate entered",IF(E77=0,"",IF(F77="","Error Detected, No Pensionable pay",IF(ISERROR(AB77)," Unknown Values entered.",IF(T77+U77&lt;1,"Acceptable",IF(R77+S77=200, "No Contributions Entered", IF(K77="","Error Detected, Choose reason&gt;",IF(X77="1",IF(T77=1,"Please Enter Deemed Pensionable Pay","Add relevant Details Above"),"Please give details Above")))))))))))</f>
        <v/>
      </c>
      <c r="K77" s="263"/>
      <c r="L77" s="93"/>
      <c r="M77" s="93" t="str">
        <f t="shared" si="4"/>
        <v/>
      </c>
      <c r="N77" s="96">
        <f t="shared" si="5"/>
        <v>0</v>
      </c>
      <c r="O77" s="96">
        <f t="shared" si="0"/>
        <v>0</v>
      </c>
      <c r="P77" s="220">
        <f>(ROUND((F77/100*'Member Info'!$W$2), 2))</f>
        <v>0</v>
      </c>
      <c r="Q77" s="220" t="e">
        <f t="shared" si="6"/>
        <v>#VALUE!</v>
      </c>
      <c r="R77" s="220" t="str">
        <f t="shared" si="7"/>
        <v/>
      </c>
      <c r="S77" s="229" t="str">
        <f t="shared" si="8"/>
        <v/>
      </c>
      <c r="T77" s="230" t="str">
        <f t="shared" si="9"/>
        <v/>
      </c>
      <c r="U77" s="230" t="str">
        <f t="shared" si="10"/>
        <v/>
      </c>
      <c r="V77" s="224">
        <f t="shared" si="11"/>
        <v>0</v>
      </c>
      <c r="W77" s="112">
        <f t="shared" si="12"/>
        <v>0</v>
      </c>
      <c r="X77" s="237" t="str">
        <f t="shared" si="1"/>
        <v/>
      </c>
      <c r="Y77" s="242" t="b">
        <f t="shared" si="2"/>
        <v>0</v>
      </c>
      <c r="Z77" s="237">
        <f t="shared" si="13"/>
        <v>0</v>
      </c>
      <c r="AA77" s="237">
        <f>IF('Member Info'!N73="",1,"")</f>
        <v>1</v>
      </c>
      <c r="AB77" s="245" t="e">
        <f t="shared" si="14"/>
        <v>#VALUE!</v>
      </c>
      <c r="AC77" s="132" t="str">
        <f t="shared" si="3"/>
        <v/>
      </c>
      <c r="AD77" s="126">
        <f t="shared" si="15"/>
        <v>1</v>
      </c>
      <c r="AE77" s="126" t="str">
        <f>IF('Member Info'!N73&lt;&gt;"",IF('Member Info'!N73&lt;=$R$1,1,0),"")</f>
        <v/>
      </c>
      <c r="AG77" s="126" t="b">
        <f t="shared" si="16"/>
        <v>0</v>
      </c>
      <c r="AH77" s="126">
        <f t="shared" si="17"/>
        <v>0</v>
      </c>
      <c r="AJ77" s="126">
        <f t="shared" si="18"/>
        <v>0</v>
      </c>
      <c r="AK77" s="126">
        <f>IF('Member Info'!F73&gt;$R$1,1,0)</f>
        <v>0</v>
      </c>
      <c r="AL77" s="126" t="b">
        <f>IF(ISERROR(R77),ERROR.TYPE(#REF!)=ERROR.TYPE(R77),FALSE)</f>
        <v>0</v>
      </c>
      <c r="AM77" s="126" t="b">
        <f>IF(ISERROR(S77),ERROR.TYPE(#REF!)=ERROR.TYPE(S77),FALSE)</f>
        <v>0</v>
      </c>
      <c r="AN77" s="126">
        <f>IF(OR('Member Info'!F73&gt;=$S$1,'Member Info'!N73&gt;=$R$1),1,0)</f>
        <v>0</v>
      </c>
    </row>
    <row r="78" spans="1:40" x14ac:dyDescent="0.25">
      <c r="A78" s="4">
        <v>46</v>
      </c>
      <c r="B78" s="166">
        <f>'Member Info'!D74</f>
        <v>0</v>
      </c>
      <c r="C78" s="166">
        <f>'Member Info'!E74</f>
        <v>0</v>
      </c>
      <c r="D78" s="166" t="str">
        <f>'Member Info'!G74</f>
        <v/>
      </c>
      <c r="E78" s="167">
        <f>'Member Info'!B74</f>
        <v>0</v>
      </c>
      <c r="F78" s="244"/>
      <c r="G78" s="168" t="str">
        <f>IF(E78=0,"",
IF('Member Info'!$AM$19&lt;=$R$1,
SUMPRODUCT('Member Info'!L74+IF('Member Info'!H74&gt;'Member Info'!$AJ$12,'Member Info'!$AK$13,IF('Member Info'!H74&gt;'Member Info'!$AJ$11,'Member Info'!$AK$12,IF('Member Info'!H74&gt;'Member Info'!$AJ$10,'Member Info'!$AK$11,IF('Member Info'!H74&gt;'Member Info'!$AJ$9,'Member Info'!$AK$10,IF('Member Info'!H74&gt;'Member Info'!$AJ$8,'Member Info'!$AK$9,'Member Info'!$AK$8)))))),
SUMPRODUCT('Member Info'!L74+IF('Member Info'!H74&gt;'Member Info'!$AG$17,'Member Info'!$AH$18,IF('Member Info'!H74&gt;'Member Info'!$AG$16,'Member Info'!$AH$17,IF('Member Info'!H74&gt;'Member Info'!$AG$15,'Member Info'!$AH$16,IF('Member Info'!H74&gt;'Member Info'!$AG$14,'Member Info'!$AH$15,IF('Member Info'!H74&gt;'Member Info'!$AG$13,'Member Info'!$AH$14,IF('Member Info'!H74&gt;'Member Info'!$AG$12,'Member Info'!$AH$13,IF('Member Info'!H74&gt;'Member Info'!$AG$11,'Member Info'!$AH$12,IF('Member Info'!H74&gt;'Member Info'!$AG$10,'Member Info'!$AH$11,IF('Member Info'!H74&gt;'Member Info'!$AG$9,'Member Info'!$AH$10,IF('Member Info'!H74&gt;'Member Info'!$AG$8,'Member Info'!$AH$9,'Member Info'!$AH$8)))))))))))))</f>
        <v/>
      </c>
      <c r="H78" s="26"/>
      <c r="I78" s="26"/>
      <c r="J78" s="107" t="str">
        <f>IF(E78=0,"",IF('Member Info'!F74&gt;$S$1,CONCATENATE("Joined with practice on ", TEXT('Member Info'!F74, "DD/MM/YYYY")),IF('Member Info'!N74&lt;&gt;"",IF('Member Info'!N74&lt;$R$1,CONCATENATE("Left Scheme on ", TEXT('Member Info'!N74, "DD/MM/YYYY")),IF(ISERROR(G78),"Error Detected, No rate entered",IF(E78=0,"",IF(F78="","Error Detected, No Pensionable pay",IF(ISERROR(AB78)," Unknown Values entered.",IF(T78+U78&lt;1,"Acceptable",IF(R78+S78=200, "No Contributions Entered", IF(K78="","Error Detected, Choose reason&gt;",IF(X78="1",IF(T78=1,"Please Enter Deemed Pensionable Pay","Add Any Relevant Details Above"),"Please Give Details Above"))))))))),IF(ISERROR(G78),"Error Detected, No rate entered",IF(E78=0,"",IF(F78="","Error Detected, No Pensionable pay",IF(ISERROR(AB78)," Unknown Values entered.",IF(T78+U78&lt;1,"Acceptable",IF(R78+S78=200, "No Contributions Entered", IF(K78="","Error Detected, Choose reason&gt;",IF(X78="1",IF(T78=1,"Please Enter Deemed Pensionable Pay","Add relevant Details Above"),"Please give details Above")))))))))))</f>
        <v/>
      </c>
      <c r="K78" s="263"/>
      <c r="L78" s="93"/>
      <c r="M78" s="93" t="str">
        <f t="shared" si="4"/>
        <v/>
      </c>
      <c r="N78" s="96">
        <f t="shared" si="5"/>
        <v>0</v>
      </c>
      <c r="O78" s="96">
        <f t="shared" si="0"/>
        <v>0</v>
      </c>
      <c r="P78" s="220">
        <f>(ROUND((F78/100*'Member Info'!$W$2), 2))</f>
        <v>0</v>
      </c>
      <c r="Q78" s="220" t="e">
        <f t="shared" si="6"/>
        <v>#VALUE!</v>
      </c>
      <c r="R78" s="220" t="str">
        <f t="shared" si="7"/>
        <v/>
      </c>
      <c r="S78" s="229" t="str">
        <f t="shared" si="8"/>
        <v/>
      </c>
      <c r="T78" s="230" t="str">
        <f t="shared" si="9"/>
        <v/>
      </c>
      <c r="U78" s="230" t="str">
        <f t="shared" si="10"/>
        <v/>
      </c>
      <c r="V78" s="224">
        <f t="shared" si="11"/>
        <v>0</v>
      </c>
      <c r="W78" s="112">
        <f t="shared" si="12"/>
        <v>0</v>
      </c>
      <c r="X78" s="237" t="str">
        <f t="shared" si="1"/>
        <v/>
      </c>
      <c r="Y78" s="242" t="b">
        <f t="shared" si="2"/>
        <v>0</v>
      </c>
      <c r="Z78" s="237">
        <f t="shared" si="13"/>
        <v>0</v>
      </c>
      <c r="AA78" s="237">
        <f>IF('Member Info'!N74="",1,"")</f>
        <v>1</v>
      </c>
      <c r="AB78" s="245" t="e">
        <f t="shared" si="14"/>
        <v>#VALUE!</v>
      </c>
      <c r="AC78" s="132" t="str">
        <f t="shared" si="3"/>
        <v/>
      </c>
      <c r="AD78" s="126">
        <f t="shared" si="15"/>
        <v>1</v>
      </c>
      <c r="AE78" s="126" t="str">
        <f>IF('Member Info'!N74&lt;&gt;"",IF('Member Info'!N74&lt;=$R$1,1,0),"")</f>
        <v/>
      </c>
      <c r="AG78" s="126" t="b">
        <f t="shared" si="16"/>
        <v>0</v>
      </c>
      <c r="AH78" s="126">
        <f t="shared" si="17"/>
        <v>0</v>
      </c>
      <c r="AJ78" s="126">
        <f t="shared" si="18"/>
        <v>0</v>
      </c>
      <c r="AK78" s="126">
        <f>IF('Member Info'!F74&gt;$R$1,1,0)</f>
        <v>0</v>
      </c>
      <c r="AL78" s="126" t="b">
        <f>IF(ISERROR(R78),ERROR.TYPE(#REF!)=ERROR.TYPE(R78),FALSE)</f>
        <v>0</v>
      </c>
      <c r="AM78" s="126" t="b">
        <f>IF(ISERROR(S78),ERROR.TYPE(#REF!)=ERROR.TYPE(S78),FALSE)</f>
        <v>0</v>
      </c>
      <c r="AN78" s="126">
        <f>IF(OR('Member Info'!F74&gt;=$S$1,'Member Info'!N74&gt;=$R$1),1,0)</f>
        <v>0</v>
      </c>
    </row>
    <row r="79" spans="1:40" x14ac:dyDescent="0.25">
      <c r="A79" s="4">
        <v>47</v>
      </c>
      <c r="B79" s="166">
        <f>'Member Info'!D75</f>
        <v>0</v>
      </c>
      <c r="C79" s="166">
        <f>'Member Info'!E75</f>
        <v>0</v>
      </c>
      <c r="D79" s="166" t="str">
        <f>'Member Info'!G75</f>
        <v/>
      </c>
      <c r="E79" s="167">
        <f>'Member Info'!B75</f>
        <v>0</v>
      </c>
      <c r="F79" s="244"/>
      <c r="G79" s="168" t="str">
        <f>IF(E79=0,"",
IF('Member Info'!$AM$19&lt;=$R$1,
SUMPRODUCT('Member Info'!L75+IF('Member Info'!H75&gt;'Member Info'!$AJ$12,'Member Info'!$AK$13,IF('Member Info'!H75&gt;'Member Info'!$AJ$11,'Member Info'!$AK$12,IF('Member Info'!H75&gt;'Member Info'!$AJ$10,'Member Info'!$AK$11,IF('Member Info'!H75&gt;'Member Info'!$AJ$9,'Member Info'!$AK$10,IF('Member Info'!H75&gt;'Member Info'!$AJ$8,'Member Info'!$AK$9,'Member Info'!$AK$8)))))),
SUMPRODUCT('Member Info'!L75+IF('Member Info'!H75&gt;'Member Info'!$AG$17,'Member Info'!$AH$18,IF('Member Info'!H75&gt;'Member Info'!$AG$16,'Member Info'!$AH$17,IF('Member Info'!H75&gt;'Member Info'!$AG$15,'Member Info'!$AH$16,IF('Member Info'!H75&gt;'Member Info'!$AG$14,'Member Info'!$AH$15,IF('Member Info'!H75&gt;'Member Info'!$AG$13,'Member Info'!$AH$14,IF('Member Info'!H75&gt;'Member Info'!$AG$12,'Member Info'!$AH$13,IF('Member Info'!H75&gt;'Member Info'!$AG$11,'Member Info'!$AH$12,IF('Member Info'!H75&gt;'Member Info'!$AG$10,'Member Info'!$AH$11,IF('Member Info'!H75&gt;'Member Info'!$AG$9,'Member Info'!$AH$10,IF('Member Info'!H75&gt;'Member Info'!$AG$8,'Member Info'!$AH$9,'Member Info'!$AH$8)))))))))))))</f>
        <v/>
      </c>
      <c r="H79" s="26"/>
      <c r="I79" s="26"/>
      <c r="J79" s="107" t="str">
        <f>IF(E79=0,"",IF('Member Info'!F75&gt;$S$1,CONCATENATE("Joined with practice on ", TEXT('Member Info'!F75, "DD/MM/YYYY")),IF('Member Info'!N75&lt;&gt;"",IF('Member Info'!N75&lt;$R$1,CONCATENATE("Left Scheme on ", TEXT('Member Info'!N75, "DD/MM/YYYY")),IF(ISERROR(G79),"Error Detected, No rate entered",IF(E79=0,"",IF(F79="","Error Detected, No Pensionable pay",IF(ISERROR(AB79)," Unknown Values entered.",IF(T79+U79&lt;1,"Acceptable",IF(R79+S79=200, "No Contributions Entered", IF(K79="","Error Detected, Choose reason&gt;",IF(X79="1",IF(T79=1,"Please Enter Deemed Pensionable Pay","Add Any Relevant Details Above"),"Please Give Details Above"))))))))),IF(ISERROR(G79),"Error Detected, No rate entered",IF(E79=0,"",IF(F79="","Error Detected, No Pensionable pay",IF(ISERROR(AB79)," Unknown Values entered.",IF(T79+U79&lt;1,"Acceptable",IF(R79+S79=200, "No Contributions Entered", IF(K79="","Error Detected, Choose reason&gt;",IF(X79="1",IF(T79=1,"Please Enter Deemed Pensionable Pay","Add relevant Details Above"),"Please give details Above")))))))))))</f>
        <v/>
      </c>
      <c r="K79" s="263"/>
      <c r="L79" s="93"/>
      <c r="M79" s="93" t="str">
        <f t="shared" si="4"/>
        <v/>
      </c>
      <c r="N79" s="96">
        <f t="shared" si="5"/>
        <v>0</v>
      </c>
      <c r="O79" s="96">
        <f t="shared" si="0"/>
        <v>0</v>
      </c>
      <c r="P79" s="220">
        <f>(ROUND((F79/100*'Member Info'!$W$2), 2))</f>
        <v>0</v>
      </c>
      <c r="Q79" s="220" t="e">
        <f t="shared" si="6"/>
        <v>#VALUE!</v>
      </c>
      <c r="R79" s="220" t="str">
        <f t="shared" si="7"/>
        <v/>
      </c>
      <c r="S79" s="229" t="str">
        <f t="shared" si="8"/>
        <v/>
      </c>
      <c r="T79" s="230" t="str">
        <f t="shared" si="9"/>
        <v/>
      </c>
      <c r="U79" s="230" t="str">
        <f t="shared" si="10"/>
        <v/>
      </c>
      <c r="V79" s="224">
        <f t="shared" si="11"/>
        <v>0</v>
      </c>
      <c r="W79" s="112">
        <f t="shared" si="12"/>
        <v>0</v>
      </c>
      <c r="X79" s="237" t="str">
        <f t="shared" si="1"/>
        <v/>
      </c>
      <c r="Y79" s="242" t="b">
        <f t="shared" si="2"/>
        <v>0</v>
      </c>
      <c r="Z79" s="237">
        <f t="shared" si="13"/>
        <v>0</v>
      </c>
      <c r="AA79" s="237">
        <f>IF('Member Info'!N75="",1,"")</f>
        <v>1</v>
      </c>
      <c r="AB79" s="245" t="e">
        <f t="shared" si="14"/>
        <v>#VALUE!</v>
      </c>
      <c r="AC79" s="132" t="str">
        <f t="shared" si="3"/>
        <v/>
      </c>
      <c r="AD79" s="126">
        <f t="shared" si="15"/>
        <v>1</v>
      </c>
      <c r="AE79" s="126" t="str">
        <f>IF('Member Info'!N75&lt;&gt;"",IF('Member Info'!N75&lt;=$R$1,1,0),"")</f>
        <v/>
      </c>
      <c r="AG79" s="126" t="b">
        <f t="shared" si="16"/>
        <v>0</v>
      </c>
      <c r="AH79" s="126">
        <f t="shared" si="17"/>
        <v>0</v>
      </c>
      <c r="AJ79" s="126">
        <f t="shared" si="18"/>
        <v>0</v>
      </c>
      <c r="AK79" s="126">
        <f>IF('Member Info'!F75&gt;$R$1,1,0)</f>
        <v>0</v>
      </c>
      <c r="AL79" s="126" t="b">
        <f>IF(ISERROR(R79),ERROR.TYPE(#REF!)=ERROR.TYPE(R79),FALSE)</f>
        <v>0</v>
      </c>
      <c r="AM79" s="126" t="b">
        <f>IF(ISERROR(S79),ERROR.TYPE(#REF!)=ERROR.TYPE(S79),FALSE)</f>
        <v>0</v>
      </c>
      <c r="AN79" s="126">
        <f>IF(OR('Member Info'!F75&gt;=$S$1,'Member Info'!N75&gt;=$R$1),1,0)</f>
        <v>0</v>
      </c>
    </row>
    <row r="80" spans="1:40" x14ac:dyDescent="0.25">
      <c r="A80" s="4">
        <v>48</v>
      </c>
      <c r="B80" s="166">
        <f>'Member Info'!D76</f>
        <v>0</v>
      </c>
      <c r="C80" s="166">
        <f>'Member Info'!E76</f>
        <v>0</v>
      </c>
      <c r="D80" s="166" t="str">
        <f>'Member Info'!G76</f>
        <v/>
      </c>
      <c r="E80" s="167">
        <f>'Member Info'!B76</f>
        <v>0</v>
      </c>
      <c r="F80" s="244"/>
      <c r="G80" s="168" t="str">
        <f>IF(E80=0,"",
IF('Member Info'!$AM$19&lt;=$R$1,
SUMPRODUCT('Member Info'!L76+IF('Member Info'!H76&gt;'Member Info'!$AJ$12,'Member Info'!$AK$13,IF('Member Info'!H76&gt;'Member Info'!$AJ$11,'Member Info'!$AK$12,IF('Member Info'!H76&gt;'Member Info'!$AJ$10,'Member Info'!$AK$11,IF('Member Info'!H76&gt;'Member Info'!$AJ$9,'Member Info'!$AK$10,IF('Member Info'!H76&gt;'Member Info'!$AJ$8,'Member Info'!$AK$9,'Member Info'!$AK$8)))))),
SUMPRODUCT('Member Info'!L76+IF('Member Info'!H76&gt;'Member Info'!$AG$17,'Member Info'!$AH$18,IF('Member Info'!H76&gt;'Member Info'!$AG$16,'Member Info'!$AH$17,IF('Member Info'!H76&gt;'Member Info'!$AG$15,'Member Info'!$AH$16,IF('Member Info'!H76&gt;'Member Info'!$AG$14,'Member Info'!$AH$15,IF('Member Info'!H76&gt;'Member Info'!$AG$13,'Member Info'!$AH$14,IF('Member Info'!H76&gt;'Member Info'!$AG$12,'Member Info'!$AH$13,IF('Member Info'!H76&gt;'Member Info'!$AG$11,'Member Info'!$AH$12,IF('Member Info'!H76&gt;'Member Info'!$AG$10,'Member Info'!$AH$11,IF('Member Info'!H76&gt;'Member Info'!$AG$9,'Member Info'!$AH$10,IF('Member Info'!H76&gt;'Member Info'!$AG$8,'Member Info'!$AH$9,'Member Info'!$AH$8)))))))))))))</f>
        <v/>
      </c>
      <c r="H80" s="26"/>
      <c r="I80" s="26"/>
      <c r="J80" s="107" t="str">
        <f>IF(E80=0,"",IF('Member Info'!F76&gt;$S$1,CONCATENATE("Joined with practice on ", TEXT('Member Info'!F76, "DD/MM/YYYY")),IF('Member Info'!N76&lt;&gt;"",IF('Member Info'!N76&lt;$R$1,CONCATENATE("Left Scheme on ", TEXT('Member Info'!N76, "DD/MM/YYYY")),IF(ISERROR(G80),"Error Detected, No rate entered",IF(E80=0,"",IF(F80="","Error Detected, No Pensionable pay",IF(ISERROR(AB80)," Unknown Values entered.",IF(T80+U80&lt;1,"Acceptable",IF(R80+S80=200, "No Contributions Entered", IF(K80="","Error Detected, Choose reason&gt;",IF(X80="1",IF(T80=1,"Please Enter Deemed Pensionable Pay","Add Any Relevant Details Above"),"Please Give Details Above"))))))))),IF(ISERROR(G80),"Error Detected, No rate entered",IF(E80=0,"",IF(F80="","Error Detected, No Pensionable pay",IF(ISERROR(AB80)," Unknown Values entered.",IF(T80+U80&lt;1,"Acceptable",IF(R80+S80=200, "No Contributions Entered", IF(K80="","Error Detected, Choose reason&gt;",IF(X80="1",IF(T80=1,"Please Enter Deemed Pensionable Pay","Add relevant Details Above"),"Please give details Above")))))))))))</f>
        <v/>
      </c>
      <c r="K80" s="263"/>
      <c r="L80" s="93"/>
      <c r="M80" s="93" t="str">
        <f t="shared" si="4"/>
        <v/>
      </c>
      <c r="N80" s="96">
        <f t="shared" si="5"/>
        <v>0</v>
      </c>
      <c r="O80" s="96">
        <f t="shared" si="0"/>
        <v>0</v>
      </c>
      <c r="P80" s="220">
        <f>(ROUND((F80/100*'Member Info'!$W$2), 2))</f>
        <v>0</v>
      </c>
      <c r="Q80" s="220" t="e">
        <f t="shared" si="6"/>
        <v>#VALUE!</v>
      </c>
      <c r="R80" s="220" t="str">
        <f t="shared" si="7"/>
        <v/>
      </c>
      <c r="S80" s="229" t="str">
        <f t="shared" si="8"/>
        <v/>
      </c>
      <c r="T80" s="230" t="str">
        <f t="shared" si="9"/>
        <v/>
      </c>
      <c r="U80" s="230" t="str">
        <f t="shared" si="10"/>
        <v/>
      </c>
      <c r="V80" s="224">
        <f t="shared" si="11"/>
        <v>0</v>
      </c>
      <c r="W80" s="112">
        <f t="shared" si="12"/>
        <v>0</v>
      </c>
      <c r="X80" s="237" t="str">
        <f t="shared" si="1"/>
        <v/>
      </c>
      <c r="Y80" s="242" t="b">
        <f t="shared" si="2"/>
        <v>0</v>
      </c>
      <c r="Z80" s="237">
        <f t="shared" si="13"/>
        <v>0</v>
      </c>
      <c r="AA80" s="237">
        <f>IF('Member Info'!N76="",1,"")</f>
        <v>1</v>
      </c>
      <c r="AB80" s="245" t="e">
        <f t="shared" si="14"/>
        <v>#VALUE!</v>
      </c>
      <c r="AC80" s="132" t="str">
        <f t="shared" si="3"/>
        <v/>
      </c>
      <c r="AD80" s="126">
        <f t="shared" si="15"/>
        <v>1</v>
      </c>
      <c r="AE80" s="126" t="str">
        <f>IF('Member Info'!N76&lt;&gt;"",IF('Member Info'!N76&lt;=$R$1,1,0),"")</f>
        <v/>
      </c>
      <c r="AG80" s="126" t="b">
        <f t="shared" si="16"/>
        <v>0</v>
      </c>
      <c r="AH80" s="126">
        <f t="shared" si="17"/>
        <v>0</v>
      </c>
      <c r="AJ80" s="126">
        <f t="shared" si="18"/>
        <v>0</v>
      </c>
      <c r="AK80" s="126">
        <f>IF('Member Info'!F76&gt;$R$1,1,0)</f>
        <v>0</v>
      </c>
      <c r="AL80" s="126" t="b">
        <f>IF(ISERROR(R80),ERROR.TYPE(#REF!)=ERROR.TYPE(R80),FALSE)</f>
        <v>0</v>
      </c>
      <c r="AM80" s="126" t="b">
        <f>IF(ISERROR(S80),ERROR.TYPE(#REF!)=ERROR.TYPE(S80),FALSE)</f>
        <v>0</v>
      </c>
      <c r="AN80" s="126">
        <f>IF(OR('Member Info'!F76&gt;=$S$1,'Member Info'!N76&gt;=$R$1),1,0)</f>
        <v>0</v>
      </c>
    </row>
    <row r="81" spans="1:40" x14ac:dyDescent="0.25">
      <c r="A81" s="4">
        <v>49</v>
      </c>
      <c r="B81" s="166">
        <f>'Member Info'!D77</f>
        <v>0</v>
      </c>
      <c r="C81" s="166">
        <f>'Member Info'!E77</f>
        <v>0</v>
      </c>
      <c r="D81" s="166" t="str">
        <f>'Member Info'!G77</f>
        <v/>
      </c>
      <c r="E81" s="167">
        <f>'Member Info'!B77</f>
        <v>0</v>
      </c>
      <c r="F81" s="244"/>
      <c r="G81" s="168" t="str">
        <f>IF(E81=0,"",
IF('Member Info'!$AM$19&lt;=$R$1,
SUMPRODUCT('Member Info'!L77+IF('Member Info'!H77&gt;'Member Info'!$AJ$12,'Member Info'!$AK$13,IF('Member Info'!H77&gt;'Member Info'!$AJ$11,'Member Info'!$AK$12,IF('Member Info'!H77&gt;'Member Info'!$AJ$10,'Member Info'!$AK$11,IF('Member Info'!H77&gt;'Member Info'!$AJ$9,'Member Info'!$AK$10,IF('Member Info'!H77&gt;'Member Info'!$AJ$8,'Member Info'!$AK$9,'Member Info'!$AK$8)))))),
SUMPRODUCT('Member Info'!L77+IF('Member Info'!H77&gt;'Member Info'!$AG$17,'Member Info'!$AH$18,IF('Member Info'!H77&gt;'Member Info'!$AG$16,'Member Info'!$AH$17,IF('Member Info'!H77&gt;'Member Info'!$AG$15,'Member Info'!$AH$16,IF('Member Info'!H77&gt;'Member Info'!$AG$14,'Member Info'!$AH$15,IF('Member Info'!H77&gt;'Member Info'!$AG$13,'Member Info'!$AH$14,IF('Member Info'!H77&gt;'Member Info'!$AG$12,'Member Info'!$AH$13,IF('Member Info'!H77&gt;'Member Info'!$AG$11,'Member Info'!$AH$12,IF('Member Info'!H77&gt;'Member Info'!$AG$10,'Member Info'!$AH$11,IF('Member Info'!H77&gt;'Member Info'!$AG$9,'Member Info'!$AH$10,IF('Member Info'!H77&gt;'Member Info'!$AG$8,'Member Info'!$AH$9,'Member Info'!$AH$8)))))))))))))</f>
        <v/>
      </c>
      <c r="H81" s="26"/>
      <c r="I81" s="26"/>
      <c r="J81" s="107" t="str">
        <f>IF(E81=0,"",IF('Member Info'!F77&gt;$S$1,CONCATENATE("Joined with practice on ", TEXT('Member Info'!F77, "DD/MM/YYYY")),IF('Member Info'!N77&lt;&gt;"",IF('Member Info'!N77&lt;$R$1,CONCATENATE("Left Scheme on ", TEXT('Member Info'!N77, "DD/MM/YYYY")),IF(ISERROR(G81),"Error Detected, No rate entered",IF(E81=0,"",IF(F81="","Error Detected, No Pensionable pay",IF(ISERROR(AB81)," Unknown Values entered.",IF(T81+U81&lt;1,"Acceptable",IF(R81+S81=200, "No Contributions Entered", IF(K81="","Error Detected, Choose reason&gt;",IF(X81="1",IF(T81=1,"Please Enter Deemed Pensionable Pay","Add Any Relevant Details Above"),"Please Give Details Above"))))))))),IF(ISERROR(G81),"Error Detected, No rate entered",IF(E81=0,"",IF(F81="","Error Detected, No Pensionable pay",IF(ISERROR(AB81)," Unknown Values entered.",IF(T81+U81&lt;1,"Acceptable",IF(R81+S81=200, "No Contributions Entered", IF(K81="","Error Detected, Choose reason&gt;",IF(X81="1",IF(T81=1,"Please Enter Deemed Pensionable Pay","Add relevant Details Above"),"Please give details Above")))))))))))</f>
        <v/>
      </c>
      <c r="K81" s="263"/>
      <c r="L81" s="93"/>
      <c r="M81" s="93" t="str">
        <f t="shared" si="4"/>
        <v/>
      </c>
      <c r="N81" s="96">
        <f t="shared" si="5"/>
        <v>0</v>
      </c>
      <c r="O81" s="96">
        <f t="shared" si="0"/>
        <v>0</v>
      </c>
      <c r="P81" s="220">
        <f>(ROUND((F81/100*'Member Info'!$W$2), 2))</f>
        <v>0</v>
      </c>
      <c r="Q81" s="220" t="e">
        <f t="shared" si="6"/>
        <v>#VALUE!</v>
      </c>
      <c r="R81" s="220" t="str">
        <f t="shared" si="7"/>
        <v/>
      </c>
      <c r="S81" s="229" t="str">
        <f t="shared" si="8"/>
        <v/>
      </c>
      <c r="T81" s="230" t="str">
        <f t="shared" si="9"/>
        <v/>
      </c>
      <c r="U81" s="230" t="str">
        <f t="shared" si="10"/>
        <v/>
      </c>
      <c r="V81" s="224">
        <f t="shared" si="11"/>
        <v>0</v>
      </c>
      <c r="W81" s="112">
        <f t="shared" si="12"/>
        <v>0</v>
      </c>
      <c r="X81" s="237" t="str">
        <f t="shared" si="1"/>
        <v/>
      </c>
      <c r="Y81" s="242" t="b">
        <f t="shared" si="2"/>
        <v>0</v>
      </c>
      <c r="Z81" s="237">
        <f t="shared" si="13"/>
        <v>0</v>
      </c>
      <c r="AA81" s="237">
        <f>IF('Member Info'!N77="",1,"")</f>
        <v>1</v>
      </c>
      <c r="AB81" s="245" t="e">
        <f t="shared" si="14"/>
        <v>#VALUE!</v>
      </c>
      <c r="AC81" s="132" t="str">
        <f t="shared" si="3"/>
        <v/>
      </c>
      <c r="AD81" s="126">
        <f t="shared" si="15"/>
        <v>1</v>
      </c>
      <c r="AE81" s="126" t="str">
        <f>IF('Member Info'!N77&lt;&gt;"",IF('Member Info'!N77&lt;=$R$1,1,0),"")</f>
        <v/>
      </c>
      <c r="AG81" s="126" t="b">
        <f t="shared" si="16"/>
        <v>0</v>
      </c>
      <c r="AH81" s="126">
        <f t="shared" si="17"/>
        <v>0</v>
      </c>
      <c r="AJ81" s="126">
        <f t="shared" si="18"/>
        <v>0</v>
      </c>
      <c r="AK81" s="126">
        <f>IF('Member Info'!F77&gt;$R$1,1,0)</f>
        <v>0</v>
      </c>
      <c r="AL81" s="126" t="b">
        <f>IF(ISERROR(R81),ERROR.TYPE(#REF!)=ERROR.TYPE(R81),FALSE)</f>
        <v>0</v>
      </c>
      <c r="AM81" s="126" t="b">
        <f>IF(ISERROR(S81),ERROR.TYPE(#REF!)=ERROR.TYPE(S81),FALSE)</f>
        <v>0</v>
      </c>
      <c r="AN81" s="126">
        <f>IF(OR('Member Info'!F77&gt;=$S$1,'Member Info'!N77&gt;=$R$1),1,0)</f>
        <v>0</v>
      </c>
    </row>
    <row r="82" spans="1:40" x14ac:dyDescent="0.25">
      <c r="A82" s="4">
        <v>50</v>
      </c>
      <c r="B82" s="166">
        <f>'Member Info'!D78</f>
        <v>0</v>
      </c>
      <c r="C82" s="166">
        <f>'Member Info'!E78</f>
        <v>0</v>
      </c>
      <c r="D82" s="166" t="str">
        <f>'Member Info'!G78</f>
        <v/>
      </c>
      <c r="E82" s="167">
        <f>'Member Info'!B78</f>
        <v>0</v>
      </c>
      <c r="F82" s="244"/>
      <c r="G82" s="168" t="str">
        <f>IF(E82=0,"",
IF('Member Info'!$AM$19&lt;=$R$1,
SUMPRODUCT('Member Info'!L78+IF('Member Info'!H78&gt;'Member Info'!$AJ$12,'Member Info'!$AK$13,IF('Member Info'!H78&gt;'Member Info'!$AJ$11,'Member Info'!$AK$12,IF('Member Info'!H78&gt;'Member Info'!$AJ$10,'Member Info'!$AK$11,IF('Member Info'!H78&gt;'Member Info'!$AJ$9,'Member Info'!$AK$10,IF('Member Info'!H78&gt;'Member Info'!$AJ$8,'Member Info'!$AK$9,'Member Info'!$AK$8)))))),
SUMPRODUCT('Member Info'!L78+IF('Member Info'!H78&gt;'Member Info'!$AG$17,'Member Info'!$AH$18,IF('Member Info'!H78&gt;'Member Info'!$AG$16,'Member Info'!$AH$17,IF('Member Info'!H78&gt;'Member Info'!$AG$15,'Member Info'!$AH$16,IF('Member Info'!H78&gt;'Member Info'!$AG$14,'Member Info'!$AH$15,IF('Member Info'!H78&gt;'Member Info'!$AG$13,'Member Info'!$AH$14,IF('Member Info'!H78&gt;'Member Info'!$AG$12,'Member Info'!$AH$13,IF('Member Info'!H78&gt;'Member Info'!$AG$11,'Member Info'!$AH$12,IF('Member Info'!H78&gt;'Member Info'!$AG$10,'Member Info'!$AH$11,IF('Member Info'!H78&gt;'Member Info'!$AG$9,'Member Info'!$AH$10,IF('Member Info'!H78&gt;'Member Info'!$AG$8,'Member Info'!$AH$9,'Member Info'!$AH$8)))))))))))))</f>
        <v/>
      </c>
      <c r="H82" s="26"/>
      <c r="I82" s="26"/>
      <c r="J82" s="107" t="str">
        <f>IF(E82=0,"",IF('Member Info'!F78&gt;$S$1,CONCATENATE("Joined with practice on ", TEXT('Member Info'!F78, "DD/MM/YYYY")),IF('Member Info'!N78&lt;&gt;"",IF('Member Info'!N78&lt;$R$1,CONCATENATE("Left Scheme on ", TEXT('Member Info'!N78, "DD/MM/YYYY")),IF(ISERROR(G82),"Error Detected, No rate entered",IF(E82=0,"",IF(F82="","Error Detected, No Pensionable pay",IF(ISERROR(AB82)," Unknown Values entered.",IF(T82+U82&lt;1,"Acceptable",IF(R82+S82=200, "No Contributions Entered", IF(K82="","Error Detected, Choose reason&gt;",IF(X82="1",IF(T82=1,"Please Enter Deemed Pensionable Pay","Add Any Relevant Details Above"),"Please Give Details Above"))))))))),IF(ISERROR(G82),"Error Detected, No rate entered",IF(E82=0,"",IF(F82="","Error Detected, No Pensionable pay",IF(ISERROR(AB82)," Unknown Values entered.",IF(T82+U82&lt;1,"Acceptable",IF(R82+S82=200, "No Contributions Entered", IF(K82="","Error Detected, Choose reason&gt;",IF(X82="1",IF(T82=1,"Please Enter Deemed Pensionable Pay","Add relevant Details Above"),"Please give details Above")))))))))))</f>
        <v/>
      </c>
      <c r="K82" s="263"/>
      <c r="L82" s="93"/>
      <c r="M82" s="93" t="str">
        <f t="shared" si="4"/>
        <v/>
      </c>
      <c r="N82" s="96">
        <f t="shared" si="5"/>
        <v>0</v>
      </c>
      <c r="O82" s="96">
        <f t="shared" si="0"/>
        <v>0</v>
      </c>
      <c r="P82" s="220">
        <f>(ROUND((F82/100*'Member Info'!$W$2), 2))</f>
        <v>0</v>
      </c>
      <c r="Q82" s="220" t="e">
        <f t="shared" si="6"/>
        <v>#VALUE!</v>
      </c>
      <c r="R82" s="220" t="str">
        <f t="shared" si="7"/>
        <v/>
      </c>
      <c r="S82" s="229" t="str">
        <f t="shared" si="8"/>
        <v/>
      </c>
      <c r="T82" s="230" t="str">
        <f t="shared" si="9"/>
        <v/>
      </c>
      <c r="U82" s="230" t="str">
        <f t="shared" si="10"/>
        <v/>
      </c>
      <c r="V82" s="224">
        <f t="shared" si="11"/>
        <v>0</v>
      </c>
      <c r="W82" s="112">
        <f t="shared" si="12"/>
        <v>0</v>
      </c>
      <c r="X82" s="237" t="str">
        <f t="shared" si="1"/>
        <v/>
      </c>
      <c r="Y82" s="242" t="b">
        <f t="shared" si="2"/>
        <v>0</v>
      </c>
      <c r="Z82" s="237">
        <f t="shared" si="13"/>
        <v>0</v>
      </c>
      <c r="AA82" s="237">
        <f>IF('Member Info'!N78="",1,"")</f>
        <v>1</v>
      </c>
      <c r="AB82" s="245" t="e">
        <f t="shared" si="14"/>
        <v>#VALUE!</v>
      </c>
      <c r="AC82" s="132" t="str">
        <f t="shared" si="3"/>
        <v/>
      </c>
      <c r="AD82" s="126">
        <f t="shared" si="15"/>
        <v>1</v>
      </c>
      <c r="AE82" s="126" t="str">
        <f>IF('Member Info'!N78&lt;&gt;"",IF('Member Info'!N78&lt;=$R$1,1,0),"")</f>
        <v/>
      </c>
      <c r="AG82" s="126" t="b">
        <f t="shared" si="16"/>
        <v>0</v>
      </c>
      <c r="AH82" s="126">
        <f t="shared" si="17"/>
        <v>0</v>
      </c>
      <c r="AJ82" s="126">
        <f t="shared" si="18"/>
        <v>0</v>
      </c>
      <c r="AK82" s="126">
        <f>IF('Member Info'!F78&gt;$R$1,1,0)</f>
        <v>0</v>
      </c>
      <c r="AL82" s="126" t="b">
        <f>IF(ISERROR(R82),ERROR.TYPE(#REF!)=ERROR.TYPE(R82),FALSE)</f>
        <v>0</v>
      </c>
      <c r="AM82" s="126" t="b">
        <f>IF(ISERROR(S82),ERROR.TYPE(#REF!)=ERROR.TYPE(S82),FALSE)</f>
        <v>0</v>
      </c>
      <c r="AN82" s="126">
        <f>IF(OR('Member Info'!F78&gt;=$S$1,'Member Info'!N78&gt;=$R$1),1,0)</f>
        <v>0</v>
      </c>
    </row>
    <row r="83" spans="1:40" x14ac:dyDescent="0.25">
      <c r="A83" s="4">
        <v>51</v>
      </c>
      <c r="B83" s="166">
        <f>'Member Info'!D79</f>
        <v>0</v>
      </c>
      <c r="C83" s="166">
        <f>'Member Info'!E79</f>
        <v>0</v>
      </c>
      <c r="D83" s="166" t="str">
        <f>'Member Info'!G79</f>
        <v/>
      </c>
      <c r="E83" s="167">
        <f>'Member Info'!B79</f>
        <v>0</v>
      </c>
      <c r="F83" s="244"/>
      <c r="G83" s="168" t="str">
        <f>IF(E83=0,"",
IF('Member Info'!$AM$19&lt;=$R$1,
SUMPRODUCT('Member Info'!L79+IF('Member Info'!H79&gt;'Member Info'!$AJ$12,'Member Info'!$AK$13,IF('Member Info'!H79&gt;'Member Info'!$AJ$11,'Member Info'!$AK$12,IF('Member Info'!H79&gt;'Member Info'!$AJ$10,'Member Info'!$AK$11,IF('Member Info'!H79&gt;'Member Info'!$AJ$9,'Member Info'!$AK$10,IF('Member Info'!H79&gt;'Member Info'!$AJ$8,'Member Info'!$AK$9,'Member Info'!$AK$8)))))),
SUMPRODUCT('Member Info'!L79+IF('Member Info'!H79&gt;'Member Info'!$AG$17,'Member Info'!$AH$18,IF('Member Info'!H79&gt;'Member Info'!$AG$16,'Member Info'!$AH$17,IF('Member Info'!H79&gt;'Member Info'!$AG$15,'Member Info'!$AH$16,IF('Member Info'!H79&gt;'Member Info'!$AG$14,'Member Info'!$AH$15,IF('Member Info'!H79&gt;'Member Info'!$AG$13,'Member Info'!$AH$14,IF('Member Info'!H79&gt;'Member Info'!$AG$12,'Member Info'!$AH$13,IF('Member Info'!H79&gt;'Member Info'!$AG$11,'Member Info'!$AH$12,IF('Member Info'!H79&gt;'Member Info'!$AG$10,'Member Info'!$AH$11,IF('Member Info'!H79&gt;'Member Info'!$AG$9,'Member Info'!$AH$10,IF('Member Info'!H79&gt;'Member Info'!$AG$8,'Member Info'!$AH$9,'Member Info'!$AH$8)))))))))))))</f>
        <v/>
      </c>
      <c r="H83" s="26"/>
      <c r="I83" s="26"/>
      <c r="J83" s="107" t="str">
        <f>IF(E83=0,"",IF('Member Info'!F79&gt;$S$1,CONCATENATE("Joined with practice on ", TEXT('Member Info'!F79, "DD/MM/YYYY")),IF('Member Info'!N79&lt;&gt;"",IF('Member Info'!N79&lt;$R$1,CONCATENATE("Left Scheme on ", TEXT('Member Info'!N79, "DD/MM/YYYY")),IF(ISERROR(G83),"Error Detected, No rate entered",IF(E83=0,"",IF(F83="","Error Detected, No Pensionable pay",IF(ISERROR(AB83)," Unknown Values entered.",IF(T83+U83&lt;1,"Acceptable",IF(R83+S83=200, "No Contributions Entered", IF(K83="","Error Detected, Choose reason&gt;",IF(X83="1",IF(T83=1,"Please Enter Deemed Pensionable Pay","Add Any Relevant Details Above"),"Please Give Details Above"))))))))),IF(ISERROR(G83),"Error Detected, No rate entered",IF(E83=0,"",IF(F83="","Error Detected, No Pensionable pay",IF(ISERROR(AB83)," Unknown Values entered.",IF(T83+U83&lt;1,"Acceptable",IF(R83+S83=200, "No Contributions Entered", IF(K83="","Error Detected, Choose reason&gt;",IF(X83="1",IF(T83=1,"Please Enter Deemed Pensionable Pay","Add relevant Details Above"),"Please give details Above")))))))))))</f>
        <v/>
      </c>
      <c r="K83" s="263"/>
      <c r="L83" s="93"/>
      <c r="M83" s="93" t="str">
        <f t="shared" si="4"/>
        <v/>
      </c>
      <c r="N83" s="96">
        <f t="shared" si="5"/>
        <v>0</v>
      </c>
      <c r="O83" s="96">
        <f t="shared" si="0"/>
        <v>0</v>
      </c>
      <c r="P83" s="220">
        <f>(ROUND((F83/100*'Member Info'!$W$2), 2))</f>
        <v>0</v>
      </c>
      <c r="Q83" s="220" t="e">
        <f t="shared" si="6"/>
        <v>#VALUE!</v>
      </c>
      <c r="R83" s="220" t="str">
        <f t="shared" si="7"/>
        <v/>
      </c>
      <c r="S83" s="229" t="str">
        <f t="shared" si="8"/>
        <v/>
      </c>
      <c r="T83" s="230" t="str">
        <f t="shared" si="9"/>
        <v/>
      </c>
      <c r="U83" s="230" t="str">
        <f t="shared" si="10"/>
        <v/>
      </c>
      <c r="V83" s="224">
        <f t="shared" si="11"/>
        <v>0</v>
      </c>
      <c r="W83" s="112">
        <f t="shared" si="12"/>
        <v>0</v>
      </c>
      <c r="X83" s="237" t="str">
        <f t="shared" si="1"/>
        <v/>
      </c>
      <c r="Y83" s="242" t="b">
        <f t="shared" si="2"/>
        <v>0</v>
      </c>
      <c r="Z83" s="237">
        <f t="shared" si="13"/>
        <v>0</v>
      </c>
      <c r="AA83" s="237">
        <f>IF('Member Info'!N79="",1,"")</f>
        <v>1</v>
      </c>
      <c r="AB83" s="245" t="e">
        <f t="shared" si="14"/>
        <v>#VALUE!</v>
      </c>
      <c r="AC83" s="132" t="str">
        <f t="shared" si="3"/>
        <v/>
      </c>
      <c r="AD83" s="126">
        <f t="shared" si="15"/>
        <v>1</v>
      </c>
      <c r="AE83" s="126" t="str">
        <f>IF('Member Info'!N79&lt;&gt;"",IF('Member Info'!N79&lt;=$R$1,1,0),"")</f>
        <v/>
      </c>
      <c r="AG83" s="126" t="b">
        <f t="shared" si="16"/>
        <v>0</v>
      </c>
      <c r="AH83" s="126">
        <f t="shared" si="17"/>
        <v>0</v>
      </c>
      <c r="AJ83" s="126">
        <f t="shared" si="18"/>
        <v>0</v>
      </c>
      <c r="AK83" s="126">
        <f>IF('Member Info'!F79&gt;$R$1,1,0)</f>
        <v>0</v>
      </c>
      <c r="AL83" s="126" t="b">
        <f>IF(ISERROR(R83),ERROR.TYPE(#REF!)=ERROR.TYPE(R83),FALSE)</f>
        <v>0</v>
      </c>
      <c r="AM83" s="126" t="b">
        <f>IF(ISERROR(S83),ERROR.TYPE(#REF!)=ERROR.TYPE(S83),FALSE)</f>
        <v>0</v>
      </c>
      <c r="AN83" s="126">
        <f>IF(OR('Member Info'!F79&gt;=$S$1,'Member Info'!N79&gt;=$R$1),1,0)</f>
        <v>0</v>
      </c>
    </row>
    <row r="84" spans="1:40" x14ac:dyDescent="0.25">
      <c r="A84" s="4">
        <v>52</v>
      </c>
      <c r="B84" s="166">
        <f>'Member Info'!D80</f>
        <v>0</v>
      </c>
      <c r="C84" s="166">
        <f>'Member Info'!E80</f>
        <v>0</v>
      </c>
      <c r="D84" s="166" t="str">
        <f>'Member Info'!G80</f>
        <v/>
      </c>
      <c r="E84" s="167">
        <f>'Member Info'!B80</f>
        <v>0</v>
      </c>
      <c r="F84" s="244"/>
      <c r="G84" s="168" t="str">
        <f>IF(E84=0,"",
IF('Member Info'!$AM$19&lt;=$R$1,
SUMPRODUCT('Member Info'!L80+IF('Member Info'!H80&gt;'Member Info'!$AJ$12,'Member Info'!$AK$13,IF('Member Info'!H80&gt;'Member Info'!$AJ$11,'Member Info'!$AK$12,IF('Member Info'!H80&gt;'Member Info'!$AJ$10,'Member Info'!$AK$11,IF('Member Info'!H80&gt;'Member Info'!$AJ$9,'Member Info'!$AK$10,IF('Member Info'!H80&gt;'Member Info'!$AJ$8,'Member Info'!$AK$9,'Member Info'!$AK$8)))))),
SUMPRODUCT('Member Info'!L80+IF('Member Info'!H80&gt;'Member Info'!$AG$17,'Member Info'!$AH$18,IF('Member Info'!H80&gt;'Member Info'!$AG$16,'Member Info'!$AH$17,IF('Member Info'!H80&gt;'Member Info'!$AG$15,'Member Info'!$AH$16,IF('Member Info'!H80&gt;'Member Info'!$AG$14,'Member Info'!$AH$15,IF('Member Info'!H80&gt;'Member Info'!$AG$13,'Member Info'!$AH$14,IF('Member Info'!H80&gt;'Member Info'!$AG$12,'Member Info'!$AH$13,IF('Member Info'!H80&gt;'Member Info'!$AG$11,'Member Info'!$AH$12,IF('Member Info'!H80&gt;'Member Info'!$AG$10,'Member Info'!$AH$11,IF('Member Info'!H80&gt;'Member Info'!$AG$9,'Member Info'!$AH$10,IF('Member Info'!H80&gt;'Member Info'!$AG$8,'Member Info'!$AH$9,'Member Info'!$AH$8)))))))))))))</f>
        <v/>
      </c>
      <c r="H84" s="26"/>
      <c r="I84" s="26"/>
      <c r="J84" s="107" t="str">
        <f>IF(E84=0,"",IF('Member Info'!F80&gt;$S$1,CONCATENATE("Joined with practice on ", TEXT('Member Info'!F80, "DD/MM/YYYY")),IF('Member Info'!N80&lt;&gt;"",IF('Member Info'!N80&lt;$R$1,CONCATENATE("Left Scheme on ", TEXT('Member Info'!N80, "DD/MM/YYYY")),IF(ISERROR(G84),"Error Detected, No rate entered",IF(E84=0,"",IF(F84="","Error Detected, No Pensionable pay",IF(ISERROR(AB84)," Unknown Values entered.",IF(T84+U84&lt;1,"Acceptable",IF(R84+S84=200, "No Contributions Entered", IF(K84="","Error Detected, Choose reason&gt;",IF(X84="1",IF(T84=1,"Please Enter Deemed Pensionable Pay","Add Any Relevant Details Above"),"Please Give Details Above"))))))))),IF(ISERROR(G84),"Error Detected, No rate entered",IF(E84=0,"",IF(F84="","Error Detected, No Pensionable pay",IF(ISERROR(AB84)," Unknown Values entered.",IF(T84+U84&lt;1,"Acceptable",IF(R84+S84=200, "No Contributions Entered", IF(K84="","Error Detected, Choose reason&gt;",IF(X84="1",IF(T84=1,"Please Enter Deemed Pensionable Pay","Add relevant Details Above"),"Please give details Above")))))))))))</f>
        <v/>
      </c>
      <c r="K84" s="263"/>
      <c r="L84" s="93"/>
      <c r="M84" s="93" t="str">
        <f t="shared" si="4"/>
        <v/>
      </c>
      <c r="N84" s="96">
        <f t="shared" si="5"/>
        <v>0</v>
      </c>
      <c r="O84" s="96">
        <f t="shared" si="0"/>
        <v>0</v>
      </c>
      <c r="P84" s="220">
        <f>(ROUND((F84/100*'Member Info'!$W$2), 2))</f>
        <v>0</v>
      </c>
      <c r="Q84" s="220" t="e">
        <f t="shared" si="6"/>
        <v>#VALUE!</v>
      </c>
      <c r="R84" s="220" t="str">
        <f t="shared" si="7"/>
        <v/>
      </c>
      <c r="S84" s="229" t="str">
        <f t="shared" si="8"/>
        <v/>
      </c>
      <c r="T84" s="230" t="str">
        <f t="shared" si="9"/>
        <v/>
      </c>
      <c r="U84" s="230" t="str">
        <f t="shared" si="10"/>
        <v/>
      </c>
      <c r="V84" s="224">
        <f t="shared" si="11"/>
        <v>0</v>
      </c>
      <c r="W84" s="112">
        <f t="shared" si="12"/>
        <v>0</v>
      </c>
      <c r="X84" s="237" t="str">
        <f t="shared" si="1"/>
        <v/>
      </c>
      <c r="Y84" s="242" t="b">
        <f t="shared" si="2"/>
        <v>0</v>
      </c>
      <c r="Z84" s="237">
        <f t="shared" si="13"/>
        <v>0</v>
      </c>
      <c r="AA84" s="237">
        <f>IF('Member Info'!N80="",1,"")</f>
        <v>1</v>
      </c>
      <c r="AB84" s="245" t="e">
        <f t="shared" si="14"/>
        <v>#VALUE!</v>
      </c>
      <c r="AC84" s="132" t="str">
        <f t="shared" si="3"/>
        <v/>
      </c>
      <c r="AD84" s="126">
        <f t="shared" si="15"/>
        <v>1</v>
      </c>
      <c r="AE84" s="126" t="str">
        <f>IF('Member Info'!N80&lt;&gt;"",IF('Member Info'!N80&lt;=$R$1,1,0),"")</f>
        <v/>
      </c>
      <c r="AG84" s="126" t="b">
        <f t="shared" si="16"/>
        <v>0</v>
      </c>
      <c r="AH84" s="126">
        <f t="shared" si="17"/>
        <v>0</v>
      </c>
      <c r="AJ84" s="126">
        <f t="shared" si="18"/>
        <v>0</v>
      </c>
      <c r="AK84" s="126">
        <f>IF('Member Info'!F80&gt;$R$1,1,0)</f>
        <v>0</v>
      </c>
      <c r="AL84" s="126" t="b">
        <f>IF(ISERROR(R84),ERROR.TYPE(#REF!)=ERROR.TYPE(R84),FALSE)</f>
        <v>0</v>
      </c>
      <c r="AM84" s="126" t="b">
        <f>IF(ISERROR(S84),ERROR.TYPE(#REF!)=ERROR.TYPE(S84),FALSE)</f>
        <v>0</v>
      </c>
      <c r="AN84" s="126">
        <f>IF(OR('Member Info'!F80&gt;=$S$1,'Member Info'!N80&gt;=$R$1),1,0)</f>
        <v>0</v>
      </c>
    </row>
    <row r="85" spans="1:40" x14ac:dyDescent="0.25">
      <c r="A85" s="4">
        <v>53</v>
      </c>
      <c r="B85" s="166">
        <f>'Member Info'!D81</f>
        <v>0</v>
      </c>
      <c r="C85" s="166">
        <f>'Member Info'!E81</f>
        <v>0</v>
      </c>
      <c r="D85" s="166" t="str">
        <f>'Member Info'!G81</f>
        <v/>
      </c>
      <c r="E85" s="167">
        <f>'Member Info'!B81</f>
        <v>0</v>
      </c>
      <c r="F85" s="244"/>
      <c r="G85" s="168" t="str">
        <f>IF(E85=0,"",
IF('Member Info'!$AM$19&lt;=$R$1,
SUMPRODUCT('Member Info'!L81+IF('Member Info'!H81&gt;'Member Info'!$AJ$12,'Member Info'!$AK$13,IF('Member Info'!H81&gt;'Member Info'!$AJ$11,'Member Info'!$AK$12,IF('Member Info'!H81&gt;'Member Info'!$AJ$10,'Member Info'!$AK$11,IF('Member Info'!H81&gt;'Member Info'!$AJ$9,'Member Info'!$AK$10,IF('Member Info'!H81&gt;'Member Info'!$AJ$8,'Member Info'!$AK$9,'Member Info'!$AK$8)))))),
SUMPRODUCT('Member Info'!L81+IF('Member Info'!H81&gt;'Member Info'!$AG$17,'Member Info'!$AH$18,IF('Member Info'!H81&gt;'Member Info'!$AG$16,'Member Info'!$AH$17,IF('Member Info'!H81&gt;'Member Info'!$AG$15,'Member Info'!$AH$16,IF('Member Info'!H81&gt;'Member Info'!$AG$14,'Member Info'!$AH$15,IF('Member Info'!H81&gt;'Member Info'!$AG$13,'Member Info'!$AH$14,IF('Member Info'!H81&gt;'Member Info'!$AG$12,'Member Info'!$AH$13,IF('Member Info'!H81&gt;'Member Info'!$AG$11,'Member Info'!$AH$12,IF('Member Info'!H81&gt;'Member Info'!$AG$10,'Member Info'!$AH$11,IF('Member Info'!H81&gt;'Member Info'!$AG$9,'Member Info'!$AH$10,IF('Member Info'!H81&gt;'Member Info'!$AG$8,'Member Info'!$AH$9,'Member Info'!$AH$8)))))))))))))</f>
        <v/>
      </c>
      <c r="H85" s="26"/>
      <c r="I85" s="26"/>
      <c r="J85" s="107" t="str">
        <f>IF(E85=0,"",IF('Member Info'!F81&gt;$S$1,CONCATENATE("Joined with practice on ", TEXT('Member Info'!F81, "DD/MM/YYYY")),IF('Member Info'!N81&lt;&gt;"",IF('Member Info'!N81&lt;$R$1,CONCATENATE("Left Scheme on ", TEXT('Member Info'!N81, "DD/MM/YYYY")),IF(ISERROR(G85),"Error Detected, No rate entered",IF(E85=0,"",IF(F85="","Error Detected, No Pensionable pay",IF(ISERROR(AB85)," Unknown Values entered.",IF(T85+U85&lt;1,"Acceptable",IF(R85+S85=200, "No Contributions Entered", IF(K85="","Error Detected, Choose reason&gt;",IF(X85="1",IF(T85=1,"Please Enter Deemed Pensionable Pay","Add Any Relevant Details Above"),"Please Give Details Above"))))))))),IF(ISERROR(G85),"Error Detected, No rate entered",IF(E85=0,"",IF(F85="","Error Detected, No Pensionable pay",IF(ISERROR(AB85)," Unknown Values entered.",IF(T85+U85&lt;1,"Acceptable",IF(R85+S85=200, "No Contributions Entered", IF(K85="","Error Detected, Choose reason&gt;",IF(X85="1",IF(T85=1,"Please Enter Deemed Pensionable Pay","Add relevant Details Above"),"Please give details Above")))))))))))</f>
        <v/>
      </c>
      <c r="K85" s="263"/>
      <c r="L85" s="93"/>
      <c r="M85" s="93" t="str">
        <f t="shared" si="4"/>
        <v/>
      </c>
      <c r="N85" s="96">
        <f t="shared" si="5"/>
        <v>0</v>
      </c>
      <c r="O85" s="96">
        <f t="shared" si="0"/>
        <v>0</v>
      </c>
      <c r="P85" s="220">
        <f>(ROUND((F85/100*'Member Info'!$W$2), 2))</f>
        <v>0</v>
      </c>
      <c r="Q85" s="220" t="e">
        <f t="shared" si="6"/>
        <v>#VALUE!</v>
      </c>
      <c r="R85" s="220" t="str">
        <f t="shared" si="7"/>
        <v/>
      </c>
      <c r="S85" s="229" t="str">
        <f t="shared" si="8"/>
        <v/>
      </c>
      <c r="T85" s="230" t="str">
        <f t="shared" si="9"/>
        <v/>
      </c>
      <c r="U85" s="230" t="str">
        <f t="shared" si="10"/>
        <v/>
      </c>
      <c r="V85" s="224">
        <f t="shared" si="11"/>
        <v>0</v>
      </c>
      <c r="W85" s="112">
        <f t="shared" si="12"/>
        <v>0</v>
      </c>
      <c r="X85" s="237" t="str">
        <f t="shared" si="1"/>
        <v/>
      </c>
      <c r="Y85" s="242" t="b">
        <f t="shared" si="2"/>
        <v>0</v>
      </c>
      <c r="Z85" s="237">
        <f t="shared" si="13"/>
        <v>0</v>
      </c>
      <c r="AA85" s="237">
        <f>IF('Member Info'!N81="",1,"")</f>
        <v>1</v>
      </c>
      <c r="AB85" s="245" t="e">
        <f t="shared" si="14"/>
        <v>#VALUE!</v>
      </c>
      <c r="AC85" s="132" t="str">
        <f t="shared" si="3"/>
        <v/>
      </c>
      <c r="AD85" s="126">
        <f t="shared" si="15"/>
        <v>1</v>
      </c>
      <c r="AE85" s="126" t="str">
        <f>IF('Member Info'!N81&lt;&gt;"",IF('Member Info'!N81&lt;=$R$1,1,0),"")</f>
        <v/>
      </c>
      <c r="AG85" s="126" t="b">
        <f t="shared" si="16"/>
        <v>0</v>
      </c>
      <c r="AH85" s="126">
        <f t="shared" si="17"/>
        <v>0</v>
      </c>
      <c r="AJ85" s="126">
        <f t="shared" si="18"/>
        <v>0</v>
      </c>
      <c r="AK85" s="126">
        <f>IF('Member Info'!F81&gt;$R$1,1,0)</f>
        <v>0</v>
      </c>
      <c r="AL85" s="126" t="b">
        <f>IF(ISERROR(R85),ERROR.TYPE(#REF!)=ERROR.TYPE(R85),FALSE)</f>
        <v>0</v>
      </c>
      <c r="AM85" s="126" t="b">
        <f>IF(ISERROR(S85),ERROR.TYPE(#REF!)=ERROR.TYPE(S85),FALSE)</f>
        <v>0</v>
      </c>
      <c r="AN85" s="126">
        <f>IF(OR('Member Info'!F81&gt;=$S$1,'Member Info'!N81&gt;=$R$1),1,0)</f>
        <v>0</v>
      </c>
    </row>
    <row r="86" spans="1:40" x14ac:dyDescent="0.25">
      <c r="A86" s="4">
        <v>54</v>
      </c>
      <c r="B86" s="166">
        <f>'Member Info'!D82</f>
        <v>0</v>
      </c>
      <c r="C86" s="166">
        <f>'Member Info'!E82</f>
        <v>0</v>
      </c>
      <c r="D86" s="166" t="str">
        <f>'Member Info'!G82</f>
        <v/>
      </c>
      <c r="E86" s="167">
        <f>'Member Info'!B82</f>
        <v>0</v>
      </c>
      <c r="F86" s="244"/>
      <c r="G86" s="168" t="str">
        <f>IF(E86=0,"",
IF('Member Info'!$AM$19&lt;=$R$1,
SUMPRODUCT('Member Info'!L82+IF('Member Info'!H82&gt;'Member Info'!$AJ$12,'Member Info'!$AK$13,IF('Member Info'!H82&gt;'Member Info'!$AJ$11,'Member Info'!$AK$12,IF('Member Info'!H82&gt;'Member Info'!$AJ$10,'Member Info'!$AK$11,IF('Member Info'!H82&gt;'Member Info'!$AJ$9,'Member Info'!$AK$10,IF('Member Info'!H82&gt;'Member Info'!$AJ$8,'Member Info'!$AK$9,'Member Info'!$AK$8)))))),
SUMPRODUCT('Member Info'!L82+IF('Member Info'!H82&gt;'Member Info'!$AG$17,'Member Info'!$AH$18,IF('Member Info'!H82&gt;'Member Info'!$AG$16,'Member Info'!$AH$17,IF('Member Info'!H82&gt;'Member Info'!$AG$15,'Member Info'!$AH$16,IF('Member Info'!H82&gt;'Member Info'!$AG$14,'Member Info'!$AH$15,IF('Member Info'!H82&gt;'Member Info'!$AG$13,'Member Info'!$AH$14,IF('Member Info'!H82&gt;'Member Info'!$AG$12,'Member Info'!$AH$13,IF('Member Info'!H82&gt;'Member Info'!$AG$11,'Member Info'!$AH$12,IF('Member Info'!H82&gt;'Member Info'!$AG$10,'Member Info'!$AH$11,IF('Member Info'!H82&gt;'Member Info'!$AG$9,'Member Info'!$AH$10,IF('Member Info'!H82&gt;'Member Info'!$AG$8,'Member Info'!$AH$9,'Member Info'!$AH$8)))))))))))))</f>
        <v/>
      </c>
      <c r="H86" s="26"/>
      <c r="I86" s="26"/>
      <c r="J86" s="107" t="str">
        <f>IF(E86=0,"",IF('Member Info'!F82&gt;$S$1,CONCATENATE("Joined with practice on ", TEXT('Member Info'!F82, "DD/MM/YYYY")),IF('Member Info'!N82&lt;&gt;"",IF('Member Info'!N82&lt;$R$1,CONCATENATE("Left Scheme on ", TEXT('Member Info'!N82, "DD/MM/YYYY")),IF(ISERROR(G86),"Error Detected, No rate entered",IF(E86=0,"",IF(F86="","Error Detected, No Pensionable pay",IF(ISERROR(AB86)," Unknown Values entered.",IF(T86+U86&lt;1,"Acceptable",IF(R86+S86=200, "No Contributions Entered", IF(K86="","Error Detected, Choose reason&gt;",IF(X86="1",IF(T86=1,"Please Enter Deemed Pensionable Pay","Add Any Relevant Details Above"),"Please Give Details Above"))))))))),IF(ISERROR(G86),"Error Detected, No rate entered",IF(E86=0,"",IF(F86="","Error Detected, No Pensionable pay",IF(ISERROR(AB86)," Unknown Values entered.",IF(T86+U86&lt;1,"Acceptable",IF(R86+S86=200, "No Contributions Entered", IF(K86="","Error Detected, Choose reason&gt;",IF(X86="1",IF(T86=1,"Please Enter Deemed Pensionable Pay","Add relevant Details Above"),"Please give details Above")))))))))))</f>
        <v/>
      </c>
      <c r="K86" s="263"/>
      <c r="L86" s="93"/>
      <c r="M86" s="93" t="str">
        <f t="shared" si="4"/>
        <v/>
      </c>
      <c r="N86" s="96">
        <f t="shared" si="5"/>
        <v>0</v>
      </c>
      <c r="O86" s="96">
        <f t="shared" si="0"/>
        <v>0</v>
      </c>
      <c r="P86" s="220">
        <f>(ROUND((F86/100*'Member Info'!$W$2), 2))</f>
        <v>0</v>
      </c>
      <c r="Q86" s="220" t="e">
        <f t="shared" si="6"/>
        <v>#VALUE!</v>
      </c>
      <c r="R86" s="220" t="str">
        <f t="shared" si="7"/>
        <v/>
      </c>
      <c r="S86" s="229" t="str">
        <f t="shared" si="8"/>
        <v/>
      </c>
      <c r="T86" s="230" t="str">
        <f t="shared" si="9"/>
        <v/>
      </c>
      <c r="U86" s="230" t="str">
        <f t="shared" si="10"/>
        <v/>
      </c>
      <c r="V86" s="224">
        <f t="shared" si="11"/>
        <v>0</v>
      </c>
      <c r="W86" s="112">
        <f t="shared" si="12"/>
        <v>0</v>
      </c>
      <c r="X86" s="237" t="str">
        <f t="shared" si="1"/>
        <v/>
      </c>
      <c r="Y86" s="242" t="b">
        <f t="shared" si="2"/>
        <v>0</v>
      </c>
      <c r="Z86" s="237">
        <f t="shared" si="13"/>
        <v>0</v>
      </c>
      <c r="AA86" s="237">
        <f>IF('Member Info'!N82="",1,"")</f>
        <v>1</v>
      </c>
      <c r="AB86" s="245" t="e">
        <f t="shared" si="14"/>
        <v>#VALUE!</v>
      </c>
      <c r="AC86" s="132" t="str">
        <f t="shared" si="3"/>
        <v/>
      </c>
      <c r="AD86" s="126">
        <f t="shared" si="15"/>
        <v>1</v>
      </c>
      <c r="AE86" s="126" t="str">
        <f>IF('Member Info'!N82&lt;&gt;"",IF('Member Info'!N82&lt;=$R$1,1,0),"")</f>
        <v/>
      </c>
      <c r="AG86" s="126" t="b">
        <f t="shared" si="16"/>
        <v>0</v>
      </c>
      <c r="AH86" s="126">
        <f t="shared" si="17"/>
        <v>0</v>
      </c>
      <c r="AJ86" s="126">
        <f t="shared" si="18"/>
        <v>0</v>
      </c>
      <c r="AK86" s="126">
        <f>IF('Member Info'!F82&gt;$R$1,1,0)</f>
        <v>0</v>
      </c>
      <c r="AL86" s="126" t="b">
        <f>IF(ISERROR(R86),ERROR.TYPE(#REF!)=ERROR.TYPE(R86),FALSE)</f>
        <v>0</v>
      </c>
      <c r="AM86" s="126" t="b">
        <f>IF(ISERROR(S86),ERROR.TYPE(#REF!)=ERROR.TYPE(S86),FALSE)</f>
        <v>0</v>
      </c>
      <c r="AN86" s="126">
        <f>IF(OR('Member Info'!F82&gt;=$S$1,'Member Info'!N82&gt;=$R$1),1,0)</f>
        <v>0</v>
      </c>
    </row>
    <row r="87" spans="1:40" x14ac:dyDescent="0.25">
      <c r="A87" s="4">
        <v>55</v>
      </c>
      <c r="B87" s="166">
        <f>'Member Info'!D83</f>
        <v>0</v>
      </c>
      <c r="C87" s="166">
        <f>'Member Info'!E83</f>
        <v>0</v>
      </c>
      <c r="D87" s="166" t="str">
        <f>'Member Info'!G83</f>
        <v/>
      </c>
      <c r="E87" s="167">
        <f>'Member Info'!B83</f>
        <v>0</v>
      </c>
      <c r="F87" s="244"/>
      <c r="G87" s="168" t="str">
        <f>IF(E87=0,"",
IF('Member Info'!$AM$19&lt;=$R$1,
SUMPRODUCT('Member Info'!L83+IF('Member Info'!H83&gt;'Member Info'!$AJ$12,'Member Info'!$AK$13,IF('Member Info'!H83&gt;'Member Info'!$AJ$11,'Member Info'!$AK$12,IF('Member Info'!H83&gt;'Member Info'!$AJ$10,'Member Info'!$AK$11,IF('Member Info'!H83&gt;'Member Info'!$AJ$9,'Member Info'!$AK$10,IF('Member Info'!H83&gt;'Member Info'!$AJ$8,'Member Info'!$AK$9,'Member Info'!$AK$8)))))),
SUMPRODUCT('Member Info'!L83+IF('Member Info'!H83&gt;'Member Info'!$AG$17,'Member Info'!$AH$18,IF('Member Info'!H83&gt;'Member Info'!$AG$16,'Member Info'!$AH$17,IF('Member Info'!H83&gt;'Member Info'!$AG$15,'Member Info'!$AH$16,IF('Member Info'!H83&gt;'Member Info'!$AG$14,'Member Info'!$AH$15,IF('Member Info'!H83&gt;'Member Info'!$AG$13,'Member Info'!$AH$14,IF('Member Info'!H83&gt;'Member Info'!$AG$12,'Member Info'!$AH$13,IF('Member Info'!H83&gt;'Member Info'!$AG$11,'Member Info'!$AH$12,IF('Member Info'!H83&gt;'Member Info'!$AG$10,'Member Info'!$AH$11,IF('Member Info'!H83&gt;'Member Info'!$AG$9,'Member Info'!$AH$10,IF('Member Info'!H83&gt;'Member Info'!$AG$8,'Member Info'!$AH$9,'Member Info'!$AH$8)))))))))))))</f>
        <v/>
      </c>
      <c r="H87" s="26"/>
      <c r="I87" s="26"/>
      <c r="J87" s="107" t="str">
        <f>IF(E87=0,"",IF('Member Info'!F83&gt;$S$1,CONCATENATE("Joined with practice on ", TEXT('Member Info'!F83, "DD/MM/YYYY")),IF('Member Info'!N83&lt;&gt;"",IF('Member Info'!N83&lt;$R$1,CONCATENATE("Left Scheme on ", TEXT('Member Info'!N83, "DD/MM/YYYY")),IF(ISERROR(G87),"Error Detected, No rate entered",IF(E87=0,"",IF(F87="","Error Detected, No Pensionable pay",IF(ISERROR(AB87)," Unknown Values entered.",IF(T87+U87&lt;1,"Acceptable",IF(R87+S87=200, "No Contributions Entered", IF(K87="","Error Detected, Choose reason&gt;",IF(X87="1",IF(T87=1,"Please Enter Deemed Pensionable Pay","Add Any Relevant Details Above"),"Please Give Details Above"))))))))),IF(ISERROR(G87),"Error Detected, No rate entered",IF(E87=0,"",IF(F87="","Error Detected, No Pensionable pay",IF(ISERROR(AB87)," Unknown Values entered.",IF(T87+U87&lt;1,"Acceptable",IF(R87+S87=200, "No Contributions Entered", IF(K87="","Error Detected, Choose reason&gt;",IF(X87="1",IF(T87=1,"Please Enter Deemed Pensionable Pay","Add relevant Details Above"),"Please give details Above")))))))))))</f>
        <v/>
      </c>
      <c r="K87" s="263"/>
      <c r="L87" s="93"/>
      <c r="M87" s="93" t="str">
        <f t="shared" si="4"/>
        <v/>
      </c>
      <c r="N87" s="96">
        <f t="shared" si="5"/>
        <v>0</v>
      </c>
      <c r="O87" s="96">
        <f t="shared" si="0"/>
        <v>0</v>
      </c>
      <c r="P87" s="220">
        <f>(ROUND((F87/100*'Member Info'!$W$2), 2))</f>
        <v>0</v>
      </c>
      <c r="Q87" s="220" t="e">
        <f t="shared" si="6"/>
        <v>#VALUE!</v>
      </c>
      <c r="R87" s="220" t="str">
        <f t="shared" si="7"/>
        <v/>
      </c>
      <c r="S87" s="229" t="str">
        <f t="shared" si="8"/>
        <v/>
      </c>
      <c r="T87" s="230" t="str">
        <f t="shared" si="9"/>
        <v/>
      </c>
      <c r="U87" s="230" t="str">
        <f t="shared" si="10"/>
        <v/>
      </c>
      <c r="V87" s="224">
        <f t="shared" si="11"/>
        <v>0</v>
      </c>
      <c r="W87" s="112">
        <f t="shared" si="12"/>
        <v>0</v>
      </c>
      <c r="X87" s="237" t="str">
        <f t="shared" si="1"/>
        <v/>
      </c>
      <c r="Y87" s="242" t="b">
        <f t="shared" si="2"/>
        <v>0</v>
      </c>
      <c r="Z87" s="237">
        <f t="shared" si="13"/>
        <v>0</v>
      </c>
      <c r="AA87" s="237">
        <f>IF('Member Info'!N83="",1,"")</f>
        <v>1</v>
      </c>
      <c r="AB87" s="245" t="e">
        <f t="shared" si="14"/>
        <v>#VALUE!</v>
      </c>
      <c r="AC87" s="132" t="str">
        <f t="shared" si="3"/>
        <v/>
      </c>
      <c r="AD87" s="126">
        <f t="shared" si="15"/>
        <v>1</v>
      </c>
      <c r="AE87" s="126" t="str">
        <f>IF('Member Info'!N83&lt;&gt;"",IF('Member Info'!N83&lt;=$R$1,1,0),"")</f>
        <v/>
      </c>
      <c r="AG87" s="126" t="b">
        <f t="shared" si="16"/>
        <v>0</v>
      </c>
      <c r="AH87" s="126">
        <f t="shared" si="17"/>
        <v>0</v>
      </c>
      <c r="AJ87" s="126">
        <f t="shared" si="18"/>
        <v>0</v>
      </c>
      <c r="AK87" s="126">
        <f>IF('Member Info'!F83&gt;$R$1,1,0)</f>
        <v>0</v>
      </c>
      <c r="AL87" s="126" t="b">
        <f>IF(ISERROR(R87),ERROR.TYPE(#REF!)=ERROR.TYPE(R87),FALSE)</f>
        <v>0</v>
      </c>
      <c r="AM87" s="126" t="b">
        <f>IF(ISERROR(S87),ERROR.TYPE(#REF!)=ERROR.TYPE(S87),FALSE)</f>
        <v>0</v>
      </c>
      <c r="AN87" s="126">
        <f>IF(OR('Member Info'!F83&gt;=$S$1,'Member Info'!N83&gt;=$R$1),1,0)</f>
        <v>0</v>
      </c>
    </row>
    <row r="88" spans="1:40" x14ac:dyDescent="0.25">
      <c r="A88" s="4">
        <v>56</v>
      </c>
      <c r="B88" s="166">
        <f>'Member Info'!D84</f>
        <v>0</v>
      </c>
      <c r="C88" s="166">
        <f>'Member Info'!E84</f>
        <v>0</v>
      </c>
      <c r="D88" s="166" t="str">
        <f>'Member Info'!G84</f>
        <v/>
      </c>
      <c r="E88" s="167">
        <f>'Member Info'!B84</f>
        <v>0</v>
      </c>
      <c r="F88" s="244"/>
      <c r="G88" s="168" t="str">
        <f>IF(E88=0,"",
IF('Member Info'!$AM$19&lt;=$R$1,
SUMPRODUCT('Member Info'!L84+IF('Member Info'!H84&gt;'Member Info'!$AJ$12,'Member Info'!$AK$13,IF('Member Info'!H84&gt;'Member Info'!$AJ$11,'Member Info'!$AK$12,IF('Member Info'!H84&gt;'Member Info'!$AJ$10,'Member Info'!$AK$11,IF('Member Info'!H84&gt;'Member Info'!$AJ$9,'Member Info'!$AK$10,IF('Member Info'!H84&gt;'Member Info'!$AJ$8,'Member Info'!$AK$9,'Member Info'!$AK$8)))))),
SUMPRODUCT('Member Info'!L84+IF('Member Info'!H84&gt;'Member Info'!$AG$17,'Member Info'!$AH$18,IF('Member Info'!H84&gt;'Member Info'!$AG$16,'Member Info'!$AH$17,IF('Member Info'!H84&gt;'Member Info'!$AG$15,'Member Info'!$AH$16,IF('Member Info'!H84&gt;'Member Info'!$AG$14,'Member Info'!$AH$15,IF('Member Info'!H84&gt;'Member Info'!$AG$13,'Member Info'!$AH$14,IF('Member Info'!H84&gt;'Member Info'!$AG$12,'Member Info'!$AH$13,IF('Member Info'!H84&gt;'Member Info'!$AG$11,'Member Info'!$AH$12,IF('Member Info'!H84&gt;'Member Info'!$AG$10,'Member Info'!$AH$11,IF('Member Info'!H84&gt;'Member Info'!$AG$9,'Member Info'!$AH$10,IF('Member Info'!H84&gt;'Member Info'!$AG$8,'Member Info'!$AH$9,'Member Info'!$AH$8)))))))))))))</f>
        <v/>
      </c>
      <c r="H88" s="26"/>
      <c r="I88" s="26"/>
      <c r="J88" s="107" t="str">
        <f>IF(E88=0,"",IF('Member Info'!F84&gt;$S$1,CONCATENATE("Joined with practice on ", TEXT('Member Info'!F84, "DD/MM/YYYY")),IF('Member Info'!N84&lt;&gt;"",IF('Member Info'!N84&lt;$R$1,CONCATENATE("Left Scheme on ", TEXT('Member Info'!N84, "DD/MM/YYYY")),IF(ISERROR(G88),"Error Detected, No rate entered",IF(E88=0,"",IF(F88="","Error Detected, No Pensionable pay",IF(ISERROR(AB88)," Unknown Values entered.",IF(T88+U88&lt;1,"Acceptable",IF(R88+S88=200, "No Contributions Entered", IF(K88="","Error Detected, Choose reason&gt;",IF(X88="1",IF(T88=1,"Please Enter Deemed Pensionable Pay","Add Any Relevant Details Above"),"Please Give Details Above"))))))))),IF(ISERROR(G88),"Error Detected, No rate entered",IF(E88=0,"",IF(F88="","Error Detected, No Pensionable pay",IF(ISERROR(AB88)," Unknown Values entered.",IF(T88+U88&lt;1,"Acceptable",IF(R88+S88=200, "No Contributions Entered", IF(K88="","Error Detected, Choose reason&gt;",IF(X88="1",IF(T88=1,"Please Enter Deemed Pensionable Pay","Add relevant Details Above"),"Please give details Above")))))))))))</f>
        <v/>
      </c>
      <c r="K88" s="263"/>
      <c r="L88" s="93"/>
      <c r="M88" s="93" t="str">
        <f t="shared" si="4"/>
        <v/>
      </c>
      <c r="N88" s="96">
        <f t="shared" si="5"/>
        <v>0</v>
      </c>
      <c r="O88" s="96">
        <f t="shared" si="0"/>
        <v>0</v>
      </c>
      <c r="P88" s="220">
        <f>(ROUND((F88/100*'Member Info'!$W$2), 2))</f>
        <v>0</v>
      </c>
      <c r="Q88" s="220" t="e">
        <f t="shared" si="6"/>
        <v>#VALUE!</v>
      </c>
      <c r="R88" s="220" t="str">
        <f t="shared" si="7"/>
        <v/>
      </c>
      <c r="S88" s="229" t="str">
        <f t="shared" si="8"/>
        <v/>
      </c>
      <c r="T88" s="230" t="str">
        <f t="shared" si="9"/>
        <v/>
      </c>
      <c r="U88" s="230" t="str">
        <f t="shared" si="10"/>
        <v/>
      </c>
      <c r="V88" s="224">
        <f t="shared" si="11"/>
        <v>0</v>
      </c>
      <c r="W88" s="112">
        <f t="shared" si="12"/>
        <v>0</v>
      </c>
      <c r="X88" s="237" t="str">
        <f t="shared" si="1"/>
        <v/>
      </c>
      <c r="Y88" s="242" t="b">
        <f t="shared" si="2"/>
        <v>0</v>
      </c>
      <c r="Z88" s="237">
        <f t="shared" si="13"/>
        <v>0</v>
      </c>
      <c r="AA88" s="237">
        <f>IF('Member Info'!N84="",1,"")</f>
        <v>1</v>
      </c>
      <c r="AB88" s="245" t="e">
        <f t="shared" si="14"/>
        <v>#VALUE!</v>
      </c>
      <c r="AC88" s="132" t="str">
        <f t="shared" si="3"/>
        <v/>
      </c>
      <c r="AD88" s="126">
        <f t="shared" si="15"/>
        <v>1</v>
      </c>
      <c r="AE88" s="126" t="str">
        <f>IF('Member Info'!N84&lt;&gt;"",IF('Member Info'!N84&lt;=$R$1,1,0),"")</f>
        <v/>
      </c>
      <c r="AG88" s="126" t="b">
        <f t="shared" si="16"/>
        <v>0</v>
      </c>
      <c r="AH88" s="126">
        <f t="shared" si="17"/>
        <v>0</v>
      </c>
      <c r="AJ88" s="126">
        <f t="shared" si="18"/>
        <v>0</v>
      </c>
      <c r="AK88" s="126">
        <f>IF('Member Info'!F84&gt;$R$1,1,0)</f>
        <v>0</v>
      </c>
      <c r="AL88" s="126" t="b">
        <f>IF(ISERROR(R88),ERROR.TYPE(#REF!)=ERROR.TYPE(R88),FALSE)</f>
        <v>0</v>
      </c>
      <c r="AM88" s="126" t="b">
        <f>IF(ISERROR(S88),ERROR.TYPE(#REF!)=ERROR.TYPE(S88),FALSE)</f>
        <v>0</v>
      </c>
      <c r="AN88" s="126">
        <f>IF(OR('Member Info'!F84&gt;=$S$1,'Member Info'!N84&gt;=$R$1),1,0)</f>
        <v>0</v>
      </c>
    </row>
    <row r="89" spans="1:40" x14ac:dyDescent="0.25">
      <c r="A89" s="4">
        <v>57</v>
      </c>
      <c r="B89" s="166">
        <f>'Member Info'!D85</f>
        <v>0</v>
      </c>
      <c r="C89" s="166">
        <f>'Member Info'!E85</f>
        <v>0</v>
      </c>
      <c r="D89" s="166" t="str">
        <f>'Member Info'!G85</f>
        <v/>
      </c>
      <c r="E89" s="167">
        <f>'Member Info'!B85</f>
        <v>0</v>
      </c>
      <c r="F89" s="244"/>
      <c r="G89" s="168" t="str">
        <f>IF(E89=0,"",
IF('Member Info'!$AM$19&lt;=$R$1,
SUMPRODUCT('Member Info'!L85+IF('Member Info'!H85&gt;'Member Info'!$AJ$12,'Member Info'!$AK$13,IF('Member Info'!H85&gt;'Member Info'!$AJ$11,'Member Info'!$AK$12,IF('Member Info'!H85&gt;'Member Info'!$AJ$10,'Member Info'!$AK$11,IF('Member Info'!H85&gt;'Member Info'!$AJ$9,'Member Info'!$AK$10,IF('Member Info'!H85&gt;'Member Info'!$AJ$8,'Member Info'!$AK$9,'Member Info'!$AK$8)))))),
SUMPRODUCT('Member Info'!L85+IF('Member Info'!H85&gt;'Member Info'!$AG$17,'Member Info'!$AH$18,IF('Member Info'!H85&gt;'Member Info'!$AG$16,'Member Info'!$AH$17,IF('Member Info'!H85&gt;'Member Info'!$AG$15,'Member Info'!$AH$16,IF('Member Info'!H85&gt;'Member Info'!$AG$14,'Member Info'!$AH$15,IF('Member Info'!H85&gt;'Member Info'!$AG$13,'Member Info'!$AH$14,IF('Member Info'!H85&gt;'Member Info'!$AG$12,'Member Info'!$AH$13,IF('Member Info'!H85&gt;'Member Info'!$AG$11,'Member Info'!$AH$12,IF('Member Info'!H85&gt;'Member Info'!$AG$10,'Member Info'!$AH$11,IF('Member Info'!H85&gt;'Member Info'!$AG$9,'Member Info'!$AH$10,IF('Member Info'!H85&gt;'Member Info'!$AG$8,'Member Info'!$AH$9,'Member Info'!$AH$8)))))))))))))</f>
        <v/>
      </c>
      <c r="H89" s="26"/>
      <c r="I89" s="26"/>
      <c r="J89" s="107" t="str">
        <f>IF(E89=0,"",IF('Member Info'!F85&gt;$S$1,CONCATENATE("Joined with practice on ", TEXT('Member Info'!F85, "DD/MM/YYYY")),IF('Member Info'!N85&lt;&gt;"",IF('Member Info'!N85&lt;$R$1,CONCATENATE("Left Scheme on ", TEXT('Member Info'!N85, "DD/MM/YYYY")),IF(ISERROR(G89),"Error Detected, No rate entered",IF(E89=0,"",IF(F89="","Error Detected, No Pensionable pay",IF(ISERROR(AB89)," Unknown Values entered.",IF(T89+U89&lt;1,"Acceptable",IF(R89+S89=200, "No Contributions Entered", IF(K89="","Error Detected, Choose reason&gt;",IF(X89="1",IF(T89=1,"Please Enter Deemed Pensionable Pay","Add Any Relevant Details Above"),"Please Give Details Above"))))))))),IF(ISERROR(G89),"Error Detected, No rate entered",IF(E89=0,"",IF(F89="","Error Detected, No Pensionable pay",IF(ISERROR(AB89)," Unknown Values entered.",IF(T89+U89&lt;1,"Acceptable",IF(R89+S89=200, "No Contributions Entered", IF(K89="","Error Detected, Choose reason&gt;",IF(X89="1",IF(T89=1,"Please Enter Deemed Pensionable Pay","Add relevant Details Above"),"Please give details Above")))))))))))</f>
        <v/>
      </c>
      <c r="K89" s="263"/>
      <c r="L89" s="93"/>
      <c r="M89" s="93" t="str">
        <f t="shared" si="4"/>
        <v/>
      </c>
      <c r="N89" s="96">
        <f t="shared" si="5"/>
        <v>0</v>
      </c>
      <c r="O89" s="96">
        <f t="shared" si="0"/>
        <v>0</v>
      </c>
      <c r="P89" s="220">
        <f>(ROUND((F89/100*'Member Info'!$W$2), 2))</f>
        <v>0</v>
      </c>
      <c r="Q89" s="220" t="e">
        <f t="shared" si="6"/>
        <v>#VALUE!</v>
      </c>
      <c r="R89" s="220" t="str">
        <f t="shared" si="7"/>
        <v/>
      </c>
      <c r="S89" s="229" t="str">
        <f t="shared" si="8"/>
        <v/>
      </c>
      <c r="T89" s="230" t="str">
        <f t="shared" si="9"/>
        <v/>
      </c>
      <c r="U89" s="230" t="str">
        <f t="shared" si="10"/>
        <v/>
      </c>
      <c r="V89" s="224">
        <f t="shared" si="11"/>
        <v>0</v>
      </c>
      <c r="W89" s="112">
        <f t="shared" si="12"/>
        <v>0</v>
      </c>
      <c r="X89" s="237" t="str">
        <f t="shared" si="1"/>
        <v/>
      </c>
      <c r="Y89" s="242" t="b">
        <f t="shared" si="2"/>
        <v>0</v>
      </c>
      <c r="Z89" s="237">
        <f t="shared" si="13"/>
        <v>0</v>
      </c>
      <c r="AA89" s="237">
        <f>IF('Member Info'!N85="",1,"")</f>
        <v>1</v>
      </c>
      <c r="AB89" s="245" t="e">
        <f t="shared" si="14"/>
        <v>#VALUE!</v>
      </c>
      <c r="AC89" s="132" t="str">
        <f t="shared" si="3"/>
        <v/>
      </c>
      <c r="AD89" s="126">
        <f t="shared" si="15"/>
        <v>1</v>
      </c>
      <c r="AE89" s="126" t="str">
        <f>IF('Member Info'!N85&lt;&gt;"",IF('Member Info'!N85&lt;=$R$1,1,0),"")</f>
        <v/>
      </c>
      <c r="AG89" s="126" t="b">
        <f t="shared" si="16"/>
        <v>0</v>
      </c>
      <c r="AH89" s="126">
        <f t="shared" si="17"/>
        <v>0</v>
      </c>
      <c r="AJ89" s="126">
        <f t="shared" si="18"/>
        <v>0</v>
      </c>
      <c r="AK89" s="126">
        <f>IF('Member Info'!F85&gt;$R$1,1,0)</f>
        <v>0</v>
      </c>
      <c r="AL89" s="126" t="b">
        <f>IF(ISERROR(R89),ERROR.TYPE(#REF!)=ERROR.TYPE(R89),FALSE)</f>
        <v>0</v>
      </c>
      <c r="AM89" s="126" t="b">
        <f>IF(ISERROR(S89),ERROR.TYPE(#REF!)=ERROR.TYPE(S89),FALSE)</f>
        <v>0</v>
      </c>
      <c r="AN89" s="126">
        <f>IF(OR('Member Info'!F85&gt;=$S$1,'Member Info'!N85&gt;=$R$1),1,0)</f>
        <v>0</v>
      </c>
    </row>
    <row r="90" spans="1:40" x14ac:dyDescent="0.25">
      <c r="A90" s="4">
        <v>58</v>
      </c>
      <c r="B90" s="166">
        <f>'Member Info'!D86</f>
        <v>0</v>
      </c>
      <c r="C90" s="166">
        <f>'Member Info'!E86</f>
        <v>0</v>
      </c>
      <c r="D90" s="166" t="str">
        <f>'Member Info'!G86</f>
        <v/>
      </c>
      <c r="E90" s="167">
        <f>'Member Info'!B86</f>
        <v>0</v>
      </c>
      <c r="F90" s="244"/>
      <c r="G90" s="168" t="str">
        <f>IF(E90=0,"",
IF('Member Info'!$AM$19&lt;=$R$1,
SUMPRODUCT('Member Info'!L86+IF('Member Info'!H86&gt;'Member Info'!$AJ$12,'Member Info'!$AK$13,IF('Member Info'!H86&gt;'Member Info'!$AJ$11,'Member Info'!$AK$12,IF('Member Info'!H86&gt;'Member Info'!$AJ$10,'Member Info'!$AK$11,IF('Member Info'!H86&gt;'Member Info'!$AJ$9,'Member Info'!$AK$10,IF('Member Info'!H86&gt;'Member Info'!$AJ$8,'Member Info'!$AK$9,'Member Info'!$AK$8)))))),
SUMPRODUCT('Member Info'!L86+IF('Member Info'!H86&gt;'Member Info'!$AG$17,'Member Info'!$AH$18,IF('Member Info'!H86&gt;'Member Info'!$AG$16,'Member Info'!$AH$17,IF('Member Info'!H86&gt;'Member Info'!$AG$15,'Member Info'!$AH$16,IF('Member Info'!H86&gt;'Member Info'!$AG$14,'Member Info'!$AH$15,IF('Member Info'!H86&gt;'Member Info'!$AG$13,'Member Info'!$AH$14,IF('Member Info'!H86&gt;'Member Info'!$AG$12,'Member Info'!$AH$13,IF('Member Info'!H86&gt;'Member Info'!$AG$11,'Member Info'!$AH$12,IF('Member Info'!H86&gt;'Member Info'!$AG$10,'Member Info'!$AH$11,IF('Member Info'!H86&gt;'Member Info'!$AG$9,'Member Info'!$AH$10,IF('Member Info'!H86&gt;'Member Info'!$AG$8,'Member Info'!$AH$9,'Member Info'!$AH$8)))))))))))))</f>
        <v/>
      </c>
      <c r="H90" s="26"/>
      <c r="I90" s="26"/>
      <c r="J90" s="107" t="str">
        <f>IF(E90=0,"",IF('Member Info'!F86&gt;$S$1,CONCATENATE("Joined with practice on ", TEXT('Member Info'!F86, "DD/MM/YYYY")),IF('Member Info'!N86&lt;&gt;"",IF('Member Info'!N86&lt;$R$1,CONCATENATE("Left Scheme on ", TEXT('Member Info'!N86, "DD/MM/YYYY")),IF(ISERROR(G90),"Error Detected, No rate entered",IF(E90=0,"",IF(F90="","Error Detected, No Pensionable pay",IF(ISERROR(AB90)," Unknown Values entered.",IF(T90+U90&lt;1,"Acceptable",IF(R90+S90=200, "No Contributions Entered", IF(K90="","Error Detected, Choose reason&gt;",IF(X90="1",IF(T90=1,"Please Enter Deemed Pensionable Pay","Add Any Relevant Details Above"),"Please Give Details Above"))))))))),IF(ISERROR(G90),"Error Detected, No rate entered",IF(E90=0,"",IF(F90="","Error Detected, No Pensionable pay",IF(ISERROR(AB90)," Unknown Values entered.",IF(T90+U90&lt;1,"Acceptable",IF(R90+S90=200, "No Contributions Entered", IF(K90="","Error Detected, Choose reason&gt;",IF(X90="1",IF(T90=1,"Please Enter Deemed Pensionable Pay","Add relevant Details Above"),"Please give details Above")))))))))))</f>
        <v/>
      </c>
      <c r="K90" s="263"/>
      <c r="L90" s="93"/>
      <c r="M90" s="93" t="str">
        <f t="shared" si="4"/>
        <v/>
      </c>
      <c r="N90" s="96">
        <f t="shared" si="5"/>
        <v>0</v>
      </c>
      <c r="O90" s="96">
        <f t="shared" si="0"/>
        <v>0</v>
      </c>
      <c r="P90" s="220">
        <f>(ROUND((F90/100*'Member Info'!$W$2), 2))</f>
        <v>0</v>
      </c>
      <c r="Q90" s="220" t="e">
        <f t="shared" si="6"/>
        <v>#VALUE!</v>
      </c>
      <c r="R90" s="220" t="str">
        <f t="shared" si="7"/>
        <v/>
      </c>
      <c r="S90" s="229" t="str">
        <f t="shared" si="8"/>
        <v/>
      </c>
      <c r="T90" s="230" t="str">
        <f t="shared" si="9"/>
        <v/>
      </c>
      <c r="U90" s="230" t="str">
        <f t="shared" si="10"/>
        <v/>
      </c>
      <c r="V90" s="224">
        <f t="shared" si="11"/>
        <v>0</v>
      </c>
      <c r="W90" s="112">
        <f t="shared" si="12"/>
        <v>0</v>
      </c>
      <c r="X90" s="237" t="str">
        <f t="shared" si="1"/>
        <v/>
      </c>
      <c r="Y90" s="242" t="b">
        <f t="shared" si="2"/>
        <v>0</v>
      </c>
      <c r="Z90" s="237">
        <f t="shared" si="13"/>
        <v>0</v>
      </c>
      <c r="AA90" s="237">
        <f>IF('Member Info'!N86="",1,"")</f>
        <v>1</v>
      </c>
      <c r="AB90" s="245" t="e">
        <f t="shared" si="14"/>
        <v>#VALUE!</v>
      </c>
      <c r="AC90" s="132" t="str">
        <f t="shared" si="3"/>
        <v/>
      </c>
      <c r="AD90" s="126">
        <f t="shared" si="15"/>
        <v>1</v>
      </c>
      <c r="AE90" s="126" t="str">
        <f>IF('Member Info'!N86&lt;&gt;"",IF('Member Info'!N86&lt;=$R$1,1,0),"")</f>
        <v/>
      </c>
      <c r="AG90" s="126" t="b">
        <f t="shared" si="16"/>
        <v>0</v>
      </c>
      <c r="AH90" s="126">
        <f t="shared" si="17"/>
        <v>0</v>
      </c>
      <c r="AJ90" s="126">
        <f t="shared" si="18"/>
        <v>0</v>
      </c>
      <c r="AK90" s="126">
        <f>IF('Member Info'!F86&gt;$R$1,1,0)</f>
        <v>0</v>
      </c>
      <c r="AL90" s="126" t="b">
        <f>IF(ISERROR(R90),ERROR.TYPE(#REF!)=ERROR.TYPE(R90),FALSE)</f>
        <v>0</v>
      </c>
      <c r="AM90" s="126" t="b">
        <f>IF(ISERROR(S90),ERROR.TYPE(#REF!)=ERROR.TYPE(S90),FALSE)</f>
        <v>0</v>
      </c>
      <c r="AN90" s="126">
        <f>IF(OR('Member Info'!F86&gt;=$S$1,'Member Info'!N86&gt;=$R$1),1,0)</f>
        <v>0</v>
      </c>
    </row>
    <row r="91" spans="1:40" x14ac:dyDescent="0.25">
      <c r="A91" s="4">
        <v>59</v>
      </c>
      <c r="B91" s="166">
        <f>'Member Info'!D87</f>
        <v>0</v>
      </c>
      <c r="C91" s="166">
        <f>'Member Info'!E87</f>
        <v>0</v>
      </c>
      <c r="D91" s="166" t="str">
        <f>'Member Info'!G87</f>
        <v/>
      </c>
      <c r="E91" s="167">
        <f>'Member Info'!B87</f>
        <v>0</v>
      </c>
      <c r="F91" s="244"/>
      <c r="G91" s="168" t="str">
        <f>IF(E91=0,"",
IF('Member Info'!$AM$19&lt;=$R$1,
SUMPRODUCT('Member Info'!L87+IF('Member Info'!H87&gt;'Member Info'!$AJ$12,'Member Info'!$AK$13,IF('Member Info'!H87&gt;'Member Info'!$AJ$11,'Member Info'!$AK$12,IF('Member Info'!H87&gt;'Member Info'!$AJ$10,'Member Info'!$AK$11,IF('Member Info'!H87&gt;'Member Info'!$AJ$9,'Member Info'!$AK$10,IF('Member Info'!H87&gt;'Member Info'!$AJ$8,'Member Info'!$AK$9,'Member Info'!$AK$8)))))),
SUMPRODUCT('Member Info'!L87+IF('Member Info'!H87&gt;'Member Info'!$AG$17,'Member Info'!$AH$18,IF('Member Info'!H87&gt;'Member Info'!$AG$16,'Member Info'!$AH$17,IF('Member Info'!H87&gt;'Member Info'!$AG$15,'Member Info'!$AH$16,IF('Member Info'!H87&gt;'Member Info'!$AG$14,'Member Info'!$AH$15,IF('Member Info'!H87&gt;'Member Info'!$AG$13,'Member Info'!$AH$14,IF('Member Info'!H87&gt;'Member Info'!$AG$12,'Member Info'!$AH$13,IF('Member Info'!H87&gt;'Member Info'!$AG$11,'Member Info'!$AH$12,IF('Member Info'!H87&gt;'Member Info'!$AG$10,'Member Info'!$AH$11,IF('Member Info'!H87&gt;'Member Info'!$AG$9,'Member Info'!$AH$10,IF('Member Info'!H87&gt;'Member Info'!$AG$8,'Member Info'!$AH$9,'Member Info'!$AH$8)))))))))))))</f>
        <v/>
      </c>
      <c r="H91" s="26"/>
      <c r="I91" s="26"/>
      <c r="J91" s="107" t="str">
        <f>IF(E91=0,"",IF('Member Info'!F87&gt;$S$1,CONCATENATE("Joined with practice on ", TEXT('Member Info'!F87, "DD/MM/YYYY")),IF('Member Info'!N87&lt;&gt;"",IF('Member Info'!N87&lt;$R$1,CONCATENATE("Left Scheme on ", TEXT('Member Info'!N87, "DD/MM/YYYY")),IF(ISERROR(G91),"Error Detected, No rate entered",IF(E91=0,"",IF(F91="","Error Detected, No Pensionable pay",IF(ISERROR(AB91)," Unknown Values entered.",IF(T91+U91&lt;1,"Acceptable",IF(R91+S91=200, "No Contributions Entered", IF(K91="","Error Detected, Choose reason&gt;",IF(X91="1",IF(T91=1,"Please Enter Deemed Pensionable Pay","Add Any Relevant Details Above"),"Please Give Details Above"))))))))),IF(ISERROR(G91),"Error Detected, No rate entered",IF(E91=0,"",IF(F91="","Error Detected, No Pensionable pay",IF(ISERROR(AB91)," Unknown Values entered.",IF(T91+U91&lt;1,"Acceptable",IF(R91+S91=200, "No Contributions Entered", IF(K91="","Error Detected, Choose reason&gt;",IF(X91="1",IF(T91=1,"Please Enter Deemed Pensionable Pay","Add relevant Details Above"),"Please give details Above")))))))))))</f>
        <v/>
      </c>
      <c r="K91" s="263"/>
      <c r="L91" s="93"/>
      <c r="M91" s="93" t="str">
        <f t="shared" si="4"/>
        <v/>
      </c>
      <c r="N91" s="96">
        <f t="shared" si="5"/>
        <v>0</v>
      </c>
      <c r="O91" s="96">
        <f t="shared" si="0"/>
        <v>0</v>
      </c>
      <c r="P91" s="220">
        <f>(ROUND((F91/100*'Member Info'!$W$2), 2))</f>
        <v>0</v>
      </c>
      <c r="Q91" s="220" t="e">
        <f t="shared" si="6"/>
        <v>#VALUE!</v>
      </c>
      <c r="R91" s="220" t="str">
        <f t="shared" si="7"/>
        <v/>
      </c>
      <c r="S91" s="229" t="str">
        <f t="shared" si="8"/>
        <v/>
      </c>
      <c r="T91" s="230" t="str">
        <f t="shared" si="9"/>
        <v/>
      </c>
      <c r="U91" s="230" t="str">
        <f t="shared" si="10"/>
        <v/>
      </c>
      <c r="V91" s="224">
        <f t="shared" si="11"/>
        <v>0</v>
      </c>
      <c r="W91" s="112">
        <f t="shared" si="12"/>
        <v>0</v>
      </c>
      <c r="X91" s="237" t="str">
        <f t="shared" si="1"/>
        <v/>
      </c>
      <c r="Y91" s="242" t="b">
        <f t="shared" si="2"/>
        <v>0</v>
      </c>
      <c r="Z91" s="237">
        <f t="shared" si="13"/>
        <v>0</v>
      </c>
      <c r="AA91" s="237">
        <f>IF('Member Info'!N87="",1,"")</f>
        <v>1</v>
      </c>
      <c r="AB91" s="245" t="e">
        <f t="shared" si="14"/>
        <v>#VALUE!</v>
      </c>
      <c r="AC91" s="132" t="str">
        <f t="shared" si="3"/>
        <v/>
      </c>
      <c r="AD91" s="126">
        <f t="shared" si="15"/>
        <v>1</v>
      </c>
      <c r="AE91" s="126" t="str">
        <f>IF('Member Info'!N87&lt;&gt;"",IF('Member Info'!N87&lt;=$R$1,1,0),"")</f>
        <v/>
      </c>
      <c r="AG91" s="126" t="b">
        <f t="shared" si="16"/>
        <v>0</v>
      </c>
      <c r="AH91" s="126">
        <f t="shared" si="17"/>
        <v>0</v>
      </c>
      <c r="AJ91" s="126">
        <f t="shared" si="18"/>
        <v>0</v>
      </c>
      <c r="AK91" s="126">
        <f>IF('Member Info'!F87&gt;$R$1,1,0)</f>
        <v>0</v>
      </c>
      <c r="AL91" s="126" t="b">
        <f>IF(ISERROR(R91),ERROR.TYPE(#REF!)=ERROR.TYPE(R91),FALSE)</f>
        <v>0</v>
      </c>
      <c r="AM91" s="126" t="b">
        <f>IF(ISERROR(S91),ERROR.TYPE(#REF!)=ERROR.TYPE(S91),FALSE)</f>
        <v>0</v>
      </c>
      <c r="AN91" s="126">
        <f>IF(OR('Member Info'!F87&gt;=$S$1,'Member Info'!N87&gt;=$R$1),1,0)</f>
        <v>0</v>
      </c>
    </row>
    <row r="92" spans="1:40" x14ac:dyDescent="0.25">
      <c r="A92" s="4">
        <v>60</v>
      </c>
      <c r="B92" s="166">
        <f>'Member Info'!D88</f>
        <v>0</v>
      </c>
      <c r="C92" s="166">
        <f>'Member Info'!E88</f>
        <v>0</v>
      </c>
      <c r="D92" s="166" t="str">
        <f>'Member Info'!G88</f>
        <v/>
      </c>
      <c r="E92" s="167">
        <f>'Member Info'!B88</f>
        <v>0</v>
      </c>
      <c r="F92" s="244"/>
      <c r="G92" s="168" t="str">
        <f>IF(E92=0,"",
IF('Member Info'!$AM$19&lt;=$R$1,
SUMPRODUCT('Member Info'!L88+IF('Member Info'!H88&gt;'Member Info'!$AJ$12,'Member Info'!$AK$13,IF('Member Info'!H88&gt;'Member Info'!$AJ$11,'Member Info'!$AK$12,IF('Member Info'!H88&gt;'Member Info'!$AJ$10,'Member Info'!$AK$11,IF('Member Info'!H88&gt;'Member Info'!$AJ$9,'Member Info'!$AK$10,IF('Member Info'!H88&gt;'Member Info'!$AJ$8,'Member Info'!$AK$9,'Member Info'!$AK$8)))))),
SUMPRODUCT('Member Info'!L88+IF('Member Info'!H88&gt;'Member Info'!$AG$17,'Member Info'!$AH$18,IF('Member Info'!H88&gt;'Member Info'!$AG$16,'Member Info'!$AH$17,IF('Member Info'!H88&gt;'Member Info'!$AG$15,'Member Info'!$AH$16,IF('Member Info'!H88&gt;'Member Info'!$AG$14,'Member Info'!$AH$15,IF('Member Info'!H88&gt;'Member Info'!$AG$13,'Member Info'!$AH$14,IF('Member Info'!H88&gt;'Member Info'!$AG$12,'Member Info'!$AH$13,IF('Member Info'!H88&gt;'Member Info'!$AG$11,'Member Info'!$AH$12,IF('Member Info'!H88&gt;'Member Info'!$AG$10,'Member Info'!$AH$11,IF('Member Info'!H88&gt;'Member Info'!$AG$9,'Member Info'!$AH$10,IF('Member Info'!H88&gt;'Member Info'!$AG$8,'Member Info'!$AH$9,'Member Info'!$AH$8)))))))))))))</f>
        <v/>
      </c>
      <c r="H92" s="26"/>
      <c r="I92" s="26"/>
      <c r="J92" s="107" t="str">
        <f>IF(E92=0,"",IF('Member Info'!F88&gt;$S$1,CONCATENATE("Joined with practice on ", TEXT('Member Info'!F88, "DD/MM/YYYY")),IF('Member Info'!N88&lt;&gt;"",IF('Member Info'!N88&lt;$R$1,CONCATENATE("Left Scheme on ", TEXT('Member Info'!N88, "DD/MM/YYYY")),IF(ISERROR(G92),"Error Detected, No rate entered",IF(E92=0,"",IF(F92="","Error Detected, No Pensionable pay",IF(ISERROR(AB92)," Unknown Values entered.",IF(T92+U92&lt;1,"Acceptable",IF(R92+S92=200, "No Contributions Entered", IF(K92="","Error Detected, Choose reason&gt;",IF(X92="1",IF(T92=1,"Please Enter Deemed Pensionable Pay","Add Any Relevant Details Above"),"Please Give Details Above"))))))))),IF(ISERROR(G92),"Error Detected, No rate entered",IF(E92=0,"",IF(F92="","Error Detected, No Pensionable pay",IF(ISERROR(AB92)," Unknown Values entered.",IF(T92+U92&lt;1,"Acceptable",IF(R92+S92=200, "No Contributions Entered", IF(K92="","Error Detected, Choose reason&gt;",IF(X92="1",IF(T92=1,"Please Enter Deemed Pensionable Pay","Add relevant Details Above"),"Please give details Above")))))))))))</f>
        <v/>
      </c>
      <c r="K92" s="263"/>
      <c r="L92" s="93"/>
      <c r="M92" s="93" t="str">
        <f t="shared" si="4"/>
        <v/>
      </c>
      <c r="N92" s="96">
        <f t="shared" si="5"/>
        <v>0</v>
      </c>
      <c r="O92" s="96">
        <f t="shared" si="0"/>
        <v>0</v>
      </c>
      <c r="P92" s="220">
        <f>(ROUND((F92/100*'Member Info'!$W$2), 2))</f>
        <v>0</v>
      </c>
      <c r="Q92" s="220" t="e">
        <f t="shared" si="6"/>
        <v>#VALUE!</v>
      </c>
      <c r="R92" s="220" t="str">
        <f t="shared" si="7"/>
        <v/>
      </c>
      <c r="S92" s="229" t="str">
        <f t="shared" si="8"/>
        <v/>
      </c>
      <c r="T92" s="230" t="str">
        <f t="shared" si="9"/>
        <v/>
      </c>
      <c r="U92" s="230" t="str">
        <f t="shared" si="10"/>
        <v/>
      </c>
      <c r="V92" s="224">
        <f t="shared" si="11"/>
        <v>0</v>
      </c>
      <c r="W92" s="112">
        <f t="shared" si="12"/>
        <v>0</v>
      </c>
      <c r="X92" s="237" t="str">
        <f t="shared" si="1"/>
        <v/>
      </c>
      <c r="Y92" s="242" t="b">
        <f t="shared" si="2"/>
        <v>0</v>
      </c>
      <c r="Z92" s="237">
        <f t="shared" si="13"/>
        <v>0</v>
      </c>
      <c r="AA92" s="237">
        <f>IF('Member Info'!N88="",1,"")</f>
        <v>1</v>
      </c>
      <c r="AB92" s="245" t="e">
        <f t="shared" si="14"/>
        <v>#VALUE!</v>
      </c>
      <c r="AC92" s="132" t="str">
        <f t="shared" si="3"/>
        <v/>
      </c>
      <c r="AD92" s="126">
        <f t="shared" si="15"/>
        <v>1</v>
      </c>
      <c r="AE92" s="126" t="str">
        <f>IF('Member Info'!N88&lt;&gt;"",IF('Member Info'!N88&lt;=$R$1,1,0),"")</f>
        <v/>
      </c>
      <c r="AG92" s="126" t="b">
        <f t="shared" si="16"/>
        <v>0</v>
      </c>
      <c r="AH92" s="126">
        <f t="shared" si="17"/>
        <v>0</v>
      </c>
      <c r="AJ92" s="126">
        <f t="shared" si="18"/>
        <v>0</v>
      </c>
      <c r="AK92" s="126">
        <f>IF('Member Info'!F88&gt;$R$1,1,0)</f>
        <v>0</v>
      </c>
      <c r="AL92" s="126" t="b">
        <f>IF(ISERROR(R92),ERROR.TYPE(#REF!)=ERROR.TYPE(R92),FALSE)</f>
        <v>0</v>
      </c>
      <c r="AM92" s="126" t="b">
        <f>IF(ISERROR(S92),ERROR.TYPE(#REF!)=ERROR.TYPE(S92),FALSE)</f>
        <v>0</v>
      </c>
      <c r="AN92" s="126">
        <f>IF(OR('Member Info'!F88&gt;=$S$1,'Member Info'!N88&gt;=$R$1),1,0)</f>
        <v>0</v>
      </c>
    </row>
    <row r="93" spans="1:40" x14ac:dyDescent="0.25">
      <c r="A93" s="4">
        <v>61</v>
      </c>
      <c r="B93" s="166">
        <f>'Member Info'!D89</f>
        <v>0</v>
      </c>
      <c r="C93" s="166">
        <f>'Member Info'!E89</f>
        <v>0</v>
      </c>
      <c r="D93" s="166" t="str">
        <f>'Member Info'!G89</f>
        <v/>
      </c>
      <c r="E93" s="167">
        <f>'Member Info'!B89</f>
        <v>0</v>
      </c>
      <c r="F93" s="244"/>
      <c r="G93" s="168" t="str">
        <f>IF(E93=0,"",
IF('Member Info'!$AM$19&lt;=$R$1,
SUMPRODUCT('Member Info'!L89+IF('Member Info'!H89&gt;'Member Info'!$AJ$12,'Member Info'!$AK$13,IF('Member Info'!H89&gt;'Member Info'!$AJ$11,'Member Info'!$AK$12,IF('Member Info'!H89&gt;'Member Info'!$AJ$10,'Member Info'!$AK$11,IF('Member Info'!H89&gt;'Member Info'!$AJ$9,'Member Info'!$AK$10,IF('Member Info'!H89&gt;'Member Info'!$AJ$8,'Member Info'!$AK$9,'Member Info'!$AK$8)))))),
SUMPRODUCT('Member Info'!L89+IF('Member Info'!H89&gt;'Member Info'!$AG$17,'Member Info'!$AH$18,IF('Member Info'!H89&gt;'Member Info'!$AG$16,'Member Info'!$AH$17,IF('Member Info'!H89&gt;'Member Info'!$AG$15,'Member Info'!$AH$16,IF('Member Info'!H89&gt;'Member Info'!$AG$14,'Member Info'!$AH$15,IF('Member Info'!H89&gt;'Member Info'!$AG$13,'Member Info'!$AH$14,IF('Member Info'!H89&gt;'Member Info'!$AG$12,'Member Info'!$AH$13,IF('Member Info'!H89&gt;'Member Info'!$AG$11,'Member Info'!$AH$12,IF('Member Info'!H89&gt;'Member Info'!$AG$10,'Member Info'!$AH$11,IF('Member Info'!H89&gt;'Member Info'!$AG$9,'Member Info'!$AH$10,IF('Member Info'!H89&gt;'Member Info'!$AG$8,'Member Info'!$AH$9,'Member Info'!$AH$8)))))))))))))</f>
        <v/>
      </c>
      <c r="H93" s="26"/>
      <c r="I93" s="26"/>
      <c r="J93" s="107" t="str">
        <f>IF(E93=0,"",IF('Member Info'!F89&gt;$S$1,CONCATENATE("Joined with practice on ", TEXT('Member Info'!F89, "DD/MM/YYYY")),IF('Member Info'!N89&lt;&gt;"",IF('Member Info'!N89&lt;$R$1,CONCATENATE("Left Scheme on ", TEXT('Member Info'!N89, "DD/MM/YYYY")),IF(ISERROR(G93),"Error Detected, No rate entered",IF(E93=0,"",IF(F93="","Error Detected, No Pensionable pay",IF(ISERROR(AB93)," Unknown Values entered.",IF(T93+U93&lt;1,"Acceptable",IF(R93+S93=200, "No Contributions Entered", IF(K93="","Error Detected, Choose reason&gt;",IF(X93="1",IF(T93=1,"Please Enter Deemed Pensionable Pay","Add Any Relevant Details Above"),"Please Give Details Above"))))))))),IF(ISERROR(G93),"Error Detected, No rate entered",IF(E93=0,"",IF(F93="","Error Detected, No Pensionable pay",IF(ISERROR(AB93)," Unknown Values entered.",IF(T93+U93&lt;1,"Acceptable",IF(R93+S93=200, "No Contributions Entered", IF(K93="","Error Detected, Choose reason&gt;",IF(X93="1",IF(T93=1,"Please Enter Deemed Pensionable Pay","Add relevant Details Above"),"Please give details Above")))))))))))</f>
        <v/>
      </c>
      <c r="K93" s="263"/>
      <c r="L93" s="93"/>
      <c r="M93" s="93" t="str">
        <f t="shared" si="4"/>
        <v/>
      </c>
      <c r="N93" s="96">
        <f t="shared" si="5"/>
        <v>0</v>
      </c>
      <c r="O93" s="96">
        <f t="shared" si="0"/>
        <v>0</v>
      </c>
      <c r="P93" s="220">
        <f>(ROUND((F93/100*'Member Info'!$W$2), 2))</f>
        <v>0</v>
      </c>
      <c r="Q93" s="220" t="e">
        <f t="shared" si="6"/>
        <v>#VALUE!</v>
      </c>
      <c r="R93" s="220" t="str">
        <f t="shared" si="7"/>
        <v/>
      </c>
      <c r="S93" s="229" t="str">
        <f t="shared" si="8"/>
        <v/>
      </c>
      <c r="T93" s="230" t="str">
        <f t="shared" si="9"/>
        <v/>
      </c>
      <c r="U93" s="230" t="str">
        <f t="shared" si="10"/>
        <v/>
      </c>
      <c r="V93" s="224">
        <f t="shared" si="11"/>
        <v>0</v>
      </c>
      <c r="W93" s="112">
        <f t="shared" si="12"/>
        <v>0</v>
      </c>
      <c r="X93" s="237" t="str">
        <f t="shared" si="1"/>
        <v/>
      </c>
      <c r="Y93" s="242" t="b">
        <f t="shared" si="2"/>
        <v>0</v>
      </c>
      <c r="Z93" s="237">
        <f t="shared" si="13"/>
        <v>0</v>
      </c>
      <c r="AA93" s="237">
        <f>IF('Member Info'!N89="",1,"")</f>
        <v>1</v>
      </c>
      <c r="AB93" s="245" t="e">
        <f t="shared" si="14"/>
        <v>#VALUE!</v>
      </c>
      <c r="AC93" s="132" t="str">
        <f t="shared" si="3"/>
        <v/>
      </c>
      <c r="AD93" s="126">
        <f t="shared" si="15"/>
        <v>1</v>
      </c>
      <c r="AE93" s="126" t="str">
        <f>IF('Member Info'!N89&lt;&gt;"",IF('Member Info'!N89&lt;=$R$1,1,0),"")</f>
        <v/>
      </c>
      <c r="AG93" s="126" t="b">
        <f t="shared" si="16"/>
        <v>0</v>
      </c>
      <c r="AH93" s="126">
        <f t="shared" si="17"/>
        <v>0</v>
      </c>
      <c r="AJ93" s="126">
        <f t="shared" si="18"/>
        <v>0</v>
      </c>
      <c r="AK93" s="126">
        <f>IF('Member Info'!F89&gt;$R$1,1,0)</f>
        <v>0</v>
      </c>
      <c r="AL93" s="126" t="b">
        <f>IF(ISERROR(R93),ERROR.TYPE(#REF!)=ERROR.TYPE(R93),FALSE)</f>
        <v>0</v>
      </c>
      <c r="AM93" s="126" t="b">
        <f>IF(ISERROR(S93),ERROR.TYPE(#REF!)=ERROR.TYPE(S93),FALSE)</f>
        <v>0</v>
      </c>
      <c r="AN93" s="126">
        <f>IF(OR('Member Info'!F89&gt;=$S$1,'Member Info'!N89&gt;=$R$1),1,0)</f>
        <v>0</v>
      </c>
    </row>
    <row r="94" spans="1:40" x14ac:dyDescent="0.25">
      <c r="A94" s="4">
        <v>62</v>
      </c>
      <c r="B94" s="166">
        <f>'Member Info'!D90</f>
        <v>0</v>
      </c>
      <c r="C94" s="166">
        <f>'Member Info'!E90</f>
        <v>0</v>
      </c>
      <c r="D94" s="166" t="str">
        <f>'Member Info'!G90</f>
        <v/>
      </c>
      <c r="E94" s="167">
        <f>'Member Info'!B90</f>
        <v>0</v>
      </c>
      <c r="F94" s="244"/>
      <c r="G94" s="168" t="str">
        <f>IF(E94=0,"",
IF('Member Info'!$AM$19&lt;=$R$1,
SUMPRODUCT('Member Info'!L90+IF('Member Info'!H90&gt;'Member Info'!$AJ$12,'Member Info'!$AK$13,IF('Member Info'!H90&gt;'Member Info'!$AJ$11,'Member Info'!$AK$12,IF('Member Info'!H90&gt;'Member Info'!$AJ$10,'Member Info'!$AK$11,IF('Member Info'!H90&gt;'Member Info'!$AJ$9,'Member Info'!$AK$10,IF('Member Info'!H90&gt;'Member Info'!$AJ$8,'Member Info'!$AK$9,'Member Info'!$AK$8)))))),
SUMPRODUCT('Member Info'!L90+IF('Member Info'!H90&gt;'Member Info'!$AG$17,'Member Info'!$AH$18,IF('Member Info'!H90&gt;'Member Info'!$AG$16,'Member Info'!$AH$17,IF('Member Info'!H90&gt;'Member Info'!$AG$15,'Member Info'!$AH$16,IF('Member Info'!H90&gt;'Member Info'!$AG$14,'Member Info'!$AH$15,IF('Member Info'!H90&gt;'Member Info'!$AG$13,'Member Info'!$AH$14,IF('Member Info'!H90&gt;'Member Info'!$AG$12,'Member Info'!$AH$13,IF('Member Info'!H90&gt;'Member Info'!$AG$11,'Member Info'!$AH$12,IF('Member Info'!H90&gt;'Member Info'!$AG$10,'Member Info'!$AH$11,IF('Member Info'!H90&gt;'Member Info'!$AG$9,'Member Info'!$AH$10,IF('Member Info'!H90&gt;'Member Info'!$AG$8,'Member Info'!$AH$9,'Member Info'!$AH$8)))))))))))))</f>
        <v/>
      </c>
      <c r="H94" s="26"/>
      <c r="I94" s="26"/>
      <c r="J94" s="107" t="str">
        <f>IF(E94=0,"",IF('Member Info'!F90&gt;$S$1,CONCATENATE("Joined with practice on ", TEXT('Member Info'!F90, "DD/MM/YYYY")),IF('Member Info'!N90&lt;&gt;"",IF('Member Info'!N90&lt;$R$1,CONCATENATE("Left Scheme on ", TEXT('Member Info'!N90, "DD/MM/YYYY")),IF(ISERROR(G94),"Error Detected, No rate entered",IF(E94=0,"",IF(F94="","Error Detected, No Pensionable pay",IF(ISERROR(AB94)," Unknown Values entered.",IF(T94+U94&lt;1,"Acceptable",IF(R94+S94=200, "No Contributions Entered", IF(K94="","Error Detected, Choose reason&gt;",IF(X94="1",IF(T94=1,"Please Enter Deemed Pensionable Pay","Add Any Relevant Details Above"),"Please Give Details Above"))))))))),IF(ISERROR(G94),"Error Detected, No rate entered",IF(E94=0,"",IF(F94="","Error Detected, No Pensionable pay",IF(ISERROR(AB94)," Unknown Values entered.",IF(T94+U94&lt;1,"Acceptable",IF(R94+S94=200, "No Contributions Entered", IF(K94="","Error Detected, Choose reason&gt;",IF(X94="1",IF(T94=1,"Please Enter Deemed Pensionable Pay","Add relevant Details Above"),"Please give details Above")))))))))))</f>
        <v/>
      </c>
      <c r="K94" s="263"/>
      <c r="L94" s="93"/>
      <c r="M94" s="93" t="str">
        <f t="shared" si="4"/>
        <v/>
      </c>
      <c r="N94" s="96">
        <f t="shared" si="5"/>
        <v>0</v>
      </c>
      <c r="O94" s="96">
        <f t="shared" si="0"/>
        <v>0</v>
      </c>
      <c r="P94" s="220">
        <f>(ROUND((F94/100*'Member Info'!$W$2), 2))</f>
        <v>0</v>
      </c>
      <c r="Q94" s="220" t="e">
        <f t="shared" si="6"/>
        <v>#VALUE!</v>
      </c>
      <c r="R94" s="220" t="str">
        <f t="shared" si="7"/>
        <v/>
      </c>
      <c r="S94" s="229" t="str">
        <f t="shared" si="8"/>
        <v/>
      </c>
      <c r="T94" s="230" t="str">
        <f t="shared" si="9"/>
        <v/>
      </c>
      <c r="U94" s="230" t="str">
        <f t="shared" si="10"/>
        <v/>
      </c>
      <c r="V94" s="224">
        <f t="shared" si="11"/>
        <v>0</v>
      </c>
      <c r="W94" s="112">
        <f t="shared" si="12"/>
        <v>0</v>
      </c>
      <c r="X94" s="237" t="str">
        <f t="shared" si="1"/>
        <v/>
      </c>
      <c r="Y94" s="242" t="b">
        <f t="shared" si="2"/>
        <v>0</v>
      </c>
      <c r="Z94" s="237">
        <f t="shared" si="13"/>
        <v>0</v>
      </c>
      <c r="AA94" s="237">
        <f>IF('Member Info'!N90="",1,"")</f>
        <v>1</v>
      </c>
      <c r="AB94" s="245" t="e">
        <f t="shared" si="14"/>
        <v>#VALUE!</v>
      </c>
      <c r="AC94" s="132" t="str">
        <f t="shared" si="3"/>
        <v/>
      </c>
      <c r="AD94" s="126">
        <f t="shared" si="15"/>
        <v>1</v>
      </c>
      <c r="AE94" s="126" t="str">
        <f>IF('Member Info'!N90&lt;&gt;"",IF('Member Info'!N90&lt;=$R$1,1,0),"")</f>
        <v/>
      </c>
      <c r="AG94" s="126" t="b">
        <f t="shared" si="16"/>
        <v>0</v>
      </c>
      <c r="AH94" s="126">
        <f t="shared" si="17"/>
        <v>0</v>
      </c>
      <c r="AJ94" s="126">
        <f t="shared" si="18"/>
        <v>0</v>
      </c>
      <c r="AK94" s="126">
        <f>IF('Member Info'!F90&gt;$R$1,1,0)</f>
        <v>0</v>
      </c>
      <c r="AL94" s="126" t="b">
        <f>IF(ISERROR(R94),ERROR.TYPE(#REF!)=ERROR.TYPE(R94),FALSE)</f>
        <v>0</v>
      </c>
      <c r="AM94" s="126" t="b">
        <f>IF(ISERROR(S94),ERROR.TYPE(#REF!)=ERROR.TYPE(S94),FALSE)</f>
        <v>0</v>
      </c>
      <c r="AN94" s="126">
        <f>IF(OR('Member Info'!F90&gt;=$S$1,'Member Info'!N90&gt;=$R$1),1,0)</f>
        <v>0</v>
      </c>
    </row>
    <row r="95" spans="1:40" x14ac:dyDescent="0.25">
      <c r="A95" s="4">
        <v>63</v>
      </c>
      <c r="B95" s="166">
        <f>'Member Info'!D91</f>
        <v>0</v>
      </c>
      <c r="C95" s="166">
        <f>'Member Info'!E91</f>
        <v>0</v>
      </c>
      <c r="D95" s="166" t="str">
        <f>'Member Info'!G91</f>
        <v/>
      </c>
      <c r="E95" s="167">
        <f>'Member Info'!B91</f>
        <v>0</v>
      </c>
      <c r="F95" s="244"/>
      <c r="G95" s="168" t="str">
        <f>IF(E95=0,"",
IF('Member Info'!$AM$19&lt;=$R$1,
SUMPRODUCT('Member Info'!L91+IF('Member Info'!H91&gt;'Member Info'!$AJ$12,'Member Info'!$AK$13,IF('Member Info'!H91&gt;'Member Info'!$AJ$11,'Member Info'!$AK$12,IF('Member Info'!H91&gt;'Member Info'!$AJ$10,'Member Info'!$AK$11,IF('Member Info'!H91&gt;'Member Info'!$AJ$9,'Member Info'!$AK$10,IF('Member Info'!H91&gt;'Member Info'!$AJ$8,'Member Info'!$AK$9,'Member Info'!$AK$8)))))),
SUMPRODUCT('Member Info'!L91+IF('Member Info'!H91&gt;'Member Info'!$AG$17,'Member Info'!$AH$18,IF('Member Info'!H91&gt;'Member Info'!$AG$16,'Member Info'!$AH$17,IF('Member Info'!H91&gt;'Member Info'!$AG$15,'Member Info'!$AH$16,IF('Member Info'!H91&gt;'Member Info'!$AG$14,'Member Info'!$AH$15,IF('Member Info'!H91&gt;'Member Info'!$AG$13,'Member Info'!$AH$14,IF('Member Info'!H91&gt;'Member Info'!$AG$12,'Member Info'!$AH$13,IF('Member Info'!H91&gt;'Member Info'!$AG$11,'Member Info'!$AH$12,IF('Member Info'!H91&gt;'Member Info'!$AG$10,'Member Info'!$AH$11,IF('Member Info'!H91&gt;'Member Info'!$AG$9,'Member Info'!$AH$10,IF('Member Info'!H91&gt;'Member Info'!$AG$8,'Member Info'!$AH$9,'Member Info'!$AH$8)))))))))))))</f>
        <v/>
      </c>
      <c r="H95" s="26"/>
      <c r="I95" s="26"/>
      <c r="J95" s="107" t="str">
        <f>IF(E95=0,"",IF('Member Info'!F91&gt;$S$1,CONCATENATE("Joined with practice on ", TEXT('Member Info'!F91, "DD/MM/YYYY")),IF('Member Info'!N91&lt;&gt;"",IF('Member Info'!N91&lt;$R$1,CONCATENATE("Left Scheme on ", TEXT('Member Info'!N91, "DD/MM/YYYY")),IF(ISERROR(G95),"Error Detected, No rate entered",IF(E95=0,"",IF(F95="","Error Detected, No Pensionable pay",IF(ISERROR(AB95)," Unknown Values entered.",IF(T95+U95&lt;1,"Acceptable",IF(R95+S95=200, "No Contributions Entered", IF(K95="","Error Detected, Choose reason&gt;",IF(X95="1",IF(T95=1,"Please Enter Deemed Pensionable Pay","Add Any Relevant Details Above"),"Please Give Details Above"))))))))),IF(ISERROR(G95),"Error Detected, No rate entered",IF(E95=0,"",IF(F95="","Error Detected, No Pensionable pay",IF(ISERROR(AB95)," Unknown Values entered.",IF(T95+U95&lt;1,"Acceptable",IF(R95+S95=200, "No Contributions Entered", IF(K95="","Error Detected, Choose reason&gt;",IF(X95="1",IF(T95=1,"Please Enter Deemed Pensionable Pay","Add relevant Details Above"),"Please give details Above")))))))))))</f>
        <v/>
      </c>
      <c r="K95" s="263"/>
      <c r="L95" s="93"/>
      <c r="M95" s="93" t="str">
        <f t="shared" si="4"/>
        <v/>
      </c>
      <c r="N95" s="96">
        <f t="shared" si="5"/>
        <v>0</v>
      </c>
      <c r="O95" s="96">
        <f t="shared" si="0"/>
        <v>0</v>
      </c>
      <c r="P95" s="220">
        <f>(ROUND((F95/100*'Member Info'!$W$2), 2))</f>
        <v>0</v>
      </c>
      <c r="Q95" s="220" t="e">
        <f t="shared" si="6"/>
        <v>#VALUE!</v>
      </c>
      <c r="R95" s="220" t="str">
        <f t="shared" si="7"/>
        <v/>
      </c>
      <c r="S95" s="229" t="str">
        <f t="shared" si="8"/>
        <v/>
      </c>
      <c r="T95" s="230" t="str">
        <f t="shared" si="9"/>
        <v/>
      </c>
      <c r="U95" s="230" t="str">
        <f t="shared" si="10"/>
        <v/>
      </c>
      <c r="V95" s="224">
        <f t="shared" si="11"/>
        <v>0</v>
      </c>
      <c r="W95" s="112">
        <f t="shared" si="12"/>
        <v>0</v>
      </c>
      <c r="X95" s="237" t="str">
        <f t="shared" si="1"/>
        <v/>
      </c>
      <c r="Y95" s="242" t="b">
        <f t="shared" si="2"/>
        <v>0</v>
      </c>
      <c r="Z95" s="237">
        <f t="shared" si="13"/>
        <v>0</v>
      </c>
      <c r="AA95" s="237">
        <f>IF('Member Info'!N91="",1,"")</f>
        <v>1</v>
      </c>
      <c r="AB95" s="245" t="e">
        <f t="shared" si="14"/>
        <v>#VALUE!</v>
      </c>
      <c r="AC95" s="132" t="str">
        <f t="shared" si="3"/>
        <v/>
      </c>
      <c r="AD95" s="126">
        <f t="shared" si="15"/>
        <v>1</v>
      </c>
      <c r="AE95" s="126" t="str">
        <f>IF('Member Info'!N91&lt;&gt;"",IF('Member Info'!N91&lt;=$R$1,1,0),"")</f>
        <v/>
      </c>
      <c r="AG95" s="126" t="b">
        <f t="shared" si="16"/>
        <v>0</v>
      </c>
      <c r="AH95" s="126">
        <f t="shared" si="17"/>
        <v>0</v>
      </c>
      <c r="AJ95" s="126">
        <f t="shared" si="18"/>
        <v>0</v>
      </c>
      <c r="AK95" s="126">
        <f>IF('Member Info'!F91&gt;$R$1,1,0)</f>
        <v>0</v>
      </c>
      <c r="AL95" s="126" t="b">
        <f>IF(ISERROR(R95),ERROR.TYPE(#REF!)=ERROR.TYPE(R95),FALSE)</f>
        <v>0</v>
      </c>
      <c r="AM95" s="126" t="b">
        <f>IF(ISERROR(S95),ERROR.TYPE(#REF!)=ERROR.TYPE(S95),FALSE)</f>
        <v>0</v>
      </c>
      <c r="AN95" s="126">
        <f>IF(OR('Member Info'!F91&gt;=$S$1,'Member Info'!N91&gt;=$R$1),1,0)</f>
        <v>0</v>
      </c>
    </row>
    <row r="96" spans="1:40" x14ac:dyDescent="0.25">
      <c r="A96" s="4">
        <v>64</v>
      </c>
      <c r="B96" s="166">
        <f>'Member Info'!D92</f>
        <v>0</v>
      </c>
      <c r="C96" s="166">
        <f>'Member Info'!E92</f>
        <v>0</v>
      </c>
      <c r="D96" s="166" t="str">
        <f>'Member Info'!G92</f>
        <v/>
      </c>
      <c r="E96" s="167">
        <f>'Member Info'!B92</f>
        <v>0</v>
      </c>
      <c r="F96" s="244"/>
      <c r="G96" s="168" t="str">
        <f>IF(E96=0,"",
IF('Member Info'!$AM$19&lt;=$R$1,
SUMPRODUCT('Member Info'!L92+IF('Member Info'!H92&gt;'Member Info'!$AJ$12,'Member Info'!$AK$13,IF('Member Info'!H92&gt;'Member Info'!$AJ$11,'Member Info'!$AK$12,IF('Member Info'!H92&gt;'Member Info'!$AJ$10,'Member Info'!$AK$11,IF('Member Info'!H92&gt;'Member Info'!$AJ$9,'Member Info'!$AK$10,IF('Member Info'!H92&gt;'Member Info'!$AJ$8,'Member Info'!$AK$9,'Member Info'!$AK$8)))))),
SUMPRODUCT('Member Info'!L92+IF('Member Info'!H92&gt;'Member Info'!$AG$17,'Member Info'!$AH$18,IF('Member Info'!H92&gt;'Member Info'!$AG$16,'Member Info'!$AH$17,IF('Member Info'!H92&gt;'Member Info'!$AG$15,'Member Info'!$AH$16,IF('Member Info'!H92&gt;'Member Info'!$AG$14,'Member Info'!$AH$15,IF('Member Info'!H92&gt;'Member Info'!$AG$13,'Member Info'!$AH$14,IF('Member Info'!H92&gt;'Member Info'!$AG$12,'Member Info'!$AH$13,IF('Member Info'!H92&gt;'Member Info'!$AG$11,'Member Info'!$AH$12,IF('Member Info'!H92&gt;'Member Info'!$AG$10,'Member Info'!$AH$11,IF('Member Info'!H92&gt;'Member Info'!$AG$9,'Member Info'!$AH$10,IF('Member Info'!H92&gt;'Member Info'!$AG$8,'Member Info'!$AH$9,'Member Info'!$AH$8)))))))))))))</f>
        <v/>
      </c>
      <c r="H96" s="26"/>
      <c r="I96" s="26"/>
      <c r="J96" s="107" t="str">
        <f>IF(E96=0,"",IF('Member Info'!F92&gt;$S$1,CONCATENATE("Joined with practice on ", TEXT('Member Info'!F92, "DD/MM/YYYY")),IF('Member Info'!N92&lt;&gt;"",IF('Member Info'!N92&lt;$R$1,CONCATENATE("Left Scheme on ", TEXT('Member Info'!N92, "DD/MM/YYYY")),IF(ISERROR(G96),"Error Detected, No rate entered",IF(E96=0,"",IF(F96="","Error Detected, No Pensionable pay",IF(ISERROR(AB96)," Unknown Values entered.",IF(T96+U96&lt;1,"Acceptable",IF(R96+S96=200, "No Contributions Entered", IF(K96="","Error Detected, Choose reason&gt;",IF(X96="1",IF(T96=1,"Please Enter Deemed Pensionable Pay","Add Any Relevant Details Above"),"Please Give Details Above"))))))))),IF(ISERROR(G96),"Error Detected, No rate entered",IF(E96=0,"",IF(F96="","Error Detected, No Pensionable pay",IF(ISERROR(AB96)," Unknown Values entered.",IF(T96+U96&lt;1,"Acceptable",IF(R96+S96=200, "No Contributions Entered", IF(K96="","Error Detected, Choose reason&gt;",IF(X96="1",IF(T96=1,"Please Enter Deemed Pensionable Pay","Add relevant Details Above"),"Please give details Above")))))))))))</f>
        <v/>
      </c>
      <c r="K96" s="263"/>
      <c r="L96" s="93"/>
      <c r="M96" s="93" t="str">
        <f t="shared" si="4"/>
        <v/>
      </c>
      <c r="N96" s="96">
        <f t="shared" si="5"/>
        <v>0</v>
      </c>
      <c r="O96" s="96">
        <f t="shared" si="0"/>
        <v>0</v>
      </c>
      <c r="P96" s="220">
        <f>(ROUND((F96/100*'Member Info'!$W$2), 2))</f>
        <v>0</v>
      </c>
      <c r="Q96" s="220" t="e">
        <f t="shared" si="6"/>
        <v>#VALUE!</v>
      </c>
      <c r="R96" s="220" t="str">
        <f t="shared" si="7"/>
        <v/>
      </c>
      <c r="S96" s="229" t="str">
        <f t="shared" si="8"/>
        <v/>
      </c>
      <c r="T96" s="230" t="str">
        <f t="shared" si="9"/>
        <v/>
      </c>
      <c r="U96" s="230" t="str">
        <f t="shared" si="10"/>
        <v/>
      </c>
      <c r="V96" s="224">
        <f t="shared" si="11"/>
        <v>0</v>
      </c>
      <c r="W96" s="112">
        <f t="shared" si="12"/>
        <v>0</v>
      </c>
      <c r="X96" s="237" t="str">
        <f t="shared" si="1"/>
        <v/>
      </c>
      <c r="Y96" s="242" t="b">
        <f t="shared" si="2"/>
        <v>0</v>
      </c>
      <c r="Z96" s="237">
        <f t="shared" si="13"/>
        <v>0</v>
      </c>
      <c r="AA96" s="237">
        <f>IF('Member Info'!N92="",1,"")</f>
        <v>1</v>
      </c>
      <c r="AB96" s="245" t="e">
        <f t="shared" si="14"/>
        <v>#VALUE!</v>
      </c>
      <c r="AC96" s="132" t="str">
        <f t="shared" si="3"/>
        <v/>
      </c>
      <c r="AD96" s="126">
        <f t="shared" si="15"/>
        <v>1</v>
      </c>
      <c r="AE96" s="126" t="str">
        <f>IF('Member Info'!N92&lt;&gt;"",IF('Member Info'!N92&lt;=$R$1,1,0),"")</f>
        <v/>
      </c>
      <c r="AG96" s="126" t="b">
        <f t="shared" si="16"/>
        <v>0</v>
      </c>
      <c r="AH96" s="126">
        <f t="shared" si="17"/>
        <v>0</v>
      </c>
      <c r="AJ96" s="126">
        <f t="shared" si="18"/>
        <v>0</v>
      </c>
      <c r="AK96" s="126">
        <f>IF('Member Info'!F92&gt;$R$1,1,0)</f>
        <v>0</v>
      </c>
      <c r="AL96" s="126" t="b">
        <f>IF(ISERROR(R96),ERROR.TYPE(#REF!)=ERROR.TYPE(R96),FALSE)</f>
        <v>0</v>
      </c>
      <c r="AM96" s="126" t="b">
        <f>IF(ISERROR(S96),ERROR.TYPE(#REF!)=ERROR.TYPE(S96),FALSE)</f>
        <v>0</v>
      </c>
      <c r="AN96" s="126">
        <f>IF(OR('Member Info'!F92&gt;=$S$1,'Member Info'!N92&gt;=$R$1),1,0)</f>
        <v>0</v>
      </c>
    </row>
    <row r="97" spans="1:40" x14ac:dyDescent="0.25">
      <c r="A97" s="4">
        <v>65</v>
      </c>
      <c r="B97" s="166">
        <f>'Member Info'!D93</f>
        <v>0</v>
      </c>
      <c r="C97" s="166">
        <f>'Member Info'!E93</f>
        <v>0</v>
      </c>
      <c r="D97" s="166" t="str">
        <f>'Member Info'!G93</f>
        <v/>
      </c>
      <c r="E97" s="167">
        <f>'Member Info'!B93</f>
        <v>0</v>
      </c>
      <c r="F97" s="244"/>
      <c r="G97" s="168" t="str">
        <f>IF(E97=0,"",
IF('Member Info'!$AM$19&lt;=$R$1,
SUMPRODUCT('Member Info'!L93+IF('Member Info'!H93&gt;'Member Info'!$AJ$12,'Member Info'!$AK$13,IF('Member Info'!H93&gt;'Member Info'!$AJ$11,'Member Info'!$AK$12,IF('Member Info'!H93&gt;'Member Info'!$AJ$10,'Member Info'!$AK$11,IF('Member Info'!H93&gt;'Member Info'!$AJ$9,'Member Info'!$AK$10,IF('Member Info'!H93&gt;'Member Info'!$AJ$8,'Member Info'!$AK$9,'Member Info'!$AK$8)))))),
SUMPRODUCT('Member Info'!L93+IF('Member Info'!H93&gt;'Member Info'!$AG$17,'Member Info'!$AH$18,IF('Member Info'!H93&gt;'Member Info'!$AG$16,'Member Info'!$AH$17,IF('Member Info'!H93&gt;'Member Info'!$AG$15,'Member Info'!$AH$16,IF('Member Info'!H93&gt;'Member Info'!$AG$14,'Member Info'!$AH$15,IF('Member Info'!H93&gt;'Member Info'!$AG$13,'Member Info'!$AH$14,IF('Member Info'!H93&gt;'Member Info'!$AG$12,'Member Info'!$AH$13,IF('Member Info'!H93&gt;'Member Info'!$AG$11,'Member Info'!$AH$12,IF('Member Info'!H93&gt;'Member Info'!$AG$10,'Member Info'!$AH$11,IF('Member Info'!H93&gt;'Member Info'!$AG$9,'Member Info'!$AH$10,IF('Member Info'!H93&gt;'Member Info'!$AG$8,'Member Info'!$AH$9,'Member Info'!$AH$8)))))))))))))</f>
        <v/>
      </c>
      <c r="H97" s="26"/>
      <c r="I97" s="26"/>
      <c r="J97" s="107" t="str">
        <f>IF(E97=0,"",IF('Member Info'!F93&gt;$S$1,CONCATENATE("Joined with practice on ", TEXT('Member Info'!F93, "DD/MM/YYYY")),IF('Member Info'!N93&lt;&gt;"",IF('Member Info'!N93&lt;$R$1,CONCATENATE("Left Scheme on ", TEXT('Member Info'!N93, "DD/MM/YYYY")),IF(ISERROR(G97),"Error Detected, No rate entered",IF(E97=0,"",IF(F97="","Error Detected, No Pensionable pay",IF(ISERROR(AB97)," Unknown Values entered.",IF(T97+U97&lt;1,"Acceptable",IF(R97+S97=200, "No Contributions Entered", IF(K97="","Error Detected, Choose reason&gt;",IF(X97="1",IF(T97=1,"Please Enter Deemed Pensionable Pay","Add Any Relevant Details Above"),"Please Give Details Above"))))))))),IF(ISERROR(G97),"Error Detected, No rate entered",IF(E97=0,"",IF(F97="","Error Detected, No Pensionable pay",IF(ISERROR(AB97)," Unknown Values entered.",IF(T97+U97&lt;1,"Acceptable",IF(R97+S97=200, "No Contributions Entered", IF(K97="","Error Detected, Choose reason&gt;",IF(X97="1",IF(T97=1,"Please Enter Deemed Pensionable Pay","Add relevant Details Above"),"Please give details Above")))))))))))</f>
        <v/>
      </c>
      <c r="K97" s="263"/>
      <c r="L97" s="93"/>
      <c r="M97" s="93" t="str">
        <f t="shared" si="4"/>
        <v/>
      </c>
      <c r="N97" s="96">
        <f t="shared" si="5"/>
        <v>0</v>
      </c>
      <c r="O97" s="96">
        <f t="shared" si="0"/>
        <v>0</v>
      </c>
      <c r="P97" s="220">
        <f>(ROUND((F97/100*'Member Info'!$W$2), 2))</f>
        <v>0</v>
      </c>
      <c r="Q97" s="220" t="e">
        <f t="shared" si="6"/>
        <v>#VALUE!</v>
      </c>
      <c r="R97" s="220" t="str">
        <f t="shared" si="7"/>
        <v/>
      </c>
      <c r="S97" s="229" t="str">
        <f t="shared" si="8"/>
        <v/>
      </c>
      <c r="T97" s="230" t="str">
        <f t="shared" si="9"/>
        <v/>
      </c>
      <c r="U97" s="230" t="str">
        <f t="shared" si="10"/>
        <v/>
      </c>
      <c r="V97" s="224">
        <f t="shared" si="11"/>
        <v>0</v>
      </c>
      <c r="W97" s="112">
        <f t="shared" si="12"/>
        <v>0</v>
      </c>
      <c r="X97" s="237" t="str">
        <f t="shared" si="1"/>
        <v/>
      </c>
      <c r="Y97" s="242" t="b">
        <f t="shared" si="2"/>
        <v>0</v>
      </c>
      <c r="Z97" s="237">
        <f t="shared" si="13"/>
        <v>0</v>
      </c>
      <c r="AA97" s="237">
        <f>IF('Member Info'!N93="",1,"")</f>
        <v>1</v>
      </c>
      <c r="AB97" s="245" t="e">
        <f t="shared" si="14"/>
        <v>#VALUE!</v>
      </c>
      <c r="AC97" s="132" t="str">
        <f t="shared" si="3"/>
        <v/>
      </c>
      <c r="AD97" s="126">
        <f t="shared" si="15"/>
        <v>1</v>
      </c>
      <c r="AE97" s="126" t="str">
        <f>IF('Member Info'!N93&lt;&gt;"",IF('Member Info'!N93&lt;=$R$1,1,0),"")</f>
        <v/>
      </c>
      <c r="AG97" s="126" t="b">
        <f t="shared" si="16"/>
        <v>0</v>
      </c>
      <c r="AH97" s="126">
        <f t="shared" si="17"/>
        <v>0</v>
      </c>
      <c r="AJ97" s="126">
        <f t="shared" si="18"/>
        <v>0</v>
      </c>
      <c r="AK97" s="126">
        <f>IF('Member Info'!F93&gt;$R$1,1,0)</f>
        <v>0</v>
      </c>
      <c r="AL97" s="126" t="b">
        <f>IF(ISERROR(R97),ERROR.TYPE(#REF!)=ERROR.TYPE(R97),FALSE)</f>
        <v>0</v>
      </c>
      <c r="AM97" s="126" t="b">
        <f>IF(ISERROR(S97),ERROR.TYPE(#REF!)=ERROR.TYPE(S97),FALSE)</f>
        <v>0</v>
      </c>
      <c r="AN97" s="126">
        <f>IF(OR('Member Info'!F93&gt;=$S$1,'Member Info'!N93&gt;=$R$1),1,0)</f>
        <v>0</v>
      </c>
    </row>
    <row r="98" spans="1:40" x14ac:dyDescent="0.25">
      <c r="A98" s="4">
        <v>66</v>
      </c>
      <c r="B98" s="166">
        <f>'Member Info'!D94</f>
        <v>0</v>
      </c>
      <c r="C98" s="166">
        <f>'Member Info'!E94</f>
        <v>0</v>
      </c>
      <c r="D98" s="166" t="str">
        <f>'Member Info'!G94</f>
        <v/>
      </c>
      <c r="E98" s="167">
        <f>'Member Info'!B94</f>
        <v>0</v>
      </c>
      <c r="F98" s="244"/>
      <c r="G98" s="168" t="str">
        <f>IF(E98=0,"",
IF('Member Info'!$AM$19&lt;=$R$1,
SUMPRODUCT('Member Info'!L94+IF('Member Info'!H94&gt;'Member Info'!$AJ$12,'Member Info'!$AK$13,IF('Member Info'!H94&gt;'Member Info'!$AJ$11,'Member Info'!$AK$12,IF('Member Info'!H94&gt;'Member Info'!$AJ$10,'Member Info'!$AK$11,IF('Member Info'!H94&gt;'Member Info'!$AJ$9,'Member Info'!$AK$10,IF('Member Info'!H94&gt;'Member Info'!$AJ$8,'Member Info'!$AK$9,'Member Info'!$AK$8)))))),
SUMPRODUCT('Member Info'!L94+IF('Member Info'!H94&gt;'Member Info'!$AG$17,'Member Info'!$AH$18,IF('Member Info'!H94&gt;'Member Info'!$AG$16,'Member Info'!$AH$17,IF('Member Info'!H94&gt;'Member Info'!$AG$15,'Member Info'!$AH$16,IF('Member Info'!H94&gt;'Member Info'!$AG$14,'Member Info'!$AH$15,IF('Member Info'!H94&gt;'Member Info'!$AG$13,'Member Info'!$AH$14,IF('Member Info'!H94&gt;'Member Info'!$AG$12,'Member Info'!$AH$13,IF('Member Info'!H94&gt;'Member Info'!$AG$11,'Member Info'!$AH$12,IF('Member Info'!H94&gt;'Member Info'!$AG$10,'Member Info'!$AH$11,IF('Member Info'!H94&gt;'Member Info'!$AG$9,'Member Info'!$AH$10,IF('Member Info'!H94&gt;'Member Info'!$AG$8,'Member Info'!$AH$9,'Member Info'!$AH$8)))))))))))))</f>
        <v/>
      </c>
      <c r="H98" s="26"/>
      <c r="I98" s="26"/>
      <c r="J98" s="107" t="str">
        <f>IF(E98=0,"",IF('Member Info'!F94&gt;$S$1,CONCATENATE("Joined with practice on ", TEXT('Member Info'!F94, "DD/MM/YYYY")),IF('Member Info'!N94&lt;&gt;"",IF('Member Info'!N94&lt;$R$1,CONCATENATE("Left Scheme on ", TEXT('Member Info'!N94, "DD/MM/YYYY")),IF(ISERROR(G98),"Error Detected, No rate entered",IF(E98=0,"",IF(F98="","Error Detected, No Pensionable pay",IF(ISERROR(AB98)," Unknown Values entered.",IF(T98+U98&lt;1,"Acceptable",IF(R98+S98=200, "No Contributions Entered", IF(K98="","Error Detected, Choose reason&gt;",IF(X98="1",IF(T98=1,"Please Enter Deemed Pensionable Pay","Add Any Relevant Details Above"),"Please Give Details Above"))))))))),IF(ISERROR(G98),"Error Detected, No rate entered",IF(E98=0,"",IF(F98="","Error Detected, No Pensionable pay",IF(ISERROR(AB98)," Unknown Values entered.",IF(T98+U98&lt;1,"Acceptable",IF(R98+S98=200, "No Contributions Entered", IF(K98="","Error Detected, Choose reason&gt;",IF(X98="1",IF(T98=1,"Please Enter Deemed Pensionable Pay","Add relevant Details Above"),"Please give details Above")))))))))))</f>
        <v/>
      </c>
      <c r="K98" s="263"/>
      <c r="L98" s="93"/>
      <c r="M98" s="93" t="str">
        <f t="shared" si="4"/>
        <v/>
      </c>
      <c r="N98" s="96">
        <f t="shared" si="5"/>
        <v>0</v>
      </c>
      <c r="O98" s="96">
        <f t="shared" si="5"/>
        <v>0</v>
      </c>
      <c r="P98" s="220">
        <f>(ROUND((F98/100*'Member Info'!$W$2), 2))</f>
        <v>0</v>
      </c>
      <c r="Q98" s="220" t="e">
        <f t="shared" si="6"/>
        <v>#VALUE!</v>
      </c>
      <c r="R98" s="220" t="str">
        <f t="shared" si="7"/>
        <v/>
      </c>
      <c r="S98" s="229" t="str">
        <f t="shared" si="8"/>
        <v/>
      </c>
      <c r="T98" s="230" t="str">
        <f t="shared" si="9"/>
        <v/>
      </c>
      <c r="U98" s="230" t="str">
        <f t="shared" si="10"/>
        <v/>
      </c>
      <c r="V98" s="224">
        <f t="shared" si="11"/>
        <v>0</v>
      </c>
      <c r="W98" s="112">
        <f t="shared" si="12"/>
        <v>0</v>
      </c>
      <c r="X98" s="237" t="str">
        <f t="shared" ref="X98:X161" si="19">IF(K98="SMP/Occupational Maternity","1",IF(K98="SSP/Occupational Sick pay","1",""))</f>
        <v/>
      </c>
      <c r="Y98" s="242" t="b">
        <f t="shared" ref="Y98:Y161" si="20">IF(OR(AL98=TRUE,AM98=TRUE),TRUE,FALSE)</f>
        <v>0</v>
      </c>
      <c r="Z98" s="237">
        <f t="shared" si="13"/>
        <v>0</v>
      </c>
      <c r="AA98" s="237">
        <f>IF('Member Info'!N94="",1,"")</f>
        <v>1</v>
      </c>
      <c r="AB98" s="245" t="e">
        <f t="shared" si="14"/>
        <v>#VALUE!</v>
      </c>
      <c r="AC98" s="132" t="str">
        <f t="shared" ref="AC98:AC161" si="21">IF(AN98=1,"",IF(W98=1,"",IF(AE98=1,"",IF(E98=0,"",IF(Z98=1,"",IF(J98="acceptable","",IF(R98+S98="0","",R98+S98)))))))</f>
        <v/>
      </c>
      <c r="AD98" s="126">
        <f t="shared" ref="AD98:AD161" si="22">SUM(Z98+AA98)</f>
        <v>1</v>
      </c>
      <c r="AE98" s="126" t="str">
        <f>IF('Member Info'!N94&lt;&gt;"",IF('Member Info'!N94&lt;=$R$1,1,0),"")</f>
        <v/>
      </c>
      <c r="AG98" s="126" t="b">
        <f t="shared" si="16"/>
        <v>0</v>
      </c>
      <c r="AH98" s="126">
        <f t="shared" si="17"/>
        <v>0</v>
      </c>
      <c r="AJ98" s="126">
        <f t="shared" si="18"/>
        <v>0</v>
      </c>
      <c r="AK98" s="126">
        <f>IF('Member Info'!F94&gt;$R$1,1,0)</f>
        <v>0</v>
      </c>
      <c r="AL98" s="126" t="b">
        <f>IF(ISERROR(R98),ERROR.TYPE(#REF!)=ERROR.TYPE(R98),FALSE)</f>
        <v>0</v>
      </c>
      <c r="AM98" s="126" t="b">
        <f>IF(ISERROR(S98),ERROR.TYPE(#REF!)=ERROR.TYPE(S98),FALSE)</f>
        <v>0</v>
      </c>
      <c r="AN98" s="126">
        <f>IF(OR('Member Info'!F94&gt;=$S$1,'Member Info'!N94&gt;=$R$1),1,0)</f>
        <v>0</v>
      </c>
    </row>
    <row r="99" spans="1:40" x14ac:dyDescent="0.25">
      <c r="A99" s="4">
        <v>67</v>
      </c>
      <c r="B99" s="166">
        <f>'Member Info'!D95</f>
        <v>0</v>
      </c>
      <c r="C99" s="166">
        <f>'Member Info'!E95</f>
        <v>0</v>
      </c>
      <c r="D99" s="166" t="str">
        <f>'Member Info'!G95</f>
        <v/>
      </c>
      <c r="E99" s="167">
        <f>'Member Info'!B95</f>
        <v>0</v>
      </c>
      <c r="F99" s="244"/>
      <c r="G99" s="168" t="str">
        <f>IF(E99=0,"",
IF('Member Info'!$AM$19&lt;=$R$1,
SUMPRODUCT('Member Info'!L95+IF('Member Info'!H95&gt;'Member Info'!$AJ$12,'Member Info'!$AK$13,IF('Member Info'!H95&gt;'Member Info'!$AJ$11,'Member Info'!$AK$12,IF('Member Info'!H95&gt;'Member Info'!$AJ$10,'Member Info'!$AK$11,IF('Member Info'!H95&gt;'Member Info'!$AJ$9,'Member Info'!$AK$10,IF('Member Info'!H95&gt;'Member Info'!$AJ$8,'Member Info'!$AK$9,'Member Info'!$AK$8)))))),
SUMPRODUCT('Member Info'!L95+IF('Member Info'!H95&gt;'Member Info'!$AG$17,'Member Info'!$AH$18,IF('Member Info'!H95&gt;'Member Info'!$AG$16,'Member Info'!$AH$17,IF('Member Info'!H95&gt;'Member Info'!$AG$15,'Member Info'!$AH$16,IF('Member Info'!H95&gt;'Member Info'!$AG$14,'Member Info'!$AH$15,IF('Member Info'!H95&gt;'Member Info'!$AG$13,'Member Info'!$AH$14,IF('Member Info'!H95&gt;'Member Info'!$AG$12,'Member Info'!$AH$13,IF('Member Info'!H95&gt;'Member Info'!$AG$11,'Member Info'!$AH$12,IF('Member Info'!H95&gt;'Member Info'!$AG$10,'Member Info'!$AH$11,IF('Member Info'!H95&gt;'Member Info'!$AG$9,'Member Info'!$AH$10,IF('Member Info'!H95&gt;'Member Info'!$AG$8,'Member Info'!$AH$9,'Member Info'!$AH$8)))))))))))))</f>
        <v/>
      </c>
      <c r="H99" s="26"/>
      <c r="I99" s="26"/>
      <c r="J99" s="107" t="str">
        <f>IF(E99=0,"",IF('Member Info'!F95&gt;$S$1,CONCATENATE("Joined with practice on ", TEXT('Member Info'!F95, "DD/MM/YYYY")),IF('Member Info'!N95&lt;&gt;"",IF('Member Info'!N95&lt;$R$1,CONCATENATE("Left Scheme on ", TEXT('Member Info'!N95, "DD/MM/YYYY")),IF(ISERROR(G99),"Error Detected, No rate entered",IF(E99=0,"",IF(F99="","Error Detected, No Pensionable pay",IF(ISERROR(AB99)," Unknown Values entered.",IF(T99+U99&lt;1,"Acceptable",IF(R99+S99=200, "No Contributions Entered", IF(K99="","Error Detected, Choose reason&gt;",IF(X99="1",IF(T99=1,"Please Enter Deemed Pensionable Pay","Add Any Relevant Details Above"),"Please Give Details Above"))))))))),IF(ISERROR(G99),"Error Detected, No rate entered",IF(E99=0,"",IF(F99="","Error Detected, No Pensionable pay",IF(ISERROR(AB99)," Unknown Values entered.",IF(T99+U99&lt;1,"Acceptable",IF(R99+S99=200, "No Contributions Entered", IF(K99="","Error Detected, Choose reason&gt;",IF(X99="1",IF(T99=1,"Please Enter Deemed Pensionable Pay","Add relevant Details Above"),"Please give details Above")))))))))))</f>
        <v/>
      </c>
      <c r="K99" s="263"/>
      <c r="L99" s="93"/>
      <c r="M99" s="93" t="str">
        <f t="shared" si="4"/>
        <v/>
      </c>
      <c r="N99" s="96">
        <f t="shared" ref="N99:O162" si="23">H99</f>
        <v>0</v>
      </c>
      <c r="O99" s="96">
        <f t="shared" si="23"/>
        <v>0</v>
      </c>
      <c r="P99" s="220">
        <f>(ROUND((F99/100*'Member Info'!$W$2), 2))</f>
        <v>0</v>
      </c>
      <c r="Q99" s="220" t="e">
        <f t="shared" si="6"/>
        <v>#VALUE!</v>
      </c>
      <c r="R99" s="220" t="str">
        <f t="shared" si="7"/>
        <v/>
      </c>
      <c r="S99" s="229" t="str">
        <f t="shared" si="8"/>
        <v/>
      </c>
      <c r="T99" s="230" t="str">
        <f t="shared" si="9"/>
        <v/>
      </c>
      <c r="U99" s="230" t="str">
        <f t="shared" si="10"/>
        <v/>
      </c>
      <c r="V99" s="224">
        <f t="shared" si="11"/>
        <v>0</v>
      </c>
      <c r="W99" s="112">
        <f t="shared" si="12"/>
        <v>0</v>
      </c>
      <c r="X99" s="237" t="str">
        <f t="shared" si="19"/>
        <v/>
      </c>
      <c r="Y99" s="242" t="b">
        <f t="shared" si="20"/>
        <v>0</v>
      </c>
      <c r="Z99" s="237">
        <f t="shared" si="13"/>
        <v>0</v>
      </c>
      <c r="AA99" s="237">
        <f>IF('Member Info'!N95="",1,"")</f>
        <v>1</v>
      </c>
      <c r="AB99" s="245" t="e">
        <f t="shared" si="14"/>
        <v>#VALUE!</v>
      </c>
      <c r="AC99" s="132" t="str">
        <f t="shared" si="21"/>
        <v/>
      </c>
      <c r="AD99" s="126">
        <f t="shared" si="22"/>
        <v>1</v>
      </c>
      <c r="AE99" s="126" t="str">
        <f>IF('Member Info'!N95&lt;&gt;"",IF('Member Info'!N95&lt;=$R$1,1,0),"")</f>
        <v/>
      </c>
      <c r="AG99" s="126" t="b">
        <f t="shared" si="16"/>
        <v>0</v>
      </c>
      <c r="AH99" s="126">
        <f t="shared" si="17"/>
        <v>0</v>
      </c>
      <c r="AJ99" s="126">
        <f t="shared" si="18"/>
        <v>0</v>
      </c>
      <c r="AK99" s="126">
        <f>IF('Member Info'!F95&gt;$R$1,1,0)</f>
        <v>0</v>
      </c>
      <c r="AL99" s="126" t="b">
        <f>IF(ISERROR(R99),ERROR.TYPE(#REF!)=ERROR.TYPE(R99),FALSE)</f>
        <v>0</v>
      </c>
      <c r="AM99" s="126" t="b">
        <f>IF(ISERROR(S99),ERROR.TYPE(#REF!)=ERROR.TYPE(S99),FALSE)</f>
        <v>0</v>
      </c>
      <c r="AN99" s="126">
        <f>IF(OR('Member Info'!F95&gt;=$S$1,'Member Info'!N95&gt;=$R$1),1,0)</f>
        <v>0</v>
      </c>
    </row>
    <row r="100" spans="1:40" x14ac:dyDescent="0.25">
      <c r="A100" s="4">
        <v>68</v>
      </c>
      <c r="B100" s="166">
        <f>'Member Info'!D96</f>
        <v>0</v>
      </c>
      <c r="C100" s="166">
        <f>'Member Info'!E96</f>
        <v>0</v>
      </c>
      <c r="D100" s="166" t="str">
        <f>'Member Info'!G96</f>
        <v/>
      </c>
      <c r="E100" s="167">
        <f>'Member Info'!B96</f>
        <v>0</v>
      </c>
      <c r="F100" s="244"/>
      <c r="G100" s="168" t="str">
        <f>IF(E100=0,"",
IF('Member Info'!$AM$19&lt;=$R$1,
SUMPRODUCT('Member Info'!L96+IF('Member Info'!H96&gt;'Member Info'!$AJ$12,'Member Info'!$AK$13,IF('Member Info'!H96&gt;'Member Info'!$AJ$11,'Member Info'!$AK$12,IF('Member Info'!H96&gt;'Member Info'!$AJ$10,'Member Info'!$AK$11,IF('Member Info'!H96&gt;'Member Info'!$AJ$9,'Member Info'!$AK$10,IF('Member Info'!H96&gt;'Member Info'!$AJ$8,'Member Info'!$AK$9,'Member Info'!$AK$8)))))),
SUMPRODUCT('Member Info'!L96+IF('Member Info'!H96&gt;'Member Info'!$AG$17,'Member Info'!$AH$18,IF('Member Info'!H96&gt;'Member Info'!$AG$16,'Member Info'!$AH$17,IF('Member Info'!H96&gt;'Member Info'!$AG$15,'Member Info'!$AH$16,IF('Member Info'!H96&gt;'Member Info'!$AG$14,'Member Info'!$AH$15,IF('Member Info'!H96&gt;'Member Info'!$AG$13,'Member Info'!$AH$14,IF('Member Info'!H96&gt;'Member Info'!$AG$12,'Member Info'!$AH$13,IF('Member Info'!H96&gt;'Member Info'!$AG$11,'Member Info'!$AH$12,IF('Member Info'!H96&gt;'Member Info'!$AG$10,'Member Info'!$AH$11,IF('Member Info'!H96&gt;'Member Info'!$AG$9,'Member Info'!$AH$10,IF('Member Info'!H96&gt;'Member Info'!$AG$8,'Member Info'!$AH$9,'Member Info'!$AH$8)))))))))))))</f>
        <v/>
      </c>
      <c r="H100" s="26"/>
      <c r="I100" s="26"/>
      <c r="J100" s="107" t="str">
        <f>IF(E100=0,"",IF('Member Info'!F96&gt;$S$1,CONCATENATE("Joined with practice on ", TEXT('Member Info'!F96, "DD/MM/YYYY")),IF('Member Info'!N96&lt;&gt;"",IF('Member Info'!N96&lt;$R$1,CONCATENATE("Left Scheme on ", TEXT('Member Info'!N96, "DD/MM/YYYY")),IF(ISERROR(G100),"Error Detected, No rate entered",IF(E100=0,"",IF(F100="","Error Detected, No Pensionable pay",IF(ISERROR(AB100)," Unknown Values entered.",IF(T100+U100&lt;1,"Acceptable",IF(R100+S100=200, "No Contributions Entered", IF(K100="","Error Detected, Choose reason&gt;",IF(X100="1",IF(T100=1,"Please Enter Deemed Pensionable Pay","Add Any Relevant Details Above"),"Please Give Details Above"))))))))),IF(ISERROR(G100),"Error Detected, No rate entered",IF(E100=0,"",IF(F100="","Error Detected, No Pensionable pay",IF(ISERROR(AB100)," Unknown Values entered.",IF(T100+U100&lt;1,"Acceptable",IF(R100+S100=200, "No Contributions Entered", IF(K100="","Error Detected, Choose reason&gt;",IF(X100="1",IF(T100=1,"Please Enter Deemed Pensionable Pay","Add relevant Details Above"),"Please give details Above")))))))))))</f>
        <v/>
      </c>
      <c r="K100" s="263"/>
      <c r="L100" s="93"/>
      <c r="M100" s="93" t="str">
        <f t="shared" ref="M100:M163" si="24">IF(E100=0,"",IF(ISERROR((F100+H100+I100)),0,IF((F100+H100+I100)&lt;1,0,1)))</f>
        <v/>
      </c>
      <c r="N100" s="96">
        <f t="shared" si="23"/>
        <v>0</v>
      </c>
      <c r="O100" s="96">
        <f t="shared" si="23"/>
        <v>0</v>
      </c>
      <c r="P100" s="220">
        <f>(ROUND((F100/100*'Member Info'!$W$2), 2))</f>
        <v>0</v>
      </c>
      <c r="Q100" s="220" t="e">
        <f t="shared" si="6"/>
        <v>#VALUE!</v>
      </c>
      <c r="R100" s="220" t="str">
        <f t="shared" si="7"/>
        <v/>
      </c>
      <c r="S100" s="229" t="str">
        <f t="shared" si="8"/>
        <v/>
      </c>
      <c r="T100" s="230" t="str">
        <f t="shared" si="9"/>
        <v/>
      </c>
      <c r="U100" s="230" t="str">
        <f t="shared" si="10"/>
        <v/>
      </c>
      <c r="V100" s="224">
        <f t="shared" si="11"/>
        <v>0</v>
      </c>
      <c r="W100" s="112">
        <f t="shared" si="12"/>
        <v>0</v>
      </c>
      <c r="X100" s="237" t="str">
        <f t="shared" si="19"/>
        <v/>
      </c>
      <c r="Y100" s="242" t="b">
        <f t="shared" si="20"/>
        <v>0</v>
      </c>
      <c r="Z100" s="237">
        <f t="shared" si="13"/>
        <v>0</v>
      </c>
      <c r="AA100" s="237">
        <f>IF('Member Info'!N96="",1,"")</f>
        <v>1</v>
      </c>
      <c r="AB100" s="245" t="e">
        <f t="shared" si="14"/>
        <v>#VALUE!</v>
      </c>
      <c r="AC100" s="132" t="str">
        <f t="shared" si="21"/>
        <v/>
      </c>
      <c r="AD100" s="126">
        <f t="shared" si="22"/>
        <v>1</v>
      </c>
      <c r="AE100" s="126" t="str">
        <f>IF('Member Info'!N96&lt;&gt;"",IF('Member Info'!N96&lt;=$R$1,1,0),"")</f>
        <v/>
      </c>
      <c r="AG100" s="126" t="b">
        <f t="shared" si="16"/>
        <v>0</v>
      </c>
      <c r="AH100" s="126">
        <f t="shared" si="17"/>
        <v>0</v>
      </c>
      <c r="AJ100" s="126">
        <f t="shared" si="18"/>
        <v>0</v>
      </c>
      <c r="AK100" s="126">
        <f>IF('Member Info'!F96&gt;$R$1,1,0)</f>
        <v>0</v>
      </c>
      <c r="AL100" s="126" t="b">
        <f>IF(ISERROR(R100),ERROR.TYPE(#REF!)=ERROR.TYPE(R100),FALSE)</f>
        <v>0</v>
      </c>
      <c r="AM100" s="126" t="b">
        <f>IF(ISERROR(S100),ERROR.TYPE(#REF!)=ERROR.TYPE(S100),FALSE)</f>
        <v>0</v>
      </c>
      <c r="AN100" s="126">
        <f>IF(OR('Member Info'!F96&gt;=$S$1,'Member Info'!N96&gt;=$R$1),1,0)</f>
        <v>0</v>
      </c>
    </row>
    <row r="101" spans="1:40" x14ac:dyDescent="0.25">
      <c r="A101" s="4">
        <v>69</v>
      </c>
      <c r="B101" s="166">
        <f>'Member Info'!D97</f>
        <v>0</v>
      </c>
      <c r="C101" s="166">
        <f>'Member Info'!E97</f>
        <v>0</v>
      </c>
      <c r="D101" s="166" t="str">
        <f>'Member Info'!G97</f>
        <v/>
      </c>
      <c r="E101" s="167">
        <f>'Member Info'!B97</f>
        <v>0</v>
      </c>
      <c r="F101" s="244"/>
      <c r="G101" s="168" t="str">
        <f>IF(E101=0,"",
IF('Member Info'!$AM$19&lt;=$R$1,
SUMPRODUCT('Member Info'!L97+IF('Member Info'!H97&gt;'Member Info'!$AJ$12,'Member Info'!$AK$13,IF('Member Info'!H97&gt;'Member Info'!$AJ$11,'Member Info'!$AK$12,IF('Member Info'!H97&gt;'Member Info'!$AJ$10,'Member Info'!$AK$11,IF('Member Info'!H97&gt;'Member Info'!$AJ$9,'Member Info'!$AK$10,IF('Member Info'!H97&gt;'Member Info'!$AJ$8,'Member Info'!$AK$9,'Member Info'!$AK$8)))))),
SUMPRODUCT('Member Info'!L97+IF('Member Info'!H97&gt;'Member Info'!$AG$17,'Member Info'!$AH$18,IF('Member Info'!H97&gt;'Member Info'!$AG$16,'Member Info'!$AH$17,IF('Member Info'!H97&gt;'Member Info'!$AG$15,'Member Info'!$AH$16,IF('Member Info'!H97&gt;'Member Info'!$AG$14,'Member Info'!$AH$15,IF('Member Info'!H97&gt;'Member Info'!$AG$13,'Member Info'!$AH$14,IF('Member Info'!H97&gt;'Member Info'!$AG$12,'Member Info'!$AH$13,IF('Member Info'!H97&gt;'Member Info'!$AG$11,'Member Info'!$AH$12,IF('Member Info'!H97&gt;'Member Info'!$AG$10,'Member Info'!$AH$11,IF('Member Info'!H97&gt;'Member Info'!$AG$9,'Member Info'!$AH$10,IF('Member Info'!H97&gt;'Member Info'!$AG$8,'Member Info'!$AH$9,'Member Info'!$AH$8)))))))))))))</f>
        <v/>
      </c>
      <c r="H101" s="26"/>
      <c r="I101" s="26"/>
      <c r="J101" s="107" t="str">
        <f>IF(E101=0,"",IF('Member Info'!F97&gt;$S$1,CONCATENATE("Joined with practice on ", TEXT('Member Info'!F97, "DD/MM/YYYY")),IF('Member Info'!N97&lt;&gt;"",IF('Member Info'!N97&lt;$R$1,CONCATENATE("Left Scheme on ", TEXT('Member Info'!N97, "DD/MM/YYYY")),IF(ISERROR(G101),"Error Detected, No rate entered",IF(E101=0,"",IF(F101="","Error Detected, No Pensionable pay",IF(ISERROR(AB101)," Unknown Values entered.",IF(T101+U101&lt;1,"Acceptable",IF(R101+S101=200, "No Contributions Entered", IF(K101="","Error Detected, Choose reason&gt;",IF(X101="1",IF(T101=1,"Please Enter Deemed Pensionable Pay","Add Any Relevant Details Above"),"Please Give Details Above"))))))))),IF(ISERROR(G101),"Error Detected, No rate entered",IF(E101=0,"",IF(F101="","Error Detected, No Pensionable pay",IF(ISERROR(AB101)," Unknown Values entered.",IF(T101+U101&lt;1,"Acceptable",IF(R101+S101=200, "No Contributions Entered", IF(K101="","Error Detected, Choose reason&gt;",IF(X101="1",IF(T101=1,"Please Enter Deemed Pensionable Pay","Add relevant Details Above"),"Please give details Above")))))))))))</f>
        <v/>
      </c>
      <c r="K101" s="263"/>
      <c r="L101" s="93"/>
      <c r="M101" s="93" t="str">
        <f t="shared" si="24"/>
        <v/>
      </c>
      <c r="N101" s="96">
        <f t="shared" si="23"/>
        <v>0</v>
      </c>
      <c r="O101" s="96">
        <f t="shared" si="23"/>
        <v>0</v>
      </c>
      <c r="P101" s="220">
        <f>(ROUND((F101/100*'Member Info'!$W$2), 2))</f>
        <v>0</v>
      </c>
      <c r="Q101" s="220" t="e">
        <f t="shared" ref="Q101:Q164" si="25">ROUND((F101/100*G101),2)</f>
        <v>#VALUE!</v>
      </c>
      <c r="R101" s="220" t="str">
        <f t="shared" ref="R101:R164" si="26">IF(E101=0,"",(100-(N101/P101*100)))</f>
        <v/>
      </c>
      <c r="S101" s="229" t="str">
        <f t="shared" ref="S101:S164" si="27">IF(E101=0,"",(100-(O101/Q101*100)))</f>
        <v/>
      </c>
      <c r="T101" s="230" t="str">
        <f t="shared" ref="T101:T164" si="28">IF(E101=0,"",IF(R101&gt;$R$16,1,IF(R101&lt;-$R$16,1,0)))</f>
        <v/>
      </c>
      <c r="U101" s="230" t="str">
        <f t="shared" ref="U101:U164" si="29">IF(E101=0,"",IF(G101=0,1,IF(S101&gt;$R$16,1,IF(S101&lt;-$R$16,1,0))))</f>
        <v/>
      </c>
      <c r="V101" s="224">
        <f t="shared" ref="V101:V164" si="30">IF(E101=0,0,IF(F101="",1,0))</f>
        <v>0</v>
      </c>
      <c r="W101" s="112">
        <f t="shared" ref="W101:W164" si="31">IF(E101=0,0,IF(K101="",0,1))</f>
        <v>0</v>
      </c>
      <c r="X101" s="237" t="str">
        <f t="shared" si="19"/>
        <v/>
      </c>
      <c r="Y101" s="242" t="b">
        <f t="shared" si="20"/>
        <v>0</v>
      </c>
      <c r="Z101" s="237">
        <f t="shared" ref="Z101:Z164" si="32">IF(K101="left scheme/Employment", 1,0)</f>
        <v>0</v>
      </c>
      <c r="AA101" s="237">
        <f>IF('Member Info'!N97="",1,"")</f>
        <v>1</v>
      </c>
      <c r="AB101" s="245" t="e">
        <f t="shared" ref="AB101:AB164" si="33">(R101+S101)</f>
        <v>#VALUE!</v>
      </c>
      <c r="AC101" s="132" t="str">
        <f t="shared" si="21"/>
        <v/>
      </c>
      <c r="AD101" s="126">
        <f t="shared" si="22"/>
        <v>1</v>
      </c>
      <c r="AE101" s="126" t="str">
        <f>IF('Member Info'!N97&lt;&gt;"",IF('Member Info'!N97&lt;=$R$1,1,0),"")</f>
        <v/>
      </c>
      <c r="AG101" s="126" t="b">
        <f t="shared" ref="AG101:AG164" si="34">OR(K101="maternity",K101="SSP")</f>
        <v>0</v>
      </c>
      <c r="AH101" s="126">
        <f t="shared" ref="AH101:AH164" si="35">IF(AG101=TRUE,1,0)</f>
        <v>0</v>
      </c>
      <c r="AJ101" s="126">
        <f t="shared" ref="AJ101:AJ164" si="36">IF(J101="Please Enter Deemed Pensionable Pay",1,0)</f>
        <v>0</v>
      </c>
      <c r="AK101" s="126">
        <f>IF('Member Info'!F97&gt;$R$1,1,0)</f>
        <v>0</v>
      </c>
      <c r="AL101" s="126" t="b">
        <f>IF(ISERROR(R101),ERROR.TYPE(#REF!)=ERROR.TYPE(R101),FALSE)</f>
        <v>0</v>
      </c>
      <c r="AM101" s="126" t="b">
        <f>IF(ISERROR(S101),ERROR.TYPE(#REF!)=ERROR.TYPE(S101),FALSE)</f>
        <v>0</v>
      </c>
      <c r="AN101" s="126">
        <f>IF(OR('Member Info'!F97&gt;=$S$1,'Member Info'!N97&gt;=$R$1),1,0)</f>
        <v>0</v>
      </c>
    </row>
    <row r="102" spans="1:40" x14ac:dyDescent="0.25">
      <c r="A102" s="4">
        <v>70</v>
      </c>
      <c r="B102" s="166">
        <f>'Member Info'!D98</f>
        <v>0</v>
      </c>
      <c r="C102" s="166">
        <f>'Member Info'!E98</f>
        <v>0</v>
      </c>
      <c r="D102" s="166" t="str">
        <f>'Member Info'!G98</f>
        <v/>
      </c>
      <c r="E102" s="167">
        <f>'Member Info'!B98</f>
        <v>0</v>
      </c>
      <c r="F102" s="244"/>
      <c r="G102" s="168" t="str">
        <f>IF(E102=0,"",
IF('Member Info'!$AM$19&lt;=$R$1,
SUMPRODUCT('Member Info'!L98+IF('Member Info'!H98&gt;'Member Info'!$AJ$12,'Member Info'!$AK$13,IF('Member Info'!H98&gt;'Member Info'!$AJ$11,'Member Info'!$AK$12,IF('Member Info'!H98&gt;'Member Info'!$AJ$10,'Member Info'!$AK$11,IF('Member Info'!H98&gt;'Member Info'!$AJ$9,'Member Info'!$AK$10,IF('Member Info'!H98&gt;'Member Info'!$AJ$8,'Member Info'!$AK$9,'Member Info'!$AK$8)))))),
SUMPRODUCT('Member Info'!L98+IF('Member Info'!H98&gt;'Member Info'!$AG$17,'Member Info'!$AH$18,IF('Member Info'!H98&gt;'Member Info'!$AG$16,'Member Info'!$AH$17,IF('Member Info'!H98&gt;'Member Info'!$AG$15,'Member Info'!$AH$16,IF('Member Info'!H98&gt;'Member Info'!$AG$14,'Member Info'!$AH$15,IF('Member Info'!H98&gt;'Member Info'!$AG$13,'Member Info'!$AH$14,IF('Member Info'!H98&gt;'Member Info'!$AG$12,'Member Info'!$AH$13,IF('Member Info'!H98&gt;'Member Info'!$AG$11,'Member Info'!$AH$12,IF('Member Info'!H98&gt;'Member Info'!$AG$10,'Member Info'!$AH$11,IF('Member Info'!H98&gt;'Member Info'!$AG$9,'Member Info'!$AH$10,IF('Member Info'!H98&gt;'Member Info'!$AG$8,'Member Info'!$AH$9,'Member Info'!$AH$8)))))))))))))</f>
        <v/>
      </c>
      <c r="H102" s="26"/>
      <c r="I102" s="26"/>
      <c r="J102" s="107" t="str">
        <f>IF(E102=0,"",IF('Member Info'!F98&gt;$S$1,CONCATENATE("Joined with practice on ", TEXT('Member Info'!F98, "DD/MM/YYYY")),IF('Member Info'!N98&lt;&gt;"",IF('Member Info'!N98&lt;$R$1,CONCATENATE("Left Scheme on ", TEXT('Member Info'!N98, "DD/MM/YYYY")),IF(ISERROR(G102),"Error Detected, No rate entered",IF(E102=0,"",IF(F102="","Error Detected, No Pensionable pay",IF(ISERROR(AB102)," Unknown Values entered.",IF(T102+U102&lt;1,"Acceptable",IF(R102+S102=200, "No Contributions Entered", IF(K102="","Error Detected, Choose reason&gt;",IF(X102="1",IF(T102=1,"Please Enter Deemed Pensionable Pay","Add Any Relevant Details Above"),"Please Give Details Above"))))))))),IF(ISERROR(G102),"Error Detected, No rate entered",IF(E102=0,"",IF(F102="","Error Detected, No Pensionable pay",IF(ISERROR(AB102)," Unknown Values entered.",IF(T102+U102&lt;1,"Acceptable",IF(R102+S102=200, "No Contributions Entered", IF(K102="","Error Detected, Choose reason&gt;",IF(X102="1",IF(T102=1,"Please Enter Deemed Pensionable Pay","Add relevant Details Above"),"Please give details Above")))))))))))</f>
        <v/>
      </c>
      <c r="K102" s="263"/>
      <c r="L102" s="93"/>
      <c r="M102" s="93" t="str">
        <f t="shared" si="24"/>
        <v/>
      </c>
      <c r="N102" s="96">
        <f t="shared" si="23"/>
        <v>0</v>
      </c>
      <c r="O102" s="96">
        <f t="shared" si="23"/>
        <v>0</v>
      </c>
      <c r="P102" s="220">
        <f>(ROUND((F102/100*'Member Info'!$W$2), 2))</f>
        <v>0</v>
      </c>
      <c r="Q102" s="220" t="e">
        <f t="shared" si="25"/>
        <v>#VALUE!</v>
      </c>
      <c r="R102" s="220" t="str">
        <f t="shared" si="26"/>
        <v/>
      </c>
      <c r="S102" s="229" t="str">
        <f t="shared" si="27"/>
        <v/>
      </c>
      <c r="T102" s="230" t="str">
        <f t="shared" si="28"/>
        <v/>
      </c>
      <c r="U102" s="230" t="str">
        <f t="shared" si="29"/>
        <v/>
      </c>
      <c r="V102" s="224">
        <f t="shared" si="30"/>
        <v>0</v>
      </c>
      <c r="W102" s="112">
        <f t="shared" si="31"/>
        <v>0</v>
      </c>
      <c r="X102" s="237" t="str">
        <f t="shared" si="19"/>
        <v/>
      </c>
      <c r="Y102" s="242" t="b">
        <f t="shared" si="20"/>
        <v>0</v>
      </c>
      <c r="Z102" s="237">
        <f t="shared" si="32"/>
        <v>0</v>
      </c>
      <c r="AA102" s="237">
        <f>IF('Member Info'!N98="",1,"")</f>
        <v>1</v>
      </c>
      <c r="AB102" s="245" t="e">
        <f t="shared" si="33"/>
        <v>#VALUE!</v>
      </c>
      <c r="AC102" s="132" t="str">
        <f t="shared" si="21"/>
        <v/>
      </c>
      <c r="AD102" s="126">
        <f t="shared" si="22"/>
        <v>1</v>
      </c>
      <c r="AE102" s="126" t="str">
        <f>IF('Member Info'!N98&lt;&gt;"",IF('Member Info'!N98&lt;=$R$1,1,0),"")</f>
        <v/>
      </c>
      <c r="AG102" s="126" t="b">
        <f t="shared" si="34"/>
        <v>0</v>
      </c>
      <c r="AH102" s="126">
        <f t="shared" si="35"/>
        <v>0</v>
      </c>
      <c r="AJ102" s="126">
        <f t="shared" si="36"/>
        <v>0</v>
      </c>
      <c r="AK102" s="126">
        <f>IF('Member Info'!F98&gt;$R$1,1,0)</f>
        <v>0</v>
      </c>
      <c r="AL102" s="126" t="b">
        <f>IF(ISERROR(R102),ERROR.TYPE(#REF!)=ERROR.TYPE(R102),FALSE)</f>
        <v>0</v>
      </c>
      <c r="AM102" s="126" t="b">
        <f>IF(ISERROR(S102),ERROR.TYPE(#REF!)=ERROR.TYPE(S102),FALSE)</f>
        <v>0</v>
      </c>
      <c r="AN102" s="126">
        <f>IF(OR('Member Info'!F98&gt;=$S$1,'Member Info'!N98&gt;=$R$1),1,0)</f>
        <v>0</v>
      </c>
    </row>
    <row r="103" spans="1:40" x14ac:dyDescent="0.25">
      <c r="A103" s="4">
        <v>71</v>
      </c>
      <c r="B103" s="166">
        <f>'Member Info'!D99</f>
        <v>0</v>
      </c>
      <c r="C103" s="166">
        <f>'Member Info'!E99</f>
        <v>0</v>
      </c>
      <c r="D103" s="166" t="str">
        <f>'Member Info'!G99</f>
        <v/>
      </c>
      <c r="E103" s="167">
        <f>'Member Info'!B99</f>
        <v>0</v>
      </c>
      <c r="F103" s="244"/>
      <c r="G103" s="168" t="str">
        <f>IF(E103=0,"",
IF('Member Info'!$AM$19&lt;=$R$1,
SUMPRODUCT('Member Info'!L99+IF('Member Info'!H99&gt;'Member Info'!$AJ$12,'Member Info'!$AK$13,IF('Member Info'!H99&gt;'Member Info'!$AJ$11,'Member Info'!$AK$12,IF('Member Info'!H99&gt;'Member Info'!$AJ$10,'Member Info'!$AK$11,IF('Member Info'!H99&gt;'Member Info'!$AJ$9,'Member Info'!$AK$10,IF('Member Info'!H99&gt;'Member Info'!$AJ$8,'Member Info'!$AK$9,'Member Info'!$AK$8)))))),
SUMPRODUCT('Member Info'!L99+IF('Member Info'!H99&gt;'Member Info'!$AG$17,'Member Info'!$AH$18,IF('Member Info'!H99&gt;'Member Info'!$AG$16,'Member Info'!$AH$17,IF('Member Info'!H99&gt;'Member Info'!$AG$15,'Member Info'!$AH$16,IF('Member Info'!H99&gt;'Member Info'!$AG$14,'Member Info'!$AH$15,IF('Member Info'!H99&gt;'Member Info'!$AG$13,'Member Info'!$AH$14,IF('Member Info'!H99&gt;'Member Info'!$AG$12,'Member Info'!$AH$13,IF('Member Info'!H99&gt;'Member Info'!$AG$11,'Member Info'!$AH$12,IF('Member Info'!H99&gt;'Member Info'!$AG$10,'Member Info'!$AH$11,IF('Member Info'!H99&gt;'Member Info'!$AG$9,'Member Info'!$AH$10,IF('Member Info'!H99&gt;'Member Info'!$AG$8,'Member Info'!$AH$9,'Member Info'!$AH$8)))))))))))))</f>
        <v/>
      </c>
      <c r="H103" s="26"/>
      <c r="I103" s="26"/>
      <c r="J103" s="107" t="str">
        <f>IF(E103=0,"",IF('Member Info'!F99&gt;$S$1,CONCATENATE("Joined with practice on ", TEXT('Member Info'!F99, "DD/MM/YYYY")),IF('Member Info'!N99&lt;&gt;"",IF('Member Info'!N99&lt;$R$1,CONCATENATE("Left Scheme on ", TEXT('Member Info'!N99, "DD/MM/YYYY")),IF(ISERROR(G103),"Error Detected, No rate entered",IF(E103=0,"",IF(F103="","Error Detected, No Pensionable pay",IF(ISERROR(AB103)," Unknown Values entered.",IF(T103+U103&lt;1,"Acceptable",IF(R103+S103=200, "No Contributions Entered", IF(K103="","Error Detected, Choose reason&gt;",IF(X103="1",IF(T103=1,"Please Enter Deemed Pensionable Pay","Add Any Relevant Details Above"),"Please Give Details Above"))))))))),IF(ISERROR(G103),"Error Detected, No rate entered",IF(E103=0,"",IF(F103="","Error Detected, No Pensionable pay",IF(ISERROR(AB103)," Unknown Values entered.",IF(T103+U103&lt;1,"Acceptable",IF(R103+S103=200, "No Contributions Entered", IF(K103="","Error Detected, Choose reason&gt;",IF(X103="1",IF(T103=1,"Please Enter Deemed Pensionable Pay","Add relevant Details Above"),"Please give details Above")))))))))))</f>
        <v/>
      </c>
      <c r="K103" s="263"/>
      <c r="L103" s="93"/>
      <c r="M103" s="93" t="str">
        <f t="shared" si="24"/>
        <v/>
      </c>
      <c r="N103" s="96">
        <f t="shared" si="23"/>
        <v>0</v>
      </c>
      <c r="O103" s="96">
        <f t="shared" si="23"/>
        <v>0</v>
      </c>
      <c r="P103" s="220">
        <f>(ROUND((F103/100*'Member Info'!$W$2), 2))</f>
        <v>0</v>
      </c>
      <c r="Q103" s="220" t="e">
        <f t="shared" si="25"/>
        <v>#VALUE!</v>
      </c>
      <c r="R103" s="220" t="str">
        <f t="shared" si="26"/>
        <v/>
      </c>
      <c r="S103" s="229" t="str">
        <f t="shared" si="27"/>
        <v/>
      </c>
      <c r="T103" s="230" t="str">
        <f t="shared" si="28"/>
        <v/>
      </c>
      <c r="U103" s="230" t="str">
        <f t="shared" si="29"/>
        <v/>
      </c>
      <c r="V103" s="224">
        <f t="shared" si="30"/>
        <v>0</v>
      </c>
      <c r="W103" s="112">
        <f t="shared" si="31"/>
        <v>0</v>
      </c>
      <c r="X103" s="237" t="str">
        <f t="shared" si="19"/>
        <v/>
      </c>
      <c r="Y103" s="242" t="b">
        <f t="shared" si="20"/>
        <v>0</v>
      </c>
      <c r="Z103" s="237">
        <f t="shared" si="32"/>
        <v>0</v>
      </c>
      <c r="AA103" s="237">
        <f>IF('Member Info'!N99="",1,"")</f>
        <v>1</v>
      </c>
      <c r="AB103" s="245" t="e">
        <f t="shared" si="33"/>
        <v>#VALUE!</v>
      </c>
      <c r="AC103" s="132" t="str">
        <f t="shared" si="21"/>
        <v/>
      </c>
      <c r="AD103" s="126">
        <f t="shared" si="22"/>
        <v>1</v>
      </c>
      <c r="AE103" s="126" t="str">
        <f>IF('Member Info'!N99&lt;&gt;"",IF('Member Info'!N99&lt;=$R$1,1,0),"")</f>
        <v/>
      </c>
      <c r="AG103" s="126" t="b">
        <f t="shared" si="34"/>
        <v>0</v>
      </c>
      <c r="AH103" s="126">
        <f t="shared" si="35"/>
        <v>0</v>
      </c>
      <c r="AJ103" s="126">
        <f t="shared" si="36"/>
        <v>0</v>
      </c>
      <c r="AK103" s="126">
        <f>IF('Member Info'!F99&gt;$R$1,1,0)</f>
        <v>0</v>
      </c>
      <c r="AL103" s="126" t="b">
        <f>IF(ISERROR(R103),ERROR.TYPE(#REF!)=ERROR.TYPE(R103),FALSE)</f>
        <v>0</v>
      </c>
      <c r="AM103" s="126" t="b">
        <f>IF(ISERROR(S103),ERROR.TYPE(#REF!)=ERROR.TYPE(S103),FALSE)</f>
        <v>0</v>
      </c>
      <c r="AN103" s="126">
        <f>IF(OR('Member Info'!F99&gt;=$S$1,'Member Info'!N99&gt;=$R$1),1,0)</f>
        <v>0</v>
      </c>
    </row>
    <row r="104" spans="1:40" x14ac:dyDescent="0.25">
      <c r="A104" s="4">
        <v>72</v>
      </c>
      <c r="B104" s="166">
        <f>'Member Info'!D100</f>
        <v>0</v>
      </c>
      <c r="C104" s="166">
        <f>'Member Info'!E100</f>
        <v>0</v>
      </c>
      <c r="D104" s="166" t="str">
        <f>'Member Info'!G100</f>
        <v/>
      </c>
      <c r="E104" s="167">
        <f>'Member Info'!B100</f>
        <v>0</v>
      </c>
      <c r="F104" s="244"/>
      <c r="G104" s="168" t="str">
        <f>IF(E104=0,"",
IF('Member Info'!$AM$19&lt;=$R$1,
SUMPRODUCT('Member Info'!L100+IF('Member Info'!H100&gt;'Member Info'!$AJ$12,'Member Info'!$AK$13,IF('Member Info'!H100&gt;'Member Info'!$AJ$11,'Member Info'!$AK$12,IF('Member Info'!H100&gt;'Member Info'!$AJ$10,'Member Info'!$AK$11,IF('Member Info'!H100&gt;'Member Info'!$AJ$9,'Member Info'!$AK$10,IF('Member Info'!H100&gt;'Member Info'!$AJ$8,'Member Info'!$AK$9,'Member Info'!$AK$8)))))),
SUMPRODUCT('Member Info'!L100+IF('Member Info'!H100&gt;'Member Info'!$AG$17,'Member Info'!$AH$18,IF('Member Info'!H100&gt;'Member Info'!$AG$16,'Member Info'!$AH$17,IF('Member Info'!H100&gt;'Member Info'!$AG$15,'Member Info'!$AH$16,IF('Member Info'!H100&gt;'Member Info'!$AG$14,'Member Info'!$AH$15,IF('Member Info'!H100&gt;'Member Info'!$AG$13,'Member Info'!$AH$14,IF('Member Info'!H100&gt;'Member Info'!$AG$12,'Member Info'!$AH$13,IF('Member Info'!H100&gt;'Member Info'!$AG$11,'Member Info'!$AH$12,IF('Member Info'!H100&gt;'Member Info'!$AG$10,'Member Info'!$AH$11,IF('Member Info'!H100&gt;'Member Info'!$AG$9,'Member Info'!$AH$10,IF('Member Info'!H100&gt;'Member Info'!$AG$8,'Member Info'!$AH$9,'Member Info'!$AH$8)))))))))))))</f>
        <v/>
      </c>
      <c r="H104" s="26"/>
      <c r="I104" s="26"/>
      <c r="J104" s="107" t="str">
        <f>IF(E104=0,"",IF('Member Info'!F100&gt;$S$1,CONCATENATE("Joined with practice on ", TEXT('Member Info'!F100, "DD/MM/YYYY")),IF('Member Info'!N100&lt;&gt;"",IF('Member Info'!N100&lt;$R$1,CONCATENATE("Left Scheme on ", TEXT('Member Info'!N100, "DD/MM/YYYY")),IF(ISERROR(G104),"Error Detected, No rate entered",IF(E104=0,"",IF(F104="","Error Detected, No Pensionable pay",IF(ISERROR(AB104)," Unknown Values entered.",IF(T104+U104&lt;1,"Acceptable",IF(R104+S104=200, "No Contributions Entered", IF(K104="","Error Detected, Choose reason&gt;",IF(X104="1",IF(T104=1,"Please Enter Deemed Pensionable Pay","Add Any Relevant Details Above"),"Please Give Details Above"))))))))),IF(ISERROR(G104),"Error Detected, No rate entered",IF(E104=0,"",IF(F104="","Error Detected, No Pensionable pay",IF(ISERROR(AB104)," Unknown Values entered.",IF(T104+U104&lt;1,"Acceptable",IF(R104+S104=200, "No Contributions Entered", IF(K104="","Error Detected, Choose reason&gt;",IF(X104="1",IF(T104=1,"Please Enter Deemed Pensionable Pay","Add relevant Details Above"),"Please give details Above")))))))))))</f>
        <v/>
      </c>
      <c r="K104" s="263"/>
      <c r="L104" s="93"/>
      <c r="M104" s="93" t="str">
        <f t="shared" si="24"/>
        <v/>
      </c>
      <c r="N104" s="96">
        <f t="shared" si="23"/>
        <v>0</v>
      </c>
      <c r="O104" s="96">
        <f t="shared" si="23"/>
        <v>0</v>
      </c>
      <c r="P104" s="220">
        <f>(ROUND((F104/100*'Member Info'!$W$2), 2))</f>
        <v>0</v>
      </c>
      <c r="Q104" s="220" t="e">
        <f t="shared" si="25"/>
        <v>#VALUE!</v>
      </c>
      <c r="R104" s="220" t="str">
        <f t="shared" si="26"/>
        <v/>
      </c>
      <c r="S104" s="229" t="str">
        <f t="shared" si="27"/>
        <v/>
      </c>
      <c r="T104" s="230" t="str">
        <f t="shared" si="28"/>
        <v/>
      </c>
      <c r="U104" s="230" t="str">
        <f t="shared" si="29"/>
        <v/>
      </c>
      <c r="V104" s="224">
        <f t="shared" si="30"/>
        <v>0</v>
      </c>
      <c r="W104" s="112">
        <f t="shared" si="31"/>
        <v>0</v>
      </c>
      <c r="X104" s="237" t="str">
        <f t="shared" si="19"/>
        <v/>
      </c>
      <c r="Y104" s="242" t="b">
        <f t="shared" si="20"/>
        <v>0</v>
      </c>
      <c r="Z104" s="237">
        <f t="shared" si="32"/>
        <v>0</v>
      </c>
      <c r="AA104" s="237">
        <f>IF('Member Info'!N100="",1,"")</f>
        <v>1</v>
      </c>
      <c r="AB104" s="245" t="e">
        <f t="shared" si="33"/>
        <v>#VALUE!</v>
      </c>
      <c r="AC104" s="132" t="str">
        <f t="shared" si="21"/>
        <v/>
      </c>
      <c r="AD104" s="126">
        <f t="shared" si="22"/>
        <v>1</v>
      </c>
      <c r="AE104" s="126" t="str">
        <f>IF('Member Info'!N100&lt;&gt;"",IF('Member Info'!N100&lt;=$R$1,1,0),"")</f>
        <v/>
      </c>
      <c r="AG104" s="126" t="b">
        <f t="shared" si="34"/>
        <v>0</v>
      </c>
      <c r="AH104" s="126">
        <f t="shared" si="35"/>
        <v>0</v>
      </c>
      <c r="AJ104" s="126">
        <f t="shared" si="36"/>
        <v>0</v>
      </c>
      <c r="AK104" s="126">
        <f>IF('Member Info'!F100&gt;$R$1,1,0)</f>
        <v>0</v>
      </c>
      <c r="AL104" s="126" t="b">
        <f>IF(ISERROR(R104),ERROR.TYPE(#REF!)=ERROR.TYPE(R104),FALSE)</f>
        <v>0</v>
      </c>
      <c r="AM104" s="126" t="b">
        <f>IF(ISERROR(S104),ERROR.TYPE(#REF!)=ERROR.TYPE(S104),FALSE)</f>
        <v>0</v>
      </c>
      <c r="AN104" s="126">
        <f>IF(OR('Member Info'!F100&gt;=$S$1,'Member Info'!N100&gt;=$R$1),1,0)</f>
        <v>0</v>
      </c>
    </row>
    <row r="105" spans="1:40" x14ac:dyDescent="0.25">
      <c r="A105" s="4">
        <v>73</v>
      </c>
      <c r="B105" s="166">
        <f>'Member Info'!D101</f>
        <v>0</v>
      </c>
      <c r="C105" s="166">
        <f>'Member Info'!E101</f>
        <v>0</v>
      </c>
      <c r="D105" s="166" t="str">
        <f>'Member Info'!G101</f>
        <v/>
      </c>
      <c r="E105" s="167">
        <f>'Member Info'!B101</f>
        <v>0</v>
      </c>
      <c r="F105" s="244"/>
      <c r="G105" s="168" t="str">
        <f>IF(E105=0,"",
IF('Member Info'!$AM$19&lt;=$R$1,
SUMPRODUCT('Member Info'!L101+IF('Member Info'!H101&gt;'Member Info'!$AJ$12,'Member Info'!$AK$13,IF('Member Info'!H101&gt;'Member Info'!$AJ$11,'Member Info'!$AK$12,IF('Member Info'!H101&gt;'Member Info'!$AJ$10,'Member Info'!$AK$11,IF('Member Info'!H101&gt;'Member Info'!$AJ$9,'Member Info'!$AK$10,IF('Member Info'!H101&gt;'Member Info'!$AJ$8,'Member Info'!$AK$9,'Member Info'!$AK$8)))))),
SUMPRODUCT('Member Info'!L101+IF('Member Info'!H101&gt;'Member Info'!$AG$17,'Member Info'!$AH$18,IF('Member Info'!H101&gt;'Member Info'!$AG$16,'Member Info'!$AH$17,IF('Member Info'!H101&gt;'Member Info'!$AG$15,'Member Info'!$AH$16,IF('Member Info'!H101&gt;'Member Info'!$AG$14,'Member Info'!$AH$15,IF('Member Info'!H101&gt;'Member Info'!$AG$13,'Member Info'!$AH$14,IF('Member Info'!H101&gt;'Member Info'!$AG$12,'Member Info'!$AH$13,IF('Member Info'!H101&gt;'Member Info'!$AG$11,'Member Info'!$AH$12,IF('Member Info'!H101&gt;'Member Info'!$AG$10,'Member Info'!$AH$11,IF('Member Info'!H101&gt;'Member Info'!$AG$9,'Member Info'!$AH$10,IF('Member Info'!H101&gt;'Member Info'!$AG$8,'Member Info'!$AH$9,'Member Info'!$AH$8)))))))))))))</f>
        <v/>
      </c>
      <c r="H105" s="26"/>
      <c r="I105" s="26"/>
      <c r="J105" s="107" t="str">
        <f>IF(E105=0,"",IF('Member Info'!F101&gt;$S$1,CONCATENATE("Joined with practice on ", TEXT('Member Info'!F101, "DD/MM/YYYY")),IF('Member Info'!N101&lt;&gt;"",IF('Member Info'!N101&lt;$R$1,CONCATENATE("Left Scheme on ", TEXT('Member Info'!N101, "DD/MM/YYYY")),IF(ISERROR(G105),"Error Detected, No rate entered",IF(E105=0,"",IF(F105="","Error Detected, No Pensionable pay",IF(ISERROR(AB105)," Unknown Values entered.",IF(T105+U105&lt;1,"Acceptable",IF(R105+S105=200, "No Contributions Entered", IF(K105="","Error Detected, Choose reason&gt;",IF(X105="1",IF(T105=1,"Please Enter Deemed Pensionable Pay","Add Any Relevant Details Above"),"Please Give Details Above"))))))))),IF(ISERROR(G105),"Error Detected, No rate entered",IF(E105=0,"",IF(F105="","Error Detected, No Pensionable pay",IF(ISERROR(AB105)," Unknown Values entered.",IF(T105+U105&lt;1,"Acceptable",IF(R105+S105=200, "No Contributions Entered", IF(K105="","Error Detected, Choose reason&gt;",IF(X105="1",IF(T105=1,"Please Enter Deemed Pensionable Pay","Add relevant Details Above"),"Please give details Above")))))))))))</f>
        <v/>
      </c>
      <c r="K105" s="263"/>
      <c r="L105" s="93"/>
      <c r="M105" s="93" t="str">
        <f t="shared" si="24"/>
        <v/>
      </c>
      <c r="N105" s="96">
        <f t="shared" si="23"/>
        <v>0</v>
      </c>
      <c r="O105" s="96">
        <f t="shared" si="23"/>
        <v>0</v>
      </c>
      <c r="P105" s="220">
        <f>(ROUND((F105/100*'Member Info'!$W$2), 2))</f>
        <v>0</v>
      </c>
      <c r="Q105" s="220" t="e">
        <f t="shared" si="25"/>
        <v>#VALUE!</v>
      </c>
      <c r="R105" s="220" t="str">
        <f t="shared" si="26"/>
        <v/>
      </c>
      <c r="S105" s="229" t="str">
        <f t="shared" si="27"/>
        <v/>
      </c>
      <c r="T105" s="230" t="str">
        <f t="shared" si="28"/>
        <v/>
      </c>
      <c r="U105" s="230" t="str">
        <f t="shared" si="29"/>
        <v/>
      </c>
      <c r="V105" s="224">
        <f t="shared" si="30"/>
        <v>0</v>
      </c>
      <c r="W105" s="112">
        <f t="shared" si="31"/>
        <v>0</v>
      </c>
      <c r="X105" s="237" t="str">
        <f t="shared" si="19"/>
        <v/>
      </c>
      <c r="Y105" s="242" t="b">
        <f t="shared" si="20"/>
        <v>0</v>
      </c>
      <c r="Z105" s="237">
        <f t="shared" si="32"/>
        <v>0</v>
      </c>
      <c r="AA105" s="237">
        <f>IF('Member Info'!N101="",1,"")</f>
        <v>1</v>
      </c>
      <c r="AB105" s="245" t="e">
        <f t="shared" si="33"/>
        <v>#VALUE!</v>
      </c>
      <c r="AC105" s="132" t="str">
        <f t="shared" si="21"/>
        <v/>
      </c>
      <c r="AD105" s="126">
        <f t="shared" si="22"/>
        <v>1</v>
      </c>
      <c r="AE105" s="126" t="str">
        <f>IF('Member Info'!N101&lt;&gt;"",IF('Member Info'!N101&lt;=$R$1,1,0),"")</f>
        <v/>
      </c>
      <c r="AG105" s="126" t="b">
        <f t="shared" si="34"/>
        <v>0</v>
      </c>
      <c r="AH105" s="126">
        <f t="shared" si="35"/>
        <v>0</v>
      </c>
      <c r="AJ105" s="126">
        <f t="shared" si="36"/>
        <v>0</v>
      </c>
      <c r="AK105" s="126">
        <f>IF('Member Info'!F101&gt;$R$1,1,0)</f>
        <v>0</v>
      </c>
      <c r="AL105" s="126" t="b">
        <f>IF(ISERROR(R105),ERROR.TYPE(#REF!)=ERROR.TYPE(R105),FALSE)</f>
        <v>0</v>
      </c>
      <c r="AM105" s="126" t="b">
        <f>IF(ISERROR(S105),ERROR.TYPE(#REF!)=ERROR.TYPE(S105),FALSE)</f>
        <v>0</v>
      </c>
      <c r="AN105" s="126">
        <f>IF(OR('Member Info'!F101&gt;=$S$1,'Member Info'!N101&gt;=$R$1),1,0)</f>
        <v>0</v>
      </c>
    </row>
    <row r="106" spans="1:40" x14ac:dyDescent="0.25">
      <c r="A106" s="4">
        <v>74</v>
      </c>
      <c r="B106" s="166">
        <f>'Member Info'!D102</f>
        <v>0</v>
      </c>
      <c r="C106" s="166">
        <f>'Member Info'!E102</f>
        <v>0</v>
      </c>
      <c r="D106" s="166" t="str">
        <f>'Member Info'!G102</f>
        <v/>
      </c>
      <c r="E106" s="167">
        <f>'Member Info'!B102</f>
        <v>0</v>
      </c>
      <c r="F106" s="244"/>
      <c r="G106" s="168" t="str">
        <f>IF(E106=0,"",
IF('Member Info'!$AM$19&lt;=$R$1,
SUMPRODUCT('Member Info'!L102+IF('Member Info'!H102&gt;'Member Info'!$AJ$12,'Member Info'!$AK$13,IF('Member Info'!H102&gt;'Member Info'!$AJ$11,'Member Info'!$AK$12,IF('Member Info'!H102&gt;'Member Info'!$AJ$10,'Member Info'!$AK$11,IF('Member Info'!H102&gt;'Member Info'!$AJ$9,'Member Info'!$AK$10,IF('Member Info'!H102&gt;'Member Info'!$AJ$8,'Member Info'!$AK$9,'Member Info'!$AK$8)))))),
SUMPRODUCT('Member Info'!L102+IF('Member Info'!H102&gt;'Member Info'!$AG$17,'Member Info'!$AH$18,IF('Member Info'!H102&gt;'Member Info'!$AG$16,'Member Info'!$AH$17,IF('Member Info'!H102&gt;'Member Info'!$AG$15,'Member Info'!$AH$16,IF('Member Info'!H102&gt;'Member Info'!$AG$14,'Member Info'!$AH$15,IF('Member Info'!H102&gt;'Member Info'!$AG$13,'Member Info'!$AH$14,IF('Member Info'!H102&gt;'Member Info'!$AG$12,'Member Info'!$AH$13,IF('Member Info'!H102&gt;'Member Info'!$AG$11,'Member Info'!$AH$12,IF('Member Info'!H102&gt;'Member Info'!$AG$10,'Member Info'!$AH$11,IF('Member Info'!H102&gt;'Member Info'!$AG$9,'Member Info'!$AH$10,IF('Member Info'!H102&gt;'Member Info'!$AG$8,'Member Info'!$AH$9,'Member Info'!$AH$8)))))))))))))</f>
        <v/>
      </c>
      <c r="H106" s="26"/>
      <c r="I106" s="26"/>
      <c r="J106" s="107" t="str">
        <f>IF(E106=0,"",IF('Member Info'!F102&gt;$S$1,CONCATENATE("Joined with practice on ", TEXT('Member Info'!F102, "DD/MM/YYYY")),IF('Member Info'!N102&lt;&gt;"",IF('Member Info'!N102&lt;$R$1,CONCATENATE("Left Scheme on ", TEXT('Member Info'!N102, "DD/MM/YYYY")),IF(ISERROR(G106),"Error Detected, No rate entered",IF(E106=0,"",IF(F106="","Error Detected, No Pensionable pay",IF(ISERROR(AB106)," Unknown Values entered.",IF(T106+U106&lt;1,"Acceptable",IF(R106+S106=200, "No Contributions Entered", IF(K106="","Error Detected, Choose reason&gt;",IF(X106="1",IF(T106=1,"Please Enter Deemed Pensionable Pay","Add Any Relevant Details Above"),"Please Give Details Above"))))))))),IF(ISERROR(G106),"Error Detected, No rate entered",IF(E106=0,"",IF(F106="","Error Detected, No Pensionable pay",IF(ISERROR(AB106)," Unknown Values entered.",IF(T106+U106&lt;1,"Acceptable",IF(R106+S106=200, "No Contributions Entered", IF(K106="","Error Detected, Choose reason&gt;",IF(X106="1",IF(T106=1,"Please Enter Deemed Pensionable Pay","Add relevant Details Above"),"Please give details Above")))))))))))</f>
        <v/>
      </c>
      <c r="K106" s="263"/>
      <c r="L106" s="93"/>
      <c r="M106" s="93" t="str">
        <f t="shared" si="24"/>
        <v/>
      </c>
      <c r="N106" s="96">
        <f t="shared" si="23"/>
        <v>0</v>
      </c>
      <c r="O106" s="96">
        <f t="shared" si="23"/>
        <v>0</v>
      </c>
      <c r="P106" s="220">
        <f>(ROUND((F106/100*'Member Info'!$W$2), 2))</f>
        <v>0</v>
      </c>
      <c r="Q106" s="220" t="e">
        <f t="shared" si="25"/>
        <v>#VALUE!</v>
      </c>
      <c r="R106" s="220" t="str">
        <f t="shared" si="26"/>
        <v/>
      </c>
      <c r="S106" s="229" t="str">
        <f t="shared" si="27"/>
        <v/>
      </c>
      <c r="T106" s="230" t="str">
        <f t="shared" si="28"/>
        <v/>
      </c>
      <c r="U106" s="230" t="str">
        <f t="shared" si="29"/>
        <v/>
      </c>
      <c r="V106" s="224">
        <f t="shared" si="30"/>
        <v>0</v>
      </c>
      <c r="W106" s="112">
        <f t="shared" si="31"/>
        <v>0</v>
      </c>
      <c r="X106" s="237" t="str">
        <f t="shared" si="19"/>
        <v/>
      </c>
      <c r="Y106" s="242" t="b">
        <f t="shared" si="20"/>
        <v>0</v>
      </c>
      <c r="Z106" s="237">
        <f t="shared" si="32"/>
        <v>0</v>
      </c>
      <c r="AA106" s="237">
        <f>IF('Member Info'!N102="",1,"")</f>
        <v>1</v>
      </c>
      <c r="AB106" s="245" t="e">
        <f t="shared" si="33"/>
        <v>#VALUE!</v>
      </c>
      <c r="AC106" s="132" t="str">
        <f t="shared" si="21"/>
        <v/>
      </c>
      <c r="AD106" s="126">
        <f t="shared" si="22"/>
        <v>1</v>
      </c>
      <c r="AE106" s="126" t="str">
        <f>IF('Member Info'!N102&lt;&gt;"",IF('Member Info'!N102&lt;=$R$1,1,0),"")</f>
        <v/>
      </c>
      <c r="AG106" s="126" t="b">
        <f t="shared" si="34"/>
        <v>0</v>
      </c>
      <c r="AH106" s="126">
        <f t="shared" si="35"/>
        <v>0</v>
      </c>
      <c r="AJ106" s="126">
        <f t="shared" si="36"/>
        <v>0</v>
      </c>
      <c r="AK106" s="126">
        <f>IF('Member Info'!F102&gt;$R$1,1,0)</f>
        <v>0</v>
      </c>
      <c r="AL106" s="126" t="b">
        <f>IF(ISERROR(R106),ERROR.TYPE(#REF!)=ERROR.TYPE(R106),FALSE)</f>
        <v>0</v>
      </c>
      <c r="AM106" s="126" t="b">
        <f>IF(ISERROR(S106),ERROR.TYPE(#REF!)=ERROR.TYPE(S106),FALSE)</f>
        <v>0</v>
      </c>
      <c r="AN106" s="126">
        <f>IF(OR('Member Info'!F102&gt;=$S$1,'Member Info'!N102&gt;=$R$1),1,0)</f>
        <v>0</v>
      </c>
    </row>
    <row r="107" spans="1:40" x14ac:dyDescent="0.25">
      <c r="A107" s="4">
        <v>75</v>
      </c>
      <c r="B107" s="166">
        <f>'Member Info'!D103</f>
        <v>0</v>
      </c>
      <c r="C107" s="166">
        <f>'Member Info'!E103</f>
        <v>0</v>
      </c>
      <c r="D107" s="166" t="str">
        <f>'Member Info'!G103</f>
        <v/>
      </c>
      <c r="E107" s="167">
        <f>'Member Info'!B103</f>
        <v>0</v>
      </c>
      <c r="F107" s="244"/>
      <c r="G107" s="168" t="str">
        <f>IF(E107=0,"",
IF('Member Info'!$AM$19&lt;=$R$1,
SUMPRODUCT('Member Info'!L103+IF('Member Info'!H103&gt;'Member Info'!$AJ$12,'Member Info'!$AK$13,IF('Member Info'!H103&gt;'Member Info'!$AJ$11,'Member Info'!$AK$12,IF('Member Info'!H103&gt;'Member Info'!$AJ$10,'Member Info'!$AK$11,IF('Member Info'!H103&gt;'Member Info'!$AJ$9,'Member Info'!$AK$10,IF('Member Info'!H103&gt;'Member Info'!$AJ$8,'Member Info'!$AK$9,'Member Info'!$AK$8)))))),
SUMPRODUCT('Member Info'!L103+IF('Member Info'!H103&gt;'Member Info'!$AG$17,'Member Info'!$AH$18,IF('Member Info'!H103&gt;'Member Info'!$AG$16,'Member Info'!$AH$17,IF('Member Info'!H103&gt;'Member Info'!$AG$15,'Member Info'!$AH$16,IF('Member Info'!H103&gt;'Member Info'!$AG$14,'Member Info'!$AH$15,IF('Member Info'!H103&gt;'Member Info'!$AG$13,'Member Info'!$AH$14,IF('Member Info'!H103&gt;'Member Info'!$AG$12,'Member Info'!$AH$13,IF('Member Info'!H103&gt;'Member Info'!$AG$11,'Member Info'!$AH$12,IF('Member Info'!H103&gt;'Member Info'!$AG$10,'Member Info'!$AH$11,IF('Member Info'!H103&gt;'Member Info'!$AG$9,'Member Info'!$AH$10,IF('Member Info'!H103&gt;'Member Info'!$AG$8,'Member Info'!$AH$9,'Member Info'!$AH$8)))))))))))))</f>
        <v/>
      </c>
      <c r="H107" s="26"/>
      <c r="I107" s="26"/>
      <c r="J107" s="107" t="str">
        <f>IF(E107=0,"",IF('Member Info'!F103&gt;$S$1,CONCATENATE("Joined with practice on ", TEXT('Member Info'!F103, "DD/MM/YYYY")),IF('Member Info'!N103&lt;&gt;"",IF('Member Info'!N103&lt;$R$1,CONCATENATE("Left Scheme on ", TEXT('Member Info'!N103, "DD/MM/YYYY")),IF(ISERROR(G107),"Error Detected, No rate entered",IF(E107=0,"",IF(F107="","Error Detected, No Pensionable pay",IF(ISERROR(AB107)," Unknown Values entered.",IF(T107+U107&lt;1,"Acceptable",IF(R107+S107=200, "No Contributions Entered", IF(K107="","Error Detected, Choose reason&gt;",IF(X107="1",IF(T107=1,"Please Enter Deemed Pensionable Pay","Add Any Relevant Details Above"),"Please Give Details Above"))))))))),IF(ISERROR(G107),"Error Detected, No rate entered",IF(E107=0,"",IF(F107="","Error Detected, No Pensionable pay",IF(ISERROR(AB107)," Unknown Values entered.",IF(T107+U107&lt;1,"Acceptable",IF(R107+S107=200, "No Contributions Entered", IF(K107="","Error Detected, Choose reason&gt;",IF(X107="1",IF(T107=1,"Please Enter Deemed Pensionable Pay","Add relevant Details Above"),"Please give details Above")))))))))))</f>
        <v/>
      </c>
      <c r="K107" s="263"/>
      <c r="L107" s="93"/>
      <c r="M107" s="93" t="str">
        <f t="shared" si="24"/>
        <v/>
      </c>
      <c r="N107" s="96">
        <f t="shared" si="23"/>
        <v>0</v>
      </c>
      <c r="O107" s="96">
        <f t="shared" si="23"/>
        <v>0</v>
      </c>
      <c r="P107" s="220">
        <f>(ROUND((F107/100*'Member Info'!$W$2), 2))</f>
        <v>0</v>
      </c>
      <c r="Q107" s="220" t="e">
        <f t="shared" si="25"/>
        <v>#VALUE!</v>
      </c>
      <c r="R107" s="220" t="str">
        <f t="shared" si="26"/>
        <v/>
      </c>
      <c r="S107" s="229" t="str">
        <f t="shared" si="27"/>
        <v/>
      </c>
      <c r="T107" s="230" t="str">
        <f t="shared" si="28"/>
        <v/>
      </c>
      <c r="U107" s="230" t="str">
        <f t="shared" si="29"/>
        <v/>
      </c>
      <c r="V107" s="224">
        <f t="shared" si="30"/>
        <v>0</v>
      </c>
      <c r="W107" s="112">
        <f t="shared" si="31"/>
        <v>0</v>
      </c>
      <c r="X107" s="237" t="str">
        <f t="shared" si="19"/>
        <v/>
      </c>
      <c r="Y107" s="242" t="b">
        <f t="shared" si="20"/>
        <v>0</v>
      </c>
      <c r="Z107" s="237">
        <f t="shared" si="32"/>
        <v>0</v>
      </c>
      <c r="AA107" s="237">
        <f>IF('Member Info'!N103="",1,"")</f>
        <v>1</v>
      </c>
      <c r="AB107" s="245" t="e">
        <f t="shared" si="33"/>
        <v>#VALUE!</v>
      </c>
      <c r="AC107" s="132" t="str">
        <f t="shared" si="21"/>
        <v/>
      </c>
      <c r="AD107" s="126">
        <f t="shared" si="22"/>
        <v>1</v>
      </c>
      <c r="AE107" s="126" t="str">
        <f>IF('Member Info'!N103&lt;&gt;"",IF('Member Info'!N103&lt;=$R$1,1,0),"")</f>
        <v/>
      </c>
      <c r="AG107" s="126" t="b">
        <f t="shared" si="34"/>
        <v>0</v>
      </c>
      <c r="AH107" s="126">
        <f t="shared" si="35"/>
        <v>0</v>
      </c>
      <c r="AJ107" s="126">
        <f t="shared" si="36"/>
        <v>0</v>
      </c>
      <c r="AK107" s="126">
        <f>IF('Member Info'!F103&gt;$R$1,1,0)</f>
        <v>0</v>
      </c>
      <c r="AL107" s="126" t="b">
        <f>IF(ISERROR(R107),ERROR.TYPE(#REF!)=ERROR.TYPE(R107),FALSE)</f>
        <v>0</v>
      </c>
      <c r="AM107" s="126" t="b">
        <f>IF(ISERROR(S107),ERROR.TYPE(#REF!)=ERROR.TYPE(S107),FALSE)</f>
        <v>0</v>
      </c>
      <c r="AN107" s="126">
        <f>IF(OR('Member Info'!F103&gt;=$S$1,'Member Info'!N103&gt;=$R$1),1,0)</f>
        <v>0</v>
      </c>
    </row>
    <row r="108" spans="1:40" x14ac:dyDescent="0.25">
      <c r="A108" s="4">
        <v>76</v>
      </c>
      <c r="B108" s="166">
        <f>'Member Info'!D104</f>
        <v>0</v>
      </c>
      <c r="C108" s="166">
        <f>'Member Info'!E104</f>
        <v>0</v>
      </c>
      <c r="D108" s="166" t="str">
        <f>'Member Info'!G104</f>
        <v/>
      </c>
      <c r="E108" s="167">
        <f>'Member Info'!B104</f>
        <v>0</v>
      </c>
      <c r="F108" s="244"/>
      <c r="G108" s="168" t="str">
        <f>IF(E108=0,"",
IF('Member Info'!$AM$19&lt;=$R$1,
SUMPRODUCT('Member Info'!L104+IF('Member Info'!H104&gt;'Member Info'!$AJ$12,'Member Info'!$AK$13,IF('Member Info'!H104&gt;'Member Info'!$AJ$11,'Member Info'!$AK$12,IF('Member Info'!H104&gt;'Member Info'!$AJ$10,'Member Info'!$AK$11,IF('Member Info'!H104&gt;'Member Info'!$AJ$9,'Member Info'!$AK$10,IF('Member Info'!H104&gt;'Member Info'!$AJ$8,'Member Info'!$AK$9,'Member Info'!$AK$8)))))),
SUMPRODUCT('Member Info'!L104+IF('Member Info'!H104&gt;'Member Info'!$AG$17,'Member Info'!$AH$18,IF('Member Info'!H104&gt;'Member Info'!$AG$16,'Member Info'!$AH$17,IF('Member Info'!H104&gt;'Member Info'!$AG$15,'Member Info'!$AH$16,IF('Member Info'!H104&gt;'Member Info'!$AG$14,'Member Info'!$AH$15,IF('Member Info'!H104&gt;'Member Info'!$AG$13,'Member Info'!$AH$14,IF('Member Info'!H104&gt;'Member Info'!$AG$12,'Member Info'!$AH$13,IF('Member Info'!H104&gt;'Member Info'!$AG$11,'Member Info'!$AH$12,IF('Member Info'!H104&gt;'Member Info'!$AG$10,'Member Info'!$AH$11,IF('Member Info'!H104&gt;'Member Info'!$AG$9,'Member Info'!$AH$10,IF('Member Info'!H104&gt;'Member Info'!$AG$8,'Member Info'!$AH$9,'Member Info'!$AH$8)))))))))))))</f>
        <v/>
      </c>
      <c r="H108" s="26"/>
      <c r="I108" s="26"/>
      <c r="J108" s="107" t="str">
        <f>IF(E108=0,"",IF('Member Info'!F104&gt;$S$1,CONCATENATE("Joined with practice on ", TEXT('Member Info'!F104, "DD/MM/YYYY")),IF('Member Info'!N104&lt;&gt;"",IF('Member Info'!N104&lt;$R$1,CONCATENATE("Left Scheme on ", TEXT('Member Info'!N104, "DD/MM/YYYY")),IF(ISERROR(G108),"Error Detected, No rate entered",IF(E108=0,"",IF(F108="","Error Detected, No Pensionable pay",IF(ISERROR(AB108)," Unknown Values entered.",IF(T108+U108&lt;1,"Acceptable",IF(R108+S108=200, "No Contributions Entered", IF(K108="","Error Detected, Choose reason&gt;",IF(X108="1",IF(T108=1,"Please Enter Deemed Pensionable Pay","Add Any Relevant Details Above"),"Please Give Details Above"))))))))),IF(ISERROR(G108),"Error Detected, No rate entered",IF(E108=0,"",IF(F108="","Error Detected, No Pensionable pay",IF(ISERROR(AB108)," Unknown Values entered.",IF(T108+U108&lt;1,"Acceptable",IF(R108+S108=200, "No Contributions Entered", IF(K108="","Error Detected, Choose reason&gt;",IF(X108="1",IF(T108=1,"Please Enter Deemed Pensionable Pay","Add relevant Details Above"),"Please give details Above")))))))))))</f>
        <v/>
      </c>
      <c r="K108" s="263"/>
      <c r="L108" s="93"/>
      <c r="M108" s="93" t="str">
        <f t="shared" si="24"/>
        <v/>
      </c>
      <c r="N108" s="96">
        <f t="shared" si="23"/>
        <v>0</v>
      </c>
      <c r="O108" s="96">
        <f t="shared" si="23"/>
        <v>0</v>
      </c>
      <c r="P108" s="220">
        <f>(ROUND((F108/100*'Member Info'!$W$2), 2))</f>
        <v>0</v>
      </c>
      <c r="Q108" s="220" t="e">
        <f t="shared" si="25"/>
        <v>#VALUE!</v>
      </c>
      <c r="R108" s="220" t="str">
        <f t="shared" si="26"/>
        <v/>
      </c>
      <c r="S108" s="229" t="str">
        <f t="shared" si="27"/>
        <v/>
      </c>
      <c r="T108" s="230" t="str">
        <f t="shared" si="28"/>
        <v/>
      </c>
      <c r="U108" s="230" t="str">
        <f t="shared" si="29"/>
        <v/>
      </c>
      <c r="V108" s="224">
        <f t="shared" si="30"/>
        <v>0</v>
      </c>
      <c r="W108" s="112">
        <f t="shared" si="31"/>
        <v>0</v>
      </c>
      <c r="X108" s="237" t="str">
        <f t="shared" si="19"/>
        <v/>
      </c>
      <c r="Y108" s="242" t="b">
        <f t="shared" si="20"/>
        <v>0</v>
      </c>
      <c r="Z108" s="237">
        <f t="shared" si="32"/>
        <v>0</v>
      </c>
      <c r="AA108" s="237">
        <f>IF('Member Info'!N104="",1,"")</f>
        <v>1</v>
      </c>
      <c r="AB108" s="245" t="e">
        <f t="shared" si="33"/>
        <v>#VALUE!</v>
      </c>
      <c r="AC108" s="132" t="str">
        <f t="shared" si="21"/>
        <v/>
      </c>
      <c r="AD108" s="126">
        <f t="shared" si="22"/>
        <v>1</v>
      </c>
      <c r="AE108" s="126" t="str">
        <f>IF('Member Info'!N104&lt;&gt;"",IF('Member Info'!N104&lt;=$R$1,1,0),"")</f>
        <v/>
      </c>
      <c r="AG108" s="126" t="b">
        <f t="shared" si="34"/>
        <v>0</v>
      </c>
      <c r="AH108" s="126">
        <f t="shared" si="35"/>
        <v>0</v>
      </c>
      <c r="AJ108" s="126">
        <f t="shared" si="36"/>
        <v>0</v>
      </c>
      <c r="AK108" s="126">
        <f>IF('Member Info'!F104&gt;$R$1,1,0)</f>
        <v>0</v>
      </c>
      <c r="AL108" s="126" t="b">
        <f>IF(ISERROR(R108),ERROR.TYPE(#REF!)=ERROR.TYPE(R108),FALSE)</f>
        <v>0</v>
      </c>
      <c r="AM108" s="126" t="b">
        <f>IF(ISERROR(S108),ERROR.TYPE(#REF!)=ERROR.TYPE(S108),FALSE)</f>
        <v>0</v>
      </c>
      <c r="AN108" s="126">
        <f>IF(OR('Member Info'!F104&gt;=$S$1,'Member Info'!N104&gt;=$R$1),1,0)</f>
        <v>0</v>
      </c>
    </row>
    <row r="109" spans="1:40" x14ac:dyDescent="0.25">
      <c r="A109" s="4">
        <v>77</v>
      </c>
      <c r="B109" s="166">
        <f>'Member Info'!D105</f>
        <v>0</v>
      </c>
      <c r="C109" s="166">
        <f>'Member Info'!E105</f>
        <v>0</v>
      </c>
      <c r="D109" s="166" t="str">
        <f>'Member Info'!G105</f>
        <v/>
      </c>
      <c r="E109" s="167">
        <f>'Member Info'!B105</f>
        <v>0</v>
      </c>
      <c r="F109" s="244"/>
      <c r="G109" s="168" t="str">
        <f>IF(E109=0,"",
IF('Member Info'!$AM$19&lt;=$R$1,
SUMPRODUCT('Member Info'!L105+IF('Member Info'!H105&gt;'Member Info'!$AJ$12,'Member Info'!$AK$13,IF('Member Info'!H105&gt;'Member Info'!$AJ$11,'Member Info'!$AK$12,IF('Member Info'!H105&gt;'Member Info'!$AJ$10,'Member Info'!$AK$11,IF('Member Info'!H105&gt;'Member Info'!$AJ$9,'Member Info'!$AK$10,IF('Member Info'!H105&gt;'Member Info'!$AJ$8,'Member Info'!$AK$9,'Member Info'!$AK$8)))))),
SUMPRODUCT('Member Info'!L105+IF('Member Info'!H105&gt;'Member Info'!$AG$17,'Member Info'!$AH$18,IF('Member Info'!H105&gt;'Member Info'!$AG$16,'Member Info'!$AH$17,IF('Member Info'!H105&gt;'Member Info'!$AG$15,'Member Info'!$AH$16,IF('Member Info'!H105&gt;'Member Info'!$AG$14,'Member Info'!$AH$15,IF('Member Info'!H105&gt;'Member Info'!$AG$13,'Member Info'!$AH$14,IF('Member Info'!H105&gt;'Member Info'!$AG$12,'Member Info'!$AH$13,IF('Member Info'!H105&gt;'Member Info'!$AG$11,'Member Info'!$AH$12,IF('Member Info'!H105&gt;'Member Info'!$AG$10,'Member Info'!$AH$11,IF('Member Info'!H105&gt;'Member Info'!$AG$9,'Member Info'!$AH$10,IF('Member Info'!H105&gt;'Member Info'!$AG$8,'Member Info'!$AH$9,'Member Info'!$AH$8)))))))))))))</f>
        <v/>
      </c>
      <c r="H109" s="26"/>
      <c r="I109" s="26"/>
      <c r="J109" s="107" t="str">
        <f>IF(E109=0,"",IF('Member Info'!F105&gt;$S$1,CONCATENATE("Joined with practice on ", TEXT('Member Info'!F105, "DD/MM/YYYY")),IF('Member Info'!N105&lt;&gt;"",IF('Member Info'!N105&lt;$R$1,CONCATENATE("Left Scheme on ", TEXT('Member Info'!N105, "DD/MM/YYYY")),IF(ISERROR(G109),"Error Detected, No rate entered",IF(E109=0,"",IF(F109="","Error Detected, No Pensionable pay",IF(ISERROR(AB109)," Unknown Values entered.",IF(T109+U109&lt;1,"Acceptable",IF(R109+S109=200, "No Contributions Entered", IF(K109="","Error Detected, Choose reason&gt;",IF(X109="1",IF(T109=1,"Please Enter Deemed Pensionable Pay","Add Any Relevant Details Above"),"Please Give Details Above"))))))))),IF(ISERROR(G109),"Error Detected, No rate entered",IF(E109=0,"",IF(F109="","Error Detected, No Pensionable pay",IF(ISERROR(AB109)," Unknown Values entered.",IF(T109+U109&lt;1,"Acceptable",IF(R109+S109=200, "No Contributions Entered", IF(K109="","Error Detected, Choose reason&gt;",IF(X109="1",IF(T109=1,"Please Enter Deemed Pensionable Pay","Add relevant Details Above"),"Please give details Above")))))))))))</f>
        <v/>
      </c>
      <c r="K109" s="263"/>
      <c r="L109" s="93"/>
      <c r="M109" s="93" t="str">
        <f t="shared" si="24"/>
        <v/>
      </c>
      <c r="N109" s="96">
        <f t="shared" si="23"/>
        <v>0</v>
      </c>
      <c r="O109" s="96">
        <f t="shared" si="23"/>
        <v>0</v>
      </c>
      <c r="P109" s="220">
        <f>(ROUND((F109/100*'Member Info'!$W$2), 2))</f>
        <v>0</v>
      </c>
      <c r="Q109" s="220" t="e">
        <f t="shared" si="25"/>
        <v>#VALUE!</v>
      </c>
      <c r="R109" s="220" t="str">
        <f t="shared" si="26"/>
        <v/>
      </c>
      <c r="S109" s="229" t="str">
        <f t="shared" si="27"/>
        <v/>
      </c>
      <c r="T109" s="230" t="str">
        <f t="shared" si="28"/>
        <v/>
      </c>
      <c r="U109" s="230" t="str">
        <f t="shared" si="29"/>
        <v/>
      </c>
      <c r="V109" s="224">
        <f t="shared" si="30"/>
        <v>0</v>
      </c>
      <c r="W109" s="112">
        <f t="shared" si="31"/>
        <v>0</v>
      </c>
      <c r="X109" s="237" t="str">
        <f t="shared" si="19"/>
        <v/>
      </c>
      <c r="Y109" s="242" t="b">
        <f t="shared" si="20"/>
        <v>0</v>
      </c>
      <c r="Z109" s="237">
        <f t="shared" si="32"/>
        <v>0</v>
      </c>
      <c r="AA109" s="237">
        <f>IF('Member Info'!N105="",1,"")</f>
        <v>1</v>
      </c>
      <c r="AB109" s="245" t="e">
        <f t="shared" si="33"/>
        <v>#VALUE!</v>
      </c>
      <c r="AC109" s="132" t="str">
        <f t="shared" si="21"/>
        <v/>
      </c>
      <c r="AD109" s="126">
        <f t="shared" si="22"/>
        <v>1</v>
      </c>
      <c r="AE109" s="126" t="str">
        <f>IF('Member Info'!N105&lt;&gt;"",IF('Member Info'!N105&lt;=$R$1,1,0),"")</f>
        <v/>
      </c>
      <c r="AG109" s="126" t="b">
        <f t="shared" si="34"/>
        <v>0</v>
      </c>
      <c r="AH109" s="126">
        <f t="shared" si="35"/>
        <v>0</v>
      </c>
      <c r="AJ109" s="126">
        <f t="shared" si="36"/>
        <v>0</v>
      </c>
      <c r="AK109" s="126">
        <f>IF('Member Info'!F105&gt;$R$1,1,0)</f>
        <v>0</v>
      </c>
      <c r="AL109" s="126" t="b">
        <f>IF(ISERROR(R109),ERROR.TYPE(#REF!)=ERROR.TYPE(R109),FALSE)</f>
        <v>0</v>
      </c>
      <c r="AM109" s="126" t="b">
        <f>IF(ISERROR(S109),ERROR.TYPE(#REF!)=ERROR.TYPE(S109),FALSE)</f>
        <v>0</v>
      </c>
      <c r="AN109" s="126">
        <f>IF(OR('Member Info'!F105&gt;=$S$1,'Member Info'!N105&gt;=$R$1),1,0)</f>
        <v>0</v>
      </c>
    </row>
    <row r="110" spans="1:40" x14ac:dyDescent="0.25">
      <c r="A110" s="4">
        <v>78</v>
      </c>
      <c r="B110" s="166">
        <f>'Member Info'!D106</f>
        <v>0</v>
      </c>
      <c r="C110" s="166">
        <f>'Member Info'!E106</f>
        <v>0</v>
      </c>
      <c r="D110" s="166" t="str">
        <f>'Member Info'!G106</f>
        <v/>
      </c>
      <c r="E110" s="167">
        <f>'Member Info'!B106</f>
        <v>0</v>
      </c>
      <c r="F110" s="244"/>
      <c r="G110" s="168" t="str">
        <f>IF(E110=0,"",
IF('Member Info'!$AM$19&lt;=$R$1,
SUMPRODUCT('Member Info'!L106+IF('Member Info'!H106&gt;'Member Info'!$AJ$12,'Member Info'!$AK$13,IF('Member Info'!H106&gt;'Member Info'!$AJ$11,'Member Info'!$AK$12,IF('Member Info'!H106&gt;'Member Info'!$AJ$10,'Member Info'!$AK$11,IF('Member Info'!H106&gt;'Member Info'!$AJ$9,'Member Info'!$AK$10,IF('Member Info'!H106&gt;'Member Info'!$AJ$8,'Member Info'!$AK$9,'Member Info'!$AK$8)))))),
SUMPRODUCT('Member Info'!L106+IF('Member Info'!H106&gt;'Member Info'!$AG$17,'Member Info'!$AH$18,IF('Member Info'!H106&gt;'Member Info'!$AG$16,'Member Info'!$AH$17,IF('Member Info'!H106&gt;'Member Info'!$AG$15,'Member Info'!$AH$16,IF('Member Info'!H106&gt;'Member Info'!$AG$14,'Member Info'!$AH$15,IF('Member Info'!H106&gt;'Member Info'!$AG$13,'Member Info'!$AH$14,IF('Member Info'!H106&gt;'Member Info'!$AG$12,'Member Info'!$AH$13,IF('Member Info'!H106&gt;'Member Info'!$AG$11,'Member Info'!$AH$12,IF('Member Info'!H106&gt;'Member Info'!$AG$10,'Member Info'!$AH$11,IF('Member Info'!H106&gt;'Member Info'!$AG$9,'Member Info'!$AH$10,IF('Member Info'!H106&gt;'Member Info'!$AG$8,'Member Info'!$AH$9,'Member Info'!$AH$8)))))))))))))</f>
        <v/>
      </c>
      <c r="H110" s="26"/>
      <c r="I110" s="26"/>
      <c r="J110" s="107" t="str">
        <f>IF(E110=0,"",IF('Member Info'!F106&gt;$S$1,CONCATENATE("Joined with practice on ", TEXT('Member Info'!F106, "DD/MM/YYYY")),IF('Member Info'!N106&lt;&gt;"",IF('Member Info'!N106&lt;$R$1,CONCATENATE("Left Scheme on ", TEXT('Member Info'!N106, "DD/MM/YYYY")),IF(ISERROR(G110),"Error Detected, No rate entered",IF(E110=0,"",IF(F110="","Error Detected, No Pensionable pay",IF(ISERROR(AB110)," Unknown Values entered.",IF(T110+U110&lt;1,"Acceptable",IF(R110+S110=200, "No Contributions Entered", IF(K110="","Error Detected, Choose reason&gt;",IF(X110="1",IF(T110=1,"Please Enter Deemed Pensionable Pay","Add Any Relevant Details Above"),"Please Give Details Above"))))))))),IF(ISERROR(G110),"Error Detected, No rate entered",IF(E110=0,"",IF(F110="","Error Detected, No Pensionable pay",IF(ISERROR(AB110)," Unknown Values entered.",IF(T110+U110&lt;1,"Acceptable",IF(R110+S110=200, "No Contributions Entered", IF(K110="","Error Detected, Choose reason&gt;",IF(X110="1",IF(T110=1,"Please Enter Deemed Pensionable Pay","Add relevant Details Above"),"Please give details Above")))))))))))</f>
        <v/>
      </c>
      <c r="K110" s="263"/>
      <c r="L110" s="93"/>
      <c r="M110" s="93" t="str">
        <f t="shared" si="24"/>
        <v/>
      </c>
      <c r="N110" s="96">
        <f t="shared" si="23"/>
        <v>0</v>
      </c>
      <c r="O110" s="96">
        <f t="shared" si="23"/>
        <v>0</v>
      </c>
      <c r="P110" s="220">
        <f>(ROUND((F110/100*'Member Info'!$W$2), 2))</f>
        <v>0</v>
      </c>
      <c r="Q110" s="220" t="e">
        <f t="shared" si="25"/>
        <v>#VALUE!</v>
      </c>
      <c r="R110" s="220" t="str">
        <f t="shared" si="26"/>
        <v/>
      </c>
      <c r="S110" s="229" t="str">
        <f t="shared" si="27"/>
        <v/>
      </c>
      <c r="T110" s="230" t="str">
        <f t="shared" si="28"/>
        <v/>
      </c>
      <c r="U110" s="230" t="str">
        <f t="shared" si="29"/>
        <v/>
      </c>
      <c r="V110" s="224">
        <f t="shared" si="30"/>
        <v>0</v>
      </c>
      <c r="W110" s="112">
        <f t="shared" si="31"/>
        <v>0</v>
      </c>
      <c r="X110" s="237" t="str">
        <f t="shared" si="19"/>
        <v/>
      </c>
      <c r="Y110" s="242" t="b">
        <f t="shared" si="20"/>
        <v>0</v>
      </c>
      <c r="Z110" s="237">
        <f t="shared" si="32"/>
        <v>0</v>
      </c>
      <c r="AA110" s="237">
        <f>IF('Member Info'!N106="",1,"")</f>
        <v>1</v>
      </c>
      <c r="AB110" s="245" t="e">
        <f t="shared" si="33"/>
        <v>#VALUE!</v>
      </c>
      <c r="AC110" s="132" t="str">
        <f t="shared" si="21"/>
        <v/>
      </c>
      <c r="AD110" s="126">
        <f t="shared" si="22"/>
        <v>1</v>
      </c>
      <c r="AE110" s="126" t="str">
        <f>IF('Member Info'!N106&lt;&gt;"",IF('Member Info'!N106&lt;=$R$1,1,0),"")</f>
        <v/>
      </c>
      <c r="AG110" s="126" t="b">
        <f t="shared" si="34"/>
        <v>0</v>
      </c>
      <c r="AH110" s="126">
        <f t="shared" si="35"/>
        <v>0</v>
      </c>
      <c r="AJ110" s="126">
        <f t="shared" si="36"/>
        <v>0</v>
      </c>
      <c r="AK110" s="126">
        <f>IF('Member Info'!F106&gt;$R$1,1,0)</f>
        <v>0</v>
      </c>
      <c r="AL110" s="126" t="b">
        <f>IF(ISERROR(R110),ERROR.TYPE(#REF!)=ERROR.TYPE(R110),FALSE)</f>
        <v>0</v>
      </c>
      <c r="AM110" s="126" t="b">
        <f>IF(ISERROR(S110),ERROR.TYPE(#REF!)=ERROR.TYPE(S110),FALSE)</f>
        <v>0</v>
      </c>
      <c r="AN110" s="126">
        <f>IF(OR('Member Info'!F106&gt;=$S$1,'Member Info'!N106&gt;=$R$1),1,0)</f>
        <v>0</v>
      </c>
    </row>
    <row r="111" spans="1:40" x14ac:dyDescent="0.25">
      <c r="A111" s="4">
        <v>79</v>
      </c>
      <c r="B111" s="166">
        <f>'Member Info'!D107</f>
        <v>0</v>
      </c>
      <c r="C111" s="166">
        <f>'Member Info'!E107</f>
        <v>0</v>
      </c>
      <c r="D111" s="166" t="str">
        <f>'Member Info'!G107</f>
        <v/>
      </c>
      <c r="E111" s="167">
        <f>'Member Info'!B107</f>
        <v>0</v>
      </c>
      <c r="F111" s="244"/>
      <c r="G111" s="168" t="str">
        <f>IF(E111=0,"",
IF('Member Info'!$AM$19&lt;=$R$1,
SUMPRODUCT('Member Info'!L107+IF('Member Info'!H107&gt;'Member Info'!$AJ$12,'Member Info'!$AK$13,IF('Member Info'!H107&gt;'Member Info'!$AJ$11,'Member Info'!$AK$12,IF('Member Info'!H107&gt;'Member Info'!$AJ$10,'Member Info'!$AK$11,IF('Member Info'!H107&gt;'Member Info'!$AJ$9,'Member Info'!$AK$10,IF('Member Info'!H107&gt;'Member Info'!$AJ$8,'Member Info'!$AK$9,'Member Info'!$AK$8)))))),
SUMPRODUCT('Member Info'!L107+IF('Member Info'!H107&gt;'Member Info'!$AG$17,'Member Info'!$AH$18,IF('Member Info'!H107&gt;'Member Info'!$AG$16,'Member Info'!$AH$17,IF('Member Info'!H107&gt;'Member Info'!$AG$15,'Member Info'!$AH$16,IF('Member Info'!H107&gt;'Member Info'!$AG$14,'Member Info'!$AH$15,IF('Member Info'!H107&gt;'Member Info'!$AG$13,'Member Info'!$AH$14,IF('Member Info'!H107&gt;'Member Info'!$AG$12,'Member Info'!$AH$13,IF('Member Info'!H107&gt;'Member Info'!$AG$11,'Member Info'!$AH$12,IF('Member Info'!H107&gt;'Member Info'!$AG$10,'Member Info'!$AH$11,IF('Member Info'!H107&gt;'Member Info'!$AG$9,'Member Info'!$AH$10,IF('Member Info'!H107&gt;'Member Info'!$AG$8,'Member Info'!$AH$9,'Member Info'!$AH$8)))))))))))))</f>
        <v/>
      </c>
      <c r="H111" s="26"/>
      <c r="I111" s="26"/>
      <c r="J111" s="107" t="str">
        <f>IF(E111=0,"",IF('Member Info'!F107&gt;$S$1,CONCATENATE("Joined with practice on ", TEXT('Member Info'!F107, "DD/MM/YYYY")),IF('Member Info'!N107&lt;&gt;"",IF('Member Info'!N107&lt;$R$1,CONCATENATE("Left Scheme on ", TEXT('Member Info'!N107, "DD/MM/YYYY")),IF(ISERROR(G111),"Error Detected, No rate entered",IF(E111=0,"",IF(F111="","Error Detected, No Pensionable pay",IF(ISERROR(AB111)," Unknown Values entered.",IF(T111+U111&lt;1,"Acceptable",IF(R111+S111=200, "No Contributions Entered", IF(K111="","Error Detected, Choose reason&gt;",IF(X111="1",IF(T111=1,"Please Enter Deemed Pensionable Pay","Add Any Relevant Details Above"),"Please Give Details Above"))))))))),IF(ISERROR(G111),"Error Detected, No rate entered",IF(E111=0,"",IF(F111="","Error Detected, No Pensionable pay",IF(ISERROR(AB111)," Unknown Values entered.",IF(T111+U111&lt;1,"Acceptable",IF(R111+S111=200, "No Contributions Entered", IF(K111="","Error Detected, Choose reason&gt;",IF(X111="1",IF(T111=1,"Please Enter Deemed Pensionable Pay","Add relevant Details Above"),"Please give details Above")))))))))))</f>
        <v/>
      </c>
      <c r="K111" s="263"/>
      <c r="L111" s="93"/>
      <c r="M111" s="93" t="str">
        <f t="shared" si="24"/>
        <v/>
      </c>
      <c r="N111" s="96">
        <f t="shared" si="23"/>
        <v>0</v>
      </c>
      <c r="O111" s="96">
        <f t="shared" si="23"/>
        <v>0</v>
      </c>
      <c r="P111" s="220">
        <f>(ROUND((F111/100*'Member Info'!$W$2), 2))</f>
        <v>0</v>
      </c>
      <c r="Q111" s="220" t="e">
        <f t="shared" si="25"/>
        <v>#VALUE!</v>
      </c>
      <c r="R111" s="220" t="str">
        <f t="shared" si="26"/>
        <v/>
      </c>
      <c r="S111" s="229" t="str">
        <f t="shared" si="27"/>
        <v/>
      </c>
      <c r="T111" s="230" t="str">
        <f t="shared" si="28"/>
        <v/>
      </c>
      <c r="U111" s="230" t="str">
        <f t="shared" si="29"/>
        <v/>
      </c>
      <c r="V111" s="224">
        <f t="shared" si="30"/>
        <v>0</v>
      </c>
      <c r="W111" s="112">
        <f t="shared" si="31"/>
        <v>0</v>
      </c>
      <c r="X111" s="237" t="str">
        <f t="shared" si="19"/>
        <v/>
      </c>
      <c r="Y111" s="242" t="b">
        <f t="shared" si="20"/>
        <v>0</v>
      </c>
      <c r="Z111" s="237">
        <f t="shared" si="32"/>
        <v>0</v>
      </c>
      <c r="AA111" s="237">
        <f>IF('Member Info'!N107="",1,"")</f>
        <v>1</v>
      </c>
      <c r="AB111" s="245" t="e">
        <f t="shared" si="33"/>
        <v>#VALUE!</v>
      </c>
      <c r="AC111" s="132" t="str">
        <f t="shared" si="21"/>
        <v/>
      </c>
      <c r="AD111" s="126">
        <f t="shared" si="22"/>
        <v>1</v>
      </c>
      <c r="AE111" s="126" t="str">
        <f>IF('Member Info'!N107&lt;&gt;"",IF('Member Info'!N107&lt;=$R$1,1,0),"")</f>
        <v/>
      </c>
      <c r="AG111" s="126" t="b">
        <f t="shared" si="34"/>
        <v>0</v>
      </c>
      <c r="AH111" s="126">
        <f t="shared" si="35"/>
        <v>0</v>
      </c>
      <c r="AJ111" s="126">
        <f t="shared" si="36"/>
        <v>0</v>
      </c>
      <c r="AK111" s="126">
        <f>IF('Member Info'!F107&gt;$R$1,1,0)</f>
        <v>0</v>
      </c>
      <c r="AL111" s="126" t="b">
        <f>IF(ISERROR(R111),ERROR.TYPE(#REF!)=ERROR.TYPE(R111),FALSE)</f>
        <v>0</v>
      </c>
      <c r="AM111" s="126" t="b">
        <f>IF(ISERROR(S111),ERROR.TYPE(#REF!)=ERROR.TYPE(S111),FALSE)</f>
        <v>0</v>
      </c>
      <c r="AN111" s="126">
        <f>IF(OR('Member Info'!F107&gt;=$S$1,'Member Info'!N107&gt;=$R$1),1,0)</f>
        <v>0</v>
      </c>
    </row>
    <row r="112" spans="1:40" x14ac:dyDescent="0.25">
      <c r="A112" s="4">
        <v>80</v>
      </c>
      <c r="B112" s="166">
        <f>'Member Info'!D108</f>
        <v>0</v>
      </c>
      <c r="C112" s="166">
        <f>'Member Info'!E108</f>
        <v>0</v>
      </c>
      <c r="D112" s="166" t="str">
        <f>'Member Info'!G108</f>
        <v/>
      </c>
      <c r="E112" s="167">
        <f>'Member Info'!B108</f>
        <v>0</v>
      </c>
      <c r="F112" s="244"/>
      <c r="G112" s="168" t="str">
        <f>IF(E112=0,"",
IF('Member Info'!$AM$19&lt;=$R$1,
SUMPRODUCT('Member Info'!L108+IF('Member Info'!H108&gt;'Member Info'!$AJ$12,'Member Info'!$AK$13,IF('Member Info'!H108&gt;'Member Info'!$AJ$11,'Member Info'!$AK$12,IF('Member Info'!H108&gt;'Member Info'!$AJ$10,'Member Info'!$AK$11,IF('Member Info'!H108&gt;'Member Info'!$AJ$9,'Member Info'!$AK$10,IF('Member Info'!H108&gt;'Member Info'!$AJ$8,'Member Info'!$AK$9,'Member Info'!$AK$8)))))),
SUMPRODUCT('Member Info'!L108+IF('Member Info'!H108&gt;'Member Info'!$AG$17,'Member Info'!$AH$18,IF('Member Info'!H108&gt;'Member Info'!$AG$16,'Member Info'!$AH$17,IF('Member Info'!H108&gt;'Member Info'!$AG$15,'Member Info'!$AH$16,IF('Member Info'!H108&gt;'Member Info'!$AG$14,'Member Info'!$AH$15,IF('Member Info'!H108&gt;'Member Info'!$AG$13,'Member Info'!$AH$14,IF('Member Info'!H108&gt;'Member Info'!$AG$12,'Member Info'!$AH$13,IF('Member Info'!H108&gt;'Member Info'!$AG$11,'Member Info'!$AH$12,IF('Member Info'!H108&gt;'Member Info'!$AG$10,'Member Info'!$AH$11,IF('Member Info'!H108&gt;'Member Info'!$AG$9,'Member Info'!$AH$10,IF('Member Info'!H108&gt;'Member Info'!$AG$8,'Member Info'!$AH$9,'Member Info'!$AH$8)))))))))))))</f>
        <v/>
      </c>
      <c r="H112" s="26"/>
      <c r="I112" s="26"/>
      <c r="J112" s="107" t="str">
        <f>IF(E112=0,"",IF('Member Info'!F108&gt;$S$1,CONCATENATE("Joined with practice on ", TEXT('Member Info'!F108, "DD/MM/YYYY")),IF('Member Info'!N108&lt;&gt;"",IF('Member Info'!N108&lt;$R$1,CONCATENATE("Left Scheme on ", TEXT('Member Info'!N108, "DD/MM/YYYY")),IF(ISERROR(G112),"Error Detected, No rate entered",IF(E112=0,"",IF(F112="","Error Detected, No Pensionable pay",IF(ISERROR(AB112)," Unknown Values entered.",IF(T112+U112&lt;1,"Acceptable",IF(R112+S112=200, "No Contributions Entered", IF(K112="","Error Detected, Choose reason&gt;",IF(X112="1",IF(T112=1,"Please Enter Deemed Pensionable Pay","Add Any Relevant Details Above"),"Please Give Details Above"))))))))),IF(ISERROR(G112),"Error Detected, No rate entered",IF(E112=0,"",IF(F112="","Error Detected, No Pensionable pay",IF(ISERROR(AB112)," Unknown Values entered.",IF(T112+U112&lt;1,"Acceptable",IF(R112+S112=200, "No Contributions Entered", IF(K112="","Error Detected, Choose reason&gt;",IF(X112="1",IF(T112=1,"Please Enter Deemed Pensionable Pay","Add relevant Details Above"),"Please give details Above")))))))))))</f>
        <v/>
      </c>
      <c r="K112" s="263"/>
      <c r="L112" s="93"/>
      <c r="M112" s="93" t="str">
        <f t="shared" si="24"/>
        <v/>
      </c>
      <c r="N112" s="96">
        <f t="shared" si="23"/>
        <v>0</v>
      </c>
      <c r="O112" s="96">
        <f t="shared" si="23"/>
        <v>0</v>
      </c>
      <c r="P112" s="220">
        <f>(ROUND((F112/100*'Member Info'!$W$2), 2))</f>
        <v>0</v>
      </c>
      <c r="Q112" s="220" t="e">
        <f t="shared" si="25"/>
        <v>#VALUE!</v>
      </c>
      <c r="R112" s="220" t="str">
        <f t="shared" si="26"/>
        <v/>
      </c>
      <c r="S112" s="229" t="str">
        <f t="shared" si="27"/>
        <v/>
      </c>
      <c r="T112" s="230" t="str">
        <f t="shared" si="28"/>
        <v/>
      </c>
      <c r="U112" s="230" t="str">
        <f t="shared" si="29"/>
        <v/>
      </c>
      <c r="V112" s="224">
        <f t="shared" si="30"/>
        <v>0</v>
      </c>
      <c r="W112" s="112">
        <f t="shared" si="31"/>
        <v>0</v>
      </c>
      <c r="X112" s="237" t="str">
        <f t="shared" si="19"/>
        <v/>
      </c>
      <c r="Y112" s="242" t="b">
        <f t="shared" si="20"/>
        <v>0</v>
      </c>
      <c r="Z112" s="237">
        <f t="shared" si="32"/>
        <v>0</v>
      </c>
      <c r="AA112" s="237">
        <f>IF('Member Info'!N108="",1,"")</f>
        <v>1</v>
      </c>
      <c r="AB112" s="245" t="e">
        <f t="shared" si="33"/>
        <v>#VALUE!</v>
      </c>
      <c r="AC112" s="132" t="str">
        <f t="shared" si="21"/>
        <v/>
      </c>
      <c r="AD112" s="126">
        <f t="shared" si="22"/>
        <v>1</v>
      </c>
      <c r="AE112" s="126" t="str">
        <f>IF('Member Info'!N108&lt;&gt;"",IF('Member Info'!N108&lt;=$R$1,1,0),"")</f>
        <v/>
      </c>
      <c r="AG112" s="126" t="b">
        <f t="shared" si="34"/>
        <v>0</v>
      </c>
      <c r="AH112" s="126">
        <f t="shared" si="35"/>
        <v>0</v>
      </c>
      <c r="AJ112" s="126">
        <f t="shared" si="36"/>
        <v>0</v>
      </c>
      <c r="AK112" s="126">
        <f>IF('Member Info'!F108&gt;$R$1,1,0)</f>
        <v>0</v>
      </c>
      <c r="AL112" s="126" t="b">
        <f>IF(ISERROR(R112),ERROR.TYPE(#REF!)=ERROR.TYPE(R112),FALSE)</f>
        <v>0</v>
      </c>
      <c r="AM112" s="126" t="b">
        <f>IF(ISERROR(S112),ERROR.TYPE(#REF!)=ERROR.TYPE(S112),FALSE)</f>
        <v>0</v>
      </c>
      <c r="AN112" s="126">
        <f>IF(OR('Member Info'!F108&gt;=$S$1,'Member Info'!N108&gt;=$R$1),1,0)</f>
        <v>0</v>
      </c>
    </row>
    <row r="113" spans="1:40" x14ac:dyDescent="0.25">
      <c r="A113" s="4">
        <v>81</v>
      </c>
      <c r="B113" s="166">
        <f>'Member Info'!D109</f>
        <v>0</v>
      </c>
      <c r="C113" s="166">
        <f>'Member Info'!E109</f>
        <v>0</v>
      </c>
      <c r="D113" s="166" t="str">
        <f>'Member Info'!G109</f>
        <v/>
      </c>
      <c r="E113" s="167">
        <f>'Member Info'!B109</f>
        <v>0</v>
      </c>
      <c r="F113" s="244"/>
      <c r="G113" s="168" t="str">
        <f>IF(E113=0,"",
IF('Member Info'!$AM$19&lt;=$R$1,
SUMPRODUCT('Member Info'!L109+IF('Member Info'!H109&gt;'Member Info'!$AJ$12,'Member Info'!$AK$13,IF('Member Info'!H109&gt;'Member Info'!$AJ$11,'Member Info'!$AK$12,IF('Member Info'!H109&gt;'Member Info'!$AJ$10,'Member Info'!$AK$11,IF('Member Info'!H109&gt;'Member Info'!$AJ$9,'Member Info'!$AK$10,IF('Member Info'!H109&gt;'Member Info'!$AJ$8,'Member Info'!$AK$9,'Member Info'!$AK$8)))))),
SUMPRODUCT('Member Info'!L109+IF('Member Info'!H109&gt;'Member Info'!$AG$17,'Member Info'!$AH$18,IF('Member Info'!H109&gt;'Member Info'!$AG$16,'Member Info'!$AH$17,IF('Member Info'!H109&gt;'Member Info'!$AG$15,'Member Info'!$AH$16,IF('Member Info'!H109&gt;'Member Info'!$AG$14,'Member Info'!$AH$15,IF('Member Info'!H109&gt;'Member Info'!$AG$13,'Member Info'!$AH$14,IF('Member Info'!H109&gt;'Member Info'!$AG$12,'Member Info'!$AH$13,IF('Member Info'!H109&gt;'Member Info'!$AG$11,'Member Info'!$AH$12,IF('Member Info'!H109&gt;'Member Info'!$AG$10,'Member Info'!$AH$11,IF('Member Info'!H109&gt;'Member Info'!$AG$9,'Member Info'!$AH$10,IF('Member Info'!H109&gt;'Member Info'!$AG$8,'Member Info'!$AH$9,'Member Info'!$AH$8)))))))))))))</f>
        <v/>
      </c>
      <c r="H113" s="26"/>
      <c r="I113" s="26"/>
      <c r="J113" s="107" t="str">
        <f>IF(E113=0,"",IF('Member Info'!F109&gt;$S$1,CONCATENATE("Joined with practice on ", TEXT('Member Info'!F109, "DD/MM/YYYY")),IF('Member Info'!N109&lt;&gt;"",IF('Member Info'!N109&lt;$R$1,CONCATENATE("Left Scheme on ", TEXT('Member Info'!N109, "DD/MM/YYYY")),IF(ISERROR(G113),"Error Detected, No rate entered",IF(E113=0,"",IF(F113="","Error Detected, No Pensionable pay",IF(ISERROR(AB113)," Unknown Values entered.",IF(T113+U113&lt;1,"Acceptable",IF(R113+S113=200, "No Contributions Entered", IF(K113="","Error Detected, Choose reason&gt;",IF(X113="1",IF(T113=1,"Please Enter Deemed Pensionable Pay","Add Any Relevant Details Above"),"Please Give Details Above"))))))))),IF(ISERROR(G113),"Error Detected, No rate entered",IF(E113=0,"",IF(F113="","Error Detected, No Pensionable pay",IF(ISERROR(AB113)," Unknown Values entered.",IF(T113+U113&lt;1,"Acceptable",IF(R113+S113=200, "No Contributions Entered", IF(K113="","Error Detected, Choose reason&gt;",IF(X113="1",IF(T113=1,"Please Enter Deemed Pensionable Pay","Add relevant Details Above"),"Please give details Above")))))))))))</f>
        <v/>
      </c>
      <c r="K113" s="263"/>
      <c r="L113" s="93"/>
      <c r="M113" s="93" t="str">
        <f t="shared" si="24"/>
        <v/>
      </c>
      <c r="N113" s="96">
        <f t="shared" si="23"/>
        <v>0</v>
      </c>
      <c r="O113" s="96">
        <f t="shared" si="23"/>
        <v>0</v>
      </c>
      <c r="P113" s="220">
        <f>(ROUND((F113/100*'Member Info'!$W$2), 2))</f>
        <v>0</v>
      </c>
      <c r="Q113" s="220" t="e">
        <f t="shared" si="25"/>
        <v>#VALUE!</v>
      </c>
      <c r="R113" s="220" t="str">
        <f t="shared" si="26"/>
        <v/>
      </c>
      <c r="S113" s="229" t="str">
        <f t="shared" si="27"/>
        <v/>
      </c>
      <c r="T113" s="230" t="str">
        <f t="shared" si="28"/>
        <v/>
      </c>
      <c r="U113" s="230" t="str">
        <f t="shared" si="29"/>
        <v/>
      </c>
      <c r="V113" s="224">
        <f t="shared" si="30"/>
        <v>0</v>
      </c>
      <c r="W113" s="112">
        <f t="shared" si="31"/>
        <v>0</v>
      </c>
      <c r="X113" s="237" t="str">
        <f t="shared" si="19"/>
        <v/>
      </c>
      <c r="Y113" s="242" t="b">
        <f t="shared" si="20"/>
        <v>0</v>
      </c>
      <c r="Z113" s="237">
        <f t="shared" si="32"/>
        <v>0</v>
      </c>
      <c r="AA113" s="237">
        <f>IF('Member Info'!N109="",1,"")</f>
        <v>1</v>
      </c>
      <c r="AB113" s="245" t="e">
        <f t="shared" si="33"/>
        <v>#VALUE!</v>
      </c>
      <c r="AC113" s="132" t="str">
        <f t="shared" si="21"/>
        <v/>
      </c>
      <c r="AD113" s="126">
        <f t="shared" si="22"/>
        <v>1</v>
      </c>
      <c r="AE113" s="126" t="str">
        <f>IF('Member Info'!N109&lt;&gt;"",IF('Member Info'!N109&lt;=$R$1,1,0),"")</f>
        <v/>
      </c>
      <c r="AG113" s="126" t="b">
        <f t="shared" si="34"/>
        <v>0</v>
      </c>
      <c r="AH113" s="126">
        <f t="shared" si="35"/>
        <v>0</v>
      </c>
      <c r="AJ113" s="126">
        <f t="shared" si="36"/>
        <v>0</v>
      </c>
      <c r="AK113" s="126">
        <f>IF('Member Info'!F109&gt;$R$1,1,0)</f>
        <v>0</v>
      </c>
      <c r="AL113" s="126" t="b">
        <f>IF(ISERROR(R113),ERROR.TYPE(#REF!)=ERROR.TYPE(R113),FALSE)</f>
        <v>0</v>
      </c>
      <c r="AM113" s="126" t="b">
        <f>IF(ISERROR(S113),ERROR.TYPE(#REF!)=ERROR.TYPE(S113),FALSE)</f>
        <v>0</v>
      </c>
      <c r="AN113" s="126">
        <f>IF(OR('Member Info'!F109&gt;=$S$1,'Member Info'!N109&gt;=$R$1),1,0)</f>
        <v>0</v>
      </c>
    </row>
    <row r="114" spans="1:40" x14ac:dyDescent="0.25">
      <c r="A114" s="4">
        <v>82</v>
      </c>
      <c r="B114" s="166">
        <f>'Member Info'!D110</f>
        <v>0</v>
      </c>
      <c r="C114" s="166">
        <f>'Member Info'!E110</f>
        <v>0</v>
      </c>
      <c r="D114" s="166" t="str">
        <f>'Member Info'!G110</f>
        <v/>
      </c>
      <c r="E114" s="167">
        <f>'Member Info'!B110</f>
        <v>0</v>
      </c>
      <c r="F114" s="244"/>
      <c r="G114" s="168" t="str">
        <f>IF(E114=0,"",
IF('Member Info'!$AM$19&lt;=$R$1,
SUMPRODUCT('Member Info'!L110+IF('Member Info'!H110&gt;'Member Info'!$AJ$12,'Member Info'!$AK$13,IF('Member Info'!H110&gt;'Member Info'!$AJ$11,'Member Info'!$AK$12,IF('Member Info'!H110&gt;'Member Info'!$AJ$10,'Member Info'!$AK$11,IF('Member Info'!H110&gt;'Member Info'!$AJ$9,'Member Info'!$AK$10,IF('Member Info'!H110&gt;'Member Info'!$AJ$8,'Member Info'!$AK$9,'Member Info'!$AK$8)))))),
SUMPRODUCT('Member Info'!L110+IF('Member Info'!H110&gt;'Member Info'!$AG$17,'Member Info'!$AH$18,IF('Member Info'!H110&gt;'Member Info'!$AG$16,'Member Info'!$AH$17,IF('Member Info'!H110&gt;'Member Info'!$AG$15,'Member Info'!$AH$16,IF('Member Info'!H110&gt;'Member Info'!$AG$14,'Member Info'!$AH$15,IF('Member Info'!H110&gt;'Member Info'!$AG$13,'Member Info'!$AH$14,IF('Member Info'!H110&gt;'Member Info'!$AG$12,'Member Info'!$AH$13,IF('Member Info'!H110&gt;'Member Info'!$AG$11,'Member Info'!$AH$12,IF('Member Info'!H110&gt;'Member Info'!$AG$10,'Member Info'!$AH$11,IF('Member Info'!H110&gt;'Member Info'!$AG$9,'Member Info'!$AH$10,IF('Member Info'!H110&gt;'Member Info'!$AG$8,'Member Info'!$AH$9,'Member Info'!$AH$8)))))))))))))</f>
        <v/>
      </c>
      <c r="H114" s="26"/>
      <c r="I114" s="26"/>
      <c r="J114" s="107" t="str">
        <f>IF(E114=0,"",IF('Member Info'!F110&gt;$S$1,CONCATENATE("Joined with practice on ", TEXT('Member Info'!F110, "DD/MM/YYYY")),IF('Member Info'!N110&lt;&gt;"",IF('Member Info'!N110&lt;$R$1,CONCATENATE("Left Scheme on ", TEXT('Member Info'!N110, "DD/MM/YYYY")),IF(ISERROR(G114),"Error Detected, No rate entered",IF(E114=0,"",IF(F114="","Error Detected, No Pensionable pay",IF(ISERROR(AB114)," Unknown Values entered.",IF(T114+U114&lt;1,"Acceptable",IF(R114+S114=200, "No Contributions Entered", IF(K114="","Error Detected, Choose reason&gt;",IF(X114="1",IF(T114=1,"Please Enter Deemed Pensionable Pay","Add Any Relevant Details Above"),"Please Give Details Above"))))))))),IF(ISERROR(G114),"Error Detected, No rate entered",IF(E114=0,"",IF(F114="","Error Detected, No Pensionable pay",IF(ISERROR(AB114)," Unknown Values entered.",IF(T114+U114&lt;1,"Acceptable",IF(R114+S114=200, "No Contributions Entered", IF(K114="","Error Detected, Choose reason&gt;",IF(X114="1",IF(T114=1,"Please Enter Deemed Pensionable Pay","Add relevant Details Above"),"Please give details Above")))))))))))</f>
        <v/>
      </c>
      <c r="K114" s="263"/>
      <c r="L114" s="93"/>
      <c r="M114" s="93" t="str">
        <f t="shared" si="24"/>
        <v/>
      </c>
      <c r="N114" s="96">
        <f t="shared" si="23"/>
        <v>0</v>
      </c>
      <c r="O114" s="96">
        <f t="shared" si="23"/>
        <v>0</v>
      </c>
      <c r="P114" s="220">
        <f>(ROUND((F114/100*'Member Info'!$W$2), 2))</f>
        <v>0</v>
      </c>
      <c r="Q114" s="220" t="e">
        <f t="shared" si="25"/>
        <v>#VALUE!</v>
      </c>
      <c r="R114" s="220" t="str">
        <f t="shared" si="26"/>
        <v/>
      </c>
      <c r="S114" s="229" t="str">
        <f t="shared" si="27"/>
        <v/>
      </c>
      <c r="T114" s="230" t="str">
        <f t="shared" si="28"/>
        <v/>
      </c>
      <c r="U114" s="230" t="str">
        <f t="shared" si="29"/>
        <v/>
      </c>
      <c r="V114" s="224">
        <f t="shared" si="30"/>
        <v>0</v>
      </c>
      <c r="W114" s="112">
        <f t="shared" si="31"/>
        <v>0</v>
      </c>
      <c r="X114" s="237" t="str">
        <f t="shared" si="19"/>
        <v/>
      </c>
      <c r="Y114" s="242" t="b">
        <f t="shared" si="20"/>
        <v>0</v>
      </c>
      <c r="Z114" s="237">
        <f t="shared" si="32"/>
        <v>0</v>
      </c>
      <c r="AA114" s="237">
        <f>IF('Member Info'!N110="",1,"")</f>
        <v>1</v>
      </c>
      <c r="AB114" s="245" t="e">
        <f t="shared" si="33"/>
        <v>#VALUE!</v>
      </c>
      <c r="AC114" s="132" t="str">
        <f t="shared" si="21"/>
        <v/>
      </c>
      <c r="AD114" s="126">
        <f t="shared" si="22"/>
        <v>1</v>
      </c>
      <c r="AE114" s="126" t="str">
        <f>IF('Member Info'!N110&lt;&gt;"",IF('Member Info'!N110&lt;=$R$1,1,0),"")</f>
        <v/>
      </c>
      <c r="AG114" s="126" t="b">
        <f t="shared" si="34"/>
        <v>0</v>
      </c>
      <c r="AH114" s="126">
        <f t="shared" si="35"/>
        <v>0</v>
      </c>
      <c r="AJ114" s="126">
        <f t="shared" si="36"/>
        <v>0</v>
      </c>
      <c r="AK114" s="126">
        <f>IF('Member Info'!F110&gt;$R$1,1,0)</f>
        <v>0</v>
      </c>
      <c r="AL114" s="126" t="b">
        <f>IF(ISERROR(R114),ERROR.TYPE(#REF!)=ERROR.TYPE(R114),FALSE)</f>
        <v>0</v>
      </c>
      <c r="AM114" s="126" t="b">
        <f>IF(ISERROR(S114),ERROR.TYPE(#REF!)=ERROR.TYPE(S114),FALSE)</f>
        <v>0</v>
      </c>
      <c r="AN114" s="126">
        <f>IF(OR('Member Info'!F110&gt;=$S$1,'Member Info'!N110&gt;=$R$1),1,0)</f>
        <v>0</v>
      </c>
    </row>
    <row r="115" spans="1:40" x14ac:dyDescent="0.25">
      <c r="A115" s="4">
        <v>83</v>
      </c>
      <c r="B115" s="166">
        <f>'Member Info'!D111</f>
        <v>0</v>
      </c>
      <c r="C115" s="166">
        <f>'Member Info'!E111</f>
        <v>0</v>
      </c>
      <c r="D115" s="166" t="str">
        <f>'Member Info'!G111</f>
        <v/>
      </c>
      <c r="E115" s="167">
        <f>'Member Info'!B111</f>
        <v>0</v>
      </c>
      <c r="F115" s="244"/>
      <c r="G115" s="168" t="str">
        <f>IF(E115=0,"",
IF('Member Info'!$AM$19&lt;=$R$1,
SUMPRODUCT('Member Info'!L111+IF('Member Info'!H111&gt;'Member Info'!$AJ$12,'Member Info'!$AK$13,IF('Member Info'!H111&gt;'Member Info'!$AJ$11,'Member Info'!$AK$12,IF('Member Info'!H111&gt;'Member Info'!$AJ$10,'Member Info'!$AK$11,IF('Member Info'!H111&gt;'Member Info'!$AJ$9,'Member Info'!$AK$10,IF('Member Info'!H111&gt;'Member Info'!$AJ$8,'Member Info'!$AK$9,'Member Info'!$AK$8)))))),
SUMPRODUCT('Member Info'!L111+IF('Member Info'!H111&gt;'Member Info'!$AG$17,'Member Info'!$AH$18,IF('Member Info'!H111&gt;'Member Info'!$AG$16,'Member Info'!$AH$17,IF('Member Info'!H111&gt;'Member Info'!$AG$15,'Member Info'!$AH$16,IF('Member Info'!H111&gt;'Member Info'!$AG$14,'Member Info'!$AH$15,IF('Member Info'!H111&gt;'Member Info'!$AG$13,'Member Info'!$AH$14,IF('Member Info'!H111&gt;'Member Info'!$AG$12,'Member Info'!$AH$13,IF('Member Info'!H111&gt;'Member Info'!$AG$11,'Member Info'!$AH$12,IF('Member Info'!H111&gt;'Member Info'!$AG$10,'Member Info'!$AH$11,IF('Member Info'!H111&gt;'Member Info'!$AG$9,'Member Info'!$AH$10,IF('Member Info'!H111&gt;'Member Info'!$AG$8,'Member Info'!$AH$9,'Member Info'!$AH$8)))))))))))))</f>
        <v/>
      </c>
      <c r="H115" s="26"/>
      <c r="I115" s="26"/>
      <c r="J115" s="107" t="str">
        <f>IF(E115=0,"",IF('Member Info'!F111&gt;$S$1,CONCATENATE("Joined with practice on ", TEXT('Member Info'!F111, "DD/MM/YYYY")),IF('Member Info'!N111&lt;&gt;"",IF('Member Info'!N111&lt;$R$1,CONCATENATE("Left Scheme on ", TEXT('Member Info'!N111, "DD/MM/YYYY")),IF(ISERROR(G115),"Error Detected, No rate entered",IF(E115=0,"",IF(F115="","Error Detected, No Pensionable pay",IF(ISERROR(AB115)," Unknown Values entered.",IF(T115+U115&lt;1,"Acceptable",IF(R115+S115=200, "No Contributions Entered", IF(K115="","Error Detected, Choose reason&gt;",IF(X115="1",IF(T115=1,"Please Enter Deemed Pensionable Pay","Add Any Relevant Details Above"),"Please Give Details Above"))))))))),IF(ISERROR(G115),"Error Detected, No rate entered",IF(E115=0,"",IF(F115="","Error Detected, No Pensionable pay",IF(ISERROR(AB115)," Unknown Values entered.",IF(T115+U115&lt;1,"Acceptable",IF(R115+S115=200, "No Contributions Entered", IF(K115="","Error Detected, Choose reason&gt;",IF(X115="1",IF(T115=1,"Please Enter Deemed Pensionable Pay","Add relevant Details Above"),"Please give details Above")))))))))))</f>
        <v/>
      </c>
      <c r="K115" s="263"/>
      <c r="L115" s="93"/>
      <c r="M115" s="93" t="str">
        <f t="shared" si="24"/>
        <v/>
      </c>
      <c r="N115" s="96">
        <f t="shared" si="23"/>
        <v>0</v>
      </c>
      <c r="O115" s="96">
        <f t="shared" si="23"/>
        <v>0</v>
      </c>
      <c r="P115" s="220">
        <f>(ROUND((F115/100*'Member Info'!$W$2), 2))</f>
        <v>0</v>
      </c>
      <c r="Q115" s="220" t="e">
        <f t="shared" si="25"/>
        <v>#VALUE!</v>
      </c>
      <c r="R115" s="220" t="str">
        <f t="shared" si="26"/>
        <v/>
      </c>
      <c r="S115" s="229" t="str">
        <f t="shared" si="27"/>
        <v/>
      </c>
      <c r="T115" s="230" t="str">
        <f t="shared" si="28"/>
        <v/>
      </c>
      <c r="U115" s="230" t="str">
        <f t="shared" si="29"/>
        <v/>
      </c>
      <c r="V115" s="224">
        <f t="shared" si="30"/>
        <v>0</v>
      </c>
      <c r="W115" s="112">
        <f t="shared" si="31"/>
        <v>0</v>
      </c>
      <c r="X115" s="237" t="str">
        <f t="shared" si="19"/>
        <v/>
      </c>
      <c r="Y115" s="242" t="b">
        <f t="shared" si="20"/>
        <v>0</v>
      </c>
      <c r="Z115" s="237">
        <f t="shared" si="32"/>
        <v>0</v>
      </c>
      <c r="AA115" s="237">
        <f>IF('Member Info'!N111="",1,"")</f>
        <v>1</v>
      </c>
      <c r="AB115" s="245" t="e">
        <f t="shared" si="33"/>
        <v>#VALUE!</v>
      </c>
      <c r="AC115" s="132" t="str">
        <f t="shared" si="21"/>
        <v/>
      </c>
      <c r="AD115" s="126">
        <f t="shared" si="22"/>
        <v>1</v>
      </c>
      <c r="AE115" s="126" t="str">
        <f>IF('Member Info'!N111&lt;&gt;"",IF('Member Info'!N111&lt;=$R$1,1,0),"")</f>
        <v/>
      </c>
      <c r="AG115" s="126" t="b">
        <f t="shared" si="34"/>
        <v>0</v>
      </c>
      <c r="AH115" s="126">
        <f t="shared" si="35"/>
        <v>0</v>
      </c>
      <c r="AJ115" s="126">
        <f t="shared" si="36"/>
        <v>0</v>
      </c>
      <c r="AK115" s="126">
        <f>IF('Member Info'!F111&gt;$R$1,1,0)</f>
        <v>0</v>
      </c>
      <c r="AL115" s="126" t="b">
        <f>IF(ISERROR(R115),ERROR.TYPE(#REF!)=ERROR.TYPE(R115),FALSE)</f>
        <v>0</v>
      </c>
      <c r="AM115" s="126" t="b">
        <f>IF(ISERROR(S115),ERROR.TYPE(#REF!)=ERROR.TYPE(S115),FALSE)</f>
        <v>0</v>
      </c>
      <c r="AN115" s="126">
        <f>IF(OR('Member Info'!F111&gt;=$S$1,'Member Info'!N111&gt;=$R$1),1,0)</f>
        <v>0</v>
      </c>
    </row>
    <row r="116" spans="1:40" x14ac:dyDescent="0.25">
      <c r="A116" s="4">
        <v>84</v>
      </c>
      <c r="B116" s="166">
        <f>'Member Info'!D112</f>
        <v>0</v>
      </c>
      <c r="C116" s="166">
        <f>'Member Info'!E112</f>
        <v>0</v>
      </c>
      <c r="D116" s="166" t="str">
        <f>'Member Info'!G112</f>
        <v/>
      </c>
      <c r="E116" s="167">
        <f>'Member Info'!B112</f>
        <v>0</v>
      </c>
      <c r="F116" s="244"/>
      <c r="G116" s="168" t="str">
        <f>IF(E116=0,"",
IF('Member Info'!$AM$19&lt;=$R$1,
SUMPRODUCT('Member Info'!L112+IF('Member Info'!H112&gt;'Member Info'!$AJ$12,'Member Info'!$AK$13,IF('Member Info'!H112&gt;'Member Info'!$AJ$11,'Member Info'!$AK$12,IF('Member Info'!H112&gt;'Member Info'!$AJ$10,'Member Info'!$AK$11,IF('Member Info'!H112&gt;'Member Info'!$AJ$9,'Member Info'!$AK$10,IF('Member Info'!H112&gt;'Member Info'!$AJ$8,'Member Info'!$AK$9,'Member Info'!$AK$8)))))),
SUMPRODUCT('Member Info'!L112+IF('Member Info'!H112&gt;'Member Info'!$AG$17,'Member Info'!$AH$18,IF('Member Info'!H112&gt;'Member Info'!$AG$16,'Member Info'!$AH$17,IF('Member Info'!H112&gt;'Member Info'!$AG$15,'Member Info'!$AH$16,IF('Member Info'!H112&gt;'Member Info'!$AG$14,'Member Info'!$AH$15,IF('Member Info'!H112&gt;'Member Info'!$AG$13,'Member Info'!$AH$14,IF('Member Info'!H112&gt;'Member Info'!$AG$12,'Member Info'!$AH$13,IF('Member Info'!H112&gt;'Member Info'!$AG$11,'Member Info'!$AH$12,IF('Member Info'!H112&gt;'Member Info'!$AG$10,'Member Info'!$AH$11,IF('Member Info'!H112&gt;'Member Info'!$AG$9,'Member Info'!$AH$10,IF('Member Info'!H112&gt;'Member Info'!$AG$8,'Member Info'!$AH$9,'Member Info'!$AH$8)))))))))))))</f>
        <v/>
      </c>
      <c r="H116" s="26"/>
      <c r="I116" s="26"/>
      <c r="J116" s="107" t="str">
        <f>IF(E116=0,"",IF('Member Info'!F112&gt;$S$1,CONCATENATE("Joined with practice on ", TEXT('Member Info'!F112, "DD/MM/YYYY")),IF('Member Info'!N112&lt;&gt;"",IF('Member Info'!N112&lt;$R$1,CONCATENATE("Left Scheme on ", TEXT('Member Info'!N112, "DD/MM/YYYY")),IF(ISERROR(G116),"Error Detected, No rate entered",IF(E116=0,"",IF(F116="","Error Detected, No Pensionable pay",IF(ISERROR(AB116)," Unknown Values entered.",IF(T116+U116&lt;1,"Acceptable",IF(R116+S116=200, "No Contributions Entered", IF(K116="","Error Detected, Choose reason&gt;",IF(X116="1",IF(T116=1,"Please Enter Deemed Pensionable Pay","Add Any Relevant Details Above"),"Please Give Details Above"))))))))),IF(ISERROR(G116),"Error Detected, No rate entered",IF(E116=0,"",IF(F116="","Error Detected, No Pensionable pay",IF(ISERROR(AB116)," Unknown Values entered.",IF(T116+U116&lt;1,"Acceptable",IF(R116+S116=200, "No Contributions Entered", IF(K116="","Error Detected, Choose reason&gt;",IF(X116="1",IF(T116=1,"Please Enter Deemed Pensionable Pay","Add relevant Details Above"),"Please give details Above")))))))))))</f>
        <v/>
      </c>
      <c r="K116" s="263"/>
      <c r="L116" s="93"/>
      <c r="M116" s="93" t="str">
        <f t="shared" si="24"/>
        <v/>
      </c>
      <c r="N116" s="96">
        <f t="shared" si="23"/>
        <v>0</v>
      </c>
      <c r="O116" s="96">
        <f t="shared" si="23"/>
        <v>0</v>
      </c>
      <c r="P116" s="220">
        <f>(ROUND((F116/100*'Member Info'!$W$2), 2))</f>
        <v>0</v>
      </c>
      <c r="Q116" s="220" t="e">
        <f t="shared" si="25"/>
        <v>#VALUE!</v>
      </c>
      <c r="R116" s="220" t="str">
        <f t="shared" si="26"/>
        <v/>
      </c>
      <c r="S116" s="229" t="str">
        <f t="shared" si="27"/>
        <v/>
      </c>
      <c r="T116" s="230" t="str">
        <f t="shared" si="28"/>
        <v/>
      </c>
      <c r="U116" s="230" t="str">
        <f t="shared" si="29"/>
        <v/>
      </c>
      <c r="V116" s="224">
        <f t="shared" si="30"/>
        <v>0</v>
      </c>
      <c r="W116" s="112">
        <f t="shared" si="31"/>
        <v>0</v>
      </c>
      <c r="X116" s="237" t="str">
        <f t="shared" si="19"/>
        <v/>
      </c>
      <c r="Y116" s="242" t="b">
        <f t="shared" si="20"/>
        <v>0</v>
      </c>
      <c r="Z116" s="237">
        <f t="shared" si="32"/>
        <v>0</v>
      </c>
      <c r="AA116" s="237">
        <f>IF('Member Info'!N112="",1,"")</f>
        <v>1</v>
      </c>
      <c r="AB116" s="245" t="e">
        <f t="shared" si="33"/>
        <v>#VALUE!</v>
      </c>
      <c r="AC116" s="132" t="str">
        <f t="shared" si="21"/>
        <v/>
      </c>
      <c r="AD116" s="126">
        <f t="shared" si="22"/>
        <v>1</v>
      </c>
      <c r="AE116" s="126" t="str">
        <f>IF('Member Info'!N112&lt;&gt;"",IF('Member Info'!N112&lt;=$R$1,1,0),"")</f>
        <v/>
      </c>
      <c r="AG116" s="126" t="b">
        <f t="shared" si="34"/>
        <v>0</v>
      </c>
      <c r="AH116" s="126">
        <f t="shared" si="35"/>
        <v>0</v>
      </c>
      <c r="AJ116" s="126">
        <f t="shared" si="36"/>
        <v>0</v>
      </c>
      <c r="AK116" s="126">
        <f>IF('Member Info'!F112&gt;$R$1,1,0)</f>
        <v>0</v>
      </c>
      <c r="AL116" s="126" t="b">
        <f>IF(ISERROR(R116),ERROR.TYPE(#REF!)=ERROR.TYPE(R116),FALSE)</f>
        <v>0</v>
      </c>
      <c r="AM116" s="126" t="b">
        <f>IF(ISERROR(S116),ERROR.TYPE(#REF!)=ERROR.TYPE(S116),FALSE)</f>
        <v>0</v>
      </c>
      <c r="AN116" s="126">
        <f>IF(OR('Member Info'!F112&gt;=$S$1,'Member Info'!N112&gt;=$R$1),1,0)</f>
        <v>0</v>
      </c>
    </row>
    <row r="117" spans="1:40" x14ac:dyDescent="0.25">
      <c r="A117" s="4">
        <v>85</v>
      </c>
      <c r="B117" s="166">
        <f>'Member Info'!D113</f>
        <v>0</v>
      </c>
      <c r="C117" s="166">
        <f>'Member Info'!E113</f>
        <v>0</v>
      </c>
      <c r="D117" s="166" t="str">
        <f>'Member Info'!G113</f>
        <v/>
      </c>
      <c r="E117" s="167">
        <f>'Member Info'!B113</f>
        <v>0</v>
      </c>
      <c r="F117" s="244"/>
      <c r="G117" s="168" t="str">
        <f>IF(E117=0,"",
IF('Member Info'!$AM$19&lt;=$R$1,
SUMPRODUCT('Member Info'!L113+IF('Member Info'!H113&gt;'Member Info'!$AJ$12,'Member Info'!$AK$13,IF('Member Info'!H113&gt;'Member Info'!$AJ$11,'Member Info'!$AK$12,IF('Member Info'!H113&gt;'Member Info'!$AJ$10,'Member Info'!$AK$11,IF('Member Info'!H113&gt;'Member Info'!$AJ$9,'Member Info'!$AK$10,IF('Member Info'!H113&gt;'Member Info'!$AJ$8,'Member Info'!$AK$9,'Member Info'!$AK$8)))))),
SUMPRODUCT('Member Info'!L113+IF('Member Info'!H113&gt;'Member Info'!$AG$17,'Member Info'!$AH$18,IF('Member Info'!H113&gt;'Member Info'!$AG$16,'Member Info'!$AH$17,IF('Member Info'!H113&gt;'Member Info'!$AG$15,'Member Info'!$AH$16,IF('Member Info'!H113&gt;'Member Info'!$AG$14,'Member Info'!$AH$15,IF('Member Info'!H113&gt;'Member Info'!$AG$13,'Member Info'!$AH$14,IF('Member Info'!H113&gt;'Member Info'!$AG$12,'Member Info'!$AH$13,IF('Member Info'!H113&gt;'Member Info'!$AG$11,'Member Info'!$AH$12,IF('Member Info'!H113&gt;'Member Info'!$AG$10,'Member Info'!$AH$11,IF('Member Info'!H113&gt;'Member Info'!$AG$9,'Member Info'!$AH$10,IF('Member Info'!H113&gt;'Member Info'!$AG$8,'Member Info'!$AH$9,'Member Info'!$AH$8)))))))))))))</f>
        <v/>
      </c>
      <c r="H117" s="26"/>
      <c r="I117" s="26"/>
      <c r="J117" s="107" t="str">
        <f>IF(E117=0,"",IF('Member Info'!F113&gt;$S$1,CONCATENATE("Joined with practice on ", TEXT('Member Info'!F113, "DD/MM/YYYY")),IF('Member Info'!N113&lt;&gt;"",IF('Member Info'!N113&lt;$R$1,CONCATENATE("Left Scheme on ", TEXT('Member Info'!N113, "DD/MM/YYYY")),IF(ISERROR(G117),"Error Detected, No rate entered",IF(E117=0,"",IF(F117="","Error Detected, No Pensionable pay",IF(ISERROR(AB117)," Unknown Values entered.",IF(T117+U117&lt;1,"Acceptable",IF(R117+S117=200, "No Contributions Entered", IF(K117="","Error Detected, Choose reason&gt;",IF(X117="1",IF(T117=1,"Please Enter Deemed Pensionable Pay","Add Any Relevant Details Above"),"Please Give Details Above"))))))))),IF(ISERROR(G117),"Error Detected, No rate entered",IF(E117=0,"",IF(F117="","Error Detected, No Pensionable pay",IF(ISERROR(AB117)," Unknown Values entered.",IF(T117+U117&lt;1,"Acceptable",IF(R117+S117=200, "No Contributions Entered", IF(K117="","Error Detected, Choose reason&gt;",IF(X117="1",IF(T117=1,"Please Enter Deemed Pensionable Pay","Add relevant Details Above"),"Please give details Above")))))))))))</f>
        <v/>
      </c>
      <c r="K117" s="263"/>
      <c r="L117" s="93"/>
      <c r="M117" s="93" t="str">
        <f t="shared" si="24"/>
        <v/>
      </c>
      <c r="N117" s="96">
        <f t="shared" si="23"/>
        <v>0</v>
      </c>
      <c r="O117" s="96">
        <f t="shared" si="23"/>
        <v>0</v>
      </c>
      <c r="P117" s="220">
        <f>(ROUND((F117/100*'Member Info'!$W$2), 2))</f>
        <v>0</v>
      </c>
      <c r="Q117" s="220" t="e">
        <f t="shared" si="25"/>
        <v>#VALUE!</v>
      </c>
      <c r="R117" s="220" t="str">
        <f t="shared" si="26"/>
        <v/>
      </c>
      <c r="S117" s="229" t="str">
        <f t="shared" si="27"/>
        <v/>
      </c>
      <c r="T117" s="230" t="str">
        <f t="shared" si="28"/>
        <v/>
      </c>
      <c r="U117" s="230" t="str">
        <f t="shared" si="29"/>
        <v/>
      </c>
      <c r="V117" s="224">
        <f t="shared" si="30"/>
        <v>0</v>
      </c>
      <c r="W117" s="112">
        <f t="shared" si="31"/>
        <v>0</v>
      </c>
      <c r="X117" s="237" t="str">
        <f t="shared" si="19"/>
        <v/>
      </c>
      <c r="Y117" s="242" t="b">
        <f t="shared" si="20"/>
        <v>0</v>
      </c>
      <c r="Z117" s="237">
        <f t="shared" si="32"/>
        <v>0</v>
      </c>
      <c r="AA117" s="237">
        <f>IF('Member Info'!N113="",1,"")</f>
        <v>1</v>
      </c>
      <c r="AB117" s="245" t="e">
        <f t="shared" si="33"/>
        <v>#VALUE!</v>
      </c>
      <c r="AC117" s="132" t="str">
        <f t="shared" si="21"/>
        <v/>
      </c>
      <c r="AD117" s="126">
        <f t="shared" si="22"/>
        <v>1</v>
      </c>
      <c r="AE117" s="126" t="str">
        <f>IF('Member Info'!N113&lt;&gt;"",IF('Member Info'!N113&lt;=$R$1,1,0),"")</f>
        <v/>
      </c>
      <c r="AG117" s="126" t="b">
        <f t="shared" si="34"/>
        <v>0</v>
      </c>
      <c r="AH117" s="126">
        <f t="shared" si="35"/>
        <v>0</v>
      </c>
      <c r="AJ117" s="126">
        <f t="shared" si="36"/>
        <v>0</v>
      </c>
      <c r="AK117" s="126">
        <f>IF('Member Info'!F113&gt;$R$1,1,0)</f>
        <v>0</v>
      </c>
      <c r="AL117" s="126" t="b">
        <f>IF(ISERROR(R117),ERROR.TYPE(#REF!)=ERROR.TYPE(R117),FALSE)</f>
        <v>0</v>
      </c>
      <c r="AM117" s="126" t="b">
        <f>IF(ISERROR(S117),ERROR.TYPE(#REF!)=ERROR.TYPE(S117),FALSE)</f>
        <v>0</v>
      </c>
      <c r="AN117" s="126">
        <f>IF(OR('Member Info'!F113&gt;=$S$1,'Member Info'!N113&gt;=$R$1),1,0)</f>
        <v>0</v>
      </c>
    </row>
    <row r="118" spans="1:40" x14ac:dyDescent="0.25">
      <c r="A118" s="4">
        <v>86</v>
      </c>
      <c r="B118" s="166">
        <f>'Member Info'!D114</f>
        <v>0</v>
      </c>
      <c r="C118" s="166">
        <f>'Member Info'!E114</f>
        <v>0</v>
      </c>
      <c r="D118" s="166" t="str">
        <f>'Member Info'!G114</f>
        <v/>
      </c>
      <c r="E118" s="167">
        <f>'Member Info'!B114</f>
        <v>0</v>
      </c>
      <c r="F118" s="244"/>
      <c r="G118" s="168" t="str">
        <f>IF(E118=0,"",
IF('Member Info'!$AM$19&lt;=$R$1,
SUMPRODUCT('Member Info'!L114+IF('Member Info'!H114&gt;'Member Info'!$AJ$12,'Member Info'!$AK$13,IF('Member Info'!H114&gt;'Member Info'!$AJ$11,'Member Info'!$AK$12,IF('Member Info'!H114&gt;'Member Info'!$AJ$10,'Member Info'!$AK$11,IF('Member Info'!H114&gt;'Member Info'!$AJ$9,'Member Info'!$AK$10,IF('Member Info'!H114&gt;'Member Info'!$AJ$8,'Member Info'!$AK$9,'Member Info'!$AK$8)))))),
SUMPRODUCT('Member Info'!L114+IF('Member Info'!H114&gt;'Member Info'!$AG$17,'Member Info'!$AH$18,IF('Member Info'!H114&gt;'Member Info'!$AG$16,'Member Info'!$AH$17,IF('Member Info'!H114&gt;'Member Info'!$AG$15,'Member Info'!$AH$16,IF('Member Info'!H114&gt;'Member Info'!$AG$14,'Member Info'!$AH$15,IF('Member Info'!H114&gt;'Member Info'!$AG$13,'Member Info'!$AH$14,IF('Member Info'!H114&gt;'Member Info'!$AG$12,'Member Info'!$AH$13,IF('Member Info'!H114&gt;'Member Info'!$AG$11,'Member Info'!$AH$12,IF('Member Info'!H114&gt;'Member Info'!$AG$10,'Member Info'!$AH$11,IF('Member Info'!H114&gt;'Member Info'!$AG$9,'Member Info'!$AH$10,IF('Member Info'!H114&gt;'Member Info'!$AG$8,'Member Info'!$AH$9,'Member Info'!$AH$8)))))))))))))</f>
        <v/>
      </c>
      <c r="H118" s="26"/>
      <c r="I118" s="26"/>
      <c r="J118" s="107" t="str">
        <f>IF(E118=0,"",IF('Member Info'!F114&gt;$S$1,CONCATENATE("Joined with practice on ", TEXT('Member Info'!F114, "DD/MM/YYYY")),IF('Member Info'!N114&lt;&gt;"",IF('Member Info'!N114&lt;$R$1,CONCATENATE("Left Scheme on ", TEXT('Member Info'!N114, "DD/MM/YYYY")),IF(ISERROR(G118),"Error Detected, No rate entered",IF(E118=0,"",IF(F118="","Error Detected, No Pensionable pay",IF(ISERROR(AB118)," Unknown Values entered.",IF(T118+U118&lt;1,"Acceptable",IF(R118+S118=200, "No Contributions Entered", IF(K118="","Error Detected, Choose reason&gt;",IF(X118="1",IF(T118=1,"Please Enter Deemed Pensionable Pay","Add Any Relevant Details Above"),"Please Give Details Above"))))))))),IF(ISERROR(G118),"Error Detected, No rate entered",IF(E118=0,"",IF(F118="","Error Detected, No Pensionable pay",IF(ISERROR(AB118)," Unknown Values entered.",IF(T118+U118&lt;1,"Acceptable",IF(R118+S118=200, "No Contributions Entered", IF(K118="","Error Detected, Choose reason&gt;",IF(X118="1",IF(T118=1,"Please Enter Deemed Pensionable Pay","Add relevant Details Above"),"Please give details Above")))))))))))</f>
        <v/>
      </c>
      <c r="K118" s="263"/>
      <c r="L118" s="93"/>
      <c r="M118" s="93" t="str">
        <f t="shared" si="24"/>
        <v/>
      </c>
      <c r="N118" s="96">
        <f t="shared" si="23"/>
        <v>0</v>
      </c>
      <c r="O118" s="96">
        <f t="shared" si="23"/>
        <v>0</v>
      </c>
      <c r="P118" s="220">
        <f>(ROUND((F118/100*'Member Info'!$W$2), 2))</f>
        <v>0</v>
      </c>
      <c r="Q118" s="220" t="e">
        <f t="shared" si="25"/>
        <v>#VALUE!</v>
      </c>
      <c r="R118" s="220" t="str">
        <f t="shared" si="26"/>
        <v/>
      </c>
      <c r="S118" s="229" t="str">
        <f t="shared" si="27"/>
        <v/>
      </c>
      <c r="T118" s="230" t="str">
        <f t="shared" si="28"/>
        <v/>
      </c>
      <c r="U118" s="230" t="str">
        <f t="shared" si="29"/>
        <v/>
      </c>
      <c r="V118" s="224">
        <f t="shared" si="30"/>
        <v>0</v>
      </c>
      <c r="W118" s="112">
        <f t="shared" si="31"/>
        <v>0</v>
      </c>
      <c r="X118" s="237" t="str">
        <f t="shared" si="19"/>
        <v/>
      </c>
      <c r="Y118" s="242" t="b">
        <f t="shared" si="20"/>
        <v>0</v>
      </c>
      <c r="Z118" s="237">
        <f t="shared" si="32"/>
        <v>0</v>
      </c>
      <c r="AA118" s="237">
        <f>IF('Member Info'!N114="",1,"")</f>
        <v>1</v>
      </c>
      <c r="AB118" s="245" t="e">
        <f t="shared" si="33"/>
        <v>#VALUE!</v>
      </c>
      <c r="AC118" s="132" t="str">
        <f t="shared" si="21"/>
        <v/>
      </c>
      <c r="AD118" s="126">
        <f t="shared" si="22"/>
        <v>1</v>
      </c>
      <c r="AE118" s="126" t="str">
        <f>IF('Member Info'!N114&lt;&gt;"",IF('Member Info'!N114&lt;=$R$1,1,0),"")</f>
        <v/>
      </c>
      <c r="AG118" s="126" t="b">
        <f t="shared" si="34"/>
        <v>0</v>
      </c>
      <c r="AH118" s="126">
        <f t="shared" si="35"/>
        <v>0</v>
      </c>
      <c r="AJ118" s="126">
        <f t="shared" si="36"/>
        <v>0</v>
      </c>
      <c r="AK118" s="126">
        <f>IF('Member Info'!F114&gt;$R$1,1,0)</f>
        <v>0</v>
      </c>
      <c r="AL118" s="126" t="b">
        <f>IF(ISERROR(R118),ERROR.TYPE(#REF!)=ERROR.TYPE(R118),FALSE)</f>
        <v>0</v>
      </c>
      <c r="AM118" s="126" t="b">
        <f>IF(ISERROR(S118),ERROR.TYPE(#REF!)=ERROR.TYPE(S118),FALSE)</f>
        <v>0</v>
      </c>
      <c r="AN118" s="126">
        <f>IF(OR('Member Info'!F114&gt;=$S$1,'Member Info'!N114&gt;=$R$1),1,0)</f>
        <v>0</v>
      </c>
    </row>
    <row r="119" spans="1:40" x14ac:dyDescent="0.25">
      <c r="A119" s="4">
        <v>87</v>
      </c>
      <c r="B119" s="166">
        <f>'Member Info'!D115</f>
        <v>0</v>
      </c>
      <c r="C119" s="166">
        <f>'Member Info'!E115</f>
        <v>0</v>
      </c>
      <c r="D119" s="166" t="str">
        <f>'Member Info'!G115</f>
        <v/>
      </c>
      <c r="E119" s="167">
        <f>'Member Info'!B115</f>
        <v>0</v>
      </c>
      <c r="F119" s="244"/>
      <c r="G119" s="168" t="str">
        <f>IF(E119=0,"",
IF('Member Info'!$AM$19&lt;=$R$1,
SUMPRODUCT('Member Info'!L115+IF('Member Info'!H115&gt;'Member Info'!$AJ$12,'Member Info'!$AK$13,IF('Member Info'!H115&gt;'Member Info'!$AJ$11,'Member Info'!$AK$12,IF('Member Info'!H115&gt;'Member Info'!$AJ$10,'Member Info'!$AK$11,IF('Member Info'!H115&gt;'Member Info'!$AJ$9,'Member Info'!$AK$10,IF('Member Info'!H115&gt;'Member Info'!$AJ$8,'Member Info'!$AK$9,'Member Info'!$AK$8)))))),
SUMPRODUCT('Member Info'!L115+IF('Member Info'!H115&gt;'Member Info'!$AG$17,'Member Info'!$AH$18,IF('Member Info'!H115&gt;'Member Info'!$AG$16,'Member Info'!$AH$17,IF('Member Info'!H115&gt;'Member Info'!$AG$15,'Member Info'!$AH$16,IF('Member Info'!H115&gt;'Member Info'!$AG$14,'Member Info'!$AH$15,IF('Member Info'!H115&gt;'Member Info'!$AG$13,'Member Info'!$AH$14,IF('Member Info'!H115&gt;'Member Info'!$AG$12,'Member Info'!$AH$13,IF('Member Info'!H115&gt;'Member Info'!$AG$11,'Member Info'!$AH$12,IF('Member Info'!H115&gt;'Member Info'!$AG$10,'Member Info'!$AH$11,IF('Member Info'!H115&gt;'Member Info'!$AG$9,'Member Info'!$AH$10,IF('Member Info'!H115&gt;'Member Info'!$AG$8,'Member Info'!$AH$9,'Member Info'!$AH$8)))))))))))))</f>
        <v/>
      </c>
      <c r="H119" s="26"/>
      <c r="I119" s="26"/>
      <c r="J119" s="107" t="str">
        <f>IF(E119=0,"",IF('Member Info'!F115&gt;$S$1,CONCATENATE("Joined with practice on ", TEXT('Member Info'!F115, "DD/MM/YYYY")),IF('Member Info'!N115&lt;&gt;"",IF('Member Info'!N115&lt;$R$1,CONCATENATE("Left Scheme on ", TEXT('Member Info'!N115, "DD/MM/YYYY")),IF(ISERROR(G119),"Error Detected, No rate entered",IF(E119=0,"",IF(F119="","Error Detected, No Pensionable pay",IF(ISERROR(AB119)," Unknown Values entered.",IF(T119+U119&lt;1,"Acceptable",IF(R119+S119=200, "No Contributions Entered", IF(K119="","Error Detected, Choose reason&gt;",IF(X119="1",IF(T119=1,"Please Enter Deemed Pensionable Pay","Add Any Relevant Details Above"),"Please Give Details Above"))))))))),IF(ISERROR(G119),"Error Detected, No rate entered",IF(E119=0,"",IF(F119="","Error Detected, No Pensionable pay",IF(ISERROR(AB119)," Unknown Values entered.",IF(T119+U119&lt;1,"Acceptable",IF(R119+S119=200, "No Contributions Entered", IF(K119="","Error Detected, Choose reason&gt;",IF(X119="1",IF(T119=1,"Please Enter Deemed Pensionable Pay","Add relevant Details Above"),"Please give details Above")))))))))))</f>
        <v/>
      </c>
      <c r="K119" s="263"/>
      <c r="L119" s="93"/>
      <c r="M119" s="93" t="str">
        <f t="shared" si="24"/>
        <v/>
      </c>
      <c r="N119" s="96">
        <f t="shared" si="23"/>
        <v>0</v>
      </c>
      <c r="O119" s="96">
        <f t="shared" si="23"/>
        <v>0</v>
      </c>
      <c r="P119" s="220">
        <f>(ROUND((F119/100*'Member Info'!$W$2), 2))</f>
        <v>0</v>
      </c>
      <c r="Q119" s="220" t="e">
        <f t="shared" si="25"/>
        <v>#VALUE!</v>
      </c>
      <c r="R119" s="220" t="str">
        <f t="shared" si="26"/>
        <v/>
      </c>
      <c r="S119" s="229" t="str">
        <f t="shared" si="27"/>
        <v/>
      </c>
      <c r="T119" s="230" t="str">
        <f t="shared" si="28"/>
        <v/>
      </c>
      <c r="U119" s="230" t="str">
        <f t="shared" si="29"/>
        <v/>
      </c>
      <c r="V119" s="224">
        <f t="shared" si="30"/>
        <v>0</v>
      </c>
      <c r="W119" s="112">
        <f t="shared" si="31"/>
        <v>0</v>
      </c>
      <c r="X119" s="237" t="str">
        <f t="shared" si="19"/>
        <v/>
      </c>
      <c r="Y119" s="242" t="b">
        <f t="shared" si="20"/>
        <v>0</v>
      </c>
      <c r="Z119" s="237">
        <f t="shared" si="32"/>
        <v>0</v>
      </c>
      <c r="AA119" s="237">
        <f>IF('Member Info'!N115="",1,"")</f>
        <v>1</v>
      </c>
      <c r="AB119" s="245" t="e">
        <f t="shared" si="33"/>
        <v>#VALUE!</v>
      </c>
      <c r="AC119" s="132" t="str">
        <f t="shared" si="21"/>
        <v/>
      </c>
      <c r="AD119" s="126">
        <f t="shared" si="22"/>
        <v>1</v>
      </c>
      <c r="AE119" s="126" t="str">
        <f>IF('Member Info'!N115&lt;&gt;"",IF('Member Info'!N115&lt;=$R$1,1,0),"")</f>
        <v/>
      </c>
      <c r="AG119" s="126" t="b">
        <f t="shared" si="34"/>
        <v>0</v>
      </c>
      <c r="AH119" s="126">
        <f t="shared" si="35"/>
        <v>0</v>
      </c>
      <c r="AJ119" s="126">
        <f t="shared" si="36"/>
        <v>0</v>
      </c>
      <c r="AK119" s="126">
        <f>IF('Member Info'!F115&gt;$R$1,1,0)</f>
        <v>0</v>
      </c>
      <c r="AL119" s="126" t="b">
        <f>IF(ISERROR(R119),ERROR.TYPE(#REF!)=ERROR.TYPE(R119),FALSE)</f>
        <v>0</v>
      </c>
      <c r="AM119" s="126" t="b">
        <f>IF(ISERROR(S119),ERROR.TYPE(#REF!)=ERROR.TYPE(S119),FALSE)</f>
        <v>0</v>
      </c>
      <c r="AN119" s="126">
        <f>IF(OR('Member Info'!F115&gt;=$S$1,'Member Info'!N115&gt;=$R$1),1,0)</f>
        <v>0</v>
      </c>
    </row>
    <row r="120" spans="1:40" x14ac:dyDescent="0.25">
      <c r="A120" s="4">
        <v>88</v>
      </c>
      <c r="B120" s="166">
        <f>'Member Info'!D116</f>
        <v>0</v>
      </c>
      <c r="C120" s="166">
        <f>'Member Info'!E116</f>
        <v>0</v>
      </c>
      <c r="D120" s="166" t="str">
        <f>'Member Info'!G116</f>
        <v/>
      </c>
      <c r="E120" s="167">
        <f>'Member Info'!B116</f>
        <v>0</v>
      </c>
      <c r="F120" s="244"/>
      <c r="G120" s="168" t="str">
        <f>IF(E120=0,"",
IF('Member Info'!$AM$19&lt;=$R$1,
SUMPRODUCT('Member Info'!L116+IF('Member Info'!H116&gt;'Member Info'!$AJ$12,'Member Info'!$AK$13,IF('Member Info'!H116&gt;'Member Info'!$AJ$11,'Member Info'!$AK$12,IF('Member Info'!H116&gt;'Member Info'!$AJ$10,'Member Info'!$AK$11,IF('Member Info'!H116&gt;'Member Info'!$AJ$9,'Member Info'!$AK$10,IF('Member Info'!H116&gt;'Member Info'!$AJ$8,'Member Info'!$AK$9,'Member Info'!$AK$8)))))),
SUMPRODUCT('Member Info'!L116+IF('Member Info'!H116&gt;'Member Info'!$AG$17,'Member Info'!$AH$18,IF('Member Info'!H116&gt;'Member Info'!$AG$16,'Member Info'!$AH$17,IF('Member Info'!H116&gt;'Member Info'!$AG$15,'Member Info'!$AH$16,IF('Member Info'!H116&gt;'Member Info'!$AG$14,'Member Info'!$AH$15,IF('Member Info'!H116&gt;'Member Info'!$AG$13,'Member Info'!$AH$14,IF('Member Info'!H116&gt;'Member Info'!$AG$12,'Member Info'!$AH$13,IF('Member Info'!H116&gt;'Member Info'!$AG$11,'Member Info'!$AH$12,IF('Member Info'!H116&gt;'Member Info'!$AG$10,'Member Info'!$AH$11,IF('Member Info'!H116&gt;'Member Info'!$AG$9,'Member Info'!$AH$10,IF('Member Info'!H116&gt;'Member Info'!$AG$8,'Member Info'!$AH$9,'Member Info'!$AH$8)))))))))))))</f>
        <v/>
      </c>
      <c r="H120" s="26"/>
      <c r="I120" s="26"/>
      <c r="J120" s="107" t="str">
        <f>IF(E120=0,"",IF('Member Info'!F116&gt;$S$1,CONCATENATE("Joined with practice on ", TEXT('Member Info'!F116, "DD/MM/YYYY")),IF('Member Info'!N116&lt;&gt;"",IF('Member Info'!N116&lt;$R$1,CONCATENATE("Left Scheme on ", TEXT('Member Info'!N116, "DD/MM/YYYY")),IF(ISERROR(G120),"Error Detected, No rate entered",IF(E120=0,"",IF(F120="","Error Detected, No Pensionable pay",IF(ISERROR(AB120)," Unknown Values entered.",IF(T120+U120&lt;1,"Acceptable",IF(R120+S120=200, "No Contributions Entered", IF(K120="","Error Detected, Choose reason&gt;",IF(X120="1",IF(T120=1,"Please Enter Deemed Pensionable Pay","Add Any Relevant Details Above"),"Please Give Details Above"))))))))),IF(ISERROR(G120),"Error Detected, No rate entered",IF(E120=0,"",IF(F120="","Error Detected, No Pensionable pay",IF(ISERROR(AB120)," Unknown Values entered.",IF(T120+U120&lt;1,"Acceptable",IF(R120+S120=200, "No Contributions Entered", IF(K120="","Error Detected, Choose reason&gt;",IF(X120="1",IF(T120=1,"Please Enter Deemed Pensionable Pay","Add relevant Details Above"),"Please give details Above")))))))))))</f>
        <v/>
      </c>
      <c r="K120" s="263"/>
      <c r="L120" s="93"/>
      <c r="M120" s="93" t="str">
        <f t="shared" si="24"/>
        <v/>
      </c>
      <c r="N120" s="96">
        <f t="shared" si="23"/>
        <v>0</v>
      </c>
      <c r="O120" s="96">
        <f t="shared" si="23"/>
        <v>0</v>
      </c>
      <c r="P120" s="220">
        <f>(ROUND((F120/100*'Member Info'!$W$2), 2))</f>
        <v>0</v>
      </c>
      <c r="Q120" s="220" t="e">
        <f t="shared" si="25"/>
        <v>#VALUE!</v>
      </c>
      <c r="R120" s="220" t="str">
        <f t="shared" si="26"/>
        <v/>
      </c>
      <c r="S120" s="229" t="str">
        <f t="shared" si="27"/>
        <v/>
      </c>
      <c r="T120" s="230" t="str">
        <f t="shared" si="28"/>
        <v/>
      </c>
      <c r="U120" s="230" t="str">
        <f t="shared" si="29"/>
        <v/>
      </c>
      <c r="V120" s="224">
        <f t="shared" si="30"/>
        <v>0</v>
      </c>
      <c r="W120" s="112">
        <f t="shared" si="31"/>
        <v>0</v>
      </c>
      <c r="X120" s="237" t="str">
        <f t="shared" si="19"/>
        <v/>
      </c>
      <c r="Y120" s="242" t="b">
        <f t="shared" si="20"/>
        <v>0</v>
      </c>
      <c r="Z120" s="237">
        <f t="shared" si="32"/>
        <v>0</v>
      </c>
      <c r="AA120" s="237">
        <f>IF('Member Info'!N116="",1,"")</f>
        <v>1</v>
      </c>
      <c r="AB120" s="245" t="e">
        <f t="shared" si="33"/>
        <v>#VALUE!</v>
      </c>
      <c r="AC120" s="132" t="str">
        <f t="shared" si="21"/>
        <v/>
      </c>
      <c r="AD120" s="126">
        <f t="shared" si="22"/>
        <v>1</v>
      </c>
      <c r="AE120" s="126" t="str">
        <f>IF('Member Info'!N116&lt;&gt;"",IF('Member Info'!N116&lt;=$R$1,1,0),"")</f>
        <v/>
      </c>
      <c r="AG120" s="126" t="b">
        <f t="shared" si="34"/>
        <v>0</v>
      </c>
      <c r="AH120" s="126">
        <f t="shared" si="35"/>
        <v>0</v>
      </c>
      <c r="AJ120" s="126">
        <f t="shared" si="36"/>
        <v>0</v>
      </c>
      <c r="AK120" s="126">
        <f>IF('Member Info'!F116&gt;$R$1,1,0)</f>
        <v>0</v>
      </c>
      <c r="AL120" s="126" t="b">
        <f>IF(ISERROR(R120),ERROR.TYPE(#REF!)=ERROR.TYPE(R120),FALSE)</f>
        <v>0</v>
      </c>
      <c r="AM120" s="126" t="b">
        <f>IF(ISERROR(S120),ERROR.TYPE(#REF!)=ERROR.TYPE(S120),FALSE)</f>
        <v>0</v>
      </c>
      <c r="AN120" s="126">
        <f>IF(OR('Member Info'!F116&gt;=$S$1,'Member Info'!N116&gt;=$R$1),1,0)</f>
        <v>0</v>
      </c>
    </row>
    <row r="121" spans="1:40" x14ac:dyDescent="0.25">
      <c r="A121" s="4">
        <v>89</v>
      </c>
      <c r="B121" s="166">
        <f>'Member Info'!D117</f>
        <v>0</v>
      </c>
      <c r="C121" s="166">
        <f>'Member Info'!E117</f>
        <v>0</v>
      </c>
      <c r="D121" s="166" t="str">
        <f>'Member Info'!G117</f>
        <v/>
      </c>
      <c r="E121" s="167">
        <f>'Member Info'!B117</f>
        <v>0</v>
      </c>
      <c r="F121" s="244"/>
      <c r="G121" s="168" t="str">
        <f>IF(E121=0,"",
IF('Member Info'!$AM$19&lt;=$R$1,
SUMPRODUCT('Member Info'!L117+IF('Member Info'!H117&gt;'Member Info'!$AJ$12,'Member Info'!$AK$13,IF('Member Info'!H117&gt;'Member Info'!$AJ$11,'Member Info'!$AK$12,IF('Member Info'!H117&gt;'Member Info'!$AJ$10,'Member Info'!$AK$11,IF('Member Info'!H117&gt;'Member Info'!$AJ$9,'Member Info'!$AK$10,IF('Member Info'!H117&gt;'Member Info'!$AJ$8,'Member Info'!$AK$9,'Member Info'!$AK$8)))))),
SUMPRODUCT('Member Info'!L117+IF('Member Info'!H117&gt;'Member Info'!$AG$17,'Member Info'!$AH$18,IF('Member Info'!H117&gt;'Member Info'!$AG$16,'Member Info'!$AH$17,IF('Member Info'!H117&gt;'Member Info'!$AG$15,'Member Info'!$AH$16,IF('Member Info'!H117&gt;'Member Info'!$AG$14,'Member Info'!$AH$15,IF('Member Info'!H117&gt;'Member Info'!$AG$13,'Member Info'!$AH$14,IF('Member Info'!H117&gt;'Member Info'!$AG$12,'Member Info'!$AH$13,IF('Member Info'!H117&gt;'Member Info'!$AG$11,'Member Info'!$AH$12,IF('Member Info'!H117&gt;'Member Info'!$AG$10,'Member Info'!$AH$11,IF('Member Info'!H117&gt;'Member Info'!$AG$9,'Member Info'!$AH$10,IF('Member Info'!H117&gt;'Member Info'!$AG$8,'Member Info'!$AH$9,'Member Info'!$AH$8)))))))))))))</f>
        <v/>
      </c>
      <c r="H121" s="26"/>
      <c r="I121" s="26"/>
      <c r="J121" s="107" t="str">
        <f>IF(E121=0,"",IF('Member Info'!F117&gt;$S$1,CONCATENATE("Joined with practice on ", TEXT('Member Info'!F117, "DD/MM/YYYY")),IF('Member Info'!N117&lt;&gt;"",IF('Member Info'!N117&lt;$R$1,CONCATENATE("Left Scheme on ", TEXT('Member Info'!N117, "DD/MM/YYYY")),IF(ISERROR(G121),"Error Detected, No rate entered",IF(E121=0,"",IF(F121="","Error Detected, No Pensionable pay",IF(ISERROR(AB121)," Unknown Values entered.",IF(T121+U121&lt;1,"Acceptable",IF(R121+S121=200, "No Contributions Entered", IF(K121="","Error Detected, Choose reason&gt;",IF(X121="1",IF(T121=1,"Please Enter Deemed Pensionable Pay","Add Any Relevant Details Above"),"Please Give Details Above"))))))))),IF(ISERROR(G121),"Error Detected, No rate entered",IF(E121=0,"",IF(F121="","Error Detected, No Pensionable pay",IF(ISERROR(AB121)," Unknown Values entered.",IF(T121+U121&lt;1,"Acceptable",IF(R121+S121=200, "No Contributions Entered", IF(K121="","Error Detected, Choose reason&gt;",IF(X121="1",IF(T121=1,"Please Enter Deemed Pensionable Pay","Add relevant Details Above"),"Please give details Above")))))))))))</f>
        <v/>
      </c>
      <c r="K121" s="263"/>
      <c r="L121" s="93"/>
      <c r="M121" s="93" t="str">
        <f t="shared" si="24"/>
        <v/>
      </c>
      <c r="N121" s="96">
        <f t="shared" si="23"/>
        <v>0</v>
      </c>
      <c r="O121" s="96">
        <f t="shared" si="23"/>
        <v>0</v>
      </c>
      <c r="P121" s="220">
        <f>(ROUND((F121/100*'Member Info'!$W$2), 2))</f>
        <v>0</v>
      </c>
      <c r="Q121" s="220" t="e">
        <f t="shared" si="25"/>
        <v>#VALUE!</v>
      </c>
      <c r="R121" s="220" t="str">
        <f t="shared" si="26"/>
        <v/>
      </c>
      <c r="S121" s="229" t="str">
        <f t="shared" si="27"/>
        <v/>
      </c>
      <c r="T121" s="230" t="str">
        <f t="shared" si="28"/>
        <v/>
      </c>
      <c r="U121" s="230" t="str">
        <f t="shared" si="29"/>
        <v/>
      </c>
      <c r="V121" s="224">
        <f t="shared" si="30"/>
        <v>0</v>
      </c>
      <c r="W121" s="112">
        <f t="shared" si="31"/>
        <v>0</v>
      </c>
      <c r="X121" s="237" t="str">
        <f t="shared" si="19"/>
        <v/>
      </c>
      <c r="Y121" s="242" t="b">
        <f t="shared" si="20"/>
        <v>0</v>
      </c>
      <c r="Z121" s="237">
        <f t="shared" si="32"/>
        <v>0</v>
      </c>
      <c r="AA121" s="237">
        <f>IF('Member Info'!N117="",1,"")</f>
        <v>1</v>
      </c>
      <c r="AB121" s="245" t="e">
        <f t="shared" si="33"/>
        <v>#VALUE!</v>
      </c>
      <c r="AC121" s="132" t="str">
        <f t="shared" si="21"/>
        <v/>
      </c>
      <c r="AD121" s="126">
        <f t="shared" si="22"/>
        <v>1</v>
      </c>
      <c r="AE121" s="126" t="str">
        <f>IF('Member Info'!N117&lt;&gt;"",IF('Member Info'!N117&lt;=$R$1,1,0),"")</f>
        <v/>
      </c>
      <c r="AG121" s="126" t="b">
        <f t="shared" si="34"/>
        <v>0</v>
      </c>
      <c r="AH121" s="126">
        <f t="shared" si="35"/>
        <v>0</v>
      </c>
      <c r="AJ121" s="126">
        <f t="shared" si="36"/>
        <v>0</v>
      </c>
      <c r="AK121" s="126">
        <f>IF('Member Info'!F117&gt;$R$1,1,0)</f>
        <v>0</v>
      </c>
      <c r="AL121" s="126" t="b">
        <f>IF(ISERROR(R121),ERROR.TYPE(#REF!)=ERROR.TYPE(R121),FALSE)</f>
        <v>0</v>
      </c>
      <c r="AM121" s="126" t="b">
        <f>IF(ISERROR(S121),ERROR.TYPE(#REF!)=ERROR.TYPE(S121),FALSE)</f>
        <v>0</v>
      </c>
      <c r="AN121" s="126">
        <f>IF(OR('Member Info'!F117&gt;=$S$1,'Member Info'!N117&gt;=$R$1),1,0)</f>
        <v>0</v>
      </c>
    </row>
    <row r="122" spans="1:40" x14ac:dyDescent="0.25">
      <c r="A122" s="4">
        <v>90</v>
      </c>
      <c r="B122" s="166">
        <f>'Member Info'!D118</f>
        <v>0</v>
      </c>
      <c r="C122" s="166">
        <f>'Member Info'!E118</f>
        <v>0</v>
      </c>
      <c r="D122" s="166" t="str">
        <f>'Member Info'!G118</f>
        <v/>
      </c>
      <c r="E122" s="167">
        <f>'Member Info'!B118</f>
        <v>0</v>
      </c>
      <c r="F122" s="244"/>
      <c r="G122" s="168" t="str">
        <f>IF(E122=0,"",
IF('Member Info'!$AM$19&lt;=$R$1,
SUMPRODUCT('Member Info'!L118+IF('Member Info'!H118&gt;'Member Info'!$AJ$12,'Member Info'!$AK$13,IF('Member Info'!H118&gt;'Member Info'!$AJ$11,'Member Info'!$AK$12,IF('Member Info'!H118&gt;'Member Info'!$AJ$10,'Member Info'!$AK$11,IF('Member Info'!H118&gt;'Member Info'!$AJ$9,'Member Info'!$AK$10,IF('Member Info'!H118&gt;'Member Info'!$AJ$8,'Member Info'!$AK$9,'Member Info'!$AK$8)))))),
SUMPRODUCT('Member Info'!L118+IF('Member Info'!H118&gt;'Member Info'!$AG$17,'Member Info'!$AH$18,IF('Member Info'!H118&gt;'Member Info'!$AG$16,'Member Info'!$AH$17,IF('Member Info'!H118&gt;'Member Info'!$AG$15,'Member Info'!$AH$16,IF('Member Info'!H118&gt;'Member Info'!$AG$14,'Member Info'!$AH$15,IF('Member Info'!H118&gt;'Member Info'!$AG$13,'Member Info'!$AH$14,IF('Member Info'!H118&gt;'Member Info'!$AG$12,'Member Info'!$AH$13,IF('Member Info'!H118&gt;'Member Info'!$AG$11,'Member Info'!$AH$12,IF('Member Info'!H118&gt;'Member Info'!$AG$10,'Member Info'!$AH$11,IF('Member Info'!H118&gt;'Member Info'!$AG$9,'Member Info'!$AH$10,IF('Member Info'!H118&gt;'Member Info'!$AG$8,'Member Info'!$AH$9,'Member Info'!$AH$8)))))))))))))</f>
        <v/>
      </c>
      <c r="H122" s="26"/>
      <c r="I122" s="26"/>
      <c r="J122" s="107" t="str">
        <f>IF(E122=0,"",IF('Member Info'!F118&gt;$S$1,CONCATENATE("Joined with practice on ", TEXT('Member Info'!F118, "DD/MM/YYYY")),IF('Member Info'!N118&lt;&gt;"",IF('Member Info'!N118&lt;$R$1,CONCATENATE("Left Scheme on ", TEXT('Member Info'!N118, "DD/MM/YYYY")),IF(ISERROR(G122),"Error Detected, No rate entered",IF(E122=0,"",IF(F122="","Error Detected, No Pensionable pay",IF(ISERROR(AB122)," Unknown Values entered.",IF(T122+U122&lt;1,"Acceptable",IF(R122+S122=200, "No Contributions Entered", IF(K122="","Error Detected, Choose reason&gt;",IF(X122="1",IF(T122=1,"Please Enter Deemed Pensionable Pay","Add Any Relevant Details Above"),"Please Give Details Above"))))))))),IF(ISERROR(G122),"Error Detected, No rate entered",IF(E122=0,"",IF(F122="","Error Detected, No Pensionable pay",IF(ISERROR(AB122)," Unknown Values entered.",IF(T122+U122&lt;1,"Acceptable",IF(R122+S122=200, "No Contributions Entered", IF(K122="","Error Detected, Choose reason&gt;",IF(X122="1",IF(T122=1,"Please Enter Deemed Pensionable Pay","Add relevant Details Above"),"Please give details Above")))))))))))</f>
        <v/>
      </c>
      <c r="K122" s="263"/>
      <c r="L122" s="93"/>
      <c r="M122" s="93" t="str">
        <f t="shared" si="24"/>
        <v/>
      </c>
      <c r="N122" s="96">
        <f t="shared" si="23"/>
        <v>0</v>
      </c>
      <c r="O122" s="96">
        <f t="shared" si="23"/>
        <v>0</v>
      </c>
      <c r="P122" s="220">
        <f>(ROUND((F122/100*'Member Info'!$W$2), 2))</f>
        <v>0</v>
      </c>
      <c r="Q122" s="220" t="e">
        <f t="shared" si="25"/>
        <v>#VALUE!</v>
      </c>
      <c r="R122" s="220" t="str">
        <f t="shared" si="26"/>
        <v/>
      </c>
      <c r="S122" s="229" t="str">
        <f t="shared" si="27"/>
        <v/>
      </c>
      <c r="T122" s="230" t="str">
        <f t="shared" si="28"/>
        <v/>
      </c>
      <c r="U122" s="230" t="str">
        <f t="shared" si="29"/>
        <v/>
      </c>
      <c r="V122" s="224">
        <f t="shared" si="30"/>
        <v>0</v>
      </c>
      <c r="W122" s="112">
        <f t="shared" si="31"/>
        <v>0</v>
      </c>
      <c r="X122" s="237" t="str">
        <f t="shared" si="19"/>
        <v/>
      </c>
      <c r="Y122" s="242" t="b">
        <f t="shared" si="20"/>
        <v>0</v>
      </c>
      <c r="Z122" s="237">
        <f t="shared" si="32"/>
        <v>0</v>
      </c>
      <c r="AA122" s="237">
        <f>IF('Member Info'!N118="",1,"")</f>
        <v>1</v>
      </c>
      <c r="AB122" s="245" t="e">
        <f t="shared" si="33"/>
        <v>#VALUE!</v>
      </c>
      <c r="AC122" s="132" t="str">
        <f t="shared" si="21"/>
        <v/>
      </c>
      <c r="AD122" s="126">
        <f t="shared" si="22"/>
        <v>1</v>
      </c>
      <c r="AE122" s="126" t="str">
        <f>IF('Member Info'!N118&lt;&gt;"",IF('Member Info'!N118&lt;=$R$1,1,0),"")</f>
        <v/>
      </c>
      <c r="AG122" s="126" t="b">
        <f t="shared" si="34"/>
        <v>0</v>
      </c>
      <c r="AH122" s="126">
        <f t="shared" si="35"/>
        <v>0</v>
      </c>
      <c r="AJ122" s="126">
        <f t="shared" si="36"/>
        <v>0</v>
      </c>
      <c r="AK122" s="126">
        <f>IF('Member Info'!F118&gt;$R$1,1,0)</f>
        <v>0</v>
      </c>
      <c r="AL122" s="126" t="b">
        <f>IF(ISERROR(R122),ERROR.TYPE(#REF!)=ERROR.TYPE(R122),FALSE)</f>
        <v>0</v>
      </c>
      <c r="AM122" s="126" t="b">
        <f>IF(ISERROR(S122),ERROR.TYPE(#REF!)=ERROR.TYPE(S122),FALSE)</f>
        <v>0</v>
      </c>
      <c r="AN122" s="126">
        <f>IF(OR('Member Info'!F118&gt;=$S$1,'Member Info'!N118&gt;=$R$1),1,0)</f>
        <v>0</v>
      </c>
    </row>
    <row r="123" spans="1:40" x14ac:dyDescent="0.25">
      <c r="A123" s="4">
        <v>91</v>
      </c>
      <c r="B123" s="166">
        <f>'Member Info'!D119</f>
        <v>0</v>
      </c>
      <c r="C123" s="166">
        <f>'Member Info'!E119</f>
        <v>0</v>
      </c>
      <c r="D123" s="166" t="str">
        <f>'Member Info'!G119</f>
        <v/>
      </c>
      <c r="E123" s="167">
        <f>'Member Info'!B119</f>
        <v>0</v>
      </c>
      <c r="F123" s="244"/>
      <c r="G123" s="168" t="str">
        <f>IF(E123=0,"",
IF('Member Info'!$AM$19&lt;=$R$1,
SUMPRODUCT('Member Info'!L119+IF('Member Info'!H119&gt;'Member Info'!$AJ$12,'Member Info'!$AK$13,IF('Member Info'!H119&gt;'Member Info'!$AJ$11,'Member Info'!$AK$12,IF('Member Info'!H119&gt;'Member Info'!$AJ$10,'Member Info'!$AK$11,IF('Member Info'!H119&gt;'Member Info'!$AJ$9,'Member Info'!$AK$10,IF('Member Info'!H119&gt;'Member Info'!$AJ$8,'Member Info'!$AK$9,'Member Info'!$AK$8)))))),
SUMPRODUCT('Member Info'!L119+IF('Member Info'!H119&gt;'Member Info'!$AG$17,'Member Info'!$AH$18,IF('Member Info'!H119&gt;'Member Info'!$AG$16,'Member Info'!$AH$17,IF('Member Info'!H119&gt;'Member Info'!$AG$15,'Member Info'!$AH$16,IF('Member Info'!H119&gt;'Member Info'!$AG$14,'Member Info'!$AH$15,IF('Member Info'!H119&gt;'Member Info'!$AG$13,'Member Info'!$AH$14,IF('Member Info'!H119&gt;'Member Info'!$AG$12,'Member Info'!$AH$13,IF('Member Info'!H119&gt;'Member Info'!$AG$11,'Member Info'!$AH$12,IF('Member Info'!H119&gt;'Member Info'!$AG$10,'Member Info'!$AH$11,IF('Member Info'!H119&gt;'Member Info'!$AG$9,'Member Info'!$AH$10,IF('Member Info'!H119&gt;'Member Info'!$AG$8,'Member Info'!$AH$9,'Member Info'!$AH$8)))))))))))))</f>
        <v/>
      </c>
      <c r="H123" s="26"/>
      <c r="I123" s="26"/>
      <c r="J123" s="107" t="str">
        <f>IF(E123=0,"",IF('Member Info'!F119&gt;$S$1,CONCATENATE("Joined with practice on ", TEXT('Member Info'!F119, "DD/MM/YYYY")),IF('Member Info'!N119&lt;&gt;"",IF('Member Info'!N119&lt;$R$1,CONCATENATE("Left Scheme on ", TEXT('Member Info'!N119, "DD/MM/YYYY")),IF(ISERROR(G123),"Error Detected, No rate entered",IF(E123=0,"",IF(F123="","Error Detected, No Pensionable pay",IF(ISERROR(AB123)," Unknown Values entered.",IF(T123+U123&lt;1,"Acceptable",IF(R123+S123=200, "No Contributions Entered", IF(K123="","Error Detected, Choose reason&gt;",IF(X123="1",IF(T123=1,"Please Enter Deemed Pensionable Pay","Add Any Relevant Details Above"),"Please Give Details Above"))))))))),IF(ISERROR(G123),"Error Detected, No rate entered",IF(E123=0,"",IF(F123="","Error Detected, No Pensionable pay",IF(ISERROR(AB123)," Unknown Values entered.",IF(T123+U123&lt;1,"Acceptable",IF(R123+S123=200, "No Contributions Entered", IF(K123="","Error Detected, Choose reason&gt;",IF(X123="1",IF(T123=1,"Please Enter Deemed Pensionable Pay","Add relevant Details Above"),"Please give details Above")))))))))))</f>
        <v/>
      </c>
      <c r="K123" s="263"/>
      <c r="L123" s="93"/>
      <c r="M123" s="93" t="str">
        <f t="shared" si="24"/>
        <v/>
      </c>
      <c r="N123" s="96">
        <f t="shared" si="23"/>
        <v>0</v>
      </c>
      <c r="O123" s="96">
        <f t="shared" si="23"/>
        <v>0</v>
      </c>
      <c r="P123" s="220">
        <f>(ROUND((F123/100*'Member Info'!$W$2), 2))</f>
        <v>0</v>
      </c>
      <c r="Q123" s="220" t="e">
        <f t="shared" si="25"/>
        <v>#VALUE!</v>
      </c>
      <c r="R123" s="220" t="str">
        <f t="shared" si="26"/>
        <v/>
      </c>
      <c r="S123" s="229" t="str">
        <f t="shared" si="27"/>
        <v/>
      </c>
      <c r="T123" s="230" t="str">
        <f t="shared" si="28"/>
        <v/>
      </c>
      <c r="U123" s="230" t="str">
        <f t="shared" si="29"/>
        <v/>
      </c>
      <c r="V123" s="224">
        <f t="shared" si="30"/>
        <v>0</v>
      </c>
      <c r="W123" s="112">
        <f t="shared" si="31"/>
        <v>0</v>
      </c>
      <c r="X123" s="237" t="str">
        <f t="shared" si="19"/>
        <v/>
      </c>
      <c r="Y123" s="242" t="b">
        <f t="shared" si="20"/>
        <v>0</v>
      </c>
      <c r="Z123" s="237">
        <f t="shared" si="32"/>
        <v>0</v>
      </c>
      <c r="AA123" s="237">
        <f>IF('Member Info'!N119="",1,"")</f>
        <v>1</v>
      </c>
      <c r="AB123" s="245" t="e">
        <f t="shared" si="33"/>
        <v>#VALUE!</v>
      </c>
      <c r="AC123" s="132" t="str">
        <f t="shared" si="21"/>
        <v/>
      </c>
      <c r="AD123" s="126">
        <f t="shared" si="22"/>
        <v>1</v>
      </c>
      <c r="AE123" s="126" t="str">
        <f>IF('Member Info'!N119&lt;&gt;"",IF('Member Info'!N119&lt;=$R$1,1,0),"")</f>
        <v/>
      </c>
      <c r="AG123" s="126" t="b">
        <f t="shared" si="34"/>
        <v>0</v>
      </c>
      <c r="AH123" s="126">
        <f t="shared" si="35"/>
        <v>0</v>
      </c>
      <c r="AJ123" s="126">
        <f t="shared" si="36"/>
        <v>0</v>
      </c>
      <c r="AK123" s="126">
        <f>IF('Member Info'!F119&gt;$R$1,1,0)</f>
        <v>0</v>
      </c>
      <c r="AL123" s="126" t="b">
        <f>IF(ISERROR(R123),ERROR.TYPE(#REF!)=ERROR.TYPE(R123),FALSE)</f>
        <v>0</v>
      </c>
      <c r="AM123" s="126" t="b">
        <f>IF(ISERROR(S123),ERROR.TYPE(#REF!)=ERROR.TYPE(S123),FALSE)</f>
        <v>0</v>
      </c>
      <c r="AN123" s="126">
        <f>IF(OR('Member Info'!F119&gt;=$S$1,'Member Info'!N119&gt;=$R$1),1,0)</f>
        <v>0</v>
      </c>
    </row>
    <row r="124" spans="1:40" x14ac:dyDescent="0.25">
      <c r="A124" s="4">
        <v>92</v>
      </c>
      <c r="B124" s="166">
        <f>'Member Info'!D120</f>
        <v>0</v>
      </c>
      <c r="C124" s="166">
        <f>'Member Info'!E120</f>
        <v>0</v>
      </c>
      <c r="D124" s="166" t="str">
        <f>'Member Info'!G120</f>
        <v/>
      </c>
      <c r="E124" s="167">
        <f>'Member Info'!B120</f>
        <v>0</v>
      </c>
      <c r="F124" s="244"/>
      <c r="G124" s="168" t="str">
        <f>IF(E124=0,"",
IF('Member Info'!$AM$19&lt;=$R$1,
SUMPRODUCT('Member Info'!L120+IF('Member Info'!H120&gt;'Member Info'!$AJ$12,'Member Info'!$AK$13,IF('Member Info'!H120&gt;'Member Info'!$AJ$11,'Member Info'!$AK$12,IF('Member Info'!H120&gt;'Member Info'!$AJ$10,'Member Info'!$AK$11,IF('Member Info'!H120&gt;'Member Info'!$AJ$9,'Member Info'!$AK$10,IF('Member Info'!H120&gt;'Member Info'!$AJ$8,'Member Info'!$AK$9,'Member Info'!$AK$8)))))),
SUMPRODUCT('Member Info'!L120+IF('Member Info'!H120&gt;'Member Info'!$AG$17,'Member Info'!$AH$18,IF('Member Info'!H120&gt;'Member Info'!$AG$16,'Member Info'!$AH$17,IF('Member Info'!H120&gt;'Member Info'!$AG$15,'Member Info'!$AH$16,IF('Member Info'!H120&gt;'Member Info'!$AG$14,'Member Info'!$AH$15,IF('Member Info'!H120&gt;'Member Info'!$AG$13,'Member Info'!$AH$14,IF('Member Info'!H120&gt;'Member Info'!$AG$12,'Member Info'!$AH$13,IF('Member Info'!H120&gt;'Member Info'!$AG$11,'Member Info'!$AH$12,IF('Member Info'!H120&gt;'Member Info'!$AG$10,'Member Info'!$AH$11,IF('Member Info'!H120&gt;'Member Info'!$AG$9,'Member Info'!$AH$10,IF('Member Info'!H120&gt;'Member Info'!$AG$8,'Member Info'!$AH$9,'Member Info'!$AH$8)))))))))))))</f>
        <v/>
      </c>
      <c r="H124" s="26"/>
      <c r="I124" s="26"/>
      <c r="J124" s="107" t="str">
        <f>IF(E124=0,"",IF('Member Info'!F120&gt;$S$1,CONCATENATE("Joined with practice on ", TEXT('Member Info'!F120, "DD/MM/YYYY")),IF('Member Info'!N120&lt;&gt;"",IF('Member Info'!N120&lt;$R$1,CONCATENATE("Left Scheme on ", TEXT('Member Info'!N120, "DD/MM/YYYY")),IF(ISERROR(G124),"Error Detected, No rate entered",IF(E124=0,"",IF(F124="","Error Detected, No Pensionable pay",IF(ISERROR(AB124)," Unknown Values entered.",IF(T124+U124&lt;1,"Acceptable",IF(R124+S124=200, "No Contributions Entered", IF(K124="","Error Detected, Choose reason&gt;",IF(X124="1",IF(T124=1,"Please Enter Deemed Pensionable Pay","Add Any Relevant Details Above"),"Please Give Details Above"))))))))),IF(ISERROR(G124),"Error Detected, No rate entered",IF(E124=0,"",IF(F124="","Error Detected, No Pensionable pay",IF(ISERROR(AB124)," Unknown Values entered.",IF(T124+U124&lt;1,"Acceptable",IF(R124+S124=200, "No Contributions Entered", IF(K124="","Error Detected, Choose reason&gt;",IF(X124="1",IF(T124=1,"Please Enter Deemed Pensionable Pay","Add relevant Details Above"),"Please give details Above")))))))))))</f>
        <v/>
      </c>
      <c r="K124" s="263"/>
      <c r="L124" s="93"/>
      <c r="M124" s="93" t="str">
        <f t="shared" si="24"/>
        <v/>
      </c>
      <c r="N124" s="96">
        <f t="shared" si="23"/>
        <v>0</v>
      </c>
      <c r="O124" s="96">
        <f t="shared" si="23"/>
        <v>0</v>
      </c>
      <c r="P124" s="220">
        <f>(ROUND((F124/100*'Member Info'!$W$2), 2))</f>
        <v>0</v>
      </c>
      <c r="Q124" s="220" t="e">
        <f t="shared" si="25"/>
        <v>#VALUE!</v>
      </c>
      <c r="R124" s="220" t="str">
        <f t="shared" si="26"/>
        <v/>
      </c>
      <c r="S124" s="229" t="str">
        <f t="shared" si="27"/>
        <v/>
      </c>
      <c r="T124" s="230" t="str">
        <f t="shared" si="28"/>
        <v/>
      </c>
      <c r="U124" s="230" t="str">
        <f t="shared" si="29"/>
        <v/>
      </c>
      <c r="V124" s="224">
        <f t="shared" si="30"/>
        <v>0</v>
      </c>
      <c r="W124" s="112">
        <f t="shared" si="31"/>
        <v>0</v>
      </c>
      <c r="X124" s="237" t="str">
        <f t="shared" si="19"/>
        <v/>
      </c>
      <c r="Y124" s="242" t="b">
        <f t="shared" si="20"/>
        <v>0</v>
      </c>
      <c r="Z124" s="237">
        <f t="shared" si="32"/>
        <v>0</v>
      </c>
      <c r="AA124" s="237">
        <f>IF('Member Info'!N120="",1,"")</f>
        <v>1</v>
      </c>
      <c r="AB124" s="245" t="e">
        <f t="shared" si="33"/>
        <v>#VALUE!</v>
      </c>
      <c r="AC124" s="132" t="str">
        <f t="shared" si="21"/>
        <v/>
      </c>
      <c r="AD124" s="126">
        <f t="shared" si="22"/>
        <v>1</v>
      </c>
      <c r="AE124" s="126" t="str">
        <f>IF('Member Info'!N120&lt;&gt;"",IF('Member Info'!N120&lt;=$R$1,1,0),"")</f>
        <v/>
      </c>
      <c r="AG124" s="126" t="b">
        <f t="shared" si="34"/>
        <v>0</v>
      </c>
      <c r="AH124" s="126">
        <f t="shared" si="35"/>
        <v>0</v>
      </c>
      <c r="AJ124" s="126">
        <f t="shared" si="36"/>
        <v>0</v>
      </c>
      <c r="AK124" s="126">
        <f>IF('Member Info'!F120&gt;$R$1,1,0)</f>
        <v>0</v>
      </c>
      <c r="AL124" s="126" t="b">
        <f>IF(ISERROR(R124),ERROR.TYPE(#REF!)=ERROR.TYPE(R124),FALSE)</f>
        <v>0</v>
      </c>
      <c r="AM124" s="126" t="b">
        <f>IF(ISERROR(S124),ERROR.TYPE(#REF!)=ERROR.TYPE(S124),FALSE)</f>
        <v>0</v>
      </c>
      <c r="AN124" s="126">
        <f>IF(OR('Member Info'!F120&gt;=$S$1,'Member Info'!N120&gt;=$R$1),1,0)</f>
        <v>0</v>
      </c>
    </row>
    <row r="125" spans="1:40" x14ac:dyDescent="0.25">
      <c r="A125" s="4">
        <v>93</v>
      </c>
      <c r="B125" s="166">
        <f>'Member Info'!D121</f>
        <v>0</v>
      </c>
      <c r="C125" s="166">
        <f>'Member Info'!E121</f>
        <v>0</v>
      </c>
      <c r="D125" s="166" t="str">
        <f>'Member Info'!G121</f>
        <v/>
      </c>
      <c r="E125" s="167">
        <f>'Member Info'!B121</f>
        <v>0</v>
      </c>
      <c r="F125" s="244"/>
      <c r="G125" s="168" t="str">
        <f>IF(E125=0,"",
IF('Member Info'!$AM$19&lt;=$R$1,
SUMPRODUCT('Member Info'!L121+IF('Member Info'!H121&gt;'Member Info'!$AJ$12,'Member Info'!$AK$13,IF('Member Info'!H121&gt;'Member Info'!$AJ$11,'Member Info'!$AK$12,IF('Member Info'!H121&gt;'Member Info'!$AJ$10,'Member Info'!$AK$11,IF('Member Info'!H121&gt;'Member Info'!$AJ$9,'Member Info'!$AK$10,IF('Member Info'!H121&gt;'Member Info'!$AJ$8,'Member Info'!$AK$9,'Member Info'!$AK$8)))))),
SUMPRODUCT('Member Info'!L121+IF('Member Info'!H121&gt;'Member Info'!$AG$17,'Member Info'!$AH$18,IF('Member Info'!H121&gt;'Member Info'!$AG$16,'Member Info'!$AH$17,IF('Member Info'!H121&gt;'Member Info'!$AG$15,'Member Info'!$AH$16,IF('Member Info'!H121&gt;'Member Info'!$AG$14,'Member Info'!$AH$15,IF('Member Info'!H121&gt;'Member Info'!$AG$13,'Member Info'!$AH$14,IF('Member Info'!H121&gt;'Member Info'!$AG$12,'Member Info'!$AH$13,IF('Member Info'!H121&gt;'Member Info'!$AG$11,'Member Info'!$AH$12,IF('Member Info'!H121&gt;'Member Info'!$AG$10,'Member Info'!$AH$11,IF('Member Info'!H121&gt;'Member Info'!$AG$9,'Member Info'!$AH$10,IF('Member Info'!H121&gt;'Member Info'!$AG$8,'Member Info'!$AH$9,'Member Info'!$AH$8)))))))))))))</f>
        <v/>
      </c>
      <c r="H125" s="26"/>
      <c r="I125" s="26"/>
      <c r="J125" s="107" t="str">
        <f>IF(E125=0,"",IF('Member Info'!F121&gt;$S$1,CONCATENATE("Joined with practice on ", TEXT('Member Info'!F121, "DD/MM/YYYY")),IF('Member Info'!N121&lt;&gt;"",IF('Member Info'!N121&lt;$R$1,CONCATENATE("Left Scheme on ", TEXT('Member Info'!N121, "DD/MM/YYYY")),IF(ISERROR(G125),"Error Detected, No rate entered",IF(E125=0,"",IF(F125="","Error Detected, No Pensionable pay",IF(ISERROR(AB125)," Unknown Values entered.",IF(T125+U125&lt;1,"Acceptable",IF(R125+S125=200, "No Contributions Entered", IF(K125="","Error Detected, Choose reason&gt;",IF(X125="1",IF(T125=1,"Please Enter Deemed Pensionable Pay","Add Any Relevant Details Above"),"Please Give Details Above"))))))))),IF(ISERROR(G125),"Error Detected, No rate entered",IF(E125=0,"",IF(F125="","Error Detected, No Pensionable pay",IF(ISERROR(AB125)," Unknown Values entered.",IF(T125+U125&lt;1,"Acceptable",IF(R125+S125=200, "No Contributions Entered", IF(K125="","Error Detected, Choose reason&gt;",IF(X125="1",IF(T125=1,"Please Enter Deemed Pensionable Pay","Add relevant Details Above"),"Please give details Above")))))))))))</f>
        <v/>
      </c>
      <c r="K125" s="263"/>
      <c r="L125" s="93"/>
      <c r="M125" s="93" t="str">
        <f t="shared" si="24"/>
        <v/>
      </c>
      <c r="N125" s="96">
        <f t="shared" si="23"/>
        <v>0</v>
      </c>
      <c r="O125" s="96">
        <f t="shared" si="23"/>
        <v>0</v>
      </c>
      <c r="P125" s="220">
        <f>(ROUND((F125/100*'Member Info'!$W$2), 2))</f>
        <v>0</v>
      </c>
      <c r="Q125" s="220" t="e">
        <f t="shared" si="25"/>
        <v>#VALUE!</v>
      </c>
      <c r="R125" s="220" t="str">
        <f t="shared" si="26"/>
        <v/>
      </c>
      <c r="S125" s="229" t="str">
        <f t="shared" si="27"/>
        <v/>
      </c>
      <c r="T125" s="230" t="str">
        <f t="shared" si="28"/>
        <v/>
      </c>
      <c r="U125" s="230" t="str">
        <f t="shared" si="29"/>
        <v/>
      </c>
      <c r="V125" s="224">
        <f t="shared" si="30"/>
        <v>0</v>
      </c>
      <c r="W125" s="112">
        <f t="shared" si="31"/>
        <v>0</v>
      </c>
      <c r="X125" s="237" t="str">
        <f t="shared" si="19"/>
        <v/>
      </c>
      <c r="Y125" s="242" t="b">
        <f t="shared" si="20"/>
        <v>0</v>
      </c>
      <c r="Z125" s="237">
        <f t="shared" si="32"/>
        <v>0</v>
      </c>
      <c r="AA125" s="237">
        <f>IF('Member Info'!N121="",1,"")</f>
        <v>1</v>
      </c>
      <c r="AB125" s="245" t="e">
        <f t="shared" si="33"/>
        <v>#VALUE!</v>
      </c>
      <c r="AC125" s="132" t="str">
        <f t="shared" si="21"/>
        <v/>
      </c>
      <c r="AD125" s="126">
        <f t="shared" si="22"/>
        <v>1</v>
      </c>
      <c r="AE125" s="126" t="str">
        <f>IF('Member Info'!N121&lt;&gt;"",IF('Member Info'!N121&lt;=$R$1,1,0),"")</f>
        <v/>
      </c>
      <c r="AG125" s="126" t="b">
        <f t="shared" si="34"/>
        <v>0</v>
      </c>
      <c r="AH125" s="126">
        <f t="shared" si="35"/>
        <v>0</v>
      </c>
      <c r="AJ125" s="126">
        <f t="shared" si="36"/>
        <v>0</v>
      </c>
      <c r="AK125" s="126">
        <f>IF('Member Info'!F121&gt;$R$1,1,0)</f>
        <v>0</v>
      </c>
      <c r="AL125" s="126" t="b">
        <f>IF(ISERROR(R125),ERROR.TYPE(#REF!)=ERROR.TYPE(R125),FALSE)</f>
        <v>0</v>
      </c>
      <c r="AM125" s="126" t="b">
        <f>IF(ISERROR(S125),ERROR.TYPE(#REF!)=ERROR.TYPE(S125),FALSE)</f>
        <v>0</v>
      </c>
      <c r="AN125" s="126">
        <f>IF(OR('Member Info'!F121&gt;=$S$1,'Member Info'!N121&gt;=$R$1),1,0)</f>
        <v>0</v>
      </c>
    </row>
    <row r="126" spans="1:40" x14ac:dyDescent="0.25">
      <c r="A126" s="4">
        <v>94</v>
      </c>
      <c r="B126" s="166">
        <f>'Member Info'!D122</f>
        <v>0</v>
      </c>
      <c r="C126" s="166">
        <f>'Member Info'!E122</f>
        <v>0</v>
      </c>
      <c r="D126" s="166" t="str">
        <f>'Member Info'!G122</f>
        <v/>
      </c>
      <c r="E126" s="167">
        <f>'Member Info'!B122</f>
        <v>0</v>
      </c>
      <c r="F126" s="244"/>
      <c r="G126" s="168" t="str">
        <f>IF(E126=0,"",
IF('Member Info'!$AM$19&lt;=$R$1,
SUMPRODUCT('Member Info'!L122+IF('Member Info'!H122&gt;'Member Info'!$AJ$12,'Member Info'!$AK$13,IF('Member Info'!H122&gt;'Member Info'!$AJ$11,'Member Info'!$AK$12,IF('Member Info'!H122&gt;'Member Info'!$AJ$10,'Member Info'!$AK$11,IF('Member Info'!H122&gt;'Member Info'!$AJ$9,'Member Info'!$AK$10,IF('Member Info'!H122&gt;'Member Info'!$AJ$8,'Member Info'!$AK$9,'Member Info'!$AK$8)))))),
SUMPRODUCT('Member Info'!L122+IF('Member Info'!H122&gt;'Member Info'!$AG$17,'Member Info'!$AH$18,IF('Member Info'!H122&gt;'Member Info'!$AG$16,'Member Info'!$AH$17,IF('Member Info'!H122&gt;'Member Info'!$AG$15,'Member Info'!$AH$16,IF('Member Info'!H122&gt;'Member Info'!$AG$14,'Member Info'!$AH$15,IF('Member Info'!H122&gt;'Member Info'!$AG$13,'Member Info'!$AH$14,IF('Member Info'!H122&gt;'Member Info'!$AG$12,'Member Info'!$AH$13,IF('Member Info'!H122&gt;'Member Info'!$AG$11,'Member Info'!$AH$12,IF('Member Info'!H122&gt;'Member Info'!$AG$10,'Member Info'!$AH$11,IF('Member Info'!H122&gt;'Member Info'!$AG$9,'Member Info'!$AH$10,IF('Member Info'!H122&gt;'Member Info'!$AG$8,'Member Info'!$AH$9,'Member Info'!$AH$8)))))))))))))</f>
        <v/>
      </c>
      <c r="H126" s="26"/>
      <c r="I126" s="26"/>
      <c r="J126" s="107" t="str">
        <f>IF(E126=0,"",IF('Member Info'!F122&gt;$S$1,CONCATENATE("Joined with practice on ", TEXT('Member Info'!F122, "DD/MM/YYYY")),IF('Member Info'!N122&lt;&gt;"",IF('Member Info'!N122&lt;$R$1,CONCATENATE("Left Scheme on ", TEXT('Member Info'!N122, "DD/MM/YYYY")),IF(ISERROR(G126),"Error Detected, No rate entered",IF(E126=0,"",IF(F126="","Error Detected, No Pensionable pay",IF(ISERROR(AB126)," Unknown Values entered.",IF(T126+U126&lt;1,"Acceptable",IF(R126+S126=200, "No Contributions Entered", IF(K126="","Error Detected, Choose reason&gt;",IF(X126="1",IF(T126=1,"Please Enter Deemed Pensionable Pay","Add Any Relevant Details Above"),"Please Give Details Above"))))))))),IF(ISERROR(G126),"Error Detected, No rate entered",IF(E126=0,"",IF(F126="","Error Detected, No Pensionable pay",IF(ISERROR(AB126)," Unknown Values entered.",IF(T126+U126&lt;1,"Acceptable",IF(R126+S126=200, "No Contributions Entered", IF(K126="","Error Detected, Choose reason&gt;",IF(X126="1",IF(T126=1,"Please Enter Deemed Pensionable Pay","Add relevant Details Above"),"Please give details Above")))))))))))</f>
        <v/>
      </c>
      <c r="K126" s="263"/>
      <c r="L126" s="93"/>
      <c r="M126" s="93" t="str">
        <f t="shared" si="24"/>
        <v/>
      </c>
      <c r="N126" s="96">
        <f t="shared" si="23"/>
        <v>0</v>
      </c>
      <c r="O126" s="96">
        <f t="shared" si="23"/>
        <v>0</v>
      </c>
      <c r="P126" s="220">
        <f>(ROUND((F126/100*'Member Info'!$W$2), 2))</f>
        <v>0</v>
      </c>
      <c r="Q126" s="220" t="e">
        <f t="shared" si="25"/>
        <v>#VALUE!</v>
      </c>
      <c r="R126" s="220" t="str">
        <f t="shared" si="26"/>
        <v/>
      </c>
      <c r="S126" s="229" t="str">
        <f t="shared" si="27"/>
        <v/>
      </c>
      <c r="T126" s="230" t="str">
        <f t="shared" si="28"/>
        <v/>
      </c>
      <c r="U126" s="230" t="str">
        <f t="shared" si="29"/>
        <v/>
      </c>
      <c r="V126" s="224">
        <f t="shared" si="30"/>
        <v>0</v>
      </c>
      <c r="W126" s="112">
        <f t="shared" si="31"/>
        <v>0</v>
      </c>
      <c r="X126" s="237" t="str">
        <f t="shared" si="19"/>
        <v/>
      </c>
      <c r="Y126" s="242" t="b">
        <f t="shared" si="20"/>
        <v>0</v>
      </c>
      <c r="Z126" s="237">
        <f t="shared" si="32"/>
        <v>0</v>
      </c>
      <c r="AA126" s="237">
        <f>IF('Member Info'!N122="",1,"")</f>
        <v>1</v>
      </c>
      <c r="AB126" s="245" t="e">
        <f t="shared" si="33"/>
        <v>#VALUE!</v>
      </c>
      <c r="AC126" s="132" t="str">
        <f t="shared" si="21"/>
        <v/>
      </c>
      <c r="AD126" s="126">
        <f t="shared" si="22"/>
        <v>1</v>
      </c>
      <c r="AE126" s="126" t="str">
        <f>IF('Member Info'!N122&lt;&gt;"",IF('Member Info'!N122&lt;=$R$1,1,0),"")</f>
        <v/>
      </c>
      <c r="AG126" s="126" t="b">
        <f t="shared" si="34"/>
        <v>0</v>
      </c>
      <c r="AH126" s="126">
        <f t="shared" si="35"/>
        <v>0</v>
      </c>
      <c r="AJ126" s="126">
        <f t="shared" si="36"/>
        <v>0</v>
      </c>
      <c r="AK126" s="126">
        <f>IF('Member Info'!F122&gt;$R$1,1,0)</f>
        <v>0</v>
      </c>
      <c r="AL126" s="126" t="b">
        <f>IF(ISERROR(R126),ERROR.TYPE(#REF!)=ERROR.TYPE(R126),FALSE)</f>
        <v>0</v>
      </c>
      <c r="AM126" s="126" t="b">
        <f>IF(ISERROR(S126),ERROR.TYPE(#REF!)=ERROR.TYPE(S126),FALSE)</f>
        <v>0</v>
      </c>
      <c r="AN126" s="126">
        <f>IF(OR('Member Info'!F122&gt;=$S$1,'Member Info'!N122&gt;=$R$1),1,0)</f>
        <v>0</v>
      </c>
    </row>
    <row r="127" spans="1:40" x14ac:dyDescent="0.25">
      <c r="A127" s="4">
        <v>95</v>
      </c>
      <c r="B127" s="166">
        <f>'Member Info'!D123</f>
        <v>0</v>
      </c>
      <c r="C127" s="166">
        <f>'Member Info'!E123</f>
        <v>0</v>
      </c>
      <c r="D127" s="166" t="str">
        <f>'Member Info'!G123</f>
        <v/>
      </c>
      <c r="E127" s="167">
        <f>'Member Info'!B123</f>
        <v>0</v>
      </c>
      <c r="F127" s="244"/>
      <c r="G127" s="168" t="str">
        <f>IF(E127=0,"",
IF('Member Info'!$AM$19&lt;=$R$1,
SUMPRODUCT('Member Info'!L123+IF('Member Info'!H123&gt;'Member Info'!$AJ$12,'Member Info'!$AK$13,IF('Member Info'!H123&gt;'Member Info'!$AJ$11,'Member Info'!$AK$12,IF('Member Info'!H123&gt;'Member Info'!$AJ$10,'Member Info'!$AK$11,IF('Member Info'!H123&gt;'Member Info'!$AJ$9,'Member Info'!$AK$10,IF('Member Info'!H123&gt;'Member Info'!$AJ$8,'Member Info'!$AK$9,'Member Info'!$AK$8)))))),
SUMPRODUCT('Member Info'!L123+IF('Member Info'!H123&gt;'Member Info'!$AG$17,'Member Info'!$AH$18,IF('Member Info'!H123&gt;'Member Info'!$AG$16,'Member Info'!$AH$17,IF('Member Info'!H123&gt;'Member Info'!$AG$15,'Member Info'!$AH$16,IF('Member Info'!H123&gt;'Member Info'!$AG$14,'Member Info'!$AH$15,IF('Member Info'!H123&gt;'Member Info'!$AG$13,'Member Info'!$AH$14,IF('Member Info'!H123&gt;'Member Info'!$AG$12,'Member Info'!$AH$13,IF('Member Info'!H123&gt;'Member Info'!$AG$11,'Member Info'!$AH$12,IF('Member Info'!H123&gt;'Member Info'!$AG$10,'Member Info'!$AH$11,IF('Member Info'!H123&gt;'Member Info'!$AG$9,'Member Info'!$AH$10,IF('Member Info'!H123&gt;'Member Info'!$AG$8,'Member Info'!$AH$9,'Member Info'!$AH$8)))))))))))))</f>
        <v/>
      </c>
      <c r="H127" s="26"/>
      <c r="I127" s="26"/>
      <c r="J127" s="107" t="str">
        <f>IF(E127=0,"",IF('Member Info'!F123&gt;$S$1,CONCATENATE("Joined with practice on ", TEXT('Member Info'!F123, "DD/MM/YYYY")),IF('Member Info'!N123&lt;&gt;"",IF('Member Info'!N123&lt;$R$1,CONCATENATE("Left Scheme on ", TEXT('Member Info'!N123, "DD/MM/YYYY")),IF(ISERROR(G127),"Error Detected, No rate entered",IF(E127=0,"",IF(F127="","Error Detected, No Pensionable pay",IF(ISERROR(AB127)," Unknown Values entered.",IF(T127+U127&lt;1,"Acceptable",IF(R127+S127=200, "No Contributions Entered", IF(K127="","Error Detected, Choose reason&gt;",IF(X127="1",IF(T127=1,"Please Enter Deemed Pensionable Pay","Add Any Relevant Details Above"),"Please Give Details Above"))))))))),IF(ISERROR(G127),"Error Detected, No rate entered",IF(E127=0,"",IF(F127="","Error Detected, No Pensionable pay",IF(ISERROR(AB127)," Unknown Values entered.",IF(T127+U127&lt;1,"Acceptable",IF(R127+S127=200, "No Contributions Entered", IF(K127="","Error Detected, Choose reason&gt;",IF(X127="1",IF(T127=1,"Please Enter Deemed Pensionable Pay","Add relevant Details Above"),"Please give details Above")))))))))))</f>
        <v/>
      </c>
      <c r="K127" s="263"/>
      <c r="L127" s="93"/>
      <c r="M127" s="93" t="str">
        <f t="shared" si="24"/>
        <v/>
      </c>
      <c r="N127" s="96">
        <f t="shared" si="23"/>
        <v>0</v>
      </c>
      <c r="O127" s="96">
        <f t="shared" si="23"/>
        <v>0</v>
      </c>
      <c r="P127" s="220">
        <f>(ROUND((F127/100*'Member Info'!$W$2), 2))</f>
        <v>0</v>
      </c>
      <c r="Q127" s="220" t="e">
        <f t="shared" si="25"/>
        <v>#VALUE!</v>
      </c>
      <c r="R127" s="220" t="str">
        <f t="shared" si="26"/>
        <v/>
      </c>
      <c r="S127" s="229" t="str">
        <f t="shared" si="27"/>
        <v/>
      </c>
      <c r="T127" s="230" t="str">
        <f t="shared" si="28"/>
        <v/>
      </c>
      <c r="U127" s="230" t="str">
        <f t="shared" si="29"/>
        <v/>
      </c>
      <c r="V127" s="224">
        <f t="shared" si="30"/>
        <v>0</v>
      </c>
      <c r="W127" s="112">
        <f t="shared" si="31"/>
        <v>0</v>
      </c>
      <c r="X127" s="237" t="str">
        <f t="shared" si="19"/>
        <v/>
      </c>
      <c r="Y127" s="242" t="b">
        <f t="shared" si="20"/>
        <v>0</v>
      </c>
      <c r="Z127" s="237">
        <f t="shared" si="32"/>
        <v>0</v>
      </c>
      <c r="AA127" s="237">
        <f>IF('Member Info'!N123="",1,"")</f>
        <v>1</v>
      </c>
      <c r="AB127" s="245" t="e">
        <f t="shared" si="33"/>
        <v>#VALUE!</v>
      </c>
      <c r="AC127" s="132" t="str">
        <f t="shared" si="21"/>
        <v/>
      </c>
      <c r="AD127" s="126">
        <f t="shared" si="22"/>
        <v>1</v>
      </c>
      <c r="AE127" s="126" t="str">
        <f>IF('Member Info'!N123&lt;&gt;"",IF('Member Info'!N123&lt;=$R$1,1,0),"")</f>
        <v/>
      </c>
      <c r="AG127" s="126" t="b">
        <f t="shared" si="34"/>
        <v>0</v>
      </c>
      <c r="AH127" s="126">
        <f t="shared" si="35"/>
        <v>0</v>
      </c>
      <c r="AJ127" s="126">
        <f t="shared" si="36"/>
        <v>0</v>
      </c>
      <c r="AK127" s="126">
        <f>IF('Member Info'!F123&gt;$R$1,1,0)</f>
        <v>0</v>
      </c>
      <c r="AL127" s="126" t="b">
        <f>IF(ISERROR(R127),ERROR.TYPE(#REF!)=ERROR.TYPE(R127),FALSE)</f>
        <v>0</v>
      </c>
      <c r="AM127" s="126" t="b">
        <f>IF(ISERROR(S127),ERROR.TYPE(#REF!)=ERROR.TYPE(S127),FALSE)</f>
        <v>0</v>
      </c>
      <c r="AN127" s="126">
        <f>IF(OR('Member Info'!F123&gt;=$S$1,'Member Info'!N123&gt;=$R$1),1,0)</f>
        <v>0</v>
      </c>
    </row>
    <row r="128" spans="1:40" x14ac:dyDescent="0.25">
      <c r="A128" s="4">
        <v>96</v>
      </c>
      <c r="B128" s="166">
        <f>'Member Info'!D124</f>
        <v>0</v>
      </c>
      <c r="C128" s="166">
        <f>'Member Info'!E124</f>
        <v>0</v>
      </c>
      <c r="D128" s="166" t="str">
        <f>'Member Info'!G124</f>
        <v/>
      </c>
      <c r="E128" s="167">
        <f>'Member Info'!B124</f>
        <v>0</v>
      </c>
      <c r="F128" s="244"/>
      <c r="G128" s="168" t="str">
        <f>IF(E128=0,"",
IF('Member Info'!$AM$19&lt;=$R$1,
SUMPRODUCT('Member Info'!L124+IF('Member Info'!H124&gt;'Member Info'!$AJ$12,'Member Info'!$AK$13,IF('Member Info'!H124&gt;'Member Info'!$AJ$11,'Member Info'!$AK$12,IF('Member Info'!H124&gt;'Member Info'!$AJ$10,'Member Info'!$AK$11,IF('Member Info'!H124&gt;'Member Info'!$AJ$9,'Member Info'!$AK$10,IF('Member Info'!H124&gt;'Member Info'!$AJ$8,'Member Info'!$AK$9,'Member Info'!$AK$8)))))),
SUMPRODUCT('Member Info'!L124+IF('Member Info'!H124&gt;'Member Info'!$AG$17,'Member Info'!$AH$18,IF('Member Info'!H124&gt;'Member Info'!$AG$16,'Member Info'!$AH$17,IF('Member Info'!H124&gt;'Member Info'!$AG$15,'Member Info'!$AH$16,IF('Member Info'!H124&gt;'Member Info'!$AG$14,'Member Info'!$AH$15,IF('Member Info'!H124&gt;'Member Info'!$AG$13,'Member Info'!$AH$14,IF('Member Info'!H124&gt;'Member Info'!$AG$12,'Member Info'!$AH$13,IF('Member Info'!H124&gt;'Member Info'!$AG$11,'Member Info'!$AH$12,IF('Member Info'!H124&gt;'Member Info'!$AG$10,'Member Info'!$AH$11,IF('Member Info'!H124&gt;'Member Info'!$AG$9,'Member Info'!$AH$10,IF('Member Info'!H124&gt;'Member Info'!$AG$8,'Member Info'!$AH$9,'Member Info'!$AH$8)))))))))))))</f>
        <v/>
      </c>
      <c r="H128" s="26"/>
      <c r="I128" s="26"/>
      <c r="J128" s="107" t="str">
        <f>IF(E128=0,"",IF('Member Info'!F124&gt;$S$1,CONCATENATE("Joined with practice on ", TEXT('Member Info'!F124, "DD/MM/YYYY")),IF('Member Info'!N124&lt;&gt;"",IF('Member Info'!N124&lt;$R$1,CONCATENATE("Left Scheme on ", TEXT('Member Info'!N124, "DD/MM/YYYY")),IF(ISERROR(G128),"Error Detected, No rate entered",IF(E128=0,"",IF(F128="","Error Detected, No Pensionable pay",IF(ISERROR(AB128)," Unknown Values entered.",IF(T128+U128&lt;1,"Acceptable",IF(R128+S128=200, "No Contributions Entered", IF(K128="","Error Detected, Choose reason&gt;",IF(X128="1",IF(T128=1,"Please Enter Deemed Pensionable Pay","Add Any Relevant Details Above"),"Please Give Details Above"))))))))),IF(ISERROR(G128),"Error Detected, No rate entered",IF(E128=0,"",IF(F128="","Error Detected, No Pensionable pay",IF(ISERROR(AB128)," Unknown Values entered.",IF(T128+U128&lt;1,"Acceptable",IF(R128+S128=200, "No Contributions Entered", IF(K128="","Error Detected, Choose reason&gt;",IF(X128="1",IF(T128=1,"Please Enter Deemed Pensionable Pay","Add relevant Details Above"),"Please give details Above")))))))))))</f>
        <v/>
      </c>
      <c r="K128" s="263"/>
      <c r="L128" s="93"/>
      <c r="M128" s="93" t="str">
        <f t="shared" si="24"/>
        <v/>
      </c>
      <c r="N128" s="96">
        <f t="shared" si="23"/>
        <v>0</v>
      </c>
      <c r="O128" s="96">
        <f t="shared" si="23"/>
        <v>0</v>
      </c>
      <c r="P128" s="220">
        <f>(ROUND((F128/100*'Member Info'!$W$2), 2))</f>
        <v>0</v>
      </c>
      <c r="Q128" s="220" t="e">
        <f t="shared" si="25"/>
        <v>#VALUE!</v>
      </c>
      <c r="R128" s="220" t="str">
        <f t="shared" si="26"/>
        <v/>
      </c>
      <c r="S128" s="229" t="str">
        <f t="shared" si="27"/>
        <v/>
      </c>
      <c r="T128" s="230" t="str">
        <f t="shared" si="28"/>
        <v/>
      </c>
      <c r="U128" s="230" t="str">
        <f t="shared" si="29"/>
        <v/>
      </c>
      <c r="V128" s="224">
        <f t="shared" si="30"/>
        <v>0</v>
      </c>
      <c r="W128" s="112">
        <f t="shared" si="31"/>
        <v>0</v>
      </c>
      <c r="X128" s="237" t="str">
        <f t="shared" si="19"/>
        <v/>
      </c>
      <c r="Y128" s="242" t="b">
        <f t="shared" si="20"/>
        <v>0</v>
      </c>
      <c r="Z128" s="237">
        <f t="shared" si="32"/>
        <v>0</v>
      </c>
      <c r="AA128" s="237">
        <f>IF('Member Info'!N124="",1,"")</f>
        <v>1</v>
      </c>
      <c r="AB128" s="245" t="e">
        <f t="shared" si="33"/>
        <v>#VALUE!</v>
      </c>
      <c r="AC128" s="132" t="str">
        <f t="shared" si="21"/>
        <v/>
      </c>
      <c r="AD128" s="126">
        <f t="shared" si="22"/>
        <v>1</v>
      </c>
      <c r="AE128" s="126" t="str">
        <f>IF('Member Info'!N124&lt;&gt;"",IF('Member Info'!N124&lt;=$R$1,1,0),"")</f>
        <v/>
      </c>
      <c r="AG128" s="126" t="b">
        <f t="shared" si="34"/>
        <v>0</v>
      </c>
      <c r="AH128" s="126">
        <f t="shared" si="35"/>
        <v>0</v>
      </c>
      <c r="AJ128" s="126">
        <f t="shared" si="36"/>
        <v>0</v>
      </c>
      <c r="AK128" s="126">
        <f>IF('Member Info'!F124&gt;$R$1,1,0)</f>
        <v>0</v>
      </c>
      <c r="AL128" s="126" t="b">
        <f>IF(ISERROR(R128),ERROR.TYPE(#REF!)=ERROR.TYPE(R128),FALSE)</f>
        <v>0</v>
      </c>
      <c r="AM128" s="126" t="b">
        <f>IF(ISERROR(S128),ERROR.TYPE(#REF!)=ERROR.TYPE(S128),FALSE)</f>
        <v>0</v>
      </c>
      <c r="AN128" s="126">
        <f>IF(OR('Member Info'!F124&gt;=$S$1,'Member Info'!N124&gt;=$R$1),1,0)</f>
        <v>0</v>
      </c>
    </row>
    <row r="129" spans="1:40" x14ac:dyDescent="0.25">
      <c r="A129" s="4">
        <v>97</v>
      </c>
      <c r="B129" s="166">
        <f>'Member Info'!D125</f>
        <v>0</v>
      </c>
      <c r="C129" s="166">
        <f>'Member Info'!E125</f>
        <v>0</v>
      </c>
      <c r="D129" s="166" t="str">
        <f>'Member Info'!G125</f>
        <v/>
      </c>
      <c r="E129" s="167">
        <f>'Member Info'!B125</f>
        <v>0</v>
      </c>
      <c r="F129" s="244"/>
      <c r="G129" s="168" t="str">
        <f>IF(E129=0,"",
IF('Member Info'!$AM$19&lt;=$R$1,
SUMPRODUCT('Member Info'!L125+IF('Member Info'!H125&gt;'Member Info'!$AJ$12,'Member Info'!$AK$13,IF('Member Info'!H125&gt;'Member Info'!$AJ$11,'Member Info'!$AK$12,IF('Member Info'!H125&gt;'Member Info'!$AJ$10,'Member Info'!$AK$11,IF('Member Info'!H125&gt;'Member Info'!$AJ$9,'Member Info'!$AK$10,IF('Member Info'!H125&gt;'Member Info'!$AJ$8,'Member Info'!$AK$9,'Member Info'!$AK$8)))))),
SUMPRODUCT('Member Info'!L125+IF('Member Info'!H125&gt;'Member Info'!$AG$17,'Member Info'!$AH$18,IF('Member Info'!H125&gt;'Member Info'!$AG$16,'Member Info'!$AH$17,IF('Member Info'!H125&gt;'Member Info'!$AG$15,'Member Info'!$AH$16,IF('Member Info'!H125&gt;'Member Info'!$AG$14,'Member Info'!$AH$15,IF('Member Info'!H125&gt;'Member Info'!$AG$13,'Member Info'!$AH$14,IF('Member Info'!H125&gt;'Member Info'!$AG$12,'Member Info'!$AH$13,IF('Member Info'!H125&gt;'Member Info'!$AG$11,'Member Info'!$AH$12,IF('Member Info'!H125&gt;'Member Info'!$AG$10,'Member Info'!$AH$11,IF('Member Info'!H125&gt;'Member Info'!$AG$9,'Member Info'!$AH$10,IF('Member Info'!H125&gt;'Member Info'!$AG$8,'Member Info'!$AH$9,'Member Info'!$AH$8)))))))))))))</f>
        <v/>
      </c>
      <c r="H129" s="26"/>
      <c r="I129" s="26"/>
      <c r="J129" s="107" t="str">
        <f>IF(E129=0,"",IF('Member Info'!F125&gt;$S$1,CONCATENATE("Joined with practice on ", TEXT('Member Info'!F125, "DD/MM/YYYY")),IF('Member Info'!N125&lt;&gt;"",IF('Member Info'!N125&lt;$R$1,CONCATENATE("Left Scheme on ", TEXT('Member Info'!N125, "DD/MM/YYYY")),IF(ISERROR(G129),"Error Detected, No rate entered",IF(E129=0,"",IF(F129="","Error Detected, No Pensionable pay",IF(ISERROR(AB129)," Unknown Values entered.",IF(T129+U129&lt;1,"Acceptable",IF(R129+S129=200, "No Contributions Entered", IF(K129="","Error Detected, Choose reason&gt;",IF(X129="1",IF(T129=1,"Please Enter Deemed Pensionable Pay","Add Any Relevant Details Above"),"Please Give Details Above"))))))))),IF(ISERROR(G129),"Error Detected, No rate entered",IF(E129=0,"",IF(F129="","Error Detected, No Pensionable pay",IF(ISERROR(AB129)," Unknown Values entered.",IF(T129+U129&lt;1,"Acceptable",IF(R129+S129=200, "No Contributions Entered", IF(K129="","Error Detected, Choose reason&gt;",IF(X129="1",IF(T129=1,"Please Enter Deemed Pensionable Pay","Add relevant Details Above"),"Please give details Above")))))))))))</f>
        <v/>
      </c>
      <c r="K129" s="263"/>
      <c r="L129" s="93"/>
      <c r="M129" s="93" t="str">
        <f t="shared" si="24"/>
        <v/>
      </c>
      <c r="N129" s="96">
        <f t="shared" si="23"/>
        <v>0</v>
      </c>
      <c r="O129" s="96">
        <f t="shared" si="23"/>
        <v>0</v>
      </c>
      <c r="P129" s="220">
        <f>(ROUND((F129/100*'Member Info'!$W$2), 2))</f>
        <v>0</v>
      </c>
      <c r="Q129" s="220" t="e">
        <f t="shared" si="25"/>
        <v>#VALUE!</v>
      </c>
      <c r="R129" s="220" t="str">
        <f t="shared" si="26"/>
        <v/>
      </c>
      <c r="S129" s="229" t="str">
        <f t="shared" si="27"/>
        <v/>
      </c>
      <c r="T129" s="230" t="str">
        <f t="shared" si="28"/>
        <v/>
      </c>
      <c r="U129" s="230" t="str">
        <f t="shared" si="29"/>
        <v/>
      </c>
      <c r="V129" s="224">
        <f t="shared" si="30"/>
        <v>0</v>
      </c>
      <c r="W129" s="112">
        <f t="shared" si="31"/>
        <v>0</v>
      </c>
      <c r="X129" s="237" t="str">
        <f t="shared" si="19"/>
        <v/>
      </c>
      <c r="Y129" s="242" t="b">
        <f t="shared" si="20"/>
        <v>0</v>
      </c>
      <c r="Z129" s="237">
        <f t="shared" si="32"/>
        <v>0</v>
      </c>
      <c r="AA129" s="237">
        <f>IF('Member Info'!N125="",1,"")</f>
        <v>1</v>
      </c>
      <c r="AB129" s="245" t="e">
        <f t="shared" si="33"/>
        <v>#VALUE!</v>
      </c>
      <c r="AC129" s="132" t="str">
        <f t="shared" si="21"/>
        <v/>
      </c>
      <c r="AD129" s="126">
        <f t="shared" si="22"/>
        <v>1</v>
      </c>
      <c r="AE129" s="126" t="str">
        <f>IF('Member Info'!N125&lt;&gt;"",IF('Member Info'!N125&lt;=$R$1,1,0),"")</f>
        <v/>
      </c>
      <c r="AG129" s="126" t="b">
        <f t="shared" si="34"/>
        <v>0</v>
      </c>
      <c r="AH129" s="126">
        <f t="shared" si="35"/>
        <v>0</v>
      </c>
      <c r="AJ129" s="126">
        <f t="shared" si="36"/>
        <v>0</v>
      </c>
      <c r="AK129" s="126">
        <f>IF('Member Info'!F125&gt;$R$1,1,0)</f>
        <v>0</v>
      </c>
      <c r="AL129" s="126" t="b">
        <f>IF(ISERROR(R129),ERROR.TYPE(#REF!)=ERROR.TYPE(R129),FALSE)</f>
        <v>0</v>
      </c>
      <c r="AM129" s="126" t="b">
        <f>IF(ISERROR(S129),ERROR.TYPE(#REF!)=ERROR.TYPE(S129),FALSE)</f>
        <v>0</v>
      </c>
      <c r="AN129" s="126">
        <f>IF(OR('Member Info'!F125&gt;=$S$1,'Member Info'!N125&gt;=$R$1),1,0)</f>
        <v>0</v>
      </c>
    </row>
    <row r="130" spans="1:40" x14ac:dyDescent="0.25">
      <c r="A130" s="4">
        <v>98</v>
      </c>
      <c r="B130" s="166">
        <f>'Member Info'!D126</f>
        <v>0</v>
      </c>
      <c r="C130" s="166">
        <f>'Member Info'!E126</f>
        <v>0</v>
      </c>
      <c r="D130" s="166" t="str">
        <f>'Member Info'!G126</f>
        <v/>
      </c>
      <c r="E130" s="167">
        <f>'Member Info'!B126</f>
        <v>0</v>
      </c>
      <c r="F130" s="244"/>
      <c r="G130" s="168" t="str">
        <f>IF(E130=0,"",
IF('Member Info'!$AM$19&lt;=$R$1,
SUMPRODUCT('Member Info'!L126+IF('Member Info'!H126&gt;'Member Info'!$AJ$12,'Member Info'!$AK$13,IF('Member Info'!H126&gt;'Member Info'!$AJ$11,'Member Info'!$AK$12,IF('Member Info'!H126&gt;'Member Info'!$AJ$10,'Member Info'!$AK$11,IF('Member Info'!H126&gt;'Member Info'!$AJ$9,'Member Info'!$AK$10,IF('Member Info'!H126&gt;'Member Info'!$AJ$8,'Member Info'!$AK$9,'Member Info'!$AK$8)))))),
SUMPRODUCT('Member Info'!L126+IF('Member Info'!H126&gt;'Member Info'!$AG$17,'Member Info'!$AH$18,IF('Member Info'!H126&gt;'Member Info'!$AG$16,'Member Info'!$AH$17,IF('Member Info'!H126&gt;'Member Info'!$AG$15,'Member Info'!$AH$16,IF('Member Info'!H126&gt;'Member Info'!$AG$14,'Member Info'!$AH$15,IF('Member Info'!H126&gt;'Member Info'!$AG$13,'Member Info'!$AH$14,IF('Member Info'!H126&gt;'Member Info'!$AG$12,'Member Info'!$AH$13,IF('Member Info'!H126&gt;'Member Info'!$AG$11,'Member Info'!$AH$12,IF('Member Info'!H126&gt;'Member Info'!$AG$10,'Member Info'!$AH$11,IF('Member Info'!H126&gt;'Member Info'!$AG$9,'Member Info'!$AH$10,IF('Member Info'!H126&gt;'Member Info'!$AG$8,'Member Info'!$AH$9,'Member Info'!$AH$8)))))))))))))</f>
        <v/>
      </c>
      <c r="H130" s="26"/>
      <c r="I130" s="26"/>
      <c r="J130" s="107" t="str">
        <f>IF(E130=0,"",IF('Member Info'!F126&gt;$S$1,CONCATENATE("Joined with practice on ", TEXT('Member Info'!F126, "DD/MM/YYYY")),IF('Member Info'!N126&lt;&gt;"",IF('Member Info'!N126&lt;$R$1,CONCATENATE("Left Scheme on ", TEXT('Member Info'!N126, "DD/MM/YYYY")),IF(ISERROR(G130),"Error Detected, No rate entered",IF(E130=0,"",IF(F130="","Error Detected, No Pensionable pay",IF(ISERROR(AB130)," Unknown Values entered.",IF(T130+U130&lt;1,"Acceptable",IF(R130+S130=200, "No Contributions Entered", IF(K130="","Error Detected, Choose reason&gt;",IF(X130="1",IF(T130=1,"Please Enter Deemed Pensionable Pay","Add Any Relevant Details Above"),"Please Give Details Above"))))))))),IF(ISERROR(G130),"Error Detected, No rate entered",IF(E130=0,"",IF(F130="","Error Detected, No Pensionable pay",IF(ISERROR(AB130)," Unknown Values entered.",IF(T130+U130&lt;1,"Acceptable",IF(R130+S130=200, "No Contributions Entered", IF(K130="","Error Detected, Choose reason&gt;",IF(X130="1",IF(T130=1,"Please Enter Deemed Pensionable Pay","Add relevant Details Above"),"Please give details Above")))))))))))</f>
        <v/>
      </c>
      <c r="K130" s="263"/>
      <c r="L130" s="93"/>
      <c r="M130" s="93" t="str">
        <f t="shared" si="24"/>
        <v/>
      </c>
      <c r="N130" s="96">
        <f t="shared" si="23"/>
        <v>0</v>
      </c>
      <c r="O130" s="96">
        <f t="shared" si="23"/>
        <v>0</v>
      </c>
      <c r="P130" s="220">
        <f>(ROUND((F130/100*'Member Info'!$W$2), 2))</f>
        <v>0</v>
      </c>
      <c r="Q130" s="220" t="e">
        <f t="shared" si="25"/>
        <v>#VALUE!</v>
      </c>
      <c r="R130" s="220" t="str">
        <f t="shared" si="26"/>
        <v/>
      </c>
      <c r="S130" s="229" t="str">
        <f t="shared" si="27"/>
        <v/>
      </c>
      <c r="T130" s="230" t="str">
        <f t="shared" si="28"/>
        <v/>
      </c>
      <c r="U130" s="230" t="str">
        <f t="shared" si="29"/>
        <v/>
      </c>
      <c r="V130" s="224">
        <f t="shared" si="30"/>
        <v>0</v>
      </c>
      <c r="W130" s="112">
        <f t="shared" si="31"/>
        <v>0</v>
      </c>
      <c r="X130" s="237" t="str">
        <f t="shared" si="19"/>
        <v/>
      </c>
      <c r="Y130" s="242" t="b">
        <f t="shared" si="20"/>
        <v>0</v>
      </c>
      <c r="Z130" s="237">
        <f t="shared" si="32"/>
        <v>0</v>
      </c>
      <c r="AA130" s="237">
        <f>IF('Member Info'!N126="",1,"")</f>
        <v>1</v>
      </c>
      <c r="AB130" s="245" t="e">
        <f t="shared" si="33"/>
        <v>#VALUE!</v>
      </c>
      <c r="AC130" s="132" t="str">
        <f t="shared" si="21"/>
        <v/>
      </c>
      <c r="AD130" s="126">
        <f t="shared" si="22"/>
        <v>1</v>
      </c>
      <c r="AE130" s="126" t="str">
        <f>IF('Member Info'!N126&lt;&gt;"",IF('Member Info'!N126&lt;=$R$1,1,0),"")</f>
        <v/>
      </c>
      <c r="AG130" s="126" t="b">
        <f t="shared" si="34"/>
        <v>0</v>
      </c>
      <c r="AH130" s="126">
        <f t="shared" si="35"/>
        <v>0</v>
      </c>
      <c r="AJ130" s="126">
        <f t="shared" si="36"/>
        <v>0</v>
      </c>
      <c r="AK130" s="126">
        <f>IF('Member Info'!F126&gt;$R$1,1,0)</f>
        <v>0</v>
      </c>
      <c r="AL130" s="126" t="b">
        <f>IF(ISERROR(R130),ERROR.TYPE(#REF!)=ERROR.TYPE(R130),FALSE)</f>
        <v>0</v>
      </c>
      <c r="AM130" s="126" t="b">
        <f>IF(ISERROR(S130),ERROR.TYPE(#REF!)=ERROR.TYPE(S130),FALSE)</f>
        <v>0</v>
      </c>
      <c r="AN130" s="126">
        <f>IF(OR('Member Info'!F126&gt;=$S$1,'Member Info'!N126&gt;=$R$1),1,0)</f>
        <v>0</v>
      </c>
    </row>
    <row r="131" spans="1:40" x14ac:dyDescent="0.25">
      <c r="A131" s="4">
        <v>99</v>
      </c>
      <c r="B131" s="166">
        <f>'Member Info'!D127</f>
        <v>0</v>
      </c>
      <c r="C131" s="166">
        <f>'Member Info'!E127</f>
        <v>0</v>
      </c>
      <c r="D131" s="166" t="str">
        <f>'Member Info'!G127</f>
        <v/>
      </c>
      <c r="E131" s="167">
        <f>'Member Info'!B127</f>
        <v>0</v>
      </c>
      <c r="F131" s="244"/>
      <c r="G131" s="168" t="str">
        <f>IF(E131=0,"",
IF('Member Info'!$AM$19&lt;=$R$1,
SUMPRODUCT('Member Info'!L127+IF('Member Info'!H127&gt;'Member Info'!$AJ$12,'Member Info'!$AK$13,IF('Member Info'!H127&gt;'Member Info'!$AJ$11,'Member Info'!$AK$12,IF('Member Info'!H127&gt;'Member Info'!$AJ$10,'Member Info'!$AK$11,IF('Member Info'!H127&gt;'Member Info'!$AJ$9,'Member Info'!$AK$10,IF('Member Info'!H127&gt;'Member Info'!$AJ$8,'Member Info'!$AK$9,'Member Info'!$AK$8)))))),
SUMPRODUCT('Member Info'!L127+IF('Member Info'!H127&gt;'Member Info'!$AG$17,'Member Info'!$AH$18,IF('Member Info'!H127&gt;'Member Info'!$AG$16,'Member Info'!$AH$17,IF('Member Info'!H127&gt;'Member Info'!$AG$15,'Member Info'!$AH$16,IF('Member Info'!H127&gt;'Member Info'!$AG$14,'Member Info'!$AH$15,IF('Member Info'!H127&gt;'Member Info'!$AG$13,'Member Info'!$AH$14,IF('Member Info'!H127&gt;'Member Info'!$AG$12,'Member Info'!$AH$13,IF('Member Info'!H127&gt;'Member Info'!$AG$11,'Member Info'!$AH$12,IF('Member Info'!H127&gt;'Member Info'!$AG$10,'Member Info'!$AH$11,IF('Member Info'!H127&gt;'Member Info'!$AG$9,'Member Info'!$AH$10,IF('Member Info'!H127&gt;'Member Info'!$AG$8,'Member Info'!$AH$9,'Member Info'!$AH$8)))))))))))))</f>
        <v/>
      </c>
      <c r="H131" s="26"/>
      <c r="I131" s="26"/>
      <c r="J131" s="107" t="str">
        <f>IF(E131=0,"",IF('Member Info'!F127&gt;$S$1,CONCATENATE("Joined with practice on ", TEXT('Member Info'!F127, "DD/MM/YYYY")),IF('Member Info'!N127&lt;&gt;"",IF('Member Info'!N127&lt;$R$1,CONCATENATE("Left Scheme on ", TEXT('Member Info'!N127, "DD/MM/YYYY")),IF(ISERROR(G131),"Error Detected, No rate entered",IF(E131=0,"",IF(F131="","Error Detected, No Pensionable pay",IF(ISERROR(AB131)," Unknown Values entered.",IF(T131+U131&lt;1,"Acceptable",IF(R131+S131=200, "No Contributions Entered", IF(K131="","Error Detected, Choose reason&gt;",IF(X131="1",IF(T131=1,"Please Enter Deemed Pensionable Pay","Add Any Relevant Details Above"),"Please Give Details Above"))))))))),IF(ISERROR(G131),"Error Detected, No rate entered",IF(E131=0,"",IF(F131="","Error Detected, No Pensionable pay",IF(ISERROR(AB131)," Unknown Values entered.",IF(T131+U131&lt;1,"Acceptable",IF(R131+S131=200, "No Contributions Entered", IF(K131="","Error Detected, Choose reason&gt;",IF(X131="1",IF(T131=1,"Please Enter Deemed Pensionable Pay","Add relevant Details Above"),"Please give details Above")))))))))))</f>
        <v/>
      </c>
      <c r="K131" s="263"/>
      <c r="L131" s="93"/>
      <c r="M131" s="93" t="str">
        <f t="shared" si="24"/>
        <v/>
      </c>
      <c r="N131" s="96">
        <f t="shared" si="23"/>
        <v>0</v>
      </c>
      <c r="O131" s="96">
        <f t="shared" si="23"/>
        <v>0</v>
      </c>
      <c r="P131" s="220">
        <f>(ROUND((F131/100*'Member Info'!$W$2), 2))</f>
        <v>0</v>
      </c>
      <c r="Q131" s="220" t="e">
        <f t="shared" si="25"/>
        <v>#VALUE!</v>
      </c>
      <c r="R131" s="220" t="str">
        <f t="shared" si="26"/>
        <v/>
      </c>
      <c r="S131" s="229" t="str">
        <f t="shared" si="27"/>
        <v/>
      </c>
      <c r="T131" s="230" t="str">
        <f t="shared" si="28"/>
        <v/>
      </c>
      <c r="U131" s="230" t="str">
        <f t="shared" si="29"/>
        <v/>
      </c>
      <c r="V131" s="224">
        <f t="shared" si="30"/>
        <v>0</v>
      </c>
      <c r="W131" s="112">
        <f t="shared" si="31"/>
        <v>0</v>
      </c>
      <c r="X131" s="237" t="str">
        <f t="shared" si="19"/>
        <v/>
      </c>
      <c r="Y131" s="242" t="b">
        <f t="shared" si="20"/>
        <v>0</v>
      </c>
      <c r="Z131" s="237">
        <f t="shared" si="32"/>
        <v>0</v>
      </c>
      <c r="AA131" s="237">
        <f>IF('Member Info'!N127="",1,"")</f>
        <v>1</v>
      </c>
      <c r="AB131" s="245" t="e">
        <f t="shared" si="33"/>
        <v>#VALUE!</v>
      </c>
      <c r="AC131" s="132" t="str">
        <f t="shared" si="21"/>
        <v/>
      </c>
      <c r="AD131" s="126">
        <f t="shared" si="22"/>
        <v>1</v>
      </c>
      <c r="AE131" s="126" t="str">
        <f>IF('Member Info'!N127&lt;&gt;"",IF('Member Info'!N127&lt;=$R$1,1,0),"")</f>
        <v/>
      </c>
      <c r="AG131" s="126" t="b">
        <f t="shared" si="34"/>
        <v>0</v>
      </c>
      <c r="AH131" s="126">
        <f t="shared" si="35"/>
        <v>0</v>
      </c>
      <c r="AJ131" s="126">
        <f t="shared" si="36"/>
        <v>0</v>
      </c>
      <c r="AK131" s="126">
        <f>IF('Member Info'!F127&gt;$R$1,1,0)</f>
        <v>0</v>
      </c>
      <c r="AL131" s="126" t="b">
        <f>IF(ISERROR(R131),ERROR.TYPE(#REF!)=ERROR.TYPE(R131),FALSE)</f>
        <v>0</v>
      </c>
      <c r="AM131" s="126" t="b">
        <f>IF(ISERROR(S131),ERROR.TYPE(#REF!)=ERROR.TYPE(S131),FALSE)</f>
        <v>0</v>
      </c>
      <c r="AN131" s="126">
        <f>IF(OR('Member Info'!F127&gt;=$S$1,'Member Info'!N127&gt;=$R$1),1,0)</f>
        <v>0</v>
      </c>
    </row>
    <row r="132" spans="1:40" x14ac:dyDescent="0.25">
      <c r="A132" s="4">
        <v>100</v>
      </c>
      <c r="B132" s="166">
        <f>'Member Info'!D128</f>
        <v>0</v>
      </c>
      <c r="C132" s="166">
        <f>'Member Info'!E128</f>
        <v>0</v>
      </c>
      <c r="D132" s="166" t="str">
        <f>'Member Info'!G128</f>
        <v/>
      </c>
      <c r="E132" s="167">
        <f>'Member Info'!B128</f>
        <v>0</v>
      </c>
      <c r="F132" s="244"/>
      <c r="G132" s="168" t="str">
        <f>IF(E132=0,"",
IF('Member Info'!$AM$19&lt;=$R$1,
SUMPRODUCT('Member Info'!L128+IF('Member Info'!H128&gt;'Member Info'!$AJ$12,'Member Info'!$AK$13,IF('Member Info'!H128&gt;'Member Info'!$AJ$11,'Member Info'!$AK$12,IF('Member Info'!H128&gt;'Member Info'!$AJ$10,'Member Info'!$AK$11,IF('Member Info'!H128&gt;'Member Info'!$AJ$9,'Member Info'!$AK$10,IF('Member Info'!H128&gt;'Member Info'!$AJ$8,'Member Info'!$AK$9,'Member Info'!$AK$8)))))),
SUMPRODUCT('Member Info'!L128+IF('Member Info'!H128&gt;'Member Info'!$AG$17,'Member Info'!$AH$18,IF('Member Info'!H128&gt;'Member Info'!$AG$16,'Member Info'!$AH$17,IF('Member Info'!H128&gt;'Member Info'!$AG$15,'Member Info'!$AH$16,IF('Member Info'!H128&gt;'Member Info'!$AG$14,'Member Info'!$AH$15,IF('Member Info'!H128&gt;'Member Info'!$AG$13,'Member Info'!$AH$14,IF('Member Info'!H128&gt;'Member Info'!$AG$12,'Member Info'!$AH$13,IF('Member Info'!H128&gt;'Member Info'!$AG$11,'Member Info'!$AH$12,IF('Member Info'!H128&gt;'Member Info'!$AG$10,'Member Info'!$AH$11,IF('Member Info'!H128&gt;'Member Info'!$AG$9,'Member Info'!$AH$10,IF('Member Info'!H128&gt;'Member Info'!$AG$8,'Member Info'!$AH$9,'Member Info'!$AH$8)))))))))))))</f>
        <v/>
      </c>
      <c r="H132" s="26"/>
      <c r="I132" s="26"/>
      <c r="J132" s="107" t="str">
        <f>IF(E132=0,"",IF('Member Info'!F128&gt;$S$1,CONCATENATE("Joined with practice on ", TEXT('Member Info'!F128, "DD/MM/YYYY")),IF('Member Info'!N128&lt;&gt;"",IF('Member Info'!N128&lt;$R$1,CONCATENATE("Left Scheme on ", TEXT('Member Info'!N128, "DD/MM/YYYY")),IF(ISERROR(G132),"Error Detected, No rate entered",IF(E132=0,"",IF(F132="","Error Detected, No Pensionable pay",IF(ISERROR(AB132)," Unknown Values entered.",IF(T132+U132&lt;1,"Acceptable",IF(R132+S132=200, "No Contributions Entered", IF(K132="","Error Detected, Choose reason&gt;",IF(X132="1",IF(T132=1,"Please Enter Deemed Pensionable Pay","Add Any Relevant Details Above"),"Please Give Details Above"))))))))),IF(ISERROR(G132),"Error Detected, No rate entered",IF(E132=0,"",IF(F132="","Error Detected, No Pensionable pay",IF(ISERROR(AB132)," Unknown Values entered.",IF(T132+U132&lt;1,"Acceptable",IF(R132+S132=200, "No Contributions Entered", IF(K132="","Error Detected, Choose reason&gt;",IF(X132="1",IF(T132=1,"Please Enter Deemed Pensionable Pay","Add relevant Details Above"),"Please give details Above")))))))))))</f>
        <v/>
      </c>
      <c r="K132" s="263"/>
      <c r="L132" s="93"/>
      <c r="M132" s="93" t="str">
        <f t="shared" si="24"/>
        <v/>
      </c>
      <c r="N132" s="96">
        <f t="shared" si="23"/>
        <v>0</v>
      </c>
      <c r="O132" s="96">
        <f t="shared" si="23"/>
        <v>0</v>
      </c>
      <c r="P132" s="220">
        <f>(ROUND((F132/100*'Member Info'!$W$2), 2))</f>
        <v>0</v>
      </c>
      <c r="Q132" s="220" t="e">
        <f t="shared" si="25"/>
        <v>#VALUE!</v>
      </c>
      <c r="R132" s="220" t="str">
        <f t="shared" si="26"/>
        <v/>
      </c>
      <c r="S132" s="229" t="str">
        <f t="shared" si="27"/>
        <v/>
      </c>
      <c r="T132" s="230" t="str">
        <f t="shared" si="28"/>
        <v/>
      </c>
      <c r="U132" s="230" t="str">
        <f t="shared" si="29"/>
        <v/>
      </c>
      <c r="V132" s="224">
        <f t="shared" si="30"/>
        <v>0</v>
      </c>
      <c r="W132" s="112">
        <f t="shared" si="31"/>
        <v>0</v>
      </c>
      <c r="X132" s="237" t="str">
        <f t="shared" si="19"/>
        <v/>
      </c>
      <c r="Y132" s="242" t="b">
        <f t="shared" si="20"/>
        <v>0</v>
      </c>
      <c r="Z132" s="237">
        <f t="shared" si="32"/>
        <v>0</v>
      </c>
      <c r="AA132" s="237">
        <f>IF('Member Info'!N128="",1,"")</f>
        <v>1</v>
      </c>
      <c r="AB132" s="245" t="e">
        <f t="shared" si="33"/>
        <v>#VALUE!</v>
      </c>
      <c r="AC132" s="132" t="str">
        <f t="shared" si="21"/>
        <v/>
      </c>
      <c r="AD132" s="126">
        <f t="shared" si="22"/>
        <v>1</v>
      </c>
      <c r="AE132" s="126" t="str">
        <f>IF('Member Info'!N128&lt;&gt;"",IF('Member Info'!N128&lt;=$R$1,1,0),"")</f>
        <v/>
      </c>
      <c r="AG132" s="126" t="b">
        <f t="shared" si="34"/>
        <v>0</v>
      </c>
      <c r="AH132" s="126">
        <f t="shared" si="35"/>
        <v>0</v>
      </c>
      <c r="AJ132" s="126">
        <f t="shared" si="36"/>
        <v>0</v>
      </c>
      <c r="AK132" s="126">
        <f>IF('Member Info'!F128&gt;$R$1,1,0)</f>
        <v>0</v>
      </c>
      <c r="AL132" s="126" t="b">
        <f>IF(ISERROR(R132),ERROR.TYPE(#REF!)=ERROR.TYPE(R132),FALSE)</f>
        <v>0</v>
      </c>
      <c r="AM132" s="126" t="b">
        <f>IF(ISERROR(S132),ERROR.TYPE(#REF!)=ERROR.TYPE(S132),FALSE)</f>
        <v>0</v>
      </c>
      <c r="AN132" s="126">
        <f>IF(OR('Member Info'!F128&gt;=$S$1,'Member Info'!N128&gt;=$R$1),1,0)</f>
        <v>0</v>
      </c>
    </row>
    <row r="133" spans="1:40" x14ac:dyDescent="0.25">
      <c r="A133" s="4">
        <v>101</v>
      </c>
      <c r="B133" s="166">
        <f>'Member Info'!D129</f>
        <v>0</v>
      </c>
      <c r="C133" s="166">
        <f>'Member Info'!E129</f>
        <v>0</v>
      </c>
      <c r="D133" s="166" t="str">
        <f>'Member Info'!G129</f>
        <v/>
      </c>
      <c r="E133" s="167">
        <f>'Member Info'!B129</f>
        <v>0</v>
      </c>
      <c r="F133" s="244"/>
      <c r="G133" s="168" t="str">
        <f>IF(E133=0,"",
IF('Member Info'!$AM$19&lt;=$R$1,
SUMPRODUCT('Member Info'!L129+IF('Member Info'!H129&gt;'Member Info'!$AJ$12,'Member Info'!$AK$13,IF('Member Info'!H129&gt;'Member Info'!$AJ$11,'Member Info'!$AK$12,IF('Member Info'!H129&gt;'Member Info'!$AJ$10,'Member Info'!$AK$11,IF('Member Info'!H129&gt;'Member Info'!$AJ$9,'Member Info'!$AK$10,IF('Member Info'!H129&gt;'Member Info'!$AJ$8,'Member Info'!$AK$9,'Member Info'!$AK$8)))))),
SUMPRODUCT('Member Info'!L129+IF('Member Info'!H129&gt;'Member Info'!$AG$17,'Member Info'!$AH$18,IF('Member Info'!H129&gt;'Member Info'!$AG$16,'Member Info'!$AH$17,IF('Member Info'!H129&gt;'Member Info'!$AG$15,'Member Info'!$AH$16,IF('Member Info'!H129&gt;'Member Info'!$AG$14,'Member Info'!$AH$15,IF('Member Info'!H129&gt;'Member Info'!$AG$13,'Member Info'!$AH$14,IF('Member Info'!H129&gt;'Member Info'!$AG$12,'Member Info'!$AH$13,IF('Member Info'!H129&gt;'Member Info'!$AG$11,'Member Info'!$AH$12,IF('Member Info'!H129&gt;'Member Info'!$AG$10,'Member Info'!$AH$11,IF('Member Info'!H129&gt;'Member Info'!$AG$9,'Member Info'!$AH$10,IF('Member Info'!H129&gt;'Member Info'!$AG$8,'Member Info'!$AH$9,'Member Info'!$AH$8)))))))))))))</f>
        <v/>
      </c>
      <c r="H133" s="26"/>
      <c r="I133" s="26"/>
      <c r="J133" s="107" t="str">
        <f>IF(E133=0,"",IF('Member Info'!F129&gt;$S$1,CONCATENATE("Joined with practice on ", TEXT('Member Info'!F129, "DD/MM/YYYY")),IF('Member Info'!N129&lt;&gt;"",IF('Member Info'!N129&lt;$R$1,CONCATENATE("Left Scheme on ", TEXT('Member Info'!N129, "DD/MM/YYYY")),IF(ISERROR(G133),"Error Detected, No rate entered",IF(E133=0,"",IF(F133="","Error Detected, No Pensionable pay",IF(ISERROR(AB133)," Unknown Values entered.",IF(T133+U133&lt;1,"Acceptable",IF(R133+S133=200, "No Contributions Entered", IF(K133="","Error Detected, Choose reason&gt;",IF(X133="1",IF(T133=1,"Please Enter Deemed Pensionable Pay","Add Any Relevant Details Above"),"Please Give Details Above"))))))))),IF(ISERROR(G133),"Error Detected, No rate entered",IF(E133=0,"",IF(F133="","Error Detected, No Pensionable pay",IF(ISERROR(AB133)," Unknown Values entered.",IF(T133+U133&lt;1,"Acceptable",IF(R133+S133=200, "No Contributions Entered", IF(K133="","Error Detected, Choose reason&gt;",IF(X133="1",IF(T133=1,"Please Enter Deemed Pensionable Pay","Add relevant Details Above"),"Please give details Above")))))))))))</f>
        <v/>
      </c>
      <c r="K133" s="263"/>
      <c r="L133" s="93"/>
      <c r="M133" s="93" t="str">
        <f t="shared" si="24"/>
        <v/>
      </c>
      <c r="N133" s="96">
        <f t="shared" si="23"/>
        <v>0</v>
      </c>
      <c r="O133" s="96">
        <f t="shared" si="23"/>
        <v>0</v>
      </c>
      <c r="P133" s="220">
        <f>(ROUND((F133/100*'Member Info'!$W$2), 2))</f>
        <v>0</v>
      </c>
      <c r="Q133" s="220" t="e">
        <f t="shared" si="25"/>
        <v>#VALUE!</v>
      </c>
      <c r="R133" s="220" t="str">
        <f t="shared" si="26"/>
        <v/>
      </c>
      <c r="S133" s="229" t="str">
        <f t="shared" si="27"/>
        <v/>
      </c>
      <c r="T133" s="230" t="str">
        <f t="shared" si="28"/>
        <v/>
      </c>
      <c r="U133" s="230" t="str">
        <f t="shared" si="29"/>
        <v/>
      </c>
      <c r="V133" s="224">
        <f t="shared" si="30"/>
        <v>0</v>
      </c>
      <c r="W133" s="112">
        <f t="shared" si="31"/>
        <v>0</v>
      </c>
      <c r="X133" s="237" t="str">
        <f t="shared" si="19"/>
        <v/>
      </c>
      <c r="Y133" s="242" t="b">
        <f t="shared" si="20"/>
        <v>0</v>
      </c>
      <c r="Z133" s="237">
        <f t="shared" si="32"/>
        <v>0</v>
      </c>
      <c r="AA133" s="237">
        <f>IF('Member Info'!N129="",1,"")</f>
        <v>1</v>
      </c>
      <c r="AB133" s="245" t="e">
        <f t="shared" si="33"/>
        <v>#VALUE!</v>
      </c>
      <c r="AC133" s="132" t="str">
        <f t="shared" si="21"/>
        <v/>
      </c>
      <c r="AD133" s="126">
        <f t="shared" si="22"/>
        <v>1</v>
      </c>
      <c r="AE133" s="126" t="str">
        <f>IF('Member Info'!N129&lt;&gt;"",IF('Member Info'!N129&lt;=$R$1,1,0),"")</f>
        <v/>
      </c>
      <c r="AG133" s="126" t="b">
        <f t="shared" si="34"/>
        <v>0</v>
      </c>
      <c r="AH133" s="126">
        <f t="shared" si="35"/>
        <v>0</v>
      </c>
      <c r="AJ133" s="126">
        <f t="shared" si="36"/>
        <v>0</v>
      </c>
      <c r="AK133" s="126">
        <f>IF('Member Info'!F129&gt;$R$1,1,0)</f>
        <v>0</v>
      </c>
      <c r="AL133" s="126" t="b">
        <f>IF(ISERROR(R133),ERROR.TYPE(#REF!)=ERROR.TYPE(R133),FALSE)</f>
        <v>0</v>
      </c>
      <c r="AM133" s="126" t="b">
        <f>IF(ISERROR(S133),ERROR.TYPE(#REF!)=ERROR.TYPE(S133),FALSE)</f>
        <v>0</v>
      </c>
      <c r="AN133" s="126">
        <f>IF(OR('Member Info'!F129&gt;=$S$1,'Member Info'!N129&gt;=$R$1),1,0)</f>
        <v>0</v>
      </c>
    </row>
    <row r="134" spans="1:40" x14ac:dyDescent="0.25">
      <c r="A134" s="4">
        <v>102</v>
      </c>
      <c r="B134" s="166">
        <f>'Member Info'!D130</f>
        <v>0</v>
      </c>
      <c r="C134" s="166">
        <f>'Member Info'!E130</f>
        <v>0</v>
      </c>
      <c r="D134" s="166" t="str">
        <f>'Member Info'!G130</f>
        <v/>
      </c>
      <c r="E134" s="167">
        <f>'Member Info'!B130</f>
        <v>0</v>
      </c>
      <c r="F134" s="244"/>
      <c r="G134" s="168" t="str">
        <f>IF(E134=0,"",
IF('Member Info'!$AM$19&lt;=$R$1,
SUMPRODUCT('Member Info'!L130+IF('Member Info'!H130&gt;'Member Info'!$AJ$12,'Member Info'!$AK$13,IF('Member Info'!H130&gt;'Member Info'!$AJ$11,'Member Info'!$AK$12,IF('Member Info'!H130&gt;'Member Info'!$AJ$10,'Member Info'!$AK$11,IF('Member Info'!H130&gt;'Member Info'!$AJ$9,'Member Info'!$AK$10,IF('Member Info'!H130&gt;'Member Info'!$AJ$8,'Member Info'!$AK$9,'Member Info'!$AK$8)))))),
SUMPRODUCT('Member Info'!L130+IF('Member Info'!H130&gt;'Member Info'!$AG$17,'Member Info'!$AH$18,IF('Member Info'!H130&gt;'Member Info'!$AG$16,'Member Info'!$AH$17,IF('Member Info'!H130&gt;'Member Info'!$AG$15,'Member Info'!$AH$16,IF('Member Info'!H130&gt;'Member Info'!$AG$14,'Member Info'!$AH$15,IF('Member Info'!H130&gt;'Member Info'!$AG$13,'Member Info'!$AH$14,IF('Member Info'!H130&gt;'Member Info'!$AG$12,'Member Info'!$AH$13,IF('Member Info'!H130&gt;'Member Info'!$AG$11,'Member Info'!$AH$12,IF('Member Info'!H130&gt;'Member Info'!$AG$10,'Member Info'!$AH$11,IF('Member Info'!H130&gt;'Member Info'!$AG$9,'Member Info'!$AH$10,IF('Member Info'!H130&gt;'Member Info'!$AG$8,'Member Info'!$AH$9,'Member Info'!$AH$8)))))))))))))</f>
        <v/>
      </c>
      <c r="H134" s="26"/>
      <c r="I134" s="26"/>
      <c r="J134" s="107" t="str">
        <f>IF(E134=0,"",IF('Member Info'!F130&gt;$S$1,CONCATENATE("Joined with practice on ", TEXT('Member Info'!F130, "DD/MM/YYYY")),IF('Member Info'!N130&lt;&gt;"",IF('Member Info'!N130&lt;$R$1,CONCATENATE("Left Scheme on ", TEXT('Member Info'!N130, "DD/MM/YYYY")),IF(ISERROR(G134),"Error Detected, No rate entered",IF(E134=0,"",IF(F134="","Error Detected, No Pensionable pay",IF(ISERROR(AB134)," Unknown Values entered.",IF(T134+U134&lt;1,"Acceptable",IF(R134+S134=200, "No Contributions Entered", IF(K134="","Error Detected, Choose reason&gt;",IF(X134="1",IF(T134=1,"Please Enter Deemed Pensionable Pay","Add Any Relevant Details Above"),"Please Give Details Above"))))))))),IF(ISERROR(G134),"Error Detected, No rate entered",IF(E134=0,"",IF(F134="","Error Detected, No Pensionable pay",IF(ISERROR(AB134)," Unknown Values entered.",IF(T134+U134&lt;1,"Acceptable",IF(R134+S134=200, "No Contributions Entered", IF(K134="","Error Detected, Choose reason&gt;",IF(X134="1",IF(T134=1,"Please Enter Deemed Pensionable Pay","Add relevant Details Above"),"Please give details Above")))))))))))</f>
        <v/>
      </c>
      <c r="K134" s="263"/>
      <c r="L134" s="93"/>
      <c r="M134" s="93" t="str">
        <f t="shared" si="24"/>
        <v/>
      </c>
      <c r="N134" s="96">
        <f t="shared" si="23"/>
        <v>0</v>
      </c>
      <c r="O134" s="96">
        <f t="shared" si="23"/>
        <v>0</v>
      </c>
      <c r="P134" s="220">
        <f>(ROUND((F134/100*'Member Info'!$W$2), 2))</f>
        <v>0</v>
      </c>
      <c r="Q134" s="220" t="e">
        <f t="shared" si="25"/>
        <v>#VALUE!</v>
      </c>
      <c r="R134" s="220" t="str">
        <f t="shared" si="26"/>
        <v/>
      </c>
      <c r="S134" s="229" t="str">
        <f t="shared" si="27"/>
        <v/>
      </c>
      <c r="T134" s="230" t="str">
        <f t="shared" si="28"/>
        <v/>
      </c>
      <c r="U134" s="230" t="str">
        <f t="shared" si="29"/>
        <v/>
      </c>
      <c r="V134" s="224">
        <f t="shared" si="30"/>
        <v>0</v>
      </c>
      <c r="W134" s="112">
        <f t="shared" si="31"/>
        <v>0</v>
      </c>
      <c r="X134" s="237" t="str">
        <f t="shared" si="19"/>
        <v/>
      </c>
      <c r="Y134" s="242" t="b">
        <f t="shared" si="20"/>
        <v>0</v>
      </c>
      <c r="Z134" s="237">
        <f t="shared" si="32"/>
        <v>0</v>
      </c>
      <c r="AA134" s="237">
        <f>IF('Member Info'!N130="",1,"")</f>
        <v>1</v>
      </c>
      <c r="AB134" s="245" t="e">
        <f t="shared" si="33"/>
        <v>#VALUE!</v>
      </c>
      <c r="AC134" s="132" t="str">
        <f t="shared" si="21"/>
        <v/>
      </c>
      <c r="AD134" s="126">
        <f t="shared" si="22"/>
        <v>1</v>
      </c>
      <c r="AE134" s="126" t="str">
        <f>IF('Member Info'!N130&lt;&gt;"",IF('Member Info'!N130&lt;=$R$1,1,0),"")</f>
        <v/>
      </c>
      <c r="AG134" s="126" t="b">
        <f t="shared" si="34"/>
        <v>0</v>
      </c>
      <c r="AH134" s="126">
        <f t="shared" si="35"/>
        <v>0</v>
      </c>
      <c r="AJ134" s="126">
        <f t="shared" si="36"/>
        <v>0</v>
      </c>
      <c r="AK134" s="126">
        <f>IF('Member Info'!F130&gt;$R$1,1,0)</f>
        <v>0</v>
      </c>
      <c r="AL134" s="126" t="b">
        <f>IF(ISERROR(R134),ERROR.TYPE(#REF!)=ERROR.TYPE(R134),FALSE)</f>
        <v>0</v>
      </c>
      <c r="AM134" s="126" t="b">
        <f>IF(ISERROR(S134),ERROR.TYPE(#REF!)=ERROR.TYPE(S134),FALSE)</f>
        <v>0</v>
      </c>
      <c r="AN134" s="126">
        <f>IF(OR('Member Info'!F130&gt;=$S$1,'Member Info'!N130&gt;=$R$1),1,0)</f>
        <v>0</v>
      </c>
    </row>
    <row r="135" spans="1:40" x14ac:dyDescent="0.25">
      <c r="A135" s="4">
        <v>103</v>
      </c>
      <c r="B135" s="166">
        <f>'Member Info'!D131</f>
        <v>0</v>
      </c>
      <c r="C135" s="166">
        <f>'Member Info'!E131</f>
        <v>0</v>
      </c>
      <c r="D135" s="166" t="str">
        <f>'Member Info'!G131</f>
        <v/>
      </c>
      <c r="E135" s="167">
        <f>'Member Info'!B131</f>
        <v>0</v>
      </c>
      <c r="F135" s="244"/>
      <c r="G135" s="168" t="str">
        <f>IF(E135=0,"",
IF('Member Info'!$AM$19&lt;=$R$1,
SUMPRODUCT('Member Info'!L131+IF('Member Info'!H131&gt;'Member Info'!$AJ$12,'Member Info'!$AK$13,IF('Member Info'!H131&gt;'Member Info'!$AJ$11,'Member Info'!$AK$12,IF('Member Info'!H131&gt;'Member Info'!$AJ$10,'Member Info'!$AK$11,IF('Member Info'!H131&gt;'Member Info'!$AJ$9,'Member Info'!$AK$10,IF('Member Info'!H131&gt;'Member Info'!$AJ$8,'Member Info'!$AK$9,'Member Info'!$AK$8)))))),
SUMPRODUCT('Member Info'!L131+IF('Member Info'!H131&gt;'Member Info'!$AG$17,'Member Info'!$AH$18,IF('Member Info'!H131&gt;'Member Info'!$AG$16,'Member Info'!$AH$17,IF('Member Info'!H131&gt;'Member Info'!$AG$15,'Member Info'!$AH$16,IF('Member Info'!H131&gt;'Member Info'!$AG$14,'Member Info'!$AH$15,IF('Member Info'!H131&gt;'Member Info'!$AG$13,'Member Info'!$AH$14,IF('Member Info'!H131&gt;'Member Info'!$AG$12,'Member Info'!$AH$13,IF('Member Info'!H131&gt;'Member Info'!$AG$11,'Member Info'!$AH$12,IF('Member Info'!H131&gt;'Member Info'!$AG$10,'Member Info'!$AH$11,IF('Member Info'!H131&gt;'Member Info'!$AG$9,'Member Info'!$AH$10,IF('Member Info'!H131&gt;'Member Info'!$AG$8,'Member Info'!$AH$9,'Member Info'!$AH$8)))))))))))))</f>
        <v/>
      </c>
      <c r="H135" s="26"/>
      <c r="I135" s="26"/>
      <c r="J135" s="107" t="str">
        <f>IF(E135=0,"",IF('Member Info'!F131&gt;$S$1,CONCATENATE("Joined with practice on ", TEXT('Member Info'!F131, "DD/MM/YYYY")),IF('Member Info'!N131&lt;&gt;"",IF('Member Info'!N131&lt;$R$1,CONCATENATE("Left Scheme on ", TEXT('Member Info'!N131, "DD/MM/YYYY")),IF(ISERROR(G135),"Error Detected, No rate entered",IF(E135=0,"",IF(F135="","Error Detected, No Pensionable pay",IF(ISERROR(AB135)," Unknown Values entered.",IF(T135+U135&lt;1,"Acceptable",IF(R135+S135=200, "No Contributions Entered", IF(K135="","Error Detected, Choose reason&gt;",IF(X135="1",IF(T135=1,"Please Enter Deemed Pensionable Pay","Add Any Relevant Details Above"),"Please Give Details Above"))))))))),IF(ISERROR(G135),"Error Detected, No rate entered",IF(E135=0,"",IF(F135="","Error Detected, No Pensionable pay",IF(ISERROR(AB135)," Unknown Values entered.",IF(T135+U135&lt;1,"Acceptable",IF(R135+S135=200, "No Contributions Entered", IF(K135="","Error Detected, Choose reason&gt;",IF(X135="1",IF(T135=1,"Please Enter Deemed Pensionable Pay","Add relevant Details Above"),"Please give details Above")))))))))))</f>
        <v/>
      </c>
      <c r="K135" s="263"/>
      <c r="L135" s="93"/>
      <c r="M135" s="93" t="str">
        <f t="shared" si="24"/>
        <v/>
      </c>
      <c r="N135" s="96">
        <f t="shared" si="23"/>
        <v>0</v>
      </c>
      <c r="O135" s="96">
        <f t="shared" si="23"/>
        <v>0</v>
      </c>
      <c r="P135" s="220">
        <f>(ROUND((F135/100*'Member Info'!$W$2), 2))</f>
        <v>0</v>
      </c>
      <c r="Q135" s="220" t="e">
        <f t="shared" si="25"/>
        <v>#VALUE!</v>
      </c>
      <c r="R135" s="220" t="str">
        <f t="shared" si="26"/>
        <v/>
      </c>
      <c r="S135" s="229" t="str">
        <f t="shared" si="27"/>
        <v/>
      </c>
      <c r="T135" s="230" t="str">
        <f t="shared" si="28"/>
        <v/>
      </c>
      <c r="U135" s="230" t="str">
        <f t="shared" si="29"/>
        <v/>
      </c>
      <c r="V135" s="224">
        <f t="shared" si="30"/>
        <v>0</v>
      </c>
      <c r="W135" s="112">
        <f t="shared" si="31"/>
        <v>0</v>
      </c>
      <c r="X135" s="237" t="str">
        <f t="shared" si="19"/>
        <v/>
      </c>
      <c r="Y135" s="242" t="b">
        <f t="shared" si="20"/>
        <v>0</v>
      </c>
      <c r="Z135" s="237">
        <f t="shared" si="32"/>
        <v>0</v>
      </c>
      <c r="AA135" s="237">
        <f>IF('Member Info'!N131="",1,"")</f>
        <v>1</v>
      </c>
      <c r="AB135" s="245" t="e">
        <f t="shared" si="33"/>
        <v>#VALUE!</v>
      </c>
      <c r="AC135" s="132" t="str">
        <f t="shared" si="21"/>
        <v/>
      </c>
      <c r="AD135" s="126">
        <f t="shared" si="22"/>
        <v>1</v>
      </c>
      <c r="AE135" s="126" t="str">
        <f>IF('Member Info'!N131&lt;&gt;"",IF('Member Info'!N131&lt;=$R$1,1,0),"")</f>
        <v/>
      </c>
      <c r="AG135" s="126" t="b">
        <f t="shared" si="34"/>
        <v>0</v>
      </c>
      <c r="AH135" s="126">
        <f t="shared" si="35"/>
        <v>0</v>
      </c>
      <c r="AJ135" s="126">
        <f t="shared" si="36"/>
        <v>0</v>
      </c>
      <c r="AK135" s="126">
        <f>IF('Member Info'!F131&gt;$R$1,1,0)</f>
        <v>0</v>
      </c>
      <c r="AL135" s="126" t="b">
        <f>IF(ISERROR(R135),ERROR.TYPE(#REF!)=ERROR.TYPE(R135),FALSE)</f>
        <v>0</v>
      </c>
      <c r="AM135" s="126" t="b">
        <f>IF(ISERROR(S135),ERROR.TYPE(#REF!)=ERROR.TYPE(S135),FALSE)</f>
        <v>0</v>
      </c>
      <c r="AN135" s="126">
        <f>IF(OR('Member Info'!F131&gt;=$S$1,'Member Info'!N131&gt;=$R$1),1,0)</f>
        <v>0</v>
      </c>
    </row>
    <row r="136" spans="1:40" x14ac:dyDescent="0.25">
      <c r="A136" s="4">
        <v>104</v>
      </c>
      <c r="B136" s="166">
        <f>'Member Info'!D132</f>
        <v>0</v>
      </c>
      <c r="C136" s="166">
        <f>'Member Info'!E132</f>
        <v>0</v>
      </c>
      <c r="D136" s="166" t="str">
        <f>'Member Info'!G132</f>
        <v/>
      </c>
      <c r="E136" s="167">
        <f>'Member Info'!B132</f>
        <v>0</v>
      </c>
      <c r="F136" s="244"/>
      <c r="G136" s="168" t="str">
        <f>IF(E136=0,"",
IF('Member Info'!$AM$19&lt;=$R$1,
SUMPRODUCT('Member Info'!L132+IF('Member Info'!H132&gt;'Member Info'!$AJ$12,'Member Info'!$AK$13,IF('Member Info'!H132&gt;'Member Info'!$AJ$11,'Member Info'!$AK$12,IF('Member Info'!H132&gt;'Member Info'!$AJ$10,'Member Info'!$AK$11,IF('Member Info'!H132&gt;'Member Info'!$AJ$9,'Member Info'!$AK$10,IF('Member Info'!H132&gt;'Member Info'!$AJ$8,'Member Info'!$AK$9,'Member Info'!$AK$8)))))),
SUMPRODUCT('Member Info'!L132+IF('Member Info'!H132&gt;'Member Info'!$AG$17,'Member Info'!$AH$18,IF('Member Info'!H132&gt;'Member Info'!$AG$16,'Member Info'!$AH$17,IF('Member Info'!H132&gt;'Member Info'!$AG$15,'Member Info'!$AH$16,IF('Member Info'!H132&gt;'Member Info'!$AG$14,'Member Info'!$AH$15,IF('Member Info'!H132&gt;'Member Info'!$AG$13,'Member Info'!$AH$14,IF('Member Info'!H132&gt;'Member Info'!$AG$12,'Member Info'!$AH$13,IF('Member Info'!H132&gt;'Member Info'!$AG$11,'Member Info'!$AH$12,IF('Member Info'!H132&gt;'Member Info'!$AG$10,'Member Info'!$AH$11,IF('Member Info'!H132&gt;'Member Info'!$AG$9,'Member Info'!$AH$10,IF('Member Info'!H132&gt;'Member Info'!$AG$8,'Member Info'!$AH$9,'Member Info'!$AH$8)))))))))))))</f>
        <v/>
      </c>
      <c r="H136" s="26"/>
      <c r="I136" s="26"/>
      <c r="J136" s="107" t="str">
        <f>IF(E136=0,"",IF('Member Info'!F132&gt;$S$1,CONCATENATE("Joined with practice on ", TEXT('Member Info'!F132, "DD/MM/YYYY")),IF('Member Info'!N132&lt;&gt;"",IF('Member Info'!N132&lt;$R$1,CONCATENATE("Left Scheme on ", TEXT('Member Info'!N132, "DD/MM/YYYY")),IF(ISERROR(G136),"Error Detected, No rate entered",IF(E136=0,"",IF(F136="","Error Detected, No Pensionable pay",IF(ISERROR(AB136)," Unknown Values entered.",IF(T136+U136&lt;1,"Acceptable",IF(R136+S136=200, "No Contributions Entered", IF(K136="","Error Detected, Choose reason&gt;",IF(X136="1",IF(T136=1,"Please Enter Deemed Pensionable Pay","Add Any Relevant Details Above"),"Please Give Details Above"))))))))),IF(ISERROR(G136),"Error Detected, No rate entered",IF(E136=0,"",IF(F136="","Error Detected, No Pensionable pay",IF(ISERROR(AB136)," Unknown Values entered.",IF(T136+U136&lt;1,"Acceptable",IF(R136+S136=200, "No Contributions Entered", IF(K136="","Error Detected, Choose reason&gt;",IF(X136="1",IF(T136=1,"Please Enter Deemed Pensionable Pay","Add relevant Details Above"),"Please give details Above")))))))))))</f>
        <v/>
      </c>
      <c r="K136" s="263"/>
      <c r="L136" s="93"/>
      <c r="M136" s="93" t="str">
        <f t="shared" si="24"/>
        <v/>
      </c>
      <c r="N136" s="96">
        <f t="shared" si="23"/>
        <v>0</v>
      </c>
      <c r="O136" s="96">
        <f t="shared" si="23"/>
        <v>0</v>
      </c>
      <c r="P136" s="220">
        <f>(ROUND((F136/100*'Member Info'!$W$2), 2))</f>
        <v>0</v>
      </c>
      <c r="Q136" s="220" t="e">
        <f t="shared" si="25"/>
        <v>#VALUE!</v>
      </c>
      <c r="R136" s="220" t="str">
        <f t="shared" si="26"/>
        <v/>
      </c>
      <c r="S136" s="229" t="str">
        <f t="shared" si="27"/>
        <v/>
      </c>
      <c r="T136" s="230" t="str">
        <f t="shared" si="28"/>
        <v/>
      </c>
      <c r="U136" s="230" t="str">
        <f t="shared" si="29"/>
        <v/>
      </c>
      <c r="V136" s="224">
        <f t="shared" si="30"/>
        <v>0</v>
      </c>
      <c r="W136" s="112">
        <f t="shared" si="31"/>
        <v>0</v>
      </c>
      <c r="X136" s="237" t="str">
        <f t="shared" si="19"/>
        <v/>
      </c>
      <c r="Y136" s="242" t="b">
        <f t="shared" si="20"/>
        <v>0</v>
      </c>
      <c r="Z136" s="237">
        <f t="shared" si="32"/>
        <v>0</v>
      </c>
      <c r="AA136" s="237">
        <f>IF('Member Info'!N132="",1,"")</f>
        <v>1</v>
      </c>
      <c r="AB136" s="245" t="e">
        <f t="shared" si="33"/>
        <v>#VALUE!</v>
      </c>
      <c r="AC136" s="132" t="str">
        <f t="shared" si="21"/>
        <v/>
      </c>
      <c r="AD136" s="126">
        <f t="shared" si="22"/>
        <v>1</v>
      </c>
      <c r="AE136" s="126" t="str">
        <f>IF('Member Info'!N132&lt;&gt;"",IF('Member Info'!N132&lt;=$R$1,1,0),"")</f>
        <v/>
      </c>
      <c r="AG136" s="126" t="b">
        <f t="shared" si="34"/>
        <v>0</v>
      </c>
      <c r="AH136" s="126">
        <f t="shared" si="35"/>
        <v>0</v>
      </c>
      <c r="AJ136" s="126">
        <f t="shared" si="36"/>
        <v>0</v>
      </c>
      <c r="AK136" s="126">
        <f>IF('Member Info'!F132&gt;$R$1,1,0)</f>
        <v>0</v>
      </c>
      <c r="AL136" s="126" t="b">
        <f>IF(ISERROR(R136),ERROR.TYPE(#REF!)=ERROR.TYPE(R136),FALSE)</f>
        <v>0</v>
      </c>
      <c r="AM136" s="126" t="b">
        <f>IF(ISERROR(S136),ERROR.TYPE(#REF!)=ERROR.TYPE(S136),FALSE)</f>
        <v>0</v>
      </c>
      <c r="AN136" s="126">
        <f>IF(OR('Member Info'!F132&gt;=$S$1,'Member Info'!N132&gt;=$R$1),1,0)</f>
        <v>0</v>
      </c>
    </row>
    <row r="137" spans="1:40" x14ac:dyDescent="0.25">
      <c r="A137" s="4">
        <v>105</v>
      </c>
      <c r="B137" s="166">
        <f>'Member Info'!D133</f>
        <v>0</v>
      </c>
      <c r="C137" s="166">
        <f>'Member Info'!E133</f>
        <v>0</v>
      </c>
      <c r="D137" s="166" t="str">
        <f>'Member Info'!G133</f>
        <v/>
      </c>
      <c r="E137" s="167">
        <f>'Member Info'!B133</f>
        <v>0</v>
      </c>
      <c r="F137" s="244"/>
      <c r="G137" s="168" t="str">
        <f>IF(E137=0,"",
IF('Member Info'!$AM$19&lt;=$R$1,
SUMPRODUCT('Member Info'!L133+IF('Member Info'!H133&gt;'Member Info'!$AJ$12,'Member Info'!$AK$13,IF('Member Info'!H133&gt;'Member Info'!$AJ$11,'Member Info'!$AK$12,IF('Member Info'!H133&gt;'Member Info'!$AJ$10,'Member Info'!$AK$11,IF('Member Info'!H133&gt;'Member Info'!$AJ$9,'Member Info'!$AK$10,IF('Member Info'!H133&gt;'Member Info'!$AJ$8,'Member Info'!$AK$9,'Member Info'!$AK$8)))))),
SUMPRODUCT('Member Info'!L133+IF('Member Info'!H133&gt;'Member Info'!$AG$17,'Member Info'!$AH$18,IF('Member Info'!H133&gt;'Member Info'!$AG$16,'Member Info'!$AH$17,IF('Member Info'!H133&gt;'Member Info'!$AG$15,'Member Info'!$AH$16,IF('Member Info'!H133&gt;'Member Info'!$AG$14,'Member Info'!$AH$15,IF('Member Info'!H133&gt;'Member Info'!$AG$13,'Member Info'!$AH$14,IF('Member Info'!H133&gt;'Member Info'!$AG$12,'Member Info'!$AH$13,IF('Member Info'!H133&gt;'Member Info'!$AG$11,'Member Info'!$AH$12,IF('Member Info'!H133&gt;'Member Info'!$AG$10,'Member Info'!$AH$11,IF('Member Info'!H133&gt;'Member Info'!$AG$9,'Member Info'!$AH$10,IF('Member Info'!H133&gt;'Member Info'!$AG$8,'Member Info'!$AH$9,'Member Info'!$AH$8)))))))))))))</f>
        <v/>
      </c>
      <c r="H137" s="26"/>
      <c r="I137" s="26"/>
      <c r="J137" s="107" t="str">
        <f>IF(E137=0,"",IF('Member Info'!F133&gt;$S$1,CONCATENATE("Joined with practice on ", TEXT('Member Info'!F133, "DD/MM/YYYY")),IF('Member Info'!N133&lt;&gt;"",IF('Member Info'!N133&lt;$R$1,CONCATENATE("Left Scheme on ", TEXT('Member Info'!N133, "DD/MM/YYYY")),IF(ISERROR(G137),"Error Detected, No rate entered",IF(E137=0,"",IF(F137="","Error Detected, No Pensionable pay",IF(ISERROR(AB137)," Unknown Values entered.",IF(T137+U137&lt;1,"Acceptable",IF(R137+S137=200, "No Contributions Entered", IF(K137="","Error Detected, Choose reason&gt;",IF(X137="1",IF(T137=1,"Please Enter Deemed Pensionable Pay","Add Any Relevant Details Above"),"Please Give Details Above"))))))))),IF(ISERROR(G137),"Error Detected, No rate entered",IF(E137=0,"",IF(F137="","Error Detected, No Pensionable pay",IF(ISERROR(AB137)," Unknown Values entered.",IF(T137+U137&lt;1,"Acceptable",IF(R137+S137=200, "No Contributions Entered", IF(K137="","Error Detected, Choose reason&gt;",IF(X137="1",IF(T137=1,"Please Enter Deemed Pensionable Pay","Add relevant Details Above"),"Please give details Above")))))))))))</f>
        <v/>
      </c>
      <c r="K137" s="263"/>
      <c r="L137" s="93"/>
      <c r="M137" s="93" t="str">
        <f t="shared" si="24"/>
        <v/>
      </c>
      <c r="N137" s="96">
        <f t="shared" si="23"/>
        <v>0</v>
      </c>
      <c r="O137" s="96">
        <f t="shared" si="23"/>
        <v>0</v>
      </c>
      <c r="P137" s="220">
        <f>(ROUND((F137/100*'Member Info'!$W$2), 2))</f>
        <v>0</v>
      </c>
      <c r="Q137" s="220" t="e">
        <f t="shared" si="25"/>
        <v>#VALUE!</v>
      </c>
      <c r="R137" s="220" t="str">
        <f t="shared" si="26"/>
        <v/>
      </c>
      <c r="S137" s="229" t="str">
        <f t="shared" si="27"/>
        <v/>
      </c>
      <c r="T137" s="230" t="str">
        <f t="shared" si="28"/>
        <v/>
      </c>
      <c r="U137" s="230" t="str">
        <f t="shared" si="29"/>
        <v/>
      </c>
      <c r="V137" s="224">
        <f t="shared" si="30"/>
        <v>0</v>
      </c>
      <c r="W137" s="112">
        <f t="shared" si="31"/>
        <v>0</v>
      </c>
      <c r="X137" s="237" t="str">
        <f t="shared" si="19"/>
        <v/>
      </c>
      <c r="Y137" s="242" t="b">
        <f t="shared" si="20"/>
        <v>0</v>
      </c>
      <c r="Z137" s="237">
        <f t="shared" si="32"/>
        <v>0</v>
      </c>
      <c r="AA137" s="237">
        <f>IF('Member Info'!N133="",1,"")</f>
        <v>1</v>
      </c>
      <c r="AB137" s="245" t="e">
        <f t="shared" si="33"/>
        <v>#VALUE!</v>
      </c>
      <c r="AC137" s="132" t="str">
        <f t="shared" si="21"/>
        <v/>
      </c>
      <c r="AD137" s="126">
        <f t="shared" si="22"/>
        <v>1</v>
      </c>
      <c r="AE137" s="126" t="str">
        <f>IF('Member Info'!N133&lt;&gt;"",IF('Member Info'!N133&lt;=$R$1,1,0),"")</f>
        <v/>
      </c>
      <c r="AG137" s="126" t="b">
        <f t="shared" si="34"/>
        <v>0</v>
      </c>
      <c r="AH137" s="126">
        <f t="shared" si="35"/>
        <v>0</v>
      </c>
      <c r="AJ137" s="126">
        <f t="shared" si="36"/>
        <v>0</v>
      </c>
      <c r="AK137" s="126">
        <f>IF('Member Info'!F133&gt;$R$1,1,0)</f>
        <v>0</v>
      </c>
      <c r="AL137" s="126" t="b">
        <f>IF(ISERROR(R137),ERROR.TYPE(#REF!)=ERROR.TYPE(R137),FALSE)</f>
        <v>0</v>
      </c>
      <c r="AM137" s="126" t="b">
        <f>IF(ISERROR(S137),ERROR.TYPE(#REF!)=ERROR.TYPE(S137),FALSE)</f>
        <v>0</v>
      </c>
      <c r="AN137" s="126">
        <f>IF(OR('Member Info'!F133&gt;=$S$1,'Member Info'!N133&gt;=$R$1),1,0)</f>
        <v>0</v>
      </c>
    </row>
    <row r="138" spans="1:40" x14ac:dyDescent="0.25">
      <c r="A138" s="4">
        <v>106</v>
      </c>
      <c r="B138" s="166">
        <f>'Member Info'!D134</f>
        <v>0</v>
      </c>
      <c r="C138" s="166">
        <f>'Member Info'!E134</f>
        <v>0</v>
      </c>
      <c r="D138" s="166" t="str">
        <f>'Member Info'!G134</f>
        <v/>
      </c>
      <c r="E138" s="167">
        <f>'Member Info'!B134</f>
        <v>0</v>
      </c>
      <c r="F138" s="244"/>
      <c r="G138" s="168" t="str">
        <f>IF(E138=0,"",
IF('Member Info'!$AM$19&lt;=$R$1,
SUMPRODUCT('Member Info'!L134+IF('Member Info'!H134&gt;'Member Info'!$AJ$12,'Member Info'!$AK$13,IF('Member Info'!H134&gt;'Member Info'!$AJ$11,'Member Info'!$AK$12,IF('Member Info'!H134&gt;'Member Info'!$AJ$10,'Member Info'!$AK$11,IF('Member Info'!H134&gt;'Member Info'!$AJ$9,'Member Info'!$AK$10,IF('Member Info'!H134&gt;'Member Info'!$AJ$8,'Member Info'!$AK$9,'Member Info'!$AK$8)))))),
SUMPRODUCT('Member Info'!L134+IF('Member Info'!H134&gt;'Member Info'!$AG$17,'Member Info'!$AH$18,IF('Member Info'!H134&gt;'Member Info'!$AG$16,'Member Info'!$AH$17,IF('Member Info'!H134&gt;'Member Info'!$AG$15,'Member Info'!$AH$16,IF('Member Info'!H134&gt;'Member Info'!$AG$14,'Member Info'!$AH$15,IF('Member Info'!H134&gt;'Member Info'!$AG$13,'Member Info'!$AH$14,IF('Member Info'!H134&gt;'Member Info'!$AG$12,'Member Info'!$AH$13,IF('Member Info'!H134&gt;'Member Info'!$AG$11,'Member Info'!$AH$12,IF('Member Info'!H134&gt;'Member Info'!$AG$10,'Member Info'!$AH$11,IF('Member Info'!H134&gt;'Member Info'!$AG$9,'Member Info'!$AH$10,IF('Member Info'!H134&gt;'Member Info'!$AG$8,'Member Info'!$AH$9,'Member Info'!$AH$8)))))))))))))</f>
        <v/>
      </c>
      <c r="H138" s="26"/>
      <c r="I138" s="26"/>
      <c r="J138" s="107" t="str">
        <f>IF(E138=0,"",IF('Member Info'!F134&gt;$S$1,CONCATENATE("Joined with practice on ", TEXT('Member Info'!F134, "DD/MM/YYYY")),IF('Member Info'!N134&lt;&gt;"",IF('Member Info'!N134&lt;$R$1,CONCATENATE("Left Scheme on ", TEXT('Member Info'!N134, "DD/MM/YYYY")),IF(ISERROR(G138),"Error Detected, No rate entered",IF(E138=0,"",IF(F138="","Error Detected, No Pensionable pay",IF(ISERROR(AB138)," Unknown Values entered.",IF(T138+U138&lt;1,"Acceptable",IF(R138+S138=200, "No Contributions Entered", IF(K138="","Error Detected, Choose reason&gt;",IF(X138="1",IF(T138=1,"Please Enter Deemed Pensionable Pay","Add Any Relevant Details Above"),"Please Give Details Above"))))))))),IF(ISERROR(G138),"Error Detected, No rate entered",IF(E138=0,"",IF(F138="","Error Detected, No Pensionable pay",IF(ISERROR(AB138)," Unknown Values entered.",IF(T138+U138&lt;1,"Acceptable",IF(R138+S138=200, "No Contributions Entered", IF(K138="","Error Detected, Choose reason&gt;",IF(X138="1",IF(T138=1,"Please Enter Deemed Pensionable Pay","Add relevant Details Above"),"Please give details Above")))))))))))</f>
        <v/>
      </c>
      <c r="K138" s="263"/>
      <c r="L138" s="93"/>
      <c r="M138" s="93" t="str">
        <f t="shared" si="24"/>
        <v/>
      </c>
      <c r="N138" s="96">
        <f t="shared" si="23"/>
        <v>0</v>
      </c>
      <c r="O138" s="96">
        <f t="shared" si="23"/>
        <v>0</v>
      </c>
      <c r="P138" s="220">
        <f>(ROUND((F138/100*'Member Info'!$W$2), 2))</f>
        <v>0</v>
      </c>
      <c r="Q138" s="220" t="e">
        <f t="shared" si="25"/>
        <v>#VALUE!</v>
      </c>
      <c r="R138" s="220" t="str">
        <f t="shared" si="26"/>
        <v/>
      </c>
      <c r="S138" s="229" t="str">
        <f t="shared" si="27"/>
        <v/>
      </c>
      <c r="T138" s="230" t="str">
        <f t="shared" si="28"/>
        <v/>
      </c>
      <c r="U138" s="230" t="str">
        <f t="shared" si="29"/>
        <v/>
      </c>
      <c r="V138" s="224">
        <f t="shared" si="30"/>
        <v>0</v>
      </c>
      <c r="W138" s="112">
        <f t="shared" si="31"/>
        <v>0</v>
      </c>
      <c r="X138" s="237" t="str">
        <f t="shared" si="19"/>
        <v/>
      </c>
      <c r="Y138" s="242" t="b">
        <f t="shared" si="20"/>
        <v>0</v>
      </c>
      <c r="Z138" s="237">
        <f t="shared" si="32"/>
        <v>0</v>
      </c>
      <c r="AA138" s="237">
        <f>IF('Member Info'!N134="",1,"")</f>
        <v>1</v>
      </c>
      <c r="AB138" s="245" t="e">
        <f t="shared" si="33"/>
        <v>#VALUE!</v>
      </c>
      <c r="AC138" s="132" t="str">
        <f t="shared" si="21"/>
        <v/>
      </c>
      <c r="AD138" s="126">
        <f t="shared" si="22"/>
        <v>1</v>
      </c>
      <c r="AE138" s="126" t="str">
        <f>IF('Member Info'!N134&lt;&gt;"",IF('Member Info'!N134&lt;=$R$1,1,0),"")</f>
        <v/>
      </c>
      <c r="AG138" s="126" t="b">
        <f t="shared" si="34"/>
        <v>0</v>
      </c>
      <c r="AH138" s="126">
        <f t="shared" si="35"/>
        <v>0</v>
      </c>
      <c r="AJ138" s="126">
        <f t="shared" si="36"/>
        <v>0</v>
      </c>
      <c r="AK138" s="126">
        <f>IF('Member Info'!F134&gt;$R$1,1,0)</f>
        <v>0</v>
      </c>
      <c r="AL138" s="126" t="b">
        <f>IF(ISERROR(R138),ERROR.TYPE(#REF!)=ERROR.TYPE(R138),FALSE)</f>
        <v>0</v>
      </c>
      <c r="AM138" s="126" t="b">
        <f>IF(ISERROR(S138),ERROR.TYPE(#REF!)=ERROR.TYPE(S138),FALSE)</f>
        <v>0</v>
      </c>
      <c r="AN138" s="126">
        <f>IF(OR('Member Info'!F134&gt;=$S$1,'Member Info'!N134&gt;=$R$1),1,0)</f>
        <v>0</v>
      </c>
    </row>
    <row r="139" spans="1:40" x14ac:dyDescent="0.25">
      <c r="A139" s="4">
        <v>107</v>
      </c>
      <c r="B139" s="166">
        <f>'Member Info'!D135</f>
        <v>0</v>
      </c>
      <c r="C139" s="166">
        <f>'Member Info'!E135</f>
        <v>0</v>
      </c>
      <c r="D139" s="166" t="str">
        <f>'Member Info'!G135</f>
        <v/>
      </c>
      <c r="E139" s="167">
        <f>'Member Info'!B135</f>
        <v>0</v>
      </c>
      <c r="F139" s="244"/>
      <c r="G139" s="168" t="str">
        <f>IF(E139=0,"",
IF('Member Info'!$AM$19&lt;=$R$1,
SUMPRODUCT('Member Info'!L135+IF('Member Info'!H135&gt;'Member Info'!$AJ$12,'Member Info'!$AK$13,IF('Member Info'!H135&gt;'Member Info'!$AJ$11,'Member Info'!$AK$12,IF('Member Info'!H135&gt;'Member Info'!$AJ$10,'Member Info'!$AK$11,IF('Member Info'!H135&gt;'Member Info'!$AJ$9,'Member Info'!$AK$10,IF('Member Info'!H135&gt;'Member Info'!$AJ$8,'Member Info'!$AK$9,'Member Info'!$AK$8)))))),
SUMPRODUCT('Member Info'!L135+IF('Member Info'!H135&gt;'Member Info'!$AG$17,'Member Info'!$AH$18,IF('Member Info'!H135&gt;'Member Info'!$AG$16,'Member Info'!$AH$17,IF('Member Info'!H135&gt;'Member Info'!$AG$15,'Member Info'!$AH$16,IF('Member Info'!H135&gt;'Member Info'!$AG$14,'Member Info'!$AH$15,IF('Member Info'!H135&gt;'Member Info'!$AG$13,'Member Info'!$AH$14,IF('Member Info'!H135&gt;'Member Info'!$AG$12,'Member Info'!$AH$13,IF('Member Info'!H135&gt;'Member Info'!$AG$11,'Member Info'!$AH$12,IF('Member Info'!H135&gt;'Member Info'!$AG$10,'Member Info'!$AH$11,IF('Member Info'!H135&gt;'Member Info'!$AG$9,'Member Info'!$AH$10,IF('Member Info'!H135&gt;'Member Info'!$AG$8,'Member Info'!$AH$9,'Member Info'!$AH$8)))))))))))))</f>
        <v/>
      </c>
      <c r="H139" s="26"/>
      <c r="I139" s="26"/>
      <c r="J139" s="107" t="str">
        <f>IF(E139=0,"",IF('Member Info'!F135&gt;$S$1,CONCATENATE("Joined with practice on ", TEXT('Member Info'!F135, "DD/MM/YYYY")),IF('Member Info'!N135&lt;&gt;"",IF('Member Info'!N135&lt;$R$1,CONCATENATE("Left Scheme on ", TEXT('Member Info'!N135, "DD/MM/YYYY")),IF(ISERROR(G139),"Error Detected, No rate entered",IF(E139=0,"",IF(F139="","Error Detected, No Pensionable pay",IF(ISERROR(AB139)," Unknown Values entered.",IF(T139+U139&lt;1,"Acceptable",IF(R139+S139=200, "No Contributions Entered", IF(K139="","Error Detected, Choose reason&gt;",IF(X139="1",IF(T139=1,"Please Enter Deemed Pensionable Pay","Add Any Relevant Details Above"),"Please Give Details Above"))))))))),IF(ISERROR(G139),"Error Detected, No rate entered",IF(E139=0,"",IF(F139="","Error Detected, No Pensionable pay",IF(ISERROR(AB139)," Unknown Values entered.",IF(T139+U139&lt;1,"Acceptable",IF(R139+S139=200, "No Contributions Entered", IF(K139="","Error Detected, Choose reason&gt;",IF(X139="1",IF(T139=1,"Please Enter Deemed Pensionable Pay","Add relevant Details Above"),"Please give details Above")))))))))))</f>
        <v/>
      </c>
      <c r="K139" s="263"/>
      <c r="L139" s="93"/>
      <c r="M139" s="93" t="str">
        <f t="shared" si="24"/>
        <v/>
      </c>
      <c r="N139" s="96">
        <f t="shared" si="23"/>
        <v>0</v>
      </c>
      <c r="O139" s="96">
        <f t="shared" si="23"/>
        <v>0</v>
      </c>
      <c r="P139" s="220">
        <f>(ROUND((F139/100*'Member Info'!$W$2), 2))</f>
        <v>0</v>
      </c>
      <c r="Q139" s="220" t="e">
        <f t="shared" si="25"/>
        <v>#VALUE!</v>
      </c>
      <c r="R139" s="220" t="str">
        <f t="shared" si="26"/>
        <v/>
      </c>
      <c r="S139" s="229" t="str">
        <f t="shared" si="27"/>
        <v/>
      </c>
      <c r="T139" s="230" t="str">
        <f t="shared" si="28"/>
        <v/>
      </c>
      <c r="U139" s="230" t="str">
        <f t="shared" si="29"/>
        <v/>
      </c>
      <c r="V139" s="224">
        <f t="shared" si="30"/>
        <v>0</v>
      </c>
      <c r="W139" s="112">
        <f t="shared" si="31"/>
        <v>0</v>
      </c>
      <c r="X139" s="237" t="str">
        <f t="shared" si="19"/>
        <v/>
      </c>
      <c r="Y139" s="242" t="b">
        <f t="shared" si="20"/>
        <v>0</v>
      </c>
      <c r="Z139" s="237">
        <f t="shared" si="32"/>
        <v>0</v>
      </c>
      <c r="AA139" s="237">
        <f>IF('Member Info'!N135="",1,"")</f>
        <v>1</v>
      </c>
      <c r="AB139" s="245" t="e">
        <f t="shared" si="33"/>
        <v>#VALUE!</v>
      </c>
      <c r="AC139" s="132" t="str">
        <f t="shared" si="21"/>
        <v/>
      </c>
      <c r="AD139" s="126">
        <f t="shared" si="22"/>
        <v>1</v>
      </c>
      <c r="AE139" s="126" t="str">
        <f>IF('Member Info'!N135&lt;&gt;"",IF('Member Info'!N135&lt;=$R$1,1,0),"")</f>
        <v/>
      </c>
      <c r="AG139" s="126" t="b">
        <f t="shared" si="34"/>
        <v>0</v>
      </c>
      <c r="AH139" s="126">
        <f t="shared" si="35"/>
        <v>0</v>
      </c>
      <c r="AJ139" s="126">
        <f t="shared" si="36"/>
        <v>0</v>
      </c>
      <c r="AK139" s="126">
        <f>IF('Member Info'!F135&gt;$R$1,1,0)</f>
        <v>0</v>
      </c>
      <c r="AL139" s="126" t="b">
        <f>IF(ISERROR(R139),ERROR.TYPE(#REF!)=ERROR.TYPE(R139),FALSE)</f>
        <v>0</v>
      </c>
      <c r="AM139" s="126" t="b">
        <f>IF(ISERROR(S139),ERROR.TYPE(#REF!)=ERROR.TYPE(S139),FALSE)</f>
        <v>0</v>
      </c>
      <c r="AN139" s="126">
        <f>IF(OR('Member Info'!F135&gt;=$S$1,'Member Info'!N135&gt;=$R$1),1,0)</f>
        <v>0</v>
      </c>
    </row>
    <row r="140" spans="1:40" x14ac:dyDescent="0.25">
      <c r="A140" s="4">
        <v>108</v>
      </c>
      <c r="B140" s="166">
        <f>'Member Info'!D136</f>
        <v>0</v>
      </c>
      <c r="C140" s="166">
        <f>'Member Info'!E136</f>
        <v>0</v>
      </c>
      <c r="D140" s="166" t="str">
        <f>'Member Info'!G136</f>
        <v/>
      </c>
      <c r="E140" s="167">
        <f>'Member Info'!B136</f>
        <v>0</v>
      </c>
      <c r="F140" s="244"/>
      <c r="G140" s="168" t="str">
        <f>IF(E140=0,"",
IF('Member Info'!$AM$19&lt;=$R$1,
SUMPRODUCT('Member Info'!L136+IF('Member Info'!H136&gt;'Member Info'!$AJ$12,'Member Info'!$AK$13,IF('Member Info'!H136&gt;'Member Info'!$AJ$11,'Member Info'!$AK$12,IF('Member Info'!H136&gt;'Member Info'!$AJ$10,'Member Info'!$AK$11,IF('Member Info'!H136&gt;'Member Info'!$AJ$9,'Member Info'!$AK$10,IF('Member Info'!H136&gt;'Member Info'!$AJ$8,'Member Info'!$AK$9,'Member Info'!$AK$8)))))),
SUMPRODUCT('Member Info'!L136+IF('Member Info'!H136&gt;'Member Info'!$AG$17,'Member Info'!$AH$18,IF('Member Info'!H136&gt;'Member Info'!$AG$16,'Member Info'!$AH$17,IF('Member Info'!H136&gt;'Member Info'!$AG$15,'Member Info'!$AH$16,IF('Member Info'!H136&gt;'Member Info'!$AG$14,'Member Info'!$AH$15,IF('Member Info'!H136&gt;'Member Info'!$AG$13,'Member Info'!$AH$14,IF('Member Info'!H136&gt;'Member Info'!$AG$12,'Member Info'!$AH$13,IF('Member Info'!H136&gt;'Member Info'!$AG$11,'Member Info'!$AH$12,IF('Member Info'!H136&gt;'Member Info'!$AG$10,'Member Info'!$AH$11,IF('Member Info'!H136&gt;'Member Info'!$AG$9,'Member Info'!$AH$10,IF('Member Info'!H136&gt;'Member Info'!$AG$8,'Member Info'!$AH$9,'Member Info'!$AH$8)))))))))))))</f>
        <v/>
      </c>
      <c r="H140" s="26"/>
      <c r="I140" s="26"/>
      <c r="J140" s="107" t="str">
        <f>IF(E140=0,"",IF('Member Info'!F136&gt;$S$1,CONCATENATE("Joined with practice on ", TEXT('Member Info'!F136, "DD/MM/YYYY")),IF('Member Info'!N136&lt;&gt;"",IF('Member Info'!N136&lt;$R$1,CONCATENATE("Left Scheme on ", TEXT('Member Info'!N136, "DD/MM/YYYY")),IF(ISERROR(G140),"Error Detected, No rate entered",IF(E140=0,"",IF(F140="","Error Detected, No Pensionable pay",IF(ISERROR(AB140)," Unknown Values entered.",IF(T140+U140&lt;1,"Acceptable",IF(R140+S140=200, "No Contributions Entered", IF(K140="","Error Detected, Choose reason&gt;",IF(X140="1",IF(T140=1,"Please Enter Deemed Pensionable Pay","Add Any Relevant Details Above"),"Please Give Details Above"))))))))),IF(ISERROR(G140),"Error Detected, No rate entered",IF(E140=0,"",IF(F140="","Error Detected, No Pensionable pay",IF(ISERROR(AB140)," Unknown Values entered.",IF(T140+U140&lt;1,"Acceptable",IF(R140+S140=200, "No Contributions Entered", IF(K140="","Error Detected, Choose reason&gt;",IF(X140="1",IF(T140=1,"Please Enter Deemed Pensionable Pay","Add relevant Details Above"),"Please give details Above")))))))))))</f>
        <v/>
      </c>
      <c r="K140" s="263"/>
      <c r="L140" s="93"/>
      <c r="M140" s="93" t="str">
        <f t="shared" si="24"/>
        <v/>
      </c>
      <c r="N140" s="96">
        <f t="shared" si="23"/>
        <v>0</v>
      </c>
      <c r="O140" s="96">
        <f t="shared" si="23"/>
        <v>0</v>
      </c>
      <c r="P140" s="220">
        <f>(ROUND((F140/100*'Member Info'!$W$2), 2))</f>
        <v>0</v>
      </c>
      <c r="Q140" s="220" t="e">
        <f t="shared" si="25"/>
        <v>#VALUE!</v>
      </c>
      <c r="R140" s="220" t="str">
        <f t="shared" si="26"/>
        <v/>
      </c>
      <c r="S140" s="229" t="str">
        <f t="shared" si="27"/>
        <v/>
      </c>
      <c r="T140" s="230" t="str">
        <f t="shared" si="28"/>
        <v/>
      </c>
      <c r="U140" s="230" t="str">
        <f t="shared" si="29"/>
        <v/>
      </c>
      <c r="V140" s="224">
        <f t="shared" si="30"/>
        <v>0</v>
      </c>
      <c r="W140" s="112">
        <f t="shared" si="31"/>
        <v>0</v>
      </c>
      <c r="X140" s="237" t="str">
        <f t="shared" si="19"/>
        <v/>
      </c>
      <c r="Y140" s="242" t="b">
        <f t="shared" si="20"/>
        <v>0</v>
      </c>
      <c r="Z140" s="237">
        <f t="shared" si="32"/>
        <v>0</v>
      </c>
      <c r="AA140" s="237">
        <f>IF('Member Info'!N136="",1,"")</f>
        <v>1</v>
      </c>
      <c r="AB140" s="245" t="e">
        <f t="shared" si="33"/>
        <v>#VALUE!</v>
      </c>
      <c r="AC140" s="132" t="str">
        <f t="shared" si="21"/>
        <v/>
      </c>
      <c r="AD140" s="126">
        <f t="shared" si="22"/>
        <v>1</v>
      </c>
      <c r="AE140" s="126" t="str">
        <f>IF('Member Info'!N136&lt;&gt;"",IF('Member Info'!N136&lt;=$R$1,1,0),"")</f>
        <v/>
      </c>
      <c r="AG140" s="126" t="b">
        <f t="shared" si="34"/>
        <v>0</v>
      </c>
      <c r="AH140" s="126">
        <f t="shared" si="35"/>
        <v>0</v>
      </c>
      <c r="AJ140" s="126">
        <f t="shared" si="36"/>
        <v>0</v>
      </c>
      <c r="AK140" s="126">
        <f>IF('Member Info'!F136&gt;$R$1,1,0)</f>
        <v>0</v>
      </c>
      <c r="AL140" s="126" t="b">
        <f>IF(ISERROR(R140),ERROR.TYPE(#REF!)=ERROR.TYPE(R140),FALSE)</f>
        <v>0</v>
      </c>
      <c r="AM140" s="126" t="b">
        <f>IF(ISERROR(S140),ERROR.TYPE(#REF!)=ERROR.TYPE(S140),FALSE)</f>
        <v>0</v>
      </c>
      <c r="AN140" s="126">
        <f>IF(OR('Member Info'!F136&gt;=$S$1,'Member Info'!N136&gt;=$R$1),1,0)</f>
        <v>0</v>
      </c>
    </row>
    <row r="141" spans="1:40" x14ac:dyDescent="0.25">
      <c r="A141" s="4">
        <v>109</v>
      </c>
      <c r="B141" s="166">
        <f>'Member Info'!D137</f>
        <v>0</v>
      </c>
      <c r="C141" s="166">
        <f>'Member Info'!E137</f>
        <v>0</v>
      </c>
      <c r="D141" s="166" t="str">
        <f>'Member Info'!G137</f>
        <v/>
      </c>
      <c r="E141" s="167">
        <f>'Member Info'!B137</f>
        <v>0</v>
      </c>
      <c r="F141" s="244"/>
      <c r="G141" s="168" t="str">
        <f>IF(E141=0,"",
IF('Member Info'!$AM$19&lt;=$R$1,
SUMPRODUCT('Member Info'!L137+IF('Member Info'!H137&gt;'Member Info'!$AJ$12,'Member Info'!$AK$13,IF('Member Info'!H137&gt;'Member Info'!$AJ$11,'Member Info'!$AK$12,IF('Member Info'!H137&gt;'Member Info'!$AJ$10,'Member Info'!$AK$11,IF('Member Info'!H137&gt;'Member Info'!$AJ$9,'Member Info'!$AK$10,IF('Member Info'!H137&gt;'Member Info'!$AJ$8,'Member Info'!$AK$9,'Member Info'!$AK$8)))))),
SUMPRODUCT('Member Info'!L137+IF('Member Info'!H137&gt;'Member Info'!$AG$17,'Member Info'!$AH$18,IF('Member Info'!H137&gt;'Member Info'!$AG$16,'Member Info'!$AH$17,IF('Member Info'!H137&gt;'Member Info'!$AG$15,'Member Info'!$AH$16,IF('Member Info'!H137&gt;'Member Info'!$AG$14,'Member Info'!$AH$15,IF('Member Info'!H137&gt;'Member Info'!$AG$13,'Member Info'!$AH$14,IF('Member Info'!H137&gt;'Member Info'!$AG$12,'Member Info'!$AH$13,IF('Member Info'!H137&gt;'Member Info'!$AG$11,'Member Info'!$AH$12,IF('Member Info'!H137&gt;'Member Info'!$AG$10,'Member Info'!$AH$11,IF('Member Info'!H137&gt;'Member Info'!$AG$9,'Member Info'!$AH$10,IF('Member Info'!H137&gt;'Member Info'!$AG$8,'Member Info'!$AH$9,'Member Info'!$AH$8)))))))))))))</f>
        <v/>
      </c>
      <c r="H141" s="26"/>
      <c r="I141" s="26"/>
      <c r="J141" s="107" t="str">
        <f>IF(E141=0,"",IF('Member Info'!F137&gt;$S$1,CONCATENATE("Joined with practice on ", TEXT('Member Info'!F137, "DD/MM/YYYY")),IF('Member Info'!N137&lt;&gt;"",IF('Member Info'!N137&lt;$R$1,CONCATENATE("Left Scheme on ", TEXT('Member Info'!N137, "DD/MM/YYYY")),IF(ISERROR(G141),"Error Detected, No rate entered",IF(E141=0,"",IF(F141="","Error Detected, No Pensionable pay",IF(ISERROR(AB141)," Unknown Values entered.",IF(T141+U141&lt;1,"Acceptable",IF(R141+S141=200, "No Contributions Entered", IF(K141="","Error Detected, Choose reason&gt;",IF(X141="1",IF(T141=1,"Please Enter Deemed Pensionable Pay","Add Any Relevant Details Above"),"Please Give Details Above"))))))))),IF(ISERROR(G141),"Error Detected, No rate entered",IF(E141=0,"",IF(F141="","Error Detected, No Pensionable pay",IF(ISERROR(AB141)," Unknown Values entered.",IF(T141+U141&lt;1,"Acceptable",IF(R141+S141=200, "No Contributions Entered", IF(K141="","Error Detected, Choose reason&gt;",IF(X141="1",IF(T141=1,"Please Enter Deemed Pensionable Pay","Add relevant Details Above"),"Please give details Above")))))))))))</f>
        <v/>
      </c>
      <c r="K141" s="263"/>
      <c r="L141" s="93"/>
      <c r="M141" s="93" t="str">
        <f t="shared" si="24"/>
        <v/>
      </c>
      <c r="N141" s="96">
        <f t="shared" si="23"/>
        <v>0</v>
      </c>
      <c r="O141" s="96">
        <f t="shared" si="23"/>
        <v>0</v>
      </c>
      <c r="P141" s="220">
        <f>(ROUND((F141/100*'Member Info'!$W$2), 2))</f>
        <v>0</v>
      </c>
      <c r="Q141" s="220" t="e">
        <f t="shared" si="25"/>
        <v>#VALUE!</v>
      </c>
      <c r="R141" s="220" t="str">
        <f t="shared" si="26"/>
        <v/>
      </c>
      <c r="S141" s="229" t="str">
        <f t="shared" si="27"/>
        <v/>
      </c>
      <c r="T141" s="230" t="str">
        <f t="shared" si="28"/>
        <v/>
      </c>
      <c r="U141" s="230" t="str">
        <f t="shared" si="29"/>
        <v/>
      </c>
      <c r="V141" s="224">
        <f t="shared" si="30"/>
        <v>0</v>
      </c>
      <c r="W141" s="112">
        <f t="shared" si="31"/>
        <v>0</v>
      </c>
      <c r="X141" s="237" t="str">
        <f t="shared" si="19"/>
        <v/>
      </c>
      <c r="Y141" s="242" t="b">
        <f t="shared" si="20"/>
        <v>0</v>
      </c>
      <c r="Z141" s="237">
        <f t="shared" si="32"/>
        <v>0</v>
      </c>
      <c r="AA141" s="237">
        <f>IF('Member Info'!N137="",1,"")</f>
        <v>1</v>
      </c>
      <c r="AB141" s="245" t="e">
        <f t="shared" si="33"/>
        <v>#VALUE!</v>
      </c>
      <c r="AC141" s="132" t="str">
        <f t="shared" si="21"/>
        <v/>
      </c>
      <c r="AD141" s="126">
        <f t="shared" si="22"/>
        <v>1</v>
      </c>
      <c r="AE141" s="126" t="str">
        <f>IF('Member Info'!N137&lt;&gt;"",IF('Member Info'!N137&lt;=$R$1,1,0),"")</f>
        <v/>
      </c>
      <c r="AG141" s="126" t="b">
        <f t="shared" si="34"/>
        <v>0</v>
      </c>
      <c r="AH141" s="126">
        <f t="shared" si="35"/>
        <v>0</v>
      </c>
      <c r="AJ141" s="126">
        <f t="shared" si="36"/>
        <v>0</v>
      </c>
      <c r="AK141" s="126">
        <f>IF('Member Info'!F137&gt;$R$1,1,0)</f>
        <v>0</v>
      </c>
      <c r="AL141" s="126" t="b">
        <f>IF(ISERROR(R141),ERROR.TYPE(#REF!)=ERROR.TYPE(R141),FALSE)</f>
        <v>0</v>
      </c>
      <c r="AM141" s="126" t="b">
        <f>IF(ISERROR(S141),ERROR.TYPE(#REF!)=ERROR.TYPE(S141),FALSE)</f>
        <v>0</v>
      </c>
      <c r="AN141" s="126">
        <f>IF(OR('Member Info'!F137&gt;=$S$1,'Member Info'!N137&gt;=$R$1),1,0)</f>
        <v>0</v>
      </c>
    </row>
    <row r="142" spans="1:40" x14ac:dyDescent="0.25">
      <c r="A142" s="4">
        <v>110</v>
      </c>
      <c r="B142" s="166">
        <f>'Member Info'!D138</f>
        <v>0</v>
      </c>
      <c r="C142" s="166">
        <f>'Member Info'!E138</f>
        <v>0</v>
      </c>
      <c r="D142" s="166" t="str">
        <f>'Member Info'!G138</f>
        <v/>
      </c>
      <c r="E142" s="167">
        <f>'Member Info'!B138</f>
        <v>0</v>
      </c>
      <c r="F142" s="244"/>
      <c r="G142" s="168" t="str">
        <f>IF(E142=0,"",
IF('Member Info'!$AM$19&lt;=$R$1,
SUMPRODUCT('Member Info'!L138+IF('Member Info'!H138&gt;'Member Info'!$AJ$12,'Member Info'!$AK$13,IF('Member Info'!H138&gt;'Member Info'!$AJ$11,'Member Info'!$AK$12,IF('Member Info'!H138&gt;'Member Info'!$AJ$10,'Member Info'!$AK$11,IF('Member Info'!H138&gt;'Member Info'!$AJ$9,'Member Info'!$AK$10,IF('Member Info'!H138&gt;'Member Info'!$AJ$8,'Member Info'!$AK$9,'Member Info'!$AK$8)))))),
SUMPRODUCT('Member Info'!L138+IF('Member Info'!H138&gt;'Member Info'!$AG$17,'Member Info'!$AH$18,IF('Member Info'!H138&gt;'Member Info'!$AG$16,'Member Info'!$AH$17,IF('Member Info'!H138&gt;'Member Info'!$AG$15,'Member Info'!$AH$16,IF('Member Info'!H138&gt;'Member Info'!$AG$14,'Member Info'!$AH$15,IF('Member Info'!H138&gt;'Member Info'!$AG$13,'Member Info'!$AH$14,IF('Member Info'!H138&gt;'Member Info'!$AG$12,'Member Info'!$AH$13,IF('Member Info'!H138&gt;'Member Info'!$AG$11,'Member Info'!$AH$12,IF('Member Info'!H138&gt;'Member Info'!$AG$10,'Member Info'!$AH$11,IF('Member Info'!H138&gt;'Member Info'!$AG$9,'Member Info'!$AH$10,IF('Member Info'!H138&gt;'Member Info'!$AG$8,'Member Info'!$AH$9,'Member Info'!$AH$8)))))))))))))</f>
        <v/>
      </c>
      <c r="H142" s="26"/>
      <c r="I142" s="26"/>
      <c r="J142" s="107" t="str">
        <f>IF(E142=0,"",IF('Member Info'!F138&gt;$S$1,CONCATENATE("Joined with practice on ", TEXT('Member Info'!F138, "DD/MM/YYYY")),IF('Member Info'!N138&lt;&gt;"",IF('Member Info'!N138&lt;$R$1,CONCATENATE("Left Scheme on ", TEXT('Member Info'!N138, "DD/MM/YYYY")),IF(ISERROR(G142),"Error Detected, No rate entered",IF(E142=0,"",IF(F142="","Error Detected, No Pensionable pay",IF(ISERROR(AB142)," Unknown Values entered.",IF(T142+U142&lt;1,"Acceptable",IF(R142+S142=200, "No Contributions Entered", IF(K142="","Error Detected, Choose reason&gt;",IF(X142="1",IF(T142=1,"Please Enter Deemed Pensionable Pay","Add Any Relevant Details Above"),"Please Give Details Above"))))))))),IF(ISERROR(G142),"Error Detected, No rate entered",IF(E142=0,"",IF(F142="","Error Detected, No Pensionable pay",IF(ISERROR(AB142)," Unknown Values entered.",IF(T142+U142&lt;1,"Acceptable",IF(R142+S142=200, "No Contributions Entered", IF(K142="","Error Detected, Choose reason&gt;",IF(X142="1",IF(T142=1,"Please Enter Deemed Pensionable Pay","Add relevant Details Above"),"Please give details Above")))))))))))</f>
        <v/>
      </c>
      <c r="K142" s="263"/>
      <c r="L142" s="93"/>
      <c r="M142" s="93" t="str">
        <f t="shared" si="24"/>
        <v/>
      </c>
      <c r="N142" s="96">
        <f t="shared" si="23"/>
        <v>0</v>
      </c>
      <c r="O142" s="96">
        <f t="shared" si="23"/>
        <v>0</v>
      </c>
      <c r="P142" s="220">
        <f>(ROUND((F142/100*'Member Info'!$W$2), 2))</f>
        <v>0</v>
      </c>
      <c r="Q142" s="220" t="e">
        <f t="shared" si="25"/>
        <v>#VALUE!</v>
      </c>
      <c r="R142" s="220" t="str">
        <f t="shared" si="26"/>
        <v/>
      </c>
      <c r="S142" s="229" t="str">
        <f t="shared" si="27"/>
        <v/>
      </c>
      <c r="T142" s="230" t="str">
        <f t="shared" si="28"/>
        <v/>
      </c>
      <c r="U142" s="230" t="str">
        <f t="shared" si="29"/>
        <v/>
      </c>
      <c r="V142" s="224">
        <f t="shared" si="30"/>
        <v>0</v>
      </c>
      <c r="W142" s="112">
        <f t="shared" si="31"/>
        <v>0</v>
      </c>
      <c r="X142" s="237" t="str">
        <f t="shared" si="19"/>
        <v/>
      </c>
      <c r="Y142" s="242" t="b">
        <f t="shared" si="20"/>
        <v>0</v>
      </c>
      <c r="Z142" s="237">
        <f t="shared" si="32"/>
        <v>0</v>
      </c>
      <c r="AA142" s="237">
        <f>IF('Member Info'!N138="",1,"")</f>
        <v>1</v>
      </c>
      <c r="AB142" s="245" t="e">
        <f t="shared" si="33"/>
        <v>#VALUE!</v>
      </c>
      <c r="AC142" s="132" t="str">
        <f t="shared" si="21"/>
        <v/>
      </c>
      <c r="AD142" s="126">
        <f t="shared" si="22"/>
        <v>1</v>
      </c>
      <c r="AE142" s="126" t="str">
        <f>IF('Member Info'!N138&lt;&gt;"",IF('Member Info'!N138&lt;=$R$1,1,0),"")</f>
        <v/>
      </c>
      <c r="AG142" s="126" t="b">
        <f t="shared" si="34"/>
        <v>0</v>
      </c>
      <c r="AH142" s="126">
        <f t="shared" si="35"/>
        <v>0</v>
      </c>
      <c r="AJ142" s="126">
        <f t="shared" si="36"/>
        <v>0</v>
      </c>
      <c r="AK142" s="126">
        <f>IF('Member Info'!F138&gt;$R$1,1,0)</f>
        <v>0</v>
      </c>
      <c r="AL142" s="126" t="b">
        <f>IF(ISERROR(R142),ERROR.TYPE(#REF!)=ERROR.TYPE(R142),FALSE)</f>
        <v>0</v>
      </c>
      <c r="AM142" s="126" t="b">
        <f>IF(ISERROR(S142),ERROR.TYPE(#REF!)=ERROR.TYPE(S142),FALSE)</f>
        <v>0</v>
      </c>
      <c r="AN142" s="126">
        <f>IF(OR('Member Info'!F138&gt;=$S$1,'Member Info'!N138&gt;=$R$1),1,0)</f>
        <v>0</v>
      </c>
    </row>
    <row r="143" spans="1:40" x14ac:dyDescent="0.25">
      <c r="A143" s="4">
        <v>111</v>
      </c>
      <c r="B143" s="166">
        <f>'Member Info'!D139</f>
        <v>0</v>
      </c>
      <c r="C143" s="166">
        <f>'Member Info'!E139</f>
        <v>0</v>
      </c>
      <c r="D143" s="166" t="str">
        <f>'Member Info'!G139</f>
        <v/>
      </c>
      <c r="E143" s="167">
        <f>'Member Info'!B139</f>
        <v>0</v>
      </c>
      <c r="F143" s="244"/>
      <c r="G143" s="168" t="str">
        <f>IF(E143=0,"",
IF('Member Info'!$AM$19&lt;=$R$1,
SUMPRODUCT('Member Info'!L139+IF('Member Info'!H139&gt;'Member Info'!$AJ$12,'Member Info'!$AK$13,IF('Member Info'!H139&gt;'Member Info'!$AJ$11,'Member Info'!$AK$12,IF('Member Info'!H139&gt;'Member Info'!$AJ$10,'Member Info'!$AK$11,IF('Member Info'!H139&gt;'Member Info'!$AJ$9,'Member Info'!$AK$10,IF('Member Info'!H139&gt;'Member Info'!$AJ$8,'Member Info'!$AK$9,'Member Info'!$AK$8)))))),
SUMPRODUCT('Member Info'!L139+IF('Member Info'!H139&gt;'Member Info'!$AG$17,'Member Info'!$AH$18,IF('Member Info'!H139&gt;'Member Info'!$AG$16,'Member Info'!$AH$17,IF('Member Info'!H139&gt;'Member Info'!$AG$15,'Member Info'!$AH$16,IF('Member Info'!H139&gt;'Member Info'!$AG$14,'Member Info'!$AH$15,IF('Member Info'!H139&gt;'Member Info'!$AG$13,'Member Info'!$AH$14,IF('Member Info'!H139&gt;'Member Info'!$AG$12,'Member Info'!$AH$13,IF('Member Info'!H139&gt;'Member Info'!$AG$11,'Member Info'!$AH$12,IF('Member Info'!H139&gt;'Member Info'!$AG$10,'Member Info'!$AH$11,IF('Member Info'!H139&gt;'Member Info'!$AG$9,'Member Info'!$AH$10,IF('Member Info'!H139&gt;'Member Info'!$AG$8,'Member Info'!$AH$9,'Member Info'!$AH$8)))))))))))))</f>
        <v/>
      </c>
      <c r="H143" s="26"/>
      <c r="I143" s="26"/>
      <c r="J143" s="107" t="str">
        <f>IF(E143=0,"",IF('Member Info'!F139&gt;$S$1,CONCATENATE("Joined with practice on ", TEXT('Member Info'!F139, "DD/MM/YYYY")),IF('Member Info'!N139&lt;&gt;"",IF('Member Info'!N139&lt;$R$1,CONCATENATE("Left Scheme on ", TEXT('Member Info'!N139, "DD/MM/YYYY")),IF(ISERROR(G143),"Error Detected, No rate entered",IF(E143=0,"",IF(F143="","Error Detected, No Pensionable pay",IF(ISERROR(AB143)," Unknown Values entered.",IF(T143+U143&lt;1,"Acceptable",IF(R143+S143=200, "No Contributions Entered", IF(K143="","Error Detected, Choose reason&gt;",IF(X143="1",IF(T143=1,"Please Enter Deemed Pensionable Pay","Add Any Relevant Details Above"),"Please Give Details Above"))))))))),IF(ISERROR(G143),"Error Detected, No rate entered",IF(E143=0,"",IF(F143="","Error Detected, No Pensionable pay",IF(ISERROR(AB143)," Unknown Values entered.",IF(T143+U143&lt;1,"Acceptable",IF(R143+S143=200, "No Contributions Entered", IF(K143="","Error Detected, Choose reason&gt;",IF(X143="1",IF(T143=1,"Please Enter Deemed Pensionable Pay","Add relevant Details Above"),"Please give details Above")))))))))))</f>
        <v/>
      </c>
      <c r="K143" s="263"/>
      <c r="L143" s="93"/>
      <c r="M143" s="93" t="str">
        <f t="shared" si="24"/>
        <v/>
      </c>
      <c r="N143" s="96">
        <f t="shared" si="23"/>
        <v>0</v>
      </c>
      <c r="O143" s="96">
        <f t="shared" si="23"/>
        <v>0</v>
      </c>
      <c r="P143" s="220">
        <f>(ROUND((F143/100*'Member Info'!$W$2), 2))</f>
        <v>0</v>
      </c>
      <c r="Q143" s="220" t="e">
        <f t="shared" si="25"/>
        <v>#VALUE!</v>
      </c>
      <c r="R143" s="220" t="str">
        <f t="shared" si="26"/>
        <v/>
      </c>
      <c r="S143" s="229" t="str">
        <f t="shared" si="27"/>
        <v/>
      </c>
      <c r="T143" s="230" t="str">
        <f t="shared" si="28"/>
        <v/>
      </c>
      <c r="U143" s="230" t="str">
        <f t="shared" si="29"/>
        <v/>
      </c>
      <c r="V143" s="224">
        <f t="shared" si="30"/>
        <v>0</v>
      </c>
      <c r="W143" s="112">
        <f t="shared" si="31"/>
        <v>0</v>
      </c>
      <c r="X143" s="237" t="str">
        <f t="shared" si="19"/>
        <v/>
      </c>
      <c r="Y143" s="242" t="b">
        <f t="shared" si="20"/>
        <v>0</v>
      </c>
      <c r="Z143" s="237">
        <f t="shared" si="32"/>
        <v>0</v>
      </c>
      <c r="AA143" s="237">
        <f>IF('Member Info'!N139="",1,"")</f>
        <v>1</v>
      </c>
      <c r="AB143" s="245" t="e">
        <f t="shared" si="33"/>
        <v>#VALUE!</v>
      </c>
      <c r="AC143" s="132" t="str">
        <f t="shared" si="21"/>
        <v/>
      </c>
      <c r="AD143" s="126">
        <f t="shared" si="22"/>
        <v>1</v>
      </c>
      <c r="AE143" s="126" t="str">
        <f>IF('Member Info'!N139&lt;&gt;"",IF('Member Info'!N139&lt;=$R$1,1,0),"")</f>
        <v/>
      </c>
      <c r="AG143" s="126" t="b">
        <f t="shared" si="34"/>
        <v>0</v>
      </c>
      <c r="AH143" s="126">
        <f t="shared" si="35"/>
        <v>0</v>
      </c>
      <c r="AJ143" s="126">
        <f t="shared" si="36"/>
        <v>0</v>
      </c>
      <c r="AK143" s="126">
        <f>IF('Member Info'!F139&gt;$R$1,1,0)</f>
        <v>0</v>
      </c>
      <c r="AL143" s="126" t="b">
        <f>IF(ISERROR(R143),ERROR.TYPE(#REF!)=ERROR.TYPE(R143),FALSE)</f>
        <v>0</v>
      </c>
      <c r="AM143" s="126" t="b">
        <f>IF(ISERROR(S143),ERROR.TYPE(#REF!)=ERROR.TYPE(S143),FALSE)</f>
        <v>0</v>
      </c>
      <c r="AN143" s="126">
        <f>IF(OR('Member Info'!F139&gt;=$S$1,'Member Info'!N139&gt;=$R$1),1,0)</f>
        <v>0</v>
      </c>
    </row>
    <row r="144" spans="1:40" x14ac:dyDescent="0.25">
      <c r="A144" s="4">
        <v>112</v>
      </c>
      <c r="B144" s="166">
        <f>'Member Info'!D140</f>
        <v>0</v>
      </c>
      <c r="C144" s="166">
        <f>'Member Info'!E140</f>
        <v>0</v>
      </c>
      <c r="D144" s="166" t="str">
        <f>'Member Info'!G140</f>
        <v/>
      </c>
      <c r="E144" s="167">
        <f>'Member Info'!B140</f>
        <v>0</v>
      </c>
      <c r="F144" s="244"/>
      <c r="G144" s="168" t="str">
        <f>IF(E144=0,"",
IF('Member Info'!$AM$19&lt;=$R$1,
SUMPRODUCT('Member Info'!L140+IF('Member Info'!H140&gt;'Member Info'!$AJ$12,'Member Info'!$AK$13,IF('Member Info'!H140&gt;'Member Info'!$AJ$11,'Member Info'!$AK$12,IF('Member Info'!H140&gt;'Member Info'!$AJ$10,'Member Info'!$AK$11,IF('Member Info'!H140&gt;'Member Info'!$AJ$9,'Member Info'!$AK$10,IF('Member Info'!H140&gt;'Member Info'!$AJ$8,'Member Info'!$AK$9,'Member Info'!$AK$8)))))),
SUMPRODUCT('Member Info'!L140+IF('Member Info'!H140&gt;'Member Info'!$AG$17,'Member Info'!$AH$18,IF('Member Info'!H140&gt;'Member Info'!$AG$16,'Member Info'!$AH$17,IF('Member Info'!H140&gt;'Member Info'!$AG$15,'Member Info'!$AH$16,IF('Member Info'!H140&gt;'Member Info'!$AG$14,'Member Info'!$AH$15,IF('Member Info'!H140&gt;'Member Info'!$AG$13,'Member Info'!$AH$14,IF('Member Info'!H140&gt;'Member Info'!$AG$12,'Member Info'!$AH$13,IF('Member Info'!H140&gt;'Member Info'!$AG$11,'Member Info'!$AH$12,IF('Member Info'!H140&gt;'Member Info'!$AG$10,'Member Info'!$AH$11,IF('Member Info'!H140&gt;'Member Info'!$AG$9,'Member Info'!$AH$10,IF('Member Info'!H140&gt;'Member Info'!$AG$8,'Member Info'!$AH$9,'Member Info'!$AH$8)))))))))))))</f>
        <v/>
      </c>
      <c r="H144" s="26"/>
      <c r="I144" s="26"/>
      <c r="J144" s="107" t="str">
        <f>IF(E144=0,"",IF('Member Info'!F140&gt;$S$1,CONCATENATE("Joined with practice on ", TEXT('Member Info'!F140, "DD/MM/YYYY")),IF('Member Info'!N140&lt;&gt;"",IF('Member Info'!N140&lt;$R$1,CONCATENATE("Left Scheme on ", TEXT('Member Info'!N140, "DD/MM/YYYY")),IF(ISERROR(G144),"Error Detected, No rate entered",IF(E144=0,"",IF(F144="","Error Detected, No Pensionable pay",IF(ISERROR(AB144)," Unknown Values entered.",IF(T144+U144&lt;1,"Acceptable",IF(R144+S144=200, "No Contributions Entered", IF(K144="","Error Detected, Choose reason&gt;",IF(X144="1",IF(T144=1,"Please Enter Deemed Pensionable Pay","Add Any Relevant Details Above"),"Please Give Details Above"))))))))),IF(ISERROR(G144),"Error Detected, No rate entered",IF(E144=0,"",IF(F144="","Error Detected, No Pensionable pay",IF(ISERROR(AB144)," Unknown Values entered.",IF(T144+U144&lt;1,"Acceptable",IF(R144+S144=200, "No Contributions Entered", IF(K144="","Error Detected, Choose reason&gt;",IF(X144="1",IF(T144=1,"Please Enter Deemed Pensionable Pay","Add relevant Details Above"),"Please give details Above")))))))))))</f>
        <v/>
      </c>
      <c r="K144" s="263"/>
      <c r="L144" s="93"/>
      <c r="M144" s="93" t="str">
        <f t="shared" si="24"/>
        <v/>
      </c>
      <c r="N144" s="96">
        <f t="shared" si="23"/>
        <v>0</v>
      </c>
      <c r="O144" s="96">
        <f t="shared" si="23"/>
        <v>0</v>
      </c>
      <c r="P144" s="220">
        <f>(ROUND((F144/100*'Member Info'!$W$2), 2))</f>
        <v>0</v>
      </c>
      <c r="Q144" s="220" t="e">
        <f t="shared" si="25"/>
        <v>#VALUE!</v>
      </c>
      <c r="R144" s="220" t="str">
        <f t="shared" si="26"/>
        <v/>
      </c>
      <c r="S144" s="229" t="str">
        <f t="shared" si="27"/>
        <v/>
      </c>
      <c r="T144" s="230" t="str">
        <f t="shared" si="28"/>
        <v/>
      </c>
      <c r="U144" s="230" t="str">
        <f t="shared" si="29"/>
        <v/>
      </c>
      <c r="V144" s="224">
        <f t="shared" si="30"/>
        <v>0</v>
      </c>
      <c r="W144" s="112">
        <f t="shared" si="31"/>
        <v>0</v>
      </c>
      <c r="X144" s="237" t="str">
        <f t="shared" si="19"/>
        <v/>
      </c>
      <c r="Y144" s="242" t="b">
        <f t="shared" si="20"/>
        <v>0</v>
      </c>
      <c r="Z144" s="237">
        <f t="shared" si="32"/>
        <v>0</v>
      </c>
      <c r="AA144" s="237">
        <f>IF('Member Info'!N140="",1,"")</f>
        <v>1</v>
      </c>
      <c r="AB144" s="245" t="e">
        <f t="shared" si="33"/>
        <v>#VALUE!</v>
      </c>
      <c r="AC144" s="132" t="str">
        <f t="shared" si="21"/>
        <v/>
      </c>
      <c r="AD144" s="126">
        <f t="shared" si="22"/>
        <v>1</v>
      </c>
      <c r="AE144" s="126" t="str">
        <f>IF('Member Info'!N140&lt;&gt;"",IF('Member Info'!N140&lt;=$R$1,1,0),"")</f>
        <v/>
      </c>
      <c r="AG144" s="126" t="b">
        <f t="shared" si="34"/>
        <v>0</v>
      </c>
      <c r="AH144" s="126">
        <f t="shared" si="35"/>
        <v>0</v>
      </c>
      <c r="AJ144" s="126">
        <f t="shared" si="36"/>
        <v>0</v>
      </c>
      <c r="AK144" s="126">
        <f>IF('Member Info'!F140&gt;$R$1,1,0)</f>
        <v>0</v>
      </c>
      <c r="AL144" s="126" t="b">
        <f>IF(ISERROR(R144),ERROR.TYPE(#REF!)=ERROR.TYPE(R144),FALSE)</f>
        <v>0</v>
      </c>
      <c r="AM144" s="126" t="b">
        <f>IF(ISERROR(S144),ERROR.TYPE(#REF!)=ERROR.TYPE(S144),FALSE)</f>
        <v>0</v>
      </c>
      <c r="AN144" s="126">
        <f>IF(OR('Member Info'!F140&gt;=$S$1,'Member Info'!N140&gt;=$R$1),1,0)</f>
        <v>0</v>
      </c>
    </row>
    <row r="145" spans="1:40" x14ac:dyDescent="0.25">
      <c r="A145" s="4">
        <v>113</v>
      </c>
      <c r="B145" s="166">
        <f>'Member Info'!D141</f>
        <v>0</v>
      </c>
      <c r="C145" s="166">
        <f>'Member Info'!E141</f>
        <v>0</v>
      </c>
      <c r="D145" s="166" t="str">
        <f>'Member Info'!G141</f>
        <v/>
      </c>
      <c r="E145" s="167">
        <f>'Member Info'!B141</f>
        <v>0</v>
      </c>
      <c r="F145" s="244"/>
      <c r="G145" s="168" t="str">
        <f>IF(E145=0,"",
IF('Member Info'!$AM$19&lt;=$R$1,
SUMPRODUCT('Member Info'!L141+IF('Member Info'!H141&gt;'Member Info'!$AJ$12,'Member Info'!$AK$13,IF('Member Info'!H141&gt;'Member Info'!$AJ$11,'Member Info'!$AK$12,IF('Member Info'!H141&gt;'Member Info'!$AJ$10,'Member Info'!$AK$11,IF('Member Info'!H141&gt;'Member Info'!$AJ$9,'Member Info'!$AK$10,IF('Member Info'!H141&gt;'Member Info'!$AJ$8,'Member Info'!$AK$9,'Member Info'!$AK$8)))))),
SUMPRODUCT('Member Info'!L141+IF('Member Info'!H141&gt;'Member Info'!$AG$17,'Member Info'!$AH$18,IF('Member Info'!H141&gt;'Member Info'!$AG$16,'Member Info'!$AH$17,IF('Member Info'!H141&gt;'Member Info'!$AG$15,'Member Info'!$AH$16,IF('Member Info'!H141&gt;'Member Info'!$AG$14,'Member Info'!$AH$15,IF('Member Info'!H141&gt;'Member Info'!$AG$13,'Member Info'!$AH$14,IF('Member Info'!H141&gt;'Member Info'!$AG$12,'Member Info'!$AH$13,IF('Member Info'!H141&gt;'Member Info'!$AG$11,'Member Info'!$AH$12,IF('Member Info'!H141&gt;'Member Info'!$AG$10,'Member Info'!$AH$11,IF('Member Info'!H141&gt;'Member Info'!$AG$9,'Member Info'!$AH$10,IF('Member Info'!H141&gt;'Member Info'!$AG$8,'Member Info'!$AH$9,'Member Info'!$AH$8)))))))))))))</f>
        <v/>
      </c>
      <c r="H145" s="26"/>
      <c r="I145" s="26"/>
      <c r="J145" s="107" t="str">
        <f>IF(E145=0,"",IF('Member Info'!F141&gt;$S$1,CONCATENATE("Joined with practice on ", TEXT('Member Info'!F141, "DD/MM/YYYY")),IF('Member Info'!N141&lt;&gt;"",IF('Member Info'!N141&lt;$R$1,CONCATENATE("Left Scheme on ", TEXT('Member Info'!N141, "DD/MM/YYYY")),IF(ISERROR(G145),"Error Detected, No rate entered",IF(E145=0,"",IF(F145="","Error Detected, No Pensionable pay",IF(ISERROR(AB145)," Unknown Values entered.",IF(T145+U145&lt;1,"Acceptable",IF(R145+S145=200, "No Contributions Entered", IF(K145="","Error Detected, Choose reason&gt;",IF(X145="1",IF(T145=1,"Please Enter Deemed Pensionable Pay","Add Any Relevant Details Above"),"Please Give Details Above"))))))))),IF(ISERROR(G145),"Error Detected, No rate entered",IF(E145=0,"",IF(F145="","Error Detected, No Pensionable pay",IF(ISERROR(AB145)," Unknown Values entered.",IF(T145+U145&lt;1,"Acceptable",IF(R145+S145=200, "No Contributions Entered", IF(K145="","Error Detected, Choose reason&gt;",IF(X145="1",IF(T145=1,"Please Enter Deemed Pensionable Pay","Add relevant Details Above"),"Please give details Above")))))))))))</f>
        <v/>
      </c>
      <c r="K145" s="263"/>
      <c r="L145" s="93"/>
      <c r="M145" s="93" t="str">
        <f t="shared" si="24"/>
        <v/>
      </c>
      <c r="N145" s="96">
        <f t="shared" si="23"/>
        <v>0</v>
      </c>
      <c r="O145" s="96">
        <f t="shared" si="23"/>
        <v>0</v>
      </c>
      <c r="P145" s="220">
        <f>(ROUND((F145/100*'Member Info'!$W$2), 2))</f>
        <v>0</v>
      </c>
      <c r="Q145" s="220" t="e">
        <f t="shared" si="25"/>
        <v>#VALUE!</v>
      </c>
      <c r="R145" s="220" t="str">
        <f t="shared" si="26"/>
        <v/>
      </c>
      <c r="S145" s="229" t="str">
        <f t="shared" si="27"/>
        <v/>
      </c>
      <c r="T145" s="230" t="str">
        <f t="shared" si="28"/>
        <v/>
      </c>
      <c r="U145" s="230" t="str">
        <f t="shared" si="29"/>
        <v/>
      </c>
      <c r="V145" s="224">
        <f t="shared" si="30"/>
        <v>0</v>
      </c>
      <c r="W145" s="112">
        <f t="shared" si="31"/>
        <v>0</v>
      </c>
      <c r="X145" s="237" t="str">
        <f t="shared" si="19"/>
        <v/>
      </c>
      <c r="Y145" s="242" t="b">
        <f t="shared" si="20"/>
        <v>0</v>
      </c>
      <c r="Z145" s="237">
        <f t="shared" si="32"/>
        <v>0</v>
      </c>
      <c r="AA145" s="237">
        <f>IF('Member Info'!N141="",1,"")</f>
        <v>1</v>
      </c>
      <c r="AB145" s="245" t="e">
        <f t="shared" si="33"/>
        <v>#VALUE!</v>
      </c>
      <c r="AC145" s="132" t="str">
        <f t="shared" si="21"/>
        <v/>
      </c>
      <c r="AD145" s="126">
        <f t="shared" si="22"/>
        <v>1</v>
      </c>
      <c r="AE145" s="126" t="str">
        <f>IF('Member Info'!N141&lt;&gt;"",IF('Member Info'!N141&lt;=$R$1,1,0),"")</f>
        <v/>
      </c>
      <c r="AG145" s="126" t="b">
        <f t="shared" si="34"/>
        <v>0</v>
      </c>
      <c r="AH145" s="126">
        <f t="shared" si="35"/>
        <v>0</v>
      </c>
      <c r="AJ145" s="126">
        <f t="shared" si="36"/>
        <v>0</v>
      </c>
      <c r="AK145" s="126">
        <f>IF('Member Info'!F141&gt;$R$1,1,0)</f>
        <v>0</v>
      </c>
      <c r="AL145" s="126" t="b">
        <f>IF(ISERROR(R145),ERROR.TYPE(#REF!)=ERROR.TYPE(R145),FALSE)</f>
        <v>0</v>
      </c>
      <c r="AM145" s="126" t="b">
        <f>IF(ISERROR(S145),ERROR.TYPE(#REF!)=ERROR.TYPE(S145),FALSE)</f>
        <v>0</v>
      </c>
      <c r="AN145" s="126">
        <f>IF(OR('Member Info'!F141&gt;=$S$1,'Member Info'!N141&gt;=$R$1),1,0)</f>
        <v>0</v>
      </c>
    </row>
    <row r="146" spans="1:40" x14ac:dyDescent="0.25">
      <c r="A146" s="4">
        <v>114</v>
      </c>
      <c r="B146" s="166">
        <f>'Member Info'!D142</f>
        <v>0</v>
      </c>
      <c r="C146" s="166">
        <f>'Member Info'!E142</f>
        <v>0</v>
      </c>
      <c r="D146" s="166" t="str">
        <f>'Member Info'!G142</f>
        <v/>
      </c>
      <c r="E146" s="167">
        <f>'Member Info'!B142</f>
        <v>0</v>
      </c>
      <c r="F146" s="244"/>
      <c r="G146" s="168" t="str">
        <f>IF(E146=0,"",
IF('Member Info'!$AM$19&lt;=$R$1,
SUMPRODUCT('Member Info'!L142+IF('Member Info'!H142&gt;'Member Info'!$AJ$12,'Member Info'!$AK$13,IF('Member Info'!H142&gt;'Member Info'!$AJ$11,'Member Info'!$AK$12,IF('Member Info'!H142&gt;'Member Info'!$AJ$10,'Member Info'!$AK$11,IF('Member Info'!H142&gt;'Member Info'!$AJ$9,'Member Info'!$AK$10,IF('Member Info'!H142&gt;'Member Info'!$AJ$8,'Member Info'!$AK$9,'Member Info'!$AK$8)))))),
SUMPRODUCT('Member Info'!L142+IF('Member Info'!H142&gt;'Member Info'!$AG$17,'Member Info'!$AH$18,IF('Member Info'!H142&gt;'Member Info'!$AG$16,'Member Info'!$AH$17,IF('Member Info'!H142&gt;'Member Info'!$AG$15,'Member Info'!$AH$16,IF('Member Info'!H142&gt;'Member Info'!$AG$14,'Member Info'!$AH$15,IF('Member Info'!H142&gt;'Member Info'!$AG$13,'Member Info'!$AH$14,IF('Member Info'!H142&gt;'Member Info'!$AG$12,'Member Info'!$AH$13,IF('Member Info'!H142&gt;'Member Info'!$AG$11,'Member Info'!$AH$12,IF('Member Info'!H142&gt;'Member Info'!$AG$10,'Member Info'!$AH$11,IF('Member Info'!H142&gt;'Member Info'!$AG$9,'Member Info'!$AH$10,IF('Member Info'!H142&gt;'Member Info'!$AG$8,'Member Info'!$AH$9,'Member Info'!$AH$8)))))))))))))</f>
        <v/>
      </c>
      <c r="H146" s="26"/>
      <c r="I146" s="26"/>
      <c r="J146" s="107" t="str">
        <f>IF(E146=0,"",IF('Member Info'!F142&gt;$S$1,CONCATENATE("Joined with practice on ", TEXT('Member Info'!F142, "DD/MM/YYYY")),IF('Member Info'!N142&lt;&gt;"",IF('Member Info'!N142&lt;$R$1,CONCATENATE("Left Scheme on ", TEXT('Member Info'!N142, "DD/MM/YYYY")),IF(ISERROR(G146),"Error Detected, No rate entered",IF(E146=0,"",IF(F146="","Error Detected, No Pensionable pay",IF(ISERROR(AB146)," Unknown Values entered.",IF(T146+U146&lt;1,"Acceptable",IF(R146+S146=200, "No Contributions Entered", IF(K146="","Error Detected, Choose reason&gt;",IF(X146="1",IF(T146=1,"Please Enter Deemed Pensionable Pay","Add Any Relevant Details Above"),"Please Give Details Above"))))))))),IF(ISERROR(G146),"Error Detected, No rate entered",IF(E146=0,"",IF(F146="","Error Detected, No Pensionable pay",IF(ISERROR(AB146)," Unknown Values entered.",IF(T146+U146&lt;1,"Acceptable",IF(R146+S146=200, "No Contributions Entered", IF(K146="","Error Detected, Choose reason&gt;",IF(X146="1",IF(T146=1,"Please Enter Deemed Pensionable Pay","Add relevant Details Above"),"Please give details Above")))))))))))</f>
        <v/>
      </c>
      <c r="K146" s="263"/>
      <c r="L146" s="93"/>
      <c r="M146" s="93" t="str">
        <f t="shared" si="24"/>
        <v/>
      </c>
      <c r="N146" s="96">
        <f t="shared" si="23"/>
        <v>0</v>
      </c>
      <c r="O146" s="96">
        <f t="shared" si="23"/>
        <v>0</v>
      </c>
      <c r="P146" s="220">
        <f>(ROUND((F146/100*'Member Info'!$W$2), 2))</f>
        <v>0</v>
      </c>
      <c r="Q146" s="220" t="e">
        <f t="shared" si="25"/>
        <v>#VALUE!</v>
      </c>
      <c r="R146" s="220" t="str">
        <f t="shared" si="26"/>
        <v/>
      </c>
      <c r="S146" s="229" t="str">
        <f t="shared" si="27"/>
        <v/>
      </c>
      <c r="T146" s="230" t="str">
        <f t="shared" si="28"/>
        <v/>
      </c>
      <c r="U146" s="230" t="str">
        <f t="shared" si="29"/>
        <v/>
      </c>
      <c r="V146" s="224">
        <f t="shared" si="30"/>
        <v>0</v>
      </c>
      <c r="W146" s="112">
        <f t="shared" si="31"/>
        <v>0</v>
      </c>
      <c r="X146" s="237" t="str">
        <f t="shared" si="19"/>
        <v/>
      </c>
      <c r="Y146" s="242" t="b">
        <f t="shared" si="20"/>
        <v>0</v>
      </c>
      <c r="Z146" s="237">
        <f t="shared" si="32"/>
        <v>0</v>
      </c>
      <c r="AA146" s="237">
        <f>IF('Member Info'!N142="",1,"")</f>
        <v>1</v>
      </c>
      <c r="AB146" s="245" t="e">
        <f t="shared" si="33"/>
        <v>#VALUE!</v>
      </c>
      <c r="AC146" s="132" t="str">
        <f t="shared" si="21"/>
        <v/>
      </c>
      <c r="AD146" s="126">
        <f t="shared" si="22"/>
        <v>1</v>
      </c>
      <c r="AE146" s="126" t="str">
        <f>IF('Member Info'!N142&lt;&gt;"",IF('Member Info'!N142&lt;=$R$1,1,0),"")</f>
        <v/>
      </c>
      <c r="AG146" s="126" t="b">
        <f t="shared" si="34"/>
        <v>0</v>
      </c>
      <c r="AH146" s="126">
        <f t="shared" si="35"/>
        <v>0</v>
      </c>
      <c r="AJ146" s="126">
        <f t="shared" si="36"/>
        <v>0</v>
      </c>
      <c r="AK146" s="126">
        <f>IF('Member Info'!F142&gt;$R$1,1,0)</f>
        <v>0</v>
      </c>
      <c r="AL146" s="126" t="b">
        <f>IF(ISERROR(R146),ERROR.TYPE(#REF!)=ERROR.TYPE(R146),FALSE)</f>
        <v>0</v>
      </c>
      <c r="AM146" s="126" t="b">
        <f>IF(ISERROR(S146),ERROR.TYPE(#REF!)=ERROR.TYPE(S146),FALSE)</f>
        <v>0</v>
      </c>
      <c r="AN146" s="126">
        <f>IF(OR('Member Info'!F142&gt;=$S$1,'Member Info'!N142&gt;=$R$1),1,0)</f>
        <v>0</v>
      </c>
    </row>
    <row r="147" spans="1:40" x14ac:dyDescent="0.25">
      <c r="A147" s="4">
        <v>115</v>
      </c>
      <c r="B147" s="166">
        <f>'Member Info'!D143</f>
        <v>0</v>
      </c>
      <c r="C147" s="166">
        <f>'Member Info'!E143</f>
        <v>0</v>
      </c>
      <c r="D147" s="166" t="str">
        <f>'Member Info'!G143</f>
        <v/>
      </c>
      <c r="E147" s="167">
        <f>'Member Info'!B143</f>
        <v>0</v>
      </c>
      <c r="F147" s="244"/>
      <c r="G147" s="168" t="str">
        <f>IF(E147=0,"",
IF('Member Info'!$AM$19&lt;=$R$1,
SUMPRODUCT('Member Info'!L143+IF('Member Info'!H143&gt;'Member Info'!$AJ$12,'Member Info'!$AK$13,IF('Member Info'!H143&gt;'Member Info'!$AJ$11,'Member Info'!$AK$12,IF('Member Info'!H143&gt;'Member Info'!$AJ$10,'Member Info'!$AK$11,IF('Member Info'!H143&gt;'Member Info'!$AJ$9,'Member Info'!$AK$10,IF('Member Info'!H143&gt;'Member Info'!$AJ$8,'Member Info'!$AK$9,'Member Info'!$AK$8)))))),
SUMPRODUCT('Member Info'!L143+IF('Member Info'!H143&gt;'Member Info'!$AG$17,'Member Info'!$AH$18,IF('Member Info'!H143&gt;'Member Info'!$AG$16,'Member Info'!$AH$17,IF('Member Info'!H143&gt;'Member Info'!$AG$15,'Member Info'!$AH$16,IF('Member Info'!H143&gt;'Member Info'!$AG$14,'Member Info'!$AH$15,IF('Member Info'!H143&gt;'Member Info'!$AG$13,'Member Info'!$AH$14,IF('Member Info'!H143&gt;'Member Info'!$AG$12,'Member Info'!$AH$13,IF('Member Info'!H143&gt;'Member Info'!$AG$11,'Member Info'!$AH$12,IF('Member Info'!H143&gt;'Member Info'!$AG$10,'Member Info'!$AH$11,IF('Member Info'!H143&gt;'Member Info'!$AG$9,'Member Info'!$AH$10,IF('Member Info'!H143&gt;'Member Info'!$AG$8,'Member Info'!$AH$9,'Member Info'!$AH$8)))))))))))))</f>
        <v/>
      </c>
      <c r="H147" s="26"/>
      <c r="I147" s="26"/>
      <c r="J147" s="107" t="str">
        <f>IF(E147=0,"",IF('Member Info'!F143&gt;$S$1,CONCATENATE("Joined with practice on ", TEXT('Member Info'!F143, "DD/MM/YYYY")),IF('Member Info'!N143&lt;&gt;"",IF('Member Info'!N143&lt;$R$1,CONCATENATE("Left Scheme on ", TEXT('Member Info'!N143, "DD/MM/YYYY")),IF(ISERROR(G147),"Error Detected, No rate entered",IF(E147=0,"",IF(F147="","Error Detected, No Pensionable pay",IF(ISERROR(AB147)," Unknown Values entered.",IF(T147+U147&lt;1,"Acceptable",IF(R147+S147=200, "No Contributions Entered", IF(K147="","Error Detected, Choose reason&gt;",IF(X147="1",IF(T147=1,"Please Enter Deemed Pensionable Pay","Add Any Relevant Details Above"),"Please Give Details Above"))))))))),IF(ISERROR(G147),"Error Detected, No rate entered",IF(E147=0,"",IF(F147="","Error Detected, No Pensionable pay",IF(ISERROR(AB147)," Unknown Values entered.",IF(T147+U147&lt;1,"Acceptable",IF(R147+S147=200, "No Contributions Entered", IF(K147="","Error Detected, Choose reason&gt;",IF(X147="1",IF(T147=1,"Please Enter Deemed Pensionable Pay","Add relevant Details Above"),"Please give details Above")))))))))))</f>
        <v/>
      </c>
      <c r="K147" s="263"/>
      <c r="L147" s="93"/>
      <c r="M147" s="93" t="str">
        <f t="shared" si="24"/>
        <v/>
      </c>
      <c r="N147" s="96">
        <f t="shared" si="23"/>
        <v>0</v>
      </c>
      <c r="O147" s="96">
        <f t="shared" si="23"/>
        <v>0</v>
      </c>
      <c r="P147" s="220">
        <f>(ROUND((F147/100*'Member Info'!$W$2), 2))</f>
        <v>0</v>
      </c>
      <c r="Q147" s="220" t="e">
        <f t="shared" si="25"/>
        <v>#VALUE!</v>
      </c>
      <c r="R147" s="220" t="str">
        <f t="shared" si="26"/>
        <v/>
      </c>
      <c r="S147" s="229" t="str">
        <f t="shared" si="27"/>
        <v/>
      </c>
      <c r="T147" s="230" t="str">
        <f t="shared" si="28"/>
        <v/>
      </c>
      <c r="U147" s="230" t="str">
        <f t="shared" si="29"/>
        <v/>
      </c>
      <c r="V147" s="224">
        <f t="shared" si="30"/>
        <v>0</v>
      </c>
      <c r="W147" s="112">
        <f t="shared" si="31"/>
        <v>0</v>
      </c>
      <c r="X147" s="237" t="str">
        <f t="shared" si="19"/>
        <v/>
      </c>
      <c r="Y147" s="242" t="b">
        <f t="shared" si="20"/>
        <v>0</v>
      </c>
      <c r="Z147" s="237">
        <f t="shared" si="32"/>
        <v>0</v>
      </c>
      <c r="AA147" s="237">
        <f>IF('Member Info'!N143="",1,"")</f>
        <v>1</v>
      </c>
      <c r="AB147" s="245" t="e">
        <f t="shared" si="33"/>
        <v>#VALUE!</v>
      </c>
      <c r="AC147" s="132" t="str">
        <f t="shared" si="21"/>
        <v/>
      </c>
      <c r="AD147" s="126">
        <f t="shared" si="22"/>
        <v>1</v>
      </c>
      <c r="AE147" s="126" t="str">
        <f>IF('Member Info'!N143&lt;&gt;"",IF('Member Info'!N143&lt;=$R$1,1,0),"")</f>
        <v/>
      </c>
      <c r="AG147" s="126" t="b">
        <f t="shared" si="34"/>
        <v>0</v>
      </c>
      <c r="AH147" s="126">
        <f t="shared" si="35"/>
        <v>0</v>
      </c>
      <c r="AJ147" s="126">
        <f t="shared" si="36"/>
        <v>0</v>
      </c>
      <c r="AK147" s="126">
        <f>IF('Member Info'!F143&gt;$R$1,1,0)</f>
        <v>0</v>
      </c>
      <c r="AL147" s="126" t="b">
        <f>IF(ISERROR(R147),ERROR.TYPE(#REF!)=ERROR.TYPE(R147),FALSE)</f>
        <v>0</v>
      </c>
      <c r="AM147" s="126" t="b">
        <f>IF(ISERROR(S147),ERROR.TYPE(#REF!)=ERROR.TYPE(S147),FALSE)</f>
        <v>0</v>
      </c>
      <c r="AN147" s="126">
        <f>IF(OR('Member Info'!F143&gt;=$S$1,'Member Info'!N143&gt;=$R$1),1,0)</f>
        <v>0</v>
      </c>
    </row>
    <row r="148" spans="1:40" x14ac:dyDescent="0.25">
      <c r="A148" s="4">
        <v>116</v>
      </c>
      <c r="B148" s="166">
        <f>'Member Info'!D144</f>
        <v>0</v>
      </c>
      <c r="C148" s="166">
        <f>'Member Info'!E144</f>
        <v>0</v>
      </c>
      <c r="D148" s="166" t="str">
        <f>'Member Info'!G144</f>
        <v/>
      </c>
      <c r="E148" s="167">
        <f>'Member Info'!B144</f>
        <v>0</v>
      </c>
      <c r="F148" s="244"/>
      <c r="G148" s="168" t="str">
        <f>IF(E148=0,"",
IF('Member Info'!$AM$19&lt;=$R$1,
SUMPRODUCT('Member Info'!L144+IF('Member Info'!H144&gt;'Member Info'!$AJ$12,'Member Info'!$AK$13,IF('Member Info'!H144&gt;'Member Info'!$AJ$11,'Member Info'!$AK$12,IF('Member Info'!H144&gt;'Member Info'!$AJ$10,'Member Info'!$AK$11,IF('Member Info'!H144&gt;'Member Info'!$AJ$9,'Member Info'!$AK$10,IF('Member Info'!H144&gt;'Member Info'!$AJ$8,'Member Info'!$AK$9,'Member Info'!$AK$8)))))),
SUMPRODUCT('Member Info'!L144+IF('Member Info'!H144&gt;'Member Info'!$AG$17,'Member Info'!$AH$18,IF('Member Info'!H144&gt;'Member Info'!$AG$16,'Member Info'!$AH$17,IF('Member Info'!H144&gt;'Member Info'!$AG$15,'Member Info'!$AH$16,IF('Member Info'!H144&gt;'Member Info'!$AG$14,'Member Info'!$AH$15,IF('Member Info'!H144&gt;'Member Info'!$AG$13,'Member Info'!$AH$14,IF('Member Info'!H144&gt;'Member Info'!$AG$12,'Member Info'!$AH$13,IF('Member Info'!H144&gt;'Member Info'!$AG$11,'Member Info'!$AH$12,IF('Member Info'!H144&gt;'Member Info'!$AG$10,'Member Info'!$AH$11,IF('Member Info'!H144&gt;'Member Info'!$AG$9,'Member Info'!$AH$10,IF('Member Info'!H144&gt;'Member Info'!$AG$8,'Member Info'!$AH$9,'Member Info'!$AH$8)))))))))))))</f>
        <v/>
      </c>
      <c r="H148" s="26"/>
      <c r="I148" s="26"/>
      <c r="J148" s="107" t="str">
        <f>IF(E148=0,"",IF('Member Info'!F144&gt;$S$1,CONCATENATE("Joined with practice on ", TEXT('Member Info'!F144, "DD/MM/YYYY")),IF('Member Info'!N144&lt;&gt;"",IF('Member Info'!N144&lt;$R$1,CONCATENATE("Left Scheme on ", TEXT('Member Info'!N144, "DD/MM/YYYY")),IF(ISERROR(G148),"Error Detected, No rate entered",IF(E148=0,"",IF(F148="","Error Detected, No Pensionable pay",IF(ISERROR(AB148)," Unknown Values entered.",IF(T148+U148&lt;1,"Acceptable",IF(R148+S148=200, "No Contributions Entered", IF(K148="","Error Detected, Choose reason&gt;",IF(X148="1",IF(T148=1,"Please Enter Deemed Pensionable Pay","Add Any Relevant Details Above"),"Please Give Details Above"))))))))),IF(ISERROR(G148),"Error Detected, No rate entered",IF(E148=0,"",IF(F148="","Error Detected, No Pensionable pay",IF(ISERROR(AB148)," Unknown Values entered.",IF(T148+U148&lt;1,"Acceptable",IF(R148+S148=200, "No Contributions Entered", IF(K148="","Error Detected, Choose reason&gt;",IF(X148="1",IF(T148=1,"Please Enter Deemed Pensionable Pay","Add relevant Details Above"),"Please give details Above")))))))))))</f>
        <v/>
      </c>
      <c r="K148" s="263"/>
      <c r="L148" s="93"/>
      <c r="M148" s="93" t="str">
        <f t="shared" si="24"/>
        <v/>
      </c>
      <c r="N148" s="96">
        <f t="shared" si="23"/>
        <v>0</v>
      </c>
      <c r="O148" s="96">
        <f t="shared" si="23"/>
        <v>0</v>
      </c>
      <c r="P148" s="220">
        <f>(ROUND((F148/100*'Member Info'!$W$2), 2))</f>
        <v>0</v>
      </c>
      <c r="Q148" s="220" t="e">
        <f t="shared" si="25"/>
        <v>#VALUE!</v>
      </c>
      <c r="R148" s="220" t="str">
        <f t="shared" si="26"/>
        <v/>
      </c>
      <c r="S148" s="229" t="str">
        <f t="shared" si="27"/>
        <v/>
      </c>
      <c r="T148" s="230" t="str">
        <f t="shared" si="28"/>
        <v/>
      </c>
      <c r="U148" s="230" t="str">
        <f t="shared" si="29"/>
        <v/>
      </c>
      <c r="V148" s="224">
        <f t="shared" si="30"/>
        <v>0</v>
      </c>
      <c r="W148" s="112">
        <f t="shared" si="31"/>
        <v>0</v>
      </c>
      <c r="X148" s="237" t="str">
        <f t="shared" si="19"/>
        <v/>
      </c>
      <c r="Y148" s="242" t="b">
        <f t="shared" si="20"/>
        <v>0</v>
      </c>
      <c r="Z148" s="237">
        <f t="shared" si="32"/>
        <v>0</v>
      </c>
      <c r="AA148" s="237">
        <f>IF('Member Info'!N144="",1,"")</f>
        <v>1</v>
      </c>
      <c r="AB148" s="245" t="e">
        <f t="shared" si="33"/>
        <v>#VALUE!</v>
      </c>
      <c r="AC148" s="132" t="str">
        <f t="shared" si="21"/>
        <v/>
      </c>
      <c r="AD148" s="126">
        <f t="shared" si="22"/>
        <v>1</v>
      </c>
      <c r="AE148" s="126" t="str">
        <f>IF('Member Info'!N144&lt;&gt;"",IF('Member Info'!N144&lt;=$R$1,1,0),"")</f>
        <v/>
      </c>
      <c r="AG148" s="126" t="b">
        <f t="shared" si="34"/>
        <v>0</v>
      </c>
      <c r="AH148" s="126">
        <f t="shared" si="35"/>
        <v>0</v>
      </c>
      <c r="AJ148" s="126">
        <f t="shared" si="36"/>
        <v>0</v>
      </c>
      <c r="AK148" s="126">
        <f>IF('Member Info'!F144&gt;$R$1,1,0)</f>
        <v>0</v>
      </c>
      <c r="AL148" s="126" t="b">
        <f>IF(ISERROR(R148),ERROR.TYPE(#REF!)=ERROR.TYPE(R148),FALSE)</f>
        <v>0</v>
      </c>
      <c r="AM148" s="126" t="b">
        <f>IF(ISERROR(S148),ERROR.TYPE(#REF!)=ERROR.TYPE(S148),FALSE)</f>
        <v>0</v>
      </c>
      <c r="AN148" s="126">
        <f>IF(OR('Member Info'!F144&gt;=$S$1,'Member Info'!N144&gt;=$R$1),1,0)</f>
        <v>0</v>
      </c>
    </row>
    <row r="149" spans="1:40" x14ac:dyDescent="0.25">
      <c r="A149" s="4">
        <v>117</v>
      </c>
      <c r="B149" s="166">
        <f>'Member Info'!D145</f>
        <v>0</v>
      </c>
      <c r="C149" s="166">
        <f>'Member Info'!E145</f>
        <v>0</v>
      </c>
      <c r="D149" s="166" t="str">
        <f>'Member Info'!G145</f>
        <v/>
      </c>
      <c r="E149" s="167">
        <f>'Member Info'!B145</f>
        <v>0</v>
      </c>
      <c r="F149" s="244"/>
      <c r="G149" s="168" t="str">
        <f>IF(E149=0,"",
IF('Member Info'!$AM$19&lt;=$R$1,
SUMPRODUCT('Member Info'!L145+IF('Member Info'!H145&gt;'Member Info'!$AJ$12,'Member Info'!$AK$13,IF('Member Info'!H145&gt;'Member Info'!$AJ$11,'Member Info'!$AK$12,IF('Member Info'!H145&gt;'Member Info'!$AJ$10,'Member Info'!$AK$11,IF('Member Info'!H145&gt;'Member Info'!$AJ$9,'Member Info'!$AK$10,IF('Member Info'!H145&gt;'Member Info'!$AJ$8,'Member Info'!$AK$9,'Member Info'!$AK$8)))))),
SUMPRODUCT('Member Info'!L145+IF('Member Info'!H145&gt;'Member Info'!$AG$17,'Member Info'!$AH$18,IF('Member Info'!H145&gt;'Member Info'!$AG$16,'Member Info'!$AH$17,IF('Member Info'!H145&gt;'Member Info'!$AG$15,'Member Info'!$AH$16,IF('Member Info'!H145&gt;'Member Info'!$AG$14,'Member Info'!$AH$15,IF('Member Info'!H145&gt;'Member Info'!$AG$13,'Member Info'!$AH$14,IF('Member Info'!H145&gt;'Member Info'!$AG$12,'Member Info'!$AH$13,IF('Member Info'!H145&gt;'Member Info'!$AG$11,'Member Info'!$AH$12,IF('Member Info'!H145&gt;'Member Info'!$AG$10,'Member Info'!$AH$11,IF('Member Info'!H145&gt;'Member Info'!$AG$9,'Member Info'!$AH$10,IF('Member Info'!H145&gt;'Member Info'!$AG$8,'Member Info'!$AH$9,'Member Info'!$AH$8)))))))))))))</f>
        <v/>
      </c>
      <c r="H149" s="26"/>
      <c r="I149" s="26"/>
      <c r="J149" s="107" t="str">
        <f>IF(E149=0,"",IF('Member Info'!F145&gt;$S$1,CONCATENATE("Joined with practice on ", TEXT('Member Info'!F145, "DD/MM/YYYY")),IF('Member Info'!N145&lt;&gt;"",IF('Member Info'!N145&lt;$R$1,CONCATENATE("Left Scheme on ", TEXT('Member Info'!N145, "DD/MM/YYYY")),IF(ISERROR(G149),"Error Detected, No rate entered",IF(E149=0,"",IF(F149="","Error Detected, No Pensionable pay",IF(ISERROR(AB149)," Unknown Values entered.",IF(T149+U149&lt;1,"Acceptable",IF(R149+S149=200, "No Contributions Entered", IF(K149="","Error Detected, Choose reason&gt;",IF(X149="1",IF(T149=1,"Please Enter Deemed Pensionable Pay","Add Any Relevant Details Above"),"Please Give Details Above"))))))))),IF(ISERROR(G149),"Error Detected, No rate entered",IF(E149=0,"",IF(F149="","Error Detected, No Pensionable pay",IF(ISERROR(AB149)," Unknown Values entered.",IF(T149+U149&lt;1,"Acceptable",IF(R149+S149=200, "No Contributions Entered", IF(K149="","Error Detected, Choose reason&gt;",IF(X149="1",IF(T149=1,"Please Enter Deemed Pensionable Pay","Add relevant Details Above"),"Please give details Above")))))))))))</f>
        <v/>
      </c>
      <c r="K149" s="263"/>
      <c r="L149" s="93"/>
      <c r="M149" s="93" t="str">
        <f t="shared" si="24"/>
        <v/>
      </c>
      <c r="N149" s="96">
        <f t="shared" si="23"/>
        <v>0</v>
      </c>
      <c r="O149" s="96">
        <f t="shared" si="23"/>
        <v>0</v>
      </c>
      <c r="P149" s="220">
        <f>(ROUND((F149/100*'Member Info'!$W$2), 2))</f>
        <v>0</v>
      </c>
      <c r="Q149" s="220" t="e">
        <f t="shared" si="25"/>
        <v>#VALUE!</v>
      </c>
      <c r="R149" s="220" t="str">
        <f t="shared" si="26"/>
        <v/>
      </c>
      <c r="S149" s="229" t="str">
        <f t="shared" si="27"/>
        <v/>
      </c>
      <c r="T149" s="230" t="str">
        <f t="shared" si="28"/>
        <v/>
      </c>
      <c r="U149" s="230" t="str">
        <f t="shared" si="29"/>
        <v/>
      </c>
      <c r="V149" s="224">
        <f t="shared" si="30"/>
        <v>0</v>
      </c>
      <c r="W149" s="112">
        <f t="shared" si="31"/>
        <v>0</v>
      </c>
      <c r="X149" s="237" t="str">
        <f t="shared" si="19"/>
        <v/>
      </c>
      <c r="Y149" s="242" t="b">
        <f t="shared" si="20"/>
        <v>0</v>
      </c>
      <c r="Z149" s="237">
        <f t="shared" si="32"/>
        <v>0</v>
      </c>
      <c r="AA149" s="237">
        <f>IF('Member Info'!N145="",1,"")</f>
        <v>1</v>
      </c>
      <c r="AB149" s="245" t="e">
        <f t="shared" si="33"/>
        <v>#VALUE!</v>
      </c>
      <c r="AC149" s="132" t="str">
        <f t="shared" si="21"/>
        <v/>
      </c>
      <c r="AD149" s="126">
        <f t="shared" si="22"/>
        <v>1</v>
      </c>
      <c r="AE149" s="126" t="str">
        <f>IF('Member Info'!N145&lt;&gt;"",IF('Member Info'!N145&lt;=$R$1,1,0),"")</f>
        <v/>
      </c>
      <c r="AG149" s="126" t="b">
        <f t="shared" si="34"/>
        <v>0</v>
      </c>
      <c r="AH149" s="126">
        <f t="shared" si="35"/>
        <v>0</v>
      </c>
      <c r="AJ149" s="126">
        <f t="shared" si="36"/>
        <v>0</v>
      </c>
      <c r="AK149" s="126">
        <f>IF('Member Info'!F145&gt;$R$1,1,0)</f>
        <v>0</v>
      </c>
      <c r="AL149" s="126" t="b">
        <f>IF(ISERROR(R149),ERROR.TYPE(#REF!)=ERROR.TYPE(R149),FALSE)</f>
        <v>0</v>
      </c>
      <c r="AM149" s="126" t="b">
        <f>IF(ISERROR(S149),ERROR.TYPE(#REF!)=ERROR.TYPE(S149),FALSE)</f>
        <v>0</v>
      </c>
      <c r="AN149" s="126">
        <f>IF(OR('Member Info'!F145&gt;=$S$1,'Member Info'!N145&gt;=$R$1),1,0)</f>
        <v>0</v>
      </c>
    </row>
    <row r="150" spans="1:40" x14ac:dyDescent="0.25">
      <c r="A150" s="4">
        <v>118</v>
      </c>
      <c r="B150" s="166">
        <f>'Member Info'!D146</f>
        <v>0</v>
      </c>
      <c r="C150" s="166">
        <f>'Member Info'!E146</f>
        <v>0</v>
      </c>
      <c r="D150" s="166" t="str">
        <f>'Member Info'!G146</f>
        <v/>
      </c>
      <c r="E150" s="167">
        <f>'Member Info'!B146</f>
        <v>0</v>
      </c>
      <c r="F150" s="244"/>
      <c r="G150" s="168" t="str">
        <f>IF(E150=0,"",
IF('Member Info'!$AM$19&lt;=$R$1,
SUMPRODUCT('Member Info'!L146+IF('Member Info'!H146&gt;'Member Info'!$AJ$12,'Member Info'!$AK$13,IF('Member Info'!H146&gt;'Member Info'!$AJ$11,'Member Info'!$AK$12,IF('Member Info'!H146&gt;'Member Info'!$AJ$10,'Member Info'!$AK$11,IF('Member Info'!H146&gt;'Member Info'!$AJ$9,'Member Info'!$AK$10,IF('Member Info'!H146&gt;'Member Info'!$AJ$8,'Member Info'!$AK$9,'Member Info'!$AK$8)))))),
SUMPRODUCT('Member Info'!L146+IF('Member Info'!H146&gt;'Member Info'!$AG$17,'Member Info'!$AH$18,IF('Member Info'!H146&gt;'Member Info'!$AG$16,'Member Info'!$AH$17,IF('Member Info'!H146&gt;'Member Info'!$AG$15,'Member Info'!$AH$16,IF('Member Info'!H146&gt;'Member Info'!$AG$14,'Member Info'!$AH$15,IF('Member Info'!H146&gt;'Member Info'!$AG$13,'Member Info'!$AH$14,IF('Member Info'!H146&gt;'Member Info'!$AG$12,'Member Info'!$AH$13,IF('Member Info'!H146&gt;'Member Info'!$AG$11,'Member Info'!$AH$12,IF('Member Info'!H146&gt;'Member Info'!$AG$10,'Member Info'!$AH$11,IF('Member Info'!H146&gt;'Member Info'!$AG$9,'Member Info'!$AH$10,IF('Member Info'!H146&gt;'Member Info'!$AG$8,'Member Info'!$AH$9,'Member Info'!$AH$8)))))))))))))</f>
        <v/>
      </c>
      <c r="H150" s="26"/>
      <c r="I150" s="26"/>
      <c r="J150" s="107" t="str">
        <f>IF(E150=0,"",IF('Member Info'!F146&gt;$S$1,CONCATENATE("Joined with practice on ", TEXT('Member Info'!F146, "DD/MM/YYYY")),IF('Member Info'!N146&lt;&gt;"",IF('Member Info'!N146&lt;$R$1,CONCATENATE("Left Scheme on ", TEXT('Member Info'!N146, "DD/MM/YYYY")),IF(ISERROR(G150),"Error Detected, No rate entered",IF(E150=0,"",IF(F150="","Error Detected, No Pensionable pay",IF(ISERROR(AB150)," Unknown Values entered.",IF(T150+U150&lt;1,"Acceptable",IF(R150+S150=200, "No Contributions Entered", IF(K150="","Error Detected, Choose reason&gt;",IF(X150="1",IF(T150=1,"Please Enter Deemed Pensionable Pay","Add Any Relevant Details Above"),"Please Give Details Above"))))))))),IF(ISERROR(G150),"Error Detected, No rate entered",IF(E150=0,"",IF(F150="","Error Detected, No Pensionable pay",IF(ISERROR(AB150)," Unknown Values entered.",IF(T150+U150&lt;1,"Acceptable",IF(R150+S150=200, "No Contributions Entered", IF(K150="","Error Detected, Choose reason&gt;",IF(X150="1",IF(T150=1,"Please Enter Deemed Pensionable Pay","Add relevant Details Above"),"Please give details Above")))))))))))</f>
        <v/>
      </c>
      <c r="K150" s="263"/>
      <c r="L150" s="93"/>
      <c r="M150" s="93" t="str">
        <f t="shared" si="24"/>
        <v/>
      </c>
      <c r="N150" s="96">
        <f t="shared" si="23"/>
        <v>0</v>
      </c>
      <c r="O150" s="96">
        <f t="shared" si="23"/>
        <v>0</v>
      </c>
      <c r="P150" s="220">
        <f>(ROUND((F150/100*'Member Info'!$W$2), 2))</f>
        <v>0</v>
      </c>
      <c r="Q150" s="220" t="e">
        <f t="shared" si="25"/>
        <v>#VALUE!</v>
      </c>
      <c r="R150" s="220" t="str">
        <f t="shared" si="26"/>
        <v/>
      </c>
      <c r="S150" s="229" t="str">
        <f t="shared" si="27"/>
        <v/>
      </c>
      <c r="T150" s="230" t="str">
        <f t="shared" si="28"/>
        <v/>
      </c>
      <c r="U150" s="230" t="str">
        <f t="shared" si="29"/>
        <v/>
      </c>
      <c r="V150" s="224">
        <f t="shared" si="30"/>
        <v>0</v>
      </c>
      <c r="W150" s="112">
        <f t="shared" si="31"/>
        <v>0</v>
      </c>
      <c r="X150" s="237" t="str">
        <f t="shared" si="19"/>
        <v/>
      </c>
      <c r="Y150" s="242" t="b">
        <f t="shared" si="20"/>
        <v>0</v>
      </c>
      <c r="Z150" s="237">
        <f t="shared" si="32"/>
        <v>0</v>
      </c>
      <c r="AA150" s="237">
        <f>IF('Member Info'!N146="",1,"")</f>
        <v>1</v>
      </c>
      <c r="AB150" s="245" t="e">
        <f t="shared" si="33"/>
        <v>#VALUE!</v>
      </c>
      <c r="AC150" s="132" t="str">
        <f t="shared" si="21"/>
        <v/>
      </c>
      <c r="AD150" s="126">
        <f t="shared" si="22"/>
        <v>1</v>
      </c>
      <c r="AE150" s="126" t="str">
        <f>IF('Member Info'!N146&lt;&gt;"",IF('Member Info'!N146&lt;=$R$1,1,0),"")</f>
        <v/>
      </c>
      <c r="AG150" s="126" t="b">
        <f t="shared" si="34"/>
        <v>0</v>
      </c>
      <c r="AH150" s="126">
        <f t="shared" si="35"/>
        <v>0</v>
      </c>
      <c r="AJ150" s="126">
        <f t="shared" si="36"/>
        <v>0</v>
      </c>
      <c r="AK150" s="126">
        <f>IF('Member Info'!F146&gt;$R$1,1,0)</f>
        <v>0</v>
      </c>
      <c r="AL150" s="126" t="b">
        <f>IF(ISERROR(R150),ERROR.TYPE(#REF!)=ERROR.TYPE(R150),FALSE)</f>
        <v>0</v>
      </c>
      <c r="AM150" s="126" t="b">
        <f>IF(ISERROR(S150),ERROR.TYPE(#REF!)=ERROR.TYPE(S150),FALSE)</f>
        <v>0</v>
      </c>
      <c r="AN150" s="126">
        <f>IF(OR('Member Info'!F146&gt;=$S$1,'Member Info'!N146&gt;=$R$1),1,0)</f>
        <v>0</v>
      </c>
    </row>
    <row r="151" spans="1:40" x14ac:dyDescent="0.25">
      <c r="A151" s="4">
        <v>119</v>
      </c>
      <c r="B151" s="166">
        <f>'Member Info'!D147</f>
        <v>0</v>
      </c>
      <c r="C151" s="166">
        <f>'Member Info'!E147</f>
        <v>0</v>
      </c>
      <c r="D151" s="166" t="str">
        <f>'Member Info'!G147</f>
        <v/>
      </c>
      <c r="E151" s="167">
        <f>'Member Info'!B147</f>
        <v>0</v>
      </c>
      <c r="F151" s="244"/>
      <c r="G151" s="168" t="str">
        <f>IF(E151=0,"",
IF('Member Info'!$AM$19&lt;=$R$1,
SUMPRODUCT('Member Info'!L147+IF('Member Info'!H147&gt;'Member Info'!$AJ$12,'Member Info'!$AK$13,IF('Member Info'!H147&gt;'Member Info'!$AJ$11,'Member Info'!$AK$12,IF('Member Info'!H147&gt;'Member Info'!$AJ$10,'Member Info'!$AK$11,IF('Member Info'!H147&gt;'Member Info'!$AJ$9,'Member Info'!$AK$10,IF('Member Info'!H147&gt;'Member Info'!$AJ$8,'Member Info'!$AK$9,'Member Info'!$AK$8)))))),
SUMPRODUCT('Member Info'!L147+IF('Member Info'!H147&gt;'Member Info'!$AG$17,'Member Info'!$AH$18,IF('Member Info'!H147&gt;'Member Info'!$AG$16,'Member Info'!$AH$17,IF('Member Info'!H147&gt;'Member Info'!$AG$15,'Member Info'!$AH$16,IF('Member Info'!H147&gt;'Member Info'!$AG$14,'Member Info'!$AH$15,IF('Member Info'!H147&gt;'Member Info'!$AG$13,'Member Info'!$AH$14,IF('Member Info'!H147&gt;'Member Info'!$AG$12,'Member Info'!$AH$13,IF('Member Info'!H147&gt;'Member Info'!$AG$11,'Member Info'!$AH$12,IF('Member Info'!H147&gt;'Member Info'!$AG$10,'Member Info'!$AH$11,IF('Member Info'!H147&gt;'Member Info'!$AG$9,'Member Info'!$AH$10,IF('Member Info'!H147&gt;'Member Info'!$AG$8,'Member Info'!$AH$9,'Member Info'!$AH$8)))))))))))))</f>
        <v/>
      </c>
      <c r="H151" s="26"/>
      <c r="I151" s="26"/>
      <c r="J151" s="107" t="str">
        <f>IF(E151=0,"",IF('Member Info'!F147&gt;$S$1,CONCATENATE("Joined with practice on ", TEXT('Member Info'!F147, "DD/MM/YYYY")),IF('Member Info'!N147&lt;&gt;"",IF('Member Info'!N147&lt;$R$1,CONCATENATE("Left Scheme on ", TEXT('Member Info'!N147, "DD/MM/YYYY")),IF(ISERROR(G151),"Error Detected, No rate entered",IF(E151=0,"",IF(F151="","Error Detected, No Pensionable pay",IF(ISERROR(AB151)," Unknown Values entered.",IF(T151+U151&lt;1,"Acceptable",IF(R151+S151=200, "No Contributions Entered", IF(K151="","Error Detected, Choose reason&gt;",IF(X151="1",IF(T151=1,"Please Enter Deemed Pensionable Pay","Add Any Relevant Details Above"),"Please Give Details Above"))))))))),IF(ISERROR(G151),"Error Detected, No rate entered",IF(E151=0,"",IF(F151="","Error Detected, No Pensionable pay",IF(ISERROR(AB151)," Unknown Values entered.",IF(T151+U151&lt;1,"Acceptable",IF(R151+S151=200, "No Contributions Entered", IF(K151="","Error Detected, Choose reason&gt;",IF(X151="1",IF(T151=1,"Please Enter Deemed Pensionable Pay","Add relevant Details Above"),"Please give details Above")))))))))))</f>
        <v/>
      </c>
      <c r="K151" s="263"/>
      <c r="L151" s="93"/>
      <c r="M151" s="93" t="str">
        <f t="shared" si="24"/>
        <v/>
      </c>
      <c r="N151" s="96">
        <f t="shared" si="23"/>
        <v>0</v>
      </c>
      <c r="O151" s="96">
        <f t="shared" si="23"/>
        <v>0</v>
      </c>
      <c r="P151" s="220">
        <f>(ROUND((F151/100*'Member Info'!$W$2), 2))</f>
        <v>0</v>
      </c>
      <c r="Q151" s="220" t="e">
        <f t="shared" si="25"/>
        <v>#VALUE!</v>
      </c>
      <c r="R151" s="220" t="str">
        <f t="shared" si="26"/>
        <v/>
      </c>
      <c r="S151" s="229" t="str">
        <f t="shared" si="27"/>
        <v/>
      </c>
      <c r="T151" s="230" t="str">
        <f t="shared" si="28"/>
        <v/>
      </c>
      <c r="U151" s="230" t="str">
        <f t="shared" si="29"/>
        <v/>
      </c>
      <c r="V151" s="224">
        <f t="shared" si="30"/>
        <v>0</v>
      </c>
      <c r="W151" s="112">
        <f t="shared" si="31"/>
        <v>0</v>
      </c>
      <c r="X151" s="237" t="str">
        <f t="shared" si="19"/>
        <v/>
      </c>
      <c r="Y151" s="242" t="b">
        <f t="shared" si="20"/>
        <v>0</v>
      </c>
      <c r="Z151" s="237">
        <f t="shared" si="32"/>
        <v>0</v>
      </c>
      <c r="AA151" s="237">
        <f>IF('Member Info'!N147="",1,"")</f>
        <v>1</v>
      </c>
      <c r="AB151" s="245" t="e">
        <f t="shared" si="33"/>
        <v>#VALUE!</v>
      </c>
      <c r="AC151" s="132" t="str">
        <f t="shared" si="21"/>
        <v/>
      </c>
      <c r="AD151" s="126">
        <f t="shared" si="22"/>
        <v>1</v>
      </c>
      <c r="AE151" s="126" t="str">
        <f>IF('Member Info'!N147&lt;&gt;"",IF('Member Info'!N147&lt;=$R$1,1,0),"")</f>
        <v/>
      </c>
      <c r="AG151" s="126" t="b">
        <f t="shared" si="34"/>
        <v>0</v>
      </c>
      <c r="AH151" s="126">
        <f t="shared" si="35"/>
        <v>0</v>
      </c>
      <c r="AJ151" s="126">
        <f t="shared" si="36"/>
        <v>0</v>
      </c>
      <c r="AK151" s="126">
        <f>IF('Member Info'!F147&gt;$R$1,1,0)</f>
        <v>0</v>
      </c>
      <c r="AL151" s="126" t="b">
        <f>IF(ISERROR(R151),ERROR.TYPE(#REF!)=ERROR.TYPE(R151),FALSE)</f>
        <v>0</v>
      </c>
      <c r="AM151" s="126" t="b">
        <f>IF(ISERROR(S151),ERROR.TYPE(#REF!)=ERROR.TYPE(S151),FALSE)</f>
        <v>0</v>
      </c>
      <c r="AN151" s="126">
        <f>IF(OR('Member Info'!F147&gt;=$S$1,'Member Info'!N147&gt;=$R$1),1,0)</f>
        <v>0</v>
      </c>
    </row>
    <row r="152" spans="1:40" x14ac:dyDescent="0.25">
      <c r="A152" s="4">
        <v>120</v>
      </c>
      <c r="B152" s="166">
        <f>'Member Info'!D148</f>
        <v>0</v>
      </c>
      <c r="C152" s="166">
        <f>'Member Info'!E148</f>
        <v>0</v>
      </c>
      <c r="D152" s="166" t="str">
        <f>'Member Info'!G148</f>
        <v/>
      </c>
      <c r="E152" s="167">
        <f>'Member Info'!B148</f>
        <v>0</v>
      </c>
      <c r="F152" s="244"/>
      <c r="G152" s="168" t="str">
        <f>IF(E152=0,"",
IF('Member Info'!$AM$19&lt;=$R$1,
SUMPRODUCT('Member Info'!L148+IF('Member Info'!H148&gt;'Member Info'!$AJ$12,'Member Info'!$AK$13,IF('Member Info'!H148&gt;'Member Info'!$AJ$11,'Member Info'!$AK$12,IF('Member Info'!H148&gt;'Member Info'!$AJ$10,'Member Info'!$AK$11,IF('Member Info'!H148&gt;'Member Info'!$AJ$9,'Member Info'!$AK$10,IF('Member Info'!H148&gt;'Member Info'!$AJ$8,'Member Info'!$AK$9,'Member Info'!$AK$8)))))),
SUMPRODUCT('Member Info'!L148+IF('Member Info'!H148&gt;'Member Info'!$AG$17,'Member Info'!$AH$18,IF('Member Info'!H148&gt;'Member Info'!$AG$16,'Member Info'!$AH$17,IF('Member Info'!H148&gt;'Member Info'!$AG$15,'Member Info'!$AH$16,IF('Member Info'!H148&gt;'Member Info'!$AG$14,'Member Info'!$AH$15,IF('Member Info'!H148&gt;'Member Info'!$AG$13,'Member Info'!$AH$14,IF('Member Info'!H148&gt;'Member Info'!$AG$12,'Member Info'!$AH$13,IF('Member Info'!H148&gt;'Member Info'!$AG$11,'Member Info'!$AH$12,IF('Member Info'!H148&gt;'Member Info'!$AG$10,'Member Info'!$AH$11,IF('Member Info'!H148&gt;'Member Info'!$AG$9,'Member Info'!$AH$10,IF('Member Info'!H148&gt;'Member Info'!$AG$8,'Member Info'!$AH$9,'Member Info'!$AH$8)))))))))))))</f>
        <v/>
      </c>
      <c r="H152" s="26"/>
      <c r="I152" s="26"/>
      <c r="J152" s="107" t="str">
        <f>IF(E152=0,"",IF('Member Info'!F148&gt;$S$1,CONCATENATE("Joined with practice on ", TEXT('Member Info'!F148, "DD/MM/YYYY")),IF('Member Info'!N148&lt;&gt;"",IF('Member Info'!N148&lt;$R$1,CONCATENATE("Left Scheme on ", TEXT('Member Info'!N148, "DD/MM/YYYY")),IF(ISERROR(G152),"Error Detected, No rate entered",IF(E152=0,"",IF(F152="","Error Detected, No Pensionable pay",IF(ISERROR(AB152)," Unknown Values entered.",IF(T152+U152&lt;1,"Acceptable",IF(R152+S152=200, "No Contributions Entered", IF(K152="","Error Detected, Choose reason&gt;",IF(X152="1",IF(T152=1,"Please Enter Deemed Pensionable Pay","Add Any Relevant Details Above"),"Please Give Details Above"))))))))),IF(ISERROR(G152),"Error Detected, No rate entered",IF(E152=0,"",IF(F152="","Error Detected, No Pensionable pay",IF(ISERROR(AB152)," Unknown Values entered.",IF(T152+U152&lt;1,"Acceptable",IF(R152+S152=200, "No Contributions Entered", IF(K152="","Error Detected, Choose reason&gt;",IF(X152="1",IF(T152=1,"Please Enter Deemed Pensionable Pay","Add relevant Details Above"),"Please give details Above")))))))))))</f>
        <v/>
      </c>
      <c r="K152" s="263"/>
      <c r="L152" s="93"/>
      <c r="M152" s="93" t="str">
        <f t="shared" si="24"/>
        <v/>
      </c>
      <c r="N152" s="96">
        <f t="shared" si="23"/>
        <v>0</v>
      </c>
      <c r="O152" s="96">
        <f t="shared" si="23"/>
        <v>0</v>
      </c>
      <c r="P152" s="220">
        <f>(ROUND((F152/100*'Member Info'!$W$2), 2))</f>
        <v>0</v>
      </c>
      <c r="Q152" s="220" t="e">
        <f t="shared" si="25"/>
        <v>#VALUE!</v>
      </c>
      <c r="R152" s="220" t="str">
        <f t="shared" si="26"/>
        <v/>
      </c>
      <c r="S152" s="229" t="str">
        <f t="shared" si="27"/>
        <v/>
      </c>
      <c r="T152" s="230" t="str">
        <f t="shared" si="28"/>
        <v/>
      </c>
      <c r="U152" s="230" t="str">
        <f t="shared" si="29"/>
        <v/>
      </c>
      <c r="V152" s="224">
        <f t="shared" si="30"/>
        <v>0</v>
      </c>
      <c r="W152" s="112">
        <f t="shared" si="31"/>
        <v>0</v>
      </c>
      <c r="X152" s="237" t="str">
        <f t="shared" si="19"/>
        <v/>
      </c>
      <c r="Y152" s="242" t="b">
        <f t="shared" si="20"/>
        <v>0</v>
      </c>
      <c r="Z152" s="237">
        <f t="shared" si="32"/>
        <v>0</v>
      </c>
      <c r="AA152" s="237">
        <f>IF('Member Info'!N148="",1,"")</f>
        <v>1</v>
      </c>
      <c r="AB152" s="245" t="e">
        <f t="shared" si="33"/>
        <v>#VALUE!</v>
      </c>
      <c r="AC152" s="132" t="str">
        <f t="shared" si="21"/>
        <v/>
      </c>
      <c r="AD152" s="126">
        <f t="shared" si="22"/>
        <v>1</v>
      </c>
      <c r="AE152" s="126" t="str">
        <f>IF('Member Info'!N148&lt;&gt;"",IF('Member Info'!N148&lt;=$R$1,1,0),"")</f>
        <v/>
      </c>
      <c r="AG152" s="126" t="b">
        <f t="shared" si="34"/>
        <v>0</v>
      </c>
      <c r="AH152" s="126">
        <f t="shared" si="35"/>
        <v>0</v>
      </c>
      <c r="AJ152" s="126">
        <f t="shared" si="36"/>
        <v>0</v>
      </c>
      <c r="AK152" s="126">
        <f>IF('Member Info'!F148&gt;$R$1,1,0)</f>
        <v>0</v>
      </c>
      <c r="AL152" s="126" t="b">
        <f>IF(ISERROR(R152),ERROR.TYPE(#REF!)=ERROR.TYPE(R152),FALSE)</f>
        <v>0</v>
      </c>
      <c r="AM152" s="126" t="b">
        <f>IF(ISERROR(S152),ERROR.TYPE(#REF!)=ERROR.TYPE(S152),FALSE)</f>
        <v>0</v>
      </c>
      <c r="AN152" s="126">
        <f>IF(OR('Member Info'!F148&gt;=$S$1,'Member Info'!N148&gt;=$R$1),1,0)</f>
        <v>0</v>
      </c>
    </row>
    <row r="153" spans="1:40" x14ac:dyDescent="0.25">
      <c r="A153" s="4">
        <v>121</v>
      </c>
      <c r="B153" s="166">
        <f>'Member Info'!D149</f>
        <v>0</v>
      </c>
      <c r="C153" s="166">
        <f>'Member Info'!E149</f>
        <v>0</v>
      </c>
      <c r="D153" s="166" t="str">
        <f>'Member Info'!G149</f>
        <v/>
      </c>
      <c r="E153" s="167">
        <f>'Member Info'!B149</f>
        <v>0</v>
      </c>
      <c r="F153" s="244"/>
      <c r="G153" s="168" t="str">
        <f>IF(E153=0,"",
IF('Member Info'!$AM$19&lt;=$R$1,
SUMPRODUCT('Member Info'!L149+IF('Member Info'!H149&gt;'Member Info'!$AJ$12,'Member Info'!$AK$13,IF('Member Info'!H149&gt;'Member Info'!$AJ$11,'Member Info'!$AK$12,IF('Member Info'!H149&gt;'Member Info'!$AJ$10,'Member Info'!$AK$11,IF('Member Info'!H149&gt;'Member Info'!$AJ$9,'Member Info'!$AK$10,IF('Member Info'!H149&gt;'Member Info'!$AJ$8,'Member Info'!$AK$9,'Member Info'!$AK$8)))))),
SUMPRODUCT('Member Info'!L149+IF('Member Info'!H149&gt;'Member Info'!$AG$17,'Member Info'!$AH$18,IF('Member Info'!H149&gt;'Member Info'!$AG$16,'Member Info'!$AH$17,IF('Member Info'!H149&gt;'Member Info'!$AG$15,'Member Info'!$AH$16,IF('Member Info'!H149&gt;'Member Info'!$AG$14,'Member Info'!$AH$15,IF('Member Info'!H149&gt;'Member Info'!$AG$13,'Member Info'!$AH$14,IF('Member Info'!H149&gt;'Member Info'!$AG$12,'Member Info'!$AH$13,IF('Member Info'!H149&gt;'Member Info'!$AG$11,'Member Info'!$AH$12,IF('Member Info'!H149&gt;'Member Info'!$AG$10,'Member Info'!$AH$11,IF('Member Info'!H149&gt;'Member Info'!$AG$9,'Member Info'!$AH$10,IF('Member Info'!H149&gt;'Member Info'!$AG$8,'Member Info'!$AH$9,'Member Info'!$AH$8)))))))))))))</f>
        <v/>
      </c>
      <c r="H153" s="26"/>
      <c r="I153" s="26"/>
      <c r="J153" s="107" t="str">
        <f>IF(E153=0,"",IF('Member Info'!F149&gt;$S$1,CONCATENATE("Joined with practice on ", TEXT('Member Info'!F149, "DD/MM/YYYY")),IF('Member Info'!N149&lt;&gt;"",IF('Member Info'!N149&lt;$R$1,CONCATENATE("Left Scheme on ", TEXT('Member Info'!N149, "DD/MM/YYYY")),IF(ISERROR(G153),"Error Detected, No rate entered",IF(E153=0,"",IF(F153="","Error Detected, No Pensionable pay",IF(ISERROR(AB153)," Unknown Values entered.",IF(T153+U153&lt;1,"Acceptable",IF(R153+S153=200, "No Contributions Entered", IF(K153="","Error Detected, Choose reason&gt;",IF(X153="1",IF(T153=1,"Please Enter Deemed Pensionable Pay","Add Any Relevant Details Above"),"Please Give Details Above"))))))))),IF(ISERROR(G153),"Error Detected, No rate entered",IF(E153=0,"",IF(F153="","Error Detected, No Pensionable pay",IF(ISERROR(AB153)," Unknown Values entered.",IF(T153+U153&lt;1,"Acceptable",IF(R153+S153=200, "No Contributions Entered", IF(K153="","Error Detected, Choose reason&gt;",IF(X153="1",IF(T153=1,"Please Enter Deemed Pensionable Pay","Add relevant Details Above"),"Please give details Above")))))))))))</f>
        <v/>
      </c>
      <c r="K153" s="263"/>
      <c r="L153" s="93"/>
      <c r="M153" s="93" t="str">
        <f t="shared" si="24"/>
        <v/>
      </c>
      <c r="N153" s="96">
        <f t="shared" si="23"/>
        <v>0</v>
      </c>
      <c r="O153" s="96">
        <f t="shared" si="23"/>
        <v>0</v>
      </c>
      <c r="P153" s="220">
        <f>(ROUND((F153/100*'Member Info'!$W$2), 2))</f>
        <v>0</v>
      </c>
      <c r="Q153" s="220" t="e">
        <f t="shared" si="25"/>
        <v>#VALUE!</v>
      </c>
      <c r="R153" s="220" t="str">
        <f t="shared" si="26"/>
        <v/>
      </c>
      <c r="S153" s="229" t="str">
        <f t="shared" si="27"/>
        <v/>
      </c>
      <c r="T153" s="230" t="str">
        <f t="shared" si="28"/>
        <v/>
      </c>
      <c r="U153" s="230" t="str">
        <f t="shared" si="29"/>
        <v/>
      </c>
      <c r="V153" s="224">
        <f t="shared" si="30"/>
        <v>0</v>
      </c>
      <c r="W153" s="112">
        <f t="shared" si="31"/>
        <v>0</v>
      </c>
      <c r="X153" s="237" t="str">
        <f t="shared" si="19"/>
        <v/>
      </c>
      <c r="Y153" s="242" t="b">
        <f t="shared" si="20"/>
        <v>0</v>
      </c>
      <c r="Z153" s="237">
        <f t="shared" si="32"/>
        <v>0</v>
      </c>
      <c r="AA153" s="237">
        <f>IF('Member Info'!N149="",1,"")</f>
        <v>1</v>
      </c>
      <c r="AB153" s="245" t="e">
        <f t="shared" si="33"/>
        <v>#VALUE!</v>
      </c>
      <c r="AC153" s="132" t="str">
        <f t="shared" si="21"/>
        <v/>
      </c>
      <c r="AD153" s="126">
        <f t="shared" si="22"/>
        <v>1</v>
      </c>
      <c r="AE153" s="126" t="str">
        <f>IF('Member Info'!N149&lt;&gt;"",IF('Member Info'!N149&lt;=$R$1,1,0),"")</f>
        <v/>
      </c>
      <c r="AG153" s="126" t="b">
        <f t="shared" si="34"/>
        <v>0</v>
      </c>
      <c r="AH153" s="126">
        <f t="shared" si="35"/>
        <v>0</v>
      </c>
      <c r="AJ153" s="126">
        <f t="shared" si="36"/>
        <v>0</v>
      </c>
      <c r="AK153" s="126">
        <f>IF('Member Info'!F149&gt;$R$1,1,0)</f>
        <v>0</v>
      </c>
      <c r="AL153" s="126" t="b">
        <f>IF(ISERROR(R153),ERROR.TYPE(#REF!)=ERROR.TYPE(R153),FALSE)</f>
        <v>0</v>
      </c>
      <c r="AM153" s="126" t="b">
        <f>IF(ISERROR(S153),ERROR.TYPE(#REF!)=ERROR.TYPE(S153),FALSE)</f>
        <v>0</v>
      </c>
      <c r="AN153" s="126">
        <f>IF(OR('Member Info'!F149&gt;=$S$1,'Member Info'!N149&gt;=$R$1),1,0)</f>
        <v>0</v>
      </c>
    </row>
    <row r="154" spans="1:40" x14ac:dyDescent="0.25">
      <c r="A154" s="4">
        <v>122</v>
      </c>
      <c r="B154" s="166">
        <f>'Member Info'!D150</f>
        <v>0</v>
      </c>
      <c r="C154" s="166">
        <f>'Member Info'!E150</f>
        <v>0</v>
      </c>
      <c r="D154" s="166" t="str">
        <f>'Member Info'!G150</f>
        <v/>
      </c>
      <c r="E154" s="167">
        <f>'Member Info'!B150</f>
        <v>0</v>
      </c>
      <c r="F154" s="244"/>
      <c r="G154" s="168" t="str">
        <f>IF(E154=0,"",
IF('Member Info'!$AM$19&lt;=$R$1,
SUMPRODUCT('Member Info'!L150+IF('Member Info'!H150&gt;'Member Info'!$AJ$12,'Member Info'!$AK$13,IF('Member Info'!H150&gt;'Member Info'!$AJ$11,'Member Info'!$AK$12,IF('Member Info'!H150&gt;'Member Info'!$AJ$10,'Member Info'!$AK$11,IF('Member Info'!H150&gt;'Member Info'!$AJ$9,'Member Info'!$AK$10,IF('Member Info'!H150&gt;'Member Info'!$AJ$8,'Member Info'!$AK$9,'Member Info'!$AK$8)))))),
SUMPRODUCT('Member Info'!L150+IF('Member Info'!H150&gt;'Member Info'!$AG$17,'Member Info'!$AH$18,IF('Member Info'!H150&gt;'Member Info'!$AG$16,'Member Info'!$AH$17,IF('Member Info'!H150&gt;'Member Info'!$AG$15,'Member Info'!$AH$16,IF('Member Info'!H150&gt;'Member Info'!$AG$14,'Member Info'!$AH$15,IF('Member Info'!H150&gt;'Member Info'!$AG$13,'Member Info'!$AH$14,IF('Member Info'!H150&gt;'Member Info'!$AG$12,'Member Info'!$AH$13,IF('Member Info'!H150&gt;'Member Info'!$AG$11,'Member Info'!$AH$12,IF('Member Info'!H150&gt;'Member Info'!$AG$10,'Member Info'!$AH$11,IF('Member Info'!H150&gt;'Member Info'!$AG$9,'Member Info'!$AH$10,IF('Member Info'!H150&gt;'Member Info'!$AG$8,'Member Info'!$AH$9,'Member Info'!$AH$8)))))))))))))</f>
        <v/>
      </c>
      <c r="H154" s="26"/>
      <c r="I154" s="26"/>
      <c r="J154" s="107" t="str">
        <f>IF(E154=0,"",IF('Member Info'!F150&gt;$S$1,CONCATENATE("Joined with practice on ", TEXT('Member Info'!F150, "DD/MM/YYYY")),IF('Member Info'!N150&lt;&gt;"",IF('Member Info'!N150&lt;$R$1,CONCATENATE("Left Scheme on ", TEXT('Member Info'!N150, "DD/MM/YYYY")),IF(ISERROR(G154),"Error Detected, No rate entered",IF(E154=0,"",IF(F154="","Error Detected, No Pensionable pay",IF(ISERROR(AB154)," Unknown Values entered.",IF(T154+U154&lt;1,"Acceptable",IF(R154+S154=200, "No Contributions Entered", IF(K154="","Error Detected, Choose reason&gt;",IF(X154="1",IF(T154=1,"Please Enter Deemed Pensionable Pay","Add Any Relevant Details Above"),"Please Give Details Above"))))))))),IF(ISERROR(G154),"Error Detected, No rate entered",IF(E154=0,"",IF(F154="","Error Detected, No Pensionable pay",IF(ISERROR(AB154)," Unknown Values entered.",IF(T154+U154&lt;1,"Acceptable",IF(R154+S154=200, "No Contributions Entered", IF(K154="","Error Detected, Choose reason&gt;",IF(X154="1",IF(T154=1,"Please Enter Deemed Pensionable Pay","Add relevant Details Above"),"Please give details Above")))))))))))</f>
        <v/>
      </c>
      <c r="K154" s="263"/>
      <c r="L154" s="93"/>
      <c r="M154" s="93" t="str">
        <f t="shared" si="24"/>
        <v/>
      </c>
      <c r="N154" s="96">
        <f t="shared" si="23"/>
        <v>0</v>
      </c>
      <c r="O154" s="96">
        <f t="shared" si="23"/>
        <v>0</v>
      </c>
      <c r="P154" s="220">
        <f>(ROUND((F154/100*'Member Info'!$W$2), 2))</f>
        <v>0</v>
      </c>
      <c r="Q154" s="220" t="e">
        <f t="shared" si="25"/>
        <v>#VALUE!</v>
      </c>
      <c r="R154" s="220" t="str">
        <f t="shared" si="26"/>
        <v/>
      </c>
      <c r="S154" s="229" t="str">
        <f t="shared" si="27"/>
        <v/>
      </c>
      <c r="T154" s="230" t="str">
        <f t="shared" si="28"/>
        <v/>
      </c>
      <c r="U154" s="230" t="str">
        <f t="shared" si="29"/>
        <v/>
      </c>
      <c r="V154" s="224">
        <f t="shared" si="30"/>
        <v>0</v>
      </c>
      <c r="W154" s="112">
        <f t="shared" si="31"/>
        <v>0</v>
      </c>
      <c r="X154" s="237" t="str">
        <f t="shared" si="19"/>
        <v/>
      </c>
      <c r="Y154" s="242" t="b">
        <f t="shared" si="20"/>
        <v>0</v>
      </c>
      <c r="Z154" s="237">
        <f t="shared" si="32"/>
        <v>0</v>
      </c>
      <c r="AA154" s="237">
        <f>IF('Member Info'!N150="",1,"")</f>
        <v>1</v>
      </c>
      <c r="AB154" s="245" t="e">
        <f t="shared" si="33"/>
        <v>#VALUE!</v>
      </c>
      <c r="AC154" s="132" t="str">
        <f t="shared" si="21"/>
        <v/>
      </c>
      <c r="AD154" s="126">
        <f t="shared" si="22"/>
        <v>1</v>
      </c>
      <c r="AE154" s="126" t="str">
        <f>IF('Member Info'!N150&lt;&gt;"",IF('Member Info'!N150&lt;=$R$1,1,0),"")</f>
        <v/>
      </c>
      <c r="AG154" s="126" t="b">
        <f t="shared" si="34"/>
        <v>0</v>
      </c>
      <c r="AH154" s="126">
        <f t="shared" si="35"/>
        <v>0</v>
      </c>
      <c r="AJ154" s="126">
        <f t="shared" si="36"/>
        <v>0</v>
      </c>
      <c r="AK154" s="126">
        <f>IF('Member Info'!F150&gt;$R$1,1,0)</f>
        <v>0</v>
      </c>
      <c r="AL154" s="126" t="b">
        <f>IF(ISERROR(R154),ERROR.TYPE(#REF!)=ERROR.TYPE(R154),FALSE)</f>
        <v>0</v>
      </c>
      <c r="AM154" s="126" t="b">
        <f>IF(ISERROR(S154),ERROR.TYPE(#REF!)=ERROR.TYPE(S154),FALSE)</f>
        <v>0</v>
      </c>
      <c r="AN154" s="126">
        <f>IF(OR('Member Info'!F150&gt;=$S$1,'Member Info'!N150&gt;=$R$1),1,0)</f>
        <v>0</v>
      </c>
    </row>
    <row r="155" spans="1:40" x14ac:dyDescent="0.25">
      <c r="A155" s="4">
        <v>123</v>
      </c>
      <c r="B155" s="166">
        <f>'Member Info'!D151</f>
        <v>0</v>
      </c>
      <c r="C155" s="166">
        <f>'Member Info'!E151</f>
        <v>0</v>
      </c>
      <c r="D155" s="166" t="str">
        <f>'Member Info'!G151</f>
        <v/>
      </c>
      <c r="E155" s="167">
        <f>'Member Info'!B151</f>
        <v>0</v>
      </c>
      <c r="F155" s="244"/>
      <c r="G155" s="168" t="str">
        <f>IF(E155=0,"",
IF('Member Info'!$AM$19&lt;=$R$1,
SUMPRODUCT('Member Info'!L151+IF('Member Info'!H151&gt;'Member Info'!$AJ$12,'Member Info'!$AK$13,IF('Member Info'!H151&gt;'Member Info'!$AJ$11,'Member Info'!$AK$12,IF('Member Info'!H151&gt;'Member Info'!$AJ$10,'Member Info'!$AK$11,IF('Member Info'!H151&gt;'Member Info'!$AJ$9,'Member Info'!$AK$10,IF('Member Info'!H151&gt;'Member Info'!$AJ$8,'Member Info'!$AK$9,'Member Info'!$AK$8)))))),
SUMPRODUCT('Member Info'!L151+IF('Member Info'!H151&gt;'Member Info'!$AG$17,'Member Info'!$AH$18,IF('Member Info'!H151&gt;'Member Info'!$AG$16,'Member Info'!$AH$17,IF('Member Info'!H151&gt;'Member Info'!$AG$15,'Member Info'!$AH$16,IF('Member Info'!H151&gt;'Member Info'!$AG$14,'Member Info'!$AH$15,IF('Member Info'!H151&gt;'Member Info'!$AG$13,'Member Info'!$AH$14,IF('Member Info'!H151&gt;'Member Info'!$AG$12,'Member Info'!$AH$13,IF('Member Info'!H151&gt;'Member Info'!$AG$11,'Member Info'!$AH$12,IF('Member Info'!H151&gt;'Member Info'!$AG$10,'Member Info'!$AH$11,IF('Member Info'!H151&gt;'Member Info'!$AG$9,'Member Info'!$AH$10,IF('Member Info'!H151&gt;'Member Info'!$AG$8,'Member Info'!$AH$9,'Member Info'!$AH$8)))))))))))))</f>
        <v/>
      </c>
      <c r="H155" s="26"/>
      <c r="I155" s="26"/>
      <c r="J155" s="107" t="str">
        <f>IF(E155=0,"",IF('Member Info'!F151&gt;$S$1,CONCATENATE("Joined with practice on ", TEXT('Member Info'!F151, "DD/MM/YYYY")),IF('Member Info'!N151&lt;&gt;"",IF('Member Info'!N151&lt;$R$1,CONCATENATE("Left Scheme on ", TEXT('Member Info'!N151, "DD/MM/YYYY")),IF(ISERROR(G155),"Error Detected, No rate entered",IF(E155=0,"",IF(F155="","Error Detected, No Pensionable pay",IF(ISERROR(AB155)," Unknown Values entered.",IF(T155+U155&lt;1,"Acceptable",IF(R155+S155=200, "No Contributions Entered", IF(K155="","Error Detected, Choose reason&gt;",IF(X155="1",IF(T155=1,"Please Enter Deemed Pensionable Pay","Add Any Relevant Details Above"),"Please Give Details Above"))))))))),IF(ISERROR(G155),"Error Detected, No rate entered",IF(E155=0,"",IF(F155="","Error Detected, No Pensionable pay",IF(ISERROR(AB155)," Unknown Values entered.",IF(T155+U155&lt;1,"Acceptable",IF(R155+S155=200, "No Contributions Entered", IF(K155="","Error Detected, Choose reason&gt;",IF(X155="1",IF(T155=1,"Please Enter Deemed Pensionable Pay","Add relevant Details Above"),"Please give details Above")))))))))))</f>
        <v/>
      </c>
      <c r="K155" s="263"/>
      <c r="L155" s="93"/>
      <c r="M155" s="93" t="str">
        <f t="shared" si="24"/>
        <v/>
      </c>
      <c r="N155" s="96">
        <f t="shared" si="23"/>
        <v>0</v>
      </c>
      <c r="O155" s="96">
        <f t="shared" si="23"/>
        <v>0</v>
      </c>
      <c r="P155" s="220">
        <f>(ROUND((F155/100*'Member Info'!$W$2), 2))</f>
        <v>0</v>
      </c>
      <c r="Q155" s="220" t="e">
        <f t="shared" si="25"/>
        <v>#VALUE!</v>
      </c>
      <c r="R155" s="220" t="str">
        <f t="shared" si="26"/>
        <v/>
      </c>
      <c r="S155" s="229" t="str">
        <f t="shared" si="27"/>
        <v/>
      </c>
      <c r="T155" s="230" t="str">
        <f t="shared" si="28"/>
        <v/>
      </c>
      <c r="U155" s="230" t="str">
        <f t="shared" si="29"/>
        <v/>
      </c>
      <c r="V155" s="224">
        <f t="shared" si="30"/>
        <v>0</v>
      </c>
      <c r="W155" s="112">
        <f t="shared" si="31"/>
        <v>0</v>
      </c>
      <c r="X155" s="237" t="str">
        <f t="shared" si="19"/>
        <v/>
      </c>
      <c r="Y155" s="242" t="b">
        <f t="shared" si="20"/>
        <v>0</v>
      </c>
      <c r="Z155" s="237">
        <f t="shared" si="32"/>
        <v>0</v>
      </c>
      <c r="AA155" s="237">
        <f>IF('Member Info'!N151="",1,"")</f>
        <v>1</v>
      </c>
      <c r="AB155" s="245" t="e">
        <f t="shared" si="33"/>
        <v>#VALUE!</v>
      </c>
      <c r="AC155" s="132" t="str">
        <f t="shared" si="21"/>
        <v/>
      </c>
      <c r="AD155" s="126">
        <f t="shared" si="22"/>
        <v>1</v>
      </c>
      <c r="AE155" s="126" t="str">
        <f>IF('Member Info'!N151&lt;&gt;"",IF('Member Info'!N151&lt;=$R$1,1,0),"")</f>
        <v/>
      </c>
      <c r="AG155" s="126" t="b">
        <f t="shared" si="34"/>
        <v>0</v>
      </c>
      <c r="AH155" s="126">
        <f t="shared" si="35"/>
        <v>0</v>
      </c>
      <c r="AJ155" s="126">
        <f t="shared" si="36"/>
        <v>0</v>
      </c>
      <c r="AK155" s="126">
        <f>IF('Member Info'!F151&gt;$R$1,1,0)</f>
        <v>0</v>
      </c>
      <c r="AL155" s="126" t="b">
        <f>IF(ISERROR(R155),ERROR.TYPE(#REF!)=ERROR.TYPE(R155),FALSE)</f>
        <v>0</v>
      </c>
      <c r="AM155" s="126" t="b">
        <f>IF(ISERROR(S155),ERROR.TYPE(#REF!)=ERROR.TYPE(S155),FALSE)</f>
        <v>0</v>
      </c>
      <c r="AN155" s="126">
        <f>IF(OR('Member Info'!F151&gt;=$S$1,'Member Info'!N151&gt;=$R$1),1,0)</f>
        <v>0</v>
      </c>
    </row>
    <row r="156" spans="1:40" x14ac:dyDescent="0.25">
      <c r="A156" s="4">
        <v>124</v>
      </c>
      <c r="B156" s="166">
        <f>'Member Info'!D152</f>
        <v>0</v>
      </c>
      <c r="C156" s="166">
        <f>'Member Info'!E152</f>
        <v>0</v>
      </c>
      <c r="D156" s="166" t="str">
        <f>'Member Info'!G152</f>
        <v/>
      </c>
      <c r="E156" s="167">
        <f>'Member Info'!B152</f>
        <v>0</v>
      </c>
      <c r="F156" s="244"/>
      <c r="G156" s="168" t="str">
        <f>IF(E156=0,"",
IF('Member Info'!$AM$19&lt;=$R$1,
SUMPRODUCT('Member Info'!L152+IF('Member Info'!H152&gt;'Member Info'!$AJ$12,'Member Info'!$AK$13,IF('Member Info'!H152&gt;'Member Info'!$AJ$11,'Member Info'!$AK$12,IF('Member Info'!H152&gt;'Member Info'!$AJ$10,'Member Info'!$AK$11,IF('Member Info'!H152&gt;'Member Info'!$AJ$9,'Member Info'!$AK$10,IF('Member Info'!H152&gt;'Member Info'!$AJ$8,'Member Info'!$AK$9,'Member Info'!$AK$8)))))),
SUMPRODUCT('Member Info'!L152+IF('Member Info'!H152&gt;'Member Info'!$AG$17,'Member Info'!$AH$18,IF('Member Info'!H152&gt;'Member Info'!$AG$16,'Member Info'!$AH$17,IF('Member Info'!H152&gt;'Member Info'!$AG$15,'Member Info'!$AH$16,IF('Member Info'!H152&gt;'Member Info'!$AG$14,'Member Info'!$AH$15,IF('Member Info'!H152&gt;'Member Info'!$AG$13,'Member Info'!$AH$14,IF('Member Info'!H152&gt;'Member Info'!$AG$12,'Member Info'!$AH$13,IF('Member Info'!H152&gt;'Member Info'!$AG$11,'Member Info'!$AH$12,IF('Member Info'!H152&gt;'Member Info'!$AG$10,'Member Info'!$AH$11,IF('Member Info'!H152&gt;'Member Info'!$AG$9,'Member Info'!$AH$10,IF('Member Info'!H152&gt;'Member Info'!$AG$8,'Member Info'!$AH$9,'Member Info'!$AH$8)))))))))))))</f>
        <v/>
      </c>
      <c r="H156" s="26"/>
      <c r="I156" s="26"/>
      <c r="J156" s="107" t="str">
        <f>IF(E156=0,"",IF('Member Info'!F152&gt;$S$1,CONCATENATE("Joined with practice on ", TEXT('Member Info'!F152, "DD/MM/YYYY")),IF('Member Info'!N152&lt;&gt;"",IF('Member Info'!N152&lt;$R$1,CONCATENATE("Left Scheme on ", TEXT('Member Info'!N152, "DD/MM/YYYY")),IF(ISERROR(G156),"Error Detected, No rate entered",IF(E156=0,"",IF(F156="","Error Detected, No Pensionable pay",IF(ISERROR(AB156)," Unknown Values entered.",IF(T156+U156&lt;1,"Acceptable",IF(R156+S156=200, "No Contributions Entered", IF(K156="","Error Detected, Choose reason&gt;",IF(X156="1",IF(T156=1,"Please Enter Deemed Pensionable Pay","Add Any Relevant Details Above"),"Please Give Details Above"))))))))),IF(ISERROR(G156),"Error Detected, No rate entered",IF(E156=0,"",IF(F156="","Error Detected, No Pensionable pay",IF(ISERROR(AB156)," Unknown Values entered.",IF(T156+U156&lt;1,"Acceptable",IF(R156+S156=200, "No Contributions Entered", IF(K156="","Error Detected, Choose reason&gt;",IF(X156="1",IF(T156=1,"Please Enter Deemed Pensionable Pay","Add relevant Details Above"),"Please give details Above")))))))))))</f>
        <v/>
      </c>
      <c r="K156" s="263"/>
      <c r="L156" s="93"/>
      <c r="M156" s="93" t="str">
        <f t="shared" si="24"/>
        <v/>
      </c>
      <c r="N156" s="96">
        <f t="shared" si="23"/>
        <v>0</v>
      </c>
      <c r="O156" s="96">
        <f t="shared" si="23"/>
        <v>0</v>
      </c>
      <c r="P156" s="220">
        <f>(ROUND((F156/100*'Member Info'!$W$2), 2))</f>
        <v>0</v>
      </c>
      <c r="Q156" s="220" t="e">
        <f t="shared" si="25"/>
        <v>#VALUE!</v>
      </c>
      <c r="R156" s="220" t="str">
        <f t="shared" si="26"/>
        <v/>
      </c>
      <c r="S156" s="229" t="str">
        <f t="shared" si="27"/>
        <v/>
      </c>
      <c r="T156" s="230" t="str">
        <f t="shared" si="28"/>
        <v/>
      </c>
      <c r="U156" s="230" t="str">
        <f t="shared" si="29"/>
        <v/>
      </c>
      <c r="V156" s="224">
        <f t="shared" si="30"/>
        <v>0</v>
      </c>
      <c r="W156" s="112">
        <f t="shared" si="31"/>
        <v>0</v>
      </c>
      <c r="X156" s="237" t="str">
        <f t="shared" si="19"/>
        <v/>
      </c>
      <c r="Y156" s="242" t="b">
        <f t="shared" si="20"/>
        <v>0</v>
      </c>
      <c r="Z156" s="237">
        <f t="shared" si="32"/>
        <v>0</v>
      </c>
      <c r="AA156" s="237">
        <f>IF('Member Info'!N152="",1,"")</f>
        <v>1</v>
      </c>
      <c r="AB156" s="245" t="e">
        <f t="shared" si="33"/>
        <v>#VALUE!</v>
      </c>
      <c r="AC156" s="132" t="str">
        <f t="shared" si="21"/>
        <v/>
      </c>
      <c r="AD156" s="126">
        <f t="shared" si="22"/>
        <v>1</v>
      </c>
      <c r="AE156" s="126" t="str">
        <f>IF('Member Info'!N152&lt;&gt;"",IF('Member Info'!N152&lt;=$R$1,1,0),"")</f>
        <v/>
      </c>
      <c r="AG156" s="126" t="b">
        <f t="shared" si="34"/>
        <v>0</v>
      </c>
      <c r="AH156" s="126">
        <f t="shared" si="35"/>
        <v>0</v>
      </c>
      <c r="AJ156" s="126">
        <f t="shared" si="36"/>
        <v>0</v>
      </c>
      <c r="AK156" s="126">
        <f>IF('Member Info'!F152&gt;$R$1,1,0)</f>
        <v>0</v>
      </c>
      <c r="AL156" s="126" t="b">
        <f>IF(ISERROR(R156),ERROR.TYPE(#REF!)=ERROR.TYPE(R156),FALSE)</f>
        <v>0</v>
      </c>
      <c r="AM156" s="126" t="b">
        <f>IF(ISERROR(S156),ERROR.TYPE(#REF!)=ERROR.TYPE(S156),FALSE)</f>
        <v>0</v>
      </c>
      <c r="AN156" s="126">
        <f>IF(OR('Member Info'!F152&gt;=$S$1,'Member Info'!N152&gt;=$R$1),1,0)</f>
        <v>0</v>
      </c>
    </row>
    <row r="157" spans="1:40" x14ac:dyDescent="0.25">
      <c r="A157" s="4">
        <v>125</v>
      </c>
      <c r="B157" s="166">
        <f>'Member Info'!D153</f>
        <v>0</v>
      </c>
      <c r="C157" s="166">
        <f>'Member Info'!E153</f>
        <v>0</v>
      </c>
      <c r="D157" s="166" t="str">
        <f>'Member Info'!G153</f>
        <v/>
      </c>
      <c r="E157" s="167">
        <f>'Member Info'!B153</f>
        <v>0</v>
      </c>
      <c r="F157" s="244"/>
      <c r="G157" s="168" t="str">
        <f>IF(E157=0,"",
IF('Member Info'!$AM$19&lt;=$R$1,
SUMPRODUCT('Member Info'!L153+IF('Member Info'!H153&gt;'Member Info'!$AJ$12,'Member Info'!$AK$13,IF('Member Info'!H153&gt;'Member Info'!$AJ$11,'Member Info'!$AK$12,IF('Member Info'!H153&gt;'Member Info'!$AJ$10,'Member Info'!$AK$11,IF('Member Info'!H153&gt;'Member Info'!$AJ$9,'Member Info'!$AK$10,IF('Member Info'!H153&gt;'Member Info'!$AJ$8,'Member Info'!$AK$9,'Member Info'!$AK$8)))))),
SUMPRODUCT('Member Info'!L153+IF('Member Info'!H153&gt;'Member Info'!$AG$17,'Member Info'!$AH$18,IF('Member Info'!H153&gt;'Member Info'!$AG$16,'Member Info'!$AH$17,IF('Member Info'!H153&gt;'Member Info'!$AG$15,'Member Info'!$AH$16,IF('Member Info'!H153&gt;'Member Info'!$AG$14,'Member Info'!$AH$15,IF('Member Info'!H153&gt;'Member Info'!$AG$13,'Member Info'!$AH$14,IF('Member Info'!H153&gt;'Member Info'!$AG$12,'Member Info'!$AH$13,IF('Member Info'!H153&gt;'Member Info'!$AG$11,'Member Info'!$AH$12,IF('Member Info'!H153&gt;'Member Info'!$AG$10,'Member Info'!$AH$11,IF('Member Info'!H153&gt;'Member Info'!$AG$9,'Member Info'!$AH$10,IF('Member Info'!H153&gt;'Member Info'!$AG$8,'Member Info'!$AH$9,'Member Info'!$AH$8)))))))))))))</f>
        <v/>
      </c>
      <c r="H157" s="26"/>
      <c r="I157" s="26"/>
      <c r="J157" s="107" t="str">
        <f>IF(E157=0,"",IF('Member Info'!F153&gt;$S$1,CONCATENATE("Joined with practice on ", TEXT('Member Info'!F153, "DD/MM/YYYY")),IF('Member Info'!N153&lt;&gt;"",IF('Member Info'!N153&lt;$R$1,CONCATENATE("Left Scheme on ", TEXT('Member Info'!N153, "DD/MM/YYYY")),IF(ISERROR(G157),"Error Detected, No rate entered",IF(E157=0,"",IF(F157="","Error Detected, No Pensionable pay",IF(ISERROR(AB157)," Unknown Values entered.",IF(T157+U157&lt;1,"Acceptable",IF(R157+S157=200, "No Contributions Entered", IF(K157="","Error Detected, Choose reason&gt;",IF(X157="1",IF(T157=1,"Please Enter Deemed Pensionable Pay","Add Any Relevant Details Above"),"Please Give Details Above"))))))))),IF(ISERROR(G157),"Error Detected, No rate entered",IF(E157=0,"",IF(F157="","Error Detected, No Pensionable pay",IF(ISERROR(AB157)," Unknown Values entered.",IF(T157+U157&lt;1,"Acceptable",IF(R157+S157=200, "No Contributions Entered", IF(K157="","Error Detected, Choose reason&gt;",IF(X157="1",IF(T157=1,"Please Enter Deemed Pensionable Pay","Add relevant Details Above"),"Please give details Above")))))))))))</f>
        <v/>
      </c>
      <c r="K157" s="263"/>
      <c r="L157" s="93"/>
      <c r="M157" s="93" t="str">
        <f t="shared" si="24"/>
        <v/>
      </c>
      <c r="N157" s="96">
        <f t="shared" si="23"/>
        <v>0</v>
      </c>
      <c r="O157" s="96">
        <f t="shared" si="23"/>
        <v>0</v>
      </c>
      <c r="P157" s="220">
        <f>(ROUND((F157/100*'Member Info'!$W$2), 2))</f>
        <v>0</v>
      </c>
      <c r="Q157" s="220" t="e">
        <f t="shared" si="25"/>
        <v>#VALUE!</v>
      </c>
      <c r="R157" s="220" t="str">
        <f t="shared" si="26"/>
        <v/>
      </c>
      <c r="S157" s="229" t="str">
        <f t="shared" si="27"/>
        <v/>
      </c>
      <c r="T157" s="230" t="str">
        <f t="shared" si="28"/>
        <v/>
      </c>
      <c r="U157" s="230" t="str">
        <f t="shared" si="29"/>
        <v/>
      </c>
      <c r="V157" s="224">
        <f t="shared" si="30"/>
        <v>0</v>
      </c>
      <c r="W157" s="112">
        <f t="shared" si="31"/>
        <v>0</v>
      </c>
      <c r="X157" s="237" t="str">
        <f t="shared" si="19"/>
        <v/>
      </c>
      <c r="Y157" s="242" t="b">
        <f t="shared" si="20"/>
        <v>0</v>
      </c>
      <c r="Z157" s="237">
        <f t="shared" si="32"/>
        <v>0</v>
      </c>
      <c r="AA157" s="237">
        <f>IF('Member Info'!N153="",1,"")</f>
        <v>1</v>
      </c>
      <c r="AB157" s="245" t="e">
        <f t="shared" si="33"/>
        <v>#VALUE!</v>
      </c>
      <c r="AC157" s="132" t="str">
        <f t="shared" si="21"/>
        <v/>
      </c>
      <c r="AD157" s="126">
        <f t="shared" si="22"/>
        <v>1</v>
      </c>
      <c r="AE157" s="126" t="str">
        <f>IF('Member Info'!N153&lt;&gt;"",IF('Member Info'!N153&lt;=$R$1,1,0),"")</f>
        <v/>
      </c>
      <c r="AG157" s="126" t="b">
        <f t="shared" si="34"/>
        <v>0</v>
      </c>
      <c r="AH157" s="126">
        <f t="shared" si="35"/>
        <v>0</v>
      </c>
      <c r="AJ157" s="126">
        <f t="shared" si="36"/>
        <v>0</v>
      </c>
      <c r="AK157" s="126">
        <f>IF('Member Info'!F153&gt;$R$1,1,0)</f>
        <v>0</v>
      </c>
      <c r="AL157" s="126" t="b">
        <f>IF(ISERROR(R157),ERROR.TYPE(#REF!)=ERROR.TYPE(R157),FALSE)</f>
        <v>0</v>
      </c>
      <c r="AM157" s="126" t="b">
        <f>IF(ISERROR(S157),ERROR.TYPE(#REF!)=ERROR.TYPE(S157),FALSE)</f>
        <v>0</v>
      </c>
      <c r="AN157" s="126">
        <f>IF(OR('Member Info'!F153&gt;=$S$1,'Member Info'!N153&gt;=$R$1),1,0)</f>
        <v>0</v>
      </c>
    </row>
    <row r="158" spans="1:40" x14ac:dyDescent="0.25">
      <c r="A158" s="4">
        <v>126</v>
      </c>
      <c r="B158" s="166">
        <f>'Member Info'!D154</f>
        <v>0</v>
      </c>
      <c r="C158" s="166">
        <f>'Member Info'!E154</f>
        <v>0</v>
      </c>
      <c r="D158" s="166" t="str">
        <f>'Member Info'!G154</f>
        <v/>
      </c>
      <c r="E158" s="167">
        <f>'Member Info'!B154</f>
        <v>0</v>
      </c>
      <c r="F158" s="244"/>
      <c r="G158" s="168" t="str">
        <f>IF(E158=0,"",
IF('Member Info'!$AM$19&lt;=$R$1,
SUMPRODUCT('Member Info'!L154+IF('Member Info'!H154&gt;'Member Info'!$AJ$12,'Member Info'!$AK$13,IF('Member Info'!H154&gt;'Member Info'!$AJ$11,'Member Info'!$AK$12,IF('Member Info'!H154&gt;'Member Info'!$AJ$10,'Member Info'!$AK$11,IF('Member Info'!H154&gt;'Member Info'!$AJ$9,'Member Info'!$AK$10,IF('Member Info'!H154&gt;'Member Info'!$AJ$8,'Member Info'!$AK$9,'Member Info'!$AK$8)))))),
SUMPRODUCT('Member Info'!L154+IF('Member Info'!H154&gt;'Member Info'!$AG$17,'Member Info'!$AH$18,IF('Member Info'!H154&gt;'Member Info'!$AG$16,'Member Info'!$AH$17,IF('Member Info'!H154&gt;'Member Info'!$AG$15,'Member Info'!$AH$16,IF('Member Info'!H154&gt;'Member Info'!$AG$14,'Member Info'!$AH$15,IF('Member Info'!H154&gt;'Member Info'!$AG$13,'Member Info'!$AH$14,IF('Member Info'!H154&gt;'Member Info'!$AG$12,'Member Info'!$AH$13,IF('Member Info'!H154&gt;'Member Info'!$AG$11,'Member Info'!$AH$12,IF('Member Info'!H154&gt;'Member Info'!$AG$10,'Member Info'!$AH$11,IF('Member Info'!H154&gt;'Member Info'!$AG$9,'Member Info'!$AH$10,IF('Member Info'!H154&gt;'Member Info'!$AG$8,'Member Info'!$AH$9,'Member Info'!$AH$8)))))))))))))</f>
        <v/>
      </c>
      <c r="H158" s="26"/>
      <c r="I158" s="26"/>
      <c r="J158" s="107" t="str">
        <f>IF(E158=0,"",IF('Member Info'!F154&gt;$S$1,CONCATENATE("Joined with practice on ", TEXT('Member Info'!F154, "DD/MM/YYYY")),IF('Member Info'!N154&lt;&gt;"",IF('Member Info'!N154&lt;$R$1,CONCATENATE("Left Scheme on ", TEXT('Member Info'!N154, "DD/MM/YYYY")),IF(ISERROR(G158),"Error Detected, No rate entered",IF(E158=0,"",IF(F158="","Error Detected, No Pensionable pay",IF(ISERROR(AB158)," Unknown Values entered.",IF(T158+U158&lt;1,"Acceptable",IF(R158+S158=200, "No Contributions Entered", IF(K158="","Error Detected, Choose reason&gt;",IF(X158="1",IF(T158=1,"Please Enter Deemed Pensionable Pay","Add Any Relevant Details Above"),"Please Give Details Above"))))))))),IF(ISERROR(G158),"Error Detected, No rate entered",IF(E158=0,"",IF(F158="","Error Detected, No Pensionable pay",IF(ISERROR(AB158)," Unknown Values entered.",IF(T158+U158&lt;1,"Acceptable",IF(R158+S158=200, "No Contributions Entered", IF(K158="","Error Detected, Choose reason&gt;",IF(X158="1",IF(T158=1,"Please Enter Deemed Pensionable Pay","Add relevant Details Above"),"Please give details Above")))))))))))</f>
        <v/>
      </c>
      <c r="K158" s="263"/>
      <c r="L158" s="93"/>
      <c r="M158" s="93" t="str">
        <f t="shared" si="24"/>
        <v/>
      </c>
      <c r="N158" s="96">
        <f t="shared" si="23"/>
        <v>0</v>
      </c>
      <c r="O158" s="96">
        <f t="shared" si="23"/>
        <v>0</v>
      </c>
      <c r="P158" s="220">
        <f>(ROUND((F158/100*'Member Info'!$W$2), 2))</f>
        <v>0</v>
      </c>
      <c r="Q158" s="220" t="e">
        <f t="shared" si="25"/>
        <v>#VALUE!</v>
      </c>
      <c r="R158" s="220" t="str">
        <f t="shared" si="26"/>
        <v/>
      </c>
      <c r="S158" s="229" t="str">
        <f t="shared" si="27"/>
        <v/>
      </c>
      <c r="T158" s="230" t="str">
        <f t="shared" si="28"/>
        <v/>
      </c>
      <c r="U158" s="230" t="str">
        <f t="shared" si="29"/>
        <v/>
      </c>
      <c r="V158" s="224">
        <f t="shared" si="30"/>
        <v>0</v>
      </c>
      <c r="W158" s="112">
        <f t="shared" si="31"/>
        <v>0</v>
      </c>
      <c r="X158" s="237" t="str">
        <f t="shared" si="19"/>
        <v/>
      </c>
      <c r="Y158" s="242" t="b">
        <f t="shared" si="20"/>
        <v>0</v>
      </c>
      <c r="Z158" s="237">
        <f t="shared" si="32"/>
        <v>0</v>
      </c>
      <c r="AA158" s="237">
        <f>IF('Member Info'!N154="",1,"")</f>
        <v>1</v>
      </c>
      <c r="AB158" s="245" t="e">
        <f t="shared" si="33"/>
        <v>#VALUE!</v>
      </c>
      <c r="AC158" s="132" t="str">
        <f t="shared" si="21"/>
        <v/>
      </c>
      <c r="AD158" s="126">
        <f t="shared" si="22"/>
        <v>1</v>
      </c>
      <c r="AE158" s="126" t="str">
        <f>IF('Member Info'!N154&lt;&gt;"",IF('Member Info'!N154&lt;=$R$1,1,0),"")</f>
        <v/>
      </c>
      <c r="AG158" s="126" t="b">
        <f t="shared" si="34"/>
        <v>0</v>
      </c>
      <c r="AH158" s="126">
        <f t="shared" si="35"/>
        <v>0</v>
      </c>
      <c r="AJ158" s="126">
        <f t="shared" si="36"/>
        <v>0</v>
      </c>
      <c r="AK158" s="126">
        <f>IF('Member Info'!F154&gt;$R$1,1,0)</f>
        <v>0</v>
      </c>
      <c r="AL158" s="126" t="b">
        <f>IF(ISERROR(R158),ERROR.TYPE(#REF!)=ERROR.TYPE(R158),FALSE)</f>
        <v>0</v>
      </c>
      <c r="AM158" s="126" t="b">
        <f>IF(ISERROR(S158),ERROR.TYPE(#REF!)=ERROR.TYPE(S158),FALSE)</f>
        <v>0</v>
      </c>
      <c r="AN158" s="126">
        <f>IF(OR('Member Info'!F154&gt;=$S$1,'Member Info'!N154&gt;=$R$1),1,0)</f>
        <v>0</v>
      </c>
    </row>
    <row r="159" spans="1:40" x14ac:dyDescent="0.25">
      <c r="A159" s="4">
        <v>127</v>
      </c>
      <c r="B159" s="166">
        <f>'Member Info'!D155</f>
        <v>0</v>
      </c>
      <c r="C159" s="166">
        <f>'Member Info'!E155</f>
        <v>0</v>
      </c>
      <c r="D159" s="166" t="str">
        <f>'Member Info'!G155</f>
        <v/>
      </c>
      <c r="E159" s="167">
        <f>'Member Info'!B155</f>
        <v>0</v>
      </c>
      <c r="F159" s="244"/>
      <c r="G159" s="168" t="str">
        <f>IF(E159=0,"",
IF('Member Info'!$AM$19&lt;=$R$1,
SUMPRODUCT('Member Info'!L155+IF('Member Info'!H155&gt;'Member Info'!$AJ$12,'Member Info'!$AK$13,IF('Member Info'!H155&gt;'Member Info'!$AJ$11,'Member Info'!$AK$12,IF('Member Info'!H155&gt;'Member Info'!$AJ$10,'Member Info'!$AK$11,IF('Member Info'!H155&gt;'Member Info'!$AJ$9,'Member Info'!$AK$10,IF('Member Info'!H155&gt;'Member Info'!$AJ$8,'Member Info'!$AK$9,'Member Info'!$AK$8)))))),
SUMPRODUCT('Member Info'!L155+IF('Member Info'!H155&gt;'Member Info'!$AG$17,'Member Info'!$AH$18,IF('Member Info'!H155&gt;'Member Info'!$AG$16,'Member Info'!$AH$17,IF('Member Info'!H155&gt;'Member Info'!$AG$15,'Member Info'!$AH$16,IF('Member Info'!H155&gt;'Member Info'!$AG$14,'Member Info'!$AH$15,IF('Member Info'!H155&gt;'Member Info'!$AG$13,'Member Info'!$AH$14,IF('Member Info'!H155&gt;'Member Info'!$AG$12,'Member Info'!$AH$13,IF('Member Info'!H155&gt;'Member Info'!$AG$11,'Member Info'!$AH$12,IF('Member Info'!H155&gt;'Member Info'!$AG$10,'Member Info'!$AH$11,IF('Member Info'!H155&gt;'Member Info'!$AG$9,'Member Info'!$AH$10,IF('Member Info'!H155&gt;'Member Info'!$AG$8,'Member Info'!$AH$9,'Member Info'!$AH$8)))))))))))))</f>
        <v/>
      </c>
      <c r="H159" s="26"/>
      <c r="I159" s="26"/>
      <c r="J159" s="107" t="str">
        <f>IF(E159=0,"",IF('Member Info'!F155&gt;$S$1,CONCATENATE("Joined with practice on ", TEXT('Member Info'!F155, "DD/MM/YYYY")),IF('Member Info'!N155&lt;&gt;"",IF('Member Info'!N155&lt;$R$1,CONCATENATE("Left Scheme on ", TEXT('Member Info'!N155, "DD/MM/YYYY")),IF(ISERROR(G159),"Error Detected, No rate entered",IF(E159=0,"",IF(F159="","Error Detected, No Pensionable pay",IF(ISERROR(AB159)," Unknown Values entered.",IF(T159+U159&lt;1,"Acceptable",IF(R159+S159=200, "No Contributions Entered", IF(K159="","Error Detected, Choose reason&gt;",IF(X159="1",IF(T159=1,"Please Enter Deemed Pensionable Pay","Add Any Relevant Details Above"),"Please Give Details Above"))))))))),IF(ISERROR(G159),"Error Detected, No rate entered",IF(E159=0,"",IF(F159="","Error Detected, No Pensionable pay",IF(ISERROR(AB159)," Unknown Values entered.",IF(T159+U159&lt;1,"Acceptable",IF(R159+S159=200, "No Contributions Entered", IF(K159="","Error Detected, Choose reason&gt;",IF(X159="1",IF(T159=1,"Please Enter Deemed Pensionable Pay","Add relevant Details Above"),"Please give details Above")))))))))))</f>
        <v/>
      </c>
      <c r="K159" s="263"/>
      <c r="L159" s="93"/>
      <c r="M159" s="93" t="str">
        <f t="shared" si="24"/>
        <v/>
      </c>
      <c r="N159" s="96">
        <f t="shared" si="23"/>
        <v>0</v>
      </c>
      <c r="O159" s="96">
        <f t="shared" si="23"/>
        <v>0</v>
      </c>
      <c r="P159" s="220">
        <f>(ROUND((F159/100*'Member Info'!$W$2), 2))</f>
        <v>0</v>
      </c>
      <c r="Q159" s="220" t="e">
        <f t="shared" si="25"/>
        <v>#VALUE!</v>
      </c>
      <c r="R159" s="220" t="str">
        <f t="shared" si="26"/>
        <v/>
      </c>
      <c r="S159" s="229" t="str">
        <f t="shared" si="27"/>
        <v/>
      </c>
      <c r="T159" s="230" t="str">
        <f t="shared" si="28"/>
        <v/>
      </c>
      <c r="U159" s="230" t="str">
        <f t="shared" si="29"/>
        <v/>
      </c>
      <c r="V159" s="224">
        <f t="shared" si="30"/>
        <v>0</v>
      </c>
      <c r="W159" s="112">
        <f t="shared" si="31"/>
        <v>0</v>
      </c>
      <c r="X159" s="237" t="str">
        <f t="shared" si="19"/>
        <v/>
      </c>
      <c r="Y159" s="242" t="b">
        <f t="shared" si="20"/>
        <v>0</v>
      </c>
      <c r="Z159" s="237">
        <f t="shared" si="32"/>
        <v>0</v>
      </c>
      <c r="AA159" s="237">
        <f>IF('Member Info'!N155="",1,"")</f>
        <v>1</v>
      </c>
      <c r="AB159" s="245" t="e">
        <f t="shared" si="33"/>
        <v>#VALUE!</v>
      </c>
      <c r="AC159" s="132" t="str">
        <f t="shared" si="21"/>
        <v/>
      </c>
      <c r="AD159" s="126">
        <f t="shared" si="22"/>
        <v>1</v>
      </c>
      <c r="AE159" s="126" t="str">
        <f>IF('Member Info'!N155&lt;&gt;"",IF('Member Info'!N155&lt;=$R$1,1,0),"")</f>
        <v/>
      </c>
      <c r="AG159" s="126" t="b">
        <f t="shared" si="34"/>
        <v>0</v>
      </c>
      <c r="AH159" s="126">
        <f t="shared" si="35"/>
        <v>0</v>
      </c>
      <c r="AJ159" s="126">
        <f t="shared" si="36"/>
        <v>0</v>
      </c>
      <c r="AK159" s="126">
        <f>IF('Member Info'!F155&gt;$R$1,1,0)</f>
        <v>0</v>
      </c>
      <c r="AL159" s="126" t="b">
        <f>IF(ISERROR(R159),ERROR.TYPE(#REF!)=ERROR.TYPE(R159),FALSE)</f>
        <v>0</v>
      </c>
      <c r="AM159" s="126" t="b">
        <f>IF(ISERROR(S159),ERROR.TYPE(#REF!)=ERROR.TYPE(S159),FALSE)</f>
        <v>0</v>
      </c>
      <c r="AN159" s="126">
        <f>IF(OR('Member Info'!F155&gt;=$S$1,'Member Info'!N155&gt;=$R$1),1,0)</f>
        <v>0</v>
      </c>
    </row>
    <row r="160" spans="1:40" x14ac:dyDescent="0.25">
      <c r="A160" s="4">
        <v>128</v>
      </c>
      <c r="B160" s="166">
        <f>'Member Info'!D156</f>
        <v>0</v>
      </c>
      <c r="C160" s="166">
        <f>'Member Info'!E156</f>
        <v>0</v>
      </c>
      <c r="D160" s="166" t="str">
        <f>'Member Info'!G156</f>
        <v/>
      </c>
      <c r="E160" s="167">
        <f>'Member Info'!B156</f>
        <v>0</v>
      </c>
      <c r="F160" s="244"/>
      <c r="G160" s="168" t="str">
        <f>IF(E160=0,"",
IF('Member Info'!$AM$19&lt;=$R$1,
SUMPRODUCT('Member Info'!L156+IF('Member Info'!H156&gt;'Member Info'!$AJ$12,'Member Info'!$AK$13,IF('Member Info'!H156&gt;'Member Info'!$AJ$11,'Member Info'!$AK$12,IF('Member Info'!H156&gt;'Member Info'!$AJ$10,'Member Info'!$AK$11,IF('Member Info'!H156&gt;'Member Info'!$AJ$9,'Member Info'!$AK$10,IF('Member Info'!H156&gt;'Member Info'!$AJ$8,'Member Info'!$AK$9,'Member Info'!$AK$8)))))),
SUMPRODUCT('Member Info'!L156+IF('Member Info'!H156&gt;'Member Info'!$AG$17,'Member Info'!$AH$18,IF('Member Info'!H156&gt;'Member Info'!$AG$16,'Member Info'!$AH$17,IF('Member Info'!H156&gt;'Member Info'!$AG$15,'Member Info'!$AH$16,IF('Member Info'!H156&gt;'Member Info'!$AG$14,'Member Info'!$AH$15,IF('Member Info'!H156&gt;'Member Info'!$AG$13,'Member Info'!$AH$14,IF('Member Info'!H156&gt;'Member Info'!$AG$12,'Member Info'!$AH$13,IF('Member Info'!H156&gt;'Member Info'!$AG$11,'Member Info'!$AH$12,IF('Member Info'!H156&gt;'Member Info'!$AG$10,'Member Info'!$AH$11,IF('Member Info'!H156&gt;'Member Info'!$AG$9,'Member Info'!$AH$10,IF('Member Info'!H156&gt;'Member Info'!$AG$8,'Member Info'!$AH$9,'Member Info'!$AH$8)))))))))))))</f>
        <v/>
      </c>
      <c r="H160" s="26"/>
      <c r="I160" s="26"/>
      <c r="J160" s="107" t="str">
        <f>IF(E160=0,"",IF('Member Info'!F156&gt;$S$1,CONCATENATE("Joined with practice on ", TEXT('Member Info'!F156, "DD/MM/YYYY")),IF('Member Info'!N156&lt;&gt;"",IF('Member Info'!N156&lt;$R$1,CONCATENATE("Left Scheme on ", TEXT('Member Info'!N156, "DD/MM/YYYY")),IF(ISERROR(G160),"Error Detected, No rate entered",IF(E160=0,"",IF(F160="","Error Detected, No Pensionable pay",IF(ISERROR(AB160)," Unknown Values entered.",IF(T160+U160&lt;1,"Acceptable",IF(R160+S160=200, "No Contributions Entered", IF(K160="","Error Detected, Choose reason&gt;",IF(X160="1",IF(T160=1,"Please Enter Deemed Pensionable Pay","Add Any Relevant Details Above"),"Please Give Details Above"))))))))),IF(ISERROR(G160),"Error Detected, No rate entered",IF(E160=0,"",IF(F160="","Error Detected, No Pensionable pay",IF(ISERROR(AB160)," Unknown Values entered.",IF(T160+U160&lt;1,"Acceptable",IF(R160+S160=200, "No Contributions Entered", IF(K160="","Error Detected, Choose reason&gt;",IF(X160="1",IF(T160=1,"Please Enter Deemed Pensionable Pay","Add relevant Details Above"),"Please give details Above")))))))))))</f>
        <v/>
      </c>
      <c r="K160" s="263"/>
      <c r="L160" s="93"/>
      <c r="M160" s="93" t="str">
        <f t="shared" si="24"/>
        <v/>
      </c>
      <c r="N160" s="96">
        <f t="shared" si="23"/>
        <v>0</v>
      </c>
      <c r="O160" s="96">
        <f t="shared" si="23"/>
        <v>0</v>
      </c>
      <c r="P160" s="220">
        <f>(ROUND((F160/100*'Member Info'!$W$2), 2))</f>
        <v>0</v>
      </c>
      <c r="Q160" s="220" t="e">
        <f t="shared" si="25"/>
        <v>#VALUE!</v>
      </c>
      <c r="R160" s="220" t="str">
        <f t="shared" si="26"/>
        <v/>
      </c>
      <c r="S160" s="229" t="str">
        <f t="shared" si="27"/>
        <v/>
      </c>
      <c r="T160" s="230" t="str">
        <f t="shared" si="28"/>
        <v/>
      </c>
      <c r="U160" s="230" t="str">
        <f t="shared" si="29"/>
        <v/>
      </c>
      <c r="V160" s="224">
        <f t="shared" si="30"/>
        <v>0</v>
      </c>
      <c r="W160" s="112">
        <f t="shared" si="31"/>
        <v>0</v>
      </c>
      <c r="X160" s="237" t="str">
        <f t="shared" si="19"/>
        <v/>
      </c>
      <c r="Y160" s="242" t="b">
        <f t="shared" si="20"/>
        <v>0</v>
      </c>
      <c r="Z160" s="237">
        <f t="shared" si="32"/>
        <v>0</v>
      </c>
      <c r="AA160" s="237">
        <f>IF('Member Info'!N156="",1,"")</f>
        <v>1</v>
      </c>
      <c r="AB160" s="245" t="e">
        <f t="shared" si="33"/>
        <v>#VALUE!</v>
      </c>
      <c r="AC160" s="132" t="str">
        <f t="shared" si="21"/>
        <v/>
      </c>
      <c r="AD160" s="126">
        <f t="shared" si="22"/>
        <v>1</v>
      </c>
      <c r="AE160" s="126" t="str">
        <f>IF('Member Info'!N156&lt;&gt;"",IF('Member Info'!N156&lt;=$R$1,1,0),"")</f>
        <v/>
      </c>
      <c r="AG160" s="126" t="b">
        <f t="shared" si="34"/>
        <v>0</v>
      </c>
      <c r="AH160" s="126">
        <f t="shared" si="35"/>
        <v>0</v>
      </c>
      <c r="AJ160" s="126">
        <f t="shared" si="36"/>
        <v>0</v>
      </c>
      <c r="AK160" s="126">
        <f>IF('Member Info'!F156&gt;$R$1,1,0)</f>
        <v>0</v>
      </c>
      <c r="AL160" s="126" t="b">
        <f>IF(ISERROR(R160),ERROR.TYPE(#REF!)=ERROR.TYPE(R160),FALSE)</f>
        <v>0</v>
      </c>
      <c r="AM160" s="126" t="b">
        <f>IF(ISERROR(S160),ERROR.TYPE(#REF!)=ERROR.TYPE(S160),FALSE)</f>
        <v>0</v>
      </c>
      <c r="AN160" s="126">
        <f>IF(OR('Member Info'!F156&gt;=$S$1,'Member Info'!N156&gt;=$R$1),1,0)</f>
        <v>0</v>
      </c>
    </row>
    <row r="161" spans="1:40" x14ac:dyDescent="0.25">
      <c r="A161" s="4">
        <v>129</v>
      </c>
      <c r="B161" s="166">
        <f>'Member Info'!D157</f>
        <v>0</v>
      </c>
      <c r="C161" s="166">
        <f>'Member Info'!E157</f>
        <v>0</v>
      </c>
      <c r="D161" s="166" t="str">
        <f>'Member Info'!G157</f>
        <v/>
      </c>
      <c r="E161" s="167">
        <f>'Member Info'!B157</f>
        <v>0</v>
      </c>
      <c r="F161" s="244"/>
      <c r="G161" s="168" t="str">
        <f>IF(E161=0,"",
IF('Member Info'!$AM$19&lt;=$R$1,
SUMPRODUCT('Member Info'!L157+IF('Member Info'!H157&gt;'Member Info'!$AJ$12,'Member Info'!$AK$13,IF('Member Info'!H157&gt;'Member Info'!$AJ$11,'Member Info'!$AK$12,IF('Member Info'!H157&gt;'Member Info'!$AJ$10,'Member Info'!$AK$11,IF('Member Info'!H157&gt;'Member Info'!$AJ$9,'Member Info'!$AK$10,IF('Member Info'!H157&gt;'Member Info'!$AJ$8,'Member Info'!$AK$9,'Member Info'!$AK$8)))))),
SUMPRODUCT('Member Info'!L157+IF('Member Info'!H157&gt;'Member Info'!$AG$17,'Member Info'!$AH$18,IF('Member Info'!H157&gt;'Member Info'!$AG$16,'Member Info'!$AH$17,IF('Member Info'!H157&gt;'Member Info'!$AG$15,'Member Info'!$AH$16,IF('Member Info'!H157&gt;'Member Info'!$AG$14,'Member Info'!$AH$15,IF('Member Info'!H157&gt;'Member Info'!$AG$13,'Member Info'!$AH$14,IF('Member Info'!H157&gt;'Member Info'!$AG$12,'Member Info'!$AH$13,IF('Member Info'!H157&gt;'Member Info'!$AG$11,'Member Info'!$AH$12,IF('Member Info'!H157&gt;'Member Info'!$AG$10,'Member Info'!$AH$11,IF('Member Info'!H157&gt;'Member Info'!$AG$9,'Member Info'!$AH$10,IF('Member Info'!H157&gt;'Member Info'!$AG$8,'Member Info'!$AH$9,'Member Info'!$AH$8)))))))))))))</f>
        <v/>
      </c>
      <c r="H161" s="26"/>
      <c r="I161" s="26"/>
      <c r="J161" s="107" t="str">
        <f>IF(E161=0,"",IF('Member Info'!F157&gt;$S$1,CONCATENATE("Joined with practice on ", TEXT('Member Info'!F157, "DD/MM/YYYY")),IF('Member Info'!N157&lt;&gt;"",IF('Member Info'!N157&lt;$R$1,CONCATENATE("Left Scheme on ", TEXT('Member Info'!N157, "DD/MM/YYYY")),IF(ISERROR(G161),"Error Detected, No rate entered",IF(E161=0,"",IF(F161="","Error Detected, No Pensionable pay",IF(ISERROR(AB161)," Unknown Values entered.",IF(T161+U161&lt;1,"Acceptable",IF(R161+S161=200, "No Contributions Entered", IF(K161="","Error Detected, Choose reason&gt;",IF(X161="1",IF(T161=1,"Please Enter Deemed Pensionable Pay","Add Any Relevant Details Above"),"Please Give Details Above"))))))))),IF(ISERROR(G161),"Error Detected, No rate entered",IF(E161=0,"",IF(F161="","Error Detected, No Pensionable pay",IF(ISERROR(AB161)," Unknown Values entered.",IF(T161+U161&lt;1,"Acceptable",IF(R161+S161=200, "No Contributions Entered", IF(K161="","Error Detected, Choose reason&gt;",IF(X161="1",IF(T161=1,"Please Enter Deemed Pensionable Pay","Add relevant Details Above"),"Please give details Above")))))))))))</f>
        <v/>
      </c>
      <c r="K161" s="263"/>
      <c r="L161" s="93"/>
      <c r="M161" s="93" t="str">
        <f t="shared" si="24"/>
        <v/>
      </c>
      <c r="N161" s="96">
        <f t="shared" si="23"/>
        <v>0</v>
      </c>
      <c r="O161" s="96">
        <f t="shared" si="23"/>
        <v>0</v>
      </c>
      <c r="P161" s="220">
        <f>(ROUND((F161/100*'Member Info'!$W$2), 2))</f>
        <v>0</v>
      </c>
      <c r="Q161" s="220" t="e">
        <f t="shared" si="25"/>
        <v>#VALUE!</v>
      </c>
      <c r="R161" s="220" t="str">
        <f t="shared" si="26"/>
        <v/>
      </c>
      <c r="S161" s="229" t="str">
        <f t="shared" si="27"/>
        <v/>
      </c>
      <c r="T161" s="230" t="str">
        <f t="shared" si="28"/>
        <v/>
      </c>
      <c r="U161" s="230" t="str">
        <f t="shared" si="29"/>
        <v/>
      </c>
      <c r="V161" s="224">
        <f t="shared" si="30"/>
        <v>0</v>
      </c>
      <c r="W161" s="112">
        <f t="shared" si="31"/>
        <v>0</v>
      </c>
      <c r="X161" s="237" t="str">
        <f t="shared" si="19"/>
        <v/>
      </c>
      <c r="Y161" s="242" t="b">
        <f t="shared" si="20"/>
        <v>0</v>
      </c>
      <c r="Z161" s="237">
        <f t="shared" si="32"/>
        <v>0</v>
      </c>
      <c r="AA161" s="237">
        <f>IF('Member Info'!N157="",1,"")</f>
        <v>1</v>
      </c>
      <c r="AB161" s="245" t="e">
        <f t="shared" si="33"/>
        <v>#VALUE!</v>
      </c>
      <c r="AC161" s="132" t="str">
        <f t="shared" si="21"/>
        <v/>
      </c>
      <c r="AD161" s="126">
        <f t="shared" si="22"/>
        <v>1</v>
      </c>
      <c r="AE161" s="126" t="str">
        <f>IF('Member Info'!N157&lt;&gt;"",IF('Member Info'!N157&lt;=$R$1,1,0),"")</f>
        <v/>
      </c>
      <c r="AG161" s="126" t="b">
        <f t="shared" si="34"/>
        <v>0</v>
      </c>
      <c r="AH161" s="126">
        <f t="shared" si="35"/>
        <v>0</v>
      </c>
      <c r="AJ161" s="126">
        <f t="shared" si="36"/>
        <v>0</v>
      </c>
      <c r="AK161" s="126">
        <f>IF('Member Info'!F157&gt;$R$1,1,0)</f>
        <v>0</v>
      </c>
      <c r="AL161" s="126" t="b">
        <f>IF(ISERROR(R161),ERROR.TYPE(#REF!)=ERROR.TYPE(R161),FALSE)</f>
        <v>0</v>
      </c>
      <c r="AM161" s="126" t="b">
        <f>IF(ISERROR(S161),ERROR.TYPE(#REF!)=ERROR.TYPE(S161),FALSE)</f>
        <v>0</v>
      </c>
      <c r="AN161" s="126">
        <f>IF(OR('Member Info'!F157&gt;=$S$1,'Member Info'!N157&gt;=$R$1),1,0)</f>
        <v>0</v>
      </c>
    </row>
    <row r="162" spans="1:40" x14ac:dyDescent="0.25">
      <c r="A162" s="4">
        <v>130</v>
      </c>
      <c r="B162" s="166">
        <f>'Member Info'!D158</f>
        <v>0</v>
      </c>
      <c r="C162" s="166">
        <f>'Member Info'!E158</f>
        <v>0</v>
      </c>
      <c r="D162" s="166" t="str">
        <f>'Member Info'!G158</f>
        <v/>
      </c>
      <c r="E162" s="167">
        <f>'Member Info'!B158</f>
        <v>0</v>
      </c>
      <c r="F162" s="244"/>
      <c r="G162" s="168" t="str">
        <f>IF(E162=0,"",
IF('Member Info'!$AM$19&lt;=$R$1,
SUMPRODUCT('Member Info'!L158+IF('Member Info'!H158&gt;'Member Info'!$AJ$12,'Member Info'!$AK$13,IF('Member Info'!H158&gt;'Member Info'!$AJ$11,'Member Info'!$AK$12,IF('Member Info'!H158&gt;'Member Info'!$AJ$10,'Member Info'!$AK$11,IF('Member Info'!H158&gt;'Member Info'!$AJ$9,'Member Info'!$AK$10,IF('Member Info'!H158&gt;'Member Info'!$AJ$8,'Member Info'!$AK$9,'Member Info'!$AK$8)))))),
SUMPRODUCT('Member Info'!L158+IF('Member Info'!H158&gt;'Member Info'!$AG$17,'Member Info'!$AH$18,IF('Member Info'!H158&gt;'Member Info'!$AG$16,'Member Info'!$AH$17,IF('Member Info'!H158&gt;'Member Info'!$AG$15,'Member Info'!$AH$16,IF('Member Info'!H158&gt;'Member Info'!$AG$14,'Member Info'!$AH$15,IF('Member Info'!H158&gt;'Member Info'!$AG$13,'Member Info'!$AH$14,IF('Member Info'!H158&gt;'Member Info'!$AG$12,'Member Info'!$AH$13,IF('Member Info'!H158&gt;'Member Info'!$AG$11,'Member Info'!$AH$12,IF('Member Info'!H158&gt;'Member Info'!$AG$10,'Member Info'!$AH$11,IF('Member Info'!H158&gt;'Member Info'!$AG$9,'Member Info'!$AH$10,IF('Member Info'!H158&gt;'Member Info'!$AG$8,'Member Info'!$AH$9,'Member Info'!$AH$8)))))))))))))</f>
        <v/>
      </c>
      <c r="H162" s="26"/>
      <c r="I162" s="26"/>
      <c r="J162" s="107" t="str">
        <f>IF(E162=0,"",IF('Member Info'!F158&gt;$S$1,CONCATENATE("Joined with practice on ", TEXT('Member Info'!F158, "DD/MM/YYYY")),IF('Member Info'!N158&lt;&gt;"",IF('Member Info'!N158&lt;$R$1,CONCATENATE("Left Scheme on ", TEXT('Member Info'!N158, "DD/MM/YYYY")),IF(ISERROR(G162),"Error Detected, No rate entered",IF(E162=0,"",IF(F162="","Error Detected, No Pensionable pay",IF(ISERROR(AB162)," Unknown Values entered.",IF(T162+U162&lt;1,"Acceptable",IF(R162+S162=200, "No Contributions Entered", IF(K162="","Error Detected, Choose reason&gt;",IF(X162="1",IF(T162=1,"Please Enter Deemed Pensionable Pay","Add Any Relevant Details Above"),"Please Give Details Above"))))))))),IF(ISERROR(G162),"Error Detected, No rate entered",IF(E162=0,"",IF(F162="","Error Detected, No Pensionable pay",IF(ISERROR(AB162)," Unknown Values entered.",IF(T162+U162&lt;1,"Acceptable",IF(R162+S162=200, "No Contributions Entered", IF(K162="","Error Detected, Choose reason&gt;",IF(X162="1",IF(T162=1,"Please Enter Deemed Pensionable Pay","Add relevant Details Above"),"Please give details Above")))))))))))</f>
        <v/>
      </c>
      <c r="K162" s="263"/>
      <c r="L162" s="93"/>
      <c r="M162" s="93" t="str">
        <f t="shared" si="24"/>
        <v/>
      </c>
      <c r="N162" s="96">
        <f t="shared" si="23"/>
        <v>0</v>
      </c>
      <c r="O162" s="96">
        <f t="shared" si="23"/>
        <v>0</v>
      </c>
      <c r="P162" s="220">
        <f>(ROUND((F162/100*'Member Info'!$W$2), 2))</f>
        <v>0</v>
      </c>
      <c r="Q162" s="220" t="e">
        <f t="shared" si="25"/>
        <v>#VALUE!</v>
      </c>
      <c r="R162" s="220" t="str">
        <f t="shared" si="26"/>
        <v/>
      </c>
      <c r="S162" s="229" t="str">
        <f t="shared" si="27"/>
        <v/>
      </c>
      <c r="T162" s="230" t="str">
        <f t="shared" si="28"/>
        <v/>
      </c>
      <c r="U162" s="230" t="str">
        <f t="shared" si="29"/>
        <v/>
      </c>
      <c r="V162" s="224">
        <f t="shared" si="30"/>
        <v>0</v>
      </c>
      <c r="W162" s="112">
        <f t="shared" si="31"/>
        <v>0</v>
      </c>
      <c r="X162" s="237" t="str">
        <f t="shared" ref="X162:X182" si="37">IF(K162="SMP/Occupational Maternity","1",IF(K162="SSP/Occupational Sick pay","1",""))</f>
        <v/>
      </c>
      <c r="Y162" s="242" t="b">
        <f t="shared" ref="Y162:Y182" si="38">IF(OR(AL162=TRUE,AM162=TRUE),TRUE,FALSE)</f>
        <v>0</v>
      </c>
      <c r="Z162" s="237">
        <f t="shared" si="32"/>
        <v>0</v>
      </c>
      <c r="AA162" s="237">
        <f>IF('Member Info'!N158="",1,"")</f>
        <v>1</v>
      </c>
      <c r="AB162" s="245" t="e">
        <f t="shared" si="33"/>
        <v>#VALUE!</v>
      </c>
      <c r="AC162" s="132" t="str">
        <f t="shared" ref="AC162:AC182" si="39">IF(AN162=1,"",IF(W162=1,"",IF(AE162=1,"",IF(E162=0,"",IF(Z162=1,"",IF(J162="acceptable","",IF(R162+S162="0","",R162+S162)))))))</f>
        <v/>
      </c>
      <c r="AD162" s="126">
        <f t="shared" ref="AD162:AD182" si="40">SUM(Z162+AA162)</f>
        <v>1</v>
      </c>
      <c r="AE162" s="126" t="str">
        <f>IF('Member Info'!N158&lt;&gt;"",IF('Member Info'!N158&lt;=$R$1,1,0),"")</f>
        <v/>
      </c>
      <c r="AG162" s="126" t="b">
        <f t="shared" si="34"/>
        <v>0</v>
      </c>
      <c r="AH162" s="126">
        <f t="shared" si="35"/>
        <v>0</v>
      </c>
      <c r="AJ162" s="126">
        <f t="shared" si="36"/>
        <v>0</v>
      </c>
      <c r="AK162" s="126">
        <f>IF('Member Info'!F158&gt;$R$1,1,0)</f>
        <v>0</v>
      </c>
      <c r="AL162" s="126" t="b">
        <f>IF(ISERROR(R162),ERROR.TYPE(#REF!)=ERROR.TYPE(R162),FALSE)</f>
        <v>0</v>
      </c>
      <c r="AM162" s="126" t="b">
        <f>IF(ISERROR(S162),ERROR.TYPE(#REF!)=ERROR.TYPE(S162),FALSE)</f>
        <v>0</v>
      </c>
      <c r="AN162" s="126">
        <f>IF(OR('Member Info'!F158&gt;=$S$1,'Member Info'!N158&gt;=$R$1),1,0)</f>
        <v>0</v>
      </c>
    </row>
    <row r="163" spans="1:40" x14ac:dyDescent="0.25">
      <c r="A163" s="4">
        <v>131</v>
      </c>
      <c r="B163" s="166">
        <f>'Member Info'!D159</f>
        <v>0</v>
      </c>
      <c r="C163" s="166">
        <f>'Member Info'!E159</f>
        <v>0</v>
      </c>
      <c r="D163" s="166" t="str">
        <f>'Member Info'!G159</f>
        <v/>
      </c>
      <c r="E163" s="167">
        <f>'Member Info'!B159</f>
        <v>0</v>
      </c>
      <c r="F163" s="244"/>
      <c r="G163" s="168" t="str">
        <f>IF(E163=0,"",
IF('Member Info'!$AM$19&lt;=$R$1,
SUMPRODUCT('Member Info'!L159+IF('Member Info'!H159&gt;'Member Info'!$AJ$12,'Member Info'!$AK$13,IF('Member Info'!H159&gt;'Member Info'!$AJ$11,'Member Info'!$AK$12,IF('Member Info'!H159&gt;'Member Info'!$AJ$10,'Member Info'!$AK$11,IF('Member Info'!H159&gt;'Member Info'!$AJ$9,'Member Info'!$AK$10,IF('Member Info'!H159&gt;'Member Info'!$AJ$8,'Member Info'!$AK$9,'Member Info'!$AK$8)))))),
SUMPRODUCT('Member Info'!L159+IF('Member Info'!H159&gt;'Member Info'!$AG$17,'Member Info'!$AH$18,IF('Member Info'!H159&gt;'Member Info'!$AG$16,'Member Info'!$AH$17,IF('Member Info'!H159&gt;'Member Info'!$AG$15,'Member Info'!$AH$16,IF('Member Info'!H159&gt;'Member Info'!$AG$14,'Member Info'!$AH$15,IF('Member Info'!H159&gt;'Member Info'!$AG$13,'Member Info'!$AH$14,IF('Member Info'!H159&gt;'Member Info'!$AG$12,'Member Info'!$AH$13,IF('Member Info'!H159&gt;'Member Info'!$AG$11,'Member Info'!$AH$12,IF('Member Info'!H159&gt;'Member Info'!$AG$10,'Member Info'!$AH$11,IF('Member Info'!H159&gt;'Member Info'!$AG$9,'Member Info'!$AH$10,IF('Member Info'!H159&gt;'Member Info'!$AG$8,'Member Info'!$AH$9,'Member Info'!$AH$8)))))))))))))</f>
        <v/>
      </c>
      <c r="H163" s="26"/>
      <c r="I163" s="26"/>
      <c r="J163" s="107" t="str">
        <f>IF(E163=0,"",IF('Member Info'!F159&gt;$S$1,CONCATENATE("Joined with practice on ", TEXT('Member Info'!F159, "DD/MM/YYYY")),IF('Member Info'!N159&lt;&gt;"",IF('Member Info'!N159&lt;$R$1,CONCATENATE("Left Scheme on ", TEXT('Member Info'!N159, "DD/MM/YYYY")),IF(ISERROR(G163),"Error Detected, No rate entered",IF(E163=0,"",IF(F163="","Error Detected, No Pensionable pay",IF(ISERROR(AB163)," Unknown Values entered.",IF(T163+U163&lt;1,"Acceptable",IF(R163+S163=200, "No Contributions Entered", IF(K163="","Error Detected, Choose reason&gt;",IF(X163="1",IF(T163=1,"Please Enter Deemed Pensionable Pay","Add Any Relevant Details Above"),"Please Give Details Above"))))))))),IF(ISERROR(G163),"Error Detected, No rate entered",IF(E163=0,"",IF(F163="","Error Detected, No Pensionable pay",IF(ISERROR(AB163)," Unknown Values entered.",IF(T163+U163&lt;1,"Acceptable",IF(R163+S163=200, "No Contributions Entered", IF(K163="","Error Detected, Choose reason&gt;",IF(X163="1",IF(T163=1,"Please Enter Deemed Pensionable Pay","Add relevant Details Above"),"Please give details Above")))))))))))</f>
        <v/>
      </c>
      <c r="K163" s="263"/>
      <c r="L163" s="93"/>
      <c r="M163" s="93" t="str">
        <f t="shared" si="24"/>
        <v/>
      </c>
      <c r="N163" s="96">
        <f t="shared" ref="N163:O183" si="41">H163</f>
        <v>0</v>
      </c>
      <c r="O163" s="96">
        <f t="shared" si="41"/>
        <v>0</v>
      </c>
      <c r="P163" s="220">
        <f>(ROUND((F163/100*'Member Info'!$W$2), 2))</f>
        <v>0</v>
      </c>
      <c r="Q163" s="220" t="e">
        <f t="shared" si="25"/>
        <v>#VALUE!</v>
      </c>
      <c r="R163" s="220" t="str">
        <f t="shared" si="26"/>
        <v/>
      </c>
      <c r="S163" s="229" t="str">
        <f t="shared" si="27"/>
        <v/>
      </c>
      <c r="T163" s="230" t="str">
        <f t="shared" si="28"/>
        <v/>
      </c>
      <c r="U163" s="230" t="str">
        <f t="shared" si="29"/>
        <v/>
      </c>
      <c r="V163" s="224">
        <f t="shared" si="30"/>
        <v>0</v>
      </c>
      <c r="W163" s="112">
        <f t="shared" si="31"/>
        <v>0</v>
      </c>
      <c r="X163" s="237" t="str">
        <f t="shared" si="37"/>
        <v/>
      </c>
      <c r="Y163" s="242" t="b">
        <f t="shared" si="38"/>
        <v>0</v>
      </c>
      <c r="Z163" s="237">
        <f t="shared" si="32"/>
        <v>0</v>
      </c>
      <c r="AA163" s="237">
        <f>IF('Member Info'!N159="",1,"")</f>
        <v>1</v>
      </c>
      <c r="AB163" s="245" t="e">
        <f t="shared" si="33"/>
        <v>#VALUE!</v>
      </c>
      <c r="AC163" s="132" t="str">
        <f t="shared" si="39"/>
        <v/>
      </c>
      <c r="AD163" s="126">
        <f t="shared" si="40"/>
        <v>1</v>
      </c>
      <c r="AE163" s="126" t="str">
        <f>IF('Member Info'!N159&lt;&gt;"",IF('Member Info'!N159&lt;=$R$1,1,0),"")</f>
        <v/>
      </c>
      <c r="AG163" s="126" t="b">
        <f t="shared" si="34"/>
        <v>0</v>
      </c>
      <c r="AH163" s="126">
        <f t="shared" si="35"/>
        <v>0</v>
      </c>
      <c r="AJ163" s="126">
        <f t="shared" si="36"/>
        <v>0</v>
      </c>
      <c r="AK163" s="126">
        <f>IF('Member Info'!F159&gt;$R$1,1,0)</f>
        <v>0</v>
      </c>
      <c r="AL163" s="126" t="b">
        <f>IF(ISERROR(R163),ERROR.TYPE(#REF!)=ERROR.TYPE(R163),FALSE)</f>
        <v>0</v>
      </c>
      <c r="AM163" s="126" t="b">
        <f>IF(ISERROR(S163),ERROR.TYPE(#REF!)=ERROR.TYPE(S163),FALSE)</f>
        <v>0</v>
      </c>
      <c r="AN163" s="126">
        <f>IF(OR('Member Info'!F159&gt;=$S$1,'Member Info'!N159&gt;=$R$1),1,0)</f>
        <v>0</v>
      </c>
    </row>
    <row r="164" spans="1:40" x14ac:dyDescent="0.25">
      <c r="A164" s="4">
        <v>132</v>
      </c>
      <c r="B164" s="166">
        <f>'Member Info'!D160</f>
        <v>0</v>
      </c>
      <c r="C164" s="166">
        <f>'Member Info'!E160</f>
        <v>0</v>
      </c>
      <c r="D164" s="166" t="str">
        <f>'Member Info'!G160</f>
        <v/>
      </c>
      <c r="E164" s="167">
        <f>'Member Info'!B160</f>
        <v>0</v>
      </c>
      <c r="F164" s="244"/>
      <c r="G164" s="168" t="str">
        <f>IF(E164=0,"",
IF('Member Info'!$AM$19&lt;=$R$1,
SUMPRODUCT('Member Info'!L160+IF('Member Info'!H160&gt;'Member Info'!$AJ$12,'Member Info'!$AK$13,IF('Member Info'!H160&gt;'Member Info'!$AJ$11,'Member Info'!$AK$12,IF('Member Info'!H160&gt;'Member Info'!$AJ$10,'Member Info'!$AK$11,IF('Member Info'!H160&gt;'Member Info'!$AJ$9,'Member Info'!$AK$10,IF('Member Info'!H160&gt;'Member Info'!$AJ$8,'Member Info'!$AK$9,'Member Info'!$AK$8)))))),
SUMPRODUCT('Member Info'!L160+IF('Member Info'!H160&gt;'Member Info'!$AG$17,'Member Info'!$AH$18,IF('Member Info'!H160&gt;'Member Info'!$AG$16,'Member Info'!$AH$17,IF('Member Info'!H160&gt;'Member Info'!$AG$15,'Member Info'!$AH$16,IF('Member Info'!H160&gt;'Member Info'!$AG$14,'Member Info'!$AH$15,IF('Member Info'!H160&gt;'Member Info'!$AG$13,'Member Info'!$AH$14,IF('Member Info'!H160&gt;'Member Info'!$AG$12,'Member Info'!$AH$13,IF('Member Info'!H160&gt;'Member Info'!$AG$11,'Member Info'!$AH$12,IF('Member Info'!H160&gt;'Member Info'!$AG$10,'Member Info'!$AH$11,IF('Member Info'!H160&gt;'Member Info'!$AG$9,'Member Info'!$AH$10,IF('Member Info'!H160&gt;'Member Info'!$AG$8,'Member Info'!$AH$9,'Member Info'!$AH$8)))))))))))))</f>
        <v/>
      </c>
      <c r="H164" s="26"/>
      <c r="I164" s="26"/>
      <c r="J164" s="107" t="str">
        <f>IF(E164=0,"",IF('Member Info'!F160&gt;$S$1,CONCATENATE("Joined with practice on ", TEXT('Member Info'!F160, "DD/MM/YYYY")),IF('Member Info'!N160&lt;&gt;"",IF('Member Info'!N160&lt;$R$1,CONCATENATE("Left Scheme on ", TEXT('Member Info'!N160, "DD/MM/YYYY")),IF(ISERROR(G164),"Error Detected, No rate entered",IF(E164=0,"",IF(F164="","Error Detected, No Pensionable pay",IF(ISERROR(AB164)," Unknown Values entered.",IF(T164+U164&lt;1,"Acceptable",IF(R164+S164=200, "No Contributions Entered", IF(K164="","Error Detected, Choose reason&gt;",IF(X164="1",IF(T164=1,"Please Enter Deemed Pensionable Pay","Add Any Relevant Details Above"),"Please Give Details Above"))))))))),IF(ISERROR(G164),"Error Detected, No rate entered",IF(E164=0,"",IF(F164="","Error Detected, No Pensionable pay",IF(ISERROR(AB164)," Unknown Values entered.",IF(T164+U164&lt;1,"Acceptable",IF(R164+S164=200, "No Contributions Entered", IF(K164="","Error Detected, Choose reason&gt;",IF(X164="1",IF(T164=1,"Please Enter Deemed Pensionable Pay","Add relevant Details Above"),"Please give details Above")))))))))))</f>
        <v/>
      </c>
      <c r="K164" s="263"/>
      <c r="L164" s="93"/>
      <c r="M164" s="93" t="str">
        <f t="shared" ref="M164:M185" si="42">IF(E164=0,"",IF(ISERROR((F164+H164+I164)),0,IF((F164+H164+I164)&lt;1,0,1)))</f>
        <v/>
      </c>
      <c r="N164" s="96">
        <f t="shared" si="41"/>
        <v>0</v>
      </c>
      <c r="O164" s="96">
        <f t="shared" si="41"/>
        <v>0</v>
      </c>
      <c r="P164" s="220">
        <f>(ROUND((F164/100*'Member Info'!$W$2), 2))</f>
        <v>0</v>
      </c>
      <c r="Q164" s="220" t="e">
        <f t="shared" si="25"/>
        <v>#VALUE!</v>
      </c>
      <c r="R164" s="220" t="str">
        <f t="shared" si="26"/>
        <v/>
      </c>
      <c r="S164" s="229" t="str">
        <f t="shared" si="27"/>
        <v/>
      </c>
      <c r="T164" s="230" t="str">
        <f t="shared" si="28"/>
        <v/>
      </c>
      <c r="U164" s="230" t="str">
        <f t="shared" si="29"/>
        <v/>
      </c>
      <c r="V164" s="224">
        <f t="shared" si="30"/>
        <v>0</v>
      </c>
      <c r="W164" s="112">
        <f t="shared" si="31"/>
        <v>0</v>
      </c>
      <c r="X164" s="237" t="str">
        <f t="shared" si="37"/>
        <v/>
      </c>
      <c r="Y164" s="242" t="b">
        <f t="shared" si="38"/>
        <v>0</v>
      </c>
      <c r="Z164" s="237">
        <f t="shared" si="32"/>
        <v>0</v>
      </c>
      <c r="AA164" s="237">
        <f>IF('Member Info'!N160="",1,"")</f>
        <v>1</v>
      </c>
      <c r="AB164" s="245" t="e">
        <f t="shared" si="33"/>
        <v>#VALUE!</v>
      </c>
      <c r="AC164" s="132" t="str">
        <f t="shared" si="39"/>
        <v/>
      </c>
      <c r="AD164" s="126">
        <f t="shared" si="40"/>
        <v>1</v>
      </c>
      <c r="AE164" s="126" t="str">
        <f>IF('Member Info'!N160&lt;&gt;"",IF('Member Info'!N160&lt;=$R$1,1,0),"")</f>
        <v/>
      </c>
      <c r="AG164" s="126" t="b">
        <f t="shared" si="34"/>
        <v>0</v>
      </c>
      <c r="AH164" s="126">
        <f t="shared" si="35"/>
        <v>0</v>
      </c>
      <c r="AJ164" s="126">
        <f t="shared" si="36"/>
        <v>0</v>
      </c>
      <c r="AK164" s="126">
        <f>IF('Member Info'!F160&gt;$R$1,1,0)</f>
        <v>0</v>
      </c>
      <c r="AL164" s="126" t="b">
        <f>IF(ISERROR(R164),ERROR.TYPE(#REF!)=ERROR.TYPE(R164),FALSE)</f>
        <v>0</v>
      </c>
      <c r="AM164" s="126" t="b">
        <f>IF(ISERROR(S164),ERROR.TYPE(#REF!)=ERROR.TYPE(S164),FALSE)</f>
        <v>0</v>
      </c>
      <c r="AN164" s="126">
        <f>IF(OR('Member Info'!F160&gt;=$S$1,'Member Info'!N160&gt;=$R$1),1,0)</f>
        <v>0</v>
      </c>
    </row>
    <row r="165" spans="1:40" x14ac:dyDescent="0.25">
      <c r="A165" s="4">
        <v>133</v>
      </c>
      <c r="B165" s="166">
        <f>'Member Info'!D161</f>
        <v>0</v>
      </c>
      <c r="C165" s="166">
        <f>'Member Info'!E161</f>
        <v>0</v>
      </c>
      <c r="D165" s="166" t="str">
        <f>'Member Info'!G161</f>
        <v/>
      </c>
      <c r="E165" s="167">
        <f>'Member Info'!B161</f>
        <v>0</v>
      </c>
      <c r="F165" s="244"/>
      <c r="G165" s="168" t="str">
        <f>IF(E165=0,"",
IF('Member Info'!$AM$19&lt;=$R$1,
SUMPRODUCT('Member Info'!L161+IF('Member Info'!H161&gt;'Member Info'!$AJ$12,'Member Info'!$AK$13,IF('Member Info'!H161&gt;'Member Info'!$AJ$11,'Member Info'!$AK$12,IF('Member Info'!H161&gt;'Member Info'!$AJ$10,'Member Info'!$AK$11,IF('Member Info'!H161&gt;'Member Info'!$AJ$9,'Member Info'!$AK$10,IF('Member Info'!H161&gt;'Member Info'!$AJ$8,'Member Info'!$AK$9,'Member Info'!$AK$8)))))),
SUMPRODUCT('Member Info'!L161+IF('Member Info'!H161&gt;'Member Info'!$AG$17,'Member Info'!$AH$18,IF('Member Info'!H161&gt;'Member Info'!$AG$16,'Member Info'!$AH$17,IF('Member Info'!H161&gt;'Member Info'!$AG$15,'Member Info'!$AH$16,IF('Member Info'!H161&gt;'Member Info'!$AG$14,'Member Info'!$AH$15,IF('Member Info'!H161&gt;'Member Info'!$AG$13,'Member Info'!$AH$14,IF('Member Info'!H161&gt;'Member Info'!$AG$12,'Member Info'!$AH$13,IF('Member Info'!H161&gt;'Member Info'!$AG$11,'Member Info'!$AH$12,IF('Member Info'!H161&gt;'Member Info'!$AG$10,'Member Info'!$AH$11,IF('Member Info'!H161&gt;'Member Info'!$AG$9,'Member Info'!$AH$10,IF('Member Info'!H161&gt;'Member Info'!$AG$8,'Member Info'!$AH$9,'Member Info'!$AH$8)))))))))))))</f>
        <v/>
      </c>
      <c r="H165" s="26"/>
      <c r="I165" s="26"/>
      <c r="J165" s="107" t="str">
        <f>IF(E165=0,"",IF('Member Info'!F161&gt;$S$1,CONCATENATE("Joined with practice on ", TEXT('Member Info'!F161, "DD/MM/YYYY")),IF('Member Info'!N161&lt;&gt;"",IF('Member Info'!N161&lt;$R$1,CONCATENATE("Left Scheme on ", TEXT('Member Info'!N161, "DD/MM/YYYY")),IF(ISERROR(G165),"Error Detected, No rate entered",IF(E165=0,"",IF(F165="","Error Detected, No Pensionable pay",IF(ISERROR(AB165)," Unknown Values entered.",IF(T165+U165&lt;1,"Acceptable",IF(R165+S165=200, "No Contributions Entered", IF(K165="","Error Detected, Choose reason&gt;",IF(X165="1",IF(T165=1,"Please Enter Deemed Pensionable Pay","Add Any Relevant Details Above"),"Please Give Details Above"))))))))),IF(ISERROR(G165),"Error Detected, No rate entered",IF(E165=0,"",IF(F165="","Error Detected, No Pensionable pay",IF(ISERROR(AB165)," Unknown Values entered.",IF(T165+U165&lt;1,"Acceptable",IF(R165+S165=200, "No Contributions Entered", IF(K165="","Error Detected, Choose reason&gt;",IF(X165="1",IF(T165=1,"Please Enter Deemed Pensionable Pay","Add relevant Details Above"),"Please give details Above")))))))))))</f>
        <v/>
      </c>
      <c r="K165" s="263"/>
      <c r="L165" s="93"/>
      <c r="M165" s="93" t="str">
        <f t="shared" si="42"/>
        <v/>
      </c>
      <c r="N165" s="96">
        <f t="shared" si="41"/>
        <v>0</v>
      </c>
      <c r="O165" s="96">
        <f t="shared" si="41"/>
        <v>0</v>
      </c>
      <c r="P165" s="220">
        <f>(ROUND((F165/100*'Member Info'!$W$2), 2))</f>
        <v>0</v>
      </c>
      <c r="Q165" s="220" t="e">
        <f t="shared" ref="Q165:Q185" si="43">ROUND((F165/100*G165),2)</f>
        <v>#VALUE!</v>
      </c>
      <c r="R165" s="220" t="str">
        <f t="shared" ref="R165:R185" si="44">IF(E165=0,"",(100-(N165/P165*100)))</f>
        <v/>
      </c>
      <c r="S165" s="229" t="str">
        <f t="shared" ref="S165:S185" si="45">IF(E165=0,"",(100-(O165/Q165*100)))</f>
        <v/>
      </c>
      <c r="T165" s="230" t="str">
        <f t="shared" ref="T165:T185" si="46">IF(E165=0,"",IF(R165&gt;$R$16,1,IF(R165&lt;-$R$16,1,0)))</f>
        <v/>
      </c>
      <c r="U165" s="230" t="str">
        <f t="shared" ref="U165:U185" si="47">IF(E165=0,"",IF(G165=0,1,IF(S165&gt;$R$16,1,IF(S165&lt;-$R$16,1,0))))</f>
        <v/>
      </c>
      <c r="V165" s="224">
        <f t="shared" ref="V165:V185" si="48">IF(E165=0,0,IF(F165="",1,0))</f>
        <v>0</v>
      </c>
      <c r="W165" s="112">
        <f t="shared" ref="W165:W185" si="49">IF(E165=0,0,IF(K165="",0,1))</f>
        <v>0</v>
      </c>
      <c r="X165" s="237" t="str">
        <f t="shared" si="37"/>
        <v/>
      </c>
      <c r="Y165" s="242" t="b">
        <f t="shared" si="38"/>
        <v>0</v>
      </c>
      <c r="Z165" s="237">
        <f t="shared" ref="Z165:Z185" si="50">IF(K165="left scheme/Employment", 1,0)</f>
        <v>0</v>
      </c>
      <c r="AA165" s="237">
        <f>IF('Member Info'!N161="",1,"")</f>
        <v>1</v>
      </c>
      <c r="AB165" s="245" t="e">
        <f t="shared" ref="AB165:AB185" si="51">(R165+S165)</f>
        <v>#VALUE!</v>
      </c>
      <c r="AC165" s="132" t="str">
        <f t="shared" si="39"/>
        <v/>
      </c>
      <c r="AD165" s="126">
        <f t="shared" si="40"/>
        <v>1</v>
      </c>
      <c r="AE165" s="126" t="str">
        <f>IF('Member Info'!N161&lt;&gt;"",IF('Member Info'!N161&lt;=$R$1,1,0),"")</f>
        <v/>
      </c>
      <c r="AG165" s="126" t="b">
        <f t="shared" ref="AG165:AG185" si="52">OR(K165="maternity",K165="SSP")</f>
        <v>0</v>
      </c>
      <c r="AH165" s="126">
        <f t="shared" ref="AH165:AH185" si="53">IF(AG165=TRUE,1,0)</f>
        <v>0</v>
      </c>
      <c r="AJ165" s="126">
        <f t="shared" ref="AJ165:AJ185" si="54">IF(J165="Please Enter Deemed Pensionable Pay",1,0)</f>
        <v>0</v>
      </c>
      <c r="AK165" s="126">
        <f>IF('Member Info'!F161&gt;$R$1,1,0)</f>
        <v>0</v>
      </c>
      <c r="AL165" s="126" t="b">
        <f>IF(ISERROR(R165),ERROR.TYPE(#REF!)=ERROR.TYPE(R165),FALSE)</f>
        <v>0</v>
      </c>
      <c r="AM165" s="126" t="b">
        <f>IF(ISERROR(S165),ERROR.TYPE(#REF!)=ERROR.TYPE(S165),FALSE)</f>
        <v>0</v>
      </c>
      <c r="AN165" s="126">
        <f>IF(OR('Member Info'!F161&gt;=$S$1,'Member Info'!N161&gt;=$R$1),1,0)</f>
        <v>0</v>
      </c>
    </row>
    <row r="166" spans="1:40" x14ac:dyDescent="0.25">
      <c r="A166" s="4">
        <v>134</v>
      </c>
      <c r="B166" s="166">
        <f>'Member Info'!D162</f>
        <v>0</v>
      </c>
      <c r="C166" s="166">
        <f>'Member Info'!E162</f>
        <v>0</v>
      </c>
      <c r="D166" s="166" t="str">
        <f>'Member Info'!G162</f>
        <v/>
      </c>
      <c r="E166" s="167">
        <f>'Member Info'!B162</f>
        <v>0</v>
      </c>
      <c r="F166" s="244"/>
      <c r="G166" s="168" t="str">
        <f>IF(E166=0,"",
IF('Member Info'!$AM$19&lt;=$R$1,
SUMPRODUCT('Member Info'!L162+IF('Member Info'!H162&gt;'Member Info'!$AJ$12,'Member Info'!$AK$13,IF('Member Info'!H162&gt;'Member Info'!$AJ$11,'Member Info'!$AK$12,IF('Member Info'!H162&gt;'Member Info'!$AJ$10,'Member Info'!$AK$11,IF('Member Info'!H162&gt;'Member Info'!$AJ$9,'Member Info'!$AK$10,IF('Member Info'!H162&gt;'Member Info'!$AJ$8,'Member Info'!$AK$9,'Member Info'!$AK$8)))))),
SUMPRODUCT('Member Info'!L162+IF('Member Info'!H162&gt;'Member Info'!$AG$17,'Member Info'!$AH$18,IF('Member Info'!H162&gt;'Member Info'!$AG$16,'Member Info'!$AH$17,IF('Member Info'!H162&gt;'Member Info'!$AG$15,'Member Info'!$AH$16,IF('Member Info'!H162&gt;'Member Info'!$AG$14,'Member Info'!$AH$15,IF('Member Info'!H162&gt;'Member Info'!$AG$13,'Member Info'!$AH$14,IF('Member Info'!H162&gt;'Member Info'!$AG$12,'Member Info'!$AH$13,IF('Member Info'!H162&gt;'Member Info'!$AG$11,'Member Info'!$AH$12,IF('Member Info'!H162&gt;'Member Info'!$AG$10,'Member Info'!$AH$11,IF('Member Info'!H162&gt;'Member Info'!$AG$9,'Member Info'!$AH$10,IF('Member Info'!H162&gt;'Member Info'!$AG$8,'Member Info'!$AH$9,'Member Info'!$AH$8)))))))))))))</f>
        <v/>
      </c>
      <c r="H166" s="26"/>
      <c r="I166" s="26"/>
      <c r="J166" s="107" t="str">
        <f>IF(E166=0,"",IF('Member Info'!F162&gt;$S$1,CONCATENATE("Joined with practice on ", TEXT('Member Info'!F162, "DD/MM/YYYY")),IF('Member Info'!N162&lt;&gt;"",IF('Member Info'!N162&lt;$R$1,CONCATENATE("Left Scheme on ", TEXT('Member Info'!N162, "DD/MM/YYYY")),IF(ISERROR(G166),"Error Detected, No rate entered",IF(E166=0,"",IF(F166="","Error Detected, No Pensionable pay",IF(ISERROR(AB166)," Unknown Values entered.",IF(T166+U166&lt;1,"Acceptable",IF(R166+S166=200, "No Contributions Entered", IF(K166="","Error Detected, Choose reason&gt;",IF(X166="1",IF(T166=1,"Please Enter Deemed Pensionable Pay","Add Any Relevant Details Above"),"Please Give Details Above"))))))))),IF(ISERROR(G166),"Error Detected, No rate entered",IF(E166=0,"",IF(F166="","Error Detected, No Pensionable pay",IF(ISERROR(AB166)," Unknown Values entered.",IF(T166+U166&lt;1,"Acceptable",IF(R166+S166=200, "No Contributions Entered", IF(K166="","Error Detected, Choose reason&gt;",IF(X166="1",IF(T166=1,"Please Enter Deemed Pensionable Pay","Add relevant Details Above"),"Please give details Above")))))))))))</f>
        <v/>
      </c>
      <c r="K166" s="263"/>
      <c r="L166" s="93"/>
      <c r="M166" s="93" t="str">
        <f t="shared" si="42"/>
        <v/>
      </c>
      <c r="N166" s="96">
        <f t="shared" si="41"/>
        <v>0</v>
      </c>
      <c r="O166" s="96">
        <f t="shared" si="41"/>
        <v>0</v>
      </c>
      <c r="P166" s="220">
        <f>(ROUND((F166/100*'Member Info'!$W$2), 2))</f>
        <v>0</v>
      </c>
      <c r="Q166" s="220" t="e">
        <f t="shared" si="43"/>
        <v>#VALUE!</v>
      </c>
      <c r="R166" s="220" t="str">
        <f t="shared" si="44"/>
        <v/>
      </c>
      <c r="S166" s="229" t="str">
        <f t="shared" si="45"/>
        <v/>
      </c>
      <c r="T166" s="230" t="str">
        <f t="shared" si="46"/>
        <v/>
      </c>
      <c r="U166" s="230" t="str">
        <f t="shared" si="47"/>
        <v/>
      </c>
      <c r="V166" s="224">
        <f t="shared" si="48"/>
        <v>0</v>
      </c>
      <c r="W166" s="112">
        <f t="shared" si="49"/>
        <v>0</v>
      </c>
      <c r="X166" s="237" t="str">
        <f t="shared" si="37"/>
        <v/>
      </c>
      <c r="Y166" s="242" t="b">
        <f t="shared" si="38"/>
        <v>0</v>
      </c>
      <c r="Z166" s="237">
        <f t="shared" si="50"/>
        <v>0</v>
      </c>
      <c r="AA166" s="237">
        <f>IF('Member Info'!N162="",1,"")</f>
        <v>1</v>
      </c>
      <c r="AB166" s="245" t="e">
        <f t="shared" si="51"/>
        <v>#VALUE!</v>
      </c>
      <c r="AC166" s="132" t="str">
        <f t="shared" si="39"/>
        <v/>
      </c>
      <c r="AD166" s="126">
        <f t="shared" si="40"/>
        <v>1</v>
      </c>
      <c r="AE166" s="126" t="str">
        <f>IF('Member Info'!N162&lt;&gt;"",IF('Member Info'!N162&lt;=$R$1,1,0),"")</f>
        <v/>
      </c>
      <c r="AG166" s="126" t="b">
        <f t="shared" si="52"/>
        <v>0</v>
      </c>
      <c r="AH166" s="126">
        <f t="shared" si="53"/>
        <v>0</v>
      </c>
      <c r="AJ166" s="126">
        <f t="shared" si="54"/>
        <v>0</v>
      </c>
      <c r="AK166" s="126">
        <f>IF('Member Info'!F162&gt;$R$1,1,0)</f>
        <v>0</v>
      </c>
      <c r="AL166" s="126" t="b">
        <f>IF(ISERROR(R166),ERROR.TYPE(#REF!)=ERROR.TYPE(R166),FALSE)</f>
        <v>0</v>
      </c>
      <c r="AM166" s="126" t="b">
        <f>IF(ISERROR(S166),ERROR.TYPE(#REF!)=ERROR.TYPE(S166),FALSE)</f>
        <v>0</v>
      </c>
      <c r="AN166" s="126">
        <f>IF(OR('Member Info'!F162&gt;=$S$1,'Member Info'!N162&gt;=$R$1),1,0)</f>
        <v>0</v>
      </c>
    </row>
    <row r="167" spans="1:40" x14ac:dyDescent="0.25">
      <c r="A167" s="4">
        <v>135</v>
      </c>
      <c r="B167" s="166">
        <f>'Member Info'!D163</f>
        <v>0</v>
      </c>
      <c r="C167" s="166">
        <f>'Member Info'!E163</f>
        <v>0</v>
      </c>
      <c r="D167" s="166" t="str">
        <f>'Member Info'!G163</f>
        <v/>
      </c>
      <c r="E167" s="167">
        <f>'Member Info'!B163</f>
        <v>0</v>
      </c>
      <c r="F167" s="244"/>
      <c r="G167" s="168" t="str">
        <f>IF(E167=0,"",
IF('Member Info'!$AM$19&lt;=$R$1,
SUMPRODUCT('Member Info'!L163+IF('Member Info'!H163&gt;'Member Info'!$AJ$12,'Member Info'!$AK$13,IF('Member Info'!H163&gt;'Member Info'!$AJ$11,'Member Info'!$AK$12,IF('Member Info'!H163&gt;'Member Info'!$AJ$10,'Member Info'!$AK$11,IF('Member Info'!H163&gt;'Member Info'!$AJ$9,'Member Info'!$AK$10,IF('Member Info'!H163&gt;'Member Info'!$AJ$8,'Member Info'!$AK$9,'Member Info'!$AK$8)))))),
SUMPRODUCT('Member Info'!L163+IF('Member Info'!H163&gt;'Member Info'!$AG$17,'Member Info'!$AH$18,IF('Member Info'!H163&gt;'Member Info'!$AG$16,'Member Info'!$AH$17,IF('Member Info'!H163&gt;'Member Info'!$AG$15,'Member Info'!$AH$16,IF('Member Info'!H163&gt;'Member Info'!$AG$14,'Member Info'!$AH$15,IF('Member Info'!H163&gt;'Member Info'!$AG$13,'Member Info'!$AH$14,IF('Member Info'!H163&gt;'Member Info'!$AG$12,'Member Info'!$AH$13,IF('Member Info'!H163&gt;'Member Info'!$AG$11,'Member Info'!$AH$12,IF('Member Info'!H163&gt;'Member Info'!$AG$10,'Member Info'!$AH$11,IF('Member Info'!H163&gt;'Member Info'!$AG$9,'Member Info'!$AH$10,IF('Member Info'!H163&gt;'Member Info'!$AG$8,'Member Info'!$AH$9,'Member Info'!$AH$8)))))))))))))</f>
        <v/>
      </c>
      <c r="H167" s="26"/>
      <c r="I167" s="26"/>
      <c r="J167" s="107" t="str">
        <f>IF(E167=0,"",IF('Member Info'!F163&gt;$S$1,CONCATENATE("Joined with practice on ", TEXT('Member Info'!F163, "DD/MM/YYYY")),IF('Member Info'!N163&lt;&gt;"",IF('Member Info'!N163&lt;$R$1,CONCATENATE("Left Scheme on ", TEXT('Member Info'!N163, "DD/MM/YYYY")),IF(ISERROR(G167),"Error Detected, No rate entered",IF(E167=0,"",IF(F167="","Error Detected, No Pensionable pay",IF(ISERROR(AB167)," Unknown Values entered.",IF(T167+U167&lt;1,"Acceptable",IF(R167+S167=200, "No Contributions Entered", IF(K167="","Error Detected, Choose reason&gt;",IF(X167="1",IF(T167=1,"Please Enter Deemed Pensionable Pay","Add Any Relevant Details Above"),"Please Give Details Above"))))))))),IF(ISERROR(G167),"Error Detected, No rate entered",IF(E167=0,"",IF(F167="","Error Detected, No Pensionable pay",IF(ISERROR(AB167)," Unknown Values entered.",IF(T167+U167&lt;1,"Acceptable",IF(R167+S167=200, "No Contributions Entered", IF(K167="","Error Detected, Choose reason&gt;",IF(X167="1",IF(T167=1,"Please Enter Deemed Pensionable Pay","Add relevant Details Above"),"Please give details Above")))))))))))</f>
        <v/>
      </c>
      <c r="K167" s="263"/>
      <c r="L167" s="93"/>
      <c r="M167" s="93" t="str">
        <f t="shared" si="42"/>
        <v/>
      </c>
      <c r="N167" s="96">
        <f t="shared" si="41"/>
        <v>0</v>
      </c>
      <c r="O167" s="96">
        <f t="shared" si="41"/>
        <v>0</v>
      </c>
      <c r="P167" s="220">
        <f>(ROUND((F167/100*'Member Info'!$W$2), 2))</f>
        <v>0</v>
      </c>
      <c r="Q167" s="220" t="e">
        <f t="shared" si="43"/>
        <v>#VALUE!</v>
      </c>
      <c r="R167" s="220" t="str">
        <f t="shared" si="44"/>
        <v/>
      </c>
      <c r="S167" s="229" t="str">
        <f t="shared" si="45"/>
        <v/>
      </c>
      <c r="T167" s="230" t="str">
        <f t="shared" si="46"/>
        <v/>
      </c>
      <c r="U167" s="230" t="str">
        <f t="shared" si="47"/>
        <v/>
      </c>
      <c r="V167" s="224">
        <f t="shared" si="48"/>
        <v>0</v>
      </c>
      <c r="W167" s="112">
        <f t="shared" si="49"/>
        <v>0</v>
      </c>
      <c r="X167" s="237" t="str">
        <f t="shared" si="37"/>
        <v/>
      </c>
      <c r="Y167" s="242" t="b">
        <f t="shared" si="38"/>
        <v>0</v>
      </c>
      <c r="Z167" s="237">
        <f t="shared" si="50"/>
        <v>0</v>
      </c>
      <c r="AA167" s="237">
        <f>IF('Member Info'!N163="",1,"")</f>
        <v>1</v>
      </c>
      <c r="AB167" s="245" t="e">
        <f t="shared" si="51"/>
        <v>#VALUE!</v>
      </c>
      <c r="AC167" s="132" t="str">
        <f t="shared" si="39"/>
        <v/>
      </c>
      <c r="AD167" s="126">
        <f t="shared" si="40"/>
        <v>1</v>
      </c>
      <c r="AE167" s="126" t="str">
        <f>IF('Member Info'!N163&lt;&gt;"",IF('Member Info'!N163&lt;=$R$1,1,0),"")</f>
        <v/>
      </c>
      <c r="AG167" s="126" t="b">
        <f t="shared" si="52"/>
        <v>0</v>
      </c>
      <c r="AH167" s="126">
        <f t="shared" si="53"/>
        <v>0</v>
      </c>
      <c r="AJ167" s="126">
        <f t="shared" si="54"/>
        <v>0</v>
      </c>
      <c r="AK167" s="126">
        <f>IF('Member Info'!F163&gt;$R$1,1,0)</f>
        <v>0</v>
      </c>
      <c r="AL167" s="126" t="b">
        <f>IF(ISERROR(R167),ERROR.TYPE(#REF!)=ERROR.TYPE(R167),FALSE)</f>
        <v>0</v>
      </c>
      <c r="AM167" s="126" t="b">
        <f>IF(ISERROR(S167),ERROR.TYPE(#REF!)=ERROR.TYPE(S167),FALSE)</f>
        <v>0</v>
      </c>
      <c r="AN167" s="126">
        <f>IF(OR('Member Info'!F163&gt;=$S$1,'Member Info'!N163&gt;=$R$1),1,0)</f>
        <v>0</v>
      </c>
    </row>
    <row r="168" spans="1:40" x14ac:dyDescent="0.25">
      <c r="A168" s="4">
        <v>136</v>
      </c>
      <c r="B168" s="166">
        <f>'Member Info'!D164</f>
        <v>0</v>
      </c>
      <c r="C168" s="166">
        <f>'Member Info'!E164</f>
        <v>0</v>
      </c>
      <c r="D168" s="166" t="str">
        <f>'Member Info'!G164</f>
        <v/>
      </c>
      <c r="E168" s="167">
        <f>'Member Info'!B164</f>
        <v>0</v>
      </c>
      <c r="F168" s="244"/>
      <c r="G168" s="168" t="str">
        <f>IF(E168=0,"",
IF('Member Info'!$AM$19&lt;=$R$1,
SUMPRODUCT('Member Info'!L164+IF('Member Info'!H164&gt;'Member Info'!$AJ$12,'Member Info'!$AK$13,IF('Member Info'!H164&gt;'Member Info'!$AJ$11,'Member Info'!$AK$12,IF('Member Info'!H164&gt;'Member Info'!$AJ$10,'Member Info'!$AK$11,IF('Member Info'!H164&gt;'Member Info'!$AJ$9,'Member Info'!$AK$10,IF('Member Info'!H164&gt;'Member Info'!$AJ$8,'Member Info'!$AK$9,'Member Info'!$AK$8)))))),
SUMPRODUCT('Member Info'!L164+IF('Member Info'!H164&gt;'Member Info'!$AG$17,'Member Info'!$AH$18,IF('Member Info'!H164&gt;'Member Info'!$AG$16,'Member Info'!$AH$17,IF('Member Info'!H164&gt;'Member Info'!$AG$15,'Member Info'!$AH$16,IF('Member Info'!H164&gt;'Member Info'!$AG$14,'Member Info'!$AH$15,IF('Member Info'!H164&gt;'Member Info'!$AG$13,'Member Info'!$AH$14,IF('Member Info'!H164&gt;'Member Info'!$AG$12,'Member Info'!$AH$13,IF('Member Info'!H164&gt;'Member Info'!$AG$11,'Member Info'!$AH$12,IF('Member Info'!H164&gt;'Member Info'!$AG$10,'Member Info'!$AH$11,IF('Member Info'!H164&gt;'Member Info'!$AG$9,'Member Info'!$AH$10,IF('Member Info'!H164&gt;'Member Info'!$AG$8,'Member Info'!$AH$9,'Member Info'!$AH$8)))))))))))))</f>
        <v/>
      </c>
      <c r="H168" s="26"/>
      <c r="I168" s="26"/>
      <c r="J168" s="107" t="str">
        <f>IF(E168=0,"",IF('Member Info'!F164&gt;$S$1,CONCATENATE("Joined with practice on ", TEXT('Member Info'!F164, "DD/MM/YYYY")),IF('Member Info'!N164&lt;&gt;"",IF('Member Info'!N164&lt;$R$1,CONCATENATE("Left Scheme on ", TEXT('Member Info'!N164, "DD/MM/YYYY")),IF(ISERROR(G168),"Error Detected, No rate entered",IF(E168=0,"",IF(F168="","Error Detected, No Pensionable pay",IF(ISERROR(AB168)," Unknown Values entered.",IF(T168+U168&lt;1,"Acceptable",IF(R168+S168=200, "No Contributions Entered", IF(K168="","Error Detected, Choose reason&gt;",IF(X168="1",IF(T168=1,"Please Enter Deemed Pensionable Pay","Add Any Relevant Details Above"),"Please Give Details Above"))))))))),IF(ISERROR(G168),"Error Detected, No rate entered",IF(E168=0,"",IF(F168="","Error Detected, No Pensionable pay",IF(ISERROR(AB168)," Unknown Values entered.",IF(T168+U168&lt;1,"Acceptable",IF(R168+S168=200, "No Contributions Entered", IF(K168="","Error Detected, Choose reason&gt;",IF(X168="1",IF(T168=1,"Please Enter Deemed Pensionable Pay","Add relevant Details Above"),"Please give details Above")))))))))))</f>
        <v/>
      </c>
      <c r="K168" s="263"/>
      <c r="L168" s="93"/>
      <c r="M168" s="93" t="str">
        <f t="shared" si="42"/>
        <v/>
      </c>
      <c r="N168" s="96">
        <f t="shared" si="41"/>
        <v>0</v>
      </c>
      <c r="O168" s="96">
        <f t="shared" si="41"/>
        <v>0</v>
      </c>
      <c r="P168" s="220">
        <f>(ROUND((F168/100*'Member Info'!$W$2), 2))</f>
        <v>0</v>
      </c>
      <c r="Q168" s="220" t="e">
        <f t="shared" si="43"/>
        <v>#VALUE!</v>
      </c>
      <c r="R168" s="220" t="str">
        <f t="shared" si="44"/>
        <v/>
      </c>
      <c r="S168" s="229" t="str">
        <f t="shared" si="45"/>
        <v/>
      </c>
      <c r="T168" s="230" t="str">
        <f t="shared" si="46"/>
        <v/>
      </c>
      <c r="U168" s="230" t="str">
        <f t="shared" si="47"/>
        <v/>
      </c>
      <c r="V168" s="224">
        <f t="shared" si="48"/>
        <v>0</v>
      </c>
      <c r="W168" s="112">
        <f t="shared" si="49"/>
        <v>0</v>
      </c>
      <c r="X168" s="237" t="str">
        <f t="shared" si="37"/>
        <v/>
      </c>
      <c r="Y168" s="242" t="b">
        <f t="shared" si="38"/>
        <v>0</v>
      </c>
      <c r="Z168" s="237">
        <f t="shared" si="50"/>
        <v>0</v>
      </c>
      <c r="AA168" s="237">
        <f>IF('Member Info'!N164="",1,"")</f>
        <v>1</v>
      </c>
      <c r="AB168" s="245" t="e">
        <f t="shared" si="51"/>
        <v>#VALUE!</v>
      </c>
      <c r="AC168" s="132" t="str">
        <f t="shared" si="39"/>
        <v/>
      </c>
      <c r="AD168" s="126">
        <f t="shared" si="40"/>
        <v>1</v>
      </c>
      <c r="AE168" s="126" t="str">
        <f>IF('Member Info'!N164&lt;&gt;"",IF('Member Info'!N164&lt;=$R$1,1,0),"")</f>
        <v/>
      </c>
      <c r="AG168" s="126" t="b">
        <f t="shared" si="52"/>
        <v>0</v>
      </c>
      <c r="AH168" s="126">
        <f t="shared" si="53"/>
        <v>0</v>
      </c>
      <c r="AJ168" s="126">
        <f t="shared" si="54"/>
        <v>0</v>
      </c>
      <c r="AK168" s="126">
        <f>IF('Member Info'!F164&gt;$R$1,1,0)</f>
        <v>0</v>
      </c>
      <c r="AL168" s="126" t="b">
        <f>IF(ISERROR(R168),ERROR.TYPE(#REF!)=ERROR.TYPE(R168),FALSE)</f>
        <v>0</v>
      </c>
      <c r="AM168" s="126" t="b">
        <f>IF(ISERROR(S168),ERROR.TYPE(#REF!)=ERROR.TYPE(S168),FALSE)</f>
        <v>0</v>
      </c>
      <c r="AN168" s="126">
        <f>IF(OR('Member Info'!F164&gt;=$S$1,'Member Info'!N164&gt;=$R$1),1,0)</f>
        <v>0</v>
      </c>
    </row>
    <row r="169" spans="1:40" x14ac:dyDescent="0.25">
      <c r="A169" s="4">
        <v>137</v>
      </c>
      <c r="B169" s="166">
        <f>'Member Info'!D165</f>
        <v>0</v>
      </c>
      <c r="C169" s="166">
        <f>'Member Info'!E165</f>
        <v>0</v>
      </c>
      <c r="D169" s="166" t="str">
        <f>'Member Info'!G165</f>
        <v/>
      </c>
      <c r="E169" s="167">
        <f>'Member Info'!B165</f>
        <v>0</v>
      </c>
      <c r="F169" s="244"/>
      <c r="G169" s="168" t="str">
        <f>IF(E169=0,"",
IF('Member Info'!$AM$19&lt;=$R$1,
SUMPRODUCT('Member Info'!L165+IF('Member Info'!H165&gt;'Member Info'!$AJ$12,'Member Info'!$AK$13,IF('Member Info'!H165&gt;'Member Info'!$AJ$11,'Member Info'!$AK$12,IF('Member Info'!H165&gt;'Member Info'!$AJ$10,'Member Info'!$AK$11,IF('Member Info'!H165&gt;'Member Info'!$AJ$9,'Member Info'!$AK$10,IF('Member Info'!H165&gt;'Member Info'!$AJ$8,'Member Info'!$AK$9,'Member Info'!$AK$8)))))),
SUMPRODUCT('Member Info'!L165+IF('Member Info'!H165&gt;'Member Info'!$AG$17,'Member Info'!$AH$18,IF('Member Info'!H165&gt;'Member Info'!$AG$16,'Member Info'!$AH$17,IF('Member Info'!H165&gt;'Member Info'!$AG$15,'Member Info'!$AH$16,IF('Member Info'!H165&gt;'Member Info'!$AG$14,'Member Info'!$AH$15,IF('Member Info'!H165&gt;'Member Info'!$AG$13,'Member Info'!$AH$14,IF('Member Info'!H165&gt;'Member Info'!$AG$12,'Member Info'!$AH$13,IF('Member Info'!H165&gt;'Member Info'!$AG$11,'Member Info'!$AH$12,IF('Member Info'!H165&gt;'Member Info'!$AG$10,'Member Info'!$AH$11,IF('Member Info'!H165&gt;'Member Info'!$AG$9,'Member Info'!$AH$10,IF('Member Info'!H165&gt;'Member Info'!$AG$8,'Member Info'!$AH$9,'Member Info'!$AH$8)))))))))))))</f>
        <v/>
      </c>
      <c r="H169" s="26"/>
      <c r="I169" s="26"/>
      <c r="J169" s="107" t="str">
        <f>IF(E169=0,"",IF('Member Info'!F165&gt;$S$1,CONCATENATE("Joined with practice on ", TEXT('Member Info'!F165, "DD/MM/YYYY")),IF('Member Info'!N165&lt;&gt;"",IF('Member Info'!N165&lt;$R$1,CONCATENATE("Left Scheme on ", TEXT('Member Info'!N165, "DD/MM/YYYY")),IF(ISERROR(G169),"Error Detected, No rate entered",IF(E169=0,"",IF(F169="","Error Detected, No Pensionable pay",IF(ISERROR(AB169)," Unknown Values entered.",IF(T169+U169&lt;1,"Acceptable",IF(R169+S169=200, "No Contributions Entered", IF(K169="","Error Detected, Choose reason&gt;",IF(X169="1",IF(T169=1,"Please Enter Deemed Pensionable Pay","Add Any Relevant Details Above"),"Please Give Details Above"))))))))),IF(ISERROR(G169),"Error Detected, No rate entered",IF(E169=0,"",IF(F169="","Error Detected, No Pensionable pay",IF(ISERROR(AB169)," Unknown Values entered.",IF(T169+U169&lt;1,"Acceptable",IF(R169+S169=200, "No Contributions Entered", IF(K169="","Error Detected, Choose reason&gt;",IF(X169="1",IF(T169=1,"Please Enter Deemed Pensionable Pay","Add relevant Details Above"),"Please give details Above")))))))))))</f>
        <v/>
      </c>
      <c r="K169" s="263"/>
      <c r="L169" s="93"/>
      <c r="M169" s="93" t="str">
        <f t="shared" si="42"/>
        <v/>
      </c>
      <c r="N169" s="96">
        <f t="shared" si="41"/>
        <v>0</v>
      </c>
      <c r="O169" s="96">
        <f t="shared" si="41"/>
        <v>0</v>
      </c>
      <c r="P169" s="220">
        <f>(ROUND((F169/100*'Member Info'!$W$2), 2))</f>
        <v>0</v>
      </c>
      <c r="Q169" s="220" t="e">
        <f t="shared" si="43"/>
        <v>#VALUE!</v>
      </c>
      <c r="R169" s="220" t="str">
        <f t="shared" si="44"/>
        <v/>
      </c>
      <c r="S169" s="229" t="str">
        <f t="shared" si="45"/>
        <v/>
      </c>
      <c r="T169" s="230" t="str">
        <f t="shared" si="46"/>
        <v/>
      </c>
      <c r="U169" s="230" t="str">
        <f t="shared" si="47"/>
        <v/>
      </c>
      <c r="V169" s="224">
        <f t="shared" si="48"/>
        <v>0</v>
      </c>
      <c r="W169" s="112">
        <f t="shared" si="49"/>
        <v>0</v>
      </c>
      <c r="X169" s="237" t="str">
        <f t="shared" si="37"/>
        <v/>
      </c>
      <c r="Y169" s="242" t="b">
        <f t="shared" si="38"/>
        <v>0</v>
      </c>
      <c r="Z169" s="237">
        <f t="shared" si="50"/>
        <v>0</v>
      </c>
      <c r="AA169" s="237">
        <f>IF('Member Info'!N165="",1,"")</f>
        <v>1</v>
      </c>
      <c r="AB169" s="245" t="e">
        <f t="shared" si="51"/>
        <v>#VALUE!</v>
      </c>
      <c r="AC169" s="132" t="str">
        <f t="shared" si="39"/>
        <v/>
      </c>
      <c r="AD169" s="126">
        <f t="shared" si="40"/>
        <v>1</v>
      </c>
      <c r="AE169" s="126" t="str">
        <f>IF('Member Info'!N165&lt;&gt;"",IF('Member Info'!N165&lt;=$R$1,1,0),"")</f>
        <v/>
      </c>
      <c r="AG169" s="126" t="b">
        <f t="shared" si="52"/>
        <v>0</v>
      </c>
      <c r="AH169" s="126">
        <f t="shared" si="53"/>
        <v>0</v>
      </c>
      <c r="AJ169" s="126">
        <f t="shared" si="54"/>
        <v>0</v>
      </c>
      <c r="AK169" s="126">
        <f>IF('Member Info'!F165&gt;$R$1,1,0)</f>
        <v>0</v>
      </c>
      <c r="AL169" s="126" t="b">
        <f>IF(ISERROR(R169),ERROR.TYPE(#REF!)=ERROR.TYPE(R169),FALSE)</f>
        <v>0</v>
      </c>
      <c r="AM169" s="126" t="b">
        <f>IF(ISERROR(S169),ERROR.TYPE(#REF!)=ERROR.TYPE(S169),FALSE)</f>
        <v>0</v>
      </c>
      <c r="AN169" s="126">
        <f>IF(OR('Member Info'!F165&gt;=$S$1,'Member Info'!N165&gt;=$R$1),1,0)</f>
        <v>0</v>
      </c>
    </row>
    <row r="170" spans="1:40" x14ac:dyDescent="0.25">
      <c r="A170" s="4">
        <v>138</v>
      </c>
      <c r="B170" s="166">
        <f>'Member Info'!D166</f>
        <v>0</v>
      </c>
      <c r="C170" s="166">
        <f>'Member Info'!E166</f>
        <v>0</v>
      </c>
      <c r="D170" s="166" t="str">
        <f>'Member Info'!G166</f>
        <v/>
      </c>
      <c r="E170" s="167">
        <f>'Member Info'!B166</f>
        <v>0</v>
      </c>
      <c r="F170" s="244"/>
      <c r="G170" s="168" t="str">
        <f>IF(E170=0,"",
IF('Member Info'!$AM$19&lt;=$R$1,
SUMPRODUCT('Member Info'!L166+IF('Member Info'!H166&gt;'Member Info'!$AJ$12,'Member Info'!$AK$13,IF('Member Info'!H166&gt;'Member Info'!$AJ$11,'Member Info'!$AK$12,IF('Member Info'!H166&gt;'Member Info'!$AJ$10,'Member Info'!$AK$11,IF('Member Info'!H166&gt;'Member Info'!$AJ$9,'Member Info'!$AK$10,IF('Member Info'!H166&gt;'Member Info'!$AJ$8,'Member Info'!$AK$9,'Member Info'!$AK$8)))))),
SUMPRODUCT('Member Info'!L166+IF('Member Info'!H166&gt;'Member Info'!$AG$17,'Member Info'!$AH$18,IF('Member Info'!H166&gt;'Member Info'!$AG$16,'Member Info'!$AH$17,IF('Member Info'!H166&gt;'Member Info'!$AG$15,'Member Info'!$AH$16,IF('Member Info'!H166&gt;'Member Info'!$AG$14,'Member Info'!$AH$15,IF('Member Info'!H166&gt;'Member Info'!$AG$13,'Member Info'!$AH$14,IF('Member Info'!H166&gt;'Member Info'!$AG$12,'Member Info'!$AH$13,IF('Member Info'!H166&gt;'Member Info'!$AG$11,'Member Info'!$AH$12,IF('Member Info'!H166&gt;'Member Info'!$AG$10,'Member Info'!$AH$11,IF('Member Info'!H166&gt;'Member Info'!$AG$9,'Member Info'!$AH$10,IF('Member Info'!H166&gt;'Member Info'!$AG$8,'Member Info'!$AH$9,'Member Info'!$AH$8)))))))))))))</f>
        <v/>
      </c>
      <c r="H170" s="26"/>
      <c r="I170" s="26"/>
      <c r="J170" s="107" t="str">
        <f>IF(E170=0,"",IF('Member Info'!F166&gt;$S$1,CONCATENATE("Joined with practice on ", TEXT('Member Info'!F166, "DD/MM/YYYY")),IF('Member Info'!N166&lt;&gt;"",IF('Member Info'!N166&lt;$R$1,CONCATENATE("Left Scheme on ", TEXT('Member Info'!N166, "DD/MM/YYYY")),IF(ISERROR(G170),"Error Detected, No rate entered",IF(E170=0,"",IF(F170="","Error Detected, No Pensionable pay",IF(ISERROR(AB170)," Unknown Values entered.",IF(T170+U170&lt;1,"Acceptable",IF(R170+S170=200, "No Contributions Entered", IF(K170="","Error Detected, Choose reason&gt;",IF(X170="1",IF(T170=1,"Please Enter Deemed Pensionable Pay","Add Any Relevant Details Above"),"Please Give Details Above"))))))))),IF(ISERROR(G170),"Error Detected, No rate entered",IF(E170=0,"",IF(F170="","Error Detected, No Pensionable pay",IF(ISERROR(AB170)," Unknown Values entered.",IF(T170+U170&lt;1,"Acceptable",IF(R170+S170=200, "No Contributions Entered", IF(K170="","Error Detected, Choose reason&gt;",IF(X170="1",IF(T170=1,"Please Enter Deemed Pensionable Pay","Add relevant Details Above"),"Please give details Above")))))))))))</f>
        <v/>
      </c>
      <c r="K170" s="263"/>
      <c r="L170" s="93"/>
      <c r="M170" s="93" t="str">
        <f t="shared" si="42"/>
        <v/>
      </c>
      <c r="N170" s="96">
        <f t="shared" si="41"/>
        <v>0</v>
      </c>
      <c r="O170" s="96">
        <f t="shared" si="41"/>
        <v>0</v>
      </c>
      <c r="P170" s="220">
        <f>(ROUND((F170/100*'Member Info'!$W$2), 2))</f>
        <v>0</v>
      </c>
      <c r="Q170" s="220" t="e">
        <f t="shared" si="43"/>
        <v>#VALUE!</v>
      </c>
      <c r="R170" s="220" t="str">
        <f t="shared" si="44"/>
        <v/>
      </c>
      <c r="S170" s="229" t="str">
        <f t="shared" si="45"/>
        <v/>
      </c>
      <c r="T170" s="230" t="str">
        <f t="shared" si="46"/>
        <v/>
      </c>
      <c r="U170" s="230" t="str">
        <f t="shared" si="47"/>
        <v/>
      </c>
      <c r="V170" s="224">
        <f t="shared" si="48"/>
        <v>0</v>
      </c>
      <c r="W170" s="112">
        <f t="shared" si="49"/>
        <v>0</v>
      </c>
      <c r="X170" s="237" t="str">
        <f t="shared" si="37"/>
        <v/>
      </c>
      <c r="Y170" s="242" t="b">
        <f t="shared" si="38"/>
        <v>0</v>
      </c>
      <c r="Z170" s="237">
        <f t="shared" si="50"/>
        <v>0</v>
      </c>
      <c r="AA170" s="237">
        <f>IF('Member Info'!N166="",1,"")</f>
        <v>1</v>
      </c>
      <c r="AB170" s="245" t="e">
        <f t="shared" si="51"/>
        <v>#VALUE!</v>
      </c>
      <c r="AC170" s="132" t="str">
        <f t="shared" si="39"/>
        <v/>
      </c>
      <c r="AD170" s="126">
        <f t="shared" si="40"/>
        <v>1</v>
      </c>
      <c r="AE170" s="126" t="str">
        <f>IF('Member Info'!N166&lt;&gt;"",IF('Member Info'!N166&lt;=$R$1,1,0),"")</f>
        <v/>
      </c>
      <c r="AG170" s="126" t="b">
        <f t="shared" si="52"/>
        <v>0</v>
      </c>
      <c r="AH170" s="126">
        <f t="shared" si="53"/>
        <v>0</v>
      </c>
      <c r="AJ170" s="126">
        <f t="shared" si="54"/>
        <v>0</v>
      </c>
      <c r="AK170" s="126">
        <f>IF('Member Info'!F166&gt;$R$1,1,0)</f>
        <v>0</v>
      </c>
      <c r="AL170" s="126" t="b">
        <f>IF(ISERROR(R170),ERROR.TYPE(#REF!)=ERROR.TYPE(R170),FALSE)</f>
        <v>0</v>
      </c>
      <c r="AM170" s="126" t="b">
        <f>IF(ISERROR(S170),ERROR.TYPE(#REF!)=ERROR.TYPE(S170),FALSE)</f>
        <v>0</v>
      </c>
      <c r="AN170" s="126">
        <f>IF(OR('Member Info'!F166&gt;=$S$1,'Member Info'!N166&gt;=$R$1),1,0)</f>
        <v>0</v>
      </c>
    </row>
    <row r="171" spans="1:40" x14ac:dyDescent="0.25">
      <c r="A171" s="4">
        <v>139</v>
      </c>
      <c r="B171" s="166">
        <f>'Member Info'!D167</f>
        <v>0</v>
      </c>
      <c r="C171" s="166">
        <f>'Member Info'!E167</f>
        <v>0</v>
      </c>
      <c r="D171" s="166" t="str">
        <f>'Member Info'!G167</f>
        <v/>
      </c>
      <c r="E171" s="167">
        <f>'Member Info'!B167</f>
        <v>0</v>
      </c>
      <c r="F171" s="244"/>
      <c r="G171" s="168" t="str">
        <f>IF(E171=0,"",
IF('Member Info'!$AM$19&lt;=$R$1,
SUMPRODUCT('Member Info'!L167+IF('Member Info'!H167&gt;'Member Info'!$AJ$12,'Member Info'!$AK$13,IF('Member Info'!H167&gt;'Member Info'!$AJ$11,'Member Info'!$AK$12,IF('Member Info'!H167&gt;'Member Info'!$AJ$10,'Member Info'!$AK$11,IF('Member Info'!H167&gt;'Member Info'!$AJ$9,'Member Info'!$AK$10,IF('Member Info'!H167&gt;'Member Info'!$AJ$8,'Member Info'!$AK$9,'Member Info'!$AK$8)))))),
SUMPRODUCT('Member Info'!L167+IF('Member Info'!H167&gt;'Member Info'!$AG$17,'Member Info'!$AH$18,IF('Member Info'!H167&gt;'Member Info'!$AG$16,'Member Info'!$AH$17,IF('Member Info'!H167&gt;'Member Info'!$AG$15,'Member Info'!$AH$16,IF('Member Info'!H167&gt;'Member Info'!$AG$14,'Member Info'!$AH$15,IF('Member Info'!H167&gt;'Member Info'!$AG$13,'Member Info'!$AH$14,IF('Member Info'!H167&gt;'Member Info'!$AG$12,'Member Info'!$AH$13,IF('Member Info'!H167&gt;'Member Info'!$AG$11,'Member Info'!$AH$12,IF('Member Info'!H167&gt;'Member Info'!$AG$10,'Member Info'!$AH$11,IF('Member Info'!H167&gt;'Member Info'!$AG$9,'Member Info'!$AH$10,IF('Member Info'!H167&gt;'Member Info'!$AG$8,'Member Info'!$AH$9,'Member Info'!$AH$8)))))))))))))</f>
        <v/>
      </c>
      <c r="H171" s="26"/>
      <c r="I171" s="26"/>
      <c r="J171" s="107" t="str">
        <f>IF(E171=0,"",IF('Member Info'!F167&gt;$S$1,CONCATENATE("Joined with practice on ", TEXT('Member Info'!F167, "DD/MM/YYYY")),IF('Member Info'!N167&lt;&gt;"",IF('Member Info'!N167&lt;$R$1,CONCATENATE("Left Scheme on ", TEXT('Member Info'!N167, "DD/MM/YYYY")),IF(ISERROR(G171),"Error Detected, No rate entered",IF(E171=0,"",IF(F171="","Error Detected, No Pensionable pay",IF(ISERROR(AB171)," Unknown Values entered.",IF(T171+U171&lt;1,"Acceptable",IF(R171+S171=200, "No Contributions Entered", IF(K171="","Error Detected, Choose reason&gt;",IF(X171="1",IF(T171=1,"Please Enter Deemed Pensionable Pay","Add Any Relevant Details Above"),"Please Give Details Above"))))))))),IF(ISERROR(G171),"Error Detected, No rate entered",IF(E171=0,"",IF(F171="","Error Detected, No Pensionable pay",IF(ISERROR(AB171)," Unknown Values entered.",IF(T171+U171&lt;1,"Acceptable",IF(R171+S171=200, "No Contributions Entered", IF(K171="","Error Detected, Choose reason&gt;",IF(X171="1",IF(T171=1,"Please Enter Deemed Pensionable Pay","Add relevant Details Above"),"Please give details Above")))))))))))</f>
        <v/>
      </c>
      <c r="K171" s="263"/>
      <c r="L171" s="93"/>
      <c r="M171" s="93" t="str">
        <f t="shared" si="42"/>
        <v/>
      </c>
      <c r="N171" s="96">
        <f t="shared" si="41"/>
        <v>0</v>
      </c>
      <c r="O171" s="96">
        <f t="shared" si="41"/>
        <v>0</v>
      </c>
      <c r="P171" s="220">
        <f>(ROUND((F171/100*'Member Info'!$W$2), 2))</f>
        <v>0</v>
      </c>
      <c r="Q171" s="220" t="e">
        <f t="shared" si="43"/>
        <v>#VALUE!</v>
      </c>
      <c r="R171" s="220" t="str">
        <f t="shared" si="44"/>
        <v/>
      </c>
      <c r="S171" s="229" t="str">
        <f t="shared" si="45"/>
        <v/>
      </c>
      <c r="T171" s="230" t="str">
        <f t="shared" si="46"/>
        <v/>
      </c>
      <c r="U171" s="230" t="str">
        <f t="shared" si="47"/>
        <v/>
      </c>
      <c r="V171" s="224">
        <f t="shared" si="48"/>
        <v>0</v>
      </c>
      <c r="W171" s="112">
        <f t="shared" si="49"/>
        <v>0</v>
      </c>
      <c r="X171" s="237" t="str">
        <f t="shared" si="37"/>
        <v/>
      </c>
      <c r="Y171" s="242" t="b">
        <f t="shared" si="38"/>
        <v>0</v>
      </c>
      <c r="Z171" s="237">
        <f t="shared" si="50"/>
        <v>0</v>
      </c>
      <c r="AA171" s="237">
        <f>IF('Member Info'!N167="",1,"")</f>
        <v>1</v>
      </c>
      <c r="AB171" s="245" t="e">
        <f t="shared" si="51"/>
        <v>#VALUE!</v>
      </c>
      <c r="AC171" s="132" t="str">
        <f t="shared" si="39"/>
        <v/>
      </c>
      <c r="AD171" s="126">
        <f t="shared" si="40"/>
        <v>1</v>
      </c>
      <c r="AE171" s="126" t="str">
        <f>IF('Member Info'!N167&lt;&gt;"",IF('Member Info'!N167&lt;=$R$1,1,0),"")</f>
        <v/>
      </c>
      <c r="AG171" s="126" t="b">
        <f t="shared" si="52"/>
        <v>0</v>
      </c>
      <c r="AH171" s="126">
        <f t="shared" si="53"/>
        <v>0</v>
      </c>
      <c r="AJ171" s="126">
        <f t="shared" si="54"/>
        <v>0</v>
      </c>
      <c r="AK171" s="126">
        <f>IF('Member Info'!F167&gt;$R$1,1,0)</f>
        <v>0</v>
      </c>
      <c r="AL171" s="126" t="b">
        <f>IF(ISERROR(R171),ERROR.TYPE(#REF!)=ERROR.TYPE(R171),FALSE)</f>
        <v>0</v>
      </c>
      <c r="AM171" s="126" t="b">
        <f>IF(ISERROR(S171),ERROR.TYPE(#REF!)=ERROR.TYPE(S171),FALSE)</f>
        <v>0</v>
      </c>
      <c r="AN171" s="126">
        <f>IF(OR('Member Info'!F167&gt;=$S$1,'Member Info'!N167&gt;=$R$1),1,0)</f>
        <v>0</v>
      </c>
    </row>
    <row r="172" spans="1:40" x14ac:dyDescent="0.25">
      <c r="A172" s="4">
        <v>140</v>
      </c>
      <c r="B172" s="166">
        <f>'Member Info'!D168</f>
        <v>0</v>
      </c>
      <c r="C172" s="166">
        <f>'Member Info'!E168</f>
        <v>0</v>
      </c>
      <c r="D172" s="166" t="str">
        <f>'Member Info'!G168</f>
        <v/>
      </c>
      <c r="E172" s="167">
        <f>'Member Info'!B168</f>
        <v>0</v>
      </c>
      <c r="F172" s="244"/>
      <c r="G172" s="168" t="str">
        <f>IF(E172=0,"",
IF('Member Info'!$AM$19&lt;=$R$1,
SUMPRODUCT('Member Info'!L168+IF('Member Info'!H168&gt;'Member Info'!$AJ$12,'Member Info'!$AK$13,IF('Member Info'!H168&gt;'Member Info'!$AJ$11,'Member Info'!$AK$12,IF('Member Info'!H168&gt;'Member Info'!$AJ$10,'Member Info'!$AK$11,IF('Member Info'!H168&gt;'Member Info'!$AJ$9,'Member Info'!$AK$10,IF('Member Info'!H168&gt;'Member Info'!$AJ$8,'Member Info'!$AK$9,'Member Info'!$AK$8)))))),
SUMPRODUCT('Member Info'!L168+IF('Member Info'!H168&gt;'Member Info'!$AG$17,'Member Info'!$AH$18,IF('Member Info'!H168&gt;'Member Info'!$AG$16,'Member Info'!$AH$17,IF('Member Info'!H168&gt;'Member Info'!$AG$15,'Member Info'!$AH$16,IF('Member Info'!H168&gt;'Member Info'!$AG$14,'Member Info'!$AH$15,IF('Member Info'!H168&gt;'Member Info'!$AG$13,'Member Info'!$AH$14,IF('Member Info'!H168&gt;'Member Info'!$AG$12,'Member Info'!$AH$13,IF('Member Info'!H168&gt;'Member Info'!$AG$11,'Member Info'!$AH$12,IF('Member Info'!H168&gt;'Member Info'!$AG$10,'Member Info'!$AH$11,IF('Member Info'!H168&gt;'Member Info'!$AG$9,'Member Info'!$AH$10,IF('Member Info'!H168&gt;'Member Info'!$AG$8,'Member Info'!$AH$9,'Member Info'!$AH$8)))))))))))))</f>
        <v/>
      </c>
      <c r="H172" s="26"/>
      <c r="I172" s="26"/>
      <c r="J172" s="107" t="str">
        <f>IF(E172=0,"",IF('Member Info'!F168&gt;$S$1,CONCATENATE("Joined with practice on ", TEXT('Member Info'!F168, "DD/MM/YYYY")),IF('Member Info'!N168&lt;&gt;"",IF('Member Info'!N168&lt;$R$1,CONCATENATE("Left Scheme on ", TEXT('Member Info'!N168, "DD/MM/YYYY")),IF(ISERROR(G172),"Error Detected, No rate entered",IF(E172=0,"",IF(F172="","Error Detected, No Pensionable pay",IF(ISERROR(AB172)," Unknown Values entered.",IF(T172+U172&lt;1,"Acceptable",IF(R172+S172=200, "No Contributions Entered", IF(K172="","Error Detected, Choose reason&gt;",IF(X172="1",IF(T172=1,"Please Enter Deemed Pensionable Pay","Add Any Relevant Details Above"),"Please Give Details Above"))))))))),IF(ISERROR(G172),"Error Detected, No rate entered",IF(E172=0,"",IF(F172="","Error Detected, No Pensionable pay",IF(ISERROR(AB172)," Unknown Values entered.",IF(T172+U172&lt;1,"Acceptable",IF(R172+S172=200, "No Contributions Entered", IF(K172="","Error Detected, Choose reason&gt;",IF(X172="1",IF(T172=1,"Please Enter Deemed Pensionable Pay","Add relevant Details Above"),"Please give details Above")))))))))))</f>
        <v/>
      </c>
      <c r="K172" s="263"/>
      <c r="L172" s="93"/>
      <c r="M172" s="93" t="str">
        <f t="shared" si="42"/>
        <v/>
      </c>
      <c r="N172" s="96">
        <f t="shared" si="41"/>
        <v>0</v>
      </c>
      <c r="O172" s="96">
        <f t="shared" si="41"/>
        <v>0</v>
      </c>
      <c r="P172" s="220">
        <f>(ROUND((F172/100*'Member Info'!$W$2), 2))</f>
        <v>0</v>
      </c>
      <c r="Q172" s="220" t="e">
        <f t="shared" si="43"/>
        <v>#VALUE!</v>
      </c>
      <c r="R172" s="220" t="str">
        <f t="shared" si="44"/>
        <v/>
      </c>
      <c r="S172" s="229" t="str">
        <f t="shared" si="45"/>
        <v/>
      </c>
      <c r="T172" s="230" t="str">
        <f t="shared" si="46"/>
        <v/>
      </c>
      <c r="U172" s="230" t="str">
        <f t="shared" si="47"/>
        <v/>
      </c>
      <c r="V172" s="224">
        <f t="shared" si="48"/>
        <v>0</v>
      </c>
      <c r="W172" s="112">
        <f t="shared" si="49"/>
        <v>0</v>
      </c>
      <c r="X172" s="237" t="str">
        <f t="shared" si="37"/>
        <v/>
      </c>
      <c r="Y172" s="242" t="b">
        <f t="shared" si="38"/>
        <v>0</v>
      </c>
      <c r="Z172" s="237">
        <f t="shared" si="50"/>
        <v>0</v>
      </c>
      <c r="AA172" s="237">
        <f>IF('Member Info'!N168="",1,"")</f>
        <v>1</v>
      </c>
      <c r="AB172" s="245" t="e">
        <f t="shared" si="51"/>
        <v>#VALUE!</v>
      </c>
      <c r="AC172" s="132" t="str">
        <f t="shared" si="39"/>
        <v/>
      </c>
      <c r="AD172" s="126">
        <f t="shared" si="40"/>
        <v>1</v>
      </c>
      <c r="AE172" s="126" t="str">
        <f>IF('Member Info'!N168&lt;&gt;"",IF('Member Info'!N168&lt;=$R$1,1,0),"")</f>
        <v/>
      </c>
      <c r="AG172" s="126" t="b">
        <f t="shared" si="52"/>
        <v>0</v>
      </c>
      <c r="AH172" s="126">
        <f t="shared" si="53"/>
        <v>0</v>
      </c>
      <c r="AJ172" s="126">
        <f t="shared" si="54"/>
        <v>0</v>
      </c>
      <c r="AK172" s="126">
        <f>IF('Member Info'!F168&gt;$R$1,1,0)</f>
        <v>0</v>
      </c>
      <c r="AL172" s="126" t="b">
        <f>IF(ISERROR(R172),ERROR.TYPE(#REF!)=ERROR.TYPE(R172),FALSE)</f>
        <v>0</v>
      </c>
      <c r="AM172" s="126" t="b">
        <f>IF(ISERROR(S172),ERROR.TYPE(#REF!)=ERROR.TYPE(S172),FALSE)</f>
        <v>0</v>
      </c>
      <c r="AN172" s="126">
        <f>IF(OR('Member Info'!F168&gt;=$S$1,'Member Info'!N168&gt;=$R$1),1,0)</f>
        <v>0</v>
      </c>
    </row>
    <row r="173" spans="1:40" x14ac:dyDescent="0.25">
      <c r="A173" s="4">
        <v>141</v>
      </c>
      <c r="B173" s="166">
        <f>'Member Info'!D169</f>
        <v>0</v>
      </c>
      <c r="C173" s="166">
        <f>'Member Info'!E169</f>
        <v>0</v>
      </c>
      <c r="D173" s="166" t="str">
        <f>'Member Info'!G169</f>
        <v/>
      </c>
      <c r="E173" s="167">
        <f>'Member Info'!B169</f>
        <v>0</v>
      </c>
      <c r="F173" s="244"/>
      <c r="G173" s="168" t="str">
        <f>IF(E173=0,"",
IF('Member Info'!$AM$19&lt;=$R$1,
SUMPRODUCT('Member Info'!L169+IF('Member Info'!H169&gt;'Member Info'!$AJ$12,'Member Info'!$AK$13,IF('Member Info'!H169&gt;'Member Info'!$AJ$11,'Member Info'!$AK$12,IF('Member Info'!H169&gt;'Member Info'!$AJ$10,'Member Info'!$AK$11,IF('Member Info'!H169&gt;'Member Info'!$AJ$9,'Member Info'!$AK$10,IF('Member Info'!H169&gt;'Member Info'!$AJ$8,'Member Info'!$AK$9,'Member Info'!$AK$8)))))),
SUMPRODUCT('Member Info'!L169+IF('Member Info'!H169&gt;'Member Info'!$AG$17,'Member Info'!$AH$18,IF('Member Info'!H169&gt;'Member Info'!$AG$16,'Member Info'!$AH$17,IF('Member Info'!H169&gt;'Member Info'!$AG$15,'Member Info'!$AH$16,IF('Member Info'!H169&gt;'Member Info'!$AG$14,'Member Info'!$AH$15,IF('Member Info'!H169&gt;'Member Info'!$AG$13,'Member Info'!$AH$14,IF('Member Info'!H169&gt;'Member Info'!$AG$12,'Member Info'!$AH$13,IF('Member Info'!H169&gt;'Member Info'!$AG$11,'Member Info'!$AH$12,IF('Member Info'!H169&gt;'Member Info'!$AG$10,'Member Info'!$AH$11,IF('Member Info'!H169&gt;'Member Info'!$AG$9,'Member Info'!$AH$10,IF('Member Info'!H169&gt;'Member Info'!$AG$8,'Member Info'!$AH$9,'Member Info'!$AH$8)))))))))))))</f>
        <v/>
      </c>
      <c r="H173" s="26"/>
      <c r="I173" s="26"/>
      <c r="J173" s="107" t="str">
        <f>IF(E173=0,"",IF('Member Info'!F169&gt;$S$1,CONCATENATE("Joined with practice on ", TEXT('Member Info'!F169, "DD/MM/YYYY")),IF('Member Info'!N169&lt;&gt;"",IF('Member Info'!N169&lt;$R$1,CONCATENATE("Left Scheme on ", TEXT('Member Info'!N169, "DD/MM/YYYY")),IF(ISERROR(G173),"Error Detected, No rate entered",IF(E173=0,"",IF(F173="","Error Detected, No Pensionable pay",IF(ISERROR(AB173)," Unknown Values entered.",IF(T173+U173&lt;1,"Acceptable",IF(R173+S173=200, "No Contributions Entered", IF(K173="","Error Detected, Choose reason&gt;",IF(X173="1",IF(T173=1,"Please Enter Deemed Pensionable Pay","Add Any Relevant Details Above"),"Please Give Details Above"))))))))),IF(ISERROR(G173),"Error Detected, No rate entered",IF(E173=0,"",IF(F173="","Error Detected, No Pensionable pay",IF(ISERROR(AB173)," Unknown Values entered.",IF(T173+U173&lt;1,"Acceptable",IF(R173+S173=200, "No Contributions Entered", IF(K173="","Error Detected, Choose reason&gt;",IF(X173="1",IF(T173=1,"Please Enter Deemed Pensionable Pay","Add relevant Details Above"),"Please give details Above")))))))))))</f>
        <v/>
      </c>
      <c r="K173" s="263"/>
      <c r="L173" s="93"/>
      <c r="M173" s="93" t="str">
        <f t="shared" si="42"/>
        <v/>
      </c>
      <c r="N173" s="96">
        <f t="shared" si="41"/>
        <v>0</v>
      </c>
      <c r="O173" s="96">
        <f t="shared" si="41"/>
        <v>0</v>
      </c>
      <c r="P173" s="220">
        <f>(ROUND((F173/100*'Member Info'!$W$2), 2))</f>
        <v>0</v>
      </c>
      <c r="Q173" s="220" t="e">
        <f t="shared" si="43"/>
        <v>#VALUE!</v>
      </c>
      <c r="R173" s="220" t="str">
        <f t="shared" si="44"/>
        <v/>
      </c>
      <c r="S173" s="229" t="str">
        <f t="shared" si="45"/>
        <v/>
      </c>
      <c r="T173" s="230" t="str">
        <f t="shared" si="46"/>
        <v/>
      </c>
      <c r="U173" s="230" t="str">
        <f t="shared" si="47"/>
        <v/>
      </c>
      <c r="V173" s="224">
        <f t="shared" si="48"/>
        <v>0</v>
      </c>
      <c r="W173" s="112">
        <f t="shared" si="49"/>
        <v>0</v>
      </c>
      <c r="X173" s="237" t="str">
        <f t="shared" si="37"/>
        <v/>
      </c>
      <c r="Y173" s="242" t="b">
        <f t="shared" si="38"/>
        <v>0</v>
      </c>
      <c r="Z173" s="237">
        <f t="shared" si="50"/>
        <v>0</v>
      </c>
      <c r="AA173" s="237">
        <f>IF('Member Info'!N169="",1,"")</f>
        <v>1</v>
      </c>
      <c r="AB173" s="245" t="e">
        <f t="shared" si="51"/>
        <v>#VALUE!</v>
      </c>
      <c r="AC173" s="132" t="str">
        <f t="shared" si="39"/>
        <v/>
      </c>
      <c r="AD173" s="126">
        <f t="shared" si="40"/>
        <v>1</v>
      </c>
      <c r="AE173" s="126" t="str">
        <f>IF('Member Info'!N169&lt;&gt;"",IF('Member Info'!N169&lt;=$R$1,1,0),"")</f>
        <v/>
      </c>
      <c r="AG173" s="126" t="b">
        <f t="shared" si="52"/>
        <v>0</v>
      </c>
      <c r="AH173" s="126">
        <f t="shared" si="53"/>
        <v>0</v>
      </c>
      <c r="AJ173" s="126">
        <f t="shared" si="54"/>
        <v>0</v>
      </c>
      <c r="AK173" s="126">
        <f>IF('Member Info'!F169&gt;$R$1,1,0)</f>
        <v>0</v>
      </c>
      <c r="AL173" s="126" t="b">
        <f>IF(ISERROR(R173),ERROR.TYPE(#REF!)=ERROR.TYPE(R173),FALSE)</f>
        <v>0</v>
      </c>
      <c r="AM173" s="126" t="b">
        <f>IF(ISERROR(S173),ERROR.TYPE(#REF!)=ERROR.TYPE(S173),FALSE)</f>
        <v>0</v>
      </c>
      <c r="AN173" s="126">
        <f>IF(OR('Member Info'!F169&gt;=$S$1,'Member Info'!N169&gt;=$R$1),1,0)</f>
        <v>0</v>
      </c>
    </row>
    <row r="174" spans="1:40" x14ac:dyDescent="0.25">
      <c r="A174" s="4">
        <v>142</v>
      </c>
      <c r="B174" s="166">
        <f>'Member Info'!D170</f>
        <v>0</v>
      </c>
      <c r="C174" s="166">
        <f>'Member Info'!E170</f>
        <v>0</v>
      </c>
      <c r="D174" s="166" t="str">
        <f>'Member Info'!G170</f>
        <v/>
      </c>
      <c r="E174" s="167">
        <f>'Member Info'!B170</f>
        <v>0</v>
      </c>
      <c r="F174" s="244"/>
      <c r="G174" s="168" t="str">
        <f>IF(E174=0,"",
IF('Member Info'!$AM$19&lt;=$R$1,
SUMPRODUCT('Member Info'!L170+IF('Member Info'!H170&gt;'Member Info'!$AJ$12,'Member Info'!$AK$13,IF('Member Info'!H170&gt;'Member Info'!$AJ$11,'Member Info'!$AK$12,IF('Member Info'!H170&gt;'Member Info'!$AJ$10,'Member Info'!$AK$11,IF('Member Info'!H170&gt;'Member Info'!$AJ$9,'Member Info'!$AK$10,IF('Member Info'!H170&gt;'Member Info'!$AJ$8,'Member Info'!$AK$9,'Member Info'!$AK$8)))))),
SUMPRODUCT('Member Info'!L170+IF('Member Info'!H170&gt;'Member Info'!$AG$17,'Member Info'!$AH$18,IF('Member Info'!H170&gt;'Member Info'!$AG$16,'Member Info'!$AH$17,IF('Member Info'!H170&gt;'Member Info'!$AG$15,'Member Info'!$AH$16,IF('Member Info'!H170&gt;'Member Info'!$AG$14,'Member Info'!$AH$15,IF('Member Info'!H170&gt;'Member Info'!$AG$13,'Member Info'!$AH$14,IF('Member Info'!H170&gt;'Member Info'!$AG$12,'Member Info'!$AH$13,IF('Member Info'!H170&gt;'Member Info'!$AG$11,'Member Info'!$AH$12,IF('Member Info'!H170&gt;'Member Info'!$AG$10,'Member Info'!$AH$11,IF('Member Info'!H170&gt;'Member Info'!$AG$9,'Member Info'!$AH$10,IF('Member Info'!H170&gt;'Member Info'!$AG$8,'Member Info'!$AH$9,'Member Info'!$AH$8)))))))))))))</f>
        <v/>
      </c>
      <c r="H174" s="26"/>
      <c r="I174" s="26"/>
      <c r="J174" s="107" t="str">
        <f>IF(E174=0,"",IF('Member Info'!F170&gt;$S$1,CONCATENATE("Joined with practice on ", TEXT('Member Info'!F170, "DD/MM/YYYY")),IF('Member Info'!N170&lt;&gt;"",IF('Member Info'!N170&lt;$R$1,CONCATENATE("Left Scheme on ", TEXT('Member Info'!N170, "DD/MM/YYYY")),IF(ISERROR(G174),"Error Detected, No rate entered",IF(E174=0,"",IF(F174="","Error Detected, No Pensionable pay",IF(ISERROR(AB174)," Unknown Values entered.",IF(T174+U174&lt;1,"Acceptable",IF(R174+S174=200, "No Contributions Entered", IF(K174="","Error Detected, Choose reason&gt;",IF(X174="1",IF(T174=1,"Please Enter Deemed Pensionable Pay","Add Any Relevant Details Above"),"Please Give Details Above"))))))))),IF(ISERROR(G174),"Error Detected, No rate entered",IF(E174=0,"",IF(F174="","Error Detected, No Pensionable pay",IF(ISERROR(AB174)," Unknown Values entered.",IF(T174+U174&lt;1,"Acceptable",IF(R174+S174=200, "No Contributions Entered", IF(K174="","Error Detected, Choose reason&gt;",IF(X174="1",IF(T174=1,"Please Enter Deemed Pensionable Pay","Add relevant Details Above"),"Please give details Above")))))))))))</f>
        <v/>
      </c>
      <c r="K174" s="263"/>
      <c r="L174" s="93"/>
      <c r="M174" s="93" t="str">
        <f t="shared" si="42"/>
        <v/>
      </c>
      <c r="N174" s="96">
        <f t="shared" si="41"/>
        <v>0</v>
      </c>
      <c r="O174" s="96">
        <f t="shared" si="41"/>
        <v>0</v>
      </c>
      <c r="P174" s="220">
        <f>(ROUND((F174/100*'Member Info'!$W$2), 2))</f>
        <v>0</v>
      </c>
      <c r="Q174" s="220" t="e">
        <f t="shared" si="43"/>
        <v>#VALUE!</v>
      </c>
      <c r="R174" s="220" t="str">
        <f t="shared" si="44"/>
        <v/>
      </c>
      <c r="S174" s="229" t="str">
        <f t="shared" si="45"/>
        <v/>
      </c>
      <c r="T174" s="230" t="str">
        <f t="shared" si="46"/>
        <v/>
      </c>
      <c r="U174" s="230" t="str">
        <f t="shared" si="47"/>
        <v/>
      </c>
      <c r="V174" s="224">
        <f t="shared" si="48"/>
        <v>0</v>
      </c>
      <c r="W174" s="112">
        <f t="shared" si="49"/>
        <v>0</v>
      </c>
      <c r="X174" s="237" t="str">
        <f t="shared" si="37"/>
        <v/>
      </c>
      <c r="Y174" s="242" t="b">
        <f t="shared" si="38"/>
        <v>0</v>
      </c>
      <c r="Z174" s="237">
        <f t="shared" si="50"/>
        <v>0</v>
      </c>
      <c r="AA174" s="237">
        <f>IF('Member Info'!N170="",1,"")</f>
        <v>1</v>
      </c>
      <c r="AB174" s="245" t="e">
        <f t="shared" si="51"/>
        <v>#VALUE!</v>
      </c>
      <c r="AC174" s="132" t="str">
        <f t="shared" si="39"/>
        <v/>
      </c>
      <c r="AD174" s="126">
        <f t="shared" si="40"/>
        <v>1</v>
      </c>
      <c r="AE174" s="126" t="str">
        <f>IF('Member Info'!N170&lt;&gt;"",IF('Member Info'!N170&lt;=$R$1,1,0),"")</f>
        <v/>
      </c>
      <c r="AG174" s="126" t="b">
        <f t="shared" si="52"/>
        <v>0</v>
      </c>
      <c r="AH174" s="126">
        <f t="shared" si="53"/>
        <v>0</v>
      </c>
      <c r="AJ174" s="126">
        <f t="shared" si="54"/>
        <v>0</v>
      </c>
      <c r="AK174" s="126">
        <f>IF('Member Info'!F170&gt;$R$1,1,0)</f>
        <v>0</v>
      </c>
      <c r="AL174" s="126" t="b">
        <f>IF(ISERROR(R174),ERROR.TYPE(#REF!)=ERROR.TYPE(R174),FALSE)</f>
        <v>0</v>
      </c>
      <c r="AM174" s="126" t="b">
        <f>IF(ISERROR(S174),ERROR.TYPE(#REF!)=ERROR.TYPE(S174),FALSE)</f>
        <v>0</v>
      </c>
      <c r="AN174" s="126">
        <f>IF(OR('Member Info'!F170&gt;=$S$1,'Member Info'!N170&gt;=$R$1),1,0)</f>
        <v>0</v>
      </c>
    </row>
    <row r="175" spans="1:40" x14ac:dyDescent="0.25">
      <c r="A175" s="4">
        <v>143</v>
      </c>
      <c r="B175" s="166">
        <f>'Member Info'!D171</f>
        <v>0</v>
      </c>
      <c r="C175" s="166">
        <f>'Member Info'!E171</f>
        <v>0</v>
      </c>
      <c r="D175" s="166" t="str">
        <f>'Member Info'!G171</f>
        <v/>
      </c>
      <c r="E175" s="167">
        <f>'Member Info'!B171</f>
        <v>0</v>
      </c>
      <c r="F175" s="244"/>
      <c r="G175" s="168" t="str">
        <f>IF(E175=0,"",
IF('Member Info'!$AM$19&lt;=$R$1,
SUMPRODUCT('Member Info'!L171+IF('Member Info'!H171&gt;'Member Info'!$AJ$12,'Member Info'!$AK$13,IF('Member Info'!H171&gt;'Member Info'!$AJ$11,'Member Info'!$AK$12,IF('Member Info'!H171&gt;'Member Info'!$AJ$10,'Member Info'!$AK$11,IF('Member Info'!H171&gt;'Member Info'!$AJ$9,'Member Info'!$AK$10,IF('Member Info'!H171&gt;'Member Info'!$AJ$8,'Member Info'!$AK$9,'Member Info'!$AK$8)))))),
SUMPRODUCT('Member Info'!L171+IF('Member Info'!H171&gt;'Member Info'!$AG$17,'Member Info'!$AH$18,IF('Member Info'!H171&gt;'Member Info'!$AG$16,'Member Info'!$AH$17,IF('Member Info'!H171&gt;'Member Info'!$AG$15,'Member Info'!$AH$16,IF('Member Info'!H171&gt;'Member Info'!$AG$14,'Member Info'!$AH$15,IF('Member Info'!H171&gt;'Member Info'!$AG$13,'Member Info'!$AH$14,IF('Member Info'!H171&gt;'Member Info'!$AG$12,'Member Info'!$AH$13,IF('Member Info'!H171&gt;'Member Info'!$AG$11,'Member Info'!$AH$12,IF('Member Info'!H171&gt;'Member Info'!$AG$10,'Member Info'!$AH$11,IF('Member Info'!H171&gt;'Member Info'!$AG$9,'Member Info'!$AH$10,IF('Member Info'!H171&gt;'Member Info'!$AG$8,'Member Info'!$AH$9,'Member Info'!$AH$8)))))))))))))</f>
        <v/>
      </c>
      <c r="H175" s="26"/>
      <c r="I175" s="26"/>
      <c r="J175" s="107" t="str">
        <f>IF(E175=0,"",IF('Member Info'!F171&gt;$S$1,CONCATENATE("Joined with practice on ", TEXT('Member Info'!F171, "DD/MM/YYYY")),IF('Member Info'!N171&lt;&gt;"",IF('Member Info'!N171&lt;$R$1,CONCATENATE("Left Scheme on ", TEXT('Member Info'!N171, "DD/MM/YYYY")),IF(ISERROR(G175),"Error Detected, No rate entered",IF(E175=0,"",IF(F175="","Error Detected, No Pensionable pay",IF(ISERROR(AB175)," Unknown Values entered.",IF(T175+U175&lt;1,"Acceptable",IF(R175+S175=200, "No Contributions Entered", IF(K175="","Error Detected, Choose reason&gt;",IF(X175="1",IF(T175=1,"Please Enter Deemed Pensionable Pay","Add Any Relevant Details Above"),"Please Give Details Above"))))))))),IF(ISERROR(G175),"Error Detected, No rate entered",IF(E175=0,"",IF(F175="","Error Detected, No Pensionable pay",IF(ISERROR(AB175)," Unknown Values entered.",IF(T175+U175&lt;1,"Acceptable",IF(R175+S175=200, "No Contributions Entered", IF(K175="","Error Detected, Choose reason&gt;",IF(X175="1",IF(T175=1,"Please Enter Deemed Pensionable Pay","Add relevant Details Above"),"Please give details Above")))))))))))</f>
        <v/>
      </c>
      <c r="K175" s="263"/>
      <c r="L175" s="93"/>
      <c r="M175" s="93" t="str">
        <f t="shared" si="42"/>
        <v/>
      </c>
      <c r="N175" s="96">
        <f t="shared" si="41"/>
        <v>0</v>
      </c>
      <c r="O175" s="96">
        <f t="shared" si="41"/>
        <v>0</v>
      </c>
      <c r="P175" s="220">
        <f>(ROUND((F175/100*'Member Info'!$W$2), 2))</f>
        <v>0</v>
      </c>
      <c r="Q175" s="220" t="e">
        <f t="shared" si="43"/>
        <v>#VALUE!</v>
      </c>
      <c r="R175" s="220" t="str">
        <f t="shared" si="44"/>
        <v/>
      </c>
      <c r="S175" s="229" t="str">
        <f t="shared" si="45"/>
        <v/>
      </c>
      <c r="T175" s="230" t="str">
        <f t="shared" si="46"/>
        <v/>
      </c>
      <c r="U175" s="230" t="str">
        <f t="shared" si="47"/>
        <v/>
      </c>
      <c r="V175" s="224">
        <f t="shared" si="48"/>
        <v>0</v>
      </c>
      <c r="W175" s="112">
        <f t="shared" si="49"/>
        <v>0</v>
      </c>
      <c r="X175" s="237" t="str">
        <f t="shared" si="37"/>
        <v/>
      </c>
      <c r="Y175" s="242" t="b">
        <f t="shared" si="38"/>
        <v>0</v>
      </c>
      <c r="Z175" s="237">
        <f t="shared" si="50"/>
        <v>0</v>
      </c>
      <c r="AA175" s="237">
        <f>IF('Member Info'!N171="",1,"")</f>
        <v>1</v>
      </c>
      <c r="AB175" s="245" t="e">
        <f t="shared" si="51"/>
        <v>#VALUE!</v>
      </c>
      <c r="AC175" s="132" t="str">
        <f t="shared" si="39"/>
        <v/>
      </c>
      <c r="AD175" s="126">
        <f t="shared" si="40"/>
        <v>1</v>
      </c>
      <c r="AE175" s="126" t="str">
        <f>IF('Member Info'!N171&lt;&gt;"",IF('Member Info'!N171&lt;=$R$1,1,0),"")</f>
        <v/>
      </c>
      <c r="AG175" s="126" t="b">
        <f t="shared" si="52"/>
        <v>0</v>
      </c>
      <c r="AH175" s="126">
        <f t="shared" si="53"/>
        <v>0</v>
      </c>
      <c r="AJ175" s="126">
        <f t="shared" si="54"/>
        <v>0</v>
      </c>
      <c r="AK175" s="126">
        <f>IF('Member Info'!F171&gt;$R$1,1,0)</f>
        <v>0</v>
      </c>
      <c r="AL175" s="126" t="b">
        <f>IF(ISERROR(R175),ERROR.TYPE(#REF!)=ERROR.TYPE(R175),FALSE)</f>
        <v>0</v>
      </c>
      <c r="AM175" s="126" t="b">
        <f>IF(ISERROR(S175),ERROR.TYPE(#REF!)=ERROR.TYPE(S175),FALSE)</f>
        <v>0</v>
      </c>
      <c r="AN175" s="126">
        <f>IF(OR('Member Info'!F171&gt;=$S$1,'Member Info'!N171&gt;=$R$1),1,0)</f>
        <v>0</v>
      </c>
    </row>
    <row r="176" spans="1:40" x14ac:dyDescent="0.25">
      <c r="A176" s="4">
        <v>144</v>
      </c>
      <c r="B176" s="166">
        <f>'Member Info'!D172</f>
        <v>0</v>
      </c>
      <c r="C176" s="166">
        <f>'Member Info'!E172</f>
        <v>0</v>
      </c>
      <c r="D176" s="166" t="str">
        <f>'Member Info'!G172</f>
        <v/>
      </c>
      <c r="E176" s="167">
        <f>'Member Info'!B172</f>
        <v>0</v>
      </c>
      <c r="F176" s="244"/>
      <c r="G176" s="168" t="str">
        <f>IF(E176=0,"",
IF('Member Info'!$AM$19&lt;=$R$1,
SUMPRODUCT('Member Info'!L172+IF('Member Info'!H172&gt;'Member Info'!$AJ$12,'Member Info'!$AK$13,IF('Member Info'!H172&gt;'Member Info'!$AJ$11,'Member Info'!$AK$12,IF('Member Info'!H172&gt;'Member Info'!$AJ$10,'Member Info'!$AK$11,IF('Member Info'!H172&gt;'Member Info'!$AJ$9,'Member Info'!$AK$10,IF('Member Info'!H172&gt;'Member Info'!$AJ$8,'Member Info'!$AK$9,'Member Info'!$AK$8)))))),
SUMPRODUCT('Member Info'!L172+IF('Member Info'!H172&gt;'Member Info'!$AG$17,'Member Info'!$AH$18,IF('Member Info'!H172&gt;'Member Info'!$AG$16,'Member Info'!$AH$17,IF('Member Info'!H172&gt;'Member Info'!$AG$15,'Member Info'!$AH$16,IF('Member Info'!H172&gt;'Member Info'!$AG$14,'Member Info'!$AH$15,IF('Member Info'!H172&gt;'Member Info'!$AG$13,'Member Info'!$AH$14,IF('Member Info'!H172&gt;'Member Info'!$AG$12,'Member Info'!$AH$13,IF('Member Info'!H172&gt;'Member Info'!$AG$11,'Member Info'!$AH$12,IF('Member Info'!H172&gt;'Member Info'!$AG$10,'Member Info'!$AH$11,IF('Member Info'!H172&gt;'Member Info'!$AG$9,'Member Info'!$AH$10,IF('Member Info'!H172&gt;'Member Info'!$AG$8,'Member Info'!$AH$9,'Member Info'!$AH$8)))))))))))))</f>
        <v/>
      </c>
      <c r="H176" s="26"/>
      <c r="I176" s="26"/>
      <c r="J176" s="107" t="str">
        <f>IF(E176=0,"",IF('Member Info'!F172&gt;$S$1,CONCATENATE("Joined with practice on ", TEXT('Member Info'!F172, "DD/MM/YYYY")),IF('Member Info'!N172&lt;&gt;"",IF('Member Info'!N172&lt;$R$1,CONCATENATE("Left Scheme on ", TEXT('Member Info'!N172, "DD/MM/YYYY")),IF(ISERROR(G176),"Error Detected, No rate entered",IF(E176=0,"",IF(F176="","Error Detected, No Pensionable pay",IF(ISERROR(AB176)," Unknown Values entered.",IF(T176+U176&lt;1,"Acceptable",IF(R176+S176=200, "No Contributions Entered", IF(K176="","Error Detected, Choose reason&gt;",IF(X176="1",IF(T176=1,"Please Enter Deemed Pensionable Pay","Add Any Relevant Details Above"),"Please Give Details Above"))))))))),IF(ISERROR(G176),"Error Detected, No rate entered",IF(E176=0,"",IF(F176="","Error Detected, No Pensionable pay",IF(ISERROR(AB176)," Unknown Values entered.",IF(T176+U176&lt;1,"Acceptable",IF(R176+S176=200, "No Contributions Entered", IF(K176="","Error Detected, Choose reason&gt;",IF(X176="1",IF(T176=1,"Please Enter Deemed Pensionable Pay","Add relevant Details Above"),"Please give details Above")))))))))))</f>
        <v/>
      </c>
      <c r="K176" s="263"/>
      <c r="L176" s="93"/>
      <c r="M176" s="93" t="str">
        <f t="shared" si="42"/>
        <v/>
      </c>
      <c r="N176" s="96">
        <f t="shared" si="41"/>
        <v>0</v>
      </c>
      <c r="O176" s="96">
        <f t="shared" si="41"/>
        <v>0</v>
      </c>
      <c r="P176" s="220">
        <f>(ROUND((F176/100*'Member Info'!$W$2), 2))</f>
        <v>0</v>
      </c>
      <c r="Q176" s="220" t="e">
        <f t="shared" si="43"/>
        <v>#VALUE!</v>
      </c>
      <c r="R176" s="220" t="str">
        <f t="shared" si="44"/>
        <v/>
      </c>
      <c r="S176" s="229" t="str">
        <f t="shared" si="45"/>
        <v/>
      </c>
      <c r="T176" s="230" t="str">
        <f t="shared" si="46"/>
        <v/>
      </c>
      <c r="U176" s="230" t="str">
        <f t="shared" si="47"/>
        <v/>
      </c>
      <c r="V176" s="224">
        <f t="shared" si="48"/>
        <v>0</v>
      </c>
      <c r="W176" s="112">
        <f t="shared" si="49"/>
        <v>0</v>
      </c>
      <c r="X176" s="237" t="str">
        <f t="shared" si="37"/>
        <v/>
      </c>
      <c r="Y176" s="242" t="b">
        <f t="shared" si="38"/>
        <v>0</v>
      </c>
      <c r="Z176" s="237">
        <f t="shared" si="50"/>
        <v>0</v>
      </c>
      <c r="AA176" s="237">
        <f>IF('Member Info'!N172="",1,"")</f>
        <v>1</v>
      </c>
      <c r="AB176" s="245" t="e">
        <f t="shared" si="51"/>
        <v>#VALUE!</v>
      </c>
      <c r="AC176" s="132" t="str">
        <f t="shared" si="39"/>
        <v/>
      </c>
      <c r="AD176" s="126">
        <f t="shared" si="40"/>
        <v>1</v>
      </c>
      <c r="AE176" s="126" t="str">
        <f>IF('Member Info'!N172&lt;&gt;"",IF('Member Info'!N172&lt;=$R$1,1,0),"")</f>
        <v/>
      </c>
      <c r="AG176" s="126" t="b">
        <f t="shared" si="52"/>
        <v>0</v>
      </c>
      <c r="AH176" s="126">
        <f t="shared" si="53"/>
        <v>0</v>
      </c>
      <c r="AJ176" s="126">
        <f t="shared" si="54"/>
        <v>0</v>
      </c>
      <c r="AK176" s="126">
        <f>IF('Member Info'!F172&gt;$R$1,1,0)</f>
        <v>0</v>
      </c>
      <c r="AL176" s="126" t="b">
        <f>IF(ISERROR(R176),ERROR.TYPE(#REF!)=ERROR.TYPE(R176),FALSE)</f>
        <v>0</v>
      </c>
      <c r="AM176" s="126" t="b">
        <f>IF(ISERROR(S176),ERROR.TYPE(#REF!)=ERROR.TYPE(S176),FALSE)</f>
        <v>0</v>
      </c>
      <c r="AN176" s="126">
        <f>IF(OR('Member Info'!F172&gt;=$S$1,'Member Info'!N172&gt;=$R$1),1,0)</f>
        <v>0</v>
      </c>
    </row>
    <row r="177" spans="1:40" x14ac:dyDescent="0.25">
      <c r="A177" s="4">
        <v>145</v>
      </c>
      <c r="B177" s="166">
        <f>'Member Info'!D173</f>
        <v>0</v>
      </c>
      <c r="C177" s="166">
        <f>'Member Info'!E173</f>
        <v>0</v>
      </c>
      <c r="D177" s="166" t="str">
        <f>'Member Info'!G173</f>
        <v/>
      </c>
      <c r="E177" s="167">
        <f>'Member Info'!B173</f>
        <v>0</v>
      </c>
      <c r="F177" s="244"/>
      <c r="G177" s="168" t="str">
        <f>IF(E177=0,"",
IF('Member Info'!$AM$19&lt;=$R$1,
SUMPRODUCT('Member Info'!L173+IF('Member Info'!H173&gt;'Member Info'!$AJ$12,'Member Info'!$AK$13,IF('Member Info'!H173&gt;'Member Info'!$AJ$11,'Member Info'!$AK$12,IF('Member Info'!H173&gt;'Member Info'!$AJ$10,'Member Info'!$AK$11,IF('Member Info'!H173&gt;'Member Info'!$AJ$9,'Member Info'!$AK$10,IF('Member Info'!H173&gt;'Member Info'!$AJ$8,'Member Info'!$AK$9,'Member Info'!$AK$8)))))),
SUMPRODUCT('Member Info'!L173+IF('Member Info'!H173&gt;'Member Info'!$AG$17,'Member Info'!$AH$18,IF('Member Info'!H173&gt;'Member Info'!$AG$16,'Member Info'!$AH$17,IF('Member Info'!H173&gt;'Member Info'!$AG$15,'Member Info'!$AH$16,IF('Member Info'!H173&gt;'Member Info'!$AG$14,'Member Info'!$AH$15,IF('Member Info'!H173&gt;'Member Info'!$AG$13,'Member Info'!$AH$14,IF('Member Info'!H173&gt;'Member Info'!$AG$12,'Member Info'!$AH$13,IF('Member Info'!H173&gt;'Member Info'!$AG$11,'Member Info'!$AH$12,IF('Member Info'!H173&gt;'Member Info'!$AG$10,'Member Info'!$AH$11,IF('Member Info'!H173&gt;'Member Info'!$AG$9,'Member Info'!$AH$10,IF('Member Info'!H173&gt;'Member Info'!$AG$8,'Member Info'!$AH$9,'Member Info'!$AH$8)))))))))))))</f>
        <v/>
      </c>
      <c r="H177" s="26"/>
      <c r="I177" s="26"/>
      <c r="J177" s="107" t="str">
        <f>IF(E177=0,"",IF('Member Info'!F173&gt;$S$1,CONCATENATE("Joined with practice on ", TEXT('Member Info'!F173, "DD/MM/YYYY")),IF('Member Info'!N173&lt;&gt;"",IF('Member Info'!N173&lt;$R$1,CONCATENATE("Left Scheme on ", TEXT('Member Info'!N173, "DD/MM/YYYY")),IF(ISERROR(G177),"Error Detected, No rate entered",IF(E177=0,"",IF(F177="","Error Detected, No Pensionable pay",IF(ISERROR(AB177)," Unknown Values entered.",IF(T177+U177&lt;1,"Acceptable",IF(R177+S177=200, "No Contributions Entered", IF(K177="","Error Detected, Choose reason&gt;",IF(X177="1",IF(T177=1,"Please Enter Deemed Pensionable Pay","Add Any Relevant Details Above"),"Please Give Details Above"))))))))),IF(ISERROR(G177),"Error Detected, No rate entered",IF(E177=0,"",IF(F177="","Error Detected, No Pensionable pay",IF(ISERROR(AB177)," Unknown Values entered.",IF(T177+U177&lt;1,"Acceptable",IF(R177+S177=200, "No Contributions Entered", IF(K177="","Error Detected, Choose reason&gt;",IF(X177="1",IF(T177=1,"Please Enter Deemed Pensionable Pay","Add relevant Details Above"),"Please give details Above")))))))))))</f>
        <v/>
      </c>
      <c r="K177" s="263"/>
      <c r="L177" s="93"/>
      <c r="M177" s="93" t="str">
        <f t="shared" si="42"/>
        <v/>
      </c>
      <c r="N177" s="96">
        <f t="shared" si="41"/>
        <v>0</v>
      </c>
      <c r="O177" s="96">
        <f t="shared" si="41"/>
        <v>0</v>
      </c>
      <c r="P177" s="220">
        <f>(ROUND((F177/100*'Member Info'!$W$2), 2))</f>
        <v>0</v>
      </c>
      <c r="Q177" s="220" t="e">
        <f t="shared" si="43"/>
        <v>#VALUE!</v>
      </c>
      <c r="R177" s="220" t="str">
        <f t="shared" si="44"/>
        <v/>
      </c>
      <c r="S177" s="229" t="str">
        <f t="shared" si="45"/>
        <v/>
      </c>
      <c r="T177" s="230" t="str">
        <f t="shared" si="46"/>
        <v/>
      </c>
      <c r="U177" s="230" t="str">
        <f t="shared" si="47"/>
        <v/>
      </c>
      <c r="V177" s="224">
        <f t="shared" si="48"/>
        <v>0</v>
      </c>
      <c r="W177" s="112">
        <f t="shared" si="49"/>
        <v>0</v>
      </c>
      <c r="X177" s="237" t="str">
        <f t="shared" si="37"/>
        <v/>
      </c>
      <c r="Y177" s="242" t="b">
        <f t="shared" si="38"/>
        <v>0</v>
      </c>
      <c r="Z177" s="237">
        <f t="shared" si="50"/>
        <v>0</v>
      </c>
      <c r="AA177" s="237">
        <f>IF('Member Info'!N173="",1,"")</f>
        <v>1</v>
      </c>
      <c r="AB177" s="245" t="e">
        <f t="shared" si="51"/>
        <v>#VALUE!</v>
      </c>
      <c r="AC177" s="132" t="str">
        <f t="shared" si="39"/>
        <v/>
      </c>
      <c r="AD177" s="126">
        <f t="shared" si="40"/>
        <v>1</v>
      </c>
      <c r="AE177" s="126" t="str">
        <f>IF('Member Info'!N173&lt;&gt;"",IF('Member Info'!N173&lt;=$R$1,1,0),"")</f>
        <v/>
      </c>
      <c r="AG177" s="126" t="b">
        <f t="shared" si="52"/>
        <v>0</v>
      </c>
      <c r="AH177" s="126">
        <f t="shared" si="53"/>
        <v>0</v>
      </c>
      <c r="AJ177" s="126">
        <f t="shared" si="54"/>
        <v>0</v>
      </c>
      <c r="AK177" s="126">
        <f>IF('Member Info'!F173&gt;$R$1,1,0)</f>
        <v>0</v>
      </c>
      <c r="AL177" s="126" t="b">
        <f>IF(ISERROR(R177),ERROR.TYPE(#REF!)=ERROR.TYPE(R177),FALSE)</f>
        <v>0</v>
      </c>
      <c r="AM177" s="126" t="b">
        <f>IF(ISERROR(S177),ERROR.TYPE(#REF!)=ERROR.TYPE(S177),FALSE)</f>
        <v>0</v>
      </c>
      <c r="AN177" s="126">
        <f>IF(OR('Member Info'!F173&gt;=$S$1,'Member Info'!N173&gt;=$R$1),1,0)</f>
        <v>0</v>
      </c>
    </row>
    <row r="178" spans="1:40" x14ac:dyDescent="0.25">
      <c r="A178" s="4">
        <v>146</v>
      </c>
      <c r="B178" s="166">
        <f>'Member Info'!D174</f>
        <v>0</v>
      </c>
      <c r="C178" s="166">
        <f>'Member Info'!E174</f>
        <v>0</v>
      </c>
      <c r="D178" s="166" t="str">
        <f>'Member Info'!G174</f>
        <v/>
      </c>
      <c r="E178" s="167">
        <f>'Member Info'!B174</f>
        <v>0</v>
      </c>
      <c r="F178" s="244"/>
      <c r="G178" s="168" t="str">
        <f>IF(E178=0,"",
IF('Member Info'!$AM$19&lt;=$R$1,
SUMPRODUCT('Member Info'!L174+IF('Member Info'!H174&gt;'Member Info'!$AJ$12,'Member Info'!$AK$13,IF('Member Info'!H174&gt;'Member Info'!$AJ$11,'Member Info'!$AK$12,IF('Member Info'!H174&gt;'Member Info'!$AJ$10,'Member Info'!$AK$11,IF('Member Info'!H174&gt;'Member Info'!$AJ$9,'Member Info'!$AK$10,IF('Member Info'!H174&gt;'Member Info'!$AJ$8,'Member Info'!$AK$9,'Member Info'!$AK$8)))))),
SUMPRODUCT('Member Info'!L174+IF('Member Info'!H174&gt;'Member Info'!$AG$17,'Member Info'!$AH$18,IF('Member Info'!H174&gt;'Member Info'!$AG$16,'Member Info'!$AH$17,IF('Member Info'!H174&gt;'Member Info'!$AG$15,'Member Info'!$AH$16,IF('Member Info'!H174&gt;'Member Info'!$AG$14,'Member Info'!$AH$15,IF('Member Info'!H174&gt;'Member Info'!$AG$13,'Member Info'!$AH$14,IF('Member Info'!H174&gt;'Member Info'!$AG$12,'Member Info'!$AH$13,IF('Member Info'!H174&gt;'Member Info'!$AG$11,'Member Info'!$AH$12,IF('Member Info'!H174&gt;'Member Info'!$AG$10,'Member Info'!$AH$11,IF('Member Info'!H174&gt;'Member Info'!$AG$9,'Member Info'!$AH$10,IF('Member Info'!H174&gt;'Member Info'!$AG$8,'Member Info'!$AH$9,'Member Info'!$AH$8)))))))))))))</f>
        <v/>
      </c>
      <c r="H178" s="26"/>
      <c r="I178" s="26"/>
      <c r="J178" s="107" t="str">
        <f>IF(E178=0,"",IF('Member Info'!F174&gt;$S$1,CONCATENATE("Joined with practice on ", TEXT('Member Info'!F174, "DD/MM/YYYY")),IF('Member Info'!N174&lt;&gt;"",IF('Member Info'!N174&lt;$R$1,CONCATENATE("Left Scheme on ", TEXT('Member Info'!N174, "DD/MM/YYYY")),IF(ISERROR(G178),"Error Detected, No rate entered",IF(E178=0,"",IF(F178="","Error Detected, No Pensionable pay",IF(ISERROR(AB178)," Unknown Values entered.",IF(T178+U178&lt;1,"Acceptable",IF(R178+S178=200, "No Contributions Entered", IF(K178="","Error Detected, Choose reason&gt;",IF(X178="1",IF(T178=1,"Please Enter Deemed Pensionable Pay","Add Any Relevant Details Above"),"Please Give Details Above"))))))))),IF(ISERROR(G178),"Error Detected, No rate entered",IF(E178=0,"",IF(F178="","Error Detected, No Pensionable pay",IF(ISERROR(AB178)," Unknown Values entered.",IF(T178+U178&lt;1,"Acceptable",IF(R178+S178=200, "No Contributions Entered", IF(K178="","Error Detected, Choose reason&gt;",IF(X178="1",IF(T178=1,"Please Enter Deemed Pensionable Pay","Add relevant Details Above"),"Please give details Above")))))))))))</f>
        <v/>
      </c>
      <c r="K178" s="263"/>
      <c r="L178" s="93"/>
      <c r="M178" s="93" t="str">
        <f t="shared" si="42"/>
        <v/>
      </c>
      <c r="N178" s="96">
        <f t="shared" si="41"/>
        <v>0</v>
      </c>
      <c r="O178" s="96">
        <f t="shared" si="41"/>
        <v>0</v>
      </c>
      <c r="P178" s="220">
        <f>(ROUND((F178/100*'Member Info'!$W$2), 2))</f>
        <v>0</v>
      </c>
      <c r="Q178" s="220" t="e">
        <f t="shared" si="43"/>
        <v>#VALUE!</v>
      </c>
      <c r="R178" s="220" t="str">
        <f t="shared" si="44"/>
        <v/>
      </c>
      <c r="S178" s="229" t="str">
        <f t="shared" si="45"/>
        <v/>
      </c>
      <c r="T178" s="230" t="str">
        <f t="shared" si="46"/>
        <v/>
      </c>
      <c r="U178" s="230" t="str">
        <f t="shared" si="47"/>
        <v/>
      </c>
      <c r="V178" s="224">
        <f t="shared" si="48"/>
        <v>0</v>
      </c>
      <c r="W178" s="112">
        <f t="shared" si="49"/>
        <v>0</v>
      </c>
      <c r="X178" s="237" t="str">
        <f t="shared" si="37"/>
        <v/>
      </c>
      <c r="Y178" s="242" t="b">
        <f t="shared" si="38"/>
        <v>0</v>
      </c>
      <c r="Z178" s="237">
        <f t="shared" si="50"/>
        <v>0</v>
      </c>
      <c r="AA178" s="237">
        <f>IF('Member Info'!N174="",1,"")</f>
        <v>1</v>
      </c>
      <c r="AB178" s="245" t="e">
        <f t="shared" si="51"/>
        <v>#VALUE!</v>
      </c>
      <c r="AC178" s="132" t="str">
        <f t="shared" si="39"/>
        <v/>
      </c>
      <c r="AD178" s="126">
        <f t="shared" si="40"/>
        <v>1</v>
      </c>
      <c r="AE178" s="126" t="str">
        <f>IF('Member Info'!N174&lt;&gt;"",IF('Member Info'!N174&lt;=$R$1,1,0),"")</f>
        <v/>
      </c>
      <c r="AG178" s="126" t="b">
        <f t="shared" si="52"/>
        <v>0</v>
      </c>
      <c r="AH178" s="126">
        <f t="shared" si="53"/>
        <v>0</v>
      </c>
      <c r="AJ178" s="126">
        <f t="shared" si="54"/>
        <v>0</v>
      </c>
      <c r="AK178" s="126">
        <f>IF('Member Info'!F174&gt;$R$1,1,0)</f>
        <v>0</v>
      </c>
      <c r="AL178" s="126" t="b">
        <f>IF(ISERROR(R178),ERROR.TYPE(#REF!)=ERROR.TYPE(R178),FALSE)</f>
        <v>0</v>
      </c>
      <c r="AM178" s="126" t="b">
        <f>IF(ISERROR(S178),ERROR.TYPE(#REF!)=ERROR.TYPE(S178),FALSE)</f>
        <v>0</v>
      </c>
      <c r="AN178" s="126">
        <f>IF(OR('Member Info'!F174&gt;=$S$1,'Member Info'!N174&gt;=$R$1),1,0)</f>
        <v>0</v>
      </c>
    </row>
    <row r="179" spans="1:40" x14ac:dyDescent="0.25">
      <c r="A179" s="4">
        <v>147</v>
      </c>
      <c r="B179" s="166">
        <f>'Member Info'!D175</f>
        <v>0</v>
      </c>
      <c r="C179" s="166">
        <f>'Member Info'!E175</f>
        <v>0</v>
      </c>
      <c r="D179" s="166" t="str">
        <f>'Member Info'!G175</f>
        <v/>
      </c>
      <c r="E179" s="167">
        <f>'Member Info'!B175</f>
        <v>0</v>
      </c>
      <c r="F179" s="244"/>
      <c r="G179" s="168" t="str">
        <f>IF(E179=0,"",
IF('Member Info'!$AM$19&lt;=$R$1,
SUMPRODUCT('Member Info'!L175+IF('Member Info'!H175&gt;'Member Info'!$AJ$12,'Member Info'!$AK$13,IF('Member Info'!H175&gt;'Member Info'!$AJ$11,'Member Info'!$AK$12,IF('Member Info'!H175&gt;'Member Info'!$AJ$10,'Member Info'!$AK$11,IF('Member Info'!H175&gt;'Member Info'!$AJ$9,'Member Info'!$AK$10,IF('Member Info'!H175&gt;'Member Info'!$AJ$8,'Member Info'!$AK$9,'Member Info'!$AK$8)))))),
SUMPRODUCT('Member Info'!L175+IF('Member Info'!H175&gt;'Member Info'!$AG$17,'Member Info'!$AH$18,IF('Member Info'!H175&gt;'Member Info'!$AG$16,'Member Info'!$AH$17,IF('Member Info'!H175&gt;'Member Info'!$AG$15,'Member Info'!$AH$16,IF('Member Info'!H175&gt;'Member Info'!$AG$14,'Member Info'!$AH$15,IF('Member Info'!H175&gt;'Member Info'!$AG$13,'Member Info'!$AH$14,IF('Member Info'!H175&gt;'Member Info'!$AG$12,'Member Info'!$AH$13,IF('Member Info'!H175&gt;'Member Info'!$AG$11,'Member Info'!$AH$12,IF('Member Info'!H175&gt;'Member Info'!$AG$10,'Member Info'!$AH$11,IF('Member Info'!H175&gt;'Member Info'!$AG$9,'Member Info'!$AH$10,IF('Member Info'!H175&gt;'Member Info'!$AG$8,'Member Info'!$AH$9,'Member Info'!$AH$8)))))))))))))</f>
        <v/>
      </c>
      <c r="H179" s="26"/>
      <c r="I179" s="26"/>
      <c r="J179" s="107" t="str">
        <f>IF(E179=0,"",IF('Member Info'!F175&gt;$S$1,CONCATENATE("Joined with practice on ", TEXT('Member Info'!F175, "DD/MM/YYYY")),IF('Member Info'!N175&lt;&gt;"",IF('Member Info'!N175&lt;$R$1,CONCATENATE("Left Scheme on ", TEXT('Member Info'!N175, "DD/MM/YYYY")),IF(ISERROR(G179),"Error Detected, No rate entered",IF(E179=0,"",IF(F179="","Error Detected, No Pensionable pay",IF(ISERROR(AB179)," Unknown Values entered.",IF(T179+U179&lt;1,"Acceptable",IF(R179+S179=200, "No Contributions Entered", IF(K179="","Error Detected, Choose reason&gt;",IF(X179="1",IF(T179=1,"Please Enter Deemed Pensionable Pay","Add Any Relevant Details Above"),"Please Give Details Above"))))))))),IF(ISERROR(G179),"Error Detected, No rate entered",IF(E179=0,"",IF(F179="","Error Detected, No Pensionable pay",IF(ISERROR(AB179)," Unknown Values entered.",IF(T179+U179&lt;1,"Acceptable",IF(R179+S179=200, "No Contributions Entered", IF(K179="","Error Detected, Choose reason&gt;",IF(X179="1",IF(T179=1,"Please Enter Deemed Pensionable Pay","Add relevant Details Above"),"Please give details Above")))))))))))</f>
        <v/>
      </c>
      <c r="K179" s="263"/>
      <c r="L179" s="93"/>
      <c r="M179" s="93" t="str">
        <f t="shared" si="42"/>
        <v/>
      </c>
      <c r="N179" s="96">
        <f t="shared" si="41"/>
        <v>0</v>
      </c>
      <c r="O179" s="96">
        <f t="shared" si="41"/>
        <v>0</v>
      </c>
      <c r="P179" s="220">
        <f>(ROUND((F179/100*'Member Info'!$W$2), 2))</f>
        <v>0</v>
      </c>
      <c r="Q179" s="220" t="e">
        <f t="shared" si="43"/>
        <v>#VALUE!</v>
      </c>
      <c r="R179" s="220" t="str">
        <f t="shared" si="44"/>
        <v/>
      </c>
      <c r="S179" s="229" t="str">
        <f t="shared" si="45"/>
        <v/>
      </c>
      <c r="T179" s="230" t="str">
        <f t="shared" si="46"/>
        <v/>
      </c>
      <c r="U179" s="230" t="str">
        <f t="shared" si="47"/>
        <v/>
      </c>
      <c r="V179" s="224">
        <f t="shared" si="48"/>
        <v>0</v>
      </c>
      <c r="W179" s="112">
        <f t="shared" si="49"/>
        <v>0</v>
      </c>
      <c r="X179" s="237" t="str">
        <f t="shared" si="37"/>
        <v/>
      </c>
      <c r="Y179" s="242" t="b">
        <f t="shared" si="38"/>
        <v>0</v>
      </c>
      <c r="Z179" s="237">
        <f t="shared" si="50"/>
        <v>0</v>
      </c>
      <c r="AA179" s="237">
        <f>IF('Member Info'!N175="",1,"")</f>
        <v>1</v>
      </c>
      <c r="AB179" s="245" t="e">
        <f t="shared" si="51"/>
        <v>#VALUE!</v>
      </c>
      <c r="AC179" s="132" t="str">
        <f t="shared" si="39"/>
        <v/>
      </c>
      <c r="AD179" s="126">
        <f t="shared" si="40"/>
        <v>1</v>
      </c>
      <c r="AE179" s="126" t="str">
        <f>IF('Member Info'!N175&lt;&gt;"",IF('Member Info'!N175&lt;=$R$1,1,0),"")</f>
        <v/>
      </c>
      <c r="AG179" s="126" t="b">
        <f t="shared" si="52"/>
        <v>0</v>
      </c>
      <c r="AH179" s="126">
        <f t="shared" si="53"/>
        <v>0</v>
      </c>
      <c r="AJ179" s="126">
        <f t="shared" si="54"/>
        <v>0</v>
      </c>
      <c r="AK179" s="126">
        <f>IF('Member Info'!F175&gt;$R$1,1,0)</f>
        <v>0</v>
      </c>
      <c r="AL179" s="126" t="b">
        <f>IF(ISERROR(R179),ERROR.TYPE(#REF!)=ERROR.TYPE(R179),FALSE)</f>
        <v>0</v>
      </c>
      <c r="AM179" s="126" t="b">
        <f>IF(ISERROR(S179),ERROR.TYPE(#REF!)=ERROR.TYPE(S179),FALSE)</f>
        <v>0</v>
      </c>
      <c r="AN179" s="126">
        <f>IF(OR('Member Info'!F175&gt;=$S$1,'Member Info'!N175&gt;=$R$1),1,0)</f>
        <v>0</v>
      </c>
    </row>
    <row r="180" spans="1:40" x14ac:dyDescent="0.25">
      <c r="A180" s="4">
        <v>148</v>
      </c>
      <c r="B180" s="166">
        <f>'Member Info'!D176</f>
        <v>0</v>
      </c>
      <c r="C180" s="166">
        <f>'Member Info'!E176</f>
        <v>0</v>
      </c>
      <c r="D180" s="166" t="str">
        <f>'Member Info'!G176</f>
        <v/>
      </c>
      <c r="E180" s="167">
        <f>'Member Info'!B176</f>
        <v>0</v>
      </c>
      <c r="F180" s="244"/>
      <c r="G180" s="168" t="str">
        <f>IF(E180=0,"",
IF('Member Info'!$AM$19&lt;=$R$1,
SUMPRODUCT('Member Info'!L176+IF('Member Info'!H176&gt;'Member Info'!$AJ$12,'Member Info'!$AK$13,IF('Member Info'!H176&gt;'Member Info'!$AJ$11,'Member Info'!$AK$12,IF('Member Info'!H176&gt;'Member Info'!$AJ$10,'Member Info'!$AK$11,IF('Member Info'!H176&gt;'Member Info'!$AJ$9,'Member Info'!$AK$10,IF('Member Info'!H176&gt;'Member Info'!$AJ$8,'Member Info'!$AK$9,'Member Info'!$AK$8)))))),
SUMPRODUCT('Member Info'!L176+IF('Member Info'!H176&gt;'Member Info'!$AG$17,'Member Info'!$AH$18,IF('Member Info'!H176&gt;'Member Info'!$AG$16,'Member Info'!$AH$17,IF('Member Info'!H176&gt;'Member Info'!$AG$15,'Member Info'!$AH$16,IF('Member Info'!H176&gt;'Member Info'!$AG$14,'Member Info'!$AH$15,IF('Member Info'!H176&gt;'Member Info'!$AG$13,'Member Info'!$AH$14,IF('Member Info'!H176&gt;'Member Info'!$AG$12,'Member Info'!$AH$13,IF('Member Info'!H176&gt;'Member Info'!$AG$11,'Member Info'!$AH$12,IF('Member Info'!H176&gt;'Member Info'!$AG$10,'Member Info'!$AH$11,IF('Member Info'!H176&gt;'Member Info'!$AG$9,'Member Info'!$AH$10,IF('Member Info'!H176&gt;'Member Info'!$AG$8,'Member Info'!$AH$9,'Member Info'!$AH$8)))))))))))))</f>
        <v/>
      </c>
      <c r="H180" s="26"/>
      <c r="I180" s="26"/>
      <c r="J180" s="107" t="str">
        <f>IF(E180=0,"",IF('Member Info'!F176&gt;$S$1,CONCATENATE("Joined with practice on ", TEXT('Member Info'!F176, "DD/MM/YYYY")),IF('Member Info'!N176&lt;&gt;"",IF('Member Info'!N176&lt;$R$1,CONCATENATE("Left Scheme on ", TEXT('Member Info'!N176, "DD/MM/YYYY")),IF(ISERROR(G180),"Error Detected, No rate entered",IF(E180=0,"",IF(F180="","Error Detected, No Pensionable pay",IF(ISERROR(AB180)," Unknown Values entered.",IF(T180+U180&lt;1,"Acceptable",IF(R180+S180=200, "No Contributions Entered", IF(K180="","Error Detected, Choose reason&gt;",IF(X180="1",IF(T180=1,"Please Enter Deemed Pensionable Pay","Add Any Relevant Details Above"),"Please Give Details Above"))))))))),IF(ISERROR(G180),"Error Detected, No rate entered",IF(E180=0,"",IF(F180="","Error Detected, No Pensionable pay",IF(ISERROR(AB180)," Unknown Values entered.",IF(T180+U180&lt;1,"Acceptable",IF(R180+S180=200, "No Contributions Entered", IF(K180="","Error Detected, Choose reason&gt;",IF(X180="1",IF(T180=1,"Please Enter Deemed Pensionable Pay","Add relevant Details Above"),"Please give details Above")))))))))))</f>
        <v/>
      </c>
      <c r="K180" s="263"/>
      <c r="L180" s="93"/>
      <c r="M180" s="93" t="str">
        <f t="shared" si="42"/>
        <v/>
      </c>
      <c r="N180" s="96">
        <f t="shared" si="41"/>
        <v>0</v>
      </c>
      <c r="O180" s="96">
        <f t="shared" si="41"/>
        <v>0</v>
      </c>
      <c r="P180" s="220">
        <f>(ROUND((F180/100*'Member Info'!$W$2), 2))</f>
        <v>0</v>
      </c>
      <c r="Q180" s="220" t="e">
        <f t="shared" si="43"/>
        <v>#VALUE!</v>
      </c>
      <c r="R180" s="220" t="str">
        <f t="shared" si="44"/>
        <v/>
      </c>
      <c r="S180" s="229" t="str">
        <f t="shared" si="45"/>
        <v/>
      </c>
      <c r="T180" s="230" t="str">
        <f t="shared" si="46"/>
        <v/>
      </c>
      <c r="U180" s="230" t="str">
        <f t="shared" si="47"/>
        <v/>
      </c>
      <c r="V180" s="224">
        <f t="shared" si="48"/>
        <v>0</v>
      </c>
      <c r="W180" s="112">
        <f t="shared" si="49"/>
        <v>0</v>
      </c>
      <c r="X180" s="237" t="str">
        <f t="shared" si="37"/>
        <v/>
      </c>
      <c r="Y180" s="242" t="b">
        <f t="shared" si="38"/>
        <v>0</v>
      </c>
      <c r="Z180" s="237">
        <f t="shared" si="50"/>
        <v>0</v>
      </c>
      <c r="AA180" s="237">
        <f>IF('Member Info'!N176="",1,"")</f>
        <v>1</v>
      </c>
      <c r="AB180" s="245" t="e">
        <f t="shared" si="51"/>
        <v>#VALUE!</v>
      </c>
      <c r="AC180" s="132" t="str">
        <f t="shared" si="39"/>
        <v/>
      </c>
      <c r="AD180" s="126">
        <f t="shared" si="40"/>
        <v>1</v>
      </c>
      <c r="AE180" s="126" t="str">
        <f>IF('Member Info'!N176&lt;&gt;"",IF('Member Info'!N176&lt;=$R$1,1,0),"")</f>
        <v/>
      </c>
      <c r="AG180" s="126" t="b">
        <f t="shared" si="52"/>
        <v>0</v>
      </c>
      <c r="AH180" s="126">
        <f t="shared" si="53"/>
        <v>0</v>
      </c>
      <c r="AJ180" s="126">
        <f t="shared" si="54"/>
        <v>0</v>
      </c>
      <c r="AK180" s="126">
        <f>IF('Member Info'!F176&gt;$R$1,1,0)</f>
        <v>0</v>
      </c>
      <c r="AL180" s="126" t="b">
        <f>IF(ISERROR(R180),ERROR.TYPE(#REF!)=ERROR.TYPE(R180),FALSE)</f>
        <v>0</v>
      </c>
      <c r="AM180" s="126" t="b">
        <f>IF(ISERROR(S180),ERROR.TYPE(#REF!)=ERROR.TYPE(S180),FALSE)</f>
        <v>0</v>
      </c>
      <c r="AN180" s="126">
        <f>IF(OR('Member Info'!F176&gt;=$S$1,'Member Info'!N176&gt;=$R$1),1,0)</f>
        <v>0</v>
      </c>
    </row>
    <row r="181" spans="1:40" x14ac:dyDescent="0.25">
      <c r="A181" s="4">
        <v>149</v>
      </c>
      <c r="B181" s="166">
        <f>'Member Info'!D177</f>
        <v>0</v>
      </c>
      <c r="C181" s="166">
        <f>'Member Info'!E177</f>
        <v>0</v>
      </c>
      <c r="D181" s="166" t="str">
        <f>'Member Info'!G177</f>
        <v/>
      </c>
      <c r="E181" s="167">
        <f>'Member Info'!B177</f>
        <v>0</v>
      </c>
      <c r="F181" s="244"/>
      <c r="G181" s="168" t="str">
        <f>IF(E181=0,"",
IF('Member Info'!$AM$19&lt;=$R$1,
SUMPRODUCT('Member Info'!L177+IF('Member Info'!H177&gt;'Member Info'!$AJ$12,'Member Info'!$AK$13,IF('Member Info'!H177&gt;'Member Info'!$AJ$11,'Member Info'!$AK$12,IF('Member Info'!H177&gt;'Member Info'!$AJ$10,'Member Info'!$AK$11,IF('Member Info'!H177&gt;'Member Info'!$AJ$9,'Member Info'!$AK$10,IF('Member Info'!H177&gt;'Member Info'!$AJ$8,'Member Info'!$AK$9,'Member Info'!$AK$8)))))),
SUMPRODUCT('Member Info'!L177+IF('Member Info'!H177&gt;'Member Info'!$AG$17,'Member Info'!$AH$18,IF('Member Info'!H177&gt;'Member Info'!$AG$16,'Member Info'!$AH$17,IF('Member Info'!H177&gt;'Member Info'!$AG$15,'Member Info'!$AH$16,IF('Member Info'!H177&gt;'Member Info'!$AG$14,'Member Info'!$AH$15,IF('Member Info'!H177&gt;'Member Info'!$AG$13,'Member Info'!$AH$14,IF('Member Info'!H177&gt;'Member Info'!$AG$12,'Member Info'!$AH$13,IF('Member Info'!H177&gt;'Member Info'!$AG$11,'Member Info'!$AH$12,IF('Member Info'!H177&gt;'Member Info'!$AG$10,'Member Info'!$AH$11,IF('Member Info'!H177&gt;'Member Info'!$AG$9,'Member Info'!$AH$10,IF('Member Info'!H177&gt;'Member Info'!$AG$8,'Member Info'!$AH$9,'Member Info'!$AH$8)))))))))))))</f>
        <v/>
      </c>
      <c r="H181" s="26"/>
      <c r="I181" s="26"/>
      <c r="J181" s="107" t="str">
        <f>IF(E181=0,"",IF('Member Info'!F177&gt;$S$1,CONCATENATE("Joined with practice on ", TEXT('Member Info'!F177, "DD/MM/YYYY")),IF('Member Info'!N177&lt;&gt;"",IF('Member Info'!N177&lt;$R$1,CONCATENATE("Left Scheme on ", TEXT('Member Info'!N177, "DD/MM/YYYY")),IF(ISERROR(G181),"Error Detected, No rate entered",IF(E181=0,"",IF(F181="","Error Detected, No Pensionable pay",IF(ISERROR(AB181)," Unknown Values entered.",IF(T181+U181&lt;1,"Acceptable",IF(R181+S181=200, "No Contributions Entered", IF(K181="","Error Detected, Choose reason&gt;",IF(X181="1",IF(T181=1,"Please Enter Deemed Pensionable Pay","Add Any Relevant Details Above"),"Please Give Details Above"))))))))),IF(ISERROR(G181),"Error Detected, No rate entered",IF(E181=0,"",IF(F181="","Error Detected, No Pensionable pay",IF(ISERROR(AB181)," Unknown Values entered.",IF(T181+U181&lt;1,"Acceptable",IF(R181+S181=200, "No Contributions Entered", IF(K181="","Error Detected, Choose reason&gt;",IF(X181="1",IF(T181=1,"Please Enter Deemed Pensionable Pay","Add relevant Details Above"),"Please give details Above")))))))))))</f>
        <v/>
      </c>
      <c r="K181" s="263"/>
      <c r="L181" s="93"/>
      <c r="M181" s="93" t="str">
        <f t="shared" si="42"/>
        <v/>
      </c>
      <c r="N181" s="96">
        <f t="shared" si="41"/>
        <v>0</v>
      </c>
      <c r="O181" s="96">
        <f t="shared" si="41"/>
        <v>0</v>
      </c>
      <c r="P181" s="220">
        <f>(ROUND((F181/100*'Member Info'!$W$2), 2))</f>
        <v>0</v>
      </c>
      <c r="Q181" s="220" t="e">
        <f t="shared" si="43"/>
        <v>#VALUE!</v>
      </c>
      <c r="R181" s="220" t="str">
        <f t="shared" si="44"/>
        <v/>
      </c>
      <c r="S181" s="229" t="str">
        <f t="shared" si="45"/>
        <v/>
      </c>
      <c r="T181" s="230" t="str">
        <f t="shared" si="46"/>
        <v/>
      </c>
      <c r="U181" s="230" t="str">
        <f t="shared" si="47"/>
        <v/>
      </c>
      <c r="V181" s="224">
        <f t="shared" si="48"/>
        <v>0</v>
      </c>
      <c r="W181" s="112">
        <f t="shared" si="49"/>
        <v>0</v>
      </c>
      <c r="X181" s="237" t="str">
        <f t="shared" si="37"/>
        <v/>
      </c>
      <c r="Y181" s="242" t="b">
        <f t="shared" si="38"/>
        <v>0</v>
      </c>
      <c r="Z181" s="237">
        <f t="shared" si="50"/>
        <v>0</v>
      </c>
      <c r="AA181" s="237">
        <f>IF('Member Info'!N177="",1,"")</f>
        <v>1</v>
      </c>
      <c r="AB181" s="245" t="e">
        <f t="shared" si="51"/>
        <v>#VALUE!</v>
      </c>
      <c r="AC181" s="132" t="str">
        <f t="shared" si="39"/>
        <v/>
      </c>
      <c r="AD181" s="126">
        <f t="shared" si="40"/>
        <v>1</v>
      </c>
      <c r="AE181" s="126" t="str">
        <f>IF('Member Info'!N177&lt;&gt;"",IF('Member Info'!N177&lt;=$R$1,1,0),"")</f>
        <v/>
      </c>
      <c r="AG181" s="126" t="b">
        <f t="shared" si="52"/>
        <v>0</v>
      </c>
      <c r="AH181" s="126">
        <f t="shared" si="53"/>
        <v>0</v>
      </c>
      <c r="AJ181" s="126">
        <f t="shared" si="54"/>
        <v>0</v>
      </c>
      <c r="AK181" s="126">
        <f>IF('Member Info'!F177&gt;$R$1,1,0)</f>
        <v>0</v>
      </c>
      <c r="AL181" s="126" t="b">
        <f>IF(ISERROR(R181),ERROR.TYPE(#REF!)=ERROR.TYPE(R181),FALSE)</f>
        <v>0</v>
      </c>
      <c r="AM181" s="126" t="b">
        <f>IF(ISERROR(S181),ERROR.TYPE(#REF!)=ERROR.TYPE(S181),FALSE)</f>
        <v>0</v>
      </c>
      <c r="AN181" s="126">
        <f>IF(OR('Member Info'!F177&gt;=$S$1,'Member Info'!N177&gt;=$R$1),1,0)</f>
        <v>0</v>
      </c>
    </row>
    <row r="182" spans="1:40" ht="15.75" thickBot="1" x14ac:dyDescent="0.3">
      <c r="A182" s="4">
        <v>150</v>
      </c>
      <c r="B182" s="166">
        <f>'Member Info'!D178</f>
        <v>0</v>
      </c>
      <c r="C182" s="166">
        <f>'Member Info'!E178</f>
        <v>0</v>
      </c>
      <c r="D182" s="166" t="str">
        <f>'Member Info'!G178</f>
        <v/>
      </c>
      <c r="E182" s="167">
        <f>'Member Info'!B178</f>
        <v>0</v>
      </c>
      <c r="F182" s="244"/>
      <c r="G182" s="168" t="str">
        <f>IF(E182=0,"",
IF('Member Info'!$AM$19&lt;=$R$1,
SUMPRODUCT('Member Info'!L178+IF('Member Info'!H178&gt;'Member Info'!$AJ$12,'Member Info'!$AK$13,IF('Member Info'!H178&gt;'Member Info'!$AJ$11,'Member Info'!$AK$12,IF('Member Info'!H178&gt;'Member Info'!$AJ$10,'Member Info'!$AK$11,IF('Member Info'!H178&gt;'Member Info'!$AJ$9,'Member Info'!$AK$10,IF('Member Info'!H178&gt;'Member Info'!$AJ$8,'Member Info'!$AK$9,'Member Info'!$AK$8)))))),
SUMPRODUCT('Member Info'!L178+IF('Member Info'!H178&gt;'Member Info'!$AG$17,'Member Info'!$AH$18,IF('Member Info'!H178&gt;'Member Info'!$AG$16,'Member Info'!$AH$17,IF('Member Info'!H178&gt;'Member Info'!$AG$15,'Member Info'!$AH$16,IF('Member Info'!H178&gt;'Member Info'!$AG$14,'Member Info'!$AH$15,IF('Member Info'!H178&gt;'Member Info'!$AG$13,'Member Info'!$AH$14,IF('Member Info'!H178&gt;'Member Info'!$AG$12,'Member Info'!$AH$13,IF('Member Info'!H178&gt;'Member Info'!$AG$11,'Member Info'!$AH$12,IF('Member Info'!H178&gt;'Member Info'!$AG$10,'Member Info'!$AH$11,IF('Member Info'!H178&gt;'Member Info'!$AG$9,'Member Info'!$AH$10,IF('Member Info'!H178&gt;'Member Info'!$AG$8,'Member Info'!$AH$9,'Member Info'!$AH$8)))))))))))))</f>
        <v/>
      </c>
      <c r="H182" s="26"/>
      <c r="I182" s="26"/>
      <c r="J182" s="107" t="str">
        <f>IF(E182=0,"",IF('Member Info'!F178&gt;$S$1,CONCATENATE("Joined with practice on ", TEXT('Member Info'!F178, "DD/MM/YYYY")),IF('Member Info'!N178&lt;&gt;"",IF('Member Info'!N178&lt;$R$1,CONCATENATE("Left Scheme on ", TEXT('Member Info'!N178, "DD/MM/YYYY")),IF(ISERROR(G182),"Error Detected, No rate entered",IF(E182=0,"",IF(F182="","Error Detected, No Pensionable pay",IF(ISERROR(AB182)," Unknown Values entered.",IF(T182+U182&lt;1,"Acceptable",IF(R182+S182=200, "No Contributions Entered", IF(K182="","Error Detected, Choose reason&gt;",IF(X182="1",IF(T182=1,"Please Enter Deemed Pensionable Pay","Add Any Relevant Details Above"),"Please Give Details Above"))))))))),IF(ISERROR(G182),"Error Detected, No rate entered",IF(E182=0,"",IF(F182="","Error Detected, No Pensionable pay",IF(ISERROR(AB182)," Unknown Values entered.",IF(T182+U182&lt;1,"Acceptable",IF(R182+S182=200, "No Contributions Entered", IF(K182="","Error Detected, Choose reason&gt;",IF(X182="1",IF(T182=1,"Please Enter Deemed Pensionable Pay","Add relevant Details Above"),"Please give details Above")))))))))))</f>
        <v/>
      </c>
      <c r="K182" s="263"/>
      <c r="L182" s="93"/>
      <c r="M182" s="93" t="str">
        <f t="shared" si="42"/>
        <v/>
      </c>
      <c r="N182" s="96">
        <f t="shared" si="41"/>
        <v>0</v>
      </c>
      <c r="O182" s="96">
        <f t="shared" si="41"/>
        <v>0</v>
      </c>
      <c r="P182" s="220">
        <f>(ROUND((F182/100*'Member Info'!$W$2), 2))</f>
        <v>0</v>
      </c>
      <c r="Q182" s="220" t="e">
        <f t="shared" si="43"/>
        <v>#VALUE!</v>
      </c>
      <c r="R182" s="220" t="str">
        <f t="shared" si="44"/>
        <v/>
      </c>
      <c r="S182" s="229" t="str">
        <f t="shared" si="45"/>
        <v/>
      </c>
      <c r="T182" s="230" t="str">
        <f t="shared" si="46"/>
        <v/>
      </c>
      <c r="U182" s="230" t="str">
        <f t="shared" si="47"/>
        <v/>
      </c>
      <c r="V182" s="224">
        <f t="shared" si="48"/>
        <v>0</v>
      </c>
      <c r="W182" s="112">
        <f t="shared" si="49"/>
        <v>0</v>
      </c>
      <c r="X182" s="237" t="str">
        <f t="shared" si="37"/>
        <v/>
      </c>
      <c r="Y182" s="242" t="b">
        <f t="shared" si="38"/>
        <v>0</v>
      </c>
      <c r="Z182" s="237">
        <f t="shared" si="50"/>
        <v>0</v>
      </c>
      <c r="AA182" s="237">
        <f>IF('Member Info'!N178="",1,"")</f>
        <v>1</v>
      </c>
      <c r="AB182" s="245" t="e">
        <f t="shared" si="51"/>
        <v>#VALUE!</v>
      </c>
      <c r="AC182" s="132" t="str">
        <f t="shared" si="39"/>
        <v/>
      </c>
      <c r="AD182" s="126">
        <f t="shared" si="40"/>
        <v>1</v>
      </c>
      <c r="AE182" s="126" t="str">
        <f>IF('Member Info'!N178&lt;&gt;"",IF('Member Info'!N178&lt;=$R$1,1,0),"")</f>
        <v/>
      </c>
      <c r="AG182" s="126" t="b">
        <f t="shared" si="52"/>
        <v>0</v>
      </c>
      <c r="AH182" s="126">
        <f t="shared" si="53"/>
        <v>0</v>
      </c>
      <c r="AJ182" s="126">
        <f t="shared" si="54"/>
        <v>0</v>
      </c>
      <c r="AK182" s="126">
        <f>IF('Member Info'!F178&gt;$R$1,1,0)</f>
        <v>0</v>
      </c>
      <c r="AL182" s="126" t="b">
        <f>IF(ISERROR(R182),ERROR.TYPE(#REF!)=ERROR.TYPE(R182),FALSE)</f>
        <v>0</v>
      </c>
      <c r="AM182" s="126" t="b">
        <f>IF(ISERROR(S182),ERROR.TYPE(#REF!)=ERROR.TYPE(S182),FALSE)</f>
        <v>0</v>
      </c>
      <c r="AN182" s="126">
        <f>IF(OR('Member Info'!F178&gt;=$S$1,'Member Info'!N178&gt;=$R$1),1,0)</f>
        <v>0</v>
      </c>
    </row>
    <row r="183" spans="1:40" ht="15.75" thickBot="1" x14ac:dyDescent="0.3">
      <c r="A183" s="4"/>
      <c r="B183" s="5"/>
      <c r="C183" s="5"/>
      <c r="D183" s="5"/>
      <c r="E183" s="5"/>
      <c r="F183" s="279">
        <f>SUM(F33:F182)</f>
        <v>0</v>
      </c>
      <c r="G183" s="21"/>
      <c r="H183" s="9">
        <f>ROUND(SUM(H33:H182), 2)</f>
        <v>0</v>
      </c>
      <c r="I183" s="9">
        <f>ROUND(SUM(I33:I182), 2)</f>
        <v>0</v>
      </c>
      <c r="J183" s="135">
        <f>COUNTIF(J33:J182, "&gt;0")</f>
        <v>0</v>
      </c>
      <c r="K183" s="5"/>
      <c r="L183" s="5"/>
      <c r="M183" s="5"/>
      <c r="N183" s="5"/>
      <c r="O183" s="5"/>
      <c r="T183" s="224">
        <f>SUM(T33:T182)</f>
        <v>0</v>
      </c>
      <c r="U183" s="230">
        <f>SUM(U33:U182)</f>
        <v>0</v>
      </c>
      <c r="V183" s="224">
        <f>SUM(V33:V182)</f>
        <v>0</v>
      </c>
      <c r="W183" s="224"/>
      <c r="X183" s="340"/>
      <c r="Y183" s="224">
        <f>COUNTIF(Y33:Y182, TRUE)</f>
        <v>0</v>
      </c>
      <c r="Z183" s="239">
        <f>SUM(Z33:Z182)</f>
        <v>0</v>
      </c>
      <c r="AA183" s="255"/>
      <c r="AB183" s="238"/>
      <c r="AC183" s="245">
        <f>SUM(AC33:AC182)</f>
        <v>0</v>
      </c>
      <c r="AD183" s="126">
        <f>COUNTIF(AD33:AD182,"&gt;1")</f>
        <v>0</v>
      </c>
      <c r="AJ183" s="126">
        <f>SUM(AJ33:AJ182)</f>
        <v>0</v>
      </c>
    </row>
    <row r="184" spans="1:40" ht="15" customHeight="1" x14ac:dyDescent="0.25">
      <c r="A184" s="4"/>
      <c r="B184" s="344"/>
      <c r="C184" s="344"/>
      <c r="D184" s="5"/>
      <c r="E184" s="38"/>
      <c r="F184" s="38"/>
      <c r="G184" s="21"/>
      <c r="H184" s="22"/>
      <c r="I184" s="22"/>
      <c r="J184" s="108"/>
      <c r="K184" s="5"/>
      <c r="L184" s="5"/>
      <c r="M184" s="5"/>
      <c r="N184" s="5"/>
      <c r="O184" s="256"/>
    </row>
    <row r="185" spans="1:40" ht="15.75" customHeight="1" x14ac:dyDescent="0.25">
      <c r="A185" s="4"/>
      <c r="B185" s="344"/>
      <c r="C185" s="344"/>
      <c r="D185" s="23"/>
      <c r="E185" s="343"/>
      <c r="F185" s="343"/>
      <c r="G185" s="341"/>
      <c r="H185" s="341"/>
      <c r="I185" s="341"/>
      <c r="J185" s="341"/>
      <c r="K185" s="5"/>
      <c r="L185" s="5"/>
      <c r="M185" s="5"/>
      <c r="N185" s="256"/>
      <c r="O185" s="5"/>
    </row>
    <row r="186" spans="1:40" ht="15.75" x14ac:dyDescent="0.25">
      <c r="A186" s="4"/>
      <c r="B186" s="344"/>
      <c r="C186" s="344"/>
      <c r="D186" s="23"/>
      <c r="E186" s="343"/>
      <c r="F186" s="477" t="s">
        <v>17</v>
      </c>
      <c r="G186" s="477"/>
      <c r="H186" s="477"/>
      <c r="I186" s="341"/>
      <c r="J186" s="341"/>
      <c r="K186" s="5"/>
      <c r="L186" s="5"/>
      <c r="M186" s="5"/>
      <c r="N186" s="5"/>
      <c r="O186" s="5"/>
    </row>
    <row r="187" spans="1:40" ht="15.75" x14ac:dyDescent="0.25">
      <c r="A187" s="4"/>
      <c r="B187" s="388"/>
      <c r="C187" s="388"/>
      <c r="D187" s="23"/>
      <c r="E187" s="342"/>
      <c r="F187" s="477"/>
      <c r="G187" s="477"/>
      <c r="H187" s="477"/>
      <c r="I187" s="342"/>
      <c r="J187" s="342"/>
      <c r="K187" s="5"/>
      <c r="L187" s="5"/>
      <c r="M187" s="5"/>
      <c r="N187" s="5"/>
      <c r="O187" s="5"/>
    </row>
    <row r="188" spans="1:40" ht="15.75" x14ac:dyDescent="0.25">
      <c r="A188" s="4"/>
      <c r="B188" s="345"/>
      <c r="C188" s="345"/>
      <c r="D188" s="23"/>
      <c r="E188" s="342"/>
      <c r="F188" s="342"/>
      <c r="G188" s="342"/>
      <c r="H188" s="342"/>
      <c r="I188" s="476" t="s">
        <v>20</v>
      </c>
      <c r="J188" s="476"/>
      <c r="K188" s="5"/>
      <c r="L188" s="5"/>
      <c r="M188" s="5"/>
      <c r="N188" s="5"/>
      <c r="O188" s="5"/>
    </row>
    <row r="189" spans="1:40" ht="15.75" thickBot="1" x14ac:dyDescent="0.3">
      <c r="A189" s="4"/>
      <c r="B189" s="346"/>
      <c r="C189" s="345" t="s">
        <v>18</v>
      </c>
      <c r="D189" s="345"/>
      <c r="E189" s="342"/>
      <c r="F189" s="345" t="s">
        <v>19</v>
      </c>
      <c r="G189" s="345"/>
      <c r="H189" s="345"/>
      <c r="I189" s="485"/>
      <c r="J189" s="485"/>
      <c r="K189" s="5"/>
      <c r="L189" s="5"/>
      <c r="M189" s="5"/>
      <c r="N189" s="5"/>
      <c r="O189" s="5"/>
    </row>
    <row r="190" spans="1:40" ht="15.75" thickBot="1" x14ac:dyDescent="0.3">
      <c r="A190" s="4"/>
      <c r="B190" s="12"/>
      <c r="C190" s="480">
        <f>H183</f>
        <v>0</v>
      </c>
      <c r="D190" s="481"/>
      <c r="E190" s="342"/>
      <c r="F190" s="480">
        <f>I183</f>
        <v>0</v>
      </c>
      <c r="G190" s="481"/>
      <c r="H190" s="346"/>
      <c r="I190" s="480">
        <f>C190+F190</f>
        <v>0</v>
      </c>
      <c r="J190" s="481"/>
      <c r="K190" s="5"/>
      <c r="L190" s="5"/>
      <c r="M190" s="5"/>
      <c r="N190" s="5"/>
      <c r="O190" s="5"/>
    </row>
    <row r="191" spans="1:40" ht="15.75" x14ac:dyDescent="0.25">
      <c r="A191" s="4"/>
      <c r="B191" s="345"/>
      <c r="C191" s="345"/>
      <c r="D191" s="23"/>
      <c r="E191" s="342"/>
      <c r="F191" s="342"/>
      <c r="G191" s="342"/>
      <c r="H191" s="342"/>
      <c r="I191" s="342"/>
      <c r="J191" s="342"/>
      <c r="K191" s="5"/>
      <c r="L191" s="5"/>
      <c r="M191" s="5"/>
      <c r="N191" s="5"/>
      <c r="O191" s="5"/>
    </row>
    <row r="192" spans="1:40" ht="15.75" x14ac:dyDescent="0.25">
      <c r="A192" s="4"/>
      <c r="B192" s="346"/>
      <c r="C192" s="346"/>
      <c r="D192" s="23"/>
      <c r="E192" s="342"/>
      <c r="F192" s="342"/>
      <c r="G192" s="342"/>
      <c r="H192" s="342"/>
      <c r="I192" s="342"/>
      <c r="J192" s="342"/>
      <c r="K192" s="5"/>
      <c r="L192" s="5"/>
      <c r="M192" s="5"/>
      <c r="N192" s="5"/>
      <c r="O192" s="5"/>
    </row>
    <row r="193" spans="1:27" ht="15.75" customHeight="1" x14ac:dyDescent="0.25">
      <c r="A193" s="4"/>
      <c r="B193" s="487" t="s">
        <v>607</v>
      </c>
      <c r="C193" s="487"/>
      <c r="D193" s="487"/>
      <c r="E193" s="487"/>
      <c r="F193" s="487"/>
      <c r="G193" s="487"/>
      <c r="H193" s="487"/>
      <c r="I193" s="487"/>
      <c r="J193" s="487"/>
      <c r="K193" s="5"/>
      <c r="L193" s="5"/>
      <c r="M193" s="5"/>
      <c r="N193" s="5"/>
      <c r="O193" s="5"/>
    </row>
    <row r="194" spans="1:27" ht="15.75" customHeight="1" x14ac:dyDescent="0.25">
      <c r="A194" s="4"/>
      <c r="B194" s="487"/>
      <c r="C194" s="487"/>
      <c r="D194" s="487"/>
      <c r="E194" s="487"/>
      <c r="F194" s="487"/>
      <c r="G194" s="487"/>
      <c r="H194" s="487"/>
      <c r="I194" s="487"/>
      <c r="J194" s="487"/>
      <c r="K194" s="5"/>
      <c r="L194" s="5"/>
      <c r="M194" s="5"/>
      <c r="N194" s="5"/>
      <c r="O194" s="5"/>
    </row>
    <row r="195" spans="1:27" ht="15.75" customHeight="1" x14ac:dyDescent="0.25">
      <c r="A195" s="4"/>
      <c r="B195" s="487"/>
      <c r="C195" s="487"/>
      <c r="D195" s="487"/>
      <c r="E195" s="487"/>
      <c r="F195" s="487"/>
      <c r="G195" s="487"/>
      <c r="H195" s="487"/>
      <c r="I195" s="487"/>
      <c r="J195" s="487"/>
      <c r="K195" s="5"/>
      <c r="L195" s="5"/>
      <c r="M195" s="5"/>
      <c r="N195" s="5"/>
      <c r="O195" s="5"/>
    </row>
    <row r="196" spans="1:27" ht="15.75" customHeight="1" x14ac:dyDescent="0.25">
      <c r="A196" s="4"/>
      <c r="B196" s="487"/>
      <c r="C196" s="487"/>
      <c r="D196" s="487"/>
      <c r="E196" s="487"/>
      <c r="F196" s="487"/>
      <c r="G196" s="487"/>
      <c r="H196" s="487"/>
      <c r="I196" s="487"/>
      <c r="J196" s="487"/>
      <c r="K196" s="5"/>
      <c r="L196" s="5"/>
      <c r="M196" s="5"/>
      <c r="N196" s="5"/>
      <c r="O196" s="5"/>
    </row>
    <row r="197" spans="1:27" x14ac:dyDescent="0.25">
      <c r="A197" s="4"/>
      <c r="B197" s="487"/>
      <c r="C197" s="487"/>
      <c r="D197" s="487"/>
      <c r="E197" s="487"/>
      <c r="F197" s="487"/>
      <c r="G197" s="487"/>
      <c r="H197" s="487"/>
      <c r="I197" s="487"/>
      <c r="J197" s="487"/>
      <c r="K197" s="5"/>
      <c r="L197" s="5"/>
      <c r="M197" s="5"/>
      <c r="N197" s="5"/>
      <c r="O197" s="5"/>
    </row>
    <row r="198" spans="1:27" x14ac:dyDescent="0.25">
      <c r="A198" s="4"/>
      <c r="B198" s="5"/>
      <c r="C198" s="5"/>
      <c r="D198" s="5"/>
      <c r="E198" s="5"/>
      <c r="F198" s="5"/>
      <c r="G198" s="21"/>
      <c r="H198" s="5"/>
      <c r="I198" s="5"/>
      <c r="J198" s="386"/>
      <c r="K198" s="5"/>
      <c r="L198" s="5"/>
      <c r="M198" s="5"/>
      <c r="N198" s="5"/>
      <c r="O198" s="5"/>
    </row>
    <row r="199" spans="1:27" ht="15.75" x14ac:dyDescent="0.25">
      <c r="A199" s="4"/>
      <c r="B199" s="474"/>
      <c r="C199" s="474"/>
      <c r="D199" s="474"/>
      <c r="E199" s="474"/>
      <c r="F199" s="474"/>
      <c r="G199" s="474"/>
      <c r="H199" s="390"/>
      <c r="I199" s="390"/>
      <c r="J199" s="105"/>
      <c r="K199" s="5"/>
      <c r="L199" s="5"/>
      <c r="M199" s="5"/>
      <c r="N199" s="5"/>
      <c r="O199" s="5"/>
      <c r="S199" s="126"/>
      <c r="T199" s="126"/>
      <c r="U199" s="126"/>
      <c r="V199" s="126"/>
      <c r="W199" s="126"/>
      <c r="X199" s="126"/>
      <c r="Y199" s="126"/>
      <c r="Z199" s="126"/>
      <c r="AA199" s="126"/>
    </row>
    <row r="200" spans="1:27" x14ac:dyDescent="0.25">
      <c r="A200" s="4"/>
      <c r="B200" s="5"/>
      <c r="C200" s="5"/>
      <c r="D200" s="5"/>
      <c r="E200" s="5"/>
      <c r="F200" s="5"/>
      <c r="G200" s="21"/>
      <c r="H200" s="5"/>
      <c r="I200" s="5"/>
      <c r="J200" s="386"/>
      <c r="K200" s="5"/>
      <c r="L200" s="5"/>
      <c r="M200" s="5"/>
      <c r="N200" s="5"/>
      <c r="O200" s="5"/>
      <c r="S200" s="126"/>
      <c r="T200" s="126"/>
      <c r="U200" s="126"/>
      <c r="V200" s="126"/>
      <c r="W200" s="126"/>
      <c r="X200" s="126"/>
      <c r="Y200" s="126"/>
      <c r="Z200" s="126"/>
      <c r="AA200" s="126"/>
    </row>
    <row r="201" spans="1:27" x14ac:dyDescent="0.25">
      <c r="A201" s="4"/>
      <c r="B201" s="5"/>
      <c r="C201" s="5"/>
      <c r="D201" s="5"/>
      <c r="E201" s="5"/>
      <c r="F201" s="5"/>
      <c r="G201" s="21"/>
      <c r="H201" s="5"/>
      <c r="I201" s="5"/>
      <c r="J201" s="386"/>
      <c r="K201" s="5"/>
      <c r="L201" s="5"/>
      <c r="M201" s="5"/>
      <c r="N201" s="5"/>
      <c r="O201" s="5"/>
      <c r="S201" s="126"/>
      <c r="T201" s="126"/>
      <c r="U201" s="126"/>
      <c r="V201" s="126"/>
      <c r="W201" s="126"/>
      <c r="X201" s="126"/>
      <c r="Y201" s="126"/>
      <c r="Z201" s="126"/>
      <c r="AA201" s="126"/>
    </row>
    <row r="202" spans="1:27" ht="21" x14ac:dyDescent="0.25">
      <c r="A202" s="4"/>
      <c r="B202" s="486"/>
      <c r="C202" s="486"/>
      <c r="D202" s="486"/>
      <c r="E202" s="486"/>
      <c r="F202" s="486"/>
      <c r="G202" s="486"/>
      <c r="H202" s="389"/>
      <c r="I202" s="389"/>
      <c r="J202" s="389"/>
      <c r="K202" s="5"/>
      <c r="L202" s="5"/>
      <c r="M202" s="5"/>
      <c r="N202" s="5"/>
      <c r="O202" s="5"/>
      <c r="S202" s="126"/>
      <c r="T202" s="126"/>
      <c r="U202" s="126"/>
      <c r="V202" s="126"/>
      <c r="W202" s="126"/>
      <c r="X202" s="126"/>
      <c r="Y202" s="126"/>
      <c r="Z202" s="126"/>
      <c r="AA202" s="126"/>
    </row>
    <row r="203" spans="1:27" ht="21" x14ac:dyDescent="0.25">
      <c r="A203" s="4"/>
      <c r="B203" s="15"/>
      <c r="C203" s="15"/>
      <c r="D203" s="15"/>
      <c r="E203" s="15"/>
      <c r="F203" s="15"/>
      <c r="G203" s="15"/>
      <c r="H203" s="5"/>
      <c r="I203" s="5"/>
      <c r="J203" s="386"/>
      <c r="K203" s="5"/>
      <c r="L203" s="5"/>
      <c r="M203" s="5"/>
      <c r="N203" s="5"/>
      <c r="O203" s="5"/>
      <c r="S203" s="126"/>
      <c r="T203" s="126"/>
      <c r="U203" s="126"/>
      <c r="V203" s="126"/>
      <c r="W203" s="126"/>
      <c r="X203" s="126"/>
      <c r="Y203" s="126"/>
      <c r="Z203" s="126"/>
      <c r="AA203" s="126"/>
    </row>
    <row r="204" spans="1:27" ht="15" customHeight="1" x14ac:dyDescent="0.25">
      <c r="A204" s="4"/>
      <c r="B204" s="478"/>
      <c r="C204" s="478"/>
      <c r="D204" s="478"/>
      <c r="E204" s="5"/>
      <c r="F204" s="478"/>
      <c r="G204" s="478"/>
      <c r="H204" s="478"/>
      <c r="I204" s="478"/>
      <c r="J204" s="388"/>
      <c r="K204" s="5"/>
      <c r="L204" s="5"/>
      <c r="M204" s="5"/>
      <c r="N204" s="5"/>
      <c r="O204" s="5"/>
      <c r="S204" s="126"/>
      <c r="T204" s="126"/>
      <c r="U204" s="126"/>
      <c r="V204" s="126"/>
      <c r="W204" s="126"/>
      <c r="X204" s="126"/>
      <c r="Y204" s="126"/>
      <c r="Z204" s="126"/>
      <c r="AA204" s="126"/>
    </row>
    <row r="205" spans="1:27" x14ac:dyDescent="0.25">
      <c r="A205" s="4"/>
      <c r="B205" s="478"/>
      <c r="C205" s="478"/>
      <c r="D205" s="478"/>
      <c r="E205" s="5"/>
      <c r="F205" s="478"/>
      <c r="G205" s="478"/>
      <c r="H205" s="478"/>
      <c r="I205" s="478"/>
      <c r="J205" s="388"/>
      <c r="K205" s="5"/>
      <c r="L205" s="5"/>
      <c r="M205" s="5"/>
      <c r="N205" s="5"/>
      <c r="O205" s="5"/>
      <c r="S205" s="126"/>
      <c r="T205" s="126"/>
      <c r="U205" s="126"/>
      <c r="V205" s="126"/>
      <c r="W205" s="126"/>
      <c r="X205" s="126"/>
      <c r="Y205" s="126"/>
      <c r="Z205" s="126"/>
      <c r="AA205" s="126"/>
    </row>
    <row r="206" spans="1:27" x14ac:dyDescent="0.25">
      <c r="A206" s="4"/>
      <c r="B206" s="388"/>
      <c r="C206" s="388"/>
      <c r="D206" s="388"/>
      <c r="E206" s="5"/>
      <c r="F206" s="388"/>
      <c r="G206" s="388"/>
      <c r="H206" s="388"/>
      <c r="I206" s="388"/>
      <c r="J206" s="388"/>
      <c r="K206" s="5"/>
      <c r="L206" s="5"/>
      <c r="M206" s="5"/>
      <c r="N206" s="5"/>
      <c r="O206" s="5"/>
      <c r="S206" s="126"/>
      <c r="T206" s="126"/>
      <c r="U206" s="126"/>
      <c r="V206" s="126"/>
      <c r="W206" s="126"/>
      <c r="X206" s="126"/>
      <c r="Y206" s="126"/>
      <c r="Z206" s="126"/>
      <c r="AA206" s="126"/>
    </row>
    <row r="207" spans="1:27" ht="15.75" customHeight="1" x14ac:dyDescent="0.25">
      <c r="A207" s="4"/>
      <c r="B207" s="433"/>
      <c r="C207" s="433"/>
      <c r="D207" s="433"/>
      <c r="E207" s="5"/>
      <c r="F207" s="433"/>
      <c r="G207" s="433"/>
      <c r="H207" s="433"/>
      <c r="I207" s="433"/>
      <c r="J207" s="31"/>
      <c r="K207" s="5"/>
      <c r="L207" s="5"/>
      <c r="M207" s="5"/>
      <c r="N207" s="5"/>
      <c r="O207" s="5"/>
      <c r="S207" s="126"/>
      <c r="T207" s="126"/>
      <c r="U207" s="126"/>
      <c r="V207" s="126"/>
      <c r="W207" s="126"/>
      <c r="X207" s="126"/>
      <c r="Y207" s="126"/>
      <c r="Z207" s="126"/>
      <c r="AA207" s="126"/>
    </row>
    <row r="208" spans="1:27" x14ac:dyDescent="0.25">
      <c r="A208" s="4"/>
      <c r="B208" s="473"/>
      <c r="C208" s="473"/>
      <c r="D208" s="473"/>
      <c r="E208" s="5"/>
      <c r="F208" s="473"/>
      <c r="G208" s="473"/>
      <c r="H208" s="473"/>
      <c r="I208" s="473"/>
      <c r="J208" s="106"/>
      <c r="K208" s="5"/>
      <c r="L208" s="5"/>
      <c r="M208" s="5"/>
      <c r="N208" s="5"/>
      <c r="O208" s="5"/>
      <c r="S208" s="126"/>
      <c r="T208" s="126"/>
      <c r="U208" s="126"/>
      <c r="V208" s="126"/>
      <c r="W208" s="126"/>
      <c r="X208" s="126"/>
      <c r="Y208" s="126"/>
      <c r="Z208" s="126"/>
      <c r="AA208" s="126"/>
    </row>
    <row r="209" spans="1:27" x14ac:dyDescent="0.25">
      <c r="A209" s="4"/>
      <c r="B209" s="12"/>
      <c r="C209" s="12"/>
      <c r="D209" s="12"/>
      <c r="E209" s="5"/>
      <c r="F209" s="12"/>
      <c r="G209" s="12"/>
      <c r="H209" s="12"/>
      <c r="I209" s="12"/>
      <c r="J209" s="386"/>
      <c r="K209" s="5"/>
      <c r="L209" s="5"/>
      <c r="M209" s="5"/>
      <c r="N209" s="5"/>
      <c r="O209" s="5"/>
      <c r="S209" s="126"/>
      <c r="T209" s="126"/>
      <c r="U209" s="126"/>
      <c r="V209" s="126"/>
      <c r="W209" s="126"/>
      <c r="X209" s="126"/>
      <c r="Y209" s="126"/>
      <c r="Z209" s="126"/>
      <c r="AA209" s="126"/>
    </row>
    <row r="210" spans="1:27" ht="15.75" customHeight="1" x14ac:dyDescent="0.25">
      <c r="A210" s="4"/>
      <c r="B210" s="433"/>
      <c r="C210" s="433"/>
      <c r="D210" s="433"/>
      <c r="E210" s="5"/>
      <c r="F210" s="433"/>
      <c r="G210" s="433"/>
      <c r="H210" s="433"/>
      <c r="I210" s="433"/>
      <c r="J210" s="31"/>
      <c r="K210" s="5"/>
      <c r="L210" s="5"/>
      <c r="M210" s="5"/>
      <c r="N210" s="5"/>
      <c r="O210" s="5"/>
      <c r="S210" s="126"/>
      <c r="T210" s="126"/>
      <c r="U210" s="126"/>
      <c r="V210" s="126"/>
      <c r="W210" s="126"/>
      <c r="X210" s="126"/>
      <c r="Y210" s="126"/>
      <c r="Z210" s="126"/>
      <c r="AA210" s="126"/>
    </row>
    <row r="211" spans="1:27" x14ac:dyDescent="0.25">
      <c r="A211" s="4"/>
      <c r="B211" s="473"/>
      <c r="C211" s="473"/>
      <c r="D211" s="473"/>
      <c r="E211" s="5"/>
      <c r="F211" s="473"/>
      <c r="G211" s="473"/>
      <c r="H211" s="473"/>
      <c r="I211" s="473"/>
      <c r="J211" s="106"/>
      <c r="K211" s="5"/>
      <c r="L211" s="5"/>
      <c r="M211" s="5"/>
      <c r="N211" s="5"/>
      <c r="O211" s="5"/>
      <c r="S211" s="126"/>
      <c r="T211" s="126"/>
      <c r="U211" s="126"/>
      <c r="V211" s="126"/>
      <c r="W211" s="126"/>
      <c r="X211" s="126"/>
      <c r="Y211" s="126"/>
      <c r="Z211" s="126"/>
      <c r="AA211" s="126"/>
    </row>
    <row r="212" spans="1:27" x14ac:dyDescent="0.25">
      <c r="A212" s="4"/>
      <c r="B212" s="12"/>
      <c r="C212" s="12"/>
      <c r="D212" s="12"/>
      <c r="E212" s="5"/>
      <c r="F212" s="12"/>
      <c r="G212" s="12"/>
      <c r="H212" s="12"/>
      <c r="I212" s="12"/>
      <c r="J212" s="386"/>
      <c r="K212" s="5"/>
      <c r="L212" s="5"/>
      <c r="M212" s="5"/>
      <c r="N212" s="5"/>
      <c r="O212" s="5"/>
      <c r="S212" s="126"/>
      <c r="T212" s="126"/>
      <c r="U212" s="126"/>
      <c r="V212" s="126"/>
      <c r="W212" s="126"/>
      <c r="X212" s="126"/>
      <c r="Y212" s="126"/>
      <c r="Z212" s="126"/>
      <c r="AA212" s="126"/>
    </row>
    <row r="213" spans="1:27" ht="15.75" customHeight="1" x14ac:dyDescent="0.25">
      <c r="A213" s="4"/>
      <c r="B213" s="476"/>
      <c r="C213" s="476"/>
      <c r="D213" s="476"/>
      <c r="E213" s="5"/>
      <c r="F213" s="476"/>
      <c r="G213" s="476"/>
      <c r="H213" s="476"/>
      <c r="I213" s="476"/>
      <c r="J213" s="388"/>
      <c r="K213" s="5"/>
      <c r="L213" s="5"/>
      <c r="M213" s="5"/>
      <c r="N213" s="5"/>
      <c r="O213" s="5"/>
      <c r="S213" s="126"/>
      <c r="T213" s="126"/>
      <c r="U213" s="126"/>
      <c r="V213" s="126"/>
      <c r="W213" s="126"/>
      <c r="X213" s="126"/>
      <c r="Y213" s="126"/>
      <c r="Z213" s="126"/>
      <c r="AA213" s="126"/>
    </row>
    <row r="214" spans="1:27" x14ac:dyDescent="0.25">
      <c r="A214" s="4"/>
      <c r="B214" s="473"/>
      <c r="C214" s="473"/>
      <c r="D214" s="473"/>
      <c r="E214" s="5"/>
      <c r="F214" s="473"/>
      <c r="G214" s="473"/>
      <c r="H214" s="473"/>
      <c r="I214" s="473"/>
      <c r="J214" s="106"/>
      <c r="K214" s="5"/>
      <c r="L214" s="5"/>
      <c r="M214" s="5"/>
      <c r="N214" s="5"/>
      <c r="O214" s="5"/>
      <c r="S214" s="126"/>
      <c r="T214" s="126"/>
      <c r="U214" s="126"/>
      <c r="V214" s="126"/>
      <c r="W214" s="126"/>
      <c r="X214" s="126"/>
      <c r="Y214" s="126"/>
      <c r="Z214" s="126"/>
      <c r="AA214" s="126"/>
    </row>
    <row r="215" spans="1:27" x14ac:dyDescent="0.25">
      <c r="A215" s="4"/>
      <c r="B215" s="12"/>
      <c r="C215" s="12"/>
      <c r="D215" s="12"/>
      <c r="E215" s="5"/>
      <c r="F215" s="5"/>
      <c r="G215" s="5"/>
      <c r="H215" s="12"/>
      <c r="I215" s="5"/>
      <c r="J215" s="386"/>
      <c r="K215" s="5"/>
      <c r="L215" s="5"/>
      <c r="M215" s="5"/>
      <c r="N215" s="5"/>
      <c r="O215" s="5"/>
      <c r="S215" s="126"/>
      <c r="T215" s="126"/>
      <c r="U215" s="126"/>
      <c r="V215" s="126"/>
      <c r="W215" s="126"/>
      <c r="X215" s="126"/>
      <c r="Y215" s="126"/>
      <c r="Z215" s="126"/>
      <c r="AA215" s="126"/>
    </row>
    <row r="216" spans="1:27" x14ac:dyDescent="0.25">
      <c r="A216" s="4"/>
      <c r="B216" s="479"/>
      <c r="C216" s="479"/>
      <c r="D216" s="479"/>
      <c r="E216" s="5"/>
      <c r="F216" s="5"/>
      <c r="G216" s="5"/>
      <c r="H216" s="12"/>
      <c r="I216" s="5"/>
      <c r="J216" s="386"/>
      <c r="K216" s="5"/>
      <c r="L216" s="5"/>
      <c r="M216" s="5"/>
      <c r="N216" s="5"/>
      <c r="O216" s="5"/>
      <c r="S216" s="126"/>
      <c r="T216" s="126"/>
      <c r="U216" s="126"/>
      <c r="V216" s="126"/>
      <c r="W216" s="126"/>
      <c r="X216" s="126"/>
      <c r="Y216" s="126"/>
      <c r="Z216" s="126"/>
      <c r="AA216" s="126"/>
    </row>
    <row r="217" spans="1:27" x14ac:dyDescent="0.25">
      <c r="A217" s="4"/>
      <c r="B217" s="475"/>
      <c r="C217" s="475"/>
      <c r="D217" s="475"/>
      <c r="E217" s="5"/>
      <c r="F217" s="5"/>
      <c r="G217" s="5"/>
      <c r="H217" s="5"/>
      <c r="I217" s="5"/>
      <c r="J217" s="386"/>
      <c r="K217" s="5"/>
      <c r="L217" s="5"/>
      <c r="M217" s="5"/>
      <c r="N217" s="5"/>
      <c r="O217" s="5"/>
      <c r="S217" s="126"/>
      <c r="T217" s="126"/>
      <c r="U217" s="126"/>
      <c r="V217" s="126"/>
      <c r="W217" s="126"/>
      <c r="X217" s="126"/>
      <c r="Y217" s="126"/>
      <c r="Z217" s="126"/>
      <c r="AA217" s="126"/>
    </row>
    <row r="218" spans="1:27" x14ac:dyDescent="0.25">
      <c r="A218" s="4"/>
      <c r="B218" s="12"/>
      <c r="C218" s="12"/>
      <c r="D218" s="12"/>
      <c r="E218" s="12"/>
      <c r="F218" s="12"/>
      <c r="G218" s="12"/>
      <c r="H218" s="5"/>
      <c r="I218" s="5"/>
      <c r="J218" s="386"/>
      <c r="K218" s="5"/>
      <c r="L218" s="5"/>
      <c r="M218" s="5"/>
      <c r="N218" s="5"/>
      <c r="O218" s="5"/>
      <c r="S218" s="126"/>
      <c r="T218" s="126"/>
      <c r="U218" s="126"/>
      <c r="V218" s="126"/>
      <c r="W218" s="126"/>
      <c r="X218" s="126"/>
      <c r="Y218" s="126"/>
      <c r="Z218" s="126"/>
      <c r="AA218" s="126"/>
    </row>
    <row r="219" spans="1:27" x14ac:dyDescent="0.25">
      <c r="A219" s="4"/>
      <c r="B219" s="476"/>
      <c r="C219" s="476"/>
      <c r="D219" s="476"/>
      <c r="E219" s="476"/>
      <c r="F219" s="476"/>
      <c r="G219" s="476"/>
      <c r="H219" s="387"/>
      <c r="I219" s="387"/>
      <c r="J219" s="388"/>
      <c r="K219" s="5"/>
      <c r="L219" s="5"/>
      <c r="M219" s="5"/>
      <c r="N219" s="5"/>
      <c r="O219" s="5"/>
      <c r="S219" s="126"/>
      <c r="T219" s="126"/>
      <c r="U219" s="126"/>
      <c r="V219" s="126"/>
      <c r="W219" s="126"/>
      <c r="X219" s="126"/>
      <c r="Y219" s="126"/>
      <c r="Z219" s="126"/>
      <c r="AA219" s="126"/>
    </row>
    <row r="220" spans="1:27" ht="15.75" thickBot="1" x14ac:dyDescent="0.3">
      <c r="A220" s="4"/>
      <c r="B220" s="18"/>
      <c r="C220" s="18"/>
      <c r="D220" s="18"/>
      <c r="E220" s="18"/>
      <c r="F220" s="18"/>
      <c r="G220" s="18"/>
      <c r="H220" s="19"/>
      <c r="I220" s="33"/>
      <c r="J220" s="109"/>
      <c r="K220" s="19"/>
      <c r="L220" s="5"/>
      <c r="M220" s="5"/>
      <c r="N220" s="5"/>
      <c r="O220" s="5"/>
      <c r="S220" s="126"/>
      <c r="T220" s="126"/>
      <c r="U220" s="126"/>
      <c r="V220" s="126"/>
      <c r="W220" s="126"/>
      <c r="X220" s="126"/>
      <c r="Y220" s="126"/>
      <c r="Z220" s="126"/>
      <c r="AA220" s="126"/>
    </row>
    <row r="221" spans="1:27" x14ac:dyDescent="0.25">
      <c r="A221" s="4"/>
      <c r="S221" s="126"/>
      <c r="T221" s="126"/>
      <c r="U221" s="126"/>
      <c r="V221" s="126"/>
      <c r="W221" s="126"/>
      <c r="X221" s="126"/>
      <c r="Y221" s="126"/>
      <c r="Z221" s="126"/>
      <c r="AA221" s="126"/>
    </row>
    <row r="222" spans="1:27" x14ac:dyDescent="0.25">
      <c r="A222" s="4"/>
      <c r="S222" s="126"/>
      <c r="T222" s="126"/>
      <c r="U222" s="126"/>
      <c r="V222" s="126"/>
      <c r="W222" s="126"/>
      <c r="X222" s="126"/>
      <c r="Y222" s="126"/>
      <c r="Z222" s="126"/>
      <c r="AA222" s="126"/>
    </row>
    <row r="223" spans="1:27" x14ac:dyDescent="0.25">
      <c r="A223" s="4"/>
      <c r="S223" s="126"/>
      <c r="T223" s="126"/>
      <c r="U223" s="126"/>
      <c r="V223" s="126"/>
      <c r="W223" s="126"/>
      <c r="X223" s="126"/>
      <c r="Y223" s="126"/>
      <c r="Z223" s="126"/>
      <c r="AA223" s="126"/>
    </row>
    <row r="224" spans="1:27" ht="15" customHeight="1" x14ac:dyDescent="0.25">
      <c r="A224" s="4"/>
      <c r="S224" s="126"/>
      <c r="T224" s="126"/>
      <c r="U224" s="126"/>
      <c r="V224" s="126"/>
      <c r="W224" s="126"/>
      <c r="X224" s="126"/>
      <c r="Y224" s="126"/>
      <c r="Z224" s="126"/>
      <c r="AA224" s="126"/>
    </row>
    <row r="225" spans="1:27" x14ac:dyDescent="0.25">
      <c r="A225" s="4"/>
      <c r="S225" s="126"/>
      <c r="T225" s="126"/>
      <c r="U225" s="126"/>
      <c r="V225" s="126"/>
      <c r="W225" s="126"/>
      <c r="X225" s="126"/>
      <c r="Y225" s="126"/>
      <c r="Z225" s="126"/>
      <c r="AA225" s="126"/>
    </row>
    <row r="226" spans="1:27" x14ac:dyDescent="0.25">
      <c r="A226" s="4"/>
      <c r="S226" s="126"/>
      <c r="T226" s="126"/>
      <c r="U226" s="126"/>
      <c r="V226" s="126"/>
      <c r="W226" s="126"/>
      <c r="X226" s="126"/>
      <c r="Y226" s="126"/>
      <c r="Z226" s="126"/>
      <c r="AA226" s="126"/>
    </row>
    <row r="227" spans="1:27" x14ac:dyDescent="0.25">
      <c r="A227" s="4"/>
      <c r="S227" s="126"/>
      <c r="T227" s="126"/>
      <c r="U227" s="126"/>
      <c r="V227" s="126"/>
      <c r="W227" s="126"/>
      <c r="X227" s="126"/>
      <c r="Y227" s="126"/>
      <c r="Z227" s="126"/>
      <c r="AA227" s="126"/>
    </row>
    <row r="228" spans="1:27" x14ac:dyDescent="0.25">
      <c r="A228" s="4"/>
      <c r="S228" s="126"/>
      <c r="T228" s="126"/>
      <c r="U228" s="126"/>
      <c r="V228" s="126"/>
      <c r="W228" s="126"/>
      <c r="X228" s="126"/>
      <c r="Y228" s="126"/>
      <c r="Z228" s="126"/>
      <c r="AA228" s="126"/>
    </row>
    <row r="229" spans="1:27" x14ac:dyDescent="0.25">
      <c r="A229" s="4"/>
      <c r="S229" s="126"/>
      <c r="T229" s="126"/>
      <c r="U229" s="126"/>
      <c r="V229" s="126"/>
      <c r="W229" s="126"/>
      <c r="X229" s="126"/>
      <c r="Y229" s="126"/>
      <c r="Z229" s="126"/>
      <c r="AA229" s="126"/>
    </row>
    <row r="230" spans="1:27" x14ac:dyDescent="0.25">
      <c r="A230" s="4"/>
      <c r="S230" s="126"/>
      <c r="T230" s="126"/>
      <c r="U230" s="126"/>
      <c r="V230" s="126"/>
      <c r="W230" s="126"/>
      <c r="X230" s="126"/>
      <c r="Y230" s="126"/>
      <c r="Z230" s="126"/>
      <c r="AA230" s="126"/>
    </row>
    <row r="231" spans="1:27" x14ac:dyDescent="0.25">
      <c r="A231" s="4"/>
      <c r="J231" s="126"/>
      <c r="S231" s="126"/>
      <c r="T231" s="126"/>
      <c r="U231" s="126"/>
      <c r="V231" s="126"/>
      <c r="W231" s="126"/>
      <c r="X231" s="126"/>
      <c r="Y231" s="126"/>
      <c r="Z231" s="126"/>
      <c r="AA231" s="126"/>
    </row>
    <row r="232" spans="1:27" x14ac:dyDescent="0.25">
      <c r="A232" s="4"/>
      <c r="J232" s="126"/>
      <c r="S232" s="126"/>
      <c r="T232" s="126"/>
      <c r="U232" s="126"/>
      <c r="V232" s="126"/>
      <c r="W232" s="126"/>
      <c r="X232" s="126"/>
      <c r="Y232" s="126"/>
      <c r="Z232" s="126"/>
      <c r="AA232" s="126"/>
    </row>
    <row r="233" spans="1:27" x14ac:dyDescent="0.25">
      <c r="A233" s="4"/>
      <c r="J233" s="126"/>
      <c r="S233" s="126"/>
      <c r="T233" s="126"/>
      <c r="U233" s="126"/>
      <c r="V233" s="126"/>
      <c r="W233" s="126"/>
      <c r="X233" s="126"/>
      <c r="Y233" s="126"/>
      <c r="Z233" s="126"/>
      <c r="AA233" s="126"/>
    </row>
    <row r="234" spans="1:27" x14ac:dyDescent="0.25">
      <c r="A234" s="4"/>
      <c r="J234" s="126"/>
      <c r="S234" s="126"/>
      <c r="T234" s="126"/>
      <c r="U234" s="126"/>
      <c r="V234" s="126"/>
      <c r="W234" s="126"/>
      <c r="X234" s="126"/>
      <c r="Y234" s="126"/>
      <c r="Z234" s="126"/>
      <c r="AA234" s="126"/>
    </row>
    <row r="235" spans="1:27" x14ac:dyDescent="0.25">
      <c r="A235" s="4"/>
      <c r="J235" s="126"/>
      <c r="S235" s="126"/>
      <c r="T235" s="126"/>
      <c r="U235" s="126"/>
      <c r="V235" s="126"/>
      <c r="W235" s="126"/>
      <c r="X235" s="126"/>
      <c r="Y235" s="126"/>
      <c r="Z235" s="126"/>
      <c r="AA235" s="126"/>
    </row>
    <row r="236" spans="1:27" x14ac:dyDescent="0.25">
      <c r="A236" s="4"/>
      <c r="J236" s="126"/>
      <c r="S236" s="126"/>
      <c r="T236" s="126"/>
      <c r="U236" s="126"/>
      <c r="V236" s="126"/>
      <c r="W236" s="126"/>
      <c r="X236" s="126"/>
      <c r="Y236" s="126"/>
      <c r="Z236" s="126"/>
      <c r="AA236" s="126"/>
    </row>
    <row r="237" spans="1:27" x14ac:dyDescent="0.25">
      <c r="A237" s="4"/>
      <c r="J237" s="126"/>
      <c r="S237" s="126"/>
      <c r="T237" s="126"/>
      <c r="U237" s="126"/>
      <c r="V237" s="126"/>
      <c r="W237" s="126"/>
      <c r="X237" s="126"/>
      <c r="Y237" s="126"/>
      <c r="Z237" s="126"/>
      <c r="AA237" s="126"/>
    </row>
    <row r="238" spans="1:27" x14ac:dyDescent="0.25">
      <c r="A238" s="4"/>
      <c r="J238" s="126"/>
      <c r="S238" s="126"/>
      <c r="T238" s="126"/>
      <c r="U238" s="126"/>
      <c r="V238" s="126"/>
      <c r="W238" s="126"/>
      <c r="X238" s="126"/>
      <c r="Y238" s="126"/>
      <c r="Z238" s="126"/>
      <c r="AA238" s="126"/>
    </row>
    <row r="239" spans="1:27" x14ac:dyDescent="0.25">
      <c r="A239" s="4"/>
      <c r="J239" s="126"/>
      <c r="S239" s="126"/>
      <c r="T239" s="126"/>
      <c r="U239" s="126"/>
      <c r="V239" s="126"/>
      <c r="W239" s="126"/>
      <c r="X239" s="126"/>
      <c r="Y239" s="126"/>
      <c r="Z239" s="126"/>
      <c r="AA239" s="126"/>
    </row>
    <row r="240" spans="1:27" x14ac:dyDescent="0.25">
      <c r="A240" s="4"/>
      <c r="J240" s="126"/>
      <c r="S240" s="126"/>
      <c r="T240" s="126"/>
      <c r="U240" s="126"/>
      <c r="V240" s="126"/>
      <c r="W240" s="126"/>
      <c r="X240" s="126"/>
      <c r="Y240" s="126"/>
      <c r="Z240" s="126"/>
      <c r="AA240" s="126"/>
    </row>
    <row r="241" spans="1:27" x14ac:dyDescent="0.25">
      <c r="A241" s="4"/>
      <c r="J241" s="126"/>
      <c r="S241" s="126"/>
      <c r="T241" s="126"/>
      <c r="U241" s="126"/>
      <c r="V241" s="126"/>
      <c r="W241" s="126"/>
      <c r="X241" s="126"/>
      <c r="Y241" s="126"/>
      <c r="Z241" s="126"/>
      <c r="AA241" s="126"/>
    </row>
    <row r="242" spans="1:27" x14ac:dyDescent="0.25">
      <c r="A242" s="4"/>
      <c r="J242" s="126"/>
      <c r="S242" s="126"/>
      <c r="T242" s="126"/>
      <c r="U242" s="126"/>
      <c r="V242" s="126"/>
      <c r="W242" s="126"/>
      <c r="X242" s="126"/>
      <c r="Y242" s="126"/>
      <c r="Z242" s="126"/>
      <c r="AA242" s="126"/>
    </row>
    <row r="243" spans="1:27" x14ac:dyDescent="0.25">
      <c r="A243" s="4"/>
      <c r="J243" s="126"/>
      <c r="S243" s="126"/>
      <c r="T243" s="126"/>
      <c r="U243" s="126"/>
      <c r="V243" s="126"/>
      <c r="W243" s="126"/>
      <c r="X243" s="126"/>
      <c r="Y243" s="126"/>
      <c r="Z243" s="126"/>
      <c r="AA243" s="126"/>
    </row>
    <row r="244" spans="1:27" x14ac:dyDescent="0.25">
      <c r="A244" s="4"/>
      <c r="J244" s="126"/>
      <c r="S244" s="126"/>
      <c r="T244" s="126"/>
      <c r="U244" s="126"/>
      <c r="V244" s="126"/>
      <c r="W244" s="126"/>
      <c r="X244" s="126"/>
      <c r="Y244" s="126"/>
      <c r="Z244" s="126"/>
      <c r="AA244" s="126"/>
    </row>
    <row r="245" spans="1:27" x14ac:dyDescent="0.25">
      <c r="A245" s="4"/>
      <c r="J245" s="126"/>
      <c r="S245" s="126"/>
      <c r="T245" s="126"/>
      <c r="U245" s="126"/>
      <c r="V245" s="126"/>
      <c r="W245" s="126"/>
      <c r="X245" s="126"/>
      <c r="Y245" s="126"/>
      <c r="Z245" s="126"/>
      <c r="AA245" s="126"/>
    </row>
    <row r="246" spans="1:27" x14ac:dyDescent="0.25">
      <c r="A246" s="4"/>
      <c r="J246" s="126"/>
      <c r="S246" s="126"/>
      <c r="T246" s="126"/>
      <c r="U246" s="126"/>
      <c r="V246" s="126"/>
      <c r="W246" s="126"/>
      <c r="X246" s="126"/>
      <c r="Y246" s="126"/>
      <c r="Z246" s="126"/>
      <c r="AA246" s="126"/>
    </row>
    <row r="247" spans="1:27" x14ac:dyDescent="0.25">
      <c r="A247" s="4"/>
      <c r="J247" s="126"/>
      <c r="S247" s="126"/>
      <c r="T247" s="126"/>
      <c r="U247" s="126"/>
      <c r="V247" s="126"/>
      <c r="W247" s="126"/>
      <c r="X247" s="126"/>
      <c r="Y247" s="126"/>
      <c r="Z247" s="126"/>
      <c r="AA247" s="126"/>
    </row>
    <row r="248" spans="1:27" x14ac:dyDescent="0.25">
      <c r="A248" s="4"/>
      <c r="J248" s="126"/>
      <c r="S248" s="126"/>
      <c r="T248" s="126"/>
      <c r="U248" s="126"/>
      <c r="V248" s="126"/>
      <c r="W248" s="126"/>
      <c r="X248" s="126"/>
      <c r="Y248" s="126"/>
      <c r="Z248" s="126"/>
      <c r="AA248" s="126"/>
    </row>
    <row r="249" spans="1:27" x14ac:dyDescent="0.25">
      <c r="A249" s="4"/>
      <c r="J249" s="126"/>
      <c r="S249" s="126"/>
      <c r="T249" s="126"/>
      <c r="U249" s="126"/>
      <c r="V249" s="126"/>
      <c r="W249" s="126"/>
      <c r="X249" s="126"/>
      <c r="Y249" s="126"/>
      <c r="Z249" s="126"/>
      <c r="AA249" s="126"/>
    </row>
    <row r="250" spans="1:27" x14ac:dyDescent="0.25">
      <c r="A250" s="4"/>
      <c r="J250" s="126"/>
      <c r="S250" s="126"/>
      <c r="T250" s="126"/>
      <c r="U250" s="126"/>
      <c r="V250" s="126"/>
      <c r="W250" s="126"/>
      <c r="X250" s="126"/>
      <c r="Y250" s="126"/>
      <c r="Z250" s="126"/>
      <c r="AA250" s="126"/>
    </row>
    <row r="251" spans="1:27" x14ac:dyDescent="0.25">
      <c r="A251" s="4"/>
      <c r="J251" s="126"/>
      <c r="S251" s="126"/>
      <c r="T251" s="126"/>
      <c r="U251" s="126"/>
      <c r="V251" s="126"/>
      <c r="W251" s="126"/>
      <c r="X251" s="126"/>
      <c r="Y251" s="126"/>
      <c r="Z251" s="126"/>
      <c r="AA251" s="126"/>
    </row>
    <row r="5137" spans="7:27" x14ac:dyDescent="0.25">
      <c r="G5137" s="32"/>
      <c r="J5137" s="126"/>
      <c r="S5137" s="126"/>
      <c r="T5137" s="126"/>
      <c r="U5137" s="126"/>
      <c r="V5137" s="126"/>
      <c r="W5137" s="126"/>
      <c r="X5137" s="126"/>
      <c r="Y5137" s="126"/>
      <c r="Z5137" s="126"/>
      <c r="AA5137" s="126"/>
    </row>
    <row r="5138" spans="7:27" x14ac:dyDescent="0.25">
      <c r="G5138" s="32"/>
      <c r="J5138" s="126"/>
      <c r="S5138" s="126"/>
      <c r="T5138" s="126"/>
      <c r="U5138" s="126"/>
      <c r="V5138" s="126"/>
      <c r="W5138" s="126"/>
      <c r="X5138" s="126"/>
      <c r="Y5138" s="126"/>
      <c r="Z5138" s="126"/>
      <c r="AA5138" s="126"/>
    </row>
    <row r="5139" spans="7:27" x14ac:dyDescent="0.25">
      <c r="G5139" s="32"/>
      <c r="J5139" s="126"/>
      <c r="S5139" s="126"/>
      <c r="T5139" s="126"/>
      <c r="U5139" s="126"/>
      <c r="V5139" s="126"/>
      <c r="W5139" s="126"/>
      <c r="X5139" s="126"/>
      <c r="Y5139" s="126"/>
      <c r="Z5139" s="126"/>
      <c r="AA5139" s="126"/>
    </row>
    <row r="5140" spans="7:27" x14ac:dyDescent="0.25">
      <c r="G5140" s="32"/>
      <c r="J5140" s="126"/>
      <c r="S5140" s="126"/>
      <c r="T5140" s="126"/>
      <c r="U5140" s="126"/>
      <c r="V5140" s="126"/>
      <c r="W5140" s="126"/>
      <c r="X5140" s="126"/>
      <c r="Y5140" s="126"/>
      <c r="Z5140" s="126"/>
      <c r="AA5140" s="126"/>
    </row>
    <row r="5141" spans="7:27" x14ac:dyDescent="0.25">
      <c r="G5141" s="32"/>
      <c r="J5141" s="126"/>
      <c r="S5141" s="126"/>
      <c r="T5141" s="126"/>
      <c r="U5141" s="126"/>
      <c r="V5141" s="126"/>
      <c r="W5141" s="126"/>
      <c r="X5141" s="126"/>
      <c r="Y5141" s="126"/>
      <c r="Z5141" s="126"/>
      <c r="AA5141" s="126"/>
    </row>
    <row r="5142" spans="7:27" x14ac:dyDescent="0.25">
      <c r="G5142" s="32"/>
      <c r="J5142" s="126"/>
      <c r="S5142" s="126"/>
      <c r="T5142" s="126"/>
      <c r="U5142" s="126"/>
      <c r="V5142" s="126"/>
      <c r="W5142" s="126"/>
      <c r="X5142" s="126"/>
      <c r="Y5142" s="126"/>
      <c r="Z5142" s="126"/>
      <c r="AA5142" s="126"/>
    </row>
    <row r="5143" spans="7:27" x14ac:dyDescent="0.25">
      <c r="G5143" s="32"/>
      <c r="J5143" s="126"/>
      <c r="S5143" s="126"/>
      <c r="T5143" s="126"/>
      <c r="U5143" s="126"/>
      <c r="V5143" s="126"/>
      <c r="W5143" s="126"/>
      <c r="X5143" s="126"/>
      <c r="Y5143" s="126"/>
      <c r="Z5143" s="126"/>
      <c r="AA5143" s="126"/>
    </row>
  </sheetData>
  <sheetProtection password="DA71" sheet="1" objects="1" scenarios="1"/>
  <protectedRanges>
    <protectedRange password="DA71" sqref="H88 J88:L88" name="Range1" securityDescriptor="O:WDG:WDD:(A;;CC;;;S-1-5-21-1087248158-1645291680-3373200396-41103)(A;;CC;;;S-1-5-21-1087248158-1645291680-3373200396-75933)(A;;CC;;;S-1-5-21-1087248158-1645291680-3373200396-15220)"/>
  </protectedRanges>
  <mergeCells count="58">
    <mergeCell ref="B2:K2"/>
    <mergeCell ref="B3:K3"/>
    <mergeCell ref="B216:D216"/>
    <mergeCell ref="B217:D217"/>
    <mergeCell ref="B219:G219"/>
    <mergeCell ref="B213:D213"/>
    <mergeCell ref="F213:G213"/>
    <mergeCell ref="H213:I213"/>
    <mergeCell ref="B214:D214"/>
    <mergeCell ref="F214:G214"/>
    <mergeCell ref="H214:I214"/>
    <mergeCell ref="B210:D210"/>
    <mergeCell ref="F210:G210"/>
    <mergeCell ref="H210:I210"/>
    <mergeCell ref="B211:D211"/>
    <mergeCell ref="F211:G211"/>
    <mergeCell ref="H211:I211"/>
    <mergeCell ref="B193:J197"/>
    <mergeCell ref="B207:D207"/>
    <mergeCell ref="F207:G207"/>
    <mergeCell ref="H207:I207"/>
    <mergeCell ref="B208:D208"/>
    <mergeCell ref="F208:G208"/>
    <mergeCell ref="H208:I208"/>
    <mergeCell ref="B199:G199"/>
    <mergeCell ref="B202:G202"/>
    <mergeCell ref="B204:D205"/>
    <mergeCell ref="F204:G205"/>
    <mergeCell ref="H204:I205"/>
    <mergeCell ref="F186:H187"/>
    <mergeCell ref="I188:J189"/>
    <mergeCell ref="C190:D190"/>
    <mergeCell ref="F190:G190"/>
    <mergeCell ref="I190:J190"/>
    <mergeCell ref="B30:K30"/>
    <mergeCell ref="B32:C32"/>
    <mergeCell ref="B27:K29"/>
    <mergeCell ref="J24:K24"/>
    <mergeCell ref="B25:C26"/>
    <mergeCell ref="E25:E26"/>
    <mergeCell ref="F25:F26"/>
    <mergeCell ref="H25:H26"/>
    <mergeCell ref="I25:I26"/>
    <mergeCell ref="K25:K26"/>
    <mergeCell ref="B16:G16"/>
    <mergeCell ref="B19:D19"/>
    <mergeCell ref="E19:G19"/>
    <mergeCell ref="I6:K7"/>
    <mergeCell ref="I8:K13"/>
    <mergeCell ref="I16:K16"/>
    <mergeCell ref="I17:K22"/>
    <mergeCell ref="B22:G22"/>
    <mergeCell ref="B6:G6"/>
    <mergeCell ref="B9:G9"/>
    <mergeCell ref="B10:G10"/>
    <mergeCell ref="B11:G11"/>
    <mergeCell ref="B12:G12"/>
    <mergeCell ref="B13:G13"/>
  </mergeCells>
  <conditionalFormatting sqref="B33:I182">
    <cfRule type="expression" dxfId="289" priority="29">
      <formula>($C33=0)</formula>
    </cfRule>
  </conditionalFormatting>
  <conditionalFormatting sqref="B33:I182">
    <cfRule type="expression" dxfId="288" priority="28">
      <formula>($K33=1)</formula>
    </cfRule>
  </conditionalFormatting>
  <conditionalFormatting sqref="J183">
    <cfRule type="expression" dxfId="287" priority="27">
      <formula>($K183=1)</formula>
    </cfRule>
  </conditionalFormatting>
  <conditionalFormatting sqref="J183">
    <cfRule type="expression" dxfId="286" priority="26">
      <formula>($C183=0)</formula>
    </cfRule>
  </conditionalFormatting>
  <conditionalFormatting sqref="J33:J182">
    <cfRule type="containsText" dxfId="285" priority="8" operator="containsText" text="Relevant">
      <formula>NOT(ISERROR(SEARCH("Relevant",J33)))</formula>
    </cfRule>
    <cfRule type="containsText" dxfId="284" priority="9" operator="containsText" text="deemed">
      <formula>NOT(ISERROR(SEARCH("deemed",J33)))</formula>
    </cfRule>
    <cfRule type="containsText" dxfId="283" priority="10" operator="containsText" text="Please">
      <formula>NOT(ISERROR(SEARCH("Please",J33)))</formula>
    </cfRule>
    <cfRule type="containsText" dxfId="282" priority="11" operator="containsText" text="Scheme">
      <formula>NOT(ISERROR(SEARCH("Scheme",J33)))</formula>
    </cfRule>
    <cfRule type="containsText" dxfId="281" priority="15" operator="containsText" text="Contributions">
      <formula>NOT(ISERROR(SEARCH("Contributions",J33)))</formula>
    </cfRule>
    <cfRule type="containsText" dxfId="280" priority="16" operator="containsText" text="Deemed">
      <formula>NOT(ISERROR(SEARCH("Deemed",J33)))</formula>
    </cfRule>
    <cfRule type="containsText" dxfId="279" priority="20" operator="containsText" text="Special">
      <formula>NOT(ISERROR(SEARCH("Special",J33)))</formula>
    </cfRule>
    <cfRule type="containsText" dxfId="278" priority="22" operator="containsText" text="Detected">
      <formula>NOT(ISERROR(SEARCH("Detected",J33)))</formula>
    </cfRule>
    <cfRule type="containsText" dxfId="277" priority="23" operator="containsText" text="Acceptable">
      <formula>NOT(ISERROR(SEARCH("Acceptable",J33)))</formula>
    </cfRule>
    <cfRule type="cellIs" dxfId="276" priority="24" operator="lessThan">
      <formula>1</formula>
    </cfRule>
    <cfRule type="containsText" dxfId="275" priority="25" operator="containsText" text="DETAILS">
      <formula>NOT(ISERROR(SEARCH("DETAILS",J33)))</formula>
    </cfRule>
  </conditionalFormatting>
  <conditionalFormatting sqref="J33:J182">
    <cfRule type="containsText" dxfId="274" priority="21" operator="containsText" text="Member">
      <formula>NOT(ISERROR(SEARCH("Member",J33)))</formula>
    </cfRule>
  </conditionalFormatting>
  <conditionalFormatting sqref="J33:J182">
    <cfRule type="containsText" dxfId="273" priority="18" operator="containsText" text="details">
      <formula>NOT(ISERROR(SEARCH("details",J33)))</formula>
    </cfRule>
    <cfRule type="containsText" dxfId="272" priority="19" operator="containsText" text="Unknown">
      <formula>NOT(ISERROR(SEARCH("Unknown",J33)))</formula>
    </cfRule>
  </conditionalFormatting>
  <conditionalFormatting sqref="I16">
    <cfRule type="containsText" dxfId="271" priority="14" operator="containsText" text="More">
      <formula>NOT(ISERROR(SEARCH("More",I16)))</formula>
    </cfRule>
    <cfRule type="containsText" dxfId="270" priority="17" operator="containsText" text="UNDO">
      <formula>NOT(ISERROR(SEARCH("UNDO",I16)))</formula>
    </cfRule>
  </conditionalFormatting>
  <conditionalFormatting sqref="G185:J185 I186:J186">
    <cfRule type="containsText" dxfId="269" priority="12" operator="containsText" text="error">
      <formula>NOT(ISERROR(SEARCH("error",G185)))</formula>
    </cfRule>
    <cfRule type="containsText" dxfId="268" priority="13" operator="containsText" text="ready">
      <formula>NOT(ISERROR(SEARCH("ready",G185)))</formula>
    </cfRule>
  </conditionalFormatting>
  <conditionalFormatting sqref="J33:J182">
    <cfRule type="containsText" dxfId="267" priority="7" operator="containsText" text="Practice">
      <formula>NOT(ISERROR(SEARCH("Practice",J33)))</formula>
    </cfRule>
  </conditionalFormatting>
  <conditionalFormatting sqref="J33:J182">
    <cfRule type="containsText" dxfId="266" priority="6" operator="containsText" text="scheme">
      <formula>NOT(ISERROR(SEARCH("scheme",J33)))</formula>
    </cfRule>
  </conditionalFormatting>
  <conditionalFormatting sqref="I17">
    <cfRule type="containsText" dxfId="265" priority="4" operator="containsText" text="Form">
      <formula>NOT(ISERROR(SEARCH("Form",I17)))</formula>
    </cfRule>
    <cfRule type="containsText" dxfId="264" priority="5" operator="containsText" text="Member">
      <formula>NOT(ISERROR(SEARCH("Member",I17)))</formula>
    </cfRule>
  </conditionalFormatting>
  <conditionalFormatting sqref="I16">
    <cfRule type="containsText" dxfId="263" priority="3" operator="containsText" text="urgent">
      <formula>NOT(ISERROR(SEARCH("urgent",I16)))</formula>
    </cfRule>
  </conditionalFormatting>
  <conditionalFormatting sqref="I6">
    <cfRule type="containsText" dxfId="262" priority="1" operator="containsText" text="READY">
      <formula>NOT(ISERROR(SEARCH("READY",I6)))</formula>
    </cfRule>
    <cfRule type="containsText" dxfId="261" priority="2" operator="containsText" text="ERROR">
      <formula>NOT(ISERROR(SEARCH("ERROR",I6)))</formula>
    </cfRule>
  </conditionalFormatting>
  <dataValidations count="3">
    <dataValidation allowBlank="1" errorTitle="National Insurance Number." error="National Insurance Number must be 9 characters long, no spaces, please review and try again" promptTitle="National Insurance Number" prompt="Must be 9 Characters, No Spaces" sqref="E33:E182" xr:uid="{06989044-73EB-4BCA-AA51-32E643323A59}"/>
    <dataValidation allowBlank="1" showErrorMessage="1" promptTitle="Scheme" prompt="Please choose which scheme the member belongs to._x000a_" sqref="D33:D182" xr:uid="{7DED0821-8025-46A1-A2EA-E84A25C3029A}"/>
    <dataValidation type="list" allowBlank="1" showInputMessage="1" showErrorMessage="1" sqref="K33:K182" xr:uid="{B62F81F4-D404-4814-87D5-4CB7796824BE}">
      <formula1>$P$3:$P$9</formula1>
    </dataValidation>
  </dataValidations>
  <hyperlinks>
    <hyperlink ref="B3" r:id="rId1" xr:uid="{AE7307E3-E86B-4A1B-A50F-5009017089A1}"/>
  </hyperlinks>
  <pageMargins left="0.7" right="0.7" top="0.75" bottom="0.75" header="0.3" footer="0.3"/>
  <pageSetup paperSize="9" scale="42" orientation="portrait" r:id="rId2"/>
  <headerFooter>
    <oddFooter>&amp;LApril 2019&amp;CPage &amp;P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1">
    <tabColor rgb="FF00B050"/>
  </sheetPr>
  <dimension ref="A1:AC5011"/>
  <sheetViews>
    <sheetView showZeros="0" topLeftCell="A19" zoomScale="70" zoomScaleNormal="70" workbookViewId="0">
      <selection activeCell="L33" sqref="L33"/>
    </sheetView>
  </sheetViews>
  <sheetFormatPr defaultRowHeight="15" x14ac:dyDescent="0.25"/>
  <cols>
    <col min="1" max="1" width="9.140625" style="88"/>
    <col min="2" max="2" width="11.7109375" style="88" customWidth="1"/>
    <col min="3" max="3" width="18.7109375" style="88" customWidth="1"/>
    <col min="4" max="4" width="8.28515625" style="102" customWidth="1"/>
    <col min="5" max="5" width="13.140625" style="88" customWidth="1"/>
    <col min="6" max="6" width="12.5703125" style="88" customWidth="1"/>
    <col min="7" max="7" width="15.7109375" style="88" customWidth="1"/>
    <col min="8" max="11" width="15" style="88" hidden="1" customWidth="1"/>
    <col min="12" max="13" width="15" style="88" customWidth="1"/>
    <col min="14" max="14" width="35.7109375" style="44" customWidth="1"/>
    <col min="15" max="15" width="15.85546875" style="88" customWidth="1"/>
    <col min="16" max="17" width="9.140625" style="88" customWidth="1"/>
    <col min="18" max="18" width="14.85546875" style="88" customWidth="1"/>
    <col min="19" max="19" width="9.140625" style="88" customWidth="1"/>
    <col min="20" max="20" width="13.5703125" style="88" customWidth="1"/>
    <col min="21" max="25" width="9.140625" style="88" customWidth="1"/>
    <col min="26" max="16384" width="9.140625" style="88"/>
  </cols>
  <sheetData>
    <row r="1" spans="1:23" s="126" customFormat="1" x14ac:dyDescent="0.25">
      <c r="A1" s="10"/>
      <c r="B1" s="11"/>
      <c r="C1" s="11"/>
      <c r="D1" s="98"/>
      <c r="E1" s="11"/>
      <c r="F1" s="11"/>
      <c r="G1" s="11"/>
      <c r="H1" s="11"/>
      <c r="I1" s="16"/>
      <c r="J1" s="16"/>
      <c r="K1" s="16"/>
      <c r="L1" s="16"/>
      <c r="M1" s="16"/>
      <c r="N1" s="40"/>
      <c r="O1" s="17"/>
      <c r="P1" s="5"/>
      <c r="Q1" s="5"/>
    </row>
    <row r="2" spans="1:23" s="126" customFormat="1" ht="23.25" x14ac:dyDescent="0.35">
      <c r="A2" s="6"/>
      <c r="B2" s="25"/>
      <c r="C2" s="25"/>
      <c r="D2" s="403" t="s">
        <v>0</v>
      </c>
      <c r="E2" s="403"/>
      <c r="F2" s="403"/>
      <c r="G2" s="403"/>
      <c r="H2" s="403"/>
      <c r="I2" s="403"/>
      <c r="J2" s="403"/>
      <c r="K2" s="403"/>
      <c r="L2" s="403"/>
      <c r="M2" s="403"/>
      <c r="N2" s="103"/>
      <c r="O2" s="3"/>
      <c r="P2" s="5"/>
      <c r="Q2" s="5"/>
      <c r="R2" s="80">
        <v>1995</v>
      </c>
    </row>
    <row r="3" spans="1:23" s="126" customFormat="1" ht="21" x14ac:dyDescent="0.35">
      <c r="A3" s="6"/>
      <c r="B3" s="25"/>
      <c r="C3" s="25"/>
      <c r="D3" s="391" t="s">
        <v>1</v>
      </c>
      <c r="E3" s="391"/>
      <c r="F3" s="391"/>
      <c r="G3" s="391"/>
      <c r="H3" s="391"/>
      <c r="I3" s="391"/>
      <c r="J3" s="391"/>
      <c r="K3" s="391"/>
      <c r="L3" s="391"/>
      <c r="M3" s="391"/>
      <c r="N3" s="104"/>
      <c r="O3" s="3"/>
      <c r="P3" s="5"/>
      <c r="Q3" s="5"/>
      <c r="R3" s="80">
        <v>2008</v>
      </c>
    </row>
    <row r="4" spans="1:23" s="126" customFormat="1" x14ac:dyDescent="0.25">
      <c r="A4" s="6"/>
      <c r="B4" s="25"/>
      <c r="C4" s="25"/>
      <c r="D4" s="99"/>
      <c r="E4" s="12"/>
      <c r="F4" s="12"/>
      <c r="G4" s="12"/>
      <c r="H4" s="12"/>
      <c r="I4" s="12"/>
      <c r="J4" s="12"/>
      <c r="K4" s="5"/>
      <c r="L4" s="5"/>
      <c r="M4" s="5"/>
      <c r="N4" s="41"/>
      <c r="O4" s="3"/>
      <c r="P4" s="5"/>
      <c r="Q4" s="5"/>
      <c r="R4" s="80">
        <v>2015</v>
      </c>
    </row>
    <row r="5" spans="1:23" s="126" customFormat="1" ht="16.5" thickBot="1" x14ac:dyDescent="0.3">
      <c r="A5" s="6"/>
      <c r="B5" s="25"/>
      <c r="C5" s="25"/>
      <c r="D5" s="202" t="s">
        <v>2</v>
      </c>
      <c r="E5" s="83"/>
      <c r="F5" s="83"/>
      <c r="G5" s="83"/>
      <c r="H5" s="83"/>
      <c r="I5" s="83"/>
      <c r="J5" s="83"/>
      <c r="K5" s="83"/>
      <c r="L5" s="83"/>
      <c r="M5" s="83"/>
      <c r="N5" s="46"/>
      <c r="O5" s="3"/>
      <c r="P5" s="5"/>
      <c r="Q5" s="5"/>
    </row>
    <row r="6" spans="1:23" ht="15.75" thickBot="1" x14ac:dyDescent="0.3">
      <c r="A6" s="6"/>
      <c r="B6" s="25"/>
      <c r="C6" s="25"/>
      <c r="D6" s="461">
        <f>'Member Info'!D6</f>
        <v>0</v>
      </c>
      <c r="E6" s="462"/>
      <c r="F6" s="462"/>
      <c r="G6" s="462"/>
      <c r="H6" s="462"/>
      <c r="I6" s="462"/>
      <c r="J6" s="462"/>
      <c r="K6" s="462"/>
      <c r="L6" s="462"/>
      <c r="M6" s="463"/>
      <c r="N6" s="84"/>
      <c r="O6" s="3"/>
      <c r="P6" s="5"/>
      <c r="Q6" s="5"/>
      <c r="S6" s="126"/>
    </row>
    <row r="7" spans="1:23" s="126" customFormat="1" x14ac:dyDescent="0.25">
      <c r="A7" s="6"/>
      <c r="B7" s="25"/>
      <c r="C7" s="25"/>
      <c r="D7" s="99"/>
      <c r="E7" s="12"/>
      <c r="F7" s="12"/>
      <c r="G7" s="12"/>
      <c r="H7" s="12"/>
      <c r="I7" s="12"/>
      <c r="J7" s="12"/>
      <c r="K7" s="5"/>
      <c r="L7" s="5"/>
      <c r="M7" s="5"/>
      <c r="N7" s="41"/>
      <c r="O7" s="3"/>
      <c r="P7" s="5"/>
      <c r="Q7" s="5"/>
    </row>
    <row r="8" spans="1:23" s="126" customFormat="1" ht="16.5" thickBot="1" x14ac:dyDescent="0.3">
      <c r="A8" s="6"/>
      <c r="B8" s="25"/>
      <c r="C8" s="25"/>
      <c r="D8" s="202" t="s">
        <v>3</v>
      </c>
      <c r="E8" s="83"/>
      <c r="F8" s="83"/>
      <c r="G8" s="83"/>
      <c r="H8" s="83"/>
      <c r="I8" s="83"/>
      <c r="J8" s="83"/>
      <c r="K8" s="83"/>
      <c r="L8" s="83"/>
      <c r="M8" s="83"/>
      <c r="N8" s="46"/>
      <c r="O8" s="3"/>
      <c r="P8" s="5"/>
      <c r="Q8" s="5"/>
    </row>
    <row r="9" spans="1:23" x14ac:dyDescent="0.25">
      <c r="A9" s="6"/>
      <c r="B9" s="25"/>
      <c r="C9" s="25"/>
      <c r="D9" s="524">
        <f>'Member Info'!$D$9</f>
        <v>0</v>
      </c>
      <c r="E9" s="525"/>
      <c r="F9" s="525"/>
      <c r="G9" s="525"/>
      <c r="H9" s="525"/>
      <c r="I9" s="525"/>
      <c r="J9" s="525"/>
      <c r="K9" s="525"/>
      <c r="L9" s="525"/>
      <c r="M9" s="526"/>
      <c r="N9" s="162"/>
      <c r="O9" s="3"/>
      <c r="P9" s="5"/>
      <c r="Q9" s="5"/>
      <c r="S9" s="126"/>
    </row>
    <row r="10" spans="1:23" x14ac:dyDescent="0.25">
      <c r="A10" s="6"/>
      <c r="B10" s="25"/>
      <c r="C10" s="25"/>
      <c r="D10" s="527">
        <f>'Member Info'!$D$10</f>
        <v>0</v>
      </c>
      <c r="E10" s="528"/>
      <c r="F10" s="528"/>
      <c r="G10" s="528"/>
      <c r="H10" s="528"/>
      <c r="I10" s="528"/>
      <c r="J10" s="528"/>
      <c r="K10" s="528"/>
      <c r="L10" s="528"/>
      <c r="M10" s="529"/>
      <c r="N10" s="162"/>
      <c r="O10" s="3"/>
      <c r="P10" s="5"/>
      <c r="Q10" s="5"/>
      <c r="S10" s="126"/>
    </row>
    <row r="11" spans="1:23" x14ac:dyDescent="0.25">
      <c r="A11" s="6"/>
      <c r="B11" s="25"/>
      <c r="C11" s="25"/>
      <c r="D11" s="527">
        <f>'Member Info'!$D$11</f>
        <v>0</v>
      </c>
      <c r="E11" s="528"/>
      <c r="F11" s="528"/>
      <c r="G11" s="528"/>
      <c r="H11" s="528"/>
      <c r="I11" s="528"/>
      <c r="J11" s="528"/>
      <c r="K11" s="528"/>
      <c r="L11" s="528"/>
      <c r="M11" s="529"/>
      <c r="N11" s="162"/>
      <c r="O11" s="3"/>
      <c r="P11" s="5"/>
      <c r="Q11" s="5"/>
      <c r="S11" s="126"/>
    </row>
    <row r="12" spans="1:23" x14ac:dyDescent="0.25">
      <c r="A12" s="6"/>
      <c r="B12" s="25"/>
      <c r="C12" s="25"/>
      <c r="D12" s="527">
        <f>'Member Info'!D12</f>
        <v>0</v>
      </c>
      <c r="E12" s="528"/>
      <c r="F12" s="528"/>
      <c r="G12" s="528"/>
      <c r="H12" s="528"/>
      <c r="I12" s="528"/>
      <c r="J12" s="528"/>
      <c r="K12" s="528"/>
      <c r="L12" s="528"/>
      <c r="M12" s="529"/>
      <c r="N12" s="162"/>
      <c r="O12" s="3"/>
      <c r="P12" s="5"/>
      <c r="Q12" s="5"/>
      <c r="S12" s="126"/>
    </row>
    <row r="13" spans="1:23" ht="15.75" thickBot="1" x14ac:dyDescent="0.3">
      <c r="A13" s="6"/>
      <c r="B13" s="25"/>
      <c r="C13" s="25"/>
      <c r="D13" s="538">
        <f>'Member Info'!D13</f>
        <v>0</v>
      </c>
      <c r="E13" s="539"/>
      <c r="F13" s="539"/>
      <c r="G13" s="539"/>
      <c r="H13" s="539"/>
      <c r="I13" s="539"/>
      <c r="J13" s="539"/>
      <c r="K13" s="539"/>
      <c r="L13" s="539"/>
      <c r="M13" s="540"/>
      <c r="N13" s="162"/>
      <c r="O13" s="3"/>
      <c r="P13" s="5"/>
      <c r="Q13" s="5"/>
      <c r="S13" s="126"/>
    </row>
    <row r="14" spans="1:23" s="126" customFormat="1" x14ac:dyDescent="0.25">
      <c r="A14" s="6"/>
      <c r="B14" s="25"/>
      <c r="C14" s="25"/>
      <c r="D14" s="99"/>
      <c r="E14" s="12"/>
      <c r="F14" s="12"/>
      <c r="G14" s="12"/>
      <c r="H14" s="12"/>
      <c r="I14" s="12"/>
      <c r="J14" s="12"/>
      <c r="K14" s="5"/>
      <c r="L14" s="5"/>
      <c r="M14" s="5"/>
      <c r="N14" s="41"/>
      <c r="O14" s="3"/>
      <c r="P14" s="5"/>
      <c r="Q14" s="5"/>
      <c r="W14" s="36"/>
    </row>
    <row r="15" spans="1:23" s="126" customFormat="1" ht="16.5" thickBot="1" x14ac:dyDescent="0.3">
      <c r="A15" s="6"/>
      <c r="B15" s="25"/>
      <c r="C15" s="25"/>
      <c r="D15" s="202" t="s">
        <v>4</v>
      </c>
      <c r="E15" s="83"/>
      <c r="F15" s="83"/>
      <c r="G15" s="83"/>
      <c r="H15" s="196"/>
      <c r="I15" s="13"/>
      <c r="J15" s="12"/>
      <c r="K15" s="83" t="s">
        <v>5</v>
      </c>
      <c r="L15" s="83"/>
      <c r="M15" s="83"/>
      <c r="N15" s="46"/>
      <c r="O15" s="3"/>
      <c r="P15" s="5"/>
      <c r="Q15" s="5"/>
      <c r="W15" s="36"/>
    </row>
    <row r="16" spans="1:23" ht="17.25" thickBot="1" x14ac:dyDescent="0.3">
      <c r="A16" s="6"/>
      <c r="B16" s="25"/>
      <c r="C16" s="25"/>
      <c r="D16" s="461">
        <f>'Member Info'!$D$16</f>
        <v>0</v>
      </c>
      <c r="E16" s="462"/>
      <c r="F16" s="462"/>
      <c r="G16" s="462"/>
      <c r="H16" s="463"/>
      <c r="I16" s="24"/>
      <c r="J16" s="12"/>
      <c r="K16" s="450"/>
      <c r="L16" s="541"/>
      <c r="M16" s="451"/>
      <c r="N16" s="163"/>
      <c r="O16" s="3"/>
      <c r="P16" s="5"/>
      <c r="Q16" s="5"/>
      <c r="T16" s="88">
        <f>'Member Info'!X2</f>
        <v>2.5</v>
      </c>
      <c r="W16" s="37"/>
    </row>
    <row r="17" spans="1:27" s="126" customFormat="1" x14ac:dyDescent="0.25">
      <c r="A17" s="6"/>
      <c r="B17" s="25"/>
      <c r="C17" s="25"/>
      <c r="D17" s="99"/>
      <c r="E17" s="12"/>
      <c r="F17" s="12"/>
      <c r="G17" s="12"/>
      <c r="H17" s="12"/>
      <c r="I17" s="12"/>
      <c r="J17" s="12"/>
      <c r="K17" s="5"/>
      <c r="L17" s="5"/>
      <c r="M17" s="5"/>
      <c r="N17" s="41"/>
      <c r="O17" s="3"/>
      <c r="P17" s="5"/>
      <c r="Q17" s="5"/>
    </row>
    <row r="18" spans="1:27" s="126" customFormat="1" ht="16.5" thickBot="1" x14ac:dyDescent="0.3">
      <c r="A18" s="6"/>
      <c r="B18" s="25"/>
      <c r="C18" s="25"/>
      <c r="D18" s="402" t="s">
        <v>476</v>
      </c>
      <c r="E18" s="402"/>
      <c r="F18" s="402"/>
      <c r="G18" s="83" t="s">
        <v>417</v>
      </c>
      <c r="H18" s="83"/>
      <c r="I18" s="13"/>
      <c r="J18" s="12"/>
      <c r="K18" s="196" t="s">
        <v>7</v>
      </c>
      <c r="L18" s="196"/>
      <c r="M18" s="196"/>
      <c r="N18" s="46"/>
      <c r="O18" s="3"/>
      <c r="P18" s="5"/>
      <c r="Q18" s="5"/>
    </row>
    <row r="19" spans="1:27" ht="15.75" customHeight="1" thickBot="1" x14ac:dyDescent="0.3">
      <c r="A19" s="6"/>
      <c r="B19" s="25"/>
      <c r="C19" s="25"/>
      <c r="D19" s="461">
        <f>'Member Info'!$D$19</f>
        <v>0</v>
      </c>
      <c r="E19" s="462"/>
      <c r="F19" s="462"/>
      <c r="G19" s="458"/>
      <c r="H19" s="460"/>
      <c r="I19" s="24"/>
      <c r="J19" s="12"/>
      <c r="K19" s="532">
        <f>'Member Info'!$J$19</f>
        <v>0</v>
      </c>
      <c r="L19" s="533"/>
      <c r="M19" s="534"/>
      <c r="N19" s="164"/>
      <c r="O19" s="3"/>
      <c r="P19" s="5"/>
      <c r="Q19" s="5"/>
    </row>
    <row r="20" spans="1:27" s="126" customFormat="1" x14ac:dyDescent="0.25">
      <c r="A20" s="6"/>
      <c r="B20" s="25"/>
      <c r="C20" s="25"/>
      <c r="D20" s="100"/>
      <c r="E20" s="25"/>
      <c r="F20" s="25"/>
      <c r="G20" s="25"/>
      <c r="H20" s="25"/>
      <c r="I20" s="25"/>
      <c r="J20" s="12"/>
      <c r="K20" s="5"/>
      <c r="L20" s="5"/>
      <c r="M20" s="5"/>
      <c r="N20" s="41"/>
      <c r="O20" s="3"/>
      <c r="P20" s="5"/>
      <c r="Q20" s="5"/>
    </row>
    <row r="21" spans="1:27" s="126" customFormat="1" ht="16.5" thickBot="1" x14ac:dyDescent="0.3">
      <c r="A21" s="6"/>
      <c r="B21" s="25"/>
      <c r="C21" s="25"/>
      <c r="D21" s="202" t="s">
        <v>8</v>
      </c>
      <c r="E21" s="83"/>
      <c r="F21" s="83"/>
      <c r="G21" s="83"/>
      <c r="H21" s="196"/>
      <c r="I21" s="13"/>
      <c r="J21" s="12"/>
      <c r="K21" s="83" t="s">
        <v>9</v>
      </c>
      <c r="L21" s="83"/>
      <c r="M21" s="83"/>
      <c r="N21" s="46"/>
      <c r="O21" s="3"/>
      <c r="P21" s="5"/>
      <c r="Q21" s="5"/>
      <c r="R21" s="80" t="s">
        <v>434</v>
      </c>
    </row>
    <row r="22" spans="1:27" ht="15.75" customHeight="1" thickBot="1" x14ac:dyDescent="0.3">
      <c r="A22" s="6"/>
      <c r="B22" s="25"/>
      <c r="C22" s="25"/>
      <c r="D22" s="458"/>
      <c r="E22" s="459"/>
      <c r="F22" s="459"/>
      <c r="G22" s="459"/>
      <c r="H22" s="460"/>
      <c r="I22" s="24"/>
      <c r="J22" s="12"/>
      <c r="K22" s="535"/>
      <c r="L22" s="536"/>
      <c r="M22" s="537"/>
      <c r="N22" s="165"/>
      <c r="O22" s="3"/>
      <c r="P22" s="5"/>
      <c r="Q22" s="5"/>
      <c r="R22" s="80"/>
    </row>
    <row r="23" spans="1:27" s="126" customFormat="1" ht="15.75" thickBot="1" x14ac:dyDescent="0.3">
      <c r="A23" s="7"/>
      <c r="B23" s="14"/>
      <c r="C23" s="14"/>
      <c r="D23" s="101"/>
      <c r="E23" s="14"/>
      <c r="F23" s="14"/>
      <c r="G23" s="14"/>
      <c r="H23" s="14"/>
      <c r="I23" s="19"/>
      <c r="J23" s="19"/>
      <c r="K23" s="14"/>
      <c r="L23" s="14"/>
      <c r="M23" s="14"/>
      <c r="N23" s="41"/>
      <c r="O23" s="3"/>
      <c r="P23" s="5"/>
      <c r="Q23" s="5"/>
      <c r="R23" s="80" t="s">
        <v>435</v>
      </c>
    </row>
    <row r="24" spans="1:27" s="126" customFormat="1" ht="21" x14ac:dyDescent="0.35">
      <c r="A24" s="10"/>
      <c r="B24" s="530" t="s">
        <v>10</v>
      </c>
      <c r="C24" s="530"/>
      <c r="D24" s="530"/>
      <c r="E24" s="530"/>
      <c r="F24" s="530"/>
      <c r="G24" s="530"/>
      <c r="H24" s="530"/>
      <c r="I24" s="530"/>
      <c r="J24" s="530"/>
      <c r="K24" s="530"/>
      <c r="L24" s="530"/>
      <c r="M24" s="530"/>
      <c r="N24" s="41"/>
      <c r="O24" s="30"/>
      <c r="P24" s="12"/>
      <c r="Q24" s="12"/>
      <c r="R24" s="80" t="s">
        <v>436</v>
      </c>
    </row>
    <row r="25" spans="1:27" s="126" customFormat="1" ht="24" thickBot="1" x14ac:dyDescent="0.4">
      <c r="A25" s="4"/>
      <c r="B25" s="531" t="s">
        <v>461</v>
      </c>
      <c r="C25" s="531"/>
      <c r="D25" s="531"/>
      <c r="E25" s="531"/>
      <c r="F25" s="531"/>
      <c r="G25" s="531"/>
      <c r="H25" s="531"/>
      <c r="I25" s="531"/>
      <c r="J25" s="531"/>
      <c r="K25" s="531"/>
      <c r="L25" s="531"/>
      <c r="M25" s="531"/>
      <c r="N25" s="41"/>
      <c r="O25" s="3"/>
      <c r="P25" s="5"/>
      <c r="Q25" s="5"/>
      <c r="R25" s="80" t="s">
        <v>437</v>
      </c>
    </row>
    <row r="26" spans="1:27" s="126" customFormat="1" x14ac:dyDescent="0.25">
      <c r="A26" s="4"/>
      <c r="B26" s="5"/>
      <c r="C26" s="5"/>
      <c r="D26" s="99"/>
      <c r="E26" s="20"/>
      <c r="F26" s="20"/>
      <c r="G26" s="21"/>
      <c r="H26" s="20"/>
      <c r="I26" s="20"/>
      <c r="J26" s="20"/>
      <c r="K26" s="20"/>
      <c r="L26" s="20"/>
      <c r="M26" s="20"/>
      <c r="N26" s="41"/>
      <c r="O26" s="3"/>
      <c r="P26" s="5"/>
      <c r="Q26" s="5"/>
    </row>
    <row r="27" spans="1:27" s="126" customFormat="1" ht="93" customHeight="1" x14ac:dyDescent="0.25">
      <c r="A27" s="4"/>
      <c r="B27" s="482" t="s">
        <v>11</v>
      </c>
      <c r="C27" s="483"/>
      <c r="D27" s="39" t="s">
        <v>28</v>
      </c>
      <c r="E27" s="27" t="s">
        <v>12</v>
      </c>
      <c r="F27" s="27" t="s">
        <v>13</v>
      </c>
      <c r="G27" s="28" t="s">
        <v>449</v>
      </c>
      <c r="H27" s="27" t="s">
        <v>458</v>
      </c>
      <c r="I27" s="27" t="s">
        <v>14</v>
      </c>
      <c r="J27" s="27" t="s">
        <v>459</v>
      </c>
      <c r="K27" s="27" t="s">
        <v>15</v>
      </c>
      <c r="L27" s="27" t="s">
        <v>460</v>
      </c>
      <c r="M27" s="27" t="s">
        <v>16</v>
      </c>
      <c r="N27" s="81" t="s">
        <v>478</v>
      </c>
      <c r="O27" s="3"/>
      <c r="P27" s="93"/>
      <c r="Q27" s="93"/>
      <c r="R27" s="94"/>
      <c r="S27" s="95"/>
      <c r="T27" s="94"/>
      <c r="U27" s="95"/>
      <c r="V27" s="170"/>
      <c r="W27" s="170"/>
      <c r="X27" s="170"/>
    </row>
    <row r="28" spans="1:27" s="126" customFormat="1" ht="42.75" customHeight="1" x14ac:dyDescent="0.25">
      <c r="A28" s="4"/>
      <c r="B28" s="200"/>
      <c r="C28" s="201"/>
      <c r="D28" s="39"/>
      <c r="E28" s="27"/>
      <c r="F28" s="27" t="s">
        <v>479</v>
      </c>
      <c r="G28" s="28"/>
      <c r="H28" s="27" t="s">
        <v>479</v>
      </c>
      <c r="I28" s="27" t="s">
        <v>479</v>
      </c>
      <c r="J28" s="27" t="s">
        <v>479</v>
      </c>
      <c r="K28" s="27" t="s">
        <v>479</v>
      </c>
      <c r="L28" s="27" t="s">
        <v>480</v>
      </c>
      <c r="M28" s="27" t="s">
        <v>479</v>
      </c>
      <c r="N28" s="81"/>
      <c r="O28" s="3"/>
      <c r="P28" s="93"/>
      <c r="Q28" s="93"/>
      <c r="R28" s="94"/>
      <c r="S28" s="95"/>
      <c r="T28" s="94"/>
      <c r="U28" s="95"/>
      <c r="V28" s="170"/>
      <c r="W28" s="170"/>
      <c r="X28" s="170"/>
    </row>
    <row r="29" spans="1:27" x14ac:dyDescent="0.25">
      <c r="A29" s="4"/>
      <c r="B29" s="166">
        <f>'Member Info'!D29</f>
        <v>0</v>
      </c>
      <c r="C29" s="166">
        <f>'Member Info'!E29</f>
        <v>0</v>
      </c>
      <c r="D29" s="169" t="str">
        <f>'Member Info'!G29</f>
        <v/>
      </c>
      <c r="E29" s="167">
        <f>'Member Info'!B29</f>
        <v>0</v>
      </c>
      <c r="F29" s="8"/>
      <c r="G29" s="168" t="e">
        <f>'Member Info'!K29+'Member Info'!L29</f>
        <v>#VALUE!</v>
      </c>
      <c r="H29" s="26"/>
      <c r="I29" s="26"/>
      <c r="J29" s="26"/>
      <c r="K29" s="26"/>
      <c r="L29" s="26"/>
      <c r="M29" s="26"/>
      <c r="N29" s="107"/>
      <c r="O29" s="211"/>
      <c r="P29" s="96"/>
      <c r="Q29" s="96"/>
      <c r="R29" s="97">
        <f t="shared" ref="R29:R60" si="0">IF(F29="",0,1)</f>
        <v>0</v>
      </c>
      <c r="S29" s="97"/>
      <c r="T29" s="97">
        <f t="shared" ref="T29:T60" si="1">IF(H29="",0,1)</f>
        <v>0</v>
      </c>
      <c r="U29" s="97">
        <f t="shared" ref="U29:U60" si="2">IF(I29="",0,1)</f>
        <v>0</v>
      </c>
      <c r="V29" s="97">
        <f t="shared" ref="V29:V60" si="3">IF(J29="",0,1)</f>
        <v>0</v>
      </c>
      <c r="W29" s="97">
        <f t="shared" ref="W29:W60" si="4">IF(K29="",0,1)</f>
        <v>0</v>
      </c>
      <c r="X29" s="97">
        <f>IF(L29="",0,1)</f>
        <v>0</v>
      </c>
      <c r="Y29" s="97">
        <f>IF(M29="",0,1)</f>
        <v>0</v>
      </c>
      <c r="Z29" s="212">
        <f>SUM(R29:Y29)</f>
        <v>0</v>
      </c>
      <c r="AA29" s="97" t="b">
        <f>IF(Z29&gt;0.1,TRUE, FALSE)</f>
        <v>0</v>
      </c>
    </row>
    <row r="30" spans="1:27" x14ac:dyDescent="0.25">
      <c r="A30" s="4"/>
      <c r="B30" s="166">
        <f>'Member Info'!D30</f>
        <v>0</v>
      </c>
      <c r="C30" s="166">
        <f>'Member Info'!E30</f>
        <v>0</v>
      </c>
      <c r="D30" s="169" t="str">
        <f>'Member Info'!G30</f>
        <v/>
      </c>
      <c r="E30" s="167">
        <f>'Member Info'!B30</f>
        <v>0</v>
      </c>
      <c r="F30" s="8"/>
      <c r="G30" s="168" t="e">
        <f>'Member Info'!K30+'Member Info'!L30</f>
        <v>#VALUE!</v>
      </c>
      <c r="H30" s="26"/>
      <c r="I30" s="26"/>
      <c r="J30" s="26"/>
      <c r="K30" s="26"/>
      <c r="L30" s="26"/>
      <c r="M30" s="26"/>
      <c r="N30" s="107"/>
      <c r="O30" s="82">
        <f>'Member Info'!Q30</f>
        <v>0</v>
      </c>
      <c r="P30" s="96"/>
      <c r="Q30" s="96"/>
      <c r="R30" s="97">
        <f t="shared" si="0"/>
        <v>0</v>
      </c>
      <c r="S30" s="97"/>
      <c r="T30" s="97">
        <f t="shared" si="1"/>
        <v>0</v>
      </c>
      <c r="U30" s="97">
        <f t="shared" si="2"/>
        <v>0</v>
      </c>
      <c r="V30" s="97">
        <f t="shared" si="3"/>
        <v>0</v>
      </c>
      <c r="W30" s="97">
        <f t="shared" si="4"/>
        <v>0</v>
      </c>
      <c r="X30" s="97">
        <f t="shared" ref="X30:X88" si="5">IF(L30="",0,1)</f>
        <v>0</v>
      </c>
      <c r="Y30" s="97">
        <f t="shared" ref="Y30:Y88" si="6">IF(M30="",0,1)</f>
        <v>0</v>
      </c>
      <c r="Z30" s="212">
        <f t="shared" ref="Z30:Z88" si="7">SUM(R30:Y30)</f>
        <v>0</v>
      </c>
      <c r="AA30" s="97" t="b">
        <f t="shared" ref="AA30:AA88" si="8">IF(Z30&gt;0.1,TRUE, FALSE)</f>
        <v>0</v>
      </c>
    </row>
    <row r="31" spans="1:27" x14ac:dyDescent="0.25">
      <c r="A31" s="4"/>
      <c r="B31" s="166">
        <f>'Member Info'!D31</f>
        <v>0</v>
      </c>
      <c r="C31" s="166">
        <f>'Member Info'!E31</f>
        <v>0</v>
      </c>
      <c r="D31" s="169" t="str">
        <f>'Member Info'!G31</f>
        <v/>
      </c>
      <c r="E31" s="167">
        <f>'Member Info'!B31</f>
        <v>0</v>
      </c>
      <c r="F31" s="8"/>
      <c r="G31" s="168" t="e">
        <f>'Member Info'!K31+'Member Info'!L31</f>
        <v>#VALUE!</v>
      </c>
      <c r="H31" s="26"/>
      <c r="I31" s="26"/>
      <c r="J31" s="26"/>
      <c r="K31" s="26"/>
      <c r="L31" s="26"/>
      <c r="M31" s="26"/>
      <c r="N31" s="107"/>
      <c r="O31" s="82">
        <f>'Member Info'!Q31</f>
        <v>0</v>
      </c>
      <c r="P31" s="96"/>
      <c r="Q31" s="96"/>
      <c r="R31" s="97">
        <f t="shared" si="0"/>
        <v>0</v>
      </c>
      <c r="S31" s="97"/>
      <c r="T31" s="97">
        <f t="shared" si="1"/>
        <v>0</v>
      </c>
      <c r="U31" s="97">
        <f t="shared" si="2"/>
        <v>0</v>
      </c>
      <c r="V31" s="97">
        <f t="shared" si="3"/>
        <v>0</v>
      </c>
      <c r="W31" s="97">
        <f t="shared" si="4"/>
        <v>0</v>
      </c>
      <c r="X31" s="97">
        <f t="shared" si="5"/>
        <v>0</v>
      </c>
      <c r="Y31" s="97">
        <f t="shared" si="6"/>
        <v>0</v>
      </c>
      <c r="Z31" s="212">
        <f t="shared" si="7"/>
        <v>0</v>
      </c>
      <c r="AA31" s="97" t="b">
        <f t="shared" si="8"/>
        <v>0</v>
      </c>
    </row>
    <row r="32" spans="1:27" x14ac:dyDescent="0.25">
      <c r="A32" s="4"/>
      <c r="B32" s="166">
        <f>'Member Info'!D32</f>
        <v>0</v>
      </c>
      <c r="C32" s="166">
        <f>'Member Info'!E32</f>
        <v>0</v>
      </c>
      <c r="D32" s="169" t="str">
        <f>'Member Info'!G32</f>
        <v/>
      </c>
      <c r="E32" s="167">
        <f>'Member Info'!B32</f>
        <v>0</v>
      </c>
      <c r="F32" s="8"/>
      <c r="G32" s="168" t="e">
        <f>'Member Info'!K32+'Member Info'!L32</f>
        <v>#VALUE!</v>
      </c>
      <c r="H32" s="26"/>
      <c r="I32" s="26"/>
      <c r="J32" s="26"/>
      <c r="K32" s="26"/>
      <c r="L32" s="26"/>
      <c r="M32" s="26"/>
      <c r="N32" s="107"/>
      <c r="O32" s="82">
        <f>'Member Info'!Q32</f>
        <v>0</v>
      </c>
      <c r="P32" s="96"/>
      <c r="Q32" s="96"/>
      <c r="R32" s="97">
        <f t="shared" si="0"/>
        <v>0</v>
      </c>
      <c r="S32" s="97"/>
      <c r="T32" s="97">
        <f t="shared" si="1"/>
        <v>0</v>
      </c>
      <c r="U32" s="97">
        <f t="shared" si="2"/>
        <v>0</v>
      </c>
      <c r="V32" s="97">
        <f t="shared" si="3"/>
        <v>0</v>
      </c>
      <c r="W32" s="97">
        <f t="shared" si="4"/>
        <v>0</v>
      </c>
      <c r="X32" s="97">
        <f t="shared" si="5"/>
        <v>0</v>
      </c>
      <c r="Y32" s="97">
        <f t="shared" si="6"/>
        <v>0</v>
      </c>
      <c r="Z32" s="212">
        <f t="shared" si="7"/>
        <v>0</v>
      </c>
      <c r="AA32" s="97" t="b">
        <f t="shared" si="8"/>
        <v>0</v>
      </c>
    </row>
    <row r="33" spans="1:27" x14ac:dyDescent="0.25">
      <c r="A33" s="4"/>
      <c r="B33" s="166">
        <f>'Member Info'!D33</f>
        <v>0</v>
      </c>
      <c r="C33" s="166">
        <f>'Member Info'!E33</f>
        <v>0</v>
      </c>
      <c r="D33" s="169" t="str">
        <f>'Member Info'!G33</f>
        <v/>
      </c>
      <c r="E33" s="167">
        <f>'Member Info'!B33</f>
        <v>0</v>
      </c>
      <c r="F33" s="8"/>
      <c r="G33" s="168" t="e">
        <f>'Member Info'!K33+'Member Info'!L33</f>
        <v>#VALUE!</v>
      </c>
      <c r="H33" s="26"/>
      <c r="I33" s="26"/>
      <c r="J33" s="26"/>
      <c r="K33" s="26"/>
      <c r="L33" s="26"/>
      <c r="M33" s="26"/>
      <c r="N33" s="107"/>
      <c r="O33" s="82">
        <f>'Member Info'!Q33</f>
        <v>0</v>
      </c>
      <c r="P33" s="96"/>
      <c r="Q33" s="96"/>
      <c r="R33" s="97">
        <f t="shared" si="0"/>
        <v>0</v>
      </c>
      <c r="S33" s="97"/>
      <c r="T33" s="97">
        <f t="shared" si="1"/>
        <v>0</v>
      </c>
      <c r="U33" s="97">
        <f t="shared" si="2"/>
        <v>0</v>
      </c>
      <c r="V33" s="97">
        <f t="shared" si="3"/>
        <v>0</v>
      </c>
      <c r="W33" s="97">
        <f t="shared" si="4"/>
        <v>0</v>
      </c>
      <c r="X33" s="97">
        <f t="shared" si="5"/>
        <v>0</v>
      </c>
      <c r="Y33" s="97">
        <f t="shared" si="6"/>
        <v>0</v>
      </c>
      <c r="Z33" s="212">
        <f t="shared" si="7"/>
        <v>0</v>
      </c>
      <c r="AA33" s="97" t="b">
        <f t="shared" si="8"/>
        <v>0</v>
      </c>
    </row>
    <row r="34" spans="1:27" x14ac:dyDescent="0.25">
      <c r="A34" s="4"/>
      <c r="B34" s="166">
        <f>'Member Info'!D34</f>
        <v>0</v>
      </c>
      <c r="C34" s="166">
        <f>'Member Info'!E34</f>
        <v>0</v>
      </c>
      <c r="D34" s="169" t="str">
        <f>'Member Info'!G34</f>
        <v/>
      </c>
      <c r="E34" s="167">
        <f>'Member Info'!B34</f>
        <v>0</v>
      </c>
      <c r="F34" s="8"/>
      <c r="G34" s="168" t="e">
        <f>'Member Info'!K34+'Member Info'!L34</f>
        <v>#VALUE!</v>
      </c>
      <c r="H34" s="26"/>
      <c r="I34" s="26"/>
      <c r="J34" s="26"/>
      <c r="K34" s="26"/>
      <c r="L34" s="26"/>
      <c r="M34" s="26"/>
      <c r="N34" s="107"/>
      <c r="O34" s="82">
        <f>'Member Info'!Q34</f>
        <v>0</v>
      </c>
      <c r="P34" s="96"/>
      <c r="Q34" s="96"/>
      <c r="R34" s="97">
        <f t="shared" si="0"/>
        <v>0</v>
      </c>
      <c r="S34" s="97"/>
      <c r="T34" s="97">
        <f t="shared" si="1"/>
        <v>0</v>
      </c>
      <c r="U34" s="97">
        <f t="shared" si="2"/>
        <v>0</v>
      </c>
      <c r="V34" s="97">
        <f t="shared" si="3"/>
        <v>0</v>
      </c>
      <c r="W34" s="97">
        <f t="shared" si="4"/>
        <v>0</v>
      </c>
      <c r="X34" s="97">
        <f t="shared" si="5"/>
        <v>0</v>
      </c>
      <c r="Y34" s="97">
        <f t="shared" si="6"/>
        <v>0</v>
      </c>
      <c r="Z34" s="212">
        <f t="shared" si="7"/>
        <v>0</v>
      </c>
      <c r="AA34" s="97" t="b">
        <f t="shared" si="8"/>
        <v>0</v>
      </c>
    </row>
    <row r="35" spans="1:27" x14ac:dyDescent="0.25">
      <c r="A35" s="4"/>
      <c r="B35" s="166">
        <f>'Member Info'!D35</f>
        <v>0</v>
      </c>
      <c r="C35" s="166">
        <f>'Member Info'!E35</f>
        <v>0</v>
      </c>
      <c r="D35" s="169" t="str">
        <f>'Member Info'!G35</f>
        <v/>
      </c>
      <c r="E35" s="167">
        <f>'Member Info'!B35</f>
        <v>0</v>
      </c>
      <c r="F35" s="8"/>
      <c r="G35" s="168" t="e">
        <f>'Member Info'!K35+'Member Info'!L35</f>
        <v>#VALUE!</v>
      </c>
      <c r="H35" s="26"/>
      <c r="I35" s="26"/>
      <c r="J35" s="26"/>
      <c r="K35" s="26"/>
      <c r="L35" s="26"/>
      <c r="M35" s="26"/>
      <c r="N35" s="107"/>
      <c r="O35" s="82">
        <f>'Member Info'!Q35</f>
        <v>0</v>
      </c>
      <c r="P35" s="96"/>
      <c r="Q35" s="96"/>
      <c r="R35" s="97">
        <f t="shared" si="0"/>
        <v>0</v>
      </c>
      <c r="S35" s="97"/>
      <c r="T35" s="97">
        <f t="shared" si="1"/>
        <v>0</v>
      </c>
      <c r="U35" s="97">
        <f t="shared" si="2"/>
        <v>0</v>
      </c>
      <c r="V35" s="97">
        <f t="shared" si="3"/>
        <v>0</v>
      </c>
      <c r="W35" s="97">
        <f t="shared" si="4"/>
        <v>0</v>
      </c>
      <c r="X35" s="97">
        <f t="shared" si="5"/>
        <v>0</v>
      </c>
      <c r="Y35" s="97">
        <f t="shared" si="6"/>
        <v>0</v>
      </c>
      <c r="Z35" s="212">
        <f t="shared" si="7"/>
        <v>0</v>
      </c>
      <c r="AA35" s="97" t="b">
        <f t="shared" si="8"/>
        <v>0</v>
      </c>
    </row>
    <row r="36" spans="1:27" x14ac:dyDescent="0.25">
      <c r="A36" s="4"/>
      <c r="B36" s="166">
        <f>'Member Info'!D36</f>
        <v>0</v>
      </c>
      <c r="C36" s="166">
        <f>'Member Info'!E36</f>
        <v>0</v>
      </c>
      <c r="D36" s="169" t="str">
        <f>'Member Info'!G36</f>
        <v/>
      </c>
      <c r="E36" s="167">
        <f>'Member Info'!B36</f>
        <v>0</v>
      </c>
      <c r="F36" s="8"/>
      <c r="G36" s="168" t="e">
        <f>'Member Info'!K36+'Member Info'!L36</f>
        <v>#VALUE!</v>
      </c>
      <c r="H36" s="26"/>
      <c r="I36" s="26"/>
      <c r="J36" s="26"/>
      <c r="K36" s="26"/>
      <c r="L36" s="26"/>
      <c r="M36" s="26"/>
      <c r="N36" s="107"/>
      <c r="O36" s="82">
        <f>'Member Info'!Q36</f>
        <v>0</v>
      </c>
      <c r="P36" s="96"/>
      <c r="Q36" s="96"/>
      <c r="R36" s="97">
        <f t="shared" si="0"/>
        <v>0</v>
      </c>
      <c r="S36" s="97"/>
      <c r="T36" s="97">
        <f t="shared" si="1"/>
        <v>0</v>
      </c>
      <c r="U36" s="97">
        <f t="shared" si="2"/>
        <v>0</v>
      </c>
      <c r="V36" s="97">
        <f t="shared" si="3"/>
        <v>0</v>
      </c>
      <c r="W36" s="97">
        <f t="shared" si="4"/>
        <v>0</v>
      </c>
      <c r="X36" s="97">
        <f t="shared" si="5"/>
        <v>0</v>
      </c>
      <c r="Y36" s="97">
        <f t="shared" si="6"/>
        <v>0</v>
      </c>
      <c r="Z36" s="212">
        <f t="shared" si="7"/>
        <v>0</v>
      </c>
      <c r="AA36" s="97" t="b">
        <f t="shared" si="8"/>
        <v>0</v>
      </c>
    </row>
    <row r="37" spans="1:27" x14ac:dyDescent="0.25">
      <c r="A37" s="4"/>
      <c r="B37" s="166">
        <f>'Member Info'!D37</f>
        <v>0</v>
      </c>
      <c r="C37" s="166">
        <f>'Member Info'!E37</f>
        <v>0</v>
      </c>
      <c r="D37" s="169" t="str">
        <f>'Member Info'!G37</f>
        <v/>
      </c>
      <c r="E37" s="167">
        <f>'Member Info'!B37</f>
        <v>0</v>
      </c>
      <c r="F37" s="8"/>
      <c r="G37" s="168" t="e">
        <f>'Member Info'!K37+'Member Info'!L37</f>
        <v>#VALUE!</v>
      </c>
      <c r="H37" s="26"/>
      <c r="I37" s="26"/>
      <c r="J37" s="26"/>
      <c r="K37" s="26"/>
      <c r="L37" s="26"/>
      <c r="M37" s="26"/>
      <c r="N37" s="107"/>
      <c r="O37" s="82">
        <f>'Member Info'!Q37</f>
        <v>0</v>
      </c>
      <c r="P37" s="96"/>
      <c r="Q37" s="96"/>
      <c r="R37" s="97">
        <f t="shared" si="0"/>
        <v>0</v>
      </c>
      <c r="S37" s="97"/>
      <c r="T37" s="97">
        <f t="shared" si="1"/>
        <v>0</v>
      </c>
      <c r="U37" s="97">
        <f t="shared" si="2"/>
        <v>0</v>
      </c>
      <c r="V37" s="97">
        <f t="shared" si="3"/>
        <v>0</v>
      </c>
      <c r="W37" s="97">
        <f t="shared" si="4"/>
        <v>0</v>
      </c>
      <c r="X37" s="97">
        <f t="shared" si="5"/>
        <v>0</v>
      </c>
      <c r="Y37" s="97">
        <f t="shared" si="6"/>
        <v>0</v>
      </c>
      <c r="Z37" s="212">
        <f t="shared" si="7"/>
        <v>0</v>
      </c>
      <c r="AA37" s="97" t="b">
        <f t="shared" si="8"/>
        <v>0</v>
      </c>
    </row>
    <row r="38" spans="1:27" x14ac:dyDescent="0.25">
      <c r="A38" s="4"/>
      <c r="B38" s="166">
        <f>'Member Info'!D38</f>
        <v>0</v>
      </c>
      <c r="C38" s="166">
        <f>'Member Info'!E38</f>
        <v>0</v>
      </c>
      <c r="D38" s="169" t="str">
        <f>'Member Info'!G38</f>
        <v/>
      </c>
      <c r="E38" s="167">
        <f>'Member Info'!B38</f>
        <v>0</v>
      </c>
      <c r="F38" s="8"/>
      <c r="G38" s="168" t="e">
        <f>'Member Info'!K38+'Member Info'!L38</f>
        <v>#VALUE!</v>
      </c>
      <c r="H38" s="26"/>
      <c r="I38" s="26"/>
      <c r="J38" s="26"/>
      <c r="K38" s="26"/>
      <c r="L38" s="26"/>
      <c r="M38" s="26"/>
      <c r="N38" s="107"/>
      <c r="O38" s="82">
        <f>'Member Info'!Q38</f>
        <v>0</v>
      </c>
      <c r="P38" s="96"/>
      <c r="Q38" s="96"/>
      <c r="R38" s="97">
        <f t="shared" si="0"/>
        <v>0</v>
      </c>
      <c r="S38" s="97"/>
      <c r="T38" s="97">
        <f t="shared" si="1"/>
        <v>0</v>
      </c>
      <c r="U38" s="97">
        <f t="shared" si="2"/>
        <v>0</v>
      </c>
      <c r="V38" s="97">
        <f t="shared" si="3"/>
        <v>0</v>
      </c>
      <c r="W38" s="97">
        <f t="shared" si="4"/>
        <v>0</v>
      </c>
      <c r="X38" s="97">
        <f t="shared" si="5"/>
        <v>0</v>
      </c>
      <c r="Y38" s="97">
        <f t="shared" si="6"/>
        <v>0</v>
      </c>
      <c r="Z38" s="212">
        <f t="shared" si="7"/>
        <v>0</v>
      </c>
      <c r="AA38" s="97" t="b">
        <f t="shared" si="8"/>
        <v>0</v>
      </c>
    </row>
    <row r="39" spans="1:27" x14ac:dyDescent="0.25">
      <c r="A39" s="4"/>
      <c r="B39" s="166">
        <f>'Member Info'!D39</f>
        <v>0</v>
      </c>
      <c r="C39" s="166">
        <f>'Member Info'!E39</f>
        <v>0</v>
      </c>
      <c r="D39" s="169" t="str">
        <f>'Member Info'!G39</f>
        <v/>
      </c>
      <c r="E39" s="167">
        <f>'Member Info'!B39</f>
        <v>0</v>
      </c>
      <c r="F39" s="8"/>
      <c r="G39" s="168" t="e">
        <f>'Member Info'!K39+'Member Info'!L39</f>
        <v>#VALUE!</v>
      </c>
      <c r="H39" s="26"/>
      <c r="I39" s="26"/>
      <c r="J39" s="26"/>
      <c r="K39" s="26"/>
      <c r="L39" s="26"/>
      <c r="M39" s="26"/>
      <c r="N39" s="107"/>
      <c r="O39" s="82">
        <f>'Member Info'!Q39</f>
        <v>0</v>
      </c>
      <c r="P39" s="96"/>
      <c r="Q39" s="96"/>
      <c r="R39" s="97">
        <f t="shared" si="0"/>
        <v>0</v>
      </c>
      <c r="S39" s="97"/>
      <c r="T39" s="97">
        <f t="shared" si="1"/>
        <v>0</v>
      </c>
      <c r="U39" s="97">
        <f t="shared" si="2"/>
        <v>0</v>
      </c>
      <c r="V39" s="97">
        <f t="shared" si="3"/>
        <v>0</v>
      </c>
      <c r="W39" s="97">
        <f t="shared" si="4"/>
        <v>0</v>
      </c>
      <c r="X39" s="97">
        <f t="shared" si="5"/>
        <v>0</v>
      </c>
      <c r="Y39" s="97">
        <f t="shared" si="6"/>
        <v>0</v>
      </c>
      <c r="Z39" s="212">
        <f t="shared" si="7"/>
        <v>0</v>
      </c>
      <c r="AA39" s="97" t="b">
        <f t="shared" si="8"/>
        <v>0</v>
      </c>
    </row>
    <row r="40" spans="1:27" x14ac:dyDescent="0.25">
      <c r="A40" s="4"/>
      <c r="B40" s="166">
        <f>'Member Info'!D40</f>
        <v>0</v>
      </c>
      <c r="C40" s="166">
        <f>'Member Info'!E40</f>
        <v>0</v>
      </c>
      <c r="D40" s="169" t="str">
        <f>'Member Info'!G40</f>
        <v/>
      </c>
      <c r="E40" s="167">
        <f>'Member Info'!B40</f>
        <v>0</v>
      </c>
      <c r="F40" s="8"/>
      <c r="G40" s="168" t="e">
        <f>'Member Info'!K40+'Member Info'!L40</f>
        <v>#VALUE!</v>
      </c>
      <c r="H40" s="26"/>
      <c r="I40" s="26"/>
      <c r="J40" s="26"/>
      <c r="K40" s="26"/>
      <c r="L40" s="26"/>
      <c r="M40" s="26"/>
      <c r="N40" s="107"/>
      <c r="O40" s="82">
        <f>'Member Info'!Q40</f>
        <v>0</v>
      </c>
      <c r="P40" s="96"/>
      <c r="Q40" s="96"/>
      <c r="R40" s="97">
        <f t="shared" si="0"/>
        <v>0</v>
      </c>
      <c r="S40" s="97"/>
      <c r="T40" s="97">
        <f t="shared" si="1"/>
        <v>0</v>
      </c>
      <c r="U40" s="97">
        <f t="shared" si="2"/>
        <v>0</v>
      </c>
      <c r="V40" s="97">
        <f t="shared" si="3"/>
        <v>0</v>
      </c>
      <c r="W40" s="97">
        <f t="shared" si="4"/>
        <v>0</v>
      </c>
      <c r="X40" s="97">
        <f t="shared" si="5"/>
        <v>0</v>
      </c>
      <c r="Y40" s="97">
        <f t="shared" si="6"/>
        <v>0</v>
      </c>
      <c r="Z40" s="212">
        <f t="shared" si="7"/>
        <v>0</v>
      </c>
      <c r="AA40" s="97" t="b">
        <f t="shared" si="8"/>
        <v>0</v>
      </c>
    </row>
    <row r="41" spans="1:27" x14ac:dyDescent="0.25">
      <c r="A41" s="4"/>
      <c r="B41" s="166">
        <f>'Member Info'!D41</f>
        <v>0</v>
      </c>
      <c r="C41" s="166">
        <f>'Member Info'!E41</f>
        <v>0</v>
      </c>
      <c r="D41" s="169" t="str">
        <f>'Member Info'!G41</f>
        <v/>
      </c>
      <c r="E41" s="167">
        <f>'Member Info'!B41</f>
        <v>0</v>
      </c>
      <c r="F41" s="8"/>
      <c r="G41" s="168" t="e">
        <f>'Member Info'!K41+'Member Info'!L41</f>
        <v>#VALUE!</v>
      </c>
      <c r="H41" s="26"/>
      <c r="I41" s="26"/>
      <c r="J41" s="26"/>
      <c r="K41" s="26"/>
      <c r="L41" s="26"/>
      <c r="M41" s="26"/>
      <c r="N41" s="107"/>
      <c r="O41" s="82">
        <f>'Member Info'!Q41</f>
        <v>0</v>
      </c>
      <c r="P41" s="96"/>
      <c r="Q41" s="96"/>
      <c r="R41" s="97">
        <f t="shared" si="0"/>
        <v>0</v>
      </c>
      <c r="S41" s="97"/>
      <c r="T41" s="97">
        <f t="shared" si="1"/>
        <v>0</v>
      </c>
      <c r="U41" s="97">
        <f t="shared" si="2"/>
        <v>0</v>
      </c>
      <c r="V41" s="97">
        <f t="shared" si="3"/>
        <v>0</v>
      </c>
      <c r="W41" s="97">
        <f t="shared" si="4"/>
        <v>0</v>
      </c>
      <c r="X41" s="97">
        <f t="shared" si="5"/>
        <v>0</v>
      </c>
      <c r="Y41" s="97">
        <f t="shared" si="6"/>
        <v>0</v>
      </c>
      <c r="Z41" s="212">
        <f t="shared" si="7"/>
        <v>0</v>
      </c>
      <c r="AA41" s="97" t="b">
        <f t="shared" si="8"/>
        <v>0</v>
      </c>
    </row>
    <row r="42" spans="1:27" x14ac:dyDescent="0.25">
      <c r="A42" s="4"/>
      <c r="B42" s="166">
        <f>'Member Info'!D42</f>
        <v>0</v>
      </c>
      <c r="C42" s="166">
        <f>'Member Info'!E42</f>
        <v>0</v>
      </c>
      <c r="D42" s="169" t="str">
        <f>'Member Info'!G42</f>
        <v/>
      </c>
      <c r="E42" s="167">
        <f>'Member Info'!B42</f>
        <v>0</v>
      </c>
      <c r="F42" s="8"/>
      <c r="G42" s="168" t="e">
        <f>'Member Info'!K42+'Member Info'!L42</f>
        <v>#VALUE!</v>
      </c>
      <c r="H42" s="26"/>
      <c r="I42" s="26"/>
      <c r="J42" s="26"/>
      <c r="K42" s="26"/>
      <c r="L42" s="26"/>
      <c r="M42" s="26"/>
      <c r="N42" s="107"/>
      <c r="O42" s="82">
        <f>'Member Info'!Q42</f>
        <v>0</v>
      </c>
      <c r="P42" s="96"/>
      <c r="Q42" s="96"/>
      <c r="R42" s="97">
        <f t="shared" si="0"/>
        <v>0</v>
      </c>
      <c r="S42" s="97"/>
      <c r="T42" s="97">
        <f t="shared" si="1"/>
        <v>0</v>
      </c>
      <c r="U42" s="97">
        <f t="shared" si="2"/>
        <v>0</v>
      </c>
      <c r="V42" s="97">
        <f t="shared" si="3"/>
        <v>0</v>
      </c>
      <c r="W42" s="97">
        <f t="shared" si="4"/>
        <v>0</v>
      </c>
      <c r="X42" s="97">
        <f t="shared" si="5"/>
        <v>0</v>
      </c>
      <c r="Y42" s="97">
        <f t="shared" si="6"/>
        <v>0</v>
      </c>
      <c r="Z42" s="212">
        <f t="shared" si="7"/>
        <v>0</v>
      </c>
      <c r="AA42" s="97" t="b">
        <f t="shared" si="8"/>
        <v>0</v>
      </c>
    </row>
    <row r="43" spans="1:27" x14ac:dyDescent="0.25">
      <c r="A43" s="4"/>
      <c r="B43" s="166">
        <f>'Member Info'!D43</f>
        <v>0</v>
      </c>
      <c r="C43" s="166">
        <f>'Member Info'!E43</f>
        <v>0</v>
      </c>
      <c r="D43" s="169" t="str">
        <f>'Member Info'!G43</f>
        <v/>
      </c>
      <c r="E43" s="167">
        <f>'Member Info'!B43</f>
        <v>0</v>
      </c>
      <c r="F43" s="8"/>
      <c r="G43" s="168" t="e">
        <f>'Member Info'!K43+'Member Info'!L43</f>
        <v>#VALUE!</v>
      </c>
      <c r="H43" s="26"/>
      <c r="I43" s="26"/>
      <c r="J43" s="26"/>
      <c r="K43" s="26"/>
      <c r="L43" s="26"/>
      <c r="M43" s="26"/>
      <c r="N43" s="107"/>
      <c r="O43" s="82">
        <f>'Member Info'!Q43</f>
        <v>0</v>
      </c>
      <c r="P43" s="96"/>
      <c r="Q43" s="96"/>
      <c r="R43" s="97">
        <f t="shared" si="0"/>
        <v>0</v>
      </c>
      <c r="S43" s="97"/>
      <c r="T43" s="97">
        <f t="shared" si="1"/>
        <v>0</v>
      </c>
      <c r="U43" s="97">
        <f t="shared" si="2"/>
        <v>0</v>
      </c>
      <c r="V43" s="97">
        <f t="shared" si="3"/>
        <v>0</v>
      </c>
      <c r="W43" s="97">
        <f t="shared" si="4"/>
        <v>0</v>
      </c>
      <c r="X43" s="97">
        <f t="shared" si="5"/>
        <v>0</v>
      </c>
      <c r="Y43" s="97">
        <f t="shared" si="6"/>
        <v>0</v>
      </c>
      <c r="Z43" s="212">
        <f t="shared" si="7"/>
        <v>0</v>
      </c>
      <c r="AA43" s="97" t="b">
        <f t="shared" si="8"/>
        <v>0</v>
      </c>
    </row>
    <row r="44" spans="1:27" x14ac:dyDescent="0.25">
      <c r="A44" s="4"/>
      <c r="B44" s="166">
        <f>'Member Info'!D44</f>
        <v>0</v>
      </c>
      <c r="C44" s="166">
        <f>'Member Info'!E44</f>
        <v>0</v>
      </c>
      <c r="D44" s="169" t="str">
        <f>'Member Info'!G44</f>
        <v/>
      </c>
      <c r="E44" s="167">
        <f>'Member Info'!B44</f>
        <v>0</v>
      </c>
      <c r="F44" s="8"/>
      <c r="G44" s="168" t="e">
        <f>'Member Info'!K44+'Member Info'!L44</f>
        <v>#VALUE!</v>
      </c>
      <c r="H44" s="26"/>
      <c r="I44" s="26"/>
      <c r="J44" s="26"/>
      <c r="K44" s="26"/>
      <c r="L44" s="26"/>
      <c r="M44" s="26"/>
      <c r="N44" s="107"/>
      <c r="O44" s="82">
        <f>'Member Info'!Q44</f>
        <v>0</v>
      </c>
      <c r="P44" s="96"/>
      <c r="Q44" s="96"/>
      <c r="R44" s="97">
        <f t="shared" si="0"/>
        <v>0</v>
      </c>
      <c r="S44" s="97"/>
      <c r="T44" s="97">
        <f t="shared" si="1"/>
        <v>0</v>
      </c>
      <c r="U44" s="97">
        <f t="shared" si="2"/>
        <v>0</v>
      </c>
      <c r="V44" s="97">
        <f t="shared" si="3"/>
        <v>0</v>
      </c>
      <c r="W44" s="97">
        <f t="shared" si="4"/>
        <v>0</v>
      </c>
      <c r="X44" s="97">
        <f t="shared" si="5"/>
        <v>0</v>
      </c>
      <c r="Y44" s="97">
        <f t="shared" si="6"/>
        <v>0</v>
      </c>
      <c r="Z44" s="212">
        <f t="shared" si="7"/>
        <v>0</v>
      </c>
      <c r="AA44" s="97" t="b">
        <f t="shared" si="8"/>
        <v>0</v>
      </c>
    </row>
    <row r="45" spans="1:27" x14ac:dyDescent="0.25">
      <c r="A45" s="4"/>
      <c r="B45" s="166">
        <f>'Member Info'!D45</f>
        <v>0</v>
      </c>
      <c r="C45" s="166">
        <f>'Member Info'!E45</f>
        <v>0</v>
      </c>
      <c r="D45" s="169" t="str">
        <f>'Member Info'!G45</f>
        <v/>
      </c>
      <c r="E45" s="167">
        <f>'Member Info'!B45</f>
        <v>0</v>
      </c>
      <c r="F45" s="8"/>
      <c r="G45" s="168" t="e">
        <f>'Member Info'!K45+'Member Info'!L45</f>
        <v>#VALUE!</v>
      </c>
      <c r="H45" s="26"/>
      <c r="I45" s="26"/>
      <c r="J45" s="26"/>
      <c r="K45" s="26"/>
      <c r="L45" s="26"/>
      <c r="M45" s="26"/>
      <c r="N45" s="107"/>
      <c r="O45" s="82">
        <f>'Member Info'!Q45</f>
        <v>0</v>
      </c>
      <c r="P45" s="96"/>
      <c r="Q45" s="96"/>
      <c r="R45" s="97">
        <f t="shared" si="0"/>
        <v>0</v>
      </c>
      <c r="S45" s="97"/>
      <c r="T45" s="97">
        <f t="shared" si="1"/>
        <v>0</v>
      </c>
      <c r="U45" s="97">
        <f t="shared" si="2"/>
        <v>0</v>
      </c>
      <c r="V45" s="97">
        <f t="shared" si="3"/>
        <v>0</v>
      </c>
      <c r="W45" s="97">
        <f t="shared" si="4"/>
        <v>0</v>
      </c>
      <c r="X45" s="97">
        <f t="shared" si="5"/>
        <v>0</v>
      </c>
      <c r="Y45" s="97">
        <f t="shared" si="6"/>
        <v>0</v>
      </c>
      <c r="Z45" s="212">
        <f t="shared" si="7"/>
        <v>0</v>
      </c>
      <c r="AA45" s="97" t="b">
        <f t="shared" si="8"/>
        <v>0</v>
      </c>
    </row>
    <row r="46" spans="1:27" x14ac:dyDescent="0.25">
      <c r="A46" s="4"/>
      <c r="B46" s="166">
        <f>'Member Info'!D46</f>
        <v>0</v>
      </c>
      <c r="C46" s="166">
        <f>'Member Info'!E46</f>
        <v>0</v>
      </c>
      <c r="D46" s="169" t="str">
        <f>'Member Info'!G46</f>
        <v/>
      </c>
      <c r="E46" s="167">
        <f>'Member Info'!B46</f>
        <v>0</v>
      </c>
      <c r="F46" s="8"/>
      <c r="G46" s="168" t="e">
        <f>'Member Info'!K46+'Member Info'!L46</f>
        <v>#VALUE!</v>
      </c>
      <c r="H46" s="26"/>
      <c r="I46" s="26"/>
      <c r="J46" s="26"/>
      <c r="K46" s="26"/>
      <c r="L46" s="26"/>
      <c r="M46" s="26"/>
      <c r="N46" s="107"/>
      <c r="O46" s="82">
        <f>'Member Info'!Q46</f>
        <v>0</v>
      </c>
      <c r="P46" s="96"/>
      <c r="Q46" s="96"/>
      <c r="R46" s="97">
        <f t="shared" si="0"/>
        <v>0</v>
      </c>
      <c r="S46" s="97"/>
      <c r="T46" s="97">
        <f t="shared" si="1"/>
        <v>0</v>
      </c>
      <c r="U46" s="97">
        <f t="shared" si="2"/>
        <v>0</v>
      </c>
      <c r="V46" s="97">
        <f t="shared" si="3"/>
        <v>0</v>
      </c>
      <c r="W46" s="97">
        <f t="shared" si="4"/>
        <v>0</v>
      </c>
      <c r="X46" s="97">
        <f t="shared" si="5"/>
        <v>0</v>
      </c>
      <c r="Y46" s="97">
        <f t="shared" si="6"/>
        <v>0</v>
      </c>
      <c r="Z46" s="212">
        <f t="shared" si="7"/>
        <v>0</v>
      </c>
      <c r="AA46" s="97" t="b">
        <f t="shared" si="8"/>
        <v>0</v>
      </c>
    </row>
    <row r="47" spans="1:27" x14ac:dyDescent="0.25">
      <c r="A47" s="4"/>
      <c r="B47" s="166">
        <f>'Member Info'!D47</f>
        <v>0</v>
      </c>
      <c r="C47" s="166">
        <f>'Member Info'!E47</f>
        <v>0</v>
      </c>
      <c r="D47" s="169" t="str">
        <f>'Member Info'!G47</f>
        <v/>
      </c>
      <c r="E47" s="167">
        <f>'Member Info'!B47</f>
        <v>0</v>
      </c>
      <c r="F47" s="8"/>
      <c r="G47" s="168" t="e">
        <f>'Member Info'!K47+'Member Info'!L47</f>
        <v>#VALUE!</v>
      </c>
      <c r="H47" s="26"/>
      <c r="I47" s="26"/>
      <c r="J47" s="26"/>
      <c r="K47" s="26"/>
      <c r="L47" s="26"/>
      <c r="M47" s="26"/>
      <c r="N47" s="107"/>
      <c r="O47" s="82">
        <f>'Member Info'!Q47</f>
        <v>0</v>
      </c>
      <c r="P47" s="96"/>
      <c r="Q47" s="96"/>
      <c r="R47" s="97">
        <f t="shared" si="0"/>
        <v>0</v>
      </c>
      <c r="S47" s="97"/>
      <c r="T47" s="97">
        <f t="shared" si="1"/>
        <v>0</v>
      </c>
      <c r="U47" s="97">
        <f t="shared" si="2"/>
        <v>0</v>
      </c>
      <c r="V47" s="97">
        <f t="shared" si="3"/>
        <v>0</v>
      </c>
      <c r="W47" s="97">
        <f t="shared" si="4"/>
        <v>0</v>
      </c>
      <c r="X47" s="97">
        <f t="shared" si="5"/>
        <v>0</v>
      </c>
      <c r="Y47" s="97">
        <f t="shared" si="6"/>
        <v>0</v>
      </c>
      <c r="Z47" s="212">
        <f t="shared" si="7"/>
        <v>0</v>
      </c>
      <c r="AA47" s="97" t="b">
        <f t="shared" si="8"/>
        <v>0</v>
      </c>
    </row>
    <row r="48" spans="1:27" x14ac:dyDescent="0.25">
      <c r="A48" s="4"/>
      <c r="B48" s="166">
        <f>'Member Info'!D48</f>
        <v>0</v>
      </c>
      <c r="C48" s="166">
        <f>'Member Info'!E48</f>
        <v>0</v>
      </c>
      <c r="D48" s="169" t="str">
        <f>'Member Info'!G48</f>
        <v/>
      </c>
      <c r="E48" s="167">
        <f>'Member Info'!B48</f>
        <v>0</v>
      </c>
      <c r="F48" s="8"/>
      <c r="G48" s="168" t="e">
        <f>'Member Info'!K48+'Member Info'!L48</f>
        <v>#VALUE!</v>
      </c>
      <c r="H48" s="26"/>
      <c r="I48" s="26"/>
      <c r="J48" s="26"/>
      <c r="K48" s="26"/>
      <c r="L48" s="26"/>
      <c r="M48" s="26"/>
      <c r="N48" s="107"/>
      <c r="O48" s="82">
        <f>'Member Info'!Q48</f>
        <v>0</v>
      </c>
      <c r="P48" s="96"/>
      <c r="Q48" s="96"/>
      <c r="R48" s="97">
        <f t="shared" si="0"/>
        <v>0</v>
      </c>
      <c r="S48" s="97"/>
      <c r="T48" s="97">
        <f t="shared" si="1"/>
        <v>0</v>
      </c>
      <c r="U48" s="97">
        <f t="shared" si="2"/>
        <v>0</v>
      </c>
      <c r="V48" s="97">
        <f t="shared" si="3"/>
        <v>0</v>
      </c>
      <c r="W48" s="97">
        <f t="shared" si="4"/>
        <v>0</v>
      </c>
      <c r="X48" s="97">
        <f t="shared" si="5"/>
        <v>0</v>
      </c>
      <c r="Y48" s="97">
        <f t="shared" si="6"/>
        <v>0</v>
      </c>
      <c r="Z48" s="212">
        <f t="shared" si="7"/>
        <v>0</v>
      </c>
      <c r="AA48" s="97" t="b">
        <f t="shared" si="8"/>
        <v>0</v>
      </c>
    </row>
    <row r="49" spans="1:27" x14ac:dyDescent="0.25">
      <c r="A49" s="4"/>
      <c r="B49" s="166">
        <f>'Member Info'!D49</f>
        <v>0</v>
      </c>
      <c r="C49" s="166">
        <f>'Member Info'!E49</f>
        <v>0</v>
      </c>
      <c r="D49" s="169" t="str">
        <f>'Member Info'!G49</f>
        <v/>
      </c>
      <c r="E49" s="167">
        <f>'Member Info'!B49</f>
        <v>0</v>
      </c>
      <c r="F49" s="8"/>
      <c r="G49" s="168" t="e">
        <f>'Member Info'!K49+'Member Info'!L49</f>
        <v>#VALUE!</v>
      </c>
      <c r="H49" s="26"/>
      <c r="I49" s="26"/>
      <c r="J49" s="26"/>
      <c r="K49" s="26"/>
      <c r="L49" s="26"/>
      <c r="M49" s="26"/>
      <c r="N49" s="107"/>
      <c r="O49" s="82">
        <f>'Member Info'!Q49</f>
        <v>0</v>
      </c>
      <c r="P49" s="96"/>
      <c r="Q49" s="96"/>
      <c r="R49" s="97">
        <f t="shared" si="0"/>
        <v>0</v>
      </c>
      <c r="S49" s="97"/>
      <c r="T49" s="97">
        <f t="shared" si="1"/>
        <v>0</v>
      </c>
      <c r="U49" s="97">
        <f t="shared" si="2"/>
        <v>0</v>
      </c>
      <c r="V49" s="97">
        <f t="shared" si="3"/>
        <v>0</v>
      </c>
      <c r="W49" s="97">
        <f t="shared" si="4"/>
        <v>0</v>
      </c>
      <c r="X49" s="97">
        <f t="shared" si="5"/>
        <v>0</v>
      </c>
      <c r="Y49" s="97">
        <f t="shared" si="6"/>
        <v>0</v>
      </c>
      <c r="Z49" s="212">
        <f t="shared" si="7"/>
        <v>0</v>
      </c>
      <c r="AA49" s="97" t="b">
        <f t="shared" si="8"/>
        <v>0</v>
      </c>
    </row>
    <row r="50" spans="1:27" x14ac:dyDescent="0.25">
      <c r="A50" s="4"/>
      <c r="B50" s="166">
        <f>'Member Info'!D50</f>
        <v>0</v>
      </c>
      <c r="C50" s="166">
        <f>'Member Info'!E50</f>
        <v>0</v>
      </c>
      <c r="D50" s="169" t="str">
        <f>'Member Info'!G50</f>
        <v/>
      </c>
      <c r="E50" s="167">
        <f>'Member Info'!B50</f>
        <v>0</v>
      </c>
      <c r="F50" s="8"/>
      <c r="G50" s="168" t="e">
        <f>'Member Info'!K50+'Member Info'!L50</f>
        <v>#VALUE!</v>
      </c>
      <c r="H50" s="26"/>
      <c r="I50" s="26"/>
      <c r="J50" s="26"/>
      <c r="K50" s="26"/>
      <c r="L50" s="26"/>
      <c r="M50" s="26"/>
      <c r="N50" s="107"/>
      <c r="O50" s="82">
        <f>'Member Info'!Q50</f>
        <v>0</v>
      </c>
      <c r="P50" s="96"/>
      <c r="Q50" s="96"/>
      <c r="R50" s="97">
        <f t="shared" si="0"/>
        <v>0</v>
      </c>
      <c r="S50" s="97"/>
      <c r="T50" s="97">
        <f t="shared" si="1"/>
        <v>0</v>
      </c>
      <c r="U50" s="97">
        <f t="shared" si="2"/>
        <v>0</v>
      </c>
      <c r="V50" s="97">
        <f t="shared" si="3"/>
        <v>0</v>
      </c>
      <c r="W50" s="97">
        <f t="shared" si="4"/>
        <v>0</v>
      </c>
      <c r="X50" s="97">
        <f t="shared" si="5"/>
        <v>0</v>
      </c>
      <c r="Y50" s="97">
        <f t="shared" si="6"/>
        <v>0</v>
      </c>
      <c r="Z50" s="212">
        <f t="shared" si="7"/>
        <v>0</v>
      </c>
      <c r="AA50" s="97" t="b">
        <f t="shared" si="8"/>
        <v>0</v>
      </c>
    </row>
    <row r="51" spans="1:27" x14ac:dyDescent="0.25">
      <c r="A51" s="4"/>
      <c r="B51" s="166">
        <f>'Member Info'!D51</f>
        <v>0</v>
      </c>
      <c r="C51" s="166">
        <f>'Member Info'!E51</f>
        <v>0</v>
      </c>
      <c r="D51" s="169" t="str">
        <f>'Member Info'!G51</f>
        <v/>
      </c>
      <c r="E51" s="167">
        <f>'Member Info'!B51</f>
        <v>0</v>
      </c>
      <c r="F51" s="8"/>
      <c r="G51" s="168" t="e">
        <f>'Member Info'!K51+'Member Info'!L51</f>
        <v>#VALUE!</v>
      </c>
      <c r="H51" s="26"/>
      <c r="I51" s="26"/>
      <c r="J51" s="26"/>
      <c r="K51" s="26"/>
      <c r="L51" s="26"/>
      <c r="M51" s="26"/>
      <c r="N51" s="107"/>
      <c r="O51" s="82">
        <f>'Member Info'!Q51</f>
        <v>0</v>
      </c>
      <c r="P51" s="96"/>
      <c r="Q51" s="96"/>
      <c r="R51" s="97">
        <f t="shared" si="0"/>
        <v>0</v>
      </c>
      <c r="S51" s="97"/>
      <c r="T51" s="97">
        <f t="shared" si="1"/>
        <v>0</v>
      </c>
      <c r="U51" s="97">
        <f t="shared" si="2"/>
        <v>0</v>
      </c>
      <c r="V51" s="97">
        <f t="shared" si="3"/>
        <v>0</v>
      </c>
      <c r="W51" s="97">
        <f t="shared" si="4"/>
        <v>0</v>
      </c>
      <c r="X51" s="97">
        <f t="shared" si="5"/>
        <v>0</v>
      </c>
      <c r="Y51" s="97">
        <f t="shared" si="6"/>
        <v>0</v>
      </c>
      <c r="Z51" s="212">
        <f t="shared" si="7"/>
        <v>0</v>
      </c>
      <c r="AA51" s="97" t="b">
        <f t="shared" si="8"/>
        <v>0</v>
      </c>
    </row>
    <row r="52" spans="1:27" x14ac:dyDescent="0.25">
      <c r="A52" s="4"/>
      <c r="B52" s="166">
        <f>'Member Info'!D52</f>
        <v>0</v>
      </c>
      <c r="C52" s="166">
        <f>'Member Info'!E52</f>
        <v>0</v>
      </c>
      <c r="D52" s="169" t="str">
        <f>'Member Info'!G52</f>
        <v/>
      </c>
      <c r="E52" s="167">
        <f>'Member Info'!B52</f>
        <v>0</v>
      </c>
      <c r="F52" s="8"/>
      <c r="G52" s="168" t="e">
        <f>'Member Info'!K52+'Member Info'!L52</f>
        <v>#VALUE!</v>
      </c>
      <c r="H52" s="26"/>
      <c r="I52" s="26"/>
      <c r="J52" s="26"/>
      <c r="K52" s="26"/>
      <c r="L52" s="26"/>
      <c r="M52" s="26"/>
      <c r="N52" s="107"/>
      <c r="O52" s="82">
        <f>'Member Info'!Q52</f>
        <v>0</v>
      </c>
      <c r="P52" s="96"/>
      <c r="Q52" s="96"/>
      <c r="R52" s="97">
        <f t="shared" si="0"/>
        <v>0</v>
      </c>
      <c r="S52" s="97"/>
      <c r="T52" s="97">
        <f t="shared" si="1"/>
        <v>0</v>
      </c>
      <c r="U52" s="97">
        <f t="shared" si="2"/>
        <v>0</v>
      </c>
      <c r="V52" s="97">
        <f t="shared" si="3"/>
        <v>0</v>
      </c>
      <c r="W52" s="97">
        <f t="shared" si="4"/>
        <v>0</v>
      </c>
      <c r="X52" s="97">
        <f t="shared" si="5"/>
        <v>0</v>
      </c>
      <c r="Y52" s="97">
        <f t="shared" si="6"/>
        <v>0</v>
      </c>
      <c r="Z52" s="212">
        <f t="shared" si="7"/>
        <v>0</v>
      </c>
      <c r="AA52" s="97" t="b">
        <f t="shared" si="8"/>
        <v>0</v>
      </c>
    </row>
    <row r="53" spans="1:27" x14ac:dyDescent="0.25">
      <c r="A53" s="4"/>
      <c r="B53" s="166">
        <f>'Member Info'!D53</f>
        <v>0</v>
      </c>
      <c r="C53" s="166">
        <f>'Member Info'!E53</f>
        <v>0</v>
      </c>
      <c r="D53" s="169" t="str">
        <f>'Member Info'!G53</f>
        <v/>
      </c>
      <c r="E53" s="167">
        <f>'Member Info'!B53</f>
        <v>0</v>
      </c>
      <c r="F53" s="8"/>
      <c r="G53" s="168" t="e">
        <f>'Member Info'!K53+'Member Info'!L53</f>
        <v>#VALUE!</v>
      </c>
      <c r="H53" s="26"/>
      <c r="I53" s="26"/>
      <c r="J53" s="26"/>
      <c r="K53" s="26"/>
      <c r="L53" s="26"/>
      <c r="M53" s="26"/>
      <c r="N53" s="107"/>
      <c r="O53" s="82">
        <f>'Member Info'!Q53</f>
        <v>0</v>
      </c>
      <c r="P53" s="96"/>
      <c r="Q53" s="96"/>
      <c r="R53" s="97">
        <f t="shared" si="0"/>
        <v>0</v>
      </c>
      <c r="S53" s="97"/>
      <c r="T53" s="97">
        <f t="shared" si="1"/>
        <v>0</v>
      </c>
      <c r="U53" s="97">
        <f t="shared" si="2"/>
        <v>0</v>
      </c>
      <c r="V53" s="97">
        <f t="shared" si="3"/>
        <v>0</v>
      </c>
      <c r="W53" s="97">
        <f t="shared" si="4"/>
        <v>0</v>
      </c>
      <c r="X53" s="97">
        <f t="shared" si="5"/>
        <v>0</v>
      </c>
      <c r="Y53" s="97">
        <f t="shared" si="6"/>
        <v>0</v>
      </c>
      <c r="Z53" s="212">
        <f t="shared" si="7"/>
        <v>0</v>
      </c>
      <c r="AA53" s="97" t="b">
        <f t="shared" si="8"/>
        <v>0</v>
      </c>
    </row>
    <row r="54" spans="1:27" x14ac:dyDescent="0.25">
      <c r="A54" s="4"/>
      <c r="B54" s="166">
        <f>'Member Info'!D54</f>
        <v>0</v>
      </c>
      <c r="C54" s="166">
        <f>'Member Info'!E54</f>
        <v>0</v>
      </c>
      <c r="D54" s="169" t="str">
        <f>'Member Info'!G54</f>
        <v/>
      </c>
      <c r="E54" s="167">
        <f>'Member Info'!B54</f>
        <v>0</v>
      </c>
      <c r="F54" s="8"/>
      <c r="G54" s="168" t="e">
        <f>'Member Info'!K54+'Member Info'!L54</f>
        <v>#VALUE!</v>
      </c>
      <c r="H54" s="26"/>
      <c r="I54" s="26"/>
      <c r="J54" s="26"/>
      <c r="K54" s="26"/>
      <c r="L54" s="26"/>
      <c r="M54" s="26"/>
      <c r="N54" s="107"/>
      <c r="O54" s="82">
        <f>'Member Info'!Q54</f>
        <v>0</v>
      </c>
      <c r="P54" s="96"/>
      <c r="Q54" s="96"/>
      <c r="R54" s="97">
        <f t="shared" si="0"/>
        <v>0</v>
      </c>
      <c r="S54" s="97"/>
      <c r="T54" s="97">
        <f t="shared" si="1"/>
        <v>0</v>
      </c>
      <c r="U54" s="97">
        <f t="shared" si="2"/>
        <v>0</v>
      </c>
      <c r="V54" s="97">
        <f t="shared" si="3"/>
        <v>0</v>
      </c>
      <c r="W54" s="97">
        <f t="shared" si="4"/>
        <v>0</v>
      </c>
      <c r="X54" s="97">
        <f t="shared" si="5"/>
        <v>0</v>
      </c>
      <c r="Y54" s="97">
        <f t="shared" si="6"/>
        <v>0</v>
      </c>
      <c r="Z54" s="212">
        <f t="shared" si="7"/>
        <v>0</v>
      </c>
      <c r="AA54" s="97" t="b">
        <f t="shared" si="8"/>
        <v>0</v>
      </c>
    </row>
    <row r="55" spans="1:27" x14ac:dyDescent="0.25">
      <c r="A55" s="4"/>
      <c r="B55" s="166">
        <f>'Member Info'!D55</f>
        <v>0</v>
      </c>
      <c r="C55" s="166">
        <f>'Member Info'!E55</f>
        <v>0</v>
      </c>
      <c r="D55" s="169" t="str">
        <f>'Member Info'!G55</f>
        <v/>
      </c>
      <c r="E55" s="167">
        <f>'Member Info'!B55</f>
        <v>0</v>
      </c>
      <c r="F55" s="8"/>
      <c r="G55" s="168" t="e">
        <f>'Member Info'!K55+'Member Info'!L55</f>
        <v>#VALUE!</v>
      </c>
      <c r="H55" s="26"/>
      <c r="I55" s="26"/>
      <c r="J55" s="26"/>
      <c r="K55" s="26"/>
      <c r="L55" s="26"/>
      <c r="M55" s="26"/>
      <c r="N55" s="107"/>
      <c r="O55" s="82">
        <f>'Member Info'!Q55</f>
        <v>0</v>
      </c>
      <c r="P55" s="96"/>
      <c r="Q55" s="96"/>
      <c r="R55" s="97">
        <f t="shared" si="0"/>
        <v>0</v>
      </c>
      <c r="S55" s="97"/>
      <c r="T55" s="97">
        <f t="shared" si="1"/>
        <v>0</v>
      </c>
      <c r="U55" s="97">
        <f t="shared" si="2"/>
        <v>0</v>
      </c>
      <c r="V55" s="97">
        <f t="shared" si="3"/>
        <v>0</v>
      </c>
      <c r="W55" s="97">
        <f t="shared" si="4"/>
        <v>0</v>
      </c>
      <c r="X55" s="97">
        <f t="shared" si="5"/>
        <v>0</v>
      </c>
      <c r="Y55" s="97">
        <f t="shared" si="6"/>
        <v>0</v>
      </c>
      <c r="Z55" s="212">
        <f t="shared" si="7"/>
        <v>0</v>
      </c>
      <c r="AA55" s="97" t="b">
        <f t="shared" si="8"/>
        <v>0</v>
      </c>
    </row>
    <row r="56" spans="1:27" x14ac:dyDescent="0.25">
      <c r="A56" s="4"/>
      <c r="B56" s="166">
        <f>'Member Info'!D56</f>
        <v>0</v>
      </c>
      <c r="C56" s="166">
        <f>'Member Info'!E56</f>
        <v>0</v>
      </c>
      <c r="D56" s="169" t="str">
        <f>'Member Info'!G56</f>
        <v/>
      </c>
      <c r="E56" s="167">
        <f>'Member Info'!B56</f>
        <v>0</v>
      </c>
      <c r="F56" s="8"/>
      <c r="G56" s="168" t="e">
        <f>'Member Info'!K56+'Member Info'!L56</f>
        <v>#VALUE!</v>
      </c>
      <c r="H56" s="26"/>
      <c r="I56" s="26"/>
      <c r="J56" s="26"/>
      <c r="K56" s="26"/>
      <c r="L56" s="26"/>
      <c r="M56" s="26"/>
      <c r="N56" s="107"/>
      <c r="O56" s="82">
        <f>'Member Info'!Q56</f>
        <v>0</v>
      </c>
      <c r="P56" s="96"/>
      <c r="Q56" s="96"/>
      <c r="R56" s="97">
        <f t="shared" si="0"/>
        <v>0</v>
      </c>
      <c r="S56" s="97"/>
      <c r="T56" s="97">
        <f t="shared" si="1"/>
        <v>0</v>
      </c>
      <c r="U56" s="97">
        <f t="shared" si="2"/>
        <v>0</v>
      </c>
      <c r="V56" s="97">
        <f t="shared" si="3"/>
        <v>0</v>
      </c>
      <c r="W56" s="97">
        <f t="shared" si="4"/>
        <v>0</v>
      </c>
      <c r="X56" s="97">
        <f t="shared" si="5"/>
        <v>0</v>
      </c>
      <c r="Y56" s="97">
        <f t="shared" si="6"/>
        <v>0</v>
      </c>
      <c r="Z56" s="212">
        <f t="shared" si="7"/>
        <v>0</v>
      </c>
      <c r="AA56" s="97" t="b">
        <f t="shared" si="8"/>
        <v>0</v>
      </c>
    </row>
    <row r="57" spans="1:27" x14ac:dyDescent="0.25">
      <c r="A57" s="4"/>
      <c r="B57" s="166">
        <f>'Member Info'!D57</f>
        <v>0</v>
      </c>
      <c r="C57" s="166">
        <f>'Member Info'!E57</f>
        <v>0</v>
      </c>
      <c r="D57" s="169" t="str">
        <f>'Member Info'!G57</f>
        <v/>
      </c>
      <c r="E57" s="167">
        <f>'Member Info'!B57</f>
        <v>0</v>
      </c>
      <c r="F57" s="8"/>
      <c r="G57" s="168" t="e">
        <f>'Member Info'!K57+'Member Info'!L57</f>
        <v>#VALUE!</v>
      </c>
      <c r="H57" s="26"/>
      <c r="I57" s="26"/>
      <c r="J57" s="26"/>
      <c r="K57" s="26"/>
      <c r="L57" s="26"/>
      <c r="M57" s="26"/>
      <c r="N57" s="107"/>
      <c r="O57" s="82">
        <f>'Member Info'!Q57</f>
        <v>0</v>
      </c>
      <c r="P57" s="96"/>
      <c r="Q57" s="96"/>
      <c r="R57" s="97">
        <f t="shared" si="0"/>
        <v>0</v>
      </c>
      <c r="S57" s="97"/>
      <c r="T57" s="97">
        <f t="shared" si="1"/>
        <v>0</v>
      </c>
      <c r="U57" s="97">
        <f t="shared" si="2"/>
        <v>0</v>
      </c>
      <c r="V57" s="97">
        <f t="shared" si="3"/>
        <v>0</v>
      </c>
      <c r="W57" s="97">
        <f t="shared" si="4"/>
        <v>0</v>
      </c>
      <c r="X57" s="97">
        <f t="shared" si="5"/>
        <v>0</v>
      </c>
      <c r="Y57" s="97">
        <f t="shared" si="6"/>
        <v>0</v>
      </c>
      <c r="Z57" s="212">
        <f t="shared" si="7"/>
        <v>0</v>
      </c>
      <c r="AA57" s="97" t="b">
        <f t="shared" si="8"/>
        <v>0</v>
      </c>
    </row>
    <row r="58" spans="1:27" x14ac:dyDescent="0.25">
      <c r="A58" s="4"/>
      <c r="B58" s="166">
        <f>'Member Info'!D58</f>
        <v>0</v>
      </c>
      <c r="C58" s="166">
        <f>'Member Info'!E58</f>
        <v>0</v>
      </c>
      <c r="D58" s="169" t="str">
        <f>'Member Info'!G58</f>
        <v/>
      </c>
      <c r="E58" s="167">
        <f>'Member Info'!B58</f>
        <v>0</v>
      </c>
      <c r="F58" s="8"/>
      <c r="G58" s="168" t="e">
        <f>'Member Info'!K58+'Member Info'!L58</f>
        <v>#VALUE!</v>
      </c>
      <c r="H58" s="26"/>
      <c r="I58" s="26"/>
      <c r="J58" s="26"/>
      <c r="K58" s="26"/>
      <c r="L58" s="26"/>
      <c r="M58" s="26"/>
      <c r="N58" s="107"/>
      <c r="O58" s="82">
        <f>'Member Info'!Q58</f>
        <v>0</v>
      </c>
      <c r="P58" s="96"/>
      <c r="Q58" s="96"/>
      <c r="R58" s="97">
        <f t="shared" si="0"/>
        <v>0</v>
      </c>
      <c r="S58" s="97"/>
      <c r="T58" s="97">
        <f t="shared" si="1"/>
        <v>0</v>
      </c>
      <c r="U58" s="97">
        <f t="shared" si="2"/>
        <v>0</v>
      </c>
      <c r="V58" s="97">
        <f t="shared" si="3"/>
        <v>0</v>
      </c>
      <c r="W58" s="97">
        <f t="shared" si="4"/>
        <v>0</v>
      </c>
      <c r="X58" s="97">
        <f t="shared" si="5"/>
        <v>0</v>
      </c>
      <c r="Y58" s="97">
        <f t="shared" si="6"/>
        <v>0</v>
      </c>
      <c r="Z58" s="212">
        <f t="shared" si="7"/>
        <v>0</v>
      </c>
      <c r="AA58" s="97" t="b">
        <f t="shared" si="8"/>
        <v>0</v>
      </c>
    </row>
    <row r="59" spans="1:27" x14ac:dyDescent="0.25">
      <c r="A59" s="4"/>
      <c r="B59" s="166">
        <f>'Member Info'!D59</f>
        <v>0</v>
      </c>
      <c r="C59" s="166">
        <f>'Member Info'!E59</f>
        <v>0</v>
      </c>
      <c r="D59" s="169" t="str">
        <f>'Member Info'!G59</f>
        <v/>
      </c>
      <c r="E59" s="167">
        <f>'Member Info'!B59</f>
        <v>0</v>
      </c>
      <c r="F59" s="8"/>
      <c r="G59" s="168" t="e">
        <f>'Member Info'!K59+'Member Info'!L59</f>
        <v>#VALUE!</v>
      </c>
      <c r="H59" s="26"/>
      <c r="I59" s="26"/>
      <c r="J59" s="26"/>
      <c r="K59" s="26"/>
      <c r="L59" s="26"/>
      <c r="M59" s="26"/>
      <c r="N59" s="107"/>
      <c r="O59" s="82">
        <f>'Member Info'!Q59</f>
        <v>0</v>
      </c>
      <c r="P59" s="96"/>
      <c r="Q59" s="96"/>
      <c r="R59" s="97">
        <f t="shared" si="0"/>
        <v>0</v>
      </c>
      <c r="S59" s="97"/>
      <c r="T59" s="97">
        <f t="shared" si="1"/>
        <v>0</v>
      </c>
      <c r="U59" s="97">
        <f t="shared" si="2"/>
        <v>0</v>
      </c>
      <c r="V59" s="97">
        <f t="shared" si="3"/>
        <v>0</v>
      </c>
      <c r="W59" s="97">
        <f t="shared" si="4"/>
        <v>0</v>
      </c>
      <c r="X59" s="97">
        <f t="shared" si="5"/>
        <v>0</v>
      </c>
      <c r="Y59" s="97">
        <f t="shared" si="6"/>
        <v>0</v>
      </c>
      <c r="Z59" s="212">
        <f t="shared" si="7"/>
        <v>0</v>
      </c>
      <c r="AA59" s="97" t="b">
        <f t="shared" si="8"/>
        <v>0</v>
      </c>
    </row>
    <row r="60" spans="1:27" x14ac:dyDescent="0.25">
      <c r="A60" s="4"/>
      <c r="B60" s="166">
        <f>'Member Info'!D60</f>
        <v>0</v>
      </c>
      <c r="C60" s="166">
        <f>'Member Info'!E60</f>
        <v>0</v>
      </c>
      <c r="D60" s="169" t="str">
        <f>'Member Info'!G60</f>
        <v/>
      </c>
      <c r="E60" s="167">
        <f>'Member Info'!B60</f>
        <v>0</v>
      </c>
      <c r="F60" s="8"/>
      <c r="G60" s="168" t="e">
        <f>'Member Info'!K60+'Member Info'!L60</f>
        <v>#VALUE!</v>
      </c>
      <c r="H60" s="26"/>
      <c r="I60" s="26"/>
      <c r="J60" s="26"/>
      <c r="K60" s="26"/>
      <c r="L60" s="26"/>
      <c r="M60" s="26"/>
      <c r="N60" s="107"/>
      <c r="O60" s="82">
        <f>'Member Info'!Q60</f>
        <v>0</v>
      </c>
      <c r="P60" s="96"/>
      <c r="Q60" s="96"/>
      <c r="R60" s="97">
        <f t="shared" si="0"/>
        <v>0</v>
      </c>
      <c r="S60" s="97"/>
      <c r="T60" s="97">
        <f t="shared" si="1"/>
        <v>0</v>
      </c>
      <c r="U60" s="97">
        <f t="shared" si="2"/>
        <v>0</v>
      </c>
      <c r="V60" s="97">
        <f t="shared" si="3"/>
        <v>0</v>
      </c>
      <c r="W60" s="97">
        <f t="shared" si="4"/>
        <v>0</v>
      </c>
      <c r="X60" s="97">
        <f t="shared" si="5"/>
        <v>0</v>
      </c>
      <c r="Y60" s="97">
        <f t="shared" si="6"/>
        <v>0</v>
      </c>
      <c r="Z60" s="212">
        <f t="shared" si="7"/>
        <v>0</v>
      </c>
      <c r="AA60" s="97" t="b">
        <f t="shared" si="8"/>
        <v>0</v>
      </c>
    </row>
    <row r="61" spans="1:27" x14ac:dyDescent="0.25">
      <c r="A61" s="4"/>
      <c r="B61" s="166">
        <f>'Member Info'!D61</f>
        <v>0</v>
      </c>
      <c r="C61" s="166">
        <f>'Member Info'!E61</f>
        <v>0</v>
      </c>
      <c r="D61" s="169" t="str">
        <f>'Member Info'!G61</f>
        <v/>
      </c>
      <c r="E61" s="167">
        <f>'Member Info'!B61</f>
        <v>0</v>
      </c>
      <c r="F61" s="8"/>
      <c r="G61" s="168" t="e">
        <f>'Member Info'!K61+'Member Info'!L61</f>
        <v>#VALUE!</v>
      </c>
      <c r="H61" s="26"/>
      <c r="I61" s="26"/>
      <c r="J61" s="26"/>
      <c r="K61" s="26"/>
      <c r="L61" s="26"/>
      <c r="M61" s="26"/>
      <c r="N61" s="107"/>
      <c r="O61" s="82">
        <f>'Member Info'!Q61</f>
        <v>0</v>
      </c>
      <c r="P61" s="96"/>
      <c r="Q61" s="96"/>
      <c r="R61" s="97">
        <f t="shared" ref="R61:R88" si="9">IF(F61="",0,1)</f>
        <v>0</v>
      </c>
      <c r="S61" s="97"/>
      <c r="T61" s="97">
        <f t="shared" ref="T61:T88" si="10">IF(H61="",0,1)</f>
        <v>0</v>
      </c>
      <c r="U61" s="97">
        <f t="shared" ref="U61:U88" si="11">IF(I61="",0,1)</f>
        <v>0</v>
      </c>
      <c r="V61" s="97">
        <f t="shared" ref="V61:V88" si="12">IF(J61="",0,1)</f>
        <v>0</v>
      </c>
      <c r="W61" s="97">
        <f t="shared" ref="W61:W88" si="13">IF(K61="",0,1)</f>
        <v>0</v>
      </c>
      <c r="X61" s="97">
        <f t="shared" si="5"/>
        <v>0</v>
      </c>
      <c r="Y61" s="97">
        <f t="shared" si="6"/>
        <v>0</v>
      </c>
      <c r="Z61" s="212">
        <f t="shared" si="7"/>
        <v>0</v>
      </c>
      <c r="AA61" s="97" t="b">
        <f t="shared" si="8"/>
        <v>0</v>
      </c>
    </row>
    <row r="62" spans="1:27" x14ac:dyDescent="0.25">
      <c r="A62" s="4"/>
      <c r="B62" s="166">
        <f>'Member Info'!D62</f>
        <v>0</v>
      </c>
      <c r="C62" s="166">
        <f>'Member Info'!E62</f>
        <v>0</v>
      </c>
      <c r="D62" s="169" t="str">
        <f>'Member Info'!G62</f>
        <v/>
      </c>
      <c r="E62" s="167">
        <f>'Member Info'!B62</f>
        <v>0</v>
      </c>
      <c r="F62" s="8"/>
      <c r="G62" s="168" t="e">
        <f>'Member Info'!K62+'Member Info'!L62</f>
        <v>#VALUE!</v>
      </c>
      <c r="H62" s="26"/>
      <c r="I62" s="26"/>
      <c r="J62" s="26"/>
      <c r="K62" s="26"/>
      <c r="L62" s="26"/>
      <c r="M62" s="26"/>
      <c r="N62" s="107"/>
      <c r="O62" s="82">
        <f>'Member Info'!Q62</f>
        <v>0</v>
      </c>
      <c r="P62" s="96"/>
      <c r="Q62" s="96"/>
      <c r="R62" s="97">
        <f t="shared" si="9"/>
        <v>0</v>
      </c>
      <c r="S62" s="97"/>
      <c r="T62" s="97">
        <f t="shared" si="10"/>
        <v>0</v>
      </c>
      <c r="U62" s="97">
        <f t="shared" si="11"/>
        <v>0</v>
      </c>
      <c r="V62" s="97">
        <f t="shared" si="12"/>
        <v>0</v>
      </c>
      <c r="W62" s="97">
        <f t="shared" si="13"/>
        <v>0</v>
      </c>
      <c r="X62" s="97">
        <f t="shared" si="5"/>
        <v>0</v>
      </c>
      <c r="Y62" s="97">
        <f t="shared" si="6"/>
        <v>0</v>
      </c>
      <c r="Z62" s="212">
        <f t="shared" si="7"/>
        <v>0</v>
      </c>
      <c r="AA62" s="97" t="b">
        <f t="shared" si="8"/>
        <v>0</v>
      </c>
    </row>
    <row r="63" spans="1:27" x14ac:dyDescent="0.25">
      <c r="A63" s="4"/>
      <c r="B63" s="166">
        <f>'Member Info'!D63</f>
        <v>0</v>
      </c>
      <c r="C63" s="166">
        <f>'Member Info'!E63</f>
        <v>0</v>
      </c>
      <c r="D63" s="169" t="str">
        <f>'Member Info'!G63</f>
        <v/>
      </c>
      <c r="E63" s="167">
        <f>'Member Info'!B63</f>
        <v>0</v>
      </c>
      <c r="F63" s="8"/>
      <c r="G63" s="168" t="e">
        <f>'Member Info'!K63+'Member Info'!L63</f>
        <v>#VALUE!</v>
      </c>
      <c r="H63" s="26"/>
      <c r="I63" s="26"/>
      <c r="J63" s="26"/>
      <c r="K63" s="26"/>
      <c r="L63" s="26"/>
      <c r="M63" s="26"/>
      <c r="N63" s="107"/>
      <c r="O63" s="82">
        <f>'Member Info'!Q63</f>
        <v>0</v>
      </c>
      <c r="P63" s="96"/>
      <c r="Q63" s="96"/>
      <c r="R63" s="97">
        <f t="shared" si="9"/>
        <v>0</v>
      </c>
      <c r="S63" s="97"/>
      <c r="T63" s="97">
        <f t="shared" si="10"/>
        <v>0</v>
      </c>
      <c r="U63" s="97">
        <f t="shared" si="11"/>
        <v>0</v>
      </c>
      <c r="V63" s="97">
        <f t="shared" si="12"/>
        <v>0</v>
      </c>
      <c r="W63" s="97">
        <f t="shared" si="13"/>
        <v>0</v>
      </c>
      <c r="X63" s="97">
        <f t="shared" si="5"/>
        <v>0</v>
      </c>
      <c r="Y63" s="97">
        <f t="shared" si="6"/>
        <v>0</v>
      </c>
      <c r="Z63" s="212">
        <f t="shared" si="7"/>
        <v>0</v>
      </c>
      <c r="AA63" s="97" t="b">
        <f t="shared" si="8"/>
        <v>0</v>
      </c>
    </row>
    <row r="64" spans="1:27" x14ac:dyDescent="0.25">
      <c r="A64" s="4"/>
      <c r="B64" s="166">
        <f>'Member Info'!D64</f>
        <v>0</v>
      </c>
      <c r="C64" s="166">
        <f>'Member Info'!E64</f>
        <v>0</v>
      </c>
      <c r="D64" s="169" t="str">
        <f>'Member Info'!G64</f>
        <v/>
      </c>
      <c r="E64" s="167">
        <f>'Member Info'!B64</f>
        <v>0</v>
      </c>
      <c r="F64" s="8"/>
      <c r="G64" s="168" t="e">
        <f>'Member Info'!K64+'Member Info'!L64</f>
        <v>#VALUE!</v>
      </c>
      <c r="H64" s="26"/>
      <c r="I64" s="26"/>
      <c r="J64" s="26"/>
      <c r="K64" s="26"/>
      <c r="L64" s="26"/>
      <c r="M64" s="26"/>
      <c r="N64" s="107"/>
      <c r="O64" s="82">
        <f>'Member Info'!Q64</f>
        <v>0</v>
      </c>
      <c r="P64" s="96"/>
      <c r="Q64" s="96"/>
      <c r="R64" s="97">
        <f t="shared" si="9"/>
        <v>0</v>
      </c>
      <c r="S64" s="97"/>
      <c r="T64" s="97">
        <f t="shared" si="10"/>
        <v>0</v>
      </c>
      <c r="U64" s="97">
        <f t="shared" si="11"/>
        <v>0</v>
      </c>
      <c r="V64" s="97">
        <f t="shared" si="12"/>
        <v>0</v>
      </c>
      <c r="W64" s="97">
        <f t="shared" si="13"/>
        <v>0</v>
      </c>
      <c r="X64" s="97">
        <f t="shared" si="5"/>
        <v>0</v>
      </c>
      <c r="Y64" s="97">
        <f t="shared" si="6"/>
        <v>0</v>
      </c>
      <c r="Z64" s="212">
        <f t="shared" si="7"/>
        <v>0</v>
      </c>
      <c r="AA64" s="97" t="b">
        <f t="shared" si="8"/>
        <v>0</v>
      </c>
    </row>
    <row r="65" spans="1:27" x14ac:dyDescent="0.25">
      <c r="A65" s="4"/>
      <c r="B65" s="166">
        <f>'Member Info'!D65</f>
        <v>0</v>
      </c>
      <c r="C65" s="166">
        <f>'Member Info'!E65</f>
        <v>0</v>
      </c>
      <c r="D65" s="169" t="str">
        <f>'Member Info'!G65</f>
        <v/>
      </c>
      <c r="E65" s="167">
        <f>'Member Info'!B65</f>
        <v>0</v>
      </c>
      <c r="F65" s="8"/>
      <c r="G65" s="168" t="e">
        <f>'Member Info'!K65+'Member Info'!L65</f>
        <v>#VALUE!</v>
      </c>
      <c r="H65" s="26"/>
      <c r="I65" s="26"/>
      <c r="J65" s="26"/>
      <c r="K65" s="26"/>
      <c r="L65" s="26"/>
      <c r="M65" s="26"/>
      <c r="N65" s="107"/>
      <c r="O65" s="82">
        <f>'Member Info'!Q65</f>
        <v>0</v>
      </c>
      <c r="P65" s="96"/>
      <c r="Q65" s="96"/>
      <c r="R65" s="97">
        <f t="shared" si="9"/>
        <v>0</v>
      </c>
      <c r="S65" s="97"/>
      <c r="T65" s="97">
        <f t="shared" si="10"/>
        <v>0</v>
      </c>
      <c r="U65" s="97">
        <f t="shared" si="11"/>
        <v>0</v>
      </c>
      <c r="V65" s="97">
        <f t="shared" si="12"/>
        <v>0</v>
      </c>
      <c r="W65" s="97">
        <f t="shared" si="13"/>
        <v>0</v>
      </c>
      <c r="X65" s="97">
        <f t="shared" si="5"/>
        <v>0</v>
      </c>
      <c r="Y65" s="97">
        <f t="shared" si="6"/>
        <v>0</v>
      </c>
      <c r="Z65" s="212">
        <f t="shared" si="7"/>
        <v>0</v>
      </c>
      <c r="AA65" s="97" t="b">
        <f t="shared" si="8"/>
        <v>0</v>
      </c>
    </row>
    <row r="66" spans="1:27" x14ac:dyDescent="0.25">
      <c r="A66" s="4"/>
      <c r="B66" s="166">
        <f>'Member Info'!D66</f>
        <v>0</v>
      </c>
      <c r="C66" s="166">
        <f>'Member Info'!E66</f>
        <v>0</v>
      </c>
      <c r="D66" s="169" t="str">
        <f>'Member Info'!G66</f>
        <v/>
      </c>
      <c r="E66" s="167">
        <f>'Member Info'!B66</f>
        <v>0</v>
      </c>
      <c r="F66" s="8"/>
      <c r="G66" s="168" t="e">
        <f>'Member Info'!K66+'Member Info'!L66</f>
        <v>#VALUE!</v>
      </c>
      <c r="H66" s="26"/>
      <c r="I66" s="26"/>
      <c r="J66" s="26"/>
      <c r="K66" s="26"/>
      <c r="L66" s="26"/>
      <c r="M66" s="26"/>
      <c r="N66" s="107"/>
      <c r="O66" s="82">
        <f>'Member Info'!Q66</f>
        <v>0</v>
      </c>
      <c r="P66" s="96"/>
      <c r="Q66" s="96"/>
      <c r="R66" s="97">
        <f t="shared" si="9"/>
        <v>0</v>
      </c>
      <c r="S66" s="97"/>
      <c r="T66" s="97">
        <f t="shared" si="10"/>
        <v>0</v>
      </c>
      <c r="U66" s="97">
        <f t="shared" si="11"/>
        <v>0</v>
      </c>
      <c r="V66" s="97">
        <f t="shared" si="12"/>
        <v>0</v>
      </c>
      <c r="W66" s="97">
        <f t="shared" si="13"/>
        <v>0</v>
      </c>
      <c r="X66" s="97">
        <f t="shared" si="5"/>
        <v>0</v>
      </c>
      <c r="Y66" s="97">
        <f t="shared" si="6"/>
        <v>0</v>
      </c>
      <c r="Z66" s="212">
        <f t="shared" si="7"/>
        <v>0</v>
      </c>
      <c r="AA66" s="97" t="b">
        <f t="shared" si="8"/>
        <v>0</v>
      </c>
    </row>
    <row r="67" spans="1:27" x14ac:dyDescent="0.25">
      <c r="A67" s="4"/>
      <c r="B67" s="166">
        <f>'Member Info'!D67</f>
        <v>0</v>
      </c>
      <c r="C67" s="166">
        <f>'Member Info'!E67</f>
        <v>0</v>
      </c>
      <c r="D67" s="169" t="str">
        <f>'Member Info'!G67</f>
        <v/>
      </c>
      <c r="E67" s="167">
        <f>'Member Info'!B67</f>
        <v>0</v>
      </c>
      <c r="F67" s="8"/>
      <c r="G67" s="168" t="e">
        <f>'Member Info'!K67+'Member Info'!L67</f>
        <v>#VALUE!</v>
      </c>
      <c r="H67" s="26"/>
      <c r="I67" s="26"/>
      <c r="J67" s="26"/>
      <c r="K67" s="26"/>
      <c r="L67" s="26"/>
      <c r="M67" s="26"/>
      <c r="N67" s="107"/>
      <c r="O67" s="82">
        <f>'Member Info'!Q67</f>
        <v>0</v>
      </c>
      <c r="P67" s="96"/>
      <c r="Q67" s="96"/>
      <c r="R67" s="97">
        <f t="shared" si="9"/>
        <v>0</v>
      </c>
      <c r="S67" s="97"/>
      <c r="T67" s="97">
        <f t="shared" si="10"/>
        <v>0</v>
      </c>
      <c r="U67" s="97">
        <f t="shared" si="11"/>
        <v>0</v>
      </c>
      <c r="V67" s="97">
        <f t="shared" si="12"/>
        <v>0</v>
      </c>
      <c r="W67" s="97">
        <f t="shared" si="13"/>
        <v>0</v>
      </c>
      <c r="X67" s="97">
        <f t="shared" si="5"/>
        <v>0</v>
      </c>
      <c r="Y67" s="97">
        <f t="shared" si="6"/>
        <v>0</v>
      </c>
      <c r="Z67" s="212">
        <f t="shared" si="7"/>
        <v>0</v>
      </c>
      <c r="AA67" s="97" t="b">
        <f t="shared" si="8"/>
        <v>0</v>
      </c>
    </row>
    <row r="68" spans="1:27" x14ac:dyDescent="0.25">
      <c r="A68" s="4"/>
      <c r="B68" s="166">
        <f>'Member Info'!D68</f>
        <v>0</v>
      </c>
      <c r="C68" s="166">
        <f>'Member Info'!E68</f>
        <v>0</v>
      </c>
      <c r="D68" s="169" t="str">
        <f>'Member Info'!G68</f>
        <v/>
      </c>
      <c r="E68" s="167">
        <f>'Member Info'!B68</f>
        <v>0</v>
      </c>
      <c r="F68" s="8"/>
      <c r="G68" s="168" t="e">
        <f>'Member Info'!K68+'Member Info'!L68</f>
        <v>#VALUE!</v>
      </c>
      <c r="H68" s="26"/>
      <c r="I68" s="26"/>
      <c r="J68" s="26"/>
      <c r="K68" s="26"/>
      <c r="L68" s="26"/>
      <c r="M68" s="26"/>
      <c r="N68" s="107"/>
      <c r="O68" s="82">
        <f>'Member Info'!Q68</f>
        <v>0</v>
      </c>
      <c r="P68" s="96"/>
      <c r="Q68" s="96"/>
      <c r="R68" s="97">
        <f t="shared" si="9"/>
        <v>0</v>
      </c>
      <c r="S68" s="97"/>
      <c r="T68" s="97">
        <f t="shared" si="10"/>
        <v>0</v>
      </c>
      <c r="U68" s="97">
        <f t="shared" si="11"/>
        <v>0</v>
      </c>
      <c r="V68" s="97">
        <f t="shared" si="12"/>
        <v>0</v>
      </c>
      <c r="W68" s="97">
        <f t="shared" si="13"/>
        <v>0</v>
      </c>
      <c r="X68" s="97">
        <f t="shared" si="5"/>
        <v>0</v>
      </c>
      <c r="Y68" s="97">
        <f t="shared" si="6"/>
        <v>0</v>
      </c>
      <c r="Z68" s="212">
        <f t="shared" si="7"/>
        <v>0</v>
      </c>
      <c r="AA68" s="97" t="b">
        <f t="shared" si="8"/>
        <v>0</v>
      </c>
    </row>
    <row r="69" spans="1:27" x14ac:dyDescent="0.25">
      <c r="A69" s="4"/>
      <c r="B69" s="166">
        <f>'Member Info'!D69</f>
        <v>0</v>
      </c>
      <c r="C69" s="166">
        <f>'Member Info'!E69</f>
        <v>0</v>
      </c>
      <c r="D69" s="169" t="str">
        <f>'Member Info'!G69</f>
        <v/>
      </c>
      <c r="E69" s="167">
        <f>'Member Info'!B69</f>
        <v>0</v>
      </c>
      <c r="F69" s="8"/>
      <c r="G69" s="168" t="e">
        <f>'Member Info'!K69+'Member Info'!L69</f>
        <v>#VALUE!</v>
      </c>
      <c r="H69" s="26"/>
      <c r="I69" s="26"/>
      <c r="J69" s="26"/>
      <c r="K69" s="26"/>
      <c r="L69" s="26"/>
      <c r="M69" s="26"/>
      <c r="N69" s="107"/>
      <c r="O69" s="82">
        <f>'Member Info'!Q69</f>
        <v>0</v>
      </c>
      <c r="P69" s="96"/>
      <c r="Q69" s="96"/>
      <c r="R69" s="97">
        <f t="shared" si="9"/>
        <v>0</v>
      </c>
      <c r="S69" s="97"/>
      <c r="T69" s="97">
        <f t="shared" si="10"/>
        <v>0</v>
      </c>
      <c r="U69" s="97">
        <f t="shared" si="11"/>
        <v>0</v>
      </c>
      <c r="V69" s="97">
        <f t="shared" si="12"/>
        <v>0</v>
      </c>
      <c r="W69" s="97">
        <f t="shared" si="13"/>
        <v>0</v>
      </c>
      <c r="X69" s="97">
        <f t="shared" si="5"/>
        <v>0</v>
      </c>
      <c r="Y69" s="97">
        <f t="shared" si="6"/>
        <v>0</v>
      </c>
      <c r="Z69" s="212">
        <f t="shared" si="7"/>
        <v>0</v>
      </c>
      <c r="AA69" s="97" t="b">
        <f t="shared" si="8"/>
        <v>0</v>
      </c>
    </row>
    <row r="70" spans="1:27" x14ac:dyDescent="0.25">
      <c r="A70" s="4"/>
      <c r="B70" s="166">
        <f>'Member Info'!D70</f>
        <v>0</v>
      </c>
      <c r="C70" s="166">
        <f>'Member Info'!E70</f>
        <v>0</v>
      </c>
      <c r="D70" s="169" t="str">
        <f>'Member Info'!G70</f>
        <v/>
      </c>
      <c r="E70" s="167">
        <f>'Member Info'!B70</f>
        <v>0</v>
      </c>
      <c r="F70" s="8"/>
      <c r="G70" s="168" t="e">
        <f>'Member Info'!K70+'Member Info'!L70</f>
        <v>#VALUE!</v>
      </c>
      <c r="H70" s="26"/>
      <c r="I70" s="26"/>
      <c r="J70" s="26"/>
      <c r="K70" s="26"/>
      <c r="L70" s="26"/>
      <c r="M70" s="26"/>
      <c r="N70" s="107"/>
      <c r="O70" s="82">
        <f>'Member Info'!Q70</f>
        <v>0</v>
      </c>
      <c r="P70" s="96"/>
      <c r="Q70" s="96"/>
      <c r="R70" s="97">
        <f t="shared" si="9"/>
        <v>0</v>
      </c>
      <c r="S70" s="97"/>
      <c r="T70" s="97">
        <f t="shared" si="10"/>
        <v>0</v>
      </c>
      <c r="U70" s="97">
        <f t="shared" si="11"/>
        <v>0</v>
      </c>
      <c r="V70" s="97">
        <f t="shared" si="12"/>
        <v>0</v>
      </c>
      <c r="W70" s="97">
        <f t="shared" si="13"/>
        <v>0</v>
      </c>
      <c r="X70" s="97">
        <f t="shared" si="5"/>
        <v>0</v>
      </c>
      <c r="Y70" s="97">
        <f t="shared" si="6"/>
        <v>0</v>
      </c>
      <c r="Z70" s="212">
        <f t="shared" si="7"/>
        <v>0</v>
      </c>
      <c r="AA70" s="97" t="b">
        <f t="shared" si="8"/>
        <v>0</v>
      </c>
    </row>
    <row r="71" spans="1:27" x14ac:dyDescent="0.25">
      <c r="A71" s="4"/>
      <c r="B71" s="166">
        <f>'Member Info'!D71</f>
        <v>0</v>
      </c>
      <c r="C71" s="166">
        <f>'Member Info'!E71</f>
        <v>0</v>
      </c>
      <c r="D71" s="169" t="str">
        <f>'Member Info'!G71</f>
        <v/>
      </c>
      <c r="E71" s="167">
        <f>'Member Info'!B71</f>
        <v>0</v>
      </c>
      <c r="F71" s="8"/>
      <c r="G71" s="168" t="e">
        <f>'Member Info'!K71+'Member Info'!L71</f>
        <v>#VALUE!</v>
      </c>
      <c r="H71" s="26"/>
      <c r="I71" s="26"/>
      <c r="J71" s="26"/>
      <c r="K71" s="26"/>
      <c r="L71" s="26"/>
      <c r="M71" s="26"/>
      <c r="N71" s="107"/>
      <c r="O71" s="82">
        <f>'Member Info'!Q71</f>
        <v>0</v>
      </c>
      <c r="P71" s="96"/>
      <c r="Q71" s="96"/>
      <c r="R71" s="97">
        <f t="shared" si="9"/>
        <v>0</v>
      </c>
      <c r="S71" s="97"/>
      <c r="T71" s="97">
        <f t="shared" si="10"/>
        <v>0</v>
      </c>
      <c r="U71" s="97">
        <f t="shared" si="11"/>
        <v>0</v>
      </c>
      <c r="V71" s="97">
        <f t="shared" si="12"/>
        <v>0</v>
      </c>
      <c r="W71" s="97">
        <f t="shared" si="13"/>
        <v>0</v>
      </c>
      <c r="X71" s="97">
        <f t="shared" si="5"/>
        <v>0</v>
      </c>
      <c r="Y71" s="97">
        <f t="shared" si="6"/>
        <v>0</v>
      </c>
      <c r="Z71" s="212">
        <f t="shared" si="7"/>
        <v>0</v>
      </c>
      <c r="AA71" s="97" t="b">
        <f t="shared" si="8"/>
        <v>0</v>
      </c>
    </row>
    <row r="72" spans="1:27" x14ac:dyDescent="0.25">
      <c r="A72" s="4"/>
      <c r="B72" s="166">
        <f>'Member Info'!D72</f>
        <v>0</v>
      </c>
      <c r="C72" s="166">
        <f>'Member Info'!E72</f>
        <v>0</v>
      </c>
      <c r="D72" s="169" t="str">
        <f>'Member Info'!G72</f>
        <v/>
      </c>
      <c r="E72" s="167">
        <f>'Member Info'!B72</f>
        <v>0</v>
      </c>
      <c r="F72" s="8"/>
      <c r="G72" s="168" t="e">
        <f>'Member Info'!K72+'Member Info'!L72</f>
        <v>#VALUE!</v>
      </c>
      <c r="H72" s="26"/>
      <c r="I72" s="26"/>
      <c r="J72" s="26"/>
      <c r="K72" s="26"/>
      <c r="L72" s="26"/>
      <c r="M72" s="26"/>
      <c r="N72" s="107"/>
      <c r="O72" s="82">
        <f>'Member Info'!Q72</f>
        <v>0</v>
      </c>
      <c r="P72" s="96"/>
      <c r="Q72" s="96"/>
      <c r="R72" s="97">
        <f t="shared" si="9"/>
        <v>0</v>
      </c>
      <c r="S72" s="97"/>
      <c r="T72" s="97">
        <f t="shared" si="10"/>
        <v>0</v>
      </c>
      <c r="U72" s="97">
        <f t="shared" si="11"/>
        <v>0</v>
      </c>
      <c r="V72" s="97">
        <f t="shared" si="12"/>
        <v>0</v>
      </c>
      <c r="W72" s="97">
        <f t="shared" si="13"/>
        <v>0</v>
      </c>
      <c r="X72" s="97">
        <f t="shared" si="5"/>
        <v>0</v>
      </c>
      <c r="Y72" s="97">
        <f t="shared" si="6"/>
        <v>0</v>
      </c>
      <c r="Z72" s="212">
        <f t="shared" si="7"/>
        <v>0</v>
      </c>
      <c r="AA72" s="97" t="b">
        <f t="shared" si="8"/>
        <v>0</v>
      </c>
    </row>
    <row r="73" spans="1:27" x14ac:dyDescent="0.25">
      <c r="A73" s="4"/>
      <c r="B73" s="166">
        <f>'Member Info'!D73</f>
        <v>0</v>
      </c>
      <c r="C73" s="166">
        <f>'Member Info'!E73</f>
        <v>0</v>
      </c>
      <c r="D73" s="169" t="str">
        <f>'Member Info'!G73</f>
        <v/>
      </c>
      <c r="E73" s="167">
        <f>'Member Info'!B73</f>
        <v>0</v>
      </c>
      <c r="F73" s="8"/>
      <c r="G73" s="168" t="e">
        <f>'Member Info'!K73+'Member Info'!L73</f>
        <v>#VALUE!</v>
      </c>
      <c r="H73" s="26"/>
      <c r="I73" s="26"/>
      <c r="J73" s="26"/>
      <c r="K73" s="26"/>
      <c r="L73" s="26"/>
      <c r="M73" s="26"/>
      <c r="N73" s="107"/>
      <c r="O73" s="82">
        <f>'Member Info'!Q73</f>
        <v>0</v>
      </c>
      <c r="P73" s="96"/>
      <c r="Q73" s="96"/>
      <c r="R73" s="97">
        <f t="shared" si="9"/>
        <v>0</v>
      </c>
      <c r="S73" s="97"/>
      <c r="T73" s="97">
        <f t="shared" si="10"/>
        <v>0</v>
      </c>
      <c r="U73" s="97">
        <f t="shared" si="11"/>
        <v>0</v>
      </c>
      <c r="V73" s="97">
        <f t="shared" si="12"/>
        <v>0</v>
      </c>
      <c r="W73" s="97">
        <f t="shared" si="13"/>
        <v>0</v>
      </c>
      <c r="X73" s="97">
        <f t="shared" si="5"/>
        <v>0</v>
      </c>
      <c r="Y73" s="97">
        <f t="shared" si="6"/>
        <v>0</v>
      </c>
      <c r="Z73" s="212">
        <f t="shared" si="7"/>
        <v>0</v>
      </c>
      <c r="AA73" s="97" t="b">
        <f t="shared" si="8"/>
        <v>0</v>
      </c>
    </row>
    <row r="74" spans="1:27" x14ac:dyDescent="0.25">
      <c r="A74" s="4"/>
      <c r="B74" s="166">
        <f>'Member Info'!D74</f>
        <v>0</v>
      </c>
      <c r="C74" s="166">
        <f>'Member Info'!E74</f>
        <v>0</v>
      </c>
      <c r="D74" s="169" t="str">
        <f>'Member Info'!G74</f>
        <v/>
      </c>
      <c r="E74" s="167">
        <f>'Member Info'!B74</f>
        <v>0</v>
      </c>
      <c r="F74" s="8"/>
      <c r="G74" s="168" t="e">
        <f>'Member Info'!K74+'Member Info'!L74</f>
        <v>#VALUE!</v>
      </c>
      <c r="H74" s="26"/>
      <c r="I74" s="26"/>
      <c r="J74" s="26"/>
      <c r="K74" s="26"/>
      <c r="L74" s="26"/>
      <c r="M74" s="26"/>
      <c r="N74" s="107"/>
      <c r="O74" s="82">
        <f>'Member Info'!Q74</f>
        <v>0</v>
      </c>
      <c r="P74" s="96"/>
      <c r="Q74" s="96"/>
      <c r="R74" s="97">
        <f t="shared" si="9"/>
        <v>0</v>
      </c>
      <c r="S74" s="97"/>
      <c r="T74" s="97">
        <f t="shared" si="10"/>
        <v>0</v>
      </c>
      <c r="U74" s="97">
        <f t="shared" si="11"/>
        <v>0</v>
      </c>
      <c r="V74" s="97">
        <f t="shared" si="12"/>
        <v>0</v>
      </c>
      <c r="W74" s="97">
        <f t="shared" si="13"/>
        <v>0</v>
      </c>
      <c r="X74" s="97">
        <f t="shared" si="5"/>
        <v>0</v>
      </c>
      <c r="Y74" s="97">
        <f t="shared" si="6"/>
        <v>0</v>
      </c>
      <c r="Z74" s="212">
        <f t="shared" si="7"/>
        <v>0</v>
      </c>
      <c r="AA74" s="97" t="b">
        <f t="shared" si="8"/>
        <v>0</v>
      </c>
    </row>
    <row r="75" spans="1:27" x14ac:dyDescent="0.25">
      <c r="A75" s="4"/>
      <c r="B75" s="166">
        <f>'Member Info'!D75</f>
        <v>0</v>
      </c>
      <c r="C75" s="166">
        <f>'Member Info'!E75</f>
        <v>0</v>
      </c>
      <c r="D75" s="169" t="str">
        <f>'Member Info'!G75</f>
        <v/>
      </c>
      <c r="E75" s="167">
        <f>'Member Info'!B75</f>
        <v>0</v>
      </c>
      <c r="F75" s="8"/>
      <c r="G75" s="168" t="e">
        <f>'Member Info'!K75+'Member Info'!L75</f>
        <v>#VALUE!</v>
      </c>
      <c r="H75" s="26"/>
      <c r="I75" s="26"/>
      <c r="J75" s="26"/>
      <c r="K75" s="26"/>
      <c r="L75" s="26"/>
      <c r="M75" s="26"/>
      <c r="N75" s="107"/>
      <c r="O75" s="82">
        <f>'Member Info'!Q75</f>
        <v>0</v>
      </c>
      <c r="P75" s="96"/>
      <c r="Q75" s="96"/>
      <c r="R75" s="97">
        <f t="shared" si="9"/>
        <v>0</v>
      </c>
      <c r="S75" s="97"/>
      <c r="T75" s="97">
        <f t="shared" si="10"/>
        <v>0</v>
      </c>
      <c r="U75" s="97">
        <f t="shared" si="11"/>
        <v>0</v>
      </c>
      <c r="V75" s="97">
        <f t="shared" si="12"/>
        <v>0</v>
      </c>
      <c r="W75" s="97">
        <f t="shared" si="13"/>
        <v>0</v>
      </c>
      <c r="X75" s="97">
        <f t="shared" si="5"/>
        <v>0</v>
      </c>
      <c r="Y75" s="97">
        <f t="shared" si="6"/>
        <v>0</v>
      </c>
      <c r="Z75" s="212">
        <f t="shared" si="7"/>
        <v>0</v>
      </c>
      <c r="AA75" s="97" t="b">
        <f t="shared" si="8"/>
        <v>0</v>
      </c>
    </row>
    <row r="76" spans="1:27" x14ac:dyDescent="0.25">
      <c r="A76" s="4"/>
      <c r="B76" s="166">
        <f>'Member Info'!D76</f>
        <v>0</v>
      </c>
      <c r="C76" s="166">
        <f>'Member Info'!E76</f>
        <v>0</v>
      </c>
      <c r="D76" s="169" t="str">
        <f>'Member Info'!G76</f>
        <v/>
      </c>
      <c r="E76" s="167">
        <f>'Member Info'!B76</f>
        <v>0</v>
      </c>
      <c r="F76" s="8"/>
      <c r="G76" s="168" t="e">
        <f>'Member Info'!K76+'Member Info'!L76</f>
        <v>#VALUE!</v>
      </c>
      <c r="H76" s="26"/>
      <c r="I76" s="26"/>
      <c r="J76" s="26"/>
      <c r="K76" s="26"/>
      <c r="L76" s="26"/>
      <c r="M76" s="26"/>
      <c r="N76" s="107"/>
      <c r="O76" s="82">
        <f>'Member Info'!Q76</f>
        <v>0</v>
      </c>
      <c r="P76" s="96"/>
      <c r="Q76" s="96"/>
      <c r="R76" s="97">
        <f t="shared" si="9"/>
        <v>0</v>
      </c>
      <c r="S76" s="97"/>
      <c r="T76" s="97">
        <f t="shared" si="10"/>
        <v>0</v>
      </c>
      <c r="U76" s="97">
        <f t="shared" si="11"/>
        <v>0</v>
      </c>
      <c r="V76" s="97">
        <f t="shared" si="12"/>
        <v>0</v>
      </c>
      <c r="W76" s="97">
        <f t="shared" si="13"/>
        <v>0</v>
      </c>
      <c r="X76" s="97">
        <f t="shared" si="5"/>
        <v>0</v>
      </c>
      <c r="Y76" s="97">
        <f t="shared" si="6"/>
        <v>0</v>
      </c>
      <c r="Z76" s="212">
        <f t="shared" si="7"/>
        <v>0</v>
      </c>
      <c r="AA76" s="97" t="b">
        <f t="shared" si="8"/>
        <v>0</v>
      </c>
    </row>
    <row r="77" spans="1:27" x14ac:dyDescent="0.25">
      <c r="A77" s="4"/>
      <c r="B77" s="166">
        <f>'Member Info'!D77</f>
        <v>0</v>
      </c>
      <c r="C77" s="166">
        <f>'Member Info'!E77</f>
        <v>0</v>
      </c>
      <c r="D77" s="169" t="str">
        <f>'Member Info'!G77</f>
        <v/>
      </c>
      <c r="E77" s="167">
        <f>'Member Info'!B77</f>
        <v>0</v>
      </c>
      <c r="F77" s="8"/>
      <c r="G77" s="168" t="e">
        <f>'Member Info'!K77+'Member Info'!L77</f>
        <v>#VALUE!</v>
      </c>
      <c r="H77" s="26"/>
      <c r="I77" s="26"/>
      <c r="J77" s="26"/>
      <c r="K77" s="26"/>
      <c r="L77" s="26"/>
      <c r="M77" s="26"/>
      <c r="N77" s="107"/>
      <c r="O77" s="82">
        <f>'Member Info'!Q77</f>
        <v>0</v>
      </c>
      <c r="P77" s="96"/>
      <c r="Q77" s="96"/>
      <c r="R77" s="97">
        <f t="shared" si="9"/>
        <v>0</v>
      </c>
      <c r="S77" s="97"/>
      <c r="T77" s="97">
        <f t="shared" si="10"/>
        <v>0</v>
      </c>
      <c r="U77" s="97">
        <f t="shared" si="11"/>
        <v>0</v>
      </c>
      <c r="V77" s="97">
        <f t="shared" si="12"/>
        <v>0</v>
      </c>
      <c r="W77" s="97">
        <f t="shared" si="13"/>
        <v>0</v>
      </c>
      <c r="X77" s="97">
        <f t="shared" si="5"/>
        <v>0</v>
      </c>
      <c r="Y77" s="97">
        <f t="shared" si="6"/>
        <v>0</v>
      </c>
      <c r="Z77" s="212">
        <f t="shared" si="7"/>
        <v>0</v>
      </c>
      <c r="AA77" s="97" t="b">
        <f t="shared" si="8"/>
        <v>0</v>
      </c>
    </row>
    <row r="78" spans="1:27" x14ac:dyDescent="0.25">
      <c r="A78" s="4"/>
      <c r="B78" s="166">
        <f>'Member Info'!D78</f>
        <v>0</v>
      </c>
      <c r="C78" s="166">
        <f>'Member Info'!E78</f>
        <v>0</v>
      </c>
      <c r="D78" s="169" t="str">
        <f>'Member Info'!G78</f>
        <v/>
      </c>
      <c r="E78" s="167">
        <f>'Member Info'!B78</f>
        <v>0</v>
      </c>
      <c r="F78" s="8"/>
      <c r="G78" s="168" t="e">
        <f>'Member Info'!K78+'Member Info'!L78</f>
        <v>#VALUE!</v>
      </c>
      <c r="H78" s="26"/>
      <c r="I78" s="26"/>
      <c r="J78" s="26"/>
      <c r="K78" s="26"/>
      <c r="L78" s="26"/>
      <c r="M78" s="26"/>
      <c r="N78" s="107"/>
      <c r="O78" s="82">
        <f>'Member Info'!Q78</f>
        <v>0</v>
      </c>
      <c r="P78" s="96"/>
      <c r="Q78" s="96"/>
      <c r="R78" s="97">
        <f t="shared" si="9"/>
        <v>0</v>
      </c>
      <c r="S78" s="97"/>
      <c r="T78" s="97">
        <f t="shared" si="10"/>
        <v>0</v>
      </c>
      <c r="U78" s="97">
        <f t="shared" si="11"/>
        <v>0</v>
      </c>
      <c r="V78" s="97">
        <f t="shared" si="12"/>
        <v>0</v>
      </c>
      <c r="W78" s="97">
        <f t="shared" si="13"/>
        <v>0</v>
      </c>
      <c r="X78" s="97">
        <f t="shared" si="5"/>
        <v>0</v>
      </c>
      <c r="Y78" s="97">
        <f t="shared" si="6"/>
        <v>0</v>
      </c>
      <c r="Z78" s="212">
        <f t="shared" si="7"/>
        <v>0</v>
      </c>
      <c r="AA78" s="97" t="b">
        <f t="shared" si="8"/>
        <v>0</v>
      </c>
    </row>
    <row r="79" spans="1:27" x14ac:dyDescent="0.25">
      <c r="A79" s="4"/>
      <c r="B79" s="166">
        <f>'Member Info'!D79</f>
        <v>0</v>
      </c>
      <c r="C79" s="166">
        <f>'Member Info'!E79</f>
        <v>0</v>
      </c>
      <c r="D79" s="169" t="str">
        <f>'Member Info'!G79</f>
        <v/>
      </c>
      <c r="E79" s="167">
        <f>'Member Info'!B79</f>
        <v>0</v>
      </c>
      <c r="F79" s="8"/>
      <c r="G79" s="168" t="e">
        <f>'Member Info'!K79+'Member Info'!L79</f>
        <v>#VALUE!</v>
      </c>
      <c r="H79" s="26"/>
      <c r="I79" s="26"/>
      <c r="J79" s="26"/>
      <c r="K79" s="26"/>
      <c r="L79" s="26"/>
      <c r="M79" s="26"/>
      <c r="N79" s="107"/>
      <c r="O79" s="82">
        <f>'Member Info'!Q79</f>
        <v>0</v>
      </c>
      <c r="P79" s="96"/>
      <c r="Q79" s="96"/>
      <c r="R79" s="97">
        <f t="shared" si="9"/>
        <v>0</v>
      </c>
      <c r="S79" s="97"/>
      <c r="T79" s="97">
        <f t="shared" si="10"/>
        <v>0</v>
      </c>
      <c r="U79" s="97">
        <f t="shared" si="11"/>
        <v>0</v>
      </c>
      <c r="V79" s="97">
        <f t="shared" si="12"/>
        <v>0</v>
      </c>
      <c r="W79" s="97">
        <f t="shared" si="13"/>
        <v>0</v>
      </c>
      <c r="X79" s="97">
        <f t="shared" si="5"/>
        <v>0</v>
      </c>
      <c r="Y79" s="97">
        <f t="shared" si="6"/>
        <v>0</v>
      </c>
      <c r="Z79" s="212">
        <f t="shared" si="7"/>
        <v>0</v>
      </c>
      <c r="AA79" s="97" t="b">
        <f t="shared" si="8"/>
        <v>0</v>
      </c>
    </row>
    <row r="80" spans="1:27" x14ac:dyDescent="0.25">
      <c r="A80" s="4"/>
      <c r="B80" s="166">
        <f>'Member Info'!D80</f>
        <v>0</v>
      </c>
      <c r="C80" s="166">
        <f>'Member Info'!E80</f>
        <v>0</v>
      </c>
      <c r="D80" s="169" t="str">
        <f>'Member Info'!G80</f>
        <v/>
      </c>
      <c r="E80" s="167">
        <f>'Member Info'!B80</f>
        <v>0</v>
      </c>
      <c r="F80" s="8"/>
      <c r="G80" s="168" t="e">
        <f>'Member Info'!K80+'Member Info'!L80</f>
        <v>#VALUE!</v>
      </c>
      <c r="H80" s="26"/>
      <c r="I80" s="26"/>
      <c r="J80" s="26"/>
      <c r="K80" s="26"/>
      <c r="L80" s="26"/>
      <c r="M80" s="26"/>
      <c r="N80" s="107"/>
      <c r="O80" s="82">
        <f>'Member Info'!Q80</f>
        <v>0</v>
      </c>
      <c r="P80" s="96"/>
      <c r="Q80" s="96"/>
      <c r="R80" s="97">
        <f t="shared" si="9"/>
        <v>0</v>
      </c>
      <c r="S80" s="97"/>
      <c r="T80" s="97">
        <f t="shared" si="10"/>
        <v>0</v>
      </c>
      <c r="U80" s="97">
        <f t="shared" si="11"/>
        <v>0</v>
      </c>
      <c r="V80" s="97">
        <f t="shared" si="12"/>
        <v>0</v>
      </c>
      <c r="W80" s="97">
        <f t="shared" si="13"/>
        <v>0</v>
      </c>
      <c r="X80" s="97">
        <f t="shared" si="5"/>
        <v>0</v>
      </c>
      <c r="Y80" s="97">
        <f t="shared" si="6"/>
        <v>0</v>
      </c>
      <c r="Z80" s="212">
        <f t="shared" si="7"/>
        <v>0</v>
      </c>
      <c r="AA80" s="97" t="b">
        <f t="shared" si="8"/>
        <v>0</v>
      </c>
    </row>
    <row r="81" spans="1:29" x14ac:dyDescent="0.25">
      <c r="A81" s="4"/>
      <c r="B81" s="166">
        <f>'Member Info'!D81</f>
        <v>0</v>
      </c>
      <c r="C81" s="166">
        <f>'Member Info'!E81</f>
        <v>0</v>
      </c>
      <c r="D81" s="169" t="str">
        <f>'Member Info'!G81</f>
        <v/>
      </c>
      <c r="E81" s="167">
        <f>'Member Info'!B81</f>
        <v>0</v>
      </c>
      <c r="F81" s="8"/>
      <c r="G81" s="168" t="e">
        <f>'Member Info'!K81+'Member Info'!L81</f>
        <v>#VALUE!</v>
      </c>
      <c r="H81" s="26"/>
      <c r="I81" s="26"/>
      <c r="J81" s="26"/>
      <c r="K81" s="26"/>
      <c r="L81" s="26"/>
      <c r="M81" s="26"/>
      <c r="N81" s="107"/>
      <c r="O81" s="82">
        <f>'Member Info'!Q81</f>
        <v>0</v>
      </c>
      <c r="P81" s="96"/>
      <c r="Q81" s="96"/>
      <c r="R81" s="97">
        <f t="shared" si="9"/>
        <v>0</v>
      </c>
      <c r="S81" s="97"/>
      <c r="T81" s="97">
        <f t="shared" si="10"/>
        <v>0</v>
      </c>
      <c r="U81" s="97">
        <f t="shared" si="11"/>
        <v>0</v>
      </c>
      <c r="V81" s="97">
        <f t="shared" si="12"/>
        <v>0</v>
      </c>
      <c r="W81" s="97">
        <f t="shared" si="13"/>
        <v>0</v>
      </c>
      <c r="X81" s="97">
        <f t="shared" si="5"/>
        <v>0</v>
      </c>
      <c r="Y81" s="97">
        <f t="shared" si="6"/>
        <v>0</v>
      </c>
      <c r="Z81" s="212">
        <f t="shared" si="7"/>
        <v>0</v>
      </c>
      <c r="AA81" s="97" t="b">
        <f t="shared" si="8"/>
        <v>0</v>
      </c>
    </row>
    <row r="82" spans="1:29" x14ac:dyDescent="0.25">
      <c r="A82" s="4"/>
      <c r="B82" s="166">
        <f>'Member Info'!D82</f>
        <v>0</v>
      </c>
      <c r="C82" s="166">
        <f>'Member Info'!E82</f>
        <v>0</v>
      </c>
      <c r="D82" s="169" t="str">
        <f>'Member Info'!G82</f>
        <v/>
      </c>
      <c r="E82" s="167">
        <f>'Member Info'!B82</f>
        <v>0</v>
      </c>
      <c r="F82" s="8"/>
      <c r="G82" s="168" t="e">
        <f>'Member Info'!K82+'Member Info'!L82</f>
        <v>#VALUE!</v>
      </c>
      <c r="H82" s="26"/>
      <c r="I82" s="26"/>
      <c r="J82" s="26"/>
      <c r="K82" s="26"/>
      <c r="L82" s="26"/>
      <c r="M82" s="26"/>
      <c r="N82" s="107"/>
      <c r="O82" s="82">
        <f>'Member Info'!Q82</f>
        <v>0</v>
      </c>
      <c r="P82" s="96"/>
      <c r="Q82" s="96"/>
      <c r="R82" s="97">
        <f t="shared" si="9"/>
        <v>0</v>
      </c>
      <c r="S82" s="97"/>
      <c r="T82" s="97">
        <f t="shared" si="10"/>
        <v>0</v>
      </c>
      <c r="U82" s="97">
        <f t="shared" si="11"/>
        <v>0</v>
      </c>
      <c r="V82" s="97">
        <f t="shared" si="12"/>
        <v>0</v>
      </c>
      <c r="W82" s="97">
        <f t="shared" si="13"/>
        <v>0</v>
      </c>
      <c r="X82" s="97">
        <f t="shared" si="5"/>
        <v>0</v>
      </c>
      <c r="Y82" s="97">
        <f t="shared" si="6"/>
        <v>0</v>
      </c>
      <c r="Z82" s="212">
        <f t="shared" si="7"/>
        <v>0</v>
      </c>
      <c r="AA82" s="97" t="b">
        <f t="shared" si="8"/>
        <v>0</v>
      </c>
    </row>
    <row r="83" spans="1:29" x14ac:dyDescent="0.25">
      <c r="A83" s="4"/>
      <c r="B83" s="166">
        <f>'Member Info'!D83</f>
        <v>0</v>
      </c>
      <c r="C83" s="166">
        <f>'Member Info'!E83</f>
        <v>0</v>
      </c>
      <c r="D83" s="169" t="str">
        <f>'Member Info'!G83</f>
        <v/>
      </c>
      <c r="E83" s="167">
        <f>'Member Info'!B83</f>
        <v>0</v>
      </c>
      <c r="F83" s="8"/>
      <c r="G83" s="168" t="e">
        <f>'Member Info'!K83+'Member Info'!L83</f>
        <v>#VALUE!</v>
      </c>
      <c r="H83" s="26"/>
      <c r="I83" s="26"/>
      <c r="J83" s="26"/>
      <c r="K83" s="26"/>
      <c r="L83" s="26"/>
      <c r="M83" s="26"/>
      <c r="N83" s="107"/>
      <c r="O83" s="82">
        <f>'Member Info'!Q83</f>
        <v>0</v>
      </c>
      <c r="P83" s="96"/>
      <c r="Q83" s="96"/>
      <c r="R83" s="97">
        <f t="shared" si="9"/>
        <v>0</v>
      </c>
      <c r="S83" s="97"/>
      <c r="T83" s="97">
        <f t="shared" si="10"/>
        <v>0</v>
      </c>
      <c r="U83" s="97">
        <f t="shared" si="11"/>
        <v>0</v>
      </c>
      <c r="V83" s="97">
        <f t="shared" si="12"/>
        <v>0</v>
      </c>
      <c r="W83" s="97">
        <f t="shared" si="13"/>
        <v>0</v>
      </c>
      <c r="X83" s="97">
        <f t="shared" si="5"/>
        <v>0</v>
      </c>
      <c r="Y83" s="97">
        <f t="shared" si="6"/>
        <v>0</v>
      </c>
      <c r="Z83" s="212">
        <f t="shared" si="7"/>
        <v>0</v>
      </c>
      <c r="AA83" s="97" t="b">
        <f t="shared" si="8"/>
        <v>0</v>
      </c>
    </row>
    <row r="84" spans="1:29" x14ac:dyDescent="0.25">
      <c r="A84" s="4"/>
      <c r="B84" s="166">
        <f>'Member Info'!D84</f>
        <v>0</v>
      </c>
      <c r="C84" s="166">
        <f>'Member Info'!E84</f>
        <v>0</v>
      </c>
      <c r="D84" s="169" t="str">
        <f>'Member Info'!G84</f>
        <v/>
      </c>
      <c r="E84" s="167">
        <f>'Member Info'!B84</f>
        <v>0</v>
      </c>
      <c r="F84" s="8"/>
      <c r="G84" s="168" t="e">
        <f>'Member Info'!K84+'Member Info'!L84</f>
        <v>#VALUE!</v>
      </c>
      <c r="H84" s="26"/>
      <c r="I84" s="26"/>
      <c r="J84" s="26"/>
      <c r="K84" s="26"/>
      <c r="L84" s="26"/>
      <c r="M84" s="26"/>
      <c r="N84" s="107"/>
      <c r="O84" s="82">
        <f>'Member Info'!Q84</f>
        <v>0</v>
      </c>
      <c r="P84" s="96"/>
      <c r="Q84" s="96"/>
      <c r="R84" s="97">
        <f t="shared" si="9"/>
        <v>0</v>
      </c>
      <c r="S84" s="97"/>
      <c r="T84" s="97">
        <f t="shared" si="10"/>
        <v>0</v>
      </c>
      <c r="U84" s="97">
        <f t="shared" si="11"/>
        <v>0</v>
      </c>
      <c r="V84" s="97">
        <f t="shared" si="12"/>
        <v>0</v>
      </c>
      <c r="W84" s="97">
        <f t="shared" si="13"/>
        <v>0</v>
      </c>
      <c r="X84" s="97">
        <f t="shared" si="5"/>
        <v>0</v>
      </c>
      <c r="Y84" s="97">
        <f t="shared" si="6"/>
        <v>0</v>
      </c>
      <c r="Z84" s="212">
        <f t="shared" si="7"/>
        <v>0</v>
      </c>
      <c r="AA84" s="97" t="b">
        <f t="shared" si="8"/>
        <v>0</v>
      </c>
    </row>
    <row r="85" spans="1:29" x14ac:dyDescent="0.25">
      <c r="A85" s="4"/>
      <c r="B85" s="166">
        <f>'Member Info'!D85</f>
        <v>0</v>
      </c>
      <c r="C85" s="166">
        <f>'Member Info'!E85</f>
        <v>0</v>
      </c>
      <c r="D85" s="169" t="str">
        <f>'Member Info'!G85</f>
        <v/>
      </c>
      <c r="E85" s="167">
        <f>'Member Info'!B85</f>
        <v>0</v>
      </c>
      <c r="F85" s="8"/>
      <c r="G85" s="168" t="e">
        <f>'Member Info'!K85+'Member Info'!L85</f>
        <v>#VALUE!</v>
      </c>
      <c r="H85" s="26"/>
      <c r="I85" s="26"/>
      <c r="J85" s="26"/>
      <c r="K85" s="26"/>
      <c r="L85" s="26"/>
      <c r="M85" s="26"/>
      <c r="N85" s="107"/>
      <c r="O85" s="82">
        <f>'Member Info'!Q85</f>
        <v>0</v>
      </c>
      <c r="P85" s="96"/>
      <c r="Q85" s="96"/>
      <c r="R85" s="97">
        <f t="shared" si="9"/>
        <v>0</v>
      </c>
      <c r="S85" s="97"/>
      <c r="T85" s="97">
        <f t="shared" si="10"/>
        <v>0</v>
      </c>
      <c r="U85" s="97">
        <f t="shared" si="11"/>
        <v>0</v>
      </c>
      <c r="V85" s="97">
        <f t="shared" si="12"/>
        <v>0</v>
      </c>
      <c r="W85" s="97">
        <f t="shared" si="13"/>
        <v>0</v>
      </c>
      <c r="X85" s="97">
        <f t="shared" si="5"/>
        <v>0</v>
      </c>
      <c r="Y85" s="97">
        <f t="shared" si="6"/>
        <v>0</v>
      </c>
      <c r="Z85" s="212">
        <f t="shared" si="7"/>
        <v>0</v>
      </c>
      <c r="AA85" s="97" t="b">
        <f t="shared" si="8"/>
        <v>0</v>
      </c>
    </row>
    <row r="86" spans="1:29" x14ac:dyDescent="0.25">
      <c r="A86" s="4"/>
      <c r="B86" s="166">
        <f>'Member Info'!D86</f>
        <v>0</v>
      </c>
      <c r="C86" s="166">
        <f>'Member Info'!E86</f>
        <v>0</v>
      </c>
      <c r="D86" s="169" t="str">
        <f>'Member Info'!G86</f>
        <v/>
      </c>
      <c r="E86" s="167">
        <f>'Member Info'!B86</f>
        <v>0</v>
      </c>
      <c r="F86" s="8"/>
      <c r="G86" s="168" t="e">
        <f>'Member Info'!K86+'Member Info'!L86</f>
        <v>#VALUE!</v>
      </c>
      <c r="H86" s="26"/>
      <c r="I86" s="26"/>
      <c r="J86" s="26"/>
      <c r="K86" s="26"/>
      <c r="L86" s="26"/>
      <c r="M86" s="26"/>
      <c r="N86" s="107"/>
      <c r="O86" s="82">
        <f>'Member Info'!Q86</f>
        <v>0</v>
      </c>
      <c r="P86" s="96"/>
      <c r="Q86" s="96"/>
      <c r="R86" s="97">
        <f t="shared" si="9"/>
        <v>0</v>
      </c>
      <c r="S86" s="97"/>
      <c r="T86" s="97">
        <f t="shared" si="10"/>
        <v>0</v>
      </c>
      <c r="U86" s="97">
        <f t="shared" si="11"/>
        <v>0</v>
      </c>
      <c r="V86" s="97">
        <f t="shared" si="12"/>
        <v>0</v>
      </c>
      <c r="W86" s="97">
        <f t="shared" si="13"/>
        <v>0</v>
      </c>
      <c r="X86" s="97">
        <f t="shared" si="5"/>
        <v>0</v>
      </c>
      <c r="Y86" s="97">
        <f t="shared" si="6"/>
        <v>0</v>
      </c>
      <c r="Z86" s="212">
        <f t="shared" si="7"/>
        <v>0</v>
      </c>
      <c r="AA86" s="97" t="b">
        <f t="shared" si="8"/>
        <v>0</v>
      </c>
    </row>
    <row r="87" spans="1:29" x14ac:dyDescent="0.25">
      <c r="A87" s="4"/>
      <c r="B87" s="166">
        <f>'Member Info'!D87</f>
        <v>0</v>
      </c>
      <c r="C87" s="166">
        <f>'Member Info'!E87</f>
        <v>0</v>
      </c>
      <c r="D87" s="169" t="str">
        <f>'Member Info'!G87</f>
        <v/>
      </c>
      <c r="E87" s="167">
        <f>'Member Info'!B87</f>
        <v>0</v>
      </c>
      <c r="F87" s="8"/>
      <c r="G87" s="168" t="e">
        <f>'Member Info'!K87+'Member Info'!L87</f>
        <v>#VALUE!</v>
      </c>
      <c r="H87" s="26"/>
      <c r="I87" s="26"/>
      <c r="J87" s="26"/>
      <c r="K87" s="26"/>
      <c r="L87" s="26"/>
      <c r="M87" s="26"/>
      <c r="N87" s="107"/>
      <c r="O87" s="82">
        <f>'Member Info'!Q87</f>
        <v>0</v>
      </c>
      <c r="P87" s="96"/>
      <c r="Q87" s="96"/>
      <c r="R87" s="97">
        <f t="shared" si="9"/>
        <v>0</v>
      </c>
      <c r="S87" s="97"/>
      <c r="T87" s="97">
        <f t="shared" si="10"/>
        <v>0</v>
      </c>
      <c r="U87" s="97">
        <f t="shared" si="11"/>
        <v>0</v>
      </c>
      <c r="V87" s="97">
        <f t="shared" si="12"/>
        <v>0</v>
      </c>
      <c r="W87" s="97">
        <f t="shared" si="13"/>
        <v>0</v>
      </c>
      <c r="X87" s="97">
        <f t="shared" si="5"/>
        <v>0</v>
      </c>
      <c r="Y87" s="97">
        <f t="shared" si="6"/>
        <v>0</v>
      </c>
      <c r="Z87" s="212">
        <f t="shared" si="7"/>
        <v>0</v>
      </c>
      <c r="AA87" s="97" t="b">
        <f t="shared" si="8"/>
        <v>0</v>
      </c>
    </row>
    <row r="88" spans="1:29" x14ac:dyDescent="0.25">
      <c r="A88" s="4"/>
      <c r="B88" s="166">
        <f>'Member Info'!D88</f>
        <v>0</v>
      </c>
      <c r="C88" s="166">
        <f>'Member Info'!E88</f>
        <v>0</v>
      </c>
      <c r="D88" s="169" t="str">
        <f>'Member Info'!G88</f>
        <v/>
      </c>
      <c r="E88" s="167">
        <f>'Member Info'!B88</f>
        <v>0</v>
      </c>
      <c r="F88" s="8"/>
      <c r="G88" s="168" t="e">
        <f>'Member Info'!K88+'Member Info'!L88</f>
        <v>#VALUE!</v>
      </c>
      <c r="H88" s="26"/>
      <c r="I88" s="26"/>
      <c r="J88" s="26"/>
      <c r="K88" s="26"/>
      <c r="L88" s="26"/>
      <c r="M88" s="26"/>
      <c r="N88" s="107"/>
      <c r="O88" s="82">
        <f>'Member Info'!Q88</f>
        <v>0</v>
      </c>
      <c r="P88" s="96"/>
      <c r="Q88" s="96"/>
      <c r="R88" s="97">
        <f t="shared" si="9"/>
        <v>0</v>
      </c>
      <c r="S88" s="97"/>
      <c r="T88" s="97">
        <f t="shared" si="10"/>
        <v>0</v>
      </c>
      <c r="U88" s="97">
        <f t="shared" si="11"/>
        <v>0</v>
      </c>
      <c r="V88" s="97">
        <f t="shared" si="12"/>
        <v>0</v>
      </c>
      <c r="W88" s="97">
        <f t="shared" si="13"/>
        <v>0</v>
      </c>
      <c r="X88" s="97">
        <f t="shared" si="5"/>
        <v>0</v>
      </c>
      <c r="Y88" s="97">
        <f t="shared" si="6"/>
        <v>0</v>
      </c>
      <c r="Z88" s="212">
        <f t="shared" si="7"/>
        <v>0</v>
      </c>
      <c r="AA88" s="97" t="b">
        <f t="shared" si="8"/>
        <v>0</v>
      </c>
    </row>
    <row r="89" spans="1:29" s="126" customFormat="1" x14ac:dyDescent="0.25">
      <c r="A89" s="4"/>
      <c r="B89" s="166">
        <f>'Member Info'!D89</f>
        <v>0</v>
      </c>
      <c r="C89" s="166">
        <f>'Member Info'!E89</f>
        <v>0</v>
      </c>
      <c r="D89" s="169" t="str">
        <f>'Member Info'!G89</f>
        <v/>
      </c>
      <c r="E89" s="167">
        <f>'Member Info'!B89</f>
        <v>0</v>
      </c>
      <c r="F89" s="8"/>
      <c r="G89" s="168" t="e">
        <f>'Member Info'!K89+'Member Info'!L89</f>
        <v>#VALUE!</v>
      </c>
      <c r="H89" s="26"/>
      <c r="I89" s="26"/>
      <c r="J89" s="26"/>
      <c r="K89" s="26"/>
      <c r="L89" s="26"/>
      <c r="M89" s="26"/>
      <c r="N89" s="107"/>
      <c r="O89" s="82">
        <f>'Member Info'!Q89</f>
        <v>0</v>
      </c>
      <c r="P89" s="96"/>
      <c r="Q89" s="96"/>
      <c r="R89" s="97">
        <f t="shared" ref="R89:R152" si="14">IF(F89="",0,1)</f>
        <v>0</v>
      </c>
      <c r="S89" s="97"/>
      <c r="T89" s="97">
        <f t="shared" ref="T89:T152" si="15">IF(H89="",0,1)</f>
        <v>0</v>
      </c>
      <c r="U89" s="97">
        <f t="shared" ref="U89:U152" si="16">IF(I89="",0,1)</f>
        <v>0</v>
      </c>
      <c r="V89" s="97">
        <f t="shared" ref="V89:V152" si="17">IF(J89="",0,1)</f>
        <v>0</v>
      </c>
      <c r="W89" s="97">
        <f t="shared" ref="W89:W152" si="18">IF(K89="",0,1)</f>
        <v>0</v>
      </c>
      <c r="X89" s="97">
        <f t="shared" ref="X89:X152" si="19">IF(L89="",0,1)</f>
        <v>0</v>
      </c>
      <c r="Y89" s="97">
        <f t="shared" ref="Y89:Y152" si="20">IF(M89="",0,1)</f>
        <v>0</v>
      </c>
      <c r="Z89" s="212">
        <f t="shared" ref="Z89:Z152" si="21">SUM(R89:Y89)</f>
        <v>0</v>
      </c>
      <c r="AA89" s="97" t="b">
        <f t="shared" ref="AA89:AA152" si="22">IF(Z89&gt;0.1,TRUE, FALSE)</f>
        <v>0</v>
      </c>
      <c r="AB89" s="88"/>
      <c r="AC89" s="88"/>
    </row>
    <row r="90" spans="1:29" s="126" customFormat="1" x14ac:dyDescent="0.25">
      <c r="A90" s="4"/>
      <c r="B90" s="166">
        <f>'Member Info'!D90</f>
        <v>0</v>
      </c>
      <c r="C90" s="166">
        <f>'Member Info'!E90</f>
        <v>0</v>
      </c>
      <c r="D90" s="169" t="str">
        <f>'Member Info'!G90</f>
        <v/>
      </c>
      <c r="E90" s="167">
        <f>'Member Info'!B90</f>
        <v>0</v>
      </c>
      <c r="F90" s="8"/>
      <c r="G90" s="168" t="e">
        <f>'Member Info'!K90+'Member Info'!L90</f>
        <v>#VALUE!</v>
      </c>
      <c r="H90" s="26"/>
      <c r="I90" s="26"/>
      <c r="J90" s="26"/>
      <c r="K90" s="26"/>
      <c r="L90" s="26"/>
      <c r="M90" s="26"/>
      <c r="N90" s="107"/>
      <c r="O90" s="82">
        <f>'Member Info'!Q90</f>
        <v>0</v>
      </c>
      <c r="P90" s="96"/>
      <c r="Q90" s="96"/>
      <c r="R90" s="97">
        <f t="shared" si="14"/>
        <v>0</v>
      </c>
      <c r="S90" s="97"/>
      <c r="T90" s="97">
        <f t="shared" si="15"/>
        <v>0</v>
      </c>
      <c r="U90" s="97">
        <f t="shared" si="16"/>
        <v>0</v>
      </c>
      <c r="V90" s="97">
        <f t="shared" si="17"/>
        <v>0</v>
      </c>
      <c r="W90" s="97">
        <f t="shared" si="18"/>
        <v>0</v>
      </c>
      <c r="X90" s="97">
        <f t="shared" si="19"/>
        <v>0</v>
      </c>
      <c r="Y90" s="97">
        <f t="shared" si="20"/>
        <v>0</v>
      </c>
      <c r="Z90" s="212">
        <f t="shared" si="21"/>
        <v>0</v>
      </c>
      <c r="AA90" s="97" t="b">
        <f t="shared" si="22"/>
        <v>0</v>
      </c>
      <c r="AB90" s="88"/>
      <c r="AC90" s="88"/>
    </row>
    <row r="91" spans="1:29" s="126" customFormat="1" x14ac:dyDescent="0.25">
      <c r="A91" s="4"/>
      <c r="B91" s="166">
        <f>'Member Info'!D91</f>
        <v>0</v>
      </c>
      <c r="C91" s="166">
        <f>'Member Info'!E91</f>
        <v>0</v>
      </c>
      <c r="D91" s="169" t="str">
        <f>'Member Info'!G91</f>
        <v/>
      </c>
      <c r="E91" s="167">
        <f>'Member Info'!B91</f>
        <v>0</v>
      </c>
      <c r="F91" s="8"/>
      <c r="G91" s="168" t="e">
        <f>'Member Info'!K91+'Member Info'!L91</f>
        <v>#VALUE!</v>
      </c>
      <c r="H91" s="26"/>
      <c r="I91" s="26"/>
      <c r="J91" s="26"/>
      <c r="K91" s="26"/>
      <c r="L91" s="26"/>
      <c r="M91" s="26"/>
      <c r="N91" s="107"/>
      <c r="O91" s="82">
        <f>'Member Info'!Q91</f>
        <v>0</v>
      </c>
      <c r="P91" s="96"/>
      <c r="Q91" s="96"/>
      <c r="R91" s="97">
        <f t="shared" si="14"/>
        <v>0</v>
      </c>
      <c r="S91" s="97"/>
      <c r="T91" s="97">
        <f t="shared" si="15"/>
        <v>0</v>
      </c>
      <c r="U91" s="97">
        <f t="shared" si="16"/>
        <v>0</v>
      </c>
      <c r="V91" s="97">
        <f t="shared" si="17"/>
        <v>0</v>
      </c>
      <c r="W91" s="97">
        <f t="shared" si="18"/>
        <v>0</v>
      </c>
      <c r="X91" s="97">
        <f t="shared" si="19"/>
        <v>0</v>
      </c>
      <c r="Y91" s="97">
        <f t="shared" si="20"/>
        <v>0</v>
      </c>
      <c r="Z91" s="212">
        <f t="shared" si="21"/>
        <v>0</v>
      </c>
      <c r="AA91" s="97" t="b">
        <f t="shared" si="22"/>
        <v>0</v>
      </c>
      <c r="AB91" s="88"/>
      <c r="AC91" s="88"/>
    </row>
    <row r="92" spans="1:29" s="126" customFormat="1" ht="15" customHeight="1" x14ac:dyDescent="0.25">
      <c r="A92" s="4"/>
      <c r="B92" s="166">
        <f>'Member Info'!D92</f>
        <v>0</v>
      </c>
      <c r="C92" s="166">
        <f>'Member Info'!E92</f>
        <v>0</v>
      </c>
      <c r="D92" s="169" t="str">
        <f>'Member Info'!G92</f>
        <v/>
      </c>
      <c r="E92" s="167">
        <f>'Member Info'!B92</f>
        <v>0</v>
      </c>
      <c r="F92" s="8"/>
      <c r="G92" s="168" t="e">
        <f>'Member Info'!K92+'Member Info'!L92</f>
        <v>#VALUE!</v>
      </c>
      <c r="H92" s="26"/>
      <c r="I92" s="26"/>
      <c r="J92" s="26"/>
      <c r="K92" s="26"/>
      <c r="L92" s="26"/>
      <c r="M92" s="26"/>
      <c r="N92" s="107"/>
      <c r="O92" s="82">
        <f>'Member Info'!Q92</f>
        <v>0</v>
      </c>
      <c r="P92" s="96"/>
      <c r="Q92" s="96"/>
      <c r="R92" s="97">
        <f t="shared" si="14"/>
        <v>0</v>
      </c>
      <c r="S92" s="97"/>
      <c r="T92" s="97">
        <f t="shared" si="15"/>
        <v>0</v>
      </c>
      <c r="U92" s="97">
        <f t="shared" si="16"/>
        <v>0</v>
      </c>
      <c r="V92" s="97">
        <f t="shared" si="17"/>
        <v>0</v>
      </c>
      <c r="W92" s="97">
        <f t="shared" si="18"/>
        <v>0</v>
      </c>
      <c r="X92" s="97">
        <f t="shared" si="19"/>
        <v>0</v>
      </c>
      <c r="Y92" s="97">
        <f t="shared" si="20"/>
        <v>0</v>
      </c>
      <c r="Z92" s="212">
        <f t="shared" si="21"/>
        <v>0</v>
      </c>
      <c r="AA92" s="97" t="b">
        <f t="shared" si="22"/>
        <v>0</v>
      </c>
      <c r="AB92" s="88"/>
      <c r="AC92" s="88"/>
    </row>
    <row r="93" spans="1:29" s="126" customFormat="1" x14ac:dyDescent="0.25">
      <c r="A93" s="4"/>
      <c r="B93" s="166">
        <f>'Member Info'!D93</f>
        <v>0</v>
      </c>
      <c r="C93" s="166">
        <f>'Member Info'!E93</f>
        <v>0</v>
      </c>
      <c r="D93" s="169" t="str">
        <f>'Member Info'!G93</f>
        <v/>
      </c>
      <c r="E93" s="167">
        <f>'Member Info'!B93</f>
        <v>0</v>
      </c>
      <c r="F93" s="8"/>
      <c r="G93" s="168" t="e">
        <f>'Member Info'!K93+'Member Info'!L93</f>
        <v>#VALUE!</v>
      </c>
      <c r="H93" s="26"/>
      <c r="I93" s="26"/>
      <c r="J93" s="26"/>
      <c r="K93" s="26"/>
      <c r="L93" s="26"/>
      <c r="M93" s="26"/>
      <c r="N93" s="107"/>
      <c r="O93" s="82">
        <f>'Member Info'!Q93</f>
        <v>0</v>
      </c>
      <c r="P93" s="96"/>
      <c r="Q93" s="96"/>
      <c r="R93" s="97">
        <f t="shared" si="14"/>
        <v>0</v>
      </c>
      <c r="S93" s="97"/>
      <c r="T93" s="97">
        <f t="shared" si="15"/>
        <v>0</v>
      </c>
      <c r="U93" s="97">
        <f t="shared" si="16"/>
        <v>0</v>
      </c>
      <c r="V93" s="97">
        <f t="shared" si="17"/>
        <v>0</v>
      </c>
      <c r="W93" s="97">
        <f t="shared" si="18"/>
        <v>0</v>
      </c>
      <c r="X93" s="97">
        <f t="shared" si="19"/>
        <v>0</v>
      </c>
      <c r="Y93" s="97">
        <f t="shared" si="20"/>
        <v>0</v>
      </c>
      <c r="Z93" s="212">
        <f t="shared" si="21"/>
        <v>0</v>
      </c>
      <c r="AA93" s="97" t="b">
        <f t="shared" si="22"/>
        <v>0</v>
      </c>
      <c r="AB93" s="88"/>
      <c r="AC93" s="88"/>
    </row>
    <row r="94" spans="1:29" s="126" customFormat="1" x14ac:dyDescent="0.25">
      <c r="A94" s="4"/>
      <c r="B94" s="166">
        <f>'Member Info'!D94</f>
        <v>0</v>
      </c>
      <c r="C94" s="166">
        <f>'Member Info'!E94</f>
        <v>0</v>
      </c>
      <c r="D94" s="169" t="str">
        <f>'Member Info'!G94</f>
        <v/>
      </c>
      <c r="E94" s="167">
        <f>'Member Info'!B94</f>
        <v>0</v>
      </c>
      <c r="F94" s="8"/>
      <c r="G94" s="168" t="e">
        <f>'Member Info'!K94+'Member Info'!L94</f>
        <v>#VALUE!</v>
      </c>
      <c r="H94" s="26"/>
      <c r="I94" s="26"/>
      <c r="J94" s="26"/>
      <c r="K94" s="26"/>
      <c r="L94" s="26"/>
      <c r="M94" s="26"/>
      <c r="N94" s="107"/>
      <c r="O94" s="82">
        <f>'Member Info'!Q94</f>
        <v>0</v>
      </c>
      <c r="P94" s="96"/>
      <c r="Q94" s="96"/>
      <c r="R94" s="97">
        <f t="shared" si="14"/>
        <v>0</v>
      </c>
      <c r="S94" s="97"/>
      <c r="T94" s="97">
        <f t="shared" si="15"/>
        <v>0</v>
      </c>
      <c r="U94" s="97">
        <f t="shared" si="16"/>
        <v>0</v>
      </c>
      <c r="V94" s="97">
        <f t="shared" si="17"/>
        <v>0</v>
      </c>
      <c r="W94" s="97">
        <f t="shared" si="18"/>
        <v>0</v>
      </c>
      <c r="X94" s="97">
        <f t="shared" si="19"/>
        <v>0</v>
      </c>
      <c r="Y94" s="97">
        <f t="shared" si="20"/>
        <v>0</v>
      </c>
      <c r="Z94" s="212">
        <f t="shared" si="21"/>
        <v>0</v>
      </c>
      <c r="AA94" s="97" t="b">
        <f t="shared" si="22"/>
        <v>0</v>
      </c>
      <c r="AB94" s="88"/>
      <c r="AC94" s="88"/>
    </row>
    <row r="95" spans="1:29" s="126" customFormat="1" x14ac:dyDescent="0.25">
      <c r="A95" s="4"/>
      <c r="B95" s="166">
        <f>'Member Info'!D95</f>
        <v>0</v>
      </c>
      <c r="C95" s="166">
        <f>'Member Info'!E95</f>
        <v>0</v>
      </c>
      <c r="D95" s="169" t="str">
        <f>'Member Info'!G95</f>
        <v/>
      </c>
      <c r="E95" s="167">
        <f>'Member Info'!B95</f>
        <v>0</v>
      </c>
      <c r="F95" s="8"/>
      <c r="G95" s="168" t="e">
        <f>'Member Info'!K95+'Member Info'!L95</f>
        <v>#VALUE!</v>
      </c>
      <c r="H95" s="26"/>
      <c r="I95" s="26"/>
      <c r="J95" s="26"/>
      <c r="K95" s="26"/>
      <c r="L95" s="26"/>
      <c r="M95" s="26"/>
      <c r="N95" s="107"/>
      <c r="O95" s="82">
        <f>'Member Info'!Q95</f>
        <v>0</v>
      </c>
      <c r="P95" s="96"/>
      <c r="Q95" s="96"/>
      <c r="R95" s="97">
        <f t="shared" si="14"/>
        <v>0</v>
      </c>
      <c r="S95" s="97"/>
      <c r="T95" s="97">
        <f t="shared" si="15"/>
        <v>0</v>
      </c>
      <c r="U95" s="97">
        <f t="shared" si="16"/>
        <v>0</v>
      </c>
      <c r="V95" s="97">
        <f t="shared" si="17"/>
        <v>0</v>
      </c>
      <c r="W95" s="97">
        <f t="shared" si="18"/>
        <v>0</v>
      </c>
      <c r="X95" s="97">
        <f t="shared" si="19"/>
        <v>0</v>
      </c>
      <c r="Y95" s="97">
        <f t="shared" si="20"/>
        <v>0</v>
      </c>
      <c r="Z95" s="212">
        <f t="shared" si="21"/>
        <v>0</v>
      </c>
      <c r="AA95" s="97" t="b">
        <f t="shared" si="22"/>
        <v>0</v>
      </c>
      <c r="AB95" s="88"/>
      <c r="AC95" s="88"/>
    </row>
    <row r="96" spans="1:29" s="126" customFormat="1" x14ac:dyDescent="0.25">
      <c r="A96" s="4"/>
      <c r="B96" s="166">
        <f>'Member Info'!D96</f>
        <v>0</v>
      </c>
      <c r="C96" s="166">
        <f>'Member Info'!E96</f>
        <v>0</v>
      </c>
      <c r="D96" s="169" t="str">
        <f>'Member Info'!G96</f>
        <v/>
      </c>
      <c r="E96" s="167">
        <f>'Member Info'!B96</f>
        <v>0</v>
      </c>
      <c r="F96" s="8"/>
      <c r="G96" s="168" t="e">
        <f>'Member Info'!K96+'Member Info'!L96</f>
        <v>#VALUE!</v>
      </c>
      <c r="H96" s="26"/>
      <c r="I96" s="26"/>
      <c r="J96" s="26"/>
      <c r="K96" s="26"/>
      <c r="L96" s="26"/>
      <c r="M96" s="26"/>
      <c r="N96" s="107"/>
      <c r="O96" s="82">
        <f>'Member Info'!Q96</f>
        <v>0</v>
      </c>
      <c r="P96" s="96"/>
      <c r="Q96" s="96"/>
      <c r="R96" s="97">
        <f t="shared" si="14"/>
        <v>0</v>
      </c>
      <c r="S96" s="97"/>
      <c r="T96" s="97">
        <f t="shared" si="15"/>
        <v>0</v>
      </c>
      <c r="U96" s="97">
        <f t="shared" si="16"/>
        <v>0</v>
      </c>
      <c r="V96" s="97">
        <f t="shared" si="17"/>
        <v>0</v>
      </c>
      <c r="W96" s="97">
        <f t="shared" si="18"/>
        <v>0</v>
      </c>
      <c r="X96" s="97">
        <f t="shared" si="19"/>
        <v>0</v>
      </c>
      <c r="Y96" s="97">
        <f t="shared" si="20"/>
        <v>0</v>
      </c>
      <c r="Z96" s="212">
        <f t="shared" si="21"/>
        <v>0</v>
      </c>
      <c r="AA96" s="97" t="b">
        <f t="shared" si="22"/>
        <v>0</v>
      </c>
      <c r="AB96" s="88"/>
      <c r="AC96" s="88"/>
    </row>
    <row r="97" spans="1:29" s="126" customFormat="1" x14ac:dyDescent="0.25">
      <c r="A97" s="4"/>
      <c r="B97" s="166">
        <f>'Member Info'!D97</f>
        <v>0</v>
      </c>
      <c r="C97" s="166">
        <f>'Member Info'!E97</f>
        <v>0</v>
      </c>
      <c r="D97" s="169" t="str">
        <f>'Member Info'!G97</f>
        <v/>
      </c>
      <c r="E97" s="167">
        <f>'Member Info'!B97</f>
        <v>0</v>
      </c>
      <c r="F97" s="8"/>
      <c r="G97" s="168" t="e">
        <f>'Member Info'!K97+'Member Info'!L97</f>
        <v>#VALUE!</v>
      </c>
      <c r="H97" s="26"/>
      <c r="I97" s="26"/>
      <c r="J97" s="26"/>
      <c r="K97" s="26"/>
      <c r="L97" s="26"/>
      <c r="M97" s="26"/>
      <c r="N97" s="107"/>
      <c r="O97" s="82">
        <f>'Member Info'!Q97</f>
        <v>0</v>
      </c>
      <c r="P97" s="96"/>
      <c r="Q97" s="96"/>
      <c r="R97" s="97">
        <f t="shared" si="14"/>
        <v>0</v>
      </c>
      <c r="S97" s="97"/>
      <c r="T97" s="97">
        <f t="shared" si="15"/>
        <v>0</v>
      </c>
      <c r="U97" s="97">
        <f t="shared" si="16"/>
        <v>0</v>
      </c>
      <c r="V97" s="97">
        <f t="shared" si="17"/>
        <v>0</v>
      </c>
      <c r="W97" s="97">
        <f t="shared" si="18"/>
        <v>0</v>
      </c>
      <c r="X97" s="97">
        <f t="shared" si="19"/>
        <v>0</v>
      </c>
      <c r="Y97" s="97">
        <f t="shared" si="20"/>
        <v>0</v>
      </c>
      <c r="Z97" s="212">
        <f t="shared" si="21"/>
        <v>0</v>
      </c>
      <c r="AA97" s="97" t="b">
        <f t="shared" si="22"/>
        <v>0</v>
      </c>
      <c r="AB97" s="88"/>
      <c r="AC97" s="88"/>
    </row>
    <row r="98" spans="1:29" s="126" customFormat="1" x14ac:dyDescent="0.25">
      <c r="A98" s="4"/>
      <c r="B98" s="166">
        <f>'Member Info'!D98</f>
        <v>0</v>
      </c>
      <c r="C98" s="166">
        <f>'Member Info'!E98</f>
        <v>0</v>
      </c>
      <c r="D98" s="169" t="str">
        <f>'Member Info'!G98</f>
        <v/>
      </c>
      <c r="E98" s="167">
        <f>'Member Info'!B98</f>
        <v>0</v>
      </c>
      <c r="F98" s="8"/>
      <c r="G98" s="168" t="e">
        <f>'Member Info'!K98+'Member Info'!L98</f>
        <v>#VALUE!</v>
      </c>
      <c r="H98" s="26"/>
      <c r="I98" s="26"/>
      <c r="J98" s="26"/>
      <c r="K98" s="26"/>
      <c r="L98" s="26"/>
      <c r="M98" s="26"/>
      <c r="N98" s="107"/>
      <c r="O98" s="82">
        <f>'Member Info'!Q98</f>
        <v>0</v>
      </c>
      <c r="P98" s="96"/>
      <c r="Q98" s="96"/>
      <c r="R98" s="97">
        <f t="shared" si="14"/>
        <v>0</v>
      </c>
      <c r="S98" s="97"/>
      <c r="T98" s="97">
        <f t="shared" si="15"/>
        <v>0</v>
      </c>
      <c r="U98" s="97">
        <f t="shared" si="16"/>
        <v>0</v>
      </c>
      <c r="V98" s="97">
        <f t="shared" si="17"/>
        <v>0</v>
      </c>
      <c r="W98" s="97">
        <f t="shared" si="18"/>
        <v>0</v>
      </c>
      <c r="X98" s="97">
        <f t="shared" si="19"/>
        <v>0</v>
      </c>
      <c r="Y98" s="97">
        <f t="shared" si="20"/>
        <v>0</v>
      </c>
      <c r="Z98" s="212">
        <f t="shared" si="21"/>
        <v>0</v>
      </c>
      <c r="AA98" s="97" t="b">
        <f t="shared" si="22"/>
        <v>0</v>
      </c>
      <c r="AB98" s="88"/>
      <c r="AC98" s="88"/>
    </row>
    <row r="99" spans="1:29" s="126" customFormat="1" x14ac:dyDescent="0.25">
      <c r="A99" s="4"/>
      <c r="B99" s="166">
        <f>'Member Info'!D99</f>
        <v>0</v>
      </c>
      <c r="C99" s="166">
        <f>'Member Info'!E99</f>
        <v>0</v>
      </c>
      <c r="D99" s="169" t="str">
        <f>'Member Info'!G99</f>
        <v/>
      </c>
      <c r="E99" s="167">
        <f>'Member Info'!B99</f>
        <v>0</v>
      </c>
      <c r="F99" s="8"/>
      <c r="G99" s="168" t="e">
        <f>'Member Info'!K99+'Member Info'!L99</f>
        <v>#VALUE!</v>
      </c>
      <c r="H99" s="26"/>
      <c r="I99" s="26"/>
      <c r="J99" s="26"/>
      <c r="K99" s="26"/>
      <c r="L99" s="26"/>
      <c r="M99" s="26"/>
      <c r="N99" s="107"/>
      <c r="O99" s="82">
        <f>'Member Info'!Q99</f>
        <v>0</v>
      </c>
      <c r="P99" s="96"/>
      <c r="Q99" s="96"/>
      <c r="R99" s="97">
        <f t="shared" si="14"/>
        <v>0</v>
      </c>
      <c r="S99" s="97"/>
      <c r="T99" s="97">
        <f t="shared" si="15"/>
        <v>0</v>
      </c>
      <c r="U99" s="97">
        <f t="shared" si="16"/>
        <v>0</v>
      </c>
      <c r="V99" s="97">
        <f t="shared" si="17"/>
        <v>0</v>
      </c>
      <c r="W99" s="97">
        <f t="shared" si="18"/>
        <v>0</v>
      </c>
      <c r="X99" s="97">
        <f t="shared" si="19"/>
        <v>0</v>
      </c>
      <c r="Y99" s="97">
        <f t="shared" si="20"/>
        <v>0</v>
      </c>
      <c r="Z99" s="212">
        <f t="shared" si="21"/>
        <v>0</v>
      </c>
      <c r="AA99" s="97" t="b">
        <f t="shared" si="22"/>
        <v>0</v>
      </c>
      <c r="AB99" s="88"/>
      <c r="AC99" s="88"/>
    </row>
    <row r="100" spans="1:29" s="126" customFormat="1" x14ac:dyDescent="0.25">
      <c r="A100" s="4"/>
      <c r="B100" s="166">
        <f>'Member Info'!D100</f>
        <v>0</v>
      </c>
      <c r="C100" s="166">
        <f>'Member Info'!E100</f>
        <v>0</v>
      </c>
      <c r="D100" s="169" t="str">
        <f>'Member Info'!G100</f>
        <v/>
      </c>
      <c r="E100" s="167">
        <f>'Member Info'!B100</f>
        <v>0</v>
      </c>
      <c r="F100" s="8"/>
      <c r="G100" s="168" t="e">
        <f>'Member Info'!K100+'Member Info'!L100</f>
        <v>#VALUE!</v>
      </c>
      <c r="H100" s="26"/>
      <c r="I100" s="26"/>
      <c r="J100" s="26"/>
      <c r="K100" s="26"/>
      <c r="L100" s="26"/>
      <c r="M100" s="26"/>
      <c r="N100" s="107"/>
      <c r="O100" s="82">
        <f>'Member Info'!Q100</f>
        <v>0</v>
      </c>
      <c r="P100" s="96"/>
      <c r="Q100" s="96"/>
      <c r="R100" s="97">
        <f t="shared" si="14"/>
        <v>0</v>
      </c>
      <c r="S100" s="97"/>
      <c r="T100" s="97">
        <f t="shared" si="15"/>
        <v>0</v>
      </c>
      <c r="U100" s="97">
        <f t="shared" si="16"/>
        <v>0</v>
      </c>
      <c r="V100" s="97">
        <f t="shared" si="17"/>
        <v>0</v>
      </c>
      <c r="W100" s="97">
        <f t="shared" si="18"/>
        <v>0</v>
      </c>
      <c r="X100" s="97">
        <f t="shared" si="19"/>
        <v>0</v>
      </c>
      <c r="Y100" s="97">
        <f t="shared" si="20"/>
        <v>0</v>
      </c>
      <c r="Z100" s="212">
        <f t="shared" si="21"/>
        <v>0</v>
      </c>
      <c r="AA100" s="97" t="b">
        <f t="shared" si="22"/>
        <v>0</v>
      </c>
      <c r="AB100" s="88"/>
      <c r="AC100" s="88"/>
    </row>
    <row r="101" spans="1:29" s="126" customFormat="1" x14ac:dyDescent="0.25">
      <c r="A101" s="4"/>
      <c r="B101" s="166">
        <f>'Member Info'!D101</f>
        <v>0</v>
      </c>
      <c r="C101" s="166">
        <f>'Member Info'!E101</f>
        <v>0</v>
      </c>
      <c r="D101" s="169" t="str">
        <f>'Member Info'!G101</f>
        <v/>
      </c>
      <c r="E101" s="167">
        <f>'Member Info'!B101</f>
        <v>0</v>
      </c>
      <c r="F101" s="8"/>
      <c r="G101" s="168" t="e">
        <f>'Member Info'!K101+'Member Info'!L101</f>
        <v>#VALUE!</v>
      </c>
      <c r="H101" s="26"/>
      <c r="I101" s="26"/>
      <c r="J101" s="26"/>
      <c r="K101" s="26"/>
      <c r="L101" s="26"/>
      <c r="M101" s="26"/>
      <c r="N101" s="107"/>
      <c r="O101" s="82">
        <f>'Member Info'!Q101</f>
        <v>0</v>
      </c>
      <c r="P101" s="96"/>
      <c r="Q101" s="96"/>
      <c r="R101" s="97">
        <f t="shared" si="14"/>
        <v>0</v>
      </c>
      <c r="S101" s="97"/>
      <c r="T101" s="97">
        <f t="shared" si="15"/>
        <v>0</v>
      </c>
      <c r="U101" s="97">
        <f t="shared" si="16"/>
        <v>0</v>
      </c>
      <c r="V101" s="97">
        <f t="shared" si="17"/>
        <v>0</v>
      </c>
      <c r="W101" s="97">
        <f t="shared" si="18"/>
        <v>0</v>
      </c>
      <c r="X101" s="97">
        <f t="shared" si="19"/>
        <v>0</v>
      </c>
      <c r="Y101" s="97">
        <f t="shared" si="20"/>
        <v>0</v>
      </c>
      <c r="Z101" s="212">
        <f t="shared" si="21"/>
        <v>0</v>
      </c>
      <c r="AA101" s="97" t="b">
        <f t="shared" si="22"/>
        <v>0</v>
      </c>
      <c r="AB101" s="88"/>
      <c r="AC101" s="88"/>
    </row>
    <row r="102" spans="1:29" s="126" customFormat="1" x14ac:dyDescent="0.25">
      <c r="A102" s="4"/>
      <c r="B102" s="166">
        <f>'Member Info'!D102</f>
        <v>0</v>
      </c>
      <c r="C102" s="166">
        <f>'Member Info'!E102</f>
        <v>0</v>
      </c>
      <c r="D102" s="169" t="str">
        <f>'Member Info'!G102</f>
        <v/>
      </c>
      <c r="E102" s="167">
        <f>'Member Info'!B102</f>
        <v>0</v>
      </c>
      <c r="F102" s="8"/>
      <c r="G102" s="168" t="e">
        <f>'Member Info'!K102+'Member Info'!L102</f>
        <v>#VALUE!</v>
      </c>
      <c r="H102" s="26"/>
      <c r="I102" s="26"/>
      <c r="J102" s="26"/>
      <c r="K102" s="26"/>
      <c r="L102" s="26"/>
      <c r="M102" s="26"/>
      <c r="N102" s="107"/>
      <c r="O102" s="82">
        <f>'Member Info'!Q102</f>
        <v>0</v>
      </c>
      <c r="P102" s="96"/>
      <c r="Q102" s="96"/>
      <c r="R102" s="97">
        <f t="shared" si="14"/>
        <v>0</v>
      </c>
      <c r="S102" s="97"/>
      <c r="T102" s="97">
        <f t="shared" si="15"/>
        <v>0</v>
      </c>
      <c r="U102" s="97">
        <f t="shared" si="16"/>
        <v>0</v>
      </c>
      <c r="V102" s="97">
        <f t="shared" si="17"/>
        <v>0</v>
      </c>
      <c r="W102" s="97">
        <f t="shared" si="18"/>
        <v>0</v>
      </c>
      <c r="X102" s="97">
        <f t="shared" si="19"/>
        <v>0</v>
      </c>
      <c r="Y102" s="97">
        <f t="shared" si="20"/>
        <v>0</v>
      </c>
      <c r="Z102" s="212">
        <f t="shared" si="21"/>
        <v>0</v>
      </c>
      <c r="AA102" s="97" t="b">
        <f t="shared" si="22"/>
        <v>0</v>
      </c>
      <c r="AB102" s="88"/>
      <c r="AC102" s="88"/>
    </row>
    <row r="103" spans="1:29" s="126" customFormat="1" x14ac:dyDescent="0.25">
      <c r="A103" s="4"/>
      <c r="B103" s="166">
        <f>'Member Info'!D103</f>
        <v>0</v>
      </c>
      <c r="C103" s="166">
        <f>'Member Info'!E103</f>
        <v>0</v>
      </c>
      <c r="D103" s="169" t="str">
        <f>'Member Info'!G103</f>
        <v/>
      </c>
      <c r="E103" s="167">
        <f>'Member Info'!B103</f>
        <v>0</v>
      </c>
      <c r="F103" s="8"/>
      <c r="G103" s="168" t="e">
        <f>'Member Info'!K103+'Member Info'!L103</f>
        <v>#VALUE!</v>
      </c>
      <c r="H103" s="26"/>
      <c r="I103" s="26"/>
      <c r="J103" s="26"/>
      <c r="K103" s="26"/>
      <c r="L103" s="26"/>
      <c r="M103" s="26"/>
      <c r="N103" s="107"/>
      <c r="O103" s="82">
        <f>'Member Info'!Q103</f>
        <v>0</v>
      </c>
      <c r="P103" s="96"/>
      <c r="Q103" s="96"/>
      <c r="R103" s="97">
        <f t="shared" si="14"/>
        <v>0</v>
      </c>
      <c r="S103" s="97"/>
      <c r="T103" s="97">
        <f t="shared" si="15"/>
        <v>0</v>
      </c>
      <c r="U103" s="97">
        <f t="shared" si="16"/>
        <v>0</v>
      </c>
      <c r="V103" s="97">
        <f t="shared" si="17"/>
        <v>0</v>
      </c>
      <c r="W103" s="97">
        <f t="shared" si="18"/>
        <v>0</v>
      </c>
      <c r="X103" s="97">
        <f t="shared" si="19"/>
        <v>0</v>
      </c>
      <c r="Y103" s="97">
        <f t="shared" si="20"/>
        <v>0</v>
      </c>
      <c r="Z103" s="212">
        <f t="shared" si="21"/>
        <v>0</v>
      </c>
      <c r="AA103" s="97" t="b">
        <f t="shared" si="22"/>
        <v>0</v>
      </c>
      <c r="AB103" s="88"/>
      <c r="AC103" s="88"/>
    </row>
    <row r="104" spans="1:29" s="126" customFormat="1" x14ac:dyDescent="0.25">
      <c r="A104" s="4"/>
      <c r="B104" s="166">
        <f>'Member Info'!D104</f>
        <v>0</v>
      </c>
      <c r="C104" s="166">
        <f>'Member Info'!E104</f>
        <v>0</v>
      </c>
      <c r="D104" s="169" t="str">
        <f>'Member Info'!G104</f>
        <v/>
      </c>
      <c r="E104" s="167">
        <f>'Member Info'!B104</f>
        <v>0</v>
      </c>
      <c r="F104" s="8"/>
      <c r="G104" s="168" t="e">
        <f>'Member Info'!K104+'Member Info'!L104</f>
        <v>#VALUE!</v>
      </c>
      <c r="H104" s="26"/>
      <c r="I104" s="26"/>
      <c r="J104" s="26"/>
      <c r="K104" s="26"/>
      <c r="L104" s="26"/>
      <c r="M104" s="26"/>
      <c r="N104" s="107"/>
      <c r="O104" s="82">
        <f>'Member Info'!Q104</f>
        <v>0</v>
      </c>
      <c r="P104" s="96"/>
      <c r="Q104" s="96"/>
      <c r="R104" s="97">
        <f t="shared" si="14"/>
        <v>0</v>
      </c>
      <c r="S104" s="97"/>
      <c r="T104" s="97">
        <f t="shared" si="15"/>
        <v>0</v>
      </c>
      <c r="U104" s="97">
        <f t="shared" si="16"/>
        <v>0</v>
      </c>
      <c r="V104" s="97">
        <f t="shared" si="17"/>
        <v>0</v>
      </c>
      <c r="W104" s="97">
        <f t="shared" si="18"/>
        <v>0</v>
      </c>
      <c r="X104" s="97">
        <f t="shared" si="19"/>
        <v>0</v>
      </c>
      <c r="Y104" s="97">
        <f t="shared" si="20"/>
        <v>0</v>
      </c>
      <c r="Z104" s="212">
        <f t="shared" si="21"/>
        <v>0</v>
      </c>
      <c r="AA104" s="97" t="b">
        <f t="shared" si="22"/>
        <v>0</v>
      </c>
      <c r="AB104" s="88"/>
      <c r="AC104" s="88"/>
    </row>
    <row r="105" spans="1:29" s="126" customFormat="1" x14ac:dyDescent="0.25">
      <c r="A105" s="4"/>
      <c r="B105" s="166">
        <f>'Member Info'!D105</f>
        <v>0</v>
      </c>
      <c r="C105" s="166">
        <f>'Member Info'!E105</f>
        <v>0</v>
      </c>
      <c r="D105" s="169" t="str">
        <f>'Member Info'!G105</f>
        <v/>
      </c>
      <c r="E105" s="167">
        <f>'Member Info'!B105</f>
        <v>0</v>
      </c>
      <c r="F105" s="8"/>
      <c r="G105" s="168" t="e">
        <f>'Member Info'!K105+'Member Info'!L105</f>
        <v>#VALUE!</v>
      </c>
      <c r="H105" s="26"/>
      <c r="I105" s="26"/>
      <c r="J105" s="26"/>
      <c r="K105" s="26"/>
      <c r="L105" s="26"/>
      <c r="M105" s="26"/>
      <c r="N105" s="107"/>
      <c r="O105" s="82">
        <f>'Member Info'!Q105</f>
        <v>0</v>
      </c>
      <c r="P105" s="96"/>
      <c r="Q105" s="96"/>
      <c r="R105" s="97">
        <f t="shared" si="14"/>
        <v>0</v>
      </c>
      <c r="S105" s="97"/>
      <c r="T105" s="97">
        <f t="shared" si="15"/>
        <v>0</v>
      </c>
      <c r="U105" s="97">
        <f t="shared" si="16"/>
        <v>0</v>
      </c>
      <c r="V105" s="97">
        <f t="shared" si="17"/>
        <v>0</v>
      </c>
      <c r="W105" s="97">
        <f t="shared" si="18"/>
        <v>0</v>
      </c>
      <c r="X105" s="97">
        <f t="shared" si="19"/>
        <v>0</v>
      </c>
      <c r="Y105" s="97">
        <f t="shared" si="20"/>
        <v>0</v>
      </c>
      <c r="Z105" s="212">
        <f t="shared" si="21"/>
        <v>0</v>
      </c>
      <c r="AA105" s="97" t="b">
        <f t="shared" si="22"/>
        <v>0</v>
      </c>
      <c r="AB105" s="88"/>
      <c r="AC105" s="88"/>
    </row>
    <row r="106" spans="1:29" s="126" customFormat="1" x14ac:dyDescent="0.25">
      <c r="A106" s="4"/>
      <c r="B106" s="166">
        <f>'Member Info'!D106</f>
        <v>0</v>
      </c>
      <c r="C106" s="166">
        <f>'Member Info'!E106</f>
        <v>0</v>
      </c>
      <c r="D106" s="169" t="str">
        <f>'Member Info'!G106</f>
        <v/>
      </c>
      <c r="E106" s="167">
        <f>'Member Info'!B106</f>
        <v>0</v>
      </c>
      <c r="F106" s="8"/>
      <c r="G106" s="168" t="e">
        <f>'Member Info'!K106+'Member Info'!L106</f>
        <v>#VALUE!</v>
      </c>
      <c r="H106" s="26"/>
      <c r="I106" s="26"/>
      <c r="J106" s="26"/>
      <c r="K106" s="26"/>
      <c r="L106" s="26"/>
      <c r="M106" s="26"/>
      <c r="N106" s="107"/>
      <c r="O106" s="82">
        <f>'Member Info'!Q106</f>
        <v>0</v>
      </c>
      <c r="P106" s="96"/>
      <c r="Q106" s="96"/>
      <c r="R106" s="97">
        <f t="shared" si="14"/>
        <v>0</v>
      </c>
      <c r="S106" s="97"/>
      <c r="T106" s="97">
        <f t="shared" si="15"/>
        <v>0</v>
      </c>
      <c r="U106" s="97">
        <f t="shared" si="16"/>
        <v>0</v>
      </c>
      <c r="V106" s="97">
        <f t="shared" si="17"/>
        <v>0</v>
      </c>
      <c r="W106" s="97">
        <f t="shared" si="18"/>
        <v>0</v>
      </c>
      <c r="X106" s="97">
        <f t="shared" si="19"/>
        <v>0</v>
      </c>
      <c r="Y106" s="97">
        <f t="shared" si="20"/>
        <v>0</v>
      </c>
      <c r="Z106" s="212">
        <f t="shared" si="21"/>
        <v>0</v>
      </c>
      <c r="AA106" s="97" t="b">
        <f t="shared" si="22"/>
        <v>0</v>
      </c>
      <c r="AB106" s="88"/>
      <c r="AC106" s="88"/>
    </row>
    <row r="107" spans="1:29" s="126" customFormat="1" x14ac:dyDescent="0.25">
      <c r="A107" s="4"/>
      <c r="B107" s="166">
        <f>'Member Info'!D107</f>
        <v>0</v>
      </c>
      <c r="C107" s="166">
        <f>'Member Info'!E107</f>
        <v>0</v>
      </c>
      <c r="D107" s="169" t="str">
        <f>'Member Info'!G107</f>
        <v/>
      </c>
      <c r="E107" s="167">
        <f>'Member Info'!B107</f>
        <v>0</v>
      </c>
      <c r="F107" s="8"/>
      <c r="G107" s="168" t="e">
        <f>'Member Info'!K107+'Member Info'!L107</f>
        <v>#VALUE!</v>
      </c>
      <c r="H107" s="26"/>
      <c r="I107" s="26"/>
      <c r="J107" s="26"/>
      <c r="K107" s="26"/>
      <c r="L107" s="26"/>
      <c r="M107" s="26"/>
      <c r="N107" s="107"/>
      <c r="O107" s="82">
        <f>'Member Info'!Q107</f>
        <v>0</v>
      </c>
      <c r="P107" s="96"/>
      <c r="Q107" s="96"/>
      <c r="R107" s="97">
        <f t="shared" si="14"/>
        <v>0</v>
      </c>
      <c r="S107" s="97"/>
      <c r="T107" s="97">
        <f t="shared" si="15"/>
        <v>0</v>
      </c>
      <c r="U107" s="97">
        <f t="shared" si="16"/>
        <v>0</v>
      </c>
      <c r="V107" s="97">
        <f t="shared" si="17"/>
        <v>0</v>
      </c>
      <c r="W107" s="97">
        <f t="shared" si="18"/>
        <v>0</v>
      </c>
      <c r="X107" s="97">
        <f t="shared" si="19"/>
        <v>0</v>
      </c>
      <c r="Y107" s="97">
        <f t="shared" si="20"/>
        <v>0</v>
      </c>
      <c r="Z107" s="212">
        <f t="shared" si="21"/>
        <v>0</v>
      </c>
      <c r="AA107" s="97" t="b">
        <f t="shared" si="22"/>
        <v>0</v>
      </c>
      <c r="AB107" s="88"/>
      <c r="AC107" s="88"/>
    </row>
    <row r="108" spans="1:29" s="126" customFormat="1" x14ac:dyDescent="0.25">
      <c r="A108" s="4"/>
      <c r="B108" s="166">
        <f>'Member Info'!D108</f>
        <v>0</v>
      </c>
      <c r="C108" s="166">
        <f>'Member Info'!E108</f>
        <v>0</v>
      </c>
      <c r="D108" s="169" t="str">
        <f>'Member Info'!G108</f>
        <v/>
      </c>
      <c r="E108" s="167">
        <f>'Member Info'!B108</f>
        <v>0</v>
      </c>
      <c r="F108" s="8"/>
      <c r="G108" s="168" t="e">
        <f>'Member Info'!K108+'Member Info'!L108</f>
        <v>#VALUE!</v>
      </c>
      <c r="H108" s="26"/>
      <c r="I108" s="26"/>
      <c r="J108" s="26"/>
      <c r="K108" s="26"/>
      <c r="L108" s="26"/>
      <c r="M108" s="26"/>
      <c r="N108" s="107"/>
      <c r="O108" s="82">
        <f>'Member Info'!Q108</f>
        <v>0</v>
      </c>
      <c r="P108" s="96"/>
      <c r="Q108" s="96"/>
      <c r="R108" s="97">
        <f t="shared" si="14"/>
        <v>0</v>
      </c>
      <c r="S108" s="97"/>
      <c r="T108" s="97">
        <f t="shared" si="15"/>
        <v>0</v>
      </c>
      <c r="U108" s="97">
        <f t="shared" si="16"/>
        <v>0</v>
      </c>
      <c r="V108" s="97">
        <f t="shared" si="17"/>
        <v>0</v>
      </c>
      <c r="W108" s="97">
        <f t="shared" si="18"/>
        <v>0</v>
      </c>
      <c r="X108" s="97">
        <f t="shared" si="19"/>
        <v>0</v>
      </c>
      <c r="Y108" s="97">
        <f t="shared" si="20"/>
        <v>0</v>
      </c>
      <c r="Z108" s="212">
        <f t="shared" si="21"/>
        <v>0</v>
      </c>
      <c r="AA108" s="97" t="b">
        <f t="shared" si="22"/>
        <v>0</v>
      </c>
      <c r="AB108" s="88"/>
      <c r="AC108" s="88"/>
    </row>
    <row r="109" spans="1:29" s="126" customFormat="1" x14ac:dyDescent="0.25">
      <c r="A109" s="4"/>
      <c r="B109" s="166">
        <f>'Member Info'!D109</f>
        <v>0</v>
      </c>
      <c r="C109" s="166">
        <f>'Member Info'!E109</f>
        <v>0</v>
      </c>
      <c r="D109" s="169" t="str">
        <f>'Member Info'!G109</f>
        <v/>
      </c>
      <c r="E109" s="167">
        <f>'Member Info'!B109</f>
        <v>0</v>
      </c>
      <c r="F109" s="8"/>
      <c r="G109" s="168" t="e">
        <f>'Member Info'!K109+'Member Info'!L109</f>
        <v>#VALUE!</v>
      </c>
      <c r="H109" s="26"/>
      <c r="I109" s="26"/>
      <c r="J109" s="26"/>
      <c r="K109" s="26"/>
      <c r="L109" s="26"/>
      <c r="M109" s="26"/>
      <c r="N109" s="107"/>
      <c r="O109" s="82">
        <f>'Member Info'!Q109</f>
        <v>0</v>
      </c>
      <c r="P109" s="96"/>
      <c r="Q109" s="96"/>
      <c r="R109" s="97">
        <f t="shared" si="14"/>
        <v>0</v>
      </c>
      <c r="S109" s="97"/>
      <c r="T109" s="97">
        <f t="shared" si="15"/>
        <v>0</v>
      </c>
      <c r="U109" s="97">
        <f t="shared" si="16"/>
        <v>0</v>
      </c>
      <c r="V109" s="97">
        <f t="shared" si="17"/>
        <v>0</v>
      </c>
      <c r="W109" s="97">
        <f t="shared" si="18"/>
        <v>0</v>
      </c>
      <c r="X109" s="97">
        <f t="shared" si="19"/>
        <v>0</v>
      </c>
      <c r="Y109" s="97">
        <f t="shared" si="20"/>
        <v>0</v>
      </c>
      <c r="Z109" s="212">
        <f t="shared" si="21"/>
        <v>0</v>
      </c>
      <c r="AA109" s="97" t="b">
        <f t="shared" si="22"/>
        <v>0</v>
      </c>
      <c r="AB109" s="88"/>
      <c r="AC109" s="88"/>
    </row>
    <row r="110" spans="1:29" s="126" customFormat="1" x14ac:dyDescent="0.25">
      <c r="A110" s="4"/>
      <c r="B110" s="166">
        <f>'Member Info'!D110</f>
        <v>0</v>
      </c>
      <c r="C110" s="166">
        <f>'Member Info'!E110</f>
        <v>0</v>
      </c>
      <c r="D110" s="169" t="str">
        <f>'Member Info'!G110</f>
        <v/>
      </c>
      <c r="E110" s="167">
        <f>'Member Info'!B110</f>
        <v>0</v>
      </c>
      <c r="F110" s="8"/>
      <c r="G110" s="168" t="e">
        <f>'Member Info'!K110+'Member Info'!L110</f>
        <v>#VALUE!</v>
      </c>
      <c r="H110" s="26"/>
      <c r="I110" s="26"/>
      <c r="J110" s="26"/>
      <c r="K110" s="26"/>
      <c r="L110" s="26"/>
      <c r="M110" s="26"/>
      <c r="N110" s="107"/>
      <c r="O110" s="82">
        <f>'Member Info'!Q110</f>
        <v>0</v>
      </c>
      <c r="P110" s="96"/>
      <c r="Q110" s="96"/>
      <c r="R110" s="97">
        <f t="shared" si="14"/>
        <v>0</v>
      </c>
      <c r="S110" s="97"/>
      <c r="T110" s="97">
        <f t="shared" si="15"/>
        <v>0</v>
      </c>
      <c r="U110" s="97">
        <f t="shared" si="16"/>
        <v>0</v>
      </c>
      <c r="V110" s="97">
        <f t="shared" si="17"/>
        <v>0</v>
      </c>
      <c r="W110" s="97">
        <f t="shared" si="18"/>
        <v>0</v>
      </c>
      <c r="X110" s="97">
        <f t="shared" si="19"/>
        <v>0</v>
      </c>
      <c r="Y110" s="97">
        <f t="shared" si="20"/>
        <v>0</v>
      </c>
      <c r="Z110" s="212">
        <f t="shared" si="21"/>
        <v>0</v>
      </c>
      <c r="AA110" s="97" t="b">
        <f t="shared" si="22"/>
        <v>0</v>
      </c>
      <c r="AB110" s="88"/>
      <c r="AC110" s="88"/>
    </row>
    <row r="111" spans="1:29" s="126" customFormat="1" x14ac:dyDescent="0.25">
      <c r="A111" s="4"/>
      <c r="B111" s="166">
        <f>'Member Info'!D111</f>
        <v>0</v>
      </c>
      <c r="C111" s="166">
        <f>'Member Info'!E111</f>
        <v>0</v>
      </c>
      <c r="D111" s="169" t="str">
        <f>'Member Info'!G111</f>
        <v/>
      </c>
      <c r="E111" s="167">
        <f>'Member Info'!B111</f>
        <v>0</v>
      </c>
      <c r="F111" s="8"/>
      <c r="G111" s="168" t="e">
        <f>'Member Info'!K111+'Member Info'!L111</f>
        <v>#VALUE!</v>
      </c>
      <c r="H111" s="26"/>
      <c r="I111" s="26"/>
      <c r="J111" s="26"/>
      <c r="K111" s="26"/>
      <c r="L111" s="26"/>
      <c r="M111" s="26"/>
      <c r="N111" s="107"/>
      <c r="O111" s="82">
        <f>'Member Info'!Q111</f>
        <v>0</v>
      </c>
      <c r="P111" s="96"/>
      <c r="Q111" s="96"/>
      <c r="R111" s="97">
        <f t="shared" si="14"/>
        <v>0</v>
      </c>
      <c r="S111" s="97"/>
      <c r="T111" s="97">
        <f t="shared" si="15"/>
        <v>0</v>
      </c>
      <c r="U111" s="97">
        <f t="shared" si="16"/>
        <v>0</v>
      </c>
      <c r="V111" s="97">
        <f t="shared" si="17"/>
        <v>0</v>
      </c>
      <c r="W111" s="97">
        <f t="shared" si="18"/>
        <v>0</v>
      </c>
      <c r="X111" s="97">
        <f t="shared" si="19"/>
        <v>0</v>
      </c>
      <c r="Y111" s="97">
        <f t="shared" si="20"/>
        <v>0</v>
      </c>
      <c r="Z111" s="212">
        <f t="shared" si="21"/>
        <v>0</v>
      </c>
      <c r="AA111" s="97" t="b">
        <f t="shared" si="22"/>
        <v>0</v>
      </c>
      <c r="AB111" s="88"/>
      <c r="AC111" s="88"/>
    </row>
    <row r="112" spans="1:29" s="126" customFormat="1" x14ac:dyDescent="0.25">
      <c r="A112" s="4"/>
      <c r="B112" s="166">
        <f>'Member Info'!D112</f>
        <v>0</v>
      </c>
      <c r="C112" s="166">
        <f>'Member Info'!E112</f>
        <v>0</v>
      </c>
      <c r="D112" s="169" t="str">
        <f>'Member Info'!G112</f>
        <v/>
      </c>
      <c r="E112" s="167">
        <f>'Member Info'!B112</f>
        <v>0</v>
      </c>
      <c r="F112" s="8"/>
      <c r="G112" s="168" t="e">
        <f>'Member Info'!K112+'Member Info'!L112</f>
        <v>#VALUE!</v>
      </c>
      <c r="H112" s="26"/>
      <c r="I112" s="26"/>
      <c r="J112" s="26"/>
      <c r="K112" s="26"/>
      <c r="L112" s="26"/>
      <c r="M112" s="26"/>
      <c r="N112" s="107"/>
      <c r="O112" s="82">
        <f>'Member Info'!Q112</f>
        <v>0</v>
      </c>
      <c r="P112" s="96"/>
      <c r="Q112" s="96"/>
      <c r="R112" s="97">
        <f t="shared" si="14"/>
        <v>0</v>
      </c>
      <c r="S112" s="97"/>
      <c r="T112" s="97">
        <f t="shared" si="15"/>
        <v>0</v>
      </c>
      <c r="U112" s="97">
        <f t="shared" si="16"/>
        <v>0</v>
      </c>
      <c r="V112" s="97">
        <f t="shared" si="17"/>
        <v>0</v>
      </c>
      <c r="W112" s="97">
        <f t="shared" si="18"/>
        <v>0</v>
      </c>
      <c r="X112" s="97">
        <f t="shared" si="19"/>
        <v>0</v>
      </c>
      <c r="Y112" s="97">
        <f t="shared" si="20"/>
        <v>0</v>
      </c>
      <c r="Z112" s="212">
        <f t="shared" si="21"/>
        <v>0</v>
      </c>
      <c r="AA112" s="97" t="b">
        <f t="shared" si="22"/>
        <v>0</v>
      </c>
      <c r="AB112" s="88"/>
      <c r="AC112" s="88"/>
    </row>
    <row r="113" spans="1:29" s="126" customFormat="1" x14ac:dyDescent="0.25">
      <c r="A113" s="4"/>
      <c r="B113" s="166">
        <f>'Member Info'!D113</f>
        <v>0</v>
      </c>
      <c r="C113" s="166">
        <f>'Member Info'!E113</f>
        <v>0</v>
      </c>
      <c r="D113" s="169" t="str">
        <f>'Member Info'!G113</f>
        <v/>
      </c>
      <c r="E113" s="167">
        <f>'Member Info'!B113</f>
        <v>0</v>
      </c>
      <c r="F113" s="8"/>
      <c r="G113" s="168" t="e">
        <f>'Member Info'!K113+'Member Info'!L113</f>
        <v>#VALUE!</v>
      </c>
      <c r="H113" s="26"/>
      <c r="I113" s="26"/>
      <c r="J113" s="26"/>
      <c r="K113" s="26"/>
      <c r="L113" s="26"/>
      <c r="M113" s="26"/>
      <c r="N113" s="107"/>
      <c r="O113" s="82">
        <f>'Member Info'!Q113</f>
        <v>0</v>
      </c>
      <c r="P113" s="96"/>
      <c r="Q113" s="96"/>
      <c r="R113" s="97">
        <f t="shared" si="14"/>
        <v>0</v>
      </c>
      <c r="S113" s="97"/>
      <c r="T113" s="97">
        <f t="shared" si="15"/>
        <v>0</v>
      </c>
      <c r="U113" s="97">
        <f t="shared" si="16"/>
        <v>0</v>
      </c>
      <c r="V113" s="97">
        <f t="shared" si="17"/>
        <v>0</v>
      </c>
      <c r="W113" s="97">
        <f t="shared" si="18"/>
        <v>0</v>
      </c>
      <c r="X113" s="97">
        <f t="shared" si="19"/>
        <v>0</v>
      </c>
      <c r="Y113" s="97">
        <f t="shared" si="20"/>
        <v>0</v>
      </c>
      <c r="Z113" s="212">
        <f t="shared" si="21"/>
        <v>0</v>
      </c>
      <c r="AA113" s="97" t="b">
        <f t="shared" si="22"/>
        <v>0</v>
      </c>
      <c r="AB113" s="88"/>
      <c r="AC113" s="88"/>
    </row>
    <row r="114" spans="1:29" s="126" customFormat="1" x14ac:dyDescent="0.25">
      <c r="A114" s="4"/>
      <c r="B114" s="166">
        <f>'Member Info'!D114</f>
        <v>0</v>
      </c>
      <c r="C114" s="166">
        <f>'Member Info'!E114</f>
        <v>0</v>
      </c>
      <c r="D114" s="169" t="str">
        <f>'Member Info'!G114</f>
        <v/>
      </c>
      <c r="E114" s="167">
        <f>'Member Info'!B114</f>
        <v>0</v>
      </c>
      <c r="F114" s="8"/>
      <c r="G114" s="168" t="e">
        <f>'Member Info'!K114+'Member Info'!L114</f>
        <v>#VALUE!</v>
      </c>
      <c r="H114" s="26"/>
      <c r="I114" s="26"/>
      <c r="J114" s="26"/>
      <c r="K114" s="26"/>
      <c r="L114" s="26"/>
      <c r="M114" s="26"/>
      <c r="N114" s="107"/>
      <c r="O114" s="82">
        <f>'Member Info'!Q114</f>
        <v>0</v>
      </c>
      <c r="P114" s="96"/>
      <c r="Q114" s="96"/>
      <c r="R114" s="97">
        <f t="shared" si="14"/>
        <v>0</v>
      </c>
      <c r="S114" s="97"/>
      <c r="T114" s="97">
        <f t="shared" si="15"/>
        <v>0</v>
      </c>
      <c r="U114" s="97">
        <f t="shared" si="16"/>
        <v>0</v>
      </c>
      <c r="V114" s="97">
        <f t="shared" si="17"/>
        <v>0</v>
      </c>
      <c r="W114" s="97">
        <f t="shared" si="18"/>
        <v>0</v>
      </c>
      <c r="X114" s="97">
        <f t="shared" si="19"/>
        <v>0</v>
      </c>
      <c r="Y114" s="97">
        <f t="shared" si="20"/>
        <v>0</v>
      </c>
      <c r="Z114" s="212">
        <f t="shared" si="21"/>
        <v>0</v>
      </c>
      <c r="AA114" s="97" t="b">
        <f t="shared" si="22"/>
        <v>0</v>
      </c>
      <c r="AB114" s="88"/>
      <c r="AC114" s="88"/>
    </row>
    <row r="115" spans="1:29" s="126" customFormat="1" x14ac:dyDescent="0.25">
      <c r="A115" s="4"/>
      <c r="B115" s="166">
        <f>'Member Info'!D115</f>
        <v>0</v>
      </c>
      <c r="C115" s="166">
        <f>'Member Info'!E115</f>
        <v>0</v>
      </c>
      <c r="D115" s="169" t="str">
        <f>'Member Info'!G115</f>
        <v/>
      </c>
      <c r="E115" s="167">
        <f>'Member Info'!B115</f>
        <v>0</v>
      </c>
      <c r="F115" s="8"/>
      <c r="G115" s="168" t="e">
        <f>'Member Info'!K115+'Member Info'!L115</f>
        <v>#VALUE!</v>
      </c>
      <c r="H115" s="26"/>
      <c r="I115" s="26"/>
      <c r="J115" s="26"/>
      <c r="K115" s="26"/>
      <c r="L115" s="26"/>
      <c r="M115" s="26"/>
      <c r="N115" s="107"/>
      <c r="O115" s="82">
        <f>'Member Info'!Q115</f>
        <v>0</v>
      </c>
      <c r="P115" s="96"/>
      <c r="Q115" s="96"/>
      <c r="R115" s="97">
        <f t="shared" si="14"/>
        <v>0</v>
      </c>
      <c r="S115" s="97"/>
      <c r="T115" s="97">
        <f t="shared" si="15"/>
        <v>0</v>
      </c>
      <c r="U115" s="97">
        <f t="shared" si="16"/>
        <v>0</v>
      </c>
      <c r="V115" s="97">
        <f t="shared" si="17"/>
        <v>0</v>
      </c>
      <c r="W115" s="97">
        <f t="shared" si="18"/>
        <v>0</v>
      </c>
      <c r="X115" s="97">
        <f t="shared" si="19"/>
        <v>0</v>
      </c>
      <c r="Y115" s="97">
        <f t="shared" si="20"/>
        <v>0</v>
      </c>
      <c r="Z115" s="212">
        <f t="shared" si="21"/>
        <v>0</v>
      </c>
      <c r="AA115" s="97" t="b">
        <f t="shared" si="22"/>
        <v>0</v>
      </c>
      <c r="AB115" s="88"/>
      <c r="AC115" s="88"/>
    </row>
    <row r="116" spans="1:29" s="126" customFormat="1" x14ac:dyDescent="0.25">
      <c r="A116" s="4"/>
      <c r="B116" s="166">
        <f>'Member Info'!D116</f>
        <v>0</v>
      </c>
      <c r="C116" s="166">
        <f>'Member Info'!E116</f>
        <v>0</v>
      </c>
      <c r="D116" s="169" t="str">
        <f>'Member Info'!G116</f>
        <v/>
      </c>
      <c r="E116" s="167">
        <f>'Member Info'!B116</f>
        <v>0</v>
      </c>
      <c r="F116" s="8"/>
      <c r="G116" s="168" t="e">
        <f>'Member Info'!K116+'Member Info'!L116</f>
        <v>#VALUE!</v>
      </c>
      <c r="H116" s="26"/>
      <c r="I116" s="26"/>
      <c r="J116" s="26"/>
      <c r="K116" s="26"/>
      <c r="L116" s="26"/>
      <c r="M116" s="26"/>
      <c r="N116" s="107"/>
      <c r="O116" s="82">
        <f>'Member Info'!Q116</f>
        <v>0</v>
      </c>
      <c r="P116" s="96"/>
      <c r="Q116" s="96"/>
      <c r="R116" s="97">
        <f t="shared" si="14"/>
        <v>0</v>
      </c>
      <c r="S116" s="97"/>
      <c r="T116" s="97">
        <f t="shared" si="15"/>
        <v>0</v>
      </c>
      <c r="U116" s="97">
        <f t="shared" si="16"/>
        <v>0</v>
      </c>
      <c r="V116" s="97">
        <f t="shared" si="17"/>
        <v>0</v>
      </c>
      <c r="W116" s="97">
        <f t="shared" si="18"/>
        <v>0</v>
      </c>
      <c r="X116" s="97">
        <f t="shared" si="19"/>
        <v>0</v>
      </c>
      <c r="Y116" s="97">
        <f t="shared" si="20"/>
        <v>0</v>
      </c>
      <c r="Z116" s="212">
        <f t="shared" si="21"/>
        <v>0</v>
      </c>
      <c r="AA116" s="97" t="b">
        <f t="shared" si="22"/>
        <v>0</v>
      </c>
      <c r="AB116" s="88"/>
      <c r="AC116" s="88"/>
    </row>
    <row r="117" spans="1:29" s="126" customFormat="1" x14ac:dyDescent="0.25">
      <c r="A117" s="4"/>
      <c r="B117" s="166">
        <f>'Member Info'!D117</f>
        <v>0</v>
      </c>
      <c r="C117" s="166">
        <f>'Member Info'!E117</f>
        <v>0</v>
      </c>
      <c r="D117" s="169" t="str">
        <f>'Member Info'!G117</f>
        <v/>
      </c>
      <c r="E117" s="167">
        <f>'Member Info'!B117</f>
        <v>0</v>
      </c>
      <c r="F117" s="8"/>
      <c r="G117" s="168" t="e">
        <f>'Member Info'!K117+'Member Info'!L117</f>
        <v>#VALUE!</v>
      </c>
      <c r="H117" s="26"/>
      <c r="I117" s="26"/>
      <c r="J117" s="26"/>
      <c r="K117" s="26"/>
      <c r="L117" s="26"/>
      <c r="M117" s="26"/>
      <c r="N117" s="107"/>
      <c r="O117" s="82">
        <f>'Member Info'!Q117</f>
        <v>0</v>
      </c>
      <c r="P117" s="96"/>
      <c r="Q117" s="96"/>
      <c r="R117" s="97">
        <f t="shared" si="14"/>
        <v>0</v>
      </c>
      <c r="S117" s="97"/>
      <c r="T117" s="97">
        <f t="shared" si="15"/>
        <v>0</v>
      </c>
      <c r="U117" s="97">
        <f t="shared" si="16"/>
        <v>0</v>
      </c>
      <c r="V117" s="97">
        <f t="shared" si="17"/>
        <v>0</v>
      </c>
      <c r="W117" s="97">
        <f t="shared" si="18"/>
        <v>0</v>
      </c>
      <c r="X117" s="97">
        <f t="shared" si="19"/>
        <v>0</v>
      </c>
      <c r="Y117" s="97">
        <f t="shared" si="20"/>
        <v>0</v>
      </c>
      <c r="Z117" s="212">
        <f t="shared" si="21"/>
        <v>0</v>
      </c>
      <c r="AA117" s="97" t="b">
        <f t="shared" si="22"/>
        <v>0</v>
      </c>
      <c r="AB117" s="88"/>
      <c r="AC117" s="88"/>
    </row>
    <row r="118" spans="1:29" s="126" customFormat="1" x14ac:dyDescent="0.25">
      <c r="A118" s="4"/>
      <c r="B118" s="166">
        <f>'Member Info'!D118</f>
        <v>0</v>
      </c>
      <c r="C118" s="166">
        <f>'Member Info'!E118</f>
        <v>0</v>
      </c>
      <c r="D118" s="169" t="str">
        <f>'Member Info'!G118</f>
        <v/>
      </c>
      <c r="E118" s="167">
        <f>'Member Info'!B118</f>
        <v>0</v>
      </c>
      <c r="F118" s="8"/>
      <c r="G118" s="168" t="e">
        <f>'Member Info'!K118+'Member Info'!L118</f>
        <v>#VALUE!</v>
      </c>
      <c r="H118" s="26"/>
      <c r="I118" s="26"/>
      <c r="J118" s="26"/>
      <c r="K118" s="26"/>
      <c r="L118" s="26"/>
      <c r="M118" s="26"/>
      <c r="N118" s="107"/>
      <c r="O118" s="82">
        <f>'Member Info'!Q118</f>
        <v>0</v>
      </c>
      <c r="P118" s="96"/>
      <c r="Q118" s="96"/>
      <c r="R118" s="97">
        <f t="shared" si="14"/>
        <v>0</v>
      </c>
      <c r="S118" s="97"/>
      <c r="T118" s="97">
        <f t="shared" si="15"/>
        <v>0</v>
      </c>
      <c r="U118" s="97">
        <f t="shared" si="16"/>
        <v>0</v>
      </c>
      <c r="V118" s="97">
        <f t="shared" si="17"/>
        <v>0</v>
      </c>
      <c r="W118" s="97">
        <f t="shared" si="18"/>
        <v>0</v>
      </c>
      <c r="X118" s="97">
        <f t="shared" si="19"/>
        <v>0</v>
      </c>
      <c r="Y118" s="97">
        <f t="shared" si="20"/>
        <v>0</v>
      </c>
      <c r="Z118" s="212">
        <f t="shared" si="21"/>
        <v>0</v>
      </c>
      <c r="AA118" s="97" t="b">
        <f t="shared" si="22"/>
        <v>0</v>
      </c>
      <c r="AB118" s="88"/>
      <c r="AC118" s="88"/>
    </row>
    <row r="119" spans="1:29" s="126" customFormat="1" x14ac:dyDescent="0.25">
      <c r="A119" s="4"/>
      <c r="B119" s="166">
        <f>'Member Info'!D119</f>
        <v>0</v>
      </c>
      <c r="C119" s="166">
        <f>'Member Info'!E119</f>
        <v>0</v>
      </c>
      <c r="D119" s="169" t="str">
        <f>'Member Info'!G119</f>
        <v/>
      </c>
      <c r="E119" s="167">
        <f>'Member Info'!B119</f>
        <v>0</v>
      </c>
      <c r="F119" s="8"/>
      <c r="G119" s="168" t="e">
        <f>'Member Info'!K119+'Member Info'!L119</f>
        <v>#VALUE!</v>
      </c>
      <c r="H119" s="26"/>
      <c r="I119" s="26"/>
      <c r="J119" s="26"/>
      <c r="K119" s="26"/>
      <c r="L119" s="26"/>
      <c r="M119" s="26"/>
      <c r="N119" s="107"/>
      <c r="O119" s="82">
        <f>'Member Info'!Q119</f>
        <v>0</v>
      </c>
      <c r="P119" s="96"/>
      <c r="Q119" s="96"/>
      <c r="R119" s="97">
        <f t="shared" si="14"/>
        <v>0</v>
      </c>
      <c r="S119" s="97"/>
      <c r="T119" s="97">
        <f t="shared" si="15"/>
        <v>0</v>
      </c>
      <c r="U119" s="97">
        <f t="shared" si="16"/>
        <v>0</v>
      </c>
      <c r="V119" s="97">
        <f t="shared" si="17"/>
        <v>0</v>
      </c>
      <c r="W119" s="97">
        <f t="shared" si="18"/>
        <v>0</v>
      </c>
      <c r="X119" s="97">
        <f t="shared" si="19"/>
        <v>0</v>
      </c>
      <c r="Y119" s="97">
        <f t="shared" si="20"/>
        <v>0</v>
      </c>
      <c r="Z119" s="212">
        <f t="shared" si="21"/>
        <v>0</v>
      </c>
      <c r="AA119" s="97" t="b">
        <f t="shared" si="22"/>
        <v>0</v>
      </c>
      <c r="AB119" s="88"/>
      <c r="AC119" s="88"/>
    </row>
    <row r="120" spans="1:29" s="126" customFormat="1" x14ac:dyDescent="0.25">
      <c r="A120" s="4"/>
      <c r="B120" s="166">
        <f>'Member Info'!D120</f>
        <v>0</v>
      </c>
      <c r="C120" s="166">
        <f>'Member Info'!E120</f>
        <v>0</v>
      </c>
      <c r="D120" s="169" t="str">
        <f>'Member Info'!G120</f>
        <v/>
      </c>
      <c r="E120" s="167">
        <f>'Member Info'!B120</f>
        <v>0</v>
      </c>
      <c r="F120" s="8"/>
      <c r="G120" s="168" t="e">
        <f>'Member Info'!K120+'Member Info'!L120</f>
        <v>#VALUE!</v>
      </c>
      <c r="H120" s="26"/>
      <c r="I120" s="26"/>
      <c r="J120" s="26"/>
      <c r="K120" s="26"/>
      <c r="L120" s="26"/>
      <c r="M120" s="26"/>
      <c r="N120" s="107"/>
      <c r="O120" s="82">
        <f>'Member Info'!Q120</f>
        <v>0</v>
      </c>
      <c r="P120" s="96"/>
      <c r="Q120" s="96"/>
      <c r="R120" s="97">
        <f t="shared" si="14"/>
        <v>0</v>
      </c>
      <c r="S120" s="97"/>
      <c r="T120" s="97">
        <f t="shared" si="15"/>
        <v>0</v>
      </c>
      <c r="U120" s="97">
        <f t="shared" si="16"/>
        <v>0</v>
      </c>
      <c r="V120" s="97">
        <f t="shared" si="17"/>
        <v>0</v>
      </c>
      <c r="W120" s="97">
        <f t="shared" si="18"/>
        <v>0</v>
      </c>
      <c r="X120" s="97">
        <f t="shared" si="19"/>
        <v>0</v>
      </c>
      <c r="Y120" s="97">
        <f t="shared" si="20"/>
        <v>0</v>
      </c>
      <c r="Z120" s="212">
        <f t="shared" si="21"/>
        <v>0</v>
      </c>
      <c r="AA120" s="97" t="b">
        <f t="shared" si="22"/>
        <v>0</v>
      </c>
      <c r="AB120" s="88"/>
      <c r="AC120" s="88"/>
    </row>
    <row r="121" spans="1:29" s="126" customFormat="1" x14ac:dyDescent="0.25">
      <c r="A121" s="4"/>
      <c r="B121" s="166">
        <f>'Member Info'!D121</f>
        <v>0</v>
      </c>
      <c r="C121" s="166">
        <f>'Member Info'!E121</f>
        <v>0</v>
      </c>
      <c r="D121" s="169" t="str">
        <f>'Member Info'!G121</f>
        <v/>
      </c>
      <c r="E121" s="167">
        <f>'Member Info'!B121</f>
        <v>0</v>
      </c>
      <c r="F121" s="8"/>
      <c r="G121" s="168" t="e">
        <f>'Member Info'!K121+'Member Info'!L121</f>
        <v>#VALUE!</v>
      </c>
      <c r="H121" s="26"/>
      <c r="I121" s="26"/>
      <c r="J121" s="26"/>
      <c r="K121" s="26"/>
      <c r="L121" s="26"/>
      <c r="M121" s="26"/>
      <c r="N121" s="107"/>
      <c r="O121" s="82">
        <f>'Member Info'!Q121</f>
        <v>0</v>
      </c>
      <c r="P121" s="96"/>
      <c r="Q121" s="96"/>
      <c r="R121" s="97">
        <f t="shared" si="14"/>
        <v>0</v>
      </c>
      <c r="S121" s="97"/>
      <c r="T121" s="97">
        <f t="shared" si="15"/>
        <v>0</v>
      </c>
      <c r="U121" s="97">
        <f t="shared" si="16"/>
        <v>0</v>
      </c>
      <c r="V121" s="97">
        <f t="shared" si="17"/>
        <v>0</v>
      </c>
      <c r="W121" s="97">
        <f t="shared" si="18"/>
        <v>0</v>
      </c>
      <c r="X121" s="97">
        <f t="shared" si="19"/>
        <v>0</v>
      </c>
      <c r="Y121" s="97">
        <f t="shared" si="20"/>
        <v>0</v>
      </c>
      <c r="Z121" s="212">
        <f t="shared" si="21"/>
        <v>0</v>
      </c>
      <c r="AA121" s="97" t="b">
        <f t="shared" si="22"/>
        <v>0</v>
      </c>
      <c r="AB121" s="88"/>
      <c r="AC121" s="88"/>
    </row>
    <row r="122" spans="1:29" s="126" customFormat="1" x14ac:dyDescent="0.25">
      <c r="A122" s="4"/>
      <c r="B122" s="166">
        <f>'Member Info'!D122</f>
        <v>0</v>
      </c>
      <c r="C122" s="166">
        <f>'Member Info'!E122</f>
        <v>0</v>
      </c>
      <c r="D122" s="169" t="str">
        <f>'Member Info'!G122</f>
        <v/>
      </c>
      <c r="E122" s="167">
        <f>'Member Info'!B122</f>
        <v>0</v>
      </c>
      <c r="F122" s="8"/>
      <c r="G122" s="168" t="e">
        <f>'Member Info'!K122+'Member Info'!L122</f>
        <v>#VALUE!</v>
      </c>
      <c r="H122" s="26"/>
      <c r="I122" s="26"/>
      <c r="J122" s="26"/>
      <c r="K122" s="26"/>
      <c r="L122" s="26"/>
      <c r="M122" s="26"/>
      <c r="N122" s="107"/>
      <c r="O122" s="82">
        <f>'Member Info'!Q122</f>
        <v>0</v>
      </c>
      <c r="P122" s="96"/>
      <c r="Q122" s="96"/>
      <c r="R122" s="97">
        <f t="shared" si="14"/>
        <v>0</v>
      </c>
      <c r="S122" s="97"/>
      <c r="T122" s="97">
        <f t="shared" si="15"/>
        <v>0</v>
      </c>
      <c r="U122" s="97">
        <f t="shared" si="16"/>
        <v>0</v>
      </c>
      <c r="V122" s="97">
        <f t="shared" si="17"/>
        <v>0</v>
      </c>
      <c r="W122" s="97">
        <f t="shared" si="18"/>
        <v>0</v>
      </c>
      <c r="X122" s="97">
        <f t="shared" si="19"/>
        <v>0</v>
      </c>
      <c r="Y122" s="97">
        <f t="shared" si="20"/>
        <v>0</v>
      </c>
      <c r="Z122" s="212">
        <f t="shared" si="21"/>
        <v>0</v>
      </c>
      <c r="AA122" s="97" t="b">
        <f t="shared" si="22"/>
        <v>0</v>
      </c>
      <c r="AB122" s="88"/>
      <c r="AC122" s="88"/>
    </row>
    <row r="123" spans="1:29" s="126" customFormat="1" x14ac:dyDescent="0.25">
      <c r="A123" s="4"/>
      <c r="B123" s="166">
        <f>'Member Info'!D123</f>
        <v>0</v>
      </c>
      <c r="C123" s="166">
        <f>'Member Info'!E123</f>
        <v>0</v>
      </c>
      <c r="D123" s="169" t="str">
        <f>'Member Info'!G123</f>
        <v/>
      </c>
      <c r="E123" s="167">
        <f>'Member Info'!B123</f>
        <v>0</v>
      </c>
      <c r="F123" s="8"/>
      <c r="G123" s="168" t="e">
        <f>'Member Info'!K123+'Member Info'!L123</f>
        <v>#VALUE!</v>
      </c>
      <c r="H123" s="26"/>
      <c r="I123" s="26"/>
      <c r="J123" s="26"/>
      <c r="K123" s="26"/>
      <c r="L123" s="26"/>
      <c r="M123" s="26"/>
      <c r="N123" s="107"/>
      <c r="O123" s="82">
        <f>'Member Info'!Q123</f>
        <v>0</v>
      </c>
      <c r="P123" s="96"/>
      <c r="Q123" s="96"/>
      <c r="R123" s="97">
        <f t="shared" si="14"/>
        <v>0</v>
      </c>
      <c r="S123" s="97"/>
      <c r="T123" s="97">
        <f t="shared" si="15"/>
        <v>0</v>
      </c>
      <c r="U123" s="97">
        <f t="shared" si="16"/>
        <v>0</v>
      </c>
      <c r="V123" s="97">
        <f t="shared" si="17"/>
        <v>0</v>
      </c>
      <c r="W123" s="97">
        <f t="shared" si="18"/>
        <v>0</v>
      </c>
      <c r="X123" s="97">
        <f t="shared" si="19"/>
        <v>0</v>
      </c>
      <c r="Y123" s="97">
        <f t="shared" si="20"/>
        <v>0</v>
      </c>
      <c r="Z123" s="212">
        <f t="shared" si="21"/>
        <v>0</v>
      </c>
      <c r="AA123" s="97" t="b">
        <f t="shared" si="22"/>
        <v>0</v>
      </c>
      <c r="AB123" s="88"/>
      <c r="AC123" s="88"/>
    </row>
    <row r="124" spans="1:29" s="126" customFormat="1" x14ac:dyDescent="0.25">
      <c r="A124" s="4"/>
      <c r="B124" s="166">
        <f>'Member Info'!D124</f>
        <v>0</v>
      </c>
      <c r="C124" s="166">
        <f>'Member Info'!E124</f>
        <v>0</v>
      </c>
      <c r="D124" s="169" t="str">
        <f>'Member Info'!G124</f>
        <v/>
      </c>
      <c r="E124" s="167">
        <f>'Member Info'!B124</f>
        <v>0</v>
      </c>
      <c r="F124" s="8"/>
      <c r="G124" s="168" t="e">
        <f>'Member Info'!K124+'Member Info'!L124</f>
        <v>#VALUE!</v>
      </c>
      <c r="H124" s="26"/>
      <c r="I124" s="26"/>
      <c r="J124" s="26"/>
      <c r="K124" s="26"/>
      <c r="L124" s="26"/>
      <c r="M124" s="26"/>
      <c r="N124" s="107"/>
      <c r="O124" s="82">
        <f>'Member Info'!Q124</f>
        <v>0</v>
      </c>
      <c r="P124" s="96"/>
      <c r="Q124" s="96"/>
      <c r="R124" s="97">
        <f t="shared" si="14"/>
        <v>0</v>
      </c>
      <c r="S124" s="97"/>
      <c r="T124" s="97">
        <f t="shared" si="15"/>
        <v>0</v>
      </c>
      <c r="U124" s="97">
        <f t="shared" si="16"/>
        <v>0</v>
      </c>
      <c r="V124" s="97">
        <f t="shared" si="17"/>
        <v>0</v>
      </c>
      <c r="W124" s="97">
        <f t="shared" si="18"/>
        <v>0</v>
      </c>
      <c r="X124" s="97">
        <f t="shared" si="19"/>
        <v>0</v>
      </c>
      <c r="Y124" s="97">
        <f t="shared" si="20"/>
        <v>0</v>
      </c>
      <c r="Z124" s="212">
        <f t="shared" si="21"/>
        <v>0</v>
      </c>
      <c r="AA124" s="97" t="b">
        <f t="shared" si="22"/>
        <v>0</v>
      </c>
      <c r="AB124" s="88"/>
      <c r="AC124" s="88"/>
    </row>
    <row r="125" spans="1:29" s="126" customFormat="1" x14ac:dyDescent="0.25">
      <c r="A125" s="4"/>
      <c r="B125" s="166">
        <f>'Member Info'!D125</f>
        <v>0</v>
      </c>
      <c r="C125" s="166">
        <f>'Member Info'!E125</f>
        <v>0</v>
      </c>
      <c r="D125" s="169" t="str">
        <f>'Member Info'!G125</f>
        <v/>
      </c>
      <c r="E125" s="167">
        <f>'Member Info'!B125</f>
        <v>0</v>
      </c>
      <c r="F125" s="8"/>
      <c r="G125" s="168" t="e">
        <f>'Member Info'!K125+'Member Info'!L125</f>
        <v>#VALUE!</v>
      </c>
      <c r="H125" s="26"/>
      <c r="I125" s="26"/>
      <c r="J125" s="26"/>
      <c r="K125" s="26"/>
      <c r="L125" s="26"/>
      <c r="M125" s="26"/>
      <c r="N125" s="107"/>
      <c r="O125" s="82">
        <f>'Member Info'!Q125</f>
        <v>0</v>
      </c>
      <c r="P125" s="96"/>
      <c r="Q125" s="96"/>
      <c r="R125" s="97">
        <f t="shared" si="14"/>
        <v>0</v>
      </c>
      <c r="S125" s="97"/>
      <c r="T125" s="97">
        <f t="shared" si="15"/>
        <v>0</v>
      </c>
      <c r="U125" s="97">
        <f t="shared" si="16"/>
        <v>0</v>
      </c>
      <c r="V125" s="97">
        <f t="shared" si="17"/>
        <v>0</v>
      </c>
      <c r="W125" s="97">
        <f t="shared" si="18"/>
        <v>0</v>
      </c>
      <c r="X125" s="97">
        <f t="shared" si="19"/>
        <v>0</v>
      </c>
      <c r="Y125" s="97">
        <f t="shared" si="20"/>
        <v>0</v>
      </c>
      <c r="Z125" s="212">
        <f t="shared" si="21"/>
        <v>0</v>
      </c>
      <c r="AA125" s="97" t="b">
        <f t="shared" si="22"/>
        <v>0</v>
      </c>
      <c r="AB125" s="88"/>
      <c r="AC125" s="88"/>
    </row>
    <row r="126" spans="1:29" s="126" customFormat="1" x14ac:dyDescent="0.25">
      <c r="A126" s="4"/>
      <c r="B126" s="166">
        <f>'Member Info'!D126</f>
        <v>0</v>
      </c>
      <c r="C126" s="166">
        <f>'Member Info'!E126</f>
        <v>0</v>
      </c>
      <c r="D126" s="169" t="str">
        <f>'Member Info'!G126</f>
        <v/>
      </c>
      <c r="E126" s="167">
        <f>'Member Info'!B126</f>
        <v>0</v>
      </c>
      <c r="F126" s="8"/>
      <c r="G126" s="168" t="e">
        <f>'Member Info'!K126+'Member Info'!L126</f>
        <v>#VALUE!</v>
      </c>
      <c r="H126" s="26"/>
      <c r="I126" s="26"/>
      <c r="J126" s="26"/>
      <c r="K126" s="26"/>
      <c r="L126" s="26"/>
      <c r="M126" s="26"/>
      <c r="N126" s="107"/>
      <c r="O126" s="82">
        <f>'Member Info'!Q126</f>
        <v>0</v>
      </c>
      <c r="P126" s="96"/>
      <c r="Q126" s="96"/>
      <c r="R126" s="97">
        <f t="shared" si="14"/>
        <v>0</v>
      </c>
      <c r="S126" s="97"/>
      <c r="T126" s="97">
        <f t="shared" si="15"/>
        <v>0</v>
      </c>
      <c r="U126" s="97">
        <f t="shared" si="16"/>
        <v>0</v>
      </c>
      <c r="V126" s="97">
        <f t="shared" si="17"/>
        <v>0</v>
      </c>
      <c r="W126" s="97">
        <f t="shared" si="18"/>
        <v>0</v>
      </c>
      <c r="X126" s="97">
        <f t="shared" si="19"/>
        <v>0</v>
      </c>
      <c r="Y126" s="97">
        <f t="shared" si="20"/>
        <v>0</v>
      </c>
      <c r="Z126" s="212">
        <f t="shared" si="21"/>
        <v>0</v>
      </c>
      <c r="AA126" s="97" t="b">
        <f t="shared" si="22"/>
        <v>0</v>
      </c>
      <c r="AB126" s="88"/>
      <c r="AC126" s="88"/>
    </row>
    <row r="127" spans="1:29" s="126" customFormat="1" x14ac:dyDescent="0.25">
      <c r="A127" s="4"/>
      <c r="B127" s="166">
        <f>'Member Info'!D127</f>
        <v>0</v>
      </c>
      <c r="C127" s="166">
        <f>'Member Info'!E127</f>
        <v>0</v>
      </c>
      <c r="D127" s="169" t="str">
        <f>'Member Info'!G127</f>
        <v/>
      </c>
      <c r="E127" s="167">
        <f>'Member Info'!B127</f>
        <v>0</v>
      </c>
      <c r="F127" s="8"/>
      <c r="G127" s="168" t="e">
        <f>'Member Info'!K127+'Member Info'!L127</f>
        <v>#VALUE!</v>
      </c>
      <c r="H127" s="26"/>
      <c r="I127" s="26"/>
      <c r="J127" s="26"/>
      <c r="K127" s="26"/>
      <c r="L127" s="26"/>
      <c r="M127" s="26"/>
      <c r="N127" s="107"/>
      <c r="O127" s="82">
        <f>'Member Info'!Q127</f>
        <v>0</v>
      </c>
      <c r="P127" s="96"/>
      <c r="Q127" s="96"/>
      <c r="R127" s="97">
        <f t="shared" si="14"/>
        <v>0</v>
      </c>
      <c r="S127" s="97"/>
      <c r="T127" s="97">
        <f t="shared" si="15"/>
        <v>0</v>
      </c>
      <c r="U127" s="97">
        <f t="shared" si="16"/>
        <v>0</v>
      </c>
      <c r="V127" s="97">
        <f t="shared" si="17"/>
        <v>0</v>
      </c>
      <c r="W127" s="97">
        <f t="shared" si="18"/>
        <v>0</v>
      </c>
      <c r="X127" s="97">
        <f t="shared" si="19"/>
        <v>0</v>
      </c>
      <c r="Y127" s="97">
        <f t="shared" si="20"/>
        <v>0</v>
      </c>
      <c r="Z127" s="212">
        <f t="shared" si="21"/>
        <v>0</v>
      </c>
      <c r="AA127" s="97" t="b">
        <f t="shared" si="22"/>
        <v>0</v>
      </c>
      <c r="AB127" s="88"/>
      <c r="AC127" s="88"/>
    </row>
    <row r="128" spans="1:29" s="126" customFormat="1" x14ac:dyDescent="0.25">
      <c r="A128" s="4"/>
      <c r="B128" s="166">
        <f>'Member Info'!D128</f>
        <v>0</v>
      </c>
      <c r="C128" s="166">
        <f>'Member Info'!E128</f>
        <v>0</v>
      </c>
      <c r="D128" s="169" t="str">
        <f>'Member Info'!G128</f>
        <v/>
      </c>
      <c r="E128" s="167">
        <f>'Member Info'!B128</f>
        <v>0</v>
      </c>
      <c r="F128" s="8"/>
      <c r="G128" s="168" t="e">
        <f>'Member Info'!K128+'Member Info'!L128</f>
        <v>#VALUE!</v>
      </c>
      <c r="H128" s="26"/>
      <c r="I128" s="26"/>
      <c r="J128" s="26"/>
      <c r="K128" s="26"/>
      <c r="L128" s="26"/>
      <c r="M128" s="26"/>
      <c r="N128" s="107"/>
      <c r="O128" s="82">
        <f>'Member Info'!Q128</f>
        <v>0</v>
      </c>
      <c r="P128" s="96"/>
      <c r="Q128" s="96"/>
      <c r="R128" s="97">
        <f t="shared" si="14"/>
        <v>0</v>
      </c>
      <c r="S128" s="97"/>
      <c r="T128" s="97">
        <f t="shared" si="15"/>
        <v>0</v>
      </c>
      <c r="U128" s="97">
        <f t="shared" si="16"/>
        <v>0</v>
      </c>
      <c r="V128" s="97">
        <f t="shared" si="17"/>
        <v>0</v>
      </c>
      <c r="W128" s="97">
        <f t="shared" si="18"/>
        <v>0</v>
      </c>
      <c r="X128" s="97">
        <f t="shared" si="19"/>
        <v>0</v>
      </c>
      <c r="Y128" s="97">
        <f t="shared" si="20"/>
        <v>0</v>
      </c>
      <c r="Z128" s="212">
        <f t="shared" si="21"/>
        <v>0</v>
      </c>
      <c r="AA128" s="97" t="b">
        <f t="shared" si="22"/>
        <v>0</v>
      </c>
      <c r="AB128" s="88"/>
      <c r="AC128" s="88"/>
    </row>
    <row r="129" spans="1:29" s="126" customFormat="1" x14ac:dyDescent="0.25">
      <c r="A129" s="4"/>
      <c r="B129" s="166">
        <f>'Member Info'!D129</f>
        <v>0</v>
      </c>
      <c r="C129" s="166">
        <f>'Member Info'!E129</f>
        <v>0</v>
      </c>
      <c r="D129" s="169" t="str">
        <f>'Member Info'!G129</f>
        <v/>
      </c>
      <c r="E129" s="167">
        <f>'Member Info'!B129</f>
        <v>0</v>
      </c>
      <c r="F129" s="8"/>
      <c r="G129" s="168" t="e">
        <f>'Member Info'!K129+'Member Info'!L129</f>
        <v>#VALUE!</v>
      </c>
      <c r="H129" s="26"/>
      <c r="I129" s="26"/>
      <c r="J129" s="26"/>
      <c r="K129" s="26"/>
      <c r="L129" s="26"/>
      <c r="M129" s="26"/>
      <c r="N129" s="107"/>
      <c r="O129" s="82">
        <f>'Member Info'!Q129</f>
        <v>0</v>
      </c>
      <c r="P129" s="96"/>
      <c r="Q129" s="96"/>
      <c r="R129" s="97">
        <f t="shared" si="14"/>
        <v>0</v>
      </c>
      <c r="S129" s="97"/>
      <c r="T129" s="97">
        <f t="shared" si="15"/>
        <v>0</v>
      </c>
      <c r="U129" s="97">
        <f t="shared" si="16"/>
        <v>0</v>
      </c>
      <c r="V129" s="97">
        <f t="shared" si="17"/>
        <v>0</v>
      </c>
      <c r="W129" s="97">
        <f t="shared" si="18"/>
        <v>0</v>
      </c>
      <c r="X129" s="97">
        <f t="shared" si="19"/>
        <v>0</v>
      </c>
      <c r="Y129" s="97">
        <f t="shared" si="20"/>
        <v>0</v>
      </c>
      <c r="Z129" s="212">
        <f t="shared" si="21"/>
        <v>0</v>
      </c>
      <c r="AA129" s="97" t="b">
        <f t="shared" si="22"/>
        <v>0</v>
      </c>
      <c r="AB129" s="88"/>
      <c r="AC129" s="88"/>
    </row>
    <row r="130" spans="1:29" s="126" customFormat="1" x14ac:dyDescent="0.25">
      <c r="A130" s="4"/>
      <c r="B130" s="166">
        <f>'Member Info'!D130</f>
        <v>0</v>
      </c>
      <c r="C130" s="166">
        <f>'Member Info'!E130</f>
        <v>0</v>
      </c>
      <c r="D130" s="169" t="str">
        <f>'Member Info'!G130</f>
        <v/>
      </c>
      <c r="E130" s="167">
        <f>'Member Info'!B130</f>
        <v>0</v>
      </c>
      <c r="F130" s="8"/>
      <c r="G130" s="168" t="e">
        <f>'Member Info'!K130+'Member Info'!L130</f>
        <v>#VALUE!</v>
      </c>
      <c r="H130" s="26"/>
      <c r="I130" s="26"/>
      <c r="J130" s="26"/>
      <c r="K130" s="26"/>
      <c r="L130" s="26"/>
      <c r="M130" s="26"/>
      <c r="N130" s="107"/>
      <c r="O130" s="82">
        <f>'Member Info'!Q130</f>
        <v>0</v>
      </c>
      <c r="P130" s="96"/>
      <c r="Q130" s="96"/>
      <c r="R130" s="97">
        <f t="shared" si="14"/>
        <v>0</v>
      </c>
      <c r="S130" s="97"/>
      <c r="T130" s="97">
        <f t="shared" si="15"/>
        <v>0</v>
      </c>
      <c r="U130" s="97">
        <f t="shared" si="16"/>
        <v>0</v>
      </c>
      <c r="V130" s="97">
        <f t="shared" si="17"/>
        <v>0</v>
      </c>
      <c r="W130" s="97">
        <f t="shared" si="18"/>
        <v>0</v>
      </c>
      <c r="X130" s="97">
        <f t="shared" si="19"/>
        <v>0</v>
      </c>
      <c r="Y130" s="97">
        <f t="shared" si="20"/>
        <v>0</v>
      </c>
      <c r="Z130" s="212">
        <f t="shared" si="21"/>
        <v>0</v>
      </c>
      <c r="AA130" s="97" t="b">
        <f t="shared" si="22"/>
        <v>0</v>
      </c>
      <c r="AB130" s="88"/>
      <c r="AC130" s="88"/>
    </row>
    <row r="131" spans="1:29" s="126" customFormat="1" x14ac:dyDescent="0.25">
      <c r="A131" s="4"/>
      <c r="B131" s="166">
        <f>'Member Info'!D131</f>
        <v>0</v>
      </c>
      <c r="C131" s="166">
        <f>'Member Info'!E131</f>
        <v>0</v>
      </c>
      <c r="D131" s="169" t="str">
        <f>'Member Info'!G131</f>
        <v/>
      </c>
      <c r="E131" s="167">
        <f>'Member Info'!B131</f>
        <v>0</v>
      </c>
      <c r="F131" s="8"/>
      <c r="G131" s="168" t="e">
        <f>'Member Info'!K131+'Member Info'!L131</f>
        <v>#VALUE!</v>
      </c>
      <c r="H131" s="26"/>
      <c r="I131" s="26"/>
      <c r="J131" s="26"/>
      <c r="K131" s="26"/>
      <c r="L131" s="26"/>
      <c r="M131" s="26"/>
      <c r="N131" s="107"/>
      <c r="O131" s="82">
        <f>'Member Info'!Q131</f>
        <v>0</v>
      </c>
      <c r="P131" s="96"/>
      <c r="Q131" s="96"/>
      <c r="R131" s="97">
        <f t="shared" si="14"/>
        <v>0</v>
      </c>
      <c r="S131" s="97"/>
      <c r="T131" s="97">
        <f t="shared" si="15"/>
        <v>0</v>
      </c>
      <c r="U131" s="97">
        <f t="shared" si="16"/>
        <v>0</v>
      </c>
      <c r="V131" s="97">
        <f t="shared" si="17"/>
        <v>0</v>
      </c>
      <c r="W131" s="97">
        <f t="shared" si="18"/>
        <v>0</v>
      </c>
      <c r="X131" s="97">
        <f t="shared" si="19"/>
        <v>0</v>
      </c>
      <c r="Y131" s="97">
        <f t="shared" si="20"/>
        <v>0</v>
      </c>
      <c r="Z131" s="212">
        <f t="shared" si="21"/>
        <v>0</v>
      </c>
      <c r="AA131" s="97" t="b">
        <f t="shared" si="22"/>
        <v>0</v>
      </c>
      <c r="AB131" s="88"/>
      <c r="AC131" s="88"/>
    </row>
    <row r="132" spans="1:29" s="126" customFormat="1" x14ac:dyDescent="0.25">
      <c r="A132" s="4"/>
      <c r="B132" s="166">
        <f>'Member Info'!D132</f>
        <v>0</v>
      </c>
      <c r="C132" s="166">
        <f>'Member Info'!E132</f>
        <v>0</v>
      </c>
      <c r="D132" s="169" t="str">
        <f>'Member Info'!G132</f>
        <v/>
      </c>
      <c r="E132" s="167">
        <f>'Member Info'!B132</f>
        <v>0</v>
      </c>
      <c r="F132" s="8"/>
      <c r="G132" s="168" t="e">
        <f>'Member Info'!K132+'Member Info'!L132</f>
        <v>#VALUE!</v>
      </c>
      <c r="H132" s="26"/>
      <c r="I132" s="26"/>
      <c r="J132" s="26"/>
      <c r="K132" s="26"/>
      <c r="L132" s="26"/>
      <c r="M132" s="26"/>
      <c r="N132" s="107"/>
      <c r="O132" s="82">
        <f>'Member Info'!Q132</f>
        <v>0</v>
      </c>
      <c r="P132" s="96"/>
      <c r="Q132" s="96"/>
      <c r="R132" s="97">
        <f t="shared" si="14"/>
        <v>0</v>
      </c>
      <c r="S132" s="97"/>
      <c r="T132" s="97">
        <f t="shared" si="15"/>
        <v>0</v>
      </c>
      <c r="U132" s="97">
        <f t="shared" si="16"/>
        <v>0</v>
      </c>
      <c r="V132" s="97">
        <f t="shared" si="17"/>
        <v>0</v>
      </c>
      <c r="W132" s="97">
        <f t="shared" si="18"/>
        <v>0</v>
      </c>
      <c r="X132" s="97">
        <f t="shared" si="19"/>
        <v>0</v>
      </c>
      <c r="Y132" s="97">
        <f t="shared" si="20"/>
        <v>0</v>
      </c>
      <c r="Z132" s="212">
        <f t="shared" si="21"/>
        <v>0</v>
      </c>
      <c r="AA132" s="97" t="b">
        <f t="shared" si="22"/>
        <v>0</v>
      </c>
      <c r="AB132" s="88"/>
      <c r="AC132" s="88"/>
    </row>
    <row r="133" spans="1:29" s="126" customFormat="1" x14ac:dyDescent="0.25">
      <c r="A133" s="4"/>
      <c r="B133" s="166">
        <f>'Member Info'!D133</f>
        <v>0</v>
      </c>
      <c r="C133" s="166">
        <f>'Member Info'!E133</f>
        <v>0</v>
      </c>
      <c r="D133" s="169" t="str">
        <f>'Member Info'!G133</f>
        <v/>
      </c>
      <c r="E133" s="167">
        <f>'Member Info'!B133</f>
        <v>0</v>
      </c>
      <c r="F133" s="8"/>
      <c r="G133" s="168" t="e">
        <f>'Member Info'!K133+'Member Info'!L133</f>
        <v>#VALUE!</v>
      </c>
      <c r="H133" s="26"/>
      <c r="I133" s="26"/>
      <c r="J133" s="26"/>
      <c r="K133" s="26"/>
      <c r="L133" s="26"/>
      <c r="M133" s="26"/>
      <c r="N133" s="107"/>
      <c r="O133" s="82">
        <f>'Member Info'!Q133</f>
        <v>0</v>
      </c>
      <c r="P133" s="96"/>
      <c r="Q133" s="96"/>
      <c r="R133" s="97">
        <f t="shared" si="14"/>
        <v>0</v>
      </c>
      <c r="S133" s="97"/>
      <c r="T133" s="97">
        <f t="shared" si="15"/>
        <v>0</v>
      </c>
      <c r="U133" s="97">
        <f t="shared" si="16"/>
        <v>0</v>
      </c>
      <c r="V133" s="97">
        <f t="shared" si="17"/>
        <v>0</v>
      </c>
      <c r="W133" s="97">
        <f t="shared" si="18"/>
        <v>0</v>
      </c>
      <c r="X133" s="97">
        <f t="shared" si="19"/>
        <v>0</v>
      </c>
      <c r="Y133" s="97">
        <f t="shared" si="20"/>
        <v>0</v>
      </c>
      <c r="Z133" s="212">
        <f t="shared" si="21"/>
        <v>0</v>
      </c>
      <c r="AA133" s="97" t="b">
        <f t="shared" si="22"/>
        <v>0</v>
      </c>
      <c r="AB133" s="88"/>
      <c r="AC133" s="88"/>
    </row>
    <row r="134" spans="1:29" s="126" customFormat="1" x14ac:dyDescent="0.25">
      <c r="A134" s="4"/>
      <c r="B134" s="166">
        <f>'Member Info'!D134</f>
        <v>0</v>
      </c>
      <c r="C134" s="166">
        <f>'Member Info'!E134</f>
        <v>0</v>
      </c>
      <c r="D134" s="169" t="str">
        <f>'Member Info'!G134</f>
        <v/>
      </c>
      <c r="E134" s="167">
        <f>'Member Info'!B134</f>
        <v>0</v>
      </c>
      <c r="F134" s="8"/>
      <c r="G134" s="168" t="e">
        <f>'Member Info'!K134+'Member Info'!L134</f>
        <v>#VALUE!</v>
      </c>
      <c r="H134" s="26"/>
      <c r="I134" s="26"/>
      <c r="J134" s="26"/>
      <c r="K134" s="26"/>
      <c r="L134" s="26"/>
      <c r="M134" s="26"/>
      <c r="N134" s="107"/>
      <c r="O134" s="82">
        <f>'Member Info'!Q134</f>
        <v>0</v>
      </c>
      <c r="P134" s="96"/>
      <c r="Q134" s="96"/>
      <c r="R134" s="97">
        <f t="shared" si="14"/>
        <v>0</v>
      </c>
      <c r="S134" s="97"/>
      <c r="T134" s="97">
        <f t="shared" si="15"/>
        <v>0</v>
      </c>
      <c r="U134" s="97">
        <f t="shared" si="16"/>
        <v>0</v>
      </c>
      <c r="V134" s="97">
        <f t="shared" si="17"/>
        <v>0</v>
      </c>
      <c r="W134" s="97">
        <f t="shared" si="18"/>
        <v>0</v>
      </c>
      <c r="X134" s="97">
        <f t="shared" si="19"/>
        <v>0</v>
      </c>
      <c r="Y134" s="97">
        <f t="shared" si="20"/>
        <v>0</v>
      </c>
      <c r="Z134" s="212">
        <f t="shared" si="21"/>
        <v>0</v>
      </c>
      <c r="AA134" s="97" t="b">
        <f t="shared" si="22"/>
        <v>0</v>
      </c>
      <c r="AB134" s="88"/>
      <c r="AC134" s="88"/>
    </row>
    <row r="135" spans="1:29" s="126" customFormat="1" x14ac:dyDescent="0.25">
      <c r="A135" s="4"/>
      <c r="B135" s="166">
        <f>'Member Info'!D135</f>
        <v>0</v>
      </c>
      <c r="C135" s="166">
        <f>'Member Info'!E135</f>
        <v>0</v>
      </c>
      <c r="D135" s="169" t="str">
        <f>'Member Info'!G135</f>
        <v/>
      </c>
      <c r="E135" s="167">
        <f>'Member Info'!B135</f>
        <v>0</v>
      </c>
      <c r="F135" s="8"/>
      <c r="G135" s="168" t="e">
        <f>'Member Info'!K135+'Member Info'!L135</f>
        <v>#VALUE!</v>
      </c>
      <c r="H135" s="26"/>
      <c r="I135" s="26"/>
      <c r="J135" s="26"/>
      <c r="K135" s="26"/>
      <c r="L135" s="26"/>
      <c r="M135" s="26"/>
      <c r="N135" s="107"/>
      <c r="O135" s="82">
        <f>'Member Info'!Q135</f>
        <v>0</v>
      </c>
      <c r="P135" s="96"/>
      <c r="Q135" s="96"/>
      <c r="R135" s="97">
        <f t="shared" si="14"/>
        <v>0</v>
      </c>
      <c r="S135" s="97"/>
      <c r="T135" s="97">
        <f t="shared" si="15"/>
        <v>0</v>
      </c>
      <c r="U135" s="97">
        <f t="shared" si="16"/>
        <v>0</v>
      </c>
      <c r="V135" s="97">
        <f t="shared" si="17"/>
        <v>0</v>
      </c>
      <c r="W135" s="97">
        <f t="shared" si="18"/>
        <v>0</v>
      </c>
      <c r="X135" s="97">
        <f t="shared" si="19"/>
        <v>0</v>
      </c>
      <c r="Y135" s="97">
        <f t="shared" si="20"/>
        <v>0</v>
      </c>
      <c r="Z135" s="212">
        <f t="shared" si="21"/>
        <v>0</v>
      </c>
      <c r="AA135" s="97" t="b">
        <f t="shared" si="22"/>
        <v>0</v>
      </c>
      <c r="AB135" s="88"/>
      <c r="AC135" s="88"/>
    </row>
    <row r="136" spans="1:29" s="126" customFormat="1" x14ac:dyDescent="0.25">
      <c r="A136" s="4"/>
      <c r="B136" s="166">
        <f>'Member Info'!D136</f>
        <v>0</v>
      </c>
      <c r="C136" s="166">
        <f>'Member Info'!E136</f>
        <v>0</v>
      </c>
      <c r="D136" s="169" t="str">
        <f>'Member Info'!G136</f>
        <v/>
      </c>
      <c r="E136" s="167">
        <f>'Member Info'!B136</f>
        <v>0</v>
      </c>
      <c r="F136" s="8"/>
      <c r="G136" s="168" t="e">
        <f>'Member Info'!K136+'Member Info'!L136</f>
        <v>#VALUE!</v>
      </c>
      <c r="H136" s="26"/>
      <c r="I136" s="26"/>
      <c r="J136" s="26"/>
      <c r="K136" s="26"/>
      <c r="L136" s="26"/>
      <c r="M136" s="26"/>
      <c r="N136" s="107"/>
      <c r="O136" s="82">
        <f>'Member Info'!Q136</f>
        <v>0</v>
      </c>
      <c r="P136" s="96"/>
      <c r="Q136" s="96"/>
      <c r="R136" s="97">
        <f t="shared" si="14"/>
        <v>0</v>
      </c>
      <c r="S136" s="97"/>
      <c r="T136" s="97">
        <f t="shared" si="15"/>
        <v>0</v>
      </c>
      <c r="U136" s="97">
        <f t="shared" si="16"/>
        <v>0</v>
      </c>
      <c r="V136" s="97">
        <f t="shared" si="17"/>
        <v>0</v>
      </c>
      <c r="W136" s="97">
        <f t="shared" si="18"/>
        <v>0</v>
      </c>
      <c r="X136" s="97">
        <f t="shared" si="19"/>
        <v>0</v>
      </c>
      <c r="Y136" s="97">
        <f t="shared" si="20"/>
        <v>0</v>
      </c>
      <c r="Z136" s="212">
        <f t="shared" si="21"/>
        <v>0</v>
      </c>
      <c r="AA136" s="97" t="b">
        <f t="shared" si="22"/>
        <v>0</v>
      </c>
      <c r="AB136" s="88"/>
      <c r="AC136" s="88"/>
    </row>
    <row r="137" spans="1:29" s="126" customFormat="1" x14ac:dyDescent="0.25">
      <c r="A137" s="4"/>
      <c r="B137" s="166">
        <f>'Member Info'!D137</f>
        <v>0</v>
      </c>
      <c r="C137" s="166">
        <f>'Member Info'!E137</f>
        <v>0</v>
      </c>
      <c r="D137" s="169" t="str">
        <f>'Member Info'!G137</f>
        <v/>
      </c>
      <c r="E137" s="167">
        <f>'Member Info'!B137</f>
        <v>0</v>
      </c>
      <c r="F137" s="8"/>
      <c r="G137" s="168" t="e">
        <f>'Member Info'!K137+'Member Info'!L137</f>
        <v>#VALUE!</v>
      </c>
      <c r="H137" s="26"/>
      <c r="I137" s="26"/>
      <c r="J137" s="26"/>
      <c r="K137" s="26"/>
      <c r="L137" s="26"/>
      <c r="M137" s="26"/>
      <c r="N137" s="107"/>
      <c r="O137" s="82">
        <f>'Member Info'!Q137</f>
        <v>0</v>
      </c>
      <c r="P137" s="96"/>
      <c r="Q137" s="96"/>
      <c r="R137" s="97">
        <f t="shared" si="14"/>
        <v>0</v>
      </c>
      <c r="S137" s="97"/>
      <c r="T137" s="97">
        <f t="shared" si="15"/>
        <v>0</v>
      </c>
      <c r="U137" s="97">
        <f t="shared" si="16"/>
        <v>0</v>
      </c>
      <c r="V137" s="97">
        <f t="shared" si="17"/>
        <v>0</v>
      </c>
      <c r="W137" s="97">
        <f t="shared" si="18"/>
        <v>0</v>
      </c>
      <c r="X137" s="97">
        <f t="shared" si="19"/>
        <v>0</v>
      </c>
      <c r="Y137" s="97">
        <f t="shared" si="20"/>
        <v>0</v>
      </c>
      <c r="Z137" s="212">
        <f t="shared" si="21"/>
        <v>0</v>
      </c>
      <c r="AA137" s="97" t="b">
        <f t="shared" si="22"/>
        <v>0</v>
      </c>
      <c r="AB137" s="88"/>
      <c r="AC137" s="88"/>
    </row>
    <row r="138" spans="1:29" s="126" customFormat="1" x14ac:dyDescent="0.25">
      <c r="A138" s="4"/>
      <c r="B138" s="166">
        <f>'Member Info'!D138</f>
        <v>0</v>
      </c>
      <c r="C138" s="166">
        <f>'Member Info'!E138</f>
        <v>0</v>
      </c>
      <c r="D138" s="169" t="str">
        <f>'Member Info'!G138</f>
        <v/>
      </c>
      <c r="E138" s="167">
        <f>'Member Info'!B138</f>
        <v>0</v>
      </c>
      <c r="F138" s="8"/>
      <c r="G138" s="168" t="e">
        <f>'Member Info'!K138+'Member Info'!L138</f>
        <v>#VALUE!</v>
      </c>
      <c r="H138" s="26"/>
      <c r="I138" s="26"/>
      <c r="J138" s="26"/>
      <c r="K138" s="26"/>
      <c r="L138" s="26"/>
      <c r="M138" s="26"/>
      <c r="N138" s="107"/>
      <c r="O138" s="82">
        <f>'Member Info'!Q138</f>
        <v>0</v>
      </c>
      <c r="P138" s="96"/>
      <c r="Q138" s="96"/>
      <c r="R138" s="97">
        <f t="shared" si="14"/>
        <v>0</v>
      </c>
      <c r="S138" s="97"/>
      <c r="T138" s="97">
        <f t="shared" si="15"/>
        <v>0</v>
      </c>
      <c r="U138" s="97">
        <f t="shared" si="16"/>
        <v>0</v>
      </c>
      <c r="V138" s="97">
        <f t="shared" si="17"/>
        <v>0</v>
      </c>
      <c r="W138" s="97">
        <f t="shared" si="18"/>
        <v>0</v>
      </c>
      <c r="X138" s="97">
        <f t="shared" si="19"/>
        <v>0</v>
      </c>
      <c r="Y138" s="97">
        <f t="shared" si="20"/>
        <v>0</v>
      </c>
      <c r="Z138" s="212">
        <f t="shared" si="21"/>
        <v>0</v>
      </c>
      <c r="AA138" s="97" t="b">
        <f t="shared" si="22"/>
        <v>0</v>
      </c>
      <c r="AB138" s="88"/>
      <c r="AC138" s="88"/>
    </row>
    <row r="139" spans="1:29" s="126" customFormat="1" x14ac:dyDescent="0.25">
      <c r="A139" s="4"/>
      <c r="B139" s="166">
        <f>'Member Info'!D139</f>
        <v>0</v>
      </c>
      <c r="C139" s="166">
        <f>'Member Info'!E139</f>
        <v>0</v>
      </c>
      <c r="D139" s="169" t="str">
        <f>'Member Info'!G139</f>
        <v/>
      </c>
      <c r="E139" s="167">
        <f>'Member Info'!B139</f>
        <v>0</v>
      </c>
      <c r="F139" s="8"/>
      <c r="G139" s="168" t="e">
        <f>'Member Info'!K139+'Member Info'!L139</f>
        <v>#VALUE!</v>
      </c>
      <c r="H139" s="26"/>
      <c r="I139" s="26"/>
      <c r="J139" s="26"/>
      <c r="K139" s="26"/>
      <c r="L139" s="26"/>
      <c r="M139" s="26"/>
      <c r="N139" s="107"/>
      <c r="O139" s="82">
        <f>'Member Info'!Q139</f>
        <v>0</v>
      </c>
      <c r="P139" s="96"/>
      <c r="Q139" s="96"/>
      <c r="R139" s="97">
        <f t="shared" si="14"/>
        <v>0</v>
      </c>
      <c r="S139" s="97"/>
      <c r="T139" s="97">
        <f t="shared" si="15"/>
        <v>0</v>
      </c>
      <c r="U139" s="97">
        <f t="shared" si="16"/>
        <v>0</v>
      </c>
      <c r="V139" s="97">
        <f t="shared" si="17"/>
        <v>0</v>
      </c>
      <c r="W139" s="97">
        <f t="shared" si="18"/>
        <v>0</v>
      </c>
      <c r="X139" s="97">
        <f t="shared" si="19"/>
        <v>0</v>
      </c>
      <c r="Y139" s="97">
        <f t="shared" si="20"/>
        <v>0</v>
      </c>
      <c r="Z139" s="212">
        <f t="shared" si="21"/>
        <v>0</v>
      </c>
      <c r="AA139" s="97" t="b">
        <f t="shared" si="22"/>
        <v>0</v>
      </c>
      <c r="AB139" s="88"/>
      <c r="AC139" s="88"/>
    </row>
    <row r="140" spans="1:29" s="126" customFormat="1" x14ac:dyDescent="0.25">
      <c r="A140" s="4"/>
      <c r="B140" s="166">
        <f>'Member Info'!D140</f>
        <v>0</v>
      </c>
      <c r="C140" s="166">
        <f>'Member Info'!E140</f>
        <v>0</v>
      </c>
      <c r="D140" s="169" t="str">
        <f>'Member Info'!G140</f>
        <v/>
      </c>
      <c r="E140" s="167">
        <f>'Member Info'!B140</f>
        <v>0</v>
      </c>
      <c r="F140" s="8"/>
      <c r="G140" s="168" t="e">
        <f>'Member Info'!K140+'Member Info'!L140</f>
        <v>#VALUE!</v>
      </c>
      <c r="H140" s="26"/>
      <c r="I140" s="26"/>
      <c r="J140" s="26"/>
      <c r="K140" s="26"/>
      <c r="L140" s="26"/>
      <c r="M140" s="26"/>
      <c r="N140" s="107"/>
      <c r="O140" s="82">
        <f>'Member Info'!Q140</f>
        <v>0</v>
      </c>
      <c r="P140" s="96"/>
      <c r="Q140" s="96"/>
      <c r="R140" s="97">
        <f t="shared" si="14"/>
        <v>0</v>
      </c>
      <c r="S140" s="97"/>
      <c r="T140" s="97">
        <f t="shared" si="15"/>
        <v>0</v>
      </c>
      <c r="U140" s="97">
        <f t="shared" si="16"/>
        <v>0</v>
      </c>
      <c r="V140" s="97">
        <f t="shared" si="17"/>
        <v>0</v>
      </c>
      <c r="W140" s="97">
        <f t="shared" si="18"/>
        <v>0</v>
      </c>
      <c r="X140" s="97">
        <f t="shared" si="19"/>
        <v>0</v>
      </c>
      <c r="Y140" s="97">
        <f t="shared" si="20"/>
        <v>0</v>
      </c>
      <c r="Z140" s="212">
        <f t="shared" si="21"/>
        <v>0</v>
      </c>
      <c r="AA140" s="97" t="b">
        <f t="shared" si="22"/>
        <v>0</v>
      </c>
      <c r="AB140" s="88"/>
      <c r="AC140" s="88"/>
    </row>
    <row r="141" spans="1:29" s="126" customFormat="1" x14ac:dyDescent="0.25">
      <c r="A141" s="4"/>
      <c r="B141" s="166">
        <f>'Member Info'!D141</f>
        <v>0</v>
      </c>
      <c r="C141" s="166">
        <f>'Member Info'!E141</f>
        <v>0</v>
      </c>
      <c r="D141" s="169" t="str">
        <f>'Member Info'!G141</f>
        <v/>
      </c>
      <c r="E141" s="167">
        <f>'Member Info'!B141</f>
        <v>0</v>
      </c>
      <c r="F141" s="8"/>
      <c r="G141" s="168" t="e">
        <f>'Member Info'!K141+'Member Info'!L141</f>
        <v>#VALUE!</v>
      </c>
      <c r="H141" s="26"/>
      <c r="I141" s="26"/>
      <c r="J141" s="26"/>
      <c r="K141" s="26"/>
      <c r="L141" s="26"/>
      <c r="M141" s="26"/>
      <c r="N141" s="107"/>
      <c r="O141" s="82">
        <f>'Member Info'!Q141</f>
        <v>0</v>
      </c>
      <c r="P141" s="96"/>
      <c r="Q141" s="96"/>
      <c r="R141" s="97">
        <f t="shared" si="14"/>
        <v>0</v>
      </c>
      <c r="S141" s="97"/>
      <c r="T141" s="97">
        <f t="shared" si="15"/>
        <v>0</v>
      </c>
      <c r="U141" s="97">
        <f t="shared" si="16"/>
        <v>0</v>
      </c>
      <c r="V141" s="97">
        <f t="shared" si="17"/>
        <v>0</v>
      </c>
      <c r="W141" s="97">
        <f t="shared" si="18"/>
        <v>0</v>
      </c>
      <c r="X141" s="97">
        <f t="shared" si="19"/>
        <v>0</v>
      </c>
      <c r="Y141" s="97">
        <f t="shared" si="20"/>
        <v>0</v>
      </c>
      <c r="Z141" s="212">
        <f t="shared" si="21"/>
        <v>0</v>
      </c>
      <c r="AA141" s="97" t="b">
        <f t="shared" si="22"/>
        <v>0</v>
      </c>
      <c r="AB141" s="88"/>
      <c r="AC141" s="88"/>
    </row>
    <row r="142" spans="1:29" s="126" customFormat="1" x14ac:dyDescent="0.25">
      <c r="A142" s="4"/>
      <c r="B142" s="166">
        <f>'Member Info'!D142</f>
        <v>0</v>
      </c>
      <c r="C142" s="166">
        <f>'Member Info'!E142</f>
        <v>0</v>
      </c>
      <c r="D142" s="169" t="str">
        <f>'Member Info'!G142</f>
        <v/>
      </c>
      <c r="E142" s="167">
        <f>'Member Info'!B142</f>
        <v>0</v>
      </c>
      <c r="F142" s="8"/>
      <c r="G142" s="168" t="e">
        <f>'Member Info'!K142+'Member Info'!L142</f>
        <v>#VALUE!</v>
      </c>
      <c r="H142" s="26"/>
      <c r="I142" s="26"/>
      <c r="J142" s="26"/>
      <c r="K142" s="26"/>
      <c r="L142" s="26"/>
      <c r="M142" s="26"/>
      <c r="N142" s="107"/>
      <c r="O142" s="82">
        <f>'Member Info'!Q142</f>
        <v>0</v>
      </c>
      <c r="P142" s="96"/>
      <c r="Q142" s="96"/>
      <c r="R142" s="97">
        <f t="shared" si="14"/>
        <v>0</v>
      </c>
      <c r="S142" s="97"/>
      <c r="T142" s="97">
        <f t="shared" si="15"/>
        <v>0</v>
      </c>
      <c r="U142" s="97">
        <f t="shared" si="16"/>
        <v>0</v>
      </c>
      <c r="V142" s="97">
        <f t="shared" si="17"/>
        <v>0</v>
      </c>
      <c r="W142" s="97">
        <f t="shared" si="18"/>
        <v>0</v>
      </c>
      <c r="X142" s="97">
        <f t="shared" si="19"/>
        <v>0</v>
      </c>
      <c r="Y142" s="97">
        <f t="shared" si="20"/>
        <v>0</v>
      </c>
      <c r="Z142" s="212">
        <f t="shared" si="21"/>
        <v>0</v>
      </c>
      <c r="AA142" s="97" t="b">
        <f t="shared" si="22"/>
        <v>0</v>
      </c>
      <c r="AB142" s="88"/>
      <c r="AC142" s="88"/>
    </row>
    <row r="143" spans="1:29" s="126" customFormat="1" x14ac:dyDescent="0.25">
      <c r="A143" s="4"/>
      <c r="B143" s="166">
        <f>'Member Info'!D143</f>
        <v>0</v>
      </c>
      <c r="C143" s="166">
        <f>'Member Info'!E143</f>
        <v>0</v>
      </c>
      <c r="D143" s="169" t="str">
        <f>'Member Info'!G143</f>
        <v/>
      </c>
      <c r="E143" s="167">
        <f>'Member Info'!B143</f>
        <v>0</v>
      </c>
      <c r="F143" s="8"/>
      <c r="G143" s="168" t="e">
        <f>'Member Info'!K143+'Member Info'!L143</f>
        <v>#VALUE!</v>
      </c>
      <c r="H143" s="26"/>
      <c r="I143" s="26"/>
      <c r="J143" s="26"/>
      <c r="K143" s="26"/>
      <c r="L143" s="26"/>
      <c r="M143" s="26"/>
      <c r="N143" s="107"/>
      <c r="O143" s="82">
        <f>'Member Info'!Q143</f>
        <v>0</v>
      </c>
      <c r="P143" s="96"/>
      <c r="Q143" s="96"/>
      <c r="R143" s="97">
        <f t="shared" si="14"/>
        <v>0</v>
      </c>
      <c r="S143" s="97"/>
      <c r="T143" s="97">
        <f t="shared" si="15"/>
        <v>0</v>
      </c>
      <c r="U143" s="97">
        <f t="shared" si="16"/>
        <v>0</v>
      </c>
      <c r="V143" s="97">
        <f t="shared" si="17"/>
        <v>0</v>
      </c>
      <c r="W143" s="97">
        <f t="shared" si="18"/>
        <v>0</v>
      </c>
      <c r="X143" s="97">
        <f t="shared" si="19"/>
        <v>0</v>
      </c>
      <c r="Y143" s="97">
        <f t="shared" si="20"/>
        <v>0</v>
      </c>
      <c r="Z143" s="212">
        <f t="shared" si="21"/>
        <v>0</v>
      </c>
      <c r="AA143" s="97" t="b">
        <f t="shared" si="22"/>
        <v>0</v>
      </c>
      <c r="AB143" s="88"/>
      <c r="AC143" s="88"/>
    </row>
    <row r="144" spans="1:29" s="126" customFormat="1" x14ac:dyDescent="0.25">
      <c r="A144" s="4"/>
      <c r="B144" s="166">
        <f>'Member Info'!D144</f>
        <v>0</v>
      </c>
      <c r="C144" s="166">
        <f>'Member Info'!E144</f>
        <v>0</v>
      </c>
      <c r="D144" s="169" t="str">
        <f>'Member Info'!G144</f>
        <v/>
      </c>
      <c r="E144" s="167">
        <f>'Member Info'!B144</f>
        <v>0</v>
      </c>
      <c r="F144" s="8"/>
      <c r="G144" s="168" t="e">
        <f>'Member Info'!K144+'Member Info'!L144</f>
        <v>#VALUE!</v>
      </c>
      <c r="H144" s="26"/>
      <c r="I144" s="26"/>
      <c r="J144" s="26"/>
      <c r="K144" s="26"/>
      <c r="L144" s="26"/>
      <c r="M144" s="26"/>
      <c r="N144" s="107"/>
      <c r="O144" s="82">
        <f>'Member Info'!Q144</f>
        <v>0</v>
      </c>
      <c r="P144" s="96"/>
      <c r="Q144" s="96"/>
      <c r="R144" s="97">
        <f t="shared" si="14"/>
        <v>0</v>
      </c>
      <c r="S144" s="97"/>
      <c r="T144" s="97">
        <f t="shared" si="15"/>
        <v>0</v>
      </c>
      <c r="U144" s="97">
        <f t="shared" si="16"/>
        <v>0</v>
      </c>
      <c r="V144" s="97">
        <f t="shared" si="17"/>
        <v>0</v>
      </c>
      <c r="W144" s="97">
        <f t="shared" si="18"/>
        <v>0</v>
      </c>
      <c r="X144" s="97">
        <f t="shared" si="19"/>
        <v>0</v>
      </c>
      <c r="Y144" s="97">
        <f t="shared" si="20"/>
        <v>0</v>
      </c>
      <c r="Z144" s="212">
        <f t="shared" si="21"/>
        <v>0</v>
      </c>
      <c r="AA144" s="97" t="b">
        <f t="shared" si="22"/>
        <v>0</v>
      </c>
      <c r="AB144" s="88"/>
      <c r="AC144" s="88"/>
    </row>
    <row r="145" spans="1:29" s="126" customFormat="1" x14ac:dyDescent="0.25">
      <c r="A145" s="4"/>
      <c r="B145" s="166">
        <f>'Member Info'!D145</f>
        <v>0</v>
      </c>
      <c r="C145" s="166">
        <f>'Member Info'!E145</f>
        <v>0</v>
      </c>
      <c r="D145" s="169" t="str">
        <f>'Member Info'!G145</f>
        <v/>
      </c>
      <c r="E145" s="167">
        <f>'Member Info'!B145</f>
        <v>0</v>
      </c>
      <c r="F145" s="8"/>
      <c r="G145" s="168" t="e">
        <f>'Member Info'!K145+'Member Info'!L145</f>
        <v>#VALUE!</v>
      </c>
      <c r="H145" s="26"/>
      <c r="I145" s="26"/>
      <c r="J145" s="26"/>
      <c r="K145" s="26"/>
      <c r="L145" s="26"/>
      <c r="M145" s="26"/>
      <c r="N145" s="107"/>
      <c r="O145" s="82">
        <f>'Member Info'!Q145</f>
        <v>0</v>
      </c>
      <c r="P145" s="96"/>
      <c r="Q145" s="96"/>
      <c r="R145" s="97">
        <f t="shared" si="14"/>
        <v>0</v>
      </c>
      <c r="S145" s="97"/>
      <c r="T145" s="97">
        <f t="shared" si="15"/>
        <v>0</v>
      </c>
      <c r="U145" s="97">
        <f t="shared" si="16"/>
        <v>0</v>
      </c>
      <c r="V145" s="97">
        <f t="shared" si="17"/>
        <v>0</v>
      </c>
      <c r="W145" s="97">
        <f t="shared" si="18"/>
        <v>0</v>
      </c>
      <c r="X145" s="97">
        <f t="shared" si="19"/>
        <v>0</v>
      </c>
      <c r="Y145" s="97">
        <f t="shared" si="20"/>
        <v>0</v>
      </c>
      <c r="Z145" s="212">
        <f t="shared" si="21"/>
        <v>0</v>
      </c>
      <c r="AA145" s="97" t="b">
        <f t="shared" si="22"/>
        <v>0</v>
      </c>
      <c r="AB145" s="88"/>
      <c r="AC145" s="88"/>
    </row>
    <row r="146" spans="1:29" s="126" customFormat="1" x14ac:dyDescent="0.25">
      <c r="A146" s="4"/>
      <c r="B146" s="166">
        <f>'Member Info'!D146</f>
        <v>0</v>
      </c>
      <c r="C146" s="166">
        <f>'Member Info'!E146</f>
        <v>0</v>
      </c>
      <c r="D146" s="169" t="str">
        <f>'Member Info'!G146</f>
        <v/>
      </c>
      <c r="E146" s="167">
        <f>'Member Info'!B146</f>
        <v>0</v>
      </c>
      <c r="F146" s="8"/>
      <c r="G146" s="168" t="e">
        <f>'Member Info'!K146+'Member Info'!L146</f>
        <v>#VALUE!</v>
      </c>
      <c r="H146" s="26"/>
      <c r="I146" s="26"/>
      <c r="J146" s="26"/>
      <c r="K146" s="26"/>
      <c r="L146" s="26"/>
      <c r="M146" s="26"/>
      <c r="N146" s="107"/>
      <c r="O146" s="82">
        <f>'Member Info'!Q146</f>
        <v>0</v>
      </c>
      <c r="P146" s="96"/>
      <c r="Q146" s="96"/>
      <c r="R146" s="97">
        <f t="shared" si="14"/>
        <v>0</v>
      </c>
      <c r="S146" s="97"/>
      <c r="T146" s="97">
        <f t="shared" si="15"/>
        <v>0</v>
      </c>
      <c r="U146" s="97">
        <f t="shared" si="16"/>
        <v>0</v>
      </c>
      <c r="V146" s="97">
        <f t="shared" si="17"/>
        <v>0</v>
      </c>
      <c r="W146" s="97">
        <f t="shared" si="18"/>
        <v>0</v>
      </c>
      <c r="X146" s="97">
        <f t="shared" si="19"/>
        <v>0</v>
      </c>
      <c r="Y146" s="97">
        <f t="shared" si="20"/>
        <v>0</v>
      </c>
      <c r="Z146" s="212">
        <f t="shared" si="21"/>
        <v>0</v>
      </c>
      <c r="AA146" s="97" t="b">
        <f t="shared" si="22"/>
        <v>0</v>
      </c>
      <c r="AB146" s="88"/>
      <c r="AC146" s="88"/>
    </row>
    <row r="147" spans="1:29" s="126" customFormat="1" x14ac:dyDescent="0.25">
      <c r="A147" s="4"/>
      <c r="B147" s="166">
        <f>'Member Info'!D147</f>
        <v>0</v>
      </c>
      <c r="C147" s="166">
        <f>'Member Info'!E147</f>
        <v>0</v>
      </c>
      <c r="D147" s="169" t="str">
        <f>'Member Info'!G147</f>
        <v/>
      </c>
      <c r="E147" s="167">
        <f>'Member Info'!B147</f>
        <v>0</v>
      </c>
      <c r="F147" s="8"/>
      <c r="G147" s="168" t="e">
        <f>'Member Info'!K147+'Member Info'!L147</f>
        <v>#VALUE!</v>
      </c>
      <c r="H147" s="26"/>
      <c r="I147" s="26"/>
      <c r="J147" s="26"/>
      <c r="K147" s="26"/>
      <c r="L147" s="26"/>
      <c r="M147" s="26"/>
      <c r="N147" s="107"/>
      <c r="O147" s="82">
        <f>'Member Info'!Q147</f>
        <v>0</v>
      </c>
      <c r="P147" s="96"/>
      <c r="Q147" s="96"/>
      <c r="R147" s="97">
        <f t="shared" si="14"/>
        <v>0</v>
      </c>
      <c r="S147" s="97"/>
      <c r="T147" s="97">
        <f t="shared" si="15"/>
        <v>0</v>
      </c>
      <c r="U147" s="97">
        <f t="shared" si="16"/>
        <v>0</v>
      </c>
      <c r="V147" s="97">
        <f t="shared" si="17"/>
        <v>0</v>
      </c>
      <c r="W147" s="97">
        <f t="shared" si="18"/>
        <v>0</v>
      </c>
      <c r="X147" s="97">
        <f t="shared" si="19"/>
        <v>0</v>
      </c>
      <c r="Y147" s="97">
        <f t="shared" si="20"/>
        <v>0</v>
      </c>
      <c r="Z147" s="212">
        <f t="shared" si="21"/>
        <v>0</v>
      </c>
      <c r="AA147" s="97" t="b">
        <f t="shared" si="22"/>
        <v>0</v>
      </c>
      <c r="AB147" s="88"/>
      <c r="AC147" s="88"/>
    </row>
    <row r="148" spans="1:29" s="126" customFormat="1" x14ac:dyDescent="0.25">
      <c r="A148" s="4"/>
      <c r="B148" s="166">
        <f>'Member Info'!D148</f>
        <v>0</v>
      </c>
      <c r="C148" s="166">
        <f>'Member Info'!E148</f>
        <v>0</v>
      </c>
      <c r="D148" s="169" t="str">
        <f>'Member Info'!G148</f>
        <v/>
      </c>
      <c r="E148" s="167">
        <f>'Member Info'!B148</f>
        <v>0</v>
      </c>
      <c r="F148" s="8"/>
      <c r="G148" s="168" t="e">
        <f>'Member Info'!K148+'Member Info'!L148</f>
        <v>#VALUE!</v>
      </c>
      <c r="H148" s="26"/>
      <c r="I148" s="26"/>
      <c r="J148" s="26"/>
      <c r="K148" s="26"/>
      <c r="L148" s="26"/>
      <c r="M148" s="26"/>
      <c r="N148" s="107"/>
      <c r="O148" s="82">
        <f>'Member Info'!Q148</f>
        <v>0</v>
      </c>
      <c r="P148" s="96"/>
      <c r="Q148" s="96"/>
      <c r="R148" s="97">
        <f t="shared" si="14"/>
        <v>0</v>
      </c>
      <c r="S148" s="97"/>
      <c r="T148" s="97">
        <f t="shared" si="15"/>
        <v>0</v>
      </c>
      <c r="U148" s="97">
        <f t="shared" si="16"/>
        <v>0</v>
      </c>
      <c r="V148" s="97">
        <f t="shared" si="17"/>
        <v>0</v>
      </c>
      <c r="W148" s="97">
        <f t="shared" si="18"/>
        <v>0</v>
      </c>
      <c r="X148" s="97">
        <f t="shared" si="19"/>
        <v>0</v>
      </c>
      <c r="Y148" s="97">
        <f t="shared" si="20"/>
        <v>0</v>
      </c>
      <c r="Z148" s="212">
        <f t="shared" si="21"/>
        <v>0</v>
      </c>
      <c r="AA148" s="97" t="b">
        <f t="shared" si="22"/>
        <v>0</v>
      </c>
      <c r="AB148" s="88"/>
      <c r="AC148" s="88"/>
    </row>
    <row r="149" spans="1:29" s="126" customFormat="1" x14ac:dyDescent="0.25">
      <c r="A149" s="4"/>
      <c r="B149" s="166">
        <f>'Member Info'!D149</f>
        <v>0</v>
      </c>
      <c r="C149" s="166">
        <f>'Member Info'!E149</f>
        <v>0</v>
      </c>
      <c r="D149" s="169" t="str">
        <f>'Member Info'!G149</f>
        <v/>
      </c>
      <c r="E149" s="167">
        <f>'Member Info'!B149</f>
        <v>0</v>
      </c>
      <c r="F149" s="8"/>
      <c r="G149" s="168" t="e">
        <f>'Member Info'!K149+'Member Info'!L149</f>
        <v>#VALUE!</v>
      </c>
      <c r="H149" s="26"/>
      <c r="I149" s="26"/>
      <c r="J149" s="26"/>
      <c r="K149" s="26"/>
      <c r="L149" s="26"/>
      <c r="M149" s="26"/>
      <c r="N149" s="107"/>
      <c r="O149" s="82">
        <f>'Member Info'!Q149</f>
        <v>0</v>
      </c>
      <c r="P149" s="96"/>
      <c r="Q149" s="96"/>
      <c r="R149" s="97">
        <f t="shared" si="14"/>
        <v>0</v>
      </c>
      <c r="S149" s="97"/>
      <c r="T149" s="97">
        <f t="shared" si="15"/>
        <v>0</v>
      </c>
      <c r="U149" s="97">
        <f t="shared" si="16"/>
        <v>0</v>
      </c>
      <c r="V149" s="97">
        <f t="shared" si="17"/>
        <v>0</v>
      </c>
      <c r="W149" s="97">
        <f t="shared" si="18"/>
        <v>0</v>
      </c>
      <c r="X149" s="97">
        <f t="shared" si="19"/>
        <v>0</v>
      </c>
      <c r="Y149" s="97">
        <f t="shared" si="20"/>
        <v>0</v>
      </c>
      <c r="Z149" s="212">
        <f t="shared" si="21"/>
        <v>0</v>
      </c>
      <c r="AA149" s="97" t="b">
        <f t="shared" si="22"/>
        <v>0</v>
      </c>
      <c r="AB149" s="88"/>
      <c r="AC149" s="88"/>
    </row>
    <row r="150" spans="1:29" s="126" customFormat="1" x14ac:dyDescent="0.25">
      <c r="A150" s="4"/>
      <c r="B150" s="166">
        <f>'Member Info'!D150</f>
        <v>0</v>
      </c>
      <c r="C150" s="166">
        <f>'Member Info'!E150</f>
        <v>0</v>
      </c>
      <c r="D150" s="169" t="str">
        <f>'Member Info'!G150</f>
        <v/>
      </c>
      <c r="E150" s="167">
        <f>'Member Info'!B150</f>
        <v>0</v>
      </c>
      <c r="F150" s="8"/>
      <c r="G150" s="168" t="e">
        <f>'Member Info'!K150+'Member Info'!L150</f>
        <v>#VALUE!</v>
      </c>
      <c r="H150" s="26"/>
      <c r="I150" s="26"/>
      <c r="J150" s="26"/>
      <c r="K150" s="26"/>
      <c r="L150" s="26"/>
      <c r="M150" s="26"/>
      <c r="N150" s="107"/>
      <c r="O150" s="82">
        <f>'Member Info'!Q150</f>
        <v>0</v>
      </c>
      <c r="P150" s="96"/>
      <c r="Q150" s="96"/>
      <c r="R150" s="97">
        <f t="shared" si="14"/>
        <v>0</v>
      </c>
      <c r="S150" s="97"/>
      <c r="T150" s="97">
        <f t="shared" si="15"/>
        <v>0</v>
      </c>
      <c r="U150" s="97">
        <f t="shared" si="16"/>
        <v>0</v>
      </c>
      <c r="V150" s="97">
        <f t="shared" si="17"/>
        <v>0</v>
      </c>
      <c r="W150" s="97">
        <f t="shared" si="18"/>
        <v>0</v>
      </c>
      <c r="X150" s="97">
        <f t="shared" si="19"/>
        <v>0</v>
      </c>
      <c r="Y150" s="97">
        <f t="shared" si="20"/>
        <v>0</v>
      </c>
      <c r="Z150" s="212">
        <f t="shared" si="21"/>
        <v>0</v>
      </c>
      <c r="AA150" s="97" t="b">
        <f t="shared" si="22"/>
        <v>0</v>
      </c>
      <c r="AB150" s="88"/>
      <c r="AC150" s="88"/>
    </row>
    <row r="151" spans="1:29" s="126" customFormat="1" x14ac:dyDescent="0.25">
      <c r="A151" s="4"/>
      <c r="B151" s="166">
        <f>'Member Info'!D151</f>
        <v>0</v>
      </c>
      <c r="C151" s="166">
        <f>'Member Info'!E151</f>
        <v>0</v>
      </c>
      <c r="D151" s="169" t="str">
        <f>'Member Info'!G151</f>
        <v/>
      </c>
      <c r="E151" s="167">
        <f>'Member Info'!B151</f>
        <v>0</v>
      </c>
      <c r="F151" s="8"/>
      <c r="G151" s="168" t="e">
        <f>'Member Info'!K151+'Member Info'!L151</f>
        <v>#VALUE!</v>
      </c>
      <c r="H151" s="26"/>
      <c r="I151" s="26"/>
      <c r="J151" s="26"/>
      <c r="K151" s="26"/>
      <c r="L151" s="26"/>
      <c r="M151" s="26"/>
      <c r="N151" s="107"/>
      <c r="O151" s="82">
        <f>'Member Info'!Q151</f>
        <v>0</v>
      </c>
      <c r="P151" s="96"/>
      <c r="Q151" s="96"/>
      <c r="R151" s="97">
        <f t="shared" si="14"/>
        <v>0</v>
      </c>
      <c r="S151" s="97"/>
      <c r="T151" s="97">
        <f t="shared" si="15"/>
        <v>0</v>
      </c>
      <c r="U151" s="97">
        <f t="shared" si="16"/>
        <v>0</v>
      </c>
      <c r="V151" s="97">
        <f t="shared" si="17"/>
        <v>0</v>
      </c>
      <c r="W151" s="97">
        <f t="shared" si="18"/>
        <v>0</v>
      </c>
      <c r="X151" s="97">
        <f t="shared" si="19"/>
        <v>0</v>
      </c>
      <c r="Y151" s="97">
        <f t="shared" si="20"/>
        <v>0</v>
      </c>
      <c r="Z151" s="212">
        <f t="shared" si="21"/>
        <v>0</v>
      </c>
      <c r="AA151" s="97" t="b">
        <f t="shared" si="22"/>
        <v>0</v>
      </c>
      <c r="AB151" s="88"/>
      <c r="AC151" s="88"/>
    </row>
    <row r="152" spans="1:29" s="126" customFormat="1" x14ac:dyDescent="0.25">
      <c r="A152" s="4"/>
      <c r="B152" s="166">
        <f>'Member Info'!D152</f>
        <v>0</v>
      </c>
      <c r="C152" s="166">
        <f>'Member Info'!E152</f>
        <v>0</v>
      </c>
      <c r="D152" s="169" t="str">
        <f>'Member Info'!G152</f>
        <v/>
      </c>
      <c r="E152" s="167">
        <f>'Member Info'!B152</f>
        <v>0</v>
      </c>
      <c r="F152" s="8"/>
      <c r="G152" s="168" t="e">
        <f>'Member Info'!K152+'Member Info'!L152</f>
        <v>#VALUE!</v>
      </c>
      <c r="H152" s="26"/>
      <c r="I152" s="26"/>
      <c r="J152" s="26"/>
      <c r="K152" s="26"/>
      <c r="L152" s="26"/>
      <c r="M152" s="26"/>
      <c r="N152" s="107"/>
      <c r="O152" s="82">
        <f>'Member Info'!Q152</f>
        <v>0</v>
      </c>
      <c r="P152" s="96"/>
      <c r="Q152" s="96"/>
      <c r="R152" s="97">
        <f t="shared" si="14"/>
        <v>0</v>
      </c>
      <c r="S152" s="97"/>
      <c r="T152" s="97">
        <f t="shared" si="15"/>
        <v>0</v>
      </c>
      <c r="U152" s="97">
        <f t="shared" si="16"/>
        <v>0</v>
      </c>
      <c r="V152" s="97">
        <f t="shared" si="17"/>
        <v>0</v>
      </c>
      <c r="W152" s="97">
        <f t="shared" si="18"/>
        <v>0</v>
      </c>
      <c r="X152" s="97">
        <f t="shared" si="19"/>
        <v>0</v>
      </c>
      <c r="Y152" s="97">
        <f t="shared" si="20"/>
        <v>0</v>
      </c>
      <c r="Z152" s="212">
        <f t="shared" si="21"/>
        <v>0</v>
      </c>
      <c r="AA152" s="97" t="b">
        <f t="shared" si="22"/>
        <v>0</v>
      </c>
      <c r="AB152" s="88"/>
      <c r="AC152" s="88"/>
    </row>
    <row r="153" spans="1:29" s="126" customFormat="1" x14ac:dyDescent="0.25">
      <c r="A153" s="4"/>
      <c r="B153" s="166">
        <f>'Member Info'!D153</f>
        <v>0</v>
      </c>
      <c r="C153" s="166">
        <f>'Member Info'!E153</f>
        <v>0</v>
      </c>
      <c r="D153" s="169" t="str">
        <f>'Member Info'!G153</f>
        <v/>
      </c>
      <c r="E153" s="167">
        <f>'Member Info'!B153</f>
        <v>0</v>
      </c>
      <c r="F153" s="8"/>
      <c r="G153" s="168" t="e">
        <f>'Member Info'!K153+'Member Info'!L153</f>
        <v>#VALUE!</v>
      </c>
      <c r="H153" s="26"/>
      <c r="I153" s="26"/>
      <c r="J153" s="26"/>
      <c r="K153" s="26"/>
      <c r="L153" s="26"/>
      <c r="M153" s="26"/>
      <c r="N153" s="107"/>
      <c r="O153" s="82">
        <f>'Member Info'!Q153</f>
        <v>0</v>
      </c>
      <c r="P153" s="96"/>
      <c r="Q153" s="96"/>
      <c r="R153" s="97">
        <f t="shared" ref="R153:R178" si="23">IF(F153="",0,1)</f>
        <v>0</v>
      </c>
      <c r="S153" s="97"/>
      <c r="T153" s="97">
        <f t="shared" ref="T153:T178" si="24">IF(H153="",0,1)</f>
        <v>0</v>
      </c>
      <c r="U153" s="97">
        <f t="shared" ref="U153:U178" si="25">IF(I153="",0,1)</f>
        <v>0</v>
      </c>
      <c r="V153" s="97">
        <f t="shared" ref="V153:V178" si="26">IF(J153="",0,1)</f>
        <v>0</v>
      </c>
      <c r="W153" s="97">
        <f t="shared" ref="W153:W178" si="27">IF(K153="",0,1)</f>
        <v>0</v>
      </c>
      <c r="X153" s="97">
        <f t="shared" ref="X153:X178" si="28">IF(L153="",0,1)</f>
        <v>0</v>
      </c>
      <c r="Y153" s="97">
        <f t="shared" ref="Y153:Y178" si="29">IF(M153="",0,1)</f>
        <v>0</v>
      </c>
      <c r="Z153" s="212">
        <f t="shared" ref="Z153:Z178" si="30">SUM(R153:Y153)</f>
        <v>0</v>
      </c>
      <c r="AA153" s="97" t="b">
        <f t="shared" ref="AA153:AA178" si="31">IF(Z153&gt;0.1,TRUE, FALSE)</f>
        <v>0</v>
      </c>
      <c r="AB153" s="88"/>
      <c r="AC153" s="88"/>
    </row>
    <row r="154" spans="1:29" s="126" customFormat="1" x14ac:dyDescent="0.25">
      <c r="A154" s="4"/>
      <c r="B154" s="166">
        <f>'Member Info'!D154</f>
        <v>0</v>
      </c>
      <c r="C154" s="166">
        <f>'Member Info'!E154</f>
        <v>0</v>
      </c>
      <c r="D154" s="169" t="str">
        <f>'Member Info'!G154</f>
        <v/>
      </c>
      <c r="E154" s="167">
        <f>'Member Info'!B154</f>
        <v>0</v>
      </c>
      <c r="F154" s="8"/>
      <c r="G154" s="168" t="e">
        <f>'Member Info'!K154+'Member Info'!L154</f>
        <v>#VALUE!</v>
      </c>
      <c r="H154" s="26"/>
      <c r="I154" s="26"/>
      <c r="J154" s="26"/>
      <c r="K154" s="26"/>
      <c r="L154" s="26"/>
      <c r="M154" s="26"/>
      <c r="N154" s="107"/>
      <c r="O154" s="82">
        <f>'Member Info'!Q154</f>
        <v>0</v>
      </c>
      <c r="P154" s="96"/>
      <c r="Q154" s="96"/>
      <c r="R154" s="97">
        <f t="shared" si="23"/>
        <v>0</v>
      </c>
      <c r="S154" s="97"/>
      <c r="T154" s="97">
        <f t="shared" si="24"/>
        <v>0</v>
      </c>
      <c r="U154" s="97">
        <f t="shared" si="25"/>
        <v>0</v>
      </c>
      <c r="V154" s="97">
        <f t="shared" si="26"/>
        <v>0</v>
      </c>
      <c r="W154" s="97">
        <f t="shared" si="27"/>
        <v>0</v>
      </c>
      <c r="X154" s="97">
        <f t="shared" si="28"/>
        <v>0</v>
      </c>
      <c r="Y154" s="97">
        <f t="shared" si="29"/>
        <v>0</v>
      </c>
      <c r="Z154" s="212">
        <f t="shared" si="30"/>
        <v>0</v>
      </c>
      <c r="AA154" s="97" t="b">
        <f t="shared" si="31"/>
        <v>0</v>
      </c>
      <c r="AB154" s="88"/>
      <c r="AC154" s="88"/>
    </row>
    <row r="155" spans="1:29" s="126" customFormat="1" x14ac:dyDescent="0.25">
      <c r="A155" s="4"/>
      <c r="B155" s="166">
        <f>'Member Info'!D155</f>
        <v>0</v>
      </c>
      <c r="C155" s="166">
        <f>'Member Info'!E155</f>
        <v>0</v>
      </c>
      <c r="D155" s="169" t="str">
        <f>'Member Info'!G155</f>
        <v/>
      </c>
      <c r="E155" s="167">
        <f>'Member Info'!B155</f>
        <v>0</v>
      </c>
      <c r="F155" s="8"/>
      <c r="G155" s="168" t="e">
        <f>'Member Info'!K155+'Member Info'!L155</f>
        <v>#VALUE!</v>
      </c>
      <c r="H155" s="26"/>
      <c r="I155" s="26"/>
      <c r="J155" s="26"/>
      <c r="K155" s="26"/>
      <c r="L155" s="26"/>
      <c r="M155" s="26"/>
      <c r="N155" s="107"/>
      <c r="O155" s="82">
        <f>'Member Info'!Q155</f>
        <v>0</v>
      </c>
      <c r="P155" s="96"/>
      <c r="Q155" s="96"/>
      <c r="R155" s="97">
        <f t="shared" si="23"/>
        <v>0</v>
      </c>
      <c r="S155" s="97"/>
      <c r="T155" s="97">
        <f t="shared" si="24"/>
        <v>0</v>
      </c>
      <c r="U155" s="97">
        <f t="shared" si="25"/>
        <v>0</v>
      </c>
      <c r="V155" s="97">
        <f t="shared" si="26"/>
        <v>0</v>
      </c>
      <c r="W155" s="97">
        <f t="shared" si="27"/>
        <v>0</v>
      </c>
      <c r="X155" s="97">
        <f t="shared" si="28"/>
        <v>0</v>
      </c>
      <c r="Y155" s="97">
        <f t="shared" si="29"/>
        <v>0</v>
      </c>
      <c r="Z155" s="212">
        <f t="shared" si="30"/>
        <v>0</v>
      </c>
      <c r="AA155" s="97" t="b">
        <f t="shared" si="31"/>
        <v>0</v>
      </c>
      <c r="AB155" s="88"/>
      <c r="AC155" s="88"/>
    </row>
    <row r="156" spans="1:29" s="126" customFormat="1" x14ac:dyDescent="0.25">
      <c r="A156" s="4"/>
      <c r="B156" s="166">
        <f>'Member Info'!D156</f>
        <v>0</v>
      </c>
      <c r="C156" s="166">
        <f>'Member Info'!E156</f>
        <v>0</v>
      </c>
      <c r="D156" s="169" t="str">
        <f>'Member Info'!G156</f>
        <v/>
      </c>
      <c r="E156" s="167">
        <f>'Member Info'!B156</f>
        <v>0</v>
      </c>
      <c r="F156" s="8"/>
      <c r="G156" s="168" t="e">
        <f>'Member Info'!K156+'Member Info'!L156</f>
        <v>#VALUE!</v>
      </c>
      <c r="H156" s="26"/>
      <c r="I156" s="26"/>
      <c r="J156" s="26"/>
      <c r="K156" s="26"/>
      <c r="L156" s="26"/>
      <c r="M156" s="26"/>
      <c r="N156" s="107"/>
      <c r="O156" s="82">
        <f>'Member Info'!Q156</f>
        <v>0</v>
      </c>
      <c r="P156" s="96"/>
      <c r="Q156" s="96"/>
      <c r="R156" s="97">
        <f t="shared" si="23"/>
        <v>0</v>
      </c>
      <c r="S156" s="97"/>
      <c r="T156" s="97">
        <f t="shared" si="24"/>
        <v>0</v>
      </c>
      <c r="U156" s="97">
        <f t="shared" si="25"/>
        <v>0</v>
      </c>
      <c r="V156" s="97">
        <f t="shared" si="26"/>
        <v>0</v>
      </c>
      <c r="W156" s="97">
        <f t="shared" si="27"/>
        <v>0</v>
      </c>
      <c r="X156" s="97">
        <f t="shared" si="28"/>
        <v>0</v>
      </c>
      <c r="Y156" s="97">
        <f t="shared" si="29"/>
        <v>0</v>
      </c>
      <c r="Z156" s="212">
        <f t="shared" si="30"/>
        <v>0</v>
      </c>
      <c r="AA156" s="97" t="b">
        <f t="shared" si="31"/>
        <v>0</v>
      </c>
      <c r="AB156" s="88"/>
      <c r="AC156" s="88"/>
    </row>
    <row r="157" spans="1:29" s="126" customFormat="1" x14ac:dyDescent="0.25">
      <c r="A157" s="4"/>
      <c r="B157" s="166">
        <f>'Member Info'!D157</f>
        <v>0</v>
      </c>
      <c r="C157" s="166">
        <f>'Member Info'!E157</f>
        <v>0</v>
      </c>
      <c r="D157" s="169" t="str">
        <f>'Member Info'!G157</f>
        <v/>
      </c>
      <c r="E157" s="167">
        <f>'Member Info'!B157</f>
        <v>0</v>
      </c>
      <c r="F157" s="8"/>
      <c r="G157" s="168" t="e">
        <f>'Member Info'!K157+'Member Info'!L157</f>
        <v>#VALUE!</v>
      </c>
      <c r="H157" s="26"/>
      <c r="I157" s="26"/>
      <c r="J157" s="26"/>
      <c r="K157" s="26"/>
      <c r="L157" s="26"/>
      <c r="M157" s="26"/>
      <c r="N157" s="107"/>
      <c r="O157" s="82">
        <f>'Member Info'!Q157</f>
        <v>0</v>
      </c>
      <c r="P157" s="96"/>
      <c r="Q157" s="96"/>
      <c r="R157" s="97">
        <f t="shared" si="23"/>
        <v>0</v>
      </c>
      <c r="S157" s="97"/>
      <c r="T157" s="97">
        <f t="shared" si="24"/>
        <v>0</v>
      </c>
      <c r="U157" s="97">
        <f t="shared" si="25"/>
        <v>0</v>
      </c>
      <c r="V157" s="97">
        <f t="shared" si="26"/>
        <v>0</v>
      </c>
      <c r="W157" s="97">
        <f t="shared" si="27"/>
        <v>0</v>
      </c>
      <c r="X157" s="97">
        <f t="shared" si="28"/>
        <v>0</v>
      </c>
      <c r="Y157" s="97">
        <f t="shared" si="29"/>
        <v>0</v>
      </c>
      <c r="Z157" s="212">
        <f t="shared" si="30"/>
        <v>0</v>
      </c>
      <c r="AA157" s="97" t="b">
        <f t="shared" si="31"/>
        <v>0</v>
      </c>
      <c r="AB157" s="88"/>
      <c r="AC157" s="88"/>
    </row>
    <row r="158" spans="1:29" s="126" customFormat="1" x14ac:dyDescent="0.25">
      <c r="A158" s="4"/>
      <c r="B158" s="166">
        <f>'Member Info'!D158</f>
        <v>0</v>
      </c>
      <c r="C158" s="166">
        <f>'Member Info'!E158</f>
        <v>0</v>
      </c>
      <c r="D158" s="169" t="str">
        <f>'Member Info'!G158</f>
        <v/>
      </c>
      <c r="E158" s="167">
        <f>'Member Info'!B158</f>
        <v>0</v>
      </c>
      <c r="F158" s="8"/>
      <c r="G158" s="168" t="e">
        <f>'Member Info'!K158+'Member Info'!L158</f>
        <v>#VALUE!</v>
      </c>
      <c r="H158" s="26"/>
      <c r="I158" s="26"/>
      <c r="J158" s="26"/>
      <c r="K158" s="26"/>
      <c r="L158" s="26"/>
      <c r="M158" s="26"/>
      <c r="N158" s="107"/>
      <c r="O158" s="82">
        <f>'Member Info'!Q158</f>
        <v>0</v>
      </c>
      <c r="P158" s="96"/>
      <c r="Q158" s="96"/>
      <c r="R158" s="97">
        <f t="shared" si="23"/>
        <v>0</v>
      </c>
      <c r="S158" s="97"/>
      <c r="T158" s="97">
        <f t="shared" si="24"/>
        <v>0</v>
      </c>
      <c r="U158" s="97">
        <f t="shared" si="25"/>
        <v>0</v>
      </c>
      <c r="V158" s="97">
        <f t="shared" si="26"/>
        <v>0</v>
      </c>
      <c r="W158" s="97">
        <f t="shared" si="27"/>
        <v>0</v>
      </c>
      <c r="X158" s="97">
        <f t="shared" si="28"/>
        <v>0</v>
      </c>
      <c r="Y158" s="97">
        <f t="shared" si="29"/>
        <v>0</v>
      </c>
      <c r="Z158" s="212">
        <f t="shared" si="30"/>
        <v>0</v>
      </c>
      <c r="AA158" s="97" t="b">
        <f t="shared" si="31"/>
        <v>0</v>
      </c>
      <c r="AB158" s="88"/>
      <c r="AC158" s="88"/>
    </row>
    <row r="159" spans="1:29" s="126" customFormat="1" x14ac:dyDescent="0.25">
      <c r="A159" s="4"/>
      <c r="B159" s="166">
        <f>'Member Info'!D159</f>
        <v>0</v>
      </c>
      <c r="C159" s="166">
        <f>'Member Info'!E159</f>
        <v>0</v>
      </c>
      <c r="D159" s="169" t="str">
        <f>'Member Info'!G159</f>
        <v/>
      </c>
      <c r="E159" s="167">
        <f>'Member Info'!B159</f>
        <v>0</v>
      </c>
      <c r="F159" s="8"/>
      <c r="G159" s="168" t="e">
        <f>'Member Info'!K159+'Member Info'!L159</f>
        <v>#VALUE!</v>
      </c>
      <c r="H159" s="26"/>
      <c r="I159" s="26"/>
      <c r="J159" s="26"/>
      <c r="K159" s="26"/>
      <c r="L159" s="26"/>
      <c r="M159" s="26"/>
      <c r="N159" s="107"/>
      <c r="O159" s="82">
        <f>'Member Info'!Q159</f>
        <v>0</v>
      </c>
      <c r="P159" s="96"/>
      <c r="Q159" s="96"/>
      <c r="R159" s="97">
        <f t="shared" si="23"/>
        <v>0</v>
      </c>
      <c r="S159" s="97"/>
      <c r="T159" s="97">
        <f t="shared" si="24"/>
        <v>0</v>
      </c>
      <c r="U159" s="97">
        <f t="shared" si="25"/>
        <v>0</v>
      </c>
      <c r="V159" s="97">
        <f t="shared" si="26"/>
        <v>0</v>
      </c>
      <c r="W159" s="97">
        <f t="shared" si="27"/>
        <v>0</v>
      </c>
      <c r="X159" s="97">
        <f t="shared" si="28"/>
        <v>0</v>
      </c>
      <c r="Y159" s="97">
        <f t="shared" si="29"/>
        <v>0</v>
      </c>
      <c r="Z159" s="212">
        <f t="shared" si="30"/>
        <v>0</v>
      </c>
      <c r="AA159" s="97" t="b">
        <f t="shared" si="31"/>
        <v>0</v>
      </c>
      <c r="AB159" s="88"/>
      <c r="AC159" s="88"/>
    </row>
    <row r="160" spans="1:29" s="126" customFormat="1" x14ac:dyDescent="0.25">
      <c r="A160" s="4"/>
      <c r="B160" s="166">
        <f>'Member Info'!D160</f>
        <v>0</v>
      </c>
      <c r="C160" s="166">
        <f>'Member Info'!E160</f>
        <v>0</v>
      </c>
      <c r="D160" s="169" t="str">
        <f>'Member Info'!G160</f>
        <v/>
      </c>
      <c r="E160" s="167">
        <f>'Member Info'!B160</f>
        <v>0</v>
      </c>
      <c r="F160" s="8"/>
      <c r="G160" s="168" t="e">
        <f>'Member Info'!K160+'Member Info'!L160</f>
        <v>#VALUE!</v>
      </c>
      <c r="H160" s="26"/>
      <c r="I160" s="26"/>
      <c r="J160" s="26"/>
      <c r="K160" s="26"/>
      <c r="L160" s="26"/>
      <c r="M160" s="26"/>
      <c r="N160" s="107"/>
      <c r="O160" s="82">
        <f>'Member Info'!Q160</f>
        <v>0</v>
      </c>
      <c r="P160" s="96"/>
      <c r="Q160" s="96"/>
      <c r="R160" s="97">
        <f t="shared" si="23"/>
        <v>0</v>
      </c>
      <c r="S160" s="97"/>
      <c r="T160" s="97">
        <f t="shared" si="24"/>
        <v>0</v>
      </c>
      <c r="U160" s="97">
        <f t="shared" si="25"/>
        <v>0</v>
      </c>
      <c r="V160" s="97">
        <f t="shared" si="26"/>
        <v>0</v>
      </c>
      <c r="W160" s="97">
        <f t="shared" si="27"/>
        <v>0</v>
      </c>
      <c r="X160" s="97">
        <f t="shared" si="28"/>
        <v>0</v>
      </c>
      <c r="Y160" s="97">
        <f t="shared" si="29"/>
        <v>0</v>
      </c>
      <c r="Z160" s="212">
        <f t="shared" si="30"/>
        <v>0</v>
      </c>
      <c r="AA160" s="97" t="b">
        <f t="shared" si="31"/>
        <v>0</v>
      </c>
      <c r="AB160" s="88"/>
      <c r="AC160" s="88"/>
    </row>
    <row r="161" spans="1:29" s="126" customFormat="1" x14ac:dyDescent="0.25">
      <c r="A161" s="4"/>
      <c r="B161" s="166">
        <f>'Member Info'!D161</f>
        <v>0</v>
      </c>
      <c r="C161" s="166">
        <f>'Member Info'!E161</f>
        <v>0</v>
      </c>
      <c r="D161" s="169" t="str">
        <f>'Member Info'!G161</f>
        <v/>
      </c>
      <c r="E161" s="167">
        <f>'Member Info'!B161</f>
        <v>0</v>
      </c>
      <c r="F161" s="8"/>
      <c r="G161" s="168" t="e">
        <f>'Member Info'!K161+'Member Info'!L161</f>
        <v>#VALUE!</v>
      </c>
      <c r="H161" s="26"/>
      <c r="I161" s="26"/>
      <c r="J161" s="26"/>
      <c r="K161" s="26"/>
      <c r="L161" s="26"/>
      <c r="M161" s="26"/>
      <c r="N161" s="107"/>
      <c r="O161" s="82">
        <f>'Member Info'!Q161</f>
        <v>0</v>
      </c>
      <c r="P161" s="96"/>
      <c r="Q161" s="96"/>
      <c r="R161" s="97">
        <f t="shared" si="23"/>
        <v>0</v>
      </c>
      <c r="S161" s="97"/>
      <c r="T161" s="97">
        <f t="shared" si="24"/>
        <v>0</v>
      </c>
      <c r="U161" s="97">
        <f t="shared" si="25"/>
        <v>0</v>
      </c>
      <c r="V161" s="97">
        <f t="shared" si="26"/>
        <v>0</v>
      </c>
      <c r="W161" s="97">
        <f t="shared" si="27"/>
        <v>0</v>
      </c>
      <c r="X161" s="97">
        <f t="shared" si="28"/>
        <v>0</v>
      </c>
      <c r="Y161" s="97">
        <f t="shared" si="29"/>
        <v>0</v>
      </c>
      <c r="Z161" s="212">
        <f t="shared" si="30"/>
        <v>0</v>
      </c>
      <c r="AA161" s="97" t="b">
        <f t="shared" si="31"/>
        <v>0</v>
      </c>
      <c r="AB161" s="88"/>
      <c r="AC161" s="88"/>
    </row>
    <row r="162" spans="1:29" s="126" customFormat="1" x14ac:dyDescent="0.25">
      <c r="A162" s="4"/>
      <c r="B162" s="166">
        <f>'Member Info'!D162</f>
        <v>0</v>
      </c>
      <c r="C162" s="166">
        <f>'Member Info'!E162</f>
        <v>0</v>
      </c>
      <c r="D162" s="169" t="str">
        <f>'Member Info'!G162</f>
        <v/>
      </c>
      <c r="E162" s="167">
        <f>'Member Info'!B162</f>
        <v>0</v>
      </c>
      <c r="F162" s="8"/>
      <c r="G162" s="168" t="e">
        <f>'Member Info'!K162+'Member Info'!L162</f>
        <v>#VALUE!</v>
      </c>
      <c r="H162" s="26"/>
      <c r="I162" s="26"/>
      <c r="J162" s="26"/>
      <c r="K162" s="26"/>
      <c r="L162" s="26"/>
      <c r="M162" s="26"/>
      <c r="N162" s="107"/>
      <c r="O162" s="82">
        <f>'Member Info'!Q162</f>
        <v>0</v>
      </c>
      <c r="P162" s="96"/>
      <c r="Q162" s="96"/>
      <c r="R162" s="97">
        <f t="shared" si="23"/>
        <v>0</v>
      </c>
      <c r="S162" s="97"/>
      <c r="T162" s="97">
        <f t="shared" si="24"/>
        <v>0</v>
      </c>
      <c r="U162" s="97">
        <f t="shared" si="25"/>
        <v>0</v>
      </c>
      <c r="V162" s="97">
        <f t="shared" si="26"/>
        <v>0</v>
      </c>
      <c r="W162" s="97">
        <f t="shared" si="27"/>
        <v>0</v>
      </c>
      <c r="X162" s="97">
        <f t="shared" si="28"/>
        <v>0</v>
      </c>
      <c r="Y162" s="97">
        <f t="shared" si="29"/>
        <v>0</v>
      </c>
      <c r="Z162" s="212">
        <f t="shared" si="30"/>
        <v>0</v>
      </c>
      <c r="AA162" s="97" t="b">
        <f t="shared" si="31"/>
        <v>0</v>
      </c>
      <c r="AB162" s="88"/>
      <c r="AC162" s="88"/>
    </row>
    <row r="163" spans="1:29" s="126" customFormat="1" x14ac:dyDescent="0.25">
      <c r="A163" s="4"/>
      <c r="B163" s="166">
        <f>'Member Info'!D163</f>
        <v>0</v>
      </c>
      <c r="C163" s="166">
        <f>'Member Info'!E163</f>
        <v>0</v>
      </c>
      <c r="D163" s="169" t="str">
        <f>'Member Info'!G163</f>
        <v/>
      </c>
      <c r="E163" s="167">
        <f>'Member Info'!B163</f>
        <v>0</v>
      </c>
      <c r="F163" s="8"/>
      <c r="G163" s="168" t="e">
        <f>'Member Info'!K163+'Member Info'!L163</f>
        <v>#VALUE!</v>
      </c>
      <c r="H163" s="26"/>
      <c r="I163" s="26"/>
      <c r="J163" s="26"/>
      <c r="K163" s="26"/>
      <c r="L163" s="26"/>
      <c r="M163" s="26"/>
      <c r="N163" s="107"/>
      <c r="O163" s="82">
        <f>'Member Info'!Q163</f>
        <v>0</v>
      </c>
      <c r="P163" s="96"/>
      <c r="Q163" s="96"/>
      <c r="R163" s="97">
        <f t="shared" si="23"/>
        <v>0</v>
      </c>
      <c r="S163" s="97"/>
      <c r="T163" s="97">
        <f t="shared" si="24"/>
        <v>0</v>
      </c>
      <c r="U163" s="97">
        <f t="shared" si="25"/>
        <v>0</v>
      </c>
      <c r="V163" s="97">
        <f t="shared" si="26"/>
        <v>0</v>
      </c>
      <c r="W163" s="97">
        <f t="shared" si="27"/>
        <v>0</v>
      </c>
      <c r="X163" s="97">
        <f t="shared" si="28"/>
        <v>0</v>
      </c>
      <c r="Y163" s="97">
        <f t="shared" si="29"/>
        <v>0</v>
      </c>
      <c r="Z163" s="212">
        <f t="shared" si="30"/>
        <v>0</v>
      </c>
      <c r="AA163" s="97" t="b">
        <f t="shared" si="31"/>
        <v>0</v>
      </c>
      <c r="AB163" s="88"/>
      <c r="AC163" s="88"/>
    </row>
    <row r="164" spans="1:29" s="126" customFormat="1" x14ac:dyDescent="0.25">
      <c r="A164" s="4"/>
      <c r="B164" s="166">
        <f>'Member Info'!D164</f>
        <v>0</v>
      </c>
      <c r="C164" s="166">
        <f>'Member Info'!E164</f>
        <v>0</v>
      </c>
      <c r="D164" s="169" t="str">
        <f>'Member Info'!G164</f>
        <v/>
      </c>
      <c r="E164" s="167">
        <f>'Member Info'!B164</f>
        <v>0</v>
      </c>
      <c r="F164" s="8"/>
      <c r="G164" s="168" t="e">
        <f>'Member Info'!K164+'Member Info'!L164</f>
        <v>#VALUE!</v>
      </c>
      <c r="H164" s="26"/>
      <c r="I164" s="26"/>
      <c r="J164" s="26"/>
      <c r="K164" s="26"/>
      <c r="L164" s="26"/>
      <c r="M164" s="26"/>
      <c r="N164" s="107"/>
      <c r="O164" s="82">
        <f>'Member Info'!Q164</f>
        <v>0</v>
      </c>
      <c r="P164" s="96"/>
      <c r="Q164" s="96"/>
      <c r="R164" s="97">
        <f t="shared" si="23"/>
        <v>0</v>
      </c>
      <c r="S164" s="97"/>
      <c r="T164" s="97">
        <f t="shared" si="24"/>
        <v>0</v>
      </c>
      <c r="U164" s="97">
        <f t="shared" si="25"/>
        <v>0</v>
      </c>
      <c r="V164" s="97">
        <f t="shared" si="26"/>
        <v>0</v>
      </c>
      <c r="W164" s="97">
        <f t="shared" si="27"/>
        <v>0</v>
      </c>
      <c r="X164" s="97">
        <f t="shared" si="28"/>
        <v>0</v>
      </c>
      <c r="Y164" s="97">
        <f t="shared" si="29"/>
        <v>0</v>
      </c>
      <c r="Z164" s="212">
        <f t="shared" si="30"/>
        <v>0</v>
      </c>
      <c r="AA164" s="97" t="b">
        <f t="shared" si="31"/>
        <v>0</v>
      </c>
      <c r="AB164" s="88"/>
      <c r="AC164" s="88"/>
    </row>
    <row r="165" spans="1:29" s="126" customFormat="1" x14ac:dyDescent="0.25">
      <c r="A165" s="4"/>
      <c r="B165" s="166">
        <f>'Member Info'!D165</f>
        <v>0</v>
      </c>
      <c r="C165" s="166">
        <f>'Member Info'!E165</f>
        <v>0</v>
      </c>
      <c r="D165" s="169" t="str">
        <f>'Member Info'!G165</f>
        <v/>
      </c>
      <c r="E165" s="167">
        <f>'Member Info'!B165</f>
        <v>0</v>
      </c>
      <c r="F165" s="8"/>
      <c r="G165" s="168" t="e">
        <f>'Member Info'!K165+'Member Info'!L165</f>
        <v>#VALUE!</v>
      </c>
      <c r="H165" s="26"/>
      <c r="I165" s="26"/>
      <c r="J165" s="26"/>
      <c r="K165" s="26"/>
      <c r="L165" s="26"/>
      <c r="M165" s="26"/>
      <c r="N165" s="107"/>
      <c r="O165" s="82">
        <f>'Member Info'!Q165</f>
        <v>0</v>
      </c>
      <c r="P165" s="96"/>
      <c r="Q165" s="96"/>
      <c r="R165" s="97">
        <f t="shared" si="23"/>
        <v>0</v>
      </c>
      <c r="S165" s="97"/>
      <c r="T165" s="97">
        <f t="shared" si="24"/>
        <v>0</v>
      </c>
      <c r="U165" s="97">
        <f t="shared" si="25"/>
        <v>0</v>
      </c>
      <c r="V165" s="97">
        <f t="shared" si="26"/>
        <v>0</v>
      </c>
      <c r="W165" s="97">
        <f t="shared" si="27"/>
        <v>0</v>
      </c>
      <c r="X165" s="97">
        <f t="shared" si="28"/>
        <v>0</v>
      </c>
      <c r="Y165" s="97">
        <f t="shared" si="29"/>
        <v>0</v>
      </c>
      <c r="Z165" s="212">
        <f t="shared" si="30"/>
        <v>0</v>
      </c>
      <c r="AA165" s="97" t="b">
        <f t="shared" si="31"/>
        <v>0</v>
      </c>
      <c r="AB165" s="88"/>
      <c r="AC165" s="88"/>
    </row>
    <row r="166" spans="1:29" s="126" customFormat="1" x14ac:dyDescent="0.25">
      <c r="A166" s="4"/>
      <c r="B166" s="166">
        <f>'Member Info'!D166</f>
        <v>0</v>
      </c>
      <c r="C166" s="166">
        <f>'Member Info'!E166</f>
        <v>0</v>
      </c>
      <c r="D166" s="169" t="str">
        <f>'Member Info'!G166</f>
        <v/>
      </c>
      <c r="E166" s="167">
        <f>'Member Info'!B166</f>
        <v>0</v>
      </c>
      <c r="F166" s="8"/>
      <c r="G166" s="168" t="e">
        <f>'Member Info'!K166+'Member Info'!L166</f>
        <v>#VALUE!</v>
      </c>
      <c r="H166" s="26"/>
      <c r="I166" s="26"/>
      <c r="J166" s="26"/>
      <c r="K166" s="26"/>
      <c r="L166" s="26"/>
      <c r="M166" s="26"/>
      <c r="N166" s="107"/>
      <c r="O166" s="82">
        <f>'Member Info'!Q166</f>
        <v>0</v>
      </c>
      <c r="P166" s="96"/>
      <c r="Q166" s="96"/>
      <c r="R166" s="97">
        <f t="shared" si="23"/>
        <v>0</v>
      </c>
      <c r="S166" s="97"/>
      <c r="T166" s="97">
        <f t="shared" si="24"/>
        <v>0</v>
      </c>
      <c r="U166" s="97">
        <f t="shared" si="25"/>
        <v>0</v>
      </c>
      <c r="V166" s="97">
        <f t="shared" si="26"/>
        <v>0</v>
      </c>
      <c r="W166" s="97">
        <f t="shared" si="27"/>
        <v>0</v>
      </c>
      <c r="X166" s="97">
        <f t="shared" si="28"/>
        <v>0</v>
      </c>
      <c r="Y166" s="97">
        <f t="shared" si="29"/>
        <v>0</v>
      </c>
      <c r="Z166" s="212">
        <f t="shared" si="30"/>
        <v>0</v>
      </c>
      <c r="AA166" s="97" t="b">
        <f t="shared" si="31"/>
        <v>0</v>
      </c>
      <c r="AB166" s="88"/>
      <c r="AC166" s="88"/>
    </row>
    <row r="167" spans="1:29" s="126" customFormat="1" x14ac:dyDescent="0.25">
      <c r="A167" s="4"/>
      <c r="B167" s="166">
        <f>'Member Info'!D167</f>
        <v>0</v>
      </c>
      <c r="C167" s="166">
        <f>'Member Info'!E167</f>
        <v>0</v>
      </c>
      <c r="D167" s="169" t="str">
        <f>'Member Info'!G167</f>
        <v/>
      </c>
      <c r="E167" s="167">
        <f>'Member Info'!B167</f>
        <v>0</v>
      </c>
      <c r="F167" s="8"/>
      <c r="G167" s="168" t="e">
        <f>'Member Info'!K167+'Member Info'!L167</f>
        <v>#VALUE!</v>
      </c>
      <c r="H167" s="26"/>
      <c r="I167" s="26"/>
      <c r="J167" s="26"/>
      <c r="K167" s="26"/>
      <c r="L167" s="26"/>
      <c r="M167" s="26"/>
      <c r="N167" s="107"/>
      <c r="O167" s="82">
        <f>'Member Info'!Q167</f>
        <v>0</v>
      </c>
      <c r="P167" s="96"/>
      <c r="Q167" s="96"/>
      <c r="R167" s="97">
        <f t="shared" si="23"/>
        <v>0</v>
      </c>
      <c r="S167" s="97"/>
      <c r="T167" s="97">
        <f t="shared" si="24"/>
        <v>0</v>
      </c>
      <c r="U167" s="97">
        <f t="shared" si="25"/>
        <v>0</v>
      </c>
      <c r="V167" s="97">
        <f t="shared" si="26"/>
        <v>0</v>
      </c>
      <c r="W167" s="97">
        <f t="shared" si="27"/>
        <v>0</v>
      </c>
      <c r="X167" s="97">
        <f t="shared" si="28"/>
        <v>0</v>
      </c>
      <c r="Y167" s="97">
        <f t="shared" si="29"/>
        <v>0</v>
      </c>
      <c r="Z167" s="212">
        <f t="shared" si="30"/>
        <v>0</v>
      </c>
      <c r="AA167" s="97" t="b">
        <f t="shared" si="31"/>
        <v>0</v>
      </c>
      <c r="AB167" s="88"/>
      <c r="AC167" s="88"/>
    </row>
    <row r="168" spans="1:29" s="126" customFormat="1" x14ac:dyDescent="0.25">
      <c r="A168" s="4"/>
      <c r="B168" s="166">
        <f>'Member Info'!D168</f>
        <v>0</v>
      </c>
      <c r="C168" s="166">
        <f>'Member Info'!E168</f>
        <v>0</v>
      </c>
      <c r="D168" s="169" t="str">
        <f>'Member Info'!G168</f>
        <v/>
      </c>
      <c r="E168" s="167">
        <f>'Member Info'!B168</f>
        <v>0</v>
      </c>
      <c r="F168" s="8"/>
      <c r="G168" s="168" t="e">
        <f>'Member Info'!K168+'Member Info'!L168</f>
        <v>#VALUE!</v>
      </c>
      <c r="H168" s="26"/>
      <c r="I168" s="26"/>
      <c r="J168" s="26"/>
      <c r="K168" s="26"/>
      <c r="L168" s="26"/>
      <c r="M168" s="26"/>
      <c r="N168" s="107"/>
      <c r="O168" s="82">
        <f>'Member Info'!Q168</f>
        <v>0</v>
      </c>
      <c r="P168" s="96"/>
      <c r="Q168" s="96"/>
      <c r="R168" s="97">
        <f t="shared" si="23"/>
        <v>0</v>
      </c>
      <c r="S168" s="97"/>
      <c r="T168" s="97">
        <f t="shared" si="24"/>
        <v>0</v>
      </c>
      <c r="U168" s="97">
        <f t="shared" si="25"/>
        <v>0</v>
      </c>
      <c r="V168" s="97">
        <f t="shared" si="26"/>
        <v>0</v>
      </c>
      <c r="W168" s="97">
        <f t="shared" si="27"/>
        <v>0</v>
      </c>
      <c r="X168" s="97">
        <f t="shared" si="28"/>
        <v>0</v>
      </c>
      <c r="Y168" s="97">
        <f t="shared" si="29"/>
        <v>0</v>
      </c>
      <c r="Z168" s="212">
        <f t="shared" si="30"/>
        <v>0</v>
      </c>
      <c r="AA168" s="97" t="b">
        <f t="shared" si="31"/>
        <v>0</v>
      </c>
      <c r="AB168" s="88"/>
      <c r="AC168" s="88"/>
    </row>
    <row r="169" spans="1:29" s="126" customFormat="1" x14ac:dyDescent="0.25">
      <c r="A169" s="4"/>
      <c r="B169" s="166">
        <f>'Member Info'!D169</f>
        <v>0</v>
      </c>
      <c r="C169" s="166">
        <f>'Member Info'!E169</f>
        <v>0</v>
      </c>
      <c r="D169" s="169" t="str">
        <f>'Member Info'!G169</f>
        <v/>
      </c>
      <c r="E169" s="167">
        <f>'Member Info'!B169</f>
        <v>0</v>
      </c>
      <c r="F169" s="8"/>
      <c r="G169" s="168" t="e">
        <f>'Member Info'!K169+'Member Info'!L169</f>
        <v>#VALUE!</v>
      </c>
      <c r="H169" s="26"/>
      <c r="I169" s="26"/>
      <c r="J169" s="26"/>
      <c r="K169" s="26"/>
      <c r="L169" s="26"/>
      <c r="M169" s="26"/>
      <c r="N169" s="107"/>
      <c r="O169" s="82">
        <f>'Member Info'!Q169</f>
        <v>0</v>
      </c>
      <c r="P169" s="96"/>
      <c r="Q169" s="96"/>
      <c r="R169" s="97">
        <f t="shared" si="23"/>
        <v>0</v>
      </c>
      <c r="S169" s="97"/>
      <c r="T169" s="97">
        <f t="shared" si="24"/>
        <v>0</v>
      </c>
      <c r="U169" s="97">
        <f t="shared" si="25"/>
        <v>0</v>
      </c>
      <c r="V169" s="97">
        <f t="shared" si="26"/>
        <v>0</v>
      </c>
      <c r="W169" s="97">
        <f t="shared" si="27"/>
        <v>0</v>
      </c>
      <c r="X169" s="97">
        <f t="shared" si="28"/>
        <v>0</v>
      </c>
      <c r="Y169" s="97">
        <f t="shared" si="29"/>
        <v>0</v>
      </c>
      <c r="Z169" s="212">
        <f t="shared" si="30"/>
        <v>0</v>
      </c>
      <c r="AA169" s="97" t="b">
        <f t="shared" si="31"/>
        <v>0</v>
      </c>
      <c r="AB169" s="88"/>
      <c r="AC169" s="88"/>
    </row>
    <row r="170" spans="1:29" s="126" customFormat="1" x14ac:dyDescent="0.25">
      <c r="A170" s="4"/>
      <c r="B170" s="166">
        <f>'Member Info'!D170</f>
        <v>0</v>
      </c>
      <c r="C170" s="166">
        <f>'Member Info'!E170</f>
        <v>0</v>
      </c>
      <c r="D170" s="169" t="str">
        <f>'Member Info'!G170</f>
        <v/>
      </c>
      <c r="E170" s="167">
        <f>'Member Info'!B170</f>
        <v>0</v>
      </c>
      <c r="F170" s="8"/>
      <c r="G170" s="168" t="e">
        <f>'Member Info'!K170+'Member Info'!L170</f>
        <v>#VALUE!</v>
      </c>
      <c r="H170" s="26"/>
      <c r="I170" s="26"/>
      <c r="J170" s="26"/>
      <c r="K170" s="26"/>
      <c r="L170" s="26"/>
      <c r="M170" s="26"/>
      <c r="N170" s="107"/>
      <c r="O170" s="82">
        <f>'Member Info'!Q170</f>
        <v>0</v>
      </c>
      <c r="P170" s="96"/>
      <c r="Q170" s="96"/>
      <c r="R170" s="97">
        <f t="shared" si="23"/>
        <v>0</v>
      </c>
      <c r="S170" s="97"/>
      <c r="T170" s="97">
        <f t="shared" si="24"/>
        <v>0</v>
      </c>
      <c r="U170" s="97">
        <f t="shared" si="25"/>
        <v>0</v>
      </c>
      <c r="V170" s="97">
        <f t="shared" si="26"/>
        <v>0</v>
      </c>
      <c r="W170" s="97">
        <f t="shared" si="27"/>
        <v>0</v>
      </c>
      <c r="X170" s="97">
        <f t="shared" si="28"/>
        <v>0</v>
      </c>
      <c r="Y170" s="97">
        <f t="shared" si="29"/>
        <v>0</v>
      </c>
      <c r="Z170" s="212">
        <f t="shared" si="30"/>
        <v>0</v>
      </c>
      <c r="AA170" s="97" t="b">
        <f t="shared" si="31"/>
        <v>0</v>
      </c>
      <c r="AB170" s="88"/>
      <c r="AC170" s="88"/>
    </row>
    <row r="171" spans="1:29" s="126" customFormat="1" x14ac:dyDescent="0.25">
      <c r="A171" s="4"/>
      <c r="B171" s="166">
        <f>'Member Info'!D171</f>
        <v>0</v>
      </c>
      <c r="C171" s="166">
        <f>'Member Info'!E171</f>
        <v>0</v>
      </c>
      <c r="D171" s="169" t="str">
        <f>'Member Info'!G171</f>
        <v/>
      </c>
      <c r="E171" s="167">
        <f>'Member Info'!B171</f>
        <v>0</v>
      </c>
      <c r="F171" s="8"/>
      <c r="G171" s="168" t="e">
        <f>'Member Info'!K171+'Member Info'!L171</f>
        <v>#VALUE!</v>
      </c>
      <c r="H171" s="26"/>
      <c r="I171" s="26"/>
      <c r="J171" s="26"/>
      <c r="K171" s="26"/>
      <c r="L171" s="26"/>
      <c r="M171" s="26"/>
      <c r="N171" s="107"/>
      <c r="O171" s="82">
        <f>'Member Info'!Q171</f>
        <v>0</v>
      </c>
      <c r="P171" s="96"/>
      <c r="Q171" s="96"/>
      <c r="R171" s="97">
        <f t="shared" si="23"/>
        <v>0</v>
      </c>
      <c r="S171" s="97"/>
      <c r="T171" s="97">
        <f t="shared" si="24"/>
        <v>0</v>
      </c>
      <c r="U171" s="97">
        <f t="shared" si="25"/>
        <v>0</v>
      </c>
      <c r="V171" s="97">
        <f t="shared" si="26"/>
        <v>0</v>
      </c>
      <c r="W171" s="97">
        <f t="shared" si="27"/>
        <v>0</v>
      </c>
      <c r="X171" s="97">
        <f t="shared" si="28"/>
        <v>0</v>
      </c>
      <c r="Y171" s="97">
        <f t="shared" si="29"/>
        <v>0</v>
      </c>
      <c r="Z171" s="212">
        <f t="shared" si="30"/>
        <v>0</v>
      </c>
      <c r="AA171" s="97" t="b">
        <f t="shared" si="31"/>
        <v>0</v>
      </c>
      <c r="AB171" s="88"/>
      <c r="AC171" s="88"/>
    </row>
    <row r="172" spans="1:29" s="126" customFormat="1" x14ac:dyDescent="0.25">
      <c r="A172" s="4"/>
      <c r="B172" s="166">
        <f>'Member Info'!D172</f>
        <v>0</v>
      </c>
      <c r="C172" s="166">
        <f>'Member Info'!E172</f>
        <v>0</v>
      </c>
      <c r="D172" s="169" t="str">
        <f>'Member Info'!G172</f>
        <v/>
      </c>
      <c r="E172" s="167">
        <f>'Member Info'!B172</f>
        <v>0</v>
      </c>
      <c r="F172" s="8"/>
      <c r="G172" s="168" t="e">
        <f>'Member Info'!K172+'Member Info'!L172</f>
        <v>#VALUE!</v>
      </c>
      <c r="H172" s="26"/>
      <c r="I172" s="26"/>
      <c r="J172" s="26"/>
      <c r="K172" s="26"/>
      <c r="L172" s="26"/>
      <c r="M172" s="26"/>
      <c r="N172" s="107"/>
      <c r="O172" s="82">
        <f>'Member Info'!Q172</f>
        <v>0</v>
      </c>
      <c r="P172" s="96"/>
      <c r="Q172" s="96"/>
      <c r="R172" s="97">
        <f t="shared" si="23"/>
        <v>0</v>
      </c>
      <c r="S172" s="97"/>
      <c r="T172" s="97">
        <f t="shared" si="24"/>
        <v>0</v>
      </c>
      <c r="U172" s="97">
        <f t="shared" si="25"/>
        <v>0</v>
      </c>
      <c r="V172" s="97">
        <f t="shared" si="26"/>
        <v>0</v>
      </c>
      <c r="W172" s="97">
        <f t="shared" si="27"/>
        <v>0</v>
      </c>
      <c r="X172" s="97">
        <f t="shared" si="28"/>
        <v>0</v>
      </c>
      <c r="Y172" s="97">
        <f t="shared" si="29"/>
        <v>0</v>
      </c>
      <c r="Z172" s="212">
        <f t="shared" si="30"/>
        <v>0</v>
      </c>
      <c r="AA172" s="97" t="b">
        <f t="shared" si="31"/>
        <v>0</v>
      </c>
      <c r="AB172" s="88"/>
      <c r="AC172" s="88"/>
    </row>
    <row r="173" spans="1:29" s="126" customFormat="1" x14ac:dyDescent="0.25">
      <c r="A173" s="4"/>
      <c r="B173" s="166">
        <f>'Member Info'!D173</f>
        <v>0</v>
      </c>
      <c r="C173" s="166">
        <f>'Member Info'!E173</f>
        <v>0</v>
      </c>
      <c r="D173" s="169" t="str">
        <f>'Member Info'!G173</f>
        <v/>
      </c>
      <c r="E173" s="167">
        <f>'Member Info'!B173</f>
        <v>0</v>
      </c>
      <c r="F173" s="8"/>
      <c r="G173" s="168" t="e">
        <f>'Member Info'!K173+'Member Info'!L173</f>
        <v>#VALUE!</v>
      </c>
      <c r="H173" s="26"/>
      <c r="I173" s="26"/>
      <c r="J173" s="26"/>
      <c r="K173" s="26"/>
      <c r="L173" s="26"/>
      <c r="M173" s="26"/>
      <c r="N173" s="107"/>
      <c r="O173" s="82">
        <f>'Member Info'!Q173</f>
        <v>0</v>
      </c>
      <c r="P173" s="96"/>
      <c r="Q173" s="96"/>
      <c r="R173" s="97">
        <f t="shared" si="23"/>
        <v>0</v>
      </c>
      <c r="S173" s="97"/>
      <c r="T173" s="97">
        <f t="shared" si="24"/>
        <v>0</v>
      </c>
      <c r="U173" s="97">
        <f t="shared" si="25"/>
        <v>0</v>
      </c>
      <c r="V173" s="97">
        <f t="shared" si="26"/>
        <v>0</v>
      </c>
      <c r="W173" s="97">
        <f t="shared" si="27"/>
        <v>0</v>
      </c>
      <c r="X173" s="97">
        <f t="shared" si="28"/>
        <v>0</v>
      </c>
      <c r="Y173" s="97">
        <f t="shared" si="29"/>
        <v>0</v>
      </c>
      <c r="Z173" s="212">
        <f t="shared" si="30"/>
        <v>0</v>
      </c>
      <c r="AA173" s="97" t="b">
        <f t="shared" si="31"/>
        <v>0</v>
      </c>
      <c r="AB173" s="88"/>
      <c r="AC173" s="88"/>
    </row>
    <row r="174" spans="1:29" s="126" customFormat="1" x14ac:dyDescent="0.25">
      <c r="A174" s="4"/>
      <c r="B174" s="166">
        <f>'Member Info'!D174</f>
        <v>0</v>
      </c>
      <c r="C174" s="166">
        <f>'Member Info'!E174</f>
        <v>0</v>
      </c>
      <c r="D174" s="169" t="str">
        <f>'Member Info'!G174</f>
        <v/>
      </c>
      <c r="E174" s="167">
        <f>'Member Info'!B174</f>
        <v>0</v>
      </c>
      <c r="F174" s="8"/>
      <c r="G174" s="168" t="e">
        <f>'Member Info'!K174+'Member Info'!L174</f>
        <v>#VALUE!</v>
      </c>
      <c r="H174" s="26"/>
      <c r="I174" s="26"/>
      <c r="J174" s="26"/>
      <c r="K174" s="26"/>
      <c r="L174" s="26"/>
      <c r="M174" s="26"/>
      <c r="N174" s="107"/>
      <c r="O174" s="82">
        <f>'Member Info'!Q174</f>
        <v>0</v>
      </c>
      <c r="P174" s="96"/>
      <c r="Q174" s="96"/>
      <c r="R174" s="97">
        <f t="shared" si="23"/>
        <v>0</v>
      </c>
      <c r="S174" s="97"/>
      <c r="T174" s="97">
        <f t="shared" si="24"/>
        <v>0</v>
      </c>
      <c r="U174" s="97">
        <f t="shared" si="25"/>
        <v>0</v>
      </c>
      <c r="V174" s="97">
        <f t="shared" si="26"/>
        <v>0</v>
      </c>
      <c r="W174" s="97">
        <f t="shared" si="27"/>
        <v>0</v>
      </c>
      <c r="X174" s="97">
        <f t="shared" si="28"/>
        <v>0</v>
      </c>
      <c r="Y174" s="97">
        <f t="shared" si="29"/>
        <v>0</v>
      </c>
      <c r="Z174" s="212">
        <f t="shared" si="30"/>
        <v>0</v>
      </c>
      <c r="AA174" s="97" t="b">
        <f t="shared" si="31"/>
        <v>0</v>
      </c>
      <c r="AB174" s="88"/>
      <c r="AC174" s="88"/>
    </row>
    <row r="175" spans="1:29" s="126" customFormat="1" x14ac:dyDescent="0.25">
      <c r="A175" s="4"/>
      <c r="B175" s="166">
        <f>'Member Info'!D175</f>
        <v>0</v>
      </c>
      <c r="C175" s="166">
        <f>'Member Info'!E175</f>
        <v>0</v>
      </c>
      <c r="D175" s="169" t="str">
        <f>'Member Info'!G175</f>
        <v/>
      </c>
      <c r="E175" s="167">
        <f>'Member Info'!B175</f>
        <v>0</v>
      </c>
      <c r="F175" s="8"/>
      <c r="G175" s="168" t="e">
        <f>'Member Info'!K175+'Member Info'!L175</f>
        <v>#VALUE!</v>
      </c>
      <c r="H175" s="26"/>
      <c r="I175" s="26"/>
      <c r="J175" s="26"/>
      <c r="K175" s="26"/>
      <c r="L175" s="26"/>
      <c r="M175" s="26"/>
      <c r="N175" s="107"/>
      <c r="O175" s="82">
        <f>'Member Info'!Q175</f>
        <v>0</v>
      </c>
      <c r="P175" s="96"/>
      <c r="Q175" s="96"/>
      <c r="R175" s="97">
        <f t="shared" si="23"/>
        <v>0</v>
      </c>
      <c r="S175" s="97"/>
      <c r="T175" s="97">
        <f t="shared" si="24"/>
        <v>0</v>
      </c>
      <c r="U175" s="97">
        <f t="shared" si="25"/>
        <v>0</v>
      </c>
      <c r="V175" s="97">
        <f t="shared" si="26"/>
        <v>0</v>
      </c>
      <c r="W175" s="97">
        <f t="shared" si="27"/>
        <v>0</v>
      </c>
      <c r="X175" s="97">
        <f t="shared" si="28"/>
        <v>0</v>
      </c>
      <c r="Y175" s="97">
        <f t="shared" si="29"/>
        <v>0</v>
      </c>
      <c r="Z175" s="212">
        <f t="shared" si="30"/>
        <v>0</v>
      </c>
      <c r="AA175" s="97" t="b">
        <f t="shared" si="31"/>
        <v>0</v>
      </c>
      <c r="AB175" s="88"/>
      <c r="AC175" s="88"/>
    </row>
    <row r="176" spans="1:29" s="126" customFormat="1" x14ac:dyDescent="0.25">
      <c r="A176" s="4"/>
      <c r="B176" s="166">
        <f>'Member Info'!D176</f>
        <v>0</v>
      </c>
      <c r="C176" s="166">
        <f>'Member Info'!E176</f>
        <v>0</v>
      </c>
      <c r="D176" s="169" t="str">
        <f>'Member Info'!G176</f>
        <v/>
      </c>
      <c r="E176" s="167">
        <f>'Member Info'!B176</f>
        <v>0</v>
      </c>
      <c r="F176" s="8"/>
      <c r="G176" s="168" t="e">
        <f>'Member Info'!K176+'Member Info'!L176</f>
        <v>#VALUE!</v>
      </c>
      <c r="H176" s="26"/>
      <c r="I176" s="26"/>
      <c r="J176" s="26"/>
      <c r="K176" s="26"/>
      <c r="L176" s="26"/>
      <c r="M176" s="26"/>
      <c r="N176" s="107"/>
      <c r="O176" s="82">
        <f>'Member Info'!Q176</f>
        <v>0</v>
      </c>
      <c r="P176" s="96"/>
      <c r="Q176" s="96"/>
      <c r="R176" s="97">
        <f t="shared" si="23"/>
        <v>0</v>
      </c>
      <c r="S176" s="97"/>
      <c r="T176" s="97">
        <f t="shared" si="24"/>
        <v>0</v>
      </c>
      <c r="U176" s="97">
        <f t="shared" si="25"/>
        <v>0</v>
      </c>
      <c r="V176" s="97">
        <f t="shared" si="26"/>
        <v>0</v>
      </c>
      <c r="W176" s="97">
        <f t="shared" si="27"/>
        <v>0</v>
      </c>
      <c r="X176" s="97">
        <f t="shared" si="28"/>
        <v>0</v>
      </c>
      <c r="Y176" s="97">
        <f t="shared" si="29"/>
        <v>0</v>
      </c>
      <c r="Z176" s="212">
        <f t="shared" si="30"/>
        <v>0</v>
      </c>
      <c r="AA176" s="97" t="b">
        <f t="shared" si="31"/>
        <v>0</v>
      </c>
      <c r="AB176" s="88"/>
      <c r="AC176" s="88"/>
    </row>
    <row r="177" spans="1:29" s="126" customFormat="1" x14ac:dyDescent="0.25">
      <c r="A177" s="4"/>
      <c r="B177" s="166">
        <f>'Member Info'!D177</f>
        <v>0</v>
      </c>
      <c r="C177" s="166">
        <f>'Member Info'!E177</f>
        <v>0</v>
      </c>
      <c r="D177" s="169" t="str">
        <f>'Member Info'!G177</f>
        <v/>
      </c>
      <c r="E177" s="167">
        <f>'Member Info'!B177</f>
        <v>0</v>
      </c>
      <c r="F177" s="8"/>
      <c r="G177" s="168" t="e">
        <f>'Member Info'!K177+'Member Info'!L177</f>
        <v>#VALUE!</v>
      </c>
      <c r="H177" s="26"/>
      <c r="I177" s="26"/>
      <c r="J177" s="26"/>
      <c r="K177" s="26"/>
      <c r="L177" s="26"/>
      <c r="M177" s="26"/>
      <c r="N177" s="107"/>
      <c r="O177" s="82">
        <f>'Member Info'!Q177</f>
        <v>0</v>
      </c>
      <c r="P177" s="96"/>
      <c r="Q177" s="96"/>
      <c r="R177" s="97">
        <f t="shared" si="23"/>
        <v>0</v>
      </c>
      <c r="S177" s="97"/>
      <c r="T177" s="97">
        <f t="shared" si="24"/>
        <v>0</v>
      </c>
      <c r="U177" s="97">
        <f t="shared" si="25"/>
        <v>0</v>
      </c>
      <c r="V177" s="97">
        <f t="shared" si="26"/>
        <v>0</v>
      </c>
      <c r="W177" s="97">
        <f t="shared" si="27"/>
        <v>0</v>
      </c>
      <c r="X177" s="97">
        <f t="shared" si="28"/>
        <v>0</v>
      </c>
      <c r="Y177" s="97">
        <f t="shared" si="29"/>
        <v>0</v>
      </c>
      <c r="Z177" s="212">
        <f t="shared" si="30"/>
        <v>0</v>
      </c>
      <c r="AA177" s="97" t="b">
        <f t="shared" si="31"/>
        <v>0</v>
      </c>
      <c r="AB177" s="88"/>
      <c r="AC177" s="88"/>
    </row>
    <row r="178" spans="1:29" s="126" customFormat="1" x14ac:dyDescent="0.25">
      <c r="A178" s="4"/>
      <c r="B178" s="166">
        <f>'Member Info'!D178</f>
        <v>0</v>
      </c>
      <c r="C178" s="166">
        <f>'Member Info'!E178</f>
        <v>0</v>
      </c>
      <c r="D178" s="169" t="str">
        <f>'Member Info'!G178</f>
        <v/>
      </c>
      <c r="E178" s="167">
        <f>'Member Info'!B178</f>
        <v>0</v>
      </c>
      <c r="F178" s="8"/>
      <c r="G178" s="168" t="e">
        <f>'Member Info'!K178+'Member Info'!L178</f>
        <v>#VALUE!</v>
      </c>
      <c r="H178" s="26"/>
      <c r="I178" s="26"/>
      <c r="J178" s="26"/>
      <c r="K178" s="26"/>
      <c r="L178" s="26"/>
      <c r="M178" s="26"/>
      <c r="N178" s="107"/>
      <c r="O178" s="82">
        <f>'Member Info'!Q178</f>
        <v>0</v>
      </c>
      <c r="P178" s="96"/>
      <c r="Q178" s="96"/>
      <c r="R178" s="97">
        <f t="shared" si="23"/>
        <v>0</v>
      </c>
      <c r="S178" s="97"/>
      <c r="T178" s="97">
        <f t="shared" si="24"/>
        <v>0</v>
      </c>
      <c r="U178" s="97">
        <f t="shared" si="25"/>
        <v>0</v>
      </c>
      <c r="V178" s="97">
        <f t="shared" si="26"/>
        <v>0</v>
      </c>
      <c r="W178" s="97">
        <f t="shared" si="27"/>
        <v>0</v>
      </c>
      <c r="X178" s="97">
        <f t="shared" si="28"/>
        <v>0</v>
      </c>
      <c r="Y178" s="97">
        <f t="shared" si="29"/>
        <v>0</v>
      </c>
      <c r="Z178" s="212">
        <f t="shared" si="30"/>
        <v>0</v>
      </c>
      <c r="AA178" s="97" t="b">
        <f t="shared" si="31"/>
        <v>0</v>
      </c>
      <c r="AB178" s="88"/>
      <c r="AC178" s="88"/>
    </row>
    <row r="179" spans="1:29" s="126" customFormat="1" x14ac:dyDescent="0.25">
      <c r="D179" s="59"/>
      <c r="N179" s="110"/>
    </row>
    <row r="180" spans="1:29" s="126" customFormat="1" x14ac:dyDescent="0.25">
      <c r="D180" s="59"/>
      <c r="N180" s="110"/>
    </row>
    <row r="181" spans="1:29" s="126" customFormat="1" x14ac:dyDescent="0.25">
      <c r="D181" s="59"/>
      <c r="N181" s="110"/>
    </row>
    <row r="182" spans="1:29" s="126" customFormat="1" x14ac:dyDescent="0.25">
      <c r="D182" s="59"/>
      <c r="N182" s="110"/>
    </row>
    <row r="183" spans="1:29" s="126" customFormat="1" x14ac:dyDescent="0.25">
      <c r="D183" s="59"/>
      <c r="N183" s="110"/>
    </row>
    <row r="184" spans="1:29" s="126" customFormat="1" x14ac:dyDescent="0.25">
      <c r="D184" s="59"/>
      <c r="N184" s="110"/>
    </row>
    <row r="185" spans="1:29" s="126" customFormat="1" x14ac:dyDescent="0.25">
      <c r="D185" s="59"/>
      <c r="N185" s="110"/>
    </row>
    <row r="186" spans="1:29" s="126" customFormat="1" x14ac:dyDescent="0.25">
      <c r="D186" s="59"/>
      <c r="N186" s="110"/>
    </row>
    <row r="187" spans="1:29" s="126" customFormat="1" x14ac:dyDescent="0.25">
      <c r="D187" s="59"/>
      <c r="N187" s="110"/>
    </row>
    <row r="188" spans="1:29" s="126" customFormat="1" x14ac:dyDescent="0.25">
      <c r="D188" s="59"/>
      <c r="N188" s="110"/>
    </row>
    <row r="189" spans="1:29" s="126" customFormat="1" x14ac:dyDescent="0.25">
      <c r="D189" s="59"/>
      <c r="N189" s="110"/>
    </row>
    <row r="190" spans="1:29" s="126" customFormat="1" x14ac:dyDescent="0.25">
      <c r="D190" s="59"/>
      <c r="N190" s="110"/>
    </row>
    <row r="191" spans="1:29" s="126" customFormat="1" x14ac:dyDescent="0.25">
      <c r="D191" s="59"/>
      <c r="N191" s="110"/>
    </row>
    <row r="192" spans="1:29" s="126" customFormat="1" x14ac:dyDescent="0.25">
      <c r="D192" s="59"/>
      <c r="N192" s="110"/>
    </row>
    <row r="193" spans="4:14" s="126" customFormat="1" x14ac:dyDescent="0.25">
      <c r="D193" s="59"/>
      <c r="N193" s="110"/>
    </row>
    <row r="194" spans="4:14" s="126" customFormat="1" x14ac:dyDescent="0.25">
      <c r="D194" s="59"/>
      <c r="N194" s="110"/>
    </row>
    <row r="195" spans="4:14" s="126" customFormat="1" x14ac:dyDescent="0.25">
      <c r="D195" s="59"/>
      <c r="N195" s="110"/>
    </row>
    <row r="196" spans="4:14" s="126" customFormat="1" x14ac:dyDescent="0.25">
      <c r="D196" s="59"/>
      <c r="N196" s="110"/>
    </row>
    <row r="197" spans="4:14" s="126" customFormat="1" x14ac:dyDescent="0.25">
      <c r="D197" s="59"/>
      <c r="N197" s="110"/>
    </row>
    <row r="198" spans="4:14" s="126" customFormat="1" x14ac:dyDescent="0.25">
      <c r="D198" s="59"/>
      <c r="N198" s="110"/>
    </row>
    <row r="199" spans="4:14" s="126" customFormat="1" x14ac:dyDescent="0.25">
      <c r="D199" s="59"/>
      <c r="N199" s="110"/>
    </row>
    <row r="200" spans="4:14" s="126" customFormat="1" x14ac:dyDescent="0.25">
      <c r="D200" s="59"/>
      <c r="N200" s="110"/>
    </row>
    <row r="201" spans="4:14" s="126" customFormat="1" x14ac:dyDescent="0.25">
      <c r="D201" s="59"/>
      <c r="N201" s="110"/>
    </row>
    <row r="202" spans="4:14" s="126" customFormat="1" x14ac:dyDescent="0.25">
      <c r="D202" s="59"/>
      <c r="N202" s="110"/>
    </row>
    <row r="203" spans="4:14" s="126" customFormat="1" x14ac:dyDescent="0.25">
      <c r="D203" s="59"/>
      <c r="N203" s="110"/>
    </row>
    <row r="204" spans="4:14" s="126" customFormat="1" x14ac:dyDescent="0.25">
      <c r="D204" s="59"/>
      <c r="N204" s="110"/>
    </row>
    <row r="205" spans="4:14" s="126" customFormat="1" x14ac:dyDescent="0.25">
      <c r="D205" s="59"/>
      <c r="N205" s="110"/>
    </row>
    <row r="206" spans="4:14" s="126" customFormat="1" x14ac:dyDescent="0.25">
      <c r="D206" s="59"/>
      <c r="N206" s="110"/>
    </row>
    <row r="207" spans="4:14" s="126" customFormat="1" x14ac:dyDescent="0.25">
      <c r="D207" s="59"/>
      <c r="N207" s="110"/>
    </row>
    <row r="208" spans="4:14" s="126" customFormat="1" x14ac:dyDescent="0.25">
      <c r="D208" s="59"/>
      <c r="N208" s="110"/>
    </row>
    <row r="209" spans="4:14" s="126" customFormat="1" x14ac:dyDescent="0.25">
      <c r="D209" s="59"/>
      <c r="N209" s="110"/>
    </row>
    <row r="210" spans="4:14" s="126" customFormat="1" x14ac:dyDescent="0.25">
      <c r="D210" s="59"/>
      <c r="N210" s="110"/>
    </row>
    <row r="211" spans="4:14" s="126" customFormat="1" x14ac:dyDescent="0.25">
      <c r="D211" s="59"/>
      <c r="N211" s="110"/>
    </row>
    <row r="212" spans="4:14" s="126" customFormat="1" x14ac:dyDescent="0.25">
      <c r="D212" s="59"/>
      <c r="N212" s="110"/>
    </row>
    <row r="213" spans="4:14" s="126" customFormat="1" x14ac:dyDescent="0.25">
      <c r="D213" s="59"/>
      <c r="N213" s="110"/>
    </row>
    <row r="214" spans="4:14" s="126" customFormat="1" x14ac:dyDescent="0.25">
      <c r="D214" s="59"/>
      <c r="N214" s="110"/>
    </row>
    <row r="215" spans="4:14" s="126" customFormat="1" x14ac:dyDescent="0.25">
      <c r="D215" s="59"/>
      <c r="N215" s="110"/>
    </row>
    <row r="216" spans="4:14" s="126" customFormat="1" x14ac:dyDescent="0.25">
      <c r="D216" s="59"/>
      <c r="N216" s="110"/>
    </row>
    <row r="217" spans="4:14" s="126" customFormat="1" x14ac:dyDescent="0.25">
      <c r="D217" s="59"/>
      <c r="N217" s="110"/>
    </row>
    <row r="218" spans="4:14" s="126" customFormat="1" x14ac:dyDescent="0.25">
      <c r="D218" s="59"/>
      <c r="N218" s="110"/>
    </row>
    <row r="219" spans="4:14" s="126" customFormat="1" x14ac:dyDescent="0.25">
      <c r="D219" s="59"/>
      <c r="N219" s="110"/>
    </row>
    <row r="220" spans="4:14" s="126" customFormat="1" x14ac:dyDescent="0.25">
      <c r="D220" s="59"/>
      <c r="N220" s="110"/>
    </row>
    <row r="221" spans="4:14" s="126" customFormat="1" x14ac:dyDescent="0.25">
      <c r="D221" s="59"/>
      <c r="N221" s="110"/>
    </row>
    <row r="222" spans="4:14" s="126" customFormat="1" x14ac:dyDescent="0.25">
      <c r="D222" s="59"/>
      <c r="N222" s="110"/>
    </row>
    <row r="223" spans="4:14" s="126" customFormat="1" x14ac:dyDescent="0.25">
      <c r="D223" s="59"/>
      <c r="N223" s="110"/>
    </row>
    <row r="224" spans="4:14" s="126" customFormat="1" x14ac:dyDescent="0.25">
      <c r="D224" s="59"/>
      <c r="N224" s="110"/>
    </row>
    <row r="225" spans="4:14" s="126" customFormat="1" x14ac:dyDescent="0.25">
      <c r="D225" s="59"/>
      <c r="N225" s="110"/>
    </row>
    <row r="226" spans="4:14" s="126" customFormat="1" x14ac:dyDescent="0.25">
      <c r="D226" s="59"/>
      <c r="N226" s="110"/>
    </row>
    <row r="227" spans="4:14" s="126" customFormat="1" x14ac:dyDescent="0.25">
      <c r="D227" s="59"/>
      <c r="N227" s="110"/>
    </row>
    <row r="228" spans="4:14" s="126" customFormat="1" x14ac:dyDescent="0.25">
      <c r="D228" s="59"/>
      <c r="N228" s="110"/>
    </row>
    <row r="229" spans="4:14" s="126" customFormat="1" x14ac:dyDescent="0.25">
      <c r="D229" s="59"/>
      <c r="N229" s="110"/>
    </row>
    <row r="230" spans="4:14" s="126" customFormat="1" x14ac:dyDescent="0.25">
      <c r="D230" s="59"/>
      <c r="N230" s="110"/>
    </row>
    <row r="231" spans="4:14" s="126" customFormat="1" x14ac:dyDescent="0.25">
      <c r="D231" s="59"/>
      <c r="N231" s="110"/>
    </row>
    <row r="232" spans="4:14" s="126" customFormat="1" x14ac:dyDescent="0.25">
      <c r="D232" s="59"/>
      <c r="N232" s="110"/>
    </row>
    <row r="233" spans="4:14" s="126" customFormat="1" x14ac:dyDescent="0.25">
      <c r="D233" s="59"/>
      <c r="N233" s="110"/>
    </row>
    <row r="234" spans="4:14" s="126" customFormat="1" x14ac:dyDescent="0.25">
      <c r="D234" s="59"/>
      <c r="N234" s="110"/>
    </row>
    <row r="235" spans="4:14" s="126" customFormat="1" x14ac:dyDescent="0.25">
      <c r="D235" s="59"/>
      <c r="N235" s="110"/>
    </row>
    <row r="236" spans="4:14" s="126" customFormat="1" x14ac:dyDescent="0.25">
      <c r="D236" s="59"/>
      <c r="N236" s="110"/>
    </row>
    <row r="237" spans="4:14" s="126" customFormat="1" x14ac:dyDescent="0.25">
      <c r="D237" s="59"/>
      <c r="N237" s="110"/>
    </row>
    <row r="238" spans="4:14" s="126" customFormat="1" x14ac:dyDescent="0.25">
      <c r="D238" s="59"/>
      <c r="N238" s="110"/>
    </row>
    <row r="239" spans="4:14" s="126" customFormat="1" x14ac:dyDescent="0.25">
      <c r="D239" s="59"/>
      <c r="N239" s="110"/>
    </row>
    <row r="240" spans="4:14" s="126" customFormat="1" x14ac:dyDescent="0.25">
      <c r="D240" s="59"/>
      <c r="N240" s="110"/>
    </row>
    <row r="241" spans="4:14" s="126" customFormat="1" x14ac:dyDescent="0.25">
      <c r="D241" s="59"/>
      <c r="N241" s="110"/>
    </row>
    <row r="242" spans="4:14" s="126" customFormat="1" x14ac:dyDescent="0.25">
      <c r="D242" s="59"/>
      <c r="N242" s="110"/>
    </row>
    <row r="243" spans="4:14" s="126" customFormat="1" x14ac:dyDescent="0.25">
      <c r="D243" s="59"/>
      <c r="N243" s="110"/>
    </row>
    <row r="244" spans="4:14" s="126" customFormat="1" x14ac:dyDescent="0.25">
      <c r="D244" s="59"/>
      <c r="N244" s="110"/>
    </row>
    <row r="245" spans="4:14" s="126" customFormat="1" x14ac:dyDescent="0.25">
      <c r="D245" s="59"/>
      <c r="N245" s="110"/>
    </row>
    <row r="246" spans="4:14" s="126" customFormat="1" x14ac:dyDescent="0.25">
      <c r="D246" s="59"/>
      <c r="N246" s="110"/>
    </row>
    <row r="247" spans="4:14" s="126" customFormat="1" x14ac:dyDescent="0.25">
      <c r="D247" s="59"/>
      <c r="N247" s="110"/>
    </row>
    <row r="248" spans="4:14" s="126" customFormat="1" x14ac:dyDescent="0.25">
      <c r="D248" s="59"/>
      <c r="N248" s="110"/>
    </row>
    <row r="249" spans="4:14" s="126" customFormat="1" x14ac:dyDescent="0.25">
      <c r="D249" s="59"/>
      <c r="N249" s="110"/>
    </row>
    <row r="250" spans="4:14" s="126" customFormat="1" x14ac:dyDescent="0.25">
      <c r="D250" s="59"/>
      <c r="N250" s="110"/>
    </row>
    <row r="251" spans="4:14" s="126" customFormat="1" x14ac:dyDescent="0.25">
      <c r="D251" s="59"/>
      <c r="N251" s="110"/>
    </row>
    <row r="252" spans="4:14" s="126" customFormat="1" x14ac:dyDescent="0.25">
      <c r="D252" s="59"/>
      <c r="N252" s="110"/>
    </row>
    <row r="253" spans="4:14" s="126" customFormat="1" x14ac:dyDescent="0.25">
      <c r="D253" s="59"/>
      <c r="N253" s="110"/>
    </row>
    <row r="254" spans="4:14" s="126" customFormat="1" x14ac:dyDescent="0.25">
      <c r="D254" s="59"/>
      <c r="N254" s="110"/>
    </row>
    <row r="255" spans="4:14" s="126" customFormat="1" x14ac:dyDescent="0.25">
      <c r="D255" s="59"/>
      <c r="N255" s="110"/>
    </row>
    <row r="256" spans="4:14" s="126" customFormat="1" x14ac:dyDescent="0.25">
      <c r="D256" s="59"/>
      <c r="N256" s="110"/>
    </row>
    <row r="257" spans="4:14" s="126" customFormat="1" x14ac:dyDescent="0.25">
      <c r="D257" s="59"/>
      <c r="N257" s="110"/>
    </row>
    <row r="258" spans="4:14" s="126" customFormat="1" x14ac:dyDescent="0.25">
      <c r="D258" s="59"/>
      <c r="N258" s="110"/>
    </row>
    <row r="259" spans="4:14" s="126" customFormat="1" x14ac:dyDescent="0.25">
      <c r="D259" s="59"/>
      <c r="N259" s="110"/>
    </row>
    <row r="260" spans="4:14" s="126" customFormat="1" x14ac:dyDescent="0.25">
      <c r="D260" s="59"/>
      <c r="N260" s="110"/>
    </row>
    <row r="261" spans="4:14" s="126" customFormat="1" x14ac:dyDescent="0.25">
      <c r="D261" s="59"/>
      <c r="N261" s="110"/>
    </row>
    <row r="262" spans="4:14" s="126" customFormat="1" x14ac:dyDescent="0.25">
      <c r="D262" s="59"/>
      <c r="N262" s="110"/>
    </row>
    <row r="263" spans="4:14" s="126" customFormat="1" x14ac:dyDescent="0.25">
      <c r="D263" s="59"/>
      <c r="N263" s="110"/>
    </row>
    <row r="264" spans="4:14" s="126" customFormat="1" x14ac:dyDescent="0.25">
      <c r="D264" s="59"/>
      <c r="N264" s="110"/>
    </row>
    <row r="265" spans="4:14" s="126" customFormat="1" x14ac:dyDescent="0.25">
      <c r="D265" s="59"/>
      <c r="N265" s="110"/>
    </row>
    <row r="266" spans="4:14" s="126" customFormat="1" x14ac:dyDescent="0.25">
      <c r="D266" s="59"/>
      <c r="N266" s="110"/>
    </row>
    <row r="267" spans="4:14" s="126" customFormat="1" x14ac:dyDescent="0.25">
      <c r="D267" s="59"/>
      <c r="N267" s="110"/>
    </row>
    <row r="268" spans="4:14" s="126" customFormat="1" x14ac:dyDescent="0.25">
      <c r="D268" s="59"/>
      <c r="N268" s="110"/>
    </row>
    <row r="269" spans="4:14" s="126" customFormat="1" x14ac:dyDescent="0.25">
      <c r="D269" s="59"/>
      <c r="N269" s="110"/>
    </row>
    <row r="270" spans="4:14" s="126" customFormat="1" x14ac:dyDescent="0.25">
      <c r="D270" s="59"/>
      <c r="N270" s="110"/>
    </row>
    <row r="271" spans="4:14" s="126" customFormat="1" x14ac:dyDescent="0.25">
      <c r="D271" s="59"/>
      <c r="N271" s="110"/>
    </row>
    <row r="272" spans="4:14" s="126" customFormat="1" x14ac:dyDescent="0.25">
      <c r="D272" s="59"/>
      <c r="N272" s="110"/>
    </row>
    <row r="273" spans="4:14" s="126" customFormat="1" x14ac:dyDescent="0.25">
      <c r="D273" s="59"/>
      <c r="N273" s="110"/>
    </row>
    <row r="274" spans="4:14" s="126" customFormat="1" x14ac:dyDescent="0.25">
      <c r="D274" s="59"/>
      <c r="N274" s="110"/>
    </row>
    <row r="275" spans="4:14" s="126" customFormat="1" x14ac:dyDescent="0.25">
      <c r="D275" s="59"/>
      <c r="N275" s="110"/>
    </row>
    <row r="276" spans="4:14" s="126" customFormat="1" x14ac:dyDescent="0.25">
      <c r="D276" s="59"/>
      <c r="N276" s="110"/>
    </row>
    <row r="277" spans="4:14" s="126" customFormat="1" x14ac:dyDescent="0.25">
      <c r="D277" s="59"/>
      <c r="N277" s="110"/>
    </row>
    <row r="278" spans="4:14" s="126" customFormat="1" x14ac:dyDescent="0.25">
      <c r="D278" s="59"/>
      <c r="N278" s="110"/>
    </row>
    <row r="279" spans="4:14" s="126" customFormat="1" x14ac:dyDescent="0.25">
      <c r="D279" s="59"/>
      <c r="N279" s="110"/>
    </row>
    <row r="280" spans="4:14" s="126" customFormat="1" x14ac:dyDescent="0.25">
      <c r="D280" s="59"/>
      <c r="N280" s="110"/>
    </row>
    <row r="281" spans="4:14" s="126" customFormat="1" x14ac:dyDescent="0.25">
      <c r="D281" s="59"/>
      <c r="N281" s="110"/>
    </row>
    <row r="282" spans="4:14" s="126" customFormat="1" x14ac:dyDescent="0.25">
      <c r="D282" s="59"/>
      <c r="N282" s="110"/>
    </row>
    <row r="283" spans="4:14" s="126" customFormat="1" x14ac:dyDescent="0.25">
      <c r="D283" s="59"/>
      <c r="N283" s="110"/>
    </row>
    <row r="284" spans="4:14" s="126" customFormat="1" x14ac:dyDescent="0.25">
      <c r="D284" s="59"/>
      <c r="N284" s="110"/>
    </row>
    <row r="285" spans="4:14" s="126" customFormat="1" x14ac:dyDescent="0.25">
      <c r="D285" s="59"/>
      <c r="N285" s="110"/>
    </row>
    <row r="286" spans="4:14" s="126" customFormat="1" x14ac:dyDescent="0.25">
      <c r="D286" s="59"/>
      <c r="N286" s="110"/>
    </row>
    <row r="287" spans="4:14" s="126" customFormat="1" x14ac:dyDescent="0.25">
      <c r="D287" s="59"/>
      <c r="N287" s="110"/>
    </row>
    <row r="288" spans="4:14" s="126" customFormat="1" x14ac:dyDescent="0.25">
      <c r="D288" s="59"/>
      <c r="N288" s="110"/>
    </row>
    <row r="289" spans="4:14" s="126" customFormat="1" x14ac:dyDescent="0.25">
      <c r="D289" s="59"/>
      <c r="N289" s="110"/>
    </row>
    <row r="290" spans="4:14" s="126" customFormat="1" x14ac:dyDescent="0.25">
      <c r="D290" s="59"/>
      <c r="N290" s="110"/>
    </row>
    <row r="291" spans="4:14" s="126" customFormat="1" x14ac:dyDescent="0.25">
      <c r="D291" s="59"/>
      <c r="N291" s="110"/>
    </row>
    <row r="292" spans="4:14" s="126" customFormat="1" x14ac:dyDescent="0.25">
      <c r="D292" s="59"/>
      <c r="N292" s="110"/>
    </row>
    <row r="293" spans="4:14" s="126" customFormat="1" x14ac:dyDescent="0.25">
      <c r="D293" s="59"/>
      <c r="N293" s="110"/>
    </row>
    <row r="294" spans="4:14" s="126" customFormat="1" x14ac:dyDescent="0.25">
      <c r="D294" s="59"/>
      <c r="N294" s="110"/>
    </row>
    <row r="295" spans="4:14" s="126" customFormat="1" x14ac:dyDescent="0.25">
      <c r="D295" s="59"/>
      <c r="N295" s="110"/>
    </row>
    <row r="296" spans="4:14" s="126" customFormat="1" x14ac:dyDescent="0.25">
      <c r="D296" s="59"/>
      <c r="N296" s="110"/>
    </row>
    <row r="297" spans="4:14" s="126" customFormat="1" x14ac:dyDescent="0.25">
      <c r="D297" s="59"/>
      <c r="N297" s="110"/>
    </row>
    <row r="298" spans="4:14" s="126" customFormat="1" x14ac:dyDescent="0.25">
      <c r="D298" s="59"/>
      <c r="N298" s="110"/>
    </row>
    <row r="299" spans="4:14" s="126" customFormat="1" x14ac:dyDescent="0.25">
      <c r="D299" s="59"/>
      <c r="N299" s="110"/>
    </row>
    <row r="300" spans="4:14" s="126" customFormat="1" x14ac:dyDescent="0.25">
      <c r="D300" s="59"/>
      <c r="N300" s="110"/>
    </row>
    <row r="301" spans="4:14" s="126" customFormat="1" x14ac:dyDescent="0.25">
      <c r="D301" s="59"/>
      <c r="N301" s="110"/>
    </row>
    <row r="302" spans="4:14" s="126" customFormat="1" x14ac:dyDescent="0.25">
      <c r="D302" s="59"/>
      <c r="N302" s="110"/>
    </row>
    <row r="303" spans="4:14" s="126" customFormat="1" x14ac:dyDescent="0.25">
      <c r="D303" s="59"/>
      <c r="N303" s="110"/>
    </row>
    <row r="304" spans="4:14" s="126" customFormat="1" x14ac:dyDescent="0.25">
      <c r="D304" s="59"/>
      <c r="N304" s="110"/>
    </row>
    <row r="305" spans="4:14" s="126" customFormat="1" x14ac:dyDescent="0.25">
      <c r="D305" s="59"/>
      <c r="N305" s="110"/>
    </row>
    <row r="306" spans="4:14" s="126" customFormat="1" x14ac:dyDescent="0.25">
      <c r="D306" s="59"/>
      <c r="N306" s="110"/>
    </row>
    <row r="307" spans="4:14" s="126" customFormat="1" x14ac:dyDescent="0.25">
      <c r="D307" s="59"/>
      <c r="N307" s="110"/>
    </row>
    <row r="308" spans="4:14" s="126" customFormat="1" x14ac:dyDescent="0.25">
      <c r="D308" s="59"/>
      <c r="N308" s="110"/>
    </row>
    <row r="309" spans="4:14" s="126" customFormat="1" x14ac:dyDescent="0.25">
      <c r="D309" s="59"/>
      <c r="N309" s="110"/>
    </row>
    <row r="310" spans="4:14" s="126" customFormat="1" x14ac:dyDescent="0.25">
      <c r="D310" s="59"/>
      <c r="N310" s="110"/>
    </row>
    <row r="311" spans="4:14" s="126" customFormat="1" x14ac:dyDescent="0.25">
      <c r="D311" s="59"/>
      <c r="N311" s="110"/>
    </row>
    <row r="312" spans="4:14" s="126" customFormat="1" x14ac:dyDescent="0.25">
      <c r="D312" s="59"/>
      <c r="N312" s="110"/>
    </row>
    <row r="313" spans="4:14" s="126" customFormat="1" x14ac:dyDescent="0.25">
      <c r="D313" s="59"/>
      <c r="N313" s="110"/>
    </row>
    <row r="314" spans="4:14" s="126" customFormat="1" x14ac:dyDescent="0.25">
      <c r="D314" s="59"/>
      <c r="N314" s="110"/>
    </row>
    <row r="315" spans="4:14" s="126" customFormat="1" x14ac:dyDescent="0.25">
      <c r="D315" s="59"/>
      <c r="N315" s="110"/>
    </row>
    <row r="316" spans="4:14" s="126" customFormat="1" x14ac:dyDescent="0.25">
      <c r="D316" s="59"/>
      <c r="N316" s="110"/>
    </row>
    <row r="317" spans="4:14" s="126" customFormat="1" x14ac:dyDescent="0.25">
      <c r="D317" s="59"/>
      <c r="N317" s="110"/>
    </row>
    <row r="318" spans="4:14" s="126" customFormat="1" x14ac:dyDescent="0.25">
      <c r="D318" s="59"/>
      <c r="N318" s="110"/>
    </row>
    <row r="319" spans="4:14" s="126" customFormat="1" x14ac:dyDescent="0.25">
      <c r="D319" s="59"/>
      <c r="N319" s="110"/>
    </row>
    <row r="320" spans="4:14" s="126" customFormat="1" x14ac:dyDescent="0.25">
      <c r="D320" s="59"/>
      <c r="N320" s="110"/>
    </row>
    <row r="321" spans="4:14" s="126" customFormat="1" x14ac:dyDescent="0.25">
      <c r="D321" s="59"/>
      <c r="N321" s="110"/>
    </row>
    <row r="322" spans="4:14" s="126" customFormat="1" x14ac:dyDescent="0.25">
      <c r="D322" s="59"/>
      <c r="N322" s="110"/>
    </row>
    <row r="323" spans="4:14" s="126" customFormat="1" x14ac:dyDescent="0.25">
      <c r="D323" s="59"/>
      <c r="N323" s="110"/>
    </row>
    <row r="324" spans="4:14" s="126" customFormat="1" x14ac:dyDescent="0.25">
      <c r="D324" s="59"/>
      <c r="N324" s="110"/>
    </row>
    <row r="325" spans="4:14" s="126" customFormat="1" x14ac:dyDescent="0.25">
      <c r="D325" s="59"/>
      <c r="N325" s="110"/>
    </row>
    <row r="326" spans="4:14" s="126" customFormat="1" x14ac:dyDescent="0.25">
      <c r="D326" s="59"/>
      <c r="N326" s="110"/>
    </row>
    <row r="327" spans="4:14" s="126" customFormat="1" x14ac:dyDescent="0.25">
      <c r="D327" s="59"/>
      <c r="N327" s="110"/>
    </row>
    <row r="328" spans="4:14" s="126" customFormat="1" x14ac:dyDescent="0.25">
      <c r="D328" s="59"/>
      <c r="N328" s="110"/>
    </row>
    <row r="329" spans="4:14" s="126" customFormat="1" x14ac:dyDescent="0.25">
      <c r="D329" s="59"/>
      <c r="N329" s="110"/>
    </row>
    <row r="330" spans="4:14" s="126" customFormat="1" x14ac:dyDescent="0.25">
      <c r="D330" s="59"/>
      <c r="N330" s="110"/>
    </row>
    <row r="331" spans="4:14" s="126" customFormat="1" x14ac:dyDescent="0.25">
      <c r="D331" s="59"/>
      <c r="N331" s="110"/>
    </row>
    <row r="332" spans="4:14" s="126" customFormat="1" x14ac:dyDescent="0.25">
      <c r="D332" s="59"/>
      <c r="N332" s="110"/>
    </row>
    <row r="333" spans="4:14" s="126" customFormat="1" x14ac:dyDescent="0.25">
      <c r="D333" s="59"/>
      <c r="N333" s="110"/>
    </row>
    <row r="334" spans="4:14" s="126" customFormat="1" x14ac:dyDescent="0.25">
      <c r="D334" s="59"/>
      <c r="N334" s="110"/>
    </row>
    <row r="335" spans="4:14" s="126" customFormat="1" x14ac:dyDescent="0.25">
      <c r="D335" s="59"/>
      <c r="N335" s="110"/>
    </row>
    <row r="336" spans="4:14" s="126" customFormat="1" x14ac:dyDescent="0.25">
      <c r="D336" s="59"/>
      <c r="N336" s="110"/>
    </row>
    <row r="337" spans="4:14" s="126" customFormat="1" x14ac:dyDescent="0.25">
      <c r="D337" s="59"/>
      <c r="N337" s="110"/>
    </row>
    <row r="338" spans="4:14" s="126" customFormat="1" x14ac:dyDescent="0.25">
      <c r="D338" s="59"/>
      <c r="N338" s="110"/>
    </row>
    <row r="339" spans="4:14" s="126" customFormat="1" x14ac:dyDescent="0.25">
      <c r="D339" s="59"/>
      <c r="N339" s="110"/>
    </row>
    <row r="340" spans="4:14" s="126" customFormat="1" x14ac:dyDescent="0.25">
      <c r="D340" s="59"/>
      <c r="N340" s="110"/>
    </row>
    <row r="341" spans="4:14" s="126" customFormat="1" x14ac:dyDescent="0.25">
      <c r="D341" s="59"/>
      <c r="N341" s="110"/>
    </row>
    <row r="342" spans="4:14" s="126" customFormat="1" x14ac:dyDescent="0.25">
      <c r="D342" s="59"/>
      <c r="N342" s="110"/>
    </row>
    <row r="343" spans="4:14" s="126" customFormat="1" x14ac:dyDescent="0.25">
      <c r="D343" s="59"/>
      <c r="N343" s="110"/>
    </row>
    <row r="344" spans="4:14" s="126" customFormat="1" x14ac:dyDescent="0.25">
      <c r="D344" s="59"/>
      <c r="N344" s="110"/>
    </row>
    <row r="345" spans="4:14" s="126" customFormat="1" x14ac:dyDescent="0.25">
      <c r="D345" s="59"/>
      <c r="N345" s="110"/>
    </row>
    <row r="346" spans="4:14" s="126" customFormat="1" x14ac:dyDescent="0.25">
      <c r="D346" s="59"/>
      <c r="N346" s="110"/>
    </row>
    <row r="347" spans="4:14" s="126" customFormat="1" x14ac:dyDescent="0.25">
      <c r="D347" s="59"/>
      <c r="N347" s="110"/>
    </row>
    <row r="348" spans="4:14" s="126" customFormat="1" x14ac:dyDescent="0.25">
      <c r="D348" s="59"/>
      <c r="N348" s="110"/>
    </row>
    <row r="349" spans="4:14" s="126" customFormat="1" x14ac:dyDescent="0.25">
      <c r="D349" s="59"/>
      <c r="N349" s="110"/>
    </row>
    <row r="350" spans="4:14" s="126" customFormat="1" x14ac:dyDescent="0.25">
      <c r="D350" s="59"/>
      <c r="N350" s="110"/>
    </row>
    <row r="351" spans="4:14" s="126" customFormat="1" x14ac:dyDescent="0.25">
      <c r="D351" s="59"/>
      <c r="N351" s="110"/>
    </row>
    <row r="352" spans="4:14" s="126" customFormat="1" x14ac:dyDescent="0.25">
      <c r="D352" s="59"/>
      <c r="N352" s="110"/>
    </row>
    <row r="353" spans="4:14" s="126" customFormat="1" x14ac:dyDescent="0.25">
      <c r="D353" s="59"/>
      <c r="N353" s="110"/>
    </row>
    <row r="354" spans="4:14" s="126" customFormat="1" x14ac:dyDescent="0.25">
      <c r="D354" s="59"/>
      <c r="N354" s="110"/>
    </row>
    <row r="355" spans="4:14" s="126" customFormat="1" x14ac:dyDescent="0.25">
      <c r="D355" s="59"/>
      <c r="N355" s="110"/>
    </row>
    <row r="356" spans="4:14" s="126" customFormat="1" x14ac:dyDescent="0.25">
      <c r="D356" s="59"/>
      <c r="N356" s="110"/>
    </row>
    <row r="357" spans="4:14" s="126" customFormat="1" x14ac:dyDescent="0.25">
      <c r="D357" s="59"/>
      <c r="N357" s="110"/>
    </row>
    <row r="358" spans="4:14" s="126" customFormat="1" x14ac:dyDescent="0.25">
      <c r="D358" s="59"/>
      <c r="N358" s="110"/>
    </row>
    <row r="359" spans="4:14" s="126" customFormat="1" x14ac:dyDescent="0.25">
      <c r="D359" s="59"/>
      <c r="N359" s="110"/>
    </row>
    <row r="360" spans="4:14" s="126" customFormat="1" x14ac:dyDescent="0.25">
      <c r="D360" s="59"/>
      <c r="N360" s="110"/>
    </row>
    <row r="361" spans="4:14" s="126" customFormat="1" x14ac:dyDescent="0.25">
      <c r="D361" s="59"/>
      <c r="N361" s="110"/>
    </row>
    <row r="362" spans="4:14" s="126" customFormat="1" x14ac:dyDescent="0.25">
      <c r="D362" s="59"/>
      <c r="N362" s="110"/>
    </row>
    <row r="363" spans="4:14" s="126" customFormat="1" x14ac:dyDescent="0.25">
      <c r="D363" s="59"/>
      <c r="N363" s="110"/>
    </row>
    <row r="364" spans="4:14" s="126" customFormat="1" x14ac:dyDescent="0.25">
      <c r="D364" s="59"/>
      <c r="N364" s="110"/>
    </row>
    <row r="365" spans="4:14" s="126" customFormat="1" x14ac:dyDescent="0.25">
      <c r="D365" s="59"/>
      <c r="N365" s="110"/>
    </row>
    <row r="366" spans="4:14" s="126" customFormat="1" x14ac:dyDescent="0.25">
      <c r="D366" s="59"/>
      <c r="N366" s="110"/>
    </row>
    <row r="367" spans="4:14" s="126" customFormat="1" x14ac:dyDescent="0.25">
      <c r="D367" s="59"/>
      <c r="N367" s="110"/>
    </row>
    <row r="368" spans="4:14" s="126" customFormat="1" x14ac:dyDescent="0.25">
      <c r="D368" s="59"/>
      <c r="N368" s="110"/>
    </row>
    <row r="369" spans="4:14" s="126" customFormat="1" x14ac:dyDescent="0.25">
      <c r="D369" s="59"/>
      <c r="N369" s="110"/>
    </row>
    <row r="370" spans="4:14" s="126" customFormat="1" x14ac:dyDescent="0.25">
      <c r="D370" s="59"/>
      <c r="N370" s="110"/>
    </row>
    <row r="371" spans="4:14" s="126" customFormat="1" x14ac:dyDescent="0.25">
      <c r="D371" s="59"/>
      <c r="N371" s="110"/>
    </row>
    <row r="372" spans="4:14" s="126" customFormat="1" x14ac:dyDescent="0.25">
      <c r="D372" s="59"/>
      <c r="N372" s="110"/>
    </row>
    <row r="373" spans="4:14" s="126" customFormat="1" x14ac:dyDescent="0.25">
      <c r="D373" s="59"/>
      <c r="N373" s="110"/>
    </row>
    <row r="374" spans="4:14" s="126" customFormat="1" x14ac:dyDescent="0.25">
      <c r="D374" s="59"/>
      <c r="N374" s="110"/>
    </row>
    <row r="375" spans="4:14" s="126" customFormat="1" x14ac:dyDescent="0.25">
      <c r="D375" s="59"/>
      <c r="N375" s="110"/>
    </row>
    <row r="376" spans="4:14" s="126" customFormat="1" x14ac:dyDescent="0.25">
      <c r="D376" s="59"/>
      <c r="N376" s="110"/>
    </row>
    <row r="377" spans="4:14" s="126" customFormat="1" x14ac:dyDescent="0.25">
      <c r="D377" s="59"/>
      <c r="N377" s="110"/>
    </row>
    <row r="378" spans="4:14" s="126" customFormat="1" x14ac:dyDescent="0.25">
      <c r="D378" s="59"/>
      <c r="N378" s="110"/>
    </row>
    <row r="379" spans="4:14" s="126" customFormat="1" x14ac:dyDescent="0.25">
      <c r="D379" s="59"/>
      <c r="N379" s="110"/>
    </row>
    <row r="380" spans="4:14" s="126" customFormat="1" x14ac:dyDescent="0.25">
      <c r="D380" s="59"/>
      <c r="N380" s="110"/>
    </row>
    <row r="381" spans="4:14" s="126" customFormat="1" x14ac:dyDescent="0.25">
      <c r="D381" s="59"/>
      <c r="N381" s="110"/>
    </row>
    <row r="382" spans="4:14" s="126" customFormat="1" x14ac:dyDescent="0.25">
      <c r="D382" s="59"/>
      <c r="N382" s="110"/>
    </row>
    <row r="383" spans="4:14" s="126" customFormat="1" x14ac:dyDescent="0.25">
      <c r="D383" s="59"/>
      <c r="N383" s="110"/>
    </row>
    <row r="384" spans="4:14" s="126" customFormat="1" x14ac:dyDescent="0.25">
      <c r="D384" s="59"/>
      <c r="N384" s="110"/>
    </row>
    <row r="385" spans="4:14" s="126" customFormat="1" x14ac:dyDescent="0.25">
      <c r="D385" s="59"/>
      <c r="N385" s="110"/>
    </row>
    <row r="386" spans="4:14" s="126" customFormat="1" x14ac:dyDescent="0.25">
      <c r="D386" s="59"/>
      <c r="N386" s="110"/>
    </row>
    <row r="387" spans="4:14" s="126" customFormat="1" x14ac:dyDescent="0.25">
      <c r="D387" s="59"/>
      <c r="N387" s="110"/>
    </row>
    <row r="388" spans="4:14" s="126" customFormat="1" x14ac:dyDescent="0.25">
      <c r="D388" s="59"/>
      <c r="N388" s="110"/>
    </row>
    <row r="389" spans="4:14" s="126" customFormat="1" x14ac:dyDescent="0.25">
      <c r="D389" s="59"/>
      <c r="N389" s="110"/>
    </row>
    <row r="390" spans="4:14" s="126" customFormat="1" x14ac:dyDescent="0.25">
      <c r="D390" s="59"/>
      <c r="N390" s="110"/>
    </row>
    <row r="391" spans="4:14" s="126" customFormat="1" x14ac:dyDescent="0.25">
      <c r="D391" s="59"/>
      <c r="N391" s="110"/>
    </row>
    <row r="392" spans="4:14" s="126" customFormat="1" x14ac:dyDescent="0.25">
      <c r="D392" s="59"/>
      <c r="N392" s="110"/>
    </row>
    <row r="393" spans="4:14" s="126" customFormat="1" x14ac:dyDescent="0.25">
      <c r="D393" s="59"/>
      <c r="N393" s="110"/>
    </row>
    <row r="394" spans="4:14" s="126" customFormat="1" x14ac:dyDescent="0.25">
      <c r="D394" s="59"/>
      <c r="N394" s="110"/>
    </row>
    <row r="395" spans="4:14" s="126" customFormat="1" x14ac:dyDescent="0.25">
      <c r="D395" s="59"/>
      <c r="N395" s="110"/>
    </row>
    <row r="396" spans="4:14" s="126" customFormat="1" x14ac:dyDescent="0.25">
      <c r="D396" s="59"/>
      <c r="N396" s="110"/>
    </row>
    <row r="397" spans="4:14" s="126" customFormat="1" x14ac:dyDescent="0.25">
      <c r="D397" s="59"/>
      <c r="N397" s="110"/>
    </row>
    <row r="398" spans="4:14" s="126" customFormat="1" x14ac:dyDescent="0.25">
      <c r="D398" s="59"/>
      <c r="N398" s="110"/>
    </row>
    <row r="399" spans="4:14" s="126" customFormat="1" x14ac:dyDescent="0.25">
      <c r="D399" s="59"/>
      <c r="N399" s="110"/>
    </row>
    <row r="400" spans="4:14" s="126" customFormat="1" x14ac:dyDescent="0.25">
      <c r="D400" s="59"/>
      <c r="N400" s="110"/>
    </row>
    <row r="401" spans="4:14" s="126" customFormat="1" x14ac:dyDescent="0.25">
      <c r="D401" s="59"/>
      <c r="N401" s="110"/>
    </row>
    <row r="402" spans="4:14" s="126" customFormat="1" x14ac:dyDescent="0.25">
      <c r="D402" s="59"/>
      <c r="N402" s="110"/>
    </row>
    <row r="403" spans="4:14" s="126" customFormat="1" x14ac:dyDescent="0.25">
      <c r="D403" s="59"/>
      <c r="N403" s="110"/>
    </row>
    <row r="404" spans="4:14" s="126" customFormat="1" x14ac:dyDescent="0.25">
      <c r="D404" s="59"/>
      <c r="N404" s="110"/>
    </row>
    <row r="405" spans="4:14" s="126" customFormat="1" x14ac:dyDescent="0.25">
      <c r="D405" s="59"/>
      <c r="N405" s="110"/>
    </row>
    <row r="406" spans="4:14" s="126" customFormat="1" x14ac:dyDescent="0.25">
      <c r="D406" s="59"/>
      <c r="N406" s="110"/>
    </row>
    <row r="407" spans="4:14" s="126" customFormat="1" x14ac:dyDescent="0.25">
      <c r="D407" s="59"/>
      <c r="N407" s="110"/>
    </row>
    <row r="408" spans="4:14" s="126" customFormat="1" x14ac:dyDescent="0.25">
      <c r="D408" s="59"/>
      <c r="N408" s="110"/>
    </row>
    <row r="409" spans="4:14" s="126" customFormat="1" x14ac:dyDescent="0.25">
      <c r="D409" s="59"/>
      <c r="N409" s="110"/>
    </row>
    <row r="410" spans="4:14" s="126" customFormat="1" x14ac:dyDescent="0.25">
      <c r="D410" s="59"/>
      <c r="N410" s="110"/>
    </row>
    <row r="411" spans="4:14" s="126" customFormat="1" x14ac:dyDescent="0.25">
      <c r="D411" s="59"/>
      <c r="N411" s="110"/>
    </row>
    <row r="412" spans="4:14" s="126" customFormat="1" x14ac:dyDescent="0.25">
      <c r="D412" s="59"/>
      <c r="N412" s="110"/>
    </row>
    <row r="413" spans="4:14" s="126" customFormat="1" x14ac:dyDescent="0.25">
      <c r="D413" s="59"/>
      <c r="N413" s="110"/>
    </row>
    <row r="414" spans="4:14" s="126" customFormat="1" x14ac:dyDescent="0.25">
      <c r="D414" s="59"/>
      <c r="N414" s="110"/>
    </row>
    <row r="415" spans="4:14" s="126" customFormat="1" x14ac:dyDescent="0.25">
      <c r="D415" s="59"/>
      <c r="N415" s="110"/>
    </row>
    <row r="416" spans="4:14" s="126" customFormat="1" x14ac:dyDescent="0.25">
      <c r="D416" s="59"/>
      <c r="N416" s="110"/>
    </row>
    <row r="417" spans="4:14" s="126" customFormat="1" x14ac:dyDescent="0.25">
      <c r="D417" s="59"/>
      <c r="N417" s="110"/>
    </row>
    <row r="418" spans="4:14" s="126" customFormat="1" x14ac:dyDescent="0.25">
      <c r="D418" s="59"/>
      <c r="N418" s="110"/>
    </row>
    <row r="419" spans="4:14" s="126" customFormat="1" x14ac:dyDescent="0.25">
      <c r="D419" s="59"/>
      <c r="N419" s="110"/>
    </row>
    <row r="420" spans="4:14" s="126" customFormat="1" x14ac:dyDescent="0.25">
      <c r="D420" s="59"/>
      <c r="N420" s="110"/>
    </row>
    <row r="421" spans="4:14" s="126" customFormat="1" x14ac:dyDescent="0.25">
      <c r="D421" s="59"/>
      <c r="N421" s="110"/>
    </row>
    <row r="422" spans="4:14" s="126" customFormat="1" x14ac:dyDescent="0.25">
      <c r="D422" s="59"/>
      <c r="N422" s="110"/>
    </row>
    <row r="423" spans="4:14" s="126" customFormat="1" x14ac:dyDescent="0.25">
      <c r="D423" s="59"/>
      <c r="N423" s="110"/>
    </row>
    <row r="424" spans="4:14" s="126" customFormat="1" x14ac:dyDescent="0.25">
      <c r="D424" s="59"/>
      <c r="N424" s="110"/>
    </row>
    <row r="425" spans="4:14" s="126" customFormat="1" x14ac:dyDescent="0.25">
      <c r="D425" s="59"/>
      <c r="N425" s="110"/>
    </row>
    <row r="426" spans="4:14" s="126" customFormat="1" x14ac:dyDescent="0.25">
      <c r="D426" s="59"/>
      <c r="N426" s="110"/>
    </row>
    <row r="427" spans="4:14" s="126" customFormat="1" x14ac:dyDescent="0.25">
      <c r="D427" s="59"/>
      <c r="N427" s="110"/>
    </row>
    <row r="428" spans="4:14" s="126" customFormat="1" x14ac:dyDescent="0.25">
      <c r="D428" s="59"/>
      <c r="N428" s="110"/>
    </row>
    <row r="429" spans="4:14" s="126" customFormat="1" x14ac:dyDescent="0.25">
      <c r="D429" s="59"/>
      <c r="N429" s="110"/>
    </row>
    <row r="430" spans="4:14" s="126" customFormat="1" x14ac:dyDescent="0.25">
      <c r="D430" s="59"/>
      <c r="N430" s="110"/>
    </row>
    <row r="431" spans="4:14" s="126" customFormat="1" x14ac:dyDescent="0.25">
      <c r="D431" s="59"/>
      <c r="N431" s="110"/>
    </row>
    <row r="432" spans="4:14" s="126" customFormat="1" x14ac:dyDescent="0.25">
      <c r="D432" s="59"/>
      <c r="N432" s="110"/>
    </row>
    <row r="433" spans="4:14" s="126" customFormat="1" x14ac:dyDescent="0.25">
      <c r="D433" s="59"/>
      <c r="N433" s="110"/>
    </row>
    <row r="434" spans="4:14" s="126" customFormat="1" x14ac:dyDescent="0.25">
      <c r="D434" s="59"/>
      <c r="N434" s="110"/>
    </row>
    <row r="435" spans="4:14" s="126" customFormat="1" x14ac:dyDescent="0.25">
      <c r="D435" s="59"/>
      <c r="N435" s="110"/>
    </row>
    <row r="436" spans="4:14" s="126" customFormat="1" x14ac:dyDescent="0.25">
      <c r="D436" s="59"/>
      <c r="N436" s="110"/>
    </row>
    <row r="437" spans="4:14" s="126" customFormat="1" x14ac:dyDescent="0.25">
      <c r="D437" s="59"/>
      <c r="N437" s="110"/>
    </row>
    <row r="438" spans="4:14" s="126" customFormat="1" x14ac:dyDescent="0.25">
      <c r="D438" s="59"/>
      <c r="N438" s="110"/>
    </row>
    <row r="439" spans="4:14" s="126" customFormat="1" x14ac:dyDescent="0.25">
      <c r="D439" s="59"/>
      <c r="N439" s="110"/>
    </row>
    <row r="440" spans="4:14" s="126" customFormat="1" x14ac:dyDescent="0.25">
      <c r="D440" s="59"/>
      <c r="N440" s="110"/>
    </row>
    <row r="441" spans="4:14" s="126" customFormat="1" x14ac:dyDescent="0.25">
      <c r="D441" s="59"/>
      <c r="N441" s="110"/>
    </row>
    <row r="442" spans="4:14" s="126" customFormat="1" x14ac:dyDescent="0.25">
      <c r="D442" s="59"/>
      <c r="N442" s="110"/>
    </row>
    <row r="443" spans="4:14" s="126" customFormat="1" x14ac:dyDescent="0.25">
      <c r="D443" s="59"/>
      <c r="N443" s="110"/>
    </row>
    <row r="444" spans="4:14" s="126" customFormat="1" x14ac:dyDescent="0.25">
      <c r="D444" s="59"/>
      <c r="N444" s="110"/>
    </row>
    <row r="445" spans="4:14" s="126" customFormat="1" x14ac:dyDescent="0.25">
      <c r="D445" s="59"/>
      <c r="N445" s="110"/>
    </row>
    <row r="446" spans="4:14" s="126" customFormat="1" x14ac:dyDescent="0.25">
      <c r="D446" s="59"/>
      <c r="N446" s="110"/>
    </row>
    <row r="447" spans="4:14" s="126" customFormat="1" x14ac:dyDescent="0.25">
      <c r="D447" s="59"/>
      <c r="N447" s="110"/>
    </row>
    <row r="448" spans="4:14" s="126" customFormat="1" x14ac:dyDescent="0.25">
      <c r="D448" s="59"/>
      <c r="N448" s="110"/>
    </row>
    <row r="449" spans="4:14" s="126" customFormat="1" x14ac:dyDescent="0.25">
      <c r="D449" s="59"/>
      <c r="N449" s="110"/>
    </row>
    <row r="450" spans="4:14" s="126" customFormat="1" x14ac:dyDescent="0.25">
      <c r="D450" s="59"/>
      <c r="N450" s="110"/>
    </row>
    <row r="451" spans="4:14" s="126" customFormat="1" x14ac:dyDescent="0.25">
      <c r="D451" s="59"/>
      <c r="N451" s="110"/>
    </row>
    <row r="452" spans="4:14" s="126" customFormat="1" x14ac:dyDescent="0.25">
      <c r="D452" s="59"/>
      <c r="N452" s="110"/>
    </row>
    <row r="453" spans="4:14" s="126" customFormat="1" x14ac:dyDescent="0.25">
      <c r="D453" s="59"/>
      <c r="N453" s="110"/>
    </row>
    <row r="454" spans="4:14" s="126" customFormat="1" x14ac:dyDescent="0.25">
      <c r="D454" s="59"/>
      <c r="N454" s="110"/>
    </row>
    <row r="455" spans="4:14" s="126" customFormat="1" x14ac:dyDescent="0.25">
      <c r="D455" s="59"/>
      <c r="N455" s="110"/>
    </row>
    <row r="456" spans="4:14" s="126" customFormat="1" x14ac:dyDescent="0.25">
      <c r="D456" s="59"/>
      <c r="N456" s="110"/>
    </row>
    <row r="457" spans="4:14" s="126" customFormat="1" x14ac:dyDescent="0.25">
      <c r="D457" s="59"/>
      <c r="N457" s="110"/>
    </row>
    <row r="458" spans="4:14" s="126" customFormat="1" x14ac:dyDescent="0.25">
      <c r="D458" s="59"/>
      <c r="N458" s="110"/>
    </row>
    <row r="459" spans="4:14" s="126" customFormat="1" x14ac:dyDescent="0.25">
      <c r="D459" s="59"/>
      <c r="N459" s="110"/>
    </row>
    <row r="460" spans="4:14" s="126" customFormat="1" x14ac:dyDescent="0.25">
      <c r="D460" s="59"/>
      <c r="N460" s="110"/>
    </row>
    <row r="461" spans="4:14" s="126" customFormat="1" x14ac:dyDescent="0.25">
      <c r="D461" s="59"/>
      <c r="N461" s="110"/>
    </row>
    <row r="462" spans="4:14" s="126" customFormat="1" x14ac:dyDescent="0.25">
      <c r="D462" s="59"/>
      <c r="N462" s="110"/>
    </row>
    <row r="463" spans="4:14" s="126" customFormat="1" x14ac:dyDescent="0.25">
      <c r="D463" s="59"/>
      <c r="N463" s="110"/>
    </row>
    <row r="464" spans="4:14" s="126" customFormat="1" x14ac:dyDescent="0.25">
      <c r="D464" s="59"/>
      <c r="N464" s="110"/>
    </row>
    <row r="465" spans="4:14" s="126" customFormat="1" x14ac:dyDescent="0.25">
      <c r="D465" s="59"/>
      <c r="N465" s="110"/>
    </row>
    <row r="466" spans="4:14" s="126" customFormat="1" x14ac:dyDescent="0.25">
      <c r="D466" s="59"/>
      <c r="N466" s="110"/>
    </row>
    <row r="467" spans="4:14" s="126" customFormat="1" x14ac:dyDescent="0.25">
      <c r="D467" s="59"/>
      <c r="N467" s="110"/>
    </row>
    <row r="468" spans="4:14" s="126" customFormat="1" x14ac:dyDescent="0.25">
      <c r="D468" s="59"/>
      <c r="N468" s="110"/>
    </row>
    <row r="469" spans="4:14" s="126" customFormat="1" x14ac:dyDescent="0.25">
      <c r="D469" s="59"/>
      <c r="N469" s="110"/>
    </row>
    <row r="470" spans="4:14" s="126" customFormat="1" x14ac:dyDescent="0.25">
      <c r="D470" s="59"/>
      <c r="N470" s="110"/>
    </row>
    <row r="471" spans="4:14" s="126" customFormat="1" x14ac:dyDescent="0.25">
      <c r="D471" s="59"/>
      <c r="N471" s="110"/>
    </row>
    <row r="472" spans="4:14" s="126" customFormat="1" x14ac:dyDescent="0.25">
      <c r="D472" s="59"/>
      <c r="N472" s="110"/>
    </row>
    <row r="473" spans="4:14" s="126" customFormat="1" x14ac:dyDescent="0.25">
      <c r="D473" s="59"/>
      <c r="N473" s="110"/>
    </row>
    <row r="474" spans="4:14" s="126" customFormat="1" x14ac:dyDescent="0.25">
      <c r="D474" s="59"/>
      <c r="N474" s="110"/>
    </row>
    <row r="475" spans="4:14" s="126" customFormat="1" x14ac:dyDescent="0.25">
      <c r="D475" s="59"/>
      <c r="N475" s="110"/>
    </row>
    <row r="476" spans="4:14" s="126" customFormat="1" x14ac:dyDescent="0.25">
      <c r="D476" s="59"/>
      <c r="N476" s="110"/>
    </row>
    <row r="477" spans="4:14" s="126" customFormat="1" x14ac:dyDescent="0.25">
      <c r="D477" s="59"/>
      <c r="N477" s="110"/>
    </row>
    <row r="478" spans="4:14" s="126" customFormat="1" x14ac:dyDescent="0.25">
      <c r="D478" s="59"/>
      <c r="N478" s="110"/>
    </row>
    <row r="479" spans="4:14" s="126" customFormat="1" x14ac:dyDescent="0.25">
      <c r="D479" s="59"/>
      <c r="N479" s="110"/>
    </row>
    <row r="480" spans="4:14" s="126" customFormat="1" x14ac:dyDescent="0.25">
      <c r="D480" s="59"/>
      <c r="N480" s="110"/>
    </row>
    <row r="481" spans="4:14" s="126" customFormat="1" x14ac:dyDescent="0.25">
      <c r="D481" s="59"/>
      <c r="N481" s="110"/>
    </row>
    <row r="482" spans="4:14" s="126" customFormat="1" x14ac:dyDescent="0.25">
      <c r="D482" s="59"/>
      <c r="N482" s="110"/>
    </row>
    <row r="483" spans="4:14" s="126" customFormat="1" x14ac:dyDescent="0.25">
      <c r="D483" s="59"/>
      <c r="N483" s="110"/>
    </row>
    <row r="484" spans="4:14" s="126" customFormat="1" x14ac:dyDescent="0.25">
      <c r="D484" s="59"/>
      <c r="N484" s="110"/>
    </row>
    <row r="485" spans="4:14" s="126" customFormat="1" x14ac:dyDescent="0.25">
      <c r="D485" s="59"/>
      <c r="N485" s="110"/>
    </row>
    <row r="486" spans="4:14" s="126" customFormat="1" x14ac:dyDescent="0.25">
      <c r="D486" s="59"/>
      <c r="N486" s="110"/>
    </row>
    <row r="487" spans="4:14" s="126" customFormat="1" x14ac:dyDescent="0.25">
      <c r="D487" s="59"/>
      <c r="N487" s="110"/>
    </row>
    <row r="488" spans="4:14" s="126" customFormat="1" x14ac:dyDescent="0.25">
      <c r="D488" s="59"/>
      <c r="N488" s="110"/>
    </row>
    <row r="489" spans="4:14" s="126" customFormat="1" x14ac:dyDescent="0.25">
      <c r="D489" s="59"/>
      <c r="N489" s="110"/>
    </row>
    <row r="490" spans="4:14" s="126" customFormat="1" x14ac:dyDescent="0.25">
      <c r="D490" s="59"/>
      <c r="N490" s="110"/>
    </row>
    <row r="491" spans="4:14" s="126" customFormat="1" x14ac:dyDescent="0.25">
      <c r="D491" s="59"/>
      <c r="N491" s="110"/>
    </row>
    <row r="492" spans="4:14" s="126" customFormat="1" x14ac:dyDescent="0.25">
      <c r="D492" s="59"/>
      <c r="N492" s="110"/>
    </row>
    <row r="493" spans="4:14" s="126" customFormat="1" x14ac:dyDescent="0.25">
      <c r="D493" s="59"/>
      <c r="N493" s="110"/>
    </row>
    <row r="494" spans="4:14" s="126" customFormat="1" x14ac:dyDescent="0.25">
      <c r="D494" s="59"/>
      <c r="N494" s="110"/>
    </row>
    <row r="495" spans="4:14" s="126" customFormat="1" x14ac:dyDescent="0.25">
      <c r="D495" s="59"/>
      <c r="N495" s="110"/>
    </row>
    <row r="496" spans="4:14" s="126" customFormat="1" x14ac:dyDescent="0.25">
      <c r="D496" s="59"/>
      <c r="N496" s="110"/>
    </row>
    <row r="497" spans="4:14" s="126" customFormat="1" x14ac:dyDescent="0.25">
      <c r="D497" s="59"/>
      <c r="N497" s="110"/>
    </row>
    <row r="498" spans="4:14" s="126" customFormat="1" x14ac:dyDescent="0.25">
      <c r="D498" s="59"/>
      <c r="N498" s="110"/>
    </row>
    <row r="499" spans="4:14" s="126" customFormat="1" x14ac:dyDescent="0.25">
      <c r="D499" s="59"/>
      <c r="N499" s="110"/>
    </row>
    <row r="500" spans="4:14" s="126" customFormat="1" x14ac:dyDescent="0.25">
      <c r="D500" s="59"/>
      <c r="N500" s="110"/>
    </row>
    <row r="501" spans="4:14" s="126" customFormat="1" x14ac:dyDescent="0.25">
      <c r="D501" s="59"/>
      <c r="N501" s="110"/>
    </row>
    <row r="502" spans="4:14" s="126" customFormat="1" x14ac:dyDescent="0.25">
      <c r="D502" s="59"/>
      <c r="N502" s="110"/>
    </row>
    <row r="503" spans="4:14" s="126" customFormat="1" x14ac:dyDescent="0.25">
      <c r="D503" s="59"/>
      <c r="N503" s="110"/>
    </row>
    <row r="504" spans="4:14" s="126" customFormat="1" x14ac:dyDescent="0.25">
      <c r="D504" s="59"/>
      <c r="N504" s="110"/>
    </row>
    <row r="505" spans="4:14" s="126" customFormat="1" x14ac:dyDescent="0.25">
      <c r="D505" s="59"/>
      <c r="N505" s="110"/>
    </row>
    <row r="506" spans="4:14" s="126" customFormat="1" x14ac:dyDescent="0.25">
      <c r="D506" s="59"/>
      <c r="N506" s="110"/>
    </row>
    <row r="507" spans="4:14" s="126" customFormat="1" x14ac:dyDescent="0.25">
      <c r="D507" s="59"/>
      <c r="N507" s="110"/>
    </row>
    <row r="508" spans="4:14" s="126" customFormat="1" x14ac:dyDescent="0.25">
      <c r="D508" s="59"/>
      <c r="N508" s="110"/>
    </row>
    <row r="509" spans="4:14" s="126" customFormat="1" x14ac:dyDescent="0.25">
      <c r="D509" s="59"/>
      <c r="N509" s="110"/>
    </row>
    <row r="510" spans="4:14" s="126" customFormat="1" x14ac:dyDescent="0.25">
      <c r="D510" s="59"/>
      <c r="N510" s="110"/>
    </row>
    <row r="511" spans="4:14" s="126" customFormat="1" x14ac:dyDescent="0.25">
      <c r="D511" s="59"/>
      <c r="N511" s="110"/>
    </row>
    <row r="512" spans="4:14" s="126" customFormat="1" x14ac:dyDescent="0.25">
      <c r="D512" s="59"/>
      <c r="N512" s="110"/>
    </row>
    <row r="513" spans="4:14" s="126" customFormat="1" x14ac:dyDescent="0.25">
      <c r="D513" s="59"/>
      <c r="N513" s="110"/>
    </row>
    <row r="514" spans="4:14" s="126" customFormat="1" x14ac:dyDescent="0.25">
      <c r="D514" s="59"/>
      <c r="N514" s="110"/>
    </row>
    <row r="515" spans="4:14" s="126" customFormat="1" x14ac:dyDescent="0.25">
      <c r="D515" s="59"/>
      <c r="N515" s="110"/>
    </row>
    <row r="516" spans="4:14" s="126" customFormat="1" x14ac:dyDescent="0.25">
      <c r="D516" s="59"/>
      <c r="N516" s="110"/>
    </row>
    <row r="517" spans="4:14" s="126" customFormat="1" x14ac:dyDescent="0.25">
      <c r="D517" s="59"/>
      <c r="N517" s="110"/>
    </row>
    <row r="518" spans="4:14" s="126" customFormat="1" x14ac:dyDescent="0.25">
      <c r="D518" s="59"/>
      <c r="N518" s="110"/>
    </row>
    <row r="519" spans="4:14" s="126" customFormat="1" x14ac:dyDescent="0.25">
      <c r="D519" s="59"/>
      <c r="N519" s="110"/>
    </row>
    <row r="520" spans="4:14" s="126" customFormat="1" x14ac:dyDescent="0.25">
      <c r="D520" s="59"/>
      <c r="N520" s="110"/>
    </row>
    <row r="521" spans="4:14" s="126" customFormat="1" x14ac:dyDescent="0.25">
      <c r="D521" s="59"/>
      <c r="N521" s="110"/>
    </row>
    <row r="522" spans="4:14" s="126" customFormat="1" x14ac:dyDescent="0.25">
      <c r="D522" s="59"/>
      <c r="N522" s="110"/>
    </row>
    <row r="523" spans="4:14" s="126" customFormat="1" x14ac:dyDescent="0.25">
      <c r="D523" s="59"/>
      <c r="N523" s="110"/>
    </row>
    <row r="524" spans="4:14" s="126" customFormat="1" x14ac:dyDescent="0.25">
      <c r="D524" s="59"/>
      <c r="N524" s="110"/>
    </row>
    <row r="525" spans="4:14" s="126" customFormat="1" x14ac:dyDescent="0.25">
      <c r="D525" s="59"/>
      <c r="N525" s="110"/>
    </row>
    <row r="526" spans="4:14" s="126" customFormat="1" x14ac:dyDescent="0.25">
      <c r="D526" s="59"/>
      <c r="N526" s="110"/>
    </row>
    <row r="527" spans="4:14" s="126" customFormat="1" x14ac:dyDescent="0.25">
      <c r="D527" s="59"/>
      <c r="N527" s="110"/>
    </row>
    <row r="528" spans="4:14" s="126" customFormat="1" x14ac:dyDescent="0.25">
      <c r="D528" s="59"/>
      <c r="N528" s="110"/>
    </row>
    <row r="529" spans="4:14" s="126" customFormat="1" x14ac:dyDescent="0.25">
      <c r="D529" s="59"/>
      <c r="N529" s="110"/>
    </row>
    <row r="530" spans="4:14" s="126" customFormat="1" x14ac:dyDescent="0.25">
      <c r="D530" s="59"/>
      <c r="N530" s="110"/>
    </row>
    <row r="531" spans="4:14" s="126" customFormat="1" x14ac:dyDescent="0.25">
      <c r="D531" s="59"/>
      <c r="N531" s="110"/>
    </row>
    <row r="532" spans="4:14" s="126" customFormat="1" x14ac:dyDescent="0.25">
      <c r="D532" s="59"/>
      <c r="N532" s="110"/>
    </row>
    <row r="533" spans="4:14" s="126" customFormat="1" x14ac:dyDescent="0.25">
      <c r="D533" s="59"/>
      <c r="N533" s="110"/>
    </row>
    <row r="534" spans="4:14" s="126" customFormat="1" x14ac:dyDescent="0.25">
      <c r="D534" s="59"/>
      <c r="N534" s="110"/>
    </row>
    <row r="535" spans="4:14" s="126" customFormat="1" x14ac:dyDescent="0.25">
      <c r="D535" s="59"/>
      <c r="N535" s="110"/>
    </row>
    <row r="536" spans="4:14" s="126" customFormat="1" x14ac:dyDescent="0.25">
      <c r="D536" s="59"/>
      <c r="N536" s="110"/>
    </row>
    <row r="537" spans="4:14" s="126" customFormat="1" x14ac:dyDescent="0.25">
      <c r="D537" s="59"/>
      <c r="N537" s="110"/>
    </row>
    <row r="538" spans="4:14" s="126" customFormat="1" x14ac:dyDescent="0.25">
      <c r="D538" s="59"/>
      <c r="N538" s="110"/>
    </row>
    <row r="539" spans="4:14" s="126" customFormat="1" x14ac:dyDescent="0.25">
      <c r="D539" s="59"/>
      <c r="N539" s="110"/>
    </row>
    <row r="540" spans="4:14" s="126" customFormat="1" x14ac:dyDescent="0.25">
      <c r="D540" s="59"/>
      <c r="N540" s="110"/>
    </row>
    <row r="541" spans="4:14" s="126" customFormat="1" x14ac:dyDescent="0.25">
      <c r="D541" s="59"/>
      <c r="N541" s="110"/>
    </row>
    <row r="542" spans="4:14" s="126" customFormat="1" x14ac:dyDescent="0.25">
      <c r="D542" s="59"/>
      <c r="N542" s="110"/>
    </row>
    <row r="543" spans="4:14" s="126" customFormat="1" x14ac:dyDescent="0.25">
      <c r="D543" s="59"/>
      <c r="N543" s="110"/>
    </row>
    <row r="544" spans="4:14" s="126" customFormat="1" x14ac:dyDescent="0.25">
      <c r="D544" s="59"/>
      <c r="N544" s="110"/>
    </row>
    <row r="545" spans="4:14" s="126" customFormat="1" x14ac:dyDescent="0.25">
      <c r="D545" s="59"/>
      <c r="N545" s="110"/>
    </row>
    <row r="546" spans="4:14" s="126" customFormat="1" x14ac:dyDescent="0.25">
      <c r="D546" s="59"/>
      <c r="N546" s="110"/>
    </row>
    <row r="547" spans="4:14" s="126" customFormat="1" x14ac:dyDescent="0.25">
      <c r="D547" s="59"/>
      <c r="N547" s="110"/>
    </row>
    <row r="548" spans="4:14" s="126" customFormat="1" x14ac:dyDescent="0.25">
      <c r="D548" s="59"/>
      <c r="N548" s="110"/>
    </row>
    <row r="549" spans="4:14" s="126" customFormat="1" x14ac:dyDescent="0.25">
      <c r="D549" s="59"/>
      <c r="N549" s="110"/>
    </row>
    <row r="550" spans="4:14" s="126" customFormat="1" x14ac:dyDescent="0.25">
      <c r="D550" s="59"/>
      <c r="N550" s="110"/>
    </row>
    <row r="551" spans="4:14" s="126" customFormat="1" x14ac:dyDescent="0.25">
      <c r="D551" s="59"/>
      <c r="N551" s="110"/>
    </row>
    <row r="552" spans="4:14" s="126" customFormat="1" x14ac:dyDescent="0.25">
      <c r="D552" s="59"/>
      <c r="N552" s="110"/>
    </row>
    <row r="553" spans="4:14" s="126" customFormat="1" x14ac:dyDescent="0.25">
      <c r="D553" s="59"/>
      <c r="N553" s="110"/>
    </row>
    <row r="554" spans="4:14" s="126" customFormat="1" x14ac:dyDescent="0.25">
      <c r="D554" s="59"/>
      <c r="N554" s="110"/>
    </row>
    <row r="555" spans="4:14" s="126" customFormat="1" x14ac:dyDescent="0.25">
      <c r="D555" s="59"/>
      <c r="N555" s="110"/>
    </row>
    <row r="556" spans="4:14" s="126" customFormat="1" x14ac:dyDescent="0.25">
      <c r="D556" s="59"/>
      <c r="N556" s="110"/>
    </row>
    <row r="557" spans="4:14" s="126" customFormat="1" x14ac:dyDescent="0.25">
      <c r="D557" s="59"/>
      <c r="N557" s="110"/>
    </row>
    <row r="558" spans="4:14" s="126" customFormat="1" x14ac:dyDescent="0.25">
      <c r="D558" s="59"/>
      <c r="N558" s="110"/>
    </row>
    <row r="559" spans="4:14" s="126" customFormat="1" x14ac:dyDescent="0.25">
      <c r="D559" s="59"/>
      <c r="N559" s="110"/>
    </row>
    <row r="560" spans="4:14" s="126" customFormat="1" x14ac:dyDescent="0.25">
      <c r="D560" s="59"/>
      <c r="N560" s="110"/>
    </row>
    <row r="561" spans="4:14" s="126" customFormat="1" x14ac:dyDescent="0.25">
      <c r="D561" s="59"/>
      <c r="N561" s="110"/>
    </row>
    <row r="562" spans="4:14" s="126" customFormat="1" x14ac:dyDescent="0.25">
      <c r="D562" s="59"/>
      <c r="N562" s="110"/>
    </row>
    <row r="563" spans="4:14" s="126" customFormat="1" x14ac:dyDescent="0.25">
      <c r="D563" s="59"/>
      <c r="N563" s="110"/>
    </row>
    <row r="564" spans="4:14" s="126" customFormat="1" x14ac:dyDescent="0.25">
      <c r="D564" s="59"/>
      <c r="N564" s="110"/>
    </row>
    <row r="565" spans="4:14" s="126" customFormat="1" x14ac:dyDescent="0.25">
      <c r="D565" s="59"/>
      <c r="N565" s="110"/>
    </row>
    <row r="566" spans="4:14" s="126" customFormat="1" x14ac:dyDescent="0.25">
      <c r="D566" s="59"/>
      <c r="N566" s="110"/>
    </row>
    <row r="567" spans="4:14" s="126" customFormat="1" x14ac:dyDescent="0.25">
      <c r="D567" s="59"/>
      <c r="N567" s="110"/>
    </row>
    <row r="568" spans="4:14" s="126" customFormat="1" x14ac:dyDescent="0.25">
      <c r="D568" s="59"/>
      <c r="N568" s="110"/>
    </row>
    <row r="569" spans="4:14" s="126" customFormat="1" x14ac:dyDescent="0.25">
      <c r="D569" s="59"/>
      <c r="N569" s="110"/>
    </row>
    <row r="570" spans="4:14" s="126" customFormat="1" x14ac:dyDescent="0.25">
      <c r="D570" s="59"/>
      <c r="N570" s="110"/>
    </row>
    <row r="571" spans="4:14" s="126" customFormat="1" x14ac:dyDescent="0.25">
      <c r="D571" s="59"/>
      <c r="N571" s="110"/>
    </row>
    <row r="572" spans="4:14" s="126" customFormat="1" x14ac:dyDescent="0.25">
      <c r="D572" s="59"/>
      <c r="N572" s="110"/>
    </row>
    <row r="573" spans="4:14" s="126" customFormat="1" x14ac:dyDescent="0.25">
      <c r="D573" s="59"/>
      <c r="N573" s="110"/>
    </row>
    <row r="574" spans="4:14" s="126" customFormat="1" x14ac:dyDescent="0.25">
      <c r="D574" s="59"/>
      <c r="N574" s="110"/>
    </row>
    <row r="575" spans="4:14" s="126" customFormat="1" x14ac:dyDescent="0.25">
      <c r="D575" s="59"/>
      <c r="N575" s="110"/>
    </row>
    <row r="576" spans="4:14" s="126" customFormat="1" x14ac:dyDescent="0.25">
      <c r="D576" s="59"/>
      <c r="N576" s="110"/>
    </row>
    <row r="577" spans="4:14" s="126" customFormat="1" x14ac:dyDescent="0.25">
      <c r="D577" s="59"/>
      <c r="N577" s="110"/>
    </row>
    <row r="578" spans="4:14" s="126" customFormat="1" x14ac:dyDescent="0.25">
      <c r="D578" s="59"/>
      <c r="N578" s="110"/>
    </row>
    <row r="579" spans="4:14" s="126" customFormat="1" x14ac:dyDescent="0.25">
      <c r="D579" s="59"/>
      <c r="N579" s="110"/>
    </row>
    <row r="580" spans="4:14" s="126" customFormat="1" x14ac:dyDescent="0.25">
      <c r="D580" s="59"/>
      <c r="N580" s="110"/>
    </row>
    <row r="581" spans="4:14" s="126" customFormat="1" x14ac:dyDescent="0.25">
      <c r="D581" s="59"/>
      <c r="N581" s="110"/>
    </row>
    <row r="582" spans="4:14" s="126" customFormat="1" x14ac:dyDescent="0.25">
      <c r="D582" s="59"/>
      <c r="N582" s="110"/>
    </row>
    <row r="583" spans="4:14" s="126" customFormat="1" x14ac:dyDescent="0.25">
      <c r="D583" s="59"/>
      <c r="N583" s="110"/>
    </row>
    <row r="584" spans="4:14" s="126" customFormat="1" x14ac:dyDescent="0.25">
      <c r="D584" s="59"/>
      <c r="N584" s="110"/>
    </row>
    <row r="585" spans="4:14" s="126" customFormat="1" x14ac:dyDescent="0.25">
      <c r="D585" s="59"/>
      <c r="N585" s="110"/>
    </row>
    <row r="586" spans="4:14" s="126" customFormat="1" x14ac:dyDescent="0.25">
      <c r="D586" s="59"/>
      <c r="N586" s="110"/>
    </row>
    <row r="587" spans="4:14" s="126" customFormat="1" x14ac:dyDescent="0.25">
      <c r="D587" s="59"/>
      <c r="N587" s="110"/>
    </row>
    <row r="588" spans="4:14" s="126" customFormat="1" x14ac:dyDescent="0.25">
      <c r="D588" s="59"/>
      <c r="N588" s="110"/>
    </row>
    <row r="589" spans="4:14" s="126" customFormat="1" x14ac:dyDescent="0.25">
      <c r="D589" s="59"/>
      <c r="N589" s="110"/>
    </row>
    <row r="590" spans="4:14" s="126" customFormat="1" x14ac:dyDescent="0.25">
      <c r="D590" s="59"/>
      <c r="N590" s="110"/>
    </row>
    <row r="591" spans="4:14" s="126" customFormat="1" x14ac:dyDescent="0.25">
      <c r="D591" s="59"/>
      <c r="N591" s="110"/>
    </row>
    <row r="592" spans="4:14" s="126" customFormat="1" x14ac:dyDescent="0.25">
      <c r="D592" s="59"/>
      <c r="N592" s="110"/>
    </row>
    <row r="593" spans="4:14" s="126" customFormat="1" x14ac:dyDescent="0.25">
      <c r="D593" s="59"/>
      <c r="N593" s="110"/>
    </row>
    <row r="594" spans="4:14" s="126" customFormat="1" x14ac:dyDescent="0.25">
      <c r="D594" s="59"/>
      <c r="N594" s="110"/>
    </row>
    <row r="595" spans="4:14" s="126" customFormat="1" x14ac:dyDescent="0.25">
      <c r="D595" s="59"/>
      <c r="N595" s="110"/>
    </row>
    <row r="596" spans="4:14" s="126" customFormat="1" x14ac:dyDescent="0.25">
      <c r="D596" s="59"/>
      <c r="N596" s="110"/>
    </row>
    <row r="597" spans="4:14" s="126" customFormat="1" x14ac:dyDescent="0.25">
      <c r="D597" s="59"/>
      <c r="N597" s="110"/>
    </row>
    <row r="598" spans="4:14" s="126" customFormat="1" x14ac:dyDescent="0.25">
      <c r="D598" s="59"/>
      <c r="N598" s="110"/>
    </row>
    <row r="599" spans="4:14" s="126" customFormat="1" x14ac:dyDescent="0.25">
      <c r="D599" s="59"/>
      <c r="N599" s="110"/>
    </row>
    <row r="600" spans="4:14" s="126" customFormat="1" x14ac:dyDescent="0.25">
      <c r="D600" s="59"/>
      <c r="N600" s="110"/>
    </row>
    <row r="601" spans="4:14" s="126" customFormat="1" x14ac:dyDescent="0.25">
      <c r="D601" s="59"/>
      <c r="N601" s="110"/>
    </row>
    <row r="602" spans="4:14" s="126" customFormat="1" x14ac:dyDescent="0.25">
      <c r="D602" s="59"/>
      <c r="N602" s="110"/>
    </row>
    <row r="603" spans="4:14" s="126" customFormat="1" x14ac:dyDescent="0.25">
      <c r="D603" s="59"/>
      <c r="N603" s="110"/>
    </row>
    <row r="604" spans="4:14" s="126" customFormat="1" x14ac:dyDescent="0.25">
      <c r="D604" s="59"/>
      <c r="N604" s="110"/>
    </row>
    <row r="605" spans="4:14" s="126" customFormat="1" x14ac:dyDescent="0.25">
      <c r="D605" s="59"/>
      <c r="N605" s="110"/>
    </row>
    <row r="606" spans="4:14" s="126" customFormat="1" x14ac:dyDescent="0.25">
      <c r="D606" s="59"/>
      <c r="N606" s="110"/>
    </row>
    <row r="607" spans="4:14" s="126" customFormat="1" x14ac:dyDescent="0.25">
      <c r="D607" s="59"/>
      <c r="N607" s="110"/>
    </row>
    <row r="608" spans="4:14" s="126" customFormat="1" x14ac:dyDescent="0.25">
      <c r="D608" s="59"/>
      <c r="N608" s="110"/>
    </row>
    <row r="609" spans="4:14" s="126" customFormat="1" x14ac:dyDescent="0.25">
      <c r="D609" s="59"/>
      <c r="N609" s="110"/>
    </row>
    <row r="610" spans="4:14" s="126" customFormat="1" x14ac:dyDescent="0.25">
      <c r="D610" s="59"/>
      <c r="N610" s="110"/>
    </row>
    <row r="611" spans="4:14" s="126" customFormat="1" x14ac:dyDescent="0.25">
      <c r="D611" s="59"/>
      <c r="N611" s="110"/>
    </row>
    <row r="612" spans="4:14" s="126" customFormat="1" x14ac:dyDescent="0.25">
      <c r="D612" s="59"/>
      <c r="N612" s="110"/>
    </row>
    <row r="613" spans="4:14" s="126" customFormat="1" x14ac:dyDescent="0.25">
      <c r="D613" s="59"/>
      <c r="N613" s="110"/>
    </row>
    <row r="614" spans="4:14" s="126" customFormat="1" x14ac:dyDescent="0.25">
      <c r="D614" s="59"/>
      <c r="N614" s="110"/>
    </row>
    <row r="615" spans="4:14" s="126" customFormat="1" x14ac:dyDescent="0.25">
      <c r="D615" s="59"/>
      <c r="N615" s="110"/>
    </row>
    <row r="616" spans="4:14" s="126" customFormat="1" x14ac:dyDescent="0.25">
      <c r="D616" s="59"/>
      <c r="N616" s="110"/>
    </row>
    <row r="617" spans="4:14" s="126" customFormat="1" x14ac:dyDescent="0.25">
      <c r="D617" s="59"/>
      <c r="N617" s="110"/>
    </row>
    <row r="618" spans="4:14" s="126" customFormat="1" x14ac:dyDescent="0.25">
      <c r="D618" s="59"/>
      <c r="N618" s="110"/>
    </row>
    <row r="619" spans="4:14" s="126" customFormat="1" x14ac:dyDescent="0.25">
      <c r="D619" s="59"/>
      <c r="N619" s="110"/>
    </row>
    <row r="620" spans="4:14" s="126" customFormat="1" x14ac:dyDescent="0.25">
      <c r="D620" s="59"/>
      <c r="N620" s="110"/>
    </row>
    <row r="621" spans="4:14" s="126" customFormat="1" x14ac:dyDescent="0.25">
      <c r="D621" s="59"/>
      <c r="N621" s="110"/>
    </row>
    <row r="622" spans="4:14" s="126" customFormat="1" x14ac:dyDescent="0.25">
      <c r="D622" s="59"/>
      <c r="N622" s="110"/>
    </row>
    <row r="623" spans="4:14" s="126" customFormat="1" x14ac:dyDescent="0.25">
      <c r="D623" s="59"/>
      <c r="N623" s="110"/>
    </row>
    <row r="624" spans="4:14" s="126" customFormat="1" x14ac:dyDescent="0.25">
      <c r="D624" s="59"/>
      <c r="N624" s="110"/>
    </row>
    <row r="625" spans="4:14" s="126" customFormat="1" x14ac:dyDescent="0.25">
      <c r="D625" s="59"/>
      <c r="N625" s="110"/>
    </row>
    <row r="626" spans="4:14" s="126" customFormat="1" x14ac:dyDescent="0.25">
      <c r="D626" s="59"/>
      <c r="N626" s="110"/>
    </row>
    <row r="627" spans="4:14" s="126" customFormat="1" x14ac:dyDescent="0.25">
      <c r="D627" s="59"/>
      <c r="N627" s="110"/>
    </row>
    <row r="628" spans="4:14" s="126" customFormat="1" x14ac:dyDescent="0.25">
      <c r="D628" s="59"/>
      <c r="N628" s="110"/>
    </row>
    <row r="629" spans="4:14" s="126" customFormat="1" x14ac:dyDescent="0.25">
      <c r="D629" s="59"/>
      <c r="N629" s="110"/>
    </row>
    <row r="630" spans="4:14" s="126" customFormat="1" x14ac:dyDescent="0.25">
      <c r="D630" s="59"/>
      <c r="N630" s="110"/>
    </row>
    <row r="631" spans="4:14" s="126" customFormat="1" x14ac:dyDescent="0.25">
      <c r="D631" s="59"/>
      <c r="N631" s="110"/>
    </row>
    <row r="632" spans="4:14" s="126" customFormat="1" x14ac:dyDescent="0.25">
      <c r="D632" s="59"/>
      <c r="N632" s="110"/>
    </row>
    <row r="633" spans="4:14" s="126" customFormat="1" x14ac:dyDescent="0.25">
      <c r="D633" s="59"/>
      <c r="N633" s="110"/>
    </row>
    <row r="634" spans="4:14" s="126" customFormat="1" x14ac:dyDescent="0.25">
      <c r="D634" s="59"/>
      <c r="N634" s="110"/>
    </row>
    <row r="635" spans="4:14" s="126" customFormat="1" x14ac:dyDescent="0.25">
      <c r="D635" s="59"/>
      <c r="N635" s="110"/>
    </row>
    <row r="636" spans="4:14" s="126" customFormat="1" x14ac:dyDescent="0.25">
      <c r="D636" s="59"/>
      <c r="N636" s="110"/>
    </row>
    <row r="637" spans="4:14" s="126" customFormat="1" x14ac:dyDescent="0.25">
      <c r="D637" s="59"/>
      <c r="N637" s="110"/>
    </row>
    <row r="638" spans="4:14" s="126" customFormat="1" x14ac:dyDescent="0.25">
      <c r="D638" s="59"/>
      <c r="N638" s="110"/>
    </row>
    <row r="639" spans="4:14" s="126" customFormat="1" x14ac:dyDescent="0.25">
      <c r="D639" s="59"/>
      <c r="N639" s="110"/>
    </row>
    <row r="640" spans="4:14" s="126" customFormat="1" x14ac:dyDescent="0.25">
      <c r="D640" s="59"/>
      <c r="N640" s="110"/>
    </row>
    <row r="641" spans="4:14" s="126" customFormat="1" x14ac:dyDescent="0.25">
      <c r="D641" s="59"/>
      <c r="N641" s="110"/>
    </row>
    <row r="642" spans="4:14" s="126" customFormat="1" x14ac:dyDescent="0.25">
      <c r="D642" s="59"/>
      <c r="N642" s="110"/>
    </row>
    <row r="643" spans="4:14" s="126" customFormat="1" x14ac:dyDescent="0.25">
      <c r="D643" s="59"/>
      <c r="N643" s="110"/>
    </row>
    <row r="644" spans="4:14" s="126" customFormat="1" x14ac:dyDescent="0.25">
      <c r="D644" s="59"/>
      <c r="N644" s="110"/>
    </row>
    <row r="645" spans="4:14" s="126" customFormat="1" x14ac:dyDescent="0.25">
      <c r="D645" s="59"/>
      <c r="N645" s="110"/>
    </row>
    <row r="646" spans="4:14" s="126" customFormat="1" x14ac:dyDescent="0.25">
      <c r="D646" s="59"/>
      <c r="N646" s="110"/>
    </row>
    <row r="647" spans="4:14" s="126" customFormat="1" x14ac:dyDescent="0.25">
      <c r="D647" s="59"/>
      <c r="N647" s="110"/>
    </row>
    <row r="648" spans="4:14" s="126" customFormat="1" x14ac:dyDescent="0.25">
      <c r="D648" s="59"/>
      <c r="N648" s="110"/>
    </row>
    <row r="649" spans="4:14" s="126" customFormat="1" x14ac:dyDescent="0.25">
      <c r="D649" s="59"/>
      <c r="N649" s="110"/>
    </row>
    <row r="650" spans="4:14" s="126" customFormat="1" x14ac:dyDescent="0.25">
      <c r="D650" s="59"/>
      <c r="N650" s="110"/>
    </row>
    <row r="651" spans="4:14" s="126" customFormat="1" x14ac:dyDescent="0.25">
      <c r="D651" s="59"/>
      <c r="N651" s="110"/>
    </row>
    <row r="652" spans="4:14" s="126" customFormat="1" x14ac:dyDescent="0.25">
      <c r="D652" s="59"/>
      <c r="N652" s="110"/>
    </row>
    <row r="653" spans="4:14" s="126" customFormat="1" x14ac:dyDescent="0.25">
      <c r="D653" s="59"/>
      <c r="N653" s="110"/>
    </row>
    <row r="654" spans="4:14" s="126" customFormat="1" x14ac:dyDescent="0.25">
      <c r="D654" s="59"/>
      <c r="N654" s="110"/>
    </row>
    <row r="655" spans="4:14" s="126" customFormat="1" x14ac:dyDescent="0.25">
      <c r="D655" s="59"/>
      <c r="N655" s="110"/>
    </row>
    <row r="656" spans="4:14" s="126" customFormat="1" x14ac:dyDescent="0.25">
      <c r="D656" s="59"/>
      <c r="N656" s="110"/>
    </row>
    <row r="657" spans="4:14" s="126" customFormat="1" x14ac:dyDescent="0.25">
      <c r="D657" s="59"/>
      <c r="N657" s="110"/>
    </row>
    <row r="658" spans="4:14" s="126" customFormat="1" x14ac:dyDescent="0.25">
      <c r="D658" s="59"/>
      <c r="N658" s="110"/>
    </row>
    <row r="659" spans="4:14" s="126" customFormat="1" x14ac:dyDescent="0.25">
      <c r="D659" s="59"/>
      <c r="N659" s="110"/>
    </row>
    <row r="660" spans="4:14" s="126" customFormat="1" x14ac:dyDescent="0.25">
      <c r="D660" s="59"/>
      <c r="N660" s="110"/>
    </row>
    <row r="661" spans="4:14" s="126" customFormat="1" x14ac:dyDescent="0.25">
      <c r="D661" s="59"/>
      <c r="N661" s="110"/>
    </row>
    <row r="662" spans="4:14" s="126" customFormat="1" x14ac:dyDescent="0.25">
      <c r="D662" s="59"/>
      <c r="N662" s="110"/>
    </row>
    <row r="663" spans="4:14" s="126" customFormat="1" x14ac:dyDescent="0.25">
      <c r="D663" s="59"/>
      <c r="N663" s="110"/>
    </row>
    <row r="664" spans="4:14" s="126" customFormat="1" x14ac:dyDescent="0.25">
      <c r="D664" s="59"/>
      <c r="N664" s="110"/>
    </row>
    <row r="665" spans="4:14" s="126" customFormat="1" x14ac:dyDescent="0.25">
      <c r="D665" s="59"/>
      <c r="N665" s="110"/>
    </row>
    <row r="666" spans="4:14" s="126" customFormat="1" x14ac:dyDescent="0.25">
      <c r="D666" s="59"/>
      <c r="N666" s="110"/>
    </row>
    <row r="667" spans="4:14" s="126" customFormat="1" x14ac:dyDescent="0.25">
      <c r="D667" s="59"/>
      <c r="N667" s="110"/>
    </row>
    <row r="668" spans="4:14" s="126" customFormat="1" x14ac:dyDescent="0.25">
      <c r="D668" s="59"/>
      <c r="N668" s="110"/>
    </row>
    <row r="669" spans="4:14" s="126" customFormat="1" x14ac:dyDescent="0.25">
      <c r="D669" s="59"/>
      <c r="N669" s="110"/>
    </row>
    <row r="670" spans="4:14" s="126" customFormat="1" x14ac:dyDescent="0.25">
      <c r="D670" s="59"/>
      <c r="N670" s="110"/>
    </row>
    <row r="671" spans="4:14" s="126" customFormat="1" x14ac:dyDescent="0.25">
      <c r="D671" s="59"/>
      <c r="N671" s="110"/>
    </row>
    <row r="672" spans="4:14" s="126" customFormat="1" x14ac:dyDescent="0.25">
      <c r="D672" s="59"/>
      <c r="N672" s="110"/>
    </row>
    <row r="673" spans="4:14" s="126" customFormat="1" x14ac:dyDescent="0.25">
      <c r="D673" s="59"/>
      <c r="N673" s="110"/>
    </row>
    <row r="674" spans="4:14" s="126" customFormat="1" x14ac:dyDescent="0.25">
      <c r="D674" s="59"/>
      <c r="N674" s="110"/>
    </row>
    <row r="675" spans="4:14" s="126" customFormat="1" x14ac:dyDescent="0.25">
      <c r="D675" s="59"/>
      <c r="N675" s="110"/>
    </row>
    <row r="676" spans="4:14" s="126" customFormat="1" x14ac:dyDescent="0.25">
      <c r="D676" s="59"/>
      <c r="N676" s="110"/>
    </row>
    <row r="677" spans="4:14" s="126" customFormat="1" x14ac:dyDescent="0.25">
      <c r="D677" s="59"/>
      <c r="N677" s="110"/>
    </row>
    <row r="678" spans="4:14" s="126" customFormat="1" x14ac:dyDescent="0.25">
      <c r="D678" s="59"/>
      <c r="N678" s="110"/>
    </row>
    <row r="679" spans="4:14" s="126" customFormat="1" x14ac:dyDescent="0.25">
      <c r="D679" s="59"/>
      <c r="N679" s="110"/>
    </row>
    <row r="680" spans="4:14" s="126" customFormat="1" x14ac:dyDescent="0.25">
      <c r="D680" s="59"/>
      <c r="N680" s="110"/>
    </row>
    <row r="681" spans="4:14" s="126" customFormat="1" x14ac:dyDescent="0.25">
      <c r="D681" s="59"/>
      <c r="N681" s="110"/>
    </row>
    <row r="682" spans="4:14" s="126" customFormat="1" x14ac:dyDescent="0.25">
      <c r="D682" s="59"/>
      <c r="N682" s="110"/>
    </row>
    <row r="683" spans="4:14" s="126" customFormat="1" x14ac:dyDescent="0.25">
      <c r="D683" s="59"/>
      <c r="N683" s="110"/>
    </row>
    <row r="684" spans="4:14" s="126" customFormat="1" x14ac:dyDescent="0.25">
      <c r="D684" s="59"/>
      <c r="N684" s="110"/>
    </row>
    <row r="685" spans="4:14" s="126" customFormat="1" x14ac:dyDescent="0.25">
      <c r="D685" s="59"/>
      <c r="N685" s="110"/>
    </row>
    <row r="686" spans="4:14" s="126" customFormat="1" x14ac:dyDescent="0.25">
      <c r="D686" s="59"/>
      <c r="N686" s="110"/>
    </row>
    <row r="687" spans="4:14" s="126" customFormat="1" x14ac:dyDescent="0.25">
      <c r="D687" s="59"/>
      <c r="N687" s="110"/>
    </row>
    <row r="688" spans="4:14" s="126" customFormat="1" x14ac:dyDescent="0.25">
      <c r="D688" s="59"/>
      <c r="N688" s="110"/>
    </row>
    <row r="689" spans="4:14" s="126" customFormat="1" x14ac:dyDescent="0.25">
      <c r="D689" s="59"/>
      <c r="N689" s="110"/>
    </row>
    <row r="690" spans="4:14" s="126" customFormat="1" x14ac:dyDescent="0.25">
      <c r="D690" s="59"/>
      <c r="N690" s="110"/>
    </row>
    <row r="691" spans="4:14" s="126" customFormat="1" x14ac:dyDescent="0.25">
      <c r="D691" s="59"/>
      <c r="N691" s="110"/>
    </row>
    <row r="692" spans="4:14" s="126" customFormat="1" x14ac:dyDescent="0.25">
      <c r="D692" s="59"/>
      <c r="N692" s="110"/>
    </row>
    <row r="693" spans="4:14" s="126" customFormat="1" x14ac:dyDescent="0.25">
      <c r="D693" s="59"/>
      <c r="N693" s="110"/>
    </row>
    <row r="694" spans="4:14" s="126" customFormat="1" x14ac:dyDescent="0.25">
      <c r="D694" s="59"/>
      <c r="N694" s="110"/>
    </row>
    <row r="695" spans="4:14" s="126" customFormat="1" x14ac:dyDescent="0.25">
      <c r="D695" s="59"/>
      <c r="N695" s="110"/>
    </row>
    <row r="696" spans="4:14" s="126" customFormat="1" x14ac:dyDescent="0.25">
      <c r="D696" s="59"/>
      <c r="N696" s="110"/>
    </row>
    <row r="697" spans="4:14" s="126" customFormat="1" x14ac:dyDescent="0.25">
      <c r="D697" s="59"/>
      <c r="N697" s="110"/>
    </row>
    <row r="698" spans="4:14" s="126" customFormat="1" x14ac:dyDescent="0.25">
      <c r="D698" s="59"/>
      <c r="N698" s="110"/>
    </row>
    <row r="699" spans="4:14" s="126" customFormat="1" x14ac:dyDescent="0.25">
      <c r="D699" s="59"/>
      <c r="N699" s="110"/>
    </row>
    <row r="700" spans="4:14" s="126" customFormat="1" x14ac:dyDescent="0.25">
      <c r="D700" s="59"/>
      <c r="N700" s="110"/>
    </row>
    <row r="701" spans="4:14" s="126" customFormat="1" x14ac:dyDescent="0.25">
      <c r="D701" s="59"/>
      <c r="N701" s="110"/>
    </row>
    <row r="702" spans="4:14" s="126" customFormat="1" x14ac:dyDescent="0.25">
      <c r="D702" s="59"/>
      <c r="N702" s="110"/>
    </row>
    <row r="703" spans="4:14" s="126" customFormat="1" x14ac:dyDescent="0.25">
      <c r="D703" s="59"/>
      <c r="N703" s="110"/>
    </row>
    <row r="704" spans="4:14" s="126" customFormat="1" x14ac:dyDescent="0.25">
      <c r="D704" s="59"/>
      <c r="N704" s="110"/>
    </row>
    <row r="705" spans="4:14" s="126" customFormat="1" x14ac:dyDescent="0.25">
      <c r="D705" s="59"/>
      <c r="N705" s="110"/>
    </row>
    <row r="706" spans="4:14" s="126" customFormat="1" x14ac:dyDescent="0.25">
      <c r="D706" s="59"/>
      <c r="N706" s="110"/>
    </row>
    <row r="707" spans="4:14" s="126" customFormat="1" x14ac:dyDescent="0.25">
      <c r="D707" s="59"/>
      <c r="N707" s="110"/>
    </row>
    <row r="708" spans="4:14" s="126" customFormat="1" x14ac:dyDescent="0.25">
      <c r="D708" s="59"/>
      <c r="N708" s="110"/>
    </row>
    <row r="709" spans="4:14" s="126" customFormat="1" x14ac:dyDescent="0.25">
      <c r="D709" s="59"/>
      <c r="N709" s="110"/>
    </row>
    <row r="710" spans="4:14" s="126" customFormat="1" x14ac:dyDescent="0.25">
      <c r="D710" s="59"/>
      <c r="N710" s="110"/>
    </row>
    <row r="711" spans="4:14" s="126" customFormat="1" x14ac:dyDescent="0.25">
      <c r="D711" s="59"/>
      <c r="N711" s="110"/>
    </row>
    <row r="712" spans="4:14" s="126" customFormat="1" x14ac:dyDescent="0.25">
      <c r="D712" s="59"/>
      <c r="N712" s="110"/>
    </row>
    <row r="713" spans="4:14" s="126" customFormat="1" x14ac:dyDescent="0.25">
      <c r="D713" s="59"/>
      <c r="N713" s="110"/>
    </row>
    <row r="714" spans="4:14" s="126" customFormat="1" x14ac:dyDescent="0.25">
      <c r="D714" s="59"/>
      <c r="N714" s="110"/>
    </row>
    <row r="715" spans="4:14" s="126" customFormat="1" x14ac:dyDescent="0.25">
      <c r="D715" s="59"/>
      <c r="N715" s="110"/>
    </row>
    <row r="716" spans="4:14" s="126" customFormat="1" x14ac:dyDescent="0.25">
      <c r="D716" s="59"/>
      <c r="N716" s="110"/>
    </row>
    <row r="717" spans="4:14" s="126" customFormat="1" x14ac:dyDescent="0.25">
      <c r="D717" s="59"/>
      <c r="N717" s="110"/>
    </row>
    <row r="718" spans="4:14" s="126" customFormat="1" x14ac:dyDescent="0.25">
      <c r="D718" s="59"/>
      <c r="N718" s="110"/>
    </row>
    <row r="719" spans="4:14" s="126" customFormat="1" x14ac:dyDescent="0.25">
      <c r="D719" s="59"/>
      <c r="N719" s="110"/>
    </row>
    <row r="720" spans="4:14" s="126" customFormat="1" x14ac:dyDescent="0.25">
      <c r="D720" s="59"/>
      <c r="N720" s="110"/>
    </row>
    <row r="721" spans="4:14" s="126" customFormat="1" x14ac:dyDescent="0.25">
      <c r="D721" s="59"/>
      <c r="N721" s="110"/>
    </row>
    <row r="722" spans="4:14" s="126" customFormat="1" x14ac:dyDescent="0.25">
      <c r="D722" s="59"/>
      <c r="N722" s="110"/>
    </row>
    <row r="723" spans="4:14" s="126" customFormat="1" x14ac:dyDescent="0.25">
      <c r="D723" s="59"/>
      <c r="N723" s="110"/>
    </row>
    <row r="724" spans="4:14" s="126" customFormat="1" x14ac:dyDescent="0.25">
      <c r="D724" s="59"/>
      <c r="N724" s="110"/>
    </row>
    <row r="725" spans="4:14" s="126" customFormat="1" x14ac:dyDescent="0.25">
      <c r="D725" s="59"/>
      <c r="N725" s="110"/>
    </row>
    <row r="726" spans="4:14" s="126" customFormat="1" x14ac:dyDescent="0.25">
      <c r="D726" s="59"/>
      <c r="N726" s="110"/>
    </row>
    <row r="727" spans="4:14" s="126" customFormat="1" x14ac:dyDescent="0.25">
      <c r="D727" s="59"/>
      <c r="N727" s="110"/>
    </row>
    <row r="728" spans="4:14" s="126" customFormat="1" x14ac:dyDescent="0.25">
      <c r="D728" s="59"/>
      <c r="N728" s="110"/>
    </row>
    <row r="729" spans="4:14" s="126" customFormat="1" x14ac:dyDescent="0.25">
      <c r="D729" s="59"/>
      <c r="N729" s="110"/>
    </row>
    <row r="730" spans="4:14" s="126" customFormat="1" x14ac:dyDescent="0.25">
      <c r="D730" s="59"/>
      <c r="N730" s="110"/>
    </row>
    <row r="731" spans="4:14" s="126" customFormat="1" x14ac:dyDescent="0.25">
      <c r="D731" s="59"/>
      <c r="N731" s="110"/>
    </row>
    <row r="732" spans="4:14" s="126" customFormat="1" x14ac:dyDescent="0.25">
      <c r="D732" s="59"/>
      <c r="N732" s="110"/>
    </row>
    <row r="733" spans="4:14" s="126" customFormat="1" x14ac:dyDescent="0.25">
      <c r="D733" s="59"/>
      <c r="N733" s="110"/>
    </row>
    <row r="734" spans="4:14" s="126" customFormat="1" x14ac:dyDescent="0.25">
      <c r="D734" s="59"/>
      <c r="N734" s="110"/>
    </row>
    <row r="735" spans="4:14" s="126" customFormat="1" x14ac:dyDescent="0.25">
      <c r="D735" s="59"/>
      <c r="N735" s="110"/>
    </row>
    <row r="736" spans="4:14" s="126" customFormat="1" x14ac:dyDescent="0.25">
      <c r="D736" s="59"/>
      <c r="N736" s="110"/>
    </row>
    <row r="737" spans="4:14" s="126" customFormat="1" x14ac:dyDescent="0.25">
      <c r="D737" s="59"/>
      <c r="N737" s="110"/>
    </row>
    <row r="738" spans="4:14" s="126" customFormat="1" x14ac:dyDescent="0.25">
      <c r="D738" s="59"/>
      <c r="N738" s="110"/>
    </row>
    <row r="739" spans="4:14" s="126" customFormat="1" x14ac:dyDescent="0.25">
      <c r="D739" s="59"/>
      <c r="N739" s="110"/>
    </row>
    <row r="740" spans="4:14" s="126" customFormat="1" x14ac:dyDescent="0.25">
      <c r="D740" s="59"/>
      <c r="N740" s="110"/>
    </row>
    <row r="741" spans="4:14" s="126" customFormat="1" x14ac:dyDescent="0.25">
      <c r="D741" s="59"/>
      <c r="N741" s="110"/>
    </row>
    <row r="742" spans="4:14" s="126" customFormat="1" x14ac:dyDescent="0.25">
      <c r="D742" s="59"/>
      <c r="N742" s="110"/>
    </row>
    <row r="743" spans="4:14" s="126" customFormat="1" x14ac:dyDescent="0.25">
      <c r="D743" s="59"/>
      <c r="N743" s="110"/>
    </row>
    <row r="744" spans="4:14" s="126" customFormat="1" x14ac:dyDescent="0.25">
      <c r="D744" s="59"/>
      <c r="N744" s="110"/>
    </row>
    <row r="745" spans="4:14" s="126" customFormat="1" x14ac:dyDescent="0.25">
      <c r="D745" s="59"/>
      <c r="N745" s="110"/>
    </row>
    <row r="746" spans="4:14" s="126" customFormat="1" x14ac:dyDescent="0.25">
      <c r="D746" s="59"/>
      <c r="N746" s="110"/>
    </row>
    <row r="747" spans="4:14" s="126" customFormat="1" x14ac:dyDescent="0.25">
      <c r="D747" s="59"/>
      <c r="N747" s="110"/>
    </row>
    <row r="748" spans="4:14" s="126" customFormat="1" x14ac:dyDescent="0.25">
      <c r="D748" s="59"/>
      <c r="N748" s="110"/>
    </row>
    <row r="749" spans="4:14" s="126" customFormat="1" x14ac:dyDescent="0.25">
      <c r="D749" s="59"/>
      <c r="N749" s="110"/>
    </row>
    <row r="750" spans="4:14" s="126" customFormat="1" x14ac:dyDescent="0.25">
      <c r="D750" s="59"/>
      <c r="N750" s="110"/>
    </row>
    <row r="751" spans="4:14" s="126" customFormat="1" x14ac:dyDescent="0.25">
      <c r="D751" s="59"/>
      <c r="N751" s="110"/>
    </row>
    <row r="752" spans="4:14" s="126" customFormat="1" x14ac:dyDescent="0.25">
      <c r="D752" s="59"/>
      <c r="N752" s="110"/>
    </row>
    <row r="753" spans="4:14" s="126" customFormat="1" x14ac:dyDescent="0.25">
      <c r="D753" s="59"/>
      <c r="N753" s="110"/>
    </row>
    <row r="754" spans="4:14" s="126" customFormat="1" x14ac:dyDescent="0.25">
      <c r="D754" s="59"/>
      <c r="N754" s="110"/>
    </row>
    <row r="755" spans="4:14" s="126" customFormat="1" x14ac:dyDescent="0.25">
      <c r="D755" s="59"/>
      <c r="N755" s="110"/>
    </row>
    <row r="756" spans="4:14" s="126" customFormat="1" x14ac:dyDescent="0.25">
      <c r="D756" s="59"/>
      <c r="N756" s="110"/>
    </row>
    <row r="757" spans="4:14" s="126" customFormat="1" x14ac:dyDescent="0.25">
      <c r="D757" s="59"/>
      <c r="N757" s="110"/>
    </row>
    <row r="758" spans="4:14" s="126" customFormat="1" x14ac:dyDescent="0.25">
      <c r="D758" s="59"/>
      <c r="N758" s="110"/>
    </row>
    <row r="759" spans="4:14" s="126" customFormat="1" x14ac:dyDescent="0.25">
      <c r="D759" s="59"/>
      <c r="N759" s="110"/>
    </row>
    <row r="760" spans="4:14" s="126" customFormat="1" x14ac:dyDescent="0.25">
      <c r="D760" s="59"/>
      <c r="N760" s="110"/>
    </row>
    <row r="761" spans="4:14" s="126" customFormat="1" x14ac:dyDescent="0.25">
      <c r="D761" s="59"/>
      <c r="N761" s="110"/>
    </row>
    <row r="762" spans="4:14" s="126" customFormat="1" x14ac:dyDescent="0.25">
      <c r="D762" s="59"/>
      <c r="N762" s="110"/>
    </row>
    <row r="763" spans="4:14" s="126" customFormat="1" x14ac:dyDescent="0.25">
      <c r="D763" s="59"/>
      <c r="N763" s="110"/>
    </row>
    <row r="764" spans="4:14" s="126" customFormat="1" x14ac:dyDescent="0.25">
      <c r="D764" s="59"/>
      <c r="N764" s="110"/>
    </row>
    <row r="765" spans="4:14" s="126" customFormat="1" x14ac:dyDescent="0.25">
      <c r="D765" s="59"/>
      <c r="N765" s="110"/>
    </row>
    <row r="766" spans="4:14" s="126" customFormat="1" x14ac:dyDescent="0.25">
      <c r="D766" s="59"/>
      <c r="N766" s="110"/>
    </row>
    <row r="767" spans="4:14" s="126" customFormat="1" x14ac:dyDescent="0.25">
      <c r="D767" s="59"/>
      <c r="N767" s="110"/>
    </row>
    <row r="768" spans="4:14" s="126" customFormat="1" x14ac:dyDescent="0.25">
      <c r="D768" s="59"/>
      <c r="N768" s="110"/>
    </row>
    <row r="769" spans="4:14" s="126" customFormat="1" x14ac:dyDescent="0.25">
      <c r="D769" s="59"/>
      <c r="N769" s="110"/>
    </row>
    <row r="770" spans="4:14" s="126" customFormat="1" x14ac:dyDescent="0.25">
      <c r="D770" s="59"/>
      <c r="N770" s="110"/>
    </row>
    <row r="771" spans="4:14" s="126" customFormat="1" x14ac:dyDescent="0.25">
      <c r="D771" s="59"/>
      <c r="N771" s="110"/>
    </row>
    <row r="772" spans="4:14" s="126" customFormat="1" x14ac:dyDescent="0.25">
      <c r="D772" s="59"/>
      <c r="N772" s="110"/>
    </row>
    <row r="773" spans="4:14" s="126" customFormat="1" x14ac:dyDescent="0.25">
      <c r="D773" s="59"/>
      <c r="N773" s="110"/>
    </row>
    <row r="774" spans="4:14" s="126" customFormat="1" x14ac:dyDescent="0.25">
      <c r="D774" s="59"/>
      <c r="N774" s="110"/>
    </row>
    <row r="775" spans="4:14" s="126" customFormat="1" x14ac:dyDescent="0.25">
      <c r="D775" s="59"/>
      <c r="N775" s="110"/>
    </row>
    <row r="776" spans="4:14" s="126" customFormat="1" x14ac:dyDescent="0.25">
      <c r="D776" s="59"/>
      <c r="N776" s="110"/>
    </row>
    <row r="777" spans="4:14" s="126" customFormat="1" x14ac:dyDescent="0.25">
      <c r="D777" s="59"/>
      <c r="N777" s="110"/>
    </row>
    <row r="778" spans="4:14" s="126" customFormat="1" x14ac:dyDescent="0.25">
      <c r="D778" s="59"/>
      <c r="N778" s="110"/>
    </row>
    <row r="779" spans="4:14" s="126" customFormat="1" x14ac:dyDescent="0.25">
      <c r="D779" s="59"/>
      <c r="N779" s="110"/>
    </row>
    <row r="780" spans="4:14" s="126" customFormat="1" x14ac:dyDescent="0.25">
      <c r="D780" s="59"/>
      <c r="N780" s="110"/>
    </row>
    <row r="781" spans="4:14" s="126" customFormat="1" x14ac:dyDescent="0.25">
      <c r="D781" s="59"/>
      <c r="N781" s="110"/>
    </row>
    <row r="782" spans="4:14" s="126" customFormat="1" x14ac:dyDescent="0.25">
      <c r="D782" s="59"/>
      <c r="N782" s="110"/>
    </row>
    <row r="783" spans="4:14" s="126" customFormat="1" x14ac:dyDescent="0.25">
      <c r="D783" s="59"/>
      <c r="N783" s="110"/>
    </row>
    <row r="784" spans="4:14" s="126" customFormat="1" x14ac:dyDescent="0.25">
      <c r="D784" s="59"/>
      <c r="N784" s="110"/>
    </row>
    <row r="785" spans="4:14" s="126" customFormat="1" x14ac:dyDescent="0.25">
      <c r="D785" s="59"/>
      <c r="N785" s="110"/>
    </row>
    <row r="786" spans="4:14" s="126" customFormat="1" x14ac:dyDescent="0.25">
      <c r="D786" s="59"/>
      <c r="N786" s="110"/>
    </row>
    <row r="787" spans="4:14" s="126" customFormat="1" x14ac:dyDescent="0.25">
      <c r="D787" s="59"/>
      <c r="N787" s="110"/>
    </row>
    <row r="788" spans="4:14" s="126" customFormat="1" x14ac:dyDescent="0.25">
      <c r="D788" s="59"/>
      <c r="N788" s="110"/>
    </row>
    <row r="789" spans="4:14" s="126" customFormat="1" x14ac:dyDescent="0.25">
      <c r="D789" s="59"/>
      <c r="N789" s="110"/>
    </row>
    <row r="790" spans="4:14" s="126" customFormat="1" x14ac:dyDescent="0.25">
      <c r="D790" s="59"/>
      <c r="N790" s="110"/>
    </row>
    <row r="791" spans="4:14" s="126" customFormat="1" x14ac:dyDescent="0.25">
      <c r="D791" s="59"/>
      <c r="N791" s="110"/>
    </row>
    <row r="792" spans="4:14" s="126" customFormat="1" x14ac:dyDescent="0.25">
      <c r="D792" s="59"/>
      <c r="N792" s="110"/>
    </row>
    <row r="793" spans="4:14" s="126" customFormat="1" x14ac:dyDescent="0.25">
      <c r="D793" s="59"/>
      <c r="N793" s="110"/>
    </row>
    <row r="794" spans="4:14" s="126" customFormat="1" x14ac:dyDescent="0.25">
      <c r="D794" s="59"/>
      <c r="N794" s="110"/>
    </row>
    <row r="795" spans="4:14" s="126" customFormat="1" x14ac:dyDescent="0.25">
      <c r="D795" s="59"/>
      <c r="N795" s="110"/>
    </row>
    <row r="796" spans="4:14" s="126" customFormat="1" x14ac:dyDescent="0.25">
      <c r="D796" s="59"/>
      <c r="N796" s="110"/>
    </row>
    <row r="797" spans="4:14" s="126" customFormat="1" x14ac:dyDescent="0.25">
      <c r="D797" s="59"/>
      <c r="N797" s="110"/>
    </row>
    <row r="798" spans="4:14" s="126" customFormat="1" x14ac:dyDescent="0.25">
      <c r="D798" s="59"/>
      <c r="N798" s="110"/>
    </row>
    <row r="799" spans="4:14" s="126" customFormat="1" x14ac:dyDescent="0.25">
      <c r="D799" s="59"/>
      <c r="N799" s="110"/>
    </row>
    <row r="800" spans="4:14" s="126" customFormat="1" x14ac:dyDescent="0.25">
      <c r="D800" s="59"/>
      <c r="N800" s="110"/>
    </row>
    <row r="801" spans="4:14" s="126" customFormat="1" x14ac:dyDescent="0.25">
      <c r="D801" s="59"/>
      <c r="N801" s="110"/>
    </row>
    <row r="802" spans="4:14" s="126" customFormat="1" x14ac:dyDescent="0.25">
      <c r="D802" s="59"/>
      <c r="N802" s="110"/>
    </row>
    <row r="803" spans="4:14" s="126" customFormat="1" x14ac:dyDescent="0.25">
      <c r="D803" s="59"/>
      <c r="N803" s="110"/>
    </row>
    <row r="804" spans="4:14" s="126" customFormat="1" x14ac:dyDescent="0.25">
      <c r="D804" s="59"/>
      <c r="N804" s="110"/>
    </row>
    <row r="805" spans="4:14" s="126" customFormat="1" x14ac:dyDescent="0.25">
      <c r="D805" s="59"/>
      <c r="N805" s="110"/>
    </row>
    <row r="806" spans="4:14" s="126" customFormat="1" x14ac:dyDescent="0.25">
      <c r="D806" s="59"/>
      <c r="N806" s="110"/>
    </row>
    <row r="807" spans="4:14" s="126" customFormat="1" x14ac:dyDescent="0.25">
      <c r="D807" s="59"/>
      <c r="N807" s="110"/>
    </row>
    <row r="808" spans="4:14" s="126" customFormat="1" x14ac:dyDescent="0.25">
      <c r="D808" s="59"/>
      <c r="N808" s="110"/>
    </row>
    <row r="809" spans="4:14" s="126" customFormat="1" x14ac:dyDescent="0.25">
      <c r="D809" s="59"/>
      <c r="N809" s="110"/>
    </row>
    <row r="810" spans="4:14" s="126" customFormat="1" x14ac:dyDescent="0.25">
      <c r="D810" s="59"/>
      <c r="N810" s="110"/>
    </row>
    <row r="811" spans="4:14" s="126" customFormat="1" x14ac:dyDescent="0.25">
      <c r="D811" s="59"/>
      <c r="N811" s="110"/>
    </row>
    <row r="812" spans="4:14" s="126" customFormat="1" x14ac:dyDescent="0.25">
      <c r="D812" s="59"/>
      <c r="N812" s="110"/>
    </row>
    <row r="813" spans="4:14" s="126" customFormat="1" x14ac:dyDescent="0.25">
      <c r="D813" s="59"/>
      <c r="N813" s="110"/>
    </row>
    <row r="814" spans="4:14" s="126" customFormat="1" x14ac:dyDescent="0.25">
      <c r="D814" s="59"/>
      <c r="N814" s="110"/>
    </row>
    <row r="815" spans="4:14" s="126" customFormat="1" x14ac:dyDescent="0.25">
      <c r="D815" s="59"/>
      <c r="N815" s="110"/>
    </row>
    <row r="816" spans="4:14" s="126" customFormat="1" x14ac:dyDescent="0.25">
      <c r="D816" s="59"/>
      <c r="N816" s="110"/>
    </row>
    <row r="817" spans="4:14" s="126" customFormat="1" x14ac:dyDescent="0.25">
      <c r="D817" s="59"/>
      <c r="N817" s="110"/>
    </row>
    <row r="818" spans="4:14" s="126" customFormat="1" x14ac:dyDescent="0.25">
      <c r="D818" s="59"/>
      <c r="N818" s="110"/>
    </row>
    <row r="819" spans="4:14" s="126" customFormat="1" x14ac:dyDescent="0.25">
      <c r="D819" s="59"/>
      <c r="N819" s="110"/>
    </row>
    <row r="820" spans="4:14" s="126" customFormat="1" x14ac:dyDescent="0.25">
      <c r="D820" s="59"/>
      <c r="N820" s="110"/>
    </row>
    <row r="821" spans="4:14" s="126" customFormat="1" x14ac:dyDescent="0.25">
      <c r="D821" s="59"/>
      <c r="N821" s="110"/>
    </row>
    <row r="822" spans="4:14" s="126" customFormat="1" x14ac:dyDescent="0.25">
      <c r="D822" s="59"/>
      <c r="N822" s="110"/>
    </row>
    <row r="823" spans="4:14" s="126" customFormat="1" x14ac:dyDescent="0.25">
      <c r="D823" s="59"/>
      <c r="N823" s="110"/>
    </row>
    <row r="824" spans="4:14" s="126" customFormat="1" x14ac:dyDescent="0.25">
      <c r="D824" s="59"/>
      <c r="N824" s="110"/>
    </row>
    <row r="825" spans="4:14" s="126" customFormat="1" x14ac:dyDescent="0.25">
      <c r="D825" s="59"/>
      <c r="N825" s="110"/>
    </row>
    <row r="826" spans="4:14" s="126" customFormat="1" x14ac:dyDescent="0.25">
      <c r="D826" s="59"/>
      <c r="N826" s="110"/>
    </row>
    <row r="827" spans="4:14" s="126" customFormat="1" x14ac:dyDescent="0.25">
      <c r="D827" s="59"/>
      <c r="N827" s="110"/>
    </row>
    <row r="828" spans="4:14" s="126" customFormat="1" x14ac:dyDescent="0.25">
      <c r="D828" s="59"/>
      <c r="N828" s="110"/>
    </row>
    <row r="829" spans="4:14" s="126" customFormat="1" x14ac:dyDescent="0.25">
      <c r="D829" s="59"/>
      <c r="N829" s="110"/>
    </row>
    <row r="830" spans="4:14" s="126" customFormat="1" x14ac:dyDescent="0.25">
      <c r="D830" s="59"/>
      <c r="N830" s="110"/>
    </row>
    <row r="831" spans="4:14" s="126" customFormat="1" x14ac:dyDescent="0.25">
      <c r="D831" s="59"/>
      <c r="N831" s="110"/>
    </row>
    <row r="832" spans="4:14" s="126" customFormat="1" x14ac:dyDescent="0.25">
      <c r="D832" s="59"/>
      <c r="N832" s="110"/>
    </row>
    <row r="833" spans="4:14" s="126" customFormat="1" x14ac:dyDescent="0.25">
      <c r="D833" s="59"/>
      <c r="N833" s="110"/>
    </row>
    <row r="834" spans="4:14" s="126" customFormat="1" x14ac:dyDescent="0.25">
      <c r="D834" s="59"/>
      <c r="N834" s="110"/>
    </row>
    <row r="835" spans="4:14" s="126" customFormat="1" x14ac:dyDescent="0.25">
      <c r="D835" s="59"/>
      <c r="N835" s="110"/>
    </row>
    <row r="836" spans="4:14" s="126" customFormat="1" x14ac:dyDescent="0.25">
      <c r="D836" s="59"/>
      <c r="N836" s="110"/>
    </row>
    <row r="837" spans="4:14" s="126" customFormat="1" x14ac:dyDescent="0.25">
      <c r="D837" s="59"/>
      <c r="N837" s="110"/>
    </row>
    <row r="838" spans="4:14" s="126" customFormat="1" x14ac:dyDescent="0.25">
      <c r="D838" s="59"/>
      <c r="N838" s="110"/>
    </row>
    <row r="839" spans="4:14" s="126" customFormat="1" x14ac:dyDescent="0.25">
      <c r="D839" s="59"/>
      <c r="N839" s="110"/>
    </row>
    <row r="840" spans="4:14" s="126" customFormat="1" x14ac:dyDescent="0.25">
      <c r="D840" s="59"/>
      <c r="N840" s="110"/>
    </row>
    <row r="841" spans="4:14" s="126" customFormat="1" x14ac:dyDescent="0.25">
      <c r="D841" s="59"/>
      <c r="N841" s="110"/>
    </row>
    <row r="842" spans="4:14" s="126" customFormat="1" x14ac:dyDescent="0.25">
      <c r="D842" s="59"/>
      <c r="N842" s="110"/>
    </row>
    <row r="843" spans="4:14" s="126" customFormat="1" x14ac:dyDescent="0.25">
      <c r="D843" s="59"/>
      <c r="N843" s="110"/>
    </row>
    <row r="844" spans="4:14" s="126" customFormat="1" x14ac:dyDescent="0.25">
      <c r="D844" s="59"/>
      <c r="N844" s="110"/>
    </row>
    <row r="845" spans="4:14" s="126" customFormat="1" x14ac:dyDescent="0.25">
      <c r="D845" s="59"/>
      <c r="N845" s="110"/>
    </row>
    <row r="846" spans="4:14" s="126" customFormat="1" x14ac:dyDescent="0.25">
      <c r="D846" s="59"/>
      <c r="N846" s="110"/>
    </row>
    <row r="847" spans="4:14" s="126" customFormat="1" x14ac:dyDescent="0.25">
      <c r="D847" s="59"/>
      <c r="N847" s="110"/>
    </row>
    <row r="848" spans="4:14" s="126" customFormat="1" x14ac:dyDescent="0.25">
      <c r="D848" s="59"/>
      <c r="N848" s="110"/>
    </row>
    <row r="849" spans="4:14" s="126" customFormat="1" x14ac:dyDescent="0.25">
      <c r="D849" s="59"/>
      <c r="N849" s="110"/>
    </row>
    <row r="850" spans="4:14" s="126" customFormat="1" x14ac:dyDescent="0.25">
      <c r="D850" s="59"/>
      <c r="N850" s="110"/>
    </row>
    <row r="851" spans="4:14" s="126" customFormat="1" x14ac:dyDescent="0.25">
      <c r="D851" s="59"/>
      <c r="N851" s="110"/>
    </row>
    <row r="852" spans="4:14" s="126" customFormat="1" x14ac:dyDescent="0.25">
      <c r="D852" s="59"/>
      <c r="N852" s="110"/>
    </row>
    <row r="853" spans="4:14" s="126" customFormat="1" x14ac:dyDescent="0.25">
      <c r="D853" s="59"/>
      <c r="N853" s="110"/>
    </row>
    <row r="854" spans="4:14" s="126" customFormat="1" x14ac:dyDescent="0.25">
      <c r="D854" s="59"/>
      <c r="N854" s="110"/>
    </row>
    <row r="855" spans="4:14" s="126" customFormat="1" x14ac:dyDescent="0.25">
      <c r="D855" s="59"/>
      <c r="N855" s="110"/>
    </row>
    <row r="856" spans="4:14" s="126" customFormat="1" x14ac:dyDescent="0.25">
      <c r="D856" s="59"/>
      <c r="N856" s="110"/>
    </row>
    <row r="857" spans="4:14" s="126" customFormat="1" x14ac:dyDescent="0.25">
      <c r="D857" s="59"/>
      <c r="N857" s="110"/>
    </row>
    <row r="858" spans="4:14" s="126" customFormat="1" x14ac:dyDescent="0.25">
      <c r="D858" s="59"/>
      <c r="N858" s="110"/>
    </row>
    <row r="859" spans="4:14" s="126" customFormat="1" x14ac:dyDescent="0.25">
      <c r="D859" s="59"/>
      <c r="N859" s="110"/>
    </row>
    <row r="860" spans="4:14" s="126" customFormat="1" x14ac:dyDescent="0.25">
      <c r="D860" s="59"/>
      <c r="N860" s="110"/>
    </row>
    <row r="861" spans="4:14" s="126" customFormat="1" x14ac:dyDescent="0.25">
      <c r="D861" s="59"/>
      <c r="N861" s="110"/>
    </row>
    <row r="862" spans="4:14" s="126" customFormat="1" x14ac:dyDescent="0.25">
      <c r="D862" s="59"/>
      <c r="N862" s="110"/>
    </row>
    <row r="863" spans="4:14" s="126" customFormat="1" x14ac:dyDescent="0.25">
      <c r="D863" s="59"/>
      <c r="N863" s="110"/>
    </row>
    <row r="864" spans="4:14" s="126" customFormat="1" x14ac:dyDescent="0.25">
      <c r="D864" s="59"/>
      <c r="N864" s="110"/>
    </row>
    <row r="865" spans="4:14" s="126" customFormat="1" x14ac:dyDescent="0.25">
      <c r="D865" s="59"/>
      <c r="N865" s="110"/>
    </row>
    <row r="866" spans="4:14" s="126" customFormat="1" x14ac:dyDescent="0.25">
      <c r="D866" s="59"/>
      <c r="N866" s="110"/>
    </row>
    <row r="867" spans="4:14" s="126" customFormat="1" x14ac:dyDescent="0.25">
      <c r="D867" s="59"/>
      <c r="N867" s="110"/>
    </row>
    <row r="868" spans="4:14" s="126" customFormat="1" x14ac:dyDescent="0.25">
      <c r="D868" s="59"/>
      <c r="N868" s="110"/>
    </row>
    <row r="869" spans="4:14" s="126" customFormat="1" x14ac:dyDescent="0.25">
      <c r="D869" s="59"/>
      <c r="N869" s="110"/>
    </row>
    <row r="870" spans="4:14" s="126" customFormat="1" x14ac:dyDescent="0.25">
      <c r="D870" s="59"/>
      <c r="N870" s="110"/>
    </row>
    <row r="871" spans="4:14" s="126" customFormat="1" x14ac:dyDescent="0.25">
      <c r="D871" s="59"/>
      <c r="N871" s="110"/>
    </row>
    <row r="872" spans="4:14" s="126" customFormat="1" x14ac:dyDescent="0.25">
      <c r="D872" s="59"/>
      <c r="N872" s="110"/>
    </row>
    <row r="873" spans="4:14" s="126" customFormat="1" x14ac:dyDescent="0.25">
      <c r="D873" s="59"/>
      <c r="N873" s="110"/>
    </row>
    <row r="874" spans="4:14" s="126" customFormat="1" x14ac:dyDescent="0.25">
      <c r="D874" s="59"/>
      <c r="N874" s="110"/>
    </row>
    <row r="875" spans="4:14" s="126" customFormat="1" x14ac:dyDescent="0.25">
      <c r="D875" s="59"/>
      <c r="N875" s="110"/>
    </row>
    <row r="876" spans="4:14" s="126" customFormat="1" x14ac:dyDescent="0.25">
      <c r="D876" s="59"/>
      <c r="N876" s="110"/>
    </row>
    <row r="877" spans="4:14" s="126" customFormat="1" x14ac:dyDescent="0.25">
      <c r="D877" s="59"/>
      <c r="N877" s="110"/>
    </row>
    <row r="878" spans="4:14" s="126" customFormat="1" x14ac:dyDescent="0.25">
      <c r="D878" s="59"/>
      <c r="N878" s="110"/>
    </row>
    <row r="879" spans="4:14" s="126" customFormat="1" x14ac:dyDescent="0.25">
      <c r="D879" s="59"/>
      <c r="N879" s="110"/>
    </row>
    <row r="880" spans="4:14" s="126" customFormat="1" x14ac:dyDescent="0.25">
      <c r="D880" s="59"/>
      <c r="N880" s="110"/>
    </row>
    <row r="881" spans="4:14" s="126" customFormat="1" x14ac:dyDescent="0.25">
      <c r="D881" s="59"/>
      <c r="N881" s="110"/>
    </row>
    <row r="882" spans="4:14" s="126" customFormat="1" x14ac:dyDescent="0.25">
      <c r="D882" s="59"/>
      <c r="N882" s="110"/>
    </row>
    <row r="883" spans="4:14" s="126" customFormat="1" x14ac:dyDescent="0.25">
      <c r="D883" s="59"/>
      <c r="N883" s="110"/>
    </row>
    <row r="884" spans="4:14" s="126" customFormat="1" x14ac:dyDescent="0.25">
      <c r="D884" s="59"/>
      <c r="N884" s="110"/>
    </row>
    <row r="885" spans="4:14" s="126" customFormat="1" x14ac:dyDescent="0.25">
      <c r="D885" s="59"/>
      <c r="N885" s="110"/>
    </row>
    <row r="886" spans="4:14" s="126" customFormat="1" x14ac:dyDescent="0.25">
      <c r="D886" s="59"/>
      <c r="N886" s="110"/>
    </row>
    <row r="887" spans="4:14" s="126" customFormat="1" x14ac:dyDescent="0.25">
      <c r="D887" s="59"/>
      <c r="N887" s="110"/>
    </row>
    <row r="888" spans="4:14" s="126" customFormat="1" x14ac:dyDescent="0.25">
      <c r="D888" s="59"/>
      <c r="N888" s="110"/>
    </row>
    <row r="889" spans="4:14" s="126" customFormat="1" x14ac:dyDescent="0.25">
      <c r="D889" s="59"/>
      <c r="N889" s="110"/>
    </row>
    <row r="890" spans="4:14" s="126" customFormat="1" x14ac:dyDescent="0.25">
      <c r="D890" s="59"/>
      <c r="N890" s="110"/>
    </row>
    <row r="891" spans="4:14" s="126" customFormat="1" x14ac:dyDescent="0.25">
      <c r="D891" s="59"/>
      <c r="N891" s="110"/>
    </row>
    <row r="892" spans="4:14" s="126" customFormat="1" x14ac:dyDescent="0.25">
      <c r="D892" s="59"/>
      <c r="N892" s="110"/>
    </row>
    <row r="893" spans="4:14" s="126" customFormat="1" x14ac:dyDescent="0.25">
      <c r="D893" s="59"/>
      <c r="N893" s="110"/>
    </row>
    <row r="894" spans="4:14" s="126" customFormat="1" x14ac:dyDescent="0.25">
      <c r="D894" s="59"/>
      <c r="N894" s="110"/>
    </row>
    <row r="895" spans="4:14" s="126" customFormat="1" x14ac:dyDescent="0.25">
      <c r="D895" s="59"/>
      <c r="N895" s="110"/>
    </row>
    <row r="896" spans="4:14" s="126" customFormat="1" x14ac:dyDescent="0.25">
      <c r="D896" s="59"/>
      <c r="N896" s="110"/>
    </row>
    <row r="897" spans="4:14" s="126" customFormat="1" x14ac:dyDescent="0.25">
      <c r="D897" s="59"/>
      <c r="N897" s="110"/>
    </row>
    <row r="898" spans="4:14" s="126" customFormat="1" x14ac:dyDescent="0.25">
      <c r="D898" s="59"/>
      <c r="N898" s="110"/>
    </row>
    <row r="899" spans="4:14" s="126" customFormat="1" x14ac:dyDescent="0.25">
      <c r="D899" s="59"/>
      <c r="N899" s="110"/>
    </row>
    <row r="900" spans="4:14" s="126" customFormat="1" x14ac:dyDescent="0.25">
      <c r="D900" s="59"/>
      <c r="N900" s="110"/>
    </row>
    <row r="901" spans="4:14" s="126" customFormat="1" x14ac:dyDescent="0.25">
      <c r="D901" s="59"/>
      <c r="N901" s="110"/>
    </row>
    <row r="902" spans="4:14" s="126" customFormat="1" x14ac:dyDescent="0.25">
      <c r="D902" s="59"/>
      <c r="N902" s="110"/>
    </row>
    <row r="903" spans="4:14" s="126" customFormat="1" x14ac:dyDescent="0.25">
      <c r="D903" s="59"/>
      <c r="N903" s="110"/>
    </row>
    <row r="904" spans="4:14" s="126" customFormat="1" x14ac:dyDescent="0.25">
      <c r="D904" s="59"/>
      <c r="N904" s="110"/>
    </row>
    <row r="905" spans="4:14" s="126" customFormat="1" x14ac:dyDescent="0.25">
      <c r="D905" s="59"/>
      <c r="N905" s="110"/>
    </row>
    <row r="906" spans="4:14" s="126" customFormat="1" x14ac:dyDescent="0.25">
      <c r="D906" s="59"/>
      <c r="N906" s="110"/>
    </row>
    <row r="907" spans="4:14" s="126" customFormat="1" x14ac:dyDescent="0.25">
      <c r="D907" s="59"/>
      <c r="N907" s="110"/>
    </row>
    <row r="908" spans="4:14" s="126" customFormat="1" x14ac:dyDescent="0.25">
      <c r="D908" s="59"/>
      <c r="N908" s="110"/>
    </row>
    <row r="909" spans="4:14" s="126" customFormat="1" x14ac:dyDescent="0.25">
      <c r="D909" s="59"/>
      <c r="N909" s="110"/>
    </row>
    <row r="910" spans="4:14" s="126" customFormat="1" x14ac:dyDescent="0.25">
      <c r="D910" s="59"/>
      <c r="N910" s="110"/>
    </row>
    <row r="911" spans="4:14" s="126" customFormat="1" x14ac:dyDescent="0.25">
      <c r="D911" s="59"/>
      <c r="N911" s="110"/>
    </row>
    <row r="912" spans="4:14" s="126" customFormat="1" x14ac:dyDescent="0.25">
      <c r="D912" s="59"/>
      <c r="N912" s="110"/>
    </row>
    <row r="913" spans="4:14" s="126" customFormat="1" x14ac:dyDescent="0.25">
      <c r="D913" s="59"/>
      <c r="N913" s="110"/>
    </row>
    <row r="914" spans="4:14" s="126" customFormat="1" x14ac:dyDescent="0.25">
      <c r="D914" s="59"/>
      <c r="N914" s="110"/>
    </row>
    <row r="915" spans="4:14" s="126" customFormat="1" x14ac:dyDescent="0.25">
      <c r="D915" s="59"/>
      <c r="N915" s="110"/>
    </row>
    <row r="916" spans="4:14" s="126" customFormat="1" x14ac:dyDescent="0.25">
      <c r="D916" s="59"/>
      <c r="N916" s="110"/>
    </row>
    <row r="917" spans="4:14" s="126" customFormat="1" x14ac:dyDescent="0.25">
      <c r="D917" s="59"/>
      <c r="N917" s="110"/>
    </row>
    <row r="918" spans="4:14" s="126" customFormat="1" x14ac:dyDescent="0.25">
      <c r="D918" s="59"/>
      <c r="N918" s="110"/>
    </row>
    <row r="919" spans="4:14" s="126" customFormat="1" x14ac:dyDescent="0.25">
      <c r="D919" s="59"/>
      <c r="N919" s="110"/>
    </row>
    <row r="920" spans="4:14" s="126" customFormat="1" x14ac:dyDescent="0.25">
      <c r="D920" s="59"/>
      <c r="N920" s="110"/>
    </row>
    <row r="921" spans="4:14" s="126" customFormat="1" x14ac:dyDescent="0.25">
      <c r="D921" s="59"/>
      <c r="N921" s="110"/>
    </row>
    <row r="922" spans="4:14" s="126" customFormat="1" x14ac:dyDescent="0.25">
      <c r="D922" s="59"/>
      <c r="N922" s="110"/>
    </row>
    <row r="923" spans="4:14" s="126" customFormat="1" x14ac:dyDescent="0.25">
      <c r="D923" s="59"/>
      <c r="N923" s="110"/>
    </row>
    <row r="924" spans="4:14" s="126" customFormat="1" x14ac:dyDescent="0.25">
      <c r="D924" s="59"/>
      <c r="N924" s="110"/>
    </row>
    <row r="925" spans="4:14" s="126" customFormat="1" x14ac:dyDescent="0.25">
      <c r="D925" s="59"/>
      <c r="N925" s="110"/>
    </row>
    <row r="926" spans="4:14" s="126" customFormat="1" x14ac:dyDescent="0.25">
      <c r="D926" s="59"/>
      <c r="N926" s="110"/>
    </row>
    <row r="927" spans="4:14" s="126" customFormat="1" x14ac:dyDescent="0.25">
      <c r="D927" s="59"/>
      <c r="N927" s="110"/>
    </row>
    <row r="928" spans="4:14" s="126" customFormat="1" x14ac:dyDescent="0.25">
      <c r="D928" s="59"/>
      <c r="N928" s="110"/>
    </row>
    <row r="929" spans="4:14" s="126" customFormat="1" x14ac:dyDescent="0.25">
      <c r="D929" s="59"/>
      <c r="N929" s="110"/>
    </row>
    <row r="930" spans="4:14" s="126" customFormat="1" x14ac:dyDescent="0.25">
      <c r="D930" s="59"/>
      <c r="N930" s="110"/>
    </row>
    <row r="931" spans="4:14" s="126" customFormat="1" x14ac:dyDescent="0.25">
      <c r="D931" s="59"/>
      <c r="N931" s="110"/>
    </row>
    <row r="932" spans="4:14" s="126" customFormat="1" x14ac:dyDescent="0.25">
      <c r="D932" s="59"/>
      <c r="N932" s="110"/>
    </row>
    <row r="933" spans="4:14" s="126" customFormat="1" x14ac:dyDescent="0.25">
      <c r="D933" s="59"/>
      <c r="N933" s="110"/>
    </row>
    <row r="934" spans="4:14" s="126" customFormat="1" x14ac:dyDescent="0.25">
      <c r="D934" s="59"/>
      <c r="N934" s="110"/>
    </row>
    <row r="935" spans="4:14" s="126" customFormat="1" x14ac:dyDescent="0.25">
      <c r="D935" s="59"/>
      <c r="N935" s="110"/>
    </row>
    <row r="936" spans="4:14" s="126" customFormat="1" x14ac:dyDescent="0.25">
      <c r="D936" s="59"/>
      <c r="N936" s="110"/>
    </row>
    <row r="937" spans="4:14" s="126" customFormat="1" x14ac:dyDescent="0.25">
      <c r="D937" s="59"/>
      <c r="N937" s="110"/>
    </row>
    <row r="938" spans="4:14" s="126" customFormat="1" x14ac:dyDescent="0.25">
      <c r="D938" s="59"/>
      <c r="N938" s="110"/>
    </row>
    <row r="939" spans="4:14" s="126" customFormat="1" x14ac:dyDescent="0.25">
      <c r="D939" s="59"/>
      <c r="N939" s="110"/>
    </row>
    <row r="940" spans="4:14" s="126" customFormat="1" x14ac:dyDescent="0.25">
      <c r="D940" s="59"/>
      <c r="N940" s="110"/>
    </row>
    <row r="941" spans="4:14" s="126" customFormat="1" x14ac:dyDescent="0.25">
      <c r="D941" s="59"/>
      <c r="N941" s="110"/>
    </row>
    <row r="942" spans="4:14" s="126" customFormat="1" x14ac:dyDescent="0.25">
      <c r="D942" s="59"/>
      <c r="N942" s="110"/>
    </row>
    <row r="943" spans="4:14" s="126" customFormat="1" x14ac:dyDescent="0.25">
      <c r="D943" s="59"/>
      <c r="N943" s="110"/>
    </row>
    <row r="944" spans="4:14" s="126" customFormat="1" x14ac:dyDescent="0.25">
      <c r="D944" s="59"/>
      <c r="N944" s="110"/>
    </row>
    <row r="945" spans="4:14" s="126" customFormat="1" x14ac:dyDescent="0.25">
      <c r="D945" s="59"/>
      <c r="N945" s="110"/>
    </row>
    <row r="946" spans="4:14" s="126" customFormat="1" x14ac:dyDescent="0.25">
      <c r="D946" s="59"/>
      <c r="N946" s="110"/>
    </row>
    <row r="947" spans="4:14" s="126" customFormat="1" x14ac:dyDescent="0.25">
      <c r="D947" s="59"/>
      <c r="N947" s="110"/>
    </row>
    <row r="948" spans="4:14" s="126" customFormat="1" x14ac:dyDescent="0.25">
      <c r="D948" s="59"/>
      <c r="N948" s="110"/>
    </row>
    <row r="949" spans="4:14" s="126" customFormat="1" x14ac:dyDescent="0.25">
      <c r="D949" s="59"/>
      <c r="N949" s="110"/>
    </row>
    <row r="950" spans="4:14" s="126" customFormat="1" x14ac:dyDescent="0.25">
      <c r="D950" s="59"/>
      <c r="N950" s="110"/>
    </row>
    <row r="951" spans="4:14" s="126" customFormat="1" x14ac:dyDescent="0.25">
      <c r="D951" s="59"/>
      <c r="N951" s="110"/>
    </row>
    <row r="952" spans="4:14" s="126" customFormat="1" x14ac:dyDescent="0.25">
      <c r="D952" s="59"/>
      <c r="N952" s="110"/>
    </row>
    <row r="953" spans="4:14" s="126" customFormat="1" x14ac:dyDescent="0.25">
      <c r="D953" s="59"/>
      <c r="N953" s="110"/>
    </row>
    <row r="954" spans="4:14" s="126" customFormat="1" x14ac:dyDescent="0.25">
      <c r="D954" s="59"/>
      <c r="N954" s="110"/>
    </row>
    <row r="955" spans="4:14" s="126" customFormat="1" x14ac:dyDescent="0.25">
      <c r="D955" s="59"/>
      <c r="N955" s="110"/>
    </row>
    <row r="956" spans="4:14" s="126" customFormat="1" x14ac:dyDescent="0.25">
      <c r="D956" s="59"/>
      <c r="N956" s="110"/>
    </row>
    <row r="957" spans="4:14" s="126" customFormat="1" x14ac:dyDescent="0.25">
      <c r="D957" s="59"/>
      <c r="N957" s="110"/>
    </row>
    <row r="958" spans="4:14" s="126" customFormat="1" x14ac:dyDescent="0.25">
      <c r="D958" s="59"/>
      <c r="N958" s="110"/>
    </row>
    <row r="959" spans="4:14" s="126" customFormat="1" x14ac:dyDescent="0.25">
      <c r="D959" s="59"/>
      <c r="N959" s="110"/>
    </row>
    <row r="960" spans="4:14" s="126" customFormat="1" x14ac:dyDescent="0.25">
      <c r="D960" s="59"/>
      <c r="N960" s="110"/>
    </row>
    <row r="961" spans="4:14" s="126" customFormat="1" x14ac:dyDescent="0.25">
      <c r="D961" s="59"/>
      <c r="N961" s="110"/>
    </row>
    <row r="962" spans="4:14" s="126" customFormat="1" x14ac:dyDescent="0.25">
      <c r="D962" s="59"/>
      <c r="N962" s="110"/>
    </row>
    <row r="963" spans="4:14" s="126" customFormat="1" x14ac:dyDescent="0.25">
      <c r="D963" s="59"/>
      <c r="N963" s="110"/>
    </row>
    <row r="964" spans="4:14" s="126" customFormat="1" x14ac:dyDescent="0.25">
      <c r="D964" s="59"/>
      <c r="N964" s="110"/>
    </row>
    <row r="965" spans="4:14" s="126" customFormat="1" x14ac:dyDescent="0.25">
      <c r="D965" s="59"/>
      <c r="N965" s="110"/>
    </row>
    <row r="966" spans="4:14" s="126" customFormat="1" x14ac:dyDescent="0.25">
      <c r="D966" s="59"/>
      <c r="N966" s="110"/>
    </row>
    <row r="967" spans="4:14" s="126" customFormat="1" x14ac:dyDescent="0.25">
      <c r="D967" s="59"/>
      <c r="N967" s="110"/>
    </row>
    <row r="968" spans="4:14" s="126" customFormat="1" x14ac:dyDescent="0.25">
      <c r="D968" s="59"/>
      <c r="N968" s="110"/>
    </row>
    <row r="969" spans="4:14" s="126" customFormat="1" x14ac:dyDescent="0.25">
      <c r="D969" s="59"/>
      <c r="N969" s="110"/>
    </row>
    <row r="970" spans="4:14" s="126" customFormat="1" x14ac:dyDescent="0.25">
      <c r="D970" s="59"/>
      <c r="N970" s="110"/>
    </row>
    <row r="971" spans="4:14" s="126" customFormat="1" x14ac:dyDescent="0.25">
      <c r="D971" s="59"/>
      <c r="N971" s="110"/>
    </row>
    <row r="972" spans="4:14" s="126" customFormat="1" x14ac:dyDescent="0.25">
      <c r="D972" s="59"/>
      <c r="N972" s="110"/>
    </row>
    <row r="973" spans="4:14" s="126" customFormat="1" x14ac:dyDescent="0.25">
      <c r="D973" s="59"/>
      <c r="N973" s="110"/>
    </row>
    <row r="974" spans="4:14" s="126" customFormat="1" x14ac:dyDescent="0.25">
      <c r="D974" s="59"/>
      <c r="N974" s="110"/>
    </row>
    <row r="975" spans="4:14" s="126" customFormat="1" x14ac:dyDescent="0.25">
      <c r="D975" s="59"/>
      <c r="N975" s="110"/>
    </row>
    <row r="976" spans="4:14" s="126" customFormat="1" x14ac:dyDescent="0.25">
      <c r="D976" s="59"/>
      <c r="N976" s="110"/>
    </row>
    <row r="977" spans="4:14" s="126" customFormat="1" x14ac:dyDescent="0.25">
      <c r="D977" s="59"/>
      <c r="N977" s="110"/>
    </row>
    <row r="978" spans="4:14" s="126" customFormat="1" x14ac:dyDescent="0.25">
      <c r="D978" s="59"/>
      <c r="N978" s="110"/>
    </row>
    <row r="979" spans="4:14" s="126" customFormat="1" x14ac:dyDescent="0.25">
      <c r="D979" s="59"/>
      <c r="N979" s="110"/>
    </row>
    <row r="980" spans="4:14" s="126" customFormat="1" x14ac:dyDescent="0.25">
      <c r="D980" s="59"/>
      <c r="N980" s="110"/>
    </row>
    <row r="981" spans="4:14" s="126" customFormat="1" x14ac:dyDescent="0.25">
      <c r="D981" s="59"/>
      <c r="N981" s="110"/>
    </row>
    <row r="982" spans="4:14" s="126" customFormat="1" x14ac:dyDescent="0.25">
      <c r="D982" s="59"/>
      <c r="N982" s="110"/>
    </row>
    <row r="983" spans="4:14" s="126" customFormat="1" x14ac:dyDescent="0.25">
      <c r="D983" s="59"/>
      <c r="N983" s="110"/>
    </row>
    <row r="984" spans="4:14" s="126" customFormat="1" x14ac:dyDescent="0.25">
      <c r="D984" s="59"/>
      <c r="N984" s="110"/>
    </row>
    <row r="985" spans="4:14" s="126" customFormat="1" x14ac:dyDescent="0.25">
      <c r="D985" s="59"/>
      <c r="N985" s="110"/>
    </row>
    <row r="986" spans="4:14" s="126" customFormat="1" x14ac:dyDescent="0.25">
      <c r="D986" s="59"/>
      <c r="N986" s="110"/>
    </row>
    <row r="987" spans="4:14" s="126" customFormat="1" x14ac:dyDescent="0.25">
      <c r="D987" s="59"/>
      <c r="N987" s="110"/>
    </row>
    <row r="988" spans="4:14" s="126" customFormat="1" x14ac:dyDescent="0.25">
      <c r="D988" s="59"/>
      <c r="N988" s="110"/>
    </row>
    <row r="989" spans="4:14" s="126" customFormat="1" x14ac:dyDescent="0.25">
      <c r="D989" s="59"/>
      <c r="N989" s="110"/>
    </row>
    <row r="990" spans="4:14" s="126" customFormat="1" x14ac:dyDescent="0.25">
      <c r="D990" s="59"/>
      <c r="N990" s="110"/>
    </row>
    <row r="991" spans="4:14" s="126" customFormat="1" x14ac:dyDescent="0.25">
      <c r="D991" s="59"/>
      <c r="N991" s="110"/>
    </row>
    <row r="992" spans="4:14" s="126" customFormat="1" x14ac:dyDescent="0.25">
      <c r="D992" s="59"/>
      <c r="N992" s="110"/>
    </row>
    <row r="993" spans="4:14" s="126" customFormat="1" x14ac:dyDescent="0.25">
      <c r="D993" s="59"/>
      <c r="N993" s="110"/>
    </row>
    <row r="994" spans="4:14" s="126" customFormat="1" x14ac:dyDescent="0.25">
      <c r="D994" s="59"/>
      <c r="N994" s="110"/>
    </row>
    <row r="995" spans="4:14" s="126" customFormat="1" x14ac:dyDescent="0.25">
      <c r="D995" s="59"/>
      <c r="N995" s="110"/>
    </row>
    <row r="996" spans="4:14" s="126" customFormat="1" x14ac:dyDescent="0.25">
      <c r="D996" s="59"/>
      <c r="N996" s="110"/>
    </row>
    <row r="997" spans="4:14" s="126" customFormat="1" x14ac:dyDescent="0.25">
      <c r="D997" s="59"/>
      <c r="N997" s="110"/>
    </row>
    <row r="998" spans="4:14" s="126" customFormat="1" x14ac:dyDescent="0.25">
      <c r="D998" s="59"/>
      <c r="N998" s="110"/>
    </row>
    <row r="999" spans="4:14" s="126" customFormat="1" x14ac:dyDescent="0.25">
      <c r="D999" s="59"/>
      <c r="N999" s="110"/>
    </row>
    <row r="1000" spans="4:14" s="126" customFormat="1" x14ac:dyDescent="0.25">
      <c r="D1000" s="59"/>
      <c r="N1000" s="110"/>
    </row>
    <row r="1001" spans="4:14" s="126" customFormat="1" x14ac:dyDescent="0.25">
      <c r="D1001" s="59"/>
      <c r="N1001" s="110"/>
    </row>
    <row r="1002" spans="4:14" s="126" customFormat="1" x14ac:dyDescent="0.25">
      <c r="D1002" s="59"/>
      <c r="N1002" s="110"/>
    </row>
    <row r="1003" spans="4:14" s="126" customFormat="1" x14ac:dyDescent="0.25">
      <c r="D1003" s="59"/>
      <c r="N1003" s="110"/>
    </row>
    <row r="1004" spans="4:14" s="126" customFormat="1" x14ac:dyDescent="0.25">
      <c r="D1004" s="59"/>
      <c r="N1004" s="110"/>
    </row>
    <row r="1005" spans="4:14" s="126" customFormat="1" x14ac:dyDescent="0.25">
      <c r="D1005" s="59"/>
      <c r="N1005" s="110"/>
    </row>
    <row r="1006" spans="4:14" s="126" customFormat="1" x14ac:dyDescent="0.25">
      <c r="D1006" s="59"/>
      <c r="N1006" s="110"/>
    </row>
    <row r="1007" spans="4:14" s="126" customFormat="1" x14ac:dyDescent="0.25">
      <c r="D1007" s="59"/>
      <c r="N1007" s="110"/>
    </row>
    <row r="1008" spans="4:14" s="126" customFormat="1" x14ac:dyDescent="0.25">
      <c r="D1008" s="59"/>
      <c r="N1008" s="110"/>
    </row>
    <row r="1009" spans="4:14" s="126" customFormat="1" x14ac:dyDescent="0.25">
      <c r="D1009" s="59"/>
      <c r="N1009" s="110"/>
    </row>
    <row r="1010" spans="4:14" s="126" customFormat="1" x14ac:dyDescent="0.25">
      <c r="D1010" s="59"/>
      <c r="N1010" s="110"/>
    </row>
    <row r="1011" spans="4:14" s="126" customFormat="1" x14ac:dyDescent="0.25">
      <c r="D1011" s="59"/>
      <c r="N1011" s="110"/>
    </row>
    <row r="1012" spans="4:14" s="126" customFormat="1" x14ac:dyDescent="0.25">
      <c r="D1012" s="59"/>
      <c r="N1012" s="110"/>
    </row>
    <row r="1013" spans="4:14" s="126" customFormat="1" x14ac:dyDescent="0.25">
      <c r="D1013" s="59"/>
      <c r="N1013" s="110"/>
    </row>
    <row r="1014" spans="4:14" s="126" customFormat="1" x14ac:dyDescent="0.25">
      <c r="D1014" s="59"/>
      <c r="N1014" s="110"/>
    </row>
    <row r="1015" spans="4:14" s="126" customFormat="1" x14ac:dyDescent="0.25">
      <c r="D1015" s="59"/>
      <c r="N1015" s="110"/>
    </row>
    <row r="1016" spans="4:14" s="126" customFormat="1" x14ac:dyDescent="0.25">
      <c r="D1016" s="59"/>
      <c r="N1016" s="110"/>
    </row>
    <row r="1017" spans="4:14" s="126" customFormat="1" x14ac:dyDescent="0.25">
      <c r="D1017" s="59"/>
      <c r="N1017" s="110"/>
    </row>
    <row r="1018" spans="4:14" s="126" customFormat="1" x14ac:dyDescent="0.25">
      <c r="D1018" s="59"/>
      <c r="N1018" s="110"/>
    </row>
    <row r="1019" spans="4:14" s="126" customFormat="1" x14ac:dyDescent="0.25">
      <c r="D1019" s="59"/>
      <c r="N1019" s="110"/>
    </row>
    <row r="1020" spans="4:14" s="126" customFormat="1" x14ac:dyDescent="0.25">
      <c r="D1020" s="59"/>
      <c r="N1020" s="110"/>
    </row>
    <row r="1021" spans="4:14" s="126" customFormat="1" x14ac:dyDescent="0.25">
      <c r="D1021" s="59"/>
      <c r="N1021" s="110"/>
    </row>
    <row r="1022" spans="4:14" s="126" customFormat="1" x14ac:dyDescent="0.25">
      <c r="D1022" s="59"/>
      <c r="N1022" s="110"/>
    </row>
    <row r="1023" spans="4:14" s="126" customFormat="1" x14ac:dyDescent="0.25">
      <c r="D1023" s="59"/>
      <c r="N1023" s="110"/>
    </row>
    <row r="1024" spans="4:14" s="126" customFormat="1" x14ac:dyDescent="0.25">
      <c r="D1024" s="59"/>
      <c r="N1024" s="110"/>
    </row>
    <row r="1025" spans="4:14" s="126" customFormat="1" x14ac:dyDescent="0.25">
      <c r="D1025" s="59"/>
      <c r="N1025" s="110"/>
    </row>
    <row r="1026" spans="4:14" s="126" customFormat="1" x14ac:dyDescent="0.25">
      <c r="D1026" s="59"/>
      <c r="N1026" s="110"/>
    </row>
    <row r="1027" spans="4:14" s="126" customFormat="1" x14ac:dyDescent="0.25">
      <c r="D1027" s="59"/>
      <c r="N1027" s="110"/>
    </row>
    <row r="1028" spans="4:14" s="126" customFormat="1" x14ac:dyDescent="0.25">
      <c r="D1028" s="59"/>
      <c r="N1028" s="110"/>
    </row>
    <row r="1029" spans="4:14" s="126" customFormat="1" x14ac:dyDescent="0.25">
      <c r="D1029" s="59"/>
      <c r="N1029" s="110"/>
    </row>
    <row r="1030" spans="4:14" s="126" customFormat="1" x14ac:dyDescent="0.25">
      <c r="D1030" s="59"/>
      <c r="N1030" s="110"/>
    </row>
    <row r="1031" spans="4:14" s="126" customFormat="1" x14ac:dyDescent="0.25">
      <c r="D1031" s="59"/>
      <c r="N1031" s="110"/>
    </row>
    <row r="1032" spans="4:14" s="126" customFormat="1" x14ac:dyDescent="0.25">
      <c r="D1032" s="59"/>
      <c r="N1032" s="110"/>
    </row>
    <row r="1033" spans="4:14" s="126" customFormat="1" x14ac:dyDescent="0.25">
      <c r="D1033" s="59"/>
      <c r="N1033" s="110"/>
    </row>
    <row r="1034" spans="4:14" s="126" customFormat="1" x14ac:dyDescent="0.25">
      <c r="D1034" s="59"/>
      <c r="N1034" s="110"/>
    </row>
    <row r="1035" spans="4:14" s="126" customFormat="1" x14ac:dyDescent="0.25">
      <c r="D1035" s="59"/>
      <c r="N1035" s="110"/>
    </row>
    <row r="1036" spans="4:14" s="126" customFormat="1" x14ac:dyDescent="0.25">
      <c r="D1036" s="59"/>
      <c r="N1036" s="110"/>
    </row>
    <row r="1037" spans="4:14" s="126" customFormat="1" x14ac:dyDescent="0.25">
      <c r="D1037" s="59"/>
      <c r="N1037" s="110"/>
    </row>
    <row r="1038" spans="4:14" s="126" customFormat="1" x14ac:dyDescent="0.25">
      <c r="D1038" s="59"/>
      <c r="N1038" s="110"/>
    </row>
    <row r="1039" spans="4:14" s="126" customFormat="1" x14ac:dyDescent="0.25">
      <c r="D1039" s="59"/>
      <c r="N1039" s="110"/>
    </row>
    <row r="1040" spans="4:14" s="126" customFormat="1" x14ac:dyDescent="0.25">
      <c r="D1040" s="59"/>
      <c r="N1040" s="110"/>
    </row>
    <row r="1041" spans="4:14" s="126" customFormat="1" x14ac:dyDescent="0.25">
      <c r="D1041" s="59"/>
      <c r="N1041" s="110"/>
    </row>
    <row r="1042" spans="4:14" s="126" customFormat="1" x14ac:dyDescent="0.25">
      <c r="D1042" s="59"/>
      <c r="N1042" s="110"/>
    </row>
    <row r="1043" spans="4:14" s="126" customFormat="1" x14ac:dyDescent="0.25">
      <c r="D1043" s="59"/>
      <c r="N1043" s="110"/>
    </row>
    <row r="1044" spans="4:14" s="126" customFormat="1" x14ac:dyDescent="0.25">
      <c r="D1044" s="59"/>
      <c r="N1044" s="110"/>
    </row>
    <row r="1045" spans="4:14" s="126" customFormat="1" x14ac:dyDescent="0.25">
      <c r="D1045" s="59"/>
      <c r="N1045" s="110"/>
    </row>
    <row r="1046" spans="4:14" s="126" customFormat="1" x14ac:dyDescent="0.25">
      <c r="D1046" s="59"/>
      <c r="N1046" s="110"/>
    </row>
    <row r="1047" spans="4:14" s="126" customFormat="1" x14ac:dyDescent="0.25">
      <c r="D1047" s="59"/>
      <c r="N1047" s="110"/>
    </row>
    <row r="1048" spans="4:14" s="126" customFormat="1" x14ac:dyDescent="0.25">
      <c r="D1048" s="59"/>
      <c r="N1048" s="110"/>
    </row>
    <row r="1049" spans="4:14" s="126" customFormat="1" x14ac:dyDescent="0.25">
      <c r="D1049" s="59"/>
      <c r="N1049" s="110"/>
    </row>
    <row r="1050" spans="4:14" s="126" customFormat="1" x14ac:dyDescent="0.25">
      <c r="D1050" s="59"/>
      <c r="N1050" s="110"/>
    </row>
    <row r="1051" spans="4:14" s="126" customFormat="1" x14ac:dyDescent="0.25">
      <c r="D1051" s="59"/>
      <c r="N1051" s="110"/>
    </row>
    <row r="1052" spans="4:14" s="126" customFormat="1" x14ac:dyDescent="0.25">
      <c r="D1052" s="59"/>
      <c r="N1052" s="110"/>
    </row>
    <row r="1053" spans="4:14" s="126" customFormat="1" x14ac:dyDescent="0.25">
      <c r="D1053" s="59"/>
      <c r="N1053" s="110"/>
    </row>
    <row r="1054" spans="4:14" s="126" customFormat="1" x14ac:dyDescent="0.25">
      <c r="D1054" s="59"/>
      <c r="N1054" s="110"/>
    </row>
    <row r="1055" spans="4:14" s="126" customFormat="1" x14ac:dyDescent="0.25">
      <c r="D1055" s="59"/>
      <c r="N1055" s="110"/>
    </row>
    <row r="1056" spans="4:14" s="126" customFormat="1" x14ac:dyDescent="0.25">
      <c r="D1056" s="59"/>
      <c r="N1056" s="110"/>
    </row>
    <row r="1057" spans="4:14" s="126" customFormat="1" x14ac:dyDescent="0.25">
      <c r="D1057" s="59"/>
      <c r="N1057" s="110"/>
    </row>
    <row r="1058" spans="4:14" s="126" customFormat="1" x14ac:dyDescent="0.25">
      <c r="D1058" s="59"/>
      <c r="N1058" s="110"/>
    </row>
    <row r="1059" spans="4:14" s="126" customFormat="1" x14ac:dyDescent="0.25">
      <c r="D1059" s="59"/>
      <c r="N1059" s="110"/>
    </row>
    <row r="1060" spans="4:14" s="126" customFormat="1" x14ac:dyDescent="0.25">
      <c r="D1060" s="59"/>
      <c r="N1060" s="110"/>
    </row>
    <row r="1061" spans="4:14" s="126" customFormat="1" x14ac:dyDescent="0.25">
      <c r="D1061" s="59"/>
      <c r="N1061" s="110"/>
    </row>
    <row r="1062" spans="4:14" s="126" customFormat="1" x14ac:dyDescent="0.25">
      <c r="D1062" s="59"/>
      <c r="N1062" s="110"/>
    </row>
    <row r="1063" spans="4:14" s="126" customFormat="1" x14ac:dyDescent="0.25">
      <c r="D1063" s="59"/>
      <c r="N1063" s="110"/>
    </row>
    <row r="1064" spans="4:14" s="126" customFormat="1" x14ac:dyDescent="0.25">
      <c r="D1064" s="59"/>
      <c r="N1064" s="110"/>
    </row>
    <row r="1065" spans="4:14" s="126" customFormat="1" x14ac:dyDescent="0.25">
      <c r="D1065" s="59"/>
      <c r="N1065" s="110"/>
    </row>
    <row r="1066" spans="4:14" s="126" customFormat="1" x14ac:dyDescent="0.25">
      <c r="D1066" s="59"/>
      <c r="N1066" s="110"/>
    </row>
    <row r="1067" spans="4:14" s="126" customFormat="1" x14ac:dyDescent="0.25">
      <c r="D1067" s="59"/>
      <c r="N1067" s="110"/>
    </row>
    <row r="1068" spans="4:14" s="126" customFormat="1" x14ac:dyDescent="0.25">
      <c r="D1068" s="59"/>
      <c r="N1068" s="110"/>
    </row>
    <row r="1069" spans="4:14" s="126" customFormat="1" x14ac:dyDescent="0.25">
      <c r="D1069" s="59"/>
      <c r="N1069" s="110"/>
    </row>
    <row r="1070" spans="4:14" s="126" customFormat="1" x14ac:dyDescent="0.25">
      <c r="D1070" s="59"/>
      <c r="N1070" s="110"/>
    </row>
    <row r="1071" spans="4:14" s="126" customFormat="1" x14ac:dyDescent="0.25">
      <c r="D1071" s="59"/>
      <c r="N1071" s="110"/>
    </row>
    <row r="1072" spans="4:14" s="126" customFormat="1" x14ac:dyDescent="0.25">
      <c r="D1072" s="59"/>
      <c r="N1072" s="110"/>
    </row>
    <row r="1073" spans="4:14" s="126" customFormat="1" x14ac:dyDescent="0.25">
      <c r="D1073" s="59"/>
      <c r="N1073" s="110"/>
    </row>
    <row r="1074" spans="4:14" s="126" customFormat="1" x14ac:dyDescent="0.25">
      <c r="D1074" s="59"/>
      <c r="N1074" s="110"/>
    </row>
    <row r="1075" spans="4:14" s="126" customFormat="1" x14ac:dyDescent="0.25">
      <c r="D1075" s="59"/>
      <c r="N1075" s="110"/>
    </row>
    <row r="1076" spans="4:14" s="126" customFormat="1" x14ac:dyDescent="0.25">
      <c r="D1076" s="59"/>
      <c r="N1076" s="110"/>
    </row>
    <row r="1077" spans="4:14" s="126" customFormat="1" x14ac:dyDescent="0.25">
      <c r="D1077" s="59"/>
      <c r="N1077" s="110"/>
    </row>
    <row r="1078" spans="4:14" s="126" customFormat="1" x14ac:dyDescent="0.25">
      <c r="D1078" s="59"/>
      <c r="N1078" s="110"/>
    </row>
    <row r="1079" spans="4:14" s="126" customFormat="1" x14ac:dyDescent="0.25">
      <c r="D1079" s="59"/>
      <c r="N1079" s="110"/>
    </row>
    <row r="1080" spans="4:14" s="126" customFormat="1" x14ac:dyDescent="0.25">
      <c r="D1080" s="59"/>
      <c r="N1080" s="110"/>
    </row>
    <row r="1081" spans="4:14" s="126" customFormat="1" x14ac:dyDescent="0.25">
      <c r="D1081" s="59"/>
      <c r="N1081" s="110"/>
    </row>
    <row r="1082" spans="4:14" s="126" customFormat="1" x14ac:dyDescent="0.25">
      <c r="D1082" s="59"/>
      <c r="N1082" s="110"/>
    </row>
    <row r="1083" spans="4:14" s="126" customFormat="1" x14ac:dyDescent="0.25">
      <c r="D1083" s="59"/>
      <c r="N1083" s="110"/>
    </row>
    <row r="1084" spans="4:14" s="126" customFormat="1" x14ac:dyDescent="0.25">
      <c r="D1084" s="59"/>
      <c r="N1084" s="110"/>
    </row>
    <row r="1085" spans="4:14" s="126" customFormat="1" x14ac:dyDescent="0.25">
      <c r="D1085" s="59"/>
      <c r="N1085" s="110"/>
    </row>
    <row r="1086" spans="4:14" s="126" customFormat="1" x14ac:dyDescent="0.25">
      <c r="D1086" s="59"/>
      <c r="N1086" s="110"/>
    </row>
    <row r="1087" spans="4:14" s="126" customFormat="1" x14ac:dyDescent="0.25">
      <c r="D1087" s="59"/>
      <c r="N1087" s="110"/>
    </row>
    <row r="1088" spans="4:14" s="126" customFormat="1" x14ac:dyDescent="0.25">
      <c r="D1088" s="59"/>
      <c r="N1088" s="110"/>
    </row>
    <row r="1089" spans="4:14" s="126" customFormat="1" x14ac:dyDescent="0.25">
      <c r="D1089" s="59"/>
      <c r="N1089" s="110"/>
    </row>
    <row r="1090" spans="4:14" s="126" customFormat="1" x14ac:dyDescent="0.25">
      <c r="D1090" s="59"/>
      <c r="N1090" s="110"/>
    </row>
    <row r="1091" spans="4:14" s="126" customFormat="1" x14ac:dyDescent="0.25">
      <c r="D1091" s="59"/>
      <c r="N1091" s="110"/>
    </row>
    <row r="1092" spans="4:14" s="126" customFormat="1" x14ac:dyDescent="0.25">
      <c r="D1092" s="59"/>
      <c r="N1092" s="110"/>
    </row>
    <row r="1093" spans="4:14" s="126" customFormat="1" x14ac:dyDescent="0.25">
      <c r="D1093" s="59"/>
      <c r="N1093" s="110"/>
    </row>
    <row r="1094" spans="4:14" s="126" customFormat="1" x14ac:dyDescent="0.25">
      <c r="D1094" s="59"/>
      <c r="N1094" s="110"/>
    </row>
    <row r="1095" spans="4:14" s="126" customFormat="1" x14ac:dyDescent="0.25">
      <c r="D1095" s="59"/>
      <c r="N1095" s="110"/>
    </row>
    <row r="1096" spans="4:14" s="126" customFormat="1" x14ac:dyDescent="0.25">
      <c r="D1096" s="59"/>
      <c r="N1096" s="110"/>
    </row>
    <row r="1097" spans="4:14" s="126" customFormat="1" x14ac:dyDescent="0.25">
      <c r="D1097" s="59"/>
      <c r="N1097" s="110"/>
    </row>
    <row r="1098" spans="4:14" s="126" customFormat="1" x14ac:dyDescent="0.25">
      <c r="D1098" s="59"/>
      <c r="N1098" s="110"/>
    </row>
    <row r="1099" spans="4:14" s="126" customFormat="1" x14ac:dyDescent="0.25">
      <c r="D1099" s="59"/>
      <c r="N1099" s="110"/>
    </row>
    <row r="1100" spans="4:14" s="126" customFormat="1" x14ac:dyDescent="0.25">
      <c r="D1100" s="59"/>
      <c r="N1100" s="110"/>
    </row>
    <row r="1101" spans="4:14" s="126" customFormat="1" x14ac:dyDescent="0.25">
      <c r="D1101" s="59"/>
      <c r="N1101" s="110"/>
    </row>
    <row r="1102" spans="4:14" s="126" customFormat="1" x14ac:dyDescent="0.25">
      <c r="D1102" s="59"/>
      <c r="N1102" s="110"/>
    </row>
    <row r="1103" spans="4:14" s="126" customFormat="1" x14ac:dyDescent="0.25">
      <c r="D1103" s="59"/>
      <c r="N1103" s="110"/>
    </row>
    <row r="1104" spans="4:14" s="126" customFormat="1" x14ac:dyDescent="0.25">
      <c r="D1104" s="59"/>
      <c r="N1104" s="110"/>
    </row>
    <row r="1105" spans="4:14" s="126" customFormat="1" x14ac:dyDescent="0.25">
      <c r="D1105" s="59"/>
      <c r="N1105" s="110"/>
    </row>
    <row r="1106" spans="4:14" s="126" customFormat="1" x14ac:dyDescent="0.25">
      <c r="D1106" s="59"/>
      <c r="N1106" s="110"/>
    </row>
    <row r="1107" spans="4:14" s="126" customFormat="1" x14ac:dyDescent="0.25">
      <c r="D1107" s="59"/>
      <c r="N1107" s="110"/>
    </row>
    <row r="1108" spans="4:14" s="126" customFormat="1" x14ac:dyDescent="0.25">
      <c r="D1108" s="59"/>
      <c r="N1108" s="110"/>
    </row>
    <row r="1109" spans="4:14" s="126" customFormat="1" x14ac:dyDescent="0.25">
      <c r="D1109" s="59"/>
      <c r="N1109" s="110"/>
    </row>
    <row r="1110" spans="4:14" s="126" customFormat="1" x14ac:dyDescent="0.25">
      <c r="D1110" s="59"/>
      <c r="N1110" s="110"/>
    </row>
    <row r="1111" spans="4:14" s="126" customFormat="1" x14ac:dyDescent="0.25">
      <c r="D1111" s="59"/>
      <c r="N1111" s="110"/>
    </row>
    <row r="1112" spans="4:14" s="126" customFormat="1" x14ac:dyDescent="0.25">
      <c r="D1112" s="59"/>
      <c r="N1112" s="110"/>
    </row>
    <row r="1113" spans="4:14" s="126" customFormat="1" x14ac:dyDescent="0.25">
      <c r="D1113" s="59"/>
      <c r="N1113" s="110"/>
    </row>
    <row r="1114" spans="4:14" s="126" customFormat="1" x14ac:dyDescent="0.25">
      <c r="D1114" s="59"/>
      <c r="N1114" s="110"/>
    </row>
    <row r="1115" spans="4:14" s="126" customFormat="1" x14ac:dyDescent="0.25">
      <c r="D1115" s="59"/>
      <c r="N1115" s="110"/>
    </row>
    <row r="1116" spans="4:14" s="126" customFormat="1" x14ac:dyDescent="0.25">
      <c r="D1116" s="59"/>
      <c r="N1116" s="110"/>
    </row>
    <row r="1117" spans="4:14" s="126" customFormat="1" x14ac:dyDescent="0.25">
      <c r="D1117" s="59"/>
      <c r="N1117" s="110"/>
    </row>
    <row r="1118" spans="4:14" s="126" customFormat="1" x14ac:dyDescent="0.25">
      <c r="D1118" s="59"/>
      <c r="N1118" s="110"/>
    </row>
    <row r="1119" spans="4:14" s="126" customFormat="1" x14ac:dyDescent="0.25">
      <c r="D1119" s="59"/>
      <c r="N1119" s="110"/>
    </row>
    <row r="1120" spans="4:14" s="126" customFormat="1" x14ac:dyDescent="0.25">
      <c r="D1120" s="59"/>
      <c r="N1120" s="110"/>
    </row>
    <row r="1121" spans="4:14" s="126" customFormat="1" x14ac:dyDescent="0.25">
      <c r="D1121" s="59"/>
      <c r="N1121" s="110"/>
    </row>
    <row r="1122" spans="4:14" s="126" customFormat="1" x14ac:dyDescent="0.25">
      <c r="D1122" s="59"/>
      <c r="N1122" s="110"/>
    </row>
    <row r="1123" spans="4:14" s="126" customFormat="1" x14ac:dyDescent="0.25">
      <c r="D1123" s="59"/>
      <c r="N1123" s="110"/>
    </row>
    <row r="1124" spans="4:14" s="126" customFormat="1" x14ac:dyDescent="0.25">
      <c r="D1124" s="59"/>
      <c r="N1124" s="110"/>
    </row>
    <row r="1125" spans="4:14" s="126" customFormat="1" x14ac:dyDescent="0.25">
      <c r="D1125" s="59"/>
      <c r="N1125" s="110"/>
    </row>
    <row r="1126" spans="4:14" s="126" customFormat="1" x14ac:dyDescent="0.25">
      <c r="D1126" s="59"/>
      <c r="N1126" s="110"/>
    </row>
    <row r="1127" spans="4:14" s="126" customFormat="1" x14ac:dyDescent="0.25">
      <c r="D1127" s="59"/>
      <c r="N1127" s="110"/>
    </row>
    <row r="1128" spans="4:14" s="126" customFormat="1" x14ac:dyDescent="0.25">
      <c r="D1128" s="59"/>
      <c r="N1128" s="110"/>
    </row>
    <row r="1129" spans="4:14" s="126" customFormat="1" x14ac:dyDescent="0.25">
      <c r="D1129" s="59"/>
      <c r="N1129" s="110"/>
    </row>
    <row r="1130" spans="4:14" s="126" customFormat="1" x14ac:dyDescent="0.25">
      <c r="D1130" s="59"/>
      <c r="N1130" s="110"/>
    </row>
    <row r="1131" spans="4:14" s="126" customFormat="1" x14ac:dyDescent="0.25">
      <c r="D1131" s="59"/>
      <c r="N1131" s="110"/>
    </row>
    <row r="1132" spans="4:14" s="126" customFormat="1" x14ac:dyDescent="0.25">
      <c r="D1132" s="59"/>
      <c r="N1132" s="110"/>
    </row>
    <row r="1133" spans="4:14" s="126" customFormat="1" x14ac:dyDescent="0.25">
      <c r="D1133" s="59"/>
      <c r="N1133" s="110"/>
    </row>
    <row r="1134" spans="4:14" s="126" customFormat="1" x14ac:dyDescent="0.25">
      <c r="D1134" s="59"/>
      <c r="N1134" s="110"/>
    </row>
    <row r="1135" spans="4:14" s="126" customFormat="1" x14ac:dyDescent="0.25">
      <c r="D1135" s="59"/>
      <c r="N1135" s="110"/>
    </row>
    <row r="1136" spans="4:14" s="126" customFormat="1" x14ac:dyDescent="0.25">
      <c r="D1136" s="59"/>
      <c r="N1136" s="110"/>
    </row>
    <row r="1137" spans="4:14" s="126" customFormat="1" x14ac:dyDescent="0.25">
      <c r="D1137" s="59"/>
      <c r="N1137" s="110"/>
    </row>
    <row r="1138" spans="4:14" s="126" customFormat="1" x14ac:dyDescent="0.25">
      <c r="D1138" s="59"/>
      <c r="N1138" s="110"/>
    </row>
    <row r="1139" spans="4:14" s="126" customFormat="1" x14ac:dyDescent="0.25">
      <c r="D1139" s="59"/>
      <c r="N1139" s="110"/>
    </row>
    <row r="1140" spans="4:14" s="126" customFormat="1" x14ac:dyDescent="0.25">
      <c r="D1140" s="59"/>
      <c r="N1140" s="110"/>
    </row>
    <row r="1141" spans="4:14" s="126" customFormat="1" x14ac:dyDescent="0.25">
      <c r="D1141" s="59"/>
      <c r="N1141" s="110"/>
    </row>
    <row r="1142" spans="4:14" s="126" customFormat="1" x14ac:dyDescent="0.25">
      <c r="D1142" s="59"/>
      <c r="N1142" s="110"/>
    </row>
    <row r="1143" spans="4:14" s="126" customFormat="1" x14ac:dyDescent="0.25">
      <c r="D1143" s="59"/>
      <c r="N1143" s="110"/>
    </row>
    <row r="1144" spans="4:14" s="126" customFormat="1" x14ac:dyDescent="0.25">
      <c r="D1144" s="59"/>
      <c r="N1144" s="110"/>
    </row>
    <row r="1145" spans="4:14" s="126" customFormat="1" x14ac:dyDescent="0.25">
      <c r="D1145" s="59"/>
      <c r="N1145" s="110"/>
    </row>
    <row r="1146" spans="4:14" s="126" customFormat="1" x14ac:dyDescent="0.25">
      <c r="D1146" s="59"/>
      <c r="N1146" s="110"/>
    </row>
    <row r="1147" spans="4:14" s="126" customFormat="1" x14ac:dyDescent="0.25">
      <c r="D1147" s="59"/>
      <c r="N1147" s="110"/>
    </row>
    <row r="1148" spans="4:14" s="126" customFormat="1" x14ac:dyDescent="0.25">
      <c r="D1148" s="59"/>
      <c r="N1148" s="110"/>
    </row>
    <row r="1149" spans="4:14" s="126" customFormat="1" x14ac:dyDescent="0.25">
      <c r="D1149" s="59"/>
      <c r="N1149" s="110"/>
    </row>
    <row r="1150" spans="4:14" s="126" customFormat="1" x14ac:dyDescent="0.25">
      <c r="D1150" s="59"/>
      <c r="N1150" s="110"/>
    </row>
    <row r="1151" spans="4:14" s="126" customFormat="1" x14ac:dyDescent="0.25">
      <c r="D1151" s="59"/>
      <c r="N1151" s="110"/>
    </row>
    <row r="1152" spans="4:14" s="126" customFormat="1" x14ac:dyDescent="0.25">
      <c r="D1152" s="59"/>
      <c r="N1152" s="110"/>
    </row>
    <row r="1153" spans="4:14" s="126" customFormat="1" x14ac:dyDescent="0.25">
      <c r="D1153" s="59"/>
      <c r="N1153" s="110"/>
    </row>
    <row r="1154" spans="4:14" s="126" customFormat="1" x14ac:dyDescent="0.25">
      <c r="D1154" s="59"/>
      <c r="N1154" s="110"/>
    </row>
    <row r="1155" spans="4:14" s="126" customFormat="1" x14ac:dyDescent="0.25">
      <c r="D1155" s="59"/>
      <c r="N1155" s="110"/>
    </row>
    <row r="1156" spans="4:14" s="126" customFormat="1" x14ac:dyDescent="0.25">
      <c r="D1156" s="59"/>
      <c r="N1156" s="110"/>
    </row>
    <row r="1157" spans="4:14" s="126" customFormat="1" x14ac:dyDescent="0.25">
      <c r="D1157" s="59"/>
      <c r="N1157" s="110"/>
    </row>
    <row r="1158" spans="4:14" s="126" customFormat="1" x14ac:dyDescent="0.25">
      <c r="D1158" s="59"/>
      <c r="N1158" s="110"/>
    </row>
    <row r="1159" spans="4:14" s="126" customFormat="1" x14ac:dyDescent="0.25">
      <c r="D1159" s="59"/>
      <c r="N1159" s="110"/>
    </row>
    <row r="1160" spans="4:14" s="126" customFormat="1" x14ac:dyDescent="0.25">
      <c r="D1160" s="59"/>
      <c r="N1160" s="110"/>
    </row>
    <row r="1161" spans="4:14" s="126" customFormat="1" x14ac:dyDescent="0.25">
      <c r="D1161" s="59"/>
      <c r="N1161" s="110"/>
    </row>
    <row r="1162" spans="4:14" s="126" customFormat="1" x14ac:dyDescent="0.25">
      <c r="D1162" s="59"/>
      <c r="N1162" s="110"/>
    </row>
    <row r="1163" spans="4:14" s="126" customFormat="1" x14ac:dyDescent="0.25">
      <c r="D1163" s="59"/>
      <c r="N1163" s="110"/>
    </row>
    <row r="1164" spans="4:14" s="126" customFormat="1" x14ac:dyDescent="0.25">
      <c r="D1164" s="59"/>
      <c r="N1164" s="110"/>
    </row>
    <row r="1165" spans="4:14" s="126" customFormat="1" x14ac:dyDescent="0.25">
      <c r="D1165" s="59"/>
      <c r="N1165" s="110"/>
    </row>
    <row r="1166" spans="4:14" s="126" customFormat="1" x14ac:dyDescent="0.25">
      <c r="D1166" s="59"/>
      <c r="N1166" s="110"/>
    </row>
    <row r="1167" spans="4:14" s="126" customFormat="1" x14ac:dyDescent="0.25">
      <c r="D1167" s="59"/>
      <c r="N1167" s="110"/>
    </row>
    <row r="1168" spans="4:14" s="126" customFormat="1" x14ac:dyDescent="0.25">
      <c r="D1168" s="59"/>
      <c r="N1168" s="110"/>
    </row>
    <row r="1169" spans="4:14" s="126" customFormat="1" x14ac:dyDescent="0.25">
      <c r="D1169" s="59"/>
      <c r="N1169" s="110"/>
    </row>
    <row r="1170" spans="4:14" s="126" customFormat="1" x14ac:dyDescent="0.25">
      <c r="D1170" s="59"/>
      <c r="N1170" s="110"/>
    </row>
    <row r="1171" spans="4:14" s="126" customFormat="1" x14ac:dyDescent="0.25">
      <c r="D1171" s="59"/>
      <c r="N1171" s="110"/>
    </row>
    <row r="1172" spans="4:14" s="126" customFormat="1" x14ac:dyDescent="0.25">
      <c r="D1172" s="59"/>
      <c r="N1172" s="110"/>
    </row>
    <row r="1173" spans="4:14" s="126" customFormat="1" x14ac:dyDescent="0.25">
      <c r="D1173" s="59"/>
      <c r="N1173" s="110"/>
    </row>
    <row r="1174" spans="4:14" s="126" customFormat="1" x14ac:dyDescent="0.25">
      <c r="D1174" s="59"/>
      <c r="N1174" s="110"/>
    </row>
    <row r="1175" spans="4:14" s="126" customFormat="1" x14ac:dyDescent="0.25">
      <c r="D1175" s="59"/>
      <c r="N1175" s="110"/>
    </row>
    <row r="1176" spans="4:14" s="126" customFormat="1" x14ac:dyDescent="0.25">
      <c r="D1176" s="59"/>
      <c r="N1176" s="110"/>
    </row>
    <row r="1177" spans="4:14" s="126" customFormat="1" x14ac:dyDescent="0.25">
      <c r="D1177" s="59"/>
      <c r="N1177" s="110"/>
    </row>
    <row r="1178" spans="4:14" s="126" customFormat="1" x14ac:dyDescent="0.25">
      <c r="D1178" s="59"/>
      <c r="N1178" s="110"/>
    </row>
    <row r="1179" spans="4:14" s="126" customFormat="1" x14ac:dyDescent="0.25">
      <c r="D1179" s="59"/>
      <c r="N1179" s="110"/>
    </row>
    <row r="1180" spans="4:14" s="126" customFormat="1" x14ac:dyDescent="0.25">
      <c r="D1180" s="59"/>
      <c r="N1180" s="110"/>
    </row>
    <row r="1181" spans="4:14" s="126" customFormat="1" x14ac:dyDescent="0.25">
      <c r="D1181" s="59"/>
      <c r="N1181" s="110"/>
    </row>
    <row r="1182" spans="4:14" s="126" customFormat="1" x14ac:dyDescent="0.25">
      <c r="D1182" s="59"/>
      <c r="N1182" s="110"/>
    </row>
    <row r="1183" spans="4:14" s="126" customFormat="1" x14ac:dyDescent="0.25">
      <c r="D1183" s="59"/>
      <c r="N1183" s="110"/>
    </row>
    <row r="1184" spans="4:14" s="126" customFormat="1" x14ac:dyDescent="0.25">
      <c r="D1184" s="59"/>
      <c r="N1184" s="110"/>
    </row>
    <row r="1185" spans="4:14" s="126" customFormat="1" x14ac:dyDescent="0.25">
      <c r="D1185" s="59"/>
      <c r="N1185" s="110"/>
    </row>
    <row r="1186" spans="4:14" s="126" customFormat="1" x14ac:dyDescent="0.25">
      <c r="D1186" s="59"/>
      <c r="N1186" s="110"/>
    </row>
    <row r="1187" spans="4:14" s="126" customFormat="1" x14ac:dyDescent="0.25">
      <c r="D1187" s="59"/>
      <c r="N1187" s="110"/>
    </row>
    <row r="1188" spans="4:14" s="126" customFormat="1" x14ac:dyDescent="0.25">
      <c r="D1188" s="59"/>
      <c r="N1188" s="110"/>
    </row>
    <row r="1189" spans="4:14" s="126" customFormat="1" x14ac:dyDescent="0.25">
      <c r="D1189" s="59"/>
      <c r="N1189" s="110"/>
    </row>
    <row r="1190" spans="4:14" s="126" customFormat="1" x14ac:dyDescent="0.25">
      <c r="D1190" s="59"/>
      <c r="N1190" s="110"/>
    </row>
    <row r="1191" spans="4:14" s="126" customFormat="1" x14ac:dyDescent="0.25">
      <c r="D1191" s="59"/>
      <c r="N1191" s="110"/>
    </row>
    <row r="1192" spans="4:14" s="126" customFormat="1" x14ac:dyDescent="0.25">
      <c r="D1192" s="59"/>
      <c r="N1192" s="110"/>
    </row>
    <row r="1193" spans="4:14" s="126" customFormat="1" x14ac:dyDescent="0.25">
      <c r="D1193" s="59"/>
      <c r="N1193" s="110"/>
    </row>
    <row r="1194" spans="4:14" s="126" customFormat="1" x14ac:dyDescent="0.25">
      <c r="D1194" s="59"/>
      <c r="N1194" s="110"/>
    </row>
    <row r="1195" spans="4:14" s="126" customFormat="1" x14ac:dyDescent="0.25">
      <c r="D1195" s="59"/>
      <c r="N1195" s="110"/>
    </row>
    <row r="1196" spans="4:14" s="126" customFormat="1" x14ac:dyDescent="0.25">
      <c r="D1196" s="59"/>
      <c r="N1196" s="110"/>
    </row>
    <row r="1197" spans="4:14" s="126" customFormat="1" x14ac:dyDescent="0.25">
      <c r="D1197" s="59"/>
      <c r="N1197" s="110"/>
    </row>
    <row r="1198" spans="4:14" s="126" customFormat="1" x14ac:dyDescent="0.25">
      <c r="D1198" s="59"/>
      <c r="N1198" s="110"/>
    </row>
    <row r="1199" spans="4:14" s="126" customFormat="1" x14ac:dyDescent="0.25">
      <c r="D1199" s="59"/>
      <c r="N1199" s="110"/>
    </row>
    <row r="1200" spans="4:14" s="126" customFormat="1" x14ac:dyDescent="0.25">
      <c r="D1200" s="59"/>
      <c r="N1200" s="110"/>
    </row>
    <row r="1201" spans="4:14" s="126" customFormat="1" x14ac:dyDescent="0.25">
      <c r="D1201" s="59"/>
      <c r="N1201" s="110"/>
    </row>
    <row r="1202" spans="4:14" s="126" customFormat="1" x14ac:dyDescent="0.25">
      <c r="D1202" s="59"/>
      <c r="N1202" s="110"/>
    </row>
    <row r="1203" spans="4:14" s="126" customFormat="1" x14ac:dyDescent="0.25">
      <c r="D1203" s="59"/>
      <c r="N1203" s="110"/>
    </row>
    <row r="1204" spans="4:14" s="126" customFormat="1" x14ac:dyDescent="0.25">
      <c r="D1204" s="59"/>
      <c r="N1204" s="110"/>
    </row>
    <row r="1205" spans="4:14" s="126" customFormat="1" x14ac:dyDescent="0.25">
      <c r="D1205" s="59"/>
      <c r="N1205" s="110"/>
    </row>
    <row r="1206" spans="4:14" s="126" customFormat="1" x14ac:dyDescent="0.25">
      <c r="D1206" s="59"/>
      <c r="N1206" s="110"/>
    </row>
    <row r="1207" spans="4:14" s="126" customFormat="1" x14ac:dyDescent="0.25">
      <c r="D1207" s="59"/>
      <c r="N1207" s="110"/>
    </row>
    <row r="1208" spans="4:14" s="126" customFormat="1" x14ac:dyDescent="0.25">
      <c r="D1208" s="59"/>
      <c r="N1208" s="110"/>
    </row>
    <row r="1209" spans="4:14" s="126" customFormat="1" x14ac:dyDescent="0.25">
      <c r="D1209" s="59"/>
      <c r="N1209" s="110"/>
    </row>
    <row r="1210" spans="4:14" s="126" customFormat="1" x14ac:dyDescent="0.25">
      <c r="D1210" s="59"/>
      <c r="N1210" s="110"/>
    </row>
    <row r="1211" spans="4:14" s="126" customFormat="1" x14ac:dyDescent="0.25">
      <c r="D1211" s="59"/>
      <c r="N1211" s="110"/>
    </row>
    <row r="1212" spans="4:14" s="126" customFormat="1" x14ac:dyDescent="0.25">
      <c r="D1212" s="59"/>
      <c r="N1212" s="110"/>
    </row>
    <row r="1213" spans="4:14" s="126" customFormat="1" x14ac:dyDescent="0.25">
      <c r="D1213" s="59"/>
      <c r="N1213" s="110"/>
    </row>
    <row r="1214" spans="4:14" s="126" customFormat="1" x14ac:dyDescent="0.25">
      <c r="D1214" s="59"/>
      <c r="N1214" s="110"/>
    </row>
    <row r="1215" spans="4:14" s="126" customFormat="1" x14ac:dyDescent="0.25">
      <c r="D1215" s="59"/>
      <c r="N1215" s="110"/>
    </row>
    <row r="1216" spans="4:14" s="126" customFormat="1" x14ac:dyDescent="0.25">
      <c r="D1216" s="59"/>
      <c r="N1216" s="110"/>
    </row>
    <row r="1217" spans="4:14" s="126" customFormat="1" x14ac:dyDescent="0.25">
      <c r="D1217" s="59"/>
      <c r="N1217" s="110"/>
    </row>
    <row r="1218" spans="4:14" s="126" customFormat="1" x14ac:dyDescent="0.25">
      <c r="D1218" s="59"/>
      <c r="N1218" s="110"/>
    </row>
    <row r="1219" spans="4:14" s="126" customFormat="1" x14ac:dyDescent="0.25">
      <c r="D1219" s="59"/>
      <c r="N1219" s="110"/>
    </row>
    <row r="1220" spans="4:14" s="126" customFormat="1" x14ac:dyDescent="0.25">
      <c r="D1220" s="59"/>
      <c r="N1220" s="110"/>
    </row>
    <row r="1221" spans="4:14" s="126" customFormat="1" x14ac:dyDescent="0.25">
      <c r="D1221" s="59"/>
      <c r="N1221" s="110"/>
    </row>
    <row r="1222" spans="4:14" s="126" customFormat="1" x14ac:dyDescent="0.25">
      <c r="D1222" s="59"/>
      <c r="N1222" s="110"/>
    </row>
    <row r="1223" spans="4:14" s="126" customFormat="1" x14ac:dyDescent="0.25">
      <c r="D1223" s="59"/>
      <c r="N1223" s="110"/>
    </row>
    <row r="1224" spans="4:14" s="126" customFormat="1" x14ac:dyDescent="0.25">
      <c r="D1224" s="59"/>
      <c r="N1224" s="110"/>
    </row>
    <row r="1225" spans="4:14" s="126" customFormat="1" x14ac:dyDescent="0.25">
      <c r="D1225" s="59"/>
      <c r="N1225" s="110"/>
    </row>
    <row r="1226" spans="4:14" s="126" customFormat="1" x14ac:dyDescent="0.25">
      <c r="D1226" s="59"/>
      <c r="N1226" s="110"/>
    </row>
    <row r="1227" spans="4:14" s="126" customFormat="1" x14ac:dyDescent="0.25">
      <c r="D1227" s="59"/>
      <c r="N1227" s="110"/>
    </row>
    <row r="1228" spans="4:14" s="126" customFormat="1" x14ac:dyDescent="0.25">
      <c r="D1228" s="59"/>
      <c r="N1228" s="110"/>
    </row>
    <row r="1229" spans="4:14" s="126" customFormat="1" x14ac:dyDescent="0.25">
      <c r="D1229" s="59"/>
      <c r="N1229" s="110"/>
    </row>
    <row r="1230" spans="4:14" s="126" customFormat="1" x14ac:dyDescent="0.25">
      <c r="D1230" s="59"/>
      <c r="N1230" s="110"/>
    </row>
    <row r="1231" spans="4:14" s="126" customFormat="1" x14ac:dyDescent="0.25">
      <c r="D1231" s="59"/>
      <c r="N1231" s="110"/>
    </row>
    <row r="1232" spans="4:14" s="126" customFormat="1" x14ac:dyDescent="0.25">
      <c r="D1232" s="59"/>
      <c r="N1232" s="110"/>
    </row>
    <row r="1233" spans="4:14" s="126" customFormat="1" x14ac:dyDescent="0.25">
      <c r="D1233" s="59"/>
      <c r="N1233" s="110"/>
    </row>
    <row r="1234" spans="4:14" s="126" customFormat="1" x14ac:dyDescent="0.25">
      <c r="D1234" s="59"/>
      <c r="N1234" s="110"/>
    </row>
    <row r="1235" spans="4:14" s="126" customFormat="1" x14ac:dyDescent="0.25">
      <c r="D1235" s="59"/>
      <c r="N1235" s="110"/>
    </row>
    <row r="1236" spans="4:14" s="126" customFormat="1" x14ac:dyDescent="0.25">
      <c r="D1236" s="59"/>
      <c r="N1236" s="110"/>
    </row>
    <row r="1237" spans="4:14" s="126" customFormat="1" x14ac:dyDescent="0.25">
      <c r="D1237" s="59"/>
      <c r="N1237" s="110"/>
    </row>
    <row r="1238" spans="4:14" s="126" customFormat="1" x14ac:dyDescent="0.25">
      <c r="D1238" s="59"/>
      <c r="N1238" s="110"/>
    </row>
    <row r="1239" spans="4:14" s="126" customFormat="1" x14ac:dyDescent="0.25">
      <c r="D1239" s="59"/>
      <c r="N1239" s="110"/>
    </row>
    <row r="1240" spans="4:14" s="126" customFormat="1" x14ac:dyDescent="0.25">
      <c r="D1240" s="59"/>
      <c r="N1240" s="110"/>
    </row>
    <row r="1241" spans="4:14" s="126" customFormat="1" x14ac:dyDescent="0.25">
      <c r="D1241" s="59"/>
      <c r="N1241" s="110"/>
    </row>
    <row r="1242" spans="4:14" s="126" customFormat="1" x14ac:dyDescent="0.25">
      <c r="D1242" s="59"/>
      <c r="N1242" s="110"/>
    </row>
    <row r="1243" spans="4:14" s="126" customFormat="1" x14ac:dyDescent="0.25">
      <c r="D1243" s="59"/>
      <c r="N1243" s="110"/>
    </row>
    <row r="1244" spans="4:14" s="126" customFormat="1" x14ac:dyDescent="0.25">
      <c r="D1244" s="59"/>
      <c r="N1244" s="110"/>
    </row>
    <row r="1245" spans="4:14" s="126" customFormat="1" x14ac:dyDescent="0.25">
      <c r="D1245" s="59"/>
      <c r="N1245" s="110"/>
    </row>
    <row r="1246" spans="4:14" s="126" customFormat="1" x14ac:dyDescent="0.25">
      <c r="D1246" s="59"/>
      <c r="N1246" s="110"/>
    </row>
    <row r="1247" spans="4:14" s="126" customFormat="1" x14ac:dyDescent="0.25">
      <c r="D1247" s="59"/>
      <c r="N1247" s="110"/>
    </row>
    <row r="1248" spans="4:14" s="126" customFormat="1" x14ac:dyDescent="0.25">
      <c r="D1248" s="59"/>
      <c r="N1248" s="110"/>
    </row>
    <row r="1249" spans="4:14" s="126" customFormat="1" x14ac:dyDescent="0.25">
      <c r="D1249" s="59"/>
      <c r="N1249" s="110"/>
    </row>
    <row r="1250" spans="4:14" s="126" customFormat="1" x14ac:dyDescent="0.25">
      <c r="D1250" s="59"/>
      <c r="N1250" s="110"/>
    </row>
    <row r="1251" spans="4:14" s="126" customFormat="1" x14ac:dyDescent="0.25">
      <c r="D1251" s="59"/>
      <c r="N1251" s="110"/>
    </row>
    <row r="1252" spans="4:14" s="126" customFormat="1" x14ac:dyDescent="0.25">
      <c r="D1252" s="59"/>
      <c r="N1252" s="110"/>
    </row>
    <row r="1253" spans="4:14" s="126" customFormat="1" x14ac:dyDescent="0.25">
      <c r="D1253" s="59"/>
      <c r="N1253" s="110"/>
    </row>
    <row r="1254" spans="4:14" s="126" customFormat="1" x14ac:dyDescent="0.25">
      <c r="D1254" s="59"/>
      <c r="N1254" s="110"/>
    </row>
    <row r="1255" spans="4:14" s="126" customFormat="1" x14ac:dyDescent="0.25">
      <c r="D1255" s="59"/>
      <c r="N1255" s="110"/>
    </row>
    <row r="1256" spans="4:14" s="126" customFormat="1" x14ac:dyDescent="0.25">
      <c r="D1256" s="59"/>
      <c r="N1256" s="110"/>
    </row>
    <row r="1257" spans="4:14" s="126" customFormat="1" x14ac:dyDescent="0.25">
      <c r="D1257" s="59"/>
      <c r="N1257" s="110"/>
    </row>
    <row r="1258" spans="4:14" s="126" customFormat="1" x14ac:dyDescent="0.25">
      <c r="D1258" s="59"/>
      <c r="N1258" s="110"/>
    </row>
    <row r="1259" spans="4:14" s="126" customFormat="1" x14ac:dyDescent="0.25">
      <c r="D1259" s="59"/>
      <c r="N1259" s="110"/>
    </row>
    <row r="1260" spans="4:14" s="126" customFormat="1" x14ac:dyDescent="0.25">
      <c r="D1260" s="59"/>
      <c r="N1260" s="110"/>
    </row>
    <row r="1261" spans="4:14" s="126" customFormat="1" x14ac:dyDescent="0.25">
      <c r="D1261" s="59"/>
      <c r="N1261" s="110"/>
    </row>
    <row r="1262" spans="4:14" s="126" customFormat="1" x14ac:dyDescent="0.25">
      <c r="D1262" s="59"/>
      <c r="N1262" s="110"/>
    </row>
    <row r="1263" spans="4:14" s="126" customFormat="1" x14ac:dyDescent="0.25">
      <c r="D1263" s="59"/>
      <c r="N1263" s="110"/>
    </row>
    <row r="1264" spans="4:14" s="126" customFormat="1" x14ac:dyDescent="0.25">
      <c r="D1264" s="59"/>
      <c r="N1264" s="110"/>
    </row>
    <row r="1265" spans="4:14" s="126" customFormat="1" x14ac:dyDescent="0.25">
      <c r="D1265" s="59"/>
      <c r="N1265" s="110"/>
    </row>
    <row r="1266" spans="4:14" s="126" customFormat="1" x14ac:dyDescent="0.25">
      <c r="D1266" s="59"/>
      <c r="N1266" s="110"/>
    </row>
    <row r="1267" spans="4:14" s="126" customFormat="1" x14ac:dyDescent="0.25">
      <c r="D1267" s="59"/>
      <c r="N1267" s="110"/>
    </row>
    <row r="1268" spans="4:14" s="126" customFormat="1" x14ac:dyDescent="0.25">
      <c r="D1268" s="59"/>
      <c r="N1268" s="110"/>
    </row>
    <row r="1269" spans="4:14" s="126" customFormat="1" x14ac:dyDescent="0.25">
      <c r="D1269" s="59"/>
      <c r="N1269" s="110"/>
    </row>
    <row r="1270" spans="4:14" s="126" customFormat="1" x14ac:dyDescent="0.25">
      <c r="D1270" s="59"/>
      <c r="N1270" s="110"/>
    </row>
    <row r="1271" spans="4:14" s="126" customFormat="1" x14ac:dyDescent="0.25">
      <c r="D1271" s="59"/>
      <c r="N1271" s="110"/>
    </row>
    <row r="1272" spans="4:14" s="126" customFormat="1" x14ac:dyDescent="0.25">
      <c r="D1272" s="59"/>
      <c r="N1272" s="110"/>
    </row>
    <row r="1273" spans="4:14" s="126" customFormat="1" x14ac:dyDescent="0.25">
      <c r="D1273" s="59"/>
      <c r="N1273" s="110"/>
    </row>
    <row r="1274" spans="4:14" s="126" customFormat="1" x14ac:dyDescent="0.25">
      <c r="D1274" s="59"/>
      <c r="N1274" s="110"/>
    </row>
    <row r="1275" spans="4:14" s="126" customFormat="1" x14ac:dyDescent="0.25">
      <c r="D1275" s="59"/>
      <c r="N1275" s="110"/>
    </row>
    <row r="1276" spans="4:14" s="126" customFormat="1" x14ac:dyDescent="0.25">
      <c r="D1276" s="59"/>
      <c r="N1276" s="110"/>
    </row>
    <row r="1277" spans="4:14" s="126" customFormat="1" x14ac:dyDescent="0.25">
      <c r="D1277" s="59"/>
      <c r="N1277" s="110"/>
    </row>
    <row r="1278" spans="4:14" s="126" customFormat="1" x14ac:dyDescent="0.25">
      <c r="D1278" s="59"/>
      <c r="N1278" s="110"/>
    </row>
    <row r="1279" spans="4:14" s="126" customFormat="1" x14ac:dyDescent="0.25">
      <c r="D1279" s="59"/>
      <c r="N1279" s="110"/>
    </row>
    <row r="1280" spans="4:14" s="126" customFormat="1" x14ac:dyDescent="0.25">
      <c r="D1280" s="59"/>
      <c r="N1280" s="110"/>
    </row>
    <row r="1281" spans="4:14" s="126" customFormat="1" x14ac:dyDescent="0.25">
      <c r="D1281" s="59"/>
      <c r="N1281" s="110"/>
    </row>
    <row r="1282" spans="4:14" s="126" customFormat="1" x14ac:dyDescent="0.25">
      <c r="D1282" s="59"/>
      <c r="N1282" s="110"/>
    </row>
    <row r="1283" spans="4:14" s="126" customFormat="1" x14ac:dyDescent="0.25">
      <c r="D1283" s="59"/>
      <c r="N1283" s="110"/>
    </row>
    <row r="1284" spans="4:14" s="126" customFormat="1" x14ac:dyDescent="0.25">
      <c r="D1284" s="59"/>
      <c r="N1284" s="110"/>
    </row>
    <row r="1285" spans="4:14" s="126" customFormat="1" x14ac:dyDescent="0.25">
      <c r="D1285" s="59"/>
      <c r="N1285" s="110"/>
    </row>
    <row r="1286" spans="4:14" s="126" customFormat="1" x14ac:dyDescent="0.25">
      <c r="D1286" s="59"/>
      <c r="N1286" s="110"/>
    </row>
    <row r="1287" spans="4:14" s="126" customFormat="1" x14ac:dyDescent="0.25">
      <c r="D1287" s="59"/>
      <c r="N1287" s="110"/>
    </row>
    <row r="1288" spans="4:14" s="126" customFormat="1" x14ac:dyDescent="0.25">
      <c r="D1288" s="59"/>
      <c r="N1288" s="110"/>
    </row>
    <row r="1289" spans="4:14" s="126" customFormat="1" x14ac:dyDescent="0.25">
      <c r="D1289" s="59"/>
      <c r="N1289" s="110"/>
    </row>
    <row r="1290" spans="4:14" s="126" customFormat="1" x14ac:dyDescent="0.25">
      <c r="D1290" s="59"/>
      <c r="N1290" s="110"/>
    </row>
    <row r="1291" spans="4:14" s="126" customFormat="1" x14ac:dyDescent="0.25">
      <c r="D1291" s="59"/>
      <c r="N1291" s="110"/>
    </row>
    <row r="1292" spans="4:14" s="126" customFormat="1" x14ac:dyDescent="0.25">
      <c r="D1292" s="59"/>
      <c r="N1292" s="110"/>
    </row>
    <row r="1293" spans="4:14" s="126" customFormat="1" x14ac:dyDescent="0.25">
      <c r="D1293" s="59"/>
      <c r="N1293" s="110"/>
    </row>
    <row r="1294" spans="4:14" s="126" customFormat="1" x14ac:dyDescent="0.25">
      <c r="D1294" s="59"/>
      <c r="N1294" s="110"/>
    </row>
    <row r="1295" spans="4:14" s="126" customFormat="1" x14ac:dyDescent="0.25">
      <c r="D1295" s="59"/>
      <c r="N1295" s="110"/>
    </row>
    <row r="1296" spans="4:14" s="126" customFormat="1" x14ac:dyDescent="0.25">
      <c r="D1296" s="59"/>
      <c r="N1296" s="110"/>
    </row>
    <row r="1297" spans="4:14" s="126" customFormat="1" x14ac:dyDescent="0.25">
      <c r="D1297" s="59"/>
      <c r="N1297" s="110"/>
    </row>
    <row r="1298" spans="4:14" s="126" customFormat="1" x14ac:dyDescent="0.25">
      <c r="D1298" s="59"/>
      <c r="N1298" s="110"/>
    </row>
    <row r="1299" spans="4:14" s="126" customFormat="1" x14ac:dyDescent="0.25">
      <c r="D1299" s="59"/>
      <c r="N1299" s="110"/>
    </row>
    <row r="1300" spans="4:14" s="126" customFormat="1" x14ac:dyDescent="0.25">
      <c r="D1300" s="59"/>
      <c r="N1300" s="110"/>
    </row>
    <row r="1301" spans="4:14" s="126" customFormat="1" x14ac:dyDescent="0.25">
      <c r="D1301" s="59"/>
      <c r="N1301" s="110"/>
    </row>
    <row r="1302" spans="4:14" s="126" customFormat="1" x14ac:dyDescent="0.25">
      <c r="D1302" s="59"/>
      <c r="N1302" s="110"/>
    </row>
    <row r="1303" spans="4:14" s="126" customFormat="1" x14ac:dyDescent="0.25">
      <c r="D1303" s="59"/>
      <c r="N1303" s="110"/>
    </row>
    <row r="1304" spans="4:14" s="126" customFormat="1" x14ac:dyDescent="0.25">
      <c r="D1304" s="59"/>
      <c r="N1304" s="110"/>
    </row>
    <row r="1305" spans="4:14" s="126" customFormat="1" x14ac:dyDescent="0.25">
      <c r="D1305" s="59"/>
      <c r="N1305" s="110"/>
    </row>
    <row r="1306" spans="4:14" s="126" customFormat="1" x14ac:dyDescent="0.25">
      <c r="D1306" s="59"/>
      <c r="N1306" s="110"/>
    </row>
    <row r="1307" spans="4:14" s="126" customFormat="1" x14ac:dyDescent="0.25">
      <c r="D1307" s="59"/>
      <c r="N1307" s="110"/>
    </row>
    <row r="1308" spans="4:14" s="126" customFormat="1" x14ac:dyDescent="0.25">
      <c r="D1308" s="59"/>
      <c r="N1308" s="110"/>
    </row>
    <row r="1309" spans="4:14" s="126" customFormat="1" x14ac:dyDescent="0.25">
      <c r="D1309" s="59"/>
      <c r="N1309" s="110"/>
    </row>
    <row r="1310" spans="4:14" s="126" customFormat="1" x14ac:dyDescent="0.25">
      <c r="D1310" s="59"/>
      <c r="N1310" s="110"/>
    </row>
    <row r="1311" spans="4:14" s="126" customFormat="1" x14ac:dyDescent="0.25">
      <c r="D1311" s="59"/>
      <c r="N1311" s="110"/>
    </row>
    <row r="1312" spans="4:14" s="126" customFormat="1" x14ac:dyDescent="0.25">
      <c r="D1312" s="59"/>
      <c r="N1312" s="110"/>
    </row>
    <row r="1313" spans="4:14" s="126" customFormat="1" x14ac:dyDescent="0.25">
      <c r="D1313" s="59"/>
      <c r="N1313" s="110"/>
    </row>
    <row r="1314" spans="4:14" s="126" customFormat="1" x14ac:dyDescent="0.25">
      <c r="D1314" s="59"/>
      <c r="N1314" s="110"/>
    </row>
    <row r="1315" spans="4:14" s="126" customFormat="1" x14ac:dyDescent="0.25">
      <c r="D1315" s="59"/>
      <c r="N1315" s="110"/>
    </row>
    <row r="1316" spans="4:14" s="126" customFormat="1" x14ac:dyDescent="0.25">
      <c r="D1316" s="59"/>
      <c r="N1316" s="110"/>
    </row>
    <row r="1317" spans="4:14" s="126" customFormat="1" x14ac:dyDescent="0.25">
      <c r="D1317" s="59"/>
      <c r="N1317" s="110"/>
    </row>
    <row r="1318" spans="4:14" s="126" customFormat="1" x14ac:dyDescent="0.25">
      <c r="D1318" s="59"/>
      <c r="N1318" s="110"/>
    </row>
    <row r="1319" spans="4:14" s="126" customFormat="1" x14ac:dyDescent="0.25">
      <c r="D1319" s="59"/>
      <c r="N1319" s="110"/>
    </row>
    <row r="1320" spans="4:14" s="126" customFormat="1" x14ac:dyDescent="0.25">
      <c r="D1320" s="59"/>
      <c r="N1320" s="110"/>
    </row>
    <row r="1321" spans="4:14" s="126" customFormat="1" x14ac:dyDescent="0.25">
      <c r="D1321" s="59"/>
      <c r="N1321" s="110"/>
    </row>
    <row r="1322" spans="4:14" s="126" customFormat="1" x14ac:dyDescent="0.25">
      <c r="D1322" s="59"/>
      <c r="N1322" s="110"/>
    </row>
    <row r="1323" spans="4:14" s="126" customFormat="1" x14ac:dyDescent="0.25">
      <c r="D1323" s="59"/>
      <c r="N1323" s="110"/>
    </row>
    <row r="1324" spans="4:14" s="126" customFormat="1" x14ac:dyDescent="0.25">
      <c r="D1324" s="59"/>
      <c r="N1324" s="110"/>
    </row>
    <row r="1325" spans="4:14" s="126" customFormat="1" x14ac:dyDescent="0.25">
      <c r="D1325" s="59"/>
      <c r="N1325" s="110"/>
    </row>
    <row r="1326" spans="4:14" s="126" customFormat="1" x14ac:dyDescent="0.25">
      <c r="D1326" s="59"/>
      <c r="N1326" s="110"/>
    </row>
    <row r="1327" spans="4:14" s="126" customFormat="1" x14ac:dyDescent="0.25">
      <c r="D1327" s="59"/>
      <c r="N1327" s="110"/>
    </row>
    <row r="1328" spans="4:14" s="126" customFormat="1" x14ac:dyDescent="0.25">
      <c r="D1328" s="59"/>
      <c r="N1328" s="110"/>
    </row>
    <row r="1329" spans="4:14" s="126" customFormat="1" x14ac:dyDescent="0.25">
      <c r="D1329" s="59"/>
      <c r="N1329" s="110"/>
    </row>
    <row r="1330" spans="4:14" s="126" customFormat="1" x14ac:dyDescent="0.25">
      <c r="D1330" s="59"/>
      <c r="N1330" s="110"/>
    </row>
    <row r="1331" spans="4:14" s="126" customFormat="1" x14ac:dyDescent="0.25">
      <c r="D1331" s="59"/>
      <c r="N1331" s="110"/>
    </row>
    <row r="1332" spans="4:14" s="126" customFormat="1" x14ac:dyDescent="0.25">
      <c r="D1332" s="59"/>
      <c r="N1332" s="110"/>
    </row>
    <row r="1333" spans="4:14" s="126" customFormat="1" x14ac:dyDescent="0.25">
      <c r="D1333" s="59"/>
      <c r="N1333" s="110"/>
    </row>
    <row r="1334" spans="4:14" s="126" customFormat="1" x14ac:dyDescent="0.25">
      <c r="D1334" s="59"/>
      <c r="N1334" s="110"/>
    </row>
    <row r="1335" spans="4:14" s="126" customFormat="1" x14ac:dyDescent="0.25">
      <c r="D1335" s="59"/>
      <c r="N1335" s="110"/>
    </row>
    <row r="1336" spans="4:14" s="126" customFormat="1" x14ac:dyDescent="0.25">
      <c r="D1336" s="59"/>
      <c r="N1336" s="110"/>
    </row>
    <row r="1337" spans="4:14" s="126" customFormat="1" x14ac:dyDescent="0.25">
      <c r="D1337" s="59"/>
      <c r="N1337" s="110"/>
    </row>
    <row r="1338" spans="4:14" s="126" customFormat="1" x14ac:dyDescent="0.25">
      <c r="D1338" s="59"/>
      <c r="N1338" s="110"/>
    </row>
    <row r="1339" spans="4:14" s="126" customFormat="1" x14ac:dyDescent="0.25">
      <c r="D1339" s="59"/>
      <c r="N1339" s="110"/>
    </row>
    <row r="1340" spans="4:14" s="126" customFormat="1" x14ac:dyDescent="0.25">
      <c r="D1340" s="59"/>
      <c r="N1340" s="110"/>
    </row>
    <row r="1341" spans="4:14" s="126" customFormat="1" x14ac:dyDescent="0.25">
      <c r="D1341" s="59"/>
      <c r="N1341" s="110"/>
    </row>
    <row r="1342" spans="4:14" s="126" customFormat="1" x14ac:dyDescent="0.25">
      <c r="D1342" s="59"/>
      <c r="N1342" s="110"/>
    </row>
    <row r="1343" spans="4:14" s="126" customFormat="1" x14ac:dyDescent="0.25">
      <c r="D1343" s="59"/>
      <c r="N1343" s="110"/>
    </row>
    <row r="1344" spans="4:14" s="126" customFormat="1" x14ac:dyDescent="0.25">
      <c r="D1344" s="59"/>
      <c r="N1344" s="110"/>
    </row>
    <row r="1345" spans="4:14" s="126" customFormat="1" x14ac:dyDescent="0.25">
      <c r="D1345" s="59"/>
      <c r="N1345" s="110"/>
    </row>
    <row r="1346" spans="4:14" s="126" customFormat="1" x14ac:dyDescent="0.25">
      <c r="D1346" s="59"/>
      <c r="N1346" s="110"/>
    </row>
    <row r="1347" spans="4:14" s="126" customFormat="1" x14ac:dyDescent="0.25">
      <c r="D1347" s="59"/>
      <c r="N1347" s="110"/>
    </row>
    <row r="1348" spans="4:14" s="126" customFormat="1" x14ac:dyDescent="0.25">
      <c r="D1348" s="59"/>
      <c r="N1348" s="110"/>
    </row>
    <row r="1349" spans="4:14" s="126" customFormat="1" x14ac:dyDescent="0.25">
      <c r="D1349" s="59"/>
      <c r="N1349" s="110"/>
    </row>
    <row r="1350" spans="4:14" s="126" customFormat="1" x14ac:dyDescent="0.25">
      <c r="D1350" s="59"/>
      <c r="N1350" s="110"/>
    </row>
    <row r="1351" spans="4:14" s="126" customFormat="1" x14ac:dyDescent="0.25">
      <c r="D1351" s="59"/>
      <c r="N1351" s="110"/>
    </row>
    <row r="1352" spans="4:14" s="126" customFormat="1" x14ac:dyDescent="0.25">
      <c r="D1352" s="59"/>
      <c r="N1352" s="110"/>
    </row>
    <row r="1353" spans="4:14" s="126" customFormat="1" x14ac:dyDescent="0.25">
      <c r="D1353" s="59"/>
      <c r="N1353" s="110"/>
    </row>
    <row r="1354" spans="4:14" s="126" customFormat="1" x14ac:dyDescent="0.25">
      <c r="D1354" s="59"/>
      <c r="N1354" s="110"/>
    </row>
    <row r="1355" spans="4:14" s="126" customFormat="1" x14ac:dyDescent="0.25">
      <c r="D1355" s="59"/>
      <c r="N1355" s="110"/>
    </row>
    <row r="1356" spans="4:14" s="126" customFormat="1" x14ac:dyDescent="0.25">
      <c r="D1356" s="59"/>
      <c r="N1356" s="110"/>
    </row>
    <row r="1357" spans="4:14" s="126" customFormat="1" x14ac:dyDescent="0.25">
      <c r="D1357" s="59"/>
      <c r="N1357" s="110"/>
    </row>
    <row r="1358" spans="4:14" s="126" customFormat="1" x14ac:dyDescent="0.25">
      <c r="D1358" s="59"/>
      <c r="N1358" s="110"/>
    </row>
    <row r="1359" spans="4:14" s="126" customFormat="1" x14ac:dyDescent="0.25">
      <c r="D1359" s="59"/>
      <c r="N1359" s="110"/>
    </row>
    <row r="1360" spans="4:14" s="126" customFormat="1" x14ac:dyDescent="0.25">
      <c r="D1360" s="59"/>
      <c r="N1360" s="110"/>
    </row>
    <row r="1361" spans="4:14" s="126" customFormat="1" x14ac:dyDescent="0.25">
      <c r="D1361" s="59"/>
      <c r="N1361" s="110"/>
    </row>
    <row r="1362" spans="4:14" s="126" customFormat="1" x14ac:dyDescent="0.25">
      <c r="D1362" s="59"/>
      <c r="N1362" s="110"/>
    </row>
    <row r="1363" spans="4:14" s="126" customFormat="1" x14ac:dyDescent="0.25">
      <c r="D1363" s="59"/>
      <c r="N1363" s="110"/>
    </row>
    <row r="1364" spans="4:14" s="126" customFormat="1" x14ac:dyDescent="0.25">
      <c r="D1364" s="59"/>
      <c r="N1364" s="110"/>
    </row>
    <row r="1365" spans="4:14" s="126" customFormat="1" x14ac:dyDescent="0.25">
      <c r="D1365" s="59"/>
      <c r="N1365" s="110"/>
    </row>
    <row r="1366" spans="4:14" s="126" customFormat="1" x14ac:dyDescent="0.25">
      <c r="D1366" s="59"/>
      <c r="N1366" s="110"/>
    </row>
    <row r="1367" spans="4:14" s="126" customFormat="1" x14ac:dyDescent="0.25">
      <c r="D1367" s="59"/>
      <c r="N1367" s="110"/>
    </row>
    <row r="1368" spans="4:14" s="126" customFormat="1" x14ac:dyDescent="0.25">
      <c r="D1368" s="59"/>
      <c r="N1368" s="110"/>
    </row>
    <row r="1369" spans="4:14" s="126" customFormat="1" x14ac:dyDescent="0.25">
      <c r="D1369" s="59"/>
      <c r="N1369" s="110"/>
    </row>
    <row r="1370" spans="4:14" s="126" customFormat="1" x14ac:dyDescent="0.25">
      <c r="D1370" s="59"/>
      <c r="N1370" s="110"/>
    </row>
    <row r="1371" spans="4:14" s="126" customFormat="1" x14ac:dyDescent="0.25">
      <c r="D1371" s="59"/>
      <c r="N1371" s="110"/>
    </row>
    <row r="1372" spans="4:14" s="126" customFormat="1" x14ac:dyDescent="0.25">
      <c r="D1372" s="59"/>
      <c r="N1372" s="110"/>
    </row>
    <row r="1373" spans="4:14" s="126" customFormat="1" x14ac:dyDescent="0.25">
      <c r="D1373" s="59"/>
      <c r="N1373" s="110"/>
    </row>
    <row r="1374" spans="4:14" s="126" customFormat="1" x14ac:dyDescent="0.25">
      <c r="D1374" s="59"/>
      <c r="N1374" s="110"/>
    </row>
    <row r="1375" spans="4:14" s="126" customFormat="1" x14ac:dyDescent="0.25">
      <c r="D1375" s="59"/>
      <c r="N1375" s="110"/>
    </row>
    <row r="1376" spans="4:14" s="126" customFormat="1" x14ac:dyDescent="0.25">
      <c r="D1376" s="59"/>
      <c r="N1376" s="110"/>
    </row>
    <row r="1377" spans="4:14" s="126" customFormat="1" x14ac:dyDescent="0.25">
      <c r="D1377" s="59"/>
      <c r="N1377" s="110"/>
    </row>
    <row r="1378" spans="4:14" s="126" customFormat="1" x14ac:dyDescent="0.25">
      <c r="D1378" s="59"/>
      <c r="N1378" s="110"/>
    </row>
    <row r="1379" spans="4:14" s="126" customFormat="1" x14ac:dyDescent="0.25">
      <c r="D1379" s="59"/>
      <c r="N1379" s="110"/>
    </row>
    <row r="1380" spans="4:14" s="126" customFormat="1" x14ac:dyDescent="0.25">
      <c r="D1380" s="59"/>
      <c r="N1380" s="110"/>
    </row>
    <row r="1381" spans="4:14" s="126" customFormat="1" x14ac:dyDescent="0.25">
      <c r="D1381" s="59"/>
      <c r="N1381" s="110"/>
    </row>
    <row r="1382" spans="4:14" s="126" customFormat="1" x14ac:dyDescent="0.25">
      <c r="D1382" s="59"/>
      <c r="N1382" s="110"/>
    </row>
    <row r="1383" spans="4:14" s="126" customFormat="1" x14ac:dyDescent="0.25">
      <c r="D1383" s="59"/>
      <c r="N1383" s="110"/>
    </row>
    <row r="1384" spans="4:14" s="126" customFormat="1" x14ac:dyDescent="0.25">
      <c r="D1384" s="59"/>
      <c r="N1384" s="110"/>
    </row>
    <row r="1385" spans="4:14" s="126" customFormat="1" x14ac:dyDescent="0.25">
      <c r="D1385" s="59"/>
      <c r="N1385" s="110"/>
    </row>
    <row r="1386" spans="4:14" s="126" customFormat="1" x14ac:dyDescent="0.25">
      <c r="D1386" s="59"/>
      <c r="N1386" s="110"/>
    </row>
    <row r="1387" spans="4:14" s="126" customFormat="1" x14ac:dyDescent="0.25">
      <c r="D1387" s="59"/>
      <c r="N1387" s="110"/>
    </row>
    <row r="1388" spans="4:14" s="126" customFormat="1" x14ac:dyDescent="0.25">
      <c r="D1388" s="59"/>
      <c r="N1388" s="110"/>
    </row>
    <row r="1389" spans="4:14" s="126" customFormat="1" x14ac:dyDescent="0.25">
      <c r="D1389" s="59"/>
      <c r="N1389" s="110"/>
    </row>
    <row r="1390" spans="4:14" s="126" customFormat="1" x14ac:dyDescent="0.25">
      <c r="D1390" s="59"/>
      <c r="N1390" s="110"/>
    </row>
    <row r="1391" spans="4:14" s="126" customFormat="1" x14ac:dyDescent="0.25">
      <c r="D1391" s="59"/>
      <c r="N1391" s="110"/>
    </row>
    <row r="1392" spans="4:14" s="126" customFormat="1" x14ac:dyDescent="0.25">
      <c r="D1392" s="59"/>
      <c r="N1392" s="110"/>
    </row>
    <row r="1393" spans="4:14" s="126" customFormat="1" x14ac:dyDescent="0.25">
      <c r="D1393" s="59"/>
      <c r="N1393" s="110"/>
    </row>
    <row r="1394" spans="4:14" s="126" customFormat="1" x14ac:dyDescent="0.25">
      <c r="D1394" s="59"/>
      <c r="N1394" s="110"/>
    </row>
    <row r="1395" spans="4:14" s="126" customFormat="1" x14ac:dyDescent="0.25">
      <c r="D1395" s="59"/>
      <c r="N1395" s="110"/>
    </row>
    <row r="1396" spans="4:14" s="126" customFormat="1" x14ac:dyDescent="0.25">
      <c r="D1396" s="59"/>
      <c r="N1396" s="110"/>
    </row>
    <row r="1397" spans="4:14" s="126" customFormat="1" x14ac:dyDescent="0.25">
      <c r="D1397" s="59"/>
      <c r="N1397" s="110"/>
    </row>
    <row r="1398" spans="4:14" s="126" customFormat="1" x14ac:dyDescent="0.25">
      <c r="D1398" s="59"/>
      <c r="N1398" s="110"/>
    </row>
    <row r="1399" spans="4:14" s="126" customFormat="1" x14ac:dyDescent="0.25">
      <c r="D1399" s="59"/>
      <c r="N1399" s="110"/>
    </row>
    <row r="1400" spans="4:14" s="126" customFormat="1" x14ac:dyDescent="0.25">
      <c r="D1400" s="59"/>
      <c r="N1400" s="110"/>
    </row>
    <row r="1401" spans="4:14" s="126" customFormat="1" x14ac:dyDescent="0.25">
      <c r="D1401" s="59"/>
      <c r="N1401" s="110"/>
    </row>
    <row r="1402" spans="4:14" s="126" customFormat="1" x14ac:dyDescent="0.25">
      <c r="D1402" s="59"/>
      <c r="N1402" s="110"/>
    </row>
    <row r="1403" spans="4:14" s="126" customFormat="1" x14ac:dyDescent="0.25">
      <c r="D1403" s="59"/>
      <c r="N1403" s="110"/>
    </row>
    <row r="1404" spans="4:14" s="126" customFormat="1" x14ac:dyDescent="0.25">
      <c r="D1404" s="59"/>
      <c r="N1404" s="110"/>
    </row>
    <row r="1405" spans="4:14" s="126" customFormat="1" x14ac:dyDescent="0.25">
      <c r="D1405" s="59"/>
      <c r="N1405" s="110"/>
    </row>
    <row r="1406" spans="4:14" s="126" customFormat="1" x14ac:dyDescent="0.25">
      <c r="D1406" s="59"/>
      <c r="N1406" s="110"/>
    </row>
    <row r="1407" spans="4:14" s="126" customFormat="1" x14ac:dyDescent="0.25">
      <c r="D1407" s="59"/>
      <c r="N1407" s="110"/>
    </row>
    <row r="1408" spans="4:14" s="126" customFormat="1" x14ac:dyDescent="0.25">
      <c r="D1408" s="59"/>
      <c r="N1408" s="110"/>
    </row>
    <row r="1409" spans="4:14" s="126" customFormat="1" x14ac:dyDescent="0.25">
      <c r="D1409" s="59"/>
      <c r="N1409" s="110"/>
    </row>
    <row r="1410" spans="4:14" s="126" customFormat="1" x14ac:dyDescent="0.25">
      <c r="D1410" s="59"/>
      <c r="N1410" s="110"/>
    </row>
    <row r="1411" spans="4:14" s="126" customFormat="1" x14ac:dyDescent="0.25">
      <c r="D1411" s="59"/>
      <c r="N1411" s="110"/>
    </row>
    <row r="1412" spans="4:14" s="126" customFormat="1" x14ac:dyDescent="0.25">
      <c r="D1412" s="59"/>
      <c r="N1412" s="110"/>
    </row>
    <row r="1413" spans="4:14" s="126" customFormat="1" x14ac:dyDescent="0.25">
      <c r="D1413" s="59"/>
      <c r="N1413" s="110"/>
    </row>
    <row r="1414" spans="4:14" s="126" customFormat="1" x14ac:dyDescent="0.25">
      <c r="D1414" s="59"/>
      <c r="N1414" s="110"/>
    </row>
    <row r="1415" spans="4:14" s="126" customFormat="1" x14ac:dyDescent="0.25">
      <c r="D1415" s="59"/>
      <c r="N1415" s="110"/>
    </row>
    <row r="1416" spans="4:14" s="126" customFormat="1" x14ac:dyDescent="0.25">
      <c r="D1416" s="59"/>
      <c r="N1416" s="110"/>
    </row>
    <row r="1417" spans="4:14" s="126" customFormat="1" x14ac:dyDescent="0.25">
      <c r="D1417" s="59"/>
      <c r="N1417" s="110"/>
    </row>
    <row r="1418" spans="4:14" s="126" customFormat="1" x14ac:dyDescent="0.25">
      <c r="D1418" s="59"/>
      <c r="N1418" s="110"/>
    </row>
    <row r="1419" spans="4:14" s="126" customFormat="1" x14ac:dyDescent="0.25">
      <c r="D1419" s="59"/>
      <c r="N1419" s="110"/>
    </row>
    <row r="1420" spans="4:14" s="126" customFormat="1" x14ac:dyDescent="0.25">
      <c r="D1420" s="59"/>
      <c r="N1420" s="110"/>
    </row>
    <row r="1421" spans="4:14" s="126" customFormat="1" x14ac:dyDescent="0.25">
      <c r="D1421" s="59"/>
      <c r="N1421" s="110"/>
    </row>
    <row r="1422" spans="4:14" s="126" customFormat="1" x14ac:dyDescent="0.25">
      <c r="D1422" s="59"/>
      <c r="N1422" s="110"/>
    </row>
    <row r="1423" spans="4:14" s="126" customFormat="1" x14ac:dyDescent="0.25">
      <c r="D1423" s="59"/>
      <c r="N1423" s="110"/>
    </row>
    <row r="1424" spans="4:14" s="126" customFormat="1" x14ac:dyDescent="0.25">
      <c r="D1424" s="59"/>
      <c r="N1424" s="110"/>
    </row>
    <row r="1425" spans="4:14" s="126" customFormat="1" x14ac:dyDescent="0.25">
      <c r="D1425" s="59"/>
      <c r="N1425" s="110"/>
    </row>
    <row r="1426" spans="4:14" s="126" customFormat="1" x14ac:dyDescent="0.25">
      <c r="D1426" s="59"/>
      <c r="N1426" s="110"/>
    </row>
    <row r="1427" spans="4:14" s="126" customFormat="1" x14ac:dyDescent="0.25">
      <c r="D1427" s="59"/>
      <c r="N1427" s="110"/>
    </row>
    <row r="1428" spans="4:14" s="126" customFormat="1" x14ac:dyDescent="0.25">
      <c r="D1428" s="59"/>
      <c r="N1428" s="110"/>
    </row>
    <row r="1429" spans="4:14" s="126" customFormat="1" x14ac:dyDescent="0.25">
      <c r="D1429" s="59"/>
      <c r="N1429" s="110"/>
    </row>
    <row r="1430" spans="4:14" s="126" customFormat="1" x14ac:dyDescent="0.25">
      <c r="D1430" s="59"/>
      <c r="N1430" s="110"/>
    </row>
    <row r="1431" spans="4:14" s="126" customFormat="1" x14ac:dyDescent="0.25">
      <c r="D1431" s="59"/>
      <c r="N1431" s="110"/>
    </row>
    <row r="1432" spans="4:14" s="126" customFormat="1" x14ac:dyDescent="0.25">
      <c r="D1432" s="59"/>
      <c r="N1432" s="110"/>
    </row>
    <row r="1433" spans="4:14" s="126" customFormat="1" x14ac:dyDescent="0.25">
      <c r="D1433" s="59"/>
      <c r="N1433" s="110"/>
    </row>
    <row r="1434" spans="4:14" s="126" customFormat="1" x14ac:dyDescent="0.25">
      <c r="D1434" s="59"/>
      <c r="N1434" s="110"/>
    </row>
    <row r="1435" spans="4:14" s="126" customFormat="1" x14ac:dyDescent="0.25">
      <c r="D1435" s="59"/>
      <c r="N1435" s="110"/>
    </row>
    <row r="1436" spans="4:14" s="126" customFormat="1" x14ac:dyDescent="0.25">
      <c r="D1436" s="59"/>
      <c r="N1436" s="110"/>
    </row>
    <row r="1437" spans="4:14" s="126" customFormat="1" x14ac:dyDescent="0.25">
      <c r="D1437" s="59"/>
      <c r="N1437" s="110"/>
    </row>
    <row r="1438" spans="4:14" s="126" customFormat="1" x14ac:dyDescent="0.25">
      <c r="D1438" s="59"/>
      <c r="N1438" s="110"/>
    </row>
    <row r="1439" spans="4:14" s="126" customFormat="1" x14ac:dyDescent="0.25">
      <c r="D1439" s="59"/>
      <c r="N1439" s="110"/>
    </row>
    <row r="1440" spans="4:14" s="126" customFormat="1" x14ac:dyDescent="0.25">
      <c r="D1440" s="59"/>
      <c r="N1440" s="110"/>
    </row>
    <row r="1441" spans="4:14" s="126" customFormat="1" x14ac:dyDescent="0.25">
      <c r="D1441" s="59"/>
      <c r="N1441" s="110"/>
    </row>
    <row r="1442" spans="4:14" s="126" customFormat="1" x14ac:dyDescent="0.25">
      <c r="D1442" s="59"/>
      <c r="N1442" s="110"/>
    </row>
    <row r="1443" spans="4:14" s="126" customFormat="1" x14ac:dyDescent="0.25">
      <c r="D1443" s="59"/>
      <c r="N1443" s="110"/>
    </row>
    <row r="1444" spans="4:14" s="126" customFormat="1" x14ac:dyDescent="0.25">
      <c r="D1444" s="59"/>
      <c r="N1444" s="110"/>
    </row>
    <row r="1445" spans="4:14" s="126" customFormat="1" x14ac:dyDescent="0.25">
      <c r="D1445" s="59"/>
      <c r="N1445" s="110"/>
    </row>
    <row r="1446" spans="4:14" s="126" customFormat="1" x14ac:dyDescent="0.25">
      <c r="D1446" s="59"/>
      <c r="N1446" s="110"/>
    </row>
    <row r="1447" spans="4:14" s="126" customFormat="1" x14ac:dyDescent="0.25">
      <c r="D1447" s="59"/>
      <c r="N1447" s="110"/>
    </row>
    <row r="1448" spans="4:14" s="126" customFormat="1" x14ac:dyDescent="0.25">
      <c r="D1448" s="59"/>
      <c r="N1448" s="110"/>
    </row>
    <row r="1449" spans="4:14" s="126" customFormat="1" x14ac:dyDescent="0.25">
      <c r="D1449" s="59"/>
      <c r="N1449" s="110"/>
    </row>
    <row r="1450" spans="4:14" s="126" customFormat="1" x14ac:dyDescent="0.25">
      <c r="D1450" s="59"/>
      <c r="N1450" s="110"/>
    </row>
    <row r="1451" spans="4:14" s="126" customFormat="1" x14ac:dyDescent="0.25">
      <c r="D1451" s="59"/>
      <c r="N1451" s="110"/>
    </row>
    <row r="1452" spans="4:14" s="126" customFormat="1" x14ac:dyDescent="0.25">
      <c r="D1452" s="59"/>
      <c r="N1452" s="110"/>
    </row>
    <row r="1453" spans="4:14" s="126" customFormat="1" x14ac:dyDescent="0.25">
      <c r="D1453" s="59"/>
      <c r="N1453" s="110"/>
    </row>
    <row r="1454" spans="4:14" s="126" customFormat="1" x14ac:dyDescent="0.25">
      <c r="D1454" s="59"/>
      <c r="N1454" s="110"/>
    </row>
    <row r="1455" spans="4:14" s="126" customFormat="1" x14ac:dyDescent="0.25">
      <c r="D1455" s="59"/>
      <c r="N1455" s="110"/>
    </row>
    <row r="1456" spans="4:14" s="126" customFormat="1" x14ac:dyDescent="0.25">
      <c r="D1456" s="59"/>
      <c r="N1456" s="110"/>
    </row>
    <row r="1457" spans="4:14" s="126" customFormat="1" x14ac:dyDescent="0.25">
      <c r="D1457" s="59"/>
      <c r="N1457" s="110"/>
    </row>
    <row r="1458" spans="4:14" s="126" customFormat="1" x14ac:dyDescent="0.25">
      <c r="D1458" s="59"/>
      <c r="N1458" s="110"/>
    </row>
    <row r="1459" spans="4:14" s="126" customFormat="1" x14ac:dyDescent="0.25">
      <c r="D1459" s="59"/>
      <c r="N1459" s="110"/>
    </row>
    <row r="1460" spans="4:14" s="126" customFormat="1" x14ac:dyDescent="0.25">
      <c r="D1460" s="59"/>
      <c r="N1460" s="110"/>
    </row>
    <row r="1461" spans="4:14" s="126" customFormat="1" x14ac:dyDescent="0.25">
      <c r="D1461" s="59"/>
      <c r="N1461" s="110"/>
    </row>
    <row r="1462" spans="4:14" s="126" customFormat="1" x14ac:dyDescent="0.25">
      <c r="D1462" s="59"/>
      <c r="N1462" s="110"/>
    </row>
    <row r="1463" spans="4:14" s="126" customFormat="1" x14ac:dyDescent="0.25">
      <c r="D1463" s="59"/>
      <c r="N1463" s="110"/>
    </row>
    <row r="1464" spans="4:14" s="126" customFormat="1" x14ac:dyDescent="0.25">
      <c r="D1464" s="59"/>
      <c r="N1464" s="110"/>
    </row>
    <row r="1465" spans="4:14" s="126" customFormat="1" x14ac:dyDescent="0.25">
      <c r="D1465" s="59"/>
      <c r="N1465" s="110"/>
    </row>
    <row r="1466" spans="4:14" s="126" customFormat="1" x14ac:dyDescent="0.25">
      <c r="D1466" s="59"/>
      <c r="N1466" s="110"/>
    </row>
    <row r="1467" spans="4:14" s="126" customFormat="1" x14ac:dyDescent="0.25">
      <c r="D1467" s="59"/>
      <c r="N1467" s="110"/>
    </row>
    <row r="1468" spans="4:14" s="126" customFormat="1" x14ac:dyDescent="0.25">
      <c r="D1468" s="59"/>
      <c r="N1468" s="110"/>
    </row>
    <row r="1469" spans="4:14" s="126" customFormat="1" x14ac:dyDescent="0.25">
      <c r="D1469" s="59"/>
      <c r="N1469" s="110"/>
    </row>
    <row r="1470" spans="4:14" s="126" customFormat="1" x14ac:dyDescent="0.25">
      <c r="D1470" s="59"/>
      <c r="N1470" s="110"/>
    </row>
    <row r="1471" spans="4:14" s="126" customFormat="1" x14ac:dyDescent="0.25">
      <c r="D1471" s="59"/>
      <c r="N1471" s="110"/>
    </row>
    <row r="1472" spans="4:14" s="126" customFormat="1" x14ac:dyDescent="0.25">
      <c r="D1472" s="59"/>
      <c r="N1472" s="110"/>
    </row>
    <row r="1473" spans="4:14" s="126" customFormat="1" x14ac:dyDescent="0.25">
      <c r="D1473" s="59"/>
      <c r="N1473" s="110"/>
    </row>
    <row r="1474" spans="4:14" s="126" customFormat="1" x14ac:dyDescent="0.25">
      <c r="D1474" s="59"/>
      <c r="N1474" s="110"/>
    </row>
    <row r="1475" spans="4:14" s="126" customFormat="1" x14ac:dyDescent="0.25">
      <c r="D1475" s="59"/>
      <c r="N1475" s="110"/>
    </row>
    <row r="1476" spans="4:14" s="126" customFormat="1" x14ac:dyDescent="0.25">
      <c r="D1476" s="59"/>
      <c r="N1476" s="110"/>
    </row>
    <row r="1477" spans="4:14" s="126" customFormat="1" x14ac:dyDescent="0.25">
      <c r="D1477" s="59"/>
      <c r="N1477" s="110"/>
    </row>
    <row r="1478" spans="4:14" s="126" customFormat="1" x14ac:dyDescent="0.25">
      <c r="D1478" s="59"/>
      <c r="N1478" s="110"/>
    </row>
    <row r="1479" spans="4:14" s="126" customFormat="1" x14ac:dyDescent="0.25">
      <c r="D1479" s="59"/>
      <c r="N1479" s="110"/>
    </row>
    <row r="1480" spans="4:14" s="126" customFormat="1" x14ac:dyDescent="0.25">
      <c r="D1480" s="59"/>
      <c r="N1480" s="110"/>
    </row>
    <row r="1481" spans="4:14" s="126" customFormat="1" x14ac:dyDescent="0.25">
      <c r="D1481" s="59"/>
      <c r="N1481" s="110"/>
    </row>
    <row r="1482" spans="4:14" s="126" customFormat="1" x14ac:dyDescent="0.25">
      <c r="D1482" s="59"/>
      <c r="N1482" s="110"/>
    </row>
    <row r="1483" spans="4:14" s="126" customFormat="1" x14ac:dyDescent="0.25">
      <c r="D1483" s="59"/>
      <c r="N1483" s="110"/>
    </row>
    <row r="1484" spans="4:14" s="126" customFormat="1" x14ac:dyDescent="0.25">
      <c r="D1484" s="59"/>
      <c r="N1484" s="110"/>
    </row>
    <row r="1485" spans="4:14" s="126" customFormat="1" x14ac:dyDescent="0.25">
      <c r="D1485" s="59"/>
      <c r="N1485" s="110"/>
    </row>
    <row r="1486" spans="4:14" s="126" customFormat="1" x14ac:dyDescent="0.25">
      <c r="D1486" s="59"/>
      <c r="N1486" s="110"/>
    </row>
    <row r="1487" spans="4:14" s="126" customFormat="1" x14ac:dyDescent="0.25">
      <c r="D1487" s="59"/>
      <c r="N1487" s="110"/>
    </row>
    <row r="1488" spans="4:14" s="126" customFormat="1" x14ac:dyDescent="0.25">
      <c r="D1488" s="59"/>
      <c r="N1488" s="110"/>
    </row>
    <row r="1489" spans="4:14" s="126" customFormat="1" x14ac:dyDescent="0.25">
      <c r="D1489" s="59"/>
      <c r="N1489" s="110"/>
    </row>
    <row r="1490" spans="4:14" s="126" customFormat="1" x14ac:dyDescent="0.25">
      <c r="D1490" s="59"/>
      <c r="N1490" s="110"/>
    </row>
    <row r="1491" spans="4:14" s="126" customFormat="1" x14ac:dyDescent="0.25">
      <c r="D1491" s="59"/>
      <c r="N1491" s="110"/>
    </row>
    <row r="1492" spans="4:14" s="126" customFormat="1" x14ac:dyDescent="0.25">
      <c r="D1492" s="59"/>
      <c r="N1492" s="110"/>
    </row>
    <row r="1493" spans="4:14" s="126" customFormat="1" x14ac:dyDescent="0.25">
      <c r="D1493" s="59"/>
      <c r="N1493" s="110"/>
    </row>
    <row r="1494" spans="4:14" s="126" customFormat="1" x14ac:dyDescent="0.25">
      <c r="D1494" s="59"/>
      <c r="N1494" s="110"/>
    </row>
    <row r="1495" spans="4:14" s="126" customFormat="1" x14ac:dyDescent="0.25">
      <c r="D1495" s="59"/>
      <c r="N1495" s="110"/>
    </row>
    <row r="1496" spans="4:14" s="126" customFormat="1" x14ac:dyDescent="0.25">
      <c r="D1496" s="59"/>
      <c r="N1496" s="110"/>
    </row>
    <row r="1497" spans="4:14" s="126" customFormat="1" x14ac:dyDescent="0.25">
      <c r="D1497" s="59"/>
      <c r="N1497" s="110"/>
    </row>
    <row r="1498" spans="4:14" s="126" customFormat="1" x14ac:dyDescent="0.25">
      <c r="D1498" s="59"/>
      <c r="N1498" s="110"/>
    </row>
    <row r="1499" spans="4:14" s="126" customFormat="1" x14ac:dyDescent="0.25">
      <c r="D1499" s="59"/>
      <c r="N1499" s="110"/>
    </row>
    <row r="1500" spans="4:14" s="126" customFormat="1" x14ac:dyDescent="0.25">
      <c r="D1500" s="59"/>
      <c r="N1500" s="110"/>
    </row>
    <row r="1501" spans="4:14" s="126" customFormat="1" x14ac:dyDescent="0.25">
      <c r="D1501" s="59"/>
      <c r="N1501" s="110"/>
    </row>
    <row r="1502" spans="4:14" s="126" customFormat="1" x14ac:dyDescent="0.25">
      <c r="D1502" s="59"/>
      <c r="N1502" s="110"/>
    </row>
    <row r="1503" spans="4:14" s="126" customFormat="1" x14ac:dyDescent="0.25">
      <c r="D1503" s="59"/>
      <c r="N1503" s="110"/>
    </row>
    <row r="1504" spans="4:14" s="126" customFormat="1" x14ac:dyDescent="0.25">
      <c r="D1504" s="59"/>
      <c r="N1504" s="110"/>
    </row>
    <row r="1505" spans="4:14" s="126" customFormat="1" x14ac:dyDescent="0.25">
      <c r="D1505" s="59"/>
      <c r="N1505" s="110"/>
    </row>
    <row r="1506" spans="4:14" s="126" customFormat="1" x14ac:dyDescent="0.25">
      <c r="D1506" s="59"/>
      <c r="N1506" s="110"/>
    </row>
    <row r="1507" spans="4:14" s="126" customFormat="1" x14ac:dyDescent="0.25">
      <c r="D1507" s="59"/>
      <c r="N1507" s="110"/>
    </row>
    <row r="1508" spans="4:14" s="126" customFormat="1" x14ac:dyDescent="0.25">
      <c r="D1508" s="59"/>
      <c r="N1508" s="110"/>
    </row>
    <row r="1509" spans="4:14" s="126" customFormat="1" x14ac:dyDescent="0.25">
      <c r="D1509" s="59"/>
      <c r="N1509" s="110"/>
    </row>
    <row r="1510" spans="4:14" s="126" customFormat="1" x14ac:dyDescent="0.25">
      <c r="D1510" s="59"/>
      <c r="N1510" s="110"/>
    </row>
    <row r="1511" spans="4:14" s="126" customFormat="1" x14ac:dyDescent="0.25">
      <c r="D1511" s="59"/>
      <c r="N1511" s="110"/>
    </row>
    <row r="1512" spans="4:14" s="126" customFormat="1" x14ac:dyDescent="0.25">
      <c r="D1512" s="59"/>
      <c r="N1512" s="110"/>
    </row>
    <row r="1513" spans="4:14" s="126" customFormat="1" x14ac:dyDescent="0.25">
      <c r="D1513" s="59"/>
      <c r="N1513" s="110"/>
    </row>
    <row r="1514" spans="4:14" s="126" customFormat="1" x14ac:dyDescent="0.25">
      <c r="D1514" s="59"/>
      <c r="N1514" s="110"/>
    </row>
    <row r="1515" spans="4:14" s="126" customFormat="1" x14ac:dyDescent="0.25">
      <c r="D1515" s="59"/>
      <c r="N1515" s="110"/>
    </row>
    <row r="1516" spans="4:14" s="126" customFormat="1" x14ac:dyDescent="0.25">
      <c r="D1516" s="59"/>
      <c r="N1516" s="110"/>
    </row>
    <row r="1517" spans="4:14" s="126" customFormat="1" x14ac:dyDescent="0.25">
      <c r="D1517" s="59"/>
      <c r="N1517" s="110"/>
    </row>
    <row r="1518" spans="4:14" s="126" customFormat="1" x14ac:dyDescent="0.25">
      <c r="D1518" s="59"/>
      <c r="N1518" s="110"/>
    </row>
    <row r="1519" spans="4:14" s="126" customFormat="1" x14ac:dyDescent="0.25">
      <c r="D1519" s="59"/>
      <c r="N1519" s="110"/>
    </row>
    <row r="1520" spans="4:14" s="126" customFormat="1" x14ac:dyDescent="0.25">
      <c r="D1520" s="59"/>
      <c r="N1520" s="110"/>
    </row>
    <row r="1521" spans="4:14" s="126" customFormat="1" x14ac:dyDescent="0.25">
      <c r="D1521" s="59"/>
      <c r="N1521" s="110"/>
    </row>
    <row r="1522" spans="4:14" s="126" customFormat="1" x14ac:dyDescent="0.25">
      <c r="D1522" s="59"/>
      <c r="N1522" s="110"/>
    </row>
    <row r="1523" spans="4:14" s="126" customFormat="1" x14ac:dyDescent="0.25">
      <c r="D1523" s="59"/>
      <c r="N1523" s="110"/>
    </row>
    <row r="1524" spans="4:14" s="126" customFormat="1" x14ac:dyDescent="0.25">
      <c r="D1524" s="59"/>
      <c r="N1524" s="110"/>
    </row>
    <row r="1525" spans="4:14" s="126" customFormat="1" x14ac:dyDescent="0.25">
      <c r="D1525" s="59"/>
      <c r="N1525" s="110"/>
    </row>
    <row r="1526" spans="4:14" s="126" customFormat="1" x14ac:dyDescent="0.25">
      <c r="D1526" s="59"/>
      <c r="N1526" s="110"/>
    </row>
    <row r="1527" spans="4:14" s="126" customFormat="1" x14ac:dyDescent="0.25">
      <c r="D1527" s="59"/>
      <c r="N1527" s="110"/>
    </row>
    <row r="1528" spans="4:14" s="126" customFormat="1" x14ac:dyDescent="0.25">
      <c r="D1528" s="59"/>
      <c r="N1528" s="110"/>
    </row>
    <row r="1529" spans="4:14" s="126" customFormat="1" x14ac:dyDescent="0.25">
      <c r="D1529" s="59"/>
      <c r="N1529" s="110"/>
    </row>
    <row r="1530" spans="4:14" s="126" customFormat="1" x14ac:dyDescent="0.25">
      <c r="D1530" s="59"/>
      <c r="N1530" s="110"/>
    </row>
    <row r="1531" spans="4:14" s="126" customFormat="1" x14ac:dyDescent="0.25">
      <c r="D1531" s="59"/>
      <c r="N1531" s="110"/>
    </row>
    <row r="1532" spans="4:14" s="126" customFormat="1" x14ac:dyDescent="0.25">
      <c r="D1532" s="59"/>
      <c r="N1532" s="110"/>
    </row>
    <row r="1533" spans="4:14" s="126" customFormat="1" x14ac:dyDescent="0.25">
      <c r="D1533" s="59"/>
      <c r="N1533" s="110"/>
    </row>
    <row r="1534" spans="4:14" s="126" customFormat="1" x14ac:dyDescent="0.25">
      <c r="D1534" s="59"/>
      <c r="N1534" s="110"/>
    </row>
    <row r="1535" spans="4:14" s="126" customFormat="1" x14ac:dyDescent="0.25">
      <c r="D1535" s="59"/>
      <c r="N1535" s="110"/>
    </row>
    <row r="1536" spans="4:14" s="126" customFormat="1" x14ac:dyDescent="0.25">
      <c r="D1536" s="59"/>
      <c r="N1536" s="110"/>
    </row>
    <row r="1537" spans="4:14" s="126" customFormat="1" x14ac:dyDescent="0.25">
      <c r="D1537" s="59"/>
      <c r="N1537" s="110"/>
    </row>
    <row r="1538" spans="4:14" s="126" customFormat="1" x14ac:dyDescent="0.25">
      <c r="D1538" s="59"/>
      <c r="N1538" s="110"/>
    </row>
    <row r="1539" spans="4:14" s="126" customFormat="1" x14ac:dyDescent="0.25">
      <c r="D1539" s="59"/>
      <c r="N1539" s="110"/>
    </row>
    <row r="1540" spans="4:14" s="126" customFormat="1" x14ac:dyDescent="0.25">
      <c r="D1540" s="59"/>
      <c r="N1540" s="110"/>
    </row>
    <row r="1541" spans="4:14" s="126" customFormat="1" x14ac:dyDescent="0.25">
      <c r="D1541" s="59"/>
      <c r="N1541" s="110"/>
    </row>
    <row r="1542" spans="4:14" s="126" customFormat="1" x14ac:dyDescent="0.25">
      <c r="D1542" s="59"/>
      <c r="N1542" s="110"/>
    </row>
    <row r="1543" spans="4:14" s="126" customFormat="1" x14ac:dyDescent="0.25">
      <c r="D1543" s="59"/>
      <c r="N1543" s="110"/>
    </row>
    <row r="1544" spans="4:14" s="126" customFormat="1" x14ac:dyDescent="0.25">
      <c r="D1544" s="59"/>
      <c r="N1544" s="110"/>
    </row>
    <row r="1545" spans="4:14" s="126" customFormat="1" x14ac:dyDescent="0.25">
      <c r="D1545" s="59"/>
      <c r="N1545" s="110"/>
    </row>
    <row r="1546" spans="4:14" s="126" customFormat="1" x14ac:dyDescent="0.25">
      <c r="D1546" s="59"/>
      <c r="N1546" s="110"/>
    </row>
    <row r="1547" spans="4:14" s="126" customFormat="1" x14ac:dyDescent="0.25">
      <c r="D1547" s="59"/>
      <c r="N1547" s="110"/>
    </row>
    <row r="1548" spans="4:14" s="126" customFormat="1" x14ac:dyDescent="0.25">
      <c r="D1548" s="59"/>
      <c r="N1548" s="110"/>
    </row>
    <row r="1549" spans="4:14" s="126" customFormat="1" x14ac:dyDescent="0.25">
      <c r="D1549" s="59"/>
      <c r="N1549" s="110"/>
    </row>
    <row r="1550" spans="4:14" s="126" customFormat="1" x14ac:dyDescent="0.25">
      <c r="D1550" s="59"/>
      <c r="N1550" s="110"/>
    </row>
    <row r="1551" spans="4:14" s="126" customFormat="1" x14ac:dyDescent="0.25">
      <c r="D1551" s="59"/>
      <c r="N1551" s="110"/>
    </row>
    <row r="1552" spans="4:14" s="126" customFormat="1" x14ac:dyDescent="0.25">
      <c r="D1552" s="59"/>
      <c r="N1552" s="110"/>
    </row>
    <row r="1553" spans="4:14" s="126" customFormat="1" x14ac:dyDescent="0.25">
      <c r="D1553" s="59"/>
      <c r="N1553" s="110"/>
    </row>
    <row r="1554" spans="4:14" s="126" customFormat="1" x14ac:dyDescent="0.25">
      <c r="D1554" s="59"/>
      <c r="N1554" s="110"/>
    </row>
    <row r="1555" spans="4:14" s="126" customFormat="1" x14ac:dyDescent="0.25">
      <c r="D1555" s="59"/>
      <c r="N1555" s="110"/>
    </row>
    <row r="1556" spans="4:14" s="126" customFormat="1" x14ac:dyDescent="0.25">
      <c r="D1556" s="59"/>
      <c r="N1556" s="110"/>
    </row>
    <row r="1557" spans="4:14" s="126" customFormat="1" x14ac:dyDescent="0.25">
      <c r="D1557" s="59"/>
      <c r="N1557" s="110"/>
    </row>
    <row r="1558" spans="4:14" s="126" customFormat="1" x14ac:dyDescent="0.25">
      <c r="D1558" s="59"/>
      <c r="N1558" s="110"/>
    </row>
    <row r="1559" spans="4:14" s="126" customFormat="1" x14ac:dyDescent="0.25">
      <c r="D1559" s="59"/>
      <c r="N1559" s="110"/>
    </row>
    <row r="1560" spans="4:14" s="126" customFormat="1" x14ac:dyDescent="0.25">
      <c r="D1560" s="59"/>
      <c r="N1560" s="110"/>
    </row>
    <row r="1561" spans="4:14" s="126" customFormat="1" x14ac:dyDescent="0.25">
      <c r="D1561" s="59"/>
      <c r="N1561" s="110"/>
    </row>
    <row r="1562" spans="4:14" s="126" customFormat="1" x14ac:dyDescent="0.25">
      <c r="D1562" s="59"/>
      <c r="N1562" s="110"/>
    </row>
    <row r="1563" spans="4:14" s="126" customFormat="1" x14ac:dyDescent="0.25">
      <c r="D1563" s="59"/>
      <c r="N1563" s="110"/>
    </row>
    <row r="1564" spans="4:14" s="126" customFormat="1" x14ac:dyDescent="0.25">
      <c r="D1564" s="59"/>
      <c r="N1564" s="110"/>
    </row>
    <row r="1565" spans="4:14" s="126" customFormat="1" x14ac:dyDescent="0.25">
      <c r="D1565" s="59"/>
      <c r="N1565" s="110"/>
    </row>
    <row r="1566" spans="4:14" s="126" customFormat="1" x14ac:dyDescent="0.25">
      <c r="D1566" s="59"/>
      <c r="N1566" s="110"/>
    </row>
    <row r="1567" spans="4:14" s="126" customFormat="1" x14ac:dyDescent="0.25">
      <c r="D1567" s="59"/>
      <c r="N1567" s="110"/>
    </row>
    <row r="1568" spans="4:14" s="126" customFormat="1" x14ac:dyDescent="0.25">
      <c r="D1568" s="59"/>
      <c r="N1568" s="110"/>
    </row>
    <row r="1569" spans="4:14" s="126" customFormat="1" x14ac:dyDescent="0.25">
      <c r="D1569" s="59"/>
      <c r="N1569" s="110"/>
    </row>
    <row r="1570" spans="4:14" s="126" customFormat="1" x14ac:dyDescent="0.25">
      <c r="D1570" s="59"/>
      <c r="N1570" s="110"/>
    </row>
    <row r="1571" spans="4:14" s="126" customFormat="1" x14ac:dyDescent="0.25">
      <c r="D1571" s="59"/>
      <c r="N1571" s="110"/>
    </row>
    <row r="1572" spans="4:14" s="126" customFormat="1" x14ac:dyDescent="0.25">
      <c r="D1572" s="59"/>
      <c r="N1572" s="110"/>
    </row>
    <row r="1573" spans="4:14" s="126" customFormat="1" x14ac:dyDescent="0.25">
      <c r="D1573" s="59"/>
      <c r="N1573" s="110"/>
    </row>
    <row r="1574" spans="4:14" s="126" customFormat="1" x14ac:dyDescent="0.25">
      <c r="D1574" s="59"/>
      <c r="N1574" s="110"/>
    </row>
    <row r="1575" spans="4:14" s="126" customFormat="1" x14ac:dyDescent="0.25">
      <c r="D1575" s="59"/>
      <c r="N1575" s="110"/>
    </row>
    <row r="1576" spans="4:14" s="126" customFormat="1" x14ac:dyDescent="0.25">
      <c r="D1576" s="59"/>
      <c r="N1576" s="110"/>
    </row>
    <row r="1577" spans="4:14" s="126" customFormat="1" x14ac:dyDescent="0.25">
      <c r="D1577" s="59"/>
      <c r="N1577" s="110"/>
    </row>
    <row r="1578" spans="4:14" s="126" customFormat="1" x14ac:dyDescent="0.25">
      <c r="D1578" s="59"/>
      <c r="N1578" s="110"/>
    </row>
    <row r="1579" spans="4:14" s="126" customFormat="1" x14ac:dyDescent="0.25">
      <c r="D1579" s="59"/>
      <c r="N1579" s="110"/>
    </row>
    <row r="1580" spans="4:14" s="126" customFormat="1" x14ac:dyDescent="0.25">
      <c r="D1580" s="59"/>
      <c r="N1580" s="110"/>
    </row>
    <row r="1581" spans="4:14" s="126" customFormat="1" x14ac:dyDescent="0.25">
      <c r="D1581" s="59"/>
      <c r="N1581" s="110"/>
    </row>
    <row r="1582" spans="4:14" s="126" customFormat="1" x14ac:dyDescent="0.25">
      <c r="D1582" s="59"/>
      <c r="N1582" s="110"/>
    </row>
    <row r="1583" spans="4:14" s="126" customFormat="1" x14ac:dyDescent="0.25">
      <c r="D1583" s="59"/>
      <c r="N1583" s="110"/>
    </row>
    <row r="1584" spans="4:14" s="126" customFormat="1" x14ac:dyDescent="0.25">
      <c r="D1584" s="59"/>
      <c r="N1584" s="110"/>
    </row>
    <row r="1585" spans="4:14" s="126" customFormat="1" x14ac:dyDescent="0.25">
      <c r="D1585" s="59"/>
      <c r="N1585" s="110"/>
    </row>
    <row r="1586" spans="4:14" s="126" customFormat="1" x14ac:dyDescent="0.25">
      <c r="D1586" s="59"/>
      <c r="N1586" s="110"/>
    </row>
    <row r="1587" spans="4:14" s="126" customFormat="1" x14ac:dyDescent="0.25">
      <c r="D1587" s="59"/>
      <c r="N1587" s="110"/>
    </row>
    <row r="1588" spans="4:14" s="126" customFormat="1" x14ac:dyDescent="0.25">
      <c r="D1588" s="59"/>
      <c r="N1588" s="110"/>
    </row>
    <row r="1589" spans="4:14" s="126" customFormat="1" x14ac:dyDescent="0.25">
      <c r="D1589" s="59"/>
      <c r="N1589" s="110"/>
    </row>
    <row r="1590" spans="4:14" s="126" customFormat="1" x14ac:dyDescent="0.25">
      <c r="D1590" s="59"/>
      <c r="N1590" s="110"/>
    </row>
    <row r="1591" spans="4:14" s="126" customFormat="1" x14ac:dyDescent="0.25">
      <c r="D1591" s="59"/>
      <c r="N1591" s="110"/>
    </row>
    <row r="1592" spans="4:14" s="126" customFormat="1" x14ac:dyDescent="0.25">
      <c r="D1592" s="59"/>
      <c r="N1592" s="110"/>
    </row>
    <row r="1593" spans="4:14" s="126" customFormat="1" x14ac:dyDescent="0.25">
      <c r="D1593" s="59"/>
      <c r="N1593" s="110"/>
    </row>
    <row r="1594" spans="4:14" s="126" customFormat="1" x14ac:dyDescent="0.25">
      <c r="D1594" s="59"/>
      <c r="N1594" s="110"/>
    </row>
    <row r="1595" spans="4:14" s="126" customFormat="1" x14ac:dyDescent="0.25">
      <c r="D1595" s="59"/>
      <c r="N1595" s="110"/>
    </row>
    <row r="1596" spans="4:14" s="126" customFormat="1" x14ac:dyDescent="0.25">
      <c r="D1596" s="59"/>
      <c r="N1596" s="110"/>
    </row>
    <row r="1597" spans="4:14" s="126" customFormat="1" x14ac:dyDescent="0.25">
      <c r="D1597" s="59"/>
      <c r="N1597" s="110"/>
    </row>
    <row r="1598" spans="4:14" s="126" customFormat="1" x14ac:dyDescent="0.25">
      <c r="D1598" s="59"/>
      <c r="N1598" s="110"/>
    </row>
    <row r="1599" spans="4:14" s="126" customFormat="1" x14ac:dyDescent="0.25">
      <c r="D1599" s="59"/>
      <c r="N1599" s="110"/>
    </row>
    <row r="1600" spans="4:14" s="126" customFormat="1" x14ac:dyDescent="0.25">
      <c r="D1600" s="59"/>
      <c r="N1600" s="110"/>
    </row>
    <row r="1601" spans="4:14" s="126" customFormat="1" x14ac:dyDescent="0.25">
      <c r="D1601" s="59"/>
      <c r="N1601" s="110"/>
    </row>
    <row r="1602" spans="4:14" s="126" customFormat="1" x14ac:dyDescent="0.25">
      <c r="D1602" s="59"/>
      <c r="N1602" s="110"/>
    </row>
    <row r="1603" spans="4:14" s="126" customFormat="1" x14ac:dyDescent="0.25">
      <c r="D1603" s="59"/>
      <c r="N1603" s="110"/>
    </row>
    <row r="1604" spans="4:14" s="126" customFormat="1" x14ac:dyDescent="0.25">
      <c r="D1604" s="59"/>
      <c r="N1604" s="110"/>
    </row>
    <row r="1605" spans="4:14" s="126" customFormat="1" x14ac:dyDescent="0.25">
      <c r="D1605" s="59"/>
      <c r="N1605" s="110"/>
    </row>
    <row r="1606" spans="4:14" s="126" customFormat="1" x14ac:dyDescent="0.25">
      <c r="D1606" s="59"/>
      <c r="N1606" s="110"/>
    </row>
    <row r="1607" spans="4:14" s="126" customFormat="1" x14ac:dyDescent="0.25">
      <c r="D1607" s="59"/>
      <c r="N1607" s="110"/>
    </row>
    <row r="1608" spans="4:14" s="126" customFormat="1" x14ac:dyDescent="0.25">
      <c r="D1608" s="59"/>
      <c r="N1608" s="110"/>
    </row>
    <row r="1609" spans="4:14" s="126" customFormat="1" x14ac:dyDescent="0.25">
      <c r="D1609" s="59"/>
      <c r="N1609" s="110"/>
    </row>
    <row r="1610" spans="4:14" s="126" customFormat="1" x14ac:dyDescent="0.25">
      <c r="D1610" s="59"/>
      <c r="N1610" s="110"/>
    </row>
    <row r="1611" spans="4:14" s="126" customFormat="1" x14ac:dyDescent="0.25">
      <c r="D1611" s="59"/>
      <c r="N1611" s="110"/>
    </row>
    <row r="1612" spans="4:14" s="126" customFormat="1" x14ac:dyDescent="0.25">
      <c r="D1612" s="59"/>
      <c r="N1612" s="110"/>
    </row>
    <row r="1613" spans="4:14" s="126" customFormat="1" x14ac:dyDescent="0.25">
      <c r="D1613" s="59"/>
      <c r="N1613" s="110"/>
    </row>
    <row r="1614" spans="4:14" s="126" customFormat="1" x14ac:dyDescent="0.25">
      <c r="D1614" s="59"/>
      <c r="N1614" s="110"/>
    </row>
    <row r="1615" spans="4:14" s="126" customFormat="1" x14ac:dyDescent="0.25">
      <c r="D1615" s="59"/>
      <c r="N1615" s="110"/>
    </row>
    <row r="1616" spans="4:14" s="126" customFormat="1" x14ac:dyDescent="0.25">
      <c r="D1616" s="59"/>
      <c r="N1616" s="110"/>
    </row>
    <row r="1617" spans="4:14" s="126" customFormat="1" x14ac:dyDescent="0.25">
      <c r="D1617" s="59"/>
      <c r="N1617" s="110"/>
    </row>
    <row r="1618" spans="4:14" s="126" customFormat="1" x14ac:dyDescent="0.25">
      <c r="D1618" s="59"/>
      <c r="N1618" s="110"/>
    </row>
    <row r="1619" spans="4:14" s="126" customFormat="1" x14ac:dyDescent="0.25">
      <c r="D1619" s="59"/>
      <c r="N1619" s="110"/>
    </row>
    <row r="1620" spans="4:14" s="126" customFormat="1" x14ac:dyDescent="0.25">
      <c r="D1620" s="59"/>
      <c r="N1620" s="110"/>
    </row>
    <row r="1621" spans="4:14" s="126" customFormat="1" x14ac:dyDescent="0.25">
      <c r="D1621" s="59"/>
      <c r="N1621" s="110"/>
    </row>
    <row r="1622" spans="4:14" s="126" customFormat="1" x14ac:dyDescent="0.25">
      <c r="D1622" s="59"/>
      <c r="N1622" s="110"/>
    </row>
    <row r="1623" spans="4:14" s="126" customFormat="1" x14ac:dyDescent="0.25">
      <c r="D1623" s="59"/>
      <c r="N1623" s="110"/>
    </row>
    <row r="1624" spans="4:14" s="126" customFormat="1" x14ac:dyDescent="0.25">
      <c r="D1624" s="59"/>
      <c r="N1624" s="110"/>
    </row>
    <row r="1625" spans="4:14" s="126" customFormat="1" x14ac:dyDescent="0.25">
      <c r="D1625" s="59"/>
      <c r="N1625" s="110"/>
    </row>
    <row r="1626" spans="4:14" s="126" customFormat="1" x14ac:dyDescent="0.25">
      <c r="D1626" s="59"/>
      <c r="N1626" s="110"/>
    </row>
    <row r="1627" spans="4:14" s="126" customFormat="1" x14ac:dyDescent="0.25">
      <c r="D1627" s="59"/>
      <c r="N1627" s="110"/>
    </row>
    <row r="1628" spans="4:14" s="126" customFormat="1" x14ac:dyDescent="0.25">
      <c r="D1628" s="59"/>
      <c r="N1628" s="110"/>
    </row>
    <row r="1629" spans="4:14" s="126" customFormat="1" x14ac:dyDescent="0.25">
      <c r="D1629" s="59"/>
      <c r="N1629" s="110"/>
    </row>
    <row r="1630" spans="4:14" s="126" customFormat="1" x14ac:dyDescent="0.25">
      <c r="D1630" s="59"/>
      <c r="N1630" s="110"/>
    </row>
    <row r="1631" spans="4:14" s="126" customFormat="1" x14ac:dyDescent="0.25">
      <c r="D1631" s="59"/>
      <c r="N1631" s="110"/>
    </row>
    <row r="1632" spans="4:14" s="126" customFormat="1" x14ac:dyDescent="0.25">
      <c r="D1632" s="59"/>
      <c r="N1632" s="110"/>
    </row>
    <row r="1633" spans="4:14" s="126" customFormat="1" x14ac:dyDescent="0.25">
      <c r="D1633" s="59"/>
      <c r="N1633" s="110"/>
    </row>
    <row r="1634" spans="4:14" s="126" customFormat="1" x14ac:dyDescent="0.25">
      <c r="D1634" s="59"/>
      <c r="N1634" s="110"/>
    </row>
    <row r="1635" spans="4:14" s="126" customFormat="1" x14ac:dyDescent="0.25">
      <c r="D1635" s="59"/>
      <c r="N1635" s="110"/>
    </row>
    <row r="1636" spans="4:14" s="126" customFormat="1" x14ac:dyDescent="0.25">
      <c r="D1636" s="59"/>
      <c r="N1636" s="110"/>
    </row>
    <row r="1637" spans="4:14" s="126" customFormat="1" x14ac:dyDescent="0.25">
      <c r="D1637" s="59"/>
      <c r="N1637" s="110"/>
    </row>
    <row r="1638" spans="4:14" s="126" customFormat="1" x14ac:dyDescent="0.25">
      <c r="D1638" s="59"/>
      <c r="N1638" s="110"/>
    </row>
    <row r="1639" spans="4:14" s="126" customFormat="1" x14ac:dyDescent="0.25">
      <c r="D1639" s="59"/>
      <c r="N1639" s="110"/>
    </row>
    <row r="1640" spans="4:14" s="126" customFormat="1" x14ac:dyDescent="0.25">
      <c r="D1640" s="59"/>
      <c r="N1640" s="110"/>
    </row>
    <row r="1641" spans="4:14" s="126" customFormat="1" x14ac:dyDescent="0.25">
      <c r="D1641" s="59"/>
      <c r="N1641" s="110"/>
    </row>
    <row r="1642" spans="4:14" s="126" customFormat="1" x14ac:dyDescent="0.25">
      <c r="D1642" s="59"/>
      <c r="N1642" s="110"/>
    </row>
    <row r="1643" spans="4:14" s="126" customFormat="1" x14ac:dyDescent="0.25">
      <c r="D1643" s="59"/>
      <c r="N1643" s="110"/>
    </row>
    <row r="1644" spans="4:14" s="126" customFormat="1" x14ac:dyDescent="0.25">
      <c r="D1644" s="59"/>
      <c r="N1644" s="110"/>
    </row>
    <row r="1645" spans="4:14" s="126" customFormat="1" x14ac:dyDescent="0.25">
      <c r="D1645" s="59"/>
      <c r="N1645" s="110"/>
    </row>
    <row r="1646" spans="4:14" s="126" customFormat="1" x14ac:dyDescent="0.25">
      <c r="D1646" s="59"/>
      <c r="N1646" s="110"/>
    </row>
    <row r="1647" spans="4:14" s="126" customFormat="1" x14ac:dyDescent="0.25">
      <c r="D1647" s="59"/>
      <c r="N1647" s="110"/>
    </row>
    <row r="1648" spans="4:14" s="126" customFormat="1" x14ac:dyDescent="0.25">
      <c r="D1648" s="59"/>
      <c r="N1648" s="110"/>
    </row>
    <row r="1649" spans="4:14" s="126" customFormat="1" x14ac:dyDescent="0.25">
      <c r="D1649" s="59"/>
      <c r="N1649" s="110"/>
    </row>
    <row r="1650" spans="4:14" s="126" customFormat="1" x14ac:dyDescent="0.25">
      <c r="D1650" s="59"/>
      <c r="N1650" s="110"/>
    </row>
    <row r="1651" spans="4:14" s="126" customFormat="1" x14ac:dyDescent="0.25">
      <c r="D1651" s="59"/>
      <c r="N1651" s="110"/>
    </row>
    <row r="1652" spans="4:14" s="126" customFormat="1" x14ac:dyDescent="0.25">
      <c r="D1652" s="59"/>
      <c r="N1652" s="110"/>
    </row>
    <row r="1653" spans="4:14" s="126" customFormat="1" x14ac:dyDescent="0.25">
      <c r="D1653" s="59"/>
      <c r="N1653" s="110"/>
    </row>
    <row r="1654" spans="4:14" s="126" customFormat="1" x14ac:dyDescent="0.25">
      <c r="D1654" s="59"/>
      <c r="N1654" s="110"/>
    </row>
    <row r="1655" spans="4:14" s="126" customFormat="1" x14ac:dyDescent="0.25">
      <c r="D1655" s="59"/>
      <c r="N1655" s="110"/>
    </row>
    <row r="1656" spans="4:14" s="126" customFormat="1" x14ac:dyDescent="0.25">
      <c r="D1656" s="59"/>
      <c r="N1656" s="110"/>
    </row>
    <row r="1657" spans="4:14" s="126" customFormat="1" x14ac:dyDescent="0.25">
      <c r="D1657" s="59"/>
      <c r="N1657" s="110"/>
    </row>
    <row r="1658" spans="4:14" s="126" customFormat="1" x14ac:dyDescent="0.25">
      <c r="D1658" s="59"/>
      <c r="N1658" s="110"/>
    </row>
    <row r="1659" spans="4:14" s="126" customFormat="1" x14ac:dyDescent="0.25">
      <c r="D1659" s="59"/>
      <c r="N1659" s="110"/>
    </row>
    <row r="1660" spans="4:14" s="126" customFormat="1" x14ac:dyDescent="0.25">
      <c r="D1660" s="59"/>
      <c r="N1660" s="110"/>
    </row>
    <row r="1661" spans="4:14" s="126" customFormat="1" x14ac:dyDescent="0.25">
      <c r="D1661" s="59"/>
      <c r="N1661" s="110"/>
    </row>
    <row r="1662" spans="4:14" s="126" customFormat="1" x14ac:dyDescent="0.25">
      <c r="D1662" s="59"/>
      <c r="N1662" s="110"/>
    </row>
    <row r="1663" spans="4:14" s="126" customFormat="1" x14ac:dyDescent="0.25">
      <c r="D1663" s="59"/>
      <c r="N1663" s="110"/>
    </row>
    <row r="1664" spans="4:14" s="126" customFormat="1" x14ac:dyDescent="0.25">
      <c r="D1664" s="59"/>
      <c r="N1664" s="110"/>
    </row>
    <row r="1665" spans="4:14" s="126" customFormat="1" x14ac:dyDescent="0.25">
      <c r="D1665" s="59"/>
      <c r="N1665" s="110"/>
    </row>
    <row r="1666" spans="4:14" s="126" customFormat="1" x14ac:dyDescent="0.25">
      <c r="D1666" s="59"/>
      <c r="N1666" s="110"/>
    </row>
    <row r="1667" spans="4:14" s="126" customFormat="1" x14ac:dyDescent="0.25">
      <c r="D1667" s="59"/>
      <c r="N1667" s="110"/>
    </row>
    <row r="1668" spans="4:14" s="126" customFormat="1" x14ac:dyDescent="0.25">
      <c r="D1668" s="59"/>
      <c r="N1668" s="110"/>
    </row>
    <row r="1669" spans="4:14" s="126" customFormat="1" x14ac:dyDescent="0.25">
      <c r="D1669" s="59"/>
      <c r="N1669" s="110"/>
    </row>
    <row r="1670" spans="4:14" s="126" customFormat="1" x14ac:dyDescent="0.25">
      <c r="D1670" s="59"/>
      <c r="N1670" s="110"/>
    </row>
    <row r="1671" spans="4:14" s="126" customFormat="1" x14ac:dyDescent="0.25">
      <c r="D1671" s="59"/>
      <c r="N1671" s="110"/>
    </row>
    <row r="1672" spans="4:14" s="126" customFormat="1" x14ac:dyDescent="0.25">
      <c r="D1672" s="59"/>
      <c r="N1672" s="110"/>
    </row>
    <row r="1673" spans="4:14" s="126" customFormat="1" x14ac:dyDescent="0.25">
      <c r="D1673" s="59"/>
      <c r="N1673" s="110"/>
    </row>
    <row r="1674" spans="4:14" s="126" customFormat="1" x14ac:dyDescent="0.25">
      <c r="D1674" s="59"/>
      <c r="N1674" s="110"/>
    </row>
    <row r="1675" spans="4:14" s="126" customFormat="1" x14ac:dyDescent="0.25">
      <c r="D1675" s="59"/>
      <c r="N1675" s="110"/>
    </row>
    <row r="1676" spans="4:14" s="126" customFormat="1" x14ac:dyDescent="0.25">
      <c r="D1676" s="59"/>
      <c r="N1676" s="110"/>
    </row>
    <row r="1677" spans="4:14" s="126" customFormat="1" x14ac:dyDescent="0.25">
      <c r="D1677" s="59"/>
      <c r="N1677" s="110"/>
    </row>
    <row r="1678" spans="4:14" s="126" customFormat="1" x14ac:dyDescent="0.25">
      <c r="D1678" s="59"/>
      <c r="N1678" s="110"/>
    </row>
    <row r="1679" spans="4:14" s="126" customFormat="1" x14ac:dyDescent="0.25">
      <c r="D1679" s="59"/>
      <c r="N1679" s="110"/>
    </row>
    <row r="1680" spans="4:14" s="126" customFormat="1" x14ac:dyDescent="0.25">
      <c r="D1680" s="59"/>
      <c r="N1680" s="110"/>
    </row>
    <row r="1681" spans="4:14" s="126" customFormat="1" x14ac:dyDescent="0.25">
      <c r="D1681" s="59"/>
      <c r="N1681" s="110"/>
    </row>
    <row r="1682" spans="4:14" s="126" customFormat="1" x14ac:dyDescent="0.25">
      <c r="D1682" s="59"/>
      <c r="N1682" s="110"/>
    </row>
    <row r="1683" spans="4:14" s="126" customFormat="1" x14ac:dyDescent="0.25">
      <c r="D1683" s="59"/>
      <c r="N1683" s="110"/>
    </row>
    <row r="1684" spans="4:14" s="126" customFormat="1" x14ac:dyDescent="0.25">
      <c r="D1684" s="59"/>
      <c r="N1684" s="110"/>
    </row>
    <row r="1685" spans="4:14" s="126" customFormat="1" x14ac:dyDescent="0.25">
      <c r="D1685" s="59"/>
      <c r="N1685" s="110"/>
    </row>
    <row r="1686" spans="4:14" s="126" customFormat="1" x14ac:dyDescent="0.25">
      <c r="D1686" s="59"/>
      <c r="N1686" s="110"/>
    </row>
    <row r="1687" spans="4:14" s="126" customFormat="1" x14ac:dyDescent="0.25">
      <c r="D1687" s="59"/>
      <c r="N1687" s="110"/>
    </row>
    <row r="1688" spans="4:14" s="126" customFormat="1" x14ac:dyDescent="0.25">
      <c r="D1688" s="59"/>
      <c r="N1688" s="110"/>
    </row>
    <row r="1689" spans="4:14" s="126" customFormat="1" x14ac:dyDescent="0.25">
      <c r="D1689" s="59"/>
      <c r="N1689" s="110"/>
    </row>
    <row r="1690" spans="4:14" s="126" customFormat="1" x14ac:dyDescent="0.25">
      <c r="D1690" s="59"/>
      <c r="N1690" s="110"/>
    </row>
    <row r="1691" spans="4:14" s="126" customFormat="1" x14ac:dyDescent="0.25">
      <c r="D1691" s="59"/>
      <c r="N1691" s="110"/>
    </row>
    <row r="1692" spans="4:14" s="126" customFormat="1" x14ac:dyDescent="0.25">
      <c r="D1692" s="59"/>
      <c r="N1692" s="110"/>
    </row>
    <row r="1693" spans="4:14" s="126" customFormat="1" x14ac:dyDescent="0.25">
      <c r="D1693" s="59"/>
      <c r="N1693" s="110"/>
    </row>
    <row r="1694" spans="4:14" s="126" customFormat="1" x14ac:dyDescent="0.25">
      <c r="D1694" s="59"/>
      <c r="N1694" s="110"/>
    </row>
    <row r="1695" spans="4:14" s="126" customFormat="1" x14ac:dyDescent="0.25">
      <c r="D1695" s="59"/>
      <c r="N1695" s="110"/>
    </row>
    <row r="1696" spans="4:14" s="126" customFormat="1" x14ac:dyDescent="0.25">
      <c r="D1696" s="59"/>
      <c r="N1696" s="110"/>
    </row>
    <row r="1697" spans="4:14" s="126" customFormat="1" x14ac:dyDescent="0.25">
      <c r="D1697" s="59"/>
      <c r="N1697" s="110"/>
    </row>
    <row r="1698" spans="4:14" s="126" customFormat="1" x14ac:dyDescent="0.25">
      <c r="D1698" s="59"/>
      <c r="N1698" s="110"/>
    </row>
    <row r="1699" spans="4:14" s="126" customFormat="1" x14ac:dyDescent="0.25">
      <c r="D1699" s="59"/>
      <c r="N1699" s="110"/>
    </row>
    <row r="1700" spans="4:14" s="126" customFormat="1" x14ac:dyDescent="0.25">
      <c r="D1700" s="59"/>
      <c r="N1700" s="110"/>
    </row>
    <row r="1701" spans="4:14" s="126" customFormat="1" x14ac:dyDescent="0.25">
      <c r="D1701" s="59"/>
      <c r="N1701" s="110"/>
    </row>
    <row r="1702" spans="4:14" s="126" customFormat="1" x14ac:dyDescent="0.25">
      <c r="D1702" s="59"/>
      <c r="N1702" s="110"/>
    </row>
    <row r="1703" spans="4:14" s="126" customFormat="1" x14ac:dyDescent="0.25">
      <c r="D1703" s="59"/>
      <c r="N1703" s="110"/>
    </row>
    <row r="1704" spans="4:14" s="126" customFormat="1" x14ac:dyDescent="0.25">
      <c r="D1704" s="59"/>
      <c r="N1704" s="110"/>
    </row>
    <row r="1705" spans="4:14" s="126" customFormat="1" x14ac:dyDescent="0.25">
      <c r="D1705" s="59"/>
      <c r="N1705" s="110"/>
    </row>
    <row r="1706" spans="4:14" s="126" customFormat="1" x14ac:dyDescent="0.25">
      <c r="D1706" s="59"/>
      <c r="N1706" s="110"/>
    </row>
    <row r="1707" spans="4:14" s="126" customFormat="1" x14ac:dyDescent="0.25">
      <c r="D1707" s="59"/>
      <c r="N1707" s="110"/>
    </row>
    <row r="1708" spans="4:14" s="126" customFormat="1" x14ac:dyDescent="0.25">
      <c r="D1708" s="59"/>
      <c r="N1708" s="110"/>
    </row>
    <row r="1709" spans="4:14" s="126" customFormat="1" x14ac:dyDescent="0.25">
      <c r="D1709" s="59"/>
      <c r="N1709" s="110"/>
    </row>
    <row r="1710" spans="4:14" s="126" customFormat="1" x14ac:dyDescent="0.25">
      <c r="D1710" s="59"/>
      <c r="N1710" s="110"/>
    </row>
    <row r="1711" spans="4:14" s="126" customFormat="1" x14ac:dyDescent="0.25">
      <c r="D1711" s="59"/>
      <c r="N1711" s="110"/>
    </row>
    <row r="1712" spans="4:14" s="126" customFormat="1" x14ac:dyDescent="0.25">
      <c r="D1712" s="59"/>
      <c r="N1712" s="110"/>
    </row>
    <row r="1713" spans="4:14" s="126" customFormat="1" x14ac:dyDescent="0.25">
      <c r="D1713" s="59"/>
      <c r="N1713" s="110"/>
    </row>
    <row r="1714" spans="4:14" s="126" customFormat="1" x14ac:dyDescent="0.25">
      <c r="D1714" s="59"/>
      <c r="N1714" s="110"/>
    </row>
    <row r="1715" spans="4:14" s="126" customFormat="1" x14ac:dyDescent="0.25">
      <c r="D1715" s="59"/>
      <c r="N1715" s="110"/>
    </row>
    <row r="1716" spans="4:14" s="126" customFormat="1" x14ac:dyDescent="0.25">
      <c r="D1716" s="59"/>
      <c r="N1716" s="110"/>
    </row>
    <row r="1717" spans="4:14" s="126" customFormat="1" x14ac:dyDescent="0.25">
      <c r="D1717" s="59"/>
      <c r="N1717" s="110"/>
    </row>
    <row r="1718" spans="4:14" s="126" customFormat="1" x14ac:dyDescent="0.25">
      <c r="D1718" s="59"/>
      <c r="N1718" s="110"/>
    </row>
    <row r="1719" spans="4:14" s="126" customFormat="1" x14ac:dyDescent="0.25">
      <c r="D1719" s="59"/>
      <c r="N1719" s="110"/>
    </row>
    <row r="1720" spans="4:14" s="126" customFormat="1" x14ac:dyDescent="0.25">
      <c r="D1720" s="59"/>
      <c r="N1720" s="110"/>
    </row>
    <row r="1721" spans="4:14" s="126" customFormat="1" x14ac:dyDescent="0.25">
      <c r="D1721" s="59"/>
      <c r="N1721" s="110"/>
    </row>
    <row r="1722" spans="4:14" s="126" customFormat="1" x14ac:dyDescent="0.25">
      <c r="D1722" s="59"/>
      <c r="N1722" s="110"/>
    </row>
    <row r="1723" spans="4:14" s="126" customFormat="1" x14ac:dyDescent="0.25">
      <c r="D1723" s="59"/>
      <c r="N1723" s="110"/>
    </row>
    <row r="1724" spans="4:14" s="126" customFormat="1" x14ac:dyDescent="0.25">
      <c r="D1724" s="59"/>
      <c r="N1724" s="110"/>
    </row>
    <row r="1725" spans="4:14" s="126" customFormat="1" x14ac:dyDescent="0.25">
      <c r="D1725" s="59"/>
      <c r="N1725" s="110"/>
    </row>
    <row r="1726" spans="4:14" s="126" customFormat="1" x14ac:dyDescent="0.25">
      <c r="D1726" s="59"/>
      <c r="N1726" s="110"/>
    </row>
    <row r="1727" spans="4:14" s="126" customFormat="1" x14ac:dyDescent="0.25">
      <c r="D1727" s="59"/>
      <c r="N1727" s="110"/>
    </row>
    <row r="1728" spans="4:14" s="126" customFormat="1" x14ac:dyDescent="0.25">
      <c r="D1728" s="59"/>
      <c r="N1728" s="110"/>
    </row>
    <row r="1729" spans="4:14" s="126" customFormat="1" x14ac:dyDescent="0.25">
      <c r="D1729" s="59"/>
      <c r="N1729" s="110"/>
    </row>
    <row r="1730" spans="4:14" s="126" customFormat="1" x14ac:dyDescent="0.25">
      <c r="D1730" s="59"/>
      <c r="N1730" s="110"/>
    </row>
    <row r="1731" spans="4:14" s="126" customFormat="1" x14ac:dyDescent="0.25">
      <c r="D1731" s="59"/>
      <c r="N1731" s="110"/>
    </row>
    <row r="1732" spans="4:14" s="126" customFormat="1" x14ac:dyDescent="0.25">
      <c r="D1732" s="59"/>
      <c r="N1732" s="110"/>
    </row>
    <row r="1733" spans="4:14" s="126" customFormat="1" x14ac:dyDescent="0.25">
      <c r="D1733" s="59"/>
      <c r="N1733" s="110"/>
    </row>
    <row r="1734" spans="4:14" s="126" customFormat="1" x14ac:dyDescent="0.25">
      <c r="D1734" s="59"/>
      <c r="N1734" s="110"/>
    </row>
    <row r="1735" spans="4:14" s="126" customFormat="1" x14ac:dyDescent="0.25">
      <c r="D1735" s="59"/>
      <c r="N1735" s="110"/>
    </row>
    <row r="1736" spans="4:14" s="126" customFormat="1" x14ac:dyDescent="0.25">
      <c r="D1736" s="59"/>
      <c r="N1736" s="110"/>
    </row>
    <row r="1737" spans="4:14" s="126" customFormat="1" x14ac:dyDescent="0.25">
      <c r="D1737" s="59"/>
      <c r="N1737" s="110"/>
    </row>
    <row r="1738" spans="4:14" s="126" customFormat="1" x14ac:dyDescent="0.25">
      <c r="D1738" s="59"/>
      <c r="N1738" s="110"/>
    </row>
    <row r="1739" spans="4:14" s="126" customFormat="1" x14ac:dyDescent="0.25">
      <c r="D1739" s="59"/>
      <c r="N1739" s="110"/>
    </row>
    <row r="1740" spans="4:14" s="126" customFormat="1" x14ac:dyDescent="0.25">
      <c r="D1740" s="59"/>
      <c r="N1740" s="110"/>
    </row>
    <row r="1741" spans="4:14" s="126" customFormat="1" x14ac:dyDescent="0.25">
      <c r="D1741" s="59"/>
      <c r="N1741" s="110"/>
    </row>
    <row r="1742" spans="4:14" s="126" customFormat="1" x14ac:dyDescent="0.25">
      <c r="D1742" s="59"/>
      <c r="N1742" s="110"/>
    </row>
    <row r="1743" spans="4:14" s="126" customFormat="1" x14ac:dyDescent="0.25">
      <c r="D1743" s="59"/>
      <c r="N1743" s="110"/>
    </row>
    <row r="1744" spans="4:14" s="126" customFormat="1" x14ac:dyDescent="0.25">
      <c r="D1744" s="59"/>
      <c r="N1744" s="110"/>
    </row>
    <row r="1745" spans="4:14" s="126" customFormat="1" x14ac:dyDescent="0.25">
      <c r="D1745" s="59"/>
      <c r="N1745" s="110"/>
    </row>
    <row r="1746" spans="4:14" s="126" customFormat="1" x14ac:dyDescent="0.25">
      <c r="D1746" s="59"/>
      <c r="N1746" s="110"/>
    </row>
    <row r="1747" spans="4:14" s="126" customFormat="1" x14ac:dyDescent="0.25">
      <c r="D1747" s="59"/>
      <c r="N1747" s="110"/>
    </row>
    <row r="1748" spans="4:14" s="126" customFormat="1" x14ac:dyDescent="0.25">
      <c r="D1748" s="59"/>
      <c r="N1748" s="110"/>
    </row>
    <row r="1749" spans="4:14" s="126" customFormat="1" x14ac:dyDescent="0.25">
      <c r="D1749" s="59"/>
      <c r="N1749" s="110"/>
    </row>
    <row r="1750" spans="4:14" s="126" customFormat="1" x14ac:dyDescent="0.25">
      <c r="D1750" s="59"/>
      <c r="N1750" s="110"/>
    </row>
    <row r="1751" spans="4:14" s="126" customFormat="1" x14ac:dyDescent="0.25">
      <c r="D1751" s="59"/>
      <c r="N1751" s="110"/>
    </row>
    <row r="1752" spans="4:14" s="126" customFormat="1" x14ac:dyDescent="0.25">
      <c r="D1752" s="59"/>
      <c r="N1752" s="110"/>
    </row>
    <row r="1753" spans="4:14" s="126" customFormat="1" x14ac:dyDescent="0.25">
      <c r="D1753" s="59"/>
      <c r="N1753" s="110"/>
    </row>
    <row r="1754" spans="4:14" s="126" customFormat="1" x14ac:dyDescent="0.25">
      <c r="D1754" s="59"/>
      <c r="N1754" s="110"/>
    </row>
    <row r="1755" spans="4:14" s="126" customFormat="1" x14ac:dyDescent="0.25">
      <c r="D1755" s="59"/>
      <c r="N1755" s="110"/>
    </row>
    <row r="1756" spans="4:14" s="126" customFormat="1" x14ac:dyDescent="0.25">
      <c r="D1756" s="59"/>
      <c r="N1756" s="110"/>
    </row>
    <row r="1757" spans="4:14" s="126" customFormat="1" x14ac:dyDescent="0.25">
      <c r="D1757" s="59"/>
      <c r="N1757" s="110"/>
    </row>
    <row r="1758" spans="4:14" s="126" customFormat="1" x14ac:dyDescent="0.25">
      <c r="D1758" s="59"/>
      <c r="N1758" s="110"/>
    </row>
    <row r="1759" spans="4:14" s="126" customFormat="1" x14ac:dyDescent="0.25">
      <c r="D1759" s="59"/>
      <c r="N1759" s="110"/>
    </row>
    <row r="1760" spans="4:14" s="126" customFormat="1" x14ac:dyDescent="0.25">
      <c r="D1760" s="59"/>
      <c r="N1760" s="110"/>
    </row>
    <row r="1761" spans="4:14" s="126" customFormat="1" x14ac:dyDescent="0.25">
      <c r="D1761" s="59"/>
      <c r="N1761" s="110"/>
    </row>
    <row r="1762" spans="4:14" s="126" customFormat="1" x14ac:dyDescent="0.25">
      <c r="D1762" s="59"/>
      <c r="N1762" s="110"/>
    </row>
    <row r="1763" spans="4:14" s="126" customFormat="1" x14ac:dyDescent="0.25">
      <c r="D1763" s="59"/>
      <c r="N1763" s="110"/>
    </row>
    <row r="1764" spans="4:14" s="126" customFormat="1" x14ac:dyDescent="0.25">
      <c r="D1764" s="59"/>
      <c r="N1764" s="110"/>
    </row>
    <row r="1765" spans="4:14" s="126" customFormat="1" x14ac:dyDescent="0.25">
      <c r="D1765" s="59"/>
      <c r="N1765" s="110"/>
    </row>
    <row r="1766" spans="4:14" s="126" customFormat="1" x14ac:dyDescent="0.25">
      <c r="D1766" s="59"/>
      <c r="N1766" s="110"/>
    </row>
    <row r="1767" spans="4:14" s="126" customFormat="1" x14ac:dyDescent="0.25">
      <c r="D1767" s="59"/>
      <c r="N1767" s="110"/>
    </row>
    <row r="1768" spans="4:14" s="126" customFormat="1" x14ac:dyDescent="0.25">
      <c r="D1768" s="59"/>
      <c r="N1768" s="110"/>
    </row>
    <row r="1769" spans="4:14" s="126" customFormat="1" x14ac:dyDescent="0.25">
      <c r="D1769" s="59"/>
      <c r="N1769" s="110"/>
    </row>
    <row r="1770" spans="4:14" s="126" customFormat="1" x14ac:dyDescent="0.25">
      <c r="D1770" s="59"/>
      <c r="N1770" s="110"/>
    </row>
    <row r="1771" spans="4:14" s="126" customFormat="1" x14ac:dyDescent="0.25">
      <c r="D1771" s="59"/>
      <c r="N1771" s="110"/>
    </row>
    <row r="1772" spans="4:14" s="126" customFormat="1" x14ac:dyDescent="0.25">
      <c r="D1772" s="59"/>
      <c r="N1772" s="110"/>
    </row>
    <row r="1773" spans="4:14" s="126" customFormat="1" x14ac:dyDescent="0.25">
      <c r="D1773" s="59"/>
      <c r="N1773" s="110"/>
    </row>
    <row r="1774" spans="4:14" s="126" customFormat="1" x14ac:dyDescent="0.25">
      <c r="D1774" s="59"/>
      <c r="N1774" s="110"/>
    </row>
    <row r="1775" spans="4:14" s="126" customFormat="1" x14ac:dyDescent="0.25">
      <c r="D1775" s="59"/>
      <c r="N1775" s="110"/>
    </row>
    <row r="1776" spans="4:14" s="126" customFormat="1" x14ac:dyDescent="0.25">
      <c r="D1776" s="59"/>
      <c r="N1776" s="110"/>
    </row>
    <row r="1777" spans="4:14" s="126" customFormat="1" x14ac:dyDescent="0.25">
      <c r="D1777" s="59"/>
      <c r="N1777" s="110"/>
    </row>
    <row r="1778" spans="4:14" s="126" customFormat="1" x14ac:dyDescent="0.25">
      <c r="D1778" s="59"/>
      <c r="N1778" s="110"/>
    </row>
    <row r="1779" spans="4:14" s="126" customFormat="1" x14ac:dyDescent="0.25">
      <c r="D1779" s="59"/>
      <c r="N1779" s="110"/>
    </row>
    <row r="1780" spans="4:14" s="126" customFormat="1" x14ac:dyDescent="0.25">
      <c r="D1780" s="59"/>
      <c r="N1780" s="110"/>
    </row>
    <row r="1781" spans="4:14" s="126" customFormat="1" x14ac:dyDescent="0.25">
      <c r="D1781" s="59"/>
      <c r="N1781" s="110"/>
    </row>
    <row r="1782" spans="4:14" s="126" customFormat="1" x14ac:dyDescent="0.25">
      <c r="D1782" s="59"/>
      <c r="N1782" s="110"/>
    </row>
    <row r="1783" spans="4:14" s="126" customFormat="1" x14ac:dyDescent="0.25">
      <c r="D1783" s="59"/>
      <c r="N1783" s="110"/>
    </row>
    <row r="1784" spans="4:14" s="126" customFormat="1" x14ac:dyDescent="0.25">
      <c r="D1784" s="59"/>
      <c r="N1784" s="110"/>
    </row>
    <row r="1785" spans="4:14" s="126" customFormat="1" x14ac:dyDescent="0.25">
      <c r="D1785" s="59"/>
      <c r="N1785" s="110"/>
    </row>
    <row r="1786" spans="4:14" s="126" customFormat="1" x14ac:dyDescent="0.25">
      <c r="D1786" s="59"/>
      <c r="N1786" s="110"/>
    </row>
    <row r="1787" spans="4:14" s="126" customFormat="1" x14ac:dyDescent="0.25">
      <c r="D1787" s="59"/>
      <c r="N1787" s="110"/>
    </row>
    <row r="1788" spans="4:14" s="126" customFormat="1" x14ac:dyDescent="0.25">
      <c r="D1788" s="59"/>
      <c r="N1788" s="110"/>
    </row>
    <row r="1789" spans="4:14" s="126" customFormat="1" x14ac:dyDescent="0.25">
      <c r="D1789" s="59"/>
      <c r="N1789" s="110"/>
    </row>
    <row r="1790" spans="4:14" s="126" customFormat="1" x14ac:dyDescent="0.25">
      <c r="D1790" s="59"/>
      <c r="N1790" s="110"/>
    </row>
    <row r="1791" spans="4:14" s="126" customFormat="1" x14ac:dyDescent="0.25">
      <c r="D1791" s="59"/>
      <c r="N1791" s="110"/>
    </row>
    <row r="1792" spans="4:14" s="126" customFormat="1" x14ac:dyDescent="0.25">
      <c r="D1792" s="59"/>
      <c r="N1792" s="110"/>
    </row>
    <row r="1793" spans="4:14" s="126" customFormat="1" x14ac:dyDescent="0.25">
      <c r="D1793" s="59"/>
      <c r="N1793" s="110"/>
    </row>
    <row r="1794" spans="4:14" s="126" customFormat="1" x14ac:dyDescent="0.25">
      <c r="D1794" s="59"/>
      <c r="N1794" s="110"/>
    </row>
    <row r="1795" spans="4:14" s="126" customFormat="1" x14ac:dyDescent="0.25">
      <c r="D1795" s="59"/>
      <c r="N1795" s="110"/>
    </row>
    <row r="1796" spans="4:14" s="126" customFormat="1" x14ac:dyDescent="0.25">
      <c r="D1796" s="59"/>
      <c r="N1796" s="110"/>
    </row>
    <row r="1797" spans="4:14" s="126" customFormat="1" x14ac:dyDescent="0.25">
      <c r="D1797" s="59"/>
      <c r="N1797" s="110"/>
    </row>
    <row r="1798" spans="4:14" s="126" customFormat="1" x14ac:dyDescent="0.25">
      <c r="D1798" s="59"/>
      <c r="N1798" s="110"/>
    </row>
    <row r="1799" spans="4:14" s="126" customFormat="1" x14ac:dyDescent="0.25">
      <c r="D1799" s="59"/>
      <c r="N1799" s="110"/>
    </row>
    <row r="1800" spans="4:14" s="126" customFormat="1" x14ac:dyDescent="0.25">
      <c r="D1800" s="59"/>
      <c r="N1800" s="110"/>
    </row>
    <row r="1801" spans="4:14" s="126" customFormat="1" x14ac:dyDescent="0.25">
      <c r="D1801" s="59"/>
      <c r="N1801" s="110"/>
    </row>
    <row r="1802" spans="4:14" s="126" customFormat="1" x14ac:dyDescent="0.25">
      <c r="D1802" s="59"/>
      <c r="N1802" s="110"/>
    </row>
    <row r="1803" spans="4:14" s="126" customFormat="1" x14ac:dyDescent="0.25">
      <c r="D1803" s="59"/>
      <c r="N1803" s="110"/>
    </row>
    <row r="1804" spans="4:14" s="126" customFormat="1" x14ac:dyDescent="0.25">
      <c r="D1804" s="59"/>
      <c r="N1804" s="110"/>
    </row>
    <row r="1805" spans="4:14" s="126" customFormat="1" x14ac:dyDescent="0.25">
      <c r="D1805" s="59"/>
      <c r="N1805" s="110"/>
    </row>
    <row r="1806" spans="4:14" s="126" customFormat="1" x14ac:dyDescent="0.25">
      <c r="D1806" s="59"/>
      <c r="N1806" s="110"/>
    </row>
    <row r="1807" spans="4:14" s="126" customFormat="1" x14ac:dyDescent="0.25">
      <c r="D1807" s="59"/>
      <c r="N1807" s="110"/>
    </row>
    <row r="1808" spans="4:14" s="126" customFormat="1" x14ac:dyDescent="0.25">
      <c r="D1808" s="59"/>
      <c r="N1808" s="110"/>
    </row>
    <row r="1809" spans="4:14" s="126" customFormat="1" x14ac:dyDescent="0.25">
      <c r="D1809" s="59"/>
      <c r="N1809" s="110"/>
    </row>
    <row r="1810" spans="4:14" s="126" customFormat="1" x14ac:dyDescent="0.25">
      <c r="D1810" s="59"/>
      <c r="N1810" s="110"/>
    </row>
    <row r="1811" spans="4:14" s="126" customFormat="1" x14ac:dyDescent="0.25">
      <c r="D1811" s="59"/>
      <c r="N1811" s="110"/>
    </row>
    <row r="1812" spans="4:14" s="126" customFormat="1" x14ac:dyDescent="0.25">
      <c r="D1812" s="59"/>
      <c r="N1812" s="110"/>
    </row>
    <row r="1813" spans="4:14" s="126" customFormat="1" x14ac:dyDescent="0.25">
      <c r="D1813" s="59"/>
      <c r="N1813" s="110"/>
    </row>
    <row r="1814" spans="4:14" s="126" customFormat="1" x14ac:dyDescent="0.25">
      <c r="D1814" s="59"/>
      <c r="N1814" s="110"/>
    </row>
    <row r="1815" spans="4:14" s="126" customFormat="1" x14ac:dyDescent="0.25">
      <c r="D1815" s="59"/>
      <c r="N1815" s="110"/>
    </row>
    <row r="1816" spans="4:14" s="126" customFormat="1" x14ac:dyDescent="0.25">
      <c r="D1816" s="59"/>
      <c r="N1816" s="110"/>
    </row>
    <row r="1817" spans="4:14" s="126" customFormat="1" x14ac:dyDescent="0.25">
      <c r="D1817" s="59"/>
      <c r="N1817" s="110"/>
    </row>
    <row r="1818" spans="4:14" s="126" customFormat="1" x14ac:dyDescent="0.25">
      <c r="D1818" s="59"/>
      <c r="N1818" s="110"/>
    </row>
    <row r="1819" spans="4:14" s="126" customFormat="1" x14ac:dyDescent="0.25">
      <c r="D1819" s="59"/>
      <c r="N1819" s="110"/>
    </row>
    <row r="1820" spans="4:14" s="126" customFormat="1" x14ac:dyDescent="0.25">
      <c r="D1820" s="59"/>
      <c r="N1820" s="110"/>
    </row>
    <row r="1821" spans="4:14" s="126" customFormat="1" x14ac:dyDescent="0.25">
      <c r="D1821" s="59"/>
      <c r="N1821" s="110"/>
    </row>
    <row r="1822" spans="4:14" s="126" customFormat="1" x14ac:dyDescent="0.25">
      <c r="D1822" s="59"/>
      <c r="N1822" s="110"/>
    </row>
    <row r="1823" spans="4:14" s="126" customFormat="1" x14ac:dyDescent="0.25">
      <c r="D1823" s="59"/>
      <c r="N1823" s="110"/>
    </row>
    <row r="1824" spans="4:14" s="126" customFormat="1" x14ac:dyDescent="0.25">
      <c r="D1824" s="59"/>
      <c r="N1824" s="110"/>
    </row>
    <row r="1825" spans="4:14" s="126" customFormat="1" x14ac:dyDescent="0.25">
      <c r="D1825" s="59"/>
      <c r="N1825" s="110"/>
    </row>
    <row r="1826" spans="4:14" s="126" customFormat="1" x14ac:dyDescent="0.25">
      <c r="D1826" s="59"/>
      <c r="N1826" s="110"/>
    </row>
    <row r="1827" spans="4:14" s="126" customFormat="1" x14ac:dyDescent="0.25">
      <c r="D1827" s="59"/>
      <c r="N1827" s="110"/>
    </row>
    <row r="1828" spans="4:14" s="126" customFormat="1" x14ac:dyDescent="0.25">
      <c r="D1828" s="59"/>
      <c r="N1828" s="110"/>
    </row>
    <row r="1829" spans="4:14" s="126" customFormat="1" x14ac:dyDescent="0.25">
      <c r="D1829" s="59"/>
      <c r="N1829" s="110"/>
    </row>
    <row r="1830" spans="4:14" s="126" customFormat="1" x14ac:dyDescent="0.25">
      <c r="D1830" s="59"/>
      <c r="N1830" s="110"/>
    </row>
    <row r="1831" spans="4:14" s="126" customFormat="1" x14ac:dyDescent="0.25">
      <c r="D1831" s="59"/>
      <c r="N1831" s="110"/>
    </row>
    <row r="1832" spans="4:14" s="126" customFormat="1" x14ac:dyDescent="0.25">
      <c r="D1832" s="59"/>
      <c r="N1832" s="110"/>
    </row>
    <row r="1833" spans="4:14" s="126" customFormat="1" x14ac:dyDescent="0.25">
      <c r="D1833" s="59"/>
      <c r="N1833" s="110"/>
    </row>
    <row r="1834" spans="4:14" s="126" customFormat="1" x14ac:dyDescent="0.25">
      <c r="D1834" s="59"/>
      <c r="N1834" s="110"/>
    </row>
    <row r="1835" spans="4:14" s="126" customFormat="1" x14ac:dyDescent="0.25">
      <c r="D1835" s="59"/>
      <c r="N1835" s="110"/>
    </row>
    <row r="1836" spans="4:14" s="126" customFormat="1" x14ac:dyDescent="0.25">
      <c r="D1836" s="59"/>
      <c r="N1836" s="110"/>
    </row>
    <row r="1837" spans="4:14" s="126" customFormat="1" x14ac:dyDescent="0.25">
      <c r="D1837" s="59"/>
      <c r="N1837" s="110"/>
    </row>
    <row r="1838" spans="4:14" s="126" customFormat="1" x14ac:dyDescent="0.25">
      <c r="D1838" s="59"/>
      <c r="N1838" s="110"/>
    </row>
    <row r="1839" spans="4:14" s="126" customFormat="1" x14ac:dyDescent="0.25">
      <c r="D1839" s="59"/>
      <c r="N1839" s="110"/>
    </row>
    <row r="1840" spans="4:14" s="126" customFormat="1" x14ac:dyDescent="0.25">
      <c r="D1840" s="59"/>
      <c r="N1840" s="110"/>
    </row>
    <row r="1841" spans="4:14" s="126" customFormat="1" x14ac:dyDescent="0.25">
      <c r="D1841" s="59"/>
      <c r="N1841" s="110"/>
    </row>
    <row r="1842" spans="4:14" s="126" customFormat="1" x14ac:dyDescent="0.25">
      <c r="D1842" s="59"/>
      <c r="N1842" s="110"/>
    </row>
    <row r="1843" spans="4:14" s="126" customFormat="1" x14ac:dyDescent="0.25">
      <c r="D1843" s="59"/>
      <c r="N1843" s="110"/>
    </row>
    <row r="1844" spans="4:14" s="126" customFormat="1" x14ac:dyDescent="0.25">
      <c r="D1844" s="59"/>
      <c r="N1844" s="110"/>
    </row>
    <row r="1845" spans="4:14" s="126" customFormat="1" x14ac:dyDescent="0.25">
      <c r="D1845" s="59"/>
      <c r="N1845" s="110"/>
    </row>
    <row r="1846" spans="4:14" s="126" customFormat="1" x14ac:dyDescent="0.25">
      <c r="D1846" s="59"/>
      <c r="N1846" s="110"/>
    </row>
    <row r="1847" spans="4:14" s="126" customFormat="1" x14ac:dyDescent="0.25">
      <c r="D1847" s="59"/>
      <c r="N1847" s="110"/>
    </row>
    <row r="1848" spans="4:14" s="126" customFormat="1" x14ac:dyDescent="0.25">
      <c r="D1848" s="59"/>
      <c r="N1848" s="110"/>
    </row>
    <row r="1849" spans="4:14" s="126" customFormat="1" x14ac:dyDescent="0.25">
      <c r="D1849" s="59"/>
      <c r="N1849" s="110"/>
    </row>
    <row r="1850" spans="4:14" s="126" customFormat="1" x14ac:dyDescent="0.25">
      <c r="D1850" s="59"/>
      <c r="N1850" s="110"/>
    </row>
    <row r="1851" spans="4:14" s="126" customFormat="1" x14ac:dyDescent="0.25">
      <c r="D1851" s="59"/>
      <c r="N1851" s="110"/>
    </row>
    <row r="1852" spans="4:14" s="126" customFormat="1" x14ac:dyDescent="0.25">
      <c r="D1852" s="59"/>
      <c r="N1852" s="110"/>
    </row>
    <row r="1853" spans="4:14" s="126" customFormat="1" x14ac:dyDescent="0.25">
      <c r="D1853" s="59"/>
      <c r="N1853" s="110"/>
    </row>
    <row r="1854" spans="4:14" s="126" customFormat="1" x14ac:dyDescent="0.25">
      <c r="D1854" s="59"/>
      <c r="N1854" s="110"/>
    </row>
    <row r="1855" spans="4:14" s="126" customFormat="1" x14ac:dyDescent="0.25">
      <c r="D1855" s="59"/>
      <c r="N1855" s="110"/>
    </row>
    <row r="1856" spans="4:14" s="126" customFormat="1" x14ac:dyDescent="0.25">
      <c r="D1856" s="59"/>
      <c r="N1856" s="110"/>
    </row>
    <row r="1857" spans="4:14" s="126" customFormat="1" x14ac:dyDescent="0.25">
      <c r="D1857" s="59"/>
      <c r="N1857" s="110"/>
    </row>
    <row r="1858" spans="4:14" s="126" customFormat="1" x14ac:dyDescent="0.25">
      <c r="D1858" s="59"/>
      <c r="N1858" s="110"/>
    </row>
    <row r="1859" spans="4:14" s="126" customFormat="1" x14ac:dyDescent="0.25">
      <c r="D1859" s="59"/>
      <c r="N1859" s="110"/>
    </row>
    <row r="1860" spans="4:14" s="126" customFormat="1" x14ac:dyDescent="0.25">
      <c r="D1860" s="59"/>
      <c r="N1860" s="110"/>
    </row>
    <row r="1861" spans="4:14" s="126" customFormat="1" x14ac:dyDescent="0.25">
      <c r="D1861" s="59"/>
      <c r="N1861" s="110"/>
    </row>
    <row r="1862" spans="4:14" s="126" customFormat="1" x14ac:dyDescent="0.25">
      <c r="D1862" s="59"/>
      <c r="N1862" s="110"/>
    </row>
    <row r="1863" spans="4:14" s="126" customFormat="1" x14ac:dyDescent="0.25">
      <c r="D1863" s="59"/>
      <c r="N1863" s="110"/>
    </row>
    <row r="1864" spans="4:14" s="126" customFormat="1" x14ac:dyDescent="0.25">
      <c r="D1864" s="59"/>
      <c r="N1864" s="110"/>
    </row>
    <row r="1865" spans="4:14" s="126" customFormat="1" x14ac:dyDescent="0.25">
      <c r="D1865" s="59"/>
      <c r="N1865" s="110"/>
    </row>
    <row r="1866" spans="4:14" s="126" customFormat="1" x14ac:dyDescent="0.25">
      <c r="D1866" s="59"/>
      <c r="N1866" s="110"/>
    </row>
    <row r="1867" spans="4:14" s="126" customFormat="1" x14ac:dyDescent="0.25">
      <c r="D1867" s="59"/>
      <c r="N1867" s="110"/>
    </row>
    <row r="1868" spans="4:14" s="126" customFormat="1" x14ac:dyDescent="0.25">
      <c r="D1868" s="59"/>
      <c r="N1868" s="110"/>
    </row>
    <row r="1869" spans="4:14" s="126" customFormat="1" x14ac:dyDescent="0.25">
      <c r="D1869" s="59"/>
      <c r="N1869" s="110"/>
    </row>
    <row r="1870" spans="4:14" s="126" customFormat="1" x14ac:dyDescent="0.25">
      <c r="D1870" s="59"/>
      <c r="N1870" s="110"/>
    </row>
    <row r="1871" spans="4:14" s="126" customFormat="1" x14ac:dyDescent="0.25">
      <c r="D1871" s="59"/>
      <c r="N1871" s="110"/>
    </row>
    <row r="1872" spans="4:14" s="126" customFormat="1" x14ac:dyDescent="0.25">
      <c r="D1872" s="59"/>
      <c r="N1872" s="110"/>
    </row>
    <row r="1873" spans="4:14" s="126" customFormat="1" x14ac:dyDescent="0.25">
      <c r="D1873" s="59"/>
      <c r="N1873" s="110"/>
    </row>
    <row r="1874" spans="4:14" s="126" customFormat="1" x14ac:dyDescent="0.25">
      <c r="D1874" s="59"/>
      <c r="N1874" s="110"/>
    </row>
    <row r="1875" spans="4:14" s="126" customFormat="1" x14ac:dyDescent="0.25">
      <c r="D1875" s="59"/>
      <c r="N1875" s="110"/>
    </row>
    <row r="1876" spans="4:14" s="126" customFormat="1" x14ac:dyDescent="0.25">
      <c r="D1876" s="59"/>
      <c r="N1876" s="110"/>
    </row>
    <row r="1877" spans="4:14" s="126" customFormat="1" x14ac:dyDescent="0.25">
      <c r="D1877" s="59"/>
      <c r="N1877" s="110"/>
    </row>
    <row r="1878" spans="4:14" s="126" customFormat="1" x14ac:dyDescent="0.25">
      <c r="D1878" s="59"/>
      <c r="N1878" s="110"/>
    </row>
    <row r="1879" spans="4:14" s="126" customFormat="1" x14ac:dyDescent="0.25">
      <c r="D1879" s="59"/>
      <c r="N1879" s="110"/>
    </row>
    <row r="1880" spans="4:14" s="126" customFormat="1" x14ac:dyDescent="0.25">
      <c r="D1880" s="59"/>
      <c r="N1880" s="110"/>
    </row>
    <row r="1881" spans="4:14" s="126" customFormat="1" x14ac:dyDescent="0.25">
      <c r="D1881" s="59"/>
      <c r="N1881" s="110"/>
    </row>
    <row r="1882" spans="4:14" s="126" customFormat="1" x14ac:dyDescent="0.25">
      <c r="D1882" s="59"/>
      <c r="N1882" s="110"/>
    </row>
    <row r="1883" spans="4:14" s="126" customFormat="1" x14ac:dyDescent="0.25">
      <c r="D1883" s="59"/>
      <c r="N1883" s="110"/>
    </row>
    <row r="1884" spans="4:14" s="126" customFormat="1" x14ac:dyDescent="0.25">
      <c r="D1884" s="59"/>
      <c r="N1884" s="110"/>
    </row>
    <row r="1885" spans="4:14" s="126" customFormat="1" x14ac:dyDescent="0.25">
      <c r="D1885" s="59"/>
      <c r="N1885" s="110"/>
    </row>
    <row r="1886" spans="4:14" s="126" customFormat="1" x14ac:dyDescent="0.25">
      <c r="D1886" s="59"/>
      <c r="N1886" s="110"/>
    </row>
    <row r="1887" spans="4:14" s="126" customFormat="1" x14ac:dyDescent="0.25">
      <c r="D1887" s="59"/>
      <c r="N1887" s="110"/>
    </row>
    <row r="1888" spans="4:14" s="126" customFormat="1" x14ac:dyDescent="0.25">
      <c r="D1888" s="59"/>
      <c r="N1888" s="110"/>
    </row>
    <row r="1889" spans="4:14" s="126" customFormat="1" x14ac:dyDescent="0.25">
      <c r="D1889" s="59"/>
      <c r="N1889" s="110"/>
    </row>
    <row r="1890" spans="4:14" s="126" customFormat="1" x14ac:dyDescent="0.25">
      <c r="D1890" s="59"/>
      <c r="N1890" s="110"/>
    </row>
    <row r="1891" spans="4:14" s="126" customFormat="1" x14ac:dyDescent="0.25">
      <c r="D1891" s="59"/>
      <c r="N1891" s="110"/>
    </row>
    <row r="1892" spans="4:14" s="126" customFormat="1" x14ac:dyDescent="0.25">
      <c r="D1892" s="59"/>
      <c r="N1892" s="110"/>
    </row>
    <row r="1893" spans="4:14" s="126" customFormat="1" x14ac:dyDescent="0.25">
      <c r="D1893" s="59"/>
      <c r="N1893" s="110"/>
    </row>
    <row r="1894" spans="4:14" s="126" customFormat="1" x14ac:dyDescent="0.25">
      <c r="D1894" s="59"/>
      <c r="N1894" s="110"/>
    </row>
    <row r="1895" spans="4:14" s="126" customFormat="1" x14ac:dyDescent="0.25">
      <c r="D1895" s="59"/>
      <c r="N1895" s="110"/>
    </row>
    <row r="1896" spans="4:14" s="126" customFormat="1" x14ac:dyDescent="0.25">
      <c r="D1896" s="59"/>
      <c r="N1896" s="110"/>
    </row>
    <row r="1897" spans="4:14" s="126" customFormat="1" x14ac:dyDescent="0.25">
      <c r="D1897" s="59"/>
      <c r="N1897" s="110"/>
    </row>
    <row r="1898" spans="4:14" s="126" customFormat="1" x14ac:dyDescent="0.25">
      <c r="D1898" s="59"/>
      <c r="N1898" s="110"/>
    </row>
    <row r="1899" spans="4:14" s="126" customFormat="1" x14ac:dyDescent="0.25">
      <c r="D1899" s="59"/>
      <c r="N1899" s="110"/>
    </row>
    <row r="1900" spans="4:14" s="126" customFormat="1" x14ac:dyDescent="0.25">
      <c r="D1900" s="59"/>
      <c r="N1900" s="110"/>
    </row>
    <row r="1901" spans="4:14" s="126" customFormat="1" x14ac:dyDescent="0.25">
      <c r="D1901" s="59"/>
      <c r="N1901" s="110"/>
    </row>
    <row r="1902" spans="4:14" s="126" customFormat="1" x14ac:dyDescent="0.25">
      <c r="D1902" s="59"/>
      <c r="N1902" s="110"/>
    </row>
    <row r="1903" spans="4:14" s="126" customFormat="1" x14ac:dyDescent="0.25">
      <c r="D1903" s="59"/>
      <c r="N1903" s="110"/>
    </row>
    <row r="1904" spans="4:14" s="126" customFormat="1" x14ac:dyDescent="0.25">
      <c r="D1904" s="59"/>
      <c r="N1904" s="110"/>
    </row>
    <row r="1905" spans="4:14" s="126" customFormat="1" x14ac:dyDescent="0.25">
      <c r="D1905" s="59"/>
      <c r="N1905" s="110"/>
    </row>
    <row r="1906" spans="4:14" s="126" customFormat="1" x14ac:dyDescent="0.25">
      <c r="D1906" s="59"/>
      <c r="N1906" s="110"/>
    </row>
    <row r="1907" spans="4:14" s="126" customFormat="1" x14ac:dyDescent="0.25">
      <c r="D1907" s="59"/>
      <c r="N1907" s="110"/>
    </row>
    <row r="1908" spans="4:14" s="126" customFormat="1" x14ac:dyDescent="0.25">
      <c r="D1908" s="59"/>
      <c r="N1908" s="110"/>
    </row>
    <row r="1909" spans="4:14" s="126" customFormat="1" x14ac:dyDescent="0.25">
      <c r="D1909" s="59"/>
      <c r="N1909" s="110"/>
    </row>
    <row r="1910" spans="4:14" s="126" customFormat="1" x14ac:dyDescent="0.25">
      <c r="D1910" s="59"/>
      <c r="N1910" s="110"/>
    </row>
    <row r="1911" spans="4:14" s="126" customFormat="1" x14ac:dyDescent="0.25">
      <c r="D1911" s="59"/>
      <c r="N1911" s="110"/>
    </row>
    <row r="1912" spans="4:14" s="126" customFormat="1" x14ac:dyDescent="0.25">
      <c r="D1912" s="59"/>
      <c r="N1912" s="110"/>
    </row>
    <row r="1913" spans="4:14" s="126" customFormat="1" x14ac:dyDescent="0.25">
      <c r="D1913" s="59"/>
      <c r="N1913" s="110"/>
    </row>
    <row r="1914" spans="4:14" s="126" customFormat="1" x14ac:dyDescent="0.25">
      <c r="D1914" s="59"/>
      <c r="N1914" s="110"/>
    </row>
    <row r="1915" spans="4:14" s="126" customFormat="1" x14ac:dyDescent="0.25">
      <c r="D1915" s="59"/>
      <c r="N1915" s="110"/>
    </row>
    <row r="1916" spans="4:14" s="126" customFormat="1" x14ac:dyDescent="0.25">
      <c r="D1916" s="59"/>
      <c r="N1916" s="110"/>
    </row>
    <row r="1917" spans="4:14" s="126" customFormat="1" x14ac:dyDescent="0.25">
      <c r="D1917" s="59"/>
      <c r="N1917" s="110"/>
    </row>
    <row r="1918" spans="4:14" s="126" customFormat="1" x14ac:dyDescent="0.25">
      <c r="D1918" s="59"/>
      <c r="N1918" s="110"/>
    </row>
    <row r="1919" spans="4:14" s="126" customFormat="1" x14ac:dyDescent="0.25">
      <c r="D1919" s="59"/>
      <c r="N1919" s="110"/>
    </row>
    <row r="1920" spans="4:14" s="126" customFormat="1" x14ac:dyDescent="0.25">
      <c r="D1920" s="59"/>
      <c r="N1920" s="110"/>
    </row>
    <row r="1921" spans="4:14" s="126" customFormat="1" x14ac:dyDescent="0.25">
      <c r="D1921" s="59"/>
      <c r="N1921" s="110"/>
    </row>
    <row r="1922" spans="4:14" s="126" customFormat="1" x14ac:dyDescent="0.25">
      <c r="D1922" s="59"/>
      <c r="N1922" s="110"/>
    </row>
    <row r="1923" spans="4:14" s="126" customFormat="1" x14ac:dyDescent="0.25">
      <c r="D1923" s="59"/>
      <c r="N1923" s="110"/>
    </row>
    <row r="1924" spans="4:14" s="126" customFormat="1" x14ac:dyDescent="0.25">
      <c r="D1924" s="59"/>
      <c r="N1924" s="110"/>
    </row>
    <row r="1925" spans="4:14" s="126" customFormat="1" x14ac:dyDescent="0.25">
      <c r="D1925" s="59"/>
      <c r="N1925" s="110"/>
    </row>
    <row r="1926" spans="4:14" s="126" customFormat="1" x14ac:dyDescent="0.25">
      <c r="D1926" s="59"/>
      <c r="N1926" s="110"/>
    </row>
    <row r="1927" spans="4:14" s="126" customFormat="1" x14ac:dyDescent="0.25">
      <c r="D1927" s="59"/>
      <c r="N1927" s="110"/>
    </row>
    <row r="1928" spans="4:14" s="126" customFormat="1" x14ac:dyDescent="0.25">
      <c r="D1928" s="59"/>
      <c r="N1928" s="110"/>
    </row>
    <row r="1929" spans="4:14" s="126" customFormat="1" x14ac:dyDescent="0.25">
      <c r="D1929" s="59"/>
      <c r="N1929" s="110"/>
    </row>
    <row r="1930" spans="4:14" s="126" customFormat="1" x14ac:dyDescent="0.25">
      <c r="D1930" s="59"/>
      <c r="N1930" s="110"/>
    </row>
    <row r="1931" spans="4:14" s="126" customFormat="1" x14ac:dyDescent="0.25">
      <c r="D1931" s="59"/>
      <c r="N1931" s="110"/>
    </row>
    <row r="1932" spans="4:14" s="126" customFormat="1" x14ac:dyDescent="0.25">
      <c r="D1932" s="59"/>
      <c r="N1932" s="110"/>
    </row>
    <row r="1933" spans="4:14" s="126" customFormat="1" x14ac:dyDescent="0.25">
      <c r="D1933" s="59"/>
      <c r="N1933" s="110"/>
    </row>
    <row r="1934" spans="4:14" s="126" customFormat="1" x14ac:dyDescent="0.25">
      <c r="D1934" s="59"/>
      <c r="N1934" s="110"/>
    </row>
    <row r="1935" spans="4:14" s="126" customFormat="1" x14ac:dyDescent="0.25">
      <c r="D1935" s="59"/>
      <c r="N1935" s="110"/>
    </row>
    <row r="1936" spans="4:14" s="126" customFormat="1" x14ac:dyDescent="0.25">
      <c r="D1936" s="59"/>
      <c r="N1936" s="110"/>
    </row>
    <row r="1937" spans="4:14" s="126" customFormat="1" x14ac:dyDescent="0.25">
      <c r="D1937" s="59"/>
      <c r="N1937" s="110"/>
    </row>
    <row r="1938" spans="4:14" s="126" customFormat="1" x14ac:dyDescent="0.25">
      <c r="D1938" s="59"/>
      <c r="N1938" s="110"/>
    </row>
    <row r="1939" spans="4:14" s="126" customFormat="1" x14ac:dyDescent="0.25">
      <c r="D1939" s="59"/>
      <c r="N1939" s="110"/>
    </row>
    <row r="1940" spans="4:14" s="126" customFormat="1" x14ac:dyDescent="0.25">
      <c r="D1940" s="59"/>
      <c r="N1940" s="110"/>
    </row>
    <row r="1941" spans="4:14" s="126" customFormat="1" x14ac:dyDescent="0.25">
      <c r="D1941" s="59"/>
      <c r="N1941" s="110"/>
    </row>
    <row r="1942" spans="4:14" s="126" customFormat="1" x14ac:dyDescent="0.25">
      <c r="D1942" s="59"/>
      <c r="N1942" s="110"/>
    </row>
    <row r="1943" spans="4:14" s="126" customFormat="1" x14ac:dyDescent="0.25">
      <c r="D1943" s="59"/>
      <c r="N1943" s="110"/>
    </row>
    <row r="1944" spans="4:14" s="126" customFormat="1" x14ac:dyDescent="0.25">
      <c r="D1944" s="59"/>
      <c r="N1944" s="110"/>
    </row>
    <row r="1945" spans="4:14" s="126" customFormat="1" x14ac:dyDescent="0.25">
      <c r="D1945" s="59"/>
      <c r="N1945" s="110"/>
    </row>
    <row r="1946" spans="4:14" s="126" customFormat="1" x14ac:dyDescent="0.25">
      <c r="D1946" s="59"/>
      <c r="N1946" s="110"/>
    </row>
    <row r="1947" spans="4:14" s="126" customFormat="1" x14ac:dyDescent="0.25">
      <c r="D1947" s="59"/>
      <c r="N1947" s="110"/>
    </row>
    <row r="1948" spans="4:14" s="126" customFormat="1" x14ac:dyDescent="0.25">
      <c r="D1948" s="59"/>
      <c r="N1948" s="110"/>
    </row>
    <row r="1949" spans="4:14" s="126" customFormat="1" x14ac:dyDescent="0.25">
      <c r="D1949" s="59"/>
      <c r="N1949" s="110"/>
    </row>
    <row r="1950" spans="4:14" s="126" customFormat="1" x14ac:dyDescent="0.25">
      <c r="D1950" s="59"/>
      <c r="N1950" s="110"/>
    </row>
    <row r="1951" spans="4:14" s="126" customFormat="1" x14ac:dyDescent="0.25">
      <c r="D1951" s="59"/>
      <c r="N1951" s="110"/>
    </row>
    <row r="1952" spans="4:14" s="126" customFormat="1" x14ac:dyDescent="0.25">
      <c r="D1952" s="59"/>
      <c r="N1952" s="110"/>
    </row>
    <row r="1953" spans="4:14" s="126" customFormat="1" x14ac:dyDescent="0.25">
      <c r="D1953" s="59"/>
      <c r="N1953" s="110"/>
    </row>
    <row r="1954" spans="4:14" s="126" customFormat="1" x14ac:dyDescent="0.25">
      <c r="D1954" s="59"/>
      <c r="N1954" s="110"/>
    </row>
    <row r="1955" spans="4:14" s="126" customFormat="1" x14ac:dyDescent="0.25">
      <c r="D1955" s="59"/>
      <c r="N1955" s="110"/>
    </row>
    <row r="1956" spans="4:14" s="126" customFormat="1" x14ac:dyDescent="0.25">
      <c r="D1956" s="59"/>
      <c r="N1956" s="110"/>
    </row>
    <row r="1957" spans="4:14" s="126" customFormat="1" x14ac:dyDescent="0.25">
      <c r="D1957" s="59"/>
      <c r="N1957" s="110"/>
    </row>
    <row r="1958" spans="4:14" s="126" customFormat="1" x14ac:dyDescent="0.25">
      <c r="D1958" s="59"/>
      <c r="N1958" s="110"/>
    </row>
    <row r="1959" spans="4:14" s="126" customFormat="1" x14ac:dyDescent="0.25">
      <c r="D1959" s="59"/>
      <c r="N1959" s="110"/>
    </row>
    <row r="1960" spans="4:14" s="126" customFormat="1" x14ac:dyDescent="0.25">
      <c r="D1960" s="59"/>
      <c r="N1960" s="110"/>
    </row>
    <row r="1961" spans="4:14" s="126" customFormat="1" x14ac:dyDescent="0.25">
      <c r="D1961" s="59"/>
      <c r="N1961" s="110"/>
    </row>
    <row r="1962" spans="4:14" s="126" customFormat="1" x14ac:dyDescent="0.25">
      <c r="D1962" s="59"/>
      <c r="N1962" s="110"/>
    </row>
    <row r="1963" spans="4:14" s="126" customFormat="1" x14ac:dyDescent="0.25">
      <c r="D1963" s="59"/>
      <c r="N1963" s="110"/>
    </row>
    <row r="1964" spans="4:14" s="126" customFormat="1" x14ac:dyDescent="0.25">
      <c r="D1964" s="59"/>
      <c r="N1964" s="110"/>
    </row>
    <row r="1965" spans="4:14" s="126" customFormat="1" x14ac:dyDescent="0.25">
      <c r="D1965" s="59"/>
      <c r="N1965" s="110"/>
    </row>
    <row r="1966" spans="4:14" s="126" customFormat="1" x14ac:dyDescent="0.25">
      <c r="D1966" s="59"/>
      <c r="N1966" s="110"/>
    </row>
    <row r="1967" spans="4:14" s="126" customFormat="1" x14ac:dyDescent="0.25">
      <c r="D1967" s="59"/>
      <c r="N1967" s="110"/>
    </row>
    <row r="1968" spans="4:14" s="126" customFormat="1" x14ac:dyDescent="0.25">
      <c r="D1968" s="59"/>
      <c r="N1968" s="110"/>
    </row>
    <row r="1969" spans="4:14" s="126" customFormat="1" x14ac:dyDescent="0.25">
      <c r="D1969" s="59"/>
      <c r="N1969" s="110"/>
    </row>
    <row r="1970" spans="4:14" s="126" customFormat="1" x14ac:dyDescent="0.25">
      <c r="D1970" s="59"/>
      <c r="N1970" s="110"/>
    </row>
    <row r="1971" spans="4:14" s="126" customFormat="1" x14ac:dyDescent="0.25">
      <c r="D1971" s="59"/>
      <c r="N1971" s="110"/>
    </row>
    <row r="1972" spans="4:14" s="126" customFormat="1" x14ac:dyDescent="0.25">
      <c r="D1972" s="59"/>
      <c r="N1972" s="110"/>
    </row>
    <row r="1973" spans="4:14" s="126" customFormat="1" x14ac:dyDescent="0.25">
      <c r="D1973" s="59"/>
      <c r="N1973" s="110"/>
    </row>
    <row r="1974" spans="4:14" s="126" customFormat="1" x14ac:dyDescent="0.25">
      <c r="D1974" s="59"/>
      <c r="N1974" s="110"/>
    </row>
    <row r="1975" spans="4:14" s="126" customFormat="1" x14ac:dyDescent="0.25">
      <c r="D1975" s="59"/>
      <c r="N1975" s="110"/>
    </row>
    <row r="1976" spans="4:14" s="126" customFormat="1" x14ac:dyDescent="0.25">
      <c r="D1976" s="59"/>
      <c r="N1976" s="110"/>
    </row>
    <row r="1977" spans="4:14" s="126" customFormat="1" x14ac:dyDescent="0.25">
      <c r="D1977" s="59"/>
      <c r="N1977" s="110"/>
    </row>
    <row r="1978" spans="4:14" s="126" customFormat="1" x14ac:dyDescent="0.25">
      <c r="D1978" s="59"/>
      <c r="N1978" s="110"/>
    </row>
    <row r="1979" spans="4:14" s="126" customFormat="1" x14ac:dyDescent="0.25">
      <c r="D1979" s="59"/>
      <c r="N1979" s="110"/>
    </row>
    <row r="1980" spans="4:14" s="126" customFormat="1" x14ac:dyDescent="0.25">
      <c r="D1980" s="59"/>
      <c r="N1980" s="110"/>
    </row>
    <row r="1981" spans="4:14" s="126" customFormat="1" x14ac:dyDescent="0.25">
      <c r="D1981" s="59"/>
      <c r="N1981" s="110"/>
    </row>
    <row r="1982" spans="4:14" s="126" customFormat="1" x14ac:dyDescent="0.25">
      <c r="D1982" s="59"/>
      <c r="N1982" s="110"/>
    </row>
    <row r="1983" spans="4:14" s="126" customFormat="1" x14ac:dyDescent="0.25">
      <c r="D1983" s="59"/>
      <c r="N1983" s="110"/>
    </row>
    <row r="1984" spans="4:14" s="126" customFormat="1" x14ac:dyDescent="0.25">
      <c r="D1984" s="59"/>
      <c r="N1984" s="110"/>
    </row>
    <row r="1985" spans="4:14" s="126" customFormat="1" x14ac:dyDescent="0.25">
      <c r="D1985" s="59"/>
      <c r="N1985" s="110"/>
    </row>
    <row r="1986" spans="4:14" s="126" customFormat="1" x14ac:dyDescent="0.25">
      <c r="D1986" s="59"/>
      <c r="N1986" s="110"/>
    </row>
    <row r="1987" spans="4:14" s="126" customFormat="1" x14ac:dyDescent="0.25">
      <c r="D1987" s="59"/>
      <c r="N1987" s="110"/>
    </row>
    <row r="1988" spans="4:14" s="126" customFormat="1" x14ac:dyDescent="0.25">
      <c r="D1988" s="59"/>
      <c r="N1988" s="110"/>
    </row>
    <row r="1989" spans="4:14" s="126" customFormat="1" x14ac:dyDescent="0.25">
      <c r="D1989" s="59"/>
      <c r="N1989" s="110"/>
    </row>
    <row r="1990" spans="4:14" s="126" customFormat="1" x14ac:dyDescent="0.25">
      <c r="D1990" s="59"/>
      <c r="N1990" s="110"/>
    </row>
    <row r="1991" spans="4:14" s="126" customFormat="1" x14ac:dyDescent="0.25">
      <c r="D1991" s="59"/>
      <c r="N1991" s="110"/>
    </row>
    <row r="1992" spans="4:14" s="126" customFormat="1" x14ac:dyDescent="0.25">
      <c r="D1992" s="59"/>
      <c r="N1992" s="110"/>
    </row>
    <row r="1993" spans="4:14" s="126" customFormat="1" x14ac:dyDescent="0.25">
      <c r="D1993" s="59"/>
      <c r="N1993" s="110"/>
    </row>
    <row r="1994" spans="4:14" s="126" customFormat="1" x14ac:dyDescent="0.25">
      <c r="D1994" s="59"/>
      <c r="N1994" s="110"/>
    </row>
    <row r="1995" spans="4:14" s="126" customFormat="1" x14ac:dyDescent="0.25">
      <c r="D1995" s="59"/>
      <c r="N1995" s="110"/>
    </row>
    <row r="1996" spans="4:14" s="126" customFormat="1" x14ac:dyDescent="0.25">
      <c r="D1996" s="59"/>
      <c r="N1996" s="110"/>
    </row>
    <row r="1997" spans="4:14" s="126" customFormat="1" x14ac:dyDescent="0.25">
      <c r="D1997" s="59"/>
      <c r="N1997" s="110"/>
    </row>
    <row r="1998" spans="4:14" s="126" customFormat="1" x14ac:dyDescent="0.25">
      <c r="D1998" s="59"/>
      <c r="N1998" s="110"/>
    </row>
    <row r="1999" spans="4:14" s="126" customFormat="1" x14ac:dyDescent="0.25">
      <c r="D1999" s="59"/>
      <c r="N1999" s="110"/>
    </row>
    <row r="2000" spans="4:14" s="126" customFormat="1" x14ac:dyDescent="0.25">
      <c r="D2000" s="59"/>
      <c r="N2000" s="110"/>
    </row>
    <row r="2001" spans="4:14" s="126" customFormat="1" x14ac:dyDescent="0.25">
      <c r="D2001" s="59"/>
      <c r="N2001" s="110"/>
    </row>
    <row r="2002" spans="4:14" s="126" customFormat="1" x14ac:dyDescent="0.25">
      <c r="D2002" s="59"/>
      <c r="N2002" s="110"/>
    </row>
    <row r="2003" spans="4:14" s="126" customFormat="1" x14ac:dyDescent="0.25">
      <c r="D2003" s="59"/>
      <c r="N2003" s="110"/>
    </row>
    <row r="2004" spans="4:14" s="126" customFormat="1" x14ac:dyDescent="0.25">
      <c r="D2004" s="59"/>
      <c r="N2004" s="110"/>
    </row>
    <row r="2005" spans="4:14" s="126" customFormat="1" x14ac:dyDescent="0.25">
      <c r="D2005" s="59"/>
      <c r="N2005" s="110"/>
    </row>
    <row r="2006" spans="4:14" s="126" customFormat="1" x14ac:dyDescent="0.25">
      <c r="D2006" s="59"/>
      <c r="N2006" s="110"/>
    </row>
    <row r="2007" spans="4:14" s="126" customFormat="1" x14ac:dyDescent="0.25">
      <c r="D2007" s="59"/>
      <c r="N2007" s="110"/>
    </row>
    <row r="2008" spans="4:14" s="126" customFormat="1" x14ac:dyDescent="0.25">
      <c r="D2008" s="59"/>
      <c r="N2008" s="110"/>
    </row>
    <row r="2009" spans="4:14" s="126" customFormat="1" x14ac:dyDescent="0.25">
      <c r="D2009" s="59"/>
      <c r="N2009" s="110"/>
    </row>
    <row r="2010" spans="4:14" s="126" customFormat="1" x14ac:dyDescent="0.25">
      <c r="D2010" s="59"/>
      <c r="N2010" s="110"/>
    </row>
    <row r="2011" spans="4:14" s="126" customFormat="1" x14ac:dyDescent="0.25">
      <c r="D2011" s="59"/>
      <c r="N2011" s="110"/>
    </row>
    <row r="2012" spans="4:14" s="126" customFormat="1" x14ac:dyDescent="0.25">
      <c r="D2012" s="59"/>
      <c r="N2012" s="110"/>
    </row>
    <row r="2013" spans="4:14" s="126" customFormat="1" x14ac:dyDescent="0.25">
      <c r="D2013" s="59"/>
      <c r="N2013" s="110"/>
    </row>
    <row r="2014" spans="4:14" s="126" customFormat="1" x14ac:dyDescent="0.25">
      <c r="D2014" s="59"/>
      <c r="N2014" s="110"/>
    </row>
    <row r="2015" spans="4:14" s="126" customFormat="1" x14ac:dyDescent="0.25">
      <c r="D2015" s="59"/>
      <c r="N2015" s="110"/>
    </row>
    <row r="2016" spans="4:14" s="126" customFormat="1" x14ac:dyDescent="0.25">
      <c r="D2016" s="59"/>
      <c r="N2016" s="110"/>
    </row>
    <row r="2017" spans="4:14" s="126" customFormat="1" x14ac:dyDescent="0.25">
      <c r="D2017" s="59"/>
      <c r="N2017" s="110"/>
    </row>
    <row r="2018" spans="4:14" s="126" customFormat="1" x14ac:dyDescent="0.25">
      <c r="D2018" s="59"/>
      <c r="N2018" s="110"/>
    </row>
    <row r="2019" spans="4:14" s="126" customFormat="1" x14ac:dyDescent="0.25">
      <c r="D2019" s="59"/>
      <c r="N2019" s="110"/>
    </row>
    <row r="2020" spans="4:14" s="126" customFormat="1" x14ac:dyDescent="0.25">
      <c r="D2020" s="59"/>
      <c r="N2020" s="110"/>
    </row>
    <row r="2021" spans="4:14" s="126" customFormat="1" x14ac:dyDescent="0.25">
      <c r="D2021" s="59"/>
      <c r="N2021" s="110"/>
    </row>
    <row r="2022" spans="4:14" s="126" customFormat="1" x14ac:dyDescent="0.25">
      <c r="D2022" s="59"/>
      <c r="N2022" s="110"/>
    </row>
    <row r="2023" spans="4:14" s="126" customFormat="1" x14ac:dyDescent="0.25">
      <c r="D2023" s="59"/>
      <c r="N2023" s="110"/>
    </row>
    <row r="2024" spans="4:14" s="126" customFormat="1" x14ac:dyDescent="0.25">
      <c r="D2024" s="59"/>
      <c r="N2024" s="110"/>
    </row>
    <row r="2025" spans="4:14" s="126" customFormat="1" x14ac:dyDescent="0.25">
      <c r="D2025" s="59"/>
      <c r="N2025" s="110"/>
    </row>
    <row r="2026" spans="4:14" s="126" customFormat="1" x14ac:dyDescent="0.25">
      <c r="D2026" s="59"/>
      <c r="N2026" s="110"/>
    </row>
    <row r="2027" spans="4:14" s="126" customFormat="1" x14ac:dyDescent="0.25">
      <c r="D2027" s="59"/>
      <c r="N2027" s="110"/>
    </row>
    <row r="2028" spans="4:14" s="126" customFormat="1" x14ac:dyDescent="0.25">
      <c r="D2028" s="59"/>
      <c r="N2028" s="110"/>
    </row>
    <row r="2029" spans="4:14" s="126" customFormat="1" x14ac:dyDescent="0.25">
      <c r="D2029" s="59"/>
      <c r="N2029" s="110"/>
    </row>
    <row r="2030" spans="4:14" s="126" customFormat="1" x14ac:dyDescent="0.25">
      <c r="D2030" s="59"/>
      <c r="N2030" s="110"/>
    </row>
    <row r="2031" spans="4:14" s="126" customFormat="1" x14ac:dyDescent="0.25">
      <c r="D2031" s="59"/>
      <c r="N2031" s="110"/>
    </row>
    <row r="2032" spans="4:14" s="126" customFormat="1" x14ac:dyDescent="0.25">
      <c r="D2032" s="59"/>
      <c r="N2032" s="110"/>
    </row>
    <row r="2033" spans="4:14" s="126" customFormat="1" x14ac:dyDescent="0.25">
      <c r="D2033" s="59"/>
      <c r="N2033" s="110"/>
    </row>
    <row r="2034" spans="4:14" s="126" customFormat="1" x14ac:dyDescent="0.25">
      <c r="D2034" s="59"/>
      <c r="N2034" s="110"/>
    </row>
    <row r="2035" spans="4:14" s="126" customFormat="1" x14ac:dyDescent="0.25">
      <c r="D2035" s="59"/>
      <c r="N2035" s="110"/>
    </row>
    <row r="2036" spans="4:14" s="126" customFormat="1" x14ac:dyDescent="0.25">
      <c r="D2036" s="59"/>
      <c r="N2036" s="110"/>
    </row>
    <row r="2037" spans="4:14" s="126" customFormat="1" x14ac:dyDescent="0.25">
      <c r="D2037" s="59"/>
      <c r="N2037" s="110"/>
    </row>
    <row r="2038" spans="4:14" s="126" customFormat="1" x14ac:dyDescent="0.25">
      <c r="D2038" s="59"/>
      <c r="N2038" s="110"/>
    </row>
    <row r="2039" spans="4:14" s="126" customFormat="1" x14ac:dyDescent="0.25">
      <c r="D2039" s="59"/>
      <c r="N2039" s="110"/>
    </row>
    <row r="2040" spans="4:14" s="126" customFormat="1" x14ac:dyDescent="0.25">
      <c r="D2040" s="59"/>
      <c r="N2040" s="110"/>
    </row>
    <row r="2041" spans="4:14" s="126" customFormat="1" x14ac:dyDescent="0.25">
      <c r="D2041" s="59"/>
      <c r="N2041" s="110"/>
    </row>
    <row r="2042" spans="4:14" s="126" customFormat="1" x14ac:dyDescent="0.25">
      <c r="D2042" s="59"/>
      <c r="N2042" s="110"/>
    </row>
    <row r="2043" spans="4:14" s="126" customFormat="1" x14ac:dyDescent="0.25">
      <c r="D2043" s="59"/>
      <c r="N2043" s="110"/>
    </row>
    <row r="2044" spans="4:14" s="126" customFormat="1" x14ac:dyDescent="0.25">
      <c r="D2044" s="59"/>
      <c r="N2044" s="110"/>
    </row>
    <row r="2045" spans="4:14" s="126" customFormat="1" x14ac:dyDescent="0.25">
      <c r="D2045" s="59"/>
      <c r="N2045" s="110"/>
    </row>
    <row r="2046" spans="4:14" s="126" customFormat="1" x14ac:dyDescent="0.25">
      <c r="D2046" s="59"/>
      <c r="N2046" s="110"/>
    </row>
    <row r="2047" spans="4:14" s="126" customFormat="1" x14ac:dyDescent="0.25">
      <c r="D2047" s="59"/>
      <c r="N2047" s="110"/>
    </row>
    <row r="2048" spans="4:14" s="126" customFormat="1" x14ac:dyDescent="0.25">
      <c r="D2048" s="59"/>
      <c r="N2048" s="110"/>
    </row>
    <row r="2049" spans="4:14" s="126" customFormat="1" x14ac:dyDescent="0.25">
      <c r="D2049" s="59"/>
      <c r="N2049" s="110"/>
    </row>
    <row r="2050" spans="4:14" s="126" customFormat="1" x14ac:dyDescent="0.25">
      <c r="D2050" s="59"/>
      <c r="N2050" s="110"/>
    </row>
    <row r="2051" spans="4:14" s="126" customFormat="1" x14ac:dyDescent="0.25">
      <c r="D2051" s="59"/>
      <c r="N2051" s="110"/>
    </row>
    <row r="2052" spans="4:14" s="126" customFormat="1" x14ac:dyDescent="0.25">
      <c r="D2052" s="59"/>
      <c r="N2052" s="110"/>
    </row>
    <row r="2053" spans="4:14" s="126" customFormat="1" x14ac:dyDescent="0.25">
      <c r="D2053" s="59"/>
      <c r="N2053" s="110"/>
    </row>
    <row r="2054" spans="4:14" s="126" customFormat="1" x14ac:dyDescent="0.25">
      <c r="D2054" s="59"/>
      <c r="N2054" s="110"/>
    </row>
    <row r="2055" spans="4:14" s="126" customFormat="1" x14ac:dyDescent="0.25">
      <c r="D2055" s="59"/>
      <c r="N2055" s="110"/>
    </row>
    <row r="2056" spans="4:14" s="126" customFormat="1" x14ac:dyDescent="0.25">
      <c r="D2056" s="59"/>
      <c r="N2056" s="110"/>
    </row>
    <row r="2057" spans="4:14" s="126" customFormat="1" x14ac:dyDescent="0.25">
      <c r="D2057" s="59"/>
      <c r="N2057" s="110"/>
    </row>
    <row r="2058" spans="4:14" s="126" customFormat="1" x14ac:dyDescent="0.25">
      <c r="D2058" s="59"/>
      <c r="N2058" s="110"/>
    </row>
    <row r="2059" spans="4:14" s="126" customFormat="1" x14ac:dyDescent="0.25">
      <c r="D2059" s="59"/>
      <c r="N2059" s="110"/>
    </row>
    <row r="2060" spans="4:14" s="126" customFormat="1" x14ac:dyDescent="0.25">
      <c r="D2060" s="59"/>
      <c r="N2060" s="110"/>
    </row>
    <row r="2061" spans="4:14" s="126" customFormat="1" x14ac:dyDescent="0.25">
      <c r="D2061" s="59"/>
      <c r="N2061" s="110"/>
    </row>
    <row r="2062" spans="4:14" s="126" customFormat="1" x14ac:dyDescent="0.25">
      <c r="D2062" s="59"/>
      <c r="N2062" s="110"/>
    </row>
    <row r="2063" spans="4:14" s="126" customFormat="1" x14ac:dyDescent="0.25">
      <c r="D2063" s="59"/>
      <c r="N2063" s="110"/>
    </row>
    <row r="2064" spans="4:14" s="126" customFormat="1" x14ac:dyDescent="0.25">
      <c r="D2064" s="59"/>
      <c r="N2064" s="110"/>
    </row>
    <row r="2065" spans="4:14" s="126" customFormat="1" x14ac:dyDescent="0.25">
      <c r="D2065" s="59"/>
      <c r="N2065" s="110"/>
    </row>
    <row r="2066" spans="4:14" s="126" customFormat="1" x14ac:dyDescent="0.25">
      <c r="D2066" s="59"/>
      <c r="N2066" s="110"/>
    </row>
    <row r="2067" spans="4:14" s="126" customFormat="1" x14ac:dyDescent="0.25">
      <c r="D2067" s="59"/>
      <c r="N2067" s="110"/>
    </row>
    <row r="2068" spans="4:14" s="126" customFormat="1" x14ac:dyDescent="0.25">
      <c r="D2068" s="59"/>
      <c r="N2068" s="110"/>
    </row>
    <row r="2069" spans="4:14" s="126" customFormat="1" x14ac:dyDescent="0.25">
      <c r="D2069" s="59"/>
      <c r="N2069" s="110"/>
    </row>
    <row r="2070" spans="4:14" s="126" customFormat="1" x14ac:dyDescent="0.25">
      <c r="D2070" s="59"/>
      <c r="N2070" s="110"/>
    </row>
    <row r="2071" spans="4:14" s="126" customFormat="1" x14ac:dyDescent="0.25">
      <c r="D2071" s="59"/>
      <c r="N2071" s="110"/>
    </row>
    <row r="2072" spans="4:14" s="126" customFormat="1" x14ac:dyDescent="0.25">
      <c r="D2072" s="59"/>
      <c r="N2072" s="110"/>
    </row>
    <row r="2073" spans="4:14" s="126" customFormat="1" x14ac:dyDescent="0.25">
      <c r="D2073" s="59"/>
      <c r="N2073" s="110"/>
    </row>
    <row r="2074" spans="4:14" s="126" customFormat="1" x14ac:dyDescent="0.25">
      <c r="D2074" s="59"/>
      <c r="N2074" s="110"/>
    </row>
    <row r="2075" spans="4:14" s="126" customFormat="1" x14ac:dyDescent="0.25">
      <c r="D2075" s="59"/>
      <c r="N2075" s="110"/>
    </row>
    <row r="2076" spans="4:14" s="126" customFormat="1" x14ac:dyDescent="0.25">
      <c r="D2076" s="59"/>
      <c r="N2076" s="110"/>
    </row>
    <row r="2077" spans="4:14" s="126" customFormat="1" x14ac:dyDescent="0.25">
      <c r="D2077" s="59"/>
      <c r="N2077" s="110"/>
    </row>
    <row r="2078" spans="4:14" s="126" customFormat="1" x14ac:dyDescent="0.25">
      <c r="D2078" s="59"/>
      <c r="N2078" s="110"/>
    </row>
    <row r="2079" spans="4:14" s="126" customFormat="1" x14ac:dyDescent="0.25">
      <c r="D2079" s="59"/>
      <c r="N2079" s="110"/>
    </row>
    <row r="2080" spans="4:14" s="126" customFormat="1" x14ac:dyDescent="0.25">
      <c r="D2080" s="59"/>
      <c r="N2080" s="110"/>
    </row>
    <row r="2081" spans="4:14" s="126" customFormat="1" x14ac:dyDescent="0.25">
      <c r="D2081" s="59"/>
      <c r="N2081" s="110"/>
    </row>
    <row r="2082" spans="4:14" s="126" customFormat="1" x14ac:dyDescent="0.25">
      <c r="D2082" s="59"/>
      <c r="N2082" s="110"/>
    </row>
    <row r="2083" spans="4:14" s="126" customFormat="1" x14ac:dyDescent="0.25">
      <c r="D2083" s="59"/>
      <c r="N2083" s="110"/>
    </row>
    <row r="2084" spans="4:14" s="126" customFormat="1" x14ac:dyDescent="0.25">
      <c r="D2084" s="59"/>
      <c r="N2084" s="110"/>
    </row>
    <row r="2085" spans="4:14" s="126" customFormat="1" x14ac:dyDescent="0.25">
      <c r="D2085" s="59"/>
      <c r="N2085" s="110"/>
    </row>
    <row r="2086" spans="4:14" s="126" customFormat="1" x14ac:dyDescent="0.25">
      <c r="D2086" s="59"/>
      <c r="N2086" s="110"/>
    </row>
    <row r="2087" spans="4:14" s="126" customFormat="1" x14ac:dyDescent="0.25">
      <c r="D2087" s="59"/>
      <c r="N2087" s="110"/>
    </row>
    <row r="2088" spans="4:14" s="126" customFormat="1" x14ac:dyDescent="0.25">
      <c r="D2088" s="59"/>
      <c r="N2088" s="110"/>
    </row>
    <row r="2089" spans="4:14" s="126" customFormat="1" x14ac:dyDescent="0.25">
      <c r="D2089" s="59"/>
      <c r="N2089" s="110"/>
    </row>
    <row r="2090" spans="4:14" s="126" customFormat="1" x14ac:dyDescent="0.25">
      <c r="D2090" s="59"/>
      <c r="N2090" s="110"/>
    </row>
    <row r="2091" spans="4:14" s="126" customFormat="1" x14ac:dyDescent="0.25">
      <c r="D2091" s="59"/>
      <c r="N2091" s="110"/>
    </row>
    <row r="2092" spans="4:14" s="126" customFormat="1" x14ac:dyDescent="0.25">
      <c r="D2092" s="59"/>
      <c r="N2092" s="110"/>
    </row>
    <row r="2093" spans="4:14" s="126" customFormat="1" x14ac:dyDescent="0.25">
      <c r="D2093" s="59"/>
      <c r="N2093" s="110"/>
    </row>
    <row r="2094" spans="4:14" s="126" customFormat="1" x14ac:dyDescent="0.25">
      <c r="D2094" s="59"/>
      <c r="N2094" s="110"/>
    </row>
    <row r="2095" spans="4:14" s="126" customFormat="1" x14ac:dyDescent="0.25">
      <c r="D2095" s="59"/>
      <c r="N2095" s="110"/>
    </row>
    <row r="2096" spans="4:14" s="126" customFormat="1" x14ac:dyDescent="0.25">
      <c r="D2096" s="59"/>
      <c r="N2096" s="110"/>
    </row>
    <row r="2097" spans="4:14" s="126" customFormat="1" x14ac:dyDescent="0.25">
      <c r="D2097" s="59"/>
      <c r="N2097" s="110"/>
    </row>
    <row r="2098" spans="4:14" s="126" customFormat="1" x14ac:dyDescent="0.25">
      <c r="D2098" s="59"/>
      <c r="N2098" s="110"/>
    </row>
    <row r="2099" spans="4:14" s="126" customFormat="1" x14ac:dyDescent="0.25">
      <c r="D2099" s="59"/>
      <c r="N2099" s="110"/>
    </row>
    <row r="2100" spans="4:14" s="126" customFormat="1" x14ac:dyDescent="0.25">
      <c r="D2100" s="59"/>
      <c r="N2100" s="110"/>
    </row>
    <row r="2101" spans="4:14" s="126" customFormat="1" x14ac:dyDescent="0.25">
      <c r="D2101" s="59"/>
      <c r="N2101" s="110"/>
    </row>
    <row r="2102" spans="4:14" s="126" customFormat="1" x14ac:dyDescent="0.25">
      <c r="D2102" s="59"/>
      <c r="N2102" s="110"/>
    </row>
    <row r="2103" spans="4:14" s="126" customFormat="1" x14ac:dyDescent="0.25">
      <c r="D2103" s="59"/>
      <c r="N2103" s="110"/>
    </row>
    <row r="2104" spans="4:14" s="126" customFormat="1" x14ac:dyDescent="0.25">
      <c r="D2104" s="59"/>
      <c r="N2104" s="110"/>
    </row>
    <row r="2105" spans="4:14" s="126" customFormat="1" x14ac:dyDescent="0.25">
      <c r="D2105" s="59"/>
      <c r="N2105" s="110"/>
    </row>
    <row r="2106" spans="4:14" s="126" customFormat="1" x14ac:dyDescent="0.25">
      <c r="D2106" s="59"/>
      <c r="N2106" s="110"/>
    </row>
    <row r="2107" spans="4:14" s="126" customFormat="1" x14ac:dyDescent="0.25">
      <c r="D2107" s="59"/>
      <c r="N2107" s="110"/>
    </row>
    <row r="2108" spans="4:14" s="126" customFormat="1" x14ac:dyDescent="0.25">
      <c r="D2108" s="59"/>
      <c r="N2108" s="110"/>
    </row>
    <row r="2109" spans="4:14" s="126" customFormat="1" x14ac:dyDescent="0.25">
      <c r="D2109" s="59"/>
      <c r="N2109" s="110"/>
    </row>
    <row r="2110" spans="4:14" s="126" customFormat="1" x14ac:dyDescent="0.25">
      <c r="D2110" s="59"/>
      <c r="N2110" s="110"/>
    </row>
    <row r="2111" spans="4:14" s="126" customFormat="1" x14ac:dyDescent="0.25">
      <c r="D2111" s="59"/>
      <c r="N2111" s="110"/>
    </row>
    <row r="2112" spans="4:14" s="126" customFormat="1" x14ac:dyDescent="0.25">
      <c r="D2112" s="59"/>
      <c r="N2112" s="110"/>
    </row>
    <row r="2113" spans="4:14" s="126" customFormat="1" x14ac:dyDescent="0.25">
      <c r="D2113" s="59"/>
      <c r="N2113" s="110"/>
    </row>
    <row r="2114" spans="4:14" s="126" customFormat="1" x14ac:dyDescent="0.25">
      <c r="D2114" s="59"/>
      <c r="N2114" s="110"/>
    </row>
    <row r="2115" spans="4:14" s="126" customFormat="1" x14ac:dyDescent="0.25">
      <c r="D2115" s="59"/>
      <c r="N2115" s="110"/>
    </row>
    <row r="2116" spans="4:14" s="126" customFormat="1" x14ac:dyDescent="0.25">
      <c r="D2116" s="59"/>
      <c r="N2116" s="110"/>
    </row>
    <row r="2117" spans="4:14" s="126" customFormat="1" x14ac:dyDescent="0.25">
      <c r="D2117" s="59"/>
      <c r="N2117" s="110"/>
    </row>
    <row r="2118" spans="4:14" s="126" customFormat="1" x14ac:dyDescent="0.25">
      <c r="D2118" s="59"/>
      <c r="N2118" s="110"/>
    </row>
    <row r="2119" spans="4:14" s="126" customFormat="1" x14ac:dyDescent="0.25">
      <c r="D2119" s="59"/>
      <c r="N2119" s="110"/>
    </row>
    <row r="2120" spans="4:14" s="126" customFormat="1" x14ac:dyDescent="0.25">
      <c r="D2120" s="59"/>
      <c r="N2120" s="110"/>
    </row>
    <row r="2121" spans="4:14" s="126" customFormat="1" x14ac:dyDescent="0.25">
      <c r="D2121" s="59"/>
      <c r="N2121" s="110"/>
    </row>
    <row r="2122" spans="4:14" s="126" customFormat="1" x14ac:dyDescent="0.25">
      <c r="D2122" s="59"/>
      <c r="N2122" s="110"/>
    </row>
    <row r="2123" spans="4:14" s="126" customFormat="1" x14ac:dyDescent="0.25">
      <c r="D2123" s="59"/>
      <c r="N2123" s="110"/>
    </row>
    <row r="2124" spans="4:14" s="126" customFormat="1" x14ac:dyDescent="0.25">
      <c r="D2124" s="59"/>
      <c r="N2124" s="110"/>
    </row>
    <row r="2125" spans="4:14" s="126" customFormat="1" x14ac:dyDescent="0.25">
      <c r="D2125" s="59"/>
      <c r="N2125" s="110"/>
    </row>
    <row r="2126" spans="4:14" s="126" customFormat="1" x14ac:dyDescent="0.25">
      <c r="D2126" s="59"/>
      <c r="N2126" s="110"/>
    </row>
    <row r="2127" spans="4:14" s="126" customFormat="1" x14ac:dyDescent="0.25">
      <c r="D2127" s="59"/>
      <c r="N2127" s="110"/>
    </row>
    <row r="2128" spans="4:14" s="126" customFormat="1" x14ac:dyDescent="0.25">
      <c r="D2128" s="59"/>
      <c r="N2128" s="110"/>
    </row>
    <row r="2129" spans="4:14" s="126" customFormat="1" x14ac:dyDescent="0.25">
      <c r="D2129" s="59"/>
      <c r="N2129" s="110"/>
    </row>
    <row r="2130" spans="4:14" s="126" customFormat="1" x14ac:dyDescent="0.25">
      <c r="D2130" s="59"/>
      <c r="N2130" s="110"/>
    </row>
    <row r="2131" spans="4:14" s="126" customFormat="1" x14ac:dyDescent="0.25">
      <c r="D2131" s="59"/>
      <c r="N2131" s="110"/>
    </row>
    <row r="2132" spans="4:14" s="126" customFormat="1" x14ac:dyDescent="0.25">
      <c r="D2132" s="59"/>
      <c r="N2132" s="110"/>
    </row>
    <row r="2133" spans="4:14" s="126" customFormat="1" x14ac:dyDescent="0.25">
      <c r="D2133" s="59"/>
      <c r="N2133" s="110"/>
    </row>
    <row r="2134" spans="4:14" s="126" customFormat="1" x14ac:dyDescent="0.25">
      <c r="D2134" s="59"/>
      <c r="N2134" s="110"/>
    </row>
    <row r="2135" spans="4:14" s="126" customFormat="1" x14ac:dyDescent="0.25">
      <c r="D2135" s="59"/>
      <c r="N2135" s="110"/>
    </row>
    <row r="2136" spans="4:14" s="126" customFormat="1" x14ac:dyDescent="0.25">
      <c r="D2136" s="59"/>
      <c r="N2136" s="110"/>
    </row>
    <row r="2137" spans="4:14" s="126" customFormat="1" x14ac:dyDescent="0.25">
      <c r="D2137" s="59"/>
      <c r="N2137" s="110"/>
    </row>
    <row r="2138" spans="4:14" s="126" customFormat="1" x14ac:dyDescent="0.25">
      <c r="D2138" s="59"/>
      <c r="N2138" s="110"/>
    </row>
    <row r="2139" spans="4:14" s="126" customFormat="1" x14ac:dyDescent="0.25">
      <c r="D2139" s="59"/>
      <c r="N2139" s="110"/>
    </row>
    <row r="2140" spans="4:14" s="126" customFormat="1" x14ac:dyDescent="0.25">
      <c r="D2140" s="59"/>
      <c r="N2140" s="110"/>
    </row>
    <row r="2141" spans="4:14" s="126" customFormat="1" x14ac:dyDescent="0.25">
      <c r="D2141" s="59"/>
      <c r="N2141" s="110"/>
    </row>
    <row r="2142" spans="4:14" s="126" customFormat="1" x14ac:dyDescent="0.25">
      <c r="D2142" s="59"/>
      <c r="N2142" s="110"/>
    </row>
    <row r="2143" spans="4:14" s="126" customFormat="1" x14ac:dyDescent="0.25">
      <c r="D2143" s="59"/>
      <c r="N2143" s="110"/>
    </row>
    <row r="2144" spans="4:14" s="126" customFormat="1" x14ac:dyDescent="0.25">
      <c r="D2144" s="59"/>
      <c r="N2144" s="110"/>
    </row>
    <row r="2145" spans="4:14" s="126" customFormat="1" x14ac:dyDescent="0.25">
      <c r="D2145" s="59"/>
      <c r="N2145" s="110"/>
    </row>
    <row r="2146" spans="4:14" s="126" customFormat="1" x14ac:dyDescent="0.25">
      <c r="D2146" s="59"/>
      <c r="N2146" s="110"/>
    </row>
    <row r="2147" spans="4:14" s="126" customFormat="1" x14ac:dyDescent="0.25">
      <c r="D2147" s="59"/>
      <c r="N2147" s="110"/>
    </row>
    <row r="2148" spans="4:14" s="126" customFormat="1" x14ac:dyDescent="0.25">
      <c r="D2148" s="59"/>
      <c r="N2148" s="110"/>
    </row>
    <row r="2149" spans="4:14" s="126" customFormat="1" x14ac:dyDescent="0.25">
      <c r="D2149" s="59"/>
      <c r="N2149" s="110"/>
    </row>
    <row r="2150" spans="4:14" s="126" customFormat="1" x14ac:dyDescent="0.25">
      <c r="D2150" s="59"/>
      <c r="N2150" s="110"/>
    </row>
    <row r="2151" spans="4:14" s="126" customFormat="1" x14ac:dyDescent="0.25">
      <c r="D2151" s="59"/>
      <c r="N2151" s="110"/>
    </row>
    <row r="2152" spans="4:14" s="126" customFormat="1" x14ac:dyDescent="0.25">
      <c r="D2152" s="59"/>
      <c r="N2152" s="110"/>
    </row>
    <row r="2153" spans="4:14" s="126" customFormat="1" x14ac:dyDescent="0.25">
      <c r="D2153" s="59"/>
      <c r="N2153" s="110"/>
    </row>
    <row r="2154" spans="4:14" s="126" customFormat="1" x14ac:dyDescent="0.25">
      <c r="D2154" s="59"/>
      <c r="N2154" s="110"/>
    </row>
    <row r="2155" spans="4:14" s="126" customFormat="1" x14ac:dyDescent="0.25">
      <c r="D2155" s="59"/>
      <c r="N2155" s="110"/>
    </row>
    <row r="2156" spans="4:14" s="126" customFormat="1" x14ac:dyDescent="0.25">
      <c r="D2156" s="59"/>
      <c r="N2156" s="110"/>
    </row>
    <row r="2157" spans="4:14" s="126" customFormat="1" x14ac:dyDescent="0.25">
      <c r="D2157" s="59"/>
      <c r="N2157" s="110"/>
    </row>
    <row r="2158" spans="4:14" s="126" customFormat="1" x14ac:dyDescent="0.25">
      <c r="D2158" s="59"/>
      <c r="N2158" s="110"/>
    </row>
    <row r="2159" spans="4:14" s="126" customFormat="1" x14ac:dyDescent="0.25">
      <c r="D2159" s="59"/>
      <c r="N2159" s="110"/>
    </row>
    <row r="2160" spans="4:14" s="126" customFormat="1" x14ac:dyDescent="0.25">
      <c r="D2160" s="59"/>
      <c r="N2160" s="110"/>
    </row>
    <row r="2161" spans="4:14" s="126" customFormat="1" x14ac:dyDescent="0.25">
      <c r="D2161" s="59"/>
      <c r="N2161" s="110"/>
    </row>
    <row r="2162" spans="4:14" s="126" customFormat="1" x14ac:dyDescent="0.25">
      <c r="D2162" s="59"/>
      <c r="N2162" s="110"/>
    </row>
    <row r="2163" spans="4:14" s="126" customFormat="1" x14ac:dyDescent="0.25">
      <c r="D2163" s="59"/>
      <c r="N2163" s="110"/>
    </row>
    <row r="2164" spans="4:14" s="126" customFormat="1" x14ac:dyDescent="0.25">
      <c r="D2164" s="59"/>
      <c r="N2164" s="110"/>
    </row>
    <row r="2165" spans="4:14" s="126" customFormat="1" x14ac:dyDescent="0.25">
      <c r="D2165" s="59"/>
      <c r="N2165" s="110"/>
    </row>
    <row r="2166" spans="4:14" s="126" customFormat="1" x14ac:dyDescent="0.25">
      <c r="D2166" s="59"/>
      <c r="N2166" s="110"/>
    </row>
    <row r="2167" spans="4:14" s="126" customFormat="1" x14ac:dyDescent="0.25">
      <c r="D2167" s="59"/>
      <c r="N2167" s="110"/>
    </row>
    <row r="2168" spans="4:14" s="126" customFormat="1" x14ac:dyDescent="0.25">
      <c r="D2168" s="59"/>
      <c r="N2168" s="110"/>
    </row>
    <row r="2169" spans="4:14" s="126" customFormat="1" x14ac:dyDescent="0.25">
      <c r="D2169" s="59"/>
      <c r="N2169" s="110"/>
    </row>
    <row r="2170" spans="4:14" s="126" customFormat="1" x14ac:dyDescent="0.25">
      <c r="D2170" s="59"/>
      <c r="N2170" s="110"/>
    </row>
    <row r="2171" spans="4:14" s="126" customFormat="1" x14ac:dyDescent="0.25">
      <c r="D2171" s="59"/>
      <c r="N2171" s="110"/>
    </row>
    <row r="2172" spans="4:14" s="126" customFormat="1" x14ac:dyDescent="0.25">
      <c r="D2172" s="59"/>
      <c r="N2172" s="110"/>
    </row>
    <row r="2173" spans="4:14" s="126" customFormat="1" x14ac:dyDescent="0.25">
      <c r="D2173" s="59"/>
      <c r="N2173" s="110"/>
    </row>
    <row r="2174" spans="4:14" s="126" customFormat="1" x14ac:dyDescent="0.25">
      <c r="D2174" s="59"/>
      <c r="N2174" s="110"/>
    </row>
    <row r="2175" spans="4:14" s="126" customFormat="1" x14ac:dyDescent="0.25">
      <c r="D2175" s="59"/>
      <c r="N2175" s="110"/>
    </row>
    <row r="2176" spans="4:14" s="126" customFormat="1" x14ac:dyDescent="0.25">
      <c r="D2176" s="59"/>
      <c r="N2176" s="110"/>
    </row>
    <row r="2177" spans="4:14" s="126" customFormat="1" x14ac:dyDescent="0.25">
      <c r="D2177" s="59"/>
      <c r="N2177" s="110"/>
    </row>
    <row r="2178" spans="4:14" s="126" customFormat="1" x14ac:dyDescent="0.25">
      <c r="D2178" s="59"/>
      <c r="N2178" s="110"/>
    </row>
    <row r="2179" spans="4:14" s="126" customFormat="1" x14ac:dyDescent="0.25">
      <c r="D2179" s="59"/>
      <c r="N2179" s="110"/>
    </row>
    <row r="2180" spans="4:14" s="126" customFormat="1" x14ac:dyDescent="0.25">
      <c r="D2180" s="59"/>
      <c r="N2180" s="110"/>
    </row>
    <row r="2181" spans="4:14" s="126" customFormat="1" x14ac:dyDescent="0.25">
      <c r="D2181" s="59"/>
      <c r="N2181" s="110"/>
    </row>
    <row r="2182" spans="4:14" s="126" customFormat="1" x14ac:dyDescent="0.25">
      <c r="D2182" s="59"/>
      <c r="N2182" s="110"/>
    </row>
    <row r="2183" spans="4:14" s="126" customFormat="1" x14ac:dyDescent="0.25">
      <c r="D2183" s="59"/>
      <c r="N2183" s="110"/>
    </row>
    <row r="2184" spans="4:14" s="126" customFormat="1" x14ac:dyDescent="0.25">
      <c r="D2184" s="59"/>
      <c r="N2184" s="110"/>
    </row>
    <row r="2185" spans="4:14" s="126" customFormat="1" x14ac:dyDescent="0.25">
      <c r="D2185" s="59"/>
      <c r="N2185" s="110"/>
    </row>
    <row r="2186" spans="4:14" s="126" customFormat="1" x14ac:dyDescent="0.25">
      <c r="D2186" s="59"/>
      <c r="N2186" s="110"/>
    </row>
    <row r="2187" spans="4:14" s="126" customFormat="1" x14ac:dyDescent="0.25">
      <c r="D2187" s="59"/>
      <c r="N2187" s="110"/>
    </row>
    <row r="2188" spans="4:14" s="126" customFormat="1" x14ac:dyDescent="0.25">
      <c r="D2188" s="59"/>
      <c r="N2188" s="110"/>
    </row>
    <row r="2189" spans="4:14" s="126" customFormat="1" x14ac:dyDescent="0.25">
      <c r="D2189" s="59"/>
      <c r="N2189" s="110"/>
    </row>
    <row r="2190" spans="4:14" s="126" customFormat="1" x14ac:dyDescent="0.25">
      <c r="D2190" s="59"/>
      <c r="N2190" s="110"/>
    </row>
    <row r="2191" spans="4:14" s="126" customFormat="1" x14ac:dyDescent="0.25">
      <c r="D2191" s="59"/>
      <c r="N2191" s="110"/>
    </row>
    <row r="2192" spans="4:14" s="126" customFormat="1" x14ac:dyDescent="0.25">
      <c r="D2192" s="59"/>
      <c r="N2192" s="110"/>
    </row>
    <row r="2193" spans="4:14" s="126" customFormat="1" x14ac:dyDescent="0.25">
      <c r="D2193" s="59"/>
      <c r="N2193" s="110"/>
    </row>
    <row r="2194" spans="4:14" s="126" customFormat="1" x14ac:dyDescent="0.25">
      <c r="D2194" s="59"/>
      <c r="N2194" s="110"/>
    </row>
    <row r="2195" spans="4:14" s="126" customFormat="1" x14ac:dyDescent="0.25">
      <c r="D2195" s="59"/>
      <c r="N2195" s="110"/>
    </row>
    <row r="2196" spans="4:14" s="126" customFormat="1" x14ac:dyDescent="0.25">
      <c r="D2196" s="59"/>
      <c r="N2196" s="110"/>
    </row>
    <row r="2197" spans="4:14" s="126" customFormat="1" x14ac:dyDescent="0.25">
      <c r="D2197" s="59"/>
      <c r="N2197" s="110"/>
    </row>
    <row r="2198" spans="4:14" s="126" customFormat="1" x14ac:dyDescent="0.25">
      <c r="D2198" s="59"/>
      <c r="N2198" s="110"/>
    </row>
    <row r="2199" spans="4:14" s="126" customFormat="1" x14ac:dyDescent="0.25">
      <c r="D2199" s="59"/>
      <c r="N2199" s="110"/>
    </row>
    <row r="2200" spans="4:14" s="126" customFormat="1" x14ac:dyDescent="0.25">
      <c r="D2200" s="59"/>
      <c r="N2200" s="110"/>
    </row>
    <row r="2201" spans="4:14" s="126" customFormat="1" x14ac:dyDescent="0.25">
      <c r="D2201" s="59"/>
      <c r="N2201" s="110"/>
    </row>
    <row r="2202" spans="4:14" s="126" customFormat="1" x14ac:dyDescent="0.25">
      <c r="D2202" s="59"/>
      <c r="N2202" s="110"/>
    </row>
    <row r="2203" spans="4:14" s="126" customFormat="1" x14ac:dyDescent="0.25">
      <c r="D2203" s="59"/>
      <c r="N2203" s="110"/>
    </row>
    <row r="2204" spans="4:14" s="126" customFormat="1" x14ac:dyDescent="0.25">
      <c r="D2204" s="59"/>
      <c r="N2204" s="110"/>
    </row>
    <row r="2205" spans="4:14" s="126" customFormat="1" x14ac:dyDescent="0.25">
      <c r="D2205" s="59"/>
      <c r="N2205" s="110"/>
    </row>
    <row r="2206" spans="4:14" s="126" customFormat="1" x14ac:dyDescent="0.25">
      <c r="D2206" s="59"/>
      <c r="N2206" s="110"/>
    </row>
    <row r="2207" spans="4:14" s="126" customFormat="1" x14ac:dyDescent="0.25">
      <c r="D2207" s="59"/>
      <c r="N2207" s="110"/>
    </row>
    <row r="2208" spans="4:14" s="126" customFormat="1" x14ac:dyDescent="0.25">
      <c r="D2208" s="59"/>
      <c r="N2208" s="110"/>
    </row>
    <row r="2209" spans="4:14" s="126" customFormat="1" x14ac:dyDescent="0.25">
      <c r="D2209" s="59"/>
      <c r="N2209" s="110"/>
    </row>
    <row r="2210" spans="4:14" s="126" customFormat="1" x14ac:dyDescent="0.25">
      <c r="D2210" s="59"/>
      <c r="N2210" s="110"/>
    </row>
    <row r="2211" spans="4:14" s="126" customFormat="1" x14ac:dyDescent="0.25">
      <c r="D2211" s="59"/>
      <c r="N2211" s="110"/>
    </row>
    <row r="2212" spans="4:14" s="126" customFormat="1" x14ac:dyDescent="0.25">
      <c r="D2212" s="59"/>
      <c r="N2212" s="110"/>
    </row>
    <row r="2213" spans="4:14" s="126" customFormat="1" x14ac:dyDescent="0.25">
      <c r="D2213" s="59"/>
      <c r="N2213" s="110"/>
    </row>
    <row r="2214" spans="4:14" s="126" customFormat="1" x14ac:dyDescent="0.25">
      <c r="D2214" s="59"/>
      <c r="N2214" s="110"/>
    </row>
    <row r="2215" spans="4:14" s="126" customFormat="1" x14ac:dyDescent="0.25">
      <c r="D2215" s="59"/>
      <c r="N2215" s="110"/>
    </row>
    <row r="2216" spans="4:14" s="126" customFormat="1" x14ac:dyDescent="0.25">
      <c r="D2216" s="59"/>
      <c r="N2216" s="110"/>
    </row>
    <row r="2217" spans="4:14" s="126" customFormat="1" x14ac:dyDescent="0.25">
      <c r="D2217" s="59"/>
      <c r="N2217" s="110"/>
    </row>
    <row r="2218" spans="4:14" s="126" customFormat="1" x14ac:dyDescent="0.25">
      <c r="D2218" s="59"/>
      <c r="N2218" s="110"/>
    </row>
    <row r="2219" spans="4:14" s="126" customFormat="1" x14ac:dyDescent="0.25">
      <c r="D2219" s="59"/>
      <c r="N2219" s="110"/>
    </row>
    <row r="2220" spans="4:14" s="126" customFormat="1" x14ac:dyDescent="0.25">
      <c r="D2220" s="59"/>
      <c r="N2220" s="110"/>
    </row>
    <row r="2221" spans="4:14" s="126" customFormat="1" x14ac:dyDescent="0.25">
      <c r="D2221" s="59"/>
      <c r="N2221" s="110"/>
    </row>
    <row r="2222" spans="4:14" s="126" customFormat="1" x14ac:dyDescent="0.25">
      <c r="D2222" s="59"/>
      <c r="N2222" s="110"/>
    </row>
    <row r="2223" spans="4:14" s="126" customFormat="1" x14ac:dyDescent="0.25">
      <c r="D2223" s="59"/>
      <c r="N2223" s="110"/>
    </row>
    <row r="2224" spans="4:14" s="126" customFormat="1" x14ac:dyDescent="0.25">
      <c r="D2224" s="59"/>
      <c r="N2224" s="110"/>
    </row>
    <row r="2225" spans="4:14" s="126" customFormat="1" x14ac:dyDescent="0.25">
      <c r="D2225" s="59"/>
      <c r="N2225" s="110"/>
    </row>
    <row r="2226" spans="4:14" s="126" customFormat="1" x14ac:dyDescent="0.25">
      <c r="D2226" s="59"/>
      <c r="N2226" s="110"/>
    </row>
    <row r="2227" spans="4:14" s="126" customFormat="1" x14ac:dyDescent="0.25">
      <c r="D2227" s="59"/>
      <c r="N2227" s="110"/>
    </row>
    <row r="2228" spans="4:14" s="126" customFormat="1" x14ac:dyDescent="0.25">
      <c r="D2228" s="59"/>
      <c r="N2228" s="110"/>
    </row>
    <row r="2229" spans="4:14" s="126" customFormat="1" x14ac:dyDescent="0.25">
      <c r="D2229" s="59"/>
      <c r="N2229" s="110"/>
    </row>
    <row r="2230" spans="4:14" s="126" customFormat="1" x14ac:dyDescent="0.25">
      <c r="D2230" s="59"/>
      <c r="N2230" s="110"/>
    </row>
    <row r="2231" spans="4:14" s="126" customFormat="1" x14ac:dyDescent="0.25">
      <c r="D2231" s="59"/>
      <c r="N2231" s="110"/>
    </row>
    <row r="2232" spans="4:14" s="126" customFormat="1" x14ac:dyDescent="0.25">
      <c r="D2232" s="59"/>
      <c r="N2232" s="110"/>
    </row>
    <row r="2233" spans="4:14" s="126" customFormat="1" x14ac:dyDescent="0.25">
      <c r="D2233" s="59"/>
      <c r="N2233" s="110"/>
    </row>
    <row r="2234" spans="4:14" s="126" customFormat="1" x14ac:dyDescent="0.25">
      <c r="D2234" s="59"/>
      <c r="N2234" s="110"/>
    </row>
    <row r="2235" spans="4:14" s="126" customFormat="1" x14ac:dyDescent="0.25">
      <c r="D2235" s="59"/>
      <c r="N2235" s="110"/>
    </row>
    <row r="2236" spans="4:14" s="126" customFormat="1" x14ac:dyDescent="0.25">
      <c r="D2236" s="59"/>
      <c r="N2236" s="110"/>
    </row>
    <row r="2237" spans="4:14" s="126" customFormat="1" x14ac:dyDescent="0.25">
      <c r="D2237" s="59"/>
      <c r="N2237" s="110"/>
    </row>
    <row r="2238" spans="4:14" s="126" customFormat="1" x14ac:dyDescent="0.25">
      <c r="D2238" s="59"/>
      <c r="N2238" s="110"/>
    </row>
    <row r="2239" spans="4:14" s="126" customFormat="1" x14ac:dyDescent="0.25">
      <c r="D2239" s="59"/>
      <c r="N2239" s="110"/>
    </row>
    <row r="2240" spans="4:14" s="126" customFormat="1" x14ac:dyDescent="0.25">
      <c r="D2240" s="59"/>
      <c r="N2240" s="110"/>
    </row>
    <row r="2241" spans="4:14" s="126" customFormat="1" x14ac:dyDescent="0.25">
      <c r="D2241" s="59"/>
      <c r="N2241" s="110"/>
    </row>
    <row r="2242" spans="4:14" s="126" customFormat="1" x14ac:dyDescent="0.25">
      <c r="D2242" s="59"/>
      <c r="N2242" s="110"/>
    </row>
    <row r="2243" spans="4:14" s="126" customFormat="1" x14ac:dyDescent="0.25">
      <c r="D2243" s="59"/>
      <c r="N2243" s="110"/>
    </row>
    <row r="2244" spans="4:14" s="126" customFormat="1" x14ac:dyDescent="0.25">
      <c r="D2244" s="59"/>
      <c r="N2244" s="110"/>
    </row>
    <row r="2245" spans="4:14" s="126" customFormat="1" x14ac:dyDescent="0.25">
      <c r="D2245" s="59"/>
      <c r="N2245" s="110"/>
    </row>
    <row r="2246" spans="4:14" s="126" customFormat="1" x14ac:dyDescent="0.25">
      <c r="D2246" s="59"/>
      <c r="N2246" s="110"/>
    </row>
    <row r="2247" spans="4:14" s="126" customFormat="1" x14ac:dyDescent="0.25">
      <c r="D2247" s="59"/>
      <c r="N2247" s="110"/>
    </row>
    <row r="2248" spans="4:14" s="126" customFormat="1" x14ac:dyDescent="0.25">
      <c r="D2248" s="59"/>
      <c r="N2248" s="110"/>
    </row>
    <row r="2249" spans="4:14" s="126" customFormat="1" x14ac:dyDescent="0.25">
      <c r="D2249" s="59"/>
      <c r="N2249" s="110"/>
    </row>
    <row r="2250" spans="4:14" s="126" customFormat="1" x14ac:dyDescent="0.25">
      <c r="D2250" s="59"/>
      <c r="N2250" s="110"/>
    </row>
    <row r="2251" spans="4:14" s="126" customFormat="1" x14ac:dyDescent="0.25">
      <c r="D2251" s="59"/>
      <c r="N2251" s="110"/>
    </row>
    <row r="2252" spans="4:14" s="126" customFormat="1" x14ac:dyDescent="0.25">
      <c r="D2252" s="59"/>
      <c r="N2252" s="110"/>
    </row>
    <row r="2253" spans="4:14" s="126" customFormat="1" x14ac:dyDescent="0.25">
      <c r="D2253" s="59"/>
      <c r="N2253" s="110"/>
    </row>
    <row r="2254" spans="4:14" s="126" customFormat="1" x14ac:dyDescent="0.25">
      <c r="D2254" s="59"/>
      <c r="N2254" s="110"/>
    </row>
    <row r="2255" spans="4:14" s="126" customFormat="1" x14ac:dyDescent="0.25">
      <c r="D2255" s="59"/>
      <c r="N2255" s="110"/>
    </row>
    <row r="2256" spans="4:14" s="126" customFormat="1" x14ac:dyDescent="0.25">
      <c r="D2256" s="59"/>
      <c r="N2256" s="110"/>
    </row>
    <row r="2257" spans="4:14" s="126" customFormat="1" x14ac:dyDescent="0.25">
      <c r="D2257" s="59"/>
      <c r="N2257" s="110"/>
    </row>
    <row r="2258" spans="4:14" s="126" customFormat="1" x14ac:dyDescent="0.25">
      <c r="D2258" s="59"/>
      <c r="N2258" s="110"/>
    </row>
    <row r="2259" spans="4:14" s="126" customFormat="1" x14ac:dyDescent="0.25">
      <c r="D2259" s="59"/>
      <c r="N2259" s="110"/>
    </row>
    <row r="2260" spans="4:14" s="126" customFormat="1" x14ac:dyDescent="0.25">
      <c r="D2260" s="59"/>
      <c r="N2260" s="110"/>
    </row>
    <row r="2261" spans="4:14" s="126" customFormat="1" x14ac:dyDescent="0.25">
      <c r="D2261" s="59"/>
      <c r="N2261" s="110"/>
    </row>
    <row r="2262" spans="4:14" s="126" customFormat="1" x14ac:dyDescent="0.25">
      <c r="D2262" s="59"/>
      <c r="N2262" s="110"/>
    </row>
    <row r="2263" spans="4:14" s="126" customFormat="1" x14ac:dyDescent="0.25">
      <c r="D2263" s="59"/>
      <c r="N2263" s="110"/>
    </row>
    <row r="2264" spans="4:14" s="126" customFormat="1" x14ac:dyDescent="0.25">
      <c r="D2264" s="59"/>
      <c r="N2264" s="110"/>
    </row>
    <row r="2265" spans="4:14" s="126" customFormat="1" x14ac:dyDescent="0.25">
      <c r="D2265" s="59"/>
      <c r="N2265" s="110"/>
    </row>
    <row r="2266" spans="4:14" s="126" customFormat="1" x14ac:dyDescent="0.25">
      <c r="D2266" s="59"/>
      <c r="N2266" s="110"/>
    </row>
    <row r="2267" spans="4:14" s="126" customFormat="1" x14ac:dyDescent="0.25">
      <c r="D2267" s="59"/>
      <c r="N2267" s="110"/>
    </row>
    <row r="2268" spans="4:14" s="126" customFormat="1" x14ac:dyDescent="0.25">
      <c r="D2268" s="59"/>
      <c r="N2268" s="110"/>
    </row>
    <row r="2269" spans="4:14" s="126" customFormat="1" x14ac:dyDescent="0.25">
      <c r="D2269" s="59"/>
      <c r="N2269" s="110"/>
    </row>
    <row r="2270" spans="4:14" s="126" customFormat="1" x14ac:dyDescent="0.25">
      <c r="D2270" s="59"/>
      <c r="N2270" s="110"/>
    </row>
    <row r="2271" spans="4:14" s="126" customFormat="1" x14ac:dyDescent="0.25">
      <c r="D2271" s="59"/>
      <c r="N2271" s="110"/>
    </row>
    <row r="2272" spans="4:14" s="126" customFormat="1" x14ac:dyDescent="0.25">
      <c r="D2272" s="59"/>
      <c r="N2272" s="110"/>
    </row>
    <row r="2273" spans="4:14" s="126" customFormat="1" x14ac:dyDescent="0.25">
      <c r="D2273" s="59"/>
      <c r="N2273" s="110"/>
    </row>
    <row r="2274" spans="4:14" s="126" customFormat="1" x14ac:dyDescent="0.25">
      <c r="D2274" s="59"/>
      <c r="N2274" s="110"/>
    </row>
    <row r="2275" spans="4:14" s="126" customFormat="1" x14ac:dyDescent="0.25">
      <c r="D2275" s="59"/>
      <c r="N2275" s="110"/>
    </row>
    <row r="2276" spans="4:14" s="126" customFormat="1" x14ac:dyDescent="0.25">
      <c r="D2276" s="59"/>
      <c r="N2276" s="110"/>
    </row>
    <row r="2277" spans="4:14" s="126" customFormat="1" x14ac:dyDescent="0.25">
      <c r="D2277" s="59"/>
      <c r="N2277" s="110"/>
    </row>
    <row r="2278" spans="4:14" s="126" customFormat="1" x14ac:dyDescent="0.25">
      <c r="D2278" s="59"/>
      <c r="N2278" s="110"/>
    </row>
    <row r="2279" spans="4:14" s="126" customFormat="1" x14ac:dyDescent="0.25">
      <c r="D2279" s="59"/>
      <c r="N2279" s="110"/>
    </row>
    <row r="2280" spans="4:14" s="126" customFormat="1" x14ac:dyDescent="0.25">
      <c r="D2280" s="59"/>
      <c r="N2280" s="110"/>
    </row>
    <row r="2281" spans="4:14" s="126" customFormat="1" x14ac:dyDescent="0.25">
      <c r="D2281" s="59"/>
      <c r="N2281" s="110"/>
    </row>
    <row r="2282" spans="4:14" s="126" customFormat="1" x14ac:dyDescent="0.25">
      <c r="D2282" s="59"/>
      <c r="N2282" s="110"/>
    </row>
    <row r="2283" spans="4:14" s="126" customFormat="1" x14ac:dyDescent="0.25">
      <c r="D2283" s="59"/>
      <c r="N2283" s="110"/>
    </row>
    <row r="2284" spans="4:14" s="126" customFormat="1" x14ac:dyDescent="0.25">
      <c r="D2284" s="59"/>
      <c r="N2284" s="110"/>
    </row>
    <row r="2285" spans="4:14" s="126" customFormat="1" x14ac:dyDescent="0.25">
      <c r="D2285" s="59"/>
      <c r="N2285" s="110"/>
    </row>
    <row r="2286" spans="4:14" s="126" customFormat="1" x14ac:dyDescent="0.25">
      <c r="D2286" s="59"/>
      <c r="N2286" s="110"/>
    </row>
    <row r="2287" spans="4:14" s="126" customFormat="1" x14ac:dyDescent="0.25">
      <c r="D2287" s="59"/>
      <c r="N2287" s="110"/>
    </row>
    <row r="2288" spans="4:14" s="126" customFormat="1" x14ac:dyDescent="0.25">
      <c r="D2288" s="59"/>
      <c r="N2288" s="110"/>
    </row>
    <row r="2289" spans="4:14" s="126" customFormat="1" x14ac:dyDescent="0.25">
      <c r="D2289" s="59"/>
      <c r="N2289" s="110"/>
    </row>
    <row r="2290" spans="4:14" s="126" customFormat="1" x14ac:dyDescent="0.25">
      <c r="D2290" s="59"/>
      <c r="N2290" s="110"/>
    </row>
    <row r="2291" spans="4:14" s="126" customFormat="1" x14ac:dyDescent="0.25">
      <c r="D2291" s="59"/>
      <c r="N2291" s="110"/>
    </row>
    <row r="2292" spans="4:14" s="126" customFormat="1" x14ac:dyDescent="0.25">
      <c r="D2292" s="59"/>
      <c r="N2292" s="110"/>
    </row>
    <row r="2293" spans="4:14" s="126" customFormat="1" x14ac:dyDescent="0.25">
      <c r="D2293" s="59"/>
      <c r="N2293" s="110"/>
    </row>
    <row r="2294" spans="4:14" s="126" customFormat="1" x14ac:dyDescent="0.25">
      <c r="D2294" s="59"/>
      <c r="N2294" s="110"/>
    </row>
    <row r="2295" spans="4:14" s="126" customFormat="1" x14ac:dyDescent="0.25">
      <c r="D2295" s="59"/>
      <c r="N2295" s="110"/>
    </row>
    <row r="2296" spans="4:14" s="126" customFormat="1" x14ac:dyDescent="0.25">
      <c r="D2296" s="59"/>
      <c r="N2296" s="110"/>
    </row>
    <row r="2297" spans="4:14" s="126" customFormat="1" x14ac:dyDescent="0.25">
      <c r="D2297" s="59"/>
      <c r="N2297" s="110"/>
    </row>
    <row r="2298" spans="4:14" s="126" customFormat="1" x14ac:dyDescent="0.25">
      <c r="D2298" s="59"/>
      <c r="N2298" s="110"/>
    </row>
    <row r="2299" spans="4:14" s="126" customFormat="1" x14ac:dyDescent="0.25">
      <c r="D2299" s="59"/>
      <c r="N2299" s="110"/>
    </row>
    <row r="2300" spans="4:14" s="126" customFormat="1" x14ac:dyDescent="0.25">
      <c r="D2300" s="59"/>
      <c r="N2300" s="110"/>
    </row>
    <row r="2301" spans="4:14" s="126" customFormat="1" x14ac:dyDescent="0.25">
      <c r="D2301" s="59"/>
      <c r="N2301" s="110"/>
    </row>
    <row r="2302" spans="4:14" s="126" customFormat="1" x14ac:dyDescent="0.25">
      <c r="D2302" s="59"/>
      <c r="N2302" s="110"/>
    </row>
    <row r="2303" spans="4:14" s="126" customFormat="1" x14ac:dyDescent="0.25">
      <c r="D2303" s="59"/>
      <c r="N2303" s="110"/>
    </row>
    <row r="2304" spans="4:14" s="126" customFormat="1" x14ac:dyDescent="0.25">
      <c r="D2304" s="59"/>
      <c r="N2304" s="110"/>
    </row>
    <row r="2305" spans="4:14" s="126" customFormat="1" x14ac:dyDescent="0.25">
      <c r="D2305" s="59"/>
      <c r="N2305" s="110"/>
    </row>
    <row r="2306" spans="4:14" s="126" customFormat="1" x14ac:dyDescent="0.25">
      <c r="D2306" s="59"/>
      <c r="N2306" s="110"/>
    </row>
    <row r="2307" spans="4:14" s="126" customFormat="1" x14ac:dyDescent="0.25">
      <c r="D2307" s="59"/>
      <c r="N2307" s="110"/>
    </row>
    <row r="2308" spans="4:14" s="126" customFormat="1" x14ac:dyDescent="0.25">
      <c r="D2308" s="59"/>
      <c r="N2308" s="110"/>
    </row>
    <row r="2309" spans="4:14" s="126" customFormat="1" x14ac:dyDescent="0.25">
      <c r="D2309" s="59"/>
      <c r="N2309" s="110"/>
    </row>
    <row r="2310" spans="4:14" s="126" customFormat="1" x14ac:dyDescent="0.25">
      <c r="D2310" s="59"/>
      <c r="N2310" s="110"/>
    </row>
    <row r="2311" spans="4:14" s="126" customFormat="1" x14ac:dyDescent="0.25">
      <c r="D2311" s="59"/>
      <c r="N2311" s="110"/>
    </row>
    <row r="2312" spans="4:14" s="126" customFormat="1" x14ac:dyDescent="0.25">
      <c r="D2312" s="59"/>
      <c r="N2312" s="110"/>
    </row>
    <row r="2313" spans="4:14" s="126" customFormat="1" x14ac:dyDescent="0.25">
      <c r="D2313" s="59"/>
      <c r="N2313" s="110"/>
    </row>
    <row r="2314" spans="4:14" s="126" customFormat="1" x14ac:dyDescent="0.25">
      <c r="D2314" s="59"/>
      <c r="N2314" s="110"/>
    </row>
    <row r="2315" spans="4:14" s="126" customFormat="1" x14ac:dyDescent="0.25">
      <c r="D2315" s="59"/>
      <c r="N2315" s="110"/>
    </row>
    <row r="2316" spans="4:14" s="126" customFormat="1" x14ac:dyDescent="0.25">
      <c r="D2316" s="59"/>
      <c r="N2316" s="110"/>
    </row>
    <row r="2317" spans="4:14" s="126" customFormat="1" x14ac:dyDescent="0.25">
      <c r="D2317" s="59"/>
      <c r="N2317" s="110"/>
    </row>
    <row r="2318" spans="4:14" s="126" customFormat="1" x14ac:dyDescent="0.25">
      <c r="D2318" s="59"/>
      <c r="N2318" s="110"/>
    </row>
    <row r="2319" spans="4:14" s="126" customFormat="1" x14ac:dyDescent="0.25">
      <c r="D2319" s="59"/>
      <c r="N2319" s="110"/>
    </row>
    <row r="2320" spans="4:14" s="126" customFormat="1" x14ac:dyDescent="0.25">
      <c r="D2320" s="59"/>
      <c r="N2320" s="110"/>
    </row>
    <row r="2321" spans="4:14" s="126" customFormat="1" x14ac:dyDescent="0.25">
      <c r="D2321" s="59"/>
      <c r="N2321" s="110"/>
    </row>
    <row r="2322" spans="4:14" s="126" customFormat="1" x14ac:dyDescent="0.25">
      <c r="D2322" s="59"/>
      <c r="N2322" s="110"/>
    </row>
    <row r="2323" spans="4:14" s="126" customFormat="1" x14ac:dyDescent="0.25">
      <c r="D2323" s="59"/>
      <c r="N2323" s="110"/>
    </row>
    <row r="2324" spans="4:14" s="126" customFormat="1" x14ac:dyDescent="0.25">
      <c r="D2324" s="59"/>
      <c r="N2324" s="110"/>
    </row>
    <row r="2325" spans="4:14" s="126" customFormat="1" x14ac:dyDescent="0.25">
      <c r="D2325" s="59"/>
      <c r="N2325" s="110"/>
    </row>
    <row r="2326" spans="4:14" s="126" customFormat="1" x14ac:dyDescent="0.25">
      <c r="D2326" s="59"/>
      <c r="N2326" s="110"/>
    </row>
    <row r="2327" spans="4:14" s="126" customFormat="1" x14ac:dyDescent="0.25">
      <c r="D2327" s="59"/>
      <c r="N2327" s="110"/>
    </row>
    <row r="2328" spans="4:14" s="126" customFormat="1" x14ac:dyDescent="0.25">
      <c r="D2328" s="59"/>
      <c r="N2328" s="110"/>
    </row>
    <row r="2329" spans="4:14" s="126" customFormat="1" x14ac:dyDescent="0.25">
      <c r="D2329" s="59"/>
      <c r="N2329" s="110"/>
    </row>
    <row r="2330" spans="4:14" s="126" customFormat="1" x14ac:dyDescent="0.25">
      <c r="D2330" s="59"/>
      <c r="N2330" s="110"/>
    </row>
    <row r="2331" spans="4:14" s="126" customFormat="1" x14ac:dyDescent="0.25">
      <c r="D2331" s="59"/>
      <c r="N2331" s="110"/>
    </row>
    <row r="2332" spans="4:14" s="126" customFormat="1" x14ac:dyDescent="0.25">
      <c r="D2332" s="59"/>
      <c r="N2332" s="110"/>
    </row>
    <row r="2333" spans="4:14" s="126" customFormat="1" x14ac:dyDescent="0.25">
      <c r="D2333" s="59"/>
      <c r="N2333" s="110"/>
    </row>
    <row r="2334" spans="4:14" s="126" customFormat="1" x14ac:dyDescent="0.25">
      <c r="D2334" s="59"/>
      <c r="N2334" s="110"/>
    </row>
    <row r="2335" spans="4:14" s="126" customFormat="1" x14ac:dyDescent="0.25">
      <c r="D2335" s="59"/>
      <c r="N2335" s="110"/>
    </row>
    <row r="2336" spans="4:14" s="126" customFormat="1" x14ac:dyDescent="0.25">
      <c r="D2336" s="59"/>
      <c r="N2336" s="110"/>
    </row>
    <row r="2337" spans="4:14" s="126" customFormat="1" x14ac:dyDescent="0.25">
      <c r="D2337" s="59"/>
      <c r="N2337" s="110"/>
    </row>
    <row r="2338" spans="4:14" s="126" customFormat="1" x14ac:dyDescent="0.25">
      <c r="D2338" s="59"/>
      <c r="N2338" s="110"/>
    </row>
    <row r="2339" spans="4:14" s="126" customFormat="1" x14ac:dyDescent="0.25">
      <c r="D2339" s="59"/>
      <c r="N2339" s="110"/>
    </row>
    <row r="2340" spans="4:14" s="126" customFormat="1" x14ac:dyDescent="0.25">
      <c r="D2340" s="59"/>
      <c r="N2340" s="110"/>
    </row>
    <row r="2341" spans="4:14" s="126" customFormat="1" x14ac:dyDescent="0.25">
      <c r="D2341" s="59"/>
      <c r="N2341" s="110"/>
    </row>
    <row r="2342" spans="4:14" s="126" customFormat="1" x14ac:dyDescent="0.25">
      <c r="D2342" s="59"/>
      <c r="N2342" s="110"/>
    </row>
    <row r="2343" spans="4:14" s="126" customFormat="1" x14ac:dyDescent="0.25">
      <c r="D2343" s="59"/>
      <c r="N2343" s="110"/>
    </row>
    <row r="2344" spans="4:14" s="126" customFormat="1" x14ac:dyDescent="0.25">
      <c r="D2344" s="59"/>
      <c r="N2344" s="110"/>
    </row>
    <row r="2345" spans="4:14" s="126" customFormat="1" x14ac:dyDescent="0.25">
      <c r="D2345" s="59"/>
      <c r="N2345" s="110"/>
    </row>
    <row r="2346" spans="4:14" s="126" customFormat="1" x14ac:dyDescent="0.25">
      <c r="D2346" s="59"/>
      <c r="N2346" s="110"/>
    </row>
    <row r="2347" spans="4:14" s="126" customFormat="1" x14ac:dyDescent="0.25">
      <c r="D2347" s="59"/>
      <c r="N2347" s="110"/>
    </row>
    <row r="2348" spans="4:14" s="126" customFormat="1" x14ac:dyDescent="0.25">
      <c r="D2348" s="59"/>
      <c r="N2348" s="110"/>
    </row>
    <row r="2349" spans="4:14" s="126" customFormat="1" x14ac:dyDescent="0.25">
      <c r="D2349" s="59"/>
      <c r="N2349" s="110"/>
    </row>
    <row r="2350" spans="4:14" s="126" customFormat="1" x14ac:dyDescent="0.25">
      <c r="D2350" s="59"/>
      <c r="N2350" s="110"/>
    </row>
    <row r="2351" spans="4:14" s="126" customFormat="1" x14ac:dyDescent="0.25">
      <c r="D2351" s="59"/>
      <c r="N2351" s="110"/>
    </row>
    <row r="2352" spans="4:14" s="126" customFormat="1" x14ac:dyDescent="0.25">
      <c r="D2352" s="59"/>
      <c r="N2352" s="110"/>
    </row>
    <row r="2353" spans="4:14" s="126" customFormat="1" x14ac:dyDescent="0.25">
      <c r="D2353" s="59"/>
      <c r="N2353" s="110"/>
    </row>
    <row r="2354" spans="4:14" s="126" customFormat="1" x14ac:dyDescent="0.25">
      <c r="D2354" s="59"/>
      <c r="N2354" s="110"/>
    </row>
    <row r="2355" spans="4:14" s="126" customFormat="1" x14ac:dyDescent="0.25">
      <c r="D2355" s="59"/>
      <c r="N2355" s="110"/>
    </row>
    <row r="2356" spans="4:14" s="126" customFormat="1" x14ac:dyDescent="0.25">
      <c r="D2356" s="59"/>
      <c r="N2356" s="110"/>
    </row>
    <row r="2357" spans="4:14" s="126" customFormat="1" x14ac:dyDescent="0.25">
      <c r="D2357" s="59"/>
      <c r="N2357" s="110"/>
    </row>
    <row r="2358" spans="4:14" s="126" customFormat="1" x14ac:dyDescent="0.25">
      <c r="D2358" s="59"/>
      <c r="N2358" s="110"/>
    </row>
    <row r="2359" spans="4:14" s="126" customFormat="1" x14ac:dyDescent="0.25">
      <c r="D2359" s="59"/>
      <c r="N2359" s="110"/>
    </row>
    <row r="2360" spans="4:14" s="126" customFormat="1" x14ac:dyDescent="0.25">
      <c r="D2360" s="59"/>
      <c r="N2360" s="110"/>
    </row>
    <row r="2361" spans="4:14" s="126" customFormat="1" x14ac:dyDescent="0.25">
      <c r="D2361" s="59"/>
      <c r="N2361" s="110"/>
    </row>
    <row r="2362" spans="4:14" s="126" customFormat="1" x14ac:dyDescent="0.25">
      <c r="D2362" s="59"/>
      <c r="N2362" s="110"/>
    </row>
    <row r="2363" spans="4:14" s="126" customFormat="1" x14ac:dyDescent="0.25">
      <c r="D2363" s="59"/>
      <c r="N2363" s="110"/>
    </row>
    <row r="2364" spans="4:14" s="126" customFormat="1" x14ac:dyDescent="0.25">
      <c r="D2364" s="59"/>
      <c r="N2364" s="110"/>
    </row>
    <row r="2365" spans="4:14" s="126" customFormat="1" x14ac:dyDescent="0.25">
      <c r="D2365" s="59"/>
      <c r="N2365" s="110"/>
    </row>
    <row r="2366" spans="4:14" s="126" customFormat="1" x14ac:dyDescent="0.25">
      <c r="D2366" s="59"/>
      <c r="N2366" s="110"/>
    </row>
    <row r="2367" spans="4:14" s="126" customFormat="1" x14ac:dyDescent="0.25">
      <c r="D2367" s="59"/>
      <c r="N2367" s="110"/>
    </row>
    <row r="2368" spans="4:14" s="126" customFormat="1" x14ac:dyDescent="0.25">
      <c r="D2368" s="59"/>
      <c r="N2368" s="110"/>
    </row>
    <row r="2369" spans="4:14" s="126" customFormat="1" x14ac:dyDescent="0.25">
      <c r="D2369" s="59"/>
      <c r="N2369" s="110"/>
    </row>
    <row r="2370" spans="4:14" s="126" customFormat="1" x14ac:dyDescent="0.25">
      <c r="D2370" s="59"/>
      <c r="N2370" s="110"/>
    </row>
    <row r="2371" spans="4:14" s="126" customFormat="1" x14ac:dyDescent="0.25">
      <c r="D2371" s="59"/>
      <c r="N2371" s="110"/>
    </row>
    <row r="2372" spans="4:14" s="126" customFormat="1" x14ac:dyDescent="0.25">
      <c r="D2372" s="59"/>
      <c r="N2372" s="110"/>
    </row>
    <row r="2373" spans="4:14" s="126" customFormat="1" x14ac:dyDescent="0.25">
      <c r="D2373" s="59"/>
      <c r="N2373" s="110"/>
    </row>
    <row r="2374" spans="4:14" s="126" customFormat="1" x14ac:dyDescent="0.25">
      <c r="D2374" s="59"/>
      <c r="N2374" s="110"/>
    </row>
    <row r="2375" spans="4:14" s="126" customFormat="1" x14ac:dyDescent="0.25">
      <c r="D2375" s="59"/>
      <c r="N2375" s="110"/>
    </row>
    <row r="2376" spans="4:14" s="126" customFormat="1" x14ac:dyDescent="0.25">
      <c r="D2376" s="59"/>
      <c r="N2376" s="110"/>
    </row>
    <row r="2377" spans="4:14" s="126" customFormat="1" x14ac:dyDescent="0.25">
      <c r="D2377" s="59"/>
      <c r="N2377" s="110"/>
    </row>
    <row r="2378" spans="4:14" s="126" customFormat="1" x14ac:dyDescent="0.25">
      <c r="D2378" s="59"/>
      <c r="N2378" s="110"/>
    </row>
    <row r="2379" spans="4:14" s="126" customFormat="1" x14ac:dyDescent="0.25">
      <c r="D2379" s="59"/>
      <c r="N2379" s="110"/>
    </row>
    <row r="2380" spans="4:14" s="126" customFormat="1" x14ac:dyDescent="0.25">
      <c r="D2380" s="59"/>
      <c r="N2380" s="110"/>
    </row>
    <row r="2381" spans="4:14" s="126" customFormat="1" x14ac:dyDescent="0.25">
      <c r="D2381" s="59"/>
      <c r="N2381" s="110"/>
    </row>
    <row r="2382" spans="4:14" s="126" customFormat="1" x14ac:dyDescent="0.25">
      <c r="D2382" s="59"/>
      <c r="N2382" s="110"/>
    </row>
    <row r="2383" spans="4:14" s="126" customFormat="1" x14ac:dyDescent="0.25">
      <c r="D2383" s="59"/>
      <c r="N2383" s="110"/>
    </row>
    <row r="2384" spans="4:14" s="126" customFormat="1" x14ac:dyDescent="0.25">
      <c r="D2384" s="59"/>
      <c r="N2384" s="110"/>
    </row>
    <row r="2385" spans="4:14" s="126" customFormat="1" x14ac:dyDescent="0.25">
      <c r="D2385" s="59"/>
      <c r="N2385" s="110"/>
    </row>
    <row r="2386" spans="4:14" s="126" customFormat="1" x14ac:dyDescent="0.25">
      <c r="D2386" s="59"/>
      <c r="N2386" s="110"/>
    </row>
    <row r="2387" spans="4:14" s="126" customFormat="1" x14ac:dyDescent="0.25">
      <c r="D2387" s="59"/>
      <c r="N2387" s="110"/>
    </row>
    <row r="2388" spans="4:14" s="126" customFormat="1" x14ac:dyDescent="0.25">
      <c r="D2388" s="59"/>
      <c r="N2388" s="110"/>
    </row>
    <row r="2389" spans="4:14" s="126" customFormat="1" x14ac:dyDescent="0.25">
      <c r="D2389" s="59"/>
      <c r="N2389" s="110"/>
    </row>
    <row r="2390" spans="4:14" s="126" customFormat="1" x14ac:dyDescent="0.25">
      <c r="D2390" s="59"/>
      <c r="N2390" s="110"/>
    </row>
    <row r="2391" spans="4:14" s="126" customFormat="1" x14ac:dyDescent="0.25">
      <c r="D2391" s="59"/>
      <c r="N2391" s="110"/>
    </row>
    <row r="2392" spans="4:14" s="126" customFormat="1" x14ac:dyDescent="0.25">
      <c r="D2392" s="59"/>
      <c r="N2392" s="110"/>
    </row>
    <row r="2393" spans="4:14" s="126" customFormat="1" x14ac:dyDescent="0.25">
      <c r="D2393" s="59"/>
      <c r="N2393" s="110"/>
    </row>
    <row r="2394" spans="4:14" s="126" customFormat="1" x14ac:dyDescent="0.25">
      <c r="D2394" s="59"/>
      <c r="N2394" s="110"/>
    </row>
    <row r="2395" spans="4:14" s="126" customFormat="1" x14ac:dyDescent="0.25">
      <c r="D2395" s="59"/>
      <c r="N2395" s="110"/>
    </row>
    <row r="2396" spans="4:14" s="126" customFormat="1" x14ac:dyDescent="0.25">
      <c r="D2396" s="59"/>
      <c r="N2396" s="110"/>
    </row>
    <row r="2397" spans="4:14" s="126" customFormat="1" x14ac:dyDescent="0.25">
      <c r="D2397" s="59"/>
      <c r="N2397" s="110"/>
    </row>
    <row r="2398" spans="4:14" s="126" customFormat="1" x14ac:dyDescent="0.25">
      <c r="D2398" s="59"/>
      <c r="N2398" s="110"/>
    </row>
    <row r="2399" spans="4:14" s="126" customFormat="1" x14ac:dyDescent="0.25">
      <c r="D2399" s="59"/>
      <c r="N2399" s="110"/>
    </row>
    <row r="2400" spans="4:14" s="126" customFormat="1" x14ac:dyDescent="0.25">
      <c r="D2400" s="59"/>
      <c r="N2400" s="110"/>
    </row>
    <row r="2401" spans="4:14" s="126" customFormat="1" x14ac:dyDescent="0.25">
      <c r="D2401" s="59"/>
      <c r="N2401" s="110"/>
    </row>
    <row r="2402" spans="4:14" s="126" customFormat="1" x14ac:dyDescent="0.25">
      <c r="D2402" s="59"/>
      <c r="N2402" s="110"/>
    </row>
    <row r="2403" spans="4:14" s="126" customFormat="1" x14ac:dyDescent="0.25">
      <c r="D2403" s="59"/>
      <c r="N2403" s="110"/>
    </row>
    <row r="2404" spans="4:14" s="126" customFormat="1" x14ac:dyDescent="0.25">
      <c r="D2404" s="59"/>
      <c r="N2404" s="110"/>
    </row>
    <row r="2405" spans="4:14" s="126" customFormat="1" x14ac:dyDescent="0.25">
      <c r="D2405" s="59"/>
      <c r="N2405" s="110"/>
    </row>
    <row r="2406" spans="4:14" s="126" customFormat="1" x14ac:dyDescent="0.25">
      <c r="D2406" s="59"/>
      <c r="N2406" s="110"/>
    </row>
    <row r="2407" spans="4:14" s="126" customFormat="1" x14ac:dyDescent="0.25">
      <c r="D2407" s="59"/>
      <c r="N2407" s="110"/>
    </row>
    <row r="2408" spans="4:14" s="126" customFormat="1" x14ac:dyDescent="0.25">
      <c r="D2408" s="59"/>
      <c r="N2408" s="110"/>
    </row>
    <row r="2409" spans="4:14" s="126" customFormat="1" x14ac:dyDescent="0.25">
      <c r="D2409" s="59"/>
      <c r="N2409" s="110"/>
    </row>
    <row r="2410" spans="4:14" s="126" customFormat="1" x14ac:dyDescent="0.25">
      <c r="D2410" s="59"/>
      <c r="N2410" s="110"/>
    </row>
    <row r="2411" spans="4:14" s="126" customFormat="1" x14ac:dyDescent="0.25">
      <c r="D2411" s="59"/>
      <c r="N2411" s="110"/>
    </row>
    <row r="2412" spans="4:14" s="126" customFormat="1" x14ac:dyDescent="0.25">
      <c r="D2412" s="59"/>
      <c r="N2412" s="110"/>
    </row>
    <row r="2413" spans="4:14" s="126" customFormat="1" x14ac:dyDescent="0.25">
      <c r="D2413" s="59"/>
      <c r="N2413" s="110"/>
    </row>
    <row r="2414" spans="4:14" s="126" customFormat="1" x14ac:dyDescent="0.25">
      <c r="D2414" s="59"/>
      <c r="N2414" s="110"/>
    </row>
    <row r="2415" spans="4:14" s="126" customFormat="1" x14ac:dyDescent="0.25">
      <c r="D2415" s="59"/>
      <c r="N2415" s="110"/>
    </row>
    <row r="2416" spans="4:14" s="126" customFormat="1" x14ac:dyDescent="0.25">
      <c r="D2416" s="59"/>
      <c r="N2416" s="110"/>
    </row>
    <row r="2417" spans="4:14" s="126" customFormat="1" x14ac:dyDescent="0.25">
      <c r="D2417" s="59"/>
      <c r="N2417" s="110"/>
    </row>
    <row r="2418" spans="4:14" s="126" customFormat="1" x14ac:dyDescent="0.25">
      <c r="D2418" s="59"/>
      <c r="N2418" s="110"/>
    </row>
    <row r="2419" spans="4:14" s="126" customFormat="1" x14ac:dyDescent="0.25">
      <c r="D2419" s="59"/>
      <c r="N2419" s="110"/>
    </row>
    <row r="2420" spans="4:14" s="126" customFormat="1" x14ac:dyDescent="0.25">
      <c r="D2420" s="59"/>
      <c r="N2420" s="110"/>
    </row>
    <row r="2421" spans="4:14" s="126" customFormat="1" x14ac:dyDescent="0.25">
      <c r="D2421" s="59"/>
      <c r="N2421" s="110"/>
    </row>
    <row r="2422" spans="4:14" s="126" customFormat="1" x14ac:dyDescent="0.25">
      <c r="D2422" s="59"/>
      <c r="N2422" s="110"/>
    </row>
    <row r="2423" spans="4:14" s="126" customFormat="1" x14ac:dyDescent="0.25">
      <c r="D2423" s="59"/>
      <c r="N2423" s="110"/>
    </row>
    <row r="2424" spans="4:14" s="126" customFormat="1" x14ac:dyDescent="0.25">
      <c r="D2424" s="59"/>
      <c r="N2424" s="110"/>
    </row>
    <row r="2425" spans="4:14" s="126" customFormat="1" x14ac:dyDescent="0.25">
      <c r="D2425" s="59"/>
      <c r="N2425" s="110"/>
    </row>
    <row r="2426" spans="4:14" s="126" customFormat="1" x14ac:dyDescent="0.25">
      <c r="D2426" s="59"/>
      <c r="N2426" s="110"/>
    </row>
    <row r="2427" spans="4:14" s="126" customFormat="1" x14ac:dyDescent="0.25">
      <c r="D2427" s="59"/>
      <c r="N2427" s="110"/>
    </row>
    <row r="2428" spans="4:14" s="126" customFormat="1" x14ac:dyDescent="0.25">
      <c r="D2428" s="59"/>
      <c r="N2428" s="110"/>
    </row>
    <row r="2429" spans="4:14" s="126" customFormat="1" x14ac:dyDescent="0.25">
      <c r="D2429" s="59"/>
      <c r="N2429" s="110"/>
    </row>
    <row r="2430" spans="4:14" s="126" customFormat="1" x14ac:dyDescent="0.25">
      <c r="D2430" s="59"/>
      <c r="N2430" s="110"/>
    </row>
    <row r="2431" spans="4:14" s="126" customFormat="1" x14ac:dyDescent="0.25">
      <c r="D2431" s="59"/>
      <c r="N2431" s="110"/>
    </row>
    <row r="2432" spans="4:14" s="126" customFormat="1" x14ac:dyDescent="0.25">
      <c r="D2432" s="59"/>
      <c r="N2432" s="110"/>
    </row>
    <row r="2433" spans="4:14" s="126" customFormat="1" x14ac:dyDescent="0.25">
      <c r="D2433" s="59"/>
      <c r="N2433" s="110"/>
    </row>
    <row r="2434" spans="4:14" s="126" customFormat="1" x14ac:dyDescent="0.25">
      <c r="D2434" s="59"/>
      <c r="N2434" s="110"/>
    </row>
    <row r="2435" spans="4:14" s="126" customFormat="1" x14ac:dyDescent="0.25">
      <c r="D2435" s="59"/>
      <c r="N2435" s="110"/>
    </row>
    <row r="2436" spans="4:14" s="126" customFormat="1" x14ac:dyDescent="0.25">
      <c r="D2436" s="59"/>
      <c r="N2436" s="110"/>
    </row>
    <row r="2437" spans="4:14" s="126" customFormat="1" x14ac:dyDescent="0.25">
      <c r="D2437" s="59"/>
      <c r="N2437" s="110"/>
    </row>
    <row r="2438" spans="4:14" s="126" customFormat="1" x14ac:dyDescent="0.25">
      <c r="D2438" s="59"/>
      <c r="N2438" s="110"/>
    </row>
    <row r="2439" spans="4:14" s="126" customFormat="1" x14ac:dyDescent="0.25">
      <c r="D2439" s="59"/>
      <c r="N2439" s="110"/>
    </row>
    <row r="2440" spans="4:14" s="126" customFormat="1" x14ac:dyDescent="0.25">
      <c r="D2440" s="59"/>
      <c r="N2440" s="110"/>
    </row>
    <row r="2441" spans="4:14" s="126" customFormat="1" x14ac:dyDescent="0.25">
      <c r="D2441" s="59"/>
      <c r="N2441" s="110"/>
    </row>
    <row r="2442" spans="4:14" s="126" customFormat="1" x14ac:dyDescent="0.25">
      <c r="D2442" s="59"/>
      <c r="N2442" s="110"/>
    </row>
    <row r="2443" spans="4:14" s="126" customFormat="1" x14ac:dyDescent="0.25">
      <c r="D2443" s="59"/>
      <c r="N2443" s="110"/>
    </row>
    <row r="2444" spans="4:14" s="126" customFormat="1" x14ac:dyDescent="0.25">
      <c r="D2444" s="59"/>
      <c r="N2444" s="110"/>
    </row>
    <row r="2445" spans="4:14" s="126" customFormat="1" x14ac:dyDescent="0.25">
      <c r="D2445" s="59"/>
      <c r="N2445" s="110"/>
    </row>
    <row r="2446" spans="4:14" s="126" customFormat="1" x14ac:dyDescent="0.25">
      <c r="D2446" s="59"/>
      <c r="N2446" s="110"/>
    </row>
    <row r="2447" spans="4:14" s="126" customFormat="1" x14ac:dyDescent="0.25">
      <c r="D2447" s="59"/>
      <c r="N2447" s="110"/>
    </row>
    <row r="2448" spans="4:14" s="126" customFormat="1" x14ac:dyDescent="0.25">
      <c r="D2448" s="59"/>
      <c r="N2448" s="110"/>
    </row>
    <row r="2449" spans="4:14" s="126" customFormat="1" x14ac:dyDescent="0.25">
      <c r="D2449" s="59"/>
      <c r="N2449" s="110"/>
    </row>
    <row r="2450" spans="4:14" s="126" customFormat="1" x14ac:dyDescent="0.25">
      <c r="D2450" s="59"/>
      <c r="N2450" s="110"/>
    </row>
    <row r="2451" spans="4:14" s="126" customFormat="1" x14ac:dyDescent="0.25">
      <c r="D2451" s="59"/>
      <c r="N2451" s="110"/>
    </row>
    <row r="2452" spans="4:14" s="126" customFormat="1" x14ac:dyDescent="0.25">
      <c r="D2452" s="59"/>
      <c r="N2452" s="110"/>
    </row>
    <row r="2453" spans="4:14" s="126" customFormat="1" x14ac:dyDescent="0.25">
      <c r="D2453" s="59"/>
      <c r="N2453" s="110"/>
    </row>
    <row r="2454" spans="4:14" s="126" customFormat="1" x14ac:dyDescent="0.25">
      <c r="D2454" s="59"/>
      <c r="N2454" s="110"/>
    </row>
    <row r="2455" spans="4:14" s="126" customFormat="1" x14ac:dyDescent="0.25">
      <c r="D2455" s="59"/>
      <c r="N2455" s="110"/>
    </row>
    <row r="2456" spans="4:14" s="126" customFormat="1" x14ac:dyDescent="0.25">
      <c r="D2456" s="59"/>
      <c r="N2456" s="110"/>
    </row>
    <row r="2457" spans="4:14" s="126" customFormat="1" x14ac:dyDescent="0.25">
      <c r="D2457" s="59"/>
      <c r="N2457" s="110"/>
    </row>
    <row r="2458" spans="4:14" s="126" customFormat="1" x14ac:dyDescent="0.25">
      <c r="D2458" s="59"/>
      <c r="N2458" s="110"/>
    </row>
    <row r="2459" spans="4:14" s="126" customFormat="1" x14ac:dyDescent="0.25">
      <c r="D2459" s="59"/>
      <c r="N2459" s="110"/>
    </row>
    <row r="2460" spans="4:14" s="126" customFormat="1" x14ac:dyDescent="0.25">
      <c r="D2460" s="59"/>
      <c r="N2460" s="110"/>
    </row>
    <row r="2461" spans="4:14" s="126" customFormat="1" x14ac:dyDescent="0.25">
      <c r="D2461" s="59"/>
      <c r="N2461" s="110"/>
    </row>
    <row r="2462" spans="4:14" s="126" customFormat="1" x14ac:dyDescent="0.25">
      <c r="D2462" s="59"/>
      <c r="N2462" s="110"/>
    </row>
    <row r="2463" spans="4:14" s="126" customFormat="1" x14ac:dyDescent="0.25">
      <c r="D2463" s="59"/>
      <c r="N2463" s="110"/>
    </row>
    <row r="2464" spans="4:14" s="126" customFormat="1" x14ac:dyDescent="0.25">
      <c r="D2464" s="59"/>
      <c r="N2464" s="110"/>
    </row>
    <row r="2465" spans="4:14" s="126" customFormat="1" x14ac:dyDescent="0.25">
      <c r="D2465" s="59"/>
      <c r="N2465" s="110"/>
    </row>
    <row r="2466" spans="4:14" s="126" customFormat="1" x14ac:dyDescent="0.25">
      <c r="D2466" s="59"/>
      <c r="N2466" s="110"/>
    </row>
    <row r="2467" spans="4:14" s="126" customFormat="1" x14ac:dyDescent="0.25">
      <c r="D2467" s="59"/>
      <c r="N2467" s="110"/>
    </row>
    <row r="2468" spans="4:14" s="126" customFormat="1" x14ac:dyDescent="0.25">
      <c r="D2468" s="59"/>
      <c r="N2468" s="110"/>
    </row>
    <row r="2469" spans="4:14" s="126" customFormat="1" x14ac:dyDescent="0.25">
      <c r="D2469" s="59"/>
      <c r="N2469" s="110"/>
    </row>
    <row r="2470" spans="4:14" s="126" customFormat="1" x14ac:dyDescent="0.25">
      <c r="D2470" s="59"/>
      <c r="N2470" s="110"/>
    </row>
    <row r="2471" spans="4:14" s="126" customFormat="1" x14ac:dyDescent="0.25">
      <c r="D2471" s="59"/>
      <c r="N2471" s="110"/>
    </row>
    <row r="2472" spans="4:14" s="126" customFormat="1" x14ac:dyDescent="0.25">
      <c r="D2472" s="59"/>
      <c r="N2472" s="110"/>
    </row>
    <row r="2473" spans="4:14" s="126" customFormat="1" x14ac:dyDescent="0.25">
      <c r="D2473" s="59"/>
      <c r="N2473" s="110"/>
    </row>
    <row r="2474" spans="4:14" s="126" customFormat="1" x14ac:dyDescent="0.25">
      <c r="D2474" s="59"/>
      <c r="N2474" s="110"/>
    </row>
    <row r="2475" spans="4:14" s="126" customFormat="1" x14ac:dyDescent="0.25">
      <c r="D2475" s="59"/>
      <c r="N2475" s="110"/>
    </row>
    <row r="2476" spans="4:14" s="126" customFormat="1" x14ac:dyDescent="0.25">
      <c r="D2476" s="59"/>
      <c r="N2476" s="110"/>
    </row>
    <row r="2477" spans="4:14" s="126" customFormat="1" x14ac:dyDescent="0.25">
      <c r="D2477" s="59"/>
      <c r="N2477" s="110"/>
    </row>
    <row r="2478" spans="4:14" s="126" customFormat="1" x14ac:dyDescent="0.25">
      <c r="D2478" s="59"/>
      <c r="N2478" s="110"/>
    </row>
    <row r="2479" spans="4:14" s="126" customFormat="1" x14ac:dyDescent="0.25">
      <c r="D2479" s="59"/>
      <c r="N2479" s="110"/>
    </row>
    <row r="2480" spans="4:14" s="126" customFormat="1" x14ac:dyDescent="0.25">
      <c r="D2480" s="59"/>
      <c r="N2480" s="110"/>
    </row>
    <row r="2481" spans="4:14" s="126" customFormat="1" x14ac:dyDescent="0.25">
      <c r="D2481" s="59"/>
      <c r="N2481" s="110"/>
    </row>
    <row r="2482" spans="4:14" s="126" customFormat="1" x14ac:dyDescent="0.25">
      <c r="D2482" s="59"/>
      <c r="N2482" s="110"/>
    </row>
    <row r="2483" spans="4:14" s="126" customFormat="1" x14ac:dyDescent="0.25">
      <c r="D2483" s="59"/>
      <c r="N2483" s="110"/>
    </row>
    <row r="2484" spans="4:14" s="126" customFormat="1" x14ac:dyDescent="0.25">
      <c r="D2484" s="59"/>
      <c r="N2484" s="110"/>
    </row>
    <row r="2485" spans="4:14" s="126" customFormat="1" x14ac:dyDescent="0.25">
      <c r="D2485" s="59"/>
      <c r="N2485" s="110"/>
    </row>
    <row r="2486" spans="4:14" s="126" customFormat="1" x14ac:dyDescent="0.25">
      <c r="D2486" s="59"/>
      <c r="N2486" s="110"/>
    </row>
    <row r="2487" spans="4:14" s="126" customFormat="1" x14ac:dyDescent="0.25">
      <c r="D2487" s="59"/>
      <c r="N2487" s="110"/>
    </row>
    <row r="2488" spans="4:14" s="126" customFormat="1" x14ac:dyDescent="0.25">
      <c r="D2488" s="59"/>
      <c r="N2488" s="110"/>
    </row>
    <row r="2489" spans="4:14" s="126" customFormat="1" x14ac:dyDescent="0.25">
      <c r="D2489" s="59"/>
      <c r="N2489" s="110"/>
    </row>
    <row r="2490" spans="4:14" s="126" customFormat="1" x14ac:dyDescent="0.25">
      <c r="D2490" s="59"/>
      <c r="N2490" s="110"/>
    </row>
    <row r="2491" spans="4:14" s="126" customFormat="1" x14ac:dyDescent="0.25">
      <c r="D2491" s="59"/>
      <c r="N2491" s="110"/>
    </row>
    <row r="2492" spans="4:14" s="126" customFormat="1" x14ac:dyDescent="0.25">
      <c r="D2492" s="59"/>
      <c r="N2492" s="110"/>
    </row>
    <row r="2493" spans="4:14" s="126" customFormat="1" x14ac:dyDescent="0.25">
      <c r="D2493" s="59"/>
      <c r="N2493" s="110"/>
    </row>
    <row r="2494" spans="4:14" s="126" customFormat="1" x14ac:dyDescent="0.25">
      <c r="D2494" s="59"/>
      <c r="N2494" s="110"/>
    </row>
    <row r="2495" spans="4:14" s="126" customFormat="1" x14ac:dyDescent="0.25">
      <c r="D2495" s="59"/>
      <c r="N2495" s="110"/>
    </row>
    <row r="2496" spans="4:14" s="126" customFormat="1" x14ac:dyDescent="0.25">
      <c r="D2496" s="59"/>
      <c r="N2496" s="110"/>
    </row>
    <row r="2497" spans="4:14" s="126" customFormat="1" x14ac:dyDescent="0.25">
      <c r="D2497" s="59"/>
      <c r="N2497" s="110"/>
    </row>
    <row r="2498" spans="4:14" s="126" customFormat="1" x14ac:dyDescent="0.25">
      <c r="D2498" s="59"/>
      <c r="N2498" s="110"/>
    </row>
    <row r="2499" spans="4:14" s="126" customFormat="1" x14ac:dyDescent="0.25">
      <c r="D2499" s="59"/>
      <c r="N2499" s="110"/>
    </row>
    <row r="2500" spans="4:14" s="126" customFormat="1" x14ac:dyDescent="0.25">
      <c r="D2500" s="59"/>
      <c r="N2500" s="110"/>
    </row>
    <row r="2501" spans="4:14" s="126" customFormat="1" x14ac:dyDescent="0.25">
      <c r="D2501" s="59"/>
      <c r="N2501" s="110"/>
    </row>
    <row r="2502" spans="4:14" s="126" customFormat="1" x14ac:dyDescent="0.25">
      <c r="D2502" s="59"/>
      <c r="N2502" s="110"/>
    </row>
    <row r="2503" spans="4:14" s="126" customFormat="1" x14ac:dyDescent="0.25">
      <c r="D2503" s="59"/>
      <c r="N2503" s="110"/>
    </row>
    <row r="2504" spans="4:14" s="126" customFormat="1" x14ac:dyDescent="0.25">
      <c r="D2504" s="59"/>
      <c r="N2504" s="110"/>
    </row>
    <row r="2505" spans="4:14" s="126" customFormat="1" x14ac:dyDescent="0.25">
      <c r="D2505" s="59"/>
      <c r="N2505" s="110"/>
    </row>
    <row r="2506" spans="4:14" s="126" customFormat="1" x14ac:dyDescent="0.25">
      <c r="D2506" s="59"/>
      <c r="N2506" s="110"/>
    </row>
    <row r="2507" spans="4:14" s="126" customFormat="1" x14ac:dyDescent="0.25">
      <c r="D2507" s="59"/>
      <c r="N2507" s="110"/>
    </row>
    <row r="2508" spans="4:14" s="126" customFormat="1" x14ac:dyDescent="0.25">
      <c r="D2508" s="59"/>
      <c r="N2508" s="110"/>
    </row>
    <row r="2509" spans="4:14" s="126" customFormat="1" x14ac:dyDescent="0.25">
      <c r="D2509" s="59"/>
      <c r="N2509" s="110"/>
    </row>
    <row r="2510" spans="4:14" s="126" customFormat="1" x14ac:dyDescent="0.25">
      <c r="D2510" s="59"/>
      <c r="N2510" s="110"/>
    </row>
    <row r="2511" spans="4:14" s="126" customFormat="1" x14ac:dyDescent="0.25">
      <c r="D2511" s="59"/>
      <c r="N2511" s="110"/>
    </row>
    <row r="2512" spans="4:14" s="126" customFormat="1" x14ac:dyDescent="0.25">
      <c r="D2512" s="59"/>
      <c r="N2512" s="110"/>
    </row>
    <row r="2513" spans="4:14" s="126" customFormat="1" x14ac:dyDescent="0.25">
      <c r="D2513" s="59"/>
      <c r="N2513" s="110"/>
    </row>
    <row r="2514" spans="4:14" s="126" customFormat="1" x14ac:dyDescent="0.25">
      <c r="D2514" s="59"/>
      <c r="N2514" s="110"/>
    </row>
    <row r="2515" spans="4:14" s="126" customFormat="1" x14ac:dyDescent="0.25">
      <c r="D2515" s="59"/>
      <c r="N2515" s="110"/>
    </row>
    <row r="2516" spans="4:14" s="126" customFormat="1" x14ac:dyDescent="0.25">
      <c r="D2516" s="59"/>
      <c r="N2516" s="110"/>
    </row>
    <row r="2517" spans="4:14" s="126" customFormat="1" x14ac:dyDescent="0.25">
      <c r="D2517" s="59"/>
      <c r="N2517" s="110"/>
    </row>
    <row r="2518" spans="4:14" s="126" customFormat="1" x14ac:dyDescent="0.25">
      <c r="D2518" s="59"/>
      <c r="N2518" s="110"/>
    </row>
    <row r="2519" spans="4:14" s="126" customFormat="1" x14ac:dyDescent="0.25">
      <c r="D2519" s="59"/>
      <c r="N2519" s="110"/>
    </row>
    <row r="2520" spans="4:14" s="126" customFormat="1" x14ac:dyDescent="0.25">
      <c r="D2520" s="59"/>
      <c r="N2520" s="110"/>
    </row>
    <row r="2521" spans="4:14" s="126" customFormat="1" x14ac:dyDescent="0.25">
      <c r="D2521" s="59"/>
      <c r="N2521" s="110"/>
    </row>
    <row r="2522" spans="4:14" s="126" customFormat="1" x14ac:dyDescent="0.25">
      <c r="D2522" s="59"/>
      <c r="N2522" s="110"/>
    </row>
    <row r="2523" spans="4:14" s="126" customFormat="1" x14ac:dyDescent="0.25">
      <c r="D2523" s="59"/>
      <c r="N2523" s="110"/>
    </row>
    <row r="2524" spans="4:14" s="126" customFormat="1" x14ac:dyDescent="0.25">
      <c r="D2524" s="59"/>
      <c r="N2524" s="110"/>
    </row>
    <row r="2525" spans="4:14" s="126" customFormat="1" x14ac:dyDescent="0.25">
      <c r="D2525" s="59"/>
      <c r="N2525" s="110"/>
    </row>
    <row r="2526" spans="4:14" s="126" customFormat="1" x14ac:dyDescent="0.25">
      <c r="D2526" s="59"/>
      <c r="N2526" s="110"/>
    </row>
    <row r="2527" spans="4:14" s="126" customFormat="1" x14ac:dyDescent="0.25">
      <c r="D2527" s="59"/>
      <c r="N2527" s="110"/>
    </row>
    <row r="2528" spans="4:14" s="126" customFormat="1" x14ac:dyDescent="0.25">
      <c r="D2528" s="59"/>
      <c r="N2528" s="110"/>
    </row>
    <row r="2529" spans="4:14" s="126" customFormat="1" x14ac:dyDescent="0.25">
      <c r="D2529" s="59"/>
      <c r="N2529" s="110"/>
    </row>
    <row r="2530" spans="4:14" s="126" customFormat="1" x14ac:dyDescent="0.25">
      <c r="D2530" s="59"/>
      <c r="N2530" s="110"/>
    </row>
    <row r="2531" spans="4:14" s="126" customFormat="1" x14ac:dyDescent="0.25">
      <c r="D2531" s="59"/>
      <c r="N2531" s="110"/>
    </row>
    <row r="2532" spans="4:14" s="126" customFormat="1" x14ac:dyDescent="0.25">
      <c r="D2532" s="59"/>
      <c r="N2532" s="110"/>
    </row>
    <row r="2533" spans="4:14" s="126" customFormat="1" x14ac:dyDescent="0.25">
      <c r="D2533" s="59"/>
      <c r="N2533" s="110"/>
    </row>
    <row r="2534" spans="4:14" s="126" customFormat="1" x14ac:dyDescent="0.25">
      <c r="D2534" s="59"/>
      <c r="N2534" s="110"/>
    </row>
    <row r="2535" spans="4:14" s="126" customFormat="1" x14ac:dyDescent="0.25">
      <c r="D2535" s="59"/>
      <c r="N2535" s="110"/>
    </row>
    <row r="2536" spans="4:14" s="126" customFormat="1" x14ac:dyDescent="0.25">
      <c r="D2536" s="59"/>
      <c r="N2536" s="110"/>
    </row>
    <row r="2537" spans="4:14" s="126" customFormat="1" x14ac:dyDescent="0.25">
      <c r="D2537" s="59"/>
      <c r="N2537" s="110"/>
    </row>
    <row r="2538" spans="4:14" s="126" customFormat="1" x14ac:dyDescent="0.25">
      <c r="D2538" s="59"/>
      <c r="N2538" s="110"/>
    </row>
    <row r="2539" spans="4:14" s="126" customFormat="1" x14ac:dyDescent="0.25">
      <c r="D2539" s="59"/>
      <c r="N2539" s="110"/>
    </row>
    <row r="2540" spans="4:14" s="126" customFormat="1" x14ac:dyDescent="0.25">
      <c r="D2540" s="59"/>
      <c r="N2540" s="110"/>
    </row>
    <row r="2541" spans="4:14" s="126" customFormat="1" x14ac:dyDescent="0.25">
      <c r="D2541" s="59"/>
      <c r="N2541" s="110"/>
    </row>
    <row r="2542" spans="4:14" s="126" customFormat="1" x14ac:dyDescent="0.25">
      <c r="D2542" s="59"/>
      <c r="N2542" s="110"/>
    </row>
    <row r="2543" spans="4:14" s="126" customFormat="1" x14ac:dyDescent="0.25">
      <c r="D2543" s="59"/>
      <c r="N2543" s="110"/>
    </row>
    <row r="2544" spans="4:14" s="126" customFormat="1" x14ac:dyDescent="0.25">
      <c r="D2544" s="59"/>
      <c r="N2544" s="110"/>
    </row>
    <row r="2545" spans="4:14" s="126" customFormat="1" x14ac:dyDescent="0.25">
      <c r="D2545" s="59"/>
      <c r="N2545" s="110"/>
    </row>
    <row r="2546" spans="4:14" s="126" customFormat="1" x14ac:dyDescent="0.25">
      <c r="D2546" s="59"/>
      <c r="N2546" s="110"/>
    </row>
    <row r="2547" spans="4:14" s="126" customFormat="1" x14ac:dyDescent="0.25">
      <c r="D2547" s="59"/>
      <c r="N2547" s="110"/>
    </row>
    <row r="2548" spans="4:14" s="126" customFormat="1" x14ac:dyDescent="0.25">
      <c r="D2548" s="59"/>
      <c r="N2548" s="110"/>
    </row>
    <row r="2549" spans="4:14" s="126" customFormat="1" x14ac:dyDescent="0.25">
      <c r="D2549" s="59"/>
      <c r="N2549" s="110"/>
    </row>
    <row r="2550" spans="4:14" s="126" customFormat="1" x14ac:dyDescent="0.25">
      <c r="D2550" s="59"/>
      <c r="N2550" s="110"/>
    </row>
    <row r="2551" spans="4:14" s="126" customFormat="1" x14ac:dyDescent="0.25">
      <c r="D2551" s="59"/>
      <c r="N2551" s="110"/>
    </row>
    <row r="2552" spans="4:14" s="126" customFormat="1" x14ac:dyDescent="0.25">
      <c r="D2552" s="59"/>
      <c r="N2552" s="110"/>
    </row>
    <row r="2553" spans="4:14" s="126" customFormat="1" x14ac:dyDescent="0.25">
      <c r="D2553" s="59"/>
      <c r="N2553" s="110"/>
    </row>
    <row r="2554" spans="4:14" s="126" customFormat="1" x14ac:dyDescent="0.25">
      <c r="D2554" s="59"/>
      <c r="N2554" s="110"/>
    </row>
    <row r="2555" spans="4:14" s="126" customFormat="1" x14ac:dyDescent="0.25">
      <c r="D2555" s="59"/>
      <c r="N2555" s="110"/>
    </row>
    <row r="2556" spans="4:14" s="126" customFormat="1" x14ac:dyDescent="0.25">
      <c r="D2556" s="59"/>
      <c r="N2556" s="110"/>
    </row>
    <row r="2557" spans="4:14" s="126" customFormat="1" x14ac:dyDescent="0.25">
      <c r="D2557" s="59"/>
      <c r="N2557" s="110"/>
    </row>
    <row r="2558" spans="4:14" s="126" customFormat="1" x14ac:dyDescent="0.25">
      <c r="D2558" s="59"/>
      <c r="N2558" s="110"/>
    </row>
    <row r="2559" spans="4:14" s="126" customFormat="1" x14ac:dyDescent="0.25">
      <c r="D2559" s="59"/>
      <c r="N2559" s="110"/>
    </row>
    <row r="2560" spans="4:14" s="126" customFormat="1" x14ac:dyDescent="0.25">
      <c r="D2560" s="59"/>
      <c r="N2560" s="110"/>
    </row>
    <row r="2561" spans="4:14" s="126" customFormat="1" x14ac:dyDescent="0.25">
      <c r="D2561" s="59"/>
      <c r="N2561" s="110"/>
    </row>
    <row r="2562" spans="4:14" s="126" customFormat="1" x14ac:dyDescent="0.25">
      <c r="D2562" s="59"/>
      <c r="N2562" s="110"/>
    </row>
    <row r="2563" spans="4:14" s="126" customFormat="1" x14ac:dyDescent="0.25">
      <c r="D2563" s="59"/>
      <c r="N2563" s="110"/>
    </row>
    <row r="2564" spans="4:14" s="126" customFormat="1" x14ac:dyDescent="0.25">
      <c r="D2564" s="59"/>
      <c r="N2564" s="110"/>
    </row>
    <row r="2565" spans="4:14" s="126" customFormat="1" x14ac:dyDescent="0.25">
      <c r="D2565" s="59"/>
      <c r="N2565" s="110"/>
    </row>
    <row r="2566" spans="4:14" s="126" customFormat="1" x14ac:dyDescent="0.25">
      <c r="D2566" s="59"/>
      <c r="N2566" s="110"/>
    </row>
    <row r="2567" spans="4:14" s="126" customFormat="1" x14ac:dyDescent="0.25">
      <c r="D2567" s="59"/>
      <c r="N2567" s="110"/>
    </row>
    <row r="2568" spans="4:14" s="126" customFormat="1" x14ac:dyDescent="0.25">
      <c r="D2568" s="59"/>
      <c r="N2568" s="110"/>
    </row>
    <row r="2569" spans="4:14" s="126" customFormat="1" x14ac:dyDescent="0.25">
      <c r="D2569" s="59"/>
      <c r="N2569" s="110"/>
    </row>
    <row r="2570" spans="4:14" s="126" customFormat="1" x14ac:dyDescent="0.25">
      <c r="D2570" s="59"/>
      <c r="N2570" s="110"/>
    </row>
    <row r="2571" spans="4:14" s="126" customFormat="1" x14ac:dyDescent="0.25">
      <c r="D2571" s="59"/>
      <c r="N2571" s="110"/>
    </row>
    <row r="2572" spans="4:14" s="126" customFormat="1" x14ac:dyDescent="0.25">
      <c r="D2572" s="59"/>
      <c r="N2572" s="110"/>
    </row>
    <row r="2573" spans="4:14" s="126" customFormat="1" x14ac:dyDescent="0.25">
      <c r="D2573" s="59"/>
      <c r="N2573" s="110"/>
    </row>
    <row r="2574" spans="4:14" s="126" customFormat="1" x14ac:dyDescent="0.25">
      <c r="D2574" s="59"/>
      <c r="N2574" s="110"/>
    </row>
    <row r="2575" spans="4:14" s="126" customFormat="1" x14ac:dyDescent="0.25">
      <c r="D2575" s="59"/>
      <c r="N2575" s="110"/>
    </row>
    <row r="2576" spans="4:14" s="126" customFormat="1" x14ac:dyDescent="0.25">
      <c r="D2576" s="59"/>
      <c r="N2576" s="110"/>
    </row>
    <row r="2577" spans="4:14" s="126" customFormat="1" x14ac:dyDescent="0.25">
      <c r="D2577" s="59"/>
      <c r="N2577" s="110"/>
    </row>
    <row r="2578" spans="4:14" s="126" customFormat="1" x14ac:dyDescent="0.25">
      <c r="D2578" s="59"/>
      <c r="N2578" s="110"/>
    </row>
    <row r="2579" spans="4:14" s="126" customFormat="1" x14ac:dyDescent="0.25">
      <c r="D2579" s="59"/>
      <c r="N2579" s="110"/>
    </row>
    <row r="2580" spans="4:14" s="126" customFormat="1" x14ac:dyDescent="0.25">
      <c r="D2580" s="59"/>
      <c r="N2580" s="110"/>
    </row>
    <row r="2581" spans="4:14" s="126" customFormat="1" x14ac:dyDescent="0.25">
      <c r="D2581" s="59"/>
      <c r="N2581" s="110"/>
    </row>
    <row r="2582" spans="4:14" s="126" customFormat="1" x14ac:dyDescent="0.25">
      <c r="D2582" s="59"/>
      <c r="N2582" s="110"/>
    </row>
    <row r="2583" spans="4:14" s="126" customFormat="1" x14ac:dyDescent="0.25">
      <c r="D2583" s="59"/>
      <c r="N2583" s="110"/>
    </row>
    <row r="2584" spans="4:14" s="126" customFormat="1" x14ac:dyDescent="0.25">
      <c r="D2584" s="59"/>
      <c r="N2584" s="110"/>
    </row>
    <row r="2585" spans="4:14" s="126" customFormat="1" x14ac:dyDescent="0.25">
      <c r="D2585" s="59"/>
      <c r="N2585" s="110"/>
    </row>
    <row r="2586" spans="4:14" s="126" customFormat="1" x14ac:dyDescent="0.25">
      <c r="D2586" s="59"/>
      <c r="N2586" s="110"/>
    </row>
    <row r="2587" spans="4:14" s="126" customFormat="1" x14ac:dyDescent="0.25">
      <c r="D2587" s="59"/>
      <c r="N2587" s="110"/>
    </row>
    <row r="2588" spans="4:14" s="126" customFormat="1" x14ac:dyDescent="0.25">
      <c r="D2588" s="59"/>
      <c r="N2588" s="110"/>
    </row>
    <row r="2589" spans="4:14" s="126" customFormat="1" x14ac:dyDescent="0.25">
      <c r="D2589" s="59"/>
      <c r="N2589" s="110"/>
    </row>
    <row r="2590" spans="4:14" s="126" customFormat="1" x14ac:dyDescent="0.25">
      <c r="D2590" s="59"/>
      <c r="N2590" s="110"/>
    </row>
    <row r="2591" spans="4:14" s="126" customFormat="1" x14ac:dyDescent="0.25">
      <c r="D2591" s="59"/>
      <c r="N2591" s="110"/>
    </row>
    <row r="2592" spans="4:14" s="126" customFormat="1" x14ac:dyDescent="0.25">
      <c r="D2592" s="59"/>
      <c r="N2592" s="110"/>
    </row>
    <row r="2593" spans="4:14" s="126" customFormat="1" x14ac:dyDescent="0.25">
      <c r="D2593" s="59"/>
      <c r="N2593" s="110"/>
    </row>
    <row r="2594" spans="4:14" s="126" customFormat="1" x14ac:dyDescent="0.25">
      <c r="D2594" s="59"/>
      <c r="N2594" s="110"/>
    </row>
    <row r="2595" spans="4:14" s="126" customFormat="1" x14ac:dyDescent="0.25">
      <c r="D2595" s="59"/>
      <c r="N2595" s="110"/>
    </row>
    <row r="2596" spans="4:14" s="126" customFormat="1" x14ac:dyDescent="0.25">
      <c r="D2596" s="59"/>
      <c r="N2596" s="110"/>
    </row>
    <row r="2597" spans="4:14" s="126" customFormat="1" x14ac:dyDescent="0.25">
      <c r="D2597" s="59"/>
      <c r="N2597" s="110"/>
    </row>
    <row r="2598" spans="4:14" s="126" customFormat="1" x14ac:dyDescent="0.25">
      <c r="D2598" s="59"/>
      <c r="N2598" s="110"/>
    </row>
    <row r="2599" spans="4:14" s="126" customFormat="1" x14ac:dyDescent="0.25">
      <c r="D2599" s="59"/>
      <c r="N2599" s="110"/>
    </row>
    <row r="2600" spans="4:14" s="126" customFormat="1" x14ac:dyDescent="0.25">
      <c r="D2600" s="59"/>
      <c r="N2600" s="110"/>
    </row>
    <row r="2601" spans="4:14" s="126" customFormat="1" x14ac:dyDescent="0.25">
      <c r="D2601" s="59"/>
      <c r="N2601" s="110"/>
    </row>
    <row r="2602" spans="4:14" s="126" customFormat="1" x14ac:dyDescent="0.25">
      <c r="D2602" s="59"/>
      <c r="N2602" s="110"/>
    </row>
    <row r="2603" spans="4:14" s="126" customFormat="1" x14ac:dyDescent="0.25">
      <c r="D2603" s="59"/>
      <c r="N2603" s="110"/>
    </row>
    <row r="2604" spans="4:14" s="126" customFormat="1" x14ac:dyDescent="0.25">
      <c r="D2604" s="59"/>
      <c r="N2604" s="110"/>
    </row>
    <row r="2605" spans="4:14" s="126" customFormat="1" x14ac:dyDescent="0.25">
      <c r="D2605" s="59"/>
      <c r="N2605" s="110"/>
    </row>
    <row r="2606" spans="4:14" s="126" customFormat="1" x14ac:dyDescent="0.25">
      <c r="D2606" s="59"/>
      <c r="N2606" s="110"/>
    </row>
    <row r="2607" spans="4:14" s="126" customFormat="1" x14ac:dyDescent="0.25">
      <c r="D2607" s="59"/>
      <c r="N2607" s="110"/>
    </row>
    <row r="2608" spans="4:14" s="126" customFormat="1" x14ac:dyDescent="0.25">
      <c r="D2608" s="59"/>
      <c r="N2608" s="110"/>
    </row>
    <row r="2609" spans="4:14" s="126" customFormat="1" x14ac:dyDescent="0.25">
      <c r="D2609" s="59"/>
      <c r="N2609" s="110"/>
    </row>
    <row r="2610" spans="4:14" s="126" customFormat="1" x14ac:dyDescent="0.25">
      <c r="D2610" s="59"/>
      <c r="N2610" s="110"/>
    </row>
    <row r="2611" spans="4:14" s="126" customFormat="1" x14ac:dyDescent="0.25">
      <c r="D2611" s="59"/>
      <c r="N2611" s="110"/>
    </row>
    <row r="2612" spans="4:14" s="126" customFormat="1" x14ac:dyDescent="0.25">
      <c r="D2612" s="59"/>
      <c r="N2612" s="110"/>
    </row>
    <row r="2613" spans="4:14" s="126" customFormat="1" x14ac:dyDescent="0.25">
      <c r="D2613" s="59"/>
      <c r="N2613" s="110"/>
    </row>
    <row r="2614" spans="4:14" s="126" customFormat="1" x14ac:dyDescent="0.25">
      <c r="D2614" s="59"/>
      <c r="N2614" s="110"/>
    </row>
    <row r="2615" spans="4:14" s="126" customFormat="1" x14ac:dyDescent="0.25">
      <c r="D2615" s="59"/>
      <c r="N2615" s="110"/>
    </row>
    <row r="2616" spans="4:14" s="126" customFormat="1" x14ac:dyDescent="0.25">
      <c r="D2616" s="59"/>
      <c r="N2616" s="110"/>
    </row>
    <row r="2617" spans="4:14" s="126" customFormat="1" x14ac:dyDescent="0.25">
      <c r="D2617" s="59"/>
      <c r="N2617" s="110"/>
    </row>
    <row r="2618" spans="4:14" s="126" customFormat="1" x14ac:dyDescent="0.25">
      <c r="D2618" s="59"/>
      <c r="N2618" s="110"/>
    </row>
    <row r="2619" spans="4:14" s="126" customFormat="1" x14ac:dyDescent="0.25">
      <c r="D2619" s="59"/>
      <c r="N2619" s="110"/>
    </row>
    <row r="2620" spans="4:14" s="126" customFormat="1" x14ac:dyDescent="0.25">
      <c r="D2620" s="59"/>
      <c r="N2620" s="110"/>
    </row>
    <row r="2621" spans="4:14" s="126" customFormat="1" x14ac:dyDescent="0.25">
      <c r="D2621" s="59"/>
      <c r="N2621" s="110"/>
    </row>
    <row r="2622" spans="4:14" s="126" customFormat="1" x14ac:dyDescent="0.25">
      <c r="D2622" s="59"/>
      <c r="N2622" s="110"/>
    </row>
    <row r="2623" spans="4:14" s="126" customFormat="1" x14ac:dyDescent="0.25">
      <c r="D2623" s="59"/>
      <c r="N2623" s="110"/>
    </row>
    <row r="2624" spans="4:14" s="126" customFormat="1" x14ac:dyDescent="0.25">
      <c r="D2624" s="59"/>
      <c r="N2624" s="110"/>
    </row>
    <row r="2625" spans="4:14" s="126" customFormat="1" x14ac:dyDescent="0.25">
      <c r="D2625" s="59"/>
      <c r="N2625" s="110"/>
    </row>
    <row r="2626" spans="4:14" s="126" customFormat="1" x14ac:dyDescent="0.25">
      <c r="D2626" s="59"/>
      <c r="N2626" s="110"/>
    </row>
    <row r="2627" spans="4:14" s="126" customFormat="1" x14ac:dyDescent="0.25">
      <c r="D2627" s="59"/>
      <c r="N2627" s="110"/>
    </row>
    <row r="2628" spans="4:14" s="126" customFormat="1" x14ac:dyDescent="0.25">
      <c r="D2628" s="59"/>
      <c r="N2628" s="110"/>
    </row>
    <row r="2629" spans="4:14" s="126" customFormat="1" x14ac:dyDescent="0.25">
      <c r="D2629" s="59"/>
      <c r="N2629" s="110"/>
    </row>
    <row r="2630" spans="4:14" s="126" customFormat="1" x14ac:dyDescent="0.25">
      <c r="D2630" s="59"/>
      <c r="N2630" s="110"/>
    </row>
    <row r="2631" spans="4:14" s="126" customFormat="1" x14ac:dyDescent="0.25">
      <c r="D2631" s="59"/>
      <c r="N2631" s="110"/>
    </row>
    <row r="2632" spans="4:14" s="126" customFormat="1" x14ac:dyDescent="0.25">
      <c r="D2632" s="59"/>
      <c r="N2632" s="110"/>
    </row>
    <row r="2633" spans="4:14" s="126" customFormat="1" x14ac:dyDescent="0.25">
      <c r="D2633" s="59"/>
      <c r="N2633" s="110"/>
    </row>
    <row r="2634" spans="4:14" s="126" customFormat="1" x14ac:dyDescent="0.25">
      <c r="D2634" s="59"/>
      <c r="N2634" s="110"/>
    </row>
    <row r="2635" spans="4:14" s="126" customFormat="1" x14ac:dyDescent="0.25">
      <c r="D2635" s="59"/>
      <c r="N2635" s="110"/>
    </row>
    <row r="2636" spans="4:14" s="126" customFormat="1" x14ac:dyDescent="0.25">
      <c r="D2636" s="59"/>
      <c r="N2636" s="110"/>
    </row>
    <row r="2637" spans="4:14" s="126" customFormat="1" x14ac:dyDescent="0.25">
      <c r="D2637" s="59"/>
      <c r="N2637" s="110"/>
    </row>
    <row r="2638" spans="4:14" s="126" customFormat="1" x14ac:dyDescent="0.25">
      <c r="D2638" s="59"/>
      <c r="N2638" s="110"/>
    </row>
    <row r="2639" spans="4:14" s="126" customFormat="1" x14ac:dyDescent="0.25">
      <c r="D2639" s="59"/>
      <c r="N2639" s="110"/>
    </row>
    <row r="2640" spans="4:14" s="126" customFormat="1" x14ac:dyDescent="0.25">
      <c r="D2640" s="59"/>
      <c r="N2640" s="110"/>
    </row>
    <row r="2641" spans="4:14" s="126" customFormat="1" x14ac:dyDescent="0.25">
      <c r="D2641" s="59"/>
      <c r="N2641" s="110"/>
    </row>
    <row r="2642" spans="4:14" s="126" customFormat="1" x14ac:dyDescent="0.25">
      <c r="D2642" s="59"/>
      <c r="N2642" s="110"/>
    </row>
    <row r="2643" spans="4:14" s="126" customFormat="1" x14ac:dyDescent="0.25">
      <c r="D2643" s="59"/>
      <c r="N2643" s="110"/>
    </row>
    <row r="2644" spans="4:14" s="126" customFormat="1" x14ac:dyDescent="0.25">
      <c r="D2644" s="59"/>
      <c r="N2644" s="110"/>
    </row>
    <row r="2645" spans="4:14" s="126" customFormat="1" x14ac:dyDescent="0.25">
      <c r="D2645" s="59"/>
      <c r="N2645" s="110"/>
    </row>
    <row r="2646" spans="4:14" s="126" customFormat="1" x14ac:dyDescent="0.25">
      <c r="D2646" s="59"/>
      <c r="N2646" s="110"/>
    </row>
    <row r="2647" spans="4:14" s="126" customFormat="1" x14ac:dyDescent="0.25">
      <c r="D2647" s="59"/>
      <c r="N2647" s="110"/>
    </row>
    <row r="2648" spans="4:14" s="126" customFormat="1" x14ac:dyDescent="0.25">
      <c r="D2648" s="59"/>
      <c r="N2648" s="110"/>
    </row>
    <row r="2649" spans="4:14" s="126" customFormat="1" x14ac:dyDescent="0.25">
      <c r="D2649" s="59"/>
      <c r="N2649" s="110"/>
    </row>
    <row r="2650" spans="4:14" s="126" customFormat="1" x14ac:dyDescent="0.25">
      <c r="D2650" s="59"/>
      <c r="N2650" s="110"/>
    </row>
    <row r="2651" spans="4:14" s="126" customFormat="1" x14ac:dyDescent="0.25">
      <c r="D2651" s="59"/>
      <c r="N2651" s="110"/>
    </row>
    <row r="2652" spans="4:14" s="126" customFormat="1" x14ac:dyDescent="0.25">
      <c r="D2652" s="59"/>
      <c r="N2652" s="110"/>
    </row>
    <row r="2653" spans="4:14" s="126" customFormat="1" x14ac:dyDescent="0.25">
      <c r="D2653" s="59"/>
      <c r="N2653" s="110"/>
    </row>
    <row r="2654" spans="4:14" s="126" customFormat="1" x14ac:dyDescent="0.25">
      <c r="D2654" s="59"/>
      <c r="N2654" s="110"/>
    </row>
    <row r="2655" spans="4:14" s="126" customFormat="1" x14ac:dyDescent="0.25">
      <c r="D2655" s="59"/>
      <c r="N2655" s="110"/>
    </row>
    <row r="2656" spans="4:14" s="126" customFormat="1" x14ac:dyDescent="0.25">
      <c r="D2656" s="59"/>
      <c r="N2656" s="110"/>
    </row>
    <row r="2657" spans="4:14" s="126" customFormat="1" x14ac:dyDescent="0.25">
      <c r="D2657" s="59"/>
      <c r="N2657" s="110"/>
    </row>
    <row r="2658" spans="4:14" s="126" customFormat="1" x14ac:dyDescent="0.25">
      <c r="D2658" s="59"/>
      <c r="N2658" s="110"/>
    </row>
    <row r="2659" spans="4:14" s="126" customFormat="1" x14ac:dyDescent="0.25">
      <c r="D2659" s="59"/>
      <c r="N2659" s="110"/>
    </row>
    <row r="2660" spans="4:14" s="126" customFormat="1" x14ac:dyDescent="0.25">
      <c r="D2660" s="59"/>
      <c r="N2660" s="110"/>
    </row>
    <row r="2661" spans="4:14" s="126" customFormat="1" x14ac:dyDescent="0.25">
      <c r="D2661" s="59"/>
      <c r="N2661" s="110"/>
    </row>
    <row r="2662" spans="4:14" s="126" customFormat="1" x14ac:dyDescent="0.25">
      <c r="D2662" s="59"/>
      <c r="N2662" s="110"/>
    </row>
    <row r="2663" spans="4:14" s="126" customFormat="1" x14ac:dyDescent="0.25">
      <c r="D2663" s="59"/>
      <c r="N2663" s="110"/>
    </row>
    <row r="2664" spans="4:14" s="126" customFormat="1" x14ac:dyDescent="0.25">
      <c r="D2664" s="59"/>
      <c r="N2664" s="110"/>
    </row>
    <row r="2665" spans="4:14" s="126" customFormat="1" x14ac:dyDescent="0.25">
      <c r="D2665" s="59"/>
      <c r="N2665" s="110"/>
    </row>
    <row r="2666" spans="4:14" s="126" customFormat="1" x14ac:dyDescent="0.25">
      <c r="D2666" s="59"/>
      <c r="N2666" s="110"/>
    </row>
    <row r="2667" spans="4:14" s="126" customFormat="1" x14ac:dyDescent="0.25">
      <c r="D2667" s="59"/>
      <c r="N2667" s="110"/>
    </row>
    <row r="2668" spans="4:14" s="126" customFormat="1" x14ac:dyDescent="0.25">
      <c r="D2668" s="59"/>
      <c r="N2668" s="110"/>
    </row>
    <row r="2669" spans="4:14" s="126" customFormat="1" x14ac:dyDescent="0.25">
      <c r="D2669" s="59"/>
      <c r="N2669" s="110"/>
    </row>
    <row r="2670" spans="4:14" s="126" customFormat="1" x14ac:dyDescent="0.25">
      <c r="D2670" s="59"/>
      <c r="N2670" s="110"/>
    </row>
    <row r="2671" spans="4:14" s="126" customFormat="1" x14ac:dyDescent="0.25">
      <c r="D2671" s="59"/>
      <c r="N2671" s="110"/>
    </row>
    <row r="2672" spans="4:14" s="126" customFormat="1" x14ac:dyDescent="0.25">
      <c r="D2672" s="59"/>
      <c r="N2672" s="110"/>
    </row>
    <row r="2673" spans="4:14" s="126" customFormat="1" x14ac:dyDescent="0.25">
      <c r="D2673" s="59"/>
      <c r="N2673" s="110"/>
    </row>
    <row r="2674" spans="4:14" s="126" customFormat="1" x14ac:dyDescent="0.25">
      <c r="D2674" s="59"/>
      <c r="N2674" s="110"/>
    </row>
    <row r="2675" spans="4:14" s="126" customFormat="1" x14ac:dyDescent="0.25">
      <c r="D2675" s="59"/>
      <c r="N2675" s="110"/>
    </row>
    <row r="2676" spans="4:14" s="126" customFormat="1" x14ac:dyDescent="0.25">
      <c r="D2676" s="59"/>
      <c r="N2676" s="110"/>
    </row>
    <row r="2677" spans="4:14" s="126" customFormat="1" x14ac:dyDescent="0.25">
      <c r="D2677" s="59"/>
      <c r="N2677" s="110"/>
    </row>
    <row r="2678" spans="4:14" s="126" customFormat="1" x14ac:dyDescent="0.25">
      <c r="D2678" s="59"/>
      <c r="N2678" s="110"/>
    </row>
    <row r="2679" spans="4:14" s="126" customFormat="1" x14ac:dyDescent="0.25">
      <c r="D2679" s="59"/>
      <c r="N2679" s="110"/>
    </row>
    <row r="2680" spans="4:14" s="126" customFormat="1" x14ac:dyDescent="0.25">
      <c r="D2680" s="59"/>
      <c r="N2680" s="110"/>
    </row>
    <row r="2681" spans="4:14" s="126" customFormat="1" x14ac:dyDescent="0.25">
      <c r="D2681" s="59"/>
      <c r="N2681" s="110"/>
    </row>
    <row r="2682" spans="4:14" s="126" customFormat="1" x14ac:dyDescent="0.25">
      <c r="D2682" s="59"/>
      <c r="N2682" s="110"/>
    </row>
    <row r="2683" spans="4:14" s="126" customFormat="1" x14ac:dyDescent="0.25">
      <c r="D2683" s="59"/>
      <c r="N2683" s="110"/>
    </row>
    <row r="2684" spans="4:14" s="126" customFormat="1" x14ac:dyDescent="0.25">
      <c r="D2684" s="59"/>
      <c r="N2684" s="110"/>
    </row>
    <row r="2685" spans="4:14" s="126" customFormat="1" x14ac:dyDescent="0.25">
      <c r="D2685" s="59"/>
      <c r="N2685" s="110"/>
    </row>
    <row r="2686" spans="4:14" s="126" customFormat="1" x14ac:dyDescent="0.25">
      <c r="D2686" s="59"/>
      <c r="N2686" s="110"/>
    </row>
    <row r="2687" spans="4:14" s="126" customFormat="1" x14ac:dyDescent="0.25">
      <c r="D2687" s="59"/>
      <c r="N2687" s="110"/>
    </row>
    <row r="2688" spans="4:14" s="126" customFormat="1" x14ac:dyDescent="0.25">
      <c r="D2688" s="59"/>
      <c r="N2688" s="110"/>
    </row>
    <row r="2689" spans="4:14" s="126" customFormat="1" x14ac:dyDescent="0.25">
      <c r="D2689" s="59"/>
      <c r="N2689" s="110"/>
    </row>
    <row r="2690" spans="4:14" s="126" customFormat="1" x14ac:dyDescent="0.25">
      <c r="D2690" s="59"/>
      <c r="N2690" s="110"/>
    </row>
    <row r="2691" spans="4:14" s="126" customFormat="1" x14ac:dyDescent="0.25">
      <c r="D2691" s="59"/>
      <c r="N2691" s="110"/>
    </row>
    <row r="2692" spans="4:14" s="126" customFormat="1" x14ac:dyDescent="0.25">
      <c r="D2692" s="59"/>
      <c r="N2692" s="110"/>
    </row>
    <row r="2693" spans="4:14" s="126" customFormat="1" x14ac:dyDescent="0.25">
      <c r="D2693" s="59"/>
      <c r="N2693" s="110"/>
    </row>
    <row r="2694" spans="4:14" s="126" customFormat="1" x14ac:dyDescent="0.25">
      <c r="D2694" s="59"/>
      <c r="N2694" s="110"/>
    </row>
    <row r="2695" spans="4:14" s="126" customFormat="1" x14ac:dyDescent="0.25">
      <c r="D2695" s="59"/>
      <c r="N2695" s="110"/>
    </row>
    <row r="2696" spans="4:14" s="126" customFormat="1" x14ac:dyDescent="0.25">
      <c r="D2696" s="59"/>
      <c r="N2696" s="110"/>
    </row>
    <row r="2697" spans="4:14" s="126" customFormat="1" x14ac:dyDescent="0.25">
      <c r="D2697" s="59"/>
      <c r="N2697" s="110"/>
    </row>
    <row r="2698" spans="4:14" s="126" customFormat="1" x14ac:dyDescent="0.25">
      <c r="D2698" s="59"/>
      <c r="N2698" s="110"/>
    </row>
    <row r="2699" spans="4:14" s="126" customFormat="1" x14ac:dyDescent="0.25">
      <c r="D2699" s="59"/>
      <c r="N2699" s="110"/>
    </row>
    <row r="2700" spans="4:14" s="126" customFormat="1" x14ac:dyDescent="0.25">
      <c r="D2700" s="59"/>
      <c r="N2700" s="110"/>
    </row>
    <row r="2701" spans="4:14" s="126" customFormat="1" x14ac:dyDescent="0.25">
      <c r="D2701" s="59"/>
      <c r="N2701" s="110"/>
    </row>
    <row r="2702" spans="4:14" s="126" customFormat="1" x14ac:dyDescent="0.25">
      <c r="D2702" s="59"/>
      <c r="N2702" s="110"/>
    </row>
    <row r="2703" spans="4:14" s="126" customFormat="1" x14ac:dyDescent="0.25">
      <c r="D2703" s="59"/>
      <c r="N2703" s="110"/>
    </row>
    <row r="2704" spans="4:14" s="126" customFormat="1" x14ac:dyDescent="0.25">
      <c r="D2704" s="59"/>
      <c r="N2704" s="110"/>
    </row>
    <row r="2705" spans="4:14" s="126" customFormat="1" x14ac:dyDescent="0.25">
      <c r="D2705" s="59"/>
      <c r="N2705" s="110"/>
    </row>
    <row r="2706" spans="4:14" s="126" customFormat="1" x14ac:dyDescent="0.25">
      <c r="D2706" s="59"/>
      <c r="N2706" s="110"/>
    </row>
    <row r="2707" spans="4:14" s="126" customFormat="1" x14ac:dyDescent="0.25">
      <c r="D2707" s="59"/>
      <c r="N2707" s="110"/>
    </row>
    <row r="2708" spans="4:14" s="126" customFormat="1" x14ac:dyDescent="0.25">
      <c r="D2708" s="59"/>
      <c r="N2708" s="110"/>
    </row>
    <row r="2709" spans="4:14" s="126" customFormat="1" x14ac:dyDescent="0.25">
      <c r="D2709" s="59"/>
      <c r="N2709" s="110"/>
    </row>
    <row r="2710" spans="4:14" s="126" customFormat="1" x14ac:dyDescent="0.25">
      <c r="D2710" s="59"/>
      <c r="N2710" s="110"/>
    </row>
    <row r="2711" spans="4:14" s="126" customFormat="1" x14ac:dyDescent="0.25">
      <c r="D2711" s="59"/>
      <c r="N2711" s="110"/>
    </row>
    <row r="2712" spans="4:14" s="126" customFormat="1" x14ac:dyDescent="0.25">
      <c r="D2712" s="59"/>
      <c r="N2712" s="110"/>
    </row>
    <row r="2713" spans="4:14" s="126" customFormat="1" x14ac:dyDescent="0.25">
      <c r="D2713" s="59"/>
      <c r="N2713" s="110"/>
    </row>
    <row r="2714" spans="4:14" s="126" customFormat="1" x14ac:dyDescent="0.25">
      <c r="D2714" s="59"/>
      <c r="N2714" s="110"/>
    </row>
    <row r="2715" spans="4:14" s="126" customFormat="1" x14ac:dyDescent="0.25">
      <c r="D2715" s="59"/>
      <c r="N2715" s="110"/>
    </row>
    <row r="2716" spans="4:14" s="126" customFormat="1" x14ac:dyDescent="0.25">
      <c r="D2716" s="59"/>
      <c r="N2716" s="110"/>
    </row>
    <row r="2717" spans="4:14" s="126" customFormat="1" x14ac:dyDescent="0.25">
      <c r="D2717" s="59"/>
      <c r="N2717" s="110"/>
    </row>
    <row r="2718" spans="4:14" s="126" customFormat="1" x14ac:dyDescent="0.25">
      <c r="D2718" s="59"/>
      <c r="N2718" s="110"/>
    </row>
    <row r="2719" spans="4:14" s="126" customFormat="1" x14ac:dyDescent="0.25">
      <c r="D2719" s="59"/>
      <c r="N2719" s="110"/>
    </row>
    <row r="2720" spans="4:14" s="126" customFormat="1" x14ac:dyDescent="0.25">
      <c r="D2720" s="59"/>
      <c r="N2720" s="110"/>
    </row>
    <row r="2721" spans="4:14" s="126" customFormat="1" x14ac:dyDescent="0.25">
      <c r="D2721" s="59"/>
      <c r="N2721" s="110"/>
    </row>
    <row r="2722" spans="4:14" s="126" customFormat="1" x14ac:dyDescent="0.25">
      <c r="D2722" s="59"/>
      <c r="N2722" s="110"/>
    </row>
    <row r="2723" spans="4:14" s="126" customFormat="1" x14ac:dyDescent="0.25">
      <c r="D2723" s="59"/>
      <c r="N2723" s="110"/>
    </row>
    <row r="2724" spans="4:14" s="126" customFormat="1" x14ac:dyDescent="0.25">
      <c r="D2724" s="59"/>
      <c r="N2724" s="110"/>
    </row>
    <row r="2725" spans="4:14" s="126" customFormat="1" x14ac:dyDescent="0.25">
      <c r="D2725" s="59"/>
      <c r="N2725" s="110"/>
    </row>
    <row r="2726" spans="4:14" s="126" customFormat="1" x14ac:dyDescent="0.25">
      <c r="D2726" s="59"/>
      <c r="N2726" s="110"/>
    </row>
    <row r="2727" spans="4:14" s="126" customFormat="1" x14ac:dyDescent="0.25">
      <c r="D2727" s="59"/>
      <c r="N2727" s="110"/>
    </row>
    <row r="2728" spans="4:14" s="126" customFormat="1" x14ac:dyDescent="0.25">
      <c r="D2728" s="59"/>
      <c r="N2728" s="110"/>
    </row>
    <row r="2729" spans="4:14" s="126" customFormat="1" x14ac:dyDescent="0.25">
      <c r="D2729" s="59"/>
      <c r="N2729" s="110"/>
    </row>
    <row r="2730" spans="4:14" s="126" customFormat="1" x14ac:dyDescent="0.25">
      <c r="D2730" s="59"/>
      <c r="N2730" s="110"/>
    </row>
    <row r="2731" spans="4:14" s="126" customFormat="1" x14ac:dyDescent="0.25">
      <c r="D2731" s="59"/>
      <c r="N2731" s="110"/>
    </row>
    <row r="2732" spans="4:14" s="126" customFormat="1" x14ac:dyDescent="0.25">
      <c r="D2732" s="59"/>
      <c r="N2732" s="110"/>
    </row>
    <row r="2733" spans="4:14" s="126" customFormat="1" x14ac:dyDescent="0.25">
      <c r="D2733" s="59"/>
      <c r="N2733" s="110"/>
    </row>
    <row r="2734" spans="4:14" s="126" customFormat="1" x14ac:dyDescent="0.25">
      <c r="D2734" s="59"/>
      <c r="N2734" s="110"/>
    </row>
    <row r="2735" spans="4:14" s="126" customFormat="1" x14ac:dyDescent="0.25">
      <c r="D2735" s="59"/>
      <c r="N2735" s="110"/>
    </row>
    <row r="2736" spans="4:14" s="126" customFormat="1" x14ac:dyDescent="0.25">
      <c r="D2736" s="59"/>
      <c r="N2736" s="110"/>
    </row>
    <row r="2737" spans="4:14" s="126" customFormat="1" x14ac:dyDescent="0.25">
      <c r="D2737" s="59"/>
      <c r="N2737" s="110"/>
    </row>
    <row r="2738" spans="4:14" s="126" customFormat="1" x14ac:dyDescent="0.25">
      <c r="D2738" s="59"/>
      <c r="N2738" s="110"/>
    </row>
    <row r="2739" spans="4:14" s="126" customFormat="1" x14ac:dyDescent="0.25">
      <c r="D2739" s="59"/>
      <c r="N2739" s="110"/>
    </row>
    <row r="2740" spans="4:14" s="126" customFormat="1" x14ac:dyDescent="0.25">
      <c r="D2740" s="59"/>
      <c r="N2740" s="110"/>
    </row>
    <row r="2741" spans="4:14" s="126" customFormat="1" x14ac:dyDescent="0.25">
      <c r="D2741" s="59"/>
      <c r="N2741" s="110"/>
    </row>
    <row r="2742" spans="4:14" s="126" customFormat="1" x14ac:dyDescent="0.25">
      <c r="D2742" s="59"/>
      <c r="N2742" s="110"/>
    </row>
    <row r="2743" spans="4:14" s="126" customFormat="1" x14ac:dyDescent="0.25">
      <c r="D2743" s="59"/>
      <c r="N2743" s="110"/>
    </row>
    <row r="2744" spans="4:14" s="126" customFormat="1" x14ac:dyDescent="0.25">
      <c r="D2744" s="59"/>
      <c r="N2744" s="110"/>
    </row>
    <row r="2745" spans="4:14" s="126" customFormat="1" x14ac:dyDescent="0.25">
      <c r="D2745" s="59"/>
      <c r="N2745" s="110"/>
    </row>
    <row r="2746" spans="4:14" s="126" customFormat="1" x14ac:dyDescent="0.25">
      <c r="D2746" s="59"/>
      <c r="N2746" s="110"/>
    </row>
    <row r="2747" spans="4:14" s="126" customFormat="1" x14ac:dyDescent="0.25">
      <c r="D2747" s="59"/>
      <c r="N2747" s="110"/>
    </row>
    <row r="2748" spans="4:14" s="126" customFormat="1" x14ac:dyDescent="0.25">
      <c r="D2748" s="59"/>
      <c r="N2748" s="110"/>
    </row>
    <row r="2749" spans="4:14" s="126" customFormat="1" x14ac:dyDescent="0.25">
      <c r="D2749" s="59"/>
      <c r="N2749" s="110"/>
    </row>
    <row r="2750" spans="4:14" s="126" customFormat="1" x14ac:dyDescent="0.25">
      <c r="D2750" s="59"/>
      <c r="N2750" s="110"/>
    </row>
    <row r="2751" spans="4:14" s="126" customFormat="1" x14ac:dyDescent="0.25">
      <c r="D2751" s="59"/>
      <c r="N2751" s="110"/>
    </row>
    <row r="2752" spans="4:14" s="126" customFormat="1" x14ac:dyDescent="0.25">
      <c r="D2752" s="59"/>
      <c r="N2752" s="110"/>
    </row>
    <row r="2753" spans="4:14" s="126" customFormat="1" x14ac:dyDescent="0.25">
      <c r="D2753" s="59"/>
      <c r="N2753" s="110"/>
    </row>
    <row r="2754" spans="4:14" s="126" customFormat="1" x14ac:dyDescent="0.25">
      <c r="D2754" s="59"/>
      <c r="N2754" s="110"/>
    </row>
    <row r="2755" spans="4:14" s="126" customFormat="1" x14ac:dyDescent="0.25">
      <c r="D2755" s="59"/>
      <c r="N2755" s="110"/>
    </row>
    <row r="2756" spans="4:14" s="126" customFormat="1" x14ac:dyDescent="0.25">
      <c r="D2756" s="59"/>
      <c r="N2756" s="110"/>
    </row>
    <row r="2757" spans="4:14" s="126" customFormat="1" x14ac:dyDescent="0.25">
      <c r="D2757" s="59"/>
      <c r="N2757" s="110"/>
    </row>
    <row r="2758" spans="4:14" s="126" customFormat="1" x14ac:dyDescent="0.25">
      <c r="D2758" s="59"/>
      <c r="N2758" s="110"/>
    </row>
    <row r="2759" spans="4:14" s="126" customFormat="1" x14ac:dyDescent="0.25">
      <c r="D2759" s="59"/>
      <c r="N2759" s="110"/>
    </row>
    <row r="2760" spans="4:14" s="126" customFormat="1" x14ac:dyDescent="0.25">
      <c r="D2760" s="59"/>
      <c r="N2760" s="110"/>
    </row>
    <row r="2761" spans="4:14" s="126" customFormat="1" x14ac:dyDescent="0.25">
      <c r="D2761" s="59"/>
      <c r="N2761" s="110"/>
    </row>
    <row r="2762" spans="4:14" s="126" customFormat="1" x14ac:dyDescent="0.25">
      <c r="D2762" s="59"/>
      <c r="N2762" s="110"/>
    </row>
    <row r="2763" spans="4:14" s="126" customFormat="1" x14ac:dyDescent="0.25">
      <c r="D2763" s="59"/>
      <c r="N2763" s="110"/>
    </row>
    <row r="2764" spans="4:14" s="126" customFormat="1" x14ac:dyDescent="0.25">
      <c r="D2764" s="59"/>
      <c r="N2764" s="110"/>
    </row>
    <row r="2765" spans="4:14" s="126" customFormat="1" x14ac:dyDescent="0.25">
      <c r="D2765" s="59"/>
      <c r="N2765" s="110"/>
    </row>
    <row r="2766" spans="4:14" s="126" customFormat="1" x14ac:dyDescent="0.25">
      <c r="D2766" s="59"/>
      <c r="N2766" s="110"/>
    </row>
    <row r="2767" spans="4:14" s="126" customFormat="1" x14ac:dyDescent="0.25">
      <c r="D2767" s="59"/>
      <c r="N2767" s="110"/>
    </row>
    <row r="2768" spans="4:14" s="126" customFormat="1" x14ac:dyDescent="0.25">
      <c r="D2768" s="59"/>
      <c r="N2768" s="110"/>
    </row>
    <row r="2769" spans="4:14" s="126" customFormat="1" x14ac:dyDescent="0.25">
      <c r="D2769" s="59"/>
      <c r="N2769" s="110"/>
    </row>
    <row r="2770" spans="4:14" s="126" customFormat="1" x14ac:dyDescent="0.25">
      <c r="D2770" s="59"/>
      <c r="N2770" s="110"/>
    </row>
    <row r="2771" spans="4:14" s="126" customFormat="1" x14ac:dyDescent="0.25">
      <c r="D2771" s="59"/>
      <c r="N2771" s="110"/>
    </row>
    <row r="2772" spans="4:14" s="126" customFormat="1" x14ac:dyDescent="0.25">
      <c r="D2772" s="59"/>
      <c r="N2772" s="110"/>
    </row>
    <row r="2773" spans="4:14" s="126" customFormat="1" x14ac:dyDescent="0.25">
      <c r="D2773" s="59"/>
      <c r="N2773" s="110"/>
    </row>
    <row r="2774" spans="4:14" s="126" customFormat="1" x14ac:dyDescent="0.25">
      <c r="D2774" s="59"/>
      <c r="N2774" s="110"/>
    </row>
    <row r="2775" spans="4:14" s="126" customFormat="1" x14ac:dyDescent="0.25">
      <c r="D2775" s="59"/>
      <c r="N2775" s="110"/>
    </row>
    <row r="2776" spans="4:14" s="126" customFormat="1" x14ac:dyDescent="0.25">
      <c r="D2776" s="59"/>
      <c r="N2776" s="110"/>
    </row>
    <row r="2777" spans="4:14" s="126" customFormat="1" x14ac:dyDescent="0.25">
      <c r="D2777" s="59"/>
      <c r="N2777" s="110"/>
    </row>
    <row r="2778" spans="4:14" s="126" customFormat="1" x14ac:dyDescent="0.25">
      <c r="D2778" s="59"/>
      <c r="N2778" s="110"/>
    </row>
    <row r="2779" spans="4:14" s="126" customFormat="1" x14ac:dyDescent="0.25">
      <c r="D2779" s="59"/>
      <c r="N2779" s="110"/>
    </row>
    <row r="2780" spans="4:14" s="126" customFormat="1" x14ac:dyDescent="0.25">
      <c r="D2780" s="59"/>
      <c r="N2780" s="110"/>
    </row>
    <row r="2781" spans="4:14" s="126" customFormat="1" x14ac:dyDescent="0.25">
      <c r="D2781" s="59"/>
      <c r="N2781" s="110"/>
    </row>
    <row r="2782" spans="4:14" s="126" customFormat="1" x14ac:dyDescent="0.25">
      <c r="D2782" s="59"/>
      <c r="N2782" s="110"/>
    </row>
    <row r="2783" spans="4:14" s="126" customFormat="1" x14ac:dyDescent="0.25">
      <c r="D2783" s="59"/>
      <c r="N2783" s="110"/>
    </row>
    <row r="2784" spans="4:14" s="126" customFormat="1" x14ac:dyDescent="0.25">
      <c r="D2784" s="59"/>
      <c r="N2784" s="110"/>
    </row>
    <row r="2785" spans="4:14" s="126" customFormat="1" x14ac:dyDescent="0.25">
      <c r="D2785" s="59"/>
      <c r="N2785" s="110"/>
    </row>
    <row r="2786" spans="4:14" s="126" customFormat="1" x14ac:dyDescent="0.25">
      <c r="D2786" s="59"/>
      <c r="N2786" s="110"/>
    </row>
    <row r="2787" spans="4:14" s="126" customFormat="1" x14ac:dyDescent="0.25">
      <c r="D2787" s="59"/>
      <c r="N2787" s="110"/>
    </row>
    <row r="2788" spans="4:14" s="126" customFormat="1" x14ac:dyDescent="0.25">
      <c r="D2788" s="59"/>
      <c r="N2788" s="110"/>
    </row>
    <row r="2789" spans="4:14" s="126" customFormat="1" x14ac:dyDescent="0.25">
      <c r="D2789" s="59"/>
      <c r="N2789" s="110"/>
    </row>
    <row r="2790" spans="4:14" s="126" customFormat="1" x14ac:dyDescent="0.25">
      <c r="D2790" s="59"/>
      <c r="N2790" s="110"/>
    </row>
    <row r="2791" spans="4:14" s="126" customFormat="1" x14ac:dyDescent="0.25">
      <c r="D2791" s="59"/>
      <c r="N2791" s="110"/>
    </row>
    <row r="2792" spans="4:14" s="126" customFormat="1" x14ac:dyDescent="0.25">
      <c r="D2792" s="59"/>
      <c r="N2792" s="110"/>
    </row>
    <row r="2793" spans="4:14" s="126" customFormat="1" x14ac:dyDescent="0.25">
      <c r="D2793" s="59"/>
      <c r="N2793" s="110"/>
    </row>
    <row r="2794" spans="4:14" s="126" customFormat="1" x14ac:dyDescent="0.25">
      <c r="D2794" s="59"/>
      <c r="N2794" s="110"/>
    </row>
    <row r="2795" spans="4:14" s="126" customFormat="1" x14ac:dyDescent="0.25">
      <c r="D2795" s="59"/>
      <c r="N2795" s="110"/>
    </row>
    <row r="2796" spans="4:14" s="126" customFormat="1" x14ac:dyDescent="0.25">
      <c r="D2796" s="59"/>
      <c r="N2796" s="110"/>
    </row>
    <row r="2797" spans="4:14" s="126" customFormat="1" x14ac:dyDescent="0.25">
      <c r="D2797" s="59"/>
      <c r="N2797" s="110"/>
    </row>
    <row r="2798" spans="4:14" s="126" customFormat="1" x14ac:dyDescent="0.25">
      <c r="D2798" s="59"/>
      <c r="N2798" s="110"/>
    </row>
    <row r="2799" spans="4:14" s="126" customFormat="1" x14ac:dyDescent="0.25">
      <c r="D2799" s="59"/>
      <c r="N2799" s="110"/>
    </row>
    <row r="2800" spans="4:14" s="126" customFormat="1" x14ac:dyDescent="0.25">
      <c r="D2800" s="59"/>
      <c r="N2800" s="110"/>
    </row>
    <row r="2801" spans="4:14" s="126" customFormat="1" x14ac:dyDescent="0.25">
      <c r="D2801" s="59"/>
      <c r="N2801" s="110"/>
    </row>
    <row r="2802" spans="4:14" s="126" customFormat="1" x14ac:dyDescent="0.25">
      <c r="D2802" s="59"/>
      <c r="N2802" s="110"/>
    </row>
    <row r="2803" spans="4:14" s="126" customFormat="1" x14ac:dyDescent="0.25">
      <c r="D2803" s="59"/>
      <c r="N2803" s="110"/>
    </row>
    <row r="2804" spans="4:14" s="126" customFormat="1" x14ac:dyDescent="0.25">
      <c r="D2804" s="59"/>
      <c r="N2804" s="110"/>
    </row>
    <row r="2805" spans="4:14" s="126" customFormat="1" x14ac:dyDescent="0.25">
      <c r="D2805" s="59"/>
      <c r="N2805" s="110"/>
    </row>
    <row r="2806" spans="4:14" s="126" customFormat="1" x14ac:dyDescent="0.25">
      <c r="D2806" s="59"/>
      <c r="N2806" s="110"/>
    </row>
    <row r="2807" spans="4:14" s="126" customFormat="1" x14ac:dyDescent="0.25">
      <c r="D2807" s="59"/>
      <c r="N2807" s="110"/>
    </row>
    <row r="2808" spans="4:14" s="126" customFormat="1" x14ac:dyDescent="0.25">
      <c r="D2808" s="59"/>
      <c r="N2808" s="110"/>
    </row>
    <row r="2809" spans="4:14" s="126" customFormat="1" x14ac:dyDescent="0.25">
      <c r="D2809" s="59"/>
      <c r="N2809" s="110"/>
    </row>
    <row r="2810" spans="4:14" s="126" customFormat="1" x14ac:dyDescent="0.25">
      <c r="D2810" s="59"/>
      <c r="N2810" s="110"/>
    </row>
    <row r="2811" spans="4:14" s="126" customFormat="1" x14ac:dyDescent="0.25">
      <c r="D2811" s="59"/>
      <c r="N2811" s="110"/>
    </row>
    <row r="2812" spans="4:14" s="126" customFormat="1" x14ac:dyDescent="0.25">
      <c r="D2812" s="59"/>
      <c r="N2812" s="110"/>
    </row>
    <row r="2813" spans="4:14" s="126" customFormat="1" x14ac:dyDescent="0.25">
      <c r="D2813" s="59"/>
      <c r="N2813" s="110"/>
    </row>
    <row r="2814" spans="4:14" s="126" customFormat="1" x14ac:dyDescent="0.25">
      <c r="D2814" s="59"/>
      <c r="N2814" s="110"/>
    </row>
    <row r="2815" spans="4:14" s="126" customFormat="1" x14ac:dyDescent="0.25">
      <c r="D2815" s="59"/>
      <c r="N2815" s="110"/>
    </row>
    <row r="2816" spans="4:14" s="126" customFormat="1" x14ac:dyDescent="0.25">
      <c r="D2816" s="59"/>
      <c r="N2816" s="110"/>
    </row>
    <row r="2817" spans="4:14" s="126" customFormat="1" x14ac:dyDescent="0.25">
      <c r="D2817" s="59"/>
      <c r="N2817" s="110"/>
    </row>
    <row r="2818" spans="4:14" s="126" customFormat="1" x14ac:dyDescent="0.25">
      <c r="D2818" s="59"/>
      <c r="N2818" s="110"/>
    </row>
    <row r="2819" spans="4:14" s="126" customFormat="1" x14ac:dyDescent="0.25">
      <c r="D2819" s="59"/>
      <c r="N2819" s="110"/>
    </row>
    <row r="2820" spans="4:14" s="126" customFormat="1" x14ac:dyDescent="0.25">
      <c r="D2820" s="59"/>
      <c r="N2820" s="110"/>
    </row>
    <row r="2821" spans="4:14" s="126" customFormat="1" x14ac:dyDescent="0.25">
      <c r="D2821" s="59"/>
      <c r="N2821" s="110"/>
    </row>
    <row r="2822" spans="4:14" s="126" customFormat="1" x14ac:dyDescent="0.25">
      <c r="D2822" s="59"/>
      <c r="N2822" s="110"/>
    </row>
    <row r="2823" spans="4:14" s="126" customFormat="1" x14ac:dyDescent="0.25">
      <c r="D2823" s="59"/>
      <c r="N2823" s="110"/>
    </row>
    <row r="2824" spans="4:14" s="126" customFormat="1" x14ac:dyDescent="0.25">
      <c r="D2824" s="59"/>
      <c r="N2824" s="110"/>
    </row>
    <row r="2825" spans="4:14" s="126" customFormat="1" x14ac:dyDescent="0.25">
      <c r="D2825" s="59"/>
      <c r="N2825" s="110"/>
    </row>
    <row r="2826" spans="4:14" s="126" customFormat="1" x14ac:dyDescent="0.25">
      <c r="D2826" s="59"/>
      <c r="N2826" s="110"/>
    </row>
    <row r="2827" spans="4:14" s="126" customFormat="1" x14ac:dyDescent="0.25">
      <c r="D2827" s="59"/>
      <c r="N2827" s="110"/>
    </row>
    <row r="2828" spans="4:14" s="126" customFormat="1" x14ac:dyDescent="0.25">
      <c r="D2828" s="59"/>
      <c r="N2828" s="110"/>
    </row>
    <row r="2829" spans="4:14" s="126" customFormat="1" x14ac:dyDescent="0.25">
      <c r="D2829" s="59"/>
      <c r="N2829" s="110"/>
    </row>
    <row r="2830" spans="4:14" s="126" customFormat="1" x14ac:dyDescent="0.25">
      <c r="D2830" s="59"/>
      <c r="N2830" s="110"/>
    </row>
    <row r="2831" spans="4:14" s="126" customFormat="1" x14ac:dyDescent="0.25">
      <c r="D2831" s="59"/>
      <c r="N2831" s="110"/>
    </row>
    <row r="2832" spans="4:14" s="126" customFormat="1" x14ac:dyDescent="0.25">
      <c r="D2832" s="59"/>
      <c r="N2832" s="110"/>
    </row>
    <row r="2833" spans="4:14" s="126" customFormat="1" x14ac:dyDescent="0.25">
      <c r="D2833" s="59"/>
      <c r="N2833" s="110"/>
    </row>
    <row r="2834" spans="4:14" s="126" customFormat="1" x14ac:dyDescent="0.25">
      <c r="D2834" s="59"/>
      <c r="N2834" s="110"/>
    </row>
    <row r="2835" spans="4:14" s="126" customFormat="1" x14ac:dyDescent="0.25">
      <c r="D2835" s="59"/>
      <c r="N2835" s="110"/>
    </row>
    <row r="2836" spans="4:14" s="126" customFormat="1" x14ac:dyDescent="0.25">
      <c r="D2836" s="59"/>
      <c r="N2836" s="110"/>
    </row>
    <row r="2837" spans="4:14" s="126" customFormat="1" x14ac:dyDescent="0.25">
      <c r="D2837" s="59"/>
      <c r="N2837" s="110"/>
    </row>
    <row r="2838" spans="4:14" s="126" customFormat="1" x14ac:dyDescent="0.25">
      <c r="D2838" s="59"/>
      <c r="N2838" s="110"/>
    </row>
    <row r="2839" spans="4:14" s="126" customFormat="1" x14ac:dyDescent="0.25">
      <c r="D2839" s="59"/>
      <c r="N2839" s="110"/>
    </row>
    <row r="2840" spans="4:14" s="126" customFormat="1" x14ac:dyDescent="0.25">
      <c r="D2840" s="59"/>
      <c r="N2840" s="110"/>
    </row>
    <row r="2841" spans="4:14" s="126" customFormat="1" x14ac:dyDescent="0.25">
      <c r="D2841" s="59"/>
      <c r="N2841" s="110"/>
    </row>
    <row r="2842" spans="4:14" s="126" customFormat="1" x14ac:dyDescent="0.25">
      <c r="D2842" s="59"/>
      <c r="N2842" s="110"/>
    </row>
    <row r="2843" spans="4:14" s="126" customFormat="1" x14ac:dyDescent="0.25">
      <c r="D2843" s="59"/>
      <c r="N2843" s="110"/>
    </row>
    <row r="2844" spans="4:14" s="126" customFormat="1" x14ac:dyDescent="0.25">
      <c r="D2844" s="59"/>
      <c r="N2844" s="110"/>
    </row>
    <row r="2845" spans="4:14" s="126" customFormat="1" x14ac:dyDescent="0.25">
      <c r="D2845" s="59"/>
      <c r="N2845" s="110"/>
    </row>
    <row r="2846" spans="4:14" s="126" customFormat="1" x14ac:dyDescent="0.25">
      <c r="D2846" s="59"/>
      <c r="N2846" s="110"/>
    </row>
    <row r="2847" spans="4:14" s="126" customFormat="1" x14ac:dyDescent="0.25">
      <c r="D2847" s="59"/>
      <c r="N2847" s="110"/>
    </row>
    <row r="2848" spans="4:14" s="126" customFormat="1" x14ac:dyDescent="0.25">
      <c r="D2848" s="59"/>
      <c r="N2848" s="110"/>
    </row>
    <row r="2849" spans="4:14" s="126" customFormat="1" x14ac:dyDescent="0.25">
      <c r="D2849" s="59"/>
      <c r="N2849" s="110"/>
    </row>
    <row r="2850" spans="4:14" s="126" customFormat="1" x14ac:dyDescent="0.25">
      <c r="D2850" s="59"/>
      <c r="N2850" s="110"/>
    </row>
    <row r="2851" spans="4:14" s="126" customFormat="1" x14ac:dyDescent="0.25">
      <c r="D2851" s="59"/>
      <c r="N2851" s="110"/>
    </row>
    <row r="2852" spans="4:14" s="126" customFormat="1" x14ac:dyDescent="0.25">
      <c r="D2852" s="59"/>
      <c r="N2852" s="110"/>
    </row>
    <row r="2853" spans="4:14" s="126" customFormat="1" x14ac:dyDescent="0.25">
      <c r="D2853" s="59"/>
      <c r="N2853" s="110"/>
    </row>
    <row r="2854" spans="4:14" s="126" customFormat="1" x14ac:dyDescent="0.25">
      <c r="D2854" s="59"/>
      <c r="N2854" s="110"/>
    </row>
    <row r="2855" spans="4:14" s="126" customFormat="1" x14ac:dyDescent="0.25">
      <c r="D2855" s="59"/>
      <c r="N2855" s="110"/>
    </row>
    <row r="2856" spans="4:14" s="126" customFormat="1" x14ac:dyDescent="0.25">
      <c r="D2856" s="59"/>
      <c r="N2856" s="110"/>
    </row>
    <row r="2857" spans="4:14" s="126" customFormat="1" x14ac:dyDescent="0.25">
      <c r="D2857" s="59"/>
      <c r="N2857" s="110"/>
    </row>
    <row r="2858" spans="4:14" s="126" customFormat="1" x14ac:dyDescent="0.25">
      <c r="D2858" s="59"/>
      <c r="N2858" s="110"/>
    </row>
    <row r="2859" spans="4:14" s="126" customFormat="1" x14ac:dyDescent="0.25">
      <c r="D2859" s="59"/>
      <c r="N2859" s="110"/>
    </row>
    <row r="2860" spans="4:14" s="126" customFormat="1" x14ac:dyDescent="0.25">
      <c r="D2860" s="59"/>
      <c r="N2860" s="110"/>
    </row>
    <row r="2861" spans="4:14" s="126" customFormat="1" x14ac:dyDescent="0.25">
      <c r="D2861" s="59"/>
      <c r="N2861" s="110"/>
    </row>
    <row r="2862" spans="4:14" s="126" customFormat="1" x14ac:dyDescent="0.25">
      <c r="D2862" s="59"/>
      <c r="N2862" s="110"/>
    </row>
    <row r="2863" spans="4:14" s="126" customFormat="1" x14ac:dyDescent="0.25">
      <c r="D2863" s="59"/>
      <c r="N2863" s="110"/>
    </row>
    <row r="2864" spans="4:14" s="126" customFormat="1" x14ac:dyDescent="0.25">
      <c r="D2864" s="59"/>
      <c r="N2864" s="110"/>
    </row>
    <row r="2865" spans="4:14" s="126" customFormat="1" x14ac:dyDescent="0.25">
      <c r="D2865" s="59"/>
      <c r="N2865" s="110"/>
    </row>
    <row r="2866" spans="4:14" s="126" customFormat="1" x14ac:dyDescent="0.25">
      <c r="D2866" s="59"/>
      <c r="N2866" s="110"/>
    </row>
    <row r="2867" spans="4:14" s="126" customFormat="1" x14ac:dyDescent="0.25">
      <c r="D2867" s="59"/>
      <c r="N2867" s="110"/>
    </row>
    <row r="2868" spans="4:14" s="126" customFormat="1" x14ac:dyDescent="0.25">
      <c r="D2868" s="59"/>
      <c r="N2868" s="110"/>
    </row>
    <row r="2869" spans="4:14" s="126" customFormat="1" x14ac:dyDescent="0.25">
      <c r="D2869" s="59"/>
      <c r="N2869" s="110"/>
    </row>
    <row r="2870" spans="4:14" s="126" customFormat="1" x14ac:dyDescent="0.25">
      <c r="D2870" s="59"/>
      <c r="N2870" s="110"/>
    </row>
    <row r="2871" spans="4:14" s="126" customFormat="1" x14ac:dyDescent="0.25">
      <c r="D2871" s="59"/>
      <c r="N2871" s="110"/>
    </row>
    <row r="2872" spans="4:14" s="126" customFormat="1" x14ac:dyDescent="0.25">
      <c r="D2872" s="59"/>
      <c r="N2872" s="110"/>
    </row>
    <row r="2873" spans="4:14" s="126" customFormat="1" x14ac:dyDescent="0.25">
      <c r="D2873" s="59"/>
      <c r="N2873" s="110"/>
    </row>
    <row r="2874" spans="4:14" s="126" customFormat="1" x14ac:dyDescent="0.25">
      <c r="D2874" s="59"/>
      <c r="N2874" s="110"/>
    </row>
    <row r="2875" spans="4:14" s="126" customFormat="1" x14ac:dyDescent="0.25">
      <c r="D2875" s="59"/>
      <c r="N2875" s="110"/>
    </row>
    <row r="2876" spans="4:14" s="126" customFormat="1" x14ac:dyDescent="0.25">
      <c r="D2876" s="59"/>
      <c r="N2876" s="110"/>
    </row>
    <row r="2877" spans="4:14" s="126" customFormat="1" x14ac:dyDescent="0.25">
      <c r="D2877" s="59"/>
      <c r="N2877" s="110"/>
    </row>
    <row r="2878" spans="4:14" s="126" customFormat="1" x14ac:dyDescent="0.25">
      <c r="D2878" s="59"/>
      <c r="N2878" s="110"/>
    </row>
    <row r="2879" spans="4:14" s="126" customFormat="1" x14ac:dyDescent="0.25">
      <c r="D2879" s="59"/>
      <c r="N2879" s="110"/>
    </row>
    <row r="2880" spans="4:14" s="126" customFormat="1" x14ac:dyDescent="0.25">
      <c r="D2880" s="59"/>
      <c r="N2880" s="110"/>
    </row>
    <row r="2881" spans="4:14" s="126" customFormat="1" x14ac:dyDescent="0.25">
      <c r="D2881" s="59"/>
      <c r="N2881" s="110"/>
    </row>
    <row r="2882" spans="4:14" s="126" customFormat="1" x14ac:dyDescent="0.25">
      <c r="D2882" s="59"/>
      <c r="N2882" s="110"/>
    </row>
    <row r="2883" spans="4:14" s="126" customFormat="1" x14ac:dyDescent="0.25">
      <c r="D2883" s="59"/>
      <c r="N2883" s="110"/>
    </row>
    <row r="2884" spans="4:14" s="126" customFormat="1" x14ac:dyDescent="0.25">
      <c r="D2884" s="59"/>
      <c r="N2884" s="110"/>
    </row>
    <row r="2885" spans="4:14" s="126" customFormat="1" x14ac:dyDescent="0.25">
      <c r="D2885" s="59"/>
      <c r="N2885" s="110"/>
    </row>
    <row r="2886" spans="4:14" s="126" customFormat="1" x14ac:dyDescent="0.25">
      <c r="D2886" s="59"/>
      <c r="N2886" s="110"/>
    </row>
    <row r="2887" spans="4:14" s="126" customFormat="1" x14ac:dyDescent="0.25">
      <c r="D2887" s="59"/>
      <c r="N2887" s="110"/>
    </row>
    <row r="2888" spans="4:14" s="126" customFormat="1" x14ac:dyDescent="0.25">
      <c r="D2888" s="59"/>
      <c r="N2888" s="110"/>
    </row>
    <row r="2889" spans="4:14" s="126" customFormat="1" x14ac:dyDescent="0.25">
      <c r="D2889" s="59"/>
      <c r="N2889" s="110"/>
    </row>
    <row r="2890" spans="4:14" s="126" customFormat="1" x14ac:dyDescent="0.25">
      <c r="D2890" s="59"/>
      <c r="N2890" s="110"/>
    </row>
    <row r="2891" spans="4:14" s="126" customFormat="1" x14ac:dyDescent="0.25">
      <c r="D2891" s="59"/>
      <c r="N2891" s="110"/>
    </row>
    <row r="2892" spans="4:14" s="126" customFormat="1" x14ac:dyDescent="0.25">
      <c r="D2892" s="59"/>
      <c r="N2892" s="110"/>
    </row>
    <row r="2893" spans="4:14" s="126" customFormat="1" x14ac:dyDescent="0.25">
      <c r="D2893" s="59"/>
      <c r="N2893" s="110"/>
    </row>
    <row r="2894" spans="4:14" s="126" customFormat="1" x14ac:dyDescent="0.25">
      <c r="D2894" s="59"/>
      <c r="N2894" s="110"/>
    </row>
    <row r="2895" spans="4:14" s="126" customFormat="1" x14ac:dyDescent="0.25">
      <c r="D2895" s="59"/>
      <c r="N2895" s="110"/>
    </row>
    <row r="2896" spans="4:14" s="126" customFormat="1" x14ac:dyDescent="0.25">
      <c r="D2896" s="59"/>
      <c r="N2896" s="110"/>
    </row>
    <row r="2897" spans="4:14" s="126" customFormat="1" x14ac:dyDescent="0.25">
      <c r="D2897" s="59"/>
      <c r="N2897" s="110"/>
    </row>
    <row r="2898" spans="4:14" s="126" customFormat="1" x14ac:dyDescent="0.25">
      <c r="D2898" s="59"/>
      <c r="N2898" s="110"/>
    </row>
    <row r="2899" spans="4:14" s="126" customFormat="1" x14ac:dyDescent="0.25">
      <c r="D2899" s="59"/>
      <c r="N2899" s="110"/>
    </row>
    <row r="2900" spans="4:14" s="126" customFormat="1" x14ac:dyDescent="0.25">
      <c r="D2900" s="59"/>
      <c r="N2900" s="110"/>
    </row>
    <row r="2901" spans="4:14" s="126" customFormat="1" x14ac:dyDescent="0.25">
      <c r="D2901" s="59"/>
      <c r="N2901" s="110"/>
    </row>
    <row r="2902" spans="4:14" s="126" customFormat="1" x14ac:dyDescent="0.25">
      <c r="D2902" s="59"/>
      <c r="N2902" s="110"/>
    </row>
    <row r="2903" spans="4:14" s="126" customFormat="1" x14ac:dyDescent="0.25">
      <c r="D2903" s="59"/>
      <c r="N2903" s="110"/>
    </row>
    <row r="2904" spans="4:14" s="126" customFormat="1" x14ac:dyDescent="0.25">
      <c r="D2904" s="59"/>
      <c r="N2904" s="110"/>
    </row>
    <row r="2905" spans="4:14" s="126" customFormat="1" x14ac:dyDescent="0.25">
      <c r="D2905" s="59"/>
      <c r="N2905" s="110"/>
    </row>
    <row r="2906" spans="4:14" s="126" customFormat="1" x14ac:dyDescent="0.25">
      <c r="D2906" s="59"/>
      <c r="N2906" s="110"/>
    </row>
    <row r="2907" spans="4:14" s="126" customFormat="1" x14ac:dyDescent="0.25">
      <c r="D2907" s="59"/>
      <c r="N2907" s="110"/>
    </row>
    <row r="2908" spans="4:14" s="126" customFormat="1" x14ac:dyDescent="0.25">
      <c r="D2908" s="59"/>
      <c r="N2908" s="110"/>
    </row>
    <row r="2909" spans="4:14" s="126" customFormat="1" x14ac:dyDescent="0.25">
      <c r="D2909" s="59"/>
      <c r="N2909" s="110"/>
    </row>
    <row r="2910" spans="4:14" s="126" customFormat="1" x14ac:dyDescent="0.25">
      <c r="D2910" s="59"/>
      <c r="N2910" s="110"/>
    </row>
    <row r="2911" spans="4:14" s="126" customFormat="1" x14ac:dyDescent="0.25">
      <c r="D2911" s="59"/>
      <c r="N2911" s="110"/>
    </row>
    <row r="2912" spans="4:14" s="126" customFormat="1" x14ac:dyDescent="0.25">
      <c r="D2912" s="59"/>
      <c r="N2912" s="110"/>
    </row>
    <row r="2913" spans="4:14" s="126" customFormat="1" x14ac:dyDescent="0.25">
      <c r="D2913" s="59"/>
      <c r="N2913" s="110"/>
    </row>
    <row r="2914" spans="4:14" s="126" customFormat="1" x14ac:dyDescent="0.25">
      <c r="D2914" s="59"/>
      <c r="N2914" s="110"/>
    </row>
    <row r="2915" spans="4:14" s="126" customFormat="1" x14ac:dyDescent="0.25">
      <c r="D2915" s="59"/>
      <c r="N2915" s="110"/>
    </row>
    <row r="2916" spans="4:14" s="126" customFormat="1" x14ac:dyDescent="0.25">
      <c r="D2916" s="59"/>
      <c r="N2916" s="110"/>
    </row>
    <row r="2917" spans="4:14" s="126" customFormat="1" x14ac:dyDescent="0.25">
      <c r="D2917" s="59"/>
      <c r="N2917" s="110"/>
    </row>
    <row r="2918" spans="4:14" s="126" customFormat="1" x14ac:dyDescent="0.25">
      <c r="D2918" s="59"/>
      <c r="N2918" s="110"/>
    </row>
    <row r="2919" spans="4:14" s="126" customFormat="1" x14ac:dyDescent="0.25">
      <c r="D2919" s="59"/>
      <c r="N2919" s="110"/>
    </row>
    <row r="2920" spans="4:14" s="126" customFormat="1" x14ac:dyDescent="0.25">
      <c r="D2920" s="59"/>
      <c r="N2920" s="110"/>
    </row>
    <row r="2921" spans="4:14" s="126" customFormat="1" x14ac:dyDescent="0.25">
      <c r="D2921" s="59"/>
      <c r="N2921" s="110"/>
    </row>
    <row r="2922" spans="4:14" s="126" customFormat="1" x14ac:dyDescent="0.25">
      <c r="D2922" s="59"/>
      <c r="N2922" s="110"/>
    </row>
    <row r="2923" spans="4:14" s="126" customFormat="1" x14ac:dyDescent="0.25">
      <c r="D2923" s="59"/>
      <c r="N2923" s="110"/>
    </row>
    <row r="2924" spans="4:14" s="126" customFormat="1" x14ac:dyDescent="0.25">
      <c r="D2924" s="59"/>
      <c r="N2924" s="110"/>
    </row>
    <row r="2925" spans="4:14" s="126" customFormat="1" x14ac:dyDescent="0.25">
      <c r="D2925" s="59"/>
      <c r="N2925" s="110"/>
    </row>
    <row r="2926" spans="4:14" s="126" customFormat="1" x14ac:dyDescent="0.25">
      <c r="D2926" s="59"/>
      <c r="N2926" s="110"/>
    </row>
    <row r="2927" spans="4:14" s="126" customFormat="1" x14ac:dyDescent="0.25">
      <c r="D2927" s="59"/>
      <c r="N2927" s="110"/>
    </row>
    <row r="2928" spans="4:14" s="126" customFormat="1" x14ac:dyDescent="0.25">
      <c r="D2928" s="59"/>
      <c r="N2928" s="110"/>
    </row>
    <row r="2929" spans="4:14" s="126" customFormat="1" x14ac:dyDescent="0.25">
      <c r="D2929" s="59"/>
      <c r="N2929" s="110"/>
    </row>
    <row r="2930" spans="4:14" s="126" customFormat="1" x14ac:dyDescent="0.25">
      <c r="D2930" s="59"/>
      <c r="N2930" s="110"/>
    </row>
    <row r="2931" spans="4:14" s="126" customFormat="1" x14ac:dyDescent="0.25">
      <c r="D2931" s="59"/>
      <c r="N2931" s="110"/>
    </row>
    <row r="2932" spans="4:14" s="126" customFormat="1" x14ac:dyDescent="0.25">
      <c r="D2932" s="59"/>
      <c r="N2932" s="110"/>
    </row>
    <row r="2933" spans="4:14" s="126" customFormat="1" x14ac:dyDescent="0.25">
      <c r="D2933" s="59"/>
      <c r="N2933" s="110"/>
    </row>
    <row r="2934" spans="4:14" s="126" customFormat="1" x14ac:dyDescent="0.25">
      <c r="D2934" s="59"/>
      <c r="N2934" s="110"/>
    </row>
    <row r="2935" spans="4:14" s="126" customFormat="1" x14ac:dyDescent="0.25">
      <c r="D2935" s="59"/>
      <c r="N2935" s="110"/>
    </row>
    <row r="2936" spans="4:14" s="126" customFormat="1" x14ac:dyDescent="0.25">
      <c r="D2936" s="59"/>
      <c r="N2936" s="110"/>
    </row>
    <row r="2937" spans="4:14" s="126" customFormat="1" x14ac:dyDescent="0.25">
      <c r="D2937" s="59"/>
      <c r="N2937" s="110"/>
    </row>
    <row r="2938" spans="4:14" s="126" customFormat="1" x14ac:dyDescent="0.25">
      <c r="D2938" s="59"/>
      <c r="N2938" s="110"/>
    </row>
    <row r="2939" spans="4:14" s="126" customFormat="1" x14ac:dyDescent="0.25">
      <c r="D2939" s="59"/>
      <c r="N2939" s="110"/>
    </row>
    <row r="2940" spans="4:14" s="126" customFormat="1" x14ac:dyDescent="0.25">
      <c r="D2940" s="59"/>
      <c r="N2940" s="110"/>
    </row>
    <row r="2941" spans="4:14" s="126" customFormat="1" x14ac:dyDescent="0.25">
      <c r="D2941" s="59"/>
      <c r="N2941" s="110"/>
    </row>
    <row r="2942" spans="4:14" s="126" customFormat="1" x14ac:dyDescent="0.25">
      <c r="D2942" s="59"/>
      <c r="N2942" s="110"/>
    </row>
    <row r="2943" spans="4:14" s="126" customFormat="1" x14ac:dyDescent="0.25">
      <c r="D2943" s="59"/>
      <c r="N2943" s="110"/>
    </row>
    <row r="2944" spans="4:14" s="126" customFormat="1" x14ac:dyDescent="0.25">
      <c r="D2944" s="59"/>
      <c r="N2944" s="110"/>
    </row>
    <row r="2945" spans="4:14" s="126" customFormat="1" x14ac:dyDescent="0.25">
      <c r="D2945" s="59"/>
      <c r="N2945" s="110"/>
    </row>
    <row r="2946" spans="4:14" s="126" customFormat="1" x14ac:dyDescent="0.25">
      <c r="D2946" s="59"/>
      <c r="N2946" s="110"/>
    </row>
    <row r="2947" spans="4:14" s="126" customFormat="1" x14ac:dyDescent="0.25">
      <c r="D2947" s="59"/>
      <c r="N2947" s="110"/>
    </row>
    <row r="2948" spans="4:14" s="126" customFormat="1" x14ac:dyDescent="0.25">
      <c r="D2948" s="59"/>
      <c r="N2948" s="110"/>
    </row>
    <row r="2949" spans="4:14" s="126" customFormat="1" x14ac:dyDescent="0.25">
      <c r="D2949" s="59"/>
      <c r="N2949" s="110"/>
    </row>
    <row r="2950" spans="4:14" s="126" customFormat="1" x14ac:dyDescent="0.25">
      <c r="D2950" s="59"/>
      <c r="N2950" s="110"/>
    </row>
    <row r="2951" spans="4:14" s="126" customFormat="1" x14ac:dyDescent="0.25">
      <c r="D2951" s="59"/>
      <c r="N2951" s="110"/>
    </row>
    <row r="2952" spans="4:14" s="126" customFormat="1" x14ac:dyDescent="0.25">
      <c r="D2952" s="59"/>
      <c r="N2952" s="110"/>
    </row>
    <row r="2953" spans="4:14" s="126" customFormat="1" x14ac:dyDescent="0.25">
      <c r="D2953" s="59"/>
      <c r="N2953" s="110"/>
    </row>
    <row r="2954" spans="4:14" s="126" customFormat="1" x14ac:dyDescent="0.25">
      <c r="D2954" s="59"/>
      <c r="N2954" s="110"/>
    </row>
    <row r="2955" spans="4:14" s="126" customFormat="1" x14ac:dyDescent="0.25">
      <c r="D2955" s="59"/>
      <c r="N2955" s="110"/>
    </row>
    <row r="2956" spans="4:14" s="126" customFormat="1" x14ac:dyDescent="0.25">
      <c r="D2956" s="59"/>
      <c r="N2956" s="110"/>
    </row>
    <row r="2957" spans="4:14" s="126" customFormat="1" x14ac:dyDescent="0.25">
      <c r="D2957" s="59"/>
      <c r="N2957" s="110"/>
    </row>
    <row r="2958" spans="4:14" s="126" customFormat="1" x14ac:dyDescent="0.25">
      <c r="D2958" s="59"/>
      <c r="N2958" s="110"/>
    </row>
    <row r="2959" spans="4:14" s="126" customFormat="1" x14ac:dyDescent="0.25">
      <c r="D2959" s="59"/>
      <c r="N2959" s="110"/>
    </row>
    <row r="2960" spans="4:14" s="126" customFormat="1" x14ac:dyDescent="0.25">
      <c r="D2960" s="59"/>
      <c r="N2960" s="110"/>
    </row>
    <row r="2961" spans="4:14" s="126" customFormat="1" x14ac:dyDescent="0.25">
      <c r="D2961" s="59"/>
      <c r="N2961" s="110"/>
    </row>
    <row r="2962" spans="4:14" s="126" customFormat="1" x14ac:dyDescent="0.25">
      <c r="D2962" s="59"/>
      <c r="N2962" s="110"/>
    </row>
    <row r="2963" spans="4:14" s="126" customFormat="1" x14ac:dyDescent="0.25">
      <c r="D2963" s="59"/>
      <c r="N2963" s="110"/>
    </row>
    <row r="2964" spans="4:14" s="126" customFormat="1" x14ac:dyDescent="0.25">
      <c r="D2964" s="59"/>
      <c r="N2964" s="110"/>
    </row>
    <row r="2965" spans="4:14" s="126" customFormat="1" x14ac:dyDescent="0.25">
      <c r="D2965" s="59"/>
      <c r="N2965" s="110"/>
    </row>
    <row r="2966" spans="4:14" s="126" customFormat="1" x14ac:dyDescent="0.25">
      <c r="D2966" s="59"/>
      <c r="N2966" s="110"/>
    </row>
    <row r="2967" spans="4:14" s="126" customFormat="1" x14ac:dyDescent="0.25">
      <c r="D2967" s="59"/>
      <c r="N2967" s="110"/>
    </row>
    <row r="2968" spans="4:14" s="126" customFormat="1" x14ac:dyDescent="0.25">
      <c r="D2968" s="59"/>
      <c r="N2968" s="110"/>
    </row>
    <row r="2969" spans="4:14" s="126" customFormat="1" x14ac:dyDescent="0.25">
      <c r="D2969" s="59"/>
      <c r="N2969" s="110"/>
    </row>
    <row r="2970" spans="4:14" s="126" customFormat="1" x14ac:dyDescent="0.25">
      <c r="D2970" s="59"/>
      <c r="N2970" s="110"/>
    </row>
    <row r="2971" spans="4:14" s="126" customFormat="1" x14ac:dyDescent="0.25">
      <c r="D2971" s="59"/>
      <c r="N2971" s="110"/>
    </row>
    <row r="2972" spans="4:14" s="126" customFormat="1" x14ac:dyDescent="0.25">
      <c r="D2972" s="59"/>
      <c r="N2972" s="110"/>
    </row>
    <row r="2973" spans="4:14" s="126" customFormat="1" x14ac:dyDescent="0.25">
      <c r="D2973" s="59"/>
      <c r="N2973" s="110"/>
    </row>
    <row r="2974" spans="4:14" s="126" customFormat="1" x14ac:dyDescent="0.25">
      <c r="D2974" s="59"/>
      <c r="N2974" s="110"/>
    </row>
    <row r="2975" spans="4:14" s="126" customFormat="1" x14ac:dyDescent="0.25">
      <c r="D2975" s="59"/>
      <c r="N2975" s="110"/>
    </row>
    <row r="2976" spans="4:14" s="126" customFormat="1" x14ac:dyDescent="0.25">
      <c r="D2976" s="59"/>
      <c r="N2976" s="110"/>
    </row>
    <row r="2977" spans="4:14" s="126" customFormat="1" x14ac:dyDescent="0.25">
      <c r="D2977" s="59"/>
      <c r="N2977" s="110"/>
    </row>
    <row r="2978" spans="4:14" s="126" customFormat="1" x14ac:dyDescent="0.25">
      <c r="D2978" s="59"/>
      <c r="N2978" s="110"/>
    </row>
    <row r="2979" spans="4:14" s="126" customFormat="1" x14ac:dyDescent="0.25">
      <c r="D2979" s="59"/>
      <c r="N2979" s="110"/>
    </row>
    <row r="2980" spans="4:14" s="126" customFormat="1" x14ac:dyDescent="0.25">
      <c r="D2980" s="59"/>
      <c r="N2980" s="110"/>
    </row>
    <row r="2981" spans="4:14" s="126" customFormat="1" x14ac:dyDescent="0.25">
      <c r="D2981" s="59"/>
      <c r="N2981" s="110"/>
    </row>
    <row r="2982" spans="4:14" s="126" customFormat="1" x14ac:dyDescent="0.25">
      <c r="D2982" s="59"/>
      <c r="N2982" s="110"/>
    </row>
    <row r="2983" spans="4:14" s="126" customFormat="1" x14ac:dyDescent="0.25">
      <c r="D2983" s="59"/>
      <c r="N2983" s="110"/>
    </row>
    <row r="2984" spans="4:14" s="126" customFormat="1" x14ac:dyDescent="0.25">
      <c r="D2984" s="59"/>
      <c r="N2984" s="110"/>
    </row>
    <row r="2985" spans="4:14" s="126" customFormat="1" x14ac:dyDescent="0.25">
      <c r="D2985" s="59"/>
      <c r="N2985" s="110"/>
    </row>
    <row r="2986" spans="4:14" s="126" customFormat="1" x14ac:dyDescent="0.25">
      <c r="D2986" s="59"/>
      <c r="N2986" s="110"/>
    </row>
    <row r="2987" spans="4:14" s="126" customFormat="1" x14ac:dyDescent="0.25">
      <c r="D2987" s="59"/>
      <c r="N2987" s="110"/>
    </row>
    <row r="2988" spans="4:14" s="126" customFormat="1" x14ac:dyDescent="0.25">
      <c r="D2988" s="59"/>
      <c r="N2988" s="110"/>
    </row>
    <row r="2989" spans="4:14" s="126" customFormat="1" x14ac:dyDescent="0.25">
      <c r="D2989" s="59"/>
      <c r="N2989" s="110"/>
    </row>
    <row r="2990" spans="4:14" s="126" customFormat="1" x14ac:dyDescent="0.25">
      <c r="D2990" s="59"/>
      <c r="N2990" s="110"/>
    </row>
    <row r="2991" spans="4:14" s="126" customFormat="1" x14ac:dyDescent="0.25">
      <c r="D2991" s="59"/>
      <c r="N2991" s="110"/>
    </row>
    <row r="2992" spans="4:14" s="126" customFormat="1" x14ac:dyDescent="0.25">
      <c r="D2992" s="59"/>
      <c r="N2992" s="110"/>
    </row>
    <row r="2993" spans="4:14" s="126" customFormat="1" x14ac:dyDescent="0.25">
      <c r="D2993" s="59"/>
      <c r="N2993" s="110"/>
    </row>
    <row r="2994" spans="4:14" s="126" customFormat="1" x14ac:dyDescent="0.25">
      <c r="D2994" s="59"/>
      <c r="N2994" s="110"/>
    </row>
    <row r="2995" spans="4:14" s="126" customFormat="1" x14ac:dyDescent="0.25">
      <c r="D2995" s="59"/>
      <c r="N2995" s="110"/>
    </row>
    <row r="2996" spans="4:14" s="126" customFormat="1" x14ac:dyDescent="0.25">
      <c r="D2996" s="59"/>
      <c r="N2996" s="110"/>
    </row>
    <row r="2997" spans="4:14" s="126" customFormat="1" x14ac:dyDescent="0.25">
      <c r="D2997" s="59"/>
      <c r="N2997" s="110"/>
    </row>
    <row r="2998" spans="4:14" s="126" customFormat="1" x14ac:dyDescent="0.25">
      <c r="D2998" s="59"/>
      <c r="N2998" s="110"/>
    </row>
    <row r="2999" spans="4:14" s="126" customFormat="1" x14ac:dyDescent="0.25">
      <c r="D2999" s="59"/>
      <c r="N2999" s="110"/>
    </row>
    <row r="3000" spans="4:14" s="126" customFormat="1" x14ac:dyDescent="0.25">
      <c r="D3000" s="59"/>
      <c r="N3000" s="110"/>
    </row>
    <row r="3001" spans="4:14" s="126" customFormat="1" x14ac:dyDescent="0.25">
      <c r="D3001" s="59"/>
      <c r="N3001" s="110"/>
    </row>
    <row r="3002" spans="4:14" s="126" customFormat="1" x14ac:dyDescent="0.25">
      <c r="D3002" s="59"/>
      <c r="N3002" s="110"/>
    </row>
    <row r="3003" spans="4:14" s="126" customFormat="1" x14ac:dyDescent="0.25">
      <c r="D3003" s="59"/>
      <c r="N3003" s="110"/>
    </row>
    <row r="3004" spans="4:14" s="126" customFormat="1" x14ac:dyDescent="0.25">
      <c r="D3004" s="59"/>
      <c r="N3004" s="110"/>
    </row>
    <row r="3005" spans="4:14" s="126" customFormat="1" x14ac:dyDescent="0.25">
      <c r="D3005" s="59"/>
      <c r="N3005" s="110"/>
    </row>
    <row r="3006" spans="4:14" s="126" customFormat="1" x14ac:dyDescent="0.25">
      <c r="D3006" s="59"/>
      <c r="N3006" s="110"/>
    </row>
    <row r="3007" spans="4:14" s="126" customFormat="1" x14ac:dyDescent="0.25">
      <c r="D3007" s="59"/>
      <c r="N3007" s="110"/>
    </row>
    <row r="3008" spans="4:14" s="126" customFormat="1" x14ac:dyDescent="0.25">
      <c r="D3008" s="59"/>
      <c r="N3008" s="110"/>
    </row>
    <row r="3009" spans="4:14" s="126" customFormat="1" x14ac:dyDescent="0.25">
      <c r="D3009" s="59"/>
      <c r="N3009" s="110"/>
    </row>
    <row r="3010" spans="4:14" s="126" customFormat="1" x14ac:dyDescent="0.25">
      <c r="D3010" s="59"/>
      <c r="N3010" s="110"/>
    </row>
    <row r="3011" spans="4:14" s="126" customFormat="1" x14ac:dyDescent="0.25">
      <c r="D3011" s="59"/>
      <c r="N3011" s="110"/>
    </row>
    <row r="3012" spans="4:14" s="126" customFormat="1" x14ac:dyDescent="0.25">
      <c r="D3012" s="59"/>
      <c r="N3012" s="110"/>
    </row>
    <row r="3013" spans="4:14" s="126" customFormat="1" x14ac:dyDescent="0.25">
      <c r="D3013" s="59"/>
      <c r="N3013" s="110"/>
    </row>
    <row r="3014" spans="4:14" s="126" customFormat="1" x14ac:dyDescent="0.25">
      <c r="D3014" s="59"/>
      <c r="N3014" s="110"/>
    </row>
    <row r="3015" spans="4:14" s="126" customFormat="1" x14ac:dyDescent="0.25">
      <c r="D3015" s="59"/>
      <c r="N3015" s="110"/>
    </row>
    <row r="3016" spans="4:14" s="126" customFormat="1" x14ac:dyDescent="0.25">
      <c r="D3016" s="59"/>
      <c r="N3016" s="110"/>
    </row>
    <row r="3017" spans="4:14" s="126" customFormat="1" x14ac:dyDescent="0.25">
      <c r="D3017" s="59"/>
      <c r="N3017" s="110"/>
    </row>
    <row r="3018" spans="4:14" s="126" customFormat="1" x14ac:dyDescent="0.25">
      <c r="D3018" s="59"/>
      <c r="N3018" s="110"/>
    </row>
    <row r="3019" spans="4:14" s="126" customFormat="1" x14ac:dyDescent="0.25">
      <c r="D3019" s="59"/>
      <c r="N3019" s="110"/>
    </row>
    <row r="3020" spans="4:14" s="126" customFormat="1" x14ac:dyDescent="0.25">
      <c r="D3020" s="59"/>
      <c r="N3020" s="110"/>
    </row>
    <row r="3021" spans="4:14" s="126" customFormat="1" x14ac:dyDescent="0.25">
      <c r="D3021" s="59"/>
      <c r="N3021" s="110"/>
    </row>
    <row r="3022" spans="4:14" s="126" customFormat="1" x14ac:dyDescent="0.25">
      <c r="D3022" s="59"/>
      <c r="N3022" s="110"/>
    </row>
    <row r="3023" spans="4:14" s="126" customFormat="1" x14ac:dyDescent="0.25">
      <c r="D3023" s="59"/>
      <c r="N3023" s="110"/>
    </row>
    <row r="3024" spans="4:14" s="126" customFormat="1" x14ac:dyDescent="0.25">
      <c r="D3024" s="59"/>
      <c r="N3024" s="110"/>
    </row>
    <row r="3025" spans="4:14" s="126" customFormat="1" x14ac:dyDescent="0.25">
      <c r="D3025" s="59"/>
      <c r="N3025" s="110"/>
    </row>
    <row r="3026" spans="4:14" s="126" customFormat="1" x14ac:dyDescent="0.25">
      <c r="D3026" s="59"/>
      <c r="N3026" s="110"/>
    </row>
    <row r="3027" spans="4:14" s="126" customFormat="1" x14ac:dyDescent="0.25">
      <c r="D3027" s="59"/>
      <c r="N3027" s="110"/>
    </row>
    <row r="3028" spans="4:14" s="126" customFormat="1" x14ac:dyDescent="0.25">
      <c r="D3028" s="59"/>
      <c r="N3028" s="110"/>
    </row>
    <row r="3029" spans="4:14" s="126" customFormat="1" x14ac:dyDescent="0.25">
      <c r="D3029" s="59"/>
      <c r="N3029" s="110"/>
    </row>
    <row r="3030" spans="4:14" s="126" customFormat="1" x14ac:dyDescent="0.25">
      <c r="D3030" s="59"/>
      <c r="N3030" s="110"/>
    </row>
    <row r="3031" spans="4:14" s="126" customFormat="1" x14ac:dyDescent="0.25">
      <c r="D3031" s="59"/>
      <c r="N3031" s="110"/>
    </row>
    <row r="3032" spans="4:14" s="126" customFormat="1" x14ac:dyDescent="0.25">
      <c r="D3032" s="59"/>
      <c r="N3032" s="110"/>
    </row>
    <row r="3033" spans="4:14" s="126" customFormat="1" x14ac:dyDescent="0.25">
      <c r="D3033" s="59"/>
      <c r="N3033" s="110"/>
    </row>
    <row r="3034" spans="4:14" s="126" customFormat="1" x14ac:dyDescent="0.25">
      <c r="D3034" s="59"/>
      <c r="N3034" s="110"/>
    </row>
    <row r="3035" spans="4:14" s="126" customFormat="1" x14ac:dyDescent="0.25">
      <c r="D3035" s="59"/>
      <c r="N3035" s="110"/>
    </row>
    <row r="3036" spans="4:14" s="126" customFormat="1" x14ac:dyDescent="0.25">
      <c r="D3036" s="59"/>
      <c r="N3036" s="110"/>
    </row>
    <row r="3037" spans="4:14" s="126" customFormat="1" x14ac:dyDescent="0.25">
      <c r="D3037" s="59"/>
      <c r="N3037" s="110"/>
    </row>
    <row r="3038" spans="4:14" s="126" customFormat="1" x14ac:dyDescent="0.25">
      <c r="D3038" s="59"/>
      <c r="N3038" s="110"/>
    </row>
    <row r="3039" spans="4:14" s="126" customFormat="1" x14ac:dyDescent="0.25">
      <c r="D3039" s="59"/>
      <c r="N3039" s="110"/>
    </row>
    <row r="3040" spans="4:14" s="126" customFormat="1" x14ac:dyDescent="0.25">
      <c r="D3040" s="59"/>
      <c r="N3040" s="110"/>
    </row>
    <row r="3041" spans="4:14" s="126" customFormat="1" x14ac:dyDescent="0.25">
      <c r="D3041" s="59"/>
      <c r="N3041" s="110"/>
    </row>
    <row r="3042" spans="4:14" s="126" customFormat="1" x14ac:dyDescent="0.25">
      <c r="D3042" s="59"/>
      <c r="N3042" s="110"/>
    </row>
    <row r="3043" spans="4:14" s="126" customFormat="1" x14ac:dyDescent="0.25">
      <c r="D3043" s="59"/>
      <c r="N3043" s="110"/>
    </row>
    <row r="3044" spans="4:14" s="126" customFormat="1" x14ac:dyDescent="0.25">
      <c r="D3044" s="59"/>
      <c r="N3044" s="110"/>
    </row>
    <row r="3045" spans="4:14" s="126" customFormat="1" x14ac:dyDescent="0.25">
      <c r="D3045" s="59"/>
      <c r="N3045" s="110"/>
    </row>
    <row r="3046" spans="4:14" s="126" customFormat="1" x14ac:dyDescent="0.25">
      <c r="D3046" s="59"/>
      <c r="N3046" s="110"/>
    </row>
    <row r="3047" spans="4:14" s="126" customFormat="1" x14ac:dyDescent="0.25">
      <c r="D3047" s="59"/>
      <c r="N3047" s="110"/>
    </row>
    <row r="3048" spans="4:14" s="126" customFormat="1" x14ac:dyDescent="0.25">
      <c r="D3048" s="59"/>
      <c r="N3048" s="110"/>
    </row>
    <row r="3049" spans="4:14" s="126" customFormat="1" x14ac:dyDescent="0.25">
      <c r="D3049" s="59"/>
      <c r="N3049" s="110"/>
    </row>
    <row r="3050" spans="4:14" s="126" customFormat="1" x14ac:dyDescent="0.25">
      <c r="D3050" s="59"/>
      <c r="N3050" s="110"/>
    </row>
    <row r="3051" spans="4:14" s="126" customFormat="1" x14ac:dyDescent="0.25">
      <c r="D3051" s="59"/>
      <c r="N3051" s="110"/>
    </row>
    <row r="3052" spans="4:14" s="126" customFormat="1" x14ac:dyDescent="0.25">
      <c r="D3052" s="59"/>
      <c r="N3052" s="110"/>
    </row>
    <row r="3053" spans="4:14" s="126" customFormat="1" x14ac:dyDescent="0.25">
      <c r="D3053" s="59"/>
      <c r="N3053" s="110"/>
    </row>
    <row r="3054" spans="4:14" s="126" customFormat="1" x14ac:dyDescent="0.25">
      <c r="D3054" s="59"/>
      <c r="N3054" s="110"/>
    </row>
    <row r="3055" spans="4:14" s="126" customFormat="1" x14ac:dyDescent="0.25">
      <c r="D3055" s="59"/>
      <c r="N3055" s="110"/>
    </row>
    <row r="3056" spans="4:14" s="126" customFormat="1" x14ac:dyDescent="0.25">
      <c r="D3056" s="59"/>
      <c r="N3056" s="110"/>
    </row>
    <row r="3057" spans="4:14" s="126" customFormat="1" x14ac:dyDescent="0.25">
      <c r="D3057" s="59"/>
      <c r="N3057" s="110"/>
    </row>
    <row r="3058" spans="4:14" s="126" customFormat="1" x14ac:dyDescent="0.25">
      <c r="D3058" s="59"/>
      <c r="N3058" s="110"/>
    </row>
    <row r="3059" spans="4:14" s="126" customFormat="1" x14ac:dyDescent="0.25">
      <c r="D3059" s="59"/>
      <c r="N3059" s="110"/>
    </row>
    <row r="3060" spans="4:14" s="126" customFormat="1" x14ac:dyDescent="0.25">
      <c r="D3060" s="59"/>
      <c r="N3060" s="110"/>
    </row>
    <row r="3061" spans="4:14" s="126" customFormat="1" x14ac:dyDescent="0.25">
      <c r="D3061" s="59"/>
      <c r="N3061" s="110"/>
    </row>
    <row r="3062" spans="4:14" s="126" customFormat="1" x14ac:dyDescent="0.25">
      <c r="D3062" s="59"/>
      <c r="N3062" s="110"/>
    </row>
    <row r="3063" spans="4:14" s="126" customFormat="1" x14ac:dyDescent="0.25">
      <c r="D3063" s="59"/>
      <c r="N3063" s="110"/>
    </row>
    <row r="3064" spans="4:14" s="126" customFormat="1" x14ac:dyDescent="0.25">
      <c r="D3064" s="59"/>
      <c r="N3064" s="110"/>
    </row>
    <row r="3065" spans="4:14" s="126" customFormat="1" x14ac:dyDescent="0.25">
      <c r="D3065" s="59"/>
      <c r="N3065" s="110"/>
    </row>
    <row r="3066" spans="4:14" s="126" customFormat="1" x14ac:dyDescent="0.25">
      <c r="D3066" s="59"/>
      <c r="N3066" s="110"/>
    </row>
    <row r="3067" spans="4:14" s="126" customFormat="1" x14ac:dyDescent="0.25">
      <c r="D3067" s="59"/>
      <c r="N3067" s="110"/>
    </row>
    <row r="3068" spans="4:14" s="126" customFormat="1" x14ac:dyDescent="0.25">
      <c r="D3068" s="59"/>
      <c r="N3068" s="110"/>
    </row>
    <row r="3069" spans="4:14" s="126" customFormat="1" x14ac:dyDescent="0.25">
      <c r="D3069" s="59"/>
      <c r="N3069" s="110"/>
    </row>
    <row r="3070" spans="4:14" s="126" customFormat="1" x14ac:dyDescent="0.25">
      <c r="D3070" s="59"/>
      <c r="N3070" s="110"/>
    </row>
    <row r="3071" spans="4:14" s="126" customFormat="1" x14ac:dyDescent="0.25">
      <c r="D3071" s="59"/>
      <c r="N3071" s="110"/>
    </row>
    <row r="3072" spans="4:14" s="126" customFormat="1" x14ac:dyDescent="0.25">
      <c r="D3072" s="59"/>
      <c r="N3072" s="110"/>
    </row>
    <row r="3073" spans="4:14" s="126" customFormat="1" x14ac:dyDescent="0.25">
      <c r="D3073" s="59"/>
      <c r="N3073" s="110"/>
    </row>
    <row r="3074" spans="4:14" s="126" customFormat="1" x14ac:dyDescent="0.25">
      <c r="D3074" s="59"/>
      <c r="N3074" s="110"/>
    </row>
    <row r="3075" spans="4:14" s="126" customFormat="1" x14ac:dyDescent="0.25">
      <c r="D3075" s="59"/>
      <c r="N3075" s="110"/>
    </row>
    <row r="3076" spans="4:14" s="126" customFormat="1" x14ac:dyDescent="0.25">
      <c r="D3076" s="59"/>
      <c r="N3076" s="110"/>
    </row>
    <row r="3077" spans="4:14" s="126" customFormat="1" x14ac:dyDescent="0.25">
      <c r="D3077" s="59"/>
      <c r="N3077" s="110"/>
    </row>
    <row r="3078" spans="4:14" s="126" customFormat="1" x14ac:dyDescent="0.25">
      <c r="D3078" s="59"/>
      <c r="N3078" s="110"/>
    </row>
    <row r="3079" spans="4:14" s="126" customFormat="1" x14ac:dyDescent="0.25">
      <c r="D3079" s="59"/>
      <c r="N3079" s="110"/>
    </row>
    <row r="3080" spans="4:14" s="126" customFormat="1" x14ac:dyDescent="0.25">
      <c r="D3080" s="59"/>
      <c r="N3080" s="110"/>
    </row>
    <row r="3081" spans="4:14" s="126" customFormat="1" x14ac:dyDescent="0.25">
      <c r="D3081" s="59"/>
      <c r="N3081" s="110"/>
    </row>
    <row r="3082" spans="4:14" s="126" customFormat="1" x14ac:dyDescent="0.25">
      <c r="D3082" s="59"/>
      <c r="N3082" s="110"/>
    </row>
    <row r="3083" spans="4:14" s="126" customFormat="1" x14ac:dyDescent="0.25">
      <c r="D3083" s="59"/>
      <c r="N3083" s="110"/>
    </row>
    <row r="3084" spans="4:14" s="126" customFormat="1" x14ac:dyDescent="0.25">
      <c r="D3084" s="59"/>
      <c r="N3084" s="110"/>
    </row>
    <row r="3085" spans="4:14" s="126" customFormat="1" x14ac:dyDescent="0.25">
      <c r="D3085" s="59"/>
      <c r="N3085" s="110"/>
    </row>
    <row r="3086" spans="4:14" s="126" customFormat="1" x14ac:dyDescent="0.25">
      <c r="D3086" s="59"/>
      <c r="N3086" s="110"/>
    </row>
    <row r="3087" spans="4:14" s="126" customFormat="1" x14ac:dyDescent="0.25">
      <c r="D3087" s="59"/>
      <c r="N3087" s="110"/>
    </row>
    <row r="3088" spans="4:14" s="126" customFormat="1" x14ac:dyDescent="0.25">
      <c r="D3088" s="59"/>
      <c r="N3088" s="110"/>
    </row>
    <row r="3089" spans="4:14" s="126" customFormat="1" x14ac:dyDescent="0.25">
      <c r="D3089" s="59"/>
      <c r="N3089" s="110"/>
    </row>
    <row r="3090" spans="4:14" s="126" customFormat="1" x14ac:dyDescent="0.25">
      <c r="D3090" s="59"/>
      <c r="N3090" s="110"/>
    </row>
    <row r="3091" spans="4:14" s="126" customFormat="1" x14ac:dyDescent="0.25">
      <c r="D3091" s="59"/>
      <c r="N3091" s="110"/>
    </row>
    <row r="3092" spans="4:14" s="126" customFormat="1" x14ac:dyDescent="0.25">
      <c r="D3092" s="59"/>
      <c r="N3092" s="110"/>
    </row>
    <row r="3093" spans="4:14" s="126" customFormat="1" x14ac:dyDescent="0.25">
      <c r="D3093" s="59"/>
      <c r="N3093" s="110"/>
    </row>
    <row r="3094" spans="4:14" s="126" customFormat="1" x14ac:dyDescent="0.25">
      <c r="D3094" s="59"/>
      <c r="N3094" s="110"/>
    </row>
    <row r="3095" spans="4:14" s="126" customFormat="1" x14ac:dyDescent="0.25">
      <c r="D3095" s="59"/>
      <c r="N3095" s="110"/>
    </row>
    <row r="3096" spans="4:14" s="126" customFormat="1" x14ac:dyDescent="0.25">
      <c r="D3096" s="59"/>
      <c r="N3096" s="110"/>
    </row>
    <row r="3097" spans="4:14" s="126" customFormat="1" x14ac:dyDescent="0.25">
      <c r="D3097" s="59"/>
      <c r="N3097" s="110"/>
    </row>
    <row r="3098" spans="4:14" s="126" customFormat="1" x14ac:dyDescent="0.25">
      <c r="D3098" s="59"/>
      <c r="N3098" s="110"/>
    </row>
    <row r="3099" spans="4:14" s="126" customFormat="1" x14ac:dyDescent="0.25">
      <c r="D3099" s="59"/>
      <c r="N3099" s="110"/>
    </row>
    <row r="3100" spans="4:14" s="126" customFormat="1" x14ac:dyDescent="0.25">
      <c r="D3100" s="59"/>
      <c r="N3100" s="110"/>
    </row>
    <row r="3101" spans="4:14" s="126" customFormat="1" x14ac:dyDescent="0.25">
      <c r="D3101" s="59"/>
      <c r="N3101" s="110"/>
    </row>
    <row r="3102" spans="4:14" s="126" customFormat="1" x14ac:dyDescent="0.25">
      <c r="D3102" s="59"/>
      <c r="N3102" s="110"/>
    </row>
    <row r="3103" spans="4:14" s="126" customFormat="1" x14ac:dyDescent="0.25">
      <c r="D3103" s="59"/>
      <c r="N3103" s="110"/>
    </row>
    <row r="3104" spans="4:14" s="126" customFormat="1" x14ac:dyDescent="0.25">
      <c r="D3104" s="59"/>
      <c r="N3104" s="110"/>
    </row>
    <row r="3105" spans="4:14" s="126" customFormat="1" x14ac:dyDescent="0.25">
      <c r="D3105" s="59"/>
      <c r="N3105" s="110"/>
    </row>
    <row r="3106" spans="4:14" s="126" customFormat="1" x14ac:dyDescent="0.25">
      <c r="D3106" s="59"/>
      <c r="N3106" s="110"/>
    </row>
    <row r="3107" spans="4:14" s="126" customFormat="1" x14ac:dyDescent="0.25">
      <c r="D3107" s="59"/>
      <c r="N3107" s="110"/>
    </row>
    <row r="3108" spans="4:14" s="126" customFormat="1" x14ac:dyDescent="0.25">
      <c r="D3108" s="59"/>
      <c r="N3108" s="110"/>
    </row>
    <row r="3109" spans="4:14" s="126" customFormat="1" x14ac:dyDescent="0.25">
      <c r="D3109" s="59"/>
      <c r="N3109" s="110"/>
    </row>
    <row r="3110" spans="4:14" s="126" customFormat="1" x14ac:dyDescent="0.25">
      <c r="D3110" s="59"/>
      <c r="N3110" s="110"/>
    </row>
    <row r="3111" spans="4:14" s="126" customFormat="1" x14ac:dyDescent="0.25">
      <c r="D3111" s="59"/>
      <c r="N3111" s="110"/>
    </row>
    <row r="3112" spans="4:14" s="126" customFormat="1" x14ac:dyDescent="0.25">
      <c r="D3112" s="59"/>
      <c r="N3112" s="110"/>
    </row>
    <row r="3113" spans="4:14" s="126" customFormat="1" x14ac:dyDescent="0.25">
      <c r="D3113" s="59"/>
      <c r="N3113" s="110"/>
    </row>
    <row r="3114" spans="4:14" s="126" customFormat="1" x14ac:dyDescent="0.25">
      <c r="D3114" s="59"/>
      <c r="N3114" s="110"/>
    </row>
    <row r="3115" spans="4:14" s="126" customFormat="1" x14ac:dyDescent="0.25">
      <c r="D3115" s="59"/>
      <c r="N3115" s="110"/>
    </row>
    <row r="3116" spans="4:14" s="126" customFormat="1" x14ac:dyDescent="0.25">
      <c r="D3116" s="59"/>
      <c r="N3116" s="110"/>
    </row>
    <row r="3117" spans="4:14" s="126" customFormat="1" x14ac:dyDescent="0.25">
      <c r="D3117" s="59"/>
      <c r="N3117" s="110"/>
    </row>
    <row r="3118" spans="4:14" s="126" customFormat="1" x14ac:dyDescent="0.25">
      <c r="D3118" s="59"/>
      <c r="N3118" s="110"/>
    </row>
    <row r="3119" spans="4:14" s="126" customFormat="1" x14ac:dyDescent="0.25">
      <c r="D3119" s="59"/>
      <c r="N3119" s="110"/>
    </row>
    <row r="3120" spans="4:14" s="126" customFormat="1" x14ac:dyDescent="0.25">
      <c r="D3120" s="59"/>
      <c r="N3120" s="110"/>
    </row>
    <row r="3121" spans="4:14" s="126" customFormat="1" x14ac:dyDescent="0.25">
      <c r="D3121" s="59"/>
      <c r="N3121" s="110"/>
    </row>
    <row r="3122" spans="4:14" s="126" customFormat="1" x14ac:dyDescent="0.25">
      <c r="D3122" s="59"/>
      <c r="N3122" s="110"/>
    </row>
    <row r="3123" spans="4:14" s="126" customFormat="1" x14ac:dyDescent="0.25">
      <c r="D3123" s="59"/>
      <c r="N3123" s="110"/>
    </row>
    <row r="3124" spans="4:14" s="126" customFormat="1" x14ac:dyDescent="0.25">
      <c r="D3124" s="59"/>
      <c r="N3124" s="110"/>
    </row>
    <row r="3125" spans="4:14" s="126" customFormat="1" x14ac:dyDescent="0.25">
      <c r="D3125" s="59"/>
      <c r="N3125" s="110"/>
    </row>
    <row r="3126" spans="4:14" s="126" customFormat="1" x14ac:dyDescent="0.25">
      <c r="D3126" s="59"/>
      <c r="N3126" s="110"/>
    </row>
    <row r="3127" spans="4:14" s="126" customFormat="1" x14ac:dyDescent="0.25">
      <c r="D3127" s="59"/>
      <c r="N3127" s="110"/>
    </row>
    <row r="3128" spans="4:14" s="126" customFormat="1" x14ac:dyDescent="0.25">
      <c r="D3128" s="59"/>
      <c r="N3128" s="110"/>
    </row>
    <row r="3129" spans="4:14" s="126" customFormat="1" x14ac:dyDescent="0.25">
      <c r="D3129" s="59"/>
      <c r="N3129" s="110"/>
    </row>
    <row r="3130" spans="4:14" s="126" customFormat="1" x14ac:dyDescent="0.25">
      <c r="D3130" s="59"/>
      <c r="N3130" s="110"/>
    </row>
    <row r="3131" spans="4:14" s="126" customFormat="1" x14ac:dyDescent="0.25">
      <c r="D3131" s="59"/>
      <c r="N3131" s="110"/>
    </row>
    <row r="3132" spans="4:14" s="126" customFormat="1" x14ac:dyDescent="0.25">
      <c r="D3132" s="59"/>
      <c r="N3132" s="110"/>
    </row>
    <row r="3133" spans="4:14" s="126" customFormat="1" x14ac:dyDescent="0.25">
      <c r="D3133" s="59"/>
      <c r="N3133" s="110"/>
    </row>
    <row r="3134" spans="4:14" s="126" customFormat="1" x14ac:dyDescent="0.25">
      <c r="D3134" s="59"/>
      <c r="N3134" s="110"/>
    </row>
    <row r="3135" spans="4:14" s="126" customFormat="1" x14ac:dyDescent="0.25">
      <c r="D3135" s="59"/>
      <c r="N3135" s="110"/>
    </row>
    <row r="3136" spans="4:14" s="126" customFormat="1" x14ac:dyDescent="0.25">
      <c r="D3136" s="59"/>
      <c r="N3136" s="110"/>
    </row>
    <row r="3137" spans="4:14" s="126" customFormat="1" x14ac:dyDescent="0.25">
      <c r="D3137" s="59"/>
      <c r="N3137" s="110"/>
    </row>
    <row r="3138" spans="4:14" s="126" customFormat="1" x14ac:dyDescent="0.25">
      <c r="D3138" s="59"/>
      <c r="N3138" s="110"/>
    </row>
    <row r="3139" spans="4:14" s="126" customFormat="1" x14ac:dyDescent="0.25">
      <c r="D3139" s="59"/>
      <c r="N3139" s="110"/>
    </row>
    <row r="3140" spans="4:14" s="126" customFormat="1" x14ac:dyDescent="0.25">
      <c r="D3140" s="59"/>
      <c r="N3140" s="110"/>
    </row>
    <row r="3141" spans="4:14" s="126" customFormat="1" x14ac:dyDescent="0.25">
      <c r="D3141" s="59"/>
      <c r="N3141" s="110"/>
    </row>
    <row r="3142" spans="4:14" s="126" customFormat="1" x14ac:dyDescent="0.25">
      <c r="D3142" s="59"/>
      <c r="N3142" s="110"/>
    </row>
    <row r="3143" spans="4:14" s="126" customFormat="1" x14ac:dyDescent="0.25">
      <c r="D3143" s="59"/>
      <c r="N3143" s="110"/>
    </row>
    <row r="3144" spans="4:14" s="126" customFormat="1" x14ac:dyDescent="0.25">
      <c r="D3144" s="59"/>
      <c r="N3144" s="110"/>
    </row>
    <row r="3145" spans="4:14" s="126" customFormat="1" x14ac:dyDescent="0.25">
      <c r="D3145" s="59"/>
      <c r="N3145" s="110"/>
    </row>
    <row r="3146" spans="4:14" s="126" customFormat="1" x14ac:dyDescent="0.25">
      <c r="D3146" s="59"/>
      <c r="N3146" s="110"/>
    </row>
    <row r="3147" spans="4:14" s="126" customFormat="1" x14ac:dyDescent="0.25">
      <c r="D3147" s="59"/>
      <c r="N3147" s="110"/>
    </row>
    <row r="3148" spans="4:14" s="126" customFormat="1" x14ac:dyDescent="0.25">
      <c r="D3148" s="59"/>
      <c r="N3148" s="110"/>
    </row>
    <row r="3149" spans="4:14" s="126" customFormat="1" x14ac:dyDescent="0.25">
      <c r="D3149" s="59"/>
      <c r="N3149" s="110"/>
    </row>
    <row r="3150" spans="4:14" s="126" customFormat="1" x14ac:dyDescent="0.25">
      <c r="D3150" s="59"/>
      <c r="N3150" s="110"/>
    </row>
    <row r="3151" spans="4:14" s="126" customFormat="1" x14ac:dyDescent="0.25">
      <c r="D3151" s="59"/>
      <c r="N3151" s="110"/>
    </row>
    <row r="3152" spans="4:14" s="126" customFormat="1" x14ac:dyDescent="0.25">
      <c r="D3152" s="59"/>
      <c r="N3152" s="110"/>
    </row>
    <row r="3153" spans="4:14" s="126" customFormat="1" x14ac:dyDescent="0.25">
      <c r="D3153" s="59"/>
      <c r="N3153" s="110"/>
    </row>
    <row r="3154" spans="4:14" s="126" customFormat="1" x14ac:dyDescent="0.25">
      <c r="D3154" s="59"/>
      <c r="N3154" s="110"/>
    </row>
    <row r="3155" spans="4:14" s="126" customFormat="1" x14ac:dyDescent="0.25">
      <c r="D3155" s="59"/>
      <c r="N3155" s="110"/>
    </row>
    <row r="3156" spans="4:14" s="126" customFormat="1" x14ac:dyDescent="0.25">
      <c r="D3156" s="59"/>
      <c r="N3156" s="110"/>
    </row>
    <row r="3157" spans="4:14" s="126" customFormat="1" x14ac:dyDescent="0.25">
      <c r="D3157" s="59"/>
      <c r="N3157" s="110"/>
    </row>
    <row r="3158" spans="4:14" s="126" customFormat="1" x14ac:dyDescent="0.25">
      <c r="D3158" s="59"/>
      <c r="N3158" s="110"/>
    </row>
    <row r="3159" spans="4:14" s="126" customFormat="1" x14ac:dyDescent="0.25">
      <c r="D3159" s="59"/>
      <c r="N3159" s="110"/>
    </row>
    <row r="3160" spans="4:14" s="126" customFormat="1" x14ac:dyDescent="0.25">
      <c r="D3160" s="59"/>
      <c r="N3160" s="110"/>
    </row>
    <row r="3161" spans="4:14" s="126" customFormat="1" x14ac:dyDescent="0.25">
      <c r="D3161" s="59"/>
      <c r="N3161" s="110"/>
    </row>
    <row r="3162" spans="4:14" s="126" customFormat="1" x14ac:dyDescent="0.25">
      <c r="D3162" s="59"/>
      <c r="N3162" s="110"/>
    </row>
    <row r="3163" spans="4:14" s="126" customFormat="1" x14ac:dyDescent="0.25">
      <c r="D3163" s="59"/>
      <c r="N3163" s="110"/>
    </row>
    <row r="3164" spans="4:14" s="126" customFormat="1" x14ac:dyDescent="0.25">
      <c r="D3164" s="59"/>
      <c r="N3164" s="110"/>
    </row>
    <row r="3165" spans="4:14" s="126" customFormat="1" x14ac:dyDescent="0.25">
      <c r="D3165" s="59"/>
      <c r="N3165" s="110"/>
    </row>
    <row r="3166" spans="4:14" s="126" customFormat="1" x14ac:dyDescent="0.25">
      <c r="D3166" s="59"/>
      <c r="N3166" s="110"/>
    </row>
    <row r="3167" spans="4:14" s="126" customFormat="1" x14ac:dyDescent="0.25">
      <c r="D3167" s="59"/>
      <c r="N3167" s="110"/>
    </row>
    <row r="3168" spans="4:14" s="126" customFormat="1" x14ac:dyDescent="0.25">
      <c r="D3168" s="59"/>
      <c r="N3168" s="110"/>
    </row>
    <row r="3169" spans="4:14" s="126" customFormat="1" x14ac:dyDescent="0.25">
      <c r="D3169" s="59"/>
      <c r="N3169" s="110"/>
    </row>
    <row r="3170" spans="4:14" s="126" customFormat="1" x14ac:dyDescent="0.25">
      <c r="D3170" s="59"/>
      <c r="N3170" s="110"/>
    </row>
    <row r="3171" spans="4:14" s="126" customFormat="1" x14ac:dyDescent="0.25">
      <c r="D3171" s="59"/>
      <c r="N3171" s="110"/>
    </row>
    <row r="3172" spans="4:14" s="126" customFormat="1" x14ac:dyDescent="0.25">
      <c r="D3172" s="59"/>
      <c r="N3172" s="110"/>
    </row>
    <row r="3173" spans="4:14" s="126" customFormat="1" x14ac:dyDescent="0.25">
      <c r="D3173" s="59"/>
      <c r="N3173" s="110"/>
    </row>
    <row r="3174" spans="4:14" s="126" customFormat="1" x14ac:dyDescent="0.25">
      <c r="D3174" s="59"/>
      <c r="N3174" s="110"/>
    </row>
    <row r="3175" spans="4:14" s="126" customFormat="1" x14ac:dyDescent="0.25">
      <c r="D3175" s="59"/>
      <c r="N3175" s="110"/>
    </row>
    <row r="3176" spans="4:14" s="126" customFormat="1" x14ac:dyDescent="0.25">
      <c r="D3176" s="59"/>
      <c r="N3176" s="110"/>
    </row>
    <row r="3177" spans="4:14" s="126" customFormat="1" x14ac:dyDescent="0.25">
      <c r="D3177" s="59"/>
      <c r="N3177" s="110"/>
    </row>
    <row r="3178" spans="4:14" s="126" customFormat="1" x14ac:dyDescent="0.25">
      <c r="D3178" s="59"/>
      <c r="N3178" s="110"/>
    </row>
    <row r="3179" spans="4:14" s="126" customFormat="1" x14ac:dyDescent="0.25">
      <c r="D3179" s="59"/>
      <c r="N3179" s="110"/>
    </row>
    <row r="3180" spans="4:14" s="126" customFormat="1" x14ac:dyDescent="0.25">
      <c r="D3180" s="59"/>
      <c r="N3180" s="110"/>
    </row>
    <row r="3181" spans="4:14" s="126" customFormat="1" x14ac:dyDescent="0.25">
      <c r="D3181" s="59"/>
      <c r="N3181" s="110"/>
    </row>
    <row r="3182" spans="4:14" s="126" customFormat="1" x14ac:dyDescent="0.25">
      <c r="D3182" s="59"/>
      <c r="N3182" s="110"/>
    </row>
    <row r="3183" spans="4:14" s="126" customFormat="1" x14ac:dyDescent="0.25">
      <c r="D3183" s="59"/>
      <c r="N3183" s="110"/>
    </row>
    <row r="3184" spans="4:14" s="126" customFormat="1" x14ac:dyDescent="0.25">
      <c r="D3184" s="59"/>
      <c r="N3184" s="110"/>
    </row>
    <row r="3185" spans="4:14" s="126" customFormat="1" x14ac:dyDescent="0.25">
      <c r="D3185" s="59"/>
      <c r="N3185" s="110"/>
    </row>
    <row r="3186" spans="4:14" s="126" customFormat="1" x14ac:dyDescent="0.25">
      <c r="D3186" s="59"/>
      <c r="N3186" s="110"/>
    </row>
    <row r="3187" spans="4:14" s="126" customFormat="1" x14ac:dyDescent="0.25">
      <c r="D3187" s="59"/>
      <c r="N3187" s="110"/>
    </row>
    <row r="3188" spans="4:14" s="126" customFormat="1" x14ac:dyDescent="0.25">
      <c r="D3188" s="59"/>
      <c r="N3188" s="110"/>
    </row>
    <row r="3189" spans="4:14" s="126" customFormat="1" x14ac:dyDescent="0.25">
      <c r="D3189" s="59"/>
      <c r="N3189" s="110"/>
    </row>
    <row r="3190" spans="4:14" s="126" customFormat="1" x14ac:dyDescent="0.25">
      <c r="D3190" s="59"/>
      <c r="N3190" s="110"/>
    </row>
    <row r="3191" spans="4:14" s="126" customFormat="1" x14ac:dyDescent="0.25">
      <c r="D3191" s="59"/>
      <c r="N3191" s="110"/>
    </row>
    <row r="3192" spans="4:14" s="126" customFormat="1" x14ac:dyDescent="0.25">
      <c r="D3192" s="59"/>
      <c r="N3192" s="110"/>
    </row>
    <row r="3193" spans="4:14" s="126" customFormat="1" x14ac:dyDescent="0.25">
      <c r="D3193" s="59"/>
      <c r="N3193" s="110"/>
    </row>
    <row r="3194" spans="4:14" s="126" customFormat="1" x14ac:dyDescent="0.25">
      <c r="D3194" s="59"/>
      <c r="N3194" s="110"/>
    </row>
    <row r="3195" spans="4:14" s="126" customFormat="1" x14ac:dyDescent="0.25">
      <c r="D3195" s="59"/>
      <c r="N3195" s="110"/>
    </row>
    <row r="3196" spans="4:14" s="126" customFormat="1" x14ac:dyDescent="0.25">
      <c r="D3196" s="59"/>
      <c r="N3196" s="110"/>
    </row>
    <row r="3197" spans="4:14" s="126" customFormat="1" x14ac:dyDescent="0.25">
      <c r="D3197" s="59"/>
      <c r="N3197" s="110"/>
    </row>
    <row r="3198" spans="4:14" s="126" customFormat="1" x14ac:dyDescent="0.25">
      <c r="D3198" s="59"/>
      <c r="N3198" s="110"/>
    </row>
    <row r="3199" spans="4:14" s="126" customFormat="1" x14ac:dyDescent="0.25">
      <c r="D3199" s="59"/>
      <c r="N3199" s="110"/>
    </row>
    <row r="3200" spans="4:14" s="126" customFormat="1" x14ac:dyDescent="0.25">
      <c r="D3200" s="59"/>
      <c r="N3200" s="110"/>
    </row>
    <row r="3201" spans="4:14" s="126" customFormat="1" x14ac:dyDescent="0.25">
      <c r="D3201" s="59"/>
      <c r="N3201" s="110"/>
    </row>
    <row r="3202" spans="4:14" s="126" customFormat="1" x14ac:dyDescent="0.25">
      <c r="D3202" s="59"/>
      <c r="N3202" s="110"/>
    </row>
    <row r="3203" spans="4:14" s="126" customFormat="1" x14ac:dyDescent="0.25">
      <c r="D3203" s="59"/>
      <c r="N3203" s="110"/>
    </row>
    <row r="3204" spans="4:14" s="126" customFormat="1" x14ac:dyDescent="0.25">
      <c r="D3204" s="59"/>
      <c r="N3204" s="110"/>
    </row>
    <row r="3205" spans="4:14" s="126" customFormat="1" x14ac:dyDescent="0.25">
      <c r="D3205" s="59"/>
      <c r="N3205" s="110"/>
    </row>
    <row r="3206" spans="4:14" s="126" customFormat="1" x14ac:dyDescent="0.25">
      <c r="D3206" s="59"/>
      <c r="N3206" s="110"/>
    </row>
    <row r="3207" spans="4:14" s="126" customFormat="1" x14ac:dyDescent="0.25">
      <c r="D3207" s="59"/>
      <c r="N3207" s="110"/>
    </row>
    <row r="3208" spans="4:14" s="126" customFormat="1" x14ac:dyDescent="0.25">
      <c r="D3208" s="59"/>
      <c r="N3208" s="110"/>
    </row>
    <row r="3209" spans="4:14" s="126" customFormat="1" x14ac:dyDescent="0.25">
      <c r="D3209" s="59"/>
      <c r="N3209" s="110"/>
    </row>
    <row r="3210" spans="4:14" s="126" customFormat="1" x14ac:dyDescent="0.25">
      <c r="D3210" s="59"/>
      <c r="N3210" s="110"/>
    </row>
    <row r="3211" spans="4:14" s="126" customFormat="1" x14ac:dyDescent="0.25">
      <c r="D3211" s="59"/>
      <c r="N3211" s="110"/>
    </row>
    <row r="3212" spans="4:14" s="126" customFormat="1" x14ac:dyDescent="0.25">
      <c r="D3212" s="59"/>
      <c r="N3212" s="110"/>
    </row>
    <row r="3213" spans="4:14" s="126" customFormat="1" x14ac:dyDescent="0.25">
      <c r="D3213" s="59"/>
      <c r="N3213" s="110"/>
    </row>
    <row r="3214" spans="4:14" s="126" customFormat="1" x14ac:dyDescent="0.25">
      <c r="D3214" s="59"/>
      <c r="N3214" s="110"/>
    </row>
    <row r="3215" spans="4:14" s="126" customFormat="1" x14ac:dyDescent="0.25">
      <c r="D3215" s="59"/>
      <c r="N3215" s="110"/>
    </row>
    <row r="3216" spans="4:14" s="126" customFormat="1" x14ac:dyDescent="0.25">
      <c r="D3216" s="59"/>
      <c r="N3216" s="110"/>
    </row>
    <row r="3217" spans="4:14" s="126" customFormat="1" x14ac:dyDescent="0.25">
      <c r="D3217" s="59"/>
      <c r="N3217" s="110"/>
    </row>
    <row r="3218" spans="4:14" s="126" customFormat="1" x14ac:dyDescent="0.25">
      <c r="D3218" s="59"/>
      <c r="N3218" s="110"/>
    </row>
    <row r="3219" spans="4:14" s="126" customFormat="1" x14ac:dyDescent="0.25">
      <c r="D3219" s="59"/>
      <c r="N3219" s="110"/>
    </row>
    <row r="3220" spans="4:14" s="126" customFormat="1" x14ac:dyDescent="0.25">
      <c r="D3220" s="59"/>
      <c r="N3220" s="110"/>
    </row>
    <row r="3221" spans="4:14" s="126" customFormat="1" x14ac:dyDescent="0.25">
      <c r="D3221" s="59"/>
      <c r="N3221" s="110"/>
    </row>
    <row r="3222" spans="4:14" s="126" customFormat="1" x14ac:dyDescent="0.25">
      <c r="D3222" s="59"/>
      <c r="N3222" s="110"/>
    </row>
    <row r="3223" spans="4:14" s="126" customFormat="1" x14ac:dyDescent="0.25">
      <c r="D3223" s="59"/>
      <c r="N3223" s="110"/>
    </row>
    <row r="3224" spans="4:14" s="126" customFormat="1" x14ac:dyDescent="0.25">
      <c r="D3224" s="59"/>
      <c r="N3224" s="110"/>
    </row>
    <row r="3225" spans="4:14" s="126" customFormat="1" x14ac:dyDescent="0.25">
      <c r="D3225" s="59"/>
      <c r="N3225" s="110"/>
    </row>
    <row r="3226" spans="4:14" s="126" customFormat="1" x14ac:dyDescent="0.25">
      <c r="D3226" s="59"/>
      <c r="N3226" s="110"/>
    </row>
    <row r="3227" spans="4:14" s="126" customFormat="1" x14ac:dyDescent="0.25">
      <c r="D3227" s="59"/>
      <c r="N3227" s="110"/>
    </row>
    <row r="3228" spans="4:14" s="126" customFormat="1" x14ac:dyDescent="0.25">
      <c r="D3228" s="59"/>
      <c r="N3228" s="110"/>
    </row>
    <row r="3229" spans="4:14" s="126" customFormat="1" x14ac:dyDescent="0.25">
      <c r="D3229" s="59"/>
      <c r="N3229" s="110"/>
    </row>
    <row r="3230" spans="4:14" s="126" customFormat="1" x14ac:dyDescent="0.25">
      <c r="D3230" s="59"/>
      <c r="N3230" s="110"/>
    </row>
    <row r="3231" spans="4:14" s="126" customFormat="1" x14ac:dyDescent="0.25">
      <c r="D3231" s="59"/>
      <c r="N3231" s="110"/>
    </row>
    <row r="3232" spans="4:14" s="126" customFormat="1" x14ac:dyDescent="0.25">
      <c r="D3232" s="59"/>
      <c r="N3232" s="110"/>
    </row>
    <row r="3233" spans="4:14" s="126" customFormat="1" x14ac:dyDescent="0.25">
      <c r="D3233" s="59"/>
      <c r="N3233" s="110"/>
    </row>
    <row r="3234" spans="4:14" s="126" customFormat="1" x14ac:dyDescent="0.25">
      <c r="D3234" s="59"/>
      <c r="N3234" s="110"/>
    </row>
    <row r="3235" spans="4:14" s="126" customFormat="1" x14ac:dyDescent="0.25">
      <c r="D3235" s="59"/>
      <c r="N3235" s="110"/>
    </row>
    <row r="3236" spans="4:14" s="126" customFormat="1" x14ac:dyDescent="0.25">
      <c r="D3236" s="59"/>
      <c r="N3236" s="110"/>
    </row>
    <row r="3237" spans="4:14" s="126" customFormat="1" x14ac:dyDescent="0.25">
      <c r="D3237" s="59"/>
      <c r="N3237" s="110"/>
    </row>
    <row r="3238" spans="4:14" s="126" customFormat="1" x14ac:dyDescent="0.25">
      <c r="D3238" s="59"/>
      <c r="N3238" s="110"/>
    </row>
    <row r="3239" spans="4:14" s="126" customFormat="1" x14ac:dyDescent="0.25">
      <c r="D3239" s="59"/>
      <c r="N3239" s="110"/>
    </row>
    <row r="3240" spans="4:14" s="126" customFormat="1" x14ac:dyDescent="0.25">
      <c r="D3240" s="59"/>
      <c r="N3240" s="110"/>
    </row>
    <row r="3241" spans="4:14" s="126" customFormat="1" x14ac:dyDescent="0.25">
      <c r="D3241" s="59"/>
      <c r="N3241" s="110"/>
    </row>
    <row r="3242" spans="4:14" s="126" customFormat="1" x14ac:dyDescent="0.25">
      <c r="D3242" s="59"/>
      <c r="N3242" s="110"/>
    </row>
    <row r="3243" spans="4:14" s="126" customFormat="1" x14ac:dyDescent="0.25">
      <c r="D3243" s="59"/>
      <c r="N3243" s="110"/>
    </row>
    <row r="3244" spans="4:14" s="126" customFormat="1" x14ac:dyDescent="0.25">
      <c r="D3244" s="59"/>
      <c r="N3244" s="110"/>
    </row>
    <row r="3245" spans="4:14" s="126" customFormat="1" x14ac:dyDescent="0.25">
      <c r="D3245" s="59"/>
      <c r="N3245" s="110"/>
    </row>
    <row r="3246" spans="4:14" s="126" customFormat="1" x14ac:dyDescent="0.25">
      <c r="D3246" s="59"/>
      <c r="N3246" s="110"/>
    </row>
    <row r="3247" spans="4:14" s="126" customFormat="1" x14ac:dyDescent="0.25">
      <c r="D3247" s="59"/>
      <c r="N3247" s="110"/>
    </row>
    <row r="3248" spans="4:14" s="126" customFormat="1" x14ac:dyDescent="0.25">
      <c r="D3248" s="59"/>
      <c r="N3248" s="110"/>
    </row>
    <row r="3249" spans="4:14" s="126" customFormat="1" x14ac:dyDescent="0.25">
      <c r="D3249" s="59"/>
      <c r="N3249" s="110"/>
    </row>
    <row r="3250" spans="4:14" s="126" customFormat="1" x14ac:dyDescent="0.25">
      <c r="D3250" s="59"/>
      <c r="N3250" s="110"/>
    </row>
    <row r="3251" spans="4:14" s="126" customFormat="1" x14ac:dyDescent="0.25">
      <c r="D3251" s="59"/>
      <c r="N3251" s="110"/>
    </row>
    <row r="3252" spans="4:14" s="126" customFormat="1" x14ac:dyDescent="0.25">
      <c r="D3252" s="59"/>
      <c r="N3252" s="110"/>
    </row>
    <row r="3253" spans="4:14" s="126" customFormat="1" x14ac:dyDescent="0.25">
      <c r="D3253" s="59"/>
      <c r="N3253" s="110"/>
    </row>
    <row r="3254" spans="4:14" s="126" customFormat="1" x14ac:dyDescent="0.25">
      <c r="D3254" s="59"/>
      <c r="N3254" s="110"/>
    </row>
    <row r="3255" spans="4:14" s="126" customFormat="1" x14ac:dyDescent="0.25">
      <c r="D3255" s="59"/>
      <c r="N3255" s="110"/>
    </row>
    <row r="3256" spans="4:14" s="126" customFormat="1" x14ac:dyDescent="0.25">
      <c r="D3256" s="59"/>
      <c r="N3256" s="110"/>
    </row>
    <row r="3257" spans="4:14" s="126" customFormat="1" x14ac:dyDescent="0.25">
      <c r="D3257" s="59"/>
      <c r="N3257" s="110"/>
    </row>
    <row r="3258" spans="4:14" s="126" customFormat="1" x14ac:dyDescent="0.25">
      <c r="D3258" s="59"/>
      <c r="N3258" s="110"/>
    </row>
    <row r="3259" spans="4:14" s="126" customFormat="1" x14ac:dyDescent="0.25">
      <c r="D3259" s="59"/>
      <c r="N3259" s="110"/>
    </row>
    <row r="3260" spans="4:14" s="126" customFormat="1" x14ac:dyDescent="0.25">
      <c r="D3260" s="59"/>
      <c r="N3260" s="110"/>
    </row>
    <row r="3261" spans="4:14" s="126" customFormat="1" x14ac:dyDescent="0.25">
      <c r="D3261" s="59"/>
      <c r="N3261" s="110"/>
    </row>
    <row r="3262" spans="4:14" s="126" customFormat="1" x14ac:dyDescent="0.25">
      <c r="D3262" s="59"/>
      <c r="N3262" s="110"/>
    </row>
    <row r="3263" spans="4:14" s="126" customFormat="1" x14ac:dyDescent="0.25">
      <c r="D3263" s="59"/>
      <c r="N3263" s="110"/>
    </row>
    <row r="3264" spans="4:14" s="126" customFormat="1" x14ac:dyDescent="0.25">
      <c r="D3264" s="59"/>
      <c r="N3264" s="110"/>
    </row>
    <row r="3265" spans="4:14" s="126" customFormat="1" x14ac:dyDescent="0.25">
      <c r="D3265" s="59"/>
      <c r="N3265" s="110"/>
    </row>
    <row r="3266" spans="4:14" s="126" customFormat="1" x14ac:dyDescent="0.25">
      <c r="D3266" s="59"/>
      <c r="N3266" s="110"/>
    </row>
    <row r="3267" spans="4:14" s="126" customFormat="1" x14ac:dyDescent="0.25">
      <c r="D3267" s="59"/>
      <c r="N3267" s="110"/>
    </row>
    <row r="3268" spans="4:14" s="126" customFormat="1" x14ac:dyDescent="0.25">
      <c r="D3268" s="59"/>
      <c r="N3268" s="110"/>
    </row>
    <row r="3269" spans="4:14" s="126" customFormat="1" x14ac:dyDescent="0.25">
      <c r="D3269" s="59"/>
      <c r="N3269" s="110"/>
    </row>
    <row r="3270" spans="4:14" s="126" customFormat="1" x14ac:dyDescent="0.25">
      <c r="D3270" s="59"/>
      <c r="N3270" s="110"/>
    </row>
    <row r="3271" spans="4:14" s="126" customFormat="1" x14ac:dyDescent="0.25">
      <c r="D3271" s="59"/>
      <c r="N3271" s="110"/>
    </row>
    <row r="3272" spans="4:14" s="126" customFormat="1" x14ac:dyDescent="0.25">
      <c r="D3272" s="59"/>
      <c r="N3272" s="110"/>
    </row>
    <row r="3273" spans="4:14" s="126" customFormat="1" x14ac:dyDescent="0.25">
      <c r="D3273" s="59"/>
      <c r="N3273" s="110"/>
    </row>
    <row r="3274" spans="4:14" s="126" customFormat="1" x14ac:dyDescent="0.25">
      <c r="D3274" s="59"/>
      <c r="N3274" s="110"/>
    </row>
    <row r="3275" spans="4:14" s="126" customFormat="1" x14ac:dyDescent="0.25">
      <c r="D3275" s="59"/>
      <c r="N3275" s="110"/>
    </row>
    <row r="3276" spans="4:14" s="126" customFormat="1" x14ac:dyDescent="0.25">
      <c r="D3276" s="59"/>
      <c r="N3276" s="110"/>
    </row>
    <row r="3277" spans="4:14" s="126" customFormat="1" x14ac:dyDescent="0.25">
      <c r="D3277" s="59"/>
      <c r="N3277" s="110"/>
    </row>
    <row r="3278" spans="4:14" s="126" customFormat="1" x14ac:dyDescent="0.25">
      <c r="D3278" s="59"/>
      <c r="N3278" s="110"/>
    </row>
    <row r="3279" spans="4:14" s="126" customFormat="1" x14ac:dyDescent="0.25">
      <c r="D3279" s="59"/>
      <c r="N3279" s="110"/>
    </row>
    <row r="3280" spans="4:14" s="126" customFormat="1" x14ac:dyDescent="0.25">
      <c r="D3280" s="59"/>
      <c r="N3280" s="110"/>
    </row>
    <row r="3281" spans="4:14" s="126" customFormat="1" x14ac:dyDescent="0.25">
      <c r="D3281" s="59"/>
      <c r="N3281" s="110"/>
    </row>
    <row r="3282" spans="4:14" s="126" customFormat="1" x14ac:dyDescent="0.25">
      <c r="D3282" s="59"/>
      <c r="N3282" s="110"/>
    </row>
    <row r="3283" spans="4:14" s="126" customFormat="1" x14ac:dyDescent="0.25">
      <c r="D3283" s="59"/>
      <c r="N3283" s="110"/>
    </row>
    <row r="3284" spans="4:14" s="126" customFormat="1" x14ac:dyDescent="0.25">
      <c r="D3284" s="59"/>
      <c r="N3284" s="110"/>
    </row>
    <row r="3285" spans="4:14" s="126" customFormat="1" x14ac:dyDescent="0.25">
      <c r="D3285" s="59"/>
      <c r="N3285" s="110"/>
    </row>
    <row r="3286" spans="4:14" s="126" customFormat="1" x14ac:dyDescent="0.25">
      <c r="D3286" s="59"/>
      <c r="N3286" s="110"/>
    </row>
    <row r="3287" spans="4:14" s="126" customFormat="1" x14ac:dyDescent="0.25">
      <c r="D3287" s="59"/>
      <c r="N3287" s="110"/>
    </row>
    <row r="3288" spans="4:14" s="126" customFormat="1" x14ac:dyDescent="0.25">
      <c r="D3288" s="59"/>
      <c r="N3288" s="110"/>
    </row>
    <row r="3289" spans="4:14" s="126" customFormat="1" x14ac:dyDescent="0.25">
      <c r="D3289" s="59"/>
      <c r="N3289" s="110"/>
    </row>
    <row r="3290" spans="4:14" s="126" customFormat="1" x14ac:dyDescent="0.25">
      <c r="D3290" s="59"/>
      <c r="N3290" s="110"/>
    </row>
    <row r="3291" spans="4:14" s="126" customFormat="1" x14ac:dyDescent="0.25">
      <c r="D3291" s="59"/>
      <c r="N3291" s="110"/>
    </row>
    <row r="3292" spans="4:14" s="126" customFormat="1" x14ac:dyDescent="0.25">
      <c r="D3292" s="59"/>
      <c r="N3292" s="110"/>
    </row>
    <row r="3293" spans="4:14" s="126" customFormat="1" x14ac:dyDescent="0.25">
      <c r="D3293" s="59"/>
      <c r="N3293" s="110"/>
    </row>
    <row r="3294" spans="4:14" s="126" customFormat="1" x14ac:dyDescent="0.25">
      <c r="D3294" s="59"/>
      <c r="N3294" s="110"/>
    </row>
    <row r="3295" spans="4:14" s="126" customFormat="1" x14ac:dyDescent="0.25">
      <c r="D3295" s="59"/>
      <c r="N3295" s="110"/>
    </row>
    <row r="3296" spans="4:14" s="126" customFormat="1" x14ac:dyDescent="0.25">
      <c r="D3296" s="59"/>
      <c r="N3296" s="110"/>
    </row>
    <row r="3297" spans="4:14" s="126" customFormat="1" x14ac:dyDescent="0.25">
      <c r="D3297" s="59"/>
      <c r="N3297" s="110"/>
    </row>
    <row r="3298" spans="4:14" s="126" customFormat="1" x14ac:dyDescent="0.25">
      <c r="D3298" s="59"/>
      <c r="N3298" s="110"/>
    </row>
    <row r="3299" spans="4:14" s="126" customFormat="1" x14ac:dyDescent="0.25">
      <c r="D3299" s="59"/>
      <c r="N3299" s="110"/>
    </row>
    <row r="3300" spans="4:14" s="126" customFormat="1" x14ac:dyDescent="0.25">
      <c r="D3300" s="59"/>
      <c r="N3300" s="110"/>
    </row>
    <row r="3301" spans="4:14" s="126" customFormat="1" x14ac:dyDescent="0.25">
      <c r="D3301" s="59"/>
      <c r="N3301" s="110"/>
    </row>
    <row r="3302" spans="4:14" s="126" customFormat="1" x14ac:dyDescent="0.25">
      <c r="D3302" s="59"/>
      <c r="N3302" s="110"/>
    </row>
    <row r="3303" spans="4:14" s="126" customFormat="1" x14ac:dyDescent="0.25">
      <c r="D3303" s="59"/>
      <c r="N3303" s="110"/>
    </row>
    <row r="3304" spans="4:14" s="126" customFormat="1" x14ac:dyDescent="0.25">
      <c r="D3304" s="59"/>
      <c r="N3304" s="110"/>
    </row>
    <row r="3305" spans="4:14" s="126" customFormat="1" x14ac:dyDescent="0.25">
      <c r="D3305" s="59"/>
      <c r="N3305" s="110"/>
    </row>
    <row r="3306" spans="4:14" s="126" customFormat="1" x14ac:dyDescent="0.25">
      <c r="D3306" s="59"/>
      <c r="N3306" s="110"/>
    </row>
    <row r="3307" spans="4:14" s="126" customFormat="1" x14ac:dyDescent="0.25">
      <c r="D3307" s="59"/>
      <c r="N3307" s="110"/>
    </row>
    <row r="3308" spans="4:14" s="126" customFormat="1" x14ac:dyDescent="0.25">
      <c r="D3308" s="59"/>
      <c r="N3308" s="110"/>
    </row>
    <row r="3309" spans="4:14" s="126" customFormat="1" x14ac:dyDescent="0.25">
      <c r="D3309" s="59"/>
      <c r="N3309" s="110"/>
    </row>
    <row r="3310" spans="4:14" s="126" customFormat="1" x14ac:dyDescent="0.25">
      <c r="D3310" s="59"/>
      <c r="N3310" s="110"/>
    </row>
    <row r="3311" spans="4:14" s="126" customFormat="1" x14ac:dyDescent="0.25">
      <c r="D3311" s="59"/>
      <c r="N3311" s="110"/>
    </row>
    <row r="3312" spans="4:14" s="126" customFormat="1" x14ac:dyDescent="0.25">
      <c r="D3312" s="59"/>
      <c r="N3312" s="110"/>
    </row>
    <row r="3313" spans="4:14" s="126" customFormat="1" x14ac:dyDescent="0.25">
      <c r="D3313" s="59"/>
      <c r="N3313" s="110"/>
    </row>
    <row r="3314" spans="4:14" s="126" customFormat="1" x14ac:dyDescent="0.25">
      <c r="D3314" s="59"/>
      <c r="N3314" s="110"/>
    </row>
    <row r="3315" spans="4:14" s="126" customFormat="1" x14ac:dyDescent="0.25">
      <c r="D3315" s="59"/>
      <c r="N3315" s="110"/>
    </row>
    <row r="3316" spans="4:14" s="126" customFormat="1" x14ac:dyDescent="0.25">
      <c r="D3316" s="59"/>
      <c r="N3316" s="110"/>
    </row>
    <row r="3317" spans="4:14" s="126" customFormat="1" x14ac:dyDescent="0.25">
      <c r="D3317" s="59"/>
      <c r="N3317" s="110"/>
    </row>
    <row r="3318" spans="4:14" s="126" customFormat="1" x14ac:dyDescent="0.25">
      <c r="D3318" s="59"/>
      <c r="N3318" s="110"/>
    </row>
    <row r="3319" spans="4:14" s="126" customFormat="1" x14ac:dyDescent="0.25">
      <c r="D3319" s="59"/>
      <c r="N3319" s="110"/>
    </row>
    <row r="3320" spans="4:14" s="126" customFormat="1" x14ac:dyDescent="0.25">
      <c r="D3320" s="59"/>
      <c r="N3320" s="110"/>
    </row>
    <row r="3321" spans="4:14" s="126" customFormat="1" x14ac:dyDescent="0.25">
      <c r="D3321" s="59"/>
      <c r="N3321" s="110"/>
    </row>
    <row r="3322" spans="4:14" s="126" customFormat="1" x14ac:dyDescent="0.25">
      <c r="D3322" s="59"/>
      <c r="N3322" s="110"/>
    </row>
    <row r="3323" spans="4:14" s="126" customFormat="1" x14ac:dyDescent="0.25">
      <c r="D3323" s="59"/>
      <c r="N3323" s="110"/>
    </row>
    <row r="3324" spans="4:14" s="126" customFormat="1" x14ac:dyDescent="0.25">
      <c r="D3324" s="59"/>
      <c r="N3324" s="110"/>
    </row>
    <row r="3325" spans="4:14" s="126" customFormat="1" x14ac:dyDescent="0.25">
      <c r="D3325" s="59"/>
      <c r="N3325" s="110"/>
    </row>
    <row r="3326" spans="4:14" s="126" customFormat="1" x14ac:dyDescent="0.25">
      <c r="D3326" s="59"/>
      <c r="N3326" s="110"/>
    </row>
    <row r="3327" spans="4:14" s="126" customFormat="1" x14ac:dyDescent="0.25">
      <c r="D3327" s="59"/>
      <c r="N3327" s="110"/>
    </row>
    <row r="3328" spans="4:14" s="126" customFormat="1" x14ac:dyDescent="0.25">
      <c r="D3328" s="59"/>
      <c r="N3328" s="110"/>
    </row>
    <row r="3329" spans="4:14" s="126" customFormat="1" x14ac:dyDescent="0.25">
      <c r="D3329" s="59"/>
      <c r="N3329" s="110"/>
    </row>
    <row r="3330" spans="4:14" s="126" customFormat="1" x14ac:dyDescent="0.25">
      <c r="D3330" s="59"/>
      <c r="N3330" s="110"/>
    </row>
    <row r="3331" spans="4:14" s="126" customFormat="1" x14ac:dyDescent="0.25">
      <c r="D3331" s="59"/>
      <c r="N3331" s="110"/>
    </row>
    <row r="3332" spans="4:14" s="126" customFormat="1" x14ac:dyDescent="0.25">
      <c r="D3332" s="59"/>
      <c r="N3332" s="110"/>
    </row>
    <row r="3333" spans="4:14" s="126" customFormat="1" x14ac:dyDescent="0.25">
      <c r="D3333" s="59"/>
      <c r="N3333" s="110"/>
    </row>
    <row r="3334" spans="4:14" s="126" customFormat="1" x14ac:dyDescent="0.25">
      <c r="D3334" s="59"/>
      <c r="N3334" s="110"/>
    </row>
    <row r="3335" spans="4:14" s="126" customFormat="1" x14ac:dyDescent="0.25">
      <c r="D3335" s="59"/>
      <c r="N3335" s="110"/>
    </row>
    <row r="3336" spans="4:14" s="126" customFormat="1" x14ac:dyDescent="0.25">
      <c r="D3336" s="59"/>
      <c r="N3336" s="110"/>
    </row>
    <row r="3337" spans="4:14" s="126" customFormat="1" x14ac:dyDescent="0.25">
      <c r="D3337" s="59"/>
      <c r="N3337" s="110"/>
    </row>
    <row r="3338" spans="4:14" s="126" customFormat="1" x14ac:dyDescent="0.25">
      <c r="D3338" s="59"/>
      <c r="N3338" s="110"/>
    </row>
    <row r="3339" spans="4:14" s="126" customFormat="1" x14ac:dyDescent="0.25">
      <c r="D3339" s="59"/>
      <c r="N3339" s="110"/>
    </row>
    <row r="3340" spans="4:14" s="126" customFormat="1" x14ac:dyDescent="0.25">
      <c r="D3340" s="59"/>
      <c r="N3340" s="110"/>
    </row>
    <row r="3341" spans="4:14" s="126" customFormat="1" x14ac:dyDescent="0.25">
      <c r="D3341" s="59"/>
      <c r="N3341" s="110"/>
    </row>
    <row r="3342" spans="4:14" s="126" customFormat="1" x14ac:dyDescent="0.25">
      <c r="D3342" s="59"/>
      <c r="N3342" s="110"/>
    </row>
    <row r="3343" spans="4:14" s="126" customFormat="1" x14ac:dyDescent="0.25">
      <c r="D3343" s="59"/>
      <c r="N3343" s="110"/>
    </row>
    <row r="3344" spans="4:14" s="126" customFormat="1" x14ac:dyDescent="0.25">
      <c r="D3344" s="59"/>
      <c r="N3344" s="110"/>
    </row>
    <row r="3345" spans="4:14" s="126" customFormat="1" x14ac:dyDescent="0.25">
      <c r="D3345" s="59"/>
      <c r="N3345" s="110"/>
    </row>
    <row r="3346" spans="4:14" s="126" customFormat="1" x14ac:dyDescent="0.25">
      <c r="D3346" s="59"/>
      <c r="N3346" s="110"/>
    </row>
    <row r="3347" spans="4:14" s="126" customFormat="1" x14ac:dyDescent="0.25">
      <c r="D3347" s="59"/>
      <c r="N3347" s="110"/>
    </row>
    <row r="3348" spans="4:14" s="126" customFormat="1" x14ac:dyDescent="0.25">
      <c r="D3348" s="59"/>
      <c r="N3348" s="110"/>
    </row>
    <row r="3349" spans="4:14" s="126" customFormat="1" x14ac:dyDescent="0.25">
      <c r="D3349" s="59"/>
      <c r="N3349" s="110"/>
    </row>
    <row r="3350" spans="4:14" s="126" customFormat="1" x14ac:dyDescent="0.25">
      <c r="D3350" s="59"/>
      <c r="N3350" s="110"/>
    </row>
    <row r="3351" spans="4:14" s="126" customFormat="1" x14ac:dyDescent="0.25">
      <c r="D3351" s="59"/>
      <c r="N3351" s="110"/>
    </row>
    <row r="3352" spans="4:14" s="126" customFormat="1" x14ac:dyDescent="0.25">
      <c r="D3352" s="59"/>
      <c r="N3352" s="110"/>
    </row>
    <row r="3353" spans="4:14" s="126" customFormat="1" x14ac:dyDescent="0.25">
      <c r="D3353" s="59"/>
      <c r="N3353" s="110"/>
    </row>
    <row r="3354" spans="4:14" s="126" customFormat="1" x14ac:dyDescent="0.25">
      <c r="D3354" s="59"/>
      <c r="N3354" s="110"/>
    </row>
    <row r="3355" spans="4:14" s="126" customFormat="1" x14ac:dyDescent="0.25">
      <c r="D3355" s="59"/>
      <c r="N3355" s="110"/>
    </row>
    <row r="3356" spans="4:14" s="126" customFormat="1" x14ac:dyDescent="0.25">
      <c r="D3356" s="59"/>
      <c r="N3356" s="110"/>
    </row>
    <row r="3357" spans="4:14" s="126" customFormat="1" x14ac:dyDescent="0.25">
      <c r="D3357" s="59"/>
      <c r="N3357" s="110"/>
    </row>
    <row r="3358" spans="4:14" s="126" customFormat="1" x14ac:dyDescent="0.25">
      <c r="D3358" s="59"/>
      <c r="N3358" s="110"/>
    </row>
    <row r="3359" spans="4:14" s="126" customFormat="1" x14ac:dyDescent="0.25">
      <c r="D3359" s="59"/>
      <c r="N3359" s="110"/>
    </row>
    <row r="3360" spans="4:14" s="126" customFormat="1" x14ac:dyDescent="0.25">
      <c r="D3360" s="59"/>
      <c r="N3360" s="110"/>
    </row>
    <row r="3361" spans="4:14" s="126" customFormat="1" x14ac:dyDescent="0.25">
      <c r="D3361" s="59"/>
      <c r="N3361" s="110"/>
    </row>
    <row r="3362" spans="4:14" s="126" customFormat="1" x14ac:dyDescent="0.25">
      <c r="D3362" s="59"/>
      <c r="N3362" s="110"/>
    </row>
    <row r="3363" spans="4:14" s="126" customFormat="1" x14ac:dyDescent="0.25">
      <c r="D3363" s="59"/>
      <c r="N3363" s="110"/>
    </row>
    <row r="3364" spans="4:14" s="126" customFormat="1" x14ac:dyDescent="0.25">
      <c r="D3364" s="59"/>
      <c r="N3364" s="110"/>
    </row>
    <row r="3365" spans="4:14" s="126" customFormat="1" x14ac:dyDescent="0.25">
      <c r="D3365" s="59"/>
      <c r="N3365" s="110"/>
    </row>
    <row r="3366" spans="4:14" s="126" customFormat="1" x14ac:dyDescent="0.25">
      <c r="D3366" s="59"/>
      <c r="N3366" s="110"/>
    </row>
    <row r="3367" spans="4:14" s="126" customFormat="1" x14ac:dyDescent="0.25">
      <c r="D3367" s="59"/>
      <c r="N3367" s="110"/>
    </row>
    <row r="3368" spans="4:14" s="126" customFormat="1" x14ac:dyDescent="0.25">
      <c r="D3368" s="59"/>
      <c r="N3368" s="110"/>
    </row>
    <row r="3369" spans="4:14" s="126" customFormat="1" x14ac:dyDescent="0.25">
      <c r="D3369" s="59"/>
      <c r="N3369" s="110"/>
    </row>
    <row r="3370" spans="4:14" s="126" customFormat="1" x14ac:dyDescent="0.25">
      <c r="D3370" s="59"/>
      <c r="N3370" s="110"/>
    </row>
    <row r="3371" spans="4:14" s="126" customFormat="1" x14ac:dyDescent="0.25">
      <c r="D3371" s="59"/>
      <c r="N3371" s="110"/>
    </row>
    <row r="3372" spans="4:14" s="126" customFormat="1" x14ac:dyDescent="0.25">
      <c r="D3372" s="59"/>
      <c r="N3372" s="110"/>
    </row>
    <row r="3373" spans="4:14" s="126" customFormat="1" x14ac:dyDescent="0.25">
      <c r="D3373" s="59"/>
      <c r="N3373" s="110"/>
    </row>
    <row r="3374" spans="4:14" s="126" customFormat="1" x14ac:dyDescent="0.25">
      <c r="D3374" s="59"/>
      <c r="N3374" s="110"/>
    </row>
    <row r="3375" spans="4:14" s="126" customFormat="1" x14ac:dyDescent="0.25">
      <c r="D3375" s="59"/>
      <c r="N3375" s="110"/>
    </row>
    <row r="3376" spans="4:14" s="126" customFormat="1" x14ac:dyDescent="0.25">
      <c r="D3376" s="59"/>
      <c r="N3376" s="110"/>
    </row>
    <row r="3377" spans="4:14" s="126" customFormat="1" x14ac:dyDescent="0.25">
      <c r="D3377" s="59"/>
      <c r="N3377" s="110"/>
    </row>
    <row r="3378" spans="4:14" s="126" customFormat="1" x14ac:dyDescent="0.25">
      <c r="D3378" s="59"/>
      <c r="N3378" s="110"/>
    </row>
    <row r="3379" spans="4:14" s="126" customFormat="1" x14ac:dyDescent="0.25">
      <c r="D3379" s="59"/>
      <c r="N3379" s="110"/>
    </row>
    <row r="3380" spans="4:14" s="126" customFormat="1" x14ac:dyDescent="0.25">
      <c r="D3380" s="59"/>
      <c r="N3380" s="110"/>
    </row>
    <row r="3381" spans="4:14" s="126" customFormat="1" x14ac:dyDescent="0.25">
      <c r="D3381" s="59"/>
      <c r="N3381" s="110"/>
    </row>
    <row r="3382" spans="4:14" s="126" customFormat="1" x14ac:dyDescent="0.25">
      <c r="D3382" s="59"/>
      <c r="N3382" s="110"/>
    </row>
    <row r="3383" spans="4:14" s="126" customFormat="1" x14ac:dyDescent="0.25">
      <c r="D3383" s="59"/>
      <c r="N3383" s="110"/>
    </row>
    <row r="3384" spans="4:14" s="126" customFormat="1" x14ac:dyDescent="0.25">
      <c r="D3384" s="59"/>
      <c r="N3384" s="110"/>
    </row>
    <row r="3385" spans="4:14" s="126" customFormat="1" x14ac:dyDescent="0.25">
      <c r="D3385" s="59"/>
      <c r="N3385" s="110"/>
    </row>
    <row r="3386" spans="4:14" s="126" customFormat="1" x14ac:dyDescent="0.25">
      <c r="D3386" s="59"/>
      <c r="N3386" s="110"/>
    </row>
    <row r="3387" spans="4:14" s="126" customFormat="1" x14ac:dyDescent="0.25">
      <c r="D3387" s="59"/>
      <c r="N3387" s="110"/>
    </row>
    <row r="3388" spans="4:14" s="126" customFormat="1" x14ac:dyDescent="0.25">
      <c r="D3388" s="59"/>
      <c r="N3388" s="110"/>
    </row>
    <row r="3389" spans="4:14" s="126" customFormat="1" x14ac:dyDescent="0.25">
      <c r="D3389" s="59"/>
      <c r="N3389" s="110"/>
    </row>
    <row r="3390" spans="4:14" s="126" customFormat="1" x14ac:dyDescent="0.25">
      <c r="D3390" s="59"/>
      <c r="N3390" s="110"/>
    </row>
    <row r="3391" spans="4:14" s="126" customFormat="1" x14ac:dyDescent="0.25">
      <c r="D3391" s="59"/>
      <c r="N3391" s="110"/>
    </row>
    <row r="3392" spans="4:14" s="126" customFormat="1" x14ac:dyDescent="0.25">
      <c r="D3392" s="59"/>
      <c r="N3392" s="110"/>
    </row>
    <row r="3393" spans="4:14" s="126" customFormat="1" x14ac:dyDescent="0.25">
      <c r="D3393" s="59"/>
      <c r="N3393" s="110"/>
    </row>
    <row r="3394" spans="4:14" s="126" customFormat="1" x14ac:dyDescent="0.25">
      <c r="D3394" s="59"/>
      <c r="N3394" s="110"/>
    </row>
    <row r="3395" spans="4:14" s="126" customFormat="1" x14ac:dyDescent="0.25">
      <c r="D3395" s="59"/>
      <c r="N3395" s="110"/>
    </row>
    <row r="3396" spans="4:14" s="126" customFormat="1" x14ac:dyDescent="0.25">
      <c r="D3396" s="59"/>
      <c r="N3396" s="110"/>
    </row>
    <row r="3397" spans="4:14" s="126" customFormat="1" x14ac:dyDescent="0.25">
      <c r="D3397" s="59"/>
      <c r="N3397" s="110"/>
    </row>
    <row r="3398" spans="4:14" s="126" customFormat="1" x14ac:dyDescent="0.25">
      <c r="D3398" s="59"/>
      <c r="N3398" s="110"/>
    </row>
    <row r="3399" spans="4:14" s="126" customFormat="1" x14ac:dyDescent="0.25">
      <c r="D3399" s="59"/>
      <c r="N3399" s="110"/>
    </row>
    <row r="3400" spans="4:14" s="126" customFormat="1" x14ac:dyDescent="0.25">
      <c r="D3400" s="59"/>
      <c r="N3400" s="110"/>
    </row>
    <row r="3401" spans="4:14" s="126" customFormat="1" x14ac:dyDescent="0.25">
      <c r="D3401" s="59"/>
      <c r="N3401" s="110"/>
    </row>
    <row r="3402" spans="4:14" s="126" customFormat="1" x14ac:dyDescent="0.25">
      <c r="D3402" s="59"/>
      <c r="N3402" s="110"/>
    </row>
    <row r="3403" spans="4:14" s="126" customFormat="1" x14ac:dyDescent="0.25">
      <c r="D3403" s="59"/>
      <c r="N3403" s="110"/>
    </row>
    <row r="3404" spans="4:14" s="126" customFormat="1" x14ac:dyDescent="0.25">
      <c r="D3404" s="59"/>
      <c r="N3404" s="110"/>
    </row>
    <row r="3405" spans="4:14" s="126" customFormat="1" x14ac:dyDescent="0.25">
      <c r="D3405" s="59"/>
      <c r="N3405" s="110"/>
    </row>
    <row r="3406" spans="4:14" s="126" customFormat="1" x14ac:dyDescent="0.25">
      <c r="D3406" s="59"/>
      <c r="N3406" s="110"/>
    </row>
    <row r="3407" spans="4:14" s="126" customFormat="1" x14ac:dyDescent="0.25">
      <c r="D3407" s="59"/>
      <c r="N3407" s="110"/>
    </row>
    <row r="3408" spans="4:14" s="126" customFormat="1" x14ac:dyDescent="0.25">
      <c r="D3408" s="59"/>
      <c r="N3408" s="110"/>
    </row>
    <row r="3409" spans="4:14" s="126" customFormat="1" x14ac:dyDescent="0.25">
      <c r="D3409" s="59"/>
      <c r="N3409" s="110"/>
    </row>
    <row r="3410" spans="4:14" s="126" customFormat="1" x14ac:dyDescent="0.25">
      <c r="D3410" s="59"/>
      <c r="N3410" s="110"/>
    </row>
    <row r="3411" spans="4:14" s="126" customFormat="1" x14ac:dyDescent="0.25">
      <c r="D3411" s="59"/>
      <c r="N3411" s="110"/>
    </row>
    <row r="3412" spans="4:14" s="126" customFormat="1" x14ac:dyDescent="0.25">
      <c r="D3412" s="59"/>
      <c r="N3412" s="110"/>
    </row>
    <row r="3413" spans="4:14" s="126" customFormat="1" x14ac:dyDescent="0.25">
      <c r="D3413" s="59"/>
      <c r="N3413" s="110"/>
    </row>
    <row r="3414" spans="4:14" s="126" customFormat="1" x14ac:dyDescent="0.25">
      <c r="D3414" s="59"/>
      <c r="N3414" s="110"/>
    </row>
    <row r="3415" spans="4:14" s="126" customFormat="1" x14ac:dyDescent="0.25">
      <c r="D3415" s="59"/>
      <c r="N3415" s="110"/>
    </row>
    <row r="3416" spans="4:14" s="126" customFormat="1" x14ac:dyDescent="0.25">
      <c r="D3416" s="59"/>
      <c r="N3416" s="110"/>
    </row>
    <row r="3417" spans="4:14" s="126" customFormat="1" x14ac:dyDescent="0.25">
      <c r="D3417" s="59"/>
      <c r="N3417" s="110"/>
    </row>
    <row r="3418" spans="4:14" s="126" customFormat="1" x14ac:dyDescent="0.25">
      <c r="D3418" s="59"/>
      <c r="N3418" s="110"/>
    </row>
    <row r="3419" spans="4:14" s="126" customFormat="1" x14ac:dyDescent="0.25">
      <c r="D3419" s="59"/>
      <c r="N3419" s="110"/>
    </row>
    <row r="3420" spans="4:14" s="126" customFormat="1" x14ac:dyDescent="0.25">
      <c r="D3420" s="59"/>
      <c r="N3420" s="110"/>
    </row>
    <row r="3421" spans="4:14" s="126" customFormat="1" x14ac:dyDescent="0.25">
      <c r="D3421" s="59"/>
      <c r="N3421" s="110"/>
    </row>
    <row r="3422" spans="4:14" s="126" customFormat="1" x14ac:dyDescent="0.25">
      <c r="D3422" s="59"/>
      <c r="N3422" s="110"/>
    </row>
    <row r="3423" spans="4:14" s="126" customFormat="1" x14ac:dyDescent="0.25">
      <c r="D3423" s="59"/>
      <c r="N3423" s="110"/>
    </row>
    <row r="3424" spans="4:14" s="126" customFormat="1" x14ac:dyDescent="0.25">
      <c r="D3424" s="59"/>
      <c r="N3424" s="110"/>
    </row>
    <row r="3425" spans="4:14" s="126" customFormat="1" x14ac:dyDescent="0.25">
      <c r="D3425" s="59"/>
      <c r="N3425" s="110"/>
    </row>
    <row r="3426" spans="4:14" s="126" customFormat="1" x14ac:dyDescent="0.25">
      <c r="D3426" s="59"/>
      <c r="N3426" s="110"/>
    </row>
    <row r="3427" spans="4:14" s="126" customFormat="1" x14ac:dyDescent="0.25">
      <c r="D3427" s="59"/>
      <c r="N3427" s="110"/>
    </row>
    <row r="3428" spans="4:14" s="126" customFormat="1" x14ac:dyDescent="0.25">
      <c r="D3428" s="59"/>
      <c r="N3428" s="110"/>
    </row>
    <row r="3429" spans="4:14" s="126" customFormat="1" x14ac:dyDescent="0.25">
      <c r="D3429" s="59"/>
      <c r="N3429" s="110"/>
    </row>
    <row r="3430" spans="4:14" s="126" customFormat="1" x14ac:dyDescent="0.25">
      <c r="D3430" s="59"/>
      <c r="N3430" s="110"/>
    </row>
    <row r="3431" spans="4:14" s="126" customFormat="1" x14ac:dyDescent="0.25">
      <c r="D3431" s="59"/>
      <c r="N3431" s="110"/>
    </row>
    <row r="3432" spans="4:14" s="126" customFormat="1" x14ac:dyDescent="0.25">
      <c r="D3432" s="59"/>
      <c r="N3432" s="110"/>
    </row>
    <row r="3433" spans="4:14" s="126" customFormat="1" x14ac:dyDescent="0.25">
      <c r="D3433" s="59"/>
      <c r="N3433" s="110"/>
    </row>
    <row r="3434" spans="4:14" s="126" customFormat="1" x14ac:dyDescent="0.25">
      <c r="D3434" s="59"/>
      <c r="N3434" s="110"/>
    </row>
    <row r="3435" spans="4:14" s="126" customFormat="1" x14ac:dyDescent="0.25">
      <c r="D3435" s="59"/>
      <c r="N3435" s="110"/>
    </row>
    <row r="3436" spans="4:14" s="126" customFormat="1" x14ac:dyDescent="0.25">
      <c r="D3436" s="59"/>
      <c r="N3436" s="110"/>
    </row>
    <row r="3437" spans="4:14" s="126" customFormat="1" x14ac:dyDescent="0.25">
      <c r="D3437" s="59"/>
      <c r="N3437" s="110"/>
    </row>
    <row r="3438" spans="4:14" s="126" customFormat="1" x14ac:dyDescent="0.25">
      <c r="D3438" s="59"/>
      <c r="N3438" s="110"/>
    </row>
    <row r="3439" spans="4:14" s="126" customFormat="1" x14ac:dyDescent="0.25">
      <c r="D3439" s="59"/>
      <c r="N3439" s="110"/>
    </row>
    <row r="3440" spans="4:14" s="126" customFormat="1" x14ac:dyDescent="0.25">
      <c r="D3440" s="59"/>
      <c r="N3440" s="110"/>
    </row>
    <row r="3441" spans="4:14" s="126" customFormat="1" x14ac:dyDescent="0.25">
      <c r="D3441" s="59"/>
      <c r="N3441" s="110"/>
    </row>
    <row r="3442" spans="4:14" s="126" customFormat="1" x14ac:dyDescent="0.25">
      <c r="D3442" s="59"/>
      <c r="N3442" s="110"/>
    </row>
    <row r="3443" spans="4:14" s="126" customFormat="1" x14ac:dyDescent="0.25">
      <c r="D3443" s="59"/>
      <c r="N3443" s="110"/>
    </row>
    <row r="3444" spans="4:14" s="126" customFormat="1" x14ac:dyDescent="0.25">
      <c r="D3444" s="59"/>
      <c r="N3444" s="110"/>
    </row>
    <row r="3445" spans="4:14" s="126" customFormat="1" x14ac:dyDescent="0.25">
      <c r="D3445" s="59"/>
      <c r="N3445" s="110"/>
    </row>
    <row r="3446" spans="4:14" s="126" customFormat="1" x14ac:dyDescent="0.25">
      <c r="D3446" s="59"/>
      <c r="N3446" s="110"/>
    </row>
    <row r="3447" spans="4:14" s="126" customFormat="1" x14ac:dyDescent="0.25">
      <c r="D3447" s="59"/>
      <c r="N3447" s="110"/>
    </row>
    <row r="3448" spans="4:14" s="126" customFormat="1" x14ac:dyDescent="0.25">
      <c r="D3448" s="59"/>
      <c r="N3448" s="110"/>
    </row>
    <row r="3449" spans="4:14" s="126" customFormat="1" x14ac:dyDescent="0.25">
      <c r="D3449" s="59"/>
      <c r="N3449" s="110"/>
    </row>
    <row r="3450" spans="4:14" s="126" customFormat="1" x14ac:dyDescent="0.25">
      <c r="D3450" s="59"/>
      <c r="N3450" s="110"/>
    </row>
    <row r="3451" spans="4:14" s="126" customFormat="1" x14ac:dyDescent="0.25">
      <c r="D3451" s="59"/>
      <c r="N3451" s="110"/>
    </row>
    <row r="3452" spans="4:14" s="126" customFormat="1" x14ac:dyDescent="0.25">
      <c r="D3452" s="59"/>
      <c r="N3452" s="110"/>
    </row>
    <row r="3453" spans="4:14" s="126" customFormat="1" x14ac:dyDescent="0.25">
      <c r="D3453" s="59"/>
      <c r="N3453" s="110"/>
    </row>
    <row r="3454" spans="4:14" s="126" customFormat="1" x14ac:dyDescent="0.25">
      <c r="D3454" s="59"/>
      <c r="N3454" s="110"/>
    </row>
    <row r="3455" spans="4:14" s="126" customFormat="1" x14ac:dyDescent="0.25">
      <c r="D3455" s="59"/>
      <c r="N3455" s="110"/>
    </row>
    <row r="3456" spans="4:14" s="126" customFormat="1" x14ac:dyDescent="0.25">
      <c r="D3456" s="59"/>
      <c r="N3456" s="110"/>
    </row>
    <row r="3457" spans="4:14" s="126" customFormat="1" x14ac:dyDescent="0.25">
      <c r="D3457" s="59"/>
      <c r="N3457" s="110"/>
    </row>
    <row r="3458" spans="4:14" s="126" customFormat="1" x14ac:dyDescent="0.25">
      <c r="D3458" s="59"/>
      <c r="N3458" s="110"/>
    </row>
    <row r="3459" spans="4:14" s="126" customFormat="1" x14ac:dyDescent="0.25">
      <c r="D3459" s="59"/>
      <c r="N3459" s="110"/>
    </row>
    <row r="3460" spans="4:14" s="126" customFormat="1" x14ac:dyDescent="0.25">
      <c r="D3460" s="59"/>
      <c r="N3460" s="110"/>
    </row>
    <row r="3461" spans="4:14" s="126" customFormat="1" x14ac:dyDescent="0.25">
      <c r="D3461" s="59"/>
      <c r="N3461" s="110"/>
    </row>
    <row r="3462" spans="4:14" s="126" customFormat="1" x14ac:dyDescent="0.25">
      <c r="D3462" s="59"/>
      <c r="N3462" s="110"/>
    </row>
    <row r="3463" spans="4:14" s="126" customFormat="1" x14ac:dyDescent="0.25">
      <c r="D3463" s="59"/>
      <c r="N3463" s="110"/>
    </row>
    <row r="3464" spans="4:14" s="126" customFormat="1" x14ac:dyDescent="0.25">
      <c r="D3464" s="59"/>
      <c r="N3464" s="110"/>
    </row>
    <row r="3465" spans="4:14" s="126" customFormat="1" x14ac:dyDescent="0.25">
      <c r="D3465" s="59"/>
      <c r="N3465" s="110"/>
    </row>
    <row r="3466" spans="4:14" s="126" customFormat="1" x14ac:dyDescent="0.25">
      <c r="D3466" s="59"/>
      <c r="N3466" s="110"/>
    </row>
    <row r="3467" spans="4:14" s="126" customFormat="1" x14ac:dyDescent="0.25">
      <c r="D3467" s="59"/>
      <c r="N3467" s="110"/>
    </row>
    <row r="3468" spans="4:14" s="126" customFormat="1" x14ac:dyDescent="0.25">
      <c r="D3468" s="59"/>
      <c r="N3468" s="110"/>
    </row>
    <row r="3469" spans="4:14" s="126" customFormat="1" x14ac:dyDescent="0.25">
      <c r="D3469" s="59"/>
      <c r="N3469" s="110"/>
    </row>
    <row r="3470" spans="4:14" s="126" customFormat="1" x14ac:dyDescent="0.25">
      <c r="D3470" s="59"/>
      <c r="N3470" s="110"/>
    </row>
    <row r="3471" spans="4:14" s="126" customFormat="1" x14ac:dyDescent="0.25">
      <c r="D3471" s="59"/>
      <c r="N3471" s="110"/>
    </row>
    <row r="3472" spans="4:14" s="126" customFormat="1" x14ac:dyDescent="0.25">
      <c r="D3472" s="59"/>
      <c r="N3472" s="110"/>
    </row>
    <row r="3473" spans="4:14" s="126" customFormat="1" x14ac:dyDescent="0.25">
      <c r="D3473" s="59"/>
      <c r="N3473" s="110"/>
    </row>
    <row r="3474" spans="4:14" s="126" customFormat="1" x14ac:dyDescent="0.25">
      <c r="D3474" s="59"/>
      <c r="N3474" s="110"/>
    </row>
    <row r="3475" spans="4:14" s="126" customFormat="1" x14ac:dyDescent="0.25">
      <c r="D3475" s="59"/>
      <c r="N3475" s="110"/>
    </row>
    <row r="3476" spans="4:14" s="126" customFormat="1" x14ac:dyDescent="0.25">
      <c r="D3476" s="59"/>
      <c r="N3476" s="110"/>
    </row>
    <row r="3477" spans="4:14" s="126" customFormat="1" x14ac:dyDescent="0.25">
      <c r="D3477" s="59"/>
      <c r="N3477" s="110"/>
    </row>
    <row r="3478" spans="4:14" s="126" customFormat="1" x14ac:dyDescent="0.25">
      <c r="D3478" s="59"/>
      <c r="N3478" s="110"/>
    </row>
    <row r="3479" spans="4:14" s="126" customFormat="1" x14ac:dyDescent="0.25">
      <c r="D3479" s="59"/>
      <c r="N3479" s="110"/>
    </row>
    <row r="3480" spans="4:14" s="126" customFormat="1" x14ac:dyDescent="0.25">
      <c r="D3480" s="59"/>
      <c r="N3480" s="110"/>
    </row>
    <row r="3481" spans="4:14" s="126" customFormat="1" x14ac:dyDescent="0.25">
      <c r="D3481" s="59"/>
      <c r="N3481" s="110"/>
    </row>
    <row r="3482" spans="4:14" s="126" customFormat="1" x14ac:dyDescent="0.25">
      <c r="D3482" s="59"/>
      <c r="N3482" s="110"/>
    </row>
    <row r="3483" spans="4:14" s="126" customFormat="1" x14ac:dyDescent="0.25">
      <c r="D3483" s="59"/>
      <c r="N3483" s="110"/>
    </row>
    <row r="3484" spans="4:14" s="126" customFormat="1" x14ac:dyDescent="0.25">
      <c r="D3484" s="59"/>
      <c r="N3484" s="110"/>
    </row>
    <row r="3485" spans="4:14" s="126" customFormat="1" x14ac:dyDescent="0.25">
      <c r="D3485" s="59"/>
      <c r="N3485" s="110"/>
    </row>
    <row r="3486" spans="4:14" s="126" customFormat="1" x14ac:dyDescent="0.25">
      <c r="D3486" s="59"/>
      <c r="N3486" s="110"/>
    </row>
    <row r="3487" spans="4:14" s="126" customFormat="1" x14ac:dyDescent="0.25">
      <c r="D3487" s="59"/>
      <c r="N3487" s="110"/>
    </row>
    <row r="3488" spans="4:14" s="126" customFormat="1" x14ac:dyDescent="0.25">
      <c r="D3488" s="59"/>
      <c r="N3488" s="110"/>
    </row>
    <row r="3489" spans="4:14" s="126" customFormat="1" x14ac:dyDescent="0.25">
      <c r="D3489" s="59"/>
      <c r="N3489" s="110"/>
    </row>
    <row r="3490" spans="4:14" s="126" customFormat="1" x14ac:dyDescent="0.25">
      <c r="D3490" s="59"/>
      <c r="N3490" s="110"/>
    </row>
    <row r="3491" spans="4:14" s="126" customFormat="1" x14ac:dyDescent="0.25">
      <c r="D3491" s="59"/>
      <c r="N3491" s="110"/>
    </row>
    <row r="3492" spans="4:14" s="126" customFormat="1" x14ac:dyDescent="0.25">
      <c r="D3492" s="59"/>
      <c r="N3492" s="110"/>
    </row>
    <row r="3493" spans="4:14" s="126" customFormat="1" x14ac:dyDescent="0.25">
      <c r="D3493" s="59"/>
      <c r="N3493" s="110"/>
    </row>
    <row r="3494" spans="4:14" s="126" customFormat="1" x14ac:dyDescent="0.25">
      <c r="D3494" s="59"/>
      <c r="N3494" s="110"/>
    </row>
    <row r="3495" spans="4:14" s="126" customFormat="1" x14ac:dyDescent="0.25">
      <c r="D3495" s="59"/>
      <c r="N3495" s="110"/>
    </row>
    <row r="3496" spans="4:14" s="126" customFormat="1" x14ac:dyDescent="0.25">
      <c r="D3496" s="59"/>
      <c r="N3496" s="110"/>
    </row>
    <row r="3497" spans="4:14" s="126" customFormat="1" x14ac:dyDescent="0.25">
      <c r="D3497" s="59"/>
      <c r="N3497" s="110"/>
    </row>
    <row r="3498" spans="4:14" s="126" customFormat="1" x14ac:dyDescent="0.25">
      <c r="D3498" s="59"/>
      <c r="N3498" s="110"/>
    </row>
    <row r="3499" spans="4:14" s="126" customFormat="1" x14ac:dyDescent="0.25">
      <c r="D3499" s="59"/>
      <c r="N3499" s="110"/>
    </row>
    <row r="3500" spans="4:14" s="126" customFormat="1" x14ac:dyDescent="0.25">
      <c r="D3500" s="59"/>
      <c r="N3500" s="110"/>
    </row>
    <row r="3501" spans="4:14" s="126" customFormat="1" x14ac:dyDescent="0.25">
      <c r="D3501" s="59"/>
      <c r="N3501" s="110"/>
    </row>
    <row r="3502" spans="4:14" s="126" customFormat="1" x14ac:dyDescent="0.25">
      <c r="D3502" s="59"/>
      <c r="N3502" s="110"/>
    </row>
    <row r="3503" spans="4:14" s="126" customFormat="1" x14ac:dyDescent="0.25">
      <c r="D3503" s="59"/>
      <c r="N3503" s="110"/>
    </row>
    <row r="3504" spans="4:14" s="126" customFormat="1" x14ac:dyDescent="0.25">
      <c r="D3504" s="59"/>
      <c r="N3504" s="110"/>
    </row>
    <row r="3505" spans="4:14" s="126" customFormat="1" x14ac:dyDescent="0.25">
      <c r="D3505" s="59"/>
      <c r="N3505" s="110"/>
    </row>
    <row r="3506" spans="4:14" s="126" customFormat="1" x14ac:dyDescent="0.25">
      <c r="D3506" s="59"/>
      <c r="N3506" s="110"/>
    </row>
    <row r="3507" spans="4:14" s="126" customFormat="1" x14ac:dyDescent="0.25">
      <c r="D3507" s="59"/>
      <c r="N3507" s="110"/>
    </row>
    <row r="3508" spans="4:14" s="126" customFormat="1" x14ac:dyDescent="0.25">
      <c r="D3508" s="59"/>
      <c r="N3508" s="110"/>
    </row>
    <row r="3509" spans="4:14" s="126" customFormat="1" x14ac:dyDescent="0.25">
      <c r="D3509" s="59"/>
      <c r="N3509" s="110"/>
    </row>
    <row r="3510" spans="4:14" s="126" customFormat="1" x14ac:dyDescent="0.25">
      <c r="D3510" s="59"/>
      <c r="N3510" s="110"/>
    </row>
    <row r="3511" spans="4:14" s="126" customFormat="1" x14ac:dyDescent="0.25">
      <c r="D3511" s="59"/>
      <c r="N3511" s="110"/>
    </row>
    <row r="3512" spans="4:14" s="126" customFormat="1" x14ac:dyDescent="0.25">
      <c r="D3512" s="59"/>
      <c r="N3512" s="110"/>
    </row>
    <row r="3513" spans="4:14" s="126" customFormat="1" x14ac:dyDescent="0.25">
      <c r="D3513" s="59"/>
      <c r="N3513" s="110"/>
    </row>
    <row r="3514" spans="4:14" s="126" customFormat="1" x14ac:dyDescent="0.25">
      <c r="D3514" s="59"/>
      <c r="N3514" s="110"/>
    </row>
    <row r="3515" spans="4:14" s="126" customFormat="1" x14ac:dyDescent="0.25">
      <c r="D3515" s="59"/>
      <c r="N3515" s="110"/>
    </row>
    <row r="3516" spans="4:14" s="126" customFormat="1" x14ac:dyDescent="0.25">
      <c r="D3516" s="59"/>
      <c r="N3516" s="110"/>
    </row>
    <row r="3517" spans="4:14" s="126" customFormat="1" x14ac:dyDescent="0.25">
      <c r="D3517" s="59"/>
      <c r="N3517" s="110"/>
    </row>
    <row r="3518" spans="4:14" s="126" customFormat="1" x14ac:dyDescent="0.25">
      <c r="D3518" s="59"/>
      <c r="N3518" s="110"/>
    </row>
    <row r="3519" spans="4:14" s="126" customFormat="1" x14ac:dyDescent="0.25">
      <c r="D3519" s="59"/>
      <c r="N3519" s="110"/>
    </row>
    <row r="3520" spans="4:14" s="126" customFormat="1" x14ac:dyDescent="0.25">
      <c r="D3520" s="59"/>
      <c r="N3520" s="110"/>
    </row>
    <row r="3521" spans="4:14" s="126" customFormat="1" x14ac:dyDescent="0.25">
      <c r="D3521" s="59"/>
      <c r="N3521" s="110"/>
    </row>
    <row r="3522" spans="4:14" s="126" customFormat="1" x14ac:dyDescent="0.25">
      <c r="D3522" s="59"/>
      <c r="N3522" s="110"/>
    </row>
    <row r="3523" spans="4:14" s="126" customFormat="1" x14ac:dyDescent="0.25">
      <c r="D3523" s="59"/>
      <c r="N3523" s="110"/>
    </row>
    <row r="3524" spans="4:14" s="126" customFormat="1" x14ac:dyDescent="0.25">
      <c r="D3524" s="59"/>
      <c r="N3524" s="110"/>
    </row>
    <row r="3525" spans="4:14" s="126" customFormat="1" x14ac:dyDescent="0.25">
      <c r="D3525" s="59"/>
      <c r="N3525" s="110"/>
    </row>
    <row r="3526" spans="4:14" s="126" customFormat="1" x14ac:dyDescent="0.25">
      <c r="D3526" s="59"/>
      <c r="N3526" s="110"/>
    </row>
    <row r="3527" spans="4:14" s="126" customFormat="1" x14ac:dyDescent="0.25">
      <c r="D3527" s="59"/>
      <c r="N3527" s="110"/>
    </row>
    <row r="3528" spans="4:14" s="126" customFormat="1" x14ac:dyDescent="0.25">
      <c r="D3528" s="59"/>
      <c r="N3528" s="110"/>
    </row>
    <row r="3529" spans="4:14" s="126" customFormat="1" x14ac:dyDescent="0.25">
      <c r="D3529" s="59"/>
      <c r="N3529" s="110"/>
    </row>
    <row r="3530" spans="4:14" s="126" customFormat="1" x14ac:dyDescent="0.25">
      <c r="D3530" s="59"/>
      <c r="N3530" s="110"/>
    </row>
    <row r="3531" spans="4:14" s="126" customFormat="1" x14ac:dyDescent="0.25">
      <c r="D3531" s="59"/>
      <c r="N3531" s="110"/>
    </row>
    <row r="3532" spans="4:14" s="126" customFormat="1" x14ac:dyDescent="0.25">
      <c r="D3532" s="59"/>
      <c r="N3532" s="110"/>
    </row>
    <row r="3533" spans="4:14" s="126" customFormat="1" x14ac:dyDescent="0.25">
      <c r="D3533" s="59"/>
      <c r="N3533" s="110"/>
    </row>
    <row r="3534" spans="4:14" s="126" customFormat="1" x14ac:dyDescent="0.25">
      <c r="D3534" s="59"/>
      <c r="N3534" s="110"/>
    </row>
    <row r="3535" spans="4:14" s="126" customFormat="1" x14ac:dyDescent="0.25">
      <c r="D3535" s="59"/>
      <c r="N3535" s="110"/>
    </row>
    <row r="3536" spans="4:14" s="126" customFormat="1" x14ac:dyDescent="0.25">
      <c r="D3536" s="59"/>
      <c r="N3536" s="110"/>
    </row>
    <row r="3537" spans="4:14" s="126" customFormat="1" x14ac:dyDescent="0.25">
      <c r="D3537" s="59"/>
      <c r="N3537" s="110"/>
    </row>
    <row r="3538" spans="4:14" s="126" customFormat="1" x14ac:dyDescent="0.25">
      <c r="D3538" s="59"/>
      <c r="N3538" s="110"/>
    </row>
    <row r="3539" spans="4:14" s="126" customFormat="1" x14ac:dyDescent="0.25">
      <c r="D3539" s="59"/>
      <c r="N3539" s="110"/>
    </row>
    <row r="3540" spans="4:14" s="126" customFormat="1" x14ac:dyDescent="0.25">
      <c r="D3540" s="59"/>
      <c r="N3540" s="110"/>
    </row>
    <row r="3541" spans="4:14" s="126" customFormat="1" x14ac:dyDescent="0.25">
      <c r="D3541" s="59"/>
      <c r="N3541" s="110"/>
    </row>
    <row r="3542" spans="4:14" s="126" customFormat="1" x14ac:dyDescent="0.25">
      <c r="D3542" s="59"/>
      <c r="N3542" s="110"/>
    </row>
    <row r="3543" spans="4:14" s="126" customFormat="1" x14ac:dyDescent="0.25">
      <c r="D3543" s="59"/>
      <c r="N3543" s="110"/>
    </row>
    <row r="3544" spans="4:14" s="126" customFormat="1" x14ac:dyDescent="0.25">
      <c r="D3544" s="59"/>
      <c r="N3544" s="110"/>
    </row>
    <row r="3545" spans="4:14" s="126" customFormat="1" x14ac:dyDescent="0.25">
      <c r="D3545" s="59"/>
      <c r="N3545" s="110"/>
    </row>
    <row r="3546" spans="4:14" s="126" customFormat="1" x14ac:dyDescent="0.25">
      <c r="D3546" s="59"/>
      <c r="N3546" s="110"/>
    </row>
    <row r="3547" spans="4:14" s="126" customFormat="1" x14ac:dyDescent="0.25">
      <c r="D3547" s="59"/>
      <c r="N3547" s="110"/>
    </row>
    <row r="3548" spans="4:14" s="126" customFormat="1" x14ac:dyDescent="0.25">
      <c r="D3548" s="59"/>
      <c r="N3548" s="110"/>
    </row>
    <row r="3549" spans="4:14" s="126" customFormat="1" x14ac:dyDescent="0.25">
      <c r="D3549" s="59"/>
      <c r="N3549" s="110"/>
    </row>
    <row r="3550" spans="4:14" s="126" customFormat="1" x14ac:dyDescent="0.25">
      <c r="D3550" s="59"/>
      <c r="N3550" s="110"/>
    </row>
    <row r="3551" spans="4:14" s="126" customFormat="1" x14ac:dyDescent="0.25">
      <c r="D3551" s="59"/>
      <c r="N3551" s="110"/>
    </row>
    <row r="3552" spans="4:14" s="126" customFormat="1" x14ac:dyDescent="0.25">
      <c r="D3552" s="59"/>
      <c r="N3552" s="110"/>
    </row>
    <row r="3553" spans="4:14" s="126" customFormat="1" x14ac:dyDescent="0.25">
      <c r="D3553" s="59"/>
      <c r="N3553" s="110"/>
    </row>
    <row r="3554" spans="4:14" s="126" customFormat="1" x14ac:dyDescent="0.25">
      <c r="D3554" s="59"/>
      <c r="N3554" s="110"/>
    </row>
    <row r="3555" spans="4:14" s="126" customFormat="1" x14ac:dyDescent="0.25">
      <c r="D3555" s="59"/>
      <c r="N3555" s="110"/>
    </row>
    <row r="3556" spans="4:14" s="126" customFormat="1" x14ac:dyDescent="0.25">
      <c r="D3556" s="59"/>
      <c r="N3556" s="110"/>
    </row>
    <row r="3557" spans="4:14" s="126" customFormat="1" x14ac:dyDescent="0.25">
      <c r="D3557" s="59"/>
      <c r="N3557" s="110"/>
    </row>
    <row r="3558" spans="4:14" s="126" customFormat="1" x14ac:dyDescent="0.25">
      <c r="D3558" s="59"/>
      <c r="N3558" s="110"/>
    </row>
    <row r="3559" spans="4:14" s="126" customFormat="1" x14ac:dyDescent="0.25">
      <c r="D3559" s="59"/>
      <c r="N3559" s="110"/>
    </row>
    <row r="3560" spans="4:14" s="126" customFormat="1" x14ac:dyDescent="0.25">
      <c r="D3560" s="59"/>
      <c r="N3560" s="110"/>
    </row>
    <row r="3561" spans="4:14" s="126" customFormat="1" x14ac:dyDescent="0.25">
      <c r="D3561" s="59"/>
      <c r="N3561" s="110"/>
    </row>
    <row r="3562" spans="4:14" s="126" customFormat="1" x14ac:dyDescent="0.25">
      <c r="D3562" s="59"/>
      <c r="N3562" s="110"/>
    </row>
    <row r="3563" spans="4:14" s="126" customFormat="1" x14ac:dyDescent="0.25">
      <c r="D3563" s="59"/>
      <c r="N3563" s="110"/>
    </row>
    <row r="3564" spans="4:14" s="126" customFormat="1" x14ac:dyDescent="0.25">
      <c r="D3564" s="59"/>
      <c r="N3564" s="110"/>
    </row>
    <row r="3565" spans="4:14" s="126" customFormat="1" x14ac:dyDescent="0.25">
      <c r="D3565" s="59"/>
      <c r="N3565" s="110"/>
    </row>
    <row r="3566" spans="4:14" s="126" customFormat="1" x14ac:dyDescent="0.25">
      <c r="D3566" s="59"/>
      <c r="N3566" s="110"/>
    </row>
    <row r="3567" spans="4:14" s="126" customFormat="1" x14ac:dyDescent="0.25">
      <c r="D3567" s="59"/>
      <c r="N3567" s="110"/>
    </row>
    <row r="3568" spans="4:14" s="126" customFormat="1" x14ac:dyDescent="0.25">
      <c r="D3568" s="59"/>
      <c r="N3568" s="110"/>
    </row>
    <row r="3569" spans="4:14" s="126" customFormat="1" x14ac:dyDescent="0.25">
      <c r="D3569" s="59"/>
      <c r="N3569" s="110"/>
    </row>
    <row r="3570" spans="4:14" s="126" customFormat="1" x14ac:dyDescent="0.25">
      <c r="D3570" s="59"/>
      <c r="N3570" s="110"/>
    </row>
    <row r="3571" spans="4:14" s="126" customFormat="1" x14ac:dyDescent="0.25">
      <c r="D3571" s="59"/>
      <c r="N3571" s="110"/>
    </row>
    <row r="3572" spans="4:14" s="126" customFormat="1" x14ac:dyDescent="0.25">
      <c r="D3572" s="59"/>
      <c r="N3572" s="110"/>
    </row>
    <row r="3573" spans="4:14" s="126" customFormat="1" x14ac:dyDescent="0.25">
      <c r="D3573" s="59"/>
      <c r="N3573" s="110"/>
    </row>
    <row r="3574" spans="4:14" s="126" customFormat="1" x14ac:dyDescent="0.25">
      <c r="D3574" s="59"/>
      <c r="N3574" s="110"/>
    </row>
    <row r="3575" spans="4:14" s="126" customFormat="1" x14ac:dyDescent="0.25">
      <c r="D3575" s="59"/>
      <c r="N3575" s="110"/>
    </row>
    <row r="3576" spans="4:14" s="126" customFormat="1" x14ac:dyDescent="0.25">
      <c r="D3576" s="59"/>
      <c r="N3576" s="110"/>
    </row>
    <row r="3577" spans="4:14" s="126" customFormat="1" x14ac:dyDescent="0.25">
      <c r="D3577" s="59"/>
      <c r="N3577" s="110"/>
    </row>
    <row r="3578" spans="4:14" s="126" customFormat="1" x14ac:dyDescent="0.25">
      <c r="D3578" s="59"/>
      <c r="N3578" s="110"/>
    </row>
    <row r="3579" spans="4:14" s="126" customFormat="1" x14ac:dyDescent="0.25">
      <c r="D3579" s="59"/>
      <c r="N3579" s="110"/>
    </row>
    <row r="3580" spans="4:14" s="126" customFormat="1" x14ac:dyDescent="0.25">
      <c r="D3580" s="59"/>
      <c r="N3580" s="110"/>
    </row>
    <row r="3581" spans="4:14" s="126" customFormat="1" x14ac:dyDescent="0.25">
      <c r="D3581" s="59"/>
      <c r="N3581" s="110"/>
    </row>
    <row r="3582" spans="4:14" s="126" customFormat="1" x14ac:dyDescent="0.25">
      <c r="D3582" s="59"/>
      <c r="N3582" s="110"/>
    </row>
    <row r="3583" spans="4:14" s="126" customFormat="1" x14ac:dyDescent="0.25">
      <c r="D3583" s="59"/>
      <c r="N3583" s="110"/>
    </row>
    <row r="3584" spans="4:14" s="126" customFormat="1" x14ac:dyDescent="0.25">
      <c r="D3584" s="59"/>
      <c r="N3584" s="110"/>
    </row>
    <row r="3585" spans="4:14" s="126" customFormat="1" x14ac:dyDescent="0.25">
      <c r="D3585" s="59"/>
      <c r="N3585" s="110"/>
    </row>
    <row r="3586" spans="4:14" s="126" customFormat="1" x14ac:dyDescent="0.25">
      <c r="D3586" s="59"/>
      <c r="N3586" s="110"/>
    </row>
    <row r="3587" spans="4:14" s="126" customFormat="1" x14ac:dyDescent="0.25">
      <c r="D3587" s="59"/>
      <c r="N3587" s="110"/>
    </row>
    <row r="3588" spans="4:14" s="126" customFormat="1" x14ac:dyDescent="0.25">
      <c r="D3588" s="59"/>
      <c r="N3588" s="110"/>
    </row>
    <row r="3589" spans="4:14" s="126" customFormat="1" x14ac:dyDescent="0.25">
      <c r="D3589" s="59"/>
      <c r="N3589" s="110"/>
    </row>
    <row r="3590" spans="4:14" s="126" customFormat="1" x14ac:dyDescent="0.25">
      <c r="D3590" s="59"/>
      <c r="N3590" s="110"/>
    </row>
    <row r="3591" spans="4:14" s="126" customFormat="1" x14ac:dyDescent="0.25">
      <c r="D3591" s="59"/>
      <c r="N3591" s="110"/>
    </row>
    <row r="3592" spans="4:14" s="126" customFormat="1" x14ac:dyDescent="0.25">
      <c r="D3592" s="59"/>
      <c r="N3592" s="110"/>
    </row>
    <row r="3593" spans="4:14" s="126" customFormat="1" x14ac:dyDescent="0.25">
      <c r="D3593" s="59"/>
      <c r="N3593" s="110"/>
    </row>
    <row r="3594" spans="4:14" s="126" customFormat="1" x14ac:dyDescent="0.25">
      <c r="D3594" s="59"/>
      <c r="N3594" s="110"/>
    </row>
    <row r="3595" spans="4:14" s="126" customFormat="1" x14ac:dyDescent="0.25">
      <c r="D3595" s="59"/>
      <c r="N3595" s="110"/>
    </row>
    <row r="3596" spans="4:14" s="126" customFormat="1" x14ac:dyDescent="0.25">
      <c r="D3596" s="59"/>
      <c r="N3596" s="110"/>
    </row>
    <row r="3597" spans="4:14" s="126" customFormat="1" x14ac:dyDescent="0.25">
      <c r="D3597" s="59"/>
      <c r="N3597" s="110"/>
    </row>
    <row r="3598" spans="4:14" s="126" customFormat="1" x14ac:dyDescent="0.25">
      <c r="D3598" s="59"/>
      <c r="N3598" s="110"/>
    </row>
    <row r="3599" spans="4:14" s="126" customFormat="1" x14ac:dyDescent="0.25">
      <c r="D3599" s="59"/>
      <c r="N3599" s="110"/>
    </row>
    <row r="3600" spans="4:14" s="126" customFormat="1" x14ac:dyDescent="0.25">
      <c r="D3600" s="59"/>
      <c r="N3600" s="110"/>
    </row>
    <row r="3601" spans="4:14" s="126" customFormat="1" x14ac:dyDescent="0.25">
      <c r="D3601" s="59"/>
      <c r="N3601" s="110"/>
    </row>
    <row r="3602" spans="4:14" s="126" customFormat="1" x14ac:dyDescent="0.25">
      <c r="D3602" s="59"/>
      <c r="N3602" s="110"/>
    </row>
    <row r="3603" spans="4:14" s="126" customFormat="1" x14ac:dyDescent="0.25">
      <c r="D3603" s="59"/>
      <c r="N3603" s="110"/>
    </row>
    <row r="3604" spans="4:14" s="126" customFormat="1" x14ac:dyDescent="0.25">
      <c r="D3604" s="59"/>
      <c r="N3604" s="110"/>
    </row>
    <row r="3605" spans="4:14" s="126" customFormat="1" x14ac:dyDescent="0.25">
      <c r="D3605" s="59"/>
      <c r="N3605" s="110"/>
    </row>
    <row r="3606" spans="4:14" s="126" customFormat="1" x14ac:dyDescent="0.25">
      <c r="D3606" s="59"/>
      <c r="N3606" s="110"/>
    </row>
    <row r="3607" spans="4:14" s="126" customFormat="1" x14ac:dyDescent="0.25">
      <c r="D3607" s="59"/>
      <c r="N3607" s="110"/>
    </row>
    <row r="3608" spans="4:14" s="126" customFormat="1" x14ac:dyDescent="0.25">
      <c r="D3608" s="59"/>
      <c r="N3608" s="110"/>
    </row>
    <row r="3609" spans="4:14" s="126" customFormat="1" x14ac:dyDescent="0.25">
      <c r="D3609" s="59"/>
      <c r="N3609" s="110"/>
    </row>
    <row r="3610" spans="4:14" s="126" customFormat="1" x14ac:dyDescent="0.25">
      <c r="D3610" s="59"/>
      <c r="N3610" s="110"/>
    </row>
    <row r="3611" spans="4:14" s="126" customFormat="1" x14ac:dyDescent="0.25">
      <c r="D3611" s="59"/>
      <c r="N3611" s="110"/>
    </row>
    <row r="3612" spans="4:14" s="126" customFormat="1" x14ac:dyDescent="0.25">
      <c r="D3612" s="59"/>
      <c r="N3612" s="110"/>
    </row>
    <row r="3613" spans="4:14" s="126" customFormat="1" x14ac:dyDescent="0.25">
      <c r="D3613" s="59"/>
      <c r="N3613" s="110"/>
    </row>
    <row r="3614" spans="4:14" s="126" customFormat="1" x14ac:dyDescent="0.25">
      <c r="D3614" s="59"/>
      <c r="N3614" s="110"/>
    </row>
    <row r="3615" spans="4:14" s="126" customFormat="1" x14ac:dyDescent="0.25">
      <c r="D3615" s="59"/>
      <c r="N3615" s="110"/>
    </row>
    <row r="3616" spans="4:14" s="126" customFormat="1" x14ac:dyDescent="0.25">
      <c r="D3616" s="59"/>
      <c r="N3616" s="110"/>
    </row>
    <row r="3617" spans="4:14" s="126" customFormat="1" x14ac:dyDescent="0.25">
      <c r="D3617" s="59"/>
      <c r="N3617" s="110"/>
    </row>
    <row r="3618" spans="4:14" s="126" customFormat="1" x14ac:dyDescent="0.25">
      <c r="D3618" s="59"/>
      <c r="N3618" s="110"/>
    </row>
    <row r="3619" spans="4:14" s="126" customFormat="1" x14ac:dyDescent="0.25">
      <c r="D3619" s="59"/>
      <c r="N3619" s="110"/>
    </row>
    <row r="3620" spans="4:14" s="126" customFormat="1" x14ac:dyDescent="0.25">
      <c r="D3620" s="59"/>
      <c r="N3620" s="110"/>
    </row>
    <row r="3621" spans="4:14" s="126" customFormat="1" x14ac:dyDescent="0.25">
      <c r="D3621" s="59"/>
      <c r="N3621" s="110"/>
    </row>
    <row r="3622" spans="4:14" s="126" customFormat="1" x14ac:dyDescent="0.25">
      <c r="D3622" s="59"/>
      <c r="N3622" s="110"/>
    </row>
    <row r="3623" spans="4:14" s="126" customFormat="1" x14ac:dyDescent="0.25">
      <c r="D3623" s="59"/>
      <c r="N3623" s="110"/>
    </row>
    <row r="3624" spans="4:14" s="126" customFormat="1" x14ac:dyDescent="0.25">
      <c r="D3624" s="59"/>
      <c r="N3624" s="110"/>
    </row>
    <row r="3625" spans="4:14" s="126" customFormat="1" x14ac:dyDescent="0.25">
      <c r="D3625" s="59"/>
      <c r="N3625" s="110"/>
    </row>
    <row r="3626" spans="4:14" s="126" customFormat="1" x14ac:dyDescent="0.25">
      <c r="D3626" s="59"/>
      <c r="N3626" s="110"/>
    </row>
    <row r="3627" spans="4:14" s="126" customFormat="1" x14ac:dyDescent="0.25">
      <c r="D3627" s="59"/>
      <c r="N3627" s="110"/>
    </row>
    <row r="3628" spans="4:14" s="126" customFormat="1" x14ac:dyDescent="0.25">
      <c r="D3628" s="59"/>
      <c r="N3628" s="110"/>
    </row>
    <row r="3629" spans="4:14" s="126" customFormat="1" x14ac:dyDescent="0.25">
      <c r="D3629" s="59"/>
      <c r="N3629" s="110"/>
    </row>
    <row r="3630" spans="4:14" s="126" customFormat="1" x14ac:dyDescent="0.25">
      <c r="D3630" s="59"/>
      <c r="N3630" s="110"/>
    </row>
    <row r="3631" spans="4:14" s="126" customFormat="1" x14ac:dyDescent="0.25">
      <c r="D3631" s="59"/>
      <c r="N3631" s="110"/>
    </row>
    <row r="3632" spans="4:14" s="126" customFormat="1" x14ac:dyDescent="0.25">
      <c r="D3632" s="59"/>
      <c r="N3632" s="110"/>
    </row>
    <row r="3633" spans="4:14" s="126" customFormat="1" x14ac:dyDescent="0.25">
      <c r="D3633" s="59"/>
      <c r="N3633" s="110"/>
    </row>
    <row r="3634" spans="4:14" s="126" customFormat="1" x14ac:dyDescent="0.25">
      <c r="D3634" s="59"/>
      <c r="N3634" s="110"/>
    </row>
    <row r="3635" spans="4:14" s="126" customFormat="1" x14ac:dyDescent="0.25">
      <c r="D3635" s="59"/>
      <c r="N3635" s="110"/>
    </row>
    <row r="3636" spans="4:14" s="126" customFormat="1" x14ac:dyDescent="0.25">
      <c r="D3636" s="59"/>
      <c r="N3636" s="110"/>
    </row>
    <row r="3637" spans="4:14" s="126" customFormat="1" x14ac:dyDescent="0.25">
      <c r="D3637" s="59"/>
      <c r="N3637" s="110"/>
    </row>
    <row r="3638" spans="4:14" s="126" customFormat="1" x14ac:dyDescent="0.25">
      <c r="D3638" s="59"/>
      <c r="N3638" s="110"/>
    </row>
    <row r="3639" spans="4:14" s="126" customFormat="1" x14ac:dyDescent="0.25">
      <c r="D3639" s="59"/>
      <c r="N3639" s="110"/>
    </row>
    <row r="3640" spans="4:14" s="126" customFormat="1" x14ac:dyDescent="0.25">
      <c r="D3640" s="59"/>
      <c r="N3640" s="110"/>
    </row>
    <row r="3641" spans="4:14" s="126" customFormat="1" x14ac:dyDescent="0.25">
      <c r="D3641" s="59"/>
      <c r="N3641" s="110"/>
    </row>
    <row r="3642" spans="4:14" s="126" customFormat="1" x14ac:dyDescent="0.25">
      <c r="D3642" s="59"/>
      <c r="N3642" s="110"/>
    </row>
    <row r="3643" spans="4:14" s="126" customFormat="1" x14ac:dyDescent="0.25">
      <c r="D3643" s="59"/>
      <c r="N3643" s="110"/>
    </row>
    <row r="3644" spans="4:14" s="126" customFormat="1" x14ac:dyDescent="0.25">
      <c r="D3644" s="59"/>
      <c r="N3644" s="110"/>
    </row>
    <row r="3645" spans="4:14" s="126" customFormat="1" x14ac:dyDescent="0.25">
      <c r="D3645" s="59"/>
      <c r="N3645" s="110"/>
    </row>
    <row r="3646" spans="4:14" s="126" customFormat="1" x14ac:dyDescent="0.25">
      <c r="D3646" s="59"/>
      <c r="N3646" s="110"/>
    </row>
    <row r="3647" spans="4:14" s="126" customFormat="1" x14ac:dyDescent="0.25">
      <c r="D3647" s="59"/>
      <c r="N3647" s="110"/>
    </row>
    <row r="3648" spans="4:14" s="126" customFormat="1" x14ac:dyDescent="0.25">
      <c r="D3648" s="59"/>
      <c r="N3648" s="110"/>
    </row>
    <row r="3649" spans="4:14" s="126" customFormat="1" x14ac:dyDescent="0.25">
      <c r="D3649" s="59"/>
      <c r="N3649" s="110"/>
    </row>
    <row r="3650" spans="4:14" s="126" customFormat="1" x14ac:dyDescent="0.25">
      <c r="D3650" s="59"/>
      <c r="N3650" s="110"/>
    </row>
    <row r="3651" spans="4:14" s="126" customFormat="1" x14ac:dyDescent="0.25">
      <c r="D3651" s="59"/>
      <c r="N3651" s="110"/>
    </row>
    <row r="3652" spans="4:14" s="126" customFormat="1" x14ac:dyDescent="0.25">
      <c r="D3652" s="59"/>
      <c r="N3652" s="110"/>
    </row>
    <row r="3653" spans="4:14" s="126" customFormat="1" x14ac:dyDescent="0.25">
      <c r="D3653" s="59"/>
      <c r="N3653" s="110"/>
    </row>
    <row r="3654" spans="4:14" s="126" customFormat="1" x14ac:dyDescent="0.25">
      <c r="D3654" s="59"/>
      <c r="N3654" s="110"/>
    </row>
    <row r="3655" spans="4:14" s="126" customFormat="1" x14ac:dyDescent="0.25">
      <c r="D3655" s="59"/>
      <c r="N3655" s="110"/>
    </row>
    <row r="3656" spans="4:14" s="126" customFormat="1" x14ac:dyDescent="0.25">
      <c r="D3656" s="59"/>
      <c r="N3656" s="110"/>
    </row>
    <row r="3657" spans="4:14" s="126" customFormat="1" x14ac:dyDescent="0.25">
      <c r="D3657" s="59"/>
      <c r="N3657" s="110"/>
    </row>
    <row r="3658" spans="4:14" s="126" customFormat="1" x14ac:dyDescent="0.25">
      <c r="D3658" s="59"/>
      <c r="N3658" s="110"/>
    </row>
    <row r="3659" spans="4:14" s="126" customFormat="1" x14ac:dyDescent="0.25">
      <c r="D3659" s="59"/>
      <c r="N3659" s="110"/>
    </row>
    <row r="3660" spans="4:14" s="126" customFormat="1" x14ac:dyDescent="0.25">
      <c r="D3660" s="59"/>
      <c r="N3660" s="110"/>
    </row>
    <row r="3661" spans="4:14" s="126" customFormat="1" x14ac:dyDescent="0.25">
      <c r="D3661" s="59"/>
      <c r="N3661" s="110"/>
    </row>
    <row r="3662" spans="4:14" s="126" customFormat="1" x14ac:dyDescent="0.25">
      <c r="D3662" s="59"/>
      <c r="N3662" s="110"/>
    </row>
    <row r="3663" spans="4:14" s="126" customFormat="1" x14ac:dyDescent="0.25">
      <c r="D3663" s="59"/>
      <c r="N3663" s="110"/>
    </row>
    <row r="3664" spans="4:14" s="126" customFormat="1" x14ac:dyDescent="0.25">
      <c r="D3664" s="59"/>
      <c r="N3664" s="110"/>
    </row>
    <row r="3665" spans="4:14" s="126" customFormat="1" x14ac:dyDescent="0.25">
      <c r="D3665" s="59"/>
      <c r="N3665" s="110"/>
    </row>
    <row r="3666" spans="4:14" s="126" customFormat="1" x14ac:dyDescent="0.25">
      <c r="D3666" s="59"/>
      <c r="N3666" s="110"/>
    </row>
    <row r="3667" spans="4:14" s="126" customFormat="1" x14ac:dyDescent="0.25">
      <c r="D3667" s="59"/>
      <c r="N3667" s="110"/>
    </row>
    <row r="3668" spans="4:14" s="126" customFormat="1" x14ac:dyDescent="0.25">
      <c r="D3668" s="59"/>
      <c r="N3668" s="110"/>
    </row>
    <row r="3669" spans="4:14" s="126" customFormat="1" x14ac:dyDescent="0.25">
      <c r="D3669" s="59"/>
      <c r="N3669" s="110"/>
    </row>
    <row r="3670" spans="4:14" s="126" customFormat="1" x14ac:dyDescent="0.25">
      <c r="D3670" s="59"/>
      <c r="N3670" s="110"/>
    </row>
    <row r="3671" spans="4:14" s="126" customFormat="1" x14ac:dyDescent="0.25">
      <c r="D3671" s="59"/>
      <c r="N3671" s="110"/>
    </row>
    <row r="3672" spans="4:14" s="126" customFormat="1" x14ac:dyDescent="0.25">
      <c r="D3672" s="59"/>
      <c r="N3672" s="110"/>
    </row>
    <row r="3673" spans="4:14" s="126" customFormat="1" x14ac:dyDescent="0.25">
      <c r="D3673" s="59"/>
      <c r="N3673" s="110"/>
    </row>
    <row r="3674" spans="4:14" s="126" customFormat="1" x14ac:dyDescent="0.25">
      <c r="D3674" s="59"/>
      <c r="N3674" s="110"/>
    </row>
    <row r="3675" spans="4:14" s="126" customFormat="1" x14ac:dyDescent="0.25">
      <c r="D3675" s="59"/>
      <c r="N3675" s="110"/>
    </row>
    <row r="3676" spans="4:14" s="126" customFormat="1" x14ac:dyDescent="0.25">
      <c r="D3676" s="59"/>
      <c r="N3676" s="110"/>
    </row>
    <row r="3677" spans="4:14" s="126" customFormat="1" x14ac:dyDescent="0.25">
      <c r="D3677" s="59"/>
      <c r="N3677" s="110"/>
    </row>
    <row r="3678" spans="4:14" s="126" customFormat="1" x14ac:dyDescent="0.25">
      <c r="D3678" s="59"/>
      <c r="N3678" s="110"/>
    </row>
    <row r="3679" spans="4:14" s="126" customFormat="1" x14ac:dyDescent="0.25">
      <c r="D3679" s="59"/>
      <c r="N3679" s="110"/>
    </row>
    <row r="3680" spans="4:14" s="126" customFormat="1" x14ac:dyDescent="0.25">
      <c r="D3680" s="59"/>
      <c r="N3680" s="110"/>
    </row>
    <row r="3681" spans="4:14" s="126" customFormat="1" x14ac:dyDescent="0.25">
      <c r="D3681" s="59"/>
      <c r="N3681" s="110"/>
    </row>
    <row r="3682" spans="4:14" s="126" customFormat="1" x14ac:dyDescent="0.25">
      <c r="D3682" s="59"/>
      <c r="N3682" s="110"/>
    </row>
    <row r="3683" spans="4:14" s="126" customFormat="1" x14ac:dyDescent="0.25">
      <c r="D3683" s="59"/>
      <c r="N3683" s="110"/>
    </row>
    <row r="3684" spans="4:14" s="126" customFormat="1" x14ac:dyDescent="0.25">
      <c r="D3684" s="59"/>
      <c r="N3684" s="110"/>
    </row>
    <row r="3685" spans="4:14" s="126" customFormat="1" x14ac:dyDescent="0.25">
      <c r="D3685" s="59"/>
      <c r="N3685" s="110"/>
    </row>
    <row r="3686" spans="4:14" s="126" customFormat="1" x14ac:dyDescent="0.25">
      <c r="D3686" s="59"/>
      <c r="N3686" s="110"/>
    </row>
    <row r="3687" spans="4:14" s="126" customFormat="1" x14ac:dyDescent="0.25">
      <c r="D3687" s="59"/>
      <c r="N3687" s="110"/>
    </row>
    <row r="3688" spans="4:14" s="126" customFormat="1" x14ac:dyDescent="0.25">
      <c r="D3688" s="59"/>
      <c r="N3688" s="110"/>
    </row>
    <row r="3689" spans="4:14" s="126" customFormat="1" x14ac:dyDescent="0.25">
      <c r="D3689" s="59"/>
      <c r="N3689" s="110"/>
    </row>
    <row r="3690" spans="4:14" s="126" customFormat="1" x14ac:dyDescent="0.25">
      <c r="D3690" s="59"/>
      <c r="N3690" s="110"/>
    </row>
    <row r="3691" spans="4:14" s="126" customFormat="1" x14ac:dyDescent="0.25">
      <c r="D3691" s="59"/>
      <c r="N3691" s="110"/>
    </row>
    <row r="3692" spans="4:14" s="126" customFormat="1" x14ac:dyDescent="0.25">
      <c r="D3692" s="59"/>
      <c r="N3692" s="110"/>
    </row>
    <row r="3693" spans="4:14" s="126" customFormat="1" x14ac:dyDescent="0.25">
      <c r="D3693" s="59"/>
      <c r="N3693" s="110"/>
    </row>
    <row r="3694" spans="4:14" s="126" customFormat="1" x14ac:dyDescent="0.25">
      <c r="D3694" s="59"/>
      <c r="N3694" s="110"/>
    </row>
    <row r="3695" spans="4:14" s="126" customFormat="1" x14ac:dyDescent="0.25">
      <c r="D3695" s="59"/>
      <c r="N3695" s="110"/>
    </row>
    <row r="3696" spans="4:14" s="126" customFormat="1" x14ac:dyDescent="0.25">
      <c r="D3696" s="59"/>
      <c r="N3696" s="110"/>
    </row>
    <row r="3697" spans="4:14" s="126" customFormat="1" x14ac:dyDescent="0.25">
      <c r="D3697" s="59"/>
      <c r="N3697" s="110"/>
    </row>
    <row r="3698" spans="4:14" s="126" customFormat="1" x14ac:dyDescent="0.25">
      <c r="D3698" s="59"/>
      <c r="N3698" s="110"/>
    </row>
    <row r="3699" spans="4:14" s="126" customFormat="1" x14ac:dyDescent="0.25">
      <c r="D3699" s="59"/>
      <c r="N3699" s="110"/>
    </row>
    <row r="3700" spans="4:14" s="126" customFormat="1" x14ac:dyDescent="0.25">
      <c r="D3700" s="59"/>
      <c r="N3700" s="110"/>
    </row>
    <row r="3701" spans="4:14" s="126" customFormat="1" x14ac:dyDescent="0.25">
      <c r="D3701" s="59"/>
      <c r="N3701" s="110"/>
    </row>
    <row r="3702" spans="4:14" s="126" customFormat="1" x14ac:dyDescent="0.25">
      <c r="D3702" s="59"/>
      <c r="N3702" s="110"/>
    </row>
    <row r="3703" spans="4:14" s="126" customFormat="1" x14ac:dyDescent="0.25">
      <c r="D3703" s="59"/>
      <c r="N3703" s="110"/>
    </row>
    <row r="3704" spans="4:14" s="126" customFormat="1" x14ac:dyDescent="0.25">
      <c r="D3704" s="59"/>
      <c r="N3704" s="110"/>
    </row>
    <row r="3705" spans="4:14" s="126" customFormat="1" x14ac:dyDescent="0.25">
      <c r="D3705" s="59"/>
      <c r="N3705" s="110"/>
    </row>
    <row r="3706" spans="4:14" s="126" customFormat="1" x14ac:dyDescent="0.25">
      <c r="D3706" s="59"/>
      <c r="N3706" s="110"/>
    </row>
    <row r="3707" spans="4:14" s="126" customFormat="1" x14ac:dyDescent="0.25">
      <c r="D3707" s="59"/>
      <c r="N3707" s="110"/>
    </row>
    <row r="3708" spans="4:14" s="126" customFormat="1" x14ac:dyDescent="0.25">
      <c r="D3708" s="59"/>
      <c r="N3708" s="110"/>
    </row>
    <row r="3709" spans="4:14" s="126" customFormat="1" x14ac:dyDescent="0.25">
      <c r="D3709" s="59"/>
      <c r="N3709" s="110"/>
    </row>
    <row r="3710" spans="4:14" s="126" customFormat="1" x14ac:dyDescent="0.25">
      <c r="D3710" s="59"/>
      <c r="N3710" s="110"/>
    </row>
    <row r="3711" spans="4:14" s="126" customFormat="1" x14ac:dyDescent="0.25">
      <c r="D3711" s="59"/>
      <c r="N3711" s="110"/>
    </row>
    <row r="3712" spans="4:14" s="126" customFormat="1" x14ac:dyDescent="0.25">
      <c r="D3712" s="59"/>
      <c r="N3712" s="110"/>
    </row>
    <row r="3713" spans="4:14" s="126" customFormat="1" x14ac:dyDescent="0.25">
      <c r="D3713" s="59"/>
      <c r="N3713" s="110"/>
    </row>
    <row r="3714" spans="4:14" s="126" customFormat="1" x14ac:dyDescent="0.25">
      <c r="D3714" s="59"/>
      <c r="N3714" s="110"/>
    </row>
    <row r="3715" spans="4:14" s="126" customFormat="1" x14ac:dyDescent="0.25">
      <c r="D3715" s="59"/>
      <c r="N3715" s="110"/>
    </row>
    <row r="3716" spans="4:14" s="126" customFormat="1" x14ac:dyDescent="0.25">
      <c r="D3716" s="59"/>
      <c r="N3716" s="110"/>
    </row>
    <row r="3717" spans="4:14" s="126" customFormat="1" x14ac:dyDescent="0.25">
      <c r="D3717" s="59"/>
      <c r="N3717" s="110"/>
    </row>
    <row r="3718" spans="4:14" s="126" customFormat="1" x14ac:dyDescent="0.25">
      <c r="D3718" s="59"/>
      <c r="N3718" s="110"/>
    </row>
    <row r="3719" spans="4:14" s="126" customFormat="1" x14ac:dyDescent="0.25">
      <c r="D3719" s="59"/>
      <c r="N3719" s="110"/>
    </row>
    <row r="3720" spans="4:14" s="126" customFormat="1" x14ac:dyDescent="0.25">
      <c r="D3720" s="59"/>
      <c r="N3720" s="110"/>
    </row>
    <row r="3721" spans="4:14" s="126" customFormat="1" x14ac:dyDescent="0.25">
      <c r="D3721" s="59"/>
      <c r="N3721" s="110"/>
    </row>
    <row r="3722" spans="4:14" s="126" customFormat="1" x14ac:dyDescent="0.25">
      <c r="D3722" s="59"/>
      <c r="N3722" s="110"/>
    </row>
    <row r="3723" spans="4:14" s="126" customFormat="1" x14ac:dyDescent="0.25">
      <c r="D3723" s="59"/>
      <c r="N3723" s="110"/>
    </row>
    <row r="3724" spans="4:14" s="126" customFormat="1" x14ac:dyDescent="0.25">
      <c r="D3724" s="59"/>
      <c r="N3724" s="110"/>
    </row>
    <row r="3725" spans="4:14" s="126" customFormat="1" x14ac:dyDescent="0.25">
      <c r="D3725" s="59"/>
      <c r="N3725" s="110"/>
    </row>
    <row r="3726" spans="4:14" s="126" customFormat="1" x14ac:dyDescent="0.25">
      <c r="D3726" s="59"/>
      <c r="N3726" s="110"/>
    </row>
    <row r="3727" spans="4:14" s="126" customFormat="1" x14ac:dyDescent="0.25">
      <c r="D3727" s="59"/>
      <c r="N3727" s="110"/>
    </row>
    <row r="3728" spans="4:14" s="126" customFormat="1" x14ac:dyDescent="0.25">
      <c r="D3728" s="59"/>
      <c r="N3728" s="110"/>
    </row>
    <row r="3729" spans="4:14" s="126" customFormat="1" x14ac:dyDescent="0.25">
      <c r="D3729" s="59"/>
      <c r="N3729" s="110"/>
    </row>
    <row r="3730" spans="4:14" s="126" customFormat="1" x14ac:dyDescent="0.25">
      <c r="D3730" s="59"/>
      <c r="N3730" s="110"/>
    </row>
    <row r="3731" spans="4:14" s="126" customFormat="1" x14ac:dyDescent="0.25">
      <c r="D3731" s="59"/>
      <c r="N3731" s="110"/>
    </row>
    <row r="3732" spans="4:14" s="126" customFormat="1" x14ac:dyDescent="0.25">
      <c r="D3732" s="59"/>
      <c r="N3732" s="110"/>
    </row>
    <row r="3733" spans="4:14" s="126" customFormat="1" x14ac:dyDescent="0.25">
      <c r="D3733" s="59"/>
      <c r="N3733" s="110"/>
    </row>
    <row r="3734" spans="4:14" s="126" customFormat="1" x14ac:dyDescent="0.25">
      <c r="D3734" s="59"/>
      <c r="N3734" s="110"/>
    </row>
    <row r="3735" spans="4:14" s="126" customFormat="1" x14ac:dyDescent="0.25">
      <c r="D3735" s="59"/>
      <c r="N3735" s="110"/>
    </row>
    <row r="3736" spans="4:14" s="126" customFormat="1" x14ac:dyDescent="0.25">
      <c r="D3736" s="59"/>
      <c r="N3736" s="110"/>
    </row>
    <row r="3737" spans="4:14" s="126" customFormat="1" x14ac:dyDescent="0.25">
      <c r="D3737" s="59"/>
      <c r="N3737" s="110"/>
    </row>
    <row r="3738" spans="4:14" s="126" customFormat="1" x14ac:dyDescent="0.25">
      <c r="D3738" s="59"/>
      <c r="N3738" s="110"/>
    </row>
    <row r="3739" spans="4:14" s="126" customFormat="1" x14ac:dyDescent="0.25">
      <c r="D3739" s="59"/>
      <c r="N3739" s="110"/>
    </row>
    <row r="3740" spans="4:14" s="126" customFormat="1" x14ac:dyDescent="0.25">
      <c r="D3740" s="59"/>
      <c r="N3740" s="110"/>
    </row>
    <row r="3741" spans="4:14" s="126" customFormat="1" x14ac:dyDescent="0.25">
      <c r="D3741" s="59"/>
      <c r="N3741" s="110"/>
    </row>
    <row r="3742" spans="4:14" s="126" customFormat="1" x14ac:dyDescent="0.25">
      <c r="D3742" s="59"/>
      <c r="N3742" s="110"/>
    </row>
    <row r="3743" spans="4:14" s="126" customFormat="1" x14ac:dyDescent="0.25">
      <c r="D3743" s="59"/>
      <c r="N3743" s="110"/>
    </row>
    <row r="3744" spans="4:14" s="126" customFormat="1" x14ac:dyDescent="0.25">
      <c r="D3744" s="59"/>
      <c r="N3744" s="110"/>
    </row>
    <row r="3745" spans="4:14" s="126" customFormat="1" x14ac:dyDescent="0.25">
      <c r="D3745" s="59"/>
      <c r="N3745" s="110"/>
    </row>
    <row r="3746" spans="4:14" s="126" customFormat="1" x14ac:dyDescent="0.25">
      <c r="D3746" s="59"/>
      <c r="N3746" s="110"/>
    </row>
    <row r="3747" spans="4:14" s="126" customFormat="1" x14ac:dyDescent="0.25">
      <c r="D3747" s="59"/>
      <c r="N3747" s="110"/>
    </row>
    <row r="3748" spans="4:14" s="126" customFormat="1" x14ac:dyDescent="0.25">
      <c r="D3748" s="59"/>
      <c r="N3748" s="110"/>
    </row>
    <row r="3749" spans="4:14" s="126" customFormat="1" x14ac:dyDescent="0.25">
      <c r="D3749" s="59"/>
      <c r="N3749" s="110"/>
    </row>
    <row r="3750" spans="4:14" s="126" customFormat="1" x14ac:dyDescent="0.25">
      <c r="D3750" s="59"/>
      <c r="N3750" s="110"/>
    </row>
    <row r="3751" spans="4:14" s="126" customFormat="1" x14ac:dyDescent="0.25">
      <c r="D3751" s="59"/>
      <c r="N3751" s="110"/>
    </row>
    <row r="3752" spans="4:14" s="126" customFormat="1" x14ac:dyDescent="0.25">
      <c r="D3752" s="59"/>
      <c r="N3752" s="110"/>
    </row>
    <row r="3753" spans="4:14" s="126" customFormat="1" x14ac:dyDescent="0.25">
      <c r="D3753" s="59"/>
      <c r="N3753" s="110"/>
    </row>
    <row r="3754" spans="4:14" s="126" customFormat="1" x14ac:dyDescent="0.25">
      <c r="D3754" s="59"/>
      <c r="N3754" s="110"/>
    </row>
    <row r="3755" spans="4:14" s="126" customFormat="1" x14ac:dyDescent="0.25">
      <c r="D3755" s="59"/>
      <c r="N3755" s="110"/>
    </row>
    <row r="3756" spans="4:14" s="126" customFormat="1" x14ac:dyDescent="0.25">
      <c r="D3756" s="59"/>
      <c r="N3756" s="110"/>
    </row>
    <row r="3757" spans="4:14" s="126" customFormat="1" x14ac:dyDescent="0.25">
      <c r="D3757" s="59"/>
      <c r="N3757" s="110"/>
    </row>
    <row r="3758" spans="4:14" s="126" customFormat="1" x14ac:dyDescent="0.25">
      <c r="D3758" s="59"/>
      <c r="N3758" s="110"/>
    </row>
    <row r="3759" spans="4:14" s="126" customFormat="1" x14ac:dyDescent="0.25">
      <c r="D3759" s="59"/>
      <c r="N3759" s="110"/>
    </row>
    <row r="3760" spans="4:14" s="126" customFormat="1" x14ac:dyDescent="0.25">
      <c r="D3760" s="59"/>
      <c r="N3760" s="110"/>
    </row>
    <row r="3761" spans="4:14" s="126" customFormat="1" x14ac:dyDescent="0.25">
      <c r="D3761" s="59"/>
      <c r="N3761" s="110"/>
    </row>
    <row r="3762" spans="4:14" s="126" customFormat="1" x14ac:dyDescent="0.25">
      <c r="D3762" s="59"/>
      <c r="N3762" s="110"/>
    </row>
    <row r="3763" spans="4:14" s="126" customFormat="1" x14ac:dyDescent="0.25">
      <c r="D3763" s="59"/>
      <c r="N3763" s="110"/>
    </row>
    <row r="3764" spans="4:14" s="126" customFormat="1" x14ac:dyDescent="0.25">
      <c r="D3764" s="59"/>
      <c r="N3764" s="110"/>
    </row>
    <row r="3765" spans="4:14" s="126" customFormat="1" x14ac:dyDescent="0.25">
      <c r="D3765" s="59"/>
      <c r="N3765" s="110"/>
    </row>
    <row r="3766" spans="4:14" s="126" customFormat="1" x14ac:dyDescent="0.25">
      <c r="D3766" s="59"/>
      <c r="N3766" s="110"/>
    </row>
    <row r="3767" spans="4:14" s="126" customFormat="1" x14ac:dyDescent="0.25">
      <c r="D3767" s="59"/>
      <c r="N3767" s="110"/>
    </row>
    <row r="3768" spans="4:14" s="126" customFormat="1" x14ac:dyDescent="0.25">
      <c r="D3768" s="59"/>
      <c r="N3768" s="110"/>
    </row>
    <row r="3769" spans="4:14" s="126" customFormat="1" x14ac:dyDescent="0.25">
      <c r="D3769" s="59"/>
      <c r="N3769" s="110"/>
    </row>
    <row r="3770" spans="4:14" s="126" customFormat="1" x14ac:dyDescent="0.25">
      <c r="D3770" s="59"/>
      <c r="N3770" s="110"/>
    </row>
    <row r="3771" spans="4:14" s="126" customFormat="1" x14ac:dyDescent="0.25">
      <c r="D3771" s="59"/>
      <c r="N3771" s="110"/>
    </row>
    <row r="3772" spans="4:14" s="126" customFormat="1" x14ac:dyDescent="0.25">
      <c r="D3772" s="59"/>
      <c r="N3772" s="110"/>
    </row>
    <row r="3773" spans="4:14" s="126" customFormat="1" x14ac:dyDescent="0.25">
      <c r="D3773" s="59"/>
      <c r="N3773" s="110"/>
    </row>
    <row r="3774" spans="4:14" s="126" customFormat="1" x14ac:dyDescent="0.25">
      <c r="D3774" s="59"/>
      <c r="N3774" s="110"/>
    </row>
    <row r="3775" spans="4:14" s="126" customFormat="1" x14ac:dyDescent="0.25">
      <c r="D3775" s="59"/>
      <c r="N3775" s="110"/>
    </row>
    <row r="3776" spans="4:14" s="126" customFormat="1" x14ac:dyDescent="0.25">
      <c r="D3776" s="59"/>
      <c r="N3776" s="110"/>
    </row>
    <row r="3777" spans="4:14" s="126" customFormat="1" x14ac:dyDescent="0.25">
      <c r="D3777" s="59"/>
      <c r="N3777" s="110"/>
    </row>
    <row r="3778" spans="4:14" s="126" customFormat="1" x14ac:dyDescent="0.25">
      <c r="D3778" s="59"/>
      <c r="N3778" s="110"/>
    </row>
    <row r="3779" spans="4:14" s="126" customFormat="1" x14ac:dyDescent="0.25">
      <c r="D3779" s="59"/>
      <c r="N3779" s="110"/>
    </row>
    <row r="3780" spans="4:14" s="126" customFormat="1" x14ac:dyDescent="0.25">
      <c r="D3780" s="59"/>
      <c r="N3780" s="110"/>
    </row>
    <row r="3781" spans="4:14" s="126" customFormat="1" x14ac:dyDescent="0.25">
      <c r="D3781" s="59"/>
      <c r="N3781" s="110"/>
    </row>
    <row r="3782" spans="4:14" s="126" customFormat="1" x14ac:dyDescent="0.25">
      <c r="D3782" s="59"/>
      <c r="N3782" s="110"/>
    </row>
    <row r="3783" spans="4:14" s="126" customFormat="1" x14ac:dyDescent="0.25">
      <c r="D3783" s="59"/>
      <c r="N3783" s="110"/>
    </row>
    <row r="3784" spans="4:14" s="126" customFormat="1" x14ac:dyDescent="0.25">
      <c r="D3784" s="59"/>
      <c r="N3784" s="110"/>
    </row>
    <row r="3785" spans="4:14" s="126" customFormat="1" x14ac:dyDescent="0.25">
      <c r="D3785" s="59"/>
      <c r="N3785" s="110"/>
    </row>
    <row r="3786" spans="4:14" s="126" customFormat="1" x14ac:dyDescent="0.25">
      <c r="D3786" s="59"/>
      <c r="N3786" s="110"/>
    </row>
    <row r="3787" spans="4:14" s="126" customFormat="1" x14ac:dyDescent="0.25">
      <c r="D3787" s="59"/>
      <c r="N3787" s="110"/>
    </row>
    <row r="3788" spans="4:14" s="126" customFormat="1" x14ac:dyDescent="0.25">
      <c r="D3788" s="59"/>
      <c r="N3788" s="110"/>
    </row>
    <row r="3789" spans="4:14" s="126" customFormat="1" x14ac:dyDescent="0.25">
      <c r="D3789" s="59"/>
      <c r="N3789" s="110"/>
    </row>
    <row r="3790" spans="4:14" s="126" customFormat="1" x14ac:dyDescent="0.25">
      <c r="D3790" s="59"/>
      <c r="N3790" s="110"/>
    </row>
    <row r="3791" spans="4:14" s="126" customFormat="1" x14ac:dyDescent="0.25">
      <c r="D3791" s="59"/>
      <c r="N3791" s="110"/>
    </row>
    <row r="3792" spans="4:14" s="126" customFormat="1" x14ac:dyDescent="0.25">
      <c r="D3792" s="59"/>
      <c r="N3792" s="110"/>
    </row>
    <row r="3793" spans="4:14" s="126" customFormat="1" x14ac:dyDescent="0.25">
      <c r="D3793" s="59"/>
      <c r="N3793" s="110"/>
    </row>
    <row r="3794" spans="4:14" s="126" customFormat="1" x14ac:dyDescent="0.25">
      <c r="D3794" s="59"/>
      <c r="N3794" s="110"/>
    </row>
    <row r="3795" spans="4:14" s="126" customFormat="1" x14ac:dyDescent="0.25">
      <c r="D3795" s="59"/>
      <c r="N3795" s="110"/>
    </row>
    <row r="3796" spans="4:14" s="126" customFormat="1" x14ac:dyDescent="0.25">
      <c r="D3796" s="59"/>
      <c r="N3796" s="110"/>
    </row>
    <row r="3797" spans="4:14" s="126" customFormat="1" x14ac:dyDescent="0.25">
      <c r="D3797" s="59"/>
      <c r="N3797" s="110"/>
    </row>
    <row r="3798" spans="4:14" s="126" customFormat="1" x14ac:dyDescent="0.25">
      <c r="D3798" s="59"/>
      <c r="N3798" s="110"/>
    </row>
    <row r="3799" spans="4:14" s="126" customFormat="1" x14ac:dyDescent="0.25">
      <c r="D3799" s="59"/>
      <c r="N3799" s="110"/>
    </row>
    <row r="3800" spans="4:14" s="126" customFormat="1" x14ac:dyDescent="0.25">
      <c r="D3800" s="59"/>
      <c r="N3800" s="110"/>
    </row>
    <row r="3801" spans="4:14" s="126" customFormat="1" x14ac:dyDescent="0.25">
      <c r="D3801" s="59"/>
      <c r="N3801" s="110"/>
    </row>
    <row r="3802" spans="4:14" s="126" customFormat="1" x14ac:dyDescent="0.25">
      <c r="D3802" s="59"/>
      <c r="N3802" s="110"/>
    </row>
    <row r="3803" spans="4:14" s="126" customFormat="1" x14ac:dyDescent="0.25">
      <c r="D3803" s="59"/>
      <c r="N3803" s="110"/>
    </row>
    <row r="3804" spans="4:14" s="126" customFormat="1" x14ac:dyDescent="0.25">
      <c r="D3804" s="59"/>
      <c r="N3804" s="110"/>
    </row>
    <row r="3805" spans="4:14" s="126" customFormat="1" x14ac:dyDescent="0.25">
      <c r="D3805" s="59"/>
      <c r="N3805" s="110"/>
    </row>
    <row r="3806" spans="4:14" s="126" customFormat="1" x14ac:dyDescent="0.25">
      <c r="D3806" s="59"/>
      <c r="N3806" s="110"/>
    </row>
    <row r="3807" spans="4:14" s="126" customFormat="1" x14ac:dyDescent="0.25">
      <c r="D3807" s="59"/>
      <c r="N3807" s="110"/>
    </row>
    <row r="3808" spans="4:14" s="126" customFormat="1" x14ac:dyDescent="0.25">
      <c r="D3808" s="59"/>
      <c r="N3808" s="110"/>
    </row>
    <row r="3809" spans="4:14" s="126" customFormat="1" x14ac:dyDescent="0.25">
      <c r="D3809" s="59"/>
      <c r="N3809" s="110"/>
    </row>
    <row r="3810" spans="4:14" s="126" customFormat="1" x14ac:dyDescent="0.25">
      <c r="D3810" s="59"/>
      <c r="N3810" s="110"/>
    </row>
    <row r="3811" spans="4:14" s="126" customFormat="1" x14ac:dyDescent="0.25">
      <c r="D3811" s="59"/>
      <c r="N3811" s="110"/>
    </row>
    <row r="3812" spans="4:14" s="126" customFormat="1" x14ac:dyDescent="0.25">
      <c r="D3812" s="59"/>
      <c r="N3812" s="110"/>
    </row>
    <row r="3813" spans="4:14" s="126" customFormat="1" x14ac:dyDescent="0.25">
      <c r="D3813" s="59"/>
      <c r="N3813" s="110"/>
    </row>
    <row r="3814" spans="4:14" s="126" customFormat="1" x14ac:dyDescent="0.25">
      <c r="D3814" s="59"/>
      <c r="N3814" s="110"/>
    </row>
    <row r="3815" spans="4:14" s="126" customFormat="1" x14ac:dyDescent="0.25">
      <c r="D3815" s="59"/>
      <c r="N3815" s="110"/>
    </row>
    <row r="3816" spans="4:14" s="126" customFormat="1" x14ac:dyDescent="0.25">
      <c r="D3816" s="59"/>
      <c r="N3816" s="110"/>
    </row>
    <row r="3817" spans="4:14" s="126" customFormat="1" x14ac:dyDescent="0.25">
      <c r="D3817" s="59"/>
      <c r="N3817" s="110"/>
    </row>
    <row r="3818" spans="4:14" s="126" customFormat="1" x14ac:dyDescent="0.25">
      <c r="D3818" s="59"/>
      <c r="N3818" s="110"/>
    </row>
    <row r="3819" spans="4:14" s="126" customFormat="1" x14ac:dyDescent="0.25">
      <c r="D3819" s="59"/>
      <c r="N3819" s="110"/>
    </row>
    <row r="3820" spans="4:14" s="126" customFormat="1" x14ac:dyDescent="0.25">
      <c r="D3820" s="59"/>
      <c r="N3820" s="110"/>
    </row>
    <row r="3821" spans="4:14" s="126" customFormat="1" x14ac:dyDescent="0.25">
      <c r="D3821" s="59"/>
      <c r="N3821" s="110"/>
    </row>
    <row r="3822" spans="4:14" s="126" customFormat="1" x14ac:dyDescent="0.25">
      <c r="D3822" s="59"/>
      <c r="N3822" s="110"/>
    </row>
    <row r="3823" spans="4:14" s="126" customFormat="1" x14ac:dyDescent="0.25">
      <c r="D3823" s="59"/>
      <c r="N3823" s="110"/>
    </row>
    <row r="3824" spans="4:14" s="126" customFormat="1" x14ac:dyDescent="0.25">
      <c r="D3824" s="59"/>
      <c r="N3824" s="110"/>
    </row>
    <row r="3825" spans="4:14" s="126" customFormat="1" x14ac:dyDescent="0.25">
      <c r="D3825" s="59"/>
      <c r="N3825" s="110"/>
    </row>
    <row r="3826" spans="4:14" s="126" customFormat="1" x14ac:dyDescent="0.25">
      <c r="D3826" s="59"/>
      <c r="N3826" s="110"/>
    </row>
    <row r="3827" spans="4:14" s="126" customFormat="1" x14ac:dyDescent="0.25">
      <c r="D3827" s="59"/>
      <c r="N3827" s="110"/>
    </row>
    <row r="3828" spans="4:14" s="126" customFormat="1" x14ac:dyDescent="0.25">
      <c r="D3828" s="59"/>
      <c r="N3828" s="110"/>
    </row>
    <row r="3829" spans="4:14" s="126" customFormat="1" x14ac:dyDescent="0.25">
      <c r="D3829" s="59"/>
      <c r="N3829" s="110"/>
    </row>
    <row r="3830" spans="4:14" s="126" customFormat="1" x14ac:dyDescent="0.25">
      <c r="D3830" s="59"/>
      <c r="N3830" s="110"/>
    </row>
    <row r="3831" spans="4:14" s="126" customFormat="1" x14ac:dyDescent="0.25">
      <c r="D3831" s="59"/>
      <c r="N3831" s="110"/>
    </row>
    <row r="3832" spans="4:14" s="126" customFormat="1" x14ac:dyDescent="0.25">
      <c r="D3832" s="59"/>
      <c r="N3832" s="110"/>
    </row>
    <row r="3833" spans="4:14" s="126" customFormat="1" x14ac:dyDescent="0.25">
      <c r="D3833" s="59"/>
      <c r="N3833" s="110"/>
    </row>
    <row r="3834" spans="4:14" s="126" customFormat="1" x14ac:dyDescent="0.25">
      <c r="D3834" s="59"/>
      <c r="N3834" s="110"/>
    </row>
    <row r="3835" spans="4:14" s="126" customFormat="1" x14ac:dyDescent="0.25">
      <c r="D3835" s="59"/>
      <c r="N3835" s="110"/>
    </row>
    <row r="3836" spans="4:14" s="126" customFormat="1" x14ac:dyDescent="0.25">
      <c r="D3836" s="59"/>
      <c r="N3836" s="110"/>
    </row>
    <row r="3837" spans="4:14" s="126" customFormat="1" x14ac:dyDescent="0.25">
      <c r="D3837" s="59"/>
      <c r="N3837" s="110"/>
    </row>
    <row r="3838" spans="4:14" s="126" customFormat="1" x14ac:dyDescent="0.25">
      <c r="D3838" s="59"/>
      <c r="N3838" s="110"/>
    </row>
    <row r="3839" spans="4:14" s="126" customFormat="1" x14ac:dyDescent="0.25">
      <c r="D3839" s="59"/>
      <c r="N3839" s="110"/>
    </row>
    <row r="3840" spans="4:14" s="126" customFormat="1" x14ac:dyDescent="0.25">
      <c r="D3840" s="59"/>
      <c r="N3840" s="110"/>
    </row>
    <row r="3841" spans="4:14" s="126" customFormat="1" x14ac:dyDescent="0.25">
      <c r="D3841" s="59"/>
      <c r="N3841" s="110"/>
    </row>
    <row r="3842" spans="4:14" s="126" customFormat="1" x14ac:dyDescent="0.25">
      <c r="D3842" s="59"/>
      <c r="N3842" s="110"/>
    </row>
    <row r="3843" spans="4:14" s="126" customFormat="1" x14ac:dyDescent="0.25">
      <c r="D3843" s="59"/>
      <c r="N3843" s="110"/>
    </row>
    <row r="3844" spans="4:14" s="126" customFormat="1" x14ac:dyDescent="0.25">
      <c r="D3844" s="59"/>
      <c r="N3844" s="110"/>
    </row>
    <row r="3845" spans="4:14" s="126" customFormat="1" x14ac:dyDescent="0.25">
      <c r="D3845" s="59"/>
      <c r="N3845" s="110"/>
    </row>
    <row r="3846" spans="4:14" s="126" customFormat="1" x14ac:dyDescent="0.25">
      <c r="D3846" s="59"/>
      <c r="N3846" s="110"/>
    </row>
    <row r="3847" spans="4:14" s="126" customFormat="1" x14ac:dyDescent="0.25">
      <c r="D3847" s="59"/>
      <c r="N3847" s="110"/>
    </row>
    <row r="3848" spans="4:14" s="126" customFormat="1" x14ac:dyDescent="0.25">
      <c r="D3848" s="59"/>
      <c r="N3848" s="110"/>
    </row>
    <row r="3849" spans="4:14" s="126" customFormat="1" x14ac:dyDescent="0.25">
      <c r="D3849" s="59"/>
      <c r="N3849" s="110"/>
    </row>
    <row r="3850" spans="4:14" s="126" customFormat="1" x14ac:dyDescent="0.25">
      <c r="D3850" s="59"/>
      <c r="N3850" s="110"/>
    </row>
    <row r="3851" spans="4:14" s="126" customFormat="1" x14ac:dyDescent="0.25">
      <c r="D3851" s="59"/>
      <c r="N3851" s="110"/>
    </row>
    <row r="3852" spans="4:14" s="126" customFormat="1" x14ac:dyDescent="0.25">
      <c r="D3852" s="59"/>
      <c r="N3852" s="110"/>
    </row>
    <row r="3853" spans="4:14" s="126" customFormat="1" x14ac:dyDescent="0.25">
      <c r="D3853" s="59"/>
      <c r="N3853" s="110"/>
    </row>
    <row r="3854" spans="4:14" s="126" customFormat="1" x14ac:dyDescent="0.25">
      <c r="D3854" s="59"/>
      <c r="N3854" s="110"/>
    </row>
    <row r="3855" spans="4:14" s="126" customFormat="1" x14ac:dyDescent="0.25">
      <c r="D3855" s="59"/>
      <c r="N3855" s="110"/>
    </row>
    <row r="3856" spans="4:14" s="126" customFormat="1" x14ac:dyDescent="0.25">
      <c r="D3856" s="59"/>
      <c r="N3856" s="110"/>
    </row>
    <row r="3857" spans="4:14" s="126" customFormat="1" x14ac:dyDescent="0.25">
      <c r="D3857" s="59"/>
      <c r="N3857" s="110"/>
    </row>
    <row r="3858" spans="4:14" s="126" customFormat="1" x14ac:dyDescent="0.25">
      <c r="D3858" s="59"/>
      <c r="N3858" s="110"/>
    </row>
    <row r="3859" spans="4:14" s="126" customFormat="1" x14ac:dyDescent="0.25">
      <c r="D3859" s="59"/>
      <c r="N3859" s="110"/>
    </row>
    <row r="3860" spans="4:14" s="126" customFormat="1" x14ac:dyDescent="0.25">
      <c r="D3860" s="59"/>
      <c r="N3860" s="110"/>
    </row>
    <row r="3861" spans="4:14" s="126" customFormat="1" x14ac:dyDescent="0.25">
      <c r="D3861" s="59"/>
      <c r="N3861" s="110"/>
    </row>
    <row r="3862" spans="4:14" s="126" customFormat="1" x14ac:dyDescent="0.25">
      <c r="D3862" s="59"/>
      <c r="N3862" s="110"/>
    </row>
    <row r="3863" spans="4:14" s="126" customFormat="1" x14ac:dyDescent="0.25">
      <c r="D3863" s="59"/>
      <c r="N3863" s="110"/>
    </row>
    <row r="3864" spans="4:14" s="126" customFormat="1" x14ac:dyDescent="0.25">
      <c r="D3864" s="59"/>
      <c r="N3864" s="110"/>
    </row>
    <row r="3865" spans="4:14" s="126" customFormat="1" x14ac:dyDescent="0.25">
      <c r="D3865" s="59"/>
      <c r="N3865" s="110"/>
    </row>
    <row r="3866" spans="4:14" s="126" customFormat="1" x14ac:dyDescent="0.25">
      <c r="D3866" s="59"/>
      <c r="N3866" s="110"/>
    </row>
    <row r="3867" spans="4:14" s="126" customFormat="1" x14ac:dyDescent="0.25">
      <c r="D3867" s="59"/>
      <c r="N3867" s="110"/>
    </row>
    <row r="3868" spans="4:14" s="126" customFormat="1" x14ac:dyDescent="0.25">
      <c r="D3868" s="59"/>
      <c r="N3868" s="110"/>
    </row>
    <row r="3869" spans="4:14" s="126" customFormat="1" x14ac:dyDescent="0.25">
      <c r="D3869" s="59"/>
      <c r="N3869" s="110"/>
    </row>
    <row r="3870" spans="4:14" s="126" customFormat="1" x14ac:dyDescent="0.25">
      <c r="D3870" s="59"/>
      <c r="N3870" s="110"/>
    </row>
    <row r="3871" spans="4:14" s="126" customFormat="1" x14ac:dyDescent="0.25">
      <c r="D3871" s="59"/>
      <c r="N3871" s="110"/>
    </row>
    <row r="3872" spans="4:14" s="126" customFormat="1" x14ac:dyDescent="0.25">
      <c r="D3872" s="59"/>
      <c r="N3872" s="110"/>
    </row>
    <row r="3873" spans="4:14" s="126" customFormat="1" x14ac:dyDescent="0.25">
      <c r="D3873" s="59"/>
      <c r="N3873" s="110"/>
    </row>
    <row r="3874" spans="4:14" s="126" customFormat="1" x14ac:dyDescent="0.25">
      <c r="D3874" s="59"/>
      <c r="N3874" s="110"/>
    </row>
    <row r="3875" spans="4:14" s="126" customFormat="1" x14ac:dyDescent="0.25">
      <c r="D3875" s="59"/>
      <c r="N3875" s="110"/>
    </row>
    <row r="3876" spans="4:14" s="126" customFormat="1" x14ac:dyDescent="0.25">
      <c r="D3876" s="59"/>
      <c r="N3876" s="110"/>
    </row>
    <row r="3877" spans="4:14" s="126" customFormat="1" x14ac:dyDescent="0.25">
      <c r="D3877" s="59"/>
      <c r="N3877" s="110"/>
    </row>
    <row r="3878" spans="4:14" s="126" customFormat="1" x14ac:dyDescent="0.25">
      <c r="D3878" s="59"/>
      <c r="N3878" s="110"/>
    </row>
    <row r="3879" spans="4:14" s="126" customFormat="1" x14ac:dyDescent="0.25">
      <c r="D3879" s="59"/>
      <c r="N3879" s="110"/>
    </row>
    <row r="3880" spans="4:14" s="126" customFormat="1" x14ac:dyDescent="0.25">
      <c r="D3880" s="59"/>
      <c r="N3880" s="110"/>
    </row>
    <row r="3881" spans="4:14" s="126" customFormat="1" x14ac:dyDescent="0.25">
      <c r="D3881" s="59"/>
      <c r="N3881" s="110"/>
    </row>
    <row r="3882" spans="4:14" s="126" customFormat="1" x14ac:dyDescent="0.25">
      <c r="D3882" s="59"/>
      <c r="N3882" s="110"/>
    </row>
    <row r="3883" spans="4:14" s="126" customFormat="1" x14ac:dyDescent="0.25">
      <c r="D3883" s="59"/>
      <c r="N3883" s="110"/>
    </row>
    <row r="3884" spans="4:14" s="126" customFormat="1" x14ac:dyDescent="0.25">
      <c r="D3884" s="59"/>
      <c r="N3884" s="110"/>
    </row>
    <row r="3885" spans="4:14" s="126" customFormat="1" x14ac:dyDescent="0.25">
      <c r="D3885" s="59"/>
      <c r="N3885" s="110"/>
    </row>
    <row r="3886" spans="4:14" s="126" customFormat="1" x14ac:dyDescent="0.25">
      <c r="D3886" s="59"/>
      <c r="N3886" s="110"/>
    </row>
    <row r="3887" spans="4:14" s="126" customFormat="1" x14ac:dyDescent="0.25">
      <c r="D3887" s="59"/>
      <c r="N3887" s="110"/>
    </row>
    <row r="3888" spans="4:14" s="126" customFormat="1" x14ac:dyDescent="0.25">
      <c r="D3888" s="59"/>
      <c r="N3888" s="110"/>
    </row>
    <row r="3889" spans="4:14" s="126" customFormat="1" x14ac:dyDescent="0.25">
      <c r="D3889" s="59"/>
      <c r="N3889" s="110"/>
    </row>
    <row r="3890" spans="4:14" s="126" customFormat="1" x14ac:dyDescent="0.25">
      <c r="D3890" s="59"/>
      <c r="N3890" s="110"/>
    </row>
    <row r="3891" spans="4:14" s="126" customFormat="1" x14ac:dyDescent="0.25">
      <c r="D3891" s="59"/>
      <c r="N3891" s="110"/>
    </row>
    <row r="3892" spans="4:14" s="126" customFormat="1" x14ac:dyDescent="0.25">
      <c r="D3892" s="59"/>
      <c r="N3892" s="110"/>
    </row>
    <row r="3893" spans="4:14" s="126" customFormat="1" x14ac:dyDescent="0.25">
      <c r="D3893" s="59"/>
      <c r="N3893" s="110"/>
    </row>
    <row r="3894" spans="4:14" s="126" customFormat="1" x14ac:dyDescent="0.25">
      <c r="D3894" s="59"/>
      <c r="N3894" s="110"/>
    </row>
    <row r="3895" spans="4:14" s="126" customFormat="1" x14ac:dyDescent="0.25">
      <c r="D3895" s="59"/>
      <c r="N3895" s="110"/>
    </row>
    <row r="3896" spans="4:14" s="126" customFormat="1" x14ac:dyDescent="0.25">
      <c r="D3896" s="59"/>
      <c r="N3896" s="110"/>
    </row>
    <row r="3897" spans="4:14" s="126" customFormat="1" x14ac:dyDescent="0.25">
      <c r="D3897" s="59"/>
      <c r="N3897" s="110"/>
    </row>
    <row r="3898" spans="4:14" s="126" customFormat="1" x14ac:dyDescent="0.25">
      <c r="D3898" s="59"/>
      <c r="N3898" s="110"/>
    </row>
    <row r="3899" spans="4:14" s="126" customFormat="1" x14ac:dyDescent="0.25">
      <c r="D3899" s="59"/>
      <c r="N3899" s="110"/>
    </row>
    <row r="3900" spans="4:14" s="126" customFormat="1" x14ac:dyDescent="0.25">
      <c r="D3900" s="59"/>
      <c r="N3900" s="110"/>
    </row>
    <row r="3901" spans="4:14" s="126" customFormat="1" x14ac:dyDescent="0.25">
      <c r="D3901" s="59"/>
      <c r="N3901" s="110"/>
    </row>
    <row r="3902" spans="4:14" s="126" customFormat="1" x14ac:dyDescent="0.25">
      <c r="D3902" s="59"/>
      <c r="N3902" s="110"/>
    </row>
    <row r="3903" spans="4:14" s="126" customFormat="1" x14ac:dyDescent="0.25">
      <c r="D3903" s="59"/>
      <c r="N3903" s="110"/>
    </row>
    <row r="3904" spans="4:14" s="126" customFormat="1" x14ac:dyDescent="0.25">
      <c r="D3904" s="59"/>
      <c r="N3904" s="110"/>
    </row>
    <row r="3905" spans="4:14" s="126" customFormat="1" x14ac:dyDescent="0.25">
      <c r="D3905" s="59"/>
      <c r="N3905" s="110"/>
    </row>
    <row r="3906" spans="4:14" s="126" customFormat="1" x14ac:dyDescent="0.25">
      <c r="D3906" s="59"/>
      <c r="N3906" s="110"/>
    </row>
    <row r="3907" spans="4:14" s="126" customFormat="1" x14ac:dyDescent="0.25">
      <c r="D3907" s="59"/>
      <c r="N3907" s="110"/>
    </row>
    <row r="3908" spans="4:14" s="126" customFormat="1" x14ac:dyDescent="0.25">
      <c r="D3908" s="59"/>
      <c r="N3908" s="110"/>
    </row>
    <row r="3909" spans="4:14" s="126" customFormat="1" x14ac:dyDescent="0.25">
      <c r="D3909" s="59"/>
      <c r="N3909" s="110"/>
    </row>
    <row r="3910" spans="4:14" s="126" customFormat="1" x14ac:dyDescent="0.25">
      <c r="D3910" s="59"/>
      <c r="N3910" s="110"/>
    </row>
    <row r="3911" spans="4:14" s="126" customFormat="1" x14ac:dyDescent="0.25">
      <c r="D3911" s="59"/>
      <c r="N3911" s="110"/>
    </row>
    <row r="3912" spans="4:14" s="126" customFormat="1" x14ac:dyDescent="0.25">
      <c r="D3912" s="59"/>
      <c r="N3912" s="110"/>
    </row>
    <row r="3913" spans="4:14" s="126" customFormat="1" x14ac:dyDescent="0.25">
      <c r="D3913" s="59"/>
      <c r="N3913" s="110"/>
    </row>
    <row r="3914" spans="4:14" s="126" customFormat="1" x14ac:dyDescent="0.25">
      <c r="D3914" s="59"/>
      <c r="N3914" s="110"/>
    </row>
    <row r="3915" spans="4:14" s="126" customFormat="1" x14ac:dyDescent="0.25">
      <c r="D3915" s="59"/>
      <c r="N3915" s="110"/>
    </row>
    <row r="3916" spans="4:14" s="126" customFormat="1" x14ac:dyDescent="0.25">
      <c r="D3916" s="59"/>
      <c r="N3916" s="110"/>
    </row>
    <row r="3917" spans="4:14" s="126" customFormat="1" x14ac:dyDescent="0.25">
      <c r="D3917" s="59"/>
      <c r="N3917" s="110"/>
    </row>
    <row r="3918" spans="4:14" s="126" customFormat="1" x14ac:dyDescent="0.25">
      <c r="D3918" s="59"/>
      <c r="N3918" s="110"/>
    </row>
    <row r="3919" spans="4:14" s="126" customFormat="1" x14ac:dyDescent="0.25">
      <c r="D3919" s="59"/>
      <c r="N3919" s="110"/>
    </row>
    <row r="3920" spans="4:14" s="126" customFormat="1" x14ac:dyDescent="0.25">
      <c r="D3920" s="59"/>
      <c r="N3920" s="110"/>
    </row>
    <row r="3921" spans="4:14" s="126" customFormat="1" x14ac:dyDescent="0.25">
      <c r="D3921" s="59"/>
      <c r="N3921" s="110"/>
    </row>
    <row r="3922" spans="4:14" s="126" customFormat="1" x14ac:dyDescent="0.25">
      <c r="D3922" s="59"/>
      <c r="N3922" s="110"/>
    </row>
    <row r="3923" spans="4:14" s="126" customFormat="1" x14ac:dyDescent="0.25">
      <c r="D3923" s="59"/>
      <c r="N3923" s="110"/>
    </row>
    <row r="3924" spans="4:14" s="126" customFormat="1" x14ac:dyDescent="0.25">
      <c r="D3924" s="59"/>
      <c r="N3924" s="110"/>
    </row>
    <row r="3925" spans="4:14" s="126" customFormat="1" x14ac:dyDescent="0.25">
      <c r="D3925" s="59"/>
      <c r="N3925" s="110"/>
    </row>
    <row r="3926" spans="4:14" s="126" customFormat="1" x14ac:dyDescent="0.25">
      <c r="D3926" s="59"/>
      <c r="N3926" s="110"/>
    </row>
    <row r="3927" spans="4:14" s="126" customFormat="1" x14ac:dyDescent="0.25">
      <c r="D3927" s="59"/>
      <c r="N3927" s="110"/>
    </row>
    <row r="3928" spans="4:14" s="126" customFormat="1" x14ac:dyDescent="0.25">
      <c r="D3928" s="59"/>
      <c r="N3928" s="110"/>
    </row>
    <row r="3929" spans="4:14" s="126" customFormat="1" x14ac:dyDescent="0.25">
      <c r="D3929" s="59"/>
      <c r="N3929" s="110"/>
    </row>
    <row r="3930" spans="4:14" s="126" customFormat="1" x14ac:dyDescent="0.25">
      <c r="D3930" s="59"/>
      <c r="N3930" s="110"/>
    </row>
    <row r="3931" spans="4:14" s="126" customFormat="1" x14ac:dyDescent="0.25">
      <c r="D3931" s="59"/>
      <c r="N3931" s="110"/>
    </row>
    <row r="3932" spans="4:14" s="126" customFormat="1" x14ac:dyDescent="0.25">
      <c r="D3932" s="59"/>
      <c r="N3932" s="110"/>
    </row>
    <row r="3933" spans="4:14" s="126" customFormat="1" x14ac:dyDescent="0.25">
      <c r="D3933" s="59"/>
      <c r="N3933" s="110"/>
    </row>
    <row r="3934" spans="4:14" s="126" customFormat="1" x14ac:dyDescent="0.25">
      <c r="D3934" s="59"/>
      <c r="N3934" s="110"/>
    </row>
    <row r="3935" spans="4:14" s="126" customFormat="1" x14ac:dyDescent="0.25">
      <c r="D3935" s="59"/>
      <c r="N3935" s="110"/>
    </row>
    <row r="3936" spans="4:14" s="126" customFormat="1" x14ac:dyDescent="0.25">
      <c r="D3936" s="59"/>
      <c r="N3936" s="110"/>
    </row>
    <row r="3937" spans="4:14" s="126" customFormat="1" x14ac:dyDescent="0.25">
      <c r="D3937" s="59"/>
      <c r="N3937" s="110"/>
    </row>
    <row r="3938" spans="4:14" s="126" customFormat="1" x14ac:dyDescent="0.25">
      <c r="D3938" s="59"/>
      <c r="N3938" s="110"/>
    </row>
    <row r="3939" spans="4:14" s="126" customFormat="1" x14ac:dyDescent="0.25">
      <c r="D3939" s="59"/>
      <c r="N3939" s="110"/>
    </row>
    <row r="3940" spans="4:14" s="126" customFormat="1" x14ac:dyDescent="0.25">
      <c r="D3940" s="59"/>
      <c r="N3940" s="110"/>
    </row>
    <row r="3941" spans="4:14" s="126" customFormat="1" x14ac:dyDescent="0.25">
      <c r="D3941" s="59"/>
      <c r="N3941" s="110"/>
    </row>
    <row r="3942" spans="4:14" s="126" customFormat="1" x14ac:dyDescent="0.25">
      <c r="D3942" s="59"/>
      <c r="N3942" s="110"/>
    </row>
    <row r="3943" spans="4:14" s="126" customFormat="1" x14ac:dyDescent="0.25">
      <c r="D3943" s="59"/>
      <c r="N3943" s="110"/>
    </row>
    <row r="3944" spans="4:14" s="126" customFormat="1" x14ac:dyDescent="0.25">
      <c r="D3944" s="59"/>
      <c r="N3944" s="110"/>
    </row>
    <row r="3945" spans="4:14" s="126" customFormat="1" x14ac:dyDescent="0.25">
      <c r="D3945" s="59"/>
      <c r="N3945" s="110"/>
    </row>
    <row r="3946" spans="4:14" s="126" customFormat="1" x14ac:dyDescent="0.25">
      <c r="D3946" s="59"/>
      <c r="N3946" s="110"/>
    </row>
    <row r="3947" spans="4:14" s="126" customFormat="1" x14ac:dyDescent="0.25">
      <c r="D3947" s="59"/>
      <c r="N3947" s="110"/>
    </row>
    <row r="3948" spans="4:14" s="126" customFormat="1" x14ac:dyDescent="0.25">
      <c r="D3948" s="59"/>
      <c r="N3948" s="110"/>
    </row>
    <row r="3949" spans="4:14" s="126" customFormat="1" x14ac:dyDescent="0.25">
      <c r="D3949" s="59"/>
      <c r="N3949" s="110"/>
    </row>
    <row r="3950" spans="4:14" s="126" customFormat="1" x14ac:dyDescent="0.25">
      <c r="D3950" s="59"/>
      <c r="N3950" s="110"/>
    </row>
    <row r="3951" spans="4:14" s="126" customFormat="1" x14ac:dyDescent="0.25">
      <c r="D3951" s="59"/>
      <c r="N3951" s="110"/>
    </row>
    <row r="3952" spans="4:14" s="126" customFormat="1" x14ac:dyDescent="0.25">
      <c r="D3952" s="59"/>
      <c r="N3952" s="110"/>
    </row>
    <row r="3953" spans="4:14" s="126" customFormat="1" x14ac:dyDescent="0.25">
      <c r="D3953" s="59"/>
      <c r="N3953" s="110"/>
    </row>
    <row r="3954" spans="4:14" s="126" customFormat="1" x14ac:dyDescent="0.25">
      <c r="D3954" s="59"/>
      <c r="N3954" s="110"/>
    </row>
    <row r="3955" spans="4:14" s="126" customFormat="1" x14ac:dyDescent="0.25">
      <c r="D3955" s="59"/>
      <c r="N3955" s="110"/>
    </row>
    <row r="3956" spans="4:14" s="126" customFormat="1" x14ac:dyDescent="0.25">
      <c r="D3956" s="59"/>
      <c r="N3956" s="110"/>
    </row>
    <row r="3957" spans="4:14" s="126" customFormat="1" x14ac:dyDescent="0.25">
      <c r="D3957" s="59"/>
      <c r="N3957" s="110"/>
    </row>
    <row r="3958" spans="4:14" s="126" customFormat="1" x14ac:dyDescent="0.25">
      <c r="D3958" s="59"/>
      <c r="N3958" s="110"/>
    </row>
    <row r="3959" spans="4:14" s="126" customFormat="1" x14ac:dyDescent="0.25">
      <c r="D3959" s="59"/>
      <c r="N3959" s="110"/>
    </row>
    <row r="3960" spans="4:14" s="126" customFormat="1" x14ac:dyDescent="0.25">
      <c r="D3960" s="59"/>
      <c r="N3960" s="110"/>
    </row>
    <row r="3961" spans="4:14" s="126" customFormat="1" x14ac:dyDescent="0.25">
      <c r="D3961" s="59"/>
      <c r="N3961" s="110"/>
    </row>
    <row r="3962" spans="4:14" s="126" customFormat="1" x14ac:dyDescent="0.25">
      <c r="D3962" s="59"/>
      <c r="N3962" s="110"/>
    </row>
    <row r="3963" spans="4:14" s="126" customFormat="1" x14ac:dyDescent="0.25">
      <c r="D3963" s="59"/>
      <c r="N3963" s="110"/>
    </row>
    <row r="3964" spans="4:14" s="126" customFormat="1" x14ac:dyDescent="0.25">
      <c r="D3964" s="59"/>
      <c r="N3964" s="110"/>
    </row>
    <row r="3965" spans="4:14" s="126" customFormat="1" x14ac:dyDescent="0.25">
      <c r="D3965" s="59"/>
      <c r="N3965" s="110"/>
    </row>
    <row r="3966" spans="4:14" s="126" customFormat="1" x14ac:dyDescent="0.25">
      <c r="D3966" s="59"/>
      <c r="N3966" s="110"/>
    </row>
    <row r="3967" spans="4:14" s="126" customFormat="1" x14ac:dyDescent="0.25">
      <c r="D3967" s="59"/>
      <c r="N3967" s="110"/>
    </row>
    <row r="3968" spans="4:14" s="126" customFormat="1" x14ac:dyDescent="0.25">
      <c r="D3968" s="59"/>
      <c r="N3968" s="110"/>
    </row>
    <row r="3969" spans="4:14" s="126" customFormat="1" x14ac:dyDescent="0.25">
      <c r="D3969" s="59"/>
      <c r="N3969" s="110"/>
    </row>
    <row r="3970" spans="4:14" s="126" customFormat="1" x14ac:dyDescent="0.25">
      <c r="D3970" s="59"/>
      <c r="N3970" s="110"/>
    </row>
    <row r="3971" spans="4:14" s="126" customFormat="1" x14ac:dyDescent="0.25">
      <c r="D3971" s="59"/>
      <c r="N3971" s="110"/>
    </row>
    <row r="3972" spans="4:14" s="126" customFormat="1" x14ac:dyDescent="0.25">
      <c r="D3972" s="59"/>
      <c r="N3972" s="110"/>
    </row>
    <row r="3973" spans="4:14" s="126" customFormat="1" x14ac:dyDescent="0.25">
      <c r="D3973" s="59"/>
      <c r="N3973" s="110"/>
    </row>
    <row r="3974" spans="4:14" s="126" customFormat="1" x14ac:dyDescent="0.25">
      <c r="D3974" s="59"/>
      <c r="N3974" s="110"/>
    </row>
    <row r="3975" spans="4:14" s="126" customFormat="1" x14ac:dyDescent="0.25">
      <c r="D3975" s="59"/>
      <c r="N3975" s="110"/>
    </row>
    <row r="3976" spans="4:14" s="126" customFormat="1" x14ac:dyDescent="0.25">
      <c r="D3976" s="59"/>
      <c r="N3976" s="110"/>
    </row>
    <row r="3977" spans="4:14" s="126" customFormat="1" x14ac:dyDescent="0.25">
      <c r="D3977" s="59"/>
      <c r="N3977" s="110"/>
    </row>
    <row r="3978" spans="4:14" s="126" customFormat="1" x14ac:dyDescent="0.25">
      <c r="D3978" s="59"/>
      <c r="N3978" s="110"/>
    </row>
    <row r="3979" spans="4:14" s="126" customFormat="1" x14ac:dyDescent="0.25">
      <c r="D3979" s="59"/>
      <c r="N3979" s="110"/>
    </row>
    <row r="3980" spans="4:14" s="126" customFormat="1" x14ac:dyDescent="0.25">
      <c r="D3980" s="59"/>
      <c r="N3980" s="110"/>
    </row>
    <row r="3981" spans="4:14" s="126" customFormat="1" x14ac:dyDescent="0.25">
      <c r="D3981" s="59"/>
      <c r="N3981" s="110"/>
    </row>
    <row r="3982" spans="4:14" s="126" customFormat="1" x14ac:dyDescent="0.25">
      <c r="D3982" s="59"/>
      <c r="N3982" s="110"/>
    </row>
    <row r="3983" spans="4:14" s="126" customFormat="1" x14ac:dyDescent="0.25">
      <c r="D3983" s="59"/>
      <c r="N3983" s="110"/>
    </row>
    <row r="3984" spans="4:14" s="126" customFormat="1" x14ac:dyDescent="0.25">
      <c r="D3984" s="59"/>
      <c r="N3984" s="110"/>
    </row>
    <row r="3985" spans="4:14" s="126" customFormat="1" x14ac:dyDescent="0.25">
      <c r="D3985" s="59"/>
      <c r="N3985" s="110"/>
    </row>
    <row r="3986" spans="4:14" s="126" customFormat="1" x14ac:dyDescent="0.25">
      <c r="D3986" s="59"/>
      <c r="N3986" s="110"/>
    </row>
    <row r="3987" spans="4:14" s="126" customFormat="1" x14ac:dyDescent="0.25">
      <c r="D3987" s="59"/>
      <c r="N3987" s="110"/>
    </row>
    <row r="3988" spans="4:14" s="126" customFormat="1" x14ac:dyDescent="0.25">
      <c r="D3988" s="59"/>
      <c r="N3988" s="110"/>
    </row>
    <row r="3989" spans="4:14" s="126" customFormat="1" x14ac:dyDescent="0.25">
      <c r="D3989" s="59"/>
      <c r="N3989" s="110"/>
    </row>
    <row r="3990" spans="4:14" s="126" customFormat="1" x14ac:dyDescent="0.25">
      <c r="D3990" s="59"/>
      <c r="N3990" s="110"/>
    </row>
    <row r="3991" spans="4:14" s="126" customFormat="1" x14ac:dyDescent="0.25">
      <c r="D3991" s="59"/>
      <c r="N3991" s="110"/>
    </row>
    <row r="3992" spans="4:14" s="126" customFormat="1" x14ac:dyDescent="0.25">
      <c r="D3992" s="59"/>
      <c r="N3992" s="110"/>
    </row>
    <row r="3993" spans="4:14" s="126" customFormat="1" x14ac:dyDescent="0.25">
      <c r="D3993" s="59"/>
      <c r="N3993" s="110"/>
    </row>
    <row r="3994" spans="4:14" s="126" customFormat="1" x14ac:dyDescent="0.25">
      <c r="D3994" s="59"/>
      <c r="N3994" s="110"/>
    </row>
    <row r="3995" spans="4:14" s="126" customFormat="1" x14ac:dyDescent="0.25">
      <c r="D3995" s="59"/>
      <c r="N3995" s="110"/>
    </row>
    <row r="3996" spans="4:14" s="126" customFormat="1" x14ac:dyDescent="0.25">
      <c r="D3996" s="59"/>
      <c r="N3996" s="110"/>
    </row>
    <row r="3997" spans="4:14" s="126" customFormat="1" x14ac:dyDescent="0.25">
      <c r="D3997" s="59"/>
      <c r="N3997" s="110"/>
    </row>
    <row r="3998" spans="4:14" s="126" customFormat="1" x14ac:dyDescent="0.25">
      <c r="D3998" s="59"/>
      <c r="N3998" s="110"/>
    </row>
    <row r="3999" spans="4:14" s="126" customFormat="1" x14ac:dyDescent="0.25">
      <c r="D3999" s="59"/>
      <c r="N3999" s="110"/>
    </row>
    <row r="4000" spans="4:14" s="126" customFormat="1" x14ac:dyDescent="0.25">
      <c r="D4000" s="59"/>
      <c r="N4000" s="110"/>
    </row>
    <row r="4001" spans="4:14" s="126" customFormat="1" x14ac:dyDescent="0.25">
      <c r="D4001" s="59"/>
      <c r="N4001" s="110"/>
    </row>
    <row r="4002" spans="4:14" s="126" customFormat="1" x14ac:dyDescent="0.25">
      <c r="D4002" s="59"/>
      <c r="N4002" s="110"/>
    </row>
    <row r="4003" spans="4:14" s="126" customFormat="1" x14ac:dyDescent="0.25">
      <c r="D4003" s="59"/>
      <c r="N4003" s="110"/>
    </row>
    <row r="4004" spans="4:14" s="126" customFormat="1" x14ac:dyDescent="0.25">
      <c r="D4004" s="59"/>
      <c r="N4004" s="110"/>
    </row>
    <row r="4005" spans="4:14" s="126" customFormat="1" x14ac:dyDescent="0.25">
      <c r="D4005" s="59"/>
      <c r="N4005" s="110"/>
    </row>
    <row r="4006" spans="4:14" s="126" customFormat="1" x14ac:dyDescent="0.25">
      <c r="D4006" s="59"/>
      <c r="N4006" s="110"/>
    </row>
    <row r="4007" spans="4:14" s="126" customFormat="1" x14ac:dyDescent="0.25">
      <c r="D4007" s="59"/>
      <c r="N4007" s="110"/>
    </row>
    <row r="4008" spans="4:14" s="126" customFormat="1" x14ac:dyDescent="0.25">
      <c r="D4008" s="59"/>
      <c r="N4008" s="110"/>
    </row>
    <row r="4009" spans="4:14" s="126" customFormat="1" x14ac:dyDescent="0.25">
      <c r="D4009" s="59"/>
      <c r="N4009" s="110"/>
    </row>
    <row r="4010" spans="4:14" s="126" customFormat="1" x14ac:dyDescent="0.25">
      <c r="D4010" s="59"/>
      <c r="N4010" s="110"/>
    </row>
    <row r="4011" spans="4:14" s="126" customFormat="1" x14ac:dyDescent="0.25">
      <c r="D4011" s="59"/>
      <c r="N4011" s="110"/>
    </row>
    <row r="4012" spans="4:14" s="126" customFormat="1" x14ac:dyDescent="0.25">
      <c r="D4012" s="59"/>
      <c r="N4012" s="110"/>
    </row>
    <row r="4013" spans="4:14" s="126" customFormat="1" x14ac:dyDescent="0.25">
      <c r="D4013" s="59"/>
      <c r="N4013" s="110"/>
    </row>
    <row r="4014" spans="4:14" s="126" customFormat="1" x14ac:dyDescent="0.25">
      <c r="D4014" s="59"/>
      <c r="N4014" s="110"/>
    </row>
    <row r="4015" spans="4:14" s="126" customFormat="1" x14ac:dyDescent="0.25">
      <c r="D4015" s="59"/>
      <c r="N4015" s="110"/>
    </row>
    <row r="4016" spans="4:14" s="126" customFormat="1" x14ac:dyDescent="0.25">
      <c r="D4016" s="59"/>
      <c r="N4016" s="110"/>
    </row>
    <row r="4017" spans="4:14" s="126" customFormat="1" x14ac:dyDescent="0.25">
      <c r="D4017" s="59"/>
      <c r="N4017" s="110"/>
    </row>
    <row r="4018" spans="4:14" s="126" customFormat="1" x14ac:dyDescent="0.25">
      <c r="D4018" s="59"/>
      <c r="N4018" s="110"/>
    </row>
    <row r="4019" spans="4:14" s="126" customFormat="1" x14ac:dyDescent="0.25">
      <c r="D4019" s="59"/>
      <c r="N4019" s="110"/>
    </row>
    <row r="4020" spans="4:14" s="126" customFormat="1" x14ac:dyDescent="0.25">
      <c r="D4020" s="59"/>
      <c r="N4020" s="110"/>
    </row>
    <row r="4021" spans="4:14" s="126" customFormat="1" x14ac:dyDescent="0.25">
      <c r="D4021" s="59"/>
      <c r="N4021" s="110"/>
    </row>
    <row r="4022" spans="4:14" s="126" customFormat="1" x14ac:dyDescent="0.25">
      <c r="D4022" s="59"/>
      <c r="N4022" s="110"/>
    </row>
    <row r="4023" spans="4:14" s="126" customFormat="1" x14ac:dyDescent="0.25">
      <c r="D4023" s="59"/>
      <c r="N4023" s="110"/>
    </row>
    <row r="4024" spans="4:14" s="126" customFormat="1" x14ac:dyDescent="0.25">
      <c r="D4024" s="59"/>
      <c r="N4024" s="110"/>
    </row>
    <row r="4025" spans="4:14" s="126" customFormat="1" x14ac:dyDescent="0.25">
      <c r="D4025" s="59"/>
      <c r="N4025" s="110"/>
    </row>
    <row r="4026" spans="4:14" s="126" customFormat="1" x14ac:dyDescent="0.25">
      <c r="D4026" s="59"/>
      <c r="N4026" s="110"/>
    </row>
    <row r="4027" spans="4:14" s="126" customFormat="1" x14ac:dyDescent="0.25">
      <c r="D4027" s="59"/>
      <c r="N4027" s="110"/>
    </row>
    <row r="4028" spans="4:14" s="126" customFormat="1" x14ac:dyDescent="0.25">
      <c r="D4028" s="59"/>
      <c r="N4028" s="110"/>
    </row>
    <row r="4029" spans="4:14" s="126" customFormat="1" x14ac:dyDescent="0.25">
      <c r="D4029" s="59"/>
      <c r="N4029" s="110"/>
    </row>
    <row r="4030" spans="4:14" s="126" customFormat="1" x14ac:dyDescent="0.25">
      <c r="D4030" s="59"/>
      <c r="N4030" s="110"/>
    </row>
    <row r="4031" spans="4:14" s="126" customFormat="1" x14ac:dyDescent="0.25">
      <c r="D4031" s="59"/>
      <c r="N4031" s="110"/>
    </row>
    <row r="4032" spans="4:14" s="126" customFormat="1" x14ac:dyDescent="0.25">
      <c r="D4032" s="59"/>
      <c r="N4032" s="110"/>
    </row>
    <row r="4033" spans="4:14" s="126" customFormat="1" x14ac:dyDescent="0.25">
      <c r="D4033" s="59"/>
      <c r="N4033" s="110"/>
    </row>
    <row r="4034" spans="4:14" s="126" customFormat="1" x14ac:dyDescent="0.25">
      <c r="D4034" s="59"/>
      <c r="N4034" s="110"/>
    </row>
    <row r="4035" spans="4:14" s="126" customFormat="1" x14ac:dyDescent="0.25">
      <c r="D4035" s="59"/>
      <c r="N4035" s="110"/>
    </row>
    <row r="4036" spans="4:14" s="126" customFormat="1" x14ac:dyDescent="0.25">
      <c r="D4036" s="59"/>
      <c r="N4036" s="110"/>
    </row>
    <row r="4037" spans="4:14" s="126" customFormat="1" x14ac:dyDescent="0.25">
      <c r="D4037" s="59"/>
      <c r="N4037" s="110"/>
    </row>
    <row r="4038" spans="4:14" s="126" customFormat="1" x14ac:dyDescent="0.25">
      <c r="D4038" s="59"/>
      <c r="N4038" s="110"/>
    </row>
    <row r="4039" spans="4:14" s="126" customFormat="1" x14ac:dyDescent="0.25">
      <c r="D4039" s="59"/>
      <c r="N4039" s="110"/>
    </row>
    <row r="4040" spans="4:14" s="126" customFormat="1" x14ac:dyDescent="0.25">
      <c r="D4040" s="59"/>
      <c r="N4040" s="110"/>
    </row>
    <row r="4041" spans="4:14" s="126" customFormat="1" x14ac:dyDescent="0.25">
      <c r="D4041" s="59"/>
      <c r="N4041" s="110"/>
    </row>
    <row r="4042" spans="4:14" s="126" customFormat="1" x14ac:dyDescent="0.25">
      <c r="D4042" s="59"/>
      <c r="N4042" s="110"/>
    </row>
    <row r="4043" spans="4:14" s="126" customFormat="1" x14ac:dyDescent="0.25">
      <c r="D4043" s="59"/>
      <c r="N4043" s="110"/>
    </row>
    <row r="4044" spans="4:14" s="126" customFormat="1" x14ac:dyDescent="0.25">
      <c r="D4044" s="59"/>
      <c r="N4044" s="110"/>
    </row>
    <row r="4045" spans="4:14" s="126" customFormat="1" x14ac:dyDescent="0.25">
      <c r="D4045" s="59"/>
      <c r="N4045" s="110"/>
    </row>
    <row r="4046" spans="4:14" s="126" customFormat="1" x14ac:dyDescent="0.25">
      <c r="D4046" s="59"/>
      <c r="N4046" s="110"/>
    </row>
    <row r="4047" spans="4:14" s="126" customFormat="1" x14ac:dyDescent="0.25">
      <c r="D4047" s="59"/>
      <c r="N4047" s="110"/>
    </row>
    <row r="4048" spans="4:14" s="126" customFormat="1" x14ac:dyDescent="0.25">
      <c r="D4048" s="59"/>
      <c r="N4048" s="110"/>
    </row>
    <row r="4049" spans="4:14" s="126" customFormat="1" x14ac:dyDescent="0.25">
      <c r="D4049" s="59"/>
      <c r="N4049" s="110"/>
    </row>
    <row r="4050" spans="4:14" s="126" customFormat="1" x14ac:dyDescent="0.25">
      <c r="D4050" s="59"/>
      <c r="N4050" s="110"/>
    </row>
    <row r="4051" spans="4:14" s="126" customFormat="1" x14ac:dyDescent="0.25">
      <c r="D4051" s="59"/>
      <c r="N4051" s="110"/>
    </row>
    <row r="4052" spans="4:14" s="126" customFormat="1" x14ac:dyDescent="0.25">
      <c r="D4052" s="59"/>
      <c r="N4052" s="110"/>
    </row>
    <row r="4053" spans="4:14" s="126" customFormat="1" x14ac:dyDescent="0.25">
      <c r="D4053" s="59"/>
      <c r="N4053" s="110"/>
    </row>
    <row r="4054" spans="4:14" s="126" customFormat="1" x14ac:dyDescent="0.25">
      <c r="D4054" s="59"/>
      <c r="N4054" s="110"/>
    </row>
    <row r="4055" spans="4:14" s="126" customFormat="1" x14ac:dyDescent="0.25">
      <c r="D4055" s="59"/>
      <c r="N4055" s="110"/>
    </row>
    <row r="4056" spans="4:14" s="126" customFormat="1" x14ac:dyDescent="0.25">
      <c r="D4056" s="59"/>
      <c r="N4056" s="110"/>
    </row>
    <row r="4057" spans="4:14" s="126" customFormat="1" x14ac:dyDescent="0.25">
      <c r="D4057" s="59"/>
      <c r="N4057" s="110"/>
    </row>
    <row r="4058" spans="4:14" s="126" customFormat="1" x14ac:dyDescent="0.25">
      <c r="D4058" s="59"/>
      <c r="N4058" s="110"/>
    </row>
    <row r="4059" spans="4:14" s="126" customFormat="1" x14ac:dyDescent="0.25">
      <c r="D4059" s="59"/>
      <c r="N4059" s="110"/>
    </row>
    <row r="4060" spans="4:14" s="126" customFormat="1" x14ac:dyDescent="0.25">
      <c r="D4060" s="59"/>
      <c r="N4060" s="110"/>
    </row>
    <row r="4061" spans="4:14" s="126" customFormat="1" x14ac:dyDescent="0.25">
      <c r="D4061" s="59"/>
      <c r="N4061" s="110"/>
    </row>
    <row r="4062" spans="4:14" s="126" customFormat="1" x14ac:dyDescent="0.25">
      <c r="D4062" s="59"/>
      <c r="N4062" s="110"/>
    </row>
    <row r="4063" spans="4:14" s="126" customFormat="1" x14ac:dyDescent="0.25">
      <c r="D4063" s="59"/>
      <c r="N4063" s="110"/>
    </row>
    <row r="4064" spans="4:14" s="126" customFormat="1" x14ac:dyDescent="0.25">
      <c r="D4064" s="59"/>
      <c r="N4064" s="110"/>
    </row>
    <row r="4065" spans="4:14" s="126" customFormat="1" x14ac:dyDescent="0.25">
      <c r="D4065" s="59"/>
      <c r="N4065" s="110"/>
    </row>
    <row r="4066" spans="4:14" s="126" customFormat="1" x14ac:dyDescent="0.25">
      <c r="D4066" s="59"/>
      <c r="N4066" s="110"/>
    </row>
    <row r="4067" spans="4:14" s="126" customFormat="1" x14ac:dyDescent="0.25">
      <c r="D4067" s="59"/>
      <c r="N4067" s="110"/>
    </row>
    <row r="4068" spans="4:14" s="126" customFormat="1" x14ac:dyDescent="0.25">
      <c r="D4068" s="59"/>
      <c r="N4068" s="110"/>
    </row>
    <row r="4069" spans="4:14" s="126" customFormat="1" x14ac:dyDescent="0.25">
      <c r="D4069" s="59"/>
      <c r="N4069" s="110"/>
    </row>
    <row r="4070" spans="4:14" s="126" customFormat="1" x14ac:dyDescent="0.25">
      <c r="D4070" s="59"/>
      <c r="N4070" s="110"/>
    </row>
    <row r="4071" spans="4:14" s="126" customFormat="1" x14ac:dyDescent="0.25">
      <c r="D4071" s="59"/>
      <c r="N4071" s="110"/>
    </row>
    <row r="4072" spans="4:14" s="126" customFormat="1" x14ac:dyDescent="0.25">
      <c r="D4072" s="59"/>
      <c r="N4072" s="110"/>
    </row>
    <row r="4073" spans="4:14" s="126" customFormat="1" x14ac:dyDescent="0.25">
      <c r="D4073" s="59"/>
      <c r="N4073" s="110"/>
    </row>
    <row r="4074" spans="4:14" s="126" customFormat="1" x14ac:dyDescent="0.25">
      <c r="D4074" s="59"/>
      <c r="N4074" s="110"/>
    </row>
    <row r="4075" spans="4:14" s="126" customFormat="1" x14ac:dyDescent="0.25">
      <c r="D4075" s="59"/>
      <c r="N4075" s="110"/>
    </row>
    <row r="4076" spans="4:14" s="126" customFormat="1" x14ac:dyDescent="0.25">
      <c r="D4076" s="59"/>
      <c r="N4076" s="110"/>
    </row>
    <row r="4077" spans="4:14" s="126" customFormat="1" x14ac:dyDescent="0.25">
      <c r="D4077" s="59"/>
      <c r="N4077" s="110"/>
    </row>
    <row r="4078" spans="4:14" s="126" customFormat="1" x14ac:dyDescent="0.25">
      <c r="D4078" s="59"/>
      <c r="N4078" s="110"/>
    </row>
    <row r="4079" spans="4:14" s="126" customFormat="1" x14ac:dyDescent="0.25">
      <c r="D4079" s="59"/>
      <c r="N4079" s="110"/>
    </row>
    <row r="4080" spans="4:14" s="126" customFormat="1" x14ac:dyDescent="0.25">
      <c r="D4080" s="59"/>
      <c r="N4080" s="110"/>
    </row>
    <row r="4081" spans="4:14" s="126" customFormat="1" x14ac:dyDescent="0.25">
      <c r="D4081" s="59"/>
      <c r="N4081" s="110"/>
    </row>
    <row r="4082" spans="4:14" s="126" customFormat="1" x14ac:dyDescent="0.25">
      <c r="D4082" s="59"/>
      <c r="N4082" s="110"/>
    </row>
    <row r="4083" spans="4:14" s="126" customFormat="1" x14ac:dyDescent="0.25">
      <c r="D4083" s="59"/>
      <c r="N4083" s="110"/>
    </row>
    <row r="4084" spans="4:14" s="126" customFormat="1" x14ac:dyDescent="0.25">
      <c r="D4084" s="59"/>
      <c r="N4084" s="110"/>
    </row>
    <row r="4085" spans="4:14" s="126" customFormat="1" x14ac:dyDescent="0.25">
      <c r="D4085" s="59"/>
      <c r="N4085" s="110"/>
    </row>
    <row r="4086" spans="4:14" s="126" customFormat="1" x14ac:dyDescent="0.25">
      <c r="D4086" s="59"/>
      <c r="N4086" s="110"/>
    </row>
    <row r="4087" spans="4:14" s="126" customFormat="1" x14ac:dyDescent="0.25">
      <c r="D4087" s="59"/>
      <c r="N4087" s="110"/>
    </row>
    <row r="4088" spans="4:14" s="126" customFormat="1" x14ac:dyDescent="0.25">
      <c r="D4088" s="59"/>
      <c r="N4088" s="110"/>
    </row>
    <row r="4089" spans="4:14" s="126" customFormat="1" x14ac:dyDescent="0.25">
      <c r="D4089" s="59"/>
      <c r="N4089" s="110"/>
    </row>
    <row r="4090" spans="4:14" s="126" customFormat="1" x14ac:dyDescent="0.25">
      <c r="D4090" s="59"/>
      <c r="N4090" s="110"/>
    </row>
    <row r="4091" spans="4:14" s="126" customFormat="1" x14ac:dyDescent="0.25">
      <c r="D4091" s="59"/>
      <c r="N4091" s="110"/>
    </row>
    <row r="4092" spans="4:14" s="126" customFormat="1" x14ac:dyDescent="0.25">
      <c r="D4092" s="59"/>
      <c r="N4092" s="110"/>
    </row>
    <row r="4093" spans="4:14" s="126" customFormat="1" x14ac:dyDescent="0.25">
      <c r="D4093" s="59"/>
      <c r="N4093" s="110"/>
    </row>
    <row r="4094" spans="4:14" s="126" customFormat="1" x14ac:dyDescent="0.25">
      <c r="D4094" s="59"/>
      <c r="N4094" s="110"/>
    </row>
    <row r="4095" spans="4:14" s="126" customFormat="1" x14ac:dyDescent="0.25">
      <c r="D4095" s="59"/>
      <c r="N4095" s="110"/>
    </row>
    <row r="4096" spans="4:14" s="126" customFormat="1" x14ac:dyDescent="0.25">
      <c r="D4096" s="59"/>
      <c r="N4096" s="110"/>
    </row>
    <row r="4097" spans="4:14" s="126" customFormat="1" x14ac:dyDescent="0.25">
      <c r="D4097" s="59"/>
      <c r="N4097" s="110"/>
    </row>
    <row r="4098" spans="4:14" s="126" customFormat="1" x14ac:dyDescent="0.25">
      <c r="D4098" s="59"/>
      <c r="N4098" s="110"/>
    </row>
    <row r="4099" spans="4:14" s="126" customFormat="1" x14ac:dyDescent="0.25">
      <c r="D4099" s="59"/>
      <c r="N4099" s="110"/>
    </row>
    <row r="4100" spans="4:14" s="126" customFormat="1" x14ac:dyDescent="0.25">
      <c r="D4100" s="59"/>
      <c r="N4100" s="110"/>
    </row>
    <row r="4101" spans="4:14" s="126" customFormat="1" x14ac:dyDescent="0.25">
      <c r="D4101" s="59"/>
      <c r="N4101" s="110"/>
    </row>
    <row r="4102" spans="4:14" s="126" customFormat="1" x14ac:dyDescent="0.25">
      <c r="D4102" s="59"/>
      <c r="N4102" s="110"/>
    </row>
    <row r="4103" spans="4:14" s="126" customFormat="1" x14ac:dyDescent="0.25">
      <c r="D4103" s="59"/>
      <c r="N4103" s="110"/>
    </row>
    <row r="4104" spans="4:14" s="126" customFormat="1" x14ac:dyDescent="0.25">
      <c r="D4104" s="59"/>
      <c r="N4104" s="110"/>
    </row>
    <row r="4105" spans="4:14" s="126" customFormat="1" x14ac:dyDescent="0.25">
      <c r="D4105" s="59"/>
      <c r="N4105" s="110"/>
    </row>
    <row r="4106" spans="4:14" s="126" customFormat="1" x14ac:dyDescent="0.25">
      <c r="D4106" s="59"/>
      <c r="N4106" s="110"/>
    </row>
    <row r="4107" spans="4:14" s="126" customFormat="1" x14ac:dyDescent="0.25">
      <c r="D4107" s="59"/>
      <c r="N4107" s="110"/>
    </row>
    <row r="4108" spans="4:14" s="126" customFormat="1" x14ac:dyDescent="0.25">
      <c r="D4108" s="59"/>
      <c r="N4108" s="110"/>
    </row>
    <row r="4109" spans="4:14" s="126" customFormat="1" x14ac:dyDescent="0.25">
      <c r="D4109" s="59"/>
      <c r="N4109" s="110"/>
    </row>
    <row r="4110" spans="4:14" s="126" customFormat="1" x14ac:dyDescent="0.25">
      <c r="D4110" s="59"/>
      <c r="N4110" s="110"/>
    </row>
    <row r="4111" spans="4:14" s="126" customFormat="1" x14ac:dyDescent="0.25">
      <c r="D4111" s="59"/>
      <c r="N4111" s="110"/>
    </row>
    <row r="4112" spans="4:14" s="126" customFormat="1" x14ac:dyDescent="0.25">
      <c r="D4112" s="59"/>
      <c r="N4112" s="110"/>
    </row>
    <row r="4113" spans="4:14" s="126" customFormat="1" x14ac:dyDescent="0.25">
      <c r="D4113" s="59"/>
      <c r="N4113" s="110"/>
    </row>
    <row r="4114" spans="4:14" s="126" customFormat="1" x14ac:dyDescent="0.25">
      <c r="D4114" s="59"/>
      <c r="N4114" s="110"/>
    </row>
    <row r="4115" spans="4:14" s="126" customFormat="1" x14ac:dyDescent="0.25">
      <c r="D4115" s="59"/>
      <c r="N4115" s="110"/>
    </row>
    <row r="4116" spans="4:14" s="126" customFormat="1" x14ac:dyDescent="0.25">
      <c r="D4116" s="59"/>
      <c r="N4116" s="110"/>
    </row>
    <row r="4117" spans="4:14" s="126" customFormat="1" x14ac:dyDescent="0.25">
      <c r="D4117" s="59"/>
      <c r="N4117" s="110"/>
    </row>
    <row r="4118" spans="4:14" s="126" customFormat="1" x14ac:dyDescent="0.25">
      <c r="D4118" s="59"/>
      <c r="N4118" s="110"/>
    </row>
    <row r="4119" spans="4:14" s="126" customFormat="1" x14ac:dyDescent="0.25">
      <c r="D4119" s="59"/>
      <c r="N4119" s="110"/>
    </row>
    <row r="4120" spans="4:14" s="126" customFormat="1" x14ac:dyDescent="0.25">
      <c r="D4120" s="59"/>
      <c r="N4120" s="110"/>
    </row>
    <row r="4121" spans="4:14" s="126" customFormat="1" x14ac:dyDescent="0.25">
      <c r="D4121" s="59"/>
      <c r="N4121" s="110"/>
    </row>
    <row r="4122" spans="4:14" s="126" customFormat="1" x14ac:dyDescent="0.25">
      <c r="D4122" s="59"/>
      <c r="N4122" s="110"/>
    </row>
    <row r="4123" spans="4:14" s="126" customFormat="1" x14ac:dyDescent="0.25">
      <c r="D4123" s="59"/>
      <c r="N4123" s="110"/>
    </row>
    <row r="4124" spans="4:14" s="126" customFormat="1" x14ac:dyDescent="0.25">
      <c r="D4124" s="59"/>
      <c r="N4124" s="110"/>
    </row>
    <row r="4125" spans="4:14" s="126" customFormat="1" x14ac:dyDescent="0.25">
      <c r="D4125" s="59"/>
      <c r="N4125" s="110"/>
    </row>
    <row r="4126" spans="4:14" s="126" customFormat="1" x14ac:dyDescent="0.25">
      <c r="D4126" s="59"/>
      <c r="N4126" s="110"/>
    </row>
    <row r="4127" spans="4:14" s="126" customFormat="1" x14ac:dyDescent="0.25">
      <c r="D4127" s="59"/>
      <c r="N4127" s="110"/>
    </row>
    <row r="4128" spans="4:14" s="126" customFormat="1" x14ac:dyDescent="0.25">
      <c r="D4128" s="59"/>
      <c r="N4128" s="110"/>
    </row>
    <row r="4129" spans="4:14" s="126" customFormat="1" x14ac:dyDescent="0.25">
      <c r="D4129" s="59"/>
      <c r="N4129" s="110"/>
    </row>
    <row r="4130" spans="4:14" s="126" customFormat="1" x14ac:dyDescent="0.25">
      <c r="D4130" s="59"/>
      <c r="N4130" s="110"/>
    </row>
    <row r="4131" spans="4:14" s="126" customFormat="1" x14ac:dyDescent="0.25">
      <c r="D4131" s="59"/>
      <c r="N4131" s="110"/>
    </row>
    <row r="4132" spans="4:14" s="126" customFormat="1" x14ac:dyDescent="0.25">
      <c r="D4132" s="59"/>
      <c r="N4132" s="110"/>
    </row>
    <row r="4133" spans="4:14" s="126" customFormat="1" x14ac:dyDescent="0.25">
      <c r="D4133" s="59"/>
      <c r="N4133" s="110"/>
    </row>
    <row r="4134" spans="4:14" s="126" customFormat="1" x14ac:dyDescent="0.25">
      <c r="D4134" s="59"/>
      <c r="N4134" s="110"/>
    </row>
    <row r="4135" spans="4:14" s="126" customFormat="1" x14ac:dyDescent="0.25">
      <c r="D4135" s="59"/>
      <c r="N4135" s="110"/>
    </row>
    <row r="4136" spans="4:14" s="126" customFormat="1" x14ac:dyDescent="0.25">
      <c r="D4136" s="59"/>
      <c r="N4136" s="110"/>
    </row>
    <row r="4137" spans="4:14" s="126" customFormat="1" x14ac:dyDescent="0.25">
      <c r="D4137" s="59"/>
      <c r="N4137" s="110"/>
    </row>
    <row r="4138" spans="4:14" s="126" customFormat="1" x14ac:dyDescent="0.25">
      <c r="D4138" s="59"/>
      <c r="N4138" s="110"/>
    </row>
    <row r="4139" spans="4:14" s="126" customFormat="1" x14ac:dyDescent="0.25">
      <c r="D4139" s="59"/>
      <c r="N4139" s="110"/>
    </row>
    <row r="4140" spans="4:14" s="126" customFormat="1" x14ac:dyDescent="0.25">
      <c r="D4140" s="59"/>
      <c r="N4140" s="110"/>
    </row>
    <row r="4141" spans="4:14" s="126" customFormat="1" x14ac:dyDescent="0.25">
      <c r="D4141" s="59"/>
      <c r="N4141" s="110"/>
    </row>
    <row r="4142" spans="4:14" s="126" customFormat="1" x14ac:dyDescent="0.25">
      <c r="D4142" s="59"/>
      <c r="N4142" s="110"/>
    </row>
    <row r="4143" spans="4:14" s="126" customFormat="1" x14ac:dyDescent="0.25">
      <c r="D4143" s="59"/>
      <c r="N4143" s="110"/>
    </row>
    <row r="4144" spans="4:14" s="126" customFormat="1" x14ac:dyDescent="0.25">
      <c r="D4144" s="59"/>
      <c r="N4144" s="110"/>
    </row>
    <row r="4145" spans="4:14" s="126" customFormat="1" x14ac:dyDescent="0.25">
      <c r="D4145" s="59"/>
      <c r="N4145" s="110"/>
    </row>
    <row r="4146" spans="4:14" s="126" customFormat="1" x14ac:dyDescent="0.25">
      <c r="D4146" s="59"/>
      <c r="N4146" s="110"/>
    </row>
    <row r="4147" spans="4:14" s="126" customFormat="1" x14ac:dyDescent="0.25">
      <c r="D4147" s="59"/>
      <c r="N4147" s="110"/>
    </row>
    <row r="4148" spans="4:14" s="126" customFormat="1" x14ac:dyDescent="0.25">
      <c r="D4148" s="59"/>
      <c r="N4148" s="110"/>
    </row>
    <row r="4149" spans="4:14" s="126" customFormat="1" x14ac:dyDescent="0.25">
      <c r="D4149" s="59"/>
      <c r="N4149" s="110"/>
    </row>
    <row r="4150" spans="4:14" s="126" customFormat="1" x14ac:dyDescent="0.25">
      <c r="D4150" s="59"/>
      <c r="N4150" s="110"/>
    </row>
    <row r="4151" spans="4:14" s="126" customFormat="1" x14ac:dyDescent="0.25">
      <c r="D4151" s="59"/>
      <c r="N4151" s="110"/>
    </row>
    <row r="4152" spans="4:14" s="126" customFormat="1" x14ac:dyDescent="0.25">
      <c r="D4152" s="59"/>
      <c r="N4152" s="110"/>
    </row>
    <row r="4153" spans="4:14" s="126" customFormat="1" x14ac:dyDescent="0.25">
      <c r="D4153" s="59"/>
      <c r="N4153" s="110"/>
    </row>
    <row r="4154" spans="4:14" s="126" customFormat="1" x14ac:dyDescent="0.25">
      <c r="D4154" s="59"/>
      <c r="N4154" s="110"/>
    </row>
    <row r="4155" spans="4:14" s="126" customFormat="1" x14ac:dyDescent="0.25">
      <c r="D4155" s="59"/>
      <c r="N4155" s="110"/>
    </row>
    <row r="4156" spans="4:14" s="126" customFormat="1" x14ac:dyDescent="0.25">
      <c r="D4156" s="59"/>
      <c r="N4156" s="110"/>
    </row>
    <row r="4157" spans="4:14" s="126" customFormat="1" x14ac:dyDescent="0.25">
      <c r="D4157" s="59"/>
      <c r="N4157" s="110"/>
    </row>
    <row r="4158" spans="4:14" s="126" customFormat="1" x14ac:dyDescent="0.25">
      <c r="D4158" s="59"/>
      <c r="N4158" s="110"/>
    </row>
    <row r="4159" spans="4:14" s="126" customFormat="1" x14ac:dyDescent="0.25">
      <c r="D4159" s="59"/>
      <c r="N4159" s="110"/>
    </row>
    <row r="4160" spans="4:14" s="126" customFormat="1" x14ac:dyDescent="0.25">
      <c r="D4160" s="59"/>
      <c r="N4160" s="110"/>
    </row>
    <row r="4161" spans="4:14" s="126" customFormat="1" x14ac:dyDescent="0.25">
      <c r="D4161" s="59"/>
      <c r="N4161" s="110"/>
    </row>
    <row r="4162" spans="4:14" s="126" customFormat="1" x14ac:dyDescent="0.25">
      <c r="D4162" s="59"/>
      <c r="N4162" s="110"/>
    </row>
    <row r="4163" spans="4:14" s="126" customFormat="1" x14ac:dyDescent="0.25">
      <c r="D4163" s="59"/>
      <c r="N4163" s="110"/>
    </row>
    <row r="4164" spans="4:14" s="126" customFormat="1" x14ac:dyDescent="0.25">
      <c r="D4164" s="59"/>
      <c r="N4164" s="110"/>
    </row>
    <row r="4165" spans="4:14" s="126" customFormat="1" x14ac:dyDescent="0.25">
      <c r="D4165" s="59"/>
      <c r="N4165" s="110"/>
    </row>
    <row r="4166" spans="4:14" s="126" customFormat="1" x14ac:dyDescent="0.25">
      <c r="D4166" s="59"/>
      <c r="N4166" s="110"/>
    </row>
    <row r="4167" spans="4:14" s="126" customFormat="1" x14ac:dyDescent="0.25">
      <c r="D4167" s="59"/>
      <c r="N4167" s="110"/>
    </row>
    <row r="4168" spans="4:14" s="126" customFormat="1" x14ac:dyDescent="0.25">
      <c r="D4168" s="59"/>
      <c r="N4168" s="110"/>
    </row>
    <row r="4169" spans="4:14" s="126" customFormat="1" x14ac:dyDescent="0.25">
      <c r="D4169" s="59"/>
      <c r="N4169" s="110"/>
    </row>
    <row r="4170" spans="4:14" s="126" customFormat="1" x14ac:dyDescent="0.25">
      <c r="D4170" s="59"/>
      <c r="N4170" s="110"/>
    </row>
    <row r="4171" spans="4:14" s="126" customFormat="1" x14ac:dyDescent="0.25">
      <c r="D4171" s="59"/>
      <c r="N4171" s="110"/>
    </row>
    <row r="4172" spans="4:14" s="126" customFormat="1" x14ac:dyDescent="0.25">
      <c r="D4172" s="59"/>
      <c r="N4172" s="110"/>
    </row>
    <row r="4173" spans="4:14" s="126" customFormat="1" x14ac:dyDescent="0.25">
      <c r="D4173" s="59"/>
      <c r="N4173" s="110"/>
    </row>
    <row r="4174" spans="4:14" s="126" customFormat="1" x14ac:dyDescent="0.25">
      <c r="D4174" s="59"/>
      <c r="N4174" s="110"/>
    </row>
    <row r="4175" spans="4:14" s="126" customFormat="1" x14ac:dyDescent="0.25">
      <c r="D4175" s="59"/>
      <c r="N4175" s="110"/>
    </row>
    <row r="4176" spans="4:14" s="126" customFormat="1" x14ac:dyDescent="0.25">
      <c r="D4176" s="59"/>
      <c r="N4176" s="110"/>
    </row>
    <row r="4177" spans="4:14" s="126" customFormat="1" x14ac:dyDescent="0.25">
      <c r="D4177" s="59"/>
      <c r="N4177" s="110"/>
    </row>
    <row r="4178" spans="4:14" s="126" customFormat="1" x14ac:dyDescent="0.25">
      <c r="D4178" s="59"/>
      <c r="N4178" s="110"/>
    </row>
    <row r="4179" spans="4:14" s="126" customFormat="1" x14ac:dyDescent="0.25">
      <c r="D4179" s="59"/>
      <c r="N4179" s="110"/>
    </row>
    <row r="4180" spans="4:14" s="126" customFormat="1" x14ac:dyDescent="0.25">
      <c r="D4180" s="59"/>
      <c r="N4180" s="110"/>
    </row>
    <row r="4181" spans="4:14" s="126" customFormat="1" x14ac:dyDescent="0.25">
      <c r="D4181" s="59"/>
      <c r="N4181" s="110"/>
    </row>
    <row r="4182" spans="4:14" s="126" customFormat="1" x14ac:dyDescent="0.25">
      <c r="D4182" s="59"/>
      <c r="N4182" s="110"/>
    </row>
    <row r="4183" spans="4:14" s="126" customFormat="1" x14ac:dyDescent="0.25">
      <c r="D4183" s="59"/>
      <c r="N4183" s="110"/>
    </row>
    <row r="4184" spans="4:14" s="126" customFormat="1" x14ac:dyDescent="0.25">
      <c r="D4184" s="59"/>
      <c r="N4184" s="110"/>
    </row>
    <row r="4185" spans="4:14" s="126" customFormat="1" x14ac:dyDescent="0.25">
      <c r="D4185" s="59"/>
      <c r="N4185" s="110"/>
    </row>
    <row r="4186" spans="4:14" s="126" customFormat="1" x14ac:dyDescent="0.25">
      <c r="D4186" s="59"/>
      <c r="N4186" s="110"/>
    </row>
    <row r="4187" spans="4:14" s="126" customFormat="1" x14ac:dyDescent="0.25">
      <c r="D4187" s="59"/>
      <c r="N4187" s="110"/>
    </row>
    <row r="4188" spans="4:14" s="126" customFormat="1" x14ac:dyDescent="0.25">
      <c r="D4188" s="59"/>
      <c r="N4188" s="110"/>
    </row>
    <row r="4189" spans="4:14" s="126" customFormat="1" x14ac:dyDescent="0.25">
      <c r="D4189" s="59"/>
      <c r="N4189" s="110"/>
    </row>
    <row r="4190" spans="4:14" s="126" customFormat="1" x14ac:dyDescent="0.25">
      <c r="D4190" s="59"/>
      <c r="N4190" s="110"/>
    </row>
    <row r="4191" spans="4:14" s="126" customFormat="1" x14ac:dyDescent="0.25">
      <c r="D4191" s="59"/>
      <c r="N4191" s="110"/>
    </row>
    <row r="4192" spans="4:14" s="126" customFormat="1" x14ac:dyDescent="0.25">
      <c r="D4192" s="59"/>
      <c r="N4192" s="110"/>
    </row>
    <row r="4193" spans="4:14" s="126" customFormat="1" x14ac:dyDescent="0.25">
      <c r="D4193" s="59"/>
      <c r="N4193" s="110"/>
    </row>
    <row r="4194" spans="4:14" s="126" customFormat="1" x14ac:dyDescent="0.25">
      <c r="D4194" s="59"/>
      <c r="N4194" s="110"/>
    </row>
    <row r="4195" spans="4:14" s="126" customFormat="1" x14ac:dyDescent="0.25">
      <c r="D4195" s="59"/>
      <c r="N4195" s="110"/>
    </row>
    <row r="4196" spans="4:14" s="126" customFormat="1" x14ac:dyDescent="0.25">
      <c r="D4196" s="59"/>
      <c r="N4196" s="110"/>
    </row>
    <row r="4197" spans="4:14" s="126" customFormat="1" x14ac:dyDescent="0.25">
      <c r="D4197" s="59"/>
      <c r="N4197" s="110"/>
    </row>
    <row r="4198" spans="4:14" s="126" customFormat="1" x14ac:dyDescent="0.25">
      <c r="D4198" s="59"/>
      <c r="N4198" s="110"/>
    </row>
    <row r="4199" spans="4:14" s="126" customFormat="1" x14ac:dyDescent="0.25">
      <c r="D4199" s="59"/>
      <c r="N4199" s="110"/>
    </row>
    <row r="4200" spans="4:14" s="126" customFormat="1" x14ac:dyDescent="0.25">
      <c r="D4200" s="59"/>
      <c r="N4200" s="110"/>
    </row>
    <row r="4201" spans="4:14" s="126" customFormat="1" x14ac:dyDescent="0.25">
      <c r="D4201" s="59"/>
      <c r="N4201" s="110"/>
    </row>
    <row r="4202" spans="4:14" s="126" customFormat="1" x14ac:dyDescent="0.25">
      <c r="D4202" s="59"/>
      <c r="N4202" s="110"/>
    </row>
    <row r="4203" spans="4:14" s="126" customFormat="1" x14ac:dyDescent="0.25">
      <c r="D4203" s="59"/>
      <c r="N4203" s="110"/>
    </row>
    <row r="4204" spans="4:14" s="126" customFormat="1" x14ac:dyDescent="0.25">
      <c r="D4204" s="59"/>
      <c r="N4204" s="110"/>
    </row>
    <row r="4205" spans="4:14" s="126" customFormat="1" x14ac:dyDescent="0.25">
      <c r="D4205" s="59"/>
      <c r="N4205" s="110"/>
    </row>
    <row r="4206" spans="4:14" s="126" customFormat="1" x14ac:dyDescent="0.25">
      <c r="D4206" s="59"/>
      <c r="N4206" s="110"/>
    </row>
    <row r="4207" spans="4:14" s="126" customFormat="1" x14ac:dyDescent="0.25">
      <c r="D4207" s="59"/>
      <c r="N4207" s="110"/>
    </row>
    <row r="4208" spans="4:14" s="126" customFormat="1" x14ac:dyDescent="0.25">
      <c r="D4208" s="59"/>
      <c r="N4208" s="110"/>
    </row>
    <row r="4209" spans="4:14" s="126" customFormat="1" x14ac:dyDescent="0.25">
      <c r="D4209" s="59"/>
      <c r="N4209" s="110"/>
    </row>
    <row r="4210" spans="4:14" s="126" customFormat="1" x14ac:dyDescent="0.25">
      <c r="D4210" s="59"/>
      <c r="N4210" s="110"/>
    </row>
    <row r="4211" spans="4:14" s="126" customFormat="1" x14ac:dyDescent="0.25">
      <c r="D4211" s="59"/>
      <c r="N4211" s="110"/>
    </row>
    <row r="4212" spans="4:14" s="126" customFormat="1" x14ac:dyDescent="0.25">
      <c r="D4212" s="59"/>
      <c r="N4212" s="110"/>
    </row>
    <row r="4213" spans="4:14" s="126" customFormat="1" x14ac:dyDescent="0.25">
      <c r="D4213" s="59"/>
      <c r="N4213" s="110"/>
    </row>
    <row r="4214" spans="4:14" s="126" customFormat="1" x14ac:dyDescent="0.25">
      <c r="D4214" s="59"/>
      <c r="N4214" s="110"/>
    </row>
    <row r="4215" spans="4:14" s="126" customFormat="1" x14ac:dyDescent="0.25">
      <c r="D4215" s="59"/>
      <c r="N4215" s="110"/>
    </row>
    <row r="4216" spans="4:14" s="126" customFormat="1" x14ac:dyDescent="0.25">
      <c r="D4216" s="59"/>
      <c r="N4216" s="110"/>
    </row>
    <row r="4217" spans="4:14" s="126" customFormat="1" x14ac:dyDescent="0.25">
      <c r="D4217" s="59"/>
      <c r="N4217" s="110"/>
    </row>
    <row r="4218" spans="4:14" s="126" customFormat="1" x14ac:dyDescent="0.25">
      <c r="D4218" s="59"/>
      <c r="N4218" s="110"/>
    </row>
    <row r="4219" spans="4:14" s="126" customFormat="1" x14ac:dyDescent="0.25">
      <c r="D4219" s="59"/>
      <c r="N4219" s="110"/>
    </row>
    <row r="4220" spans="4:14" s="126" customFormat="1" x14ac:dyDescent="0.25">
      <c r="D4220" s="59"/>
      <c r="N4220" s="110"/>
    </row>
    <row r="4221" spans="4:14" s="126" customFormat="1" x14ac:dyDescent="0.25">
      <c r="D4221" s="59"/>
      <c r="N4221" s="110"/>
    </row>
    <row r="4222" spans="4:14" s="126" customFormat="1" x14ac:dyDescent="0.25">
      <c r="D4222" s="59"/>
      <c r="N4222" s="110"/>
    </row>
    <row r="4223" spans="4:14" s="126" customFormat="1" x14ac:dyDescent="0.25">
      <c r="D4223" s="59"/>
      <c r="N4223" s="110"/>
    </row>
    <row r="4224" spans="4:14" s="126" customFormat="1" x14ac:dyDescent="0.25">
      <c r="D4224" s="59"/>
      <c r="N4224" s="110"/>
    </row>
    <row r="4225" spans="4:14" s="126" customFormat="1" x14ac:dyDescent="0.25">
      <c r="D4225" s="59"/>
      <c r="N4225" s="110"/>
    </row>
    <row r="4226" spans="4:14" s="126" customFormat="1" x14ac:dyDescent="0.25">
      <c r="D4226" s="59"/>
      <c r="N4226" s="110"/>
    </row>
    <row r="4227" spans="4:14" s="126" customFormat="1" x14ac:dyDescent="0.25">
      <c r="D4227" s="59"/>
      <c r="N4227" s="110"/>
    </row>
    <row r="4228" spans="4:14" s="126" customFormat="1" x14ac:dyDescent="0.25">
      <c r="D4228" s="59"/>
      <c r="N4228" s="110"/>
    </row>
    <row r="4229" spans="4:14" s="126" customFormat="1" x14ac:dyDescent="0.25">
      <c r="D4229" s="59"/>
      <c r="N4229" s="110"/>
    </row>
    <row r="4230" spans="4:14" s="126" customFormat="1" x14ac:dyDescent="0.25">
      <c r="D4230" s="59"/>
      <c r="N4230" s="110"/>
    </row>
    <row r="4231" spans="4:14" s="126" customFormat="1" x14ac:dyDescent="0.25">
      <c r="D4231" s="59"/>
      <c r="N4231" s="110"/>
    </row>
    <row r="4232" spans="4:14" s="126" customFormat="1" x14ac:dyDescent="0.25">
      <c r="D4232" s="59"/>
      <c r="N4232" s="110"/>
    </row>
    <row r="4233" spans="4:14" s="126" customFormat="1" x14ac:dyDescent="0.25">
      <c r="D4233" s="59"/>
      <c r="N4233" s="110"/>
    </row>
    <row r="4234" spans="4:14" s="126" customFormat="1" x14ac:dyDescent="0.25">
      <c r="D4234" s="59"/>
      <c r="N4234" s="110"/>
    </row>
    <row r="4235" spans="4:14" s="126" customFormat="1" x14ac:dyDescent="0.25">
      <c r="D4235" s="59"/>
      <c r="N4235" s="110"/>
    </row>
    <row r="4236" spans="4:14" s="126" customFormat="1" x14ac:dyDescent="0.25">
      <c r="D4236" s="59"/>
      <c r="N4236" s="110"/>
    </row>
    <row r="4237" spans="4:14" s="126" customFormat="1" x14ac:dyDescent="0.25">
      <c r="D4237" s="59"/>
      <c r="N4237" s="110"/>
    </row>
    <row r="4238" spans="4:14" s="126" customFormat="1" x14ac:dyDescent="0.25">
      <c r="D4238" s="59"/>
      <c r="N4238" s="110"/>
    </row>
    <row r="4239" spans="4:14" s="126" customFormat="1" x14ac:dyDescent="0.25">
      <c r="D4239" s="59"/>
      <c r="N4239" s="110"/>
    </row>
    <row r="4240" spans="4:14" s="126" customFormat="1" x14ac:dyDescent="0.25">
      <c r="D4240" s="59"/>
      <c r="N4240" s="110"/>
    </row>
    <row r="4241" spans="4:14" s="126" customFormat="1" x14ac:dyDescent="0.25">
      <c r="D4241" s="59"/>
      <c r="N4241" s="110"/>
    </row>
    <row r="4242" spans="4:14" s="126" customFormat="1" x14ac:dyDescent="0.25">
      <c r="D4242" s="59"/>
      <c r="N4242" s="110"/>
    </row>
    <row r="4243" spans="4:14" s="126" customFormat="1" x14ac:dyDescent="0.25">
      <c r="D4243" s="59"/>
      <c r="N4243" s="110"/>
    </row>
    <row r="4244" spans="4:14" s="126" customFormat="1" x14ac:dyDescent="0.25">
      <c r="D4244" s="59"/>
      <c r="N4244" s="110"/>
    </row>
    <row r="4245" spans="4:14" s="126" customFormat="1" x14ac:dyDescent="0.25">
      <c r="D4245" s="59"/>
      <c r="N4245" s="110"/>
    </row>
    <row r="4246" spans="4:14" s="126" customFormat="1" x14ac:dyDescent="0.25">
      <c r="D4246" s="59"/>
      <c r="N4246" s="110"/>
    </row>
    <row r="4247" spans="4:14" s="126" customFormat="1" x14ac:dyDescent="0.25">
      <c r="D4247" s="59"/>
      <c r="N4247" s="110"/>
    </row>
    <row r="4248" spans="4:14" s="126" customFormat="1" x14ac:dyDescent="0.25">
      <c r="D4248" s="59"/>
      <c r="N4248" s="110"/>
    </row>
    <row r="4249" spans="4:14" s="126" customFormat="1" x14ac:dyDescent="0.25">
      <c r="D4249" s="59"/>
      <c r="N4249" s="110"/>
    </row>
    <row r="4250" spans="4:14" s="126" customFormat="1" x14ac:dyDescent="0.25">
      <c r="D4250" s="59"/>
      <c r="N4250" s="110"/>
    </row>
    <row r="4251" spans="4:14" s="126" customFormat="1" x14ac:dyDescent="0.25">
      <c r="D4251" s="59"/>
      <c r="N4251" s="110"/>
    </row>
    <row r="4252" spans="4:14" s="126" customFormat="1" x14ac:dyDescent="0.25">
      <c r="D4252" s="59"/>
      <c r="N4252" s="110"/>
    </row>
    <row r="4253" spans="4:14" s="126" customFormat="1" x14ac:dyDescent="0.25">
      <c r="D4253" s="59"/>
      <c r="N4253" s="110"/>
    </row>
    <row r="4254" spans="4:14" s="126" customFormat="1" x14ac:dyDescent="0.25">
      <c r="D4254" s="59"/>
      <c r="N4254" s="110"/>
    </row>
    <row r="4255" spans="4:14" s="126" customFormat="1" x14ac:dyDescent="0.25">
      <c r="D4255" s="59"/>
      <c r="N4255" s="110"/>
    </row>
    <row r="4256" spans="4:14" s="126" customFormat="1" x14ac:dyDescent="0.25">
      <c r="D4256" s="59"/>
      <c r="N4256" s="110"/>
    </row>
    <row r="4257" spans="4:14" s="126" customFormat="1" x14ac:dyDescent="0.25">
      <c r="D4257" s="59"/>
      <c r="N4257" s="110"/>
    </row>
    <row r="4258" spans="4:14" s="126" customFormat="1" x14ac:dyDescent="0.25">
      <c r="D4258" s="59"/>
      <c r="N4258" s="110"/>
    </row>
    <row r="4259" spans="4:14" s="126" customFormat="1" x14ac:dyDescent="0.25">
      <c r="D4259" s="59"/>
      <c r="N4259" s="110"/>
    </row>
    <row r="4260" spans="4:14" s="126" customFormat="1" x14ac:dyDescent="0.25">
      <c r="D4260" s="59"/>
      <c r="N4260" s="110"/>
    </row>
    <row r="4261" spans="4:14" s="126" customFormat="1" x14ac:dyDescent="0.25">
      <c r="D4261" s="59"/>
      <c r="N4261" s="110"/>
    </row>
    <row r="4262" spans="4:14" s="126" customFormat="1" x14ac:dyDescent="0.25">
      <c r="D4262" s="59"/>
      <c r="N4262" s="110"/>
    </row>
    <row r="4263" spans="4:14" s="126" customFormat="1" x14ac:dyDescent="0.25">
      <c r="D4263" s="59"/>
      <c r="N4263" s="110"/>
    </row>
    <row r="4264" spans="4:14" s="126" customFormat="1" x14ac:dyDescent="0.25">
      <c r="D4264" s="59"/>
      <c r="N4264" s="110"/>
    </row>
    <row r="4265" spans="4:14" s="126" customFormat="1" x14ac:dyDescent="0.25">
      <c r="D4265" s="59"/>
      <c r="N4265" s="110"/>
    </row>
    <row r="4266" spans="4:14" s="126" customFormat="1" x14ac:dyDescent="0.25">
      <c r="D4266" s="59"/>
      <c r="N4266" s="110"/>
    </row>
    <row r="4267" spans="4:14" s="126" customFormat="1" x14ac:dyDescent="0.25">
      <c r="D4267" s="59"/>
      <c r="N4267" s="110"/>
    </row>
    <row r="4268" spans="4:14" s="126" customFormat="1" x14ac:dyDescent="0.25">
      <c r="D4268" s="59"/>
      <c r="N4268" s="110"/>
    </row>
    <row r="4269" spans="4:14" s="126" customFormat="1" x14ac:dyDescent="0.25">
      <c r="D4269" s="59"/>
      <c r="N4269" s="110"/>
    </row>
    <row r="4270" spans="4:14" s="126" customFormat="1" x14ac:dyDescent="0.25">
      <c r="D4270" s="59"/>
      <c r="N4270" s="110"/>
    </row>
    <row r="4271" spans="4:14" s="126" customFormat="1" x14ac:dyDescent="0.25">
      <c r="D4271" s="59"/>
      <c r="N4271" s="110"/>
    </row>
    <row r="4272" spans="4:14" s="126" customFormat="1" x14ac:dyDescent="0.25">
      <c r="D4272" s="59"/>
      <c r="N4272" s="110"/>
    </row>
    <row r="4273" spans="4:14" s="126" customFormat="1" x14ac:dyDescent="0.25">
      <c r="D4273" s="59"/>
      <c r="N4273" s="110"/>
    </row>
    <row r="4274" spans="4:14" s="126" customFormat="1" x14ac:dyDescent="0.25">
      <c r="D4274" s="59"/>
      <c r="N4274" s="110"/>
    </row>
    <row r="4275" spans="4:14" s="126" customFormat="1" x14ac:dyDescent="0.25">
      <c r="D4275" s="59"/>
      <c r="N4275" s="110"/>
    </row>
    <row r="4276" spans="4:14" s="126" customFormat="1" x14ac:dyDescent="0.25">
      <c r="D4276" s="59"/>
      <c r="N4276" s="110"/>
    </row>
    <row r="4277" spans="4:14" s="126" customFormat="1" x14ac:dyDescent="0.25">
      <c r="D4277" s="59"/>
      <c r="N4277" s="110"/>
    </row>
    <row r="4278" spans="4:14" s="126" customFormat="1" x14ac:dyDescent="0.25">
      <c r="D4278" s="59"/>
      <c r="N4278" s="110"/>
    </row>
    <row r="4279" spans="4:14" s="126" customFormat="1" x14ac:dyDescent="0.25">
      <c r="D4279" s="59"/>
      <c r="N4279" s="110"/>
    </row>
    <row r="4280" spans="4:14" s="126" customFormat="1" x14ac:dyDescent="0.25">
      <c r="D4280" s="59"/>
      <c r="N4280" s="110"/>
    </row>
    <row r="4281" spans="4:14" s="126" customFormat="1" x14ac:dyDescent="0.25">
      <c r="D4281" s="59"/>
      <c r="N4281" s="110"/>
    </row>
    <row r="4282" spans="4:14" s="126" customFormat="1" x14ac:dyDescent="0.25">
      <c r="D4282" s="59"/>
      <c r="N4282" s="110"/>
    </row>
    <row r="4283" spans="4:14" s="126" customFormat="1" x14ac:dyDescent="0.25">
      <c r="D4283" s="59"/>
      <c r="N4283" s="110"/>
    </row>
    <row r="4284" spans="4:14" s="126" customFormat="1" x14ac:dyDescent="0.25">
      <c r="D4284" s="59"/>
      <c r="N4284" s="110"/>
    </row>
    <row r="4285" spans="4:14" s="126" customFormat="1" x14ac:dyDescent="0.25">
      <c r="D4285" s="59"/>
      <c r="N4285" s="110"/>
    </row>
    <row r="4286" spans="4:14" s="126" customFormat="1" x14ac:dyDescent="0.25">
      <c r="D4286" s="59"/>
      <c r="N4286" s="110"/>
    </row>
    <row r="4287" spans="4:14" s="126" customFormat="1" x14ac:dyDescent="0.25">
      <c r="D4287" s="59"/>
      <c r="N4287" s="110"/>
    </row>
    <row r="4288" spans="4:14" s="126" customFormat="1" x14ac:dyDescent="0.25">
      <c r="D4288" s="59"/>
      <c r="N4288" s="110"/>
    </row>
    <row r="4289" spans="4:14" s="126" customFormat="1" x14ac:dyDescent="0.25">
      <c r="D4289" s="59"/>
      <c r="N4289" s="110"/>
    </row>
    <row r="4290" spans="4:14" s="126" customFormat="1" x14ac:dyDescent="0.25">
      <c r="D4290" s="59"/>
      <c r="N4290" s="110"/>
    </row>
    <row r="4291" spans="4:14" s="126" customFormat="1" x14ac:dyDescent="0.25">
      <c r="D4291" s="59"/>
      <c r="N4291" s="110"/>
    </row>
    <row r="4292" spans="4:14" s="126" customFormat="1" x14ac:dyDescent="0.25">
      <c r="D4292" s="59"/>
      <c r="N4292" s="110"/>
    </row>
    <row r="4293" spans="4:14" s="126" customFormat="1" x14ac:dyDescent="0.25">
      <c r="D4293" s="59"/>
      <c r="N4293" s="110"/>
    </row>
    <row r="4294" spans="4:14" s="126" customFormat="1" x14ac:dyDescent="0.25">
      <c r="D4294" s="59"/>
      <c r="N4294" s="110"/>
    </row>
    <row r="4295" spans="4:14" s="126" customFormat="1" x14ac:dyDescent="0.25">
      <c r="D4295" s="59"/>
      <c r="N4295" s="110"/>
    </row>
    <row r="4296" spans="4:14" s="126" customFormat="1" x14ac:dyDescent="0.25">
      <c r="D4296" s="59"/>
      <c r="N4296" s="110"/>
    </row>
    <row r="4297" spans="4:14" s="126" customFormat="1" x14ac:dyDescent="0.25">
      <c r="D4297" s="59"/>
      <c r="N4297" s="110"/>
    </row>
    <row r="4298" spans="4:14" s="126" customFormat="1" x14ac:dyDescent="0.25">
      <c r="D4298" s="59"/>
      <c r="N4298" s="110"/>
    </row>
    <row r="4299" spans="4:14" s="126" customFormat="1" x14ac:dyDescent="0.25">
      <c r="D4299" s="59"/>
      <c r="N4299" s="110"/>
    </row>
    <row r="4300" spans="4:14" s="126" customFormat="1" x14ac:dyDescent="0.25">
      <c r="D4300" s="59"/>
      <c r="N4300" s="110"/>
    </row>
    <row r="4301" spans="4:14" s="126" customFormat="1" x14ac:dyDescent="0.25">
      <c r="D4301" s="59"/>
      <c r="N4301" s="110"/>
    </row>
    <row r="4302" spans="4:14" s="126" customFormat="1" x14ac:dyDescent="0.25">
      <c r="D4302" s="59"/>
      <c r="N4302" s="110"/>
    </row>
    <row r="4303" spans="4:14" s="126" customFormat="1" x14ac:dyDescent="0.25">
      <c r="D4303" s="59"/>
      <c r="N4303" s="110"/>
    </row>
    <row r="4304" spans="4:14" s="126" customFormat="1" x14ac:dyDescent="0.25">
      <c r="D4304" s="59"/>
      <c r="N4304" s="110"/>
    </row>
    <row r="4305" spans="4:14" s="126" customFormat="1" x14ac:dyDescent="0.25">
      <c r="D4305" s="59"/>
      <c r="N4305" s="110"/>
    </row>
    <row r="4306" spans="4:14" s="126" customFormat="1" x14ac:dyDescent="0.25">
      <c r="D4306" s="59"/>
      <c r="N4306" s="110"/>
    </row>
    <row r="4307" spans="4:14" s="126" customFormat="1" x14ac:dyDescent="0.25">
      <c r="D4307" s="59"/>
      <c r="N4307" s="110"/>
    </row>
    <row r="4308" spans="4:14" s="126" customFormat="1" x14ac:dyDescent="0.25">
      <c r="D4308" s="59"/>
      <c r="N4308" s="110"/>
    </row>
    <row r="4309" spans="4:14" s="126" customFormat="1" x14ac:dyDescent="0.25">
      <c r="D4309" s="59"/>
      <c r="N4309" s="110"/>
    </row>
    <row r="4310" spans="4:14" s="126" customFormat="1" x14ac:dyDescent="0.25">
      <c r="D4310" s="59"/>
      <c r="N4310" s="110"/>
    </row>
    <row r="4311" spans="4:14" s="126" customFormat="1" x14ac:dyDescent="0.25">
      <c r="D4311" s="59"/>
      <c r="N4311" s="110"/>
    </row>
    <row r="4312" spans="4:14" s="126" customFormat="1" x14ac:dyDescent="0.25">
      <c r="D4312" s="59"/>
      <c r="N4312" s="110"/>
    </row>
    <row r="4313" spans="4:14" s="126" customFormat="1" x14ac:dyDescent="0.25">
      <c r="D4313" s="59"/>
      <c r="N4313" s="110"/>
    </row>
    <row r="4314" spans="4:14" s="126" customFormat="1" x14ac:dyDescent="0.25">
      <c r="D4314" s="59"/>
      <c r="N4314" s="110"/>
    </row>
    <row r="4315" spans="4:14" s="126" customFormat="1" x14ac:dyDescent="0.25">
      <c r="D4315" s="59"/>
      <c r="N4315" s="110"/>
    </row>
    <row r="4316" spans="4:14" s="126" customFormat="1" x14ac:dyDescent="0.25">
      <c r="D4316" s="59"/>
      <c r="N4316" s="110"/>
    </row>
    <row r="4317" spans="4:14" s="126" customFormat="1" x14ac:dyDescent="0.25">
      <c r="D4317" s="59"/>
      <c r="N4317" s="110"/>
    </row>
    <row r="4318" spans="4:14" s="126" customFormat="1" x14ac:dyDescent="0.25">
      <c r="D4318" s="59"/>
      <c r="N4318" s="110"/>
    </row>
    <row r="4319" spans="4:14" s="126" customFormat="1" x14ac:dyDescent="0.25">
      <c r="D4319" s="59"/>
      <c r="N4319" s="110"/>
    </row>
    <row r="4320" spans="4:14" s="126" customFormat="1" x14ac:dyDescent="0.25">
      <c r="D4320" s="59"/>
      <c r="N4320" s="110"/>
    </row>
    <row r="4321" spans="4:14" s="126" customFormat="1" x14ac:dyDescent="0.25">
      <c r="D4321" s="59"/>
      <c r="N4321" s="110"/>
    </row>
    <row r="4322" spans="4:14" s="126" customFormat="1" x14ac:dyDescent="0.25">
      <c r="D4322" s="59"/>
      <c r="N4322" s="110"/>
    </row>
    <row r="4323" spans="4:14" s="126" customFormat="1" x14ac:dyDescent="0.25">
      <c r="D4323" s="59"/>
      <c r="N4323" s="110"/>
    </row>
    <row r="4324" spans="4:14" s="126" customFormat="1" x14ac:dyDescent="0.25">
      <c r="D4324" s="59"/>
      <c r="N4324" s="110"/>
    </row>
    <row r="4325" spans="4:14" s="126" customFormat="1" x14ac:dyDescent="0.25">
      <c r="D4325" s="59"/>
      <c r="N4325" s="110"/>
    </row>
    <row r="4326" spans="4:14" s="126" customFormat="1" x14ac:dyDescent="0.25">
      <c r="D4326" s="59"/>
      <c r="N4326" s="110"/>
    </row>
    <row r="4327" spans="4:14" s="126" customFormat="1" x14ac:dyDescent="0.25">
      <c r="D4327" s="59"/>
      <c r="N4327" s="110"/>
    </row>
    <row r="4328" spans="4:14" s="126" customFormat="1" x14ac:dyDescent="0.25">
      <c r="D4328" s="59"/>
      <c r="N4328" s="110"/>
    </row>
    <row r="4329" spans="4:14" s="126" customFormat="1" x14ac:dyDescent="0.25">
      <c r="D4329" s="59"/>
      <c r="N4329" s="110"/>
    </row>
    <row r="4330" spans="4:14" s="126" customFormat="1" x14ac:dyDescent="0.25">
      <c r="D4330" s="59"/>
      <c r="N4330" s="110"/>
    </row>
    <row r="4331" spans="4:14" s="126" customFormat="1" x14ac:dyDescent="0.25">
      <c r="D4331" s="59"/>
      <c r="N4331" s="110"/>
    </row>
    <row r="4332" spans="4:14" s="126" customFormat="1" x14ac:dyDescent="0.25">
      <c r="D4332" s="59"/>
      <c r="N4332" s="110"/>
    </row>
    <row r="4333" spans="4:14" s="126" customFormat="1" x14ac:dyDescent="0.25">
      <c r="D4333" s="59"/>
      <c r="N4333" s="110"/>
    </row>
    <row r="4334" spans="4:14" s="126" customFormat="1" x14ac:dyDescent="0.25">
      <c r="D4334" s="59"/>
      <c r="N4334" s="110"/>
    </row>
    <row r="4335" spans="4:14" s="126" customFormat="1" x14ac:dyDescent="0.25">
      <c r="D4335" s="59"/>
      <c r="N4335" s="110"/>
    </row>
    <row r="4336" spans="4:14" s="126" customFormat="1" x14ac:dyDescent="0.25">
      <c r="D4336" s="59"/>
      <c r="N4336" s="110"/>
    </row>
    <row r="4337" spans="4:14" s="126" customFormat="1" x14ac:dyDescent="0.25">
      <c r="D4337" s="59"/>
      <c r="N4337" s="110"/>
    </row>
    <row r="4338" spans="4:14" s="126" customFormat="1" x14ac:dyDescent="0.25">
      <c r="D4338" s="59"/>
      <c r="N4338" s="110"/>
    </row>
    <row r="4339" spans="4:14" s="126" customFormat="1" x14ac:dyDescent="0.25">
      <c r="D4339" s="59"/>
      <c r="N4339" s="110"/>
    </row>
    <row r="4340" spans="4:14" s="126" customFormat="1" x14ac:dyDescent="0.25">
      <c r="D4340" s="59"/>
      <c r="N4340" s="110"/>
    </row>
    <row r="4341" spans="4:14" s="126" customFormat="1" x14ac:dyDescent="0.25">
      <c r="D4341" s="59"/>
      <c r="N4341" s="110"/>
    </row>
    <row r="4342" spans="4:14" s="126" customFormat="1" x14ac:dyDescent="0.25">
      <c r="D4342" s="59"/>
      <c r="N4342" s="110"/>
    </row>
    <row r="4343" spans="4:14" s="126" customFormat="1" x14ac:dyDescent="0.25">
      <c r="D4343" s="59"/>
      <c r="N4343" s="110"/>
    </row>
    <row r="4344" spans="4:14" s="126" customFormat="1" x14ac:dyDescent="0.25">
      <c r="D4344" s="59"/>
      <c r="N4344" s="110"/>
    </row>
    <row r="4345" spans="4:14" s="126" customFormat="1" x14ac:dyDescent="0.25">
      <c r="D4345" s="59"/>
      <c r="N4345" s="110"/>
    </row>
    <row r="4346" spans="4:14" s="126" customFormat="1" x14ac:dyDescent="0.25">
      <c r="D4346" s="59"/>
      <c r="N4346" s="110"/>
    </row>
    <row r="4347" spans="4:14" s="126" customFormat="1" x14ac:dyDescent="0.25">
      <c r="D4347" s="59"/>
      <c r="N4347" s="110"/>
    </row>
    <row r="4348" spans="4:14" s="126" customFormat="1" x14ac:dyDescent="0.25">
      <c r="D4348" s="59"/>
      <c r="N4348" s="110"/>
    </row>
    <row r="4349" spans="4:14" s="126" customFormat="1" x14ac:dyDescent="0.25">
      <c r="D4349" s="59"/>
      <c r="N4349" s="110"/>
    </row>
    <row r="4350" spans="4:14" s="126" customFormat="1" x14ac:dyDescent="0.25">
      <c r="D4350" s="59"/>
      <c r="N4350" s="110"/>
    </row>
    <row r="4351" spans="4:14" s="126" customFormat="1" x14ac:dyDescent="0.25">
      <c r="D4351" s="59"/>
      <c r="N4351" s="110"/>
    </row>
    <row r="4352" spans="4:14" s="126" customFormat="1" x14ac:dyDescent="0.25">
      <c r="D4352" s="59"/>
      <c r="N4352" s="110"/>
    </row>
    <row r="4353" spans="4:14" s="126" customFormat="1" x14ac:dyDescent="0.25">
      <c r="D4353" s="59"/>
      <c r="N4353" s="110"/>
    </row>
    <row r="4354" spans="4:14" s="126" customFormat="1" x14ac:dyDescent="0.25">
      <c r="D4354" s="59"/>
      <c r="N4354" s="110"/>
    </row>
    <row r="4355" spans="4:14" s="126" customFormat="1" x14ac:dyDescent="0.25">
      <c r="D4355" s="59"/>
      <c r="N4355" s="110"/>
    </row>
    <row r="4356" spans="4:14" s="126" customFormat="1" x14ac:dyDescent="0.25">
      <c r="D4356" s="59"/>
      <c r="N4356" s="110"/>
    </row>
    <row r="4357" spans="4:14" s="126" customFormat="1" x14ac:dyDescent="0.25">
      <c r="D4357" s="59"/>
      <c r="N4357" s="110"/>
    </row>
    <row r="4358" spans="4:14" s="126" customFormat="1" x14ac:dyDescent="0.25">
      <c r="D4358" s="59"/>
      <c r="N4358" s="110"/>
    </row>
    <row r="4359" spans="4:14" s="126" customFormat="1" x14ac:dyDescent="0.25">
      <c r="D4359" s="59"/>
      <c r="N4359" s="110"/>
    </row>
    <row r="4360" spans="4:14" s="126" customFormat="1" x14ac:dyDescent="0.25">
      <c r="D4360" s="59"/>
      <c r="N4360" s="110"/>
    </row>
    <row r="4361" spans="4:14" s="126" customFormat="1" x14ac:dyDescent="0.25">
      <c r="D4361" s="59"/>
      <c r="N4361" s="110"/>
    </row>
    <row r="4362" spans="4:14" s="126" customFormat="1" x14ac:dyDescent="0.25">
      <c r="D4362" s="59"/>
      <c r="N4362" s="110"/>
    </row>
    <row r="4363" spans="4:14" s="126" customFormat="1" x14ac:dyDescent="0.25">
      <c r="D4363" s="59"/>
      <c r="N4363" s="110"/>
    </row>
    <row r="4364" spans="4:14" s="126" customFormat="1" x14ac:dyDescent="0.25">
      <c r="D4364" s="59"/>
      <c r="N4364" s="110"/>
    </row>
    <row r="4365" spans="4:14" s="126" customFormat="1" x14ac:dyDescent="0.25">
      <c r="D4365" s="59"/>
      <c r="N4365" s="110"/>
    </row>
    <row r="4366" spans="4:14" s="126" customFormat="1" x14ac:dyDescent="0.25">
      <c r="D4366" s="59"/>
      <c r="N4366" s="110"/>
    </row>
    <row r="4367" spans="4:14" s="126" customFormat="1" x14ac:dyDescent="0.25">
      <c r="D4367" s="59"/>
      <c r="N4367" s="110"/>
    </row>
    <row r="4368" spans="4:14" s="126" customFormat="1" x14ac:dyDescent="0.25">
      <c r="D4368" s="59"/>
      <c r="N4368" s="110"/>
    </row>
    <row r="4369" spans="4:14" s="126" customFormat="1" x14ac:dyDescent="0.25">
      <c r="D4369" s="59"/>
      <c r="N4369" s="110"/>
    </row>
    <row r="4370" spans="4:14" s="126" customFormat="1" x14ac:dyDescent="0.25">
      <c r="D4370" s="59"/>
      <c r="N4370" s="110"/>
    </row>
    <row r="4371" spans="4:14" s="126" customFormat="1" x14ac:dyDescent="0.25">
      <c r="D4371" s="59"/>
      <c r="N4371" s="110"/>
    </row>
    <row r="4372" spans="4:14" s="126" customFormat="1" x14ac:dyDescent="0.25">
      <c r="D4372" s="59"/>
      <c r="N4372" s="110"/>
    </row>
    <row r="4373" spans="4:14" s="126" customFormat="1" x14ac:dyDescent="0.25">
      <c r="D4373" s="59"/>
      <c r="N4373" s="110"/>
    </row>
    <row r="4374" spans="4:14" s="126" customFormat="1" x14ac:dyDescent="0.25">
      <c r="D4374" s="59"/>
      <c r="N4374" s="110"/>
    </row>
    <row r="4375" spans="4:14" s="126" customFormat="1" x14ac:dyDescent="0.25">
      <c r="D4375" s="59"/>
      <c r="N4375" s="110"/>
    </row>
    <row r="4376" spans="4:14" s="126" customFormat="1" x14ac:dyDescent="0.25">
      <c r="D4376" s="59"/>
      <c r="N4376" s="110"/>
    </row>
    <row r="4377" spans="4:14" s="126" customFormat="1" x14ac:dyDescent="0.25">
      <c r="D4377" s="59"/>
      <c r="N4377" s="110"/>
    </row>
    <row r="4378" spans="4:14" s="126" customFormat="1" x14ac:dyDescent="0.25">
      <c r="D4378" s="59"/>
      <c r="N4378" s="110"/>
    </row>
    <row r="4379" spans="4:14" s="126" customFormat="1" x14ac:dyDescent="0.25">
      <c r="D4379" s="59"/>
      <c r="N4379" s="110"/>
    </row>
    <row r="4380" spans="4:14" s="126" customFormat="1" x14ac:dyDescent="0.25">
      <c r="D4380" s="59"/>
      <c r="N4380" s="110"/>
    </row>
    <row r="4381" spans="4:14" s="126" customFormat="1" x14ac:dyDescent="0.25">
      <c r="D4381" s="59"/>
      <c r="N4381" s="110"/>
    </row>
    <row r="4382" spans="4:14" s="126" customFormat="1" x14ac:dyDescent="0.25">
      <c r="D4382" s="59"/>
      <c r="N4382" s="110"/>
    </row>
    <row r="4383" spans="4:14" s="126" customFormat="1" x14ac:dyDescent="0.25">
      <c r="D4383" s="59"/>
      <c r="N4383" s="110"/>
    </row>
    <row r="4384" spans="4:14" s="126" customFormat="1" x14ac:dyDescent="0.25">
      <c r="D4384" s="59"/>
      <c r="N4384" s="110"/>
    </row>
    <row r="4385" spans="4:14" s="126" customFormat="1" x14ac:dyDescent="0.25">
      <c r="D4385" s="59"/>
      <c r="N4385" s="110"/>
    </row>
    <row r="4386" spans="4:14" s="126" customFormat="1" x14ac:dyDescent="0.25">
      <c r="D4386" s="59"/>
      <c r="N4386" s="110"/>
    </row>
    <row r="4387" spans="4:14" s="126" customFormat="1" x14ac:dyDescent="0.25">
      <c r="D4387" s="59"/>
      <c r="N4387" s="110"/>
    </row>
    <row r="4388" spans="4:14" s="126" customFormat="1" x14ac:dyDescent="0.25">
      <c r="D4388" s="59"/>
      <c r="N4388" s="110"/>
    </row>
    <row r="4389" spans="4:14" s="126" customFormat="1" x14ac:dyDescent="0.25">
      <c r="D4389" s="59"/>
      <c r="N4389" s="110"/>
    </row>
    <row r="4390" spans="4:14" s="126" customFormat="1" x14ac:dyDescent="0.25">
      <c r="D4390" s="59"/>
      <c r="N4390" s="110"/>
    </row>
    <row r="4391" spans="4:14" s="126" customFormat="1" x14ac:dyDescent="0.25">
      <c r="D4391" s="59"/>
      <c r="N4391" s="110"/>
    </row>
    <row r="4392" spans="4:14" s="126" customFormat="1" x14ac:dyDescent="0.25">
      <c r="D4392" s="59"/>
      <c r="N4392" s="110"/>
    </row>
    <row r="4393" spans="4:14" s="126" customFormat="1" x14ac:dyDescent="0.25">
      <c r="D4393" s="59"/>
      <c r="N4393" s="110"/>
    </row>
    <row r="4394" spans="4:14" s="126" customFormat="1" x14ac:dyDescent="0.25">
      <c r="D4394" s="59"/>
      <c r="N4394" s="110"/>
    </row>
    <row r="4395" spans="4:14" s="126" customFormat="1" x14ac:dyDescent="0.25">
      <c r="D4395" s="59"/>
      <c r="N4395" s="110"/>
    </row>
    <row r="4396" spans="4:14" s="126" customFormat="1" x14ac:dyDescent="0.25">
      <c r="D4396" s="59"/>
      <c r="N4396" s="110"/>
    </row>
    <row r="4397" spans="4:14" s="126" customFormat="1" x14ac:dyDescent="0.25">
      <c r="D4397" s="59"/>
      <c r="N4397" s="110"/>
    </row>
    <row r="4398" spans="4:14" s="126" customFormat="1" x14ac:dyDescent="0.25">
      <c r="D4398" s="59"/>
      <c r="N4398" s="110"/>
    </row>
    <row r="4399" spans="4:14" s="126" customFormat="1" x14ac:dyDescent="0.25">
      <c r="D4399" s="59"/>
      <c r="N4399" s="110"/>
    </row>
    <row r="4400" spans="4:14" s="126" customFormat="1" x14ac:dyDescent="0.25">
      <c r="D4400" s="59"/>
      <c r="N4400" s="110"/>
    </row>
    <row r="4401" spans="4:14" s="126" customFormat="1" x14ac:dyDescent="0.25">
      <c r="D4401" s="59"/>
      <c r="N4401" s="110"/>
    </row>
    <row r="4402" spans="4:14" s="126" customFormat="1" x14ac:dyDescent="0.25">
      <c r="D4402" s="59"/>
      <c r="N4402" s="110"/>
    </row>
    <row r="4403" spans="4:14" s="126" customFormat="1" x14ac:dyDescent="0.25">
      <c r="D4403" s="59"/>
      <c r="N4403" s="110"/>
    </row>
    <row r="4404" spans="4:14" s="126" customFormat="1" x14ac:dyDescent="0.25">
      <c r="D4404" s="59"/>
      <c r="N4404" s="110"/>
    </row>
    <row r="4405" spans="4:14" s="126" customFormat="1" x14ac:dyDescent="0.25">
      <c r="D4405" s="59"/>
      <c r="N4405" s="110"/>
    </row>
    <row r="4406" spans="4:14" s="126" customFormat="1" x14ac:dyDescent="0.25">
      <c r="D4406" s="59"/>
      <c r="N4406" s="110"/>
    </row>
    <row r="4407" spans="4:14" s="126" customFormat="1" x14ac:dyDescent="0.25">
      <c r="D4407" s="59"/>
      <c r="N4407" s="110"/>
    </row>
    <row r="4408" spans="4:14" s="126" customFormat="1" x14ac:dyDescent="0.25">
      <c r="D4408" s="59"/>
      <c r="N4408" s="110"/>
    </row>
    <row r="4409" spans="4:14" s="126" customFormat="1" x14ac:dyDescent="0.25">
      <c r="D4409" s="59"/>
      <c r="N4409" s="110"/>
    </row>
    <row r="4410" spans="4:14" s="126" customFormat="1" x14ac:dyDescent="0.25">
      <c r="D4410" s="59"/>
      <c r="N4410" s="110"/>
    </row>
    <row r="4411" spans="4:14" s="126" customFormat="1" x14ac:dyDescent="0.25">
      <c r="D4411" s="59"/>
      <c r="N4411" s="110"/>
    </row>
    <row r="4412" spans="4:14" s="126" customFormat="1" x14ac:dyDescent="0.25">
      <c r="D4412" s="59"/>
      <c r="N4412" s="110"/>
    </row>
    <row r="4413" spans="4:14" s="126" customFormat="1" x14ac:dyDescent="0.25">
      <c r="D4413" s="59"/>
      <c r="N4413" s="110"/>
    </row>
    <row r="4414" spans="4:14" s="126" customFormat="1" x14ac:dyDescent="0.25">
      <c r="D4414" s="59"/>
      <c r="N4414" s="110"/>
    </row>
    <row r="4415" spans="4:14" s="126" customFormat="1" x14ac:dyDescent="0.25">
      <c r="D4415" s="59"/>
      <c r="N4415" s="110"/>
    </row>
    <row r="4416" spans="4:14" s="126" customFormat="1" x14ac:dyDescent="0.25">
      <c r="D4416" s="59"/>
      <c r="N4416" s="110"/>
    </row>
    <row r="4417" spans="4:14" s="126" customFormat="1" x14ac:dyDescent="0.25">
      <c r="D4417" s="59"/>
      <c r="N4417" s="110"/>
    </row>
    <row r="4418" spans="4:14" s="126" customFormat="1" x14ac:dyDescent="0.25">
      <c r="D4418" s="59"/>
      <c r="N4418" s="110"/>
    </row>
    <row r="4419" spans="4:14" s="126" customFormat="1" x14ac:dyDescent="0.25">
      <c r="D4419" s="59"/>
      <c r="N4419" s="110"/>
    </row>
    <row r="4420" spans="4:14" s="126" customFormat="1" x14ac:dyDescent="0.25">
      <c r="D4420" s="59"/>
      <c r="N4420" s="110"/>
    </row>
    <row r="4421" spans="4:14" s="126" customFormat="1" x14ac:dyDescent="0.25">
      <c r="D4421" s="59"/>
      <c r="N4421" s="110"/>
    </row>
    <row r="4422" spans="4:14" s="126" customFormat="1" x14ac:dyDescent="0.25">
      <c r="D4422" s="59"/>
      <c r="N4422" s="110"/>
    </row>
    <row r="4423" spans="4:14" s="126" customFormat="1" x14ac:dyDescent="0.25">
      <c r="D4423" s="59"/>
      <c r="N4423" s="110"/>
    </row>
    <row r="4424" spans="4:14" s="126" customFormat="1" x14ac:dyDescent="0.25">
      <c r="D4424" s="59"/>
      <c r="N4424" s="110"/>
    </row>
    <row r="4425" spans="4:14" s="126" customFormat="1" x14ac:dyDescent="0.25">
      <c r="D4425" s="59"/>
      <c r="N4425" s="110"/>
    </row>
    <row r="4426" spans="4:14" s="126" customFormat="1" x14ac:dyDescent="0.25">
      <c r="D4426" s="59"/>
      <c r="N4426" s="110"/>
    </row>
    <row r="4427" spans="4:14" s="126" customFormat="1" x14ac:dyDescent="0.25">
      <c r="D4427" s="59"/>
      <c r="N4427" s="110"/>
    </row>
    <row r="4428" spans="4:14" s="126" customFormat="1" x14ac:dyDescent="0.25">
      <c r="D4428" s="59"/>
      <c r="N4428" s="110"/>
    </row>
    <row r="4429" spans="4:14" s="126" customFormat="1" x14ac:dyDescent="0.25">
      <c r="D4429" s="59"/>
      <c r="N4429" s="110"/>
    </row>
    <row r="4430" spans="4:14" s="126" customFormat="1" x14ac:dyDescent="0.25">
      <c r="D4430" s="59"/>
      <c r="N4430" s="110"/>
    </row>
    <row r="4431" spans="4:14" s="126" customFormat="1" x14ac:dyDescent="0.25">
      <c r="D4431" s="59"/>
      <c r="N4431" s="110"/>
    </row>
    <row r="4432" spans="4:14" s="126" customFormat="1" x14ac:dyDescent="0.25">
      <c r="D4432" s="59"/>
      <c r="N4432" s="110"/>
    </row>
    <row r="4433" spans="4:14" s="126" customFormat="1" x14ac:dyDescent="0.25">
      <c r="D4433" s="59"/>
      <c r="N4433" s="110"/>
    </row>
    <row r="4434" spans="4:14" s="126" customFormat="1" x14ac:dyDescent="0.25">
      <c r="D4434" s="59"/>
      <c r="N4434" s="110"/>
    </row>
    <row r="4435" spans="4:14" s="126" customFormat="1" x14ac:dyDescent="0.25">
      <c r="D4435" s="59"/>
      <c r="N4435" s="110"/>
    </row>
    <row r="4436" spans="4:14" s="126" customFormat="1" x14ac:dyDescent="0.25">
      <c r="D4436" s="59"/>
      <c r="N4436" s="110"/>
    </row>
    <row r="4437" spans="4:14" s="126" customFormat="1" x14ac:dyDescent="0.25">
      <c r="D4437" s="59"/>
      <c r="N4437" s="110"/>
    </row>
    <row r="4438" spans="4:14" s="126" customFormat="1" x14ac:dyDescent="0.25">
      <c r="D4438" s="59"/>
      <c r="N4438" s="110"/>
    </row>
    <row r="4439" spans="4:14" s="126" customFormat="1" x14ac:dyDescent="0.25">
      <c r="D4439" s="59"/>
      <c r="N4439" s="110"/>
    </row>
    <row r="4440" spans="4:14" s="126" customFormat="1" x14ac:dyDescent="0.25">
      <c r="D4440" s="59"/>
      <c r="N4440" s="110"/>
    </row>
    <row r="4441" spans="4:14" s="126" customFormat="1" x14ac:dyDescent="0.25">
      <c r="D4441" s="59"/>
      <c r="N4441" s="110"/>
    </row>
    <row r="4442" spans="4:14" s="126" customFormat="1" x14ac:dyDescent="0.25">
      <c r="D4442" s="59"/>
      <c r="N4442" s="110"/>
    </row>
    <row r="4443" spans="4:14" s="126" customFormat="1" x14ac:dyDescent="0.25">
      <c r="D4443" s="59"/>
      <c r="N4443" s="110"/>
    </row>
    <row r="4444" spans="4:14" s="126" customFormat="1" x14ac:dyDescent="0.25">
      <c r="D4444" s="59"/>
      <c r="N4444" s="110"/>
    </row>
    <row r="4445" spans="4:14" s="126" customFormat="1" x14ac:dyDescent="0.25">
      <c r="D4445" s="59"/>
      <c r="N4445" s="110"/>
    </row>
    <row r="4446" spans="4:14" s="126" customFormat="1" x14ac:dyDescent="0.25">
      <c r="D4446" s="59"/>
      <c r="N4446" s="110"/>
    </row>
    <row r="4447" spans="4:14" s="126" customFormat="1" x14ac:dyDescent="0.25">
      <c r="D4447" s="59"/>
      <c r="N4447" s="110"/>
    </row>
    <row r="4448" spans="4:14" s="126" customFormat="1" x14ac:dyDescent="0.25">
      <c r="D4448" s="59"/>
      <c r="N4448" s="110"/>
    </row>
    <row r="4449" spans="4:14" s="126" customFormat="1" x14ac:dyDescent="0.25">
      <c r="D4449" s="59"/>
      <c r="N4449" s="110"/>
    </row>
    <row r="4450" spans="4:14" s="126" customFormat="1" x14ac:dyDescent="0.25">
      <c r="D4450" s="59"/>
      <c r="N4450" s="110"/>
    </row>
    <row r="4451" spans="4:14" s="126" customFormat="1" x14ac:dyDescent="0.25">
      <c r="D4451" s="59"/>
      <c r="N4451" s="110"/>
    </row>
    <row r="4452" spans="4:14" s="126" customFormat="1" x14ac:dyDescent="0.25">
      <c r="D4452" s="59"/>
      <c r="N4452" s="110"/>
    </row>
    <row r="4453" spans="4:14" s="126" customFormat="1" x14ac:dyDescent="0.25">
      <c r="D4453" s="59"/>
      <c r="N4453" s="110"/>
    </row>
    <row r="4454" spans="4:14" s="126" customFormat="1" x14ac:dyDescent="0.25">
      <c r="D4454" s="59"/>
      <c r="N4454" s="110"/>
    </row>
    <row r="4455" spans="4:14" s="126" customFormat="1" x14ac:dyDescent="0.25">
      <c r="D4455" s="59"/>
      <c r="N4455" s="110"/>
    </row>
    <row r="4456" spans="4:14" s="126" customFormat="1" x14ac:dyDescent="0.25">
      <c r="D4456" s="59"/>
      <c r="N4456" s="110"/>
    </row>
    <row r="4457" spans="4:14" s="126" customFormat="1" x14ac:dyDescent="0.25">
      <c r="D4457" s="59"/>
      <c r="N4457" s="110"/>
    </row>
    <row r="4458" spans="4:14" s="126" customFormat="1" x14ac:dyDescent="0.25">
      <c r="D4458" s="59"/>
      <c r="N4458" s="110"/>
    </row>
    <row r="4459" spans="4:14" s="126" customFormat="1" x14ac:dyDescent="0.25">
      <c r="D4459" s="59"/>
      <c r="N4459" s="110"/>
    </row>
    <row r="4460" spans="4:14" s="126" customFormat="1" x14ac:dyDescent="0.25">
      <c r="D4460" s="59"/>
      <c r="N4460" s="110"/>
    </row>
    <row r="4461" spans="4:14" s="126" customFormat="1" x14ac:dyDescent="0.25">
      <c r="D4461" s="59"/>
      <c r="N4461" s="110"/>
    </row>
    <row r="4462" spans="4:14" s="126" customFormat="1" x14ac:dyDescent="0.25">
      <c r="D4462" s="59"/>
      <c r="N4462" s="110"/>
    </row>
    <row r="4463" spans="4:14" s="126" customFormat="1" x14ac:dyDescent="0.25">
      <c r="D4463" s="59"/>
      <c r="N4463" s="110"/>
    </row>
    <row r="4464" spans="4:14" s="126" customFormat="1" x14ac:dyDescent="0.25">
      <c r="D4464" s="59"/>
      <c r="N4464" s="110"/>
    </row>
    <row r="4465" spans="4:14" s="126" customFormat="1" x14ac:dyDescent="0.25">
      <c r="D4465" s="59"/>
      <c r="N4465" s="110"/>
    </row>
    <row r="4466" spans="4:14" s="126" customFormat="1" x14ac:dyDescent="0.25">
      <c r="D4466" s="59"/>
      <c r="N4466" s="110"/>
    </row>
    <row r="4467" spans="4:14" s="126" customFormat="1" x14ac:dyDescent="0.25">
      <c r="D4467" s="59"/>
      <c r="N4467" s="110"/>
    </row>
    <row r="4468" spans="4:14" s="126" customFormat="1" x14ac:dyDescent="0.25">
      <c r="D4468" s="59"/>
      <c r="N4468" s="110"/>
    </row>
    <row r="4469" spans="4:14" s="126" customFormat="1" x14ac:dyDescent="0.25">
      <c r="D4469" s="59"/>
      <c r="N4469" s="110"/>
    </row>
    <row r="4470" spans="4:14" s="126" customFormat="1" x14ac:dyDescent="0.25">
      <c r="D4470" s="59"/>
      <c r="N4470" s="110"/>
    </row>
    <row r="4471" spans="4:14" s="126" customFormat="1" x14ac:dyDescent="0.25">
      <c r="D4471" s="59"/>
      <c r="N4471" s="110"/>
    </row>
    <row r="4472" spans="4:14" s="126" customFormat="1" x14ac:dyDescent="0.25">
      <c r="D4472" s="59"/>
      <c r="N4472" s="110"/>
    </row>
    <row r="4473" spans="4:14" s="126" customFormat="1" x14ac:dyDescent="0.25">
      <c r="D4473" s="59"/>
      <c r="N4473" s="110"/>
    </row>
    <row r="4474" spans="4:14" s="126" customFormat="1" x14ac:dyDescent="0.25">
      <c r="D4474" s="59"/>
      <c r="N4474" s="110"/>
    </row>
    <row r="4475" spans="4:14" s="126" customFormat="1" x14ac:dyDescent="0.25">
      <c r="D4475" s="59"/>
      <c r="N4475" s="110"/>
    </row>
    <row r="4476" spans="4:14" s="126" customFormat="1" x14ac:dyDescent="0.25">
      <c r="D4476" s="59"/>
      <c r="N4476" s="110"/>
    </row>
    <row r="4477" spans="4:14" s="126" customFormat="1" x14ac:dyDescent="0.25">
      <c r="D4477" s="59"/>
      <c r="N4477" s="110"/>
    </row>
    <row r="4478" spans="4:14" s="126" customFormat="1" x14ac:dyDescent="0.25">
      <c r="D4478" s="59"/>
      <c r="N4478" s="110"/>
    </row>
    <row r="4479" spans="4:14" s="126" customFormat="1" x14ac:dyDescent="0.25">
      <c r="D4479" s="59"/>
      <c r="N4479" s="110"/>
    </row>
    <row r="4480" spans="4:14" s="126" customFormat="1" x14ac:dyDescent="0.25">
      <c r="D4480" s="59"/>
      <c r="N4480" s="110"/>
    </row>
    <row r="4481" spans="4:14" s="126" customFormat="1" x14ac:dyDescent="0.25">
      <c r="D4481" s="59"/>
      <c r="N4481" s="110"/>
    </row>
    <row r="4482" spans="4:14" s="126" customFormat="1" x14ac:dyDescent="0.25">
      <c r="D4482" s="59"/>
      <c r="N4482" s="110"/>
    </row>
    <row r="4483" spans="4:14" s="126" customFormat="1" x14ac:dyDescent="0.25">
      <c r="D4483" s="59"/>
      <c r="N4483" s="110"/>
    </row>
    <row r="4484" spans="4:14" s="126" customFormat="1" x14ac:dyDescent="0.25">
      <c r="D4484" s="59"/>
      <c r="N4484" s="110"/>
    </row>
    <row r="4485" spans="4:14" s="126" customFormat="1" x14ac:dyDescent="0.25">
      <c r="D4485" s="59"/>
      <c r="N4485" s="110"/>
    </row>
    <row r="4486" spans="4:14" s="126" customFormat="1" x14ac:dyDescent="0.25">
      <c r="D4486" s="59"/>
      <c r="N4486" s="110"/>
    </row>
    <row r="4487" spans="4:14" s="126" customFormat="1" x14ac:dyDescent="0.25">
      <c r="D4487" s="59"/>
      <c r="N4487" s="110"/>
    </row>
    <row r="4488" spans="4:14" s="126" customFormat="1" x14ac:dyDescent="0.25">
      <c r="D4488" s="59"/>
      <c r="N4488" s="110"/>
    </row>
    <row r="4489" spans="4:14" s="126" customFormat="1" x14ac:dyDescent="0.25">
      <c r="D4489" s="59"/>
      <c r="N4489" s="110"/>
    </row>
    <row r="4490" spans="4:14" s="126" customFormat="1" x14ac:dyDescent="0.25">
      <c r="D4490" s="59"/>
      <c r="N4490" s="110"/>
    </row>
    <row r="4491" spans="4:14" s="126" customFormat="1" x14ac:dyDescent="0.25">
      <c r="D4491" s="59"/>
      <c r="N4491" s="110"/>
    </row>
    <row r="4492" spans="4:14" s="126" customFormat="1" x14ac:dyDescent="0.25">
      <c r="D4492" s="59"/>
      <c r="N4492" s="110"/>
    </row>
    <row r="4493" spans="4:14" s="126" customFormat="1" x14ac:dyDescent="0.25">
      <c r="D4493" s="59"/>
      <c r="N4493" s="110"/>
    </row>
    <row r="4494" spans="4:14" s="126" customFormat="1" x14ac:dyDescent="0.25">
      <c r="D4494" s="59"/>
      <c r="N4494" s="110"/>
    </row>
    <row r="4495" spans="4:14" s="126" customFormat="1" x14ac:dyDescent="0.25">
      <c r="D4495" s="59"/>
      <c r="N4495" s="110"/>
    </row>
    <row r="4496" spans="4:14" s="126" customFormat="1" x14ac:dyDescent="0.25">
      <c r="D4496" s="59"/>
      <c r="N4496" s="110"/>
    </row>
    <row r="4497" spans="4:14" s="126" customFormat="1" x14ac:dyDescent="0.25">
      <c r="D4497" s="59"/>
      <c r="N4497" s="110"/>
    </row>
    <row r="4498" spans="4:14" s="126" customFormat="1" x14ac:dyDescent="0.25">
      <c r="D4498" s="59"/>
      <c r="N4498" s="110"/>
    </row>
    <row r="4499" spans="4:14" s="126" customFormat="1" x14ac:dyDescent="0.25">
      <c r="D4499" s="59"/>
      <c r="N4499" s="110"/>
    </row>
    <row r="4500" spans="4:14" s="126" customFormat="1" x14ac:dyDescent="0.25">
      <c r="D4500" s="59"/>
      <c r="N4500" s="110"/>
    </row>
    <row r="4501" spans="4:14" s="126" customFormat="1" x14ac:dyDescent="0.25">
      <c r="D4501" s="59"/>
      <c r="N4501" s="110"/>
    </row>
    <row r="4502" spans="4:14" s="126" customFormat="1" x14ac:dyDescent="0.25">
      <c r="D4502" s="59"/>
      <c r="N4502" s="110"/>
    </row>
    <row r="4503" spans="4:14" s="126" customFormat="1" x14ac:dyDescent="0.25">
      <c r="D4503" s="59"/>
      <c r="N4503" s="110"/>
    </row>
    <row r="4504" spans="4:14" s="126" customFormat="1" x14ac:dyDescent="0.25">
      <c r="D4504" s="59"/>
      <c r="N4504" s="110"/>
    </row>
    <row r="4505" spans="4:14" s="126" customFormat="1" x14ac:dyDescent="0.25">
      <c r="D4505" s="59"/>
      <c r="N4505" s="110"/>
    </row>
    <row r="4506" spans="4:14" s="126" customFormat="1" x14ac:dyDescent="0.25">
      <c r="D4506" s="59"/>
      <c r="N4506" s="110"/>
    </row>
    <row r="4507" spans="4:14" s="126" customFormat="1" x14ac:dyDescent="0.25">
      <c r="D4507" s="59"/>
      <c r="N4507" s="110"/>
    </row>
    <row r="4508" spans="4:14" s="126" customFormat="1" x14ac:dyDescent="0.25">
      <c r="D4508" s="59"/>
      <c r="N4508" s="110"/>
    </row>
    <row r="4509" spans="4:14" s="126" customFormat="1" x14ac:dyDescent="0.25">
      <c r="D4509" s="59"/>
      <c r="N4509" s="110"/>
    </row>
    <row r="4510" spans="4:14" s="126" customFormat="1" x14ac:dyDescent="0.25">
      <c r="D4510" s="59"/>
      <c r="N4510" s="110"/>
    </row>
    <row r="4511" spans="4:14" s="126" customFormat="1" x14ac:dyDescent="0.25">
      <c r="D4511" s="59"/>
      <c r="N4511" s="110"/>
    </row>
    <row r="4512" spans="4:14" s="126" customFormat="1" x14ac:dyDescent="0.25">
      <c r="D4512" s="59"/>
      <c r="N4512" s="110"/>
    </row>
    <row r="4513" spans="4:14" s="126" customFormat="1" x14ac:dyDescent="0.25">
      <c r="D4513" s="59"/>
      <c r="N4513" s="110"/>
    </row>
    <row r="4514" spans="4:14" s="126" customFormat="1" x14ac:dyDescent="0.25">
      <c r="D4514" s="59"/>
      <c r="N4514" s="110"/>
    </row>
    <row r="4515" spans="4:14" s="126" customFormat="1" x14ac:dyDescent="0.25">
      <c r="D4515" s="59"/>
      <c r="N4515" s="110"/>
    </row>
    <row r="4516" spans="4:14" s="126" customFormat="1" x14ac:dyDescent="0.25">
      <c r="D4516" s="59"/>
      <c r="N4516" s="110"/>
    </row>
    <row r="4517" spans="4:14" s="126" customFormat="1" x14ac:dyDescent="0.25">
      <c r="D4517" s="59"/>
      <c r="N4517" s="110"/>
    </row>
    <row r="4518" spans="4:14" s="126" customFormat="1" x14ac:dyDescent="0.25">
      <c r="D4518" s="59"/>
      <c r="N4518" s="110"/>
    </row>
    <row r="4519" spans="4:14" s="126" customFormat="1" x14ac:dyDescent="0.25">
      <c r="D4519" s="59"/>
      <c r="N4519" s="110"/>
    </row>
    <row r="4520" spans="4:14" s="126" customFormat="1" x14ac:dyDescent="0.25">
      <c r="D4520" s="59"/>
      <c r="N4520" s="110"/>
    </row>
    <row r="4521" spans="4:14" s="126" customFormat="1" x14ac:dyDescent="0.25">
      <c r="D4521" s="59"/>
      <c r="N4521" s="110"/>
    </row>
    <row r="4522" spans="4:14" s="126" customFormat="1" x14ac:dyDescent="0.25">
      <c r="D4522" s="59"/>
      <c r="N4522" s="110"/>
    </row>
    <row r="4523" spans="4:14" s="126" customFormat="1" x14ac:dyDescent="0.25">
      <c r="D4523" s="59"/>
      <c r="N4523" s="110"/>
    </row>
    <row r="4524" spans="4:14" s="126" customFormat="1" x14ac:dyDescent="0.25">
      <c r="D4524" s="59"/>
      <c r="N4524" s="110"/>
    </row>
    <row r="4525" spans="4:14" s="126" customFormat="1" x14ac:dyDescent="0.25">
      <c r="D4525" s="59"/>
      <c r="N4525" s="110"/>
    </row>
    <row r="4526" spans="4:14" s="126" customFormat="1" x14ac:dyDescent="0.25">
      <c r="D4526" s="59"/>
      <c r="N4526" s="110"/>
    </row>
    <row r="4527" spans="4:14" s="126" customFormat="1" x14ac:dyDescent="0.25">
      <c r="D4527" s="59"/>
      <c r="N4527" s="110"/>
    </row>
    <row r="4528" spans="4:14" s="126" customFormat="1" x14ac:dyDescent="0.25">
      <c r="D4528" s="59"/>
      <c r="N4528" s="110"/>
    </row>
    <row r="4529" spans="4:14" s="126" customFormat="1" x14ac:dyDescent="0.25">
      <c r="D4529" s="59"/>
      <c r="N4529" s="110"/>
    </row>
    <row r="4530" spans="4:14" s="126" customFormat="1" x14ac:dyDescent="0.25">
      <c r="D4530" s="59"/>
      <c r="N4530" s="110"/>
    </row>
    <row r="4531" spans="4:14" s="126" customFormat="1" x14ac:dyDescent="0.25">
      <c r="D4531" s="59"/>
      <c r="N4531" s="110"/>
    </row>
    <row r="4532" spans="4:14" s="126" customFormat="1" x14ac:dyDescent="0.25">
      <c r="D4532" s="59"/>
      <c r="N4532" s="110"/>
    </row>
    <row r="4533" spans="4:14" s="126" customFormat="1" x14ac:dyDescent="0.25">
      <c r="D4533" s="59"/>
      <c r="N4533" s="110"/>
    </row>
    <row r="4534" spans="4:14" s="126" customFormat="1" x14ac:dyDescent="0.25">
      <c r="D4534" s="59"/>
      <c r="N4534" s="110"/>
    </row>
    <row r="4535" spans="4:14" s="126" customFormat="1" x14ac:dyDescent="0.25">
      <c r="D4535" s="59"/>
      <c r="N4535" s="110"/>
    </row>
    <row r="4536" spans="4:14" s="126" customFormat="1" x14ac:dyDescent="0.25">
      <c r="D4536" s="59"/>
      <c r="N4536" s="110"/>
    </row>
    <row r="4537" spans="4:14" s="126" customFormat="1" x14ac:dyDescent="0.25">
      <c r="D4537" s="59"/>
      <c r="N4537" s="110"/>
    </row>
    <row r="4538" spans="4:14" s="126" customFormat="1" x14ac:dyDescent="0.25">
      <c r="D4538" s="59"/>
      <c r="N4538" s="110"/>
    </row>
    <row r="4539" spans="4:14" s="126" customFormat="1" x14ac:dyDescent="0.25">
      <c r="D4539" s="59"/>
      <c r="N4539" s="110"/>
    </row>
    <row r="4540" spans="4:14" s="126" customFormat="1" x14ac:dyDescent="0.25">
      <c r="D4540" s="59"/>
      <c r="N4540" s="110"/>
    </row>
    <row r="4541" spans="4:14" s="126" customFormat="1" x14ac:dyDescent="0.25">
      <c r="D4541" s="59"/>
      <c r="N4541" s="110"/>
    </row>
    <row r="4542" spans="4:14" s="126" customFormat="1" x14ac:dyDescent="0.25">
      <c r="D4542" s="59"/>
      <c r="N4542" s="110"/>
    </row>
    <row r="4543" spans="4:14" s="126" customFormat="1" x14ac:dyDescent="0.25">
      <c r="D4543" s="59"/>
      <c r="N4543" s="110"/>
    </row>
    <row r="4544" spans="4:14" s="126" customFormat="1" x14ac:dyDescent="0.25">
      <c r="D4544" s="59"/>
      <c r="N4544" s="110"/>
    </row>
    <row r="4545" spans="4:14" s="126" customFormat="1" x14ac:dyDescent="0.25">
      <c r="D4545" s="59"/>
      <c r="N4545" s="110"/>
    </row>
    <row r="4546" spans="4:14" s="126" customFormat="1" x14ac:dyDescent="0.25">
      <c r="D4546" s="59"/>
      <c r="N4546" s="110"/>
    </row>
    <row r="4547" spans="4:14" s="126" customFormat="1" x14ac:dyDescent="0.25">
      <c r="D4547" s="59"/>
      <c r="N4547" s="110"/>
    </row>
    <row r="4548" spans="4:14" s="126" customFormat="1" x14ac:dyDescent="0.25">
      <c r="D4548" s="59"/>
      <c r="N4548" s="110"/>
    </row>
    <row r="4549" spans="4:14" s="126" customFormat="1" x14ac:dyDescent="0.25">
      <c r="D4549" s="59"/>
      <c r="N4549" s="110"/>
    </row>
    <row r="4550" spans="4:14" s="126" customFormat="1" x14ac:dyDescent="0.25">
      <c r="D4550" s="59"/>
      <c r="N4550" s="110"/>
    </row>
    <row r="4551" spans="4:14" s="126" customFormat="1" x14ac:dyDescent="0.25">
      <c r="D4551" s="59"/>
      <c r="N4551" s="110"/>
    </row>
    <row r="4552" spans="4:14" s="126" customFormat="1" x14ac:dyDescent="0.25">
      <c r="D4552" s="59"/>
      <c r="N4552" s="110"/>
    </row>
    <row r="4553" spans="4:14" s="126" customFormat="1" x14ac:dyDescent="0.25">
      <c r="D4553" s="59"/>
      <c r="N4553" s="110"/>
    </row>
    <row r="4554" spans="4:14" s="126" customFormat="1" x14ac:dyDescent="0.25">
      <c r="D4554" s="59"/>
      <c r="N4554" s="110"/>
    </row>
    <row r="4555" spans="4:14" s="126" customFormat="1" x14ac:dyDescent="0.25">
      <c r="D4555" s="59"/>
      <c r="N4555" s="110"/>
    </row>
    <row r="4556" spans="4:14" s="126" customFormat="1" x14ac:dyDescent="0.25">
      <c r="D4556" s="59"/>
      <c r="N4556" s="110"/>
    </row>
    <row r="4557" spans="4:14" s="126" customFormat="1" x14ac:dyDescent="0.25">
      <c r="D4557" s="59"/>
      <c r="N4557" s="110"/>
    </row>
    <row r="4558" spans="4:14" s="126" customFormat="1" x14ac:dyDescent="0.25">
      <c r="D4558" s="59"/>
      <c r="N4558" s="110"/>
    </row>
    <row r="4559" spans="4:14" s="126" customFormat="1" x14ac:dyDescent="0.25">
      <c r="D4559" s="59"/>
      <c r="N4559" s="110"/>
    </row>
    <row r="4560" spans="4:14" s="126" customFormat="1" x14ac:dyDescent="0.25">
      <c r="D4560" s="59"/>
      <c r="N4560" s="110"/>
    </row>
    <row r="4561" spans="4:14" s="126" customFormat="1" x14ac:dyDescent="0.25">
      <c r="D4561" s="59"/>
      <c r="N4561" s="110"/>
    </row>
    <row r="4562" spans="4:14" s="126" customFormat="1" x14ac:dyDescent="0.25">
      <c r="D4562" s="59"/>
      <c r="N4562" s="110"/>
    </row>
    <row r="4563" spans="4:14" s="126" customFormat="1" x14ac:dyDescent="0.25">
      <c r="D4563" s="59"/>
      <c r="N4563" s="110"/>
    </row>
    <row r="4564" spans="4:14" s="126" customFormat="1" x14ac:dyDescent="0.25">
      <c r="D4564" s="59"/>
      <c r="N4564" s="110"/>
    </row>
    <row r="4565" spans="4:14" s="126" customFormat="1" x14ac:dyDescent="0.25">
      <c r="D4565" s="59"/>
      <c r="N4565" s="110"/>
    </row>
    <row r="4566" spans="4:14" s="126" customFormat="1" x14ac:dyDescent="0.25">
      <c r="D4566" s="59"/>
      <c r="N4566" s="110"/>
    </row>
    <row r="4567" spans="4:14" s="126" customFormat="1" x14ac:dyDescent="0.25">
      <c r="D4567" s="59"/>
      <c r="N4567" s="110"/>
    </row>
    <row r="4568" spans="4:14" s="126" customFormat="1" x14ac:dyDescent="0.25">
      <c r="D4568" s="59"/>
      <c r="N4568" s="110"/>
    </row>
    <row r="4569" spans="4:14" s="126" customFormat="1" x14ac:dyDescent="0.25">
      <c r="D4569" s="59"/>
      <c r="N4569" s="110"/>
    </row>
    <row r="4570" spans="4:14" s="126" customFormat="1" x14ac:dyDescent="0.25">
      <c r="D4570" s="59"/>
      <c r="N4570" s="110"/>
    </row>
    <row r="4571" spans="4:14" s="126" customFormat="1" x14ac:dyDescent="0.25">
      <c r="D4571" s="59"/>
      <c r="N4571" s="110"/>
    </row>
    <row r="4572" spans="4:14" s="126" customFormat="1" x14ac:dyDescent="0.25">
      <c r="D4572" s="59"/>
      <c r="N4572" s="110"/>
    </row>
    <row r="4573" spans="4:14" s="126" customFormat="1" x14ac:dyDescent="0.25">
      <c r="D4573" s="59"/>
      <c r="N4573" s="110"/>
    </row>
    <row r="4574" spans="4:14" s="126" customFormat="1" x14ac:dyDescent="0.25">
      <c r="D4574" s="59"/>
      <c r="N4574" s="110"/>
    </row>
    <row r="4575" spans="4:14" s="126" customFormat="1" x14ac:dyDescent="0.25">
      <c r="D4575" s="59"/>
      <c r="N4575" s="110"/>
    </row>
    <row r="4576" spans="4:14" s="126" customFormat="1" x14ac:dyDescent="0.25">
      <c r="D4576" s="59"/>
      <c r="N4576" s="110"/>
    </row>
    <row r="4577" spans="4:14" s="126" customFormat="1" x14ac:dyDescent="0.25">
      <c r="D4577" s="59"/>
      <c r="N4577" s="110"/>
    </row>
    <row r="4578" spans="4:14" s="126" customFormat="1" x14ac:dyDescent="0.25">
      <c r="D4578" s="59"/>
      <c r="N4578" s="110"/>
    </row>
    <row r="4579" spans="4:14" s="126" customFormat="1" x14ac:dyDescent="0.25">
      <c r="D4579" s="59"/>
      <c r="N4579" s="110"/>
    </row>
    <row r="4580" spans="4:14" s="126" customFormat="1" x14ac:dyDescent="0.25">
      <c r="D4580" s="59"/>
      <c r="N4580" s="110"/>
    </row>
    <row r="4581" spans="4:14" s="126" customFormat="1" x14ac:dyDescent="0.25">
      <c r="D4581" s="59"/>
      <c r="N4581" s="110"/>
    </row>
    <row r="4582" spans="4:14" s="126" customFormat="1" x14ac:dyDescent="0.25">
      <c r="D4582" s="59"/>
      <c r="N4582" s="110"/>
    </row>
    <row r="4583" spans="4:14" s="126" customFormat="1" x14ac:dyDescent="0.25">
      <c r="D4583" s="59"/>
      <c r="N4583" s="110"/>
    </row>
    <row r="4584" spans="4:14" s="126" customFormat="1" x14ac:dyDescent="0.25">
      <c r="D4584" s="59"/>
      <c r="N4584" s="110"/>
    </row>
    <row r="4585" spans="4:14" s="126" customFormat="1" x14ac:dyDescent="0.25">
      <c r="D4585" s="59"/>
      <c r="N4585" s="110"/>
    </row>
    <row r="4586" spans="4:14" s="126" customFormat="1" x14ac:dyDescent="0.25">
      <c r="D4586" s="59"/>
      <c r="N4586" s="110"/>
    </row>
    <row r="4587" spans="4:14" s="126" customFormat="1" x14ac:dyDescent="0.25">
      <c r="D4587" s="59"/>
      <c r="N4587" s="110"/>
    </row>
    <row r="4588" spans="4:14" s="126" customFormat="1" x14ac:dyDescent="0.25">
      <c r="D4588" s="59"/>
      <c r="N4588" s="110"/>
    </row>
    <row r="4589" spans="4:14" s="126" customFormat="1" x14ac:dyDescent="0.25">
      <c r="D4589" s="59"/>
      <c r="N4589" s="110"/>
    </row>
    <row r="4590" spans="4:14" s="126" customFormat="1" x14ac:dyDescent="0.25">
      <c r="D4590" s="59"/>
      <c r="N4590" s="110"/>
    </row>
    <row r="4591" spans="4:14" s="126" customFormat="1" x14ac:dyDescent="0.25">
      <c r="D4591" s="59"/>
      <c r="N4591" s="110"/>
    </row>
    <row r="4592" spans="4:14" s="126" customFormat="1" x14ac:dyDescent="0.25">
      <c r="D4592" s="59"/>
      <c r="N4592" s="110"/>
    </row>
    <row r="4593" spans="4:14" s="126" customFormat="1" x14ac:dyDescent="0.25">
      <c r="D4593" s="59"/>
      <c r="N4593" s="110"/>
    </row>
    <row r="4594" spans="4:14" s="126" customFormat="1" x14ac:dyDescent="0.25">
      <c r="D4594" s="59"/>
      <c r="N4594" s="110"/>
    </row>
    <row r="4595" spans="4:14" s="126" customFormat="1" x14ac:dyDescent="0.25">
      <c r="D4595" s="59"/>
      <c r="N4595" s="110"/>
    </row>
    <row r="4596" spans="4:14" s="126" customFormat="1" x14ac:dyDescent="0.25">
      <c r="D4596" s="59"/>
      <c r="N4596" s="110"/>
    </row>
    <row r="4597" spans="4:14" s="126" customFormat="1" x14ac:dyDescent="0.25">
      <c r="D4597" s="59"/>
      <c r="N4597" s="110"/>
    </row>
    <row r="4598" spans="4:14" s="126" customFormat="1" x14ac:dyDescent="0.25">
      <c r="D4598" s="59"/>
      <c r="N4598" s="110"/>
    </row>
    <row r="4599" spans="4:14" s="126" customFormat="1" x14ac:dyDescent="0.25">
      <c r="D4599" s="59"/>
      <c r="N4599" s="110"/>
    </row>
    <row r="4600" spans="4:14" s="126" customFormat="1" x14ac:dyDescent="0.25">
      <c r="D4600" s="59"/>
      <c r="N4600" s="110"/>
    </row>
    <row r="4601" spans="4:14" s="126" customFormat="1" x14ac:dyDescent="0.25">
      <c r="D4601" s="59"/>
      <c r="N4601" s="110"/>
    </row>
    <row r="4602" spans="4:14" s="126" customFormat="1" x14ac:dyDescent="0.25">
      <c r="D4602" s="59"/>
      <c r="N4602" s="110"/>
    </row>
    <row r="4603" spans="4:14" s="126" customFormat="1" x14ac:dyDescent="0.25">
      <c r="D4603" s="59"/>
      <c r="N4603" s="110"/>
    </row>
    <row r="4604" spans="4:14" s="126" customFormat="1" x14ac:dyDescent="0.25">
      <c r="D4604" s="59"/>
      <c r="N4604" s="110"/>
    </row>
    <row r="4605" spans="4:14" s="126" customFormat="1" x14ac:dyDescent="0.25">
      <c r="D4605" s="59"/>
      <c r="N4605" s="110"/>
    </row>
    <row r="4606" spans="4:14" s="126" customFormat="1" x14ac:dyDescent="0.25">
      <c r="D4606" s="59"/>
      <c r="N4606" s="110"/>
    </row>
    <row r="4607" spans="4:14" s="126" customFormat="1" x14ac:dyDescent="0.25">
      <c r="D4607" s="59"/>
      <c r="N4607" s="110"/>
    </row>
    <row r="4608" spans="4:14" s="126" customFormat="1" x14ac:dyDescent="0.25">
      <c r="D4608" s="59"/>
      <c r="N4608" s="110"/>
    </row>
    <row r="4609" spans="4:14" s="126" customFormat="1" x14ac:dyDescent="0.25">
      <c r="D4609" s="59"/>
      <c r="N4609" s="110"/>
    </row>
    <row r="4610" spans="4:14" s="126" customFormat="1" x14ac:dyDescent="0.25">
      <c r="D4610" s="59"/>
      <c r="N4610" s="110"/>
    </row>
    <row r="4611" spans="4:14" s="126" customFormat="1" x14ac:dyDescent="0.25">
      <c r="D4611" s="59"/>
      <c r="N4611" s="110"/>
    </row>
    <row r="4612" spans="4:14" s="126" customFormat="1" x14ac:dyDescent="0.25">
      <c r="D4612" s="59"/>
      <c r="N4612" s="110"/>
    </row>
    <row r="4613" spans="4:14" s="126" customFormat="1" x14ac:dyDescent="0.25">
      <c r="D4613" s="59"/>
      <c r="N4613" s="110"/>
    </row>
    <row r="4614" spans="4:14" s="126" customFormat="1" x14ac:dyDescent="0.25">
      <c r="D4614" s="59"/>
      <c r="N4614" s="110"/>
    </row>
    <row r="4615" spans="4:14" s="126" customFormat="1" x14ac:dyDescent="0.25">
      <c r="D4615" s="59"/>
      <c r="N4615" s="110"/>
    </row>
    <row r="4616" spans="4:14" s="126" customFormat="1" x14ac:dyDescent="0.25">
      <c r="D4616" s="59"/>
      <c r="N4616" s="110"/>
    </row>
    <row r="4617" spans="4:14" s="126" customFormat="1" x14ac:dyDescent="0.25">
      <c r="D4617" s="59"/>
      <c r="N4617" s="110"/>
    </row>
    <row r="4618" spans="4:14" s="126" customFormat="1" x14ac:dyDescent="0.25">
      <c r="D4618" s="59"/>
      <c r="N4618" s="110"/>
    </row>
    <row r="4619" spans="4:14" s="126" customFormat="1" x14ac:dyDescent="0.25">
      <c r="D4619" s="59"/>
      <c r="N4619" s="110"/>
    </row>
    <row r="4620" spans="4:14" s="126" customFormat="1" x14ac:dyDescent="0.25">
      <c r="D4620" s="59"/>
      <c r="N4620" s="110"/>
    </row>
    <row r="4621" spans="4:14" s="126" customFormat="1" x14ac:dyDescent="0.25">
      <c r="D4621" s="59"/>
      <c r="N4621" s="110"/>
    </row>
    <row r="4622" spans="4:14" s="126" customFormat="1" x14ac:dyDescent="0.25">
      <c r="D4622" s="59"/>
      <c r="N4622" s="110"/>
    </row>
    <row r="4623" spans="4:14" s="126" customFormat="1" x14ac:dyDescent="0.25">
      <c r="D4623" s="59"/>
      <c r="N4623" s="110"/>
    </row>
    <row r="4624" spans="4:14" s="126" customFormat="1" x14ac:dyDescent="0.25">
      <c r="D4624" s="59"/>
      <c r="N4624" s="110"/>
    </row>
    <row r="4625" spans="4:14" s="126" customFormat="1" x14ac:dyDescent="0.25">
      <c r="D4625" s="59"/>
      <c r="N4625" s="110"/>
    </row>
    <row r="4626" spans="4:14" s="126" customFormat="1" x14ac:dyDescent="0.25">
      <c r="D4626" s="59"/>
      <c r="N4626" s="110"/>
    </row>
    <row r="4627" spans="4:14" s="126" customFormat="1" x14ac:dyDescent="0.25">
      <c r="D4627" s="59"/>
      <c r="N4627" s="110"/>
    </row>
    <row r="4628" spans="4:14" s="126" customFormat="1" x14ac:dyDescent="0.25">
      <c r="D4628" s="59"/>
      <c r="N4628" s="110"/>
    </row>
    <row r="4629" spans="4:14" s="126" customFormat="1" x14ac:dyDescent="0.25">
      <c r="D4629" s="59"/>
      <c r="N4629" s="110"/>
    </row>
    <row r="4630" spans="4:14" s="126" customFormat="1" x14ac:dyDescent="0.25">
      <c r="D4630" s="59"/>
      <c r="N4630" s="110"/>
    </row>
    <row r="4631" spans="4:14" s="126" customFormat="1" x14ac:dyDescent="0.25">
      <c r="D4631" s="59"/>
      <c r="N4631" s="110"/>
    </row>
    <row r="4632" spans="4:14" s="126" customFormat="1" x14ac:dyDescent="0.25">
      <c r="D4632" s="59"/>
      <c r="N4632" s="110"/>
    </row>
    <row r="4633" spans="4:14" s="126" customFormat="1" x14ac:dyDescent="0.25">
      <c r="D4633" s="59"/>
      <c r="N4633" s="110"/>
    </row>
    <row r="4634" spans="4:14" s="126" customFormat="1" x14ac:dyDescent="0.25">
      <c r="D4634" s="59"/>
      <c r="N4634" s="110"/>
    </row>
    <row r="4635" spans="4:14" s="126" customFormat="1" x14ac:dyDescent="0.25">
      <c r="D4635" s="59"/>
      <c r="N4635" s="110"/>
    </row>
    <row r="4636" spans="4:14" s="126" customFormat="1" x14ac:dyDescent="0.25">
      <c r="D4636" s="59"/>
      <c r="N4636" s="110"/>
    </row>
    <row r="4637" spans="4:14" s="126" customFormat="1" x14ac:dyDescent="0.25">
      <c r="D4637" s="59"/>
      <c r="N4637" s="110"/>
    </row>
    <row r="4638" spans="4:14" s="126" customFormat="1" x14ac:dyDescent="0.25">
      <c r="D4638" s="59"/>
      <c r="N4638" s="110"/>
    </row>
    <row r="4639" spans="4:14" s="126" customFormat="1" x14ac:dyDescent="0.25">
      <c r="D4639" s="59"/>
      <c r="N4639" s="110"/>
    </row>
    <row r="4640" spans="4:14" s="126" customFormat="1" x14ac:dyDescent="0.25">
      <c r="D4640" s="59"/>
      <c r="N4640" s="110"/>
    </row>
    <row r="4641" spans="4:14" s="126" customFormat="1" x14ac:dyDescent="0.25">
      <c r="D4641" s="59"/>
      <c r="N4641" s="110"/>
    </row>
    <row r="4642" spans="4:14" s="126" customFormat="1" x14ac:dyDescent="0.25">
      <c r="D4642" s="59"/>
      <c r="N4642" s="110"/>
    </row>
    <row r="4643" spans="4:14" s="126" customFormat="1" x14ac:dyDescent="0.25">
      <c r="D4643" s="59"/>
      <c r="N4643" s="110"/>
    </row>
    <row r="4644" spans="4:14" s="126" customFormat="1" x14ac:dyDescent="0.25">
      <c r="D4644" s="59"/>
      <c r="N4644" s="110"/>
    </row>
    <row r="4645" spans="4:14" s="126" customFormat="1" x14ac:dyDescent="0.25">
      <c r="D4645" s="59"/>
      <c r="N4645" s="110"/>
    </row>
    <row r="4646" spans="4:14" s="126" customFormat="1" x14ac:dyDescent="0.25">
      <c r="D4646" s="59"/>
      <c r="N4646" s="110"/>
    </row>
    <row r="4647" spans="4:14" s="126" customFormat="1" x14ac:dyDescent="0.25">
      <c r="D4647" s="59"/>
      <c r="N4647" s="110"/>
    </row>
    <row r="4648" spans="4:14" s="126" customFormat="1" x14ac:dyDescent="0.25">
      <c r="D4648" s="59"/>
      <c r="N4648" s="110"/>
    </row>
    <row r="4649" spans="4:14" s="126" customFormat="1" x14ac:dyDescent="0.25">
      <c r="D4649" s="59"/>
      <c r="N4649" s="110"/>
    </row>
    <row r="4650" spans="4:14" s="126" customFormat="1" x14ac:dyDescent="0.25">
      <c r="D4650" s="59"/>
      <c r="N4650" s="110"/>
    </row>
    <row r="4651" spans="4:14" s="126" customFormat="1" x14ac:dyDescent="0.25">
      <c r="D4651" s="59"/>
      <c r="N4651" s="110"/>
    </row>
    <row r="4652" spans="4:14" s="126" customFormat="1" x14ac:dyDescent="0.25">
      <c r="D4652" s="59"/>
      <c r="N4652" s="110"/>
    </row>
    <row r="4653" spans="4:14" s="126" customFormat="1" x14ac:dyDescent="0.25">
      <c r="D4653" s="59"/>
      <c r="N4653" s="110"/>
    </row>
    <row r="4654" spans="4:14" s="126" customFormat="1" x14ac:dyDescent="0.25">
      <c r="D4654" s="59"/>
      <c r="N4654" s="110"/>
    </row>
    <row r="4655" spans="4:14" s="126" customFormat="1" x14ac:dyDescent="0.25">
      <c r="D4655" s="59"/>
      <c r="N4655" s="110"/>
    </row>
    <row r="4656" spans="4:14" s="126" customFormat="1" x14ac:dyDescent="0.25">
      <c r="D4656" s="59"/>
      <c r="N4656" s="110"/>
    </row>
    <row r="4657" spans="4:14" s="126" customFormat="1" x14ac:dyDescent="0.25">
      <c r="D4657" s="59"/>
      <c r="N4657" s="110"/>
    </row>
    <row r="4658" spans="4:14" s="126" customFormat="1" x14ac:dyDescent="0.25">
      <c r="D4658" s="59"/>
      <c r="N4658" s="110"/>
    </row>
    <row r="4659" spans="4:14" s="126" customFormat="1" x14ac:dyDescent="0.25">
      <c r="D4659" s="59"/>
      <c r="N4659" s="110"/>
    </row>
    <row r="4660" spans="4:14" s="126" customFormat="1" x14ac:dyDescent="0.25">
      <c r="D4660" s="59"/>
      <c r="N4660" s="110"/>
    </row>
    <row r="4661" spans="4:14" s="126" customFormat="1" x14ac:dyDescent="0.25">
      <c r="D4661" s="59"/>
      <c r="N4661" s="110"/>
    </row>
    <row r="4662" spans="4:14" s="126" customFormat="1" x14ac:dyDescent="0.25">
      <c r="D4662" s="59"/>
      <c r="N4662" s="110"/>
    </row>
    <row r="4663" spans="4:14" s="126" customFormat="1" x14ac:dyDescent="0.25">
      <c r="D4663" s="59"/>
      <c r="N4663" s="110"/>
    </row>
    <row r="4664" spans="4:14" s="126" customFormat="1" x14ac:dyDescent="0.25">
      <c r="D4664" s="59"/>
      <c r="N4664" s="110"/>
    </row>
    <row r="4665" spans="4:14" s="126" customFormat="1" x14ac:dyDescent="0.25">
      <c r="D4665" s="59"/>
      <c r="N4665" s="110"/>
    </row>
    <row r="4666" spans="4:14" s="126" customFormat="1" x14ac:dyDescent="0.25">
      <c r="D4666" s="59"/>
      <c r="N4666" s="110"/>
    </row>
    <row r="4667" spans="4:14" s="126" customFormat="1" x14ac:dyDescent="0.25">
      <c r="D4667" s="59"/>
      <c r="N4667" s="110"/>
    </row>
    <row r="4668" spans="4:14" s="126" customFormat="1" x14ac:dyDescent="0.25">
      <c r="D4668" s="59"/>
      <c r="N4668" s="110"/>
    </row>
    <row r="4669" spans="4:14" s="126" customFormat="1" x14ac:dyDescent="0.25">
      <c r="D4669" s="59"/>
      <c r="N4669" s="110"/>
    </row>
    <row r="4670" spans="4:14" s="126" customFormat="1" x14ac:dyDescent="0.25">
      <c r="D4670" s="59"/>
      <c r="N4670" s="110"/>
    </row>
    <row r="4671" spans="4:14" s="126" customFormat="1" x14ac:dyDescent="0.25">
      <c r="D4671" s="59"/>
      <c r="N4671" s="110"/>
    </row>
    <row r="4672" spans="4:14" s="126" customFormat="1" x14ac:dyDescent="0.25">
      <c r="D4672" s="59"/>
      <c r="N4672" s="110"/>
    </row>
    <row r="4673" spans="4:14" s="126" customFormat="1" x14ac:dyDescent="0.25">
      <c r="D4673" s="59"/>
      <c r="N4673" s="110"/>
    </row>
    <row r="4674" spans="4:14" s="126" customFormat="1" x14ac:dyDescent="0.25">
      <c r="D4674" s="59"/>
      <c r="N4674" s="110"/>
    </row>
    <row r="4675" spans="4:14" s="126" customFormat="1" x14ac:dyDescent="0.25">
      <c r="D4675" s="59"/>
      <c r="N4675" s="110"/>
    </row>
    <row r="4676" spans="4:14" s="126" customFormat="1" x14ac:dyDescent="0.25">
      <c r="D4676" s="59"/>
      <c r="N4676" s="110"/>
    </row>
    <row r="4677" spans="4:14" s="126" customFormat="1" x14ac:dyDescent="0.25">
      <c r="D4677" s="59"/>
      <c r="N4677" s="110"/>
    </row>
    <row r="4678" spans="4:14" s="126" customFormat="1" x14ac:dyDescent="0.25">
      <c r="D4678" s="59"/>
      <c r="N4678" s="110"/>
    </row>
    <row r="4679" spans="4:14" s="126" customFormat="1" x14ac:dyDescent="0.25">
      <c r="D4679" s="59"/>
      <c r="N4679" s="110"/>
    </row>
    <row r="4680" spans="4:14" s="126" customFormat="1" x14ac:dyDescent="0.25">
      <c r="D4680" s="59"/>
      <c r="N4680" s="110"/>
    </row>
    <row r="4681" spans="4:14" s="126" customFormat="1" x14ac:dyDescent="0.25">
      <c r="D4681" s="59"/>
      <c r="N4681" s="110"/>
    </row>
    <row r="4682" spans="4:14" s="126" customFormat="1" x14ac:dyDescent="0.25">
      <c r="D4682" s="59"/>
      <c r="N4682" s="110"/>
    </row>
    <row r="4683" spans="4:14" s="126" customFormat="1" x14ac:dyDescent="0.25">
      <c r="D4683" s="59"/>
      <c r="N4683" s="110"/>
    </row>
    <row r="4684" spans="4:14" s="126" customFormat="1" x14ac:dyDescent="0.25">
      <c r="D4684" s="59"/>
      <c r="N4684" s="110"/>
    </row>
    <row r="4685" spans="4:14" s="126" customFormat="1" x14ac:dyDescent="0.25">
      <c r="D4685" s="59"/>
      <c r="N4685" s="110"/>
    </row>
    <row r="4686" spans="4:14" s="126" customFormat="1" x14ac:dyDescent="0.25">
      <c r="D4686" s="59"/>
      <c r="N4686" s="110"/>
    </row>
    <row r="4687" spans="4:14" s="126" customFormat="1" x14ac:dyDescent="0.25">
      <c r="D4687" s="59"/>
      <c r="N4687" s="110"/>
    </row>
    <row r="4688" spans="4:14" s="126" customFormat="1" x14ac:dyDescent="0.25">
      <c r="D4688" s="59"/>
      <c r="N4688" s="110"/>
    </row>
    <row r="4689" spans="4:14" s="126" customFormat="1" x14ac:dyDescent="0.25">
      <c r="D4689" s="59"/>
      <c r="N4689" s="110"/>
    </row>
    <row r="4690" spans="4:14" s="126" customFormat="1" x14ac:dyDescent="0.25">
      <c r="D4690" s="59"/>
      <c r="N4690" s="110"/>
    </row>
    <row r="4691" spans="4:14" s="126" customFormat="1" x14ac:dyDescent="0.25">
      <c r="D4691" s="59"/>
      <c r="N4691" s="110"/>
    </row>
    <row r="4692" spans="4:14" s="126" customFormat="1" x14ac:dyDescent="0.25">
      <c r="D4692" s="59"/>
      <c r="N4692" s="110"/>
    </row>
    <row r="4693" spans="4:14" s="126" customFormat="1" x14ac:dyDescent="0.25">
      <c r="D4693" s="59"/>
      <c r="N4693" s="110"/>
    </row>
    <row r="4694" spans="4:14" s="126" customFormat="1" x14ac:dyDescent="0.25">
      <c r="D4694" s="59"/>
      <c r="N4694" s="110"/>
    </row>
    <row r="4695" spans="4:14" s="126" customFormat="1" x14ac:dyDescent="0.25">
      <c r="D4695" s="59"/>
      <c r="N4695" s="110"/>
    </row>
    <row r="4696" spans="4:14" s="126" customFormat="1" x14ac:dyDescent="0.25">
      <c r="D4696" s="59"/>
      <c r="N4696" s="110"/>
    </row>
    <row r="4697" spans="4:14" s="126" customFormat="1" x14ac:dyDescent="0.25">
      <c r="D4697" s="59"/>
      <c r="N4697" s="110"/>
    </row>
    <row r="4698" spans="4:14" s="126" customFormat="1" x14ac:dyDescent="0.25">
      <c r="D4698" s="59"/>
      <c r="N4698" s="110"/>
    </row>
    <row r="4699" spans="4:14" s="126" customFormat="1" x14ac:dyDescent="0.25">
      <c r="D4699" s="59"/>
      <c r="N4699" s="110"/>
    </row>
    <row r="4700" spans="4:14" s="126" customFormat="1" x14ac:dyDescent="0.25">
      <c r="D4700" s="59"/>
      <c r="N4700" s="110"/>
    </row>
    <row r="4701" spans="4:14" s="126" customFormat="1" x14ac:dyDescent="0.25">
      <c r="D4701" s="59"/>
      <c r="N4701" s="110"/>
    </row>
    <row r="4702" spans="4:14" s="126" customFormat="1" x14ac:dyDescent="0.25">
      <c r="D4702" s="59"/>
      <c r="N4702" s="110"/>
    </row>
    <row r="4703" spans="4:14" s="126" customFormat="1" x14ac:dyDescent="0.25">
      <c r="D4703" s="59"/>
      <c r="N4703" s="110"/>
    </row>
    <row r="4704" spans="4:14" s="126" customFormat="1" x14ac:dyDescent="0.25">
      <c r="D4704" s="59"/>
      <c r="N4704" s="110"/>
    </row>
    <row r="4705" spans="4:14" s="126" customFormat="1" x14ac:dyDescent="0.25">
      <c r="D4705" s="59"/>
      <c r="N4705" s="110"/>
    </row>
    <row r="4706" spans="4:14" s="126" customFormat="1" x14ac:dyDescent="0.25">
      <c r="D4706" s="59"/>
      <c r="N4706" s="110"/>
    </row>
    <row r="4707" spans="4:14" s="126" customFormat="1" x14ac:dyDescent="0.25">
      <c r="D4707" s="59"/>
      <c r="N4707" s="110"/>
    </row>
    <row r="4708" spans="4:14" s="126" customFormat="1" x14ac:dyDescent="0.25">
      <c r="D4708" s="59"/>
      <c r="N4708" s="110"/>
    </row>
    <row r="4709" spans="4:14" s="126" customFormat="1" x14ac:dyDescent="0.25">
      <c r="D4709" s="59"/>
      <c r="N4709" s="110"/>
    </row>
    <row r="4710" spans="4:14" s="126" customFormat="1" x14ac:dyDescent="0.25">
      <c r="D4710" s="59"/>
      <c r="N4710" s="110"/>
    </row>
    <row r="4711" spans="4:14" s="126" customFormat="1" x14ac:dyDescent="0.25">
      <c r="D4711" s="59"/>
      <c r="N4711" s="110"/>
    </row>
    <row r="4712" spans="4:14" s="126" customFormat="1" x14ac:dyDescent="0.25">
      <c r="D4712" s="59"/>
      <c r="N4712" s="110"/>
    </row>
    <row r="4713" spans="4:14" s="126" customFormat="1" x14ac:dyDescent="0.25">
      <c r="D4713" s="59"/>
      <c r="N4713" s="110"/>
    </row>
    <row r="4714" spans="4:14" s="126" customFormat="1" x14ac:dyDescent="0.25">
      <c r="D4714" s="59"/>
      <c r="N4714" s="110"/>
    </row>
    <row r="4715" spans="4:14" s="126" customFormat="1" x14ac:dyDescent="0.25">
      <c r="D4715" s="59"/>
      <c r="N4715" s="110"/>
    </row>
    <row r="4716" spans="4:14" s="126" customFormat="1" x14ac:dyDescent="0.25">
      <c r="D4716" s="59"/>
      <c r="N4716" s="110"/>
    </row>
    <row r="4717" spans="4:14" s="126" customFormat="1" x14ac:dyDescent="0.25">
      <c r="D4717" s="59"/>
      <c r="N4717" s="110"/>
    </row>
    <row r="4718" spans="4:14" s="126" customFormat="1" x14ac:dyDescent="0.25">
      <c r="D4718" s="59"/>
      <c r="N4718" s="110"/>
    </row>
    <row r="4719" spans="4:14" s="126" customFormat="1" x14ac:dyDescent="0.25">
      <c r="D4719" s="59"/>
      <c r="N4719" s="110"/>
    </row>
    <row r="4720" spans="4:14" s="126" customFormat="1" x14ac:dyDescent="0.25">
      <c r="D4720" s="59"/>
      <c r="N4720" s="110"/>
    </row>
    <row r="4721" spans="4:14" s="126" customFormat="1" x14ac:dyDescent="0.25">
      <c r="D4721" s="59"/>
      <c r="N4721" s="110"/>
    </row>
    <row r="4722" spans="4:14" s="126" customFormat="1" x14ac:dyDescent="0.25">
      <c r="D4722" s="59"/>
      <c r="N4722" s="110"/>
    </row>
    <row r="4723" spans="4:14" s="126" customFormat="1" x14ac:dyDescent="0.25">
      <c r="D4723" s="59"/>
      <c r="N4723" s="110"/>
    </row>
    <row r="4724" spans="4:14" s="126" customFormat="1" x14ac:dyDescent="0.25">
      <c r="D4724" s="59"/>
      <c r="N4724" s="110"/>
    </row>
    <row r="4725" spans="4:14" s="126" customFormat="1" x14ac:dyDescent="0.25">
      <c r="D4725" s="59"/>
      <c r="N4725" s="110"/>
    </row>
    <row r="4726" spans="4:14" s="126" customFormat="1" x14ac:dyDescent="0.25">
      <c r="D4726" s="59"/>
      <c r="N4726" s="110"/>
    </row>
    <row r="4727" spans="4:14" s="126" customFormat="1" x14ac:dyDescent="0.25">
      <c r="D4727" s="59"/>
      <c r="N4727" s="110"/>
    </row>
    <row r="4728" spans="4:14" s="126" customFormat="1" x14ac:dyDescent="0.25">
      <c r="D4728" s="59"/>
      <c r="N4728" s="110"/>
    </row>
    <row r="4729" spans="4:14" s="126" customFormat="1" x14ac:dyDescent="0.25">
      <c r="D4729" s="59"/>
      <c r="N4729" s="110"/>
    </row>
    <row r="4730" spans="4:14" s="126" customFormat="1" x14ac:dyDescent="0.25">
      <c r="D4730" s="59"/>
      <c r="N4730" s="110"/>
    </row>
    <row r="4731" spans="4:14" s="126" customFormat="1" x14ac:dyDescent="0.25">
      <c r="D4731" s="59"/>
      <c r="N4731" s="110"/>
    </row>
    <row r="4732" spans="4:14" s="126" customFormat="1" x14ac:dyDescent="0.25">
      <c r="D4732" s="59"/>
      <c r="N4732" s="110"/>
    </row>
    <row r="4733" spans="4:14" s="126" customFormat="1" x14ac:dyDescent="0.25">
      <c r="D4733" s="59"/>
      <c r="N4733" s="110"/>
    </row>
    <row r="4734" spans="4:14" s="126" customFormat="1" x14ac:dyDescent="0.25">
      <c r="D4734" s="59"/>
      <c r="N4734" s="110"/>
    </row>
    <row r="4735" spans="4:14" s="126" customFormat="1" x14ac:dyDescent="0.25">
      <c r="D4735" s="59"/>
      <c r="N4735" s="110"/>
    </row>
    <row r="4736" spans="4:14" s="126" customFormat="1" x14ac:dyDescent="0.25">
      <c r="D4736" s="59"/>
      <c r="N4736" s="110"/>
    </row>
    <row r="4737" spans="4:14" s="126" customFormat="1" x14ac:dyDescent="0.25">
      <c r="D4737" s="59"/>
      <c r="N4737" s="110"/>
    </row>
    <row r="4738" spans="4:14" s="126" customFormat="1" x14ac:dyDescent="0.25">
      <c r="D4738" s="59"/>
      <c r="N4738" s="110"/>
    </row>
    <row r="4739" spans="4:14" s="126" customFormat="1" x14ac:dyDescent="0.25">
      <c r="D4739" s="59"/>
      <c r="N4739" s="110"/>
    </row>
    <row r="4740" spans="4:14" s="126" customFormat="1" x14ac:dyDescent="0.25">
      <c r="D4740" s="59"/>
      <c r="N4740" s="110"/>
    </row>
    <row r="4741" spans="4:14" s="126" customFormat="1" x14ac:dyDescent="0.25">
      <c r="D4741" s="59"/>
      <c r="N4741" s="110"/>
    </row>
    <row r="4742" spans="4:14" s="126" customFormat="1" x14ac:dyDescent="0.25">
      <c r="D4742" s="59"/>
      <c r="N4742" s="110"/>
    </row>
    <row r="4743" spans="4:14" s="126" customFormat="1" x14ac:dyDescent="0.25">
      <c r="D4743" s="59"/>
      <c r="N4743" s="110"/>
    </row>
    <row r="4744" spans="4:14" s="126" customFormat="1" x14ac:dyDescent="0.25">
      <c r="D4744" s="59"/>
      <c r="N4744" s="110"/>
    </row>
    <row r="4745" spans="4:14" s="126" customFormat="1" x14ac:dyDescent="0.25">
      <c r="D4745" s="59"/>
      <c r="N4745" s="110"/>
    </row>
    <row r="4746" spans="4:14" s="126" customFormat="1" x14ac:dyDescent="0.25">
      <c r="D4746" s="59"/>
      <c r="N4746" s="110"/>
    </row>
    <row r="4747" spans="4:14" s="126" customFormat="1" x14ac:dyDescent="0.25">
      <c r="D4747" s="59"/>
      <c r="N4747" s="110"/>
    </row>
    <row r="4748" spans="4:14" s="126" customFormat="1" x14ac:dyDescent="0.25">
      <c r="D4748" s="59"/>
      <c r="N4748" s="110"/>
    </row>
    <row r="4749" spans="4:14" s="126" customFormat="1" x14ac:dyDescent="0.25">
      <c r="D4749" s="59"/>
      <c r="N4749" s="110"/>
    </row>
    <row r="4750" spans="4:14" s="126" customFormat="1" x14ac:dyDescent="0.25">
      <c r="D4750" s="59"/>
      <c r="N4750" s="110"/>
    </row>
    <row r="4751" spans="4:14" s="126" customFormat="1" x14ac:dyDescent="0.25">
      <c r="D4751" s="59"/>
      <c r="N4751" s="110"/>
    </row>
    <row r="4752" spans="4:14" s="126" customFormat="1" x14ac:dyDescent="0.25">
      <c r="D4752" s="59"/>
      <c r="N4752" s="110"/>
    </row>
    <row r="4753" spans="4:14" s="126" customFormat="1" x14ac:dyDescent="0.25">
      <c r="D4753" s="59"/>
      <c r="N4753" s="110"/>
    </row>
    <row r="4754" spans="4:14" s="126" customFormat="1" x14ac:dyDescent="0.25">
      <c r="D4754" s="59"/>
      <c r="N4754" s="110"/>
    </row>
    <row r="4755" spans="4:14" s="126" customFormat="1" x14ac:dyDescent="0.25">
      <c r="D4755" s="59"/>
      <c r="N4755" s="110"/>
    </row>
    <row r="4756" spans="4:14" s="126" customFormat="1" x14ac:dyDescent="0.25">
      <c r="D4756" s="59"/>
      <c r="N4756" s="110"/>
    </row>
    <row r="4757" spans="4:14" s="126" customFormat="1" x14ac:dyDescent="0.25">
      <c r="D4757" s="59"/>
      <c r="N4757" s="110"/>
    </row>
    <row r="4758" spans="4:14" s="126" customFormat="1" x14ac:dyDescent="0.25">
      <c r="D4758" s="59"/>
      <c r="N4758" s="110"/>
    </row>
    <row r="4759" spans="4:14" s="126" customFormat="1" x14ac:dyDescent="0.25">
      <c r="D4759" s="59"/>
      <c r="N4759" s="110"/>
    </row>
    <row r="4760" spans="4:14" s="126" customFormat="1" x14ac:dyDescent="0.25">
      <c r="D4760" s="59"/>
      <c r="N4760" s="110"/>
    </row>
    <row r="4761" spans="4:14" s="126" customFormat="1" x14ac:dyDescent="0.25">
      <c r="D4761" s="59"/>
      <c r="N4761" s="110"/>
    </row>
    <row r="4762" spans="4:14" s="126" customFormat="1" x14ac:dyDescent="0.25">
      <c r="D4762" s="59"/>
      <c r="N4762" s="110"/>
    </row>
    <row r="4763" spans="4:14" s="126" customFormat="1" x14ac:dyDescent="0.25">
      <c r="D4763" s="59"/>
      <c r="N4763" s="110"/>
    </row>
    <row r="4764" spans="4:14" s="126" customFormat="1" x14ac:dyDescent="0.25">
      <c r="D4764" s="59"/>
      <c r="N4764" s="110"/>
    </row>
    <row r="4765" spans="4:14" s="126" customFormat="1" x14ac:dyDescent="0.25">
      <c r="D4765" s="59"/>
      <c r="N4765" s="110"/>
    </row>
    <row r="4766" spans="4:14" s="126" customFormat="1" x14ac:dyDescent="0.25">
      <c r="D4766" s="59"/>
      <c r="N4766" s="110"/>
    </row>
    <row r="4767" spans="4:14" s="126" customFormat="1" x14ac:dyDescent="0.25">
      <c r="D4767" s="59"/>
      <c r="N4767" s="110"/>
    </row>
    <row r="4768" spans="4:14" s="126" customFormat="1" x14ac:dyDescent="0.25">
      <c r="D4768" s="59"/>
      <c r="N4768" s="110"/>
    </row>
    <row r="4769" spans="4:14" s="126" customFormat="1" x14ac:dyDescent="0.25">
      <c r="D4769" s="59"/>
      <c r="N4769" s="110"/>
    </row>
    <row r="4770" spans="4:14" s="126" customFormat="1" x14ac:dyDescent="0.25">
      <c r="D4770" s="59"/>
      <c r="N4770" s="110"/>
    </row>
    <row r="4771" spans="4:14" s="126" customFormat="1" x14ac:dyDescent="0.25">
      <c r="D4771" s="59"/>
      <c r="N4771" s="110"/>
    </row>
    <row r="4772" spans="4:14" s="126" customFormat="1" x14ac:dyDescent="0.25">
      <c r="D4772" s="59"/>
      <c r="N4772" s="110"/>
    </row>
    <row r="4773" spans="4:14" s="126" customFormat="1" x14ac:dyDescent="0.25">
      <c r="D4773" s="59"/>
      <c r="N4773" s="110"/>
    </row>
    <row r="4774" spans="4:14" s="126" customFormat="1" x14ac:dyDescent="0.25">
      <c r="D4774" s="59"/>
      <c r="N4774" s="110"/>
    </row>
    <row r="4775" spans="4:14" s="126" customFormat="1" x14ac:dyDescent="0.25">
      <c r="D4775" s="59"/>
      <c r="N4775" s="110"/>
    </row>
    <row r="4776" spans="4:14" s="126" customFormat="1" x14ac:dyDescent="0.25">
      <c r="D4776" s="59"/>
      <c r="N4776" s="110"/>
    </row>
    <row r="4777" spans="4:14" s="126" customFormat="1" x14ac:dyDescent="0.25">
      <c r="D4777" s="59"/>
      <c r="N4777" s="110"/>
    </row>
    <row r="4778" spans="4:14" s="126" customFormat="1" x14ac:dyDescent="0.25">
      <c r="D4778" s="59"/>
      <c r="N4778" s="110"/>
    </row>
    <row r="4779" spans="4:14" s="126" customFormat="1" x14ac:dyDescent="0.25">
      <c r="D4779" s="59"/>
      <c r="N4779" s="110"/>
    </row>
    <row r="4780" spans="4:14" s="126" customFormat="1" x14ac:dyDescent="0.25">
      <c r="D4780" s="59"/>
      <c r="N4780" s="110"/>
    </row>
    <row r="4781" spans="4:14" s="126" customFormat="1" x14ac:dyDescent="0.25">
      <c r="D4781" s="59"/>
      <c r="N4781" s="110"/>
    </row>
    <row r="4782" spans="4:14" s="126" customFormat="1" x14ac:dyDescent="0.25">
      <c r="D4782" s="59"/>
      <c r="N4782" s="110"/>
    </row>
    <row r="4783" spans="4:14" s="126" customFormat="1" x14ac:dyDescent="0.25">
      <c r="D4783" s="59"/>
      <c r="N4783" s="110"/>
    </row>
    <row r="4784" spans="4:14" s="126" customFormat="1" x14ac:dyDescent="0.25">
      <c r="D4784" s="59"/>
      <c r="N4784" s="110"/>
    </row>
    <row r="4785" spans="4:14" s="126" customFormat="1" x14ac:dyDescent="0.25">
      <c r="D4785" s="59"/>
      <c r="N4785" s="110"/>
    </row>
    <row r="4786" spans="4:14" s="126" customFormat="1" x14ac:dyDescent="0.25">
      <c r="D4786" s="59"/>
      <c r="N4786" s="110"/>
    </row>
    <row r="4787" spans="4:14" s="126" customFormat="1" x14ac:dyDescent="0.25">
      <c r="D4787" s="59"/>
      <c r="N4787" s="110"/>
    </row>
    <row r="4788" spans="4:14" s="126" customFormat="1" x14ac:dyDescent="0.25">
      <c r="D4788" s="59"/>
      <c r="N4788" s="110"/>
    </row>
    <row r="4789" spans="4:14" s="126" customFormat="1" x14ac:dyDescent="0.25">
      <c r="D4789" s="59"/>
      <c r="N4789" s="110"/>
    </row>
    <row r="4790" spans="4:14" s="126" customFormat="1" x14ac:dyDescent="0.25">
      <c r="D4790" s="59"/>
      <c r="N4790" s="110"/>
    </row>
    <row r="4791" spans="4:14" s="126" customFormat="1" x14ac:dyDescent="0.25">
      <c r="D4791" s="59"/>
      <c r="N4791" s="110"/>
    </row>
    <row r="4792" spans="4:14" s="126" customFormat="1" x14ac:dyDescent="0.25">
      <c r="D4792" s="59"/>
      <c r="N4792" s="110"/>
    </row>
    <row r="4793" spans="4:14" s="126" customFormat="1" x14ac:dyDescent="0.25">
      <c r="D4793" s="59"/>
      <c r="N4793" s="110"/>
    </row>
    <row r="4794" spans="4:14" s="126" customFormat="1" x14ac:dyDescent="0.25">
      <c r="D4794" s="59"/>
      <c r="N4794" s="110"/>
    </row>
    <row r="4795" spans="4:14" s="126" customFormat="1" x14ac:dyDescent="0.25">
      <c r="D4795" s="59"/>
      <c r="N4795" s="110"/>
    </row>
    <row r="4796" spans="4:14" s="126" customFormat="1" x14ac:dyDescent="0.25">
      <c r="D4796" s="59"/>
      <c r="N4796" s="110"/>
    </row>
    <row r="4797" spans="4:14" s="126" customFormat="1" x14ac:dyDescent="0.25">
      <c r="D4797" s="59"/>
      <c r="N4797" s="110"/>
    </row>
    <row r="4798" spans="4:14" s="126" customFormat="1" x14ac:dyDescent="0.25">
      <c r="D4798" s="59"/>
      <c r="N4798" s="110"/>
    </row>
    <row r="4799" spans="4:14" s="126" customFormat="1" x14ac:dyDescent="0.25">
      <c r="D4799" s="59"/>
      <c r="N4799" s="110"/>
    </row>
    <row r="4800" spans="4:14" s="126" customFormat="1" x14ac:dyDescent="0.25">
      <c r="D4800" s="59"/>
      <c r="N4800" s="110"/>
    </row>
    <row r="4801" spans="4:14" s="126" customFormat="1" x14ac:dyDescent="0.25">
      <c r="D4801" s="59"/>
      <c r="N4801" s="110"/>
    </row>
    <row r="4802" spans="4:14" s="126" customFormat="1" x14ac:dyDescent="0.25">
      <c r="D4802" s="59"/>
      <c r="N4802" s="110"/>
    </row>
    <row r="4803" spans="4:14" s="126" customFormat="1" x14ac:dyDescent="0.25">
      <c r="D4803" s="59"/>
      <c r="N4803" s="110"/>
    </row>
    <row r="4804" spans="4:14" s="126" customFormat="1" x14ac:dyDescent="0.25">
      <c r="D4804" s="59"/>
      <c r="N4804" s="110"/>
    </row>
    <row r="4805" spans="4:14" s="126" customFormat="1" x14ac:dyDescent="0.25">
      <c r="D4805" s="59"/>
      <c r="N4805" s="110"/>
    </row>
    <row r="4806" spans="4:14" s="126" customFormat="1" x14ac:dyDescent="0.25">
      <c r="D4806" s="59"/>
      <c r="N4806" s="110"/>
    </row>
    <row r="4807" spans="4:14" s="126" customFormat="1" x14ac:dyDescent="0.25">
      <c r="D4807" s="59"/>
      <c r="N4807" s="110"/>
    </row>
    <row r="4808" spans="4:14" s="126" customFormat="1" x14ac:dyDescent="0.25">
      <c r="D4808" s="59"/>
      <c r="N4808" s="110"/>
    </row>
    <row r="4809" spans="4:14" s="126" customFormat="1" x14ac:dyDescent="0.25">
      <c r="D4809" s="59"/>
      <c r="N4809" s="110"/>
    </row>
    <row r="4810" spans="4:14" s="126" customFormat="1" x14ac:dyDescent="0.25">
      <c r="D4810" s="59"/>
      <c r="N4810" s="110"/>
    </row>
    <row r="4811" spans="4:14" s="126" customFormat="1" x14ac:dyDescent="0.25">
      <c r="D4811" s="59"/>
      <c r="N4811" s="110"/>
    </row>
    <row r="4812" spans="4:14" s="126" customFormat="1" x14ac:dyDescent="0.25">
      <c r="D4812" s="59"/>
      <c r="N4812" s="110"/>
    </row>
    <row r="4813" spans="4:14" s="126" customFormat="1" x14ac:dyDescent="0.25">
      <c r="D4813" s="59"/>
      <c r="N4813" s="110"/>
    </row>
    <row r="4814" spans="4:14" s="126" customFormat="1" x14ac:dyDescent="0.25">
      <c r="D4814" s="59"/>
      <c r="N4814" s="110"/>
    </row>
    <row r="4815" spans="4:14" s="126" customFormat="1" x14ac:dyDescent="0.25">
      <c r="D4815" s="59"/>
      <c r="N4815" s="110"/>
    </row>
    <row r="4816" spans="4:14" s="126" customFormat="1" x14ac:dyDescent="0.25">
      <c r="D4816" s="59"/>
      <c r="N4816" s="110"/>
    </row>
    <row r="4817" spans="4:14" s="126" customFormat="1" x14ac:dyDescent="0.25">
      <c r="D4817" s="59"/>
      <c r="N4817" s="110"/>
    </row>
    <row r="4818" spans="4:14" s="126" customFormat="1" x14ac:dyDescent="0.25">
      <c r="D4818" s="59"/>
      <c r="N4818" s="110"/>
    </row>
    <row r="4819" spans="4:14" s="126" customFormat="1" x14ac:dyDescent="0.25">
      <c r="D4819" s="59"/>
      <c r="N4819" s="110"/>
    </row>
    <row r="4820" spans="4:14" s="126" customFormat="1" x14ac:dyDescent="0.25">
      <c r="D4820" s="59"/>
      <c r="N4820" s="110"/>
    </row>
    <row r="4821" spans="4:14" s="126" customFormat="1" x14ac:dyDescent="0.25">
      <c r="D4821" s="59"/>
      <c r="N4821" s="110"/>
    </row>
    <row r="4822" spans="4:14" s="126" customFormat="1" x14ac:dyDescent="0.25">
      <c r="D4822" s="59"/>
      <c r="N4822" s="110"/>
    </row>
    <row r="4823" spans="4:14" s="126" customFormat="1" x14ac:dyDescent="0.25">
      <c r="D4823" s="59"/>
      <c r="N4823" s="110"/>
    </row>
    <row r="4824" spans="4:14" s="126" customFormat="1" x14ac:dyDescent="0.25">
      <c r="D4824" s="59"/>
      <c r="N4824" s="110"/>
    </row>
    <row r="4825" spans="4:14" s="126" customFormat="1" x14ac:dyDescent="0.25">
      <c r="D4825" s="59"/>
      <c r="N4825" s="110"/>
    </row>
    <row r="4826" spans="4:14" s="126" customFormat="1" x14ac:dyDescent="0.25">
      <c r="D4826" s="59"/>
      <c r="N4826" s="110"/>
    </row>
    <row r="4827" spans="4:14" s="126" customFormat="1" x14ac:dyDescent="0.25">
      <c r="D4827" s="59"/>
      <c r="N4827" s="110"/>
    </row>
    <row r="4828" spans="4:14" s="126" customFormat="1" x14ac:dyDescent="0.25">
      <c r="D4828" s="59"/>
      <c r="N4828" s="110"/>
    </row>
    <row r="4829" spans="4:14" s="126" customFormat="1" x14ac:dyDescent="0.25">
      <c r="D4829" s="59"/>
      <c r="N4829" s="110"/>
    </row>
    <row r="4830" spans="4:14" s="126" customFormat="1" x14ac:dyDescent="0.25">
      <c r="D4830" s="59"/>
      <c r="N4830" s="110"/>
    </row>
    <row r="4831" spans="4:14" s="126" customFormat="1" x14ac:dyDescent="0.25">
      <c r="D4831" s="59"/>
      <c r="N4831" s="110"/>
    </row>
    <row r="4832" spans="4:14" s="126" customFormat="1" x14ac:dyDescent="0.25">
      <c r="D4832" s="59"/>
      <c r="N4832" s="110"/>
    </row>
    <row r="4833" spans="4:14" s="126" customFormat="1" x14ac:dyDescent="0.25">
      <c r="D4833" s="59"/>
      <c r="N4833" s="110"/>
    </row>
    <row r="4834" spans="4:14" s="126" customFormat="1" x14ac:dyDescent="0.25">
      <c r="D4834" s="59"/>
      <c r="N4834" s="110"/>
    </row>
    <row r="4835" spans="4:14" s="126" customFormat="1" x14ac:dyDescent="0.25">
      <c r="D4835" s="59"/>
      <c r="N4835" s="110"/>
    </row>
    <row r="4836" spans="4:14" s="126" customFormat="1" x14ac:dyDescent="0.25">
      <c r="D4836" s="59"/>
      <c r="N4836" s="110"/>
    </row>
    <row r="4837" spans="4:14" s="126" customFormat="1" x14ac:dyDescent="0.25">
      <c r="D4837" s="59"/>
      <c r="N4837" s="110"/>
    </row>
    <row r="4838" spans="4:14" s="126" customFormat="1" x14ac:dyDescent="0.25">
      <c r="D4838" s="59"/>
      <c r="N4838" s="110"/>
    </row>
    <row r="4839" spans="4:14" s="126" customFormat="1" x14ac:dyDescent="0.25">
      <c r="D4839" s="59"/>
      <c r="N4839" s="110"/>
    </row>
    <row r="4840" spans="4:14" s="126" customFormat="1" x14ac:dyDescent="0.25">
      <c r="D4840" s="59"/>
      <c r="N4840" s="110"/>
    </row>
    <row r="4841" spans="4:14" s="126" customFormat="1" x14ac:dyDescent="0.25">
      <c r="D4841" s="59"/>
      <c r="N4841" s="110"/>
    </row>
    <row r="4842" spans="4:14" s="126" customFormat="1" x14ac:dyDescent="0.25">
      <c r="D4842" s="59"/>
      <c r="N4842" s="110"/>
    </row>
    <row r="4843" spans="4:14" s="126" customFormat="1" x14ac:dyDescent="0.25">
      <c r="D4843" s="59"/>
      <c r="N4843" s="110"/>
    </row>
    <row r="4844" spans="4:14" s="126" customFormat="1" x14ac:dyDescent="0.25">
      <c r="D4844" s="59"/>
      <c r="N4844" s="110"/>
    </row>
    <row r="4845" spans="4:14" s="126" customFormat="1" x14ac:dyDescent="0.25">
      <c r="D4845" s="59"/>
      <c r="N4845" s="110"/>
    </row>
    <row r="4846" spans="4:14" s="126" customFormat="1" x14ac:dyDescent="0.25">
      <c r="D4846" s="59"/>
      <c r="N4846" s="110"/>
    </row>
    <row r="4847" spans="4:14" s="126" customFormat="1" x14ac:dyDescent="0.25">
      <c r="D4847" s="59"/>
      <c r="N4847" s="110"/>
    </row>
    <row r="4848" spans="4:14" s="126" customFormat="1" x14ac:dyDescent="0.25">
      <c r="D4848" s="59"/>
      <c r="N4848" s="110"/>
    </row>
    <row r="4849" spans="4:14" s="126" customFormat="1" x14ac:dyDescent="0.25">
      <c r="D4849" s="59"/>
      <c r="N4849" s="110"/>
    </row>
    <row r="4850" spans="4:14" s="126" customFormat="1" x14ac:dyDescent="0.25">
      <c r="D4850" s="59"/>
      <c r="N4850" s="110"/>
    </row>
    <row r="4851" spans="4:14" s="126" customFormat="1" x14ac:dyDescent="0.25">
      <c r="D4851" s="59"/>
      <c r="N4851" s="110"/>
    </row>
    <row r="4852" spans="4:14" s="126" customFormat="1" x14ac:dyDescent="0.25">
      <c r="D4852" s="59"/>
      <c r="N4852" s="110"/>
    </row>
    <row r="4853" spans="4:14" s="126" customFormat="1" x14ac:dyDescent="0.25">
      <c r="D4853" s="59"/>
      <c r="N4853" s="110"/>
    </row>
    <row r="4854" spans="4:14" s="126" customFormat="1" x14ac:dyDescent="0.25">
      <c r="D4854" s="59"/>
      <c r="N4854" s="110"/>
    </row>
    <row r="4855" spans="4:14" s="126" customFormat="1" x14ac:dyDescent="0.25">
      <c r="D4855" s="59"/>
      <c r="N4855" s="110"/>
    </row>
    <row r="4856" spans="4:14" s="126" customFormat="1" x14ac:dyDescent="0.25">
      <c r="D4856" s="59"/>
      <c r="N4856" s="110"/>
    </row>
    <row r="4857" spans="4:14" s="126" customFormat="1" x14ac:dyDescent="0.25">
      <c r="D4857" s="59"/>
      <c r="N4857" s="110"/>
    </row>
    <row r="4858" spans="4:14" s="126" customFormat="1" x14ac:dyDescent="0.25">
      <c r="D4858" s="59"/>
      <c r="N4858" s="110"/>
    </row>
    <row r="4859" spans="4:14" s="126" customFormat="1" x14ac:dyDescent="0.25">
      <c r="D4859" s="59"/>
      <c r="N4859" s="110"/>
    </row>
    <row r="4860" spans="4:14" s="126" customFormat="1" x14ac:dyDescent="0.25">
      <c r="D4860" s="59"/>
      <c r="N4860" s="110"/>
    </row>
    <row r="4861" spans="4:14" s="126" customFormat="1" x14ac:dyDescent="0.25">
      <c r="D4861" s="59"/>
      <c r="N4861" s="110"/>
    </row>
    <row r="4862" spans="4:14" s="126" customFormat="1" x14ac:dyDescent="0.25">
      <c r="D4862" s="59"/>
      <c r="N4862" s="110"/>
    </row>
    <row r="4863" spans="4:14" s="126" customFormat="1" x14ac:dyDescent="0.25">
      <c r="D4863" s="59"/>
      <c r="N4863" s="110"/>
    </row>
    <row r="4864" spans="4:14" s="126" customFormat="1" x14ac:dyDescent="0.25">
      <c r="D4864" s="59"/>
      <c r="N4864" s="110"/>
    </row>
    <row r="4865" spans="4:14" s="126" customFormat="1" x14ac:dyDescent="0.25">
      <c r="D4865" s="59"/>
      <c r="N4865" s="110"/>
    </row>
    <row r="4866" spans="4:14" s="126" customFormat="1" x14ac:dyDescent="0.25">
      <c r="D4866" s="59"/>
      <c r="N4866" s="110"/>
    </row>
    <row r="4867" spans="4:14" s="126" customFormat="1" x14ac:dyDescent="0.25">
      <c r="D4867" s="59"/>
      <c r="N4867" s="110"/>
    </row>
    <row r="4868" spans="4:14" s="126" customFormat="1" x14ac:dyDescent="0.25">
      <c r="D4868" s="59"/>
      <c r="N4868" s="110"/>
    </row>
    <row r="4869" spans="4:14" s="126" customFormat="1" x14ac:dyDescent="0.25">
      <c r="D4869" s="59"/>
      <c r="N4869" s="110"/>
    </row>
    <row r="4870" spans="4:14" s="126" customFormat="1" x14ac:dyDescent="0.25">
      <c r="D4870" s="59"/>
      <c r="N4870" s="110"/>
    </row>
    <row r="4871" spans="4:14" s="126" customFormat="1" x14ac:dyDescent="0.25">
      <c r="D4871" s="59"/>
      <c r="N4871" s="110"/>
    </row>
    <row r="4872" spans="4:14" s="126" customFormat="1" x14ac:dyDescent="0.25">
      <c r="D4872" s="59"/>
      <c r="N4872" s="110"/>
    </row>
    <row r="4873" spans="4:14" s="126" customFormat="1" x14ac:dyDescent="0.25">
      <c r="D4873" s="59"/>
      <c r="N4873" s="110"/>
    </row>
    <row r="4874" spans="4:14" s="126" customFormat="1" x14ac:dyDescent="0.25">
      <c r="D4874" s="59"/>
      <c r="N4874" s="110"/>
    </row>
    <row r="4875" spans="4:14" s="126" customFormat="1" x14ac:dyDescent="0.25">
      <c r="D4875" s="59"/>
      <c r="N4875" s="110"/>
    </row>
    <row r="4876" spans="4:14" s="126" customFormat="1" x14ac:dyDescent="0.25">
      <c r="D4876" s="59"/>
      <c r="N4876" s="110"/>
    </row>
    <row r="4877" spans="4:14" s="126" customFormat="1" x14ac:dyDescent="0.25">
      <c r="D4877" s="59"/>
      <c r="N4877" s="110"/>
    </row>
    <row r="4878" spans="4:14" s="126" customFormat="1" x14ac:dyDescent="0.25">
      <c r="D4878" s="59"/>
      <c r="N4878" s="110"/>
    </row>
    <row r="4879" spans="4:14" s="126" customFormat="1" x14ac:dyDescent="0.25">
      <c r="D4879" s="59"/>
      <c r="N4879" s="110"/>
    </row>
    <row r="4880" spans="4:14" s="126" customFormat="1" x14ac:dyDescent="0.25">
      <c r="D4880" s="59"/>
      <c r="N4880" s="110"/>
    </row>
    <row r="4881" spans="4:14" s="126" customFormat="1" x14ac:dyDescent="0.25">
      <c r="D4881" s="59"/>
      <c r="N4881" s="110"/>
    </row>
    <row r="4882" spans="4:14" s="126" customFormat="1" x14ac:dyDescent="0.25">
      <c r="D4882" s="59"/>
      <c r="N4882" s="110"/>
    </row>
    <row r="4883" spans="4:14" s="126" customFormat="1" x14ac:dyDescent="0.25">
      <c r="D4883" s="59"/>
      <c r="N4883" s="110"/>
    </row>
    <row r="4884" spans="4:14" s="126" customFormat="1" x14ac:dyDescent="0.25">
      <c r="D4884" s="59"/>
      <c r="N4884" s="110"/>
    </row>
    <row r="4885" spans="4:14" s="126" customFormat="1" x14ac:dyDescent="0.25">
      <c r="D4885" s="59"/>
      <c r="N4885" s="110"/>
    </row>
    <row r="4886" spans="4:14" s="126" customFormat="1" x14ac:dyDescent="0.25">
      <c r="D4886" s="59"/>
      <c r="N4886" s="110"/>
    </row>
    <row r="4887" spans="4:14" s="126" customFormat="1" x14ac:dyDescent="0.25">
      <c r="D4887" s="59"/>
      <c r="N4887" s="110"/>
    </row>
    <row r="4888" spans="4:14" s="126" customFormat="1" x14ac:dyDescent="0.25">
      <c r="D4888" s="59"/>
      <c r="N4888" s="110"/>
    </row>
    <row r="4889" spans="4:14" s="126" customFormat="1" x14ac:dyDescent="0.25">
      <c r="D4889" s="59"/>
      <c r="N4889" s="110"/>
    </row>
    <row r="4890" spans="4:14" s="126" customFormat="1" x14ac:dyDescent="0.25">
      <c r="D4890" s="59"/>
      <c r="N4890" s="110"/>
    </row>
    <row r="4891" spans="4:14" s="126" customFormat="1" x14ac:dyDescent="0.25">
      <c r="D4891" s="59"/>
      <c r="N4891" s="110"/>
    </row>
    <row r="4892" spans="4:14" s="126" customFormat="1" x14ac:dyDescent="0.25">
      <c r="D4892" s="59"/>
      <c r="N4892" s="110"/>
    </row>
    <row r="4893" spans="4:14" s="126" customFormat="1" x14ac:dyDescent="0.25">
      <c r="D4893" s="59"/>
      <c r="N4893" s="110"/>
    </row>
    <row r="4894" spans="4:14" s="126" customFormat="1" x14ac:dyDescent="0.25">
      <c r="D4894" s="59"/>
      <c r="N4894" s="110"/>
    </row>
    <row r="4895" spans="4:14" s="126" customFormat="1" x14ac:dyDescent="0.25">
      <c r="D4895" s="59"/>
      <c r="N4895" s="110"/>
    </row>
    <row r="4896" spans="4:14" s="126" customFormat="1" x14ac:dyDescent="0.25">
      <c r="D4896" s="59"/>
      <c r="N4896" s="110"/>
    </row>
    <row r="4897" spans="4:14" s="126" customFormat="1" x14ac:dyDescent="0.25">
      <c r="D4897" s="59"/>
      <c r="N4897" s="110"/>
    </row>
    <row r="4898" spans="4:14" s="126" customFormat="1" x14ac:dyDescent="0.25">
      <c r="D4898" s="59"/>
      <c r="N4898" s="110"/>
    </row>
    <row r="4899" spans="4:14" s="126" customFormat="1" x14ac:dyDescent="0.25">
      <c r="D4899" s="59"/>
      <c r="N4899" s="110"/>
    </row>
    <row r="4900" spans="4:14" s="126" customFormat="1" x14ac:dyDescent="0.25">
      <c r="D4900" s="59"/>
      <c r="N4900" s="110"/>
    </row>
    <row r="4901" spans="4:14" s="126" customFormat="1" x14ac:dyDescent="0.25">
      <c r="D4901" s="59"/>
      <c r="N4901" s="110"/>
    </row>
    <row r="4902" spans="4:14" s="126" customFormat="1" x14ac:dyDescent="0.25">
      <c r="D4902" s="59"/>
      <c r="N4902" s="110"/>
    </row>
    <row r="4903" spans="4:14" s="126" customFormat="1" x14ac:dyDescent="0.25">
      <c r="D4903" s="59"/>
      <c r="N4903" s="110"/>
    </row>
    <row r="4904" spans="4:14" s="126" customFormat="1" x14ac:dyDescent="0.25">
      <c r="D4904" s="59"/>
      <c r="N4904" s="110"/>
    </row>
    <row r="4905" spans="4:14" s="126" customFormat="1" x14ac:dyDescent="0.25">
      <c r="D4905" s="59"/>
      <c r="N4905" s="110"/>
    </row>
    <row r="4906" spans="4:14" s="126" customFormat="1" x14ac:dyDescent="0.25">
      <c r="D4906" s="59"/>
      <c r="N4906" s="110"/>
    </row>
    <row r="4907" spans="4:14" s="126" customFormat="1" x14ac:dyDescent="0.25">
      <c r="D4907" s="59"/>
      <c r="N4907" s="110"/>
    </row>
    <row r="4908" spans="4:14" s="126" customFormat="1" x14ac:dyDescent="0.25">
      <c r="D4908" s="59"/>
      <c r="N4908" s="110"/>
    </row>
    <row r="4909" spans="4:14" s="126" customFormat="1" x14ac:dyDescent="0.25">
      <c r="D4909" s="59"/>
      <c r="N4909" s="110"/>
    </row>
    <row r="4910" spans="4:14" s="126" customFormat="1" x14ac:dyDescent="0.25">
      <c r="D4910" s="59"/>
      <c r="N4910" s="110"/>
    </row>
    <row r="4911" spans="4:14" s="126" customFormat="1" x14ac:dyDescent="0.25">
      <c r="D4911" s="59"/>
      <c r="N4911" s="110"/>
    </row>
    <row r="4912" spans="4:14" s="126" customFormat="1" x14ac:dyDescent="0.25">
      <c r="D4912" s="59"/>
      <c r="N4912" s="110"/>
    </row>
    <row r="4913" spans="4:14" s="126" customFormat="1" x14ac:dyDescent="0.25">
      <c r="D4913" s="59"/>
      <c r="N4913" s="110"/>
    </row>
    <row r="4914" spans="4:14" s="126" customFormat="1" x14ac:dyDescent="0.25">
      <c r="D4914" s="59"/>
      <c r="N4914" s="110"/>
    </row>
    <row r="4915" spans="4:14" s="126" customFormat="1" x14ac:dyDescent="0.25">
      <c r="D4915" s="59"/>
      <c r="N4915" s="110"/>
    </row>
    <row r="4916" spans="4:14" s="126" customFormat="1" x14ac:dyDescent="0.25">
      <c r="D4916" s="59"/>
      <c r="N4916" s="110"/>
    </row>
    <row r="4917" spans="4:14" s="126" customFormat="1" x14ac:dyDescent="0.25">
      <c r="D4917" s="59"/>
      <c r="N4917" s="110"/>
    </row>
    <row r="4918" spans="4:14" s="126" customFormat="1" x14ac:dyDescent="0.25">
      <c r="D4918" s="59"/>
      <c r="N4918" s="110"/>
    </row>
    <row r="4919" spans="4:14" s="126" customFormat="1" x14ac:dyDescent="0.25">
      <c r="D4919" s="59"/>
      <c r="N4919" s="110"/>
    </row>
    <row r="4920" spans="4:14" s="126" customFormat="1" x14ac:dyDescent="0.25">
      <c r="D4920" s="59"/>
      <c r="N4920" s="110"/>
    </row>
    <row r="4921" spans="4:14" s="126" customFormat="1" x14ac:dyDescent="0.25">
      <c r="D4921" s="59"/>
      <c r="N4921" s="110"/>
    </row>
    <row r="4922" spans="4:14" s="126" customFormat="1" x14ac:dyDescent="0.25">
      <c r="D4922" s="59"/>
      <c r="N4922" s="110"/>
    </row>
    <row r="4923" spans="4:14" s="126" customFormat="1" x14ac:dyDescent="0.25">
      <c r="D4923" s="59"/>
      <c r="N4923" s="110"/>
    </row>
    <row r="4924" spans="4:14" s="126" customFormat="1" x14ac:dyDescent="0.25">
      <c r="D4924" s="59"/>
      <c r="N4924" s="110"/>
    </row>
    <row r="4925" spans="4:14" s="126" customFormat="1" x14ac:dyDescent="0.25">
      <c r="D4925" s="59"/>
      <c r="N4925" s="110"/>
    </row>
    <row r="4926" spans="4:14" s="126" customFormat="1" x14ac:dyDescent="0.25">
      <c r="D4926" s="59"/>
      <c r="N4926" s="110"/>
    </row>
    <row r="4927" spans="4:14" s="126" customFormat="1" x14ac:dyDescent="0.25">
      <c r="D4927" s="59"/>
      <c r="N4927" s="110"/>
    </row>
    <row r="4928" spans="4:14" s="126" customFormat="1" x14ac:dyDescent="0.25">
      <c r="D4928" s="59"/>
      <c r="N4928" s="110"/>
    </row>
    <row r="4929" spans="4:14" s="126" customFormat="1" x14ac:dyDescent="0.25">
      <c r="D4929" s="59"/>
      <c r="N4929" s="110"/>
    </row>
    <row r="4930" spans="4:14" s="126" customFormat="1" x14ac:dyDescent="0.25">
      <c r="D4930" s="59"/>
      <c r="N4930" s="110"/>
    </row>
    <row r="4931" spans="4:14" s="126" customFormat="1" x14ac:dyDescent="0.25">
      <c r="D4931" s="59"/>
      <c r="N4931" s="110"/>
    </row>
    <row r="4932" spans="4:14" s="126" customFormat="1" x14ac:dyDescent="0.25">
      <c r="D4932" s="59"/>
      <c r="N4932" s="110"/>
    </row>
    <row r="4933" spans="4:14" s="126" customFormat="1" x14ac:dyDescent="0.25">
      <c r="D4933" s="59"/>
      <c r="N4933" s="110"/>
    </row>
    <row r="4934" spans="4:14" s="126" customFormat="1" x14ac:dyDescent="0.25">
      <c r="D4934" s="59"/>
      <c r="N4934" s="110"/>
    </row>
    <row r="4935" spans="4:14" s="126" customFormat="1" x14ac:dyDescent="0.25">
      <c r="D4935" s="59"/>
      <c r="N4935" s="110"/>
    </row>
    <row r="4936" spans="4:14" s="126" customFormat="1" x14ac:dyDescent="0.25">
      <c r="D4936" s="59"/>
      <c r="N4936" s="110"/>
    </row>
    <row r="4937" spans="4:14" s="126" customFormat="1" x14ac:dyDescent="0.25">
      <c r="D4937" s="59"/>
      <c r="N4937" s="110"/>
    </row>
    <row r="4938" spans="4:14" s="126" customFormat="1" x14ac:dyDescent="0.25">
      <c r="D4938" s="59"/>
      <c r="N4938" s="110"/>
    </row>
    <row r="4939" spans="4:14" s="126" customFormat="1" x14ac:dyDescent="0.25">
      <c r="D4939" s="59"/>
      <c r="N4939" s="110"/>
    </row>
    <row r="4940" spans="4:14" s="126" customFormat="1" x14ac:dyDescent="0.25">
      <c r="D4940" s="59"/>
      <c r="N4940" s="110"/>
    </row>
    <row r="4941" spans="4:14" s="126" customFormat="1" x14ac:dyDescent="0.25">
      <c r="D4941" s="59"/>
      <c r="N4941" s="110"/>
    </row>
    <row r="4942" spans="4:14" s="126" customFormat="1" x14ac:dyDescent="0.25">
      <c r="D4942" s="59"/>
      <c r="N4942" s="110"/>
    </row>
    <row r="4943" spans="4:14" s="126" customFormat="1" x14ac:dyDescent="0.25">
      <c r="D4943" s="59"/>
      <c r="N4943" s="110"/>
    </row>
    <row r="4944" spans="4:14" s="126" customFormat="1" x14ac:dyDescent="0.25">
      <c r="D4944" s="59"/>
      <c r="N4944" s="110"/>
    </row>
    <row r="4945" spans="4:14" s="126" customFormat="1" x14ac:dyDescent="0.25">
      <c r="D4945" s="59"/>
      <c r="N4945" s="110"/>
    </row>
    <row r="4946" spans="4:14" s="126" customFormat="1" x14ac:dyDescent="0.25">
      <c r="D4946" s="59"/>
      <c r="N4946" s="110"/>
    </row>
    <row r="4947" spans="4:14" s="126" customFormat="1" x14ac:dyDescent="0.25">
      <c r="D4947" s="59"/>
      <c r="N4947" s="110"/>
    </row>
    <row r="4948" spans="4:14" s="126" customFormat="1" x14ac:dyDescent="0.25">
      <c r="D4948" s="59"/>
      <c r="N4948" s="110"/>
    </row>
    <row r="4949" spans="4:14" s="126" customFormat="1" x14ac:dyDescent="0.25">
      <c r="D4949" s="59"/>
      <c r="N4949" s="110"/>
    </row>
    <row r="4950" spans="4:14" s="126" customFormat="1" x14ac:dyDescent="0.25">
      <c r="D4950" s="59"/>
      <c r="N4950" s="110"/>
    </row>
    <row r="4951" spans="4:14" s="126" customFormat="1" x14ac:dyDescent="0.25">
      <c r="D4951" s="59"/>
      <c r="N4951" s="110"/>
    </row>
    <row r="4952" spans="4:14" s="126" customFormat="1" x14ac:dyDescent="0.25">
      <c r="D4952" s="59"/>
      <c r="N4952" s="110"/>
    </row>
    <row r="4953" spans="4:14" s="126" customFormat="1" x14ac:dyDescent="0.25">
      <c r="D4953" s="59"/>
      <c r="N4953" s="110"/>
    </row>
    <row r="4954" spans="4:14" s="126" customFormat="1" x14ac:dyDescent="0.25">
      <c r="D4954" s="59"/>
      <c r="N4954" s="110"/>
    </row>
    <row r="4955" spans="4:14" s="126" customFormat="1" x14ac:dyDescent="0.25">
      <c r="D4955" s="59"/>
      <c r="N4955" s="110"/>
    </row>
    <row r="4956" spans="4:14" s="126" customFormat="1" x14ac:dyDescent="0.25">
      <c r="D4956" s="59"/>
      <c r="N4956" s="110"/>
    </row>
    <row r="4957" spans="4:14" s="126" customFormat="1" x14ac:dyDescent="0.25">
      <c r="D4957" s="59"/>
      <c r="N4957" s="110"/>
    </row>
    <row r="4958" spans="4:14" s="126" customFormat="1" x14ac:dyDescent="0.25">
      <c r="D4958" s="59"/>
      <c r="N4958" s="110"/>
    </row>
    <row r="4959" spans="4:14" s="126" customFormat="1" x14ac:dyDescent="0.25">
      <c r="D4959" s="59"/>
      <c r="N4959" s="110"/>
    </row>
    <row r="4960" spans="4:14" s="126" customFormat="1" x14ac:dyDescent="0.25">
      <c r="D4960" s="59"/>
      <c r="N4960" s="110"/>
    </row>
    <row r="4961" spans="4:14" s="126" customFormat="1" x14ac:dyDescent="0.25">
      <c r="D4961" s="59"/>
      <c r="N4961" s="110"/>
    </row>
    <row r="4962" spans="4:14" s="126" customFormat="1" x14ac:dyDescent="0.25">
      <c r="D4962" s="59"/>
      <c r="N4962" s="110"/>
    </row>
    <row r="4963" spans="4:14" s="126" customFormat="1" x14ac:dyDescent="0.25">
      <c r="D4963" s="59"/>
      <c r="N4963" s="110"/>
    </row>
    <row r="4964" spans="4:14" s="126" customFormat="1" x14ac:dyDescent="0.25">
      <c r="D4964" s="59"/>
      <c r="N4964" s="110"/>
    </row>
    <row r="4965" spans="4:14" s="126" customFormat="1" x14ac:dyDescent="0.25">
      <c r="D4965" s="59"/>
      <c r="N4965" s="110"/>
    </row>
    <row r="4966" spans="4:14" s="126" customFormat="1" x14ac:dyDescent="0.25">
      <c r="D4966" s="59"/>
      <c r="N4966" s="110"/>
    </row>
    <row r="4967" spans="4:14" s="126" customFormat="1" x14ac:dyDescent="0.25">
      <c r="D4967" s="59"/>
      <c r="N4967" s="110"/>
    </row>
    <row r="4968" spans="4:14" s="126" customFormat="1" x14ac:dyDescent="0.25">
      <c r="D4968" s="59"/>
      <c r="N4968" s="110"/>
    </row>
    <row r="4969" spans="4:14" s="126" customFormat="1" x14ac:dyDescent="0.25">
      <c r="D4969" s="59"/>
      <c r="N4969" s="110"/>
    </row>
    <row r="4970" spans="4:14" s="126" customFormat="1" x14ac:dyDescent="0.25">
      <c r="D4970" s="59"/>
      <c r="N4970" s="110"/>
    </row>
    <row r="4971" spans="4:14" s="126" customFormat="1" x14ac:dyDescent="0.25">
      <c r="D4971" s="59"/>
      <c r="N4971" s="110"/>
    </row>
    <row r="4972" spans="4:14" s="126" customFormat="1" x14ac:dyDescent="0.25">
      <c r="D4972" s="59"/>
      <c r="N4972" s="110"/>
    </row>
    <row r="4973" spans="4:14" s="126" customFormat="1" x14ac:dyDescent="0.25">
      <c r="D4973" s="59"/>
      <c r="N4973" s="110"/>
    </row>
    <row r="4974" spans="4:14" s="126" customFormat="1" x14ac:dyDescent="0.25">
      <c r="D4974" s="59"/>
      <c r="N4974" s="110"/>
    </row>
    <row r="4975" spans="4:14" s="126" customFormat="1" x14ac:dyDescent="0.25">
      <c r="D4975" s="59"/>
      <c r="N4975" s="110"/>
    </row>
    <row r="4976" spans="4:14" s="126" customFormat="1" x14ac:dyDescent="0.25">
      <c r="D4976" s="59"/>
      <c r="N4976" s="110"/>
    </row>
    <row r="4977" spans="4:14" s="126" customFormat="1" x14ac:dyDescent="0.25">
      <c r="D4977" s="59"/>
      <c r="N4977" s="110"/>
    </row>
    <row r="4978" spans="4:14" s="126" customFormat="1" x14ac:dyDescent="0.25">
      <c r="D4978" s="59"/>
      <c r="N4978" s="110"/>
    </row>
    <row r="4979" spans="4:14" s="126" customFormat="1" x14ac:dyDescent="0.25">
      <c r="D4979" s="59"/>
      <c r="N4979" s="110"/>
    </row>
    <row r="4980" spans="4:14" s="126" customFormat="1" x14ac:dyDescent="0.25">
      <c r="D4980" s="59"/>
      <c r="N4980" s="110"/>
    </row>
    <row r="4981" spans="4:14" s="126" customFormat="1" x14ac:dyDescent="0.25">
      <c r="D4981" s="59"/>
      <c r="N4981" s="110"/>
    </row>
    <row r="4982" spans="4:14" s="126" customFormat="1" x14ac:dyDescent="0.25">
      <c r="D4982" s="59"/>
      <c r="N4982" s="110"/>
    </row>
    <row r="4983" spans="4:14" s="126" customFormat="1" x14ac:dyDescent="0.25">
      <c r="D4983" s="59"/>
      <c r="N4983" s="110"/>
    </row>
    <row r="4984" spans="4:14" s="126" customFormat="1" x14ac:dyDescent="0.25">
      <c r="D4984" s="59"/>
      <c r="N4984" s="110"/>
    </row>
    <row r="4985" spans="4:14" s="126" customFormat="1" x14ac:dyDescent="0.25">
      <c r="D4985" s="59"/>
      <c r="N4985" s="110"/>
    </row>
    <row r="4986" spans="4:14" s="126" customFormat="1" x14ac:dyDescent="0.25">
      <c r="D4986" s="59"/>
      <c r="N4986" s="110"/>
    </row>
    <row r="4987" spans="4:14" s="126" customFormat="1" x14ac:dyDescent="0.25">
      <c r="D4987" s="59"/>
      <c r="N4987" s="110"/>
    </row>
    <row r="4988" spans="4:14" s="126" customFormat="1" x14ac:dyDescent="0.25">
      <c r="D4988" s="59"/>
      <c r="N4988" s="110"/>
    </row>
    <row r="4989" spans="4:14" s="126" customFormat="1" x14ac:dyDescent="0.25">
      <c r="D4989" s="59"/>
      <c r="N4989" s="110"/>
    </row>
    <row r="4990" spans="4:14" s="126" customFormat="1" x14ac:dyDescent="0.25">
      <c r="D4990" s="59"/>
      <c r="N4990" s="110"/>
    </row>
    <row r="4991" spans="4:14" s="126" customFormat="1" x14ac:dyDescent="0.25">
      <c r="D4991" s="59"/>
      <c r="N4991" s="110"/>
    </row>
    <row r="4992" spans="4:14" s="126" customFormat="1" x14ac:dyDescent="0.25">
      <c r="D4992" s="59"/>
      <c r="N4992" s="110"/>
    </row>
    <row r="4993" spans="4:14" s="126" customFormat="1" x14ac:dyDescent="0.25">
      <c r="D4993" s="59"/>
      <c r="N4993" s="110"/>
    </row>
    <row r="4994" spans="4:14" s="126" customFormat="1" x14ac:dyDescent="0.25">
      <c r="D4994" s="59"/>
      <c r="N4994" s="110"/>
    </row>
    <row r="4995" spans="4:14" s="126" customFormat="1" x14ac:dyDescent="0.25">
      <c r="D4995" s="59"/>
      <c r="N4995" s="110"/>
    </row>
    <row r="4996" spans="4:14" s="126" customFormat="1" x14ac:dyDescent="0.25">
      <c r="D4996" s="59"/>
      <c r="N4996" s="110"/>
    </row>
    <row r="4997" spans="4:14" s="126" customFormat="1" x14ac:dyDescent="0.25">
      <c r="D4997" s="59"/>
      <c r="N4997" s="110"/>
    </row>
    <row r="4998" spans="4:14" s="126" customFormat="1" x14ac:dyDescent="0.25">
      <c r="D4998" s="59"/>
      <c r="N4998" s="110"/>
    </row>
    <row r="4999" spans="4:14" s="126" customFormat="1" x14ac:dyDescent="0.25">
      <c r="D4999" s="59"/>
      <c r="N4999" s="110"/>
    </row>
    <row r="5000" spans="4:14" s="126" customFormat="1" x14ac:dyDescent="0.25">
      <c r="D5000" s="59"/>
      <c r="N5000" s="110"/>
    </row>
    <row r="5001" spans="4:14" s="126" customFormat="1" x14ac:dyDescent="0.25">
      <c r="D5001" s="59"/>
      <c r="N5001" s="110"/>
    </row>
    <row r="5002" spans="4:14" s="126" customFormat="1" x14ac:dyDescent="0.25">
      <c r="D5002" s="59"/>
      <c r="N5002" s="110"/>
    </row>
    <row r="5003" spans="4:14" s="126" customFormat="1" x14ac:dyDescent="0.25">
      <c r="D5003" s="59"/>
      <c r="N5003" s="110"/>
    </row>
    <row r="5004" spans="4:14" s="126" customFormat="1" x14ac:dyDescent="0.25">
      <c r="D5004" s="59"/>
      <c r="N5004" s="110"/>
    </row>
    <row r="5005" spans="4:14" s="126" customFormat="1" x14ac:dyDescent="0.25">
      <c r="D5005" s="59"/>
      <c r="G5005" s="32"/>
      <c r="N5005" s="110"/>
    </row>
    <row r="5006" spans="4:14" s="126" customFormat="1" x14ac:dyDescent="0.25">
      <c r="D5006" s="59"/>
      <c r="G5006" s="32"/>
      <c r="N5006" s="110"/>
    </row>
    <row r="5007" spans="4:14" s="126" customFormat="1" x14ac:dyDescent="0.25">
      <c r="D5007" s="59"/>
      <c r="G5007" s="32"/>
      <c r="N5007" s="110"/>
    </row>
    <row r="5008" spans="4:14" s="126" customFormat="1" x14ac:dyDescent="0.25">
      <c r="D5008" s="59"/>
      <c r="G5008" s="32"/>
      <c r="N5008" s="110"/>
    </row>
    <row r="5009" spans="4:14" s="126" customFormat="1" x14ac:dyDescent="0.25">
      <c r="D5009" s="59"/>
      <c r="G5009" s="32"/>
      <c r="N5009" s="110"/>
    </row>
    <row r="5010" spans="4:14" s="126" customFormat="1" x14ac:dyDescent="0.25">
      <c r="D5010" s="59"/>
      <c r="G5010" s="32"/>
      <c r="N5010" s="110"/>
    </row>
    <row r="5011" spans="4:14" s="126" customFormat="1" x14ac:dyDescent="0.25">
      <c r="D5011" s="59"/>
      <c r="G5011" s="32"/>
      <c r="N5011" s="110"/>
    </row>
  </sheetData>
  <sheetProtection password="DA71" sheet="1" objects="1" scenarios="1" selectLockedCells="1" selectUnlockedCells="1"/>
  <mergeCells count="19">
    <mergeCell ref="D18:F18"/>
    <mergeCell ref="B24:M24"/>
    <mergeCell ref="B25:M25"/>
    <mergeCell ref="B27:C27"/>
    <mergeCell ref="D11:M11"/>
    <mergeCell ref="D19:F19"/>
    <mergeCell ref="G19:H19"/>
    <mergeCell ref="K19:M19"/>
    <mergeCell ref="D22:H22"/>
    <mergeCell ref="K22:M22"/>
    <mergeCell ref="D12:M12"/>
    <mergeCell ref="D13:M13"/>
    <mergeCell ref="D16:H16"/>
    <mergeCell ref="K16:M16"/>
    <mergeCell ref="D2:M2"/>
    <mergeCell ref="D3:M3"/>
    <mergeCell ref="D6:M6"/>
    <mergeCell ref="D9:M9"/>
    <mergeCell ref="D10:M10"/>
  </mergeCells>
  <conditionalFormatting sqref="F30:G42 B29:G29 F43:M178 B30:E178">
    <cfRule type="expression" dxfId="400" priority="12">
      <formula>($O29=1)</formula>
    </cfRule>
  </conditionalFormatting>
  <conditionalFormatting sqref="F30:G42 B29:G29 F43:M178 B30:E178">
    <cfRule type="expression" dxfId="399" priority="11">
      <formula>($C29=0)</formula>
    </cfRule>
  </conditionalFormatting>
  <conditionalFormatting sqref="H29:M42">
    <cfRule type="expression" dxfId="398" priority="10">
      <formula>($C29=0)</formula>
    </cfRule>
  </conditionalFormatting>
  <conditionalFormatting sqref="H29:M42">
    <cfRule type="expression" dxfId="397" priority="9">
      <formula>($O29=1)</formula>
    </cfRule>
  </conditionalFormatting>
  <dataValidations count="2">
    <dataValidation allowBlank="1" showErrorMessage="1" promptTitle="Scheme" prompt="Please choose which scheme the member belongs to._x000a_" sqref="D29:D178" xr:uid="{00000000-0002-0000-0D00-000000000000}"/>
    <dataValidation allowBlank="1" errorTitle="National Insurance Number." error="National Insurance Number must be 9 characters long, no spaces, please review and try again" promptTitle="National Insurance Number" prompt="Must be 9 Characters, No Spaces" sqref="E29:E178" xr:uid="{00000000-0002-0000-0D00-000001000000}"/>
  </dataValidations>
  <hyperlinks>
    <hyperlink ref="D3" r:id="rId1" xr:uid="{00000000-0004-0000-0D00-000000000000}"/>
  </hyperlinks>
  <pageMargins left="0.7" right="0.7" top="0.75" bottom="0.75" header="0.3" footer="0.3"/>
  <pageSetup paperSize="9" scale="42" orientation="portrait" r:id="rId2"/>
  <headerFooter>
    <oddFooter>&amp;LApril 2019&amp;CPage &amp;P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2">
    <tabColor rgb="FF00B050"/>
  </sheetPr>
  <dimension ref="A1:AA190"/>
  <sheetViews>
    <sheetView showZeros="0" zoomScale="85" zoomScaleNormal="85" workbookViewId="0">
      <selection activeCell="C21" sqref="C21:K23"/>
    </sheetView>
  </sheetViews>
  <sheetFormatPr defaultRowHeight="15" x14ac:dyDescent="0.25"/>
  <cols>
    <col min="1" max="1" width="9.140625" style="88"/>
    <col min="2" max="2" width="30" style="88" bestFit="1" customWidth="1"/>
    <col min="3" max="3" width="14.5703125" style="88" customWidth="1"/>
    <col min="4" max="4" width="23.28515625" style="88" customWidth="1"/>
    <col min="5" max="8" width="14.5703125" style="88" hidden="1" customWidth="1"/>
    <col min="9" max="10" width="14.5703125" style="88" customWidth="1"/>
    <col min="11" max="11" width="35.85546875" style="88" bestFit="1" customWidth="1"/>
    <col min="12" max="12" width="17.85546875" style="88" customWidth="1"/>
    <col min="13" max="22" width="9.140625" style="88"/>
    <col min="23" max="23" width="10.7109375" style="88" hidden="1" customWidth="1"/>
    <col min="24" max="25" width="0" style="88" hidden="1" customWidth="1"/>
    <col min="26" max="26" width="20.28515625" style="88" hidden="1" customWidth="1"/>
    <col min="27" max="28" width="0" style="88" hidden="1" customWidth="1"/>
    <col min="29" max="16384" width="9.140625" style="88"/>
  </cols>
  <sheetData>
    <row r="1" spans="1:27" ht="65.25" customHeight="1" thickBot="1" x14ac:dyDescent="0.3">
      <c r="A1" s="126"/>
      <c r="B1" s="551" t="s">
        <v>599</v>
      </c>
      <c r="C1" s="552"/>
      <c r="D1" s="552"/>
      <c r="E1" s="552"/>
      <c r="F1" s="552"/>
      <c r="G1" s="552"/>
      <c r="H1" s="552"/>
      <c r="I1" s="552"/>
      <c r="J1" s="552"/>
      <c r="K1" s="552"/>
      <c r="L1" s="553"/>
      <c r="M1" s="126"/>
      <c r="N1" s="126"/>
      <c r="O1" s="126"/>
      <c r="P1" s="126"/>
      <c r="Q1" s="126"/>
      <c r="W1" s="88" t="e">
        <f>VLOOKUP(C4,Z2:AA151,2,FALSE)</f>
        <v>#N/A</v>
      </c>
    </row>
    <row r="2" spans="1:27" ht="21.75" customHeight="1" x14ac:dyDescent="0.25">
      <c r="A2" s="126"/>
      <c r="B2" s="354" t="s">
        <v>500</v>
      </c>
      <c r="C2" s="547" t="s">
        <v>634</v>
      </c>
      <c r="D2" s="548"/>
      <c r="E2" s="355"/>
      <c r="F2" s="355"/>
      <c r="G2" s="355"/>
      <c r="H2" s="355"/>
      <c r="I2" s="355"/>
      <c r="J2" s="355"/>
      <c r="K2" s="554" t="str">
        <f>IF(C4="","Please choose a member from the orange Drop down box to the left","")</f>
        <v>Please choose a member from the orange Drop down box to the left</v>
      </c>
      <c r="L2" s="555"/>
      <c r="M2" s="126"/>
      <c r="N2" s="126"/>
      <c r="O2" s="126"/>
      <c r="P2" s="126"/>
      <c r="Q2" s="126"/>
      <c r="W2" s="88">
        <f>'Member Info'!B29</f>
        <v>0</v>
      </c>
      <c r="X2" s="88">
        <f>'Member Info'!D29</f>
        <v>0</v>
      </c>
      <c r="Y2" s="88">
        <f>'Member Info'!E29</f>
        <v>0</v>
      </c>
      <c r="Z2" s="88" t="str">
        <f>CONCATENATE(X2," ", Y2)</f>
        <v>0 0</v>
      </c>
      <c r="AA2" s="88">
        <f>'Member Info'!B29</f>
        <v>0</v>
      </c>
    </row>
    <row r="3" spans="1:27" ht="15.75" thickBot="1" x14ac:dyDescent="0.3">
      <c r="A3" s="126"/>
      <c r="B3" s="356"/>
      <c r="C3" s="549"/>
      <c r="D3" s="550"/>
      <c r="E3" s="353"/>
      <c r="F3" s="353"/>
      <c r="G3" s="353"/>
      <c r="H3" s="353"/>
      <c r="I3" s="353"/>
      <c r="J3" s="353"/>
      <c r="K3" s="556"/>
      <c r="L3" s="557"/>
      <c r="M3" s="126"/>
      <c r="N3" s="126"/>
      <c r="O3" s="126"/>
      <c r="P3" s="126"/>
      <c r="Q3" s="126"/>
      <c r="W3" s="88">
        <f>'Member Info'!B30</f>
        <v>0</v>
      </c>
      <c r="X3" s="88">
        <f>'Member Info'!D30</f>
        <v>0</v>
      </c>
      <c r="Y3" s="88">
        <f>'Member Info'!E30</f>
        <v>0</v>
      </c>
      <c r="Z3" s="88" t="str">
        <f t="shared" ref="Z3:Z66" si="0">CONCATENATE(X3," ", Y3)</f>
        <v>0 0</v>
      </c>
      <c r="AA3" s="88">
        <f>'Member Info'!B30</f>
        <v>0</v>
      </c>
    </row>
    <row r="4" spans="1:27" ht="16.5" thickBot="1" x14ac:dyDescent="0.3">
      <c r="A4" s="126"/>
      <c r="B4" s="357" t="s">
        <v>501</v>
      </c>
      <c r="C4" s="543"/>
      <c r="D4" s="544"/>
      <c r="E4" s="358"/>
      <c r="F4" s="358"/>
      <c r="G4" s="358"/>
      <c r="H4" s="545" t="s">
        <v>598</v>
      </c>
      <c r="I4" s="546"/>
      <c r="J4" s="359" t="e">
        <f>VLOOKUP($W$1,'Member Info'!B29:F178,5,FALSE)</f>
        <v>#N/A</v>
      </c>
      <c r="K4" s="558"/>
      <c r="L4" s="559"/>
      <c r="M4" s="126"/>
      <c r="N4" s="126"/>
      <c r="O4" s="126"/>
      <c r="P4" s="126"/>
      <c r="Q4" s="126"/>
      <c r="W4" s="88">
        <f>'Member Info'!B31</f>
        <v>0</v>
      </c>
      <c r="X4" s="88">
        <f>'Member Info'!D31</f>
        <v>0</v>
      </c>
      <c r="Y4" s="88">
        <f>'Member Info'!E31</f>
        <v>0</v>
      </c>
      <c r="Z4" s="88" t="str">
        <f t="shared" si="0"/>
        <v>0 0</v>
      </c>
      <c r="AA4" s="88">
        <f>'Member Info'!B31</f>
        <v>0</v>
      </c>
    </row>
    <row r="5" spans="1:27" ht="15.75" thickBot="1" x14ac:dyDescent="0.3">
      <c r="A5" s="126"/>
      <c r="B5" s="126"/>
      <c r="C5" s="126"/>
      <c r="D5" s="126"/>
      <c r="E5" s="126"/>
      <c r="F5" s="126"/>
      <c r="G5" s="126"/>
      <c r="H5" s="126"/>
      <c r="I5" s="126"/>
      <c r="J5" s="126"/>
      <c r="K5" s="126"/>
      <c r="L5" s="126"/>
      <c r="M5" s="126"/>
      <c r="N5" s="126"/>
      <c r="O5" s="126"/>
      <c r="P5" s="126"/>
      <c r="Q5" s="126"/>
      <c r="W5" s="88">
        <f>'Member Info'!B32</f>
        <v>0</v>
      </c>
      <c r="X5" s="88">
        <f>'Member Info'!D32</f>
        <v>0</v>
      </c>
      <c r="Y5" s="88">
        <f>'Member Info'!E32</f>
        <v>0</v>
      </c>
      <c r="Z5" s="88" t="str">
        <f t="shared" si="0"/>
        <v>0 0</v>
      </c>
      <c r="AA5" s="88">
        <f>'Member Info'!B32</f>
        <v>0</v>
      </c>
    </row>
    <row r="6" spans="1:27" ht="72.75" customHeight="1" thickBot="1" x14ac:dyDescent="0.3">
      <c r="A6" s="126"/>
      <c r="B6" s="294" t="s">
        <v>505</v>
      </c>
      <c r="C6" s="246" t="s">
        <v>13</v>
      </c>
      <c r="D6" s="247" t="s">
        <v>449</v>
      </c>
      <c r="E6" s="248" t="s">
        <v>458</v>
      </c>
      <c r="F6" s="248" t="s">
        <v>14</v>
      </c>
      <c r="G6" s="248" t="s">
        <v>459</v>
      </c>
      <c r="H6" s="248" t="s">
        <v>15</v>
      </c>
      <c r="I6" s="248" t="s">
        <v>460</v>
      </c>
      <c r="J6" s="248" t="s">
        <v>16</v>
      </c>
      <c r="K6" s="248" t="s">
        <v>431</v>
      </c>
      <c r="L6" s="249" t="s">
        <v>494</v>
      </c>
      <c r="M6" s="126"/>
      <c r="N6" s="384" t="s">
        <v>519</v>
      </c>
      <c r="O6" s="385" t="s">
        <v>520</v>
      </c>
      <c r="P6" s="249" t="s">
        <v>521</v>
      </c>
      <c r="Q6" s="126"/>
      <c r="W6" s="88">
        <f>'Member Info'!B33</f>
        <v>0</v>
      </c>
      <c r="X6" s="88">
        <f>'Member Info'!D33</f>
        <v>0</v>
      </c>
      <c r="Y6" s="88">
        <f>'Member Info'!E33</f>
        <v>0</v>
      </c>
      <c r="Z6" s="88" t="str">
        <f t="shared" si="0"/>
        <v>0 0</v>
      </c>
      <c r="AA6" s="88">
        <f>'Member Info'!B33</f>
        <v>0</v>
      </c>
    </row>
    <row r="7" spans="1:27" ht="15.75" x14ac:dyDescent="0.25">
      <c r="A7" s="126"/>
      <c r="B7" s="295" t="s">
        <v>506</v>
      </c>
      <c r="C7" s="303" t="e">
        <f>VLOOKUP($W$1,'GP1 April 23'!$E$33:$K$150,2,FALSE)</f>
        <v>#N/A</v>
      </c>
      <c r="D7" s="296" t="e">
        <f>VLOOKUP($W$1,'GP1 April 23'!$E$33:$K$182,3,FALSE)</f>
        <v>#N/A</v>
      </c>
      <c r="E7" s="296"/>
      <c r="F7" s="296"/>
      <c r="G7" s="296"/>
      <c r="H7" s="296"/>
      <c r="I7" s="297" t="e">
        <f>VLOOKUP($W$1,'GP1 April 23'!$E$31:$O$90,4,FALSE)</f>
        <v>#N/A</v>
      </c>
      <c r="J7" s="297" t="e">
        <f>VLOOKUP($W$1,'GP1 April 23'!$E$31:$O$90,5,FALSE)</f>
        <v>#N/A</v>
      </c>
      <c r="K7" s="297" t="e">
        <f>VLOOKUP($W$1,'GP1 April 23'!$E$31:$O$90,6,FALSE)</f>
        <v>#N/A</v>
      </c>
      <c r="L7" s="298" t="e">
        <f>VLOOKUP($W$1,'GP1 April 23'!$E$31:$O$90,7,FALSE)</f>
        <v>#N/A</v>
      </c>
      <c r="M7" s="126"/>
      <c r="N7" s="299" t="e">
        <f>E7+G7+I7</f>
        <v>#N/A</v>
      </c>
      <c r="O7" s="300" t="e">
        <f>F7+H7+J7</f>
        <v>#N/A</v>
      </c>
      <c r="P7" s="301" t="e">
        <f>SUM(N7:O7)</f>
        <v>#N/A</v>
      </c>
      <c r="Q7" s="126"/>
      <c r="W7" s="88">
        <f>'Member Info'!B34</f>
        <v>0</v>
      </c>
      <c r="X7" s="88">
        <f>'Member Info'!D34</f>
        <v>0</v>
      </c>
      <c r="Y7" s="88">
        <f>'Member Info'!E34</f>
        <v>0</v>
      </c>
      <c r="Z7" s="88" t="str">
        <f t="shared" si="0"/>
        <v>0 0</v>
      </c>
      <c r="AA7" s="88">
        <f>'Member Info'!B34</f>
        <v>0</v>
      </c>
    </row>
    <row r="8" spans="1:27" ht="15.75" x14ac:dyDescent="0.25">
      <c r="A8" s="126"/>
      <c r="B8" s="302" t="s">
        <v>507</v>
      </c>
      <c r="C8" s="303" t="e">
        <f>VLOOKUP($W$1,'GP1 May 23'!$E$33:$K$150,2,FALSE)</f>
        <v>#N/A</v>
      </c>
      <c r="D8" s="297" t="e">
        <f>VLOOKUP($W$1,'GP1 May 23'!$E$33:$K$150,3,FALSE)</f>
        <v>#N/A</v>
      </c>
      <c r="E8" s="297"/>
      <c r="F8" s="297"/>
      <c r="G8" s="297"/>
      <c r="H8" s="297"/>
      <c r="I8" s="297" t="e">
        <f>VLOOKUP($W$1,'GP1 May 23'!$E$33:$K$150,4,FALSE)</f>
        <v>#N/A</v>
      </c>
      <c r="J8" s="297" t="e">
        <f>VLOOKUP($W$1,'GP1 May 23'!$E$33:$K$150,5,FALSE)</f>
        <v>#N/A</v>
      </c>
      <c r="K8" s="297" t="e">
        <f>VLOOKUP($W$1,'GP1 May 23'!$E$33:$K$150,6,FALSE)</f>
        <v>#N/A</v>
      </c>
      <c r="L8" s="298" t="e">
        <f>VLOOKUP($W$1,'GP1 May 23'!$E$33:$K$150,7,FALSE)</f>
        <v>#N/A</v>
      </c>
      <c r="M8" s="126"/>
      <c r="N8" s="304" t="e">
        <f t="shared" ref="N8:N18" si="1">E8+G8+I8</f>
        <v>#N/A</v>
      </c>
      <c r="O8" s="305" t="e">
        <f t="shared" ref="O8:O18" si="2">F8+H8+J8</f>
        <v>#N/A</v>
      </c>
      <c r="P8" s="306" t="e">
        <f t="shared" ref="P8:P18" si="3">SUM(N8:O8)</f>
        <v>#N/A</v>
      </c>
      <c r="Q8" s="126"/>
      <c r="W8" s="88">
        <f>'Member Info'!B35</f>
        <v>0</v>
      </c>
      <c r="X8" s="88">
        <f>'Member Info'!D35</f>
        <v>0</v>
      </c>
      <c r="Y8" s="88">
        <f>'Member Info'!E35</f>
        <v>0</v>
      </c>
      <c r="Z8" s="88" t="str">
        <f t="shared" si="0"/>
        <v>0 0</v>
      </c>
      <c r="AA8" s="88">
        <f>'Member Info'!B35</f>
        <v>0</v>
      </c>
    </row>
    <row r="9" spans="1:27" ht="15.75" x14ac:dyDescent="0.25">
      <c r="A9" s="126"/>
      <c r="B9" s="302" t="s">
        <v>508</v>
      </c>
      <c r="C9" s="303" t="e">
        <f>VLOOKUP($W$1,'GP1 June 23'!$E$33:$K$150,2,FALSE)</f>
        <v>#N/A</v>
      </c>
      <c r="D9" s="297" t="e">
        <f>VLOOKUP($W$1,'GP1 June 23'!$E$33:$K$150,3,FALSE)</f>
        <v>#N/A</v>
      </c>
      <c r="E9" s="297"/>
      <c r="F9" s="297"/>
      <c r="G9" s="297"/>
      <c r="H9" s="297"/>
      <c r="I9" s="297" t="e">
        <f>VLOOKUP($W$1,'GP1 June 23'!$E$33:$K$150,4,FALSE)</f>
        <v>#N/A</v>
      </c>
      <c r="J9" s="297" t="e">
        <f>VLOOKUP($W$1,'GP1 June 23'!$E$33:$K$150,5,FALSE)</f>
        <v>#N/A</v>
      </c>
      <c r="K9" s="297" t="e">
        <f>VLOOKUP($W$1,'GP1 June 23'!$E$33:$K$150,6,FALSE)</f>
        <v>#N/A</v>
      </c>
      <c r="L9" s="298" t="e">
        <f>VLOOKUP($W$1,'GP1 June 23'!$E$33:$K$150,7,FALSE)</f>
        <v>#N/A</v>
      </c>
      <c r="M9" s="126"/>
      <c r="N9" s="304" t="e">
        <f t="shared" si="1"/>
        <v>#N/A</v>
      </c>
      <c r="O9" s="305" t="e">
        <f t="shared" si="2"/>
        <v>#N/A</v>
      </c>
      <c r="P9" s="306" t="e">
        <f t="shared" si="3"/>
        <v>#N/A</v>
      </c>
      <c r="Q9" s="126"/>
      <c r="W9" s="88">
        <f>'Member Info'!B36</f>
        <v>0</v>
      </c>
      <c r="X9" s="88">
        <f>'Member Info'!D36</f>
        <v>0</v>
      </c>
      <c r="Y9" s="88">
        <f>'Member Info'!E36</f>
        <v>0</v>
      </c>
      <c r="Z9" s="88" t="str">
        <f t="shared" si="0"/>
        <v>0 0</v>
      </c>
      <c r="AA9" s="88">
        <f>'Member Info'!B36</f>
        <v>0</v>
      </c>
    </row>
    <row r="10" spans="1:27" ht="15.75" x14ac:dyDescent="0.25">
      <c r="A10" s="126"/>
      <c r="B10" s="302" t="s">
        <v>509</v>
      </c>
      <c r="C10" s="303" t="e">
        <f>VLOOKUP($W$1,'GP1 July 23'!$E$33:$K$150,2,FALSE)</f>
        <v>#N/A</v>
      </c>
      <c r="D10" s="297" t="e">
        <f>VLOOKUP($W$1,'GP1 July 23'!$E$33:$K$150,3,FALSE)</f>
        <v>#N/A</v>
      </c>
      <c r="E10" s="297"/>
      <c r="F10" s="297"/>
      <c r="G10" s="297"/>
      <c r="H10" s="297"/>
      <c r="I10" s="297" t="e">
        <f>VLOOKUP($W$1,'GP1 July 23'!$E$33:$K$150,4,FALSE)</f>
        <v>#N/A</v>
      </c>
      <c r="J10" s="297" t="e">
        <f>VLOOKUP($W$1,'GP1 July 23'!$E$33:$K$150,5,FALSE)</f>
        <v>#N/A</v>
      </c>
      <c r="K10" s="297" t="e">
        <f>VLOOKUP($W$1,'GP1 July 23'!$E$33:$K$150,6,FALSE)</f>
        <v>#N/A</v>
      </c>
      <c r="L10" s="298" t="e">
        <f>VLOOKUP($W$1,'GP1 July 23'!$E$33:$K$150,7,FALSE)</f>
        <v>#N/A</v>
      </c>
      <c r="M10" s="126"/>
      <c r="N10" s="304" t="e">
        <f t="shared" si="1"/>
        <v>#N/A</v>
      </c>
      <c r="O10" s="305" t="e">
        <f t="shared" si="2"/>
        <v>#N/A</v>
      </c>
      <c r="P10" s="306" t="e">
        <f t="shared" si="3"/>
        <v>#N/A</v>
      </c>
      <c r="Q10" s="126"/>
      <c r="W10" s="88">
        <f>'Member Info'!B37</f>
        <v>0</v>
      </c>
      <c r="X10" s="88">
        <f>'Member Info'!D37</f>
        <v>0</v>
      </c>
      <c r="Y10" s="88">
        <f>'Member Info'!E37</f>
        <v>0</v>
      </c>
      <c r="Z10" s="88" t="str">
        <f t="shared" si="0"/>
        <v>0 0</v>
      </c>
      <c r="AA10" s="88">
        <f>'Member Info'!B37</f>
        <v>0</v>
      </c>
    </row>
    <row r="11" spans="1:27" ht="15.75" x14ac:dyDescent="0.25">
      <c r="A11" s="126"/>
      <c r="B11" s="302" t="s">
        <v>510</v>
      </c>
      <c r="C11" s="303" t="e">
        <f>VLOOKUP($W$1,'GP1 Aug 23'!$E$33:$K$150,2,FALSE)</f>
        <v>#N/A</v>
      </c>
      <c r="D11" s="297" t="e">
        <f>VLOOKUP($W$1,'GP1 Aug 23'!$E$33:$K$150,3,FALSE)</f>
        <v>#N/A</v>
      </c>
      <c r="E11" s="297"/>
      <c r="F11" s="297"/>
      <c r="G11" s="297"/>
      <c r="H11" s="297"/>
      <c r="I11" s="297" t="e">
        <f>VLOOKUP($W$1,'GP1 Aug 23'!$E$33:$K$150,4,FALSE)</f>
        <v>#N/A</v>
      </c>
      <c r="J11" s="297" t="e">
        <f>VLOOKUP($W$1,'GP1 Aug 23'!$E$33:$K$150,5,FALSE)</f>
        <v>#N/A</v>
      </c>
      <c r="K11" s="297" t="e">
        <f>VLOOKUP($W$1,'GP1 Aug 23'!$E$33:$K$150,6,FALSE)</f>
        <v>#N/A</v>
      </c>
      <c r="L11" s="298" t="e">
        <f>VLOOKUP($W$1,'GP1 Aug 23'!$E$33:$K$150,7,FALSE)</f>
        <v>#N/A</v>
      </c>
      <c r="M11" s="126"/>
      <c r="N11" s="304" t="e">
        <f t="shared" si="1"/>
        <v>#N/A</v>
      </c>
      <c r="O11" s="305" t="e">
        <f t="shared" si="2"/>
        <v>#N/A</v>
      </c>
      <c r="P11" s="306" t="e">
        <f t="shared" si="3"/>
        <v>#N/A</v>
      </c>
      <c r="Q11" s="126"/>
      <c r="W11" s="88">
        <f>'Member Info'!B38</f>
        <v>0</v>
      </c>
      <c r="X11" s="88">
        <f>'Member Info'!D38</f>
        <v>0</v>
      </c>
      <c r="Y11" s="88">
        <f>'Member Info'!E38</f>
        <v>0</v>
      </c>
      <c r="Z11" s="88" t="str">
        <f t="shared" si="0"/>
        <v>0 0</v>
      </c>
      <c r="AA11" s="88">
        <f>'Member Info'!B38</f>
        <v>0</v>
      </c>
    </row>
    <row r="12" spans="1:27" ht="15.75" x14ac:dyDescent="0.25">
      <c r="A12" s="126"/>
      <c r="B12" s="302" t="s">
        <v>511</v>
      </c>
      <c r="C12" s="303" t="e">
        <f>VLOOKUP($W$1,'GP1 Sep 23'!$E$33:$K$150,2,FALSE)</f>
        <v>#N/A</v>
      </c>
      <c r="D12" s="297" t="e">
        <f>VLOOKUP($W$1,'GP1 Sep 23'!$E$33:$K$150,3,FALSE)</f>
        <v>#N/A</v>
      </c>
      <c r="E12" s="297"/>
      <c r="F12" s="297"/>
      <c r="G12" s="297"/>
      <c r="H12" s="297"/>
      <c r="I12" s="297" t="e">
        <f>VLOOKUP($W$1,'GP1 Sep 23'!$E$33:$K$150,4,FALSE)</f>
        <v>#N/A</v>
      </c>
      <c r="J12" s="297" t="e">
        <f>VLOOKUP($W$1,'GP1 Sep 23'!$E$33:$K$150,5,FALSE)</f>
        <v>#N/A</v>
      </c>
      <c r="K12" s="297" t="e">
        <f>VLOOKUP($W$1,'GP1 Sep 23'!$E$33:$K$150,6,FALSE)</f>
        <v>#N/A</v>
      </c>
      <c r="L12" s="298" t="e">
        <f>VLOOKUP($W$1,'GP1 Sep 23'!$E$33:$K$150,7,FALSE)</f>
        <v>#N/A</v>
      </c>
      <c r="M12" s="126"/>
      <c r="N12" s="304" t="e">
        <f t="shared" si="1"/>
        <v>#N/A</v>
      </c>
      <c r="O12" s="305" t="e">
        <f t="shared" si="2"/>
        <v>#N/A</v>
      </c>
      <c r="P12" s="306" t="e">
        <f t="shared" si="3"/>
        <v>#N/A</v>
      </c>
      <c r="Q12" s="126"/>
      <c r="W12" s="88">
        <f>'Member Info'!B39</f>
        <v>0</v>
      </c>
      <c r="X12" s="88">
        <f>'Member Info'!D39</f>
        <v>0</v>
      </c>
      <c r="Y12" s="88">
        <f>'Member Info'!E39</f>
        <v>0</v>
      </c>
      <c r="Z12" s="88" t="str">
        <f t="shared" si="0"/>
        <v>0 0</v>
      </c>
      <c r="AA12" s="88">
        <f>'Member Info'!B39</f>
        <v>0</v>
      </c>
    </row>
    <row r="13" spans="1:27" ht="15.75" x14ac:dyDescent="0.25">
      <c r="A13" s="126"/>
      <c r="B13" s="302" t="s">
        <v>512</v>
      </c>
      <c r="C13" s="303" t="e">
        <f>VLOOKUP($W$1,'GP1 Oct 23'!$E$33:$K$150,2,FALSE)</f>
        <v>#N/A</v>
      </c>
      <c r="D13" s="297" t="e">
        <f>VLOOKUP($W$1,'GP1 Oct 23'!$E$33:$K$150,3,FALSE)</f>
        <v>#N/A</v>
      </c>
      <c r="E13" s="297"/>
      <c r="F13" s="297"/>
      <c r="G13" s="297"/>
      <c r="H13" s="297"/>
      <c r="I13" s="297" t="e">
        <f>VLOOKUP($W$1,'GP1 Oct 23'!$E$33:$K$150,4,FALSE)</f>
        <v>#N/A</v>
      </c>
      <c r="J13" s="297" t="e">
        <f>VLOOKUP($W$1,'GP1 Oct 23'!$E$33:$K$150,5,FALSE)</f>
        <v>#N/A</v>
      </c>
      <c r="K13" s="297" t="e">
        <f>VLOOKUP($W$1,'GP1 Oct 23'!$E$33:$K$150,6,FALSE)</f>
        <v>#N/A</v>
      </c>
      <c r="L13" s="298" t="e">
        <f>VLOOKUP($W$1,'GP1 Oct 23'!$E$33:$K$150,7,FALSE)</f>
        <v>#N/A</v>
      </c>
      <c r="M13" s="126"/>
      <c r="N13" s="304" t="e">
        <f t="shared" si="1"/>
        <v>#N/A</v>
      </c>
      <c r="O13" s="305" t="e">
        <f t="shared" si="2"/>
        <v>#N/A</v>
      </c>
      <c r="P13" s="306" t="e">
        <f t="shared" si="3"/>
        <v>#N/A</v>
      </c>
      <c r="Q13" s="126"/>
      <c r="W13" s="88">
        <f>'Member Info'!B40</f>
        <v>0</v>
      </c>
      <c r="X13" s="88">
        <f>'Member Info'!D40</f>
        <v>0</v>
      </c>
      <c r="Y13" s="88">
        <f>'Member Info'!E40</f>
        <v>0</v>
      </c>
      <c r="Z13" s="88" t="str">
        <f t="shared" si="0"/>
        <v>0 0</v>
      </c>
      <c r="AA13" s="88">
        <f>'Member Info'!B40</f>
        <v>0</v>
      </c>
    </row>
    <row r="14" spans="1:27" ht="15.75" x14ac:dyDescent="0.25">
      <c r="A14" s="126"/>
      <c r="B14" s="302" t="s">
        <v>513</v>
      </c>
      <c r="C14" s="303" t="e">
        <f>VLOOKUP($W$1,'GP1 Nov 23'!$E$33:$K$150,2,FALSE)</f>
        <v>#N/A</v>
      </c>
      <c r="D14" s="297" t="e">
        <f>VLOOKUP($W$1,'GP1 Nov 23'!$E$33:$K$150,3,FALSE)</f>
        <v>#N/A</v>
      </c>
      <c r="E14" s="297"/>
      <c r="F14" s="297"/>
      <c r="G14" s="297"/>
      <c r="H14" s="297"/>
      <c r="I14" s="297" t="e">
        <f>VLOOKUP($W$1,'GP1 Nov 23'!$E$33:$K$150,4,FALSE)</f>
        <v>#N/A</v>
      </c>
      <c r="J14" s="297" t="e">
        <f>VLOOKUP($W$1,'GP1 Nov 23'!$E$33:$K$150,5,FALSE)</f>
        <v>#N/A</v>
      </c>
      <c r="K14" s="297" t="e">
        <f>VLOOKUP($W$1,'GP1 Nov 23'!$E$33:$K$150,6,FALSE)</f>
        <v>#N/A</v>
      </c>
      <c r="L14" s="298" t="e">
        <f>VLOOKUP($W$1,'GP1 Nov 23'!$E$33:$K$150,7,FALSE)</f>
        <v>#N/A</v>
      </c>
      <c r="M14" s="126"/>
      <c r="N14" s="304" t="e">
        <f t="shared" si="1"/>
        <v>#N/A</v>
      </c>
      <c r="O14" s="305" t="e">
        <f t="shared" si="2"/>
        <v>#N/A</v>
      </c>
      <c r="P14" s="306" t="e">
        <f t="shared" si="3"/>
        <v>#N/A</v>
      </c>
      <c r="Q14" s="126"/>
      <c r="W14" s="88">
        <f>'Member Info'!B41</f>
        <v>0</v>
      </c>
      <c r="X14" s="88">
        <f>'Member Info'!D41</f>
        <v>0</v>
      </c>
      <c r="Y14" s="88">
        <f>'Member Info'!E41</f>
        <v>0</v>
      </c>
      <c r="Z14" s="88" t="str">
        <f t="shared" si="0"/>
        <v>0 0</v>
      </c>
      <c r="AA14" s="88">
        <f>'Member Info'!B41</f>
        <v>0</v>
      </c>
    </row>
    <row r="15" spans="1:27" ht="15.75" x14ac:dyDescent="0.25">
      <c r="A15" s="126"/>
      <c r="B15" s="302" t="s">
        <v>514</v>
      </c>
      <c r="C15" s="303" t="e">
        <f>VLOOKUP($W$1,'GP1 Dec 23'!$E$33:$K$150,2,FALSE)</f>
        <v>#N/A</v>
      </c>
      <c r="D15" s="297" t="e">
        <f>VLOOKUP($W$1,'GP1 Dec 23'!$E$33:$K$150,3,FALSE)</f>
        <v>#N/A</v>
      </c>
      <c r="E15" s="297"/>
      <c r="F15" s="297"/>
      <c r="G15" s="297"/>
      <c r="H15" s="297"/>
      <c r="I15" s="297" t="e">
        <f>VLOOKUP($W$1,'GP1 Dec 23'!$E$33:$K$150,4,FALSE)</f>
        <v>#N/A</v>
      </c>
      <c r="J15" s="297" t="e">
        <f>VLOOKUP($W$1,'GP1 Dec 23'!$E$33:$K$150,5,FALSE)</f>
        <v>#N/A</v>
      </c>
      <c r="K15" s="297" t="e">
        <f>VLOOKUP($W$1,'GP1 Dec 23'!$E$33:$K$150,6,FALSE)</f>
        <v>#N/A</v>
      </c>
      <c r="L15" s="298" t="e">
        <f>VLOOKUP($W$1,'GP1 Dec 23'!$E$33:$K$150,7,FALSE)</f>
        <v>#N/A</v>
      </c>
      <c r="M15" s="126"/>
      <c r="N15" s="304" t="e">
        <f t="shared" si="1"/>
        <v>#N/A</v>
      </c>
      <c r="O15" s="305" t="e">
        <f t="shared" si="2"/>
        <v>#N/A</v>
      </c>
      <c r="P15" s="306" t="e">
        <f t="shared" si="3"/>
        <v>#N/A</v>
      </c>
      <c r="Q15" s="126"/>
      <c r="W15" s="88">
        <f>'Member Info'!B42</f>
        <v>0</v>
      </c>
      <c r="X15" s="88">
        <f>'Member Info'!D42</f>
        <v>0</v>
      </c>
      <c r="Y15" s="88">
        <f>'Member Info'!E42</f>
        <v>0</v>
      </c>
      <c r="Z15" s="88" t="str">
        <f t="shared" si="0"/>
        <v>0 0</v>
      </c>
      <c r="AA15" s="88">
        <f>'Member Info'!B42</f>
        <v>0</v>
      </c>
    </row>
    <row r="16" spans="1:27" ht="15.75" x14ac:dyDescent="0.25">
      <c r="A16" s="126"/>
      <c r="B16" s="302" t="s">
        <v>515</v>
      </c>
      <c r="C16" s="303" t="e">
        <f>VLOOKUP($W$1,'GP1 Jan 24'!$E$33:$K$150,2,FALSE)</f>
        <v>#N/A</v>
      </c>
      <c r="D16" s="297" t="e">
        <f>VLOOKUP($W$1,'GP1 Jan 24'!$E$33:$K$150,3,FALSE)</f>
        <v>#N/A</v>
      </c>
      <c r="E16" s="297"/>
      <c r="F16" s="297"/>
      <c r="G16" s="297"/>
      <c r="H16" s="297"/>
      <c r="I16" s="297" t="e">
        <f>VLOOKUP($W$1,'GP1 Jan 24'!$E$33:$K$150,4,FALSE)</f>
        <v>#N/A</v>
      </c>
      <c r="J16" s="297" t="e">
        <f>VLOOKUP($W$1,'GP1 Jan 24'!$E$33:$K$150,5,FALSE)</f>
        <v>#N/A</v>
      </c>
      <c r="K16" s="297" t="e">
        <f>VLOOKUP($W$1,'GP1 Jan 24'!$E$33:$K$150,6,FALSE)</f>
        <v>#N/A</v>
      </c>
      <c r="L16" s="298" t="e">
        <f>VLOOKUP($W$1,'GP1 Jan 24'!$E$33:$K$150,7,FALSE)</f>
        <v>#N/A</v>
      </c>
      <c r="M16" s="126"/>
      <c r="N16" s="304" t="e">
        <f t="shared" si="1"/>
        <v>#N/A</v>
      </c>
      <c r="O16" s="305" t="e">
        <f t="shared" si="2"/>
        <v>#N/A</v>
      </c>
      <c r="P16" s="306" t="e">
        <f t="shared" si="3"/>
        <v>#N/A</v>
      </c>
      <c r="Q16" s="126"/>
      <c r="W16" s="88">
        <f>'Member Info'!B43</f>
        <v>0</v>
      </c>
      <c r="X16" s="88">
        <f>'Member Info'!D43</f>
        <v>0</v>
      </c>
      <c r="Y16" s="88">
        <f>'Member Info'!E43</f>
        <v>0</v>
      </c>
      <c r="Z16" s="88" t="str">
        <f t="shared" si="0"/>
        <v>0 0</v>
      </c>
      <c r="AA16" s="88">
        <f>'Member Info'!B43</f>
        <v>0</v>
      </c>
    </row>
    <row r="17" spans="1:27" ht="15.75" x14ac:dyDescent="0.25">
      <c r="A17" s="126"/>
      <c r="B17" s="302" t="s">
        <v>516</v>
      </c>
      <c r="C17" s="303" t="e">
        <f>VLOOKUP($W$1,'GP1 Feb 24'!$E$33:$K$150,2,FALSE)</f>
        <v>#N/A</v>
      </c>
      <c r="D17" s="297" t="e">
        <f>VLOOKUP($W$1,'GP1 Feb 24'!$E$33:$K$150,3,FALSE)</f>
        <v>#N/A</v>
      </c>
      <c r="E17" s="297"/>
      <c r="F17" s="297"/>
      <c r="G17" s="297"/>
      <c r="H17" s="297"/>
      <c r="I17" s="297" t="e">
        <f>VLOOKUP($W$1,'GP1 Feb 24'!$E$33:$K$150,4,FALSE)</f>
        <v>#N/A</v>
      </c>
      <c r="J17" s="297" t="e">
        <f>VLOOKUP($W$1,'GP1 Feb 24'!$E$33:$K$150,5,FALSE)</f>
        <v>#N/A</v>
      </c>
      <c r="K17" s="297" t="e">
        <f>VLOOKUP($W$1,'GP1 Feb 24'!$E$33:$K$150,6,FALSE)</f>
        <v>#N/A</v>
      </c>
      <c r="L17" s="298" t="e">
        <f>VLOOKUP($W$1,'GP1 Feb 24'!$E$33:$K$150,7,FALSE)</f>
        <v>#N/A</v>
      </c>
      <c r="M17" s="126"/>
      <c r="N17" s="304" t="e">
        <f t="shared" si="1"/>
        <v>#N/A</v>
      </c>
      <c r="O17" s="305" t="e">
        <f t="shared" si="2"/>
        <v>#N/A</v>
      </c>
      <c r="P17" s="306" t="e">
        <f t="shared" si="3"/>
        <v>#N/A</v>
      </c>
      <c r="Q17" s="126"/>
      <c r="W17" s="88">
        <f>'Member Info'!B44</f>
        <v>0</v>
      </c>
      <c r="X17" s="88">
        <f>'Member Info'!D44</f>
        <v>0</v>
      </c>
      <c r="Y17" s="88">
        <f>'Member Info'!E44</f>
        <v>0</v>
      </c>
      <c r="Z17" s="88" t="str">
        <f t="shared" si="0"/>
        <v>0 0</v>
      </c>
      <c r="AA17" s="88">
        <f>'Member Info'!B44</f>
        <v>0</v>
      </c>
    </row>
    <row r="18" spans="1:27" ht="16.5" thickBot="1" x14ac:dyDescent="0.3">
      <c r="A18" s="126"/>
      <c r="B18" s="307" t="s">
        <v>517</v>
      </c>
      <c r="C18" s="308" t="e">
        <f>VLOOKUP($W$1,'GP1 Mar 24'!$E$33:$K$150,2,FALSE)</f>
        <v>#N/A</v>
      </c>
      <c r="D18" s="309" t="e">
        <f>VLOOKUP($W$1,'GP1 Mar 24'!$E$33:$K$150,3,FALSE)</f>
        <v>#N/A</v>
      </c>
      <c r="E18" s="309"/>
      <c r="F18" s="309"/>
      <c r="G18" s="309"/>
      <c r="H18" s="309"/>
      <c r="I18" s="309" t="e">
        <f>VLOOKUP($W$1,'GP1 Mar 24'!$E$33:$K$150,4,FALSE)</f>
        <v>#N/A</v>
      </c>
      <c r="J18" s="309" t="e">
        <f>VLOOKUP($W$1,'GP1 Mar 24'!$E$33:$K$150,5,FALSE)</f>
        <v>#N/A</v>
      </c>
      <c r="K18" s="309" t="e">
        <f>VLOOKUP($W$1,'GP1 Mar 24'!$E$33:$K$150,6,FALSE)</f>
        <v>#N/A</v>
      </c>
      <c r="L18" s="310" t="e">
        <f>VLOOKUP($W$1,'GP1 Mar 24'!$E$33:$K$150,7,FALSE)</f>
        <v>#N/A</v>
      </c>
      <c r="M18" s="126"/>
      <c r="N18" s="311" t="e">
        <f t="shared" si="1"/>
        <v>#N/A</v>
      </c>
      <c r="O18" s="312" t="e">
        <f t="shared" si="2"/>
        <v>#N/A</v>
      </c>
      <c r="P18" s="313" t="e">
        <f t="shared" si="3"/>
        <v>#N/A</v>
      </c>
      <c r="Q18" s="126"/>
      <c r="W18" s="88">
        <f>'Member Info'!B45</f>
        <v>0</v>
      </c>
      <c r="X18" s="88">
        <f>'Member Info'!D45</f>
        <v>0</v>
      </c>
      <c r="Y18" s="88">
        <f>'Member Info'!E45</f>
        <v>0</v>
      </c>
      <c r="Z18" s="88" t="str">
        <f t="shared" si="0"/>
        <v>0 0</v>
      </c>
      <c r="AA18" s="88">
        <f>'Member Info'!B45</f>
        <v>0</v>
      </c>
    </row>
    <row r="19" spans="1:27" ht="16.5" thickBot="1" x14ac:dyDescent="0.3">
      <c r="A19" s="126"/>
      <c r="B19" s="314" t="s">
        <v>518</v>
      </c>
      <c r="C19" s="315" t="e">
        <f>SUM(C7:C18)</f>
        <v>#N/A</v>
      </c>
      <c r="D19" s="316"/>
      <c r="E19" s="317">
        <f t="shared" ref="E19:J19" si="4">SUM(E7:E18)</f>
        <v>0</v>
      </c>
      <c r="F19" s="317">
        <f t="shared" si="4"/>
        <v>0</v>
      </c>
      <c r="G19" s="317">
        <f t="shared" si="4"/>
        <v>0</v>
      </c>
      <c r="H19" s="317">
        <f t="shared" si="4"/>
        <v>0</v>
      </c>
      <c r="I19" s="317" t="e">
        <f t="shared" si="4"/>
        <v>#N/A</v>
      </c>
      <c r="J19" s="318" t="e">
        <f t="shared" si="4"/>
        <v>#N/A</v>
      </c>
      <c r="K19" s="126"/>
      <c r="L19" s="126"/>
      <c r="M19" s="126"/>
      <c r="N19" s="319" t="e">
        <f>SUM(N7:N18)</f>
        <v>#N/A</v>
      </c>
      <c r="O19" s="320" t="e">
        <f>SUM(O7:O18)</f>
        <v>#N/A</v>
      </c>
      <c r="P19" s="321" t="e">
        <f>SUM(P7:P18)</f>
        <v>#N/A</v>
      </c>
      <c r="Q19" s="126"/>
      <c r="W19" s="88">
        <f>'Member Info'!B46</f>
        <v>0</v>
      </c>
      <c r="X19" s="88">
        <f>'Member Info'!D46</f>
        <v>0</v>
      </c>
      <c r="Y19" s="88">
        <f>'Member Info'!E46</f>
        <v>0</v>
      </c>
      <c r="Z19" s="88" t="str">
        <f t="shared" si="0"/>
        <v>0 0</v>
      </c>
      <c r="AA19" s="88">
        <f>'Member Info'!B46</f>
        <v>0</v>
      </c>
    </row>
    <row r="20" spans="1:27" x14ac:dyDescent="0.25">
      <c r="A20" s="126"/>
      <c r="B20" s="126"/>
      <c r="C20" s="126"/>
      <c r="D20" s="126"/>
      <c r="E20" s="126"/>
      <c r="F20" s="126"/>
      <c r="G20" s="126"/>
      <c r="H20" s="126"/>
      <c r="I20" s="126"/>
      <c r="J20" s="126"/>
      <c r="K20" s="126"/>
      <c r="L20" s="126"/>
      <c r="M20" s="126"/>
      <c r="N20" s="126"/>
      <c r="O20" s="126"/>
      <c r="P20" s="126"/>
      <c r="Q20" s="126"/>
      <c r="W20" s="88">
        <f>'Member Info'!B47</f>
        <v>0</v>
      </c>
      <c r="X20" s="88">
        <f>'Member Info'!D47</f>
        <v>0</v>
      </c>
      <c r="Y20" s="88">
        <f>'Member Info'!E47</f>
        <v>0</v>
      </c>
      <c r="Z20" s="88" t="str">
        <f t="shared" si="0"/>
        <v>0 0</v>
      </c>
      <c r="AA20" s="88">
        <f>'Member Info'!B47</f>
        <v>0</v>
      </c>
    </row>
    <row r="21" spans="1:27" x14ac:dyDescent="0.25">
      <c r="C21" s="542" t="str">
        <f>IF(ISERROR(J4),"You Must Choose a Member from the Orange Drop Down List for this Page to show any infomration, if you cannot see the member on the list, scroll up o nthe dropdown","Member above will only show information after a specific months GP1 has been completed")</f>
        <v>You Must Choose a Member from the Orange Drop Down List for this Page to show any infomration, if you cannot see the member on the list, scroll up o nthe dropdown</v>
      </c>
      <c r="D21" s="542"/>
      <c r="E21" s="542"/>
      <c r="F21" s="542"/>
      <c r="G21" s="542"/>
      <c r="H21" s="542"/>
      <c r="I21" s="542"/>
      <c r="J21" s="542"/>
      <c r="K21" s="542"/>
      <c r="W21" s="88">
        <f>'Member Info'!B48</f>
        <v>0</v>
      </c>
      <c r="X21" s="88">
        <f>'Member Info'!D48</f>
        <v>0</v>
      </c>
      <c r="Y21" s="88">
        <f>'Member Info'!E48</f>
        <v>0</v>
      </c>
      <c r="Z21" s="88" t="str">
        <f t="shared" si="0"/>
        <v>0 0</v>
      </c>
      <c r="AA21" s="88">
        <f>'Member Info'!B48</f>
        <v>0</v>
      </c>
    </row>
    <row r="22" spans="1:27" x14ac:dyDescent="0.25">
      <c r="C22" s="542"/>
      <c r="D22" s="542"/>
      <c r="E22" s="542"/>
      <c r="F22" s="542"/>
      <c r="G22" s="542"/>
      <c r="H22" s="542"/>
      <c r="I22" s="542"/>
      <c r="J22" s="542"/>
      <c r="K22" s="542"/>
      <c r="W22" s="88">
        <f>'Member Info'!B49</f>
        <v>0</v>
      </c>
      <c r="X22" s="88">
        <f>'Member Info'!D49</f>
        <v>0</v>
      </c>
      <c r="Y22" s="88">
        <f>'Member Info'!E49</f>
        <v>0</v>
      </c>
      <c r="Z22" s="88" t="str">
        <f t="shared" si="0"/>
        <v>0 0</v>
      </c>
      <c r="AA22" s="88">
        <f>'Member Info'!B49</f>
        <v>0</v>
      </c>
    </row>
    <row r="23" spans="1:27" x14ac:dyDescent="0.25">
      <c r="C23" s="542"/>
      <c r="D23" s="542"/>
      <c r="E23" s="542"/>
      <c r="F23" s="542"/>
      <c r="G23" s="542"/>
      <c r="H23" s="542"/>
      <c r="I23" s="542"/>
      <c r="J23" s="542"/>
      <c r="K23" s="542"/>
      <c r="W23" s="88">
        <f>'Member Info'!B50</f>
        <v>0</v>
      </c>
      <c r="X23" s="88">
        <f>'Member Info'!D50</f>
        <v>0</v>
      </c>
      <c r="Y23" s="88">
        <f>'Member Info'!E50</f>
        <v>0</v>
      </c>
      <c r="Z23" s="88" t="str">
        <f t="shared" si="0"/>
        <v>0 0</v>
      </c>
      <c r="AA23" s="88">
        <f>'Member Info'!B50</f>
        <v>0</v>
      </c>
    </row>
    <row r="24" spans="1:27" x14ac:dyDescent="0.25">
      <c r="W24" s="88">
        <f>'Member Info'!B51</f>
        <v>0</v>
      </c>
      <c r="X24" s="88">
        <f>'Member Info'!D51</f>
        <v>0</v>
      </c>
      <c r="Y24" s="88">
        <f>'Member Info'!E51</f>
        <v>0</v>
      </c>
      <c r="Z24" s="88" t="str">
        <f t="shared" si="0"/>
        <v>0 0</v>
      </c>
      <c r="AA24" s="88">
        <f>'Member Info'!B51</f>
        <v>0</v>
      </c>
    </row>
    <row r="25" spans="1:27" x14ac:dyDescent="0.25">
      <c r="W25" s="88">
        <f>'Member Info'!B52</f>
        <v>0</v>
      </c>
      <c r="X25" s="88">
        <f>'Member Info'!D52</f>
        <v>0</v>
      </c>
      <c r="Y25" s="88">
        <f>'Member Info'!E52</f>
        <v>0</v>
      </c>
      <c r="Z25" s="88" t="str">
        <f t="shared" si="0"/>
        <v>0 0</v>
      </c>
      <c r="AA25" s="88">
        <f>'Member Info'!B52</f>
        <v>0</v>
      </c>
    </row>
    <row r="26" spans="1:27" x14ac:dyDescent="0.25">
      <c r="W26" s="88">
        <f>'Member Info'!B53</f>
        <v>0</v>
      </c>
      <c r="X26" s="88">
        <f>'Member Info'!D53</f>
        <v>0</v>
      </c>
      <c r="Y26" s="88">
        <f>'Member Info'!E53</f>
        <v>0</v>
      </c>
      <c r="Z26" s="88" t="str">
        <f t="shared" si="0"/>
        <v>0 0</v>
      </c>
      <c r="AA26" s="88">
        <f>'Member Info'!B53</f>
        <v>0</v>
      </c>
    </row>
    <row r="27" spans="1:27" x14ac:dyDescent="0.25">
      <c r="W27" s="88">
        <f>'Member Info'!B54</f>
        <v>0</v>
      </c>
      <c r="X27" s="88">
        <f>'Member Info'!D54</f>
        <v>0</v>
      </c>
      <c r="Y27" s="88">
        <f>'Member Info'!E54</f>
        <v>0</v>
      </c>
      <c r="Z27" s="88" t="str">
        <f t="shared" si="0"/>
        <v>0 0</v>
      </c>
      <c r="AA27" s="88">
        <f>'Member Info'!B54</f>
        <v>0</v>
      </c>
    </row>
    <row r="28" spans="1:27" x14ac:dyDescent="0.25">
      <c r="W28" s="88">
        <f>'Member Info'!B55</f>
        <v>0</v>
      </c>
      <c r="X28" s="88">
        <f>'Member Info'!D55</f>
        <v>0</v>
      </c>
      <c r="Y28" s="88">
        <f>'Member Info'!E55</f>
        <v>0</v>
      </c>
      <c r="Z28" s="88" t="str">
        <f t="shared" si="0"/>
        <v>0 0</v>
      </c>
      <c r="AA28" s="88">
        <f>'Member Info'!B55</f>
        <v>0</v>
      </c>
    </row>
    <row r="29" spans="1:27" x14ac:dyDescent="0.25">
      <c r="W29" s="88">
        <f>'Member Info'!B56</f>
        <v>0</v>
      </c>
      <c r="X29" s="88">
        <f>'Member Info'!D56</f>
        <v>0</v>
      </c>
      <c r="Y29" s="88">
        <f>'Member Info'!E56</f>
        <v>0</v>
      </c>
      <c r="Z29" s="88" t="str">
        <f t="shared" si="0"/>
        <v>0 0</v>
      </c>
      <c r="AA29" s="88">
        <f>'Member Info'!B56</f>
        <v>0</v>
      </c>
    </row>
    <row r="30" spans="1:27" x14ac:dyDescent="0.25">
      <c r="W30" s="88">
        <f>'Member Info'!B57</f>
        <v>0</v>
      </c>
      <c r="X30" s="88">
        <f>'Member Info'!D57</f>
        <v>0</v>
      </c>
      <c r="Y30" s="88">
        <f>'Member Info'!E57</f>
        <v>0</v>
      </c>
      <c r="Z30" s="88" t="str">
        <f t="shared" si="0"/>
        <v>0 0</v>
      </c>
      <c r="AA30" s="88">
        <f>'Member Info'!B57</f>
        <v>0</v>
      </c>
    </row>
    <row r="31" spans="1:27" x14ac:dyDescent="0.25">
      <c r="W31" s="88">
        <f>'Member Info'!B58</f>
        <v>0</v>
      </c>
      <c r="X31" s="88">
        <f>'Member Info'!D58</f>
        <v>0</v>
      </c>
      <c r="Y31" s="88">
        <f>'Member Info'!E58</f>
        <v>0</v>
      </c>
      <c r="Z31" s="88" t="str">
        <f t="shared" si="0"/>
        <v>0 0</v>
      </c>
      <c r="AA31" s="88">
        <f>'Member Info'!B58</f>
        <v>0</v>
      </c>
    </row>
    <row r="32" spans="1:27" x14ac:dyDescent="0.25">
      <c r="W32" s="88">
        <f>'Member Info'!B59</f>
        <v>0</v>
      </c>
      <c r="X32" s="88">
        <f>'Member Info'!D59</f>
        <v>0</v>
      </c>
      <c r="Y32" s="88">
        <f>'Member Info'!E59</f>
        <v>0</v>
      </c>
      <c r="Z32" s="88" t="str">
        <f t="shared" si="0"/>
        <v>0 0</v>
      </c>
      <c r="AA32" s="88">
        <f>'Member Info'!B59</f>
        <v>0</v>
      </c>
    </row>
    <row r="33" spans="23:27" x14ac:dyDescent="0.25">
      <c r="W33" s="88">
        <f>'Member Info'!B60</f>
        <v>0</v>
      </c>
      <c r="X33" s="88">
        <f>'Member Info'!D60</f>
        <v>0</v>
      </c>
      <c r="Y33" s="88">
        <f>'Member Info'!E60</f>
        <v>0</v>
      </c>
      <c r="Z33" s="88" t="str">
        <f t="shared" si="0"/>
        <v>0 0</v>
      </c>
      <c r="AA33" s="88">
        <f>'Member Info'!B60</f>
        <v>0</v>
      </c>
    </row>
    <row r="34" spans="23:27" x14ac:dyDescent="0.25">
      <c r="W34" s="88">
        <f>'Member Info'!B61</f>
        <v>0</v>
      </c>
      <c r="X34" s="88">
        <f>'Member Info'!D61</f>
        <v>0</v>
      </c>
      <c r="Y34" s="88">
        <f>'Member Info'!E61</f>
        <v>0</v>
      </c>
      <c r="Z34" s="88" t="str">
        <f t="shared" si="0"/>
        <v>0 0</v>
      </c>
      <c r="AA34" s="88">
        <f>'Member Info'!B61</f>
        <v>0</v>
      </c>
    </row>
    <row r="35" spans="23:27" x14ac:dyDescent="0.25">
      <c r="W35" s="88">
        <f>'Member Info'!B62</f>
        <v>0</v>
      </c>
      <c r="X35" s="88">
        <f>'Member Info'!D62</f>
        <v>0</v>
      </c>
      <c r="Y35" s="88">
        <f>'Member Info'!E62</f>
        <v>0</v>
      </c>
      <c r="Z35" s="88" t="str">
        <f t="shared" si="0"/>
        <v>0 0</v>
      </c>
      <c r="AA35" s="88">
        <f>'Member Info'!B62</f>
        <v>0</v>
      </c>
    </row>
    <row r="36" spans="23:27" x14ac:dyDescent="0.25">
      <c r="W36" s="88">
        <f>'Member Info'!B63</f>
        <v>0</v>
      </c>
      <c r="X36" s="88">
        <f>'Member Info'!D63</f>
        <v>0</v>
      </c>
      <c r="Y36" s="88">
        <f>'Member Info'!E63</f>
        <v>0</v>
      </c>
      <c r="Z36" s="88" t="str">
        <f t="shared" si="0"/>
        <v>0 0</v>
      </c>
      <c r="AA36" s="88">
        <f>'Member Info'!B63</f>
        <v>0</v>
      </c>
    </row>
    <row r="37" spans="23:27" x14ac:dyDescent="0.25">
      <c r="W37" s="88">
        <f>'Member Info'!B64</f>
        <v>0</v>
      </c>
      <c r="X37" s="88">
        <f>'Member Info'!D64</f>
        <v>0</v>
      </c>
      <c r="Y37" s="88">
        <f>'Member Info'!E64</f>
        <v>0</v>
      </c>
      <c r="Z37" s="88" t="str">
        <f t="shared" si="0"/>
        <v>0 0</v>
      </c>
      <c r="AA37" s="88">
        <f>'Member Info'!B64</f>
        <v>0</v>
      </c>
    </row>
    <row r="38" spans="23:27" x14ac:dyDescent="0.25">
      <c r="W38" s="88">
        <f>'Member Info'!B65</f>
        <v>0</v>
      </c>
      <c r="X38" s="88">
        <f>'Member Info'!D65</f>
        <v>0</v>
      </c>
      <c r="Y38" s="88">
        <f>'Member Info'!E65</f>
        <v>0</v>
      </c>
      <c r="Z38" s="88" t="str">
        <f t="shared" si="0"/>
        <v>0 0</v>
      </c>
      <c r="AA38" s="88">
        <f>'Member Info'!B65</f>
        <v>0</v>
      </c>
    </row>
    <row r="39" spans="23:27" x14ac:dyDescent="0.25">
      <c r="W39" s="88">
        <f>'Member Info'!B66</f>
        <v>0</v>
      </c>
      <c r="X39" s="88">
        <f>'Member Info'!D66</f>
        <v>0</v>
      </c>
      <c r="Y39" s="88">
        <f>'Member Info'!E66</f>
        <v>0</v>
      </c>
      <c r="Z39" s="88" t="str">
        <f t="shared" si="0"/>
        <v>0 0</v>
      </c>
      <c r="AA39" s="88">
        <f>'Member Info'!B66</f>
        <v>0</v>
      </c>
    </row>
    <row r="40" spans="23:27" x14ac:dyDescent="0.25">
      <c r="W40" s="88">
        <f>'Member Info'!B67</f>
        <v>0</v>
      </c>
      <c r="X40" s="88">
        <f>'Member Info'!D67</f>
        <v>0</v>
      </c>
      <c r="Y40" s="88">
        <f>'Member Info'!E67</f>
        <v>0</v>
      </c>
      <c r="Z40" s="88" t="str">
        <f t="shared" si="0"/>
        <v>0 0</v>
      </c>
      <c r="AA40" s="88">
        <f>'Member Info'!B67</f>
        <v>0</v>
      </c>
    </row>
    <row r="41" spans="23:27" x14ac:dyDescent="0.25">
      <c r="W41" s="88">
        <f>'Member Info'!B68</f>
        <v>0</v>
      </c>
      <c r="X41" s="88">
        <f>'Member Info'!D68</f>
        <v>0</v>
      </c>
      <c r="Y41" s="88">
        <f>'Member Info'!E68</f>
        <v>0</v>
      </c>
      <c r="Z41" s="88" t="str">
        <f t="shared" si="0"/>
        <v>0 0</v>
      </c>
      <c r="AA41" s="88">
        <f>'Member Info'!B68</f>
        <v>0</v>
      </c>
    </row>
    <row r="42" spans="23:27" x14ac:dyDescent="0.25">
      <c r="W42" s="88">
        <f>'Member Info'!B69</f>
        <v>0</v>
      </c>
      <c r="X42" s="88">
        <f>'Member Info'!D69</f>
        <v>0</v>
      </c>
      <c r="Y42" s="88">
        <f>'Member Info'!E69</f>
        <v>0</v>
      </c>
      <c r="Z42" s="88" t="str">
        <f t="shared" si="0"/>
        <v>0 0</v>
      </c>
      <c r="AA42" s="88">
        <f>'Member Info'!B69</f>
        <v>0</v>
      </c>
    </row>
    <row r="43" spans="23:27" x14ac:dyDescent="0.25">
      <c r="W43" s="88">
        <f>'Member Info'!B70</f>
        <v>0</v>
      </c>
      <c r="X43" s="88">
        <f>'Member Info'!D70</f>
        <v>0</v>
      </c>
      <c r="Y43" s="88">
        <f>'Member Info'!E70</f>
        <v>0</v>
      </c>
      <c r="Z43" s="88" t="str">
        <f t="shared" si="0"/>
        <v>0 0</v>
      </c>
      <c r="AA43" s="88">
        <f>'Member Info'!B70</f>
        <v>0</v>
      </c>
    </row>
    <row r="44" spans="23:27" x14ac:dyDescent="0.25">
      <c r="W44" s="88">
        <f>'Member Info'!B71</f>
        <v>0</v>
      </c>
      <c r="X44" s="88">
        <f>'Member Info'!D71</f>
        <v>0</v>
      </c>
      <c r="Y44" s="88">
        <f>'Member Info'!E71</f>
        <v>0</v>
      </c>
      <c r="Z44" s="88" t="str">
        <f t="shared" si="0"/>
        <v>0 0</v>
      </c>
      <c r="AA44" s="88">
        <f>'Member Info'!B71</f>
        <v>0</v>
      </c>
    </row>
    <row r="45" spans="23:27" x14ac:dyDescent="0.25">
      <c r="W45" s="88">
        <f>'Member Info'!B72</f>
        <v>0</v>
      </c>
      <c r="X45" s="88">
        <f>'Member Info'!D72</f>
        <v>0</v>
      </c>
      <c r="Y45" s="88">
        <f>'Member Info'!E72</f>
        <v>0</v>
      </c>
      <c r="Z45" s="88" t="str">
        <f t="shared" si="0"/>
        <v>0 0</v>
      </c>
      <c r="AA45" s="88">
        <f>'Member Info'!B72</f>
        <v>0</v>
      </c>
    </row>
    <row r="46" spans="23:27" x14ac:dyDescent="0.25">
      <c r="W46" s="88">
        <f>'Member Info'!B73</f>
        <v>0</v>
      </c>
      <c r="X46" s="88">
        <f>'Member Info'!D73</f>
        <v>0</v>
      </c>
      <c r="Y46" s="88">
        <f>'Member Info'!E73</f>
        <v>0</v>
      </c>
      <c r="Z46" s="88" t="str">
        <f t="shared" si="0"/>
        <v>0 0</v>
      </c>
      <c r="AA46" s="88">
        <f>'Member Info'!B73</f>
        <v>0</v>
      </c>
    </row>
    <row r="47" spans="23:27" x14ac:dyDescent="0.25">
      <c r="W47" s="88">
        <f>'Member Info'!B74</f>
        <v>0</v>
      </c>
      <c r="X47" s="88">
        <f>'Member Info'!D74</f>
        <v>0</v>
      </c>
      <c r="Y47" s="88">
        <f>'Member Info'!E74</f>
        <v>0</v>
      </c>
      <c r="Z47" s="88" t="str">
        <f t="shared" si="0"/>
        <v>0 0</v>
      </c>
      <c r="AA47" s="88">
        <f>'Member Info'!B74</f>
        <v>0</v>
      </c>
    </row>
    <row r="48" spans="23:27" x14ac:dyDescent="0.25">
      <c r="W48" s="88">
        <f>'Member Info'!B75</f>
        <v>0</v>
      </c>
      <c r="X48" s="88">
        <f>'Member Info'!D75</f>
        <v>0</v>
      </c>
      <c r="Y48" s="88">
        <f>'Member Info'!E75</f>
        <v>0</v>
      </c>
      <c r="Z48" s="88" t="str">
        <f t="shared" si="0"/>
        <v>0 0</v>
      </c>
      <c r="AA48" s="88">
        <f>'Member Info'!B75</f>
        <v>0</v>
      </c>
    </row>
    <row r="49" spans="23:27" x14ac:dyDescent="0.25">
      <c r="W49" s="88">
        <f>'Member Info'!B76</f>
        <v>0</v>
      </c>
      <c r="X49" s="88">
        <f>'Member Info'!D76</f>
        <v>0</v>
      </c>
      <c r="Y49" s="88">
        <f>'Member Info'!E76</f>
        <v>0</v>
      </c>
      <c r="Z49" s="88" t="str">
        <f t="shared" si="0"/>
        <v>0 0</v>
      </c>
      <c r="AA49" s="88">
        <f>'Member Info'!B76</f>
        <v>0</v>
      </c>
    </row>
    <row r="50" spans="23:27" x14ac:dyDescent="0.25">
      <c r="W50" s="88">
        <f>'Member Info'!B77</f>
        <v>0</v>
      </c>
      <c r="X50" s="88">
        <f>'Member Info'!D77</f>
        <v>0</v>
      </c>
      <c r="Y50" s="88">
        <f>'Member Info'!E77</f>
        <v>0</v>
      </c>
      <c r="Z50" s="88" t="str">
        <f t="shared" si="0"/>
        <v>0 0</v>
      </c>
      <c r="AA50" s="88">
        <f>'Member Info'!B77</f>
        <v>0</v>
      </c>
    </row>
    <row r="51" spans="23:27" x14ac:dyDescent="0.25">
      <c r="W51" s="88">
        <f>'Member Info'!B78</f>
        <v>0</v>
      </c>
      <c r="X51" s="88">
        <f>'Member Info'!D78</f>
        <v>0</v>
      </c>
      <c r="Y51" s="88">
        <f>'Member Info'!E78</f>
        <v>0</v>
      </c>
      <c r="Z51" s="88" t="str">
        <f t="shared" si="0"/>
        <v>0 0</v>
      </c>
      <c r="AA51" s="88">
        <f>'Member Info'!B78</f>
        <v>0</v>
      </c>
    </row>
    <row r="52" spans="23:27" x14ac:dyDescent="0.25">
      <c r="W52" s="88">
        <f>'Member Info'!B79</f>
        <v>0</v>
      </c>
      <c r="X52" s="88">
        <f>'Member Info'!D79</f>
        <v>0</v>
      </c>
      <c r="Y52" s="88">
        <f>'Member Info'!E79</f>
        <v>0</v>
      </c>
      <c r="Z52" s="88" t="str">
        <f t="shared" si="0"/>
        <v>0 0</v>
      </c>
      <c r="AA52" s="88">
        <f>'Member Info'!B79</f>
        <v>0</v>
      </c>
    </row>
    <row r="53" spans="23:27" x14ac:dyDescent="0.25">
      <c r="W53" s="88">
        <f>'Member Info'!B80</f>
        <v>0</v>
      </c>
      <c r="X53" s="88">
        <f>'Member Info'!D80</f>
        <v>0</v>
      </c>
      <c r="Y53" s="88">
        <f>'Member Info'!E80</f>
        <v>0</v>
      </c>
      <c r="Z53" s="88" t="str">
        <f t="shared" si="0"/>
        <v>0 0</v>
      </c>
      <c r="AA53" s="88">
        <f>'Member Info'!B80</f>
        <v>0</v>
      </c>
    </row>
    <row r="54" spans="23:27" x14ac:dyDescent="0.25">
      <c r="W54" s="88">
        <f>'Member Info'!B81</f>
        <v>0</v>
      </c>
      <c r="X54" s="88">
        <f>'Member Info'!D81</f>
        <v>0</v>
      </c>
      <c r="Y54" s="88">
        <f>'Member Info'!E81</f>
        <v>0</v>
      </c>
      <c r="Z54" s="88" t="str">
        <f t="shared" si="0"/>
        <v>0 0</v>
      </c>
      <c r="AA54" s="88">
        <f>'Member Info'!B81</f>
        <v>0</v>
      </c>
    </row>
    <row r="55" spans="23:27" x14ac:dyDescent="0.25">
      <c r="W55" s="88">
        <f>'Member Info'!B82</f>
        <v>0</v>
      </c>
      <c r="X55" s="88">
        <f>'Member Info'!D82</f>
        <v>0</v>
      </c>
      <c r="Y55" s="88">
        <f>'Member Info'!E82</f>
        <v>0</v>
      </c>
      <c r="Z55" s="88" t="str">
        <f t="shared" si="0"/>
        <v>0 0</v>
      </c>
      <c r="AA55" s="88">
        <f>'Member Info'!B82</f>
        <v>0</v>
      </c>
    </row>
    <row r="56" spans="23:27" x14ac:dyDescent="0.25">
      <c r="W56" s="88">
        <f>'Member Info'!B83</f>
        <v>0</v>
      </c>
      <c r="X56" s="88">
        <f>'Member Info'!D83</f>
        <v>0</v>
      </c>
      <c r="Y56" s="88">
        <f>'Member Info'!E83</f>
        <v>0</v>
      </c>
      <c r="Z56" s="88" t="str">
        <f t="shared" si="0"/>
        <v>0 0</v>
      </c>
      <c r="AA56" s="88">
        <f>'Member Info'!B83</f>
        <v>0</v>
      </c>
    </row>
    <row r="57" spans="23:27" x14ac:dyDescent="0.25">
      <c r="W57" s="88">
        <f>'Member Info'!B84</f>
        <v>0</v>
      </c>
      <c r="X57" s="88">
        <f>'Member Info'!D84</f>
        <v>0</v>
      </c>
      <c r="Y57" s="88">
        <f>'Member Info'!E84</f>
        <v>0</v>
      </c>
      <c r="Z57" s="88" t="str">
        <f t="shared" si="0"/>
        <v>0 0</v>
      </c>
      <c r="AA57" s="88">
        <f>'Member Info'!B84</f>
        <v>0</v>
      </c>
    </row>
    <row r="58" spans="23:27" x14ac:dyDescent="0.25">
      <c r="W58" s="88">
        <f>'Member Info'!B85</f>
        <v>0</v>
      </c>
      <c r="X58" s="88">
        <f>'Member Info'!D85</f>
        <v>0</v>
      </c>
      <c r="Y58" s="88">
        <f>'Member Info'!E85</f>
        <v>0</v>
      </c>
      <c r="Z58" s="88" t="str">
        <f t="shared" si="0"/>
        <v>0 0</v>
      </c>
      <c r="AA58" s="88">
        <f>'Member Info'!B85</f>
        <v>0</v>
      </c>
    </row>
    <row r="59" spans="23:27" x14ac:dyDescent="0.25">
      <c r="W59" s="88">
        <f>'Member Info'!B86</f>
        <v>0</v>
      </c>
      <c r="X59" s="88">
        <f>'Member Info'!D86</f>
        <v>0</v>
      </c>
      <c r="Y59" s="88">
        <f>'Member Info'!E86</f>
        <v>0</v>
      </c>
      <c r="Z59" s="88" t="str">
        <f t="shared" si="0"/>
        <v>0 0</v>
      </c>
      <c r="AA59" s="88">
        <f>'Member Info'!B86</f>
        <v>0</v>
      </c>
    </row>
    <row r="60" spans="23:27" x14ac:dyDescent="0.25">
      <c r="W60" s="88">
        <f>'Member Info'!B87</f>
        <v>0</v>
      </c>
      <c r="X60" s="88">
        <f>'Member Info'!D87</f>
        <v>0</v>
      </c>
      <c r="Y60" s="88">
        <f>'Member Info'!E87</f>
        <v>0</v>
      </c>
      <c r="Z60" s="88" t="str">
        <f t="shared" si="0"/>
        <v>0 0</v>
      </c>
      <c r="AA60" s="88">
        <f>'Member Info'!B87</f>
        <v>0</v>
      </c>
    </row>
    <row r="61" spans="23:27" x14ac:dyDescent="0.25">
      <c r="W61" s="88">
        <f>'Member Info'!B88</f>
        <v>0</v>
      </c>
      <c r="X61" s="88">
        <f>'Member Info'!D88</f>
        <v>0</v>
      </c>
      <c r="Y61" s="88">
        <f>'Member Info'!E88</f>
        <v>0</v>
      </c>
      <c r="Z61" s="88" t="str">
        <f t="shared" si="0"/>
        <v>0 0</v>
      </c>
      <c r="AA61" s="88">
        <f>'Member Info'!B88</f>
        <v>0</v>
      </c>
    </row>
    <row r="62" spans="23:27" x14ac:dyDescent="0.25">
      <c r="W62" s="88">
        <f>'Member Info'!B89</f>
        <v>0</v>
      </c>
      <c r="X62" s="88">
        <f>'Member Info'!D89</f>
        <v>0</v>
      </c>
      <c r="Y62" s="88">
        <f>'Member Info'!E89</f>
        <v>0</v>
      </c>
      <c r="Z62" s="88" t="str">
        <f t="shared" si="0"/>
        <v>0 0</v>
      </c>
      <c r="AA62" s="88">
        <f>'Member Info'!B89</f>
        <v>0</v>
      </c>
    </row>
    <row r="63" spans="23:27" x14ac:dyDescent="0.25">
      <c r="W63" s="88">
        <f>'Member Info'!B90</f>
        <v>0</v>
      </c>
      <c r="X63" s="88">
        <f>'Member Info'!D90</f>
        <v>0</v>
      </c>
      <c r="Y63" s="88">
        <f>'Member Info'!E90</f>
        <v>0</v>
      </c>
      <c r="Z63" s="88" t="str">
        <f t="shared" si="0"/>
        <v>0 0</v>
      </c>
      <c r="AA63" s="88">
        <f>'Member Info'!B90</f>
        <v>0</v>
      </c>
    </row>
    <row r="64" spans="23:27" x14ac:dyDescent="0.25">
      <c r="W64" s="88">
        <f>'Member Info'!B91</f>
        <v>0</v>
      </c>
      <c r="X64" s="88">
        <f>'Member Info'!D91</f>
        <v>0</v>
      </c>
      <c r="Y64" s="88">
        <f>'Member Info'!E91</f>
        <v>0</v>
      </c>
      <c r="Z64" s="88" t="str">
        <f t="shared" si="0"/>
        <v>0 0</v>
      </c>
      <c r="AA64" s="88">
        <f>'Member Info'!B91</f>
        <v>0</v>
      </c>
    </row>
    <row r="65" spans="23:27" x14ac:dyDescent="0.25">
      <c r="W65" s="88">
        <f>'Member Info'!B92</f>
        <v>0</v>
      </c>
      <c r="X65" s="88">
        <f>'Member Info'!D92</f>
        <v>0</v>
      </c>
      <c r="Y65" s="88">
        <f>'Member Info'!E92</f>
        <v>0</v>
      </c>
      <c r="Z65" s="88" t="str">
        <f t="shared" si="0"/>
        <v>0 0</v>
      </c>
      <c r="AA65" s="88">
        <f>'Member Info'!B92</f>
        <v>0</v>
      </c>
    </row>
    <row r="66" spans="23:27" x14ac:dyDescent="0.25">
      <c r="W66" s="88">
        <f>'Member Info'!B93</f>
        <v>0</v>
      </c>
      <c r="X66" s="88">
        <f>'Member Info'!D93</f>
        <v>0</v>
      </c>
      <c r="Y66" s="88">
        <f>'Member Info'!E93</f>
        <v>0</v>
      </c>
      <c r="Z66" s="88" t="str">
        <f t="shared" si="0"/>
        <v>0 0</v>
      </c>
      <c r="AA66" s="88">
        <f>'Member Info'!B93</f>
        <v>0</v>
      </c>
    </row>
    <row r="67" spans="23:27" x14ac:dyDescent="0.25">
      <c r="W67" s="88">
        <f>'Member Info'!B94</f>
        <v>0</v>
      </c>
      <c r="X67" s="88">
        <f>'Member Info'!D94</f>
        <v>0</v>
      </c>
      <c r="Y67" s="88">
        <f>'Member Info'!E94</f>
        <v>0</v>
      </c>
      <c r="Z67" s="88" t="str">
        <f t="shared" ref="Z67:Z130" si="5">CONCATENATE(X67," ", Y67)</f>
        <v>0 0</v>
      </c>
      <c r="AA67" s="88">
        <f>'Member Info'!B94</f>
        <v>0</v>
      </c>
    </row>
    <row r="68" spans="23:27" x14ac:dyDescent="0.25">
      <c r="W68" s="88">
        <f>'Member Info'!B95</f>
        <v>0</v>
      </c>
      <c r="X68" s="88">
        <f>'Member Info'!D95</f>
        <v>0</v>
      </c>
      <c r="Y68" s="88">
        <f>'Member Info'!E95</f>
        <v>0</v>
      </c>
      <c r="Z68" s="88" t="str">
        <f t="shared" si="5"/>
        <v>0 0</v>
      </c>
      <c r="AA68" s="88">
        <f>'Member Info'!B95</f>
        <v>0</v>
      </c>
    </row>
    <row r="69" spans="23:27" x14ac:dyDescent="0.25">
      <c r="W69" s="88">
        <f>'Member Info'!B96</f>
        <v>0</v>
      </c>
      <c r="X69" s="88">
        <f>'Member Info'!D96</f>
        <v>0</v>
      </c>
      <c r="Y69" s="88">
        <f>'Member Info'!E96</f>
        <v>0</v>
      </c>
      <c r="Z69" s="88" t="str">
        <f t="shared" si="5"/>
        <v>0 0</v>
      </c>
      <c r="AA69" s="88">
        <f>'Member Info'!B96</f>
        <v>0</v>
      </c>
    </row>
    <row r="70" spans="23:27" x14ac:dyDescent="0.25">
      <c r="W70" s="88">
        <f>'Member Info'!B97</f>
        <v>0</v>
      </c>
      <c r="X70" s="88">
        <f>'Member Info'!D97</f>
        <v>0</v>
      </c>
      <c r="Y70" s="88">
        <f>'Member Info'!E97</f>
        <v>0</v>
      </c>
      <c r="Z70" s="88" t="str">
        <f t="shared" si="5"/>
        <v>0 0</v>
      </c>
      <c r="AA70" s="88">
        <f>'Member Info'!B97</f>
        <v>0</v>
      </c>
    </row>
    <row r="71" spans="23:27" x14ac:dyDescent="0.25">
      <c r="W71" s="88">
        <f>'Member Info'!B98</f>
        <v>0</v>
      </c>
      <c r="X71" s="88">
        <f>'Member Info'!D98</f>
        <v>0</v>
      </c>
      <c r="Y71" s="88">
        <f>'Member Info'!E98</f>
        <v>0</v>
      </c>
      <c r="Z71" s="88" t="str">
        <f t="shared" si="5"/>
        <v>0 0</v>
      </c>
      <c r="AA71" s="88">
        <f>'Member Info'!B98</f>
        <v>0</v>
      </c>
    </row>
    <row r="72" spans="23:27" x14ac:dyDescent="0.25">
      <c r="W72" s="88">
        <f>'Member Info'!B99</f>
        <v>0</v>
      </c>
      <c r="X72" s="88">
        <f>'Member Info'!D99</f>
        <v>0</v>
      </c>
      <c r="Y72" s="88">
        <f>'Member Info'!E99</f>
        <v>0</v>
      </c>
      <c r="Z72" s="88" t="str">
        <f t="shared" si="5"/>
        <v>0 0</v>
      </c>
      <c r="AA72" s="88">
        <f>'Member Info'!B99</f>
        <v>0</v>
      </c>
    </row>
    <row r="73" spans="23:27" x14ac:dyDescent="0.25">
      <c r="W73" s="88">
        <f>'Member Info'!B100</f>
        <v>0</v>
      </c>
      <c r="X73" s="88">
        <f>'Member Info'!D100</f>
        <v>0</v>
      </c>
      <c r="Y73" s="88">
        <f>'Member Info'!E100</f>
        <v>0</v>
      </c>
      <c r="Z73" s="88" t="str">
        <f t="shared" si="5"/>
        <v>0 0</v>
      </c>
      <c r="AA73" s="88">
        <f>'Member Info'!B100</f>
        <v>0</v>
      </c>
    </row>
    <row r="74" spans="23:27" x14ac:dyDescent="0.25">
      <c r="W74" s="88">
        <f>'Member Info'!B101</f>
        <v>0</v>
      </c>
      <c r="X74" s="88">
        <f>'Member Info'!D101</f>
        <v>0</v>
      </c>
      <c r="Y74" s="88">
        <f>'Member Info'!E101</f>
        <v>0</v>
      </c>
      <c r="Z74" s="88" t="str">
        <f t="shared" si="5"/>
        <v>0 0</v>
      </c>
      <c r="AA74" s="88">
        <f>'Member Info'!B101</f>
        <v>0</v>
      </c>
    </row>
    <row r="75" spans="23:27" x14ac:dyDescent="0.25">
      <c r="W75" s="88">
        <f>'Member Info'!B102</f>
        <v>0</v>
      </c>
      <c r="X75" s="88">
        <f>'Member Info'!D102</f>
        <v>0</v>
      </c>
      <c r="Y75" s="88">
        <f>'Member Info'!E102</f>
        <v>0</v>
      </c>
      <c r="Z75" s="88" t="str">
        <f t="shared" si="5"/>
        <v>0 0</v>
      </c>
      <c r="AA75" s="88">
        <f>'Member Info'!B102</f>
        <v>0</v>
      </c>
    </row>
    <row r="76" spans="23:27" x14ac:dyDescent="0.25">
      <c r="W76" s="88">
        <f>'Member Info'!B103</f>
        <v>0</v>
      </c>
      <c r="X76" s="88">
        <f>'Member Info'!D103</f>
        <v>0</v>
      </c>
      <c r="Y76" s="88">
        <f>'Member Info'!E103</f>
        <v>0</v>
      </c>
      <c r="Z76" s="88" t="str">
        <f t="shared" si="5"/>
        <v>0 0</v>
      </c>
      <c r="AA76" s="88">
        <f>'Member Info'!B103</f>
        <v>0</v>
      </c>
    </row>
    <row r="77" spans="23:27" x14ac:dyDescent="0.25">
      <c r="W77" s="88">
        <f>'Member Info'!B104</f>
        <v>0</v>
      </c>
      <c r="X77" s="88">
        <f>'Member Info'!D104</f>
        <v>0</v>
      </c>
      <c r="Y77" s="88">
        <f>'Member Info'!E104</f>
        <v>0</v>
      </c>
      <c r="Z77" s="88" t="str">
        <f t="shared" si="5"/>
        <v>0 0</v>
      </c>
      <c r="AA77" s="88">
        <f>'Member Info'!B104</f>
        <v>0</v>
      </c>
    </row>
    <row r="78" spans="23:27" x14ac:dyDescent="0.25">
      <c r="W78" s="88">
        <f>'Member Info'!B105</f>
        <v>0</v>
      </c>
      <c r="X78" s="88">
        <f>'Member Info'!D105</f>
        <v>0</v>
      </c>
      <c r="Y78" s="88">
        <f>'Member Info'!E105</f>
        <v>0</v>
      </c>
      <c r="Z78" s="88" t="str">
        <f t="shared" si="5"/>
        <v>0 0</v>
      </c>
      <c r="AA78" s="88">
        <f>'Member Info'!B105</f>
        <v>0</v>
      </c>
    </row>
    <row r="79" spans="23:27" x14ac:dyDescent="0.25">
      <c r="W79" s="88">
        <f>'Member Info'!B106</f>
        <v>0</v>
      </c>
      <c r="X79" s="88">
        <f>'Member Info'!D106</f>
        <v>0</v>
      </c>
      <c r="Y79" s="88">
        <f>'Member Info'!E106</f>
        <v>0</v>
      </c>
      <c r="Z79" s="88" t="str">
        <f t="shared" si="5"/>
        <v>0 0</v>
      </c>
      <c r="AA79" s="88">
        <f>'Member Info'!B106</f>
        <v>0</v>
      </c>
    </row>
    <row r="80" spans="23:27" x14ac:dyDescent="0.25">
      <c r="W80" s="88">
        <f>'Member Info'!B107</f>
        <v>0</v>
      </c>
      <c r="X80" s="88">
        <f>'Member Info'!D107</f>
        <v>0</v>
      </c>
      <c r="Y80" s="88">
        <f>'Member Info'!E107</f>
        <v>0</v>
      </c>
      <c r="Z80" s="88" t="str">
        <f t="shared" si="5"/>
        <v>0 0</v>
      </c>
      <c r="AA80" s="88">
        <f>'Member Info'!B107</f>
        <v>0</v>
      </c>
    </row>
    <row r="81" spans="23:27" x14ac:dyDescent="0.25">
      <c r="W81" s="88">
        <f>'Member Info'!B108</f>
        <v>0</v>
      </c>
      <c r="X81" s="88">
        <f>'Member Info'!D108</f>
        <v>0</v>
      </c>
      <c r="Y81" s="88">
        <f>'Member Info'!E108</f>
        <v>0</v>
      </c>
      <c r="Z81" s="88" t="str">
        <f t="shared" si="5"/>
        <v>0 0</v>
      </c>
      <c r="AA81" s="88">
        <f>'Member Info'!B108</f>
        <v>0</v>
      </c>
    </row>
    <row r="82" spans="23:27" x14ac:dyDescent="0.25">
      <c r="W82" s="88">
        <f>'Member Info'!B109</f>
        <v>0</v>
      </c>
      <c r="X82" s="88">
        <f>'Member Info'!D109</f>
        <v>0</v>
      </c>
      <c r="Y82" s="88">
        <f>'Member Info'!E109</f>
        <v>0</v>
      </c>
      <c r="Z82" s="88" t="str">
        <f t="shared" si="5"/>
        <v>0 0</v>
      </c>
      <c r="AA82" s="88">
        <f>'Member Info'!B109</f>
        <v>0</v>
      </c>
    </row>
    <row r="83" spans="23:27" x14ac:dyDescent="0.25">
      <c r="W83" s="88">
        <f>'Member Info'!B110</f>
        <v>0</v>
      </c>
      <c r="X83" s="88">
        <f>'Member Info'!D110</f>
        <v>0</v>
      </c>
      <c r="Y83" s="88">
        <f>'Member Info'!E110</f>
        <v>0</v>
      </c>
      <c r="Z83" s="88" t="str">
        <f t="shared" si="5"/>
        <v>0 0</v>
      </c>
      <c r="AA83" s="88">
        <f>'Member Info'!B110</f>
        <v>0</v>
      </c>
    </row>
    <row r="84" spans="23:27" x14ac:dyDescent="0.25">
      <c r="W84" s="88">
        <f>'Member Info'!B111</f>
        <v>0</v>
      </c>
      <c r="X84" s="88">
        <f>'Member Info'!D111</f>
        <v>0</v>
      </c>
      <c r="Y84" s="88">
        <f>'Member Info'!E111</f>
        <v>0</v>
      </c>
      <c r="Z84" s="88" t="str">
        <f t="shared" si="5"/>
        <v>0 0</v>
      </c>
      <c r="AA84" s="88">
        <f>'Member Info'!B111</f>
        <v>0</v>
      </c>
    </row>
    <row r="85" spans="23:27" x14ac:dyDescent="0.25">
      <c r="W85" s="88">
        <f>'Member Info'!B112</f>
        <v>0</v>
      </c>
      <c r="X85" s="88">
        <f>'Member Info'!D112</f>
        <v>0</v>
      </c>
      <c r="Y85" s="88">
        <f>'Member Info'!E112</f>
        <v>0</v>
      </c>
      <c r="Z85" s="88" t="str">
        <f t="shared" si="5"/>
        <v>0 0</v>
      </c>
      <c r="AA85" s="88">
        <f>'Member Info'!B112</f>
        <v>0</v>
      </c>
    </row>
    <row r="86" spans="23:27" x14ac:dyDescent="0.25">
      <c r="W86" s="88">
        <f>'Member Info'!B113</f>
        <v>0</v>
      </c>
      <c r="X86" s="88">
        <f>'Member Info'!D113</f>
        <v>0</v>
      </c>
      <c r="Y86" s="88">
        <f>'Member Info'!E113</f>
        <v>0</v>
      </c>
      <c r="Z86" s="88" t="str">
        <f t="shared" si="5"/>
        <v>0 0</v>
      </c>
      <c r="AA86" s="88">
        <f>'Member Info'!B113</f>
        <v>0</v>
      </c>
    </row>
    <row r="87" spans="23:27" x14ac:dyDescent="0.25">
      <c r="W87" s="88">
        <f>'Member Info'!B114</f>
        <v>0</v>
      </c>
      <c r="X87" s="88">
        <f>'Member Info'!D114</f>
        <v>0</v>
      </c>
      <c r="Y87" s="88">
        <f>'Member Info'!E114</f>
        <v>0</v>
      </c>
      <c r="Z87" s="88" t="str">
        <f t="shared" si="5"/>
        <v>0 0</v>
      </c>
      <c r="AA87" s="88">
        <f>'Member Info'!B114</f>
        <v>0</v>
      </c>
    </row>
    <row r="88" spans="23:27" x14ac:dyDescent="0.25">
      <c r="W88" s="88">
        <f>'Member Info'!B115</f>
        <v>0</v>
      </c>
      <c r="X88" s="88">
        <f>'Member Info'!D115</f>
        <v>0</v>
      </c>
      <c r="Y88" s="88">
        <f>'Member Info'!E115</f>
        <v>0</v>
      </c>
      <c r="Z88" s="88" t="str">
        <f t="shared" si="5"/>
        <v>0 0</v>
      </c>
      <c r="AA88" s="88">
        <f>'Member Info'!B115</f>
        <v>0</v>
      </c>
    </row>
    <row r="89" spans="23:27" x14ac:dyDescent="0.25">
      <c r="W89" s="88">
        <f>'Member Info'!B116</f>
        <v>0</v>
      </c>
      <c r="X89" s="88">
        <f>'Member Info'!D116</f>
        <v>0</v>
      </c>
      <c r="Y89" s="88">
        <f>'Member Info'!E116</f>
        <v>0</v>
      </c>
      <c r="Z89" s="88" t="str">
        <f t="shared" si="5"/>
        <v>0 0</v>
      </c>
      <c r="AA89" s="88">
        <f>'Member Info'!B116</f>
        <v>0</v>
      </c>
    </row>
    <row r="90" spans="23:27" x14ac:dyDescent="0.25">
      <c r="W90" s="88">
        <f>'Member Info'!B117</f>
        <v>0</v>
      </c>
      <c r="X90" s="88">
        <f>'Member Info'!D117</f>
        <v>0</v>
      </c>
      <c r="Y90" s="88">
        <f>'Member Info'!E117</f>
        <v>0</v>
      </c>
      <c r="Z90" s="88" t="str">
        <f t="shared" si="5"/>
        <v>0 0</v>
      </c>
      <c r="AA90" s="88">
        <f>'Member Info'!B117</f>
        <v>0</v>
      </c>
    </row>
    <row r="91" spans="23:27" x14ac:dyDescent="0.25">
      <c r="W91" s="88">
        <f>'Member Info'!B118</f>
        <v>0</v>
      </c>
      <c r="X91" s="88">
        <f>'Member Info'!D118</f>
        <v>0</v>
      </c>
      <c r="Y91" s="88">
        <f>'Member Info'!E118</f>
        <v>0</v>
      </c>
      <c r="Z91" s="88" t="str">
        <f t="shared" si="5"/>
        <v>0 0</v>
      </c>
      <c r="AA91" s="88">
        <f>'Member Info'!B118</f>
        <v>0</v>
      </c>
    </row>
    <row r="92" spans="23:27" x14ac:dyDescent="0.25">
      <c r="W92" s="88">
        <f>'Member Info'!B119</f>
        <v>0</v>
      </c>
      <c r="X92" s="88">
        <f>'Member Info'!D119</f>
        <v>0</v>
      </c>
      <c r="Y92" s="88">
        <f>'Member Info'!E119</f>
        <v>0</v>
      </c>
      <c r="Z92" s="88" t="str">
        <f t="shared" si="5"/>
        <v>0 0</v>
      </c>
      <c r="AA92" s="88">
        <f>'Member Info'!B119</f>
        <v>0</v>
      </c>
    </row>
    <row r="93" spans="23:27" x14ac:dyDescent="0.25">
      <c r="W93" s="88">
        <f>'Member Info'!B120</f>
        <v>0</v>
      </c>
      <c r="X93" s="88">
        <f>'Member Info'!D120</f>
        <v>0</v>
      </c>
      <c r="Y93" s="88">
        <f>'Member Info'!E120</f>
        <v>0</v>
      </c>
      <c r="Z93" s="88" t="str">
        <f t="shared" si="5"/>
        <v>0 0</v>
      </c>
      <c r="AA93" s="88">
        <f>'Member Info'!B120</f>
        <v>0</v>
      </c>
    </row>
    <row r="94" spans="23:27" x14ac:dyDescent="0.25">
      <c r="W94" s="88">
        <f>'Member Info'!B121</f>
        <v>0</v>
      </c>
      <c r="X94" s="88">
        <f>'Member Info'!D121</f>
        <v>0</v>
      </c>
      <c r="Y94" s="88">
        <f>'Member Info'!E121</f>
        <v>0</v>
      </c>
      <c r="Z94" s="88" t="str">
        <f t="shared" si="5"/>
        <v>0 0</v>
      </c>
      <c r="AA94" s="88">
        <f>'Member Info'!B121</f>
        <v>0</v>
      </c>
    </row>
    <row r="95" spans="23:27" x14ac:dyDescent="0.25">
      <c r="W95" s="88">
        <f>'Member Info'!B122</f>
        <v>0</v>
      </c>
      <c r="X95" s="88">
        <f>'Member Info'!D122</f>
        <v>0</v>
      </c>
      <c r="Y95" s="88">
        <f>'Member Info'!E122</f>
        <v>0</v>
      </c>
      <c r="Z95" s="88" t="str">
        <f t="shared" si="5"/>
        <v>0 0</v>
      </c>
      <c r="AA95" s="88">
        <f>'Member Info'!B122</f>
        <v>0</v>
      </c>
    </row>
    <row r="96" spans="23:27" x14ac:dyDescent="0.25">
      <c r="W96" s="88">
        <f>'Member Info'!B123</f>
        <v>0</v>
      </c>
      <c r="X96" s="88">
        <f>'Member Info'!D123</f>
        <v>0</v>
      </c>
      <c r="Y96" s="88">
        <f>'Member Info'!E123</f>
        <v>0</v>
      </c>
      <c r="Z96" s="88" t="str">
        <f t="shared" si="5"/>
        <v>0 0</v>
      </c>
      <c r="AA96" s="88">
        <f>'Member Info'!B123</f>
        <v>0</v>
      </c>
    </row>
    <row r="97" spans="23:27" x14ac:dyDescent="0.25">
      <c r="W97" s="88">
        <f>'Member Info'!B124</f>
        <v>0</v>
      </c>
      <c r="X97" s="88">
        <f>'Member Info'!D124</f>
        <v>0</v>
      </c>
      <c r="Y97" s="88">
        <f>'Member Info'!E124</f>
        <v>0</v>
      </c>
      <c r="Z97" s="88" t="str">
        <f t="shared" si="5"/>
        <v>0 0</v>
      </c>
      <c r="AA97" s="88">
        <f>'Member Info'!B124</f>
        <v>0</v>
      </c>
    </row>
    <row r="98" spans="23:27" x14ac:dyDescent="0.25">
      <c r="W98" s="88">
        <f>'Member Info'!B125</f>
        <v>0</v>
      </c>
      <c r="X98" s="88">
        <f>'Member Info'!D125</f>
        <v>0</v>
      </c>
      <c r="Y98" s="88">
        <f>'Member Info'!E125</f>
        <v>0</v>
      </c>
      <c r="Z98" s="88" t="str">
        <f t="shared" si="5"/>
        <v>0 0</v>
      </c>
      <c r="AA98" s="88">
        <f>'Member Info'!B125</f>
        <v>0</v>
      </c>
    </row>
    <row r="99" spans="23:27" x14ac:dyDescent="0.25">
      <c r="W99" s="88">
        <f>'Member Info'!B126</f>
        <v>0</v>
      </c>
      <c r="X99" s="88">
        <f>'Member Info'!D126</f>
        <v>0</v>
      </c>
      <c r="Y99" s="88">
        <f>'Member Info'!E126</f>
        <v>0</v>
      </c>
      <c r="Z99" s="88" t="str">
        <f t="shared" si="5"/>
        <v>0 0</v>
      </c>
      <c r="AA99" s="88">
        <f>'Member Info'!B126</f>
        <v>0</v>
      </c>
    </row>
    <row r="100" spans="23:27" x14ac:dyDescent="0.25">
      <c r="W100" s="88">
        <f>'Member Info'!B127</f>
        <v>0</v>
      </c>
      <c r="X100" s="88">
        <f>'Member Info'!D127</f>
        <v>0</v>
      </c>
      <c r="Y100" s="88">
        <f>'Member Info'!E127</f>
        <v>0</v>
      </c>
      <c r="Z100" s="88" t="str">
        <f t="shared" si="5"/>
        <v>0 0</v>
      </c>
      <c r="AA100" s="88">
        <f>'Member Info'!B127</f>
        <v>0</v>
      </c>
    </row>
    <row r="101" spans="23:27" x14ac:dyDescent="0.25">
      <c r="W101" s="88">
        <f>'Member Info'!B128</f>
        <v>0</v>
      </c>
      <c r="X101" s="88">
        <f>'Member Info'!D128</f>
        <v>0</v>
      </c>
      <c r="Y101" s="88">
        <f>'Member Info'!E128</f>
        <v>0</v>
      </c>
      <c r="Z101" s="88" t="str">
        <f t="shared" si="5"/>
        <v>0 0</v>
      </c>
      <c r="AA101" s="88">
        <f>'Member Info'!B128</f>
        <v>0</v>
      </c>
    </row>
    <row r="102" spans="23:27" x14ac:dyDescent="0.25">
      <c r="W102" s="88">
        <f>'Member Info'!B129</f>
        <v>0</v>
      </c>
      <c r="X102" s="88">
        <f>'Member Info'!D129</f>
        <v>0</v>
      </c>
      <c r="Y102" s="88">
        <f>'Member Info'!E129</f>
        <v>0</v>
      </c>
      <c r="Z102" s="88" t="str">
        <f t="shared" si="5"/>
        <v>0 0</v>
      </c>
      <c r="AA102" s="88">
        <f>'Member Info'!B129</f>
        <v>0</v>
      </c>
    </row>
    <row r="103" spans="23:27" x14ac:dyDescent="0.25">
      <c r="W103" s="88">
        <f>'Member Info'!B130</f>
        <v>0</v>
      </c>
      <c r="X103" s="88">
        <f>'Member Info'!D130</f>
        <v>0</v>
      </c>
      <c r="Y103" s="88">
        <f>'Member Info'!E130</f>
        <v>0</v>
      </c>
      <c r="Z103" s="88" t="str">
        <f t="shared" si="5"/>
        <v>0 0</v>
      </c>
      <c r="AA103" s="88">
        <f>'Member Info'!B130</f>
        <v>0</v>
      </c>
    </row>
    <row r="104" spans="23:27" x14ac:dyDescent="0.25">
      <c r="W104" s="88">
        <f>'Member Info'!B131</f>
        <v>0</v>
      </c>
      <c r="X104" s="88">
        <f>'Member Info'!D131</f>
        <v>0</v>
      </c>
      <c r="Y104" s="88">
        <f>'Member Info'!E131</f>
        <v>0</v>
      </c>
      <c r="Z104" s="88" t="str">
        <f t="shared" si="5"/>
        <v>0 0</v>
      </c>
      <c r="AA104" s="88">
        <f>'Member Info'!B131</f>
        <v>0</v>
      </c>
    </row>
    <row r="105" spans="23:27" x14ac:dyDescent="0.25">
      <c r="W105" s="88">
        <f>'Member Info'!B132</f>
        <v>0</v>
      </c>
      <c r="X105" s="88">
        <f>'Member Info'!D132</f>
        <v>0</v>
      </c>
      <c r="Y105" s="88">
        <f>'Member Info'!E132</f>
        <v>0</v>
      </c>
      <c r="Z105" s="88" t="str">
        <f t="shared" si="5"/>
        <v>0 0</v>
      </c>
      <c r="AA105" s="88">
        <f>'Member Info'!B132</f>
        <v>0</v>
      </c>
    </row>
    <row r="106" spans="23:27" x14ac:dyDescent="0.25">
      <c r="W106" s="88">
        <f>'Member Info'!B133</f>
        <v>0</v>
      </c>
      <c r="X106" s="88">
        <f>'Member Info'!D133</f>
        <v>0</v>
      </c>
      <c r="Y106" s="88">
        <f>'Member Info'!E133</f>
        <v>0</v>
      </c>
      <c r="Z106" s="88" t="str">
        <f t="shared" si="5"/>
        <v>0 0</v>
      </c>
      <c r="AA106" s="88">
        <f>'Member Info'!B133</f>
        <v>0</v>
      </c>
    </row>
    <row r="107" spans="23:27" x14ac:dyDescent="0.25">
      <c r="W107" s="88">
        <f>'Member Info'!B134</f>
        <v>0</v>
      </c>
      <c r="X107" s="88">
        <f>'Member Info'!D134</f>
        <v>0</v>
      </c>
      <c r="Y107" s="88">
        <f>'Member Info'!E134</f>
        <v>0</v>
      </c>
      <c r="Z107" s="88" t="str">
        <f t="shared" si="5"/>
        <v>0 0</v>
      </c>
      <c r="AA107" s="88">
        <f>'Member Info'!B134</f>
        <v>0</v>
      </c>
    </row>
    <row r="108" spans="23:27" x14ac:dyDescent="0.25">
      <c r="W108" s="88">
        <f>'Member Info'!B135</f>
        <v>0</v>
      </c>
      <c r="X108" s="88">
        <f>'Member Info'!D135</f>
        <v>0</v>
      </c>
      <c r="Y108" s="88">
        <f>'Member Info'!E135</f>
        <v>0</v>
      </c>
      <c r="Z108" s="88" t="str">
        <f t="shared" si="5"/>
        <v>0 0</v>
      </c>
      <c r="AA108" s="88">
        <f>'Member Info'!B135</f>
        <v>0</v>
      </c>
    </row>
    <row r="109" spans="23:27" x14ac:dyDescent="0.25">
      <c r="W109" s="88">
        <f>'Member Info'!B136</f>
        <v>0</v>
      </c>
      <c r="X109" s="88">
        <f>'Member Info'!D136</f>
        <v>0</v>
      </c>
      <c r="Y109" s="88">
        <f>'Member Info'!E136</f>
        <v>0</v>
      </c>
      <c r="Z109" s="88" t="str">
        <f t="shared" si="5"/>
        <v>0 0</v>
      </c>
      <c r="AA109" s="88">
        <f>'Member Info'!B136</f>
        <v>0</v>
      </c>
    </row>
    <row r="110" spans="23:27" x14ac:dyDescent="0.25">
      <c r="W110" s="88">
        <f>'Member Info'!B137</f>
        <v>0</v>
      </c>
      <c r="X110" s="88">
        <f>'Member Info'!D137</f>
        <v>0</v>
      </c>
      <c r="Y110" s="88">
        <f>'Member Info'!E137</f>
        <v>0</v>
      </c>
      <c r="Z110" s="88" t="str">
        <f t="shared" si="5"/>
        <v>0 0</v>
      </c>
      <c r="AA110" s="88">
        <f>'Member Info'!B137</f>
        <v>0</v>
      </c>
    </row>
    <row r="111" spans="23:27" x14ac:dyDescent="0.25">
      <c r="W111" s="88">
        <f>'Member Info'!B138</f>
        <v>0</v>
      </c>
      <c r="X111" s="88">
        <f>'Member Info'!D138</f>
        <v>0</v>
      </c>
      <c r="Y111" s="88">
        <f>'Member Info'!E138</f>
        <v>0</v>
      </c>
      <c r="Z111" s="88" t="str">
        <f t="shared" si="5"/>
        <v>0 0</v>
      </c>
      <c r="AA111" s="88">
        <f>'Member Info'!B138</f>
        <v>0</v>
      </c>
    </row>
    <row r="112" spans="23:27" x14ac:dyDescent="0.25">
      <c r="W112" s="88">
        <f>'Member Info'!B139</f>
        <v>0</v>
      </c>
      <c r="X112" s="88">
        <f>'Member Info'!D139</f>
        <v>0</v>
      </c>
      <c r="Y112" s="88">
        <f>'Member Info'!E139</f>
        <v>0</v>
      </c>
      <c r="Z112" s="88" t="str">
        <f t="shared" si="5"/>
        <v>0 0</v>
      </c>
      <c r="AA112" s="88">
        <f>'Member Info'!B139</f>
        <v>0</v>
      </c>
    </row>
    <row r="113" spans="23:27" x14ac:dyDescent="0.25">
      <c r="W113" s="88">
        <f>'Member Info'!B140</f>
        <v>0</v>
      </c>
      <c r="X113" s="88">
        <f>'Member Info'!D140</f>
        <v>0</v>
      </c>
      <c r="Y113" s="88">
        <f>'Member Info'!E140</f>
        <v>0</v>
      </c>
      <c r="Z113" s="88" t="str">
        <f t="shared" si="5"/>
        <v>0 0</v>
      </c>
      <c r="AA113" s="88">
        <f>'Member Info'!B140</f>
        <v>0</v>
      </c>
    </row>
    <row r="114" spans="23:27" x14ac:dyDescent="0.25">
      <c r="W114" s="88">
        <f>'Member Info'!B141</f>
        <v>0</v>
      </c>
      <c r="X114" s="88">
        <f>'Member Info'!D141</f>
        <v>0</v>
      </c>
      <c r="Y114" s="88">
        <f>'Member Info'!E141</f>
        <v>0</v>
      </c>
      <c r="Z114" s="88" t="str">
        <f t="shared" si="5"/>
        <v>0 0</v>
      </c>
      <c r="AA114" s="88">
        <f>'Member Info'!B141</f>
        <v>0</v>
      </c>
    </row>
    <row r="115" spans="23:27" x14ac:dyDescent="0.25">
      <c r="W115" s="88">
        <f>'Member Info'!B142</f>
        <v>0</v>
      </c>
      <c r="X115" s="88">
        <f>'Member Info'!D142</f>
        <v>0</v>
      </c>
      <c r="Y115" s="88">
        <f>'Member Info'!E142</f>
        <v>0</v>
      </c>
      <c r="Z115" s="88" t="str">
        <f t="shared" si="5"/>
        <v>0 0</v>
      </c>
      <c r="AA115" s="88">
        <f>'Member Info'!B142</f>
        <v>0</v>
      </c>
    </row>
    <row r="116" spans="23:27" x14ac:dyDescent="0.25">
      <c r="W116" s="88">
        <f>'Member Info'!B143</f>
        <v>0</v>
      </c>
      <c r="X116" s="88">
        <f>'Member Info'!D143</f>
        <v>0</v>
      </c>
      <c r="Y116" s="88">
        <f>'Member Info'!E143</f>
        <v>0</v>
      </c>
      <c r="Z116" s="88" t="str">
        <f t="shared" si="5"/>
        <v>0 0</v>
      </c>
      <c r="AA116" s="88">
        <f>'Member Info'!B143</f>
        <v>0</v>
      </c>
    </row>
    <row r="117" spans="23:27" x14ac:dyDescent="0.25">
      <c r="W117" s="88">
        <f>'Member Info'!B144</f>
        <v>0</v>
      </c>
      <c r="X117" s="88">
        <f>'Member Info'!D144</f>
        <v>0</v>
      </c>
      <c r="Y117" s="88">
        <f>'Member Info'!E144</f>
        <v>0</v>
      </c>
      <c r="Z117" s="88" t="str">
        <f t="shared" si="5"/>
        <v>0 0</v>
      </c>
      <c r="AA117" s="88">
        <f>'Member Info'!B144</f>
        <v>0</v>
      </c>
    </row>
    <row r="118" spans="23:27" x14ac:dyDescent="0.25">
      <c r="W118" s="88">
        <f>'Member Info'!B145</f>
        <v>0</v>
      </c>
      <c r="X118" s="88">
        <f>'Member Info'!D145</f>
        <v>0</v>
      </c>
      <c r="Y118" s="88">
        <f>'Member Info'!E145</f>
        <v>0</v>
      </c>
      <c r="Z118" s="88" t="str">
        <f t="shared" si="5"/>
        <v>0 0</v>
      </c>
      <c r="AA118" s="88">
        <f>'Member Info'!B145</f>
        <v>0</v>
      </c>
    </row>
    <row r="119" spans="23:27" x14ac:dyDescent="0.25">
      <c r="W119" s="88">
        <f>'Member Info'!B146</f>
        <v>0</v>
      </c>
      <c r="X119" s="88">
        <f>'Member Info'!D146</f>
        <v>0</v>
      </c>
      <c r="Y119" s="88">
        <f>'Member Info'!E146</f>
        <v>0</v>
      </c>
      <c r="Z119" s="88" t="str">
        <f t="shared" si="5"/>
        <v>0 0</v>
      </c>
      <c r="AA119" s="88">
        <f>'Member Info'!B146</f>
        <v>0</v>
      </c>
    </row>
    <row r="120" spans="23:27" x14ac:dyDescent="0.25">
      <c r="W120" s="88">
        <f>'Member Info'!B147</f>
        <v>0</v>
      </c>
      <c r="X120" s="88">
        <f>'Member Info'!D147</f>
        <v>0</v>
      </c>
      <c r="Y120" s="88">
        <f>'Member Info'!E147</f>
        <v>0</v>
      </c>
      <c r="Z120" s="88" t="str">
        <f t="shared" si="5"/>
        <v>0 0</v>
      </c>
      <c r="AA120" s="88">
        <f>'Member Info'!B147</f>
        <v>0</v>
      </c>
    </row>
    <row r="121" spans="23:27" x14ac:dyDescent="0.25">
      <c r="W121" s="88">
        <f>'Member Info'!B148</f>
        <v>0</v>
      </c>
      <c r="X121" s="88">
        <f>'Member Info'!D148</f>
        <v>0</v>
      </c>
      <c r="Y121" s="88">
        <f>'Member Info'!E148</f>
        <v>0</v>
      </c>
      <c r="Z121" s="88" t="str">
        <f t="shared" si="5"/>
        <v>0 0</v>
      </c>
      <c r="AA121" s="88">
        <f>'Member Info'!B148</f>
        <v>0</v>
      </c>
    </row>
    <row r="122" spans="23:27" x14ac:dyDescent="0.25">
      <c r="W122" s="88">
        <f>'Member Info'!B149</f>
        <v>0</v>
      </c>
      <c r="X122" s="88">
        <f>'Member Info'!D149</f>
        <v>0</v>
      </c>
      <c r="Y122" s="88">
        <f>'Member Info'!E149</f>
        <v>0</v>
      </c>
      <c r="Z122" s="88" t="str">
        <f t="shared" si="5"/>
        <v>0 0</v>
      </c>
      <c r="AA122" s="88">
        <f>'Member Info'!B149</f>
        <v>0</v>
      </c>
    </row>
    <row r="123" spans="23:27" x14ac:dyDescent="0.25">
      <c r="W123" s="88">
        <f>'Member Info'!B150</f>
        <v>0</v>
      </c>
      <c r="X123" s="88">
        <f>'Member Info'!D150</f>
        <v>0</v>
      </c>
      <c r="Y123" s="88">
        <f>'Member Info'!E150</f>
        <v>0</v>
      </c>
      <c r="Z123" s="88" t="str">
        <f t="shared" si="5"/>
        <v>0 0</v>
      </c>
      <c r="AA123" s="88">
        <f>'Member Info'!B150</f>
        <v>0</v>
      </c>
    </row>
    <row r="124" spans="23:27" x14ac:dyDescent="0.25">
      <c r="W124" s="88">
        <f>'Member Info'!B151</f>
        <v>0</v>
      </c>
      <c r="X124" s="88">
        <f>'Member Info'!D151</f>
        <v>0</v>
      </c>
      <c r="Y124" s="88">
        <f>'Member Info'!E151</f>
        <v>0</v>
      </c>
      <c r="Z124" s="88" t="str">
        <f t="shared" si="5"/>
        <v>0 0</v>
      </c>
      <c r="AA124" s="88">
        <f>'Member Info'!B151</f>
        <v>0</v>
      </c>
    </row>
    <row r="125" spans="23:27" x14ac:dyDescent="0.25">
      <c r="W125" s="88">
        <f>'Member Info'!B152</f>
        <v>0</v>
      </c>
      <c r="X125" s="88">
        <f>'Member Info'!D152</f>
        <v>0</v>
      </c>
      <c r="Y125" s="88">
        <f>'Member Info'!E152</f>
        <v>0</v>
      </c>
      <c r="Z125" s="88" t="str">
        <f t="shared" si="5"/>
        <v>0 0</v>
      </c>
      <c r="AA125" s="88">
        <f>'Member Info'!B152</f>
        <v>0</v>
      </c>
    </row>
    <row r="126" spans="23:27" x14ac:dyDescent="0.25">
      <c r="W126" s="88">
        <f>'Member Info'!B153</f>
        <v>0</v>
      </c>
      <c r="X126" s="88">
        <f>'Member Info'!D153</f>
        <v>0</v>
      </c>
      <c r="Y126" s="88">
        <f>'Member Info'!E153</f>
        <v>0</v>
      </c>
      <c r="Z126" s="88" t="str">
        <f t="shared" si="5"/>
        <v>0 0</v>
      </c>
      <c r="AA126" s="88">
        <f>'Member Info'!B153</f>
        <v>0</v>
      </c>
    </row>
    <row r="127" spans="23:27" x14ac:dyDescent="0.25">
      <c r="W127" s="88">
        <f>'Member Info'!B154</f>
        <v>0</v>
      </c>
      <c r="X127" s="88">
        <f>'Member Info'!D154</f>
        <v>0</v>
      </c>
      <c r="Y127" s="88">
        <f>'Member Info'!E154</f>
        <v>0</v>
      </c>
      <c r="Z127" s="88" t="str">
        <f t="shared" si="5"/>
        <v>0 0</v>
      </c>
      <c r="AA127" s="88">
        <f>'Member Info'!B154</f>
        <v>0</v>
      </c>
    </row>
    <row r="128" spans="23:27" x14ac:dyDescent="0.25">
      <c r="W128" s="88">
        <f>'Member Info'!B155</f>
        <v>0</v>
      </c>
      <c r="X128" s="88">
        <f>'Member Info'!D155</f>
        <v>0</v>
      </c>
      <c r="Y128" s="88">
        <f>'Member Info'!E155</f>
        <v>0</v>
      </c>
      <c r="Z128" s="88" t="str">
        <f t="shared" si="5"/>
        <v>0 0</v>
      </c>
      <c r="AA128" s="88">
        <f>'Member Info'!B155</f>
        <v>0</v>
      </c>
    </row>
    <row r="129" spans="23:27" x14ac:dyDescent="0.25">
      <c r="W129" s="88">
        <f>'Member Info'!B156</f>
        <v>0</v>
      </c>
      <c r="X129" s="88">
        <f>'Member Info'!D156</f>
        <v>0</v>
      </c>
      <c r="Y129" s="88">
        <f>'Member Info'!E156</f>
        <v>0</v>
      </c>
      <c r="Z129" s="88" t="str">
        <f t="shared" si="5"/>
        <v>0 0</v>
      </c>
      <c r="AA129" s="88">
        <f>'Member Info'!B156</f>
        <v>0</v>
      </c>
    </row>
    <row r="130" spans="23:27" x14ac:dyDescent="0.25">
      <c r="W130" s="88">
        <f>'Member Info'!B157</f>
        <v>0</v>
      </c>
      <c r="X130" s="88">
        <f>'Member Info'!D157</f>
        <v>0</v>
      </c>
      <c r="Y130" s="88">
        <f>'Member Info'!E157</f>
        <v>0</v>
      </c>
      <c r="Z130" s="88" t="str">
        <f t="shared" si="5"/>
        <v>0 0</v>
      </c>
      <c r="AA130" s="88">
        <f>'Member Info'!B157</f>
        <v>0</v>
      </c>
    </row>
    <row r="131" spans="23:27" x14ac:dyDescent="0.25">
      <c r="W131" s="88">
        <f>'Member Info'!B158</f>
        <v>0</v>
      </c>
      <c r="X131" s="88">
        <f>'Member Info'!D158</f>
        <v>0</v>
      </c>
      <c r="Y131" s="88">
        <f>'Member Info'!E158</f>
        <v>0</v>
      </c>
      <c r="Z131" s="88" t="str">
        <f t="shared" ref="Z131:Z190" si="6">CONCATENATE(X131," ", Y131)</f>
        <v>0 0</v>
      </c>
      <c r="AA131" s="88">
        <f>'Member Info'!B158</f>
        <v>0</v>
      </c>
    </row>
    <row r="132" spans="23:27" x14ac:dyDescent="0.25">
      <c r="W132" s="88">
        <f>'Member Info'!B159</f>
        <v>0</v>
      </c>
      <c r="X132" s="88">
        <f>'Member Info'!D159</f>
        <v>0</v>
      </c>
      <c r="Y132" s="88">
        <f>'Member Info'!E159</f>
        <v>0</v>
      </c>
      <c r="Z132" s="88" t="str">
        <f t="shared" si="6"/>
        <v>0 0</v>
      </c>
      <c r="AA132" s="88">
        <f>'Member Info'!B159</f>
        <v>0</v>
      </c>
    </row>
    <row r="133" spans="23:27" x14ac:dyDescent="0.25">
      <c r="W133" s="88">
        <f>'Member Info'!B160</f>
        <v>0</v>
      </c>
      <c r="X133" s="88">
        <f>'Member Info'!D160</f>
        <v>0</v>
      </c>
      <c r="Y133" s="88">
        <f>'Member Info'!E160</f>
        <v>0</v>
      </c>
      <c r="Z133" s="88" t="str">
        <f t="shared" si="6"/>
        <v>0 0</v>
      </c>
      <c r="AA133" s="88">
        <f>'Member Info'!B160</f>
        <v>0</v>
      </c>
    </row>
    <row r="134" spans="23:27" x14ac:dyDescent="0.25">
      <c r="W134" s="88">
        <f>'Member Info'!B161</f>
        <v>0</v>
      </c>
      <c r="X134" s="88">
        <f>'Member Info'!D161</f>
        <v>0</v>
      </c>
      <c r="Y134" s="88">
        <f>'Member Info'!E161</f>
        <v>0</v>
      </c>
      <c r="Z134" s="88" t="str">
        <f t="shared" si="6"/>
        <v>0 0</v>
      </c>
      <c r="AA134" s="88">
        <f>'Member Info'!B161</f>
        <v>0</v>
      </c>
    </row>
    <row r="135" spans="23:27" x14ac:dyDescent="0.25">
      <c r="W135" s="88">
        <f>'Member Info'!B162</f>
        <v>0</v>
      </c>
      <c r="X135" s="88">
        <f>'Member Info'!D162</f>
        <v>0</v>
      </c>
      <c r="Y135" s="88">
        <f>'Member Info'!E162</f>
        <v>0</v>
      </c>
      <c r="Z135" s="88" t="str">
        <f t="shared" si="6"/>
        <v>0 0</v>
      </c>
      <c r="AA135" s="88">
        <f>'Member Info'!B162</f>
        <v>0</v>
      </c>
    </row>
    <row r="136" spans="23:27" x14ac:dyDescent="0.25">
      <c r="W136" s="88">
        <f>'Member Info'!B163</f>
        <v>0</v>
      </c>
      <c r="X136" s="88">
        <f>'Member Info'!D163</f>
        <v>0</v>
      </c>
      <c r="Y136" s="88">
        <f>'Member Info'!E163</f>
        <v>0</v>
      </c>
      <c r="Z136" s="88" t="str">
        <f t="shared" si="6"/>
        <v>0 0</v>
      </c>
      <c r="AA136" s="88">
        <f>'Member Info'!B163</f>
        <v>0</v>
      </c>
    </row>
    <row r="137" spans="23:27" x14ac:dyDescent="0.25">
      <c r="W137" s="88">
        <f>'Member Info'!B164</f>
        <v>0</v>
      </c>
      <c r="X137" s="88">
        <f>'Member Info'!D164</f>
        <v>0</v>
      </c>
      <c r="Y137" s="88">
        <f>'Member Info'!E164</f>
        <v>0</v>
      </c>
      <c r="Z137" s="88" t="str">
        <f t="shared" si="6"/>
        <v>0 0</v>
      </c>
      <c r="AA137" s="88">
        <f>'Member Info'!B164</f>
        <v>0</v>
      </c>
    </row>
    <row r="138" spans="23:27" x14ac:dyDescent="0.25">
      <c r="W138" s="88">
        <f>'Member Info'!B165</f>
        <v>0</v>
      </c>
      <c r="X138" s="88">
        <f>'Member Info'!D165</f>
        <v>0</v>
      </c>
      <c r="Y138" s="88">
        <f>'Member Info'!E165</f>
        <v>0</v>
      </c>
      <c r="Z138" s="88" t="str">
        <f t="shared" si="6"/>
        <v>0 0</v>
      </c>
      <c r="AA138" s="88">
        <f>'Member Info'!B165</f>
        <v>0</v>
      </c>
    </row>
    <row r="139" spans="23:27" x14ac:dyDescent="0.25">
      <c r="W139" s="88">
        <f>'Member Info'!B166</f>
        <v>0</v>
      </c>
      <c r="X139" s="88">
        <f>'Member Info'!D166</f>
        <v>0</v>
      </c>
      <c r="Y139" s="88">
        <f>'Member Info'!E166</f>
        <v>0</v>
      </c>
      <c r="Z139" s="88" t="str">
        <f t="shared" si="6"/>
        <v>0 0</v>
      </c>
      <c r="AA139" s="88">
        <f>'Member Info'!B166</f>
        <v>0</v>
      </c>
    </row>
    <row r="140" spans="23:27" x14ac:dyDescent="0.25">
      <c r="W140" s="88">
        <f>'Member Info'!B167</f>
        <v>0</v>
      </c>
      <c r="X140" s="88">
        <f>'Member Info'!D167</f>
        <v>0</v>
      </c>
      <c r="Y140" s="88">
        <f>'Member Info'!E167</f>
        <v>0</v>
      </c>
      <c r="Z140" s="88" t="str">
        <f t="shared" si="6"/>
        <v>0 0</v>
      </c>
      <c r="AA140" s="88">
        <f>'Member Info'!B167</f>
        <v>0</v>
      </c>
    </row>
    <row r="141" spans="23:27" x14ac:dyDescent="0.25">
      <c r="W141" s="88">
        <f>'Member Info'!B168</f>
        <v>0</v>
      </c>
      <c r="X141" s="88">
        <f>'Member Info'!D168</f>
        <v>0</v>
      </c>
      <c r="Y141" s="88">
        <f>'Member Info'!E168</f>
        <v>0</v>
      </c>
      <c r="Z141" s="88" t="str">
        <f t="shared" si="6"/>
        <v>0 0</v>
      </c>
      <c r="AA141" s="88">
        <f>'Member Info'!B168</f>
        <v>0</v>
      </c>
    </row>
    <row r="142" spans="23:27" x14ac:dyDescent="0.25">
      <c r="W142" s="88">
        <f>'Member Info'!B169</f>
        <v>0</v>
      </c>
      <c r="X142" s="88">
        <f>'Member Info'!D169</f>
        <v>0</v>
      </c>
      <c r="Y142" s="88">
        <f>'Member Info'!E169</f>
        <v>0</v>
      </c>
      <c r="Z142" s="88" t="str">
        <f t="shared" si="6"/>
        <v>0 0</v>
      </c>
      <c r="AA142" s="88">
        <f>'Member Info'!B169</f>
        <v>0</v>
      </c>
    </row>
    <row r="143" spans="23:27" x14ac:dyDescent="0.25">
      <c r="W143" s="88">
        <f>'Member Info'!B170</f>
        <v>0</v>
      </c>
      <c r="X143" s="88">
        <f>'Member Info'!D170</f>
        <v>0</v>
      </c>
      <c r="Y143" s="88">
        <f>'Member Info'!E170</f>
        <v>0</v>
      </c>
      <c r="Z143" s="88" t="str">
        <f t="shared" si="6"/>
        <v>0 0</v>
      </c>
      <c r="AA143" s="88">
        <f>'Member Info'!B170</f>
        <v>0</v>
      </c>
    </row>
    <row r="144" spans="23:27" x14ac:dyDescent="0.25">
      <c r="W144" s="88">
        <f>'Member Info'!B171</f>
        <v>0</v>
      </c>
      <c r="X144" s="88">
        <f>'Member Info'!D171</f>
        <v>0</v>
      </c>
      <c r="Y144" s="88">
        <f>'Member Info'!E171</f>
        <v>0</v>
      </c>
      <c r="Z144" s="88" t="str">
        <f t="shared" si="6"/>
        <v>0 0</v>
      </c>
      <c r="AA144" s="88">
        <f>'Member Info'!B171</f>
        <v>0</v>
      </c>
    </row>
    <row r="145" spans="23:27" x14ac:dyDescent="0.25">
      <c r="W145" s="88">
        <f>'Member Info'!B172</f>
        <v>0</v>
      </c>
      <c r="X145" s="88">
        <f>'Member Info'!D172</f>
        <v>0</v>
      </c>
      <c r="Y145" s="88">
        <f>'Member Info'!E172</f>
        <v>0</v>
      </c>
      <c r="Z145" s="88" t="str">
        <f t="shared" si="6"/>
        <v>0 0</v>
      </c>
      <c r="AA145" s="88">
        <f>'Member Info'!B172</f>
        <v>0</v>
      </c>
    </row>
    <row r="146" spans="23:27" x14ac:dyDescent="0.25">
      <c r="W146" s="88">
        <f>'Member Info'!B173</f>
        <v>0</v>
      </c>
      <c r="X146" s="88">
        <f>'Member Info'!D173</f>
        <v>0</v>
      </c>
      <c r="Y146" s="88">
        <f>'Member Info'!E173</f>
        <v>0</v>
      </c>
      <c r="Z146" s="88" t="str">
        <f t="shared" si="6"/>
        <v>0 0</v>
      </c>
      <c r="AA146" s="88">
        <f>'Member Info'!B173</f>
        <v>0</v>
      </c>
    </row>
    <row r="147" spans="23:27" x14ac:dyDescent="0.25">
      <c r="W147" s="88">
        <f>'Member Info'!B174</f>
        <v>0</v>
      </c>
      <c r="X147" s="88">
        <f>'Member Info'!D174</f>
        <v>0</v>
      </c>
      <c r="Y147" s="88">
        <f>'Member Info'!E174</f>
        <v>0</v>
      </c>
      <c r="Z147" s="88" t="str">
        <f t="shared" si="6"/>
        <v>0 0</v>
      </c>
      <c r="AA147" s="88">
        <f>'Member Info'!B174</f>
        <v>0</v>
      </c>
    </row>
    <row r="148" spans="23:27" x14ac:dyDescent="0.25">
      <c r="W148" s="88">
        <f>'Member Info'!B175</f>
        <v>0</v>
      </c>
      <c r="X148" s="88">
        <f>'Member Info'!D175</f>
        <v>0</v>
      </c>
      <c r="Y148" s="88">
        <f>'Member Info'!E175</f>
        <v>0</v>
      </c>
      <c r="Z148" s="88" t="str">
        <f t="shared" si="6"/>
        <v>0 0</v>
      </c>
      <c r="AA148" s="88">
        <f>'Member Info'!B175</f>
        <v>0</v>
      </c>
    </row>
    <row r="149" spans="23:27" x14ac:dyDescent="0.25">
      <c r="W149" s="88">
        <f>'Member Info'!B176</f>
        <v>0</v>
      </c>
      <c r="X149" s="88">
        <f>'Member Info'!D176</f>
        <v>0</v>
      </c>
      <c r="Y149" s="88">
        <f>'Member Info'!E176</f>
        <v>0</v>
      </c>
      <c r="Z149" s="88" t="str">
        <f t="shared" si="6"/>
        <v>0 0</v>
      </c>
      <c r="AA149" s="88">
        <f>'Member Info'!B176</f>
        <v>0</v>
      </c>
    </row>
    <row r="150" spans="23:27" x14ac:dyDescent="0.25">
      <c r="W150" s="88">
        <f>'Member Info'!B177</f>
        <v>0</v>
      </c>
      <c r="X150" s="88">
        <f>'Member Info'!D177</f>
        <v>0</v>
      </c>
      <c r="Y150" s="88">
        <f>'Member Info'!E177</f>
        <v>0</v>
      </c>
      <c r="Z150" s="88" t="str">
        <f t="shared" si="6"/>
        <v>0 0</v>
      </c>
      <c r="AA150" s="88">
        <f>'Member Info'!B177</f>
        <v>0</v>
      </c>
    </row>
    <row r="151" spans="23:27" x14ac:dyDescent="0.25">
      <c r="W151" s="88">
        <f>'Member Info'!B178</f>
        <v>0</v>
      </c>
      <c r="X151" s="88">
        <f>'Member Info'!D178</f>
        <v>0</v>
      </c>
      <c r="Y151" s="88">
        <f>'Member Info'!E178</f>
        <v>0</v>
      </c>
      <c r="Z151" s="88" t="str">
        <f t="shared" si="6"/>
        <v>0 0</v>
      </c>
      <c r="AA151" s="88">
        <f>'Member Info'!B178</f>
        <v>0</v>
      </c>
    </row>
    <row r="152" spans="23:27" x14ac:dyDescent="0.25">
      <c r="W152" s="88">
        <f>'Member Info'!B179</f>
        <v>0</v>
      </c>
      <c r="X152" s="88">
        <f>'Member Info'!D179</f>
        <v>0</v>
      </c>
      <c r="Y152" s="88">
        <f>'Member Info'!E179</f>
        <v>0</v>
      </c>
      <c r="Z152" s="88" t="str">
        <f t="shared" si="6"/>
        <v>0 0</v>
      </c>
    </row>
    <row r="153" spans="23:27" x14ac:dyDescent="0.25">
      <c r="W153" s="88">
        <f>'Member Info'!B180</f>
        <v>0</v>
      </c>
      <c r="X153" s="88">
        <f>'Member Info'!D180</f>
        <v>0</v>
      </c>
      <c r="Y153" s="88">
        <f>'Member Info'!E180</f>
        <v>0</v>
      </c>
      <c r="Z153" s="88" t="str">
        <f t="shared" si="6"/>
        <v>0 0</v>
      </c>
    </row>
    <row r="154" spans="23:27" x14ac:dyDescent="0.25">
      <c r="W154" s="88">
        <f>'Member Info'!B181</f>
        <v>0</v>
      </c>
      <c r="X154" s="88">
        <f>'Member Info'!D181</f>
        <v>0</v>
      </c>
      <c r="Y154" s="88">
        <f>'Member Info'!E181</f>
        <v>0</v>
      </c>
      <c r="Z154" s="88" t="str">
        <f t="shared" si="6"/>
        <v>0 0</v>
      </c>
    </row>
    <row r="155" spans="23:27" x14ac:dyDescent="0.25">
      <c r="W155" s="88">
        <f>'Member Info'!B182</f>
        <v>0</v>
      </c>
      <c r="X155" s="88">
        <f>'Member Info'!D182</f>
        <v>0</v>
      </c>
      <c r="Y155" s="88">
        <f>'Member Info'!E182</f>
        <v>0</v>
      </c>
      <c r="Z155" s="88" t="str">
        <f t="shared" si="6"/>
        <v>0 0</v>
      </c>
    </row>
    <row r="156" spans="23:27" x14ac:dyDescent="0.25">
      <c r="W156" s="88">
        <f>'Member Info'!B183</f>
        <v>0</v>
      </c>
      <c r="X156" s="88">
        <f>'Member Info'!D183</f>
        <v>0</v>
      </c>
      <c r="Y156" s="88">
        <f>'Member Info'!E183</f>
        <v>0</v>
      </c>
      <c r="Z156" s="88" t="str">
        <f t="shared" si="6"/>
        <v>0 0</v>
      </c>
    </row>
    <row r="157" spans="23:27" x14ac:dyDescent="0.25">
      <c r="W157" s="88">
        <f>'Member Info'!B184</f>
        <v>0</v>
      </c>
      <c r="X157" s="88">
        <f>'Member Info'!D184</f>
        <v>0</v>
      </c>
      <c r="Y157" s="88">
        <f>'Member Info'!E184</f>
        <v>0</v>
      </c>
      <c r="Z157" s="88" t="str">
        <f t="shared" si="6"/>
        <v>0 0</v>
      </c>
    </row>
    <row r="158" spans="23:27" x14ac:dyDescent="0.25">
      <c r="W158" s="88">
        <f>'Member Info'!B185</f>
        <v>0</v>
      </c>
      <c r="X158" s="88">
        <f>'Member Info'!D185</f>
        <v>0</v>
      </c>
      <c r="Y158" s="88">
        <f>'Member Info'!E185</f>
        <v>0</v>
      </c>
      <c r="Z158" s="88" t="str">
        <f t="shared" si="6"/>
        <v>0 0</v>
      </c>
    </row>
    <row r="159" spans="23:27" x14ac:dyDescent="0.25">
      <c r="W159" s="88">
        <f>'Member Info'!B186</f>
        <v>0</v>
      </c>
      <c r="X159" s="88">
        <f>'Member Info'!D186</f>
        <v>0</v>
      </c>
      <c r="Y159" s="88">
        <f>'Member Info'!E186</f>
        <v>0</v>
      </c>
      <c r="Z159" s="88" t="str">
        <f t="shared" si="6"/>
        <v>0 0</v>
      </c>
    </row>
    <row r="160" spans="23:27" x14ac:dyDescent="0.25">
      <c r="W160" s="88">
        <f>'Member Info'!B187</f>
        <v>0</v>
      </c>
      <c r="X160" s="88">
        <f>'Member Info'!D187</f>
        <v>0</v>
      </c>
      <c r="Y160" s="88">
        <f>'Member Info'!E187</f>
        <v>0</v>
      </c>
      <c r="Z160" s="88" t="str">
        <f t="shared" si="6"/>
        <v>0 0</v>
      </c>
    </row>
    <row r="161" spans="23:26" x14ac:dyDescent="0.25">
      <c r="W161" s="88">
        <f>'Member Info'!B188</f>
        <v>0</v>
      </c>
      <c r="X161" s="88">
        <f>'Member Info'!D188</f>
        <v>0</v>
      </c>
      <c r="Y161" s="88">
        <f>'Member Info'!E188</f>
        <v>0</v>
      </c>
      <c r="Z161" s="88" t="str">
        <f t="shared" si="6"/>
        <v>0 0</v>
      </c>
    </row>
    <row r="162" spans="23:26" x14ac:dyDescent="0.25">
      <c r="W162" s="88">
        <f>'Member Info'!B189</f>
        <v>0</v>
      </c>
      <c r="X162" s="88">
        <f>'Member Info'!D189</f>
        <v>0</v>
      </c>
      <c r="Y162" s="88">
        <f>'Member Info'!E189</f>
        <v>0</v>
      </c>
      <c r="Z162" s="88" t="str">
        <f t="shared" si="6"/>
        <v>0 0</v>
      </c>
    </row>
    <row r="163" spans="23:26" x14ac:dyDescent="0.25">
      <c r="W163" s="88">
        <f>'Member Info'!B190</f>
        <v>0</v>
      </c>
      <c r="X163" s="88">
        <f>'Member Info'!D190</f>
        <v>0</v>
      </c>
      <c r="Y163" s="88">
        <f>'Member Info'!E190</f>
        <v>0</v>
      </c>
      <c r="Z163" s="88" t="str">
        <f t="shared" si="6"/>
        <v>0 0</v>
      </c>
    </row>
    <row r="164" spans="23:26" x14ac:dyDescent="0.25">
      <c r="W164" s="88">
        <f>'Member Info'!B191</f>
        <v>0</v>
      </c>
      <c r="X164" s="88">
        <f>'Member Info'!D191</f>
        <v>0</v>
      </c>
      <c r="Y164" s="88">
        <f>'Member Info'!E191</f>
        <v>0</v>
      </c>
      <c r="Z164" s="88" t="str">
        <f t="shared" si="6"/>
        <v>0 0</v>
      </c>
    </row>
    <row r="165" spans="23:26" x14ac:dyDescent="0.25">
      <c r="W165" s="88">
        <f>'Member Info'!B192</f>
        <v>0</v>
      </c>
      <c r="X165" s="88">
        <f>'Member Info'!D192</f>
        <v>0</v>
      </c>
      <c r="Y165" s="88">
        <f>'Member Info'!E192</f>
        <v>0</v>
      </c>
      <c r="Z165" s="88" t="str">
        <f t="shared" si="6"/>
        <v>0 0</v>
      </c>
    </row>
    <row r="166" spans="23:26" x14ac:dyDescent="0.25">
      <c r="W166" s="88">
        <f>'Member Info'!B193</f>
        <v>0</v>
      </c>
      <c r="X166" s="88">
        <f>'Member Info'!D193</f>
        <v>0</v>
      </c>
      <c r="Y166" s="88">
        <f>'Member Info'!E193</f>
        <v>0</v>
      </c>
      <c r="Z166" s="88" t="str">
        <f t="shared" si="6"/>
        <v>0 0</v>
      </c>
    </row>
    <row r="167" spans="23:26" x14ac:dyDescent="0.25">
      <c r="W167" s="88">
        <f>'Member Info'!B194</f>
        <v>0</v>
      </c>
      <c r="X167" s="88">
        <f>'Member Info'!D194</f>
        <v>0</v>
      </c>
      <c r="Y167" s="88">
        <f>'Member Info'!E194</f>
        <v>0</v>
      </c>
      <c r="Z167" s="88" t="str">
        <f t="shared" si="6"/>
        <v>0 0</v>
      </c>
    </row>
    <row r="168" spans="23:26" x14ac:dyDescent="0.25">
      <c r="W168" s="88">
        <f>'Member Info'!B195</f>
        <v>0</v>
      </c>
      <c r="X168" s="88">
        <f>'Member Info'!D195</f>
        <v>0</v>
      </c>
      <c r="Y168" s="88">
        <f>'Member Info'!E195</f>
        <v>0</v>
      </c>
      <c r="Z168" s="88" t="str">
        <f t="shared" si="6"/>
        <v>0 0</v>
      </c>
    </row>
    <row r="169" spans="23:26" x14ac:dyDescent="0.25">
      <c r="W169" s="88">
        <f>'Member Info'!B196</f>
        <v>0</v>
      </c>
      <c r="X169" s="88">
        <f>'Member Info'!D196</f>
        <v>0</v>
      </c>
      <c r="Y169" s="88">
        <f>'Member Info'!E196</f>
        <v>0</v>
      </c>
      <c r="Z169" s="88" t="str">
        <f t="shared" si="6"/>
        <v>0 0</v>
      </c>
    </row>
    <row r="170" spans="23:26" x14ac:dyDescent="0.25">
      <c r="W170" s="88">
        <f>'Member Info'!B197</f>
        <v>0</v>
      </c>
      <c r="X170" s="88">
        <f>'Member Info'!D197</f>
        <v>0</v>
      </c>
      <c r="Y170" s="88">
        <f>'Member Info'!E197</f>
        <v>0</v>
      </c>
      <c r="Z170" s="88" t="str">
        <f t="shared" si="6"/>
        <v>0 0</v>
      </c>
    </row>
    <row r="171" spans="23:26" x14ac:dyDescent="0.25">
      <c r="W171" s="88">
        <f>'Member Info'!B198</f>
        <v>0</v>
      </c>
      <c r="X171" s="88">
        <f>'Member Info'!D198</f>
        <v>0</v>
      </c>
      <c r="Y171" s="88">
        <f>'Member Info'!E198</f>
        <v>0</v>
      </c>
      <c r="Z171" s="88" t="str">
        <f t="shared" si="6"/>
        <v>0 0</v>
      </c>
    </row>
    <row r="172" spans="23:26" x14ac:dyDescent="0.25">
      <c r="W172" s="88">
        <f>'Member Info'!B199</f>
        <v>0</v>
      </c>
      <c r="X172" s="88">
        <f>'Member Info'!D199</f>
        <v>0</v>
      </c>
      <c r="Y172" s="88">
        <f>'Member Info'!E199</f>
        <v>0</v>
      </c>
      <c r="Z172" s="88" t="str">
        <f t="shared" si="6"/>
        <v>0 0</v>
      </c>
    </row>
    <row r="173" spans="23:26" x14ac:dyDescent="0.25">
      <c r="W173" s="88">
        <f>'Member Info'!B200</f>
        <v>0</v>
      </c>
      <c r="X173" s="88">
        <f>'Member Info'!D200</f>
        <v>0</v>
      </c>
      <c r="Y173" s="88">
        <f>'Member Info'!E200</f>
        <v>0</v>
      </c>
      <c r="Z173" s="88" t="str">
        <f t="shared" si="6"/>
        <v>0 0</v>
      </c>
    </row>
    <row r="174" spans="23:26" x14ac:dyDescent="0.25">
      <c r="W174" s="88">
        <f>'Member Info'!B201</f>
        <v>0</v>
      </c>
      <c r="X174" s="88">
        <f>'Member Info'!D201</f>
        <v>0</v>
      </c>
      <c r="Y174" s="88">
        <f>'Member Info'!E201</f>
        <v>0</v>
      </c>
      <c r="Z174" s="88" t="str">
        <f t="shared" si="6"/>
        <v>0 0</v>
      </c>
    </row>
    <row r="175" spans="23:26" x14ac:dyDescent="0.25">
      <c r="W175" s="88">
        <f>'Member Info'!B202</f>
        <v>0</v>
      </c>
      <c r="X175" s="88">
        <f>'Member Info'!D202</f>
        <v>0</v>
      </c>
      <c r="Y175" s="88">
        <f>'Member Info'!E202</f>
        <v>0</v>
      </c>
      <c r="Z175" s="88" t="str">
        <f t="shared" si="6"/>
        <v>0 0</v>
      </c>
    </row>
    <row r="176" spans="23:26" x14ac:dyDescent="0.25">
      <c r="W176" s="88">
        <f>'Member Info'!B203</f>
        <v>0</v>
      </c>
      <c r="X176" s="88">
        <f>'Member Info'!D203</f>
        <v>0</v>
      </c>
      <c r="Y176" s="88">
        <f>'Member Info'!E203</f>
        <v>0</v>
      </c>
      <c r="Z176" s="88" t="str">
        <f t="shared" si="6"/>
        <v>0 0</v>
      </c>
    </row>
    <row r="177" spans="23:26" x14ac:dyDescent="0.25">
      <c r="W177" s="88">
        <f>'Member Info'!B204</f>
        <v>0</v>
      </c>
      <c r="X177" s="88">
        <f>'Member Info'!D204</f>
        <v>0</v>
      </c>
      <c r="Y177" s="88">
        <f>'Member Info'!E204</f>
        <v>0</v>
      </c>
      <c r="Z177" s="88" t="str">
        <f t="shared" si="6"/>
        <v>0 0</v>
      </c>
    </row>
    <row r="178" spans="23:26" x14ac:dyDescent="0.25">
      <c r="W178" s="88">
        <f>'Member Info'!B205</f>
        <v>0</v>
      </c>
      <c r="X178" s="88">
        <f>'Member Info'!D205</f>
        <v>0</v>
      </c>
      <c r="Y178" s="88">
        <f>'Member Info'!E205</f>
        <v>0</v>
      </c>
      <c r="Z178" s="88" t="str">
        <f t="shared" si="6"/>
        <v>0 0</v>
      </c>
    </row>
    <row r="179" spans="23:26" x14ac:dyDescent="0.25">
      <c r="W179" s="88">
        <f>'Member Info'!B206</f>
        <v>0</v>
      </c>
      <c r="X179" s="88">
        <f>'Member Info'!D206</f>
        <v>0</v>
      </c>
      <c r="Y179" s="88">
        <f>'Member Info'!E206</f>
        <v>0</v>
      </c>
      <c r="Z179" s="88" t="str">
        <f t="shared" si="6"/>
        <v>0 0</v>
      </c>
    </row>
    <row r="180" spans="23:26" x14ac:dyDescent="0.25">
      <c r="W180" s="88">
        <f>'Member Info'!B207</f>
        <v>0</v>
      </c>
      <c r="X180" s="88">
        <f>'Member Info'!D207</f>
        <v>0</v>
      </c>
      <c r="Y180" s="88">
        <f>'Member Info'!E207</f>
        <v>0</v>
      </c>
      <c r="Z180" s="88" t="str">
        <f t="shared" si="6"/>
        <v>0 0</v>
      </c>
    </row>
    <row r="181" spans="23:26" x14ac:dyDescent="0.25">
      <c r="W181" s="88">
        <f>'Member Info'!B208</f>
        <v>0</v>
      </c>
      <c r="X181" s="88">
        <f>'Member Info'!D208</f>
        <v>0</v>
      </c>
      <c r="Y181" s="88">
        <f>'Member Info'!E208</f>
        <v>0</v>
      </c>
      <c r="Z181" s="88" t="str">
        <f t="shared" si="6"/>
        <v>0 0</v>
      </c>
    </row>
    <row r="182" spans="23:26" x14ac:dyDescent="0.25">
      <c r="W182" s="88">
        <f>'Member Info'!B209</f>
        <v>0</v>
      </c>
      <c r="X182" s="88">
        <f>'Member Info'!D209</f>
        <v>0</v>
      </c>
      <c r="Y182" s="88">
        <f>'Member Info'!E209</f>
        <v>0</v>
      </c>
      <c r="Z182" s="88" t="str">
        <f t="shared" si="6"/>
        <v>0 0</v>
      </c>
    </row>
    <row r="183" spans="23:26" x14ac:dyDescent="0.25">
      <c r="W183" s="88">
        <f>'Member Info'!B210</f>
        <v>0</v>
      </c>
      <c r="X183" s="88">
        <f>'Member Info'!D210</f>
        <v>0</v>
      </c>
      <c r="Y183" s="88">
        <f>'Member Info'!E210</f>
        <v>0</v>
      </c>
      <c r="Z183" s="88" t="str">
        <f t="shared" si="6"/>
        <v>0 0</v>
      </c>
    </row>
    <row r="184" spans="23:26" x14ac:dyDescent="0.25">
      <c r="W184" s="88">
        <f>'Member Info'!B211</f>
        <v>0</v>
      </c>
      <c r="X184" s="88">
        <f>'Member Info'!D211</f>
        <v>0</v>
      </c>
      <c r="Y184" s="88">
        <f>'Member Info'!E211</f>
        <v>0</v>
      </c>
      <c r="Z184" s="88" t="str">
        <f t="shared" si="6"/>
        <v>0 0</v>
      </c>
    </row>
    <row r="185" spans="23:26" x14ac:dyDescent="0.25">
      <c r="W185" s="88">
        <f>'Member Info'!B212</f>
        <v>0</v>
      </c>
      <c r="X185" s="88">
        <f>'Member Info'!D212</f>
        <v>0</v>
      </c>
      <c r="Y185" s="88">
        <f>'Member Info'!E212</f>
        <v>0</v>
      </c>
      <c r="Z185" s="88" t="str">
        <f t="shared" si="6"/>
        <v>0 0</v>
      </c>
    </row>
    <row r="186" spans="23:26" x14ac:dyDescent="0.25">
      <c r="W186" s="88">
        <f>'Member Info'!B213</f>
        <v>0</v>
      </c>
      <c r="X186" s="88">
        <f>'Member Info'!D213</f>
        <v>0</v>
      </c>
      <c r="Y186" s="88">
        <f>'Member Info'!E213</f>
        <v>0</v>
      </c>
      <c r="Z186" s="88" t="str">
        <f t="shared" si="6"/>
        <v>0 0</v>
      </c>
    </row>
    <row r="187" spans="23:26" x14ac:dyDescent="0.25">
      <c r="W187" s="88">
        <f>'Member Info'!B214</f>
        <v>0</v>
      </c>
      <c r="X187" s="88">
        <f>'Member Info'!D214</f>
        <v>0</v>
      </c>
      <c r="Y187" s="88">
        <f>'Member Info'!E214</f>
        <v>0</v>
      </c>
      <c r="Z187" s="88" t="str">
        <f t="shared" si="6"/>
        <v>0 0</v>
      </c>
    </row>
    <row r="188" spans="23:26" x14ac:dyDescent="0.25">
      <c r="W188" s="88">
        <f>'Member Info'!B215</f>
        <v>0</v>
      </c>
      <c r="X188" s="88">
        <f>'Member Info'!D215</f>
        <v>0</v>
      </c>
      <c r="Y188" s="88">
        <f>'Member Info'!E215</f>
        <v>0</v>
      </c>
      <c r="Z188" s="88" t="str">
        <f t="shared" si="6"/>
        <v>0 0</v>
      </c>
    </row>
    <row r="189" spans="23:26" x14ac:dyDescent="0.25">
      <c r="W189" s="88">
        <f>'Member Info'!B216</f>
        <v>0</v>
      </c>
      <c r="X189" s="88">
        <f>'Member Info'!D216</f>
        <v>0</v>
      </c>
      <c r="Y189" s="88">
        <f>'Member Info'!E216</f>
        <v>0</v>
      </c>
      <c r="Z189" s="88" t="str">
        <f t="shared" si="6"/>
        <v>0 0</v>
      </c>
    </row>
    <row r="190" spans="23:26" x14ac:dyDescent="0.25">
      <c r="W190" s="88">
        <f>'Member Info'!B217</f>
        <v>0</v>
      </c>
      <c r="X190" s="88">
        <f>'Member Info'!D217</f>
        <v>0</v>
      </c>
      <c r="Y190" s="88">
        <f>'Member Info'!E217</f>
        <v>0</v>
      </c>
      <c r="Z190" s="88" t="str">
        <f t="shared" si="6"/>
        <v>0 0</v>
      </c>
    </row>
  </sheetData>
  <sheetProtection password="DA71" sheet="1" objects="1" scenarios="1"/>
  <mergeCells count="6">
    <mergeCell ref="C21:K23"/>
    <mergeCell ref="C4:D4"/>
    <mergeCell ref="H4:I4"/>
    <mergeCell ref="C2:D3"/>
    <mergeCell ref="B1:L1"/>
    <mergeCell ref="K2:L4"/>
  </mergeCells>
  <dataValidations xWindow="565" yWindow="197" count="1">
    <dataValidation type="list" allowBlank="1" showInputMessage="1" showErrorMessage="1" errorTitle="Drop Down Menu" error="You may only choose a National Insurance number that is entered on the member info page._x000a__x000a_Press Cancel to proceed." promptTitle="Member Name " prompt="Please Choose the member._x000a__x000a_You may need to scroll up on the Drop down menu to see employees._x000a_If a member appears on your form twice for 2 roles, the order on the list is the same order on the member information page._x000a__x000a_Press Esc to remove this message" sqref="C4:D4" xr:uid="{00000000-0002-0000-0E00-000000000000}">
      <formula1>$Z$2:$Z$151</formula1>
    </dataValidation>
  </dataValidation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tabColor rgb="FF00B050"/>
  </sheetPr>
  <dimension ref="A1:AA5019"/>
  <sheetViews>
    <sheetView showZeros="0" topLeftCell="A16" zoomScale="70" zoomScaleNormal="70" workbookViewId="0">
      <selection activeCell="Z28" sqref="Z28"/>
    </sheetView>
  </sheetViews>
  <sheetFormatPr defaultRowHeight="15" x14ac:dyDescent="0.25"/>
  <cols>
    <col min="1" max="1" width="9.140625" style="1"/>
    <col min="2" max="2" width="11.7109375" style="1" customWidth="1"/>
    <col min="3" max="3" width="18.7109375" style="1" customWidth="1"/>
    <col min="4" max="4" width="12.140625" style="1" customWidth="1"/>
    <col min="5" max="5" width="13.85546875" style="1" customWidth="1"/>
    <col min="6" max="7" width="16.5703125" style="1" customWidth="1"/>
    <col min="8" max="8" width="18.85546875" style="1" customWidth="1"/>
    <col min="9" max="12" width="10.7109375" style="1" hidden="1" customWidth="1"/>
    <col min="13" max="14" width="10.7109375" style="1" customWidth="1"/>
    <col min="15" max="15" width="14.85546875" style="1" customWidth="1"/>
    <col min="16" max="16" width="15.85546875" style="1" customWidth="1"/>
    <col min="17" max="17" width="13.85546875" style="1" customWidth="1"/>
    <col min="18" max="18" width="13.5703125" style="1" customWidth="1"/>
    <col min="19" max="19" width="14.85546875" style="1" customWidth="1"/>
    <col min="20" max="20" width="9.140625" style="1" customWidth="1"/>
    <col min="21" max="21" width="13.5703125" style="1" customWidth="1"/>
    <col min="22" max="24" width="9.140625" style="1" customWidth="1"/>
    <col min="25" max="25" width="22.85546875" style="1" bestFit="1" customWidth="1"/>
    <col min="26" max="26" width="18.140625" style="1" bestFit="1" customWidth="1"/>
    <col min="27" max="16384" width="9.140625" style="1"/>
  </cols>
  <sheetData>
    <row r="1" spans="1:25" s="2" customFormat="1" x14ac:dyDescent="0.25">
      <c r="A1" s="10"/>
      <c r="B1" s="11"/>
      <c r="C1" s="11"/>
      <c r="D1" s="11"/>
      <c r="E1" s="11"/>
      <c r="F1" s="11"/>
      <c r="G1" s="11"/>
      <c r="H1" s="11"/>
      <c r="I1" s="11"/>
      <c r="J1" s="16"/>
      <c r="K1" s="16"/>
      <c r="L1" s="16"/>
      <c r="M1" s="16"/>
      <c r="N1" s="16"/>
      <c r="O1" s="16"/>
      <c r="P1" s="17"/>
      <c r="Q1" s="5"/>
      <c r="R1" s="5"/>
      <c r="S1" s="126"/>
      <c r="T1" s="126"/>
      <c r="U1" s="126"/>
      <c r="V1" s="126"/>
      <c r="W1" s="126"/>
      <c r="X1" s="126"/>
      <c r="Y1" s="126"/>
    </row>
    <row r="2" spans="1:25" s="2" customFormat="1" ht="23.25" x14ac:dyDescent="0.35">
      <c r="A2" s="6"/>
      <c r="B2" s="25"/>
      <c r="C2" s="25"/>
      <c r="D2" s="403" t="s">
        <v>0</v>
      </c>
      <c r="E2" s="403"/>
      <c r="F2" s="403"/>
      <c r="G2" s="403"/>
      <c r="H2" s="403"/>
      <c r="I2" s="403"/>
      <c r="J2" s="403"/>
      <c r="K2" s="403"/>
      <c r="L2" s="403"/>
      <c r="M2" s="403"/>
      <c r="N2" s="403"/>
      <c r="O2" s="151"/>
      <c r="P2" s="3"/>
      <c r="Q2" s="5"/>
      <c r="R2" s="5"/>
      <c r="S2" s="86">
        <v>1995</v>
      </c>
      <c r="T2" s="86"/>
      <c r="U2" s="126"/>
      <c r="V2" s="126"/>
      <c r="W2" s="126"/>
      <c r="X2" s="126"/>
      <c r="Y2" s="126"/>
    </row>
    <row r="3" spans="1:25" s="2" customFormat="1" ht="21" x14ac:dyDescent="0.35">
      <c r="A3" s="6"/>
      <c r="B3" s="25"/>
      <c r="C3" s="25"/>
      <c r="D3" s="391" t="s">
        <v>1</v>
      </c>
      <c r="E3" s="391"/>
      <c r="F3" s="391"/>
      <c r="G3" s="391"/>
      <c r="H3" s="391"/>
      <c r="I3" s="391"/>
      <c r="J3" s="391"/>
      <c r="K3" s="391"/>
      <c r="L3" s="391"/>
      <c r="M3" s="391"/>
      <c r="N3" s="391"/>
      <c r="O3" s="152"/>
      <c r="P3" s="3"/>
      <c r="Q3" s="5"/>
      <c r="R3" s="5"/>
      <c r="S3" s="86">
        <v>2008</v>
      </c>
      <c r="T3" s="86"/>
      <c r="U3" s="126"/>
      <c r="V3" s="126"/>
      <c r="W3" s="126"/>
      <c r="X3" s="126"/>
      <c r="Y3" s="126"/>
    </row>
    <row r="4" spans="1:25" s="2" customFormat="1" x14ac:dyDescent="0.25">
      <c r="A4" s="6"/>
      <c r="B4" s="25"/>
      <c r="C4" s="25"/>
      <c r="D4" s="12"/>
      <c r="E4" s="12"/>
      <c r="F4" s="12"/>
      <c r="G4" s="12"/>
      <c r="H4" s="12"/>
      <c r="I4" s="12"/>
      <c r="J4" s="12"/>
      <c r="K4" s="12"/>
      <c r="L4" s="5"/>
      <c r="M4" s="5"/>
      <c r="N4" s="5"/>
      <c r="O4" s="5"/>
      <c r="P4" s="3"/>
      <c r="Q4" s="5"/>
      <c r="R4" s="5"/>
      <c r="S4" s="86">
        <v>2015</v>
      </c>
      <c r="T4" s="86"/>
      <c r="U4" s="126"/>
      <c r="V4" s="126"/>
      <c r="W4" s="126"/>
      <c r="X4" s="126"/>
      <c r="Y4" s="126"/>
    </row>
    <row r="5" spans="1:25" s="2" customFormat="1" ht="16.5" thickBot="1" x14ac:dyDescent="0.3">
      <c r="A5" s="6"/>
      <c r="B5" s="25"/>
      <c r="C5" s="25"/>
      <c r="D5" s="83" t="s">
        <v>2</v>
      </c>
      <c r="E5" s="83"/>
      <c r="F5" s="83"/>
      <c r="G5" s="83"/>
      <c r="H5" s="83"/>
      <c r="I5" s="83"/>
      <c r="J5" s="83"/>
      <c r="K5" s="83"/>
      <c r="L5" s="83"/>
      <c r="M5" s="83"/>
      <c r="N5" s="83"/>
      <c r="O5" s="153"/>
      <c r="P5" s="3"/>
      <c r="Q5" s="5"/>
      <c r="R5" s="5"/>
      <c r="S5" s="86"/>
      <c r="T5" s="86"/>
      <c r="U5" s="126"/>
      <c r="V5" s="126"/>
      <c r="W5" s="126"/>
      <c r="X5" s="126"/>
      <c r="Y5" s="126"/>
    </row>
    <row r="6" spans="1:25" ht="15.75" thickBot="1" x14ac:dyDescent="0.3">
      <c r="A6" s="6"/>
      <c r="B6" s="25"/>
      <c r="C6" s="25"/>
      <c r="D6" s="461">
        <f>'Member Info'!D6</f>
        <v>0</v>
      </c>
      <c r="E6" s="462"/>
      <c r="F6" s="462"/>
      <c r="G6" s="462"/>
      <c r="H6" s="462"/>
      <c r="I6" s="462"/>
      <c r="J6" s="462"/>
      <c r="K6" s="462"/>
      <c r="L6" s="462"/>
      <c r="M6" s="462"/>
      <c r="N6" s="463"/>
      <c r="O6" s="171"/>
      <c r="P6" s="3"/>
      <c r="Q6" s="5"/>
      <c r="R6" s="5"/>
      <c r="S6" s="86"/>
      <c r="T6" s="86"/>
      <c r="U6" s="126"/>
      <c r="V6" s="126"/>
      <c r="W6" s="126"/>
      <c r="X6" s="126"/>
      <c r="Y6" s="126"/>
    </row>
    <row r="7" spans="1:25" s="2" customFormat="1" x14ac:dyDescent="0.25">
      <c r="A7" s="6"/>
      <c r="B7" s="25"/>
      <c r="C7" s="25"/>
      <c r="D7" s="12"/>
      <c r="E7" s="12"/>
      <c r="F7" s="12"/>
      <c r="G7" s="12"/>
      <c r="H7" s="12"/>
      <c r="I7" s="12"/>
      <c r="J7" s="12"/>
      <c r="K7" s="12"/>
      <c r="L7" s="5"/>
      <c r="M7" s="5"/>
      <c r="N7" s="5"/>
      <c r="O7" s="5"/>
      <c r="P7" s="3"/>
      <c r="Q7" s="5"/>
      <c r="R7" s="5"/>
      <c r="S7" s="86"/>
      <c r="T7" s="86"/>
      <c r="U7" s="126"/>
      <c r="V7" s="126"/>
      <c r="W7" s="126"/>
      <c r="X7" s="126"/>
      <c r="Y7" s="126"/>
    </row>
    <row r="8" spans="1:25" s="2" customFormat="1" ht="16.5" thickBot="1" x14ac:dyDescent="0.3">
      <c r="A8" s="6"/>
      <c r="B8" s="25"/>
      <c r="C8" s="25"/>
      <c r="D8" s="83" t="s">
        <v>3</v>
      </c>
      <c r="E8" s="83"/>
      <c r="F8" s="83"/>
      <c r="G8" s="83"/>
      <c r="H8" s="83"/>
      <c r="I8" s="83"/>
      <c r="J8" s="83"/>
      <c r="K8" s="83"/>
      <c r="L8" s="83"/>
      <c r="M8" s="83"/>
      <c r="N8" s="83"/>
      <c r="O8" s="153"/>
      <c r="P8" s="3"/>
      <c r="Q8" s="5"/>
      <c r="R8" s="5"/>
      <c r="S8" s="126"/>
      <c r="T8" s="126"/>
      <c r="U8" s="126"/>
      <c r="V8" s="126"/>
      <c r="W8" s="126"/>
      <c r="X8" s="126"/>
      <c r="Y8" s="126"/>
    </row>
    <row r="9" spans="1:25" x14ac:dyDescent="0.25">
      <c r="A9" s="6"/>
      <c r="B9" s="25"/>
      <c r="C9" s="25"/>
      <c r="D9" s="524">
        <f>'Member Info'!$D$9</f>
        <v>0</v>
      </c>
      <c r="E9" s="525"/>
      <c r="F9" s="525"/>
      <c r="G9" s="525"/>
      <c r="H9" s="525"/>
      <c r="I9" s="525"/>
      <c r="J9" s="525"/>
      <c r="K9" s="525"/>
      <c r="L9" s="525"/>
      <c r="M9" s="525"/>
      <c r="N9" s="526"/>
      <c r="O9" s="172"/>
      <c r="P9" s="3"/>
      <c r="Q9" s="5"/>
      <c r="R9" s="5"/>
      <c r="S9" s="126"/>
      <c r="T9" s="126"/>
      <c r="U9" s="126"/>
      <c r="V9" s="126"/>
      <c r="W9" s="126"/>
      <c r="X9" s="126"/>
      <c r="Y9" s="126"/>
    </row>
    <row r="10" spans="1:25" x14ac:dyDescent="0.25">
      <c r="A10" s="6"/>
      <c r="B10" s="25"/>
      <c r="C10" s="25"/>
      <c r="D10" s="527">
        <f>'Member Info'!$D$10</f>
        <v>0</v>
      </c>
      <c r="E10" s="528"/>
      <c r="F10" s="528"/>
      <c r="G10" s="528"/>
      <c r="H10" s="528"/>
      <c r="I10" s="528"/>
      <c r="J10" s="528"/>
      <c r="K10" s="528"/>
      <c r="L10" s="528"/>
      <c r="M10" s="528"/>
      <c r="N10" s="529"/>
      <c r="O10" s="172"/>
      <c r="P10" s="3"/>
      <c r="Q10" s="5"/>
      <c r="R10" s="5"/>
      <c r="S10" s="126"/>
      <c r="T10" s="126"/>
      <c r="U10" s="126"/>
      <c r="V10" s="126"/>
      <c r="W10" s="126"/>
      <c r="X10" s="126"/>
      <c r="Y10" s="126"/>
    </row>
    <row r="11" spans="1:25" x14ac:dyDescent="0.25">
      <c r="A11" s="6"/>
      <c r="B11" s="25"/>
      <c r="C11" s="25"/>
      <c r="D11" s="527">
        <f>'Member Info'!$D$11</f>
        <v>0</v>
      </c>
      <c r="E11" s="528"/>
      <c r="F11" s="528"/>
      <c r="G11" s="528"/>
      <c r="H11" s="528"/>
      <c r="I11" s="528"/>
      <c r="J11" s="528"/>
      <c r="K11" s="528"/>
      <c r="L11" s="528"/>
      <c r="M11" s="528"/>
      <c r="N11" s="529"/>
      <c r="O11" s="172"/>
      <c r="P11" s="3"/>
      <c r="Q11" s="5"/>
      <c r="R11" s="5"/>
      <c r="S11" s="126"/>
      <c r="T11" s="126"/>
      <c r="U11" s="126"/>
      <c r="V11" s="126"/>
      <c r="W11" s="126"/>
      <c r="X11" s="126"/>
      <c r="Y11" s="126"/>
    </row>
    <row r="12" spans="1:25" x14ac:dyDescent="0.25">
      <c r="A12" s="6"/>
      <c r="B12" s="25"/>
      <c r="C12" s="25"/>
      <c r="D12" s="527">
        <f>'Member Info'!D12</f>
        <v>0</v>
      </c>
      <c r="E12" s="528"/>
      <c r="F12" s="528"/>
      <c r="G12" s="528"/>
      <c r="H12" s="528"/>
      <c r="I12" s="528"/>
      <c r="J12" s="528"/>
      <c r="K12" s="528"/>
      <c r="L12" s="528"/>
      <c r="M12" s="528"/>
      <c r="N12" s="529"/>
      <c r="O12" s="172"/>
      <c r="P12" s="3"/>
      <c r="Q12" s="5"/>
      <c r="R12" s="5"/>
      <c r="S12" s="126"/>
      <c r="T12" s="126"/>
      <c r="U12" s="126"/>
      <c r="V12" s="126"/>
      <c r="W12" s="126"/>
      <c r="X12" s="126"/>
      <c r="Y12" s="126"/>
    </row>
    <row r="13" spans="1:25" ht="15.75" thickBot="1" x14ac:dyDescent="0.3">
      <c r="A13" s="6"/>
      <c r="B13" s="25"/>
      <c r="C13" s="25"/>
      <c r="D13" s="538">
        <f>'Member Info'!D13</f>
        <v>0</v>
      </c>
      <c r="E13" s="539"/>
      <c r="F13" s="539"/>
      <c r="G13" s="539"/>
      <c r="H13" s="539"/>
      <c r="I13" s="539"/>
      <c r="J13" s="539"/>
      <c r="K13" s="539"/>
      <c r="L13" s="539"/>
      <c r="M13" s="539"/>
      <c r="N13" s="540"/>
      <c r="O13" s="172"/>
      <c r="P13" s="3"/>
      <c r="Q13" s="5"/>
      <c r="R13" s="5"/>
      <c r="S13" s="126"/>
      <c r="T13" s="126"/>
      <c r="U13" s="126"/>
      <c r="V13" s="126"/>
      <c r="W13" s="126"/>
      <c r="X13" s="126"/>
      <c r="Y13" s="126"/>
    </row>
    <row r="14" spans="1:25" s="2" customFormat="1" x14ac:dyDescent="0.25">
      <c r="A14" s="6"/>
      <c r="B14" s="25"/>
      <c r="C14" s="25"/>
      <c r="D14" s="12"/>
      <c r="E14" s="12"/>
      <c r="F14" s="12"/>
      <c r="G14" s="12"/>
      <c r="H14" s="12"/>
      <c r="I14" s="12"/>
      <c r="J14" s="12"/>
      <c r="K14" s="12"/>
      <c r="L14" s="5"/>
      <c r="M14" s="5"/>
      <c r="N14" s="5"/>
      <c r="O14" s="5"/>
      <c r="P14" s="3"/>
      <c r="Q14" s="5"/>
      <c r="R14" s="5"/>
      <c r="S14" s="126"/>
      <c r="T14" s="126"/>
      <c r="U14" s="126"/>
      <c r="V14" s="126"/>
      <c r="W14" s="126"/>
      <c r="X14" s="173"/>
      <c r="Y14" s="126"/>
    </row>
    <row r="15" spans="1:25" s="2" customFormat="1" ht="16.5" thickBot="1" x14ac:dyDescent="0.3">
      <c r="A15" s="6"/>
      <c r="B15" s="25"/>
      <c r="C15" s="25"/>
      <c r="D15" s="83" t="s">
        <v>4</v>
      </c>
      <c r="E15" s="83"/>
      <c r="F15" s="83"/>
      <c r="G15" s="83"/>
      <c r="H15" s="83"/>
      <c r="I15" s="154"/>
      <c r="J15" s="13"/>
      <c r="K15" s="12"/>
      <c r="L15" s="83" t="s">
        <v>5</v>
      </c>
      <c r="M15" s="83"/>
      <c r="N15" s="83"/>
      <c r="O15" s="154"/>
      <c r="P15" s="3"/>
      <c r="Q15" s="5"/>
      <c r="R15" s="5"/>
      <c r="S15" s="126"/>
      <c r="T15" s="126"/>
      <c r="U15" s="126"/>
      <c r="V15" s="126"/>
      <c r="W15" s="126"/>
      <c r="X15" s="173"/>
      <c r="Y15" s="126"/>
    </row>
    <row r="16" spans="1:25" ht="17.25" thickBot="1" x14ac:dyDescent="0.3">
      <c r="A16" s="6"/>
      <c r="B16" s="25"/>
      <c r="C16" s="25"/>
      <c r="D16" s="461">
        <f>'Member Info'!$D$16</f>
        <v>0</v>
      </c>
      <c r="E16" s="462"/>
      <c r="F16" s="462"/>
      <c r="G16" s="462"/>
      <c r="H16" s="462"/>
      <c r="I16" s="463"/>
      <c r="J16" s="24"/>
      <c r="K16" s="12"/>
      <c r="L16" s="174"/>
      <c r="M16" s="175"/>
      <c r="N16" s="176"/>
      <c r="O16" s="177"/>
      <c r="P16" s="3"/>
      <c r="Q16" s="5"/>
      <c r="R16" s="5"/>
      <c r="S16" s="126"/>
      <c r="T16" s="126"/>
      <c r="U16" s="126"/>
      <c r="V16" s="126"/>
      <c r="W16" s="126"/>
      <c r="X16" s="178"/>
      <c r="Y16" s="126"/>
    </row>
    <row r="17" spans="1:27" s="2" customFormat="1" x14ac:dyDescent="0.25">
      <c r="A17" s="6"/>
      <c r="B17" s="25"/>
      <c r="C17" s="25"/>
      <c r="D17" s="12"/>
      <c r="E17" s="12"/>
      <c r="F17" s="12"/>
      <c r="G17" s="12"/>
      <c r="H17" s="12"/>
      <c r="I17" s="12"/>
      <c r="J17" s="12"/>
      <c r="K17" s="12"/>
      <c r="L17" s="5"/>
      <c r="M17" s="5"/>
      <c r="N17" s="5"/>
      <c r="O17" s="5"/>
      <c r="P17" s="3"/>
      <c r="Q17" s="5"/>
      <c r="R17" s="5"/>
      <c r="S17" s="126"/>
      <c r="T17" s="126"/>
      <c r="U17" s="126"/>
      <c r="V17" s="126"/>
      <c r="W17" s="126"/>
      <c r="X17" s="126"/>
      <c r="Y17" s="126"/>
    </row>
    <row r="18" spans="1:27" s="2" customFormat="1" ht="16.5" thickBot="1" x14ac:dyDescent="0.3">
      <c r="A18" s="6"/>
      <c r="B18" s="25"/>
      <c r="C18" s="25"/>
      <c r="D18" s="83" t="s">
        <v>6</v>
      </c>
      <c r="E18" s="83"/>
      <c r="F18" s="83"/>
      <c r="G18" s="402"/>
      <c r="H18" s="402"/>
      <c r="I18" s="402"/>
      <c r="J18" s="13"/>
      <c r="K18" s="12"/>
      <c r="L18" s="154" t="s">
        <v>7</v>
      </c>
      <c r="M18" s="154"/>
      <c r="N18" s="154"/>
      <c r="O18" s="154"/>
      <c r="P18" s="3"/>
      <c r="Q18" s="5"/>
      <c r="R18" s="5"/>
      <c r="S18" s="126"/>
      <c r="T18" s="126"/>
      <c r="U18" s="126"/>
      <c r="V18" s="126"/>
      <c r="W18" s="126"/>
      <c r="X18" s="126"/>
      <c r="Y18" s="126"/>
    </row>
    <row r="19" spans="1:27" ht="15.75" customHeight="1" thickBot="1" x14ac:dyDescent="0.3">
      <c r="A19" s="6"/>
      <c r="B19" s="25"/>
      <c r="C19" s="25"/>
      <c r="D19" s="461">
        <f>'Member Info'!$D$19</f>
        <v>0</v>
      </c>
      <c r="E19" s="462"/>
      <c r="F19" s="462"/>
      <c r="G19" s="560"/>
      <c r="H19" s="561"/>
      <c r="I19" s="562"/>
      <c r="J19" s="24"/>
      <c r="K19" s="12"/>
      <c r="L19" s="532">
        <f>'Member Info'!$J$19</f>
        <v>0</v>
      </c>
      <c r="M19" s="533"/>
      <c r="N19" s="534"/>
      <c r="O19" s="179"/>
      <c r="P19" s="3"/>
      <c r="Q19" s="5"/>
      <c r="R19" s="5"/>
      <c r="S19" s="126"/>
      <c r="T19" s="126"/>
      <c r="U19" s="126"/>
      <c r="V19" s="126"/>
      <c r="W19" s="126"/>
      <c r="X19" s="126"/>
      <c r="Y19" s="126"/>
    </row>
    <row r="20" spans="1:27" s="2" customFormat="1" x14ac:dyDescent="0.25">
      <c r="A20" s="6"/>
      <c r="B20" s="25"/>
      <c r="C20" s="25"/>
      <c r="D20" s="25"/>
      <c r="E20" s="25"/>
      <c r="F20" s="25"/>
      <c r="G20" s="25"/>
      <c r="H20" s="25"/>
      <c r="I20" s="25"/>
      <c r="J20" s="25"/>
      <c r="K20" s="12"/>
      <c r="L20" s="5"/>
      <c r="M20" s="5"/>
      <c r="N20" s="5"/>
      <c r="O20" s="5"/>
      <c r="P20" s="3"/>
      <c r="Q20" s="5"/>
      <c r="R20" s="5"/>
      <c r="S20" s="126"/>
      <c r="T20" s="126"/>
      <c r="U20" s="126"/>
      <c r="V20" s="126"/>
      <c r="W20" s="126"/>
      <c r="X20" s="126"/>
      <c r="Y20" s="126"/>
    </row>
    <row r="21" spans="1:27" s="2" customFormat="1" ht="16.5" thickBot="1" x14ac:dyDescent="0.3">
      <c r="A21" s="6"/>
      <c r="B21" s="25"/>
      <c r="C21" s="25"/>
      <c r="D21" s="83" t="s">
        <v>8</v>
      </c>
      <c r="E21" s="83"/>
      <c r="F21" s="83"/>
      <c r="G21" s="83"/>
      <c r="H21" s="83"/>
      <c r="I21" s="154"/>
      <c r="J21" s="13"/>
      <c r="K21" s="12"/>
      <c r="L21" s="83" t="s">
        <v>9</v>
      </c>
      <c r="M21" s="83"/>
      <c r="N21" s="83"/>
      <c r="O21" s="154"/>
      <c r="P21" s="3"/>
      <c r="Q21" s="5"/>
      <c r="R21" s="5"/>
      <c r="S21" s="126"/>
      <c r="T21" s="126"/>
      <c r="U21" s="126"/>
      <c r="V21" s="126"/>
      <c r="W21" s="126"/>
      <c r="X21" s="126"/>
      <c r="Y21" s="126"/>
    </row>
    <row r="22" spans="1:27" ht="15.75" customHeight="1" thickBot="1" x14ac:dyDescent="0.3">
      <c r="A22" s="6"/>
      <c r="B22" s="25"/>
      <c r="C22" s="25"/>
      <c r="D22" s="461"/>
      <c r="E22" s="462"/>
      <c r="F22" s="462"/>
      <c r="G22" s="462"/>
      <c r="H22" s="462"/>
      <c r="I22" s="463"/>
      <c r="J22" s="24"/>
      <c r="K22" s="12"/>
      <c r="L22" s="180"/>
      <c r="M22" s="181"/>
      <c r="N22" s="182"/>
      <c r="O22" s="183"/>
      <c r="P22" s="3"/>
      <c r="Q22" s="5"/>
      <c r="R22" s="5"/>
      <c r="S22" s="126"/>
      <c r="T22" s="126"/>
      <c r="U22" s="126"/>
      <c r="V22" s="126"/>
      <c r="W22" s="126"/>
      <c r="X22" s="126"/>
      <c r="Y22" s="126"/>
    </row>
    <row r="23" spans="1:27" s="2" customFormat="1" ht="15.75" thickBot="1" x14ac:dyDescent="0.3">
      <c r="A23" s="7"/>
      <c r="B23" s="14"/>
      <c r="C23" s="14"/>
      <c r="D23" s="14"/>
      <c r="E23" s="14"/>
      <c r="F23" s="14"/>
      <c r="G23" s="14"/>
      <c r="H23" s="14"/>
      <c r="I23" s="14"/>
      <c r="J23" s="19"/>
      <c r="K23" s="19"/>
      <c r="L23" s="14"/>
      <c r="M23" s="14"/>
      <c r="N23" s="14"/>
      <c r="O23" s="12"/>
      <c r="P23" s="3"/>
      <c r="Q23" s="5"/>
      <c r="R23" s="5"/>
      <c r="S23" s="126"/>
      <c r="T23" s="126"/>
      <c r="U23" s="126"/>
      <c r="V23" s="126"/>
      <c r="W23" s="126"/>
      <c r="X23" s="126"/>
      <c r="Y23" s="126"/>
    </row>
    <row r="24" spans="1:27" s="2" customFormat="1" ht="21" x14ac:dyDescent="0.35">
      <c r="A24" s="10"/>
      <c r="B24" s="530" t="s">
        <v>10</v>
      </c>
      <c r="C24" s="530"/>
      <c r="D24" s="530"/>
      <c r="E24" s="530"/>
      <c r="F24" s="530"/>
      <c r="G24" s="530"/>
      <c r="H24" s="530"/>
      <c r="I24" s="530"/>
      <c r="J24" s="530"/>
      <c r="K24" s="530"/>
      <c r="L24" s="530"/>
      <c r="M24" s="530"/>
      <c r="N24" s="530"/>
      <c r="O24" s="12"/>
      <c r="P24" s="30"/>
      <c r="Q24" s="12"/>
      <c r="R24" s="12"/>
      <c r="S24" s="126"/>
      <c r="T24" s="126"/>
      <c r="U24" s="126"/>
      <c r="V24" s="126"/>
      <c r="W24" s="126"/>
      <c r="X24" s="126"/>
      <c r="Y24" s="126"/>
    </row>
    <row r="25" spans="1:27" s="2" customFormat="1" ht="24" thickBot="1" x14ac:dyDescent="0.4">
      <c r="A25" s="4"/>
      <c r="B25" s="29"/>
      <c r="C25" s="29"/>
      <c r="D25" s="29"/>
      <c r="E25" s="29"/>
      <c r="F25" s="29"/>
      <c r="G25" s="29"/>
      <c r="H25" s="29"/>
      <c r="I25" s="29"/>
      <c r="J25" s="29"/>
      <c r="K25" s="29"/>
      <c r="L25" s="14"/>
      <c r="M25" s="14"/>
      <c r="N25" s="14"/>
      <c r="O25" s="12"/>
      <c r="P25" s="3"/>
      <c r="Q25" s="5"/>
      <c r="R25" s="5"/>
      <c r="S25" s="126"/>
      <c r="T25" s="126"/>
      <c r="U25" s="126"/>
      <c r="V25" s="126"/>
      <c r="W25" s="126"/>
      <c r="X25" s="126"/>
      <c r="Y25" s="126"/>
    </row>
    <row r="26" spans="1:27" s="2" customFormat="1" x14ac:dyDescent="0.25">
      <c r="A26" s="4"/>
      <c r="B26" s="5"/>
      <c r="C26" s="5"/>
      <c r="D26" s="5"/>
      <c r="E26" s="5"/>
      <c r="F26" s="20"/>
      <c r="G26" s="20"/>
      <c r="H26" s="21"/>
      <c r="I26" s="20"/>
      <c r="J26" s="20"/>
      <c r="K26" s="20"/>
      <c r="L26" s="20"/>
      <c r="M26" s="20"/>
      <c r="N26" s="20"/>
      <c r="O26" s="12"/>
      <c r="P26" s="3"/>
      <c r="Q26" s="5"/>
      <c r="R26" s="5"/>
      <c r="S26" s="126"/>
      <c r="T26" s="126"/>
      <c r="U26" s="126"/>
      <c r="V26" s="126"/>
      <c r="W26" s="126"/>
      <c r="X26" s="126"/>
      <c r="Y26" s="126"/>
    </row>
    <row r="27" spans="1:27" s="2" customFormat="1" ht="94.5" x14ac:dyDescent="0.25">
      <c r="A27" s="4"/>
      <c r="B27" s="482" t="s">
        <v>11</v>
      </c>
      <c r="C27" s="483"/>
      <c r="D27" s="39" t="s">
        <v>28</v>
      </c>
      <c r="E27" s="47"/>
      <c r="F27" s="27" t="s">
        <v>12</v>
      </c>
      <c r="G27" s="27" t="s">
        <v>418</v>
      </c>
      <c r="H27" s="28" t="s">
        <v>449</v>
      </c>
      <c r="I27" s="27" t="s">
        <v>466</v>
      </c>
      <c r="J27" s="27" t="s">
        <v>14</v>
      </c>
      <c r="K27" s="27" t="s">
        <v>467</v>
      </c>
      <c r="L27" s="27" t="s">
        <v>15</v>
      </c>
      <c r="M27" s="27" t="s">
        <v>468</v>
      </c>
      <c r="N27" s="27" t="s">
        <v>16</v>
      </c>
      <c r="O27" s="81" t="s">
        <v>481</v>
      </c>
      <c r="P27" s="214"/>
      <c r="Q27" s="144" t="s">
        <v>414</v>
      </c>
      <c r="R27" s="145" t="s">
        <v>414</v>
      </c>
      <c r="S27" s="146" t="s">
        <v>415</v>
      </c>
      <c r="T27" s="146"/>
      <c r="U27" s="146" t="s">
        <v>416</v>
      </c>
      <c r="V27" s="146"/>
      <c r="W27" s="147"/>
      <c r="X27" s="148"/>
      <c r="Y27" s="126" t="s">
        <v>533</v>
      </c>
      <c r="Z27" s="2" t="s">
        <v>563</v>
      </c>
      <c r="AA27" s="348" t="s">
        <v>587</v>
      </c>
    </row>
    <row r="28" spans="1:27" x14ac:dyDescent="0.25">
      <c r="A28" s="4">
        <v>1</v>
      </c>
      <c r="B28" s="166">
        <f>'Member Info'!D29</f>
        <v>0</v>
      </c>
      <c r="C28" s="166">
        <f>'Member Info'!E29</f>
        <v>0</v>
      </c>
      <c r="D28" s="166" t="str">
        <f>'Member Info'!G29</f>
        <v/>
      </c>
      <c r="E28" s="166"/>
      <c r="F28" s="167">
        <f>'Member Info'!B29</f>
        <v>0</v>
      </c>
      <c r="G28" s="167">
        <f>'GP1 April 23'!F33+'GP1 May 23'!F33+'GP1 June 23'!F33+'GP1 July 23'!F33+'GP1 Aug 23'!F33+'GP1 Sep 23'!F33+'GP1 Oct 23'!F33+'GP1 Nov 23'!F33+'GP1 Dec 23'!F33+'GP1 Jan 24'!F33+'GP1 Feb 24'!F33+'GP1 Mar 24'!F33+'Error Corrections'!F29</f>
        <v>0</v>
      </c>
      <c r="H28" s="168" t="str">
        <f>IF('Member Info'!O29="", 'Member Info'!K29, "CHANGED MID YEAR")</f>
        <v/>
      </c>
      <c r="I28" s="167"/>
      <c r="J28" s="167"/>
      <c r="K28" s="167"/>
      <c r="L28" s="167"/>
      <c r="M28" s="167">
        <f>'GP1 April 23'!H33+'GP1 May 23'!H33+'GP1 June 23'!H33+'GP1 July 23'!H33+'GP1 Aug 23'!H33+'GP1 Sep 23'!H33+'GP1 Oct 23'!H33+'GP1 Nov 23'!H33+'GP1 Dec 23'!H33+'GP1 Jan 24'!H33+'GP1 Feb 24'!H33+'GP1 Mar 24'!H33+'Error Corrections'!M29</f>
        <v>0</v>
      </c>
      <c r="N28" s="167">
        <f>'GP1 April 23'!I33+'GP1 May 23'!I33+'GP1 June 23'!I33+'GP1 July 23'!I33+'GP1 Aug 23'!I33+'GP1 Sep 23'!I33+'GP1 Oct 23'!I33+'GP1 Nov 23'!I33+'GP1 Dec 23'!I33+'GP1 Jan 24'!I33+'GP1 Feb 24'!I33+'GP1 Mar 24'!I33+'Error Corrections'!N29</f>
        <v>0</v>
      </c>
      <c r="O28" s="215" t="str">
        <f>IF('Error Corrections'!AA29=TRUE, "TRUE", "")</f>
        <v/>
      </c>
      <c r="P28" s="213">
        <f>'Member Info'!Q29</f>
        <v>0</v>
      </c>
      <c r="Q28" s="149">
        <f>M28+K28+I28</f>
        <v>0</v>
      </c>
      <c r="R28" s="87">
        <f>N28+L28+J28</f>
        <v>0</v>
      </c>
      <c r="S28" s="184">
        <f>(G28/100*'Member Info'!$W$2)</f>
        <v>0</v>
      </c>
      <c r="T28" s="185" t="e">
        <f>G28/100*('Member Info'!K29+'Member Info'!L29)</f>
        <v>#VALUE!</v>
      </c>
      <c r="U28" s="184" t="e">
        <f>(100-(Q28/S28*100))</f>
        <v>#DIV/0!</v>
      </c>
      <c r="V28" s="184" t="e">
        <f>(100-(R28/T28*100))</f>
        <v>#VALUE!</v>
      </c>
      <c r="W28" s="186" t="e">
        <f>IF(U28&gt;4.99,1,IF(U28&lt;-4.99,1,0))</f>
        <v>#DIV/0!</v>
      </c>
      <c r="X28" s="187" t="e">
        <f>IF(V28&gt;4.99,1,IF(V28&lt;-4.99,1,0))</f>
        <v>#VALUE!</v>
      </c>
      <c r="Y28" s="126">
        <f>SUM('GP1 April 23'!AH33+'GP1 May 23'!AH33+'GP1 June 23'!AH33+'GP1 July 23'!AH33+'GP1 Aug 23'!AH33+'GP1 Sep 23'!AH33+'GP1 Oct 23'!AH33+'GP1 Nov 23'!AH33+'GP1 Dec 23'!AH33+'GP1 Jan 24'!AH33+'GP1 Feb 24'!AH33+'GP1 Mar 24'!AH33)</f>
        <v>0</v>
      </c>
      <c r="Z28" s="88" t="e">
        <f>(((IF('GP1 April 23'!M33=1,'GP1 April 23'!G33,0))+
(IF('GP1 May 23'!M33=1,'GP1 May 23'!G33,0))+
(IF('GP1 June 23'!M33=1,'GP1 June 23'!G33,0))+
(IF('GP1 July 23'!M33=1,'GP1 July 23'!G33,0))+
(IF('GP1 Aug 23'!M33=1,'GP1 Aug 23'!G33,0))+
(IF('GP1 Sep 23'!M33=1,'GP1 Sep 23'!G33,0))+
(IF('GP1 Oct 23'!M33=1,'GP1 Oct 23'!G33,0))+
(IF('GP1 Nov 23'!M33=1,'GP1 Nov 23'!G33,0))+
(IF('GP1 Dec 23'!M33=1,'GP1 Dec 23'!G33,0))+
(IF('GP1 Jan 24'!M33=1,'GP1 Jan 24'!G33,0))+
(IF('GP1 Feb 24'!M33=1,'GP1 Feb 24'!G33,0))+
(IF('GP1 Mar 24'!M33=1,'GP1 Mar 24'!G33,0)))/AA28)</f>
        <v>#DIV/0!</v>
      </c>
      <c r="AA28" s="1">
        <f>SUM('GP1 April 23'!M33,'GP1 May 23'!M33,'GP1 June 23'!M33,'GP1 July 23'!M33,'GP1 Aug 23'!M33,'GP1 Sep 23'!M33,'GP1 Oct 23'!M33,'GP1 Nov 23'!M33,'GP1 Dec 23'!M33,'GP1 Jan 24'!M33,'GP1 Feb 24'!M33,'GP1 Mar 24'!M33)</f>
        <v>0</v>
      </c>
    </row>
    <row r="29" spans="1:27" x14ac:dyDescent="0.25">
      <c r="A29" s="4">
        <v>2</v>
      </c>
      <c r="B29" s="166">
        <f>'Member Info'!D30</f>
        <v>0</v>
      </c>
      <c r="C29" s="166">
        <f>'Member Info'!E30</f>
        <v>0</v>
      </c>
      <c r="D29" s="166" t="str">
        <f>'Member Info'!G30</f>
        <v/>
      </c>
      <c r="E29" s="166"/>
      <c r="F29" s="167">
        <f>'Member Info'!B30</f>
        <v>0</v>
      </c>
      <c r="G29" s="167">
        <f>'GP1 April 23'!F34+'GP1 May 23'!F34+'GP1 June 23'!F34+'GP1 July 23'!F34+'GP1 Aug 23'!F34+'GP1 Sep 23'!F34+'GP1 Oct 23'!F34+'GP1 Nov 23'!F34+'GP1 Dec 23'!F34+'GP1 Jan 24'!F34+'GP1 Feb 24'!F34+'GP1 Mar 24'!F34+'Error Corrections'!F30</f>
        <v>0</v>
      </c>
      <c r="H29" s="168" t="str">
        <f>IF('Member Info'!O30="", 'Member Info'!K30, "CHANGED MID YEAR")</f>
        <v/>
      </c>
      <c r="I29" s="167"/>
      <c r="J29" s="167"/>
      <c r="K29" s="167"/>
      <c r="L29" s="167"/>
      <c r="M29" s="167">
        <f>'GP1 April 23'!H34+'GP1 May 23'!H34+'GP1 June 23'!H34+'GP1 July 23'!H34+'GP1 Aug 23'!H34+'GP1 Sep 23'!H34+'GP1 Oct 23'!H34+'GP1 Nov 23'!H34+'GP1 Dec 23'!H34+'GP1 Jan 24'!H34+'GP1 Feb 24'!H34+'GP1 Mar 24'!H34+'Error Corrections'!M30</f>
        <v>0</v>
      </c>
      <c r="N29" s="167">
        <f>'GP1 April 23'!I34+'GP1 May 23'!I34+'GP1 June 23'!I34+'GP1 July 23'!I34+'GP1 Aug 23'!I34+'GP1 Sep 23'!I34+'GP1 Oct 23'!I34+'GP1 Nov 23'!I34+'GP1 Dec 23'!I34+'GP1 Jan 24'!I34+'GP1 Feb 24'!I34+'GP1 Mar 24'!I34+'Error Corrections'!N30</f>
        <v>0</v>
      </c>
      <c r="O29" s="215" t="str">
        <f>IF('Error Corrections'!AA30=TRUE, "TRUE", "")</f>
        <v/>
      </c>
      <c r="P29" s="213">
        <f>'Member Info'!Q30</f>
        <v>0</v>
      </c>
      <c r="Q29" s="149">
        <f t="shared" ref="Q29:Q92" si="0">M29+K29+I29</f>
        <v>0</v>
      </c>
      <c r="R29" s="87">
        <f t="shared" ref="R29:R92" si="1">N29+L29+J29</f>
        <v>0</v>
      </c>
      <c r="S29" s="184">
        <f>(G29/100*'Member Info'!$W$2)</f>
        <v>0</v>
      </c>
      <c r="T29" s="185" t="e">
        <f>G29/100*('Member Info'!K30+'Member Info'!L30)</f>
        <v>#VALUE!</v>
      </c>
      <c r="U29" s="184" t="e">
        <f t="shared" ref="U29:U92" si="2">(100-(Q29/S29*100))</f>
        <v>#DIV/0!</v>
      </c>
      <c r="V29" s="184" t="e">
        <f t="shared" ref="V29:V92" si="3">(100-(R29/T29*100))</f>
        <v>#VALUE!</v>
      </c>
      <c r="W29" s="186" t="e">
        <f t="shared" ref="W29:W92" si="4">IF(U29&gt;4.99,1,IF(U29&lt;-4.99,1,0))</f>
        <v>#DIV/0!</v>
      </c>
      <c r="X29" s="187" t="e">
        <f t="shared" ref="X29:X92" si="5">IF(V29&gt;4.99,1,IF(V29&lt;-4.99,1,0))</f>
        <v>#VALUE!</v>
      </c>
      <c r="Y29" s="126">
        <f>SUM('GP1 April 23'!AH34+'GP1 May 23'!AH34+'GP1 June 23'!AH34+'GP1 July 23'!AH34+'GP1 Aug 23'!AH34+'GP1 Sep 23'!AH34+'GP1 Oct 23'!AH34+'GP1 Nov 23'!AH34+'GP1 Dec 23'!AH34+'GP1 Jan 24'!AH34+'GP1 Feb 24'!AH34+'GP1 Mar 24'!AH34)</f>
        <v>0</v>
      </c>
      <c r="Z29" s="88" t="e">
        <f>(((IF('GP1 April 23'!M34=1,'GP1 April 23'!G34,0))+
(IF('GP1 May 23'!M34=1,'GP1 May 23'!G34,0))+
(IF('GP1 June 23'!M34=1,'GP1 June 23'!G34,0))+
(IF('GP1 July 23'!M34=1,'GP1 July 23'!G34,0))+
(IF('GP1 Aug 23'!M34=1,'GP1 Aug 23'!G34,0))+
(IF('GP1 Sep 23'!M34=1,'GP1 Sep 23'!G34,0))+
(IF('GP1 Oct 23'!M34=1,'GP1 Oct 23'!G34,0))+
(IF('GP1 Nov 23'!M34=1,'GP1 Nov 23'!G34,0))+
(IF('GP1 Dec 23'!M34=1,'GP1 Dec 23'!G34,0))+
(IF('GP1 Jan 24'!M34=1,'GP1 Jan 24'!G34,0))+
(IF('GP1 Feb 24'!M34=1,'GP1 Feb 24'!G34,0))+
(IF('GP1 Mar 24'!M34=1,'GP1 Mar 24'!G34,0)))/AA29)</f>
        <v>#DIV/0!</v>
      </c>
      <c r="AA29" s="88">
        <f>SUM('GP1 April 23'!M34,'GP1 May 23'!M34,'GP1 June 23'!M34,'GP1 July 23'!M34,'GP1 Aug 23'!M34,'GP1 Sep 23'!M34,'GP1 Oct 23'!M34,'GP1 Nov 23'!M34,'GP1 Dec 23'!M34,'GP1 Jan 24'!M34,'GP1 Feb 24'!M34,'GP1 Mar 24'!M34)</f>
        <v>0</v>
      </c>
    </row>
    <row r="30" spans="1:27" x14ac:dyDescent="0.25">
      <c r="A30" s="4">
        <v>3</v>
      </c>
      <c r="B30" s="166">
        <f>'Member Info'!D31</f>
        <v>0</v>
      </c>
      <c r="C30" s="166">
        <f>'Member Info'!E31</f>
        <v>0</v>
      </c>
      <c r="D30" s="166" t="str">
        <f>'Member Info'!G31</f>
        <v/>
      </c>
      <c r="E30" s="166"/>
      <c r="F30" s="167">
        <f>'Member Info'!B31</f>
        <v>0</v>
      </c>
      <c r="G30" s="167">
        <f>'GP1 April 23'!F35+'GP1 May 23'!F35+'GP1 June 23'!F35+'GP1 July 23'!F35+'GP1 Aug 23'!F35+'GP1 Sep 23'!F35+'GP1 Oct 23'!F35+'GP1 Nov 23'!F35+'GP1 Dec 23'!F35+'GP1 Jan 24'!F35+'GP1 Feb 24'!F35+'GP1 Mar 24'!F35+'Error Corrections'!F31</f>
        <v>0</v>
      </c>
      <c r="H30" s="168" t="str">
        <f>IF('Member Info'!O31="", 'Member Info'!K31, "CHANGED MID YEAR")</f>
        <v/>
      </c>
      <c r="I30" s="167"/>
      <c r="J30" s="167"/>
      <c r="K30" s="167"/>
      <c r="L30" s="167"/>
      <c r="M30" s="167">
        <f>'GP1 April 23'!H35+'GP1 May 23'!H35+'GP1 June 23'!H35+'GP1 July 23'!H35+'GP1 Aug 23'!H35+'GP1 Sep 23'!H35+'GP1 Oct 23'!H35+'GP1 Nov 23'!H35+'GP1 Dec 23'!H35+'GP1 Jan 24'!H35+'GP1 Feb 24'!H35+'GP1 Mar 24'!H35+'Error Corrections'!M31</f>
        <v>0</v>
      </c>
      <c r="N30" s="167">
        <f>'GP1 April 23'!I35+'GP1 May 23'!I35+'GP1 June 23'!I35+'GP1 July 23'!I35+'GP1 Aug 23'!I35+'GP1 Sep 23'!I35+'GP1 Oct 23'!I35+'GP1 Nov 23'!I35+'GP1 Dec 23'!I35+'GP1 Jan 24'!I35+'GP1 Feb 24'!I35+'GP1 Mar 24'!I35+'Error Corrections'!N31</f>
        <v>0</v>
      </c>
      <c r="O30" s="215" t="str">
        <f>IF('Error Corrections'!AA31=TRUE, "TRUE", "")</f>
        <v/>
      </c>
      <c r="P30" s="213">
        <f>'Member Info'!Q31</f>
        <v>0</v>
      </c>
      <c r="Q30" s="149">
        <f t="shared" si="0"/>
        <v>0</v>
      </c>
      <c r="R30" s="87">
        <f t="shared" si="1"/>
        <v>0</v>
      </c>
      <c r="S30" s="184">
        <f>(G30/100*'Member Info'!$W$2)</f>
        <v>0</v>
      </c>
      <c r="T30" s="185" t="e">
        <f>G30/100*('Member Info'!K31+'Member Info'!L31)</f>
        <v>#VALUE!</v>
      </c>
      <c r="U30" s="184" t="e">
        <f t="shared" si="2"/>
        <v>#DIV/0!</v>
      </c>
      <c r="V30" s="184" t="e">
        <f t="shared" si="3"/>
        <v>#VALUE!</v>
      </c>
      <c r="W30" s="186" t="e">
        <f t="shared" si="4"/>
        <v>#DIV/0!</v>
      </c>
      <c r="X30" s="187" t="e">
        <f t="shared" si="5"/>
        <v>#VALUE!</v>
      </c>
      <c r="Y30" s="126">
        <f>SUM('GP1 April 23'!AH35+'GP1 May 23'!AH35+'GP1 June 23'!AH35+'GP1 July 23'!AH35+'GP1 Aug 23'!AH35+'GP1 Sep 23'!AH35+'GP1 Oct 23'!AH35+'GP1 Nov 23'!AH35+'GP1 Dec 23'!AH35+'GP1 Jan 24'!AH35+'GP1 Feb 24'!AH35+'GP1 Mar 24'!AH35)</f>
        <v>0</v>
      </c>
      <c r="Z30" s="88" t="e">
        <f>(((IF('GP1 April 23'!M35=1,'GP1 April 23'!G35,0))+
(IF('GP1 May 23'!M35=1,'GP1 May 23'!G35,0))+
(IF('GP1 June 23'!M35=1,'GP1 June 23'!G35,0))+
(IF('GP1 July 23'!M35=1,'GP1 July 23'!G35,0))+
(IF('GP1 Aug 23'!M35=1,'GP1 Aug 23'!G35,0))+
(IF('GP1 Sep 23'!M35=1,'GP1 Sep 23'!G35,0))+
(IF('GP1 Oct 23'!M35=1,'GP1 Oct 23'!G35,0))+
(IF('GP1 Nov 23'!M35=1,'GP1 Nov 23'!G35,0))+
(IF('GP1 Dec 23'!M35=1,'GP1 Dec 23'!G35,0))+
(IF('GP1 Jan 24'!M35=1,'GP1 Jan 24'!G35,0))+
(IF('GP1 Feb 24'!M35=1,'GP1 Feb 24'!G35,0))+
(IF('GP1 Mar 24'!M35=1,'GP1 Mar 24'!G35,0)))/AA30)</f>
        <v>#DIV/0!</v>
      </c>
      <c r="AA30" s="88">
        <f>SUM('GP1 April 23'!M35,'GP1 May 23'!M35,'GP1 June 23'!M35,'GP1 July 23'!M35,'GP1 Aug 23'!M35,'GP1 Sep 23'!M35,'GP1 Oct 23'!M35,'GP1 Nov 23'!M35,'GP1 Dec 23'!M35,'GP1 Jan 24'!M35,'GP1 Feb 24'!M35,'GP1 Mar 24'!M35)</f>
        <v>0</v>
      </c>
    </row>
    <row r="31" spans="1:27" x14ac:dyDescent="0.25">
      <c r="A31" s="4">
        <v>4</v>
      </c>
      <c r="B31" s="166">
        <f>'Member Info'!D32</f>
        <v>0</v>
      </c>
      <c r="C31" s="166">
        <f>'Member Info'!E32</f>
        <v>0</v>
      </c>
      <c r="D31" s="166" t="str">
        <f>'Member Info'!G32</f>
        <v/>
      </c>
      <c r="E31" s="166"/>
      <c r="F31" s="167">
        <f>'Member Info'!B32</f>
        <v>0</v>
      </c>
      <c r="G31" s="167">
        <f>'GP1 April 23'!F36+'GP1 May 23'!F36+'GP1 June 23'!F36+'GP1 July 23'!F36+'GP1 Aug 23'!F36+'GP1 Sep 23'!F36+'GP1 Oct 23'!F36+'GP1 Nov 23'!F36+'GP1 Dec 23'!F36+'GP1 Jan 24'!F36+'GP1 Feb 24'!F36+'GP1 Mar 24'!F36+'Error Corrections'!F32</f>
        <v>0</v>
      </c>
      <c r="H31" s="168" t="str">
        <f>IF('Member Info'!O32="", 'Member Info'!K32, "CHANGED MID YEAR")</f>
        <v/>
      </c>
      <c r="I31" s="167"/>
      <c r="J31" s="167"/>
      <c r="K31" s="167"/>
      <c r="L31" s="167"/>
      <c r="M31" s="167">
        <f>'GP1 April 23'!H36+'GP1 May 23'!H36+'GP1 June 23'!H36+'GP1 July 23'!H36+'GP1 Aug 23'!H36+'GP1 Sep 23'!H36+'GP1 Oct 23'!H36+'GP1 Nov 23'!H36+'GP1 Dec 23'!H36+'GP1 Jan 24'!H36+'GP1 Feb 24'!H36+'GP1 Mar 24'!H36+'Error Corrections'!M32</f>
        <v>0</v>
      </c>
      <c r="N31" s="167">
        <f>'GP1 April 23'!I36+'GP1 May 23'!I36+'GP1 June 23'!I36+'GP1 July 23'!I36+'GP1 Aug 23'!I36+'GP1 Sep 23'!I36+'GP1 Oct 23'!I36+'GP1 Nov 23'!I36+'GP1 Dec 23'!I36+'GP1 Jan 24'!I36+'GP1 Feb 24'!I36+'GP1 Mar 24'!I36+'Error Corrections'!N32</f>
        <v>0</v>
      </c>
      <c r="O31" s="215" t="str">
        <f>IF('Error Corrections'!AA32=TRUE, "TRUE", "")</f>
        <v/>
      </c>
      <c r="P31" s="213">
        <f>'Member Info'!Q32</f>
        <v>0</v>
      </c>
      <c r="Q31" s="149">
        <f t="shared" si="0"/>
        <v>0</v>
      </c>
      <c r="R31" s="87">
        <f t="shared" si="1"/>
        <v>0</v>
      </c>
      <c r="S31" s="184">
        <f>(G31/100*'Member Info'!$W$2)</f>
        <v>0</v>
      </c>
      <c r="T31" s="185" t="e">
        <f>G31/100*('Member Info'!K32+'Member Info'!L32)</f>
        <v>#VALUE!</v>
      </c>
      <c r="U31" s="184" t="e">
        <f t="shared" si="2"/>
        <v>#DIV/0!</v>
      </c>
      <c r="V31" s="184" t="e">
        <f t="shared" si="3"/>
        <v>#VALUE!</v>
      </c>
      <c r="W31" s="186" t="e">
        <f t="shared" si="4"/>
        <v>#DIV/0!</v>
      </c>
      <c r="X31" s="187" t="e">
        <f t="shared" si="5"/>
        <v>#VALUE!</v>
      </c>
      <c r="Y31" s="126">
        <f>SUM('GP1 April 23'!AH36+'GP1 May 23'!AH36+'GP1 June 23'!AH36+'GP1 July 23'!AH36+'GP1 Aug 23'!AH36+'GP1 Sep 23'!AH36+'GP1 Oct 23'!AH36+'GP1 Nov 23'!AH36+'GP1 Dec 23'!AH36+'GP1 Jan 24'!AH36+'GP1 Feb 24'!AH36+'GP1 Mar 24'!AH36)</f>
        <v>0</v>
      </c>
      <c r="Z31" s="88" t="e">
        <f>(((IF('GP1 April 23'!M36=1,'GP1 April 23'!G36,0))+
(IF('GP1 May 23'!M36=1,'GP1 May 23'!G36,0))+
(IF('GP1 June 23'!M36=1,'GP1 June 23'!G36,0))+
(IF('GP1 July 23'!M36=1,'GP1 July 23'!G36,0))+
(IF('GP1 Aug 23'!M36=1,'GP1 Aug 23'!G36,0))+
(IF('GP1 Sep 23'!M36=1,'GP1 Sep 23'!G36,0))+
(IF('GP1 Oct 23'!M36=1,'GP1 Oct 23'!G36,0))+
(IF('GP1 Nov 23'!M36=1,'GP1 Nov 23'!G36,0))+
(IF('GP1 Dec 23'!M36=1,'GP1 Dec 23'!G36,0))+
(IF('GP1 Jan 24'!M36=1,'GP1 Jan 24'!G36,0))+
(IF('GP1 Feb 24'!M36=1,'GP1 Feb 24'!G36,0))+
(IF('GP1 Mar 24'!M36=1,'GP1 Mar 24'!G36,0)))/AA31)</f>
        <v>#DIV/0!</v>
      </c>
      <c r="AA31" s="88">
        <f>SUM('GP1 April 23'!M36,'GP1 May 23'!M36,'GP1 June 23'!M36,'GP1 July 23'!M36,'GP1 Aug 23'!M36,'GP1 Sep 23'!M36,'GP1 Oct 23'!M36,'GP1 Nov 23'!M36,'GP1 Dec 23'!M36,'GP1 Jan 24'!M36,'GP1 Feb 24'!M36,'GP1 Mar 24'!M36)</f>
        <v>0</v>
      </c>
    </row>
    <row r="32" spans="1:27" x14ac:dyDescent="0.25">
      <c r="A32" s="4">
        <v>5</v>
      </c>
      <c r="B32" s="166">
        <f>'Member Info'!D33</f>
        <v>0</v>
      </c>
      <c r="C32" s="166">
        <f>'Member Info'!E33</f>
        <v>0</v>
      </c>
      <c r="D32" s="166" t="str">
        <f>'Member Info'!G33</f>
        <v/>
      </c>
      <c r="E32" s="166"/>
      <c r="F32" s="167">
        <f>'Member Info'!B33</f>
        <v>0</v>
      </c>
      <c r="G32" s="167">
        <f>'GP1 April 23'!F37+'GP1 May 23'!F37+'GP1 June 23'!F37+'GP1 July 23'!F37+'GP1 Aug 23'!F37+'GP1 Sep 23'!F37+'GP1 Oct 23'!F37+'GP1 Nov 23'!F37+'GP1 Dec 23'!F37+'GP1 Jan 24'!F37+'GP1 Feb 24'!F37+'GP1 Mar 24'!F37+'Error Corrections'!F33</f>
        <v>0</v>
      </c>
      <c r="H32" s="168" t="str">
        <f>IF('Member Info'!O33="", 'Member Info'!K33, "CHANGED MID YEAR")</f>
        <v/>
      </c>
      <c r="I32" s="167"/>
      <c r="J32" s="167"/>
      <c r="K32" s="167"/>
      <c r="L32" s="167"/>
      <c r="M32" s="167">
        <f>'GP1 April 23'!H37+'GP1 May 23'!H37+'GP1 June 23'!H37+'GP1 July 23'!H37+'GP1 Aug 23'!H37+'GP1 Sep 23'!H37+'GP1 Oct 23'!H37+'GP1 Nov 23'!H37+'GP1 Dec 23'!H37+'GP1 Jan 24'!H37+'GP1 Feb 24'!H37+'GP1 Mar 24'!H37+'Error Corrections'!M33</f>
        <v>0</v>
      </c>
      <c r="N32" s="167">
        <f>'GP1 April 23'!I37+'GP1 May 23'!I37+'GP1 June 23'!I37+'GP1 July 23'!I37+'GP1 Aug 23'!I37+'GP1 Sep 23'!I37+'GP1 Oct 23'!I37+'GP1 Nov 23'!I37+'GP1 Dec 23'!I37+'GP1 Jan 24'!I37+'GP1 Feb 24'!I37+'GP1 Mar 24'!I37+'Error Corrections'!N33</f>
        <v>0</v>
      </c>
      <c r="O32" s="215" t="str">
        <f>IF('Error Corrections'!AA33=TRUE, "TRUE", "")</f>
        <v/>
      </c>
      <c r="P32" s="213">
        <f>'Member Info'!Q33</f>
        <v>0</v>
      </c>
      <c r="Q32" s="149">
        <f t="shared" si="0"/>
        <v>0</v>
      </c>
      <c r="R32" s="87">
        <f t="shared" si="1"/>
        <v>0</v>
      </c>
      <c r="S32" s="184">
        <f>(G32/100*'Member Info'!$W$2)</f>
        <v>0</v>
      </c>
      <c r="T32" s="185" t="e">
        <f>G32/100*('Member Info'!K33+'Member Info'!L33)</f>
        <v>#VALUE!</v>
      </c>
      <c r="U32" s="184" t="e">
        <f t="shared" si="2"/>
        <v>#DIV/0!</v>
      </c>
      <c r="V32" s="184" t="e">
        <f t="shared" si="3"/>
        <v>#VALUE!</v>
      </c>
      <c r="W32" s="186" t="e">
        <f t="shared" si="4"/>
        <v>#DIV/0!</v>
      </c>
      <c r="X32" s="187" t="e">
        <f t="shared" si="5"/>
        <v>#VALUE!</v>
      </c>
      <c r="Y32" s="126">
        <f>SUM('GP1 April 23'!AH37+'GP1 May 23'!AH37+'GP1 June 23'!AH37+'GP1 July 23'!AH37+'GP1 Aug 23'!AH37+'GP1 Sep 23'!AH37+'GP1 Oct 23'!AH37+'GP1 Nov 23'!AH37+'GP1 Dec 23'!AH37+'GP1 Jan 24'!AH37+'GP1 Feb 24'!AH37+'GP1 Mar 24'!AH37)</f>
        <v>0</v>
      </c>
      <c r="Z32" s="88" t="e">
        <f>(((IF('GP1 April 23'!M37=1,'GP1 April 23'!G37,0))+
(IF('GP1 May 23'!M37=1,'GP1 May 23'!G37,0))+
(IF('GP1 June 23'!M37=1,'GP1 June 23'!G37,0))+
(IF('GP1 July 23'!M37=1,'GP1 July 23'!G37,0))+
(IF('GP1 Aug 23'!M37=1,'GP1 Aug 23'!G37,0))+
(IF('GP1 Sep 23'!M37=1,'GP1 Sep 23'!G37,0))+
(IF('GP1 Oct 23'!M37=1,'GP1 Oct 23'!G37,0))+
(IF('GP1 Nov 23'!M37=1,'GP1 Nov 23'!G37,0))+
(IF('GP1 Dec 23'!M37=1,'GP1 Dec 23'!G37,0))+
(IF('GP1 Jan 24'!M37=1,'GP1 Jan 24'!G37,0))+
(IF('GP1 Feb 24'!M37=1,'GP1 Feb 24'!G37,0))+
(IF('GP1 Mar 24'!M37=1,'GP1 Mar 24'!G37,0)))/AA32)</f>
        <v>#DIV/0!</v>
      </c>
      <c r="AA32" s="88">
        <f>SUM('GP1 April 23'!M37,'GP1 May 23'!M37,'GP1 June 23'!M37,'GP1 July 23'!M37,'GP1 Aug 23'!M37,'GP1 Sep 23'!M37,'GP1 Oct 23'!M37,'GP1 Nov 23'!M37,'GP1 Dec 23'!M37,'GP1 Jan 24'!M37,'GP1 Feb 24'!M37,'GP1 Mar 24'!M37)</f>
        <v>0</v>
      </c>
    </row>
    <row r="33" spans="1:27" x14ac:dyDescent="0.25">
      <c r="A33" s="4">
        <v>6</v>
      </c>
      <c r="B33" s="166">
        <f>'Member Info'!D34</f>
        <v>0</v>
      </c>
      <c r="C33" s="166">
        <f>'Member Info'!E34</f>
        <v>0</v>
      </c>
      <c r="D33" s="166" t="str">
        <f>'Member Info'!G34</f>
        <v/>
      </c>
      <c r="E33" s="166"/>
      <c r="F33" s="167">
        <f>'Member Info'!B34</f>
        <v>0</v>
      </c>
      <c r="G33" s="167">
        <f>'GP1 April 23'!F38+'GP1 May 23'!F38+'GP1 June 23'!F38+'GP1 July 23'!F38+'GP1 Aug 23'!F38+'GP1 Sep 23'!F38+'GP1 Oct 23'!F38+'GP1 Nov 23'!F38+'GP1 Dec 23'!F38+'GP1 Jan 24'!F38+'GP1 Feb 24'!F38+'GP1 Mar 24'!F38+'Error Corrections'!F34</f>
        <v>0</v>
      </c>
      <c r="H33" s="168" t="str">
        <f>IF('Member Info'!O34="", 'Member Info'!K34, "CHANGED MID YEAR")</f>
        <v/>
      </c>
      <c r="I33" s="167"/>
      <c r="J33" s="167"/>
      <c r="K33" s="167"/>
      <c r="L33" s="167"/>
      <c r="M33" s="167">
        <f>'GP1 April 23'!H38+'GP1 May 23'!H38+'GP1 June 23'!H38+'GP1 July 23'!H38+'GP1 Aug 23'!H38+'GP1 Sep 23'!H38+'GP1 Oct 23'!H38+'GP1 Nov 23'!H38+'GP1 Dec 23'!H38+'GP1 Jan 24'!H38+'GP1 Feb 24'!H38+'GP1 Mar 24'!H38+'Error Corrections'!M34</f>
        <v>0</v>
      </c>
      <c r="N33" s="167">
        <f>'GP1 April 23'!I38+'GP1 May 23'!I38+'GP1 June 23'!I38+'GP1 July 23'!I38+'GP1 Aug 23'!I38+'GP1 Sep 23'!I38+'GP1 Oct 23'!I38+'GP1 Nov 23'!I38+'GP1 Dec 23'!I38+'GP1 Jan 24'!I38+'GP1 Feb 24'!I38+'GP1 Mar 24'!I38+'Error Corrections'!N34</f>
        <v>0</v>
      </c>
      <c r="O33" s="215" t="str">
        <f>IF('Error Corrections'!AA34=TRUE, "TRUE", "")</f>
        <v/>
      </c>
      <c r="P33" s="213">
        <f>'Member Info'!Q34</f>
        <v>0</v>
      </c>
      <c r="Q33" s="149">
        <f t="shared" si="0"/>
        <v>0</v>
      </c>
      <c r="R33" s="87">
        <f t="shared" si="1"/>
        <v>0</v>
      </c>
      <c r="S33" s="184">
        <f>(G33/100*'Member Info'!$W$2)</f>
        <v>0</v>
      </c>
      <c r="T33" s="185" t="e">
        <f>G33/100*('Member Info'!K34+'Member Info'!L34)</f>
        <v>#VALUE!</v>
      </c>
      <c r="U33" s="184" t="e">
        <f t="shared" si="2"/>
        <v>#DIV/0!</v>
      </c>
      <c r="V33" s="184" t="e">
        <f t="shared" si="3"/>
        <v>#VALUE!</v>
      </c>
      <c r="W33" s="186" t="e">
        <f t="shared" si="4"/>
        <v>#DIV/0!</v>
      </c>
      <c r="X33" s="187" t="e">
        <f t="shared" si="5"/>
        <v>#VALUE!</v>
      </c>
      <c r="Y33" s="126">
        <f>SUM('GP1 April 23'!AH38+'GP1 May 23'!AH38+'GP1 June 23'!AH38+'GP1 July 23'!AH38+'GP1 Aug 23'!AH38+'GP1 Sep 23'!AH38+'GP1 Oct 23'!AH38+'GP1 Nov 23'!AH38+'GP1 Dec 23'!AH38+'GP1 Jan 24'!AH38+'GP1 Feb 24'!AH38+'GP1 Mar 24'!AH38)</f>
        <v>0</v>
      </c>
      <c r="Z33" s="88" t="e">
        <f>(((IF('GP1 April 23'!M38=1,'GP1 April 23'!G38,0))+
(IF('GP1 May 23'!M38=1,'GP1 May 23'!G38,0))+
(IF('GP1 June 23'!M38=1,'GP1 June 23'!G38,0))+
(IF('GP1 July 23'!M38=1,'GP1 July 23'!G38,0))+
(IF('GP1 Aug 23'!M38=1,'GP1 Aug 23'!G38,0))+
(IF('GP1 Sep 23'!M38=1,'GP1 Sep 23'!G38,0))+
(IF('GP1 Oct 23'!M38=1,'GP1 Oct 23'!G38,0))+
(IF('GP1 Nov 23'!M38=1,'GP1 Nov 23'!G38,0))+
(IF('GP1 Dec 23'!M38=1,'GP1 Dec 23'!G38,0))+
(IF('GP1 Jan 24'!M38=1,'GP1 Jan 24'!G38,0))+
(IF('GP1 Feb 24'!M38=1,'GP1 Feb 24'!G38,0))+
(IF('GP1 Mar 24'!M38=1,'GP1 Mar 24'!G38,0)))/AA33)</f>
        <v>#DIV/0!</v>
      </c>
      <c r="AA33" s="88">
        <f>SUM('GP1 April 23'!M38,'GP1 May 23'!M38,'GP1 June 23'!M38,'GP1 July 23'!M38,'GP1 Aug 23'!M38,'GP1 Sep 23'!M38,'GP1 Oct 23'!M38,'GP1 Nov 23'!M38,'GP1 Dec 23'!M38,'GP1 Jan 24'!M38,'GP1 Feb 24'!M38,'GP1 Mar 24'!M38)</f>
        <v>0</v>
      </c>
    </row>
    <row r="34" spans="1:27" x14ac:dyDescent="0.25">
      <c r="A34" s="4">
        <v>7</v>
      </c>
      <c r="B34" s="166">
        <f>'Member Info'!D35</f>
        <v>0</v>
      </c>
      <c r="C34" s="166">
        <f>'Member Info'!E35</f>
        <v>0</v>
      </c>
      <c r="D34" s="166" t="str">
        <f>'Member Info'!G35</f>
        <v/>
      </c>
      <c r="E34" s="166"/>
      <c r="F34" s="167">
        <f>'Member Info'!B35</f>
        <v>0</v>
      </c>
      <c r="G34" s="167">
        <f>'GP1 April 23'!F39+'GP1 May 23'!F39+'GP1 June 23'!F39+'GP1 July 23'!F39+'GP1 Aug 23'!F39+'GP1 Sep 23'!F39+'GP1 Oct 23'!F39+'GP1 Nov 23'!F39+'GP1 Dec 23'!F39+'GP1 Jan 24'!F39+'GP1 Feb 24'!F39+'GP1 Mar 24'!F39+'Error Corrections'!F35</f>
        <v>0</v>
      </c>
      <c r="H34" s="168" t="str">
        <f>IF('Member Info'!O35="", 'Member Info'!K35, "CHANGED MID YEAR")</f>
        <v/>
      </c>
      <c r="I34" s="167"/>
      <c r="J34" s="167"/>
      <c r="K34" s="167"/>
      <c r="L34" s="167"/>
      <c r="M34" s="167">
        <f>'GP1 April 23'!H39+'GP1 May 23'!H39+'GP1 June 23'!H39+'GP1 July 23'!H39+'GP1 Aug 23'!H39+'GP1 Sep 23'!H39+'GP1 Oct 23'!H39+'GP1 Nov 23'!H39+'GP1 Dec 23'!H39+'GP1 Jan 24'!H39+'GP1 Feb 24'!H39+'GP1 Mar 24'!H39+'Error Corrections'!M35</f>
        <v>0</v>
      </c>
      <c r="N34" s="167">
        <f>'GP1 April 23'!I39+'GP1 May 23'!I39+'GP1 June 23'!I39+'GP1 July 23'!I39+'GP1 Aug 23'!I39+'GP1 Sep 23'!I39+'GP1 Oct 23'!I39+'GP1 Nov 23'!I39+'GP1 Dec 23'!I39+'GP1 Jan 24'!I39+'GP1 Feb 24'!I39+'GP1 Mar 24'!I39+'Error Corrections'!N35</f>
        <v>0</v>
      </c>
      <c r="O34" s="215" t="str">
        <f>IF('Error Corrections'!AA35=TRUE, "TRUE", "")</f>
        <v/>
      </c>
      <c r="P34" s="213">
        <f>'Member Info'!Q35</f>
        <v>0</v>
      </c>
      <c r="Q34" s="149">
        <f t="shared" si="0"/>
        <v>0</v>
      </c>
      <c r="R34" s="87">
        <f t="shared" si="1"/>
        <v>0</v>
      </c>
      <c r="S34" s="184">
        <f>(G34/100*'Member Info'!$W$2)</f>
        <v>0</v>
      </c>
      <c r="T34" s="185" t="e">
        <f>G34/100*('Member Info'!K35+'Member Info'!L35)</f>
        <v>#VALUE!</v>
      </c>
      <c r="U34" s="184" t="e">
        <f t="shared" si="2"/>
        <v>#DIV/0!</v>
      </c>
      <c r="V34" s="184" t="e">
        <f t="shared" si="3"/>
        <v>#VALUE!</v>
      </c>
      <c r="W34" s="186" t="e">
        <f t="shared" si="4"/>
        <v>#DIV/0!</v>
      </c>
      <c r="X34" s="187" t="e">
        <f t="shared" si="5"/>
        <v>#VALUE!</v>
      </c>
      <c r="Y34" s="126">
        <f>SUM('GP1 April 23'!AH39+'GP1 May 23'!AH39+'GP1 June 23'!AH39+'GP1 July 23'!AH39+'GP1 Aug 23'!AH39+'GP1 Sep 23'!AH39+'GP1 Oct 23'!AH39+'GP1 Nov 23'!AH39+'GP1 Dec 23'!AH39+'GP1 Jan 24'!AH39+'GP1 Feb 24'!AH39+'GP1 Mar 24'!AH39)</f>
        <v>0</v>
      </c>
      <c r="Z34" s="88" t="e">
        <f>(((IF('GP1 April 23'!M39=1,'GP1 April 23'!G39,0))+
(IF('GP1 May 23'!M39=1,'GP1 May 23'!G39,0))+
(IF('GP1 June 23'!M39=1,'GP1 June 23'!G39,0))+
(IF('GP1 July 23'!M39=1,'GP1 July 23'!G39,0))+
(IF('GP1 Aug 23'!M39=1,'GP1 Aug 23'!G39,0))+
(IF('GP1 Sep 23'!M39=1,'GP1 Sep 23'!G39,0))+
(IF('GP1 Oct 23'!M39=1,'GP1 Oct 23'!G39,0))+
(IF('GP1 Nov 23'!M39=1,'GP1 Nov 23'!G39,0))+
(IF('GP1 Dec 23'!M39=1,'GP1 Dec 23'!G39,0))+
(IF('GP1 Jan 24'!M39=1,'GP1 Jan 24'!G39,0))+
(IF('GP1 Feb 24'!M39=1,'GP1 Feb 24'!G39,0))+
(IF('GP1 Mar 24'!M39=1,'GP1 Mar 24'!G39,0)))/AA34)</f>
        <v>#DIV/0!</v>
      </c>
      <c r="AA34" s="88">
        <f>SUM('GP1 April 23'!M39,'GP1 May 23'!M39,'GP1 June 23'!M39,'GP1 July 23'!M39,'GP1 Aug 23'!M39,'GP1 Sep 23'!M39,'GP1 Oct 23'!M39,'GP1 Nov 23'!M39,'GP1 Dec 23'!M39,'GP1 Jan 24'!M39,'GP1 Feb 24'!M39,'GP1 Mar 24'!M39)</f>
        <v>0</v>
      </c>
    </row>
    <row r="35" spans="1:27" x14ac:dyDescent="0.25">
      <c r="A35" s="4">
        <v>8</v>
      </c>
      <c r="B35" s="166">
        <f>'Member Info'!D36</f>
        <v>0</v>
      </c>
      <c r="C35" s="166">
        <f>'Member Info'!E36</f>
        <v>0</v>
      </c>
      <c r="D35" s="166" t="str">
        <f>'Member Info'!G36</f>
        <v/>
      </c>
      <c r="E35" s="166"/>
      <c r="F35" s="167">
        <f>'Member Info'!B36</f>
        <v>0</v>
      </c>
      <c r="G35" s="167">
        <f>'GP1 April 23'!F40+'GP1 May 23'!F40+'GP1 June 23'!F40+'GP1 July 23'!F40+'GP1 Aug 23'!F40+'GP1 Sep 23'!F40+'GP1 Oct 23'!F40+'GP1 Nov 23'!F40+'GP1 Dec 23'!F40+'GP1 Jan 24'!F40+'GP1 Feb 24'!F40+'GP1 Mar 24'!F40+'Error Corrections'!F36</f>
        <v>0</v>
      </c>
      <c r="H35" s="168" t="str">
        <f>IF('Member Info'!O36="", 'Member Info'!K36, "CHANGED MID YEAR")</f>
        <v/>
      </c>
      <c r="I35" s="167"/>
      <c r="J35" s="167"/>
      <c r="K35" s="167"/>
      <c r="L35" s="167"/>
      <c r="M35" s="167">
        <f>'GP1 April 23'!H40+'GP1 May 23'!H40+'GP1 June 23'!H40+'GP1 July 23'!H40+'GP1 Aug 23'!H40+'GP1 Sep 23'!H40+'GP1 Oct 23'!H40+'GP1 Nov 23'!H40+'GP1 Dec 23'!H40+'GP1 Jan 24'!H40+'GP1 Feb 24'!H40+'GP1 Mar 24'!H40+'Error Corrections'!M36</f>
        <v>0</v>
      </c>
      <c r="N35" s="167">
        <f>'GP1 April 23'!I40+'GP1 May 23'!I40+'GP1 June 23'!I40+'GP1 July 23'!I40+'GP1 Aug 23'!I40+'GP1 Sep 23'!I40+'GP1 Oct 23'!I40+'GP1 Nov 23'!I40+'GP1 Dec 23'!I40+'GP1 Jan 24'!I40+'GP1 Feb 24'!I40+'GP1 Mar 24'!I40+'Error Corrections'!N36</f>
        <v>0</v>
      </c>
      <c r="O35" s="215" t="str">
        <f>IF('Error Corrections'!AA36=TRUE, "TRUE", "")</f>
        <v/>
      </c>
      <c r="P35" s="213">
        <f>'Member Info'!Q36</f>
        <v>0</v>
      </c>
      <c r="Q35" s="149">
        <f t="shared" si="0"/>
        <v>0</v>
      </c>
      <c r="R35" s="87">
        <f t="shared" si="1"/>
        <v>0</v>
      </c>
      <c r="S35" s="184">
        <f>(G35/100*'Member Info'!$W$2)</f>
        <v>0</v>
      </c>
      <c r="T35" s="185" t="e">
        <f>G35/100*('Member Info'!K36+'Member Info'!L36)</f>
        <v>#VALUE!</v>
      </c>
      <c r="U35" s="184" t="e">
        <f t="shared" si="2"/>
        <v>#DIV/0!</v>
      </c>
      <c r="V35" s="184" t="e">
        <f t="shared" si="3"/>
        <v>#VALUE!</v>
      </c>
      <c r="W35" s="186" t="e">
        <f t="shared" si="4"/>
        <v>#DIV/0!</v>
      </c>
      <c r="X35" s="187" t="e">
        <f t="shared" si="5"/>
        <v>#VALUE!</v>
      </c>
      <c r="Y35" s="126">
        <f>SUM('GP1 April 23'!AH40+'GP1 May 23'!AH40+'GP1 June 23'!AH40+'GP1 July 23'!AH40+'GP1 Aug 23'!AH40+'GP1 Sep 23'!AH40+'GP1 Oct 23'!AH40+'GP1 Nov 23'!AH40+'GP1 Dec 23'!AH40+'GP1 Jan 24'!AH40+'GP1 Feb 24'!AH40+'GP1 Mar 24'!AH40)</f>
        <v>0</v>
      </c>
      <c r="Z35" s="88" t="e">
        <f>(((IF('GP1 April 23'!M40=1,'GP1 April 23'!G40,0))+
(IF('GP1 May 23'!M40=1,'GP1 May 23'!G40,0))+
(IF('GP1 June 23'!M40=1,'GP1 June 23'!G40,0))+
(IF('GP1 July 23'!M40=1,'GP1 July 23'!G40,0))+
(IF('GP1 Aug 23'!M40=1,'GP1 Aug 23'!G40,0))+
(IF('GP1 Sep 23'!M40=1,'GP1 Sep 23'!G40,0))+
(IF('GP1 Oct 23'!M40=1,'GP1 Oct 23'!G40,0))+
(IF('GP1 Nov 23'!M40=1,'GP1 Nov 23'!G40,0))+
(IF('GP1 Dec 23'!M40=1,'GP1 Dec 23'!G40,0))+
(IF('GP1 Jan 24'!M40=1,'GP1 Jan 24'!G40,0))+
(IF('GP1 Feb 24'!M40=1,'GP1 Feb 24'!G40,0))+
(IF('GP1 Mar 24'!M40=1,'GP1 Mar 24'!G40,0)))/AA35)</f>
        <v>#DIV/0!</v>
      </c>
      <c r="AA35" s="88">
        <f>SUM('GP1 April 23'!M40,'GP1 May 23'!M40,'GP1 June 23'!M40,'GP1 July 23'!M40,'GP1 Aug 23'!M40,'GP1 Sep 23'!M40,'GP1 Oct 23'!M40,'GP1 Nov 23'!M40,'GP1 Dec 23'!M40,'GP1 Jan 24'!M40,'GP1 Feb 24'!M40,'GP1 Mar 24'!M40)</f>
        <v>0</v>
      </c>
    </row>
    <row r="36" spans="1:27" x14ac:dyDescent="0.25">
      <c r="A36" s="4">
        <v>9</v>
      </c>
      <c r="B36" s="166">
        <f>'Member Info'!D37</f>
        <v>0</v>
      </c>
      <c r="C36" s="166">
        <f>'Member Info'!E37</f>
        <v>0</v>
      </c>
      <c r="D36" s="166" t="str">
        <f>'Member Info'!G37</f>
        <v/>
      </c>
      <c r="E36" s="166"/>
      <c r="F36" s="167">
        <f>'Member Info'!B37</f>
        <v>0</v>
      </c>
      <c r="G36" s="167">
        <f>'GP1 April 23'!F41+'GP1 May 23'!F41+'GP1 June 23'!F41+'GP1 July 23'!F41+'GP1 Aug 23'!F41+'GP1 Sep 23'!F41+'GP1 Oct 23'!F41+'GP1 Nov 23'!F41+'GP1 Dec 23'!F41+'GP1 Jan 24'!F41+'GP1 Feb 24'!F41+'GP1 Mar 24'!F41+'Error Corrections'!F37</f>
        <v>0</v>
      </c>
      <c r="H36" s="168" t="str">
        <f>IF('Member Info'!O37="", 'Member Info'!K37, "CHANGED MID YEAR")</f>
        <v/>
      </c>
      <c r="I36" s="167"/>
      <c r="J36" s="167"/>
      <c r="K36" s="167"/>
      <c r="L36" s="167"/>
      <c r="M36" s="167">
        <f>'GP1 April 23'!H41+'GP1 May 23'!H41+'GP1 June 23'!H41+'GP1 July 23'!H41+'GP1 Aug 23'!H41+'GP1 Sep 23'!H41+'GP1 Oct 23'!H41+'GP1 Nov 23'!H41+'GP1 Dec 23'!H41+'GP1 Jan 24'!H41+'GP1 Feb 24'!H41+'GP1 Mar 24'!H41+'Error Corrections'!M37</f>
        <v>0</v>
      </c>
      <c r="N36" s="167">
        <f>'GP1 April 23'!I41+'GP1 May 23'!I41+'GP1 June 23'!I41+'GP1 July 23'!I41+'GP1 Aug 23'!I41+'GP1 Sep 23'!I41+'GP1 Oct 23'!I41+'GP1 Nov 23'!I41+'GP1 Dec 23'!I41+'GP1 Jan 24'!I41+'GP1 Feb 24'!I41+'GP1 Mar 24'!I41+'Error Corrections'!N37</f>
        <v>0</v>
      </c>
      <c r="O36" s="215" t="str">
        <f>IF('Error Corrections'!AA37=TRUE, "TRUE", "")</f>
        <v/>
      </c>
      <c r="P36" s="213">
        <f>'Member Info'!Q37</f>
        <v>0</v>
      </c>
      <c r="Q36" s="149">
        <f t="shared" si="0"/>
        <v>0</v>
      </c>
      <c r="R36" s="87">
        <f t="shared" si="1"/>
        <v>0</v>
      </c>
      <c r="S36" s="184">
        <f>(G36/100*'Member Info'!$W$2)</f>
        <v>0</v>
      </c>
      <c r="T36" s="185" t="e">
        <f>G36/100*('Member Info'!K37+'Member Info'!L37)</f>
        <v>#VALUE!</v>
      </c>
      <c r="U36" s="184" t="e">
        <f t="shared" si="2"/>
        <v>#DIV/0!</v>
      </c>
      <c r="V36" s="184" t="e">
        <f t="shared" si="3"/>
        <v>#VALUE!</v>
      </c>
      <c r="W36" s="186" t="e">
        <f t="shared" si="4"/>
        <v>#DIV/0!</v>
      </c>
      <c r="X36" s="187" t="e">
        <f t="shared" si="5"/>
        <v>#VALUE!</v>
      </c>
      <c r="Y36" s="126">
        <f>SUM('GP1 April 23'!AH41+'GP1 May 23'!AH41+'GP1 June 23'!AH41+'GP1 July 23'!AH41+'GP1 Aug 23'!AH41+'GP1 Sep 23'!AH41+'GP1 Oct 23'!AH41+'GP1 Nov 23'!AH41+'GP1 Dec 23'!AH41+'GP1 Jan 24'!AH41+'GP1 Feb 24'!AH41+'GP1 Mar 24'!AH41)</f>
        <v>0</v>
      </c>
      <c r="Z36" s="88" t="e">
        <f>(((IF('GP1 April 23'!M41=1,'GP1 April 23'!G41,0))+
(IF('GP1 May 23'!M41=1,'GP1 May 23'!G41,0))+
(IF('GP1 June 23'!M41=1,'GP1 June 23'!G41,0))+
(IF('GP1 July 23'!M41=1,'GP1 July 23'!G41,0))+
(IF('GP1 Aug 23'!M41=1,'GP1 Aug 23'!G41,0))+
(IF('GP1 Sep 23'!M41=1,'GP1 Sep 23'!G41,0))+
(IF('GP1 Oct 23'!M41=1,'GP1 Oct 23'!G41,0))+
(IF('GP1 Nov 23'!M41=1,'GP1 Nov 23'!G41,0))+
(IF('GP1 Dec 23'!M41=1,'GP1 Dec 23'!G41,0))+
(IF('GP1 Jan 24'!M41=1,'GP1 Jan 24'!G41,0))+
(IF('GP1 Feb 24'!M41=1,'GP1 Feb 24'!G41,0))+
(IF('GP1 Mar 24'!M41=1,'GP1 Mar 24'!G41,0)))/AA36)</f>
        <v>#DIV/0!</v>
      </c>
      <c r="AA36" s="88">
        <f>SUM('GP1 April 23'!M41,'GP1 May 23'!M41,'GP1 June 23'!M41,'GP1 July 23'!M41,'GP1 Aug 23'!M41,'GP1 Sep 23'!M41,'GP1 Oct 23'!M41,'GP1 Nov 23'!M41,'GP1 Dec 23'!M41,'GP1 Jan 24'!M41,'GP1 Feb 24'!M41,'GP1 Mar 24'!M41)</f>
        <v>0</v>
      </c>
    </row>
    <row r="37" spans="1:27" x14ac:dyDescent="0.25">
      <c r="A37" s="4">
        <v>10</v>
      </c>
      <c r="B37" s="166">
        <f>'Member Info'!D38</f>
        <v>0</v>
      </c>
      <c r="C37" s="166">
        <f>'Member Info'!E38</f>
        <v>0</v>
      </c>
      <c r="D37" s="166" t="str">
        <f>'Member Info'!G38</f>
        <v/>
      </c>
      <c r="E37" s="166"/>
      <c r="F37" s="167">
        <f>'Member Info'!B38</f>
        <v>0</v>
      </c>
      <c r="G37" s="167">
        <f>'GP1 April 23'!F42+'GP1 May 23'!F42+'GP1 June 23'!F42+'GP1 July 23'!F42+'GP1 Aug 23'!F42+'GP1 Sep 23'!F42+'GP1 Oct 23'!F42+'GP1 Nov 23'!F42+'GP1 Dec 23'!F42+'GP1 Jan 24'!F42+'GP1 Feb 24'!F42+'GP1 Mar 24'!F42+'Error Corrections'!F38</f>
        <v>0</v>
      </c>
      <c r="H37" s="168" t="str">
        <f>IF('Member Info'!O38="", 'Member Info'!K38, "CHANGED MID YEAR")</f>
        <v/>
      </c>
      <c r="I37" s="167"/>
      <c r="J37" s="167"/>
      <c r="K37" s="167"/>
      <c r="L37" s="167"/>
      <c r="M37" s="167">
        <f>'GP1 April 23'!H42+'GP1 May 23'!H42+'GP1 June 23'!H42+'GP1 July 23'!H42+'GP1 Aug 23'!H42+'GP1 Sep 23'!H42+'GP1 Oct 23'!H42+'GP1 Nov 23'!H42+'GP1 Dec 23'!H42+'GP1 Jan 24'!H42+'GP1 Feb 24'!H42+'GP1 Mar 24'!H42+'Error Corrections'!M38</f>
        <v>0</v>
      </c>
      <c r="N37" s="167">
        <f>'GP1 April 23'!I42+'GP1 May 23'!I42+'GP1 June 23'!I42+'GP1 July 23'!I42+'GP1 Aug 23'!I42+'GP1 Sep 23'!I42+'GP1 Oct 23'!I42+'GP1 Nov 23'!I42+'GP1 Dec 23'!I42+'GP1 Jan 24'!I42+'GP1 Feb 24'!I42+'GP1 Mar 24'!I42+'Error Corrections'!N38</f>
        <v>0</v>
      </c>
      <c r="O37" s="215" t="str">
        <f>IF('Error Corrections'!AA38=TRUE, "TRUE", "")</f>
        <v/>
      </c>
      <c r="P37" s="213">
        <f>'Member Info'!Q38</f>
        <v>0</v>
      </c>
      <c r="Q37" s="149">
        <f t="shared" si="0"/>
        <v>0</v>
      </c>
      <c r="R37" s="87">
        <f t="shared" si="1"/>
        <v>0</v>
      </c>
      <c r="S37" s="184">
        <f>(G37/100*'Member Info'!$W$2)</f>
        <v>0</v>
      </c>
      <c r="T37" s="185" t="e">
        <f>G37/100*('Member Info'!K38+'Member Info'!L38)</f>
        <v>#VALUE!</v>
      </c>
      <c r="U37" s="184" t="e">
        <f t="shared" si="2"/>
        <v>#DIV/0!</v>
      </c>
      <c r="V37" s="184" t="e">
        <f t="shared" si="3"/>
        <v>#VALUE!</v>
      </c>
      <c r="W37" s="186" t="e">
        <f t="shared" si="4"/>
        <v>#DIV/0!</v>
      </c>
      <c r="X37" s="187" t="e">
        <f t="shared" si="5"/>
        <v>#VALUE!</v>
      </c>
      <c r="Y37" s="126">
        <f>SUM('GP1 April 23'!AH42+'GP1 May 23'!AH42+'GP1 June 23'!AH42+'GP1 July 23'!AH42+'GP1 Aug 23'!AH42+'GP1 Sep 23'!AH42+'GP1 Oct 23'!AH42+'GP1 Nov 23'!AH42+'GP1 Dec 23'!AH42+'GP1 Jan 24'!AH42+'GP1 Feb 24'!AH42+'GP1 Mar 24'!AH42)</f>
        <v>0</v>
      </c>
      <c r="Z37" s="88" t="e">
        <f>(((IF('GP1 April 23'!M42=1,'GP1 April 23'!G42,0))+
(IF('GP1 May 23'!M42=1,'GP1 May 23'!G42,0))+
(IF('GP1 June 23'!M42=1,'GP1 June 23'!G42,0))+
(IF('GP1 July 23'!M42=1,'GP1 July 23'!G42,0))+
(IF('GP1 Aug 23'!M42=1,'GP1 Aug 23'!G42,0))+
(IF('GP1 Sep 23'!M42=1,'GP1 Sep 23'!G42,0))+
(IF('GP1 Oct 23'!M42=1,'GP1 Oct 23'!G42,0))+
(IF('GP1 Nov 23'!M42=1,'GP1 Nov 23'!G42,0))+
(IF('GP1 Dec 23'!M42=1,'GP1 Dec 23'!G42,0))+
(IF('GP1 Jan 24'!M42=1,'GP1 Jan 24'!G42,0))+
(IF('GP1 Feb 24'!M42=1,'GP1 Feb 24'!G42,0))+
(IF('GP1 Mar 24'!M42=1,'GP1 Mar 24'!G42,0)))/AA37)</f>
        <v>#DIV/0!</v>
      </c>
      <c r="AA37" s="88">
        <f>SUM('GP1 April 23'!M42,'GP1 May 23'!M42,'GP1 June 23'!M42,'GP1 July 23'!M42,'GP1 Aug 23'!M42,'GP1 Sep 23'!M42,'GP1 Oct 23'!M42,'GP1 Nov 23'!M42,'GP1 Dec 23'!M42,'GP1 Jan 24'!M42,'GP1 Feb 24'!M42,'GP1 Mar 24'!M42)</f>
        <v>0</v>
      </c>
    </row>
    <row r="38" spans="1:27" x14ac:dyDescent="0.25">
      <c r="A38" s="4">
        <v>11</v>
      </c>
      <c r="B38" s="166">
        <f>'Member Info'!D39</f>
        <v>0</v>
      </c>
      <c r="C38" s="166">
        <f>'Member Info'!E39</f>
        <v>0</v>
      </c>
      <c r="D38" s="166" t="str">
        <f>'Member Info'!G39</f>
        <v/>
      </c>
      <c r="E38" s="166"/>
      <c r="F38" s="167">
        <f>'Member Info'!B39</f>
        <v>0</v>
      </c>
      <c r="G38" s="167">
        <f>'GP1 April 23'!F43+'GP1 May 23'!F43+'GP1 June 23'!F43+'GP1 July 23'!F43+'GP1 Aug 23'!F43+'GP1 Sep 23'!F43+'GP1 Oct 23'!F43+'GP1 Nov 23'!F43+'GP1 Dec 23'!F43+'GP1 Jan 24'!F43+'GP1 Feb 24'!F43+'GP1 Mar 24'!F43+'Error Corrections'!F39</f>
        <v>0</v>
      </c>
      <c r="H38" s="168" t="str">
        <f>IF('Member Info'!O39="", 'Member Info'!K39, "CHANGED MID YEAR")</f>
        <v/>
      </c>
      <c r="I38" s="167"/>
      <c r="J38" s="167"/>
      <c r="K38" s="167"/>
      <c r="L38" s="167"/>
      <c r="M38" s="167">
        <f>'GP1 April 23'!H43+'GP1 May 23'!H43+'GP1 June 23'!H43+'GP1 July 23'!H43+'GP1 Aug 23'!H43+'GP1 Sep 23'!H43+'GP1 Oct 23'!H43+'GP1 Nov 23'!H43+'GP1 Dec 23'!H43+'GP1 Jan 24'!H43+'GP1 Feb 24'!H43+'GP1 Mar 24'!H43+'Error Corrections'!M39</f>
        <v>0</v>
      </c>
      <c r="N38" s="167">
        <f>'GP1 April 23'!I43+'GP1 May 23'!I43+'GP1 June 23'!I43+'GP1 July 23'!I43+'GP1 Aug 23'!I43+'GP1 Sep 23'!I43+'GP1 Oct 23'!I43+'GP1 Nov 23'!I43+'GP1 Dec 23'!I43+'GP1 Jan 24'!I43+'GP1 Feb 24'!I43+'GP1 Mar 24'!I43+'Error Corrections'!N39</f>
        <v>0</v>
      </c>
      <c r="O38" s="215" t="str">
        <f>IF('Error Corrections'!AA39=TRUE, "TRUE", "")</f>
        <v/>
      </c>
      <c r="P38" s="213">
        <f>'Member Info'!Q39</f>
        <v>0</v>
      </c>
      <c r="Q38" s="149">
        <f t="shared" si="0"/>
        <v>0</v>
      </c>
      <c r="R38" s="87">
        <f t="shared" si="1"/>
        <v>0</v>
      </c>
      <c r="S38" s="184">
        <f>(G38/100*'Member Info'!$W$2)</f>
        <v>0</v>
      </c>
      <c r="T38" s="185" t="e">
        <f>G38/100*('Member Info'!K39+'Member Info'!L39)</f>
        <v>#VALUE!</v>
      </c>
      <c r="U38" s="184" t="e">
        <f t="shared" si="2"/>
        <v>#DIV/0!</v>
      </c>
      <c r="V38" s="184" t="e">
        <f t="shared" si="3"/>
        <v>#VALUE!</v>
      </c>
      <c r="W38" s="186" t="e">
        <f t="shared" si="4"/>
        <v>#DIV/0!</v>
      </c>
      <c r="X38" s="187" t="e">
        <f t="shared" si="5"/>
        <v>#VALUE!</v>
      </c>
      <c r="Y38" s="126">
        <f>SUM('GP1 April 23'!AH43+'GP1 May 23'!AH43+'GP1 June 23'!AH43+'GP1 July 23'!AH43+'GP1 Aug 23'!AH43+'GP1 Sep 23'!AH43+'GP1 Oct 23'!AH43+'GP1 Nov 23'!AH43+'GP1 Dec 23'!AH43+'GP1 Jan 24'!AH43+'GP1 Feb 24'!AH43+'GP1 Mar 24'!AH43)</f>
        <v>0</v>
      </c>
      <c r="Z38" s="88" t="e">
        <f>(((IF('GP1 April 23'!M43=1,'GP1 April 23'!G43,0))+
(IF('GP1 May 23'!M43=1,'GP1 May 23'!G43,0))+
(IF('GP1 June 23'!M43=1,'GP1 June 23'!G43,0))+
(IF('GP1 July 23'!M43=1,'GP1 July 23'!G43,0))+
(IF('GP1 Aug 23'!M43=1,'GP1 Aug 23'!G43,0))+
(IF('GP1 Sep 23'!M43=1,'GP1 Sep 23'!G43,0))+
(IF('GP1 Oct 23'!M43=1,'GP1 Oct 23'!G43,0))+
(IF('GP1 Nov 23'!M43=1,'GP1 Nov 23'!G43,0))+
(IF('GP1 Dec 23'!M43=1,'GP1 Dec 23'!G43,0))+
(IF('GP1 Jan 24'!M43=1,'GP1 Jan 24'!G43,0))+
(IF('GP1 Feb 24'!M43=1,'GP1 Feb 24'!G43,0))+
(IF('GP1 Mar 24'!M43=1,'GP1 Mar 24'!G43,0)))/AA38)</f>
        <v>#DIV/0!</v>
      </c>
      <c r="AA38" s="88">
        <f>SUM('GP1 April 23'!M43,'GP1 May 23'!M43,'GP1 June 23'!M43,'GP1 July 23'!M43,'GP1 Aug 23'!M43,'GP1 Sep 23'!M43,'GP1 Oct 23'!M43,'GP1 Nov 23'!M43,'GP1 Dec 23'!M43,'GP1 Jan 24'!M43,'GP1 Feb 24'!M43,'GP1 Mar 24'!M43)</f>
        <v>0</v>
      </c>
    </row>
    <row r="39" spans="1:27" x14ac:dyDescent="0.25">
      <c r="A39" s="4">
        <v>12</v>
      </c>
      <c r="B39" s="166">
        <f>'Member Info'!D40</f>
        <v>0</v>
      </c>
      <c r="C39" s="166">
        <f>'Member Info'!E40</f>
        <v>0</v>
      </c>
      <c r="D39" s="166" t="str">
        <f>'Member Info'!G40</f>
        <v/>
      </c>
      <c r="E39" s="166"/>
      <c r="F39" s="167">
        <f>'Member Info'!B40</f>
        <v>0</v>
      </c>
      <c r="G39" s="167">
        <f>'GP1 April 23'!F44+'GP1 May 23'!F44+'GP1 June 23'!F44+'GP1 July 23'!F44+'GP1 Aug 23'!F44+'GP1 Sep 23'!F44+'GP1 Oct 23'!F44+'GP1 Nov 23'!F44+'GP1 Dec 23'!F44+'GP1 Jan 24'!F44+'GP1 Feb 24'!F44+'GP1 Mar 24'!F44+'Error Corrections'!F40</f>
        <v>0</v>
      </c>
      <c r="H39" s="168" t="str">
        <f>IF('Member Info'!O40="", 'Member Info'!K40, "CHANGED MID YEAR")</f>
        <v/>
      </c>
      <c r="I39" s="167"/>
      <c r="J39" s="167"/>
      <c r="K39" s="167"/>
      <c r="L39" s="167"/>
      <c r="M39" s="167">
        <f>'GP1 April 23'!H44+'GP1 May 23'!H44+'GP1 June 23'!H44+'GP1 July 23'!H44+'GP1 Aug 23'!H44+'GP1 Sep 23'!H44+'GP1 Oct 23'!H44+'GP1 Nov 23'!H44+'GP1 Dec 23'!H44+'GP1 Jan 24'!H44+'GP1 Feb 24'!H44+'GP1 Mar 24'!H44+'Error Corrections'!M40</f>
        <v>0</v>
      </c>
      <c r="N39" s="167">
        <f>'GP1 April 23'!I44+'GP1 May 23'!I44+'GP1 June 23'!I44+'GP1 July 23'!I44+'GP1 Aug 23'!I44+'GP1 Sep 23'!I44+'GP1 Oct 23'!I44+'GP1 Nov 23'!I44+'GP1 Dec 23'!I44+'GP1 Jan 24'!I44+'GP1 Feb 24'!I44+'GP1 Mar 24'!I44+'Error Corrections'!N40</f>
        <v>0</v>
      </c>
      <c r="O39" s="215" t="str">
        <f>IF('Error Corrections'!AA40=TRUE, "TRUE", "")</f>
        <v/>
      </c>
      <c r="P39" s="213">
        <f>'Member Info'!Q40</f>
        <v>0</v>
      </c>
      <c r="Q39" s="149">
        <f t="shared" si="0"/>
        <v>0</v>
      </c>
      <c r="R39" s="87">
        <f t="shared" si="1"/>
        <v>0</v>
      </c>
      <c r="S39" s="184">
        <f>(G39/100*'Member Info'!$W$2)</f>
        <v>0</v>
      </c>
      <c r="T39" s="185" t="e">
        <f>G39/100*('Member Info'!K40+'Member Info'!L40)</f>
        <v>#VALUE!</v>
      </c>
      <c r="U39" s="184" t="e">
        <f t="shared" si="2"/>
        <v>#DIV/0!</v>
      </c>
      <c r="V39" s="184" t="e">
        <f t="shared" si="3"/>
        <v>#VALUE!</v>
      </c>
      <c r="W39" s="186" t="e">
        <f t="shared" si="4"/>
        <v>#DIV/0!</v>
      </c>
      <c r="X39" s="187" t="e">
        <f t="shared" si="5"/>
        <v>#VALUE!</v>
      </c>
      <c r="Y39" s="126">
        <f>SUM('GP1 April 23'!AH44+'GP1 May 23'!AH44+'GP1 June 23'!AH44+'GP1 July 23'!AH44+'GP1 Aug 23'!AH44+'GP1 Sep 23'!AH44+'GP1 Oct 23'!AH44+'GP1 Nov 23'!AH44+'GP1 Dec 23'!AH44+'GP1 Jan 24'!AH44+'GP1 Feb 24'!AH44+'GP1 Mar 24'!AH44)</f>
        <v>0</v>
      </c>
      <c r="Z39" s="88" t="e">
        <f>(((IF('GP1 April 23'!M44=1,'GP1 April 23'!G44,0))+
(IF('GP1 May 23'!M44=1,'GP1 May 23'!G44,0))+
(IF('GP1 June 23'!M44=1,'GP1 June 23'!G44,0))+
(IF('GP1 July 23'!M44=1,'GP1 July 23'!G44,0))+
(IF('GP1 Aug 23'!M44=1,'GP1 Aug 23'!G44,0))+
(IF('GP1 Sep 23'!M44=1,'GP1 Sep 23'!G44,0))+
(IF('GP1 Oct 23'!M44=1,'GP1 Oct 23'!G44,0))+
(IF('GP1 Nov 23'!M44=1,'GP1 Nov 23'!G44,0))+
(IF('GP1 Dec 23'!M44=1,'GP1 Dec 23'!G44,0))+
(IF('GP1 Jan 24'!M44=1,'GP1 Jan 24'!G44,0))+
(IF('GP1 Feb 24'!M44=1,'GP1 Feb 24'!G44,0))+
(IF('GP1 Mar 24'!M44=1,'GP1 Mar 24'!G44,0)))/AA39)</f>
        <v>#DIV/0!</v>
      </c>
      <c r="AA39" s="88">
        <f>SUM('GP1 April 23'!M44,'GP1 May 23'!M44,'GP1 June 23'!M44,'GP1 July 23'!M44,'GP1 Aug 23'!M44,'GP1 Sep 23'!M44,'GP1 Oct 23'!M44,'GP1 Nov 23'!M44,'GP1 Dec 23'!M44,'GP1 Jan 24'!M44,'GP1 Feb 24'!M44,'GP1 Mar 24'!M44)</f>
        <v>0</v>
      </c>
    </row>
    <row r="40" spans="1:27" x14ac:dyDescent="0.25">
      <c r="A40" s="4">
        <v>13</v>
      </c>
      <c r="B40" s="166">
        <f>'Member Info'!D41</f>
        <v>0</v>
      </c>
      <c r="C40" s="166">
        <f>'Member Info'!E41</f>
        <v>0</v>
      </c>
      <c r="D40" s="166" t="str">
        <f>'Member Info'!G41</f>
        <v/>
      </c>
      <c r="E40" s="166"/>
      <c r="F40" s="167">
        <f>'Member Info'!B41</f>
        <v>0</v>
      </c>
      <c r="G40" s="167">
        <f>'GP1 April 23'!F45+'GP1 May 23'!F45+'GP1 June 23'!F45+'GP1 July 23'!F45+'GP1 Aug 23'!F45+'GP1 Sep 23'!F45+'GP1 Oct 23'!F45+'GP1 Nov 23'!F45+'GP1 Dec 23'!F45+'GP1 Jan 24'!F45+'GP1 Feb 24'!F45+'GP1 Mar 24'!F45+'Error Corrections'!F41</f>
        <v>0</v>
      </c>
      <c r="H40" s="168" t="str">
        <f>IF('Member Info'!O41="", 'Member Info'!K41, "CHANGED MID YEAR")</f>
        <v/>
      </c>
      <c r="I40" s="167"/>
      <c r="J40" s="167"/>
      <c r="K40" s="167"/>
      <c r="L40" s="167"/>
      <c r="M40" s="167">
        <f>'GP1 April 23'!H45+'GP1 May 23'!H45+'GP1 June 23'!H45+'GP1 July 23'!H45+'GP1 Aug 23'!H45+'GP1 Sep 23'!H45+'GP1 Oct 23'!H45+'GP1 Nov 23'!H45+'GP1 Dec 23'!H45+'GP1 Jan 24'!H45+'GP1 Feb 24'!H45+'GP1 Mar 24'!H45+'Error Corrections'!M41</f>
        <v>0</v>
      </c>
      <c r="N40" s="167">
        <f>'GP1 April 23'!I45+'GP1 May 23'!I45+'GP1 June 23'!I45+'GP1 July 23'!I45+'GP1 Aug 23'!I45+'GP1 Sep 23'!I45+'GP1 Oct 23'!I45+'GP1 Nov 23'!I45+'GP1 Dec 23'!I45+'GP1 Jan 24'!I45+'GP1 Feb 24'!I45+'GP1 Mar 24'!I45+'Error Corrections'!N41</f>
        <v>0</v>
      </c>
      <c r="O40" s="215" t="str">
        <f>IF('Error Corrections'!AA41=TRUE, "TRUE", "")</f>
        <v/>
      </c>
      <c r="P40" s="213">
        <f>'Member Info'!Q41</f>
        <v>0</v>
      </c>
      <c r="Q40" s="149">
        <f t="shared" si="0"/>
        <v>0</v>
      </c>
      <c r="R40" s="87">
        <f t="shared" si="1"/>
        <v>0</v>
      </c>
      <c r="S40" s="184">
        <f>(G40/100*'Member Info'!$W$2)</f>
        <v>0</v>
      </c>
      <c r="T40" s="185" t="e">
        <f>G40/100*('Member Info'!K41+'Member Info'!L41)</f>
        <v>#VALUE!</v>
      </c>
      <c r="U40" s="184" t="e">
        <f t="shared" si="2"/>
        <v>#DIV/0!</v>
      </c>
      <c r="V40" s="184" t="e">
        <f t="shared" si="3"/>
        <v>#VALUE!</v>
      </c>
      <c r="W40" s="186" t="e">
        <f t="shared" si="4"/>
        <v>#DIV/0!</v>
      </c>
      <c r="X40" s="187" t="e">
        <f t="shared" si="5"/>
        <v>#VALUE!</v>
      </c>
      <c r="Y40" s="126">
        <f>SUM('GP1 April 23'!AH45+'GP1 May 23'!AH45+'GP1 June 23'!AH45+'GP1 July 23'!AH45+'GP1 Aug 23'!AH45+'GP1 Sep 23'!AH45+'GP1 Oct 23'!AH45+'GP1 Nov 23'!AH45+'GP1 Dec 23'!AH45+'GP1 Jan 24'!AH45+'GP1 Feb 24'!AH45+'GP1 Mar 24'!AH45)</f>
        <v>0</v>
      </c>
      <c r="Z40" s="88" t="e">
        <f>(((IF('GP1 April 23'!M45=1,'GP1 April 23'!G45,0))+
(IF('GP1 May 23'!M45=1,'GP1 May 23'!G45,0))+
(IF('GP1 June 23'!M45=1,'GP1 June 23'!G45,0))+
(IF('GP1 July 23'!M45=1,'GP1 July 23'!G45,0))+
(IF('GP1 Aug 23'!M45=1,'GP1 Aug 23'!G45,0))+
(IF('GP1 Sep 23'!M45=1,'GP1 Sep 23'!G45,0))+
(IF('GP1 Oct 23'!M45=1,'GP1 Oct 23'!G45,0))+
(IF('GP1 Nov 23'!M45=1,'GP1 Nov 23'!G45,0))+
(IF('GP1 Dec 23'!M45=1,'GP1 Dec 23'!G45,0))+
(IF('GP1 Jan 24'!M45=1,'GP1 Jan 24'!G45,0))+
(IF('GP1 Feb 24'!M45=1,'GP1 Feb 24'!G45,0))+
(IF('GP1 Mar 24'!M45=1,'GP1 Mar 24'!G45,0)))/AA40)</f>
        <v>#DIV/0!</v>
      </c>
      <c r="AA40" s="88">
        <f>SUM('GP1 April 23'!M45,'GP1 May 23'!M45,'GP1 June 23'!M45,'GP1 July 23'!M45,'GP1 Aug 23'!M45,'GP1 Sep 23'!M45,'GP1 Oct 23'!M45,'GP1 Nov 23'!M45,'GP1 Dec 23'!M45,'GP1 Jan 24'!M45,'GP1 Feb 24'!M45,'GP1 Mar 24'!M45)</f>
        <v>0</v>
      </c>
    </row>
    <row r="41" spans="1:27" x14ac:dyDescent="0.25">
      <c r="A41" s="4">
        <v>14</v>
      </c>
      <c r="B41" s="166">
        <f>'Member Info'!D42</f>
        <v>0</v>
      </c>
      <c r="C41" s="166">
        <f>'Member Info'!E42</f>
        <v>0</v>
      </c>
      <c r="D41" s="166" t="str">
        <f>'Member Info'!G42</f>
        <v/>
      </c>
      <c r="E41" s="166"/>
      <c r="F41" s="167">
        <f>'Member Info'!B42</f>
        <v>0</v>
      </c>
      <c r="G41" s="167">
        <f>'GP1 April 23'!F46+'GP1 May 23'!F46+'GP1 June 23'!F46+'GP1 July 23'!F46+'GP1 Aug 23'!F46+'GP1 Sep 23'!F46+'GP1 Oct 23'!F46+'GP1 Nov 23'!F46+'GP1 Dec 23'!F46+'GP1 Jan 24'!F46+'GP1 Feb 24'!F46+'GP1 Mar 24'!F46+'Error Corrections'!F42</f>
        <v>0</v>
      </c>
      <c r="H41" s="168" t="str">
        <f>IF('Member Info'!O42="", 'Member Info'!K42, "CHANGED MID YEAR")</f>
        <v/>
      </c>
      <c r="I41" s="167"/>
      <c r="J41" s="167"/>
      <c r="K41" s="167"/>
      <c r="L41" s="167"/>
      <c r="M41" s="167">
        <f>'GP1 April 23'!H46+'GP1 May 23'!H46+'GP1 June 23'!H46+'GP1 July 23'!H46+'GP1 Aug 23'!H46+'GP1 Sep 23'!H46+'GP1 Oct 23'!H46+'GP1 Nov 23'!H46+'GP1 Dec 23'!H46+'GP1 Jan 24'!H46+'GP1 Feb 24'!H46+'GP1 Mar 24'!H46+'Error Corrections'!M42</f>
        <v>0</v>
      </c>
      <c r="N41" s="167">
        <f>'GP1 April 23'!I46+'GP1 May 23'!I46+'GP1 June 23'!I46+'GP1 July 23'!I46+'GP1 Aug 23'!I46+'GP1 Sep 23'!I46+'GP1 Oct 23'!I46+'GP1 Nov 23'!I46+'GP1 Dec 23'!I46+'GP1 Jan 24'!I46+'GP1 Feb 24'!I46+'GP1 Mar 24'!I46+'Error Corrections'!N42</f>
        <v>0</v>
      </c>
      <c r="O41" s="215" t="str">
        <f>IF('Error Corrections'!AA42=TRUE, "TRUE", "")</f>
        <v/>
      </c>
      <c r="P41" s="213">
        <f>'Member Info'!Q42</f>
        <v>0</v>
      </c>
      <c r="Q41" s="149">
        <f t="shared" si="0"/>
        <v>0</v>
      </c>
      <c r="R41" s="87">
        <f t="shared" si="1"/>
        <v>0</v>
      </c>
      <c r="S41" s="184">
        <f>(G41/100*'Member Info'!$W$2)</f>
        <v>0</v>
      </c>
      <c r="T41" s="185" t="e">
        <f>G41/100*('Member Info'!K42+'Member Info'!L42)</f>
        <v>#VALUE!</v>
      </c>
      <c r="U41" s="184" t="e">
        <f t="shared" si="2"/>
        <v>#DIV/0!</v>
      </c>
      <c r="V41" s="184" t="e">
        <f t="shared" si="3"/>
        <v>#VALUE!</v>
      </c>
      <c r="W41" s="186" t="e">
        <f t="shared" si="4"/>
        <v>#DIV/0!</v>
      </c>
      <c r="X41" s="187" t="e">
        <f t="shared" si="5"/>
        <v>#VALUE!</v>
      </c>
      <c r="Y41" s="126">
        <f>SUM('GP1 April 23'!AH46+'GP1 May 23'!AH46+'GP1 June 23'!AH46+'GP1 July 23'!AH46+'GP1 Aug 23'!AH46+'GP1 Sep 23'!AH46+'GP1 Oct 23'!AH46+'GP1 Nov 23'!AH46+'GP1 Dec 23'!AH46+'GP1 Jan 24'!AH46+'GP1 Feb 24'!AH46+'GP1 Mar 24'!AH46)</f>
        <v>0</v>
      </c>
      <c r="Z41" s="88" t="e">
        <f>(((IF('GP1 April 23'!M46=1,'GP1 April 23'!G46,0))+
(IF('GP1 May 23'!M46=1,'GP1 May 23'!G46,0))+
(IF('GP1 June 23'!M46=1,'GP1 June 23'!G46,0))+
(IF('GP1 July 23'!M46=1,'GP1 July 23'!G46,0))+
(IF('GP1 Aug 23'!M46=1,'GP1 Aug 23'!G46,0))+
(IF('GP1 Sep 23'!M46=1,'GP1 Sep 23'!G46,0))+
(IF('GP1 Oct 23'!M46=1,'GP1 Oct 23'!G46,0))+
(IF('GP1 Nov 23'!M46=1,'GP1 Nov 23'!G46,0))+
(IF('GP1 Dec 23'!M46=1,'GP1 Dec 23'!G46,0))+
(IF('GP1 Jan 24'!M46=1,'GP1 Jan 24'!G46,0))+
(IF('GP1 Feb 24'!M46=1,'GP1 Feb 24'!G46,0))+
(IF('GP1 Mar 24'!M46=1,'GP1 Mar 24'!G46,0)))/AA41)</f>
        <v>#DIV/0!</v>
      </c>
      <c r="AA41" s="88">
        <f>SUM('GP1 April 23'!M46,'GP1 May 23'!M46,'GP1 June 23'!M46,'GP1 July 23'!M46,'GP1 Aug 23'!M46,'GP1 Sep 23'!M46,'GP1 Oct 23'!M46,'GP1 Nov 23'!M46,'GP1 Dec 23'!M46,'GP1 Jan 24'!M46,'GP1 Feb 24'!M46,'GP1 Mar 24'!M46)</f>
        <v>0</v>
      </c>
    </row>
    <row r="42" spans="1:27" x14ac:dyDescent="0.25">
      <c r="A42" s="4">
        <v>15</v>
      </c>
      <c r="B42" s="166">
        <f>'Member Info'!D43</f>
        <v>0</v>
      </c>
      <c r="C42" s="166">
        <f>'Member Info'!E43</f>
        <v>0</v>
      </c>
      <c r="D42" s="166" t="str">
        <f>'Member Info'!G43</f>
        <v/>
      </c>
      <c r="E42" s="166"/>
      <c r="F42" s="167">
        <f>'Member Info'!B43</f>
        <v>0</v>
      </c>
      <c r="G42" s="167">
        <f>'GP1 April 23'!F47+'GP1 May 23'!F47+'GP1 June 23'!F47+'GP1 July 23'!F47+'GP1 Aug 23'!F47+'GP1 Sep 23'!F47+'GP1 Oct 23'!F47+'GP1 Nov 23'!F47+'GP1 Dec 23'!F47+'GP1 Jan 24'!F47+'GP1 Feb 24'!F47+'GP1 Mar 24'!F47+'Error Corrections'!F43</f>
        <v>0</v>
      </c>
      <c r="H42" s="168" t="str">
        <f>IF('Member Info'!O43="", 'Member Info'!K43, "CHANGED MID YEAR")</f>
        <v/>
      </c>
      <c r="I42" s="167"/>
      <c r="J42" s="167"/>
      <c r="K42" s="167"/>
      <c r="L42" s="167"/>
      <c r="M42" s="167">
        <f>'GP1 April 23'!H47+'GP1 May 23'!H47+'GP1 June 23'!H47+'GP1 July 23'!H47+'GP1 Aug 23'!H47+'GP1 Sep 23'!H47+'GP1 Oct 23'!H47+'GP1 Nov 23'!H47+'GP1 Dec 23'!H47+'GP1 Jan 24'!H47+'GP1 Feb 24'!H47+'GP1 Mar 24'!H47+'Error Corrections'!M43</f>
        <v>0</v>
      </c>
      <c r="N42" s="167">
        <f>'GP1 April 23'!I47+'GP1 May 23'!I47+'GP1 June 23'!I47+'GP1 July 23'!I47+'GP1 Aug 23'!I47+'GP1 Sep 23'!I47+'GP1 Oct 23'!I47+'GP1 Nov 23'!I47+'GP1 Dec 23'!I47+'GP1 Jan 24'!I47+'GP1 Feb 24'!I47+'GP1 Mar 24'!I47+'Error Corrections'!N43</f>
        <v>0</v>
      </c>
      <c r="O42" s="215" t="str">
        <f>IF('Error Corrections'!AA43=TRUE, "TRUE", "")</f>
        <v/>
      </c>
      <c r="P42" s="213">
        <f>'Member Info'!Q43</f>
        <v>0</v>
      </c>
      <c r="Q42" s="149">
        <f t="shared" si="0"/>
        <v>0</v>
      </c>
      <c r="R42" s="87">
        <f t="shared" si="1"/>
        <v>0</v>
      </c>
      <c r="S42" s="184">
        <f>(G42/100*'Member Info'!$W$2)</f>
        <v>0</v>
      </c>
      <c r="T42" s="185" t="e">
        <f>G42/100*('Member Info'!K43+'Member Info'!L43)</f>
        <v>#VALUE!</v>
      </c>
      <c r="U42" s="184" t="e">
        <f t="shared" si="2"/>
        <v>#DIV/0!</v>
      </c>
      <c r="V42" s="184" t="e">
        <f t="shared" si="3"/>
        <v>#VALUE!</v>
      </c>
      <c r="W42" s="186" t="e">
        <f t="shared" si="4"/>
        <v>#DIV/0!</v>
      </c>
      <c r="X42" s="187" t="e">
        <f t="shared" si="5"/>
        <v>#VALUE!</v>
      </c>
      <c r="Y42" s="126">
        <f>SUM('GP1 April 23'!AH47+'GP1 May 23'!AH47+'GP1 June 23'!AH47+'GP1 July 23'!AH47+'GP1 Aug 23'!AH47+'GP1 Sep 23'!AH47+'GP1 Oct 23'!AH47+'GP1 Nov 23'!AH47+'GP1 Dec 23'!AH47+'GP1 Jan 24'!AH47+'GP1 Feb 24'!AH47+'GP1 Mar 24'!AH47)</f>
        <v>0</v>
      </c>
      <c r="Z42" s="88" t="e">
        <f>(((IF('GP1 April 23'!M47=1,'GP1 April 23'!G47,0))+
(IF('GP1 May 23'!M47=1,'GP1 May 23'!G47,0))+
(IF('GP1 June 23'!M47=1,'GP1 June 23'!G47,0))+
(IF('GP1 July 23'!M47=1,'GP1 July 23'!G47,0))+
(IF('GP1 Aug 23'!M47=1,'GP1 Aug 23'!G47,0))+
(IF('GP1 Sep 23'!M47=1,'GP1 Sep 23'!G47,0))+
(IF('GP1 Oct 23'!M47=1,'GP1 Oct 23'!G47,0))+
(IF('GP1 Nov 23'!M47=1,'GP1 Nov 23'!G47,0))+
(IF('GP1 Dec 23'!M47=1,'GP1 Dec 23'!G47,0))+
(IF('GP1 Jan 24'!M47=1,'GP1 Jan 24'!G47,0))+
(IF('GP1 Feb 24'!M47=1,'GP1 Feb 24'!G47,0))+
(IF('GP1 Mar 24'!M47=1,'GP1 Mar 24'!G47,0)))/AA42)</f>
        <v>#DIV/0!</v>
      </c>
      <c r="AA42" s="88">
        <f>SUM('GP1 April 23'!M47,'GP1 May 23'!M47,'GP1 June 23'!M47,'GP1 July 23'!M47,'GP1 Aug 23'!M47,'GP1 Sep 23'!M47,'GP1 Oct 23'!M47,'GP1 Nov 23'!M47,'GP1 Dec 23'!M47,'GP1 Jan 24'!M47,'GP1 Feb 24'!M47,'GP1 Mar 24'!M47)</f>
        <v>0</v>
      </c>
    </row>
    <row r="43" spans="1:27" x14ac:dyDescent="0.25">
      <c r="A43" s="4">
        <v>16</v>
      </c>
      <c r="B43" s="166">
        <f>'Member Info'!D44</f>
        <v>0</v>
      </c>
      <c r="C43" s="166">
        <f>'Member Info'!E44</f>
        <v>0</v>
      </c>
      <c r="D43" s="166" t="str">
        <f>'Member Info'!G44</f>
        <v/>
      </c>
      <c r="E43" s="166"/>
      <c r="F43" s="167">
        <f>'Member Info'!B44</f>
        <v>0</v>
      </c>
      <c r="G43" s="167">
        <f>'GP1 April 23'!F48+'GP1 May 23'!F48+'GP1 June 23'!F48+'GP1 July 23'!F48+'GP1 Aug 23'!F48+'GP1 Sep 23'!F48+'GP1 Oct 23'!F48+'GP1 Nov 23'!F48+'GP1 Dec 23'!F48+'GP1 Jan 24'!F48+'GP1 Feb 24'!F48+'GP1 Mar 24'!F48+'Error Corrections'!F44</f>
        <v>0</v>
      </c>
      <c r="H43" s="168" t="str">
        <f>IF('Member Info'!O44="", 'Member Info'!K44, "CHANGED MID YEAR")</f>
        <v/>
      </c>
      <c r="I43" s="167"/>
      <c r="J43" s="167"/>
      <c r="K43" s="167"/>
      <c r="L43" s="167"/>
      <c r="M43" s="167">
        <f>'GP1 April 23'!H48+'GP1 May 23'!H48+'GP1 June 23'!H48+'GP1 July 23'!H48+'GP1 Aug 23'!H48+'GP1 Sep 23'!H48+'GP1 Oct 23'!H48+'GP1 Nov 23'!H48+'GP1 Dec 23'!H48+'GP1 Jan 24'!H48+'GP1 Feb 24'!H48+'GP1 Mar 24'!H48+'Error Corrections'!M44</f>
        <v>0</v>
      </c>
      <c r="N43" s="167">
        <f>'GP1 April 23'!I48+'GP1 May 23'!I48+'GP1 June 23'!I48+'GP1 July 23'!I48+'GP1 Aug 23'!I48+'GP1 Sep 23'!I48+'GP1 Oct 23'!I48+'GP1 Nov 23'!I48+'GP1 Dec 23'!I48+'GP1 Jan 24'!I48+'GP1 Feb 24'!I48+'GP1 Mar 24'!I48+'Error Corrections'!N44</f>
        <v>0</v>
      </c>
      <c r="O43" s="215" t="str">
        <f>IF('Error Corrections'!AA44=TRUE, "TRUE", "")</f>
        <v/>
      </c>
      <c r="P43" s="213">
        <f>'Member Info'!Q44</f>
        <v>0</v>
      </c>
      <c r="Q43" s="149">
        <f t="shared" si="0"/>
        <v>0</v>
      </c>
      <c r="R43" s="87">
        <f t="shared" si="1"/>
        <v>0</v>
      </c>
      <c r="S43" s="184">
        <f>(G43/100*'Member Info'!$W$2)</f>
        <v>0</v>
      </c>
      <c r="T43" s="185" t="e">
        <f>G43/100*('Member Info'!K44+'Member Info'!L44)</f>
        <v>#VALUE!</v>
      </c>
      <c r="U43" s="184" t="e">
        <f t="shared" si="2"/>
        <v>#DIV/0!</v>
      </c>
      <c r="V43" s="184" t="e">
        <f t="shared" si="3"/>
        <v>#VALUE!</v>
      </c>
      <c r="W43" s="186" t="e">
        <f t="shared" si="4"/>
        <v>#DIV/0!</v>
      </c>
      <c r="X43" s="187" t="e">
        <f t="shared" si="5"/>
        <v>#VALUE!</v>
      </c>
      <c r="Y43" s="126">
        <f>SUM('GP1 April 23'!AH48+'GP1 May 23'!AH48+'GP1 June 23'!AH48+'GP1 July 23'!AH48+'GP1 Aug 23'!AH48+'GP1 Sep 23'!AH48+'GP1 Oct 23'!AH48+'GP1 Nov 23'!AH48+'GP1 Dec 23'!AH48+'GP1 Jan 24'!AH48+'GP1 Feb 24'!AH48+'GP1 Mar 24'!AH48)</f>
        <v>0</v>
      </c>
      <c r="Z43" s="88" t="e">
        <f>(((IF('GP1 April 23'!M48=1,'GP1 April 23'!G48,0))+
(IF('GP1 May 23'!M48=1,'GP1 May 23'!G48,0))+
(IF('GP1 June 23'!M48=1,'GP1 June 23'!G48,0))+
(IF('GP1 July 23'!M48=1,'GP1 July 23'!G48,0))+
(IF('GP1 Aug 23'!M48=1,'GP1 Aug 23'!G48,0))+
(IF('GP1 Sep 23'!M48=1,'GP1 Sep 23'!G48,0))+
(IF('GP1 Oct 23'!M48=1,'GP1 Oct 23'!G48,0))+
(IF('GP1 Nov 23'!M48=1,'GP1 Nov 23'!G48,0))+
(IF('GP1 Dec 23'!M48=1,'GP1 Dec 23'!G48,0))+
(IF('GP1 Jan 24'!M48=1,'GP1 Jan 24'!G48,0))+
(IF('GP1 Feb 24'!M48=1,'GP1 Feb 24'!G48,0))+
(IF('GP1 Mar 24'!M48=1,'GP1 Mar 24'!G48,0)))/AA43)</f>
        <v>#DIV/0!</v>
      </c>
      <c r="AA43" s="88">
        <f>SUM('GP1 April 23'!M48,'GP1 May 23'!M48,'GP1 June 23'!M48,'GP1 July 23'!M48,'GP1 Aug 23'!M48,'GP1 Sep 23'!M48,'GP1 Oct 23'!M48,'GP1 Nov 23'!M48,'GP1 Dec 23'!M48,'GP1 Jan 24'!M48,'GP1 Feb 24'!M48,'GP1 Mar 24'!M48)</f>
        <v>0</v>
      </c>
    </row>
    <row r="44" spans="1:27" x14ac:dyDescent="0.25">
      <c r="A44" s="4">
        <v>17</v>
      </c>
      <c r="B44" s="166">
        <f>'Member Info'!D45</f>
        <v>0</v>
      </c>
      <c r="C44" s="166">
        <f>'Member Info'!E45</f>
        <v>0</v>
      </c>
      <c r="D44" s="166" t="str">
        <f>'Member Info'!G45</f>
        <v/>
      </c>
      <c r="E44" s="166"/>
      <c r="F44" s="167">
        <f>'Member Info'!B45</f>
        <v>0</v>
      </c>
      <c r="G44" s="167">
        <f>'GP1 April 23'!F49+'GP1 May 23'!F49+'GP1 June 23'!F49+'GP1 July 23'!F49+'GP1 Aug 23'!F49+'GP1 Sep 23'!F49+'GP1 Oct 23'!F49+'GP1 Nov 23'!F49+'GP1 Dec 23'!F49+'GP1 Jan 24'!F49+'GP1 Feb 24'!F49+'GP1 Mar 24'!F49+'Error Corrections'!F45</f>
        <v>0</v>
      </c>
      <c r="H44" s="168" t="str">
        <f>IF('Member Info'!O45="", 'Member Info'!K45, "CHANGED MID YEAR")</f>
        <v/>
      </c>
      <c r="I44" s="167"/>
      <c r="J44" s="167"/>
      <c r="K44" s="167"/>
      <c r="L44" s="167"/>
      <c r="M44" s="167">
        <f>'GP1 April 23'!H49+'GP1 May 23'!H49+'GP1 June 23'!H49+'GP1 July 23'!H49+'GP1 Aug 23'!H49+'GP1 Sep 23'!H49+'GP1 Oct 23'!H49+'GP1 Nov 23'!H49+'GP1 Dec 23'!H49+'GP1 Jan 24'!H49+'GP1 Feb 24'!H49+'GP1 Mar 24'!H49+'Error Corrections'!M45</f>
        <v>0</v>
      </c>
      <c r="N44" s="167">
        <f>'GP1 April 23'!I49+'GP1 May 23'!I49+'GP1 June 23'!I49+'GP1 July 23'!I49+'GP1 Aug 23'!I49+'GP1 Sep 23'!I49+'GP1 Oct 23'!I49+'GP1 Nov 23'!I49+'GP1 Dec 23'!I49+'GP1 Jan 24'!I49+'GP1 Feb 24'!I49+'GP1 Mar 24'!I49+'Error Corrections'!N45</f>
        <v>0</v>
      </c>
      <c r="O44" s="215" t="str">
        <f>IF('Error Corrections'!AA45=TRUE, "TRUE", "")</f>
        <v/>
      </c>
      <c r="P44" s="213">
        <f>'Member Info'!Q45</f>
        <v>0</v>
      </c>
      <c r="Q44" s="149">
        <f t="shared" si="0"/>
        <v>0</v>
      </c>
      <c r="R44" s="87">
        <f t="shared" si="1"/>
        <v>0</v>
      </c>
      <c r="S44" s="184">
        <f>(G44/100*'Member Info'!$W$2)</f>
        <v>0</v>
      </c>
      <c r="T44" s="185" t="e">
        <f>G44/100*('Member Info'!K45+'Member Info'!L45)</f>
        <v>#VALUE!</v>
      </c>
      <c r="U44" s="184" t="e">
        <f t="shared" si="2"/>
        <v>#DIV/0!</v>
      </c>
      <c r="V44" s="184" t="e">
        <f t="shared" si="3"/>
        <v>#VALUE!</v>
      </c>
      <c r="W44" s="186" t="e">
        <f t="shared" si="4"/>
        <v>#DIV/0!</v>
      </c>
      <c r="X44" s="187" t="e">
        <f t="shared" si="5"/>
        <v>#VALUE!</v>
      </c>
      <c r="Y44" s="126">
        <f>SUM('GP1 April 23'!AH49+'GP1 May 23'!AH49+'GP1 June 23'!AH49+'GP1 July 23'!AH49+'GP1 Aug 23'!AH49+'GP1 Sep 23'!AH49+'GP1 Oct 23'!AH49+'GP1 Nov 23'!AH49+'GP1 Dec 23'!AH49+'GP1 Jan 24'!AH49+'GP1 Feb 24'!AH49+'GP1 Mar 24'!AH49)</f>
        <v>0</v>
      </c>
      <c r="Z44" s="88" t="e">
        <f>(((IF('GP1 April 23'!M49=1,'GP1 April 23'!G49,0))+
(IF('GP1 May 23'!M49=1,'GP1 May 23'!G49,0))+
(IF('GP1 June 23'!M49=1,'GP1 June 23'!G49,0))+
(IF('GP1 July 23'!M49=1,'GP1 July 23'!G49,0))+
(IF('GP1 Aug 23'!M49=1,'GP1 Aug 23'!G49,0))+
(IF('GP1 Sep 23'!M49=1,'GP1 Sep 23'!G49,0))+
(IF('GP1 Oct 23'!M49=1,'GP1 Oct 23'!G49,0))+
(IF('GP1 Nov 23'!M49=1,'GP1 Nov 23'!G49,0))+
(IF('GP1 Dec 23'!M49=1,'GP1 Dec 23'!G49,0))+
(IF('GP1 Jan 24'!M49=1,'GP1 Jan 24'!G49,0))+
(IF('GP1 Feb 24'!M49=1,'GP1 Feb 24'!G49,0))+
(IF('GP1 Mar 24'!M49=1,'GP1 Mar 24'!G49,0)))/AA44)</f>
        <v>#DIV/0!</v>
      </c>
      <c r="AA44" s="88">
        <f>SUM('GP1 April 23'!M49,'GP1 May 23'!M49,'GP1 June 23'!M49,'GP1 July 23'!M49,'GP1 Aug 23'!M49,'GP1 Sep 23'!M49,'GP1 Oct 23'!M49,'GP1 Nov 23'!M49,'GP1 Dec 23'!M49,'GP1 Jan 24'!M49,'GP1 Feb 24'!M49,'GP1 Mar 24'!M49)</f>
        <v>0</v>
      </c>
    </row>
    <row r="45" spans="1:27" x14ac:dyDescent="0.25">
      <c r="A45" s="4">
        <v>18</v>
      </c>
      <c r="B45" s="166">
        <f>'Member Info'!D46</f>
        <v>0</v>
      </c>
      <c r="C45" s="166">
        <f>'Member Info'!E46</f>
        <v>0</v>
      </c>
      <c r="D45" s="166" t="str">
        <f>'Member Info'!G46</f>
        <v/>
      </c>
      <c r="E45" s="166"/>
      <c r="F45" s="167">
        <f>'Member Info'!B46</f>
        <v>0</v>
      </c>
      <c r="G45" s="167">
        <f>'GP1 April 23'!F50+'GP1 May 23'!F50+'GP1 June 23'!F50+'GP1 July 23'!F50+'GP1 Aug 23'!F50+'GP1 Sep 23'!F50+'GP1 Oct 23'!F50+'GP1 Nov 23'!F50+'GP1 Dec 23'!F50+'GP1 Jan 24'!F50+'GP1 Feb 24'!F50+'GP1 Mar 24'!F50+'Error Corrections'!F46</f>
        <v>0</v>
      </c>
      <c r="H45" s="168" t="str">
        <f>IF('Member Info'!O46="", 'Member Info'!K46, "CHANGED MID YEAR")</f>
        <v/>
      </c>
      <c r="I45" s="167"/>
      <c r="J45" s="167"/>
      <c r="K45" s="167"/>
      <c r="L45" s="167"/>
      <c r="M45" s="167">
        <f>'GP1 April 23'!H50+'GP1 May 23'!H50+'GP1 June 23'!H50+'GP1 July 23'!H50+'GP1 Aug 23'!H50+'GP1 Sep 23'!H50+'GP1 Oct 23'!H50+'GP1 Nov 23'!H50+'GP1 Dec 23'!H50+'GP1 Jan 24'!H50+'GP1 Feb 24'!H50+'GP1 Mar 24'!H50+'Error Corrections'!M46</f>
        <v>0</v>
      </c>
      <c r="N45" s="167">
        <f>'GP1 April 23'!I50+'GP1 May 23'!I50+'GP1 June 23'!I50+'GP1 July 23'!I50+'GP1 Aug 23'!I50+'GP1 Sep 23'!I50+'GP1 Oct 23'!I50+'GP1 Nov 23'!I50+'GP1 Dec 23'!I50+'GP1 Jan 24'!I50+'GP1 Feb 24'!I50+'GP1 Mar 24'!I50+'Error Corrections'!N46</f>
        <v>0</v>
      </c>
      <c r="O45" s="215" t="str">
        <f>IF('Error Corrections'!AA46=TRUE, "TRUE", "")</f>
        <v/>
      </c>
      <c r="P45" s="213">
        <f>'Member Info'!Q46</f>
        <v>0</v>
      </c>
      <c r="Q45" s="149">
        <f t="shared" si="0"/>
        <v>0</v>
      </c>
      <c r="R45" s="87">
        <f t="shared" si="1"/>
        <v>0</v>
      </c>
      <c r="S45" s="184">
        <f>(G45/100*'Member Info'!$W$2)</f>
        <v>0</v>
      </c>
      <c r="T45" s="185" t="e">
        <f>G45/100*('Member Info'!K46+'Member Info'!L46)</f>
        <v>#VALUE!</v>
      </c>
      <c r="U45" s="184" t="e">
        <f t="shared" si="2"/>
        <v>#DIV/0!</v>
      </c>
      <c r="V45" s="184" t="e">
        <f t="shared" si="3"/>
        <v>#VALUE!</v>
      </c>
      <c r="W45" s="186" t="e">
        <f t="shared" si="4"/>
        <v>#DIV/0!</v>
      </c>
      <c r="X45" s="187" t="e">
        <f t="shared" si="5"/>
        <v>#VALUE!</v>
      </c>
      <c r="Y45" s="126">
        <f>SUM('GP1 April 23'!AH50+'GP1 May 23'!AH50+'GP1 June 23'!AH50+'GP1 July 23'!AH50+'GP1 Aug 23'!AH50+'GP1 Sep 23'!AH50+'GP1 Oct 23'!AH50+'GP1 Nov 23'!AH50+'GP1 Dec 23'!AH50+'GP1 Jan 24'!AH50+'GP1 Feb 24'!AH50+'GP1 Mar 24'!AH50)</f>
        <v>0</v>
      </c>
      <c r="Z45" s="88" t="e">
        <f>(((IF('GP1 April 23'!M50=1,'GP1 April 23'!G50,0))+
(IF('GP1 May 23'!M50=1,'GP1 May 23'!G50,0))+
(IF('GP1 June 23'!M50=1,'GP1 June 23'!G50,0))+
(IF('GP1 July 23'!M50=1,'GP1 July 23'!G50,0))+
(IF('GP1 Aug 23'!M50=1,'GP1 Aug 23'!G50,0))+
(IF('GP1 Sep 23'!M50=1,'GP1 Sep 23'!G50,0))+
(IF('GP1 Oct 23'!M50=1,'GP1 Oct 23'!G50,0))+
(IF('GP1 Nov 23'!M50=1,'GP1 Nov 23'!G50,0))+
(IF('GP1 Dec 23'!M50=1,'GP1 Dec 23'!G50,0))+
(IF('GP1 Jan 24'!M50=1,'GP1 Jan 24'!G50,0))+
(IF('GP1 Feb 24'!M50=1,'GP1 Feb 24'!G50,0))+
(IF('GP1 Mar 24'!M50=1,'GP1 Mar 24'!G50,0)))/AA45)</f>
        <v>#DIV/0!</v>
      </c>
      <c r="AA45" s="88">
        <f>SUM('GP1 April 23'!M50,'GP1 May 23'!M50,'GP1 June 23'!M50,'GP1 July 23'!M50,'GP1 Aug 23'!M50,'GP1 Sep 23'!M50,'GP1 Oct 23'!M50,'GP1 Nov 23'!M50,'GP1 Dec 23'!M50,'GP1 Jan 24'!M50,'GP1 Feb 24'!M50,'GP1 Mar 24'!M50)</f>
        <v>0</v>
      </c>
    </row>
    <row r="46" spans="1:27" x14ac:dyDescent="0.25">
      <c r="A46" s="4">
        <v>19</v>
      </c>
      <c r="B46" s="166">
        <f>'Member Info'!D47</f>
        <v>0</v>
      </c>
      <c r="C46" s="166">
        <f>'Member Info'!E47</f>
        <v>0</v>
      </c>
      <c r="D46" s="166" t="str">
        <f>'Member Info'!G47</f>
        <v/>
      </c>
      <c r="E46" s="166"/>
      <c r="F46" s="167">
        <f>'Member Info'!B47</f>
        <v>0</v>
      </c>
      <c r="G46" s="167">
        <f>'GP1 April 23'!F51+'GP1 May 23'!F51+'GP1 June 23'!F51+'GP1 July 23'!F51+'GP1 Aug 23'!F51+'GP1 Sep 23'!F51+'GP1 Oct 23'!F51+'GP1 Nov 23'!F51+'GP1 Dec 23'!F51+'GP1 Jan 24'!F51+'GP1 Feb 24'!F51+'GP1 Mar 24'!F51+'Error Corrections'!F47</f>
        <v>0</v>
      </c>
      <c r="H46" s="168" t="str">
        <f>IF('Member Info'!O47="", 'Member Info'!K47, "CHANGED MID YEAR")</f>
        <v/>
      </c>
      <c r="I46" s="167"/>
      <c r="J46" s="167"/>
      <c r="K46" s="167"/>
      <c r="L46" s="167"/>
      <c r="M46" s="167">
        <f>'GP1 April 23'!H51+'GP1 May 23'!H51+'GP1 June 23'!H51+'GP1 July 23'!H51+'GP1 Aug 23'!H51+'GP1 Sep 23'!H51+'GP1 Oct 23'!H51+'GP1 Nov 23'!H51+'GP1 Dec 23'!H51+'GP1 Jan 24'!H51+'GP1 Feb 24'!H51+'GP1 Mar 24'!H51+'Error Corrections'!M47</f>
        <v>0</v>
      </c>
      <c r="N46" s="167">
        <f>'GP1 April 23'!I51+'GP1 May 23'!I51+'GP1 June 23'!I51+'GP1 July 23'!I51+'GP1 Aug 23'!I51+'GP1 Sep 23'!I51+'GP1 Oct 23'!I51+'GP1 Nov 23'!I51+'GP1 Dec 23'!I51+'GP1 Jan 24'!I51+'GP1 Feb 24'!I51+'GP1 Mar 24'!I51+'Error Corrections'!N47</f>
        <v>0</v>
      </c>
      <c r="O46" s="215" t="str">
        <f>IF('Error Corrections'!AA47=TRUE, "TRUE", "")</f>
        <v/>
      </c>
      <c r="P46" s="213">
        <f>'Member Info'!Q47</f>
        <v>0</v>
      </c>
      <c r="Q46" s="149">
        <f t="shared" si="0"/>
        <v>0</v>
      </c>
      <c r="R46" s="87">
        <f t="shared" si="1"/>
        <v>0</v>
      </c>
      <c r="S46" s="184">
        <f>(G46/100*'Member Info'!$W$2)</f>
        <v>0</v>
      </c>
      <c r="T46" s="185" t="e">
        <f>G46/100*('Member Info'!K47+'Member Info'!L47)</f>
        <v>#VALUE!</v>
      </c>
      <c r="U46" s="184" t="e">
        <f t="shared" si="2"/>
        <v>#DIV/0!</v>
      </c>
      <c r="V46" s="184" t="e">
        <f t="shared" si="3"/>
        <v>#VALUE!</v>
      </c>
      <c r="W46" s="186" t="e">
        <f t="shared" si="4"/>
        <v>#DIV/0!</v>
      </c>
      <c r="X46" s="187" t="e">
        <f t="shared" si="5"/>
        <v>#VALUE!</v>
      </c>
      <c r="Y46" s="126">
        <f>SUM('GP1 April 23'!AH51+'GP1 May 23'!AH51+'GP1 June 23'!AH51+'GP1 July 23'!AH51+'GP1 Aug 23'!AH51+'GP1 Sep 23'!AH51+'GP1 Oct 23'!AH51+'GP1 Nov 23'!AH51+'GP1 Dec 23'!AH51+'GP1 Jan 24'!AH51+'GP1 Feb 24'!AH51+'GP1 Mar 24'!AH51)</f>
        <v>0</v>
      </c>
      <c r="Z46" s="88" t="e">
        <f>(((IF('GP1 April 23'!M51=1,'GP1 April 23'!G51,0))+
(IF('GP1 May 23'!M51=1,'GP1 May 23'!G51,0))+
(IF('GP1 June 23'!M51=1,'GP1 June 23'!G51,0))+
(IF('GP1 July 23'!M51=1,'GP1 July 23'!G51,0))+
(IF('GP1 Aug 23'!M51=1,'GP1 Aug 23'!G51,0))+
(IF('GP1 Sep 23'!M51=1,'GP1 Sep 23'!G51,0))+
(IF('GP1 Oct 23'!M51=1,'GP1 Oct 23'!G51,0))+
(IF('GP1 Nov 23'!M51=1,'GP1 Nov 23'!G51,0))+
(IF('GP1 Dec 23'!M51=1,'GP1 Dec 23'!G51,0))+
(IF('GP1 Jan 24'!M51=1,'GP1 Jan 24'!G51,0))+
(IF('GP1 Feb 24'!M51=1,'GP1 Feb 24'!G51,0))+
(IF('GP1 Mar 24'!M51=1,'GP1 Mar 24'!G51,0)))/AA46)</f>
        <v>#DIV/0!</v>
      </c>
      <c r="AA46" s="88">
        <f>SUM('GP1 April 23'!M51,'GP1 May 23'!M51,'GP1 June 23'!M51,'GP1 July 23'!M51,'GP1 Aug 23'!M51,'GP1 Sep 23'!M51,'GP1 Oct 23'!M51,'GP1 Nov 23'!M51,'GP1 Dec 23'!M51,'GP1 Jan 24'!M51,'GP1 Feb 24'!M51,'GP1 Mar 24'!M51)</f>
        <v>0</v>
      </c>
    </row>
    <row r="47" spans="1:27" x14ac:dyDescent="0.25">
      <c r="A47" s="4">
        <v>20</v>
      </c>
      <c r="B47" s="166">
        <f>'Member Info'!D48</f>
        <v>0</v>
      </c>
      <c r="C47" s="166">
        <f>'Member Info'!E48</f>
        <v>0</v>
      </c>
      <c r="D47" s="166" t="str">
        <f>'Member Info'!G48</f>
        <v/>
      </c>
      <c r="E47" s="166"/>
      <c r="F47" s="167">
        <f>'Member Info'!B48</f>
        <v>0</v>
      </c>
      <c r="G47" s="167">
        <f>'GP1 April 23'!F52+'GP1 May 23'!F52+'GP1 June 23'!F52+'GP1 July 23'!F52+'GP1 Aug 23'!F52+'GP1 Sep 23'!F52+'GP1 Oct 23'!F52+'GP1 Nov 23'!F52+'GP1 Dec 23'!F52+'GP1 Jan 24'!F52+'GP1 Feb 24'!F52+'GP1 Mar 24'!F52+'Error Corrections'!F48</f>
        <v>0</v>
      </c>
      <c r="H47" s="168" t="str">
        <f>IF('Member Info'!O48="", 'Member Info'!K48, "CHANGED MID YEAR")</f>
        <v/>
      </c>
      <c r="I47" s="167"/>
      <c r="J47" s="167"/>
      <c r="K47" s="167"/>
      <c r="L47" s="167"/>
      <c r="M47" s="167">
        <f>'GP1 April 23'!H52+'GP1 May 23'!H52+'GP1 June 23'!H52+'GP1 July 23'!H52+'GP1 Aug 23'!H52+'GP1 Sep 23'!H52+'GP1 Oct 23'!H52+'GP1 Nov 23'!H52+'GP1 Dec 23'!H52+'GP1 Jan 24'!H52+'GP1 Feb 24'!H52+'GP1 Mar 24'!H52+'Error Corrections'!M48</f>
        <v>0</v>
      </c>
      <c r="N47" s="167">
        <f>'GP1 April 23'!I52+'GP1 May 23'!I52+'GP1 June 23'!I52+'GP1 July 23'!I52+'GP1 Aug 23'!I52+'GP1 Sep 23'!I52+'GP1 Oct 23'!I52+'GP1 Nov 23'!I52+'GP1 Dec 23'!I52+'GP1 Jan 24'!I52+'GP1 Feb 24'!I52+'GP1 Mar 24'!I52+'Error Corrections'!N48</f>
        <v>0</v>
      </c>
      <c r="O47" s="215" t="str">
        <f>IF('Error Corrections'!AA48=TRUE, "TRUE", "")</f>
        <v/>
      </c>
      <c r="P47" s="213">
        <f>'Member Info'!Q48</f>
        <v>0</v>
      </c>
      <c r="Q47" s="149">
        <f t="shared" si="0"/>
        <v>0</v>
      </c>
      <c r="R47" s="87">
        <f t="shared" si="1"/>
        <v>0</v>
      </c>
      <c r="S47" s="184">
        <f>(G47/100*'Member Info'!$W$2)</f>
        <v>0</v>
      </c>
      <c r="T47" s="185" t="e">
        <f>G47/100*('Member Info'!K48+'Member Info'!L48)</f>
        <v>#VALUE!</v>
      </c>
      <c r="U47" s="184" t="e">
        <f t="shared" si="2"/>
        <v>#DIV/0!</v>
      </c>
      <c r="V47" s="184" t="e">
        <f t="shared" si="3"/>
        <v>#VALUE!</v>
      </c>
      <c r="W47" s="186" t="e">
        <f t="shared" si="4"/>
        <v>#DIV/0!</v>
      </c>
      <c r="X47" s="187" t="e">
        <f t="shared" si="5"/>
        <v>#VALUE!</v>
      </c>
      <c r="Y47" s="126">
        <f>SUM('GP1 April 23'!AH52+'GP1 May 23'!AH52+'GP1 June 23'!AH52+'GP1 July 23'!AH52+'GP1 Aug 23'!AH52+'GP1 Sep 23'!AH52+'GP1 Oct 23'!AH52+'GP1 Nov 23'!AH52+'GP1 Dec 23'!AH52+'GP1 Jan 24'!AH52+'GP1 Feb 24'!AH52+'GP1 Mar 24'!AH52)</f>
        <v>0</v>
      </c>
      <c r="Z47" s="88" t="e">
        <f>(((IF('GP1 April 23'!M52=1,'GP1 April 23'!G52,0))+
(IF('GP1 May 23'!M52=1,'GP1 May 23'!G52,0))+
(IF('GP1 June 23'!M52=1,'GP1 June 23'!G52,0))+
(IF('GP1 July 23'!M52=1,'GP1 July 23'!G52,0))+
(IF('GP1 Aug 23'!M52=1,'GP1 Aug 23'!G52,0))+
(IF('GP1 Sep 23'!M52=1,'GP1 Sep 23'!G52,0))+
(IF('GP1 Oct 23'!M52=1,'GP1 Oct 23'!G52,0))+
(IF('GP1 Nov 23'!M52=1,'GP1 Nov 23'!G52,0))+
(IF('GP1 Dec 23'!M52=1,'GP1 Dec 23'!G52,0))+
(IF('GP1 Jan 24'!M52=1,'GP1 Jan 24'!G52,0))+
(IF('GP1 Feb 24'!M52=1,'GP1 Feb 24'!G52,0))+
(IF('GP1 Mar 24'!M52=1,'GP1 Mar 24'!G52,0)))/AA47)</f>
        <v>#DIV/0!</v>
      </c>
      <c r="AA47" s="88">
        <f>SUM('GP1 April 23'!M52,'GP1 May 23'!M52,'GP1 June 23'!M52,'GP1 July 23'!M52,'GP1 Aug 23'!M52,'GP1 Sep 23'!M52,'GP1 Oct 23'!M52,'GP1 Nov 23'!M52,'GP1 Dec 23'!M52,'GP1 Jan 24'!M52,'GP1 Feb 24'!M52,'GP1 Mar 24'!M52)</f>
        <v>0</v>
      </c>
    </row>
    <row r="48" spans="1:27" x14ac:dyDescent="0.25">
      <c r="A48" s="4">
        <v>21</v>
      </c>
      <c r="B48" s="166">
        <f>'Member Info'!D49</f>
        <v>0</v>
      </c>
      <c r="C48" s="166">
        <f>'Member Info'!E49</f>
        <v>0</v>
      </c>
      <c r="D48" s="166" t="str">
        <f>'Member Info'!G49</f>
        <v/>
      </c>
      <c r="E48" s="166"/>
      <c r="F48" s="167">
        <f>'Member Info'!B49</f>
        <v>0</v>
      </c>
      <c r="G48" s="167">
        <f>'GP1 April 23'!F53+'GP1 May 23'!F53+'GP1 June 23'!F53+'GP1 July 23'!F53+'GP1 Aug 23'!F53+'GP1 Sep 23'!F53+'GP1 Oct 23'!F53+'GP1 Nov 23'!F53+'GP1 Dec 23'!F53+'GP1 Jan 24'!F53+'GP1 Feb 24'!F53+'GP1 Mar 24'!F53+'Error Corrections'!F49</f>
        <v>0</v>
      </c>
      <c r="H48" s="168" t="str">
        <f>IF('Member Info'!O49="", 'Member Info'!K49, "CHANGED MID YEAR")</f>
        <v/>
      </c>
      <c r="I48" s="167"/>
      <c r="J48" s="167"/>
      <c r="K48" s="167"/>
      <c r="L48" s="167"/>
      <c r="M48" s="167">
        <f>'GP1 April 23'!H53+'GP1 May 23'!H53+'GP1 June 23'!H53+'GP1 July 23'!H53+'GP1 Aug 23'!H53+'GP1 Sep 23'!H53+'GP1 Oct 23'!H53+'GP1 Nov 23'!H53+'GP1 Dec 23'!H53+'GP1 Jan 24'!H53+'GP1 Feb 24'!H53+'GP1 Mar 24'!H53+'Error Corrections'!M49</f>
        <v>0</v>
      </c>
      <c r="N48" s="167">
        <f>'GP1 April 23'!I53+'GP1 May 23'!I53+'GP1 June 23'!I53+'GP1 July 23'!I53+'GP1 Aug 23'!I53+'GP1 Sep 23'!I53+'GP1 Oct 23'!I53+'GP1 Nov 23'!I53+'GP1 Dec 23'!I53+'GP1 Jan 24'!I53+'GP1 Feb 24'!I53+'GP1 Mar 24'!I53+'Error Corrections'!N49</f>
        <v>0</v>
      </c>
      <c r="O48" s="215" t="str">
        <f>IF('Error Corrections'!AA49=TRUE, "TRUE", "")</f>
        <v/>
      </c>
      <c r="P48" s="213">
        <f>'Member Info'!Q49</f>
        <v>0</v>
      </c>
      <c r="Q48" s="149">
        <f t="shared" si="0"/>
        <v>0</v>
      </c>
      <c r="R48" s="87">
        <f t="shared" si="1"/>
        <v>0</v>
      </c>
      <c r="S48" s="184">
        <f>(G48/100*'Member Info'!$W$2)</f>
        <v>0</v>
      </c>
      <c r="T48" s="185" t="e">
        <f>G48/100*('Member Info'!K49+'Member Info'!L49)</f>
        <v>#VALUE!</v>
      </c>
      <c r="U48" s="184" t="e">
        <f t="shared" si="2"/>
        <v>#DIV/0!</v>
      </c>
      <c r="V48" s="184" t="e">
        <f t="shared" si="3"/>
        <v>#VALUE!</v>
      </c>
      <c r="W48" s="186" t="e">
        <f t="shared" si="4"/>
        <v>#DIV/0!</v>
      </c>
      <c r="X48" s="187" t="e">
        <f t="shared" si="5"/>
        <v>#VALUE!</v>
      </c>
      <c r="Y48" s="126">
        <f>SUM('GP1 April 23'!AH53+'GP1 May 23'!AH53+'GP1 June 23'!AH53+'GP1 July 23'!AH53+'GP1 Aug 23'!AH53+'GP1 Sep 23'!AH53+'GP1 Oct 23'!AH53+'GP1 Nov 23'!AH53+'GP1 Dec 23'!AH53+'GP1 Jan 24'!AH53+'GP1 Feb 24'!AH53+'GP1 Mar 24'!AH53)</f>
        <v>0</v>
      </c>
      <c r="Z48" s="88" t="e">
        <f>(((IF('GP1 April 23'!M53=1,'GP1 April 23'!G53,0))+
(IF('GP1 May 23'!M53=1,'GP1 May 23'!G53,0))+
(IF('GP1 June 23'!M53=1,'GP1 June 23'!G53,0))+
(IF('GP1 July 23'!M53=1,'GP1 July 23'!G53,0))+
(IF('GP1 Aug 23'!M53=1,'GP1 Aug 23'!G53,0))+
(IF('GP1 Sep 23'!M53=1,'GP1 Sep 23'!G53,0))+
(IF('GP1 Oct 23'!M53=1,'GP1 Oct 23'!G53,0))+
(IF('GP1 Nov 23'!M53=1,'GP1 Nov 23'!G53,0))+
(IF('GP1 Dec 23'!M53=1,'GP1 Dec 23'!G53,0))+
(IF('GP1 Jan 24'!M53=1,'GP1 Jan 24'!G53,0))+
(IF('GP1 Feb 24'!M53=1,'GP1 Feb 24'!G53,0))+
(IF('GP1 Mar 24'!M53=1,'GP1 Mar 24'!G53,0)))/AA48)</f>
        <v>#DIV/0!</v>
      </c>
      <c r="AA48" s="88">
        <f>SUM('GP1 April 23'!M53,'GP1 May 23'!M53,'GP1 June 23'!M53,'GP1 July 23'!M53,'GP1 Aug 23'!M53,'GP1 Sep 23'!M53,'GP1 Oct 23'!M53,'GP1 Nov 23'!M53,'GP1 Dec 23'!M53,'GP1 Jan 24'!M53,'GP1 Feb 24'!M53,'GP1 Mar 24'!M53)</f>
        <v>0</v>
      </c>
    </row>
    <row r="49" spans="1:27" x14ac:dyDescent="0.25">
      <c r="A49" s="4">
        <v>22</v>
      </c>
      <c r="B49" s="166">
        <f>'Member Info'!D50</f>
        <v>0</v>
      </c>
      <c r="C49" s="166">
        <f>'Member Info'!E50</f>
        <v>0</v>
      </c>
      <c r="D49" s="166" t="str">
        <f>'Member Info'!G50</f>
        <v/>
      </c>
      <c r="E49" s="166"/>
      <c r="F49" s="167">
        <f>'Member Info'!B50</f>
        <v>0</v>
      </c>
      <c r="G49" s="167">
        <f>'GP1 April 23'!F54+'GP1 May 23'!F54+'GP1 June 23'!F54+'GP1 July 23'!F54+'GP1 Aug 23'!F54+'GP1 Sep 23'!F54+'GP1 Oct 23'!F54+'GP1 Nov 23'!F54+'GP1 Dec 23'!F54+'GP1 Jan 24'!F54+'GP1 Feb 24'!F54+'GP1 Mar 24'!F54+'Error Corrections'!F50</f>
        <v>0</v>
      </c>
      <c r="H49" s="168" t="str">
        <f>IF('Member Info'!O50="", 'Member Info'!K50, "CHANGED MID YEAR")</f>
        <v/>
      </c>
      <c r="I49" s="167"/>
      <c r="J49" s="167"/>
      <c r="K49" s="167"/>
      <c r="L49" s="167"/>
      <c r="M49" s="167">
        <f>'GP1 April 23'!H54+'GP1 May 23'!H54+'GP1 June 23'!H54+'GP1 July 23'!H54+'GP1 Aug 23'!H54+'GP1 Sep 23'!H54+'GP1 Oct 23'!H54+'GP1 Nov 23'!H54+'GP1 Dec 23'!H54+'GP1 Jan 24'!H54+'GP1 Feb 24'!H54+'GP1 Mar 24'!H54+'Error Corrections'!M50</f>
        <v>0</v>
      </c>
      <c r="N49" s="167">
        <f>'GP1 April 23'!I54+'GP1 May 23'!I54+'GP1 June 23'!I54+'GP1 July 23'!I54+'GP1 Aug 23'!I54+'GP1 Sep 23'!I54+'GP1 Oct 23'!I54+'GP1 Nov 23'!I54+'GP1 Dec 23'!I54+'GP1 Jan 24'!I54+'GP1 Feb 24'!I54+'GP1 Mar 24'!I54+'Error Corrections'!N50</f>
        <v>0</v>
      </c>
      <c r="O49" s="215" t="str">
        <f>IF('Error Corrections'!AA50=TRUE, "TRUE", "")</f>
        <v/>
      </c>
      <c r="P49" s="213">
        <f>'Member Info'!Q50</f>
        <v>0</v>
      </c>
      <c r="Q49" s="149">
        <f t="shared" si="0"/>
        <v>0</v>
      </c>
      <c r="R49" s="87">
        <f t="shared" si="1"/>
        <v>0</v>
      </c>
      <c r="S49" s="184">
        <f>(G49/100*'Member Info'!$W$2)</f>
        <v>0</v>
      </c>
      <c r="T49" s="185" t="e">
        <f>G49/100*('Member Info'!K50+'Member Info'!L50)</f>
        <v>#VALUE!</v>
      </c>
      <c r="U49" s="184" t="e">
        <f t="shared" si="2"/>
        <v>#DIV/0!</v>
      </c>
      <c r="V49" s="184" t="e">
        <f t="shared" si="3"/>
        <v>#VALUE!</v>
      </c>
      <c r="W49" s="186" t="e">
        <f t="shared" si="4"/>
        <v>#DIV/0!</v>
      </c>
      <c r="X49" s="187" t="e">
        <f t="shared" si="5"/>
        <v>#VALUE!</v>
      </c>
      <c r="Y49" s="126">
        <f>SUM('GP1 April 23'!AH54+'GP1 May 23'!AH54+'GP1 June 23'!AH54+'GP1 July 23'!AH54+'GP1 Aug 23'!AH54+'GP1 Sep 23'!AH54+'GP1 Oct 23'!AH54+'GP1 Nov 23'!AH54+'GP1 Dec 23'!AH54+'GP1 Jan 24'!AH54+'GP1 Feb 24'!AH54+'GP1 Mar 24'!AH54)</f>
        <v>0</v>
      </c>
      <c r="Z49" s="88" t="e">
        <f>(((IF('GP1 April 23'!M54=1,'GP1 April 23'!G54,0))+
(IF('GP1 May 23'!M54=1,'GP1 May 23'!G54,0))+
(IF('GP1 June 23'!M54=1,'GP1 June 23'!G54,0))+
(IF('GP1 July 23'!M54=1,'GP1 July 23'!G54,0))+
(IF('GP1 Aug 23'!M54=1,'GP1 Aug 23'!G54,0))+
(IF('GP1 Sep 23'!M54=1,'GP1 Sep 23'!G54,0))+
(IF('GP1 Oct 23'!M54=1,'GP1 Oct 23'!G54,0))+
(IF('GP1 Nov 23'!M54=1,'GP1 Nov 23'!G54,0))+
(IF('GP1 Dec 23'!M54=1,'GP1 Dec 23'!G54,0))+
(IF('GP1 Jan 24'!M54=1,'GP1 Jan 24'!G54,0))+
(IF('GP1 Feb 24'!M54=1,'GP1 Feb 24'!G54,0))+
(IF('GP1 Mar 24'!M54=1,'GP1 Mar 24'!G54,0)))/AA49)</f>
        <v>#DIV/0!</v>
      </c>
      <c r="AA49" s="88">
        <f>SUM('GP1 April 23'!M54,'GP1 May 23'!M54,'GP1 June 23'!M54,'GP1 July 23'!M54,'GP1 Aug 23'!M54,'GP1 Sep 23'!M54,'GP1 Oct 23'!M54,'GP1 Nov 23'!M54,'GP1 Dec 23'!M54,'GP1 Jan 24'!M54,'GP1 Feb 24'!M54,'GP1 Mar 24'!M54)</f>
        <v>0</v>
      </c>
    </row>
    <row r="50" spans="1:27" x14ac:dyDescent="0.25">
      <c r="A50" s="4">
        <v>23</v>
      </c>
      <c r="B50" s="166">
        <f>'Member Info'!D51</f>
        <v>0</v>
      </c>
      <c r="C50" s="166">
        <f>'Member Info'!E51</f>
        <v>0</v>
      </c>
      <c r="D50" s="166" t="str">
        <f>'Member Info'!G51</f>
        <v/>
      </c>
      <c r="E50" s="166"/>
      <c r="F50" s="167">
        <f>'Member Info'!B51</f>
        <v>0</v>
      </c>
      <c r="G50" s="167">
        <f>'GP1 April 23'!F55+'GP1 May 23'!F55+'GP1 June 23'!F55+'GP1 July 23'!F55+'GP1 Aug 23'!F55+'GP1 Sep 23'!F55+'GP1 Oct 23'!F55+'GP1 Nov 23'!F55+'GP1 Dec 23'!F55+'GP1 Jan 24'!F55+'GP1 Feb 24'!F55+'GP1 Mar 24'!F55+'Error Corrections'!F51</f>
        <v>0</v>
      </c>
      <c r="H50" s="168" t="str">
        <f>IF('Member Info'!O51="", 'Member Info'!K51, "CHANGED MID YEAR")</f>
        <v/>
      </c>
      <c r="I50" s="167"/>
      <c r="J50" s="167"/>
      <c r="K50" s="167"/>
      <c r="L50" s="167"/>
      <c r="M50" s="167">
        <f>'GP1 April 23'!H55+'GP1 May 23'!H55+'GP1 June 23'!H55+'GP1 July 23'!H55+'GP1 Aug 23'!H55+'GP1 Sep 23'!H55+'GP1 Oct 23'!H55+'GP1 Nov 23'!H55+'GP1 Dec 23'!H55+'GP1 Jan 24'!H55+'GP1 Feb 24'!H55+'GP1 Mar 24'!H55+'Error Corrections'!M51</f>
        <v>0</v>
      </c>
      <c r="N50" s="167">
        <f>'GP1 April 23'!I55+'GP1 May 23'!I55+'GP1 June 23'!I55+'GP1 July 23'!I55+'GP1 Aug 23'!I55+'GP1 Sep 23'!I55+'GP1 Oct 23'!I55+'GP1 Nov 23'!I55+'GP1 Dec 23'!I55+'GP1 Jan 24'!I55+'GP1 Feb 24'!I55+'GP1 Mar 24'!I55+'Error Corrections'!N51</f>
        <v>0</v>
      </c>
      <c r="O50" s="215" t="str">
        <f>IF('Error Corrections'!AA51=TRUE, "TRUE", "")</f>
        <v/>
      </c>
      <c r="P50" s="213">
        <f>'Member Info'!Q51</f>
        <v>0</v>
      </c>
      <c r="Q50" s="149">
        <f t="shared" si="0"/>
        <v>0</v>
      </c>
      <c r="R50" s="87">
        <f t="shared" si="1"/>
        <v>0</v>
      </c>
      <c r="S50" s="184">
        <f>(G50/100*'Member Info'!$W$2)</f>
        <v>0</v>
      </c>
      <c r="T50" s="185" t="e">
        <f>G50/100*('Member Info'!K51+'Member Info'!L51)</f>
        <v>#VALUE!</v>
      </c>
      <c r="U50" s="184" t="e">
        <f t="shared" si="2"/>
        <v>#DIV/0!</v>
      </c>
      <c r="V50" s="184" t="e">
        <f t="shared" si="3"/>
        <v>#VALUE!</v>
      </c>
      <c r="W50" s="186" t="e">
        <f t="shared" si="4"/>
        <v>#DIV/0!</v>
      </c>
      <c r="X50" s="187" t="e">
        <f t="shared" si="5"/>
        <v>#VALUE!</v>
      </c>
      <c r="Y50" s="126">
        <f>SUM('GP1 April 23'!AH55+'GP1 May 23'!AH55+'GP1 June 23'!AH55+'GP1 July 23'!AH55+'GP1 Aug 23'!AH55+'GP1 Sep 23'!AH55+'GP1 Oct 23'!AH55+'GP1 Nov 23'!AH55+'GP1 Dec 23'!AH55+'GP1 Jan 24'!AH55+'GP1 Feb 24'!AH55+'GP1 Mar 24'!AH55)</f>
        <v>0</v>
      </c>
      <c r="Z50" s="88" t="e">
        <f>(((IF('GP1 April 23'!M55=1,'GP1 April 23'!G55,0))+
(IF('GP1 May 23'!M55=1,'GP1 May 23'!G55,0))+
(IF('GP1 June 23'!M55=1,'GP1 June 23'!G55,0))+
(IF('GP1 July 23'!M55=1,'GP1 July 23'!G55,0))+
(IF('GP1 Aug 23'!M55=1,'GP1 Aug 23'!G55,0))+
(IF('GP1 Sep 23'!M55=1,'GP1 Sep 23'!G55,0))+
(IF('GP1 Oct 23'!M55=1,'GP1 Oct 23'!G55,0))+
(IF('GP1 Nov 23'!M55=1,'GP1 Nov 23'!G55,0))+
(IF('GP1 Dec 23'!M55=1,'GP1 Dec 23'!G55,0))+
(IF('GP1 Jan 24'!M55=1,'GP1 Jan 24'!G55,0))+
(IF('GP1 Feb 24'!M55=1,'GP1 Feb 24'!G55,0))+
(IF('GP1 Mar 24'!M55=1,'GP1 Mar 24'!G55,0)))/AA50)</f>
        <v>#DIV/0!</v>
      </c>
      <c r="AA50" s="88">
        <f>SUM('GP1 April 23'!M55,'GP1 May 23'!M55,'GP1 June 23'!M55,'GP1 July 23'!M55,'GP1 Aug 23'!M55,'GP1 Sep 23'!M55,'GP1 Oct 23'!M55,'GP1 Nov 23'!M55,'GP1 Dec 23'!M55,'GP1 Jan 24'!M55,'GP1 Feb 24'!M55,'GP1 Mar 24'!M55)</f>
        <v>0</v>
      </c>
    </row>
    <row r="51" spans="1:27" x14ac:dyDescent="0.25">
      <c r="A51" s="4">
        <v>24</v>
      </c>
      <c r="B51" s="166">
        <f>'Member Info'!D52</f>
        <v>0</v>
      </c>
      <c r="C51" s="166">
        <f>'Member Info'!E52</f>
        <v>0</v>
      </c>
      <c r="D51" s="166" t="str">
        <f>'Member Info'!G52</f>
        <v/>
      </c>
      <c r="E51" s="166"/>
      <c r="F51" s="167">
        <f>'Member Info'!B52</f>
        <v>0</v>
      </c>
      <c r="G51" s="167">
        <f>'GP1 April 23'!F56+'GP1 May 23'!F56+'GP1 June 23'!F56+'GP1 July 23'!F56+'GP1 Aug 23'!F56+'GP1 Sep 23'!F56+'GP1 Oct 23'!F56+'GP1 Nov 23'!F56+'GP1 Dec 23'!F56+'GP1 Jan 24'!F56+'GP1 Feb 24'!F56+'GP1 Mar 24'!F56+'Error Corrections'!F52</f>
        <v>0</v>
      </c>
      <c r="H51" s="168" t="str">
        <f>IF('Member Info'!O52="", 'Member Info'!K52, "CHANGED MID YEAR")</f>
        <v/>
      </c>
      <c r="I51" s="167"/>
      <c r="J51" s="167"/>
      <c r="K51" s="167"/>
      <c r="L51" s="167"/>
      <c r="M51" s="167">
        <f>'GP1 April 23'!H56+'GP1 May 23'!H56+'GP1 June 23'!H56+'GP1 July 23'!H56+'GP1 Aug 23'!H56+'GP1 Sep 23'!H56+'GP1 Oct 23'!H56+'GP1 Nov 23'!H56+'GP1 Dec 23'!H56+'GP1 Jan 24'!H56+'GP1 Feb 24'!H56+'GP1 Mar 24'!H56+'Error Corrections'!M52</f>
        <v>0</v>
      </c>
      <c r="N51" s="167">
        <f>'GP1 April 23'!I56+'GP1 May 23'!I56+'GP1 June 23'!I56+'GP1 July 23'!I56+'GP1 Aug 23'!I56+'GP1 Sep 23'!I56+'GP1 Oct 23'!I56+'GP1 Nov 23'!I56+'GP1 Dec 23'!I56+'GP1 Jan 24'!I56+'GP1 Feb 24'!I56+'GP1 Mar 24'!I56+'Error Corrections'!N52</f>
        <v>0</v>
      </c>
      <c r="O51" s="215" t="str">
        <f>IF('Error Corrections'!AA52=TRUE, "TRUE", "")</f>
        <v/>
      </c>
      <c r="P51" s="213">
        <f>'Member Info'!Q52</f>
        <v>0</v>
      </c>
      <c r="Q51" s="149">
        <f t="shared" si="0"/>
        <v>0</v>
      </c>
      <c r="R51" s="87">
        <f t="shared" si="1"/>
        <v>0</v>
      </c>
      <c r="S51" s="184">
        <f>(G51/100*'Member Info'!$W$2)</f>
        <v>0</v>
      </c>
      <c r="T51" s="185" t="e">
        <f>G51/100*('Member Info'!K52+'Member Info'!L52)</f>
        <v>#VALUE!</v>
      </c>
      <c r="U51" s="184" t="e">
        <f t="shared" si="2"/>
        <v>#DIV/0!</v>
      </c>
      <c r="V51" s="184" t="e">
        <f t="shared" si="3"/>
        <v>#VALUE!</v>
      </c>
      <c r="W51" s="186" t="e">
        <f t="shared" si="4"/>
        <v>#DIV/0!</v>
      </c>
      <c r="X51" s="187" t="e">
        <f t="shared" si="5"/>
        <v>#VALUE!</v>
      </c>
      <c r="Y51" s="126">
        <f>SUM('GP1 April 23'!AH56+'GP1 May 23'!AH56+'GP1 June 23'!AH56+'GP1 July 23'!AH56+'GP1 Aug 23'!AH56+'GP1 Sep 23'!AH56+'GP1 Oct 23'!AH56+'GP1 Nov 23'!AH56+'GP1 Dec 23'!AH56+'GP1 Jan 24'!AH56+'GP1 Feb 24'!AH56+'GP1 Mar 24'!AH56)</f>
        <v>0</v>
      </c>
      <c r="Z51" s="88" t="e">
        <f>(((IF('GP1 April 23'!M56=1,'GP1 April 23'!G56,0))+
(IF('GP1 May 23'!M56=1,'GP1 May 23'!G56,0))+
(IF('GP1 June 23'!M56=1,'GP1 June 23'!G56,0))+
(IF('GP1 July 23'!M56=1,'GP1 July 23'!G56,0))+
(IF('GP1 Aug 23'!M56=1,'GP1 Aug 23'!G56,0))+
(IF('GP1 Sep 23'!M56=1,'GP1 Sep 23'!G56,0))+
(IF('GP1 Oct 23'!M56=1,'GP1 Oct 23'!G56,0))+
(IF('GP1 Nov 23'!M56=1,'GP1 Nov 23'!G56,0))+
(IF('GP1 Dec 23'!M56=1,'GP1 Dec 23'!G56,0))+
(IF('GP1 Jan 24'!M56=1,'GP1 Jan 24'!G56,0))+
(IF('GP1 Feb 24'!M56=1,'GP1 Feb 24'!G56,0))+
(IF('GP1 Mar 24'!M56=1,'GP1 Mar 24'!G56,0)))/AA51)</f>
        <v>#DIV/0!</v>
      </c>
      <c r="AA51" s="88">
        <f>SUM('GP1 April 23'!M56,'GP1 May 23'!M56,'GP1 June 23'!M56,'GP1 July 23'!M56,'GP1 Aug 23'!M56,'GP1 Sep 23'!M56,'GP1 Oct 23'!M56,'GP1 Nov 23'!M56,'GP1 Dec 23'!M56,'GP1 Jan 24'!M56,'GP1 Feb 24'!M56,'GP1 Mar 24'!M56)</f>
        <v>0</v>
      </c>
    </row>
    <row r="52" spans="1:27" x14ac:dyDescent="0.25">
      <c r="A52" s="4">
        <v>25</v>
      </c>
      <c r="B52" s="166">
        <f>'Member Info'!D53</f>
        <v>0</v>
      </c>
      <c r="C52" s="166">
        <f>'Member Info'!E53</f>
        <v>0</v>
      </c>
      <c r="D52" s="166" t="str">
        <f>'Member Info'!G53</f>
        <v/>
      </c>
      <c r="E52" s="166"/>
      <c r="F52" s="167">
        <f>'Member Info'!B53</f>
        <v>0</v>
      </c>
      <c r="G52" s="167">
        <f>'GP1 April 23'!F57+'GP1 May 23'!F57+'GP1 June 23'!F57+'GP1 July 23'!F57+'GP1 Aug 23'!F57+'GP1 Sep 23'!F57+'GP1 Oct 23'!F57+'GP1 Nov 23'!F57+'GP1 Dec 23'!F57+'GP1 Jan 24'!F57+'GP1 Feb 24'!F57+'GP1 Mar 24'!F57+'Error Corrections'!F53</f>
        <v>0</v>
      </c>
      <c r="H52" s="168" t="str">
        <f>IF('Member Info'!O53="", 'Member Info'!K53, "CHANGED MID YEAR")</f>
        <v/>
      </c>
      <c r="I52" s="167"/>
      <c r="J52" s="167"/>
      <c r="K52" s="167"/>
      <c r="L52" s="167"/>
      <c r="M52" s="167">
        <f>'GP1 April 23'!H57+'GP1 May 23'!H57+'GP1 June 23'!H57+'GP1 July 23'!H57+'GP1 Aug 23'!H57+'GP1 Sep 23'!H57+'GP1 Oct 23'!H57+'GP1 Nov 23'!H57+'GP1 Dec 23'!H57+'GP1 Jan 24'!H57+'GP1 Feb 24'!H57+'GP1 Mar 24'!H57+'Error Corrections'!M53</f>
        <v>0</v>
      </c>
      <c r="N52" s="167">
        <f>'GP1 April 23'!I57+'GP1 May 23'!I57+'GP1 June 23'!I57+'GP1 July 23'!I57+'GP1 Aug 23'!I57+'GP1 Sep 23'!I57+'GP1 Oct 23'!I57+'GP1 Nov 23'!I57+'GP1 Dec 23'!I57+'GP1 Jan 24'!I57+'GP1 Feb 24'!I57+'GP1 Mar 24'!I57+'Error Corrections'!N53</f>
        <v>0</v>
      </c>
      <c r="O52" s="215" t="str">
        <f>IF('Error Corrections'!AA53=TRUE, "TRUE", "")</f>
        <v/>
      </c>
      <c r="P52" s="213">
        <f>'Member Info'!Q53</f>
        <v>0</v>
      </c>
      <c r="Q52" s="149">
        <f t="shared" si="0"/>
        <v>0</v>
      </c>
      <c r="R52" s="87">
        <f t="shared" si="1"/>
        <v>0</v>
      </c>
      <c r="S52" s="184">
        <f>(G52/100*'Member Info'!$W$2)</f>
        <v>0</v>
      </c>
      <c r="T52" s="185" t="e">
        <f>G52/100*('Member Info'!K53+'Member Info'!L53)</f>
        <v>#VALUE!</v>
      </c>
      <c r="U52" s="184" t="e">
        <f t="shared" si="2"/>
        <v>#DIV/0!</v>
      </c>
      <c r="V52" s="184" t="e">
        <f t="shared" si="3"/>
        <v>#VALUE!</v>
      </c>
      <c r="W52" s="186" t="e">
        <f t="shared" si="4"/>
        <v>#DIV/0!</v>
      </c>
      <c r="X52" s="187" t="e">
        <f t="shared" si="5"/>
        <v>#VALUE!</v>
      </c>
      <c r="Y52" s="126">
        <f>SUM('GP1 April 23'!AH57+'GP1 May 23'!AH57+'GP1 June 23'!AH57+'GP1 July 23'!AH57+'GP1 Aug 23'!AH57+'GP1 Sep 23'!AH57+'GP1 Oct 23'!AH57+'GP1 Nov 23'!AH57+'GP1 Dec 23'!AH57+'GP1 Jan 24'!AH57+'GP1 Feb 24'!AH57+'GP1 Mar 24'!AH57)</f>
        <v>0</v>
      </c>
      <c r="Z52" s="88" t="e">
        <f>(((IF('GP1 April 23'!M57=1,'GP1 April 23'!G57,0))+
(IF('GP1 May 23'!M57=1,'GP1 May 23'!G57,0))+
(IF('GP1 June 23'!M57=1,'GP1 June 23'!G57,0))+
(IF('GP1 July 23'!M57=1,'GP1 July 23'!G57,0))+
(IF('GP1 Aug 23'!M57=1,'GP1 Aug 23'!G57,0))+
(IF('GP1 Sep 23'!M57=1,'GP1 Sep 23'!G57,0))+
(IF('GP1 Oct 23'!M57=1,'GP1 Oct 23'!G57,0))+
(IF('GP1 Nov 23'!M57=1,'GP1 Nov 23'!G57,0))+
(IF('GP1 Dec 23'!M57=1,'GP1 Dec 23'!G57,0))+
(IF('GP1 Jan 24'!M57=1,'GP1 Jan 24'!G57,0))+
(IF('GP1 Feb 24'!M57=1,'GP1 Feb 24'!G57,0))+
(IF('GP1 Mar 24'!M57=1,'GP1 Mar 24'!G57,0)))/AA52)</f>
        <v>#DIV/0!</v>
      </c>
      <c r="AA52" s="88">
        <f>SUM('GP1 April 23'!M57,'GP1 May 23'!M57,'GP1 June 23'!M57,'GP1 July 23'!M57,'GP1 Aug 23'!M57,'GP1 Sep 23'!M57,'GP1 Oct 23'!M57,'GP1 Nov 23'!M57,'GP1 Dec 23'!M57,'GP1 Jan 24'!M57,'GP1 Feb 24'!M57,'GP1 Mar 24'!M57)</f>
        <v>0</v>
      </c>
    </row>
    <row r="53" spans="1:27" x14ac:dyDescent="0.25">
      <c r="A53" s="4">
        <v>26</v>
      </c>
      <c r="B53" s="166">
        <f>'Member Info'!D54</f>
        <v>0</v>
      </c>
      <c r="C53" s="166">
        <f>'Member Info'!E54</f>
        <v>0</v>
      </c>
      <c r="D53" s="166" t="str">
        <f>'Member Info'!G54</f>
        <v/>
      </c>
      <c r="E53" s="166"/>
      <c r="F53" s="167">
        <f>'Member Info'!B54</f>
        <v>0</v>
      </c>
      <c r="G53" s="167">
        <f>'GP1 April 23'!F58+'GP1 May 23'!F58+'GP1 June 23'!F58+'GP1 July 23'!F58+'GP1 Aug 23'!F58+'GP1 Sep 23'!F58+'GP1 Oct 23'!F58+'GP1 Nov 23'!F58+'GP1 Dec 23'!F58+'GP1 Jan 24'!F58+'GP1 Feb 24'!F58+'GP1 Mar 24'!F58+'Error Corrections'!F54</f>
        <v>0</v>
      </c>
      <c r="H53" s="168" t="str">
        <f>IF('Member Info'!O54="", 'Member Info'!K54, "CHANGED MID YEAR")</f>
        <v/>
      </c>
      <c r="I53" s="167"/>
      <c r="J53" s="167"/>
      <c r="K53" s="167"/>
      <c r="L53" s="167"/>
      <c r="M53" s="167">
        <f>'GP1 April 23'!H58+'GP1 May 23'!H58+'GP1 June 23'!H58+'GP1 July 23'!H58+'GP1 Aug 23'!H58+'GP1 Sep 23'!H58+'GP1 Oct 23'!H58+'GP1 Nov 23'!H58+'GP1 Dec 23'!H58+'GP1 Jan 24'!H58+'GP1 Feb 24'!H58+'GP1 Mar 24'!H58+'Error Corrections'!M54</f>
        <v>0</v>
      </c>
      <c r="N53" s="167">
        <f>'GP1 April 23'!I58+'GP1 May 23'!I58+'GP1 June 23'!I58+'GP1 July 23'!I58+'GP1 Aug 23'!I58+'GP1 Sep 23'!I58+'GP1 Oct 23'!I58+'GP1 Nov 23'!I58+'GP1 Dec 23'!I58+'GP1 Jan 24'!I58+'GP1 Feb 24'!I58+'GP1 Mar 24'!I58+'Error Corrections'!N54</f>
        <v>0</v>
      </c>
      <c r="O53" s="215" t="str">
        <f>IF('Error Corrections'!AA54=TRUE, "TRUE", "")</f>
        <v/>
      </c>
      <c r="P53" s="213">
        <f>'Member Info'!Q54</f>
        <v>0</v>
      </c>
      <c r="Q53" s="149">
        <f t="shared" si="0"/>
        <v>0</v>
      </c>
      <c r="R53" s="87">
        <f t="shared" si="1"/>
        <v>0</v>
      </c>
      <c r="S53" s="184">
        <f>(G53/100*'Member Info'!$W$2)</f>
        <v>0</v>
      </c>
      <c r="T53" s="185" t="e">
        <f>G53/100*('Member Info'!K54+'Member Info'!L54)</f>
        <v>#VALUE!</v>
      </c>
      <c r="U53" s="184" t="e">
        <f t="shared" si="2"/>
        <v>#DIV/0!</v>
      </c>
      <c r="V53" s="184" t="e">
        <f t="shared" si="3"/>
        <v>#VALUE!</v>
      </c>
      <c r="W53" s="186" t="e">
        <f t="shared" si="4"/>
        <v>#DIV/0!</v>
      </c>
      <c r="X53" s="187" t="e">
        <f t="shared" si="5"/>
        <v>#VALUE!</v>
      </c>
      <c r="Y53" s="126">
        <f>SUM('GP1 April 23'!AH58+'GP1 May 23'!AH58+'GP1 June 23'!AH58+'GP1 July 23'!AH58+'GP1 Aug 23'!AH58+'GP1 Sep 23'!AH58+'GP1 Oct 23'!AH58+'GP1 Nov 23'!AH58+'GP1 Dec 23'!AH58+'GP1 Jan 24'!AH58+'GP1 Feb 24'!AH58+'GP1 Mar 24'!AH58)</f>
        <v>0</v>
      </c>
      <c r="Z53" s="88" t="e">
        <f>(((IF('GP1 April 23'!M58=1,'GP1 April 23'!G58,0))+
(IF('GP1 May 23'!M58=1,'GP1 May 23'!G58,0))+
(IF('GP1 June 23'!M58=1,'GP1 June 23'!G58,0))+
(IF('GP1 July 23'!M58=1,'GP1 July 23'!G58,0))+
(IF('GP1 Aug 23'!M58=1,'GP1 Aug 23'!G58,0))+
(IF('GP1 Sep 23'!M58=1,'GP1 Sep 23'!G58,0))+
(IF('GP1 Oct 23'!M58=1,'GP1 Oct 23'!G58,0))+
(IF('GP1 Nov 23'!M58=1,'GP1 Nov 23'!G58,0))+
(IF('GP1 Dec 23'!M58=1,'GP1 Dec 23'!G58,0))+
(IF('GP1 Jan 24'!M58=1,'GP1 Jan 24'!G58,0))+
(IF('GP1 Feb 24'!M58=1,'GP1 Feb 24'!G58,0))+
(IF('GP1 Mar 24'!M58=1,'GP1 Mar 24'!G58,0)))/AA53)</f>
        <v>#DIV/0!</v>
      </c>
      <c r="AA53" s="88">
        <f>SUM('GP1 April 23'!M58,'GP1 May 23'!M58,'GP1 June 23'!M58,'GP1 July 23'!M58,'GP1 Aug 23'!M58,'GP1 Sep 23'!M58,'GP1 Oct 23'!M58,'GP1 Nov 23'!M58,'GP1 Dec 23'!M58,'GP1 Jan 24'!M58,'GP1 Feb 24'!M58,'GP1 Mar 24'!M58)</f>
        <v>0</v>
      </c>
    </row>
    <row r="54" spans="1:27" x14ac:dyDescent="0.25">
      <c r="A54" s="4">
        <v>27</v>
      </c>
      <c r="B54" s="166">
        <f>'Member Info'!D55</f>
        <v>0</v>
      </c>
      <c r="C54" s="166">
        <f>'Member Info'!E55</f>
        <v>0</v>
      </c>
      <c r="D54" s="166" t="str">
        <f>'Member Info'!G55</f>
        <v/>
      </c>
      <c r="E54" s="166"/>
      <c r="F54" s="167">
        <f>'Member Info'!B55</f>
        <v>0</v>
      </c>
      <c r="G54" s="167">
        <f>'GP1 April 23'!F59+'GP1 May 23'!F59+'GP1 June 23'!F59+'GP1 July 23'!F59+'GP1 Aug 23'!F59+'GP1 Sep 23'!F59+'GP1 Oct 23'!F59+'GP1 Nov 23'!F59+'GP1 Dec 23'!F59+'GP1 Jan 24'!F59+'GP1 Feb 24'!F59+'GP1 Mar 24'!F59+'Error Corrections'!F55</f>
        <v>0</v>
      </c>
      <c r="H54" s="168" t="str">
        <f>IF('Member Info'!O55="", 'Member Info'!K55, "CHANGED MID YEAR")</f>
        <v/>
      </c>
      <c r="I54" s="167"/>
      <c r="J54" s="167"/>
      <c r="K54" s="167"/>
      <c r="L54" s="167"/>
      <c r="M54" s="167">
        <f>'GP1 April 23'!H59+'GP1 May 23'!H59+'GP1 June 23'!H59+'GP1 July 23'!H59+'GP1 Aug 23'!H59+'GP1 Sep 23'!H59+'GP1 Oct 23'!H59+'GP1 Nov 23'!H59+'GP1 Dec 23'!H59+'GP1 Jan 24'!H59+'GP1 Feb 24'!H59+'GP1 Mar 24'!H59+'Error Corrections'!M55</f>
        <v>0</v>
      </c>
      <c r="N54" s="167">
        <f>'GP1 April 23'!I59+'GP1 May 23'!I59+'GP1 June 23'!I59+'GP1 July 23'!I59+'GP1 Aug 23'!I59+'GP1 Sep 23'!I59+'GP1 Oct 23'!I59+'GP1 Nov 23'!I59+'GP1 Dec 23'!I59+'GP1 Jan 24'!I59+'GP1 Feb 24'!I59+'GP1 Mar 24'!I59+'Error Corrections'!N55</f>
        <v>0</v>
      </c>
      <c r="O54" s="215" t="str">
        <f>IF('Error Corrections'!AA55=TRUE, "TRUE", "")</f>
        <v/>
      </c>
      <c r="P54" s="213">
        <f>'Member Info'!Q55</f>
        <v>0</v>
      </c>
      <c r="Q54" s="149">
        <f t="shared" si="0"/>
        <v>0</v>
      </c>
      <c r="R54" s="87">
        <f t="shared" si="1"/>
        <v>0</v>
      </c>
      <c r="S54" s="184">
        <f>(G54/100*'Member Info'!$W$2)</f>
        <v>0</v>
      </c>
      <c r="T54" s="185" t="e">
        <f>G54/100*('Member Info'!K55+'Member Info'!L55)</f>
        <v>#VALUE!</v>
      </c>
      <c r="U54" s="184" t="e">
        <f t="shared" si="2"/>
        <v>#DIV/0!</v>
      </c>
      <c r="V54" s="184" t="e">
        <f t="shared" si="3"/>
        <v>#VALUE!</v>
      </c>
      <c r="W54" s="186" t="e">
        <f t="shared" si="4"/>
        <v>#DIV/0!</v>
      </c>
      <c r="X54" s="187" t="e">
        <f t="shared" si="5"/>
        <v>#VALUE!</v>
      </c>
      <c r="Y54" s="126">
        <f>SUM('GP1 April 23'!AH59+'GP1 May 23'!AH59+'GP1 June 23'!AH59+'GP1 July 23'!AH59+'GP1 Aug 23'!AH59+'GP1 Sep 23'!AH59+'GP1 Oct 23'!AH59+'GP1 Nov 23'!AH59+'GP1 Dec 23'!AH59+'GP1 Jan 24'!AH59+'GP1 Feb 24'!AH59+'GP1 Mar 24'!AH59)</f>
        <v>0</v>
      </c>
      <c r="Z54" s="88" t="e">
        <f>(((IF('GP1 April 23'!M59=1,'GP1 April 23'!G59,0))+
(IF('GP1 May 23'!M59=1,'GP1 May 23'!G59,0))+
(IF('GP1 June 23'!M59=1,'GP1 June 23'!G59,0))+
(IF('GP1 July 23'!M59=1,'GP1 July 23'!G59,0))+
(IF('GP1 Aug 23'!M59=1,'GP1 Aug 23'!G59,0))+
(IF('GP1 Sep 23'!M59=1,'GP1 Sep 23'!G59,0))+
(IF('GP1 Oct 23'!M59=1,'GP1 Oct 23'!G59,0))+
(IF('GP1 Nov 23'!M59=1,'GP1 Nov 23'!G59,0))+
(IF('GP1 Dec 23'!M59=1,'GP1 Dec 23'!G59,0))+
(IF('GP1 Jan 24'!M59=1,'GP1 Jan 24'!G59,0))+
(IF('GP1 Feb 24'!M59=1,'GP1 Feb 24'!G59,0))+
(IF('GP1 Mar 24'!M59=1,'GP1 Mar 24'!G59,0)))/AA54)</f>
        <v>#DIV/0!</v>
      </c>
      <c r="AA54" s="88">
        <f>SUM('GP1 April 23'!M59,'GP1 May 23'!M59,'GP1 June 23'!M59,'GP1 July 23'!M59,'GP1 Aug 23'!M59,'GP1 Sep 23'!M59,'GP1 Oct 23'!M59,'GP1 Nov 23'!M59,'GP1 Dec 23'!M59,'GP1 Jan 24'!M59,'GP1 Feb 24'!M59,'GP1 Mar 24'!M59)</f>
        <v>0</v>
      </c>
    </row>
    <row r="55" spans="1:27" x14ac:dyDescent="0.25">
      <c r="A55" s="4">
        <v>28</v>
      </c>
      <c r="B55" s="166">
        <f>'Member Info'!D56</f>
        <v>0</v>
      </c>
      <c r="C55" s="166">
        <f>'Member Info'!E56</f>
        <v>0</v>
      </c>
      <c r="D55" s="166" t="str">
        <f>'Member Info'!G56</f>
        <v/>
      </c>
      <c r="E55" s="166"/>
      <c r="F55" s="167">
        <f>'Member Info'!B56</f>
        <v>0</v>
      </c>
      <c r="G55" s="167">
        <f>'GP1 April 23'!F60+'GP1 May 23'!F60+'GP1 June 23'!F60+'GP1 July 23'!F60+'GP1 Aug 23'!F60+'GP1 Sep 23'!F60+'GP1 Oct 23'!F60+'GP1 Nov 23'!F60+'GP1 Dec 23'!F60+'GP1 Jan 24'!F60+'GP1 Feb 24'!F60+'GP1 Mar 24'!F60+'Error Corrections'!F56</f>
        <v>0</v>
      </c>
      <c r="H55" s="168" t="str">
        <f>IF('Member Info'!O56="", 'Member Info'!K56, "CHANGED MID YEAR")</f>
        <v/>
      </c>
      <c r="I55" s="167"/>
      <c r="J55" s="167"/>
      <c r="K55" s="167"/>
      <c r="L55" s="167"/>
      <c r="M55" s="167">
        <f>'GP1 April 23'!H60+'GP1 May 23'!H60+'GP1 June 23'!H60+'GP1 July 23'!H60+'GP1 Aug 23'!H60+'GP1 Sep 23'!H60+'GP1 Oct 23'!H60+'GP1 Nov 23'!H60+'GP1 Dec 23'!H60+'GP1 Jan 24'!H60+'GP1 Feb 24'!H60+'GP1 Mar 24'!H60+'Error Corrections'!M56</f>
        <v>0</v>
      </c>
      <c r="N55" s="167">
        <f>'GP1 April 23'!I60+'GP1 May 23'!I60+'GP1 June 23'!I60+'GP1 July 23'!I60+'GP1 Aug 23'!I60+'GP1 Sep 23'!I60+'GP1 Oct 23'!I60+'GP1 Nov 23'!I60+'GP1 Dec 23'!I60+'GP1 Jan 24'!I60+'GP1 Feb 24'!I60+'GP1 Mar 24'!I60+'Error Corrections'!N56</f>
        <v>0</v>
      </c>
      <c r="O55" s="215" t="str">
        <f>IF('Error Corrections'!AA56=TRUE, "TRUE", "")</f>
        <v/>
      </c>
      <c r="P55" s="213">
        <f>'Member Info'!Q56</f>
        <v>0</v>
      </c>
      <c r="Q55" s="149">
        <f t="shared" si="0"/>
        <v>0</v>
      </c>
      <c r="R55" s="87">
        <f t="shared" si="1"/>
        <v>0</v>
      </c>
      <c r="S55" s="184">
        <f>(G55/100*'Member Info'!$W$2)</f>
        <v>0</v>
      </c>
      <c r="T55" s="185" t="e">
        <f>G55/100*('Member Info'!K56+'Member Info'!L56)</f>
        <v>#VALUE!</v>
      </c>
      <c r="U55" s="184" t="e">
        <f t="shared" si="2"/>
        <v>#DIV/0!</v>
      </c>
      <c r="V55" s="184" t="e">
        <f t="shared" si="3"/>
        <v>#VALUE!</v>
      </c>
      <c r="W55" s="186" t="e">
        <f t="shared" si="4"/>
        <v>#DIV/0!</v>
      </c>
      <c r="X55" s="187" t="e">
        <f t="shared" si="5"/>
        <v>#VALUE!</v>
      </c>
      <c r="Y55" s="126">
        <f>SUM('GP1 April 23'!AH60+'GP1 May 23'!AH60+'GP1 June 23'!AH60+'GP1 July 23'!AH60+'GP1 Aug 23'!AH60+'GP1 Sep 23'!AH60+'GP1 Oct 23'!AH60+'GP1 Nov 23'!AH60+'GP1 Dec 23'!AH60+'GP1 Jan 24'!AH60+'GP1 Feb 24'!AH60+'GP1 Mar 24'!AH60)</f>
        <v>0</v>
      </c>
      <c r="Z55" s="88" t="e">
        <f>(((IF('GP1 April 23'!M60=1,'GP1 April 23'!G60,0))+
(IF('GP1 May 23'!M60=1,'GP1 May 23'!G60,0))+
(IF('GP1 June 23'!M60=1,'GP1 June 23'!G60,0))+
(IF('GP1 July 23'!M60=1,'GP1 July 23'!G60,0))+
(IF('GP1 Aug 23'!M60=1,'GP1 Aug 23'!G60,0))+
(IF('GP1 Sep 23'!M60=1,'GP1 Sep 23'!G60,0))+
(IF('GP1 Oct 23'!M60=1,'GP1 Oct 23'!G60,0))+
(IF('GP1 Nov 23'!M60=1,'GP1 Nov 23'!G60,0))+
(IF('GP1 Dec 23'!M60=1,'GP1 Dec 23'!G60,0))+
(IF('GP1 Jan 24'!M60=1,'GP1 Jan 24'!G60,0))+
(IF('GP1 Feb 24'!M60=1,'GP1 Feb 24'!G60,0))+
(IF('GP1 Mar 24'!M60=1,'GP1 Mar 24'!G60,0)))/AA55)</f>
        <v>#DIV/0!</v>
      </c>
      <c r="AA55" s="88">
        <f>SUM('GP1 April 23'!M60,'GP1 May 23'!M60,'GP1 June 23'!M60,'GP1 July 23'!M60,'GP1 Aug 23'!M60,'GP1 Sep 23'!M60,'GP1 Oct 23'!M60,'GP1 Nov 23'!M60,'GP1 Dec 23'!M60,'GP1 Jan 24'!M60,'GP1 Feb 24'!M60,'GP1 Mar 24'!M60)</f>
        <v>0</v>
      </c>
    </row>
    <row r="56" spans="1:27" x14ac:dyDescent="0.25">
      <c r="A56" s="4">
        <v>29</v>
      </c>
      <c r="B56" s="166">
        <f>'Member Info'!D57</f>
        <v>0</v>
      </c>
      <c r="C56" s="166">
        <f>'Member Info'!E57</f>
        <v>0</v>
      </c>
      <c r="D56" s="166" t="str">
        <f>'Member Info'!G57</f>
        <v/>
      </c>
      <c r="E56" s="166"/>
      <c r="F56" s="167">
        <f>'Member Info'!B57</f>
        <v>0</v>
      </c>
      <c r="G56" s="167">
        <f>'GP1 April 23'!F61+'GP1 May 23'!F61+'GP1 June 23'!F61+'GP1 July 23'!F61+'GP1 Aug 23'!F61+'GP1 Sep 23'!F61+'GP1 Oct 23'!F61+'GP1 Nov 23'!F61+'GP1 Dec 23'!F61+'GP1 Jan 24'!F61+'GP1 Feb 24'!F61+'GP1 Mar 24'!F61+'Error Corrections'!F57</f>
        <v>0</v>
      </c>
      <c r="H56" s="168" t="str">
        <f>IF('Member Info'!O57="", 'Member Info'!K57, "CHANGED MID YEAR")</f>
        <v/>
      </c>
      <c r="I56" s="167"/>
      <c r="J56" s="167"/>
      <c r="K56" s="167"/>
      <c r="L56" s="167"/>
      <c r="M56" s="167">
        <f>'GP1 April 23'!H61+'GP1 May 23'!H61+'GP1 June 23'!H61+'GP1 July 23'!H61+'GP1 Aug 23'!H61+'GP1 Sep 23'!H61+'GP1 Oct 23'!H61+'GP1 Nov 23'!H61+'GP1 Dec 23'!H61+'GP1 Jan 24'!H61+'GP1 Feb 24'!H61+'GP1 Mar 24'!H61+'Error Corrections'!M57</f>
        <v>0</v>
      </c>
      <c r="N56" s="167">
        <f>'GP1 April 23'!I61+'GP1 May 23'!I61+'GP1 June 23'!I61+'GP1 July 23'!I61+'GP1 Aug 23'!I61+'GP1 Sep 23'!I61+'GP1 Oct 23'!I61+'GP1 Nov 23'!I61+'GP1 Dec 23'!I61+'GP1 Jan 24'!I61+'GP1 Feb 24'!I61+'GP1 Mar 24'!I61+'Error Corrections'!N57</f>
        <v>0</v>
      </c>
      <c r="O56" s="215" t="str">
        <f>IF('Error Corrections'!AA57=TRUE, "TRUE", "")</f>
        <v/>
      </c>
      <c r="P56" s="213">
        <f>'Member Info'!Q57</f>
        <v>0</v>
      </c>
      <c r="Q56" s="149">
        <f t="shared" si="0"/>
        <v>0</v>
      </c>
      <c r="R56" s="87">
        <f t="shared" si="1"/>
        <v>0</v>
      </c>
      <c r="S56" s="184">
        <f>(G56/100*'Member Info'!$W$2)</f>
        <v>0</v>
      </c>
      <c r="T56" s="185" t="e">
        <f>G56/100*('Member Info'!K57+'Member Info'!L57)</f>
        <v>#VALUE!</v>
      </c>
      <c r="U56" s="184" t="e">
        <f t="shared" si="2"/>
        <v>#DIV/0!</v>
      </c>
      <c r="V56" s="184" t="e">
        <f t="shared" si="3"/>
        <v>#VALUE!</v>
      </c>
      <c r="W56" s="186" t="e">
        <f t="shared" si="4"/>
        <v>#DIV/0!</v>
      </c>
      <c r="X56" s="187" t="e">
        <f t="shared" si="5"/>
        <v>#VALUE!</v>
      </c>
      <c r="Y56" s="126">
        <f>SUM('GP1 April 23'!AH61+'GP1 May 23'!AH61+'GP1 June 23'!AH61+'GP1 July 23'!AH61+'GP1 Aug 23'!AH61+'GP1 Sep 23'!AH61+'GP1 Oct 23'!AH61+'GP1 Nov 23'!AH61+'GP1 Dec 23'!AH61+'GP1 Jan 24'!AH61+'GP1 Feb 24'!AH61+'GP1 Mar 24'!AH61)</f>
        <v>0</v>
      </c>
      <c r="Z56" s="88" t="e">
        <f>(((IF('GP1 April 23'!M61=1,'GP1 April 23'!G61,0))+
(IF('GP1 May 23'!M61=1,'GP1 May 23'!G61,0))+
(IF('GP1 June 23'!M61=1,'GP1 June 23'!G61,0))+
(IF('GP1 July 23'!M61=1,'GP1 July 23'!G61,0))+
(IF('GP1 Aug 23'!M61=1,'GP1 Aug 23'!G61,0))+
(IF('GP1 Sep 23'!M61=1,'GP1 Sep 23'!G61,0))+
(IF('GP1 Oct 23'!M61=1,'GP1 Oct 23'!G61,0))+
(IF('GP1 Nov 23'!M61=1,'GP1 Nov 23'!G61,0))+
(IF('GP1 Dec 23'!M61=1,'GP1 Dec 23'!G61,0))+
(IF('GP1 Jan 24'!M61=1,'GP1 Jan 24'!G61,0))+
(IF('GP1 Feb 24'!M61=1,'GP1 Feb 24'!G61,0))+
(IF('GP1 Mar 24'!M61=1,'GP1 Mar 24'!G61,0)))/AA56)</f>
        <v>#DIV/0!</v>
      </c>
      <c r="AA56" s="88">
        <f>SUM('GP1 April 23'!M61,'GP1 May 23'!M61,'GP1 June 23'!M61,'GP1 July 23'!M61,'GP1 Aug 23'!M61,'GP1 Sep 23'!M61,'GP1 Oct 23'!M61,'GP1 Nov 23'!M61,'GP1 Dec 23'!M61,'GP1 Jan 24'!M61,'GP1 Feb 24'!M61,'GP1 Mar 24'!M61)</f>
        <v>0</v>
      </c>
    </row>
    <row r="57" spans="1:27" x14ac:dyDescent="0.25">
      <c r="A57" s="4">
        <v>30</v>
      </c>
      <c r="B57" s="166">
        <f>'Member Info'!D58</f>
        <v>0</v>
      </c>
      <c r="C57" s="166">
        <f>'Member Info'!E58</f>
        <v>0</v>
      </c>
      <c r="D57" s="166" t="str">
        <f>'Member Info'!G58</f>
        <v/>
      </c>
      <c r="E57" s="166"/>
      <c r="F57" s="167">
        <f>'Member Info'!B58</f>
        <v>0</v>
      </c>
      <c r="G57" s="167">
        <f>'GP1 April 23'!F62+'GP1 May 23'!F62+'GP1 June 23'!F62+'GP1 July 23'!F62+'GP1 Aug 23'!F62+'GP1 Sep 23'!F62+'GP1 Oct 23'!F62+'GP1 Nov 23'!F62+'GP1 Dec 23'!F62+'GP1 Jan 24'!F62+'GP1 Feb 24'!F62+'GP1 Mar 24'!F62+'Error Corrections'!F58</f>
        <v>0</v>
      </c>
      <c r="H57" s="168" t="str">
        <f>IF('Member Info'!O58="", 'Member Info'!K58, "CHANGED MID YEAR")</f>
        <v/>
      </c>
      <c r="I57" s="167"/>
      <c r="J57" s="167"/>
      <c r="K57" s="167"/>
      <c r="L57" s="167"/>
      <c r="M57" s="167">
        <f>'GP1 April 23'!H62+'GP1 May 23'!H62+'GP1 June 23'!H62+'GP1 July 23'!H62+'GP1 Aug 23'!H62+'GP1 Sep 23'!H62+'GP1 Oct 23'!H62+'GP1 Nov 23'!H62+'GP1 Dec 23'!H62+'GP1 Jan 24'!H62+'GP1 Feb 24'!H62+'GP1 Mar 24'!H62+'Error Corrections'!M58</f>
        <v>0</v>
      </c>
      <c r="N57" s="167">
        <f>'GP1 April 23'!I62+'GP1 May 23'!I62+'GP1 June 23'!I62+'GP1 July 23'!I62+'GP1 Aug 23'!I62+'GP1 Sep 23'!I62+'GP1 Oct 23'!I62+'GP1 Nov 23'!I62+'GP1 Dec 23'!I62+'GP1 Jan 24'!I62+'GP1 Feb 24'!I62+'GP1 Mar 24'!I62+'Error Corrections'!N58</f>
        <v>0</v>
      </c>
      <c r="O57" s="215" t="str">
        <f>IF('Error Corrections'!AA58=TRUE, "TRUE", "")</f>
        <v/>
      </c>
      <c r="P57" s="213">
        <f>'Member Info'!Q58</f>
        <v>0</v>
      </c>
      <c r="Q57" s="149">
        <f t="shared" si="0"/>
        <v>0</v>
      </c>
      <c r="R57" s="87">
        <f t="shared" si="1"/>
        <v>0</v>
      </c>
      <c r="S57" s="184">
        <f>(G57/100*'Member Info'!$W$2)</f>
        <v>0</v>
      </c>
      <c r="T57" s="185" t="e">
        <f>G57/100*('Member Info'!K58+'Member Info'!L58)</f>
        <v>#VALUE!</v>
      </c>
      <c r="U57" s="184" t="e">
        <f t="shared" si="2"/>
        <v>#DIV/0!</v>
      </c>
      <c r="V57" s="184" t="e">
        <f t="shared" si="3"/>
        <v>#VALUE!</v>
      </c>
      <c r="W57" s="186" t="e">
        <f t="shared" si="4"/>
        <v>#DIV/0!</v>
      </c>
      <c r="X57" s="187" t="e">
        <f t="shared" si="5"/>
        <v>#VALUE!</v>
      </c>
      <c r="Y57" s="126">
        <f>SUM('GP1 April 23'!AH62+'GP1 May 23'!AH62+'GP1 June 23'!AH62+'GP1 July 23'!AH62+'GP1 Aug 23'!AH62+'GP1 Sep 23'!AH62+'GP1 Oct 23'!AH62+'GP1 Nov 23'!AH62+'GP1 Dec 23'!AH62+'GP1 Jan 24'!AH62+'GP1 Feb 24'!AH62+'GP1 Mar 24'!AH62)</f>
        <v>0</v>
      </c>
      <c r="Z57" s="88" t="e">
        <f>(((IF('GP1 April 23'!M62=1,'GP1 April 23'!G62,0))+
(IF('GP1 May 23'!M62=1,'GP1 May 23'!G62,0))+
(IF('GP1 June 23'!M62=1,'GP1 June 23'!G62,0))+
(IF('GP1 July 23'!M62=1,'GP1 July 23'!G62,0))+
(IF('GP1 Aug 23'!M62=1,'GP1 Aug 23'!G62,0))+
(IF('GP1 Sep 23'!M62=1,'GP1 Sep 23'!G62,0))+
(IF('GP1 Oct 23'!M62=1,'GP1 Oct 23'!G62,0))+
(IF('GP1 Nov 23'!M62=1,'GP1 Nov 23'!G62,0))+
(IF('GP1 Dec 23'!M62=1,'GP1 Dec 23'!G62,0))+
(IF('GP1 Jan 24'!M62=1,'GP1 Jan 24'!G62,0))+
(IF('GP1 Feb 24'!M62=1,'GP1 Feb 24'!G62,0))+
(IF('GP1 Mar 24'!M62=1,'GP1 Mar 24'!G62,0)))/AA57)</f>
        <v>#DIV/0!</v>
      </c>
      <c r="AA57" s="88">
        <f>SUM('GP1 April 23'!M62,'GP1 May 23'!M62,'GP1 June 23'!M62,'GP1 July 23'!M62,'GP1 Aug 23'!M62,'GP1 Sep 23'!M62,'GP1 Oct 23'!M62,'GP1 Nov 23'!M62,'GP1 Dec 23'!M62,'GP1 Jan 24'!M62,'GP1 Feb 24'!M62,'GP1 Mar 24'!M62)</f>
        <v>0</v>
      </c>
    </row>
    <row r="58" spans="1:27" x14ac:dyDescent="0.25">
      <c r="A58" s="4">
        <v>31</v>
      </c>
      <c r="B58" s="166">
        <f>'Member Info'!D59</f>
        <v>0</v>
      </c>
      <c r="C58" s="166">
        <f>'Member Info'!E59</f>
        <v>0</v>
      </c>
      <c r="D58" s="166" t="str">
        <f>'Member Info'!G59</f>
        <v/>
      </c>
      <c r="E58" s="166"/>
      <c r="F58" s="167">
        <f>'Member Info'!B59</f>
        <v>0</v>
      </c>
      <c r="G58" s="167">
        <f>'GP1 April 23'!F63+'GP1 May 23'!F63+'GP1 June 23'!F63+'GP1 July 23'!F63+'GP1 Aug 23'!F63+'GP1 Sep 23'!F63+'GP1 Oct 23'!F63+'GP1 Nov 23'!F63+'GP1 Dec 23'!F63+'GP1 Jan 24'!F63+'GP1 Feb 24'!F63+'GP1 Mar 24'!F63+'Error Corrections'!F59</f>
        <v>0</v>
      </c>
      <c r="H58" s="168" t="str">
        <f>IF('Member Info'!O59="", 'Member Info'!K59, "CHANGED MID YEAR")</f>
        <v/>
      </c>
      <c r="I58" s="167"/>
      <c r="J58" s="167"/>
      <c r="K58" s="167"/>
      <c r="L58" s="167"/>
      <c r="M58" s="167">
        <f>'GP1 April 23'!H63+'GP1 May 23'!H63+'GP1 June 23'!H63+'GP1 July 23'!H63+'GP1 Aug 23'!H63+'GP1 Sep 23'!H63+'GP1 Oct 23'!H63+'GP1 Nov 23'!H63+'GP1 Dec 23'!H63+'GP1 Jan 24'!H63+'GP1 Feb 24'!H63+'GP1 Mar 24'!H63+'Error Corrections'!M59</f>
        <v>0</v>
      </c>
      <c r="N58" s="167">
        <f>'GP1 April 23'!I63+'GP1 May 23'!I63+'GP1 June 23'!I63+'GP1 July 23'!I63+'GP1 Aug 23'!I63+'GP1 Sep 23'!I63+'GP1 Oct 23'!I63+'GP1 Nov 23'!I63+'GP1 Dec 23'!I63+'GP1 Jan 24'!I63+'GP1 Feb 24'!I63+'GP1 Mar 24'!I63+'Error Corrections'!N59</f>
        <v>0</v>
      </c>
      <c r="O58" s="215" t="str">
        <f>IF('Error Corrections'!AA59=TRUE, "TRUE", "")</f>
        <v/>
      </c>
      <c r="P58" s="213">
        <f>'Member Info'!Q59</f>
        <v>0</v>
      </c>
      <c r="Q58" s="149">
        <f t="shared" si="0"/>
        <v>0</v>
      </c>
      <c r="R58" s="87">
        <f t="shared" si="1"/>
        <v>0</v>
      </c>
      <c r="S58" s="184">
        <f>(G58/100*'Member Info'!$W$2)</f>
        <v>0</v>
      </c>
      <c r="T58" s="185" t="e">
        <f>G58/100*('Member Info'!K59+'Member Info'!L59)</f>
        <v>#VALUE!</v>
      </c>
      <c r="U58" s="184" t="e">
        <f t="shared" si="2"/>
        <v>#DIV/0!</v>
      </c>
      <c r="V58" s="184" t="e">
        <f t="shared" si="3"/>
        <v>#VALUE!</v>
      </c>
      <c r="W58" s="186" t="e">
        <f t="shared" si="4"/>
        <v>#DIV/0!</v>
      </c>
      <c r="X58" s="187" t="e">
        <f t="shared" si="5"/>
        <v>#VALUE!</v>
      </c>
      <c r="Y58" s="126">
        <f>SUM('GP1 April 23'!AH63+'GP1 May 23'!AH63+'GP1 June 23'!AH63+'GP1 July 23'!AH63+'GP1 Aug 23'!AH63+'GP1 Sep 23'!AH63+'GP1 Oct 23'!AH63+'GP1 Nov 23'!AH63+'GP1 Dec 23'!AH63+'GP1 Jan 24'!AH63+'GP1 Feb 24'!AH63+'GP1 Mar 24'!AH63)</f>
        <v>0</v>
      </c>
      <c r="Z58" s="88" t="e">
        <f>(((IF('GP1 April 23'!M63=1,'GP1 April 23'!G63,0))+
(IF('GP1 May 23'!M63=1,'GP1 May 23'!G63,0))+
(IF('GP1 June 23'!M63=1,'GP1 June 23'!G63,0))+
(IF('GP1 July 23'!M63=1,'GP1 July 23'!G63,0))+
(IF('GP1 Aug 23'!M63=1,'GP1 Aug 23'!G63,0))+
(IF('GP1 Sep 23'!M63=1,'GP1 Sep 23'!G63,0))+
(IF('GP1 Oct 23'!M63=1,'GP1 Oct 23'!G63,0))+
(IF('GP1 Nov 23'!M63=1,'GP1 Nov 23'!G63,0))+
(IF('GP1 Dec 23'!M63=1,'GP1 Dec 23'!G63,0))+
(IF('GP1 Jan 24'!M63=1,'GP1 Jan 24'!G63,0))+
(IF('GP1 Feb 24'!M63=1,'GP1 Feb 24'!G63,0))+
(IF('GP1 Mar 24'!M63=1,'GP1 Mar 24'!G63,0)))/AA58)</f>
        <v>#DIV/0!</v>
      </c>
      <c r="AA58" s="88">
        <f>SUM('GP1 April 23'!M63,'GP1 May 23'!M63,'GP1 June 23'!M63,'GP1 July 23'!M63,'GP1 Aug 23'!M63,'GP1 Sep 23'!M63,'GP1 Oct 23'!M63,'GP1 Nov 23'!M63,'GP1 Dec 23'!M63,'GP1 Jan 24'!M63,'GP1 Feb 24'!M63,'GP1 Mar 24'!M63)</f>
        <v>0</v>
      </c>
    </row>
    <row r="59" spans="1:27" x14ac:dyDescent="0.25">
      <c r="A59" s="4">
        <v>32</v>
      </c>
      <c r="B59" s="166">
        <f>'Member Info'!D60</f>
        <v>0</v>
      </c>
      <c r="C59" s="166">
        <f>'Member Info'!E60</f>
        <v>0</v>
      </c>
      <c r="D59" s="166" t="str">
        <f>'Member Info'!G60</f>
        <v/>
      </c>
      <c r="E59" s="166"/>
      <c r="F59" s="167">
        <f>'Member Info'!B60</f>
        <v>0</v>
      </c>
      <c r="G59" s="167">
        <f>'GP1 April 23'!F64+'GP1 May 23'!F64+'GP1 June 23'!F64+'GP1 July 23'!F64+'GP1 Aug 23'!F64+'GP1 Sep 23'!F64+'GP1 Oct 23'!F64+'GP1 Nov 23'!F64+'GP1 Dec 23'!F64+'GP1 Jan 24'!F64+'GP1 Feb 24'!F64+'GP1 Mar 24'!F64+'Error Corrections'!F60</f>
        <v>0</v>
      </c>
      <c r="H59" s="168" t="str">
        <f>IF('Member Info'!O60="", 'Member Info'!K60, "CHANGED MID YEAR")</f>
        <v/>
      </c>
      <c r="I59" s="167"/>
      <c r="J59" s="167"/>
      <c r="K59" s="167"/>
      <c r="L59" s="167"/>
      <c r="M59" s="167">
        <f>'GP1 April 23'!H64+'GP1 May 23'!H64+'GP1 June 23'!H64+'GP1 July 23'!H64+'GP1 Aug 23'!H64+'GP1 Sep 23'!H64+'GP1 Oct 23'!H64+'GP1 Nov 23'!H64+'GP1 Dec 23'!H64+'GP1 Jan 24'!H64+'GP1 Feb 24'!H64+'GP1 Mar 24'!H64+'Error Corrections'!M60</f>
        <v>0</v>
      </c>
      <c r="N59" s="167">
        <f>'GP1 April 23'!I64+'GP1 May 23'!I64+'GP1 June 23'!I64+'GP1 July 23'!I64+'GP1 Aug 23'!I64+'GP1 Sep 23'!I64+'GP1 Oct 23'!I64+'GP1 Nov 23'!I64+'GP1 Dec 23'!I64+'GP1 Jan 24'!I64+'GP1 Feb 24'!I64+'GP1 Mar 24'!I64+'Error Corrections'!N60</f>
        <v>0</v>
      </c>
      <c r="O59" s="215" t="str">
        <f>IF('Error Corrections'!AA60=TRUE, "TRUE", "")</f>
        <v/>
      </c>
      <c r="P59" s="213">
        <f>'Member Info'!Q60</f>
        <v>0</v>
      </c>
      <c r="Q59" s="149">
        <f t="shared" si="0"/>
        <v>0</v>
      </c>
      <c r="R59" s="87">
        <f t="shared" si="1"/>
        <v>0</v>
      </c>
      <c r="S59" s="184">
        <f>(G59/100*'Member Info'!$W$2)</f>
        <v>0</v>
      </c>
      <c r="T59" s="185" t="e">
        <f>G59/100*('Member Info'!K60+'Member Info'!L60)</f>
        <v>#VALUE!</v>
      </c>
      <c r="U59" s="184" t="e">
        <f t="shared" si="2"/>
        <v>#DIV/0!</v>
      </c>
      <c r="V59" s="184" t="e">
        <f t="shared" si="3"/>
        <v>#VALUE!</v>
      </c>
      <c r="W59" s="186" t="e">
        <f t="shared" si="4"/>
        <v>#DIV/0!</v>
      </c>
      <c r="X59" s="187" t="e">
        <f t="shared" si="5"/>
        <v>#VALUE!</v>
      </c>
      <c r="Y59" s="126">
        <f>SUM('GP1 April 23'!AH64+'GP1 May 23'!AH64+'GP1 June 23'!AH64+'GP1 July 23'!AH64+'GP1 Aug 23'!AH64+'GP1 Sep 23'!AH64+'GP1 Oct 23'!AH64+'GP1 Nov 23'!AH64+'GP1 Dec 23'!AH64+'GP1 Jan 24'!AH64+'GP1 Feb 24'!AH64+'GP1 Mar 24'!AH64)</f>
        <v>0</v>
      </c>
      <c r="Z59" s="88" t="e">
        <f>(((IF('GP1 April 23'!M64=1,'GP1 April 23'!G64,0))+
(IF('GP1 May 23'!M64=1,'GP1 May 23'!G64,0))+
(IF('GP1 June 23'!M64=1,'GP1 June 23'!G64,0))+
(IF('GP1 July 23'!M64=1,'GP1 July 23'!G64,0))+
(IF('GP1 Aug 23'!M64=1,'GP1 Aug 23'!G64,0))+
(IF('GP1 Sep 23'!M64=1,'GP1 Sep 23'!G64,0))+
(IF('GP1 Oct 23'!M64=1,'GP1 Oct 23'!G64,0))+
(IF('GP1 Nov 23'!M64=1,'GP1 Nov 23'!G64,0))+
(IF('GP1 Dec 23'!M64=1,'GP1 Dec 23'!G64,0))+
(IF('GP1 Jan 24'!M64=1,'GP1 Jan 24'!G64,0))+
(IF('GP1 Feb 24'!M64=1,'GP1 Feb 24'!G64,0))+
(IF('GP1 Mar 24'!M64=1,'GP1 Mar 24'!G64,0)))/AA59)</f>
        <v>#DIV/0!</v>
      </c>
      <c r="AA59" s="88">
        <f>SUM('GP1 April 23'!M64,'GP1 May 23'!M64,'GP1 June 23'!M64,'GP1 July 23'!M64,'GP1 Aug 23'!M64,'GP1 Sep 23'!M64,'GP1 Oct 23'!M64,'GP1 Nov 23'!M64,'GP1 Dec 23'!M64,'GP1 Jan 24'!M64,'GP1 Feb 24'!M64,'GP1 Mar 24'!M64)</f>
        <v>0</v>
      </c>
    </row>
    <row r="60" spans="1:27" x14ac:dyDescent="0.25">
      <c r="A60" s="4">
        <v>33</v>
      </c>
      <c r="B60" s="166">
        <f>'Member Info'!D61</f>
        <v>0</v>
      </c>
      <c r="C60" s="166">
        <f>'Member Info'!E61</f>
        <v>0</v>
      </c>
      <c r="D60" s="166" t="str">
        <f>'Member Info'!G61</f>
        <v/>
      </c>
      <c r="E60" s="166"/>
      <c r="F60" s="167">
        <f>'Member Info'!B61</f>
        <v>0</v>
      </c>
      <c r="G60" s="167">
        <f>'GP1 April 23'!F65+'GP1 May 23'!F65+'GP1 June 23'!F65+'GP1 July 23'!F65+'GP1 Aug 23'!F65+'GP1 Sep 23'!F65+'GP1 Oct 23'!F65+'GP1 Nov 23'!F65+'GP1 Dec 23'!F65+'GP1 Jan 24'!F65+'GP1 Feb 24'!F65+'GP1 Mar 24'!F65+'Error Corrections'!F61</f>
        <v>0</v>
      </c>
      <c r="H60" s="168" t="str">
        <f>IF('Member Info'!O61="", 'Member Info'!K61, "CHANGED MID YEAR")</f>
        <v/>
      </c>
      <c r="I60" s="167"/>
      <c r="J60" s="167"/>
      <c r="K60" s="167"/>
      <c r="L60" s="167"/>
      <c r="M60" s="167">
        <f>'GP1 April 23'!H65+'GP1 May 23'!H65+'GP1 June 23'!H65+'GP1 July 23'!H65+'GP1 Aug 23'!H65+'GP1 Sep 23'!H65+'GP1 Oct 23'!H65+'GP1 Nov 23'!H65+'GP1 Dec 23'!H65+'GP1 Jan 24'!H65+'GP1 Feb 24'!H65+'GP1 Mar 24'!H65+'Error Corrections'!M61</f>
        <v>0</v>
      </c>
      <c r="N60" s="167">
        <f>'GP1 April 23'!I65+'GP1 May 23'!I65+'GP1 June 23'!I65+'GP1 July 23'!I65+'GP1 Aug 23'!I65+'GP1 Sep 23'!I65+'GP1 Oct 23'!I65+'GP1 Nov 23'!I65+'GP1 Dec 23'!I65+'GP1 Jan 24'!I65+'GP1 Feb 24'!I65+'GP1 Mar 24'!I65+'Error Corrections'!N61</f>
        <v>0</v>
      </c>
      <c r="O60" s="215" t="str">
        <f>IF('Error Corrections'!AA61=TRUE, "TRUE", "")</f>
        <v/>
      </c>
      <c r="P60" s="213">
        <f>'Member Info'!Q61</f>
        <v>0</v>
      </c>
      <c r="Q60" s="149">
        <f t="shared" si="0"/>
        <v>0</v>
      </c>
      <c r="R60" s="87">
        <f t="shared" si="1"/>
        <v>0</v>
      </c>
      <c r="S60" s="184">
        <f>(G60/100*'Member Info'!$W$2)</f>
        <v>0</v>
      </c>
      <c r="T60" s="185" t="e">
        <f>G60/100*('Member Info'!K61+'Member Info'!L61)</f>
        <v>#VALUE!</v>
      </c>
      <c r="U60" s="184" t="e">
        <f t="shared" si="2"/>
        <v>#DIV/0!</v>
      </c>
      <c r="V60" s="184" t="e">
        <f t="shared" si="3"/>
        <v>#VALUE!</v>
      </c>
      <c r="W60" s="186" t="e">
        <f t="shared" si="4"/>
        <v>#DIV/0!</v>
      </c>
      <c r="X60" s="187" t="e">
        <f t="shared" si="5"/>
        <v>#VALUE!</v>
      </c>
      <c r="Y60" s="126">
        <f>SUM('GP1 April 23'!AH65+'GP1 May 23'!AH65+'GP1 June 23'!AH65+'GP1 July 23'!AH65+'GP1 Aug 23'!AH65+'GP1 Sep 23'!AH65+'GP1 Oct 23'!AH65+'GP1 Nov 23'!AH65+'GP1 Dec 23'!AH65+'GP1 Jan 24'!AH65+'GP1 Feb 24'!AH65+'GP1 Mar 24'!AH65)</f>
        <v>0</v>
      </c>
      <c r="Z60" s="88" t="e">
        <f>(((IF('GP1 April 23'!M65=1,'GP1 April 23'!G65,0))+
(IF('GP1 May 23'!M65=1,'GP1 May 23'!G65,0))+
(IF('GP1 June 23'!M65=1,'GP1 June 23'!G65,0))+
(IF('GP1 July 23'!M65=1,'GP1 July 23'!G65,0))+
(IF('GP1 Aug 23'!M65=1,'GP1 Aug 23'!G65,0))+
(IF('GP1 Sep 23'!M65=1,'GP1 Sep 23'!G65,0))+
(IF('GP1 Oct 23'!M65=1,'GP1 Oct 23'!G65,0))+
(IF('GP1 Nov 23'!M65=1,'GP1 Nov 23'!G65,0))+
(IF('GP1 Dec 23'!M65=1,'GP1 Dec 23'!G65,0))+
(IF('GP1 Jan 24'!M65=1,'GP1 Jan 24'!G65,0))+
(IF('GP1 Feb 24'!M65=1,'GP1 Feb 24'!G65,0))+
(IF('GP1 Mar 24'!M65=1,'GP1 Mar 24'!G65,0)))/AA60)</f>
        <v>#DIV/0!</v>
      </c>
      <c r="AA60" s="88">
        <f>SUM('GP1 April 23'!M65,'GP1 May 23'!M65,'GP1 June 23'!M65,'GP1 July 23'!M65,'GP1 Aug 23'!M65,'GP1 Sep 23'!M65,'GP1 Oct 23'!M65,'GP1 Nov 23'!M65,'GP1 Dec 23'!M65,'GP1 Jan 24'!M65,'GP1 Feb 24'!M65,'GP1 Mar 24'!M65)</f>
        <v>0</v>
      </c>
    </row>
    <row r="61" spans="1:27" x14ac:dyDescent="0.25">
      <c r="A61" s="4">
        <v>34</v>
      </c>
      <c r="B61" s="166">
        <f>'Member Info'!D62</f>
        <v>0</v>
      </c>
      <c r="C61" s="166">
        <f>'Member Info'!E62</f>
        <v>0</v>
      </c>
      <c r="D61" s="166" t="str">
        <f>'Member Info'!G62</f>
        <v/>
      </c>
      <c r="E61" s="166"/>
      <c r="F61" s="167">
        <f>'Member Info'!B62</f>
        <v>0</v>
      </c>
      <c r="G61" s="167">
        <f>'GP1 April 23'!F66+'GP1 May 23'!F66+'GP1 June 23'!F66+'GP1 July 23'!F66+'GP1 Aug 23'!F66+'GP1 Sep 23'!F66+'GP1 Oct 23'!F66+'GP1 Nov 23'!F66+'GP1 Dec 23'!F66+'GP1 Jan 24'!F66+'GP1 Feb 24'!F66+'GP1 Mar 24'!F66+'Error Corrections'!F62</f>
        <v>0</v>
      </c>
      <c r="H61" s="168" t="str">
        <f>IF('Member Info'!O62="", 'Member Info'!K62, "CHANGED MID YEAR")</f>
        <v/>
      </c>
      <c r="I61" s="167"/>
      <c r="J61" s="167"/>
      <c r="K61" s="167"/>
      <c r="L61" s="167"/>
      <c r="M61" s="167">
        <f>'GP1 April 23'!H66+'GP1 May 23'!H66+'GP1 June 23'!H66+'GP1 July 23'!H66+'GP1 Aug 23'!H66+'GP1 Sep 23'!H66+'GP1 Oct 23'!H66+'GP1 Nov 23'!H66+'GP1 Dec 23'!H66+'GP1 Jan 24'!H66+'GP1 Feb 24'!H66+'GP1 Mar 24'!H66+'Error Corrections'!M62</f>
        <v>0</v>
      </c>
      <c r="N61" s="167">
        <f>'GP1 April 23'!I66+'GP1 May 23'!I66+'GP1 June 23'!I66+'GP1 July 23'!I66+'GP1 Aug 23'!I66+'GP1 Sep 23'!I66+'GP1 Oct 23'!I66+'GP1 Nov 23'!I66+'GP1 Dec 23'!I66+'GP1 Jan 24'!I66+'GP1 Feb 24'!I66+'GP1 Mar 24'!I66+'Error Corrections'!N62</f>
        <v>0</v>
      </c>
      <c r="O61" s="215" t="str">
        <f>IF('Error Corrections'!AA62=TRUE, "TRUE", "")</f>
        <v/>
      </c>
      <c r="P61" s="213">
        <f>'Member Info'!Q62</f>
        <v>0</v>
      </c>
      <c r="Q61" s="149">
        <f t="shared" si="0"/>
        <v>0</v>
      </c>
      <c r="R61" s="87">
        <f t="shared" si="1"/>
        <v>0</v>
      </c>
      <c r="S61" s="184">
        <f>(G61/100*'Member Info'!$W$2)</f>
        <v>0</v>
      </c>
      <c r="T61" s="185" t="e">
        <f>G61/100*('Member Info'!K62+'Member Info'!L62)</f>
        <v>#VALUE!</v>
      </c>
      <c r="U61" s="184" t="e">
        <f t="shared" si="2"/>
        <v>#DIV/0!</v>
      </c>
      <c r="V61" s="184" t="e">
        <f t="shared" si="3"/>
        <v>#VALUE!</v>
      </c>
      <c r="W61" s="186" t="e">
        <f t="shared" si="4"/>
        <v>#DIV/0!</v>
      </c>
      <c r="X61" s="187" t="e">
        <f t="shared" si="5"/>
        <v>#VALUE!</v>
      </c>
      <c r="Y61" s="126">
        <f>SUM('GP1 April 23'!AH66+'GP1 May 23'!AH66+'GP1 June 23'!AH66+'GP1 July 23'!AH66+'GP1 Aug 23'!AH66+'GP1 Sep 23'!AH66+'GP1 Oct 23'!AH66+'GP1 Nov 23'!AH66+'GP1 Dec 23'!AH66+'GP1 Jan 24'!AH66+'GP1 Feb 24'!AH66+'GP1 Mar 24'!AH66)</f>
        <v>0</v>
      </c>
      <c r="Z61" s="88" t="e">
        <f>(((IF('GP1 April 23'!M66=1,'GP1 April 23'!G66,0))+
(IF('GP1 May 23'!M66=1,'GP1 May 23'!G66,0))+
(IF('GP1 June 23'!M66=1,'GP1 June 23'!G66,0))+
(IF('GP1 July 23'!M66=1,'GP1 July 23'!G66,0))+
(IF('GP1 Aug 23'!M66=1,'GP1 Aug 23'!G66,0))+
(IF('GP1 Sep 23'!M66=1,'GP1 Sep 23'!G66,0))+
(IF('GP1 Oct 23'!M66=1,'GP1 Oct 23'!G66,0))+
(IF('GP1 Nov 23'!M66=1,'GP1 Nov 23'!G66,0))+
(IF('GP1 Dec 23'!M66=1,'GP1 Dec 23'!G66,0))+
(IF('GP1 Jan 24'!M66=1,'GP1 Jan 24'!G66,0))+
(IF('GP1 Feb 24'!M66=1,'GP1 Feb 24'!G66,0))+
(IF('GP1 Mar 24'!M66=1,'GP1 Mar 24'!G66,0)))/AA61)</f>
        <v>#DIV/0!</v>
      </c>
      <c r="AA61" s="88">
        <f>SUM('GP1 April 23'!M66,'GP1 May 23'!M66,'GP1 June 23'!M66,'GP1 July 23'!M66,'GP1 Aug 23'!M66,'GP1 Sep 23'!M66,'GP1 Oct 23'!M66,'GP1 Nov 23'!M66,'GP1 Dec 23'!M66,'GP1 Jan 24'!M66,'GP1 Feb 24'!M66,'GP1 Mar 24'!M66)</f>
        <v>0</v>
      </c>
    </row>
    <row r="62" spans="1:27" x14ac:dyDescent="0.25">
      <c r="A62" s="4">
        <v>35</v>
      </c>
      <c r="B62" s="166">
        <f>'Member Info'!D63</f>
        <v>0</v>
      </c>
      <c r="C62" s="166">
        <f>'Member Info'!E63</f>
        <v>0</v>
      </c>
      <c r="D62" s="166" t="str">
        <f>'Member Info'!G63</f>
        <v/>
      </c>
      <c r="E62" s="166"/>
      <c r="F62" s="167">
        <f>'Member Info'!B63</f>
        <v>0</v>
      </c>
      <c r="G62" s="167">
        <f>'GP1 April 23'!F67+'GP1 May 23'!F67+'GP1 June 23'!F67+'GP1 July 23'!F67+'GP1 Aug 23'!F67+'GP1 Sep 23'!F67+'GP1 Oct 23'!F67+'GP1 Nov 23'!F67+'GP1 Dec 23'!F67+'GP1 Jan 24'!F67+'GP1 Feb 24'!F67+'GP1 Mar 24'!F67+'Error Corrections'!F63</f>
        <v>0</v>
      </c>
      <c r="H62" s="168" t="str">
        <f>IF('Member Info'!O63="", 'Member Info'!K63, "CHANGED MID YEAR")</f>
        <v/>
      </c>
      <c r="I62" s="167"/>
      <c r="J62" s="167"/>
      <c r="K62" s="167"/>
      <c r="L62" s="167"/>
      <c r="M62" s="167">
        <f>'GP1 April 23'!H67+'GP1 May 23'!H67+'GP1 June 23'!H67+'GP1 July 23'!H67+'GP1 Aug 23'!H67+'GP1 Sep 23'!H67+'GP1 Oct 23'!H67+'GP1 Nov 23'!H67+'GP1 Dec 23'!H67+'GP1 Jan 24'!H67+'GP1 Feb 24'!H67+'GP1 Mar 24'!H67+'Error Corrections'!M63</f>
        <v>0</v>
      </c>
      <c r="N62" s="167">
        <f>'GP1 April 23'!I67+'GP1 May 23'!I67+'GP1 June 23'!I67+'GP1 July 23'!I67+'GP1 Aug 23'!I67+'GP1 Sep 23'!I67+'GP1 Oct 23'!I67+'GP1 Nov 23'!I67+'GP1 Dec 23'!I67+'GP1 Jan 24'!I67+'GP1 Feb 24'!I67+'GP1 Mar 24'!I67+'Error Corrections'!N63</f>
        <v>0</v>
      </c>
      <c r="O62" s="215" t="str">
        <f>IF('Error Corrections'!AA63=TRUE, "TRUE", "")</f>
        <v/>
      </c>
      <c r="P62" s="213">
        <f>'Member Info'!Q63</f>
        <v>0</v>
      </c>
      <c r="Q62" s="149">
        <f t="shared" si="0"/>
        <v>0</v>
      </c>
      <c r="R62" s="87">
        <f t="shared" si="1"/>
        <v>0</v>
      </c>
      <c r="S62" s="184">
        <f>(G62/100*'Member Info'!$W$2)</f>
        <v>0</v>
      </c>
      <c r="T62" s="185" t="e">
        <f>G62/100*('Member Info'!K63+'Member Info'!L63)</f>
        <v>#VALUE!</v>
      </c>
      <c r="U62" s="184" t="e">
        <f t="shared" si="2"/>
        <v>#DIV/0!</v>
      </c>
      <c r="V62" s="184" t="e">
        <f t="shared" si="3"/>
        <v>#VALUE!</v>
      </c>
      <c r="W62" s="186" t="e">
        <f t="shared" si="4"/>
        <v>#DIV/0!</v>
      </c>
      <c r="X62" s="187" t="e">
        <f t="shared" si="5"/>
        <v>#VALUE!</v>
      </c>
      <c r="Y62" s="126">
        <f>SUM('GP1 April 23'!AH67+'GP1 May 23'!AH67+'GP1 June 23'!AH67+'GP1 July 23'!AH67+'GP1 Aug 23'!AH67+'GP1 Sep 23'!AH67+'GP1 Oct 23'!AH67+'GP1 Nov 23'!AH67+'GP1 Dec 23'!AH67+'GP1 Jan 24'!AH67+'GP1 Feb 24'!AH67+'GP1 Mar 24'!AH67)</f>
        <v>0</v>
      </c>
      <c r="Z62" s="88" t="e">
        <f>(((IF('GP1 April 23'!M67=1,'GP1 April 23'!G67,0))+
(IF('GP1 May 23'!M67=1,'GP1 May 23'!G67,0))+
(IF('GP1 June 23'!M67=1,'GP1 June 23'!G67,0))+
(IF('GP1 July 23'!M67=1,'GP1 July 23'!G67,0))+
(IF('GP1 Aug 23'!M67=1,'GP1 Aug 23'!G67,0))+
(IF('GP1 Sep 23'!M67=1,'GP1 Sep 23'!G67,0))+
(IF('GP1 Oct 23'!M67=1,'GP1 Oct 23'!G67,0))+
(IF('GP1 Nov 23'!M67=1,'GP1 Nov 23'!G67,0))+
(IF('GP1 Dec 23'!M67=1,'GP1 Dec 23'!G67,0))+
(IF('GP1 Jan 24'!M67=1,'GP1 Jan 24'!G67,0))+
(IF('GP1 Feb 24'!M67=1,'GP1 Feb 24'!G67,0))+
(IF('GP1 Mar 24'!M67=1,'GP1 Mar 24'!G67,0)))/AA62)</f>
        <v>#DIV/0!</v>
      </c>
      <c r="AA62" s="88">
        <f>SUM('GP1 April 23'!M67,'GP1 May 23'!M67,'GP1 June 23'!M67,'GP1 July 23'!M67,'GP1 Aug 23'!M67,'GP1 Sep 23'!M67,'GP1 Oct 23'!M67,'GP1 Nov 23'!M67,'GP1 Dec 23'!M67,'GP1 Jan 24'!M67,'GP1 Feb 24'!M67,'GP1 Mar 24'!M67)</f>
        <v>0</v>
      </c>
    </row>
    <row r="63" spans="1:27" x14ac:dyDescent="0.25">
      <c r="A63" s="4">
        <v>36</v>
      </c>
      <c r="B63" s="166">
        <f>'Member Info'!D64</f>
        <v>0</v>
      </c>
      <c r="C63" s="166">
        <f>'Member Info'!E64</f>
        <v>0</v>
      </c>
      <c r="D63" s="166" t="str">
        <f>'Member Info'!G64</f>
        <v/>
      </c>
      <c r="E63" s="166"/>
      <c r="F63" s="167">
        <f>'Member Info'!B64</f>
        <v>0</v>
      </c>
      <c r="G63" s="167">
        <f>'GP1 April 23'!F68+'GP1 May 23'!F68+'GP1 June 23'!F68+'GP1 July 23'!F68+'GP1 Aug 23'!F68+'GP1 Sep 23'!F68+'GP1 Oct 23'!F68+'GP1 Nov 23'!F68+'GP1 Dec 23'!F68+'GP1 Jan 24'!F68+'GP1 Feb 24'!F68+'GP1 Mar 24'!F68+'Error Corrections'!F64</f>
        <v>0</v>
      </c>
      <c r="H63" s="168" t="str">
        <f>IF('Member Info'!O64="", 'Member Info'!K64, "CHANGED MID YEAR")</f>
        <v/>
      </c>
      <c r="I63" s="167"/>
      <c r="J63" s="167"/>
      <c r="K63" s="167"/>
      <c r="L63" s="167"/>
      <c r="M63" s="167">
        <f>'GP1 April 23'!H68+'GP1 May 23'!H68+'GP1 June 23'!H68+'GP1 July 23'!H68+'GP1 Aug 23'!H68+'GP1 Sep 23'!H68+'GP1 Oct 23'!H68+'GP1 Nov 23'!H68+'GP1 Dec 23'!H68+'GP1 Jan 24'!H68+'GP1 Feb 24'!H68+'GP1 Mar 24'!H68+'Error Corrections'!M64</f>
        <v>0</v>
      </c>
      <c r="N63" s="167">
        <f>'GP1 April 23'!I68+'GP1 May 23'!I68+'GP1 June 23'!I68+'GP1 July 23'!I68+'GP1 Aug 23'!I68+'GP1 Sep 23'!I68+'GP1 Oct 23'!I68+'GP1 Nov 23'!I68+'GP1 Dec 23'!I68+'GP1 Jan 24'!I68+'GP1 Feb 24'!I68+'GP1 Mar 24'!I68+'Error Corrections'!N64</f>
        <v>0</v>
      </c>
      <c r="O63" s="215" t="str">
        <f>IF('Error Corrections'!AA64=TRUE, "TRUE", "")</f>
        <v/>
      </c>
      <c r="P63" s="213">
        <f>'Member Info'!Q64</f>
        <v>0</v>
      </c>
      <c r="Q63" s="149">
        <f t="shared" si="0"/>
        <v>0</v>
      </c>
      <c r="R63" s="87">
        <f t="shared" si="1"/>
        <v>0</v>
      </c>
      <c r="S63" s="184">
        <f>(G63/100*'Member Info'!$W$2)</f>
        <v>0</v>
      </c>
      <c r="T63" s="185" t="e">
        <f>G63/100*('Member Info'!K64+'Member Info'!L64)</f>
        <v>#VALUE!</v>
      </c>
      <c r="U63" s="184" t="e">
        <f t="shared" si="2"/>
        <v>#DIV/0!</v>
      </c>
      <c r="V63" s="184" t="e">
        <f t="shared" si="3"/>
        <v>#VALUE!</v>
      </c>
      <c r="W63" s="186" t="e">
        <f t="shared" si="4"/>
        <v>#DIV/0!</v>
      </c>
      <c r="X63" s="187" t="e">
        <f t="shared" si="5"/>
        <v>#VALUE!</v>
      </c>
      <c r="Y63" s="126">
        <f>SUM('GP1 April 23'!AH68+'GP1 May 23'!AH68+'GP1 June 23'!AH68+'GP1 July 23'!AH68+'GP1 Aug 23'!AH68+'GP1 Sep 23'!AH68+'GP1 Oct 23'!AH68+'GP1 Nov 23'!AH68+'GP1 Dec 23'!AH68+'GP1 Jan 24'!AH68+'GP1 Feb 24'!AH68+'GP1 Mar 24'!AH68)</f>
        <v>0</v>
      </c>
      <c r="Z63" s="88" t="e">
        <f>(((IF('GP1 April 23'!M68=1,'GP1 April 23'!G68,0))+
(IF('GP1 May 23'!M68=1,'GP1 May 23'!G68,0))+
(IF('GP1 June 23'!M68=1,'GP1 June 23'!G68,0))+
(IF('GP1 July 23'!M68=1,'GP1 July 23'!G68,0))+
(IF('GP1 Aug 23'!M68=1,'GP1 Aug 23'!G68,0))+
(IF('GP1 Sep 23'!M68=1,'GP1 Sep 23'!G68,0))+
(IF('GP1 Oct 23'!M68=1,'GP1 Oct 23'!G68,0))+
(IF('GP1 Nov 23'!M68=1,'GP1 Nov 23'!G68,0))+
(IF('GP1 Dec 23'!M68=1,'GP1 Dec 23'!G68,0))+
(IF('GP1 Jan 24'!M68=1,'GP1 Jan 24'!G68,0))+
(IF('GP1 Feb 24'!M68=1,'GP1 Feb 24'!G68,0))+
(IF('GP1 Mar 24'!M68=1,'GP1 Mar 24'!G68,0)))/AA63)</f>
        <v>#DIV/0!</v>
      </c>
      <c r="AA63" s="88">
        <f>SUM('GP1 April 23'!M68,'GP1 May 23'!M68,'GP1 June 23'!M68,'GP1 July 23'!M68,'GP1 Aug 23'!M68,'GP1 Sep 23'!M68,'GP1 Oct 23'!M68,'GP1 Nov 23'!M68,'GP1 Dec 23'!M68,'GP1 Jan 24'!M68,'GP1 Feb 24'!M68,'GP1 Mar 24'!M68)</f>
        <v>0</v>
      </c>
    </row>
    <row r="64" spans="1:27" x14ac:dyDescent="0.25">
      <c r="A64" s="4">
        <v>37</v>
      </c>
      <c r="B64" s="166">
        <f>'Member Info'!D65</f>
        <v>0</v>
      </c>
      <c r="C64" s="166">
        <f>'Member Info'!E65</f>
        <v>0</v>
      </c>
      <c r="D64" s="166" t="str">
        <f>'Member Info'!G65</f>
        <v/>
      </c>
      <c r="E64" s="166"/>
      <c r="F64" s="167">
        <f>'Member Info'!B65</f>
        <v>0</v>
      </c>
      <c r="G64" s="167">
        <f>'GP1 April 23'!F69+'GP1 May 23'!F69+'GP1 June 23'!F69+'GP1 July 23'!F69+'GP1 Aug 23'!F69+'GP1 Sep 23'!F69+'GP1 Oct 23'!F69+'GP1 Nov 23'!F69+'GP1 Dec 23'!F69+'GP1 Jan 24'!F69+'GP1 Feb 24'!F69+'GP1 Mar 24'!F69+'Error Corrections'!F65</f>
        <v>0</v>
      </c>
      <c r="H64" s="168" t="str">
        <f>IF('Member Info'!O65="", 'Member Info'!K65, "CHANGED MID YEAR")</f>
        <v/>
      </c>
      <c r="I64" s="167"/>
      <c r="J64" s="167"/>
      <c r="K64" s="167"/>
      <c r="L64" s="167"/>
      <c r="M64" s="167">
        <f>'GP1 April 23'!H69+'GP1 May 23'!H69+'GP1 June 23'!H69+'GP1 July 23'!H69+'GP1 Aug 23'!H69+'GP1 Sep 23'!H69+'GP1 Oct 23'!H69+'GP1 Nov 23'!H69+'GP1 Dec 23'!H69+'GP1 Jan 24'!H69+'GP1 Feb 24'!H69+'GP1 Mar 24'!H69+'Error Corrections'!M65</f>
        <v>0</v>
      </c>
      <c r="N64" s="167">
        <f>'GP1 April 23'!I69+'GP1 May 23'!I69+'GP1 June 23'!I69+'GP1 July 23'!I69+'GP1 Aug 23'!I69+'GP1 Sep 23'!I69+'GP1 Oct 23'!I69+'GP1 Nov 23'!I69+'GP1 Dec 23'!I69+'GP1 Jan 24'!I69+'GP1 Feb 24'!I69+'GP1 Mar 24'!I69+'Error Corrections'!N65</f>
        <v>0</v>
      </c>
      <c r="O64" s="215" t="str">
        <f>IF('Error Corrections'!AA65=TRUE, "TRUE", "")</f>
        <v/>
      </c>
      <c r="P64" s="213">
        <f>'Member Info'!Q65</f>
        <v>0</v>
      </c>
      <c r="Q64" s="149">
        <f t="shared" si="0"/>
        <v>0</v>
      </c>
      <c r="R64" s="87">
        <f t="shared" si="1"/>
        <v>0</v>
      </c>
      <c r="S64" s="184">
        <f>(G64/100*'Member Info'!$W$2)</f>
        <v>0</v>
      </c>
      <c r="T64" s="185" t="e">
        <f>G64/100*('Member Info'!K65+'Member Info'!L65)</f>
        <v>#VALUE!</v>
      </c>
      <c r="U64" s="184" t="e">
        <f t="shared" si="2"/>
        <v>#DIV/0!</v>
      </c>
      <c r="V64" s="184" t="e">
        <f t="shared" si="3"/>
        <v>#VALUE!</v>
      </c>
      <c r="W64" s="186" t="e">
        <f t="shared" si="4"/>
        <v>#DIV/0!</v>
      </c>
      <c r="X64" s="187" t="e">
        <f t="shared" si="5"/>
        <v>#VALUE!</v>
      </c>
      <c r="Y64" s="126">
        <f>SUM('GP1 April 23'!AH69+'GP1 May 23'!AH69+'GP1 June 23'!AH69+'GP1 July 23'!AH69+'GP1 Aug 23'!AH69+'GP1 Sep 23'!AH69+'GP1 Oct 23'!AH69+'GP1 Nov 23'!AH69+'GP1 Dec 23'!AH69+'GP1 Jan 24'!AH69+'GP1 Feb 24'!AH69+'GP1 Mar 24'!AH69)</f>
        <v>0</v>
      </c>
      <c r="Z64" s="88" t="e">
        <f>(((IF('GP1 April 23'!M69=1,'GP1 April 23'!G69,0))+
(IF('GP1 May 23'!M69=1,'GP1 May 23'!G69,0))+
(IF('GP1 June 23'!M69=1,'GP1 June 23'!G69,0))+
(IF('GP1 July 23'!M69=1,'GP1 July 23'!G69,0))+
(IF('GP1 Aug 23'!M69=1,'GP1 Aug 23'!G69,0))+
(IF('GP1 Sep 23'!M69=1,'GP1 Sep 23'!G69,0))+
(IF('GP1 Oct 23'!M69=1,'GP1 Oct 23'!G69,0))+
(IF('GP1 Nov 23'!M69=1,'GP1 Nov 23'!G69,0))+
(IF('GP1 Dec 23'!M69=1,'GP1 Dec 23'!G69,0))+
(IF('GP1 Jan 24'!M69=1,'GP1 Jan 24'!G69,0))+
(IF('GP1 Feb 24'!M69=1,'GP1 Feb 24'!G69,0))+
(IF('GP1 Mar 24'!M69=1,'GP1 Mar 24'!G69,0)))/AA64)</f>
        <v>#DIV/0!</v>
      </c>
      <c r="AA64" s="88">
        <f>SUM('GP1 April 23'!M69,'GP1 May 23'!M69,'GP1 June 23'!M69,'GP1 July 23'!M69,'GP1 Aug 23'!M69,'GP1 Sep 23'!M69,'GP1 Oct 23'!M69,'GP1 Nov 23'!M69,'GP1 Dec 23'!M69,'GP1 Jan 24'!M69,'GP1 Feb 24'!M69,'GP1 Mar 24'!M69)</f>
        <v>0</v>
      </c>
    </row>
    <row r="65" spans="1:27" x14ac:dyDescent="0.25">
      <c r="A65" s="4">
        <v>38</v>
      </c>
      <c r="B65" s="166">
        <f>'Member Info'!D66</f>
        <v>0</v>
      </c>
      <c r="C65" s="166">
        <f>'Member Info'!E66</f>
        <v>0</v>
      </c>
      <c r="D65" s="166" t="str">
        <f>'Member Info'!G66</f>
        <v/>
      </c>
      <c r="E65" s="166"/>
      <c r="F65" s="167">
        <f>'Member Info'!B66</f>
        <v>0</v>
      </c>
      <c r="G65" s="167">
        <f>'GP1 April 23'!F70+'GP1 May 23'!F70+'GP1 June 23'!F70+'GP1 July 23'!F70+'GP1 Aug 23'!F70+'GP1 Sep 23'!F70+'GP1 Oct 23'!F70+'GP1 Nov 23'!F70+'GP1 Dec 23'!F70+'GP1 Jan 24'!F70+'GP1 Feb 24'!F70+'GP1 Mar 24'!F70+'Error Corrections'!F66</f>
        <v>0</v>
      </c>
      <c r="H65" s="168" t="str">
        <f>IF('Member Info'!O66="", 'Member Info'!K66, "CHANGED MID YEAR")</f>
        <v/>
      </c>
      <c r="I65" s="167"/>
      <c r="J65" s="167"/>
      <c r="K65" s="167"/>
      <c r="L65" s="167"/>
      <c r="M65" s="167">
        <f>'GP1 April 23'!H70+'GP1 May 23'!H70+'GP1 June 23'!H70+'GP1 July 23'!H70+'GP1 Aug 23'!H70+'GP1 Sep 23'!H70+'GP1 Oct 23'!H70+'GP1 Nov 23'!H70+'GP1 Dec 23'!H70+'GP1 Jan 24'!H70+'GP1 Feb 24'!H70+'GP1 Mar 24'!H70+'Error Corrections'!M66</f>
        <v>0</v>
      </c>
      <c r="N65" s="167">
        <f>'GP1 April 23'!I70+'GP1 May 23'!I70+'GP1 June 23'!I70+'GP1 July 23'!I70+'GP1 Aug 23'!I70+'GP1 Sep 23'!I70+'GP1 Oct 23'!I70+'GP1 Nov 23'!I70+'GP1 Dec 23'!I70+'GP1 Jan 24'!I70+'GP1 Feb 24'!I70+'GP1 Mar 24'!I70+'Error Corrections'!N66</f>
        <v>0</v>
      </c>
      <c r="O65" s="215" t="str">
        <f>IF('Error Corrections'!AA66=TRUE, "TRUE", "")</f>
        <v/>
      </c>
      <c r="P65" s="213">
        <f>'Member Info'!Q66</f>
        <v>0</v>
      </c>
      <c r="Q65" s="149">
        <f t="shared" si="0"/>
        <v>0</v>
      </c>
      <c r="R65" s="87">
        <f t="shared" si="1"/>
        <v>0</v>
      </c>
      <c r="S65" s="184">
        <f>(G65/100*'Member Info'!$W$2)</f>
        <v>0</v>
      </c>
      <c r="T65" s="185" t="e">
        <f>G65/100*('Member Info'!K66+'Member Info'!L66)</f>
        <v>#VALUE!</v>
      </c>
      <c r="U65" s="184" t="e">
        <f t="shared" si="2"/>
        <v>#DIV/0!</v>
      </c>
      <c r="V65" s="184" t="e">
        <f t="shared" si="3"/>
        <v>#VALUE!</v>
      </c>
      <c r="W65" s="186" t="e">
        <f t="shared" si="4"/>
        <v>#DIV/0!</v>
      </c>
      <c r="X65" s="187" t="e">
        <f t="shared" si="5"/>
        <v>#VALUE!</v>
      </c>
      <c r="Y65" s="126">
        <f>SUM('GP1 April 23'!AH70+'GP1 May 23'!AH70+'GP1 June 23'!AH70+'GP1 July 23'!AH70+'GP1 Aug 23'!AH70+'GP1 Sep 23'!AH70+'GP1 Oct 23'!AH70+'GP1 Nov 23'!AH70+'GP1 Dec 23'!AH70+'GP1 Jan 24'!AH70+'GP1 Feb 24'!AH70+'GP1 Mar 24'!AH70)</f>
        <v>0</v>
      </c>
      <c r="Z65" s="88" t="e">
        <f>(((IF('GP1 April 23'!M70=1,'GP1 April 23'!G70,0))+
(IF('GP1 May 23'!M70=1,'GP1 May 23'!G70,0))+
(IF('GP1 June 23'!M70=1,'GP1 June 23'!G70,0))+
(IF('GP1 July 23'!M70=1,'GP1 July 23'!G70,0))+
(IF('GP1 Aug 23'!M70=1,'GP1 Aug 23'!G70,0))+
(IF('GP1 Sep 23'!M70=1,'GP1 Sep 23'!G70,0))+
(IF('GP1 Oct 23'!M70=1,'GP1 Oct 23'!G70,0))+
(IF('GP1 Nov 23'!M70=1,'GP1 Nov 23'!G70,0))+
(IF('GP1 Dec 23'!M70=1,'GP1 Dec 23'!G70,0))+
(IF('GP1 Jan 24'!M70=1,'GP1 Jan 24'!G70,0))+
(IF('GP1 Feb 24'!M70=1,'GP1 Feb 24'!G70,0))+
(IF('GP1 Mar 24'!M70=1,'GP1 Mar 24'!G70,0)))/AA65)</f>
        <v>#DIV/0!</v>
      </c>
      <c r="AA65" s="88">
        <f>SUM('GP1 April 23'!M70,'GP1 May 23'!M70,'GP1 June 23'!M70,'GP1 July 23'!M70,'GP1 Aug 23'!M70,'GP1 Sep 23'!M70,'GP1 Oct 23'!M70,'GP1 Nov 23'!M70,'GP1 Dec 23'!M70,'GP1 Jan 24'!M70,'GP1 Feb 24'!M70,'GP1 Mar 24'!M70)</f>
        <v>0</v>
      </c>
    </row>
    <row r="66" spans="1:27" s="2" customFormat="1" x14ac:dyDescent="0.25">
      <c r="A66" s="4">
        <v>39</v>
      </c>
      <c r="B66" s="166">
        <f>'Member Info'!D67</f>
        <v>0</v>
      </c>
      <c r="C66" s="166">
        <f>'Member Info'!E67</f>
        <v>0</v>
      </c>
      <c r="D66" s="166" t="str">
        <f>'Member Info'!G67</f>
        <v/>
      </c>
      <c r="E66" s="166"/>
      <c r="F66" s="167">
        <f>'Member Info'!B67</f>
        <v>0</v>
      </c>
      <c r="G66" s="167">
        <f>'GP1 April 23'!F71+'GP1 May 23'!F71+'GP1 June 23'!F71+'GP1 July 23'!F71+'GP1 Aug 23'!F71+'GP1 Sep 23'!F71+'GP1 Oct 23'!F71+'GP1 Nov 23'!F71+'GP1 Dec 23'!F71+'GP1 Jan 24'!F71+'GP1 Feb 24'!F71+'GP1 Mar 24'!F71+'Error Corrections'!F67</f>
        <v>0</v>
      </c>
      <c r="H66" s="168" t="str">
        <f>IF('Member Info'!O67="", 'Member Info'!K67, "CHANGED MID YEAR")</f>
        <v/>
      </c>
      <c r="I66" s="167"/>
      <c r="J66" s="167"/>
      <c r="K66" s="167"/>
      <c r="L66" s="167"/>
      <c r="M66" s="167">
        <f>'GP1 April 23'!H71+'GP1 May 23'!H71+'GP1 June 23'!H71+'GP1 July 23'!H71+'GP1 Aug 23'!H71+'GP1 Sep 23'!H71+'GP1 Oct 23'!H71+'GP1 Nov 23'!H71+'GP1 Dec 23'!H71+'GP1 Jan 24'!H71+'GP1 Feb 24'!H71+'GP1 Mar 24'!H71+'Error Corrections'!M67</f>
        <v>0</v>
      </c>
      <c r="N66" s="167">
        <f>'GP1 April 23'!I71+'GP1 May 23'!I71+'GP1 June 23'!I71+'GP1 July 23'!I71+'GP1 Aug 23'!I71+'GP1 Sep 23'!I71+'GP1 Oct 23'!I71+'GP1 Nov 23'!I71+'GP1 Dec 23'!I71+'GP1 Jan 24'!I71+'GP1 Feb 24'!I71+'GP1 Mar 24'!I71+'Error Corrections'!N67</f>
        <v>0</v>
      </c>
      <c r="O66" s="215" t="str">
        <f>IF('Error Corrections'!AA67=TRUE, "TRUE", "")</f>
        <v/>
      </c>
      <c r="P66" s="213">
        <f>'Member Info'!Q67</f>
        <v>0</v>
      </c>
      <c r="Q66" s="149">
        <f t="shared" si="0"/>
        <v>0</v>
      </c>
      <c r="R66" s="87">
        <f t="shared" si="1"/>
        <v>0</v>
      </c>
      <c r="S66" s="184">
        <f>(G66/100*'Member Info'!$W$2)</f>
        <v>0</v>
      </c>
      <c r="T66" s="185" t="e">
        <f>G66/100*('Member Info'!K67+'Member Info'!L67)</f>
        <v>#VALUE!</v>
      </c>
      <c r="U66" s="184" t="e">
        <f t="shared" si="2"/>
        <v>#DIV/0!</v>
      </c>
      <c r="V66" s="184" t="e">
        <f t="shared" si="3"/>
        <v>#VALUE!</v>
      </c>
      <c r="W66" s="186" t="e">
        <f t="shared" si="4"/>
        <v>#DIV/0!</v>
      </c>
      <c r="X66" s="187" t="e">
        <f t="shared" si="5"/>
        <v>#VALUE!</v>
      </c>
      <c r="Y66" s="126">
        <f>SUM('GP1 April 23'!AH71+'GP1 May 23'!AH71+'GP1 June 23'!AH71+'GP1 July 23'!AH71+'GP1 Aug 23'!AH71+'GP1 Sep 23'!AH71+'GP1 Oct 23'!AH71+'GP1 Nov 23'!AH71+'GP1 Dec 23'!AH71+'GP1 Jan 24'!AH71+'GP1 Feb 24'!AH71+'GP1 Mar 24'!AH71)</f>
        <v>0</v>
      </c>
      <c r="Z66" s="88" t="e">
        <f>(((IF('GP1 April 23'!M71=1,'GP1 April 23'!G71,0))+
(IF('GP1 May 23'!M71=1,'GP1 May 23'!G71,0))+
(IF('GP1 June 23'!M71=1,'GP1 June 23'!G71,0))+
(IF('GP1 July 23'!M71=1,'GP1 July 23'!G71,0))+
(IF('GP1 Aug 23'!M71=1,'GP1 Aug 23'!G71,0))+
(IF('GP1 Sep 23'!M71=1,'GP1 Sep 23'!G71,0))+
(IF('GP1 Oct 23'!M71=1,'GP1 Oct 23'!G71,0))+
(IF('GP1 Nov 23'!M71=1,'GP1 Nov 23'!G71,0))+
(IF('GP1 Dec 23'!M71=1,'GP1 Dec 23'!G71,0))+
(IF('GP1 Jan 24'!M71=1,'GP1 Jan 24'!G71,0))+
(IF('GP1 Feb 24'!M71=1,'GP1 Feb 24'!G71,0))+
(IF('GP1 Mar 24'!M71=1,'GP1 Mar 24'!G71,0)))/AA66)</f>
        <v>#DIV/0!</v>
      </c>
      <c r="AA66" s="88">
        <f>SUM('GP1 April 23'!M71,'GP1 May 23'!M71,'GP1 June 23'!M71,'GP1 July 23'!M71,'GP1 Aug 23'!M71,'GP1 Sep 23'!M71,'GP1 Oct 23'!M71,'GP1 Nov 23'!M71,'GP1 Dec 23'!M71,'GP1 Jan 24'!M71,'GP1 Feb 24'!M71,'GP1 Mar 24'!M71)</f>
        <v>0</v>
      </c>
    </row>
    <row r="67" spans="1:27" s="2" customFormat="1" x14ac:dyDescent="0.25">
      <c r="A67" s="4">
        <v>40</v>
      </c>
      <c r="B67" s="166">
        <f>'Member Info'!D68</f>
        <v>0</v>
      </c>
      <c r="C67" s="166">
        <f>'Member Info'!E68</f>
        <v>0</v>
      </c>
      <c r="D67" s="166" t="str">
        <f>'Member Info'!G68</f>
        <v/>
      </c>
      <c r="E67" s="166"/>
      <c r="F67" s="167">
        <f>'Member Info'!B68</f>
        <v>0</v>
      </c>
      <c r="G67" s="167">
        <f>'GP1 April 23'!F72+'GP1 May 23'!F72+'GP1 June 23'!F72+'GP1 July 23'!F72+'GP1 Aug 23'!F72+'GP1 Sep 23'!F72+'GP1 Oct 23'!F72+'GP1 Nov 23'!F72+'GP1 Dec 23'!F72+'GP1 Jan 24'!F72+'GP1 Feb 24'!F72+'GP1 Mar 24'!F72+'Error Corrections'!F68</f>
        <v>0</v>
      </c>
      <c r="H67" s="168" t="str">
        <f>IF('Member Info'!O68="", 'Member Info'!K68, "CHANGED MID YEAR")</f>
        <v/>
      </c>
      <c r="I67" s="167"/>
      <c r="J67" s="167"/>
      <c r="K67" s="167"/>
      <c r="L67" s="167"/>
      <c r="M67" s="167">
        <f>'GP1 April 23'!H72+'GP1 May 23'!H72+'GP1 June 23'!H72+'GP1 July 23'!H72+'GP1 Aug 23'!H72+'GP1 Sep 23'!H72+'GP1 Oct 23'!H72+'GP1 Nov 23'!H72+'GP1 Dec 23'!H72+'GP1 Jan 24'!H72+'GP1 Feb 24'!H72+'GP1 Mar 24'!H72+'Error Corrections'!M68</f>
        <v>0</v>
      </c>
      <c r="N67" s="167">
        <f>'GP1 April 23'!I72+'GP1 May 23'!I72+'GP1 June 23'!I72+'GP1 July 23'!I72+'GP1 Aug 23'!I72+'GP1 Sep 23'!I72+'GP1 Oct 23'!I72+'GP1 Nov 23'!I72+'GP1 Dec 23'!I72+'GP1 Jan 24'!I72+'GP1 Feb 24'!I72+'GP1 Mar 24'!I72+'Error Corrections'!N68</f>
        <v>0</v>
      </c>
      <c r="O67" s="215" t="str">
        <f>IF('Error Corrections'!AA68=TRUE, "TRUE", "")</f>
        <v/>
      </c>
      <c r="P67" s="213">
        <f>'Member Info'!Q68</f>
        <v>0</v>
      </c>
      <c r="Q67" s="149">
        <f t="shared" si="0"/>
        <v>0</v>
      </c>
      <c r="R67" s="87">
        <f t="shared" si="1"/>
        <v>0</v>
      </c>
      <c r="S67" s="184">
        <f>(G67/100*'Member Info'!$W$2)</f>
        <v>0</v>
      </c>
      <c r="T67" s="185" t="e">
        <f>G67/100*('Member Info'!K68+'Member Info'!L68)</f>
        <v>#VALUE!</v>
      </c>
      <c r="U67" s="184" t="e">
        <f t="shared" si="2"/>
        <v>#DIV/0!</v>
      </c>
      <c r="V67" s="184" t="e">
        <f t="shared" si="3"/>
        <v>#VALUE!</v>
      </c>
      <c r="W67" s="186" t="e">
        <f t="shared" si="4"/>
        <v>#DIV/0!</v>
      </c>
      <c r="X67" s="187" t="e">
        <f t="shared" si="5"/>
        <v>#VALUE!</v>
      </c>
      <c r="Y67" s="126">
        <f>SUM('GP1 April 23'!AH72+'GP1 May 23'!AH72+'GP1 June 23'!AH72+'GP1 July 23'!AH72+'GP1 Aug 23'!AH72+'GP1 Sep 23'!AH72+'GP1 Oct 23'!AH72+'GP1 Nov 23'!AH72+'GP1 Dec 23'!AH72+'GP1 Jan 24'!AH72+'GP1 Feb 24'!AH72+'GP1 Mar 24'!AH72)</f>
        <v>0</v>
      </c>
      <c r="Z67" s="88" t="e">
        <f>(((IF('GP1 April 23'!M72=1,'GP1 April 23'!G72,0))+
(IF('GP1 May 23'!M72=1,'GP1 May 23'!G72,0))+
(IF('GP1 June 23'!M72=1,'GP1 June 23'!G72,0))+
(IF('GP1 July 23'!M72=1,'GP1 July 23'!G72,0))+
(IF('GP1 Aug 23'!M72=1,'GP1 Aug 23'!G72,0))+
(IF('GP1 Sep 23'!M72=1,'GP1 Sep 23'!G72,0))+
(IF('GP1 Oct 23'!M72=1,'GP1 Oct 23'!G72,0))+
(IF('GP1 Nov 23'!M72=1,'GP1 Nov 23'!G72,0))+
(IF('GP1 Dec 23'!M72=1,'GP1 Dec 23'!G72,0))+
(IF('GP1 Jan 24'!M72=1,'GP1 Jan 24'!G72,0))+
(IF('GP1 Feb 24'!M72=1,'GP1 Feb 24'!G72,0))+
(IF('GP1 Mar 24'!M72=1,'GP1 Mar 24'!G72,0)))/AA67)</f>
        <v>#DIV/0!</v>
      </c>
      <c r="AA67" s="88">
        <f>SUM('GP1 April 23'!M72,'GP1 May 23'!M72,'GP1 June 23'!M72,'GP1 July 23'!M72,'GP1 Aug 23'!M72,'GP1 Sep 23'!M72,'GP1 Oct 23'!M72,'GP1 Nov 23'!M72,'GP1 Dec 23'!M72,'GP1 Jan 24'!M72,'GP1 Feb 24'!M72,'GP1 Mar 24'!M72)</f>
        <v>0</v>
      </c>
    </row>
    <row r="68" spans="1:27" s="2" customFormat="1" x14ac:dyDescent="0.25">
      <c r="A68" s="4">
        <v>41</v>
      </c>
      <c r="B68" s="166">
        <f>'Member Info'!D69</f>
        <v>0</v>
      </c>
      <c r="C68" s="166">
        <f>'Member Info'!E69</f>
        <v>0</v>
      </c>
      <c r="D68" s="166" t="str">
        <f>'Member Info'!G69</f>
        <v/>
      </c>
      <c r="E68" s="166"/>
      <c r="F68" s="167">
        <f>'Member Info'!B69</f>
        <v>0</v>
      </c>
      <c r="G68" s="167">
        <f>'GP1 April 23'!F73+'GP1 May 23'!F73+'GP1 June 23'!F73+'GP1 July 23'!F73+'GP1 Aug 23'!F73+'GP1 Sep 23'!F73+'GP1 Oct 23'!F73+'GP1 Nov 23'!F73+'GP1 Dec 23'!F73+'GP1 Jan 24'!F73+'GP1 Feb 24'!F73+'GP1 Mar 24'!F73+'Error Corrections'!F69</f>
        <v>0</v>
      </c>
      <c r="H68" s="168" t="str">
        <f>IF('Member Info'!O69="", 'Member Info'!K69, "CHANGED MID YEAR")</f>
        <v/>
      </c>
      <c r="I68" s="167"/>
      <c r="J68" s="167"/>
      <c r="K68" s="167"/>
      <c r="L68" s="167"/>
      <c r="M68" s="167">
        <f>'GP1 April 23'!H73+'GP1 May 23'!H73+'GP1 June 23'!H73+'GP1 July 23'!H73+'GP1 Aug 23'!H73+'GP1 Sep 23'!H73+'GP1 Oct 23'!H73+'GP1 Nov 23'!H73+'GP1 Dec 23'!H73+'GP1 Jan 24'!H73+'GP1 Feb 24'!H73+'GP1 Mar 24'!H73+'Error Corrections'!M69</f>
        <v>0</v>
      </c>
      <c r="N68" s="167">
        <f>'GP1 April 23'!I73+'GP1 May 23'!I73+'GP1 June 23'!I73+'GP1 July 23'!I73+'GP1 Aug 23'!I73+'GP1 Sep 23'!I73+'GP1 Oct 23'!I73+'GP1 Nov 23'!I73+'GP1 Dec 23'!I73+'GP1 Jan 24'!I73+'GP1 Feb 24'!I73+'GP1 Mar 24'!I73+'Error Corrections'!N69</f>
        <v>0</v>
      </c>
      <c r="O68" s="215" t="str">
        <f>IF('Error Corrections'!AA69=TRUE, "TRUE", "")</f>
        <v/>
      </c>
      <c r="P68" s="213">
        <f>'Member Info'!Q69</f>
        <v>0</v>
      </c>
      <c r="Q68" s="149">
        <f t="shared" si="0"/>
        <v>0</v>
      </c>
      <c r="R68" s="87">
        <f t="shared" si="1"/>
        <v>0</v>
      </c>
      <c r="S68" s="184">
        <f>(G68/100*'Member Info'!$W$2)</f>
        <v>0</v>
      </c>
      <c r="T68" s="185" t="e">
        <f>G68/100*('Member Info'!K69+'Member Info'!L69)</f>
        <v>#VALUE!</v>
      </c>
      <c r="U68" s="184" t="e">
        <f t="shared" si="2"/>
        <v>#DIV/0!</v>
      </c>
      <c r="V68" s="184" t="e">
        <f t="shared" si="3"/>
        <v>#VALUE!</v>
      </c>
      <c r="W68" s="186" t="e">
        <f t="shared" si="4"/>
        <v>#DIV/0!</v>
      </c>
      <c r="X68" s="187" t="e">
        <f t="shared" si="5"/>
        <v>#VALUE!</v>
      </c>
      <c r="Y68" s="126">
        <f>SUM('GP1 April 23'!AH73+'GP1 May 23'!AH73+'GP1 June 23'!AH73+'GP1 July 23'!AH73+'GP1 Aug 23'!AH73+'GP1 Sep 23'!AH73+'GP1 Oct 23'!AH73+'GP1 Nov 23'!AH73+'GP1 Dec 23'!AH73+'GP1 Jan 24'!AH73+'GP1 Feb 24'!AH73+'GP1 Mar 24'!AH73)</f>
        <v>0</v>
      </c>
      <c r="Z68" s="88" t="e">
        <f>(((IF('GP1 April 23'!M73=1,'GP1 April 23'!G73,0))+
(IF('GP1 May 23'!M73=1,'GP1 May 23'!G73,0))+
(IF('GP1 June 23'!M73=1,'GP1 June 23'!G73,0))+
(IF('GP1 July 23'!M73=1,'GP1 July 23'!G73,0))+
(IF('GP1 Aug 23'!M73=1,'GP1 Aug 23'!G73,0))+
(IF('GP1 Sep 23'!M73=1,'GP1 Sep 23'!G73,0))+
(IF('GP1 Oct 23'!M73=1,'GP1 Oct 23'!G73,0))+
(IF('GP1 Nov 23'!M73=1,'GP1 Nov 23'!G73,0))+
(IF('GP1 Dec 23'!M73=1,'GP1 Dec 23'!G73,0))+
(IF('GP1 Jan 24'!M73=1,'GP1 Jan 24'!G73,0))+
(IF('GP1 Feb 24'!M73=1,'GP1 Feb 24'!G73,0))+
(IF('GP1 Mar 24'!M73=1,'GP1 Mar 24'!G73,0)))/AA68)</f>
        <v>#DIV/0!</v>
      </c>
      <c r="AA68" s="88">
        <f>SUM('GP1 April 23'!M73,'GP1 May 23'!M73,'GP1 June 23'!M73,'GP1 July 23'!M73,'GP1 Aug 23'!M73,'GP1 Sep 23'!M73,'GP1 Oct 23'!M73,'GP1 Nov 23'!M73,'GP1 Dec 23'!M73,'GP1 Jan 24'!M73,'GP1 Feb 24'!M73,'GP1 Mar 24'!M73)</f>
        <v>0</v>
      </c>
    </row>
    <row r="69" spans="1:27" s="2" customFormat="1" x14ac:dyDescent="0.25">
      <c r="A69" s="4">
        <v>42</v>
      </c>
      <c r="B69" s="166">
        <f>'Member Info'!D70</f>
        <v>0</v>
      </c>
      <c r="C69" s="166">
        <f>'Member Info'!E70</f>
        <v>0</v>
      </c>
      <c r="D69" s="166" t="str">
        <f>'Member Info'!G70</f>
        <v/>
      </c>
      <c r="E69" s="166"/>
      <c r="F69" s="167">
        <f>'Member Info'!B70</f>
        <v>0</v>
      </c>
      <c r="G69" s="167">
        <f>'GP1 April 23'!F74+'GP1 May 23'!F74+'GP1 June 23'!F74+'GP1 July 23'!F74+'GP1 Aug 23'!F74+'GP1 Sep 23'!F74+'GP1 Oct 23'!F74+'GP1 Nov 23'!F74+'GP1 Dec 23'!F74+'GP1 Jan 24'!F74+'GP1 Feb 24'!F74+'GP1 Mar 24'!F74+'Error Corrections'!F70</f>
        <v>0</v>
      </c>
      <c r="H69" s="168" t="str">
        <f>IF('Member Info'!O70="", 'Member Info'!K70, "CHANGED MID YEAR")</f>
        <v/>
      </c>
      <c r="I69" s="167"/>
      <c r="J69" s="167"/>
      <c r="K69" s="167"/>
      <c r="L69" s="167"/>
      <c r="M69" s="167">
        <f>'GP1 April 23'!H74+'GP1 May 23'!H74+'GP1 June 23'!H74+'GP1 July 23'!H74+'GP1 Aug 23'!H74+'GP1 Sep 23'!H74+'GP1 Oct 23'!H74+'GP1 Nov 23'!H74+'GP1 Dec 23'!H74+'GP1 Jan 24'!H74+'GP1 Feb 24'!H74+'GP1 Mar 24'!H74+'Error Corrections'!M70</f>
        <v>0</v>
      </c>
      <c r="N69" s="167">
        <f>'GP1 April 23'!I74+'GP1 May 23'!I74+'GP1 June 23'!I74+'GP1 July 23'!I74+'GP1 Aug 23'!I74+'GP1 Sep 23'!I74+'GP1 Oct 23'!I74+'GP1 Nov 23'!I74+'GP1 Dec 23'!I74+'GP1 Jan 24'!I74+'GP1 Feb 24'!I74+'GP1 Mar 24'!I74+'Error Corrections'!N70</f>
        <v>0</v>
      </c>
      <c r="O69" s="215" t="str">
        <f>IF('Error Corrections'!AA70=TRUE, "TRUE", "")</f>
        <v/>
      </c>
      <c r="P69" s="213">
        <f>'Member Info'!Q70</f>
        <v>0</v>
      </c>
      <c r="Q69" s="149">
        <f t="shared" si="0"/>
        <v>0</v>
      </c>
      <c r="R69" s="87">
        <f t="shared" si="1"/>
        <v>0</v>
      </c>
      <c r="S69" s="184">
        <f>(G69/100*'Member Info'!$W$2)</f>
        <v>0</v>
      </c>
      <c r="T69" s="185" t="e">
        <f>G69/100*('Member Info'!K70+'Member Info'!L70)</f>
        <v>#VALUE!</v>
      </c>
      <c r="U69" s="184" t="e">
        <f t="shared" si="2"/>
        <v>#DIV/0!</v>
      </c>
      <c r="V69" s="184" t="e">
        <f t="shared" si="3"/>
        <v>#VALUE!</v>
      </c>
      <c r="W69" s="186" t="e">
        <f t="shared" si="4"/>
        <v>#DIV/0!</v>
      </c>
      <c r="X69" s="187" t="e">
        <f t="shared" si="5"/>
        <v>#VALUE!</v>
      </c>
      <c r="Y69" s="126">
        <f>SUM('GP1 April 23'!AH74+'GP1 May 23'!AH74+'GP1 June 23'!AH74+'GP1 July 23'!AH74+'GP1 Aug 23'!AH74+'GP1 Sep 23'!AH74+'GP1 Oct 23'!AH74+'GP1 Nov 23'!AH74+'GP1 Dec 23'!AH74+'GP1 Jan 24'!AH74+'GP1 Feb 24'!AH74+'GP1 Mar 24'!AH74)</f>
        <v>0</v>
      </c>
      <c r="Z69" s="88" t="e">
        <f>(((IF('GP1 April 23'!M74=1,'GP1 April 23'!G74,0))+
(IF('GP1 May 23'!M74=1,'GP1 May 23'!G74,0))+
(IF('GP1 June 23'!M74=1,'GP1 June 23'!G74,0))+
(IF('GP1 July 23'!M74=1,'GP1 July 23'!G74,0))+
(IF('GP1 Aug 23'!M74=1,'GP1 Aug 23'!G74,0))+
(IF('GP1 Sep 23'!M74=1,'GP1 Sep 23'!G74,0))+
(IF('GP1 Oct 23'!M74=1,'GP1 Oct 23'!G74,0))+
(IF('GP1 Nov 23'!M74=1,'GP1 Nov 23'!G74,0))+
(IF('GP1 Dec 23'!M74=1,'GP1 Dec 23'!G74,0))+
(IF('GP1 Jan 24'!M74=1,'GP1 Jan 24'!G74,0))+
(IF('GP1 Feb 24'!M74=1,'GP1 Feb 24'!G74,0))+
(IF('GP1 Mar 24'!M74=1,'GP1 Mar 24'!G74,0)))/AA69)</f>
        <v>#DIV/0!</v>
      </c>
      <c r="AA69" s="88">
        <f>SUM('GP1 April 23'!M74,'GP1 May 23'!M74,'GP1 June 23'!M74,'GP1 July 23'!M74,'GP1 Aug 23'!M74,'GP1 Sep 23'!M74,'GP1 Oct 23'!M74,'GP1 Nov 23'!M74,'GP1 Dec 23'!M74,'GP1 Jan 24'!M74,'GP1 Feb 24'!M74,'GP1 Mar 24'!M74)</f>
        <v>0</v>
      </c>
    </row>
    <row r="70" spans="1:27" s="2" customFormat="1" x14ac:dyDescent="0.25">
      <c r="A70" s="4">
        <v>43</v>
      </c>
      <c r="B70" s="166">
        <f>'Member Info'!D71</f>
        <v>0</v>
      </c>
      <c r="C70" s="166">
        <f>'Member Info'!E71</f>
        <v>0</v>
      </c>
      <c r="D70" s="166" t="str">
        <f>'Member Info'!G71</f>
        <v/>
      </c>
      <c r="E70" s="166"/>
      <c r="F70" s="167">
        <f>'Member Info'!B71</f>
        <v>0</v>
      </c>
      <c r="G70" s="167">
        <f>'GP1 April 23'!F75+'GP1 May 23'!F75+'GP1 June 23'!F75+'GP1 July 23'!F75+'GP1 Aug 23'!F75+'GP1 Sep 23'!F75+'GP1 Oct 23'!F75+'GP1 Nov 23'!F75+'GP1 Dec 23'!F75+'GP1 Jan 24'!F75+'GP1 Feb 24'!F75+'GP1 Mar 24'!F75+'Error Corrections'!F71</f>
        <v>0</v>
      </c>
      <c r="H70" s="168" t="str">
        <f>IF('Member Info'!O71="", 'Member Info'!K71, "CHANGED MID YEAR")</f>
        <v/>
      </c>
      <c r="I70" s="167"/>
      <c r="J70" s="167"/>
      <c r="K70" s="167"/>
      <c r="L70" s="167"/>
      <c r="M70" s="167">
        <f>'GP1 April 23'!H75+'GP1 May 23'!H75+'GP1 June 23'!H75+'GP1 July 23'!H75+'GP1 Aug 23'!H75+'GP1 Sep 23'!H75+'GP1 Oct 23'!H75+'GP1 Nov 23'!H75+'GP1 Dec 23'!H75+'GP1 Jan 24'!H75+'GP1 Feb 24'!H75+'GP1 Mar 24'!H75+'Error Corrections'!M71</f>
        <v>0</v>
      </c>
      <c r="N70" s="167">
        <f>'GP1 April 23'!I75+'GP1 May 23'!I75+'GP1 June 23'!I75+'GP1 July 23'!I75+'GP1 Aug 23'!I75+'GP1 Sep 23'!I75+'GP1 Oct 23'!I75+'GP1 Nov 23'!I75+'GP1 Dec 23'!I75+'GP1 Jan 24'!I75+'GP1 Feb 24'!I75+'GP1 Mar 24'!I75+'Error Corrections'!N71</f>
        <v>0</v>
      </c>
      <c r="O70" s="215" t="str">
        <f>IF('Error Corrections'!AA71=TRUE, "TRUE", "")</f>
        <v/>
      </c>
      <c r="P70" s="213">
        <f>'Member Info'!Q71</f>
        <v>0</v>
      </c>
      <c r="Q70" s="149">
        <f t="shared" si="0"/>
        <v>0</v>
      </c>
      <c r="R70" s="87">
        <f t="shared" si="1"/>
        <v>0</v>
      </c>
      <c r="S70" s="184">
        <f>(G70/100*'Member Info'!$W$2)</f>
        <v>0</v>
      </c>
      <c r="T70" s="185" t="e">
        <f>G70/100*('Member Info'!K71+'Member Info'!L71)</f>
        <v>#VALUE!</v>
      </c>
      <c r="U70" s="184" t="e">
        <f t="shared" si="2"/>
        <v>#DIV/0!</v>
      </c>
      <c r="V70" s="184" t="e">
        <f t="shared" si="3"/>
        <v>#VALUE!</v>
      </c>
      <c r="W70" s="186" t="e">
        <f t="shared" si="4"/>
        <v>#DIV/0!</v>
      </c>
      <c r="X70" s="187" t="e">
        <f t="shared" si="5"/>
        <v>#VALUE!</v>
      </c>
      <c r="Y70" s="126">
        <f>SUM('GP1 April 23'!AH75+'GP1 May 23'!AH75+'GP1 June 23'!AH75+'GP1 July 23'!AH75+'GP1 Aug 23'!AH75+'GP1 Sep 23'!AH75+'GP1 Oct 23'!AH75+'GP1 Nov 23'!AH75+'GP1 Dec 23'!AH75+'GP1 Jan 24'!AH75+'GP1 Feb 24'!AH75+'GP1 Mar 24'!AH75)</f>
        <v>0</v>
      </c>
      <c r="Z70" s="88" t="e">
        <f>(((IF('GP1 April 23'!M75=1,'GP1 April 23'!G75,0))+
(IF('GP1 May 23'!M75=1,'GP1 May 23'!G75,0))+
(IF('GP1 June 23'!M75=1,'GP1 June 23'!G75,0))+
(IF('GP1 July 23'!M75=1,'GP1 July 23'!G75,0))+
(IF('GP1 Aug 23'!M75=1,'GP1 Aug 23'!G75,0))+
(IF('GP1 Sep 23'!M75=1,'GP1 Sep 23'!G75,0))+
(IF('GP1 Oct 23'!M75=1,'GP1 Oct 23'!G75,0))+
(IF('GP1 Nov 23'!M75=1,'GP1 Nov 23'!G75,0))+
(IF('GP1 Dec 23'!M75=1,'GP1 Dec 23'!G75,0))+
(IF('GP1 Jan 24'!M75=1,'GP1 Jan 24'!G75,0))+
(IF('GP1 Feb 24'!M75=1,'GP1 Feb 24'!G75,0))+
(IF('GP1 Mar 24'!M75=1,'GP1 Mar 24'!G75,0)))/AA70)</f>
        <v>#DIV/0!</v>
      </c>
      <c r="AA70" s="88">
        <f>SUM('GP1 April 23'!M75,'GP1 May 23'!M75,'GP1 June 23'!M75,'GP1 July 23'!M75,'GP1 Aug 23'!M75,'GP1 Sep 23'!M75,'GP1 Oct 23'!M75,'GP1 Nov 23'!M75,'GP1 Dec 23'!M75,'GP1 Jan 24'!M75,'GP1 Feb 24'!M75,'GP1 Mar 24'!M75)</f>
        <v>0</v>
      </c>
    </row>
    <row r="71" spans="1:27" s="2" customFormat="1" x14ac:dyDescent="0.25">
      <c r="A71" s="4">
        <v>44</v>
      </c>
      <c r="B71" s="166">
        <f>'Member Info'!D72</f>
        <v>0</v>
      </c>
      <c r="C71" s="166">
        <f>'Member Info'!E72</f>
        <v>0</v>
      </c>
      <c r="D71" s="166" t="str">
        <f>'Member Info'!G72</f>
        <v/>
      </c>
      <c r="E71" s="166"/>
      <c r="F71" s="167">
        <f>'Member Info'!B72</f>
        <v>0</v>
      </c>
      <c r="G71" s="167">
        <f>'GP1 April 23'!F76+'GP1 May 23'!F76+'GP1 June 23'!F76+'GP1 July 23'!F76+'GP1 Aug 23'!F76+'GP1 Sep 23'!F76+'GP1 Oct 23'!F76+'GP1 Nov 23'!F76+'GP1 Dec 23'!F76+'GP1 Jan 24'!F76+'GP1 Feb 24'!F76+'GP1 Mar 24'!F76+'Error Corrections'!F72</f>
        <v>0</v>
      </c>
      <c r="H71" s="168" t="str">
        <f>IF('Member Info'!O72="", 'Member Info'!K72, "CHANGED MID YEAR")</f>
        <v/>
      </c>
      <c r="I71" s="167"/>
      <c r="J71" s="167"/>
      <c r="K71" s="167"/>
      <c r="L71" s="167"/>
      <c r="M71" s="167">
        <f>'GP1 April 23'!H76+'GP1 May 23'!H76+'GP1 June 23'!H76+'GP1 July 23'!H76+'GP1 Aug 23'!H76+'GP1 Sep 23'!H76+'GP1 Oct 23'!H76+'GP1 Nov 23'!H76+'GP1 Dec 23'!H76+'GP1 Jan 24'!H76+'GP1 Feb 24'!H76+'GP1 Mar 24'!H76+'Error Corrections'!M72</f>
        <v>0</v>
      </c>
      <c r="N71" s="167">
        <f>'GP1 April 23'!I76+'GP1 May 23'!I76+'GP1 June 23'!I76+'GP1 July 23'!I76+'GP1 Aug 23'!I76+'GP1 Sep 23'!I76+'GP1 Oct 23'!I76+'GP1 Nov 23'!I76+'GP1 Dec 23'!I76+'GP1 Jan 24'!I76+'GP1 Feb 24'!I76+'GP1 Mar 24'!I76+'Error Corrections'!N72</f>
        <v>0</v>
      </c>
      <c r="O71" s="215" t="str">
        <f>IF('Error Corrections'!AA72=TRUE, "TRUE", "")</f>
        <v/>
      </c>
      <c r="P71" s="213">
        <f>'Member Info'!Q72</f>
        <v>0</v>
      </c>
      <c r="Q71" s="149">
        <f t="shared" si="0"/>
        <v>0</v>
      </c>
      <c r="R71" s="87">
        <f t="shared" si="1"/>
        <v>0</v>
      </c>
      <c r="S71" s="184">
        <f>(G71/100*'Member Info'!$W$2)</f>
        <v>0</v>
      </c>
      <c r="T71" s="185" t="e">
        <f>G71/100*('Member Info'!K72+'Member Info'!L72)</f>
        <v>#VALUE!</v>
      </c>
      <c r="U71" s="184" t="e">
        <f t="shared" si="2"/>
        <v>#DIV/0!</v>
      </c>
      <c r="V71" s="184" t="e">
        <f t="shared" si="3"/>
        <v>#VALUE!</v>
      </c>
      <c r="W71" s="186" t="e">
        <f t="shared" si="4"/>
        <v>#DIV/0!</v>
      </c>
      <c r="X71" s="187" t="e">
        <f t="shared" si="5"/>
        <v>#VALUE!</v>
      </c>
      <c r="Y71" s="126">
        <f>SUM('GP1 April 23'!AH76+'GP1 May 23'!AH76+'GP1 June 23'!AH76+'GP1 July 23'!AH76+'GP1 Aug 23'!AH76+'GP1 Sep 23'!AH76+'GP1 Oct 23'!AH76+'GP1 Nov 23'!AH76+'GP1 Dec 23'!AH76+'GP1 Jan 24'!AH76+'GP1 Feb 24'!AH76+'GP1 Mar 24'!AH76)</f>
        <v>0</v>
      </c>
      <c r="Z71" s="88" t="e">
        <f>(((IF('GP1 April 23'!M76=1,'GP1 April 23'!G76,0))+
(IF('GP1 May 23'!M76=1,'GP1 May 23'!G76,0))+
(IF('GP1 June 23'!M76=1,'GP1 June 23'!G76,0))+
(IF('GP1 July 23'!M76=1,'GP1 July 23'!G76,0))+
(IF('GP1 Aug 23'!M76=1,'GP1 Aug 23'!G76,0))+
(IF('GP1 Sep 23'!M76=1,'GP1 Sep 23'!G76,0))+
(IF('GP1 Oct 23'!M76=1,'GP1 Oct 23'!G76,0))+
(IF('GP1 Nov 23'!M76=1,'GP1 Nov 23'!G76,0))+
(IF('GP1 Dec 23'!M76=1,'GP1 Dec 23'!G76,0))+
(IF('GP1 Jan 24'!M76=1,'GP1 Jan 24'!G76,0))+
(IF('GP1 Feb 24'!M76=1,'GP1 Feb 24'!G76,0))+
(IF('GP1 Mar 24'!M76=1,'GP1 Mar 24'!G76,0)))/AA71)</f>
        <v>#DIV/0!</v>
      </c>
      <c r="AA71" s="88">
        <f>SUM('GP1 April 23'!M76,'GP1 May 23'!M76,'GP1 June 23'!M76,'GP1 July 23'!M76,'GP1 Aug 23'!M76,'GP1 Sep 23'!M76,'GP1 Oct 23'!M76,'GP1 Nov 23'!M76,'GP1 Dec 23'!M76,'GP1 Jan 24'!M76,'GP1 Feb 24'!M76,'GP1 Mar 24'!M76)</f>
        <v>0</v>
      </c>
    </row>
    <row r="72" spans="1:27" s="2" customFormat="1" x14ac:dyDescent="0.25">
      <c r="A72" s="4">
        <v>45</v>
      </c>
      <c r="B72" s="166">
        <f>'Member Info'!D73</f>
        <v>0</v>
      </c>
      <c r="C72" s="166">
        <f>'Member Info'!E73</f>
        <v>0</v>
      </c>
      <c r="D72" s="166" t="str">
        <f>'Member Info'!G73</f>
        <v/>
      </c>
      <c r="E72" s="166"/>
      <c r="F72" s="167">
        <f>'Member Info'!B73</f>
        <v>0</v>
      </c>
      <c r="G72" s="167">
        <f>'GP1 April 23'!F77+'GP1 May 23'!F77+'GP1 June 23'!F77+'GP1 July 23'!F77+'GP1 Aug 23'!F77+'GP1 Sep 23'!F77+'GP1 Oct 23'!F77+'GP1 Nov 23'!F77+'GP1 Dec 23'!F77+'GP1 Jan 24'!F77+'GP1 Feb 24'!F77+'GP1 Mar 24'!F77+'Error Corrections'!F73</f>
        <v>0</v>
      </c>
      <c r="H72" s="168" t="str">
        <f>IF('Member Info'!O73="", 'Member Info'!K73, "CHANGED MID YEAR")</f>
        <v/>
      </c>
      <c r="I72" s="167"/>
      <c r="J72" s="167"/>
      <c r="K72" s="167"/>
      <c r="L72" s="167"/>
      <c r="M72" s="167">
        <f>'GP1 April 23'!H77+'GP1 May 23'!H77+'GP1 June 23'!H77+'GP1 July 23'!H77+'GP1 Aug 23'!H77+'GP1 Sep 23'!H77+'GP1 Oct 23'!H77+'GP1 Nov 23'!H77+'GP1 Dec 23'!H77+'GP1 Jan 24'!H77+'GP1 Feb 24'!H77+'GP1 Mar 24'!H77+'Error Corrections'!M73</f>
        <v>0</v>
      </c>
      <c r="N72" s="167">
        <f>'GP1 April 23'!I77+'GP1 May 23'!I77+'GP1 June 23'!I77+'GP1 July 23'!I77+'GP1 Aug 23'!I77+'GP1 Sep 23'!I77+'GP1 Oct 23'!I77+'GP1 Nov 23'!I77+'GP1 Dec 23'!I77+'GP1 Jan 24'!I77+'GP1 Feb 24'!I77+'GP1 Mar 24'!I77+'Error Corrections'!N73</f>
        <v>0</v>
      </c>
      <c r="O72" s="215" t="str">
        <f>IF('Error Corrections'!AA73=TRUE, "TRUE", "")</f>
        <v/>
      </c>
      <c r="P72" s="213">
        <f>'Member Info'!Q73</f>
        <v>0</v>
      </c>
      <c r="Q72" s="149">
        <f t="shared" si="0"/>
        <v>0</v>
      </c>
      <c r="R72" s="87">
        <f t="shared" si="1"/>
        <v>0</v>
      </c>
      <c r="S72" s="184">
        <f>(G72/100*'Member Info'!$W$2)</f>
        <v>0</v>
      </c>
      <c r="T72" s="185" t="e">
        <f>G72/100*('Member Info'!K73+'Member Info'!L73)</f>
        <v>#VALUE!</v>
      </c>
      <c r="U72" s="184" t="e">
        <f t="shared" si="2"/>
        <v>#DIV/0!</v>
      </c>
      <c r="V72" s="184" t="e">
        <f t="shared" si="3"/>
        <v>#VALUE!</v>
      </c>
      <c r="W72" s="186" t="e">
        <f t="shared" si="4"/>
        <v>#DIV/0!</v>
      </c>
      <c r="X72" s="187" t="e">
        <f t="shared" si="5"/>
        <v>#VALUE!</v>
      </c>
      <c r="Y72" s="126">
        <f>SUM('GP1 April 23'!AH77+'GP1 May 23'!AH77+'GP1 June 23'!AH77+'GP1 July 23'!AH77+'GP1 Aug 23'!AH77+'GP1 Sep 23'!AH77+'GP1 Oct 23'!AH77+'GP1 Nov 23'!AH77+'GP1 Dec 23'!AH77+'GP1 Jan 24'!AH77+'GP1 Feb 24'!AH77+'GP1 Mar 24'!AH77)</f>
        <v>0</v>
      </c>
      <c r="Z72" s="88" t="e">
        <f>(((IF('GP1 April 23'!M77=1,'GP1 April 23'!G77,0))+
(IF('GP1 May 23'!M77=1,'GP1 May 23'!G77,0))+
(IF('GP1 June 23'!M77=1,'GP1 June 23'!G77,0))+
(IF('GP1 July 23'!M77=1,'GP1 July 23'!G77,0))+
(IF('GP1 Aug 23'!M77=1,'GP1 Aug 23'!G77,0))+
(IF('GP1 Sep 23'!M77=1,'GP1 Sep 23'!G77,0))+
(IF('GP1 Oct 23'!M77=1,'GP1 Oct 23'!G77,0))+
(IF('GP1 Nov 23'!M77=1,'GP1 Nov 23'!G77,0))+
(IF('GP1 Dec 23'!M77=1,'GP1 Dec 23'!G77,0))+
(IF('GP1 Jan 24'!M77=1,'GP1 Jan 24'!G77,0))+
(IF('GP1 Feb 24'!M77=1,'GP1 Feb 24'!G77,0))+
(IF('GP1 Mar 24'!M77=1,'GP1 Mar 24'!G77,0)))/AA72)</f>
        <v>#DIV/0!</v>
      </c>
      <c r="AA72" s="88">
        <f>SUM('GP1 April 23'!M77,'GP1 May 23'!M77,'GP1 June 23'!M77,'GP1 July 23'!M77,'GP1 Aug 23'!M77,'GP1 Sep 23'!M77,'GP1 Oct 23'!M77,'GP1 Nov 23'!M77,'GP1 Dec 23'!M77,'GP1 Jan 24'!M77,'GP1 Feb 24'!M77,'GP1 Mar 24'!M77)</f>
        <v>0</v>
      </c>
    </row>
    <row r="73" spans="1:27" s="2" customFormat="1" x14ac:dyDescent="0.25">
      <c r="A73" s="4">
        <v>46</v>
      </c>
      <c r="B73" s="166">
        <f>'Member Info'!D74</f>
        <v>0</v>
      </c>
      <c r="C73" s="166">
        <f>'Member Info'!E74</f>
        <v>0</v>
      </c>
      <c r="D73" s="166" t="str">
        <f>'Member Info'!G74</f>
        <v/>
      </c>
      <c r="E73" s="166"/>
      <c r="F73" s="167">
        <f>'Member Info'!B74</f>
        <v>0</v>
      </c>
      <c r="G73" s="167">
        <f>'GP1 April 23'!F78+'GP1 May 23'!F78+'GP1 June 23'!F78+'GP1 July 23'!F78+'GP1 Aug 23'!F78+'GP1 Sep 23'!F78+'GP1 Oct 23'!F78+'GP1 Nov 23'!F78+'GP1 Dec 23'!F78+'GP1 Jan 24'!F78+'GP1 Feb 24'!F78+'GP1 Mar 24'!F78+'Error Corrections'!F74</f>
        <v>0</v>
      </c>
      <c r="H73" s="168" t="str">
        <f>IF('Member Info'!O74="", 'Member Info'!K74, "CHANGED MID YEAR")</f>
        <v/>
      </c>
      <c r="I73" s="167"/>
      <c r="J73" s="167"/>
      <c r="K73" s="167"/>
      <c r="L73" s="167"/>
      <c r="M73" s="167">
        <f>'GP1 April 23'!H78+'GP1 May 23'!H78+'GP1 June 23'!H78+'GP1 July 23'!H78+'GP1 Aug 23'!H78+'GP1 Sep 23'!H78+'GP1 Oct 23'!H78+'GP1 Nov 23'!H78+'GP1 Dec 23'!H78+'GP1 Jan 24'!H78+'GP1 Feb 24'!H78+'GP1 Mar 24'!H78+'Error Corrections'!M74</f>
        <v>0</v>
      </c>
      <c r="N73" s="167">
        <f>'GP1 April 23'!I78+'GP1 May 23'!I78+'GP1 June 23'!I78+'GP1 July 23'!I78+'GP1 Aug 23'!I78+'GP1 Sep 23'!I78+'GP1 Oct 23'!I78+'GP1 Nov 23'!I78+'GP1 Dec 23'!I78+'GP1 Jan 24'!I78+'GP1 Feb 24'!I78+'GP1 Mar 24'!I78+'Error Corrections'!N74</f>
        <v>0</v>
      </c>
      <c r="O73" s="215" t="str">
        <f>IF('Error Corrections'!AA74=TRUE, "TRUE", "")</f>
        <v/>
      </c>
      <c r="P73" s="213">
        <f>'Member Info'!Q74</f>
        <v>0</v>
      </c>
      <c r="Q73" s="149">
        <f t="shared" si="0"/>
        <v>0</v>
      </c>
      <c r="R73" s="87">
        <f t="shared" si="1"/>
        <v>0</v>
      </c>
      <c r="S73" s="184">
        <f>(G73/100*'Member Info'!$W$2)</f>
        <v>0</v>
      </c>
      <c r="T73" s="185" t="e">
        <f>G73/100*('Member Info'!K74+'Member Info'!L74)</f>
        <v>#VALUE!</v>
      </c>
      <c r="U73" s="184" t="e">
        <f t="shared" si="2"/>
        <v>#DIV/0!</v>
      </c>
      <c r="V73" s="184" t="e">
        <f t="shared" si="3"/>
        <v>#VALUE!</v>
      </c>
      <c r="W73" s="186" t="e">
        <f t="shared" si="4"/>
        <v>#DIV/0!</v>
      </c>
      <c r="X73" s="187" t="e">
        <f t="shared" si="5"/>
        <v>#VALUE!</v>
      </c>
      <c r="Y73" s="126">
        <f>SUM('GP1 April 23'!AH78+'GP1 May 23'!AH78+'GP1 June 23'!AH78+'GP1 July 23'!AH78+'GP1 Aug 23'!AH78+'GP1 Sep 23'!AH78+'GP1 Oct 23'!AH78+'GP1 Nov 23'!AH78+'GP1 Dec 23'!AH78+'GP1 Jan 24'!AH78+'GP1 Feb 24'!AH78+'GP1 Mar 24'!AH78)</f>
        <v>0</v>
      </c>
      <c r="Z73" s="88" t="e">
        <f>(((IF('GP1 April 23'!M78=1,'GP1 April 23'!G78,0))+
(IF('GP1 May 23'!M78=1,'GP1 May 23'!G78,0))+
(IF('GP1 June 23'!M78=1,'GP1 June 23'!G78,0))+
(IF('GP1 July 23'!M78=1,'GP1 July 23'!G78,0))+
(IF('GP1 Aug 23'!M78=1,'GP1 Aug 23'!G78,0))+
(IF('GP1 Sep 23'!M78=1,'GP1 Sep 23'!G78,0))+
(IF('GP1 Oct 23'!M78=1,'GP1 Oct 23'!G78,0))+
(IF('GP1 Nov 23'!M78=1,'GP1 Nov 23'!G78,0))+
(IF('GP1 Dec 23'!M78=1,'GP1 Dec 23'!G78,0))+
(IF('GP1 Jan 24'!M78=1,'GP1 Jan 24'!G78,0))+
(IF('GP1 Feb 24'!M78=1,'GP1 Feb 24'!G78,0))+
(IF('GP1 Mar 24'!M78=1,'GP1 Mar 24'!G78,0)))/AA73)</f>
        <v>#DIV/0!</v>
      </c>
      <c r="AA73" s="88">
        <f>SUM('GP1 April 23'!M78,'GP1 May 23'!M78,'GP1 June 23'!M78,'GP1 July 23'!M78,'GP1 Aug 23'!M78,'GP1 Sep 23'!M78,'GP1 Oct 23'!M78,'GP1 Nov 23'!M78,'GP1 Dec 23'!M78,'GP1 Jan 24'!M78,'GP1 Feb 24'!M78,'GP1 Mar 24'!M78)</f>
        <v>0</v>
      </c>
    </row>
    <row r="74" spans="1:27" s="2" customFormat="1" x14ac:dyDescent="0.25">
      <c r="A74" s="4">
        <v>47</v>
      </c>
      <c r="B74" s="166">
        <f>'Member Info'!D75</f>
        <v>0</v>
      </c>
      <c r="C74" s="166">
        <f>'Member Info'!E75</f>
        <v>0</v>
      </c>
      <c r="D74" s="166" t="str">
        <f>'Member Info'!G75</f>
        <v/>
      </c>
      <c r="E74" s="166"/>
      <c r="F74" s="167">
        <f>'Member Info'!B75</f>
        <v>0</v>
      </c>
      <c r="G74" s="167">
        <f>'GP1 April 23'!F79+'GP1 May 23'!F79+'GP1 June 23'!F79+'GP1 July 23'!F79+'GP1 Aug 23'!F79+'GP1 Sep 23'!F79+'GP1 Oct 23'!F79+'GP1 Nov 23'!F79+'GP1 Dec 23'!F79+'GP1 Jan 24'!F79+'GP1 Feb 24'!F79+'GP1 Mar 24'!F79+'Error Corrections'!F75</f>
        <v>0</v>
      </c>
      <c r="H74" s="168" t="str">
        <f>IF('Member Info'!O75="", 'Member Info'!K75, "CHANGED MID YEAR")</f>
        <v/>
      </c>
      <c r="I74" s="167"/>
      <c r="J74" s="167"/>
      <c r="K74" s="167"/>
      <c r="L74" s="167"/>
      <c r="M74" s="167">
        <f>'GP1 April 23'!H79+'GP1 May 23'!H79+'GP1 June 23'!H79+'GP1 July 23'!H79+'GP1 Aug 23'!H79+'GP1 Sep 23'!H79+'GP1 Oct 23'!H79+'GP1 Nov 23'!H79+'GP1 Dec 23'!H79+'GP1 Jan 24'!H79+'GP1 Feb 24'!H79+'GP1 Mar 24'!H79+'Error Corrections'!M75</f>
        <v>0</v>
      </c>
      <c r="N74" s="167">
        <f>'GP1 April 23'!I79+'GP1 May 23'!I79+'GP1 June 23'!I79+'GP1 July 23'!I79+'GP1 Aug 23'!I79+'GP1 Sep 23'!I79+'GP1 Oct 23'!I79+'GP1 Nov 23'!I79+'GP1 Dec 23'!I79+'GP1 Jan 24'!I79+'GP1 Feb 24'!I79+'GP1 Mar 24'!I79+'Error Corrections'!N75</f>
        <v>0</v>
      </c>
      <c r="O74" s="215" t="str">
        <f>IF('Error Corrections'!AA75=TRUE, "TRUE", "")</f>
        <v/>
      </c>
      <c r="P74" s="213">
        <f>'Member Info'!Q75</f>
        <v>0</v>
      </c>
      <c r="Q74" s="149">
        <f t="shared" si="0"/>
        <v>0</v>
      </c>
      <c r="R74" s="87">
        <f t="shared" si="1"/>
        <v>0</v>
      </c>
      <c r="S74" s="184">
        <f>(G74/100*'Member Info'!$W$2)</f>
        <v>0</v>
      </c>
      <c r="T74" s="185" t="e">
        <f>G74/100*('Member Info'!K75+'Member Info'!L75)</f>
        <v>#VALUE!</v>
      </c>
      <c r="U74" s="184" t="e">
        <f t="shared" si="2"/>
        <v>#DIV/0!</v>
      </c>
      <c r="V74" s="184" t="e">
        <f t="shared" si="3"/>
        <v>#VALUE!</v>
      </c>
      <c r="W74" s="186" t="e">
        <f t="shared" si="4"/>
        <v>#DIV/0!</v>
      </c>
      <c r="X74" s="187" t="e">
        <f t="shared" si="5"/>
        <v>#VALUE!</v>
      </c>
      <c r="Y74" s="126">
        <f>SUM('GP1 April 23'!AH79+'GP1 May 23'!AH79+'GP1 June 23'!AH79+'GP1 July 23'!AH79+'GP1 Aug 23'!AH79+'GP1 Sep 23'!AH79+'GP1 Oct 23'!AH79+'GP1 Nov 23'!AH79+'GP1 Dec 23'!AH79+'GP1 Jan 24'!AH79+'GP1 Feb 24'!AH79+'GP1 Mar 24'!AH79)</f>
        <v>0</v>
      </c>
      <c r="Z74" s="88" t="e">
        <f>(((IF('GP1 April 23'!M79=1,'GP1 April 23'!G79,0))+
(IF('GP1 May 23'!M79=1,'GP1 May 23'!G79,0))+
(IF('GP1 June 23'!M79=1,'GP1 June 23'!G79,0))+
(IF('GP1 July 23'!M79=1,'GP1 July 23'!G79,0))+
(IF('GP1 Aug 23'!M79=1,'GP1 Aug 23'!G79,0))+
(IF('GP1 Sep 23'!M79=1,'GP1 Sep 23'!G79,0))+
(IF('GP1 Oct 23'!M79=1,'GP1 Oct 23'!G79,0))+
(IF('GP1 Nov 23'!M79=1,'GP1 Nov 23'!G79,0))+
(IF('GP1 Dec 23'!M79=1,'GP1 Dec 23'!G79,0))+
(IF('GP1 Jan 24'!M79=1,'GP1 Jan 24'!G79,0))+
(IF('GP1 Feb 24'!M79=1,'GP1 Feb 24'!G79,0))+
(IF('GP1 Mar 24'!M79=1,'GP1 Mar 24'!G79,0)))/AA74)</f>
        <v>#DIV/0!</v>
      </c>
      <c r="AA74" s="88">
        <f>SUM('GP1 April 23'!M79,'GP1 May 23'!M79,'GP1 June 23'!M79,'GP1 July 23'!M79,'GP1 Aug 23'!M79,'GP1 Sep 23'!M79,'GP1 Oct 23'!M79,'GP1 Nov 23'!M79,'GP1 Dec 23'!M79,'GP1 Jan 24'!M79,'GP1 Feb 24'!M79,'GP1 Mar 24'!M79)</f>
        <v>0</v>
      </c>
    </row>
    <row r="75" spans="1:27" s="2" customFormat="1" x14ac:dyDescent="0.25">
      <c r="A75" s="4">
        <v>48</v>
      </c>
      <c r="B75" s="166">
        <f>'Member Info'!D76</f>
        <v>0</v>
      </c>
      <c r="C75" s="166">
        <f>'Member Info'!E76</f>
        <v>0</v>
      </c>
      <c r="D75" s="166" t="str">
        <f>'Member Info'!G76</f>
        <v/>
      </c>
      <c r="E75" s="166"/>
      <c r="F75" s="167">
        <f>'Member Info'!B76</f>
        <v>0</v>
      </c>
      <c r="G75" s="167">
        <f>'GP1 April 23'!F80+'GP1 May 23'!F80+'GP1 June 23'!F80+'GP1 July 23'!F80+'GP1 Aug 23'!F80+'GP1 Sep 23'!F80+'GP1 Oct 23'!F80+'GP1 Nov 23'!F80+'GP1 Dec 23'!F80+'GP1 Jan 24'!F80+'GP1 Feb 24'!F80+'GP1 Mar 24'!F80+'Error Corrections'!F76</f>
        <v>0</v>
      </c>
      <c r="H75" s="168" t="str">
        <f>IF('Member Info'!O76="", 'Member Info'!K76, "CHANGED MID YEAR")</f>
        <v/>
      </c>
      <c r="I75" s="167"/>
      <c r="J75" s="167"/>
      <c r="K75" s="167"/>
      <c r="L75" s="167"/>
      <c r="M75" s="167">
        <f>'GP1 April 23'!H80+'GP1 May 23'!H80+'GP1 June 23'!H80+'GP1 July 23'!H80+'GP1 Aug 23'!H80+'GP1 Sep 23'!H80+'GP1 Oct 23'!H80+'GP1 Nov 23'!H80+'GP1 Dec 23'!H80+'GP1 Jan 24'!H80+'GP1 Feb 24'!H80+'GP1 Mar 24'!H80+'Error Corrections'!M76</f>
        <v>0</v>
      </c>
      <c r="N75" s="167">
        <f>'GP1 April 23'!I80+'GP1 May 23'!I80+'GP1 June 23'!I80+'GP1 July 23'!I80+'GP1 Aug 23'!I80+'GP1 Sep 23'!I80+'GP1 Oct 23'!I80+'GP1 Nov 23'!I80+'GP1 Dec 23'!I80+'GP1 Jan 24'!I80+'GP1 Feb 24'!I80+'GP1 Mar 24'!I80+'Error Corrections'!N76</f>
        <v>0</v>
      </c>
      <c r="O75" s="215" t="str">
        <f>IF('Error Corrections'!AA76=TRUE, "TRUE", "")</f>
        <v/>
      </c>
      <c r="P75" s="213">
        <f>'Member Info'!Q76</f>
        <v>0</v>
      </c>
      <c r="Q75" s="149">
        <f t="shared" si="0"/>
        <v>0</v>
      </c>
      <c r="R75" s="87">
        <f t="shared" si="1"/>
        <v>0</v>
      </c>
      <c r="S75" s="184">
        <f>(G75/100*'Member Info'!$W$2)</f>
        <v>0</v>
      </c>
      <c r="T75" s="185" t="e">
        <f>G75/100*('Member Info'!K76+'Member Info'!L76)</f>
        <v>#VALUE!</v>
      </c>
      <c r="U75" s="184" t="e">
        <f t="shared" si="2"/>
        <v>#DIV/0!</v>
      </c>
      <c r="V75" s="184" t="e">
        <f t="shared" si="3"/>
        <v>#VALUE!</v>
      </c>
      <c r="W75" s="186" t="e">
        <f t="shared" si="4"/>
        <v>#DIV/0!</v>
      </c>
      <c r="X75" s="187" t="e">
        <f t="shared" si="5"/>
        <v>#VALUE!</v>
      </c>
      <c r="Y75" s="126">
        <f>SUM('GP1 April 23'!AH80+'GP1 May 23'!AH80+'GP1 June 23'!AH80+'GP1 July 23'!AH80+'GP1 Aug 23'!AH80+'GP1 Sep 23'!AH80+'GP1 Oct 23'!AH80+'GP1 Nov 23'!AH80+'GP1 Dec 23'!AH80+'GP1 Jan 24'!AH80+'GP1 Feb 24'!AH80+'GP1 Mar 24'!AH80)</f>
        <v>0</v>
      </c>
      <c r="Z75" s="88" t="e">
        <f>(((IF('GP1 April 23'!M80=1,'GP1 April 23'!G80,0))+
(IF('GP1 May 23'!M80=1,'GP1 May 23'!G80,0))+
(IF('GP1 June 23'!M80=1,'GP1 June 23'!G80,0))+
(IF('GP1 July 23'!M80=1,'GP1 July 23'!G80,0))+
(IF('GP1 Aug 23'!M80=1,'GP1 Aug 23'!G80,0))+
(IF('GP1 Sep 23'!M80=1,'GP1 Sep 23'!G80,0))+
(IF('GP1 Oct 23'!M80=1,'GP1 Oct 23'!G80,0))+
(IF('GP1 Nov 23'!M80=1,'GP1 Nov 23'!G80,0))+
(IF('GP1 Dec 23'!M80=1,'GP1 Dec 23'!G80,0))+
(IF('GP1 Jan 24'!M80=1,'GP1 Jan 24'!G80,0))+
(IF('GP1 Feb 24'!M80=1,'GP1 Feb 24'!G80,0))+
(IF('GP1 Mar 24'!M80=1,'GP1 Mar 24'!G80,0)))/AA75)</f>
        <v>#DIV/0!</v>
      </c>
      <c r="AA75" s="88">
        <f>SUM('GP1 April 23'!M80,'GP1 May 23'!M80,'GP1 June 23'!M80,'GP1 July 23'!M80,'GP1 Aug 23'!M80,'GP1 Sep 23'!M80,'GP1 Oct 23'!M80,'GP1 Nov 23'!M80,'GP1 Dec 23'!M80,'GP1 Jan 24'!M80,'GP1 Feb 24'!M80,'GP1 Mar 24'!M80)</f>
        <v>0</v>
      </c>
    </row>
    <row r="76" spans="1:27" s="2" customFormat="1" x14ac:dyDescent="0.25">
      <c r="A76" s="4">
        <v>49</v>
      </c>
      <c r="B76" s="166">
        <f>'Member Info'!D77</f>
        <v>0</v>
      </c>
      <c r="C76" s="166">
        <f>'Member Info'!E77</f>
        <v>0</v>
      </c>
      <c r="D76" s="166" t="str">
        <f>'Member Info'!G77</f>
        <v/>
      </c>
      <c r="E76" s="166"/>
      <c r="F76" s="167">
        <f>'Member Info'!B77</f>
        <v>0</v>
      </c>
      <c r="G76" s="167">
        <f>'GP1 April 23'!F81+'GP1 May 23'!F81+'GP1 June 23'!F81+'GP1 July 23'!F81+'GP1 Aug 23'!F81+'GP1 Sep 23'!F81+'GP1 Oct 23'!F81+'GP1 Nov 23'!F81+'GP1 Dec 23'!F81+'GP1 Jan 24'!F81+'GP1 Feb 24'!F81+'GP1 Mar 24'!F81+'Error Corrections'!F77</f>
        <v>0</v>
      </c>
      <c r="H76" s="168" t="str">
        <f>IF('Member Info'!O77="", 'Member Info'!K77, "CHANGED MID YEAR")</f>
        <v/>
      </c>
      <c r="I76" s="167"/>
      <c r="J76" s="167"/>
      <c r="K76" s="167"/>
      <c r="L76" s="167"/>
      <c r="M76" s="167">
        <f>'GP1 April 23'!H81+'GP1 May 23'!H81+'GP1 June 23'!H81+'GP1 July 23'!H81+'GP1 Aug 23'!H81+'GP1 Sep 23'!H81+'GP1 Oct 23'!H81+'GP1 Nov 23'!H81+'GP1 Dec 23'!H81+'GP1 Jan 24'!H81+'GP1 Feb 24'!H81+'GP1 Mar 24'!H81+'Error Corrections'!M77</f>
        <v>0</v>
      </c>
      <c r="N76" s="167">
        <f>'GP1 April 23'!I81+'GP1 May 23'!I81+'GP1 June 23'!I81+'GP1 July 23'!I81+'GP1 Aug 23'!I81+'GP1 Sep 23'!I81+'GP1 Oct 23'!I81+'GP1 Nov 23'!I81+'GP1 Dec 23'!I81+'GP1 Jan 24'!I81+'GP1 Feb 24'!I81+'GP1 Mar 24'!I81+'Error Corrections'!N77</f>
        <v>0</v>
      </c>
      <c r="O76" s="215" t="str">
        <f>IF('Error Corrections'!AA77=TRUE, "TRUE", "")</f>
        <v/>
      </c>
      <c r="P76" s="213">
        <f>'Member Info'!Q77</f>
        <v>0</v>
      </c>
      <c r="Q76" s="149">
        <f t="shared" si="0"/>
        <v>0</v>
      </c>
      <c r="R76" s="87">
        <f t="shared" si="1"/>
        <v>0</v>
      </c>
      <c r="S76" s="184">
        <f>(G76/100*'Member Info'!$W$2)</f>
        <v>0</v>
      </c>
      <c r="T76" s="185" t="e">
        <f>G76/100*('Member Info'!K77+'Member Info'!L77)</f>
        <v>#VALUE!</v>
      </c>
      <c r="U76" s="184" t="e">
        <f t="shared" si="2"/>
        <v>#DIV/0!</v>
      </c>
      <c r="V76" s="184" t="e">
        <f t="shared" si="3"/>
        <v>#VALUE!</v>
      </c>
      <c r="W76" s="186" t="e">
        <f t="shared" si="4"/>
        <v>#DIV/0!</v>
      </c>
      <c r="X76" s="187" t="e">
        <f t="shared" si="5"/>
        <v>#VALUE!</v>
      </c>
      <c r="Y76" s="126">
        <f>SUM('GP1 April 23'!AH81+'GP1 May 23'!AH81+'GP1 June 23'!AH81+'GP1 July 23'!AH81+'GP1 Aug 23'!AH81+'GP1 Sep 23'!AH81+'GP1 Oct 23'!AH81+'GP1 Nov 23'!AH81+'GP1 Dec 23'!AH81+'GP1 Jan 24'!AH81+'GP1 Feb 24'!AH81+'GP1 Mar 24'!AH81)</f>
        <v>0</v>
      </c>
      <c r="Z76" s="88" t="e">
        <f>(((IF('GP1 April 23'!M81=1,'GP1 April 23'!G81,0))+
(IF('GP1 May 23'!M81=1,'GP1 May 23'!G81,0))+
(IF('GP1 June 23'!M81=1,'GP1 June 23'!G81,0))+
(IF('GP1 July 23'!M81=1,'GP1 July 23'!G81,0))+
(IF('GP1 Aug 23'!M81=1,'GP1 Aug 23'!G81,0))+
(IF('GP1 Sep 23'!M81=1,'GP1 Sep 23'!G81,0))+
(IF('GP1 Oct 23'!M81=1,'GP1 Oct 23'!G81,0))+
(IF('GP1 Nov 23'!M81=1,'GP1 Nov 23'!G81,0))+
(IF('GP1 Dec 23'!M81=1,'GP1 Dec 23'!G81,0))+
(IF('GP1 Jan 24'!M81=1,'GP1 Jan 24'!G81,0))+
(IF('GP1 Feb 24'!M81=1,'GP1 Feb 24'!G81,0))+
(IF('GP1 Mar 24'!M81=1,'GP1 Mar 24'!G81,0)))/AA76)</f>
        <v>#DIV/0!</v>
      </c>
      <c r="AA76" s="88">
        <f>SUM('GP1 April 23'!M81,'GP1 May 23'!M81,'GP1 June 23'!M81,'GP1 July 23'!M81,'GP1 Aug 23'!M81,'GP1 Sep 23'!M81,'GP1 Oct 23'!M81,'GP1 Nov 23'!M81,'GP1 Dec 23'!M81,'GP1 Jan 24'!M81,'GP1 Feb 24'!M81,'GP1 Mar 24'!M81)</f>
        <v>0</v>
      </c>
    </row>
    <row r="77" spans="1:27" s="2" customFormat="1" x14ac:dyDescent="0.25">
      <c r="A77" s="4">
        <v>50</v>
      </c>
      <c r="B77" s="166">
        <f>'Member Info'!D78</f>
        <v>0</v>
      </c>
      <c r="C77" s="166">
        <f>'Member Info'!E78</f>
        <v>0</v>
      </c>
      <c r="D77" s="166" t="str">
        <f>'Member Info'!G78</f>
        <v/>
      </c>
      <c r="E77" s="166"/>
      <c r="F77" s="167">
        <f>'Member Info'!B78</f>
        <v>0</v>
      </c>
      <c r="G77" s="167">
        <f>'GP1 April 23'!F82+'GP1 May 23'!F82+'GP1 June 23'!F82+'GP1 July 23'!F82+'GP1 Aug 23'!F82+'GP1 Sep 23'!F82+'GP1 Oct 23'!F82+'GP1 Nov 23'!F82+'GP1 Dec 23'!F82+'GP1 Jan 24'!F82+'GP1 Feb 24'!F82+'GP1 Mar 24'!F82+'Error Corrections'!F78</f>
        <v>0</v>
      </c>
      <c r="H77" s="168" t="str">
        <f>IF('Member Info'!O78="", 'Member Info'!K78, "CHANGED MID YEAR")</f>
        <v/>
      </c>
      <c r="I77" s="167"/>
      <c r="J77" s="167"/>
      <c r="K77" s="167"/>
      <c r="L77" s="167"/>
      <c r="M77" s="167">
        <f>'GP1 April 23'!H82+'GP1 May 23'!H82+'GP1 June 23'!H82+'GP1 July 23'!H82+'GP1 Aug 23'!H82+'GP1 Sep 23'!H82+'GP1 Oct 23'!H82+'GP1 Nov 23'!H82+'GP1 Dec 23'!H82+'GP1 Jan 24'!H82+'GP1 Feb 24'!H82+'GP1 Mar 24'!H82+'Error Corrections'!M78</f>
        <v>0</v>
      </c>
      <c r="N77" s="167">
        <f>'GP1 April 23'!I82+'GP1 May 23'!I82+'GP1 June 23'!I82+'GP1 July 23'!I82+'GP1 Aug 23'!I82+'GP1 Sep 23'!I82+'GP1 Oct 23'!I82+'GP1 Nov 23'!I82+'GP1 Dec 23'!I82+'GP1 Jan 24'!I82+'GP1 Feb 24'!I82+'GP1 Mar 24'!I82+'Error Corrections'!N78</f>
        <v>0</v>
      </c>
      <c r="O77" s="215" t="str">
        <f>IF('Error Corrections'!AA78=TRUE, "TRUE", "")</f>
        <v/>
      </c>
      <c r="P77" s="213">
        <f>'Member Info'!Q78</f>
        <v>0</v>
      </c>
      <c r="Q77" s="149">
        <f t="shared" si="0"/>
        <v>0</v>
      </c>
      <c r="R77" s="87">
        <f t="shared" si="1"/>
        <v>0</v>
      </c>
      <c r="S77" s="184">
        <f>(G77/100*'Member Info'!$W$2)</f>
        <v>0</v>
      </c>
      <c r="T77" s="185" t="e">
        <f>G77/100*('Member Info'!K78+'Member Info'!L78)</f>
        <v>#VALUE!</v>
      </c>
      <c r="U77" s="184" t="e">
        <f t="shared" si="2"/>
        <v>#DIV/0!</v>
      </c>
      <c r="V77" s="184" t="e">
        <f t="shared" si="3"/>
        <v>#VALUE!</v>
      </c>
      <c r="W77" s="186" t="e">
        <f t="shared" si="4"/>
        <v>#DIV/0!</v>
      </c>
      <c r="X77" s="187" t="e">
        <f t="shared" si="5"/>
        <v>#VALUE!</v>
      </c>
      <c r="Y77" s="126">
        <f>SUM('GP1 April 23'!AH82+'GP1 May 23'!AH82+'GP1 June 23'!AH82+'GP1 July 23'!AH82+'GP1 Aug 23'!AH82+'GP1 Sep 23'!AH82+'GP1 Oct 23'!AH82+'GP1 Nov 23'!AH82+'GP1 Dec 23'!AH82+'GP1 Jan 24'!AH82+'GP1 Feb 24'!AH82+'GP1 Mar 24'!AH82)</f>
        <v>0</v>
      </c>
      <c r="Z77" s="88" t="e">
        <f>(((IF('GP1 April 23'!M82=1,'GP1 April 23'!G82,0))+
(IF('GP1 May 23'!M82=1,'GP1 May 23'!G82,0))+
(IF('GP1 June 23'!M82=1,'GP1 June 23'!G82,0))+
(IF('GP1 July 23'!M82=1,'GP1 July 23'!G82,0))+
(IF('GP1 Aug 23'!M82=1,'GP1 Aug 23'!G82,0))+
(IF('GP1 Sep 23'!M82=1,'GP1 Sep 23'!G82,0))+
(IF('GP1 Oct 23'!M82=1,'GP1 Oct 23'!G82,0))+
(IF('GP1 Nov 23'!M82=1,'GP1 Nov 23'!G82,0))+
(IF('GP1 Dec 23'!M82=1,'GP1 Dec 23'!G82,0))+
(IF('GP1 Jan 24'!M82=1,'GP1 Jan 24'!G82,0))+
(IF('GP1 Feb 24'!M82=1,'GP1 Feb 24'!G82,0))+
(IF('GP1 Mar 24'!M82=1,'GP1 Mar 24'!G82,0)))/AA77)</f>
        <v>#DIV/0!</v>
      </c>
      <c r="AA77" s="88">
        <f>SUM('GP1 April 23'!M82,'GP1 May 23'!M82,'GP1 June 23'!M82,'GP1 July 23'!M82,'GP1 Aug 23'!M82,'GP1 Sep 23'!M82,'GP1 Oct 23'!M82,'GP1 Nov 23'!M82,'GP1 Dec 23'!M82,'GP1 Jan 24'!M82,'GP1 Feb 24'!M82,'GP1 Mar 24'!M82)</f>
        <v>0</v>
      </c>
    </row>
    <row r="78" spans="1:27" s="2" customFormat="1" x14ac:dyDescent="0.25">
      <c r="A78" s="4">
        <v>51</v>
      </c>
      <c r="B78" s="166">
        <f>'Member Info'!D79</f>
        <v>0</v>
      </c>
      <c r="C78" s="166">
        <f>'Member Info'!E79</f>
        <v>0</v>
      </c>
      <c r="D78" s="166" t="str">
        <f>'Member Info'!G79</f>
        <v/>
      </c>
      <c r="E78" s="166"/>
      <c r="F78" s="167">
        <f>'Member Info'!B79</f>
        <v>0</v>
      </c>
      <c r="G78" s="167">
        <f>'GP1 April 23'!F83+'GP1 May 23'!F83+'GP1 June 23'!F83+'GP1 July 23'!F83+'GP1 Aug 23'!F83+'GP1 Sep 23'!F83+'GP1 Oct 23'!F83+'GP1 Nov 23'!F83+'GP1 Dec 23'!F83+'GP1 Jan 24'!F83+'GP1 Feb 24'!F83+'GP1 Mar 24'!F83+'Error Corrections'!F79</f>
        <v>0</v>
      </c>
      <c r="H78" s="168" t="str">
        <f>IF('Member Info'!O79="", 'Member Info'!K79, "CHANGED MID YEAR")</f>
        <v/>
      </c>
      <c r="I78" s="167"/>
      <c r="J78" s="167"/>
      <c r="K78" s="167"/>
      <c r="L78" s="167"/>
      <c r="M78" s="167">
        <f>'GP1 April 23'!H83+'GP1 May 23'!H83+'GP1 June 23'!H83+'GP1 July 23'!H83+'GP1 Aug 23'!H83+'GP1 Sep 23'!H83+'GP1 Oct 23'!H83+'GP1 Nov 23'!H83+'GP1 Dec 23'!H83+'GP1 Jan 24'!H83+'GP1 Feb 24'!H83+'GP1 Mar 24'!H83+'Error Corrections'!M79</f>
        <v>0</v>
      </c>
      <c r="N78" s="167">
        <f>'GP1 April 23'!I83+'GP1 May 23'!I83+'GP1 June 23'!I83+'GP1 July 23'!I83+'GP1 Aug 23'!I83+'GP1 Sep 23'!I83+'GP1 Oct 23'!I83+'GP1 Nov 23'!I83+'GP1 Dec 23'!I83+'GP1 Jan 24'!I83+'GP1 Feb 24'!I83+'GP1 Mar 24'!I83+'Error Corrections'!N79</f>
        <v>0</v>
      </c>
      <c r="O78" s="215" t="str">
        <f>IF('Error Corrections'!AA79=TRUE, "TRUE", "")</f>
        <v/>
      </c>
      <c r="P78" s="213">
        <f>'Member Info'!Q79</f>
        <v>0</v>
      </c>
      <c r="Q78" s="149">
        <f t="shared" si="0"/>
        <v>0</v>
      </c>
      <c r="R78" s="87">
        <f t="shared" si="1"/>
        <v>0</v>
      </c>
      <c r="S78" s="184">
        <f>(G78/100*'Member Info'!$W$2)</f>
        <v>0</v>
      </c>
      <c r="T78" s="185" t="e">
        <f>G78/100*('Member Info'!K79+'Member Info'!L79)</f>
        <v>#VALUE!</v>
      </c>
      <c r="U78" s="184" t="e">
        <f t="shared" si="2"/>
        <v>#DIV/0!</v>
      </c>
      <c r="V78" s="184" t="e">
        <f t="shared" si="3"/>
        <v>#VALUE!</v>
      </c>
      <c r="W78" s="186" t="e">
        <f t="shared" si="4"/>
        <v>#DIV/0!</v>
      </c>
      <c r="X78" s="187" t="e">
        <f t="shared" si="5"/>
        <v>#VALUE!</v>
      </c>
      <c r="Y78" s="126">
        <f>SUM('GP1 April 23'!AH83+'GP1 May 23'!AH83+'GP1 June 23'!AH83+'GP1 July 23'!AH83+'GP1 Aug 23'!AH83+'GP1 Sep 23'!AH83+'GP1 Oct 23'!AH83+'GP1 Nov 23'!AH83+'GP1 Dec 23'!AH83+'GP1 Jan 24'!AH83+'GP1 Feb 24'!AH83+'GP1 Mar 24'!AH83)</f>
        <v>0</v>
      </c>
      <c r="Z78" s="88" t="e">
        <f>(((IF('GP1 April 23'!M83=1,'GP1 April 23'!G83,0))+
(IF('GP1 May 23'!M83=1,'GP1 May 23'!G83,0))+
(IF('GP1 June 23'!M83=1,'GP1 June 23'!G83,0))+
(IF('GP1 July 23'!M83=1,'GP1 July 23'!G83,0))+
(IF('GP1 Aug 23'!M83=1,'GP1 Aug 23'!G83,0))+
(IF('GP1 Sep 23'!M83=1,'GP1 Sep 23'!G83,0))+
(IF('GP1 Oct 23'!M83=1,'GP1 Oct 23'!G83,0))+
(IF('GP1 Nov 23'!M83=1,'GP1 Nov 23'!G83,0))+
(IF('GP1 Dec 23'!M83=1,'GP1 Dec 23'!G83,0))+
(IF('GP1 Jan 24'!M83=1,'GP1 Jan 24'!G83,0))+
(IF('GP1 Feb 24'!M83=1,'GP1 Feb 24'!G83,0))+
(IF('GP1 Mar 24'!M83=1,'GP1 Mar 24'!G83,0)))/AA78)</f>
        <v>#DIV/0!</v>
      </c>
      <c r="AA78" s="88">
        <f>SUM('GP1 April 23'!M83,'GP1 May 23'!M83,'GP1 June 23'!M83,'GP1 July 23'!M83,'GP1 Aug 23'!M83,'GP1 Sep 23'!M83,'GP1 Oct 23'!M83,'GP1 Nov 23'!M83,'GP1 Dec 23'!M83,'GP1 Jan 24'!M83,'GP1 Feb 24'!M83,'GP1 Mar 24'!M83)</f>
        <v>0</v>
      </c>
    </row>
    <row r="79" spans="1:27" s="2" customFormat="1" x14ac:dyDescent="0.25">
      <c r="A79" s="4">
        <v>52</v>
      </c>
      <c r="B79" s="166">
        <f>'Member Info'!D80</f>
        <v>0</v>
      </c>
      <c r="C79" s="166">
        <f>'Member Info'!E80</f>
        <v>0</v>
      </c>
      <c r="D79" s="166" t="str">
        <f>'Member Info'!G80</f>
        <v/>
      </c>
      <c r="E79" s="166"/>
      <c r="F79" s="167">
        <f>'Member Info'!B80</f>
        <v>0</v>
      </c>
      <c r="G79" s="167">
        <f>'GP1 April 23'!F84+'GP1 May 23'!F84+'GP1 June 23'!F84+'GP1 July 23'!F84+'GP1 Aug 23'!F84+'GP1 Sep 23'!F84+'GP1 Oct 23'!F84+'GP1 Nov 23'!F84+'GP1 Dec 23'!F84+'GP1 Jan 24'!F84+'GP1 Feb 24'!F84+'GP1 Mar 24'!F84+'Error Corrections'!F80</f>
        <v>0</v>
      </c>
      <c r="H79" s="168" t="str">
        <f>IF('Member Info'!O80="", 'Member Info'!K80, "CHANGED MID YEAR")</f>
        <v/>
      </c>
      <c r="I79" s="167"/>
      <c r="J79" s="167"/>
      <c r="K79" s="167"/>
      <c r="L79" s="167"/>
      <c r="M79" s="167">
        <f>'GP1 April 23'!H84+'GP1 May 23'!H84+'GP1 June 23'!H84+'GP1 July 23'!H84+'GP1 Aug 23'!H84+'GP1 Sep 23'!H84+'GP1 Oct 23'!H84+'GP1 Nov 23'!H84+'GP1 Dec 23'!H84+'GP1 Jan 24'!H84+'GP1 Feb 24'!H84+'GP1 Mar 24'!H84+'Error Corrections'!M80</f>
        <v>0</v>
      </c>
      <c r="N79" s="167">
        <f>'GP1 April 23'!I84+'GP1 May 23'!I84+'GP1 June 23'!I84+'GP1 July 23'!I84+'GP1 Aug 23'!I84+'GP1 Sep 23'!I84+'GP1 Oct 23'!I84+'GP1 Nov 23'!I84+'GP1 Dec 23'!I84+'GP1 Jan 24'!I84+'GP1 Feb 24'!I84+'GP1 Mar 24'!I84+'Error Corrections'!N80</f>
        <v>0</v>
      </c>
      <c r="O79" s="215" t="str">
        <f>IF('Error Corrections'!AA80=TRUE, "TRUE", "")</f>
        <v/>
      </c>
      <c r="P79" s="213">
        <f>'Member Info'!Q80</f>
        <v>0</v>
      </c>
      <c r="Q79" s="149">
        <f t="shared" si="0"/>
        <v>0</v>
      </c>
      <c r="R79" s="87">
        <f t="shared" si="1"/>
        <v>0</v>
      </c>
      <c r="S79" s="184">
        <f>(G79/100*'Member Info'!$W$2)</f>
        <v>0</v>
      </c>
      <c r="T79" s="185" t="e">
        <f>G79/100*('Member Info'!K80+'Member Info'!L80)</f>
        <v>#VALUE!</v>
      </c>
      <c r="U79" s="184" t="e">
        <f t="shared" si="2"/>
        <v>#DIV/0!</v>
      </c>
      <c r="V79" s="184" t="e">
        <f t="shared" si="3"/>
        <v>#VALUE!</v>
      </c>
      <c r="W79" s="186" t="e">
        <f t="shared" si="4"/>
        <v>#DIV/0!</v>
      </c>
      <c r="X79" s="187" t="e">
        <f t="shared" si="5"/>
        <v>#VALUE!</v>
      </c>
      <c r="Y79" s="126">
        <f>SUM('GP1 April 23'!AH84+'GP1 May 23'!AH84+'GP1 June 23'!AH84+'GP1 July 23'!AH84+'GP1 Aug 23'!AH84+'GP1 Sep 23'!AH84+'GP1 Oct 23'!AH84+'GP1 Nov 23'!AH84+'GP1 Dec 23'!AH84+'GP1 Jan 24'!AH84+'GP1 Feb 24'!AH84+'GP1 Mar 24'!AH84)</f>
        <v>0</v>
      </c>
      <c r="Z79" s="88" t="e">
        <f>(((IF('GP1 April 23'!M84=1,'GP1 April 23'!G84,0))+
(IF('GP1 May 23'!M84=1,'GP1 May 23'!G84,0))+
(IF('GP1 June 23'!M84=1,'GP1 June 23'!G84,0))+
(IF('GP1 July 23'!M84=1,'GP1 July 23'!G84,0))+
(IF('GP1 Aug 23'!M84=1,'GP1 Aug 23'!G84,0))+
(IF('GP1 Sep 23'!M84=1,'GP1 Sep 23'!G84,0))+
(IF('GP1 Oct 23'!M84=1,'GP1 Oct 23'!G84,0))+
(IF('GP1 Nov 23'!M84=1,'GP1 Nov 23'!G84,0))+
(IF('GP1 Dec 23'!M84=1,'GP1 Dec 23'!G84,0))+
(IF('GP1 Jan 24'!M84=1,'GP1 Jan 24'!G84,0))+
(IF('GP1 Feb 24'!M84=1,'GP1 Feb 24'!G84,0))+
(IF('GP1 Mar 24'!M84=1,'GP1 Mar 24'!G84,0)))/AA79)</f>
        <v>#DIV/0!</v>
      </c>
      <c r="AA79" s="88">
        <f>SUM('GP1 April 23'!M84,'GP1 May 23'!M84,'GP1 June 23'!M84,'GP1 July 23'!M84,'GP1 Aug 23'!M84,'GP1 Sep 23'!M84,'GP1 Oct 23'!M84,'GP1 Nov 23'!M84,'GP1 Dec 23'!M84,'GP1 Jan 24'!M84,'GP1 Feb 24'!M84,'GP1 Mar 24'!M84)</f>
        <v>0</v>
      </c>
    </row>
    <row r="80" spans="1:27" s="2" customFormat="1" ht="15" customHeight="1" x14ac:dyDescent="0.25">
      <c r="A80" s="4">
        <v>53</v>
      </c>
      <c r="B80" s="166">
        <f>'Member Info'!D81</f>
        <v>0</v>
      </c>
      <c r="C80" s="166">
        <f>'Member Info'!E81</f>
        <v>0</v>
      </c>
      <c r="D80" s="166" t="str">
        <f>'Member Info'!G81</f>
        <v/>
      </c>
      <c r="E80" s="166"/>
      <c r="F80" s="167">
        <f>'Member Info'!B81</f>
        <v>0</v>
      </c>
      <c r="G80" s="167">
        <f>'GP1 April 23'!F85+'GP1 May 23'!F85+'GP1 June 23'!F85+'GP1 July 23'!F85+'GP1 Aug 23'!F85+'GP1 Sep 23'!F85+'GP1 Oct 23'!F85+'GP1 Nov 23'!F85+'GP1 Dec 23'!F85+'GP1 Jan 24'!F85+'GP1 Feb 24'!F85+'GP1 Mar 24'!F85+'Error Corrections'!F81</f>
        <v>0</v>
      </c>
      <c r="H80" s="168" t="str">
        <f>IF('Member Info'!O81="", 'Member Info'!K81, "CHANGED MID YEAR")</f>
        <v/>
      </c>
      <c r="I80" s="167"/>
      <c r="J80" s="167"/>
      <c r="K80" s="167"/>
      <c r="L80" s="167"/>
      <c r="M80" s="167">
        <f>'GP1 April 23'!H85+'GP1 May 23'!H85+'GP1 June 23'!H85+'GP1 July 23'!H85+'GP1 Aug 23'!H85+'GP1 Sep 23'!H85+'GP1 Oct 23'!H85+'GP1 Nov 23'!H85+'GP1 Dec 23'!H85+'GP1 Jan 24'!H85+'GP1 Feb 24'!H85+'GP1 Mar 24'!H85+'Error Corrections'!M81</f>
        <v>0</v>
      </c>
      <c r="N80" s="167">
        <f>'GP1 April 23'!I85+'GP1 May 23'!I85+'GP1 June 23'!I85+'GP1 July 23'!I85+'GP1 Aug 23'!I85+'GP1 Sep 23'!I85+'GP1 Oct 23'!I85+'GP1 Nov 23'!I85+'GP1 Dec 23'!I85+'GP1 Jan 24'!I85+'GP1 Feb 24'!I85+'GP1 Mar 24'!I85+'Error Corrections'!N81</f>
        <v>0</v>
      </c>
      <c r="O80" s="215" t="str">
        <f>IF('Error Corrections'!AA81=TRUE, "TRUE", "")</f>
        <v/>
      </c>
      <c r="P80" s="213">
        <f>'Member Info'!Q81</f>
        <v>0</v>
      </c>
      <c r="Q80" s="149">
        <f t="shared" si="0"/>
        <v>0</v>
      </c>
      <c r="R80" s="87">
        <f t="shared" si="1"/>
        <v>0</v>
      </c>
      <c r="S80" s="184">
        <f>(G80/100*'Member Info'!$W$2)</f>
        <v>0</v>
      </c>
      <c r="T80" s="185" t="e">
        <f>G80/100*('Member Info'!K81+'Member Info'!L81)</f>
        <v>#VALUE!</v>
      </c>
      <c r="U80" s="184" t="e">
        <f t="shared" si="2"/>
        <v>#DIV/0!</v>
      </c>
      <c r="V80" s="184" t="e">
        <f t="shared" si="3"/>
        <v>#VALUE!</v>
      </c>
      <c r="W80" s="186" t="e">
        <f t="shared" si="4"/>
        <v>#DIV/0!</v>
      </c>
      <c r="X80" s="187" t="e">
        <f t="shared" si="5"/>
        <v>#VALUE!</v>
      </c>
      <c r="Y80" s="126">
        <f>SUM('GP1 April 23'!AH85+'GP1 May 23'!AH85+'GP1 June 23'!AH85+'GP1 July 23'!AH85+'GP1 Aug 23'!AH85+'GP1 Sep 23'!AH85+'GP1 Oct 23'!AH85+'GP1 Nov 23'!AH85+'GP1 Dec 23'!AH85+'GP1 Jan 24'!AH85+'GP1 Feb 24'!AH85+'GP1 Mar 24'!AH85)</f>
        <v>0</v>
      </c>
      <c r="Z80" s="88" t="e">
        <f>(((IF('GP1 April 23'!M85=1,'GP1 April 23'!G85,0))+
(IF('GP1 May 23'!M85=1,'GP1 May 23'!G85,0))+
(IF('GP1 June 23'!M85=1,'GP1 June 23'!G85,0))+
(IF('GP1 July 23'!M85=1,'GP1 July 23'!G85,0))+
(IF('GP1 Aug 23'!M85=1,'GP1 Aug 23'!G85,0))+
(IF('GP1 Sep 23'!M85=1,'GP1 Sep 23'!G85,0))+
(IF('GP1 Oct 23'!M85=1,'GP1 Oct 23'!G85,0))+
(IF('GP1 Nov 23'!M85=1,'GP1 Nov 23'!G85,0))+
(IF('GP1 Dec 23'!M85=1,'GP1 Dec 23'!G85,0))+
(IF('GP1 Jan 24'!M85=1,'GP1 Jan 24'!G85,0))+
(IF('GP1 Feb 24'!M85=1,'GP1 Feb 24'!G85,0))+
(IF('GP1 Mar 24'!M85=1,'GP1 Mar 24'!G85,0)))/AA80)</f>
        <v>#DIV/0!</v>
      </c>
      <c r="AA80" s="88">
        <f>SUM('GP1 April 23'!M85,'GP1 May 23'!M85,'GP1 June 23'!M85,'GP1 July 23'!M85,'GP1 Aug 23'!M85,'GP1 Sep 23'!M85,'GP1 Oct 23'!M85,'GP1 Nov 23'!M85,'GP1 Dec 23'!M85,'GP1 Jan 24'!M85,'GP1 Feb 24'!M85,'GP1 Mar 24'!M85)</f>
        <v>0</v>
      </c>
    </row>
    <row r="81" spans="1:27" s="2" customFormat="1" x14ac:dyDescent="0.25">
      <c r="A81" s="4">
        <v>54</v>
      </c>
      <c r="B81" s="166">
        <f>'Member Info'!D82</f>
        <v>0</v>
      </c>
      <c r="C81" s="166">
        <f>'Member Info'!E82</f>
        <v>0</v>
      </c>
      <c r="D81" s="166" t="str">
        <f>'Member Info'!G82</f>
        <v/>
      </c>
      <c r="E81" s="166"/>
      <c r="F81" s="167">
        <f>'Member Info'!B82</f>
        <v>0</v>
      </c>
      <c r="G81" s="167">
        <f>'GP1 April 23'!F86+'GP1 May 23'!F86+'GP1 June 23'!F86+'GP1 July 23'!F86+'GP1 Aug 23'!F86+'GP1 Sep 23'!F86+'GP1 Oct 23'!F86+'GP1 Nov 23'!F86+'GP1 Dec 23'!F86+'GP1 Jan 24'!F86+'GP1 Feb 24'!F86+'GP1 Mar 24'!F86+'Error Corrections'!F82</f>
        <v>0</v>
      </c>
      <c r="H81" s="168" t="str">
        <f>IF('Member Info'!O82="", 'Member Info'!K82, "CHANGED MID YEAR")</f>
        <v/>
      </c>
      <c r="I81" s="167"/>
      <c r="J81" s="167"/>
      <c r="K81" s="167"/>
      <c r="L81" s="167"/>
      <c r="M81" s="167">
        <f>'GP1 April 23'!H86+'GP1 May 23'!H86+'GP1 June 23'!H86+'GP1 July 23'!H86+'GP1 Aug 23'!H86+'GP1 Sep 23'!H86+'GP1 Oct 23'!H86+'GP1 Nov 23'!H86+'GP1 Dec 23'!H86+'GP1 Jan 24'!H86+'GP1 Feb 24'!H86+'GP1 Mar 24'!H86+'Error Corrections'!M82</f>
        <v>0</v>
      </c>
      <c r="N81" s="167">
        <f>'GP1 April 23'!I86+'GP1 May 23'!I86+'GP1 June 23'!I86+'GP1 July 23'!I86+'GP1 Aug 23'!I86+'GP1 Sep 23'!I86+'GP1 Oct 23'!I86+'GP1 Nov 23'!I86+'GP1 Dec 23'!I86+'GP1 Jan 24'!I86+'GP1 Feb 24'!I86+'GP1 Mar 24'!I86+'Error Corrections'!N82</f>
        <v>0</v>
      </c>
      <c r="O81" s="215" t="str">
        <f>IF('Error Corrections'!AA82=TRUE, "TRUE", "")</f>
        <v/>
      </c>
      <c r="P81" s="213">
        <f>'Member Info'!Q82</f>
        <v>0</v>
      </c>
      <c r="Q81" s="149">
        <f t="shared" si="0"/>
        <v>0</v>
      </c>
      <c r="R81" s="87">
        <f t="shared" si="1"/>
        <v>0</v>
      </c>
      <c r="S81" s="184">
        <f>(G81/100*'Member Info'!$W$2)</f>
        <v>0</v>
      </c>
      <c r="T81" s="185" t="e">
        <f>G81/100*('Member Info'!K82+'Member Info'!L82)</f>
        <v>#VALUE!</v>
      </c>
      <c r="U81" s="184" t="e">
        <f t="shared" si="2"/>
        <v>#DIV/0!</v>
      </c>
      <c r="V81" s="184" t="e">
        <f t="shared" si="3"/>
        <v>#VALUE!</v>
      </c>
      <c r="W81" s="186" t="e">
        <f t="shared" si="4"/>
        <v>#DIV/0!</v>
      </c>
      <c r="X81" s="187" t="e">
        <f t="shared" si="5"/>
        <v>#VALUE!</v>
      </c>
      <c r="Y81" s="126">
        <f>SUM('GP1 April 23'!AH86+'GP1 May 23'!AH86+'GP1 June 23'!AH86+'GP1 July 23'!AH86+'GP1 Aug 23'!AH86+'GP1 Sep 23'!AH86+'GP1 Oct 23'!AH86+'GP1 Nov 23'!AH86+'GP1 Dec 23'!AH86+'GP1 Jan 24'!AH86+'GP1 Feb 24'!AH86+'GP1 Mar 24'!AH86)</f>
        <v>0</v>
      </c>
      <c r="Z81" s="88" t="e">
        <f>(((IF('GP1 April 23'!M86=1,'GP1 April 23'!G86,0))+
(IF('GP1 May 23'!M86=1,'GP1 May 23'!G86,0))+
(IF('GP1 June 23'!M86=1,'GP1 June 23'!G86,0))+
(IF('GP1 July 23'!M86=1,'GP1 July 23'!G86,0))+
(IF('GP1 Aug 23'!M86=1,'GP1 Aug 23'!G86,0))+
(IF('GP1 Sep 23'!M86=1,'GP1 Sep 23'!G86,0))+
(IF('GP1 Oct 23'!M86=1,'GP1 Oct 23'!G86,0))+
(IF('GP1 Nov 23'!M86=1,'GP1 Nov 23'!G86,0))+
(IF('GP1 Dec 23'!M86=1,'GP1 Dec 23'!G86,0))+
(IF('GP1 Jan 24'!M86=1,'GP1 Jan 24'!G86,0))+
(IF('GP1 Feb 24'!M86=1,'GP1 Feb 24'!G86,0))+
(IF('GP1 Mar 24'!M86=1,'GP1 Mar 24'!G86,0)))/AA81)</f>
        <v>#DIV/0!</v>
      </c>
      <c r="AA81" s="88">
        <f>SUM('GP1 April 23'!M86,'GP1 May 23'!M86,'GP1 June 23'!M86,'GP1 July 23'!M86,'GP1 Aug 23'!M86,'GP1 Sep 23'!M86,'GP1 Oct 23'!M86,'GP1 Nov 23'!M86,'GP1 Dec 23'!M86,'GP1 Jan 24'!M86,'GP1 Feb 24'!M86,'GP1 Mar 24'!M86)</f>
        <v>0</v>
      </c>
    </row>
    <row r="82" spans="1:27" s="2" customFormat="1" x14ac:dyDescent="0.25">
      <c r="A82" s="4">
        <v>55</v>
      </c>
      <c r="B82" s="166">
        <f>'Member Info'!D83</f>
        <v>0</v>
      </c>
      <c r="C82" s="166">
        <f>'Member Info'!E83</f>
        <v>0</v>
      </c>
      <c r="D82" s="166" t="str">
        <f>'Member Info'!G83</f>
        <v/>
      </c>
      <c r="E82" s="166"/>
      <c r="F82" s="167">
        <f>'Member Info'!B83</f>
        <v>0</v>
      </c>
      <c r="G82" s="167">
        <f>'GP1 April 23'!F87+'GP1 May 23'!F87+'GP1 June 23'!F87+'GP1 July 23'!F87+'GP1 Aug 23'!F87+'GP1 Sep 23'!F87+'GP1 Oct 23'!F87+'GP1 Nov 23'!F87+'GP1 Dec 23'!F87+'GP1 Jan 24'!F87+'GP1 Feb 24'!F87+'GP1 Mar 24'!F87+'Error Corrections'!F83</f>
        <v>0</v>
      </c>
      <c r="H82" s="168" t="str">
        <f>IF('Member Info'!O83="", 'Member Info'!K83, "CHANGED MID YEAR")</f>
        <v/>
      </c>
      <c r="I82" s="167"/>
      <c r="J82" s="167"/>
      <c r="K82" s="167"/>
      <c r="L82" s="167"/>
      <c r="M82" s="167">
        <f>'GP1 April 23'!H87+'GP1 May 23'!H87+'GP1 June 23'!H87+'GP1 July 23'!H87+'GP1 Aug 23'!H87+'GP1 Sep 23'!H87+'GP1 Oct 23'!H87+'GP1 Nov 23'!H87+'GP1 Dec 23'!H87+'GP1 Jan 24'!H87+'GP1 Feb 24'!H87+'GP1 Mar 24'!H87+'Error Corrections'!M83</f>
        <v>0</v>
      </c>
      <c r="N82" s="167">
        <f>'GP1 April 23'!I87+'GP1 May 23'!I87+'GP1 June 23'!I87+'GP1 July 23'!I87+'GP1 Aug 23'!I87+'GP1 Sep 23'!I87+'GP1 Oct 23'!I87+'GP1 Nov 23'!I87+'GP1 Dec 23'!I87+'GP1 Jan 24'!I87+'GP1 Feb 24'!I87+'GP1 Mar 24'!I87+'Error Corrections'!N83</f>
        <v>0</v>
      </c>
      <c r="O82" s="215" t="str">
        <f>IF('Error Corrections'!AA83=TRUE, "TRUE", "")</f>
        <v/>
      </c>
      <c r="P82" s="213">
        <f>'Member Info'!Q83</f>
        <v>0</v>
      </c>
      <c r="Q82" s="149">
        <f t="shared" si="0"/>
        <v>0</v>
      </c>
      <c r="R82" s="87">
        <f t="shared" si="1"/>
        <v>0</v>
      </c>
      <c r="S82" s="184">
        <f>(G82/100*'Member Info'!$W$2)</f>
        <v>0</v>
      </c>
      <c r="T82" s="185" t="e">
        <f>G82/100*('Member Info'!K83+'Member Info'!L83)</f>
        <v>#VALUE!</v>
      </c>
      <c r="U82" s="184" t="e">
        <f t="shared" si="2"/>
        <v>#DIV/0!</v>
      </c>
      <c r="V82" s="184" t="e">
        <f t="shared" si="3"/>
        <v>#VALUE!</v>
      </c>
      <c r="W82" s="186" t="e">
        <f t="shared" si="4"/>
        <v>#DIV/0!</v>
      </c>
      <c r="X82" s="187" t="e">
        <f t="shared" si="5"/>
        <v>#VALUE!</v>
      </c>
      <c r="Y82" s="126">
        <f>SUM('GP1 April 23'!AH87+'GP1 May 23'!AH87+'GP1 June 23'!AH87+'GP1 July 23'!AH87+'GP1 Aug 23'!AH87+'GP1 Sep 23'!AH87+'GP1 Oct 23'!AH87+'GP1 Nov 23'!AH87+'GP1 Dec 23'!AH87+'GP1 Jan 24'!AH87+'GP1 Feb 24'!AH87+'GP1 Mar 24'!AH87)</f>
        <v>0</v>
      </c>
      <c r="Z82" s="88" t="e">
        <f>(((IF('GP1 April 23'!M87=1,'GP1 April 23'!G87,0))+
(IF('GP1 May 23'!M87=1,'GP1 May 23'!G87,0))+
(IF('GP1 June 23'!M87=1,'GP1 June 23'!G87,0))+
(IF('GP1 July 23'!M87=1,'GP1 July 23'!G87,0))+
(IF('GP1 Aug 23'!M87=1,'GP1 Aug 23'!G87,0))+
(IF('GP1 Sep 23'!M87=1,'GP1 Sep 23'!G87,0))+
(IF('GP1 Oct 23'!M87=1,'GP1 Oct 23'!G87,0))+
(IF('GP1 Nov 23'!M87=1,'GP1 Nov 23'!G87,0))+
(IF('GP1 Dec 23'!M87=1,'GP1 Dec 23'!G87,0))+
(IF('GP1 Jan 24'!M87=1,'GP1 Jan 24'!G87,0))+
(IF('GP1 Feb 24'!M87=1,'GP1 Feb 24'!G87,0))+
(IF('GP1 Mar 24'!M87=1,'GP1 Mar 24'!G87,0)))/AA82)</f>
        <v>#DIV/0!</v>
      </c>
      <c r="AA82" s="88">
        <f>SUM('GP1 April 23'!M87,'GP1 May 23'!M87,'GP1 June 23'!M87,'GP1 July 23'!M87,'GP1 Aug 23'!M87,'GP1 Sep 23'!M87,'GP1 Oct 23'!M87,'GP1 Nov 23'!M87,'GP1 Dec 23'!M87,'GP1 Jan 24'!M87,'GP1 Feb 24'!M87,'GP1 Mar 24'!M87)</f>
        <v>0</v>
      </c>
    </row>
    <row r="83" spans="1:27" s="2" customFormat="1" ht="15.75" customHeight="1" x14ac:dyDescent="0.25">
      <c r="A83" s="4">
        <v>56</v>
      </c>
      <c r="B83" s="166">
        <f>'Member Info'!D84</f>
        <v>0</v>
      </c>
      <c r="C83" s="166">
        <f>'Member Info'!E84</f>
        <v>0</v>
      </c>
      <c r="D83" s="166" t="str">
        <f>'Member Info'!G84</f>
        <v/>
      </c>
      <c r="E83" s="166"/>
      <c r="F83" s="167">
        <f>'Member Info'!B84</f>
        <v>0</v>
      </c>
      <c r="G83" s="167">
        <f>'GP1 April 23'!F88+'GP1 May 23'!F88+'GP1 June 23'!F88+'GP1 July 23'!F88+'GP1 Aug 23'!F88+'GP1 Sep 23'!F88+'GP1 Oct 23'!F88+'GP1 Nov 23'!F88+'GP1 Dec 23'!F88+'GP1 Jan 24'!F88+'GP1 Feb 24'!F88+'GP1 Mar 24'!F88+'Error Corrections'!F84</f>
        <v>0</v>
      </c>
      <c r="H83" s="168" t="str">
        <f>IF('Member Info'!O84="", 'Member Info'!K84, "CHANGED MID YEAR")</f>
        <v/>
      </c>
      <c r="I83" s="167"/>
      <c r="J83" s="167"/>
      <c r="K83" s="167"/>
      <c r="L83" s="167"/>
      <c r="M83" s="167">
        <f>'GP1 April 23'!H88+'GP1 May 23'!H88+'GP1 June 23'!H88+'GP1 July 23'!H88+'GP1 Aug 23'!H88+'GP1 Sep 23'!H88+'GP1 Oct 23'!H88+'GP1 Nov 23'!H88+'GP1 Dec 23'!H88+'GP1 Jan 24'!H88+'GP1 Feb 24'!H88+'GP1 Mar 24'!H88+'Error Corrections'!M84</f>
        <v>0</v>
      </c>
      <c r="N83" s="167">
        <f>'GP1 April 23'!I88+'GP1 May 23'!I88+'GP1 June 23'!I88+'GP1 July 23'!I88+'GP1 Aug 23'!I88+'GP1 Sep 23'!I88+'GP1 Oct 23'!I88+'GP1 Nov 23'!I88+'GP1 Dec 23'!I88+'GP1 Jan 24'!I88+'GP1 Feb 24'!I88+'GP1 Mar 24'!I88+'Error Corrections'!N84</f>
        <v>0</v>
      </c>
      <c r="O83" s="215" t="str">
        <f>IF('Error Corrections'!AA84=TRUE, "TRUE", "")</f>
        <v/>
      </c>
      <c r="P83" s="213">
        <f>'Member Info'!Q84</f>
        <v>0</v>
      </c>
      <c r="Q83" s="149">
        <f t="shared" si="0"/>
        <v>0</v>
      </c>
      <c r="R83" s="87">
        <f t="shared" si="1"/>
        <v>0</v>
      </c>
      <c r="S83" s="184">
        <f>(G83/100*'Member Info'!$W$2)</f>
        <v>0</v>
      </c>
      <c r="T83" s="185" t="e">
        <f>G83/100*('Member Info'!K84+'Member Info'!L84)</f>
        <v>#VALUE!</v>
      </c>
      <c r="U83" s="184" t="e">
        <f t="shared" si="2"/>
        <v>#DIV/0!</v>
      </c>
      <c r="V83" s="184" t="e">
        <f t="shared" si="3"/>
        <v>#VALUE!</v>
      </c>
      <c r="W83" s="186" t="e">
        <f t="shared" si="4"/>
        <v>#DIV/0!</v>
      </c>
      <c r="X83" s="187" t="e">
        <f t="shared" si="5"/>
        <v>#VALUE!</v>
      </c>
      <c r="Y83" s="126">
        <f>SUM('GP1 April 23'!AH88+'GP1 May 23'!AH88+'GP1 June 23'!AH88+'GP1 July 23'!AH88+'GP1 Aug 23'!AH88+'GP1 Sep 23'!AH88+'GP1 Oct 23'!AH88+'GP1 Nov 23'!AH88+'GP1 Dec 23'!AH88+'GP1 Jan 24'!AH88+'GP1 Feb 24'!AH88+'GP1 Mar 24'!AH88)</f>
        <v>0</v>
      </c>
      <c r="Z83" s="88" t="e">
        <f>(((IF('GP1 April 23'!M88=1,'GP1 April 23'!G88,0))+
(IF('GP1 May 23'!M88=1,'GP1 May 23'!G88,0))+
(IF('GP1 June 23'!M88=1,'GP1 June 23'!G88,0))+
(IF('GP1 July 23'!M88=1,'GP1 July 23'!G88,0))+
(IF('GP1 Aug 23'!M88=1,'GP1 Aug 23'!G88,0))+
(IF('GP1 Sep 23'!M88=1,'GP1 Sep 23'!G88,0))+
(IF('GP1 Oct 23'!M88=1,'GP1 Oct 23'!G88,0))+
(IF('GP1 Nov 23'!M88=1,'GP1 Nov 23'!G88,0))+
(IF('GP1 Dec 23'!M88=1,'GP1 Dec 23'!G88,0))+
(IF('GP1 Jan 24'!M88=1,'GP1 Jan 24'!G88,0))+
(IF('GP1 Feb 24'!M88=1,'GP1 Feb 24'!G88,0))+
(IF('GP1 Mar 24'!M88=1,'GP1 Mar 24'!G88,0)))/AA83)</f>
        <v>#DIV/0!</v>
      </c>
      <c r="AA83" s="88">
        <f>SUM('GP1 April 23'!M88,'GP1 May 23'!M88,'GP1 June 23'!M88,'GP1 July 23'!M88,'GP1 Aug 23'!M88,'GP1 Sep 23'!M88,'GP1 Oct 23'!M88,'GP1 Nov 23'!M88,'GP1 Dec 23'!M88,'GP1 Jan 24'!M88,'GP1 Feb 24'!M88,'GP1 Mar 24'!M88)</f>
        <v>0</v>
      </c>
    </row>
    <row r="84" spans="1:27" s="2" customFormat="1" x14ac:dyDescent="0.25">
      <c r="A84" s="4">
        <v>57</v>
      </c>
      <c r="B84" s="166">
        <f>'Member Info'!D85</f>
        <v>0</v>
      </c>
      <c r="C84" s="166">
        <f>'Member Info'!E85</f>
        <v>0</v>
      </c>
      <c r="D84" s="166" t="str">
        <f>'Member Info'!G85</f>
        <v/>
      </c>
      <c r="E84" s="166"/>
      <c r="F84" s="167">
        <f>'Member Info'!B85</f>
        <v>0</v>
      </c>
      <c r="G84" s="167">
        <f>'GP1 April 23'!F89+'GP1 May 23'!F89+'GP1 June 23'!F89+'GP1 July 23'!F89+'GP1 Aug 23'!F89+'GP1 Sep 23'!F89+'GP1 Oct 23'!F89+'GP1 Nov 23'!F89+'GP1 Dec 23'!F89+'GP1 Jan 24'!F89+'GP1 Feb 24'!F89+'GP1 Mar 24'!F89+'Error Corrections'!F85</f>
        <v>0</v>
      </c>
      <c r="H84" s="168" t="str">
        <f>IF('Member Info'!O85="", 'Member Info'!K85, "CHANGED MID YEAR")</f>
        <v/>
      </c>
      <c r="I84" s="167"/>
      <c r="J84" s="167"/>
      <c r="K84" s="167"/>
      <c r="L84" s="167"/>
      <c r="M84" s="167">
        <f>'GP1 April 23'!H89+'GP1 May 23'!H89+'GP1 June 23'!H89+'GP1 July 23'!H89+'GP1 Aug 23'!H89+'GP1 Sep 23'!H89+'GP1 Oct 23'!H89+'GP1 Nov 23'!H89+'GP1 Dec 23'!H89+'GP1 Jan 24'!H89+'GP1 Feb 24'!H89+'GP1 Mar 24'!H89+'Error Corrections'!M85</f>
        <v>0</v>
      </c>
      <c r="N84" s="167">
        <f>'GP1 April 23'!I89+'GP1 May 23'!I89+'GP1 June 23'!I89+'GP1 July 23'!I89+'GP1 Aug 23'!I89+'GP1 Sep 23'!I89+'GP1 Oct 23'!I89+'GP1 Nov 23'!I89+'GP1 Dec 23'!I89+'GP1 Jan 24'!I89+'GP1 Feb 24'!I89+'GP1 Mar 24'!I89+'Error Corrections'!N85</f>
        <v>0</v>
      </c>
      <c r="O84" s="215" t="str">
        <f>IF('Error Corrections'!AA85=TRUE, "TRUE", "")</f>
        <v/>
      </c>
      <c r="P84" s="213">
        <f>'Member Info'!Q85</f>
        <v>0</v>
      </c>
      <c r="Q84" s="149">
        <f t="shared" si="0"/>
        <v>0</v>
      </c>
      <c r="R84" s="87">
        <f t="shared" si="1"/>
        <v>0</v>
      </c>
      <c r="S84" s="184">
        <f>(G84/100*'Member Info'!$W$2)</f>
        <v>0</v>
      </c>
      <c r="T84" s="185" t="e">
        <f>G84/100*('Member Info'!K85+'Member Info'!L85)</f>
        <v>#VALUE!</v>
      </c>
      <c r="U84" s="184" t="e">
        <f t="shared" si="2"/>
        <v>#DIV/0!</v>
      </c>
      <c r="V84" s="184" t="e">
        <f t="shared" si="3"/>
        <v>#VALUE!</v>
      </c>
      <c r="W84" s="186" t="e">
        <f t="shared" si="4"/>
        <v>#DIV/0!</v>
      </c>
      <c r="X84" s="187" t="e">
        <f t="shared" si="5"/>
        <v>#VALUE!</v>
      </c>
      <c r="Y84" s="126">
        <f>SUM('GP1 April 23'!AH89+'GP1 May 23'!AH89+'GP1 June 23'!AH89+'GP1 July 23'!AH89+'GP1 Aug 23'!AH89+'GP1 Sep 23'!AH89+'GP1 Oct 23'!AH89+'GP1 Nov 23'!AH89+'GP1 Dec 23'!AH89+'GP1 Jan 24'!AH89+'GP1 Feb 24'!AH89+'GP1 Mar 24'!AH89)</f>
        <v>0</v>
      </c>
      <c r="Z84" s="88" t="e">
        <f>(((IF('GP1 April 23'!M89=1,'GP1 April 23'!G89,0))+
(IF('GP1 May 23'!M89=1,'GP1 May 23'!G89,0))+
(IF('GP1 June 23'!M89=1,'GP1 June 23'!G89,0))+
(IF('GP1 July 23'!M89=1,'GP1 July 23'!G89,0))+
(IF('GP1 Aug 23'!M89=1,'GP1 Aug 23'!G89,0))+
(IF('GP1 Sep 23'!M89=1,'GP1 Sep 23'!G89,0))+
(IF('GP1 Oct 23'!M89=1,'GP1 Oct 23'!G89,0))+
(IF('GP1 Nov 23'!M89=1,'GP1 Nov 23'!G89,0))+
(IF('GP1 Dec 23'!M89=1,'GP1 Dec 23'!G89,0))+
(IF('GP1 Jan 24'!M89=1,'GP1 Jan 24'!G89,0))+
(IF('GP1 Feb 24'!M89=1,'GP1 Feb 24'!G89,0))+
(IF('GP1 Mar 24'!M89=1,'GP1 Mar 24'!G89,0)))/AA84)</f>
        <v>#DIV/0!</v>
      </c>
      <c r="AA84" s="88">
        <f>SUM('GP1 April 23'!M89,'GP1 May 23'!M89,'GP1 June 23'!M89,'GP1 July 23'!M89,'GP1 Aug 23'!M89,'GP1 Sep 23'!M89,'GP1 Oct 23'!M89,'GP1 Nov 23'!M89,'GP1 Dec 23'!M89,'GP1 Jan 24'!M89,'GP1 Feb 24'!M89,'GP1 Mar 24'!M89)</f>
        <v>0</v>
      </c>
    </row>
    <row r="85" spans="1:27" s="2" customFormat="1" x14ac:dyDescent="0.25">
      <c r="A85" s="4">
        <v>58</v>
      </c>
      <c r="B85" s="166">
        <f>'Member Info'!D86</f>
        <v>0</v>
      </c>
      <c r="C85" s="166">
        <f>'Member Info'!E86</f>
        <v>0</v>
      </c>
      <c r="D85" s="166" t="str">
        <f>'Member Info'!G86</f>
        <v/>
      </c>
      <c r="E85" s="166"/>
      <c r="F85" s="167">
        <f>'Member Info'!B86</f>
        <v>0</v>
      </c>
      <c r="G85" s="167">
        <f>'GP1 April 23'!F90+'GP1 May 23'!F90+'GP1 June 23'!F90+'GP1 July 23'!F90+'GP1 Aug 23'!F90+'GP1 Sep 23'!F90+'GP1 Oct 23'!F90+'GP1 Nov 23'!F90+'GP1 Dec 23'!F90+'GP1 Jan 24'!F90+'GP1 Feb 24'!F90+'GP1 Mar 24'!F90+'Error Corrections'!F86</f>
        <v>0</v>
      </c>
      <c r="H85" s="168" t="str">
        <f>IF('Member Info'!O86="", 'Member Info'!K86, "CHANGED MID YEAR")</f>
        <v/>
      </c>
      <c r="I85" s="167"/>
      <c r="J85" s="167"/>
      <c r="K85" s="167"/>
      <c r="L85" s="167"/>
      <c r="M85" s="167">
        <f>'GP1 April 23'!H90+'GP1 May 23'!H90+'GP1 June 23'!H90+'GP1 July 23'!H90+'GP1 Aug 23'!H90+'GP1 Sep 23'!H90+'GP1 Oct 23'!H90+'GP1 Nov 23'!H90+'GP1 Dec 23'!H90+'GP1 Jan 24'!H90+'GP1 Feb 24'!H90+'GP1 Mar 24'!H90+'Error Corrections'!M86</f>
        <v>0</v>
      </c>
      <c r="N85" s="167">
        <f>'GP1 April 23'!I90+'GP1 May 23'!I90+'GP1 June 23'!I90+'GP1 July 23'!I90+'GP1 Aug 23'!I90+'GP1 Sep 23'!I90+'GP1 Oct 23'!I90+'GP1 Nov 23'!I90+'GP1 Dec 23'!I90+'GP1 Jan 24'!I90+'GP1 Feb 24'!I90+'GP1 Mar 24'!I90+'Error Corrections'!N86</f>
        <v>0</v>
      </c>
      <c r="O85" s="215" t="str">
        <f>IF('Error Corrections'!AA86=TRUE, "TRUE", "")</f>
        <v/>
      </c>
      <c r="P85" s="213">
        <f>'Member Info'!Q86</f>
        <v>0</v>
      </c>
      <c r="Q85" s="149">
        <f t="shared" si="0"/>
        <v>0</v>
      </c>
      <c r="R85" s="87">
        <f t="shared" si="1"/>
        <v>0</v>
      </c>
      <c r="S85" s="184">
        <f>(G85/100*'Member Info'!$W$2)</f>
        <v>0</v>
      </c>
      <c r="T85" s="185" t="e">
        <f>G85/100*('Member Info'!K86+'Member Info'!L86)</f>
        <v>#VALUE!</v>
      </c>
      <c r="U85" s="184" t="e">
        <f t="shared" si="2"/>
        <v>#DIV/0!</v>
      </c>
      <c r="V85" s="184" t="e">
        <f t="shared" si="3"/>
        <v>#VALUE!</v>
      </c>
      <c r="W85" s="186" t="e">
        <f t="shared" si="4"/>
        <v>#DIV/0!</v>
      </c>
      <c r="X85" s="187" t="e">
        <f t="shared" si="5"/>
        <v>#VALUE!</v>
      </c>
      <c r="Y85" s="126">
        <f>SUM('GP1 April 23'!AH90+'GP1 May 23'!AH90+'GP1 June 23'!AH90+'GP1 July 23'!AH90+'GP1 Aug 23'!AH90+'GP1 Sep 23'!AH90+'GP1 Oct 23'!AH90+'GP1 Nov 23'!AH90+'GP1 Dec 23'!AH90+'GP1 Jan 24'!AH90+'GP1 Feb 24'!AH90+'GP1 Mar 24'!AH90)</f>
        <v>0</v>
      </c>
      <c r="Z85" s="88" t="e">
        <f>(((IF('GP1 April 23'!M90=1,'GP1 April 23'!G90,0))+
(IF('GP1 May 23'!M90=1,'GP1 May 23'!G90,0))+
(IF('GP1 June 23'!M90=1,'GP1 June 23'!G90,0))+
(IF('GP1 July 23'!M90=1,'GP1 July 23'!G90,0))+
(IF('GP1 Aug 23'!M90=1,'GP1 Aug 23'!G90,0))+
(IF('GP1 Sep 23'!M90=1,'GP1 Sep 23'!G90,0))+
(IF('GP1 Oct 23'!M90=1,'GP1 Oct 23'!G90,0))+
(IF('GP1 Nov 23'!M90=1,'GP1 Nov 23'!G90,0))+
(IF('GP1 Dec 23'!M90=1,'GP1 Dec 23'!G90,0))+
(IF('GP1 Jan 24'!M90=1,'GP1 Jan 24'!G90,0))+
(IF('GP1 Feb 24'!M90=1,'GP1 Feb 24'!G90,0))+
(IF('GP1 Mar 24'!M90=1,'GP1 Mar 24'!G90,0)))/AA85)</f>
        <v>#DIV/0!</v>
      </c>
      <c r="AA85" s="88">
        <f>SUM('GP1 April 23'!M90,'GP1 May 23'!M90,'GP1 June 23'!M90,'GP1 July 23'!M90,'GP1 Aug 23'!M90,'GP1 Sep 23'!M90,'GP1 Oct 23'!M90,'GP1 Nov 23'!M90,'GP1 Dec 23'!M90,'GP1 Jan 24'!M90,'GP1 Feb 24'!M90,'GP1 Mar 24'!M90)</f>
        <v>0</v>
      </c>
    </row>
    <row r="86" spans="1:27" s="2" customFormat="1" ht="15.75" customHeight="1" x14ac:dyDescent="0.25">
      <c r="A86" s="4">
        <v>59</v>
      </c>
      <c r="B86" s="166">
        <f>'Member Info'!D87</f>
        <v>0</v>
      </c>
      <c r="C86" s="166">
        <f>'Member Info'!E87</f>
        <v>0</v>
      </c>
      <c r="D86" s="166" t="str">
        <f>'Member Info'!G87</f>
        <v/>
      </c>
      <c r="E86" s="166"/>
      <c r="F86" s="167">
        <f>'Member Info'!B87</f>
        <v>0</v>
      </c>
      <c r="G86" s="167">
        <f>'GP1 April 23'!F91+'GP1 May 23'!F91+'GP1 June 23'!F91+'GP1 July 23'!F91+'GP1 Aug 23'!F91+'GP1 Sep 23'!F91+'GP1 Oct 23'!F91+'GP1 Nov 23'!F91+'GP1 Dec 23'!F91+'GP1 Jan 24'!F91+'GP1 Feb 24'!F91+'GP1 Mar 24'!F91+'Error Corrections'!F87</f>
        <v>0</v>
      </c>
      <c r="H86" s="168" t="str">
        <f>IF('Member Info'!O87="", 'Member Info'!K87, "CHANGED MID YEAR")</f>
        <v/>
      </c>
      <c r="I86" s="167"/>
      <c r="J86" s="167"/>
      <c r="K86" s="167"/>
      <c r="L86" s="167"/>
      <c r="M86" s="167">
        <f>'GP1 April 23'!H91+'GP1 May 23'!H91+'GP1 June 23'!H91+'GP1 July 23'!H91+'GP1 Aug 23'!H91+'GP1 Sep 23'!H91+'GP1 Oct 23'!H91+'GP1 Nov 23'!H91+'GP1 Dec 23'!H91+'GP1 Jan 24'!H91+'GP1 Feb 24'!H91+'GP1 Mar 24'!H91+'Error Corrections'!M87</f>
        <v>0</v>
      </c>
      <c r="N86" s="167">
        <f>'GP1 April 23'!I91+'GP1 May 23'!I91+'GP1 June 23'!I91+'GP1 July 23'!I91+'GP1 Aug 23'!I91+'GP1 Sep 23'!I91+'GP1 Oct 23'!I91+'GP1 Nov 23'!I91+'GP1 Dec 23'!I91+'GP1 Jan 24'!I91+'GP1 Feb 24'!I91+'GP1 Mar 24'!I91+'Error Corrections'!N87</f>
        <v>0</v>
      </c>
      <c r="O86" s="215" t="str">
        <f>IF('Error Corrections'!AA87=TRUE, "TRUE", "")</f>
        <v/>
      </c>
      <c r="P86" s="213">
        <f>'Member Info'!Q87</f>
        <v>0</v>
      </c>
      <c r="Q86" s="149">
        <f t="shared" si="0"/>
        <v>0</v>
      </c>
      <c r="R86" s="87">
        <f t="shared" si="1"/>
        <v>0</v>
      </c>
      <c r="S86" s="184">
        <f>(G86/100*'Member Info'!$W$2)</f>
        <v>0</v>
      </c>
      <c r="T86" s="185" t="e">
        <f>G86/100*('Member Info'!K87+'Member Info'!L87)</f>
        <v>#VALUE!</v>
      </c>
      <c r="U86" s="184" t="e">
        <f t="shared" si="2"/>
        <v>#DIV/0!</v>
      </c>
      <c r="V86" s="184" t="e">
        <f t="shared" si="3"/>
        <v>#VALUE!</v>
      </c>
      <c r="W86" s="186" t="e">
        <f t="shared" si="4"/>
        <v>#DIV/0!</v>
      </c>
      <c r="X86" s="187" t="e">
        <f t="shared" si="5"/>
        <v>#VALUE!</v>
      </c>
      <c r="Y86" s="126">
        <f>SUM('GP1 April 23'!AH91+'GP1 May 23'!AH91+'GP1 June 23'!AH91+'GP1 July 23'!AH91+'GP1 Aug 23'!AH91+'GP1 Sep 23'!AH91+'GP1 Oct 23'!AH91+'GP1 Nov 23'!AH91+'GP1 Dec 23'!AH91+'GP1 Jan 24'!AH91+'GP1 Feb 24'!AH91+'GP1 Mar 24'!AH91)</f>
        <v>0</v>
      </c>
      <c r="Z86" s="88" t="e">
        <f>(((IF('GP1 April 23'!M91=1,'GP1 April 23'!G91,0))+
(IF('GP1 May 23'!M91=1,'GP1 May 23'!G91,0))+
(IF('GP1 June 23'!M91=1,'GP1 June 23'!G91,0))+
(IF('GP1 July 23'!M91=1,'GP1 July 23'!G91,0))+
(IF('GP1 Aug 23'!M91=1,'GP1 Aug 23'!G91,0))+
(IF('GP1 Sep 23'!M91=1,'GP1 Sep 23'!G91,0))+
(IF('GP1 Oct 23'!M91=1,'GP1 Oct 23'!G91,0))+
(IF('GP1 Nov 23'!M91=1,'GP1 Nov 23'!G91,0))+
(IF('GP1 Dec 23'!M91=1,'GP1 Dec 23'!G91,0))+
(IF('GP1 Jan 24'!M91=1,'GP1 Jan 24'!G91,0))+
(IF('GP1 Feb 24'!M91=1,'GP1 Feb 24'!G91,0))+
(IF('GP1 Mar 24'!M91=1,'GP1 Mar 24'!G91,0)))/AA86)</f>
        <v>#DIV/0!</v>
      </c>
      <c r="AA86" s="88">
        <f>SUM('GP1 April 23'!M91,'GP1 May 23'!M91,'GP1 June 23'!M91,'GP1 July 23'!M91,'GP1 Aug 23'!M91,'GP1 Sep 23'!M91,'GP1 Oct 23'!M91,'GP1 Nov 23'!M91,'GP1 Dec 23'!M91,'GP1 Jan 24'!M91,'GP1 Feb 24'!M91,'GP1 Mar 24'!M91)</f>
        <v>0</v>
      </c>
    </row>
    <row r="87" spans="1:27" s="2" customFormat="1" x14ac:dyDescent="0.25">
      <c r="A87" s="4">
        <v>60</v>
      </c>
      <c r="B87" s="166">
        <f>'Member Info'!D88</f>
        <v>0</v>
      </c>
      <c r="C87" s="166">
        <f>'Member Info'!E88</f>
        <v>0</v>
      </c>
      <c r="D87" s="166" t="str">
        <f>'Member Info'!G88</f>
        <v/>
      </c>
      <c r="E87" s="166"/>
      <c r="F87" s="167">
        <f>'Member Info'!B88</f>
        <v>0</v>
      </c>
      <c r="G87" s="167">
        <f>'GP1 April 23'!F92+'GP1 May 23'!F92+'GP1 June 23'!F92+'GP1 July 23'!F92+'GP1 Aug 23'!F92+'GP1 Sep 23'!F92+'GP1 Oct 23'!F92+'GP1 Nov 23'!F92+'GP1 Dec 23'!F92+'GP1 Jan 24'!F92+'GP1 Feb 24'!F92+'GP1 Mar 24'!F92+'Error Corrections'!F88</f>
        <v>0</v>
      </c>
      <c r="H87" s="168" t="str">
        <f>IF('Member Info'!O88="", 'Member Info'!K88, "CHANGED MID YEAR")</f>
        <v/>
      </c>
      <c r="I87" s="167"/>
      <c r="J87" s="167"/>
      <c r="K87" s="167"/>
      <c r="L87" s="167"/>
      <c r="M87" s="167">
        <f>'GP1 April 23'!H92+'GP1 May 23'!H92+'GP1 June 23'!H92+'GP1 July 23'!H92+'GP1 Aug 23'!H92+'GP1 Sep 23'!H92+'GP1 Oct 23'!H92+'GP1 Nov 23'!H92+'GP1 Dec 23'!H92+'GP1 Jan 24'!H92+'GP1 Feb 24'!H92+'GP1 Mar 24'!H92+'Error Corrections'!M88</f>
        <v>0</v>
      </c>
      <c r="N87" s="167">
        <f>'GP1 April 23'!I92+'GP1 May 23'!I92+'GP1 June 23'!I92+'GP1 July 23'!I92+'GP1 Aug 23'!I92+'GP1 Sep 23'!I92+'GP1 Oct 23'!I92+'GP1 Nov 23'!I92+'GP1 Dec 23'!I92+'GP1 Jan 24'!I92+'GP1 Feb 24'!I92+'GP1 Mar 24'!I92+'Error Corrections'!N88</f>
        <v>0</v>
      </c>
      <c r="O87" s="215" t="str">
        <f>IF('Error Corrections'!AA88=TRUE, "TRUE", "")</f>
        <v/>
      </c>
      <c r="P87" s="213">
        <f>'Member Info'!Q88</f>
        <v>0</v>
      </c>
      <c r="Q87" s="149">
        <f t="shared" si="0"/>
        <v>0</v>
      </c>
      <c r="R87" s="87">
        <f t="shared" si="1"/>
        <v>0</v>
      </c>
      <c r="S87" s="184">
        <f>(G87/100*'Member Info'!$W$2)</f>
        <v>0</v>
      </c>
      <c r="T87" s="185" t="e">
        <f>G87/100*('Member Info'!K88+'Member Info'!L88)</f>
        <v>#VALUE!</v>
      </c>
      <c r="U87" s="184" t="e">
        <f t="shared" si="2"/>
        <v>#DIV/0!</v>
      </c>
      <c r="V87" s="184" t="e">
        <f t="shared" si="3"/>
        <v>#VALUE!</v>
      </c>
      <c r="W87" s="186" t="e">
        <f t="shared" si="4"/>
        <v>#DIV/0!</v>
      </c>
      <c r="X87" s="187" t="e">
        <f t="shared" si="5"/>
        <v>#VALUE!</v>
      </c>
      <c r="Y87" s="126">
        <f>SUM('GP1 April 23'!AH92+'GP1 May 23'!AH92+'GP1 June 23'!AH92+'GP1 July 23'!AH92+'GP1 Aug 23'!AH92+'GP1 Sep 23'!AH92+'GP1 Oct 23'!AH92+'GP1 Nov 23'!AH92+'GP1 Dec 23'!AH92+'GP1 Jan 24'!AH92+'GP1 Feb 24'!AH92+'GP1 Mar 24'!AH92)</f>
        <v>0</v>
      </c>
      <c r="Z87" s="88" t="e">
        <f>(((IF('GP1 April 23'!M92=1,'GP1 April 23'!G92,0))+
(IF('GP1 May 23'!M92=1,'GP1 May 23'!G92,0))+
(IF('GP1 June 23'!M92=1,'GP1 June 23'!G92,0))+
(IF('GP1 July 23'!M92=1,'GP1 July 23'!G92,0))+
(IF('GP1 Aug 23'!M92=1,'GP1 Aug 23'!G92,0))+
(IF('GP1 Sep 23'!M92=1,'GP1 Sep 23'!G92,0))+
(IF('GP1 Oct 23'!M92=1,'GP1 Oct 23'!G92,0))+
(IF('GP1 Nov 23'!M92=1,'GP1 Nov 23'!G92,0))+
(IF('GP1 Dec 23'!M92=1,'GP1 Dec 23'!G92,0))+
(IF('GP1 Jan 24'!M92=1,'GP1 Jan 24'!G92,0))+
(IF('GP1 Feb 24'!M92=1,'GP1 Feb 24'!G92,0))+
(IF('GP1 Mar 24'!M92=1,'GP1 Mar 24'!G92,0)))/AA87)</f>
        <v>#DIV/0!</v>
      </c>
      <c r="AA87" s="88">
        <f>SUM('GP1 April 23'!M92,'GP1 May 23'!M92,'GP1 June 23'!M92,'GP1 July 23'!M92,'GP1 Aug 23'!M92,'GP1 Sep 23'!M92,'GP1 Oct 23'!M92,'GP1 Nov 23'!M92,'GP1 Dec 23'!M92,'GP1 Jan 24'!M92,'GP1 Feb 24'!M92,'GP1 Mar 24'!M92)</f>
        <v>0</v>
      </c>
    </row>
    <row r="88" spans="1:27" s="2" customFormat="1" x14ac:dyDescent="0.25">
      <c r="A88" s="4">
        <v>61</v>
      </c>
      <c r="B88" s="166">
        <f>'Member Info'!D89</f>
        <v>0</v>
      </c>
      <c r="C88" s="166">
        <f>'Member Info'!E89</f>
        <v>0</v>
      </c>
      <c r="D88" s="166" t="str">
        <f>'Member Info'!G89</f>
        <v/>
      </c>
      <c r="E88" s="166"/>
      <c r="F88" s="167">
        <f>'Member Info'!B89</f>
        <v>0</v>
      </c>
      <c r="G88" s="167">
        <f>'GP1 April 23'!F93+'GP1 May 23'!F93+'GP1 June 23'!F93+'GP1 July 23'!F93+'GP1 Aug 23'!F93+'GP1 Sep 23'!F93+'GP1 Oct 23'!F93+'GP1 Nov 23'!F93+'GP1 Dec 23'!F93+'GP1 Jan 24'!F93+'GP1 Feb 24'!F93+'GP1 Mar 24'!F93+'Error Corrections'!F89</f>
        <v>0</v>
      </c>
      <c r="H88" s="168" t="str">
        <f>IF('Member Info'!O89="", 'Member Info'!K89, "CHANGED MID YEAR")</f>
        <v/>
      </c>
      <c r="I88" s="167"/>
      <c r="J88" s="167"/>
      <c r="K88" s="167"/>
      <c r="L88" s="167"/>
      <c r="M88" s="167">
        <f>'GP1 April 23'!H93+'GP1 May 23'!H93+'GP1 June 23'!H93+'GP1 July 23'!H93+'GP1 Aug 23'!H93+'GP1 Sep 23'!H93+'GP1 Oct 23'!H93+'GP1 Nov 23'!H93+'GP1 Dec 23'!H93+'GP1 Jan 24'!H93+'GP1 Feb 24'!H93+'GP1 Mar 24'!H93+'Error Corrections'!M89</f>
        <v>0</v>
      </c>
      <c r="N88" s="167">
        <f>'GP1 April 23'!I93+'GP1 May 23'!I93+'GP1 June 23'!I93+'GP1 July 23'!I93+'GP1 Aug 23'!I93+'GP1 Sep 23'!I93+'GP1 Oct 23'!I93+'GP1 Nov 23'!I93+'GP1 Dec 23'!I93+'GP1 Jan 24'!I93+'GP1 Feb 24'!I93+'GP1 Mar 24'!I93+'Error Corrections'!N89</f>
        <v>0</v>
      </c>
      <c r="O88" s="215" t="str">
        <f>IF('Error Corrections'!AA89=TRUE, "TRUE", "")</f>
        <v/>
      </c>
      <c r="P88" s="213">
        <f>'Member Info'!Q89</f>
        <v>0</v>
      </c>
      <c r="Q88" s="149">
        <f t="shared" si="0"/>
        <v>0</v>
      </c>
      <c r="R88" s="87">
        <f t="shared" si="1"/>
        <v>0</v>
      </c>
      <c r="S88" s="184">
        <f>(G88/100*'Member Info'!$W$2)</f>
        <v>0</v>
      </c>
      <c r="T88" s="185" t="e">
        <f>G88/100*('Member Info'!K89+'Member Info'!L89)</f>
        <v>#VALUE!</v>
      </c>
      <c r="U88" s="184" t="e">
        <f t="shared" si="2"/>
        <v>#DIV/0!</v>
      </c>
      <c r="V88" s="184" t="e">
        <f t="shared" si="3"/>
        <v>#VALUE!</v>
      </c>
      <c r="W88" s="186" t="e">
        <f t="shared" si="4"/>
        <v>#DIV/0!</v>
      </c>
      <c r="X88" s="187" t="e">
        <f t="shared" si="5"/>
        <v>#VALUE!</v>
      </c>
      <c r="Y88" s="126">
        <f>SUM('GP1 April 23'!AH93+'GP1 May 23'!AH93+'GP1 June 23'!AH93+'GP1 July 23'!AH93+'GP1 Aug 23'!AH93+'GP1 Sep 23'!AH93+'GP1 Oct 23'!AH93+'GP1 Nov 23'!AH93+'GP1 Dec 23'!AH93+'GP1 Jan 24'!AH93+'GP1 Feb 24'!AH93+'GP1 Mar 24'!AH93)</f>
        <v>0</v>
      </c>
      <c r="Z88" s="88" t="e">
        <f>(((IF('GP1 April 23'!M93=1,'GP1 April 23'!G93,0))+
(IF('GP1 May 23'!M93=1,'GP1 May 23'!G93,0))+
(IF('GP1 June 23'!M93=1,'GP1 June 23'!G93,0))+
(IF('GP1 July 23'!M93=1,'GP1 July 23'!G93,0))+
(IF('GP1 Aug 23'!M93=1,'GP1 Aug 23'!G93,0))+
(IF('GP1 Sep 23'!M93=1,'GP1 Sep 23'!G93,0))+
(IF('GP1 Oct 23'!M93=1,'GP1 Oct 23'!G93,0))+
(IF('GP1 Nov 23'!M93=1,'GP1 Nov 23'!G93,0))+
(IF('GP1 Dec 23'!M93=1,'GP1 Dec 23'!G93,0))+
(IF('GP1 Jan 24'!M93=1,'GP1 Jan 24'!G93,0))+
(IF('GP1 Feb 24'!M93=1,'GP1 Feb 24'!G93,0))+
(IF('GP1 Mar 24'!M93=1,'GP1 Mar 24'!G93,0)))/AA88)</f>
        <v>#DIV/0!</v>
      </c>
      <c r="AA88" s="88">
        <f>SUM('GP1 April 23'!M93,'GP1 May 23'!M93,'GP1 June 23'!M93,'GP1 July 23'!M93,'GP1 Aug 23'!M93,'GP1 Sep 23'!M93,'GP1 Oct 23'!M93,'GP1 Nov 23'!M93,'GP1 Dec 23'!M93,'GP1 Jan 24'!M93,'GP1 Feb 24'!M93,'GP1 Mar 24'!M93)</f>
        <v>0</v>
      </c>
    </row>
    <row r="89" spans="1:27" s="2" customFormat="1" ht="15.75" customHeight="1" x14ac:dyDescent="0.25">
      <c r="A89" s="4">
        <v>62</v>
      </c>
      <c r="B89" s="166">
        <f>'Member Info'!D90</f>
        <v>0</v>
      </c>
      <c r="C89" s="166">
        <f>'Member Info'!E90</f>
        <v>0</v>
      </c>
      <c r="D89" s="166" t="str">
        <f>'Member Info'!G90</f>
        <v/>
      </c>
      <c r="E89" s="166"/>
      <c r="F89" s="167">
        <f>'Member Info'!B90</f>
        <v>0</v>
      </c>
      <c r="G89" s="167">
        <f>'GP1 April 23'!F94+'GP1 May 23'!F94+'GP1 June 23'!F94+'GP1 July 23'!F94+'GP1 Aug 23'!F94+'GP1 Sep 23'!F94+'GP1 Oct 23'!F94+'GP1 Nov 23'!F94+'GP1 Dec 23'!F94+'GP1 Jan 24'!F94+'GP1 Feb 24'!F94+'GP1 Mar 24'!F94+'Error Corrections'!F90</f>
        <v>0</v>
      </c>
      <c r="H89" s="168" t="str">
        <f>IF('Member Info'!O90="", 'Member Info'!K90, "CHANGED MID YEAR")</f>
        <v/>
      </c>
      <c r="I89" s="167"/>
      <c r="J89" s="167"/>
      <c r="K89" s="167"/>
      <c r="L89" s="167"/>
      <c r="M89" s="167">
        <f>'GP1 April 23'!H94+'GP1 May 23'!H94+'GP1 June 23'!H94+'GP1 July 23'!H94+'GP1 Aug 23'!H94+'GP1 Sep 23'!H94+'GP1 Oct 23'!H94+'GP1 Nov 23'!H94+'GP1 Dec 23'!H94+'GP1 Jan 24'!H94+'GP1 Feb 24'!H94+'GP1 Mar 24'!H94+'Error Corrections'!M90</f>
        <v>0</v>
      </c>
      <c r="N89" s="167">
        <f>'GP1 April 23'!I94+'GP1 May 23'!I94+'GP1 June 23'!I94+'GP1 July 23'!I94+'GP1 Aug 23'!I94+'GP1 Sep 23'!I94+'GP1 Oct 23'!I94+'GP1 Nov 23'!I94+'GP1 Dec 23'!I94+'GP1 Jan 24'!I94+'GP1 Feb 24'!I94+'GP1 Mar 24'!I94+'Error Corrections'!N90</f>
        <v>0</v>
      </c>
      <c r="O89" s="215" t="str">
        <f>IF('Error Corrections'!AA90=TRUE, "TRUE", "")</f>
        <v/>
      </c>
      <c r="P89" s="213">
        <f>'Member Info'!Q90</f>
        <v>0</v>
      </c>
      <c r="Q89" s="149">
        <f t="shared" si="0"/>
        <v>0</v>
      </c>
      <c r="R89" s="87">
        <f t="shared" si="1"/>
        <v>0</v>
      </c>
      <c r="S89" s="184">
        <f>(G89/100*'Member Info'!$W$2)</f>
        <v>0</v>
      </c>
      <c r="T89" s="185" t="e">
        <f>G89/100*('Member Info'!K90+'Member Info'!L90)</f>
        <v>#VALUE!</v>
      </c>
      <c r="U89" s="184" t="e">
        <f t="shared" si="2"/>
        <v>#DIV/0!</v>
      </c>
      <c r="V89" s="184" t="e">
        <f t="shared" si="3"/>
        <v>#VALUE!</v>
      </c>
      <c r="W89" s="186" t="e">
        <f t="shared" si="4"/>
        <v>#DIV/0!</v>
      </c>
      <c r="X89" s="187" t="e">
        <f t="shared" si="5"/>
        <v>#VALUE!</v>
      </c>
      <c r="Y89" s="126">
        <f>SUM('GP1 April 23'!AH94+'GP1 May 23'!AH94+'GP1 June 23'!AH94+'GP1 July 23'!AH94+'GP1 Aug 23'!AH94+'GP1 Sep 23'!AH94+'GP1 Oct 23'!AH94+'GP1 Nov 23'!AH94+'GP1 Dec 23'!AH94+'GP1 Jan 24'!AH94+'GP1 Feb 24'!AH94+'GP1 Mar 24'!AH94)</f>
        <v>0</v>
      </c>
      <c r="Z89" s="88" t="e">
        <f>(((IF('GP1 April 23'!M94=1,'GP1 April 23'!G94,0))+
(IF('GP1 May 23'!M94=1,'GP1 May 23'!G94,0))+
(IF('GP1 June 23'!M94=1,'GP1 June 23'!G94,0))+
(IF('GP1 July 23'!M94=1,'GP1 July 23'!G94,0))+
(IF('GP1 Aug 23'!M94=1,'GP1 Aug 23'!G94,0))+
(IF('GP1 Sep 23'!M94=1,'GP1 Sep 23'!G94,0))+
(IF('GP1 Oct 23'!M94=1,'GP1 Oct 23'!G94,0))+
(IF('GP1 Nov 23'!M94=1,'GP1 Nov 23'!G94,0))+
(IF('GP1 Dec 23'!M94=1,'GP1 Dec 23'!G94,0))+
(IF('GP1 Jan 24'!M94=1,'GP1 Jan 24'!G94,0))+
(IF('GP1 Feb 24'!M94=1,'GP1 Feb 24'!G94,0))+
(IF('GP1 Mar 24'!M94=1,'GP1 Mar 24'!G94,0)))/AA89)</f>
        <v>#DIV/0!</v>
      </c>
      <c r="AA89" s="88">
        <f>SUM('GP1 April 23'!M94,'GP1 May 23'!M94,'GP1 June 23'!M94,'GP1 July 23'!M94,'GP1 Aug 23'!M94,'GP1 Sep 23'!M94,'GP1 Oct 23'!M94,'GP1 Nov 23'!M94,'GP1 Dec 23'!M94,'GP1 Jan 24'!M94,'GP1 Feb 24'!M94,'GP1 Mar 24'!M94)</f>
        <v>0</v>
      </c>
    </row>
    <row r="90" spans="1:27" s="2" customFormat="1" x14ac:dyDescent="0.25">
      <c r="A90" s="4">
        <v>63</v>
      </c>
      <c r="B90" s="166">
        <f>'Member Info'!D91</f>
        <v>0</v>
      </c>
      <c r="C90" s="166">
        <f>'Member Info'!E91</f>
        <v>0</v>
      </c>
      <c r="D90" s="166" t="str">
        <f>'Member Info'!G91</f>
        <v/>
      </c>
      <c r="E90" s="166"/>
      <c r="F90" s="167">
        <f>'Member Info'!B91</f>
        <v>0</v>
      </c>
      <c r="G90" s="167">
        <f>'GP1 April 23'!F95+'GP1 May 23'!F95+'GP1 June 23'!F95+'GP1 July 23'!F95+'GP1 Aug 23'!F95+'GP1 Sep 23'!F95+'GP1 Oct 23'!F95+'GP1 Nov 23'!F95+'GP1 Dec 23'!F95+'GP1 Jan 24'!F95+'GP1 Feb 24'!F95+'GP1 Mar 24'!F95+'Error Corrections'!F91</f>
        <v>0</v>
      </c>
      <c r="H90" s="168" t="str">
        <f>IF('Member Info'!O91="", 'Member Info'!K91, "CHANGED MID YEAR")</f>
        <v/>
      </c>
      <c r="I90" s="167"/>
      <c r="J90" s="167"/>
      <c r="K90" s="167"/>
      <c r="L90" s="167"/>
      <c r="M90" s="167">
        <f>'GP1 April 23'!H95+'GP1 May 23'!H95+'GP1 June 23'!H95+'GP1 July 23'!H95+'GP1 Aug 23'!H95+'GP1 Sep 23'!H95+'GP1 Oct 23'!H95+'GP1 Nov 23'!H95+'GP1 Dec 23'!H95+'GP1 Jan 24'!H95+'GP1 Feb 24'!H95+'GP1 Mar 24'!H95+'Error Corrections'!M91</f>
        <v>0</v>
      </c>
      <c r="N90" s="167">
        <f>'GP1 April 23'!I95+'GP1 May 23'!I95+'GP1 June 23'!I95+'GP1 July 23'!I95+'GP1 Aug 23'!I95+'GP1 Sep 23'!I95+'GP1 Oct 23'!I95+'GP1 Nov 23'!I95+'GP1 Dec 23'!I95+'GP1 Jan 24'!I95+'GP1 Feb 24'!I95+'GP1 Mar 24'!I95+'Error Corrections'!N91</f>
        <v>0</v>
      </c>
      <c r="O90" s="215" t="str">
        <f>IF('Error Corrections'!AA91=TRUE, "TRUE", "")</f>
        <v/>
      </c>
      <c r="P90" s="213">
        <f>'Member Info'!Q91</f>
        <v>0</v>
      </c>
      <c r="Q90" s="149">
        <f t="shared" si="0"/>
        <v>0</v>
      </c>
      <c r="R90" s="87">
        <f t="shared" si="1"/>
        <v>0</v>
      </c>
      <c r="S90" s="184">
        <f>(G90/100*'Member Info'!$W$2)</f>
        <v>0</v>
      </c>
      <c r="T90" s="185" t="e">
        <f>G90/100*('Member Info'!K91+'Member Info'!L91)</f>
        <v>#VALUE!</v>
      </c>
      <c r="U90" s="184" t="e">
        <f t="shared" si="2"/>
        <v>#DIV/0!</v>
      </c>
      <c r="V90" s="184" t="e">
        <f t="shared" si="3"/>
        <v>#VALUE!</v>
      </c>
      <c r="W90" s="186" t="e">
        <f t="shared" si="4"/>
        <v>#DIV/0!</v>
      </c>
      <c r="X90" s="187" t="e">
        <f t="shared" si="5"/>
        <v>#VALUE!</v>
      </c>
      <c r="Y90" s="126">
        <f>SUM('GP1 April 23'!AH95+'GP1 May 23'!AH95+'GP1 June 23'!AH95+'GP1 July 23'!AH95+'GP1 Aug 23'!AH95+'GP1 Sep 23'!AH95+'GP1 Oct 23'!AH95+'GP1 Nov 23'!AH95+'GP1 Dec 23'!AH95+'GP1 Jan 24'!AH95+'GP1 Feb 24'!AH95+'GP1 Mar 24'!AH95)</f>
        <v>0</v>
      </c>
      <c r="Z90" s="88" t="e">
        <f>(((IF('GP1 April 23'!M95=1,'GP1 April 23'!G95,0))+
(IF('GP1 May 23'!M95=1,'GP1 May 23'!G95,0))+
(IF('GP1 June 23'!M95=1,'GP1 June 23'!G95,0))+
(IF('GP1 July 23'!M95=1,'GP1 July 23'!G95,0))+
(IF('GP1 Aug 23'!M95=1,'GP1 Aug 23'!G95,0))+
(IF('GP1 Sep 23'!M95=1,'GP1 Sep 23'!G95,0))+
(IF('GP1 Oct 23'!M95=1,'GP1 Oct 23'!G95,0))+
(IF('GP1 Nov 23'!M95=1,'GP1 Nov 23'!G95,0))+
(IF('GP1 Dec 23'!M95=1,'GP1 Dec 23'!G95,0))+
(IF('GP1 Jan 24'!M95=1,'GP1 Jan 24'!G95,0))+
(IF('GP1 Feb 24'!M95=1,'GP1 Feb 24'!G95,0))+
(IF('GP1 Mar 24'!M95=1,'GP1 Mar 24'!G95,0)))/AA90)</f>
        <v>#DIV/0!</v>
      </c>
      <c r="AA90" s="88">
        <f>SUM('GP1 April 23'!M95,'GP1 May 23'!M95,'GP1 June 23'!M95,'GP1 July 23'!M95,'GP1 Aug 23'!M95,'GP1 Sep 23'!M95,'GP1 Oct 23'!M95,'GP1 Nov 23'!M95,'GP1 Dec 23'!M95,'GP1 Jan 24'!M95,'GP1 Feb 24'!M95,'GP1 Mar 24'!M95)</f>
        <v>0</v>
      </c>
    </row>
    <row r="91" spans="1:27" s="2" customFormat="1" x14ac:dyDescent="0.25">
      <c r="A91" s="4">
        <v>64</v>
      </c>
      <c r="B91" s="166">
        <f>'Member Info'!D92</f>
        <v>0</v>
      </c>
      <c r="C91" s="166">
        <f>'Member Info'!E92</f>
        <v>0</v>
      </c>
      <c r="D91" s="166" t="str">
        <f>'Member Info'!G92</f>
        <v/>
      </c>
      <c r="E91" s="166"/>
      <c r="F91" s="167">
        <f>'Member Info'!B92</f>
        <v>0</v>
      </c>
      <c r="G91" s="167">
        <f>'GP1 April 23'!F96+'GP1 May 23'!F96+'GP1 June 23'!F96+'GP1 July 23'!F96+'GP1 Aug 23'!F96+'GP1 Sep 23'!F96+'GP1 Oct 23'!F96+'GP1 Nov 23'!F96+'GP1 Dec 23'!F96+'GP1 Jan 24'!F96+'GP1 Feb 24'!F96+'GP1 Mar 24'!F96+'Error Corrections'!F92</f>
        <v>0</v>
      </c>
      <c r="H91" s="168" t="str">
        <f>IF('Member Info'!O92="", 'Member Info'!K92, "CHANGED MID YEAR")</f>
        <v/>
      </c>
      <c r="I91" s="167"/>
      <c r="J91" s="167"/>
      <c r="K91" s="167"/>
      <c r="L91" s="167"/>
      <c r="M91" s="167">
        <f>'GP1 April 23'!H96+'GP1 May 23'!H96+'GP1 June 23'!H96+'GP1 July 23'!H96+'GP1 Aug 23'!H96+'GP1 Sep 23'!H96+'GP1 Oct 23'!H96+'GP1 Nov 23'!H96+'GP1 Dec 23'!H96+'GP1 Jan 24'!H96+'GP1 Feb 24'!H96+'GP1 Mar 24'!H96+'Error Corrections'!M92</f>
        <v>0</v>
      </c>
      <c r="N91" s="167">
        <f>'GP1 April 23'!I96+'GP1 May 23'!I96+'GP1 June 23'!I96+'GP1 July 23'!I96+'GP1 Aug 23'!I96+'GP1 Sep 23'!I96+'GP1 Oct 23'!I96+'GP1 Nov 23'!I96+'GP1 Dec 23'!I96+'GP1 Jan 24'!I96+'GP1 Feb 24'!I96+'GP1 Mar 24'!I96+'Error Corrections'!N92</f>
        <v>0</v>
      </c>
      <c r="O91" s="215" t="str">
        <f>IF('Error Corrections'!AA92=TRUE, "TRUE", "")</f>
        <v/>
      </c>
      <c r="P91" s="213">
        <f>'Member Info'!Q92</f>
        <v>0</v>
      </c>
      <c r="Q91" s="149">
        <f t="shared" si="0"/>
        <v>0</v>
      </c>
      <c r="R91" s="87">
        <f t="shared" si="1"/>
        <v>0</v>
      </c>
      <c r="S91" s="184">
        <f>(G91/100*'Member Info'!$W$2)</f>
        <v>0</v>
      </c>
      <c r="T91" s="185" t="e">
        <f>G91/100*('Member Info'!K92+'Member Info'!L92)</f>
        <v>#VALUE!</v>
      </c>
      <c r="U91" s="184" t="e">
        <f t="shared" si="2"/>
        <v>#DIV/0!</v>
      </c>
      <c r="V91" s="184" t="e">
        <f t="shared" si="3"/>
        <v>#VALUE!</v>
      </c>
      <c r="W91" s="186" t="e">
        <f t="shared" si="4"/>
        <v>#DIV/0!</v>
      </c>
      <c r="X91" s="187" t="e">
        <f t="shared" si="5"/>
        <v>#VALUE!</v>
      </c>
      <c r="Y91" s="126">
        <f>SUM('GP1 April 23'!AH96+'GP1 May 23'!AH96+'GP1 June 23'!AH96+'GP1 July 23'!AH96+'GP1 Aug 23'!AH96+'GP1 Sep 23'!AH96+'GP1 Oct 23'!AH96+'GP1 Nov 23'!AH96+'GP1 Dec 23'!AH96+'GP1 Jan 24'!AH96+'GP1 Feb 24'!AH96+'GP1 Mar 24'!AH96)</f>
        <v>0</v>
      </c>
      <c r="Z91" s="88" t="e">
        <f>(((IF('GP1 April 23'!M96=1,'GP1 April 23'!G96,0))+
(IF('GP1 May 23'!M96=1,'GP1 May 23'!G96,0))+
(IF('GP1 June 23'!M96=1,'GP1 June 23'!G96,0))+
(IF('GP1 July 23'!M96=1,'GP1 July 23'!G96,0))+
(IF('GP1 Aug 23'!M96=1,'GP1 Aug 23'!G96,0))+
(IF('GP1 Sep 23'!M96=1,'GP1 Sep 23'!G96,0))+
(IF('GP1 Oct 23'!M96=1,'GP1 Oct 23'!G96,0))+
(IF('GP1 Nov 23'!M96=1,'GP1 Nov 23'!G96,0))+
(IF('GP1 Dec 23'!M96=1,'GP1 Dec 23'!G96,0))+
(IF('GP1 Jan 24'!M96=1,'GP1 Jan 24'!G96,0))+
(IF('GP1 Feb 24'!M96=1,'GP1 Feb 24'!G96,0))+
(IF('GP1 Mar 24'!M96=1,'GP1 Mar 24'!G96,0)))/AA91)</f>
        <v>#DIV/0!</v>
      </c>
      <c r="AA91" s="88">
        <f>SUM('GP1 April 23'!M96,'GP1 May 23'!M96,'GP1 June 23'!M96,'GP1 July 23'!M96,'GP1 Aug 23'!M96,'GP1 Sep 23'!M96,'GP1 Oct 23'!M96,'GP1 Nov 23'!M96,'GP1 Dec 23'!M96,'GP1 Jan 24'!M96,'GP1 Feb 24'!M96,'GP1 Mar 24'!M96)</f>
        <v>0</v>
      </c>
    </row>
    <row r="92" spans="1:27" s="2" customFormat="1" x14ac:dyDescent="0.25">
      <c r="A92" s="4">
        <v>65</v>
      </c>
      <c r="B92" s="166">
        <f>'Member Info'!D93</f>
        <v>0</v>
      </c>
      <c r="C92" s="166">
        <f>'Member Info'!E93</f>
        <v>0</v>
      </c>
      <c r="D92" s="166" t="str">
        <f>'Member Info'!G93</f>
        <v/>
      </c>
      <c r="E92" s="166"/>
      <c r="F92" s="167">
        <f>'Member Info'!B93</f>
        <v>0</v>
      </c>
      <c r="G92" s="167">
        <f>'GP1 April 23'!F97+'GP1 May 23'!F97+'GP1 June 23'!F97+'GP1 July 23'!F97+'GP1 Aug 23'!F97+'GP1 Sep 23'!F97+'GP1 Oct 23'!F97+'GP1 Nov 23'!F97+'GP1 Dec 23'!F97+'GP1 Jan 24'!F97+'GP1 Feb 24'!F97+'GP1 Mar 24'!F97+'Error Corrections'!F93</f>
        <v>0</v>
      </c>
      <c r="H92" s="168" t="str">
        <f>IF('Member Info'!O93="", 'Member Info'!K93, "CHANGED MID YEAR")</f>
        <v/>
      </c>
      <c r="I92" s="167"/>
      <c r="J92" s="167"/>
      <c r="K92" s="167"/>
      <c r="L92" s="167"/>
      <c r="M92" s="167">
        <f>'GP1 April 23'!H97+'GP1 May 23'!H97+'GP1 June 23'!H97+'GP1 July 23'!H97+'GP1 Aug 23'!H97+'GP1 Sep 23'!H97+'GP1 Oct 23'!H97+'GP1 Nov 23'!H97+'GP1 Dec 23'!H97+'GP1 Jan 24'!H97+'GP1 Feb 24'!H97+'GP1 Mar 24'!H97+'Error Corrections'!M93</f>
        <v>0</v>
      </c>
      <c r="N92" s="167">
        <f>'GP1 April 23'!I97+'GP1 May 23'!I97+'GP1 June 23'!I97+'GP1 July 23'!I97+'GP1 Aug 23'!I97+'GP1 Sep 23'!I97+'GP1 Oct 23'!I97+'GP1 Nov 23'!I97+'GP1 Dec 23'!I97+'GP1 Jan 24'!I97+'GP1 Feb 24'!I97+'GP1 Mar 24'!I97+'Error Corrections'!N93</f>
        <v>0</v>
      </c>
      <c r="O92" s="215" t="str">
        <f>IF('Error Corrections'!AA93=TRUE, "TRUE", "")</f>
        <v/>
      </c>
      <c r="P92" s="213">
        <f>'Member Info'!Q93</f>
        <v>0</v>
      </c>
      <c r="Q92" s="149">
        <f t="shared" si="0"/>
        <v>0</v>
      </c>
      <c r="R92" s="87">
        <f t="shared" si="1"/>
        <v>0</v>
      </c>
      <c r="S92" s="184">
        <f>(G92/100*'Member Info'!$W$2)</f>
        <v>0</v>
      </c>
      <c r="T92" s="185" t="e">
        <f>G92/100*('Member Info'!K93+'Member Info'!L93)</f>
        <v>#VALUE!</v>
      </c>
      <c r="U92" s="184" t="e">
        <f t="shared" si="2"/>
        <v>#DIV/0!</v>
      </c>
      <c r="V92" s="184" t="e">
        <f t="shared" si="3"/>
        <v>#VALUE!</v>
      </c>
      <c r="W92" s="186" t="e">
        <f t="shared" si="4"/>
        <v>#DIV/0!</v>
      </c>
      <c r="X92" s="187" t="e">
        <f t="shared" si="5"/>
        <v>#VALUE!</v>
      </c>
      <c r="Y92" s="126">
        <f>SUM('GP1 April 23'!AH97+'GP1 May 23'!AH97+'GP1 June 23'!AH97+'GP1 July 23'!AH97+'GP1 Aug 23'!AH97+'GP1 Sep 23'!AH97+'GP1 Oct 23'!AH97+'GP1 Nov 23'!AH97+'GP1 Dec 23'!AH97+'GP1 Jan 24'!AH97+'GP1 Feb 24'!AH97+'GP1 Mar 24'!AH97)</f>
        <v>0</v>
      </c>
      <c r="Z92" s="88" t="e">
        <f>(((IF('GP1 April 23'!M97=1,'GP1 April 23'!G97,0))+
(IF('GP1 May 23'!M97=1,'GP1 May 23'!G97,0))+
(IF('GP1 June 23'!M97=1,'GP1 June 23'!G97,0))+
(IF('GP1 July 23'!M97=1,'GP1 July 23'!G97,0))+
(IF('GP1 Aug 23'!M97=1,'GP1 Aug 23'!G97,0))+
(IF('GP1 Sep 23'!M97=1,'GP1 Sep 23'!G97,0))+
(IF('GP1 Oct 23'!M97=1,'GP1 Oct 23'!G97,0))+
(IF('GP1 Nov 23'!M97=1,'GP1 Nov 23'!G97,0))+
(IF('GP1 Dec 23'!M97=1,'GP1 Dec 23'!G97,0))+
(IF('GP1 Jan 24'!M97=1,'GP1 Jan 24'!G97,0))+
(IF('GP1 Feb 24'!M97=1,'GP1 Feb 24'!G97,0))+
(IF('GP1 Mar 24'!M97=1,'GP1 Mar 24'!G97,0)))/AA92)</f>
        <v>#DIV/0!</v>
      </c>
      <c r="AA92" s="88">
        <f>SUM('GP1 April 23'!M97,'GP1 May 23'!M97,'GP1 June 23'!M97,'GP1 July 23'!M97,'GP1 Aug 23'!M97,'GP1 Sep 23'!M97,'GP1 Oct 23'!M97,'GP1 Nov 23'!M97,'GP1 Dec 23'!M97,'GP1 Jan 24'!M97,'GP1 Feb 24'!M97,'GP1 Mar 24'!M97)</f>
        <v>0</v>
      </c>
    </row>
    <row r="93" spans="1:27" s="2" customFormat="1" x14ac:dyDescent="0.25">
      <c r="A93" s="4">
        <v>66</v>
      </c>
      <c r="B93" s="166">
        <f>'Member Info'!D94</f>
        <v>0</v>
      </c>
      <c r="C93" s="166">
        <f>'Member Info'!E94</f>
        <v>0</v>
      </c>
      <c r="D93" s="166" t="str">
        <f>'Member Info'!G94</f>
        <v/>
      </c>
      <c r="E93" s="166"/>
      <c r="F93" s="167">
        <f>'Member Info'!B94</f>
        <v>0</v>
      </c>
      <c r="G93" s="167">
        <f>'GP1 April 23'!F98+'GP1 May 23'!F98+'GP1 June 23'!F98+'GP1 July 23'!F98+'GP1 Aug 23'!F98+'GP1 Sep 23'!F98+'GP1 Oct 23'!F98+'GP1 Nov 23'!F98+'GP1 Dec 23'!F98+'GP1 Jan 24'!F98+'GP1 Feb 24'!F98+'GP1 Mar 24'!F98+'Error Corrections'!F94</f>
        <v>0</v>
      </c>
      <c r="H93" s="168" t="str">
        <f>IF('Member Info'!O94="", 'Member Info'!K94, "CHANGED MID YEAR")</f>
        <v/>
      </c>
      <c r="I93" s="167"/>
      <c r="J93" s="167"/>
      <c r="K93" s="167"/>
      <c r="L93" s="167"/>
      <c r="M93" s="167">
        <f>'GP1 April 23'!H98+'GP1 May 23'!H98+'GP1 June 23'!H98+'GP1 July 23'!H98+'GP1 Aug 23'!H98+'GP1 Sep 23'!H98+'GP1 Oct 23'!H98+'GP1 Nov 23'!H98+'GP1 Dec 23'!H98+'GP1 Jan 24'!H98+'GP1 Feb 24'!H98+'GP1 Mar 24'!H98+'Error Corrections'!M94</f>
        <v>0</v>
      </c>
      <c r="N93" s="167">
        <f>'GP1 April 23'!I98+'GP1 May 23'!I98+'GP1 June 23'!I98+'GP1 July 23'!I98+'GP1 Aug 23'!I98+'GP1 Sep 23'!I98+'GP1 Oct 23'!I98+'GP1 Nov 23'!I98+'GP1 Dec 23'!I98+'GP1 Jan 24'!I98+'GP1 Feb 24'!I98+'GP1 Mar 24'!I98+'Error Corrections'!N94</f>
        <v>0</v>
      </c>
      <c r="O93" s="215" t="str">
        <f>IF('Error Corrections'!AA94=TRUE, "TRUE", "")</f>
        <v/>
      </c>
      <c r="P93" s="213">
        <f>'Member Info'!Q94</f>
        <v>0</v>
      </c>
      <c r="Q93" s="149">
        <f t="shared" ref="Q93:Q156" si="6">M93+K93+I93</f>
        <v>0</v>
      </c>
      <c r="R93" s="87">
        <f t="shared" ref="R93:R156" si="7">N93+L93+J93</f>
        <v>0</v>
      </c>
      <c r="S93" s="184">
        <f>(G93/100*'Member Info'!$W$2)</f>
        <v>0</v>
      </c>
      <c r="T93" s="185" t="e">
        <f>G93/100*('Member Info'!K94+'Member Info'!L94)</f>
        <v>#VALUE!</v>
      </c>
      <c r="U93" s="184" t="e">
        <f t="shared" ref="U93:U156" si="8">(100-(Q93/S93*100))</f>
        <v>#DIV/0!</v>
      </c>
      <c r="V93" s="184" t="e">
        <f t="shared" ref="V93:V156" si="9">(100-(R93/T93*100))</f>
        <v>#VALUE!</v>
      </c>
      <c r="W93" s="186" t="e">
        <f t="shared" ref="W93:W156" si="10">IF(U93&gt;4.99,1,IF(U93&lt;-4.99,1,0))</f>
        <v>#DIV/0!</v>
      </c>
      <c r="X93" s="187" t="e">
        <f t="shared" ref="X93:X156" si="11">IF(V93&gt;4.99,1,IF(V93&lt;-4.99,1,0))</f>
        <v>#VALUE!</v>
      </c>
      <c r="Y93" s="126">
        <f>SUM('GP1 April 23'!AH98+'GP1 May 23'!AH98+'GP1 June 23'!AH98+'GP1 July 23'!AH98+'GP1 Aug 23'!AH98+'GP1 Sep 23'!AH98+'GP1 Oct 23'!AH98+'GP1 Nov 23'!AH98+'GP1 Dec 23'!AH98+'GP1 Jan 24'!AH98+'GP1 Feb 24'!AH98+'GP1 Mar 24'!AH98)</f>
        <v>0</v>
      </c>
      <c r="Z93" s="88" t="e">
        <f>(((IF('GP1 April 23'!M98=1,'GP1 April 23'!G98,0))+
(IF('GP1 May 23'!M98=1,'GP1 May 23'!G98,0))+
(IF('GP1 June 23'!M98=1,'GP1 June 23'!G98,0))+
(IF('GP1 July 23'!M98=1,'GP1 July 23'!G98,0))+
(IF('GP1 Aug 23'!M98=1,'GP1 Aug 23'!G98,0))+
(IF('GP1 Sep 23'!M98=1,'GP1 Sep 23'!G98,0))+
(IF('GP1 Oct 23'!M98=1,'GP1 Oct 23'!G98,0))+
(IF('GP1 Nov 23'!M98=1,'GP1 Nov 23'!G98,0))+
(IF('GP1 Dec 23'!M98=1,'GP1 Dec 23'!G98,0))+
(IF('GP1 Jan 24'!M98=1,'GP1 Jan 24'!G98,0))+
(IF('GP1 Feb 24'!M98=1,'GP1 Feb 24'!G98,0))+
(IF('GP1 Mar 24'!M98=1,'GP1 Mar 24'!G98,0)))/AA93)</f>
        <v>#DIV/0!</v>
      </c>
      <c r="AA93" s="88">
        <f>SUM('GP1 April 23'!M98,'GP1 May 23'!M98,'GP1 June 23'!M98,'GP1 July 23'!M98,'GP1 Aug 23'!M98,'GP1 Sep 23'!M98,'GP1 Oct 23'!M98,'GP1 Nov 23'!M98,'GP1 Dec 23'!M98,'GP1 Jan 24'!M98,'GP1 Feb 24'!M98,'GP1 Mar 24'!M98)</f>
        <v>0</v>
      </c>
    </row>
    <row r="94" spans="1:27" s="2" customFormat="1" x14ac:dyDescent="0.25">
      <c r="A94" s="4">
        <v>67</v>
      </c>
      <c r="B94" s="166">
        <f>'Member Info'!D95</f>
        <v>0</v>
      </c>
      <c r="C94" s="166">
        <f>'Member Info'!E95</f>
        <v>0</v>
      </c>
      <c r="D94" s="166" t="str">
        <f>'Member Info'!G95</f>
        <v/>
      </c>
      <c r="E94" s="166"/>
      <c r="F94" s="167">
        <f>'Member Info'!B95</f>
        <v>0</v>
      </c>
      <c r="G94" s="167">
        <f>'GP1 April 23'!F99+'GP1 May 23'!F99+'GP1 June 23'!F99+'GP1 July 23'!F99+'GP1 Aug 23'!F99+'GP1 Sep 23'!F99+'GP1 Oct 23'!F99+'GP1 Nov 23'!F99+'GP1 Dec 23'!F99+'GP1 Jan 24'!F99+'GP1 Feb 24'!F99+'GP1 Mar 24'!F99+'Error Corrections'!F95</f>
        <v>0</v>
      </c>
      <c r="H94" s="168" t="str">
        <f>IF('Member Info'!O95="", 'Member Info'!K95, "CHANGED MID YEAR")</f>
        <v/>
      </c>
      <c r="I94" s="167"/>
      <c r="J94" s="167"/>
      <c r="K94" s="167"/>
      <c r="L94" s="167"/>
      <c r="M94" s="167">
        <f>'GP1 April 23'!H99+'GP1 May 23'!H99+'GP1 June 23'!H99+'GP1 July 23'!H99+'GP1 Aug 23'!H99+'GP1 Sep 23'!H99+'GP1 Oct 23'!H99+'GP1 Nov 23'!H99+'GP1 Dec 23'!H99+'GP1 Jan 24'!H99+'GP1 Feb 24'!H99+'GP1 Mar 24'!H99+'Error Corrections'!M95</f>
        <v>0</v>
      </c>
      <c r="N94" s="167">
        <f>'GP1 April 23'!I99+'GP1 May 23'!I99+'GP1 June 23'!I99+'GP1 July 23'!I99+'GP1 Aug 23'!I99+'GP1 Sep 23'!I99+'GP1 Oct 23'!I99+'GP1 Nov 23'!I99+'GP1 Dec 23'!I99+'GP1 Jan 24'!I99+'GP1 Feb 24'!I99+'GP1 Mar 24'!I99+'Error Corrections'!N95</f>
        <v>0</v>
      </c>
      <c r="O94" s="215" t="str">
        <f>IF('Error Corrections'!AA95=TRUE, "TRUE", "")</f>
        <v/>
      </c>
      <c r="P94" s="213">
        <f>'Member Info'!Q95</f>
        <v>0</v>
      </c>
      <c r="Q94" s="149">
        <f t="shared" si="6"/>
        <v>0</v>
      </c>
      <c r="R94" s="87">
        <f t="shared" si="7"/>
        <v>0</v>
      </c>
      <c r="S94" s="184">
        <f>(G94/100*'Member Info'!$W$2)</f>
        <v>0</v>
      </c>
      <c r="T94" s="185" t="e">
        <f>G94/100*('Member Info'!K95+'Member Info'!L95)</f>
        <v>#VALUE!</v>
      </c>
      <c r="U94" s="184" t="e">
        <f t="shared" si="8"/>
        <v>#DIV/0!</v>
      </c>
      <c r="V94" s="184" t="e">
        <f t="shared" si="9"/>
        <v>#VALUE!</v>
      </c>
      <c r="W94" s="186" t="e">
        <f t="shared" si="10"/>
        <v>#DIV/0!</v>
      </c>
      <c r="X94" s="187" t="e">
        <f t="shared" si="11"/>
        <v>#VALUE!</v>
      </c>
      <c r="Y94" s="126">
        <f>SUM('GP1 April 23'!AH99+'GP1 May 23'!AH99+'GP1 June 23'!AH99+'GP1 July 23'!AH99+'GP1 Aug 23'!AH99+'GP1 Sep 23'!AH99+'GP1 Oct 23'!AH99+'GP1 Nov 23'!AH99+'GP1 Dec 23'!AH99+'GP1 Jan 24'!AH99+'GP1 Feb 24'!AH99+'GP1 Mar 24'!AH99)</f>
        <v>0</v>
      </c>
      <c r="Z94" s="88" t="e">
        <f>(((IF('GP1 April 23'!M99=1,'GP1 April 23'!G99,0))+
(IF('GP1 May 23'!M99=1,'GP1 May 23'!G99,0))+
(IF('GP1 June 23'!M99=1,'GP1 June 23'!G99,0))+
(IF('GP1 July 23'!M99=1,'GP1 July 23'!G99,0))+
(IF('GP1 Aug 23'!M99=1,'GP1 Aug 23'!G99,0))+
(IF('GP1 Sep 23'!M99=1,'GP1 Sep 23'!G99,0))+
(IF('GP1 Oct 23'!M99=1,'GP1 Oct 23'!G99,0))+
(IF('GP1 Nov 23'!M99=1,'GP1 Nov 23'!G99,0))+
(IF('GP1 Dec 23'!M99=1,'GP1 Dec 23'!G99,0))+
(IF('GP1 Jan 24'!M99=1,'GP1 Jan 24'!G99,0))+
(IF('GP1 Feb 24'!M99=1,'GP1 Feb 24'!G99,0))+
(IF('GP1 Mar 24'!M99=1,'GP1 Mar 24'!G99,0)))/AA94)</f>
        <v>#DIV/0!</v>
      </c>
      <c r="AA94" s="88">
        <f>SUM('GP1 April 23'!M99,'GP1 May 23'!M99,'GP1 June 23'!M99,'GP1 July 23'!M99,'GP1 Aug 23'!M99,'GP1 Sep 23'!M99,'GP1 Oct 23'!M99,'GP1 Nov 23'!M99,'GP1 Dec 23'!M99,'GP1 Jan 24'!M99,'GP1 Feb 24'!M99,'GP1 Mar 24'!M99)</f>
        <v>0</v>
      </c>
    </row>
    <row r="95" spans="1:27" s="2" customFormat="1" ht="15" customHeight="1" x14ac:dyDescent="0.25">
      <c r="A95" s="4">
        <v>68</v>
      </c>
      <c r="B95" s="166">
        <f>'Member Info'!D96</f>
        <v>0</v>
      </c>
      <c r="C95" s="166">
        <f>'Member Info'!E96</f>
        <v>0</v>
      </c>
      <c r="D95" s="166" t="str">
        <f>'Member Info'!G96</f>
        <v/>
      </c>
      <c r="E95" s="166"/>
      <c r="F95" s="167">
        <f>'Member Info'!B96</f>
        <v>0</v>
      </c>
      <c r="G95" s="167">
        <f>'GP1 April 23'!F100+'GP1 May 23'!F100+'GP1 June 23'!F100+'GP1 July 23'!F100+'GP1 Aug 23'!F100+'GP1 Sep 23'!F100+'GP1 Oct 23'!F100+'GP1 Nov 23'!F100+'GP1 Dec 23'!F100+'GP1 Jan 24'!F100+'GP1 Feb 24'!F100+'GP1 Mar 24'!F100+'Error Corrections'!F96</f>
        <v>0</v>
      </c>
      <c r="H95" s="168" t="str">
        <f>IF('Member Info'!O96="", 'Member Info'!K96, "CHANGED MID YEAR")</f>
        <v/>
      </c>
      <c r="I95" s="167"/>
      <c r="J95" s="167"/>
      <c r="K95" s="167"/>
      <c r="L95" s="167"/>
      <c r="M95" s="167">
        <f>'GP1 April 23'!H100+'GP1 May 23'!H100+'GP1 June 23'!H100+'GP1 July 23'!H100+'GP1 Aug 23'!H100+'GP1 Sep 23'!H100+'GP1 Oct 23'!H100+'GP1 Nov 23'!H100+'GP1 Dec 23'!H100+'GP1 Jan 24'!H100+'GP1 Feb 24'!H100+'GP1 Mar 24'!H100+'Error Corrections'!M96</f>
        <v>0</v>
      </c>
      <c r="N95" s="167">
        <f>'GP1 April 23'!I100+'GP1 May 23'!I100+'GP1 June 23'!I100+'GP1 July 23'!I100+'GP1 Aug 23'!I100+'GP1 Sep 23'!I100+'GP1 Oct 23'!I100+'GP1 Nov 23'!I100+'GP1 Dec 23'!I100+'GP1 Jan 24'!I100+'GP1 Feb 24'!I100+'GP1 Mar 24'!I100+'Error Corrections'!N96</f>
        <v>0</v>
      </c>
      <c r="O95" s="215" t="str">
        <f>IF('Error Corrections'!AA96=TRUE, "TRUE", "")</f>
        <v/>
      </c>
      <c r="P95" s="213">
        <f>'Member Info'!Q96</f>
        <v>0</v>
      </c>
      <c r="Q95" s="149">
        <f t="shared" si="6"/>
        <v>0</v>
      </c>
      <c r="R95" s="87">
        <f t="shared" si="7"/>
        <v>0</v>
      </c>
      <c r="S95" s="184">
        <f>(G95/100*'Member Info'!$W$2)</f>
        <v>0</v>
      </c>
      <c r="T95" s="185" t="e">
        <f>G95/100*('Member Info'!K96+'Member Info'!L96)</f>
        <v>#VALUE!</v>
      </c>
      <c r="U95" s="184" t="e">
        <f t="shared" si="8"/>
        <v>#DIV/0!</v>
      </c>
      <c r="V95" s="184" t="e">
        <f t="shared" si="9"/>
        <v>#VALUE!</v>
      </c>
      <c r="W95" s="186" t="e">
        <f t="shared" si="10"/>
        <v>#DIV/0!</v>
      </c>
      <c r="X95" s="187" t="e">
        <f t="shared" si="11"/>
        <v>#VALUE!</v>
      </c>
      <c r="Y95" s="126">
        <f>SUM('GP1 April 23'!AH100+'GP1 May 23'!AH100+'GP1 June 23'!AH100+'GP1 July 23'!AH100+'GP1 Aug 23'!AH100+'GP1 Sep 23'!AH100+'GP1 Oct 23'!AH100+'GP1 Nov 23'!AH100+'GP1 Dec 23'!AH100+'GP1 Jan 24'!AH100+'GP1 Feb 24'!AH100+'GP1 Mar 24'!AH100)</f>
        <v>0</v>
      </c>
      <c r="Z95" s="88" t="e">
        <f>(((IF('GP1 April 23'!M100=1,'GP1 April 23'!G100,0))+
(IF('GP1 May 23'!M100=1,'GP1 May 23'!G100,0))+
(IF('GP1 June 23'!M100=1,'GP1 June 23'!G100,0))+
(IF('GP1 July 23'!M100=1,'GP1 July 23'!G100,0))+
(IF('GP1 Aug 23'!M100=1,'GP1 Aug 23'!G100,0))+
(IF('GP1 Sep 23'!M100=1,'GP1 Sep 23'!G100,0))+
(IF('GP1 Oct 23'!M100=1,'GP1 Oct 23'!G100,0))+
(IF('GP1 Nov 23'!M100=1,'GP1 Nov 23'!G100,0))+
(IF('GP1 Dec 23'!M100=1,'GP1 Dec 23'!G100,0))+
(IF('GP1 Jan 24'!M100=1,'GP1 Jan 24'!G100,0))+
(IF('GP1 Feb 24'!M100=1,'GP1 Feb 24'!G100,0))+
(IF('GP1 Mar 24'!M100=1,'GP1 Mar 24'!G100,0)))/AA95)</f>
        <v>#DIV/0!</v>
      </c>
      <c r="AA95" s="88">
        <f>SUM('GP1 April 23'!M100,'GP1 May 23'!M100,'GP1 June 23'!M100,'GP1 July 23'!M100,'GP1 Aug 23'!M100,'GP1 Sep 23'!M100,'GP1 Oct 23'!M100,'GP1 Nov 23'!M100,'GP1 Dec 23'!M100,'GP1 Jan 24'!M100,'GP1 Feb 24'!M100,'GP1 Mar 24'!M100)</f>
        <v>0</v>
      </c>
    </row>
    <row r="96" spans="1:27" s="2" customFormat="1" x14ac:dyDescent="0.25">
      <c r="A96" s="4">
        <v>69</v>
      </c>
      <c r="B96" s="166">
        <f>'Member Info'!D97</f>
        <v>0</v>
      </c>
      <c r="C96" s="166">
        <f>'Member Info'!E97</f>
        <v>0</v>
      </c>
      <c r="D96" s="166" t="str">
        <f>'Member Info'!G97</f>
        <v/>
      </c>
      <c r="E96" s="166"/>
      <c r="F96" s="167">
        <f>'Member Info'!B97</f>
        <v>0</v>
      </c>
      <c r="G96" s="167">
        <f>'GP1 April 23'!F101+'GP1 May 23'!F101+'GP1 June 23'!F101+'GP1 July 23'!F101+'GP1 Aug 23'!F101+'GP1 Sep 23'!F101+'GP1 Oct 23'!F101+'GP1 Nov 23'!F101+'GP1 Dec 23'!F101+'GP1 Jan 24'!F101+'GP1 Feb 24'!F101+'GP1 Mar 24'!F101+'Error Corrections'!F97</f>
        <v>0</v>
      </c>
      <c r="H96" s="168" t="str">
        <f>IF('Member Info'!O97="", 'Member Info'!K97, "CHANGED MID YEAR")</f>
        <v/>
      </c>
      <c r="I96" s="167"/>
      <c r="J96" s="167"/>
      <c r="K96" s="167"/>
      <c r="L96" s="167"/>
      <c r="M96" s="167">
        <f>'GP1 April 23'!H101+'GP1 May 23'!H101+'GP1 June 23'!H101+'GP1 July 23'!H101+'GP1 Aug 23'!H101+'GP1 Sep 23'!H101+'GP1 Oct 23'!H101+'GP1 Nov 23'!H101+'GP1 Dec 23'!H101+'GP1 Jan 24'!H101+'GP1 Feb 24'!H101+'GP1 Mar 24'!H101+'Error Corrections'!M97</f>
        <v>0</v>
      </c>
      <c r="N96" s="167">
        <f>'GP1 April 23'!I101+'GP1 May 23'!I101+'GP1 June 23'!I101+'GP1 July 23'!I101+'GP1 Aug 23'!I101+'GP1 Sep 23'!I101+'GP1 Oct 23'!I101+'GP1 Nov 23'!I101+'GP1 Dec 23'!I101+'GP1 Jan 24'!I101+'GP1 Feb 24'!I101+'GP1 Mar 24'!I101+'Error Corrections'!N97</f>
        <v>0</v>
      </c>
      <c r="O96" s="215" t="str">
        <f>IF('Error Corrections'!AA97=TRUE, "TRUE", "")</f>
        <v/>
      </c>
      <c r="P96" s="213">
        <f>'Member Info'!Q97</f>
        <v>0</v>
      </c>
      <c r="Q96" s="149">
        <f t="shared" si="6"/>
        <v>0</v>
      </c>
      <c r="R96" s="87">
        <f t="shared" si="7"/>
        <v>0</v>
      </c>
      <c r="S96" s="184">
        <f>(G96/100*'Member Info'!$W$2)</f>
        <v>0</v>
      </c>
      <c r="T96" s="185" t="e">
        <f>G96/100*('Member Info'!K97+'Member Info'!L97)</f>
        <v>#VALUE!</v>
      </c>
      <c r="U96" s="184" t="e">
        <f t="shared" si="8"/>
        <v>#DIV/0!</v>
      </c>
      <c r="V96" s="184" t="e">
        <f t="shared" si="9"/>
        <v>#VALUE!</v>
      </c>
      <c r="W96" s="186" t="e">
        <f t="shared" si="10"/>
        <v>#DIV/0!</v>
      </c>
      <c r="X96" s="187" t="e">
        <f t="shared" si="11"/>
        <v>#VALUE!</v>
      </c>
      <c r="Y96" s="126">
        <f>SUM('GP1 April 23'!AH101+'GP1 May 23'!AH101+'GP1 June 23'!AH101+'GP1 July 23'!AH101+'GP1 Aug 23'!AH101+'GP1 Sep 23'!AH101+'GP1 Oct 23'!AH101+'GP1 Nov 23'!AH101+'GP1 Dec 23'!AH101+'GP1 Jan 24'!AH101+'GP1 Feb 24'!AH101+'GP1 Mar 24'!AH101)</f>
        <v>0</v>
      </c>
      <c r="Z96" s="88" t="e">
        <f>(((IF('GP1 April 23'!M101=1,'GP1 April 23'!G101,0))+
(IF('GP1 May 23'!M101=1,'GP1 May 23'!G101,0))+
(IF('GP1 June 23'!M101=1,'GP1 June 23'!G101,0))+
(IF('GP1 July 23'!M101=1,'GP1 July 23'!G101,0))+
(IF('GP1 Aug 23'!M101=1,'GP1 Aug 23'!G101,0))+
(IF('GP1 Sep 23'!M101=1,'GP1 Sep 23'!G101,0))+
(IF('GP1 Oct 23'!M101=1,'GP1 Oct 23'!G101,0))+
(IF('GP1 Nov 23'!M101=1,'GP1 Nov 23'!G101,0))+
(IF('GP1 Dec 23'!M101=1,'GP1 Dec 23'!G101,0))+
(IF('GP1 Jan 24'!M101=1,'GP1 Jan 24'!G101,0))+
(IF('GP1 Feb 24'!M101=1,'GP1 Feb 24'!G101,0))+
(IF('GP1 Mar 24'!M101=1,'GP1 Mar 24'!G101,0)))/AA96)</f>
        <v>#DIV/0!</v>
      </c>
      <c r="AA96" s="88">
        <f>SUM('GP1 April 23'!M101,'GP1 May 23'!M101,'GP1 June 23'!M101,'GP1 July 23'!M101,'GP1 Aug 23'!M101,'GP1 Sep 23'!M101,'GP1 Oct 23'!M101,'GP1 Nov 23'!M101,'GP1 Dec 23'!M101,'GP1 Jan 24'!M101,'GP1 Feb 24'!M101,'GP1 Mar 24'!M101)</f>
        <v>0</v>
      </c>
    </row>
    <row r="97" spans="1:27" s="2" customFormat="1" x14ac:dyDescent="0.25">
      <c r="A97" s="4">
        <v>70</v>
      </c>
      <c r="B97" s="166">
        <f>'Member Info'!D98</f>
        <v>0</v>
      </c>
      <c r="C97" s="166">
        <f>'Member Info'!E98</f>
        <v>0</v>
      </c>
      <c r="D97" s="166" t="str">
        <f>'Member Info'!G98</f>
        <v/>
      </c>
      <c r="E97" s="166"/>
      <c r="F97" s="167">
        <f>'Member Info'!B98</f>
        <v>0</v>
      </c>
      <c r="G97" s="167">
        <f>'GP1 April 23'!F102+'GP1 May 23'!F102+'GP1 June 23'!F102+'GP1 July 23'!F102+'GP1 Aug 23'!F102+'GP1 Sep 23'!F102+'GP1 Oct 23'!F102+'GP1 Nov 23'!F102+'GP1 Dec 23'!F102+'GP1 Jan 24'!F102+'GP1 Feb 24'!F102+'GP1 Mar 24'!F102+'Error Corrections'!F98</f>
        <v>0</v>
      </c>
      <c r="H97" s="168" t="str">
        <f>IF('Member Info'!O98="", 'Member Info'!K98, "CHANGED MID YEAR")</f>
        <v/>
      </c>
      <c r="I97" s="167"/>
      <c r="J97" s="167"/>
      <c r="K97" s="167"/>
      <c r="L97" s="167"/>
      <c r="M97" s="167">
        <f>'GP1 April 23'!H102+'GP1 May 23'!H102+'GP1 June 23'!H102+'GP1 July 23'!H102+'GP1 Aug 23'!H102+'GP1 Sep 23'!H102+'GP1 Oct 23'!H102+'GP1 Nov 23'!H102+'GP1 Dec 23'!H102+'GP1 Jan 24'!H102+'GP1 Feb 24'!H102+'GP1 Mar 24'!H102+'Error Corrections'!M98</f>
        <v>0</v>
      </c>
      <c r="N97" s="167">
        <f>'GP1 April 23'!I102+'GP1 May 23'!I102+'GP1 June 23'!I102+'GP1 July 23'!I102+'GP1 Aug 23'!I102+'GP1 Sep 23'!I102+'GP1 Oct 23'!I102+'GP1 Nov 23'!I102+'GP1 Dec 23'!I102+'GP1 Jan 24'!I102+'GP1 Feb 24'!I102+'GP1 Mar 24'!I102+'Error Corrections'!N98</f>
        <v>0</v>
      </c>
      <c r="O97" s="215" t="str">
        <f>IF('Error Corrections'!AA98=TRUE, "TRUE", "")</f>
        <v/>
      </c>
      <c r="P97" s="213">
        <f>'Member Info'!Q98</f>
        <v>0</v>
      </c>
      <c r="Q97" s="149">
        <f t="shared" si="6"/>
        <v>0</v>
      </c>
      <c r="R97" s="87">
        <f t="shared" si="7"/>
        <v>0</v>
      </c>
      <c r="S97" s="184">
        <f>(G97/100*'Member Info'!$W$2)</f>
        <v>0</v>
      </c>
      <c r="T97" s="185" t="e">
        <f>G97/100*('Member Info'!K98+'Member Info'!L98)</f>
        <v>#VALUE!</v>
      </c>
      <c r="U97" s="184" t="e">
        <f t="shared" si="8"/>
        <v>#DIV/0!</v>
      </c>
      <c r="V97" s="184" t="e">
        <f t="shared" si="9"/>
        <v>#VALUE!</v>
      </c>
      <c r="W97" s="186" t="e">
        <f t="shared" si="10"/>
        <v>#DIV/0!</v>
      </c>
      <c r="X97" s="187" t="e">
        <f t="shared" si="11"/>
        <v>#VALUE!</v>
      </c>
      <c r="Y97" s="126">
        <f>SUM('GP1 April 23'!AH102+'GP1 May 23'!AH102+'GP1 June 23'!AH102+'GP1 July 23'!AH102+'GP1 Aug 23'!AH102+'GP1 Sep 23'!AH102+'GP1 Oct 23'!AH102+'GP1 Nov 23'!AH102+'GP1 Dec 23'!AH102+'GP1 Jan 24'!AH102+'GP1 Feb 24'!AH102+'GP1 Mar 24'!AH102)</f>
        <v>0</v>
      </c>
      <c r="Z97" s="88" t="e">
        <f>(((IF('GP1 April 23'!M102=1,'GP1 April 23'!G102,0))+
(IF('GP1 May 23'!M102=1,'GP1 May 23'!G102,0))+
(IF('GP1 June 23'!M102=1,'GP1 June 23'!G102,0))+
(IF('GP1 July 23'!M102=1,'GP1 July 23'!G102,0))+
(IF('GP1 Aug 23'!M102=1,'GP1 Aug 23'!G102,0))+
(IF('GP1 Sep 23'!M102=1,'GP1 Sep 23'!G102,0))+
(IF('GP1 Oct 23'!M102=1,'GP1 Oct 23'!G102,0))+
(IF('GP1 Nov 23'!M102=1,'GP1 Nov 23'!G102,0))+
(IF('GP1 Dec 23'!M102=1,'GP1 Dec 23'!G102,0))+
(IF('GP1 Jan 24'!M102=1,'GP1 Jan 24'!G102,0))+
(IF('GP1 Feb 24'!M102=1,'GP1 Feb 24'!G102,0))+
(IF('GP1 Mar 24'!M102=1,'GP1 Mar 24'!G102,0)))/AA97)</f>
        <v>#DIV/0!</v>
      </c>
      <c r="AA97" s="88">
        <f>SUM('GP1 April 23'!M102,'GP1 May 23'!M102,'GP1 June 23'!M102,'GP1 July 23'!M102,'GP1 Aug 23'!M102,'GP1 Sep 23'!M102,'GP1 Oct 23'!M102,'GP1 Nov 23'!M102,'GP1 Dec 23'!M102,'GP1 Jan 24'!M102,'GP1 Feb 24'!M102,'GP1 Mar 24'!M102)</f>
        <v>0</v>
      </c>
    </row>
    <row r="98" spans="1:27" s="2" customFormat="1" x14ac:dyDescent="0.25">
      <c r="A98" s="4">
        <v>71</v>
      </c>
      <c r="B98" s="166">
        <f>'Member Info'!D99</f>
        <v>0</v>
      </c>
      <c r="C98" s="166">
        <f>'Member Info'!E99</f>
        <v>0</v>
      </c>
      <c r="D98" s="166" t="str">
        <f>'Member Info'!G99</f>
        <v/>
      </c>
      <c r="E98" s="166"/>
      <c r="F98" s="167">
        <f>'Member Info'!B99</f>
        <v>0</v>
      </c>
      <c r="G98" s="167">
        <f>'GP1 April 23'!F103+'GP1 May 23'!F103+'GP1 June 23'!F103+'GP1 July 23'!F103+'GP1 Aug 23'!F103+'GP1 Sep 23'!F103+'GP1 Oct 23'!F103+'GP1 Nov 23'!F103+'GP1 Dec 23'!F103+'GP1 Jan 24'!F103+'GP1 Feb 24'!F103+'GP1 Mar 24'!F103+'Error Corrections'!F99</f>
        <v>0</v>
      </c>
      <c r="H98" s="168" t="str">
        <f>IF('Member Info'!O99="", 'Member Info'!K99, "CHANGED MID YEAR")</f>
        <v/>
      </c>
      <c r="I98" s="167"/>
      <c r="J98" s="167"/>
      <c r="K98" s="167"/>
      <c r="L98" s="167"/>
      <c r="M98" s="167">
        <f>'GP1 April 23'!H103+'GP1 May 23'!H103+'GP1 June 23'!H103+'GP1 July 23'!H103+'GP1 Aug 23'!H103+'GP1 Sep 23'!H103+'GP1 Oct 23'!H103+'GP1 Nov 23'!H103+'GP1 Dec 23'!H103+'GP1 Jan 24'!H103+'GP1 Feb 24'!H103+'GP1 Mar 24'!H103+'Error Corrections'!M99</f>
        <v>0</v>
      </c>
      <c r="N98" s="167">
        <f>'GP1 April 23'!I103+'GP1 May 23'!I103+'GP1 June 23'!I103+'GP1 July 23'!I103+'GP1 Aug 23'!I103+'GP1 Sep 23'!I103+'GP1 Oct 23'!I103+'GP1 Nov 23'!I103+'GP1 Dec 23'!I103+'GP1 Jan 24'!I103+'GP1 Feb 24'!I103+'GP1 Mar 24'!I103+'Error Corrections'!N99</f>
        <v>0</v>
      </c>
      <c r="O98" s="215" t="str">
        <f>IF('Error Corrections'!AA99=TRUE, "TRUE", "")</f>
        <v/>
      </c>
      <c r="P98" s="213">
        <f>'Member Info'!Q99</f>
        <v>0</v>
      </c>
      <c r="Q98" s="149">
        <f t="shared" si="6"/>
        <v>0</v>
      </c>
      <c r="R98" s="87">
        <f t="shared" si="7"/>
        <v>0</v>
      </c>
      <c r="S98" s="184">
        <f>(G98/100*'Member Info'!$W$2)</f>
        <v>0</v>
      </c>
      <c r="T98" s="185" t="e">
        <f>G98/100*('Member Info'!K99+'Member Info'!L99)</f>
        <v>#VALUE!</v>
      </c>
      <c r="U98" s="184" t="e">
        <f t="shared" si="8"/>
        <v>#DIV/0!</v>
      </c>
      <c r="V98" s="184" t="e">
        <f t="shared" si="9"/>
        <v>#VALUE!</v>
      </c>
      <c r="W98" s="186" t="e">
        <f t="shared" si="10"/>
        <v>#DIV/0!</v>
      </c>
      <c r="X98" s="187" t="e">
        <f t="shared" si="11"/>
        <v>#VALUE!</v>
      </c>
      <c r="Y98" s="126">
        <f>SUM('GP1 April 23'!AH103+'GP1 May 23'!AH103+'GP1 June 23'!AH103+'GP1 July 23'!AH103+'GP1 Aug 23'!AH103+'GP1 Sep 23'!AH103+'GP1 Oct 23'!AH103+'GP1 Nov 23'!AH103+'GP1 Dec 23'!AH103+'GP1 Jan 24'!AH103+'GP1 Feb 24'!AH103+'GP1 Mar 24'!AH103)</f>
        <v>0</v>
      </c>
      <c r="Z98" s="88" t="e">
        <f>(((IF('GP1 April 23'!M103=1,'GP1 April 23'!G103,0))+
(IF('GP1 May 23'!M103=1,'GP1 May 23'!G103,0))+
(IF('GP1 June 23'!M103=1,'GP1 June 23'!G103,0))+
(IF('GP1 July 23'!M103=1,'GP1 July 23'!G103,0))+
(IF('GP1 Aug 23'!M103=1,'GP1 Aug 23'!G103,0))+
(IF('GP1 Sep 23'!M103=1,'GP1 Sep 23'!G103,0))+
(IF('GP1 Oct 23'!M103=1,'GP1 Oct 23'!G103,0))+
(IF('GP1 Nov 23'!M103=1,'GP1 Nov 23'!G103,0))+
(IF('GP1 Dec 23'!M103=1,'GP1 Dec 23'!G103,0))+
(IF('GP1 Jan 24'!M103=1,'GP1 Jan 24'!G103,0))+
(IF('GP1 Feb 24'!M103=1,'GP1 Feb 24'!G103,0))+
(IF('GP1 Mar 24'!M103=1,'GP1 Mar 24'!G103,0)))/AA98)</f>
        <v>#DIV/0!</v>
      </c>
      <c r="AA98" s="88">
        <f>SUM('GP1 April 23'!M103,'GP1 May 23'!M103,'GP1 June 23'!M103,'GP1 July 23'!M103,'GP1 Aug 23'!M103,'GP1 Sep 23'!M103,'GP1 Oct 23'!M103,'GP1 Nov 23'!M103,'GP1 Dec 23'!M103,'GP1 Jan 24'!M103,'GP1 Feb 24'!M103,'GP1 Mar 24'!M103)</f>
        <v>0</v>
      </c>
    </row>
    <row r="99" spans="1:27" s="2" customFormat="1" x14ac:dyDescent="0.25">
      <c r="A99" s="4">
        <v>72</v>
      </c>
      <c r="B99" s="166">
        <f>'Member Info'!D100</f>
        <v>0</v>
      </c>
      <c r="C99" s="166">
        <f>'Member Info'!E100</f>
        <v>0</v>
      </c>
      <c r="D99" s="166" t="str">
        <f>'Member Info'!G100</f>
        <v/>
      </c>
      <c r="E99" s="166"/>
      <c r="F99" s="167">
        <f>'Member Info'!B100</f>
        <v>0</v>
      </c>
      <c r="G99" s="167">
        <f>'GP1 April 23'!F104+'GP1 May 23'!F104+'GP1 June 23'!F104+'GP1 July 23'!F104+'GP1 Aug 23'!F104+'GP1 Sep 23'!F104+'GP1 Oct 23'!F104+'GP1 Nov 23'!F104+'GP1 Dec 23'!F104+'GP1 Jan 24'!F104+'GP1 Feb 24'!F104+'GP1 Mar 24'!F104+'Error Corrections'!F100</f>
        <v>0</v>
      </c>
      <c r="H99" s="168" t="str">
        <f>IF('Member Info'!O100="", 'Member Info'!K100, "CHANGED MID YEAR")</f>
        <v/>
      </c>
      <c r="I99" s="167"/>
      <c r="J99" s="167"/>
      <c r="K99" s="167"/>
      <c r="L99" s="167"/>
      <c r="M99" s="167">
        <f>'GP1 April 23'!H104+'GP1 May 23'!H104+'GP1 June 23'!H104+'GP1 July 23'!H104+'GP1 Aug 23'!H104+'GP1 Sep 23'!H104+'GP1 Oct 23'!H104+'GP1 Nov 23'!H104+'GP1 Dec 23'!H104+'GP1 Jan 24'!H104+'GP1 Feb 24'!H104+'GP1 Mar 24'!H104+'Error Corrections'!M100</f>
        <v>0</v>
      </c>
      <c r="N99" s="167">
        <f>'GP1 April 23'!I104+'GP1 May 23'!I104+'GP1 June 23'!I104+'GP1 July 23'!I104+'GP1 Aug 23'!I104+'GP1 Sep 23'!I104+'GP1 Oct 23'!I104+'GP1 Nov 23'!I104+'GP1 Dec 23'!I104+'GP1 Jan 24'!I104+'GP1 Feb 24'!I104+'GP1 Mar 24'!I104+'Error Corrections'!N100</f>
        <v>0</v>
      </c>
      <c r="O99" s="215" t="str">
        <f>IF('Error Corrections'!AA100=TRUE, "TRUE", "")</f>
        <v/>
      </c>
      <c r="P99" s="213">
        <f>'Member Info'!Q100</f>
        <v>0</v>
      </c>
      <c r="Q99" s="149">
        <f t="shared" si="6"/>
        <v>0</v>
      </c>
      <c r="R99" s="87">
        <f t="shared" si="7"/>
        <v>0</v>
      </c>
      <c r="S99" s="184">
        <f>(G99/100*'Member Info'!$W$2)</f>
        <v>0</v>
      </c>
      <c r="T99" s="185" t="e">
        <f>G99/100*('Member Info'!K100+'Member Info'!L100)</f>
        <v>#VALUE!</v>
      </c>
      <c r="U99" s="184" t="e">
        <f t="shared" si="8"/>
        <v>#DIV/0!</v>
      </c>
      <c r="V99" s="184" t="e">
        <f t="shared" si="9"/>
        <v>#VALUE!</v>
      </c>
      <c r="W99" s="186" t="e">
        <f t="shared" si="10"/>
        <v>#DIV/0!</v>
      </c>
      <c r="X99" s="187" t="e">
        <f t="shared" si="11"/>
        <v>#VALUE!</v>
      </c>
      <c r="Y99" s="126">
        <f>SUM('GP1 April 23'!AH104+'GP1 May 23'!AH104+'GP1 June 23'!AH104+'GP1 July 23'!AH104+'GP1 Aug 23'!AH104+'GP1 Sep 23'!AH104+'GP1 Oct 23'!AH104+'GP1 Nov 23'!AH104+'GP1 Dec 23'!AH104+'GP1 Jan 24'!AH104+'GP1 Feb 24'!AH104+'GP1 Mar 24'!AH104)</f>
        <v>0</v>
      </c>
      <c r="Z99" s="88" t="e">
        <f>(((IF('GP1 April 23'!M104=1,'GP1 April 23'!G104,0))+
(IF('GP1 May 23'!M104=1,'GP1 May 23'!G104,0))+
(IF('GP1 June 23'!M104=1,'GP1 June 23'!G104,0))+
(IF('GP1 July 23'!M104=1,'GP1 July 23'!G104,0))+
(IF('GP1 Aug 23'!M104=1,'GP1 Aug 23'!G104,0))+
(IF('GP1 Sep 23'!M104=1,'GP1 Sep 23'!G104,0))+
(IF('GP1 Oct 23'!M104=1,'GP1 Oct 23'!G104,0))+
(IF('GP1 Nov 23'!M104=1,'GP1 Nov 23'!G104,0))+
(IF('GP1 Dec 23'!M104=1,'GP1 Dec 23'!G104,0))+
(IF('GP1 Jan 24'!M104=1,'GP1 Jan 24'!G104,0))+
(IF('GP1 Feb 24'!M104=1,'GP1 Feb 24'!G104,0))+
(IF('GP1 Mar 24'!M104=1,'GP1 Mar 24'!G104,0)))/AA99)</f>
        <v>#DIV/0!</v>
      </c>
      <c r="AA99" s="88">
        <f>SUM('GP1 April 23'!M104,'GP1 May 23'!M104,'GP1 June 23'!M104,'GP1 July 23'!M104,'GP1 Aug 23'!M104,'GP1 Sep 23'!M104,'GP1 Oct 23'!M104,'GP1 Nov 23'!M104,'GP1 Dec 23'!M104,'GP1 Jan 24'!M104,'GP1 Feb 24'!M104,'GP1 Mar 24'!M104)</f>
        <v>0</v>
      </c>
    </row>
    <row r="100" spans="1:27" s="2" customFormat="1" ht="15" customHeight="1" x14ac:dyDescent="0.25">
      <c r="A100" s="4">
        <v>73</v>
      </c>
      <c r="B100" s="166">
        <f>'Member Info'!D101</f>
        <v>0</v>
      </c>
      <c r="C100" s="166">
        <f>'Member Info'!E101</f>
        <v>0</v>
      </c>
      <c r="D100" s="166" t="str">
        <f>'Member Info'!G101</f>
        <v/>
      </c>
      <c r="E100" s="166"/>
      <c r="F100" s="167">
        <f>'Member Info'!B101</f>
        <v>0</v>
      </c>
      <c r="G100" s="167">
        <f>'GP1 April 23'!F105+'GP1 May 23'!F105+'GP1 June 23'!F105+'GP1 July 23'!F105+'GP1 Aug 23'!F105+'GP1 Sep 23'!F105+'GP1 Oct 23'!F105+'GP1 Nov 23'!F105+'GP1 Dec 23'!F105+'GP1 Jan 24'!F105+'GP1 Feb 24'!F105+'GP1 Mar 24'!F105+'Error Corrections'!F101</f>
        <v>0</v>
      </c>
      <c r="H100" s="168" t="str">
        <f>IF('Member Info'!O101="", 'Member Info'!K101, "CHANGED MID YEAR")</f>
        <v/>
      </c>
      <c r="I100" s="167"/>
      <c r="J100" s="167"/>
      <c r="K100" s="167"/>
      <c r="L100" s="167"/>
      <c r="M100" s="167">
        <f>'GP1 April 23'!H105+'GP1 May 23'!H105+'GP1 June 23'!H105+'GP1 July 23'!H105+'GP1 Aug 23'!H105+'GP1 Sep 23'!H105+'GP1 Oct 23'!H105+'GP1 Nov 23'!H105+'GP1 Dec 23'!H105+'GP1 Jan 24'!H105+'GP1 Feb 24'!H105+'GP1 Mar 24'!H105+'Error Corrections'!M101</f>
        <v>0</v>
      </c>
      <c r="N100" s="167">
        <f>'GP1 April 23'!I105+'GP1 May 23'!I105+'GP1 June 23'!I105+'GP1 July 23'!I105+'GP1 Aug 23'!I105+'GP1 Sep 23'!I105+'GP1 Oct 23'!I105+'GP1 Nov 23'!I105+'GP1 Dec 23'!I105+'GP1 Jan 24'!I105+'GP1 Feb 24'!I105+'GP1 Mar 24'!I105+'Error Corrections'!N101</f>
        <v>0</v>
      </c>
      <c r="O100" s="215" t="str">
        <f>IF('Error Corrections'!AA101=TRUE, "TRUE", "")</f>
        <v/>
      </c>
      <c r="P100" s="213">
        <f>'Member Info'!Q101</f>
        <v>0</v>
      </c>
      <c r="Q100" s="149">
        <f t="shared" si="6"/>
        <v>0</v>
      </c>
      <c r="R100" s="87">
        <f t="shared" si="7"/>
        <v>0</v>
      </c>
      <c r="S100" s="184">
        <f>(G100/100*'Member Info'!$W$2)</f>
        <v>0</v>
      </c>
      <c r="T100" s="185" t="e">
        <f>G100/100*('Member Info'!K101+'Member Info'!L101)</f>
        <v>#VALUE!</v>
      </c>
      <c r="U100" s="184" t="e">
        <f t="shared" si="8"/>
        <v>#DIV/0!</v>
      </c>
      <c r="V100" s="184" t="e">
        <f t="shared" si="9"/>
        <v>#VALUE!</v>
      </c>
      <c r="W100" s="186" t="e">
        <f t="shared" si="10"/>
        <v>#DIV/0!</v>
      </c>
      <c r="X100" s="187" t="e">
        <f t="shared" si="11"/>
        <v>#VALUE!</v>
      </c>
      <c r="Y100" s="126">
        <f>SUM('GP1 April 23'!AH105+'GP1 May 23'!AH105+'GP1 June 23'!AH105+'GP1 July 23'!AH105+'GP1 Aug 23'!AH105+'GP1 Sep 23'!AH105+'GP1 Oct 23'!AH105+'GP1 Nov 23'!AH105+'GP1 Dec 23'!AH105+'GP1 Jan 24'!AH105+'GP1 Feb 24'!AH105+'GP1 Mar 24'!AH105)</f>
        <v>0</v>
      </c>
      <c r="Z100" s="88" t="e">
        <f>(((IF('GP1 April 23'!M105=1,'GP1 April 23'!G105,0))+
(IF('GP1 May 23'!M105=1,'GP1 May 23'!G105,0))+
(IF('GP1 June 23'!M105=1,'GP1 June 23'!G105,0))+
(IF('GP1 July 23'!M105=1,'GP1 July 23'!G105,0))+
(IF('GP1 Aug 23'!M105=1,'GP1 Aug 23'!G105,0))+
(IF('GP1 Sep 23'!M105=1,'GP1 Sep 23'!G105,0))+
(IF('GP1 Oct 23'!M105=1,'GP1 Oct 23'!G105,0))+
(IF('GP1 Nov 23'!M105=1,'GP1 Nov 23'!G105,0))+
(IF('GP1 Dec 23'!M105=1,'GP1 Dec 23'!G105,0))+
(IF('GP1 Jan 24'!M105=1,'GP1 Jan 24'!G105,0))+
(IF('GP1 Feb 24'!M105=1,'GP1 Feb 24'!G105,0))+
(IF('GP1 Mar 24'!M105=1,'GP1 Mar 24'!G105,0)))/AA100)</f>
        <v>#DIV/0!</v>
      </c>
      <c r="AA100" s="88">
        <f>SUM('GP1 April 23'!M105,'GP1 May 23'!M105,'GP1 June 23'!M105,'GP1 July 23'!M105,'GP1 Aug 23'!M105,'GP1 Sep 23'!M105,'GP1 Oct 23'!M105,'GP1 Nov 23'!M105,'GP1 Dec 23'!M105,'GP1 Jan 24'!M105,'GP1 Feb 24'!M105,'GP1 Mar 24'!M105)</f>
        <v>0</v>
      </c>
    </row>
    <row r="101" spans="1:27" s="2" customFormat="1" x14ac:dyDescent="0.25">
      <c r="A101" s="4">
        <v>74</v>
      </c>
      <c r="B101" s="166">
        <f>'Member Info'!D102</f>
        <v>0</v>
      </c>
      <c r="C101" s="166">
        <f>'Member Info'!E102</f>
        <v>0</v>
      </c>
      <c r="D101" s="166" t="str">
        <f>'Member Info'!G102</f>
        <v/>
      </c>
      <c r="E101" s="166"/>
      <c r="F101" s="167">
        <f>'Member Info'!B102</f>
        <v>0</v>
      </c>
      <c r="G101" s="167">
        <f>'GP1 April 23'!F106+'GP1 May 23'!F106+'GP1 June 23'!F106+'GP1 July 23'!F106+'GP1 Aug 23'!F106+'GP1 Sep 23'!F106+'GP1 Oct 23'!F106+'GP1 Nov 23'!F106+'GP1 Dec 23'!F106+'GP1 Jan 24'!F106+'GP1 Feb 24'!F106+'GP1 Mar 24'!F106+'Error Corrections'!F102</f>
        <v>0</v>
      </c>
      <c r="H101" s="168" t="str">
        <f>IF('Member Info'!O102="", 'Member Info'!K102, "CHANGED MID YEAR")</f>
        <v/>
      </c>
      <c r="I101" s="167"/>
      <c r="J101" s="167"/>
      <c r="K101" s="167"/>
      <c r="L101" s="167"/>
      <c r="M101" s="167">
        <f>'GP1 April 23'!H106+'GP1 May 23'!H106+'GP1 June 23'!H106+'GP1 July 23'!H106+'GP1 Aug 23'!H106+'GP1 Sep 23'!H106+'GP1 Oct 23'!H106+'GP1 Nov 23'!H106+'GP1 Dec 23'!H106+'GP1 Jan 24'!H106+'GP1 Feb 24'!H106+'GP1 Mar 24'!H106+'Error Corrections'!M102</f>
        <v>0</v>
      </c>
      <c r="N101" s="167">
        <f>'GP1 April 23'!I106+'GP1 May 23'!I106+'GP1 June 23'!I106+'GP1 July 23'!I106+'GP1 Aug 23'!I106+'GP1 Sep 23'!I106+'GP1 Oct 23'!I106+'GP1 Nov 23'!I106+'GP1 Dec 23'!I106+'GP1 Jan 24'!I106+'GP1 Feb 24'!I106+'GP1 Mar 24'!I106+'Error Corrections'!N102</f>
        <v>0</v>
      </c>
      <c r="O101" s="215" t="str">
        <f>IF('Error Corrections'!AA102=TRUE, "TRUE", "")</f>
        <v/>
      </c>
      <c r="P101" s="213">
        <f>'Member Info'!Q102</f>
        <v>0</v>
      </c>
      <c r="Q101" s="149">
        <f t="shared" si="6"/>
        <v>0</v>
      </c>
      <c r="R101" s="87">
        <f t="shared" si="7"/>
        <v>0</v>
      </c>
      <c r="S101" s="184">
        <f>(G101/100*'Member Info'!$W$2)</f>
        <v>0</v>
      </c>
      <c r="T101" s="185" t="e">
        <f>G101/100*('Member Info'!K102+'Member Info'!L102)</f>
        <v>#VALUE!</v>
      </c>
      <c r="U101" s="184" t="e">
        <f t="shared" si="8"/>
        <v>#DIV/0!</v>
      </c>
      <c r="V101" s="184" t="e">
        <f t="shared" si="9"/>
        <v>#VALUE!</v>
      </c>
      <c r="W101" s="186" t="e">
        <f t="shared" si="10"/>
        <v>#DIV/0!</v>
      </c>
      <c r="X101" s="187" t="e">
        <f t="shared" si="11"/>
        <v>#VALUE!</v>
      </c>
      <c r="Y101" s="126">
        <f>SUM('GP1 April 23'!AH106+'GP1 May 23'!AH106+'GP1 June 23'!AH106+'GP1 July 23'!AH106+'GP1 Aug 23'!AH106+'GP1 Sep 23'!AH106+'GP1 Oct 23'!AH106+'GP1 Nov 23'!AH106+'GP1 Dec 23'!AH106+'GP1 Jan 24'!AH106+'GP1 Feb 24'!AH106+'GP1 Mar 24'!AH106)</f>
        <v>0</v>
      </c>
      <c r="Z101" s="88" t="e">
        <f>(((IF('GP1 April 23'!M106=1,'GP1 April 23'!G106,0))+
(IF('GP1 May 23'!M106=1,'GP1 May 23'!G106,0))+
(IF('GP1 June 23'!M106=1,'GP1 June 23'!G106,0))+
(IF('GP1 July 23'!M106=1,'GP1 July 23'!G106,0))+
(IF('GP1 Aug 23'!M106=1,'GP1 Aug 23'!G106,0))+
(IF('GP1 Sep 23'!M106=1,'GP1 Sep 23'!G106,0))+
(IF('GP1 Oct 23'!M106=1,'GP1 Oct 23'!G106,0))+
(IF('GP1 Nov 23'!M106=1,'GP1 Nov 23'!G106,0))+
(IF('GP1 Dec 23'!M106=1,'GP1 Dec 23'!G106,0))+
(IF('GP1 Jan 24'!M106=1,'GP1 Jan 24'!G106,0))+
(IF('GP1 Feb 24'!M106=1,'GP1 Feb 24'!G106,0))+
(IF('GP1 Mar 24'!M106=1,'GP1 Mar 24'!G106,0)))/AA101)</f>
        <v>#DIV/0!</v>
      </c>
      <c r="AA101" s="88">
        <f>SUM('GP1 April 23'!M106,'GP1 May 23'!M106,'GP1 June 23'!M106,'GP1 July 23'!M106,'GP1 Aug 23'!M106,'GP1 Sep 23'!M106,'GP1 Oct 23'!M106,'GP1 Nov 23'!M106,'GP1 Dec 23'!M106,'GP1 Jan 24'!M106,'GP1 Feb 24'!M106,'GP1 Mar 24'!M106)</f>
        <v>0</v>
      </c>
    </row>
    <row r="102" spans="1:27" s="2" customFormat="1" x14ac:dyDescent="0.25">
      <c r="A102" s="4">
        <v>75</v>
      </c>
      <c r="B102" s="166">
        <f>'Member Info'!D103</f>
        <v>0</v>
      </c>
      <c r="C102" s="166">
        <f>'Member Info'!E103</f>
        <v>0</v>
      </c>
      <c r="D102" s="166" t="str">
        <f>'Member Info'!G103</f>
        <v/>
      </c>
      <c r="E102" s="166"/>
      <c r="F102" s="167">
        <f>'Member Info'!B103</f>
        <v>0</v>
      </c>
      <c r="G102" s="167">
        <f>'GP1 April 23'!F107+'GP1 May 23'!F107+'GP1 June 23'!F107+'GP1 July 23'!F107+'GP1 Aug 23'!F107+'GP1 Sep 23'!F107+'GP1 Oct 23'!F107+'GP1 Nov 23'!F107+'GP1 Dec 23'!F107+'GP1 Jan 24'!F107+'GP1 Feb 24'!F107+'GP1 Mar 24'!F107+'Error Corrections'!F103</f>
        <v>0</v>
      </c>
      <c r="H102" s="168" t="str">
        <f>IF('Member Info'!O103="", 'Member Info'!K103, "CHANGED MID YEAR")</f>
        <v/>
      </c>
      <c r="I102" s="167"/>
      <c r="J102" s="167"/>
      <c r="K102" s="167"/>
      <c r="L102" s="167"/>
      <c r="M102" s="167">
        <f>'GP1 April 23'!H107+'GP1 May 23'!H107+'GP1 June 23'!H107+'GP1 July 23'!H107+'GP1 Aug 23'!H107+'GP1 Sep 23'!H107+'GP1 Oct 23'!H107+'GP1 Nov 23'!H107+'GP1 Dec 23'!H107+'GP1 Jan 24'!H107+'GP1 Feb 24'!H107+'GP1 Mar 24'!H107+'Error Corrections'!M103</f>
        <v>0</v>
      </c>
      <c r="N102" s="167">
        <f>'GP1 April 23'!I107+'GP1 May 23'!I107+'GP1 June 23'!I107+'GP1 July 23'!I107+'GP1 Aug 23'!I107+'GP1 Sep 23'!I107+'GP1 Oct 23'!I107+'GP1 Nov 23'!I107+'GP1 Dec 23'!I107+'GP1 Jan 24'!I107+'GP1 Feb 24'!I107+'GP1 Mar 24'!I107+'Error Corrections'!N103</f>
        <v>0</v>
      </c>
      <c r="O102" s="215" t="str">
        <f>IF('Error Corrections'!AA103=TRUE, "TRUE", "")</f>
        <v/>
      </c>
      <c r="P102" s="213">
        <f>'Member Info'!Q103</f>
        <v>0</v>
      </c>
      <c r="Q102" s="149">
        <f t="shared" si="6"/>
        <v>0</v>
      </c>
      <c r="R102" s="87">
        <f t="shared" si="7"/>
        <v>0</v>
      </c>
      <c r="S102" s="184">
        <f>(G102/100*'Member Info'!$W$2)</f>
        <v>0</v>
      </c>
      <c r="T102" s="185" t="e">
        <f>G102/100*('Member Info'!K103+'Member Info'!L103)</f>
        <v>#VALUE!</v>
      </c>
      <c r="U102" s="184" t="e">
        <f t="shared" si="8"/>
        <v>#DIV/0!</v>
      </c>
      <c r="V102" s="184" t="e">
        <f t="shared" si="9"/>
        <v>#VALUE!</v>
      </c>
      <c r="W102" s="186" t="e">
        <f t="shared" si="10"/>
        <v>#DIV/0!</v>
      </c>
      <c r="X102" s="187" t="e">
        <f t="shared" si="11"/>
        <v>#VALUE!</v>
      </c>
      <c r="Y102" s="126">
        <f>SUM('GP1 April 23'!AH107+'GP1 May 23'!AH107+'GP1 June 23'!AH107+'GP1 July 23'!AH107+'GP1 Aug 23'!AH107+'GP1 Sep 23'!AH107+'GP1 Oct 23'!AH107+'GP1 Nov 23'!AH107+'GP1 Dec 23'!AH107+'GP1 Jan 24'!AH107+'GP1 Feb 24'!AH107+'GP1 Mar 24'!AH107)</f>
        <v>0</v>
      </c>
      <c r="Z102" s="88" t="e">
        <f>(((IF('GP1 April 23'!M107=1,'GP1 April 23'!G107,0))+
(IF('GP1 May 23'!M107=1,'GP1 May 23'!G107,0))+
(IF('GP1 June 23'!M107=1,'GP1 June 23'!G107,0))+
(IF('GP1 July 23'!M107=1,'GP1 July 23'!G107,0))+
(IF('GP1 Aug 23'!M107=1,'GP1 Aug 23'!G107,0))+
(IF('GP1 Sep 23'!M107=1,'GP1 Sep 23'!G107,0))+
(IF('GP1 Oct 23'!M107=1,'GP1 Oct 23'!G107,0))+
(IF('GP1 Nov 23'!M107=1,'GP1 Nov 23'!G107,0))+
(IF('GP1 Dec 23'!M107=1,'GP1 Dec 23'!G107,0))+
(IF('GP1 Jan 24'!M107=1,'GP1 Jan 24'!G107,0))+
(IF('GP1 Feb 24'!M107=1,'GP1 Feb 24'!G107,0))+
(IF('GP1 Mar 24'!M107=1,'GP1 Mar 24'!G107,0)))/AA102)</f>
        <v>#DIV/0!</v>
      </c>
      <c r="AA102" s="88">
        <f>SUM('GP1 April 23'!M107,'GP1 May 23'!M107,'GP1 June 23'!M107,'GP1 July 23'!M107,'GP1 Aug 23'!M107,'GP1 Sep 23'!M107,'GP1 Oct 23'!M107,'GP1 Nov 23'!M107,'GP1 Dec 23'!M107,'GP1 Jan 24'!M107,'GP1 Feb 24'!M107,'GP1 Mar 24'!M107)</f>
        <v>0</v>
      </c>
    </row>
    <row r="103" spans="1:27" s="2" customFormat="1" x14ac:dyDescent="0.25">
      <c r="A103" s="4">
        <v>76</v>
      </c>
      <c r="B103" s="166">
        <f>'Member Info'!D104</f>
        <v>0</v>
      </c>
      <c r="C103" s="166">
        <f>'Member Info'!E104</f>
        <v>0</v>
      </c>
      <c r="D103" s="166" t="str">
        <f>'Member Info'!G104</f>
        <v/>
      </c>
      <c r="E103" s="166"/>
      <c r="F103" s="167">
        <f>'Member Info'!B104</f>
        <v>0</v>
      </c>
      <c r="G103" s="167">
        <f>'GP1 April 23'!F108+'GP1 May 23'!F108+'GP1 June 23'!F108+'GP1 July 23'!F108+'GP1 Aug 23'!F108+'GP1 Sep 23'!F108+'GP1 Oct 23'!F108+'GP1 Nov 23'!F108+'GP1 Dec 23'!F108+'GP1 Jan 24'!F108+'GP1 Feb 24'!F108+'GP1 Mar 24'!F108+'Error Corrections'!F104</f>
        <v>0</v>
      </c>
      <c r="H103" s="168" t="str">
        <f>IF('Member Info'!O104="", 'Member Info'!K104, "CHANGED MID YEAR")</f>
        <v/>
      </c>
      <c r="I103" s="167"/>
      <c r="J103" s="167"/>
      <c r="K103" s="167"/>
      <c r="L103" s="167"/>
      <c r="M103" s="167">
        <f>'GP1 April 23'!H108+'GP1 May 23'!H108+'GP1 June 23'!H108+'GP1 July 23'!H108+'GP1 Aug 23'!H108+'GP1 Sep 23'!H108+'GP1 Oct 23'!H108+'GP1 Nov 23'!H108+'GP1 Dec 23'!H108+'GP1 Jan 24'!H108+'GP1 Feb 24'!H108+'GP1 Mar 24'!H108+'Error Corrections'!M104</f>
        <v>0</v>
      </c>
      <c r="N103" s="167">
        <f>'GP1 April 23'!I108+'GP1 May 23'!I108+'GP1 June 23'!I108+'GP1 July 23'!I108+'GP1 Aug 23'!I108+'GP1 Sep 23'!I108+'GP1 Oct 23'!I108+'GP1 Nov 23'!I108+'GP1 Dec 23'!I108+'GP1 Jan 24'!I108+'GP1 Feb 24'!I108+'GP1 Mar 24'!I108+'Error Corrections'!N104</f>
        <v>0</v>
      </c>
      <c r="O103" s="215" t="str">
        <f>IF('Error Corrections'!AA104=TRUE, "TRUE", "")</f>
        <v/>
      </c>
      <c r="P103" s="213">
        <f>'Member Info'!Q104</f>
        <v>0</v>
      </c>
      <c r="Q103" s="149">
        <f t="shared" si="6"/>
        <v>0</v>
      </c>
      <c r="R103" s="87">
        <f t="shared" si="7"/>
        <v>0</v>
      </c>
      <c r="S103" s="184">
        <f>(G103/100*'Member Info'!$W$2)</f>
        <v>0</v>
      </c>
      <c r="T103" s="185" t="e">
        <f>G103/100*('Member Info'!K104+'Member Info'!L104)</f>
        <v>#VALUE!</v>
      </c>
      <c r="U103" s="184" t="e">
        <f t="shared" si="8"/>
        <v>#DIV/0!</v>
      </c>
      <c r="V103" s="184" t="e">
        <f t="shared" si="9"/>
        <v>#VALUE!</v>
      </c>
      <c r="W103" s="186" t="e">
        <f t="shared" si="10"/>
        <v>#DIV/0!</v>
      </c>
      <c r="X103" s="187" t="e">
        <f t="shared" si="11"/>
        <v>#VALUE!</v>
      </c>
      <c r="Y103" s="126">
        <f>SUM('GP1 April 23'!AH108+'GP1 May 23'!AH108+'GP1 June 23'!AH108+'GP1 July 23'!AH108+'GP1 Aug 23'!AH108+'GP1 Sep 23'!AH108+'GP1 Oct 23'!AH108+'GP1 Nov 23'!AH108+'GP1 Dec 23'!AH108+'GP1 Jan 24'!AH108+'GP1 Feb 24'!AH108+'GP1 Mar 24'!AH108)</f>
        <v>0</v>
      </c>
      <c r="Z103" s="88" t="e">
        <f>(((IF('GP1 April 23'!M108=1,'GP1 April 23'!G108,0))+
(IF('GP1 May 23'!M108=1,'GP1 May 23'!G108,0))+
(IF('GP1 June 23'!M108=1,'GP1 June 23'!G108,0))+
(IF('GP1 July 23'!M108=1,'GP1 July 23'!G108,0))+
(IF('GP1 Aug 23'!M108=1,'GP1 Aug 23'!G108,0))+
(IF('GP1 Sep 23'!M108=1,'GP1 Sep 23'!G108,0))+
(IF('GP1 Oct 23'!M108=1,'GP1 Oct 23'!G108,0))+
(IF('GP1 Nov 23'!M108=1,'GP1 Nov 23'!G108,0))+
(IF('GP1 Dec 23'!M108=1,'GP1 Dec 23'!G108,0))+
(IF('GP1 Jan 24'!M108=1,'GP1 Jan 24'!G108,0))+
(IF('GP1 Feb 24'!M108=1,'GP1 Feb 24'!G108,0))+
(IF('GP1 Mar 24'!M108=1,'GP1 Mar 24'!G108,0)))/AA103)</f>
        <v>#DIV/0!</v>
      </c>
      <c r="AA103" s="88">
        <f>SUM('GP1 April 23'!M108,'GP1 May 23'!M108,'GP1 June 23'!M108,'GP1 July 23'!M108,'GP1 Aug 23'!M108,'GP1 Sep 23'!M108,'GP1 Oct 23'!M108,'GP1 Nov 23'!M108,'GP1 Dec 23'!M108,'GP1 Jan 24'!M108,'GP1 Feb 24'!M108,'GP1 Mar 24'!M108)</f>
        <v>0</v>
      </c>
    </row>
    <row r="104" spans="1:27" s="2" customFormat="1" x14ac:dyDescent="0.25">
      <c r="A104" s="4">
        <v>77</v>
      </c>
      <c r="B104" s="166">
        <f>'Member Info'!D105</f>
        <v>0</v>
      </c>
      <c r="C104" s="166">
        <f>'Member Info'!E105</f>
        <v>0</v>
      </c>
      <c r="D104" s="166" t="str">
        <f>'Member Info'!G105</f>
        <v/>
      </c>
      <c r="E104" s="166"/>
      <c r="F104" s="167">
        <f>'Member Info'!B105</f>
        <v>0</v>
      </c>
      <c r="G104" s="167">
        <f>'GP1 April 23'!F109+'GP1 May 23'!F109+'GP1 June 23'!F109+'GP1 July 23'!F109+'GP1 Aug 23'!F109+'GP1 Sep 23'!F109+'GP1 Oct 23'!F109+'GP1 Nov 23'!F109+'GP1 Dec 23'!F109+'GP1 Jan 24'!F109+'GP1 Feb 24'!F109+'GP1 Mar 24'!F109+'Error Corrections'!F105</f>
        <v>0</v>
      </c>
      <c r="H104" s="168" t="str">
        <f>IF('Member Info'!O105="", 'Member Info'!K105, "CHANGED MID YEAR")</f>
        <v/>
      </c>
      <c r="I104" s="167"/>
      <c r="J104" s="167"/>
      <c r="K104" s="167"/>
      <c r="L104" s="167"/>
      <c r="M104" s="167">
        <f>'GP1 April 23'!H109+'GP1 May 23'!H109+'GP1 June 23'!H109+'GP1 July 23'!H109+'GP1 Aug 23'!H109+'GP1 Sep 23'!H109+'GP1 Oct 23'!H109+'GP1 Nov 23'!H109+'GP1 Dec 23'!H109+'GP1 Jan 24'!H109+'GP1 Feb 24'!H109+'GP1 Mar 24'!H109+'Error Corrections'!M105</f>
        <v>0</v>
      </c>
      <c r="N104" s="167">
        <f>'GP1 April 23'!I109+'GP1 May 23'!I109+'GP1 June 23'!I109+'GP1 July 23'!I109+'GP1 Aug 23'!I109+'GP1 Sep 23'!I109+'GP1 Oct 23'!I109+'GP1 Nov 23'!I109+'GP1 Dec 23'!I109+'GP1 Jan 24'!I109+'GP1 Feb 24'!I109+'GP1 Mar 24'!I109+'Error Corrections'!N105</f>
        <v>0</v>
      </c>
      <c r="O104" s="215" t="str">
        <f>IF('Error Corrections'!AA105=TRUE, "TRUE", "")</f>
        <v/>
      </c>
      <c r="P104" s="213">
        <f>'Member Info'!Q105</f>
        <v>0</v>
      </c>
      <c r="Q104" s="149">
        <f t="shared" si="6"/>
        <v>0</v>
      </c>
      <c r="R104" s="87">
        <f t="shared" si="7"/>
        <v>0</v>
      </c>
      <c r="S104" s="184">
        <f>(G104/100*'Member Info'!$W$2)</f>
        <v>0</v>
      </c>
      <c r="T104" s="185" t="e">
        <f>G104/100*('Member Info'!K105+'Member Info'!L105)</f>
        <v>#VALUE!</v>
      </c>
      <c r="U104" s="184" t="e">
        <f t="shared" si="8"/>
        <v>#DIV/0!</v>
      </c>
      <c r="V104" s="184" t="e">
        <f t="shared" si="9"/>
        <v>#VALUE!</v>
      </c>
      <c r="W104" s="186" t="e">
        <f t="shared" si="10"/>
        <v>#DIV/0!</v>
      </c>
      <c r="X104" s="187" t="e">
        <f t="shared" si="11"/>
        <v>#VALUE!</v>
      </c>
      <c r="Y104" s="126">
        <f>SUM('GP1 April 23'!AH109+'GP1 May 23'!AH109+'GP1 June 23'!AH109+'GP1 July 23'!AH109+'GP1 Aug 23'!AH109+'GP1 Sep 23'!AH109+'GP1 Oct 23'!AH109+'GP1 Nov 23'!AH109+'GP1 Dec 23'!AH109+'GP1 Jan 24'!AH109+'GP1 Feb 24'!AH109+'GP1 Mar 24'!AH109)</f>
        <v>0</v>
      </c>
      <c r="Z104" s="88" t="e">
        <f>(((IF('GP1 April 23'!M109=1,'GP1 April 23'!G109,0))+
(IF('GP1 May 23'!M109=1,'GP1 May 23'!G109,0))+
(IF('GP1 June 23'!M109=1,'GP1 June 23'!G109,0))+
(IF('GP1 July 23'!M109=1,'GP1 July 23'!G109,0))+
(IF('GP1 Aug 23'!M109=1,'GP1 Aug 23'!G109,0))+
(IF('GP1 Sep 23'!M109=1,'GP1 Sep 23'!G109,0))+
(IF('GP1 Oct 23'!M109=1,'GP1 Oct 23'!G109,0))+
(IF('GP1 Nov 23'!M109=1,'GP1 Nov 23'!G109,0))+
(IF('GP1 Dec 23'!M109=1,'GP1 Dec 23'!G109,0))+
(IF('GP1 Jan 24'!M109=1,'GP1 Jan 24'!G109,0))+
(IF('GP1 Feb 24'!M109=1,'GP1 Feb 24'!G109,0))+
(IF('GP1 Mar 24'!M109=1,'GP1 Mar 24'!G109,0)))/AA104)</f>
        <v>#DIV/0!</v>
      </c>
      <c r="AA104" s="88">
        <f>SUM('GP1 April 23'!M109,'GP1 May 23'!M109,'GP1 June 23'!M109,'GP1 July 23'!M109,'GP1 Aug 23'!M109,'GP1 Sep 23'!M109,'GP1 Oct 23'!M109,'GP1 Nov 23'!M109,'GP1 Dec 23'!M109,'GP1 Jan 24'!M109,'GP1 Feb 24'!M109,'GP1 Mar 24'!M109)</f>
        <v>0</v>
      </c>
    </row>
    <row r="105" spans="1:27" s="2" customFormat="1" x14ac:dyDescent="0.25">
      <c r="A105" s="4">
        <v>78</v>
      </c>
      <c r="B105" s="166">
        <f>'Member Info'!D106</f>
        <v>0</v>
      </c>
      <c r="C105" s="166">
        <f>'Member Info'!E106</f>
        <v>0</v>
      </c>
      <c r="D105" s="166" t="str">
        <f>'Member Info'!G106</f>
        <v/>
      </c>
      <c r="E105" s="166"/>
      <c r="F105" s="167">
        <f>'Member Info'!B106</f>
        <v>0</v>
      </c>
      <c r="G105" s="167">
        <f>'GP1 April 23'!F110+'GP1 May 23'!F110+'GP1 June 23'!F110+'GP1 July 23'!F110+'GP1 Aug 23'!F110+'GP1 Sep 23'!F110+'GP1 Oct 23'!F110+'GP1 Nov 23'!F110+'GP1 Dec 23'!F110+'GP1 Jan 24'!F110+'GP1 Feb 24'!F110+'GP1 Mar 24'!F110+'Error Corrections'!F106</f>
        <v>0</v>
      </c>
      <c r="H105" s="168" t="str">
        <f>IF('Member Info'!O106="", 'Member Info'!K106, "CHANGED MID YEAR")</f>
        <v/>
      </c>
      <c r="I105" s="167"/>
      <c r="J105" s="167"/>
      <c r="K105" s="167"/>
      <c r="L105" s="167"/>
      <c r="M105" s="167">
        <f>'GP1 April 23'!H110+'GP1 May 23'!H110+'GP1 June 23'!H110+'GP1 July 23'!H110+'GP1 Aug 23'!H110+'GP1 Sep 23'!H110+'GP1 Oct 23'!H110+'GP1 Nov 23'!H110+'GP1 Dec 23'!H110+'GP1 Jan 24'!H110+'GP1 Feb 24'!H110+'GP1 Mar 24'!H110+'Error Corrections'!M106</f>
        <v>0</v>
      </c>
      <c r="N105" s="167">
        <f>'GP1 April 23'!I110+'GP1 May 23'!I110+'GP1 June 23'!I110+'GP1 July 23'!I110+'GP1 Aug 23'!I110+'GP1 Sep 23'!I110+'GP1 Oct 23'!I110+'GP1 Nov 23'!I110+'GP1 Dec 23'!I110+'GP1 Jan 24'!I110+'GP1 Feb 24'!I110+'GP1 Mar 24'!I110+'Error Corrections'!N106</f>
        <v>0</v>
      </c>
      <c r="O105" s="215" t="str">
        <f>IF('Error Corrections'!AA106=TRUE, "TRUE", "")</f>
        <v/>
      </c>
      <c r="P105" s="213">
        <f>'Member Info'!Q106</f>
        <v>0</v>
      </c>
      <c r="Q105" s="149">
        <f t="shared" si="6"/>
        <v>0</v>
      </c>
      <c r="R105" s="87">
        <f t="shared" si="7"/>
        <v>0</v>
      </c>
      <c r="S105" s="184">
        <f>(G105/100*'Member Info'!$W$2)</f>
        <v>0</v>
      </c>
      <c r="T105" s="185" t="e">
        <f>G105/100*('Member Info'!K106+'Member Info'!L106)</f>
        <v>#VALUE!</v>
      </c>
      <c r="U105" s="184" t="e">
        <f t="shared" si="8"/>
        <v>#DIV/0!</v>
      </c>
      <c r="V105" s="184" t="e">
        <f t="shared" si="9"/>
        <v>#VALUE!</v>
      </c>
      <c r="W105" s="186" t="e">
        <f t="shared" si="10"/>
        <v>#DIV/0!</v>
      </c>
      <c r="X105" s="187" t="e">
        <f t="shared" si="11"/>
        <v>#VALUE!</v>
      </c>
      <c r="Y105" s="126">
        <f>SUM('GP1 April 23'!AH110+'GP1 May 23'!AH110+'GP1 June 23'!AH110+'GP1 July 23'!AH110+'GP1 Aug 23'!AH110+'GP1 Sep 23'!AH110+'GP1 Oct 23'!AH110+'GP1 Nov 23'!AH110+'GP1 Dec 23'!AH110+'GP1 Jan 24'!AH110+'GP1 Feb 24'!AH110+'GP1 Mar 24'!AH110)</f>
        <v>0</v>
      </c>
      <c r="Z105" s="88" t="e">
        <f>(((IF('GP1 April 23'!M110=1,'GP1 April 23'!G110,0))+
(IF('GP1 May 23'!M110=1,'GP1 May 23'!G110,0))+
(IF('GP1 June 23'!M110=1,'GP1 June 23'!G110,0))+
(IF('GP1 July 23'!M110=1,'GP1 July 23'!G110,0))+
(IF('GP1 Aug 23'!M110=1,'GP1 Aug 23'!G110,0))+
(IF('GP1 Sep 23'!M110=1,'GP1 Sep 23'!G110,0))+
(IF('GP1 Oct 23'!M110=1,'GP1 Oct 23'!G110,0))+
(IF('GP1 Nov 23'!M110=1,'GP1 Nov 23'!G110,0))+
(IF('GP1 Dec 23'!M110=1,'GP1 Dec 23'!G110,0))+
(IF('GP1 Jan 24'!M110=1,'GP1 Jan 24'!G110,0))+
(IF('GP1 Feb 24'!M110=1,'GP1 Feb 24'!G110,0))+
(IF('GP1 Mar 24'!M110=1,'GP1 Mar 24'!G110,0)))/AA105)</f>
        <v>#DIV/0!</v>
      </c>
      <c r="AA105" s="88">
        <f>SUM('GP1 April 23'!M110,'GP1 May 23'!M110,'GP1 June 23'!M110,'GP1 July 23'!M110,'GP1 Aug 23'!M110,'GP1 Sep 23'!M110,'GP1 Oct 23'!M110,'GP1 Nov 23'!M110,'GP1 Dec 23'!M110,'GP1 Jan 24'!M110,'GP1 Feb 24'!M110,'GP1 Mar 24'!M110)</f>
        <v>0</v>
      </c>
    </row>
    <row r="106" spans="1:27" s="2" customFormat="1" x14ac:dyDescent="0.25">
      <c r="A106" s="4">
        <v>79</v>
      </c>
      <c r="B106" s="166">
        <f>'Member Info'!D107</f>
        <v>0</v>
      </c>
      <c r="C106" s="166">
        <f>'Member Info'!E107</f>
        <v>0</v>
      </c>
      <c r="D106" s="166" t="str">
        <f>'Member Info'!G107</f>
        <v/>
      </c>
      <c r="E106" s="166"/>
      <c r="F106" s="167">
        <f>'Member Info'!B107</f>
        <v>0</v>
      </c>
      <c r="G106" s="167">
        <f>'GP1 April 23'!F111+'GP1 May 23'!F111+'GP1 June 23'!F111+'GP1 July 23'!F111+'GP1 Aug 23'!F111+'GP1 Sep 23'!F111+'GP1 Oct 23'!F111+'GP1 Nov 23'!F111+'GP1 Dec 23'!F111+'GP1 Jan 24'!F111+'GP1 Feb 24'!F111+'GP1 Mar 24'!F111+'Error Corrections'!F107</f>
        <v>0</v>
      </c>
      <c r="H106" s="168" t="str">
        <f>IF('Member Info'!O107="", 'Member Info'!K107, "CHANGED MID YEAR")</f>
        <v/>
      </c>
      <c r="I106" s="167"/>
      <c r="J106" s="167"/>
      <c r="K106" s="167"/>
      <c r="L106" s="167"/>
      <c r="M106" s="167">
        <f>'GP1 April 23'!H111+'GP1 May 23'!H111+'GP1 June 23'!H111+'GP1 July 23'!H111+'GP1 Aug 23'!H111+'GP1 Sep 23'!H111+'GP1 Oct 23'!H111+'GP1 Nov 23'!H111+'GP1 Dec 23'!H111+'GP1 Jan 24'!H111+'GP1 Feb 24'!H111+'GP1 Mar 24'!H111+'Error Corrections'!M107</f>
        <v>0</v>
      </c>
      <c r="N106" s="167">
        <f>'GP1 April 23'!I111+'GP1 May 23'!I111+'GP1 June 23'!I111+'GP1 July 23'!I111+'GP1 Aug 23'!I111+'GP1 Sep 23'!I111+'GP1 Oct 23'!I111+'GP1 Nov 23'!I111+'GP1 Dec 23'!I111+'GP1 Jan 24'!I111+'GP1 Feb 24'!I111+'GP1 Mar 24'!I111+'Error Corrections'!N107</f>
        <v>0</v>
      </c>
      <c r="O106" s="215" t="str">
        <f>IF('Error Corrections'!AA107=TRUE, "TRUE", "")</f>
        <v/>
      </c>
      <c r="P106" s="213">
        <f>'Member Info'!Q107</f>
        <v>0</v>
      </c>
      <c r="Q106" s="149">
        <f t="shared" si="6"/>
        <v>0</v>
      </c>
      <c r="R106" s="87">
        <f t="shared" si="7"/>
        <v>0</v>
      </c>
      <c r="S106" s="184">
        <f>(G106/100*'Member Info'!$W$2)</f>
        <v>0</v>
      </c>
      <c r="T106" s="185" t="e">
        <f>G106/100*('Member Info'!K107+'Member Info'!L107)</f>
        <v>#VALUE!</v>
      </c>
      <c r="U106" s="184" t="e">
        <f t="shared" si="8"/>
        <v>#DIV/0!</v>
      </c>
      <c r="V106" s="184" t="e">
        <f t="shared" si="9"/>
        <v>#VALUE!</v>
      </c>
      <c r="W106" s="186" t="e">
        <f t="shared" si="10"/>
        <v>#DIV/0!</v>
      </c>
      <c r="X106" s="187" t="e">
        <f t="shared" si="11"/>
        <v>#VALUE!</v>
      </c>
      <c r="Y106" s="126">
        <f>SUM('GP1 April 23'!AH111+'GP1 May 23'!AH111+'GP1 June 23'!AH111+'GP1 July 23'!AH111+'GP1 Aug 23'!AH111+'GP1 Sep 23'!AH111+'GP1 Oct 23'!AH111+'GP1 Nov 23'!AH111+'GP1 Dec 23'!AH111+'GP1 Jan 24'!AH111+'GP1 Feb 24'!AH111+'GP1 Mar 24'!AH111)</f>
        <v>0</v>
      </c>
      <c r="Z106" s="88" t="e">
        <f>(((IF('GP1 April 23'!M111=1,'GP1 April 23'!G111,0))+
(IF('GP1 May 23'!M111=1,'GP1 May 23'!G111,0))+
(IF('GP1 June 23'!M111=1,'GP1 June 23'!G111,0))+
(IF('GP1 July 23'!M111=1,'GP1 July 23'!G111,0))+
(IF('GP1 Aug 23'!M111=1,'GP1 Aug 23'!G111,0))+
(IF('GP1 Sep 23'!M111=1,'GP1 Sep 23'!G111,0))+
(IF('GP1 Oct 23'!M111=1,'GP1 Oct 23'!G111,0))+
(IF('GP1 Nov 23'!M111=1,'GP1 Nov 23'!G111,0))+
(IF('GP1 Dec 23'!M111=1,'GP1 Dec 23'!G111,0))+
(IF('GP1 Jan 24'!M111=1,'GP1 Jan 24'!G111,0))+
(IF('GP1 Feb 24'!M111=1,'GP1 Feb 24'!G111,0))+
(IF('GP1 Mar 24'!M111=1,'GP1 Mar 24'!G111,0)))/AA106)</f>
        <v>#DIV/0!</v>
      </c>
      <c r="AA106" s="88">
        <f>SUM('GP1 April 23'!M111,'GP1 May 23'!M111,'GP1 June 23'!M111,'GP1 July 23'!M111,'GP1 Aug 23'!M111,'GP1 Sep 23'!M111,'GP1 Oct 23'!M111,'GP1 Nov 23'!M111,'GP1 Dec 23'!M111,'GP1 Jan 24'!M111,'GP1 Feb 24'!M111,'GP1 Mar 24'!M111)</f>
        <v>0</v>
      </c>
    </row>
    <row r="107" spans="1:27" s="2" customFormat="1" x14ac:dyDescent="0.25">
      <c r="A107" s="4">
        <v>80</v>
      </c>
      <c r="B107" s="166">
        <f>'Member Info'!D108</f>
        <v>0</v>
      </c>
      <c r="C107" s="166">
        <f>'Member Info'!E108</f>
        <v>0</v>
      </c>
      <c r="D107" s="166" t="str">
        <f>'Member Info'!G108</f>
        <v/>
      </c>
      <c r="E107" s="166"/>
      <c r="F107" s="167">
        <f>'Member Info'!B108</f>
        <v>0</v>
      </c>
      <c r="G107" s="167">
        <f>'GP1 April 23'!F112+'GP1 May 23'!F112+'GP1 June 23'!F112+'GP1 July 23'!F112+'GP1 Aug 23'!F112+'GP1 Sep 23'!F112+'GP1 Oct 23'!F112+'GP1 Nov 23'!F112+'GP1 Dec 23'!F112+'GP1 Jan 24'!F112+'GP1 Feb 24'!F112+'GP1 Mar 24'!F112+'Error Corrections'!F108</f>
        <v>0</v>
      </c>
      <c r="H107" s="168" t="str">
        <f>IF('Member Info'!O108="", 'Member Info'!K108, "CHANGED MID YEAR")</f>
        <v/>
      </c>
      <c r="I107" s="167"/>
      <c r="J107" s="167"/>
      <c r="K107" s="167"/>
      <c r="L107" s="167"/>
      <c r="M107" s="167">
        <f>'GP1 April 23'!H112+'GP1 May 23'!H112+'GP1 June 23'!H112+'GP1 July 23'!H112+'GP1 Aug 23'!H112+'GP1 Sep 23'!H112+'GP1 Oct 23'!H112+'GP1 Nov 23'!H112+'GP1 Dec 23'!H112+'GP1 Jan 24'!H112+'GP1 Feb 24'!H112+'GP1 Mar 24'!H112+'Error Corrections'!M108</f>
        <v>0</v>
      </c>
      <c r="N107" s="167">
        <f>'GP1 April 23'!I112+'GP1 May 23'!I112+'GP1 June 23'!I112+'GP1 July 23'!I112+'GP1 Aug 23'!I112+'GP1 Sep 23'!I112+'GP1 Oct 23'!I112+'GP1 Nov 23'!I112+'GP1 Dec 23'!I112+'GP1 Jan 24'!I112+'GP1 Feb 24'!I112+'GP1 Mar 24'!I112+'Error Corrections'!N108</f>
        <v>0</v>
      </c>
      <c r="O107" s="215" t="str">
        <f>IF('Error Corrections'!AA108=TRUE, "TRUE", "")</f>
        <v/>
      </c>
      <c r="P107" s="213">
        <f>'Member Info'!Q108</f>
        <v>0</v>
      </c>
      <c r="Q107" s="149">
        <f t="shared" si="6"/>
        <v>0</v>
      </c>
      <c r="R107" s="87">
        <f t="shared" si="7"/>
        <v>0</v>
      </c>
      <c r="S107" s="184">
        <f>(G107/100*'Member Info'!$W$2)</f>
        <v>0</v>
      </c>
      <c r="T107" s="185" t="e">
        <f>G107/100*('Member Info'!K108+'Member Info'!L108)</f>
        <v>#VALUE!</v>
      </c>
      <c r="U107" s="184" t="e">
        <f t="shared" si="8"/>
        <v>#DIV/0!</v>
      </c>
      <c r="V107" s="184" t="e">
        <f t="shared" si="9"/>
        <v>#VALUE!</v>
      </c>
      <c r="W107" s="186" t="e">
        <f t="shared" si="10"/>
        <v>#DIV/0!</v>
      </c>
      <c r="X107" s="187" t="e">
        <f t="shared" si="11"/>
        <v>#VALUE!</v>
      </c>
      <c r="Y107" s="126">
        <f>SUM('GP1 April 23'!AH112+'GP1 May 23'!AH112+'GP1 June 23'!AH112+'GP1 July 23'!AH112+'GP1 Aug 23'!AH112+'GP1 Sep 23'!AH112+'GP1 Oct 23'!AH112+'GP1 Nov 23'!AH112+'GP1 Dec 23'!AH112+'GP1 Jan 24'!AH112+'GP1 Feb 24'!AH112+'GP1 Mar 24'!AH112)</f>
        <v>0</v>
      </c>
      <c r="Z107" s="88" t="e">
        <f>(((IF('GP1 April 23'!M112=1,'GP1 April 23'!G112,0))+
(IF('GP1 May 23'!M112=1,'GP1 May 23'!G112,0))+
(IF('GP1 June 23'!M112=1,'GP1 June 23'!G112,0))+
(IF('GP1 July 23'!M112=1,'GP1 July 23'!G112,0))+
(IF('GP1 Aug 23'!M112=1,'GP1 Aug 23'!G112,0))+
(IF('GP1 Sep 23'!M112=1,'GP1 Sep 23'!G112,0))+
(IF('GP1 Oct 23'!M112=1,'GP1 Oct 23'!G112,0))+
(IF('GP1 Nov 23'!M112=1,'GP1 Nov 23'!G112,0))+
(IF('GP1 Dec 23'!M112=1,'GP1 Dec 23'!G112,0))+
(IF('GP1 Jan 24'!M112=1,'GP1 Jan 24'!G112,0))+
(IF('GP1 Feb 24'!M112=1,'GP1 Feb 24'!G112,0))+
(IF('GP1 Mar 24'!M112=1,'GP1 Mar 24'!G112,0)))/AA107)</f>
        <v>#DIV/0!</v>
      </c>
      <c r="AA107" s="88">
        <f>SUM('GP1 April 23'!M112,'GP1 May 23'!M112,'GP1 June 23'!M112,'GP1 July 23'!M112,'GP1 Aug 23'!M112,'GP1 Sep 23'!M112,'GP1 Oct 23'!M112,'GP1 Nov 23'!M112,'GP1 Dec 23'!M112,'GP1 Jan 24'!M112,'GP1 Feb 24'!M112,'GP1 Mar 24'!M112)</f>
        <v>0</v>
      </c>
    </row>
    <row r="108" spans="1:27" s="2" customFormat="1" x14ac:dyDescent="0.25">
      <c r="A108" s="4">
        <v>81</v>
      </c>
      <c r="B108" s="166">
        <f>'Member Info'!D109</f>
        <v>0</v>
      </c>
      <c r="C108" s="166">
        <f>'Member Info'!E109</f>
        <v>0</v>
      </c>
      <c r="D108" s="166" t="str">
        <f>'Member Info'!G109</f>
        <v/>
      </c>
      <c r="E108" s="166"/>
      <c r="F108" s="167">
        <f>'Member Info'!B109</f>
        <v>0</v>
      </c>
      <c r="G108" s="167">
        <f>'GP1 April 23'!F113+'GP1 May 23'!F113+'GP1 June 23'!F113+'GP1 July 23'!F113+'GP1 Aug 23'!F113+'GP1 Sep 23'!F113+'GP1 Oct 23'!F113+'GP1 Nov 23'!F113+'GP1 Dec 23'!F113+'GP1 Jan 24'!F113+'GP1 Feb 24'!F113+'GP1 Mar 24'!F113+'Error Corrections'!F109</f>
        <v>0</v>
      </c>
      <c r="H108" s="168" t="str">
        <f>IF('Member Info'!O109="", 'Member Info'!K109, "CHANGED MID YEAR")</f>
        <v/>
      </c>
      <c r="I108" s="167"/>
      <c r="J108" s="167"/>
      <c r="K108" s="167"/>
      <c r="L108" s="167"/>
      <c r="M108" s="167">
        <f>'GP1 April 23'!H113+'GP1 May 23'!H113+'GP1 June 23'!H113+'GP1 July 23'!H113+'GP1 Aug 23'!H113+'GP1 Sep 23'!H113+'GP1 Oct 23'!H113+'GP1 Nov 23'!H113+'GP1 Dec 23'!H113+'GP1 Jan 24'!H113+'GP1 Feb 24'!H113+'GP1 Mar 24'!H113+'Error Corrections'!M109</f>
        <v>0</v>
      </c>
      <c r="N108" s="167">
        <f>'GP1 April 23'!I113+'GP1 May 23'!I113+'GP1 June 23'!I113+'GP1 July 23'!I113+'GP1 Aug 23'!I113+'GP1 Sep 23'!I113+'GP1 Oct 23'!I113+'GP1 Nov 23'!I113+'GP1 Dec 23'!I113+'GP1 Jan 24'!I113+'GP1 Feb 24'!I113+'GP1 Mar 24'!I113+'Error Corrections'!N109</f>
        <v>0</v>
      </c>
      <c r="O108" s="215" t="str">
        <f>IF('Error Corrections'!AA109=TRUE, "TRUE", "")</f>
        <v/>
      </c>
      <c r="P108" s="213">
        <f>'Member Info'!Q109</f>
        <v>0</v>
      </c>
      <c r="Q108" s="149">
        <f t="shared" si="6"/>
        <v>0</v>
      </c>
      <c r="R108" s="87">
        <f t="shared" si="7"/>
        <v>0</v>
      </c>
      <c r="S108" s="184">
        <f>(G108/100*'Member Info'!$W$2)</f>
        <v>0</v>
      </c>
      <c r="T108" s="185" t="e">
        <f>G108/100*('Member Info'!K109+'Member Info'!L109)</f>
        <v>#VALUE!</v>
      </c>
      <c r="U108" s="184" t="e">
        <f t="shared" si="8"/>
        <v>#DIV/0!</v>
      </c>
      <c r="V108" s="184" t="e">
        <f t="shared" si="9"/>
        <v>#VALUE!</v>
      </c>
      <c r="W108" s="186" t="e">
        <f t="shared" si="10"/>
        <v>#DIV/0!</v>
      </c>
      <c r="X108" s="187" t="e">
        <f t="shared" si="11"/>
        <v>#VALUE!</v>
      </c>
      <c r="Y108" s="126">
        <f>SUM('GP1 April 23'!AH113+'GP1 May 23'!AH113+'GP1 June 23'!AH113+'GP1 July 23'!AH113+'GP1 Aug 23'!AH113+'GP1 Sep 23'!AH113+'GP1 Oct 23'!AH113+'GP1 Nov 23'!AH113+'GP1 Dec 23'!AH113+'GP1 Jan 24'!AH113+'GP1 Feb 24'!AH113+'GP1 Mar 24'!AH113)</f>
        <v>0</v>
      </c>
      <c r="Z108" s="88" t="e">
        <f>(((IF('GP1 April 23'!M113=1,'GP1 April 23'!G113,0))+
(IF('GP1 May 23'!M113=1,'GP1 May 23'!G113,0))+
(IF('GP1 June 23'!M113=1,'GP1 June 23'!G113,0))+
(IF('GP1 July 23'!M113=1,'GP1 July 23'!G113,0))+
(IF('GP1 Aug 23'!M113=1,'GP1 Aug 23'!G113,0))+
(IF('GP1 Sep 23'!M113=1,'GP1 Sep 23'!G113,0))+
(IF('GP1 Oct 23'!M113=1,'GP1 Oct 23'!G113,0))+
(IF('GP1 Nov 23'!M113=1,'GP1 Nov 23'!G113,0))+
(IF('GP1 Dec 23'!M113=1,'GP1 Dec 23'!G113,0))+
(IF('GP1 Jan 24'!M113=1,'GP1 Jan 24'!G113,0))+
(IF('GP1 Feb 24'!M113=1,'GP1 Feb 24'!G113,0))+
(IF('GP1 Mar 24'!M113=1,'GP1 Mar 24'!G113,0)))/AA108)</f>
        <v>#DIV/0!</v>
      </c>
      <c r="AA108" s="88">
        <f>SUM('GP1 April 23'!M113,'GP1 May 23'!M113,'GP1 June 23'!M113,'GP1 July 23'!M113,'GP1 Aug 23'!M113,'GP1 Sep 23'!M113,'GP1 Oct 23'!M113,'GP1 Nov 23'!M113,'GP1 Dec 23'!M113,'GP1 Jan 24'!M113,'GP1 Feb 24'!M113,'GP1 Mar 24'!M113)</f>
        <v>0</v>
      </c>
    </row>
    <row r="109" spans="1:27" s="2" customFormat="1" x14ac:dyDescent="0.25">
      <c r="A109" s="4">
        <v>82</v>
      </c>
      <c r="B109" s="166">
        <f>'Member Info'!D110</f>
        <v>0</v>
      </c>
      <c r="C109" s="166">
        <f>'Member Info'!E110</f>
        <v>0</v>
      </c>
      <c r="D109" s="166" t="str">
        <f>'Member Info'!G110</f>
        <v/>
      </c>
      <c r="E109" s="166"/>
      <c r="F109" s="167">
        <f>'Member Info'!B110</f>
        <v>0</v>
      </c>
      <c r="G109" s="167">
        <f>'GP1 April 23'!F114+'GP1 May 23'!F114+'GP1 June 23'!F114+'GP1 July 23'!F114+'GP1 Aug 23'!F114+'GP1 Sep 23'!F114+'GP1 Oct 23'!F114+'GP1 Nov 23'!F114+'GP1 Dec 23'!F114+'GP1 Jan 24'!F114+'GP1 Feb 24'!F114+'GP1 Mar 24'!F114+'Error Corrections'!F110</f>
        <v>0</v>
      </c>
      <c r="H109" s="168" t="str">
        <f>IF('Member Info'!O110="", 'Member Info'!K110, "CHANGED MID YEAR")</f>
        <v/>
      </c>
      <c r="I109" s="167"/>
      <c r="J109" s="167"/>
      <c r="K109" s="167"/>
      <c r="L109" s="167"/>
      <c r="M109" s="167">
        <f>'GP1 April 23'!H114+'GP1 May 23'!H114+'GP1 June 23'!H114+'GP1 July 23'!H114+'GP1 Aug 23'!H114+'GP1 Sep 23'!H114+'GP1 Oct 23'!H114+'GP1 Nov 23'!H114+'GP1 Dec 23'!H114+'GP1 Jan 24'!H114+'GP1 Feb 24'!H114+'GP1 Mar 24'!H114+'Error Corrections'!M110</f>
        <v>0</v>
      </c>
      <c r="N109" s="167">
        <f>'GP1 April 23'!I114+'GP1 May 23'!I114+'GP1 June 23'!I114+'GP1 July 23'!I114+'GP1 Aug 23'!I114+'GP1 Sep 23'!I114+'GP1 Oct 23'!I114+'GP1 Nov 23'!I114+'GP1 Dec 23'!I114+'GP1 Jan 24'!I114+'GP1 Feb 24'!I114+'GP1 Mar 24'!I114+'Error Corrections'!N110</f>
        <v>0</v>
      </c>
      <c r="O109" s="215" t="str">
        <f>IF('Error Corrections'!AA110=TRUE, "TRUE", "")</f>
        <v/>
      </c>
      <c r="P109" s="213">
        <f>'Member Info'!Q110</f>
        <v>0</v>
      </c>
      <c r="Q109" s="149">
        <f t="shared" si="6"/>
        <v>0</v>
      </c>
      <c r="R109" s="87">
        <f t="shared" si="7"/>
        <v>0</v>
      </c>
      <c r="S109" s="184">
        <f>(G109/100*'Member Info'!$W$2)</f>
        <v>0</v>
      </c>
      <c r="T109" s="185" t="e">
        <f>G109/100*('Member Info'!K110+'Member Info'!L110)</f>
        <v>#VALUE!</v>
      </c>
      <c r="U109" s="184" t="e">
        <f t="shared" si="8"/>
        <v>#DIV/0!</v>
      </c>
      <c r="V109" s="184" t="e">
        <f t="shared" si="9"/>
        <v>#VALUE!</v>
      </c>
      <c r="W109" s="186" t="e">
        <f t="shared" si="10"/>
        <v>#DIV/0!</v>
      </c>
      <c r="X109" s="187" t="e">
        <f t="shared" si="11"/>
        <v>#VALUE!</v>
      </c>
      <c r="Y109" s="126">
        <f>SUM('GP1 April 23'!AH114+'GP1 May 23'!AH114+'GP1 June 23'!AH114+'GP1 July 23'!AH114+'GP1 Aug 23'!AH114+'GP1 Sep 23'!AH114+'GP1 Oct 23'!AH114+'GP1 Nov 23'!AH114+'GP1 Dec 23'!AH114+'GP1 Jan 24'!AH114+'GP1 Feb 24'!AH114+'GP1 Mar 24'!AH114)</f>
        <v>0</v>
      </c>
      <c r="Z109" s="88" t="e">
        <f>(((IF('GP1 April 23'!M114=1,'GP1 April 23'!G114,0))+
(IF('GP1 May 23'!M114=1,'GP1 May 23'!G114,0))+
(IF('GP1 June 23'!M114=1,'GP1 June 23'!G114,0))+
(IF('GP1 July 23'!M114=1,'GP1 July 23'!G114,0))+
(IF('GP1 Aug 23'!M114=1,'GP1 Aug 23'!G114,0))+
(IF('GP1 Sep 23'!M114=1,'GP1 Sep 23'!G114,0))+
(IF('GP1 Oct 23'!M114=1,'GP1 Oct 23'!G114,0))+
(IF('GP1 Nov 23'!M114=1,'GP1 Nov 23'!G114,0))+
(IF('GP1 Dec 23'!M114=1,'GP1 Dec 23'!G114,0))+
(IF('GP1 Jan 24'!M114=1,'GP1 Jan 24'!G114,0))+
(IF('GP1 Feb 24'!M114=1,'GP1 Feb 24'!G114,0))+
(IF('GP1 Mar 24'!M114=1,'GP1 Mar 24'!G114,0)))/AA109)</f>
        <v>#DIV/0!</v>
      </c>
      <c r="AA109" s="88">
        <f>SUM('GP1 April 23'!M114,'GP1 May 23'!M114,'GP1 June 23'!M114,'GP1 July 23'!M114,'GP1 Aug 23'!M114,'GP1 Sep 23'!M114,'GP1 Oct 23'!M114,'GP1 Nov 23'!M114,'GP1 Dec 23'!M114,'GP1 Jan 24'!M114,'GP1 Feb 24'!M114,'GP1 Mar 24'!M114)</f>
        <v>0</v>
      </c>
    </row>
    <row r="110" spans="1:27" s="2" customFormat="1" x14ac:dyDescent="0.25">
      <c r="A110" s="4">
        <v>83</v>
      </c>
      <c r="B110" s="166">
        <f>'Member Info'!D111</f>
        <v>0</v>
      </c>
      <c r="C110" s="166">
        <f>'Member Info'!E111</f>
        <v>0</v>
      </c>
      <c r="D110" s="166" t="str">
        <f>'Member Info'!G111</f>
        <v/>
      </c>
      <c r="E110" s="166"/>
      <c r="F110" s="167">
        <f>'Member Info'!B111</f>
        <v>0</v>
      </c>
      <c r="G110" s="167">
        <f>'GP1 April 23'!F115+'GP1 May 23'!F115+'GP1 June 23'!F115+'GP1 July 23'!F115+'GP1 Aug 23'!F115+'GP1 Sep 23'!F115+'GP1 Oct 23'!F115+'GP1 Nov 23'!F115+'GP1 Dec 23'!F115+'GP1 Jan 24'!F115+'GP1 Feb 24'!F115+'GP1 Mar 24'!F115+'Error Corrections'!F111</f>
        <v>0</v>
      </c>
      <c r="H110" s="168" t="str">
        <f>IF('Member Info'!O111="", 'Member Info'!K111, "CHANGED MID YEAR")</f>
        <v/>
      </c>
      <c r="I110" s="167"/>
      <c r="J110" s="167"/>
      <c r="K110" s="167"/>
      <c r="L110" s="167"/>
      <c r="M110" s="167">
        <f>'GP1 April 23'!H115+'GP1 May 23'!H115+'GP1 June 23'!H115+'GP1 July 23'!H115+'GP1 Aug 23'!H115+'GP1 Sep 23'!H115+'GP1 Oct 23'!H115+'GP1 Nov 23'!H115+'GP1 Dec 23'!H115+'GP1 Jan 24'!H115+'GP1 Feb 24'!H115+'GP1 Mar 24'!H115+'Error Corrections'!M111</f>
        <v>0</v>
      </c>
      <c r="N110" s="167">
        <f>'GP1 April 23'!I115+'GP1 May 23'!I115+'GP1 June 23'!I115+'GP1 July 23'!I115+'GP1 Aug 23'!I115+'GP1 Sep 23'!I115+'GP1 Oct 23'!I115+'GP1 Nov 23'!I115+'GP1 Dec 23'!I115+'GP1 Jan 24'!I115+'GP1 Feb 24'!I115+'GP1 Mar 24'!I115+'Error Corrections'!N111</f>
        <v>0</v>
      </c>
      <c r="O110" s="215" t="str">
        <f>IF('Error Corrections'!AA111=TRUE, "TRUE", "")</f>
        <v/>
      </c>
      <c r="P110" s="213">
        <f>'Member Info'!Q111</f>
        <v>0</v>
      </c>
      <c r="Q110" s="149">
        <f t="shared" si="6"/>
        <v>0</v>
      </c>
      <c r="R110" s="87">
        <f t="shared" si="7"/>
        <v>0</v>
      </c>
      <c r="S110" s="184">
        <f>(G110/100*'Member Info'!$W$2)</f>
        <v>0</v>
      </c>
      <c r="T110" s="185" t="e">
        <f>G110/100*('Member Info'!K111+'Member Info'!L111)</f>
        <v>#VALUE!</v>
      </c>
      <c r="U110" s="184" t="e">
        <f t="shared" si="8"/>
        <v>#DIV/0!</v>
      </c>
      <c r="V110" s="184" t="e">
        <f t="shared" si="9"/>
        <v>#VALUE!</v>
      </c>
      <c r="W110" s="186" t="e">
        <f t="shared" si="10"/>
        <v>#DIV/0!</v>
      </c>
      <c r="X110" s="187" t="e">
        <f t="shared" si="11"/>
        <v>#VALUE!</v>
      </c>
      <c r="Y110" s="126">
        <f>SUM('GP1 April 23'!AH115+'GP1 May 23'!AH115+'GP1 June 23'!AH115+'GP1 July 23'!AH115+'GP1 Aug 23'!AH115+'GP1 Sep 23'!AH115+'GP1 Oct 23'!AH115+'GP1 Nov 23'!AH115+'GP1 Dec 23'!AH115+'GP1 Jan 24'!AH115+'GP1 Feb 24'!AH115+'GP1 Mar 24'!AH115)</f>
        <v>0</v>
      </c>
      <c r="Z110" s="88" t="e">
        <f>(((IF('GP1 April 23'!M115=1,'GP1 April 23'!G115,0))+
(IF('GP1 May 23'!M115=1,'GP1 May 23'!G115,0))+
(IF('GP1 June 23'!M115=1,'GP1 June 23'!G115,0))+
(IF('GP1 July 23'!M115=1,'GP1 July 23'!G115,0))+
(IF('GP1 Aug 23'!M115=1,'GP1 Aug 23'!G115,0))+
(IF('GP1 Sep 23'!M115=1,'GP1 Sep 23'!G115,0))+
(IF('GP1 Oct 23'!M115=1,'GP1 Oct 23'!G115,0))+
(IF('GP1 Nov 23'!M115=1,'GP1 Nov 23'!G115,0))+
(IF('GP1 Dec 23'!M115=1,'GP1 Dec 23'!G115,0))+
(IF('GP1 Jan 24'!M115=1,'GP1 Jan 24'!G115,0))+
(IF('GP1 Feb 24'!M115=1,'GP1 Feb 24'!G115,0))+
(IF('GP1 Mar 24'!M115=1,'GP1 Mar 24'!G115,0)))/AA110)</f>
        <v>#DIV/0!</v>
      </c>
      <c r="AA110" s="88">
        <f>SUM('GP1 April 23'!M115,'GP1 May 23'!M115,'GP1 June 23'!M115,'GP1 July 23'!M115,'GP1 Aug 23'!M115,'GP1 Sep 23'!M115,'GP1 Oct 23'!M115,'GP1 Nov 23'!M115,'GP1 Dec 23'!M115,'GP1 Jan 24'!M115,'GP1 Feb 24'!M115,'GP1 Mar 24'!M115)</f>
        <v>0</v>
      </c>
    </row>
    <row r="111" spans="1:27" s="2" customFormat="1" x14ac:dyDescent="0.25">
      <c r="A111" s="4">
        <v>84</v>
      </c>
      <c r="B111" s="166">
        <f>'Member Info'!D112</f>
        <v>0</v>
      </c>
      <c r="C111" s="166">
        <f>'Member Info'!E112</f>
        <v>0</v>
      </c>
      <c r="D111" s="166" t="str">
        <f>'Member Info'!G112</f>
        <v/>
      </c>
      <c r="E111" s="166"/>
      <c r="F111" s="167">
        <f>'Member Info'!B112</f>
        <v>0</v>
      </c>
      <c r="G111" s="167">
        <f>'GP1 April 23'!F116+'GP1 May 23'!F116+'GP1 June 23'!F116+'GP1 July 23'!F116+'GP1 Aug 23'!F116+'GP1 Sep 23'!F116+'GP1 Oct 23'!F116+'GP1 Nov 23'!F116+'GP1 Dec 23'!F116+'GP1 Jan 24'!F116+'GP1 Feb 24'!F116+'GP1 Mar 24'!F116+'Error Corrections'!F112</f>
        <v>0</v>
      </c>
      <c r="H111" s="168" t="str">
        <f>IF('Member Info'!O112="", 'Member Info'!K112, "CHANGED MID YEAR")</f>
        <v/>
      </c>
      <c r="I111" s="167"/>
      <c r="J111" s="167"/>
      <c r="K111" s="167"/>
      <c r="L111" s="167"/>
      <c r="M111" s="167">
        <f>'GP1 April 23'!H116+'GP1 May 23'!H116+'GP1 June 23'!H116+'GP1 July 23'!H116+'GP1 Aug 23'!H116+'GP1 Sep 23'!H116+'GP1 Oct 23'!H116+'GP1 Nov 23'!H116+'GP1 Dec 23'!H116+'GP1 Jan 24'!H116+'GP1 Feb 24'!H116+'GP1 Mar 24'!H116+'Error Corrections'!M112</f>
        <v>0</v>
      </c>
      <c r="N111" s="167">
        <f>'GP1 April 23'!I116+'GP1 May 23'!I116+'GP1 June 23'!I116+'GP1 July 23'!I116+'GP1 Aug 23'!I116+'GP1 Sep 23'!I116+'GP1 Oct 23'!I116+'GP1 Nov 23'!I116+'GP1 Dec 23'!I116+'GP1 Jan 24'!I116+'GP1 Feb 24'!I116+'GP1 Mar 24'!I116+'Error Corrections'!N112</f>
        <v>0</v>
      </c>
      <c r="O111" s="215" t="str">
        <f>IF('Error Corrections'!AA112=TRUE, "TRUE", "")</f>
        <v/>
      </c>
      <c r="P111" s="213">
        <f>'Member Info'!Q112</f>
        <v>0</v>
      </c>
      <c r="Q111" s="149">
        <f t="shared" si="6"/>
        <v>0</v>
      </c>
      <c r="R111" s="87">
        <f t="shared" si="7"/>
        <v>0</v>
      </c>
      <c r="S111" s="184">
        <f>(G111/100*'Member Info'!$W$2)</f>
        <v>0</v>
      </c>
      <c r="T111" s="185" t="e">
        <f>G111/100*('Member Info'!K112+'Member Info'!L112)</f>
        <v>#VALUE!</v>
      </c>
      <c r="U111" s="184" t="e">
        <f t="shared" si="8"/>
        <v>#DIV/0!</v>
      </c>
      <c r="V111" s="184" t="e">
        <f t="shared" si="9"/>
        <v>#VALUE!</v>
      </c>
      <c r="W111" s="186" t="e">
        <f t="shared" si="10"/>
        <v>#DIV/0!</v>
      </c>
      <c r="X111" s="187" t="e">
        <f t="shared" si="11"/>
        <v>#VALUE!</v>
      </c>
      <c r="Y111" s="126">
        <f>SUM('GP1 April 23'!AH116+'GP1 May 23'!AH116+'GP1 June 23'!AH116+'GP1 July 23'!AH116+'GP1 Aug 23'!AH116+'GP1 Sep 23'!AH116+'GP1 Oct 23'!AH116+'GP1 Nov 23'!AH116+'GP1 Dec 23'!AH116+'GP1 Jan 24'!AH116+'GP1 Feb 24'!AH116+'GP1 Mar 24'!AH116)</f>
        <v>0</v>
      </c>
      <c r="Z111" s="88" t="e">
        <f>(((IF('GP1 April 23'!M116=1,'GP1 April 23'!G116,0))+
(IF('GP1 May 23'!M116=1,'GP1 May 23'!G116,0))+
(IF('GP1 June 23'!M116=1,'GP1 June 23'!G116,0))+
(IF('GP1 July 23'!M116=1,'GP1 July 23'!G116,0))+
(IF('GP1 Aug 23'!M116=1,'GP1 Aug 23'!G116,0))+
(IF('GP1 Sep 23'!M116=1,'GP1 Sep 23'!G116,0))+
(IF('GP1 Oct 23'!M116=1,'GP1 Oct 23'!G116,0))+
(IF('GP1 Nov 23'!M116=1,'GP1 Nov 23'!G116,0))+
(IF('GP1 Dec 23'!M116=1,'GP1 Dec 23'!G116,0))+
(IF('GP1 Jan 24'!M116=1,'GP1 Jan 24'!G116,0))+
(IF('GP1 Feb 24'!M116=1,'GP1 Feb 24'!G116,0))+
(IF('GP1 Mar 24'!M116=1,'GP1 Mar 24'!G116,0)))/AA111)</f>
        <v>#DIV/0!</v>
      </c>
      <c r="AA111" s="88">
        <f>SUM('GP1 April 23'!M116,'GP1 May 23'!M116,'GP1 June 23'!M116,'GP1 July 23'!M116,'GP1 Aug 23'!M116,'GP1 Sep 23'!M116,'GP1 Oct 23'!M116,'GP1 Nov 23'!M116,'GP1 Dec 23'!M116,'GP1 Jan 24'!M116,'GP1 Feb 24'!M116,'GP1 Mar 24'!M116)</f>
        <v>0</v>
      </c>
    </row>
    <row r="112" spans="1:27" s="2" customFormat="1" x14ac:dyDescent="0.25">
      <c r="A112" s="4">
        <v>85</v>
      </c>
      <c r="B112" s="166">
        <f>'Member Info'!D113</f>
        <v>0</v>
      </c>
      <c r="C112" s="166">
        <f>'Member Info'!E113</f>
        <v>0</v>
      </c>
      <c r="D112" s="166" t="str">
        <f>'Member Info'!G113</f>
        <v/>
      </c>
      <c r="E112" s="166"/>
      <c r="F112" s="167">
        <f>'Member Info'!B113</f>
        <v>0</v>
      </c>
      <c r="G112" s="167">
        <f>'GP1 April 23'!F117+'GP1 May 23'!F117+'GP1 June 23'!F117+'GP1 July 23'!F117+'GP1 Aug 23'!F117+'GP1 Sep 23'!F117+'GP1 Oct 23'!F117+'GP1 Nov 23'!F117+'GP1 Dec 23'!F117+'GP1 Jan 24'!F117+'GP1 Feb 24'!F117+'GP1 Mar 24'!F117+'Error Corrections'!F113</f>
        <v>0</v>
      </c>
      <c r="H112" s="168" t="str">
        <f>IF('Member Info'!O113="", 'Member Info'!K113, "CHANGED MID YEAR")</f>
        <v/>
      </c>
      <c r="I112" s="167"/>
      <c r="J112" s="167"/>
      <c r="K112" s="167"/>
      <c r="L112" s="167"/>
      <c r="M112" s="167">
        <f>'GP1 April 23'!H117+'GP1 May 23'!H117+'GP1 June 23'!H117+'GP1 July 23'!H117+'GP1 Aug 23'!H117+'GP1 Sep 23'!H117+'GP1 Oct 23'!H117+'GP1 Nov 23'!H117+'GP1 Dec 23'!H117+'GP1 Jan 24'!H117+'GP1 Feb 24'!H117+'GP1 Mar 24'!H117+'Error Corrections'!M113</f>
        <v>0</v>
      </c>
      <c r="N112" s="167">
        <f>'GP1 April 23'!I117+'GP1 May 23'!I117+'GP1 June 23'!I117+'GP1 July 23'!I117+'GP1 Aug 23'!I117+'GP1 Sep 23'!I117+'GP1 Oct 23'!I117+'GP1 Nov 23'!I117+'GP1 Dec 23'!I117+'GP1 Jan 24'!I117+'GP1 Feb 24'!I117+'GP1 Mar 24'!I117+'Error Corrections'!N113</f>
        <v>0</v>
      </c>
      <c r="O112" s="215" t="str">
        <f>IF('Error Corrections'!AA113=TRUE, "TRUE", "")</f>
        <v/>
      </c>
      <c r="P112" s="213">
        <f>'Member Info'!Q113</f>
        <v>0</v>
      </c>
      <c r="Q112" s="149">
        <f t="shared" si="6"/>
        <v>0</v>
      </c>
      <c r="R112" s="87">
        <f t="shared" si="7"/>
        <v>0</v>
      </c>
      <c r="S112" s="184">
        <f>(G112/100*'Member Info'!$W$2)</f>
        <v>0</v>
      </c>
      <c r="T112" s="185" t="e">
        <f>G112/100*('Member Info'!K113+'Member Info'!L113)</f>
        <v>#VALUE!</v>
      </c>
      <c r="U112" s="184" t="e">
        <f t="shared" si="8"/>
        <v>#DIV/0!</v>
      </c>
      <c r="V112" s="184" t="e">
        <f t="shared" si="9"/>
        <v>#VALUE!</v>
      </c>
      <c r="W112" s="186" t="e">
        <f t="shared" si="10"/>
        <v>#DIV/0!</v>
      </c>
      <c r="X112" s="187" t="e">
        <f t="shared" si="11"/>
        <v>#VALUE!</v>
      </c>
      <c r="Y112" s="126">
        <f>SUM('GP1 April 23'!AH117+'GP1 May 23'!AH117+'GP1 June 23'!AH117+'GP1 July 23'!AH117+'GP1 Aug 23'!AH117+'GP1 Sep 23'!AH117+'GP1 Oct 23'!AH117+'GP1 Nov 23'!AH117+'GP1 Dec 23'!AH117+'GP1 Jan 24'!AH117+'GP1 Feb 24'!AH117+'GP1 Mar 24'!AH117)</f>
        <v>0</v>
      </c>
      <c r="Z112" s="88" t="e">
        <f>(((IF('GP1 April 23'!M117=1,'GP1 April 23'!G117,0))+
(IF('GP1 May 23'!M117=1,'GP1 May 23'!G117,0))+
(IF('GP1 June 23'!M117=1,'GP1 June 23'!G117,0))+
(IF('GP1 July 23'!M117=1,'GP1 July 23'!G117,0))+
(IF('GP1 Aug 23'!M117=1,'GP1 Aug 23'!G117,0))+
(IF('GP1 Sep 23'!M117=1,'GP1 Sep 23'!G117,0))+
(IF('GP1 Oct 23'!M117=1,'GP1 Oct 23'!G117,0))+
(IF('GP1 Nov 23'!M117=1,'GP1 Nov 23'!G117,0))+
(IF('GP1 Dec 23'!M117=1,'GP1 Dec 23'!G117,0))+
(IF('GP1 Jan 24'!M117=1,'GP1 Jan 24'!G117,0))+
(IF('GP1 Feb 24'!M117=1,'GP1 Feb 24'!G117,0))+
(IF('GP1 Mar 24'!M117=1,'GP1 Mar 24'!G117,0)))/AA112)</f>
        <v>#DIV/0!</v>
      </c>
      <c r="AA112" s="88">
        <f>SUM('GP1 April 23'!M117,'GP1 May 23'!M117,'GP1 June 23'!M117,'GP1 July 23'!M117,'GP1 Aug 23'!M117,'GP1 Sep 23'!M117,'GP1 Oct 23'!M117,'GP1 Nov 23'!M117,'GP1 Dec 23'!M117,'GP1 Jan 24'!M117,'GP1 Feb 24'!M117,'GP1 Mar 24'!M117)</f>
        <v>0</v>
      </c>
    </row>
    <row r="113" spans="1:27" s="2" customFormat="1" x14ac:dyDescent="0.25">
      <c r="A113" s="4">
        <v>86</v>
      </c>
      <c r="B113" s="166">
        <f>'Member Info'!D114</f>
        <v>0</v>
      </c>
      <c r="C113" s="166">
        <f>'Member Info'!E114</f>
        <v>0</v>
      </c>
      <c r="D113" s="166" t="str">
        <f>'Member Info'!G114</f>
        <v/>
      </c>
      <c r="E113" s="166"/>
      <c r="F113" s="167">
        <f>'Member Info'!B114</f>
        <v>0</v>
      </c>
      <c r="G113" s="167">
        <f>'GP1 April 23'!F118+'GP1 May 23'!F118+'GP1 June 23'!F118+'GP1 July 23'!F118+'GP1 Aug 23'!F118+'GP1 Sep 23'!F118+'GP1 Oct 23'!F118+'GP1 Nov 23'!F118+'GP1 Dec 23'!F118+'GP1 Jan 24'!F118+'GP1 Feb 24'!F118+'GP1 Mar 24'!F118+'Error Corrections'!F114</f>
        <v>0</v>
      </c>
      <c r="H113" s="168" t="str">
        <f>IF('Member Info'!O114="", 'Member Info'!K114, "CHANGED MID YEAR")</f>
        <v/>
      </c>
      <c r="I113" s="167"/>
      <c r="J113" s="167"/>
      <c r="K113" s="167"/>
      <c r="L113" s="167"/>
      <c r="M113" s="167">
        <f>'GP1 April 23'!H118+'GP1 May 23'!H118+'GP1 June 23'!H118+'GP1 July 23'!H118+'GP1 Aug 23'!H118+'GP1 Sep 23'!H118+'GP1 Oct 23'!H118+'GP1 Nov 23'!H118+'GP1 Dec 23'!H118+'GP1 Jan 24'!H118+'GP1 Feb 24'!H118+'GP1 Mar 24'!H118+'Error Corrections'!M114</f>
        <v>0</v>
      </c>
      <c r="N113" s="167">
        <f>'GP1 April 23'!I118+'GP1 May 23'!I118+'GP1 June 23'!I118+'GP1 July 23'!I118+'GP1 Aug 23'!I118+'GP1 Sep 23'!I118+'GP1 Oct 23'!I118+'GP1 Nov 23'!I118+'GP1 Dec 23'!I118+'GP1 Jan 24'!I118+'GP1 Feb 24'!I118+'GP1 Mar 24'!I118+'Error Corrections'!N114</f>
        <v>0</v>
      </c>
      <c r="O113" s="215" t="str">
        <f>IF('Error Corrections'!AA114=TRUE, "TRUE", "")</f>
        <v/>
      </c>
      <c r="P113" s="213">
        <f>'Member Info'!Q114</f>
        <v>0</v>
      </c>
      <c r="Q113" s="149">
        <f t="shared" si="6"/>
        <v>0</v>
      </c>
      <c r="R113" s="87">
        <f t="shared" si="7"/>
        <v>0</v>
      </c>
      <c r="S113" s="184">
        <f>(G113/100*'Member Info'!$W$2)</f>
        <v>0</v>
      </c>
      <c r="T113" s="185" t="e">
        <f>G113/100*('Member Info'!K114+'Member Info'!L114)</f>
        <v>#VALUE!</v>
      </c>
      <c r="U113" s="184" t="e">
        <f t="shared" si="8"/>
        <v>#DIV/0!</v>
      </c>
      <c r="V113" s="184" t="e">
        <f t="shared" si="9"/>
        <v>#VALUE!</v>
      </c>
      <c r="W113" s="186" t="e">
        <f t="shared" si="10"/>
        <v>#DIV/0!</v>
      </c>
      <c r="X113" s="187" t="e">
        <f t="shared" si="11"/>
        <v>#VALUE!</v>
      </c>
      <c r="Y113" s="126">
        <f>SUM('GP1 April 23'!AH118+'GP1 May 23'!AH118+'GP1 June 23'!AH118+'GP1 July 23'!AH118+'GP1 Aug 23'!AH118+'GP1 Sep 23'!AH118+'GP1 Oct 23'!AH118+'GP1 Nov 23'!AH118+'GP1 Dec 23'!AH118+'GP1 Jan 24'!AH118+'GP1 Feb 24'!AH118+'GP1 Mar 24'!AH118)</f>
        <v>0</v>
      </c>
      <c r="Z113" s="88" t="e">
        <f>(((IF('GP1 April 23'!M118=1,'GP1 April 23'!G118,0))+
(IF('GP1 May 23'!M118=1,'GP1 May 23'!G118,0))+
(IF('GP1 June 23'!M118=1,'GP1 June 23'!G118,0))+
(IF('GP1 July 23'!M118=1,'GP1 July 23'!G118,0))+
(IF('GP1 Aug 23'!M118=1,'GP1 Aug 23'!G118,0))+
(IF('GP1 Sep 23'!M118=1,'GP1 Sep 23'!G118,0))+
(IF('GP1 Oct 23'!M118=1,'GP1 Oct 23'!G118,0))+
(IF('GP1 Nov 23'!M118=1,'GP1 Nov 23'!G118,0))+
(IF('GP1 Dec 23'!M118=1,'GP1 Dec 23'!G118,0))+
(IF('GP1 Jan 24'!M118=1,'GP1 Jan 24'!G118,0))+
(IF('GP1 Feb 24'!M118=1,'GP1 Feb 24'!G118,0))+
(IF('GP1 Mar 24'!M118=1,'GP1 Mar 24'!G118,0)))/AA113)</f>
        <v>#DIV/0!</v>
      </c>
      <c r="AA113" s="88">
        <f>SUM('GP1 April 23'!M118,'GP1 May 23'!M118,'GP1 June 23'!M118,'GP1 July 23'!M118,'GP1 Aug 23'!M118,'GP1 Sep 23'!M118,'GP1 Oct 23'!M118,'GP1 Nov 23'!M118,'GP1 Dec 23'!M118,'GP1 Jan 24'!M118,'GP1 Feb 24'!M118,'GP1 Mar 24'!M118)</f>
        <v>0</v>
      </c>
    </row>
    <row r="114" spans="1:27" s="2" customFormat="1" x14ac:dyDescent="0.25">
      <c r="A114" s="4">
        <v>87</v>
      </c>
      <c r="B114" s="166">
        <f>'Member Info'!D115</f>
        <v>0</v>
      </c>
      <c r="C114" s="166">
        <f>'Member Info'!E115</f>
        <v>0</v>
      </c>
      <c r="D114" s="166" t="str">
        <f>'Member Info'!G115</f>
        <v/>
      </c>
      <c r="E114" s="166"/>
      <c r="F114" s="167">
        <f>'Member Info'!B115</f>
        <v>0</v>
      </c>
      <c r="G114" s="167">
        <f>'GP1 April 23'!F119+'GP1 May 23'!F119+'GP1 June 23'!F119+'GP1 July 23'!F119+'GP1 Aug 23'!F119+'GP1 Sep 23'!F119+'GP1 Oct 23'!F119+'GP1 Nov 23'!F119+'GP1 Dec 23'!F119+'GP1 Jan 24'!F119+'GP1 Feb 24'!F119+'GP1 Mar 24'!F119+'Error Corrections'!F115</f>
        <v>0</v>
      </c>
      <c r="H114" s="168" t="str">
        <f>IF('Member Info'!O115="", 'Member Info'!K115, "CHANGED MID YEAR")</f>
        <v/>
      </c>
      <c r="I114" s="167"/>
      <c r="J114" s="167"/>
      <c r="K114" s="167"/>
      <c r="L114" s="167"/>
      <c r="M114" s="167">
        <f>'GP1 April 23'!H119+'GP1 May 23'!H119+'GP1 June 23'!H119+'GP1 July 23'!H119+'GP1 Aug 23'!H119+'GP1 Sep 23'!H119+'GP1 Oct 23'!H119+'GP1 Nov 23'!H119+'GP1 Dec 23'!H119+'GP1 Jan 24'!H119+'GP1 Feb 24'!H119+'GP1 Mar 24'!H119+'Error Corrections'!M115</f>
        <v>0</v>
      </c>
      <c r="N114" s="167">
        <f>'GP1 April 23'!I119+'GP1 May 23'!I119+'GP1 June 23'!I119+'GP1 July 23'!I119+'GP1 Aug 23'!I119+'GP1 Sep 23'!I119+'GP1 Oct 23'!I119+'GP1 Nov 23'!I119+'GP1 Dec 23'!I119+'GP1 Jan 24'!I119+'GP1 Feb 24'!I119+'GP1 Mar 24'!I119+'Error Corrections'!N115</f>
        <v>0</v>
      </c>
      <c r="O114" s="215" t="str">
        <f>IF('Error Corrections'!AA115=TRUE, "TRUE", "")</f>
        <v/>
      </c>
      <c r="P114" s="213">
        <f>'Member Info'!Q115</f>
        <v>0</v>
      </c>
      <c r="Q114" s="149">
        <f t="shared" si="6"/>
        <v>0</v>
      </c>
      <c r="R114" s="87">
        <f t="shared" si="7"/>
        <v>0</v>
      </c>
      <c r="S114" s="184">
        <f>(G114/100*'Member Info'!$W$2)</f>
        <v>0</v>
      </c>
      <c r="T114" s="185" t="e">
        <f>G114/100*('Member Info'!K115+'Member Info'!L115)</f>
        <v>#VALUE!</v>
      </c>
      <c r="U114" s="184" t="e">
        <f t="shared" si="8"/>
        <v>#DIV/0!</v>
      </c>
      <c r="V114" s="184" t="e">
        <f t="shared" si="9"/>
        <v>#VALUE!</v>
      </c>
      <c r="W114" s="186" t="e">
        <f t="shared" si="10"/>
        <v>#DIV/0!</v>
      </c>
      <c r="X114" s="187" t="e">
        <f t="shared" si="11"/>
        <v>#VALUE!</v>
      </c>
      <c r="Y114" s="126">
        <f>SUM('GP1 April 23'!AH119+'GP1 May 23'!AH119+'GP1 June 23'!AH119+'GP1 July 23'!AH119+'GP1 Aug 23'!AH119+'GP1 Sep 23'!AH119+'GP1 Oct 23'!AH119+'GP1 Nov 23'!AH119+'GP1 Dec 23'!AH119+'GP1 Jan 24'!AH119+'GP1 Feb 24'!AH119+'GP1 Mar 24'!AH119)</f>
        <v>0</v>
      </c>
      <c r="Z114" s="88" t="e">
        <f>(((IF('GP1 April 23'!M119=1,'GP1 April 23'!G119,0))+
(IF('GP1 May 23'!M119=1,'GP1 May 23'!G119,0))+
(IF('GP1 June 23'!M119=1,'GP1 June 23'!G119,0))+
(IF('GP1 July 23'!M119=1,'GP1 July 23'!G119,0))+
(IF('GP1 Aug 23'!M119=1,'GP1 Aug 23'!G119,0))+
(IF('GP1 Sep 23'!M119=1,'GP1 Sep 23'!G119,0))+
(IF('GP1 Oct 23'!M119=1,'GP1 Oct 23'!G119,0))+
(IF('GP1 Nov 23'!M119=1,'GP1 Nov 23'!G119,0))+
(IF('GP1 Dec 23'!M119=1,'GP1 Dec 23'!G119,0))+
(IF('GP1 Jan 24'!M119=1,'GP1 Jan 24'!G119,0))+
(IF('GP1 Feb 24'!M119=1,'GP1 Feb 24'!G119,0))+
(IF('GP1 Mar 24'!M119=1,'GP1 Mar 24'!G119,0)))/AA114)</f>
        <v>#DIV/0!</v>
      </c>
      <c r="AA114" s="88">
        <f>SUM('GP1 April 23'!M119,'GP1 May 23'!M119,'GP1 June 23'!M119,'GP1 July 23'!M119,'GP1 Aug 23'!M119,'GP1 Sep 23'!M119,'GP1 Oct 23'!M119,'GP1 Nov 23'!M119,'GP1 Dec 23'!M119,'GP1 Jan 24'!M119,'GP1 Feb 24'!M119,'GP1 Mar 24'!M119)</f>
        <v>0</v>
      </c>
    </row>
    <row r="115" spans="1:27" s="2" customFormat="1" x14ac:dyDescent="0.25">
      <c r="A115" s="4">
        <v>88</v>
      </c>
      <c r="B115" s="166">
        <f>'Member Info'!D116</f>
        <v>0</v>
      </c>
      <c r="C115" s="166">
        <f>'Member Info'!E116</f>
        <v>0</v>
      </c>
      <c r="D115" s="166" t="str">
        <f>'Member Info'!G116</f>
        <v/>
      </c>
      <c r="E115" s="166"/>
      <c r="F115" s="167">
        <f>'Member Info'!B116</f>
        <v>0</v>
      </c>
      <c r="G115" s="167">
        <f>'GP1 April 23'!F120+'GP1 May 23'!F120+'GP1 June 23'!F120+'GP1 July 23'!F120+'GP1 Aug 23'!F120+'GP1 Sep 23'!F120+'GP1 Oct 23'!F120+'GP1 Nov 23'!F120+'GP1 Dec 23'!F120+'GP1 Jan 24'!F120+'GP1 Feb 24'!F120+'GP1 Mar 24'!F120+'Error Corrections'!F116</f>
        <v>0</v>
      </c>
      <c r="H115" s="168" t="str">
        <f>IF('Member Info'!O116="", 'Member Info'!K116, "CHANGED MID YEAR")</f>
        <v/>
      </c>
      <c r="I115" s="167"/>
      <c r="J115" s="167"/>
      <c r="K115" s="167"/>
      <c r="L115" s="167"/>
      <c r="M115" s="167">
        <f>'GP1 April 23'!H120+'GP1 May 23'!H120+'GP1 June 23'!H120+'GP1 July 23'!H120+'GP1 Aug 23'!H120+'GP1 Sep 23'!H120+'GP1 Oct 23'!H120+'GP1 Nov 23'!H120+'GP1 Dec 23'!H120+'GP1 Jan 24'!H120+'GP1 Feb 24'!H120+'GP1 Mar 24'!H120+'Error Corrections'!M116</f>
        <v>0</v>
      </c>
      <c r="N115" s="167">
        <f>'GP1 April 23'!I120+'GP1 May 23'!I120+'GP1 June 23'!I120+'GP1 July 23'!I120+'GP1 Aug 23'!I120+'GP1 Sep 23'!I120+'GP1 Oct 23'!I120+'GP1 Nov 23'!I120+'GP1 Dec 23'!I120+'GP1 Jan 24'!I120+'GP1 Feb 24'!I120+'GP1 Mar 24'!I120+'Error Corrections'!N116</f>
        <v>0</v>
      </c>
      <c r="O115" s="215" t="str">
        <f>IF('Error Corrections'!AA116=TRUE, "TRUE", "")</f>
        <v/>
      </c>
      <c r="P115" s="213">
        <f>'Member Info'!Q116</f>
        <v>0</v>
      </c>
      <c r="Q115" s="149">
        <f t="shared" si="6"/>
        <v>0</v>
      </c>
      <c r="R115" s="87">
        <f t="shared" si="7"/>
        <v>0</v>
      </c>
      <c r="S115" s="184">
        <f>(G115/100*'Member Info'!$W$2)</f>
        <v>0</v>
      </c>
      <c r="T115" s="185" t="e">
        <f>G115/100*('Member Info'!K116+'Member Info'!L116)</f>
        <v>#VALUE!</v>
      </c>
      <c r="U115" s="184" t="e">
        <f t="shared" si="8"/>
        <v>#DIV/0!</v>
      </c>
      <c r="V115" s="184" t="e">
        <f t="shared" si="9"/>
        <v>#VALUE!</v>
      </c>
      <c r="W115" s="186" t="e">
        <f t="shared" si="10"/>
        <v>#DIV/0!</v>
      </c>
      <c r="X115" s="187" t="e">
        <f t="shared" si="11"/>
        <v>#VALUE!</v>
      </c>
      <c r="Y115" s="126">
        <f>SUM('GP1 April 23'!AH120+'GP1 May 23'!AH120+'GP1 June 23'!AH120+'GP1 July 23'!AH120+'GP1 Aug 23'!AH120+'GP1 Sep 23'!AH120+'GP1 Oct 23'!AH120+'GP1 Nov 23'!AH120+'GP1 Dec 23'!AH120+'GP1 Jan 24'!AH120+'GP1 Feb 24'!AH120+'GP1 Mar 24'!AH120)</f>
        <v>0</v>
      </c>
      <c r="Z115" s="88" t="e">
        <f>(((IF('GP1 April 23'!M120=1,'GP1 April 23'!G120,0))+
(IF('GP1 May 23'!M120=1,'GP1 May 23'!G120,0))+
(IF('GP1 June 23'!M120=1,'GP1 June 23'!G120,0))+
(IF('GP1 July 23'!M120=1,'GP1 July 23'!G120,0))+
(IF('GP1 Aug 23'!M120=1,'GP1 Aug 23'!G120,0))+
(IF('GP1 Sep 23'!M120=1,'GP1 Sep 23'!G120,0))+
(IF('GP1 Oct 23'!M120=1,'GP1 Oct 23'!G120,0))+
(IF('GP1 Nov 23'!M120=1,'GP1 Nov 23'!G120,0))+
(IF('GP1 Dec 23'!M120=1,'GP1 Dec 23'!G120,0))+
(IF('GP1 Jan 24'!M120=1,'GP1 Jan 24'!G120,0))+
(IF('GP1 Feb 24'!M120=1,'GP1 Feb 24'!G120,0))+
(IF('GP1 Mar 24'!M120=1,'GP1 Mar 24'!G120,0)))/AA115)</f>
        <v>#DIV/0!</v>
      </c>
      <c r="AA115" s="88">
        <f>SUM('GP1 April 23'!M120,'GP1 May 23'!M120,'GP1 June 23'!M120,'GP1 July 23'!M120,'GP1 Aug 23'!M120,'GP1 Sep 23'!M120,'GP1 Oct 23'!M120,'GP1 Nov 23'!M120,'GP1 Dec 23'!M120,'GP1 Jan 24'!M120,'GP1 Feb 24'!M120,'GP1 Mar 24'!M120)</f>
        <v>0</v>
      </c>
    </row>
    <row r="116" spans="1:27" s="2" customFormat="1" x14ac:dyDescent="0.25">
      <c r="A116" s="4">
        <v>89</v>
      </c>
      <c r="B116" s="166">
        <f>'Member Info'!D117</f>
        <v>0</v>
      </c>
      <c r="C116" s="166">
        <f>'Member Info'!E117</f>
        <v>0</v>
      </c>
      <c r="D116" s="166" t="str">
        <f>'Member Info'!G117</f>
        <v/>
      </c>
      <c r="E116" s="166"/>
      <c r="F116" s="167">
        <f>'Member Info'!B117</f>
        <v>0</v>
      </c>
      <c r="G116" s="167">
        <f>'GP1 April 23'!F121+'GP1 May 23'!F121+'GP1 June 23'!F121+'GP1 July 23'!F121+'GP1 Aug 23'!F121+'GP1 Sep 23'!F121+'GP1 Oct 23'!F121+'GP1 Nov 23'!F121+'GP1 Dec 23'!F121+'GP1 Jan 24'!F121+'GP1 Feb 24'!F121+'GP1 Mar 24'!F121+'Error Corrections'!F117</f>
        <v>0</v>
      </c>
      <c r="H116" s="168" t="str">
        <f>IF('Member Info'!O117="", 'Member Info'!K117, "CHANGED MID YEAR")</f>
        <v/>
      </c>
      <c r="I116" s="167"/>
      <c r="J116" s="167"/>
      <c r="K116" s="167"/>
      <c r="L116" s="167"/>
      <c r="M116" s="167">
        <f>'GP1 April 23'!H121+'GP1 May 23'!H121+'GP1 June 23'!H121+'GP1 July 23'!H121+'GP1 Aug 23'!H121+'GP1 Sep 23'!H121+'GP1 Oct 23'!H121+'GP1 Nov 23'!H121+'GP1 Dec 23'!H121+'GP1 Jan 24'!H121+'GP1 Feb 24'!H121+'GP1 Mar 24'!H121+'Error Corrections'!M117</f>
        <v>0</v>
      </c>
      <c r="N116" s="167">
        <f>'GP1 April 23'!I121+'GP1 May 23'!I121+'GP1 June 23'!I121+'GP1 July 23'!I121+'GP1 Aug 23'!I121+'GP1 Sep 23'!I121+'GP1 Oct 23'!I121+'GP1 Nov 23'!I121+'GP1 Dec 23'!I121+'GP1 Jan 24'!I121+'GP1 Feb 24'!I121+'GP1 Mar 24'!I121+'Error Corrections'!N117</f>
        <v>0</v>
      </c>
      <c r="O116" s="215" t="str">
        <f>IF('Error Corrections'!AA117=TRUE, "TRUE", "")</f>
        <v/>
      </c>
      <c r="P116" s="213">
        <f>'Member Info'!Q117</f>
        <v>0</v>
      </c>
      <c r="Q116" s="149">
        <f t="shared" si="6"/>
        <v>0</v>
      </c>
      <c r="R116" s="87">
        <f t="shared" si="7"/>
        <v>0</v>
      </c>
      <c r="S116" s="184">
        <f>(G116/100*'Member Info'!$W$2)</f>
        <v>0</v>
      </c>
      <c r="T116" s="185" t="e">
        <f>G116/100*('Member Info'!K117+'Member Info'!L117)</f>
        <v>#VALUE!</v>
      </c>
      <c r="U116" s="184" t="e">
        <f t="shared" si="8"/>
        <v>#DIV/0!</v>
      </c>
      <c r="V116" s="184" t="e">
        <f t="shared" si="9"/>
        <v>#VALUE!</v>
      </c>
      <c r="W116" s="186" t="e">
        <f t="shared" si="10"/>
        <v>#DIV/0!</v>
      </c>
      <c r="X116" s="187" t="e">
        <f t="shared" si="11"/>
        <v>#VALUE!</v>
      </c>
      <c r="Y116" s="126">
        <f>SUM('GP1 April 23'!AH121+'GP1 May 23'!AH121+'GP1 June 23'!AH121+'GP1 July 23'!AH121+'GP1 Aug 23'!AH121+'GP1 Sep 23'!AH121+'GP1 Oct 23'!AH121+'GP1 Nov 23'!AH121+'GP1 Dec 23'!AH121+'GP1 Jan 24'!AH121+'GP1 Feb 24'!AH121+'GP1 Mar 24'!AH121)</f>
        <v>0</v>
      </c>
      <c r="Z116" s="88" t="e">
        <f>(((IF('GP1 April 23'!M121=1,'GP1 April 23'!G121,0))+
(IF('GP1 May 23'!M121=1,'GP1 May 23'!G121,0))+
(IF('GP1 June 23'!M121=1,'GP1 June 23'!G121,0))+
(IF('GP1 July 23'!M121=1,'GP1 July 23'!G121,0))+
(IF('GP1 Aug 23'!M121=1,'GP1 Aug 23'!G121,0))+
(IF('GP1 Sep 23'!M121=1,'GP1 Sep 23'!G121,0))+
(IF('GP1 Oct 23'!M121=1,'GP1 Oct 23'!G121,0))+
(IF('GP1 Nov 23'!M121=1,'GP1 Nov 23'!G121,0))+
(IF('GP1 Dec 23'!M121=1,'GP1 Dec 23'!G121,0))+
(IF('GP1 Jan 24'!M121=1,'GP1 Jan 24'!G121,0))+
(IF('GP1 Feb 24'!M121=1,'GP1 Feb 24'!G121,0))+
(IF('GP1 Mar 24'!M121=1,'GP1 Mar 24'!G121,0)))/AA116)</f>
        <v>#DIV/0!</v>
      </c>
      <c r="AA116" s="88">
        <f>SUM('GP1 April 23'!M121,'GP1 May 23'!M121,'GP1 June 23'!M121,'GP1 July 23'!M121,'GP1 Aug 23'!M121,'GP1 Sep 23'!M121,'GP1 Oct 23'!M121,'GP1 Nov 23'!M121,'GP1 Dec 23'!M121,'GP1 Jan 24'!M121,'GP1 Feb 24'!M121,'GP1 Mar 24'!M121)</f>
        <v>0</v>
      </c>
    </row>
    <row r="117" spans="1:27" s="2" customFormat="1" x14ac:dyDescent="0.25">
      <c r="A117" s="4">
        <v>90</v>
      </c>
      <c r="B117" s="166">
        <f>'Member Info'!D118</f>
        <v>0</v>
      </c>
      <c r="C117" s="166">
        <f>'Member Info'!E118</f>
        <v>0</v>
      </c>
      <c r="D117" s="166" t="str">
        <f>'Member Info'!G118</f>
        <v/>
      </c>
      <c r="E117" s="166"/>
      <c r="F117" s="167">
        <f>'Member Info'!B118</f>
        <v>0</v>
      </c>
      <c r="G117" s="167">
        <f>'GP1 April 23'!F122+'GP1 May 23'!F122+'GP1 June 23'!F122+'GP1 July 23'!F122+'GP1 Aug 23'!F122+'GP1 Sep 23'!F122+'GP1 Oct 23'!F122+'GP1 Nov 23'!F122+'GP1 Dec 23'!F122+'GP1 Jan 24'!F122+'GP1 Feb 24'!F122+'GP1 Mar 24'!F122+'Error Corrections'!F118</f>
        <v>0</v>
      </c>
      <c r="H117" s="168" t="str">
        <f>IF('Member Info'!O118="", 'Member Info'!K118, "CHANGED MID YEAR")</f>
        <v/>
      </c>
      <c r="I117" s="167"/>
      <c r="J117" s="167"/>
      <c r="K117" s="167"/>
      <c r="L117" s="167"/>
      <c r="M117" s="167">
        <f>'GP1 April 23'!H122+'GP1 May 23'!H122+'GP1 June 23'!H122+'GP1 July 23'!H122+'GP1 Aug 23'!H122+'GP1 Sep 23'!H122+'GP1 Oct 23'!H122+'GP1 Nov 23'!H122+'GP1 Dec 23'!H122+'GP1 Jan 24'!H122+'GP1 Feb 24'!H122+'GP1 Mar 24'!H122+'Error Corrections'!M118</f>
        <v>0</v>
      </c>
      <c r="N117" s="167">
        <f>'GP1 April 23'!I122+'GP1 May 23'!I122+'GP1 June 23'!I122+'GP1 July 23'!I122+'GP1 Aug 23'!I122+'GP1 Sep 23'!I122+'GP1 Oct 23'!I122+'GP1 Nov 23'!I122+'GP1 Dec 23'!I122+'GP1 Jan 24'!I122+'GP1 Feb 24'!I122+'GP1 Mar 24'!I122+'Error Corrections'!N118</f>
        <v>0</v>
      </c>
      <c r="O117" s="215" t="str">
        <f>IF('Error Corrections'!AA118=TRUE, "TRUE", "")</f>
        <v/>
      </c>
      <c r="P117" s="213">
        <f>'Member Info'!Q118</f>
        <v>0</v>
      </c>
      <c r="Q117" s="149">
        <f t="shared" si="6"/>
        <v>0</v>
      </c>
      <c r="R117" s="87">
        <f t="shared" si="7"/>
        <v>0</v>
      </c>
      <c r="S117" s="184">
        <f>(G117/100*'Member Info'!$W$2)</f>
        <v>0</v>
      </c>
      <c r="T117" s="185" t="e">
        <f>G117/100*('Member Info'!K118+'Member Info'!L118)</f>
        <v>#VALUE!</v>
      </c>
      <c r="U117" s="184" t="e">
        <f t="shared" si="8"/>
        <v>#DIV/0!</v>
      </c>
      <c r="V117" s="184" t="e">
        <f t="shared" si="9"/>
        <v>#VALUE!</v>
      </c>
      <c r="W117" s="186" t="e">
        <f t="shared" si="10"/>
        <v>#DIV/0!</v>
      </c>
      <c r="X117" s="187" t="e">
        <f t="shared" si="11"/>
        <v>#VALUE!</v>
      </c>
      <c r="Y117" s="126">
        <f>SUM('GP1 April 23'!AH122+'GP1 May 23'!AH122+'GP1 June 23'!AH122+'GP1 July 23'!AH122+'GP1 Aug 23'!AH122+'GP1 Sep 23'!AH122+'GP1 Oct 23'!AH122+'GP1 Nov 23'!AH122+'GP1 Dec 23'!AH122+'GP1 Jan 24'!AH122+'GP1 Feb 24'!AH122+'GP1 Mar 24'!AH122)</f>
        <v>0</v>
      </c>
      <c r="Z117" s="88" t="e">
        <f>(((IF('GP1 April 23'!M122=1,'GP1 April 23'!G122,0))+
(IF('GP1 May 23'!M122=1,'GP1 May 23'!G122,0))+
(IF('GP1 June 23'!M122=1,'GP1 June 23'!G122,0))+
(IF('GP1 July 23'!M122=1,'GP1 July 23'!G122,0))+
(IF('GP1 Aug 23'!M122=1,'GP1 Aug 23'!G122,0))+
(IF('GP1 Sep 23'!M122=1,'GP1 Sep 23'!G122,0))+
(IF('GP1 Oct 23'!M122=1,'GP1 Oct 23'!G122,0))+
(IF('GP1 Nov 23'!M122=1,'GP1 Nov 23'!G122,0))+
(IF('GP1 Dec 23'!M122=1,'GP1 Dec 23'!G122,0))+
(IF('GP1 Jan 24'!M122=1,'GP1 Jan 24'!G122,0))+
(IF('GP1 Feb 24'!M122=1,'GP1 Feb 24'!G122,0))+
(IF('GP1 Mar 24'!M122=1,'GP1 Mar 24'!G122,0)))/AA117)</f>
        <v>#DIV/0!</v>
      </c>
      <c r="AA117" s="88">
        <f>SUM('GP1 April 23'!M122,'GP1 May 23'!M122,'GP1 June 23'!M122,'GP1 July 23'!M122,'GP1 Aug 23'!M122,'GP1 Sep 23'!M122,'GP1 Oct 23'!M122,'GP1 Nov 23'!M122,'GP1 Dec 23'!M122,'GP1 Jan 24'!M122,'GP1 Feb 24'!M122,'GP1 Mar 24'!M122)</f>
        <v>0</v>
      </c>
    </row>
    <row r="118" spans="1:27" s="2" customFormat="1" x14ac:dyDescent="0.25">
      <c r="A118" s="4">
        <v>91</v>
      </c>
      <c r="B118" s="166">
        <f>'Member Info'!D119</f>
        <v>0</v>
      </c>
      <c r="C118" s="166">
        <f>'Member Info'!E119</f>
        <v>0</v>
      </c>
      <c r="D118" s="166" t="str">
        <f>'Member Info'!G119</f>
        <v/>
      </c>
      <c r="E118" s="166"/>
      <c r="F118" s="167">
        <f>'Member Info'!B119</f>
        <v>0</v>
      </c>
      <c r="G118" s="167">
        <f>'GP1 April 23'!F123+'GP1 May 23'!F123+'GP1 June 23'!F123+'GP1 July 23'!F123+'GP1 Aug 23'!F123+'GP1 Sep 23'!F123+'GP1 Oct 23'!F123+'GP1 Nov 23'!F123+'GP1 Dec 23'!F123+'GP1 Jan 24'!F123+'GP1 Feb 24'!F123+'GP1 Mar 24'!F123+'Error Corrections'!F119</f>
        <v>0</v>
      </c>
      <c r="H118" s="168" t="str">
        <f>IF('Member Info'!O119="", 'Member Info'!K119, "CHANGED MID YEAR")</f>
        <v/>
      </c>
      <c r="I118" s="167"/>
      <c r="J118" s="167"/>
      <c r="K118" s="167"/>
      <c r="L118" s="167"/>
      <c r="M118" s="167">
        <f>'GP1 April 23'!H123+'GP1 May 23'!H123+'GP1 June 23'!H123+'GP1 July 23'!H123+'GP1 Aug 23'!H123+'GP1 Sep 23'!H123+'GP1 Oct 23'!H123+'GP1 Nov 23'!H123+'GP1 Dec 23'!H123+'GP1 Jan 24'!H123+'GP1 Feb 24'!H123+'GP1 Mar 24'!H123+'Error Corrections'!M119</f>
        <v>0</v>
      </c>
      <c r="N118" s="167">
        <f>'GP1 April 23'!I123+'GP1 May 23'!I123+'GP1 June 23'!I123+'GP1 July 23'!I123+'GP1 Aug 23'!I123+'GP1 Sep 23'!I123+'GP1 Oct 23'!I123+'GP1 Nov 23'!I123+'GP1 Dec 23'!I123+'GP1 Jan 24'!I123+'GP1 Feb 24'!I123+'GP1 Mar 24'!I123+'Error Corrections'!N119</f>
        <v>0</v>
      </c>
      <c r="O118" s="215" t="str">
        <f>IF('Error Corrections'!AA119=TRUE, "TRUE", "")</f>
        <v/>
      </c>
      <c r="P118" s="213">
        <f>'Member Info'!Q119</f>
        <v>0</v>
      </c>
      <c r="Q118" s="149">
        <f t="shared" si="6"/>
        <v>0</v>
      </c>
      <c r="R118" s="87">
        <f t="shared" si="7"/>
        <v>0</v>
      </c>
      <c r="S118" s="184">
        <f>(G118/100*'Member Info'!$W$2)</f>
        <v>0</v>
      </c>
      <c r="T118" s="185" t="e">
        <f>G118/100*('Member Info'!K119+'Member Info'!L119)</f>
        <v>#VALUE!</v>
      </c>
      <c r="U118" s="184" t="e">
        <f t="shared" si="8"/>
        <v>#DIV/0!</v>
      </c>
      <c r="V118" s="184" t="e">
        <f t="shared" si="9"/>
        <v>#VALUE!</v>
      </c>
      <c r="W118" s="186" t="e">
        <f t="shared" si="10"/>
        <v>#DIV/0!</v>
      </c>
      <c r="X118" s="187" t="e">
        <f t="shared" si="11"/>
        <v>#VALUE!</v>
      </c>
      <c r="Y118" s="126">
        <f>SUM('GP1 April 23'!AH123+'GP1 May 23'!AH123+'GP1 June 23'!AH123+'GP1 July 23'!AH123+'GP1 Aug 23'!AH123+'GP1 Sep 23'!AH123+'GP1 Oct 23'!AH123+'GP1 Nov 23'!AH123+'GP1 Dec 23'!AH123+'GP1 Jan 24'!AH123+'GP1 Feb 24'!AH123+'GP1 Mar 24'!AH123)</f>
        <v>0</v>
      </c>
      <c r="Z118" s="88" t="e">
        <f>(((IF('GP1 April 23'!M123=1,'GP1 April 23'!G123,0))+
(IF('GP1 May 23'!M123=1,'GP1 May 23'!G123,0))+
(IF('GP1 June 23'!M123=1,'GP1 June 23'!G123,0))+
(IF('GP1 July 23'!M123=1,'GP1 July 23'!G123,0))+
(IF('GP1 Aug 23'!M123=1,'GP1 Aug 23'!G123,0))+
(IF('GP1 Sep 23'!M123=1,'GP1 Sep 23'!G123,0))+
(IF('GP1 Oct 23'!M123=1,'GP1 Oct 23'!G123,0))+
(IF('GP1 Nov 23'!M123=1,'GP1 Nov 23'!G123,0))+
(IF('GP1 Dec 23'!M123=1,'GP1 Dec 23'!G123,0))+
(IF('GP1 Jan 24'!M123=1,'GP1 Jan 24'!G123,0))+
(IF('GP1 Feb 24'!M123=1,'GP1 Feb 24'!G123,0))+
(IF('GP1 Mar 24'!M123=1,'GP1 Mar 24'!G123,0)))/AA118)</f>
        <v>#DIV/0!</v>
      </c>
      <c r="AA118" s="88">
        <f>SUM('GP1 April 23'!M123,'GP1 May 23'!M123,'GP1 June 23'!M123,'GP1 July 23'!M123,'GP1 Aug 23'!M123,'GP1 Sep 23'!M123,'GP1 Oct 23'!M123,'GP1 Nov 23'!M123,'GP1 Dec 23'!M123,'GP1 Jan 24'!M123,'GP1 Feb 24'!M123,'GP1 Mar 24'!M123)</f>
        <v>0</v>
      </c>
    </row>
    <row r="119" spans="1:27" s="2" customFormat="1" x14ac:dyDescent="0.25">
      <c r="A119" s="4">
        <v>92</v>
      </c>
      <c r="B119" s="166">
        <f>'Member Info'!D120</f>
        <v>0</v>
      </c>
      <c r="C119" s="166">
        <f>'Member Info'!E120</f>
        <v>0</v>
      </c>
      <c r="D119" s="166" t="str">
        <f>'Member Info'!G120</f>
        <v/>
      </c>
      <c r="E119" s="166"/>
      <c r="F119" s="167">
        <f>'Member Info'!B120</f>
        <v>0</v>
      </c>
      <c r="G119" s="167">
        <f>'GP1 April 23'!F124+'GP1 May 23'!F124+'GP1 June 23'!F124+'GP1 July 23'!F124+'GP1 Aug 23'!F124+'GP1 Sep 23'!F124+'GP1 Oct 23'!F124+'GP1 Nov 23'!F124+'GP1 Dec 23'!F124+'GP1 Jan 24'!F124+'GP1 Feb 24'!F124+'GP1 Mar 24'!F124+'Error Corrections'!F120</f>
        <v>0</v>
      </c>
      <c r="H119" s="168" t="str">
        <f>IF('Member Info'!O120="", 'Member Info'!K120, "CHANGED MID YEAR")</f>
        <v/>
      </c>
      <c r="I119" s="167"/>
      <c r="J119" s="167"/>
      <c r="K119" s="167"/>
      <c r="L119" s="167"/>
      <c r="M119" s="167">
        <f>'GP1 April 23'!H124+'GP1 May 23'!H124+'GP1 June 23'!H124+'GP1 July 23'!H124+'GP1 Aug 23'!H124+'GP1 Sep 23'!H124+'GP1 Oct 23'!H124+'GP1 Nov 23'!H124+'GP1 Dec 23'!H124+'GP1 Jan 24'!H124+'GP1 Feb 24'!H124+'GP1 Mar 24'!H124+'Error Corrections'!M120</f>
        <v>0</v>
      </c>
      <c r="N119" s="167">
        <f>'GP1 April 23'!I124+'GP1 May 23'!I124+'GP1 June 23'!I124+'GP1 July 23'!I124+'GP1 Aug 23'!I124+'GP1 Sep 23'!I124+'GP1 Oct 23'!I124+'GP1 Nov 23'!I124+'GP1 Dec 23'!I124+'GP1 Jan 24'!I124+'GP1 Feb 24'!I124+'GP1 Mar 24'!I124+'Error Corrections'!N120</f>
        <v>0</v>
      </c>
      <c r="O119" s="215" t="str">
        <f>IF('Error Corrections'!AA120=TRUE, "TRUE", "")</f>
        <v/>
      </c>
      <c r="P119" s="213">
        <f>'Member Info'!Q120</f>
        <v>0</v>
      </c>
      <c r="Q119" s="149">
        <f t="shared" si="6"/>
        <v>0</v>
      </c>
      <c r="R119" s="87">
        <f t="shared" si="7"/>
        <v>0</v>
      </c>
      <c r="S119" s="184">
        <f>(G119/100*'Member Info'!$W$2)</f>
        <v>0</v>
      </c>
      <c r="T119" s="185" t="e">
        <f>G119/100*('Member Info'!K120+'Member Info'!L120)</f>
        <v>#VALUE!</v>
      </c>
      <c r="U119" s="184" t="e">
        <f t="shared" si="8"/>
        <v>#DIV/0!</v>
      </c>
      <c r="V119" s="184" t="e">
        <f t="shared" si="9"/>
        <v>#VALUE!</v>
      </c>
      <c r="W119" s="186" t="e">
        <f t="shared" si="10"/>
        <v>#DIV/0!</v>
      </c>
      <c r="X119" s="187" t="e">
        <f t="shared" si="11"/>
        <v>#VALUE!</v>
      </c>
      <c r="Y119" s="126">
        <f>SUM('GP1 April 23'!AH124+'GP1 May 23'!AH124+'GP1 June 23'!AH124+'GP1 July 23'!AH124+'GP1 Aug 23'!AH124+'GP1 Sep 23'!AH124+'GP1 Oct 23'!AH124+'GP1 Nov 23'!AH124+'GP1 Dec 23'!AH124+'GP1 Jan 24'!AH124+'GP1 Feb 24'!AH124+'GP1 Mar 24'!AH124)</f>
        <v>0</v>
      </c>
      <c r="Z119" s="88" t="e">
        <f>(((IF('GP1 April 23'!M124=1,'GP1 April 23'!G124,0))+
(IF('GP1 May 23'!M124=1,'GP1 May 23'!G124,0))+
(IF('GP1 June 23'!M124=1,'GP1 June 23'!G124,0))+
(IF('GP1 July 23'!M124=1,'GP1 July 23'!G124,0))+
(IF('GP1 Aug 23'!M124=1,'GP1 Aug 23'!G124,0))+
(IF('GP1 Sep 23'!M124=1,'GP1 Sep 23'!G124,0))+
(IF('GP1 Oct 23'!M124=1,'GP1 Oct 23'!G124,0))+
(IF('GP1 Nov 23'!M124=1,'GP1 Nov 23'!G124,0))+
(IF('GP1 Dec 23'!M124=1,'GP1 Dec 23'!G124,0))+
(IF('GP1 Jan 24'!M124=1,'GP1 Jan 24'!G124,0))+
(IF('GP1 Feb 24'!M124=1,'GP1 Feb 24'!G124,0))+
(IF('GP1 Mar 24'!M124=1,'GP1 Mar 24'!G124,0)))/AA119)</f>
        <v>#DIV/0!</v>
      </c>
      <c r="AA119" s="88">
        <f>SUM('GP1 April 23'!M124,'GP1 May 23'!M124,'GP1 June 23'!M124,'GP1 July 23'!M124,'GP1 Aug 23'!M124,'GP1 Sep 23'!M124,'GP1 Oct 23'!M124,'GP1 Nov 23'!M124,'GP1 Dec 23'!M124,'GP1 Jan 24'!M124,'GP1 Feb 24'!M124,'GP1 Mar 24'!M124)</f>
        <v>0</v>
      </c>
    </row>
    <row r="120" spans="1:27" s="2" customFormat="1" x14ac:dyDescent="0.25">
      <c r="A120" s="4">
        <v>93</v>
      </c>
      <c r="B120" s="166">
        <f>'Member Info'!D121</f>
        <v>0</v>
      </c>
      <c r="C120" s="166">
        <f>'Member Info'!E121</f>
        <v>0</v>
      </c>
      <c r="D120" s="166" t="str">
        <f>'Member Info'!G121</f>
        <v/>
      </c>
      <c r="E120" s="166"/>
      <c r="F120" s="167">
        <f>'Member Info'!B121</f>
        <v>0</v>
      </c>
      <c r="G120" s="167">
        <f>'GP1 April 23'!F125+'GP1 May 23'!F125+'GP1 June 23'!F125+'GP1 July 23'!F125+'GP1 Aug 23'!F125+'GP1 Sep 23'!F125+'GP1 Oct 23'!F125+'GP1 Nov 23'!F125+'GP1 Dec 23'!F125+'GP1 Jan 24'!F125+'GP1 Feb 24'!F125+'GP1 Mar 24'!F125+'Error Corrections'!F121</f>
        <v>0</v>
      </c>
      <c r="H120" s="168" t="str">
        <f>IF('Member Info'!O121="", 'Member Info'!K121, "CHANGED MID YEAR")</f>
        <v/>
      </c>
      <c r="I120" s="167"/>
      <c r="J120" s="167"/>
      <c r="K120" s="167"/>
      <c r="L120" s="167"/>
      <c r="M120" s="167">
        <f>'GP1 April 23'!H125+'GP1 May 23'!H125+'GP1 June 23'!H125+'GP1 July 23'!H125+'GP1 Aug 23'!H125+'GP1 Sep 23'!H125+'GP1 Oct 23'!H125+'GP1 Nov 23'!H125+'GP1 Dec 23'!H125+'GP1 Jan 24'!H125+'GP1 Feb 24'!H125+'GP1 Mar 24'!H125+'Error Corrections'!M121</f>
        <v>0</v>
      </c>
      <c r="N120" s="167">
        <f>'GP1 April 23'!I125+'GP1 May 23'!I125+'GP1 June 23'!I125+'GP1 July 23'!I125+'GP1 Aug 23'!I125+'GP1 Sep 23'!I125+'GP1 Oct 23'!I125+'GP1 Nov 23'!I125+'GP1 Dec 23'!I125+'GP1 Jan 24'!I125+'GP1 Feb 24'!I125+'GP1 Mar 24'!I125+'Error Corrections'!N121</f>
        <v>0</v>
      </c>
      <c r="O120" s="215" t="str">
        <f>IF('Error Corrections'!AA121=TRUE, "TRUE", "")</f>
        <v/>
      </c>
      <c r="P120" s="213">
        <f>'Member Info'!Q121</f>
        <v>0</v>
      </c>
      <c r="Q120" s="149">
        <f t="shared" si="6"/>
        <v>0</v>
      </c>
      <c r="R120" s="87">
        <f t="shared" si="7"/>
        <v>0</v>
      </c>
      <c r="S120" s="184">
        <f>(G120/100*'Member Info'!$W$2)</f>
        <v>0</v>
      </c>
      <c r="T120" s="185" t="e">
        <f>G120/100*('Member Info'!K121+'Member Info'!L121)</f>
        <v>#VALUE!</v>
      </c>
      <c r="U120" s="184" t="e">
        <f t="shared" si="8"/>
        <v>#DIV/0!</v>
      </c>
      <c r="V120" s="184" t="e">
        <f t="shared" si="9"/>
        <v>#VALUE!</v>
      </c>
      <c r="W120" s="186" t="e">
        <f t="shared" si="10"/>
        <v>#DIV/0!</v>
      </c>
      <c r="X120" s="187" t="e">
        <f t="shared" si="11"/>
        <v>#VALUE!</v>
      </c>
      <c r="Y120" s="126">
        <f>SUM('GP1 April 23'!AH125+'GP1 May 23'!AH125+'GP1 June 23'!AH125+'GP1 July 23'!AH125+'GP1 Aug 23'!AH125+'GP1 Sep 23'!AH125+'GP1 Oct 23'!AH125+'GP1 Nov 23'!AH125+'GP1 Dec 23'!AH125+'GP1 Jan 24'!AH125+'GP1 Feb 24'!AH125+'GP1 Mar 24'!AH125)</f>
        <v>0</v>
      </c>
      <c r="Z120" s="88" t="e">
        <f>(((IF('GP1 April 23'!M125=1,'GP1 April 23'!G125,0))+
(IF('GP1 May 23'!M125=1,'GP1 May 23'!G125,0))+
(IF('GP1 June 23'!M125=1,'GP1 June 23'!G125,0))+
(IF('GP1 July 23'!M125=1,'GP1 July 23'!G125,0))+
(IF('GP1 Aug 23'!M125=1,'GP1 Aug 23'!G125,0))+
(IF('GP1 Sep 23'!M125=1,'GP1 Sep 23'!G125,0))+
(IF('GP1 Oct 23'!M125=1,'GP1 Oct 23'!G125,0))+
(IF('GP1 Nov 23'!M125=1,'GP1 Nov 23'!G125,0))+
(IF('GP1 Dec 23'!M125=1,'GP1 Dec 23'!G125,0))+
(IF('GP1 Jan 24'!M125=1,'GP1 Jan 24'!G125,0))+
(IF('GP1 Feb 24'!M125=1,'GP1 Feb 24'!G125,0))+
(IF('GP1 Mar 24'!M125=1,'GP1 Mar 24'!G125,0)))/AA120)</f>
        <v>#DIV/0!</v>
      </c>
      <c r="AA120" s="88">
        <f>SUM('GP1 April 23'!M125,'GP1 May 23'!M125,'GP1 June 23'!M125,'GP1 July 23'!M125,'GP1 Aug 23'!M125,'GP1 Sep 23'!M125,'GP1 Oct 23'!M125,'GP1 Nov 23'!M125,'GP1 Dec 23'!M125,'GP1 Jan 24'!M125,'GP1 Feb 24'!M125,'GP1 Mar 24'!M125)</f>
        <v>0</v>
      </c>
    </row>
    <row r="121" spans="1:27" s="2" customFormat="1" x14ac:dyDescent="0.25">
      <c r="A121" s="4">
        <v>94</v>
      </c>
      <c r="B121" s="166">
        <f>'Member Info'!D122</f>
        <v>0</v>
      </c>
      <c r="C121" s="166">
        <f>'Member Info'!E122</f>
        <v>0</v>
      </c>
      <c r="D121" s="166" t="str">
        <f>'Member Info'!G122</f>
        <v/>
      </c>
      <c r="E121" s="166"/>
      <c r="F121" s="167">
        <f>'Member Info'!B122</f>
        <v>0</v>
      </c>
      <c r="G121" s="167">
        <f>'GP1 April 23'!F126+'GP1 May 23'!F126+'GP1 June 23'!F126+'GP1 July 23'!F126+'GP1 Aug 23'!F126+'GP1 Sep 23'!F126+'GP1 Oct 23'!F126+'GP1 Nov 23'!F126+'GP1 Dec 23'!F126+'GP1 Jan 24'!F126+'GP1 Feb 24'!F126+'GP1 Mar 24'!F126+'Error Corrections'!F122</f>
        <v>0</v>
      </c>
      <c r="H121" s="168" t="str">
        <f>IF('Member Info'!O122="", 'Member Info'!K122, "CHANGED MID YEAR")</f>
        <v/>
      </c>
      <c r="I121" s="167"/>
      <c r="J121" s="167"/>
      <c r="K121" s="167"/>
      <c r="L121" s="167"/>
      <c r="M121" s="167">
        <f>'GP1 April 23'!H126+'GP1 May 23'!H126+'GP1 June 23'!H126+'GP1 July 23'!H126+'GP1 Aug 23'!H126+'GP1 Sep 23'!H126+'GP1 Oct 23'!H126+'GP1 Nov 23'!H126+'GP1 Dec 23'!H126+'GP1 Jan 24'!H126+'GP1 Feb 24'!H126+'GP1 Mar 24'!H126+'Error Corrections'!M122</f>
        <v>0</v>
      </c>
      <c r="N121" s="167">
        <f>'GP1 April 23'!I126+'GP1 May 23'!I126+'GP1 June 23'!I126+'GP1 July 23'!I126+'GP1 Aug 23'!I126+'GP1 Sep 23'!I126+'GP1 Oct 23'!I126+'GP1 Nov 23'!I126+'GP1 Dec 23'!I126+'GP1 Jan 24'!I126+'GP1 Feb 24'!I126+'GP1 Mar 24'!I126+'Error Corrections'!N122</f>
        <v>0</v>
      </c>
      <c r="O121" s="215" t="str">
        <f>IF('Error Corrections'!AA122=TRUE, "TRUE", "")</f>
        <v/>
      </c>
      <c r="P121" s="213">
        <f>'Member Info'!Q122</f>
        <v>0</v>
      </c>
      <c r="Q121" s="149">
        <f t="shared" si="6"/>
        <v>0</v>
      </c>
      <c r="R121" s="87">
        <f t="shared" si="7"/>
        <v>0</v>
      </c>
      <c r="S121" s="184">
        <f>(G121/100*'Member Info'!$W$2)</f>
        <v>0</v>
      </c>
      <c r="T121" s="185" t="e">
        <f>G121/100*('Member Info'!K122+'Member Info'!L122)</f>
        <v>#VALUE!</v>
      </c>
      <c r="U121" s="184" t="e">
        <f t="shared" si="8"/>
        <v>#DIV/0!</v>
      </c>
      <c r="V121" s="184" t="e">
        <f t="shared" si="9"/>
        <v>#VALUE!</v>
      </c>
      <c r="W121" s="186" t="e">
        <f t="shared" si="10"/>
        <v>#DIV/0!</v>
      </c>
      <c r="X121" s="187" t="e">
        <f t="shared" si="11"/>
        <v>#VALUE!</v>
      </c>
      <c r="Y121" s="126">
        <f>SUM('GP1 April 23'!AH126+'GP1 May 23'!AH126+'GP1 June 23'!AH126+'GP1 July 23'!AH126+'GP1 Aug 23'!AH126+'GP1 Sep 23'!AH126+'GP1 Oct 23'!AH126+'GP1 Nov 23'!AH126+'GP1 Dec 23'!AH126+'GP1 Jan 24'!AH126+'GP1 Feb 24'!AH126+'GP1 Mar 24'!AH126)</f>
        <v>0</v>
      </c>
      <c r="Z121" s="88" t="e">
        <f>(((IF('GP1 April 23'!M126=1,'GP1 April 23'!G126,0))+
(IF('GP1 May 23'!M126=1,'GP1 May 23'!G126,0))+
(IF('GP1 June 23'!M126=1,'GP1 June 23'!G126,0))+
(IF('GP1 July 23'!M126=1,'GP1 July 23'!G126,0))+
(IF('GP1 Aug 23'!M126=1,'GP1 Aug 23'!G126,0))+
(IF('GP1 Sep 23'!M126=1,'GP1 Sep 23'!G126,0))+
(IF('GP1 Oct 23'!M126=1,'GP1 Oct 23'!G126,0))+
(IF('GP1 Nov 23'!M126=1,'GP1 Nov 23'!G126,0))+
(IF('GP1 Dec 23'!M126=1,'GP1 Dec 23'!G126,0))+
(IF('GP1 Jan 24'!M126=1,'GP1 Jan 24'!G126,0))+
(IF('GP1 Feb 24'!M126=1,'GP1 Feb 24'!G126,0))+
(IF('GP1 Mar 24'!M126=1,'GP1 Mar 24'!G126,0)))/AA121)</f>
        <v>#DIV/0!</v>
      </c>
      <c r="AA121" s="88">
        <f>SUM('GP1 April 23'!M126,'GP1 May 23'!M126,'GP1 June 23'!M126,'GP1 July 23'!M126,'GP1 Aug 23'!M126,'GP1 Sep 23'!M126,'GP1 Oct 23'!M126,'GP1 Nov 23'!M126,'GP1 Dec 23'!M126,'GP1 Jan 24'!M126,'GP1 Feb 24'!M126,'GP1 Mar 24'!M126)</f>
        <v>0</v>
      </c>
    </row>
    <row r="122" spans="1:27" s="2" customFormat="1" x14ac:dyDescent="0.25">
      <c r="A122" s="4">
        <v>95</v>
      </c>
      <c r="B122" s="166">
        <f>'Member Info'!D123</f>
        <v>0</v>
      </c>
      <c r="C122" s="166">
        <f>'Member Info'!E123</f>
        <v>0</v>
      </c>
      <c r="D122" s="166" t="str">
        <f>'Member Info'!G123</f>
        <v/>
      </c>
      <c r="E122" s="166"/>
      <c r="F122" s="167">
        <f>'Member Info'!B123</f>
        <v>0</v>
      </c>
      <c r="G122" s="167">
        <f>'GP1 April 23'!F127+'GP1 May 23'!F127+'GP1 June 23'!F127+'GP1 July 23'!F127+'GP1 Aug 23'!F127+'GP1 Sep 23'!F127+'GP1 Oct 23'!F127+'GP1 Nov 23'!F127+'GP1 Dec 23'!F127+'GP1 Jan 24'!F127+'GP1 Feb 24'!F127+'GP1 Mar 24'!F127+'Error Corrections'!F123</f>
        <v>0</v>
      </c>
      <c r="H122" s="168" t="str">
        <f>IF('Member Info'!O123="", 'Member Info'!K123, "CHANGED MID YEAR")</f>
        <v/>
      </c>
      <c r="I122" s="167"/>
      <c r="J122" s="167"/>
      <c r="K122" s="167"/>
      <c r="L122" s="167"/>
      <c r="M122" s="167">
        <f>'GP1 April 23'!H127+'GP1 May 23'!H127+'GP1 June 23'!H127+'GP1 July 23'!H127+'GP1 Aug 23'!H127+'GP1 Sep 23'!H127+'GP1 Oct 23'!H127+'GP1 Nov 23'!H127+'GP1 Dec 23'!H127+'GP1 Jan 24'!H127+'GP1 Feb 24'!H127+'GP1 Mar 24'!H127+'Error Corrections'!M123</f>
        <v>0</v>
      </c>
      <c r="N122" s="167">
        <f>'GP1 April 23'!I127+'GP1 May 23'!I127+'GP1 June 23'!I127+'GP1 July 23'!I127+'GP1 Aug 23'!I127+'GP1 Sep 23'!I127+'GP1 Oct 23'!I127+'GP1 Nov 23'!I127+'GP1 Dec 23'!I127+'GP1 Jan 24'!I127+'GP1 Feb 24'!I127+'GP1 Mar 24'!I127+'Error Corrections'!N123</f>
        <v>0</v>
      </c>
      <c r="O122" s="215" t="str">
        <f>IF('Error Corrections'!AA123=TRUE, "TRUE", "")</f>
        <v/>
      </c>
      <c r="P122" s="213">
        <f>'Member Info'!Q123</f>
        <v>0</v>
      </c>
      <c r="Q122" s="149">
        <f t="shared" si="6"/>
        <v>0</v>
      </c>
      <c r="R122" s="87">
        <f t="shared" si="7"/>
        <v>0</v>
      </c>
      <c r="S122" s="184">
        <f>(G122/100*'Member Info'!$W$2)</f>
        <v>0</v>
      </c>
      <c r="T122" s="185" t="e">
        <f>G122/100*('Member Info'!K123+'Member Info'!L123)</f>
        <v>#VALUE!</v>
      </c>
      <c r="U122" s="184" t="e">
        <f t="shared" si="8"/>
        <v>#DIV/0!</v>
      </c>
      <c r="V122" s="184" t="e">
        <f t="shared" si="9"/>
        <v>#VALUE!</v>
      </c>
      <c r="W122" s="186" t="e">
        <f t="shared" si="10"/>
        <v>#DIV/0!</v>
      </c>
      <c r="X122" s="187" t="e">
        <f t="shared" si="11"/>
        <v>#VALUE!</v>
      </c>
      <c r="Y122" s="126">
        <f>SUM('GP1 April 23'!AH127+'GP1 May 23'!AH127+'GP1 June 23'!AH127+'GP1 July 23'!AH127+'GP1 Aug 23'!AH127+'GP1 Sep 23'!AH127+'GP1 Oct 23'!AH127+'GP1 Nov 23'!AH127+'GP1 Dec 23'!AH127+'GP1 Jan 24'!AH127+'GP1 Feb 24'!AH127+'GP1 Mar 24'!AH127)</f>
        <v>0</v>
      </c>
      <c r="Z122" s="88" t="e">
        <f>(((IF('GP1 April 23'!M127=1,'GP1 April 23'!G127,0))+
(IF('GP1 May 23'!M127=1,'GP1 May 23'!G127,0))+
(IF('GP1 June 23'!M127=1,'GP1 June 23'!G127,0))+
(IF('GP1 July 23'!M127=1,'GP1 July 23'!G127,0))+
(IF('GP1 Aug 23'!M127=1,'GP1 Aug 23'!G127,0))+
(IF('GP1 Sep 23'!M127=1,'GP1 Sep 23'!G127,0))+
(IF('GP1 Oct 23'!M127=1,'GP1 Oct 23'!G127,0))+
(IF('GP1 Nov 23'!M127=1,'GP1 Nov 23'!G127,0))+
(IF('GP1 Dec 23'!M127=1,'GP1 Dec 23'!G127,0))+
(IF('GP1 Jan 24'!M127=1,'GP1 Jan 24'!G127,0))+
(IF('GP1 Feb 24'!M127=1,'GP1 Feb 24'!G127,0))+
(IF('GP1 Mar 24'!M127=1,'GP1 Mar 24'!G127,0)))/AA122)</f>
        <v>#DIV/0!</v>
      </c>
      <c r="AA122" s="88">
        <f>SUM('GP1 April 23'!M127,'GP1 May 23'!M127,'GP1 June 23'!M127,'GP1 July 23'!M127,'GP1 Aug 23'!M127,'GP1 Sep 23'!M127,'GP1 Oct 23'!M127,'GP1 Nov 23'!M127,'GP1 Dec 23'!M127,'GP1 Jan 24'!M127,'GP1 Feb 24'!M127,'GP1 Mar 24'!M127)</f>
        <v>0</v>
      </c>
    </row>
    <row r="123" spans="1:27" s="2" customFormat="1" x14ac:dyDescent="0.25">
      <c r="A123" s="4">
        <v>96</v>
      </c>
      <c r="B123" s="166">
        <f>'Member Info'!D124</f>
        <v>0</v>
      </c>
      <c r="C123" s="166">
        <f>'Member Info'!E124</f>
        <v>0</v>
      </c>
      <c r="D123" s="166" t="str">
        <f>'Member Info'!G124</f>
        <v/>
      </c>
      <c r="E123" s="166"/>
      <c r="F123" s="167">
        <f>'Member Info'!B124</f>
        <v>0</v>
      </c>
      <c r="G123" s="167">
        <f>'GP1 April 23'!F128+'GP1 May 23'!F128+'GP1 June 23'!F128+'GP1 July 23'!F128+'GP1 Aug 23'!F128+'GP1 Sep 23'!F128+'GP1 Oct 23'!F128+'GP1 Nov 23'!F128+'GP1 Dec 23'!F128+'GP1 Jan 24'!F128+'GP1 Feb 24'!F128+'GP1 Mar 24'!F128+'Error Corrections'!F124</f>
        <v>0</v>
      </c>
      <c r="H123" s="168" t="str">
        <f>IF('Member Info'!O124="", 'Member Info'!K124, "CHANGED MID YEAR")</f>
        <v/>
      </c>
      <c r="I123" s="167"/>
      <c r="J123" s="167"/>
      <c r="K123" s="167"/>
      <c r="L123" s="167"/>
      <c r="M123" s="167">
        <f>'GP1 April 23'!H128+'GP1 May 23'!H128+'GP1 June 23'!H128+'GP1 July 23'!H128+'GP1 Aug 23'!H128+'GP1 Sep 23'!H128+'GP1 Oct 23'!H128+'GP1 Nov 23'!H128+'GP1 Dec 23'!H128+'GP1 Jan 24'!H128+'GP1 Feb 24'!H128+'GP1 Mar 24'!H128+'Error Corrections'!M124</f>
        <v>0</v>
      </c>
      <c r="N123" s="167">
        <f>'GP1 April 23'!I128+'GP1 May 23'!I128+'GP1 June 23'!I128+'GP1 July 23'!I128+'GP1 Aug 23'!I128+'GP1 Sep 23'!I128+'GP1 Oct 23'!I128+'GP1 Nov 23'!I128+'GP1 Dec 23'!I128+'GP1 Jan 24'!I128+'GP1 Feb 24'!I128+'GP1 Mar 24'!I128+'Error Corrections'!N124</f>
        <v>0</v>
      </c>
      <c r="O123" s="215" t="str">
        <f>IF('Error Corrections'!AA124=TRUE, "TRUE", "")</f>
        <v/>
      </c>
      <c r="P123" s="213">
        <f>'Member Info'!Q124</f>
        <v>0</v>
      </c>
      <c r="Q123" s="149">
        <f t="shared" si="6"/>
        <v>0</v>
      </c>
      <c r="R123" s="87">
        <f t="shared" si="7"/>
        <v>0</v>
      </c>
      <c r="S123" s="184">
        <f>(G123/100*'Member Info'!$W$2)</f>
        <v>0</v>
      </c>
      <c r="T123" s="185" t="e">
        <f>G123/100*('Member Info'!K124+'Member Info'!L124)</f>
        <v>#VALUE!</v>
      </c>
      <c r="U123" s="184" t="e">
        <f t="shared" si="8"/>
        <v>#DIV/0!</v>
      </c>
      <c r="V123" s="184" t="e">
        <f t="shared" si="9"/>
        <v>#VALUE!</v>
      </c>
      <c r="W123" s="186" t="e">
        <f t="shared" si="10"/>
        <v>#DIV/0!</v>
      </c>
      <c r="X123" s="187" t="e">
        <f t="shared" si="11"/>
        <v>#VALUE!</v>
      </c>
      <c r="Y123" s="126">
        <f>SUM('GP1 April 23'!AH128+'GP1 May 23'!AH128+'GP1 June 23'!AH128+'GP1 July 23'!AH128+'GP1 Aug 23'!AH128+'GP1 Sep 23'!AH128+'GP1 Oct 23'!AH128+'GP1 Nov 23'!AH128+'GP1 Dec 23'!AH128+'GP1 Jan 24'!AH128+'GP1 Feb 24'!AH128+'GP1 Mar 24'!AH128)</f>
        <v>0</v>
      </c>
      <c r="Z123" s="88" t="e">
        <f>(((IF('GP1 April 23'!M128=1,'GP1 April 23'!G128,0))+
(IF('GP1 May 23'!M128=1,'GP1 May 23'!G128,0))+
(IF('GP1 June 23'!M128=1,'GP1 June 23'!G128,0))+
(IF('GP1 July 23'!M128=1,'GP1 July 23'!G128,0))+
(IF('GP1 Aug 23'!M128=1,'GP1 Aug 23'!G128,0))+
(IF('GP1 Sep 23'!M128=1,'GP1 Sep 23'!G128,0))+
(IF('GP1 Oct 23'!M128=1,'GP1 Oct 23'!G128,0))+
(IF('GP1 Nov 23'!M128=1,'GP1 Nov 23'!G128,0))+
(IF('GP1 Dec 23'!M128=1,'GP1 Dec 23'!G128,0))+
(IF('GP1 Jan 24'!M128=1,'GP1 Jan 24'!G128,0))+
(IF('GP1 Feb 24'!M128=1,'GP1 Feb 24'!G128,0))+
(IF('GP1 Mar 24'!M128=1,'GP1 Mar 24'!G128,0)))/AA123)</f>
        <v>#DIV/0!</v>
      </c>
      <c r="AA123" s="88">
        <f>SUM('GP1 April 23'!M128,'GP1 May 23'!M128,'GP1 June 23'!M128,'GP1 July 23'!M128,'GP1 Aug 23'!M128,'GP1 Sep 23'!M128,'GP1 Oct 23'!M128,'GP1 Nov 23'!M128,'GP1 Dec 23'!M128,'GP1 Jan 24'!M128,'GP1 Feb 24'!M128,'GP1 Mar 24'!M128)</f>
        <v>0</v>
      </c>
    </row>
    <row r="124" spans="1:27" s="2" customFormat="1" x14ac:dyDescent="0.25">
      <c r="A124" s="4">
        <v>97</v>
      </c>
      <c r="B124" s="166">
        <f>'Member Info'!D125</f>
        <v>0</v>
      </c>
      <c r="C124" s="166">
        <f>'Member Info'!E125</f>
        <v>0</v>
      </c>
      <c r="D124" s="166" t="str">
        <f>'Member Info'!G125</f>
        <v/>
      </c>
      <c r="E124" s="166"/>
      <c r="F124" s="167">
        <f>'Member Info'!B125</f>
        <v>0</v>
      </c>
      <c r="G124" s="167">
        <f>'GP1 April 23'!F129+'GP1 May 23'!F129+'GP1 June 23'!F129+'GP1 July 23'!F129+'GP1 Aug 23'!F129+'GP1 Sep 23'!F129+'GP1 Oct 23'!F129+'GP1 Nov 23'!F129+'GP1 Dec 23'!F129+'GP1 Jan 24'!F129+'GP1 Feb 24'!F129+'GP1 Mar 24'!F129+'Error Corrections'!F125</f>
        <v>0</v>
      </c>
      <c r="H124" s="168" t="str">
        <f>IF('Member Info'!O125="", 'Member Info'!K125, "CHANGED MID YEAR")</f>
        <v/>
      </c>
      <c r="I124" s="167"/>
      <c r="J124" s="167"/>
      <c r="K124" s="167"/>
      <c r="L124" s="167"/>
      <c r="M124" s="167">
        <f>'GP1 April 23'!H129+'GP1 May 23'!H129+'GP1 June 23'!H129+'GP1 July 23'!H129+'GP1 Aug 23'!H129+'GP1 Sep 23'!H129+'GP1 Oct 23'!H129+'GP1 Nov 23'!H129+'GP1 Dec 23'!H129+'GP1 Jan 24'!H129+'GP1 Feb 24'!H129+'GP1 Mar 24'!H129+'Error Corrections'!M125</f>
        <v>0</v>
      </c>
      <c r="N124" s="167">
        <f>'GP1 April 23'!I129+'GP1 May 23'!I129+'GP1 June 23'!I129+'GP1 July 23'!I129+'GP1 Aug 23'!I129+'GP1 Sep 23'!I129+'GP1 Oct 23'!I129+'GP1 Nov 23'!I129+'GP1 Dec 23'!I129+'GP1 Jan 24'!I129+'GP1 Feb 24'!I129+'GP1 Mar 24'!I129+'Error Corrections'!N125</f>
        <v>0</v>
      </c>
      <c r="O124" s="215" t="str">
        <f>IF('Error Corrections'!AA125=TRUE, "TRUE", "")</f>
        <v/>
      </c>
      <c r="P124" s="213">
        <f>'Member Info'!Q125</f>
        <v>0</v>
      </c>
      <c r="Q124" s="149">
        <f t="shared" si="6"/>
        <v>0</v>
      </c>
      <c r="R124" s="87">
        <f t="shared" si="7"/>
        <v>0</v>
      </c>
      <c r="S124" s="184">
        <f>(G124/100*'Member Info'!$W$2)</f>
        <v>0</v>
      </c>
      <c r="T124" s="185" t="e">
        <f>G124/100*('Member Info'!K125+'Member Info'!L125)</f>
        <v>#VALUE!</v>
      </c>
      <c r="U124" s="184" t="e">
        <f t="shared" si="8"/>
        <v>#DIV/0!</v>
      </c>
      <c r="V124" s="184" t="e">
        <f t="shared" si="9"/>
        <v>#VALUE!</v>
      </c>
      <c r="W124" s="186" t="e">
        <f t="shared" si="10"/>
        <v>#DIV/0!</v>
      </c>
      <c r="X124" s="187" t="e">
        <f t="shared" si="11"/>
        <v>#VALUE!</v>
      </c>
      <c r="Y124" s="126">
        <f>SUM('GP1 April 23'!AH129+'GP1 May 23'!AH129+'GP1 June 23'!AH129+'GP1 July 23'!AH129+'GP1 Aug 23'!AH129+'GP1 Sep 23'!AH129+'GP1 Oct 23'!AH129+'GP1 Nov 23'!AH129+'GP1 Dec 23'!AH129+'GP1 Jan 24'!AH129+'GP1 Feb 24'!AH129+'GP1 Mar 24'!AH129)</f>
        <v>0</v>
      </c>
      <c r="Z124" s="88" t="e">
        <f>(((IF('GP1 April 23'!M129=1,'GP1 April 23'!G129,0))+
(IF('GP1 May 23'!M129=1,'GP1 May 23'!G129,0))+
(IF('GP1 June 23'!M129=1,'GP1 June 23'!G129,0))+
(IF('GP1 July 23'!M129=1,'GP1 July 23'!G129,0))+
(IF('GP1 Aug 23'!M129=1,'GP1 Aug 23'!G129,0))+
(IF('GP1 Sep 23'!M129=1,'GP1 Sep 23'!G129,0))+
(IF('GP1 Oct 23'!M129=1,'GP1 Oct 23'!G129,0))+
(IF('GP1 Nov 23'!M129=1,'GP1 Nov 23'!G129,0))+
(IF('GP1 Dec 23'!M129=1,'GP1 Dec 23'!G129,0))+
(IF('GP1 Jan 24'!M129=1,'GP1 Jan 24'!G129,0))+
(IF('GP1 Feb 24'!M129=1,'GP1 Feb 24'!G129,0))+
(IF('GP1 Mar 24'!M129=1,'GP1 Mar 24'!G129,0)))/AA124)</f>
        <v>#DIV/0!</v>
      </c>
      <c r="AA124" s="88">
        <f>SUM('GP1 April 23'!M129,'GP1 May 23'!M129,'GP1 June 23'!M129,'GP1 July 23'!M129,'GP1 Aug 23'!M129,'GP1 Sep 23'!M129,'GP1 Oct 23'!M129,'GP1 Nov 23'!M129,'GP1 Dec 23'!M129,'GP1 Jan 24'!M129,'GP1 Feb 24'!M129,'GP1 Mar 24'!M129)</f>
        <v>0</v>
      </c>
    </row>
    <row r="125" spans="1:27" s="2" customFormat="1" x14ac:dyDescent="0.25">
      <c r="A125" s="4">
        <v>98</v>
      </c>
      <c r="B125" s="166">
        <f>'Member Info'!D126</f>
        <v>0</v>
      </c>
      <c r="C125" s="166">
        <f>'Member Info'!E126</f>
        <v>0</v>
      </c>
      <c r="D125" s="166" t="str">
        <f>'Member Info'!G126</f>
        <v/>
      </c>
      <c r="E125" s="166"/>
      <c r="F125" s="167">
        <f>'Member Info'!B126</f>
        <v>0</v>
      </c>
      <c r="G125" s="167">
        <f>'GP1 April 23'!F130+'GP1 May 23'!F130+'GP1 June 23'!F130+'GP1 July 23'!F130+'GP1 Aug 23'!F130+'GP1 Sep 23'!F130+'GP1 Oct 23'!F130+'GP1 Nov 23'!F130+'GP1 Dec 23'!F130+'GP1 Jan 24'!F130+'GP1 Feb 24'!F130+'GP1 Mar 24'!F130+'Error Corrections'!F126</f>
        <v>0</v>
      </c>
      <c r="H125" s="168" t="str">
        <f>IF('Member Info'!O126="", 'Member Info'!K126, "CHANGED MID YEAR")</f>
        <v/>
      </c>
      <c r="I125" s="167"/>
      <c r="J125" s="167"/>
      <c r="K125" s="167"/>
      <c r="L125" s="167"/>
      <c r="M125" s="167">
        <f>'GP1 April 23'!H130+'GP1 May 23'!H130+'GP1 June 23'!H130+'GP1 July 23'!H130+'GP1 Aug 23'!H130+'GP1 Sep 23'!H130+'GP1 Oct 23'!H130+'GP1 Nov 23'!H130+'GP1 Dec 23'!H130+'GP1 Jan 24'!H130+'GP1 Feb 24'!H130+'GP1 Mar 24'!H130+'Error Corrections'!M126</f>
        <v>0</v>
      </c>
      <c r="N125" s="167">
        <f>'GP1 April 23'!I130+'GP1 May 23'!I130+'GP1 June 23'!I130+'GP1 July 23'!I130+'GP1 Aug 23'!I130+'GP1 Sep 23'!I130+'GP1 Oct 23'!I130+'GP1 Nov 23'!I130+'GP1 Dec 23'!I130+'GP1 Jan 24'!I130+'GP1 Feb 24'!I130+'GP1 Mar 24'!I130+'Error Corrections'!N126</f>
        <v>0</v>
      </c>
      <c r="O125" s="215" t="str">
        <f>IF('Error Corrections'!AA126=TRUE, "TRUE", "")</f>
        <v/>
      </c>
      <c r="P125" s="213">
        <f>'Member Info'!Q126</f>
        <v>0</v>
      </c>
      <c r="Q125" s="149">
        <f t="shared" si="6"/>
        <v>0</v>
      </c>
      <c r="R125" s="87">
        <f t="shared" si="7"/>
        <v>0</v>
      </c>
      <c r="S125" s="184">
        <f>(G125/100*'Member Info'!$W$2)</f>
        <v>0</v>
      </c>
      <c r="T125" s="185" t="e">
        <f>G125/100*('Member Info'!K126+'Member Info'!L126)</f>
        <v>#VALUE!</v>
      </c>
      <c r="U125" s="184" t="e">
        <f t="shared" si="8"/>
        <v>#DIV/0!</v>
      </c>
      <c r="V125" s="184" t="e">
        <f t="shared" si="9"/>
        <v>#VALUE!</v>
      </c>
      <c r="W125" s="186" t="e">
        <f t="shared" si="10"/>
        <v>#DIV/0!</v>
      </c>
      <c r="X125" s="187" t="e">
        <f t="shared" si="11"/>
        <v>#VALUE!</v>
      </c>
      <c r="Y125" s="126">
        <f>SUM('GP1 April 23'!AH130+'GP1 May 23'!AH130+'GP1 June 23'!AH130+'GP1 July 23'!AH130+'GP1 Aug 23'!AH130+'GP1 Sep 23'!AH130+'GP1 Oct 23'!AH130+'GP1 Nov 23'!AH130+'GP1 Dec 23'!AH130+'GP1 Jan 24'!AH130+'GP1 Feb 24'!AH130+'GP1 Mar 24'!AH130)</f>
        <v>0</v>
      </c>
      <c r="Z125" s="88" t="e">
        <f>(((IF('GP1 April 23'!M130=1,'GP1 April 23'!G130,0))+
(IF('GP1 May 23'!M130=1,'GP1 May 23'!G130,0))+
(IF('GP1 June 23'!M130=1,'GP1 June 23'!G130,0))+
(IF('GP1 July 23'!M130=1,'GP1 July 23'!G130,0))+
(IF('GP1 Aug 23'!M130=1,'GP1 Aug 23'!G130,0))+
(IF('GP1 Sep 23'!M130=1,'GP1 Sep 23'!G130,0))+
(IF('GP1 Oct 23'!M130=1,'GP1 Oct 23'!G130,0))+
(IF('GP1 Nov 23'!M130=1,'GP1 Nov 23'!G130,0))+
(IF('GP1 Dec 23'!M130=1,'GP1 Dec 23'!G130,0))+
(IF('GP1 Jan 24'!M130=1,'GP1 Jan 24'!G130,0))+
(IF('GP1 Feb 24'!M130=1,'GP1 Feb 24'!G130,0))+
(IF('GP1 Mar 24'!M130=1,'GP1 Mar 24'!G130,0)))/AA125)</f>
        <v>#DIV/0!</v>
      </c>
      <c r="AA125" s="88">
        <f>SUM('GP1 April 23'!M130,'GP1 May 23'!M130,'GP1 June 23'!M130,'GP1 July 23'!M130,'GP1 Aug 23'!M130,'GP1 Sep 23'!M130,'GP1 Oct 23'!M130,'GP1 Nov 23'!M130,'GP1 Dec 23'!M130,'GP1 Jan 24'!M130,'GP1 Feb 24'!M130,'GP1 Mar 24'!M130)</f>
        <v>0</v>
      </c>
    </row>
    <row r="126" spans="1:27" s="2" customFormat="1" x14ac:dyDescent="0.25">
      <c r="A126" s="4">
        <v>99</v>
      </c>
      <c r="B126" s="166">
        <f>'Member Info'!D127</f>
        <v>0</v>
      </c>
      <c r="C126" s="166">
        <f>'Member Info'!E127</f>
        <v>0</v>
      </c>
      <c r="D126" s="166" t="str">
        <f>'Member Info'!G127</f>
        <v/>
      </c>
      <c r="E126" s="166"/>
      <c r="F126" s="167">
        <f>'Member Info'!B127</f>
        <v>0</v>
      </c>
      <c r="G126" s="167">
        <f>'GP1 April 23'!F131+'GP1 May 23'!F131+'GP1 June 23'!F131+'GP1 July 23'!F131+'GP1 Aug 23'!F131+'GP1 Sep 23'!F131+'GP1 Oct 23'!F131+'GP1 Nov 23'!F131+'GP1 Dec 23'!F131+'GP1 Jan 24'!F131+'GP1 Feb 24'!F131+'GP1 Mar 24'!F131+'Error Corrections'!F127</f>
        <v>0</v>
      </c>
      <c r="H126" s="168" t="str">
        <f>IF('Member Info'!O127="", 'Member Info'!K127, "CHANGED MID YEAR")</f>
        <v/>
      </c>
      <c r="I126" s="167"/>
      <c r="J126" s="167"/>
      <c r="K126" s="167"/>
      <c r="L126" s="167"/>
      <c r="M126" s="167">
        <f>'GP1 April 23'!H131+'GP1 May 23'!H131+'GP1 June 23'!H131+'GP1 July 23'!H131+'GP1 Aug 23'!H131+'GP1 Sep 23'!H131+'GP1 Oct 23'!H131+'GP1 Nov 23'!H131+'GP1 Dec 23'!H131+'GP1 Jan 24'!H131+'GP1 Feb 24'!H131+'GP1 Mar 24'!H131+'Error Corrections'!M127</f>
        <v>0</v>
      </c>
      <c r="N126" s="167">
        <f>'GP1 April 23'!I131+'GP1 May 23'!I131+'GP1 June 23'!I131+'GP1 July 23'!I131+'GP1 Aug 23'!I131+'GP1 Sep 23'!I131+'GP1 Oct 23'!I131+'GP1 Nov 23'!I131+'GP1 Dec 23'!I131+'GP1 Jan 24'!I131+'GP1 Feb 24'!I131+'GP1 Mar 24'!I131+'Error Corrections'!N127</f>
        <v>0</v>
      </c>
      <c r="O126" s="215" t="str">
        <f>IF('Error Corrections'!AA127=TRUE, "TRUE", "")</f>
        <v/>
      </c>
      <c r="P126" s="213">
        <f>'Member Info'!Q127</f>
        <v>0</v>
      </c>
      <c r="Q126" s="149">
        <f t="shared" si="6"/>
        <v>0</v>
      </c>
      <c r="R126" s="87">
        <f t="shared" si="7"/>
        <v>0</v>
      </c>
      <c r="S126" s="184">
        <f>(G126/100*'Member Info'!$W$2)</f>
        <v>0</v>
      </c>
      <c r="T126" s="185" t="e">
        <f>G126/100*('Member Info'!K127+'Member Info'!L127)</f>
        <v>#VALUE!</v>
      </c>
      <c r="U126" s="184" t="e">
        <f t="shared" si="8"/>
        <v>#DIV/0!</v>
      </c>
      <c r="V126" s="184" t="e">
        <f t="shared" si="9"/>
        <v>#VALUE!</v>
      </c>
      <c r="W126" s="186" t="e">
        <f t="shared" si="10"/>
        <v>#DIV/0!</v>
      </c>
      <c r="X126" s="187" t="e">
        <f t="shared" si="11"/>
        <v>#VALUE!</v>
      </c>
      <c r="Y126" s="126">
        <f>SUM('GP1 April 23'!AH131+'GP1 May 23'!AH131+'GP1 June 23'!AH131+'GP1 July 23'!AH131+'GP1 Aug 23'!AH131+'GP1 Sep 23'!AH131+'GP1 Oct 23'!AH131+'GP1 Nov 23'!AH131+'GP1 Dec 23'!AH131+'GP1 Jan 24'!AH131+'GP1 Feb 24'!AH131+'GP1 Mar 24'!AH131)</f>
        <v>0</v>
      </c>
      <c r="Z126" s="88" t="e">
        <f>(((IF('GP1 April 23'!M131=1,'GP1 April 23'!G131,0))+
(IF('GP1 May 23'!M131=1,'GP1 May 23'!G131,0))+
(IF('GP1 June 23'!M131=1,'GP1 June 23'!G131,0))+
(IF('GP1 July 23'!M131=1,'GP1 July 23'!G131,0))+
(IF('GP1 Aug 23'!M131=1,'GP1 Aug 23'!G131,0))+
(IF('GP1 Sep 23'!M131=1,'GP1 Sep 23'!G131,0))+
(IF('GP1 Oct 23'!M131=1,'GP1 Oct 23'!G131,0))+
(IF('GP1 Nov 23'!M131=1,'GP1 Nov 23'!G131,0))+
(IF('GP1 Dec 23'!M131=1,'GP1 Dec 23'!G131,0))+
(IF('GP1 Jan 24'!M131=1,'GP1 Jan 24'!G131,0))+
(IF('GP1 Feb 24'!M131=1,'GP1 Feb 24'!G131,0))+
(IF('GP1 Mar 24'!M131=1,'GP1 Mar 24'!G131,0)))/AA126)</f>
        <v>#DIV/0!</v>
      </c>
      <c r="AA126" s="88">
        <f>SUM('GP1 April 23'!M131,'GP1 May 23'!M131,'GP1 June 23'!M131,'GP1 July 23'!M131,'GP1 Aug 23'!M131,'GP1 Sep 23'!M131,'GP1 Oct 23'!M131,'GP1 Nov 23'!M131,'GP1 Dec 23'!M131,'GP1 Jan 24'!M131,'GP1 Feb 24'!M131,'GP1 Mar 24'!M131)</f>
        <v>0</v>
      </c>
    </row>
    <row r="127" spans="1:27" s="2" customFormat="1" x14ac:dyDescent="0.25">
      <c r="A127" s="4">
        <v>100</v>
      </c>
      <c r="B127" s="166">
        <f>'Member Info'!D128</f>
        <v>0</v>
      </c>
      <c r="C127" s="166">
        <f>'Member Info'!E128</f>
        <v>0</v>
      </c>
      <c r="D127" s="166" t="str">
        <f>'Member Info'!G128</f>
        <v/>
      </c>
      <c r="E127" s="166"/>
      <c r="F127" s="167">
        <f>'Member Info'!B128</f>
        <v>0</v>
      </c>
      <c r="G127" s="167">
        <f>'GP1 April 23'!F132+'GP1 May 23'!F132+'GP1 June 23'!F132+'GP1 July 23'!F132+'GP1 Aug 23'!F132+'GP1 Sep 23'!F132+'GP1 Oct 23'!F132+'GP1 Nov 23'!F132+'GP1 Dec 23'!F132+'GP1 Jan 24'!F132+'GP1 Feb 24'!F132+'GP1 Mar 24'!F132+'Error Corrections'!F128</f>
        <v>0</v>
      </c>
      <c r="H127" s="168" t="str">
        <f>IF('Member Info'!O128="", 'Member Info'!K128, "CHANGED MID YEAR")</f>
        <v/>
      </c>
      <c r="I127" s="167"/>
      <c r="J127" s="167"/>
      <c r="K127" s="167"/>
      <c r="L127" s="167"/>
      <c r="M127" s="167">
        <f>'GP1 April 23'!H132+'GP1 May 23'!H132+'GP1 June 23'!H132+'GP1 July 23'!H132+'GP1 Aug 23'!H132+'GP1 Sep 23'!H132+'GP1 Oct 23'!H132+'GP1 Nov 23'!H132+'GP1 Dec 23'!H132+'GP1 Jan 24'!H132+'GP1 Feb 24'!H132+'GP1 Mar 24'!H132+'Error Corrections'!M128</f>
        <v>0</v>
      </c>
      <c r="N127" s="167">
        <f>'GP1 April 23'!I132+'GP1 May 23'!I132+'GP1 June 23'!I132+'GP1 July 23'!I132+'GP1 Aug 23'!I132+'GP1 Sep 23'!I132+'GP1 Oct 23'!I132+'GP1 Nov 23'!I132+'GP1 Dec 23'!I132+'GP1 Jan 24'!I132+'GP1 Feb 24'!I132+'GP1 Mar 24'!I132+'Error Corrections'!N128</f>
        <v>0</v>
      </c>
      <c r="O127" s="215" t="str">
        <f>IF('Error Corrections'!AA128=TRUE, "TRUE", "")</f>
        <v/>
      </c>
      <c r="P127" s="213">
        <f>'Member Info'!Q128</f>
        <v>0</v>
      </c>
      <c r="Q127" s="149">
        <f t="shared" si="6"/>
        <v>0</v>
      </c>
      <c r="R127" s="87">
        <f t="shared" si="7"/>
        <v>0</v>
      </c>
      <c r="S127" s="184">
        <f>(G127/100*'Member Info'!$W$2)</f>
        <v>0</v>
      </c>
      <c r="T127" s="185" t="e">
        <f>G127/100*('Member Info'!K128+'Member Info'!L128)</f>
        <v>#VALUE!</v>
      </c>
      <c r="U127" s="184" t="e">
        <f t="shared" si="8"/>
        <v>#DIV/0!</v>
      </c>
      <c r="V127" s="184" t="e">
        <f t="shared" si="9"/>
        <v>#VALUE!</v>
      </c>
      <c r="W127" s="186" t="e">
        <f t="shared" si="10"/>
        <v>#DIV/0!</v>
      </c>
      <c r="X127" s="187" t="e">
        <f t="shared" si="11"/>
        <v>#VALUE!</v>
      </c>
      <c r="Y127" s="126">
        <f>SUM('GP1 April 23'!AH132+'GP1 May 23'!AH132+'GP1 June 23'!AH132+'GP1 July 23'!AH132+'GP1 Aug 23'!AH132+'GP1 Sep 23'!AH132+'GP1 Oct 23'!AH132+'GP1 Nov 23'!AH132+'GP1 Dec 23'!AH132+'GP1 Jan 24'!AH132+'GP1 Feb 24'!AH132+'GP1 Mar 24'!AH132)</f>
        <v>0</v>
      </c>
      <c r="Z127" s="88" t="e">
        <f>(((IF('GP1 April 23'!M132=1,'GP1 April 23'!G132,0))+
(IF('GP1 May 23'!M132=1,'GP1 May 23'!G132,0))+
(IF('GP1 June 23'!M132=1,'GP1 June 23'!G132,0))+
(IF('GP1 July 23'!M132=1,'GP1 July 23'!G132,0))+
(IF('GP1 Aug 23'!M132=1,'GP1 Aug 23'!G132,0))+
(IF('GP1 Sep 23'!M132=1,'GP1 Sep 23'!G132,0))+
(IF('GP1 Oct 23'!M132=1,'GP1 Oct 23'!G132,0))+
(IF('GP1 Nov 23'!M132=1,'GP1 Nov 23'!G132,0))+
(IF('GP1 Dec 23'!M132=1,'GP1 Dec 23'!G132,0))+
(IF('GP1 Jan 24'!M132=1,'GP1 Jan 24'!G132,0))+
(IF('GP1 Feb 24'!M132=1,'GP1 Feb 24'!G132,0))+
(IF('GP1 Mar 24'!M132=1,'GP1 Mar 24'!G132,0)))/AA127)</f>
        <v>#DIV/0!</v>
      </c>
      <c r="AA127" s="88">
        <f>SUM('GP1 April 23'!M132,'GP1 May 23'!M132,'GP1 June 23'!M132,'GP1 July 23'!M132,'GP1 Aug 23'!M132,'GP1 Sep 23'!M132,'GP1 Oct 23'!M132,'GP1 Nov 23'!M132,'GP1 Dec 23'!M132,'GP1 Jan 24'!M132,'GP1 Feb 24'!M132,'GP1 Mar 24'!M132)</f>
        <v>0</v>
      </c>
    </row>
    <row r="128" spans="1:27" s="2" customFormat="1" x14ac:dyDescent="0.25">
      <c r="A128" s="4">
        <v>101</v>
      </c>
      <c r="B128" s="166">
        <f>'Member Info'!D129</f>
        <v>0</v>
      </c>
      <c r="C128" s="166">
        <f>'Member Info'!E129</f>
        <v>0</v>
      </c>
      <c r="D128" s="166" t="str">
        <f>'Member Info'!G129</f>
        <v/>
      </c>
      <c r="E128" s="166"/>
      <c r="F128" s="167">
        <f>'Member Info'!B129</f>
        <v>0</v>
      </c>
      <c r="G128" s="167">
        <f>'GP1 April 23'!F133+'GP1 May 23'!F133+'GP1 June 23'!F133+'GP1 July 23'!F133+'GP1 Aug 23'!F133+'GP1 Sep 23'!F133+'GP1 Oct 23'!F133+'GP1 Nov 23'!F133+'GP1 Dec 23'!F133+'GP1 Jan 24'!F133+'GP1 Feb 24'!F133+'GP1 Mar 24'!F133+'Error Corrections'!F129</f>
        <v>0</v>
      </c>
      <c r="H128" s="168" t="str">
        <f>IF('Member Info'!O129="", 'Member Info'!K129, "CHANGED MID YEAR")</f>
        <v/>
      </c>
      <c r="I128" s="167"/>
      <c r="J128" s="167"/>
      <c r="K128" s="167"/>
      <c r="L128" s="167"/>
      <c r="M128" s="167">
        <f>'GP1 April 23'!H133+'GP1 May 23'!H133+'GP1 June 23'!H133+'GP1 July 23'!H133+'GP1 Aug 23'!H133+'GP1 Sep 23'!H133+'GP1 Oct 23'!H133+'GP1 Nov 23'!H133+'GP1 Dec 23'!H133+'GP1 Jan 24'!H133+'GP1 Feb 24'!H133+'GP1 Mar 24'!H133+'Error Corrections'!M129</f>
        <v>0</v>
      </c>
      <c r="N128" s="167">
        <f>'GP1 April 23'!I133+'GP1 May 23'!I133+'GP1 June 23'!I133+'GP1 July 23'!I133+'GP1 Aug 23'!I133+'GP1 Sep 23'!I133+'GP1 Oct 23'!I133+'GP1 Nov 23'!I133+'GP1 Dec 23'!I133+'GP1 Jan 24'!I133+'GP1 Feb 24'!I133+'GP1 Mar 24'!I133+'Error Corrections'!N129</f>
        <v>0</v>
      </c>
      <c r="O128" s="215" t="str">
        <f>IF('Error Corrections'!AA129=TRUE, "TRUE", "")</f>
        <v/>
      </c>
      <c r="P128" s="213">
        <f>'Member Info'!Q129</f>
        <v>0</v>
      </c>
      <c r="Q128" s="149">
        <f t="shared" si="6"/>
        <v>0</v>
      </c>
      <c r="R128" s="87">
        <f t="shared" si="7"/>
        <v>0</v>
      </c>
      <c r="S128" s="184">
        <f>(G128/100*'Member Info'!$W$2)</f>
        <v>0</v>
      </c>
      <c r="T128" s="185" t="e">
        <f>G128/100*('Member Info'!K129+'Member Info'!L129)</f>
        <v>#VALUE!</v>
      </c>
      <c r="U128" s="184" t="e">
        <f t="shared" si="8"/>
        <v>#DIV/0!</v>
      </c>
      <c r="V128" s="184" t="e">
        <f t="shared" si="9"/>
        <v>#VALUE!</v>
      </c>
      <c r="W128" s="186" t="e">
        <f t="shared" si="10"/>
        <v>#DIV/0!</v>
      </c>
      <c r="X128" s="187" t="e">
        <f t="shared" si="11"/>
        <v>#VALUE!</v>
      </c>
      <c r="Y128" s="126">
        <f>SUM('GP1 April 23'!AH133+'GP1 May 23'!AH133+'GP1 June 23'!AH133+'GP1 July 23'!AH133+'GP1 Aug 23'!AH133+'GP1 Sep 23'!AH133+'GP1 Oct 23'!AH133+'GP1 Nov 23'!AH133+'GP1 Dec 23'!AH133+'GP1 Jan 24'!AH133+'GP1 Feb 24'!AH133+'GP1 Mar 24'!AH133)</f>
        <v>0</v>
      </c>
      <c r="Z128" s="88" t="e">
        <f>(((IF('GP1 April 23'!M133=1,'GP1 April 23'!G133,0))+
(IF('GP1 May 23'!M133=1,'GP1 May 23'!G133,0))+
(IF('GP1 June 23'!M133=1,'GP1 June 23'!G133,0))+
(IF('GP1 July 23'!M133=1,'GP1 July 23'!G133,0))+
(IF('GP1 Aug 23'!M133=1,'GP1 Aug 23'!G133,0))+
(IF('GP1 Sep 23'!M133=1,'GP1 Sep 23'!G133,0))+
(IF('GP1 Oct 23'!M133=1,'GP1 Oct 23'!G133,0))+
(IF('GP1 Nov 23'!M133=1,'GP1 Nov 23'!G133,0))+
(IF('GP1 Dec 23'!M133=1,'GP1 Dec 23'!G133,0))+
(IF('GP1 Jan 24'!M133=1,'GP1 Jan 24'!G133,0))+
(IF('GP1 Feb 24'!M133=1,'GP1 Feb 24'!G133,0))+
(IF('GP1 Mar 24'!M133=1,'GP1 Mar 24'!G133,0)))/AA128)</f>
        <v>#DIV/0!</v>
      </c>
      <c r="AA128" s="88">
        <f>SUM('GP1 April 23'!M133,'GP1 May 23'!M133,'GP1 June 23'!M133,'GP1 July 23'!M133,'GP1 Aug 23'!M133,'GP1 Sep 23'!M133,'GP1 Oct 23'!M133,'GP1 Nov 23'!M133,'GP1 Dec 23'!M133,'GP1 Jan 24'!M133,'GP1 Feb 24'!M133,'GP1 Mar 24'!M133)</f>
        <v>0</v>
      </c>
    </row>
    <row r="129" spans="1:27" s="2" customFormat="1" x14ac:dyDescent="0.25">
      <c r="A129" s="4">
        <v>102</v>
      </c>
      <c r="B129" s="166">
        <f>'Member Info'!D130</f>
        <v>0</v>
      </c>
      <c r="C129" s="166">
        <f>'Member Info'!E130</f>
        <v>0</v>
      </c>
      <c r="D129" s="166" t="str">
        <f>'Member Info'!G130</f>
        <v/>
      </c>
      <c r="E129" s="166"/>
      <c r="F129" s="167">
        <f>'Member Info'!B130</f>
        <v>0</v>
      </c>
      <c r="G129" s="167">
        <f>'GP1 April 23'!F134+'GP1 May 23'!F134+'GP1 June 23'!F134+'GP1 July 23'!F134+'GP1 Aug 23'!F134+'GP1 Sep 23'!F134+'GP1 Oct 23'!F134+'GP1 Nov 23'!F134+'GP1 Dec 23'!F134+'GP1 Jan 24'!F134+'GP1 Feb 24'!F134+'GP1 Mar 24'!F134+'Error Corrections'!F130</f>
        <v>0</v>
      </c>
      <c r="H129" s="168" t="str">
        <f>IF('Member Info'!O130="", 'Member Info'!K130, "CHANGED MID YEAR")</f>
        <v/>
      </c>
      <c r="I129" s="167"/>
      <c r="J129" s="167"/>
      <c r="K129" s="167"/>
      <c r="L129" s="167"/>
      <c r="M129" s="167">
        <f>'GP1 April 23'!H134+'GP1 May 23'!H134+'GP1 June 23'!H134+'GP1 July 23'!H134+'GP1 Aug 23'!H134+'GP1 Sep 23'!H134+'GP1 Oct 23'!H134+'GP1 Nov 23'!H134+'GP1 Dec 23'!H134+'GP1 Jan 24'!H134+'GP1 Feb 24'!H134+'GP1 Mar 24'!H134+'Error Corrections'!M130</f>
        <v>0</v>
      </c>
      <c r="N129" s="167">
        <f>'GP1 April 23'!I134+'GP1 May 23'!I134+'GP1 June 23'!I134+'GP1 July 23'!I134+'GP1 Aug 23'!I134+'GP1 Sep 23'!I134+'GP1 Oct 23'!I134+'GP1 Nov 23'!I134+'GP1 Dec 23'!I134+'GP1 Jan 24'!I134+'GP1 Feb 24'!I134+'GP1 Mar 24'!I134+'Error Corrections'!N130</f>
        <v>0</v>
      </c>
      <c r="O129" s="215" t="str">
        <f>IF('Error Corrections'!AA130=TRUE, "TRUE", "")</f>
        <v/>
      </c>
      <c r="P129" s="213">
        <f>'Member Info'!Q130</f>
        <v>0</v>
      </c>
      <c r="Q129" s="149">
        <f t="shared" si="6"/>
        <v>0</v>
      </c>
      <c r="R129" s="87">
        <f t="shared" si="7"/>
        <v>0</v>
      </c>
      <c r="S129" s="184">
        <f>(G129/100*'Member Info'!$W$2)</f>
        <v>0</v>
      </c>
      <c r="T129" s="185" t="e">
        <f>G129/100*('Member Info'!K130+'Member Info'!L130)</f>
        <v>#VALUE!</v>
      </c>
      <c r="U129" s="184" t="e">
        <f t="shared" si="8"/>
        <v>#DIV/0!</v>
      </c>
      <c r="V129" s="184" t="e">
        <f t="shared" si="9"/>
        <v>#VALUE!</v>
      </c>
      <c r="W129" s="186" t="e">
        <f t="shared" si="10"/>
        <v>#DIV/0!</v>
      </c>
      <c r="X129" s="187" t="e">
        <f t="shared" si="11"/>
        <v>#VALUE!</v>
      </c>
      <c r="Y129" s="126">
        <f>SUM('GP1 April 23'!AH134+'GP1 May 23'!AH134+'GP1 June 23'!AH134+'GP1 July 23'!AH134+'GP1 Aug 23'!AH134+'GP1 Sep 23'!AH134+'GP1 Oct 23'!AH134+'GP1 Nov 23'!AH134+'GP1 Dec 23'!AH134+'GP1 Jan 24'!AH134+'GP1 Feb 24'!AH134+'GP1 Mar 24'!AH134)</f>
        <v>0</v>
      </c>
      <c r="Z129" s="88" t="e">
        <f>(((IF('GP1 April 23'!M134=1,'GP1 April 23'!G134,0))+
(IF('GP1 May 23'!M134=1,'GP1 May 23'!G134,0))+
(IF('GP1 June 23'!M134=1,'GP1 June 23'!G134,0))+
(IF('GP1 July 23'!M134=1,'GP1 July 23'!G134,0))+
(IF('GP1 Aug 23'!M134=1,'GP1 Aug 23'!G134,0))+
(IF('GP1 Sep 23'!M134=1,'GP1 Sep 23'!G134,0))+
(IF('GP1 Oct 23'!M134=1,'GP1 Oct 23'!G134,0))+
(IF('GP1 Nov 23'!M134=1,'GP1 Nov 23'!G134,0))+
(IF('GP1 Dec 23'!M134=1,'GP1 Dec 23'!G134,0))+
(IF('GP1 Jan 24'!M134=1,'GP1 Jan 24'!G134,0))+
(IF('GP1 Feb 24'!M134=1,'GP1 Feb 24'!G134,0))+
(IF('GP1 Mar 24'!M134=1,'GP1 Mar 24'!G134,0)))/AA129)</f>
        <v>#DIV/0!</v>
      </c>
      <c r="AA129" s="88">
        <f>SUM('GP1 April 23'!M134,'GP1 May 23'!M134,'GP1 June 23'!M134,'GP1 July 23'!M134,'GP1 Aug 23'!M134,'GP1 Sep 23'!M134,'GP1 Oct 23'!M134,'GP1 Nov 23'!M134,'GP1 Dec 23'!M134,'GP1 Jan 24'!M134,'GP1 Feb 24'!M134,'GP1 Mar 24'!M134)</f>
        <v>0</v>
      </c>
    </row>
    <row r="130" spans="1:27" s="2" customFormat="1" x14ac:dyDescent="0.25">
      <c r="A130" s="4">
        <v>103</v>
      </c>
      <c r="B130" s="166">
        <f>'Member Info'!D131</f>
        <v>0</v>
      </c>
      <c r="C130" s="166">
        <f>'Member Info'!E131</f>
        <v>0</v>
      </c>
      <c r="D130" s="166" t="str">
        <f>'Member Info'!G131</f>
        <v/>
      </c>
      <c r="E130" s="166"/>
      <c r="F130" s="167">
        <f>'Member Info'!B131</f>
        <v>0</v>
      </c>
      <c r="G130" s="167">
        <f>'GP1 April 23'!F135+'GP1 May 23'!F135+'GP1 June 23'!F135+'GP1 July 23'!F135+'GP1 Aug 23'!F135+'GP1 Sep 23'!F135+'GP1 Oct 23'!F135+'GP1 Nov 23'!F135+'GP1 Dec 23'!F135+'GP1 Jan 24'!F135+'GP1 Feb 24'!F135+'GP1 Mar 24'!F135+'Error Corrections'!F131</f>
        <v>0</v>
      </c>
      <c r="H130" s="168" t="str">
        <f>IF('Member Info'!O131="", 'Member Info'!K131, "CHANGED MID YEAR")</f>
        <v/>
      </c>
      <c r="I130" s="167"/>
      <c r="J130" s="167"/>
      <c r="K130" s="167"/>
      <c r="L130" s="167"/>
      <c r="M130" s="167">
        <f>'GP1 April 23'!H135+'GP1 May 23'!H135+'GP1 June 23'!H135+'GP1 July 23'!H135+'GP1 Aug 23'!H135+'GP1 Sep 23'!H135+'GP1 Oct 23'!H135+'GP1 Nov 23'!H135+'GP1 Dec 23'!H135+'GP1 Jan 24'!H135+'GP1 Feb 24'!H135+'GP1 Mar 24'!H135+'Error Corrections'!M131</f>
        <v>0</v>
      </c>
      <c r="N130" s="167">
        <f>'GP1 April 23'!I135+'GP1 May 23'!I135+'GP1 June 23'!I135+'GP1 July 23'!I135+'GP1 Aug 23'!I135+'GP1 Sep 23'!I135+'GP1 Oct 23'!I135+'GP1 Nov 23'!I135+'GP1 Dec 23'!I135+'GP1 Jan 24'!I135+'GP1 Feb 24'!I135+'GP1 Mar 24'!I135+'Error Corrections'!N131</f>
        <v>0</v>
      </c>
      <c r="O130" s="215" t="str">
        <f>IF('Error Corrections'!AA131=TRUE, "TRUE", "")</f>
        <v/>
      </c>
      <c r="P130" s="213">
        <f>'Member Info'!Q131</f>
        <v>0</v>
      </c>
      <c r="Q130" s="149">
        <f t="shared" si="6"/>
        <v>0</v>
      </c>
      <c r="R130" s="87">
        <f t="shared" si="7"/>
        <v>0</v>
      </c>
      <c r="S130" s="184">
        <f>(G130/100*'Member Info'!$W$2)</f>
        <v>0</v>
      </c>
      <c r="T130" s="185" t="e">
        <f>G130/100*('Member Info'!K131+'Member Info'!L131)</f>
        <v>#VALUE!</v>
      </c>
      <c r="U130" s="184" t="e">
        <f t="shared" si="8"/>
        <v>#DIV/0!</v>
      </c>
      <c r="V130" s="184" t="e">
        <f t="shared" si="9"/>
        <v>#VALUE!</v>
      </c>
      <c r="W130" s="186" t="e">
        <f t="shared" si="10"/>
        <v>#DIV/0!</v>
      </c>
      <c r="X130" s="187" t="e">
        <f t="shared" si="11"/>
        <v>#VALUE!</v>
      </c>
      <c r="Y130" s="126">
        <f>SUM('GP1 April 23'!AH135+'GP1 May 23'!AH135+'GP1 June 23'!AH135+'GP1 July 23'!AH135+'GP1 Aug 23'!AH135+'GP1 Sep 23'!AH135+'GP1 Oct 23'!AH135+'GP1 Nov 23'!AH135+'GP1 Dec 23'!AH135+'GP1 Jan 24'!AH135+'GP1 Feb 24'!AH135+'GP1 Mar 24'!AH135)</f>
        <v>0</v>
      </c>
      <c r="Z130" s="88" t="e">
        <f>(((IF('GP1 April 23'!M135=1,'GP1 April 23'!G135,0))+
(IF('GP1 May 23'!M135=1,'GP1 May 23'!G135,0))+
(IF('GP1 June 23'!M135=1,'GP1 June 23'!G135,0))+
(IF('GP1 July 23'!M135=1,'GP1 July 23'!G135,0))+
(IF('GP1 Aug 23'!M135=1,'GP1 Aug 23'!G135,0))+
(IF('GP1 Sep 23'!M135=1,'GP1 Sep 23'!G135,0))+
(IF('GP1 Oct 23'!M135=1,'GP1 Oct 23'!G135,0))+
(IF('GP1 Nov 23'!M135=1,'GP1 Nov 23'!G135,0))+
(IF('GP1 Dec 23'!M135=1,'GP1 Dec 23'!G135,0))+
(IF('GP1 Jan 24'!M135=1,'GP1 Jan 24'!G135,0))+
(IF('GP1 Feb 24'!M135=1,'GP1 Feb 24'!G135,0))+
(IF('GP1 Mar 24'!M135=1,'GP1 Mar 24'!G135,0)))/AA130)</f>
        <v>#DIV/0!</v>
      </c>
      <c r="AA130" s="88">
        <f>SUM('GP1 April 23'!M135,'GP1 May 23'!M135,'GP1 June 23'!M135,'GP1 July 23'!M135,'GP1 Aug 23'!M135,'GP1 Sep 23'!M135,'GP1 Oct 23'!M135,'GP1 Nov 23'!M135,'GP1 Dec 23'!M135,'GP1 Jan 24'!M135,'GP1 Feb 24'!M135,'GP1 Mar 24'!M135)</f>
        <v>0</v>
      </c>
    </row>
    <row r="131" spans="1:27" s="2" customFormat="1" x14ac:dyDescent="0.25">
      <c r="A131" s="4">
        <v>104</v>
      </c>
      <c r="B131" s="166">
        <f>'Member Info'!D132</f>
        <v>0</v>
      </c>
      <c r="C131" s="166">
        <f>'Member Info'!E132</f>
        <v>0</v>
      </c>
      <c r="D131" s="166" t="str">
        <f>'Member Info'!G132</f>
        <v/>
      </c>
      <c r="E131" s="166"/>
      <c r="F131" s="167">
        <f>'Member Info'!B132</f>
        <v>0</v>
      </c>
      <c r="G131" s="167">
        <f>'GP1 April 23'!F136+'GP1 May 23'!F136+'GP1 June 23'!F136+'GP1 July 23'!F136+'GP1 Aug 23'!F136+'GP1 Sep 23'!F136+'GP1 Oct 23'!F136+'GP1 Nov 23'!F136+'GP1 Dec 23'!F136+'GP1 Jan 24'!F136+'GP1 Feb 24'!F136+'GP1 Mar 24'!F136+'Error Corrections'!F132</f>
        <v>0</v>
      </c>
      <c r="H131" s="168" t="str">
        <f>IF('Member Info'!O132="", 'Member Info'!K132, "CHANGED MID YEAR")</f>
        <v/>
      </c>
      <c r="I131" s="167"/>
      <c r="J131" s="167"/>
      <c r="K131" s="167"/>
      <c r="L131" s="167"/>
      <c r="M131" s="167">
        <f>'GP1 April 23'!H136+'GP1 May 23'!H136+'GP1 June 23'!H136+'GP1 July 23'!H136+'GP1 Aug 23'!H136+'GP1 Sep 23'!H136+'GP1 Oct 23'!H136+'GP1 Nov 23'!H136+'GP1 Dec 23'!H136+'GP1 Jan 24'!H136+'GP1 Feb 24'!H136+'GP1 Mar 24'!H136+'Error Corrections'!M132</f>
        <v>0</v>
      </c>
      <c r="N131" s="167">
        <f>'GP1 April 23'!I136+'GP1 May 23'!I136+'GP1 June 23'!I136+'GP1 July 23'!I136+'GP1 Aug 23'!I136+'GP1 Sep 23'!I136+'GP1 Oct 23'!I136+'GP1 Nov 23'!I136+'GP1 Dec 23'!I136+'GP1 Jan 24'!I136+'GP1 Feb 24'!I136+'GP1 Mar 24'!I136+'Error Corrections'!N132</f>
        <v>0</v>
      </c>
      <c r="O131" s="215" t="str">
        <f>IF('Error Corrections'!AA132=TRUE, "TRUE", "")</f>
        <v/>
      </c>
      <c r="P131" s="213">
        <f>'Member Info'!Q132</f>
        <v>0</v>
      </c>
      <c r="Q131" s="149">
        <f t="shared" si="6"/>
        <v>0</v>
      </c>
      <c r="R131" s="87">
        <f t="shared" si="7"/>
        <v>0</v>
      </c>
      <c r="S131" s="184">
        <f>(G131/100*'Member Info'!$W$2)</f>
        <v>0</v>
      </c>
      <c r="T131" s="185" t="e">
        <f>G131/100*('Member Info'!K132+'Member Info'!L132)</f>
        <v>#VALUE!</v>
      </c>
      <c r="U131" s="184" t="e">
        <f t="shared" si="8"/>
        <v>#DIV/0!</v>
      </c>
      <c r="V131" s="184" t="e">
        <f t="shared" si="9"/>
        <v>#VALUE!</v>
      </c>
      <c r="W131" s="186" t="e">
        <f t="shared" si="10"/>
        <v>#DIV/0!</v>
      </c>
      <c r="X131" s="187" t="e">
        <f t="shared" si="11"/>
        <v>#VALUE!</v>
      </c>
      <c r="Y131" s="126">
        <f>SUM('GP1 April 23'!AH136+'GP1 May 23'!AH136+'GP1 June 23'!AH136+'GP1 July 23'!AH136+'GP1 Aug 23'!AH136+'GP1 Sep 23'!AH136+'GP1 Oct 23'!AH136+'GP1 Nov 23'!AH136+'GP1 Dec 23'!AH136+'GP1 Jan 24'!AH136+'GP1 Feb 24'!AH136+'GP1 Mar 24'!AH136)</f>
        <v>0</v>
      </c>
      <c r="Z131" s="88" t="e">
        <f>(((IF('GP1 April 23'!M136=1,'GP1 April 23'!G136,0))+
(IF('GP1 May 23'!M136=1,'GP1 May 23'!G136,0))+
(IF('GP1 June 23'!M136=1,'GP1 June 23'!G136,0))+
(IF('GP1 July 23'!M136=1,'GP1 July 23'!G136,0))+
(IF('GP1 Aug 23'!M136=1,'GP1 Aug 23'!G136,0))+
(IF('GP1 Sep 23'!M136=1,'GP1 Sep 23'!G136,0))+
(IF('GP1 Oct 23'!M136=1,'GP1 Oct 23'!G136,0))+
(IF('GP1 Nov 23'!M136=1,'GP1 Nov 23'!G136,0))+
(IF('GP1 Dec 23'!M136=1,'GP1 Dec 23'!G136,0))+
(IF('GP1 Jan 24'!M136=1,'GP1 Jan 24'!G136,0))+
(IF('GP1 Feb 24'!M136=1,'GP1 Feb 24'!G136,0))+
(IF('GP1 Mar 24'!M136=1,'GP1 Mar 24'!G136,0)))/AA131)</f>
        <v>#DIV/0!</v>
      </c>
      <c r="AA131" s="88">
        <f>SUM('GP1 April 23'!M136,'GP1 May 23'!M136,'GP1 June 23'!M136,'GP1 July 23'!M136,'GP1 Aug 23'!M136,'GP1 Sep 23'!M136,'GP1 Oct 23'!M136,'GP1 Nov 23'!M136,'GP1 Dec 23'!M136,'GP1 Jan 24'!M136,'GP1 Feb 24'!M136,'GP1 Mar 24'!M136)</f>
        <v>0</v>
      </c>
    </row>
    <row r="132" spans="1:27" s="2" customFormat="1" x14ac:dyDescent="0.25">
      <c r="A132" s="4">
        <v>105</v>
      </c>
      <c r="B132" s="166">
        <f>'Member Info'!D133</f>
        <v>0</v>
      </c>
      <c r="C132" s="166">
        <f>'Member Info'!E133</f>
        <v>0</v>
      </c>
      <c r="D132" s="166" t="str">
        <f>'Member Info'!G133</f>
        <v/>
      </c>
      <c r="E132" s="166"/>
      <c r="F132" s="167">
        <f>'Member Info'!B133</f>
        <v>0</v>
      </c>
      <c r="G132" s="167">
        <f>'GP1 April 23'!F137+'GP1 May 23'!F137+'GP1 June 23'!F137+'GP1 July 23'!F137+'GP1 Aug 23'!F137+'GP1 Sep 23'!F137+'GP1 Oct 23'!F137+'GP1 Nov 23'!F137+'GP1 Dec 23'!F137+'GP1 Jan 24'!F137+'GP1 Feb 24'!F137+'GP1 Mar 24'!F137+'Error Corrections'!F133</f>
        <v>0</v>
      </c>
      <c r="H132" s="168" t="str">
        <f>IF('Member Info'!O133="", 'Member Info'!K133, "CHANGED MID YEAR")</f>
        <v/>
      </c>
      <c r="I132" s="167"/>
      <c r="J132" s="167"/>
      <c r="K132" s="167"/>
      <c r="L132" s="167"/>
      <c r="M132" s="167">
        <f>'GP1 April 23'!H137+'GP1 May 23'!H137+'GP1 June 23'!H137+'GP1 July 23'!H137+'GP1 Aug 23'!H137+'GP1 Sep 23'!H137+'GP1 Oct 23'!H137+'GP1 Nov 23'!H137+'GP1 Dec 23'!H137+'GP1 Jan 24'!H137+'GP1 Feb 24'!H137+'GP1 Mar 24'!H137+'Error Corrections'!M133</f>
        <v>0</v>
      </c>
      <c r="N132" s="167">
        <f>'GP1 April 23'!I137+'GP1 May 23'!I137+'GP1 June 23'!I137+'GP1 July 23'!I137+'GP1 Aug 23'!I137+'GP1 Sep 23'!I137+'GP1 Oct 23'!I137+'GP1 Nov 23'!I137+'GP1 Dec 23'!I137+'GP1 Jan 24'!I137+'GP1 Feb 24'!I137+'GP1 Mar 24'!I137+'Error Corrections'!N133</f>
        <v>0</v>
      </c>
      <c r="O132" s="215" t="str">
        <f>IF('Error Corrections'!AA133=TRUE, "TRUE", "")</f>
        <v/>
      </c>
      <c r="P132" s="213">
        <f>'Member Info'!Q133</f>
        <v>0</v>
      </c>
      <c r="Q132" s="149">
        <f t="shared" si="6"/>
        <v>0</v>
      </c>
      <c r="R132" s="87">
        <f t="shared" si="7"/>
        <v>0</v>
      </c>
      <c r="S132" s="184">
        <f>(G132/100*'Member Info'!$W$2)</f>
        <v>0</v>
      </c>
      <c r="T132" s="185" t="e">
        <f>G132/100*('Member Info'!K133+'Member Info'!L133)</f>
        <v>#VALUE!</v>
      </c>
      <c r="U132" s="184" t="e">
        <f t="shared" si="8"/>
        <v>#DIV/0!</v>
      </c>
      <c r="V132" s="184" t="e">
        <f t="shared" si="9"/>
        <v>#VALUE!</v>
      </c>
      <c r="W132" s="186" t="e">
        <f t="shared" si="10"/>
        <v>#DIV/0!</v>
      </c>
      <c r="X132" s="187" t="e">
        <f t="shared" si="11"/>
        <v>#VALUE!</v>
      </c>
      <c r="Y132" s="126">
        <f>SUM('GP1 April 23'!AH137+'GP1 May 23'!AH137+'GP1 June 23'!AH137+'GP1 July 23'!AH137+'GP1 Aug 23'!AH137+'GP1 Sep 23'!AH137+'GP1 Oct 23'!AH137+'GP1 Nov 23'!AH137+'GP1 Dec 23'!AH137+'GP1 Jan 24'!AH137+'GP1 Feb 24'!AH137+'GP1 Mar 24'!AH137)</f>
        <v>0</v>
      </c>
      <c r="Z132" s="88" t="e">
        <f>(((IF('GP1 April 23'!M137=1,'GP1 April 23'!G137,0))+
(IF('GP1 May 23'!M137=1,'GP1 May 23'!G137,0))+
(IF('GP1 June 23'!M137=1,'GP1 June 23'!G137,0))+
(IF('GP1 July 23'!M137=1,'GP1 July 23'!G137,0))+
(IF('GP1 Aug 23'!M137=1,'GP1 Aug 23'!G137,0))+
(IF('GP1 Sep 23'!M137=1,'GP1 Sep 23'!G137,0))+
(IF('GP1 Oct 23'!M137=1,'GP1 Oct 23'!G137,0))+
(IF('GP1 Nov 23'!M137=1,'GP1 Nov 23'!G137,0))+
(IF('GP1 Dec 23'!M137=1,'GP1 Dec 23'!G137,0))+
(IF('GP1 Jan 24'!M137=1,'GP1 Jan 24'!G137,0))+
(IF('GP1 Feb 24'!M137=1,'GP1 Feb 24'!G137,0))+
(IF('GP1 Mar 24'!M137=1,'GP1 Mar 24'!G137,0)))/AA132)</f>
        <v>#DIV/0!</v>
      </c>
      <c r="AA132" s="88">
        <f>SUM('GP1 April 23'!M137,'GP1 May 23'!M137,'GP1 June 23'!M137,'GP1 July 23'!M137,'GP1 Aug 23'!M137,'GP1 Sep 23'!M137,'GP1 Oct 23'!M137,'GP1 Nov 23'!M137,'GP1 Dec 23'!M137,'GP1 Jan 24'!M137,'GP1 Feb 24'!M137,'GP1 Mar 24'!M137)</f>
        <v>0</v>
      </c>
    </row>
    <row r="133" spans="1:27" s="2" customFormat="1" x14ac:dyDescent="0.25">
      <c r="A133" s="4">
        <v>106</v>
      </c>
      <c r="B133" s="166">
        <f>'Member Info'!D134</f>
        <v>0</v>
      </c>
      <c r="C133" s="166">
        <f>'Member Info'!E134</f>
        <v>0</v>
      </c>
      <c r="D133" s="166" t="str">
        <f>'Member Info'!G134</f>
        <v/>
      </c>
      <c r="E133" s="166"/>
      <c r="F133" s="167">
        <f>'Member Info'!B134</f>
        <v>0</v>
      </c>
      <c r="G133" s="167">
        <f>'GP1 April 23'!F138+'GP1 May 23'!F138+'GP1 June 23'!F138+'GP1 July 23'!F138+'GP1 Aug 23'!F138+'GP1 Sep 23'!F138+'GP1 Oct 23'!F138+'GP1 Nov 23'!F138+'GP1 Dec 23'!F138+'GP1 Jan 24'!F138+'GP1 Feb 24'!F138+'GP1 Mar 24'!F138+'Error Corrections'!F134</f>
        <v>0</v>
      </c>
      <c r="H133" s="168" t="str">
        <f>IF('Member Info'!O134="", 'Member Info'!K134, "CHANGED MID YEAR")</f>
        <v/>
      </c>
      <c r="I133" s="167"/>
      <c r="J133" s="167"/>
      <c r="K133" s="167"/>
      <c r="L133" s="167"/>
      <c r="M133" s="167">
        <f>'GP1 April 23'!H138+'GP1 May 23'!H138+'GP1 June 23'!H138+'GP1 July 23'!H138+'GP1 Aug 23'!H138+'GP1 Sep 23'!H138+'GP1 Oct 23'!H138+'GP1 Nov 23'!H138+'GP1 Dec 23'!H138+'GP1 Jan 24'!H138+'GP1 Feb 24'!H138+'GP1 Mar 24'!H138+'Error Corrections'!M134</f>
        <v>0</v>
      </c>
      <c r="N133" s="167">
        <f>'GP1 April 23'!I138+'GP1 May 23'!I138+'GP1 June 23'!I138+'GP1 July 23'!I138+'GP1 Aug 23'!I138+'GP1 Sep 23'!I138+'GP1 Oct 23'!I138+'GP1 Nov 23'!I138+'GP1 Dec 23'!I138+'GP1 Jan 24'!I138+'GP1 Feb 24'!I138+'GP1 Mar 24'!I138+'Error Corrections'!N134</f>
        <v>0</v>
      </c>
      <c r="O133" s="215" t="str">
        <f>IF('Error Corrections'!AA134=TRUE, "TRUE", "")</f>
        <v/>
      </c>
      <c r="P133" s="213">
        <f>'Member Info'!Q134</f>
        <v>0</v>
      </c>
      <c r="Q133" s="149">
        <f t="shared" si="6"/>
        <v>0</v>
      </c>
      <c r="R133" s="87">
        <f t="shared" si="7"/>
        <v>0</v>
      </c>
      <c r="S133" s="184">
        <f>(G133/100*'Member Info'!$W$2)</f>
        <v>0</v>
      </c>
      <c r="T133" s="185" t="e">
        <f>G133/100*('Member Info'!K134+'Member Info'!L134)</f>
        <v>#VALUE!</v>
      </c>
      <c r="U133" s="184" t="e">
        <f t="shared" si="8"/>
        <v>#DIV/0!</v>
      </c>
      <c r="V133" s="184" t="e">
        <f t="shared" si="9"/>
        <v>#VALUE!</v>
      </c>
      <c r="W133" s="186" t="e">
        <f t="shared" si="10"/>
        <v>#DIV/0!</v>
      </c>
      <c r="X133" s="187" t="e">
        <f t="shared" si="11"/>
        <v>#VALUE!</v>
      </c>
      <c r="Y133" s="126">
        <f>SUM('GP1 April 23'!AH138+'GP1 May 23'!AH138+'GP1 June 23'!AH138+'GP1 July 23'!AH138+'GP1 Aug 23'!AH138+'GP1 Sep 23'!AH138+'GP1 Oct 23'!AH138+'GP1 Nov 23'!AH138+'GP1 Dec 23'!AH138+'GP1 Jan 24'!AH138+'GP1 Feb 24'!AH138+'GP1 Mar 24'!AH138)</f>
        <v>0</v>
      </c>
      <c r="Z133" s="88" t="e">
        <f>(((IF('GP1 April 23'!M138=1,'GP1 April 23'!G138,0))+
(IF('GP1 May 23'!M138=1,'GP1 May 23'!G138,0))+
(IF('GP1 June 23'!M138=1,'GP1 June 23'!G138,0))+
(IF('GP1 July 23'!M138=1,'GP1 July 23'!G138,0))+
(IF('GP1 Aug 23'!M138=1,'GP1 Aug 23'!G138,0))+
(IF('GP1 Sep 23'!M138=1,'GP1 Sep 23'!G138,0))+
(IF('GP1 Oct 23'!M138=1,'GP1 Oct 23'!G138,0))+
(IF('GP1 Nov 23'!M138=1,'GP1 Nov 23'!G138,0))+
(IF('GP1 Dec 23'!M138=1,'GP1 Dec 23'!G138,0))+
(IF('GP1 Jan 24'!M138=1,'GP1 Jan 24'!G138,0))+
(IF('GP1 Feb 24'!M138=1,'GP1 Feb 24'!G138,0))+
(IF('GP1 Mar 24'!M138=1,'GP1 Mar 24'!G138,0)))/AA133)</f>
        <v>#DIV/0!</v>
      </c>
      <c r="AA133" s="88">
        <f>SUM('GP1 April 23'!M138,'GP1 May 23'!M138,'GP1 June 23'!M138,'GP1 July 23'!M138,'GP1 Aug 23'!M138,'GP1 Sep 23'!M138,'GP1 Oct 23'!M138,'GP1 Nov 23'!M138,'GP1 Dec 23'!M138,'GP1 Jan 24'!M138,'GP1 Feb 24'!M138,'GP1 Mar 24'!M138)</f>
        <v>0</v>
      </c>
    </row>
    <row r="134" spans="1:27" s="2" customFormat="1" x14ac:dyDescent="0.25">
      <c r="A134" s="4">
        <v>107</v>
      </c>
      <c r="B134" s="166">
        <f>'Member Info'!D135</f>
        <v>0</v>
      </c>
      <c r="C134" s="166">
        <f>'Member Info'!E135</f>
        <v>0</v>
      </c>
      <c r="D134" s="166" t="str">
        <f>'Member Info'!G135</f>
        <v/>
      </c>
      <c r="E134" s="166"/>
      <c r="F134" s="167">
        <f>'Member Info'!B135</f>
        <v>0</v>
      </c>
      <c r="G134" s="167">
        <f>'GP1 April 23'!F139+'GP1 May 23'!F139+'GP1 June 23'!F139+'GP1 July 23'!F139+'GP1 Aug 23'!F139+'GP1 Sep 23'!F139+'GP1 Oct 23'!F139+'GP1 Nov 23'!F139+'GP1 Dec 23'!F139+'GP1 Jan 24'!F139+'GP1 Feb 24'!F139+'GP1 Mar 24'!F139+'Error Corrections'!F135</f>
        <v>0</v>
      </c>
      <c r="H134" s="168" t="str">
        <f>IF('Member Info'!O135="", 'Member Info'!K135, "CHANGED MID YEAR")</f>
        <v/>
      </c>
      <c r="I134" s="167"/>
      <c r="J134" s="167"/>
      <c r="K134" s="167"/>
      <c r="L134" s="167"/>
      <c r="M134" s="167">
        <f>'GP1 April 23'!H139+'GP1 May 23'!H139+'GP1 June 23'!H139+'GP1 July 23'!H139+'GP1 Aug 23'!H139+'GP1 Sep 23'!H139+'GP1 Oct 23'!H139+'GP1 Nov 23'!H139+'GP1 Dec 23'!H139+'GP1 Jan 24'!H139+'GP1 Feb 24'!H139+'GP1 Mar 24'!H139+'Error Corrections'!M135</f>
        <v>0</v>
      </c>
      <c r="N134" s="167">
        <f>'GP1 April 23'!I139+'GP1 May 23'!I139+'GP1 June 23'!I139+'GP1 July 23'!I139+'GP1 Aug 23'!I139+'GP1 Sep 23'!I139+'GP1 Oct 23'!I139+'GP1 Nov 23'!I139+'GP1 Dec 23'!I139+'GP1 Jan 24'!I139+'GP1 Feb 24'!I139+'GP1 Mar 24'!I139+'Error Corrections'!N135</f>
        <v>0</v>
      </c>
      <c r="O134" s="215" t="str">
        <f>IF('Error Corrections'!AA135=TRUE, "TRUE", "")</f>
        <v/>
      </c>
      <c r="P134" s="213">
        <f>'Member Info'!Q135</f>
        <v>0</v>
      </c>
      <c r="Q134" s="149">
        <f t="shared" si="6"/>
        <v>0</v>
      </c>
      <c r="R134" s="87">
        <f t="shared" si="7"/>
        <v>0</v>
      </c>
      <c r="S134" s="184">
        <f>(G134/100*'Member Info'!$W$2)</f>
        <v>0</v>
      </c>
      <c r="T134" s="185" t="e">
        <f>G134/100*('Member Info'!K135+'Member Info'!L135)</f>
        <v>#VALUE!</v>
      </c>
      <c r="U134" s="184" t="e">
        <f t="shared" si="8"/>
        <v>#DIV/0!</v>
      </c>
      <c r="V134" s="184" t="e">
        <f t="shared" si="9"/>
        <v>#VALUE!</v>
      </c>
      <c r="W134" s="186" t="e">
        <f t="shared" si="10"/>
        <v>#DIV/0!</v>
      </c>
      <c r="X134" s="187" t="e">
        <f t="shared" si="11"/>
        <v>#VALUE!</v>
      </c>
      <c r="Y134" s="126">
        <f>SUM('GP1 April 23'!AH139+'GP1 May 23'!AH139+'GP1 June 23'!AH139+'GP1 July 23'!AH139+'GP1 Aug 23'!AH139+'GP1 Sep 23'!AH139+'GP1 Oct 23'!AH139+'GP1 Nov 23'!AH139+'GP1 Dec 23'!AH139+'GP1 Jan 24'!AH139+'GP1 Feb 24'!AH139+'GP1 Mar 24'!AH139)</f>
        <v>0</v>
      </c>
      <c r="Z134" s="88" t="e">
        <f>(((IF('GP1 April 23'!M139=1,'GP1 April 23'!G139,0))+
(IF('GP1 May 23'!M139=1,'GP1 May 23'!G139,0))+
(IF('GP1 June 23'!M139=1,'GP1 June 23'!G139,0))+
(IF('GP1 July 23'!M139=1,'GP1 July 23'!G139,0))+
(IF('GP1 Aug 23'!M139=1,'GP1 Aug 23'!G139,0))+
(IF('GP1 Sep 23'!M139=1,'GP1 Sep 23'!G139,0))+
(IF('GP1 Oct 23'!M139=1,'GP1 Oct 23'!G139,0))+
(IF('GP1 Nov 23'!M139=1,'GP1 Nov 23'!G139,0))+
(IF('GP1 Dec 23'!M139=1,'GP1 Dec 23'!G139,0))+
(IF('GP1 Jan 24'!M139=1,'GP1 Jan 24'!G139,0))+
(IF('GP1 Feb 24'!M139=1,'GP1 Feb 24'!G139,0))+
(IF('GP1 Mar 24'!M139=1,'GP1 Mar 24'!G139,0)))/AA134)</f>
        <v>#DIV/0!</v>
      </c>
      <c r="AA134" s="88">
        <f>SUM('GP1 April 23'!M139,'GP1 May 23'!M139,'GP1 June 23'!M139,'GP1 July 23'!M139,'GP1 Aug 23'!M139,'GP1 Sep 23'!M139,'GP1 Oct 23'!M139,'GP1 Nov 23'!M139,'GP1 Dec 23'!M139,'GP1 Jan 24'!M139,'GP1 Feb 24'!M139,'GP1 Mar 24'!M139)</f>
        <v>0</v>
      </c>
    </row>
    <row r="135" spans="1:27" s="2" customFormat="1" x14ac:dyDescent="0.25">
      <c r="A135" s="4">
        <v>108</v>
      </c>
      <c r="B135" s="166">
        <f>'Member Info'!D136</f>
        <v>0</v>
      </c>
      <c r="C135" s="166">
        <f>'Member Info'!E136</f>
        <v>0</v>
      </c>
      <c r="D135" s="166" t="str">
        <f>'Member Info'!G136</f>
        <v/>
      </c>
      <c r="E135" s="166"/>
      <c r="F135" s="167">
        <f>'Member Info'!B136</f>
        <v>0</v>
      </c>
      <c r="G135" s="167">
        <f>'GP1 April 23'!F140+'GP1 May 23'!F140+'GP1 June 23'!F140+'GP1 July 23'!F140+'GP1 Aug 23'!F140+'GP1 Sep 23'!F140+'GP1 Oct 23'!F140+'GP1 Nov 23'!F140+'GP1 Dec 23'!F140+'GP1 Jan 24'!F140+'GP1 Feb 24'!F140+'GP1 Mar 24'!F140+'Error Corrections'!F136</f>
        <v>0</v>
      </c>
      <c r="H135" s="168" t="str">
        <f>IF('Member Info'!O136="", 'Member Info'!K136, "CHANGED MID YEAR")</f>
        <v/>
      </c>
      <c r="I135" s="167"/>
      <c r="J135" s="167"/>
      <c r="K135" s="167"/>
      <c r="L135" s="167"/>
      <c r="M135" s="167">
        <f>'GP1 April 23'!H140+'GP1 May 23'!H140+'GP1 June 23'!H140+'GP1 July 23'!H140+'GP1 Aug 23'!H140+'GP1 Sep 23'!H140+'GP1 Oct 23'!H140+'GP1 Nov 23'!H140+'GP1 Dec 23'!H140+'GP1 Jan 24'!H140+'GP1 Feb 24'!H140+'GP1 Mar 24'!H140+'Error Corrections'!M136</f>
        <v>0</v>
      </c>
      <c r="N135" s="167">
        <f>'GP1 April 23'!I140+'GP1 May 23'!I140+'GP1 June 23'!I140+'GP1 July 23'!I140+'GP1 Aug 23'!I140+'GP1 Sep 23'!I140+'GP1 Oct 23'!I140+'GP1 Nov 23'!I140+'GP1 Dec 23'!I140+'GP1 Jan 24'!I140+'GP1 Feb 24'!I140+'GP1 Mar 24'!I140+'Error Corrections'!N136</f>
        <v>0</v>
      </c>
      <c r="O135" s="215" t="str">
        <f>IF('Error Corrections'!AA136=TRUE, "TRUE", "")</f>
        <v/>
      </c>
      <c r="P135" s="213">
        <f>'Member Info'!Q136</f>
        <v>0</v>
      </c>
      <c r="Q135" s="149">
        <f t="shared" si="6"/>
        <v>0</v>
      </c>
      <c r="R135" s="87">
        <f t="shared" si="7"/>
        <v>0</v>
      </c>
      <c r="S135" s="184">
        <f>(G135/100*'Member Info'!$W$2)</f>
        <v>0</v>
      </c>
      <c r="T135" s="185" t="e">
        <f>G135/100*('Member Info'!K136+'Member Info'!L136)</f>
        <v>#VALUE!</v>
      </c>
      <c r="U135" s="184" t="e">
        <f t="shared" si="8"/>
        <v>#DIV/0!</v>
      </c>
      <c r="V135" s="184" t="e">
        <f t="shared" si="9"/>
        <v>#VALUE!</v>
      </c>
      <c r="W135" s="186" t="e">
        <f t="shared" si="10"/>
        <v>#DIV/0!</v>
      </c>
      <c r="X135" s="187" t="e">
        <f t="shared" si="11"/>
        <v>#VALUE!</v>
      </c>
      <c r="Y135" s="126">
        <f>SUM('GP1 April 23'!AH140+'GP1 May 23'!AH140+'GP1 June 23'!AH140+'GP1 July 23'!AH140+'GP1 Aug 23'!AH140+'GP1 Sep 23'!AH140+'GP1 Oct 23'!AH140+'GP1 Nov 23'!AH140+'GP1 Dec 23'!AH140+'GP1 Jan 24'!AH140+'GP1 Feb 24'!AH140+'GP1 Mar 24'!AH140)</f>
        <v>0</v>
      </c>
      <c r="Z135" s="88" t="e">
        <f>(((IF('GP1 April 23'!M140=1,'GP1 April 23'!G140,0))+
(IF('GP1 May 23'!M140=1,'GP1 May 23'!G140,0))+
(IF('GP1 June 23'!M140=1,'GP1 June 23'!G140,0))+
(IF('GP1 July 23'!M140=1,'GP1 July 23'!G140,0))+
(IF('GP1 Aug 23'!M140=1,'GP1 Aug 23'!G140,0))+
(IF('GP1 Sep 23'!M140=1,'GP1 Sep 23'!G140,0))+
(IF('GP1 Oct 23'!M140=1,'GP1 Oct 23'!G140,0))+
(IF('GP1 Nov 23'!M140=1,'GP1 Nov 23'!G140,0))+
(IF('GP1 Dec 23'!M140=1,'GP1 Dec 23'!G140,0))+
(IF('GP1 Jan 24'!M140=1,'GP1 Jan 24'!G140,0))+
(IF('GP1 Feb 24'!M140=1,'GP1 Feb 24'!G140,0))+
(IF('GP1 Mar 24'!M140=1,'GP1 Mar 24'!G140,0)))/AA135)</f>
        <v>#DIV/0!</v>
      </c>
      <c r="AA135" s="88">
        <f>SUM('GP1 April 23'!M140,'GP1 May 23'!M140,'GP1 June 23'!M140,'GP1 July 23'!M140,'GP1 Aug 23'!M140,'GP1 Sep 23'!M140,'GP1 Oct 23'!M140,'GP1 Nov 23'!M140,'GP1 Dec 23'!M140,'GP1 Jan 24'!M140,'GP1 Feb 24'!M140,'GP1 Mar 24'!M140)</f>
        <v>0</v>
      </c>
    </row>
    <row r="136" spans="1:27" s="2" customFormat="1" x14ac:dyDescent="0.25">
      <c r="A136" s="4">
        <v>109</v>
      </c>
      <c r="B136" s="166">
        <f>'Member Info'!D137</f>
        <v>0</v>
      </c>
      <c r="C136" s="166">
        <f>'Member Info'!E137</f>
        <v>0</v>
      </c>
      <c r="D136" s="166" t="str">
        <f>'Member Info'!G137</f>
        <v/>
      </c>
      <c r="E136" s="166"/>
      <c r="F136" s="167">
        <f>'Member Info'!B137</f>
        <v>0</v>
      </c>
      <c r="G136" s="167">
        <f>'GP1 April 23'!F141+'GP1 May 23'!F141+'GP1 June 23'!F141+'GP1 July 23'!F141+'GP1 Aug 23'!F141+'GP1 Sep 23'!F141+'GP1 Oct 23'!F141+'GP1 Nov 23'!F141+'GP1 Dec 23'!F141+'GP1 Jan 24'!F141+'GP1 Feb 24'!F141+'GP1 Mar 24'!F141+'Error Corrections'!F137</f>
        <v>0</v>
      </c>
      <c r="H136" s="168" t="str">
        <f>IF('Member Info'!O137="", 'Member Info'!K137, "CHANGED MID YEAR")</f>
        <v/>
      </c>
      <c r="I136" s="167"/>
      <c r="J136" s="167"/>
      <c r="K136" s="167"/>
      <c r="L136" s="167"/>
      <c r="M136" s="167">
        <f>'GP1 April 23'!H141+'GP1 May 23'!H141+'GP1 June 23'!H141+'GP1 July 23'!H141+'GP1 Aug 23'!H141+'GP1 Sep 23'!H141+'GP1 Oct 23'!H141+'GP1 Nov 23'!H141+'GP1 Dec 23'!H141+'GP1 Jan 24'!H141+'GP1 Feb 24'!H141+'GP1 Mar 24'!H141+'Error Corrections'!M137</f>
        <v>0</v>
      </c>
      <c r="N136" s="167">
        <f>'GP1 April 23'!I141+'GP1 May 23'!I141+'GP1 June 23'!I141+'GP1 July 23'!I141+'GP1 Aug 23'!I141+'GP1 Sep 23'!I141+'GP1 Oct 23'!I141+'GP1 Nov 23'!I141+'GP1 Dec 23'!I141+'GP1 Jan 24'!I141+'GP1 Feb 24'!I141+'GP1 Mar 24'!I141+'Error Corrections'!N137</f>
        <v>0</v>
      </c>
      <c r="O136" s="215" t="str">
        <f>IF('Error Corrections'!AA137=TRUE, "TRUE", "")</f>
        <v/>
      </c>
      <c r="P136" s="213">
        <f>'Member Info'!Q137</f>
        <v>0</v>
      </c>
      <c r="Q136" s="149">
        <f t="shared" si="6"/>
        <v>0</v>
      </c>
      <c r="R136" s="87">
        <f t="shared" si="7"/>
        <v>0</v>
      </c>
      <c r="S136" s="184">
        <f>(G136/100*'Member Info'!$W$2)</f>
        <v>0</v>
      </c>
      <c r="T136" s="185" t="e">
        <f>G136/100*('Member Info'!K137+'Member Info'!L137)</f>
        <v>#VALUE!</v>
      </c>
      <c r="U136" s="184" t="e">
        <f t="shared" si="8"/>
        <v>#DIV/0!</v>
      </c>
      <c r="V136" s="184" t="e">
        <f t="shared" si="9"/>
        <v>#VALUE!</v>
      </c>
      <c r="W136" s="186" t="e">
        <f t="shared" si="10"/>
        <v>#DIV/0!</v>
      </c>
      <c r="X136" s="187" t="e">
        <f t="shared" si="11"/>
        <v>#VALUE!</v>
      </c>
      <c r="Y136" s="126">
        <f>SUM('GP1 April 23'!AH141+'GP1 May 23'!AH141+'GP1 June 23'!AH141+'GP1 July 23'!AH141+'GP1 Aug 23'!AH141+'GP1 Sep 23'!AH141+'GP1 Oct 23'!AH141+'GP1 Nov 23'!AH141+'GP1 Dec 23'!AH141+'GP1 Jan 24'!AH141+'GP1 Feb 24'!AH141+'GP1 Mar 24'!AH141)</f>
        <v>0</v>
      </c>
      <c r="Z136" s="88" t="e">
        <f>(((IF('GP1 April 23'!M141=1,'GP1 April 23'!G141,0))+
(IF('GP1 May 23'!M141=1,'GP1 May 23'!G141,0))+
(IF('GP1 June 23'!M141=1,'GP1 June 23'!G141,0))+
(IF('GP1 July 23'!M141=1,'GP1 July 23'!G141,0))+
(IF('GP1 Aug 23'!M141=1,'GP1 Aug 23'!G141,0))+
(IF('GP1 Sep 23'!M141=1,'GP1 Sep 23'!G141,0))+
(IF('GP1 Oct 23'!M141=1,'GP1 Oct 23'!G141,0))+
(IF('GP1 Nov 23'!M141=1,'GP1 Nov 23'!G141,0))+
(IF('GP1 Dec 23'!M141=1,'GP1 Dec 23'!G141,0))+
(IF('GP1 Jan 24'!M141=1,'GP1 Jan 24'!G141,0))+
(IF('GP1 Feb 24'!M141=1,'GP1 Feb 24'!G141,0))+
(IF('GP1 Mar 24'!M141=1,'GP1 Mar 24'!G141,0)))/AA136)</f>
        <v>#DIV/0!</v>
      </c>
      <c r="AA136" s="88">
        <f>SUM('GP1 April 23'!M141,'GP1 May 23'!M141,'GP1 June 23'!M141,'GP1 July 23'!M141,'GP1 Aug 23'!M141,'GP1 Sep 23'!M141,'GP1 Oct 23'!M141,'GP1 Nov 23'!M141,'GP1 Dec 23'!M141,'GP1 Jan 24'!M141,'GP1 Feb 24'!M141,'GP1 Mar 24'!M141)</f>
        <v>0</v>
      </c>
    </row>
    <row r="137" spans="1:27" s="2" customFormat="1" x14ac:dyDescent="0.25">
      <c r="A137" s="4">
        <v>110</v>
      </c>
      <c r="B137" s="166">
        <f>'Member Info'!D138</f>
        <v>0</v>
      </c>
      <c r="C137" s="166">
        <f>'Member Info'!E138</f>
        <v>0</v>
      </c>
      <c r="D137" s="166" t="str">
        <f>'Member Info'!G138</f>
        <v/>
      </c>
      <c r="E137" s="166"/>
      <c r="F137" s="167">
        <f>'Member Info'!B138</f>
        <v>0</v>
      </c>
      <c r="G137" s="167">
        <f>'GP1 April 23'!F142+'GP1 May 23'!F142+'GP1 June 23'!F142+'GP1 July 23'!F142+'GP1 Aug 23'!F142+'GP1 Sep 23'!F142+'GP1 Oct 23'!F142+'GP1 Nov 23'!F142+'GP1 Dec 23'!F142+'GP1 Jan 24'!F142+'GP1 Feb 24'!F142+'GP1 Mar 24'!F142+'Error Corrections'!F138</f>
        <v>0</v>
      </c>
      <c r="H137" s="168" t="str">
        <f>IF('Member Info'!O138="", 'Member Info'!K138, "CHANGED MID YEAR")</f>
        <v/>
      </c>
      <c r="I137" s="167"/>
      <c r="J137" s="167"/>
      <c r="K137" s="167"/>
      <c r="L137" s="167"/>
      <c r="M137" s="167">
        <f>'GP1 April 23'!H142+'GP1 May 23'!H142+'GP1 June 23'!H142+'GP1 July 23'!H142+'GP1 Aug 23'!H142+'GP1 Sep 23'!H142+'GP1 Oct 23'!H142+'GP1 Nov 23'!H142+'GP1 Dec 23'!H142+'GP1 Jan 24'!H142+'GP1 Feb 24'!H142+'GP1 Mar 24'!H142+'Error Corrections'!M138</f>
        <v>0</v>
      </c>
      <c r="N137" s="167">
        <f>'GP1 April 23'!I142+'GP1 May 23'!I142+'GP1 June 23'!I142+'GP1 July 23'!I142+'GP1 Aug 23'!I142+'GP1 Sep 23'!I142+'GP1 Oct 23'!I142+'GP1 Nov 23'!I142+'GP1 Dec 23'!I142+'GP1 Jan 24'!I142+'GP1 Feb 24'!I142+'GP1 Mar 24'!I142+'Error Corrections'!N138</f>
        <v>0</v>
      </c>
      <c r="O137" s="215" t="str">
        <f>IF('Error Corrections'!AA138=TRUE, "TRUE", "")</f>
        <v/>
      </c>
      <c r="P137" s="213">
        <f>'Member Info'!Q138</f>
        <v>0</v>
      </c>
      <c r="Q137" s="149">
        <f t="shared" si="6"/>
        <v>0</v>
      </c>
      <c r="R137" s="87">
        <f t="shared" si="7"/>
        <v>0</v>
      </c>
      <c r="S137" s="184">
        <f>(G137/100*'Member Info'!$W$2)</f>
        <v>0</v>
      </c>
      <c r="T137" s="185" t="e">
        <f>G137/100*('Member Info'!K138+'Member Info'!L138)</f>
        <v>#VALUE!</v>
      </c>
      <c r="U137" s="184" t="e">
        <f t="shared" si="8"/>
        <v>#DIV/0!</v>
      </c>
      <c r="V137" s="184" t="e">
        <f t="shared" si="9"/>
        <v>#VALUE!</v>
      </c>
      <c r="W137" s="186" t="e">
        <f t="shared" si="10"/>
        <v>#DIV/0!</v>
      </c>
      <c r="X137" s="187" t="e">
        <f t="shared" si="11"/>
        <v>#VALUE!</v>
      </c>
      <c r="Y137" s="126">
        <f>SUM('GP1 April 23'!AH142+'GP1 May 23'!AH142+'GP1 June 23'!AH142+'GP1 July 23'!AH142+'GP1 Aug 23'!AH142+'GP1 Sep 23'!AH142+'GP1 Oct 23'!AH142+'GP1 Nov 23'!AH142+'GP1 Dec 23'!AH142+'GP1 Jan 24'!AH142+'GP1 Feb 24'!AH142+'GP1 Mar 24'!AH142)</f>
        <v>0</v>
      </c>
      <c r="Z137" s="88" t="e">
        <f>(((IF('GP1 April 23'!M142=1,'GP1 April 23'!G142,0))+
(IF('GP1 May 23'!M142=1,'GP1 May 23'!G142,0))+
(IF('GP1 June 23'!M142=1,'GP1 June 23'!G142,0))+
(IF('GP1 July 23'!M142=1,'GP1 July 23'!G142,0))+
(IF('GP1 Aug 23'!M142=1,'GP1 Aug 23'!G142,0))+
(IF('GP1 Sep 23'!M142=1,'GP1 Sep 23'!G142,0))+
(IF('GP1 Oct 23'!M142=1,'GP1 Oct 23'!G142,0))+
(IF('GP1 Nov 23'!M142=1,'GP1 Nov 23'!G142,0))+
(IF('GP1 Dec 23'!M142=1,'GP1 Dec 23'!G142,0))+
(IF('GP1 Jan 24'!M142=1,'GP1 Jan 24'!G142,0))+
(IF('GP1 Feb 24'!M142=1,'GP1 Feb 24'!G142,0))+
(IF('GP1 Mar 24'!M142=1,'GP1 Mar 24'!G142,0)))/AA137)</f>
        <v>#DIV/0!</v>
      </c>
      <c r="AA137" s="88">
        <f>SUM('GP1 April 23'!M142,'GP1 May 23'!M142,'GP1 June 23'!M142,'GP1 July 23'!M142,'GP1 Aug 23'!M142,'GP1 Sep 23'!M142,'GP1 Oct 23'!M142,'GP1 Nov 23'!M142,'GP1 Dec 23'!M142,'GP1 Jan 24'!M142,'GP1 Feb 24'!M142,'GP1 Mar 24'!M142)</f>
        <v>0</v>
      </c>
    </row>
    <row r="138" spans="1:27" s="2" customFormat="1" x14ac:dyDescent="0.25">
      <c r="A138" s="4">
        <v>111</v>
      </c>
      <c r="B138" s="166">
        <f>'Member Info'!D139</f>
        <v>0</v>
      </c>
      <c r="C138" s="166">
        <f>'Member Info'!E139</f>
        <v>0</v>
      </c>
      <c r="D138" s="166" t="str">
        <f>'Member Info'!G139</f>
        <v/>
      </c>
      <c r="E138" s="166"/>
      <c r="F138" s="167">
        <f>'Member Info'!B139</f>
        <v>0</v>
      </c>
      <c r="G138" s="167">
        <f>'GP1 April 23'!F143+'GP1 May 23'!F143+'GP1 June 23'!F143+'GP1 July 23'!F143+'GP1 Aug 23'!F143+'GP1 Sep 23'!F143+'GP1 Oct 23'!F143+'GP1 Nov 23'!F143+'GP1 Dec 23'!F143+'GP1 Jan 24'!F143+'GP1 Feb 24'!F143+'GP1 Mar 24'!F143+'Error Corrections'!F139</f>
        <v>0</v>
      </c>
      <c r="H138" s="168" t="str">
        <f>IF('Member Info'!O139="", 'Member Info'!K139, "CHANGED MID YEAR")</f>
        <v/>
      </c>
      <c r="I138" s="167"/>
      <c r="J138" s="167"/>
      <c r="K138" s="167"/>
      <c r="L138" s="167"/>
      <c r="M138" s="167">
        <f>'GP1 April 23'!H143+'GP1 May 23'!H143+'GP1 June 23'!H143+'GP1 July 23'!H143+'GP1 Aug 23'!H143+'GP1 Sep 23'!H143+'GP1 Oct 23'!H143+'GP1 Nov 23'!H143+'GP1 Dec 23'!H143+'GP1 Jan 24'!H143+'GP1 Feb 24'!H143+'GP1 Mar 24'!H143+'Error Corrections'!M139</f>
        <v>0</v>
      </c>
      <c r="N138" s="167">
        <f>'GP1 April 23'!I143+'GP1 May 23'!I143+'GP1 June 23'!I143+'GP1 July 23'!I143+'GP1 Aug 23'!I143+'GP1 Sep 23'!I143+'GP1 Oct 23'!I143+'GP1 Nov 23'!I143+'GP1 Dec 23'!I143+'GP1 Jan 24'!I143+'GP1 Feb 24'!I143+'GP1 Mar 24'!I143+'Error Corrections'!N139</f>
        <v>0</v>
      </c>
      <c r="O138" s="215" t="str">
        <f>IF('Error Corrections'!AA139=TRUE, "TRUE", "")</f>
        <v/>
      </c>
      <c r="P138" s="213">
        <f>'Member Info'!Q139</f>
        <v>0</v>
      </c>
      <c r="Q138" s="149">
        <f t="shared" si="6"/>
        <v>0</v>
      </c>
      <c r="R138" s="87">
        <f t="shared" si="7"/>
        <v>0</v>
      </c>
      <c r="S138" s="184">
        <f>(G138/100*'Member Info'!$W$2)</f>
        <v>0</v>
      </c>
      <c r="T138" s="185" t="e">
        <f>G138/100*('Member Info'!K139+'Member Info'!L139)</f>
        <v>#VALUE!</v>
      </c>
      <c r="U138" s="184" t="e">
        <f t="shared" si="8"/>
        <v>#DIV/0!</v>
      </c>
      <c r="V138" s="184" t="e">
        <f t="shared" si="9"/>
        <v>#VALUE!</v>
      </c>
      <c r="W138" s="186" t="e">
        <f t="shared" si="10"/>
        <v>#DIV/0!</v>
      </c>
      <c r="X138" s="187" t="e">
        <f t="shared" si="11"/>
        <v>#VALUE!</v>
      </c>
      <c r="Y138" s="126">
        <f>SUM('GP1 April 23'!AH143+'GP1 May 23'!AH143+'GP1 June 23'!AH143+'GP1 July 23'!AH143+'GP1 Aug 23'!AH143+'GP1 Sep 23'!AH143+'GP1 Oct 23'!AH143+'GP1 Nov 23'!AH143+'GP1 Dec 23'!AH143+'GP1 Jan 24'!AH143+'GP1 Feb 24'!AH143+'GP1 Mar 24'!AH143)</f>
        <v>0</v>
      </c>
      <c r="Z138" s="88" t="e">
        <f>(((IF('GP1 April 23'!M143=1,'GP1 April 23'!G143,0))+
(IF('GP1 May 23'!M143=1,'GP1 May 23'!G143,0))+
(IF('GP1 June 23'!M143=1,'GP1 June 23'!G143,0))+
(IF('GP1 July 23'!M143=1,'GP1 July 23'!G143,0))+
(IF('GP1 Aug 23'!M143=1,'GP1 Aug 23'!G143,0))+
(IF('GP1 Sep 23'!M143=1,'GP1 Sep 23'!G143,0))+
(IF('GP1 Oct 23'!M143=1,'GP1 Oct 23'!G143,0))+
(IF('GP1 Nov 23'!M143=1,'GP1 Nov 23'!G143,0))+
(IF('GP1 Dec 23'!M143=1,'GP1 Dec 23'!G143,0))+
(IF('GP1 Jan 24'!M143=1,'GP1 Jan 24'!G143,0))+
(IF('GP1 Feb 24'!M143=1,'GP1 Feb 24'!G143,0))+
(IF('GP1 Mar 24'!M143=1,'GP1 Mar 24'!G143,0)))/AA138)</f>
        <v>#DIV/0!</v>
      </c>
      <c r="AA138" s="88">
        <f>SUM('GP1 April 23'!M143,'GP1 May 23'!M143,'GP1 June 23'!M143,'GP1 July 23'!M143,'GP1 Aug 23'!M143,'GP1 Sep 23'!M143,'GP1 Oct 23'!M143,'GP1 Nov 23'!M143,'GP1 Dec 23'!M143,'GP1 Jan 24'!M143,'GP1 Feb 24'!M143,'GP1 Mar 24'!M143)</f>
        <v>0</v>
      </c>
    </row>
    <row r="139" spans="1:27" s="2" customFormat="1" x14ac:dyDescent="0.25">
      <c r="A139" s="4">
        <v>112</v>
      </c>
      <c r="B139" s="166">
        <f>'Member Info'!D140</f>
        <v>0</v>
      </c>
      <c r="C139" s="166">
        <f>'Member Info'!E140</f>
        <v>0</v>
      </c>
      <c r="D139" s="166" t="str">
        <f>'Member Info'!G140</f>
        <v/>
      </c>
      <c r="E139" s="166"/>
      <c r="F139" s="167">
        <f>'Member Info'!B140</f>
        <v>0</v>
      </c>
      <c r="G139" s="167">
        <f>'GP1 April 23'!F144+'GP1 May 23'!F144+'GP1 June 23'!F144+'GP1 July 23'!F144+'GP1 Aug 23'!F144+'GP1 Sep 23'!F144+'GP1 Oct 23'!F144+'GP1 Nov 23'!F144+'GP1 Dec 23'!F144+'GP1 Jan 24'!F144+'GP1 Feb 24'!F144+'GP1 Mar 24'!F144+'Error Corrections'!F140</f>
        <v>0</v>
      </c>
      <c r="H139" s="168" t="str">
        <f>IF('Member Info'!O140="", 'Member Info'!K140, "CHANGED MID YEAR")</f>
        <v/>
      </c>
      <c r="I139" s="167"/>
      <c r="J139" s="167"/>
      <c r="K139" s="167"/>
      <c r="L139" s="167"/>
      <c r="M139" s="167">
        <f>'GP1 April 23'!H144+'GP1 May 23'!H144+'GP1 June 23'!H144+'GP1 July 23'!H144+'GP1 Aug 23'!H144+'GP1 Sep 23'!H144+'GP1 Oct 23'!H144+'GP1 Nov 23'!H144+'GP1 Dec 23'!H144+'GP1 Jan 24'!H144+'GP1 Feb 24'!H144+'GP1 Mar 24'!H144+'Error Corrections'!M140</f>
        <v>0</v>
      </c>
      <c r="N139" s="167">
        <f>'GP1 April 23'!I144+'GP1 May 23'!I144+'GP1 June 23'!I144+'GP1 July 23'!I144+'GP1 Aug 23'!I144+'GP1 Sep 23'!I144+'GP1 Oct 23'!I144+'GP1 Nov 23'!I144+'GP1 Dec 23'!I144+'GP1 Jan 24'!I144+'GP1 Feb 24'!I144+'GP1 Mar 24'!I144+'Error Corrections'!N140</f>
        <v>0</v>
      </c>
      <c r="O139" s="215" t="str">
        <f>IF('Error Corrections'!AA140=TRUE, "TRUE", "")</f>
        <v/>
      </c>
      <c r="P139" s="213">
        <f>'Member Info'!Q140</f>
        <v>0</v>
      </c>
      <c r="Q139" s="149">
        <f t="shared" si="6"/>
        <v>0</v>
      </c>
      <c r="R139" s="87">
        <f t="shared" si="7"/>
        <v>0</v>
      </c>
      <c r="S139" s="184">
        <f>(G139/100*'Member Info'!$W$2)</f>
        <v>0</v>
      </c>
      <c r="T139" s="185" t="e">
        <f>G139/100*('Member Info'!K140+'Member Info'!L140)</f>
        <v>#VALUE!</v>
      </c>
      <c r="U139" s="184" t="e">
        <f t="shared" si="8"/>
        <v>#DIV/0!</v>
      </c>
      <c r="V139" s="184" t="e">
        <f t="shared" si="9"/>
        <v>#VALUE!</v>
      </c>
      <c r="W139" s="186" t="e">
        <f t="shared" si="10"/>
        <v>#DIV/0!</v>
      </c>
      <c r="X139" s="187" t="e">
        <f t="shared" si="11"/>
        <v>#VALUE!</v>
      </c>
      <c r="Y139" s="126">
        <f>SUM('GP1 April 23'!AH144+'GP1 May 23'!AH144+'GP1 June 23'!AH144+'GP1 July 23'!AH144+'GP1 Aug 23'!AH144+'GP1 Sep 23'!AH144+'GP1 Oct 23'!AH144+'GP1 Nov 23'!AH144+'GP1 Dec 23'!AH144+'GP1 Jan 24'!AH144+'GP1 Feb 24'!AH144+'GP1 Mar 24'!AH144)</f>
        <v>0</v>
      </c>
      <c r="Z139" s="88" t="e">
        <f>(((IF('GP1 April 23'!M144=1,'GP1 April 23'!G144,0))+
(IF('GP1 May 23'!M144=1,'GP1 May 23'!G144,0))+
(IF('GP1 June 23'!M144=1,'GP1 June 23'!G144,0))+
(IF('GP1 July 23'!M144=1,'GP1 July 23'!G144,0))+
(IF('GP1 Aug 23'!M144=1,'GP1 Aug 23'!G144,0))+
(IF('GP1 Sep 23'!M144=1,'GP1 Sep 23'!G144,0))+
(IF('GP1 Oct 23'!M144=1,'GP1 Oct 23'!G144,0))+
(IF('GP1 Nov 23'!M144=1,'GP1 Nov 23'!G144,0))+
(IF('GP1 Dec 23'!M144=1,'GP1 Dec 23'!G144,0))+
(IF('GP1 Jan 24'!M144=1,'GP1 Jan 24'!G144,0))+
(IF('GP1 Feb 24'!M144=1,'GP1 Feb 24'!G144,0))+
(IF('GP1 Mar 24'!M144=1,'GP1 Mar 24'!G144,0)))/AA139)</f>
        <v>#DIV/0!</v>
      </c>
      <c r="AA139" s="88">
        <f>SUM('GP1 April 23'!M144,'GP1 May 23'!M144,'GP1 June 23'!M144,'GP1 July 23'!M144,'GP1 Aug 23'!M144,'GP1 Sep 23'!M144,'GP1 Oct 23'!M144,'GP1 Nov 23'!M144,'GP1 Dec 23'!M144,'GP1 Jan 24'!M144,'GP1 Feb 24'!M144,'GP1 Mar 24'!M144)</f>
        <v>0</v>
      </c>
    </row>
    <row r="140" spans="1:27" s="2" customFormat="1" x14ac:dyDescent="0.25">
      <c r="A140" s="4">
        <v>113</v>
      </c>
      <c r="B140" s="166">
        <f>'Member Info'!D141</f>
        <v>0</v>
      </c>
      <c r="C140" s="166">
        <f>'Member Info'!E141</f>
        <v>0</v>
      </c>
      <c r="D140" s="166" t="str">
        <f>'Member Info'!G141</f>
        <v/>
      </c>
      <c r="E140" s="166"/>
      <c r="F140" s="167">
        <f>'Member Info'!B141</f>
        <v>0</v>
      </c>
      <c r="G140" s="167">
        <f>'GP1 April 23'!F145+'GP1 May 23'!F145+'GP1 June 23'!F145+'GP1 July 23'!F145+'GP1 Aug 23'!F145+'GP1 Sep 23'!F145+'GP1 Oct 23'!F145+'GP1 Nov 23'!F145+'GP1 Dec 23'!F145+'GP1 Jan 24'!F145+'GP1 Feb 24'!F145+'GP1 Mar 24'!F145+'Error Corrections'!F141</f>
        <v>0</v>
      </c>
      <c r="H140" s="168" t="str">
        <f>IF('Member Info'!O141="", 'Member Info'!K141, "CHANGED MID YEAR")</f>
        <v/>
      </c>
      <c r="I140" s="167"/>
      <c r="J140" s="167"/>
      <c r="K140" s="167"/>
      <c r="L140" s="167"/>
      <c r="M140" s="167">
        <f>'GP1 April 23'!H145+'GP1 May 23'!H145+'GP1 June 23'!H145+'GP1 July 23'!H145+'GP1 Aug 23'!H145+'GP1 Sep 23'!H145+'GP1 Oct 23'!H145+'GP1 Nov 23'!H145+'GP1 Dec 23'!H145+'GP1 Jan 24'!H145+'GP1 Feb 24'!H145+'GP1 Mar 24'!H145+'Error Corrections'!M141</f>
        <v>0</v>
      </c>
      <c r="N140" s="167">
        <f>'GP1 April 23'!I145+'GP1 May 23'!I145+'GP1 June 23'!I145+'GP1 July 23'!I145+'GP1 Aug 23'!I145+'GP1 Sep 23'!I145+'GP1 Oct 23'!I145+'GP1 Nov 23'!I145+'GP1 Dec 23'!I145+'GP1 Jan 24'!I145+'GP1 Feb 24'!I145+'GP1 Mar 24'!I145+'Error Corrections'!N141</f>
        <v>0</v>
      </c>
      <c r="O140" s="215" t="str">
        <f>IF('Error Corrections'!AA141=TRUE, "TRUE", "")</f>
        <v/>
      </c>
      <c r="P140" s="213">
        <f>'Member Info'!Q141</f>
        <v>0</v>
      </c>
      <c r="Q140" s="149">
        <f t="shared" si="6"/>
        <v>0</v>
      </c>
      <c r="R140" s="87">
        <f t="shared" si="7"/>
        <v>0</v>
      </c>
      <c r="S140" s="184">
        <f>(G140/100*'Member Info'!$W$2)</f>
        <v>0</v>
      </c>
      <c r="T140" s="185" t="e">
        <f>G140/100*('Member Info'!K141+'Member Info'!L141)</f>
        <v>#VALUE!</v>
      </c>
      <c r="U140" s="184" t="e">
        <f t="shared" si="8"/>
        <v>#DIV/0!</v>
      </c>
      <c r="V140" s="184" t="e">
        <f t="shared" si="9"/>
        <v>#VALUE!</v>
      </c>
      <c r="W140" s="186" t="e">
        <f t="shared" si="10"/>
        <v>#DIV/0!</v>
      </c>
      <c r="X140" s="187" t="e">
        <f t="shared" si="11"/>
        <v>#VALUE!</v>
      </c>
      <c r="Y140" s="126">
        <f>SUM('GP1 April 23'!AH145+'GP1 May 23'!AH145+'GP1 June 23'!AH145+'GP1 July 23'!AH145+'GP1 Aug 23'!AH145+'GP1 Sep 23'!AH145+'GP1 Oct 23'!AH145+'GP1 Nov 23'!AH145+'GP1 Dec 23'!AH145+'GP1 Jan 24'!AH145+'GP1 Feb 24'!AH145+'GP1 Mar 24'!AH145)</f>
        <v>0</v>
      </c>
      <c r="Z140" s="88" t="e">
        <f>(((IF('GP1 April 23'!M145=1,'GP1 April 23'!G145,0))+
(IF('GP1 May 23'!M145=1,'GP1 May 23'!G145,0))+
(IF('GP1 June 23'!M145=1,'GP1 June 23'!G145,0))+
(IF('GP1 July 23'!M145=1,'GP1 July 23'!G145,0))+
(IF('GP1 Aug 23'!M145=1,'GP1 Aug 23'!G145,0))+
(IF('GP1 Sep 23'!M145=1,'GP1 Sep 23'!G145,0))+
(IF('GP1 Oct 23'!M145=1,'GP1 Oct 23'!G145,0))+
(IF('GP1 Nov 23'!M145=1,'GP1 Nov 23'!G145,0))+
(IF('GP1 Dec 23'!M145=1,'GP1 Dec 23'!G145,0))+
(IF('GP1 Jan 24'!M145=1,'GP1 Jan 24'!G145,0))+
(IF('GP1 Feb 24'!M145=1,'GP1 Feb 24'!G145,0))+
(IF('GP1 Mar 24'!M145=1,'GP1 Mar 24'!G145,0)))/AA140)</f>
        <v>#DIV/0!</v>
      </c>
      <c r="AA140" s="88">
        <f>SUM('GP1 April 23'!M145,'GP1 May 23'!M145,'GP1 June 23'!M145,'GP1 July 23'!M145,'GP1 Aug 23'!M145,'GP1 Sep 23'!M145,'GP1 Oct 23'!M145,'GP1 Nov 23'!M145,'GP1 Dec 23'!M145,'GP1 Jan 24'!M145,'GP1 Feb 24'!M145,'GP1 Mar 24'!M145)</f>
        <v>0</v>
      </c>
    </row>
    <row r="141" spans="1:27" s="2" customFormat="1" x14ac:dyDescent="0.25">
      <c r="A141" s="4">
        <v>114</v>
      </c>
      <c r="B141" s="166">
        <f>'Member Info'!D142</f>
        <v>0</v>
      </c>
      <c r="C141" s="166">
        <f>'Member Info'!E142</f>
        <v>0</v>
      </c>
      <c r="D141" s="166" t="str">
        <f>'Member Info'!G142</f>
        <v/>
      </c>
      <c r="E141" s="166"/>
      <c r="F141" s="167">
        <f>'Member Info'!B142</f>
        <v>0</v>
      </c>
      <c r="G141" s="167">
        <f>'GP1 April 23'!F146+'GP1 May 23'!F146+'GP1 June 23'!F146+'GP1 July 23'!F146+'GP1 Aug 23'!F146+'GP1 Sep 23'!F146+'GP1 Oct 23'!F146+'GP1 Nov 23'!F146+'GP1 Dec 23'!F146+'GP1 Jan 24'!F146+'GP1 Feb 24'!F146+'GP1 Mar 24'!F146+'Error Corrections'!F142</f>
        <v>0</v>
      </c>
      <c r="H141" s="168" t="str">
        <f>IF('Member Info'!O142="", 'Member Info'!K142, "CHANGED MID YEAR")</f>
        <v/>
      </c>
      <c r="I141" s="167"/>
      <c r="J141" s="167"/>
      <c r="K141" s="167"/>
      <c r="L141" s="167"/>
      <c r="M141" s="167">
        <f>'GP1 April 23'!H146+'GP1 May 23'!H146+'GP1 June 23'!H146+'GP1 July 23'!H146+'GP1 Aug 23'!H146+'GP1 Sep 23'!H146+'GP1 Oct 23'!H146+'GP1 Nov 23'!H146+'GP1 Dec 23'!H146+'GP1 Jan 24'!H146+'GP1 Feb 24'!H146+'GP1 Mar 24'!H146+'Error Corrections'!M142</f>
        <v>0</v>
      </c>
      <c r="N141" s="167">
        <f>'GP1 April 23'!I146+'GP1 May 23'!I146+'GP1 June 23'!I146+'GP1 July 23'!I146+'GP1 Aug 23'!I146+'GP1 Sep 23'!I146+'GP1 Oct 23'!I146+'GP1 Nov 23'!I146+'GP1 Dec 23'!I146+'GP1 Jan 24'!I146+'GP1 Feb 24'!I146+'GP1 Mar 24'!I146+'Error Corrections'!N142</f>
        <v>0</v>
      </c>
      <c r="O141" s="215" t="str">
        <f>IF('Error Corrections'!AA142=TRUE, "TRUE", "")</f>
        <v/>
      </c>
      <c r="P141" s="213">
        <f>'Member Info'!Q142</f>
        <v>0</v>
      </c>
      <c r="Q141" s="149">
        <f t="shared" si="6"/>
        <v>0</v>
      </c>
      <c r="R141" s="87">
        <f t="shared" si="7"/>
        <v>0</v>
      </c>
      <c r="S141" s="184">
        <f>(G141/100*'Member Info'!$W$2)</f>
        <v>0</v>
      </c>
      <c r="T141" s="185" t="e">
        <f>G141/100*('Member Info'!K142+'Member Info'!L142)</f>
        <v>#VALUE!</v>
      </c>
      <c r="U141" s="184" t="e">
        <f t="shared" si="8"/>
        <v>#DIV/0!</v>
      </c>
      <c r="V141" s="184" t="e">
        <f t="shared" si="9"/>
        <v>#VALUE!</v>
      </c>
      <c r="W141" s="186" t="e">
        <f t="shared" si="10"/>
        <v>#DIV/0!</v>
      </c>
      <c r="X141" s="187" t="e">
        <f t="shared" si="11"/>
        <v>#VALUE!</v>
      </c>
      <c r="Y141" s="126">
        <f>SUM('GP1 April 23'!AH146+'GP1 May 23'!AH146+'GP1 June 23'!AH146+'GP1 July 23'!AH146+'GP1 Aug 23'!AH146+'GP1 Sep 23'!AH146+'GP1 Oct 23'!AH146+'GP1 Nov 23'!AH146+'GP1 Dec 23'!AH146+'GP1 Jan 24'!AH146+'GP1 Feb 24'!AH146+'GP1 Mar 24'!AH146)</f>
        <v>0</v>
      </c>
      <c r="Z141" s="88" t="e">
        <f>(((IF('GP1 April 23'!M146=1,'GP1 April 23'!G146,0))+
(IF('GP1 May 23'!M146=1,'GP1 May 23'!G146,0))+
(IF('GP1 June 23'!M146=1,'GP1 June 23'!G146,0))+
(IF('GP1 July 23'!M146=1,'GP1 July 23'!G146,0))+
(IF('GP1 Aug 23'!M146=1,'GP1 Aug 23'!G146,0))+
(IF('GP1 Sep 23'!M146=1,'GP1 Sep 23'!G146,0))+
(IF('GP1 Oct 23'!M146=1,'GP1 Oct 23'!G146,0))+
(IF('GP1 Nov 23'!M146=1,'GP1 Nov 23'!G146,0))+
(IF('GP1 Dec 23'!M146=1,'GP1 Dec 23'!G146,0))+
(IF('GP1 Jan 24'!M146=1,'GP1 Jan 24'!G146,0))+
(IF('GP1 Feb 24'!M146=1,'GP1 Feb 24'!G146,0))+
(IF('GP1 Mar 24'!M146=1,'GP1 Mar 24'!G146,0)))/AA141)</f>
        <v>#DIV/0!</v>
      </c>
      <c r="AA141" s="88">
        <f>SUM('GP1 April 23'!M146,'GP1 May 23'!M146,'GP1 June 23'!M146,'GP1 July 23'!M146,'GP1 Aug 23'!M146,'GP1 Sep 23'!M146,'GP1 Oct 23'!M146,'GP1 Nov 23'!M146,'GP1 Dec 23'!M146,'GP1 Jan 24'!M146,'GP1 Feb 24'!M146,'GP1 Mar 24'!M146)</f>
        <v>0</v>
      </c>
    </row>
    <row r="142" spans="1:27" s="2" customFormat="1" x14ac:dyDescent="0.25">
      <c r="A142" s="4">
        <v>115</v>
      </c>
      <c r="B142" s="166">
        <f>'Member Info'!D143</f>
        <v>0</v>
      </c>
      <c r="C142" s="166">
        <f>'Member Info'!E143</f>
        <v>0</v>
      </c>
      <c r="D142" s="166" t="str">
        <f>'Member Info'!G143</f>
        <v/>
      </c>
      <c r="E142" s="166"/>
      <c r="F142" s="167">
        <f>'Member Info'!B143</f>
        <v>0</v>
      </c>
      <c r="G142" s="167">
        <f>'GP1 April 23'!F147+'GP1 May 23'!F147+'GP1 June 23'!F147+'GP1 July 23'!F147+'GP1 Aug 23'!F147+'GP1 Sep 23'!F147+'GP1 Oct 23'!F147+'GP1 Nov 23'!F147+'GP1 Dec 23'!F147+'GP1 Jan 24'!F147+'GP1 Feb 24'!F147+'GP1 Mar 24'!F147+'Error Corrections'!F143</f>
        <v>0</v>
      </c>
      <c r="H142" s="168" t="str">
        <f>IF('Member Info'!O143="", 'Member Info'!K143, "CHANGED MID YEAR")</f>
        <v/>
      </c>
      <c r="I142" s="167"/>
      <c r="J142" s="167"/>
      <c r="K142" s="167"/>
      <c r="L142" s="167"/>
      <c r="M142" s="167">
        <f>'GP1 April 23'!H147+'GP1 May 23'!H147+'GP1 June 23'!H147+'GP1 July 23'!H147+'GP1 Aug 23'!H147+'GP1 Sep 23'!H147+'GP1 Oct 23'!H147+'GP1 Nov 23'!H147+'GP1 Dec 23'!H147+'GP1 Jan 24'!H147+'GP1 Feb 24'!H147+'GP1 Mar 24'!H147+'Error Corrections'!M143</f>
        <v>0</v>
      </c>
      <c r="N142" s="167">
        <f>'GP1 April 23'!I147+'GP1 May 23'!I147+'GP1 June 23'!I147+'GP1 July 23'!I147+'GP1 Aug 23'!I147+'GP1 Sep 23'!I147+'GP1 Oct 23'!I147+'GP1 Nov 23'!I147+'GP1 Dec 23'!I147+'GP1 Jan 24'!I147+'GP1 Feb 24'!I147+'GP1 Mar 24'!I147+'Error Corrections'!N143</f>
        <v>0</v>
      </c>
      <c r="O142" s="215" t="str">
        <f>IF('Error Corrections'!AA143=TRUE, "TRUE", "")</f>
        <v/>
      </c>
      <c r="P142" s="213">
        <f>'Member Info'!Q143</f>
        <v>0</v>
      </c>
      <c r="Q142" s="149">
        <f t="shared" si="6"/>
        <v>0</v>
      </c>
      <c r="R142" s="87">
        <f t="shared" si="7"/>
        <v>0</v>
      </c>
      <c r="S142" s="184">
        <f>(G142/100*'Member Info'!$W$2)</f>
        <v>0</v>
      </c>
      <c r="T142" s="185" t="e">
        <f>G142/100*('Member Info'!K143+'Member Info'!L143)</f>
        <v>#VALUE!</v>
      </c>
      <c r="U142" s="184" t="e">
        <f t="shared" si="8"/>
        <v>#DIV/0!</v>
      </c>
      <c r="V142" s="184" t="e">
        <f t="shared" si="9"/>
        <v>#VALUE!</v>
      </c>
      <c r="W142" s="186" t="e">
        <f t="shared" si="10"/>
        <v>#DIV/0!</v>
      </c>
      <c r="X142" s="187" t="e">
        <f t="shared" si="11"/>
        <v>#VALUE!</v>
      </c>
      <c r="Y142" s="126">
        <f>SUM('GP1 April 23'!AH147+'GP1 May 23'!AH147+'GP1 June 23'!AH147+'GP1 July 23'!AH147+'GP1 Aug 23'!AH147+'GP1 Sep 23'!AH147+'GP1 Oct 23'!AH147+'GP1 Nov 23'!AH147+'GP1 Dec 23'!AH147+'GP1 Jan 24'!AH147+'GP1 Feb 24'!AH147+'GP1 Mar 24'!AH147)</f>
        <v>0</v>
      </c>
      <c r="Z142" s="88" t="e">
        <f>(((IF('GP1 April 23'!M147=1,'GP1 April 23'!G147,0))+
(IF('GP1 May 23'!M147=1,'GP1 May 23'!G147,0))+
(IF('GP1 June 23'!M147=1,'GP1 June 23'!G147,0))+
(IF('GP1 July 23'!M147=1,'GP1 July 23'!G147,0))+
(IF('GP1 Aug 23'!M147=1,'GP1 Aug 23'!G147,0))+
(IF('GP1 Sep 23'!M147=1,'GP1 Sep 23'!G147,0))+
(IF('GP1 Oct 23'!M147=1,'GP1 Oct 23'!G147,0))+
(IF('GP1 Nov 23'!M147=1,'GP1 Nov 23'!G147,0))+
(IF('GP1 Dec 23'!M147=1,'GP1 Dec 23'!G147,0))+
(IF('GP1 Jan 24'!M147=1,'GP1 Jan 24'!G147,0))+
(IF('GP1 Feb 24'!M147=1,'GP1 Feb 24'!G147,0))+
(IF('GP1 Mar 24'!M147=1,'GP1 Mar 24'!G147,0)))/AA142)</f>
        <v>#DIV/0!</v>
      </c>
      <c r="AA142" s="88">
        <f>SUM('GP1 April 23'!M147,'GP1 May 23'!M147,'GP1 June 23'!M147,'GP1 July 23'!M147,'GP1 Aug 23'!M147,'GP1 Sep 23'!M147,'GP1 Oct 23'!M147,'GP1 Nov 23'!M147,'GP1 Dec 23'!M147,'GP1 Jan 24'!M147,'GP1 Feb 24'!M147,'GP1 Mar 24'!M147)</f>
        <v>0</v>
      </c>
    </row>
    <row r="143" spans="1:27" s="2" customFormat="1" x14ac:dyDescent="0.25">
      <c r="A143" s="4">
        <v>116</v>
      </c>
      <c r="B143" s="166">
        <f>'Member Info'!D144</f>
        <v>0</v>
      </c>
      <c r="C143" s="166">
        <f>'Member Info'!E144</f>
        <v>0</v>
      </c>
      <c r="D143" s="166" t="str">
        <f>'Member Info'!G144</f>
        <v/>
      </c>
      <c r="E143" s="166"/>
      <c r="F143" s="167">
        <f>'Member Info'!B144</f>
        <v>0</v>
      </c>
      <c r="G143" s="167">
        <f>'GP1 April 23'!F148+'GP1 May 23'!F148+'GP1 June 23'!F148+'GP1 July 23'!F148+'GP1 Aug 23'!F148+'GP1 Sep 23'!F148+'GP1 Oct 23'!F148+'GP1 Nov 23'!F148+'GP1 Dec 23'!F148+'GP1 Jan 24'!F148+'GP1 Feb 24'!F148+'GP1 Mar 24'!F148+'Error Corrections'!F144</f>
        <v>0</v>
      </c>
      <c r="H143" s="168" t="str">
        <f>IF('Member Info'!O144="", 'Member Info'!K144, "CHANGED MID YEAR")</f>
        <v/>
      </c>
      <c r="I143" s="167"/>
      <c r="J143" s="167"/>
      <c r="K143" s="167"/>
      <c r="L143" s="167"/>
      <c r="M143" s="167">
        <f>'GP1 April 23'!H148+'GP1 May 23'!H148+'GP1 June 23'!H148+'GP1 July 23'!H148+'GP1 Aug 23'!H148+'GP1 Sep 23'!H148+'GP1 Oct 23'!H148+'GP1 Nov 23'!H148+'GP1 Dec 23'!H148+'GP1 Jan 24'!H148+'GP1 Feb 24'!H148+'GP1 Mar 24'!H148+'Error Corrections'!M144</f>
        <v>0</v>
      </c>
      <c r="N143" s="167">
        <f>'GP1 April 23'!I148+'GP1 May 23'!I148+'GP1 June 23'!I148+'GP1 July 23'!I148+'GP1 Aug 23'!I148+'GP1 Sep 23'!I148+'GP1 Oct 23'!I148+'GP1 Nov 23'!I148+'GP1 Dec 23'!I148+'GP1 Jan 24'!I148+'GP1 Feb 24'!I148+'GP1 Mar 24'!I148+'Error Corrections'!N144</f>
        <v>0</v>
      </c>
      <c r="O143" s="215" t="str">
        <f>IF('Error Corrections'!AA144=TRUE, "TRUE", "")</f>
        <v/>
      </c>
      <c r="P143" s="213">
        <f>'Member Info'!Q144</f>
        <v>0</v>
      </c>
      <c r="Q143" s="149">
        <f t="shared" si="6"/>
        <v>0</v>
      </c>
      <c r="R143" s="87">
        <f t="shared" si="7"/>
        <v>0</v>
      </c>
      <c r="S143" s="184">
        <f>(G143/100*'Member Info'!$W$2)</f>
        <v>0</v>
      </c>
      <c r="T143" s="185" t="e">
        <f>G143/100*('Member Info'!K144+'Member Info'!L144)</f>
        <v>#VALUE!</v>
      </c>
      <c r="U143" s="184" t="e">
        <f t="shared" si="8"/>
        <v>#DIV/0!</v>
      </c>
      <c r="V143" s="184" t="e">
        <f t="shared" si="9"/>
        <v>#VALUE!</v>
      </c>
      <c r="W143" s="186" t="e">
        <f t="shared" si="10"/>
        <v>#DIV/0!</v>
      </c>
      <c r="X143" s="187" t="e">
        <f t="shared" si="11"/>
        <v>#VALUE!</v>
      </c>
      <c r="Y143" s="126">
        <f>SUM('GP1 April 23'!AH148+'GP1 May 23'!AH148+'GP1 June 23'!AH148+'GP1 July 23'!AH148+'GP1 Aug 23'!AH148+'GP1 Sep 23'!AH148+'GP1 Oct 23'!AH148+'GP1 Nov 23'!AH148+'GP1 Dec 23'!AH148+'GP1 Jan 24'!AH148+'GP1 Feb 24'!AH148+'GP1 Mar 24'!AH148)</f>
        <v>0</v>
      </c>
      <c r="Z143" s="88" t="e">
        <f>(((IF('GP1 April 23'!M148=1,'GP1 April 23'!G148,0))+
(IF('GP1 May 23'!M148=1,'GP1 May 23'!G148,0))+
(IF('GP1 June 23'!M148=1,'GP1 June 23'!G148,0))+
(IF('GP1 July 23'!M148=1,'GP1 July 23'!G148,0))+
(IF('GP1 Aug 23'!M148=1,'GP1 Aug 23'!G148,0))+
(IF('GP1 Sep 23'!M148=1,'GP1 Sep 23'!G148,0))+
(IF('GP1 Oct 23'!M148=1,'GP1 Oct 23'!G148,0))+
(IF('GP1 Nov 23'!M148=1,'GP1 Nov 23'!G148,0))+
(IF('GP1 Dec 23'!M148=1,'GP1 Dec 23'!G148,0))+
(IF('GP1 Jan 24'!M148=1,'GP1 Jan 24'!G148,0))+
(IF('GP1 Feb 24'!M148=1,'GP1 Feb 24'!G148,0))+
(IF('GP1 Mar 24'!M148=1,'GP1 Mar 24'!G148,0)))/AA143)</f>
        <v>#DIV/0!</v>
      </c>
      <c r="AA143" s="88">
        <f>SUM('GP1 April 23'!M148,'GP1 May 23'!M148,'GP1 June 23'!M148,'GP1 July 23'!M148,'GP1 Aug 23'!M148,'GP1 Sep 23'!M148,'GP1 Oct 23'!M148,'GP1 Nov 23'!M148,'GP1 Dec 23'!M148,'GP1 Jan 24'!M148,'GP1 Feb 24'!M148,'GP1 Mar 24'!M148)</f>
        <v>0</v>
      </c>
    </row>
    <row r="144" spans="1:27" s="2" customFormat="1" x14ac:dyDescent="0.25">
      <c r="A144" s="4">
        <v>117</v>
      </c>
      <c r="B144" s="166">
        <f>'Member Info'!D145</f>
        <v>0</v>
      </c>
      <c r="C144" s="166">
        <f>'Member Info'!E145</f>
        <v>0</v>
      </c>
      <c r="D144" s="166" t="str">
        <f>'Member Info'!G145</f>
        <v/>
      </c>
      <c r="E144" s="166"/>
      <c r="F144" s="167">
        <f>'Member Info'!B145</f>
        <v>0</v>
      </c>
      <c r="G144" s="167">
        <f>'GP1 April 23'!F149+'GP1 May 23'!F149+'GP1 June 23'!F149+'GP1 July 23'!F149+'GP1 Aug 23'!F149+'GP1 Sep 23'!F149+'GP1 Oct 23'!F149+'GP1 Nov 23'!F149+'GP1 Dec 23'!F149+'GP1 Jan 24'!F149+'GP1 Feb 24'!F149+'GP1 Mar 24'!F149+'Error Corrections'!F145</f>
        <v>0</v>
      </c>
      <c r="H144" s="168" t="str">
        <f>IF('Member Info'!O145="", 'Member Info'!K145, "CHANGED MID YEAR")</f>
        <v/>
      </c>
      <c r="I144" s="167"/>
      <c r="J144" s="167"/>
      <c r="K144" s="167"/>
      <c r="L144" s="167"/>
      <c r="M144" s="167">
        <f>'GP1 April 23'!H149+'GP1 May 23'!H149+'GP1 June 23'!H149+'GP1 July 23'!H149+'GP1 Aug 23'!H149+'GP1 Sep 23'!H149+'GP1 Oct 23'!H149+'GP1 Nov 23'!H149+'GP1 Dec 23'!H149+'GP1 Jan 24'!H149+'GP1 Feb 24'!H149+'GP1 Mar 24'!H149+'Error Corrections'!M145</f>
        <v>0</v>
      </c>
      <c r="N144" s="167">
        <f>'GP1 April 23'!I149+'GP1 May 23'!I149+'GP1 June 23'!I149+'GP1 July 23'!I149+'GP1 Aug 23'!I149+'GP1 Sep 23'!I149+'GP1 Oct 23'!I149+'GP1 Nov 23'!I149+'GP1 Dec 23'!I149+'GP1 Jan 24'!I149+'GP1 Feb 24'!I149+'GP1 Mar 24'!I149+'Error Corrections'!N145</f>
        <v>0</v>
      </c>
      <c r="O144" s="215" t="str">
        <f>IF('Error Corrections'!AA145=TRUE, "TRUE", "")</f>
        <v/>
      </c>
      <c r="P144" s="213">
        <f>'Member Info'!Q145</f>
        <v>0</v>
      </c>
      <c r="Q144" s="149">
        <f t="shared" si="6"/>
        <v>0</v>
      </c>
      <c r="R144" s="87">
        <f t="shared" si="7"/>
        <v>0</v>
      </c>
      <c r="S144" s="184">
        <f>(G144/100*'Member Info'!$W$2)</f>
        <v>0</v>
      </c>
      <c r="T144" s="185" t="e">
        <f>G144/100*('Member Info'!K145+'Member Info'!L145)</f>
        <v>#VALUE!</v>
      </c>
      <c r="U144" s="184" t="e">
        <f t="shared" si="8"/>
        <v>#DIV/0!</v>
      </c>
      <c r="V144" s="184" t="e">
        <f t="shared" si="9"/>
        <v>#VALUE!</v>
      </c>
      <c r="W144" s="186" t="e">
        <f t="shared" si="10"/>
        <v>#DIV/0!</v>
      </c>
      <c r="X144" s="187" t="e">
        <f t="shared" si="11"/>
        <v>#VALUE!</v>
      </c>
      <c r="Y144" s="126">
        <f>SUM('GP1 April 23'!AH149+'GP1 May 23'!AH149+'GP1 June 23'!AH149+'GP1 July 23'!AH149+'GP1 Aug 23'!AH149+'GP1 Sep 23'!AH149+'GP1 Oct 23'!AH149+'GP1 Nov 23'!AH149+'GP1 Dec 23'!AH149+'GP1 Jan 24'!AH149+'GP1 Feb 24'!AH149+'GP1 Mar 24'!AH149)</f>
        <v>0</v>
      </c>
      <c r="Z144" s="88" t="e">
        <f>(((IF('GP1 April 23'!M149=1,'GP1 April 23'!G149,0))+
(IF('GP1 May 23'!M149=1,'GP1 May 23'!G149,0))+
(IF('GP1 June 23'!M149=1,'GP1 June 23'!G149,0))+
(IF('GP1 July 23'!M149=1,'GP1 July 23'!G149,0))+
(IF('GP1 Aug 23'!M149=1,'GP1 Aug 23'!G149,0))+
(IF('GP1 Sep 23'!M149=1,'GP1 Sep 23'!G149,0))+
(IF('GP1 Oct 23'!M149=1,'GP1 Oct 23'!G149,0))+
(IF('GP1 Nov 23'!M149=1,'GP1 Nov 23'!G149,0))+
(IF('GP1 Dec 23'!M149=1,'GP1 Dec 23'!G149,0))+
(IF('GP1 Jan 24'!M149=1,'GP1 Jan 24'!G149,0))+
(IF('GP1 Feb 24'!M149=1,'GP1 Feb 24'!G149,0))+
(IF('GP1 Mar 24'!M149=1,'GP1 Mar 24'!G149,0)))/AA144)</f>
        <v>#DIV/0!</v>
      </c>
      <c r="AA144" s="88">
        <f>SUM('GP1 April 23'!M149,'GP1 May 23'!M149,'GP1 June 23'!M149,'GP1 July 23'!M149,'GP1 Aug 23'!M149,'GP1 Sep 23'!M149,'GP1 Oct 23'!M149,'GP1 Nov 23'!M149,'GP1 Dec 23'!M149,'GP1 Jan 24'!M149,'GP1 Feb 24'!M149,'GP1 Mar 24'!M149)</f>
        <v>0</v>
      </c>
    </row>
    <row r="145" spans="1:27" s="2" customFormat="1" x14ac:dyDescent="0.25">
      <c r="A145" s="4">
        <v>118</v>
      </c>
      <c r="B145" s="166">
        <f>'Member Info'!D146</f>
        <v>0</v>
      </c>
      <c r="C145" s="166">
        <f>'Member Info'!E146</f>
        <v>0</v>
      </c>
      <c r="D145" s="166" t="str">
        <f>'Member Info'!G146</f>
        <v/>
      </c>
      <c r="E145" s="166"/>
      <c r="F145" s="167">
        <f>'Member Info'!B146</f>
        <v>0</v>
      </c>
      <c r="G145" s="167">
        <f>'GP1 April 23'!F150+'GP1 May 23'!F150+'GP1 June 23'!F150+'GP1 July 23'!F150+'GP1 Aug 23'!F150+'GP1 Sep 23'!F150+'GP1 Oct 23'!F150+'GP1 Nov 23'!F150+'GP1 Dec 23'!F150+'GP1 Jan 24'!F150+'GP1 Feb 24'!F150+'GP1 Mar 24'!F150+'Error Corrections'!F146</f>
        <v>0</v>
      </c>
      <c r="H145" s="168" t="str">
        <f>IF('Member Info'!O146="", 'Member Info'!K146, "CHANGED MID YEAR")</f>
        <v/>
      </c>
      <c r="I145" s="167"/>
      <c r="J145" s="167"/>
      <c r="K145" s="167"/>
      <c r="L145" s="167"/>
      <c r="M145" s="167">
        <f>'GP1 April 23'!H150+'GP1 May 23'!H150+'GP1 June 23'!H150+'GP1 July 23'!H150+'GP1 Aug 23'!H150+'GP1 Sep 23'!H150+'GP1 Oct 23'!H150+'GP1 Nov 23'!H150+'GP1 Dec 23'!H150+'GP1 Jan 24'!H150+'GP1 Feb 24'!H150+'GP1 Mar 24'!H150+'Error Corrections'!M146</f>
        <v>0</v>
      </c>
      <c r="N145" s="167">
        <f>'GP1 April 23'!I150+'GP1 May 23'!I150+'GP1 June 23'!I150+'GP1 July 23'!I150+'GP1 Aug 23'!I150+'GP1 Sep 23'!I150+'GP1 Oct 23'!I150+'GP1 Nov 23'!I150+'GP1 Dec 23'!I150+'GP1 Jan 24'!I150+'GP1 Feb 24'!I150+'GP1 Mar 24'!I150+'Error Corrections'!N146</f>
        <v>0</v>
      </c>
      <c r="O145" s="215" t="str">
        <f>IF('Error Corrections'!AA146=TRUE, "TRUE", "")</f>
        <v/>
      </c>
      <c r="P145" s="213">
        <f>'Member Info'!Q146</f>
        <v>0</v>
      </c>
      <c r="Q145" s="149">
        <f t="shared" si="6"/>
        <v>0</v>
      </c>
      <c r="R145" s="87">
        <f t="shared" si="7"/>
        <v>0</v>
      </c>
      <c r="S145" s="184">
        <f>(G145/100*'Member Info'!$W$2)</f>
        <v>0</v>
      </c>
      <c r="T145" s="185" t="e">
        <f>G145/100*('Member Info'!K146+'Member Info'!L146)</f>
        <v>#VALUE!</v>
      </c>
      <c r="U145" s="184" t="e">
        <f t="shared" si="8"/>
        <v>#DIV/0!</v>
      </c>
      <c r="V145" s="184" t="e">
        <f t="shared" si="9"/>
        <v>#VALUE!</v>
      </c>
      <c r="W145" s="186" t="e">
        <f t="shared" si="10"/>
        <v>#DIV/0!</v>
      </c>
      <c r="X145" s="187" t="e">
        <f t="shared" si="11"/>
        <v>#VALUE!</v>
      </c>
      <c r="Y145" s="126">
        <f>SUM('GP1 April 23'!AH150+'GP1 May 23'!AH150+'GP1 June 23'!AH150+'GP1 July 23'!AH150+'GP1 Aug 23'!AH150+'GP1 Sep 23'!AH150+'GP1 Oct 23'!AH150+'GP1 Nov 23'!AH150+'GP1 Dec 23'!AH150+'GP1 Jan 24'!AH150+'GP1 Feb 24'!AH150+'GP1 Mar 24'!AH150)</f>
        <v>0</v>
      </c>
      <c r="Z145" s="88" t="e">
        <f>(((IF('GP1 April 23'!M150=1,'GP1 April 23'!G150,0))+
(IF('GP1 May 23'!M150=1,'GP1 May 23'!G150,0))+
(IF('GP1 June 23'!M150=1,'GP1 June 23'!G150,0))+
(IF('GP1 July 23'!M150=1,'GP1 July 23'!G150,0))+
(IF('GP1 Aug 23'!M150=1,'GP1 Aug 23'!G150,0))+
(IF('GP1 Sep 23'!M150=1,'GP1 Sep 23'!G150,0))+
(IF('GP1 Oct 23'!M150=1,'GP1 Oct 23'!G150,0))+
(IF('GP1 Nov 23'!M150=1,'GP1 Nov 23'!G150,0))+
(IF('GP1 Dec 23'!M150=1,'GP1 Dec 23'!G150,0))+
(IF('GP1 Jan 24'!M150=1,'GP1 Jan 24'!G150,0))+
(IF('GP1 Feb 24'!M150=1,'GP1 Feb 24'!G150,0))+
(IF('GP1 Mar 24'!M150=1,'GP1 Mar 24'!G150,0)))/AA145)</f>
        <v>#DIV/0!</v>
      </c>
      <c r="AA145" s="88">
        <f>SUM('GP1 April 23'!M150,'GP1 May 23'!M150,'GP1 June 23'!M150,'GP1 July 23'!M150,'GP1 Aug 23'!M150,'GP1 Sep 23'!M150,'GP1 Oct 23'!M150,'GP1 Nov 23'!M150,'GP1 Dec 23'!M150,'GP1 Jan 24'!M150,'GP1 Feb 24'!M150,'GP1 Mar 24'!M150)</f>
        <v>0</v>
      </c>
    </row>
    <row r="146" spans="1:27" s="2" customFormat="1" x14ac:dyDescent="0.25">
      <c r="A146" s="4">
        <v>119</v>
      </c>
      <c r="B146" s="166">
        <f>'Member Info'!D147</f>
        <v>0</v>
      </c>
      <c r="C146" s="166">
        <f>'Member Info'!E147</f>
        <v>0</v>
      </c>
      <c r="D146" s="166" t="str">
        <f>'Member Info'!G147</f>
        <v/>
      </c>
      <c r="E146" s="166"/>
      <c r="F146" s="167">
        <f>'Member Info'!B147</f>
        <v>0</v>
      </c>
      <c r="G146" s="167">
        <f>'GP1 April 23'!F151+'GP1 May 23'!F151+'GP1 June 23'!F151+'GP1 July 23'!F151+'GP1 Aug 23'!F151+'GP1 Sep 23'!F151+'GP1 Oct 23'!F151+'GP1 Nov 23'!F151+'GP1 Dec 23'!F151+'GP1 Jan 24'!F151+'GP1 Feb 24'!F151+'GP1 Mar 24'!F151+'Error Corrections'!F147</f>
        <v>0</v>
      </c>
      <c r="H146" s="168" t="str">
        <f>IF('Member Info'!O147="", 'Member Info'!K147, "CHANGED MID YEAR")</f>
        <v/>
      </c>
      <c r="I146" s="167"/>
      <c r="J146" s="167"/>
      <c r="K146" s="167"/>
      <c r="L146" s="167"/>
      <c r="M146" s="167">
        <f>'GP1 April 23'!H151+'GP1 May 23'!H151+'GP1 June 23'!H151+'GP1 July 23'!H151+'GP1 Aug 23'!H151+'GP1 Sep 23'!H151+'GP1 Oct 23'!H151+'GP1 Nov 23'!H151+'GP1 Dec 23'!H151+'GP1 Jan 24'!H151+'GP1 Feb 24'!H151+'GP1 Mar 24'!H151+'Error Corrections'!M147</f>
        <v>0</v>
      </c>
      <c r="N146" s="167">
        <f>'GP1 April 23'!I151+'GP1 May 23'!I151+'GP1 June 23'!I151+'GP1 July 23'!I151+'GP1 Aug 23'!I151+'GP1 Sep 23'!I151+'GP1 Oct 23'!I151+'GP1 Nov 23'!I151+'GP1 Dec 23'!I151+'GP1 Jan 24'!I151+'GP1 Feb 24'!I151+'GP1 Mar 24'!I151+'Error Corrections'!N147</f>
        <v>0</v>
      </c>
      <c r="O146" s="215" t="str">
        <f>IF('Error Corrections'!AA147=TRUE, "TRUE", "")</f>
        <v/>
      </c>
      <c r="P146" s="213">
        <f>'Member Info'!Q147</f>
        <v>0</v>
      </c>
      <c r="Q146" s="149">
        <f t="shared" si="6"/>
        <v>0</v>
      </c>
      <c r="R146" s="87">
        <f t="shared" si="7"/>
        <v>0</v>
      </c>
      <c r="S146" s="184">
        <f>(G146/100*'Member Info'!$W$2)</f>
        <v>0</v>
      </c>
      <c r="T146" s="185" t="e">
        <f>G146/100*('Member Info'!K147+'Member Info'!L147)</f>
        <v>#VALUE!</v>
      </c>
      <c r="U146" s="184" t="e">
        <f t="shared" si="8"/>
        <v>#DIV/0!</v>
      </c>
      <c r="V146" s="184" t="e">
        <f t="shared" si="9"/>
        <v>#VALUE!</v>
      </c>
      <c r="W146" s="186" t="e">
        <f t="shared" si="10"/>
        <v>#DIV/0!</v>
      </c>
      <c r="X146" s="187" t="e">
        <f t="shared" si="11"/>
        <v>#VALUE!</v>
      </c>
      <c r="Y146" s="126">
        <f>SUM('GP1 April 23'!AH151+'GP1 May 23'!AH151+'GP1 June 23'!AH151+'GP1 July 23'!AH151+'GP1 Aug 23'!AH151+'GP1 Sep 23'!AH151+'GP1 Oct 23'!AH151+'GP1 Nov 23'!AH151+'GP1 Dec 23'!AH151+'GP1 Jan 24'!AH151+'GP1 Feb 24'!AH151+'GP1 Mar 24'!AH151)</f>
        <v>0</v>
      </c>
      <c r="Z146" s="88" t="e">
        <f>(((IF('GP1 April 23'!M151=1,'GP1 April 23'!G151,0))+
(IF('GP1 May 23'!M151=1,'GP1 May 23'!G151,0))+
(IF('GP1 June 23'!M151=1,'GP1 June 23'!G151,0))+
(IF('GP1 July 23'!M151=1,'GP1 July 23'!G151,0))+
(IF('GP1 Aug 23'!M151=1,'GP1 Aug 23'!G151,0))+
(IF('GP1 Sep 23'!M151=1,'GP1 Sep 23'!G151,0))+
(IF('GP1 Oct 23'!M151=1,'GP1 Oct 23'!G151,0))+
(IF('GP1 Nov 23'!M151=1,'GP1 Nov 23'!G151,0))+
(IF('GP1 Dec 23'!M151=1,'GP1 Dec 23'!G151,0))+
(IF('GP1 Jan 24'!M151=1,'GP1 Jan 24'!G151,0))+
(IF('GP1 Feb 24'!M151=1,'GP1 Feb 24'!G151,0))+
(IF('GP1 Mar 24'!M151=1,'GP1 Mar 24'!G151,0)))/AA146)</f>
        <v>#DIV/0!</v>
      </c>
      <c r="AA146" s="88">
        <f>SUM('GP1 April 23'!M151,'GP1 May 23'!M151,'GP1 June 23'!M151,'GP1 July 23'!M151,'GP1 Aug 23'!M151,'GP1 Sep 23'!M151,'GP1 Oct 23'!M151,'GP1 Nov 23'!M151,'GP1 Dec 23'!M151,'GP1 Jan 24'!M151,'GP1 Feb 24'!M151,'GP1 Mar 24'!M151)</f>
        <v>0</v>
      </c>
    </row>
    <row r="147" spans="1:27" s="2" customFormat="1" x14ac:dyDescent="0.25">
      <c r="A147" s="4">
        <v>120</v>
      </c>
      <c r="B147" s="166">
        <f>'Member Info'!D148</f>
        <v>0</v>
      </c>
      <c r="C147" s="166">
        <f>'Member Info'!E148</f>
        <v>0</v>
      </c>
      <c r="D147" s="166" t="str">
        <f>'Member Info'!G148</f>
        <v/>
      </c>
      <c r="E147" s="166"/>
      <c r="F147" s="167">
        <f>'Member Info'!B148</f>
        <v>0</v>
      </c>
      <c r="G147" s="167">
        <f>'GP1 April 23'!F152+'GP1 May 23'!F152+'GP1 June 23'!F152+'GP1 July 23'!F152+'GP1 Aug 23'!F152+'GP1 Sep 23'!F152+'GP1 Oct 23'!F152+'GP1 Nov 23'!F152+'GP1 Dec 23'!F152+'GP1 Jan 24'!F152+'GP1 Feb 24'!F152+'GP1 Mar 24'!F152+'Error Corrections'!F148</f>
        <v>0</v>
      </c>
      <c r="H147" s="168" t="str">
        <f>IF('Member Info'!O148="", 'Member Info'!K148, "CHANGED MID YEAR")</f>
        <v/>
      </c>
      <c r="I147" s="167"/>
      <c r="J147" s="167"/>
      <c r="K147" s="167"/>
      <c r="L147" s="167"/>
      <c r="M147" s="167">
        <f>'GP1 April 23'!H152+'GP1 May 23'!H152+'GP1 June 23'!H152+'GP1 July 23'!H152+'GP1 Aug 23'!H152+'GP1 Sep 23'!H152+'GP1 Oct 23'!H152+'GP1 Nov 23'!H152+'GP1 Dec 23'!H152+'GP1 Jan 24'!H152+'GP1 Feb 24'!H152+'GP1 Mar 24'!H152+'Error Corrections'!M148</f>
        <v>0</v>
      </c>
      <c r="N147" s="167">
        <f>'GP1 April 23'!I152+'GP1 May 23'!I152+'GP1 June 23'!I152+'GP1 July 23'!I152+'GP1 Aug 23'!I152+'GP1 Sep 23'!I152+'GP1 Oct 23'!I152+'GP1 Nov 23'!I152+'GP1 Dec 23'!I152+'GP1 Jan 24'!I152+'GP1 Feb 24'!I152+'GP1 Mar 24'!I152+'Error Corrections'!N148</f>
        <v>0</v>
      </c>
      <c r="O147" s="215" t="str">
        <f>IF('Error Corrections'!AA148=TRUE, "TRUE", "")</f>
        <v/>
      </c>
      <c r="P147" s="213">
        <f>'Member Info'!Q148</f>
        <v>0</v>
      </c>
      <c r="Q147" s="149">
        <f t="shared" si="6"/>
        <v>0</v>
      </c>
      <c r="R147" s="87">
        <f t="shared" si="7"/>
        <v>0</v>
      </c>
      <c r="S147" s="184">
        <f>(G147/100*'Member Info'!$W$2)</f>
        <v>0</v>
      </c>
      <c r="T147" s="185" t="e">
        <f>G147/100*('Member Info'!K148+'Member Info'!L148)</f>
        <v>#VALUE!</v>
      </c>
      <c r="U147" s="184" t="e">
        <f t="shared" si="8"/>
        <v>#DIV/0!</v>
      </c>
      <c r="V147" s="184" t="e">
        <f t="shared" si="9"/>
        <v>#VALUE!</v>
      </c>
      <c r="W147" s="186" t="e">
        <f t="shared" si="10"/>
        <v>#DIV/0!</v>
      </c>
      <c r="X147" s="187" t="e">
        <f t="shared" si="11"/>
        <v>#VALUE!</v>
      </c>
      <c r="Y147" s="126">
        <f>SUM('GP1 April 23'!AH152+'GP1 May 23'!AH152+'GP1 June 23'!AH152+'GP1 July 23'!AH152+'GP1 Aug 23'!AH152+'GP1 Sep 23'!AH152+'GP1 Oct 23'!AH152+'GP1 Nov 23'!AH152+'GP1 Dec 23'!AH152+'GP1 Jan 24'!AH152+'GP1 Feb 24'!AH152+'GP1 Mar 24'!AH152)</f>
        <v>0</v>
      </c>
      <c r="Z147" s="88" t="e">
        <f>(((IF('GP1 April 23'!M152=1,'GP1 April 23'!G152,0))+
(IF('GP1 May 23'!M152=1,'GP1 May 23'!G152,0))+
(IF('GP1 June 23'!M152=1,'GP1 June 23'!G152,0))+
(IF('GP1 July 23'!M152=1,'GP1 July 23'!G152,0))+
(IF('GP1 Aug 23'!M152=1,'GP1 Aug 23'!G152,0))+
(IF('GP1 Sep 23'!M152=1,'GP1 Sep 23'!G152,0))+
(IF('GP1 Oct 23'!M152=1,'GP1 Oct 23'!G152,0))+
(IF('GP1 Nov 23'!M152=1,'GP1 Nov 23'!G152,0))+
(IF('GP1 Dec 23'!M152=1,'GP1 Dec 23'!G152,0))+
(IF('GP1 Jan 24'!M152=1,'GP1 Jan 24'!G152,0))+
(IF('GP1 Feb 24'!M152=1,'GP1 Feb 24'!G152,0))+
(IF('GP1 Mar 24'!M152=1,'GP1 Mar 24'!G152,0)))/AA147)</f>
        <v>#DIV/0!</v>
      </c>
      <c r="AA147" s="88">
        <f>SUM('GP1 April 23'!M152,'GP1 May 23'!M152,'GP1 June 23'!M152,'GP1 July 23'!M152,'GP1 Aug 23'!M152,'GP1 Sep 23'!M152,'GP1 Oct 23'!M152,'GP1 Nov 23'!M152,'GP1 Dec 23'!M152,'GP1 Jan 24'!M152,'GP1 Feb 24'!M152,'GP1 Mar 24'!M152)</f>
        <v>0</v>
      </c>
    </row>
    <row r="148" spans="1:27" s="2" customFormat="1" x14ac:dyDescent="0.25">
      <c r="A148" s="4">
        <v>121</v>
      </c>
      <c r="B148" s="166">
        <f>'Member Info'!D149</f>
        <v>0</v>
      </c>
      <c r="C148" s="166">
        <f>'Member Info'!E149</f>
        <v>0</v>
      </c>
      <c r="D148" s="166" t="str">
        <f>'Member Info'!G149</f>
        <v/>
      </c>
      <c r="E148" s="166"/>
      <c r="F148" s="167">
        <f>'Member Info'!B149</f>
        <v>0</v>
      </c>
      <c r="G148" s="167">
        <f>'GP1 April 23'!F153+'GP1 May 23'!F153+'GP1 June 23'!F153+'GP1 July 23'!F153+'GP1 Aug 23'!F153+'GP1 Sep 23'!F153+'GP1 Oct 23'!F153+'GP1 Nov 23'!F153+'GP1 Dec 23'!F153+'GP1 Jan 24'!F153+'GP1 Feb 24'!F153+'GP1 Mar 24'!F153+'Error Corrections'!F149</f>
        <v>0</v>
      </c>
      <c r="H148" s="168" t="str">
        <f>IF('Member Info'!O149="", 'Member Info'!K149, "CHANGED MID YEAR")</f>
        <v/>
      </c>
      <c r="I148" s="167"/>
      <c r="J148" s="167"/>
      <c r="K148" s="167"/>
      <c r="L148" s="167"/>
      <c r="M148" s="167">
        <f>'GP1 April 23'!H153+'GP1 May 23'!H153+'GP1 June 23'!H153+'GP1 July 23'!H153+'GP1 Aug 23'!H153+'GP1 Sep 23'!H153+'GP1 Oct 23'!H153+'GP1 Nov 23'!H153+'GP1 Dec 23'!H153+'GP1 Jan 24'!H153+'GP1 Feb 24'!H153+'GP1 Mar 24'!H153+'Error Corrections'!M149</f>
        <v>0</v>
      </c>
      <c r="N148" s="167">
        <f>'GP1 April 23'!I153+'GP1 May 23'!I153+'GP1 June 23'!I153+'GP1 July 23'!I153+'GP1 Aug 23'!I153+'GP1 Sep 23'!I153+'GP1 Oct 23'!I153+'GP1 Nov 23'!I153+'GP1 Dec 23'!I153+'GP1 Jan 24'!I153+'GP1 Feb 24'!I153+'GP1 Mar 24'!I153+'Error Corrections'!N149</f>
        <v>0</v>
      </c>
      <c r="O148" s="215" t="str">
        <f>IF('Error Corrections'!AA149=TRUE, "TRUE", "")</f>
        <v/>
      </c>
      <c r="P148" s="213">
        <f>'Member Info'!Q149</f>
        <v>0</v>
      </c>
      <c r="Q148" s="149">
        <f t="shared" si="6"/>
        <v>0</v>
      </c>
      <c r="R148" s="87">
        <f t="shared" si="7"/>
        <v>0</v>
      </c>
      <c r="S148" s="184">
        <f>(G148/100*'Member Info'!$W$2)</f>
        <v>0</v>
      </c>
      <c r="T148" s="185" t="e">
        <f>G148/100*('Member Info'!K149+'Member Info'!L149)</f>
        <v>#VALUE!</v>
      </c>
      <c r="U148" s="184" t="e">
        <f t="shared" si="8"/>
        <v>#DIV/0!</v>
      </c>
      <c r="V148" s="184" t="e">
        <f t="shared" si="9"/>
        <v>#VALUE!</v>
      </c>
      <c r="W148" s="186" t="e">
        <f t="shared" si="10"/>
        <v>#DIV/0!</v>
      </c>
      <c r="X148" s="187" t="e">
        <f t="shared" si="11"/>
        <v>#VALUE!</v>
      </c>
      <c r="Y148" s="126">
        <f>SUM('GP1 April 23'!AH153+'GP1 May 23'!AH153+'GP1 June 23'!AH153+'GP1 July 23'!AH153+'GP1 Aug 23'!AH153+'GP1 Sep 23'!AH153+'GP1 Oct 23'!AH153+'GP1 Nov 23'!AH153+'GP1 Dec 23'!AH153+'GP1 Jan 24'!AH153+'GP1 Feb 24'!AH153+'GP1 Mar 24'!AH153)</f>
        <v>0</v>
      </c>
      <c r="Z148" s="88" t="e">
        <f>(((IF('GP1 April 23'!M153=1,'GP1 April 23'!G153,0))+
(IF('GP1 May 23'!M153=1,'GP1 May 23'!G153,0))+
(IF('GP1 June 23'!M153=1,'GP1 June 23'!G153,0))+
(IF('GP1 July 23'!M153=1,'GP1 July 23'!G153,0))+
(IF('GP1 Aug 23'!M153=1,'GP1 Aug 23'!G153,0))+
(IF('GP1 Sep 23'!M153=1,'GP1 Sep 23'!G153,0))+
(IF('GP1 Oct 23'!M153=1,'GP1 Oct 23'!G153,0))+
(IF('GP1 Nov 23'!M153=1,'GP1 Nov 23'!G153,0))+
(IF('GP1 Dec 23'!M153=1,'GP1 Dec 23'!G153,0))+
(IF('GP1 Jan 24'!M153=1,'GP1 Jan 24'!G153,0))+
(IF('GP1 Feb 24'!M153=1,'GP1 Feb 24'!G153,0))+
(IF('GP1 Mar 24'!M153=1,'GP1 Mar 24'!G153,0)))/AA148)</f>
        <v>#DIV/0!</v>
      </c>
      <c r="AA148" s="88">
        <f>SUM('GP1 April 23'!M153,'GP1 May 23'!M153,'GP1 June 23'!M153,'GP1 July 23'!M153,'GP1 Aug 23'!M153,'GP1 Sep 23'!M153,'GP1 Oct 23'!M153,'GP1 Nov 23'!M153,'GP1 Dec 23'!M153,'GP1 Jan 24'!M153,'GP1 Feb 24'!M153,'GP1 Mar 24'!M153)</f>
        <v>0</v>
      </c>
    </row>
    <row r="149" spans="1:27" s="2" customFormat="1" x14ac:dyDescent="0.25">
      <c r="A149" s="4">
        <v>122</v>
      </c>
      <c r="B149" s="166">
        <f>'Member Info'!D150</f>
        <v>0</v>
      </c>
      <c r="C149" s="166">
        <f>'Member Info'!E150</f>
        <v>0</v>
      </c>
      <c r="D149" s="166" t="str">
        <f>'Member Info'!G150</f>
        <v/>
      </c>
      <c r="E149" s="166"/>
      <c r="F149" s="167">
        <f>'Member Info'!B150</f>
        <v>0</v>
      </c>
      <c r="G149" s="167">
        <f>'GP1 April 23'!F154+'GP1 May 23'!F154+'GP1 June 23'!F154+'GP1 July 23'!F154+'GP1 Aug 23'!F154+'GP1 Sep 23'!F154+'GP1 Oct 23'!F154+'GP1 Nov 23'!F154+'GP1 Dec 23'!F154+'GP1 Jan 24'!F154+'GP1 Feb 24'!F154+'GP1 Mar 24'!F154+'Error Corrections'!F150</f>
        <v>0</v>
      </c>
      <c r="H149" s="168" t="str">
        <f>IF('Member Info'!O150="", 'Member Info'!K150, "CHANGED MID YEAR")</f>
        <v/>
      </c>
      <c r="I149" s="167"/>
      <c r="J149" s="167"/>
      <c r="K149" s="167"/>
      <c r="L149" s="167"/>
      <c r="M149" s="167">
        <f>'GP1 April 23'!H154+'GP1 May 23'!H154+'GP1 June 23'!H154+'GP1 July 23'!H154+'GP1 Aug 23'!H154+'GP1 Sep 23'!H154+'GP1 Oct 23'!H154+'GP1 Nov 23'!H154+'GP1 Dec 23'!H154+'GP1 Jan 24'!H154+'GP1 Feb 24'!H154+'GP1 Mar 24'!H154+'Error Corrections'!M150</f>
        <v>0</v>
      </c>
      <c r="N149" s="167">
        <f>'GP1 April 23'!I154+'GP1 May 23'!I154+'GP1 June 23'!I154+'GP1 July 23'!I154+'GP1 Aug 23'!I154+'GP1 Sep 23'!I154+'GP1 Oct 23'!I154+'GP1 Nov 23'!I154+'GP1 Dec 23'!I154+'GP1 Jan 24'!I154+'GP1 Feb 24'!I154+'GP1 Mar 24'!I154+'Error Corrections'!N150</f>
        <v>0</v>
      </c>
      <c r="O149" s="215" t="str">
        <f>IF('Error Corrections'!AA150=TRUE, "TRUE", "")</f>
        <v/>
      </c>
      <c r="P149" s="213">
        <f>'Member Info'!Q150</f>
        <v>0</v>
      </c>
      <c r="Q149" s="149">
        <f t="shared" si="6"/>
        <v>0</v>
      </c>
      <c r="R149" s="87">
        <f t="shared" si="7"/>
        <v>0</v>
      </c>
      <c r="S149" s="184">
        <f>(G149/100*'Member Info'!$W$2)</f>
        <v>0</v>
      </c>
      <c r="T149" s="185" t="e">
        <f>G149/100*('Member Info'!K150+'Member Info'!L150)</f>
        <v>#VALUE!</v>
      </c>
      <c r="U149" s="184" t="e">
        <f t="shared" si="8"/>
        <v>#DIV/0!</v>
      </c>
      <c r="V149" s="184" t="e">
        <f t="shared" si="9"/>
        <v>#VALUE!</v>
      </c>
      <c r="W149" s="186" t="e">
        <f t="shared" si="10"/>
        <v>#DIV/0!</v>
      </c>
      <c r="X149" s="187" t="e">
        <f t="shared" si="11"/>
        <v>#VALUE!</v>
      </c>
      <c r="Y149" s="126">
        <f>SUM('GP1 April 23'!AH154+'GP1 May 23'!AH154+'GP1 June 23'!AH154+'GP1 July 23'!AH154+'GP1 Aug 23'!AH154+'GP1 Sep 23'!AH154+'GP1 Oct 23'!AH154+'GP1 Nov 23'!AH154+'GP1 Dec 23'!AH154+'GP1 Jan 24'!AH154+'GP1 Feb 24'!AH154+'GP1 Mar 24'!AH154)</f>
        <v>0</v>
      </c>
      <c r="Z149" s="88" t="e">
        <f>(((IF('GP1 April 23'!M154=1,'GP1 April 23'!G154,0))+
(IF('GP1 May 23'!M154=1,'GP1 May 23'!G154,0))+
(IF('GP1 June 23'!M154=1,'GP1 June 23'!G154,0))+
(IF('GP1 July 23'!M154=1,'GP1 July 23'!G154,0))+
(IF('GP1 Aug 23'!M154=1,'GP1 Aug 23'!G154,0))+
(IF('GP1 Sep 23'!M154=1,'GP1 Sep 23'!G154,0))+
(IF('GP1 Oct 23'!M154=1,'GP1 Oct 23'!G154,0))+
(IF('GP1 Nov 23'!M154=1,'GP1 Nov 23'!G154,0))+
(IF('GP1 Dec 23'!M154=1,'GP1 Dec 23'!G154,0))+
(IF('GP1 Jan 24'!M154=1,'GP1 Jan 24'!G154,0))+
(IF('GP1 Feb 24'!M154=1,'GP1 Feb 24'!G154,0))+
(IF('GP1 Mar 24'!M154=1,'GP1 Mar 24'!G154,0)))/AA149)</f>
        <v>#DIV/0!</v>
      </c>
      <c r="AA149" s="88">
        <f>SUM('GP1 April 23'!M154,'GP1 May 23'!M154,'GP1 June 23'!M154,'GP1 July 23'!M154,'GP1 Aug 23'!M154,'GP1 Sep 23'!M154,'GP1 Oct 23'!M154,'GP1 Nov 23'!M154,'GP1 Dec 23'!M154,'GP1 Jan 24'!M154,'GP1 Feb 24'!M154,'GP1 Mar 24'!M154)</f>
        <v>0</v>
      </c>
    </row>
    <row r="150" spans="1:27" s="2" customFormat="1" x14ac:dyDescent="0.25">
      <c r="A150" s="4">
        <v>123</v>
      </c>
      <c r="B150" s="166">
        <f>'Member Info'!D151</f>
        <v>0</v>
      </c>
      <c r="C150" s="166">
        <f>'Member Info'!E151</f>
        <v>0</v>
      </c>
      <c r="D150" s="166" t="str">
        <f>'Member Info'!G151</f>
        <v/>
      </c>
      <c r="E150" s="166"/>
      <c r="F150" s="167">
        <f>'Member Info'!B151</f>
        <v>0</v>
      </c>
      <c r="G150" s="167">
        <f>'GP1 April 23'!F155+'GP1 May 23'!F155+'GP1 June 23'!F155+'GP1 July 23'!F155+'GP1 Aug 23'!F155+'GP1 Sep 23'!F155+'GP1 Oct 23'!F155+'GP1 Nov 23'!F155+'GP1 Dec 23'!F155+'GP1 Jan 24'!F155+'GP1 Feb 24'!F155+'GP1 Mar 24'!F155+'Error Corrections'!F151</f>
        <v>0</v>
      </c>
      <c r="H150" s="168" t="str">
        <f>IF('Member Info'!O151="", 'Member Info'!K151, "CHANGED MID YEAR")</f>
        <v/>
      </c>
      <c r="I150" s="167"/>
      <c r="J150" s="167"/>
      <c r="K150" s="167"/>
      <c r="L150" s="167"/>
      <c r="M150" s="167">
        <f>'GP1 April 23'!H155+'GP1 May 23'!H155+'GP1 June 23'!H155+'GP1 July 23'!H155+'GP1 Aug 23'!H155+'GP1 Sep 23'!H155+'GP1 Oct 23'!H155+'GP1 Nov 23'!H155+'GP1 Dec 23'!H155+'GP1 Jan 24'!H155+'GP1 Feb 24'!H155+'GP1 Mar 24'!H155+'Error Corrections'!M151</f>
        <v>0</v>
      </c>
      <c r="N150" s="167">
        <f>'GP1 April 23'!I155+'GP1 May 23'!I155+'GP1 June 23'!I155+'GP1 July 23'!I155+'GP1 Aug 23'!I155+'GP1 Sep 23'!I155+'GP1 Oct 23'!I155+'GP1 Nov 23'!I155+'GP1 Dec 23'!I155+'GP1 Jan 24'!I155+'GP1 Feb 24'!I155+'GP1 Mar 24'!I155+'Error Corrections'!N151</f>
        <v>0</v>
      </c>
      <c r="O150" s="215" t="str">
        <f>IF('Error Corrections'!AA151=TRUE, "TRUE", "")</f>
        <v/>
      </c>
      <c r="P150" s="213">
        <f>'Member Info'!Q151</f>
        <v>0</v>
      </c>
      <c r="Q150" s="149">
        <f t="shared" si="6"/>
        <v>0</v>
      </c>
      <c r="R150" s="87">
        <f t="shared" si="7"/>
        <v>0</v>
      </c>
      <c r="S150" s="184">
        <f>(G150/100*'Member Info'!$W$2)</f>
        <v>0</v>
      </c>
      <c r="T150" s="185" t="e">
        <f>G150/100*('Member Info'!K151+'Member Info'!L151)</f>
        <v>#VALUE!</v>
      </c>
      <c r="U150" s="184" t="e">
        <f t="shared" si="8"/>
        <v>#DIV/0!</v>
      </c>
      <c r="V150" s="184" t="e">
        <f t="shared" si="9"/>
        <v>#VALUE!</v>
      </c>
      <c r="W150" s="186" t="e">
        <f t="shared" si="10"/>
        <v>#DIV/0!</v>
      </c>
      <c r="X150" s="187" t="e">
        <f t="shared" si="11"/>
        <v>#VALUE!</v>
      </c>
      <c r="Y150" s="126">
        <f>SUM('GP1 April 23'!AH155+'GP1 May 23'!AH155+'GP1 June 23'!AH155+'GP1 July 23'!AH155+'GP1 Aug 23'!AH155+'GP1 Sep 23'!AH155+'GP1 Oct 23'!AH155+'GP1 Nov 23'!AH155+'GP1 Dec 23'!AH155+'GP1 Jan 24'!AH155+'GP1 Feb 24'!AH155+'GP1 Mar 24'!AH155)</f>
        <v>0</v>
      </c>
      <c r="Z150" s="88" t="e">
        <f>(((IF('GP1 April 23'!M155=1,'GP1 April 23'!G155,0))+
(IF('GP1 May 23'!M155=1,'GP1 May 23'!G155,0))+
(IF('GP1 June 23'!M155=1,'GP1 June 23'!G155,0))+
(IF('GP1 July 23'!M155=1,'GP1 July 23'!G155,0))+
(IF('GP1 Aug 23'!M155=1,'GP1 Aug 23'!G155,0))+
(IF('GP1 Sep 23'!M155=1,'GP1 Sep 23'!G155,0))+
(IF('GP1 Oct 23'!M155=1,'GP1 Oct 23'!G155,0))+
(IF('GP1 Nov 23'!M155=1,'GP1 Nov 23'!G155,0))+
(IF('GP1 Dec 23'!M155=1,'GP1 Dec 23'!G155,0))+
(IF('GP1 Jan 24'!M155=1,'GP1 Jan 24'!G155,0))+
(IF('GP1 Feb 24'!M155=1,'GP1 Feb 24'!G155,0))+
(IF('GP1 Mar 24'!M155=1,'GP1 Mar 24'!G155,0)))/AA150)</f>
        <v>#DIV/0!</v>
      </c>
      <c r="AA150" s="88">
        <f>SUM('GP1 April 23'!M155,'GP1 May 23'!M155,'GP1 June 23'!M155,'GP1 July 23'!M155,'GP1 Aug 23'!M155,'GP1 Sep 23'!M155,'GP1 Oct 23'!M155,'GP1 Nov 23'!M155,'GP1 Dec 23'!M155,'GP1 Jan 24'!M155,'GP1 Feb 24'!M155,'GP1 Mar 24'!M155)</f>
        <v>0</v>
      </c>
    </row>
    <row r="151" spans="1:27" s="2" customFormat="1" x14ac:dyDescent="0.25">
      <c r="A151" s="4">
        <v>124</v>
      </c>
      <c r="B151" s="166">
        <f>'Member Info'!D152</f>
        <v>0</v>
      </c>
      <c r="C151" s="166">
        <f>'Member Info'!E152</f>
        <v>0</v>
      </c>
      <c r="D151" s="166" t="str">
        <f>'Member Info'!G152</f>
        <v/>
      </c>
      <c r="E151" s="166"/>
      <c r="F151" s="167">
        <f>'Member Info'!B152</f>
        <v>0</v>
      </c>
      <c r="G151" s="167">
        <f>'GP1 April 23'!F156+'GP1 May 23'!F156+'GP1 June 23'!F156+'GP1 July 23'!F156+'GP1 Aug 23'!F156+'GP1 Sep 23'!F156+'GP1 Oct 23'!F156+'GP1 Nov 23'!F156+'GP1 Dec 23'!F156+'GP1 Jan 24'!F156+'GP1 Feb 24'!F156+'GP1 Mar 24'!F156+'Error Corrections'!F152</f>
        <v>0</v>
      </c>
      <c r="H151" s="168" t="str">
        <f>IF('Member Info'!O152="", 'Member Info'!K152, "CHANGED MID YEAR")</f>
        <v/>
      </c>
      <c r="I151" s="167"/>
      <c r="J151" s="167"/>
      <c r="K151" s="167"/>
      <c r="L151" s="167"/>
      <c r="M151" s="167">
        <f>'GP1 April 23'!H156+'GP1 May 23'!H156+'GP1 June 23'!H156+'GP1 July 23'!H156+'GP1 Aug 23'!H156+'GP1 Sep 23'!H156+'GP1 Oct 23'!H156+'GP1 Nov 23'!H156+'GP1 Dec 23'!H156+'GP1 Jan 24'!H156+'GP1 Feb 24'!H156+'GP1 Mar 24'!H156+'Error Corrections'!M152</f>
        <v>0</v>
      </c>
      <c r="N151" s="167">
        <f>'GP1 April 23'!I156+'GP1 May 23'!I156+'GP1 June 23'!I156+'GP1 July 23'!I156+'GP1 Aug 23'!I156+'GP1 Sep 23'!I156+'GP1 Oct 23'!I156+'GP1 Nov 23'!I156+'GP1 Dec 23'!I156+'GP1 Jan 24'!I156+'GP1 Feb 24'!I156+'GP1 Mar 24'!I156+'Error Corrections'!N152</f>
        <v>0</v>
      </c>
      <c r="O151" s="215" t="str">
        <f>IF('Error Corrections'!AA152=TRUE, "TRUE", "")</f>
        <v/>
      </c>
      <c r="P151" s="213">
        <f>'Member Info'!Q152</f>
        <v>0</v>
      </c>
      <c r="Q151" s="149">
        <f t="shared" si="6"/>
        <v>0</v>
      </c>
      <c r="R151" s="87">
        <f t="shared" si="7"/>
        <v>0</v>
      </c>
      <c r="S151" s="184">
        <f>(G151/100*'Member Info'!$W$2)</f>
        <v>0</v>
      </c>
      <c r="T151" s="185" t="e">
        <f>G151/100*('Member Info'!K152+'Member Info'!L152)</f>
        <v>#VALUE!</v>
      </c>
      <c r="U151" s="184" t="e">
        <f t="shared" si="8"/>
        <v>#DIV/0!</v>
      </c>
      <c r="V151" s="184" t="e">
        <f t="shared" si="9"/>
        <v>#VALUE!</v>
      </c>
      <c r="W151" s="186" t="e">
        <f t="shared" si="10"/>
        <v>#DIV/0!</v>
      </c>
      <c r="X151" s="187" t="e">
        <f t="shared" si="11"/>
        <v>#VALUE!</v>
      </c>
      <c r="Y151" s="126">
        <f>SUM('GP1 April 23'!AH156+'GP1 May 23'!AH156+'GP1 June 23'!AH156+'GP1 July 23'!AH156+'GP1 Aug 23'!AH156+'GP1 Sep 23'!AH156+'GP1 Oct 23'!AH156+'GP1 Nov 23'!AH156+'GP1 Dec 23'!AH156+'GP1 Jan 24'!AH156+'GP1 Feb 24'!AH156+'GP1 Mar 24'!AH156)</f>
        <v>0</v>
      </c>
      <c r="Z151" s="88" t="e">
        <f>(((IF('GP1 April 23'!M156=1,'GP1 April 23'!G156,0))+
(IF('GP1 May 23'!M156=1,'GP1 May 23'!G156,0))+
(IF('GP1 June 23'!M156=1,'GP1 June 23'!G156,0))+
(IF('GP1 July 23'!M156=1,'GP1 July 23'!G156,0))+
(IF('GP1 Aug 23'!M156=1,'GP1 Aug 23'!G156,0))+
(IF('GP1 Sep 23'!M156=1,'GP1 Sep 23'!G156,0))+
(IF('GP1 Oct 23'!M156=1,'GP1 Oct 23'!G156,0))+
(IF('GP1 Nov 23'!M156=1,'GP1 Nov 23'!G156,0))+
(IF('GP1 Dec 23'!M156=1,'GP1 Dec 23'!G156,0))+
(IF('GP1 Jan 24'!M156=1,'GP1 Jan 24'!G156,0))+
(IF('GP1 Feb 24'!M156=1,'GP1 Feb 24'!G156,0))+
(IF('GP1 Mar 24'!M156=1,'GP1 Mar 24'!G156,0)))/AA151)</f>
        <v>#DIV/0!</v>
      </c>
      <c r="AA151" s="88">
        <f>SUM('GP1 April 23'!M156,'GP1 May 23'!M156,'GP1 June 23'!M156,'GP1 July 23'!M156,'GP1 Aug 23'!M156,'GP1 Sep 23'!M156,'GP1 Oct 23'!M156,'GP1 Nov 23'!M156,'GP1 Dec 23'!M156,'GP1 Jan 24'!M156,'GP1 Feb 24'!M156,'GP1 Mar 24'!M156)</f>
        <v>0</v>
      </c>
    </row>
    <row r="152" spans="1:27" s="2" customFormat="1" x14ac:dyDescent="0.25">
      <c r="A152" s="4">
        <v>125</v>
      </c>
      <c r="B152" s="166">
        <f>'Member Info'!D153</f>
        <v>0</v>
      </c>
      <c r="C152" s="166">
        <f>'Member Info'!E153</f>
        <v>0</v>
      </c>
      <c r="D152" s="166" t="str">
        <f>'Member Info'!G153</f>
        <v/>
      </c>
      <c r="E152" s="166"/>
      <c r="F152" s="167">
        <f>'Member Info'!B153</f>
        <v>0</v>
      </c>
      <c r="G152" s="167">
        <f>'GP1 April 23'!F157+'GP1 May 23'!F157+'GP1 June 23'!F157+'GP1 July 23'!F157+'GP1 Aug 23'!F157+'GP1 Sep 23'!F157+'GP1 Oct 23'!F157+'GP1 Nov 23'!F157+'GP1 Dec 23'!F157+'GP1 Jan 24'!F157+'GP1 Feb 24'!F157+'GP1 Mar 24'!F157+'Error Corrections'!F153</f>
        <v>0</v>
      </c>
      <c r="H152" s="168" t="str">
        <f>IF('Member Info'!O153="", 'Member Info'!K153, "CHANGED MID YEAR")</f>
        <v/>
      </c>
      <c r="I152" s="167"/>
      <c r="J152" s="167"/>
      <c r="K152" s="167"/>
      <c r="L152" s="167"/>
      <c r="M152" s="167">
        <f>'GP1 April 23'!H157+'GP1 May 23'!H157+'GP1 June 23'!H157+'GP1 July 23'!H157+'GP1 Aug 23'!H157+'GP1 Sep 23'!H157+'GP1 Oct 23'!H157+'GP1 Nov 23'!H157+'GP1 Dec 23'!H157+'GP1 Jan 24'!H157+'GP1 Feb 24'!H157+'GP1 Mar 24'!H157+'Error Corrections'!M153</f>
        <v>0</v>
      </c>
      <c r="N152" s="167">
        <f>'GP1 April 23'!I157+'GP1 May 23'!I157+'GP1 June 23'!I157+'GP1 July 23'!I157+'GP1 Aug 23'!I157+'GP1 Sep 23'!I157+'GP1 Oct 23'!I157+'GP1 Nov 23'!I157+'GP1 Dec 23'!I157+'GP1 Jan 24'!I157+'GP1 Feb 24'!I157+'GP1 Mar 24'!I157+'Error Corrections'!N153</f>
        <v>0</v>
      </c>
      <c r="O152" s="215" t="str">
        <f>IF('Error Corrections'!AA153=TRUE, "TRUE", "")</f>
        <v/>
      </c>
      <c r="P152" s="213">
        <f>'Member Info'!Q153</f>
        <v>0</v>
      </c>
      <c r="Q152" s="149">
        <f t="shared" si="6"/>
        <v>0</v>
      </c>
      <c r="R152" s="87">
        <f t="shared" si="7"/>
        <v>0</v>
      </c>
      <c r="S152" s="184">
        <f>(G152/100*'Member Info'!$W$2)</f>
        <v>0</v>
      </c>
      <c r="T152" s="185" t="e">
        <f>G152/100*('Member Info'!K153+'Member Info'!L153)</f>
        <v>#VALUE!</v>
      </c>
      <c r="U152" s="184" t="e">
        <f t="shared" si="8"/>
        <v>#DIV/0!</v>
      </c>
      <c r="V152" s="184" t="e">
        <f t="shared" si="9"/>
        <v>#VALUE!</v>
      </c>
      <c r="W152" s="186" t="e">
        <f t="shared" si="10"/>
        <v>#DIV/0!</v>
      </c>
      <c r="X152" s="187" t="e">
        <f t="shared" si="11"/>
        <v>#VALUE!</v>
      </c>
      <c r="Y152" s="126">
        <f>SUM('GP1 April 23'!AH157+'GP1 May 23'!AH157+'GP1 June 23'!AH157+'GP1 July 23'!AH157+'GP1 Aug 23'!AH157+'GP1 Sep 23'!AH157+'GP1 Oct 23'!AH157+'GP1 Nov 23'!AH157+'GP1 Dec 23'!AH157+'GP1 Jan 24'!AH157+'GP1 Feb 24'!AH157+'GP1 Mar 24'!AH157)</f>
        <v>0</v>
      </c>
      <c r="Z152" s="88" t="e">
        <f>(((IF('GP1 April 23'!M157=1,'GP1 April 23'!G157,0))+
(IF('GP1 May 23'!M157=1,'GP1 May 23'!G157,0))+
(IF('GP1 June 23'!M157=1,'GP1 June 23'!G157,0))+
(IF('GP1 July 23'!M157=1,'GP1 July 23'!G157,0))+
(IF('GP1 Aug 23'!M157=1,'GP1 Aug 23'!G157,0))+
(IF('GP1 Sep 23'!M157=1,'GP1 Sep 23'!G157,0))+
(IF('GP1 Oct 23'!M157=1,'GP1 Oct 23'!G157,0))+
(IF('GP1 Nov 23'!M157=1,'GP1 Nov 23'!G157,0))+
(IF('GP1 Dec 23'!M157=1,'GP1 Dec 23'!G157,0))+
(IF('GP1 Jan 24'!M157=1,'GP1 Jan 24'!G157,0))+
(IF('GP1 Feb 24'!M157=1,'GP1 Feb 24'!G157,0))+
(IF('GP1 Mar 24'!M157=1,'GP1 Mar 24'!G157,0)))/AA152)</f>
        <v>#DIV/0!</v>
      </c>
      <c r="AA152" s="88">
        <f>SUM('GP1 April 23'!M157,'GP1 May 23'!M157,'GP1 June 23'!M157,'GP1 July 23'!M157,'GP1 Aug 23'!M157,'GP1 Sep 23'!M157,'GP1 Oct 23'!M157,'GP1 Nov 23'!M157,'GP1 Dec 23'!M157,'GP1 Jan 24'!M157,'GP1 Feb 24'!M157,'GP1 Mar 24'!M157)</f>
        <v>0</v>
      </c>
    </row>
    <row r="153" spans="1:27" s="2" customFormat="1" x14ac:dyDescent="0.25">
      <c r="A153" s="4">
        <v>126</v>
      </c>
      <c r="B153" s="166">
        <f>'Member Info'!D154</f>
        <v>0</v>
      </c>
      <c r="C153" s="166">
        <f>'Member Info'!E154</f>
        <v>0</v>
      </c>
      <c r="D153" s="166" t="str">
        <f>'Member Info'!G154</f>
        <v/>
      </c>
      <c r="E153" s="166"/>
      <c r="F153" s="167">
        <f>'Member Info'!B154</f>
        <v>0</v>
      </c>
      <c r="G153" s="167">
        <f>'GP1 April 23'!F158+'GP1 May 23'!F158+'GP1 June 23'!F158+'GP1 July 23'!F158+'GP1 Aug 23'!F158+'GP1 Sep 23'!F158+'GP1 Oct 23'!F158+'GP1 Nov 23'!F158+'GP1 Dec 23'!F158+'GP1 Jan 24'!F158+'GP1 Feb 24'!F158+'GP1 Mar 24'!F158+'Error Corrections'!F154</f>
        <v>0</v>
      </c>
      <c r="H153" s="168" t="str">
        <f>IF('Member Info'!O154="", 'Member Info'!K154, "CHANGED MID YEAR")</f>
        <v/>
      </c>
      <c r="I153" s="167"/>
      <c r="J153" s="167"/>
      <c r="K153" s="167"/>
      <c r="L153" s="167"/>
      <c r="M153" s="167">
        <f>'GP1 April 23'!H158+'GP1 May 23'!H158+'GP1 June 23'!H158+'GP1 July 23'!H158+'GP1 Aug 23'!H158+'GP1 Sep 23'!H158+'GP1 Oct 23'!H158+'GP1 Nov 23'!H158+'GP1 Dec 23'!H158+'GP1 Jan 24'!H158+'GP1 Feb 24'!H158+'GP1 Mar 24'!H158+'Error Corrections'!M154</f>
        <v>0</v>
      </c>
      <c r="N153" s="167">
        <f>'GP1 April 23'!I158+'GP1 May 23'!I158+'GP1 June 23'!I158+'GP1 July 23'!I158+'GP1 Aug 23'!I158+'GP1 Sep 23'!I158+'GP1 Oct 23'!I158+'GP1 Nov 23'!I158+'GP1 Dec 23'!I158+'GP1 Jan 24'!I158+'GP1 Feb 24'!I158+'GP1 Mar 24'!I158+'Error Corrections'!N154</f>
        <v>0</v>
      </c>
      <c r="O153" s="215" t="str">
        <f>IF('Error Corrections'!AA154=TRUE, "TRUE", "")</f>
        <v/>
      </c>
      <c r="P153" s="213">
        <f>'Member Info'!Q154</f>
        <v>0</v>
      </c>
      <c r="Q153" s="149">
        <f t="shared" si="6"/>
        <v>0</v>
      </c>
      <c r="R153" s="87">
        <f t="shared" si="7"/>
        <v>0</v>
      </c>
      <c r="S153" s="184">
        <f>(G153/100*'Member Info'!$W$2)</f>
        <v>0</v>
      </c>
      <c r="T153" s="185" t="e">
        <f>G153/100*('Member Info'!K154+'Member Info'!L154)</f>
        <v>#VALUE!</v>
      </c>
      <c r="U153" s="184" t="e">
        <f t="shared" si="8"/>
        <v>#DIV/0!</v>
      </c>
      <c r="V153" s="184" t="e">
        <f t="shared" si="9"/>
        <v>#VALUE!</v>
      </c>
      <c r="W153" s="186" t="e">
        <f t="shared" si="10"/>
        <v>#DIV/0!</v>
      </c>
      <c r="X153" s="187" t="e">
        <f t="shared" si="11"/>
        <v>#VALUE!</v>
      </c>
      <c r="Y153" s="126">
        <f>SUM('GP1 April 23'!AH158+'GP1 May 23'!AH158+'GP1 June 23'!AH158+'GP1 July 23'!AH158+'GP1 Aug 23'!AH158+'GP1 Sep 23'!AH158+'GP1 Oct 23'!AH158+'GP1 Nov 23'!AH158+'GP1 Dec 23'!AH158+'GP1 Jan 24'!AH158+'GP1 Feb 24'!AH158+'GP1 Mar 24'!AH158)</f>
        <v>0</v>
      </c>
      <c r="Z153" s="88" t="e">
        <f>(((IF('GP1 April 23'!M158=1,'GP1 April 23'!G158,0))+
(IF('GP1 May 23'!M158=1,'GP1 May 23'!G158,0))+
(IF('GP1 June 23'!M158=1,'GP1 June 23'!G158,0))+
(IF('GP1 July 23'!M158=1,'GP1 July 23'!G158,0))+
(IF('GP1 Aug 23'!M158=1,'GP1 Aug 23'!G158,0))+
(IF('GP1 Sep 23'!M158=1,'GP1 Sep 23'!G158,0))+
(IF('GP1 Oct 23'!M158=1,'GP1 Oct 23'!G158,0))+
(IF('GP1 Nov 23'!M158=1,'GP1 Nov 23'!G158,0))+
(IF('GP1 Dec 23'!M158=1,'GP1 Dec 23'!G158,0))+
(IF('GP1 Jan 24'!M158=1,'GP1 Jan 24'!G158,0))+
(IF('GP1 Feb 24'!M158=1,'GP1 Feb 24'!G158,0))+
(IF('GP1 Mar 24'!M158=1,'GP1 Mar 24'!G158,0)))/AA153)</f>
        <v>#DIV/0!</v>
      </c>
      <c r="AA153" s="88">
        <f>SUM('GP1 April 23'!M158,'GP1 May 23'!M158,'GP1 June 23'!M158,'GP1 July 23'!M158,'GP1 Aug 23'!M158,'GP1 Sep 23'!M158,'GP1 Oct 23'!M158,'GP1 Nov 23'!M158,'GP1 Dec 23'!M158,'GP1 Jan 24'!M158,'GP1 Feb 24'!M158,'GP1 Mar 24'!M158)</f>
        <v>0</v>
      </c>
    </row>
    <row r="154" spans="1:27" s="2" customFormat="1" x14ac:dyDescent="0.25">
      <c r="A154" s="4">
        <v>127</v>
      </c>
      <c r="B154" s="166">
        <f>'Member Info'!D155</f>
        <v>0</v>
      </c>
      <c r="C154" s="166">
        <f>'Member Info'!E155</f>
        <v>0</v>
      </c>
      <c r="D154" s="166" t="str">
        <f>'Member Info'!G155</f>
        <v/>
      </c>
      <c r="E154" s="166"/>
      <c r="F154" s="167">
        <f>'Member Info'!B155</f>
        <v>0</v>
      </c>
      <c r="G154" s="167">
        <f>'GP1 April 23'!F159+'GP1 May 23'!F159+'GP1 June 23'!F159+'GP1 July 23'!F159+'GP1 Aug 23'!F159+'GP1 Sep 23'!F159+'GP1 Oct 23'!F159+'GP1 Nov 23'!F159+'GP1 Dec 23'!F159+'GP1 Jan 24'!F159+'GP1 Feb 24'!F159+'GP1 Mar 24'!F159+'Error Corrections'!F155</f>
        <v>0</v>
      </c>
      <c r="H154" s="168" t="str">
        <f>IF('Member Info'!O155="", 'Member Info'!K155, "CHANGED MID YEAR")</f>
        <v/>
      </c>
      <c r="I154" s="167"/>
      <c r="J154" s="167"/>
      <c r="K154" s="167"/>
      <c r="L154" s="167"/>
      <c r="M154" s="167">
        <f>'GP1 April 23'!H159+'GP1 May 23'!H159+'GP1 June 23'!H159+'GP1 July 23'!H159+'GP1 Aug 23'!H159+'GP1 Sep 23'!H159+'GP1 Oct 23'!H159+'GP1 Nov 23'!H159+'GP1 Dec 23'!H159+'GP1 Jan 24'!H159+'GP1 Feb 24'!H159+'GP1 Mar 24'!H159+'Error Corrections'!M155</f>
        <v>0</v>
      </c>
      <c r="N154" s="167">
        <f>'GP1 April 23'!I159+'GP1 May 23'!I159+'GP1 June 23'!I159+'GP1 July 23'!I159+'GP1 Aug 23'!I159+'GP1 Sep 23'!I159+'GP1 Oct 23'!I159+'GP1 Nov 23'!I159+'GP1 Dec 23'!I159+'GP1 Jan 24'!I159+'GP1 Feb 24'!I159+'GP1 Mar 24'!I159+'Error Corrections'!N155</f>
        <v>0</v>
      </c>
      <c r="O154" s="215" t="str">
        <f>IF('Error Corrections'!AA155=TRUE, "TRUE", "")</f>
        <v/>
      </c>
      <c r="P154" s="213">
        <f>'Member Info'!Q155</f>
        <v>0</v>
      </c>
      <c r="Q154" s="149">
        <f t="shared" si="6"/>
        <v>0</v>
      </c>
      <c r="R154" s="87">
        <f t="shared" si="7"/>
        <v>0</v>
      </c>
      <c r="S154" s="184">
        <f>(G154/100*'Member Info'!$W$2)</f>
        <v>0</v>
      </c>
      <c r="T154" s="185" t="e">
        <f>G154/100*('Member Info'!K155+'Member Info'!L155)</f>
        <v>#VALUE!</v>
      </c>
      <c r="U154" s="184" t="e">
        <f t="shared" si="8"/>
        <v>#DIV/0!</v>
      </c>
      <c r="V154" s="184" t="e">
        <f t="shared" si="9"/>
        <v>#VALUE!</v>
      </c>
      <c r="W154" s="186" t="e">
        <f t="shared" si="10"/>
        <v>#DIV/0!</v>
      </c>
      <c r="X154" s="187" t="e">
        <f t="shared" si="11"/>
        <v>#VALUE!</v>
      </c>
      <c r="Y154" s="126">
        <f>SUM('GP1 April 23'!AH159+'GP1 May 23'!AH159+'GP1 June 23'!AH159+'GP1 July 23'!AH159+'GP1 Aug 23'!AH159+'GP1 Sep 23'!AH159+'GP1 Oct 23'!AH159+'GP1 Nov 23'!AH159+'GP1 Dec 23'!AH159+'GP1 Jan 24'!AH159+'GP1 Feb 24'!AH159+'GP1 Mar 24'!AH159)</f>
        <v>0</v>
      </c>
      <c r="Z154" s="88" t="e">
        <f>(((IF('GP1 April 23'!M159=1,'GP1 April 23'!G159,0))+
(IF('GP1 May 23'!M159=1,'GP1 May 23'!G159,0))+
(IF('GP1 June 23'!M159=1,'GP1 June 23'!G159,0))+
(IF('GP1 July 23'!M159=1,'GP1 July 23'!G159,0))+
(IF('GP1 Aug 23'!M159=1,'GP1 Aug 23'!G159,0))+
(IF('GP1 Sep 23'!M159=1,'GP1 Sep 23'!G159,0))+
(IF('GP1 Oct 23'!M159=1,'GP1 Oct 23'!G159,0))+
(IF('GP1 Nov 23'!M159=1,'GP1 Nov 23'!G159,0))+
(IF('GP1 Dec 23'!M159=1,'GP1 Dec 23'!G159,0))+
(IF('GP1 Jan 24'!M159=1,'GP1 Jan 24'!G159,0))+
(IF('GP1 Feb 24'!M159=1,'GP1 Feb 24'!G159,0))+
(IF('GP1 Mar 24'!M159=1,'GP1 Mar 24'!G159,0)))/AA154)</f>
        <v>#DIV/0!</v>
      </c>
      <c r="AA154" s="88">
        <f>SUM('GP1 April 23'!M159,'GP1 May 23'!M159,'GP1 June 23'!M159,'GP1 July 23'!M159,'GP1 Aug 23'!M159,'GP1 Sep 23'!M159,'GP1 Oct 23'!M159,'GP1 Nov 23'!M159,'GP1 Dec 23'!M159,'GP1 Jan 24'!M159,'GP1 Feb 24'!M159,'GP1 Mar 24'!M159)</f>
        <v>0</v>
      </c>
    </row>
    <row r="155" spans="1:27" s="2" customFormat="1" x14ac:dyDescent="0.25">
      <c r="A155" s="4">
        <v>128</v>
      </c>
      <c r="B155" s="166">
        <f>'Member Info'!D156</f>
        <v>0</v>
      </c>
      <c r="C155" s="166">
        <f>'Member Info'!E156</f>
        <v>0</v>
      </c>
      <c r="D155" s="166" t="str">
        <f>'Member Info'!G156</f>
        <v/>
      </c>
      <c r="E155" s="166"/>
      <c r="F155" s="167">
        <f>'Member Info'!B156</f>
        <v>0</v>
      </c>
      <c r="G155" s="167">
        <f>'GP1 April 23'!F160+'GP1 May 23'!F160+'GP1 June 23'!F160+'GP1 July 23'!F160+'GP1 Aug 23'!F160+'GP1 Sep 23'!F160+'GP1 Oct 23'!F160+'GP1 Nov 23'!F160+'GP1 Dec 23'!F160+'GP1 Jan 24'!F160+'GP1 Feb 24'!F160+'GP1 Mar 24'!F160+'Error Corrections'!F156</f>
        <v>0</v>
      </c>
      <c r="H155" s="168" t="str">
        <f>IF('Member Info'!O156="", 'Member Info'!K156, "CHANGED MID YEAR")</f>
        <v/>
      </c>
      <c r="I155" s="167"/>
      <c r="J155" s="167"/>
      <c r="K155" s="167"/>
      <c r="L155" s="167"/>
      <c r="M155" s="167">
        <f>'GP1 April 23'!H160+'GP1 May 23'!H160+'GP1 June 23'!H160+'GP1 July 23'!H160+'GP1 Aug 23'!H160+'GP1 Sep 23'!H160+'GP1 Oct 23'!H160+'GP1 Nov 23'!H160+'GP1 Dec 23'!H160+'GP1 Jan 24'!H160+'GP1 Feb 24'!H160+'GP1 Mar 24'!H160+'Error Corrections'!M156</f>
        <v>0</v>
      </c>
      <c r="N155" s="167">
        <f>'GP1 April 23'!I160+'GP1 May 23'!I160+'GP1 June 23'!I160+'GP1 July 23'!I160+'GP1 Aug 23'!I160+'GP1 Sep 23'!I160+'GP1 Oct 23'!I160+'GP1 Nov 23'!I160+'GP1 Dec 23'!I160+'GP1 Jan 24'!I160+'GP1 Feb 24'!I160+'GP1 Mar 24'!I160+'Error Corrections'!N156</f>
        <v>0</v>
      </c>
      <c r="O155" s="215" t="str">
        <f>IF('Error Corrections'!AA156=TRUE, "TRUE", "")</f>
        <v/>
      </c>
      <c r="P155" s="213">
        <f>'Member Info'!Q156</f>
        <v>0</v>
      </c>
      <c r="Q155" s="149">
        <f t="shared" si="6"/>
        <v>0</v>
      </c>
      <c r="R155" s="87">
        <f t="shared" si="7"/>
        <v>0</v>
      </c>
      <c r="S155" s="184">
        <f>(G155/100*'Member Info'!$W$2)</f>
        <v>0</v>
      </c>
      <c r="T155" s="185" t="e">
        <f>G155/100*('Member Info'!K156+'Member Info'!L156)</f>
        <v>#VALUE!</v>
      </c>
      <c r="U155" s="184" t="e">
        <f t="shared" si="8"/>
        <v>#DIV/0!</v>
      </c>
      <c r="V155" s="184" t="e">
        <f t="shared" si="9"/>
        <v>#VALUE!</v>
      </c>
      <c r="W155" s="186" t="e">
        <f t="shared" si="10"/>
        <v>#DIV/0!</v>
      </c>
      <c r="X155" s="187" t="e">
        <f t="shared" si="11"/>
        <v>#VALUE!</v>
      </c>
      <c r="Y155" s="126">
        <f>SUM('GP1 April 23'!AH160+'GP1 May 23'!AH160+'GP1 June 23'!AH160+'GP1 July 23'!AH160+'GP1 Aug 23'!AH160+'GP1 Sep 23'!AH160+'GP1 Oct 23'!AH160+'GP1 Nov 23'!AH160+'GP1 Dec 23'!AH160+'GP1 Jan 24'!AH160+'GP1 Feb 24'!AH160+'GP1 Mar 24'!AH160)</f>
        <v>0</v>
      </c>
      <c r="Z155" s="88" t="e">
        <f>(((IF('GP1 April 23'!M160=1,'GP1 April 23'!G160,0))+
(IF('GP1 May 23'!M160=1,'GP1 May 23'!G160,0))+
(IF('GP1 June 23'!M160=1,'GP1 June 23'!G160,0))+
(IF('GP1 July 23'!M160=1,'GP1 July 23'!G160,0))+
(IF('GP1 Aug 23'!M160=1,'GP1 Aug 23'!G160,0))+
(IF('GP1 Sep 23'!M160=1,'GP1 Sep 23'!G160,0))+
(IF('GP1 Oct 23'!M160=1,'GP1 Oct 23'!G160,0))+
(IF('GP1 Nov 23'!M160=1,'GP1 Nov 23'!G160,0))+
(IF('GP1 Dec 23'!M160=1,'GP1 Dec 23'!G160,0))+
(IF('GP1 Jan 24'!M160=1,'GP1 Jan 24'!G160,0))+
(IF('GP1 Feb 24'!M160=1,'GP1 Feb 24'!G160,0))+
(IF('GP1 Mar 24'!M160=1,'GP1 Mar 24'!G160,0)))/AA155)</f>
        <v>#DIV/0!</v>
      </c>
      <c r="AA155" s="88">
        <f>SUM('GP1 April 23'!M160,'GP1 May 23'!M160,'GP1 June 23'!M160,'GP1 July 23'!M160,'GP1 Aug 23'!M160,'GP1 Sep 23'!M160,'GP1 Oct 23'!M160,'GP1 Nov 23'!M160,'GP1 Dec 23'!M160,'GP1 Jan 24'!M160,'GP1 Feb 24'!M160,'GP1 Mar 24'!M160)</f>
        <v>0</v>
      </c>
    </row>
    <row r="156" spans="1:27" s="2" customFormat="1" x14ac:dyDescent="0.25">
      <c r="A156" s="4">
        <v>129</v>
      </c>
      <c r="B156" s="166">
        <f>'Member Info'!D157</f>
        <v>0</v>
      </c>
      <c r="C156" s="166">
        <f>'Member Info'!E157</f>
        <v>0</v>
      </c>
      <c r="D156" s="166" t="str">
        <f>'Member Info'!G157</f>
        <v/>
      </c>
      <c r="E156" s="166"/>
      <c r="F156" s="167">
        <f>'Member Info'!B157</f>
        <v>0</v>
      </c>
      <c r="G156" s="167">
        <f>'GP1 April 23'!F161+'GP1 May 23'!F161+'GP1 June 23'!F161+'GP1 July 23'!F161+'GP1 Aug 23'!F161+'GP1 Sep 23'!F161+'GP1 Oct 23'!F161+'GP1 Nov 23'!F161+'GP1 Dec 23'!F161+'GP1 Jan 24'!F161+'GP1 Feb 24'!F161+'GP1 Mar 24'!F161+'Error Corrections'!F157</f>
        <v>0</v>
      </c>
      <c r="H156" s="168" t="str">
        <f>IF('Member Info'!O157="", 'Member Info'!K157, "CHANGED MID YEAR")</f>
        <v/>
      </c>
      <c r="I156" s="167"/>
      <c r="J156" s="167"/>
      <c r="K156" s="167"/>
      <c r="L156" s="167"/>
      <c r="M156" s="167">
        <f>'GP1 April 23'!H161+'GP1 May 23'!H161+'GP1 June 23'!H161+'GP1 July 23'!H161+'GP1 Aug 23'!H161+'GP1 Sep 23'!H161+'GP1 Oct 23'!H161+'GP1 Nov 23'!H161+'GP1 Dec 23'!H161+'GP1 Jan 24'!H161+'GP1 Feb 24'!H161+'GP1 Mar 24'!H161+'Error Corrections'!M157</f>
        <v>0</v>
      </c>
      <c r="N156" s="167">
        <f>'GP1 April 23'!I161+'GP1 May 23'!I161+'GP1 June 23'!I161+'GP1 July 23'!I161+'GP1 Aug 23'!I161+'GP1 Sep 23'!I161+'GP1 Oct 23'!I161+'GP1 Nov 23'!I161+'GP1 Dec 23'!I161+'GP1 Jan 24'!I161+'GP1 Feb 24'!I161+'GP1 Mar 24'!I161+'Error Corrections'!N157</f>
        <v>0</v>
      </c>
      <c r="O156" s="215" t="str">
        <f>IF('Error Corrections'!AA157=TRUE, "TRUE", "")</f>
        <v/>
      </c>
      <c r="P156" s="213">
        <f>'Member Info'!Q157</f>
        <v>0</v>
      </c>
      <c r="Q156" s="149">
        <f t="shared" si="6"/>
        <v>0</v>
      </c>
      <c r="R156" s="87">
        <f t="shared" si="7"/>
        <v>0</v>
      </c>
      <c r="S156" s="184">
        <f>(G156/100*'Member Info'!$W$2)</f>
        <v>0</v>
      </c>
      <c r="T156" s="185" t="e">
        <f>G156/100*('Member Info'!K157+'Member Info'!L157)</f>
        <v>#VALUE!</v>
      </c>
      <c r="U156" s="184" t="e">
        <f t="shared" si="8"/>
        <v>#DIV/0!</v>
      </c>
      <c r="V156" s="184" t="e">
        <f t="shared" si="9"/>
        <v>#VALUE!</v>
      </c>
      <c r="W156" s="186" t="e">
        <f t="shared" si="10"/>
        <v>#DIV/0!</v>
      </c>
      <c r="X156" s="187" t="e">
        <f t="shared" si="11"/>
        <v>#VALUE!</v>
      </c>
      <c r="Y156" s="126">
        <f>SUM('GP1 April 23'!AH161+'GP1 May 23'!AH161+'GP1 June 23'!AH161+'GP1 July 23'!AH161+'GP1 Aug 23'!AH161+'GP1 Sep 23'!AH161+'GP1 Oct 23'!AH161+'GP1 Nov 23'!AH161+'GP1 Dec 23'!AH161+'GP1 Jan 24'!AH161+'GP1 Feb 24'!AH161+'GP1 Mar 24'!AH161)</f>
        <v>0</v>
      </c>
      <c r="Z156" s="88" t="e">
        <f>(((IF('GP1 April 23'!M161=1,'GP1 April 23'!G161,0))+
(IF('GP1 May 23'!M161=1,'GP1 May 23'!G161,0))+
(IF('GP1 June 23'!M161=1,'GP1 June 23'!G161,0))+
(IF('GP1 July 23'!M161=1,'GP1 July 23'!G161,0))+
(IF('GP1 Aug 23'!M161=1,'GP1 Aug 23'!G161,0))+
(IF('GP1 Sep 23'!M161=1,'GP1 Sep 23'!G161,0))+
(IF('GP1 Oct 23'!M161=1,'GP1 Oct 23'!G161,0))+
(IF('GP1 Nov 23'!M161=1,'GP1 Nov 23'!G161,0))+
(IF('GP1 Dec 23'!M161=1,'GP1 Dec 23'!G161,0))+
(IF('GP1 Jan 24'!M161=1,'GP1 Jan 24'!G161,0))+
(IF('GP1 Feb 24'!M161=1,'GP1 Feb 24'!G161,0))+
(IF('GP1 Mar 24'!M161=1,'GP1 Mar 24'!G161,0)))/AA156)</f>
        <v>#DIV/0!</v>
      </c>
      <c r="AA156" s="88">
        <f>SUM('GP1 April 23'!M161,'GP1 May 23'!M161,'GP1 June 23'!M161,'GP1 July 23'!M161,'GP1 Aug 23'!M161,'GP1 Sep 23'!M161,'GP1 Oct 23'!M161,'GP1 Nov 23'!M161,'GP1 Dec 23'!M161,'GP1 Jan 24'!M161,'GP1 Feb 24'!M161,'GP1 Mar 24'!M161)</f>
        <v>0</v>
      </c>
    </row>
    <row r="157" spans="1:27" s="2" customFormat="1" x14ac:dyDescent="0.25">
      <c r="A157" s="4">
        <v>130</v>
      </c>
      <c r="B157" s="166">
        <f>'Member Info'!D158</f>
        <v>0</v>
      </c>
      <c r="C157" s="166">
        <f>'Member Info'!E158</f>
        <v>0</v>
      </c>
      <c r="D157" s="166" t="str">
        <f>'Member Info'!G158</f>
        <v/>
      </c>
      <c r="E157" s="166"/>
      <c r="F157" s="167">
        <f>'Member Info'!B158</f>
        <v>0</v>
      </c>
      <c r="G157" s="167">
        <f>'GP1 April 23'!F162+'GP1 May 23'!F162+'GP1 June 23'!F162+'GP1 July 23'!F162+'GP1 Aug 23'!F162+'GP1 Sep 23'!F162+'GP1 Oct 23'!F162+'GP1 Nov 23'!F162+'GP1 Dec 23'!F162+'GP1 Jan 24'!F162+'GP1 Feb 24'!F162+'GP1 Mar 24'!F162+'Error Corrections'!F158</f>
        <v>0</v>
      </c>
      <c r="H157" s="168" t="str">
        <f>IF('Member Info'!O158="", 'Member Info'!K158, "CHANGED MID YEAR")</f>
        <v/>
      </c>
      <c r="I157" s="167"/>
      <c r="J157" s="167"/>
      <c r="K157" s="167"/>
      <c r="L157" s="167"/>
      <c r="M157" s="167">
        <f>'GP1 April 23'!H162+'GP1 May 23'!H162+'GP1 June 23'!H162+'GP1 July 23'!H162+'GP1 Aug 23'!H162+'GP1 Sep 23'!H162+'GP1 Oct 23'!H162+'GP1 Nov 23'!H162+'GP1 Dec 23'!H162+'GP1 Jan 24'!H162+'GP1 Feb 24'!H162+'GP1 Mar 24'!H162+'Error Corrections'!M158</f>
        <v>0</v>
      </c>
      <c r="N157" s="167">
        <f>'GP1 April 23'!I162+'GP1 May 23'!I162+'GP1 June 23'!I162+'GP1 July 23'!I162+'GP1 Aug 23'!I162+'GP1 Sep 23'!I162+'GP1 Oct 23'!I162+'GP1 Nov 23'!I162+'GP1 Dec 23'!I162+'GP1 Jan 24'!I162+'GP1 Feb 24'!I162+'GP1 Mar 24'!I162+'Error Corrections'!N158</f>
        <v>0</v>
      </c>
      <c r="O157" s="215" t="str">
        <f>IF('Error Corrections'!AA158=TRUE, "TRUE", "")</f>
        <v/>
      </c>
      <c r="P157" s="213">
        <f>'Member Info'!Q158</f>
        <v>0</v>
      </c>
      <c r="Q157" s="149">
        <f t="shared" ref="Q157:Q177" si="12">M157+K157+I157</f>
        <v>0</v>
      </c>
      <c r="R157" s="87">
        <f t="shared" ref="R157:R177" si="13">N157+L157+J157</f>
        <v>0</v>
      </c>
      <c r="S157" s="184">
        <f>(G157/100*'Member Info'!$W$2)</f>
        <v>0</v>
      </c>
      <c r="T157" s="185" t="e">
        <f>G157/100*('Member Info'!K158+'Member Info'!L158)</f>
        <v>#VALUE!</v>
      </c>
      <c r="U157" s="184" t="e">
        <f t="shared" ref="U157:U177" si="14">(100-(Q157/S157*100))</f>
        <v>#DIV/0!</v>
      </c>
      <c r="V157" s="184" t="e">
        <f t="shared" ref="V157:V177" si="15">(100-(R157/T157*100))</f>
        <v>#VALUE!</v>
      </c>
      <c r="W157" s="186" t="e">
        <f t="shared" ref="W157:W177" si="16">IF(U157&gt;4.99,1,IF(U157&lt;-4.99,1,0))</f>
        <v>#DIV/0!</v>
      </c>
      <c r="X157" s="187" t="e">
        <f t="shared" ref="X157:X177" si="17">IF(V157&gt;4.99,1,IF(V157&lt;-4.99,1,0))</f>
        <v>#VALUE!</v>
      </c>
      <c r="Y157" s="126">
        <f>SUM('GP1 April 23'!AH162+'GP1 May 23'!AH162+'GP1 June 23'!AH162+'GP1 July 23'!AH162+'GP1 Aug 23'!AH162+'GP1 Sep 23'!AH162+'GP1 Oct 23'!AH162+'GP1 Nov 23'!AH162+'GP1 Dec 23'!AH162+'GP1 Jan 24'!AH162+'GP1 Feb 24'!AH162+'GP1 Mar 24'!AH162)</f>
        <v>0</v>
      </c>
      <c r="Z157" s="88" t="e">
        <f>(((IF('GP1 April 23'!M162=1,'GP1 April 23'!G162,0))+
(IF('GP1 May 23'!M162=1,'GP1 May 23'!G162,0))+
(IF('GP1 June 23'!M162=1,'GP1 June 23'!G162,0))+
(IF('GP1 July 23'!M162=1,'GP1 July 23'!G162,0))+
(IF('GP1 Aug 23'!M162=1,'GP1 Aug 23'!G162,0))+
(IF('GP1 Sep 23'!M162=1,'GP1 Sep 23'!G162,0))+
(IF('GP1 Oct 23'!M162=1,'GP1 Oct 23'!G162,0))+
(IF('GP1 Nov 23'!M162=1,'GP1 Nov 23'!G162,0))+
(IF('GP1 Dec 23'!M162=1,'GP1 Dec 23'!G162,0))+
(IF('GP1 Jan 24'!M162=1,'GP1 Jan 24'!G162,0))+
(IF('GP1 Feb 24'!M162=1,'GP1 Feb 24'!G162,0))+
(IF('GP1 Mar 24'!M162=1,'GP1 Mar 24'!G162,0)))/AA157)</f>
        <v>#DIV/0!</v>
      </c>
      <c r="AA157" s="88">
        <f>SUM('GP1 April 23'!M162,'GP1 May 23'!M162,'GP1 June 23'!M162,'GP1 July 23'!M162,'GP1 Aug 23'!M162,'GP1 Sep 23'!M162,'GP1 Oct 23'!M162,'GP1 Nov 23'!M162,'GP1 Dec 23'!M162,'GP1 Jan 24'!M162,'GP1 Feb 24'!M162,'GP1 Mar 24'!M162)</f>
        <v>0</v>
      </c>
    </row>
    <row r="158" spans="1:27" s="2" customFormat="1" x14ac:dyDescent="0.25">
      <c r="A158" s="4">
        <v>131</v>
      </c>
      <c r="B158" s="166">
        <f>'Member Info'!D159</f>
        <v>0</v>
      </c>
      <c r="C158" s="166">
        <f>'Member Info'!E159</f>
        <v>0</v>
      </c>
      <c r="D158" s="166" t="str">
        <f>'Member Info'!G159</f>
        <v/>
      </c>
      <c r="E158" s="166"/>
      <c r="F158" s="167">
        <f>'Member Info'!B159</f>
        <v>0</v>
      </c>
      <c r="G158" s="167">
        <f>'GP1 April 23'!F163+'GP1 May 23'!F163+'GP1 June 23'!F163+'GP1 July 23'!F163+'GP1 Aug 23'!F163+'GP1 Sep 23'!F163+'GP1 Oct 23'!F163+'GP1 Nov 23'!F163+'GP1 Dec 23'!F163+'GP1 Jan 24'!F163+'GP1 Feb 24'!F163+'GP1 Mar 24'!F163+'Error Corrections'!F159</f>
        <v>0</v>
      </c>
      <c r="H158" s="168" t="str">
        <f>IF('Member Info'!O159="", 'Member Info'!K159, "CHANGED MID YEAR")</f>
        <v/>
      </c>
      <c r="I158" s="167"/>
      <c r="J158" s="167"/>
      <c r="K158" s="167"/>
      <c r="L158" s="167"/>
      <c r="M158" s="167">
        <f>'GP1 April 23'!H163+'GP1 May 23'!H163+'GP1 June 23'!H163+'GP1 July 23'!H163+'GP1 Aug 23'!H163+'GP1 Sep 23'!H163+'GP1 Oct 23'!H163+'GP1 Nov 23'!H163+'GP1 Dec 23'!H163+'GP1 Jan 24'!H163+'GP1 Feb 24'!H163+'GP1 Mar 24'!H163+'Error Corrections'!M159</f>
        <v>0</v>
      </c>
      <c r="N158" s="167">
        <f>'GP1 April 23'!I163+'GP1 May 23'!I163+'GP1 June 23'!I163+'GP1 July 23'!I163+'GP1 Aug 23'!I163+'GP1 Sep 23'!I163+'GP1 Oct 23'!I163+'GP1 Nov 23'!I163+'GP1 Dec 23'!I163+'GP1 Jan 24'!I163+'GP1 Feb 24'!I163+'GP1 Mar 24'!I163+'Error Corrections'!N159</f>
        <v>0</v>
      </c>
      <c r="O158" s="215" t="str">
        <f>IF('Error Corrections'!AA159=TRUE, "TRUE", "")</f>
        <v/>
      </c>
      <c r="P158" s="213">
        <f>'Member Info'!Q159</f>
        <v>0</v>
      </c>
      <c r="Q158" s="149">
        <f t="shared" si="12"/>
        <v>0</v>
      </c>
      <c r="R158" s="87">
        <f t="shared" si="13"/>
        <v>0</v>
      </c>
      <c r="S158" s="184">
        <f>(G158/100*'Member Info'!$W$2)</f>
        <v>0</v>
      </c>
      <c r="T158" s="185" t="e">
        <f>G158/100*('Member Info'!K159+'Member Info'!L159)</f>
        <v>#VALUE!</v>
      </c>
      <c r="U158" s="184" t="e">
        <f t="shared" si="14"/>
        <v>#DIV/0!</v>
      </c>
      <c r="V158" s="184" t="e">
        <f t="shared" si="15"/>
        <v>#VALUE!</v>
      </c>
      <c r="W158" s="186" t="e">
        <f t="shared" si="16"/>
        <v>#DIV/0!</v>
      </c>
      <c r="X158" s="187" t="e">
        <f t="shared" si="17"/>
        <v>#VALUE!</v>
      </c>
      <c r="Y158" s="126">
        <f>SUM('GP1 April 23'!AH163+'GP1 May 23'!AH163+'GP1 June 23'!AH163+'GP1 July 23'!AH163+'GP1 Aug 23'!AH163+'GP1 Sep 23'!AH163+'GP1 Oct 23'!AH163+'GP1 Nov 23'!AH163+'GP1 Dec 23'!AH163+'GP1 Jan 24'!AH163+'GP1 Feb 24'!AH163+'GP1 Mar 24'!AH163)</f>
        <v>0</v>
      </c>
      <c r="Z158" s="88" t="e">
        <f>(((IF('GP1 April 23'!M163=1,'GP1 April 23'!G163,0))+
(IF('GP1 May 23'!M163=1,'GP1 May 23'!G163,0))+
(IF('GP1 June 23'!M163=1,'GP1 June 23'!G163,0))+
(IF('GP1 July 23'!M163=1,'GP1 July 23'!G163,0))+
(IF('GP1 Aug 23'!M163=1,'GP1 Aug 23'!G163,0))+
(IF('GP1 Sep 23'!M163=1,'GP1 Sep 23'!G163,0))+
(IF('GP1 Oct 23'!M163=1,'GP1 Oct 23'!G163,0))+
(IF('GP1 Nov 23'!M163=1,'GP1 Nov 23'!G163,0))+
(IF('GP1 Dec 23'!M163=1,'GP1 Dec 23'!G163,0))+
(IF('GP1 Jan 24'!M163=1,'GP1 Jan 24'!G163,0))+
(IF('GP1 Feb 24'!M163=1,'GP1 Feb 24'!G163,0))+
(IF('GP1 Mar 24'!M163=1,'GP1 Mar 24'!G163,0)))/AA158)</f>
        <v>#DIV/0!</v>
      </c>
      <c r="AA158" s="88">
        <f>SUM('GP1 April 23'!M163,'GP1 May 23'!M163,'GP1 June 23'!M163,'GP1 July 23'!M163,'GP1 Aug 23'!M163,'GP1 Sep 23'!M163,'GP1 Oct 23'!M163,'GP1 Nov 23'!M163,'GP1 Dec 23'!M163,'GP1 Jan 24'!M163,'GP1 Feb 24'!M163,'GP1 Mar 24'!M163)</f>
        <v>0</v>
      </c>
    </row>
    <row r="159" spans="1:27" s="2" customFormat="1" x14ac:dyDescent="0.25">
      <c r="A159" s="4">
        <v>132</v>
      </c>
      <c r="B159" s="166">
        <f>'Member Info'!D160</f>
        <v>0</v>
      </c>
      <c r="C159" s="166">
        <f>'Member Info'!E160</f>
        <v>0</v>
      </c>
      <c r="D159" s="166" t="str">
        <f>'Member Info'!G160</f>
        <v/>
      </c>
      <c r="E159" s="166"/>
      <c r="F159" s="167">
        <f>'Member Info'!B160</f>
        <v>0</v>
      </c>
      <c r="G159" s="167">
        <f>'GP1 April 23'!F164+'GP1 May 23'!F164+'GP1 June 23'!F164+'GP1 July 23'!F164+'GP1 Aug 23'!F164+'GP1 Sep 23'!F164+'GP1 Oct 23'!F164+'GP1 Nov 23'!F164+'GP1 Dec 23'!F164+'GP1 Jan 24'!F164+'GP1 Feb 24'!F164+'GP1 Mar 24'!F164+'Error Corrections'!F160</f>
        <v>0</v>
      </c>
      <c r="H159" s="168" t="str">
        <f>IF('Member Info'!O160="", 'Member Info'!K160, "CHANGED MID YEAR")</f>
        <v/>
      </c>
      <c r="I159" s="167"/>
      <c r="J159" s="167"/>
      <c r="K159" s="167"/>
      <c r="L159" s="167"/>
      <c r="M159" s="167">
        <f>'GP1 April 23'!H164+'GP1 May 23'!H164+'GP1 June 23'!H164+'GP1 July 23'!H164+'GP1 Aug 23'!H164+'GP1 Sep 23'!H164+'GP1 Oct 23'!H164+'GP1 Nov 23'!H164+'GP1 Dec 23'!H164+'GP1 Jan 24'!H164+'GP1 Feb 24'!H164+'GP1 Mar 24'!H164+'Error Corrections'!M160</f>
        <v>0</v>
      </c>
      <c r="N159" s="167">
        <f>'GP1 April 23'!I164+'GP1 May 23'!I164+'GP1 June 23'!I164+'GP1 July 23'!I164+'GP1 Aug 23'!I164+'GP1 Sep 23'!I164+'GP1 Oct 23'!I164+'GP1 Nov 23'!I164+'GP1 Dec 23'!I164+'GP1 Jan 24'!I164+'GP1 Feb 24'!I164+'GP1 Mar 24'!I164+'Error Corrections'!N160</f>
        <v>0</v>
      </c>
      <c r="O159" s="215" t="str">
        <f>IF('Error Corrections'!AA160=TRUE, "TRUE", "")</f>
        <v/>
      </c>
      <c r="P159" s="213">
        <f>'Member Info'!Q160</f>
        <v>0</v>
      </c>
      <c r="Q159" s="149">
        <f t="shared" si="12"/>
        <v>0</v>
      </c>
      <c r="R159" s="87">
        <f t="shared" si="13"/>
        <v>0</v>
      </c>
      <c r="S159" s="184">
        <f>(G159/100*'Member Info'!$W$2)</f>
        <v>0</v>
      </c>
      <c r="T159" s="185" t="e">
        <f>G159/100*('Member Info'!K160+'Member Info'!L160)</f>
        <v>#VALUE!</v>
      </c>
      <c r="U159" s="184" t="e">
        <f t="shared" si="14"/>
        <v>#DIV/0!</v>
      </c>
      <c r="V159" s="184" t="e">
        <f t="shared" si="15"/>
        <v>#VALUE!</v>
      </c>
      <c r="W159" s="186" t="e">
        <f t="shared" si="16"/>
        <v>#DIV/0!</v>
      </c>
      <c r="X159" s="187" t="e">
        <f t="shared" si="17"/>
        <v>#VALUE!</v>
      </c>
      <c r="Y159" s="126">
        <f>SUM('GP1 April 23'!AH164+'GP1 May 23'!AH164+'GP1 June 23'!AH164+'GP1 July 23'!AH164+'GP1 Aug 23'!AH164+'GP1 Sep 23'!AH164+'GP1 Oct 23'!AH164+'GP1 Nov 23'!AH164+'GP1 Dec 23'!AH164+'GP1 Jan 24'!AH164+'GP1 Feb 24'!AH164+'GP1 Mar 24'!AH164)</f>
        <v>0</v>
      </c>
      <c r="Z159" s="88" t="e">
        <f>(((IF('GP1 April 23'!M164=1,'GP1 April 23'!G164,0))+
(IF('GP1 May 23'!M164=1,'GP1 May 23'!G164,0))+
(IF('GP1 June 23'!M164=1,'GP1 June 23'!G164,0))+
(IF('GP1 July 23'!M164=1,'GP1 July 23'!G164,0))+
(IF('GP1 Aug 23'!M164=1,'GP1 Aug 23'!G164,0))+
(IF('GP1 Sep 23'!M164=1,'GP1 Sep 23'!G164,0))+
(IF('GP1 Oct 23'!M164=1,'GP1 Oct 23'!G164,0))+
(IF('GP1 Nov 23'!M164=1,'GP1 Nov 23'!G164,0))+
(IF('GP1 Dec 23'!M164=1,'GP1 Dec 23'!G164,0))+
(IF('GP1 Jan 24'!M164=1,'GP1 Jan 24'!G164,0))+
(IF('GP1 Feb 24'!M164=1,'GP1 Feb 24'!G164,0))+
(IF('GP1 Mar 24'!M164=1,'GP1 Mar 24'!G164,0)))/AA159)</f>
        <v>#DIV/0!</v>
      </c>
      <c r="AA159" s="88">
        <f>SUM('GP1 April 23'!M164,'GP1 May 23'!M164,'GP1 June 23'!M164,'GP1 July 23'!M164,'GP1 Aug 23'!M164,'GP1 Sep 23'!M164,'GP1 Oct 23'!M164,'GP1 Nov 23'!M164,'GP1 Dec 23'!M164,'GP1 Jan 24'!M164,'GP1 Feb 24'!M164,'GP1 Mar 24'!M164)</f>
        <v>0</v>
      </c>
    </row>
    <row r="160" spans="1:27" s="2" customFormat="1" x14ac:dyDescent="0.25">
      <c r="A160" s="4">
        <v>133</v>
      </c>
      <c r="B160" s="166">
        <f>'Member Info'!D161</f>
        <v>0</v>
      </c>
      <c r="C160" s="166">
        <f>'Member Info'!E161</f>
        <v>0</v>
      </c>
      <c r="D160" s="166" t="str">
        <f>'Member Info'!G161</f>
        <v/>
      </c>
      <c r="E160" s="166"/>
      <c r="F160" s="167">
        <f>'Member Info'!B161</f>
        <v>0</v>
      </c>
      <c r="G160" s="167">
        <f>'GP1 April 23'!F165+'GP1 May 23'!F165+'GP1 June 23'!F165+'GP1 July 23'!F165+'GP1 Aug 23'!F165+'GP1 Sep 23'!F165+'GP1 Oct 23'!F165+'GP1 Nov 23'!F165+'GP1 Dec 23'!F165+'GP1 Jan 24'!F165+'GP1 Feb 24'!F165+'GP1 Mar 24'!F165+'Error Corrections'!F161</f>
        <v>0</v>
      </c>
      <c r="H160" s="168" t="str">
        <f>IF('Member Info'!O161="", 'Member Info'!K161, "CHANGED MID YEAR")</f>
        <v/>
      </c>
      <c r="I160" s="167"/>
      <c r="J160" s="167"/>
      <c r="K160" s="167"/>
      <c r="L160" s="167"/>
      <c r="M160" s="167">
        <f>'GP1 April 23'!H165+'GP1 May 23'!H165+'GP1 June 23'!H165+'GP1 July 23'!H165+'GP1 Aug 23'!H165+'GP1 Sep 23'!H165+'GP1 Oct 23'!H165+'GP1 Nov 23'!H165+'GP1 Dec 23'!H165+'GP1 Jan 24'!H165+'GP1 Feb 24'!H165+'GP1 Mar 24'!H165+'Error Corrections'!M161</f>
        <v>0</v>
      </c>
      <c r="N160" s="167">
        <f>'GP1 April 23'!I165+'GP1 May 23'!I165+'GP1 June 23'!I165+'GP1 July 23'!I165+'GP1 Aug 23'!I165+'GP1 Sep 23'!I165+'GP1 Oct 23'!I165+'GP1 Nov 23'!I165+'GP1 Dec 23'!I165+'GP1 Jan 24'!I165+'GP1 Feb 24'!I165+'GP1 Mar 24'!I165+'Error Corrections'!N161</f>
        <v>0</v>
      </c>
      <c r="O160" s="215" t="str">
        <f>IF('Error Corrections'!AA161=TRUE, "TRUE", "")</f>
        <v/>
      </c>
      <c r="P160" s="213">
        <f>'Member Info'!Q161</f>
        <v>0</v>
      </c>
      <c r="Q160" s="149">
        <f t="shared" si="12"/>
        <v>0</v>
      </c>
      <c r="R160" s="87">
        <f t="shared" si="13"/>
        <v>0</v>
      </c>
      <c r="S160" s="184">
        <f>(G160/100*'Member Info'!$W$2)</f>
        <v>0</v>
      </c>
      <c r="T160" s="185" t="e">
        <f>G160/100*('Member Info'!K161+'Member Info'!L161)</f>
        <v>#VALUE!</v>
      </c>
      <c r="U160" s="184" t="e">
        <f t="shared" si="14"/>
        <v>#DIV/0!</v>
      </c>
      <c r="V160" s="184" t="e">
        <f t="shared" si="15"/>
        <v>#VALUE!</v>
      </c>
      <c r="W160" s="186" t="e">
        <f t="shared" si="16"/>
        <v>#DIV/0!</v>
      </c>
      <c r="X160" s="187" t="e">
        <f t="shared" si="17"/>
        <v>#VALUE!</v>
      </c>
      <c r="Y160" s="126">
        <f>SUM('GP1 April 23'!AH165+'GP1 May 23'!AH165+'GP1 June 23'!AH165+'GP1 July 23'!AH165+'GP1 Aug 23'!AH165+'GP1 Sep 23'!AH165+'GP1 Oct 23'!AH165+'GP1 Nov 23'!AH165+'GP1 Dec 23'!AH165+'GP1 Jan 24'!AH165+'GP1 Feb 24'!AH165+'GP1 Mar 24'!AH165)</f>
        <v>0</v>
      </c>
      <c r="Z160" s="88" t="e">
        <f>(((IF('GP1 April 23'!M165=1,'GP1 April 23'!G165,0))+
(IF('GP1 May 23'!M165=1,'GP1 May 23'!G165,0))+
(IF('GP1 June 23'!M165=1,'GP1 June 23'!G165,0))+
(IF('GP1 July 23'!M165=1,'GP1 July 23'!G165,0))+
(IF('GP1 Aug 23'!M165=1,'GP1 Aug 23'!G165,0))+
(IF('GP1 Sep 23'!M165=1,'GP1 Sep 23'!G165,0))+
(IF('GP1 Oct 23'!M165=1,'GP1 Oct 23'!G165,0))+
(IF('GP1 Nov 23'!M165=1,'GP1 Nov 23'!G165,0))+
(IF('GP1 Dec 23'!M165=1,'GP1 Dec 23'!G165,0))+
(IF('GP1 Jan 24'!M165=1,'GP1 Jan 24'!G165,0))+
(IF('GP1 Feb 24'!M165=1,'GP1 Feb 24'!G165,0))+
(IF('GP1 Mar 24'!M165=1,'GP1 Mar 24'!G165,0)))/AA160)</f>
        <v>#DIV/0!</v>
      </c>
      <c r="AA160" s="88">
        <f>SUM('GP1 April 23'!M165,'GP1 May 23'!M165,'GP1 June 23'!M165,'GP1 July 23'!M165,'GP1 Aug 23'!M165,'GP1 Sep 23'!M165,'GP1 Oct 23'!M165,'GP1 Nov 23'!M165,'GP1 Dec 23'!M165,'GP1 Jan 24'!M165,'GP1 Feb 24'!M165,'GP1 Mar 24'!M165)</f>
        <v>0</v>
      </c>
    </row>
    <row r="161" spans="1:27" s="2" customFormat="1" x14ac:dyDescent="0.25">
      <c r="A161" s="4">
        <v>134</v>
      </c>
      <c r="B161" s="166">
        <f>'Member Info'!D162</f>
        <v>0</v>
      </c>
      <c r="C161" s="166">
        <f>'Member Info'!E162</f>
        <v>0</v>
      </c>
      <c r="D161" s="166" t="str">
        <f>'Member Info'!G162</f>
        <v/>
      </c>
      <c r="E161" s="166"/>
      <c r="F161" s="167">
        <f>'Member Info'!B162</f>
        <v>0</v>
      </c>
      <c r="G161" s="167">
        <f>'GP1 April 23'!F166+'GP1 May 23'!F166+'GP1 June 23'!F166+'GP1 July 23'!F166+'GP1 Aug 23'!F166+'GP1 Sep 23'!F166+'GP1 Oct 23'!F166+'GP1 Nov 23'!F166+'GP1 Dec 23'!F166+'GP1 Jan 24'!F166+'GP1 Feb 24'!F166+'GP1 Mar 24'!F166+'Error Corrections'!F162</f>
        <v>0</v>
      </c>
      <c r="H161" s="168" t="str">
        <f>IF('Member Info'!O162="", 'Member Info'!K162, "CHANGED MID YEAR")</f>
        <v/>
      </c>
      <c r="I161" s="167"/>
      <c r="J161" s="167"/>
      <c r="K161" s="167"/>
      <c r="L161" s="167"/>
      <c r="M161" s="167">
        <f>'GP1 April 23'!H166+'GP1 May 23'!H166+'GP1 June 23'!H166+'GP1 July 23'!H166+'GP1 Aug 23'!H166+'GP1 Sep 23'!H166+'GP1 Oct 23'!H166+'GP1 Nov 23'!H166+'GP1 Dec 23'!H166+'GP1 Jan 24'!H166+'GP1 Feb 24'!H166+'GP1 Mar 24'!H166+'Error Corrections'!M162</f>
        <v>0</v>
      </c>
      <c r="N161" s="167">
        <f>'GP1 April 23'!I166+'GP1 May 23'!I166+'GP1 June 23'!I166+'GP1 July 23'!I166+'GP1 Aug 23'!I166+'GP1 Sep 23'!I166+'GP1 Oct 23'!I166+'GP1 Nov 23'!I166+'GP1 Dec 23'!I166+'GP1 Jan 24'!I166+'GP1 Feb 24'!I166+'GP1 Mar 24'!I166+'Error Corrections'!N162</f>
        <v>0</v>
      </c>
      <c r="O161" s="215" t="str">
        <f>IF('Error Corrections'!AA162=TRUE, "TRUE", "")</f>
        <v/>
      </c>
      <c r="P161" s="213">
        <f>'Member Info'!Q162</f>
        <v>0</v>
      </c>
      <c r="Q161" s="149">
        <f t="shared" si="12"/>
        <v>0</v>
      </c>
      <c r="R161" s="87">
        <f t="shared" si="13"/>
        <v>0</v>
      </c>
      <c r="S161" s="184">
        <f>(G161/100*'Member Info'!$W$2)</f>
        <v>0</v>
      </c>
      <c r="T161" s="185" t="e">
        <f>G161/100*('Member Info'!K162+'Member Info'!L162)</f>
        <v>#VALUE!</v>
      </c>
      <c r="U161" s="184" t="e">
        <f t="shared" si="14"/>
        <v>#DIV/0!</v>
      </c>
      <c r="V161" s="184" t="e">
        <f t="shared" si="15"/>
        <v>#VALUE!</v>
      </c>
      <c r="W161" s="186" t="e">
        <f t="shared" si="16"/>
        <v>#DIV/0!</v>
      </c>
      <c r="X161" s="187" t="e">
        <f t="shared" si="17"/>
        <v>#VALUE!</v>
      </c>
      <c r="Y161" s="126">
        <f>SUM('GP1 April 23'!AH166+'GP1 May 23'!AH166+'GP1 June 23'!AH166+'GP1 July 23'!AH166+'GP1 Aug 23'!AH166+'GP1 Sep 23'!AH166+'GP1 Oct 23'!AH166+'GP1 Nov 23'!AH166+'GP1 Dec 23'!AH166+'GP1 Jan 24'!AH166+'GP1 Feb 24'!AH166+'GP1 Mar 24'!AH166)</f>
        <v>0</v>
      </c>
      <c r="Z161" s="88" t="e">
        <f>(((IF('GP1 April 23'!M166=1,'GP1 April 23'!G166,0))+
(IF('GP1 May 23'!M166=1,'GP1 May 23'!G166,0))+
(IF('GP1 June 23'!M166=1,'GP1 June 23'!G166,0))+
(IF('GP1 July 23'!M166=1,'GP1 July 23'!G166,0))+
(IF('GP1 Aug 23'!M166=1,'GP1 Aug 23'!G166,0))+
(IF('GP1 Sep 23'!M166=1,'GP1 Sep 23'!G166,0))+
(IF('GP1 Oct 23'!M166=1,'GP1 Oct 23'!G166,0))+
(IF('GP1 Nov 23'!M166=1,'GP1 Nov 23'!G166,0))+
(IF('GP1 Dec 23'!M166=1,'GP1 Dec 23'!G166,0))+
(IF('GP1 Jan 24'!M166=1,'GP1 Jan 24'!G166,0))+
(IF('GP1 Feb 24'!M166=1,'GP1 Feb 24'!G166,0))+
(IF('GP1 Mar 24'!M166=1,'GP1 Mar 24'!G166,0)))/AA161)</f>
        <v>#DIV/0!</v>
      </c>
      <c r="AA161" s="88">
        <f>SUM('GP1 April 23'!M166,'GP1 May 23'!M166,'GP1 June 23'!M166,'GP1 July 23'!M166,'GP1 Aug 23'!M166,'GP1 Sep 23'!M166,'GP1 Oct 23'!M166,'GP1 Nov 23'!M166,'GP1 Dec 23'!M166,'GP1 Jan 24'!M166,'GP1 Feb 24'!M166,'GP1 Mar 24'!M166)</f>
        <v>0</v>
      </c>
    </row>
    <row r="162" spans="1:27" s="2" customFormat="1" x14ac:dyDescent="0.25">
      <c r="A162" s="4">
        <v>135</v>
      </c>
      <c r="B162" s="166">
        <f>'Member Info'!D163</f>
        <v>0</v>
      </c>
      <c r="C162" s="166">
        <f>'Member Info'!E163</f>
        <v>0</v>
      </c>
      <c r="D162" s="166" t="str">
        <f>'Member Info'!G163</f>
        <v/>
      </c>
      <c r="E162" s="166"/>
      <c r="F162" s="167">
        <f>'Member Info'!B163</f>
        <v>0</v>
      </c>
      <c r="G162" s="167">
        <f>'GP1 April 23'!F167+'GP1 May 23'!F167+'GP1 June 23'!F167+'GP1 July 23'!F167+'GP1 Aug 23'!F167+'GP1 Sep 23'!F167+'GP1 Oct 23'!F167+'GP1 Nov 23'!F167+'GP1 Dec 23'!F167+'GP1 Jan 24'!F167+'GP1 Feb 24'!F167+'GP1 Mar 24'!F167+'Error Corrections'!F163</f>
        <v>0</v>
      </c>
      <c r="H162" s="168" t="str">
        <f>IF('Member Info'!O163="", 'Member Info'!K163, "CHANGED MID YEAR")</f>
        <v/>
      </c>
      <c r="I162" s="167"/>
      <c r="J162" s="167"/>
      <c r="K162" s="167"/>
      <c r="L162" s="167"/>
      <c r="M162" s="167">
        <f>'GP1 April 23'!H167+'GP1 May 23'!H167+'GP1 June 23'!H167+'GP1 July 23'!H167+'GP1 Aug 23'!H167+'GP1 Sep 23'!H167+'GP1 Oct 23'!H167+'GP1 Nov 23'!H167+'GP1 Dec 23'!H167+'GP1 Jan 24'!H167+'GP1 Feb 24'!H167+'GP1 Mar 24'!H167+'Error Corrections'!M163</f>
        <v>0</v>
      </c>
      <c r="N162" s="167">
        <f>'GP1 April 23'!I167+'GP1 May 23'!I167+'GP1 June 23'!I167+'GP1 July 23'!I167+'GP1 Aug 23'!I167+'GP1 Sep 23'!I167+'GP1 Oct 23'!I167+'GP1 Nov 23'!I167+'GP1 Dec 23'!I167+'GP1 Jan 24'!I167+'GP1 Feb 24'!I167+'GP1 Mar 24'!I167+'Error Corrections'!N163</f>
        <v>0</v>
      </c>
      <c r="O162" s="215" t="str">
        <f>IF('Error Corrections'!AA163=TRUE, "TRUE", "")</f>
        <v/>
      </c>
      <c r="P162" s="213">
        <f>'Member Info'!Q163</f>
        <v>0</v>
      </c>
      <c r="Q162" s="149">
        <f t="shared" si="12"/>
        <v>0</v>
      </c>
      <c r="R162" s="87">
        <f t="shared" si="13"/>
        <v>0</v>
      </c>
      <c r="S162" s="184">
        <f>(G162/100*'Member Info'!$W$2)</f>
        <v>0</v>
      </c>
      <c r="T162" s="185" t="e">
        <f>G162/100*('Member Info'!K163+'Member Info'!L163)</f>
        <v>#VALUE!</v>
      </c>
      <c r="U162" s="184" t="e">
        <f t="shared" si="14"/>
        <v>#DIV/0!</v>
      </c>
      <c r="V162" s="184" t="e">
        <f t="shared" si="15"/>
        <v>#VALUE!</v>
      </c>
      <c r="W162" s="186" t="e">
        <f t="shared" si="16"/>
        <v>#DIV/0!</v>
      </c>
      <c r="X162" s="187" t="e">
        <f t="shared" si="17"/>
        <v>#VALUE!</v>
      </c>
      <c r="Y162" s="126">
        <f>SUM('GP1 April 23'!AH167+'GP1 May 23'!AH167+'GP1 June 23'!AH167+'GP1 July 23'!AH167+'GP1 Aug 23'!AH167+'GP1 Sep 23'!AH167+'GP1 Oct 23'!AH167+'GP1 Nov 23'!AH167+'GP1 Dec 23'!AH167+'GP1 Jan 24'!AH167+'GP1 Feb 24'!AH167+'GP1 Mar 24'!AH167)</f>
        <v>0</v>
      </c>
      <c r="Z162" s="88" t="e">
        <f>(((IF('GP1 April 23'!M167=1,'GP1 April 23'!G167,0))+
(IF('GP1 May 23'!M167=1,'GP1 May 23'!G167,0))+
(IF('GP1 June 23'!M167=1,'GP1 June 23'!G167,0))+
(IF('GP1 July 23'!M167=1,'GP1 July 23'!G167,0))+
(IF('GP1 Aug 23'!M167=1,'GP1 Aug 23'!G167,0))+
(IF('GP1 Sep 23'!M167=1,'GP1 Sep 23'!G167,0))+
(IF('GP1 Oct 23'!M167=1,'GP1 Oct 23'!G167,0))+
(IF('GP1 Nov 23'!M167=1,'GP1 Nov 23'!G167,0))+
(IF('GP1 Dec 23'!M167=1,'GP1 Dec 23'!G167,0))+
(IF('GP1 Jan 24'!M167=1,'GP1 Jan 24'!G167,0))+
(IF('GP1 Feb 24'!M167=1,'GP1 Feb 24'!G167,0))+
(IF('GP1 Mar 24'!M167=1,'GP1 Mar 24'!G167,0)))/AA162)</f>
        <v>#DIV/0!</v>
      </c>
      <c r="AA162" s="88">
        <f>SUM('GP1 April 23'!M167,'GP1 May 23'!M167,'GP1 June 23'!M167,'GP1 July 23'!M167,'GP1 Aug 23'!M167,'GP1 Sep 23'!M167,'GP1 Oct 23'!M167,'GP1 Nov 23'!M167,'GP1 Dec 23'!M167,'GP1 Jan 24'!M167,'GP1 Feb 24'!M167,'GP1 Mar 24'!M167)</f>
        <v>0</v>
      </c>
    </row>
    <row r="163" spans="1:27" s="2" customFormat="1" x14ac:dyDescent="0.25">
      <c r="A163" s="4">
        <v>136</v>
      </c>
      <c r="B163" s="166">
        <f>'Member Info'!D164</f>
        <v>0</v>
      </c>
      <c r="C163" s="166">
        <f>'Member Info'!E164</f>
        <v>0</v>
      </c>
      <c r="D163" s="166" t="str">
        <f>'Member Info'!G164</f>
        <v/>
      </c>
      <c r="E163" s="166"/>
      <c r="F163" s="167">
        <f>'Member Info'!B164</f>
        <v>0</v>
      </c>
      <c r="G163" s="167">
        <f>'GP1 April 23'!F168+'GP1 May 23'!F168+'GP1 June 23'!F168+'GP1 July 23'!F168+'GP1 Aug 23'!F168+'GP1 Sep 23'!F168+'GP1 Oct 23'!F168+'GP1 Nov 23'!F168+'GP1 Dec 23'!F168+'GP1 Jan 24'!F168+'GP1 Feb 24'!F168+'GP1 Mar 24'!F168+'Error Corrections'!F164</f>
        <v>0</v>
      </c>
      <c r="H163" s="168" t="str">
        <f>IF('Member Info'!O164="", 'Member Info'!K164, "CHANGED MID YEAR")</f>
        <v/>
      </c>
      <c r="I163" s="167"/>
      <c r="J163" s="167"/>
      <c r="K163" s="167"/>
      <c r="L163" s="167"/>
      <c r="M163" s="167">
        <f>'GP1 April 23'!H168+'GP1 May 23'!H168+'GP1 June 23'!H168+'GP1 July 23'!H168+'GP1 Aug 23'!H168+'GP1 Sep 23'!H168+'GP1 Oct 23'!H168+'GP1 Nov 23'!H168+'GP1 Dec 23'!H168+'GP1 Jan 24'!H168+'GP1 Feb 24'!H168+'GP1 Mar 24'!H168+'Error Corrections'!M164</f>
        <v>0</v>
      </c>
      <c r="N163" s="167">
        <f>'GP1 April 23'!I168+'GP1 May 23'!I168+'GP1 June 23'!I168+'GP1 July 23'!I168+'GP1 Aug 23'!I168+'GP1 Sep 23'!I168+'GP1 Oct 23'!I168+'GP1 Nov 23'!I168+'GP1 Dec 23'!I168+'GP1 Jan 24'!I168+'GP1 Feb 24'!I168+'GP1 Mar 24'!I168+'Error Corrections'!N164</f>
        <v>0</v>
      </c>
      <c r="O163" s="215" t="str">
        <f>IF('Error Corrections'!AA164=TRUE, "TRUE", "")</f>
        <v/>
      </c>
      <c r="P163" s="213">
        <f>'Member Info'!Q164</f>
        <v>0</v>
      </c>
      <c r="Q163" s="149">
        <f t="shared" si="12"/>
        <v>0</v>
      </c>
      <c r="R163" s="87">
        <f t="shared" si="13"/>
        <v>0</v>
      </c>
      <c r="S163" s="184">
        <f>(G163/100*'Member Info'!$W$2)</f>
        <v>0</v>
      </c>
      <c r="T163" s="185" t="e">
        <f>G163/100*('Member Info'!K164+'Member Info'!L164)</f>
        <v>#VALUE!</v>
      </c>
      <c r="U163" s="184" t="e">
        <f t="shared" si="14"/>
        <v>#DIV/0!</v>
      </c>
      <c r="V163" s="184" t="e">
        <f t="shared" si="15"/>
        <v>#VALUE!</v>
      </c>
      <c r="W163" s="186" t="e">
        <f t="shared" si="16"/>
        <v>#DIV/0!</v>
      </c>
      <c r="X163" s="187" t="e">
        <f t="shared" si="17"/>
        <v>#VALUE!</v>
      </c>
      <c r="Y163" s="126">
        <f>SUM('GP1 April 23'!AH168+'GP1 May 23'!AH168+'GP1 June 23'!AH168+'GP1 July 23'!AH168+'GP1 Aug 23'!AH168+'GP1 Sep 23'!AH168+'GP1 Oct 23'!AH168+'GP1 Nov 23'!AH168+'GP1 Dec 23'!AH168+'GP1 Jan 24'!AH168+'GP1 Feb 24'!AH168+'GP1 Mar 24'!AH168)</f>
        <v>0</v>
      </c>
      <c r="Z163" s="88" t="e">
        <f>(((IF('GP1 April 23'!M168=1,'GP1 April 23'!G168,0))+
(IF('GP1 May 23'!M168=1,'GP1 May 23'!G168,0))+
(IF('GP1 June 23'!M168=1,'GP1 June 23'!G168,0))+
(IF('GP1 July 23'!M168=1,'GP1 July 23'!G168,0))+
(IF('GP1 Aug 23'!M168=1,'GP1 Aug 23'!G168,0))+
(IF('GP1 Sep 23'!M168=1,'GP1 Sep 23'!G168,0))+
(IF('GP1 Oct 23'!M168=1,'GP1 Oct 23'!G168,0))+
(IF('GP1 Nov 23'!M168=1,'GP1 Nov 23'!G168,0))+
(IF('GP1 Dec 23'!M168=1,'GP1 Dec 23'!G168,0))+
(IF('GP1 Jan 24'!M168=1,'GP1 Jan 24'!G168,0))+
(IF('GP1 Feb 24'!M168=1,'GP1 Feb 24'!G168,0))+
(IF('GP1 Mar 24'!M168=1,'GP1 Mar 24'!G168,0)))/AA163)</f>
        <v>#DIV/0!</v>
      </c>
      <c r="AA163" s="88">
        <f>SUM('GP1 April 23'!M168,'GP1 May 23'!M168,'GP1 June 23'!M168,'GP1 July 23'!M168,'GP1 Aug 23'!M168,'GP1 Sep 23'!M168,'GP1 Oct 23'!M168,'GP1 Nov 23'!M168,'GP1 Dec 23'!M168,'GP1 Jan 24'!M168,'GP1 Feb 24'!M168,'GP1 Mar 24'!M168)</f>
        <v>0</v>
      </c>
    </row>
    <row r="164" spans="1:27" s="2" customFormat="1" x14ac:dyDescent="0.25">
      <c r="A164" s="4">
        <v>137</v>
      </c>
      <c r="B164" s="166">
        <f>'Member Info'!D165</f>
        <v>0</v>
      </c>
      <c r="C164" s="166">
        <f>'Member Info'!E165</f>
        <v>0</v>
      </c>
      <c r="D164" s="166" t="str">
        <f>'Member Info'!G165</f>
        <v/>
      </c>
      <c r="E164" s="166"/>
      <c r="F164" s="167">
        <f>'Member Info'!B165</f>
        <v>0</v>
      </c>
      <c r="G164" s="167">
        <f>'GP1 April 23'!F169+'GP1 May 23'!F169+'GP1 June 23'!F169+'GP1 July 23'!F169+'GP1 Aug 23'!F169+'GP1 Sep 23'!F169+'GP1 Oct 23'!F169+'GP1 Nov 23'!F169+'GP1 Dec 23'!F169+'GP1 Jan 24'!F169+'GP1 Feb 24'!F169+'GP1 Mar 24'!F169+'Error Corrections'!F165</f>
        <v>0</v>
      </c>
      <c r="H164" s="168" t="str">
        <f>IF('Member Info'!O165="", 'Member Info'!K165, "CHANGED MID YEAR")</f>
        <v/>
      </c>
      <c r="I164" s="167"/>
      <c r="J164" s="167"/>
      <c r="K164" s="167"/>
      <c r="L164" s="167"/>
      <c r="M164" s="167">
        <f>'GP1 April 23'!H169+'GP1 May 23'!H169+'GP1 June 23'!H169+'GP1 July 23'!H169+'GP1 Aug 23'!H169+'GP1 Sep 23'!H169+'GP1 Oct 23'!H169+'GP1 Nov 23'!H169+'GP1 Dec 23'!H169+'GP1 Jan 24'!H169+'GP1 Feb 24'!H169+'GP1 Mar 24'!H169+'Error Corrections'!M165</f>
        <v>0</v>
      </c>
      <c r="N164" s="167">
        <f>'GP1 April 23'!I169+'GP1 May 23'!I169+'GP1 June 23'!I169+'GP1 July 23'!I169+'GP1 Aug 23'!I169+'GP1 Sep 23'!I169+'GP1 Oct 23'!I169+'GP1 Nov 23'!I169+'GP1 Dec 23'!I169+'GP1 Jan 24'!I169+'GP1 Feb 24'!I169+'GP1 Mar 24'!I169+'Error Corrections'!N165</f>
        <v>0</v>
      </c>
      <c r="O164" s="215" t="str">
        <f>IF('Error Corrections'!AA165=TRUE, "TRUE", "")</f>
        <v/>
      </c>
      <c r="P164" s="213">
        <f>'Member Info'!Q165</f>
        <v>0</v>
      </c>
      <c r="Q164" s="149">
        <f t="shared" si="12"/>
        <v>0</v>
      </c>
      <c r="R164" s="87">
        <f t="shared" si="13"/>
        <v>0</v>
      </c>
      <c r="S164" s="184">
        <f>(G164/100*'Member Info'!$W$2)</f>
        <v>0</v>
      </c>
      <c r="T164" s="185" t="e">
        <f>G164/100*('Member Info'!K165+'Member Info'!L165)</f>
        <v>#VALUE!</v>
      </c>
      <c r="U164" s="184" t="e">
        <f t="shared" si="14"/>
        <v>#DIV/0!</v>
      </c>
      <c r="V164" s="184" t="e">
        <f t="shared" si="15"/>
        <v>#VALUE!</v>
      </c>
      <c r="W164" s="186" t="e">
        <f t="shared" si="16"/>
        <v>#DIV/0!</v>
      </c>
      <c r="X164" s="187" t="e">
        <f t="shared" si="17"/>
        <v>#VALUE!</v>
      </c>
      <c r="Y164" s="126">
        <f>SUM('GP1 April 23'!AH169+'GP1 May 23'!AH169+'GP1 June 23'!AH169+'GP1 July 23'!AH169+'GP1 Aug 23'!AH169+'GP1 Sep 23'!AH169+'GP1 Oct 23'!AH169+'GP1 Nov 23'!AH169+'GP1 Dec 23'!AH169+'GP1 Jan 24'!AH169+'GP1 Feb 24'!AH169+'GP1 Mar 24'!AH169)</f>
        <v>0</v>
      </c>
      <c r="Z164" s="88" t="e">
        <f>(((IF('GP1 April 23'!M169=1,'GP1 April 23'!G169,0))+
(IF('GP1 May 23'!M169=1,'GP1 May 23'!G169,0))+
(IF('GP1 June 23'!M169=1,'GP1 June 23'!G169,0))+
(IF('GP1 July 23'!M169=1,'GP1 July 23'!G169,0))+
(IF('GP1 Aug 23'!M169=1,'GP1 Aug 23'!G169,0))+
(IF('GP1 Sep 23'!M169=1,'GP1 Sep 23'!G169,0))+
(IF('GP1 Oct 23'!M169=1,'GP1 Oct 23'!G169,0))+
(IF('GP1 Nov 23'!M169=1,'GP1 Nov 23'!G169,0))+
(IF('GP1 Dec 23'!M169=1,'GP1 Dec 23'!G169,0))+
(IF('GP1 Jan 24'!M169=1,'GP1 Jan 24'!G169,0))+
(IF('GP1 Feb 24'!M169=1,'GP1 Feb 24'!G169,0))+
(IF('GP1 Mar 24'!M169=1,'GP1 Mar 24'!G169,0)))/AA164)</f>
        <v>#DIV/0!</v>
      </c>
      <c r="AA164" s="88">
        <f>SUM('GP1 April 23'!M169,'GP1 May 23'!M169,'GP1 June 23'!M169,'GP1 July 23'!M169,'GP1 Aug 23'!M169,'GP1 Sep 23'!M169,'GP1 Oct 23'!M169,'GP1 Nov 23'!M169,'GP1 Dec 23'!M169,'GP1 Jan 24'!M169,'GP1 Feb 24'!M169,'GP1 Mar 24'!M169)</f>
        <v>0</v>
      </c>
    </row>
    <row r="165" spans="1:27" s="2" customFormat="1" x14ac:dyDescent="0.25">
      <c r="A165" s="4">
        <v>138</v>
      </c>
      <c r="B165" s="166">
        <f>'Member Info'!D166</f>
        <v>0</v>
      </c>
      <c r="C165" s="166">
        <f>'Member Info'!E166</f>
        <v>0</v>
      </c>
      <c r="D165" s="166" t="str">
        <f>'Member Info'!G166</f>
        <v/>
      </c>
      <c r="E165" s="166"/>
      <c r="F165" s="167">
        <f>'Member Info'!B166</f>
        <v>0</v>
      </c>
      <c r="G165" s="167">
        <f>'GP1 April 23'!F170+'GP1 May 23'!F170+'GP1 June 23'!F170+'GP1 July 23'!F170+'GP1 Aug 23'!F170+'GP1 Sep 23'!F170+'GP1 Oct 23'!F170+'GP1 Nov 23'!F170+'GP1 Dec 23'!F170+'GP1 Jan 24'!F170+'GP1 Feb 24'!F170+'GP1 Mar 24'!F170+'Error Corrections'!F166</f>
        <v>0</v>
      </c>
      <c r="H165" s="168" t="str">
        <f>IF('Member Info'!O166="", 'Member Info'!K166, "CHANGED MID YEAR")</f>
        <v/>
      </c>
      <c r="I165" s="167"/>
      <c r="J165" s="167"/>
      <c r="K165" s="167"/>
      <c r="L165" s="167"/>
      <c r="M165" s="167">
        <f>'GP1 April 23'!H170+'GP1 May 23'!H170+'GP1 June 23'!H170+'GP1 July 23'!H170+'GP1 Aug 23'!H170+'GP1 Sep 23'!H170+'GP1 Oct 23'!H170+'GP1 Nov 23'!H170+'GP1 Dec 23'!H170+'GP1 Jan 24'!H170+'GP1 Feb 24'!H170+'GP1 Mar 24'!H170+'Error Corrections'!M166</f>
        <v>0</v>
      </c>
      <c r="N165" s="167">
        <f>'GP1 April 23'!I170+'GP1 May 23'!I170+'GP1 June 23'!I170+'GP1 July 23'!I170+'GP1 Aug 23'!I170+'GP1 Sep 23'!I170+'GP1 Oct 23'!I170+'GP1 Nov 23'!I170+'GP1 Dec 23'!I170+'GP1 Jan 24'!I170+'GP1 Feb 24'!I170+'GP1 Mar 24'!I170+'Error Corrections'!N166</f>
        <v>0</v>
      </c>
      <c r="O165" s="215" t="str">
        <f>IF('Error Corrections'!AA166=TRUE, "TRUE", "")</f>
        <v/>
      </c>
      <c r="P165" s="213">
        <f>'Member Info'!Q166</f>
        <v>0</v>
      </c>
      <c r="Q165" s="149">
        <f t="shared" si="12"/>
        <v>0</v>
      </c>
      <c r="R165" s="87">
        <f t="shared" si="13"/>
        <v>0</v>
      </c>
      <c r="S165" s="184">
        <f>(G165/100*'Member Info'!$W$2)</f>
        <v>0</v>
      </c>
      <c r="T165" s="185" t="e">
        <f>G165/100*('Member Info'!K166+'Member Info'!L166)</f>
        <v>#VALUE!</v>
      </c>
      <c r="U165" s="184" t="e">
        <f t="shared" si="14"/>
        <v>#DIV/0!</v>
      </c>
      <c r="V165" s="184" t="e">
        <f t="shared" si="15"/>
        <v>#VALUE!</v>
      </c>
      <c r="W165" s="186" t="e">
        <f t="shared" si="16"/>
        <v>#DIV/0!</v>
      </c>
      <c r="X165" s="187" t="e">
        <f t="shared" si="17"/>
        <v>#VALUE!</v>
      </c>
      <c r="Y165" s="126">
        <f>SUM('GP1 April 23'!AH170+'GP1 May 23'!AH170+'GP1 June 23'!AH170+'GP1 July 23'!AH170+'GP1 Aug 23'!AH170+'GP1 Sep 23'!AH170+'GP1 Oct 23'!AH170+'GP1 Nov 23'!AH170+'GP1 Dec 23'!AH170+'GP1 Jan 24'!AH170+'GP1 Feb 24'!AH170+'GP1 Mar 24'!AH170)</f>
        <v>0</v>
      </c>
      <c r="Z165" s="88" t="e">
        <f>(((IF('GP1 April 23'!M170=1,'GP1 April 23'!G170,0))+
(IF('GP1 May 23'!M170=1,'GP1 May 23'!G170,0))+
(IF('GP1 June 23'!M170=1,'GP1 June 23'!G170,0))+
(IF('GP1 July 23'!M170=1,'GP1 July 23'!G170,0))+
(IF('GP1 Aug 23'!M170=1,'GP1 Aug 23'!G170,0))+
(IF('GP1 Sep 23'!M170=1,'GP1 Sep 23'!G170,0))+
(IF('GP1 Oct 23'!M170=1,'GP1 Oct 23'!G170,0))+
(IF('GP1 Nov 23'!M170=1,'GP1 Nov 23'!G170,0))+
(IF('GP1 Dec 23'!M170=1,'GP1 Dec 23'!G170,0))+
(IF('GP1 Jan 24'!M170=1,'GP1 Jan 24'!G170,0))+
(IF('GP1 Feb 24'!M170=1,'GP1 Feb 24'!G170,0))+
(IF('GP1 Mar 24'!M170=1,'GP1 Mar 24'!G170,0)))/AA165)</f>
        <v>#DIV/0!</v>
      </c>
      <c r="AA165" s="88">
        <f>SUM('GP1 April 23'!M170,'GP1 May 23'!M170,'GP1 June 23'!M170,'GP1 July 23'!M170,'GP1 Aug 23'!M170,'GP1 Sep 23'!M170,'GP1 Oct 23'!M170,'GP1 Nov 23'!M170,'GP1 Dec 23'!M170,'GP1 Jan 24'!M170,'GP1 Feb 24'!M170,'GP1 Mar 24'!M170)</f>
        <v>0</v>
      </c>
    </row>
    <row r="166" spans="1:27" s="2" customFormat="1" x14ac:dyDescent="0.25">
      <c r="A166" s="4">
        <v>139</v>
      </c>
      <c r="B166" s="166">
        <f>'Member Info'!D167</f>
        <v>0</v>
      </c>
      <c r="C166" s="166">
        <f>'Member Info'!E167</f>
        <v>0</v>
      </c>
      <c r="D166" s="166" t="str">
        <f>'Member Info'!G167</f>
        <v/>
      </c>
      <c r="E166" s="166"/>
      <c r="F166" s="167">
        <f>'Member Info'!B167</f>
        <v>0</v>
      </c>
      <c r="G166" s="167">
        <f>'GP1 April 23'!F171+'GP1 May 23'!F171+'GP1 June 23'!F171+'GP1 July 23'!F171+'GP1 Aug 23'!F171+'GP1 Sep 23'!F171+'GP1 Oct 23'!F171+'GP1 Nov 23'!F171+'GP1 Dec 23'!F171+'GP1 Jan 24'!F171+'GP1 Feb 24'!F171+'GP1 Mar 24'!F171+'Error Corrections'!F167</f>
        <v>0</v>
      </c>
      <c r="H166" s="168" t="str">
        <f>IF('Member Info'!O167="", 'Member Info'!K167, "CHANGED MID YEAR")</f>
        <v/>
      </c>
      <c r="I166" s="167"/>
      <c r="J166" s="167"/>
      <c r="K166" s="167"/>
      <c r="L166" s="167"/>
      <c r="M166" s="167">
        <f>'GP1 April 23'!H171+'GP1 May 23'!H171+'GP1 June 23'!H171+'GP1 July 23'!H171+'GP1 Aug 23'!H171+'GP1 Sep 23'!H171+'GP1 Oct 23'!H171+'GP1 Nov 23'!H171+'GP1 Dec 23'!H171+'GP1 Jan 24'!H171+'GP1 Feb 24'!H171+'GP1 Mar 24'!H171+'Error Corrections'!M167</f>
        <v>0</v>
      </c>
      <c r="N166" s="167">
        <f>'GP1 April 23'!I171+'GP1 May 23'!I171+'GP1 June 23'!I171+'GP1 July 23'!I171+'GP1 Aug 23'!I171+'GP1 Sep 23'!I171+'GP1 Oct 23'!I171+'GP1 Nov 23'!I171+'GP1 Dec 23'!I171+'GP1 Jan 24'!I171+'GP1 Feb 24'!I171+'GP1 Mar 24'!I171+'Error Corrections'!N167</f>
        <v>0</v>
      </c>
      <c r="O166" s="215" t="str">
        <f>IF('Error Corrections'!AA167=TRUE, "TRUE", "")</f>
        <v/>
      </c>
      <c r="P166" s="213">
        <f>'Member Info'!Q167</f>
        <v>0</v>
      </c>
      <c r="Q166" s="149">
        <f t="shared" si="12"/>
        <v>0</v>
      </c>
      <c r="R166" s="87">
        <f t="shared" si="13"/>
        <v>0</v>
      </c>
      <c r="S166" s="184">
        <f>(G166/100*'Member Info'!$W$2)</f>
        <v>0</v>
      </c>
      <c r="T166" s="185" t="e">
        <f>G166/100*('Member Info'!K167+'Member Info'!L167)</f>
        <v>#VALUE!</v>
      </c>
      <c r="U166" s="184" t="e">
        <f t="shared" si="14"/>
        <v>#DIV/0!</v>
      </c>
      <c r="V166" s="184" t="e">
        <f t="shared" si="15"/>
        <v>#VALUE!</v>
      </c>
      <c r="W166" s="186" t="e">
        <f t="shared" si="16"/>
        <v>#DIV/0!</v>
      </c>
      <c r="X166" s="187" t="e">
        <f t="shared" si="17"/>
        <v>#VALUE!</v>
      </c>
      <c r="Y166" s="126">
        <f>SUM('GP1 April 23'!AH171+'GP1 May 23'!AH171+'GP1 June 23'!AH171+'GP1 July 23'!AH171+'GP1 Aug 23'!AH171+'GP1 Sep 23'!AH171+'GP1 Oct 23'!AH171+'GP1 Nov 23'!AH171+'GP1 Dec 23'!AH171+'GP1 Jan 24'!AH171+'GP1 Feb 24'!AH171+'GP1 Mar 24'!AH171)</f>
        <v>0</v>
      </c>
      <c r="Z166" s="88" t="e">
        <f>(((IF('GP1 April 23'!M171=1,'GP1 April 23'!G171,0))+
(IF('GP1 May 23'!M171=1,'GP1 May 23'!G171,0))+
(IF('GP1 June 23'!M171=1,'GP1 June 23'!G171,0))+
(IF('GP1 July 23'!M171=1,'GP1 July 23'!G171,0))+
(IF('GP1 Aug 23'!M171=1,'GP1 Aug 23'!G171,0))+
(IF('GP1 Sep 23'!M171=1,'GP1 Sep 23'!G171,0))+
(IF('GP1 Oct 23'!M171=1,'GP1 Oct 23'!G171,0))+
(IF('GP1 Nov 23'!M171=1,'GP1 Nov 23'!G171,0))+
(IF('GP1 Dec 23'!M171=1,'GP1 Dec 23'!G171,0))+
(IF('GP1 Jan 24'!M171=1,'GP1 Jan 24'!G171,0))+
(IF('GP1 Feb 24'!M171=1,'GP1 Feb 24'!G171,0))+
(IF('GP1 Mar 24'!M171=1,'GP1 Mar 24'!G171,0)))/AA166)</f>
        <v>#DIV/0!</v>
      </c>
      <c r="AA166" s="88">
        <f>SUM('GP1 April 23'!M171,'GP1 May 23'!M171,'GP1 June 23'!M171,'GP1 July 23'!M171,'GP1 Aug 23'!M171,'GP1 Sep 23'!M171,'GP1 Oct 23'!M171,'GP1 Nov 23'!M171,'GP1 Dec 23'!M171,'GP1 Jan 24'!M171,'GP1 Feb 24'!M171,'GP1 Mar 24'!M171)</f>
        <v>0</v>
      </c>
    </row>
    <row r="167" spans="1:27" s="2" customFormat="1" x14ac:dyDescent="0.25">
      <c r="A167" s="4">
        <v>140</v>
      </c>
      <c r="B167" s="166">
        <f>'Member Info'!D168</f>
        <v>0</v>
      </c>
      <c r="C167" s="166">
        <f>'Member Info'!E168</f>
        <v>0</v>
      </c>
      <c r="D167" s="166" t="str">
        <f>'Member Info'!G168</f>
        <v/>
      </c>
      <c r="E167" s="166"/>
      <c r="F167" s="167">
        <f>'Member Info'!B168</f>
        <v>0</v>
      </c>
      <c r="G167" s="167">
        <f>'GP1 April 23'!F172+'GP1 May 23'!F172+'GP1 June 23'!F172+'GP1 July 23'!F172+'GP1 Aug 23'!F172+'GP1 Sep 23'!F172+'GP1 Oct 23'!F172+'GP1 Nov 23'!F172+'GP1 Dec 23'!F172+'GP1 Jan 24'!F172+'GP1 Feb 24'!F172+'GP1 Mar 24'!F172+'Error Corrections'!F168</f>
        <v>0</v>
      </c>
      <c r="H167" s="168" t="str">
        <f>IF('Member Info'!O168="", 'Member Info'!K168, "CHANGED MID YEAR")</f>
        <v/>
      </c>
      <c r="I167" s="167"/>
      <c r="J167" s="167"/>
      <c r="K167" s="167"/>
      <c r="L167" s="167"/>
      <c r="M167" s="167">
        <f>'GP1 April 23'!H172+'GP1 May 23'!H172+'GP1 June 23'!H172+'GP1 July 23'!H172+'GP1 Aug 23'!H172+'GP1 Sep 23'!H172+'GP1 Oct 23'!H172+'GP1 Nov 23'!H172+'GP1 Dec 23'!H172+'GP1 Jan 24'!H172+'GP1 Feb 24'!H172+'GP1 Mar 24'!H172+'Error Corrections'!M168</f>
        <v>0</v>
      </c>
      <c r="N167" s="167">
        <f>'GP1 April 23'!I172+'GP1 May 23'!I172+'GP1 June 23'!I172+'GP1 July 23'!I172+'GP1 Aug 23'!I172+'GP1 Sep 23'!I172+'GP1 Oct 23'!I172+'GP1 Nov 23'!I172+'GP1 Dec 23'!I172+'GP1 Jan 24'!I172+'GP1 Feb 24'!I172+'GP1 Mar 24'!I172+'Error Corrections'!N168</f>
        <v>0</v>
      </c>
      <c r="O167" s="215" t="str">
        <f>IF('Error Corrections'!AA168=TRUE, "TRUE", "")</f>
        <v/>
      </c>
      <c r="P167" s="213">
        <f>'Member Info'!Q168</f>
        <v>0</v>
      </c>
      <c r="Q167" s="149">
        <f t="shared" si="12"/>
        <v>0</v>
      </c>
      <c r="R167" s="87">
        <f t="shared" si="13"/>
        <v>0</v>
      </c>
      <c r="S167" s="184">
        <f>(G167/100*'Member Info'!$W$2)</f>
        <v>0</v>
      </c>
      <c r="T167" s="185" t="e">
        <f>G167/100*('Member Info'!K168+'Member Info'!L168)</f>
        <v>#VALUE!</v>
      </c>
      <c r="U167" s="184" t="e">
        <f t="shared" si="14"/>
        <v>#DIV/0!</v>
      </c>
      <c r="V167" s="184" t="e">
        <f t="shared" si="15"/>
        <v>#VALUE!</v>
      </c>
      <c r="W167" s="186" t="e">
        <f t="shared" si="16"/>
        <v>#DIV/0!</v>
      </c>
      <c r="X167" s="187" t="e">
        <f t="shared" si="17"/>
        <v>#VALUE!</v>
      </c>
      <c r="Y167" s="126">
        <f>SUM('GP1 April 23'!AH172+'GP1 May 23'!AH172+'GP1 June 23'!AH172+'GP1 July 23'!AH172+'GP1 Aug 23'!AH172+'GP1 Sep 23'!AH172+'GP1 Oct 23'!AH172+'GP1 Nov 23'!AH172+'GP1 Dec 23'!AH172+'GP1 Jan 24'!AH172+'GP1 Feb 24'!AH172+'GP1 Mar 24'!AH172)</f>
        <v>0</v>
      </c>
      <c r="Z167" s="88" t="e">
        <f>(((IF('GP1 April 23'!M172=1,'GP1 April 23'!G172,0))+
(IF('GP1 May 23'!M172=1,'GP1 May 23'!G172,0))+
(IF('GP1 June 23'!M172=1,'GP1 June 23'!G172,0))+
(IF('GP1 July 23'!M172=1,'GP1 July 23'!G172,0))+
(IF('GP1 Aug 23'!M172=1,'GP1 Aug 23'!G172,0))+
(IF('GP1 Sep 23'!M172=1,'GP1 Sep 23'!G172,0))+
(IF('GP1 Oct 23'!M172=1,'GP1 Oct 23'!G172,0))+
(IF('GP1 Nov 23'!M172=1,'GP1 Nov 23'!G172,0))+
(IF('GP1 Dec 23'!M172=1,'GP1 Dec 23'!G172,0))+
(IF('GP1 Jan 24'!M172=1,'GP1 Jan 24'!G172,0))+
(IF('GP1 Feb 24'!M172=1,'GP1 Feb 24'!G172,0))+
(IF('GP1 Mar 24'!M172=1,'GP1 Mar 24'!G172,0)))/AA167)</f>
        <v>#DIV/0!</v>
      </c>
      <c r="AA167" s="88">
        <f>SUM('GP1 April 23'!M172,'GP1 May 23'!M172,'GP1 June 23'!M172,'GP1 July 23'!M172,'GP1 Aug 23'!M172,'GP1 Sep 23'!M172,'GP1 Oct 23'!M172,'GP1 Nov 23'!M172,'GP1 Dec 23'!M172,'GP1 Jan 24'!M172,'GP1 Feb 24'!M172,'GP1 Mar 24'!M172)</f>
        <v>0</v>
      </c>
    </row>
    <row r="168" spans="1:27" s="2" customFormat="1" x14ac:dyDescent="0.25">
      <c r="A168" s="4">
        <v>141</v>
      </c>
      <c r="B168" s="166">
        <f>'Member Info'!D169</f>
        <v>0</v>
      </c>
      <c r="C168" s="166">
        <f>'Member Info'!E169</f>
        <v>0</v>
      </c>
      <c r="D168" s="166" t="str">
        <f>'Member Info'!G169</f>
        <v/>
      </c>
      <c r="E168" s="166"/>
      <c r="F168" s="167">
        <f>'Member Info'!B169</f>
        <v>0</v>
      </c>
      <c r="G168" s="167">
        <f>'GP1 April 23'!F173+'GP1 May 23'!F173+'GP1 June 23'!F173+'GP1 July 23'!F173+'GP1 Aug 23'!F173+'GP1 Sep 23'!F173+'GP1 Oct 23'!F173+'GP1 Nov 23'!F173+'GP1 Dec 23'!F173+'GP1 Jan 24'!F173+'GP1 Feb 24'!F173+'GP1 Mar 24'!F173+'Error Corrections'!F169</f>
        <v>0</v>
      </c>
      <c r="H168" s="168" t="str">
        <f>IF('Member Info'!O169="", 'Member Info'!K169, "CHANGED MID YEAR")</f>
        <v/>
      </c>
      <c r="I168" s="167"/>
      <c r="J168" s="167"/>
      <c r="K168" s="167"/>
      <c r="L168" s="167"/>
      <c r="M168" s="167">
        <f>'GP1 April 23'!H173+'GP1 May 23'!H173+'GP1 June 23'!H173+'GP1 July 23'!H173+'GP1 Aug 23'!H173+'GP1 Sep 23'!H173+'GP1 Oct 23'!H173+'GP1 Nov 23'!H173+'GP1 Dec 23'!H173+'GP1 Jan 24'!H173+'GP1 Feb 24'!H173+'GP1 Mar 24'!H173+'Error Corrections'!M169</f>
        <v>0</v>
      </c>
      <c r="N168" s="167">
        <f>'GP1 April 23'!I173+'GP1 May 23'!I173+'GP1 June 23'!I173+'GP1 July 23'!I173+'GP1 Aug 23'!I173+'GP1 Sep 23'!I173+'GP1 Oct 23'!I173+'GP1 Nov 23'!I173+'GP1 Dec 23'!I173+'GP1 Jan 24'!I173+'GP1 Feb 24'!I173+'GP1 Mar 24'!I173+'Error Corrections'!N169</f>
        <v>0</v>
      </c>
      <c r="O168" s="215" t="str">
        <f>IF('Error Corrections'!AA169=TRUE, "TRUE", "")</f>
        <v/>
      </c>
      <c r="P168" s="213">
        <f>'Member Info'!Q169</f>
        <v>0</v>
      </c>
      <c r="Q168" s="149">
        <f t="shared" si="12"/>
        <v>0</v>
      </c>
      <c r="R168" s="87">
        <f t="shared" si="13"/>
        <v>0</v>
      </c>
      <c r="S168" s="184">
        <f>(G168/100*'Member Info'!$W$2)</f>
        <v>0</v>
      </c>
      <c r="T168" s="185" t="e">
        <f>G168/100*('Member Info'!K169+'Member Info'!L169)</f>
        <v>#VALUE!</v>
      </c>
      <c r="U168" s="184" t="e">
        <f t="shared" si="14"/>
        <v>#DIV/0!</v>
      </c>
      <c r="V168" s="184" t="e">
        <f t="shared" si="15"/>
        <v>#VALUE!</v>
      </c>
      <c r="W168" s="186" t="e">
        <f t="shared" si="16"/>
        <v>#DIV/0!</v>
      </c>
      <c r="X168" s="187" t="e">
        <f t="shared" si="17"/>
        <v>#VALUE!</v>
      </c>
      <c r="Y168" s="126">
        <f>SUM('GP1 April 23'!AH173+'GP1 May 23'!AH173+'GP1 June 23'!AH173+'GP1 July 23'!AH173+'GP1 Aug 23'!AH173+'GP1 Sep 23'!AH173+'GP1 Oct 23'!AH173+'GP1 Nov 23'!AH173+'GP1 Dec 23'!AH173+'GP1 Jan 24'!AH173+'GP1 Feb 24'!AH173+'GP1 Mar 24'!AH173)</f>
        <v>0</v>
      </c>
      <c r="Z168" s="88" t="e">
        <f>(((IF('GP1 April 23'!M173=1,'GP1 April 23'!G173,0))+
(IF('GP1 May 23'!M173=1,'GP1 May 23'!G173,0))+
(IF('GP1 June 23'!M173=1,'GP1 June 23'!G173,0))+
(IF('GP1 July 23'!M173=1,'GP1 July 23'!G173,0))+
(IF('GP1 Aug 23'!M173=1,'GP1 Aug 23'!G173,0))+
(IF('GP1 Sep 23'!M173=1,'GP1 Sep 23'!G173,0))+
(IF('GP1 Oct 23'!M173=1,'GP1 Oct 23'!G173,0))+
(IF('GP1 Nov 23'!M173=1,'GP1 Nov 23'!G173,0))+
(IF('GP1 Dec 23'!M173=1,'GP1 Dec 23'!G173,0))+
(IF('GP1 Jan 24'!M173=1,'GP1 Jan 24'!G173,0))+
(IF('GP1 Feb 24'!M173=1,'GP1 Feb 24'!G173,0))+
(IF('GP1 Mar 24'!M173=1,'GP1 Mar 24'!G173,0)))/AA168)</f>
        <v>#DIV/0!</v>
      </c>
      <c r="AA168" s="88">
        <f>SUM('GP1 April 23'!M173,'GP1 May 23'!M173,'GP1 June 23'!M173,'GP1 July 23'!M173,'GP1 Aug 23'!M173,'GP1 Sep 23'!M173,'GP1 Oct 23'!M173,'GP1 Nov 23'!M173,'GP1 Dec 23'!M173,'GP1 Jan 24'!M173,'GP1 Feb 24'!M173,'GP1 Mar 24'!M173)</f>
        <v>0</v>
      </c>
    </row>
    <row r="169" spans="1:27" s="2" customFormat="1" x14ac:dyDescent="0.25">
      <c r="A169" s="4">
        <v>142</v>
      </c>
      <c r="B169" s="166">
        <f>'Member Info'!D170</f>
        <v>0</v>
      </c>
      <c r="C169" s="166">
        <f>'Member Info'!E170</f>
        <v>0</v>
      </c>
      <c r="D169" s="166" t="str">
        <f>'Member Info'!G170</f>
        <v/>
      </c>
      <c r="E169" s="166"/>
      <c r="F169" s="167">
        <f>'Member Info'!B170</f>
        <v>0</v>
      </c>
      <c r="G169" s="167">
        <f>'GP1 April 23'!F174+'GP1 May 23'!F174+'GP1 June 23'!F174+'GP1 July 23'!F174+'GP1 Aug 23'!F174+'GP1 Sep 23'!F174+'GP1 Oct 23'!F174+'GP1 Nov 23'!F174+'GP1 Dec 23'!F174+'GP1 Jan 24'!F174+'GP1 Feb 24'!F174+'GP1 Mar 24'!F174+'Error Corrections'!F170</f>
        <v>0</v>
      </c>
      <c r="H169" s="168" t="str">
        <f>IF('Member Info'!O170="", 'Member Info'!K170, "CHANGED MID YEAR")</f>
        <v/>
      </c>
      <c r="I169" s="167"/>
      <c r="J169" s="167"/>
      <c r="K169" s="167"/>
      <c r="L169" s="167"/>
      <c r="M169" s="167">
        <f>'GP1 April 23'!H174+'GP1 May 23'!H174+'GP1 June 23'!H174+'GP1 July 23'!H174+'GP1 Aug 23'!H174+'GP1 Sep 23'!H174+'GP1 Oct 23'!H174+'GP1 Nov 23'!H174+'GP1 Dec 23'!H174+'GP1 Jan 24'!H174+'GP1 Feb 24'!H174+'GP1 Mar 24'!H174+'Error Corrections'!M170</f>
        <v>0</v>
      </c>
      <c r="N169" s="167">
        <f>'GP1 April 23'!I174+'GP1 May 23'!I174+'GP1 June 23'!I174+'GP1 July 23'!I174+'GP1 Aug 23'!I174+'GP1 Sep 23'!I174+'GP1 Oct 23'!I174+'GP1 Nov 23'!I174+'GP1 Dec 23'!I174+'GP1 Jan 24'!I174+'GP1 Feb 24'!I174+'GP1 Mar 24'!I174+'Error Corrections'!N170</f>
        <v>0</v>
      </c>
      <c r="O169" s="215" t="str">
        <f>IF('Error Corrections'!AA170=TRUE, "TRUE", "")</f>
        <v/>
      </c>
      <c r="P169" s="213">
        <f>'Member Info'!Q170</f>
        <v>0</v>
      </c>
      <c r="Q169" s="149">
        <f t="shared" si="12"/>
        <v>0</v>
      </c>
      <c r="R169" s="87">
        <f t="shared" si="13"/>
        <v>0</v>
      </c>
      <c r="S169" s="184">
        <f>(G169/100*'Member Info'!$W$2)</f>
        <v>0</v>
      </c>
      <c r="T169" s="185" t="e">
        <f>G169/100*('Member Info'!K170+'Member Info'!L170)</f>
        <v>#VALUE!</v>
      </c>
      <c r="U169" s="184" t="e">
        <f t="shared" si="14"/>
        <v>#DIV/0!</v>
      </c>
      <c r="V169" s="184" t="e">
        <f t="shared" si="15"/>
        <v>#VALUE!</v>
      </c>
      <c r="W169" s="186" t="e">
        <f t="shared" si="16"/>
        <v>#DIV/0!</v>
      </c>
      <c r="X169" s="187" t="e">
        <f t="shared" si="17"/>
        <v>#VALUE!</v>
      </c>
      <c r="Y169" s="126">
        <f>SUM('GP1 April 23'!AH174+'GP1 May 23'!AH174+'GP1 June 23'!AH174+'GP1 July 23'!AH174+'GP1 Aug 23'!AH174+'GP1 Sep 23'!AH174+'GP1 Oct 23'!AH174+'GP1 Nov 23'!AH174+'GP1 Dec 23'!AH174+'GP1 Jan 24'!AH174+'GP1 Feb 24'!AH174+'GP1 Mar 24'!AH174)</f>
        <v>0</v>
      </c>
      <c r="Z169" s="88" t="e">
        <f>(((IF('GP1 April 23'!M174=1,'GP1 April 23'!G174,0))+
(IF('GP1 May 23'!M174=1,'GP1 May 23'!G174,0))+
(IF('GP1 June 23'!M174=1,'GP1 June 23'!G174,0))+
(IF('GP1 July 23'!M174=1,'GP1 July 23'!G174,0))+
(IF('GP1 Aug 23'!M174=1,'GP1 Aug 23'!G174,0))+
(IF('GP1 Sep 23'!M174=1,'GP1 Sep 23'!G174,0))+
(IF('GP1 Oct 23'!M174=1,'GP1 Oct 23'!G174,0))+
(IF('GP1 Nov 23'!M174=1,'GP1 Nov 23'!G174,0))+
(IF('GP1 Dec 23'!M174=1,'GP1 Dec 23'!G174,0))+
(IF('GP1 Jan 24'!M174=1,'GP1 Jan 24'!G174,0))+
(IF('GP1 Feb 24'!M174=1,'GP1 Feb 24'!G174,0))+
(IF('GP1 Mar 24'!M174=1,'GP1 Mar 24'!G174,0)))/AA169)</f>
        <v>#DIV/0!</v>
      </c>
      <c r="AA169" s="88">
        <f>SUM('GP1 April 23'!M174,'GP1 May 23'!M174,'GP1 June 23'!M174,'GP1 July 23'!M174,'GP1 Aug 23'!M174,'GP1 Sep 23'!M174,'GP1 Oct 23'!M174,'GP1 Nov 23'!M174,'GP1 Dec 23'!M174,'GP1 Jan 24'!M174,'GP1 Feb 24'!M174,'GP1 Mar 24'!M174)</f>
        <v>0</v>
      </c>
    </row>
    <row r="170" spans="1:27" s="2" customFormat="1" x14ac:dyDescent="0.25">
      <c r="A170" s="4">
        <v>143</v>
      </c>
      <c r="B170" s="166">
        <f>'Member Info'!D171</f>
        <v>0</v>
      </c>
      <c r="C170" s="166">
        <f>'Member Info'!E171</f>
        <v>0</v>
      </c>
      <c r="D170" s="166" t="str">
        <f>'Member Info'!G171</f>
        <v/>
      </c>
      <c r="E170" s="166"/>
      <c r="F170" s="167">
        <f>'Member Info'!B171</f>
        <v>0</v>
      </c>
      <c r="G170" s="167">
        <f>'GP1 April 23'!F175+'GP1 May 23'!F175+'GP1 June 23'!F175+'GP1 July 23'!F175+'GP1 Aug 23'!F175+'GP1 Sep 23'!F175+'GP1 Oct 23'!F175+'GP1 Nov 23'!F175+'GP1 Dec 23'!F175+'GP1 Jan 24'!F175+'GP1 Feb 24'!F175+'GP1 Mar 24'!F175+'Error Corrections'!F171</f>
        <v>0</v>
      </c>
      <c r="H170" s="168" t="str">
        <f>IF('Member Info'!O171="", 'Member Info'!K171, "CHANGED MID YEAR")</f>
        <v/>
      </c>
      <c r="I170" s="167"/>
      <c r="J170" s="167"/>
      <c r="K170" s="167"/>
      <c r="L170" s="167"/>
      <c r="M170" s="167">
        <f>'GP1 April 23'!H175+'GP1 May 23'!H175+'GP1 June 23'!H175+'GP1 July 23'!H175+'GP1 Aug 23'!H175+'GP1 Sep 23'!H175+'GP1 Oct 23'!H175+'GP1 Nov 23'!H175+'GP1 Dec 23'!H175+'GP1 Jan 24'!H175+'GP1 Feb 24'!H175+'GP1 Mar 24'!H175+'Error Corrections'!M171</f>
        <v>0</v>
      </c>
      <c r="N170" s="167">
        <f>'GP1 April 23'!I175+'GP1 May 23'!I175+'GP1 June 23'!I175+'GP1 July 23'!I175+'GP1 Aug 23'!I175+'GP1 Sep 23'!I175+'GP1 Oct 23'!I175+'GP1 Nov 23'!I175+'GP1 Dec 23'!I175+'GP1 Jan 24'!I175+'GP1 Feb 24'!I175+'GP1 Mar 24'!I175+'Error Corrections'!N171</f>
        <v>0</v>
      </c>
      <c r="O170" s="215" t="str">
        <f>IF('Error Corrections'!AA171=TRUE, "TRUE", "")</f>
        <v/>
      </c>
      <c r="P170" s="213">
        <f>'Member Info'!Q171</f>
        <v>0</v>
      </c>
      <c r="Q170" s="149">
        <f t="shared" si="12"/>
        <v>0</v>
      </c>
      <c r="R170" s="87">
        <f t="shared" si="13"/>
        <v>0</v>
      </c>
      <c r="S170" s="184">
        <f>(G170/100*'Member Info'!$W$2)</f>
        <v>0</v>
      </c>
      <c r="T170" s="185" t="e">
        <f>G170/100*('Member Info'!K171+'Member Info'!L171)</f>
        <v>#VALUE!</v>
      </c>
      <c r="U170" s="184" t="e">
        <f t="shared" si="14"/>
        <v>#DIV/0!</v>
      </c>
      <c r="V170" s="184" t="e">
        <f t="shared" si="15"/>
        <v>#VALUE!</v>
      </c>
      <c r="W170" s="186" t="e">
        <f t="shared" si="16"/>
        <v>#DIV/0!</v>
      </c>
      <c r="X170" s="187" t="e">
        <f t="shared" si="17"/>
        <v>#VALUE!</v>
      </c>
      <c r="Y170" s="126">
        <f>SUM('GP1 April 23'!AH175+'GP1 May 23'!AH175+'GP1 June 23'!AH175+'GP1 July 23'!AH175+'GP1 Aug 23'!AH175+'GP1 Sep 23'!AH175+'GP1 Oct 23'!AH175+'GP1 Nov 23'!AH175+'GP1 Dec 23'!AH175+'GP1 Jan 24'!AH175+'GP1 Feb 24'!AH175+'GP1 Mar 24'!AH175)</f>
        <v>0</v>
      </c>
      <c r="Z170" s="88" t="e">
        <f>(((IF('GP1 April 23'!M175=1,'GP1 April 23'!G175,0))+
(IF('GP1 May 23'!M175=1,'GP1 May 23'!G175,0))+
(IF('GP1 June 23'!M175=1,'GP1 June 23'!G175,0))+
(IF('GP1 July 23'!M175=1,'GP1 July 23'!G175,0))+
(IF('GP1 Aug 23'!M175=1,'GP1 Aug 23'!G175,0))+
(IF('GP1 Sep 23'!M175=1,'GP1 Sep 23'!G175,0))+
(IF('GP1 Oct 23'!M175=1,'GP1 Oct 23'!G175,0))+
(IF('GP1 Nov 23'!M175=1,'GP1 Nov 23'!G175,0))+
(IF('GP1 Dec 23'!M175=1,'GP1 Dec 23'!G175,0))+
(IF('GP1 Jan 24'!M175=1,'GP1 Jan 24'!G175,0))+
(IF('GP1 Feb 24'!M175=1,'GP1 Feb 24'!G175,0))+
(IF('GP1 Mar 24'!M175=1,'GP1 Mar 24'!G175,0)))/AA170)</f>
        <v>#DIV/0!</v>
      </c>
      <c r="AA170" s="88">
        <f>SUM('GP1 April 23'!M175,'GP1 May 23'!M175,'GP1 June 23'!M175,'GP1 July 23'!M175,'GP1 Aug 23'!M175,'GP1 Sep 23'!M175,'GP1 Oct 23'!M175,'GP1 Nov 23'!M175,'GP1 Dec 23'!M175,'GP1 Jan 24'!M175,'GP1 Feb 24'!M175,'GP1 Mar 24'!M175)</f>
        <v>0</v>
      </c>
    </row>
    <row r="171" spans="1:27" s="2" customFormat="1" x14ac:dyDescent="0.25">
      <c r="A171" s="4">
        <v>144</v>
      </c>
      <c r="B171" s="166">
        <f>'Member Info'!D172</f>
        <v>0</v>
      </c>
      <c r="C171" s="166">
        <f>'Member Info'!E172</f>
        <v>0</v>
      </c>
      <c r="D171" s="166" t="str">
        <f>'Member Info'!G172</f>
        <v/>
      </c>
      <c r="E171" s="166"/>
      <c r="F171" s="167">
        <f>'Member Info'!B172</f>
        <v>0</v>
      </c>
      <c r="G171" s="167">
        <f>'GP1 April 23'!F176+'GP1 May 23'!F176+'GP1 June 23'!F176+'GP1 July 23'!F176+'GP1 Aug 23'!F176+'GP1 Sep 23'!F176+'GP1 Oct 23'!F176+'GP1 Nov 23'!F176+'GP1 Dec 23'!F176+'GP1 Jan 24'!F176+'GP1 Feb 24'!F176+'GP1 Mar 24'!F176+'Error Corrections'!F172</f>
        <v>0</v>
      </c>
      <c r="H171" s="168" t="str">
        <f>IF('Member Info'!O172="", 'Member Info'!K172, "CHANGED MID YEAR")</f>
        <v/>
      </c>
      <c r="I171" s="167"/>
      <c r="J171" s="167"/>
      <c r="K171" s="167"/>
      <c r="L171" s="167"/>
      <c r="M171" s="167">
        <f>'GP1 April 23'!H176+'GP1 May 23'!H176+'GP1 June 23'!H176+'GP1 July 23'!H176+'GP1 Aug 23'!H176+'GP1 Sep 23'!H176+'GP1 Oct 23'!H176+'GP1 Nov 23'!H176+'GP1 Dec 23'!H176+'GP1 Jan 24'!H176+'GP1 Feb 24'!H176+'GP1 Mar 24'!H176+'Error Corrections'!M172</f>
        <v>0</v>
      </c>
      <c r="N171" s="167">
        <f>'GP1 April 23'!I176+'GP1 May 23'!I176+'GP1 June 23'!I176+'GP1 July 23'!I176+'GP1 Aug 23'!I176+'GP1 Sep 23'!I176+'GP1 Oct 23'!I176+'GP1 Nov 23'!I176+'GP1 Dec 23'!I176+'GP1 Jan 24'!I176+'GP1 Feb 24'!I176+'GP1 Mar 24'!I176+'Error Corrections'!N172</f>
        <v>0</v>
      </c>
      <c r="O171" s="215" t="str">
        <f>IF('Error Corrections'!AA172=TRUE, "TRUE", "")</f>
        <v/>
      </c>
      <c r="P171" s="213">
        <f>'Member Info'!Q172</f>
        <v>0</v>
      </c>
      <c r="Q171" s="149">
        <f t="shared" si="12"/>
        <v>0</v>
      </c>
      <c r="R171" s="87">
        <f t="shared" si="13"/>
        <v>0</v>
      </c>
      <c r="S171" s="184">
        <f>(G171/100*'Member Info'!$W$2)</f>
        <v>0</v>
      </c>
      <c r="T171" s="185" t="e">
        <f>G171/100*('Member Info'!K172+'Member Info'!L172)</f>
        <v>#VALUE!</v>
      </c>
      <c r="U171" s="184" t="e">
        <f t="shared" si="14"/>
        <v>#DIV/0!</v>
      </c>
      <c r="V171" s="184" t="e">
        <f t="shared" si="15"/>
        <v>#VALUE!</v>
      </c>
      <c r="W171" s="186" t="e">
        <f t="shared" si="16"/>
        <v>#DIV/0!</v>
      </c>
      <c r="X171" s="187" t="e">
        <f t="shared" si="17"/>
        <v>#VALUE!</v>
      </c>
      <c r="Y171" s="126">
        <f>SUM('GP1 April 23'!AH176+'GP1 May 23'!AH176+'GP1 June 23'!AH176+'GP1 July 23'!AH176+'GP1 Aug 23'!AH176+'GP1 Sep 23'!AH176+'GP1 Oct 23'!AH176+'GP1 Nov 23'!AH176+'GP1 Dec 23'!AH176+'GP1 Jan 24'!AH176+'GP1 Feb 24'!AH176+'GP1 Mar 24'!AH176)</f>
        <v>0</v>
      </c>
      <c r="Z171" s="88" t="e">
        <f>(((IF('GP1 April 23'!M176=1,'GP1 April 23'!G176,0))+
(IF('GP1 May 23'!M176=1,'GP1 May 23'!G176,0))+
(IF('GP1 June 23'!M176=1,'GP1 June 23'!G176,0))+
(IF('GP1 July 23'!M176=1,'GP1 July 23'!G176,0))+
(IF('GP1 Aug 23'!M176=1,'GP1 Aug 23'!G176,0))+
(IF('GP1 Sep 23'!M176=1,'GP1 Sep 23'!G176,0))+
(IF('GP1 Oct 23'!M176=1,'GP1 Oct 23'!G176,0))+
(IF('GP1 Nov 23'!M176=1,'GP1 Nov 23'!G176,0))+
(IF('GP1 Dec 23'!M176=1,'GP1 Dec 23'!G176,0))+
(IF('GP1 Jan 24'!M176=1,'GP1 Jan 24'!G176,0))+
(IF('GP1 Feb 24'!M176=1,'GP1 Feb 24'!G176,0))+
(IF('GP1 Mar 24'!M176=1,'GP1 Mar 24'!G176,0)))/AA171)</f>
        <v>#DIV/0!</v>
      </c>
      <c r="AA171" s="88">
        <f>SUM('GP1 April 23'!M176,'GP1 May 23'!M176,'GP1 June 23'!M176,'GP1 July 23'!M176,'GP1 Aug 23'!M176,'GP1 Sep 23'!M176,'GP1 Oct 23'!M176,'GP1 Nov 23'!M176,'GP1 Dec 23'!M176,'GP1 Jan 24'!M176,'GP1 Feb 24'!M176,'GP1 Mar 24'!M176)</f>
        <v>0</v>
      </c>
    </row>
    <row r="172" spans="1:27" s="2" customFormat="1" x14ac:dyDescent="0.25">
      <c r="A172" s="4">
        <v>145</v>
      </c>
      <c r="B172" s="166">
        <f>'Member Info'!D173</f>
        <v>0</v>
      </c>
      <c r="C172" s="166">
        <f>'Member Info'!E173</f>
        <v>0</v>
      </c>
      <c r="D172" s="166" t="str">
        <f>'Member Info'!G173</f>
        <v/>
      </c>
      <c r="E172" s="166"/>
      <c r="F172" s="167">
        <f>'Member Info'!B173</f>
        <v>0</v>
      </c>
      <c r="G172" s="167">
        <f>'GP1 April 23'!F177+'GP1 May 23'!F177+'GP1 June 23'!F177+'GP1 July 23'!F177+'GP1 Aug 23'!F177+'GP1 Sep 23'!F177+'GP1 Oct 23'!F177+'GP1 Nov 23'!F177+'GP1 Dec 23'!F177+'GP1 Jan 24'!F177+'GP1 Feb 24'!F177+'GP1 Mar 24'!F177+'Error Corrections'!F173</f>
        <v>0</v>
      </c>
      <c r="H172" s="168" t="str">
        <f>IF('Member Info'!O173="", 'Member Info'!K173, "CHANGED MID YEAR")</f>
        <v/>
      </c>
      <c r="I172" s="167"/>
      <c r="J172" s="167"/>
      <c r="K172" s="167"/>
      <c r="L172" s="167"/>
      <c r="M172" s="167">
        <f>'GP1 April 23'!H177+'GP1 May 23'!H177+'GP1 June 23'!H177+'GP1 July 23'!H177+'GP1 Aug 23'!H177+'GP1 Sep 23'!H177+'GP1 Oct 23'!H177+'GP1 Nov 23'!H177+'GP1 Dec 23'!H177+'GP1 Jan 24'!H177+'GP1 Feb 24'!H177+'GP1 Mar 24'!H177+'Error Corrections'!M173</f>
        <v>0</v>
      </c>
      <c r="N172" s="167">
        <f>'GP1 April 23'!I177+'GP1 May 23'!I177+'GP1 June 23'!I177+'GP1 July 23'!I177+'GP1 Aug 23'!I177+'GP1 Sep 23'!I177+'GP1 Oct 23'!I177+'GP1 Nov 23'!I177+'GP1 Dec 23'!I177+'GP1 Jan 24'!I177+'GP1 Feb 24'!I177+'GP1 Mar 24'!I177+'Error Corrections'!N173</f>
        <v>0</v>
      </c>
      <c r="O172" s="215" t="str">
        <f>IF('Error Corrections'!AA173=TRUE, "TRUE", "")</f>
        <v/>
      </c>
      <c r="P172" s="213">
        <f>'Member Info'!Q173</f>
        <v>0</v>
      </c>
      <c r="Q172" s="149">
        <f t="shared" si="12"/>
        <v>0</v>
      </c>
      <c r="R172" s="87">
        <f t="shared" si="13"/>
        <v>0</v>
      </c>
      <c r="S172" s="184">
        <f>(G172/100*'Member Info'!$W$2)</f>
        <v>0</v>
      </c>
      <c r="T172" s="185" t="e">
        <f>G172/100*('Member Info'!K173+'Member Info'!L173)</f>
        <v>#VALUE!</v>
      </c>
      <c r="U172" s="184" t="e">
        <f t="shared" si="14"/>
        <v>#DIV/0!</v>
      </c>
      <c r="V172" s="184" t="e">
        <f t="shared" si="15"/>
        <v>#VALUE!</v>
      </c>
      <c r="W172" s="186" t="e">
        <f t="shared" si="16"/>
        <v>#DIV/0!</v>
      </c>
      <c r="X172" s="187" t="e">
        <f t="shared" si="17"/>
        <v>#VALUE!</v>
      </c>
      <c r="Y172" s="126">
        <f>SUM('GP1 April 23'!AH177+'GP1 May 23'!AH177+'GP1 June 23'!AH177+'GP1 July 23'!AH177+'GP1 Aug 23'!AH177+'GP1 Sep 23'!AH177+'GP1 Oct 23'!AH177+'GP1 Nov 23'!AH177+'GP1 Dec 23'!AH177+'GP1 Jan 24'!AH177+'GP1 Feb 24'!AH177+'GP1 Mar 24'!AH177)</f>
        <v>0</v>
      </c>
      <c r="Z172" s="88" t="e">
        <f>(((IF('GP1 April 23'!M177=1,'GP1 April 23'!G177,0))+
(IF('GP1 May 23'!M177=1,'GP1 May 23'!G177,0))+
(IF('GP1 June 23'!M177=1,'GP1 June 23'!G177,0))+
(IF('GP1 July 23'!M177=1,'GP1 July 23'!G177,0))+
(IF('GP1 Aug 23'!M177=1,'GP1 Aug 23'!G177,0))+
(IF('GP1 Sep 23'!M177=1,'GP1 Sep 23'!G177,0))+
(IF('GP1 Oct 23'!M177=1,'GP1 Oct 23'!G177,0))+
(IF('GP1 Nov 23'!M177=1,'GP1 Nov 23'!G177,0))+
(IF('GP1 Dec 23'!M177=1,'GP1 Dec 23'!G177,0))+
(IF('GP1 Jan 24'!M177=1,'GP1 Jan 24'!G177,0))+
(IF('GP1 Feb 24'!M177=1,'GP1 Feb 24'!G177,0))+
(IF('GP1 Mar 24'!M177=1,'GP1 Mar 24'!G177,0)))/AA172)</f>
        <v>#DIV/0!</v>
      </c>
      <c r="AA172" s="88">
        <f>SUM('GP1 April 23'!M177,'GP1 May 23'!M177,'GP1 June 23'!M177,'GP1 July 23'!M177,'GP1 Aug 23'!M177,'GP1 Sep 23'!M177,'GP1 Oct 23'!M177,'GP1 Nov 23'!M177,'GP1 Dec 23'!M177,'GP1 Jan 24'!M177,'GP1 Feb 24'!M177,'GP1 Mar 24'!M177)</f>
        <v>0</v>
      </c>
    </row>
    <row r="173" spans="1:27" s="2" customFormat="1" x14ac:dyDescent="0.25">
      <c r="A173" s="4">
        <v>146</v>
      </c>
      <c r="B173" s="166">
        <f>'Member Info'!D174</f>
        <v>0</v>
      </c>
      <c r="C173" s="166">
        <f>'Member Info'!E174</f>
        <v>0</v>
      </c>
      <c r="D173" s="166" t="str">
        <f>'Member Info'!G174</f>
        <v/>
      </c>
      <c r="E173" s="166"/>
      <c r="F173" s="167">
        <f>'Member Info'!B174</f>
        <v>0</v>
      </c>
      <c r="G173" s="167">
        <f>'GP1 April 23'!F178+'GP1 May 23'!F178+'GP1 June 23'!F178+'GP1 July 23'!F178+'GP1 Aug 23'!F178+'GP1 Sep 23'!F178+'GP1 Oct 23'!F178+'GP1 Nov 23'!F178+'GP1 Dec 23'!F178+'GP1 Jan 24'!F178+'GP1 Feb 24'!F178+'GP1 Mar 24'!F178+'Error Corrections'!F174</f>
        <v>0</v>
      </c>
      <c r="H173" s="168" t="str">
        <f>IF('Member Info'!O174="", 'Member Info'!K174, "CHANGED MID YEAR")</f>
        <v/>
      </c>
      <c r="I173" s="167"/>
      <c r="J173" s="167"/>
      <c r="K173" s="167"/>
      <c r="L173" s="167"/>
      <c r="M173" s="167">
        <f>'GP1 April 23'!H178+'GP1 May 23'!H178+'GP1 June 23'!H178+'GP1 July 23'!H178+'GP1 Aug 23'!H178+'GP1 Sep 23'!H178+'GP1 Oct 23'!H178+'GP1 Nov 23'!H178+'GP1 Dec 23'!H178+'GP1 Jan 24'!H178+'GP1 Feb 24'!H178+'GP1 Mar 24'!H178+'Error Corrections'!M174</f>
        <v>0</v>
      </c>
      <c r="N173" s="167">
        <f>'GP1 April 23'!I178+'GP1 May 23'!I178+'GP1 June 23'!I178+'GP1 July 23'!I178+'GP1 Aug 23'!I178+'GP1 Sep 23'!I178+'GP1 Oct 23'!I178+'GP1 Nov 23'!I178+'GP1 Dec 23'!I178+'GP1 Jan 24'!I178+'GP1 Feb 24'!I178+'GP1 Mar 24'!I178+'Error Corrections'!N174</f>
        <v>0</v>
      </c>
      <c r="O173" s="215" t="str">
        <f>IF('Error Corrections'!AA174=TRUE, "TRUE", "")</f>
        <v/>
      </c>
      <c r="P173" s="213">
        <f>'Member Info'!Q174</f>
        <v>0</v>
      </c>
      <c r="Q173" s="149">
        <f t="shared" si="12"/>
        <v>0</v>
      </c>
      <c r="R173" s="87">
        <f t="shared" si="13"/>
        <v>0</v>
      </c>
      <c r="S173" s="184">
        <f>(G173/100*'Member Info'!$W$2)</f>
        <v>0</v>
      </c>
      <c r="T173" s="185" t="e">
        <f>G173/100*('Member Info'!K174+'Member Info'!L174)</f>
        <v>#VALUE!</v>
      </c>
      <c r="U173" s="184" t="e">
        <f t="shared" si="14"/>
        <v>#DIV/0!</v>
      </c>
      <c r="V173" s="184" t="e">
        <f t="shared" si="15"/>
        <v>#VALUE!</v>
      </c>
      <c r="W173" s="186" t="e">
        <f t="shared" si="16"/>
        <v>#DIV/0!</v>
      </c>
      <c r="X173" s="187" t="e">
        <f t="shared" si="17"/>
        <v>#VALUE!</v>
      </c>
      <c r="Y173" s="126">
        <f>SUM('GP1 April 23'!AH178+'GP1 May 23'!AH178+'GP1 June 23'!AH178+'GP1 July 23'!AH178+'GP1 Aug 23'!AH178+'GP1 Sep 23'!AH178+'GP1 Oct 23'!AH178+'GP1 Nov 23'!AH178+'GP1 Dec 23'!AH178+'GP1 Jan 24'!AH178+'GP1 Feb 24'!AH178+'GP1 Mar 24'!AH178)</f>
        <v>0</v>
      </c>
      <c r="Z173" s="88" t="e">
        <f>(((IF('GP1 April 23'!M178=1,'GP1 April 23'!G178,0))+
(IF('GP1 May 23'!M178=1,'GP1 May 23'!G178,0))+
(IF('GP1 June 23'!M178=1,'GP1 June 23'!G178,0))+
(IF('GP1 July 23'!M178=1,'GP1 July 23'!G178,0))+
(IF('GP1 Aug 23'!M178=1,'GP1 Aug 23'!G178,0))+
(IF('GP1 Sep 23'!M178=1,'GP1 Sep 23'!G178,0))+
(IF('GP1 Oct 23'!M178=1,'GP1 Oct 23'!G178,0))+
(IF('GP1 Nov 23'!M178=1,'GP1 Nov 23'!G178,0))+
(IF('GP1 Dec 23'!M178=1,'GP1 Dec 23'!G178,0))+
(IF('GP1 Jan 24'!M178=1,'GP1 Jan 24'!G178,0))+
(IF('GP1 Feb 24'!M178=1,'GP1 Feb 24'!G178,0))+
(IF('GP1 Mar 24'!M178=1,'GP1 Mar 24'!G178,0)))/AA173)</f>
        <v>#DIV/0!</v>
      </c>
      <c r="AA173" s="88">
        <f>SUM('GP1 April 23'!M178,'GP1 May 23'!M178,'GP1 June 23'!M178,'GP1 July 23'!M178,'GP1 Aug 23'!M178,'GP1 Sep 23'!M178,'GP1 Oct 23'!M178,'GP1 Nov 23'!M178,'GP1 Dec 23'!M178,'GP1 Jan 24'!M178,'GP1 Feb 24'!M178,'GP1 Mar 24'!M178)</f>
        <v>0</v>
      </c>
    </row>
    <row r="174" spans="1:27" s="2" customFormat="1" x14ac:dyDescent="0.25">
      <c r="A174" s="4">
        <v>147</v>
      </c>
      <c r="B174" s="166">
        <f>'Member Info'!D175</f>
        <v>0</v>
      </c>
      <c r="C174" s="166">
        <f>'Member Info'!E175</f>
        <v>0</v>
      </c>
      <c r="D174" s="166" t="str">
        <f>'Member Info'!G175</f>
        <v/>
      </c>
      <c r="E174" s="166"/>
      <c r="F174" s="167">
        <f>'Member Info'!B175</f>
        <v>0</v>
      </c>
      <c r="G174" s="167">
        <f>'GP1 April 23'!F179+'GP1 May 23'!F179+'GP1 June 23'!F179+'GP1 July 23'!F179+'GP1 Aug 23'!F179+'GP1 Sep 23'!F179+'GP1 Oct 23'!F179+'GP1 Nov 23'!F179+'GP1 Dec 23'!F179+'GP1 Jan 24'!F179+'GP1 Feb 24'!F179+'GP1 Mar 24'!F179+'Error Corrections'!F175</f>
        <v>0</v>
      </c>
      <c r="H174" s="168" t="str">
        <f>IF('Member Info'!O175="", 'Member Info'!K175, "CHANGED MID YEAR")</f>
        <v/>
      </c>
      <c r="I174" s="167"/>
      <c r="J174" s="167"/>
      <c r="K174" s="167"/>
      <c r="L174" s="167"/>
      <c r="M174" s="167">
        <f>'GP1 April 23'!H179+'GP1 May 23'!H179+'GP1 June 23'!H179+'GP1 July 23'!H179+'GP1 Aug 23'!H179+'GP1 Sep 23'!H179+'GP1 Oct 23'!H179+'GP1 Nov 23'!H179+'GP1 Dec 23'!H179+'GP1 Jan 24'!H179+'GP1 Feb 24'!H179+'GP1 Mar 24'!H179+'Error Corrections'!M175</f>
        <v>0</v>
      </c>
      <c r="N174" s="167">
        <f>'GP1 April 23'!I179+'GP1 May 23'!I179+'GP1 June 23'!I179+'GP1 July 23'!I179+'GP1 Aug 23'!I179+'GP1 Sep 23'!I179+'GP1 Oct 23'!I179+'GP1 Nov 23'!I179+'GP1 Dec 23'!I179+'GP1 Jan 24'!I179+'GP1 Feb 24'!I179+'GP1 Mar 24'!I179+'Error Corrections'!N175</f>
        <v>0</v>
      </c>
      <c r="O174" s="215" t="str">
        <f>IF('Error Corrections'!AA175=TRUE, "TRUE", "")</f>
        <v/>
      </c>
      <c r="P174" s="213">
        <f>'Member Info'!Q175</f>
        <v>0</v>
      </c>
      <c r="Q174" s="149">
        <f t="shared" si="12"/>
        <v>0</v>
      </c>
      <c r="R174" s="87">
        <f t="shared" si="13"/>
        <v>0</v>
      </c>
      <c r="S174" s="184">
        <f>(G174/100*'Member Info'!$W$2)</f>
        <v>0</v>
      </c>
      <c r="T174" s="185" t="e">
        <f>G174/100*('Member Info'!K175+'Member Info'!L175)</f>
        <v>#VALUE!</v>
      </c>
      <c r="U174" s="184" t="e">
        <f t="shared" si="14"/>
        <v>#DIV/0!</v>
      </c>
      <c r="V174" s="184" t="e">
        <f t="shared" si="15"/>
        <v>#VALUE!</v>
      </c>
      <c r="W174" s="186" t="e">
        <f t="shared" si="16"/>
        <v>#DIV/0!</v>
      </c>
      <c r="X174" s="187" t="e">
        <f t="shared" si="17"/>
        <v>#VALUE!</v>
      </c>
      <c r="Y174" s="126">
        <f>SUM('GP1 April 23'!AH179+'GP1 May 23'!AH179+'GP1 June 23'!AH179+'GP1 July 23'!AH179+'GP1 Aug 23'!AH179+'GP1 Sep 23'!AH179+'GP1 Oct 23'!AH179+'GP1 Nov 23'!AH179+'GP1 Dec 23'!AH179+'GP1 Jan 24'!AH179+'GP1 Feb 24'!AH179+'GP1 Mar 24'!AH179)</f>
        <v>0</v>
      </c>
      <c r="Z174" s="88" t="e">
        <f>(((IF('GP1 April 23'!M179=1,'GP1 April 23'!G179,0))+
(IF('GP1 May 23'!M179=1,'GP1 May 23'!G179,0))+
(IF('GP1 June 23'!M179=1,'GP1 June 23'!G179,0))+
(IF('GP1 July 23'!M179=1,'GP1 July 23'!G179,0))+
(IF('GP1 Aug 23'!M179=1,'GP1 Aug 23'!G179,0))+
(IF('GP1 Sep 23'!M179=1,'GP1 Sep 23'!G179,0))+
(IF('GP1 Oct 23'!M179=1,'GP1 Oct 23'!G179,0))+
(IF('GP1 Nov 23'!M179=1,'GP1 Nov 23'!G179,0))+
(IF('GP1 Dec 23'!M179=1,'GP1 Dec 23'!G179,0))+
(IF('GP1 Jan 24'!M179=1,'GP1 Jan 24'!G179,0))+
(IF('GP1 Feb 24'!M179=1,'GP1 Feb 24'!G179,0))+
(IF('GP1 Mar 24'!M179=1,'GP1 Mar 24'!G179,0)))/AA174)</f>
        <v>#DIV/0!</v>
      </c>
      <c r="AA174" s="88">
        <f>SUM('GP1 April 23'!M179,'GP1 May 23'!M179,'GP1 June 23'!M179,'GP1 July 23'!M179,'GP1 Aug 23'!M179,'GP1 Sep 23'!M179,'GP1 Oct 23'!M179,'GP1 Nov 23'!M179,'GP1 Dec 23'!M179,'GP1 Jan 24'!M179,'GP1 Feb 24'!M179,'GP1 Mar 24'!M179)</f>
        <v>0</v>
      </c>
    </row>
    <row r="175" spans="1:27" s="2" customFormat="1" x14ac:dyDescent="0.25">
      <c r="A175" s="4">
        <v>148</v>
      </c>
      <c r="B175" s="166">
        <f>'Member Info'!D176</f>
        <v>0</v>
      </c>
      <c r="C175" s="166">
        <f>'Member Info'!E176</f>
        <v>0</v>
      </c>
      <c r="D175" s="166" t="str">
        <f>'Member Info'!G176</f>
        <v/>
      </c>
      <c r="E175" s="166"/>
      <c r="F175" s="167">
        <f>'Member Info'!B176</f>
        <v>0</v>
      </c>
      <c r="G175" s="167">
        <f>'GP1 April 23'!F180+'GP1 May 23'!F180+'GP1 June 23'!F180+'GP1 July 23'!F180+'GP1 Aug 23'!F180+'GP1 Sep 23'!F180+'GP1 Oct 23'!F180+'GP1 Nov 23'!F180+'GP1 Dec 23'!F180+'GP1 Jan 24'!F180+'GP1 Feb 24'!F180+'GP1 Mar 24'!F180+'Error Corrections'!F176</f>
        <v>0</v>
      </c>
      <c r="H175" s="168" t="str">
        <f>IF('Member Info'!O176="", 'Member Info'!K176, "CHANGED MID YEAR")</f>
        <v/>
      </c>
      <c r="I175" s="167"/>
      <c r="J175" s="167"/>
      <c r="K175" s="167"/>
      <c r="L175" s="167"/>
      <c r="M175" s="167">
        <f>'GP1 April 23'!H180+'GP1 May 23'!H180+'GP1 June 23'!H180+'GP1 July 23'!H180+'GP1 Aug 23'!H180+'GP1 Sep 23'!H180+'GP1 Oct 23'!H180+'GP1 Nov 23'!H180+'GP1 Dec 23'!H180+'GP1 Jan 24'!H180+'GP1 Feb 24'!H180+'GP1 Mar 24'!H180+'Error Corrections'!M176</f>
        <v>0</v>
      </c>
      <c r="N175" s="167">
        <f>'GP1 April 23'!I180+'GP1 May 23'!I180+'GP1 June 23'!I180+'GP1 July 23'!I180+'GP1 Aug 23'!I180+'GP1 Sep 23'!I180+'GP1 Oct 23'!I180+'GP1 Nov 23'!I180+'GP1 Dec 23'!I180+'GP1 Jan 24'!I180+'GP1 Feb 24'!I180+'GP1 Mar 24'!I180+'Error Corrections'!N176</f>
        <v>0</v>
      </c>
      <c r="O175" s="215" t="str">
        <f>IF('Error Corrections'!AA176=TRUE, "TRUE", "")</f>
        <v/>
      </c>
      <c r="P175" s="213">
        <f>'Member Info'!Q176</f>
        <v>0</v>
      </c>
      <c r="Q175" s="149">
        <f t="shared" si="12"/>
        <v>0</v>
      </c>
      <c r="R175" s="87">
        <f t="shared" si="13"/>
        <v>0</v>
      </c>
      <c r="S175" s="184">
        <f>(G175/100*'Member Info'!$W$2)</f>
        <v>0</v>
      </c>
      <c r="T175" s="185" t="e">
        <f>G175/100*('Member Info'!K176+'Member Info'!L176)</f>
        <v>#VALUE!</v>
      </c>
      <c r="U175" s="184" t="e">
        <f t="shared" si="14"/>
        <v>#DIV/0!</v>
      </c>
      <c r="V175" s="184" t="e">
        <f t="shared" si="15"/>
        <v>#VALUE!</v>
      </c>
      <c r="W175" s="186" t="e">
        <f t="shared" si="16"/>
        <v>#DIV/0!</v>
      </c>
      <c r="X175" s="187" t="e">
        <f t="shared" si="17"/>
        <v>#VALUE!</v>
      </c>
      <c r="Y175" s="126">
        <f>SUM('GP1 April 23'!AH180+'GP1 May 23'!AH180+'GP1 June 23'!AH180+'GP1 July 23'!AH180+'GP1 Aug 23'!AH180+'GP1 Sep 23'!AH180+'GP1 Oct 23'!AH180+'GP1 Nov 23'!AH180+'GP1 Dec 23'!AH180+'GP1 Jan 24'!AH180+'GP1 Feb 24'!AH180+'GP1 Mar 24'!AH180)</f>
        <v>0</v>
      </c>
      <c r="Z175" s="88" t="e">
        <f>(((IF('GP1 April 23'!M180=1,'GP1 April 23'!G180,0))+
(IF('GP1 May 23'!M180=1,'GP1 May 23'!G180,0))+
(IF('GP1 June 23'!M180=1,'GP1 June 23'!G180,0))+
(IF('GP1 July 23'!M180=1,'GP1 July 23'!G180,0))+
(IF('GP1 Aug 23'!M180=1,'GP1 Aug 23'!G180,0))+
(IF('GP1 Sep 23'!M180=1,'GP1 Sep 23'!G180,0))+
(IF('GP1 Oct 23'!M180=1,'GP1 Oct 23'!G180,0))+
(IF('GP1 Nov 23'!M180=1,'GP1 Nov 23'!G180,0))+
(IF('GP1 Dec 23'!M180=1,'GP1 Dec 23'!G180,0))+
(IF('GP1 Jan 24'!M180=1,'GP1 Jan 24'!G180,0))+
(IF('GP1 Feb 24'!M180=1,'GP1 Feb 24'!G180,0))+
(IF('GP1 Mar 24'!M180=1,'GP1 Mar 24'!G180,0)))/AA175)</f>
        <v>#DIV/0!</v>
      </c>
      <c r="AA175" s="88">
        <f>SUM('GP1 April 23'!M180,'GP1 May 23'!M180,'GP1 June 23'!M180,'GP1 July 23'!M180,'GP1 Aug 23'!M180,'GP1 Sep 23'!M180,'GP1 Oct 23'!M180,'GP1 Nov 23'!M180,'GP1 Dec 23'!M180,'GP1 Jan 24'!M180,'GP1 Feb 24'!M180,'GP1 Mar 24'!M180)</f>
        <v>0</v>
      </c>
    </row>
    <row r="176" spans="1:27" s="2" customFormat="1" x14ac:dyDescent="0.25">
      <c r="A176" s="4">
        <v>149</v>
      </c>
      <c r="B176" s="166">
        <f>'Member Info'!D177</f>
        <v>0</v>
      </c>
      <c r="C176" s="166">
        <f>'Member Info'!E177</f>
        <v>0</v>
      </c>
      <c r="D176" s="166" t="str">
        <f>'Member Info'!G177</f>
        <v/>
      </c>
      <c r="E176" s="166"/>
      <c r="F176" s="167">
        <f>'Member Info'!B177</f>
        <v>0</v>
      </c>
      <c r="G176" s="167">
        <f>'GP1 April 23'!F181+'GP1 May 23'!F181+'GP1 June 23'!F181+'GP1 July 23'!F181+'GP1 Aug 23'!F181+'GP1 Sep 23'!F181+'GP1 Oct 23'!F181+'GP1 Nov 23'!F181+'GP1 Dec 23'!F181+'GP1 Jan 24'!F181+'GP1 Feb 24'!F181+'GP1 Mar 24'!F181+'Error Corrections'!F177</f>
        <v>0</v>
      </c>
      <c r="H176" s="168" t="str">
        <f>IF('Member Info'!O177="", 'Member Info'!K177, "CHANGED MID YEAR")</f>
        <v/>
      </c>
      <c r="I176" s="167"/>
      <c r="J176" s="167"/>
      <c r="K176" s="167"/>
      <c r="L176" s="167"/>
      <c r="M176" s="167">
        <f>'GP1 April 23'!H181+'GP1 May 23'!H181+'GP1 June 23'!H181+'GP1 July 23'!H181+'GP1 Aug 23'!H181+'GP1 Sep 23'!H181+'GP1 Oct 23'!H181+'GP1 Nov 23'!H181+'GP1 Dec 23'!H181+'GP1 Jan 24'!H181+'GP1 Feb 24'!H181+'GP1 Mar 24'!H181+'Error Corrections'!M177</f>
        <v>0</v>
      </c>
      <c r="N176" s="167">
        <f>'GP1 April 23'!I181+'GP1 May 23'!I181+'GP1 June 23'!I181+'GP1 July 23'!I181+'GP1 Aug 23'!I181+'GP1 Sep 23'!I181+'GP1 Oct 23'!I181+'GP1 Nov 23'!I181+'GP1 Dec 23'!I181+'GP1 Jan 24'!I181+'GP1 Feb 24'!I181+'GP1 Mar 24'!I181+'Error Corrections'!N177</f>
        <v>0</v>
      </c>
      <c r="O176" s="215" t="str">
        <f>IF('Error Corrections'!AA177=TRUE, "TRUE", "")</f>
        <v/>
      </c>
      <c r="P176" s="213">
        <f>'Member Info'!Q177</f>
        <v>0</v>
      </c>
      <c r="Q176" s="149">
        <f t="shared" si="12"/>
        <v>0</v>
      </c>
      <c r="R176" s="87">
        <f t="shared" si="13"/>
        <v>0</v>
      </c>
      <c r="S176" s="184">
        <f>(G176/100*'Member Info'!$W$2)</f>
        <v>0</v>
      </c>
      <c r="T176" s="185" t="e">
        <f>G176/100*('Member Info'!K177+'Member Info'!L177)</f>
        <v>#VALUE!</v>
      </c>
      <c r="U176" s="184" t="e">
        <f t="shared" si="14"/>
        <v>#DIV/0!</v>
      </c>
      <c r="V176" s="184" t="e">
        <f t="shared" si="15"/>
        <v>#VALUE!</v>
      </c>
      <c r="W176" s="186" t="e">
        <f t="shared" si="16"/>
        <v>#DIV/0!</v>
      </c>
      <c r="X176" s="187" t="e">
        <f t="shared" si="17"/>
        <v>#VALUE!</v>
      </c>
      <c r="Y176" s="126">
        <f>SUM('GP1 April 23'!AH181+'GP1 May 23'!AH181+'GP1 June 23'!AH181+'GP1 July 23'!AH181+'GP1 Aug 23'!AH181+'GP1 Sep 23'!AH181+'GP1 Oct 23'!AH181+'GP1 Nov 23'!AH181+'GP1 Dec 23'!AH181+'GP1 Jan 24'!AH181+'GP1 Feb 24'!AH181+'GP1 Mar 24'!AH181)</f>
        <v>0</v>
      </c>
      <c r="Z176" s="88" t="e">
        <f>(((IF('GP1 April 23'!M181=1,'GP1 April 23'!G181,0))+
(IF('GP1 May 23'!M181=1,'GP1 May 23'!G181,0))+
(IF('GP1 June 23'!M181=1,'GP1 June 23'!G181,0))+
(IF('GP1 July 23'!M181=1,'GP1 July 23'!G181,0))+
(IF('GP1 Aug 23'!M181=1,'GP1 Aug 23'!G181,0))+
(IF('GP1 Sep 23'!M181=1,'GP1 Sep 23'!G181,0))+
(IF('GP1 Oct 23'!M181=1,'GP1 Oct 23'!G181,0))+
(IF('GP1 Nov 23'!M181=1,'GP1 Nov 23'!G181,0))+
(IF('GP1 Dec 23'!M181=1,'GP1 Dec 23'!G181,0))+
(IF('GP1 Jan 24'!M181=1,'GP1 Jan 24'!G181,0))+
(IF('GP1 Feb 24'!M181=1,'GP1 Feb 24'!G181,0))+
(IF('GP1 Mar 24'!M181=1,'GP1 Mar 24'!G181,0)))/AA176)</f>
        <v>#DIV/0!</v>
      </c>
      <c r="AA176" s="88">
        <f>SUM('GP1 April 23'!M181,'GP1 May 23'!M181,'GP1 June 23'!M181,'GP1 July 23'!M181,'GP1 Aug 23'!M181,'GP1 Sep 23'!M181,'GP1 Oct 23'!M181,'GP1 Nov 23'!M181,'GP1 Dec 23'!M181,'GP1 Jan 24'!M181,'GP1 Feb 24'!M181,'GP1 Mar 24'!M181)</f>
        <v>0</v>
      </c>
    </row>
    <row r="177" spans="1:27" s="2" customFormat="1" x14ac:dyDescent="0.25">
      <c r="A177" s="4">
        <v>150</v>
      </c>
      <c r="B177" s="166">
        <f>'Member Info'!D178</f>
        <v>0</v>
      </c>
      <c r="C177" s="166">
        <f>'Member Info'!E178</f>
        <v>0</v>
      </c>
      <c r="D177" s="166" t="str">
        <f>'Member Info'!G178</f>
        <v/>
      </c>
      <c r="E177" s="166"/>
      <c r="F177" s="167">
        <f>'Member Info'!B178</f>
        <v>0</v>
      </c>
      <c r="G177" s="167">
        <f>'GP1 April 23'!F182+'GP1 May 23'!F182+'GP1 June 23'!F182+'GP1 July 23'!F182+'GP1 Aug 23'!F182+'GP1 Sep 23'!F182+'GP1 Oct 23'!F182+'GP1 Nov 23'!F182+'GP1 Dec 23'!F182+'GP1 Jan 24'!F182+'GP1 Feb 24'!F182+'GP1 Mar 24'!F182+'Error Corrections'!F178</f>
        <v>0</v>
      </c>
      <c r="H177" s="168" t="str">
        <f>IF('Member Info'!O178="", 'Member Info'!K178, "CHANGED MID YEAR")</f>
        <v/>
      </c>
      <c r="I177" s="167"/>
      <c r="J177" s="167"/>
      <c r="K177" s="167"/>
      <c r="L177" s="167"/>
      <c r="M177" s="167">
        <f>'GP1 April 23'!H182+'GP1 May 23'!H182+'GP1 June 23'!H182+'GP1 July 23'!H182+'GP1 Aug 23'!H182+'GP1 Sep 23'!H182+'GP1 Oct 23'!H182+'GP1 Nov 23'!H182+'GP1 Dec 23'!H182+'GP1 Jan 24'!H182+'GP1 Feb 24'!H182+'GP1 Mar 24'!H182+'Error Corrections'!M178</f>
        <v>0</v>
      </c>
      <c r="N177" s="167">
        <f>'GP1 April 23'!I182+'GP1 May 23'!I182+'GP1 June 23'!I182+'GP1 July 23'!I182+'GP1 Aug 23'!I182+'GP1 Sep 23'!I182+'GP1 Oct 23'!I182+'GP1 Nov 23'!I182+'GP1 Dec 23'!I182+'GP1 Jan 24'!I182+'GP1 Feb 24'!I182+'GP1 Mar 24'!I182+'Error Corrections'!N178</f>
        <v>0</v>
      </c>
      <c r="O177" s="215" t="str">
        <f>IF('Error Corrections'!AA178=TRUE, "TRUE", "")</f>
        <v/>
      </c>
      <c r="P177" s="213">
        <f>'Member Info'!Q178</f>
        <v>0</v>
      </c>
      <c r="Q177" s="149">
        <f t="shared" si="12"/>
        <v>0</v>
      </c>
      <c r="R177" s="87">
        <f t="shared" si="13"/>
        <v>0</v>
      </c>
      <c r="S177" s="184">
        <f>(G177/100*'Member Info'!$W$2)</f>
        <v>0</v>
      </c>
      <c r="T177" s="185" t="e">
        <f>G177/100*('Member Info'!K178+'Member Info'!L178)</f>
        <v>#VALUE!</v>
      </c>
      <c r="U177" s="184" t="e">
        <f t="shared" si="14"/>
        <v>#DIV/0!</v>
      </c>
      <c r="V177" s="184" t="e">
        <f t="shared" si="15"/>
        <v>#VALUE!</v>
      </c>
      <c r="W177" s="186" t="e">
        <f t="shared" si="16"/>
        <v>#DIV/0!</v>
      </c>
      <c r="X177" s="187" t="e">
        <f t="shared" si="17"/>
        <v>#VALUE!</v>
      </c>
      <c r="Y177" s="126">
        <f>SUM('GP1 April 23'!AH182+'GP1 May 23'!AH182+'GP1 June 23'!AH182+'GP1 July 23'!AH182+'GP1 Aug 23'!AH182+'GP1 Sep 23'!AH182+'GP1 Oct 23'!AH182+'GP1 Nov 23'!AH182+'GP1 Dec 23'!AH182+'GP1 Jan 24'!AH182+'GP1 Feb 24'!AH182+'GP1 Mar 24'!AH182)</f>
        <v>0</v>
      </c>
      <c r="Z177" s="88" t="e">
        <f>(((IF('GP1 April 23'!M182=1,'GP1 April 23'!G182,0))+
(IF('GP1 May 23'!M182=1,'GP1 May 23'!G182,0))+
(IF('GP1 June 23'!M182=1,'GP1 June 23'!G182,0))+
(IF('GP1 July 23'!M182=1,'GP1 July 23'!G182,0))+
(IF('GP1 Aug 23'!M182=1,'GP1 Aug 23'!G182,0))+
(IF('GP1 Sep 23'!M182=1,'GP1 Sep 23'!G182,0))+
(IF('GP1 Oct 23'!M182=1,'GP1 Oct 23'!G182,0))+
(IF('GP1 Nov 23'!M182=1,'GP1 Nov 23'!G182,0))+
(IF('GP1 Dec 23'!M182=1,'GP1 Dec 23'!G182,0))+
(IF('GP1 Jan 24'!M182=1,'GP1 Jan 24'!G182,0))+
(IF('GP1 Feb 24'!M182=1,'GP1 Feb 24'!G182,0))+
(IF('GP1 Mar 24'!M182=1,'GP1 Mar 24'!G182,0)))/AA177)</f>
        <v>#DIV/0!</v>
      </c>
      <c r="AA177" s="88">
        <f>SUM('GP1 April 23'!M182,'GP1 May 23'!M182,'GP1 June 23'!M182,'GP1 July 23'!M182,'GP1 Aug 23'!M182,'GP1 Sep 23'!M182,'GP1 Oct 23'!M182,'GP1 Nov 23'!M182,'GP1 Dec 23'!M182,'GP1 Jan 24'!M182,'GP1 Feb 24'!M182,'GP1 Mar 24'!M182)</f>
        <v>0</v>
      </c>
    </row>
    <row r="178" spans="1:27" s="2" customFormat="1" x14ac:dyDescent="0.25"/>
    <row r="179" spans="1:27" s="2" customFormat="1" x14ac:dyDescent="0.25"/>
    <row r="180" spans="1:27" s="2" customFormat="1" x14ac:dyDescent="0.25"/>
    <row r="181" spans="1:27" s="2" customFormat="1" x14ac:dyDescent="0.25"/>
    <row r="182" spans="1:27" s="2" customFormat="1" x14ac:dyDescent="0.25"/>
    <row r="183" spans="1:27" s="2" customFormat="1" x14ac:dyDescent="0.25"/>
    <row r="184" spans="1:27" s="2" customFormat="1" x14ac:dyDescent="0.25"/>
    <row r="185" spans="1:27" s="2" customFormat="1" x14ac:dyDescent="0.25"/>
    <row r="186" spans="1:27" s="2" customFormat="1" x14ac:dyDescent="0.25"/>
    <row r="187" spans="1:27" s="2" customFormat="1" x14ac:dyDescent="0.25"/>
    <row r="188" spans="1:27" s="2" customFormat="1" x14ac:dyDescent="0.25"/>
    <row r="189" spans="1:27" s="2" customFormat="1" x14ac:dyDescent="0.25"/>
    <row r="190" spans="1:27" s="2" customFormat="1" x14ac:dyDescent="0.25"/>
    <row r="191" spans="1:27" s="2" customFormat="1" x14ac:dyDescent="0.25"/>
    <row r="192" spans="1:27" s="2" customFormat="1" x14ac:dyDescent="0.25"/>
    <row r="193" s="2" customFormat="1" x14ac:dyDescent="0.25"/>
    <row r="194" s="2" customFormat="1" x14ac:dyDescent="0.25"/>
    <row r="195" s="2" customFormat="1" x14ac:dyDescent="0.25"/>
    <row r="196" s="2" customFormat="1" x14ac:dyDescent="0.25"/>
    <row r="197" s="2" customFormat="1" x14ac:dyDescent="0.25"/>
    <row r="198" s="2" customFormat="1" x14ac:dyDescent="0.25"/>
    <row r="199" s="2" customFormat="1" x14ac:dyDescent="0.25"/>
    <row r="200" s="2" customFormat="1" x14ac:dyDescent="0.25"/>
    <row r="201" s="2" customFormat="1" x14ac:dyDescent="0.25"/>
    <row r="202" s="2" customFormat="1" x14ac:dyDescent="0.25"/>
    <row r="203" s="2" customFormat="1" x14ac:dyDescent="0.25"/>
    <row r="204" s="2" customFormat="1" x14ac:dyDescent="0.25"/>
    <row r="205" s="2" customFormat="1" x14ac:dyDescent="0.25"/>
    <row r="206" s="2" customFormat="1" x14ac:dyDescent="0.25"/>
    <row r="207" s="2" customFormat="1" x14ac:dyDescent="0.25"/>
    <row r="208" s="2" customFormat="1" x14ac:dyDescent="0.25"/>
    <row r="209" s="2" customFormat="1" x14ac:dyDescent="0.25"/>
    <row r="210" s="2" customFormat="1" x14ac:dyDescent="0.25"/>
    <row r="211" s="2" customFormat="1" x14ac:dyDescent="0.25"/>
    <row r="212" s="2" customFormat="1" x14ac:dyDescent="0.25"/>
    <row r="213" s="2" customFormat="1" x14ac:dyDescent="0.25"/>
    <row r="214" s="2" customFormat="1" x14ac:dyDescent="0.25"/>
    <row r="215" s="2" customFormat="1" x14ac:dyDescent="0.25"/>
    <row r="216" s="2" customFormat="1" x14ac:dyDescent="0.25"/>
    <row r="217" s="2" customFormat="1" x14ac:dyDescent="0.25"/>
    <row r="218" s="2" customFormat="1" x14ac:dyDescent="0.25"/>
    <row r="219" s="2" customFormat="1" x14ac:dyDescent="0.25"/>
    <row r="220" s="2" customFormat="1" x14ac:dyDescent="0.25"/>
    <row r="221" s="2" customFormat="1" x14ac:dyDescent="0.25"/>
    <row r="222" s="2" customFormat="1" x14ac:dyDescent="0.25"/>
    <row r="223" s="2" customFormat="1" x14ac:dyDescent="0.25"/>
    <row r="224" s="2" customFormat="1" x14ac:dyDescent="0.25"/>
    <row r="225" s="2" customFormat="1" x14ac:dyDescent="0.25"/>
    <row r="226" s="2" customFormat="1" x14ac:dyDescent="0.25"/>
    <row r="227" s="2" customFormat="1" x14ac:dyDescent="0.25"/>
    <row r="228" s="2" customFormat="1" x14ac:dyDescent="0.25"/>
    <row r="229" s="2" customFormat="1" x14ac:dyDescent="0.25"/>
    <row r="230" s="2" customFormat="1" x14ac:dyDescent="0.25"/>
    <row r="231" s="2" customFormat="1" x14ac:dyDescent="0.25"/>
    <row r="232" s="2" customFormat="1" x14ac:dyDescent="0.25"/>
    <row r="233" s="2" customFormat="1" x14ac:dyDescent="0.25"/>
    <row r="234" s="2" customFormat="1" x14ac:dyDescent="0.25"/>
    <row r="235" s="2" customFormat="1" x14ac:dyDescent="0.25"/>
    <row r="236" s="2" customFormat="1" x14ac:dyDescent="0.25"/>
    <row r="237" s="2" customFormat="1" x14ac:dyDescent="0.25"/>
    <row r="238" s="2" customFormat="1" x14ac:dyDescent="0.25"/>
    <row r="239" s="2" customFormat="1" x14ac:dyDescent="0.25"/>
    <row r="240" s="2" customFormat="1" x14ac:dyDescent="0.25"/>
    <row r="241" s="2" customFormat="1" x14ac:dyDescent="0.25"/>
    <row r="242" s="2" customFormat="1" x14ac:dyDescent="0.25"/>
    <row r="243" s="2" customFormat="1" x14ac:dyDescent="0.25"/>
    <row r="244" s="2" customFormat="1" x14ac:dyDescent="0.25"/>
    <row r="245" s="2" customFormat="1" x14ac:dyDescent="0.25"/>
    <row r="246" s="2" customFormat="1" x14ac:dyDescent="0.25"/>
    <row r="247" s="2" customFormat="1" x14ac:dyDescent="0.25"/>
    <row r="248" s="2" customFormat="1" x14ac:dyDescent="0.25"/>
    <row r="249" s="2" customFormat="1" x14ac:dyDescent="0.25"/>
    <row r="250" s="2" customFormat="1" x14ac:dyDescent="0.25"/>
    <row r="251" s="2" customFormat="1" x14ac:dyDescent="0.25"/>
    <row r="252" s="2" customFormat="1" x14ac:dyDescent="0.25"/>
    <row r="253" s="2" customFormat="1" x14ac:dyDescent="0.25"/>
    <row r="254" s="2" customFormat="1" x14ac:dyDescent="0.25"/>
    <row r="255" s="2" customFormat="1" x14ac:dyDescent="0.25"/>
    <row r="256" s="2" customFormat="1" x14ac:dyDescent="0.25"/>
    <row r="257" s="2" customFormat="1" x14ac:dyDescent="0.25"/>
    <row r="258" s="2" customFormat="1" x14ac:dyDescent="0.25"/>
    <row r="259" s="2" customFormat="1" x14ac:dyDescent="0.25"/>
    <row r="260" s="2" customFormat="1" x14ac:dyDescent="0.25"/>
    <row r="261" s="2" customFormat="1" x14ac:dyDescent="0.25"/>
    <row r="262" s="2" customFormat="1" x14ac:dyDescent="0.25"/>
    <row r="263" s="2" customFormat="1" x14ac:dyDescent="0.25"/>
    <row r="264" s="2" customFormat="1" x14ac:dyDescent="0.25"/>
    <row r="265" s="2" customFormat="1" x14ac:dyDescent="0.25"/>
    <row r="266" s="2" customFormat="1" x14ac:dyDescent="0.25"/>
    <row r="267" s="2" customFormat="1" x14ac:dyDescent="0.25"/>
    <row r="268" s="2" customFormat="1" x14ac:dyDescent="0.25"/>
    <row r="269" s="2" customFormat="1" x14ac:dyDescent="0.25"/>
    <row r="270" s="2" customFormat="1" x14ac:dyDescent="0.25"/>
    <row r="271" s="2" customFormat="1" x14ac:dyDescent="0.25"/>
    <row r="272" s="2" customFormat="1" x14ac:dyDescent="0.25"/>
    <row r="273" s="2" customFormat="1" x14ac:dyDescent="0.25"/>
    <row r="274" s="2" customFormat="1" x14ac:dyDescent="0.25"/>
    <row r="275" s="2" customFormat="1" x14ac:dyDescent="0.25"/>
    <row r="276" s="2" customFormat="1" x14ac:dyDescent="0.25"/>
    <row r="277" s="2" customFormat="1" x14ac:dyDescent="0.25"/>
    <row r="278" s="2" customFormat="1" x14ac:dyDescent="0.25"/>
    <row r="279" s="2" customFormat="1" x14ac:dyDescent="0.25"/>
    <row r="280" s="2" customFormat="1" x14ac:dyDescent="0.25"/>
    <row r="281" s="2" customFormat="1" x14ac:dyDescent="0.25"/>
    <row r="282" s="2" customFormat="1" x14ac:dyDescent="0.25"/>
    <row r="283" s="2" customFormat="1" x14ac:dyDescent="0.25"/>
    <row r="284" s="2" customFormat="1" x14ac:dyDescent="0.25"/>
    <row r="285" s="2" customFormat="1" x14ac:dyDescent="0.25"/>
    <row r="286" s="2" customFormat="1" x14ac:dyDescent="0.25"/>
    <row r="287" s="2" customFormat="1" x14ac:dyDescent="0.25"/>
    <row r="288" s="2" customFormat="1" x14ac:dyDescent="0.25"/>
    <row r="289" s="2" customFormat="1" x14ac:dyDescent="0.25"/>
    <row r="290" s="2" customFormat="1" x14ac:dyDescent="0.25"/>
    <row r="291" s="2" customFormat="1" x14ac:dyDescent="0.25"/>
    <row r="292" s="2" customFormat="1" x14ac:dyDescent="0.25"/>
    <row r="293" s="2" customFormat="1" x14ac:dyDescent="0.25"/>
    <row r="294" s="2" customFormat="1" x14ac:dyDescent="0.25"/>
    <row r="295" s="2" customFormat="1" x14ac:dyDescent="0.25"/>
    <row r="296" s="2" customFormat="1" x14ac:dyDescent="0.25"/>
    <row r="297" s="2" customFormat="1" x14ac:dyDescent="0.25"/>
    <row r="298" s="2" customFormat="1" x14ac:dyDescent="0.25"/>
    <row r="299" s="2" customFormat="1" x14ac:dyDescent="0.25"/>
    <row r="300" s="2" customFormat="1" x14ac:dyDescent="0.25"/>
    <row r="301" s="2" customFormat="1" x14ac:dyDescent="0.25"/>
    <row r="302" s="2" customFormat="1" x14ac:dyDescent="0.25"/>
    <row r="303" s="2" customFormat="1" x14ac:dyDescent="0.25"/>
    <row r="304" s="2" customFormat="1" x14ac:dyDescent="0.25"/>
    <row r="305" s="2" customFormat="1" x14ac:dyDescent="0.25"/>
    <row r="306" s="2" customFormat="1" x14ac:dyDescent="0.25"/>
    <row r="307" s="2" customFormat="1" x14ac:dyDescent="0.25"/>
    <row r="308" s="2" customFormat="1" x14ac:dyDescent="0.25"/>
    <row r="309" s="2" customFormat="1" x14ac:dyDescent="0.25"/>
    <row r="310" s="2" customFormat="1" x14ac:dyDescent="0.25"/>
    <row r="311" s="2" customFormat="1" x14ac:dyDescent="0.25"/>
    <row r="312" s="2" customFormat="1" x14ac:dyDescent="0.25"/>
    <row r="313" s="2" customFormat="1" x14ac:dyDescent="0.25"/>
    <row r="314" s="2" customFormat="1" x14ac:dyDescent="0.25"/>
    <row r="315" s="2" customFormat="1" x14ac:dyDescent="0.25"/>
    <row r="316" s="2" customFormat="1" x14ac:dyDescent="0.25"/>
    <row r="317" s="2" customFormat="1" x14ac:dyDescent="0.25"/>
    <row r="318" s="2" customFormat="1" x14ac:dyDescent="0.25"/>
    <row r="319" s="2" customFormat="1" x14ac:dyDescent="0.25"/>
    <row r="320" s="2" customFormat="1" x14ac:dyDescent="0.25"/>
    <row r="321" s="2" customFormat="1" x14ac:dyDescent="0.25"/>
    <row r="322" s="2" customFormat="1" x14ac:dyDescent="0.25"/>
    <row r="323" s="2" customFormat="1" x14ac:dyDescent="0.25"/>
    <row r="324" s="2" customFormat="1" x14ac:dyDescent="0.25"/>
    <row r="325" s="2" customFormat="1" x14ac:dyDescent="0.25"/>
    <row r="326" s="2" customFormat="1" x14ac:dyDescent="0.25"/>
    <row r="327" s="2" customFormat="1" x14ac:dyDescent="0.25"/>
    <row r="328" s="2" customFormat="1" x14ac:dyDescent="0.25"/>
    <row r="329" s="2" customFormat="1" x14ac:dyDescent="0.25"/>
    <row r="330" s="2" customFormat="1" x14ac:dyDescent="0.25"/>
    <row r="331" s="2" customFormat="1" x14ac:dyDescent="0.25"/>
    <row r="332" s="2" customFormat="1" x14ac:dyDescent="0.25"/>
    <row r="333" s="2" customFormat="1" x14ac:dyDescent="0.25"/>
    <row r="334" s="2" customFormat="1" x14ac:dyDescent="0.25"/>
    <row r="335" s="2" customFormat="1" x14ac:dyDescent="0.25"/>
    <row r="336" s="2" customFormat="1" x14ac:dyDescent="0.25"/>
    <row r="337" s="2" customFormat="1" x14ac:dyDescent="0.25"/>
    <row r="338" s="2" customFormat="1" x14ac:dyDescent="0.25"/>
    <row r="339" s="2" customFormat="1" x14ac:dyDescent="0.25"/>
    <row r="340" s="2" customFormat="1" x14ac:dyDescent="0.25"/>
    <row r="341" s="2" customFormat="1" x14ac:dyDescent="0.25"/>
    <row r="342" s="2" customFormat="1" x14ac:dyDescent="0.25"/>
    <row r="343" s="2" customFormat="1" x14ac:dyDescent="0.25"/>
    <row r="344" s="2" customFormat="1" x14ac:dyDescent="0.25"/>
    <row r="345" s="2" customFormat="1" x14ac:dyDescent="0.25"/>
    <row r="346" s="2" customFormat="1" x14ac:dyDescent="0.25"/>
    <row r="347" s="2" customFormat="1" x14ac:dyDescent="0.25"/>
    <row r="348" s="2" customFormat="1" x14ac:dyDescent="0.25"/>
    <row r="349" s="2" customFormat="1" x14ac:dyDescent="0.25"/>
    <row r="350" s="2" customFormat="1" x14ac:dyDescent="0.25"/>
    <row r="351" s="2" customFormat="1" x14ac:dyDescent="0.25"/>
    <row r="352" s="2" customFormat="1" x14ac:dyDescent="0.25"/>
    <row r="353" s="2" customFormat="1" x14ac:dyDescent="0.25"/>
    <row r="354" s="2" customFormat="1" x14ac:dyDescent="0.25"/>
    <row r="355" s="2" customFormat="1" x14ac:dyDescent="0.25"/>
    <row r="356" s="2" customFormat="1" x14ac:dyDescent="0.25"/>
    <row r="357" s="2" customFormat="1" x14ac:dyDescent="0.25"/>
    <row r="358" s="2" customFormat="1" x14ac:dyDescent="0.25"/>
    <row r="359" s="2" customFormat="1" x14ac:dyDescent="0.25"/>
    <row r="360" s="2" customFormat="1" x14ac:dyDescent="0.25"/>
    <row r="361" s="2" customFormat="1" x14ac:dyDescent="0.25"/>
    <row r="362" s="2" customFormat="1" x14ac:dyDescent="0.25"/>
    <row r="363" s="2" customFormat="1" x14ac:dyDescent="0.25"/>
    <row r="364" s="2" customFormat="1" x14ac:dyDescent="0.25"/>
    <row r="365" s="2" customFormat="1" x14ac:dyDescent="0.25"/>
    <row r="366" s="2" customFormat="1" x14ac:dyDescent="0.25"/>
    <row r="367" s="2" customFormat="1" x14ac:dyDescent="0.25"/>
    <row r="368" s="2" customFormat="1" x14ac:dyDescent="0.25"/>
    <row r="369" s="2" customFormat="1" x14ac:dyDescent="0.25"/>
    <row r="370" s="2" customFormat="1" x14ac:dyDescent="0.25"/>
    <row r="371" s="2" customFormat="1" x14ac:dyDescent="0.25"/>
    <row r="372" s="2" customFormat="1" x14ac:dyDescent="0.25"/>
    <row r="373" s="2" customFormat="1" x14ac:dyDescent="0.25"/>
    <row r="374" s="2" customFormat="1" x14ac:dyDescent="0.25"/>
    <row r="375" s="2" customFormat="1" x14ac:dyDescent="0.25"/>
    <row r="376" s="2" customFormat="1" x14ac:dyDescent="0.25"/>
    <row r="377" s="2" customFormat="1" x14ac:dyDescent="0.25"/>
    <row r="378" s="2" customFormat="1" x14ac:dyDescent="0.25"/>
    <row r="379" s="2" customFormat="1" x14ac:dyDescent="0.25"/>
    <row r="380" s="2" customFormat="1" x14ac:dyDescent="0.25"/>
    <row r="381" s="2" customFormat="1" x14ac:dyDescent="0.25"/>
    <row r="382" s="2" customFormat="1" x14ac:dyDescent="0.25"/>
    <row r="383" s="2" customFormat="1" x14ac:dyDescent="0.25"/>
    <row r="384" s="2" customFormat="1" x14ac:dyDescent="0.25"/>
    <row r="385" s="2" customFormat="1" x14ac:dyDescent="0.25"/>
    <row r="386" s="2" customFormat="1" x14ac:dyDescent="0.25"/>
    <row r="387" s="2" customFormat="1" x14ac:dyDescent="0.25"/>
    <row r="388" s="2" customFormat="1" x14ac:dyDescent="0.25"/>
    <row r="389" s="2" customFormat="1" x14ac:dyDescent="0.25"/>
    <row r="390" s="2" customFormat="1" x14ac:dyDescent="0.25"/>
    <row r="391" s="2" customFormat="1" x14ac:dyDescent="0.25"/>
    <row r="392" s="2" customFormat="1" x14ac:dyDescent="0.25"/>
    <row r="393" s="2" customFormat="1" x14ac:dyDescent="0.25"/>
    <row r="394" s="2" customFormat="1" x14ac:dyDescent="0.25"/>
    <row r="395" s="2" customFormat="1" x14ac:dyDescent="0.25"/>
    <row r="396" s="2" customFormat="1" x14ac:dyDescent="0.25"/>
    <row r="397" s="2" customFormat="1" x14ac:dyDescent="0.25"/>
    <row r="398" s="2" customFormat="1" x14ac:dyDescent="0.25"/>
    <row r="399" s="2" customFormat="1" x14ac:dyDescent="0.25"/>
    <row r="400" s="2" customFormat="1" x14ac:dyDescent="0.25"/>
    <row r="401" s="2" customFormat="1" x14ac:dyDescent="0.25"/>
    <row r="402" s="2" customFormat="1" x14ac:dyDescent="0.25"/>
    <row r="403" s="2" customFormat="1" x14ac:dyDescent="0.25"/>
    <row r="404" s="2" customFormat="1" x14ac:dyDescent="0.25"/>
    <row r="405" s="2" customFormat="1" x14ac:dyDescent="0.25"/>
    <row r="406" s="2" customFormat="1" x14ac:dyDescent="0.25"/>
    <row r="407" s="2" customFormat="1" x14ac:dyDescent="0.25"/>
    <row r="408" s="2" customFormat="1" x14ac:dyDescent="0.25"/>
    <row r="409" s="2" customFormat="1" x14ac:dyDescent="0.25"/>
    <row r="410" s="2" customFormat="1" x14ac:dyDescent="0.25"/>
    <row r="411" s="2" customFormat="1" x14ac:dyDescent="0.25"/>
    <row r="412" s="2" customFormat="1" x14ac:dyDescent="0.25"/>
    <row r="413" s="2" customFormat="1" x14ac:dyDescent="0.25"/>
    <row r="414" s="2" customFormat="1" x14ac:dyDescent="0.25"/>
    <row r="415" s="2" customFormat="1" x14ac:dyDescent="0.25"/>
    <row r="416" s="2" customFormat="1" x14ac:dyDescent="0.25"/>
    <row r="417" s="2" customFormat="1" x14ac:dyDescent="0.25"/>
    <row r="418" s="2" customFormat="1" x14ac:dyDescent="0.25"/>
    <row r="419" s="2" customFormat="1" x14ac:dyDescent="0.25"/>
    <row r="420" s="2" customFormat="1" x14ac:dyDescent="0.25"/>
    <row r="421" s="2" customFormat="1" x14ac:dyDescent="0.25"/>
    <row r="422" s="2" customFormat="1" x14ac:dyDescent="0.25"/>
    <row r="423" s="2" customFormat="1" x14ac:dyDescent="0.25"/>
    <row r="424" s="2" customFormat="1" x14ac:dyDescent="0.25"/>
    <row r="425" s="2" customFormat="1" x14ac:dyDescent="0.25"/>
    <row r="426" s="2" customFormat="1" x14ac:dyDescent="0.25"/>
    <row r="427" s="2" customFormat="1" x14ac:dyDescent="0.25"/>
    <row r="428" s="2" customFormat="1" x14ac:dyDescent="0.25"/>
    <row r="429" s="2" customFormat="1" x14ac:dyDescent="0.25"/>
    <row r="430" s="2" customFormat="1" x14ac:dyDescent="0.25"/>
    <row r="431" s="2" customFormat="1" x14ac:dyDescent="0.25"/>
    <row r="432" s="2" customFormat="1" x14ac:dyDescent="0.25"/>
    <row r="433" s="2" customFormat="1" x14ac:dyDescent="0.25"/>
    <row r="434" s="2" customFormat="1" x14ac:dyDescent="0.25"/>
    <row r="435" s="2" customFormat="1" x14ac:dyDescent="0.25"/>
    <row r="436" s="2" customFormat="1" x14ac:dyDescent="0.25"/>
    <row r="437" s="2" customFormat="1" x14ac:dyDescent="0.25"/>
    <row r="438" s="2" customFormat="1" x14ac:dyDescent="0.25"/>
    <row r="439" s="2" customFormat="1" x14ac:dyDescent="0.25"/>
    <row r="440" s="2" customFormat="1" x14ac:dyDescent="0.25"/>
    <row r="441" s="2" customFormat="1" x14ac:dyDescent="0.25"/>
    <row r="442" s="2" customFormat="1" x14ac:dyDescent="0.25"/>
    <row r="443" s="2" customFormat="1" x14ac:dyDescent="0.25"/>
    <row r="444" s="2" customFormat="1" x14ac:dyDescent="0.25"/>
    <row r="445" s="2" customFormat="1" x14ac:dyDescent="0.25"/>
    <row r="446" s="2" customFormat="1" x14ac:dyDescent="0.25"/>
    <row r="447" s="2" customFormat="1" x14ac:dyDescent="0.25"/>
    <row r="448" s="2" customFormat="1" x14ac:dyDescent="0.25"/>
    <row r="449" s="2" customFormat="1" x14ac:dyDescent="0.25"/>
    <row r="450" s="2" customFormat="1" x14ac:dyDescent="0.25"/>
    <row r="451" s="2" customFormat="1" x14ac:dyDescent="0.25"/>
    <row r="452" s="2" customFormat="1" x14ac:dyDescent="0.25"/>
    <row r="453" s="2" customFormat="1" x14ac:dyDescent="0.25"/>
    <row r="454" s="2" customFormat="1" x14ac:dyDescent="0.25"/>
    <row r="455" s="2" customFormat="1" x14ac:dyDescent="0.25"/>
    <row r="456" s="2" customFormat="1" x14ac:dyDescent="0.25"/>
    <row r="457" s="2" customFormat="1" x14ac:dyDescent="0.25"/>
    <row r="458" s="2" customFormat="1" x14ac:dyDescent="0.25"/>
    <row r="459" s="2" customFormat="1" x14ac:dyDescent="0.25"/>
    <row r="460" s="2" customFormat="1" x14ac:dyDescent="0.25"/>
    <row r="461" s="2" customFormat="1" x14ac:dyDescent="0.25"/>
    <row r="462" s="2" customFormat="1" x14ac:dyDescent="0.25"/>
    <row r="463" s="2" customFormat="1" x14ac:dyDescent="0.25"/>
    <row r="464" s="2" customFormat="1" x14ac:dyDescent="0.25"/>
    <row r="465" s="2" customFormat="1" x14ac:dyDescent="0.25"/>
    <row r="466" s="2" customFormat="1" x14ac:dyDescent="0.25"/>
    <row r="467" s="2" customFormat="1" x14ac:dyDescent="0.25"/>
    <row r="468" s="2" customFormat="1" x14ac:dyDescent="0.25"/>
    <row r="469" s="2" customFormat="1" x14ac:dyDescent="0.25"/>
    <row r="470" s="2" customFormat="1" x14ac:dyDescent="0.25"/>
    <row r="471" s="2" customFormat="1" x14ac:dyDescent="0.25"/>
    <row r="472" s="2" customFormat="1" x14ac:dyDescent="0.25"/>
    <row r="473" s="2" customFormat="1" x14ac:dyDescent="0.25"/>
    <row r="474" s="2" customFormat="1" x14ac:dyDescent="0.25"/>
    <row r="475" s="2" customFormat="1" x14ac:dyDescent="0.25"/>
    <row r="476" s="2" customFormat="1" x14ac:dyDescent="0.25"/>
    <row r="477" s="2" customFormat="1" x14ac:dyDescent="0.25"/>
    <row r="478" s="2" customFormat="1" x14ac:dyDescent="0.25"/>
    <row r="479" s="2" customFormat="1" x14ac:dyDescent="0.25"/>
    <row r="480" s="2" customFormat="1" x14ac:dyDescent="0.25"/>
    <row r="481" s="2" customFormat="1" x14ac:dyDescent="0.25"/>
    <row r="482" s="2" customFormat="1" x14ac:dyDescent="0.25"/>
    <row r="483" s="2" customFormat="1" x14ac:dyDescent="0.25"/>
    <row r="484" s="2" customFormat="1" x14ac:dyDescent="0.25"/>
    <row r="485" s="2" customFormat="1" x14ac:dyDescent="0.25"/>
    <row r="486" s="2" customFormat="1" x14ac:dyDescent="0.25"/>
    <row r="487" s="2" customFormat="1" x14ac:dyDescent="0.25"/>
    <row r="488" s="2" customFormat="1" x14ac:dyDescent="0.25"/>
    <row r="489" s="2" customFormat="1" x14ac:dyDescent="0.25"/>
    <row r="490" s="2" customFormat="1" x14ac:dyDescent="0.25"/>
    <row r="491" s="2" customFormat="1" x14ac:dyDescent="0.25"/>
    <row r="492" s="2" customFormat="1" x14ac:dyDescent="0.25"/>
    <row r="493" s="2" customFormat="1" x14ac:dyDescent="0.25"/>
    <row r="494" s="2" customFormat="1" x14ac:dyDescent="0.25"/>
    <row r="495" s="2" customFormat="1" x14ac:dyDescent="0.25"/>
    <row r="496" s="2" customFormat="1" x14ac:dyDescent="0.25"/>
    <row r="497" s="2" customFormat="1" x14ac:dyDescent="0.25"/>
    <row r="498" s="2" customFormat="1" x14ac:dyDescent="0.25"/>
    <row r="499" s="2" customFormat="1" x14ac:dyDescent="0.25"/>
    <row r="500" s="2" customFormat="1" x14ac:dyDescent="0.25"/>
    <row r="501" s="2" customFormat="1" x14ac:dyDescent="0.25"/>
    <row r="502" s="2" customFormat="1" x14ac:dyDescent="0.25"/>
    <row r="503" s="2" customFormat="1" x14ac:dyDescent="0.25"/>
    <row r="504" s="2" customFormat="1" x14ac:dyDescent="0.25"/>
    <row r="505" s="2" customFormat="1" x14ac:dyDescent="0.25"/>
    <row r="506" s="2" customFormat="1" x14ac:dyDescent="0.25"/>
    <row r="507" s="2" customFormat="1" x14ac:dyDescent="0.25"/>
    <row r="508" s="2" customFormat="1" x14ac:dyDescent="0.25"/>
    <row r="509" s="2" customFormat="1" x14ac:dyDescent="0.25"/>
    <row r="510" s="2" customFormat="1" x14ac:dyDescent="0.25"/>
    <row r="511" s="2" customFormat="1" x14ac:dyDescent="0.25"/>
    <row r="512" s="2" customFormat="1" x14ac:dyDescent="0.25"/>
    <row r="513" s="2" customFormat="1" x14ac:dyDescent="0.25"/>
    <row r="514" s="2" customFormat="1" x14ac:dyDescent="0.25"/>
    <row r="515" s="2" customFormat="1" x14ac:dyDescent="0.25"/>
    <row r="516" s="2" customFormat="1" x14ac:dyDescent="0.25"/>
    <row r="517" s="2" customFormat="1" x14ac:dyDescent="0.25"/>
    <row r="518" s="2" customFormat="1" x14ac:dyDescent="0.25"/>
    <row r="519" s="2" customFormat="1" x14ac:dyDescent="0.25"/>
    <row r="520" s="2" customFormat="1" x14ac:dyDescent="0.25"/>
    <row r="521" s="2" customFormat="1" x14ac:dyDescent="0.25"/>
    <row r="522" s="2" customFormat="1" x14ac:dyDescent="0.25"/>
    <row r="523" s="2" customFormat="1" x14ac:dyDescent="0.25"/>
    <row r="524" s="2" customFormat="1" x14ac:dyDescent="0.25"/>
    <row r="525" s="2" customFormat="1" x14ac:dyDescent="0.25"/>
    <row r="526" s="2" customFormat="1" x14ac:dyDescent="0.25"/>
    <row r="527" s="2" customFormat="1" x14ac:dyDescent="0.25"/>
    <row r="528" s="2" customFormat="1" x14ac:dyDescent="0.25"/>
    <row r="529" s="2" customFormat="1" x14ac:dyDescent="0.25"/>
    <row r="530" s="2" customFormat="1" x14ac:dyDescent="0.25"/>
    <row r="531" s="2" customFormat="1" x14ac:dyDescent="0.25"/>
    <row r="532" s="2" customFormat="1" x14ac:dyDescent="0.25"/>
    <row r="533" s="2" customFormat="1" x14ac:dyDescent="0.25"/>
    <row r="534" s="2" customFormat="1" x14ac:dyDescent="0.25"/>
    <row r="535" s="2" customFormat="1" x14ac:dyDescent="0.25"/>
    <row r="536" s="2" customFormat="1" x14ac:dyDescent="0.25"/>
    <row r="537" s="2" customFormat="1" x14ac:dyDescent="0.25"/>
    <row r="538" s="2" customFormat="1" x14ac:dyDescent="0.25"/>
    <row r="539" s="2" customFormat="1" x14ac:dyDescent="0.25"/>
    <row r="540" s="2" customFormat="1" x14ac:dyDescent="0.25"/>
    <row r="541" s="2" customFormat="1" x14ac:dyDescent="0.25"/>
    <row r="542" s="2" customFormat="1" x14ac:dyDescent="0.25"/>
    <row r="543" s="2" customFormat="1" x14ac:dyDescent="0.25"/>
    <row r="544" s="2" customFormat="1" x14ac:dyDescent="0.25"/>
    <row r="545" s="2" customFormat="1" x14ac:dyDescent="0.25"/>
    <row r="546" s="2" customFormat="1" x14ac:dyDescent="0.25"/>
    <row r="547" s="2" customFormat="1" x14ac:dyDescent="0.25"/>
    <row r="548" s="2" customFormat="1" x14ac:dyDescent="0.25"/>
    <row r="549" s="2" customFormat="1" x14ac:dyDescent="0.25"/>
    <row r="550" s="2" customFormat="1" x14ac:dyDescent="0.25"/>
    <row r="551" s="2" customFormat="1" x14ac:dyDescent="0.25"/>
    <row r="552" s="2" customFormat="1" x14ac:dyDescent="0.25"/>
    <row r="553" s="2" customFormat="1" x14ac:dyDescent="0.25"/>
    <row r="554" s="2" customFormat="1" x14ac:dyDescent="0.25"/>
    <row r="555" s="2" customFormat="1" x14ac:dyDescent="0.25"/>
    <row r="556" s="2" customFormat="1" x14ac:dyDescent="0.25"/>
    <row r="557" s="2" customFormat="1" x14ac:dyDescent="0.25"/>
    <row r="558" s="2" customFormat="1" x14ac:dyDescent="0.25"/>
    <row r="559" s="2" customFormat="1" x14ac:dyDescent="0.25"/>
    <row r="560" s="2" customFormat="1" x14ac:dyDescent="0.25"/>
    <row r="561" s="2" customFormat="1" x14ac:dyDescent="0.25"/>
    <row r="562" s="2" customFormat="1" x14ac:dyDescent="0.25"/>
    <row r="563" s="2" customFormat="1" x14ac:dyDescent="0.25"/>
    <row r="564" s="2" customFormat="1" x14ac:dyDescent="0.25"/>
    <row r="565" s="2" customFormat="1" x14ac:dyDescent="0.25"/>
    <row r="566" s="2" customFormat="1" x14ac:dyDescent="0.25"/>
    <row r="567" s="2" customFormat="1" x14ac:dyDescent="0.25"/>
    <row r="568" s="2" customFormat="1" x14ac:dyDescent="0.25"/>
    <row r="569" s="2" customFormat="1" x14ac:dyDescent="0.25"/>
    <row r="570" s="2" customFormat="1" x14ac:dyDescent="0.25"/>
    <row r="571" s="2" customFormat="1" x14ac:dyDescent="0.25"/>
    <row r="572" s="2" customFormat="1" x14ac:dyDescent="0.25"/>
    <row r="573" s="2" customFormat="1" x14ac:dyDescent="0.25"/>
    <row r="574" s="2" customFormat="1" x14ac:dyDescent="0.25"/>
    <row r="575" s="2" customFormat="1" x14ac:dyDescent="0.25"/>
    <row r="576" s="2" customFormat="1" x14ac:dyDescent="0.25"/>
    <row r="577" s="2" customFormat="1" x14ac:dyDescent="0.25"/>
    <row r="578" s="2" customFormat="1" x14ac:dyDescent="0.25"/>
    <row r="579" s="2" customFormat="1" x14ac:dyDescent="0.25"/>
    <row r="580" s="2" customFormat="1" x14ac:dyDescent="0.25"/>
    <row r="581" s="2" customFormat="1" x14ac:dyDescent="0.25"/>
    <row r="582" s="2" customFormat="1" x14ac:dyDescent="0.25"/>
    <row r="583" s="2" customFormat="1" x14ac:dyDescent="0.25"/>
    <row r="584" s="2" customFormat="1" x14ac:dyDescent="0.25"/>
    <row r="585" s="2" customFormat="1" x14ac:dyDescent="0.25"/>
    <row r="586" s="2" customFormat="1" x14ac:dyDescent="0.25"/>
    <row r="587" s="2" customFormat="1" x14ac:dyDescent="0.25"/>
    <row r="588" s="2" customFormat="1" x14ac:dyDescent="0.25"/>
    <row r="589" s="2" customFormat="1" x14ac:dyDescent="0.25"/>
    <row r="590" s="2" customFormat="1" x14ac:dyDescent="0.25"/>
    <row r="591" s="2" customFormat="1" x14ac:dyDescent="0.25"/>
    <row r="592" s="2" customFormat="1" x14ac:dyDescent="0.25"/>
    <row r="593" s="2" customFormat="1" x14ac:dyDescent="0.25"/>
    <row r="594" s="2" customFormat="1" x14ac:dyDescent="0.25"/>
    <row r="595" s="2" customFormat="1" x14ac:dyDescent="0.25"/>
    <row r="596" s="2" customFormat="1" x14ac:dyDescent="0.25"/>
    <row r="597" s="2" customFormat="1" x14ac:dyDescent="0.25"/>
    <row r="598" s="2" customFormat="1" x14ac:dyDescent="0.25"/>
    <row r="599" s="2" customFormat="1" x14ac:dyDescent="0.25"/>
    <row r="600" s="2" customFormat="1" x14ac:dyDescent="0.25"/>
    <row r="601" s="2" customFormat="1" x14ac:dyDescent="0.25"/>
    <row r="602" s="2" customFormat="1" x14ac:dyDescent="0.25"/>
    <row r="603" s="2" customFormat="1" x14ac:dyDescent="0.25"/>
    <row r="604" s="2" customFormat="1" x14ac:dyDescent="0.25"/>
    <row r="605" s="2" customFormat="1" x14ac:dyDescent="0.25"/>
    <row r="606" s="2" customFormat="1" x14ac:dyDescent="0.25"/>
    <row r="607" s="2" customFormat="1" x14ac:dyDescent="0.25"/>
    <row r="608" s="2" customFormat="1" x14ac:dyDescent="0.25"/>
    <row r="609" s="2" customFormat="1" x14ac:dyDescent="0.25"/>
    <row r="610" s="2" customFormat="1" x14ac:dyDescent="0.25"/>
    <row r="611" s="2" customFormat="1" x14ac:dyDescent="0.25"/>
    <row r="612" s="2" customFormat="1" x14ac:dyDescent="0.25"/>
    <row r="613" s="2" customFormat="1" x14ac:dyDescent="0.25"/>
    <row r="614" s="2" customFormat="1" x14ac:dyDescent="0.25"/>
    <row r="615" s="2" customFormat="1" x14ac:dyDescent="0.25"/>
    <row r="616" s="2" customFormat="1" x14ac:dyDescent="0.25"/>
    <row r="617" s="2" customFormat="1" x14ac:dyDescent="0.25"/>
    <row r="618" s="2" customFormat="1" x14ac:dyDescent="0.25"/>
    <row r="619" s="2" customFormat="1" x14ac:dyDescent="0.25"/>
    <row r="620" s="2" customFormat="1" x14ac:dyDescent="0.25"/>
    <row r="621" s="2" customFormat="1" x14ac:dyDescent="0.25"/>
    <row r="622" s="2" customFormat="1" x14ac:dyDescent="0.25"/>
    <row r="623" s="2" customFormat="1" x14ac:dyDescent="0.25"/>
    <row r="624" s="2" customFormat="1" x14ac:dyDescent="0.25"/>
    <row r="625" s="2" customFormat="1" x14ac:dyDescent="0.25"/>
    <row r="626" s="2" customFormat="1" x14ac:dyDescent="0.25"/>
    <row r="627" s="2" customFormat="1" x14ac:dyDescent="0.25"/>
    <row r="628" s="2" customFormat="1" x14ac:dyDescent="0.25"/>
    <row r="629" s="2" customFormat="1" x14ac:dyDescent="0.25"/>
    <row r="630" s="2" customFormat="1" x14ac:dyDescent="0.25"/>
    <row r="631" s="2" customFormat="1" x14ac:dyDescent="0.25"/>
    <row r="632" s="2" customFormat="1" x14ac:dyDescent="0.25"/>
    <row r="633" s="2" customFormat="1" x14ac:dyDescent="0.25"/>
    <row r="634" s="2" customFormat="1" x14ac:dyDescent="0.25"/>
    <row r="635" s="2" customFormat="1" x14ac:dyDescent="0.25"/>
    <row r="636" s="2" customFormat="1" x14ac:dyDescent="0.25"/>
    <row r="637" s="2" customFormat="1" x14ac:dyDescent="0.25"/>
    <row r="638" s="2" customFormat="1" x14ac:dyDescent="0.25"/>
    <row r="639" s="2" customFormat="1" x14ac:dyDescent="0.25"/>
    <row r="640" s="2" customFormat="1" x14ac:dyDescent="0.25"/>
    <row r="641" s="2" customFormat="1" x14ac:dyDescent="0.25"/>
    <row r="642" s="2" customFormat="1" x14ac:dyDescent="0.25"/>
    <row r="643" s="2" customFormat="1" x14ac:dyDescent="0.25"/>
    <row r="644" s="2" customFormat="1" x14ac:dyDescent="0.25"/>
    <row r="645" s="2" customFormat="1" x14ac:dyDescent="0.25"/>
    <row r="646" s="2" customFormat="1" x14ac:dyDescent="0.25"/>
    <row r="647" s="2" customFormat="1" x14ac:dyDescent="0.25"/>
    <row r="648" s="2" customFormat="1" x14ac:dyDescent="0.25"/>
    <row r="649" s="2" customFormat="1" x14ac:dyDescent="0.25"/>
    <row r="650" s="2" customFormat="1" x14ac:dyDescent="0.25"/>
    <row r="651" s="2" customFormat="1" x14ac:dyDescent="0.25"/>
    <row r="652" s="2" customFormat="1" x14ac:dyDescent="0.25"/>
    <row r="653" s="2" customFormat="1" x14ac:dyDescent="0.25"/>
    <row r="654" s="2" customFormat="1" x14ac:dyDescent="0.25"/>
    <row r="655" s="2" customFormat="1" x14ac:dyDescent="0.25"/>
    <row r="656" s="2" customFormat="1" x14ac:dyDescent="0.25"/>
    <row r="657" s="2" customFormat="1" x14ac:dyDescent="0.25"/>
    <row r="658" s="2" customFormat="1" x14ac:dyDescent="0.25"/>
    <row r="659" s="2" customFormat="1" x14ac:dyDescent="0.25"/>
    <row r="660" s="2" customFormat="1" x14ac:dyDescent="0.25"/>
    <row r="661" s="2" customFormat="1" x14ac:dyDescent="0.25"/>
    <row r="662" s="2" customFormat="1" x14ac:dyDescent="0.25"/>
    <row r="663" s="2" customFormat="1" x14ac:dyDescent="0.25"/>
    <row r="664" s="2" customFormat="1" x14ac:dyDescent="0.25"/>
    <row r="665" s="2" customFormat="1" x14ac:dyDescent="0.25"/>
    <row r="666" s="2" customFormat="1" x14ac:dyDescent="0.25"/>
    <row r="667" s="2" customFormat="1" x14ac:dyDescent="0.25"/>
    <row r="668" s="2" customFormat="1" x14ac:dyDescent="0.25"/>
    <row r="669" s="2" customFormat="1" x14ac:dyDescent="0.25"/>
    <row r="670" s="2" customFormat="1" x14ac:dyDescent="0.25"/>
    <row r="671" s="2" customFormat="1" x14ac:dyDescent="0.25"/>
    <row r="672" s="2" customFormat="1" x14ac:dyDescent="0.25"/>
    <row r="673" s="2" customFormat="1" x14ac:dyDescent="0.25"/>
    <row r="674" s="2" customFormat="1" x14ac:dyDescent="0.25"/>
    <row r="675" s="2" customFormat="1" x14ac:dyDescent="0.25"/>
    <row r="676" s="2" customFormat="1" x14ac:dyDescent="0.25"/>
    <row r="677" s="2" customFormat="1" x14ac:dyDescent="0.25"/>
    <row r="678" s="2" customFormat="1" x14ac:dyDescent="0.25"/>
    <row r="679" s="2" customFormat="1" x14ac:dyDescent="0.25"/>
    <row r="680" s="2" customFormat="1" x14ac:dyDescent="0.25"/>
    <row r="681" s="2" customFormat="1" x14ac:dyDescent="0.25"/>
    <row r="682" s="2" customFormat="1" x14ac:dyDescent="0.25"/>
    <row r="683" s="2" customFormat="1" x14ac:dyDescent="0.25"/>
    <row r="684" s="2" customFormat="1" x14ac:dyDescent="0.25"/>
    <row r="685" s="2" customFormat="1" x14ac:dyDescent="0.25"/>
    <row r="686" s="2" customFormat="1" x14ac:dyDescent="0.25"/>
    <row r="687" s="2" customFormat="1" x14ac:dyDescent="0.25"/>
    <row r="688" s="2" customFormat="1" x14ac:dyDescent="0.25"/>
    <row r="689" s="2" customFormat="1" x14ac:dyDescent="0.25"/>
    <row r="690" s="2" customFormat="1" x14ac:dyDescent="0.25"/>
    <row r="691" s="2" customFormat="1" x14ac:dyDescent="0.25"/>
    <row r="692" s="2" customFormat="1" x14ac:dyDescent="0.25"/>
    <row r="693" s="2" customFormat="1" x14ac:dyDescent="0.25"/>
    <row r="694" s="2" customFormat="1" x14ac:dyDescent="0.25"/>
    <row r="695" s="2" customFormat="1" x14ac:dyDescent="0.25"/>
    <row r="696" s="2" customFormat="1" x14ac:dyDescent="0.25"/>
    <row r="697" s="2" customFormat="1" x14ac:dyDescent="0.25"/>
    <row r="698" s="2" customFormat="1" x14ac:dyDescent="0.25"/>
    <row r="699" s="2" customFormat="1" x14ac:dyDescent="0.25"/>
    <row r="700" s="2" customFormat="1" x14ac:dyDescent="0.25"/>
    <row r="701" s="2" customFormat="1" x14ac:dyDescent="0.25"/>
    <row r="702" s="2" customFormat="1" x14ac:dyDescent="0.25"/>
    <row r="703" s="2" customFormat="1" x14ac:dyDescent="0.25"/>
    <row r="704" s="2" customFormat="1" x14ac:dyDescent="0.25"/>
    <row r="705" s="2" customFormat="1" x14ac:dyDescent="0.25"/>
    <row r="706" s="2" customFormat="1" x14ac:dyDescent="0.25"/>
    <row r="707" s="2" customFormat="1" x14ac:dyDescent="0.25"/>
    <row r="708" s="2" customFormat="1" x14ac:dyDescent="0.25"/>
    <row r="709" s="2" customFormat="1" x14ac:dyDescent="0.25"/>
    <row r="710" s="2" customFormat="1" x14ac:dyDescent="0.25"/>
    <row r="711" s="2" customFormat="1" x14ac:dyDescent="0.25"/>
    <row r="712" s="2" customFormat="1" x14ac:dyDescent="0.25"/>
    <row r="713" s="2" customFormat="1" x14ac:dyDescent="0.25"/>
    <row r="714" s="2" customFormat="1" x14ac:dyDescent="0.25"/>
    <row r="715" s="2" customFormat="1" x14ac:dyDescent="0.25"/>
    <row r="716" s="2" customFormat="1" x14ac:dyDescent="0.25"/>
    <row r="717" s="2" customFormat="1" x14ac:dyDescent="0.25"/>
    <row r="718" s="2" customFormat="1" x14ac:dyDescent="0.25"/>
    <row r="719" s="2" customFormat="1" x14ac:dyDescent="0.25"/>
    <row r="720" s="2" customFormat="1" x14ac:dyDescent="0.25"/>
    <row r="721" s="2" customFormat="1" x14ac:dyDescent="0.25"/>
    <row r="722" s="2" customFormat="1" x14ac:dyDescent="0.25"/>
    <row r="723" s="2" customFormat="1" x14ac:dyDescent="0.25"/>
    <row r="724" s="2" customFormat="1" x14ac:dyDescent="0.25"/>
    <row r="725" s="2" customFormat="1" x14ac:dyDescent="0.25"/>
    <row r="726" s="2" customFormat="1" x14ac:dyDescent="0.25"/>
    <row r="727" s="2" customFormat="1" x14ac:dyDescent="0.25"/>
    <row r="728" s="2" customFormat="1" x14ac:dyDescent="0.25"/>
    <row r="729" s="2" customFormat="1" x14ac:dyDescent="0.25"/>
    <row r="730" s="2" customFormat="1" x14ac:dyDescent="0.25"/>
    <row r="731" s="2" customFormat="1" x14ac:dyDescent="0.25"/>
    <row r="732" s="2" customFormat="1" x14ac:dyDescent="0.25"/>
    <row r="733" s="2" customFormat="1" x14ac:dyDescent="0.25"/>
    <row r="734" s="2" customFormat="1" x14ac:dyDescent="0.25"/>
    <row r="735" s="2" customFormat="1" x14ac:dyDescent="0.25"/>
    <row r="736" s="2" customFormat="1" x14ac:dyDescent="0.25"/>
    <row r="737" s="2" customFormat="1" x14ac:dyDescent="0.25"/>
    <row r="738" s="2" customFormat="1" x14ac:dyDescent="0.25"/>
    <row r="739" s="2" customFormat="1" x14ac:dyDescent="0.25"/>
    <row r="740" s="2" customFormat="1" x14ac:dyDescent="0.25"/>
    <row r="741" s="2" customFormat="1" x14ac:dyDescent="0.25"/>
    <row r="742" s="2" customFormat="1" x14ac:dyDescent="0.25"/>
    <row r="743" s="2" customFormat="1" x14ac:dyDescent="0.25"/>
    <row r="744" s="2" customFormat="1" x14ac:dyDescent="0.25"/>
    <row r="745" s="2" customFormat="1" x14ac:dyDescent="0.25"/>
    <row r="746" s="2" customFormat="1" x14ac:dyDescent="0.25"/>
    <row r="747" s="2" customFormat="1" x14ac:dyDescent="0.25"/>
    <row r="748" s="2" customFormat="1" x14ac:dyDescent="0.25"/>
    <row r="749" s="2" customFormat="1" x14ac:dyDescent="0.25"/>
    <row r="750" s="2" customFormat="1" x14ac:dyDescent="0.25"/>
    <row r="751" s="2" customFormat="1" x14ac:dyDescent="0.25"/>
    <row r="752" s="2" customFormat="1" x14ac:dyDescent="0.25"/>
    <row r="753" s="2" customFormat="1" x14ac:dyDescent="0.25"/>
    <row r="754" s="2" customFormat="1" x14ac:dyDescent="0.25"/>
    <row r="755" s="2" customFormat="1" x14ac:dyDescent="0.25"/>
    <row r="756" s="2" customFormat="1" x14ac:dyDescent="0.25"/>
    <row r="757" s="2" customFormat="1" x14ac:dyDescent="0.25"/>
    <row r="758" s="2" customFormat="1" x14ac:dyDescent="0.25"/>
    <row r="759" s="2" customFormat="1" x14ac:dyDescent="0.25"/>
    <row r="760" s="2" customFormat="1" x14ac:dyDescent="0.25"/>
    <row r="761" s="2" customFormat="1" x14ac:dyDescent="0.25"/>
    <row r="762" s="2" customFormat="1" x14ac:dyDescent="0.25"/>
    <row r="763" s="2" customFormat="1" x14ac:dyDescent="0.25"/>
    <row r="764" s="2" customFormat="1" x14ac:dyDescent="0.25"/>
    <row r="765" s="2" customFormat="1" x14ac:dyDescent="0.25"/>
    <row r="766" s="2" customFormat="1" x14ac:dyDescent="0.25"/>
    <row r="767" s="2" customFormat="1" x14ac:dyDescent="0.25"/>
    <row r="768" s="2" customFormat="1" x14ac:dyDescent="0.25"/>
    <row r="769" s="2" customFormat="1" x14ac:dyDescent="0.25"/>
    <row r="770" s="2" customFormat="1" x14ac:dyDescent="0.25"/>
    <row r="771" s="2" customFormat="1" x14ac:dyDescent="0.25"/>
    <row r="772" s="2" customFormat="1" x14ac:dyDescent="0.25"/>
    <row r="773" s="2" customFormat="1" x14ac:dyDescent="0.25"/>
    <row r="774" s="2" customFormat="1" x14ac:dyDescent="0.25"/>
    <row r="775" s="2" customFormat="1" x14ac:dyDescent="0.25"/>
    <row r="776" s="2" customFormat="1" x14ac:dyDescent="0.25"/>
    <row r="777" s="2" customFormat="1" x14ac:dyDescent="0.25"/>
    <row r="778" s="2" customFormat="1" x14ac:dyDescent="0.25"/>
    <row r="779" s="2" customFormat="1" x14ac:dyDescent="0.25"/>
    <row r="780" s="2" customFormat="1" x14ac:dyDescent="0.25"/>
    <row r="781" s="2" customFormat="1" x14ac:dyDescent="0.25"/>
    <row r="782" s="2" customFormat="1" x14ac:dyDescent="0.25"/>
    <row r="783" s="2" customFormat="1" x14ac:dyDescent="0.25"/>
    <row r="784" s="2" customFormat="1" x14ac:dyDescent="0.25"/>
    <row r="785" s="2" customFormat="1" x14ac:dyDescent="0.25"/>
    <row r="786" s="2" customFormat="1" x14ac:dyDescent="0.25"/>
    <row r="787" s="2" customFormat="1" x14ac:dyDescent="0.25"/>
    <row r="788" s="2" customFormat="1" x14ac:dyDescent="0.25"/>
    <row r="789" s="2" customFormat="1" x14ac:dyDescent="0.25"/>
    <row r="790" s="2" customFormat="1" x14ac:dyDescent="0.25"/>
    <row r="791" s="2" customFormat="1" x14ac:dyDescent="0.25"/>
    <row r="792" s="2" customFormat="1" x14ac:dyDescent="0.25"/>
    <row r="793" s="2" customFormat="1" x14ac:dyDescent="0.25"/>
    <row r="794" s="2" customFormat="1" x14ac:dyDescent="0.25"/>
    <row r="795" s="2" customFormat="1" x14ac:dyDescent="0.25"/>
    <row r="796" s="2" customFormat="1" x14ac:dyDescent="0.25"/>
    <row r="797" s="2" customFormat="1" x14ac:dyDescent="0.25"/>
    <row r="798" s="2" customFormat="1" x14ac:dyDescent="0.25"/>
    <row r="799" s="2" customFormat="1" x14ac:dyDescent="0.25"/>
    <row r="800" s="2" customFormat="1" x14ac:dyDescent="0.25"/>
    <row r="801" s="2" customFormat="1" x14ac:dyDescent="0.25"/>
    <row r="802" s="2" customFormat="1" x14ac:dyDescent="0.25"/>
    <row r="803" s="2" customFormat="1" x14ac:dyDescent="0.25"/>
    <row r="804" s="2" customFormat="1" x14ac:dyDescent="0.25"/>
    <row r="805" s="2" customFormat="1" x14ac:dyDescent="0.25"/>
    <row r="806" s="2" customFormat="1" x14ac:dyDescent="0.25"/>
    <row r="807" s="2" customFormat="1" x14ac:dyDescent="0.25"/>
    <row r="808" s="2" customFormat="1" x14ac:dyDescent="0.25"/>
    <row r="809" s="2" customFormat="1" x14ac:dyDescent="0.25"/>
    <row r="810" s="2" customFormat="1" x14ac:dyDescent="0.25"/>
    <row r="811" s="2" customFormat="1" x14ac:dyDescent="0.25"/>
    <row r="812" s="2" customFormat="1" x14ac:dyDescent="0.25"/>
    <row r="813" s="2" customFormat="1" x14ac:dyDescent="0.25"/>
    <row r="814" s="2" customFormat="1" x14ac:dyDescent="0.25"/>
    <row r="815" s="2" customFormat="1" x14ac:dyDescent="0.25"/>
    <row r="816" s="2" customFormat="1" x14ac:dyDescent="0.25"/>
    <row r="817" s="2" customFormat="1" x14ac:dyDescent="0.25"/>
    <row r="818" s="2" customFormat="1" x14ac:dyDescent="0.25"/>
    <row r="819" s="2" customFormat="1" x14ac:dyDescent="0.25"/>
    <row r="820" s="2" customFormat="1" x14ac:dyDescent="0.25"/>
    <row r="821" s="2" customFormat="1" x14ac:dyDescent="0.25"/>
    <row r="822" s="2" customFormat="1" x14ac:dyDescent="0.25"/>
    <row r="823" s="2" customFormat="1" x14ac:dyDescent="0.25"/>
    <row r="824" s="2" customFormat="1" x14ac:dyDescent="0.25"/>
    <row r="825" s="2" customFormat="1" x14ac:dyDescent="0.25"/>
    <row r="826" s="2" customFormat="1" x14ac:dyDescent="0.25"/>
    <row r="827" s="2" customFormat="1" x14ac:dyDescent="0.25"/>
    <row r="828" s="2" customFormat="1" x14ac:dyDescent="0.25"/>
    <row r="829" s="2" customFormat="1" x14ac:dyDescent="0.25"/>
    <row r="830" s="2" customFormat="1" x14ac:dyDescent="0.25"/>
    <row r="831" s="2" customFormat="1" x14ac:dyDescent="0.25"/>
    <row r="832" s="2" customFormat="1" x14ac:dyDescent="0.25"/>
    <row r="833" s="2" customFormat="1" x14ac:dyDescent="0.25"/>
    <row r="834" s="2" customFormat="1" x14ac:dyDescent="0.25"/>
    <row r="835" s="2" customFormat="1" x14ac:dyDescent="0.25"/>
    <row r="836" s="2" customFormat="1" x14ac:dyDescent="0.25"/>
    <row r="837" s="2" customFormat="1" x14ac:dyDescent="0.25"/>
    <row r="838" s="2" customFormat="1" x14ac:dyDescent="0.25"/>
    <row r="839" s="2" customFormat="1" x14ac:dyDescent="0.25"/>
    <row r="840" s="2" customFormat="1" x14ac:dyDescent="0.25"/>
    <row r="841" s="2" customFormat="1" x14ac:dyDescent="0.25"/>
    <row r="842" s="2" customFormat="1" x14ac:dyDescent="0.25"/>
    <row r="843" s="2" customFormat="1" x14ac:dyDescent="0.25"/>
    <row r="844" s="2" customFormat="1" x14ac:dyDescent="0.25"/>
    <row r="845" s="2" customFormat="1" x14ac:dyDescent="0.25"/>
    <row r="846" s="2" customFormat="1" x14ac:dyDescent="0.25"/>
    <row r="847" s="2" customFormat="1" x14ac:dyDescent="0.25"/>
    <row r="848" s="2" customFormat="1" x14ac:dyDescent="0.25"/>
    <row r="849" s="2" customFormat="1" x14ac:dyDescent="0.25"/>
    <row r="850" s="2" customFormat="1" x14ac:dyDescent="0.25"/>
    <row r="851" s="2" customFormat="1" x14ac:dyDescent="0.25"/>
    <row r="852" s="2" customFormat="1" x14ac:dyDescent="0.25"/>
    <row r="853" s="2" customFormat="1" x14ac:dyDescent="0.25"/>
    <row r="854" s="2" customFormat="1" x14ac:dyDescent="0.25"/>
    <row r="855" s="2" customFormat="1" x14ac:dyDescent="0.25"/>
    <row r="856" s="2" customFormat="1" x14ac:dyDescent="0.25"/>
    <row r="857" s="2" customFormat="1" x14ac:dyDescent="0.25"/>
    <row r="858" s="2" customFormat="1" x14ac:dyDescent="0.25"/>
    <row r="859" s="2" customFormat="1" x14ac:dyDescent="0.25"/>
    <row r="860" s="2" customFormat="1" x14ac:dyDescent="0.25"/>
    <row r="861" s="2" customFormat="1" x14ac:dyDescent="0.25"/>
    <row r="862" s="2" customFormat="1" x14ac:dyDescent="0.25"/>
    <row r="863" s="2" customFormat="1" x14ac:dyDescent="0.25"/>
    <row r="864" s="2" customFormat="1" x14ac:dyDescent="0.25"/>
    <row r="865" s="2" customFormat="1" x14ac:dyDescent="0.25"/>
    <row r="866" s="2" customFormat="1" x14ac:dyDescent="0.25"/>
    <row r="867" s="2" customFormat="1" x14ac:dyDescent="0.25"/>
    <row r="868" s="2" customFormat="1" x14ac:dyDescent="0.25"/>
    <row r="869" s="2" customFormat="1" x14ac:dyDescent="0.25"/>
    <row r="870" s="2" customFormat="1" x14ac:dyDescent="0.25"/>
    <row r="871" s="2" customFormat="1" x14ac:dyDescent="0.25"/>
    <row r="872" s="2" customFormat="1" x14ac:dyDescent="0.25"/>
    <row r="873" s="2" customFormat="1" x14ac:dyDescent="0.25"/>
    <row r="874" s="2" customFormat="1" x14ac:dyDescent="0.25"/>
    <row r="875" s="2" customFormat="1" x14ac:dyDescent="0.25"/>
    <row r="876" s="2" customFormat="1" x14ac:dyDescent="0.25"/>
    <row r="877" s="2" customFormat="1" x14ac:dyDescent="0.25"/>
    <row r="878" s="2" customFormat="1" x14ac:dyDescent="0.25"/>
    <row r="879" s="2" customFormat="1" x14ac:dyDescent="0.25"/>
    <row r="880" s="2" customFormat="1" x14ac:dyDescent="0.25"/>
    <row r="881" s="2" customFormat="1" x14ac:dyDescent="0.25"/>
    <row r="882" s="2" customFormat="1" x14ac:dyDescent="0.25"/>
    <row r="883" s="2" customFormat="1" x14ac:dyDescent="0.25"/>
    <row r="884" s="2" customFormat="1" x14ac:dyDescent="0.25"/>
    <row r="885" s="2" customFormat="1" x14ac:dyDescent="0.25"/>
    <row r="886" s="2" customFormat="1" x14ac:dyDescent="0.25"/>
    <row r="887" s="2" customFormat="1" x14ac:dyDescent="0.25"/>
    <row r="888" s="2" customFormat="1" x14ac:dyDescent="0.25"/>
    <row r="889" s="2" customFormat="1" x14ac:dyDescent="0.25"/>
    <row r="890" s="2" customFormat="1" x14ac:dyDescent="0.25"/>
    <row r="891" s="2" customFormat="1" x14ac:dyDescent="0.25"/>
    <row r="892" s="2" customFormat="1" x14ac:dyDescent="0.25"/>
    <row r="893" s="2" customFormat="1" x14ac:dyDescent="0.25"/>
    <row r="894" s="2" customFormat="1" x14ac:dyDescent="0.25"/>
    <row r="895" s="2" customFormat="1" x14ac:dyDescent="0.25"/>
    <row r="896" s="2" customFormat="1" x14ac:dyDescent="0.25"/>
    <row r="897" s="2" customFormat="1" x14ac:dyDescent="0.25"/>
    <row r="898" s="2" customFormat="1" x14ac:dyDescent="0.25"/>
    <row r="899" s="2" customFormat="1" x14ac:dyDescent="0.25"/>
    <row r="900" s="2" customFormat="1" x14ac:dyDescent="0.25"/>
    <row r="901" s="2" customFormat="1" x14ac:dyDescent="0.25"/>
    <row r="902" s="2" customFormat="1" x14ac:dyDescent="0.25"/>
    <row r="903" s="2" customFormat="1" x14ac:dyDescent="0.25"/>
    <row r="904" s="2" customFormat="1" x14ac:dyDescent="0.25"/>
    <row r="905" s="2" customFormat="1" x14ac:dyDescent="0.25"/>
    <row r="906" s="2" customFormat="1" x14ac:dyDescent="0.25"/>
    <row r="907" s="2" customFormat="1" x14ac:dyDescent="0.25"/>
    <row r="908" s="2" customFormat="1" x14ac:dyDescent="0.25"/>
    <row r="909" s="2" customFormat="1" x14ac:dyDescent="0.25"/>
    <row r="910" s="2" customFormat="1" x14ac:dyDescent="0.25"/>
    <row r="911" s="2" customFormat="1" x14ac:dyDescent="0.25"/>
    <row r="912" s="2" customFormat="1" x14ac:dyDescent="0.25"/>
    <row r="913" s="2" customFormat="1" x14ac:dyDescent="0.25"/>
    <row r="914" s="2" customFormat="1" x14ac:dyDescent="0.25"/>
    <row r="915" s="2" customFormat="1" x14ac:dyDescent="0.25"/>
    <row r="916" s="2" customFormat="1" x14ac:dyDescent="0.25"/>
    <row r="917" s="2" customFormat="1" x14ac:dyDescent="0.25"/>
    <row r="918" s="2" customFormat="1" x14ac:dyDescent="0.25"/>
    <row r="919" s="2" customFormat="1" x14ac:dyDescent="0.25"/>
    <row r="920" s="2" customFormat="1" x14ac:dyDescent="0.25"/>
    <row r="921" s="2" customFormat="1" x14ac:dyDescent="0.25"/>
    <row r="922" s="2" customFormat="1" x14ac:dyDescent="0.25"/>
    <row r="923" s="2" customFormat="1" x14ac:dyDescent="0.25"/>
    <row r="924" s="2" customFormat="1" x14ac:dyDescent="0.25"/>
    <row r="925" s="2" customFormat="1" x14ac:dyDescent="0.25"/>
    <row r="926" s="2" customFormat="1" x14ac:dyDescent="0.25"/>
    <row r="927" s="2" customFormat="1" x14ac:dyDescent="0.25"/>
    <row r="928" s="2" customFormat="1" x14ac:dyDescent="0.25"/>
    <row r="929" s="2" customFormat="1" x14ac:dyDescent="0.25"/>
    <row r="930" s="2" customFormat="1" x14ac:dyDescent="0.25"/>
    <row r="931" s="2" customFormat="1" x14ac:dyDescent="0.25"/>
    <row r="932" s="2" customFormat="1" x14ac:dyDescent="0.25"/>
    <row r="933" s="2" customFormat="1" x14ac:dyDescent="0.25"/>
    <row r="934" s="2" customFormat="1" x14ac:dyDescent="0.25"/>
    <row r="935" s="2" customFormat="1" x14ac:dyDescent="0.25"/>
    <row r="936" s="2" customFormat="1" x14ac:dyDescent="0.25"/>
    <row r="937" s="2" customFormat="1" x14ac:dyDescent="0.25"/>
    <row r="938" s="2" customFormat="1" x14ac:dyDescent="0.25"/>
    <row r="939" s="2" customFormat="1" x14ac:dyDescent="0.25"/>
    <row r="940" s="2" customFormat="1" x14ac:dyDescent="0.25"/>
    <row r="941" s="2" customFormat="1" x14ac:dyDescent="0.25"/>
    <row r="942" s="2" customFormat="1" x14ac:dyDescent="0.25"/>
    <row r="943" s="2" customFormat="1" x14ac:dyDescent="0.25"/>
    <row r="944" s="2" customFormat="1" x14ac:dyDescent="0.25"/>
    <row r="945" s="2" customFormat="1" x14ac:dyDescent="0.25"/>
    <row r="946" s="2" customFormat="1" x14ac:dyDescent="0.25"/>
    <row r="947" s="2" customFormat="1" x14ac:dyDescent="0.25"/>
    <row r="948" s="2" customFormat="1" x14ac:dyDescent="0.25"/>
    <row r="949" s="2" customFormat="1" x14ac:dyDescent="0.25"/>
    <row r="950" s="2" customFormat="1" x14ac:dyDescent="0.25"/>
    <row r="951" s="2" customFormat="1" x14ac:dyDescent="0.25"/>
    <row r="952" s="2" customFormat="1" x14ac:dyDescent="0.25"/>
    <row r="953" s="2" customFormat="1" x14ac:dyDescent="0.25"/>
    <row r="954" s="2" customFormat="1" x14ac:dyDescent="0.25"/>
    <row r="955" s="2" customFormat="1" x14ac:dyDescent="0.25"/>
    <row r="956" s="2" customFormat="1" x14ac:dyDescent="0.25"/>
    <row r="957" s="2" customFormat="1" x14ac:dyDescent="0.25"/>
    <row r="958" s="2" customFormat="1" x14ac:dyDescent="0.25"/>
    <row r="959" s="2" customFormat="1" x14ac:dyDescent="0.25"/>
    <row r="960" s="2" customFormat="1" x14ac:dyDescent="0.25"/>
    <row r="961" s="2" customFormat="1" x14ac:dyDescent="0.25"/>
    <row r="962" s="2" customFormat="1" x14ac:dyDescent="0.25"/>
    <row r="963" s="2" customFormat="1" x14ac:dyDescent="0.25"/>
    <row r="964" s="2" customFormat="1" x14ac:dyDescent="0.25"/>
    <row r="965" s="2" customFormat="1" x14ac:dyDescent="0.25"/>
    <row r="966" s="2" customFormat="1" x14ac:dyDescent="0.25"/>
    <row r="967" s="2" customFormat="1" x14ac:dyDescent="0.25"/>
    <row r="968" s="2" customFormat="1" x14ac:dyDescent="0.25"/>
    <row r="969" s="2" customFormat="1" x14ac:dyDescent="0.25"/>
    <row r="970" s="2" customFormat="1" x14ac:dyDescent="0.25"/>
    <row r="971" s="2" customFormat="1" x14ac:dyDescent="0.25"/>
    <row r="972" s="2" customFormat="1" x14ac:dyDescent="0.25"/>
    <row r="973" s="2" customFormat="1" x14ac:dyDescent="0.25"/>
    <row r="974" s="2" customFormat="1" x14ac:dyDescent="0.25"/>
    <row r="975" s="2" customFormat="1" x14ac:dyDescent="0.25"/>
    <row r="976" s="2" customFormat="1" x14ac:dyDescent="0.25"/>
    <row r="977" s="2" customFormat="1" x14ac:dyDescent="0.25"/>
    <row r="978" s="2" customFormat="1" x14ac:dyDescent="0.25"/>
    <row r="979" s="2" customFormat="1" x14ac:dyDescent="0.25"/>
    <row r="980" s="2" customFormat="1" x14ac:dyDescent="0.25"/>
    <row r="981" s="2" customFormat="1" x14ac:dyDescent="0.25"/>
    <row r="982" s="2" customFormat="1" x14ac:dyDescent="0.25"/>
    <row r="983" s="2" customFormat="1" x14ac:dyDescent="0.25"/>
    <row r="984" s="2" customFormat="1" x14ac:dyDescent="0.25"/>
    <row r="985" s="2" customFormat="1" x14ac:dyDescent="0.25"/>
    <row r="986" s="2" customFormat="1" x14ac:dyDescent="0.25"/>
    <row r="987" s="2" customFormat="1" x14ac:dyDescent="0.25"/>
    <row r="988" s="2" customFormat="1" x14ac:dyDescent="0.25"/>
    <row r="989" s="2" customFormat="1" x14ac:dyDescent="0.25"/>
    <row r="990" s="2" customFormat="1" x14ac:dyDescent="0.25"/>
    <row r="991" s="2" customFormat="1" x14ac:dyDescent="0.25"/>
    <row r="992" s="2" customFormat="1" x14ac:dyDescent="0.25"/>
    <row r="993" s="2" customFormat="1" x14ac:dyDescent="0.25"/>
    <row r="994" s="2" customFormat="1" x14ac:dyDescent="0.25"/>
    <row r="995" s="2" customFormat="1" x14ac:dyDescent="0.25"/>
    <row r="996" s="2" customFormat="1" x14ac:dyDescent="0.25"/>
    <row r="997" s="2" customFormat="1" x14ac:dyDescent="0.25"/>
    <row r="998" s="2" customFormat="1" x14ac:dyDescent="0.25"/>
    <row r="999" s="2" customFormat="1" x14ac:dyDescent="0.25"/>
    <row r="1000" s="2" customFormat="1" x14ac:dyDescent="0.25"/>
    <row r="1001" s="2" customFormat="1" x14ac:dyDescent="0.25"/>
    <row r="1002" s="2" customFormat="1" x14ac:dyDescent="0.25"/>
    <row r="1003" s="2" customFormat="1" x14ac:dyDescent="0.25"/>
    <row r="1004" s="2" customFormat="1" x14ac:dyDescent="0.25"/>
    <row r="1005" s="2" customFormat="1" x14ac:dyDescent="0.25"/>
    <row r="1006" s="2" customFormat="1" x14ac:dyDescent="0.25"/>
    <row r="1007" s="2" customFormat="1" x14ac:dyDescent="0.25"/>
    <row r="1008" s="2" customFormat="1" x14ac:dyDescent="0.25"/>
    <row r="1009" s="2" customFormat="1" x14ac:dyDescent="0.25"/>
    <row r="1010" s="2" customFormat="1" x14ac:dyDescent="0.25"/>
    <row r="1011" s="2" customFormat="1" x14ac:dyDescent="0.25"/>
    <row r="1012" s="2" customFormat="1" x14ac:dyDescent="0.25"/>
    <row r="1013" s="2" customFormat="1" x14ac:dyDescent="0.25"/>
    <row r="1014" s="2" customFormat="1" x14ac:dyDescent="0.25"/>
    <row r="1015" s="2" customFormat="1" x14ac:dyDescent="0.25"/>
    <row r="1016" s="2" customFormat="1" x14ac:dyDescent="0.25"/>
    <row r="1017" s="2" customFormat="1" x14ac:dyDescent="0.25"/>
    <row r="1018" s="2" customFormat="1" x14ac:dyDescent="0.25"/>
    <row r="1019" s="2" customFormat="1" x14ac:dyDescent="0.25"/>
    <row r="1020" s="2" customFormat="1" x14ac:dyDescent="0.25"/>
    <row r="1021" s="2" customFormat="1" x14ac:dyDescent="0.25"/>
    <row r="1022" s="2" customFormat="1" x14ac:dyDescent="0.25"/>
    <row r="1023" s="2" customFormat="1" x14ac:dyDescent="0.25"/>
    <row r="1024" s="2" customFormat="1" x14ac:dyDescent="0.25"/>
    <row r="1025" s="2" customFormat="1" x14ac:dyDescent="0.25"/>
    <row r="1026" s="2" customFormat="1" x14ac:dyDescent="0.25"/>
    <row r="1027" s="2" customFormat="1" x14ac:dyDescent="0.25"/>
    <row r="1028" s="2" customFormat="1" x14ac:dyDescent="0.25"/>
    <row r="1029" s="2" customFormat="1" x14ac:dyDescent="0.25"/>
    <row r="1030" s="2" customFormat="1" x14ac:dyDescent="0.25"/>
    <row r="1031" s="2" customFormat="1" x14ac:dyDescent="0.25"/>
    <row r="1032" s="2" customFormat="1" x14ac:dyDescent="0.25"/>
    <row r="1033" s="2" customFormat="1" x14ac:dyDescent="0.25"/>
    <row r="1034" s="2" customFormat="1" x14ac:dyDescent="0.25"/>
    <row r="1035" s="2" customFormat="1" x14ac:dyDescent="0.25"/>
    <row r="1036" s="2" customFormat="1" x14ac:dyDescent="0.25"/>
    <row r="1037" s="2" customFormat="1" x14ac:dyDescent="0.25"/>
    <row r="1038" s="2" customFormat="1" x14ac:dyDescent="0.25"/>
    <row r="1039" s="2" customFormat="1" x14ac:dyDescent="0.25"/>
    <row r="1040" s="2" customFormat="1" x14ac:dyDescent="0.25"/>
    <row r="1041" s="2" customFormat="1" x14ac:dyDescent="0.25"/>
    <row r="1042" s="2" customFormat="1" x14ac:dyDescent="0.25"/>
    <row r="1043" s="2" customFormat="1" x14ac:dyDescent="0.25"/>
    <row r="1044" s="2" customFormat="1" x14ac:dyDescent="0.25"/>
    <row r="1045" s="2" customFormat="1" x14ac:dyDescent="0.25"/>
    <row r="1046" s="2" customFormat="1" x14ac:dyDescent="0.25"/>
    <row r="1047" s="2" customFormat="1" x14ac:dyDescent="0.25"/>
    <row r="1048" s="2" customFormat="1" x14ac:dyDescent="0.25"/>
    <row r="1049" s="2" customFormat="1" x14ac:dyDescent="0.25"/>
    <row r="1050" s="2" customFormat="1" x14ac:dyDescent="0.25"/>
    <row r="1051" s="2" customFormat="1" x14ac:dyDescent="0.25"/>
    <row r="1052" s="2" customFormat="1" x14ac:dyDescent="0.25"/>
    <row r="1053" s="2" customFormat="1" x14ac:dyDescent="0.25"/>
    <row r="1054" s="2" customFormat="1" x14ac:dyDescent="0.25"/>
    <row r="1055" s="2" customFormat="1" x14ac:dyDescent="0.25"/>
    <row r="1056" s="2" customFormat="1" x14ac:dyDescent="0.25"/>
    <row r="1057" s="2" customFormat="1" x14ac:dyDescent="0.25"/>
    <row r="1058" s="2" customFormat="1" x14ac:dyDescent="0.25"/>
    <row r="1059" s="2" customFormat="1" x14ac:dyDescent="0.25"/>
    <row r="1060" s="2" customFormat="1" x14ac:dyDescent="0.25"/>
    <row r="1061" s="2" customFormat="1" x14ac:dyDescent="0.25"/>
    <row r="1062" s="2" customFormat="1" x14ac:dyDescent="0.25"/>
    <row r="1063" s="2" customFormat="1" x14ac:dyDescent="0.25"/>
    <row r="1064" s="2" customFormat="1" x14ac:dyDescent="0.25"/>
    <row r="1065" s="2" customFormat="1" x14ac:dyDescent="0.25"/>
    <row r="1066" s="2" customFormat="1" x14ac:dyDescent="0.25"/>
    <row r="1067" s="2" customFormat="1" x14ac:dyDescent="0.25"/>
    <row r="1068" s="2" customFormat="1" x14ac:dyDescent="0.25"/>
    <row r="1069" s="2" customFormat="1" x14ac:dyDescent="0.25"/>
    <row r="1070" s="2" customFormat="1" x14ac:dyDescent="0.25"/>
    <row r="1071" s="2" customFormat="1" x14ac:dyDescent="0.25"/>
    <row r="1072" s="2" customFormat="1" x14ac:dyDescent="0.25"/>
    <row r="1073" s="2" customFormat="1" x14ac:dyDescent="0.25"/>
    <row r="1074" s="2" customFormat="1" x14ac:dyDescent="0.25"/>
    <row r="1075" s="2" customFormat="1" x14ac:dyDescent="0.25"/>
    <row r="1076" s="2" customFormat="1" x14ac:dyDescent="0.25"/>
    <row r="1077" s="2" customFormat="1" x14ac:dyDescent="0.25"/>
    <row r="1078" s="2" customFormat="1" x14ac:dyDescent="0.25"/>
    <row r="1079" s="2" customFormat="1" x14ac:dyDescent="0.25"/>
    <row r="1080" s="2" customFormat="1" x14ac:dyDescent="0.25"/>
    <row r="1081" s="2" customFormat="1" x14ac:dyDescent="0.25"/>
    <row r="1082" s="2" customFormat="1" x14ac:dyDescent="0.25"/>
    <row r="1083" s="2" customFormat="1" x14ac:dyDescent="0.25"/>
    <row r="1084" s="2" customFormat="1" x14ac:dyDescent="0.25"/>
    <row r="1085" s="2" customFormat="1" x14ac:dyDescent="0.25"/>
    <row r="1086" s="2" customFormat="1" x14ac:dyDescent="0.25"/>
    <row r="1087" s="2" customFormat="1" x14ac:dyDescent="0.25"/>
    <row r="1088" s="2" customFormat="1" x14ac:dyDescent="0.25"/>
    <row r="1089" s="2" customFormat="1" x14ac:dyDescent="0.25"/>
    <row r="1090" s="2" customFormat="1" x14ac:dyDescent="0.25"/>
    <row r="1091" s="2" customFormat="1" x14ac:dyDescent="0.25"/>
    <row r="1092" s="2" customFormat="1" x14ac:dyDescent="0.25"/>
    <row r="1093" s="2" customFormat="1" x14ac:dyDescent="0.25"/>
    <row r="1094" s="2" customFormat="1" x14ac:dyDescent="0.25"/>
    <row r="1095" s="2" customFormat="1" x14ac:dyDescent="0.25"/>
    <row r="1096" s="2" customFormat="1" x14ac:dyDescent="0.25"/>
    <row r="1097" s="2" customFormat="1" x14ac:dyDescent="0.25"/>
    <row r="1098" s="2" customFormat="1" x14ac:dyDescent="0.25"/>
    <row r="1099" s="2" customFormat="1" x14ac:dyDescent="0.25"/>
    <row r="1100" s="2" customFormat="1" x14ac:dyDescent="0.25"/>
    <row r="1101" s="2" customFormat="1" x14ac:dyDescent="0.25"/>
    <row r="1102" s="2" customFormat="1" x14ac:dyDescent="0.25"/>
    <row r="1103" s="2" customFormat="1" x14ac:dyDescent="0.25"/>
    <row r="1104" s="2" customFormat="1" x14ac:dyDescent="0.25"/>
    <row r="1105" s="2" customFormat="1" x14ac:dyDescent="0.25"/>
    <row r="1106" s="2" customFormat="1" x14ac:dyDescent="0.25"/>
    <row r="1107" s="2" customFormat="1" x14ac:dyDescent="0.25"/>
    <row r="1108" s="2" customFormat="1" x14ac:dyDescent="0.25"/>
    <row r="1109" s="2" customFormat="1" x14ac:dyDescent="0.25"/>
    <row r="1110" s="2" customFormat="1" x14ac:dyDescent="0.25"/>
    <row r="1111" s="2" customFormat="1" x14ac:dyDescent="0.25"/>
    <row r="1112" s="2" customFormat="1" x14ac:dyDescent="0.25"/>
    <row r="1113" s="2" customFormat="1" x14ac:dyDescent="0.25"/>
    <row r="1114" s="2" customFormat="1" x14ac:dyDescent="0.25"/>
    <row r="1115" s="2" customFormat="1" x14ac:dyDescent="0.25"/>
    <row r="1116" s="2" customFormat="1" x14ac:dyDescent="0.25"/>
    <row r="1117" s="2" customFormat="1" x14ac:dyDescent="0.25"/>
    <row r="1118" s="2" customFormat="1" x14ac:dyDescent="0.25"/>
    <row r="1119" s="2" customFormat="1" x14ac:dyDescent="0.25"/>
    <row r="1120" s="2" customFormat="1" x14ac:dyDescent="0.25"/>
    <row r="1121" s="2" customFormat="1" x14ac:dyDescent="0.25"/>
    <row r="1122" s="2" customFormat="1" x14ac:dyDescent="0.25"/>
    <row r="1123" s="2" customFormat="1" x14ac:dyDescent="0.25"/>
    <row r="1124" s="2" customFormat="1" x14ac:dyDescent="0.25"/>
    <row r="1125" s="2" customFormat="1" x14ac:dyDescent="0.25"/>
    <row r="1126" s="2" customFormat="1" x14ac:dyDescent="0.25"/>
    <row r="1127" s="2" customFormat="1" x14ac:dyDescent="0.25"/>
    <row r="1128" s="2" customFormat="1" x14ac:dyDescent="0.25"/>
    <row r="1129" s="2" customFormat="1" x14ac:dyDescent="0.25"/>
    <row r="1130" s="2" customFormat="1" x14ac:dyDescent="0.25"/>
    <row r="1131" s="2" customFormat="1" x14ac:dyDescent="0.25"/>
    <row r="1132" s="2" customFormat="1" x14ac:dyDescent="0.25"/>
    <row r="1133" s="2" customFormat="1" x14ac:dyDescent="0.25"/>
    <row r="1134" s="2" customFormat="1" x14ac:dyDescent="0.25"/>
    <row r="1135" s="2" customFormat="1" x14ac:dyDescent="0.25"/>
    <row r="1136" s="2" customFormat="1" x14ac:dyDescent="0.25"/>
    <row r="1137" s="2" customFormat="1" x14ac:dyDescent="0.25"/>
    <row r="1138" s="2" customFormat="1" x14ac:dyDescent="0.25"/>
    <row r="1139" s="2" customFormat="1" x14ac:dyDescent="0.25"/>
    <row r="1140" s="2" customFormat="1" x14ac:dyDescent="0.25"/>
    <row r="1141" s="2" customFormat="1" x14ac:dyDescent="0.25"/>
    <row r="1142" s="2" customFormat="1" x14ac:dyDescent="0.25"/>
    <row r="1143" s="2" customFormat="1" x14ac:dyDescent="0.25"/>
    <row r="1144" s="2" customFormat="1" x14ac:dyDescent="0.25"/>
    <row r="1145" s="2" customFormat="1" x14ac:dyDescent="0.25"/>
    <row r="1146" s="2" customFormat="1" x14ac:dyDescent="0.25"/>
    <row r="1147" s="2" customFormat="1" x14ac:dyDescent="0.25"/>
    <row r="1148" s="2" customFormat="1" x14ac:dyDescent="0.25"/>
    <row r="1149" s="2" customFormat="1" x14ac:dyDescent="0.25"/>
    <row r="1150" s="2" customFormat="1" x14ac:dyDescent="0.25"/>
    <row r="1151" s="2" customFormat="1" x14ac:dyDescent="0.25"/>
    <row r="1152" s="2" customFormat="1" x14ac:dyDescent="0.25"/>
    <row r="1153" s="2" customFormat="1" x14ac:dyDescent="0.25"/>
    <row r="1154" s="2" customFormat="1" x14ac:dyDescent="0.25"/>
    <row r="1155" s="2" customFormat="1" x14ac:dyDescent="0.25"/>
    <row r="1156" s="2" customFormat="1" x14ac:dyDescent="0.25"/>
    <row r="1157" s="2" customFormat="1" x14ac:dyDescent="0.25"/>
    <row r="1158" s="2" customFormat="1" x14ac:dyDescent="0.25"/>
    <row r="1159" s="2" customFormat="1" x14ac:dyDescent="0.25"/>
    <row r="1160" s="2" customFormat="1" x14ac:dyDescent="0.25"/>
    <row r="1161" s="2" customFormat="1" x14ac:dyDescent="0.25"/>
    <row r="1162" s="2" customFormat="1" x14ac:dyDescent="0.25"/>
    <row r="1163" s="2" customFormat="1" x14ac:dyDescent="0.25"/>
    <row r="1164" s="2" customFormat="1" x14ac:dyDescent="0.25"/>
    <row r="1165" s="2" customFormat="1" x14ac:dyDescent="0.25"/>
    <row r="1166" s="2" customFormat="1" x14ac:dyDescent="0.25"/>
    <row r="1167" s="2" customFormat="1" x14ac:dyDescent="0.25"/>
    <row r="1168" s="2" customFormat="1" x14ac:dyDescent="0.25"/>
    <row r="1169" s="2" customFormat="1" x14ac:dyDescent="0.25"/>
    <row r="1170" s="2" customFormat="1" x14ac:dyDescent="0.25"/>
    <row r="1171" s="2" customFormat="1" x14ac:dyDescent="0.25"/>
    <row r="1172" s="2" customFormat="1" x14ac:dyDescent="0.25"/>
    <row r="1173" s="2" customFormat="1" x14ac:dyDescent="0.25"/>
    <row r="1174" s="2" customFormat="1" x14ac:dyDescent="0.25"/>
    <row r="1175" s="2" customFormat="1" x14ac:dyDescent="0.25"/>
    <row r="1176" s="2" customFormat="1" x14ac:dyDescent="0.25"/>
    <row r="1177" s="2" customFormat="1" x14ac:dyDescent="0.25"/>
    <row r="1178" s="2" customFormat="1" x14ac:dyDescent="0.25"/>
    <row r="1179" s="2" customFormat="1" x14ac:dyDescent="0.25"/>
    <row r="1180" s="2" customFormat="1" x14ac:dyDescent="0.25"/>
    <row r="1181" s="2" customFormat="1" x14ac:dyDescent="0.25"/>
    <row r="1182" s="2" customFormat="1" x14ac:dyDescent="0.25"/>
    <row r="1183" s="2" customFormat="1" x14ac:dyDescent="0.25"/>
    <row r="1184" s="2" customFormat="1" x14ac:dyDescent="0.25"/>
    <row r="1185" s="2" customFormat="1" x14ac:dyDescent="0.25"/>
    <row r="1186" s="2" customFormat="1" x14ac:dyDescent="0.25"/>
    <row r="1187" s="2" customFormat="1" x14ac:dyDescent="0.25"/>
    <row r="1188" s="2" customFormat="1" x14ac:dyDescent="0.25"/>
    <row r="1189" s="2" customFormat="1" x14ac:dyDescent="0.25"/>
    <row r="1190" s="2" customFormat="1" x14ac:dyDescent="0.25"/>
    <row r="1191" s="2" customFormat="1" x14ac:dyDescent="0.25"/>
    <row r="1192" s="2" customFormat="1" x14ac:dyDescent="0.25"/>
    <row r="1193" s="2" customFormat="1" x14ac:dyDescent="0.25"/>
    <row r="1194" s="2" customFormat="1" x14ac:dyDescent="0.25"/>
    <row r="1195" s="2" customFormat="1" x14ac:dyDescent="0.25"/>
    <row r="1196" s="2" customFormat="1" x14ac:dyDescent="0.25"/>
    <row r="1197" s="2" customFormat="1" x14ac:dyDescent="0.25"/>
    <row r="1198" s="2" customFormat="1" x14ac:dyDescent="0.25"/>
    <row r="1199" s="2" customFormat="1" x14ac:dyDescent="0.25"/>
    <row r="1200" s="2" customFormat="1" x14ac:dyDescent="0.25"/>
    <row r="1201" s="2" customFormat="1" x14ac:dyDescent="0.25"/>
    <row r="1202" s="2" customFormat="1" x14ac:dyDescent="0.25"/>
    <row r="1203" s="2" customFormat="1" x14ac:dyDescent="0.25"/>
    <row r="1204" s="2" customFormat="1" x14ac:dyDescent="0.25"/>
    <row r="1205" s="2" customFormat="1" x14ac:dyDescent="0.25"/>
    <row r="1206" s="2" customFormat="1" x14ac:dyDescent="0.25"/>
    <row r="1207" s="2" customFormat="1" x14ac:dyDescent="0.25"/>
    <row r="1208" s="2" customFormat="1" x14ac:dyDescent="0.25"/>
    <row r="1209" s="2" customFormat="1" x14ac:dyDescent="0.25"/>
    <row r="1210" s="2" customFormat="1" x14ac:dyDescent="0.25"/>
    <row r="1211" s="2" customFormat="1" x14ac:dyDescent="0.25"/>
    <row r="1212" s="2" customFormat="1" x14ac:dyDescent="0.25"/>
    <row r="1213" s="2" customFormat="1" x14ac:dyDescent="0.25"/>
    <row r="1214" s="2" customFormat="1" x14ac:dyDescent="0.25"/>
    <row r="1215" s="2" customFormat="1" x14ac:dyDescent="0.25"/>
    <row r="1216" s="2" customFormat="1" x14ac:dyDescent="0.25"/>
    <row r="1217" s="2" customFormat="1" x14ac:dyDescent="0.25"/>
    <row r="1218" s="2" customFormat="1" x14ac:dyDescent="0.25"/>
    <row r="1219" s="2" customFormat="1" x14ac:dyDescent="0.25"/>
    <row r="1220" s="2" customFormat="1" x14ac:dyDescent="0.25"/>
    <row r="1221" s="2" customFormat="1" x14ac:dyDescent="0.25"/>
    <row r="1222" s="2" customFormat="1" x14ac:dyDescent="0.25"/>
    <row r="1223" s="2" customFormat="1" x14ac:dyDescent="0.25"/>
    <row r="1224" s="2" customFormat="1" x14ac:dyDescent="0.25"/>
    <row r="1225" s="2" customFormat="1" x14ac:dyDescent="0.25"/>
    <row r="1226" s="2" customFormat="1" x14ac:dyDescent="0.25"/>
    <row r="1227" s="2" customFormat="1" x14ac:dyDescent="0.25"/>
    <row r="1228" s="2" customFormat="1" x14ac:dyDescent="0.25"/>
    <row r="1229" s="2" customFormat="1" x14ac:dyDescent="0.25"/>
    <row r="1230" s="2" customFormat="1" x14ac:dyDescent="0.25"/>
    <row r="1231" s="2" customFormat="1" x14ac:dyDescent="0.25"/>
    <row r="1232" s="2" customFormat="1" x14ac:dyDescent="0.25"/>
    <row r="1233" s="2" customFormat="1" x14ac:dyDescent="0.25"/>
    <row r="1234" s="2" customFormat="1" x14ac:dyDescent="0.25"/>
    <row r="1235" s="2" customFormat="1" x14ac:dyDescent="0.25"/>
    <row r="1236" s="2" customFormat="1" x14ac:dyDescent="0.25"/>
    <row r="1237" s="2" customFormat="1" x14ac:dyDescent="0.25"/>
    <row r="1238" s="2" customFormat="1" x14ac:dyDescent="0.25"/>
    <row r="1239" s="2" customFormat="1" x14ac:dyDescent="0.25"/>
    <row r="1240" s="2" customFormat="1" x14ac:dyDescent="0.25"/>
    <row r="1241" s="2" customFormat="1" x14ac:dyDescent="0.25"/>
    <row r="1242" s="2" customFormat="1" x14ac:dyDescent="0.25"/>
    <row r="1243" s="2" customFormat="1" x14ac:dyDescent="0.25"/>
    <row r="1244" s="2" customFormat="1" x14ac:dyDescent="0.25"/>
    <row r="1245" s="2" customFormat="1" x14ac:dyDescent="0.25"/>
    <row r="1246" s="2" customFormat="1" x14ac:dyDescent="0.25"/>
    <row r="1247" s="2" customFormat="1" x14ac:dyDescent="0.25"/>
    <row r="1248" s="2" customFormat="1" x14ac:dyDescent="0.25"/>
    <row r="1249" s="2" customFormat="1" x14ac:dyDescent="0.25"/>
    <row r="1250" s="2" customFormat="1" x14ac:dyDescent="0.25"/>
    <row r="1251" s="2" customFormat="1" x14ac:dyDescent="0.25"/>
    <row r="1252" s="2" customFormat="1" x14ac:dyDescent="0.25"/>
    <row r="1253" s="2" customFormat="1" x14ac:dyDescent="0.25"/>
    <row r="1254" s="2" customFormat="1" x14ac:dyDescent="0.25"/>
    <row r="1255" s="2" customFormat="1" x14ac:dyDescent="0.25"/>
    <row r="1256" s="2" customFormat="1" x14ac:dyDescent="0.25"/>
    <row r="1257" s="2" customFormat="1" x14ac:dyDescent="0.25"/>
    <row r="1258" s="2" customFormat="1" x14ac:dyDescent="0.25"/>
    <row r="1259" s="2" customFormat="1" x14ac:dyDescent="0.25"/>
    <row r="1260" s="2" customFormat="1" x14ac:dyDescent="0.25"/>
    <row r="1261" s="2" customFormat="1" x14ac:dyDescent="0.25"/>
    <row r="1262" s="2" customFormat="1" x14ac:dyDescent="0.25"/>
    <row r="1263" s="2" customFormat="1" x14ac:dyDescent="0.25"/>
    <row r="1264" s="2" customFormat="1" x14ac:dyDescent="0.25"/>
    <row r="1265" s="2" customFormat="1" x14ac:dyDescent="0.25"/>
    <row r="1266" s="2" customFormat="1" x14ac:dyDescent="0.25"/>
    <row r="1267" s="2" customFormat="1" x14ac:dyDescent="0.25"/>
    <row r="1268" s="2" customFormat="1" x14ac:dyDescent="0.25"/>
    <row r="1269" s="2" customFormat="1" x14ac:dyDescent="0.25"/>
    <row r="1270" s="2" customFormat="1" x14ac:dyDescent="0.25"/>
    <row r="1271" s="2" customFormat="1" x14ac:dyDescent="0.25"/>
    <row r="1272" s="2" customFormat="1" x14ac:dyDescent="0.25"/>
    <row r="1273" s="2" customFormat="1" x14ac:dyDescent="0.25"/>
    <row r="1274" s="2" customFormat="1" x14ac:dyDescent="0.25"/>
    <row r="1275" s="2" customFormat="1" x14ac:dyDescent="0.25"/>
    <row r="1276" s="2" customFormat="1" x14ac:dyDescent="0.25"/>
    <row r="1277" s="2" customFormat="1" x14ac:dyDescent="0.25"/>
    <row r="1278" s="2" customFormat="1" x14ac:dyDescent="0.25"/>
    <row r="1279" s="2" customFormat="1" x14ac:dyDescent="0.25"/>
    <row r="1280" s="2" customFormat="1" x14ac:dyDescent="0.25"/>
    <row r="1281" s="2" customFormat="1" x14ac:dyDescent="0.25"/>
    <row r="1282" s="2" customFormat="1" x14ac:dyDescent="0.25"/>
    <row r="1283" s="2" customFormat="1" x14ac:dyDescent="0.25"/>
    <row r="1284" s="2" customFormat="1" x14ac:dyDescent="0.25"/>
    <row r="1285" s="2" customFormat="1" x14ac:dyDescent="0.25"/>
    <row r="1286" s="2" customFormat="1" x14ac:dyDescent="0.25"/>
    <row r="1287" s="2" customFormat="1" x14ac:dyDescent="0.25"/>
    <row r="1288" s="2" customFormat="1" x14ac:dyDescent="0.25"/>
    <row r="1289" s="2" customFormat="1" x14ac:dyDescent="0.25"/>
    <row r="1290" s="2" customFormat="1" x14ac:dyDescent="0.25"/>
    <row r="1291" s="2" customFormat="1" x14ac:dyDescent="0.25"/>
    <row r="1292" s="2" customFormat="1" x14ac:dyDescent="0.25"/>
    <row r="1293" s="2" customFormat="1" x14ac:dyDescent="0.25"/>
    <row r="1294" s="2" customFormat="1" x14ac:dyDescent="0.25"/>
    <row r="1295" s="2" customFormat="1" x14ac:dyDescent="0.25"/>
    <row r="1296" s="2" customFormat="1" x14ac:dyDescent="0.25"/>
    <row r="1297" s="2" customFormat="1" x14ac:dyDescent="0.25"/>
    <row r="1298" s="2" customFormat="1" x14ac:dyDescent="0.25"/>
    <row r="1299" s="2" customFormat="1" x14ac:dyDescent="0.25"/>
    <row r="1300" s="2" customFormat="1" x14ac:dyDescent="0.25"/>
    <row r="1301" s="2" customFormat="1" x14ac:dyDescent="0.25"/>
    <row r="1302" s="2" customFormat="1" x14ac:dyDescent="0.25"/>
    <row r="1303" s="2" customFormat="1" x14ac:dyDescent="0.25"/>
    <row r="1304" s="2" customFormat="1" x14ac:dyDescent="0.25"/>
    <row r="1305" s="2" customFormat="1" x14ac:dyDescent="0.25"/>
    <row r="1306" s="2" customFormat="1" x14ac:dyDescent="0.25"/>
    <row r="1307" s="2" customFormat="1" x14ac:dyDescent="0.25"/>
    <row r="1308" s="2" customFormat="1" x14ac:dyDescent="0.25"/>
    <row r="1309" s="2" customFormat="1" x14ac:dyDescent="0.25"/>
    <row r="1310" s="2" customFormat="1" x14ac:dyDescent="0.25"/>
    <row r="1311" s="2" customFormat="1" x14ac:dyDescent="0.25"/>
    <row r="1312" s="2" customFormat="1" x14ac:dyDescent="0.25"/>
    <row r="1313" s="2" customFormat="1" x14ac:dyDescent="0.25"/>
    <row r="1314" s="2" customFormat="1" x14ac:dyDescent="0.25"/>
    <row r="1315" s="2" customFormat="1" x14ac:dyDescent="0.25"/>
    <row r="1316" s="2" customFormat="1" x14ac:dyDescent="0.25"/>
    <row r="1317" s="2" customFormat="1" x14ac:dyDescent="0.25"/>
    <row r="1318" s="2" customFormat="1" x14ac:dyDescent="0.25"/>
    <row r="1319" s="2" customFormat="1" x14ac:dyDescent="0.25"/>
    <row r="1320" s="2" customFormat="1" x14ac:dyDescent="0.25"/>
    <row r="1321" s="2" customFormat="1" x14ac:dyDescent="0.25"/>
    <row r="1322" s="2" customFormat="1" x14ac:dyDescent="0.25"/>
    <row r="1323" s="2" customFormat="1" x14ac:dyDescent="0.25"/>
    <row r="1324" s="2" customFormat="1" x14ac:dyDescent="0.25"/>
    <row r="1325" s="2" customFormat="1" x14ac:dyDescent="0.25"/>
    <row r="1326" s="2" customFormat="1" x14ac:dyDescent="0.25"/>
    <row r="1327" s="2" customFormat="1" x14ac:dyDescent="0.25"/>
    <row r="1328" s="2" customFormat="1" x14ac:dyDescent="0.25"/>
    <row r="1329" s="2" customFormat="1" x14ac:dyDescent="0.25"/>
    <row r="1330" s="2" customFormat="1" x14ac:dyDescent="0.25"/>
    <row r="1331" s="2" customFormat="1" x14ac:dyDescent="0.25"/>
    <row r="1332" s="2" customFormat="1" x14ac:dyDescent="0.25"/>
    <row r="1333" s="2" customFormat="1" x14ac:dyDescent="0.25"/>
    <row r="1334" s="2" customFormat="1" x14ac:dyDescent="0.25"/>
    <row r="1335" s="2" customFormat="1" x14ac:dyDescent="0.25"/>
    <row r="1336" s="2" customFormat="1" x14ac:dyDescent="0.25"/>
    <row r="1337" s="2" customFormat="1" x14ac:dyDescent="0.25"/>
    <row r="1338" s="2" customFormat="1" x14ac:dyDescent="0.25"/>
    <row r="1339" s="2" customFormat="1" x14ac:dyDescent="0.25"/>
    <row r="1340" s="2" customFormat="1" x14ac:dyDescent="0.25"/>
    <row r="1341" s="2" customFormat="1" x14ac:dyDescent="0.25"/>
    <row r="1342" s="2" customFormat="1" x14ac:dyDescent="0.25"/>
    <row r="1343" s="2" customFormat="1" x14ac:dyDescent="0.25"/>
    <row r="1344" s="2" customFormat="1" x14ac:dyDescent="0.25"/>
    <row r="1345" s="2" customFormat="1" x14ac:dyDescent="0.25"/>
    <row r="1346" s="2" customFormat="1" x14ac:dyDescent="0.25"/>
    <row r="1347" s="2" customFormat="1" x14ac:dyDescent="0.25"/>
    <row r="1348" s="2" customFormat="1" x14ac:dyDescent="0.25"/>
    <row r="1349" s="2" customFormat="1" x14ac:dyDescent="0.25"/>
    <row r="1350" s="2" customFormat="1" x14ac:dyDescent="0.25"/>
    <row r="1351" s="2" customFormat="1" x14ac:dyDescent="0.25"/>
    <row r="1352" s="2" customFormat="1" x14ac:dyDescent="0.25"/>
    <row r="1353" s="2" customFormat="1" x14ac:dyDescent="0.25"/>
    <row r="1354" s="2" customFormat="1" x14ac:dyDescent="0.25"/>
    <row r="1355" s="2" customFormat="1" x14ac:dyDescent="0.25"/>
    <row r="1356" s="2" customFormat="1" x14ac:dyDescent="0.25"/>
    <row r="1357" s="2" customFormat="1" x14ac:dyDescent="0.25"/>
    <row r="1358" s="2" customFormat="1" x14ac:dyDescent="0.25"/>
    <row r="1359" s="2" customFormat="1" x14ac:dyDescent="0.25"/>
    <row r="1360" s="2" customFormat="1" x14ac:dyDescent="0.25"/>
    <row r="1361" s="2" customFormat="1" x14ac:dyDescent="0.25"/>
    <row r="1362" s="2" customFormat="1" x14ac:dyDescent="0.25"/>
    <row r="1363" s="2" customFormat="1" x14ac:dyDescent="0.25"/>
    <row r="1364" s="2" customFormat="1" x14ac:dyDescent="0.25"/>
    <row r="1365" s="2" customFormat="1" x14ac:dyDescent="0.25"/>
    <row r="1366" s="2" customFormat="1" x14ac:dyDescent="0.25"/>
    <row r="1367" s="2" customFormat="1" x14ac:dyDescent="0.25"/>
    <row r="1368" s="2" customFormat="1" x14ac:dyDescent="0.25"/>
    <row r="1369" s="2" customFormat="1" x14ac:dyDescent="0.25"/>
    <row r="1370" s="2" customFormat="1" x14ac:dyDescent="0.25"/>
    <row r="1371" s="2" customFormat="1" x14ac:dyDescent="0.25"/>
    <row r="1372" s="2" customFormat="1" x14ac:dyDescent="0.25"/>
    <row r="1373" s="2" customFormat="1" x14ac:dyDescent="0.25"/>
    <row r="1374" s="2" customFormat="1" x14ac:dyDescent="0.25"/>
    <row r="1375" s="2" customFormat="1" x14ac:dyDescent="0.25"/>
    <row r="1376" s="2" customFormat="1" x14ac:dyDescent="0.25"/>
    <row r="1377" s="2" customFormat="1" x14ac:dyDescent="0.25"/>
    <row r="1378" s="2" customFormat="1" x14ac:dyDescent="0.25"/>
    <row r="1379" s="2" customFormat="1" x14ac:dyDescent="0.25"/>
    <row r="1380" s="2" customFormat="1" x14ac:dyDescent="0.25"/>
    <row r="1381" s="2" customFormat="1" x14ac:dyDescent="0.25"/>
    <row r="1382" s="2" customFormat="1" x14ac:dyDescent="0.25"/>
    <row r="1383" s="2" customFormat="1" x14ac:dyDescent="0.25"/>
    <row r="1384" s="2" customFormat="1" x14ac:dyDescent="0.25"/>
    <row r="1385" s="2" customFormat="1" x14ac:dyDescent="0.25"/>
    <row r="1386" s="2" customFormat="1" x14ac:dyDescent="0.25"/>
    <row r="1387" s="2" customFormat="1" x14ac:dyDescent="0.25"/>
    <row r="1388" s="2" customFormat="1" x14ac:dyDescent="0.25"/>
    <row r="1389" s="2" customFormat="1" x14ac:dyDescent="0.25"/>
    <row r="1390" s="2" customFormat="1" x14ac:dyDescent="0.25"/>
    <row r="1391" s="2" customFormat="1" x14ac:dyDescent="0.25"/>
    <row r="1392" s="2" customFormat="1" x14ac:dyDescent="0.25"/>
    <row r="1393" s="2" customFormat="1" x14ac:dyDescent="0.25"/>
    <row r="1394" s="2" customFormat="1" x14ac:dyDescent="0.25"/>
    <row r="1395" s="2" customFormat="1" x14ac:dyDescent="0.25"/>
    <row r="1396" s="2" customFormat="1" x14ac:dyDescent="0.25"/>
    <row r="1397" s="2" customFormat="1" x14ac:dyDescent="0.25"/>
    <row r="1398" s="2" customFormat="1" x14ac:dyDescent="0.25"/>
    <row r="1399" s="2" customFormat="1" x14ac:dyDescent="0.25"/>
    <row r="1400" s="2" customFormat="1" x14ac:dyDescent="0.25"/>
    <row r="1401" s="2" customFormat="1" x14ac:dyDescent="0.25"/>
    <row r="1402" s="2" customFormat="1" x14ac:dyDescent="0.25"/>
    <row r="1403" s="2" customFormat="1" x14ac:dyDescent="0.25"/>
    <row r="1404" s="2" customFormat="1" x14ac:dyDescent="0.25"/>
    <row r="1405" s="2" customFormat="1" x14ac:dyDescent="0.25"/>
    <row r="1406" s="2" customFormat="1" x14ac:dyDescent="0.25"/>
    <row r="1407" s="2" customFormat="1" x14ac:dyDescent="0.25"/>
    <row r="1408" s="2" customFormat="1" x14ac:dyDescent="0.25"/>
    <row r="1409" s="2" customFormat="1" x14ac:dyDescent="0.25"/>
    <row r="1410" s="2" customFormat="1" x14ac:dyDescent="0.25"/>
    <row r="1411" s="2" customFormat="1" x14ac:dyDescent="0.25"/>
    <row r="1412" s="2" customFormat="1" x14ac:dyDescent="0.25"/>
    <row r="1413" s="2" customFormat="1" x14ac:dyDescent="0.25"/>
    <row r="1414" s="2" customFormat="1" x14ac:dyDescent="0.25"/>
    <row r="1415" s="2" customFormat="1" x14ac:dyDescent="0.25"/>
    <row r="1416" s="2" customFormat="1" x14ac:dyDescent="0.25"/>
    <row r="1417" s="2" customFormat="1" x14ac:dyDescent="0.25"/>
    <row r="1418" s="2" customFormat="1" x14ac:dyDescent="0.25"/>
    <row r="1419" s="2" customFormat="1" x14ac:dyDescent="0.25"/>
    <row r="1420" s="2" customFormat="1" x14ac:dyDescent="0.25"/>
    <row r="1421" s="2" customFormat="1" x14ac:dyDescent="0.25"/>
    <row r="1422" s="2" customFormat="1" x14ac:dyDescent="0.25"/>
    <row r="1423" s="2" customFormat="1" x14ac:dyDescent="0.25"/>
    <row r="1424" s="2" customFormat="1" x14ac:dyDescent="0.25"/>
    <row r="1425" s="2" customFormat="1" x14ac:dyDescent="0.25"/>
    <row r="1426" s="2" customFormat="1" x14ac:dyDescent="0.25"/>
    <row r="1427" s="2" customFormat="1" x14ac:dyDescent="0.25"/>
    <row r="1428" s="2" customFormat="1" x14ac:dyDescent="0.25"/>
    <row r="1429" s="2" customFormat="1" x14ac:dyDescent="0.25"/>
    <row r="1430" s="2" customFormat="1" x14ac:dyDescent="0.25"/>
    <row r="1431" s="2" customFormat="1" x14ac:dyDescent="0.25"/>
    <row r="1432" s="2" customFormat="1" x14ac:dyDescent="0.25"/>
    <row r="1433" s="2" customFormat="1" x14ac:dyDescent="0.25"/>
    <row r="1434" s="2" customFormat="1" x14ac:dyDescent="0.25"/>
    <row r="1435" s="2" customFormat="1" x14ac:dyDescent="0.25"/>
    <row r="1436" s="2" customFormat="1" x14ac:dyDescent="0.25"/>
    <row r="1437" s="2" customFormat="1" x14ac:dyDescent="0.25"/>
    <row r="1438" s="2" customFormat="1" x14ac:dyDescent="0.25"/>
    <row r="1439" s="2" customFormat="1" x14ac:dyDescent="0.25"/>
    <row r="1440" s="2" customFormat="1" x14ac:dyDescent="0.25"/>
    <row r="1441" s="2" customFormat="1" x14ac:dyDescent="0.25"/>
    <row r="1442" s="2" customFormat="1" x14ac:dyDescent="0.25"/>
    <row r="1443" s="2" customFormat="1" x14ac:dyDescent="0.25"/>
    <row r="1444" s="2" customFormat="1" x14ac:dyDescent="0.25"/>
    <row r="1445" s="2" customFormat="1" x14ac:dyDescent="0.25"/>
    <row r="1446" s="2" customFormat="1" x14ac:dyDescent="0.25"/>
    <row r="1447" s="2" customFormat="1" x14ac:dyDescent="0.25"/>
    <row r="1448" s="2" customFormat="1" x14ac:dyDescent="0.25"/>
    <row r="1449" s="2" customFormat="1" x14ac:dyDescent="0.25"/>
    <row r="1450" s="2" customFormat="1" x14ac:dyDescent="0.25"/>
    <row r="1451" s="2" customFormat="1" x14ac:dyDescent="0.25"/>
    <row r="1452" s="2" customFormat="1" x14ac:dyDescent="0.25"/>
    <row r="1453" s="2" customFormat="1" x14ac:dyDescent="0.25"/>
    <row r="1454" s="2" customFormat="1" x14ac:dyDescent="0.25"/>
    <row r="1455" s="2" customFormat="1" x14ac:dyDescent="0.25"/>
    <row r="1456" s="2" customFormat="1" x14ac:dyDescent="0.25"/>
    <row r="1457" s="2" customFormat="1" x14ac:dyDescent="0.25"/>
    <row r="1458" s="2" customFormat="1" x14ac:dyDescent="0.25"/>
    <row r="1459" s="2" customFormat="1" x14ac:dyDescent="0.25"/>
    <row r="1460" s="2" customFormat="1" x14ac:dyDescent="0.25"/>
    <row r="1461" s="2" customFormat="1" x14ac:dyDescent="0.25"/>
    <row r="1462" s="2" customFormat="1" x14ac:dyDescent="0.25"/>
    <row r="1463" s="2" customFormat="1" x14ac:dyDescent="0.25"/>
    <row r="1464" s="2" customFormat="1" x14ac:dyDescent="0.25"/>
    <row r="1465" s="2" customFormat="1" x14ac:dyDescent="0.25"/>
    <row r="1466" s="2" customFormat="1" x14ac:dyDescent="0.25"/>
    <row r="1467" s="2" customFormat="1" x14ac:dyDescent="0.25"/>
    <row r="1468" s="2" customFormat="1" x14ac:dyDescent="0.25"/>
    <row r="1469" s="2" customFormat="1" x14ac:dyDescent="0.25"/>
    <row r="1470" s="2" customFormat="1" x14ac:dyDescent="0.25"/>
    <row r="1471" s="2" customFormat="1" x14ac:dyDescent="0.25"/>
    <row r="1472" s="2" customFormat="1" x14ac:dyDescent="0.25"/>
    <row r="1473" s="2" customFormat="1" x14ac:dyDescent="0.25"/>
    <row r="1474" s="2" customFormat="1" x14ac:dyDescent="0.25"/>
    <row r="1475" s="2" customFormat="1" x14ac:dyDescent="0.25"/>
    <row r="1476" s="2" customFormat="1" x14ac:dyDescent="0.25"/>
    <row r="1477" s="2" customFormat="1" x14ac:dyDescent="0.25"/>
    <row r="1478" s="2" customFormat="1" x14ac:dyDescent="0.25"/>
    <row r="1479" s="2" customFormat="1" x14ac:dyDescent="0.25"/>
    <row r="1480" s="2" customFormat="1" x14ac:dyDescent="0.25"/>
    <row r="1481" s="2" customFormat="1" x14ac:dyDescent="0.25"/>
    <row r="1482" s="2" customFormat="1" x14ac:dyDescent="0.25"/>
    <row r="1483" s="2" customFormat="1" x14ac:dyDescent="0.25"/>
    <row r="1484" s="2" customFormat="1" x14ac:dyDescent="0.25"/>
    <row r="1485" s="2" customFormat="1" x14ac:dyDescent="0.25"/>
    <row r="1486" s="2" customFormat="1" x14ac:dyDescent="0.25"/>
    <row r="1487" s="2" customFormat="1" x14ac:dyDescent="0.25"/>
    <row r="1488" s="2" customFormat="1" x14ac:dyDescent="0.25"/>
    <row r="1489" s="2" customFormat="1" x14ac:dyDescent="0.25"/>
    <row r="1490" s="2" customFormat="1" x14ac:dyDescent="0.25"/>
    <row r="1491" s="2" customFormat="1" x14ac:dyDescent="0.25"/>
    <row r="1492" s="2" customFormat="1" x14ac:dyDescent="0.25"/>
    <row r="1493" s="2" customFormat="1" x14ac:dyDescent="0.25"/>
    <row r="1494" s="2" customFormat="1" x14ac:dyDescent="0.25"/>
    <row r="1495" s="2" customFormat="1" x14ac:dyDescent="0.25"/>
    <row r="1496" s="2" customFormat="1" x14ac:dyDescent="0.25"/>
    <row r="1497" s="2" customFormat="1" x14ac:dyDescent="0.25"/>
    <row r="1498" s="2" customFormat="1" x14ac:dyDescent="0.25"/>
    <row r="1499" s="2" customFormat="1" x14ac:dyDescent="0.25"/>
    <row r="1500" s="2" customFormat="1" x14ac:dyDescent="0.25"/>
    <row r="1501" s="2" customFormat="1" x14ac:dyDescent="0.25"/>
    <row r="1502" s="2" customFormat="1" x14ac:dyDescent="0.25"/>
    <row r="1503" s="2" customFormat="1" x14ac:dyDescent="0.25"/>
    <row r="1504" s="2" customFormat="1" x14ac:dyDescent="0.25"/>
    <row r="1505" s="2" customFormat="1" x14ac:dyDescent="0.25"/>
    <row r="1506" s="2" customFormat="1" x14ac:dyDescent="0.25"/>
    <row r="1507" s="2" customFormat="1" x14ac:dyDescent="0.25"/>
    <row r="1508" s="2" customFormat="1" x14ac:dyDescent="0.25"/>
    <row r="1509" s="2" customFormat="1" x14ac:dyDescent="0.25"/>
    <row r="1510" s="2" customFormat="1" x14ac:dyDescent="0.25"/>
    <row r="1511" s="2" customFormat="1" x14ac:dyDescent="0.25"/>
    <row r="1512" s="2" customFormat="1" x14ac:dyDescent="0.25"/>
    <row r="1513" s="2" customFormat="1" x14ac:dyDescent="0.25"/>
    <row r="1514" s="2" customFormat="1" x14ac:dyDescent="0.25"/>
    <row r="1515" s="2" customFormat="1" x14ac:dyDescent="0.25"/>
    <row r="1516" s="2" customFormat="1" x14ac:dyDescent="0.25"/>
    <row r="1517" s="2" customFormat="1" x14ac:dyDescent="0.25"/>
    <row r="1518" s="2" customFormat="1" x14ac:dyDescent="0.25"/>
    <row r="1519" s="2" customFormat="1" x14ac:dyDescent="0.25"/>
    <row r="1520" s="2" customFormat="1" x14ac:dyDescent="0.25"/>
    <row r="1521" s="2" customFormat="1" x14ac:dyDescent="0.25"/>
    <row r="1522" s="2" customFormat="1" x14ac:dyDescent="0.25"/>
    <row r="1523" s="2" customFormat="1" x14ac:dyDescent="0.25"/>
    <row r="1524" s="2" customFormat="1" x14ac:dyDescent="0.25"/>
    <row r="1525" s="2" customFormat="1" x14ac:dyDescent="0.25"/>
    <row r="1526" s="2" customFormat="1" x14ac:dyDescent="0.25"/>
    <row r="1527" s="2" customFormat="1" x14ac:dyDescent="0.25"/>
    <row r="1528" s="2" customFormat="1" x14ac:dyDescent="0.25"/>
    <row r="1529" s="2" customFormat="1" x14ac:dyDescent="0.25"/>
    <row r="1530" s="2" customFormat="1" x14ac:dyDescent="0.25"/>
    <row r="1531" s="2" customFormat="1" x14ac:dyDescent="0.25"/>
    <row r="1532" s="2" customFormat="1" x14ac:dyDescent="0.25"/>
    <row r="1533" s="2" customFormat="1" x14ac:dyDescent="0.25"/>
    <row r="1534" s="2" customFormat="1" x14ac:dyDescent="0.25"/>
    <row r="1535" s="2" customFormat="1" x14ac:dyDescent="0.25"/>
    <row r="1536" s="2" customFormat="1" x14ac:dyDescent="0.25"/>
    <row r="1537" s="2" customFormat="1" x14ac:dyDescent="0.25"/>
    <row r="1538" s="2" customFormat="1" x14ac:dyDescent="0.25"/>
    <row r="1539" s="2" customFormat="1" x14ac:dyDescent="0.25"/>
    <row r="1540" s="2" customFormat="1" x14ac:dyDescent="0.25"/>
    <row r="1541" s="2" customFormat="1" x14ac:dyDescent="0.25"/>
    <row r="1542" s="2" customFormat="1" x14ac:dyDescent="0.25"/>
    <row r="1543" s="2" customFormat="1" x14ac:dyDescent="0.25"/>
    <row r="1544" s="2" customFormat="1" x14ac:dyDescent="0.25"/>
    <row r="1545" s="2" customFormat="1" x14ac:dyDescent="0.25"/>
    <row r="1546" s="2" customFormat="1" x14ac:dyDescent="0.25"/>
    <row r="1547" s="2" customFormat="1" x14ac:dyDescent="0.25"/>
    <row r="1548" s="2" customFormat="1" x14ac:dyDescent="0.25"/>
    <row r="1549" s="2" customFormat="1" x14ac:dyDescent="0.25"/>
    <row r="1550" s="2" customFormat="1" x14ac:dyDescent="0.25"/>
    <row r="1551" s="2" customFormat="1" x14ac:dyDescent="0.25"/>
    <row r="1552" s="2" customFormat="1" x14ac:dyDescent="0.25"/>
    <row r="1553" s="2" customFormat="1" x14ac:dyDescent="0.25"/>
    <row r="1554" s="2" customFormat="1" x14ac:dyDescent="0.25"/>
    <row r="1555" s="2" customFormat="1" x14ac:dyDescent="0.25"/>
    <row r="1556" s="2" customFormat="1" x14ac:dyDescent="0.25"/>
    <row r="1557" s="2" customFormat="1" x14ac:dyDescent="0.25"/>
    <row r="1558" s="2" customFormat="1" x14ac:dyDescent="0.25"/>
    <row r="1559" s="2" customFormat="1" x14ac:dyDescent="0.25"/>
    <row r="1560" s="2" customFormat="1" x14ac:dyDescent="0.25"/>
    <row r="1561" s="2" customFormat="1" x14ac:dyDescent="0.25"/>
    <row r="1562" s="2" customFormat="1" x14ac:dyDescent="0.25"/>
    <row r="1563" s="2" customFormat="1" x14ac:dyDescent="0.25"/>
    <row r="1564" s="2" customFormat="1" x14ac:dyDescent="0.25"/>
    <row r="1565" s="2" customFormat="1" x14ac:dyDescent="0.25"/>
    <row r="1566" s="2" customFormat="1" x14ac:dyDescent="0.25"/>
    <row r="1567" s="2" customFormat="1" x14ac:dyDescent="0.25"/>
    <row r="1568" s="2" customFormat="1" x14ac:dyDescent="0.25"/>
    <row r="1569" s="2" customFormat="1" x14ac:dyDescent="0.25"/>
    <row r="1570" s="2" customFormat="1" x14ac:dyDescent="0.25"/>
    <row r="1571" s="2" customFormat="1" x14ac:dyDescent="0.25"/>
    <row r="1572" s="2" customFormat="1" x14ac:dyDescent="0.25"/>
    <row r="1573" s="2" customFormat="1" x14ac:dyDescent="0.25"/>
    <row r="1574" s="2" customFormat="1" x14ac:dyDescent="0.25"/>
    <row r="1575" s="2" customFormat="1" x14ac:dyDescent="0.25"/>
    <row r="1576" s="2" customFormat="1" x14ac:dyDescent="0.25"/>
    <row r="1577" s="2" customFormat="1" x14ac:dyDescent="0.25"/>
    <row r="1578" s="2" customFormat="1" x14ac:dyDescent="0.25"/>
    <row r="1579" s="2" customFormat="1" x14ac:dyDescent="0.25"/>
    <row r="1580" s="2" customFormat="1" x14ac:dyDescent="0.25"/>
    <row r="1581" s="2" customFormat="1" x14ac:dyDescent="0.25"/>
    <row r="1582" s="2" customFormat="1" x14ac:dyDescent="0.25"/>
    <row r="1583" s="2" customFormat="1" x14ac:dyDescent="0.25"/>
    <row r="1584" s="2" customFormat="1" x14ac:dyDescent="0.25"/>
    <row r="1585" s="2" customFormat="1" x14ac:dyDescent="0.25"/>
    <row r="1586" s="2" customFormat="1" x14ac:dyDescent="0.25"/>
    <row r="1587" s="2" customFormat="1" x14ac:dyDescent="0.25"/>
    <row r="1588" s="2" customFormat="1" x14ac:dyDescent="0.25"/>
    <row r="1589" s="2" customFormat="1" x14ac:dyDescent="0.25"/>
    <row r="1590" s="2" customFormat="1" x14ac:dyDescent="0.25"/>
    <row r="1591" s="2" customFormat="1" x14ac:dyDescent="0.25"/>
    <row r="1592" s="2" customFormat="1" x14ac:dyDescent="0.25"/>
    <row r="1593" s="2" customFormat="1" x14ac:dyDescent="0.25"/>
    <row r="1594" s="2" customFormat="1" x14ac:dyDescent="0.25"/>
    <row r="1595" s="2" customFormat="1" x14ac:dyDescent="0.25"/>
    <row r="1596" s="2" customFormat="1" x14ac:dyDescent="0.25"/>
    <row r="1597" s="2" customFormat="1" x14ac:dyDescent="0.25"/>
    <row r="1598" s="2" customFormat="1" x14ac:dyDescent="0.25"/>
    <row r="1599" s="2" customFormat="1" x14ac:dyDescent="0.25"/>
    <row r="1600" s="2" customFormat="1" x14ac:dyDescent="0.25"/>
    <row r="1601" s="2" customFormat="1" x14ac:dyDescent="0.25"/>
    <row r="1602" s="2" customFormat="1" x14ac:dyDescent="0.25"/>
    <row r="1603" s="2" customFormat="1" x14ac:dyDescent="0.25"/>
    <row r="1604" s="2" customFormat="1" x14ac:dyDescent="0.25"/>
    <row r="1605" s="2" customFormat="1" x14ac:dyDescent="0.25"/>
    <row r="1606" s="2" customFormat="1" x14ac:dyDescent="0.25"/>
    <row r="1607" s="2" customFormat="1" x14ac:dyDescent="0.25"/>
    <row r="1608" s="2" customFormat="1" x14ac:dyDescent="0.25"/>
    <row r="1609" s="2" customFormat="1" x14ac:dyDescent="0.25"/>
    <row r="1610" s="2" customFormat="1" x14ac:dyDescent="0.25"/>
    <row r="1611" s="2" customFormat="1" x14ac:dyDescent="0.25"/>
    <row r="1612" s="2" customFormat="1" x14ac:dyDescent="0.25"/>
    <row r="1613" s="2" customFormat="1" x14ac:dyDescent="0.25"/>
    <row r="1614" s="2" customFormat="1" x14ac:dyDescent="0.25"/>
    <row r="1615" s="2" customFormat="1" x14ac:dyDescent="0.25"/>
    <row r="1616" s="2" customFormat="1" x14ac:dyDescent="0.25"/>
    <row r="1617" s="2" customFormat="1" x14ac:dyDescent="0.25"/>
    <row r="1618" s="2" customFormat="1" x14ac:dyDescent="0.25"/>
    <row r="1619" s="2" customFormat="1" x14ac:dyDescent="0.25"/>
    <row r="1620" s="2" customFormat="1" x14ac:dyDescent="0.25"/>
    <row r="1621" s="2" customFormat="1" x14ac:dyDescent="0.25"/>
    <row r="1622" s="2" customFormat="1" x14ac:dyDescent="0.25"/>
    <row r="1623" s="2" customFormat="1" x14ac:dyDescent="0.25"/>
    <row r="1624" s="2" customFormat="1" x14ac:dyDescent="0.25"/>
    <row r="1625" s="2" customFormat="1" x14ac:dyDescent="0.25"/>
    <row r="1626" s="2" customFormat="1" x14ac:dyDescent="0.25"/>
    <row r="1627" s="2" customFormat="1" x14ac:dyDescent="0.25"/>
    <row r="1628" s="2" customFormat="1" x14ac:dyDescent="0.25"/>
    <row r="1629" s="2" customFormat="1" x14ac:dyDescent="0.25"/>
    <row r="1630" s="2" customFormat="1" x14ac:dyDescent="0.25"/>
    <row r="1631" s="2" customFormat="1" x14ac:dyDescent="0.25"/>
    <row r="1632" s="2" customFormat="1" x14ac:dyDescent="0.25"/>
    <row r="1633" s="2" customFormat="1" x14ac:dyDescent="0.25"/>
    <row r="1634" s="2" customFormat="1" x14ac:dyDescent="0.25"/>
    <row r="1635" s="2" customFormat="1" x14ac:dyDescent="0.25"/>
    <row r="1636" s="2" customFormat="1" x14ac:dyDescent="0.25"/>
    <row r="1637" s="2" customFormat="1" x14ac:dyDescent="0.25"/>
    <row r="1638" s="2" customFormat="1" x14ac:dyDescent="0.25"/>
    <row r="1639" s="2" customFormat="1" x14ac:dyDescent="0.25"/>
    <row r="1640" s="2" customFormat="1" x14ac:dyDescent="0.25"/>
    <row r="1641" s="2" customFormat="1" x14ac:dyDescent="0.25"/>
    <row r="1642" s="2" customFormat="1" x14ac:dyDescent="0.25"/>
    <row r="1643" s="2" customFormat="1" x14ac:dyDescent="0.25"/>
    <row r="1644" s="2" customFormat="1" x14ac:dyDescent="0.25"/>
    <row r="1645" s="2" customFormat="1" x14ac:dyDescent="0.25"/>
    <row r="1646" s="2" customFormat="1" x14ac:dyDescent="0.25"/>
    <row r="1647" s="2" customFormat="1" x14ac:dyDescent="0.25"/>
    <row r="1648" s="2" customFormat="1" x14ac:dyDescent="0.25"/>
    <row r="1649" s="2" customFormat="1" x14ac:dyDescent="0.25"/>
    <row r="1650" s="2" customFormat="1" x14ac:dyDescent="0.25"/>
    <row r="1651" s="2" customFormat="1" x14ac:dyDescent="0.25"/>
    <row r="1652" s="2" customFormat="1" x14ac:dyDescent="0.25"/>
    <row r="1653" s="2" customFormat="1" x14ac:dyDescent="0.25"/>
    <row r="1654" s="2" customFormat="1" x14ac:dyDescent="0.25"/>
    <row r="1655" s="2" customFormat="1" x14ac:dyDescent="0.25"/>
    <row r="1656" s="2" customFormat="1" x14ac:dyDescent="0.25"/>
    <row r="1657" s="2" customFormat="1" x14ac:dyDescent="0.25"/>
    <row r="1658" s="2" customFormat="1" x14ac:dyDescent="0.25"/>
    <row r="1659" s="2" customFormat="1" x14ac:dyDescent="0.25"/>
    <row r="1660" s="2" customFormat="1" x14ac:dyDescent="0.25"/>
    <row r="1661" s="2" customFormat="1" x14ac:dyDescent="0.25"/>
    <row r="1662" s="2" customFormat="1" x14ac:dyDescent="0.25"/>
    <row r="1663" s="2" customFormat="1" x14ac:dyDescent="0.25"/>
    <row r="1664" s="2" customFormat="1" x14ac:dyDescent="0.25"/>
    <row r="1665" s="2" customFormat="1" x14ac:dyDescent="0.25"/>
    <row r="1666" s="2" customFormat="1" x14ac:dyDescent="0.25"/>
    <row r="1667" s="2" customFormat="1" x14ac:dyDescent="0.25"/>
    <row r="1668" s="2" customFormat="1" x14ac:dyDescent="0.25"/>
    <row r="1669" s="2" customFormat="1" x14ac:dyDescent="0.25"/>
    <row r="1670" s="2" customFormat="1" x14ac:dyDescent="0.25"/>
    <row r="1671" s="2" customFormat="1" x14ac:dyDescent="0.25"/>
    <row r="1672" s="2" customFormat="1" x14ac:dyDescent="0.25"/>
    <row r="1673" s="2" customFormat="1" x14ac:dyDescent="0.25"/>
    <row r="1674" s="2" customFormat="1" x14ac:dyDescent="0.25"/>
    <row r="1675" s="2" customFormat="1" x14ac:dyDescent="0.25"/>
    <row r="1676" s="2" customFormat="1" x14ac:dyDescent="0.25"/>
    <row r="1677" s="2" customFormat="1" x14ac:dyDescent="0.25"/>
    <row r="1678" s="2" customFormat="1" x14ac:dyDescent="0.25"/>
    <row r="1679" s="2" customFormat="1" x14ac:dyDescent="0.25"/>
    <row r="1680" s="2" customFormat="1" x14ac:dyDescent="0.25"/>
    <row r="1681" s="2" customFormat="1" x14ac:dyDescent="0.25"/>
    <row r="1682" s="2" customFormat="1" x14ac:dyDescent="0.25"/>
    <row r="1683" s="2" customFormat="1" x14ac:dyDescent="0.25"/>
    <row r="1684" s="2" customFormat="1" x14ac:dyDescent="0.25"/>
    <row r="1685" s="2" customFormat="1" x14ac:dyDescent="0.25"/>
    <row r="1686" s="2" customFormat="1" x14ac:dyDescent="0.25"/>
    <row r="1687" s="2" customFormat="1" x14ac:dyDescent="0.25"/>
    <row r="1688" s="2" customFormat="1" x14ac:dyDescent="0.25"/>
    <row r="1689" s="2" customFormat="1" x14ac:dyDescent="0.25"/>
    <row r="1690" s="2" customFormat="1" x14ac:dyDescent="0.25"/>
    <row r="1691" s="2" customFormat="1" x14ac:dyDescent="0.25"/>
    <row r="1692" s="2" customFormat="1" x14ac:dyDescent="0.25"/>
    <row r="1693" s="2" customFormat="1" x14ac:dyDescent="0.25"/>
    <row r="1694" s="2" customFormat="1" x14ac:dyDescent="0.25"/>
    <row r="1695" s="2" customFormat="1" x14ac:dyDescent="0.25"/>
    <row r="1696" s="2" customFormat="1" x14ac:dyDescent="0.25"/>
    <row r="1697" s="2" customFormat="1" x14ac:dyDescent="0.25"/>
    <row r="1698" s="2" customFormat="1" x14ac:dyDescent="0.25"/>
    <row r="1699" s="2" customFormat="1" x14ac:dyDescent="0.25"/>
    <row r="1700" s="2" customFormat="1" x14ac:dyDescent="0.25"/>
    <row r="1701" s="2" customFormat="1" x14ac:dyDescent="0.25"/>
    <row r="1702" s="2" customFormat="1" x14ac:dyDescent="0.25"/>
    <row r="1703" s="2" customFormat="1" x14ac:dyDescent="0.25"/>
    <row r="1704" s="2" customFormat="1" x14ac:dyDescent="0.25"/>
    <row r="1705" s="2" customFormat="1" x14ac:dyDescent="0.25"/>
    <row r="1706" s="2" customFormat="1" x14ac:dyDescent="0.25"/>
    <row r="1707" s="2" customFormat="1" x14ac:dyDescent="0.25"/>
    <row r="1708" s="2" customFormat="1" x14ac:dyDescent="0.25"/>
    <row r="1709" s="2" customFormat="1" x14ac:dyDescent="0.25"/>
    <row r="1710" s="2" customFormat="1" x14ac:dyDescent="0.25"/>
    <row r="1711" s="2" customFormat="1" x14ac:dyDescent="0.25"/>
    <row r="1712" s="2" customFormat="1" x14ac:dyDescent="0.25"/>
    <row r="1713" s="2" customFormat="1" x14ac:dyDescent="0.25"/>
    <row r="1714" s="2" customFormat="1" x14ac:dyDescent="0.25"/>
    <row r="1715" s="2" customFormat="1" x14ac:dyDescent="0.25"/>
    <row r="1716" s="2" customFormat="1" x14ac:dyDescent="0.25"/>
    <row r="1717" s="2" customFormat="1" x14ac:dyDescent="0.25"/>
    <row r="1718" s="2" customFormat="1" x14ac:dyDescent="0.25"/>
    <row r="1719" s="2" customFormat="1" x14ac:dyDescent="0.25"/>
    <row r="1720" s="2" customFormat="1" x14ac:dyDescent="0.25"/>
    <row r="1721" s="2" customFormat="1" x14ac:dyDescent="0.25"/>
    <row r="1722" s="2" customFormat="1" x14ac:dyDescent="0.25"/>
    <row r="1723" s="2" customFormat="1" x14ac:dyDescent="0.25"/>
    <row r="1724" s="2" customFormat="1" x14ac:dyDescent="0.25"/>
    <row r="1725" s="2" customFormat="1" x14ac:dyDescent="0.25"/>
    <row r="1726" s="2" customFormat="1" x14ac:dyDescent="0.25"/>
    <row r="1727" s="2" customFormat="1" x14ac:dyDescent="0.25"/>
    <row r="1728" s="2" customFormat="1" x14ac:dyDescent="0.25"/>
    <row r="1729" s="2" customFormat="1" x14ac:dyDescent="0.25"/>
    <row r="1730" s="2" customFormat="1" x14ac:dyDescent="0.25"/>
    <row r="1731" s="2" customFormat="1" x14ac:dyDescent="0.25"/>
    <row r="1732" s="2" customFormat="1" x14ac:dyDescent="0.25"/>
    <row r="1733" s="2" customFormat="1" x14ac:dyDescent="0.25"/>
    <row r="1734" s="2" customFormat="1" x14ac:dyDescent="0.25"/>
    <row r="1735" s="2" customFormat="1" x14ac:dyDescent="0.25"/>
    <row r="1736" s="2" customFormat="1" x14ac:dyDescent="0.25"/>
    <row r="1737" s="2" customFormat="1" x14ac:dyDescent="0.25"/>
    <row r="1738" s="2" customFormat="1" x14ac:dyDescent="0.25"/>
    <row r="1739" s="2" customFormat="1" x14ac:dyDescent="0.25"/>
    <row r="1740" s="2" customFormat="1" x14ac:dyDescent="0.25"/>
    <row r="1741" s="2" customFormat="1" x14ac:dyDescent="0.25"/>
    <row r="1742" s="2" customFormat="1" x14ac:dyDescent="0.25"/>
    <row r="1743" s="2" customFormat="1" x14ac:dyDescent="0.25"/>
    <row r="1744" s="2" customFormat="1" x14ac:dyDescent="0.25"/>
    <row r="1745" s="2" customFormat="1" x14ac:dyDescent="0.25"/>
    <row r="1746" s="2" customFormat="1" x14ac:dyDescent="0.25"/>
    <row r="1747" s="2" customFormat="1" x14ac:dyDescent="0.25"/>
    <row r="1748" s="2" customFormat="1" x14ac:dyDescent="0.25"/>
    <row r="1749" s="2" customFormat="1" x14ac:dyDescent="0.25"/>
    <row r="1750" s="2" customFormat="1" x14ac:dyDescent="0.25"/>
    <row r="1751" s="2" customFormat="1" x14ac:dyDescent="0.25"/>
    <row r="1752" s="2" customFormat="1" x14ac:dyDescent="0.25"/>
    <row r="1753" s="2" customFormat="1" x14ac:dyDescent="0.25"/>
    <row r="1754" s="2" customFormat="1" x14ac:dyDescent="0.25"/>
    <row r="1755" s="2" customFormat="1" x14ac:dyDescent="0.25"/>
    <row r="1756" s="2" customFormat="1" x14ac:dyDescent="0.25"/>
    <row r="1757" s="2" customFormat="1" x14ac:dyDescent="0.25"/>
    <row r="1758" s="2" customFormat="1" x14ac:dyDescent="0.25"/>
    <row r="1759" s="2" customFormat="1" x14ac:dyDescent="0.25"/>
    <row r="1760" s="2" customFormat="1" x14ac:dyDescent="0.25"/>
    <row r="1761" s="2" customFormat="1" x14ac:dyDescent="0.25"/>
    <row r="1762" s="2" customFormat="1" x14ac:dyDescent="0.25"/>
    <row r="1763" s="2" customFormat="1" x14ac:dyDescent="0.25"/>
    <row r="1764" s="2" customFormat="1" x14ac:dyDescent="0.25"/>
    <row r="1765" s="2" customFormat="1" x14ac:dyDescent="0.25"/>
    <row r="1766" s="2" customFormat="1" x14ac:dyDescent="0.25"/>
    <row r="1767" s="2" customFormat="1" x14ac:dyDescent="0.25"/>
    <row r="1768" s="2" customFormat="1" x14ac:dyDescent="0.25"/>
    <row r="1769" s="2" customFormat="1" x14ac:dyDescent="0.25"/>
    <row r="1770" s="2" customFormat="1" x14ac:dyDescent="0.25"/>
    <row r="1771" s="2" customFormat="1" x14ac:dyDescent="0.25"/>
    <row r="1772" s="2" customFormat="1" x14ac:dyDescent="0.25"/>
    <row r="1773" s="2" customFormat="1" x14ac:dyDescent="0.25"/>
    <row r="1774" s="2" customFormat="1" x14ac:dyDescent="0.25"/>
    <row r="1775" s="2" customFormat="1" x14ac:dyDescent="0.25"/>
    <row r="1776" s="2" customFormat="1" x14ac:dyDescent="0.25"/>
    <row r="1777" s="2" customFormat="1" x14ac:dyDescent="0.25"/>
    <row r="1778" s="2" customFormat="1" x14ac:dyDescent="0.25"/>
    <row r="1779" s="2" customFormat="1" x14ac:dyDescent="0.25"/>
    <row r="1780" s="2" customFormat="1" x14ac:dyDescent="0.25"/>
    <row r="1781" s="2" customFormat="1" x14ac:dyDescent="0.25"/>
    <row r="1782" s="2" customFormat="1" x14ac:dyDescent="0.25"/>
    <row r="1783" s="2" customFormat="1" x14ac:dyDescent="0.25"/>
    <row r="1784" s="2" customFormat="1" x14ac:dyDescent="0.25"/>
    <row r="1785" s="2" customFormat="1" x14ac:dyDescent="0.25"/>
    <row r="1786" s="2" customFormat="1" x14ac:dyDescent="0.25"/>
    <row r="1787" s="2" customFormat="1" x14ac:dyDescent="0.25"/>
    <row r="1788" s="2" customFormat="1" x14ac:dyDescent="0.25"/>
    <row r="1789" s="2" customFormat="1" x14ac:dyDescent="0.25"/>
    <row r="1790" s="2" customFormat="1" x14ac:dyDescent="0.25"/>
    <row r="1791" s="2" customFormat="1" x14ac:dyDescent="0.25"/>
    <row r="1792" s="2" customFormat="1" x14ac:dyDescent="0.25"/>
    <row r="1793" s="2" customFormat="1" x14ac:dyDescent="0.25"/>
    <row r="1794" s="2" customFormat="1" x14ac:dyDescent="0.25"/>
    <row r="1795" s="2" customFormat="1" x14ac:dyDescent="0.25"/>
    <row r="1796" s="2" customFormat="1" x14ac:dyDescent="0.25"/>
    <row r="1797" s="2" customFormat="1" x14ac:dyDescent="0.25"/>
    <row r="1798" s="2" customFormat="1" x14ac:dyDescent="0.25"/>
    <row r="1799" s="2" customFormat="1" x14ac:dyDescent="0.25"/>
    <row r="1800" s="2" customFormat="1" x14ac:dyDescent="0.25"/>
    <row r="1801" s="2" customFormat="1" x14ac:dyDescent="0.25"/>
    <row r="1802" s="2" customFormat="1" x14ac:dyDescent="0.25"/>
    <row r="1803" s="2" customFormat="1" x14ac:dyDescent="0.25"/>
    <row r="1804" s="2" customFormat="1" x14ac:dyDescent="0.25"/>
    <row r="1805" s="2" customFormat="1" x14ac:dyDescent="0.25"/>
    <row r="1806" s="2" customFormat="1" x14ac:dyDescent="0.25"/>
    <row r="1807" s="2" customFormat="1" x14ac:dyDescent="0.25"/>
    <row r="1808" s="2" customFormat="1" x14ac:dyDescent="0.25"/>
    <row r="1809" s="2" customFormat="1" x14ac:dyDescent="0.25"/>
    <row r="1810" s="2" customFormat="1" x14ac:dyDescent="0.25"/>
    <row r="1811" s="2" customFormat="1" x14ac:dyDescent="0.25"/>
    <row r="1812" s="2" customFormat="1" x14ac:dyDescent="0.25"/>
    <row r="1813" s="2" customFormat="1" x14ac:dyDescent="0.25"/>
    <row r="1814" s="2" customFormat="1" x14ac:dyDescent="0.25"/>
    <row r="1815" s="2" customFormat="1" x14ac:dyDescent="0.25"/>
    <row r="1816" s="2" customFormat="1" x14ac:dyDescent="0.25"/>
    <row r="1817" s="2" customFormat="1" x14ac:dyDescent="0.25"/>
    <row r="1818" s="2" customFormat="1" x14ac:dyDescent="0.25"/>
    <row r="1819" s="2" customFormat="1" x14ac:dyDescent="0.25"/>
    <row r="1820" s="2" customFormat="1" x14ac:dyDescent="0.25"/>
    <row r="1821" s="2" customFormat="1" x14ac:dyDescent="0.25"/>
    <row r="1822" s="2" customFormat="1" x14ac:dyDescent="0.25"/>
    <row r="1823" s="2" customFormat="1" x14ac:dyDescent="0.25"/>
    <row r="1824" s="2" customFormat="1" x14ac:dyDescent="0.25"/>
    <row r="1825" s="2" customFormat="1" x14ac:dyDescent="0.25"/>
    <row r="1826" s="2" customFormat="1" x14ac:dyDescent="0.25"/>
    <row r="1827" s="2" customFormat="1" x14ac:dyDescent="0.25"/>
    <row r="1828" s="2" customFormat="1" x14ac:dyDescent="0.25"/>
    <row r="1829" s="2" customFormat="1" x14ac:dyDescent="0.25"/>
    <row r="1830" s="2" customFormat="1" x14ac:dyDescent="0.25"/>
    <row r="1831" s="2" customFormat="1" x14ac:dyDescent="0.25"/>
    <row r="1832" s="2" customFormat="1" x14ac:dyDescent="0.25"/>
    <row r="1833" s="2" customFormat="1" x14ac:dyDescent="0.25"/>
    <row r="1834" s="2" customFormat="1" x14ac:dyDescent="0.25"/>
    <row r="1835" s="2" customFormat="1" x14ac:dyDescent="0.25"/>
    <row r="1836" s="2" customFormat="1" x14ac:dyDescent="0.25"/>
    <row r="1837" s="2" customFormat="1" x14ac:dyDescent="0.25"/>
    <row r="1838" s="2" customFormat="1" x14ac:dyDescent="0.25"/>
    <row r="1839" s="2" customFormat="1" x14ac:dyDescent="0.25"/>
    <row r="1840" s="2" customFormat="1" x14ac:dyDescent="0.25"/>
    <row r="1841" s="2" customFormat="1" x14ac:dyDescent="0.25"/>
    <row r="1842" s="2" customFormat="1" x14ac:dyDescent="0.25"/>
    <row r="1843" s="2" customFormat="1" x14ac:dyDescent="0.25"/>
    <row r="1844" s="2" customFormat="1" x14ac:dyDescent="0.25"/>
    <row r="1845" s="2" customFormat="1" x14ac:dyDescent="0.25"/>
    <row r="1846" s="2" customFormat="1" x14ac:dyDescent="0.25"/>
    <row r="1847" s="2" customFormat="1" x14ac:dyDescent="0.25"/>
    <row r="1848" s="2" customFormat="1" x14ac:dyDescent="0.25"/>
    <row r="1849" s="2" customFormat="1" x14ac:dyDescent="0.25"/>
    <row r="1850" s="2" customFormat="1" x14ac:dyDescent="0.25"/>
    <row r="1851" s="2" customFormat="1" x14ac:dyDescent="0.25"/>
    <row r="1852" s="2" customFormat="1" x14ac:dyDescent="0.25"/>
    <row r="1853" s="2" customFormat="1" x14ac:dyDescent="0.25"/>
    <row r="1854" s="2" customFormat="1" x14ac:dyDescent="0.25"/>
    <row r="1855" s="2" customFormat="1" x14ac:dyDescent="0.25"/>
    <row r="1856" s="2" customFormat="1" x14ac:dyDescent="0.25"/>
    <row r="1857" s="2" customFormat="1" x14ac:dyDescent="0.25"/>
    <row r="1858" s="2" customFormat="1" x14ac:dyDescent="0.25"/>
    <row r="1859" s="2" customFormat="1" x14ac:dyDescent="0.25"/>
    <row r="1860" s="2" customFormat="1" x14ac:dyDescent="0.25"/>
    <row r="1861" s="2" customFormat="1" x14ac:dyDescent="0.25"/>
    <row r="1862" s="2" customFormat="1" x14ac:dyDescent="0.25"/>
    <row r="1863" s="2" customFormat="1" x14ac:dyDescent="0.25"/>
    <row r="1864" s="2" customFormat="1" x14ac:dyDescent="0.25"/>
    <row r="1865" s="2" customFormat="1" x14ac:dyDescent="0.25"/>
    <row r="1866" s="2" customFormat="1" x14ac:dyDescent="0.25"/>
    <row r="1867" s="2" customFormat="1" x14ac:dyDescent="0.25"/>
    <row r="1868" s="2" customFormat="1" x14ac:dyDescent="0.25"/>
    <row r="1869" s="2" customFormat="1" x14ac:dyDescent="0.25"/>
    <row r="1870" s="2" customFormat="1" x14ac:dyDescent="0.25"/>
    <row r="1871" s="2" customFormat="1" x14ac:dyDescent="0.25"/>
    <row r="1872" s="2" customFormat="1" x14ac:dyDescent="0.25"/>
    <row r="1873" s="2" customFormat="1" x14ac:dyDescent="0.25"/>
    <row r="1874" s="2" customFormat="1" x14ac:dyDescent="0.25"/>
    <row r="1875" s="2" customFormat="1" x14ac:dyDescent="0.25"/>
    <row r="1876" s="2" customFormat="1" x14ac:dyDescent="0.25"/>
    <row r="1877" s="2" customFormat="1" x14ac:dyDescent="0.25"/>
    <row r="1878" s="2" customFormat="1" x14ac:dyDescent="0.25"/>
    <row r="1879" s="2" customFormat="1" x14ac:dyDescent="0.25"/>
    <row r="1880" s="2" customFormat="1" x14ac:dyDescent="0.25"/>
    <row r="1881" s="2" customFormat="1" x14ac:dyDescent="0.25"/>
    <row r="1882" s="2" customFormat="1" x14ac:dyDescent="0.25"/>
    <row r="1883" s="2" customFormat="1" x14ac:dyDescent="0.25"/>
    <row r="1884" s="2" customFormat="1" x14ac:dyDescent="0.25"/>
    <row r="1885" s="2" customFormat="1" x14ac:dyDescent="0.25"/>
    <row r="1886" s="2" customFormat="1" x14ac:dyDescent="0.25"/>
    <row r="1887" s="2" customFormat="1" x14ac:dyDescent="0.25"/>
    <row r="1888" s="2" customFormat="1" x14ac:dyDescent="0.25"/>
    <row r="1889" s="2" customFormat="1" x14ac:dyDescent="0.25"/>
    <row r="1890" s="2" customFormat="1" x14ac:dyDescent="0.25"/>
    <row r="1891" s="2" customFormat="1" x14ac:dyDescent="0.25"/>
    <row r="1892" s="2" customFormat="1" x14ac:dyDescent="0.25"/>
    <row r="1893" s="2" customFormat="1" x14ac:dyDescent="0.25"/>
    <row r="1894" s="2" customFormat="1" x14ac:dyDescent="0.25"/>
    <row r="1895" s="2" customFormat="1" x14ac:dyDescent="0.25"/>
    <row r="1896" s="2" customFormat="1" x14ac:dyDescent="0.25"/>
    <row r="1897" s="2" customFormat="1" x14ac:dyDescent="0.25"/>
    <row r="1898" s="2" customFormat="1" x14ac:dyDescent="0.25"/>
    <row r="1899" s="2" customFormat="1" x14ac:dyDescent="0.25"/>
    <row r="1900" s="2" customFormat="1" x14ac:dyDescent="0.25"/>
    <row r="1901" s="2" customFormat="1" x14ac:dyDescent="0.25"/>
    <row r="1902" s="2" customFormat="1" x14ac:dyDescent="0.25"/>
    <row r="1903" s="2" customFormat="1" x14ac:dyDescent="0.25"/>
    <row r="1904" s="2" customFormat="1" x14ac:dyDescent="0.25"/>
    <row r="1905" s="2" customFormat="1" x14ac:dyDescent="0.25"/>
    <row r="1906" s="2" customFormat="1" x14ac:dyDescent="0.25"/>
    <row r="1907" s="2" customFormat="1" x14ac:dyDescent="0.25"/>
    <row r="1908" s="2" customFormat="1" x14ac:dyDescent="0.25"/>
    <row r="1909" s="2" customFormat="1" x14ac:dyDescent="0.25"/>
    <row r="1910" s="2" customFormat="1" x14ac:dyDescent="0.25"/>
    <row r="1911" s="2" customFormat="1" x14ac:dyDescent="0.25"/>
    <row r="1912" s="2" customFormat="1" x14ac:dyDescent="0.25"/>
    <row r="1913" s="2" customFormat="1" x14ac:dyDescent="0.25"/>
    <row r="1914" s="2" customFormat="1" x14ac:dyDescent="0.25"/>
    <row r="1915" s="2" customFormat="1" x14ac:dyDescent="0.25"/>
    <row r="1916" s="2" customFormat="1" x14ac:dyDescent="0.25"/>
    <row r="1917" s="2" customFormat="1" x14ac:dyDescent="0.25"/>
    <row r="1918" s="2" customFormat="1" x14ac:dyDescent="0.25"/>
    <row r="1919" s="2" customFormat="1" x14ac:dyDescent="0.25"/>
    <row r="1920" s="2" customFormat="1" x14ac:dyDescent="0.25"/>
    <row r="1921" s="2" customFormat="1" x14ac:dyDescent="0.25"/>
    <row r="1922" s="2" customFormat="1" x14ac:dyDescent="0.25"/>
    <row r="1923" s="2" customFormat="1" x14ac:dyDescent="0.25"/>
    <row r="1924" s="2" customFormat="1" x14ac:dyDescent="0.25"/>
    <row r="1925" s="2" customFormat="1" x14ac:dyDescent="0.25"/>
    <row r="1926" s="2" customFormat="1" x14ac:dyDescent="0.25"/>
    <row r="1927" s="2" customFormat="1" x14ac:dyDescent="0.25"/>
    <row r="1928" s="2" customFormat="1" x14ac:dyDescent="0.25"/>
    <row r="1929" s="2" customFormat="1" x14ac:dyDescent="0.25"/>
    <row r="1930" s="2" customFormat="1" x14ac:dyDescent="0.25"/>
    <row r="1931" s="2" customFormat="1" x14ac:dyDescent="0.25"/>
    <row r="1932" s="2" customFormat="1" x14ac:dyDescent="0.25"/>
    <row r="1933" s="2" customFormat="1" x14ac:dyDescent="0.25"/>
    <row r="1934" s="2" customFormat="1" x14ac:dyDescent="0.25"/>
    <row r="1935" s="2" customFormat="1" x14ac:dyDescent="0.25"/>
    <row r="1936" s="2" customFormat="1" x14ac:dyDescent="0.25"/>
    <row r="1937" s="2" customFormat="1" x14ac:dyDescent="0.25"/>
    <row r="1938" s="2" customFormat="1" x14ac:dyDescent="0.25"/>
    <row r="1939" s="2" customFormat="1" x14ac:dyDescent="0.25"/>
    <row r="1940" s="2" customFormat="1" x14ac:dyDescent="0.25"/>
    <row r="1941" s="2" customFormat="1" x14ac:dyDescent="0.25"/>
    <row r="1942" s="2" customFormat="1" x14ac:dyDescent="0.25"/>
    <row r="1943" s="2" customFormat="1" x14ac:dyDescent="0.25"/>
    <row r="1944" s="2" customFormat="1" x14ac:dyDescent="0.25"/>
    <row r="1945" s="2" customFormat="1" x14ac:dyDescent="0.25"/>
    <row r="1946" s="2" customFormat="1" x14ac:dyDescent="0.25"/>
    <row r="1947" s="2" customFormat="1" x14ac:dyDescent="0.25"/>
    <row r="1948" s="2" customFormat="1" x14ac:dyDescent="0.25"/>
    <row r="1949" s="2" customFormat="1" x14ac:dyDescent="0.25"/>
    <row r="1950" s="2" customFormat="1" x14ac:dyDescent="0.25"/>
    <row r="1951" s="2" customFormat="1" x14ac:dyDescent="0.25"/>
    <row r="1952" s="2" customFormat="1" x14ac:dyDescent="0.25"/>
    <row r="1953" s="2" customFormat="1" x14ac:dyDescent="0.25"/>
    <row r="1954" s="2" customFormat="1" x14ac:dyDescent="0.25"/>
    <row r="1955" s="2" customFormat="1" x14ac:dyDescent="0.25"/>
    <row r="1956" s="2" customFormat="1" x14ac:dyDescent="0.25"/>
    <row r="1957" s="2" customFormat="1" x14ac:dyDescent="0.25"/>
    <row r="1958" s="2" customFormat="1" x14ac:dyDescent="0.25"/>
    <row r="1959" s="2" customFormat="1" x14ac:dyDescent="0.25"/>
    <row r="1960" s="2" customFormat="1" x14ac:dyDescent="0.25"/>
    <row r="1961" s="2" customFormat="1" x14ac:dyDescent="0.25"/>
    <row r="1962" s="2" customFormat="1" x14ac:dyDescent="0.25"/>
    <row r="1963" s="2" customFormat="1" x14ac:dyDescent="0.25"/>
    <row r="1964" s="2" customFormat="1" x14ac:dyDescent="0.25"/>
    <row r="1965" s="2" customFormat="1" x14ac:dyDescent="0.25"/>
    <row r="1966" s="2" customFormat="1" x14ac:dyDescent="0.25"/>
    <row r="1967" s="2" customFormat="1" x14ac:dyDescent="0.25"/>
    <row r="1968" s="2" customFormat="1" x14ac:dyDescent="0.25"/>
    <row r="1969" s="2" customFormat="1" x14ac:dyDescent="0.25"/>
    <row r="1970" s="2" customFormat="1" x14ac:dyDescent="0.25"/>
    <row r="1971" s="2" customFormat="1" x14ac:dyDescent="0.25"/>
    <row r="1972" s="2" customFormat="1" x14ac:dyDescent="0.25"/>
    <row r="1973" s="2" customFormat="1" x14ac:dyDescent="0.25"/>
    <row r="1974" s="2" customFormat="1" x14ac:dyDescent="0.25"/>
    <row r="1975" s="2" customFormat="1" x14ac:dyDescent="0.25"/>
    <row r="1976" s="2" customFormat="1" x14ac:dyDescent="0.25"/>
    <row r="1977" s="2" customFormat="1" x14ac:dyDescent="0.25"/>
    <row r="1978" s="2" customFormat="1" x14ac:dyDescent="0.25"/>
    <row r="1979" s="2" customFormat="1" x14ac:dyDescent="0.25"/>
    <row r="1980" s="2" customFormat="1" x14ac:dyDescent="0.25"/>
    <row r="1981" s="2" customFormat="1" x14ac:dyDescent="0.25"/>
    <row r="1982" s="2" customFormat="1" x14ac:dyDescent="0.25"/>
    <row r="1983" s="2" customFormat="1" x14ac:dyDescent="0.25"/>
    <row r="1984" s="2" customFormat="1" x14ac:dyDescent="0.25"/>
    <row r="1985" s="2" customFormat="1" x14ac:dyDescent="0.25"/>
    <row r="1986" s="2" customFormat="1" x14ac:dyDescent="0.25"/>
    <row r="1987" s="2" customFormat="1" x14ac:dyDescent="0.25"/>
    <row r="1988" s="2" customFormat="1" x14ac:dyDescent="0.25"/>
    <row r="1989" s="2" customFormat="1" x14ac:dyDescent="0.25"/>
    <row r="1990" s="2" customFormat="1" x14ac:dyDescent="0.25"/>
    <row r="1991" s="2" customFormat="1" x14ac:dyDescent="0.25"/>
    <row r="1992" s="2" customFormat="1" x14ac:dyDescent="0.25"/>
    <row r="1993" s="2" customFormat="1" x14ac:dyDescent="0.25"/>
    <row r="1994" s="2" customFormat="1" x14ac:dyDescent="0.25"/>
    <row r="1995" s="2" customFormat="1" x14ac:dyDescent="0.25"/>
    <row r="1996" s="2" customFormat="1" x14ac:dyDescent="0.25"/>
    <row r="1997" s="2" customFormat="1" x14ac:dyDescent="0.25"/>
    <row r="1998" s="2" customFormat="1" x14ac:dyDescent="0.25"/>
    <row r="1999" s="2" customFormat="1" x14ac:dyDescent="0.25"/>
    <row r="2000" s="2" customFormat="1" x14ac:dyDescent="0.25"/>
    <row r="2001" s="2" customFormat="1" x14ac:dyDescent="0.25"/>
    <row r="2002" s="2" customFormat="1" x14ac:dyDescent="0.25"/>
    <row r="2003" s="2" customFormat="1" x14ac:dyDescent="0.25"/>
    <row r="2004" s="2" customFormat="1" x14ac:dyDescent="0.25"/>
    <row r="2005" s="2" customFormat="1" x14ac:dyDescent="0.25"/>
    <row r="2006" s="2" customFormat="1" x14ac:dyDescent="0.25"/>
    <row r="2007" s="2" customFormat="1" x14ac:dyDescent="0.25"/>
    <row r="2008" s="2" customFormat="1" x14ac:dyDescent="0.25"/>
    <row r="2009" s="2" customFormat="1" x14ac:dyDescent="0.25"/>
    <row r="2010" s="2" customFormat="1" x14ac:dyDescent="0.25"/>
    <row r="2011" s="2" customFormat="1" x14ac:dyDescent="0.25"/>
    <row r="2012" s="2" customFormat="1" x14ac:dyDescent="0.25"/>
    <row r="2013" s="2" customFormat="1" x14ac:dyDescent="0.25"/>
    <row r="2014" s="2" customFormat="1" x14ac:dyDescent="0.25"/>
    <row r="2015" s="2" customFormat="1" x14ac:dyDescent="0.25"/>
    <row r="2016" s="2" customFormat="1" x14ac:dyDescent="0.25"/>
    <row r="2017" s="2" customFormat="1" x14ac:dyDescent="0.25"/>
    <row r="2018" s="2" customFormat="1" x14ac:dyDescent="0.25"/>
    <row r="2019" s="2" customFormat="1" x14ac:dyDescent="0.25"/>
    <row r="2020" s="2" customFormat="1" x14ac:dyDescent="0.25"/>
    <row r="2021" s="2" customFormat="1" x14ac:dyDescent="0.25"/>
    <row r="2022" s="2" customFormat="1" x14ac:dyDescent="0.25"/>
    <row r="2023" s="2" customFormat="1" x14ac:dyDescent="0.25"/>
    <row r="2024" s="2" customFormat="1" x14ac:dyDescent="0.25"/>
    <row r="2025" s="2" customFormat="1" x14ac:dyDescent="0.25"/>
    <row r="2026" s="2" customFormat="1" x14ac:dyDescent="0.25"/>
    <row r="2027" s="2" customFormat="1" x14ac:dyDescent="0.25"/>
    <row r="2028" s="2" customFormat="1" x14ac:dyDescent="0.25"/>
    <row r="2029" s="2" customFormat="1" x14ac:dyDescent="0.25"/>
    <row r="2030" s="2" customFormat="1" x14ac:dyDescent="0.25"/>
    <row r="2031" s="2" customFormat="1" x14ac:dyDescent="0.25"/>
    <row r="2032" s="2" customFormat="1" x14ac:dyDescent="0.25"/>
    <row r="2033" s="2" customFormat="1" x14ac:dyDescent="0.25"/>
    <row r="2034" s="2" customFormat="1" x14ac:dyDescent="0.25"/>
    <row r="2035" s="2" customFormat="1" x14ac:dyDescent="0.25"/>
    <row r="2036" s="2" customFormat="1" x14ac:dyDescent="0.25"/>
    <row r="2037" s="2" customFormat="1" x14ac:dyDescent="0.25"/>
    <row r="2038" s="2" customFormat="1" x14ac:dyDescent="0.25"/>
    <row r="2039" s="2" customFormat="1" x14ac:dyDescent="0.25"/>
    <row r="2040" s="2" customFormat="1" x14ac:dyDescent="0.25"/>
    <row r="2041" s="2" customFormat="1" x14ac:dyDescent="0.25"/>
    <row r="2042" s="2" customFormat="1" x14ac:dyDescent="0.25"/>
    <row r="2043" s="2" customFormat="1" x14ac:dyDescent="0.25"/>
    <row r="2044" s="2" customFormat="1" x14ac:dyDescent="0.25"/>
    <row r="2045" s="2" customFormat="1" x14ac:dyDescent="0.25"/>
    <row r="2046" s="2" customFormat="1" x14ac:dyDescent="0.25"/>
    <row r="2047" s="2" customFormat="1" x14ac:dyDescent="0.25"/>
    <row r="2048" s="2" customFormat="1" x14ac:dyDescent="0.25"/>
    <row r="2049" s="2" customFormat="1" x14ac:dyDescent="0.25"/>
    <row r="2050" s="2" customFormat="1" x14ac:dyDescent="0.25"/>
    <row r="2051" s="2" customFormat="1" x14ac:dyDescent="0.25"/>
    <row r="2052" s="2" customFormat="1" x14ac:dyDescent="0.25"/>
    <row r="2053" s="2" customFormat="1" x14ac:dyDescent="0.25"/>
    <row r="2054" s="2" customFormat="1" x14ac:dyDescent="0.25"/>
    <row r="2055" s="2" customFormat="1" x14ac:dyDescent="0.25"/>
    <row r="2056" s="2" customFormat="1" x14ac:dyDescent="0.25"/>
    <row r="2057" s="2" customFormat="1" x14ac:dyDescent="0.25"/>
    <row r="2058" s="2" customFormat="1" x14ac:dyDescent="0.25"/>
    <row r="2059" s="2" customFormat="1" x14ac:dyDescent="0.25"/>
    <row r="2060" s="2" customFormat="1" x14ac:dyDescent="0.25"/>
    <row r="2061" s="2" customFormat="1" x14ac:dyDescent="0.25"/>
    <row r="2062" s="2" customFormat="1" x14ac:dyDescent="0.25"/>
    <row r="2063" s="2" customFormat="1" x14ac:dyDescent="0.25"/>
    <row r="2064" s="2" customFormat="1" x14ac:dyDescent="0.25"/>
    <row r="2065" s="2" customFormat="1" x14ac:dyDescent="0.25"/>
    <row r="2066" s="2" customFormat="1" x14ac:dyDescent="0.25"/>
    <row r="2067" s="2" customFormat="1" x14ac:dyDescent="0.25"/>
    <row r="2068" s="2" customFormat="1" x14ac:dyDescent="0.25"/>
    <row r="2069" s="2" customFormat="1" x14ac:dyDescent="0.25"/>
    <row r="2070" s="2" customFormat="1" x14ac:dyDescent="0.25"/>
    <row r="2071" s="2" customFormat="1" x14ac:dyDescent="0.25"/>
    <row r="2072" s="2" customFormat="1" x14ac:dyDescent="0.25"/>
    <row r="2073" s="2" customFormat="1" x14ac:dyDescent="0.25"/>
    <row r="2074" s="2" customFormat="1" x14ac:dyDescent="0.25"/>
    <row r="2075" s="2" customFormat="1" x14ac:dyDescent="0.25"/>
    <row r="2076" s="2" customFormat="1" x14ac:dyDescent="0.25"/>
    <row r="2077" s="2" customFormat="1" x14ac:dyDescent="0.25"/>
    <row r="2078" s="2" customFormat="1" x14ac:dyDescent="0.25"/>
    <row r="2079" s="2" customFormat="1" x14ac:dyDescent="0.25"/>
    <row r="2080" s="2" customFormat="1" x14ac:dyDescent="0.25"/>
    <row r="2081" s="2" customFormat="1" x14ac:dyDescent="0.25"/>
    <row r="2082" s="2" customFormat="1" x14ac:dyDescent="0.25"/>
    <row r="2083" s="2" customFormat="1" x14ac:dyDescent="0.25"/>
    <row r="2084" s="2" customFormat="1" x14ac:dyDescent="0.25"/>
    <row r="2085" s="2" customFormat="1" x14ac:dyDescent="0.25"/>
    <row r="2086" s="2" customFormat="1" x14ac:dyDescent="0.25"/>
    <row r="2087" s="2" customFormat="1" x14ac:dyDescent="0.25"/>
    <row r="2088" s="2" customFormat="1" x14ac:dyDescent="0.25"/>
    <row r="2089" s="2" customFormat="1" x14ac:dyDescent="0.25"/>
    <row r="2090" s="2" customFormat="1" x14ac:dyDescent="0.25"/>
    <row r="2091" s="2" customFormat="1" x14ac:dyDescent="0.25"/>
    <row r="2092" s="2" customFormat="1" x14ac:dyDescent="0.25"/>
    <row r="2093" s="2" customFormat="1" x14ac:dyDescent="0.25"/>
    <row r="2094" s="2" customFormat="1" x14ac:dyDescent="0.25"/>
    <row r="2095" s="2" customFormat="1" x14ac:dyDescent="0.25"/>
    <row r="2096" s="2" customFormat="1" x14ac:dyDescent="0.25"/>
    <row r="2097" s="2" customFormat="1" x14ac:dyDescent="0.25"/>
    <row r="2098" s="2" customFormat="1" x14ac:dyDescent="0.25"/>
    <row r="2099" s="2" customFormat="1" x14ac:dyDescent="0.25"/>
    <row r="2100" s="2" customFormat="1" x14ac:dyDescent="0.25"/>
    <row r="2101" s="2" customFormat="1" x14ac:dyDescent="0.25"/>
    <row r="2102" s="2" customFormat="1" x14ac:dyDescent="0.25"/>
    <row r="2103" s="2" customFormat="1" x14ac:dyDescent="0.25"/>
    <row r="2104" s="2" customFormat="1" x14ac:dyDescent="0.25"/>
    <row r="2105" s="2" customFormat="1" x14ac:dyDescent="0.25"/>
    <row r="2106" s="2" customFormat="1" x14ac:dyDescent="0.25"/>
    <row r="2107" s="2" customFormat="1" x14ac:dyDescent="0.25"/>
    <row r="2108" s="2" customFormat="1" x14ac:dyDescent="0.25"/>
    <row r="2109" s="2" customFormat="1" x14ac:dyDescent="0.25"/>
    <row r="2110" s="2" customFormat="1" x14ac:dyDescent="0.25"/>
    <row r="2111" s="2" customFormat="1" x14ac:dyDescent="0.25"/>
    <row r="2112" s="2" customFormat="1" x14ac:dyDescent="0.25"/>
    <row r="2113" s="2" customFormat="1" x14ac:dyDescent="0.25"/>
    <row r="2114" s="2" customFormat="1" x14ac:dyDescent="0.25"/>
    <row r="2115" s="2" customFormat="1" x14ac:dyDescent="0.25"/>
    <row r="2116" s="2" customFormat="1" x14ac:dyDescent="0.25"/>
    <row r="2117" s="2" customFormat="1" x14ac:dyDescent="0.25"/>
    <row r="2118" s="2" customFormat="1" x14ac:dyDescent="0.25"/>
    <row r="2119" s="2" customFormat="1" x14ac:dyDescent="0.25"/>
    <row r="2120" s="2" customFormat="1" x14ac:dyDescent="0.25"/>
    <row r="2121" s="2" customFormat="1" x14ac:dyDescent="0.25"/>
    <row r="2122" s="2" customFormat="1" x14ac:dyDescent="0.25"/>
    <row r="2123" s="2" customFormat="1" x14ac:dyDescent="0.25"/>
    <row r="2124" s="2" customFormat="1" x14ac:dyDescent="0.25"/>
    <row r="2125" s="2" customFormat="1" x14ac:dyDescent="0.25"/>
    <row r="2126" s="2" customFormat="1" x14ac:dyDescent="0.25"/>
    <row r="2127" s="2" customFormat="1" x14ac:dyDescent="0.25"/>
    <row r="2128" s="2" customFormat="1" x14ac:dyDescent="0.25"/>
    <row r="2129" s="2" customFormat="1" x14ac:dyDescent="0.25"/>
    <row r="2130" s="2" customFormat="1" x14ac:dyDescent="0.25"/>
    <row r="2131" s="2" customFormat="1" x14ac:dyDescent="0.25"/>
    <row r="2132" s="2" customFormat="1" x14ac:dyDescent="0.25"/>
    <row r="2133" s="2" customFormat="1" x14ac:dyDescent="0.25"/>
    <row r="2134" s="2" customFormat="1" x14ac:dyDescent="0.25"/>
    <row r="2135" s="2" customFormat="1" x14ac:dyDescent="0.25"/>
    <row r="2136" s="2" customFormat="1" x14ac:dyDescent="0.25"/>
    <row r="2137" s="2" customFormat="1" x14ac:dyDescent="0.25"/>
    <row r="2138" s="2" customFormat="1" x14ac:dyDescent="0.25"/>
    <row r="2139" s="2" customFormat="1" x14ac:dyDescent="0.25"/>
    <row r="2140" s="2" customFormat="1" x14ac:dyDescent="0.25"/>
    <row r="2141" s="2" customFormat="1" x14ac:dyDescent="0.25"/>
    <row r="2142" s="2" customFormat="1" x14ac:dyDescent="0.25"/>
    <row r="2143" s="2" customFormat="1" x14ac:dyDescent="0.25"/>
    <row r="2144" s="2" customFormat="1" x14ac:dyDescent="0.25"/>
    <row r="2145" s="2" customFormat="1" x14ac:dyDescent="0.25"/>
    <row r="2146" s="2" customFormat="1" x14ac:dyDescent="0.25"/>
    <row r="2147" s="2" customFormat="1" x14ac:dyDescent="0.25"/>
    <row r="2148" s="2" customFormat="1" x14ac:dyDescent="0.25"/>
    <row r="2149" s="2" customFormat="1" x14ac:dyDescent="0.25"/>
    <row r="2150" s="2" customFormat="1" x14ac:dyDescent="0.25"/>
    <row r="2151" s="2" customFormat="1" x14ac:dyDescent="0.25"/>
    <row r="2152" s="2" customFormat="1" x14ac:dyDescent="0.25"/>
    <row r="2153" s="2" customFormat="1" x14ac:dyDescent="0.25"/>
    <row r="2154" s="2" customFormat="1" x14ac:dyDescent="0.25"/>
    <row r="2155" s="2" customFormat="1" x14ac:dyDescent="0.25"/>
    <row r="2156" s="2" customFormat="1" x14ac:dyDescent="0.25"/>
    <row r="2157" s="2" customFormat="1" x14ac:dyDescent="0.25"/>
    <row r="2158" s="2" customFormat="1" x14ac:dyDescent="0.25"/>
    <row r="2159" s="2" customFormat="1" x14ac:dyDescent="0.25"/>
    <row r="2160" s="2" customFormat="1" x14ac:dyDescent="0.25"/>
    <row r="2161" s="2" customFormat="1" x14ac:dyDescent="0.25"/>
    <row r="2162" s="2" customFormat="1" x14ac:dyDescent="0.25"/>
    <row r="2163" s="2" customFormat="1" x14ac:dyDescent="0.25"/>
    <row r="2164" s="2" customFormat="1" x14ac:dyDescent="0.25"/>
    <row r="2165" s="2" customFormat="1" x14ac:dyDescent="0.25"/>
    <row r="2166" s="2" customFormat="1" x14ac:dyDescent="0.25"/>
    <row r="2167" s="2" customFormat="1" x14ac:dyDescent="0.25"/>
    <row r="2168" s="2" customFormat="1" x14ac:dyDescent="0.25"/>
    <row r="2169" s="2" customFormat="1" x14ac:dyDescent="0.25"/>
    <row r="2170" s="2" customFormat="1" x14ac:dyDescent="0.25"/>
    <row r="2171" s="2" customFormat="1" x14ac:dyDescent="0.25"/>
    <row r="2172" s="2" customFormat="1" x14ac:dyDescent="0.25"/>
    <row r="2173" s="2" customFormat="1" x14ac:dyDescent="0.25"/>
    <row r="2174" s="2" customFormat="1" x14ac:dyDescent="0.25"/>
    <row r="2175" s="2" customFormat="1" x14ac:dyDescent="0.25"/>
    <row r="2176" s="2" customFormat="1" x14ac:dyDescent="0.25"/>
    <row r="2177" s="2" customFormat="1" x14ac:dyDescent="0.25"/>
    <row r="2178" s="2" customFormat="1" x14ac:dyDescent="0.25"/>
    <row r="2179" s="2" customFormat="1" x14ac:dyDescent="0.25"/>
    <row r="2180" s="2" customFormat="1" x14ac:dyDescent="0.25"/>
    <row r="2181" s="2" customFormat="1" x14ac:dyDescent="0.25"/>
    <row r="2182" s="2" customFormat="1" x14ac:dyDescent="0.25"/>
    <row r="2183" s="2" customFormat="1" x14ac:dyDescent="0.25"/>
    <row r="2184" s="2" customFormat="1" x14ac:dyDescent="0.25"/>
    <row r="2185" s="2" customFormat="1" x14ac:dyDescent="0.25"/>
    <row r="2186" s="2" customFormat="1" x14ac:dyDescent="0.25"/>
    <row r="2187" s="2" customFormat="1" x14ac:dyDescent="0.25"/>
    <row r="2188" s="2" customFormat="1" x14ac:dyDescent="0.25"/>
    <row r="2189" s="2" customFormat="1" x14ac:dyDescent="0.25"/>
    <row r="2190" s="2" customFormat="1" x14ac:dyDescent="0.25"/>
    <row r="2191" s="2" customFormat="1" x14ac:dyDescent="0.25"/>
    <row r="2192" s="2" customFormat="1" x14ac:dyDescent="0.25"/>
    <row r="2193" s="2" customFormat="1" x14ac:dyDescent="0.25"/>
    <row r="2194" s="2" customFormat="1" x14ac:dyDescent="0.25"/>
    <row r="2195" s="2" customFormat="1" x14ac:dyDescent="0.25"/>
    <row r="2196" s="2" customFormat="1" x14ac:dyDescent="0.25"/>
    <row r="2197" s="2" customFormat="1" x14ac:dyDescent="0.25"/>
    <row r="2198" s="2" customFormat="1" x14ac:dyDescent="0.25"/>
    <row r="2199" s="2" customFormat="1" x14ac:dyDescent="0.25"/>
    <row r="2200" s="2" customFormat="1" x14ac:dyDescent="0.25"/>
    <row r="2201" s="2" customFormat="1" x14ac:dyDescent="0.25"/>
    <row r="2202" s="2" customFormat="1" x14ac:dyDescent="0.25"/>
    <row r="2203" s="2" customFormat="1" x14ac:dyDescent="0.25"/>
    <row r="2204" s="2" customFormat="1" x14ac:dyDescent="0.25"/>
    <row r="2205" s="2" customFormat="1" x14ac:dyDescent="0.25"/>
    <row r="2206" s="2" customFormat="1" x14ac:dyDescent="0.25"/>
    <row r="2207" s="2" customFormat="1" x14ac:dyDescent="0.25"/>
    <row r="2208" s="2" customFormat="1" x14ac:dyDescent="0.25"/>
    <row r="2209" s="2" customFormat="1" x14ac:dyDescent="0.25"/>
    <row r="2210" s="2" customFormat="1" x14ac:dyDescent="0.25"/>
    <row r="2211" s="2" customFormat="1" x14ac:dyDescent="0.25"/>
    <row r="2212" s="2" customFormat="1" x14ac:dyDescent="0.25"/>
    <row r="2213" s="2" customFormat="1" x14ac:dyDescent="0.25"/>
    <row r="2214" s="2" customFormat="1" x14ac:dyDescent="0.25"/>
    <row r="2215" s="2" customFormat="1" x14ac:dyDescent="0.25"/>
    <row r="2216" s="2" customFormat="1" x14ac:dyDescent="0.25"/>
    <row r="2217" s="2" customFormat="1" x14ac:dyDescent="0.25"/>
    <row r="2218" s="2" customFormat="1" x14ac:dyDescent="0.25"/>
    <row r="2219" s="2" customFormat="1" x14ac:dyDescent="0.25"/>
    <row r="2220" s="2" customFormat="1" x14ac:dyDescent="0.25"/>
    <row r="2221" s="2" customFormat="1" x14ac:dyDescent="0.25"/>
    <row r="2222" s="2" customFormat="1" x14ac:dyDescent="0.25"/>
    <row r="2223" s="2" customFormat="1" x14ac:dyDescent="0.25"/>
    <row r="2224" s="2" customFormat="1" x14ac:dyDescent="0.25"/>
    <row r="2225" s="2" customFormat="1" x14ac:dyDescent="0.25"/>
    <row r="2226" s="2" customFormat="1" x14ac:dyDescent="0.25"/>
    <row r="2227" s="2" customFormat="1" x14ac:dyDescent="0.25"/>
    <row r="2228" s="2" customFormat="1" x14ac:dyDescent="0.25"/>
    <row r="2229" s="2" customFormat="1" x14ac:dyDescent="0.25"/>
    <row r="2230" s="2" customFormat="1" x14ac:dyDescent="0.25"/>
    <row r="2231" s="2" customFormat="1" x14ac:dyDescent="0.25"/>
    <row r="2232" s="2" customFormat="1" x14ac:dyDescent="0.25"/>
    <row r="2233" s="2" customFormat="1" x14ac:dyDescent="0.25"/>
    <row r="2234" s="2" customFormat="1" x14ac:dyDescent="0.25"/>
    <row r="2235" s="2" customFormat="1" x14ac:dyDescent="0.25"/>
    <row r="2236" s="2" customFormat="1" x14ac:dyDescent="0.25"/>
    <row r="2237" s="2" customFormat="1" x14ac:dyDescent="0.25"/>
    <row r="2238" s="2" customFormat="1" x14ac:dyDescent="0.25"/>
    <row r="2239" s="2" customFormat="1" x14ac:dyDescent="0.25"/>
    <row r="2240" s="2" customFormat="1" x14ac:dyDescent="0.25"/>
    <row r="2241" s="2" customFormat="1" x14ac:dyDescent="0.25"/>
    <row r="2242" s="2" customFormat="1" x14ac:dyDescent="0.25"/>
    <row r="2243" s="2" customFormat="1" x14ac:dyDescent="0.25"/>
    <row r="2244" s="2" customFormat="1" x14ac:dyDescent="0.25"/>
    <row r="2245" s="2" customFormat="1" x14ac:dyDescent="0.25"/>
    <row r="2246" s="2" customFormat="1" x14ac:dyDescent="0.25"/>
    <row r="2247" s="2" customFormat="1" x14ac:dyDescent="0.25"/>
    <row r="2248" s="2" customFormat="1" x14ac:dyDescent="0.25"/>
    <row r="2249" s="2" customFormat="1" x14ac:dyDescent="0.25"/>
    <row r="2250" s="2" customFormat="1" x14ac:dyDescent="0.25"/>
    <row r="2251" s="2" customFormat="1" x14ac:dyDescent="0.25"/>
    <row r="2252" s="2" customFormat="1" x14ac:dyDescent="0.25"/>
    <row r="2253" s="2" customFormat="1" x14ac:dyDescent="0.25"/>
    <row r="2254" s="2" customFormat="1" x14ac:dyDescent="0.25"/>
    <row r="2255" s="2" customFormat="1" x14ac:dyDescent="0.25"/>
    <row r="2256" s="2" customFormat="1" x14ac:dyDescent="0.25"/>
    <row r="2257" s="2" customFormat="1" x14ac:dyDescent="0.25"/>
    <row r="2258" s="2" customFormat="1" x14ac:dyDescent="0.25"/>
    <row r="2259" s="2" customFormat="1" x14ac:dyDescent="0.25"/>
    <row r="2260" s="2" customFormat="1" x14ac:dyDescent="0.25"/>
    <row r="2261" s="2" customFormat="1" x14ac:dyDescent="0.25"/>
    <row r="2262" s="2" customFormat="1" x14ac:dyDescent="0.25"/>
    <row r="2263" s="2" customFormat="1" x14ac:dyDescent="0.25"/>
    <row r="2264" s="2" customFormat="1" x14ac:dyDescent="0.25"/>
    <row r="2265" s="2" customFormat="1" x14ac:dyDescent="0.25"/>
    <row r="2266" s="2" customFormat="1" x14ac:dyDescent="0.25"/>
    <row r="2267" s="2" customFormat="1" x14ac:dyDescent="0.25"/>
    <row r="2268" s="2" customFormat="1" x14ac:dyDescent="0.25"/>
    <row r="2269" s="2" customFormat="1" x14ac:dyDescent="0.25"/>
    <row r="2270" s="2" customFormat="1" x14ac:dyDescent="0.25"/>
    <row r="2271" s="2" customFormat="1" x14ac:dyDescent="0.25"/>
    <row r="2272" s="2" customFormat="1" x14ac:dyDescent="0.25"/>
    <row r="2273" s="2" customFormat="1" x14ac:dyDescent="0.25"/>
    <row r="2274" s="2" customFormat="1" x14ac:dyDescent="0.25"/>
    <row r="2275" s="2" customFormat="1" x14ac:dyDescent="0.25"/>
    <row r="2276" s="2" customFormat="1" x14ac:dyDescent="0.25"/>
    <row r="2277" s="2" customFormat="1" x14ac:dyDescent="0.25"/>
    <row r="2278" s="2" customFormat="1" x14ac:dyDescent="0.25"/>
    <row r="2279" s="2" customFormat="1" x14ac:dyDescent="0.25"/>
    <row r="2280" s="2" customFormat="1" x14ac:dyDescent="0.25"/>
    <row r="2281" s="2" customFormat="1" x14ac:dyDescent="0.25"/>
    <row r="2282" s="2" customFormat="1" x14ac:dyDescent="0.25"/>
    <row r="2283" s="2" customFormat="1" x14ac:dyDescent="0.25"/>
    <row r="2284" s="2" customFormat="1" x14ac:dyDescent="0.25"/>
    <row r="2285" s="2" customFormat="1" x14ac:dyDescent="0.25"/>
    <row r="2286" s="2" customFormat="1" x14ac:dyDescent="0.25"/>
    <row r="2287" s="2" customFormat="1" x14ac:dyDescent="0.25"/>
    <row r="2288" s="2" customFormat="1" x14ac:dyDescent="0.25"/>
    <row r="2289" s="2" customFormat="1" x14ac:dyDescent="0.25"/>
    <row r="2290" s="2" customFormat="1" x14ac:dyDescent="0.25"/>
    <row r="2291" s="2" customFormat="1" x14ac:dyDescent="0.25"/>
    <row r="2292" s="2" customFormat="1" x14ac:dyDescent="0.25"/>
    <row r="2293" s="2" customFormat="1" x14ac:dyDescent="0.25"/>
    <row r="2294" s="2" customFormat="1" x14ac:dyDescent="0.25"/>
    <row r="2295" s="2" customFormat="1" x14ac:dyDescent="0.25"/>
    <row r="2296" s="2" customFormat="1" x14ac:dyDescent="0.25"/>
    <row r="2297" s="2" customFormat="1" x14ac:dyDescent="0.25"/>
    <row r="2298" s="2" customFormat="1" x14ac:dyDescent="0.25"/>
    <row r="2299" s="2" customFormat="1" x14ac:dyDescent="0.25"/>
    <row r="2300" s="2" customFormat="1" x14ac:dyDescent="0.25"/>
    <row r="2301" s="2" customFormat="1" x14ac:dyDescent="0.25"/>
    <row r="2302" s="2" customFormat="1" x14ac:dyDescent="0.25"/>
    <row r="2303" s="2" customFormat="1" x14ac:dyDescent="0.25"/>
    <row r="2304" s="2" customFormat="1" x14ac:dyDescent="0.25"/>
    <row r="2305" s="2" customFormat="1" x14ac:dyDescent="0.25"/>
    <row r="2306" s="2" customFormat="1" x14ac:dyDescent="0.25"/>
    <row r="2307" s="2" customFormat="1" x14ac:dyDescent="0.25"/>
    <row r="2308" s="2" customFormat="1" x14ac:dyDescent="0.25"/>
    <row r="2309" s="2" customFormat="1" x14ac:dyDescent="0.25"/>
    <row r="2310" s="2" customFormat="1" x14ac:dyDescent="0.25"/>
    <row r="2311" s="2" customFormat="1" x14ac:dyDescent="0.25"/>
    <row r="2312" s="2" customFormat="1" x14ac:dyDescent="0.25"/>
    <row r="2313" s="2" customFormat="1" x14ac:dyDescent="0.25"/>
    <row r="2314" s="2" customFormat="1" x14ac:dyDescent="0.25"/>
    <row r="2315" s="2" customFormat="1" x14ac:dyDescent="0.25"/>
    <row r="2316" s="2" customFormat="1" x14ac:dyDescent="0.25"/>
    <row r="2317" s="2" customFormat="1" x14ac:dyDescent="0.25"/>
    <row r="2318" s="2" customFormat="1" x14ac:dyDescent="0.25"/>
    <row r="2319" s="2" customFormat="1" x14ac:dyDescent="0.25"/>
    <row r="2320" s="2" customFormat="1" x14ac:dyDescent="0.25"/>
    <row r="2321" s="2" customFormat="1" x14ac:dyDescent="0.25"/>
    <row r="2322" s="2" customFormat="1" x14ac:dyDescent="0.25"/>
    <row r="2323" s="2" customFormat="1" x14ac:dyDescent="0.25"/>
    <row r="2324" s="2" customFormat="1" x14ac:dyDescent="0.25"/>
    <row r="2325" s="2" customFormat="1" x14ac:dyDescent="0.25"/>
    <row r="2326" s="2" customFormat="1" x14ac:dyDescent="0.25"/>
    <row r="2327" s="2" customFormat="1" x14ac:dyDescent="0.25"/>
    <row r="2328" s="2" customFormat="1" x14ac:dyDescent="0.25"/>
    <row r="2329" s="2" customFormat="1" x14ac:dyDescent="0.25"/>
    <row r="2330" s="2" customFormat="1" x14ac:dyDescent="0.25"/>
    <row r="2331" s="2" customFormat="1" x14ac:dyDescent="0.25"/>
    <row r="2332" s="2" customFormat="1" x14ac:dyDescent="0.25"/>
    <row r="2333" s="2" customFormat="1" x14ac:dyDescent="0.25"/>
    <row r="2334" s="2" customFormat="1" x14ac:dyDescent="0.25"/>
    <row r="2335" s="2" customFormat="1" x14ac:dyDescent="0.25"/>
    <row r="2336" s="2" customFormat="1" x14ac:dyDescent="0.25"/>
    <row r="2337" s="2" customFormat="1" x14ac:dyDescent="0.25"/>
    <row r="2338" s="2" customFormat="1" x14ac:dyDescent="0.25"/>
    <row r="2339" s="2" customFormat="1" x14ac:dyDescent="0.25"/>
    <row r="2340" s="2" customFormat="1" x14ac:dyDescent="0.25"/>
    <row r="2341" s="2" customFormat="1" x14ac:dyDescent="0.25"/>
    <row r="2342" s="2" customFormat="1" x14ac:dyDescent="0.25"/>
    <row r="2343" s="2" customFormat="1" x14ac:dyDescent="0.25"/>
    <row r="2344" s="2" customFormat="1" x14ac:dyDescent="0.25"/>
    <row r="2345" s="2" customFormat="1" x14ac:dyDescent="0.25"/>
    <row r="2346" s="2" customFormat="1" x14ac:dyDescent="0.25"/>
    <row r="2347" s="2" customFormat="1" x14ac:dyDescent="0.25"/>
    <row r="2348" s="2" customFormat="1" x14ac:dyDescent="0.25"/>
    <row r="2349" s="2" customFormat="1" x14ac:dyDescent="0.25"/>
    <row r="2350" s="2" customFormat="1" x14ac:dyDescent="0.25"/>
    <row r="2351" s="2" customFormat="1" x14ac:dyDescent="0.25"/>
    <row r="2352" s="2" customFormat="1" x14ac:dyDescent="0.25"/>
    <row r="2353" s="2" customFormat="1" x14ac:dyDescent="0.25"/>
    <row r="2354" s="2" customFormat="1" x14ac:dyDescent="0.25"/>
    <row r="2355" s="2" customFormat="1" x14ac:dyDescent="0.25"/>
    <row r="2356" s="2" customFormat="1" x14ac:dyDescent="0.25"/>
    <row r="2357" s="2" customFormat="1" x14ac:dyDescent="0.25"/>
    <row r="2358" s="2" customFormat="1" x14ac:dyDescent="0.25"/>
    <row r="2359" s="2" customFormat="1" x14ac:dyDescent="0.25"/>
    <row r="2360" s="2" customFormat="1" x14ac:dyDescent="0.25"/>
    <row r="2361" s="2" customFormat="1" x14ac:dyDescent="0.25"/>
    <row r="2362" s="2" customFormat="1" x14ac:dyDescent="0.25"/>
    <row r="2363" s="2" customFormat="1" x14ac:dyDescent="0.25"/>
    <row r="2364" s="2" customFormat="1" x14ac:dyDescent="0.25"/>
    <row r="2365" s="2" customFormat="1" x14ac:dyDescent="0.25"/>
    <row r="2366" s="2" customFormat="1" x14ac:dyDescent="0.25"/>
    <row r="2367" s="2" customFormat="1" x14ac:dyDescent="0.25"/>
    <row r="2368" s="2" customFormat="1" x14ac:dyDescent="0.25"/>
    <row r="2369" s="2" customFormat="1" x14ac:dyDescent="0.25"/>
    <row r="2370" s="2" customFormat="1" x14ac:dyDescent="0.25"/>
    <row r="2371" s="2" customFormat="1" x14ac:dyDescent="0.25"/>
    <row r="2372" s="2" customFormat="1" x14ac:dyDescent="0.25"/>
    <row r="2373" s="2" customFormat="1" x14ac:dyDescent="0.25"/>
    <row r="2374" s="2" customFormat="1" x14ac:dyDescent="0.25"/>
    <row r="2375" s="2" customFormat="1" x14ac:dyDescent="0.25"/>
    <row r="2376" s="2" customFormat="1" x14ac:dyDescent="0.25"/>
    <row r="2377" s="2" customFormat="1" x14ac:dyDescent="0.25"/>
    <row r="2378" s="2" customFormat="1" x14ac:dyDescent="0.25"/>
    <row r="2379" s="2" customFormat="1" x14ac:dyDescent="0.25"/>
    <row r="2380" s="2" customFormat="1" x14ac:dyDescent="0.25"/>
    <row r="2381" s="2" customFormat="1" x14ac:dyDescent="0.25"/>
    <row r="2382" s="2" customFormat="1" x14ac:dyDescent="0.25"/>
    <row r="2383" s="2" customFormat="1" x14ac:dyDescent="0.25"/>
    <row r="2384" s="2" customFormat="1" x14ac:dyDescent="0.25"/>
    <row r="2385" s="2" customFormat="1" x14ac:dyDescent="0.25"/>
    <row r="2386" s="2" customFormat="1" x14ac:dyDescent="0.25"/>
    <row r="2387" s="2" customFormat="1" x14ac:dyDescent="0.25"/>
    <row r="2388" s="2" customFormat="1" x14ac:dyDescent="0.25"/>
    <row r="2389" s="2" customFormat="1" x14ac:dyDescent="0.25"/>
    <row r="2390" s="2" customFormat="1" x14ac:dyDescent="0.25"/>
    <row r="2391" s="2" customFormat="1" x14ac:dyDescent="0.25"/>
    <row r="2392" s="2" customFormat="1" x14ac:dyDescent="0.25"/>
    <row r="2393" s="2" customFormat="1" x14ac:dyDescent="0.25"/>
    <row r="2394" s="2" customFormat="1" x14ac:dyDescent="0.25"/>
    <row r="2395" s="2" customFormat="1" x14ac:dyDescent="0.25"/>
    <row r="2396" s="2" customFormat="1" x14ac:dyDescent="0.25"/>
    <row r="2397" s="2" customFormat="1" x14ac:dyDescent="0.25"/>
    <row r="2398" s="2" customFormat="1" x14ac:dyDescent="0.25"/>
    <row r="2399" s="2" customFormat="1" x14ac:dyDescent="0.25"/>
    <row r="2400" s="2" customFormat="1" x14ac:dyDescent="0.25"/>
    <row r="2401" s="2" customFormat="1" x14ac:dyDescent="0.25"/>
    <row r="2402" s="2" customFormat="1" x14ac:dyDescent="0.25"/>
    <row r="2403" s="2" customFormat="1" x14ac:dyDescent="0.25"/>
    <row r="2404" s="2" customFormat="1" x14ac:dyDescent="0.25"/>
    <row r="2405" s="2" customFormat="1" x14ac:dyDescent="0.25"/>
    <row r="2406" s="2" customFormat="1" x14ac:dyDescent="0.25"/>
    <row r="2407" s="2" customFormat="1" x14ac:dyDescent="0.25"/>
    <row r="2408" s="2" customFormat="1" x14ac:dyDescent="0.25"/>
    <row r="2409" s="2" customFormat="1" x14ac:dyDescent="0.25"/>
    <row r="2410" s="2" customFormat="1" x14ac:dyDescent="0.25"/>
    <row r="2411" s="2" customFormat="1" x14ac:dyDescent="0.25"/>
    <row r="2412" s="2" customFormat="1" x14ac:dyDescent="0.25"/>
    <row r="2413" s="2" customFormat="1" x14ac:dyDescent="0.25"/>
    <row r="2414" s="2" customFormat="1" x14ac:dyDescent="0.25"/>
    <row r="2415" s="2" customFormat="1" x14ac:dyDescent="0.25"/>
    <row r="2416" s="2" customFormat="1" x14ac:dyDescent="0.25"/>
    <row r="2417" s="2" customFormat="1" x14ac:dyDescent="0.25"/>
    <row r="2418" s="2" customFormat="1" x14ac:dyDescent="0.25"/>
    <row r="2419" s="2" customFormat="1" x14ac:dyDescent="0.25"/>
    <row r="2420" s="2" customFormat="1" x14ac:dyDescent="0.25"/>
    <row r="2421" s="2" customFormat="1" x14ac:dyDescent="0.25"/>
    <row r="2422" s="2" customFormat="1" x14ac:dyDescent="0.25"/>
    <row r="2423" s="2" customFormat="1" x14ac:dyDescent="0.25"/>
    <row r="2424" s="2" customFormat="1" x14ac:dyDescent="0.25"/>
    <row r="2425" s="2" customFormat="1" x14ac:dyDescent="0.25"/>
    <row r="2426" s="2" customFormat="1" x14ac:dyDescent="0.25"/>
    <row r="2427" s="2" customFormat="1" x14ac:dyDescent="0.25"/>
    <row r="2428" s="2" customFormat="1" x14ac:dyDescent="0.25"/>
    <row r="2429" s="2" customFormat="1" x14ac:dyDescent="0.25"/>
    <row r="2430" s="2" customFormat="1" x14ac:dyDescent="0.25"/>
    <row r="2431" s="2" customFormat="1" x14ac:dyDescent="0.25"/>
    <row r="2432" s="2" customFormat="1" x14ac:dyDescent="0.25"/>
    <row r="2433" s="2" customFormat="1" x14ac:dyDescent="0.25"/>
    <row r="2434" s="2" customFormat="1" x14ac:dyDescent="0.25"/>
    <row r="2435" s="2" customFormat="1" x14ac:dyDescent="0.25"/>
    <row r="2436" s="2" customFormat="1" x14ac:dyDescent="0.25"/>
    <row r="2437" s="2" customFormat="1" x14ac:dyDescent="0.25"/>
    <row r="2438" s="2" customFormat="1" x14ac:dyDescent="0.25"/>
    <row r="2439" s="2" customFormat="1" x14ac:dyDescent="0.25"/>
    <row r="2440" s="2" customFormat="1" x14ac:dyDescent="0.25"/>
    <row r="2441" s="2" customFormat="1" x14ac:dyDescent="0.25"/>
    <row r="2442" s="2" customFormat="1" x14ac:dyDescent="0.25"/>
    <row r="2443" s="2" customFormat="1" x14ac:dyDescent="0.25"/>
    <row r="2444" s="2" customFormat="1" x14ac:dyDescent="0.25"/>
    <row r="2445" s="2" customFormat="1" x14ac:dyDescent="0.25"/>
    <row r="2446" s="2" customFormat="1" x14ac:dyDescent="0.25"/>
    <row r="2447" s="2" customFormat="1" x14ac:dyDescent="0.25"/>
    <row r="2448" s="2" customFormat="1" x14ac:dyDescent="0.25"/>
    <row r="2449" s="2" customFormat="1" x14ac:dyDescent="0.25"/>
    <row r="2450" s="2" customFormat="1" x14ac:dyDescent="0.25"/>
    <row r="2451" s="2" customFormat="1" x14ac:dyDescent="0.25"/>
    <row r="2452" s="2" customFormat="1" x14ac:dyDescent="0.25"/>
    <row r="2453" s="2" customFormat="1" x14ac:dyDescent="0.25"/>
    <row r="2454" s="2" customFormat="1" x14ac:dyDescent="0.25"/>
    <row r="2455" s="2" customFormat="1" x14ac:dyDescent="0.25"/>
    <row r="2456" s="2" customFormat="1" x14ac:dyDescent="0.25"/>
    <row r="2457" s="2" customFormat="1" x14ac:dyDescent="0.25"/>
    <row r="2458" s="2" customFormat="1" x14ac:dyDescent="0.25"/>
    <row r="2459" s="2" customFormat="1" x14ac:dyDescent="0.25"/>
    <row r="2460" s="2" customFormat="1" x14ac:dyDescent="0.25"/>
    <row r="2461" s="2" customFormat="1" x14ac:dyDescent="0.25"/>
    <row r="2462" s="2" customFormat="1" x14ac:dyDescent="0.25"/>
    <row r="2463" s="2" customFormat="1" x14ac:dyDescent="0.25"/>
    <row r="2464" s="2" customFormat="1" x14ac:dyDescent="0.25"/>
    <row r="2465" s="2" customFormat="1" x14ac:dyDescent="0.25"/>
    <row r="2466" s="2" customFormat="1" x14ac:dyDescent="0.25"/>
    <row r="2467" s="2" customFormat="1" x14ac:dyDescent="0.25"/>
    <row r="2468" s="2" customFormat="1" x14ac:dyDescent="0.25"/>
    <row r="2469" s="2" customFormat="1" x14ac:dyDescent="0.25"/>
    <row r="2470" s="2" customFormat="1" x14ac:dyDescent="0.25"/>
    <row r="2471" s="2" customFormat="1" x14ac:dyDescent="0.25"/>
    <row r="2472" s="2" customFormat="1" x14ac:dyDescent="0.25"/>
    <row r="2473" s="2" customFormat="1" x14ac:dyDescent="0.25"/>
    <row r="2474" s="2" customFormat="1" x14ac:dyDescent="0.25"/>
    <row r="2475" s="2" customFormat="1" x14ac:dyDescent="0.25"/>
    <row r="2476" s="2" customFormat="1" x14ac:dyDescent="0.25"/>
    <row r="2477" s="2" customFormat="1" x14ac:dyDescent="0.25"/>
    <row r="2478" s="2" customFormat="1" x14ac:dyDescent="0.25"/>
    <row r="2479" s="2" customFormat="1" x14ac:dyDescent="0.25"/>
    <row r="2480" s="2" customFormat="1" x14ac:dyDescent="0.25"/>
    <row r="2481" s="2" customFormat="1" x14ac:dyDescent="0.25"/>
    <row r="2482" s="2" customFormat="1" x14ac:dyDescent="0.25"/>
    <row r="2483" s="2" customFormat="1" x14ac:dyDescent="0.25"/>
    <row r="2484" s="2" customFormat="1" x14ac:dyDescent="0.25"/>
    <row r="2485" s="2" customFormat="1" x14ac:dyDescent="0.25"/>
    <row r="2486" s="2" customFormat="1" x14ac:dyDescent="0.25"/>
    <row r="2487" s="2" customFormat="1" x14ac:dyDescent="0.25"/>
    <row r="2488" s="2" customFormat="1" x14ac:dyDescent="0.25"/>
    <row r="2489" s="2" customFormat="1" x14ac:dyDescent="0.25"/>
    <row r="2490" s="2" customFormat="1" x14ac:dyDescent="0.25"/>
    <row r="2491" s="2" customFormat="1" x14ac:dyDescent="0.25"/>
    <row r="2492" s="2" customFormat="1" x14ac:dyDescent="0.25"/>
    <row r="2493" s="2" customFormat="1" x14ac:dyDescent="0.25"/>
    <row r="2494" s="2" customFormat="1" x14ac:dyDescent="0.25"/>
    <row r="2495" s="2" customFormat="1" x14ac:dyDescent="0.25"/>
    <row r="2496" s="2" customFormat="1" x14ac:dyDescent="0.25"/>
    <row r="2497" s="2" customFormat="1" x14ac:dyDescent="0.25"/>
    <row r="2498" s="2" customFormat="1" x14ac:dyDescent="0.25"/>
    <row r="2499" s="2" customFormat="1" x14ac:dyDescent="0.25"/>
    <row r="2500" s="2" customFormat="1" x14ac:dyDescent="0.25"/>
    <row r="2501" s="2" customFormat="1" x14ac:dyDescent="0.25"/>
    <row r="2502" s="2" customFormat="1" x14ac:dyDescent="0.25"/>
    <row r="2503" s="2" customFormat="1" x14ac:dyDescent="0.25"/>
    <row r="2504" s="2" customFormat="1" x14ac:dyDescent="0.25"/>
    <row r="2505" s="2" customFormat="1" x14ac:dyDescent="0.25"/>
    <row r="2506" s="2" customFormat="1" x14ac:dyDescent="0.25"/>
    <row r="2507" s="2" customFormat="1" x14ac:dyDescent="0.25"/>
    <row r="2508" s="2" customFormat="1" x14ac:dyDescent="0.25"/>
    <row r="2509" s="2" customFormat="1" x14ac:dyDescent="0.25"/>
    <row r="2510" s="2" customFormat="1" x14ac:dyDescent="0.25"/>
    <row r="2511" s="2" customFormat="1" x14ac:dyDescent="0.25"/>
    <row r="2512" s="2" customFormat="1" x14ac:dyDescent="0.25"/>
    <row r="2513" s="2" customFormat="1" x14ac:dyDescent="0.25"/>
    <row r="2514" s="2" customFormat="1" x14ac:dyDescent="0.25"/>
    <row r="2515" s="2" customFormat="1" x14ac:dyDescent="0.25"/>
    <row r="2516" s="2" customFormat="1" x14ac:dyDescent="0.25"/>
    <row r="2517" s="2" customFormat="1" x14ac:dyDescent="0.25"/>
    <row r="2518" s="2" customFormat="1" x14ac:dyDescent="0.25"/>
    <row r="2519" s="2" customFormat="1" x14ac:dyDescent="0.25"/>
    <row r="2520" s="2" customFormat="1" x14ac:dyDescent="0.25"/>
    <row r="2521" s="2" customFormat="1" x14ac:dyDescent="0.25"/>
    <row r="2522" s="2" customFormat="1" x14ac:dyDescent="0.25"/>
    <row r="2523" s="2" customFormat="1" x14ac:dyDescent="0.25"/>
    <row r="2524" s="2" customFormat="1" x14ac:dyDescent="0.25"/>
    <row r="2525" s="2" customFormat="1" x14ac:dyDescent="0.25"/>
    <row r="2526" s="2" customFormat="1" x14ac:dyDescent="0.25"/>
    <row r="2527" s="2" customFormat="1" x14ac:dyDescent="0.25"/>
    <row r="2528" s="2" customFormat="1" x14ac:dyDescent="0.25"/>
    <row r="2529" s="2" customFormat="1" x14ac:dyDescent="0.25"/>
    <row r="2530" s="2" customFormat="1" x14ac:dyDescent="0.25"/>
    <row r="2531" s="2" customFormat="1" x14ac:dyDescent="0.25"/>
    <row r="2532" s="2" customFormat="1" x14ac:dyDescent="0.25"/>
    <row r="2533" s="2" customFormat="1" x14ac:dyDescent="0.25"/>
    <row r="2534" s="2" customFormat="1" x14ac:dyDescent="0.25"/>
    <row r="2535" s="2" customFormat="1" x14ac:dyDescent="0.25"/>
    <row r="2536" s="2" customFormat="1" x14ac:dyDescent="0.25"/>
    <row r="2537" s="2" customFormat="1" x14ac:dyDescent="0.25"/>
    <row r="2538" s="2" customFormat="1" x14ac:dyDescent="0.25"/>
    <row r="2539" s="2" customFormat="1" x14ac:dyDescent="0.25"/>
    <row r="2540" s="2" customFormat="1" x14ac:dyDescent="0.25"/>
    <row r="2541" s="2" customFormat="1" x14ac:dyDescent="0.25"/>
    <row r="2542" s="2" customFormat="1" x14ac:dyDescent="0.25"/>
    <row r="2543" s="2" customFormat="1" x14ac:dyDescent="0.25"/>
    <row r="2544" s="2" customFormat="1" x14ac:dyDescent="0.25"/>
    <row r="2545" s="2" customFormat="1" x14ac:dyDescent="0.25"/>
    <row r="2546" s="2" customFormat="1" x14ac:dyDescent="0.25"/>
    <row r="2547" s="2" customFormat="1" x14ac:dyDescent="0.25"/>
    <row r="2548" s="2" customFormat="1" x14ac:dyDescent="0.25"/>
    <row r="2549" s="2" customFormat="1" x14ac:dyDescent="0.25"/>
    <row r="2550" s="2" customFormat="1" x14ac:dyDescent="0.25"/>
    <row r="2551" s="2" customFormat="1" x14ac:dyDescent="0.25"/>
    <row r="2552" s="2" customFormat="1" x14ac:dyDescent="0.25"/>
    <row r="2553" s="2" customFormat="1" x14ac:dyDescent="0.25"/>
    <row r="2554" s="2" customFormat="1" x14ac:dyDescent="0.25"/>
    <row r="2555" s="2" customFormat="1" x14ac:dyDescent="0.25"/>
    <row r="2556" s="2" customFormat="1" x14ac:dyDescent="0.25"/>
    <row r="2557" s="2" customFormat="1" x14ac:dyDescent="0.25"/>
    <row r="2558" s="2" customFormat="1" x14ac:dyDescent="0.25"/>
    <row r="2559" s="2" customFormat="1" x14ac:dyDescent="0.25"/>
    <row r="2560" s="2" customFormat="1" x14ac:dyDescent="0.25"/>
    <row r="2561" s="2" customFormat="1" x14ac:dyDescent="0.25"/>
    <row r="2562" s="2" customFormat="1" x14ac:dyDescent="0.25"/>
    <row r="2563" s="2" customFormat="1" x14ac:dyDescent="0.25"/>
    <row r="2564" s="2" customFormat="1" x14ac:dyDescent="0.25"/>
    <row r="2565" s="2" customFormat="1" x14ac:dyDescent="0.25"/>
    <row r="2566" s="2" customFormat="1" x14ac:dyDescent="0.25"/>
    <row r="2567" s="2" customFormat="1" x14ac:dyDescent="0.25"/>
    <row r="2568" s="2" customFormat="1" x14ac:dyDescent="0.25"/>
    <row r="2569" s="2" customFormat="1" x14ac:dyDescent="0.25"/>
    <row r="2570" s="2" customFormat="1" x14ac:dyDescent="0.25"/>
    <row r="2571" s="2" customFormat="1" x14ac:dyDescent="0.25"/>
    <row r="2572" s="2" customFormat="1" x14ac:dyDescent="0.25"/>
    <row r="2573" s="2" customFormat="1" x14ac:dyDescent="0.25"/>
    <row r="2574" s="2" customFormat="1" x14ac:dyDescent="0.25"/>
    <row r="2575" s="2" customFormat="1" x14ac:dyDescent="0.25"/>
    <row r="2576" s="2" customFormat="1" x14ac:dyDescent="0.25"/>
    <row r="2577" s="2" customFormat="1" x14ac:dyDescent="0.25"/>
    <row r="2578" s="2" customFormat="1" x14ac:dyDescent="0.25"/>
    <row r="2579" s="2" customFormat="1" x14ac:dyDescent="0.25"/>
    <row r="2580" s="2" customFormat="1" x14ac:dyDescent="0.25"/>
    <row r="2581" s="2" customFormat="1" x14ac:dyDescent="0.25"/>
    <row r="2582" s="2" customFormat="1" x14ac:dyDescent="0.25"/>
    <row r="2583" s="2" customFormat="1" x14ac:dyDescent="0.25"/>
    <row r="2584" s="2" customFormat="1" x14ac:dyDescent="0.25"/>
    <row r="2585" s="2" customFormat="1" x14ac:dyDescent="0.25"/>
    <row r="2586" s="2" customFormat="1" x14ac:dyDescent="0.25"/>
    <row r="2587" s="2" customFormat="1" x14ac:dyDescent="0.25"/>
    <row r="2588" s="2" customFormat="1" x14ac:dyDescent="0.25"/>
    <row r="2589" s="2" customFormat="1" x14ac:dyDescent="0.25"/>
    <row r="2590" s="2" customFormat="1" x14ac:dyDescent="0.25"/>
    <row r="2591" s="2" customFormat="1" x14ac:dyDescent="0.25"/>
    <row r="2592" s="2" customFormat="1" x14ac:dyDescent="0.25"/>
    <row r="2593" s="2" customFormat="1" x14ac:dyDescent="0.25"/>
    <row r="2594" s="2" customFormat="1" x14ac:dyDescent="0.25"/>
    <row r="2595" s="2" customFormat="1" x14ac:dyDescent="0.25"/>
    <row r="2596" s="2" customFormat="1" x14ac:dyDescent="0.25"/>
    <row r="2597" s="2" customFormat="1" x14ac:dyDescent="0.25"/>
    <row r="2598" s="2" customFormat="1" x14ac:dyDescent="0.25"/>
    <row r="2599" s="2" customFormat="1" x14ac:dyDescent="0.25"/>
    <row r="2600" s="2" customFormat="1" x14ac:dyDescent="0.25"/>
    <row r="2601" s="2" customFormat="1" x14ac:dyDescent="0.25"/>
    <row r="2602" s="2" customFormat="1" x14ac:dyDescent="0.25"/>
    <row r="2603" s="2" customFormat="1" x14ac:dyDescent="0.25"/>
    <row r="2604" s="2" customFormat="1" x14ac:dyDescent="0.25"/>
    <row r="2605" s="2" customFormat="1" x14ac:dyDescent="0.25"/>
    <row r="2606" s="2" customFormat="1" x14ac:dyDescent="0.25"/>
    <row r="2607" s="2" customFormat="1" x14ac:dyDescent="0.25"/>
    <row r="2608" s="2" customFormat="1" x14ac:dyDescent="0.25"/>
    <row r="2609" s="2" customFormat="1" x14ac:dyDescent="0.25"/>
    <row r="2610" s="2" customFormat="1" x14ac:dyDescent="0.25"/>
    <row r="2611" s="2" customFormat="1" x14ac:dyDescent="0.25"/>
    <row r="2612" s="2" customFormat="1" x14ac:dyDescent="0.25"/>
    <row r="2613" s="2" customFormat="1" x14ac:dyDescent="0.25"/>
    <row r="2614" s="2" customFormat="1" x14ac:dyDescent="0.25"/>
    <row r="2615" s="2" customFormat="1" x14ac:dyDescent="0.25"/>
    <row r="2616" s="2" customFormat="1" x14ac:dyDescent="0.25"/>
    <row r="2617" s="2" customFormat="1" x14ac:dyDescent="0.25"/>
    <row r="2618" s="2" customFormat="1" x14ac:dyDescent="0.25"/>
    <row r="2619" s="2" customFormat="1" x14ac:dyDescent="0.25"/>
    <row r="2620" s="2" customFormat="1" x14ac:dyDescent="0.25"/>
    <row r="2621" s="2" customFormat="1" x14ac:dyDescent="0.25"/>
    <row r="2622" s="2" customFormat="1" x14ac:dyDescent="0.25"/>
    <row r="2623" s="2" customFormat="1" x14ac:dyDescent="0.25"/>
    <row r="2624" s="2" customFormat="1" x14ac:dyDescent="0.25"/>
    <row r="2625" s="2" customFormat="1" x14ac:dyDescent="0.25"/>
    <row r="2626" s="2" customFormat="1" x14ac:dyDescent="0.25"/>
    <row r="2627" s="2" customFormat="1" x14ac:dyDescent="0.25"/>
    <row r="2628" s="2" customFormat="1" x14ac:dyDescent="0.25"/>
    <row r="2629" s="2" customFormat="1" x14ac:dyDescent="0.25"/>
    <row r="2630" s="2" customFormat="1" x14ac:dyDescent="0.25"/>
    <row r="2631" s="2" customFormat="1" x14ac:dyDescent="0.25"/>
    <row r="2632" s="2" customFormat="1" x14ac:dyDescent="0.25"/>
    <row r="2633" s="2" customFormat="1" x14ac:dyDescent="0.25"/>
    <row r="2634" s="2" customFormat="1" x14ac:dyDescent="0.25"/>
    <row r="2635" s="2" customFormat="1" x14ac:dyDescent="0.25"/>
    <row r="2636" s="2" customFormat="1" x14ac:dyDescent="0.25"/>
    <row r="2637" s="2" customFormat="1" x14ac:dyDescent="0.25"/>
    <row r="2638" s="2" customFormat="1" x14ac:dyDescent="0.25"/>
    <row r="2639" s="2" customFormat="1" x14ac:dyDescent="0.25"/>
    <row r="2640" s="2" customFormat="1" x14ac:dyDescent="0.25"/>
    <row r="2641" s="2" customFormat="1" x14ac:dyDescent="0.25"/>
    <row r="2642" s="2" customFormat="1" x14ac:dyDescent="0.25"/>
    <row r="2643" s="2" customFormat="1" x14ac:dyDescent="0.25"/>
    <row r="2644" s="2" customFormat="1" x14ac:dyDescent="0.25"/>
    <row r="2645" s="2" customFormat="1" x14ac:dyDescent="0.25"/>
    <row r="2646" s="2" customFormat="1" x14ac:dyDescent="0.25"/>
    <row r="2647" s="2" customFormat="1" x14ac:dyDescent="0.25"/>
    <row r="2648" s="2" customFormat="1" x14ac:dyDescent="0.25"/>
    <row r="2649" s="2" customFormat="1" x14ac:dyDescent="0.25"/>
    <row r="2650" s="2" customFormat="1" x14ac:dyDescent="0.25"/>
    <row r="2651" s="2" customFormat="1" x14ac:dyDescent="0.25"/>
    <row r="2652" s="2" customFormat="1" x14ac:dyDescent="0.25"/>
    <row r="2653" s="2" customFormat="1" x14ac:dyDescent="0.25"/>
    <row r="2654" s="2" customFormat="1" x14ac:dyDescent="0.25"/>
    <row r="2655" s="2" customFormat="1" x14ac:dyDescent="0.25"/>
    <row r="2656" s="2" customFormat="1" x14ac:dyDescent="0.25"/>
    <row r="2657" s="2" customFormat="1" x14ac:dyDescent="0.25"/>
    <row r="2658" s="2" customFormat="1" x14ac:dyDescent="0.25"/>
    <row r="2659" s="2" customFormat="1" x14ac:dyDescent="0.25"/>
    <row r="2660" s="2" customFormat="1" x14ac:dyDescent="0.25"/>
    <row r="2661" s="2" customFormat="1" x14ac:dyDescent="0.25"/>
    <row r="2662" s="2" customFormat="1" x14ac:dyDescent="0.25"/>
    <row r="2663" s="2" customFormat="1" x14ac:dyDescent="0.25"/>
    <row r="2664" s="2" customFormat="1" x14ac:dyDescent="0.25"/>
    <row r="2665" s="2" customFormat="1" x14ac:dyDescent="0.25"/>
    <row r="2666" s="2" customFormat="1" x14ac:dyDescent="0.25"/>
    <row r="2667" s="2" customFormat="1" x14ac:dyDescent="0.25"/>
    <row r="2668" s="2" customFormat="1" x14ac:dyDescent="0.25"/>
    <row r="2669" s="2" customFormat="1" x14ac:dyDescent="0.25"/>
    <row r="2670" s="2" customFormat="1" x14ac:dyDescent="0.25"/>
    <row r="2671" s="2" customFormat="1" x14ac:dyDescent="0.25"/>
    <row r="2672" s="2" customFormat="1" x14ac:dyDescent="0.25"/>
    <row r="2673" s="2" customFormat="1" x14ac:dyDescent="0.25"/>
    <row r="2674" s="2" customFormat="1" x14ac:dyDescent="0.25"/>
    <row r="2675" s="2" customFormat="1" x14ac:dyDescent="0.25"/>
    <row r="2676" s="2" customFormat="1" x14ac:dyDescent="0.25"/>
    <row r="2677" s="2" customFormat="1" x14ac:dyDescent="0.25"/>
    <row r="2678" s="2" customFormat="1" x14ac:dyDescent="0.25"/>
    <row r="2679" s="2" customFormat="1" x14ac:dyDescent="0.25"/>
    <row r="2680" s="2" customFormat="1" x14ac:dyDescent="0.25"/>
    <row r="2681" s="2" customFormat="1" x14ac:dyDescent="0.25"/>
    <row r="2682" s="2" customFormat="1" x14ac:dyDescent="0.25"/>
    <row r="2683" s="2" customFormat="1" x14ac:dyDescent="0.25"/>
    <row r="2684" s="2" customFormat="1" x14ac:dyDescent="0.25"/>
    <row r="2685" s="2" customFormat="1" x14ac:dyDescent="0.25"/>
    <row r="2686" s="2" customFormat="1" x14ac:dyDescent="0.25"/>
    <row r="2687" s="2" customFormat="1" x14ac:dyDescent="0.25"/>
    <row r="2688" s="2" customFormat="1" x14ac:dyDescent="0.25"/>
    <row r="2689" s="2" customFormat="1" x14ac:dyDescent="0.25"/>
    <row r="2690" s="2" customFormat="1" x14ac:dyDescent="0.25"/>
    <row r="2691" s="2" customFormat="1" x14ac:dyDescent="0.25"/>
    <row r="2692" s="2" customFormat="1" x14ac:dyDescent="0.25"/>
    <row r="2693" s="2" customFormat="1" x14ac:dyDescent="0.25"/>
    <row r="2694" s="2" customFormat="1" x14ac:dyDescent="0.25"/>
    <row r="2695" s="2" customFormat="1" x14ac:dyDescent="0.25"/>
    <row r="2696" s="2" customFormat="1" x14ac:dyDescent="0.25"/>
    <row r="2697" s="2" customFormat="1" x14ac:dyDescent="0.25"/>
    <row r="2698" s="2" customFormat="1" x14ac:dyDescent="0.25"/>
    <row r="2699" s="2" customFormat="1" x14ac:dyDescent="0.25"/>
    <row r="2700" s="2" customFormat="1" x14ac:dyDescent="0.25"/>
    <row r="2701" s="2" customFormat="1" x14ac:dyDescent="0.25"/>
    <row r="2702" s="2" customFormat="1" x14ac:dyDescent="0.25"/>
    <row r="2703" s="2" customFormat="1" x14ac:dyDescent="0.25"/>
    <row r="2704" s="2" customFormat="1" x14ac:dyDescent="0.25"/>
    <row r="2705" s="2" customFormat="1" x14ac:dyDescent="0.25"/>
    <row r="2706" s="2" customFormat="1" x14ac:dyDescent="0.25"/>
    <row r="2707" s="2" customFormat="1" x14ac:dyDescent="0.25"/>
    <row r="2708" s="2" customFormat="1" x14ac:dyDescent="0.25"/>
    <row r="2709" s="2" customFormat="1" x14ac:dyDescent="0.25"/>
    <row r="2710" s="2" customFormat="1" x14ac:dyDescent="0.25"/>
    <row r="2711" s="2" customFormat="1" x14ac:dyDescent="0.25"/>
    <row r="2712" s="2" customFormat="1" x14ac:dyDescent="0.25"/>
    <row r="2713" s="2" customFormat="1" x14ac:dyDescent="0.25"/>
    <row r="2714" s="2" customFormat="1" x14ac:dyDescent="0.25"/>
    <row r="2715" s="2" customFormat="1" x14ac:dyDescent="0.25"/>
    <row r="2716" s="2" customFormat="1" x14ac:dyDescent="0.25"/>
    <row r="2717" s="2" customFormat="1" x14ac:dyDescent="0.25"/>
    <row r="2718" s="2" customFormat="1" x14ac:dyDescent="0.25"/>
    <row r="2719" s="2" customFormat="1" x14ac:dyDescent="0.25"/>
    <row r="2720" s="2" customFormat="1" x14ac:dyDescent="0.25"/>
    <row r="2721" s="2" customFormat="1" x14ac:dyDescent="0.25"/>
    <row r="2722" s="2" customFormat="1" x14ac:dyDescent="0.25"/>
    <row r="2723" s="2" customFormat="1" x14ac:dyDescent="0.25"/>
    <row r="2724" s="2" customFormat="1" x14ac:dyDescent="0.25"/>
    <row r="2725" s="2" customFormat="1" x14ac:dyDescent="0.25"/>
    <row r="2726" s="2" customFormat="1" x14ac:dyDescent="0.25"/>
    <row r="2727" s="2" customFormat="1" x14ac:dyDescent="0.25"/>
    <row r="2728" s="2" customFormat="1" x14ac:dyDescent="0.25"/>
    <row r="2729" s="2" customFormat="1" x14ac:dyDescent="0.25"/>
    <row r="2730" s="2" customFormat="1" x14ac:dyDescent="0.25"/>
    <row r="2731" s="2" customFormat="1" x14ac:dyDescent="0.25"/>
    <row r="2732" s="2" customFormat="1" x14ac:dyDescent="0.25"/>
    <row r="2733" s="2" customFormat="1" x14ac:dyDescent="0.25"/>
    <row r="2734" s="2" customFormat="1" x14ac:dyDescent="0.25"/>
    <row r="2735" s="2" customFormat="1" x14ac:dyDescent="0.25"/>
    <row r="2736" s="2" customFormat="1" x14ac:dyDescent="0.25"/>
    <row r="2737" s="2" customFormat="1" x14ac:dyDescent="0.25"/>
    <row r="2738" s="2" customFormat="1" x14ac:dyDescent="0.25"/>
    <row r="2739" s="2" customFormat="1" x14ac:dyDescent="0.25"/>
    <row r="2740" s="2" customFormat="1" x14ac:dyDescent="0.25"/>
    <row r="2741" s="2" customFormat="1" x14ac:dyDescent="0.25"/>
    <row r="2742" s="2" customFormat="1" x14ac:dyDescent="0.25"/>
    <row r="2743" s="2" customFormat="1" x14ac:dyDescent="0.25"/>
    <row r="2744" s="2" customFormat="1" x14ac:dyDescent="0.25"/>
    <row r="2745" s="2" customFormat="1" x14ac:dyDescent="0.25"/>
    <row r="2746" s="2" customFormat="1" x14ac:dyDescent="0.25"/>
    <row r="2747" s="2" customFormat="1" x14ac:dyDescent="0.25"/>
    <row r="2748" s="2" customFormat="1" x14ac:dyDescent="0.25"/>
    <row r="2749" s="2" customFormat="1" x14ac:dyDescent="0.25"/>
    <row r="2750" s="2" customFormat="1" x14ac:dyDescent="0.25"/>
    <row r="2751" s="2" customFormat="1" x14ac:dyDescent="0.25"/>
    <row r="2752" s="2" customFormat="1" x14ac:dyDescent="0.25"/>
    <row r="2753" s="2" customFormat="1" x14ac:dyDescent="0.25"/>
    <row r="2754" s="2" customFormat="1" x14ac:dyDescent="0.25"/>
    <row r="2755" s="2" customFormat="1" x14ac:dyDescent="0.25"/>
    <row r="2756" s="2" customFormat="1" x14ac:dyDescent="0.25"/>
    <row r="2757" s="2" customFormat="1" x14ac:dyDescent="0.25"/>
    <row r="2758" s="2" customFormat="1" x14ac:dyDescent="0.25"/>
    <row r="2759" s="2" customFormat="1" x14ac:dyDescent="0.25"/>
    <row r="2760" s="2" customFormat="1" x14ac:dyDescent="0.25"/>
    <row r="2761" s="2" customFormat="1" x14ac:dyDescent="0.25"/>
    <row r="2762" s="2" customFormat="1" x14ac:dyDescent="0.25"/>
    <row r="2763" s="2" customFormat="1" x14ac:dyDescent="0.25"/>
    <row r="2764" s="2" customFormat="1" x14ac:dyDescent="0.25"/>
    <row r="2765" s="2" customFormat="1" x14ac:dyDescent="0.25"/>
    <row r="2766" s="2" customFormat="1" x14ac:dyDescent="0.25"/>
    <row r="2767" s="2" customFormat="1" x14ac:dyDescent="0.25"/>
    <row r="2768" s="2" customFormat="1" x14ac:dyDescent="0.25"/>
    <row r="2769" s="2" customFormat="1" x14ac:dyDescent="0.25"/>
    <row r="2770" s="2" customFormat="1" x14ac:dyDescent="0.25"/>
    <row r="2771" s="2" customFormat="1" x14ac:dyDescent="0.25"/>
    <row r="2772" s="2" customFormat="1" x14ac:dyDescent="0.25"/>
    <row r="2773" s="2" customFormat="1" x14ac:dyDescent="0.25"/>
    <row r="2774" s="2" customFormat="1" x14ac:dyDescent="0.25"/>
    <row r="2775" s="2" customFormat="1" x14ac:dyDescent="0.25"/>
    <row r="2776" s="2" customFormat="1" x14ac:dyDescent="0.25"/>
    <row r="2777" s="2" customFormat="1" x14ac:dyDescent="0.25"/>
    <row r="2778" s="2" customFormat="1" x14ac:dyDescent="0.25"/>
    <row r="2779" s="2" customFormat="1" x14ac:dyDescent="0.25"/>
    <row r="2780" s="2" customFormat="1" x14ac:dyDescent="0.25"/>
    <row r="2781" s="2" customFormat="1" x14ac:dyDescent="0.25"/>
    <row r="2782" s="2" customFormat="1" x14ac:dyDescent="0.25"/>
    <row r="2783" s="2" customFormat="1" x14ac:dyDescent="0.25"/>
    <row r="2784" s="2" customFormat="1" x14ac:dyDescent="0.25"/>
    <row r="2785" s="2" customFormat="1" x14ac:dyDescent="0.25"/>
    <row r="2786" s="2" customFormat="1" x14ac:dyDescent="0.25"/>
    <row r="2787" s="2" customFormat="1" x14ac:dyDescent="0.25"/>
    <row r="2788" s="2" customFormat="1" x14ac:dyDescent="0.25"/>
    <row r="2789" s="2" customFormat="1" x14ac:dyDescent="0.25"/>
    <row r="2790" s="2" customFormat="1" x14ac:dyDescent="0.25"/>
    <row r="2791" s="2" customFormat="1" x14ac:dyDescent="0.25"/>
    <row r="2792" s="2" customFormat="1" x14ac:dyDescent="0.25"/>
    <row r="2793" s="2" customFormat="1" x14ac:dyDescent="0.25"/>
    <row r="2794" s="2" customFormat="1" x14ac:dyDescent="0.25"/>
    <row r="2795" s="2" customFormat="1" x14ac:dyDescent="0.25"/>
    <row r="2796" s="2" customFormat="1" x14ac:dyDescent="0.25"/>
    <row r="2797" s="2" customFormat="1" x14ac:dyDescent="0.25"/>
    <row r="2798" s="2" customFormat="1" x14ac:dyDescent="0.25"/>
    <row r="2799" s="2" customFormat="1" x14ac:dyDescent="0.25"/>
    <row r="2800" s="2" customFormat="1" x14ac:dyDescent="0.25"/>
    <row r="2801" s="2" customFormat="1" x14ac:dyDescent="0.25"/>
    <row r="2802" s="2" customFormat="1" x14ac:dyDescent="0.25"/>
    <row r="2803" s="2" customFormat="1" x14ac:dyDescent="0.25"/>
    <row r="2804" s="2" customFormat="1" x14ac:dyDescent="0.25"/>
    <row r="2805" s="2" customFormat="1" x14ac:dyDescent="0.25"/>
    <row r="2806" s="2" customFormat="1" x14ac:dyDescent="0.25"/>
    <row r="2807" s="2" customFormat="1" x14ac:dyDescent="0.25"/>
    <row r="2808" s="2" customFormat="1" x14ac:dyDescent="0.25"/>
    <row r="2809" s="2" customFormat="1" x14ac:dyDescent="0.25"/>
    <row r="2810" s="2" customFormat="1" x14ac:dyDescent="0.25"/>
    <row r="2811" s="2" customFormat="1" x14ac:dyDescent="0.25"/>
    <row r="2812" s="2" customFormat="1" x14ac:dyDescent="0.25"/>
    <row r="2813" s="2" customFormat="1" x14ac:dyDescent="0.25"/>
    <row r="2814" s="2" customFormat="1" x14ac:dyDescent="0.25"/>
    <row r="2815" s="2" customFormat="1" x14ac:dyDescent="0.25"/>
    <row r="2816" s="2" customFormat="1" x14ac:dyDescent="0.25"/>
    <row r="2817" s="2" customFormat="1" x14ac:dyDescent="0.25"/>
    <row r="2818" s="2" customFormat="1" x14ac:dyDescent="0.25"/>
    <row r="2819" s="2" customFormat="1" x14ac:dyDescent="0.25"/>
    <row r="2820" s="2" customFormat="1" x14ac:dyDescent="0.25"/>
    <row r="2821" s="2" customFormat="1" x14ac:dyDescent="0.25"/>
    <row r="2822" s="2" customFormat="1" x14ac:dyDescent="0.25"/>
    <row r="2823" s="2" customFormat="1" x14ac:dyDescent="0.25"/>
    <row r="2824" s="2" customFormat="1" x14ac:dyDescent="0.25"/>
    <row r="2825" s="2" customFormat="1" x14ac:dyDescent="0.25"/>
    <row r="2826" s="2" customFormat="1" x14ac:dyDescent="0.25"/>
    <row r="2827" s="2" customFormat="1" x14ac:dyDescent="0.25"/>
    <row r="2828" s="2" customFormat="1" x14ac:dyDescent="0.25"/>
    <row r="2829" s="2" customFormat="1" x14ac:dyDescent="0.25"/>
    <row r="2830" s="2" customFormat="1" x14ac:dyDescent="0.25"/>
    <row r="2831" s="2" customFormat="1" x14ac:dyDescent="0.25"/>
    <row r="2832" s="2" customFormat="1" x14ac:dyDescent="0.25"/>
    <row r="2833" s="2" customFormat="1" x14ac:dyDescent="0.25"/>
    <row r="2834" s="2" customFormat="1" x14ac:dyDescent="0.25"/>
    <row r="2835" s="2" customFormat="1" x14ac:dyDescent="0.25"/>
    <row r="2836" s="2" customFormat="1" x14ac:dyDescent="0.25"/>
    <row r="2837" s="2" customFormat="1" x14ac:dyDescent="0.25"/>
    <row r="2838" s="2" customFormat="1" x14ac:dyDescent="0.25"/>
    <row r="2839" s="2" customFormat="1" x14ac:dyDescent="0.25"/>
    <row r="2840" s="2" customFormat="1" x14ac:dyDescent="0.25"/>
    <row r="2841" s="2" customFormat="1" x14ac:dyDescent="0.25"/>
    <row r="2842" s="2" customFormat="1" x14ac:dyDescent="0.25"/>
    <row r="2843" s="2" customFormat="1" x14ac:dyDescent="0.25"/>
    <row r="2844" s="2" customFormat="1" x14ac:dyDescent="0.25"/>
    <row r="2845" s="2" customFormat="1" x14ac:dyDescent="0.25"/>
    <row r="2846" s="2" customFormat="1" x14ac:dyDescent="0.25"/>
    <row r="2847" s="2" customFormat="1" x14ac:dyDescent="0.25"/>
    <row r="2848" s="2" customFormat="1" x14ac:dyDescent="0.25"/>
    <row r="2849" s="2" customFormat="1" x14ac:dyDescent="0.25"/>
    <row r="2850" s="2" customFormat="1" x14ac:dyDescent="0.25"/>
    <row r="2851" s="2" customFormat="1" x14ac:dyDescent="0.25"/>
    <row r="2852" s="2" customFormat="1" x14ac:dyDescent="0.25"/>
    <row r="2853" s="2" customFormat="1" x14ac:dyDescent="0.25"/>
    <row r="2854" s="2" customFormat="1" x14ac:dyDescent="0.25"/>
    <row r="2855" s="2" customFormat="1" x14ac:dyDescent="0.25"/>
    <row r="2856" s="2" customFormat="1" x14ac:dyDescent="0.25"/>
    <row r="2857" s="2" customFormat="1" x14ac:dyDescent="0.25"/>
    <row r="2858" s="2" customFormat="1" x14ac:dyDescent="0.25"/>
    <row r="2859" s="2" customFormat="1" x14ac:dyDescent="0.25"/>
    <row r="2860" s="2" customFormat="1" x14ac:dyDescent="0.25"/>
    <row r="2861" s="2" customFormat="1" x14ac:dyDescent="0.25"/>
    <row r="2862" s="2" customFormat="1" x14ac:dyDescent="0.25"/>
    <row r="2863" s="2" customFormat="1" x14ac:dyDescent="0.25"/>
    <row r="2864" s="2" customFormat="1" x14ac:dyDescent="0.25"/>
    <row r="2865" s="2" customFormat="1" x14ac:dyDescent="0.25"/>
    <row r="2866" s="2" customFormat="1" x14ac:dyDescent="0.25"/>
    <row r="2867" s="2" customFormat="1" x14ac:dyDescent="0.25"/>
    <row r="2868" s="2" customFormat="1" x14ac:dyDescent="0.25"/>
    <row r="2869" s="2" customFormat="1" x14ac:dyDescent="0.25"/>
    <row r="2870" s="2" customFormat="1" x14ac:dyDescent="0.25"/>
    <row r="2871" s="2" customFormat="1" x14ac:dyDescent="0.25"/>
    <row r="2872" s="2" customFormat="1" x14ac:dyDescent="0.25"/>
    <row r="2873" s="2" customFormat="1" x14ac:dyDescent="0.25"/>
    <row r="2874" s="2" customFormat="1" x14ac:dyDescent="0.25"/>
    <row r="2875" s="2" customFormat="1" x14ac:dyDescent="0.25"/>
    <row r="2876" s="2" customFormat="1" x14ac:dyDescent="0.25"/>
    <row r="2877" s="2" customFormat="1" x14ac:dyDescent="0.25"/>
    <row r="2878" s="2" customFormat="1" x14ac:dyDescent="0.25"/>
    <row r="2879" s="2" customFormat="1" x14ac:dyDescent="0.25"/>
    <row r="2880" s="2" customFormat="1" x14ac:dyDescent="0.25"/>
    <row r="2881" s="2" customFormat="1" x14ac:dyDescent="0.25"/>
    <row r="2882" s="2" customFormat="1" x14ac:dyDescent="0.25"/>
    <row r="2883" s="2" customFormat="1" x14ac:dyDescent="0.25"/>
    <row r="2884" s="2" customFormat="1" x14ac:dyDescent="0.25"/>
    <row r="2885" s="2" customFormat="1" x14ac:dyDescent="0.25"/>
    <row r="2886" s="2" customFormat="1" x14ac:dyDescent="0.25"/>
    <row r="2887" s="2" customFormat="1" x14ac:dyDescent="0.25"/>
    <row r="2888" s="2" customFormat="1" x14ac:dyDescent="0.25"/>
    <row r="2889" s="2" customFormat="1" x14ac:dyDescent="0.25"/>
    <row r="2890" s="2" customFormat="1" x14ac:dyDescent="0.25"/>
    <row r="2891" s="2" customFormat="1" x14ac:dyDescent="0.25"/>
    <row r="2892" s="2" customFormat="1" x14ac:dyDescent="0.25"/>
    <row r="2893" s="2" customFormat="1" x14ac:dyDescent="0.25"/>
    <row r="2894" s="2" customFormat="1" x14ac:dyDescent="0.25"/>
    <row r="2895" s="2" customFormat="1" x14ac:dyDescent="0.25"/>
    <row r="2896" s="2" customFormat="1" x14ac:dyDescent="0.25"/>
    <row r="2897" s="2" customFormat="1" x14ac:dyDescent="0.25"/>
    <row r="2898" s="2" customFormat="1" x14ac:dyDescent="0.25"/>
    <row r="2899" s="2" customFormat="1" x14ac:dyDescent="0.25"/>
    <row r="2900" s="2" customFormat="1" x14ac:dyDescent="0.25"/>
    <row r="2901" s="2" customFormat="1" x14ac:dyDescent="0.25"/>
    <row r="2902" s="2" customFormat="1" x14ac:dyDescent="0.25"/>
    <row r="2903" s="2" customFormat="1" x14ac:dyDescent="0.25"/>
    <row r="2904" s="2" customFormat="1" x14ac:dyDescent="0.25"/>
    <row r="2905" s="2" customFormat="1" x14ac:dyDescent="0.25"/>
    <row r="2906" s="2" customFormat="1" x14ac:dyDescent="0.25"/>
    <row r="2907" s="2" customFormat="1" x14ac:dyDescent="0.25"/>
    <row r="2908" s="2" customFormat="1" x14ac:dyDescent="0.25"/>
    <row r="2909" s="2" customFormat="1" x14ac:dyDescent="0.25"/>
    <row r="2910" s="2" customFormat="1" x14ac:dyDescent="0.25"/>
    <row r="2911" s="2" customFormat="1" x14ac:dyDescent="0.25"/>
    <row r="2912" s="2" customFormat="1" x14ac:dyDescent="0.25"/>
    <row r="2913" s="2" customFormat="1" x14ac:dyDescent="0.25"/>
    <row r="2914" s="2" customFormat="1" x14ac:dyDescent="0.25"/>
    <row r="2915" s="2" customFormat="1" x14ac:dyDescent="0.25"/>
    <row r="2916" s="2" customFormat="1" x14ac:dyDescent="0.25"/>
    <row r="2917" s="2" customFormat="1" x14ac:dyDescent="0.25"/>
    <row r="2918" s="2" customFormat="1" x14ac:dyDescent="0.25"/>
    <row r="2919" s="2" customFormat="1" x14ac:dyDescent="0.25"/>
    <row r="2920" s="2" customFormat="1" x14ac:dyDescent="0.25"/>
    <row r="2921" s="2" customFormat="1" x14ac:dyDescent="0.25"/>
    <row r="2922" s="2" customFormat="1" x14ac:dyDescent="0.25"/>
    <row r="2923" s="2" customFormat="1" x14ac:dyDescent="0.25"/>
    <row r="2924" s="2" customFormat="1" x14ac:dyDescent="0.25"/>
    <row r="2925" s="2" customFormat="1" x14ac:dyDescent="0.25"/>
    <row r="2926" s="2" customFormat="1" x14ac:dyDescent="0.25"/>
    <row r="2927" s="2" customFormat="1" x14ac:dyDescent="0.25"/>
    <row r="2928" s="2" customFormat="1" x14ac:dyDescent="0.25"/>
    <row r="2929" s="2" customFormat="1" x14ac:dyDescent="0.25"/>
    <row r="2930" s="2" customFormat="1" x14ac:dyDescent="0.25"/>
    <row r="2931" s="2" customFormat="1" x14ac:dyDescent="0.25"/>
    <row r="2932" s="2" customFormat="1" x14ac:dyDescent="0.25"/>
    <row r="2933" s="2" customFormat="1" x14ac:dyDescent="0.25"/>
    <row r="2934" s="2" customFormat="1" x14ac:dyDescent="0.25"/>
    <row r="2935" s="2" customFormat="1" x14ac:dyDescent="0.25"/>
    <row r="2936" s="2" customFormat="1" x14ac:dyDescent="0.25"/>
    <row r="2937" s="2" customFormat="1" x14ac:dyDescent="0.25"/>
    <row r="2938" s="2" customFormat="1" x14ac:dyDescent="0.25"/>
    <row r="2939" s="2" customFormat="1" x14ac:dyDescent="0.25"/>
    <row r="2940" s="2" customFormat="1" x14ac:dyDescent="0.25"/>
    <row r="2941" s="2" customFormat="1" x14ac:dyDescent="0.25"/>
    <row r="2942" s="2" customFormat="1" x14ac:dyDescent="0.25"/>
    <row r="2943" s="2" customFormat="1" x14ac:dyDescent="0.25"/>
    <row r="2944" s="2" customFormat="1" x14ac:dyDescent="0.25"/>
    <row r="2945" s="2" customFormat="1" x14ac:dyDescent="0.25"/>
    <row r="2946" s="2" customFormat="1" x14ac:dyDescent="0.25"/>
    <row r="2947" s="2" customFormat="1" x14ac:dyDescent="0.25"/>
    <row r="2948" s="2" customFormat="1" x14ac:dyDescent="0.25"/>
    <row r="2949" s="2" customFormat="1" x14ac:dyDescent="0.25"/>
    <row r="2950" s="2" customFormat="1" x14ac:dyDescent="0.25"/>
    <row r="2951" s="2" customFormat="1" x14ac:dyDescent="0.25"/>
    <row r="2952" s="2" customFormat="1" x14ac:dyDescent="0.25"/>
    <row r="2953" s="2" customFormat="1" x14ac:dyDescent="0.25"/>
    <row r="2954" s="2" customFormat="1" x14ac:dyDescent="0.25"/>
    <row r="2955" s="2" customFormat="1" x14ac:dyDescent="0.25"/>
    <row r="2956" s="2" customFormat="1" x14ac:dyDescent="0.25"/>
    <row r="2957" s="2" customFormat="1" x14ac:dyDescent="0.25"/>
    <row r="2958" s="2" customFormat="1" x14ac:dyDescent="0.25"/>
    <row r="2959" s="2" customFormat="1" x14ac:dyDescent="0.25"/>
    <row r="2960" s="2" customFormat="1" x14ac:dyDescent="0.25"/>
    <row r="2961" s="2" customFormat="1" x14ac:dyDescent="0.25"/>
    <row r="2962" s="2" customFormat="1" x14ac:dyDescent="0.25"/>
    <row r="2963" s="2" customFormat="1" x14ac:dyDescent="0.25"/>
    <row r="2964" s="2" customFormat="1" x14ac:dyDescent="0.25"/>
    <row r="2965" s="2" customFormat="1" x14ac:dyDescent="0.25"/>
    <row r="2966" s="2" customFormat="1" x14ac:dyDescent="0.25"/>
    <row r="2967" s="2" customFormat="1" x14ac:dyDescent="0.25"/>
    <row r="2968" s="2" customFormat="1" x14ac:dyDescent="0.25"/>
    <row r="2969" s="2" customFormat="1" x14ac:dyDescent="0.25"/>
    <row r="2970" s="2" customFormat="1" x14ac:dyDescent="0.25"/>
    <row r="2971" s="2" customFormat="1" x14ac:dyDescent="0.25"/>
    <row r="2972" s="2" customFormat="1" x14ac:dyDescent="0.25"/>
    <row r="2973" s="2" customFormat="1" x14ac:dyDescent="0.25"/>
    <row r="2974" s="2" customFormat="1" x14ac:dyDescent="0.25"/>
    <row r="2975" s="2" customFormat="1" x14ac:dyDescent="0.25"/>
    <row r="2976" s="2" customFormat="1" x14ac:dyDescent="0.25"/>
    <row r="2977" s="2" customFormat="1" x14ac:dyDescent="0.25"/>
    <row r="2978" s="2" customFormat="1" x14ac:dyDescent="0.25"/>
    <row r="2979" s="2" customFormat="1" x14ac:dyDescent="0.25"/>
    <row r="2980" s="2" customFormat="1" x14ac:dyDescent="0.25"/>
    <row r="2981" s="2" customFormat="1" x14ac:dyDescent="0.25"/>
    <row r="2982" s="2" customFormat="1" x14ac:dyDescent="0.25"/>
    <row r="2983" s="2" customFormat="1" x14ac:dyDescent="0.25"/>
    <row r="2984" s="2" customFormat="1" x14ac:dyDescent="0.25"/>
    <row r="2985" s="2" customFormat="1" x14ac:dyDescent="0.25"/>
    <row r="2986" s="2" customFormat="1" x14ac:dyDescent="0.25"/>
    <row r="2987" s="2" customFormat="1" x14ac:dyDescent="0.25"/>
    <row r="2988" s="2" customFormat="1" x14ac:dyDescent="0.25"/>
    <row r="2989" s="2" customFormat="1" x14ac:dyDescent="0.25"/>
    <row r="2990" s="2" customFormat="1" x14ac:dyDescent="0.25"/>
    <row r="2991" s="2" customFormat="1" x14ac:dyDescent="0.25"/>
    <row r="2992" s="2" customFormat="1" x14ac:dyDescent="0.25"/>
    <row r="2993" s="2" customFormat="1" x14ac:dyDescent="0.25"/>
    <row r="2994" s="2" customFormat="1" x14ac:dyDescent="0.25"/>
    <row r="2995" s="2" customFormat="1" x14ac:dyDescent="0.25"/>
    <row r="2996" s="2" customFormat="1" x14ac:dyDescent="0.25"/>
    <row r="2997" s="2" customFormat="1" x14ac:dyDescent="0.25"/>
    <row r="2998" s="2" customFormat="1" x14ac:dyDescent="0.25"/>
    <row r="2999" s="2" customFormat="1" x14ac:dyDescent="0.25"/>
    <row r="3000" s="2" customFormat="1" x14ac:dyDescent="0.25"/>
    <row r="3001" s="2" customFormat="1" x14ac:dyDescent="0.25"/>
    <row r="3002" s="2" customFormat="1" x14ac:dyDescent="0.25"/>
    <row r="3003" s="2" customFormat="1" x14ac:dyDescent="0.25"/>
    <row r="3004" s="2" customFormat="1" x14ac:dyDescent="0.25"/>
    <row r="3005" s="2" customFormat="1" x14ac:dyDescent="0.25"/>
    <row r="3006" s="2" customFormat="1" x14ac:dyDescent="0.25"/>
    <row r="3007" s="2" customFormat="1" x14ac:dyDescent="0.25"/>
    <row r="3008" s="2" customFormat="1" x14ac:dyDescent="0.25"/>
    <row r="3009" s="2" customFormat="1" x14ac:dyDescent="0.25"/>
    <row r="3010" s="2" customFormat="1" x14ac:dyDescent="0.25"/>
    <row r="3011" s="2" customFormat="1" x14ac:dyDescent="0.25"/>
    <row r="3012" s="2" customFormat="1" x14ac:dyDescent="0.25"/>
    <row r="3013" s="2" customFormat="1" x14ac:dyDescent="0.25"/>
    <row r="3014" s="2" customFormat="1" x14ac:dyDescent="0.25"/>
    <row r="3015" s="2" customFormat="1" x14ac:dyDescent="0.25"/>
    <row r="3016" s="2" customFormat="1" x14ac:dyDescent="0.25"/>
    <row r="3017" s="2" customFormat="1" x14ac:dyDescent="0.25"/>
    <row r="3018" s="2" customFormat="1" x14ac:dyDescent="0.25"/>
    <row r="3019" s="2" customFormat="1" x14ac:dyDescent="0.25"/>
    <row r="3020" s="2" customFormat="1" x14ac:dyDescent="0.25"/>
    <row r="3021" s="2" customFormat="1" x14ac:dyDescent="0.25"/>
    <row r="3022" s="2" customFormat="1" x14ac:dyDescent="0.25"/>
    <row r="3023" s="2" customFormat="1" x14ac:dyDescent="0.25"/>
    <row r="3024" s="2" customFormat="1" x14ac:dyDescent="0.25"/>
    <row r="3025" s="2" customFormat="1" x14ac:dyDescent="0.25"/>
    <row r="3026" s="2" customFormat="1" x14ac:dyDescent="0.25"/>
    <row r="3027" s="2" customFormat="1" x14ac:dyDescent="0.25"/>
    <row r="3028" s="2" customFormat="1" x14ac:dyDescent="0.25"/>
    <row r="3029" s="2" customFormat="1" x14ac:dyDescent="0.25"/>
    <row r="3030" s="2" customFormat="1" x14ac:dyDescent="0.25"/>
    <row r="3031" s="2" customFormat="1" x14ac:dyDescent="0.25"/>
    <row r="3032" s="2" customFormat="1" x14ac:dyDescent="0.25"/>
    <row r="3033" s="2" customFormat="1" x14ac:dyDescent="0.25"/>
    <row r="3034" s="2" customFormat="1" x14ac:dyDescent="0.25"/>
    <row r="3035" s="2" customFormat="1" x14ac:dyDescent="0.25"/>
    <row r="3036" s="2" customFormat="1" x14ac:dyDescent="0.25"/>
    <row r="3037" s="2" customFormat="1" x14ac:dyDescent="0.25"/>
    <row r="3038" s="2" customFormat="1" x14ac:dyDescent="0.25"/>
    <row r="3039" s="2" customFormat="1" x14ac:dyDescent="0.25"/>
    <row r="3040" s="2" customFormat="1" x14ac:dyDescent="0.25"/>
    <row r="3041" s="2" customFormat="1" x14ac:dyDescent="0.25"/>
    <row r="3042" s="2" customFormat="1" x14ac:dyDescent="0.25"/>
    <row r="3043" s="2" customFormat="1" x14ac:dyDescent="0.25"/>
    <row r="3044" s="2" customFormat="1" x14ac:dyDescent="0.25"/>
    <row r="3045" s="2" customFormat="1" x14ac:dyDescent="0.25"/>
    <row r="3046" s="2" customFormat="1" x14ac:dyDescent="0.25"/>
    <row r="3047" s="2" customFormat="1" x14ac:dyDescent="0.25"/>
    <row r="3048" s="2" customFormat="1" x14ac:dyDescent="0.25"/>
    <row r="3049" s="2" customFormat="1" x14ac:dyDescent="0.25"/>
    <row r="3050" s="2" customFormat="1" x14ac:dyDescent="0.25"/>
    <row r="3051" s="2" customFormat="1" x14ac:dyDescent="0.25"/>
    <row r="3052" s="2" customFormat="1" x14ac:dyDescent="0.25"/>
    <row r="3053" s="2" customFormat="1" x14ac:dyDescent="0.25"/>
    <row r="3054" s="2" customFormat="1" x14ac:dyDescent="0.25"/>
    <row r="3055" s="2" customFormat="1" x14ac:dyDescent="0.25"/>
    <row r="3056" s="2" customFormat="1" x14ac:dyDescent="0.25"/>
    <row r="3057" s="2" customFormat="1" x14ac:dyDescent="0.25"/>
    <row r="3058" s="2" customFormat="1" x14ac:dyDescent="0.25"/>
    <row r="3059" s="2" customFormat="1" x14ac:dyDescent="0.25"/>
    <row r="3060" s="2" customFormat="1" x14ac:dyDescent="0.25"/>
    <row r="3061" s="2" customFormat="1" x14ac:dyDescent="0.25"/>
    <row r="3062" s="2" customFormat="1" x14ac:dyDescent="0.25"/>
    <row r="3063" s="2" customFormat="1" x14ac:dyDescent="0.25"/>
    <row r="3064" s="2" customFormat="1" x14ac:dyDescent="0.25"/>
    <row r="3065" s="2" customFormat="1" x14ac:dyDescent="0.25"/>
    <row r="3066" s="2" customFormat="1" x14ac:dyDescent="0.25"/>
    <row r="3067" s="2" customFormat="1" x14ac:dyDescent="0.25"/>
    <row r="3068" s="2" customFormat="1" x14ac:dyDescent="0.25"/>
    <row r="3069" s="2" customFormat="1" x14ac:dyDescent="0.25"/>
    <row r="3070" s="2" customFormat="1" x14ac:dyDescent="0.25"/>
    <row r="3071" s="2" customFormat="1" x14ac:dyDescent="0.25"/>
    <row r="3072" s="2" customFormat="1" x14ac:dyDescent="0.25"/>
    <row r="3073" s="2" customFormat="1" x14ac:dyDescent="0.25"/>
    <row r="3074" s="2" customFormat="1" x14ac:dyDescent="0.25"/>
    <row r="3075" s="2" customFormat="1" x14ac:dyDescent="0.25"/>
    <row r="3076" s="2" customFormat="1" x14ac:dyDescent="0.25"/>
    <row r="3077" s="2" customFormat="1" x14ac:dyDescent="0.25"/>
    <row r="3078" s="2" customFormat="1" x14ac:dyDescent="0.25"/>
    <row r="3079" s="2" customFormat="1" x14ac:dyDescent="0.25"/>
    <row r="3080" s="2" customFormat="1" x14ac:dyDescent="0.25"/>
    <row r="3081" s="2" customFormat="1" x14ac:dyDescent="0.25"/>
    <row r="3082" s="2" customFormat="1" x14ac:dyDescent="0.25"/>
    <row r="3083" s="2" customFormat="1" x14ac:dyDescent="0.25"/>
    <row r="3084" s="2" customFormat="1" x14ac:dyDescent="0.25"/>
    <row r="3085" s="2" customFormat="1" x14ac:dyDescent="0.25"/>
    <row r="3086" s="2" customFormat="1" x14ac:dyDescent="0.25"/>
    <row r="3087" s="2" customFormat="1" x14ac:dyDescent="0.25"/>
    <row r="3088" s="2" customFormat="1" x14ac:dyDescent="0.25"/>
    <row r="3089" s="2" customFormat="1" x14ac:dyDescent="0.25"/>
    <row r="3090" s="2" customFormat="1" x14ac:dyDescent="0.25"/>
    <row r="3091" s="2" customFormat="1" x14ac:dyDescent="0.25"/>
    <row r="3092" s="2" customFormat="1" x14ac:dyDescent="0.25"/>
    <row r="3093" s="2" customFormat="1" x14ac:dyDescent="0.25"/>
    <row r="3094" s="2" customFormat="1" x14ac:dyDescent="0.25"/>
    <row r="3095" s="2" customFormat="1" x14ac:dyDescent="0.25"/>
    <row r="3096" s="2" customFormat="1" x14ac:dyDescent="0.25"/>
    <row r="3097" s="2" customFormat="1" x14ac:dyDescent="0.25"/>
    <row r="3098" s="2" customFormat="1" x14ac:dyDescent="0.25"/>
    <row r="3099" s="2" customFormat="1" x14ac:dyDescent="0.25"/>
    <row r="3100" s="2" customFormat="1" x14ac:dyDescent="0.25"/>
    <row r="3101" s="2" customFormat="1" x14ac:dyDescent="0.25"/>
    <row r="3102" s="2" customFormat="1" x14ac:dyDescent="0.25"/>
    <row r="3103" s="2" customFormat="1" x14ac:dyDescent="0.25"/>
    <row r="3104" s="2" customFormat="1" x14ac:dyDescent="0.25"/>
    <row r="3105" s="2" customFormat="1" x14ac:dyDescent="0.25"/>
    <row r="3106" s="2" customFormat="1" x14ac:dyDescent="0.25"/>
    <row r="3107" s="2" customFormat="1" x14ac:dyDescent="0.25"/>
    <row r="3108" s="2" customFormat="1" x14ac:dyDescent="0.25"/>
    <row r="3109" s="2" customFormat="1" x14ac:dyDescent="0.25"/>
    <row r="3110" s="2" customFormat="1" x14ac:dyDescent="0.25"/>
    <row r="3111" s="2" customFormat="1" x14ac:dyDescent="0.25"/>
    <row r="3112" s="2" customFormat="1" x14ac:dyDescent="0.25"/>
    <row r="3113" s="2" customFormat="1" x14ac:dyDescent="0.25"/>
    <row r="3114" s="2" customFormat="1" x14ac:dyDescent="0.25"/>
    <row r="3115" s="2" customFormat="1" x14ac:dyDescent="0.25"/>
    <row r="3116" s="2" customFormat="1" x14ac:dyDescent="0.25"/>
    <row r="3117" s="2" customFormat="1" x14ac:dyDescent="0.25"/>
    <row r="3118" s="2" customFormat="1" x14ac:dyDescent="0.25"/>
    <row r="3119" s="2" customFormat="1" x14ac:dyDescent="0.25"/>
    <row r="3120" s="2" customFormat="1" x14ac:dyDescent="0.25"/>
    <row r="3121" s="2" customFormat="1" x14ac:dyDescent="0.25"/>
    <row r="3122" s="2" customFormat="1" x14ac:dyDescent="0.25"/>
    <row r="3123" s="2" customFormat="1" x14ac:dyDescent="0.25"/>
    <row r="3124" s="2" customFormat="1" x14ac:dyDescent="0.25"/>
    <row r="3125" s="2" customFormat="1" x14ac:dyDescent="0.25"/>
    <row r="3126" s="2" customFormat="1" x14ac:dyDescent="0.25"/>
    <row r="3127" s="2" customFormat="1" x14ac:dyDescent="0.25"/>
    <row r="3128" s="2" customFormat="1" x14ac:dyDescent="0.25"/>
    <row r="3129" s="2" customFormat="1" x14ac:dyDescent="0.25"/>
    <row r="3130" s="2" customFormat="1" x14ac:dyDescent="0.25"/>
    <row r="3131" s="2" customFormat="1" x14ac:dyDescent="0.25"/>
    <row r="3132" s="2" customFormat="1" x14ac:dyDescent="0.25"/>
    <row r="3133" s="2" customFormat="1" x14ac:dyDescent="0.25"/>
    <row r="3134" s="2" customFormat="1" x14ac:dyDescent="0.25"/>
    <row r="3135" s="2" customFormat="1" x14ac:dyDescent="0.25"/>
    <row r="3136" s="2" customFormat="1" x14ac:dyDescent="0.25"/>
    <row r="3137" s="2" customFormat="1" x14ac:dyDescent="0.25"/>
    <row r="3138" s="2" customFormat="1" x14ac:dyDescent="0.25"/>
    <row r="3139" s="2" customFormat="1" x14ac:dyDescent="0.25"/>
    <row r="3140" s="2" customFormat="1" x14ac:dyDescent="0.25"/>
    <row r="3141" s="2" customFormat="1" x14ac:dyDescent="0.25"/>
    <row r="3142" s="2" customFormat="1" x14ac:dyDescent="0.25"/>
    <row r="3143" s="2" customFormat="1" x14ac:dyDescent="0.25"/>
    <row r="3144" s="2" customFormat="1" x14ac:dyDescent="0.25"/>
    <row r="3145" s="2" customFormat="1" x14ac:dyDescent="0.25"/>
    <row r="3146" s="2" customFormat="1" x14ac:dyDescent="0.25"/>
    <row r="3147" s="2" customFormat="1" x14ac:dyDescent="0.25"/>
    <row r="3148" s="2" customFormat="1" x14ac:dyDescent="0.25"/>
    <row r="3149" s="2" customFormat="1" x14ac:dyDescent="0.25"/>
    <row r="3150" s="2" customFormat="1" x14ac:dyDescent="0.25"/>
    <row r="3151" s="2" customFormat="1" x14ac:dyDescent="0.25"/>
    <row r="3152" s="2" customFormat="1" x14ac:dyDescent="0.25"/>
    <row r="3153" s="2" customFormat="1" x14ac:dyDescent="0.25"/>
    <row r="3154" s="2" customFormat="1" x14ac:dyDescent="0.25"/>
    <row r="3155" s="2" customFormat="1" x14ac:dyDescent="0.25"/>
    <row r="3156" s="2" customFormat="1" x14ac:dyDescent="0.25"/>
    <row r="3157" s="2" customFormat="1" x14ac:dyDescent="0.25"/>
    <row r="3158" s="2" customFormat="1" x14ac:dyDescent="0.25"/>
    <row r="3159" s="2" customFormat="1" x14ac:dyDescent="0.25"/>
    <row r="3160" s="2" customFormat="1" x14ac:dyDescent="0.25"/>
    <row r="3161" s="2" customFormat="1" x14ac:dyDescent="0.25"/>
    <row r="3162" s="2" customFormat="1" x14ac:dyDescent="0.25"/>
    <row r="3163" s="2" customFormat="1" x14ac:dyDescent="0.25"/>
    <row r="3164" s="2" customFormat="1" x14ac:dyDescent="0.25"/>
    <row r="3165" s="2" customFormat="1" x14ac:dyDescent="0.25"/>
    <row r="3166" s="2" customFormat="1" x14ac:dyDescent="0.25"/>
    <row r="3167" s="2" customFormat="1" x14ac:dyDescent="0.25"/>
    <row r="3168" s="2" customFormat="1" x14ac:dyDescent="0.25"/>
    <row r="3169" s="2" customFormat="1" x14ac:dyDescent="0.25"/>
    <row r="3170" s="2" customFormat="1" x14ac:dyDescent="0.25"/>
    <row r="3171" s="2" customFormat="1" x14ac:dyDescent="0.25"/>
    <row r="3172" s="2" customFormat="1" x14ac:dyDescent="0.25"/>
    <row r="3173" s="2" customFormat="1" x14ac:dyDescent="0.25"/>
    <row r="3174" s="2" customFormat="1" x14ac:dyDescent="0.25"/>
    <row r="3175" s="2" customFormat="1" x14ac:dyDescent="0.25"/>
    <row r="3176" s="2" customFormat="1" x14ac:dyDescent="0.25"/>
    <row r="3177" s="2" customFormat="1" x14ac:dyDescent="0.25"/>
    <row r="3178" s="2" customFormat="1" x14ac:dyDescent="0.25"/>
    <row r="3179" s="2" customFormat="1" x14ac:dyDescent="0.25"/>
    <row r="3180" s="2" customFormat="1" x14ac:dyDescent="0.25"/>
    <row r="3181" s="2" customFormat="1" x14ac:dyDescent="0.25"/>
    <row r="3182" s="2" customFormat="1" x14ac:dyDescent="0.25"/>
    <row r="3183" s="2" customFormat="1" x14ac:dyDescent="0.25"/>
    <row r="3184" s="2" customFormat="1" x14ac:dyDescent="0.25"/>
    <row r="3185" s="2" customFormat="1" x14ac:dyDescent="0.25"/>
    <row r="3186" s="2" customFormat="1" x14ac:dyDescent="0.25"/>
    <row r="3187" s="2" customFormat="1" x14ac:dyDescent="0.25"/>
    <row r="3188" s="2" customFormat="1" x14ac:dyDescent="0.25"/>
    <row r="3189" s="2" customFormat="1" x14ac:dyDescent="0.25"/>
    <row r="3190" s="2" customFormat="1" x14ac:dyDescent="0.25"/>
    <row r="3191" s="2" customFormat="1" x14ac:dyDescent="0.25"/>
    <row r="3192" s="2" customFormat="1" x14ac:dyDescent="0.25"/>
    <row r="3193" s="2" customFormat="1" x14ac:dyDescent="0.25"/>
    <row r="3194" s="2" customFormat="1" x14ac:dyDescent="0.25"/>
    <row r="3195" s="2" customFormat="1" x14ac:dyDescent="0.25"/>
    <row r="3196" s="2" customFormat="1" x14ac:dyDescent="0.25"/>
    <row r="3197" s="2" customFormat="1" x14ac:dyDescent="0.25"/>
    <row r="3198" s="2" customFormat="1" x14ac:dyDescent="0.25"/>
    <row r="3199" s="2" customFormat="1" x14ac:dyDescent="0.25"/>
    <row r="3200" s="2" customFormat="1" x14ac:dyDescent="0.25"/>
    <row r="3201" s="2" customFormat="1" x14ac:dyDescent="0.25"/>
    <row r="3202" s="2" customFormat="1" x14ac:dyDescent="0.25"/>
    <row r="3203" s="2" customFormat="1" x14ac:dyDescent="0.25"/>
    <row r="3204" s="2" customFormat="1" x14ac:dyDescent="0.25"/>
    <row r="3205" s="2" customFormat="1" x14ac:dyDescent="0.25"/>
    <row r="3206" s="2" customFormat="1" x14ac:dyDescent="0.25"/>
    <row r="3207" s="2" customFormat="1" x14ac:dyDescent="0.25"/>
    <row r="3208" s="2" customFormat="1" x14ac:dyDescent="0.25"/>
    <row r="3209" s="2" customFormat="1" x14ac:dyDescent="0.25"/>
    <row r="3210" s="2" customFormat="1" x14ac:dyDescent="0.25"/>
    <row r="3211" s="2" customFormat="1" x14ac:dyDescent="0.25"/>
    <row r="3212" s="2" customFormat="1" x14ac:dyDescent="0.25"/>
    <row r="3213" s="2" customFormat="1" x14ac:dyDescent="0.25"/>
    <row r="3214" s="2" customFormat="1" x14ac:dyDescent="0.25"/>
    <row r="3215" s="2" customFormat="1" x14ac:dyDescent="0.25"/>
    <row r="3216" s="2" customFormat="1" x14ac:dyDescent="0.25"/>
    <row r="3217" s="2" customFormat="1" x14ac:dyDescent="0.25"/>
    <row r="3218" s="2" customFormat="1" x14ac:dyDescent="0.25"/>
    <row r="3219" s="2" customFormat="1" x14ac:dyDescent="0.25"/>
    <row r="3220" s="2" customFormat="1" x14ac:dyDescent="0.25"/>
    <row r="3221" s="2" customFormat="1" x14ac:dyDescent="0.25"/>
    <row r="3222" s="2" customFormat="1" x14ac:dyDescent="0.25"/>
    <row r="3223" s="2" customFormat="1" x14ac:dyDescent="0.25"/>
    <row r="3224" s="2" customFormat="1" x14ac:dyDescent="0.25"/>
    <row r="3225" s="2" customFormat="1" x14ac:dyDescent="0.25"/>
    <row r="3226" s="2" customFormat="1" x14ac:dyDescent="0.25"/>
    <row r="3227" s="2" customFormat="1" x14ac:dyDescent="0.25"/>
    <row r="3228" s="2" customFormat="1" x14ac:dyDescent="0.25"/>
    <row r="3229" s="2" customFormat="1" x14ac:dyDescent="0.25"/>
    <row r="3230" s="2" customFormat="1" x14ac:dyDescent="0.25"/>
    <row r="3231" s="2" customFormat="1" x14ac:dyDescent="0.25"/>
    <row r="3232" s="2" customFormat="1" x14ac:dyDescent="0.25"/>
    <row r="3233" s="2" customFormat="1" x14ac:dyDescent="0.25"/>
    <row r="3234" s="2" customFormat="1" x14ac:dyDescent="0.25"/>
    <row r="3235" s="2" customFormat="1" x14ac:dyDescent="0.25"/>
    <row r="3236" s="2" customFormat="1" x14ac:dyDescent="0.25"/>
    <row r="3237" s="2" customFormat="1" x14ac:dyDescent="0.25"/>
    <row r="3238" s="2" customFormat="1" x14ac:dyDescent="0.25"/>
    <row r="3239" s="2" customFormat="1" x14ac:dyDescent="0.25"/>
    <row r="3240" s="2" customFormat="1" x14ac:dyDescent="0.25"/>
    <row r="3241" s="2" customFormat="1" x14ac:dyDescent="0.25"/>
    <row r="3242" s="2" customFormat="1" x14ac:dyDescent="0.25"/>
    <row r="3243" s="2" customFormat="1" x14ac:dyDescent="0.25"/>
    <row r="3244" s="2" customFormat="1" x14ac:dyDescent="0.25"/>
    <row r="3245" s="2" customFormat="1" x14ac:dyDescent="0.25"/>
    <row r="3246" s="2" customFormat="1" x14ac:dyDescent="0.25"/>
    <row r="3247" s="2" customFormat="1" x14ac:dyDescent="0.25"/>
    <row r="3248" s="2" customFormat="1" x14ac:dyDescent="0.25"/>
    <row r="3249" s="2" customFormat="1" x14ac:dyDescent="0.25"/>
    <row r="3250" s="2" customFormat="1" x14ac:dyDescent="0.25"/>
    <row r="3251" s="2" customFormat="1" x14ac:dyDescent="0.25"/>
    <row r="3252" s="2" customFormat="1" x14ac:dyDescent="0.25"/>
    <row r="3253" s="2" customFormat="1" x14ac:dyDescent="0.25"/>
    <row r="3254" s="2" customFormat="1" x14ac:dyDescent="0.25"/>
    <row r="3255" s="2" customFormat="1" x14ac:dyDescent="0.25"/>
    <row r="3256" s="2" customFormat="1" x14ac:dyDescent="0.25"/>
    <row r="3257" s="2" customFormat="1" x14ac:dyDescent="0.25"/>
    <row r="3258" s="2" customFormat="1" x14ac:dyDescent="0.25"/>
    <row r="3259" s="2" customFormat="1" x14ac:dyDescent="0.25"/>
    <row r="3260" s="2" customFormat="1" x14ac:dyDescent="0.25"/>
    <row r="3261" s="2" customFormat="1" x14ac:dyDescent="0.25"/>
    <row r="3262" s="2" customFormat="1" x14ac:dyDescent="0.25"/>
    <row r="3263" s="2" customFormat="1" x14ac:dyDescent="0.25"/>
    <row r="3264" s="2" customFormat="1" x14ac:dyDescent="0.25"/>
    <row r="3265" s="2" customFormat="1" x14ac:dyDescent="0.25"/>
    <row r="3266" s="2" customFormat="1" x14ac:dyDescent="0.25"/>
    <row r="3267" s="2" customFormat="1" x14ac:dyDescent="0.25"/>
    <row r="3268" s="2" customFormat="1" x14ac:dyDescent="0.25"/>
    <row r="3269" s="2" customFormat="1" x14ac:dyDescent="0.25"/>
    <row r="3270" s="2" customFormat="1" x14ac:dyDescent="0.25"/>
    <row r="3271" s="2" customFormat="1" x14ac:dyDescent="0.25"/>
    <row r="3272" s="2" customFormat="1" x14ac:dyDescent="0.25"/>
    <row r="3273" s="2" customFormat="1" x14ac:dyDescent="0.25"/>
    <row r="3274" s="2" customFormat="1" x14ac:dyDescent="0.25"/>
    <row r="3275" s="2" customFormat="1" x14ac:dyDescent="0.25"/>
    <row r="3276" s="2" customFormat="1" x14ac:dyDescent="0.25"/>
    <row r="3277" s="2" customFormat="1" x14ac:dyDescent="0.25"/>
    <row r="3278" s="2" customFormat="1" x14ac:dyDescent="0.25"/>
    <row r="3279" s="2" customFormat="1" x14ac:dyDescent="0.25"/>
    <row r="3280" s="2" customFormat="1" x14ac:dyDescent="0.25"/>
    <row r="3281" s="2" customFormat="1" x14ac:dyDescent="0.25"/>
    <row r="3282" s="2" customFormat="1" x14ac:dyDescent="0.25"/>
    <row r="3283" s="2" customFormat="1" x14ac:dyDescent="0.25"/>
    <row r="3284" s="2" customFormat="1" x14ac:dyDescent="0.25"/>
    <row r="3285" s="2" customFormat="1" x14ac:dyDescent="0.25"/>
    <row r="3286" s="2" customFormat="1" x14ac:dyDescent="0.25"/>
    <row r="3287" s="2" customFormat="1" x14ac:dyDescent="0.25"/>
    <row r="3288" s="2" customFormat="1" x14ac:dyDescent="0.25"/>
    <row r="3289" s="2" customFormat="1" x14ac:dyDescent="0.25"/>
    <row r="3290" s="2" customFormat="1" x14ac:dyDescent="0.25"/>
    <row r="3291" s="2" customFormat="1" x14ac:dyDescent="0.25"/>
    <row r="3292" s="2" customFormat="1" x14ac:dyDescent="0.25"/>
    <row r="3293" s="2" customFormat="1" x14ac:dyDescent="0.25"/>
    <row r="3294" s="2" customFormat="1" x14ac:dyDescent="0.25"/>
    <row r="3295" s="2" customFormat="1" x14ac:dyDescent="0.25"/>
    <row r="3296" s="2" customFormat="1" x14ac:dyDescent="0.25"/>
    <row r="3297" s="2" customFormat="1" x14ac:dyDescent="0.25"/>
    <row r="3298" s="2" customFormat="1" x14ac:dyDescent="0.25"/>
    <row r="3299" s="2" customFormat="1" x14ac:dyDescent="0.25"/>
    <row r="3300" s="2" customFormat="1" x14ac:dyDescent="0.25"/>
    <row r="3301" s="2" customFormat="1" x14ac:dyDescent="0.25"/>
    <row r="3302" s="2" customFormat="1" x14ac:dyDescent="0.25"/>
    <row r="3303" s="2" customFormat="1" x14ac:dyDescent="0.25"/>
    <row r="3304" s="2" customFormat="1" x14ac:dyDescent="0.25"/>
    <row r="3305" s="2" customFormat="1" x14ac:dyDescent="0.25"/>
    <row r="3306" s="2" customFormat="1" x14ac:dyDescent="0.25"/>
    <row r="3307" s="2" customFormat="1" x14ac:dyDescent="0.25"/>
    <row r="3308" s="2" customFormat="1" x14ac:dyDescent="0.25"/>
    <row r="3309" s="2" customFormat="1" x14ac:dyDescent="0.25"/>
    <row r="3310" s="2" customFormat="1" x14ac:dyDescent="0.25"/>
    <row r="3311" s="2" customFormat="1" x14ac:dyDescent="0.25"/>
    <row r="3312" s="2" customFormat="1" x14ac:dyDescent="0.25"/>
    <row r="3313" s="2" customFormat="1" x14ac:dyDescent="0.25"/>
    <row r="3314" s="2" customFormat="1" x14ac:dyDescent="0.25"/>
    <row r="3315" s="2" customFormat="1" x14ac:dyDescent="0.25"/>
    <row r="3316" s="2" customFormat="1" x14ac:dyDescent="0.25"/>
    <row r="3317" s="2" customFormat="1" x14ac:dyDescent="0.25"/>
    <row r="3318" s="2" customFormat="1" x14ac:dyDescent="0.25"/>
    <row r="3319" s="2" customFormat="1" x14ac:dyDescent="0.25"/>
    <row r="3320" s="2" customFormat="1" x14ac:dyDescent="0.25"/>
    <row r="3321" s="2" customFormat="1" x14ac:dyDescent="0.25"/>
    <row r="3322" s="2" customFormat="1" x14ac:dyDescent="0.25"/>
    <row r="3323" s="2" customFormat="1" x14ac:dyDescent="0.25"/>
    <row r="3324" s="2" customFormat="1" x14ac:dyDescent="0.25"/>
    <row r="3325" s="2" customFormat="1" x14ac:dyDescent="0.25"/>
    <row r="3326" s="2" customFormat="1" x14ac:dyDescent="0.25"/>
    <row r="3327" s="2" customFormat="1" x14ac:dyDescent="0.25"/>
    <row r="3328" s="2" customFormat="1" x14ac:dyDescent="0.25"/>
    <row r="3329" s="2" customFormat="1" x14ac:dyDescent="0.25"/>
    <row r="3330" s="2" customFormat="1" x14ac:dyDescent="0.25"/>
    <row r="3331" s="2" customFormat="1" x14ac:dyDescent="0.25"/>
    <row r="3332" s="2" customFormat="1" x14ac:dyDescent="0.25"/>
    <row r="3333" s="2" customFormat="1" x14ac:dyDescent="0.25"/>
    <row r="3334" s="2" customFormat="1" x14ac:dyDescent="0.25"/>
    <row r="3335" s="2" customFormat="1" x14ac:dyDescent="0.25"/>
    <row r="3336" s="2" customFormat="1" x14ac:dyDescent="0.25"/>
    <row r="3337" s="2" customFormat="1" x14ac:dyDescent="0.25"/>
    <row r="3338" s="2" customFormat="1" x14ac:dyDescent="0.25"/>
    <row r="3339" s="2" customFormat="1" x14ac:dyDescent="0.25"/>
    <row r="3340" s="2" customFormat="1" x14ac:dyDescent="0.25"/>
    <row r="3341" s="2" customFormat="1" x14ac:dyDescent="0.25"/>
    <row r="3342" s="2" customFormat="1" x14ac:dyDescent="0.25"/>
    <row r="3343" s="2" customFormat="1" x14ac:dyDescent="0.25"/>
    <row r="3344" s="2" customFormat="1" x14ac:dyDescent="0.25"/>
    <row r="3345" s="2" customFormat="1" x14ac:dyDescent="0.25"/>
    <row r="3346" s="2" customFormat="1" x14ac:dyDescent="0.25"/>
    <row r="3347" s="2" customFormat="1" x14ac:dyDescent="0.25"/>
    <row r="3348" s="2" customFormat="1" x14ac:dyDescent="0.25"/>
    <row r="3349" s="2" customFormat="1" x14ac:dyDescent="0.25"/>
    <row r="3350" s="2" customFormat="1" x14ac:dyDescent="0.25"/>
    <row r="3351" s="2" customFormat="1" x14ac:dyDescent="0.25"/>
    <row r="3352" s="2" customFormat="1" x14ac:dyDescent="0.25"/>
    <row r="3353" s="2" customFormat="1" x14ac:dyDescent="0.25"/>
    <row r="3354" s="2" customFormat="1" x14ac:dyDescent="0.25"/>
    <row r="3355" s="2" customFormat="1" x14ac:dyDescent="0.25"/>
    <row r="3356" s="2" customFormat="1" x14ac:dyDescent="0.25"/>
    <row r="3357" s="2" customFormat="1" x14ac:dyDescent="0.25"/>
    <row r="3358" s="2" customFormat="1" x14ac:dyDescent="0.25"/>
    <row r="3359" s="2" customFormat="1" x14ac:dyDescent="0.25"/>
    <row r="3360" s="2" customFormat="1" x14ac:dyDescent="0.25"/>
    <row r="3361" s="2" customFormat="1" x14ac:dyDescent="0.25"/>
    <row r="3362" s="2" customFormat="1" x14ac:dyDescent="0.25"/>
    <row r="3363" s="2" customFormat="1" x14ac:dyDescent="0.25"/>
    <row r="3364" s="2" customFormat="1" x14ac:dyDescent="0.25"/>
    <row r="3365" s="2" customFormat="1" x14ac:dyDescent="0.25"/>
    <row r="3366" s="2" customFormat="1" x14ac:dyDescent="0.25"/>
    <row r="3367" s="2" customFormat="1" x14ac:dyDescent="0.25"/>
    <row r="3368" s="2" customFormat="1" x14ac:dyDescent="0.25"/>
    <row r="3369" s="2" customFormat="1" x14ac:dyDescent="0.25"/>
    <row r="3370" s="2" customFormat="1" x14ac:dyDescent="0.25"/>
    <row r="3371" s="2" customFormat="1" x14ac:dyDescent="0.25"/>
    <row r="3372" s="2" customFormat="1" x14ac:dyDescent="0.25"/>
    <row r="3373" s="2" customFormat="1" x14ac:dyDescent="0.25"/>
    <row r="3374" s="2" customFormat="1" x14ac:dyDescent="0.25"/>
    <row r="3375" s="2" customFormat="1" x14ac:dyDescent="0.25"/>
    <row r="3376" s="2" customFormat="1" x14ac:dyDescent="0.25"/>
    <row r="3377" s="2" customFormat="1" x14ac:dyDescent="0.25"/>
    <row r="3378" s="2" customFormat="1" x14ac:dyDescent="0.25"/>
    <row r="3379" s="2" customFormat="1" x14ac:dyDescent="0.25"/>
    <row r="3380" s="2" customFormat="1" x14ac:dyDescent="0.25"/>
    <row r="3381" s="2" customFormat="1" x14ac:dyDescent="0.25"/>
    <row r="3382" s="2" customFormat="1" x14ac:dyDescent="0.25"/>
    <row r="3383" s="2" customFormat="1" x14ac:dyDescent="0.25"/>
    <row r="3384" s="2" customFormat="1" x14ac:dyDescent="0.25"/>
    <row r="3385" s="2" customFormat="1" x14ac:dyDescent="0.25"/>
    <row r="3386" s="2" customFormat="1" x14ac:dyDescent="0.25"/>
    <row r="3387" s="2" customFormat="1" x14ac:dyDescent="0.25"/>
    <row r="3388" s="2" customFormat="1" x14ac:dyDescent="0.25"/>
    <row r="3389" s="2" customFormat="1" x14ac:dyDescent="0.25"/>
    <row r="3390" s="2" customFormat="1" x14ac:dyDescent="0.25"/>
    <row r="3391" s="2" customFormat="1" x14ac:dyDescent="0.25"/>
    <row r="3392" s="2" customFormat="1" x14ac:dyDescent="0.25"/>
    <row r="3393" s="2" customFormat="1" x14ac:dyDescent="0.25"/>
    <row r="3394" s="2" customFormat="1" x14ac:dyDescent="0.25"/>
    <row r="3395" s="2" customFormat="1" x14ac:dyDescent="0.25"/>
    <row r="3396" s="2" customFormat="1" x14ac:dyDescent="0.25"/>
    <row r="3397" s="2" customFormat="1" x14ac:dyDescent="0.25"/>
    <row r="3398" s="2" customFormat="1" x14ac:dyDescent="0.25"/>
    <row r="3399" s="2" customFormat="1" x14ac:dyDescent="0.25"/>
    <row r="3400" s="2" customFormat="1" x14ac:dyDescent="0.25"/>
    <row r="3401" s="2" customFormat="1" x14ac:dyDescent="0.25"/>
    <row r="3402" s="2" customFormat="1" x14ac:dyDescent="0.25"/>
    <row r="3403" s="2" customFormat="1" x14ac:dyDescent="0.25"/>
    <row r="3404" s="2" customFormat="1" x14ac:dyDescent="0.25"/>
    <row r="3405" s="2" customFormat="1" x14ac:dyDescent="0.25"/>
    <row r="3406" s="2" customFormat="1" x14ac:dyDescent="0.25"/>
    <row r="3407" s="2" customFormat="1" x14ac:dyDescent="0.25"/>
    <row r="3408" s="2" customFormat="1" x14ac:dyDescent="0.25"/>
    <row r="3409" s="2" customFormat="1" x14ac:dyDescent="0.25"/>
    <row r="3410" s="2" customFormat="1" x14ac:dyDescent="0.25"/>
    <row r="3411" s="2" customFormat="1" x14ac:dyDescent="0.25"/>
    <row r="3412" s="2" customFormat="1" x14ac:dyDescent="0.25"/>
    <row r="3413" s="2" customFormat="1" x14ac:dyDescent="0.25"/>
    <row r="3414" s="2" customFormat="1" x14ac:dyDescent="0.25"/>
    <row r="3415" s="2" customFormat="1" x14ac:dyDescent="0.25"/>
    <row r="3416" s="2" customFormat="1" x14ac:dyDescent="0.25"/>
    <row r="3417" s="2" customFormat="1" x14ac:dyDescent="0.25"/>
    <row r="3418" s="2" customFormat="1" x14ac:dyDescent="0.25"/>
    <row r="3419" s="2" customFormat="1" x14ac:dyDescent="0.25"/>
    <row r="3420" s="2" customFormat="1" x14ac:dyDescent="0.25"/>
    <row r="3421" s="2" customFormat="1" x14ac:dyDescent="0.25"/>
    <row r="3422" s="2" customFormat="1" x14ac:dyDescent="0.25"/>
    <row r="3423" s="2" customFormat="1" x14ac:dyDescent="0.25"/>
    <row r="3424" s="2" customFormat="1" x14ac:dyDescent="0.25"/>
    <row r="3425" s="2" customFormat="1" x14ac:dyDescent="0.25"/>
    <row r="3426" s="2" customFormat="1" x14ac:dyDescent="0.25"/>
    <row r="3427" s="2" customFormat="1" x14ac:dyDescent="0.25"/>
    <row r="3428" s="2" customFormat="1" x14ac:dyDescent="0.25"/>
    <row r="3429" s="2" customFormat="1" x14ac:dyDescent="0.25"/>
    <row r="3430" s="2" customFormat="1" x14ac:dyDescent="0.25"/>
    <row r="3431" s="2" customFormat="1" x14ac:dyDescent="0.25"/>
    <row r="3432" s="2" customFormat="1" x14ac:dyDescent="0.25"/>
    <row r="3433" s="2" customFormat="1" x14ac:dyDescent="0.25"/>
    <row r="3434" s="2" customFormat="1" x14ac:dyDescent="0.25"/>
    <row r="3435" s="2" customFormat="1" x14ac:dyDescent="0.25"/>
    <row r="3436" s="2" customFormat="1" x14ac:dyDescent="0.25"/>
    <row r="3437" s="2" customFormat="1" x14ac:dyDescent="0.25"/>
    <row r="3438" s="2" customFormat="1" x14ac:dyDescent="0.25"/>
    <row r="3439" s="2" customFormat="1" x14ac:dyDescent="0.25"/>
    <row r="3440" s="2" customFormat="1" x14ac:dyDescent="0.25"/>
    <row r="3441" s="2" customFormat="1" x14ac:dyDescent="0.25"/>
    <row r="3442" s="2" customFormat="1" x14ac:dyDescent="0.25"/>
    <row r="3443" s="2" customFormat="1" x14ac:dyDescent="0.25"/>
    <row r="3444" s="2" customFormat="1" x14ac:dyDescent="0.25"/>
    <row r="3445" s="2" customFormat="1" x14ac:dyDescent="0.25"/>
    <row r="3446" s="2" customFormat="1" x14ac:dyDescent="0.25"/>
    <row r="3447" s="2" customFormat="1" x14ac:dyDescent="0.25"/>
    <row r="3448" s="2" customFormat="1" x14ac:dyDescent="0.25"/>
    <row r="3449" s="2" customFormat="1" x14ac:dyDescent="0.25"/>
    <row r="3450" s="2" customFormat="1" x14ac:dyDescent="0.25"/>
    <row r="3451" s="2" customFormat="1" x14ac:dyDescent="0.25"/>
    <row r="3452" s="2" customFormat="1" x14ac:dyDescent="0.25"/>
    <row r="3453" s="2" customFormat="1" x14ac:dyDescent="0.25"/>
    <row r="3454" s="2" customFormat="1" x14ac:dyDescent="0.25"/>
    <row r="3455" s="2" customFormat="1" x14ac:dyDescent="0.25"/>
    <row r="3456" s="2" customFormat="1" x14ac:dyDescent="0.25"/>
    <row r="3457" s="2" customFormat="1" x14ac:dyDescent="0.25"/>
    <row r="3458" s="2" customFormat="1" x14ac:dyDescent="0.25"/>
    <row r="3459" s="2" customFormat="1" x14ac:dyDescent="0.25"/>
    <row r="3460" s="2" customFormat="1" x14ac:dyDescent="0.25"/>
    <row r="3461" s="2" customFormat="1" x14ac:dyDescent="0.25"/>
    <row r="3462" s="2" customFormat="1" x14ac:dyDescent="0.25"/>
    <row r="3463" s="2" customFormat="1" x14ac:dyDescent="0.25"/>
    <row r="3464" s="2" customFormat="1" x14ac:dyDescent="0.25"/>
    <row r="3465" s="2" customFormat="1" x14ac:dyDescent="0.25"/>
    <row r="3466" s="2" customFormat="1" x14ac:dyDescent="0.25"/>
    <row r="3467" s="2" customFormat="1" x14ac:dyDescent="0.25"/>
    <row r="3468" s="2" customFormat="1" x14ac:dyDescent="0.25"/>
    <row r="3469" s="2" customFormat="1" x14ac:dyDescent="0.25"/>
    <row r="3470" s="2" customFormat="1" x14ac:dyDescent="0.25"/>
    <row r="3471" s="2" customFormat="1" x14ac:dyDescent="0.25"/>
    <row r="3472" s="2" customFormat="1" x14ac:dyDescent="0.25"/>
    <row r="3473" s="2" customFormat="1" x14ac:dyDescent="0.25"/>
    <row r="3474" s="2" customFormat="1" x14ac:dyDescent="0.25"/>
    <row r="3475" s="2" customFormat="1" x14ac:dyDescent="0.25"/>
    <row r="3476" s="2" customFormat="1" x14ac:dyDescent="0.25"/>
    <row r="3477" s="2" customFormat="1" x14ac:dyDescent="0.25"/>
    <row r="3478" s="2" customFormat="1" x14ac:dyDescent="0.25"/>
    <row r="3479" s="2" customFormat="1" x14ac:dyDescent="0.25"/>
    <row r="3480" s="2" customFormat="1" x14ac:dyDescent="0.25"/>
    <row r="3481" s="2" customFormat="1" x14ac:dyDescent="0.25"/>
    <row r="3482" s="2" customFormat="1" x14ac:dyDescent="0.25"/>
    <row r="3483" s="2" customFormat="1" x14ac:dyDescent="0.25"/>
    <row r="3484" s="2" customFormat="1" x14ac:dyDescent="0.25"/>
    <row r="3485" s="2" customFormat="1" x14ac:dyDescent="0.25"/>
    <row r="3486" s="2" customFormat="1" x14ac:dyDescent="0.25"/>
    <row r="3487" s="2" customFormat="1" x14ac:dyDescent="0.25"/>
    <row r="3488" s="2" customFormat="1" x14ac:dyDescent="0.25"/>
    <row r="3489" s="2" customFormat="1" x14ac:dyDescent="0.25"/>
    <row r="3490" s="2" customFormat="1" x14ac:dyDescent="0.25"/>
    <row r="3491" s="2" customFormat="1" x14ac:dyDescent="0.25"/>
    <row r="3492" s="2" customFormat="1" x14ac:dyDescent="0.25"/>
    <row r="3493" s="2" customFormat="1" x14ac:dyDescent="0.25"/>
    <row r="3494" s="2" customFormat="1" x14ac:dyDescent="0.25"/>
    <row r="3495" s="2" customFormat="1" x14ac:dyDescent="0.25"/>
    <row r="3496" s="2" customFormat="1" x14ac:dyDescent="0.25"/>
    <row r="3497" s="2" customFormat="1" x14ac:dyDescent="0.25"/>
    <row r="3498" s="2" customFormat="1" x14ac:dyDescent="0.25"/>
    <row r="3499" s="2" customFormat="1" x14ac:dyDescent="0.25"/>
    <row r="3500" s="2" customFormat="1" x14ac:dyDescent="0.25"/>
    <row r="3501" s="2" customFormat="1" x14ac:dyDescent="0.25"/>
    <row r="3502" s="2" customFormat="1" x14ac:dyDescent="0.25"/>
    <row r="3503" s="2" customFormat="1" x14ac:dyDescent="0.25"/>
    <row r="3504" s="2" customFormat="1" x14ac:dyDescent="0.25"/>
    <row r="3505" s="2" customFormat="1" x14ac:dyDescent="0.25"/>
    <row r="3506" s="2" customFormat="1" x14ac:dyDescent="0.25"/>
    <row r="3507" s="2" customFormat="1" x14ac:dyDescent="0.25"/>
    <row r="3508" s="2" customFormat="1" x14ac:dyDescent="0.25"/>
    <row r="3509" s="2" customFormat="1" x14ac:dyDescent="0.25"/>
    <row r="3510" s="2" customFormat="1" x14ac:dyDescent="0.25"/>
    <row r="3511" s="2" customFormat="1" x14ac:dyDescent="0.25"/>
    <row r="3512" s="2" customFormat="1" x14ac:dyDescent="0.25"/>
    <row r="3513" s="2" customFormat="1" x14ac:dyDescent="0.25"/>
    <row r="3514" s="2" customFormat="1" x14ac:dyDescent="0.25"/>
    <row r="3515" s="2" customFormat="1" x14ac:dyDescent="0.25"/>
    <row r="3516" s="2" customFormat="1" x14ac:dyDescent="0.25"/>
    <row r="3517" s="2" customFormat="1" x14ac:dyDescent="0.25"/>
    <row r="3518" s="2" customFormat="1" x14ac:dyDescent="0.25"/>
    <row r="3519" s="2" customFormat="1" x14ac:dyDescent="0.25"/>
    <row r="3520" s="2" customFormat="1" x14ac:dyDescent="0.25"/>
    <row r="3521" s="2" customFormat="1" x14ac:dyDescent="0.25"/>
    <row r="3522" s="2" customFormat="1" x14ac:dyDescent="0.25"/>
    <row r="3523" s="2" customFormat="1" x14ac:dyDescent="0.25"/>
    <row r="3524" s="2" customFormat="1" x14ac:dyDescent="0.25"/>
    <row r="3525" s="2" customFormat="1" x14ac:dyDescent="0.25"/>
    <row r="3526" s="2" customFormat="1" x14ac:dyDescent="0.25"/>
    <row r="3527" s="2" customFormat="1" x14ac:dyDescent="0.25"/>
    <row r="3528" s="2" customFormat="1" x14ac:dyDescent="0.25"/>
    <row r="3529" s="2" customFormat="1" x14ac:dyDescent="0.25"/>
    <row r="3530" s="2" customFormat="1" x14ac:dyDescent="0.25"/>
    <row r="3531" s="2" customFormat="1" x14ac:dyDescent="0.25"/>
    <row r="3532" s="2" customFormat="1" x14ac:dyDescent="0.25"/>
    <row r="3533" s="2" customFormat="1" x14ac:dyDescent="0.25"/>
    <row r="3534" s="2" customFormat="1" x14ac:dyDescent="0.25"/>
    <row r="3535" s="2" customFormat="1" x14ac:dyDescent="0.25"/>
    <row r="3536" s="2" customFormat="1" x14ac:dyDescent="0.25"/>
    <row r="3537" s="2" customFormat="1" x14ac:dyDescent="0.25"/>
    <row r="3538" s="2" customFormat="1" x14ac:dyDescent="0.25"/>
    <row r="3539" s="2" customFormat="1" x14ac:dyDescent="0.25"/>
    <row r="3540" s="2" customFormat="1" x14ac:dyDescent="0.25"/>
    <row r="3541" s="2" customFormat="1" x14ac:dyDescent="0.25"/>
    <row r="3542" s="2" customFormat="1" x14ac:dyDescent="0.25"/>
    <row r="3543" s="2" customFormat="1" x14ac:dyDescent="0.25"/>
    <row r="3544" s="2" customFormat="1" x14ac:dyDescent="0.25"/>
    <row r="3545" s="2" customFormat="1" x14ac:dyDescent="0.25"/>
    <row r="3546" s="2" customFormat="1" x14ac:dyDescent="0.25"/>
    <row r="3547" s="2" customFormat="1" x14ac:dyDescent="0.25"/>
    <row r="3548" s="2" customFormat="1" x14ac:dyDescent="0.25"/>
    <row r="3549" s="2" customFormat="1" x14ac:dyDescent="0.25"/>
    <row r="3550" s="2" customFormat="1" x14ac:dyDescent="0.25"/>
    <row r="3551" s="2" customFormat="1" x14ac:dyDescent="0.25"/>
    <row r="3552" s="2" customFormat="1" x14ac:dyDescent="0.25"/>
    <row r="3553" s="2" customFormat="1" x14ac:dyDescent="0.25"/>
    <row r="3554" s="2" customFormat="1" x14ac:dyDescent="0.25"/>
    <row r="3555" s="2" customFormat="1" x14ac:dyDescent="0.25"/>
    <row r="3556" s="2" customFormat="1" x14ac:dyDescent="0.25"/>
    <row r="3557" s="2" customFormat="1" x14ac:dyDescent="0.25"/>
    <row r="3558" s="2" customFormat="1" x14ac:dyDescent="0.25"/>
    <row r="3559" s="2" customFormat="1" x14ac:dyDescent="0.25"/>
    <row r="3560" s="2" customFormat="1" x14ac:dyDescent="0.25"/>
    <row r="3561" s="2" customFormat="1" x14ac:dyDescent="0.25"/>
    <row r="3562" s="2" customFormat="1" x14ac:dyDescent="0.25"/>
    <row r="3563" s="2" customFormat="1" x14ac:dyDescent="0.25"/>
    <row r="3564" s="2" customFormat="1" x14ac:dyDescent="0.25"/>
    <row r="3565" s="2" customFormat="1" x14ac:dyDescent="0.25"/>
    <row r="3566" s="2" customFormat="1" x14ac:dyDescent="0.25"/>
    <row r="3567" s="2" customFormat="1" x14ac:dyDescent="0.25"/>
    <row r="3568" s="2" customFormat="1" x14ac:dyDescent="0.25"/>
    <row r="3569" s="2" customFormat="1" x14ac:dyDescent="0.25"/>
    <row r="3570" s="2" customFormat="1" x14ac:dyDescent="0.25"/>
    <row r="3571" s="2" customFormat="1" x14ac:dyDescent="0.25"/>
    <row r="3572" s="2" customFormat="1" x14ac:dyDescent="0.25"/>
    <row r="3573" s="2" customFormat="1" x14ac:dyDescent="0.25"/>
    <row r="3574" s="2" customFormat="1" x14ac:dyDescent="0.25"/>
    <row r="3575" s="2" customFormat="1" x14ac:dyDescent="0.25"/>
    <row r="3576" s="2" customFormat="1" x14ac:dyDescent="0.25"/>
    <row r="3577" s="2" customFormat="1" x14ac:dyDescent="0.25"/>
    <row r="3578" s="2" customFormat="1" x14ac:dyDescent="0.25"/>
    <row r="3579" s="2" customFormat="1" x14ac:dyDescent="0.25"/>
    <row r="3580" s="2" customFormat="1" x14ac:dyDescent="0.25"/>
    <row r="3581" s="2" customFormat="1" x14ac:dyDescent="0.25"/>
    <row r="3582" s="2" customFormat="1" x14ac:dyDescent="0.25"/>
    <row r="3583" s="2" customFormat="1" x14ac:dyDescent="0.25"/>
    <row r="3584" s="2" customFormat="1" x14ac:dyDescent="0.25"/>
    <row r="3585" s="2" customFormat="1" x14ac:dyDescent="0.25"/>
    <row r="3586" s="2" customFormat="1" x14ac:dyDescent="0.25"/>
    <row r="3587" s="2" customFormat="1" x14ac:dyDescent="0.25"/>
    <row r="3588" s="2" customFormat="1" x14ac:dyDescent="0.25"/>
    <row r="3589" s="2" customFormat="1" x14ac:dyDescent="0.25"/>
    <row r="3590" s="2" customFormat="1" x14ac:dyDescent="0.25"/>
    <row r="3591" s="2" customFormat="1" x14ac:dyDescent="0.25"/>
    <row r="3592" s="2" customFormat="1" x14ac:dyDescent="0.25"/>
    <row r="3593" s="2" customFormat="1" x14ac:dyDescent="0.25"/>
    <row r="3594" s="2" customFormat="1" x14ac:dyDescent="0.25"/>
    <row r="3595" s="2" customFormat="1" x14ac:dyDescent="0.25"/>
    <row r="3596" s="2" customFormat="1" x14ac:dyDescent="0.25"/>
    <row r="3597" s="2" customFormat="1" x14ac:dyDescent="0.25"/>
    <row r="3598" s="2" customFormat="1" x14ac:dyDescent="0.25"/>
    <row r="3599" s="2" customFormat="1" x14ac:dyDescent="0.25"/>
    <row r="3600" s="2" customFormat="1" x14ac:dyDescent="0.25"/>
    <row r="3601" s="2" customFormat="1" x14ac:dyDescent="0.25"/>
    <row r="3602" s="2" customFormat="1" x14ac:dyDescent="0.25"/>
    <row r="3603" s="2" customFormat="1" x14ac:dyDescent="0.25"/>
    <row r="3604" s="2" customFormat="1" x14ac:dyDescent="0.25"/>
    <row r="3605" s="2" customFormat="1" x14ac:dyDescent="0.25"/>
    <row r="3606" s="2" customFormat="1" x14ac:dyDescent="0.25"/>
    <row r="3607" s="2" customFormat="1" x14ac:dyDescent="0.25"/>
    <row r="3608" s="2" customFormat="1" x14ac:dyDescent="0.25"/>
    <row r="3609" s="2" customFormat="1" x14ac:dyDescent="0.25"/>
    <row r="3610" s="2" customFormat="1" x14ac:dyDescent="0.25"/>
    <row r="3611" s="2" customFormat="1" x14ac:dyDescent="0.25"/>
    <row r="3612" s="2" customFormat="1" x14ac:dyDescent="0.25"/>
    <row r="3613" s="2" customFormat="1" x14ac:dyDescent="0.25"/>
    <row r="3614" s="2" customFormat="1" x14ac:dyDescent="0.25"/>
    <row r="3615" s="2" customFormat="1" x14ac:dyDescent="0.25"/>
    <row r="3616" s="2" customFormat="1" x14ac:dyDescent="0.25"/>
    <row r="3617" s="2" customFormat="1" x14ac:dyDescent="0.25"/>
    <row r="3618" s="2" customFormat="1" x14ac:dyDescent="0.25"/>
    <row r="3619" s="2" customFormat="1" x14ac:dyDescent="0.25"/>
    <row r="3620" s="2" customFormat="1" x14ac:dyDescent="0.25"/>
    <row r="3621" s="2" customFormat="1" x14ac:dyDescent="0.25"/>
    <row r="3622" s="2" customFormat="1" x14ac:dyDescent="0.25"/>
    <row r="3623" s="2" customFormat="1" x14ac:dyDescent="0.25"/>
    <row r="3624" s="2" customFormat="1" x14ac:dyDescent="0.25"/>
    <row r="3625" s="2" customFormat="1" x14ac:dyDescent="0.25"/>
    <row r="3626" s="2" customFormat="1" x14ac:dyDescent="0.25"/>
    <row r="3627" s="2" customFormat="1" x14ac:dyDescent="0.25"/>
    <row r="3628" s="2" customFormat="1" x14ac:dyDescent="0.25"/>
    <row r="3629" s="2" customFormat="1" x14ac:dyDescent="0.25"/>
    <row r="3630" s="2" customFormat="1" x14ac:dyDescent="0.25"/>
    <row r="3631" s="2" customFormat="1" x14ac:dyDescent="0.25"/>
    <row r="3632" s="2" customFormat="1" x14ac:dyDescent="0.25"/>
    <row r="3633" s="2" customFormat="1" x14ac:dyDescent="0.25"/>
    <row r="3634" s="2" customFormat="1" x14ac:dyDescent="0.25"/>
    <row r="3635" s="2" customFormat="1" x14ac:dyDescent="0.25"/>
    <row r="3636" s="2" customFormat="1" x14ac:dyDescent="0.25"/>
    <row r="3637" s="2" customFormat="1" x14ac:dyDescent="0.25"/>
    <row r="3638" s="2" customFormat="1" x14ac:dyDescent="0.25"/>
    <row r="3639" s="2" customFormat="1" x14ac:dyDescent="0.25"/>
    <row r="3640" s="2" customFormat="1" x14ac:dyDescent="0.25"/>
    <row r="3641" s="2" customFormat="1" x14ac:dyDescent="0.25"/>
    <row r="3642" s="2" customFormat="1" x14ac:dyDescent="0.25"/>
    <row r="3643" s="2" customFormat="1" x14ac:dyDescent="0.25"/>
    <row r="3644" s="2" customFormat="1" x14ac:dyDescent="0.25"/>
    <row r="3645" s="2" customFormat="1" x14ac:dyDescent="0.25"/>
    <row r="3646" s="2" customFormat="1" x14ac:dyDescent="0.25"/>
    <row r="3647" s="2" customFormat="1" x14ac:dyDescent="0.25"/>
    <row r="3648" s="2" customFormat="1" x14ac:dyDescent="0.25"/>
    <row r="3649" s="2" customFormat="1" x14ac:dyDescent="0.25"/>
    <row r="3650" s="2" customFormat="1" x14ac:dyDescent="0.25"/>
    <row r="3651" s="2" customFormat="1" x14ac:dyDescent="0.25"/>
    <row r="3652" s="2" customFormat="1" x14ac:dyDescent="0.25"/>
    <row r="3653" s="2" customFormat="1" x14ac:dyDescent="0.25"/>
    <row r="3654" s="2" customFormat="1" x14ac:dyDescent="0.25"/>
    <row r="3655" s="2" customFormat="1" x14ac:dyDescent="0.25"/>
    <row r="3656" s="2" customFormat="1" x14ac:dyDescent="0.25"/>
    <row r="3657" s="2" customFormat="1" x14ac:dyDescent="0.25"/>
    <row r="3658" s="2" customFormat="1" x14ac:dyDescent="0.25"/>
    <row r="3659" s="2" customFormat="1" x14ac:dyDescent="0.25"/>
    <row r="3660" s="2" customFormat="1" x14ac:dyDescent="0.25"/>
    <row r="3661" s="2" customFormat="1" x14ac:dyDescent="0.25"/>
    <row r="3662" s="2" customFormat="1" x14ac:dyDescent="0.25"/>
    <row r="3663" s="2" customFormat="1" x14ac:dyDescent="0.25"/>
    <row r="3664" s="2" customFormat="1" x14ac:dyDescent="0.25"/>
    <row r="3665" s="2" customFormat="1" x14ac:dyDescent="0.25"/>
    <row r="3666" s="2" customFormat="1" x14ac:dyDescent="0.25"/>
    <row r="3667" s="2" customFormat="1" x14ac:dyDescent="0.25"/>
    <row r="3668" s="2" customFormat="1" x14ac:dyDescent="0.25"/>
    <row r="3669" s="2" customFormat="1" x14ac:dyDescent="0.25"/>
    <row r="3670" s="2" customFormat="1" x14ac:dyDescent="0.25"/>
    <row r="3671" s="2" customFormat="1" x14ac:dyDescent="0.25"/>
    <row r="3672" s="2" customFormat="1" x14ac:dyDescent="0.25"/>
    <row r="3673" s="2" customFormat="1" x14ac:dyDescent="0.25"/>
    <row r="3674" s="2" customFormat="1" x14ac:dyDescent="0.25"/>
    <row r="3675" s="2" customFormat="1" x14ac:dyDescent="0.25"/>
    <row r="3676" s="2" customFormat="1" x14ac:dyDescent="0.25"/>
    <row r="3677" s="2" customFormat="1" x14ac:dyDescent="0.25"/>
    <row r="3678" s="2" customFormat="1" x14ac:dyDescent="0.25"/>
    <row r="3679" s="2" customFormat="1" x14ac:dyDescent="0.25"/>
    <row r="3680" s="2" customFormat="1" x14ac:dyDescent="0.25"/>
    <row r="3681" s="2" customFormat="1" x14ac:dyDescent="0.25"/>
    <row r="3682" s="2" customFormat="1" x14ac:dyDescent="0.25"/>
    <row r="3683" s="2" customFormat="1" x14ac:dyDescent="0.25"/>
    <row r="3684" s="2" customFormat="1" x14ac:dyDescent="0.25"/>
    <row r="3685" s="2" customFormat="1" x14ac:dyDescent="0.25"/>
    <row r="3686" s="2" customFormat="1" x14ac:dyDescent="0.25"/>
    <row r="3687" s="2" customFormat="1" x14ac:dyDescent="0.25"/>
    <row r="3688" s="2" customFormat="1" x14ac:dyDescent="0.25"/>
    <row r="3689" s="2" customFormat="1" x14ac:dyDescent="0.25"/>
    <row r="3690" s="2" customFormat="1" x14ac:dyDescent="0.25"/>
    <row r="3691" s="2" customFormat="1" x14ac:dyDescent="0.25"/>
    <row r="3692" s="2" customFormat="1" x14ac:dyDescent="0.25"/>
    <row r="3693" s="2" customFormat="1" x14ac:dyDescent="0.25"/>
    <row r="3694" s="2" customFormat="1" x14ac:dyDescent="0.25"/>
    <row r="3695" s="2" customFormat="1" x14ac:dyDescent="0.25"/>
    <row r="3696" s="2" customFormat="1" x14ac:dyDescent="0.25"/>
    <row r="3697" s="2" customFormat="1" x14ac:dyDescent="0.25"/>
    <row r="3698" s="2" customFormat="1" x14ac:dyDescent="0.25"/>
    <row r="3699" s="2" customFormat="1" x14ac:dyDescent="0.25"/>
    <row r="3700" s="2" customFormat="1" x14ac:dyDescent="0.25"/>
    <row r="3701" s="2" customFormat="1" x14ac:dyDescent="0.25"/>
    <row r="3702" s="2" customFormat="1" x14ac:dyDescent="0.25"/>
    <row r="3703" s="2" customFormat="1" x14ac:dyDescent="0.25"/>
    <row r="3704" s="2" customFormat="1" x14ac:dyDescent="0.25"/>
    <row r="3705" s="2" customFormat="1" x14ac:dyDescent="0.25"/>
    <row r="3706" s="2" customFormat="1" x14ac:dyDescent="0.25"/>
    <row r="3707" s="2" customFormat="1" x14ac:dyDescent="0.25"/>
    <row r="3708" s="2" customFormat="1" x14ac:dyDescent="0.25"/>
    <row r="3709" s="2" customFormat="1" x14ac:dyDescent="0.25"/>
    <row r="3710" s="2" customFormat="1" x14ac:dyDescent="0.25"/>
    <row r="3711" s="2" customFormat="1" x14ac:dyDescent="0.25"/>
    <row r="3712" s="2" customFormat="1" x14ac:dyDescent="0.25"/>
    <row r="3713" s="2" customFormat="1" x14ac:dyDescent="0.25"/>
    <row r="3714" s="2" customFormat="1" x14ac:dyDescent="0.25"/>
    <row r="3715" s="2" customFormat="1" x14ac:dyDescent="0.25"/>
    <row r="3716" s="2" customFormat="1" x14ac:dyDescent="0.25"/>
    <row r="3717" s="2" customFormat="1" x14ac:dyDescent="0.25"/>
    <row r="3718" s="2" customFormat="1" x14ac:dyDescent="0.25"/>
    <row r="3719" s="2" customFormat="1" x14ac:dyDescent="0.25"/>
    <row r="3720" s="2" customFormat="1" x14ac:dyDescent="0.25"/>
    <row r="3721" s="2" customFormat="1" x14ac:dyDescent="0.25"/>
    <row r="3722" s="2" customFormat="1" x14ac:dyDescent="0.25"/>
    <row r="3723" s="2" customFormat="1" x14ac:dyDescent="0.25"/>
    <row r="3724" s="2" customFormat="1" x14ac:dyDescent="0.25"/>
    <row r="3725" s="2" customFormat="1" x14ac:dyDescent="0.25"/>
    <row r="3726" s="2" customFormat="1" x14ac:dyDescent="0.25"/>
    <row r="3727" s="2" customFormat="1" x14ac:dyDescent="0.25"/>
    <row r="3728" s="2" customFormat="1" x14ac:dyDescent="0.25"/>
    <row r="3729" s="2" customFormat="1" x14ac:dyDescent="0.25"/>
    <row r="3730" s="2" customFormat="1" x14ac:dyDescent="0.25"/>
    <row r="3731" s="2" customFormat="1" x14ac:dyDescent="0.25"/>
    <row r="3732" s="2" customFormat="1" x14ac:dyDescent="0.25"/>
    <row r="3733" s="2" customFormat="1" x14ac:dyDescent="0.25"/>
    <row r="3734" s="2" customFormat="1" x14ac:dyDescent="0.25"/>
    <row r="3735" s="2" customFormat="1" x14ac:dyDescent="0.25"/>
    <row r="3736" s="2" customFormat="1" x14ac:dyDescent="0.25"/>
    <row r="3737" s="2" customFormat="1" x14ac:dyDescent="0.25"/>
    <row r="3738" s="2" customFormat="1" x14ac:dyDescent="0.25"/>
    <row r="3739" s="2" customFormat="1" x14ac:dyDescent="0.25"/>
    <row r="3740" s="2" customFormat="1" x14ac:dyDescent="0.25"/>
    <row r="3741" s="2" customFormat="1" x14ac:dyDescent="0.25"/>
    <row r="3742" s="2" customFormat="1" x14ac:dyDescent="0.25"/>
    <row r="3743" s="2" customFormat="1" x14ac:dyDescent="0.25"/>
    <row r="3744" s="2" customFormat="1" x14ac:dyDescent="0.25"/>
    <row r="3745" s="2" customFormat="1" x14ac:dyDescent="0.25"/>
    <row r="3746" s="2" customFormat="1" x14ac:dyDescent="0.25"/>
    <row r="3747" s="2" customFormat="1" x14ac:dyDescent="0.25"/>
    <row r="3748" s="2" customFormat="1" x14ac:dyDescent="0.25"/>
    <row r="3749" s="2" customFormat="1" x14ac:dyDescent="0.25"/>
    <row r="3750" s="2" customFormat="1" x14ac:dyDescent="0.25"/>
    <row r="3751" s="2" customFormat="1" x14ac:dyDescent="0.25"/>
    <row r="3752" s="2" customFormat="1" x14ac:dyDescent="0.25"/>
    <row r="3753" s="2" customFormat="1" x14ac:dyDescent="0.25"/>
    <row r="3754" s="2" customFormat="1" x14ac:dyDescent="0.25"/>
    <row r="3755" s="2" customFormat="1" x14ac:dyDescent="0.25"/>
    <row r="3756" s="2" customFormat="1" x14ac:dyDescent="0.25"/>
    <row r="3757" s="2" customFormat="1" x14ac:dyDescent="0.25"/>
    <row r="3758" s="2" customFormat="1" x14ac:dyDescent="0.25"/>
    <row r="3759" s="2" customFormat="1" x14ac:dyDescent="0.25"/>
    <row r="3760" s="2" customFormat="1" x14ac:dyDescent="0.25"/>
    <row r="3761" s="2" customFormat="1" x14ac:dyDescent="0.25"/>
    <row r="3762" s="2" customFormat="1" x14ac:dyDescent="0.25"/>
    <row r="3763" s="2" customFormat="1" x14ac:dyDescent="0.25"/>
    <row r="3764" s="2" customFormat="1" x14ac:dyDescent="0.25"/>
    <row r="3765" s="2" customFormat="1" x14ac:dyDescent="0.25"/>
    <row r="3766" s="2" customFormat="1" x14ac:dyDescent="0.25"/>
    <row r="3767" s="2" customFormat="1" x14ac:dyDescent="0.25"/>
    <row r="3768" s="2" customFormat="1" x14ac:dyDescent="0.25"/>
    <row r="3769" s="2" customFormat="1" x14ac:dyDescent="0.25"/>
    <row r="3770" s="2" customFormat="1" x14ac:dyDescent="0.25"/>
    <row r="3771" s="2" customFormat="1" x14ac:dyDescent="0.25"/>
    <row r="3772" s="2" customFormat="1" x14ac:dyDescent="0.25"/>
    <row r="3773" s="2" customFormat="1" x14ac:dyDescent="0.25"/>
    <row r="3774" s="2" customFormat="1" x14ac:dyDescent="0.25"/>
    <row r="3775" s="2" customFormat="1" x14ac:dyDescent="0.25"/>
    <row r="3776" s="2" customFormat="1" x14ac:dyDescent="0.25"/>
    <row r="3777" s="2" customFormat="1" x14ac:dyDescent="0.25"/>
    <row r="3778" s="2" customFormat="1" x14ac:dyDescent="0.25"/>
    <row r="3779" s="2" customFormat="1" x14ac:dyDescent="0.25"/>
    <row r="3780" s="2" customFormat="1" x14ac:dyDescent="0.25"/>
    <row r="3781" s="2" customFormat="1" x14ac:dyDescent="0.25"/>
    <row r="3782" s="2" customFormat="1" x14ac:dyDescent="0.25"/>
    <row r="3783" s="2" customFormat="1" x14ac:dyDescent="0.25"/>
    <row r="3784" s="2" customFormat="1" x14ac:dyDescent="0.25"/>
    <row r="3785" s="2" customFormat="1" x14ac:dyDescent="0.25"/>
    <row r="3786" s="2" customFormat="1" x14ac:dyDescent="0.25"/>
    <row r="3787" s="2" customFormat="1" x14ac:dyDescent="0.25"/>
    <row r="3788" s="2" customFormat="1" x14ac:dyDescent="0.25"/>
    <row r="3789" s="2" customFormat="1" x14ac:dyDescent="0.25"/>
    <row r="3790" s="2" customFormat="1" x14ac:dyDescent="0.25"/>
    <row r="3791" s="2" customFormat="1" x14ac:dyDescent="0.25"/>
    <row r="3792" s="2" customFormat="1" x14ac:dyDescent="0.25"/>
    <row r="3793" s="2" customFormat="1" x14ac:dyDescent="0.25"/>
    <row r="3794" s="2" customFormat="1" x14ac:dyDescent="0.25"/>
    <row r="3795" s="2" customFormat="1" x14ac:dyDescent="0.25"/>
    <row r="3796" s="2" customFormat="1" x14ac:dyDescent="0.25"/>
    <row r="3797" s="2" customFormat="1" x14ac:dyDescent="0.25"/>
    <row r="3798" s="2" customFormat="1" x14ac:dyDescent="0.25"/>
    <row r="3799" s="2" customFormat="1" x14ac:dyDescent="0.25"/>
    <row r="3800" s="2" customFormat="1" x14ac:dyDescent="0.25"/>
    <row r="3801" s="2" customFormat="1" x14ac:dyDescent="0.25"/>
    <row r="3802" s="2" customFormat="1" x14ac:dyDescent="0.25"/>
    <row r="3803" s="2" customFormat="1" x14ac:dyDescent="0.25"/>
    <row r="3804" s="2" customFormat="1" x14ac:dyDescent="0.25"/>
    <row r="3805" s="2" customFormat="1" x14ac:dyDescent="0.25"/>
    <row r="3806" s="2" customFormat="1" x14ac:dyDescent="0.25"/>
    <row r="3807" s="2" customFormat="1" x14ac:dyDescent="0.25"/>
    <row r="3808" s="2" customFormat="1" x14ac:dyDescent="0.25"/>
    <row r="3809" s="2" customFormat="1" x14ac:dyDescent="0.25"/>
    <row r="3810" s="2" customFormat="1" x14ac:dyDescent="0.25"/>
    <row r="3811" s="2" customFormat="1" x14ac:dyDescent="0.25"/>
    <row r="3812" s="2" customFormat="1" x14ac:dyDescent="0.25"/>
    <row r="3813" s="2" customFormat="1" x14ac:dyDescent="0.25"/>
    <row r="3814" s="2" customFormat="1" x14ac:dyDescent="0.25"/>
    <row r="3815" s="2" customFormat="1" x14ac:dyDescent="0.25"/>
    <row r="3816" s="2" customFormat="1" x14ac:dyDescent="0.25"/>
    <row r="3817" s="2" customFormat="1" x14ac:dyDescent="0.25"/>
    <row r="3818" s="2" customFormat="1" x14ac:dyDescent="0.25"/>
    <row r="3819" s="2" customFormat="1" x14ac:dyDescent="0.25"/>
    <row r="3820" s="2" customFormat="1" x14ac:dyDescent="0.25"/>
    <row r="3821" s="2" customFormat="1" x14ac:dyDescent="0.25"/>
    <row r="3822" s="2" customFormat="1" x14ac:dyDescent="0.25"/>
    <row r="3823" s="2" customFormat="1" x14ac:dyDescent="0.25"/>
    <row r="3824" s="2" customFormat="1" x14ac:dyDescent="0.25"/>
    <row r="3825" s="2" customFormat="1" x14ac:dyDescent="0.25"/>
    <row r="3826" s="2" customFormat="1" x14ac:dyDescent="0.25"/>
    <row r="3827" s="2" customFormat="1" x14ac:dyDescent="0.25"/>
    <row r="3828" s="2" customFormat="1" x14ac:dyDescent="0.25"/>
    <row r="3829" s="2" customFormat="1" x14ac:dyDescent="0.25"/>
    <row r="3830" s="2" customFormat="1" x14ac:dyDescent="0.25"/>
    <row r="3831" s="2" customFormat="1" x14ac:dyDescent="0.25"/>
    <row r="3832" s="2" customFormat="1" x14ac:dyDescent="0.25"/>
    <row r="3833" s="2" customFormat="1" x14ac:dyDescent="0.25"/>
    <row r="3834" s="2" customFormat="1" x14ac:dyDescent="0.25"/>
    <row r="3835" s="2" customFormat="1" x14ac:dyDescent="0.25"/>
    <row r="3836" s="2" customFormat="1" x14ac:dyDescent="0.25"/>
    <row r="3837" s="2" customFormat="1" x14ac:dyDescent="0.25"/>
    <row r="3838" s="2" customFormat="1" x14ac:dyDescent="0.25"/>
    <row r="3839" s="2" customFormat="1" x14ac:dyDescent="0.25"/>
    <row r="3840" s="2" customFormat="1" x14ac:dyDescent="0.25"/>
    <row r="3841" s="2" customFormat="1" x14ac:dyDescent="0.25"/>
    <row r="3842" s="2" customFormat="1" x14ac:dyDescent="0.25"/>
    <row r="3843" s="2" customFormat="1" x14ac:dyDescent="0.25"/>
    <row r="3844" s="2" customFormat="1" x14ac:dyDescent="0.25"/>
    <row r="3845" s="2" customFormat="1" x14ac:dyDescent="0.25"/>
    <row r="3846" s="2" customFormat="1" x14ac:dyDescent="0.25"/>
    <row r="3847" s="2" customFormat="1" x14ac:dyDescent="0.25"/>
    <row r="3848" s="2" customFormat="1" x14ac:dyDescent="0.25"/>
    <row r="3849" s="2" customFormat="1" x14ac:dyDescent="0.25"/>
    <row r="3850" s="2" customFormat="1" x14ac:dyDescent="0.25"/>
    <row r="3851" s="2" customFormat="1" x14ac:dyDescent="0.25"/>
    <row r="3852" s="2" customFormat="1" x14ac:dyDescent="0.25"/>
    <row r="3853" s="2" customFormat="1" x14ac:dyDescent="0.25"/>
    <row r="3854" s="2" customFormat="1" x14ac:dyDescent="0.25"/>
    <row r="3855" s="2" customFormat="1" x14ac:dyDescent="0.25"/>
    <row r="3856" s="2" customFormat="1" x14ac:dyDescent="0.25"/>
    <row r="3857" s="2" customFormat="1" x14ac:dyDescent="0.25"/>
    <row r="3858" s="2" customFormat="1" x14ac:dyDescent="0.25"/>
    <row r="3859" s="2" customFormat="1" x14ac:dyDescent="0.25"/>
    <row r="3860" s="2" customFormat="1" x14ac:dyDescent="0.25"/>
    <row r="3861" s="2" customFormat="1" x14ac:dyDescent="0.25"/>
    <row r="3862" s="2" customFormat="1" x14ac:dyDescent="0.25"/>
    <row r="3863" s="2" customFormat="1" x14ac:dyDescent="0.25"/>
    <row r="3864" s="2" customFormat="1" x14ac:dyDescent="0.25"/>
    <row r="3865" s="2" customFormat="1" x14ac:dyDescent="0.25"/>
    <row r="3866" s="2" customFormat="1" x14ac:dyDescent="0.25"/>
    <row r="3867" s="2" customFormat="1" x14ac:dyDescent="0.25"/>
    <row r="3868" s="2" customFormat="1" x14ac:dyDescent="0.25"/>
    <row r="3869" s="2" customFormat="1" x14ac:dyDescent="0.25"/>
    <row r="3870" s="2" customFormat="1" x14ac:dyDescent="0.25"/>
    <row r="3871" s="2" customFormat="1" x14ac:dyDescent="0.25"/>
    <row r="3872" s="2" customFormat="1" x14ac:dyDescent="0.25"/>
    <row r="3873" s="2" customFormat="1" x14ac:dyDescent="0.25"/>
    <row r="3874" s="2" customFormat="1" x14ac:dyDescent="0.25"/>
    <row r="3875" s="2" customFormat="1" x14ac:dyDescent="0.25"/>
    <row r="3876" s="2" customFormat="1" x14ac:dyDescent="0.25"/>
    <row r="3877" s="2" customFormat="1" x14ac:dyDescent="0.25"/>
    <row r="3878" s="2" customFormat="1" x14ac:dyDescent="0.25"/>
    <row r="3879" s="2" customFormat="1" x14ac:dyDescent="0.25"/>
    <row r="3880" s="2" customFormat="1" x14ac:dyDescent="0.25"/>
    <row r="3881" s="2" customFormat="1" x14ac:dyDescent="0.25"/>
    <row r="3882" s="2" customFormat="1" x14ac:dyDescent="0.25"/>
    <row r="3883" s="2" customFormat="1" x14ac:dyDescent="0.25"/>
    <row r="3884" s="2" customFormat="1" x14ac:dyDescent="0.25"/>
    <row r="3885" s="2" customFormat="1" x14ac:dyDescent="0.25"/>
    <row r="3886" s="2" customFormat="1" x14ac:dyDescent="0.25"/>
    <row r="3887" s="2" customFormat="1" x14ac:dyDescent="0.25"/>
    <row r="3888" s="2" customFormat="1" x14ac:dyDescent="0.25"/>
    <row r="3889" s="2" customFormat="1" x14ac:dyDescent="0.25"/>
    <row r="3890" s="2" customFormat="1" x14ac:dyDescent="0.25"/>
    <row r="3891" s="2" customFormat="1" x14ac:dyDescent="0.25"/>
    <row r="3892" s="2" customFormat="1" x14ac:dyDescent="0.25"/>
    <row r="3893" s="2" customFormat="1" x14ac:dyDescent="0.25"/>
    <row r="3894" s="2" customFormat="1" x14ac:dyDescent="0.25"/>
    <row r="3895" s="2" customFormat="1" x14ac:dyDescent="0.25"/>
    <row r="3896" s="2" customFormat="1" x14ac:dyDescent="0.25"/>
    <row r="3897" s="2" customFormat="1" x14ac:dyDescent="0.25"/>
    <row r="3898" s="2" customFormat="1" x14ac:dyDescent="0.25"/>
    <row r="3899" s="2" customFormat="1" x14ac:dyDescent="0.25"/>
    <row r="3900" s="2" customFormat="1" x14ac:dyDescent="0.25"/>
    <row r="3901" s="2" customFormat="1" x14ac:dyDescent="0.25"/>
    <row r="3902" s="2" customFormat="1" x14ac:dyDescent="0.25"/>
    <row r="3903" s="2" customFormat="1" x14ac:dyDescent="0.25"/>
    <row r="3904" s="2" customFormat="1" x14ac:dyDescent="0.25"/>
    <row r="3905" s="2" customFormat="1" x14ac:dyDescent="0.25"/>
    <row r="3906" s="2" customFormat="1" x14ac:dyDescent="0.25"/>
    <row r="3907" s="2" customFormat="1" x14ac:dyDescent="0.25"/>
    <row r="3908" s="2" customFormat="1" x14ac:dyDescent="0.25"/>
    <row r="3909" s="2" customFormat="1" x14ac:dyDescent="0.25"/>
    <row r="3910" s="2" customFormat="1" x14ac:dyDescent="0.25"/>
    <row r="3911" s="2" customFormat="1" x14ac:dyDescent="0.25"/>
    <row r="3912" s="2" customFormat="1" x14ac:dyDescent="0.25"/>
    <row r="3913" s="2" customFormat="1" x14ac:dyDescent="0.25"/>
    <row r="3914" s="2" customFormat="1" x14ac:dyDescent="0.25"/>
    <row r="3915" s="2" customFormat="1" x14ac:dyDescent="0.25"/>
    <row r="3916" s="2" customFormat="1" x14ac:dyDescent="0.25"/>
    <row r="3917" s="2" customFormat="1" x14ac:dyDescent="0.25"/>
    <row r="3918" s="2" customFormat="1" x14ac:dyDescent="0.25"/>
    <row r="3919" s="2" customFormat="1" x14ac:dyDescent="0.25"/>
    <row r="3920" s="2" customFormat="1" x14ac:dyDescent="0.25"/>
    <row r="3921" s="2" customFormat="1" x14ac:dyDescent="0.25"/>
    <row r="3922" s="2" customFormat="1" x14ac:dyDescent="0.25"/>
    <row r="3923" s="2" customFormat="1" x14ac:dyDescent="0.25"/>
    <row r="3924" s="2" customFormat="1" x14ac:dyDescent="0.25"/>
    <row r="3925" s="2" customFormat="1" x14ac:dyDescent="0.25"/>
    <row r="3926" s="2" customFormat="1" x14ac:dyDescent="0.25"/>
    <row r="3927" s="2" customFormat="1" x14ac:dyDescent="0.25"/>
    <row r="3928" s="2" customFormat="1" x14ac:dyDescent="0.25"/>
    <row r="3929" s="2" customFormat="1" x14ac:dyDescent="0.25"/>
    <row r="3930" s="2" customFormat="1" x14ac:dyDescent="0.25"/>
    <row r="3931" s="2" customFormat="1" x14ac:dyDescent="0.25"/>
    <row r="3932" s="2" customFormat="1" x14ac:dyDescent="0.25"/>
    <row r="3933" s="2" customFormat="1" x14ac:dyDescent="0.25"/>
    <row r="3934" s="2" customFormat="1" x14ac:dyDescent="0.25"/>
    <row r="3935" s="2" customFormat="1" x14ac:dyDescent="0.25"/>
    <row r="3936" s="2" customFormat="1" x14ac:dyDescent="0.25"/>
    <row r="3937" s="2" customFormat="1" x14ac:dyDescent="0.25"/>
    <row r="3938" s="2" customFormat="1" x14ac:dyDescent="0.25"/>
    <row r="3939" s="2" customFormat="1" x14ac:dyDescent="0.25"/>
    <row r="3940" s="2" customFormat="1" x14ac:dyDescent="0.25"/>
    <row r="3941" s="2" customFormat="1" x14ac:dyDescent="0.25"/>
    <row r="3942" s="2" customFormat="1" x14ac:dyDescent="0.25"/>
    <row r="3943" s="2" customFormat="1" x14ac:dyDescent="0.25"/>
    <row r="3944" s="2" customFormat="1" x14ac:dyDescent="0.25"/>
    <row r="3945" s="2" customFormat="1" x14ac:dyDescent="0.25"/>
    <row r="3946" s="2" customFormat="1" x14ac:dyDescent="0.25"/>
    <row r="3947" s="2" customFormat="1" x14ac:dyDescent="0.25"/>
    <row r="3948" s="2" customFormat="1" x14ac:dyDescent="0.25"/>
    <row r="3949" s="2" customFormat="1" x14ac:dyDescent="0.25"/>
    <row r="3950" s="2" customFormat="1" x14ac:dyDescent="0.25"/>
    <row r="3951" s="2" customFormat="1" x14ac:dyDescent="0.25"/>
    <row r="3952" s="2" customFormat="1" x14ac:dyDescent="0.25"/>
    <row r="3953" s="2" customFormat="1" x14ac:dyDescent="0.25"/>
    <row r="3954" s="2" customFormat="1" x14ac:dyDescent="0.25"/>
    <row r="3955" s="2" customFormat="1" x14ac:dyDescent="0.25"/>
    <row r="3956" s="2" customFormat="1" x14ac:dyDescent="0.25"/>
    <row r="3957" s="2" customFormat="1" x14ac:dyDescent="0.25"/>
    <row r="3958" s="2" customFormat="1" x14ac:dyDescent="0.25"/>
    <row r="3959" s="2" customFormat="1" x14ac:dyDescent="0.25"/>
    <row r="3960" s="2" customFormat="1" x14ac:dyDescent="0.25"/>
    <row r="3961" s="2" customFormat="1" x14ac:dyDescent="0.25"/>
    <row r="3962" s="2" customFormat="1" x14ac:dyDescent="0.25"/>
    <row r="3963" s="2" customFormat="1" x14ac:dyDescent="0.25"/>
    <row r="3964" s="2" customFormat="1" x14ac:dyDescent="0.25"/>
    <row r="3965" s="2" customFormat="1" x14ac:dyDescent="0.25"/>
    <row r="3966" s="2" customFormat="1" x14ac:dyDescent="0.25"/>
    <row r="3967" s="2" customFormat="1" x14ac:dyDescent="0.25"/>
    <row r="3968" s="2" customFormat="1" x14ac:dyDescent="0.25"/>
    <row r="3969" s="2" customFormat="1" x14ac:dyDescent="0.25"/>
    <row r="3970" s="2" customFormat="1" x14ac:dyDescent="0.25"/>
    <row r="3971" s="2" customFormat="1" x14ac:dyDescent="0.25"/>
    <row r="3972" s="2" customFormat="1" x14ac:dyDescent="0.25"/>
    <row r="3973" s="2" customFormat="1" x14ac:dyDescent="0.25"/>
    <row r="3974" s="2" customFormat="1" x14ac:dyDescent="0.25"/>
    <row r="3975" s="2" customFormat="1" x14ac:dyDescent="0.25"/>
    <row r="3976" s="2" customFormat="1" x14ac:dyDescent="0.25"/>
    <row r="3977" s="2" customFormat="1" x14ac:dyDescent="0.25"/>
    <row r="3978" s="2" customFormat="1" x14ac:dyDescent="0.25"/>
    <row r="3979" s="2" customFormat="1" x14ac:dyDescent="0.25"/>
    <row r="3980" s="2" customFormat="1" x14ac:dyDescent="0.25"/>
    <row r="3981" s="2" customFormat="1" x14ac:dyDescent="0.25"/>
    <row r="3982" s="2" customFormat="1" x14ac:dyDescent="0.25"/>
    <row r="3983" s="2" customFormat="1" x14ac:dyDescent="0.25"/>
    <row r="3984" s="2" customFormat="1" x14ac:dyDescent="0.25"/>
    <row r="3985" s="2" customFormat="1" x14ac:dyDescent="0.25"/>
    <row r="3986" s="2" customFormat="1" x14ac:dyDescent="0.25"/>
    <row r="3987" s="2" customFormat="1" x14ac:dyDescent="0.25"/>
    <row r="3988" s="2" customFormat="1" x14ac:dyDescent="0.25"/>
    <row r="3989" s="2" customFormat="1" x14ac:dyDescent="0.25"/>
    <row r="3990" s="2" customFormat="1" x14ac:dyDescent="0.25"/>
    <row r="3991" s="2" customFormat="1" x14ac:dyDescent="0.25"/>
    <row r="3992" s="2" customFormat="1" x14ac:dyDescent="0.25"/>
    <row r="3993" s="2" customFormat="1" x14ac:dyDescent="0.25"/>
    <row r="3994" s="2" customFormat="1" x14ac:dyDescent="0.25"/>
    <row r="3995" s="2" customFormat="1" x14ac:dyDescent="0.25"/>
    <row r="3996" s="2" customFormat="1" x14ac:dyDescent="0.25"/>
    <row r="3997" s="2" customFormat="1" x14ac:dyDescent="0.25"/>
    <row r="3998" s="2" customFormat="1" x14ac:dyDescent="0.25"/>
    <row r="3999" s="2" customFormat="1" x14ac:dyDescent="0.25"/>
    <row r="4000" s="2" customFormat="1" x14ac:dyDescent="0.25"/>
    <row r="4001" s="2" customFormat="1" x14ac:dyDescent="0.25"/>
    <row r="4002" s="2" customFormat="1" x14ac:dyDescent="0.25"/>
    <row r="4003" s="2" customFormat="1" x14ac:dyDescent="0.25"/>
    <row r="4004" s="2" customFormat="1" x14ac:dyDescent="0.25"/>
    <row r="4005" s="2" customFormat="1" x14ac:dyDescent="0.25"/>
    <row r="4006" s="2" customFormat="1" x14ac:dyDescent="0.25"/>
    <row r="4007" s="2" customFormat="1" x14ac:dyDescent="0.25"/>
    <row r="4008" s="2" customFormat="1" x14ac:dyDescent="0.25"/>
    <row r="4009" s="2" customFormat="1" x14ac:dyDescent="0.25"/>
    <row r="4010" s="2" customFormat="1" x14ac:dyDescent="0.25"/>
    <row r="4011" s="2" customFormat="1" x14ac:dyDescent="0.25"/>
    <row r="4012" s="2" customFormat="1" x14ac:dyDescent="0.25"/>
    <row r="4013" s="2" customFormat="1" x14ac:dyDescent="0.25"/>
    <row r="4014" s="2" customFormat="1" x14ac:dyDescent="0.25"/>
    <row r="4015" s="2" customFormat="1" x14ac:dyDescent="0.25"/>
    <row r="4016" s="2" customFormat="1" x14ac:dyDescent="0.25"/>
    <row r="4017" s="2" customFormat="1" x14ac:dyDescent="0.25"/>
    <row r="4018" s="2" customFormat="1" x14ac:dyDescent="0.25"/>
    <row r="4019" s="2" customFormat="1" x14ac:dyDescent="0.25"/>
    <row r="4020" s="2" customFormat="1" x14ac:dyDescent="0.25"/>
    <row r="4021" s="2" customFormat="1" x14ac:dyDescent="0.25"/>
    <row r="4022" s="2" customFormat="1" x14ac:dyDescent="0.25"/>
    <row r="4023" s="2" customFormat="1" x14ac:dyDescent="0.25"/>
    <row r="4024" s="2" customFormat="1" x14ac:dyDescent="0.25"/>
    <row r="4025" s="2" customFormat="1" x14ac:dyDescent="0.25"/>
    <row r="4026" s="2" customFormat="1" x14ac:dyDescent="0.25"/>
    <row r="4027" s="2" customFormat="1" x14ac:dyDescent="0.25"/>
    <row r="4028" s="2" customFormat="1" x14ac:dyDescent="0.25"/>
    <row r="4029" s="2" customFormat="1" x14ac:dyDescent="0.25"/>
    <row r="4030" s="2" customFormat="1" x14ac:dyDescent="0.25"/>
    <row r="4031" s="2" customFormat="1" x14ac:dyDescent="0.25"/>
    <row r="4032" s="2" customFormat="1" x14ac:dyDescent="0.25"/>
    <row r="4033" s="2" customFormat="1" x14ac:dyDescent="0.25"/>
    <row r="4034" s="2" customFormat="1" x14ac:dyDescent="0.25"/>
    <row r="4035" s="2" customFormat="1" x14ac:dyDescent="0.25"/>
    <row r="4036" s="2" customFormat="1" x14ac:dyDescent="0.25"/>
    <row r="4037" s="2" customFormat="1" x14ac:dyDescent="0.25"/>
    <row r="4038" s="2" customFormat="1" x14ac:dyDescent="0.25"/>
    <row r="4039" s="2" customFormat="1" x14ac:dyDescent="0.25"/>
    <row r="4040" s="2" customFormat="1" x14ac:dyDescent="0.25"/>
    <row r="4041" s="2" customFormat="1" x14ac:dyDescent="0.25"/>
    <row r="4042" s="2" customFormat="1" x14ac:dyDescent="0.25"/>
    <row r="4043" s="2" customFormat="1" x14ac:dyDescent="0.25"/>
    <row r="4044" s="2" customFormat="1" x14ac:dyDescent="0.25"/>
    <row r="4045" s="2" customFormat="1" x14ac:dyDescent="0.25"/>
    <row r="4046" s="2" customFormat="1" x14ac:dyDescent="0.25"/>
    <row r="4047" s="2" customFormat="1" x14ac:dyDescent="0.25"/>
    <row r="4048" s="2" customFormat="1" x14ac:dyDescent="0.25"/>
    <row r="4049" s="2" customFormat="1" x14ac:dyDescent="0.25"/>
    <row r="4050" s="2" customFormat="1" x14ac:dyDescent="0.25"/>
    <row r="4051" s="2" customFormat="1" x14ac:dyDescent="0.25"/>
    <row r="4052" s="2" customFormat="1" x14ac:dyDescent="0.25"/>
    <row r="4053" s="2" customFormat="1" x14ac:dyDescent="0.25"/>
    <row r="4054" s="2" customFormat="1" x14ac:dyDescent="0.25"/>
    <row r="4055" s="2" customFormat="1" x14ac:dyDescent="0.25"/>
    <row r="4056" s="2" customFormat="1" x14ac:dyDescent="0.25"/>
    <row r="4057" s="2" customFormat="1" x14ac:dyDescent="0.25"/>
    <row r="4058" s="2" customFormat="1" x14ac:dyDescent="0.25"/>
    <row r="4059" s="2" customFormat="1" x14ac:dyDescent="0.25"/>
    <row r="4060" s="2" customFormat="1" x14ac:dyDescent="0.25"/>
    <row r="4061" s="2" customFormat="1" x14ac:dyDescent="0.25"/>
    <row r="4062" s="2" customFormat="1" x14ac:dyDescent="0.25"/>
    <row r="4063" s="2" customFormat="1" x14ac:dyDescent="0.25"/>
    <row r="4064" s="2" customFormat="1" x14ac:dyDescent="0.25"/>
    <row r="4065" s="2" customFormat="1" x14ac:dyDescent="0.25"/>
    <row r="4066" s="2" customFormat="1" x14ac:dyDescent="0.25"/>
    <row r="4067" s="2" customFormat="1" x14ac:dyDescent="0.25"/>
    <row r="4068" s="2" customFormat="1" x14ac:dyDescent="0.25"/>
    <row r="4069" s="2" customFormat="1" x14ac:dyDescent="0.25"/>
    <row r="4070" s="2" customFormat="1" x14ac:dyDescent="0.25"/>
    <row r="4071" s="2" customFormat="1" x14ac:dyDescent="0.25"/>
    <row r="4072" s="2" customFormat="1" x14ac:dyDescent="0.25"/>
    <row r="4073" s="2" customFormat="1" x14ac:dyDescent="0.25"/>
    <row r="4074" s="2" customFormat="1" x14ac:dyDescent="0.25"/>
    <row r="4075" s="2" customFormat="1" x14ac:dyDescent="0.25"/>
    <row r="4076" s="2" customFormat="1" x14ac:dyDescent="0.25"/>
    <row r="4077" s="2" customFormat="1" x14ac:dyDescent="0.25"/>
    <row r="4078" s="2" customFormat="1" x14ac:dyDescent="0.25"/>
    <row r="4079" s="2" customFormat="1" x14ac:dyDescent="0.25"/>
    <row r="4080" s="2" customFormat="1" x14ac:dyDescent="0.25"/>
    <row r="4081" s="2" customFormat="1" x14ac:dyDescent="0.25"/>
    <row r="4082" s="2" customFormat="1" x14ac:dyDescent="0.25"/>
    <row r="4083" s="2" customFormat="1" x14ac:dyDescent="0.25"/>
    <row r="4084" s="2" customFormat="1" x14ac:dyDescent="0.25"/>
    <row r="4085" s="2" customFormat="1" x14ac:dyDescent="0.25"/>
    <row r="4086" s="2" customFormat="1" x14ac:dyDescent="0.25"/>
    <row r="4087" s="2" customFormat="1" x14ac:dyDescent="0.25"/>
    <row r="4088" s="2" customFormat="1" x14ac:dyDescent="0.25"/>
    <row r="4089" s="2" customFormat="1" x14ac:dyDescent="0.25"/>
    <row r="4090" s="2" customFormat="1" x14ac:dyDescent="0.25"/>
    <row r="4091" s="2" customFormat="1" x14ac:dyDescent="0.25"/>
    <row r="4092" s="2" customFormat="1" x14ac:dyDescent="0.25"/>
    <row r="4093" s="2" customFormat="1" x14ac:dyDescent="0.25"/>
    <row r="4094" s="2" customFormat="1" x14ac:dyDescent="0.25"/>
    <row r="4095" s="2" customFormat="1" x14ac:dyDescent="0.25"/>
    <row r="4096" s="2" customFormat="1" x14ac:dyDescent="0.25"/>
    <row r="4097" s="2" customFormat="1" x14ac:dyDescent="0.25"/>
    <row r="4098" s="2" customFormat="1" x14ac:dyDescent="0.25"/>
    <row r="4099" s="2" customFormat="1" x14ac:dyDescent="0.25"/>
    <row r="4100" s="2" customFormat="1" x14ac:dyDescent="0.25"/>
    <row r="4101" s="2" customFormat="1" x14ac:dyDescent="0.25"/>
    <row r="4102" s="2" customFormat="1" x14ac:dyDescent="0.25"/>
    <row r="4103" s="2" customFormat="1" x14ac:dyDescent="0.25"/>
    <row r="4104" s="2" customFormat="1" x14ac:dyDescent="0.25"/>
    <row r="4105" s="2" customFormat="1" x14ac:dyDescent="0.25"/>
    <row r="4106" s="2" customFormat="1" x14ac:dyDescent="0.25"/>
    <row r="4107" s="2" customFormat="1" x14ac:dyDescent="0.25"/>
    <row r="4108" s="2" customFormat="1" x14ac:dyDescent="0.25"/>
    <row r="4109" s="2" customFormat="1" x14ac:dyDescent="0.25"/>
    <row r="4110" s="2" customFormat="1" x14ac:dyDescent="0.25"/>
    <row r="4111" s="2" customFormat="1" x14ac:dyDescent="0.25"/>
    <row r="4112" s="2" customFormat="1" x14ac:dyDescent="0.25"/>
    <row r="4113" s="2" customFormat="1" x14ac:dyDescent="0.25"/>
    <row r="4114" s="2" customFormat="1" x14ac:dyDescent="0.25"/>
    <row r="4115" s="2" customFormat="1" x14ac:dyDescent="0.25"/>
    <row r="4116" s="2" customFormat="1" x14ac:dyDescent="0.25"/>
    <row r="4117" s="2" customFormat="1" x14ac:dyDescent="0.25"/>
    <row r="4118" s="2" customFormat="1" x14ac:dyDescent="0.25"/>
    <row r="4119" s="2" customFormat="1" x14ac:dyDescent="0.25"/>
    <row r="4120" s="2" customFormat="1" x14ac:dyDescent="0.25"/>
    <row r="4121" s="2" customFormat="1" x14ac:dyDescent="0.25"/>
    <row r="4122" s="2" customFormat="1" x14ac:dyDescent="0.25"/>
    <row r="4123" s="2" customFormat="1" x14ac:dyDescent="0.25"/>
    <row r="4124" s="2" customFormat="1" x14ac:dyDescent="0.25"/>
    <row r="4125" s="2" customFormat="1" x14ac:dyDescent="0.25"/>
    <row r="4126" s="2" customFormat="1" x14ac:dyDescent="0.25"/>
    <row r="4127" s="2" customFormat="1" x14ac:dyDescent="0.25"/>
    <row r="4128" s="2" customFormat="1" x14ac:dyDescent="0.25"/>
    <row r="4129" s="2" customFormat="1" x14ac:dyDescent="0.25"/>
    <row r="4130" s="2" customFormat="1" x14ac:dyDescent="0.25"/>
    <row r="4131" s="2" customFormat="1" x14ac:dyDescent="0.25"/>
    <row r="4132" s="2" customFormat="1" x14ac:dyDescent="0.25"/>
    <row r="4133" s="2" customFormat="1" x14ac:dyDescent="0.25"/>
    <row r="4134" s="2" customFormat="1" x14ac:dyDescent="0.25"/>
    <row r="4135" s="2" customFormat="1" x14ac:dyDescent="0.25"/>
    <row r="4136" s="2" customFormat="1" x14ac:dyDescent="0.25"/>
    <row r="4137" s="2" customFormat="1" x14ac:dyDescent="0.25"/>
    <row r="4138" s="2" customFormat="1" x14ac:dyDescent="0.25"/>
    <row r="4139" s="2" customFormat="1" x14ac:dyDescent="0.25"/>
    <row r="4140" s="2" customFormat="1" x14ac:dyDescent="0.25"/>
    <row r="4141" s="2" customFormat="1" x14ac:dyDescent="0.25"/>
    <row r="4142" s="2" customFormat="1" x14ac:dyDescent="0.25"/>
    <row r="4143" s="2" customFormat="1" x14ac:dyDescent="0.25"/>
    <row r="4144" s="2" customFormat="1" x14ac:dyDescent="0.25"/>
    <row r="4145" s="2" customFormat="1" x14ac:dyDescent="0.25"/>
    <row r="4146" s="2" customFormat="1" x14ac:dyDescent="0.25"/>
    <row r="4147" s="2" customFormat="1" x14ac:dyDescent="0.25"/>
    <row r="4148" s="2" customFormat="1" x14ac:dyDescent="0.25"/>
    <row r="4149" s="2" customFormat="1" x14ac:dyDescent="0.25"/>
    <row r="4150" s="2" customFormat="1" x14ac:dyDescent="0.25"/>
    <row r="4151" s="2" customFormat="1" x14ac:dyDescent="0.25"/>
    <row r="4152" s="2" customFormat="1" x14ac:dyDescent="0.25"/>
    <row r="4153" s="2" customFormat="1" x14ac:dyDescent="0.25"/>
    <row r="4154" s="2" customFormat="1" x14ac:dyDescent="0.25"/>
    <row r="4155" s="2" customFormat="1" x14ac:dyDescent="0.25"/>
    <row r="4156" s="2" customFormat="1" x14ac:dyDescent="0.25"/>
    <row r="4157" s="2" customFormat="1" x14ac:dyDescent="0.25"/>
    <row r="4158" s="2" customFormat="1" x14ac:dyDescent="0.25"/>
    <row r="4159" s="2" customFormat="1" x14ac:dyDescent="0.25"/>
    <row r="4160" s="2" customFormat="1" x14ac:dyDescent="0.25"/>
    <row r="4161" s="2" customFormat="1" x14ac:dyDescent="0.25"/>
    <row r="4162" s="2" customFormat="1" x14ac:dyDescent="0.25"/>
    <row r="4163" s="2" customFormat="1" x14ac:dyDescent="0.25"/>
    <row r="4164" s="2" customFormat="1" x14ac:dyDescent="0.25"/>
    <row r="4165" s="2" customFormat="1" x14ac:dyDescent="0.25"/>
    <row r="4166" s="2" customFormat="1" x14ac:dyDescent="0.25"/>
    <row r="4167" s="2" customFormat="1" x14ac:dyDescent="0.25"/>
    <row r="4168" s="2" customFormat="1" x14ac:dyDescent="0.25"/>
    <row r="4169" s="2" customFormat="1" x14ac:dyDescent="0.25"/>
    <row r="4170" s="2" customFormat="1" x14ac:dyDescent="0.25"/>
    <row r="4171" s="2" customFormat="1" x14ac:dyDescent="0.25"/>
    <row r="4172" s="2" customFormat="1" x14ac:dyDescent="0.25"/>
    <row r="4173" s="2" customFormat="1" x14ac:dyDescent="0.25"/>
    <row r="4174" s="2" customFormat="1" x14ac:dyDescent="0.25"/>
    <row r="4175" s="2" customFormat="1" x14ac:dyDescent="0.25"/>
    <row r="4176" s="2" customFormat="1" x14ac:dyDescent="0.25"/>
    <row r="4177" s="2" customFormat="1" x14ac:dyDescent="0.25"/>
    <row r="4178" s="2" customFormat="1" x14ac:dyDescent="0.25"/>
    <row r="4179" s="2" customFormat="1" x14ac:dyDescent="0.25"/>
    <row r="4180" s="2" customFormat="1" x14ac:dyDescent="0.25"/>
    <row r="4181" s="2" customFormat="1" x14ac:dyDescent="0.25"/>
    <row r="4182" s="2" customFormat="1" x14ac:dyDescent="0.25"/>
    <row r="4183" s="2" customFormat="1" x14ac:dyDescent="0.25"/>
    <row r="4184" s="2" customFormat="1" x14ac:dyDescent="0.25"/>
    <row r="4185" s="2" customFormat="1" x14ac:dyDescent="0.25"/>
    <row r="4186" s="2" customFormat="1" x14ac:dyDescent="0.25"/>
    <row r="4187" s="2" customFormat="1" x14ac:dyDescent="0.25"/>
    <row r="4188" s="2" customFormat="1" x14ac:dyDescent="0.25"/>
    <row r="4189" s="2" customFormat="1" x14ac:dyDescent="0.25"/>
    <row r="4190" s="2" customFormat="1" x14ac:dyDescent="0.25"/>
    <row r="4191" s="2" customFormat="1" x14ac:dyDescent="0.25"/>
    <row r="4192" s="2" customFormat="1" x14ac:dyDescent="0.25"/>
    <row r="4193" s="2" customFormat="1" x14ac:dyDescent="0.25"/>
    <row r="4194" s="2" customFormat="1" x14ac:dyDescent="0.25"/>
    <row r="4195" s="2" customFormat="1" x14ac:dyDescent="0.25"/>
    <row r="4196" s="2" customFormat="1" x14ac:dyDescent="0.25"/>
    <row r="4197" s="2" customFormat="1" x14ac:dyDescent="0.25"/>
    <row r="4198" s="2" customFormat="1" x14ac:dyDescent="0.25"/>
    <row r="4199" s="2" customFormat="1" x14ac:dyDescent="0.25"/>
    <row r="4200" s="2" customFormat="1" x14ac:dyDescent="0.25"/>
    <row r="4201" s="2" customFormat="1" x14ac:dyDescent="0.25"/>
    <row r="4202" s="2" customFormat="1" x14ac:dyDescent="0.25"/>
    <row r="4203" s="2" customFormat="1" x14ac:dyDescent="0.25"/>
    <row r="4204" s="2" customFormat="1" x14ac:dyDescent="0.25"/>
    <row r="4205" s="2" customFormat="1" x14ac:dyDescent="0.25"/>
    <row r="4206" s="2" customFormat="1" x14ac:dyDescent="0.25"/>
    <row r="4207" s="2" customFormat="1" x14ac:dyDescent="0.25"/>
    <row r="4208" s="2" customFormat="1" x14ac:dyDescent="0.25"/>
    <row r="4209" s="2" customFormat="1" x14ac:dyDescent="0.25"/>
    <row r="4210" s="2" customFormat="1" x14ac:dyDescent="0.25"/>
    <row r="4211" s="2" customFormat="1" x14ac:dyDescent="0.25"/>
    <row r="4212" s="2" customFormat="1" x14ac:dyDescent="0.25"/>
    <row r="4213" s="2" customFormat="1" x14ac:dyDescent="0.25"/>
    <row r="4214" s="2" customFormat="1" x14ac:dyDescent="0.25"/>
    <row r="4215" s="2" customFormat="1" x14ac:dyDescent="0.25"/>
    <row r="4216" s="2" customFormat="1" x14ac:dyDescent="0.25"/>
    <row r="4217" s="2" customFormat="1" x14ac:dyDescent="0.25"/>
    <row r="4218" s="2" customFormat="1" x14ac:dyDescent="0.25"/>
    <row r="4219" s="2" customFormat="1" x14ac:dyDescent="0.25"/>
    <row r="4220" s="2" customFormat="1" x14ac:dyDescent="0.25"/>
    <row r="4221" s="2" customFormat="1" x14ac:dyDescent="0.25"/>
    <row r="4222" s="2" customFormat="1" x14ac:dyDescent="0.25"/>
    <row r="4223" s="2" customFormat="1" x14ac:dyDescent="0.25"/>
    <row r="4224" s="2" customFormat="1" x14ac:dyDescent="0.25"/>
    <row r="4225" s="2" customFormat="1" x14ac:dyDescent="0.25"/>
    <row r="4226" s="2" customFormat="1" x14ac:dyDescent="0.25"/>
    <row r="4227" s="2" customFormat="1" x14ac:dyDescent="0.25"/>
    <row r="4228" s="2" customFormat="1" x14ac:dyDescent="0.25"/>
    <row r="4229" s="2" customFormat="1" x14ac:dyDescent="0.25"/>
    <row r="4230" s="2" customFormat="1" x14ac:dyDescent="0.25"/>
    <row r="4231" s="2" customFormat="1" x14ac:dyDescent="0.25"/>
    <row r="4232" s="2" customFormat="1" x14ac:dyDescent="0.25"/>
    <row r="4233" s="2" customFormat="1" x14ac:dyDescent="0.25"/>
    <row r="4234" s="2" customFormat="1" x14ac:dyDescent="0.25"/>
    <row r="4235" s="2" customFormat="1" x14ac:dyDescent="0.25"/>
    <row r="4236" s="2" customFormat="1" x14ac:dyDescent="0.25"/>
    <row r="4237" s="2" customFormat="1" x14ac:dyDescent="0.25"/>
    <row r="4238" s="2" customFormat="1" x14ac:dyDescent="0.25"/>
    <row r="4239" s="2" customFormat="1" x14ac:dyDescent="0.25"/>
    <row r="4240" s="2" customFormat="1" x14ac:dyDescent="0.25"/>
    <row r="4241" s="2" customFormat="1" x14ac:dyDescent="0.25"/>
    <row r="4242" s="2" customFormat="1" x14ac:dyDescent="0.25"/>
    <row r="4243" s="2" customFormat="1" x14ac:dyDescent="0.25"/>
    <row r="4244" s="2" customFormat="1" x14ac:dyDescent="0.25"/>
    <row r="4245" s="2" customFormat="1" x14ac:dyDescent="0.25"/>
    <row r="4246" s="2" customFormat="1" x14ac:dyDescent="0.25"/>
    <row r="4247" s="2" customFormat="1" x14ac:dyDescent="0.25"/>
    <row r="4248" s="2" customFormat="1" x14ac:dyDescent="0.25"/>
    <row r="4249" s="2" customFormat="1" x14ac:dyDescent="0.25"/>
    <row r="4250" s="2" customFormat="1" x14ac:dyDescent="0.25"/>
    <row r="4251" s="2" customFormat="1" x14ac:dyDescent="0.25"/>
    <row r="4252" s="2" customFormat="1" x14ac:dyDescent="0.25"/>
    <row r="4253" s="2" customFormat="1" x14ac:dyDescent="0.25"/>
    <row r="4254" s="2" customFormat="1" x14ac:dyDescent="0.25"/>
    <row r="4255" s="2" customFormat="1" x14ac:dyDescent="0.25"/>
    <row r="4256" s="2" customFormat="1" x14ac:dyDescent="0.25"/>
    <row r="4257" s="2" customFormat="1" x14ac:dyDescent="0.25"/>
    <row r="4258" s="2" customFormat="1" x14ac:dyDescent="0.25"/>
    <row r="4259" s="2" customFormat="1" x14ac:dyDescent="0.25"/>
    <row r="4260" s="2" customFormat="1" x14ac:dyDescent="0.25"/>
    <row r="4261" s="2" customFormat="1" x14ac:dyDescent="0.25"/>
    <row r="4262" s="2" customFormat="1" x14ac:dyDescent="0.25"/>
    <row r="4263" s="2" customFormat="1" x14ac:dyDescent="0.25"/>
    <row r="4264" s="2" customFormat="1" x14ac:dyDescent="0.25"/>
    <row r="4265" s="2" customFormat="1" x14ac:dyDescent="0.25"/>
    <row r="4266" s="2" customFormat="1" x14ac:dyDescent="0.25"/>
    <row r="4267" s="2" customFormat="1" x14ac:dyDescent="0.25"/>
    <row r="4268" s="2" customFormat="1" x14ac:dyDescent="0.25"/>
    <row r="4269" s="2" customFormat="1" x14ac:dyDescent="0.25"/>
    <row r="4270" s="2" customFormat="1" x14ac:dyDescent="0.25"/>
    <row r="4271" s="2" customFormat="1" x14ac:dyDescent="0.25"/>
    <row r="4272" s="2" customFormat="1" x14ac:dyDescent="0.25"/>
    <row r="4273" s="2" customFormat="1" x14ac:dyDescent="0.25"/>
    <row r="4274" s="2" customFormat="1" x14ac:dyDescent="0.25"/>
    <row r="4275" s="2" customFormat="1" x14ac:dyDescent="0.25"/>
    <row r="4276" s="2" customFormat="1" x14ac:dyDescent="0.25"/>
    <row r="4277" s="2" customFormat="1" x14ac:dyDescent="0.25"/>
    <row r="4278" s="2" customFormat="1" x14ac:dyDescent="0.25"/>
    <row r="4279" s="2" customFormat="1" x14ac:dyDescent="0.25"/>
    <row r="4280" s="2" customFormat="1" x14ac:dyDescent="0.25"/>
    <row r="4281" s="2" customFormat="1" x14ac:dyDescent="0.25"/>
    <row r="4282" s="2" customFormat="1" x14ac:dyDescent="0.25"/>
    <row r="4283" s="2" customFormat="1" x14ac:dyDescent="0.25"/>
    <row r="4284" s="2" customFormat="1" x14ac:dyDescent="0.25"/>
    <row r="4285" s="2" customFormat="1" x14ac:dyDescent="0.25"/>
    <row r="4286" s="2" customFormat="1" x14ac:dyDescent="0.25"/>
    <row r="4287" s="2" customFormat="1" x14ac:dyDescent="0.25"/>
    <row r="4288" s="2" customFormat="1" x14ac:dyDescent="0.25"/>
    <row r="4289" s="2" customFormat="1" x14ac:dyDescent="0.25"/>
    <row r="4290" s="2" customFormat="1" x14ac:dyDescent="0.25"/>
    <row r="4291" s="2" customFormat="1" x14ac:dyDescent="0.25"/>
    <row r="4292" s="2" customFormat="1" x14ac:dyDescent="0.25"/>
    <row r="4293" s="2" customFormat="1" x14ac:dyDescent="0.25"/>
    <row r="4294" s="2" customFormat="1" x14ac:dyDescent="0.25"/>
    <row r="4295" s="2" customFormat="1" x14ac:dyDescent="0.25"/>
    <row r="4296" s="2" customFormat="1" x14ac:dyDescent="0.25"/>
    <row r="4297" s="2" customFormat="1" x14ac:dyDescent="0.25"/>
    <row r="4298" s="2" customFormat="1" x14ac:dyDescent="0.25"/>
    <row r="4299" s="2" customFormat="1" x14ac:dyDescent="0.25"/>
    <row r="4300" s="2" customFormat="1" x14ac:dyDescent="0.25"/>
    <row r="4301" s="2" customFormat="1" x14ac:dyDescent="0.25"/>
    <row r="4302" s="2" customFormat="1" x14ac:dyDescent="0.25"/>
    <row r="4303" s="2" customFormat="1" x14ac:dyDescent="0.25"/>
    <row r="4304" s="2" customFormat="1" x14ac:dyDescent="0.25"/>
    <row r="4305" s="2" customFormat="1" x14ac:dyDescent="0.25"/>
    <row r="4306" s="2" customFormat="1" x14ac:dyDescent="0.25"/>
    <row r="4307" s="2" customFormat="1" x14ac:dyDescent="0.25"/>
    <row r="4308" s="2" customFormat="1" x14ac:dyDescent="0.25"/>
    <row r="4309" s="2" customFormat="1" x14ac:dyDescent="0.25"/>
    <row r="4310" s="2" customFormat="1" x14ac:dyDescent="0.25"/>
    <row r="4311" s="2" customFormat="1" x14ac:dyDescent="0.25"/>
    <row r="4312" s="2" customFormat="1" x14ac:dyDescent="0.25"/>
    <row r="4313" s="2" customFormat="1" x14ac:dyDescent="0.25"/>
    <row r="4314" s="2" customFormat="1" x14ac:dyDescent="0.25"/>
    <row r="4315" s="2" customFormat="1" x14ac:dyDescent="0.25"/>
    <row r="4316" s="2" customFormat="1" x14ac:dyDescent="0.25"/>
    <row r="4317" s="2" customFormat="1" x14ac:dyDescent="0.25"/>
    <row r="4318" s="2" customFormat="1" x14ac:dyDescent="0.25"/>
    <row r="4319" s="2" customFormat="1" x14ac:dyDescent="0.25"/>
    <row r="4320" s="2" customFormat="1" x14ac:dyDescent="0.25"/>
    <row r="4321" s="2" customFormat="1" x14ac:dyDescent="0.25"/>
    <row r="4322" s="2" customFormat="1" x14ac:dyDescent="0.25"/>
    <row r="4323" s="2" customFormat="1" x14ac:dyDescent="0.25"/>
    <row r="4324" s="2" customFormat="1" x14ac:dyDescent="0.25"/>
    <row r="4325" s="2" customFormat="1" x14ac:dyDescent="0.25"/>
    <row r="4326" s="2" customFormat="1" x14ac:dyDescent="0.25"/>
    <row r="4327" s="2" customFormat="1" x14ac:dyDescent="0.25"/>
    <row r="4328" s="2" customFormat="1" x14ac:dyDescent="0.25"/>
    <row r="4329" s="2" customFormat="1" x14ac:dyDescent="0.25"/>
    <row r="4330" s="2" customFormat="1" x14ac:dyDescent="0.25"/>
    <row r="4331" s="2" customFormat="1" x14ac:dyDescent="0.25"/>
    <row r="4332" s="2" customFormat="1" x14ac:dyDescent="0.25"/>
    <row r="4333" s="2" customFormat="1" x14ac:dyDescent="0.25"/>
    <row r="4334" s="2" customFormat="1" x14ac:dyDescent="0.25"/>
    <row r="4335" s="2" customFormat="1" x14ac:dyDescent="0.25"/>
    <row r="4336" s="2" customFormat="1" x14ac:dyDescent="0.25"/>
    <row r="4337" s="2" customFormat="1" x14ac:dyDescent="0.25"/>
    <row r="4338" s="2" customFormat="1" x14ac:dyDescent="0.25"/>
    <row r="4339" s="2" customFormat="1" x14ac:dyDescent="0.25"/>
    <row r="4340" s="2" customFormat="1" x14ac:dyDescent="0.25"/>
    <row r="4341" s="2" customFormat="1" x14ac:dyDescent="0.25"/>
    <row r="4342" s="2" customFormat="1" x14ac:dyDescent="0.25"/>
    <row r="4343" s="2" customFormat="1" x14ac:dyDescent="0.25"/>
    <row r="4344" s="2" customFormat="1" x14ac:dyDescent="0.25"/>
    <row r="4345" s="2" customFormat="1" x14ac:dyDescent="0.25"/>
    <row r="4346" s="2" customFormat="1" x14ac:dyDescent="0.25"/>
    <row r="4347" s="2" customFormat="1" x14ac:dyDescent="0.25"/>
    <row r="4348" s="2" customFormat="1" x14ac:dyDescent="0.25"/>
    <row r="4349" s="2" customFormat="1" x14ac:dyDescent="0.25"/>
    <row r="4350" s="2" customFormat="1" x14ac:dyDescent="0.25"/>
    <row r="4351" s="2" customFormat="1" x14ac:dyDescent="0.25"/>
    <row r="4352" s="2" customFormat="1" x14ac:dyDescent="0.25"/>
    <row r="4353" s="2" customFormat="1" x14ac:dyDescent="0.25"/>
    <row r="4354" s="2" customFormat="1" x14ac:dyDescent="0.25"/>
    <row r="4355" s="2" customFormat="1" x14ac:dyDescent="0.25"/>
    <row r="4356" s="2" customFormat="1" x14ac:dyDescent="0.25"/>
    <row r="4357" s="2" customFormat="1" x14ac:dyDescent="0.25"/>
    <row r="4358" s="2" customFormat="1" x14ac:dyDescent="0.25"/>
    <row r="4359" s="2" customFormat="1" x14ac:dyDescent="0.25"/>
    <row r="4360" s="2" customFormat="1" x14ac:dyDescent="0.25"/>
    <row r="4361" s="2" customFormat="1" x14ac:dyDescent="0.25"/>
    <row r="4362" s="2" customFormat="1" x14ac:dyDescent="0.25"/>
    <row r="4363" s="2" customFormat="1" x14ac:dyDescent="0.25"/>
    <row r="4364" s="2" customFormat="1" x14ac:dyDescent="0.25"/>
    <row r="4365" s="2" customFormat="1" x14ac:dyDescent="0.25"/>
    <row r="4366" s="2" customFormat="1" x14ac:dyDescent="0.25"/>
    <row r="4367" s="2" customFormat="1" x14ac:dyDescent="0.25"/>
    <row r="4368" s="2" customFormat="1" x14ac:dyDescent="0.25"/>
    <row r="4369" s="2" customFormat="1" x14ac:dyDescent="0.25"/>
    <row r="4370" s="2" customFormat="1" x14ac:dyDescent="0.25"/>
    <row r="4371" s="2" customFormat="1" x14ac:dyDescent="0.25"/>
    <row r="4372" s="2" customFormat="1" x14ac:dyDescent="0.25"/>
    <row r="4373" s="2" customFormat="1" x14ac:dyDescent="0.25"/>
    <row r="4374" s="2" customFormat="1" x14ac:dyDescent="0.25"/>
    <row r="4375" s="2" customFormat="1" x14ac:dyDescent="0.25"/>
    <row r="4376" s="2" customFormat="1" x14ac:dyDescent="0.25"/>
    <row r="4377" s="2" customFormat="1" x14ac:dyDescent="0.25"/>
    <row r="4378" s="2" customFormat="1" x14ac:dyDescent="0.25"/>
    <row r="4379" s="2" customFormat="1" x14ac:dyDescent="0.25"/>
    <row r="4380" s="2" customFormat="1" x14ac:dyDescent="0.25"/>
    <row r="4381" s="2" customFormat="1" x14ac:dyDescent="0.25"/>
    <row r="4382" s="2" customFormat="1" x14ac:dyDescent="0.25"/>
    <row r="4383" s="2" customFormat="1" x14ac:dyDescent="0.25"/>
    <row r="4384" s="2" customFormat="1" x14ac:dyDescent="0.25"/>
    <row r="4385" s="2" customFormat="1" x14ac:dyDescent="0.25"/>
    <row r="4386" s="2" customFormat="1" x14ac:dyDescent="0.25"/>
    <row r="4387" s="2" customFormat="1" x14ac:dyDescent="0.25"/>
    <row r="4388" s="2" customFormat="1" x14ac:dyDescent="0.25"/>
    <row r="4389" s="2" customFormat="1" x14ac:dyDescent="0.25"/>
    <row r="4390" s="2" customFormat="1" x14ac:dyDescent="0.25"/>
    <row r="4391" s="2" customFormat="1" x14ac:dyDescent="0.25"/>
    <row r="4392" s="2" customFormat="1" x14ac:dyDescent="0.25"/>
    <row r="4393" s="2" customFormat="1" x14ac:dyDescent="0.25"/>
    <row r="4394" s="2" customFormat="1" x14ac:dyDescent="0.25"/>
    <row r="4395" s="2" customFormat="1" x14ac:dyDescent="0.25"/>
    <row r="4396" s="2" customFormat="1" x14ac:dyDescent="0.25"/>
    <row r="4397" s="2" customFormat="1" x14ac:dyDescent="0.25"/>
    <row r="4398" s="2" customFormat="1" x14ac:dyDescent="0.25"/>
    <row r="4399" s="2" customFormat="1" x14ac:dyDescent="0.25"/>
    <row r="4400" s="2" customFormat="1" x14ac:dyDescent="0.25"/>
    <row r="4401" s="2" customFormat="1" x14ac:dyDescent="0.25"/>
    <row r="4402" s="2" customFormat="1" x14ac:dyDescent="0.25"/>
    <row r="4403" s="2" customFormat="1" x14ac:dyDescent="0.25"/>
    <row r="4404" s="2" customFormat="1" x14ac:dyDescent="0.25"/>
    <row r="4405" s="2" customFormat="1" x14ac:dyDescent="0.25"/>
    <row r="4406" s="2" customFormat="1" x14ac:dyDescent="0.25"/>
    <row r="4407" s="2" customFormat="1" x14ac:dyDescent="0.25"/>
    <row r="4408" s="2" customFormat="1" x14ac:dyDescent="0.25"/>
    <row r="4409" s="2" customFormat="1" x14ac:dyDescent="0.25"/>
    <row r="4410" s="2" customFormat="1" x14ac:dyDescent="0.25"/>
    <row r="4411" s="2" customFormat="1" x14ac:dyDescent="0.25"/>
    <row r="4412" s="2" customFormat="1" x14ac:dyDescent="0.25"/>
    <row r="4413" s="2" customFormat="1" x14ac:dyDescent="0.25"/>
    <row r="4414" s="2" customFormat="1" x14ac:dyDescent="0.25"/>
    <row r="4415" s="2" customFormat="1" x14ac:dyDescent="0.25"/>
    <row r="4416" s="2" customFormat="1" x14ac:dyDescent="0.25"/>
    <row r="4417" s="2" customFormat="1" x14ac:dyDescent="0.25"/>
    <row r="4418" s="2" customFormat="1" x14ac:dyDescent="0.25"/>
    <row r="4419" s="2" customFormat="1" x14ac:dyDescent="0.25"/>
    <row r="4420" s="2" customFormat="1" x14ac:dyDescent="0.25"/>
    <row r="4421" s="2" customFormat="1" x14ac:dyDescent="0.25"/>
    <row r="4422" s="2" customFormat="1" x14ac:dyDescent="0.25"/>
    <row r="4423" s="2" customFormat="1" x14ac:dyDescent="0.25"/>
    <row r="4424" s="2" customFormat="1" x14ac:dyDescent="0.25"/>
    <row r="4425" s="2" customFormat="1" x14ac:dyDescent="0.25"/>
    <row r="4426" s="2" customFormat="1" x14ac:dyDescent="0.25"/>
    <row r="4427" s="2" customFormat="1" x14ac:dyDescent="0.25"/>
    <row r="4428" s="2" customFormat="1" x14ac:dyDescent="0.25"/>
    <row r="4429" s="2" customFormat="1" x14ac:dyDescent="0.25"/>
    <row r="4430" s="2" customFormat="1" x14ac:dyDescent="0.25"/>
    <row r="4431" s="2" customFormat="1" x14ac:dyDescent="0.25"/>
    <row r="4432" s="2" customFormat="1" x14ac:dyDescent="0.25"/>
    <row r="4433" s="2" customFormat="1" x14ac:dyDescent="0.25"/>
    <row r="4434" s="2" customFormat="1" x14ac:dyDescent="0.25"/>
    <row r="4435" s="2" customFormat="1" x14ac:dyDescent="0.25"/>
    <row r="4436" s="2" customFormat="1" x14ac:dyDescent="0.25"/>
    <row r="4437" s="2" customFormat="1" x14ac:dyDescent="0.25"/>
    <row r="4438" s="2" customFormat="1" x14ac:dyDescent="0.25"/>
    <row r="4439" s="2" customFormat="1" x14ac:dyDescent="0.25"/>
    <row r="4440" s="2" customFormat="1" x14ac:dyDescent="0.25"/>
    <row r="4441" s="2" customFormat="1" x14ac:dyDescent="0.25"/>
    <row r="4442" s="2" customFormat="1" x14ac:dyDescent="0.25"/>
    <row r="4443" s="2" customFormat="1" x14ac:dyDescent="0.25"/>
    <row r="4444" s="2" customFormat="1" x14ac:dyDescent="0.25"/>
    <row r="4445" s="2" customFormat="1" x14ac:dyDescent="0.25"/>
    <row r="4446" s="2" customFormat="1" x14ac:dyDescent="0.25"/>
    <row r="4447" s="2" customFormat="1" x14ac:dyDescent="0.25"/>
    <row r="4448" s="2" customFormat="1" x14ac:dyDescent="0.25"/>
    <row r="4449" s="2" customFormat="1" x14ac:dyDescent="0.25"/>
    <row r="4450" s="2" customFormat="1" x14ac:dyDescent="0.25"/>
    <row r="4451" s="2" customFormat="1" x14ac:dyDescent="0.25"/>
    <row r="4452" s="2" customFormat="1" x14ac:dyDescent="0.25"/>
    <row r="4453" s="2" customFormat="1" x14ac:dyDescent="0.25"/>
    <row r="4454" s="2" customFormat="1" x14ac:dyDescent="0.25"/>
    <row r="4455" s="2" customFormat="1" x14ac:dyDescent="0.25"/>
    <row r="4456" s="2" customFormat="1" x14ac:dyDescent="0.25"/>
    <row r="4457" s="2" customFormat="1" x14ac:dyDescent="0.25"/>
    <row r="4458" s="2" customFormat="1" x14ac:dyDescent="0.25"/>
    <row r="4459" s="2" customFormat="1" x14ac:dyDescent="0.25"/>
    <row r="4460" s="2" customFormat="1" x14ac:dyDescent="0.25"/>
    <row r="4461" s="2" customFormat="1" x14ac:dyDescent="0.25"/>
    <row r="4462" s="2" customFormat="1" x14ac:dyDescent="0.25"/>
    <row r="4463" s="2" customFormat="1" x14ac:dyDescent="0.25"/>
    <row r="4464" s="2" customFormat="1" x14ac:dyDescent="0.25"/>
    <row r="4465" s="2" customFormat="1" x14ac:dyDescent="0.25"/>
    <row r="4466" s="2" customFormat="1" x14ac:dyDescent="0.25"/>
    <row r="4467" s="2" customFormat="1" x14ac:dyDescent="0.25"/>
    <row r="4468" s="2" customFormat="1" x14ac:dyDescent="0.25"/>
    <row r="4469" s="2" customFormat="1" x14ac:dyDescent="0.25"/>
    <row r="4470" s="2" customFormat="1" x14ac:dyDescent="0.25"/>
    <row r="4471" s="2" customFormat="1" x14ac:dyDescent="0.25"/>
    <row r="4472" s="2" customFormat="1" x14ac:dyDescent="0.25"/>
    <row r="4473" s="2" customFormat="1" x14ac:dyDescent="0.25"/>
    <row r="4474" s="2" customFormat="1" x14ac:dyDescent="0.25"/>
    <row r="4475" s="2" customFormat="1" x14ac:dyDescent="0.25"/>
    <row r="4476" s="2" customFormat="1" x14ac:dyDescent="0.25"/>
    <row r="4477" s="2" customFormat="1" x14ac:dyDescent="0.25"/>
    <row r="4478" s="2" customFormat="1" x14ac:dyDescent="0.25"/>
    <row r="4479" s="2" customFormat="1" x14ac:dyDescent="0.25"/>
    <row r="4480" s="2" customFormat="1" x14ac:dyDescent="0.25"/>
    <row r="4481" s="2" customFormat="1" x14ac:dyDescent="0.25"/>
    <row r="4482" s="2" customFormat="1" x14ac:dyDescent="0.25"/>
    <row r="4483" s="2" customFormat="1" x14ac:dyDescent="0.25"/>
    <row r="4484" s="2" customFormat="1" x14ac:dyDescent="0.25"/>
    <row r="4485" s="2" customFormat="1" x14ac:dyDescent="0.25"/>
    <row r="4486" s="2" customFormat="1" x14ac:dyDescent="0.25"/>
    <row r="4487" s="2" customFormat="1" x14ac:dyDescent="0.25"/>
    <row r="4488" s="2" customFormat="1" x14ac:dyDescent="0.25"/>
    <row r="4489" s="2" customFormat="1" x14ac:dyDescent="0.25"/>
    <row r="4490" s="2" customFormat="1" x14ac:dyDescent="0.25"/>
    <row r="4491" s="2" customFormat="1" x14ac:dyDescent="0.25"/>
    <row r="4492" s="2" customFormat="1" x14ac:dyDescent="0.25"/>
    <row r="4493" s="2" customFormat="1" x14ac:dyDescent="0.25"/>
    <row r="4494" s="2" customFormat="1" x14ac:dyDescent="0.25"/>
    <row r="4495" s="2" customFormat="1" x14ac:dyDescent="0.25"/>
    <row r="4496" s="2" customFormat="1" x14ac:dyDescent="0.25"/>
    <row r="4497" s="2" customFormat="1" x14ac:dyDescent="0.25"/>
    <row r="4498" s="2" customFormat="1" x14ac:dyDescent="0.25"/>
    <row r="4499" s="2" customFormat="1" x14ac:dyDescent="0.25"/>
    <row r="4500" s="2" customFormat="1" x14ac:dyDescent="0.25"/>
    <row r="4501" s="2" customFormat="1" x14ac:dyDescent="0.25"/>
    <row r="4502" s="2" customFormat="1" x14ac:dyDescent="0.25"/>
    <row r="4503" s="2" customFormat="1" x14ac:dyDescent="0.25"/>
    <row r="4504" s="2" customFormat="1" x14ac:dyDescent="0.25"/>
    <row r="4505" s="2" customFormat="1" x14ac:dyDescent="0.25"/>
    <row r="4506" s="2" customFormat="1" x14ac:dyDescent="0.25"/>
    <row r="4507" s="2" customFormat="1" x14ac:dyDescent="0.25"/>
    <row r="4508" s="2" customFormat="1" x14ac:dyDescent="0.25"/>
    <row r="4509" s="2" customFormat="1" x14ac:dyDescent="0.25"/>
    <row r="4510" s="2" customFormat="1" x14ac:dyDescent="0.25"/>
    <row r="4511" s="2" customFormat="1" x14ac:dyDescent="0.25"/>
    <row r="4512" s="2" customFormat="1" x14ac:dyDescent="0.25"/>
    <row r="4513" s="2" customFormat="1" x14ac:dyDescent="0.25"/>
    <row r="4514" s="2" customFormat="1" x14ac:dyDescent="0.25"/>
    <row r="4515" s="2" customFormat="1" x14ac:dyDescent="0.25"/>
    <row r="4516" s="2" customFormat="1" x14ac:dyDescent="0.25"/>
    <row r="4517" s="2" customFormat="1" x14ac:dyDescent="0.25"/>
    <row r="4518" s="2" customFormat="1" x14ac:dyDescent="0.25"/>
    <row r="4519" s="2" customFormat="1" x14ac:dyDescent="0.25"/>
    <row r="4520" s="2" customFormat="1" x14ac:dyDescent="0.25"/>
    <row r="4521" s="2" customFormat="1" x14ac:dyDescent="0.25"/>
    <row r="4522" s="2" customFormat="1" x14ac:dyDescent="0.25"/>
    <row r="4523" s="2" customFormat="1" x14ac:dyDescent="0.25"/>
    <row r="4524" s="2" customFormat="1" x14ac:dyDescent="0.25"/>
    <row r="4525" s="2" customFormat="1" x14ac:dyDescent="0.25"/>
    <row r="4526" s="2" customFormat="1" x14ac:dyDescent="0.25"/>
    <row r="4527" s="2" customFormat="1" x14ac:dyDescent="0.25"/>
    <row r="4528" s="2" customFormat="1" x14ac:dyDescent="0.25"/>
    <row r="4529" s="2" customFormat="1" x14ac:dyDescent="0.25"/>
    <row r="4530" s="2" customFormat="1" x14ac:dyDescent="0.25"/>
    <row r="4531" s="2" customFormat="1" x14ac:dyDescent="0.25"/>
    <row r="4532" s="2" customFormat="1" x14ac:dyDescent="0.25"/>
    <row r="4533" s="2" customFormat="1" x14ac:dyDescent="0.25"/>
    <row r="4534" s="2" customFormat="1" x14ac:dyDescent="0.25"/>
    <row r="4535" s="2" customFormat="1" x14ac:dyDescent="0.25"/>
    <row r="4536" s="2" customFormat="1" x14ac:dyDescent="0.25"/>
    <row r="4537" s="2" customFormat="1" x14ac:dyDescent="0.25"/>
    <row r="4538" s="2" customFormat="1" x14ac:dyDescent="0.25"/>
    <row r="4539" s="2" customFormat="1" x14ac:dyDescent="0.25"/>
    <row r="4540" s="2" customFormat="1" x14ac:dyDescent="0.25"/>
    <row r="4541" s="2" customFormat="1" x14ac:dyDescent="0.25"/>
    <row r="4542" s="2" customFormat="1" x14ac:dyDescent="0.25"/>
    <row r="4543" s="2" customFormat="1" x14ac:dyDescent="0.25"/>
    <row r="4544" s="2" customFormat="1" x14ac:dyDescent="0.25"/>
    <row r="4545" s="2" customFormat="1" x14ac:dyDescent="0.25"/>
    <row r="4546" s="2" customFormat="1" x14ac:dyDescent="0.25"/>
    <row r="4547" s="2" customFormat="1" x14ac:dyDescent="0.25"/>
    <row r="4548" s="2" customFormat="1" x14ac:dyDescent="0.25"/>
    <row r="4549" s="2" customFormat="1" x14ac:dyDescent="0.25"/>
    <row r="4550" s="2" customFormat="1" x14ac:dyDescent="0.25"/>
    <row r="4551" s="2" customFormat="1" x14ac:dyDescent="0.25"/>
    <row r="4552" s="2" customFormat="1" x14ac:dyDescent="0.25"/>
    <row r="4553" s="2" customFormat="1" x14ac:dyDescent="0.25"/>
    <row r="4554" s="2" customFormat="1" x14ac:dyDescent="0.25"/>
    <row r="4555" s="2" customFormat="1" x14ac:dyDescent="0.25"/>
    <row r="4556" s="2" customFormat="1" x14ac:dyDescent="0.25"/>
    <row r="4557" s="2" customFormat="1" x14ac:dyDescent="0.25"/>
    <row r="4558" s="2" customFormat="1" x14ac:dyDescent="0.25"/>
    <row r="4559" s="2" customFormat="1" x14ac:dyDescent="0.25"/>
    <row r="4560" s="2" customFormat="1" x14ac:dyDescent="0.25"/>
    <row r="4561" s="2" customFormat="1" x14ac:dyDescent="0.25"/>
    <row r="4562" s="2" customFormat="1" x14ac:dyDescent="0.25"/>
    <row r="4563" s="2" customFormat="1" x14ac:dyDescent="0.25"/>
    <row r="4564" s="2" customFormat="1" x14ac:dyDescent="0.25"/>
    <row r="4565" s="2" customFormat="1" x14ac:dyDescent="0.25"/>
    <row r="4566" s="2" customFormat="1" x14ac:dyDescent="0.25"/>
    <row r="4567" s="2" customFormat="1" x14ac:dyDescent="0.25"/>
    <row r="4568" s="2" customFormat="1" x14ac:dyDescent="0.25"/>
    <row r="4569" s="2" customFormat="1" x14ac:dyDescent="0.25"/>
    <row r="4570" s="2" customFormat="1" x14ac:dyDescent="0.25"/>
    <row r="4571" s="2" customFormat="1" x14ac:dyDescent="0.25"/>
    <row r="4572" s="2" customFormat="1" x14ac:dyDescent="0.25"/>
    <row r="4573" s="2" customFormat="1" x14ac:dyDescent="0.25"/>
    <row r="4574" s="2" customFormat="1" x14ac:dyDescent="0.25"/>
    <row r="4575" s="2" customFormat="1" x14ac:dyDescent="0.25"/>
    <row r="4576" s="2" customFormat="1" x14ac:dyDescent="0.25"/>
    <row r="4577" s="2" customFormat="1" x14ac:dyDescent="0.25"/>
    <row r="4578" s="2" customFormat="1" x14ac:dyDescent="0.25"/>
    <row r="4579" s="2" customFormat="1" x14ac:dyDescent="0.25"/>
    <row r="4580" s="2" customFormat="1" x14ac:dyDescent="0.25"/>
    <row r="4581" s="2" customFormat="1" x14ac:dyDescent="0.25"/>
    <row r="4582" s="2" customFormat="1" x14ac:dyDescent="0.25"/>
    <row r="4583" s="2" customFormat="1" x14ac:dyDescent="0.25"/>
    <row r="4584" s="2" customFormat="1" x14ac:dyDescent="0.25"/>
    <row r="4585" s="2" customFormat="1" x14ac:dyDescent="0.25"/>
    <row r="4586" s="2" customFormat="1" x14ac:dyDescent="0.25"/>
    <row r="4587" s="2" customFormat="1" x14ac:dyDescent="0.25"/>
    <row r="4588" s="2" customFormat="1" x14ac:dyDescent="0.25"/>
    <row r="4589" s="2" customFormat="1" x14ac:dyDescent="0.25"/>
    <row r="4590" s="2" customFormat="1" x14ac:dyDescent="0.25"/>
    <row r="4591" s="2" customFormat="1" x14ac:dyDescent="0.25"/>
    <row r="4592" s="2" customFormat="1" x14ac:dyDescent="0.25"/>
    <row r="4593" s="2" customFormat="1" x14ac:dyDescent="0.25"/>
    <row r="4594" s="2" customFormat="1" x14ac:dyDescent="0.25"/>
    <row r="4595" s="2" customFormat="1" x14ac:dyDescent="0.25"/>
    <row r="4596" s="2" customFormat="1" x14ac:dyDescent="0.25"/>
    <row r="4597" s="2" customFormat="1" x14ac:dyDescent="0.25"/>
    <row r="4598" s="2" customFormat="1" x14ac:dyDescent="0.25"/>
    <row r="4599" s="2" customFormat="1" x14ac:dyDescent="0.25"/>
    <row r="4600" s="2" customFormat="1" x14ac:dyDescent="0.25"/>
    <row r="4601" s="2" customFormat="1" x14ac:dyDescent="0.25"/>
    <row r="4602" s="2" customFormat="1" x14ac:dyDescent="0.25"/>
    <row r="4603" s="2" customFormat="1" x14ac:dyDescent="0.25"/>
    <row r="4604" s="2" customFormat="1" x14ac:dyDescent="0.25"/>
    <row r="4605" s="2" customFormat="1" x14ac:dyDescent="0.25"/>
    <row r="4606" s="2" customFormat="1" x14ac:dyDescent="0.25"/>
    <row r="4607" s="2" customFormat="1" x14ac:dyDescent="0.25"/>
    <row r="4608" s="2" customFormat="1" x14ac:dyDescent="0.25"/>
    <row r="4609" s="2" customFormat="1" x14ac:dyDescent="0.25"/>
    <row r="4610" s="2" customFormat="1" x14ac:dyDescent="0.25"/>
    <row r="4611" s="2" customFormat="1" x14ac:dyDescent="0.25"/>
    <row r="4612" s="2" customFormat="1" x14ac:dyDescent="0.25"/>
    <row r="4613" s="2" customFormat="1" x14ac:dyDescent="0.25"/>
    <row r="4614" s="2" customFormat="1" x14ac:dyDescent="0.25"/>
    <row r="4615" s="2" customFormat="1" x14ac:dyDescent="0.25"/>
    <row r="4616" s="2" customFormat="1" x14ac:dyDescent="0.25"/>
    <row r="4617" s="2" customFormat="1" x14ac:dyDescent="0.25"/>
    <row r="4618" s="2" customFormat="1" x14ac:dyDescent="0.25"/>
    <row r="4619" s="2" customFormat="1" x14ac:dyDescent="0.25"/>
    <row r="4620" s="2" customFormat="1" x14ac:dyDescent="0.25"/>
    <row r="4621" s="2" customFormat="1" x14ac:dyDescent="0.25"/>
    <row r="4622" s="2" customFormat="1" x14ac:dyDescent="0.25"/>
    <row r="4623" s="2" customFormat="1" x14ac:dyDescent="0.25"/>
    <row r="4624" s="2" customFormat="1" x14ac:dyDescent="0.25"/>
    <row r="4625" s="2" customFormat="1" x14ac:dyDescent="0.25"/>
    <row r="4626" s="2" customFormat="1" x14ac:dyDescent="0.25"/>
    <row r="4627" s="2" customFormat="1" x14ac:dyDescent="0.25"/>
    <row r="4628" s="2" customFormat="1" x14ac:dyDescent="0.25"/>
    <row r="4629" s="2" customFormat="1" x14ac:dyDescent="0.25"/>
    <row r="4630" s="2" customFormat="1" x14ac:dyDescent="0.25"/>
    <row r="4631" s="2" customFormat="1" x14ac:dyDescent="0.25"/>
    <row r="4632" s="2" customFormat="1" x14ac:dyDescent="0.25"/>
    <row r="4633" s="2" customFormat="1" x14ac:dyDescent="0.25"/>
    <row r="4634" s="2" customFormat="1" x14ac:dyDescent="0.25"/>
    <row r="4635" s="2" customFormat="1" x14ac:dyDescent="0.25"/>
    <row r="4636" s="2" customFormat="1" x14ac:dyDescent="0.25"/>
    <row r="4637" s="2" customFormat="1" x14ac:dyDescent="0.25"/>
    <row r="4638" s="2" customFormat="1" x14ac:dyDescent="0.25"/>
    <row r="4639" s="2" customFormat="1" x14ac:dyDescent="0.25"/>
    <row r="4640" s="2" customFormat="1" x14ac:dyDescent="0.25"/>
    <row r="4641" s="2" customFormat="1" x14ac:dyDescent="0.25"/>
    <row r="4642" s="2" customFormat="1" x14ac:dyDescent="0.25"/>
    <row r="4643" s="2" customFormat="1" x14ac:dyDescent="0.25"/>
    <row r="4644" s="2" customFormat="1" x14ac:dyDescent="0.25"/>
    <row r="4645" s="2" customFormat="1" x14ac:dyDescent="0.25"/>
    <row r="4646" s="2" customFormat="1" x14ac:dyDescent="0.25"/>
    <row r="4647" s="2" customFormat="1" x14ac:dyDescent="0.25"/>
    <row r="4648" s="2" customFormat="1" x14ac:dyDescent="0.25"/>
    <row r="4649" s="2" customFormat="1" x14ac:dyDescent="0.25"/>
    <row r="4650" s="2" customFormat="1" x14ac:dyDescent="0.25"/>
    <row r="4651" s="2" customFormat="1" x14ac:dyDescent="0.25"/>
    <row r="4652" s="2" customFormat="1" x14ac:dyDescent="0.25"/>
    <row r="4653" s="2" customFormat="1" x14ac:dyDescent="0.25"/>
    <row r="4654" s="2" customFormat="1" x14ac:dyDescent="0.25"/>
    <row r="4655" s="2" customFormat="1" x14ac:dyDescent="0.25"/>
    <row r="4656" s="2" customFormat="1" x14ac:dyDescent="0.25"/>
    <row r="4657" s="2" customFormat="1" x14ac:dyDescent="0.25"/>
    <row r="4658" s="2" customFormat="1" x14ac:dyDescent="0.25"/>
    <row r="4659" s="2" customFormat="1" x14ac:dyDescent="0.25"/>
    <row r="4660" s="2" customFormat="1" x14ac:dyDescent="0.25"/>
    <row r="4661" s="2" customFormat="1" x14ac:dyDescent="0.25"/>
    <row r="4662" s="2" customFormat="1" x14ac:dyDescent="0.25"/>
    <row r="4663" s="2" customFormat="1" x14ac:dyDescent="0.25"/>
    <row r="4664" s="2" customFormat="1" x14ac:dyDescent="0.25"/>
    <row r="4665" s="2" customFormat="1" x14ac:dyDescent="0.25"/>
    <row r="4666" s="2" customFormat="1" x14ac:dyDescent="0.25"/>
    <row r="4667" s="2" customFormat="1" x14ac:dyDescent="0.25"/>
    <row r="4668" s="2" customFormat="1" x14ac:dyDescent="0.25"/>
    <row r="4669" s="2" customFormat="1" x14ac:dyDescent="0.25"/>
    <row r="4670" s="2" customFormat="1" x14ac:dyDescent="0.25"/>
    <row r="4671" s="2" customFormat="1" x14ac:dyDescent="0.25"/>
    <row r="4672" s="2" customFormat="1" x14ac:dyDescent="0.25"/>
    <row r="4673" s="2" customFormat="1" x14ac:dyDescent="0.25"/>
    <row r="4674" s="2" customFormat="1" x14ac:dyDescent="0.25"/>
    <row r="4675" s="2" customFormat="1" x14ac:dyDescent="0.25"/>
    <row r="4676" s="2" customFormat="1" x14ac:dyDescent="0.25"/>
    <row r="4677" s="2" customFormat="1" x14ac:dyDescent="0.25"/>
    <row r="4678" s="2" customFormat="1" x14ac:dyDescent="0.25"/>
    <row r="4679" s="2" customFormat="1" x14ac:dyDescent="0.25"/>
    <row r="4680" s="2" customFormat="1" x14ac:dyDescent="0.25"/>
    <row r="4681" s="2" customFormat="1" x14ac:dyDescent="0.25"/>
    <row r="4682" s="2" customFormat="1" x14ac:dyDescent="0.25"/>
    <row r="4683" s="2" customFormat="1" x14ac:dyDescent="0.25"/>
    <row r="4684" s="2" customFormat="1" x14ac:dyDescent="0.25"/>
    <row r="4685" s="2" customFormat="1" x14ac:dyDescent="0.25"/>
    <row r="4686" s="2" customFormat="1" x14ac:dyDescent="0.25"/>
    <row r="4687" s="2" customFormat="1" x14ac:dyDescent="0.25"/>
    <row r="4688" s="2" customFormat="1" x14ac:dyDescent="0.25"/>
    <row r="4689" s="2" customFormat="1" x14ac:dyDescent="0.25"/>
    <row r="4690" s="2" customFormat="1" x14ac:dyDescent="0.25"/>
    <row r="4691" s="2" customFormat="1" x14ac:dyDescent="0.25"/>
    <row r="4692" s="2" customFormat="1" x14ac:dyDescent="0.25"/>
    <row r="4693" s="2" customFormat="1" x14ac:dyDescent="0.25"/>
    <row r="4694" s="2" customFormat="1" x14ac:dyDescent="0.25"/>
    <row r="4695" s="2" customFormat="1" x14ac:dyDescent="0.25"/>
    <row r="4696" s="2" customFormat="1" x14ac:dyDescent="0.25"/>
    <row r="4697" s="2" customFormat="1" x14ac:dyDescent="0.25"/>
    <row r="4698" s="2" customFormat="1" x14ac:dyDescent="0.25"/>
    <row r="4699" s="2" customFormat="1" x14ac:dyDescent="0.25"/>
    <row r="4700" s="2" customFormat="1" x14ac:dyDescent="0.25"/>
    <row r="4701" s="2" customFormat="1" x14ac:dyDescent="0.25"/>
    <row r="4702" s="2" customFormat="1" x14ac:dyDescent="0.25"/>
    <row r="4703" s="2" customFormat="1" x14ac:dyDescent="0.25"/>
    <row r="4704" s="2" customFormat="1" x14ac:dyDescent="0.25"/>
    <row r="4705" s="2" customFormat="1" x14ac:dyDescent="0.25"/>
    <row r="4706" s="2" customFormat="1" x14ac:dyDescent="0.25"/>
    <row r="4707" s="2" customFormat="1" x14ac:dyDescent="0.25"/>
    <row r="4708" s="2" customFormat="1" x14ac:dyDescent="0.25"/>
    <row r="4709" s="2" customFormat="1" x14ac:dyDescent="0.25"/>
    <row r="4710" s="2" customFormat="1" x14ac:dyDescent="0.25"/>
    <row r="4711" s="2" customFormat="1" x14ac:dyDescent="0.25"/>
    <row r="4712" s="2" customFormat="1" x14ac:dyDescent="0.25"/>
    <row r="4713" s="2" customFormat="1" x14ac:dyDescent="0.25"/>
    <row r="4714" s="2" customFormat="1" x14ac:dyDescent="0.25"/>
    <row r="4715" s="2" customFormat="1" x14ac:dyDescent="0.25"/>
    <row r="4716" s="2" customFormat="1" x14ac:dyDescent="0.25"/>
    <row r="4717" s="2" customFormat="1" x14ac:dyDescent="0.25"/>
    <row r="4718" s="2" customFormat="1" x14ac:dyDescent="0.25"/>
    <row r="4719" s="2" customFormat="1" x14ac:dyDescent="0.25"/>
    <row r="4720" s="2" customFormat="1" x14ac:dyDescent="0.25"/>
    <row r="4721" s="2" customFormat="1" x14ac:dyDescent="0.25"/>
    <row r="4722" s="2" customFormat="1" x14ac:dyDescent="0.25"/>
    <row r="4723" s="2" customFormat="1" x14ac:dyDescent="0.25"/>
    <row r="4724" s="2" customFormat="1" x14ac:dyDescent="0.25"/>
    <row r="4725" s="2" customFormat="1" x14ac:dyDescent="0.25"/>
    <row r="4726" s="2" customFormat="1" x14ac:dyDescent="0.25"/>
    <row r="4727" s="2" customFormat="1" x14ac:dyDescent="0.25"/>
    <row r="4728" s="2" customFormat="1" x14ac:dyDescent="0.25"/>
    <row r="4729" s="2" customFormat="1" x14ac:dyDescent="0.25"/>
    <row r="4730" s="2" customFormat="1" x14ac:dyDescent="0.25"/>
    <row r="4731" s="2" customFormat="1" x14ac:dyDescent="0.25"/>
    <row r="4732" s="2" customFormat="1" x14ac:dyDescent="0.25"/>
    <row r="4733" s="2" customFormat="1" x14ac:dyDescent="0.25"/>
    <row r="4734" s="2" customFormat="1" x14ac:dyDescent="0.25"/>
    <row r="4735" s="2" customFormat="1" x14ac:dyDescent="0.25"/>
    <row r="4736" s="2" customFormat="1" x14ac:dyDescent="0.25"/>
    <row r="4737" s="2" customFormat="1" x14ac:dyDescent="0.25"/>
    <row r="4738" s="2" customFormat="1" x14ac:dyDescent="0.25"/>
    <row r="4739" s="2" customFormat="1" x14ac:dyDescent="0.25"/>
    <row r="4740" s="2" customFormat="1" x14ac:dyDescent="0.25"/>
    <row r="4741" s="2" customFormat="1" x14ac:dyDescent="0.25"/>
    <row r="4742" s="2" customFormat="1" x14ac:dyDescent="0.25"/>
    <row r="4743" s="2" customFormat="1" x14ac:dyDescent="0.25"/>
    <row r="4744" s="2" customFormat="1" x14ac:dyDescent="0.25"/>
    <row r="4745" s="2" customFormat="1" x14ac:dyDescent="0.25"/>
    <row r="4746" s="2" customFormat="1" x14ac:dyDescent="0.25"/>
    <row r="4747" s="2" customFormat="1" x14ac:dyDescent="0.25"/>
    <row r="4748" s="2" customFormat="1" x14ac:dyDescent="0.25"/>
    <row r="4749" s="2" customFormat="1" x14ac:dyDescent="0.25"/>
    <row r="4750" s="2" customFormat="1" x14ac:dyDescent="0.25"/>
    <row r="4751" s="2" customFormat="1" x14ac:dyDescent="0.25"/>
    <row r="4752" s="2" customFormat="1" x14ac:dyDescent="0.25"/>
    <row r="4753" s="2" customFormat="1" x14ac:dyDescent="0.25"/>
    <row r="4754" s="2" customFormat="1" x14ac:dyDescent="0.25"/>
    <row r="4755" s="2" customFormat="1" x14ac:dyDescent="0.25"/>
    <row r="4756" s="2" customFormat="1" x14ac:dyDescent="0.25"/>
    <row r="4757" s="2" customFormat="1" x14ac:dyDescent="0.25"/>
    <row r="4758" s="2" customFormat="1" x14ac:dyDescent="0.25"/>
    <row r="4759" s="2" customFormat="1" x14ac:dyDescent="0.25"/>
    <row r="4760" s="2" customFormat="1" x14ac:dyDescent="0.25"/>
    <row r="4761" s="2" customFormat="1" x14ac:dyDescent="0.25"/>
    <row r="4762" s="2" customFormat="1" x14ac:dyDescent="0.25"/>
    <row r="4763" s="2" customFormat="1" x14ac:dyDescent="0.25"/>
    <row r="4764" s="2" customFormat="1" x14ac:dyDescent="0.25"/>
    <row r="4765" s="2" customFormat="1" x14ac:dyDescent="0.25"/>
    <row r="4766" s="2" customFormat="1" x14ac:dyDescent="0.25"/>
    <row r="4767" s="2" customFormat="1" x14ac:dyDescent="0.25"/>
    <row r="4768" s="2" customFormat="1" x14ac:dyDescent="0.25"/>
    <row r="4769" s="2" customFormat="1" x14ac:dyDescent="0.25"/>
    <row r="4770" s="2" customFormat="1" x14ac:dyDescent="0.25"/>
    <row r="4771" s="2" customFormat="1" x14ac:dyDescent="0.25"/>
    <row r="4772" s="2" customFormat="1" x14ac:dyDescent="0.25"/>
    <row r="4773" s="2" customFormat="1" x14ac:dyDescent="0.25"/>
    <row r="4774" s="2" customFormat="1" x14ac:dyDescent="0.25"/>
    <row r="4775" s="2" customFormat="1" x14ac:dyDescent="0.25"/>
    <row r="4776" s="2" customFormat="1" x14ac:dyDescent="0.25"/>
    <row r="4777" s="2" customFormat="1" x14ac:dyDescent="0.25"/>
    <row r="4778" s="2" customFormat="1" x14ac:dyDescent="0.25"/>
    <row r="4779" s="2" customFormat="1" x14ac:dyDescent="0.25"/>
    <row r="4780" s="2" customFormat="1" x14ac:dyDescent="0.25"/>
    <row r="4781" s="2" customFormat="1" x14ac:dyDescent="0.25"/>
    <row r="4782" s="2" customFormat="1" x14ac:dyDescent="0.25"/>
    <row r="4783" s="2" customFormat="1" x14ac:dyDescent="0.25"/>
    <row r="4784" s="2" customFormat="1" x14ac:dyDescent="0.25"/>
    <row r="4785" s="2" customFormat="1" x14ac:dyDescent="0.25"/>
    <row r="4786" s="2" customFormat="1" x14ac:dyDescent="0.25"/>
    <row r="4787" s="2" customFormat="1" x14ac:dyDescent="0.25"/>
    <row r="4788" s="2" customFormat="1" x14ac:dyDescent="0.25"/>
    <row r="4789" s="2" customFormat="1" x14ac:dyDescent="0.25"/>
    <row r="4790" s="2" customFormat="1" x14ac:dyDescent="0.25"/>
    <row r="4791" s="2" customFormat="1" x14ac:dyDescent="0.25"/>
    <row r="4792" s="2" customFormat="1" x14ac:dyDescent="0.25"/>
    <row r="4793" s="2" customFormat="1" x14ac:dyDescent="0.25"/>
    <row r="4794" s="2" customFormat="1" x14ac:dyDescent="0.25"/>
    <row r="4795" s="2" customFormat="1" x14ac:dyDescent="0.25"/>
    <row r="4796" s="2" customFormat="1" x14ac:dyDescent="0.25"/>
    <row r="4797" s="2" customFormat="1" x14ac:dyDescent="0.25"/>
    <row r="4798" s="2" customFormat="1" x14ac:dyDescent="0.25"/>
    <row r="4799" s="2" customFormat="1" x14ac:dyDescent="0.25"/>
    <row r="4800" s="2" customFormat="1" x14ac:dyDescent="0.25"/>
    <row r="4801" s="2" customFormat="1" x14ac:dyDescent="0.25"/>
    <row r="4802" s="2" customFormat="1" x14ac:dyDescent="0.25"/>
    <row r="4803" s="2" customFormat="1" x14ac:dyDescent="0.25"/>
    <row r="4804" s="2" customFormat="1" x14ac:dyDescent="0.25"/>
    <row r="4805" s="2" customFormat="1" x14ac:dyDescent="0.25"/>
    <row r="4806" s="2" customFormat="1" x14ac:dyDescent="0.25"/>
    <row r="4807" s="2" customFormat="1" x14ac:dyDescent="0.25"/>
    <row r="4808" s="2" customFormat="1" x14ac:dyDescent="0.25"/>
    <row r="4809" s="2" customFormat="1" x14ac:dyDescent="0.25"/>
    <row r="4810" s="2" customFormat="1" x14ac:dyDescent="0.25"/>
    <row r="4811" s="2" customFormat="1" x14ac:dyDescent="0.25"/>
    <row r="4812" s="2" customFormat="1" x14ac:dyDescent="0.25"/>
    <row r="4813" s="2" customFormat="1" x14ac:dyDescent="0.25"/>
    <row r="4814" s="2" customFormat="1" x14ac:dyDescent="0.25"/>
    <row r="4815" s="2" customFormat="1" x14ac:dyDescent="0.25"/>
    <row r="4816" s="2" customFormat="1" x14ac:dyDescent="0.25"/>
    <row r="4817" s="2" customFormat="1" x14ac:dyDescent="0.25"/>
    <row r="4818" s="2" customFormat="1" x14ac:dyDescent="0.25"/>
    <row r="4819" s="2" customFormat="1" x14ac:dyDescent="0.25"/>
    <row r="4820" s="2" customFormat="1" x14ac:dyDescent="0.25"/>
    <row r="4821" s="2" customFormat="1" x14ac:dyDescent="0.25"/>
    <row r="4822" s="2" customFormat="1" x14ac:dyDescent="0.25"/>
    <row r="4823" s="2" customFormat="1" x14ac:dyDescent="0.25"/>
    <row r="4824" s="2" customFormat="1" x14ac:dyDescent="0.25"/>
    <row r="4825" s="2" customFormat="1" x14ac:dyDescent="0.25"/>
    <row r="4826" s="2" customFormat="1" x14ac:dyDescent="0.25"/>
    <row r="4827" s="2" customFormat="1" x14ac:dyDescent="0.25"/>
    <row r="4828" s="2" customFormat="1" x14ac:dyDescent="0.25"/>
    <row r="4829" s="2" customFormat="1" x14ac:dyDescent="0.25"/>
    <row r="4830" s="2" customFormat="1" x14ac:dyDescent="0.25"/>
    <row r="4831" s="2" customFormat="1" x14ac:dyDescent="0.25"/>
    <row r="4832" s="2" customFormat="1" x14ac:dyDescent="0.25"/>
    <row r="4833" s="2" customFormat="1" x14ac:dyDescent="0.25"/>
    <row r="4834" s="2" customFormat="1" x14ac:dyDescent="0.25"/>
    <row r="4835" s="2" customFormat="1" x14ac:dyDescent="0.25"/>
    <row r="4836" s="2" customFormat="1" x14ac:dyDescent="0.25"/>
    <row r="4837" s="2" customFormat="1" x14ac:dyDescent="0.25"/>
    <row r="4838" s="2" customFormat="1" x14ac:dyDescent="0.25"/>
    <row r="4839" s="2" customFormat="1" x14ac:dyDescent="0.25"/>
    <row r="4840" s="2" customFormat="1" x14ac:dyDescent="0.25"/>
    <row r="4841" s="2" customFormat="1" x14ac:dyDescent="0.25"/>
    <row r="4842" s="2" customFormat="1" x14ac:dyDescent="0.25"/>
    <row r="4843" s="2" customFormat="1" x14ac:dyDescent="0.25"/>
    <row r="4844" s="2" customFormat="1" x14ac:dyDescent="0.25"/>
    <row r="4845" s="2" customFormat="1" x14ac:dyDescent="0.25"/>
    <row r="4846" s="2" customFormat="1" x14ac:dyDescent="0.25"/>
    <row r="4847" s="2" customFormat="1" x14ac:dyDescent="0.25"/>
    <row r="4848" s="2" customFormat="1" x14ac:dyDescent="0.25"/>
    <row r="4849" s="2" customFormat="1" x14ac:dyDescent="0.25"/>
    <row r="4850" s="2" customFormat="1" x14ac:dyDescent="0.25"/>
    <row r="4851" s="2" customFormat="1" x14ac:dyDescent="0.25"/>
    <row r="4852" s="2" customFormat="1" x14ac:dyDescent="0.25"/>
    <row r="4853" s="2" customFormat="1" x14ac:dyDescent="0.25"/>
    <row r="4854" s="2" customFormat="1" x14ac:dyDescent="0.25"/>
    <row r="4855" s="2" customFormat="1" x14ac:dyDescent="0.25"/>
    <row r="4856" s="2" customFormat="1" x14ac:dyDescent="0.25"/>
    <row r="4857" s="2" customFormat="1" x14ac:dyDescent="0.25"/>
    <row r="4858" s="2" customFormat="1" x14ac:dyDescent="0.25"/>
    <row r="4859" s="2" customFormat="1" x14ac:dyDescent="0.25"/>
    <row r="4860" s="2" customFormat="1" x14ac:dyDescent="0.25"/>
    <row r="4861" s="2" customFormat="1" x14ac:dyDescent="0.25"/>
    <row r="4862" s="2" customFormat="1" x14ac:dyDescent="0.25"/>
    <row r="4863" s="2" customFormat="1" x14ac:dyDescent="0.25"/>
    <row r="4864" s="2" customFormat="1" x14ac:dyDescent="0.25"/>
    <row r="4865" s="2" customFormat="1" x14ac:dyDescent="0.25"/>
    <row r="4866" s="2" customFormat="1" x14ac:dyDescent="0.25"/>
    <row r="4867" s="2" customFormat="1" x14ac:dyDescent="0.25"/>
    <row r="4868" s="2" customFormat="1" x14ac:dyDescent="0.25"/>
    <row r="4869" s="2" customFormat="1" x14ac:dyDescent="0.25"/>
    <row r="4870" s="2" customFormat="1" x14ac:dyDescent="0.25"/>
    <row r="4871" s="2" customFormat="1" x14ac:dyDescent="0.25"/>
    <row r="4872" s="2" customFormat="1" x14ac:dyDescent="0.25"/>
    <row r="4873" s="2" customFormat="1" x14ac:dyDescent="0.25"/>
    <row r="4874" s="2" customFormat="1" x14ac:dyDescent="0.25"/>
    <row r="4875" s="2" customFormat="1" x14ac:dyDescent="0.25"/>
    <row r="4876" s="2" customFormat="1" x14ac:dyDescent="0.25"/>
    <row r="4877" s="2" customFormat="1" x14ac:dyDescent="0.25"/>
    <row r="4878" s="2" customFormat="1" x14ac:dyDescent="0.25"/>
    <row r="4879" s="2" customFormat="1" x14ac:dyDescent="0.25"/>
    <row r="4880" s="2" customFormat="1" x14ac:dyDescent="0.25"/>
    <row r="4881" s="2" customFormat="1" x14ac:dyDescent="0.25"/>
    <row r="4882" s="2" customFormat="1" x14ac:dyDescent="0.25"/>
    <row r="4883" s="2" customFormat="1" x14ac:dyDescent="0.25"/>
    <row r="4884" s="2" customFormat="1" x14ac:dyDescent="0.25"/>
    <row r="4885" s="2" customFormat="1" x14ac:dyDescent="0.25"/>
    <row r="4886" s="2" customFormat="1" x14ac:dyDescent="0.25"/>
    <row r="4887" s="2" customFormat="1" x14ac:dyDescent="0.25"/>
    <row r="4888" s="2" customFormat="1" x14ac:dyDescent="0.25"/>
    <row r="4889" s="2" customFormat="1" x14ac:dyDescent="0.25"/>
    <row r="4890" s="2" customFormat="1" x14ac:dyDescent="0.25"/>
    <row r="4891" s="2" customFormat="1" x14ac:dyDescent="0.25"/>
    <row r="4892" s="2" customFormat="1" x14ac:dyDescent="0.25"/>
    <row r="4893" s="2" customFormat="1" x14ac:dyDescent="0.25"/>
    <row r="4894" s="2" customFormat="1" x14ac:dyDescent="0.25"/>
    <row r="4895" s="2" customFormat="1" x14ac:dyDescent="0.25"/>
    <row r="4896" s="2" customFormat="1" x14ac:dyDescent="0.25"/>
    <row r="4897" s="2" customFormat="1" x14ac:dyDescent="0.25"/>
    <row r="4898" s="2" customFormat="1" x14ac:dyDescent="0.25"/>
    <row r="4899" s="2" customFormat="1" x14ac:dyDescent="0.25"/>
    <row r="4900" s="2" customFormat="1" x14ac:dyDescent="0.25"/>
    <row r="4901" s="2" customFormat="1" x14ac:dyDescent="0.25"/>
    <row r="4902" s="2" customFormat="1" x14ac:dyDescent="0.25"/>
    <row r="4903" s="2" customFormat="1" x14ac:dyDescent="0.25"/>
    <row r="4904" s="2" customFormat="1" x14ac:dyDescent="0.25"/>
    <row r="4905" s="2" customFormat="1" x14ac:dyDescent="0.25"/>
    <row r="4906" s="2" customFormat="1" x14ac:dyDescent="0.25"/>
    <row r="4907" s="2" customFormat="1" x14ac:dyDescent="0.25"/>
    <row r="4908" s="2" customFormat="1" x14ac:dyDescent="0.25"/>
    <row r="4909" s="2" customFormat="1" x14ac:dyDescent="0.25"/>
    <row r="4910" s="2" customFormat="1" x14ac:dyDescent="0.25"/>
    <row r="4911" s="2" customFormat="1" x14ac:dyDescent="0.25"/>
    <row r="4912" s="2" customFormat="1" x14ac:dyDescent="0.25"/>
    <row r="4913" s="2" customFormat="1" x14ac:dyDescent="0.25"/>
    <row r="4914" s="2" customFormat="1" x14ac:dyDescent="0.25"/>
    <row r="4915" s="2" customFormat="1" x14ac:dyDescent="0.25"/>
    <row r="4916" s="2" customFormat="1" x14ac:dyDescent="0.25"/>
    <row r="4917" s="2" customFormat="1" x14ac:dyDescent="0.25"/>
    <row r="4918" s="2" customFormat="1" x14ac:dyDescent="0.25"/>
    <row r="4919" s="2" customFormat="1" x14ac:dyDescent="0.25"/>
    <row r="4920" s="2" customFormat="1" x14ac:dyDescent="0.25"/>
    <row r="4921" s="2" customFormat="1" x14ac:dyDescent="0.25"/>
    <row r="4922" s="2" customFormat="1" x14ac:dyDescent="0.25"/>
    <row r="4923" s="2" customFormat="1" x14ac:dyDescent="0.25"/>
    <row r="4924" s="2" customFormat="1" x14ac:dyDescent="0.25"/>
    <row r="4925" s="2" customFormat="1" x14ac:dyDescent="0.25"/>
    <row r="4926" s="2" customFormat="1" x14ac:dyDescent="0.25"/>
    <row r="4927" s="2" customFormat="1" x14ac:dyDescent="0.25"/>
    <row r="4928" s="2" customFormat="1" x14ac:dyDescent="0.25"/>
    <row r="4929" s="2" customFormat="1" x14ac:dyDescent="0.25"/>
    <row r="4930" s="2" customFormat="1" x14ac:dyDescent="0.25"/>
    <row r="4931" s="2" customFormat="1" x14ac:dyDescent="0.25"/>
    <row r="4932" s="2" customFormat="1" x14ac:dyDescent="0.25"/>
    <row r="4933" s="2" customFormat="1" x14ac:dyDescent="0.25"/>
    <row r="4934" s="2" customFormat="1" x14ac:dyDescent="0.25"/>
    <row r="4935" s="2" customFormat="1" x14ac:dyDescent="0.25"/>
    <row r="4936" s="2" customFormat="1" x14ac:dyDescent="0.25"/>
    <row r="4937" s="2" customFormat="1" x14ac:dyDescent="0.25"/>
    <row r="4938" s="2" customFormat="1" x14ac:dyDescent="0.25"/>
    <row r="4939" s="2" customFormat="1" x14ac:dyDescent="0.25"/>
    <row r="4940" s="2" customFormat="1" x14ac:dyDescent="0.25"/>
    <row r="4941" s="2" customFormat="1" x14ac:dyDescent="0.25"/>
    <row r="4942" s="2" customFormat="1" x14ac:dyDescent="0.25"/>
    <row r="4943" s="2" customFormat="1" x14ac:dyDescent="0.25"/>
    <row r="4944" s="2" customFormat="1" x14ac:dyDescent="0.25"/>
    <row r="4945" s="2" customFormat="1" x14ac:dyDescent="0.25"/>
    <row r="4946" s="2" customFormat="1" x14ac:dyDescent="0.25"/>
    <row r="4947" s="2" customFormat="1" x14ac:dyDescent="0.25"/>
    <row r="4948" s="2" customFormat="1" x14ac:dyDescent="0.25"/>
    <row r="4949" s="2" customFormat="1" x14ac:dyDescent="0.25"/>
    <row r="4950" s="2" customFormat="1" x14ac:dyDescent="0.25"/>
    <row r="4951" s="2" customFormat="1" x14ac:dyDescent="0.25"/>
    <row r="4952" s="2" customFormat="1" x14ac:dyDescent="0.25"/>
    <row r="4953" s="2" customFormat="1" x14ac:dyDescent="0.25"/>
    <row r="4954" s="2" customFormat="1" x14ac:dyDescent="0.25"/>
    <row r="4955" s="2" customFormat="1" x14ac:dyDescent="0.25"/>
    <row r="4956" s="2" customFormat="1" x14ac:dyDescent="0.25"/>
    <row r="4957" s="2" customFormat="1" x14ac:dyDescent="0.25"/>
    <row r="4958" s="2" customFormat="1" x14ac:dyDescent="0.25"/>
    <row r="4959" s="2" customFormat="1" x14ac:dyDescent="0.25"/>
    <row r="4960" s="2" customFormat="1" x14ac:dyDescent="0.25"/>
    <row r="4961" s="2" customFormat="1" x14ac:dyDescent="0.25"/>
    <row r="4962" s="2" customFormat="1" x14ac:dyDescent="0.25"/>
    <row r="4963" s="2" customFormat="1" x14ac:dyDescent="0.25"/>
    <row r="4964" s="2" customFormat="1" x14ac:dyDescent="0.25"/>
    <row r="4965" s="2" customFormat="1" x14ac:dyDescent="0.25"/>
    <row r="4966" s="2" customFormat="1" x14ac:dyDescent="0.25"/>
    <row r="4967" s="2" customFormat="1" x14ac:dyDescent="0.25"/>
    <row r="4968" s="2" customFormat="1" x14ac:dyDescent="0.25"/>
    <row r="4969" s="2" customFormat="1" x14ac:dyDescent="0.25"/>
    <row r="4970" s="2" customFormat="1" x14ac:dyDescent="0.25"/>
    <row r="4971" s="2" customFormat="1" x14ac:dyDescent="0.25"/>
    <row r="4972" s="2" customFormat="1" x14ac:dyDescent="0.25"/>
    <row r="4973" s="2" customFormat="1" x14ac:dyDescent="0.25"/>
    <row r="4974" s="2" customFormat="1" x14ac:dyDescent="0.25"/>
    <row r="4975" s="2" customFormat="1" x14ac:dyDescent="0.25"/>
    <row r="4976" s="2" customFormat="1" x14ac:dyDescent="0.25"/>
    <row r="4977" s="2" customFormat="1" x14ac:dyDescent="0.25"/>
    <row r="4978" s="2" customFormat="1" x14ac:dyDescent="0.25"/>
    <row r="4979" s="2" customFormat="1" x14ac:dyDescent="0.25"/>
    <row r="4980" s="2" customFormat="1" x14ac:dyDescent="0.25"/>
    <row r="4981" s="2" customFormat="1" x14ac:dyDescent="0.25"/>
    <row r="4982" s="2" customFormat="1" x14ac:dyDescent="0.25"/>
    <row r="4983" s="2" customFormat="1" x14ac:dyDescent="0.25"/>
    <row r="4984" s="2" customFormat="1" x14ac:dyDescent="0.25"/>
    <row r="4985" s="2" customFormat="1" x14ac:dyDescent="0.25"/>
    <row r="4986" s="2" customFormat="1" x14ac:dyDescent="0.25"/>
    <row r="4987" s="2" customFormat="1" x14ac:dyDescent="0.25"/>
    <row r="4988" s="2" customFormat="1" x14ac:dyDescent="0.25"/>
    <row r="4989" s="2" customFormat="1" x14ac:dyDescent="0.25"/>
    <row r="4990" s="2" customFormat="1" x14ac:dyDescent="0.25"/>
    <row r="4991" s="2" customFormat="1" x14ac:dyDescent="0.25"/>
    <row r="4992" s="2" customFormat="1" x14ac:dyDescent="0.25"/>
    <row r="4993" s="2" customFormat="1" x14ac:dyDescent="0.25"/>
    <row r="4994" s="2" customFormat="1" x14ac:dyDescent="0.25"/>
    <row r="4995" s="2" customFormat="1" x14ac:dyDescent="0.25"/>
    <row r="4996" s="2" customFormat="1" x14ac:dyDescent="0.25"/>
    <row r="4997" s="2" customFormat="1" x14ac:dyDescent="0.25"/>
    <row r="4998" s="2" customFormat="1" x14ac:dyDescent="0.25"/>
    <row r="4999" s="2" customFormat="1" x14ac:dyDescent="0.25"/>
    <row r="5000" s="2" customFormat="1" x14ac:dyDescent="0.25"/>
    <row r="5001" s="2" customFormat="1" x14ac:dyDescent="0.25"/>
    <row r="5002" s="2" customFormat="1" x14ac:dyDescent="0.25"/>
    <row r="5003" s="2" customFormat="1" x14ac:dyDescent="0.25"/>
    <row r="5004" s="2" customFormat="1" x14ac:dyDescent="0.25"/>
    <row r="5005" s="2" customFormat="1" x14ac:dyDescent="0.25"/>
    <row r="5006" s="2" customFormat="1" x14ac:dyDescent="0.25"/>
    <row r="5007" s="2" customFormat="1" x14ac:dyDescent="0.25"/>
    <row r="5008" s="2" customFormat="1" x14ac:dyDescent="0.25"/>
    <row r="5009" spans="8:8" s="2" customFormat="1" x14ac:dyDescent="0.25"/>
    <row r="5010" spans="8:8" s="2" customFormat="1" x14ac:dyDescent="0.25"/>
    <row r="5011" spans="8:8" s="2" customFormat="1" x14ac:dyDescent="0.25"/>
    <row r="5012" spans="8:8" s="2" customFormat="1" x14ac:dyDescent="0.25"/>
    <row r="5013" spans="8:8" s="2" customFormat="1" x14ac:dyDescent="0.25">
      <c r="H5013" s="32"/>
    </row>
    <row r="5014" spans="8:8" s="2" customFormat="1" x14ac:dyDescent="0.25">
      <c r="H5014" s="32"/>
    </row>
    <row r="5015" spans="8:8" s="2" customFormat="1" x14ac:dyDescent="0.25">
      <c r="H5015" s="32"/>
    </row>
    <row r="5016" spans="8:8" s="2" customFormat="1" x14ac:dyDescent="0.25">
      <c r="H5016" s="32"/>
    </row>
    <row r="5017" spans="8:8" s="2" customFormat="1" x14ac:dyDescent="0.25">
      <c r="H5017" s="32"/>
    </row>
    <row r="5018" spans="8:8" s="2" customFormat="1" x14ac:dyDescent="0.25">
      <c r="H5018" s="32"/>
    </row>
    <row r="5019" spans="8:8" s="2" customFormat="1" x14ac:dyDescent="0.25">
      <c r="H5019" s="32"/>
    </row>
  </sheetData>
  <sheetProtection password="DA71" sheet="1" objects="1" scenarios="1" selectLockedCells="1" selectUnlockedCells="1"/>
  <mergeCells count="16">
    <mergeCell ref="B27:C27"/>
    <mergeCell ref="D22:I22"/>
    <mergeCell ref="B24:N24"/>
    <mergeCell ref="D12:N12"/>
    <mergeCell ref="D13:N13"/>
    <mergeCell ref="D16:I16"/>
    <mergeCell ref="G18:I18"/>
    <mergeCell ref="D19:F19"/>
    <mergeCell ref="G19:I19"/>
    <mergeCell ref="L19:N19"/>
    <mergeCell ref="D11:N11"/>
    <mergeCell ref="D2:N2"/>
    <mergeCell ref="D3:N3"/>
    <mergeCell ref="D6:N6"/>
    <mergeCell ref="D9:N9"/>
    <mergeCell ref="D10:N10"/>
  </mergeCells>
  <conditionalFormatting sqref="B28:N177">
    <cfRule type="expression" dxfId="396" priority="5">
      <formula>($C28=0)</formula>
    </cfRule>
  </conditionalFormatting>
  <conditionalFormatting sqref="B28:N177">
    <cfRule type="expression" dxfId="395" priority="96">
      <formula>($P28=1)</formula>
    </cfRule>
  </conditionalFormatting>
  <dataValidations count="3">
    <dataValidation allowBlank="1" showErrorMessage="1" promptTitle="Scheme" prompt="Please choose which scheme the member belongs to._x000a_" sqref="D28:D177" xr:uid="{00000000-0002-0000-0F00-000000000000}"/>
    <dataValidation type="list" allowBlank="1" showInputMessage="1" showErrorMessage="1" promptTitle="Scheme" prompt="Please choose which scheme the member belongs to._x000a_" sqref="E28:E177" xr:uid="{00000000-0002-0000-0F00-000001000000}">
      <formula1>$S$2:$S$4</formula1>
    </dataValidation>
    <dataValidation allowBlank="1" errorTitle="National Insurance Number." error="National Insurance Number must be 9 characters long, no spaces, please review and try again" promptTitle="National Insurance Number" prompt="Must be 9 Characters, No Spaces" sqref="F28:F177" xr:uid="{00000000-0002-0000-0F00-000002000000}"/>
  </dataValidations>
  <hyperlinks>
    <hyperlink ref="D3" r:id="rId1" xr:uid="{00000000-0004-0000-0F00-000000000000}"/>
  </hyperlinks>
  <pageMargins left="0.7" right="0.7" top="0.75" bottom="0.75" header="0.3" footer="0.3"/>
  <pageSetup paperSize="9" scale="42" orientation="portrait" r:id="rId2"/>
  <headerFooter>
    <oddFooter>&amp;LApril 2019&amp;CPage &amp;P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tabColor rgb="FF00B0F0"/>
  </sheetPr>
  <dimension ref="A1:C64"/>
  <sheetViews>
    <sheetView workbookViewId="0">
      <selection activeCell="C29" sqref="C29"/>
    </sheetView>
  </sheetViews>
  <sheetFormatPr defaultRowHeight="15" x14ac:dyDescent="0.25"/>
  <cols>
    <col min="1" max="1" width="33" style="2" customWidth="1"/>
    <col min="2" max="2" width="101.85546875" style="2" customWidth="1"/>
    <col min="3" max="3" width="16.7109375" style="2" bestFit="1" customWidth="1"/>
    <col min="4" max="12" width="9.28515625" style="2" customWidth="1"/>
    <col min="13" max="16384" width="9.140625" style="2"/>
  </cols>
  <sheetData>
    <row r="1" spans="1:2" ht="18" x14ac:dyDescent="0.25">
      <c r="A1" s="69" t="s">
        <v>386</v>
      </c>
      <c r="B1" s="69" t="s">
        <v>387</v>
      </c>
    </row>
    <row r="2" spans="1:2" ht="15.75" x14ac:dyDescent="0.25">
      <c r="A2" s="70" t="s">
        <v>29</v>
      </c>
      <c r="B2" s="71" t="s">
        <v>388</v>
      </c>
    </row>
    <row r="3" spans="1:2" ht="45.75" x14ac:dyDescent="0.25">
      <c r="A3" s="70" t="s">
        <v>30</v>
      </c>
      <c r="B3" s="72" t="s">
        <v>470</v>
      </c>
    </row>
    <row r="4" spans="1:2" ht="15.75" x14ac:dyDescent="0.25">
      <c r="A4" s="70" t="s">
        <v>22</v>
      </c>
      <c r="B4" s="71" t="s">
        <v>389</v>
      </c>
    </row>
    <row r="5" spans="1:2" ht="60.75" x14ac:dyDescent="0.25">
      <c r="A5" s="70" t="s">
        <v>31</v>
      </c>
      <c r="B5" s="72" t="s">
        <v>566</v>
      </c>
    </row>
    <row r="6" spans="1:2" ht="45.75" x14ac:dyDescent="0.25">
      <c r="A6" s="134" t="s">
        <v>451</v>
      </c>
      <c r="B6" s="72" t="s">
        <v>390</v>
      </c>
    </row>
    <row r="7" spans="1:2" ht="15.75" x14ac:dyDescent="0.25">
      <c r="A7" s="70" t="s">
        <v>391</v>
      </c>
      <c r="B7" s="189" t="s">
        <v>473</v>
      </c>
    </row>
    <row r="8" spans="1:2" ht="45.75" x14ac:dyDescent="0.25">
      <c r="A8" s="70" t="s">
        <v>392</v>
      </c>
      <c r="B8" s="72" t="s">
        <v>393</v>
      </c>
    </row>
    <row r="9" spans="1:2" ht="45.75" x14ac:dyDescent="0.25">
      <c r="A9" s="70" t="s">
        <v>34</v>
      </c>
      <c r="B9" s="72" t="s">
        <v>394</v>
      </c>
    </row>
    <row r="10" spans="1:2" ht="45.75" x14ac:dyDescent="0.25">
      <c r="A10" s="73" t="s">
        <v>35</v>
      </c>
      <c r="B10" s="74" t="s">
        <v>567</v>
      </c>
    </row>
    <row r="11" spans="1:2" s="126" customFormat="1" ht="30" x14ac:dyDescent="0.25">
      <c r="A11" s="369" t="s">
        <v>612</v>
      </c>
      <c r="B11" s="370" t="s">
        <v>624</v>
      </c>
    </row>
    <row r="12" spans="1:2" s="126" customFormat="1" x14ac:dyDescent="0.25">
      <c r="A12" s="371" t="s">
        <v>613</v>
      </c>
      <c r="B12" s="368">
        <v>5.0999999999999997E-2</v>
      </c>
    </row>
    <row r="13" spans="1:2" s="126" customFormat="1" x14ac:dyDescent="0.25">
      <c r="A13" s="372" t="s">
        <v>614</v>
      </c>
      <c r="B13" s="367">
        <v>5.7000000000000002E-2</v>
      </c>
    </row>
    <row r="14" spans="1:2" s="126" customFormat="1" x14ac:dyDescent="0.25">
      <c r="A14" s="371" t="s">
        <v>615</v>
      </c>
      <c r="B14" s="368">
        <v>6.0999999999999999E-2</v>
      </c>
    </row>
    <row r="15" spans="1:2" s="126" customFormat="1" x14ac:dyDescent="0.25">
      <c r="A15" s="372" t="s">
        <v>616</v>
      </c>
      <c r="B15" s="367">
        <v>6.8000000000000005E-2</v>
      </c>
    </row>
    <row r="16" spans="1:2" x14ac:dyDescent="0.25">
      <c r="A16" s="371" t="s">
        <v>617</v>
      </c>
      <c r="B16" s="368">
        <v>7.6999999999999999E-2</v>
      </c>
    </row>
    <row r="17" spans="1:2" x14ac:dyDescent="0.25">
      <c r="A17" s="372" t="s">
        <v>618</v>
      </c>
      <c r="B17" s="367">
        <v>8.7999999999999995E-2</v>
      </c>
    </row>
    <row r="18" spans="1:2" x14ac:dyDescent="0.25">
      <c r="A18" s="371" t="s">
        <v>619</v>
      </c>
      <c r="B18" s="368">
        <v>9.8000000000000004E-2</v>
      </c>
    </row>
    <row r="19" spans="1:2" x14ac:dyDescent="0.25">
      <c r="A19" s="372" t="s">
        <v>620</v>
      </c>
      <c r="B19" s="367">
        <v>0.1</v>
      </c>
    </row>
    <row r="20" spans="1:2" x14ac:dyDescent="0.25">
      <c r="A20" s="371" t="s">
        <v>621</v>
      </c>
      <c r="B20" s="368">
        <v>0.11600000000000001</v>
      </c>
    </row>
    <row r="21" spans="1:2" x14ac:dyDescent="0.25">
      <c r="A21" s="372" t="s">
        <v>622</v>
      </c>
      <c r="B21" s="367">
        <v>0.125</v>
      </c>
    </row>
    <row r="22" spans="1:2" x14ac:dyDescent="0.25">
      <c r="A22" s="371" t="s">
        <v>623</v>
      </c>
      <c r="B22" s="368">
        <v>0.13500000000000001</v>
      </c>
    </row>
    <row r="23" spans="1:2" s="126" customFormat="1" ht="30.75" thickBot="1" x14ac:dyDescent="0.3">
      <c r="A23" s="369" t="s">
        <v>612</v>
      </c>
      <c r="B23" s="370" t="s">
        <v>631</v>
      </c>
    </row>
    <row r="24" spans="1:2" s="126" customFormat="1" ht="15.75" thickBot="1" x14ac:dyDescent="0.3">
      <c r="A24" s="377" t="s">
        <v>630</v>
      </c>
      <c r="B24" s="378">
        <v>5.1999999999999998E-2</v>
      </c>
    </row>
    <row r="25" spans="1:2" s="126" customFormat="1" ht="15.75" thickBot="1" x14ac:dyDescent="0.3">
      <c r="A25" s="375" t="s">
        <v>625</v>
      </c>
      <c r="B25" s="376">
        <v>6.5000000000000002E-2</v>
      </c>
    </row>
    <row r="26" spans="1:2" s="126" customFormat="1" ht="15.75" thickBot="1" x14ac:dyDescent="0.3">
      <c r="A26" s="379" t="s">
        <v>626</v>
      </c>
      <c r="B26" s="380">
        <v>8.3000000000000004E-2</v>
      </c>
    </row>
    <row r="27" spans="1:2" s="126" customFormat="1" ht="15.75" thickBot="1" x14ac:dyDescent="0.3">
      <c r="A27" s="375" t="s">
        <v>627</v>
      </c>
      <c r="B27" s="376">
        <v>9.8000000000000004E-2</v>
      </c>
    </row>
    <row r="28" spans="1:2" s="126" customFormat="1" ht="15.75" thickBot="1" x14ac:dyDescent="0.3">
      <c r="A28" s="379" t="s">
        <v>628</v>
      </c>
      <c r="B28" s="380">
        <v>0.107</v>
      </c>
    </row>
    <row r="29" spans="1:2" s="126" customFormat="1" ht="15.75" thickBot="1" x14ac:dyDescent="0.3">
      <c r="A29" s="375" t="s">
        <v>629</v>
      </c>
      <c r="B29" s="376">
        <v>0.125</v>
      </c>
    </row>
    <row r="30" spans="1:2" s="126" customFormat="1" x14ac:dyDescent="0.25">
      <c r="A30" s="374"/>
      <c r="B30" s="373"/>
    </row>
    <row r="31" spans="1:2" ht="30.75" customHeight="1" x14ac:dyDescent="0.25">
      <c r="A31" s="70" t="s">
        <v>36</v>
      </c>
      <c r="B31" s="72" t="s">
        <v>395</v>
      </c>
    </row>
    <row r="32" spans="1:2" ht="15.75" x14ac:dyDescent="0.25">
      <c r="A32" s="70" t="s">
        <v>33</v>
      </c>
      <c r="B32" s="72" t="s">
        <v>396</v>
      </c>
    </row>
    <row r="33" spans="1:3" ht="15.75" x14ac:dyDescent="0.25">
      <c r="A33" s="70" t="s">
        <v>397</v>
      </c>
      <c r="B33" s="71" t="s">
        <v>398</v>
      </c>
    </row>
    <row r="34" spans="1:3" ht="45.75" customHeight="1" x14ac:dyDescent="0.25">
      <c r="A34" s="70" t="s">
        <v>38</v>
      </c>
      <c r="B34" s="190" t="s">
        <v>474</v>
      </c>
    </row>
    <row r="35" spans="1:3" ht="30.75" customHeight="1" x14ac:dyDescent="0.25">
      <c r="A35" s="70" t="s">
        <v>39</v>
      </c>
      <c r="B35" s="72" t="s">
        <v>471</v>
      </c>
    </row>
    <row r="36" spans="1:3" x14ac:dyDescent="0.25">
      <c r="A36" s="75" t="s">
        <v>399</v>
      </c>
      <c r="B36" s="75" t="s">
        <v>400</v>
      </c>
    </row>
    <row r="37" spans="1:3" x14ac:dyDescent="0.25">
      <c r="A37" s="75">
        <v>35</v>
      </c>
      <c r="B37" s="75">
        <f>A37*52.14</f>
        <v>1824.9</v>
      </c>
    </row>
    <row r="38" spans="1:3" x14ac:dyDescent="0.25">
      <c r="A38" s="75">
        <v>36</v>
      </c>
      <c r="B38" s="75">
        <f t="shared" ref="B38:B44" si="0">A38*52.14</f>
        <v>1877.04</v>
      </c>
    </row>
    <row r="39" spans="1:3" x14ac:dyDescent="0.25">
      <c r="A39" s="75">
        <v>36.5</v>
      </c>
      <c r="B39" s="75">
        <f t="shared" si="0"/>
        <v>1903.1100000000001</v>
      </c>
    </row>
    <row r="40" spans="1:3" x14ac:dyDescent="0.25">
      <c r="A40" s="75">
        <v>37</v>
      </c>
      <c r="B40" s="75">
        <f t="shared" si="0"/>
        <v>1929.18</v>
      </c>
    </row>
    <row r="41" spans="1:3" x14ac:dyDescent="0.25">
      <c r="A41" s="75">
        <v>37.5</v>
      </c>
      <c r="B41" s="75">
        <f t="shared" si="0"/>
        <v>1955.25</v>
      </c>
    </row>
    <row r="42" spans="1:3" x14ac:dyDescent="0.25">
      <c r="A42" s="75">
        <v>38.5</v>
      </c>
      <c r="B42" s="75">
        <f t="shared" si="0"/>
        <v>2007.39</v>
      </c>
    </row>
    <row r="43" spans="1:3" x14ac:dyDescent="0.25">
      <c r="A43" s="75">
        <v>39</v>
      </c>
      <c r="B43" s="75">
        <f t="shared" si="0"/>
        <v>2033.46</v>
      </c>
    </row>
    <row r="44" spans="1:3" x14ac:dyDescent="0.25">
      <c r="A44" s="75">
        <v>40</v>
      </c>
      <c r="B44" s="75">
        <f t="shared" si="0"/>
        <v>2085.6</v>
      </c>
    </row>
    <row r="45" spans="1:3" ht="15.75" x14ac:dyDescent="0.25">
      <c r="A45" s="70" t="s">
        <v>401</v>
      </c>
      <c r="B45" s="71" t="s">
        <v>568</v>
      </c>
      <c r="C45" s="90"/>
    </row>
    <row r="46" spans="1:3" s="126" customFormat="1" ht="30.75" x14ac:dyDescent="0.25">
      <c r="A46" s="129" t="s">
        <v>455</v>
      </c>
      <c r="B46" s="190" t="s">
        <v>475</v>
      </c>
    </row>
    <row r="47" spans="1:3" ht="30.75" customHeight="1" x14ac:dyDescent="0.25">
      <c r="A47" s="70" t="s">
        <v>40</v>
      </c>
      <c r="B47" s="72" t="s">
        <v>402</v>
      </c>
      <c r="C47" s="90"/>
    </row>
    <row r="48" spans="1:3" ht="15.75" x14ac:dyDescent="0.25">
      <c r="A48" s="70" t="s">
        <v>41</v>
      </c>
      <c r="B48" s="71" t="s">
        <v>403</v>
      </c>
      <c r="C48" s="90"/>
    </row>
    <row r="49" spans="1:3" ht="15.75" x14ac:dyDescent="0.25">
      <c r="A49" s="70" t="s">
        <v>42</v>
      </c>
      <c r="B49" s="71" t="s">
        <v>404</v>
      </c>
      <c r="C49" s="90"/>
    </row>
    <row r="50" spans="1:3" ht="15.75" x14ac:dyDescent="0.25">
      <c r="A50" s="70" t="s">
        <v>43</v>
      </c>
      <c r="B50" s="71" t="s">
        <v>405</v>
      </c>
      <c r="C50" s="90"/>
    </row>
    <row r="51" spans="1:3" ht="15.75" x14ac:dyDescent="0.25">
      <c r="A51" s="70" t="s">
        <v>44</v>
      </c>
      <c r="B51" s="71" t="s">
        <v>406</v>
      </c>
      <c r="C51" s="90"/>
    </row>
    <row r="52" spans="1:3" ht="15.75" x14ac:dyDescent="0.25">
      <c r="A52" s="70" t="s">
        <v>407</v>
      </c>
      <c r="B52" s="71" t="s">
        <v>408</v>
      </c>
      <c r="C52" s="90"/>
    </row>
    <row r="53" spans="1:3" ht="30.75" customHeight="1" x14ac:dyDescent="0.25">
      <c r="A53" s="70" t="s">
        <v>46</v>
      </c>
      <c r="B53" s="72" t="s">
        <v>569</v>
      </c>
      <c r="C53" s="90"/>
    </row>
    <row r="54" spans="1:3" ht="15.75" x14ac:dyDescent="0.25">
      <c r="A54" s="70" t="s">
        <v>47</v>
      </c>
      <c r="B54" s="71" t="s">
        <v>570</v>
      </c>
      <c r="C54" s="90"/>
    </row>
    <row r="55" spans="1:3" ht="30.75" customHeight="1" x14ac:dyDescent="0.25">
      <c r="A55" s="70" t="s">
        <v>48</v>
      </c>
      <c r="B55" s="72" t="s">
        <v>409</v>
      </c>
      <c r="C55" s="90"/>
    </row>
    <row r="56" spans="1:3" ht="31.5" thickBot="1" x14ac:dyDescent="0.3">
      <c r="A56" s="113" t="s">
        <v>410</v>
      </c>
      <c r="B56" s="188" t="s">
        <v>472</v>
      </c>
      <c r="C56" s="90"/>
    </row>
    <row r="57" spans="1:3" s="90" customFormat="1" ht="15.75" thickBot="1" x14ac:dyDescent="0.3">
      <c r="A57" s="563" t="s">
        <v>445</v>
      </c>
      <c r="B57" s="564"/>
    </row>
    <row r="58" spans="1:3" s="90" customFormat="1" ht="15.75" x14ac:dyDescent="0.25">
      <c r="A58" s="115" t="s">
        <v>446</v>
      </c>
      <c r="B58" s="118" t="s">
        <v>447</v>
      </c>
    </row>
    <row r="59" spans="1:3" ht="31.5" customHeight="1" x14ac:dyDescent="0.25">
      <c r="A59" s="114" t="s">
        <v>440</v>
      </c>
      <c r="B59" s="123" t="s">
        <v>453</v>
      </c>
      <c r="C59" s="90"/>
    </row>
    <row r="60" spans="1:3" ht="31.5" customHeight="1" x14ac:dyDescent="0.25">
      <c r="A60" s="116" t="s">
        <v>441</v>
      </c>
      <c r="B60" s="124" t="s">
        <v>457</v>
      </c>
      <c r="C60" s="111"/>
    </row>
    <row r="61" spans="1:3" ht="31.5" customHeight="1" x14ac:dyDescent="0.25">
      <c r="A61" s="116" t="s">
        <v>442</v>
      </c>
      <c r="B61" s="124" t="s">
        <v>456</v>
      </c>
      <c r="C61" s="111"/>
    </row>
    <row r="62" spans="1:3" ht="31.5" customHeight="1" x14ac:dyDescent="0.25">
      <c r="A62" s="116" t="s">
        <v>443</v>
      </c>
      <c r="B62" s="124" t="s">
        <v>633</v>
      </c>
    </row>
    <row r="63" spans="1:3" ht="31.5" customHeight="1" thickBot="1" x14ac:dyDescent="0.3">
      <c r="A63" s="117" t="s">
        <v>444</v>
      </c>
      <c r="B63" s="125" t="s">
        <v>632</v>
      </c>
    </row>
    <row r="64" spans="1:3" x14ac:dyDescent="0.25">
      <c r="A64" s="112"/>
      <c r="B64" s="111"/>
    </row>
  </sheetData>
  <sheetProtection password="DA71" sheet="1" objects="1" scenarios="1"/>
  <mergeCells count="1">
    <mergeCell ref="A57:B57"/>
  </mergeCells>
  <pageMargins left="0.7" right="0.7" top="0.75" bottom="0.75" header="0.3" footer="0.3"/>
  <pageSetup paperSize="9" orientation="portrait"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tabColor rgb="FF00B0F0"/>
  </sheetPr>
  <dimension ref="A1:CH10351"/>
  <sheetViews>
    <sheetView showZeros="0" zoomScaleNormal="100" workbookViewId="0">
      <pane ySplit="2" topLeftCell="A3" activePane="bottomLeft" state="frozen"/>
      <selection activeCell="G56" sqref="G56"/>
      <selection pane="bottomLeft" activeCell="AJ32" sqref="AJ32"/>
    </sheetView>
  </sheetViews>
  <sheetFormatPr defaultColWidth="11.140625" defaultRowHeight="15" x14ac:dyDescent="0.25"/>
  <cols>
    <col min="1" max="1" width="17.28515625" style="78" customWidth="1"/>
    <col min="2" max="2" width="11.28515625" style="55" bestFit="1" customWidth="1"/>
    <col min="3" max="3" width="18.85546875" style="55" customWidth="1"/>
    <col min="4" max="6" width="13.42578125" style="65" customWidth="1"/>
    <col min="7" max="7" width="10.5703125" style="65" customWidth="1"/>
    <col min="8" max="8" width="9.85546875" style="66" bestFit="1" customWidth="1"/>
    <col min="9" max="9" width="18.28515625" style="66" customWidth="1"/>
    <col min="10" max="10" width="12.5703125" style="66" customWidth="1"/>
    <col min="11" max="11" width="10.85546875" style="66" customWidth="1"/>
    <col min="12" max="12" width="10.5703125" style="55" bestFit="1" customWidth="1"/>
    <col min="13" max="13" width="11.28515625" style="57" customWidth="1"/>
    <col min="14" max="14" width="11.5703125" style="57" customWidth="1"/>
    <col min="15" max="15" width="13.140625" style="67" customWidth="1"/>
    <col min="16" max="16" width="10.42578125" style="128" customWidth="1"/>
    <col min="17" max="17" width="29.140625" style="55" customWidth="1"/>
    <col min="18" max="22" width="13.5703125" style="55" customWidth="1"/>
    <col min="23" max="23" width="11.140625" style="67" bestFit="1" customWidth="1"/>
    <col min="24" max="24" width="10.28515625" style="67" bestFit="1" customWidth="1"/>
    <col min="25" max="25" width="7.7109375" style="55" bestFit="1" customWidth="1"/>
    <col min="26" max="26" width="47.5703125" style="55" customWidth="1"/>
    <col min="27" max="27" width="23.28515625" style="55" customWidth="1"/>
    <col min="28" max="28" width="11.140625" style="55" hidden="1" customWidth="1"/>
    <col min="29" max="16384" width="11.140625" style="55"/>
  </cols>
  <sheetData>
    <row r="1" spans="1:86" ht="32.25" customHeight="1" x14ac:dyDescent="0.25">
      <c r="A1" s="257" t="s">
        <v>482</v>
      </c>
      <c r="B1" s="257"/>
      <c r="C1" s="257"/>
      <c r="D1" s="257"/>
      <c r="E1" s="257"/>
      <c r="F1" s="257"/>
      <c r="G1" s="257"/>
      <c r="H1" s="257"/>
      <c r="I1" s="381" t="s">
        <v>593</v>
      </c>
      <c r="J1" s="565" t="s">
        <v>592</v>
      </c>
      <c r="K1" s="565"/>
      <c r="L1" s="382">
        <f>COUNTIF(A3:A152,"&lt;&gt;0")</f>
        <v>0</v>
      </c>
      <c r="M1" s="566" t="s">
        <v>594</v>
      </c>
      <c r="N1" s="566"/>
      <c r="O1" s="383">
        <f>SUM(D3:D152)</f>
        <v>0</v>
      </c>
      <c r="P1" s="221"/>
      <c r="Q1" s="222"/>
      <c r="R1" s="222"/>
      <c r="S1" s="222"/>
      <c r="T1" s="222"/>
      <c r="U1" s="222"/>
      <c r="V1" s="222"/>
      <c r="W1" s="221"/>
      <c r="X1" s="221"/>
      <c r="Y1" s="222"/>
      <c r="Z1" s="222"/>
      <c r="AA1" s="222"/>
    </row>
    <row r="2" spans="1:86" ht="51.75" x14ac:dyDescent="0.25">
      <c r="A2" s="76" t="s">
        <v>29</v>
      </c>
      <c r="B2" s="48" t="s">
        <v>30</v>
      </c>
      <c r="C2" s="48" t="s">
        <v>22</v>
      </c>
      <c r="D2" s="49" t="s">
        <v>595</v>
      </c>
      <c r="E2" s="49" t="s">
        <v>451</v>
      </c>
      <c r="F2" s="49" t="s">
        <v>32</v>
      </c>
      <c r="G2" s="49" t="s">
        <v>33</v>
      </c>
      <c r="H2" s="50" t="s">
        <v>571</v>
      </c>
      <c r="I2" s="50" t="s">
        <v>35</v>
      </c>
      <c r="J2" s="50" t="s">
        <v>469</v>
      </c>
      <c r="K2" s="51" t="s">
        <v>33</v>
      </c>
      <c r="L2" s="48" t="s">
        <v>37</v>
      </c>
      <c r="M2" s="52" t="s">
        <v>522</v>
      </c>
      <c r="N2" s="52" t="s">
        <v>39</v>
      </c>
      <c r="O2" s="53" t="s">
        <v>524</v>
      </c>
      <c r="P2" s="130" t="s">
        <v>454</v>
      </c>
      <c r="Q2" s="48" t="s">
        <v>40</v>
      </c>
      <c r="R2" s="48" t="s">
        <v>41</v>
      </c>
      <c r="S2" s="48" t="s">
        <v>42</v>
      </c>
      <c r="T2" s="48" t="s">
        <v>43</v>
      </c>
      <c r="U2" s="48" t="s">
        <v>44</v>
      </c>
      <c r="V2" s="48" t="s">
        <v>45</v>
      </c>
      <c r="W2" s="53" t="s">
        <v>46</v>
      </c>
      <c r="X2" s="53" t="s">
        <v>47</v>
      </c>
      <c r="Y2" s="48" t="s">
        <v>48</v>
      </c>
      <c r="Z2" s="54" t="s">
        <v>49</v>
      </c>
      <c r="AA2" s="122" t="s">
        <v>452</v>
      </c>
    </row>
    <row r="3" spans="1:86" ht="16.5" customHeight="1" x14ac:dyDescent="0.25">
      <c r="A3" s="191">
        <f>'Member Info'!B29</f>
        <v>0</v>
      </c>
      <c r="B3" s="192" t="str">
        <f>IF(A3=0,"",'Member Info'!$D$16)</f>
        <v/>
      </c>
      <c r="C3" s="193">
        <f>'Member Info'!E29</f>
        <v>0</v>
      </c>
      <c r="D3" s="133">
        <f>'GP1 Totals'!G28</f>
        <v>0</v>
      </c>
      <c r="E3" s="194">
        <f>'Member Info'!I29</f>
        <v>0</v>
      </c>
      <c r="F3" s="195" t="str">
        <f>IF('Member Info'!J29="Yes","Y","")</f>
        <v/>
      </c>
      <c r="G3" s="133">
        <f>'GP1 Totals'!R28</f>
        <v>0</v>
      </c>
      <c r="H3" s="120" t="str">
        <f>'Member Info'!K29</f>
        <v/>
      </c>
      <c r="I3" s="119"/>
      <c r="J3" s="120">
        <f>'Member Info'!L29</f>
        <v>0</v>
      </c>
      <c r="K3" s="120" t="str">
        <f>IF(A3=0,"",(H3+J3))</f>
        <v/>
      </c>
      <c r="L3" s="121"/>
      <c r="M3" s="89"/>
      <c r="N3" s="264">
        <f>'Member Info'!M29*52.14</f>
        <v>0</v>
      </c>
      <c r="O3" s="265" t="str">
        <f>IF(A3=0,"",IF('Member Info'!AD29&gt;'Member Info'!$V$25,'Member Info'!F29,'Member Info'!$V$25))</f>
        <v/>
      </c>
      <c r="P3" s="223"/>
      <c r="Q3" s="56"/>
      <c r="R3" s="91"/>
      <c r="S3" s="91"/>
      <c r="T3" s="91"/>
      <c r="U3" s="91"/>
      <c r="V3" s="91"/>
      <c r="W3" s="223"/>
      <c r="X3" s="223"/>
      <c r="Y3" s="58"/>
      <c r="Z3" s="280"/>
      <c r="AB3" s="55">
        <f>'Member Info'!T29</f>
        <v>0</v>
      </c>
      <c r="CE3" s="55" t="s">
        <v>23</v>
      </c>
      <c r="CF3" s="57">
        <v>5</v>
      </c>
      <c r="CG3" s="55">
        <v>1824.9</v>
      </c>
      <c r="CH3" s="55" t="s">
        <v>26</v>
      </c>
    </row>
    <row r="4" spans="1:86" x14ac:dyDescent="0.25">
      <c r="A4" s="191">
        <f>'Member Info'!B30</f>
        <v>0</v>
      </c>
      <c r="B4" s="192" t="str">
        <f>IF(A4=0,"",'Member Info'!$D$16)</f>
        <v/>
      </c>
      <c r="C4" s="193">
        <f>'Member Info'!E30</f>
        <v>0</v>
      </c>
      <c r="D4" s="133">
        <f>'GP1 Totals'!G29</f>
        <v>0</v>
      </c>
      <c r="E4" s="194">
        <f>'Member Info'!I30</f>
        <v>0</v>
      </c>
      <c r="F4" s="195" t="str">
        <f>IF('Member Info'!J30="Yes","Y","")</f>
        <v/>
      </c>
      <c r="G4" s="133">
        <f>'GP1 Totals'!R29</f>
        <v>0</v>
      </c>
      <c r="H4" s="120" t="str">
        <f>'Member Info'!K30</f>
        <v/>
      </c>
      <c r="I4" s="119"/>
      <c r="J4" s="120">
        <f>'Member Info'!L30</f>
        <v>0</v>
      </c>
      <c r="K4" s="120" t="str">
        <f t="shared" ref="K4:K67" si="0">IF(A4=0,"",(H4+J4))</f>
        <v/>
      </c>
      <c r="L4" s="121"/>
      <c r="M4" s="89"/>
      <c r="N4" s="264">
        <f>'Member Info'!M30*52.14</f>
        <v>0</v>
      </c>
      <c r="O4" s="265" t="str">
        <f>IF(A4=0,"",IF('Member Info'!AD30&gt;'Member Info'!$V$25,'Member Info'!F30,'Member Info'!$V$25))</f>
        <v/>
      </c>
      <c r="P4" s="223"/>
      <c r="Q4" s="56"/>
      <c r="R4" s="91"/>
      <c r="S4" s="91"/>
      <c r="T4" s="91"/>
      <c r="U4" s="91"/>
      <c r="V4" s="91"/>
      <c r="W4" s="223"/>
      <c r="X4" s="223"/>
      <c r="Y4" s="58"/>
      <c r="Z4" s="280"/>
      <c r="AB4" s="55">
        <f>'Member Info'!T30</f>
        <v>0</v>
      </c>
      <c r="CE4" s="55" t="s">
        <v>24</v>
      </c>
      <c r="CF4" s="57">
        <v>5.6</v>
      </c>
      <c r="CG4" s="55">
        <v>1877.04</v>
      </c>
      <c r="CH4" s="55" t="s">
        <v>50</v>
      </c>
    </row>
    <row r="5" spans="1:86" x14ac:dyDescent="0.25">
      <c r="A5" s="191">
        <f>'Member Info'!B31</f>
        <v>0</v>
      </c>
      <c r="B5" s="192" t="str">
        <f>IF(A5=0,"",'Member Info'!$D$16)</f>
        <v/>
      </c>
      <c r="C5" s="193">
        <f>'Member Info'!E31</f>
        <v>0</v>
      </c>
      <c r="D5" s="133">
        <f>'GP1 Totals'!G30</f>
        <v>0</v>
      </c>
      <c r="E5" s="194">
        <f>'Member Info'!I31</f>
        <v>0</v>
      </c>
      <c r="F5" s="195" t="str">
        <f>IF('Member Info'!J31="Yes","Y","")</f>
        <v/>
      </c>
      <c r="G5" s="133">
        <f>'GP1 Totals'!R30</f>
        <v>0</v>
      </c>
      <c r="H5" s="120" t="str">
        <f>'Member Info'!K31</f>
        <v/>
      </c>
      <c r="I5" s="119"/>
      <c r="J5" s="120">
        <f>'Member Info'!L31</f>
        <v>0</v>
      </c>
      <c r="K5" s="120" t="str">
        <f t="shared" si="0"/>
        <v/>
      </c>
      <c r="L5" s="121"/>
      <c r="M5" s="89"/>
      <c r="N5" s="264">
        <f>'Member Info'!M31*52.14</f>
        <v>0</v>
      </c>
      <c r="O5" s="265" t="str">
        <f>IF(A5=0,"",IF('Member Info'!AD31&gt;'Member Info'!$V$25,'Member Info'!F31,'Member Info'!$V$25))</f>
        <v/>
      </c>
      <c r="P5" s="223"/>
      <c r="Q5" s="56"/>
      <c r="R5" s="91"/>
      <c r="S5" s="91"/>
      <c r="T5" s="91"/>
      <c r="U5" s="91"/>
      <c r="V5" s="91"/>
      <c r="W5" s="223"/>
      <c r="X5" s="223"/>
      <c r="Y5" s="58"/>
      <c r="Z5" s="280"/>
      <c r="AB5" s="55">
        <f>'Member Info'!T31</f>
        <v>0</v>
      </c>
      <c r="CE5" s="55" t="s">
        <v>25</v>
      </c>
      <c r="CF5" s="57">
        <v>7.1</v>
      </c>
      <c r="CG5" s="55">
        <v>1903.11</v>
      </c>
      <c r="CH5" s="55" t="s">
        <v>51</v>
      </c>
    </row>
    <row r="6" spans="1:86" x14ac:dyDescent="0.25">
      <c r="A6" s="191">
        <f>'Member Info'!B32</f>
        <v>0</v>
      </c>
      <c r="B6" s="192" t="str">
        <f>IF(A6=0,"",'Member Info'!$D$16)</f>
        <v/>
      </c>
      <c r="C6" s="193">
        <f>'Member Info'!E32</f>
        <v>0</v>
      </c>
      <c r="D6" s="133">
        <f>'GP1 Totals'!G31</f>
        <v>0</v>
      </c>
      <c r="E6" s="194">
        <f>'Member Info'!I32</f>
        <v>0</v>
      </c>
      <c r="F6" s="195" t="str">
        <f>IF('Member Info'!J32="Yes","Y","")</f>
        <v/>
      </c>
      <c r="G6" s="133">
        <f>'GP1 Totals'!R31</f>
        <v>0</v>
      </c>
      <c r="H6" s="120" t="str">
        <f>'Member Info'!K32</f>
        <v/>
      </c>
      <c r="I6" s="119"/>
      <c r="J6" s="120">
        <f>'Member Info'!L32</f>
        <v>0</v>
      </c>
      <c r="K6" s="120" t="str">
        <f t="shared" si="0"/>
        <v/>
      </c>
      <c r="L6" s="121"/>
      <c r="M6" s="89"/>
      <c r="N6" s="264">
        <f>'Member Info'!M32*52.14</f>
        <v>0</v>
      </c>
      <c r="O6" s="265" t="str">
        <f>IF(A6=0,"",IF('Member Info'!AD32&gt;'Member Info'!$V$25,'Member Info'!F32,'Member Info'!$V$25))</f>
        <v/>
      </c>
      <c r="P6" s="223"/>
      <c r="Q6" s="56"/>
      <c r="R6" s="91"/>
      <c r="S6" s="91"/>
      <c r="T6" s="91"/>
      <c r="U6" s="91"/>
      <c r="V6" s="91"/>
      <c r="W6" s="223"/>
      <c r="X6" s="223"/>
      <c r="Y6" s="58"/>
      <c r="Z6" s="280"/>
      <c r="AB6" s="55">
        <f>'Member Info'!T32</f>
        <v>0</v>
      </c>
      <c r="CF6" s="57">
        <v>9.3000000000000007</v>
      </c>
      <c r="CG6" s="55">
        <v>1929.18</v>
      </c>
      <c r="CH6" s="55" t="s">
        <v>52</v>
      </c>
    </row>
    <row r="7" spans="1:86" x14ac:dyDescent="0.25">
      <c r="A7" s="191">
        <f>'Member Info'!B33</f>
        <v>0</v>
      </c>
      <c r="B7" s="192" t="str">
        <f>IF(A7=0,"",'Member Info'!$D$16)</f>
        <v/>
      </c>
      <c r="C7" s="193">
        <f>'Member Info'!E33</f>
        <v>0</v>
      </c>
      <c r="D7" s="133">
        <f>'GP1 Totals'!G32</f>
        <v>0</v>
      </c>
      <c r="E7" s="194">
        <f>'Member Info'!I33</f>
        <v>0</v>
      </c>
      <c r="F7" s="195" t="str">
        <f>IF('Member Info'!J33="Yes","Y","")</f>
        <v/>
      </c>
      <c r="G7" s="133">
        <f>'GP1 Totals'!R32</f>
        <v>0</v>
      </c>
      <c r="H7" s="120" t="str">
        <f>'Member Info'!K33</f>
        <v/>
      </c>
      <c r="I7" s="119"/>
      <c r="J7" s="120">
        <f>'Member Info'!L33</f>
        <v>0</v>
      </c>
      <c r="K7" s="120" t="str">
        <f t="shared" si="0"/>
        <v/>
      </c>
      <c r="L7" s="121"/>
      <c r="M7" s="89"/>
      <c r="N7" s="264">
        <f>'Member Info'!M33*52.14</f>
        <v>0</v>
      </c>
      <c r="O7" s="265" t="str">
        <f>IF(A7=0,"",IF('Member Info'!AD33&gt;'Member Info'!$V$25,'Member Info'!F33,'Member Info'!$V$25))</f>
        <v/>
      </c>
      <c r="P7" s="223"/>
      <c r="Q7" s="56"/>
      <c r="R7" s="91"/>
      <c r="S7" s="91"/>
      <c r="T7" s="91"/>
      <c r="U7" s="91"/>
      <c r="V7" s="91"/>
      <c r="W7" s="223"/>
      <c r="X7" s="223"/>
      <c r="Y7" s="58"/>
      <c r="Z7" s="280"/>
      <c r="AB7" s="55">
        <f>'Member Info'!T33</f>
        <v>0</v>
      </c>
      <c r="CF7" s="57">
        <v>12.5</v>
      </c>
      <c r="CG7" s="55">
        <v>1955.25</v>
      </c>
      <c r="CH7" s="55" t="s">
        <v>53</v>
      </c>
    </row>
    <row r="8" spans="1:86" x14ac:dyDescent="0.25">
      <c r="A8" s="191">
        <f>'Member Info'!B34</f>
        <v>0</v>
      </c>
      <c r="B8" s="192" t="str">
        <f>IF(A8=0,"",'Member Info'!$D$16)</f>
        <v/>
      </c>
      <c r="C8" s="193">
        <f>'Member Info'!E34</f>
        <v>0</v>
      </c>
      <c r="D8" s="133">
        <f>'GP1 Totals'!G33</f>
        <v>0</v>
      </c>
      <c r="E8" s="194">
        <f>'Member Info'!I34</f>
        <v>0</v>
      </c>
      <c r="F8" s="195" t="str">
        <f>IF('Member Info'!J34="Yes","Y","")</f>
        <v/>
      </c>
      <c r="G8" s="133">
        <f>'GP1 Totals'!R33</f>
        <v>0</v>
      </c>
      <c r="H8" s="120" t="str">
        <f>'Member Info'!K34</f>
        <v/>
      </c>
      <c r="I8" s="119"/>
      <c r="J8" s="120">
        <f>'Member Info'!L34</f>
        <v>0</v>
      </c>
      <c r="K8" s="120" t="str">
        <f t="shared" si="0"/>
        <v/>
      </c>
      <c r="L8" s="121"/>
      <c r="M8" s="89"/>
      <c r="N8" s="264">
        <f>'Member Info'!M34*52.14</f>
        <v>0</v>
      </c>
      <c r="O8" s="265" t="str">
        <f>IF(A8=0,"",IF('Member Info'!AD34&gt;'Member Info'!$V$25,'Member Info'!F34,'Member Info'!$V$25))</f>
        <v/>
      </c>
      <c r="P8" s="223"/>
      <c r="Q8" s="56"/>
      <c r="R8" s="91"/>
      <c r="S8" s="91"/>
      <c r="T8" s="91"/>
      <c r="U8" s="91"/>
      <c r="V8" s="91"/>
      <c r="W8" s="223"/>
      <c r="X8" s="223"/>
      <c r="Y8" s="58"/>
      <c r="Z8" s="280"/>
      <c r="AB8" s="55">
        <f>'Member Info'!T34</f>
        <v>0</v>
      </c>
      <c r="CF8" s="57">
        <v>13.5</v>
      </c>
      <c r="CG8" s="55">
        <v>2007.39</v>
      </c>
      <c r="CH8" s="55" t="s">
        <v>54</v>
      </c>
    </row>
    <row r="9" spans="1:86" x14ac:dyDescent="0.25">
      <c r="A9" s="191">
        <f>'Member Info'!B35</f>
        <v>0</v>
      </c>
      <c r="B9" s="192" t="str">
        <f>IF(A9=0,"",'Member Info'!$D$16)</f>
        <v/>
      </c>
      <c r="C9" s="193">
        <f>'Member Info'!E35</f>
        <v>0</v>
      </c>
      <c r="D9" s="133">
        <f>'GP1 Totals'!G34</f>
        <v>0</v>
      </c>
      <c r="E9" s="194">
        <f>'Member Info'!I35</f>
        <v>0</v>
      </c>
      <c r="F9" s="195" t="str">
        <f>IF('Member Info'!J35="Yes","Y","")</f>
        <v/>
      </c>
      <c r="G9" s="133">
        <f>'GP1 Totals'!R34</f>
        <v>0</v>
      </c>
      <c r="H9" s="120" t="str">
        <f>'Member Info'!K35</f>
        <v/>
      </c>
      <c r="I9" s="119"/>
      <c r="J9" s="120">
        <f>'Member Info'!L35</f>
        <v>0</v>
      </c>
      <c r="K9" s="120" t="str">
        <f t="shared" si="0"/>
        <v/>
      </c>
      <c r="L9" s="121"/>
      <c r="M9" s="89"/>
      <c r="N9" s="264">
        <f>'Member Info'!M35*52.14</f>
        <v>0</v>
      </c>
      <c r="O9" s="265" t="str">
        <f>IF(A9=0,"",IF('Member Info'!AD35&gt;'Member Info'!$V$25,'Member Info'!F35,'Member Info'!$V$25))</f>
        <v/>
      </c>
      <c r="P9" s="223"/>
      <c r="Q9" s="56"/>
      <c r="R9" s="91"/>
      <c r="S9" s="91"/>
      <c r="T9" s="91"/>
      <c r="U9" s="91"/>
      <c r="V9" s="91"/>
      <c r="W9" s="223"/>
      <c r="X9" s="223"/>
      <c r="Y9" s="58"/>
      <c r="Z9" s="280"/>
      <c r="AB9" s="55">
        <f>'Member Info'!T35</f>
        <v>0</v>
      </c>
      <c r="CF9" s="57">
        <v>14.5</v>
      </c>
      <c r="CG9" s="55">
        <v>2033.46</v>
      </c>
      <c r="CH9" s="55" t="s">
        <v>55</v>
      </c>
    </row>
    <row r="10" spans="1:86" x14ac:dyDescent="0.25">
      <c r="A10" s="191">
        <f>'Member Info'!B36</f>
        <v>0</v>
      </c>
      <c r="B10" s="192" t="str">
        <f>IF(A10=0,"",'Member Info'!$D$16)</f>
        <v/>
      </c>
      <c r="C10" s="193">
        <f>'Member Info'!E36</f>
        <v>0</v>
      </c>
      <c r="D10" s="133">
        <f>'GP1 Totals'!G35</f>
        <v>0</v>
      </c>
      <c r="E10" s="194">
        <f>'Member Info'!I36</f>
        <v>0</v>
      </c>
      <c r="F10" s="195" t="str">
        <f>IF('Member Info'!J36="Yes","Y","")</f>
        <v/>
      </c>
      <c r="G10" s="133">
        <f>'GP1 Totals'!R35</f>
        <v>0</v>
      </c>
      <c r="H10" s="120" t="str">
        <f>'Member Info'!K36</f>
        <v/>
      </c>
      <c r="I10" s="119"/>
      <c r="J10" s="120">
        <f>'Member Info'!L36</f>
        <v>0</v>
      </c>
      <c r="K10" s="120" t="str">
        <f t="shared" si="0"/>
        <v/>
      </c>
      <c r="L10" s="121"/>
      <c r="M10" s="89"/>
      <c r="N10" s="264">
        <f>'Member Info'!M36*52.14</f>
        <v>0</v>
      </c>
      <c r="O10" s="265" t="str">
        <f>IF(A10=0,"",IF('Member Info'!AD36&gt;'Member Info'!$V$25,'Member Info'!F36,'Member Info'!$V$25))</f>
        <v/>
      </c>
      <c r="P10" s="223"/>
      <c r="Q10" s="56"/>
      <c r="R10" s="91"/>
      <c r="S10" s="91"/>
      <c r="T10" s="91"/>
      <c r="U10" s="91"/>
      <c r="V10" s="91"/>
      <c r="W10" s="223"/>
      <c r="X10" s="223"/>
      <c r="Y10" s="58"/>
      <c r="Z10" s="280"/>
      <c r="AB10" s="55">
        <f>'Member Info'!T36</f>
        <v>0</v>
      </c>
      <c r="CG10" s="57">
        <v>2085.6</v>
      </c>
    </row>
    <row r="11" spans="1:86" x14ac:dyDescent="0.25">
      <c r="A11" s="191">
        <f>'Member Info'!B37</f>
        <v>0</v>
      </c>
      <c r="B11" s="192" t="str">
        <f>IF(A11=0,"",'Member Info'!$D$16)</f>
        <v/>
      </c>
      <c r="C11" s="193">
        <f>'Member Info'!E37</f>
        <v>0</v>
      </c>
      <c r="D11" s="133">
        <f>'GP1 Totals'!G36</f>
        <v>0</v>
      </c>
      <c r="E11" s="194">
        <f>'Member Info'!I37</f>
        <v>0</v>
      </c>
      <c r="F11" s="195" t="str">
        <f>IF('Member Info'!J37="Yes","Y","")</f>
        <v/>
      </c>
      <c r="G11" s="133">
        <f>'GP1 Totals'!R36</f>
        <v>0</v>
      </c>
      <c r="H11" s="120" t="str">
        <f>'Member Info'!K37</f>
        <v/>
      </c>
      <c r="I11" s="119"/>
      <c r="J11" s="120">
        <f>'Member Info'!L37</f>
        <v>0</v>
      </c>
      <c r="K11" s="120" t="str">
        <f t="shared" si="0"/>
        <v/>
      </c>
      <c r="L11" s="121"/>
      <c r="M11" s="89"/>
      <c r="N11" s="264">
        <f>'Member Info'!M37*52.14</f>
        <v>0</v>
      </c>
      <c r="O11" s="265" t="str">
        <f>IF(A11=0,"",IF('Member Info'!AD37&gt;'Member Info'!$V$25,'Member Info'!F37,'Member Info'!$V$25))</f>
        <v/>
      </c>
      <c r="P11" s="223"/>
      <c r="Q11" s="56"/>
      <c r="R11" s="91"/>
      <c r="S11" s="91"/>
      <c r="T11" s="91"/>
      <c r="U11" s="91"/>
      <c r="V11" s="91"/>
      <c r="W11" s="223"/>
      <c r="X11" s="223"/>
      <c r="Y11" s="58"/>
      <c r="Z11" s="280"/>
      <c r="AB11" s="55">
        <f>'Member Info'!T37</f>
        <v>0</v>
      </c>
    </row>
    <row r="12" spans="1:86" x14ac:dyDescent="0.25">
      <c r="A12" s="191">
        <f>'Member Info'!B38</f>
        <v>0</v>
      </c>
      <c r="B12" s="192" t="str">
        <f>IF(A12=0,"",'Member Info'!$D$16)</f>
        <v/>
      </c>
      <c r="C12" s="193">
        <f>'Member Info'!E38</f>
        <v>0</v>
      </c>
      <c r="D12" s="133">
        <f>'GP1 Totals'!G37</f>
        <v>0</v>
      </c>
      <c r="E12" s="194">
        <f>'Member Info'!I38</f>
        <v>0</v>
      </c>
      <c r="F12" s="195" t="str">
        <f>IF('Member Info'!J38="Yes","Y","")</f>
        <v/>
      </c>
      <c r="G12" s="133">
        <f>'GP1 Totals'!R37</f>
        <v>0</v>
      </c>
      <c r="H12" s="120" t="str">
        <f>'Member Info'!K38</f>
        <v/>
      </c>
      <c r="I12" s="119"/>
      <c r="J12" s="120">
        <f>'Member Info'!L38</f>
        <v>0</v>
      </c>
      <c r="K12" s="120" t="str">
        <f t="shared" si="0"/>
        <v/>
      </c>
      <c r="L12" s="121"/>
      <c r="M12" s="89"/>
      <c r="N12" s="264">
        <f>'Member Info'!M38*52.14</f>
        <v>0</v>
      </c>
      <c r="O12" s="265" t="str">
        <f>IF(A12=0,"",IF('Member Info'!AD38&gt;'Member Info'!$V$25,'Member Info'!F38,'Member Info'!$V$25))</f>
        <v/>
      </c>
      <c r="P12" s="223"/>
      <c r="Q12" s="56"/>
      <c r="R12" s="91"/>
      <c r="S12" s="91"/>
      <c r="T12" s="91"/>
      <c r="U12" s="91"/>
      <c r="V12" s="91"/>
      <c r="W12" s="223"/>
      <c r="X12" s="223"/>
      <c r="Y12" s="58"/>
      <c r="Z12" s="280"/>
      <c r="AB12" s="55">
        <f>'Member Info'!T38</f>
        <v>0</v>
      </c>
    </row>
    <row r="13" spans="1:86" x14ac:dyDescent="0.25">
      <c r="A13" s="191">
        <f>'Member Info'!B39</f>
        <v>0</v>
      </c>
      <c r="B13" s="192" t="str">
        <f>IF(A13=0,"",'Member Info'!$D$16)</f>
        <v/>
      </c>
      <c r="C13" s="193">
        <f>'Member Info'!E39</f>
        <v>0</v>
      </c>
      <c r="D13" s="133">
        <f>'GP1 Totals'!G38</f>
        <v>0</v>
      </c>
      <c r="E13" s="194">
        <f>'Member Info'!I39</f>
        <v>0</v>
      </c>
      <c r="F13" s="195" t="str">
        <f>IF('Member Info'!J39="Yes","Y","")</f>
        <v/>
      </c>
      <c r="G13" s="133">
        <f>'GP1 Totals'!R38</f>
        <v>0</v>
      </c>
      <c r="H13" s="120" t="str">
        <f>'Member Info'!K39</f>
        <v/>
      </c>
      <c r="I13" s="119"/>
      <c r="J13" s="120">
        <f>'Member Info'!L39</f>
        <v>0</v>
      </c>
      <c r="K13" s="120" t="str">
        <f t="shared" si="0"/>
        <v/>
      </c>
      <c r="L13" s="121"/>
      <c r="M13" s="89"/>
      <c r="N13" s="264">
        <f>'Member Info'!M39*52.14</f>
        <v>0</v>
      </c>
      <c r="O13" s="265" t="str">
        <f>IF(A13=0,"",IF('Member Info'!AD39&gt;'Member Info'!$V$25,'Member Info'!F39,'Member Info'!$V$25))</f>
        <v/>
      </c>
      <c r="P13" s="223"/>
      <c r="Q13" s="56"/>
      <c r="R13" s="91"/>
      <c r="S13" s="91"/>
      <c r="T13" s="91"/>
      <c r="U13" s="91"/>
      <c r="V13" s="91"/>
      <c r="W13" s="223"/>
      <c r="X13" s="223"/>
      <c r="Y13" s="58"/>
      <c r="Z13" s="280"/>
      <c r="AB13" s="55">
        <f>'Member Info'!T39</f>
        <v>0</v>
      </c>
    </row>
    <row r="14" spans="1:86" x14ac:dyDescent="0.25">
      <c r="A14" s="191">
        <f>'Member Info'!B40</f>
        <v>0</v>
      </c>
      <c r="B14" s="192" t="str">
        <f>IF(A14=0,"",'Member Info'!$D$16)</f>
        <v/>
      </c>
      <c r="C14" s="193">
        <f>'Member Info'!E40</f>
        <v>0</v>
      </c>
      <c r="D14" s="133">
        <f>'GP1 Totals'!G39</f>
        <v>0</v>
      </c>
      <c r="E14" s="194">
        <f>'Member Info'!I40</f>
        <v>0</v>
      </c>
      <c r="F14" s="195" t="str">
        <f>IF('Member Info'!J40="Yes","Y","")</f>
        <v/>
      </c>
      <c r="G14" s="133">
        <f>'GP1 Totals'!R39</f>
        <v>0</v>
      </c>
      <c r="H14" s="120" t="str">
        <f>'Member Info'!K40</f>
        <v/>
      </c>
      <c r="I14" s="119"/>
      <c r="J14" s="120">
        <f>'Member Info'!L40</f>
        <v>0</v>
      </c>
      <c r="K14" s="120" t="str">
        <f t="shared" si="0"/>
        <v/>
      </c>
      <c r="L14" s="121"/>
      <c r="M14" s="89"/>
      <c r="N14" s="264">
        <f>'Member Info'!M40*52.14</f>
        <v>0</v>
      </c>
      <c r="O14" s="265" t="str">
        <f>IF(A14=0,"",IF('Member Info'!AD40&gt;'Member Info'!$V$25,'Member Info'!F40,'Member Info'!$V$25))</f>
        <v/>
      </c>
      <c r="P14" s="223"/>
      <c r="Q14" s="56"/>
      <c r="R14" s="91"/>
      <c r="S14" s="91"/>
      <c r="T14" s="91"/>
      <c r="U14" s="91"/>
      <c r="V14" s="91"/>
      <c r="W14" s="223"/>
      <c r="X14" s="223"/>
      <c r="Y14" s="58"/>
      <c r="Z14" s="280"/>
      <c r="AB14" s="55">
        <f>'Member Info'!T40</f>
        <v>0</v>
      </c>
    </row>
    <row r="15" spans="1:86" x14ac:dyDescent="0.25">
      <c r="A15" s="191">
        <f>'Member Info'!B41</f>
        <v>0</v>
      </c>
      <c r="B15" s="192" t="str">
        <f>IF(A15=0,"",'Member Info'!$D$16)</f>
        <v/>
      </c>
      <c r="C15" s="193">
        <f>'Member Info'!E41</f>
        <v>0</v>
      </c>
      <c r="D15" s="133">
        <f>'GP1 Totals'!G40</f>
        <v>0</v>
      </c>
      <c r="E15" s="194">
        <f>'Member Info'!I41</f>
        <v>0</v>
      </c>
      <c r="F15" s="195" t="str">
        <f>IF('Member Info'!J41="Yes","Y","")</f>
        <v/>
      </c>
      <c r="G15" s="133">
        <f>'GP1 Totals'!R40</f>
        <v>0</v>
      </c>
      <c r="H15" s="120" t="str">
        <f>'Member Info'!K41</f>
        <v/>
      </c>
      <c r="I15" s="119"/>
      <c r="J15" s="120">
        <f>'Member Info'!L41</f>
        <v>0</v>
      </c>
      <c r="K15" s="120" t="str">
        <f t="shared" si="0"/>
        <v/>
      </c>
      <c r="L15" s="121"/>
      <c r="M15" s="89"/>
      <c r="N15" s="264">
        <f>'Member Info'!M41*52.14</f>
        <v>0</v>
      </c>
      <c r="O15" s="265" t="str">
        <f>IF(A15=0,"",IF('Member Info'!AD41&gt;'Member Info'!$V$25,'Member Info'!F41,'Member Info'!$V$25))</f>
        <v/>
      </c>
      <c r="P15" s="223"/>
      <c r="Q15" s="56"/>
      <c r="R15" s="91"/>
      <c r="S15" s="91"/>
      <c r="T15" s="91"/>
      <c r="U15" s="91"/>
      <c r="V15" s="91"/>
      <c r="W15" s="223"/>
      <c r="X15" s="223"/>
      <c r="Y15" s="58"/>
      <c r="Z15" s="280"/>
      <c r="AB15" s="55">
        <f>'Member Info'!T41</f>
        <v>0</v>
      </c>
    </row>
    <row r="16" spans="1:86" x14ac:dyDescent="0.25">
      <c r="A16" s="191">
        <f>'Member Info'!B42</f>
        <v>0</v>
      </c>
      <c r="B16" s="192" t="str">
        <f>IF(A16=0,"",'Member Info'!$D$16)</f>
        <v/>
      </c>
      <c r="C16" s="193">
        <f>'Member Info'!E42</f>
        <v>0</v>
      </c>
      <c r="D16" s="133">
        <f>'GP1 Totals'!G41</f>
        <v>0</v>
      </c>
      <c r="E16" s="194">
        <f>'Member Info'!I42</f>
        <v>0</v>
      </c>
      <c r="F16" s="195" t="str">
        <f>IF('Member Info'!J42="Yes","Y","")</f>
        <v/>
      </c>
      <c r="G16" s="133">
        <f>'GP1 Totals'!R41</f>
        <v>0</v>
      </c>
      <c r="H16" s="120" t="str">
        <f>'Member Info'!K42</f>
        <v/>
      </c>
      <c r="I16" s="119"/>
      <c r="J16" s="120">
        <f>'Member Info'!L42</f>
        <v>0</v>
      </c>
      <c r="K16" s="120" t="str">
        <f t="shared" si="0"/>
        <v/>
      </c>
      <c r="L16" s="121"/>
      <c r="M16" s="89"/>
      <c r="N16" s="264">
        <f>'Member Info'!M42*52.14</f>
        <v>0</v>
      </c>
      <c r="O16" s="265" t="str">
        <f>IF(A16=0,"",IF('Member Info'!AD42&gt;'Member Info'!$V$25,'Member Info'!F42,'Member Info'!$V$25))</f>
        <v/>
      </c>
      <c r="P16" s="223"/>
      <c r="Q16" s="56"/>
      <c r="R16" s="91"/>
      <c r="S16" s="91"/>
      <c r="T16" s="91"/>
      <c r="U16" s="91"/>
      <c r="V16" s="91"/>
      <c r="W16" s="223"/>
      <c r="X16" s="223"/>
      <c r="Y16" s="58"/>
      <c r="Z16" s="280"/>
      <c r="AB16" s="55">
        <f>'Member Info'!T42</f>
        <v>0</v>
      </c>
    </row>
    <row r="17" spans="1:28" x14ac:dyDescent="0.25">
      <c r="A17" s="191">
        <f>'Member Info'!B43</f>
        <v>0</v>
      </c>
      <c r="B17" s="192" t="str">
        <f>IF(A17=0,"",'Member Info'!$D$16)</f>
        <v/>
      </c>
      <c r="C17" s="193">
        <f>'Member Info'!E43</f>
        <v>0</v>
      </c>
      <c r="D17" s="133">
        <f>'GP1 Totals'!G42</f>
        <v>0</v>
      </c>
      <c r="E17" s="194">
        <f>'Member Info'!I43</f>
        <v>0</v>
      </c>
      <c r="F17" s="195" t="str">
        <f>IF('Member Info'!J43="Yes","Y","")</f>
        <v/>
      </c>
      <c r="G17" s="133">
        <f>'GP1 Totals'!R42</f>
        <v>0</v>
      </c>
      <c r="H17" s="120" t="str">
        <f>'Member Info'!K43</f>
        <v/>
      </c>
      <c r="I17" s="119"/>
      <c r="J17" s="120">
        <f>'Member Info'!L43</f>
        <v>0</v>
      </c>
      <c r="K17" s="120" t="str">
        <f t="shared" si="0"/>
        <v/>
      </c>
      <c r="L17" s="121"/>
      <c r="M17" s="89"/>
      <c r="N17" s="264">
        <f>'Member Info'!M43*52.14</f>
        <v>0</v>
      </c>
      <c r="O17" s="265" t="str">
        <f>IF(A17=0,"",IF('Member Info'!AD43&gt;'Member Info'!$V$25,'Member Info'!F43,'Member Info'!$V$25))</f>
        <v/>
      </c>
      <c r="P17" s="223"/>
      <c r="Q17" s="56"/>
      <c r="R17" s="91"/>
      <c r="S17" s="91"/>
      <c r="T17" s="91"/>
      <c r="U17" s="91"/>
      <c r="V17" s="91"/>
      <c r="W17" s="223"/>
      <c r="X17" s="223"/>
      <c r="Y17" s="58"/>
      <c r="Z17" s="280"/>
      <c r="AB17" s="55">
        <f>'Member Info'!T43</f>
        <v>0</v>
      </c>
    </row>
    <row r="18" spans="1:28" x14ac:dyDescent="0.25">
      <c r="A18" s="191">
        <f>'Member Info'!B44</f>
        <v>0</v>
      </c>
      <c r="B18" s="192" t="str">
        <f>IF(A18=0,"",'Member Info'!$D$16)</f>
        <v/>
      </c>
      <c r="C18" s="193">
        <f>'Member Info'!E44</f>
        <v>0</v>
      </c>
      <c r="D18" s="133">
        <f>'GP1 Totals'!G43</f>
        <v>0</v>
      </c>
      <c r="E18" s="194">
        <f>'Member Info'!I44</f>
        <v>0</v>
      </c>
      <c r="F18" s="195" t="str">
        <f>IF('Member Info'!J44="Yes","Y","")</f>
        <v/>
      </c>
      <c r="G18" s="133">
        <f>'GP1 Totals'!R43</f>
        <v>0</v>
      </c>
      <c r="H18" s="120" t="str">
        <f>'Member Info'!K44</f>
        <v/>
      </c>
      <c r="I18" s="119"/>
      <c r="J18" s="120">
        <f>'Member Info'!L44</f>
        <v>0</v>
      </c>
      <c r="K18" s="120" t="str">
        <f t="shared" si="0"/>
        <v/>
      </c>
      <c r="L18" s="121"/>
      <c r="M18" s="89"/>
      <c r="N18" s="264">
        <f>'Member Info'!M44*52.14</f>
        <v>0</v>
      </c>
      <c r="O18" s="265" t="str">
        <f>IF(A18=0,"",IF('Member Info'!AD44&gt;'Member Info'!$V$25,'Member Info'!F44,'Member Info'!$V$25))</f>
        <v/>
      </c>
      <c r="P18" s="223"/>
      <c r="Q18" s="56"/>
      <c r="R18" s="91"/>
      <c r="S18" s="91"/>
      <c r="T18" s="91"/>
      <c r="U18" s="91"/>
      <c r="V18" s="91"/>
      <c r="W18" s="223"/>
      <c r="X18" s="223"/>
      <c r="Y18" s="58"/>
      <c r="Z18" s="280"/>
      <c r="AB18" s="55">
        <f>'Member Info'!T44</f>
        <v>0</v>
      </c>
    </row>
    <row r="19" spans="1:28" x14ac:dyDescent="0.25">
      <c r="A19" s="191">
        <f>'Member Info'!B45</f>
        <v>0</v>
      </c>
      <c r="B19" s="192" t="str">
        <f>IF(A19=0,"",'Member Info'!$D$16)</f>
        <v/>
      </c>
      <c r="C19" s="193">
        <f>'Member Info'!E45</f>
        <v>0</v>
      </c>
      <c r="D19" s="133">
        <f>'GP1 Totals'!G44</f>
        <v>0</v>
      </c>
      <c r="E19" s="194">
        <f>'Member Info'!I45</f>
        <v>0</v>
      </c>
      <c r="F19" s="195" t="str">
        <f>IF('Member Info'!J45="Yes","Y","")</f>
        <v/>
      </c>
      <c r="G19" s="133">
        <f>'GP1 Totals'!R44</f>
        <v>0</v>
      </c>
      <c r="H19" s="120" t="str">
        <f>'Member Info'!K45</f>
        <v/>
      </c>
      <c r="I19" s="119"/>
      <c r="J19" s="120">
        <f>'Member Info'!L45</f>
        <v>0</v>
      </c>
      <c r="K19" s="120" t="str">
        <f t="shared" si="0"/>
        <v/>
      </c>
      <c r="L19" s="121"/>
      <c r="M19" s="89"/>
      <c r="N19" s="264">
        <f>'Member Info'!M45*52.14</f>
        <v>0</v>
      </c>
      <c r="O19" s="265" t="str">
        <f>IF(A19=0,"",IF('Member Info'!AD45&gt;'Member Info'!$V$25,'Member Info'!F45,'Member Info'!$V$25))</f>
        <v/>
      </c>
      <c r="P19" s="223"/>
      <c r="Q19" s="56"/>
      <c r="R19" s="91"/>
      <c r="S19" s="91"/>
      <c r="T19" s="91"/>
      <c r="U19" s="91"/>
      <c r="V19" s="91"/>
      <c r="W19" s="223"/>
      <c r="X19" s="223"/>
      <c r="Y19" s="58"/>
      <c r="Z19" s="280"/>
      <c r="AB19" s="55">
        <f>'Member Info'!T45</f>
        <v>0</v>
      </c>
    </row>
    <row r="20" spans="1:28" x14ac:dyDescent="0.25">
      <c r="A20" s="191">
        <f>'Member Info'!B46</f>
        <v>0</v>
      </c>
      <c r="B20" s="192" t="str">
        <f>IF(A20=0,"",'Member Info'!$D$16)</f>
        <v/>
      </c>
      <c r="C20" s="193">
        <f>'Member Info'!E46</f>
        <v>0</v>
      </c>
      <c r="D20" s="133">
        <f>'GP1 Totals'!G45</f>
        <v>0</v>
      </c>
      <c r="E20" s="194">
        <f>'Member Info'!I46</f>
        <v>0</v>
      </c>
      <c r="F20" s="195" t="str">
        <f>IF('Member Info'!J46="Yes","Y","")</f>
        <v/>
      </c>
      <c r="G20" s="133">
        <f>'GP1 Totals'!R45</f>
        <v>0</v>
      </c>
      <c r="H20" s="120" t="str">
        <f>'Member Info'!K46</f>
        <v/>
      </c>
      <c r="I20" s="119"/>
      <c r="J20" s="120">
        <f>'Member Info'!L46</f>
        <v>0</v>
      </c>
      <c r="K20" s="120" t="str">
        <f t="shared" si="0"/>
        <v/>
      </c>
      <c r="L20" s="121"/>
      <c r="M20" s="89"/>
      <c r="N20" s="264">
        <f>'Member Info'!M46*52.14</f>
        <v>0</v>
      </c>
      <c r="O20" s="265" t="str">
        <f>IF(A20=0,"",IF('Member Info'!AD46&gt;'Member Info'!$V$25,'Member Info'!F46,'Member Info'!$V$25))</f>
        <v/>
      </c>
      <c r="P20" s="223"/>
      <c r="Q20" s="56"/>
      <c r="R20" s="91"/>
      <c r="S20" s="91"/>
      <c r="T20" s="91"/>
      <c r="U20" s="91"/>
      <c r="V20" s="91"/>
      <c r="W20" s="223"/>
      <c r="X20" s="223"/>
      <c r="Y20" s="58"/>
      <c r="Z20" s="280"/>
      <c r="AB20" s="55">
        <f>'Member Info'!T46</f>
        <v>0</v>
      </c>
    </row>
    <row r="21" spans="1:28" x14ac:dyDescent="0.25">
      <c r="A21" s="191">
        <f>'Member Info'!B47</f>
        <v>0</v>
      </c>
      <c r="B21" s="192" t="str">
        <f>IF(A21=0,"",'Member Info'!$D$16)</f>
        <v/>
      </c>
      <c r="C21" s="193">
        <f>'Member Info'!E47</f>
        <v>0</v>
      </c>
      <c r="D21" s="133">
        <f>'GP1 Totals'!G46</f>
        <v>0</v>
      </c>
      <c r="E21" s="194">
        <f>'Member Info'!I47</f>
        <v>0</v>
      </c>
      <c r="F21" s="195" t="str">
        <f>IF('Member Info'!J47="Yes","Y","")</f>
        <v/>
      </c>
      <c r="G21" s="133">
        <f>'GP1 Totals'!R46</f>
        <v>0</v>
      </c>
      <c r="H21" s="120" t="str">
        <f>'Member Info'!K47</f>
        <v/>
      </c>
      <c r="I21" s="119"/>
      <c r="J21" s="120">
        <f>'Member Info'!L47</f>
        <v>0</v>
      </c>
      <c r="K21" s="120" t="str">
        <f t="shared" si="0"/>
        <v/>
      </c>
      <c r="L21" s="121"/>
      <c r="M21" s="89"/>
      <c r="N21" s="264">
        <f>'Member Info'!M47*52.14</f>
        <v>0</v>
      </c>
      <c r="O21" s="265" t="str">
        <f>IF(A21=0,"",IF('Member Info'!AD47&gt;'Member Info'!$V$25,'Member Info'!F47,'Member Info'!$V$25))</f>
        <v/>
      </c>
      <c r="P21" s="223"/>
      <c r="Q21" s="56"/>
      <c r="R21" s="91"/>
      <c r="S21" s="91"/>
      <c r="T21" s="91"/>
      <c r="U21" s="91"/>
      <c r="V21" s="91"/>
      <c r="W21" s="223"/>
      <c r="X21" s="223"/>
      <c r="Y21" s="58"/>
      <c r="Z21" s="280"/>
      <c r="AB21" s="55">
        <f>'Member Info'!T47</f>
        <v>0</v>
      </c>
    </row>
    <row r="22" spans="1:28" x14ac:dyDescent="0.25">
      <c r="A22" s="191">
        <f>'Member Info'!B48</f>
        <v>0</v>
      </c>
      <c r="B22" s="192" t="str">
        <f>IF(A22=0,"",'Member Info'!$D$16)</f>
        <v/>
      </c>
      <c r="C22" s="193">
        <f>'Member Info'!E48</f>
        <v>0</v>
      </c>
      <c r="D22" s="133">
        <f>'GP1 Totals'!G47</f>
        <v>0</v>
      </c>
      <c r="E22" s="194">
        <f>'Member Info'!I48</f>
        <v>0</v>
      </c>
      <c r="F22" s="195" t="str">
        <f>IF('Member Info'!J48="Yes","Y","")</f>
        <v/>
      </c>
      <c r="G22" s="133">
        <f>'GP1 Totals'!R47</f>
        <v>0</v>
      </c>
      <c r="H22" s="120" t="str">
        <f>'Member Info'!K48</f>
        <v/>
      </c>
      <c r="I22" s="119"/>
      <c r="J22" s="120">
        <f>'Member Info'!L48</f>
        <v>0</v>
      </c>
      <c r="K22" s="120" t="str">
        <f t="shared" si="0"/>
        <v/>
      </c>
      <c r="L22" s="121"/>
      <c r="M22" s="89"/>
      <c r="N22" s="264">
        <f>'Member Info'!M48*52.14</f>
        <v>0</v>
      </c>
      <c r="O22" s="265" t="str">
        <f>IF(A22=0,"",IF('Member Info'!AD48&gt;'Member Info'!$V$25,'Member Info'!F48,'Member Info'!$V$25))</f>
        <v/>
      </c>
      <c r="P22" s="223"/>
      <c r="Q22" s="56"/>
      <c r="R22" s="91"/>
      <c r="S22" s="91"/>
      <c r="T22" s="91"/>
      <c r="U22" s="91"/>
      <c r="V22" s="91"/>
      <c r="W22" s="223"/>
      <c r="X22" s="223"/>
      <c r="Y22" s="58"/>
      <c r="Z22" s="280"/>
      <c r="AB22" s="55">
        <f>'Member Info'!T48</f>
        <v>0</v>
      </c>
    </row>
    <row r="23" spans="1:28" x14ac:dyDescent="0.25">
      <c r="A23" s="191">
        <f>'Member Info'!B49</f>
        <v>0</v>
      </c>
      <c r="B23" s="192" t="str">
        <f>IF(A23=0,"",'Member Info'!$D$16)</f>
        <v/>
      </c>
      <c r="C23" s="193">
        <f>'Member Info'!E49</f>
        <v>0</v>
      </c>
      <c r="D23" s="133">
        <f>'GP1 Totals'!G48</f>
        <v>0</v>
      </c>
      <c r="E23" s="194">
        <f>'Member Info'!I49</f>
        <v>0</v>
      </c>
      <c r="F23" s="195" t="str">
        <f>IF('Member Info'!J49="Yes","Y","")</f>
        <v/>
      </c>
      <c r="G23" s="133">
        <f>'GP1 Totals'!R48</f>
        <v>0</v>
      </c>
      <c r="H23" s="120" t="str">
        <f>'Member Info'!K49</f>
        <v/>
      </c>
      <c r="I23" s="119"/>
      <c r="J23" s="120">
        <f>'Member Info'!L49</f>
        <v>0</v>
      </c>
      <c r="K23" s="120" t="str">
        <f t="shared" si="0"/>
        <v/>
      </c>
      <c r="L23" s="121"/>
      <c r="M23" s="89"/>
      <c r="N23" s="264">
        <f>'Member Info'!M49*52.14</f>
        <v>0</v>
      </c>
      <c r="O23" s="265" t="str">
        <f>IF(A23=0,"",IF('Member Info'!AD49&gt;'Member Info'!$V$25,'Member Info'!F49,'Member Info'!$V$25))</f>
        <v/>
      </c>
      <c r="P23" s="223"/>
      <c r="Q23" s="56"/>
      <c r="R23" s="91"/>
      <c r="S23" s="91"/>
      <c r="T23" s="91"/>
      <c r="U23" s="91"/>
      <c r="V23" s="91"/>
      <c r="W23" s="223"/>
      <c r="X23" s="223"/>
      <c r="Y23" s="58"/>
      <c r="Z23" s="280"/>
      <c r="AB23" s="55">
        <f>'Member Info'!T49</f>
        <v>0</v>
      </c>
    </row>
    <row r="24" spans="1:28" x14ac:dyDescent="0.25">
      <c r="A24" s="191">
        <f>'Member Info'!B50</f>
        <v>0</v>
      </c>
      <c r="B24" s="192" t="str">
        <f>IF(A24=0,"",'Member Info'!$D$16)</f>
        <v/>
      </c>
      <c r="C24" s="193">
        <f>'Member Info'!E50</f>
        <v>0</v>
      </c>
      <c r="D24" s="133">
        <f>'GP1 Totals'!G49</f>
        <v>0</v>
      </c>
      <c r="E24" s="194">
        <f>'Member Info'!I50</f>
        <v>0</v>
      </c>
      <c r="F24" s="195" t="str">
        <f>IF('Member Info'!J50="Yes","Y","")</f>
        <v/>
      </c>
      <c r="G24" s="133">
        <f>'GP1 Totals'!R49</f>
        <v>0</v>
      </c>
      <c r="H24" s="120" t="str">
        <f>'Member Info'!K50</f>
        <v/>
      </c>
      <c r="I24" s="119"/>
      <c r="J24" s="120">
        <f>'Member Info'!L50</f>
        <v>0</v>
      </c>
      <c r="K24" s="120" t="str">
        <f t="shared" si="0"/>
        <v/>
      </c>
      <c r="L24" s="121"/>
      <c r="M24" s="89"/>
      <c r="N24" s="264">
        <f>'Member Info'!M50*52.14</f>
        <v>0</v>
      </c>
      <c r="O24" s="265" t="str">
        <f>IF(A24=0,"",IF('Member Info'!AD50&gt;'Member Info'!$V$25,'Member Info'!F50,'Member Info'!$V$25))</f>
        <v/>
      </c>
      <c r="P24" s="223"/>
      <c r="Q24" s="56"/>
      <c r="R24" s="91"/>
      <c r="S24" s="91"/>
      <c r="T24" s="91"/>
      <c r="U24" s="91"/>
      <c r="V24" s="91"/>
      <c r="W24" s="223"/>
      <c r="X24" s="223"/>
      <c r="Y24" s="58"/>
      <c r="Z24" s="280"/>
      <c r="AB24" s="55">
        <f>'Member Info'!T50</f>
        <v>0</v>
      </c>
    </row>
    <row r="25" spans="1:28" x14ac:dyDescent="0.25">
      <c r="A25" s="191">
        <f>'Member Info'!B51</f>
        <v>0</v>
      </c>
      <c r="B25" s="192" t="str">
        <f>IF(A25=0,"",'Member Info'!$D$16)</f>
        <v/>
      </c>
      <c r="C25" s="193">
        <f>'Member Info'!E51</f>
        <v>0</v>
      </c>
      <c r="D25" s="133">
        <f>'GP1 Totals'!G50</f>
        <v>0</v>
      </c>
      <c r="E25" s="194">
        <f>'Member Info'!I51</f>
        <v>0</v>
      </c>
      <c r="F25" s="195" t="str">
        <f>IF('Member Info'!J51="Yes","Y","")</f>
        <v/>
      </c>
      <c r="G25" s="133">
        <f>'GP1 Totals'!R50</f>
        <v>0</v>
      </c>
      <c r="H25" s="120" t="str">
        <f>'Member Info'!K51</f>
        <v/>
      </c>
      <c r="I25" s="119"/>
      <c r="J25" s="120">
        <f>'Member Info'!L51</f>
        <v>0</v>
      </c>
      <c r="K25" s="120" t="str">
        <f t="shared" si="0"/>
        <v/>
      </c>
      <c r="L25" s="121"/>
      <c r="M25" s="89"/>
      <c r="N25" s="264">
        <f>'Member Info'!M51*52.14</f>
        <v>0</v>
      </c>
      <c r="O25" s="265" t="str">
        <f>IF(A25=0,"",IF('Member Info'!AD51&gt;'Member Info'!$V$25,'Member Info'!F51,'Member Info'!$V$25))</f>
        <v/>
      </c>
      <c r="P25" s="223"/>
      <c r="Q25" s="56"/>
      <c r="R25" s="91"/>
      <c r="S25" s="91"/>
      <c r="T25" s="91"/>
      <c r="U25" s="91"/>
      <c r="V25" s="91"/>
      <c r="W25" s="223"/>
      <c r="X25" s="223"/>
      <c r="Y25" s="58"/>
      <c r="Z25" s="280"/>
      <c r="AB25" s="55">
        <f>'Member Info'!T51</f>
        <v>0</v>
      </c>
    </row>
    <row r="26" spans="1:28" x14ac:dyDescent="0.25">
      <c r="A26" s="191">
        <f>'Member Info'!B52</f>
        <v>0</v>
      </c>
      <c r="B26" s="192" t="str">
        <f>IF(A26=0,"",'Member Info'!$D$16)</f>
        <v/>
      </c>
      <c r="C26" s="193">
        <f>'Member Info'!E52</f>
        <v>0</v>
      </c>
      <c r="D26" s="133">
        <f>'GP1 Totals'!G51</f>
        <v>0</v>
      </c>
      <c r="E26" s="194">
        <f>'Member Info'!I52</f>
        <v>0</v>
      </c>
      <c r="F26" s="195" t="str">
        <f>IF('Member Info'!J52="Yes","Y","")</f>
        <v/>
      </c>
      <c r="G26" s="133">
        <f>'GP1 Totals'!R51</f>
        <v>0</v>
      </c>
      <c r="H26" s="120" t="str">
        <f>'Member Info'!K52</f>
        <v/>
      </c>
      <c r="I26" s="119"/>
      <c r="J26" s="120">
        <f>'Member Info'!L52</f>
        <v>0</v>
      </c>
      <c r="K26" s="120" t="str">
        <f t="shared" si="0"/>
        <v/>
      </c>
      <c r="L26" s="121"/>
      <c r="M26" s="89"/>
      <c r="N26" s="264">
        <f>'Member Info'!M52*52.14</f>
        <v>0</v>
      </c>
      <c r="O26" s="265" t="str">
        <f>IF(A26=0,"",IF('Member Info'!AD52&gt;'Member Info'!$V$25,'Member Info'!F52,'Member Info'!$V$25))</f>
        <v/>
      </c>
      <c r="P26" s="223"/>
      <c r="Q26" s="56"/>
      <c r="R26" s="91"/>
      <c r="S26" s="91"/>
      <c r="T26" s="91"/>
      <c r="U26" s="91"/>
      <c r="V26" s="91"/>
      <c r="W26" s="223"/>
      <c r="X26" s="223"/>
      <c r="Y26" s="58"/>
      <c r="Z26" s="280"/>
      <c r="AB26" s="55">
        <f>'Member Info'!T52</f>
        <v>0</v>
      </c>
    </row>
    <row r="27" spans="1:28" x14ac:dyDescent="0.25">
      <c r="A27" s="191">
        <f>'Member Info'!B53</f>
        <v>0</v>
      </c>
      <c r="B27" s="192" t="str">
        <f>IF(A27=0,"",'Member Info'!$D$16)</f>
        <v/>
      </c>
      <c r="C27" s="193">
        <f>'Member Info'!E53</f>
        <v>0</v>
      </c>
      <c r="D27" s="133">
        <f>'GP1 Totals'!G52</f>
        <v>0</v>
      </c>
      <c r="E27" s="194">
        <f>'Member Info'!I53</f>
        <v>0</v>
      </c>
      <c r="F27" s="195" t="str">
        <f>IF('Member Info'!J53="Yes","Y","")</f>
        <v/>
      </c>
      <c r="G27" s="133">
        <f>'GP1 Totals'!R52</f>
        <v>0</v>
      </c>
      <c r="H27" s="120" t="str">
        <f>'Member Info'!K53</f>
        <v/>
      </c>
      <c r="I27" s="119"/>
      <c r="J27" s="120">
        <f>'Member Info'!L53</f>
        <v>0</v>
      </c>
      <c r="K27" s="120" t="str">
        <f t="shared" si="0"/>
        <v/>
      </c>
      <c r="L27" s="121"/>
      <c r="M27" s="89"/>
      <c r="N27" s="264">
        <f>'Member Info'!M53*52.14</f>
        <v>0</v>
      </c>
      <c r="O27" s="265" t="str">
        <f>IF(A27=0,"",IF('Member Info'!AD53&gt;'Member Info'!$V$25,'Member Info'!F53,'Member Info'!$V$25))</f>
        <v/>
      </c>
      <c r="P27" s="223"/>
      <c r="Q27" s="56"/>
      <c r="R27" s="91"/>
      <c r="S27" s="91"/>
      <c r="T27" s="91"/>
      <c r="U27" s="91"/>
      <c r="V27" s="91"/>
      <c r="W27" s="223"/>
      <c r="X27" s="223"/>
      <c r="Y27" s="58"/>
      <c r="Z27" s="280"/>
      <c r="AB27" s="55">
        <f>'Member Info'!T53</f>
        <v>0</v>
      </c>
    </row>
    <row r="28" spans="1:28" x14ac:dyDescent="0.25">
      <c r="A28" s="191">
        <f>'Member Info'!B54</f>
        <v>0</v>
      </c>
      <c r="B28" s="192" t="str">
        <f>IF(A28=0,"",'Member Info'!$D$16)</f>
        <v/>
      </c>
      <c r="C28" s="193">
        <f>'Member Info'!E54</f>
        <v>0</v>
      </c>
      <c r="D28" s="133">
        <f>'GP1 Totals'!G53</f>
        <v>0</v>
      </c>
      <c r="E28" s="194">
        <f>'Member Info'!I54</f>
        <v>0</v>
      </c>
      <c r="F28" s="195" t="str">
        <f>IF('Member Info'!J54="Yes","Y","")</f>
        <v/>
      </c>
      <c r="G28" s="133">
        <f>'GP1 Totals'!R53</f>
        <v>0</v>
      </c>
      <c r="H28" s="120" t="str">
        <f>'Member Info'!K54</f>
        <v/>
      </c>
      <c r="I28" s="119"/>
      <c r="J28" s="120">
        <f>'Member Info'!L54</f>
        <v>0</v>
      </c>
      <c r="K28" s="120" t="str">
        <f t="shared" si="0"/>
        <v/>
      </c>
      <c r="L28" s="121"/>
      <c r="M28" s="89"/>
      <c r="N28" s="264">
        <f>'Member Info'!M54*52.14</f>
        <v>0</v>
      </c>
      <c r="O28" s="265" t="str">
        <f>IF(A28=0,"",IF('Member Info'!AD54&gt;'Member Info'!$V$25,'Member Info'!F54,'Member Info'!$V$25))</f>
        <v/>
      </c>
      <c r="P28" s="223"/>
      <c r="Q28" s="56"/>
      <c r="R28" s="91"/>
      <c r="S28" s="91"/>
      <c r="T28" s="91"/>
      <c r="U28" s="91"/>
      <c r="V28" s="91"/>
      <c r="W28" s="223"/>
      <c r="X28" s="223"/>
      <c r="Y28" s="58"/>
      <c r="Z28" s="280"/>
      <c r="AB28" s="55">
        <f>'Member Info'!T54</f>
        <v>0</v>
      </c>
    </row>
    <row r="29" spans="1:28" x14ac:dyDescent="0.25">
      <c r="A29" s="191">
        <f>'Member Info'!B55</f>
        <v>0</v>
      </c>
      <c r="B29" s="192" t="str">
        <f>IF(A29=0,"",'Member Info'!$D$16)</f>
        <v/>
      </c>
      <c r="C29" s="193">
        <f>'Member Info'!E55</f>
        <v>0</v>
      </c>
      <c r="D29" s="133">
        <f>'GP1 Totals'!G54</f>
        <v>0</v>
      </c>
      <c r="E29" s="194">
        <f>'Member Info'!I55</f>
        <v>0</v>
      </c>
      <c r="F29" s="195" t="str">
        <f>IF('Member Info'!J55="Yes","Y","")</f>
        <v/>
      </c>
      <c r="G29" s="133">
        <f>'GP1 Totals'!R54</f>
        <v>0</v>
      </c>
      <c r="H29" s="120" t="str">
        <f>'Member Info'!K55</f>
        <v/>
      </c>
      <c r="I29" s="119"/>
      <c r="J29" s="120">
        <f>'Member Info'!L55</f>
        <v>0</v>
      </c>
      <c r="K29" s="120" t="str">
        <f t="shared" si="0"/>
        <v/>
      </c>
      <c r="L29" s="121"/>
      <c r="M29" s="89"/>
      <c r="N29" s="264">
        <f>'Member Info'!M55*52.14</f>
        <v>0</v>
      </c>
      <c r="O29" s="265" t="str">
        <f>IF(A29=0,"",IF('Member Info'!AD55&gt;'Member Info'!$V$25,'Member Info'!F55,'Member Info'!$V$25))</f>
        <v/>
      </c>
      <c r="P29" s="223"/>
      <c r="Q29" s="56"/>
      <c r="R29" s="91"/>
      <c r="S29" s="91"/>
      <c r="T29" s="91"/>
      <c r="U29" s="91"/>
      <c r="V29" s="91"/>
      <c r="W29" s="223"/>
      <c r="X29" s="223"/>
      <c r="Y29" s="58"/>
      <c r="Z29" s="280"/>
      <c r="AB29" s="55">
        <f>'Member Info'!T55</f>
        <v>0</v>
      </c>
    </row>
    <row r="30" spans="1:28" x14ac:dyDescent="0.25">
      <c r="A30" s="191">
        <f>'Member Info'!B56</f>
        <v>0</v>
      </c>
      <c r="B30" s="192" t="str">
        <f>IF(A30=0,"",'Member Info'!$D$16)</f>
        <v/>
      </c>
      <c r="C30" s="193">
        <f>'Member Info'!E56</f>
        <v>0</v>
      </c>
      <c r="D30" s="133">
        <f>'GP1 Totals'!G55</f>
        <v>0</v>
      </c>
      <c r="E30" s="194">
        <f>'Member Info'!I56</f>
        <v>0</v>
      </c>
      <c r="F30" s="195" t="str">
        <f>IF('Member Info'!J56="Yes","Y","")</f>
        <v/>
      </c>
      <c r="G30" s="133">
        <f>'GP1 Totals'!R55</f>
        <v>0</v>
      </c>
      <c r="H30" s="120" t="str">
        <f>'Member Info'!K56</f>
        <v/>
      </c>
      <c r="I30" s="119"/>
      <c r="J30" s="120">
        <f>'Member Info'!L56</f>
        <v>0</v>
      </c>
      <c r="K30" s="120" t="str">
        <f t="shared" si="0"/>
        <v/>
      </c>
      <c r="L30" s="121"/>
      <c r="M30" s="89"/>
      <c r="N30" s="264">
        <f>'Member Info'!M56*52.14</f>
        <v>0</v>
      </c>
      <c r="O30" s="265" t="str">
        <f>IF(A30=0,"",IF('Member Info'!AD56&gt;'Member Info'!$V$25,'Member Info'!F56,'Member Info'!$V$25))</f>
        <v/>
      </c>
      <c r="P30" s="223"/>
      <c r="Q30" s="56"/>
      <c r="R30" s="91"/>
      <c r="S30" s="91"/>
      <c r="T30" s="91"/>
      <c r="U30" s="91"/>
      <c r="V30" s="91"/>
      <c r="W30" s="223"/>
      <c r="X30" s="223"/>
      <c r="Y30" s="58"/>
      <c r="Z30" s="280"/>
      <c r="AB30" s="55">
        <f>'Member Info'!T56</f>
        <v>0</v>
      </c>
    </row>
    <row r="31" spans="1:28" x14ac:dyDescent="0.25">
      <c r="A31" s="191">
        <f>'Member Info'!B57</f>
        <v>0</v>
      </c>
      <c r="B31" s="192" t="str">
        <f>IF(A31=0,"",'Member Info'!$D$16)</f>
        <v/>
      </c>
      <c r="C31" s="193">
        <f>'Member Info'!E57</f>
        <v>0</v>
      </c>
      <c r="D31" s="133">
        <f>'GP1 Totals'!G56</f>
        <v>0</v>
      </c>
      <c r="E31" s="194">
        <f>'Member Info'!I57</f>
        <v>0</v>
      </c>
      <c r="F31" s="195" t="str">
        <f>IF('Member Info'!J57="Yes","Y","")</f>
        <v/>
      </c>
      <c r="G31" s="133">
        <f>'GP1 Totals'!R56</f>
        <v>0</v>
      </c>
      <c r="H31" s="120" t="str">
        <f>'Member Info'!K57</f>
        <v/>
      </c>
      <c r="I31" s="119"/>
      <c r="J31" s="120">
        <f>'Member Info'!L57</f>
        <v>0</v>
      </c>
      <c r="K31" s="120" t="str">
        <f t="shared" si="0"/>
        <v/>
      </c>
      <c r="L31" s="121"/>
      <c r="M31" s="89"/>
      <c r="N31" s="264">
        <f>'Member Info'!M57*52.14</f>
        <v>0</v>
      </c>
      <c r="O31" s="265" t="str">
        <f>IF(A31=0,"",IF('Member Info'!AD57&gt;'Member Info'!$V$25,'Member Info'!F57,'Member Info'!$V$25))</f>
        <v/>
      </c>
      <c r="P31" s="223"/>
      <c r="Q31" s="56"/>
      <c r="R31" s="91"/>
      <c r="S31" s="91"/>
      <c r="T31" s="91"/>
      <c r="U31" s="91"/>
      <c r="V31" s="91"/>
      <c r="W31" s="223"/>
      <c r="X31" s="223"/>
      <c r="Y31" s="58"/>
      <c r="Z31" s="280"/>
      <c r="AB31" s="55">
        <f>'Member Info'!T57</f>
        <v>0</v>
      </c>
    </row>
    <row r="32" spans="1:28" x14ac:dyDescent="0.25">
      <c r="A32" s="191">
        <f>'Member Info'!B58</f>
        <v>0</v>
      </c>
      <c r="B32" s="192" t="str">
        <f>IF(A32=0,"",'Member Info'!$D$16)</f>
        <v/>
      </c>
      <c r="C32" s="193">
        <f>'Member Info'!E58</f>
        <v>0</v>
      </c>
      <c r="D32" s="133">
        <f>'GP1 Totals'!G57</f>
        <v>0</v>
      </c>
      <c r="E32" s="194">
        <f>'Member Info'!I58</f>
        <v>0</v>
      </c>
      <c r="F32" s="195" t="str">
        <f>IF('Member Info'!J58="Yes","Y","")</f>
        <v/>
      </c>
      <c r="G32" s="133">
        <f>'GP1 Totals'!R57</f>
        <v>0</v>
      </c>
      <c r="H32" s="120" t="str">
        <f>'Member Info'!K58</f>
        <v/>
      </c>
      <c r="I32" s="119"/>
      <c r="J32" s="120">
        <f>'Member Info'!L58</f>
        <v>0</v>
      </c>
      <c r="K32" s="120" t="str">
        <f t="shared" si="0"/>
        <v/>
      </c>
      <c r="L32" s="121"/>
      <c r="M32" s="89"/>
      <c r="N32" s="264">
        <f>'Member Info'!M58*52.14</f>
        <v>0</v>
      </c>
      <c r="O32" s="265" t="str">
        <f>IF(A32=0,"",IF('Member Info'!AD58&gt;'Member Info'!$V$25,'Member Info'!F58,'Member Info'!$V$25))</f>
        <v/>
      </c>
      <c r="P32" s="223"/>
      <c r="Q32" s="56"/>
      <c r="R32" s="91"/>
      <c r="S32" s="91"/>
      <c r="T32" s="91"/>
      <c r="U32" s="91"/>
      <c r="V32" s="91"/>
      <c r="W32" s="223"/>
      <c r="X32" s="223"/>
      <c r="Y32" s="58"/>
      <c r="Z32" s="280"/>
      <c r="AB32" s="55">
        <f>'Member Info'!T58</f>
        <v>0</v>
      </c>
    </row>
    <row r="33" spans="1:28" x14ac:dyDescent="0.25">
      <c r="A33" s="191">
        <f>'Member Info'!B59</f>
        <v>0</v>
      </c>
      <c r="B33" s="192" t="str">
        <f>IF(A33=0,"",'Member Info'!$D$16)</f>
        <v/>
      </c>
      <c r="C33" s="193">
        <f>'Member Info'!E59</f>
        <v>0</v>
      </c>
      <c r="D33" s="133">
        <f>'GP1 Totals'!G58</f>
        <v>0</v>
      </c>
      <c r="E33" s="194">
        <f>'Member Info'!I59</f>
        <v>0</v>
      </c>
      <c r="F33" s="195" t="str">
        <f>IF('Member Info'!J59="Yes","Y","")</f>
        <v/>
      </c>
      <c r="G33" s="133">
        <f>'GP1 Totals'!R58</f>
        <v>0</v>
      </c>
      <c r="H33" s="120" t="str">
        <f>'Member Info'!K59</f>
        <v/>
      </c>
      <c r="I33" s="119"/>
      <c r="J33" s="120">
        <f>'Member Info'!L59</f>
        <v>0</v>
      </c>
      <c r="K33" s="120" t="str">
        <f t="shared" si="0"/>
        <v/>
      </c>
      <c r="L33" s="121"/>
      <c r="M33" s="89"/>
      <c r="N33" s="264">
        <f>'Member Info'!M59*52.14</f>
        <v>0</v>
      </c>
      <c r="O33" s="265" t="str">
        <f>IF(A33=0,"",IF('Member Info'!AD59&gt;'Member Info'!$V$25,'Member Info'!F59,'Member Info'!$V$25))</f>
        <v/>
      </c>
      <c r="P33" s="223"/>
      <c r="Q33" s="56"/>
      <c r="R33" s="91"/>
      <c r="S33" s="91"/>
      <c r="T33" s="91"/>
      <c r="U33" s="91"/>
      <c r="V33" s="91"/>
      <c r="W33" s="223"/>
      <c r="X33" s="223"/>
      <c r="Y33" s="58"/>
      <c r="Z33" s="280"/>
      <c r="AB33" s="55">
        <f>'Member Info'!T59</f>
        <v>0</v>
      </c>
    </row>
    <row r="34" spans="1:28" x14ac:dyDescent="0.25">
      <c r="A34" s="191">
        <f>'Member Info'!B60</f>
        <v>0</v>
      </c>
      <c r="B34" s="192" t="str">
        <f>IF(A34=0,"",'Member Info'!$D$16)</f>
        <v/>
      </c>
      <c r="C34" s="193">
        <f>'Member Info'!E60</f>
        <v>0</v>
      </c>
      <c r="D34" s="133">
        <f>'GP1 Totals'!G59</f>
        <v>0</v>
      </c>
      <c r="E34" s="194">
        <f>'Member Info'!I60</f>
        <v>0</v>
      </c>
      <c r="F34" s="195" t="str">
        <f>IF('Member Info'!J60="Yes","Y","")</f>
        <v/>
      </c>
      <c r="G34" s="133">
        <f>'GP1 Totals'!R59</f>
        <v>0</v>
      </c>
      <c r="H34" s="120" t="str">
        <f>'Member Info'!K60</f>
        <v/>
      </c>
      <c r="I34" s="119"/>
      <c r="J34" s="120">
        <f>'Member Info'!L60</f>
        <v>0</v>
      </c>
      <c r="K34" s="120" t="str">
        <f t="shared" si="0"/>
        <v/>
      </c>
      <c r="L34" s="121"/>
      <c r="M34" s="89"/>
      <c r="N34" s="264">
        <f>'Member Info'!M60*52.14</f>
        <v>0</v>
      </c>
      <c r="O34" s="265" t="str">
        <f>IF(A34=0,"",IF('Member Info'!AD60&gt;'Member Info'!$V$25,'Member Info'!F60,'Member Info'!$V$25))</f>
        <v/>
      </c>
      <c r="P34" s="223"/>
      <c r="Q34" s="56"/>
      <c r="R34" s="91"/>
      <c r="S34" s="91"/>
      <c r="T34" s="91"/>
      <c r="U34" s="91"/>
      <c r="V34" s="91"/>
      <c r="W34" s="223"/>
      <c r="X34" s="223"/>
      <c r="Y34" s="58"/>
      <c r="Z34" s="280"/>
      <c r="AB34" s="55">
        <f>'Member Info'!T60</f>
        <v>0</v>
      </c>
    </row>
    <row r="35" spans="1:28" x14ac:dyDescent="0.25">
      <c r="A35" s="191">
        <f>'Member Info'!B61</f>
        <v>0</v>
      </c>
      <c r="B35" s="192" t="str">
        <f>IF(A35=0,"",'Member Info'!$D$16)</f>
        <v/>
      </c>
      <c r="C35" s="193">
        <f>'Member Info'!E61</f>
        <v>0</v>
      </c>
      <c r="D35" s="133">
        <f>'GP1 Totals'!G60</f>
        <v>0</v>
      </c>
      <c r="E35" s="194">
        <f>'Member Info'!I61</f>
        <v>0</v>
      </c>
      <c r="F35" s="195" t="str">
        <f>IF('Member Info'!J61="Yes","Y","")</f>
        <v/>
      </c>
      <c r="G35" s="133">
        <f>'GP1 Totals'!R60</f>
        <v>0</v>
      </c>
      <c r="H35" s="120" t="str">
        <f>'Member Info'!K61</f>
        <v/>
      </c>
      <c r="I35" s="119"/>
      <c r="J35" s="120">
        <f>'Member Info'!L61</f>
        <v>0</v>
      </c>
      <c r="K35" s="120" t="str">
        <f t="shared" si="0"/>
        <v/>
      </c>
      <c r="L35" s="121"/>
      <c r="M35" s="89"/>
      <c r="N35" s="264">
        <f>'Member Info'!M61*52.14</f>
        <v>0</v>
      </c>
      <c r="O35" s="265" t="str">
        <f>IF(A35=0,"",IF('Member Info'!AD61&gt;'Member Info'!$V$25,'Member Info'!F61,'Member Info'!$V$25))</f>
        <v/>
      </c>
      <c r="P35" s="223"/>
      <c r="Q35" s="56"/>
      <c r="R35" s="91"/>
      <c r="S35" s="91"/>
      <c r="T35" s="91"/>
      <c r="U35" s="91"/>
      <c r="V35" s="91"/>
      <c r="W35" s="223"/>
      <c r="X35" s="223"/>
      <c r="Y35" s="58"/>
      <c r="Z35" s="280"/>
      <c r="AB35" s="55">
        <f>'Member Info'!T61</f>
        <v>0</v>
      </c>
    </row>
    <row r="36" spans="1:28" x14ac:dyDescent="0.25">
      <c r="A36" s="191">
        <f>'Member Info'!B62</f>
        <v>0</v>
      </c>
      <c r="B36" s="192" t="str">
        <f>IF(A36=0,"",'Member Info'!$D$16)</f>
        <v/>
      </c>
      <c r="C36" s="193">
        <f>'Member Info'!E62</f>
        <v>0</v>
      </c>
      <c r="D36" s="133">
        <f>'GP1 Totals'!G61</f>
        <v>0</v>
      </c>
      <c r="E36" s="194">
        <f>'Member Info'!I62</f>
        <v>0</v>
      </c>
      <c r="F36" s="195" t="str">
        <f>IF('Member Info'!J62="Yes","Y","")</f>
        <v/>
      </c>
      <c r="G36" s="133">
        <f>'GP1 Totals'!R61</f>
        <v>0</v>
      </c>
      <c r="H36" s="120" t="str">
        <f>'Member Info'!K62</f>
        <v/>
      </c>
      <c r="I36" s="119"/>
      <c r="J36" s="120">
        <f>'Member Info'!L62</f>
        <v>0</v>
      </c>
      <c r="K36" s="120" t="str">
        <f t="shared" si="0"/>
        <v/>
      </c>
      <c r="L36" s="121"/>
      <c r="M36" s="89"/>
      <c r="N36" s="264">
        <f>'Member Info'!M62*52.14</f>
        <v>0</v>
      </c>
      <c r="O36" s="265" t="str">
        <f>IF(A36=0,"",IF('Member Info'!AD62&gt;'Member Info'!$V$25,'Member Info'!F62,'Member Info'!$V$25))</f>
        <v/>
      </c>
      <c r="P36" s="223"/>
      <c r="Q36" s="56"/>
      <c r="R36" s="91"/>
      <c r="S36" s="91"/>
      <c r="T36" s="91"/>
      <c r="U36" s="91"/>
      <c r="V36" s="91"/>
      <c r="W36" s="223"/>
      <c r="X36" s="223"/>
      <c r="Y36" s="58"/>
      <c r="Z36" s="280"/>
      <c r="AB36" s="55">
        <f>'Member Info'!T62</f>
        <v>0</v>
      </c>
    </row>
    <row r="37" spans="1:28" x14ac:dyDescent="0.25">
      <c r="A37" s="191">
        <f>'Member Info'!B63</f>
        <v>0</v>
      </c>
      <c r="B37" s="192" t="str">
        <f>IF(A37=0,"",'Member Info'!$D$16)</f>
        <v/>
      </c>
      <c r="C37" s="193">
        <f>'Member Info'!E63</f>
        <v>0</v>
      </c>
      <c r="D37" s="133">
        <f>'GP1 Totals'!G62</f>
        <v>0</v>
      </c>
      <c r="E37" s="194">
        <f>'Member Info'!I63</f>
        <v>0</v>
      </c>
      <c r="F37" s="195" t="str">
        <f>IF('Member Info'!J63="Yes","Y","")</f>
        <v/>
      </c>
      <c r="G37" s="133">
        <f>'GP1 Totals'!R62</f>
        <v>0</v>
      </c>
      <c r="H37" s="120" t="str">
        <f>'Member Info'!K63</f>
        <v/>
      </c>
      <c r="I37" s="119"/>
      <c r="J37" s="120">
        <f>'Member Info'!L63</f>
        <v>0</v>
      </c>
      <c r="K37" s="120" t="str">
        <f t="shared" si="0"/>
        <v/>
      </c>
      <c r="L37" s="121"/>
      <c r="M37" s="89"/>
      <c r="N37" s="264">
        <f>'Member Info'!M63*52.14</f>
        <v>0</v>
      </c>
      <c r="O37" s="265" t="str">
        <f>IF(A37=0,"",IF('Member Info'!AD63&gt;'Member Info'!$V$25,'Member Info'!F63,'Member Info'!$V$25))</f>
        <v/>
      </c>
      <c r="P37" s="223"/>
      <c r="Q37" s="56"/>
      <c r="R37" s="91"/>
      <c r="S37" s="91"/>
      <c r="T37" s="91"/>
      <c r="U37" s="91"/>
      <c r="V37" s="91"/>
      <c r="W37" s="223"/>
      <c r="X37" s="223"/>
      <c r="Y37" s="58"/>
      <c r="Z37" s="280"/>
      <c r="AB37" s="55">
        <f>'Member Info'!T63</f>
        <v>0</v>
      </c>
    </row>
    <row r="38" spans="1:28" x14ac:dyDescent="0.25">
      <c r="A38" s="191">
        <f>'Member Info'!B64</f>
        <v>0</v>
      </c>
      <c r="B38" s="192" t="str">
        <f>IF(A38=0,"",'Member Info'!$D$16)</f>
        <v/>
      </c>
      <c r="C38" s="193">
        <f>'Member Info'!E64</f>
        <v>0</v>
      </c>
      <c r="D38" s="133">
        <f>'GP1 Totals'!G63</f>
        <v>0</v>
      </c>
      <c r="E38" s="194">
        <f>'Member Info'!I64</f>
        <v>0</v>
      </c>
      <c r="F38" s="195" t="str">
        <f>IF('Member Info'!J64="Yes","Y","")</f>
        <v/>
      </c>
      <c r="G38" s="133">
        <f>'GP1 Totals'!R63</f>
        <v>0</v>
      </c>
      <c r="H38" s="120" t="str">
        <f>'Member Info'!K64</f>
        <v/>
      </c>
      <c r="I38" s="119"/>
      <c r="J38" s="120">
        <f>'Member Info'!L64</f>
        <v>0</v>
      </c>
      <c r="K38" s="120" t="str">
        <f t="shared" si="0"/>
        <v/>
      </c>
      <c r="L38" s="121"/>
      <c r="M38" s="89"/>
      <c r="N38" s="264">
        <f>'Member Info'!M64*52.14</f>
        <v>0</v>
      </c>
      <c r="O38" s="265" t="str">
        <f>IF(A38=0,"",IF('Member Info'!AD64&gt;'Member Info'!$V$25,'Member Info'!F64,'Member Info'!$V$25))</f>
        <v/>
      </c>
      <c r="P38" s="223"/>
      <c r="Q38" s="56"/>
      <c r="R38" s="91"/>
      <c r="S38" s="91"/>
      <c r="T38" s="91"/>
      <c r="U38" s="91"/>
      <c r="V38" s="91"/>
      <c r="W38" s="223"/>
      <c r="X38" s="223"/>
      <c r="Y38" s="58"/>
      <c r="Z38" s="280"/>
      <c r="AB38" s="55">
        <f>'Member Info'!T64</f>
        <v>0</v>
      </c>
    </row>
    <row r="39" spans="1:28" x14ac:dyDescent="0.25">
      <c r="A39" s="191">
        <f>'Member Info'!B65</f>
        <v>0</v>
      </c>
      <c r="B39" s="192" t="str">
        <f>IF(A39=0,"",'Member Info'!$D$16)</f>
        <v/>
      </c>
      <c r="C39" s="193">
        <f>'Member Info'!E65</f>
        <v>0</v>
      </c>
      <c r="D39" s="133">
        <f>'GP1 Totals'!G64</f>
        <v>0</v>
      </c>
      <c r="E39" s="194">
        <f>'Member Info'!I65</f>
        <v>0</v>
      </c>
      <c r="F39" s="195" t="str">
        <f>IF('Member Info'!J65="Yes","Y","")</f>
        <v/>
      </c>
      <c r="G39" s="133">
        <f>'GP1 Totals'!R64</f>
        <v>0</v>
      </c>
      <c r="H39" s="120" t="str">
        <f>'Member Info'!K65</f>
        <v/>
      </c>
      <c r="I39" s="119"/>
      <c r="J39" s="120">
        <f>'Member Info'!L65</f>
        <v>0</v>
      </c>
      <c r="K39" s="120" t="str">
        <f t="shared" si="0"/>
        <v/>
      </c>
      <c r="L39" s="121"/>
      <c r="M39" s="89"/>
      <c r="N39" s="264">
        <f>'Member Info'!M65*52.14</f>
        <v>0</v>
      </c>
      <c r="O39" s="265" t="str">
        <f>IF(A39=0,"",IF('Member Info'!AD65&gt;'Member Info'!$V$25,'Member Info'!F65,'Member Info'!$V$25))</f>
        <v/>
      </c>
      <c r="P39" s="223"/>
      <c r="Q39" s="56"/>
      <c r="R39" s="91"/>
      <c r="S39" s="91"/>
      <c r="T39" s="91"/>
      <c r="U39" s="91"/>
      <c r="V39" s="91"/>
      <c r="W39" s="223"/>
      <c r="X39" s="223"/>
      <c r="Y39" s="58"/>
      <c r="Z39" s="280"/>
      <c r="AB39" s="55">
        <f>'Member Info'!T65</f>
        <v>0</v>
      </c>
    </row>
    <row r="40" spans="1:28" x14ac:dyDescent="0.25">
      <c r="A40" s="191">
        <f>'Member Info'!B66</f>
        <v>0</v>
      </c>
      <c r="B40" s="192" t="str">
        <f>IF(A40=0,"",'Member Info'!$D$16)</f>
        <v/>
      </c>
      <c r="C40" s="193">
        <f>'Member Info'!E66</f>
        <v>0</v>
      </c>
      <c r="D40" s="133">
        <f>'GP1 Totals'!G65</f>
        <v>0</v>
      </c>
      <c r="E40" s="194">
        <f>'Member Info'!I66</f>
        <v>0</v>
      </c>
      <c r="F40" s="195" t="str">
        <f>IF('Member Info'!J66="Yes","Y","")</f>
        <v/>
      </c>
      <c r="G40" s="133">
        <f>'GP1 Totals'!R65</f>
        <v>0</v>
      </c>
      <c r="H40" s="120" t="str">
        <f>'Member Info'!K66</f>
        <v/>
      </c>
      <c r="I40" s="119"/>
      <c r="J40" s="120">
        <f>'Member Info'!L66</f>
        <v>0</v>
      </c>
      <c r="K40" s="120" t="str">
        <f t="shared" si="0"/>
        <v/>
      </c>
      <c r="L40" s="121"/>
      <c r="M40" s="89"/>
      <c r="N40" s="264">
        <f>'Member Info'!M66*52.14</f>
        <v>0</v>
      </c>
      <c r="O40" s="265" t="str">
        <f>IF(A40=0,"",IF('Member Info'!AD66&gt;'Member Info'!$V$25,'Member Info'!F66,'Member Info'!$V$25))</f>
        <v/>
      </c>
      <c r="P40" s="223"/>
      <c r="Q40" s="56"/>
      <c r="R40" s="91"/>
      <c r="S40" s="91"/>
      <c r="T40" s="91"/>
      <c r="U40" s="91"/>
      <c r="V40" s="91"/>
      <c r="W40" s="223"/>
      <c r="X40" s="223"/>
      <c r="Y40" s="58"/>
      <c r="Z40" s="280"/>
      <c r="AB40" s="55">
        <f>'Member Info'!T66</f>
        <v>0</v>
      </c>
    </row>
    <row r="41" spans="1:28" x14ac:dyDescent="0.25">
      <c r="A41" s="191">
        <f>'Member Info'!B67</f>
        <v>0</v>
      </c>
      <c r="B41" s="192" t="str">
        <f>IF(A41=0,"",'Member Info'!$D$16)</f>
        <v/>
      </c>
      <c r="C41" s="193">
        <f>'Member Info'!E67</f>
        <v>0</v>
      </c>
      <c r="D41" s="133">
        <f>'GP1 Totals'!G66</f>
        <v>0</v>
      </c>
      <c r="E41" s="194">
        <f>'Member Info'!I67</f>
        <v>0</v>
      </c>
      <c r="F41" s="195" t="str">
        <f>IF('Member Info'!J67="Yes","Y","")</f>
        <v/>
      </c>
      <c r="G41" s="133">
        <f>'GP1 Totals'!R66</f>
        <v>0</v>
      </c>
      <c r="H41" s="120" t="str">
        <f>'Member Info'!K67</f>
        <v/>
      </c>
      <c r="I41" s="119"/>
      <c r="J41" s="120">
        <f>'Member Info'!L67</f>
        <v>0</v>
      </c>
      <c r="K41" s="120" t="str">
        <f t="shared" si="0"/>
        <v/>
      </c>
      <c r="L41" s="121"/>
      <c r="M41" s="89"/>
      <c r="N41" s="264">
        <f>'Member Info'!M67*52.14</f>
        <v>0</v>
      </c>
      <c r="O41" s="265" t="str">
        <f>IF(A41=0,"",IF('Member Info'!AD67&gt;'Member Info'!$V$25,'Member Info'!F67,'Member Info'!$V$25))</f>
        <v/>
      </c>
      <c r="P41" s="223"/>
      <c r="Q41" s="56"/>
      <c r="R41" s="91"/>
      <c r="S41" s="91"/>
      <c r="T41" s="91"/>
      <c r="U41" s="91"/>
      <c r="V41" s="91"/>
      <c r="W41" s="223"/>
      <c r="X41" s="223"/>
      <c r="Y41" s="58"/>
      <c r="Z41" s="280"/>
      <c r="AB41" s="55">
        <f>'Member Info'!T67</f>
        <v>0</v>
      </c>
    </row>
    <row r="42" spans="1:28" x14ac:dyDescent="0.25">
      <c r="A42" s="191">
        <f>'Member Info'!B68</f>
        <v>0</v>
      </c>
      <c r="B42" s="192" t="str">
        <f>IF(A42=0,"",'Member Info'!$D$16)</f>
        <v/>
      </c>
      <c r="C42" s="193">
        <f>'Member Info'!E68</f>
        <v>0</v>
      </c>
      <c r="D42" s="133">
        <f>'GP1 Totals'!G67</f>
        <v>0</v>
      </c>
      <c r="E42" s="194">
        <f>'Member Info'!I68</f>
        <v>0</v>
      </c>
      <c r="F42" s="195" t="str">
        <f>IF('Member Info'!J68="Yes","Y","")</f>
        <v/>
      </c>
      <c r="G42" s="133">
        <f>'GP1 Totals'!R67</f>
        <v>0</v>
      </c>
      <c r="H42" s="120" t="str">
        <f>'Member Info'!K68</f>
        <v/>
      </c>
      <c r="I42" s="119"/>
      <c r="J42" s="120">
        <f>'Member Info'!L68</f>
        <v>0</v>
      </c>
      <c r="K42" s="120" t="str">
        <f t="shared" si="0"/>
        <v/>
      </c>
      <c r="L42" s="121"/>
      <c r="M42" s="89"/>
      <c r="N42" s="264">
        <f>'Member Info'!M68*52.14</f>
        <v>0</v>
      </c>
      <c r="O42" s="265" t="str">
        <f>IF(A42=0,"",IF('Member Info'!AD68&gt;'Member Info'!$V$25,'Member Info'!F68,'Member Info'!$V$25))</f>
        <v/>
      </c>
      <c r="P42" s="223"/>
      <c r="Q42" s="56"/>
      <c r="R42" s="91"/>
      <c r="S42" s="91"/>
      <c r="T42" s="91"/>
      <c r="U42" s="91"/>
      <c r="V42" s="91"/>
      <c r="W42" s="223"/>
      <c r="X42" s="223"/>
      <c r="Y42" s="58"/>
      <c r="Z42" s="280"/>
      <c r="AB42" s="55">
        <f>'Member Info'!T68</f>
        <v>0</v>
      </c>
    </row>
    <row r="43" spans="1:28" x14ac:dyDescent="0.25">
      <c r="A43" s="191">
        <f>'Member Info'!B69</f>
        <v>0</v>
      </c>
      <c r="B43" s="192" t="str">
        <f>IF(A43=0,"",'Member Info'!$D$16)</f>
        <v/>
      </c>
      <c r="C43" s="193">
        <f>'Member Info'!E69</f>
        <v>0</v>
      </c>
      <c r="D43" s="133">
        <f>'GP1 Totals'!G68</f>
        <v>0</v>
      </c>
      <c r="E43" s="194">
        <f>'Member Info'!I69</f>
        <v>0</v>
      </c>
      <c r="F43" s="195" t="str">
        <f>IF('Member Info'!J69="Yes","Y","")</f>
        <v/>
      </c>
      <c r="G43" s="133">
        <f>'GP1 Totals'!R68</f>
        <v>0</v>
      </c>
      <c r="H43" s="120" t="str">
        <f>'Member Info'!K69</f>
        <v/>
      </c>
      <c r="I43" s="119"/>
      <c r="J43" s="120">
        <f>'Member Info'!L69</f>
        <v>0</v>
      </c>
      <c r="K43" s="120" t="str">
        <f t="shared" si="0"/>
        <v/>
      </c>
      <c r="L43" s="121"/>
      <c r="M43" s="89"/>
      <c r="N43" s="264">
        <f>'Member Info'!M69*52.14</f>
        <v>0</v>
      </c>
      <c r="O43" s="265" t="str">
        <f>IF(A43=0,"",IF('Member Info'!AD69&gt;'Member Info'!$V$25,'Member Info'!F69,'Member Info'!$V$25))</f>
        <v/>
      </c>
      <c r="P43" s="223"/>
      <c r="Q43" s="56"/>
      <c r="R43" s="91"/>
      <c r="S43" s="91"/>
      <c r="T43" s="91"/>
      <c r="U43" s="91"/>
      <c r="V43" s="91"/>
      <c r="W43" s="223"/>
      <c r="X43" s="223"/>
      <c r="Y43" s="58"/>
      <c r="Z43" s="280"/>
      <c r="AB43" s="55">
        <f>'Member Info'!T69</f>
        <v>0</v>
      </c>
    </row>
    <row r="44" spans="1:28" x14ac:dyDescent="0.25">
      <c r="A44" s="191">
        <f>'Member Info'!B70</f>
        <v>0</v>
      </c>
      <c r="B44" s="192" t="str">
        <f>IF(A44=0,"",'Member Info'!$D$16)</f>
        <v/>
      </c>
      <c r="C44" s="193">
        <f>'Member Info'!E70</f>
        <v>0</v>
      </c>
      <c r="D44" s="133">
        <f>'GP1 Totals'!G69</f>
        <v>0</v>
      </c>
      <c r="E44" s="194">
        <f>'Member Info'!I70</f>
        <v>0</v>
      </c>
      <c r="F44" s="195" t="str">
        <f>IF('Member Info'!J70="Yes","Y","")</f>
        <v/>
      </c>
      <c r="G44" s="133">
        <f>'GP1 Totals'!R69</f>
        <v>0</v>
      </c>
      <c r="H44" s="120" t="str">
        <f>'Member Info'!K70</f>
        <v/>
      </c>
      <c r="I44" s="119"/>
      <c r="J44" s="120">
        <f>'Member Info'!L70</f>
        <v>0</v>
      </c>
      <c r="K44" s="120" t="str">
        <f t="shared" si="0"/>
        <v/>
      </c>
      <c r="L44" s="121"/>
      <c r="M44" s="89"/>
      <c r="N44" s="264">
        <f>'Member Info'!M70*52.14</f>
        <v>0</v>
      </c>
      <c r="O44" s="265" t="str">
        <f>IF(A44=0,"",IF('Member Info'!AD70&gt;'Member Info'!$V$25,'Member Info'!F70,'Member Info'!$V$25))</f>
        <v/>
      </c>
      <c r="P44" s="223"/>
      <c r="Q44" s="56"/>
      <c r="R44" s="91"/>
      <c r="S44" s="91"/>
      <c r="T44" s="91"/>
      <c r="U44" s="91"/>
      <c r="V44" s="91"/>
      <c r="W44" s="223"/>
      <c r="X44" s="223"/>
      <c r="Y44" s="58"/>
      <c r="Z44" s="280"/>
      <c r="AB44" s="55">
        <f>'Member Info'!T70</f>
        <v>0</v>
      </c>
    </row>
    <row r="45" spans="1:28" x14ac:dyDescent="0.25">
      <c r="A45" s="191">
        <f>'Member Info'!B71</f>
        <v>0</v>
      </c>
      <c r="B45" s="192" t="str">
        <f>IF(A45=0,"",'Member Info'!$D$16)</f>
        <v/>
      </c>
      <c r="C45" s="193">
        <f>'Member Info'!E71</f>
        <v>0</v>
      </c>
      <c r="D45" s="133">
        <f>'GP1 Totals'!G70</f>
        <v>0</v>
      </c>
      <c r="E45" s="194">
        <f>'Member Info'!I71</f>
        <v>0</v>
      </c>
      <c r="F45" s="195" t="str">
        <f>IF('Member Info'!J71="Yes","Y","")</f>
        <v/>
      </c>
      <c r="G45" s="133">
        <f>'GP1 Totals'!R70</f>
        <v>0</v>
      </c>
      <c r="H45" s="120" t="str">
        <f>'Member Info'!K71</f>
        <v/>
      </c>
      <c r="I45" s="119"/>
      <c r="J45" s="120">
        <f>'Member Info'!L71</f>
        <v>0</v>
      </c>
      <c r="K45" s="120" t="str">
        <f t="shared" si="0"/>
        <v/>
      </c>
      <c r="L45" s="121"/>
      <c r="M45" s="89"/>
      <c r="N45" s="264">
        <f>'Member Info'!M71*52.14</f>
        <v>0</v>
      </c>
      <c r="O45" s="265" t="str">
        <f>IF(A45=0,"",IF('Member Info'!AD71&gt;'Member Info'!$V$25,'Member Info'!F71,'Member Info'!$V$25))</f>
        <v/>
      </c>
      <c r="P45" s="223"/>
      <c r="Q45" s="56"/>
      <c r="R45" s="91"/>
      <c r="S45" s="91"/>
      <c r="T45" s="91"/>
      <c r="U45" s="91"/>
      <c r="V45" s="91"/>
      <c r="W45" s="223"/>
      <c r="X45" s="223"/>
      <c r="Y45" s="58"/>
      <c r="Z45" s="280"/>
      <c r="AB45" s="55">
        <f>'Member Info'!T71</f>
        <v>0</v>
      </c>
    </row>
    <row r="46" spans="1:28" x14ac:dyDescent="0.25">
      <c r="A46" s="191">
        <f>'Member Info'!B72</f>
        <v>0</v>
      </c>
      <c r="B46" s="192" t="str">
        <f>IF(A46=0,"",'Member Info'!$D$16)</f>
        <v/>
      </c>
      <c r="C46" s="193">
        <f>'Member Info'!E72</f>
        <v>0</v>
      </c>
      <c r="D46" s="133">
        <f>'GP1 Totals'!G71</f>
        <v>0</v>
      </c>
      <c r="E46" s="194">
        <f>'Member Info'!I72</f>
        <v>0</v>
      </c>
      <c r="F46" s="195" t="str">
        <f>IF('Member Info'!J72="Yes","Y","")</f>
        <v/>
      </c>
      <c r="G46" s="133">
        <f>'GP1 Totals'!R71</f>
        <v>0</v>
      </c>
      <c r="H46" s="120" t="str">
        <f>'Member Info'!K72</f>
        <v/>
      </c>
      <c r="I46" s="119"/>
      <c r="J46" s="120">
        <f>'Member Info'!L72</f>
        <v>0</v>
      </c>
      <c r="K46" s="120" t="str">
        <f t="shared" si="0"/>
        <v/>
      </c>
      <c r="L46" s="121"/>
      <c r="M46" s="89"/>
      <c r="N46" s="264">
        <f>'Member Info'!M72*52.14</f>
        <v>0</v>
      </c>
      <c r="O46" s="265" t="str">
        <f>IF(A46=0,"",IF('Member Info'!AD72&gt;'Member Info'!$V$25,'Member Info'!F72,'Member Info'!$V$25))</f>
        <v/>
      </c>
      <c r="P46" s="223"/>
      <c r="Q46" s="56"/>
      <c r="R46" s="91"/>
      <c r="S46" s="91"/>
      <c r="T46" s="91"/>
      <c r="U46" s="91"/>
      <c r="V46" s="91"/>
      <c r="W46" s="223"/>
      <c r="X46" s="223"/>
      <c r="Y46" s="58"/>
      <c r="Z46" s="280"/>
      <c r="AB46" s="55">
        <f>'Member Info'!T72</f>
        <v>0</v>
      </c>
    </row>
    <row r="47" spans="1:28" x14ac:dyDescent="0.25">
      <c r="A47" s="191">
        <f>'Member Info'!B73</f>
        <v>0</v>
      </c>
      <c r="B47" s="192" t="str">
        <f>IF(A47=0,"",'Member Info'!$D$16)</f>
        <v/>
      </c>
      <c r="C47" s="193">
        <f>'Member Info'!E73</f>
        <v>0</v>
      </c>
      <c r="D47" s="133">
        <f>'GP1 Totals'!G72</f>
        <v>0</v>
      </c>
      <c r="E47" s="194">
        <f>'Member Info'!I73</f>
        <v>0</v>
      </c>
      <c r="F47" s="195" t="str">
        <f>IF('Member Info'!J73="Yes","Y","")</f>
        <v/>
      </c>
      <c r="G47" s="133">
        <f>'GP1 Totals'!R72</f>
        <v>0</v>
      </c>
      <c r="H47" s="120" t="str">
        <f>'Member Info'!K73</f>
        <v/>
      </c>
      <c r="I47" s="119"/>
      <c r="J47" s="120">
        <f>'Member Info'!L73</f>
        <v>0</v>
      </c>
      <c r="K47" s="120" t="str">
        <f t="shared" si="0"/>
        <v/>
      </c>
      <c r="L47" s="121"/>
      <c r="M47" s="89"/>
      <c r="N47" s="264">
        <f>'Member Info'!M73*52.14</f>
        <v>0</v>
      </c>
      <c r="O47" s="265" t="str">
        <f>IF(A47=0,"",IF('Member Info'!AD73&gt;'Member Info'!$V$25,'Member Info'!F73,'Member Info'!$V$25))</f>
        <v/>
      </c>
      <c r="P47" s="223"/>
      <c r="Q47" s="56"/>
      <c r="R47" s="91"/>
      <c r="S47" s="91"/>
      <c r="T47" s="91"/>
      <c r="U47" s="91"/>
      <c r="V47" s="91"/>
      <c r="W47" s="223"/>
      <c r="X47" s="223"/>
      <c r="Y47" s="58"/>
      <c r="Z47" s="280"/>
      <c r="AB47" s="55">
        <f>'Member Info'!T73</f>
        <v>0</v>
      </c>
    </row>
    <row r="48" spans="1:28" x14ac:dyDescent="0.25">
      <c r="A48" s="191">
        <f>'Member Info'!B74</f>
        <v>0</v>
      </c>
      <c r="B48" s="192" t="str">
        <f>IF(A48=0,"",'Member Info'!$D$16)</f>
        <v/>
      </c>
      <c r="C48" s="193">
        <f>'Member Info'!E74</f>
        <v>0</v>
      </c>
      <c r="D48" s="133">
        <f>'GP1 Totals'!G73</f>
        <v>0</v>
      </c>
      <c r="E48" s="194">
        <f>'Member Info'!I74</f>
        <v>0</v>
      </c>
      <c r="F48" s="195" t="str">
        <f>IF('Member Info'!J74="Yes","Y","")</f>
        <v/>
      </c>
      <c r="G48" s="133">
        <f>'GP1 Totals'!R73</f>
        <v>0</v>
      </c>
      <c r="H48" s="120" t="str">
        <f>'Member Info'!K74</f>
        <v/>
      </c>
      <c r="I48" s="119"/>
      <c r="J48" s="120">
        <f>'Member Info'!L74</f>
        <v>0</v>
      </c>
      <c r="K48" s="120" t="str">
        <f t="shared" si="0"/>
        <v/>
      </c>
      <c r="L48" s="121"/>
      <c r="M48" s="89"/>
      <c r="N48" s="264">
        <f>'Member Info'!M74*52.14</f>
        <v>0</v>
      </c>
      <c r="O48" s="265" t="str">
        <f>IF(A48=0,"",IF('Member Info'!AD74&gt;'Member Info'!$V$25,'Member Info'!F74,'Member Info'!$V$25))</f>
        <v/>
      </c>
      <c r="P48" s="223"/>
      <c r="Q48" s="56"/>
      <c r="R48" s="91"/>
      <c r="S48" s="91"/>
      <c r="T48" s="91"/>
      <c r="U48" s="91"/>
      <c r="V48" s="91"/>
      <c r="W48" s="223"/>
      <c r="X48" s="223"/>
      <c r="Y48" s="58"/>
      <c r="Z48" s="280"/>
      <c r="AB48" s="55">
        <f>'Member Info'!T74</f>
        <v>0</v>
      </c>
    </row>
    <row r="49" spans="1:28" x14ac:dyDescent="0.25">
      <c r="A49" s="191">
        <f>'Member Info'!B75</f>
        <v>0</v>
      </c>
      <c r="B49" s="192" t="str">
        <f>IF(A49=0,"",'Member Info'!$D$16)</f>
        <v/>
      </c>
      <c r="C49" s="193">
        <f>'Member Info'!E75</f>
        <v>0</v>
      </c>
      <c r="D49" s="133">
        <f>'GP1 Totals'!G74</f>
        <v>0</v>
      </c>
      <c r="E49" s="194">
        <f>'Member Info'!I75</f>
        <v>0</v>
      </c>
      <c r="F49" s="195" t="str">
        <f>IF('Member Info'!J75="Yes","Y","")</f>
        <v/>
      </c>
      <c r="G49" s="133">
        <f>'GP1 Totals'!R74</f>
        <v>0</v>
      </c>
      <c r="H49" s="120" t="str">
        <f>'Member Info'!K75</f>
        <v/>
      </c>
      <c r="I49" s="119"/>
      <c r="J49" s="120">
        <f>'Member Info'!L75</f>
        <v>0</v>
      </c>
      <c r="K49" s="120" t="str">
        <f t="shared" si="0"/>
        <v/>
      </c>
      <c r="L49" s="121"/>
      <c r="M49" s="89"/>
      <c r="N49" s="264">
        <f>'Member Info'!M75*52.14</f>
        <v>0</v>
      </c>
      <c r="O49" s="265" t="str">
        <f>IF(A49=0,"",IF('Member Info'!AD75&gt;'Member Info'!$V$25,'Member Info'!F75,'Member Info'!$V$25))</f>
        <v/>
      </c>
      <c r="P49" s="223"/>
      <c r="Q49" s="56"/>
      <c r="R49" s="91"/>
      <c r="S49" s="91"/>
      <c r="T49" s="91"/>
      <c r="U49" s="91"/>
      <c r="V49" s="91"/>
      <c r="W49" s="223"/>
      <c r="X49" s="223"/>
      <c r="Y49" s="58"/>
      <c r="Z49" s="280"/>
      <c r="AB49" s="55">
        <f>'Member Info'!T75</f>
        <v>0</v>
      </c>
    </row>
    <row r="50" spans="1:28" x14ac:dyDescent="0.25">
      <c r="A50" s="191">
        <f>'Member Info'!B76</f>
        <v>0</v>
      </c>
      <c r="B50" s="192" t="str">
        <f>IF(A50=0,"",'Member Info'!$D$16)</f>
        <v/>
      </c>
      <c r="C50" s="193">
        <f>'Member Info'!E76</f>
        <v>0</v>
      </c>
      <c r="D50" s="133">
        <f>'GP1 Totals'!G75</f>
        <v>0</v>
      </c>
      <c r="E50" s="194">
        <f>'Member Info'!I76</f>
        <v>0</v>
      </c>
      <c r="F50" s="195" t="str">
        <f>IF('Member Info'!J76="Yes","Y","")</f>
        <v/>
      </c>
      <c r="G50" s="133">
        <f>'GP1 Totals'!R75</f>
        <v>0</v>
      </c>
      <c r="H50" s="120" t="str">
        <f>'Member Info'!K76</f>
        <v/>
      </c>
      <c r="I50" s="119"/>
      <c r="J50" s="120">
        <f>'Member Info'!L76</f>
        <v>0</v>
      </c>
      <c r="K50" s="120" t="str">
        <f t="shared" si="0"/>
        <v/>
      </c>
      <c r="L50" s="121"/>
      <c r="M50" s="89"/>
      <c r="N50" s="264">
        <f>'Member Info'!M76*52.14</f>
        <v>0</v>
      </c>
      <c r="O50" s="265" t="str">
        <f>IF(A50=0,"",IF('Member Info'!AD76&gt;'Member Info'!$V$25,'Member Info'!F76,'Member Info'!$V$25))</f>
        <v/>
      </c>
      <c r="P50" s="223"/>
      <c r="Q50" s="56"/>
      <c r="R50" s="91"/>
      <c r="S50" s="91"/>
      <c r="T50" s="91"/>
      <c r="U50" s="91"/>
      <c r="V50" s="91"/>
      <c r="W50" s="223"/>
      <c r="X50" s="223"/>
      <c r="Y50" s="58"/>
      <c r="Z50" s="280"/>
      <c r="AB50" s="55">
        <f>'Member Info'!T76</f>
        <v>0</v>
      </c>
    </row>
    <row r="51" spans="1:28" x14ac:dyDescent="0.25">
      <c r="A51" s="191">
        <f>'Member Info'!B77</f>
        <v>0</v>
      </c>
      <c r="B51" s="192" t="str">
        <f>IF(A51=0,"",'Member Info'!$D$16)</f>
        <v/>
      </c>
      <c r="C51" s="193">
        <f>'Member Info'!E77</f>
        <v>0</v>
      </c>
      <c r="D51" s="133">
        <f>'GP1 Totals'!G76</f>
        <v>0</v>
      </c>
      <c r="E51" s="194">
        <f>'Member Info'!I77</f>
        <v>0</v>
      </c>
      <c r="F51" s="195" t="str">
        <f>IF('Member Info'!J77="Yes","Y","")</f>
        <v/>
      </c>
      <c r="G51" s="133">
        <f>'GP1 Totals'!R76</f>
        <v>0</v>
      </c>
      <c r="H51" s="120" t="str">
        <f>'Member Info'!K77</f>
        <v/>
      </c>
      <c r="I51" s="119"/>
      <c r="J51" s="120">
        <f>'Member Info'!L77</f>
        <v>0</v>
      </c>
      <c r="K51" s="120" t="str">
        <f t="shared" si="0"/>
        <v/>
      </c>
      <c r="L51" s="121"/>
      <c r="M51" s="89"/>
      <c r="N51" s="264">
        <f>'Member Info'!M77*52.14</f>
        <v>0</v>
      </c>
      <c r="O51" s="265" t="str">
        <f>IF(A51=0,"",IF('Member Info'!AD77&gt;'Member Info'!$V$25,'Member Info'!F77,'Member Info'!$V$25))</f>
        <v/>
      </c>
      <c r="P51" s="223"/>
      <c r="Q51" s="56"/>
      <c r="R51" s="91"/>
      <c r="S51" s="91"/>
      <c r="T51" s="91"/>
      <c r="U51" s="91"/>
      <c r="V51" s="91"/>
      <c r="W51" s="223"/>
      <c r="X51" s="223"/>
      <c r="Y51" s="58"/>
      <c r="Z51" s="280"/>
      <c r="AB51" s="55">
        <f>'Member Info'!T77</f>
        <v>0</v>
      </c>
    </row>
    <row r="52" spans="1:28" x14ac:dyDescent="0.25">
      <c r="A52" s="191">
        <f>'Member Info'!B78</f>
        <v>0</v>
      </c>
      <c r="B52" s="192" t="str">
        <f>IF(A52=0,"",'Member Info'!$D$16)</f>
        <v/>
      </c>
      <c r="C52" s="193">
        <f>'Member Info'!E78</f>
        <v>0</v>
      </c>
      <c r="D52" s="133">
        <f>'GP1 Totals'!G77</f>
        <v>0</v>
      </c>
      <c r="E52" s="194">
        <f>'Member Info'!I78</f>
        <v>0</v>
      </c>
      <c r="F52" s="195" t="str">
        <f>IF('Member Info'!J78="Yes","Y","")</f>
        <v/>
      </c>
      <c r="G52" s="133">
        <f>'GP1 Totals'!R77</f>
        <v>0</v>
      </c>
      <c r="H52" s="120" t="str">
        <f>'Member Info'!K78</f>
        <v/>
      </c>
      <c r="I52" s="119"/>
      <c r="J52" s="120">
        <f>'Member Info'!L78</f>
        <v>0</v>
      </c>
      <c r="K52" s="120" t="str">
        <f t="shared" si="0"/>
        <v/>
      </c>
      <c r="L52" s="121"/>
      <c r="M52" s="89"/>
      <c r="N52" s="264">
        <f>'Member Info'!M78*52.14</f>
        <v>0</v>
      </c>
      <c r="O52" s="265" t="str">
        <f>IF(A52=0,"",IF('Member Info'!AD78&gt;'Member Info'!$V$25,'Member Info'!F78,'Member Info'!$V$25))</f>
        <v/>
      </c>
      <c r="P52" s="223"/>
      <c r="Q52" s="56"/>
      <c r="R52" s="91"/>
      <c r="S52" s="91"/>
      <c r="T52" s="91"/>
      <c r="U52" s="91"/>
      <c r="V52" s="91"/>
      <c r="W52" s="223"/>
      <c r="X52" s="223"/>
      <c r="Y52" s="58"/>
      <c r="Z52" s="280"/>
      <c r="AB52" s="55">
        <f>'Member Info'!T78</f>
        <v>0</v>
      </c>
    </row>
    <row r="53" spans="1:28" x14ac:dyDescent="0.25">
      <c r="A53" s="191">
        <f>'Member Info'!B79</f>
        <v>0</v>
      </c>
      <c r="B53" s="192" t="str">
        <f>IF(A53=0,"",'Member Info'!$D$16)</f>
        <v/>
      </c>
      <c r="C53" s="193">
        <f>'Member Info'!E79</f>
        <v>0</v>
      </c>
      <c r="D53" s="133">
        <f>'GP1 Totals'!G78</f>
        <v>0</v>
      </c>
      <c r="E53" s="194">
        <f>'Member Info'!I79</f>
        <v>0</v>
      </c>
      <c r="F53" s="195" t="str">
        <f>IF('Member Info'!J79="Yes","Y","")</f>
        <v/>
      </c>
      <c r="G53" s="133">
        <f>'GP1 Totals'!R78</f>
        <v>0</v>
      </c>
      <c r="H53" s="120" t="str">
        <f>'Member Info'!K79</f>
        <v/>
      </c>
      <c r="I53" s="119"/>
      <c r="J53" s="120">
        <f>'Member Info'!L79</f>
        <v>0</v>
      </c>
      <c r="K53" s="120" t="str">
        <f t="shared" si="0"/>
        <v/>
      </c>
      <c r="L53" s="121"/>
      <c r="M53" s="89"/>
      <c r="N53" s="264">
        <f>'Member Info'!M79*52.14</f>
        <v>0</v>
      </c>
      <c r="O53" s="265" t="str">
        <f>IF(A53=0,"",IF('Member Info'!AD79&gt;'Member Info'!$V$25,'Member Info'!F79,'Member Info'!$V$25))</f>
        <v/>
      </c>
      <c r="P53" s="223"/>
      <c r="Q53" s="56"/>
      <c r="R53" s="91"/>
      <c r="S53" s="91"/>
      <c r="T53" s="91"/>
      <c r="U53" s="91"/>
      <c r="V53" s="91"/>
      <c r="W53" s="223"/>
      <c r="X53" s="223"/>
      <c r="Y53" s="58"/>
      <c r="Z53" s="280"/>
      <c r="AB53" s="55">
        <f>'Member Info'!T79</f>
        <v>0</v>
      </c>
    </row>
    <row r="54" spans="1:28" x14ac:dyDescent="0.25">
      <c r="A54" s="191">
        <f>'Member Info'!B80</f>
        <v>0</v>
      </c>
      <c r="B54" s="192" t="str">
        <f>IF(A54=0,"",'Member Info'!$D$16)</f>
        <v/>
      </c>
      <c r="C54" s="193">
        <f>'Member Info'!E80</f>
        <v>0</v>
      </c>
      <c r="D54" s="133">
        <f>'GP1 Totals'!G79</f>
        <v>0</v>
      </c>
      <c r="E54" s="194">
        <f>'Member Info'!I80</f>
        <v>0</v>
      </c>
      <c r="F54" s="195" t="str">
        <f>IF('Member Info'!J80="Yes","Y","")</f>
        <v/>
      </c>
      <c r="G54" s="133">
        <f>'GP1 Totals'!R79</f>
        <v>0</v>
      </c>
      <c r="H54" s="120" t="str">
        <f>'Member Info'!K80</f>
        <v/>
      </c>
      <c r="I54" s="119"/>
      <c r="J54" s="120">
        <f>'Member Info'!L80</f>
        <v>0</v>
      </c>
      <c r="K54" s="120" t="str">
        <f t="shared" si="0"/>
        <v/>
      </c>
      <c r="L54" s="121"/>
      <c r="M54" s="89"/>
      <c r="N54" s="264">
        <f>'Member Info'!M80*52.14</f>
        <v>0</v>
      </c>
      <c r="O54" s="265" t="str">
        <f>IF(A54=0,"",IF('Member Info'!AD80&gt;'Member Info'!$V$25,'Member Info'!F80,'Member Info'!$V$25))</f>
        <v/>
      </c>
      <c r="P54" s="223"/>
      <c r="Q54" s="56"/>
      <c r="R54" s="91"/>
      <c r="S54" s="91"/>
      <c r="T54" s="91"/>
      <c r="U54" s="91"/>
      <c r="V54" s="91"/>
      <c r="W54" s="223"/>
      <c r="X54" s="223"/>
      <c r="Y54" s="58"/>
      <c r="Z54" s="280"/>
      <c r="AB54" s="55">
        <f>'Member Info'!T80</f>
        <v>0</v>
      </c>
    </row>
    <row r="55" spans="1:28" x14ac:dyDescent="0.25">
      <c r="A55" s="191">
        <f>'Member Info'!B81</f>
        <v>0</v>
      </c>
      <c r="B55" s="192" t="str">
        <f>IF(A55=0,"",'Member Info'!$D$16)</f>
        <v/>
      </c>
      <c r="C55" s="193">
        <f>'Member Info'!E81</f>
        <v>0</v>
      </c>
      <c r="D55" s="133">
        <f>'GP1 Totals'!G80</f>
        <v>0</v>
      </c>
      <c r="E55" s="194">
        <f>'Member Info'!I81</f>
        <v>0</v>
      </c>
      <c r="F55" s="195" t="str">
        <f>IF('Member Info'!J81="Yes","Y","")</f>
        <v/>
      </c>
      <c r="G55" s="133">
        <f>'GP1 Totals'!R80</f>
        <v>0</v>
      </c>
      <c r="H55" s="120" t="str">
        <f>'Member Info'!K81</f>
        <v/>
      </c>
      <c r="I55" s="119"/>
      <c r="J55" s="120">
        <f>'Member Info'!L81</f>
        <v>0</v>
      </c>
      <c r="K55" s="120" t="str">
        <f t="shared" si="0"/>
        <v/>
      </c>
      <c r="L55" s="121"/>
      <c r="M55" s="89"/>
      <c r="N55" s="264">
        <f>'Member Info'!M81*52.14</f>
        <v>0</v>
      </c>
      <c r="O55" s="265" t="str">
        <f>IF(A55=0,"",IF('Member Info'!AD81&gt;'Member Info'!$V$25,'Member Info'!F81,'Member Info'!$V$25))</f>
        <v/>
      </c>
      <c r="P55" s="223"/>
      <c r="Q55" s="56"/>
      <c r="R55" s="91"/>
      <c r="S55" s="91"/>
      <c r="T55" s="91"/>
      <c r="U55" s="91"/>
      <c r="V55" s="91"/>
      <c r="W55" s="223"/>
      <c r="X55" s="223"/>
      <c r="Y55" s="58"/>
      <c r="Z55" s="280"/>
      <c r="AB55" s="55">
        <f>'Member Info'!T81</f>
        <v>0</v>
      </c>
    </row>
    <row r="56" spans="1:28" x14ac:dyDescent="0.25">
      <c r="A56" s="191">
        <f>'Member Info'!B82</f>
        <v>0</v>
      </c>
      <c r="B56" s="192" t="str">
        <f>IF(A56=0,"",'Member Info'!$D$16)</f>
        <v/>
      </c>
      <c r="C56" s="193">
        <f>'Member Info'!E82</f>
        <v>0</v>
      </c>
      <c r="D56" s="133">
        <f>'GP1 Totals'!G81</f>
        <v>0</v>
      </c>
      <c r="E56" s="194">
        <f>'Member Info'!I82</f>
        <v>0</v>
      </c>
      <c r="F56" s="195" t="str">
        <f>IF('Member Info'!J82="Yes","Y","")</f>
        <v/>
      </c>
      <c r="G56" s="133">
        <f>'GP1 Totals'!R81</f>
        <v>0</v>
      </c>
      <c r="H56" s="120" t="str">
        <f>'Member Info'!K82</f>
        <v/>
      </c>
      <c r="I56" s="119"/>
      <c r="J56" s="120">
        <f>'Member Info'!L82</f>
        <v>0</v>
      </c>
      <c r="K56" s="120" t="str">
        <f t="shared" si="0"/>
        <v/>
      </c>
      <c r="L56" s="121"/>
      <c r="M56" s="89"/>
      <c r="N56" s="264">
        <f>'Member Info'!M82*52.14</f>
        <v>0</v>
      </c>
      <c r="O56" s="265" t="str">
        <f>IF(A56=0,"",IF('Member Info'!AD82&gt;'Member Info'!$V$25,'Member Info'!F82,'Member Info'!$V$25))</f>
        <v/>
      </c>
      <c r="P56" s="223"/>
      <c r="Q56" s="56"/>
      <c r="R56" s="91"/>
      <c r="S56" s="91"/>
      <c r="T56" s="91"/>
      <c r="U56" s="91"/>
      <c r="V56" s="91"/>
      <c r="W56" s="223"/>
      <c r="X56" s="223"/>
      <c r="Y56" s="58"/>
      <c r="Z56" s="280"/>
      <c r="AB56" s="55">
        <f>'Member Info'!T82</f>
        <v>0</v>
      </c>
    </row>
    <row r="57" spans="1:28" x14ac:dyDescent="0.25">
      <c r="A57" s="191">
        <f>'Member Info'!B83</f>
        <v>0</v>
      </c>
      <c r="B57" s="192" t="str">
        <f>IF(A57=0,"",'Member Info'!$D$16)</f>
        <v/>
      </c>
      <c r="C57" s="193">
        <f>'Member Info'!E83</f>
        <v>0</v>
      </c>
      <c r="D57" s="133">
        <f>'GP1 Totals'!G82</f>
        <v>0</v>
      </c>
      <c r="E57" s="194">
        <f>'Member Info'!I83</f>
        <v>0</v>
      </c>
      <c r="F57" s="195" t="str">
        <f>IF('Member Info'!J83="Yes","Y","")</f>
        <v/>
      </c>
      <c r="G57" s="133">
        <f>'GP1 Totals'!R82</f>
        <v>0</v>
      </c>
      <c r="H57" s="120" t="str">
        <f>'Member Info'!K83</f>
        <v/>
      </c>
      <c r="I57" s="119"/>
      <c r="J57" s="120">
        <f>'Member Info'!L83</f>
        <v>0</v>
      </c>
      <c r="K57" s="120" t="str">
        <f t="shared" si="0"/>
        <v/>
      </c>
      <c r="L57" s="121"/>
      <c r="M57" s="89"/>
      <c r="N57" s="264">
        <f>'Member Info'!M83*52.14</f>
        <v>0</v>
      </c>
      <c r="O57" s="265" t="str">
        <f>IF(A57=0,"",IF('Member Info'!AD83&gt;'Member Info'!$V$25,'Member Info'!F83,'Member Info'!$V$25))</f>
        <v/>
      </c>
      <c r="P57" s="223"/>
      <c r="Q57" s="56"/>
      <c r="R57" s="91"/>
      <c r="S57" s="91"/>
      <c r="T57" s="91"/>
      <c r="U57" s="91"/>
      <c r="V57" s="91"/>
      <c r="W57" s="223"/>
      <c r="X57" s="223"/>
      <c r="Y57" s="58"/>
      <c r="Z57" s="280"/>
      <c r="AB57" s="55">
        <f>'Member Info'!T83</f>
        <v>0</v>
      </c>
    </row>
    <row r="58" spans="1:28" x14ac:dyDescent="0.25">
      <c r="A58" s="191">
        <f>'Member Info'!B84</f>
        <v>0</v>
      </c>
      <c r="B58" s="192" t="str">
        <f>IF(A58=0,"",'Member Info'!$D$16)</f>
        <v/>
      </c>
      <c r="C58" s="193">
        <f>'Member Info'!E84</f>
        <v>0</v>
      </c>
      <c r="D58" s="133">
        <f>'GP1 Totals'!G83</f>
        <v>0</v>
      </c>
      <c r="E58" s="194">
        <f>'Member Info'!I84</f>
        <v>0</v>
      </c>
      <c r="F58" s="195" t="str">
        <f>IF('Member Info'!J84="Yes","Y","")</f>
        <v/>
      </c>
      <c r="G58" s="133">
        <f>'GP1 Totals'!R83</f>
        <v>0</v>
      </c>
      <c r="H58" s="120" t="str">
        <f>'Member Info'!K84</f>
        <v/>
      </c>
      <c r="I58" s="119"/>
      <c r="J58" s="120">
        <f>'Member Info'!L84</f>
        <v>0</v>
      </c>
      <c r="K58" s="120" t="str">
        <f t="shared" si="0"/>
        <v/>
      </c>
      <c r="L58" s="121"/>
      <c r="M58" s="89"/>
      <c r="N58" s="264">
        <f>'Member Info'!M84*52.14</f>
        <v>0</v>
      </c>
      <c r="O58" s="265" t="str">
        <f>IF(A58=0,"",IF('Member Info'!AD84&gt;'Member Info'!$V$25,'Member Info'!F84,'Member Info'!$V$25))</f>
        <v/>
      </c>
      <c r="P58" s="223"/>
      <c r="Q58" s="56"/>
      <c r="R58" s="91"/>
      <c r="S58" s="91"/>
      <c r="T58" s="91"/>
      <c r="U58" s="91"/>
      <c r="V58" s="91"/>
      <c r="W58" s="223"/>
      <c r="X58" s="223"/>
      <c r="Y58" s="58"/>
      <c r="Z58" s="280"/>
      <c r="AB58" s="55">
        <f>'Member Info'!T84</f>
        <v>0</v>
      </c>
    </row>
    <row r="59" spans="1:28" x14ac:dyDescent="0.25">
      <c r="A59" s="191">
        <f>'Member Info'!B85</f>
        <v>0</v>
      </c>
      <c r="B59" s="192" t="str">
        <f>IF(A59=0,"",'Member Info'!$D$16)</f>
        <v/>
      </c>
      <c r="C59" s="193">
        <f>'Member Info'!E85</f>
        <v>0</v>
      </c>
      <c r="D59" s="133">
        <f>'GP1 Totals'!G84</f>
        <v>0</v>
      </c>
      <c r="E59" s="194">
        <f>'Member Info'!I85</f>
        <v>0</v>
      </c>
      <c r="F59" s="195" t="str">
        <f>IF('Member Info'!J85="Yes","Y","")</f>
        <v/>
      </c>
      <c r="G59" s="133">
        <f>'GP1 Totals'!R84</f>
        <v>0</v>
      </c>
      <c r="H59" s="120" t="str">
        <f>'Member Info'!K85</f>
        <v/>
      </c>
      <c r="I59" s="119"/>
      <c r="J59" s="120">
        <f>'Member Info'!L85</f>
        <v>0</v>
      </c>
      <c r="K59" s="120" t="str">
        <f t="shared" si="0"/>
        <v/>
      </c>
      <c r="L59" s="121"/>
      <c r="M59" s="89"/>
      <c r="N59" s="264">
        <f>'Member Info'!M85*52.14</f>
        <v>0</v>
      </c>
      <c r="O59" s="265" t="str">
        <f>IF(A59=0,"",IF('Member Info'!AD85&gt;'Member Info'!$V$25,'Member Info'!F85,'Member Info'!$V$25))</f>
        <v/>
      </c>
      <c r="P59" s="223"/>
      <c r="Q59" s="56"/>
      <c r="R59" s="91"/>
      <c r="S59" s="91"/>
      <c r="T59" s="91"/>
      <c r="U59" s="91"/>
      <c r="V59" s="91"/>
      <c r="W59" s="223"/>
      <c r="X59" s="223"/>
      <c r="Y59" s="58"/>
      <c r="Z59" s="280"/>
      <c r="AB59" s="55">
        <f>'Member Info'!T85</f>
        <v>0</v>
      </c>
    </row>
    <row r="60" spans="1:28" x14ac:dyDescent="0.25">
      <c r="A60" s="191">
        <f>'Member Info'!B86</f>
        <v>0</v>
      </c>
      <c r="B60" s="192" t="str">
        <f>IF(A60=0,"",'Member Info'!$D$16)</f>
        <v/>
      </c>
      <c r="C60" s="193">
        <f>'Member Info'!E86</f>
        <v>0</v>
      </c>
      <c r="D60" s="133">
        <f>'GP1 Totals'!G85</f>
        <v>0</v>
      </c>
      <c r="E60" s="194">
        <f>'Member Info'!I86</f>
        <v>0</v>
      </c>
      <c r="F60" s="195" t="str">
        <f>IF('Member Info'!J86="Yes","Y","")</f>
        <v/>
      </c>
      <c r="G60" s="133">
        <f>'GP1 Totals'!R85</f>
        <v>0</v>
      </c>
      <c r="H60" s="120" t="str">
        <f>'Member Info'!K86</f>
        <v/>
      </c>
      <c r="I60" s="119"/>
      <c r="J60" s="120">
        <f>'Member Info'!L86</f>
        <v>0</v>
      </c>
      <c r="K60" s="120" t="str">
        <f t="shared" si="0"/>
        <v/>
      </c>
      <c r="L60" s="121"/>
      <c r="M60" s="89"/>
      <c r="N60" s="264">
        <f>'Member Info'!M86*52.14</f>
        <v>0</v>
      </c>
      <c r="O60" s="265" t="str">
        <f>IF(A60=0,"",IF('Member Info'!AD86&gt;'Member Info'!$V$25,'Member Info'!F86,'Member Info'!$V$25))</f>
        <v/>
      </c>
      <c r="P60" s="223"/>
      <c r="Q60" s="56"/>
      <c r="R60" s="91"/>
      <c r="S60" s="91"/>
      <c r="T60" s="91"/>
      <c r="U60" s="91"/>
      <c r="V60" s="91"/>
      <c r="W60" s="223"/>
      <c r="X60" s="223"/>
      <c r="Y60" s="58"/>
      <c r="Z60" s="280"/>
      <c r="AB60" s="55">
        <f>'Member Info'!T86</f>
        <v>0</v>
      </c>
    </row>
    <row r="61" spans="1:28" x14ac:dyDescent="0.25">
      <c r="A61" s="191">
        <f>'Member Info'!B87</f>
        <v>0</v>
      </c>
      <c r="B61" s="192" t="str">
        <f>IF(A61=0,"",'Member Info'!$D$16)</f>
        <v/>
      </c>
      <c r="C61" s="193">
        <f>'Member Info'!E87</f>
        <v>0</v>
      </c>
      <c r="D61" s="133">
        <f>'GP1 Totals'!G86</f>
        <v>0</v>
      </c>
      <c r="E61" s="194">
        <f>'Member Info'!I87</f>
        <v>0</v>
      </c>
      <c r="F61" s="195" t="str">
        <f>IF('Member Info'!J87="Yes","Y","")</f>
        <v/>
      </c>
      <c r="G61" s="133">
        <f>'GP1 Totals'!R86</f>
        <v>0</v>
      </c>
      <c r="H61" s="120" t="str">
        <f>'Member Info'!K87</f>
        <v/>
      </c>
      <c r="I61" s="119"/>
      <c r="J61" s="120">
        <f>'Member Info'!L87</f>
        <v>0</v>
      </c>
      <c r="K61" s="120" t="str">
        <f t="shared" si="0"/>
        <v/>
      </c>
      <c r="L61" s="121"/>
      <c r="M61" s="89"/>
      <c r="N61" s="264">
        <f>'Member Info'!M87*52.14</f>
        <v>0</v>
      </c>
      <c r="O61" s="265" t="str">
        <f>IF(A61=0,"",IF('Member Info'!AD87&gt;'Member Info'!$V$25,'Member Info'!F87,'Member Info'!$V$25))</f>
        <v/>
      </c>
      <c r="P61" s="223"/>
      <c r="Q61" s="56"/>
      <c r="R61" s="91"/>
      <c r="S61" s="91"/>
      <c r="T61" s="91"/>
      <c r="U61" s="91"/>
      <c r="V61" s="91"/>
      <c r="W61" s="223"/>
      <c r="X61" s="223"/>
      <c r="Y61" s="58"/>
      <c r="Z61" s="280"/>
      <c r="AB61" s="55">
        <f>'Member Info'!T87</f>
        <v>0</v>
      </c>
    </row>
    <row r="62" spans="1:28" x14ac:dyDescent="0.25">
      <c r="A62" s="191">
        <f>'Member Info'!B88</f>
        <v>0</v>
      </c>
      <c r="B62" s="192" t="str">
        <f>IF(A62=0,"",'Member Info'!$D$16)</f>
        <v/>
      </c>
      <c r="C62" s="193">
        <f>'Member Info'!E88</f>
        <v>0</v>
      </c>
      <c r="D62" s="133">
        <f>'GP1 Totals'!G87</f>
        <v>0</v>
      </c>
      <c r="E62" s="194">
        <f>'Member Info'!I88</f>
        <v>0</v>
      </c>
      <c r="F62" s="195" t="str">
        <f>IF('Member Info'!J88="Yes","Y","")</f>
        <v/>
      </c>
      <c r="G62" s="133">
        <f>'GP1 Totals'!R87</f>
        <v>0</v>
      </c>
      <c r="H62" s="120" t="str">
        <f>'Member Info'!K88</f>
        <v/>
      </c>
      <c r="I62" s="119"/>
      <c r="J62" s="120">
        <f>'Member Info'!L88</f>
        <v>0</v>
      </c>
      <c r="K62" s="120" t="str">
        <f t="shared" si="0"/>
        <v/>
      </c>
      <c r="L62" s="121"/>
      <c r="M62" s="89"/>
      <c r="N62" s="264">
        <f>'Member Info'!M88*52.14</f>
        <v>0</v>
      </c>
      <c r="O62" s="265" t="str">
        <f>IF(A62=0,"",IF('Member Info'!AD88&gt;'Member Info'!$V$25,'Member Info'!F88,'Member Info'!$V$25))</f>
        <v/>
      </c>
      <c r="P62" s="223"/>
      <c r="Q62" s="56"/>
      <c r="R62" s="91"/>
      <c r="S62" s="91"/>
      <c r="T62" s="91"/>
      <c r="U62" s="91"/>
      <c r="V62" s="91"/>
      <c r="W62" s="223"/>
      <c r="X62" s="223"/>
      <c r="Y62" s="58"/>
      <c r="Z62" s="280"/>
      <c r="AB62" s="55">
        <f>'Member Info'!T88</f>
        <v>0</v>
      </c>
    </row>
    <row r="63" spans="1:28" x14ac:dyDescent="0.25">
      <c r="A63" s="191">
        <f>'Member Info'!B89</f>
        <v>0</v>
      </c>
      <c r="B63" s="192" t="str">
        <f>IF(A63=0,"",'Member Info'!$D$16)</f>
        <v/>
      </c>
      <c r="C63" s="193">
        <f>'Member Info'!E89</f>
        <v>0</v>
      </c>
      <c r="D63" s="133">
        <f>'GP1 Totals'!G88</f>
        <v>0</v>
      </c>
      <c r="E63" s="194">
        <f>'Member Info'!I89</f>
        <v>0</v>
      </c>
      <c r="F63" s="195" t="str">
        <f>IF('Member Info'!J89="Yes","Y","")</f>
        <v/>
      </c>
      <c r="G63" s="133">
        <f>'GP1 Totals'!R88</f>
        <v>0</v>
      </c>
      <c r="H63" s="120" t="str">
        <f>'Member Info'!K89</f>
        <v/>
      </c>
      <c r="I63" s="119"/>
      <c r="J63" s="120">
        <f>'Member Info'!L89</f>
        <v>0</v>
      </c>
      <c r="K63" s="120" t="str">
        <f t="shared" si="0"/>
        <v/>
      </c>
      <c r="L63" s="121"/>
      <c r="M63" s="89"/>
      <c r="N63" s="264">
        <f>'Member Info'!M89*52.14</f>
        <v>0</v>
      </c>
      <c r="O63" s="265" t="str">
        <f>IF(A63=0,"",IF('Member Info'!AD89&gt;'Member Info'!$V$25,'Member Info'!F89,'Member Info'!$V$25))</f>
        <v/>
      </c>
      <c r="P63" s="223"/>
      <c r="Q63" s="56"/>
      <c r="R63" s="91"/>
      <c r="S63" s="91"/>
      <c r="T63" s="91"/>
      <c r="U63" s="91"/>
      <c r="V63" s="91"/>
      <c r="W63" s="223"/>
      <c r="X63" s="223"/>
      <c r="Y63" s="58"/>
      <c r="Z63" s="280"/>
      <c r="AB63" s="55">
        <f>'Member Info'!T89</f>
        <v>0</v>
      </c>
    </row>
    <row r="64" spans="1:28" x14ac:dyDescent="0.25">
      <c r="A64" s="191">
        <f>'Member Info'!B90</f>
        <v>0</v>
      </c>
      <c r="B64" s="192" t="str">
        <f>IF(A64=0,"",'Member Info'!$D$16)</f>
        <v/>
      </c>
      <c r="C64" s="193">
        <f>'Member Info'!E90</f>
        <v>0</v>
      </c>
      <c r="D64" s="133">
        <f>'GP1 Totals'!G89</f>
        <v>0</v>
      </c>
      <c r="E64" s="194">
        <f>'Member Info'!I90</f>
        <v>0</v>
      </c>
      <c r="F64" s="195" t="str">
        <f>IF('Member Info'!J90="Yes","Y","")</f>
        <v/>
      </c>
      <c r="G64" s="133">
        <f>'GP1 Totals'!R89</f>
        <v>0</v>
      </c>
      <c r="H64" s="120" t="str">
        <f>'Member Info'!K90</f>
        <v/>
      </c>
      <c r="I64" s="119"/>
      <c r="J64" s="120">
        <f>'Member Info'!L90</f>
        <v>0</v>
      </c>
      <c r="K64" s="120" t="str">
        <f t="shared" si="0"/>
        <v/>
      </c>
      <c r="L64" s="121"/>
      <c r="M64" s="89"/>
      <c r="N64" s="264">
        <f>'Member Info'!M90*52.14</f>
        <v>0</v>
      </c>
      <c r="O64" s="265" t="str">
        <f>IF(A64=0,"",IF('Member Info'!AD90&gt;'Member Info'!$V$25,'Member Info'!F90,'Member Info'!$V$25))</f>
        <v/>
      </c>
      <c r="P64" s="223"/>
      <c r="Q64" s="56"/>
      <c r="R64" s="91"/>
      <c r="S64" s="91"/>
      <c r="T64" s="91"/>
      <c r="U64" s="91"/>
      <c r="V64" s="91"/>
      <c r="W64" s="223"/>
      <c r="X64" s="223"/>
      <c r="Y64" s="58"/>
      <c r="Z64" s="280"/>
      <c r="AB64" s="55">
        <f>'Member Info'!T90</f>
        <v>0</v>
      </c>
    </row>
    <row r="65" spans="1:28" x14ac:dyDescent="0.25">
      <c r="A65" s="191">
        <f>'Member Info'!B91</f>
        <v>0</v>
      </c>
      <c r="B65" s="192" t="str">
        <f>IF(A65=0,"",'Member Info'!$D$16)</f>
        <v/>
      </c>
      <c r="C65" s="193">
        <f>'Member Info'!E91</f>
        <v>0</v>
      </c>
      <c r="D65" s="133">
        <f>'GP1 Totals'!G90</f>
        <v>0</v>
      </c>
      <c r="E65" s="194">
        <f>'Member Info'!I91</f>
        <v>0</v>
      </c>
      <c r="F65" s="195" t="str">
        <f>IF('Member Info'!J91="Yes","Y","")</f>
        <v/>
      </c>
      <c r="G65" s="133">
        <f>'GP1 Totals'!R90</f>
        <v>0</v>
      </c>
      <c r="H65" s="120" t="str">
        <f>'Member Info'!K91</f>
        <v/>
      </c>
      <c r="I65" s="119"/>
      <c r="J65" s="120">
        <f>'Member Info'!L91</f>
        <v>0</v>
      </c>
      <c r="K65" s="120" t="str">
        <f t="shared" si="0"/>
        <v/>
      </c>
      <c r="L65" s="121"/>
      <c r="M65" s="89"/>
      <c r="N65" s="264">
        <f>'Member Info'!M91*52.14</f>
        <v>0</v>
      </c>
      <c r="O65" s="265" t="str">
        <f>IF(A65=0,"",IF('Member Info'!AD91&gt;'Member Info'!$V$25,'Member Info'!F91,'Member Info'!$V$25))</f>
        <v/>
      </c>
      <c r="P65" s="223"/>
      <c r="Q65" s="56"/>
      <c r="R65" s="91"/>
      <c r="S65" s="91"/>
      <c r="T65" s="91"/>
      <c r="U65" s="91"/>
      <c r="V65" s="91"/>
      <c r="W65" s="223"/>
      <c r="X65" s="223"/>
      <c r="Y65" s="58"/>
      <c r="Z65" s="280"/>
      <c r="AB65" s="55">
        <f>'Member Info'!T91</f>
        <v>0</v>
      </c>
    </row>
    <row r="66" spans="1:28" x14ac:dyDescent="0.25">
      <c r="A66" s="191">
        <f>'Member Info'!B92</f>
        <v>0</v>
      </c>
      <c r="B66" s="192" t="str">
        <f>IF(A66=0,"",'Member Info'!$D$16)</f>
        <v/>
      </c>
      <c r="C66" s="193">
        <f>'Member Info'!E92</f>
        <v>0</v>
      </c>
      <c r="D66" s="133">
        <f>'GP1 Totals'!G91</f>
        <v>0</v>
      </c>
      <c r="E66" s="194">
        <f>'Member Info'!I92</f>
        <v>0</v>
      </c>
      <c r="F66" s="195" t="str">
        <f>IF('Member Info'!J92="Yes","Y","")</f>
        <v/>
      </c>
      <c r="G66" s="133">
        <f>'GP1 Totals'!R91</f>
        <v>0</v>
      </c>
      <c r="H66" s="120" t="str">
        <f>'Member Info'!K92</f>
        <v/>
      </c>
      <c r="I66" s="119"/>
      <c r="J66" s="120">
        <f>'Member Info'!L92</f>
        <v>0</v>
      </c>
      <c r="K66" s="120" t="str">
        <f t="shared" si="0"/>
        <v/>
      </c>
      <c r="L66" s="121"/>
      <c r="M66" s="89"/>
      <c r="N66" s="264">
        <f>'Member Info'!M92*52.14</f>
        <v>0</v>
      </c>
      <c r="O66" s="265" t="str">
        <f>IF(A66=0,"",IF('Member Info'!AD92&gt;'Member Info'!$V$25,'Member Info'!F92,'Member Info'!$V$25))</f>
        <v/>
      </c>
      <c r="P66" s="223"/>
      <c r="Q66" s="56"/>
      <c r="R66" s="91"/>
      <c r="S66" s="91"/>
      <c r="T66" s="91"/>
      <c r="U66" s="91"/>
      <c r="V66" s="91"/>
      <c r="W66" s="223"/>
      <c r="X66" s="223"/>
      <c r="Y66" s="58"/>
      <c r="Z66" s="280"/>
      <c r="AB66" s="55">
        <f>'Member Info'!T92</f>
        <v>0</v>
      </c>
    </row>
    <row r="67" spans="1:28" x14ac:dyDescent="0.25">
      <c r="A67" s="191">
        <f>'Member Info'!B93</f>
        <v>0</v>
      </c>
      <c r="B67" s="192" t="str">
        <f>IF(A67=0,"",'Member Info'!$D$16)</f>
        <v/>
      </c>
      <c r="C67" s="193">
        <f>'Member Info'!E93</f>
        <v>0</v>
      </c>
      <c r="D67" s="133">
        <f>'GP1 Totals'!G92</f>
        <v>0</v>
      </c>
      <c r="E67" s="194">
        <f>'Member Info'!I93</f>
        <v>0</v>
      </c>
      <c r="F67" s="195" t="str">
        <f>IF('Member Info'!J93="Yes","Y","")</f>
        <v/>
      </c>
      <c r="G67" s="133">
        <f>'GP1 Totals'!R92</f>
        <v>0</v>
      </c>
      <c r="H67" s="120" t="str">
        <f>'Member Info'!K93</f>
        <v/>
      </c>
      <c r="I67" s="119"/>
      <c r="J67" s="120">
        <f>'Member Info'!L93</f>
        <v>0</v>
      </c>
      <c r="K67" s="120" t="str">
        <f t="shared" si="0"/>
        <v/>
      </c>
      <c r="L67" s="121"/>
      <c r="M67" s="89"/>
      <c r="N67" s="264">
        <f>'Member Info'!M93*52.14</f>
        <v>0</v>
      </c>
      <c r="O67" s="265" t="str">
        <f>IF(A67=0,"",IF('Member Info'!AD93&gt;'Member Info'!$V$25,'Member Info'!F93,'Member Info'!$V$25))</f>
        <v/>
      </c>
      <c r="P67" s="223"/>
      <c r="Q67" s="56"/>
      <c r="R67" s="91"/>
      <c r="S67" s="91"/>
      <c r="T67" s="91"/>
      <c r="U67" s="91"/>
      <c r="V67" s="91"/>
      <c r="W67" s="223"/>
      <c r="X67" s="223"/>
      <c r="Y67" s="58"/>
      <c r="Z67" s="280"/>
      <c r="AB67" s="55">
        <f>'Member Info'!T93</f>
        <v>0</v>
      </c>
    </row>
    <row r="68" spans="1:28" x14ac:dyDescent="0.25">
      <c r="A68" s="191">
        <f>'Member Info'!B94</f>
        <v>0</v>
      </c>
      <c r="B68" s="192" t="str">
        <f>IF(A68=0,"",'Member Info'!$D$16)</f>
        <v/>
      </c>
      <c r="C68" s="193">
        <f>'Member Info'!E94</f>
        <v>0</v>
      </c>
      <c r="D68" s="133">
        <f>'GP1 Totals'!G93</f>
        <v>0</v>
      </c>
      <c r="E68" s="194">
        <f>'Member Info'!I94</f>
        <v>0</v>
      </c>
      <c r="F68" s="195" t="str">
        <f>IF('Member Info'!J94="Yes","Y","")</f>
        <v/>
      </c>
      <c r="G68" s="133">
        <f>'GP1 Totals'!R93</f>
        <v>0</v>
      </c>
      <c r="H68" s="120" t="str">
        <f>'Member Info'!K94</f>
        <v/>
      </c>
      <c r="I68" s="119"/>
      <c r="J68" s="120">
        <f>'Member Info'!L94</f>
        <v>0</v>
      </c>
      <c r="K68" s="120" t="str">
        <f t="shared" ref="K68:K131" si="1">IF(A68=0,"",(H68+J68))</f>
        <v/>
      </c>
      <c r="L68" s="121"/>
      <c r="M68" s="89"/>
      <c r="N68" s="264">
        <f>'Member Info'!M94*52.14</f>
        <v>0</v>
      </c>
      <c r="O68" s="265" t="str">
        <f>IF(A68=0,"",IF('Member Info'!AD94&gt;'Member Info'!$V$25,'Member Info'!F94,'Member Info'!$V$25))</f>
        <v/>
      </c>
      <c r="P68" s="223"/>
      <c r="Q68" s="56"/>
      <c r="R68" s="91"/>
      <c r="S68" s="91"/>
      <c r="T68" s="91"/>
      <c r="U68" s="91"/>
      <c r="V68" s="91"/>
      <c r="W68" s="223"/>
      <c r="X68" s="223"/>
      <c r="Y68" s="58"/>
      <c r="Z68" s="280"/>
      <c r="AB68" s="55">
        <f>'Member Info'!T94</f>
        <v>0</v>
      </c>
    </row>
    <row r="69" spans="1:28" x14ac:dyDescent="0.25">
      <c r="A69" s="191">
        <f>'Member Info'!B95</f>
        <v>0</v>
      </c>
      <c r="B69" s="192" t="str">
        <f>IF(A69=0,"",'Member Info'!$D$16)</f>
        <v/>
      </c>
      <c r="C69" s="193">
        <f>'Member Info'!E95</f>
        <v>0</v>
      </c>
      <c r="D69" s="133">
        <f>'GP1 Totals'!G94</f>
        <v>0</v>
      </c>
      <c r="E69" s="194">
        <f>'Member Info'!I95</f>
        <v>0</v>
      </c>
      <c r="F69" s="195" t="str">
        <f>IF('Member Info'!J95="Yes","Y","")</f>
        <v/>
      </c>
      <c r="G69" s="133">
        <f>'GP1 Totals'!R94</f>
        <v>0</v>
      </c>
      <c r="H69" s="120" t="str">
        <f>'Member Info'!K95</f>
        <v/>
      </c>
      <c r="I69" s="119"/>
      <c r="J69" s="120">
        <f>'Member Info'!L95</f>
        <v>0</v>
      </c>
      <c r="K69" s="120" t="str">
        <f t="shared" si="1"/>
        <v/>
      </c>
      <c r="L69" s="121"/>
      <c r="M69" s="89"/>
      <c r="N69" s="264">
        <f>'Member Info'!M95*52.14</f>
        <v>0</v>
      </c>
      <c r="O69" s="265" t="str">
        <f>IF(A69=0,"",IF('Member Info'!AD95&gt;'Member Info'!$V$25,'Member Info'!F95,'Member Info'!$V$25))</f>
        <v/>
      </c>
      <c r="P69" s="223"/>
      <c r="Q69" s="56"/>
      <c r="R69" s="91"/>
      <c r="S69" s="91"/>
      <c r="T69" s="91"/>
      <c r="U69" s="91"/>
      <c r="V69" s="91"/>
      <c r="W69" s="223"/>
      <c r="X69" s="223"/>
      <c r="Y69" s="58"/>
      <c r="Z69" s="280"/>
      <c r="AB69" s="55">
        <f>'Member Info'!T95</f>
        <v>0</v>
      </c>
    </row>
    <row r="70" spans="1:28" x14ac:dyDescent="0.25">
      <c r="A70" s="191">
        <f>'Member Info'!B96</f>
        <v>0</v>
      </c>
      <c r="B70" s="192" t="str">
        <f>IF(A70=0,"",'Member Info'!$D$16)</f>
        <v/>
      </c>
      <c r="C70" s="193">
        <f>'Member Info'!E96</f>
        <v>0</v>
      </c>
      <c r="D70" s="133">
        <f>'GP1 Totals'!G95</f>
        <v>0</v>
      </c>
      <c r="E70" s="194">
        <f>'Member Info'!I96</f>
        <v>0</v>
      </c>
      <c r="F70" s="195" t="str">
        <f>IF('Member Info'!J96="Yes","Y","")</f>
        <v/>
      </c>
      <c r="G70" s="133">
        <f>'GP1 Totals'!R95</f>
        <v>0</v>
      </c>
      <c r="H70" s="120" t="str">
        <f>'Member Info'!K96</f>
        <v/>
      </c>
      <c r="I70" s="119"/>
      <c r="J70" s="120">
        <f>'Member Info'!L96</f>
        <v>0</v>
      </c>
      <c r="K70" s="120" t="str">
        <f t="shared" si="1"/>
        <v/>
      </c>
      <c r="L70" s="121"/>
      <c r="M70" s="89"/>
      <c r="N70" s="264">
        <f>'Member Info'!M96*52.14</f>
        <v>0</v>
      </c>
      <c r="O70" s="265" t="str">
        <f>IF(A70=0,"",IF('Member Info'!AD96&gt;'Member Info'!$V$25,'Member Info'!F96,'Member Info'!$V$25))</f>
        <v/>
      </c>
      <c r="P70" s="223"/>
      <c r="Q70" s="56"/>
      <c r="R70" s="91"/>
      <c r="S70" s="91"/>
      <c r="T70" s="91"/>
      <c r="U70" s="91"/>
      <c r="V70" s="91"/>
      <c r="W70" s="223"/>
      <c r="X70" s="223"/>
      <c r="Y70" s="58"/>
      <c r="Z70" s="280"/>
      <c r="AB70" s="55">
        <f>'Member Info'!T96</f>
        <v>0</v>
      </c>
    </row>
    <row r="71" spans="1:28" x14ac:dyDescent="0.25">
      <c r="A71" s="191">
        <f>'Member Info'!B97</f>
        <v>0</v>
      </c>
      <c r="B71" s="192" t="str">
        <f>IF(A71=0,"",'Member Info'!$D$16)</f>
        <v/>
      </c>
      <c r="C71" s="193">
        <f>'Member Info'!E97</f>
        <v>0</v>
      </c>
      <c r="D71" s="133">
        <f>'GP1 Totals'!G96</f>
        <v>0</v>
      </c>
      <c r="E71" s="194">
        <f>'Member Info'!I97</f>
        <v>0</v>
      </c>
      <c r="F71" s="195" t="str">
        <f>IF('Member Info'!J97="Yes","Y","")</f>
        <v/>
      </c>
      <c r="G71" s="133">
        <f>'GP1 Totals'!R96</f>
        <v>0</v>
      </c>
      <c r="H71" s="120" t="str">
        <f>'Member Info'!K97</f>
        <v/>
      </c>
      <c r="I71" s="119"/>
      <c r="J71" s="120">
        <f>'Member Info'!L97</f>
        <v>0</v>
      </c>
      <c r="K71" s="120" t="str">
        <f t="shared" si="1"/>
        <v/>
      </c>
      <c r="L71" s="121"/>
      <c r="M71" s="89"/>
      <c r="N71" s="264">
        <f>'Member Info'!M97*52.14</f>
        <v>0</v>
      </c>
      <c r="O71" s="265" t="str">
        <f>IF(A71=0,"",IF('Member Info'!AD97&gt;'Member Info'!$V$25,'Member Info'!F97,'Member Info'!$V$25))</f>
        <v/>
      </c>
      <c r="P71" s="223"/>
      <c r="Q71" s="56"/>
      <c r="R71" s="91"/>
      <c r="S71" s="91"/>
      <c r="T71" s="91"/>
      <c r="U71" s="91"/>
      <c r="V71" s="91"/>
      <c r="W71" s="223"/>
      <c r="X71" s="223"/>
      <c r="Y71" s="58"/>
      <c r="Z71" s="280"/>
      <c r="AB71" s="55">
        <f>'Member Info'!T97</f>
        <v>0</v>
      </c>
    </row>
    <row r="72" spans="1:28" x14ac:dyDescent="0.25">
      <c r="A72" s="191">
        <f>'Member Info'!B98</f>
        <v>0</v>
      </c>
      <c r="B72" s="192" t="str">
        <f>IF(A72=0,"",'Member Info'!$D$16)</f>
        <v/>
      </c>
      <c r="C72" s="193">
        <f>'Member Info'!E98</f>
        <v>0</v>
      </c>
      <c r="D72" s="133">
        <f>'GP1 Totals'!G97</f>
        <v>0</v>
      </c>
      <c r="E72" s="194">
        <f>'Member Info'!I98</f>
        <v>0</v>
      </c>
      <c r="F72" s="195" t="str">
        <f>IF('Member Info'!J98="Yes","Y","")</f>
        <v/>
      </c>
      <c r="G72" s="133">
        <f>'GP1 Totals'!R97</f>
        <v>0</v>
      </c>
      <c r="H72" s="120" t="str">
        <f>'Member Info'!K98</f>
        <v/>
      </c>
      <c r="I72" s="119"/>
      <c r="J72" s="120">
        <f>'Member Info'!L98</f>
        <v>0</v>
      </c>
      <c r="K72" s="120" t="str">
        <f t="shared" si="1"/>
        <v/>
      </c>
      <c r="L72" s="121"/>
      <c r="M72" s="89"/>
      <c r="N72" s="264">
        <f>'Member Info'!M98*52.14</f>
        <v>0</v>
      </c>
      <c r="O72" s="265" t="str">
        <f>IF(A72=0,"",IF('Member Info'!AD98&gt;'Member Info'!$V$25,'Member Info'!F98,'Member Info'!$V$25))</f>
        <v/>
      </c>
      <c r="P72" s="223"/>
      <c r="Q72" s="56"/>
      <c r="R72" s="91"/>
      <c r="S72" s="91"/>
      <c r="T72" s="91"/>
      <c r="U72" s="91"/>
      <c r="V72" s="91"/>
      <c r="W72" s="223"/>
      <c r="X72" s="223"/>
      <c r="Y72" s="58"/>
      <c r="Z72" s="280"/>
      <c r="AB72" s="55">
        <f>'Member Info'!T98</f>
        <v>0</v>
      </c>
    </row>
    <row r="73" spans="1:28" x14ac:dyDescent="0.25">
      <c r="A73" s="191">
        <f>'Member Info'!B99</f>
        <v>0</v>
      </c>
      <c r="B73" s="192" t="str">
        <f>IF(A73=0,"",'Member Info'!$D$16)</f>
        <v/>
      </c>
      <c r="C73" s="193">
        <f>'Member Info'!E99</f>
        <v>0</v>
      </c>
      <c r="D73" s="133">
        <f>'GP1 Totals'!G98</f>
        <v>0</v>
      </c>
      <c r="E73" s="194">
        <f>'Member Info'!I99</f>
        <v>0</v>
      </c>
      <c r="F73" s="195" t="str">
        <f>IF('Member Info'!J99="Yes","Y","")</f>
        <v/>
      </c>
      <c r="G73" s="133">
        <f>'GP1 Totals'!R98</f>
        <v>0</v>
      </c>
      <c r="H73" s="120" t="str">
        <f>'Member Info'!K99</f>
        <v/>
      </c>
      <c r="I73" s="119"/>
      <c r="J73" s="120">
        <f>'Member Info'!L99</f>
        <v>0</v>
      </c>
      <c r="K73" s="120" t="str">
        <f t="shared" si="1"/>
        <v/>
      </c>
      <c r="L73" s="121"/>
      <c r="M73" s="89"/>
      <c r="N73" s="264">
        <f>'Member Info'!M99*52.14</f>
        <v>0</v>
      </c>
      <c r="O73" s="265" t="str">
        <f>IF(A73=0,"",IF('Member Info'!AD99&gt;'Member Info'!$V$25,'Member Info'!F99,'Member Info'!$V$25))</f>
        <v/>
      </c>
      <c r="P73" s="223"/>
      <c r="Q73" s="56"/>
      <c r="R73" s="91"/>
      <c r="S73" s="91"/>
      <c r="T73" s="91"/>
      <c r="U73" s="91"/>
      <c r="V73" s="91"/>
      <c r="W73" s="223"/>
      <c r="X73" s="223"/>
      <c r="Y73" s="58"/>
      <c r="Z73" s="280"/>
      <c r="AB73" s="55">
        <f>'Member Info'!T99</f>
        <v>0</v>
      </c>
    </row>
    <row r="74" spans="1:28" x14ac:dyDescent="0.25">
      <c r="A74" s="191">
        <f>'Member Info'!B100</f>
        <v>0</v>
      </c>
      <c r="B74" s="192" t="str">
        <f>IF(A74=0,"",'Member Info'!$D$16)</f>
        <v/>
      </c>
      <c r="C74" s="193">
        <f>'Member Info'!E100</f>
        <v>0</v>
      </c>
      <c r="D74" s="133">
        <f>'GP1 Totals'!G99</f>
        <v>0</v>
      </c>
      <c r="E74" s="194">
        <f>'Member Info'!I100</f>
        <v>0</v>
      </c>
      <c r="F74" s="195" t="str">
        <f>IF('Member Info'!J100="Yes","Y","")</f>
        <v/>
      </c>
      <c r="G74" s="133">
        <f>'GP1 Totals'!R99</f>
        <v>0</v>
      </c>
      <c r="H74" s="120" t="str">
        <f>'Member Info'!K100</f>
        <v/>
      </c>
      <c r="I74" s="119"/>
      <c r="J74" s="120">
        <f>'Member Info'!L100</f>
        <v>0</v>
      </c>
      <c r="K74" s="120" t="str">
        <f t="shared" si="1"/>
        <v/>
      </c>
      <c r="L74" s="121"/>
      <c r="M74" s="89"/>
      <c r="N74" s="264">
        <f>'Member Info'!M100*52.14</f>
        <v>0</v>
      </c>
      <c r="O74" s="265" t="str">
        <f>IF(A74=0,"",IF('Member Info'!AD100&gt;'Member Info'!$V$25,'Member Info'!F100,'Member Info'!$V$25))</f>
        <v/>
      </c>
      <c r="P74" s="223"/>
      <c r="Q74" s="56"/>
      <c r="R74" s="91"/>
      <c r="S74" s="91"/>
      <c r="T74" s="91"/>
      <c r="U74" s="91"/>
      <c r="V74" s="91"/>
      <c r="W74" s="223"/>
      <c r="X74" s="223"/>
      <c r="Y74" s="58"/>
      <c r="Z74" s="280"/>
      <c r="AB74" s="55">
        <f>'Member Info'!T100</f>
        <v>0</v>
      </c>
    </row>
    <row r="75" spans="1:28" x14ac:dyDescent="0.25">
      <c r="A75" s="191">
        <f>'Member Info'!B101</f>
        <v>0</v>
      </c>
      <c r="B75" s="192" t="str">
        <f>IF(A75=0,"",'Member Info'!$D$16)</f>
        <v/>
      </c>
      <c r="C75" s="193">
        <f>'Member Info'!E101</f>
        <v>0</v>
      </c>
      <c r="D75" s="133">
        <f>'GP1 Totals'!G100</f>
        <v>0</v>
      </c>
      <c r="E75" s="194">
        <f>'Member Info'!I101</f>
        <v>0</v>
      </c>
      <c r="F75" s="195" t="str">
        <f>IF('Member Info'!J101="Yes","Y","")</f>
        <v/>
      </c>
      <c r="G75" s="133">
        <f>'GP1 Totals'!R100</f>
        <v>0</v>
      </c>
      <c r="H75" s="120" t="str">
        <f>'Member Info'!K101</f>
        <v/>
      </c>
      <c r="I75" s="119"/>
      <c r="J75" s="120">
        <f>'Member Info'!L101</f>
        <v>0</v>
      </c>
      <c r="K75" s="120" t="str">
        <f t="shared" si="1"/>
        <v/>
      </c>
      <c r="L75" s="121"/>
      <c r="M75" s="89"/>
      <c r="N75" s="264">
        <f>'Member Info'!M101*52.14</f>
        <v>0</v>
      </c>
      <c r="O75" s="265" t="str">
        <f>IF(A75=0,"",IF('Member Info'!AD101&gt;'Member Info'!$V$25,'Member Info'!F101,'Member Info'!$V$25))</f>
        <v/>
      </c>
      <c r="P75" s="223"/>
      <c r="Q75" s="56"/>
      <c r="R75" s="91"/>
      <c r="S75" s="91"/>
      <c r="T75" s="91"/>
      <c r="U75" s="91"/>
      <c r="V75" s="91"/>
      <c r="W75" s="223"/>
      <c r="X75" s="223"/>
      <c r="Y75" s="58"/>
      <c r="Z75" s="280"/>
      <c r="AB75" s="55">
        <f>'Member Info'!T101</f>
        <v>0</v>
      </c>
    </row>
    <row r="76" spans="1:28" x14ac:dyDescent="0.25">
      <c r="A76" s="191">
        <f>'Member Info'!B102</f>
        <v>0</v>
      </c>
      <c r="B76" s="192" t="str">
        <f>IF(A76=0,"",'Member Info'!$D$16)</f>
        <v/>
      </c>
      <c r="C76" s="193">
        <f>'Member Info'!E102</f>
        <v>0</v>
      </c>
      <c r="D76" s="133">
        <f>'GP1 Totals'!G101</f>
        <v>0</v>
      </c>
      <c r="E76" s="194">
        <f>'Member Info'!I102</f>
        <v>0</v>
      </c>
      <c r="F76" s="195" t="str">
        <f>IF('Member Info'!J102="Yes","Y","")</f>
        <v/>
      </c>
      <c r="G76" s="133">
        <f>'GP1 Totals'!R101</f>
        <v>0</v>
      </c>
      <c r="H76" s="120" t="str">
        <f>'Member Info'!K102</f>
        <v/>
      </c>
      <c r="I76" s="119"/>
      <c r="J76" s="120">
        <f>'Member Info'!L102</f>
        <v>0</v>
      </c>
      <c r="K76" s="120" t="str">
        <f t="shared" si="1"/>
        <v/>
      </c>
      <c r="L76" s="121"/>
      <c r="M76" s="89"/>
      <c r="N76" s="264">
        <f>'Member Info'!M102*52.14</f>
        <v>0</v>
      </c>
      <c r="O76" s="265" t="str">
        <f>IF(A76=0,"",IF('Member Info'!AD102&gt;'Member Info'!$V$25,'Member Info'!F102,'Member Info'!$V$25))</f>
        <v/>
      </c>
      <c r="P76" s="223"/>
      <c r="Q76" s="56"/>
      <c r="R76" s="91"/>
      <c r="S76" s="91"/>
      <c r="T76" s="91"/>
      <c r="U76" s="91"/>
      <c r="V76" s="91"/>
      <c r="W76" s="223"/>
      <c r="X76" s="223"/>
      <c r="Y76" s="58"/>
      <c r="Z76" s="280"/>
      <c r="AB76" s="55">
        <f>'Member Info'!T102</f>
        <v>0</v>
      </c>
    </row>
    <row r="77" spans="1:28" x14ac:dyDescent="0.25">
      <c r="A77" s="191">
        <f>'Member Info'!B103</f>
        <v>0</v>
      </c>
      <c r="B77" s="192" t="str">
        <f>IF(A77=0,"",'Member Info'!$D$16)</f>
        <v/>
      </c>
      <c r="C77" s="193">
        <f>'Member Info'!E103</f>
        <v>0</v>
      </c>
      <c r="D77" s="133">
        <f>'GP1 Totals'!G102</f>
        <v>0</v>
      </c>
      <c r="E77" s="194">
        <f>'Member Info'!I103</f>
        <v>0</v>
      </c>
      <c r="F77" s="195" t="str">
        <f>IF('Member Info'!J103="Yes","Y","")</f>
        <v/>
      </c>
      <c r="G77" s="133">
        <f>'GP1 Totals'!R102</f>
        <v>0</v>
      </c>
      <c r="H77" s="120" t="str">
        <f>'Member Info'!K103</f>
        <v/>
      </c>
      <c r="I77" s="119"/>
      <c r="J77" s="120">
        <f>'Member Info'!L103</f>
        <v>0</v>
      </c>
      <c r="K77" s="120" t="str">
        <f t="shared" si="1"/>
        <v/>
      </c>
      <c r="L77" s="121"/>
      <c r="M77" s="89"/>
      <c r="N77" s="264">
        <f>'Member Info'!M103*52.14</f>
        <v>0</v>
      </c>
      <c r="O77" s="265" t="str">
        <f>IF(A77=0,"",IF('Member Info'!AD103&gt;'Member Info'!$V$25,'Member Info'!F103,'Member Info'!$V$25))</f>
        <v/>
      </c>
      <c r="P77" s="223"/>
      <c r="Q77" s="56"/>
      <c r="R77" s="91"/>
      <c r="S77" s="91"/>
      <c r="T77" s="91"/>
      <c r="U77" s="91"/>
      <c r="V77" s="91"/>
      <c r="W77" s="223"/>
      <c r="X77" s="223"/>
      <c r="Y77" s="58"/>
      <c r="Z77" s="280"/>
      <c r="AB77" s="55">
        <f>'Member Info'!T103</f>
        <v>0</v>
      </c>
    </row>
    <row r="78" spans="1:28" x14ac:dyDescent="0.25">
      <c r="A78" s="191">
        <f>'Member Info'!B104</f>
        <v>0</v>
      </c>
      <c r="B78" s="192" t="str">
        <f>IF(A78=0,"",'Member Info'!$D$16)</f>
        <v/>
      </c>
      <c r="C78" s="193">
        <f>'Member Info'!E104</f>
        <v>0</v>
      </c>
      <c r="D78" s="133">
        <f>'GP1 Totals'!G103</f>
        <v>0</v>
      </c>
      <c r="E78" s="194">
        <f>'Member Info'!I104</f>
        <v>0</v>
      </c>
      <c r="F78" s="195" t="str">
        <f>IF('Member Info'!J104="Yes","Y","")</f>
        <v/>
      </c>
      <c r="G78" s="133">
        <f>'GP1 Totals'!R103</f>
        <v>0</v>
      </c>
      <c r="H78" s="120" t="str">
        <f>'Member Info'!K104</f>
        <v/>
      </c>
      <c r="I78" s="119"/>
      <c r="J78" s="120">
        <f>'Member Info'!L104</f>
        <v>0</v>
      </c>
      <c r="K78" s="120" t="str">
        <f t="shared" si="1"/>
        <v/>
      </c>
      <c r="L78" s="121"/>
      <c r="M78" s="89"/>
      <c r="N78" s="264">
        <f>'Member Info'!M104*52.14</f>
        <v>0</v>
      </c>
      <c r="O78" s="265" t="str">
        <f>IF(A78=0,"",IF('Member Info'!AD104&gt;'Member Info'!$V$25,'Member Info'!F104,'Member Info'!$V$25))</f>
        <v/>
      </c>
      <c r="P78" s="223"/>
      <c r="Q78" s="56"/>
      <c r="R78" s="91"/>
      <c r="S78" s="91"/>
      <c r="T78" s="91"/>
      <c r="U78" s="91"/>
      <c r="V78" s="91"/>
      <c r="W78" s="223"/>
      <c r="X78" s="223"/>
      <c r="Y78" s="58"/>
      <c r="Z78" s="280"/>
      <c r="AB78" s="55">
        <f>'Member Info'!T104</f>
        <v>0</v>
      </c>
    </row>
    <row r="79" spans="1:28" x14ac:dyDescent="0.25">
      <c r="A79" s="191">
        <f>'Member Info'!B105</f>
        <v>0</v>
      </c>
      <c r="B79" s="192" t="str">
        <f>IF(A79=0,"",'Member Info'!$D$16)</f>
        <v/>
      </c>
      <c r="C79" s="193">
        <f>'Member Info'!E105</f>
        <v>0</v>
      </c>
      <c r="D79" s="133">
        <f>'GP1 Totals'!G104</f>
        <v>0</v>
      </c>
      <c r="E79" s="194">
        <f>'Member Info'!I105</f>
        <v>0</v>
      </c>
      <c r="F79" s="195" t="str">
        <f>IF('Member Info'!J105="Yes","Y","")</f>
        <v/>
      </c>
      <c r="G79" s="133">
        <f>'GP1 Totals'!R104</f>
        <v>0</v>
      </c>
      <c r="H79" s="120" t="str">
        <f>'Member Info'!K105</f>
        <v/>
      </c>
      <c r="I79" s="119"/>
      <c r="J79" s="120">
        <f>'Member Info'!L105</f>
        <v>0</v>
      </c>
      <c r="K79" s="120" t="str">
        <f t="shared" si="1"/>
        <v/>
      </c>
      <c r="L79" s="121"/>
      <c r="M79" s="89"/>
      <c r="N79" s="264">
        <f>'Member Info'!M105*52.14</f>
        <v>0</v>
      </c>
      <c r="O79" s="265" t="str">
        <f>IF(A79=0,"",IF('Member Info'!AD105&gt;'Member Info'!$V$25,'Member Info'!F105,'Member Info'!$V$25))</f>
        <v/>
      </c>
      <c r="P79" s="223"/>
      <c r="Q79" s="56"/>
      <c r="R79" s="91"/>
      <c r="S79" s="91"/>
      <c r="T79" s="91"/>
      <c r="U79" s="91"/>
      <c r="V79" s="91"/>
      <c r="W79" s="223"/>
      <c r="X79" s="223"/>
      <c r="Y79" s="58"/>
      <c r="Z79" s="280"/>
      <c r="AB79" s="55">
        <f>'Member Info'!T105</f>
        <v>0</v>
      </c>
    </row>
    <row r="80" spans="1:28" x14ac:dyDescent="0.25">
      <c r="A80" s="191">
        <f>'Member Info'!B106</f>
        <v>0</v>
      </c>
      <c r="B80" s="192" t="str">
        <f>IF(A80=0,"",'Member Info'!$D$16)</f>
        <v/>
      </c>
      <c r="C80" s="193">
        <f>'Member Info'!E106</f>
        <v>0</v>
      </c>
      <c r="D80" s="133">
        <f>'GP1 Totals'!G105</f>
        <v>0</v>
      </c>
      <c r="E80" s="194">
        <f>'Member Info'!I106</f>
        <v>0</v>
      </c>
      <c r="F80" s="195" t="str">
        <f>IF('Member Info'!J106="Yes","Y","")</f>
        <v/>
      </c>
      <c r="G80" s="133">
        <f>'GP1 Totals'!R105</f>
        <v>0</v>
      </c>
      <c r="H80" s="120" t="str">
        <f>'Member Info'!K106</f>
        <v/>
      </c>
      <c r="I80" s="119"/>
      <c r="J80" s="120">
        <f>'Member Info'!L106</f>
        <v>0</v>
      </c>
      <c r="K80" s="120" t="str">
        <f t="shared" si="1"/>
        <v/>
      </c>
      <c r="L80" s="121"/>
      <c r="M80" s="89"/>
      <c r="N80" s="264">
        <f>'Member Info'!M106*52.14</f>
        <v>0</v>
      </c>
      <c r="O80" s="265" t="str">
        <f>IF(A80=0,"",IF('Member Info'!AD106&gt;'Member Info'!$V$25,'Member Info'!F106,'Member Info'!$V$25))</f>
        <v/>
      </c>
      <c r="P80" s="223"/>
      <c r="Q80" s="56"/>
      <c r="R80" s="91"/>
      <c r="S80" s="91"/>
      <c r="T80" s="91"/>
      <c r="U80" s="91"/>
      <c r="V80" s="91"/>
      <c r="W80" s="223"/>
      <c r="X80" s="223"/>
      <c r="Y80" s="58"/>
      <c r="Z80" s="280"/>
      <c r="AB80" s="55">
        <f>'Member Info'!T106</f>
        <v>0</v>
      </c>
    </row>
    <row r="81" spans="1:28" x14ac:dyDescent="0.25">
      <c r="A81" s="191">
        <f>'Member Info'!B107</f>
        <v>0</v>
      </c>
      <c r="B81" s="192" t="str">
        <f>IF(A81=0,"",'Member Info'!$D$16)</f>
        <v/>
      </c>
      <c r="C81" s="193">
        <f>'Member Info'!E107</f>
        <v>0</v>
      </c>
      <c r="D81" s="133">
        <f>'GP1 Totals'!G106</f>
        <v>0</v>
      </c>
      <c r="E81" s="194">
        <f>'Member Info'!I107</f>
        <v>0</v>
      </c>
      <c r="F81" s="195" t="str">
        <f>IF('Member Info'!J107="Yes","Y","")</f>
        <v/>
      </c>
      <c r="G81" s="133">
        <f>'GP1 Totals'!R106</f>
        <v>0</v>
      </c>
      <c r="H81" s="120" t="str">
        <f>'Member Info'!K107</f>
        <v/>
      </c>
      <c r="I81" s="119"/>
      <c r="J81" s="120">
        <f>'Member Info'!L107</f>
        <v>0</v>
      </c>
      <c r="K81" s="120" t="str">
        <f t="shared" si="1"/>
        <v/>
      </c>
      <c r="L81" s="121"/>
      <c r="M81" s="89"/>
      <c r="N81" s="264">
        <f>'Member Info'!M107*52.14</f>
        <v>0</v>
      </c>
      <c r="O81" s="265" t="str">
        <f>IF(A81=0,"",IF('Member Info'!AD107&gt;'Member Info'!$V$25,'Member Info'!F107,'Member Info'!$V$25))</f>
        <v/>
      </c>
      <c r="P81" s="223"/>
      <c r="Q81" s="56"/>
      <c r="R81" s="91"/>
      <c r="S81" s="91"/>
      <c r="T81" s="91"/>
      <c r="U81" s="91"/>
      <c r="V81" s="91"/>
      <c r="W81" s="223"/>
      <c r="X81" s="223"/>
      <c r="Y81" s="58"/>
      <c r="Z81" s="280"/>
      <c r="AB81" s="55">
        <f>'Member Info'!T107</f>
        <v>0</v>
      </c>
    </row>
    <row r="82" spans="1:28" x14ac:dyDescent="0.25">
      <c r="A82" s="191">
        <f>'Member Info'!B108</f>
        <v>0</v>
      </c>
      <c r="B82" s="192" t="str">
        <f>IF(A82=0,"",'Member Info'!$D$16)</f>
        <v/>
      </c>
      <c r="C82" s="193">
        <f>'Member Info'!E108</f>
        <v>0</v>
      </c>
      <c r="D82" s="133">
        <f>'GP1 Totals'!G107</f>
        <v>0</v>
      </c>
      <c r="E82" s="194">
        <f>'Member Info'!I108</f>
        <v>0</v>
      </c>
      <c r="F82" s="195" t="str">
        <f>IF('Member Info'!J108="Yes","Y","")</f>
        <v/>
      </c>
      <c r="G82" s="133">
        <f>'GP1 Totals'!R107</f>
        <v>0</v>
      </c>
      <c r="H82" s="120" t="str">
        <f>'Member Info'!K108</f>
        <v/>
      </c>
      <c r="I82" s="119"/>
      <c r="J82" s="120">
        <f>'Member Info'!L108</f>
        <v>0</v>
      </c>
      <c r="K82" s="120" t="str">
        <f t="shared" si="1"/>
        <v/>
      </c>
      <c r="L82" s="121"/>
      <c r="M82" s="89"/>
      <c r="N82" s="264">
        <f>'Member Info'!M108*52.14</f>
        <v>0</v>
      </c>
      <c r="O82" s="265" t="str">
        <f>IF(A82=0,"",IF('Member Info'!AD108&gt;'Member Info'!$V$25,'Member Info'!F108,'Member Info'!$V$25))</f>
        <v/>
      </c>
      <c r="P82" s="223"/>
      <c r="Q82" s="56"/>
      <c r="R82" s="91"/>
      <c r="S82" s="91"/>
      <c r="T82" s="91"/>
      <c r="U82" s="91"/>
      <c r="V82" s="91"/>
      <c r="W82" s="223"/>
      <c r="X82" s="223"/>
      <c r="Y82" s="58"/>
      <c r="Z82" s="280"/>
      <c r="AB82" s="55">
        <f>'Member Info'!T108</f>
        <v>0</v>
      </c>
    </row>
    <row r="83" spans="1:28" x14ac:dyDescent="0.25">
      <c r="A83" s="191">
        <f>'Member Info'!B109</f>
        <v>0</v>
      </c>
      <c r="B83" s="192" t="str">
        <f>IF(A83=0,"",'Member Info'!$D$16)</f>
        <v/>
      </c>
      <c r="C83" s="193">
        <f>'Member Info'!E109</f>
        <v>0</v>
      </c>
      <c r="D83" s="133">
        <f>'GP1 Totals'!G108</f>
        <v>0</v>
      </c>
      <c r="E83" s="194">
        <f>'Member Info'!I109</f>
        <v>0</v>
      </c>
      <c r="F83" s="195" t="str">
        <f>IF('Member Info'!J109="Yes","Y","")</f>
        <v/>
      </c>
      <c r="G83" s="133">
        <f>'GP1 Totals'!R108</f>
        <v>0</v>
      </c>
      <c r="H83" s="120" t="str">
        <f>'Member Info'!K109</f>
        <v/>
      </c>
      <c r="I83" s="119"/>
      <c r="J83" s="120">
        <f>'Member Info'!L109</f>
        <v>0</v>
      </c>
      <c r="K83" s="120" t="str">
        <f t="shared" si="1"/>
        <v/>
      </c>
      <c r="L83" s="121"/>
      <c r="M83" s="89"/>
      <c r="N83" s="264">
        <f>'Member Info'!M109*52.14</f>
        <v>0</v>
      </c>
      <c r="O83" s="265" t="str">
        <f>IF(A83=0,"",IF('Member Info'!AD109&gt;'Member Info'!$V$25,'Member Info'!F109,'Member Info'!$V$25))</f>
        <v/>
      </c>
      <c r="P83" s="223"/>
      <c r="Q83" s="56"/>
      <c r="R83" s="91"/>
      <c r="S83" s="91"/>
      <c r="T83" s="91"/>
      <c r="U83" s="91"/>
      <c r="V83" s="91"/>
      <c r="W83" s="223"/>
      <c r="X83" s="223"/>
      <c r="Y83" s="58"/>
      <c r="Z83" s="280"/>
      <c r="AB83" s="55">
        <f>'Member Info'!T109</f>
        <v>0</v>
      </c>
    </row>
    <row r="84" spans="1:28" x14ac:dyDescent="0.25">
      <c r="A84" s="191">
        <f>'Member Info'!B110</f>
        <v>0</v>
      </c>
      <c r="B84" s="192" t="str">
        <f>IF(A84=0,"",'Member Info'!$D$16)</f>
        <v/>
      </c>
      <c r="C84" s="193">
        <f>'Member Info'!E110</f>
        <v>0</v>
      </c>
      <c r="D84" s="133">
        <f>'GP1 Totals'!G109</f>
        <v>0</v>
      </c>
      <c r="E84" s="194">
        <f>'Member Info'!I110</f>
        <v>0</v>
      </c>
      <c r="F84" s="195" t="str">
        <f>IF('Member Info'!J110="Yes","Y","")</f>
        <v/>
      </c>
      <c r="G84" s="133">
        <f>'GP1 Totals'!R109</f>
        <v>0</v>
      </c>
      <c r="H84" s="120" t="str">
        <f>'Member Info'!K110</f>
        <v/>
      </c>
      <c r="I84" s="119"/>
      <c r="J84" s="120">
        <f>'Member Info'!L110</f>
        <v>0</v>
      </c>
      <c r="K84" s="120" t="str">
        <f t="shared" si="1"/>
        <v/>
      </c>
      <c r="L84" s="121"/>
      <c r="M84" s="89"/>
      <c r="N84" s="264">
        <f>'Member Info'!M110*52.14</f>
        <v>0</v>
      </c>
      <c r="O84" s="265" t="str">
        <f>IF(A84=0,"",IF('Member Info'!AD110&gt;'Member Info'!$V$25,'Member Info'!F110,'Member Info'!$V$25))</f>
        <v/>
      </c>
      <c r="P84" s="223"/>
      <c r="Q84" s="56"/>
      <c r="R84" s="91"/>
      <c r="S84" s="91"/>
      <c r="T84" s="91"/>
      <c r="U84" s="91"/>
      <c r="V84" s="91"/>
      <c r="W84" s="223"/>
      <c r="X84" s="223"/>
      <c r="Y84" s="58"/>
      <c r="Z84" s="280"/>
      <c r="AB84" s="55">
        <f>'Member Info'!T110</f>
        <v>0</v>
      </c>
    </row>
    <row r="85" spans="1:28" x14ac:dyDescent="0.25">
      <c r="A85" s="191">
        <f>'Member Info'!B111</f>
        <v>0</v>
      </c>
      <c r="B85" s="192" t="str">
        <f>IF(A85=0,"",'Member Info'!$D$16)</f>
        <v/>
      </c>
      <c r="C85" s="193">
        <f>'Member Info'!E111</f>
        <v>0</v>
      </c>
      <c r="D85" s="133">
        <f>'GP1 Totals'!G110</f>
        <v>0</v>
      </c>
      <c r="E85" s="194">
        <f>'Member Info'!I111</f>
        <v>0</v>
      </c>
      <c r="F85" s="195" t="str">
        <f>IF('Member Info'!J111="Yes","Y","")</f>
        <v/>
      </c>
      <c r="G85" s="133">
        <f>'GP1 Totals'!R110</f>
        <v>0</v>
      </c>
      <c r="H85" s="120" t="str">
        <f>'Member Info'!K111</f>
        <v/>
      </c>
      <c r="I85" s="119"/>
      <c r="J85" s="120">
        <f>'Member Info'!L111</f>
        <v>0</v>
      </c>
      <c r="K85" s="120" t="str">
        <f t="shared" si="1"/>
        <v/>
      </c>
      <c r="L85" s="121"/>
      <c r="M85" s="89"/>
      <c r="N85" s="264">
        <f>'Member Info'!M111*52.14</f>
        <v>0</v>
      </c>
      <c r="O85" s="265" t="str">
        <f>IF(A85=0,"",IF('Member Info'!AD111&gt;'Member Info'!$V$25,'Member Info'!F111,'Member Info'!$V$25))</f>
        <v/>
      </c>
      <c r="P85" s="223"/>
      <c r="Q85" s="56"/>
      <c r="R85" s="91"/>
      <c r="S85" s="91"/>
      <c r="T85" s="91"/>
      <c r="U85" s="91"/>
      <c r="V85" s="91"/>
      <c r="W85" s="223"/>
      <c r="X85" s="223"/>
      <c r="Y85" s="58"/>
      <c r="Z85" s="280"/>
      <c r="AB85" s="55">
        <f>'Member Info'!T111</f>
        <v>0</v>
      </c>
    </row>
    <row r="86" spans="1:28" x14ac:dyDescent="0.25">
      <c r="A86" s="191">
        <f>'Member Info'!B112</f>
        <v>0</v>
      </c>
      <c r="B86" s="192" t="str">
        <f>IF(A86=0,"",'Member Info'!$D$16)</f>
        <v/>
      </c>
      <c r="C86" s="193">
        <f>'Member Info'!E112</f>
        <v>0</v>
      </c>
      <c r="D86" s="133">
        <f>'GP1 Totals'!G111</f>
        <v>0</v>
      </c>
      <c r="E86" s="194">
        <f>'Member Info'!I112</f>
        <v>0</v>
      </c>
      <c r="F86" s="195" t="str">
        <f>IF('Member Info'!J112="Yes","Y","")</f>
        <v/>
      </c>
      <c r="G86" s="133">
        <f>'GP1 Totals'!R111</f>
        <v>0</v>
      </c>
      <c r="H86" s="120" t="str">
        <f>'Member Info'!K112</f>
        <v/>
      </c>
      <c r="I86" s="119"/>
      <c r="J86" s="120">
        <f>'Member Info'!L112</f>
        <v>0</v>
      </c>
      <c r="K86" s="120" t="str">
        <f t="shared" si="1"/>
        <v/>
      </c>
      <c r="L86" s="121"/>
      <c r="M86" s="89"/>
      <c r="N86" s="264">
        <f>'Member Info'!M112*52.14</f>
        <v>0</v>
      </c>
      <c r="O86" s="265" t="str">
        <f>IF(A86=0,"",IF('Member Info'!AD112&gt;'Member Info'!$V$25,'Member Info'!F112,'Member Info'!$V$25))</f>
        <v/>
      </c>
      <c r="P86" s="223"/>
      <c r="Q86" s="56"/>
      <c r="R86" s="91"/>
      <c r="S86" s="91"/>
      <c r="T86" s="91"/>
      <c r="U86" s="91"/>
      <c r="V86" s="91"/>
      <c r="W86" s="223"/>
      <c r="X86" s="223"/>
      <c r="Y86" s="58"/>
      <c r="Z86" s="280"/>
      <c r="AB86" s="55">
        <f>'Member Info'!T112</f>
        <v>0</v>
      </c>
    </row>
    <row r="87" spans="1:28" x14ac:dyDescent="0.25">
      <c r="A87" s="191">
        <f>'Member Info'!B113</f>
        <v>0</v>
      </c>
      <c r="B87" s="192" t="str">
        <f>IF(A87=0,"",'Member Info'!$D$16)</f>
        <v/>
      </c>
      <c r="C87" s="193">
        <f>'Member Info'!E113</f>
        <v>0</v>
      </c>
      <c r="D87" s="133">
        <f>'GP1 Totals'!G112</f>
        <v>0</v>
      </c>
      <c r="E87" s="194">
        <f>'Member Info'!I113</f>
        <v>0</v>
      </c>
      <c r="F87" s="195" t="str">
        <f>IF('Member Info'!J113="Yes","Y","")</f>
        <v/>
      </c>
      <c r="G87" s="133">
        <f>'GP1 Totals'!R112</f>
        <v>0</v>
      </c>
      <c r="H87" s="120" t="str">
        <f>'Member Info'!K113</f>
        <v/>
      </c>
      <c r="I87" s="119"/>
      <c r="J87" s="120">
        <f>'Member Info'!L113</f>
        <v>0</v>
      </c>
      <c r="K87" s="120" t="str">
        <f t="shared" si="1"/>
        <v/>
      </c>
      <c r="L87" s="121"/>
      <c r="M87" s="89"/>
      <c r="N87" s="264">
        <f>'Member Info'!M113*52.14</f>
        <v>0</v>
      </c>
      <c r="O87" s="265" t="str">
        <f>IF(A87=0,"",IF('Member Info'!AD113&gt;'Member Info'!$V$25,'Member Info'!F113,'Member Info'!$V$25))</f>
        <v/>
      </c>
      <c r="P87" s="223"/>
      <c r="Q87" s="56"/>
      <c r="R87" s="91"/>
      <c r="S87" s="91"/>
      <c r="T87" s="91"/>
      <c r="U87" s="91"/>
      <c r="V87" s="91"/>
      <c r="W87" s="223"/>
      <c r="X87" s="223"/>
      <c r="Y87" s="58"/>
      <c r="Z87" s="280"/>
      <c r="AB87" s="55">
        <f>'Member Info'!T113</f>
        <v>0</v>
      </c>
    </row>
    <row r="88" spans="1:28" x14ac:dyDescent="0.25">
      <c r="A88" s="191">
        <f>'Member Info'!B114</f>
        <v>0</v>
      </c>
      <c r="B88" s="192" t="str">
        <f>IF(A88=0,"",'Member Info'!$D$16)</f>
        <v/>
      </c>
      <c r="C88" s="193">
        <f>'Member Info'!E114</f>
        <v>0</v>
      </c>
      <c r="D88" s="133">
        <f>'GP1 Totals'!G113</f>
        <v>0</v>
      </c>
      <c r="E88" s="194">
        <f>'Member Info'!I114</f>
        <v>0</v>
      </c>
      <c r="F88" s="195" t="str">
        <f>IF('Member Info'!J114="Yes","Y","")</f>
        <v/>
      </c>
      <c r="G88" s="133">
        <f>'GP1 Totals'!R113</f>
        <v>0</v>
      </c>
      <c r="H88" s="120" t="str">
        <f>'Member Info'!K114</f>
        <v/>
      </c>
      <c r="I88" s="119"/>
      <c r="J88" s="120">
        <f>'Member Info'!L114</f>
        <v>0</v>
      </c>
      <c r="K88" s="120" t="str">
        <f t="shared" si="1"/>
        <v/>
      </c>
      <c r="L88" s="121"/>
      <c r="M88" s="89"/>
      <c r="N88" s="264">
        <f>'Member Info'!M114*52.14</f>
        <v>0</v>
      </c>
      <c r="O88" s="265" t="str">
        <f>IF(A88=0,"",IF('Member Info'!AD114&gt;'Member Info'!$V$25,'Member Info'!F114,'Member Info'!$V$25))</f>
        <v/>
      </c>
      <c r="P88" s="223"/>
      <c r="Q88" s="56"/>
      <c r="R88" s="91"/>
      <c r="S88" s="91"/>
      <c r="T88" s="91"/>
      <c r="U88" s="91"/>
      <c r="V88" s="91"/>
      <c r="W88" s="223"/>
      <c r="X88" s="223"/>
      <c r="Y88" s="58"/>
      <c r="Z88" s="280"/>
      <c r="AB88" s="55">
        <f>'Member Info'!T114</f>
        <v>0</v>
      </c>
    </row>
    <row r="89" spans="1:28" x14ac:dyDescent="0.25">
      <c r="A89" s="191">
        <f>'Member Info'!B115</f>
        <v>0</v>
      </c>
      <c r="B89" s="192" t="str">
        <f>IF(A89=0,"",'Member Info'!$D$16)</f>
        <v/>
      </c>
      <c r="C89" s="193">
        <f>'Member Info'!E115</f>
        <v>0</v>
      </c>
      <c r="D89" s="133">
        <f>'GP1 Totals'!G114</f>
        <v>0</v>
      </c>
      <c r="E89" s="194">
        <f>'Member Info'!I115</f>
        <v>0</v>
      </c>
      <c r="F89" s="195" t="str">
        <f>IF('Member Info'!J115="Yes","Y","")</f>
        <v/>
      </c>
      <c r="G89" s="133">
        <f>'GP1 Totals'!R114</f>
        <v>0</v>
      </c>
      <c r="H89" s="120" t="str">
        <f>'Member Info'!K115</f>
        <v/>
      </c>
      <c r="I89" s="119"/>
      <c r="J89" s="120">
        <f>'Member Info'!L115</f>
        <v>0</v>
      </c>
      <c r="K89" s="120" t="str">
        <f t="shared" si="1"/>
        <v/>
      </c>
      <c r="L89" s="121"/>
      <c r="M89" s="89"/>
      <c r="N89" s="264">
        <f>'Member Info'!M115*52.14</f>
        <v>0</v>
      </c>
      <c r="O89" s="265" t="str">
        <f>IF(A89=0,"",IF('Member Info'!AD115&gt;'Member Info'!$V$25,'Member Info'!F115,'Member Info'!$V$25))</f>
        <v/>
      </c>
      <c r="P89" s="223"/>
      <c r="Q89" s="56"/>
      <c r="R89" s="91"/>
      <c r="S89" s="91"/>
      <c r="T89" s="91"/>
      <c r="U89" s="91"/>
      <c r="V89" s="91"/>
      <c r="W89" s="223"/>
      <c r="X89" s="223"/>
      <c r="Y89" s="58"/>
      <c r="Z89" s="280"/>
      <c r="AB89" s="55">
        <f>'Member Info'!T115</f>
        <v>0</v>
      </c>
    </row>
    <row r="90" spans="1:28" x14ac:dyDescent="0.25">
      <c r="A90" s="191">
        <f>'Member Info'!B116</f>
        <v>0</v>
      </c>
      <c r="B90" s="192" t="str">
        <f>IF(A90=0,"",'Member Info'!$D$16)</f>
        <v/>
      </c>
      <c r="C90" s="193">
        <f>'Member Info'!E116</f>
        <v>0</v>
      </c>
      <c r="D90" s="133">
        <f>'GP1 Totals'!G115</f>
        <v>0</v>
      </c>
      <c r="E90" s="194">
        <f>'Member Info'!I116</f>
        <v>0</v>
      </c>
      <c r="F90" s="195" t="str">
        <f>IF('Member Info'!J116="Yes","Y","")</f>
        <v/>
      </c>
      <c r="G90" s="133">
        <f>'GP1 Totals'!R115</f>
        <v>0</v>
      </c>
      <c r="H90" s="120" t="str">
        <f>'Member Info'!K116</f>
        <v/>
      </c>
      <c r="I90" s="119"/>
      <c r="J90" s="120">
        <f>'Member Info'!L116</f>
        <v>0</v>
      </c>
      <c r="K90" s="120" t="str">
        <f t="shared" si="1"/>
        <v/>
      </c>
      <c r="L90" s="121"/>
      <c r="M90" s="89"/>
      <c r="N90" s="264">
        <f>'Member Info'!M116*52.14</f>
        <v>0</v>
      </c>
      <c r="O90" s="265" t="str">
        <f>IF(A90=0,"",IF('Member Info'!AD116&gt;'Member Info'!$V$25,'Member Info'!F116,'Member Info'!$V$25))</f>
        <v/>
      </c>
      <c r="P90" s="223"/>
      <c r="Q90" s="56"/>
      <c r="R90" s="91"/>
      <c r="S90" s="91"/>
      <c r="T90" s="91"/>
      <c r="U90" s="91"/>
      <c r="V90" s="91"/>
      <c r="W90" s="223"/>
      <c r="X90" s="223"/>
      <c r="Y90" s="58"/>
      <c r="Z90" s="280"/>
      <c r="AB90" s="55">
        <f>'Member Info'!T116</f>
        <v>0</v>
      </c>
    </row>
    <row r="91" spans="1:28" x14ac:dyDescent="0.25">
      <c r="A91" s="191">
        <f>'Member Info'!B117</f>
        <v>0</v>
      </c>
      <c r="B91" s="192" t="str">
        <f>IF(A91=0,"",'Member Info'!$D$16)</f>
        <v/>
      </c>
      <c r="C91" s="193">
        <f>'Member Info'!E117</f>
        <v>0</v>
      </c>
      <c r="D91" s="133">
        <f>'GP1 Totals'!G116</f>
        <v>0</v>
      </c>
      <c r="E91" s="194">
        <f>'Member Info'!I117</f>
        <v>0</v>
      </c>
      <c r="F91" s="195" t="str">
        <f>IF('Member Info'!J117="Yes","Y","")</f>
        <v/>
      </c>
      <c r="G91" s="133">
        <f>'GP1 Totals'!R116</f>
        <v>0</v>
      </c>
      <c r="H91" s="120" t="str">
        <f>'Member Info'!K117</f>
        <v/>
      </c>
      <c r="I91" s="119"/>
      <c r="J91" s="120">
        <f>'Member Info'!L117</f>
        <v>0</v>
      </c>
      <c r="K91" s="120" t="str">
        <f t="shared" si="1"/>
        <v/>
      </c>
      <c r="L91" s="121"/>
      <c r="M91" s="89"/>
      <c r="N91" s="264">
        <f>'Member Info'!M117*52.14</f>
        <v>0</v>
      </c>
      <c r="O91" s="265" t="str">
        <f>IF(A91=0,"",IF('Member Info'!AD117&gt;'Member Info'!$V$25,'Member Info'!F117,'Member Info'!$V$25))</f>
        <v/>
      </c>
      <c r="P91" s="223"/>
      <c r="Q91" s="56"/>
      <c r="R91" s="91"/>
      <c r="S91" s="91"/>
      <c r="T91" s="91"/>
      <c r="U91" s="91"/>
      <c r="V91" s="91"/>
      <c r="W91" s="223"/>
      <c r="X91" s="223"/>
      <c r="Y91" s="58"/>
      <c r="Z91" s="280"/>
      <c r="AB91" s="55">
        <f>'Member Info'!T117</f>
        <v>0</v>
      </c>
    </row>
    <row r="92" spans="1:28" x14ac:dyDescent="0.25">
      <c r="A92" s="191">
        <f>'Member Info'!B118</f>
        <v>0</v>
      </c>
      <c r="B92" s="192" t="str">
        <f>IF(A92=0,"",'Member Info'!$D$16)</f>
        <v/>
      </c>
      <c r="C92" s="193">
        <f>'Member Info'!E118</f>
        <v>0</v>
      </c>
      <c r="D92" s="133">
        <f>'GP1 Totals'!G117</f>
        <v>0</v>
      </c>
      <c r="E92" s="194">
        <f>'Member Info'!I118</f>
        <v>0</v>
      </c>
      <c r="F92" s="195" t="str">
        <f>IF('Member Info'!J118="Yes","Y","")</f>
        <v/>
      </c>
      <c r="G92" s="133">
        <f>'GP1 Totals'!R117</f>
        <v>0</v>
      </c>
      <c r="H92" s="120" t="str">
        <f>'Member Info'!K118</f>
        <v/>
      </c>
      <c r="I92" s="119"/>
      <c r="J92" s="120">
        <f>'Member Info'!L118</f>
        <v>0</v>
      </c>
      <c r="K92" s="120" t="str">
        <f t="shared" si="1"/>
        <v/>
      </c>
      <c r="L92" s="121"/>
      <c r="M92" s="89"/>
      <c r="N92" s="264">
        <f>'Member Info'!M118*52.14</f>
        <v>0</v>
      </c>
      <c r="O92" s="265" t="str">
        <f>IF(A92=0,"",IF('Member Info'!AD118&gt;'Member Info'!$V$25,'Member Info'!F118,'Member Info'!$V$25))</f>
        <v/>
      </c>
      <c r="P92" s="223"/>
      <c r="Q92" s="56"/>
      <c r="R92" s="91"/>
      <c r="S92" s="91"/>
      <c r="T92" s="91"/>
      <c r="U92" s="91"/>
      <c r="V92" s="91"/>
      <c r="W92" s="223"/>
      <c r="X92" s="223"/>
      <c r="Y92" s="58"/>
      <c r="Z92" s="280"/>
      <c r="AB92" s="55">
        <f>'Member Info'!T118</f>
        <v>0</v>
      </c>
    </row>
    <row r="93" spans="1:28" x14ac:dyDescent="0.25">
      <c r="A93" s="191">
        <f>'Member Info'!B119</f>
        <v>0</v>
      </c>
      <c r="B93" s="192" t="str">
        <f>IF(A93=0,"",'Member Info'!$D$16)</f>
        <v/>
      </c>
      <c r="C93" s="193">
        <f>'Member Info'!E119</f>
        <v>0</v>
      </c>
      <c r="D93" s="133">
        <f>'GP1 Totals'!G118</f>
        <v>0</v>
      </c>
      <c r="E93" s="194">
        <f>'Member Info'!I119</f>
        <v>0</v>
      </c>
      <c r="F93" s="195" t="str">
        <f>IF('Member Info'!J119="Yes","Y","")</f>
        <v/>
      </c>
      <c r="G93" s="133">
        <f>'GP1 Totals'!R118</f>
        <v>0</v>
      </c>
      <c r="H93" s="120" t="str">
        <f>'Member Info'!K119</f>
        <v/>
      </c>
      <c r="I93" s="119"/>
      <c r="J93" s="120">
        <f>'Member Info'!L119</f>
        <v>0</v>
      </c>
      <c r="K93" s="120" t="str">
        <f t="shared" si="1"/>
        <v/>
      </c>
      <c r="L93" s="121"/>
      <c r="M93" s="89"/>
      <c r="N93" s="264">
        <f>'Member Info'!M119*52.14</f>
        <v>0</v>
      </c>
      <c r="O93" s="265" t="str">
        <f>IF(A93=0,"",IF('Member Info'!AD119&gt;'Member Info'!$V$25,'Member Info'!F119,'Member Info'!$V$25))</f>
        <v/>
      </c>
      <c r="P93" s="223"/>
      <c r="Q93" s="56"/>
      <c r="R93" s="91"/>
      <c r="S93" s="91"/>
      <c r="T93" s="91"/>
      <c r="U93" s="91"/>
      <c r="V93" s="91"/>
      <c r="W93" s="223"/>
      <c r="X93" s="223"/>
      <c r="Y93" s="58"/>
      <c r="Z93" s="280"/>
      <c r="AB93" s="55">
        <f>'Member Info'!T119</f>
        <v>0</v>
      </c>
    </row>
    <row r="94" spans="1:28" x14ac:dyDescent="0.25">
      <c r="A94" s="191">
        <f>'Member Info'!B120</f>
        <v>0</v>
      </c>
      <c r="B94" s="192" t="str">
        <f>IF(A94=0,"",'Member Info'!$D$16)</f>
        <v/>
      </c>
      <c r="C94" s="193">
        <f>'Member Info'!E120</f>
        <v>0</v>
      </c>
      <c r="D94" s="133">
        <f>'GP1 Totals'!G119</f>
        <v>0</v>
      </c>
      <c r="E94" s="194">
        <f>'Member Info'!I120</f>
        <v>0</v>
      </c>
      <c r="F94" s="195" t="str">
        <f>IF('Member Info'!J120="Yes","Y","")</f>
        <v/>
      </c>
      <c r="G94" s="133">
        <f>'GP1 Totals'!R119</f>
        <v>0</v>
      </c>
      <c r="H94" s="120" t="str">
        <f>'Member Info'!K120</f>
        <v/>
      </c>
      <c r="I94" s="119"/>
      <c r="J94" s="120">
        <f>'Member Info'!L120</f>
        <v>0</v>
      </c>
      <c r="K94" s="120" t="str">
        <f t="shared" si="1"/>
        <v/>
      </c>
      <c r="L94" s="121"/>
      <c r="M94" s="89"/>
      <c r="N94" s="264">
        <f>'Member Info'!M120*52.14</f>
        <v>0</v>
      </c>
      <c r="O94" s="265" t="str">
        <f>IF(A94=0,"",IF('Member Info'!AD120&gt;'Member Info'!$V$25,'Member Info'!F120,'Member Info'!$V$25))</f>
        <v/>
      </c>
      <c r="P94" s="223"/>
      <c r="Q94" s="56"/>
      <c r="R94" s="91"/>
      <c r="S94" s="91"/>
      <c r="T94" s="91"/>
      <c r="U94" s="91"/>
      <c r="V94" s="91"/>
      <c r="W94" s="223"/>
      <c r="X94" s="223"/>
      <c r="Y94" s="58"/>
      <c r="Z94" s="280"/>
      <c r="AB94" s="55">
        <f>'Member Info'!T120</f>
        <v>0</v>
      </c>
    </row>
    <row r="95" spans="1:28" x14ac:dyDescent="0.25">
      <c r="A95" s="191">
        <f>'Member Info'!B121</f>
        <v>0</v>
      </c>
      <c r="B95" s="192" t="str">
        <f>IF(A95=0,"",'Member Info'!$D$16)</f>
        <v/>
      </c>
      <c r="C95" s="193">
        <f>'Member Info'!E121</f>
        <v>0</v>
      </c>
      <c r="D95" s="133">
        <f>'GP1 Totals'!G120</f>
        <v>0</v>
      </c>
      <c r="E95" s="194">
        <f>'Member Info'!I121</f>
        <v>0</v>
      </c>
      <c r="F95" s="195" t="str">
        <f>IF('Member Info'!J121="Yes","Y","")</f>
        <v/>
      </c>
      <c r="G95" s="133">
        <f>'GP1 Totals'!R120</f>
        <v>0</v>
      </c>
      <c r="H95" s="120" t="str">
        <f>'Member Info'!K121</f>
        <v/>
      </c>
      <c r="I95" s="119"/>
      <c r="J95" s="120">
        <f>'Member Info'!L121</f>
        <v>0</v>
      </c>
      <c r="K95" s="120" t="str">
        <f t="shared" si="1"/>
        <v/>
      </c>
      <c r="L95" s="121"/>
      <c r="M95" s="89"/>
      <c r="N95" s="264">
        <f>'Member Info'!M121*52.14</f>
        <v>0</v>
      </c>
      <c r="O95" s="265" t="str">
        <f>IF(A95=0,"",IF('Member Info'!AD121&gt;'Member Info'!$V$25,'Member Info'!F121,'Member Info'!$V$25))</f>
        <v/>
      </c>
      <c r="P95" s="223"/>
      <c r="Q95" s="56"/>
      <c r="R95" s="91"/>
      <c r="S95" s="91"/>
      <c r="T95" s="91"/>
      <c r="U95" s="91"/>
      <c r="V95" s="91"/>
      <c r="W95" s="223"/>
      <c r="X95" s="223"/>
      <c r="Y95" s="58"/>
      <c r="Z95" s="280"/>
      <c r="AB95" s="55">
        <f>'Member Info'!T121</f>
        <v>0</v>
      </c>
    </row>
    <row r="96" spans="1:28" x14ac:dyDescent="0.25">
      <c r="A96" s="191">
        <f>'Member Info'!B122</f>
        <v>0</v>
      </c>
      <c r="B96" s="192" t="str">
        <f>IF(A96=0,"",'Member Info'!$D$16)</f>
        <v/>
      </c>
      <c r="C96" s="193">
        <f>'Member Info'!E122</f>
        <v>0</v>
      </c>
      <c r="D96" s="133">
        <f>'GP1 Totals'!G121</f>
        <v>0</v>
      </c>
      <c r="E96" s="194">
        <f>'Member Info'!I122</f>
        <v>0</v>
      </c>
      <c r="F96" s="195" t="str">
        <f>IF('Member Info'!J122="Yes","Y","")</f>
        <v/>
      </c>
      <c r="G96" s="133">
        <f>'GP1 Totals'!R121</f>
        <v>0</v>
      </c>
      <c r="H96" s="120" t="str">
        <f>'Member Info'!K122</f>
        <v/>
      </c>
      <c r="I96" s="119"/>
      <c r="J96" s="120">
        <f>'Member Info'!L122</f>
        <v>0</v>
      </c>
      <c r="K96" s="120" t="str">
        <f t="shared" si="1"/>
        <v/>
      </c>
      <c r="L96" s="121"/>
      <c r="M96" s="89"/>
      <c r="N96" s="264">
        <f>'Member Info'!M122*52.14</f>
        <v>0</v>
      </c>
      <c r="O96" s="265" t="str">
        <f>IF(A96=0,"",IF('Member Info'!AD122&gt;'Member Info'!$V$25,'Member Info'!F122,'Member Info'!$V$25))</f>
        <v/>
      </c>
      <c r="P96" s="223"/>
      <c r="Q96" s="56"/>
      <c r="R96" s="91"/>
      <c r="S96" s="91"/>
      <c r="T96" s="91"/>
      <c r="U96" s="91"/>
      <c r="V96" s="91"/>
      <c r="W96" s="223"/>
      <c r="X96" s="223"/>
      <c r="Y96" s="58"/>
      <c r="Z96" s="280"/>
      <c r="AB96" s="55">
        <f>'Member Info'!T122</f>
        <v>0</v>
      </c>
    </row>
    <row r="97" spans="1:28" x14ac:dyDescent="0.25">
      <c r="A97" s="191">
        <f>'Member Info'!B123</f>
        <v>0</v>
      </c>
      <c r="B97" s="192" t="str">
        <f>IF(A97=0,"",'Member Info'!$D$16)</f>
        <v/>
      </c>
      <c r="C97" s="193">
        <f>'Member Info'!E123</f>
        <v>0</v>
      </c>
      <c r="D97" s="133">
        <f>'GP1 Totals'!G122</f>
        <v>0</v>
      </c>
      <c r="E97" s="194">
        <f>'Member Info'!I123</f>
        <v>0</v>
      </c>
      <c r="F97" s="195" t="str">
        <f>IF('Member Info'!J123="Yes","Y","")</f>
        <v/>
      </c>
      <c r="G97" s="133">
        <f>'GP1 Totals'!R122</f>
        <v>0</v>
      </c>
      <c r="H97" s="120" t="str">
        <f>'Member Info'!K123</f>
        <v/>
      </c>
      <c r="I97" s="119"/>
      <c r="J97" s="120">
        <f>'Member Info'!L123</f>
        <v>0</v>
      </c>
      <c r="K97" s="120" t="str">
        <f t="shared" si="1"/>
        <v/>
      </c>
      <c r="L97" s="121"/>
      <c r="M97" s="89"/>
      <c r="N97" s="264">
        <f>'Member Info'!M123*52.14</f>
        <v>0</v>
      </c>
      <c r="O97" s="265" t="str">
        <f>IF(A97=0,"",IF('Member Info'!AD123&gt;'Member Info'!$V$25,'Member Info'!F123,'Member Info'!$V$25))</f>
        <v/>
      </c>
      <c r="P97" s="223"/>
      <c r="Q97" s="56"/>
      <c r="R97" s="91"/>
      <c r="S97" s="91"/>
      <c r="T97" s="91"/>
      <c r="U97" s="91"/>
      <c r="V97" s="91"/>
      <c r="W97" s="223"/>
      <c r="X97" s="223"/>
      <c r="Y97" s="58"/>
      <c r="Z97" s="280"/>
      <c r="AB97" s="55">
        <f>'Member Info'!T123</f>
        <v>0</v>
      </c>
    </row>
    <row r="98" spans="1:28" x14ac:dyDescent="0.25">
      <c r="A98" s="191">
        <f>'Member Info'!B124</f>
        <v>0</v>
      </c>
      <c r="B98" s="192" t="str">
        <f>IF(A98=0,"",'Member Info'!$D$16)</f>
        <v/>
      </c>
      <c r="C98" s="193">
        <f>'Member Info'!E124</f>
        <v>0</v>
      </c>
      <c r="D98" s="133">
        <f>'GP1 Totals'!G123</f>
        <v>0</v>
      </c>
      <c r="E98" s="194">
        <f>'Member Info'!I124</f>
        <v>0</v>
      </c>
      <c r="F98" s="195" t="str">
        <f>IF('Member Info'!J124="Yes","Y","")</f>
        <v/>
      </c>
      <c r="G98" s="133">
        <f>'GP1 Totals'!R123</f>
        <v>0</v>
      </c>
      <c r="H98" s="120" t="str">
        <f>'Member Info'!K124</f>
        <v/>
      </c>
      <c r="I98" s="119"/>
      <c r="J98" s="120">
        <f>'Member Info'!L124</f>
        <v>0</v>
      </c>
      <c r="K98" s="120" t="str">
        <f t="shared" si="1"/>
        <v/>
      </c>
      <c r="L98" s="121"/>
      <c r="M98" s="89"/>
      <c r="N98" s="264">
        <f>'Member Info'!M124*52.14</f>
        <v>0</v>
      </c>
      <c r="O98" s="265" t="str">
        <f>IF(A98=0,"",IF('Member Info'!AD124&gt;'Member Info'!$V$25,'Member Info'!F124,'Member Info'!$V$25))</f>
        <v/>
      </c>
      <c r="P98" s="223"/>
      <c r="Q98" s="56"/>
      <c r="R98" s="91"/>
      <c r="S98" s="91"/>
      <c r="T98" s="91"/>
      <c r="U98" s="91"/>
      <c r="V98" s="91"/>
      <c r="W98" s="223"/>
      <c r="X98" s="223"/>
      <c r="Y98" s="58"/>
      <c r="Z98" s="280"/>
      <c r="AB98" s="55">
        <f>'Member Info'!T124</f>
        <v>0</v>
      </c>
    </row>
    <row r="99" spans="1:28" x14ac:dyDescent="0.25">
      <c r="A99" s="191">
        <f>'Member Info'!B125</f>
        <v>0</v>
      </c>
      <c r="B99" s="192" t="str">
        <f>IF(A99=0,"",'Member Info'!$D$16)</f>
        <v/>
      </c>
      <c r="C99" s="193">
        <f>'Member Info'!E125</f>
        <v>0</v>
      </c>
      <c r="D99" s="133">
        <f>'GP1 Totals'!G124</f>
        <v>0</v>
      </c>
      <c r="E99" s="194">
        <f>'Member Info'!I125</f>
        <v>0</v>
      </c>
      <c r="F99" s="195" t="str">
        <f>IF('Member Info'!J125="Yes","Y","")</f>
        <v/>
      </c>
      <c r="G99" s="133">
        <f>'GP1 Totals'!R124</f>
        <v>0</v>
      </c>
      <c r="H99" s="120" t="str">
        <f>'Member Info'!K125</f>
        <v/>
      </c>
      <c r="I99" s="119"/>
      <c r="J99" s="120">
        <f>'Member Info'!L125</f>
        <v>0</v>
      </c>
      <c r="K99" s="120" t="str">
        <f t="shared" si="1"/>
        <v/>
      </c>
      <c r="L99" s="121"/>
      <c r="M99" s="89"/>
      <c r="N99" s="264">
        <f>'Member Info'!M125*52.14</f>
        <v>0</v>
      </c>
      <c r="O99" s="265" t="str">
        <f>IF(A99=0,"",IF('Member Info'!AD125&gt;'Member Info'!$V$25,'Member Info'!F125,'Member Info'!$V$25))</f>
        <v/>
      </c>
      <c r="P99" s="223"/>
      <c r="Q99" s="56"/>
      <c r="R99" s="91"/>
      <c r="S99" s="91"/>
      <c r="T99" s="91"/>
      <c r="U99" s="91"/>
      <c r="V99" s="91"/>
      <c r="W99" s="223"/>
      <c r="X99" s="223"/>
      <c r="Y99" s="58"/>
      <c r="Z99" s="280"/>
      <c r="AB99" s="55">
        <f>'Member Info'!T125</f>
        <v>0</v>
      </c>
    </row>
    <row r="100" spans="1:28" x14ac:dyDescent="0.25">
      <c r="A100" s="191">
        <f>'Member Info'!B126</f>
        <v>0</v>
      </c>
      <c r="B100" s="192" t="str">
        <f>IF(A100=0,"",'Member Info'!$D$16)</f>
        <v/>
      </c>
      <c r="C100" s="193">
        <f>'Member Info'!E126</f>
        <v>0</v>
      </c>
      <c r="D100" s="133">
        <f>'GP1 Totals'!G125</f>
        <v>0</v>
      </c>
      <c r="E100" s="194">
        <f>'Member Info'!I126</f>
        <v>0</v>
      </c>
      <c r="F100" s="195" t="str">
        <f>IF('Member Info'!J126="Yes","Y","")</f>
        <v/>
      </c>
      <c r="G100" s="133">
        <f>'GP1 Totals'!R125</f>
        <v>0</v>
      </c>
      <c r="H100" s="120" t="str">
        <f>'Member Info'!K126</f>
        <v/>
      </c>
      <c r="I100" s="119"/>
      <c r="J100" s="120">
        <f>'Member Info'!L126</f>
        <v>0</v>
      </c>
      <c r="K100" s="120" t="str">
        <f t="shared" si="1"/>
        <v/>
      </c>
      <c r="L100" s="121"/>
      <c r="M100" s="89"/>
      <c r="N100" s="264">
        <f>'Member Info'!M126*52.14</f>
        <v>0</v>
      </c>
      <c r="O100" s="265" t="str">
        <f>IF(A100=0,"",IF('Member Info'!AD126&gt;'Member Info'!$V$25,'Member Info'!F126,'Member Info'!$V$25))</f>
        <v/>
      </c>
      <c r="P100" s="223"/>
      <c r="Q100" s="56"/>
      <c r="R100" s="91"/>
      <c r="S100" s="91"/>
      <c r="T100" s="91"/>
      <c r="U100" s="91"/>
      <c r="V100" s="91"/>
      <c r="W100" s="223"/>
      <c r="X100" s="223"/>
      <c r="Y100" s="58"/>
      <c r="Z100" s="280"/>
      <c r="AB100" s="55">
        <f>'Member Info'!T126</f>
        <v>0</v>
      </c>
    </row>
    <row r="101" spans="1:28" x14ac:dyDescent="0.25">
      <c r="A101" s="191">
        <f>'Member Info'!B127</f>
        <v>0</v>
      </c>
      <c r="B101" s="192" t="str">
        <f>IF(A101=0,"",'Member Info'!$D$16)</f>
        <v/>
      </c>
      <c r="C101" s="193">
        <f>'Member Info'!E127</f>
        <v>0</v>
      </c>
      <c r="D101" s="133">
        <f>'GP1 Totals'!G126</f>
        <v>0</v>
      </c>
      <c r="E101" s="194">
        <f>'Member Info'!I127</f>
        <v>0</v>
      </c>
      <c r="F101" s="195" t="str">
        <f>IF('Member Info'!J127="Yes","Y","")</f>
        <v/>
      </c>
      <c r="G101" s="133">
        <f>'GP1 Totals'!R126</f>
        <v>0</v>
      </c>
      <c r="H101" s="120" t="str">
        <f>'Member Info'!K127</f>
        <v/>
      </c>
      <c r="I101" s="119"/>
      <c r="J101" s="120">
        <f>'Member Info'!L127</f>
        <v>0</v>
      </c>
      <c r="K101" s="120" t="str">
        <f t="shared" si="1"/>
        <v/>
      </c>
      <c r="L101" s="121"/>
      <c r="M101" s="89"/>
      <c r="N101" s="264">
        <f>'Member Info'!M127*52.14</f>
        <v>0</v>
      </c>
      <c r="O101" s="265" t="str">
        <f>IF(A101=0,"",IF('Member Info'!AD127&gt;'Member Info'!$V$25,'Member Info'!F127,'Member Info'!$V$25))</f>
        <v/>
      </c>
      <c r="P101" s="223"/>
      <c r="Q101" s="56"/>
      <c r="R101" s="91"/>
      <c r="S101" s="91"/>
      <c r="T101" s="91"/>
      <c r="U101" s="91"/>
      <c r="V101" s="91"/>
      <c r="W101" s="223"/>
      <c r="X101" s="223"/>
      <c r="Y101" s="58"/>
      <c r="Z101" s="280"/>
      <c r="AB101" s="55">
        <f>'Member Info'!T127</f>
        <v>0</v>
      </c>
    </row>
    <row r="102" spans="1:28" x14ac:dyDescent="0.25">
      <c r="A102" s="191">
        <f>'Member Info'!B128</f>
        <v>0</v>
      </c>
      <c r="B102" s="192" t="str">
        <f>IF(A102=0,"",'Member Info'!$D$16)</f>
        <v/>
      </c>
      <c r="C102" s="193">
        <f>'Member Info'!E128</f>
        <v>0</v>
      </c>
      <c r="D102" s="133">
        <f>'GP1 Totals'!G127</f>
        <v>0</v>
      </c>
      <c r="E102" s="194">
        <f>'Member Info'!I128</f>
        <v>0</v>
      </c>
      <c r="F102" s="195" t="str">
        <f>IF('Member Info'!J128="Yes","Y","")</f>
        <v/>
      </c>
      <c r="G102" s="133">
        <f>'GP1 Totals'!R127</f>
        <v>0</v>
      </c>
      <c r="H102" s="120" t="str">
        <f>'Member Info'!K128</f>
        <v/>
      </c>
      <c r="I102" s="119"/>
      <c r="J102" s="120">
        <f>'Member Info'!L128</f>
        <v>0</v>
      </c>
      <c r="K102" s="120" t="str">
        <f t="shared" si="1"/>
        <v/>
      </c>
      <c r="L102" s="121"/>
      <c r="M102" s="89"/>
      <c r="N102" s="264">
        <f>'Member Info'!M128*52.14</f>
        <v>0</v>
      </c>
      <c r="O102" s="265" t="str">
        <f>IF(A102=0,"",IF('Member Info'!AD128&gt;'Member Info'!$V$25,'Member Info'!F128,'Member Info'!$V$25))</f>
        <v/>
      </c>
      <c r="P102" s="223"/>
      <c r="Q102" s="56"/>
      <c r="R102" s="91"/>
      <c r="S102" s="91"/>
      <c r="T102" s="91"/>
      <c r="U102" s="91"/>
      <c r="V102" s="91"/>
      <c r="W102" s="223"/>
      <c r="X102" s="223"/>
      <c r="Y102" s="58"/>
      <c r="Z102" s="280"/>
      <c r="AB102" s="55">
        <f>'Member Info'!T128</f>
        <v>0</v>
      </c>
    </row>
    <row r="103" spans="1:28" x14ac:dyDescent="0.25">
      <c r="A103" s="191">
        <f>'Member Info'!B129</f>
        <v>0</v>
      </c>
      <c r="B103" s="192" t="str">
        <f>IF(A103=0,"",'Member Info'!$D$16)</f>
        <v/>
      </c>
      <c r="C103" s="193">
        <f>'Member Info'!E129</f>
        <v>0</v>
      </c>
      <c r="D103" s="133">
        <f>'GP1 Totals'!G128</f>
        <v>0</v>
      </c>
      <c r="E103" s="194">
        <f>'Member Info'!I129</f>
        <v>0</v>
      </c>
      <c r="F103" s="195" t="str">
        <f>IF('Member Info'!J129="Yes","Y","")</f>
        <v/>
      </c>
      <c r="G103" s="133">
        <f>'GP1 Totals'!R128</f>
        <v>0</v>
      </c>
      <c r="H103" s="120" t="str">
        <f>'Member Info'!K129</f>
        <v/>
      </c>
      <c r="I103" s="119"/>
      <c r="J103" s="120">
        <f>'Member Info'!L129</f>
        <v>0</v>
      </c>
      <c r="K103" s="120" t="str">
        <f t="shared" si="1"/>
        <v/>
      </c>
      <c r="L103" s="121"/>
      <c r="M103" s="89"/>
      <c r="N103" s="264">
        <f>'Member Info'!M129*52.14</f>
        <v>0</v>
      </c>
      <c r="O103" s="265" t="str">
        <f>IF(A103=0,"",IF('Member Info'!AD129&gt;'Member Info'!$V$25,'Member Info'!F129,'Member Info'!$V$25))</f>
        <v/>
      </c>
      <c r="P103" s="223"/>
      <c r="Q103" s="56"/>
      <c r="R103" s="91"/>
      <c r="S103" s="91"/>
      <c r="T103" s="91"/>
      <c r="U103" s="91"/>
      <c r="V103" s="91"/>
      <c r="W103" s="223"/>
      <c r="X103" s="223"/>
      <c r="Y103" s="58"/>
      <c r="Z103" s="280"/>
      <c r="AB103" s="55">
        <f>'Member Info'!T129</f>
        <v>0</v>
      </c>
    </row>
    <row r="104" spans="1:28" x14ac:dyDescent="0.25">
      <c r="A104" s="191">
        <f>'Member Info'!B130</f>
        <v>0</v>
      </c>
      <c r="B104" s="192" t="str">
        <f>IF(A104=0,"",'Member Info'!$D$16)</f>
        <v/>
      </c>
      <c r="C104" s="193">
        <f>'Member Info'!E130</f>
        <v>0</v>
      </c>
      <c r="D104" s="133">
        <f>'GP1 Totals'!G129</f>
        <v>0</v>
      </c>
      <c r="E104" s="194">
        <f>'Member Info'!I130</f>
        <v>0</v>
      </c>
      <c r="F104" s="195" t="str">
        <f>IF('Member Info'!J130="Yes","Y","")</f>
        <v/>
      </c>
      <c r="G104" s="133">
        <f>'GP1 Totals'!R129</f>
        <v>0</v>
      </c>
      <c r="H104" s="120" t="str">
        <f>'Member Info'!K130</f>
        <v/>
      </c>
      <c r="I104" s="119"/>
      <c r="J104" s="120">
        <f>'Member Info'!L130</f>
        <v>0</v>
      </c>
      <c r="K104" s="120" t="str">
        <f t="shared" si="1"/>
        <v/>
      </c>
      <c r="L104" s="121"/>
      <c r="M104" s="89"/>
      <c r="N104" s="264">
        <f>'Member Info'!M130*52.14</f>
        <v>0</v>
      </c>
      <c r="O104" s="265" t="str">
        <f>IF(A104=0,"",IF('Member Info'!AD130&gt;'Member Info'!$V$25,'Member Info'!F130,'Member Info'!$V$25))</f>
        <v/>
      </c>
      <c r="P104" s="223"/>
      <c r="Q104" s="56"/>
      <c r="R104" s="91"/>
      <c r="S104" s="91"/>
      <c r="T104" s="91"/>
      <c r="U104" s="91"/>
      <c r="V104" s="91"/>
      <c r="W104" s="223"/>
      <c r="X104" s="223"/>
      <c r="Y104" s="58"/>
      <c r="Z104" s="280"/>
      <c r="AB104" s="55">
        <f>'Member Info'!T130</f>
        <v>0</v>
      </c>
    </row>
    <row r="105" spans="1:28" x14ac:dyDescent="0.25">
      <c r="A105" s="191">
        <f>'Member Info'!B131</f>
        <v>0</v>
      </c>
      <c r="B105" s="192" t="str">
        <f>IF(A105=0,"",'Member Info'!$D$16)</f>
        <v/>
      </c>
      <c r="C105" s="193">
        <f>'Member Info'!E131</f>
        <v>0</v>
      </c>
      <c r="D105" s="133">
        <f>'GP1 Totals'!G130</f>
        <v>0</v>
      </c>
      <c r="E105" s="194">
        <f>'Member Info'!I131</f>
        <v>0</v>
      </c>
      <c r="F105" s="195" t="str">
        <f>IF('Member Info'!J131="Yes","Y","")</f>
        <v/>
      </c>
      <c r="G105" s="133">
        <f>'GP1 Totals'!R130</f>
        <v>0</v>
      </c>
      <c r="H105" s="120" t="str">
        <f>'Member Info'!K131</f>
        <v/>
      </c>
      <c r="I105" s="119"/>
      <c r="J105" s="120">
        <f>'Member Info'!L131</f>
        <v>0</v>
      </c>
      <c r="K105" s="120" t="str">
        <f t="shared" si="1"/>
        <v/>
      </c>
      <c r="L105" s="121"/>
      <c r="M105" s="89"/>
      <c r="N105" s="264">
        <f>'Member Info'!M131*52.14</f>
        <v>0</v>
      </c>
      <c r="O105" s="265" t="str">
        <f>IF(A105=0,"",IF('Member Info'!AD131&gt;'Member Info'!$V$25,'Member Info'!F131,'Member Info'!$V$25))</f>
        <v/>
      </c>
      <c r="P105" s="223"/>
      <c r="Q105" s="56"/>
      <c r="R105" s="91"/>
      <c r="S105" s="91"/>
      <c r="T105" s="91"/>
      <c r="U105" s="91"/>
      <c r="V105" s="91"/>
      <c r="W105" s="223"/>
      <c r="X105" s="223"/>
      <c r="Y105" s="58"/>
      <c r="Z105" s="280"/>
      <c r="AB105" s="55">
        <f>'Member Info'!T131</f>
        <v>0</v>
      </c>
    </row>
    <row r="106" spans="1:28" x14ac:dyDescent="0.25">
      <c r="A106" s="191">
        <f>'Member Info'!B132</f>
        <v>0</v>
      </c>
      <c r="B106" s="192" t="str">
        <f>IF(A106=0,"",'Member Info'!$D$16)</f>
        <v/>
      </c>
      <c r="C106" s="193">
        <f>'Member Info'!E132</f>
        <v>0</v>
      </c>
      <c r="D106" s="133">
        <f>'GP1 Totals'!G131</f>
        <v>0</v>
      </c>
      <c r="E106" s="194">
        <f>'Member Info'!I132</f>
        <v>0</v>
      </c>
      <c r="F106" s="195" t="str">
        <f>IF('Member Info'!J132="Yes","Y","")</f>
        <v/>
      </c>
      <c r="G106" s="133">
        <f>'GP1 Totals'!R131</f>
        <v>0</v>
      </c>
      <c r="H106" s="120" t="str">
        <f>'Member Info'!K132</f>
        <v/>
      </c>
      <c r="I106" s="119"/>
      <c r="J106" s="120">
        <f>'Member Info'!L132</f>
        <v>0</v>
      </c>
      <c r="K106" s="120" t="str">
        <f t="shared" si="1"/>
        <v/>
      </c>
      <c r="L106" s="121"/>
      <c r="M106" s="89"/>
      <c r="N106" s="264">
        <f>'Member Info'!M132*52.14</f>
        <v>0</v>
      </c>
      <c r="O106" s="265" t="str">
        <f>IF(A106=0,"",IF('Member Info'!AD132&gt;'Member Info'!$V$25,'Member Info'!F132,'Member Info'!$V$25))</f>
        <v/>
      </c>
      <c r="P106" s="223"/>
      <c r="Q106" s="56"/>
      <c r="R106" s="91"/>
      <c r="S106" s="91"/>
      <c r="T106" s="91"/>
      <c r="U106" s="91"/>
      <c r="V106" s="91"/>
      <c r="W106" s="223"/>
      <c r="X106" s="223"/>
      <c r="Y106" s="58"/>
      <c r="Z106" s="280"/>
      <c r="AB106" s="55">
        <f>'Member Info'!T132</f>
        <v>0</v>
      </c>
    </row>
    <row r="107" spans="1:28" x14ac:dyDescent="0.25">
      <c r="A107" s="191">
        <f>'Member Info'!B133</f>
        <v>0</v>
      </c>
      <c r="B107" s="192" t="str">
        <f>IF(A107=0,"",'Member Info'!$D$16)</f>
        <v/>
      </c>
      <c r="C107" s="193">
        <f>'Member Info'!E133</f>
        <v>0</v>
      </c>
      <c r="D107" s="133">
        <f>'GP1 Totals'!G132</f>
        <v>0</v>
      </c>
      <c r="E107" s="194">
        <f>'Member Info'!I133</f>
        <v>0</v>
      </c>
      <c r="F107" s="195" t="str">
        <f>IF('Member Info'!J133="Yes","Y","")</f>
        <v/>
      </c>
      <c r="G107" s="133">
        <f>'GP1 Totals'!R132</f>
        <v>0</v>
      </c>
      <c r="H107" s="120" t="str">
        <f>'Member Info'!K133</f>
        <v/>
      </c>
      <c r="I107" s="119"/>
      <c r="J107" s="120">
        <f>'Member Info'!L133</f>
        <v>0</v>
      </c>
      <c r="K107" s="120" t="str">
        <f t="shared" si="1"/>
        <v/>
      </c>
      <c r="L107" s="121"/>
      <c r="M107" s="89"/>
      <c r="N107" s="264">
        <f>'Member Info'!M133*52.14</f>
        <v>0</v>
      </c>
      <c r="O107" s="265" t="str">
        <f>IF(A107=0,"",IF('Member Info'!AD133&gt;'Member Info'!$V$25,'Member Info'!F133,'Member Info'!$V$25))</f>
        <v/>
      </c>
      <c r="P107" s="223"/>
      <c r="Q107" s="56"/>
      <c r="R107" s="91"/>
      <c r="S107" s="91"/>
      <c r="T107" s="91"/>
      <c r="U107" s="91"/>
      <c r="V107" s="91"/>
      <c r="W107" s="223"/>
      <c r="X107" s="223"/>
      <c r="Y107" s="58"/>
      <c r="Z107" s="280"/>
      <c r="AB107" s="55">
        <f>'Member Info'!T133</f>
        <v>0</v>
      </c>
    </row>
    <row r="108" spans="1:28" x14ac:dyDescent="0.25">
      <c r="A108" s="191">
        <f>'Member Info'!B134</f>
        <v>0</v>
      </c>
      <c r="B108" s="192" t="str">
        <f>IF(A108=0,"",'Member Info'!$D$16)</f>
        <v/>
      </c>
      <c r="C108" s="193">
        <f>'Member Info'!E134</f>
        <v>0</v>
      </c>
      <c r="D108" s="133">
        <f>'GP1 Totals'!G133</f>
        <v>0</v>
      </c>
      <c r="E108" s="194">
        <f>'Member Info'!I134</f>
        <v>0</v>
      </c>
      <c r="F108" s="195" t="str">
        <f>IF('Member Info'!J134="Yes","Y","")</f>
        <v/>
      </c>
      <c r="G108" s="133">
        <f>'GP1 Totals'!R133</f>
        <v>0</v>
      </c>
      <c r="H108" s="120" t="str">
        <f>'Member Info'!K134</f>
        <v/>
      </c>
      <c r="I108" s="119"/>
      <c r="J108" s="120">
        <f>'Member Info'!L134</f>
        <v>0</v>
      </c>
      <c r="K108" s="120" t="str">
        <f t="shared" si="1"/>
        <v/>
      </c>
      <c r="L108" s="121"/>
      <c r="M108" s="89"/>
      <c r="N108" s="264">
        <f>'Member Info'!M134*52.14</f>
        <v>0</v>
      </c>
      <c r="O108" s="265" t="str">
        <f>IF(A108=0,"",IF('Member Info'!AD134&gt;'Member Info'!$V$25,'Member Info'!F134,'Member Info'!$V$25))</f>
        <v/>
      </c>
      <c r="P108" s="223"/>
      <c r="Q108" s="56"/>
      <c r="R108" s="91"/>
      <c r="S108" s="91"/>
      <c r="T108" s="91"/>
      <c r="U108" s="91"/>
      <c r="V108" s="91"/>
      <c r="W108" s="223"/>
      <c r="X108" s="223"/>
      <c r="Y108" s="58"/>
      <c r="Z108" s="280"/>
      <c r="AB108" s="55">
        <f>'Member Info'!T134</f>
        <v>0</v>
      </c>
    </row>
    <row r="109" spans="1:28" x14ac:dyDescent="0.25">
      <c r="A109" s="191">
        <f>'Member Info'!B135</f>
        <v>0</v>
      </c>
      <c r="B109" s="192" t="str">
        <f>IF(A109=0,"",'Member Info'!$D$16)</f>
        <v/>
      </c>
      <c r="C109" s="193">
        <f>'Member Info'!E135</f>
        <v>0</v>
      </c>
      <c r="D109" s="133">
        <f>'GP1 Totals'!G134</f>
        <v>0</v>
      </c>
      <c r="E109" s="194">
        <f>'Member Info'!I135</f>
        <v>0</v>
      </c>
      <c r="F109" s="195" t="str">
        <f>IF('Member Info'!J135="Yes","Y","")</f>
        <v/>
      </c>
      <c r="G109" s="133">
        <f>'GP1 Totals'!R134</f>
        <v>0</v>
      </c>
      <c r="H109" s="120" t="str">
        <f>'Member Info'!K135</f>
        <v/>
      </c>
      <c r="I109" s="119"/>
      <c r="J109" s="120">
        <f>'Member Info'!L135</f>
        <v>0</v>
      </c>
      <c r="K109" s="120" t="str">
        <f t="shared" si="1"/>
        <v/>
      </c>
      <c r="L109" s="121"/>
      <c r="M109" s="89"/>
      <c r="N109" s="264">
        <f>'Member Info'!M135*52.14</f>
        <v>0</v>
      </c>
      <c r="O109" s="265" t="str">
        <f>IF(A109=0,"",IF('Member Info'!AD135&gt;'Member Info'!$V$25,'Member Info'!F135,'Member Info'!$V$25))</f>
        <v/>
      </c>
      <c r="P109" s="223"/>
      <c r="Q109" s="56"/>
      <c r="R109" s="91"/>
      <c r="S109" s="91"/>
      <c r="T109" s="91"/>
      <c r="U109" s="91"/>
      <c r="V109" s="91"/>
      <c r="W109" s="223"/>
      <c r="X109" s="223"/>
      <c r="Y109" s="58"/>
      <c r="Z109" s="280"/>
      <c r="AB109" s="55">
        <f>'Member Info'!T135</f>
        <v>0</v>
      </c>
    </row>
    <row r="110" spans="1:28" x14ac:dyDescent="0.25">
      <c r="A110" s="191">
        <f>'Member Info'!B136</f>
        <v>0</v>
      </c>
      <c r="B110" s="192" t="str">
        <f>IF(A110=0,"",'Member Info'!$D$16)</f>
        <v/>
      </c>
      <c r="C110" s="193">
        <f>'Member Info'!E136</f>
        <v>0</v>
      </c>
      <c r="D110" s="133">
        <f>'GP1 Totals'!G135</f>
        <v>0</v>
      </c>
      <c r="E110" s="194">
        <f>'Member Info'!I136</f>
        <v>0</v>
      </c>
      <c r="F110" s="195" t="str">
        <f>IF('Member Info'!J136="Yes","Y","")</f>
        <v/>
      </c>
      <c r="G110" s="133">
        <f>'GP1 Totals'!R135</f>
        <v>0</v>
      </c>
      <c r="H110" s="120" t="str">
        <f>'Member Info'!K136</f>
        <v/>
      </c>
      <c r="I110" s="119"/>
      <c r="J110" s="120">
        <f>'Member Info'!L136</f>
        <v>0</v>
      </c>
      <c r="K110" s="120" t="str">
        <f t="shared" si="1"/>
        <v/>
      </c>
      <c r="L110" s="121"/>
      <c r="M110" s="89"/>
      <c r="N110" s="264">
        <f>'Member Info'!M136*52.14</f>
        <v>0</v>
      </c>
      <c r="O110" s="265" t="str">
        <f>IF(A110=0,"",IF('Member Info'!AD136&gt;'Member Info'!$V$25,'Member Info'!F136,'Member Info'!$V$25))</f>
        <v/>
      </c>
      <c r="P110" s="223"/>
      <c r="Q110" s="56"/>
      <c r="R110" s="91"/>
      <c r="S110" s="91"/>
      <c r="T110" s="91"/>
      <c r="U110" s="91"/>
      <c r="V110" s="91"/>
      <c r="W110" s="223"/>
      <c r="X110" s="223"/>
      <c r="Y110" s="58"/>
      <c r="Z110" s="280"/>
      <c r="AB110" s="55">
        <f>'Member Info'!T136</f>
        <v>0</v>
      </c>
    </row>
    <row r="111" spans="1:28" x14ac:dyDescent="0.25">
      <c r="A111" s="191">
        <f>'Member Info'!B137</f>
        <v>0</v>
      </c>
      <c r="B111" s="192" t="str">
        <f>IF(A111=0,"",'Member Info'!$D$16)</f>
        <v/>
      </c>
      <c r="C111" s="193">
        <f>'Member Info'!E137</f>
        <v>0</v>
      </c>
      <c r="D111" s="133">
        <f>'GP1 Totals'!G136</f>
        <v>0</v>
      </c>
      <c r="E111" s="194">
        <f>'Member Info'!I137</f>
        <v>0</v>
      </c>
      <c r="F111" s="195" t="str">
        <f>IF('Member Info'!J137="Yes","Y","")</f>
        <v/>
      </c>
      <c r="G111" s="133">
        <f>'GP1 Totals'!R136</f>
        <v>0</v>
      </c>
      <c r="H111" s="120" t="str">
        <f>'Member Info'!K137</f>
        <v/>
      </c>
      <c r="I111" s="119"/>
      <c r="J111" s="120">
        <f>'Member Info'!L137</f>
        <v>0</v>
      </c>
      <c r="K111" s="120" t="str">
        <f t="shared" si="1"/>
        <v/>
      </c>
      <c r="L111" s="121"/>
      <c r="M111" s="89"/>
      <c r="N111" s="264">
        <f>'Member Info'!M137*52.14</f>
        <v>0</v>
      </c>
      <c r="O111" s="265" t="str">
        <f>IF(A111=0,"",IF('Member Info'!AD137&gt;'Member Info'!$V$25,'Member Info'!F137,'Member Info'!$V$25))</f>
        <v/>
      </c>
      <c r="P111" s="223"/>
      <c r="Q111" s="56"/>
      <c r="R111" s="91"/>
      <c r="S111" s="91"/>
      <c r="T111" s="91"/>
      <c r="U111" s="91"/>
      <c r="V111" s="91"/>
      <c r="W111" s="223"/>
      <c r="X111" s="223"/>
      <c r="Y111" s="58"/>
      <c r="Z111" s="280"/>
      <c r="AB111" s="55">
        <f>'Member Info'!T137</f>
        <v>0</v>
      </c>
    </row>
    <row r="112" spans="1:28" x14ac:dyDescent="0.25">
      <c r="A112" s="191">
        <f>'Member Info'!B138</f>
        <v>0</v>
      </c>
      <c r="B112" s="192" t="str">
        <f>IF(A112=0,"",'Member Info'!$D$16)</f>
        <v/>
      </c>
      <c r="C112" s="193">
        <f>'Member Info'!E138</f>
        <v>0</v>
      </c>
      <c r="D112" s="133">
        <f>'GP1 Totals'!G137</f>
        <v>0</v>
      </c>
      <c r="E112" s="194">
        <f>'Member Info'!I138</f>
        <v>0</v>
      </c>
      <c r="F112" s="195" t="str">
        <f>IF('Member Info'!J138="Yes","Y","")</f>
        <v/>
      </c>
      <c r="G112" s="133">
        <f>'GP1 Totals'!R137</f>
        <v>0</v>
      </c>
      <c r="H112" s="120" t="str">
        <f>'Member Info'!K138</f>
        <v/>
      </c>
      <c r="I112" s="119"/>
      <c r="J112" s="120">
        <f>'Member Info'!L138</f>
        <v>0</v>
      </c>
      <c r="K112" s="120" t="str">
        <f t="shared" si="1"/>
        <v/>
      </c>
      <c r="L112" s="121"/>
      <c r="M112" s="89"/>
      <c r="N112" s="264">
        <f>'Member Info'!M138*52.14</f>
        <v>0</v>
      </c>
      <c r="O112" s="265" t="str">
        <f>IF(A112=0,"",IF('Member Info'!AD138&gt;'Member Info'!$V$25,'Member Info'!F138,'Member Info'!$V$25))</f>
        <v/>
      </c>
      <c r="P112" s="223"/>
      <c r="Q112" s="56"/>
      <c r="R112" s="91"/>
      <c r="S112" s="91"/>
      <c r="T112" s="91"/>
      <c r="U112" s="91"/>
      <c r="V112" s="91"/>
      <c r="W112" s="223"/>
      <c r="X112" s="223"/>
      <c r="Y112" s="58"/>
      <c r="Z112" s="280"/>
      <c r="AB112" s="55">
        <f>'Member Info'!T138</f>
        <v>0</v>
      </c>
    </row>
    <row r="113" spans="1:28" x14ac:dyDescent="0.25">
      <c r="A113" s="191">
        <f>'Member Info'!B139</f>
        <v>0</v>
      </c>
      <c r="B113" s="192" t="str">
        <f>IF(A113=0,"",'Member Info'!$D$16)</f>
        <v/>
      </c>
      <c r="C113" s="193">
        <f>'Member Info'!E139</f>
        <v>0</v>
      </c>
      <c r="D113" s="133">
        <f>'GP1 Totals'!G138</f>
        <v>0</v>
      </c>
      <c r="E113" s="194">
        <f>'Member Info'!I139</f>
        <v>0</v>
      </c>
      <c r="F113" s="195" t="str">
        <f>IF('Member Info'!J139="Yes","Y","")</f>
        <v/>
      </c>
      <c r="G113" s="133">
        <f>'GP1 Totals'!R138</f>
        <v>0</v>
      </c>
      <c r="H113" s="120" t="str">
        <f>'Member Info'!K139</f>
        <v/>
      </c>
      <c r="I113" s="119"/>
      <c r="J113" s="120">
        <f>'Member Info'!L139</f>
        <v>0</v>
      </c>
      <c r="K113" s="120" t="str">
        <f t="shared" si="1"/>
        <v/>
      </c>
      <c r="L113" s="121"/>
      <c r="M113" s="89"/>
      <c r="N113" s="264">
        <f>'Member Info'!M139*52.14</f>
        <v>0</v>
      </c>
      <c r="O113" s="265" t="str">
        <f>IF(A113=0,"",IF('Member Info'!AD139&gt;'Member Info'!$V$25,'Member Info'!F139,'Member Info'!$V$25))</f>
        <v/>
      </c>
      <c r="P113" s="223"/>
      <c r="Q113" s="56"/>
      <c r="R113" s="91"/>
      <c r="S113" s="91"/>
      <c r="T113" s="91"/>
      <c r="U113" s="91"/>
      <c r="V113" s="91"/>
      <c r="W113" s="223"/>
      <c r="X113" s="223"/>
      <c r="Y113" s="58"/>
      <c r="Z113" s="280"/>
      <c r="AB113" s="55">
        <f>'Member Info'!T139</f>
        <v>0</v>
      </c>
    </row>
    <row r="114" spans="1:28" x14ac:dyDescent="0.25">
      <c r="A114" s="191">
        <f>'Member Info'!B140</f>
        <v>0</v>
      </c>
      <c r="B114" s="192" t="str">
        <f>IF(A114=0,"",'Member Info'!$D$16)</f>
        <v/>
      </c>
      <c r="C114" s="193">
        <f>'Member Info'!E140</f>
        <v>0</v>
      </c>
      <c r="D114" s="133">
        <f>'GP1 Totals'!G139</f>
        <v>0</v>
      </c>
      <c r="E114" s="194">
        <f>'Member Info'!I140</f>
        <v>0</v>
      </c>
      <c r="F114" s="195" t="str">
        <f>IF('Member Info'!J140="Yes","Y","")</f>
        <v/>
      </c>
      <c r="G114" s="133">
        <f>'GP1 Totals'!R139</f>
        <v>0</v>
      </c>
      <c r="H114" s="120" t="str">
        <f>'Member Info'!K140</f>
        <v/>
      </c>
      <c r="I114" s="119"/>
      <c r="J114" s="120">
        <f>'Member Info'!L140</f>
        <v>0</v>
      </c>
      <c r="K114" s="120" t="str">
        <f t="shared" si="1"/>
        <v/>
      </c>
      <c r="L114" s="121"/>
      <c r="M114" s="89"/>
      <c r="N114" s="264">
        <f>'Member Info'!M140*52.14</f>
        <v>0</v>
      </c>
      <c r="O114" s="265" t="str">
        <f>IF(A114=0,"",IF('Member Info'!AD140&gt;'Member Info'!$V$25,'Member Info'!F140,'Member Info'!$V$25))</f>
        <v/>
      </c>
      <c r="P114" s="223"/>
      <c r="Q114" s="56"/>
      <c r="R114" s="91"/>
      <c r="S114" s="91"/>
      <c r="T114" s="91"/>
      <c r="U114" s="91"/>
      <c r="V114" s="91"/>
      <c r="W114" s="223"/>
      <c r="X114" s="223"/>
      <c r="Y114" s="58"/>
      <c r="Z114" s="280"/>
      <c r="AB114" s="55">
        <f>'Member Info'!T140</f>
        <v>0</v>
      </c>
    </row>
    <row r="115" spans="1:28" x14ac:dyDescent="0.25">
      <c r="A115" s="191">
        <f>'Member Info'!B141</f>
        <v>0</v>
      </c>
      <c r="B115" s="192" t="str">
        <f>IF(A115=0,"",'Member Info'!$D$16)</f>
        <v/>
      </c>
      <c r="C115" s="193">
        <f>'Member Info'!E141</f>
        <v>0</v>
      </c>
      <c r="D115" s="133">
        <f>'GP1 Totals'!G140</f>
        <v>0</v>
      </c>
      <c r="E115" s="194">
        <f>'Member Info'!I141</f>
        <v>0</v>
      </c>
      <c r="F115" s="195" t="str">
        <f>IF('Member Info'!J141="Yes","Y","")</f>
        <v/>
      </c>
      <c r="G115" s="133">
        <f>'GP1 Totals'!R140</f>
        <v>0</v>
      </c>
      <c r="H115" s="120" t="str">
        <f>'Member Info'!K141</f>
        <v/>
      </c>
      <c r="I115" s="119"/>
      <c r="J115" s="120">
        <f>'Member Info'!L141</f>
        <v>0</v>
      </c>
      <c r="K115" s="120" t="str">
        <f t="shared" si="1"/>
        <v/>
      </c>
      <c r="L115" s="121"/>
      <c r="M115" s="89"/>
      <c r="N115" s="264">
        <f>'Member Info'!M141*52.14</f>
        <v>0</v>
      </c>
      <c r="O115" s="265" t="str">
        <f>IF(A115=0,"",IF('Member Info'!AD141&gt;'Member Info'!$V$25,'Member Info'!F141,'Member Info'!$V$25))</f>
        <v/>
      </c>
      <c r="P115" s="223"/>
      <c r="Q115" s="56"/>
      <c r="R115" s="91"/>
      <c r="S115" s="91"/>
      <c r="T115" s="91"/>
      <c r="U115" s="91"/>
      <c r="V115" s="91"/>
      <c r="W115" s="223"/>
      <c r="X115" s="223"/>
      <c r="Y115" s="58"/>
      <c r="Z115" s="280"/>
      <c r="AB115" s="55">
        <f>'Member Info'!T141</f>
        <v>0</v>
      </c>
    </row>
    <row r="116" spans="1:28" x14ac:dyDescent="0.25">
      <c r="A116" s="191">
        <f>'Member Info'!B142</f>
        <v>0</v>
      </c>
      <c r="B116" s="192" t="str">
        <f>IF(A116=0,"",'Member Info'!$D$16)</f>
        <v/>
      </c>
      <c r="C116" s="193">
        <f>'Member Info'!E142</f>
        <v>0</v>
      </c>
      <c r="D116" s="133">
        <f>'GP1 Totals'!G141</f>
        <v>0</v>
      </c>
      <c r="E116" s="194">
        <f>'Member Info'!I142</f>
        <v>0</v>
      </c>
      <c r="F116" s="195" t="str">
        <f>IF('Member Info'!J142="Yes","Y","")</f>
        <v/>
      </c>
      <c r="G116" s="133">
        <f>'GP1 Totals'!R141</f>
        <v>0</v>
      </c>
      <c r="H116" s="120" t="str">
        <f>'Member Info'!K142</f>
        <v/>
      </c>
      <c r="I116" s="119"/>
      <c r="J116" s="120">
        <f>'Member Info'!L142</f>
        <v>0</v>
      </c>
      <c r="K116" s="120" t="str">
        <f t="shared" si="1"/>
        <v/>
      </c>
      <c r="L116" s="121"/>
      <c r="M116" s="89"/>
      <c r="N116" s="264">
        <f>'Member Info'!M142*52.14</f>
        <v>0</v>
      </c>
      <c r="O116" s="265" t="str">
        <f>IF(A116=0,"",IF('Member Info'!AD142&gt;'Member Info'!$V$25,'Member Info'!F142,'Member Info'!$V$25))</f>
        <v/>
      </c>
      <c r="P116" s="223"/>
      <c r="Q116" s="56"/>
      <c r="R116" s="91"/>
      <c r="S116" s="91"/>
      <c r="T116" s="91"/>
      <c r="U116" s="91"/>
      <c r="V116" s="91"/>
      <c r="W116" s="223"/>
      <c r="X116" s="223"/>
      <c r="Y116" s="58"/>
      <c r="Z116" s="280"/>
      <c r="AB116" s="55">
        <f>'Member Info'!T142</f>
        <v>0</v>
      </c>
    </row>
    <row r="117" spans="1:28" x14ac:dyDescent="0.25">
      <c r="A117" s="191">
        <f>'Member Info'!B143</f>
        <v>0</v>
      </c>
      <c r="B117" s="192" t="str">
        <f>IF(A117=0,"",'Member Info'!$D$16)</f>
        <v/>
      </c>
      <c r="C117" s="193">
        <f>'Member Info'!E143</f>
        <v>0</v>
      </c>
      <c r="D117" s="133">
        <f>'GP1 Totals'!G142</f>
        <v>0</v>
      </c>
      <c r="E117" s="194">
        <f>'Member Info'!I143</f>
        <v>0</v>
      </c>
      <c r="F117" s="195" t="str">
        <f>IF('Member Info'!J143="Yes","Y","")</f>
        <v/>
      </c>
      <c r="G117" s="133">
        <f>'GP1 Totals'!R142</f>
        <v>0</v>
      </c>
      <c r="H117" s="120" t="str">
        <f>'Member Info'!K143</f>
        <v/>
      </c>
      <c r="I117" s="119"/>
      <c r="J117" s="120">
        <f>'Member Info'!L143</f>
        <v>0</v>
      </c>
      <c r="K117" s="120" t="str">
        <f t="shared" si="1"/>
        <v/>
      </c>
      <c r="L117" s="121"/>
      <c r="M117" s="89"/>
      <c r="N117" s="264">
        <f>'Member Info'!M143*52.14</f>
        <v>0</v>
      </c>
      <c r="O117" s="265" t="str">
        <f>IF(A117=0,"",IF('Member Info'!AD143&gt;'Member Info'!$V$25,'Member Info'!F143,'Member Info'!$V$25))</f>
        <v/>
      </c>
      <c r="P117" s="223"/>
      <c r="Q117" s="56"/>
      <c r="R117" s="91"/>
      <c r="S117" s="91"/>
      <c r="T117" s="91"/>
      <c r="U117" s="91"/>
      <c r="V117" s="91"/>
      <c r="W117" s="223"/>
      <c r="X117" s="223"/>
      <c r="Y117" s="58"/>
      <c r="Z117" s="280"/>
      <c r="AB117" s="55">
        <f>'Member Info'!T143</f>
        <v>0</v>
      </c>
    </row>
    <row r="118" spans="1:28" x14ac:dyDescent="0.25">
      <c r="A118" s="191">
        <f>'Member Info'!B144</f>
        <v>0</v>
      </c>
      <c r="B118" s="192" t="str">
        <f>IF(A118=0,"",'Member Info'!$D$16)</f>
        <v/>
      </c>
      <c r="C118" s="193">
        <f>'Member Info'!E144</f>
        <v>0</v>
      </c>
      <c r="D118" s="133">
        <f>'GP1 Totals'!G143</f>
        <v>0</v>
      </c>
      <c r="E118" s="194">
        <f>'Member Info'!I144</f>
        <v>0</v>
      </c>
      <c r="F118" s="195" t="str">
        <f>IF('Member Info'!J144="Yes","Y","")</f>
        <v/>
      </c>
      <c r="G118" s="133">
        <f>'GP1 Totals'!R143</f>
        <v>0</v>
      </c>
      <c r="H118" s="120" t="str">
        <f>'Member Info'!K144</f>
        <v/>
      </c>
      <c r="I118" s="119"/>
      <c r="J118" s="120">
        <f>'Member Info'!L144</f>
        <v>0</v>
      </c>
      <c r="K118" s="120" t="str">
        <f t="shared" si="1"/>
        <v/>
      </c>
      <c r="L118" s="121"/>
      <c r="M118" s="89"/>
      <c r="N118" s="264">
        <f>'Member Info'!M144*52.14</f>
        <v>0</v>
      </c>
      <c r="O118" s="265" t="str">
        <f>IF(A118=0,"",IF('Member Info'!AD144&gt;'Member Info'!$V$25,'Member Info'!F144,'Member Info'!$V$25))</f>
        <v/>
      </c>
      <c r="P118" s="223"/>
      <c r="Q118" s="56"/>
      <c r="R118" s="91"/>
      <c r="S118" s="91"/>
      <c r="T118" s="91"/>
      <c r="U118" s="91"/>
      <c r="V118" s="91"/>
      <c r="W118" s="223"/>
      <c r="X118" s="223"/>
      <c r="Y118" s="58"/>
      <c r="Z118" s="280"/>
      <c r="AB118" s="55">
        <f>'Member Info'!T144</f>
        <v>0</v>
      </c>
    </row>
    <row r="119" spans="1:28" x14ac:dyDescent="0.25">
      <c r="A119" s="191">
        <f>'Member Info'!B145</f>
        <v>0</v>
      </c>
      <c r="B119" s="192" t="str">
        <f>IF(A119=0,"",'Member Info'!$D$16)</f>
        <v/>
      </c>
      <c r="C119" s="193">
        <f>'Member Info'!E145</f>
        <v>0</v>
      </c>
      <c r="D119" s="133">
        <f>'GP1 Totals'!G144</f>
        <v>0</v>
      </c>
      <c r="E119" s="194">
        <f>'Member Info'!I145</f>
        <v>0</v>
      </c>
      <c r="F119" s="195" t="str">
        <f>IF('Member Info'!J145="Yes","Y","")</f>
        <v/>
      </c>
      <c r="G119" s="133">
        <f>'GP1 Totals'!R144</f>
        <v>0</v>
      </c>
      <c r="H119" s="120" t="str">
        <f>'Member Info'!K145</f>
        <v/>
      </c>
      <c r="I119" s="119"/>
      <c r="J119" s="120">
        <f>'Member Info'!L145</f>
        <v>0</v>
      </c>
      <c r="K119" s="120" t="str">
        <f t="shared" si="1"/>
        <v/>
      </c>
      <c r="L119" s="121"/>
      <c r="M119" s="89"/>
      <c r="N119" s="264">
        <f>'Member Info'!M145*52.14</f>
        <v>0</v>
      </c>
      <c r="O119" s="265" t="str">
        <f>IF(A119=0,"",IF('Member Info'!AD145&gt;'Member Info'!$V$25,'Member Info'!F145,'Member Info'!$V$25))</f>
        <v/>
      </c>
      <c r="P119" s="223"/>
      <c r="Q119" s="56"/>
      <c r="R119" s="91"/>
      <c r="S119" s="91"/>
      <c r="T119" s="91"/>
      <c r="U119" s="91"/>
      <c r="V119" s="91"/>
      <c r="W119" s="223"/>
      <c r="X119" s="223"/>
      <c r="Y119" s="58"/>
      <c r="Z119" s="280"/>
      <c r="AB119" s="55">
        <f>'Member Info'!T145</f>
        <v>0</v>
      </c>
    </row>
    <row r="120" spans="1:28" x14ac:dyDescent="0.25">
      <c r="A120" s="191">
        <f>'Member Info'!B146</f>
        <v>0</v>
      </c>
      <c r="B120" s="192" t="str">
        <f>IF(A120=0,"",'Member Info'!$D$16)</f>
        <v/>
      </c>
      <c r="C120" s="193">
        <f>'Member Info'!E146</f>
        <v>0</v>
      </c>
      <c r="D120" s="133">
        <f>'GP1 Totals'!G145</f>
        <v>0</v>
      </c>
      <c r="E120" s="194">
        <f>'Member Info'!I146</f>
        <v>0</v>
      </c>
      <c r="F120" s="195" t="str">
        <f>IF('Member Info'!J146="Yes","Y","")</f>
        <v/>
      </c>
      <c r="G120" s="133">
        <f>'GP1 Totals'!R145</f>
        <v>0</v>
      </c>
      <c r="H120" s="120" t="str">
        <f>'Member Info'!K146</f>
        <v/>
      </c>
      <c r="I120" s="119"/>
      <c r="J120" s="120">
        <f>'Member Info'!L146</f>
        <v>0</v>
      </c>
      <c r="K120" s="120" t="str">
        <f t="shared" si="1"/>
        <v/>
      </c>
      <c r="L120" s="121"/>
      <c r="M120" s="89"/>
      <c r="N120" s="264">
        <f>'Member Info'!M146*52.14</f>
        <v>0</v>
      </c>
      <c r="O120" s="265" t="str">
        <f>IF(A120=0,"",IF('Member Info'!AD146&gt;'Member Info'!$V$25,'Member Info'!F146,'Member Info'!$V$25))</f>
        <v/>
      </c>
      <c r="P120" s="223"/>
      <c r="Q120" s="56"/>
      <c r="R120" s="91"/>
      <c r="S120" s="91"/>
      <c r="T120" s="91"/>
      <c r="U120" s="91"/>
      <c r="V120" s="91"/>
      <c r="W120" s="223"/>
      <c r="X120" s="223"/>
      <c r="Y120" s="58"/>
      <c r="Z120" s="280"/>
      <c r="AB120" s="55">
        <f>'Member Info'!T146</f>
        <v>0</v>
      </c>
    </row>
    <row r="121" spans="1:28" x14ac:dyDescent="0.25">
      <c r="A121" s="191">
        <f>'Member Info'!B147</f>
        <v>0</v>
      </c>
      <c r="B121" s="192" t="str">
        <f>IF(A121=0,"",'Member Info'!$D$16)</f>
        <v/>
      </c>
      <c r="C121" s="193">
        <f>'Member Info'!E147</f>
        <v>0</v>
      </c>
      <c r="D121" s="133">
        <f>'GP1 Totals'!G146</f>
        <v>0</v>
      </c>
      <c r="E121" s="194">
        <f>'Member Info'!I147</f>
        <v>0</v>
      </c>
      <c r="F121" s="195" t="str">
        <f>IF('Member Info'!J147="Yes","Y","")</f>
        <v/>
      </c>
      <c r="G121" s="133">
        <f>'GP1 Totals'!R146</f>
        <v>0</v>
      </c>
      <c r="H121" s="120" t="str">
        <f>'Member Info'!K147</f>
        <v/>
      </c>
      <c r="I121" s="119"/>
      <c r="J121" s="120">
        <f>'Member Info'!L147</f>
        <v>0</v>
      </c>
      <c r="K121" s="120" t="str">
        <f t="shared" si="1"/>
        <v/>
      </c>
      <c r="L121" s="121"/>
      <c r="M121" s="89"/>
      <c r="N121" s="264">
        <f>'Member Info'!M147*52.14</f>
        <v>0</v>
      </c>
      <c r="O121" s="265" t="str">
        <f>IF(A121=0,"",IF('Member Info'!AD147&gt;'Member Info'!$V$25,'Member Info'!F147,'Member Info'!$V$25))</f>
        <v/>
      </c>
      <c r="P121" s="223"/>
      <c r="Q121" s="56"/>
      <c r="R121" s="91"/>
      <c r="S121" s="91"/>
      <c r="T121" s="91"/>
      <c r="U121" s="91"/>
      <c r="V121" s="91"/>
      <c r="W121" s="223"/>
      <c r="X121" s="223"/>
      <c r="Y121" s="58"/>
      <c r="Z121" s="280"/>
      <c r="AB121" s="55">
        <f>'Member Info'!T147</f>
        <v>0</v>
      </c>
    </row>
    <row r="122" spans="1:28" x14ac:dyDescent="0.25">
      <c r="A122" s="191">
        <f>'Member Info'!B148</f>
        <v>0</v>
      </c>
      <c r="B122" s="192" t="str">
        <f>IF(A122=0,"",'Member Info'!$D$16)</f>
        <v/>
      </c>
      <c r="C122" s="193">
        <f>'Member Info'!E148</f>
        <v>0</v>
      </c>
      <c r="D122" s="133">
        <f>'GP1 Totals'!G147</f>
        <v>0</v>
      </c>
      <c r="E122" s="194">
        <f>'Member Info'!I148</f>
        <v>0</v>
      </c>
      <c r="F122" s="195" t="str">
        <f>IF('Member Info'!J148="Yes","Y","")</f>
        <v/>
      </c>
      <c r="G122" s="133">
        <f>'GP1 Totals'!R147</f>
        <v>0</v>
      </c>
      <c r="H122" s="120" t="str">
        <f>'Member Info'!K148</f>
        <v/>
      </c>
      <c r="I122" s="119"/>
      <c r="J122" s="120">
        <f>'Member Info'!L148</f>
        <v>0</v>
      </c>
      <c r="K122" s="120" t="str">
        <f t="shared" si="1"/>
        <v/>
      </c>
      <c r="L122" s="121"/>
      <c r="M122" s="89"/>
      <c r="N122" s="264">
        <f>'Member Info'!M148*52.14</f>
        <v>0</v>
      </c>
      <c r="O122" s="265" t="str">
        <f>IF(A122=0,"",IF('Member Info'!AD148&gt;'Member Info'!$V$25,'Member Info'!F148,'Member Info'!$V$25))</f>
        <v/>
      </c>
      <c r="P122" s="223"/>
      <c r="Q122" s="56"/>
      <c r="R122" s="91"/>
      <c r="S122" s="91"/>
      <c r="T122" s="91"/>
      <c r="U122" s="91"/>
      <c r="V122" s="91"/>
      <c r="W122" s="223"/>
      <c r="X122" s="223"/>
      <c r="Y122" s="58"/>
      <c r="Z122" s="280"/>
      <c r="AB122" s="55">
        <f>'Member Info'!T148</f>
        <v>0</v>
      </c>
    </row>
    <row r="123" spans="1:28" x14ac:dyDescent="0.25">
      <c r="A123" s="191">
        <f>'Member Info'!B149</f>
        <v>0</v>
      </c>
      <c r="B123" s="192" t="str">
        <f>IF(A123=0,"",'Member Info'!$D$16)</f>
        <v/>
      </c>
      <c r="C123" s="193">
        <f>'Member Info'!E149</f>
        <v>0</v>
      </c>
      <c r="D123" s="133">
        <f>'GP1 Totals'!G148</f>
        <v>0</v>
      </c>
      <c r="E123" s="194">
        <f>'Member Info'!I149</f>
        <v>0</v>
      </c>
      <c r="F123" s="195" t="str">
        <f>IF('Member Info'!J149="Yes","Y","")</f>
        <v/>
      </c>
      <c r="G123" s="133">
        <f>'GP1 Totals'!R148</f>
        <v>0</v>
      </c>
      <c r="H123" s="120" t="str">
        <f>'Member Info'!K149</f>
        <v/>
      </c>
      <c r="I123" s="119"/>
      <c r="J123" s="120">
        <f>'Member Info'!L149</f>
        <v>0</v>
      </c>
      <c r="K123" s="120" t="str">
        <f t="shared" si="1"/>
        <v/>
      </c>
      <c r="L123" s="121"/>
      <c r="M123" s="89"/>
      <c r="N123" s="264">
        <f>'Member Info'!M149*52.14</f>
        <v>0</v>
      </c>
      <c r="O123" s="265" t="str">
        <f>IF(A123=0,"",IF('Member Info'!AD149&gt;'Member Info'!$V$25,'Member Info'!F149,'Member Info'!$V$25))</f>
        <v/>
      </c>
      <c r="P123" s="223"/>
      <c r="Q123" s="56"/>
      <c r="R123" s="91"/>
      <c r="S123" s="91"/>
      <c r="T123" s="91"/>
      <c r="U123" s="91"/>
      <c r="V123" s="91"/>
      <c r="W123" s="223"/>
      <c r="X123" s="223"/>
      <c r="Y123" s="58"/>
      <c r="Z123" s="280"/>
      <c r="AB123" s="55">
        <f>'Member Info'!T149</f>
        <v>0</v>
      </c>
    </row>
    <row r="124" spans="1:28" x14ac:dyDescent="0.25">
      <c r="A124" s="191">
        <f>'Member Info'!B150</f>
        <v>0</v>
      </c>
      <c r="B124" s="192" t="str">
        <f>IF(A124=0,"",'Member Info'!$D$16)</f>
        <v/>
      </c>
      <c r="C124" s="193">
        <f>'Member Info'!E150</f>
        <v>0</v>
      </c>
      <c r="D124" s="133">
        <f>'GP1 Totals'!G149</f>
        <v>0</v>
      </c>
      <c r="E124" s="194">
        <f>'Member Info'!I150</f>
        <v>0</v>
      </c>
      <c r="F124" s="195" t="str">
        <f>IF('Member Info'!J150="Yes","Y","")</f>
        <v/>
      </c>
      <c r="G124" s="133">
        <f>'GP1 Totals'!R149</f>
        <v>0</v>
      </c>
      <c r="H124" s="120" t="str">
        <f>'Member Info'!K150</f>
        <v/>
      </c>
      <c r="I124" s="119"/>
      <c r="J124" s="120">
        <f>'Member Info'!L150</f>
        <v>0</v>
      </c>
      <c r="K124" s="120" t="str">
        <f t="shared" si="1"/>
        <v/>
      </c>
      <c r="L124" s="121"/>
      <c r="M124" s="89"/>
      <c r="N124" s="264">
        <f>'Member Info'!M150*52.14</f>
        <v>0</v>
      </c>
      <c r="O124" s="265" t="str">
        <f>IF(A124=0,"",IF('Member Info'!AD150&gt;'Member Info'!$V$25,'Member Info'!F150,'Member Info'!$V$25))</f>
        <v/>
      </c>
      <c r="P124" s="223"/>
      <c r="Q124" s="56"/>
      <c r="R124" s="91"/>
      <c r="S124" s="91"/>
      <c r="T124" s="91"/>
      <c r="U124" s="91"/>
      <c r="V124" s="91"/>
      <c r="W124" s="223"/>
      <c r="X124" s="223"/>
      <c r="Y124" s="58"/>
      <c r="Z124" s="280"/>
      <c r="AB124" s="55">
        <f>'Member Info'!T150</f>
        <v>0</v>
      </c>
    </row>
    <row r="125" spans="1:28" x14ac:dyDescent="0.25">
      <c r="A125" s="191">
        <f>'Member Info'!B151</f>
        <v>0</v>
      </c>
      <c r="B125" s="192" t="str">
        <f>IF(A125=0,"",'Member Info'!$D$16)</f>
        <v/>
      </c>
      <c r="C125" s="193">
        <f>'Member Info'!E151</f>
        <v>0</v>
      </c>
      <c r="D125" s="133">
        <f>'GP1 Totals'!G150</f>
        <v>0</v>
      </c>
      <c r="E125" s="194">
        <f>'Member Info'!I151</f>
        <v>0</v>
      </c>
      <c r="F125" s="195" t="str">
        <f>IF('Member Info'!J151="Yes","Y","")</f>
        <v/>
      </c>
      <c r="G125" s="133">
        <f>'GP1 Totals'!R150</f>
        <v>0</v>
      </c>
      <c r="H125" s="120" t="str">
        <f>'Member Info'!K151</f>
        <v/>
      </c>
      <c r="I125" s="119"/>
      <c r="J125" s="120">
        <f>'Member Info'!L151</f>
        <v>0</v>
      </c>
      <c r="K125" s="120" t="str">
        <f t="shared" si="1"/>
        <v/>
      </c>
      <c r="L125" s="121"/>
      <c r="M125" s="89"/>
      <c r="N125" s="264">
        <f>'Member Info'!M151*52.14</f>
        <v>0</v>
      </c>
      <c r="O125" s="265" t="str">
        <f>IF(A125=0,"",IF('Member Info'!AD151&gt;'Member Info'!$V$25,'Member Info'!F151,'Member Info'!$V$25))</f>
        <v/>
      </c>
      <c r="P125" s="223"/>
      <c r="Q125" s="56"/>
      <c r="R125" s="91"/>
      <c r="S125" s="91"/>
      <c r="T125" s="91"/>
      <c r="U125" s="91"/>
      <c r="V125" s="91"/>
      <c r="W125" s="223"/>
      <c r="X125" s="223"/>
      <c r="Y125" s="58"/>
      <c r="Z125" s="280"/>
      <c r="AB125" s="55">
        <f>'Member Info'!T151</f>
        <v>0</v>
      </c>
    </row>
    <row r="126" spans="1:28" x14ac:dyDescent="0.25">
      <c r="A126" s="191">
        <f>'Member Info'!B152</f>
        <v>0</v>
      </c>
      <c r="B126" s="192" t="str">
        <f>IF(A126=0,"",'Member Info'!$D$16)</f>
        <v/>
      </c>
      <c r="C126" s="193">
        <f>'Member Info'!E152</f>
        <v>0</v>
      </c>
      <c r="D126" s="133">
        <f>'GP1 Totals'!G151</f>
        <v>0</v>
      </c>
      <c r="E126" s="194">
        <f>'Member Info'!I152</f>
        <v>0</v>
      </c>
      <c r="F126" s="195" t="str">
        <f>IF('Member Info'!J152="Yes","Y","")</f>
        <v/>
      </c>
      <c r="G126" s="133">
        <f>'GP1 Totals'!R151</f>
        <v>0</v>
      </c>
      <c r="H126" s="120" t="str">
        <f>'Member Info'!K152</f>
        <v/>
      </c>
      <c r="I126" s="119"/>
      <c r="J126" s="120">
        <f>'Member Info'!L152</f>
        <v>0</v>
      </c>
      <c r="K126" s="120" t="str">
        <f t="shared" si="1"/>
        <v/>
      </c>
      <c r="L126" s="121"/>
      <c r="M126" s="89"/>
      <c r="N126" s="264">
        <f>'Member Info'!M152*52.14</f>
        <v>0</v>
      </c>
      <c r="O126" s="265" t="str">
        <f>IF(A126=0,"",IF('Member Info'!AD152&gt;'Member Info'!$V$25,'Member Info'!F152,'Member Info'!$V$25))</f>
        <v/>
      </c>
      <c r="P126" s="223"/>
      <c r="Q126" s="56"/>
      <c r="R126" s="91"/>
      <c r="S126" s="91"/>
      <c r="T126" s="91"/>
      <c r="U126" s="91"/>
      <c r="V126" s="91"/>
      <c r="W126" s="223"/>
      <c r="X126" s="223"/>
      <c r="Y126" s="58"/>
      <c r="Z126" s="280"/>
      <c r="AB126" s="55">
        <f>'Member Info'!T152</f>
        <v>0</v>
      </c>
    </row>
    <row r="127" spans="1:28" x14ac:dyDescent="0.25">
      <c r="A127" s="191">
        <f>'Member Info'!B153</f>
        <v>0</v>
      </c>
      <c r="B127" s="192" t="str">
        <f>IF(A127=0,"",'Member Info'!$D$16)</f>
        <v/>
      </c>
      <c r="C127" s="193">
        <f>'Member Info'!E153</f>
        <v>0</v>
      </c>
      <c r="D127" s="133">
        <f>'GP1 Totals'!G152</f>
        <v>0</v>
      </c>
      <c r="E127" s="194">
        <f>'Member Info'!I153</f>
        <v>0</v>
      </c>
      <c r="F127" s="195" t="str">
        <f>IF('Member Info'!J153="Yes","Y","")</f>
        <v/>
      </c>
      <c r="G127" s="133">
        <f>'GP1 Totals'!R152</f>
        <v>0</v>
      </c>
      <c r="H127" s="120" t="str">
        <f>'Member Info'!K153</f>
        <v/>
      </c>
      <c r="I127" s="119"/>
      <c r="J127" s="120">
        <f>'Member Info'!L153</f>
        <v>0</v>
      </c>
      <c r="K127" s="120" t="str">
        <f t="shared" si="1"/>
        <v/>
      </c>
      <c r="L127" s="121"/>
      <c r="M127" s="89"/>
      <c r="N127" s="264">
        <f>'Member Info'!M153*52.14</f>
        <v>0</v>
      </c>
      <c r="O127" s="265" t="str">
        <f>IF(A127=0,"",IF('Member Info'!AD153&gt;'Member Info'!$V$25,'Member Info'!F153,'Member Info'!$V$25))</f>
        <v/>
      </c>
      <c r="P127" s="223"/>
      <c r="Q127" s="56"/>
      <c r="R127" s="91"/>
      <c r="S127" s="91"/>
      <c r="T127" s="91"/>
      <c r="U127" s="91"/>
      <c r="V127" s="91"/>
      <c r="W127" s="223"/>
      <c r="X127" s="223"/>
      <c r="Y127" s="58"/>
      <c r="Z127" s="280"/>
      <c r="AB127" s="55">
        <f>'Member Info'!T153</f>
        <v>0</v>
      </c>
    </row>
    <row r="128" spans="1:28" x14ac:dyDescent="0.25">
      <c r="A128" s="191">
        <f>'Member Info'!B154</f>
        <v>0</v>
      </c>
      <c r="B128" s="192" t="str">
        <f>IF(A128=0,"",'Member Info'!$D$16)</f>
        <v/>
      </c>
      <c r="C128" s="193">
        <f>'Member Info'!E154</f>
        <v>0</v>
      </c>
      <c r="D128" s="133">
        <f>'GP1 Totals'!G153</f>
        <v>0</v>
      </c>
      <c r="E128" s="194">
        <f>'Member Info'!I154</f>
        <v>0</v>
      </c>
      <c r="F128" s="195" t="str">
        <f>IF('Member Info'!J154="Yes","Y","")</f>
        <v/>
      </c>
      <c r="G128" s="133">
        <f>'GP1 Totals'!R153</f>
        <v>0</v>
      </c>
      <c r="H128" s="120" t="str">
        <f>'Member Info'!K154</f>
        <v/>
      </c>
      <c r="I128" s="119"/>
      <c r="J128" s="120">
        <f>'Member Info'!L154</f>
        <v>0</v>
      </c>
      <c r="K128" s="120" t="str">
        <f t="shared" si="1"/>
        <v/>
      </c>
      <c r="L128" s="121"/>
      <c r="M128" s="89"/>
      <c r="N128" s="264">
        <f>'Member Info'!M154*52.14</f>
        <v>0</v>
      </c>
      <c r="O128" s="265" t="str">
        <f>IF(A128=0,"",IF('Member Info'!AD154&gt;'Member Info'!$V$25,'Member Info'!F154,'Member Info'!$V$25))</f>
        <v/>
      </c>
      <c r="P128" s="223"/>
      <c r="Q128" s="56"/>
      <c r="R128" s="91"/>
      <c r="S128" s="91"/>
      <c r="T128" s="91"/>
      <c r="U128" s="91"/>
      <c r="V128" s="91"/>
      <c r="W128" s="223"/>
      <c r="X128" s="223"/>
      <c r="Y128" s="58"/>
      <c r="Z128" s="280"/>
      <c r="AB128" s="55">
        <f>'Member Info'!T154</f>
        <v>0</v>
      </c>
    </row>
    <row r="129" spans="1:28" x14ac:dyDescent="0.25">
      <c r="A129" s="191">
        <f>'Member Info'!B155</f>
        <v>0</v>
      </c>
      <c r="B129" s="192" t="str">
        <f>IF(A129=0,"",'Member Info'!$D$16)</f>
        <v/>
      </c>
      <c r="C129" s="193">
        <f>'Member Info'!E155</f>
        <v>0</v>
      </c>
      <c r="D129" s="133">
        <f>'GP1 Totals'!G154</f>
        <v>0</v>
      </c>
      <c r="E129" s="194">
        <f>'Member Info'!I155</f>
        <v>0</v>
      </c>
      <c r="F129" s="195" t="str">
        <f>IF('Member Info'!J155="Yes","Y","")</f>
        <v/>
      </c>
      <c r="G129" s="133">
        <f>'GP1 Totals'!R154</f>
        <v>0</v>
      </c>
      <c r="H129" s="120" t="str">
        <f>'Member Info'!K155</f>
        <v/>
      </c>
      <c r="I129" s="119"/>
      <c r="J129" s="120">
        <f>'Member Info'!L155</f>
        <v>0</v>
      </c>
      <c r="K129" s="120" t="str">
        <f t="shared" si="1"/>
        <v/>
      </c>
      <c r="L129" s="121"/>
      <c r="M129" s="89"/>
      <c r="N129" s="264">
        <f>'Member Info'!M155*52.14</f>
        <v>0</v>
      </c>
      <c r="O129" s="265" t="str">
        <f>IF(A129=0,"",IF('Member Info'!AD155&gt;'Member Info'!$V$25,'Member Info'!F155,'Member Info'!$V$25))</f>
        <v/>
      </c>
      <c r="P129" s="223"/>
      <c r="Q129" s="56"/>
      <c r="R129" s="91"/>
      <c r="S129" s="91"/>
      <c r="T129" s="91"/>
      <c r="U129" s="91"/>
      <c r="V129" s="91"/>
      <c r="W129" s="223"/>
      <c r="X129" s="223"/>
      <c r="Y129" s="58"/>
      <c r="Z129" s="280"/>
      <c r="AB129" s="55">
        <f>'Member Info'!T155</f>
        <v>0</v>
      </c>
    </row>
    <row r="130" spans="1:28" x14ac:dyDescent="0.25">
      <c r="A130" s="191">
        <f>'Member Info'!B156</f>
        <v>0</v>
      </c>
      <c r="B130" s="192" t="str">
        <f>IF(A130=0,"",'Member Info'!$D$16)</f>
        <v/>
      </c>
      <c r="C130" s="193">
        <f>'Member Info'!E156</f>
        <v>0</v>
      </c>
      <c r="D130" s="133">
        <f>'GP1 Totals'!G155</f>
        <v>0</v>
      </c>
      <c r="E130" s="194">
        <f>'Member Info'!I156</f>
        <v>0</v>
      </c>
      <c r="F130" s="195" t="str">
        <f>IF('Member Info'!J156="Yes","Y","")</f>
        <v/>
      </c>
      <c r="G130" s="133">
        <f>'GP1 Totals'!R155</f>
        <v>0</v>
      </c>
      <c r="H130" s="120" t="str">
        <f>'Member Info'!K156</f>
        <v/>
      </c>
      <c r="I130" s="119"/>
      <c r="J130" s="120">
        <f>'Member Info'!L156</f>
        <v>0</v>
      </c>
      <c r="K130" s="120" t="str">
        <f t="shared" si="1"/>
        <v/>
      </c>
      <c r="L130" s="121"/>
      <c r="M130" s="89"/>
      <c r="N130" s="264">
        <f>'Member Info'!M156*52.14</f>
        <v>0</v>
      </c>
      <c r="O130" s="265" t="str">
        <f>IF(A130=0,"",IF('Member Info'!AD156&gt;'Member Info'!$V$25,'Member Info'!F156,'Member Info'!$V$25))</f>
        <v/>
      </c>
      <c r="P130" s="223"/>
      <c r="Q130" s="56"/>
      <c r="R130" s="91"/>
      <c r="S130" s="91"/>
      <c r="T130" s="91"/>
      <c r="U130" s="91"/>
      <c r="V130" s="91"/>
      <c r="W130" s="223"/>
      <c r="X130" s="223"/>
      <c r="Y130" s="58"/>
      <c r="Z130" s="280"/>
      <c r="AB130" s="55">
        <f>'Member Info'!T156</f>
        <v>0</v>
      </c>
    </row>
    <row r="131" spans="1:28" x14ac:dyDescent="0.25">
      <c r="A131" s="191">
        <f>'Member Info'!B157</f>
        <v>0</v>
      </c>
      <c r="B131" s="192" t="str">
        <f>IF(A131=0,"",'Member Info'!$D$16)</f>
        <v/>
      </c>
      <c r="C131" s="193">
        <f>'Member Info'!E157</f>
        <v>0</v>
      </c>
      <c r="D131" s="133">
        <f>'GP1 Totals'!G156</f>
        <v>0</v>
      </c>
      <c r="E131" s="194">
        <f>'Member Info'!I157</f>
        <v>0</v>
      </c>
      <c r="F131" s="195" t="str">
        <f>IF('Member Info'!J157="Yes","Y","")</f>
        <v/>
      </c>
      <c r="G131" s="133">
        <f>'GP1 Totals'!R156</f>
        <v>0</v>
      </c>
      <c r="H131" s="120" t="str">
        <f>'Member Info'!K157</f>
        <v/>
      </c>
      <c r="I131" s="119"/>
      <c r="J131" s="120">
        <f>'Member Info'!L157</f>
        <v>0</v>
      </c>
      <c r="K131" s="120" t="str">
        <f t="shared" si="1"/>
        <v/>
      </c>
      <c r="L131" s="121"/>
      <c r="M131" s="89"/>
      <c r="N131" s="264">
        <f>'Member Info'!M157*52.14</f>
        <v>0</v>
      </c>
      <c r="O131" s="265" t="str">
        <f>IF(A131=0,"",IF('Member Info'!AD157&gt;'Member Info'!$V$25,'Member Info'!F157,'Member Info'!$V$25))</f>
        <v/>
      </c>
      <c r="P131" s="223"/>
      <c r="Q131" s="56"/>
      <c r="R131" s="91"/>
      <c r="S131" s="91"/>
      <c r="T131" s="91"/>
      <c r="U131" s="91"/>
      <c r="V131" s="91"/>
      <c r="W131" s="223"/>
      <c r="X131" s="223"/>
      <c r="Y131" s="58"/>
      <c r="Z131" s="280"/>
      <c r="AB131" s="55">
        <f>'Member Info'!T157</f>
        <v>0</v>
      </c>
    </row>
    <row r="132" spans="1:28" x14ac:dyDescent="0.25">
      <c r="A132" s="191">
        <f>'Member Info'!B158</f>
        <v>0</v>
      </c>
      <c r="B132" s="192" t="str">
        <f>IF(A132=0,"",'Member Info'!$D$16)</f>
        <v/>
      </c>
      <c r="C132" s="193">
        <f>'Member Info'!E158</f>
        <v>0</v>
      </c>
      <c r="D132" s="133">
        <f>'GP1 Totals'!G157</f>
        <v>0</v>
      </c>
      <c r="E132" s="194">
        <f>'Member Info'!I158</f>
        <v>0</v>
      </c>
      <c r="F132" s="195" t="str">
        <f>IF('Member Info'!J158="Yes","Y","")</f>
        <v/>
      </c>
      <c r="G132" s="133">
        <f>'GP1 Totals'!R157</f>
        <v>0</v>
      </c>
      <c r="H132" s="120" t="str">
        <f>'Member Info'!K158</f>
        <v/>
      </c>
      <c r="I132" s="119"/>
      <c r="J132" s="120">
        <f>'Member Info'!L158</f>
        <v>0</v>
      </c>
      <c r="K132" s="120" t="str">
        <f t="shared" ref="K132:K153" si="2">IF(A132=0,"",(H132+J132))</f>
        <v/>
      </c>
      <c r="L132" s="121"/>
      <c r="M132" s="89"/>
      <c r="N132" s="264">
        <f>'Member Info'!M158*52.14</f>
        <v>0</v>
      </c>
      <c r="O132" s="265" t="str">
        <f>IF(A132=0,"",IF('Member Info'!AD158&gt;'Member Info'!$V$25,'Member Info'!F158,'Member Info'!$V$25))</f>
        <v/>
      </c>
      <c r="P132" s="223"/>
      <c r="Q132" s="56"/>
      <c r="R132" s="91"/>
      <c r="S132" s="91"/>
      <c r="T132" s="91"/>
      <c r="U132" s="91"/>
      <c r="V132" s="91"/>
      <c r="W132" s="223"/>
      <c r="X132" s="223"/>
      <c r="Y132" s="58"/>
      <c r="Z132" s="280"/>
      <c r="AB132" s="55">
        <f>'Member Info'!T158</f>
        <v>0</v>
      </c>
    </row>
    <row r="133" spans="1:28" x14ac:dyDescent="0.25">
      <c r="A133" s="191">
        <f>'Member Info'!B159</f>
        <v>0</v>
      </c>
      <c r="B133" s="192" t="str">
        <f>IF(A133=0,"",'Member Info'!$D$16)</f>
        <v/>
      </c>
      <c r="C133" s="193">
        <f>'Member Info'!E159</f>
        <v>0</v>
      </c>
      <c r="D133" s="133">
        <f>'GP1 Totals'!G158</f>
        <v>0</v>
      </c>
      <c r="E133" s="194">
        <f>'Member Info'!I159</f>
        <v>0</v>
      </c>
      <c r="F133" s="195" t="str">
        <f>IF('Member Info'!J159="Yes","Y","")</f>
        <v/>
      </c>
      <c r="G133" s="133">
        <f>'GP1 Totals'!R158</f>
        <v>0</v>
      </c>
      <c r="H133" s="120" t="str">
        <f>'Member Info'!K159</f>
        <v/>
      </c>
      <c r="I133" s="119"/>
      <c r="J133" s="120">
        <f>'Member Info'!L159</f>
        <v>0</v>
      </c>
      <c r="K133" s="120" t="str">
        <f t="shared" si="2"/>
        <v/>
      </c>
      <c r="L133" s="121"/>
      <c r="M133" s="89"/>
      <c r="N133" s="264">
        <f>'Member Info'!M159*52.14</f>
        <v>0</v>
      </c>
      <c r="O133" s="265" t="str">
        <f>IF(A133=0,"",IF('Member Info'!AD159&gt;'Member Info'!$V$25,'Member Info'!F159,'Member Info'!$V$25))</f>
        <v/>
      </c>
      <c r="P133" s="223"/>
      <c r="Q133" s="56"/>
      <c r="R133" s="91"/>
      <c r="S133" s="91"/>
      <c r="T133" s="91"/>
      <c r="U133" s="91"/>
      <c r="V133" s="91"/>
      <c r="W133" s="223"/>
      <c r="X133" s="223"/>
      <c r="Y133" s="58"/>
      <c r="Z133" s="280"/>
      <c r="AB133" s="55">
        <f>'Member Info'!T159</f>
        <v>0</v>
      </c>
    </row>
    <row r="134" spans="1:28" x14ac:dyDescent="0.25">
      <c r="A134" s="191">
        <f>'Member Info'!B160</f>
        <v>0</v>
      </c>
      <c r="B134" s="192" t="str">
        <f>IF(A134=0,"",'Member Info'!$D$16)</f>
        <v/>
      </c>
      <c r="C134" s="193">
        <f>'Member Info'!E160</f>
        <v>0</v>
      </c>
      <c r="D134" s="133">
        <f>'GP1 Totals'!G159</f>
        <v>0</v>
      </c>
      <c r="E134" s="194">
        <f>'Member Info'!I160</f>
        <v>0</v>
      </c>
      <c r="F134" s="195" t="str">
        <f>IF('Member Info'!J160="Yes","Y","")</f>
        <v/>
      </c>
      <c r="G134" s="133">
        <f>'GP1 Totals'!R159</f>
        <v>0</v>
      </c>
      <c r="H134" s="120" t="str">
        <f>'Member Info'!K160</f>
        <v/>
      </c>
      <c r="I134" s="119"/>
      <c r="J134" s="120">
        <f>'Member Info'!L160</f>
        <v>0</v>
      </c>
      <c r="K134" s="120" t="str">
        <f t="shared" si="2"/>
        <v/>
      </c>
      <c r="L134" s="121"/>
      <c r="M134" s="89"/>
      <c r="N134" s="264">
        <f>'Member Info'!M160*52.14</f>
        <v>0</v>
      </c>
      <c r="O134" s="265" t="str">
        <f>IF(A134=0,"",IF('Member Info'!AD160&gt;'Member Info'!$V$25,'Member Info'!F160,'Member Info'!$V$25))</f>
        <v/>
      </c>
      <c r="P134" s="223"/>
      <c r="Q134" s="56"/>
      <c r="R134" s="91"/>
      <c r="S134" s="91"/>
      <c r="T134" s="91"/>
      <c r="U134" s="91"/>
      <c r="V134" s="91"/>
      <c r="W134" s="223"/>
      <c r="X134" s="223"/>
      <c r="Y134" s="58"/>
      <c r="Z134" s="280"/>
      <c r="AB134" s="55">
        <f>'Member Info'!T160</f>
        <v>0</v>
      </c>
    </row>
    <row r="135" spans="1:28" x14ac:dyDescent="0.25">
      <c r="A135" s="191">
        <f>'Member Info'!B161</f>
        <v>0</v>
      </c>
      <c r="B135" s="192" t="str">
        <f>IF(A135=0,"",'Member Info'!$D$16)</f>
        <v/>
      </c>
      <c r="C135" s="193">
        <f>'Member Info'!E161</f>
        <v>0</v>
      </c>
      <c r="D135" s="133">
        <f>'GP1 Totals'!G160</f>
        <v>0</v>
      </c>
      <c r="E135" s="194">
        <f>'Member Info'!I161</f>
        <v>0</v>
      </c>
      <c r="F135" s="195" t="str">
        <f>IF('Member Info'!J161="Yes","Y","")</f>
        <v/>
      </c>
      <c r="G135" s="133">
        <f>'GP1 Totals'!R160</f>
        <v>0</v>
      </c>
      <c r="H135" s="120" t="str">
        <f>'Member Info'!K161</f>
        <v/>
      </c>
      <c r="I135" s="119"/>
      <c r="J135" s="120">
        <f>'Member Info'!L161</f>
        <v>0</v>
      </c>
      <c r="K135" s="120" t="str">
        <f t="shared" si="2"/>
        <v/>
      </c>
      <c r="L135" s="121"/>
      <c r="M135" s="89"/>
      <c r="N135" s="264">
        <f>'Member Info'!M161*52.14</f>
        <v>0</v>
      </c>
      <c r="O135" s="265" t="str">
        <f>IF(A135=0,"",IF('Member Info'!AD161&gt;'Member Info'!$V$25,'Member Info'!F161,'Member Info'!$V$25))</f>
        <v/>
      </c>
      <c r="P135" s="223"/>
      <c r="Q135" s="56"/>
      <c r="R135" s="91"/>
      <c r="S135" s="91"/>
      <c r="T135" s="91"/>
      <c r="U135" s="91"/>
      <c r="V135" s="91"/>
      <c r="W135" s="223"/>
      <c r="X135" s="223"/>
      <c r="Y135" s="58"/>
      <c r="Z135" s="280"/>
      <c r="AB135" s="55">
        <f>'Member Info'!T161</f>
        <v>0</v>
      </c>
    </row>
    <row r="136" spans="1:28" x14ac:dyDescent="0.25">
      <c r="A136" s="191">
        <f>'Member Info'!B162</f>
        <v>0</v>
      </c>
      <c r="B136" s="192" t="str">
        <f>IF(A136=0,"",'Member Info'!$D$16)</f>
        <v/>
      </c>
      <c r="C136" s="193">
        <f>'Member Info'!E162</f>
        <v>0</v>
      </c>
      <c r="D136" s="133">
        <f>'GP1 Totals'!G161</f>
        <v>0</v>
      </c>
      <c r="E136" s="194">
        <f>'Member Info'!I162</f>
        <v>0</v>
      </c>
      <c r="F136" s="195" t="str">
        <f>IF('Member Info'!J162="Yes","Y","")</f>
        <v/>
      </c>
      <c r="G136" s="133">
        <f>'GP1 Totals'!R161</f>
        <v>0</v>
      </c>
      <c r="H136" s="120" t="str">
        <f>'Member Info'!K162</f>
        <v/>
      </c>
      <c r="I136" s="119"/>
      <c r="J136" s="120">
        <f>'Member Info'!L162</f>
        <v>0</v>
      </c>
      <c r="K136" s="120" t="str">
        <f t="shared" si="2"/>
        <v/>
      </c>
      <c r="L136" s="121"/>
      <c r="M136" s="89"/>
      <c r="N136" s="264">
        <f>'Member Info'!M162*52.14</f>
        <v>0</v>
      </c>
      <c r="O136" s="265" t="str">
        <f>IF(A136=0,"",IF('Member Info'!AD162&gt;'Member Info'!$V$25,'Member Info'!F162,'Member Info'!$V$25))</f>
        <v/>
      </c>
      <c r="P136" s="223"/>
      <c r="Q136" s="56"/>
      <c r="R136" s="91"/>
      <c r="S136" s="91"/>
      <c r="T136" s="91"/>
      <c r="U136" s="91"/>
      <c r="V136" s="91"/>
      <c r="W136" s="223"/>
      <c r="X136" s="223"/>
      <c r="Y136" s="58"/>
      <c r="Z136" s="280"/>
      <c r="AB136" s="55">
        <f>'Member Info'!T162</f>
        <v>0</v>
      </c>
    </row>
    <row r="137" spans="1:28" x14ac:dyDescent="0.25">
      <c r="A137" s="191">
        <f>'Member Info'!B163</f>
        <v>0</v>
      </c>
      <c r="B137" s="192" t="str">
        <f>IF(A137=0,"",'Member Info'!$D$16)</f>
        <v/>
      </c>
      <c r="C137" s="193">
        <f>'Member Info'!E163</f>
        <v>0</v>
      </c>
      <c r="D137" s="133">
        <f>'GP1 Totals'!G162</f>
        <v>0</v>
      </c>
      <c r="E137" s="194">
        <f>'Member Info'!I163</f>
        <v>0</v>
      </c>
      <c r="F137" s="195" t="str">
        <f>IF('Member Info'!J163="Yes","Y","")</f>
        <v/>
      </c>
      <c r="G137" s="133">
        <f>'GP1 Totals'!R162</f>
        <v>0</v>
      </c>
      <c r="H137" s="120" t="str">
        <f>'Member Info'!K163</f>
        <v/>
      </c>
      <c r="I137" s="119"/>
      <c r="J137" s="120">
        <f>'Member Info'!L163</f>
        <v>0</v>
      </c>
      <c r="K137" s="120" t="str">
        <f t="shared" si="2"/>
        <v/>
      </c>
      <c r="L137" s="121"/>
      <c r="M137" s="89"/>
      <c r="N137" s="264">
        <f>'Member Info'!M163*52.14</f>
        <v>0</v>
      </c>
      <c r="O137" s="265" t="str">
        <f>IF(A137=0,"",IF('Member Info'!AD163&gt;'Member Info'!$V$25,'Member Info'!F163,'Member Info'!$V$25))</f>
        <v/>
      </c>
      <c r="P137" s="223"/>
      <c r="Q137" s="56"/>
      <c r="R137" s="91"/>
      <c r="S137" s="91"/>
      <c r="T137" s="91"/>
      <c r="U137" s="91"/>
      <c r="V137" s="91"/>
      <c r="W137" s="223"/>
      <c r="X137" s="223"/>
      <c r="Y137" s="58"/>
      <c r="Z137" s="280"/>
      <c r="AB137" s="55">
        <f>'Member Info'!T163</f>
        <v>0</v>
      </c>
    </row>
    <row r="138" spans="1:28" x14ac:dyDescent="0.25">
      <c r="A138" s="191">
        <f>'Member Info'!B164</f>
        <v>0</v>
      </c>
      <c r="B138" s="192" t="str">
        <f>IF(A138=0,"",'Member Info'!$D$16)</f>
        <v/>
      </c>
      <c r="C138" s="193">
        <f>'Member Info'!E164</f>
        <v>0</v>
      </c>
      <c r="D138" s="133">
        <f>'GP1 Totals'!G163</f>
        <v>0</v>
      </c>
      <c r="E138" s="194">
        <f>'Member Info'!I164</f>
        <v>0</v>
      </c>
      <c r="F138" s="195" t="str">
        <f>IF('Member Info'!J164="Yes","Y","")</f>
        <v/>
      </c>
      <c r="G138" s="133">
        <f>'GP1 Totals'!R163</f>
        <v>0</v>
      </c>
      <c r="H138" s="120" t="str">
        <f>'Member Info'!K164</f>
        <v/>
      </c>
      <c r="I138" s="119"/>
      <c r="J138" s="120">
        <f>'Member Info'!L164</f>
        <v>0</v>
      </c>
      <c r="K138" s="120" t="str">
        <f t="shared" si="2"/>
        <v/>
      </c>
      <c r="L138" s="121"/>
      <c r="M138" s="89"/>
      <c r="N138" s="264">
        <f>'Member Info'!M164*52.14</f>
        <v>0</v>
      </c>
      <c r="O138" s="265" t="str">
        <f>IF(A138=0,"",IF('Member Info'!AD164&gt;'Member Info'!$V$25,'Member Info'!F164,'Member Info'!$V$25))</f>
        <v/>
      </c>
      <c r="P138" s="223"/>
      <c r="Q138" s="56"/>
      <c r="R138" s="91"/>
      <c r="S138" s="91"/>
      <c r="T138" s="91"/>
      <c r="U138" s="91"/>
      <c r="V138" s="91"/>
      <c r="W138" s="223"/>
      <c r="X138" s="223"/>
      <c r="Y138" s="58"/>
      <c r="Z138" s="280"/>
      <c r="AB138" s="55">
        <f>'Member Info'!T164</f>
        <v>0</v>
      </c>
    </row>
    <row r="139" spans="1:28" x14ac:dyDescent="0.25">
      <c r="A139" s="191">
        <f>'Member Info'!B165</f>
        <v>0</v>
      </c>
      <c r="B139" s="192" t="str">
        <f>IF(A139=0,"",'Member Info'!$D$16)</f>
        <v/>
      </c>
      <c r="C139" s="193">
        <f>'Member Info'!E165</f>
        <v>0</v>
      </c>
      <c r="D139" s="133">
        <f>'GP1 Totals'!G164</f>
        <v>0</v>
      </c>
      <c r="E139" s="194">
        <f>'Member Info'!I165</f>
        <v>0</v>
      </c>
      <c r="F139" s="195" t="str">
        <f>IF('Member Info'!J165="Yes","Y","")</f>
        <v/>
      </c>
      <c r="G139" s="133">
        <f>'GP1 Totals'!R164</f>
        <v>0</v>
      </c>
      <c r="H139" s="120" t="str">
        <f>'Member Info'!K165</f>
        <v/>
      </c>
      <c r="I139" s="119"/>
      <c r="J139" s="120">
        <f>'Member Info'!L165</f>
        <v>0</v>
      </c>
      <c r="K139" s="120" t="str">
        <f t="shared" si="2"/>
        <v/>
      </c>
      <c r="L139" s="121"/>
      <c r="M139" s="89"/>
      <c r="N139" s="264">
        <f>'Member Info'!M165*52.14</f>
        <v>0</v>
      </c>
      <c r="O139" s="265" t="str">
        <f>IF(A139=0,"",IF('Member Info'!AD165&gt;'Member Info'!$V$25,'Member Info'!F165,'Member Info'!$V$25))</f>
        <v/>
      </c>
      <c r="P139" s="223"/>
      <c r="Q139" s="56"/>
      <c r="R139" s="91"/>
      <c r="S139" s="91"/>
      <c r="T139" s="91"/>
      <c r="U139" s="91"/>
      <c r="V139" s="91"/>
      <c r="W139" s="223"/>
      <c r="X139" s="223"/>
      <c r="Y139" s="58"/>
      <c r="Z139" s="280"/>
      <c r="AB139" s="55">
        <f>'Member Info'!T165</f>
        <v>0</v>
      </c>
    </row>
    <row r="140" spans="1:28" x14ac:dyDescent="0.25">
      <c r="A140" s="191">
        <f>'Member Info'!B166</f>
        <v>0</v>
      </c>
      <c r="B140" s="192" t="str">
        <f>IF(A140=0,"",'Member Info'!$D$16)</f>
        <v/>
      </c>
      <c r="C140" s="193">
        <f>'Member Info'!E166</f>
        <v>0</v>
      </c>
      <c r="D140" s="133">
        <f>'GP1 Totals'!G165</f>
        <v>0</v>
      </c>
      <c r="E140" s="194">
        <f>'Member Info'!I166</f>
        <v>0</v>
      </c>
      <c r="F140" s="195" t="str">
        <f>IF('Member Info'!J166="Yes","Y","")</f>
        <v/>
      </c>
      <c r="G140" s="133">
        <f>'GP1 Totals'!R165</f>
        <v>0</v>
      </c>
      <c r="H140" s="120" t="str">
        <f>'Member Info'!K166</f>
        <v/>
      </c>
      <c r="I140" s="119"/>
      <c r="J140" s="120">
        <f>'Member Info'!L166</f>
        <v>0</v>
      </c>
      <c r="K140" s="120" t="str">
        <f t="shared" si="2"/>
        <v/>
      </c>
      <c r="L140" s="121"/>
      <c r="M140" s="89"/>
      <c r="N140" s="264">
        <f>'Member Info'!M166*52.14</f>
        <v>0</v>
      </c>
      <c r="O140" s="265" t="str">
        <f>IF(A140=0,"",IF('Member Info'!AD166&gt;'Member Info'!$V$25,'Member Info'!F166,'Member Info'!$V$25))</f>
        <v/>
      </c>
      <c r="P140" s="223"/>
      <c r="Q140" s="56"/>
      <c r="R140" s="91"/>
      <c r="S140" s="91"/>
      <c r="T140" s="91"/>
      <c r="U140" s="91"/>
      <c r="V140" s="91"/>
      <c r="W140" s="223"/>
      <c r="X140" s="223"/>
      <c r="Y140" s="58"/>
      <c r="Z140" s="280"/>
      <c r="AB140" s="55">
        <f>'Member Info'!T166</f>
        <v>0</v>
      </c>
    </row>
    <row r="141" spans="1:28" x14ac:dyDescent="0.25">
      <c r="A141" s="191">
        <f>'Member Info'!B167</f>
        <v>0</v>
      </c>
      <c r="B141" s="192" t="str">
        <f>IF(A141=0,"",'Member Info'!$D$16)</f>
        <v/>
      </c>
      <c r="C141" s="193">
        <f>'Member Info'!E167</f>
        <v>0</v>
      </c>
      <c r="D141" s="133">
        <f>'GP1 Totals'!G166</f>
        <v>0</v>
      </c>
      <c r="E141" s="194">
        <f>'Member Info'!I167</f>
        <v>0</v>
      </c>
      <c r="F141" s="195" t="str">
        <f>IF('Member Info'!J167="Yes","Y","")</f>
        <v/>
      </c>
      <c r="G141" s="133">
        <f>'GP1 Totals'!R166</f>
        <v>0</v>
      </c>
      <c r="H141" s="120" t="str">
        <f>'Member Info'!K167</f>
        <v/>
      </c>
      <c r="I141" s="119"/>
      <c r="J141" s="120">
        <f>'Member Info'!L167</f>
        <v>0</v>
      </c>
      <c r="K141" s="120" t="str">
        <f t="shared" si="2"/>
        <v/>
      </c>
      <c r="L141" s="121"/>
      <c r="M141" s="89"/>
      <c r="N141" s="264">
        <f>'Member Info'!M167*52.14</f>
        <v>0</v>
      </c>
      <c r="O141" s="265" t="str">
        <f>IF(A141=0,"",IF('Member Info'!AD167&gt;'Member Info'!$V$25,'Member Info'!F167,'Member Info'!$V$25))</f>
        <v/>
      </c>
      <c r="P141" s="223"/>
      <c r="Q141" s="56"/>
      <c r="R141" s="91"/>
      <c r="S141" s="91"/>
      <c r="T141" s="91"/>
      <c r="U141" s="91"/>
      <c r="V141" s="91"/>
      <c r="W141" s="223"/>
      <c r="X141" s="223"/>
      <c r="Y141" s="58"/>
      <c r="Z141" s="280"/>
      <c r="AB141" s="55">
        <f>'Member Info'!T167</f>
        <v>0</v>
      </c>
    </row>
    <row r="142" spans="1:28" x14ac:dyDescent="0.25">
      <c r="A142" s="191">
        <f>'Member Info'!B168</f>
        <v>0</v>
      </c>
      <c r="B142" s="192" t="str">
        <f>IF(A142=0,"",'Member Info'!$D$16)</f>
        <v/>
      </c>
      <c r="C142" s="193">
        <f>'Member Info'!E168</f>
        <v>0</v>
      </c>
      <c r="D142" s="133">
        <f>'GP1 Totals'!G167</f>
        <v>0</v>
      </c>
      <c r="E142" s="194">
        <f>'Member Info'!I168</f>
        <v>0</v>
      </c>
      <c r="F142" s="195" t="str">
        <f>IF('Member Info'!J168="Yes","Y","")</f>
        <v/>
      </c>
      <c r="G142" s="133">
        <f>'GP1 Totals'!R167</f>
        <v>0</v>
      </c>
      <c r="H142" s="120" t="str">
        <f>'Member Info'!K168</f>
        <v/>
      </c>
      <c r="I142" s="119"/>
      <c r="J142" s="120">
        <f>'Member Info'!L168</f>
        <v>0</v>
      </c>
      <c r="K142" s="120" t="str">
        <f t="shared" si="2"/>
        <v/>
      </c>
      <c r="L142" s="121"/>
      <c r="M142" s="89"/>
      <c r="N142" s="264">
        <f>'Member Info'!M168*52.14</f>
        <v>0</v>
      </c>
      <c r="O142" s="265" t="str">
        <f>IF(A142=0,"",IF('Member Info'!AD168&gt;'Member Info'!$V$25,'Member Info'!F168,'Member Info'!$V$25))</f>
        <v/>
      </c>
      <c r="P142" s="223"/>
      <c r="Q142" s="56"/>
      <c r="R142" s="91"/>
      <c r="S142" s="91"/>
      <c r="T142" s="91"/>
      <c r="U142" s="91"/>
      <c r="V142" s="91"/>
      <c r="W142" s="223"/>
      <c r="X142" s="223"/>
      <c r="Y142" s="58"/>
      <c r="Z142" s="280"/>
      <c r="AB142" s="55">
        <f>'Member Info'!T168</f>
        <v>0</v>
      </c>
    </row>
    <row r="143" spans="1:28" x14ac:dyDescent="0.25">
      <c r="A143" s="191">
        <f>'Member Info'!B169</f>
        <v>0</v>
      </c>
      <c r="B143" s="192" t="str">
        <f>IF(A143=0,"",'Member Info'!$D$16)</f>
        <v/>
      </c>
      <c r="C143" s="193">
        <f>'Member Info'!E169</f>
        <v>0</v>
      </c>
      <c r="D143" s="133">
        <f>'GP1 Totals'!G168</f>
        <v>0</v>
      </c>
      <c r="E143" s="194">
        <f>'Member Info'!I169</f>
        <v>0</v>
      </c>
      <c r="F143" s="195" t="str">
        <f>IF('Member Info'!J169="Yes","Y","")</f>
        <v/>
      </c>
      <c r="G143" s="133">
        <f>'GP1 Totals'!R168</f>
        <v>0</v>
      </c>
      <c r="H143" s="120" t="str">
        <f>'Member Info'!K169</f>
        <v/>
      </c>
      <c r="I143" s="119"/>
      <c r="J143" s="120">
        <f>'Member Info'!L169</f>
        <v>0</v>
      </c>
      <c r="K143" s="120" t="str">
        <f t="shared" si="2"/>
        <v/>
      </c>
      <c r="L143" s="121"/>
      <c r="M143" s="89"/>
      <c r="N143" s="264">
        <f>'Member Info'!M169*52.14</f>
        <v>0</v>
      </c>
      <c r="O143" s="265" t="str">
        <f>IF(A143=0,"",IF('Member Info'!AD169&gt;'Member Info'!$V$25,'Member Info'!F169,'Member Info'!$V$25))</f>
        <v/>
      </c>
      <c r="P143" s="223"/>
      <c r="Q143" s="56"/>
      <c r="R143" s="91"/>
      <c r="S143" s="91"/>
      <c r="T143" s="91"/>
      <c r="U143" s="91"/>
      <c r="V143" s="91"/>
      <c r="W143" s="223"/>
      <c r="X143" s="223"/>
      <c r="Y143" s="58"/>
      <c r="Z143" s="280"/>
      <c r="AB143" s="55">
        <f>'Member Info'!T169</f>
        <v>0</v>
      </c>
    </row>
    <row r="144" spans="1:28" x14ac:dyDescent="0.25">
      <c r="A144" s="191">
        <f>'Member Info'!B170</f>
        <v>0</v>
      </c>
      <c r="B144" s="192" t="str">
        <f>IF(A144=0,"",'Member Info'!$D$16)</f>
        <v/>
      </c>
      <c r="C144" s="193">
        <f>'Member Info'!E170</f>
        <v>0</v>
      </c>
      <c r="D144" s="133">
        <f>'GP1 Totals'!G169</f>
        <v>0</v>
      </c>
      <c r="E144" s="194">
        <f>'Member Info'!I170</f>
        <v>0</v>
      </c>
      <c r="F144" s="195" t="str">
        <f>IF('Member Info'!J170="Yes","Y","")</f>
        <v/>
      </c>
      <c r="G144" s="133">
        <f>'GP1 Totals'!R169</f>
        <v>0</v>
      </c>
      <c r="H144" s="120" t="str">
        <f>'Member Info'!K170</f>
        <v/>
      </c>
      <c r="I144" s="119"/>
      <c r="J144" s="120">
        <f>'Member Info'!L170</f>
        <v>0</v>
      </c>
      <c r="K144" s="120" t="str">
        <f t="shared" si="2"/>
        <v/>
      </c>
      <c r="L144" s="121"/>
      <c r="M144" s="89"/>
      <c r="N144" s="264">
        <f>'Member Info'!M170*52.14</f>
        <v>0</v>
      </c>
      <c r="O144" s="265" t="str">
        <f>IF(A144=0,"",IF('Member Info'!AD170&gt;'Member Info'!$V$25,'Member Info'!F170,'Member Info'!$V$25))</f>
        <v/>
      </c>
      <c r="P144" s="223"/>
      <c r="Q144" s="56"/>
      <c r="R144" s="91"/>
      <c r="S144" s="91"/>
      <c r="T144" s="91"/>
      <c r="U144" s="91"/>
      <c r="V144" s="91"/>
      <c r="W144" s="223"/>
      <c r="X144" s="223"/>
      <c r="Y144" s="58"/>
      <c r="Z144" s="280"/>
      <c r="AB144" s="55">
        <f>'Member Info'!T170</f>
        <v>0</v>
      </c>
    </row>
    <row r="145" spans="1:29" x14ac:dyDescent="0.25">
      <c r="A145" s="191">
        <f>'Member Info'!B171</f>
        <v>0</v>
      </c>
      <c r="B145" s="192" t="str">
        <f>IF(A145=0,"",'Member Info'!$D$16)</f>
        <v/>
      </c>
      <c r="C145" s="193">
        <f>'Member Info'!E171</f>
        <v>0</v>
      </c>
      <c r="D145" s="133">
        <f>'GP1 Totals'!G170</f>
        <v>0</v>
      </c>
      <c r="E145" s="194">
        <f>'Member Info'!I171</f>
        <v>0</v>
      </c>
      <c r="F145" s="195" t="str">
        <f>IF('Member Info'!J171="Yes","Y","")</f>
        <v/>
      </c>
      <c r="G145" s="133">
        <f>'GP1 Totals'!R170</f>
        <v>0</v>
      </c>
      <c r="H145" s="120" t="str">
        <f>'Member Info'!K171</f>
        <v/>
      </c>
      <c r="I145" s="119"/>
      <c r="J145" s="120">
        <f>'Member Info'!L171</f>
        <v>0</v>
      </c>
      <c r="K145" s="120" t="str">
        <f t="shared" si="2"/>
        <v/>
      </c>
      <c r="L145" s="121"/>
      <c r="M145" s="89"/>
      <c r="N145" s="264">
        <f>'Member Info'!M171*52.14</f>
        <v>0</v>
      </c>
      <c r="O145" s="265" t="str">
        <f>IF(A145=0,"",IF('Member Info'!AD171&gt;'Member Info'!$V$25,'Member Info'!F171,'Member Info'!$V$25))</f>
        <v/>
      </c>
      <c r="P145" s="223"/>
      <c r="Q145" s="56"/>
      <c r="R145" s="91"/>
      <c r="S145" s="91"/>
      <c r="T145" s="91"/>
      <c r="U145" s="91"/>
      <c r="V145" s="91"/>
      <c r="W145" s="223"/>
      <c r="X145" s="223"/>
      <c r="Y145" s="58"/>
      <c r="Z145" s="280"/>
      <c r="AB145" s="55">
        <f>'Member Info'!T171</f>
        <v>0</v>
      </c>
    </row>
    <row r="146" spans="1:29" x14ac:dyDescent="0.25">
      <c r="A146" s="191">
        <f>'Member Info'!B172</f>
        <v>0</v>
      </c>
      <c r="B146" s="192" t="str">
        <f>IF(A146=0,"",'Member Info'!$D$16)</f>
        <v/>
      </c>
      <c r="C146" s="193">
        <f>'Member Info'!E172</f>
        <v>0</v>
      </c>
      <c r="D146" s="133">
        <f>'GP1 Totals'!G171</f>
        <v>0</v>
      </c>
      <c r="E146" s="194">
        <f>'Member Info'!I172</f>
        <v>0</v>
      </c>
      <c r="F146" s="195" t="str">
        <f>IF('Member Info'!J172="Yes","Y","")</f>
        <v/>
      </c>
      <c r="G146" s="133">
        <f>'GP1 Totals'!R171</f>
        <v>0</v>
      </c>
      <c r="H146" s="120" t="str">
        <f>'Member Info'!K172</f>
        <v/>
      </c>
      <c r="I146" s="119"/>
      <c r="J146" s="120">
        <f>'Member Info'!L172</f>
        <v>0</v>
      </c>
      <c r="K146" s="120" t="str">
        <f t="shared" si="2"/>
        <v/>
      </c>
      <c r="L146" s="121"/>
      <c r="M146" s="89"/>
      <c r="N146" s="264">
        <f>'Member Info'!M172*52.14</f>
        <v>0</v>
      </c>
      <c r="O146" s="265" t="str">
        <f>IF(A146=0,"",IF('Member Info'!AD172&gt;'Member Info'!$V$25,'Member Info'!F172,'Member Info'!$V$25))</f>
        <v/>
      </c>
      <c r="P146" s="223"/>
      <c r="Q146" s="56"/>
      <c r="R146" s="91"/>
      <c r="S146" s="91"/>
      <c r="T146" s="91"/>
      <c r="U146" s="91"/>
      <c r="V146" s="91"/>
      <c r="W146" s="223"/>
      <c r="X146" s="223"/>
      <c r="Y146" s="58"/>
      <c r="Z146" s="280"/>
      <c r="AB146" s="55">
        <f>'Member Info'!T172</f>
        <v>0</v>
      </c>
    </row>
    <row r="147" spans="1:29" x14ac:dyDescent="0.25">
      <c r="A147" s="191">
        <f>'Member Info'!B173</f>
        <v>0</v>
      </c>
      <c r="B147" s="192" t="str">
        <f>IF(A147=0,"",'Member Info'!$D$16)</f>
        <v/>
      </c>
      <c r="C147" s="193">
        <f>'Member Info'!E173</f>
        <v>0</v>
      </c>
      <c r="D147" s="133">
        <f>'GP1 Totals'!G172</f>
        <v>0</v>
      </c>
      <c r="E147" s="194">
        <f>'Member Info'!I173</f>
        <v>0</v>
      </c>
      <c r="F147" s="195" t="str">
        <f>IF('Member Info'!J173="Yes","Y","")</f>
        <v/>
      </c>
      <c r="G147" s="133">
        <f>'GP1 Totals'!R172</f>
        <v>0</v>
      </c>
      <c r="H147" s="120" t="str">
        <f>'Member Info'!K173</f>
        <v/>
      </c>
      <c r="I147" s="119"/>
      <c r="J147" s="120">
        <f>'Member Info'!L173</f>
        <v>0</v>
      </c>
      <c r="K147" s="120" t="str">
        <f t="shared" si="2"/>
        <v/>
      </c>
      <c r="L147" s="121"/>
      <c r="M147" s="89"/>
      <c r="N147" s="264">
        <f>'Member Info'!M173*52.14</f>
        <v>0</v>
      </c>
      <c r="O147" s="265" t="str">
        <f>IF(A147=0,"",IF('Member Info'!AD173&gt;'Member Info'!$V$25,'Member Info'!F173,'Member Info'!$V$25))</f>
        <v/>
      </c>
      <c r="P147" s="223"/>
      <c r="Q147" s="56"/>
      <c r="R147" s="91"/>
      <c r="S147" s="91"/>
      <c r="T147" s="91"/>
      <c r="U147" s="91"/>
      <c r="V147" s="91"/>
      <c r="W147" s="223"/>
      <c r="X147" s="223"/>
      <c r="Y147" s="58"/>
      <c r="Z147" s="280"/>
      <c r="AB147" s="55">
        <f>'Member Info'!T173</f>
        <v>0</v>
      </c>
    </row>
    <row r="148" spans="1:29" x14ac:dyDescent="0.25">
      <c r="A148" s="191">
        <f>'Member Info'!B174</f>
        <v>0</v>
      </c>
      <c r="B148" s="192" t="str">
        <f>IF(A148=0,"",'Member Info'!$D$16)</f>
        <v/>
      </c>
      <c r="C148" s="193">
        <f>'Member Info'!E174</f>
        <v>0</v>
      </c>
      <c r="D148" s="133">
        <f>'GP1 Totals'!G173</f>
        <v>0</v>
      </c>
      <c r="E148" s="194">
        <f>'Member Info'!I174</f>
        <v>0</v>
      </c>
      <c r="F148" s="195" t="str">
        <f>IF('Member Info'!J174="Yes","Y","")</f>
        <v/>
      </c>
      <c r="G148" s="133">
        <f>'GP1 Totals'!R173</f>
        <v>0</v>
      </c>
      <c r="H148" s="120" t="str">
        <f>'Member Info'!K174</f>
        <v/>
      </c>
      <c r="I148" s="119"/>
      <c r="J148" s="120">
        <f>'Member Info'!L174</f>
        <v>0</v>
      </c>
      <c r="K148" s="120" t="str">
        <f t="shared" si="2"/>
        <v/>
      </c>
      <c r="L148" s="121"/>
      <c r="M148" s="89"/>
      <c r="N148" s="264">
        <f>'Member Info'!M174*52.14</f>
        <v>0</v>
      </c>
      <c r="O148" s="265" t="str">
        <f>IF(A148=0,"",IF('Member Info'!AD174&gt;'Member Info'!$V$25,'Member Info'!F174,'Member Info'!$V$25))</f>
        <v/>
      </c>
      <c r="P148" s="223"/>
      <c r="Q148" s="56"/>
      <c r="R148" s="91"/>
      <c r="S148" s="91"/>
      <c r="T148" s="91"/>
      <c r="U148" s="91"/>
      <c r="V148" s="91"/>
      <c r="W148" s="223"/>
      <c r="X148" s="223"/>
      <c r="Y148" s="58"/>
      <c r="Z148" s="280"/>
      <c r="AB148" s="55">
        <f>'Member Info'!T174</f>
        <v>0</v>
      </c>
    </row>
    <row r="149" spans="1:29" x14ac:dyDescent="0.25">
      <c r="A149" s="191">
        <f>'Member Info'!B175</f>
        <v>0</v>
      </c>
      <c r="B149" s="192" t="str">
        <f>IF(A149=0,"",'Member Info'!$D$16)</f>
        <v/>
      </c>
      <c r="C149" s="193">
        <f>'Member Info'!E175</f>
        <v>0</v>
      </c>
      <c r="D149" s="133">
        <f>'GP1 Totals'!G174</f>
        <v>0</v>
      </c>
      <c r="E149" s="194">
        <f>'Member Info'!I175</f>
        <v>0</v>
      </c>
      <c r="F149" s="195" t="str">
        <f>IF('Member Info'!J175="Yes","Y","")</f>
        <v/>
      </c>
      <c r="G149" s="133">
        <f>'GP1 Totals'!R174</f>
        <v>0</v>
      </c>
      <c r="H149" s="120" t="str">
        <f>'Member Info'!K175</f>
        <v/>
      </c>
      <c r="I149" s="119"/>
      <c r="J149" s="120">
        <f>'Member Info'!L175</f>
        <v>0</v>
      </c>
      <c r="K149" s="120" t="str">
        <f t="shared" si="2"/>
        <v/>
      </c>
      <c r="L149" s="121"/>
      <c r="M149" s="89"/>
      <c r="N149" s="264">
        <f>'Member Info'!M175*52.14</f>
        <v>0</v>
      </c>
      <c r="O149" s="265" t="str">
        <f>IF(A149=0,"",IF('Member Info'!AD175&gt;'Member Info'!$V$25,'Member Info'!F175,'Member Info'!$V$25))</f>
        <v/>
      </c>
      <c r="P149" s="223"/>
      <c r="Q149" s="56"/>
      <c r="R149" s="91"/>
      <c r="S149" s="91"/>
      <c r="T149" s="91"/>
      <c r="U149" s="91"/>
      <c r="V149" s="91"/>
      <c r="W149" s="223"/>
      <c r="X149" s="223"/>
      <c r="Y149" s="58"/>
      <c r="Z149" s="280"/>
      <c r="AB149" s="55">
        <f>'Member Info'!T175</f>
        <v>0</v>
      </c>
    </row>
    <row r="150" spans="1:29" x14ac:dyDescent="0.25">
      <c r="A150" s="191">
        <f>'Member Info'!B176</f>
        <v>0</v>
      </c>
      <c r="B150" s="192" t="str">
        <f>IF(A150=0,"",'Member Info'!$D$16)</f>
        <v/>
      </c>
      <c r="C150" s="193">
        <f>'Member Info'!E176</f>
        <v>0</v>
      </c>
      <c r="D150" s="133">
        <f>'GP1 Totals'!G175</f>
        <v>0</v>
      </c>
      <c r="E150" s="194">
        <f>'Member Info'!I176</f>
        <v>0</v>
      </c>
      <c r="F150" s="195" t="str">
        <f>IF('Member Info'!J176="Yes","Y","")</f>
        <v/>
      </c>
      <c r="G150" s="133">
        <f>'GP1 Totals'!R175</f>
        <v>0</v>
      </c>
      <c r="H150" s="120" t="str">
        <f>'Member Info'!K176</f>
        <v/>
      </c>
      <c r="I150" s="119"/>
      <c r="J150" s="120">
        <f>'Member Info'!L176</f>
        <v>0</v>
      </c>
      <c r="K150" s="120" t="str">
        <f t="shared" si="2"/>
        <v/>
      </c>
      <c r="L150" s="121"/>
      <c r="M150" s="89"/>
      <c r="N150" s="264">
        <f>'Member Info'!M176*52.14</f>
        <v>0</v>
      </c>
      <c r="O150" s="265" t="str">
        <f>IF(A150=0,"",IF('Member Info'!AD176&gt;'Member Info'!$V$25,'Member Info'!F176,'Member Info'!$V$25))</f>
        <v/>
      </c>
      <c r="P150" s="223"/>
      <c r="Q150" s="56"/>
      <c r="R150" s="91"/>
      <c r="S150" s="91"/>
      <c r="T150" s="91"/>
      <c r="U150" s="91"/>
      <c r="V150" s="91"/>
      <c r="W150" s="223"/>
      <c r="X150" s="223"/>
      <c r="Y150" s="58"/>
      <c r="Z150" s="280"/>
      <c r="AB150" s="55">
        <f>'Member Info'!T176</f>
        <v>0</v>
      </c>
    </row>
    <row r="151" spans="1:29" x14ac:dyDescent="0.25">
      <c r="A151" s="191">
        <f>'Member Info'!B177</f>
        <v>0</v>
      </c>
      <c r="B151" s="192" t="str">
        <f>IF(A151=0,"",'Member Info'!$D$16)</f>
        <v/>
      </c>
      <c r="C151" s="193">
        <f>'Member Info'!E177</f>
        <v>0</v>
      </c>
      <c r="D151" s="133">
        <f>'GP1 Totals'!G176</f>
        <v>0</v>
      </c>
      <c r="E151" s="194">
        <f>'Member Info'!I177</f>
        <v>0</v>
      </c>
      <c r="F151" s="195" t="str">
        <f>IF('Member Info'!J177="Yes","Y","")</f>
        <v/>
      </c>
      <c r="G151" s="133">
        <f>'GP1 Totals'!R176</f>
        <v>0</v>
      </c>
      <c r="H151" s="120" t="str">
        <f>'Member Info'!K177</f>
        <v/>
      </c>
      <c r="I151" s="119"/>
      <c r="J151" s="120">
        <f>'Member Info'!L177</f>
        <v>0</v>
      </c>
      <c r="K151" s="120" t="str">
        <f t="shared" si="2"/>
        <v/>
      </c>
      <c r="L151" s="121"/>
      <c r="M151" s="89"/>
      <c r="N151" s="264">
        <f>'Member Info'!M177*52.14</f>
        <v>0</v>
      </c>
      <c r="O151" s="265" t="str">
        <f>IF(A151=0,"",IF('Member Info'!AD177&gt;'Member Info'!$V$25,'Member Info'!F177,'Member Info'!$V$25))</f>
        <v/>
      </c>
      <c r="P151" s="223"/>
      <c r="Q151" s="56"/>
      <c r="R151" s="91"/>
      <c r="S151" s="91"/>
      <c r="T151" s="91"/>
      <c r="U151" s="91"/>
      <c r="V151" s="91"/>
      <c r="W151" s="223"/>
      <c r="X151" s="223"/>
      <c r="Y151" s="58"/>
      <c r="Z151" s="280"/>
      <c r="AB151" s="55">
        <f>'Member Info'!T177</f>
        <v>0</v>
      </c>
    </row>
    <row r="152" spans="1:29" s="59" customFormat="1" x14ac:dyDescent="0.25">
      <c r="A152" s="191">
        <f>'Member Info'!B178</f>
        <v>0</v>
      </c>
      <c r="B152" s="192" t="str">
        <f>IF(A152=0,"",'Member Info'!$D$16)</f>
        <v/>
      </c>
      <c r="C152" s="193">
        <f>'Member Info'!E178</f>
        <v>0</v>
      </c>
      <c r="D152" s="133">
        <f>'GP1 Totals'!G177</f>
        <v>0</v>
      </c>
      <c r="E152" s="194">
        <f>'Member Info'!I178</f>
        <v>0</v>
      </c>
      <c r="F152" s="195" t="str">
        <f>IF('Member Info'!J178="Yes","Y","")</f>
        <v/>
      </c>
      <c r="G152" s="133">
        <f>'GP1 Totals'!R177</f>
        <v>0</v>
      </c>
      <c r="H152" s="120" t="str">
        <f>'Member Info'!K178</f>
        <v/>
      </c>
      <c r="I152" s="119"/>
      <c r="J152" s="120">
        <f>'Member Info'!L178</f>
        <v>0</v>
      </c>
      <c r="K152" s="120" t="str">
        <f t="shared" si="2"/>
        <v/>
      </c>
      <c r="L152" s="121"/>
      <c r="M152" s="89"/>
      <c r="N152" s="264">
        <f>'Member Info'!M178*52.14</f>
        <v>0</v>
      </c>
      <c r="O152" s="265" t="str">
        <f>IF(A152=0,"",IF('Member Info'!AD178&gt;'Member Info'!$V$25,'Member Info'!F178,'Member Info'!$V$25))</f>
        <v/>
      </c>
      <c r="P152" s="223"/>
      <c r="Q152" s="56"/>
      <c r="R152" s="91"/>
      <c r="S152" s="91"/>
      <c r="T152" s="91"/>
      <c r="U152" s="91"/>
      <c r="V152" s="91"/>
      <c r="W152" s="223"/>
      <c r="X152" s="223"/>
      <c r="Y152" s="58"/>
      <c r="Z152" s="280"/>
      <c r="AA152" s="55"/>
      <c r="AB152" s="55">
        <f>'Member Info'!T178</f>
        <v>0</v>
      </c>
      <c r="AC152" s="55"/>
    </row>
    <row r="153" spans="1:29" s="59" customFormat="1" x14ac:dyDescent="0.25">
      <c r="A153" s="191">
        <f>'Member Info'!B179</f>
        <v>0</v>
      </c>
      <c r="B153" s="192" t="str">
        <f>IF(A153=0,"",'Member Info'!$D$16)</f>
        <v/>
      </c>
      <c r="C153" s="193">
        <f>'Member Info'!E179</f>
        <v>0</v>
      </c>
      <c r="D153" s="133">
        <f>'GP1 Totals'!G178</f>
        <v>0</v>
      </c>
      <c r="E153" s="194">
        <f>'Member Info'!I179</f>
        <v>0</v>
      </c>
      <c r="F153" s="195">
        <f>'Member Info'!J179</f>
        <v>0</v>
      </c>
      <c r="G153" s="133">
        <f>'GP1 Totals'!R178</f>
        <v>0</v>
      </c>
      <c r="H153" s="120">
        <f>'Member Info'!K179</f>
        <v>0</v>
      </c>
      <c r="I153" s="119"/>
      <c r="J153" s="120">
        <f>'Member Info'!L179</f>
        <v>0</v>
      </c>
      <c r="K153" s="120" t="str">
        <f t="shared" si="2"/>
        <v/>
      </c>
      <c r="L153" s="121"/>
      <c r="M153" s="89"/>
      <c r="N153" s="264">
        <f>'Member Info'!M179*52.14</f>
        <v>0</v>
      </c>
      <c r="O153" s="265" t="str">
        <f>IF(A153=0,"",IF('Member Info'!F179&gt;'Member Info'!$V$25,'Member Info'!F179,'Member Info'!$V$25))</f>
        <v/>
      </c>
      <c r="P153" s="223"/>
      <c r="Q153" s="56"/>
      <c r="R153" s="91"/>
      <c r="S153" s="91"/>
      <c r="T153" s="91"/>
      <c r="U153" s="91"/>
      <c r="V153" s="91"/>
      <c r="W153" s="223"/>
      <c r="X153" s="223"/>
      <c r="Y153" s="58"/>
      <c r="Z153" s="280"/>
      <c r="AA153" s="55"/>
      <c r="AB153" s="55">
        <f>'Member Info'!T179</f>
        <v>0</v>
      </c>
      <c r="AC153" s="55"/>
    </row>
    <row r="154" spans="1:29" s="59" customFormat="1" x14ac:dyDescent="0.25">
      <c r="A154" s="156"/>
      <c r="B154" s="157"/>
      <c r="C154" s="157"/>
      <c r="D154" s="158"/>
      <c r="E154" s="61"/>
      <c r="F154" s="61"/>
      <c r="G154" s="158"/>
      <c r="H154" s="159"/>
      <c r="I154" s="159"/>
      <c r="J154" s="159"/>
      <c r="K154" s="159"/>
      <c r="L154" s="157"/>
      <c r="M154" s="160"/>
      <c r="N154" s="160"/>
      <c r="O154" s="161"/>
      <c r="P154" s="161"/>
      <c r="Q154" s="157"/>
      <c r="R154" s="157"/>
      <c r="S154" s="157"/>
      <c r="T154" s="157"/>
      <c r="U154" s="157"/>
      <c r="V154" s="157"/>
      <c r="W154" s="161"/>
      <c r="X154" s="161"/>
      <c r="Y154" s="157"/>
      <c r="Z154" s="157"/>
    </row>
    <row r="155" spans="1:29" s="59" customFormat="1" x14ac:dyDescent="0.25">
      <c r="A155" s="156"/>
      <c r="B155" s="157"/>
      <c r="C155" s="157"/>
      <c r="D155" s="158"/>
      <c r="E155" s="61"/>
      <c r="F155" s="61"/>
      <c r="G155" s="158"/>
      <c r="H155" s="159"/>
      <c r="I155" s="159"/>
      <c r="J155" s="159"/>
      <c r="K155" s="159"/>
      <c r="L155" s="157"/>
      <c r="M155" s="160"/>
      <c r="N155" s="160"/>
      <c r="O155" s="161"/>
      <c r="P155" s="161"/>
      <c r="Q155" s="157"/>
      <c r="R155" s="157"/>
      <c r="S155" s="157"/>
      <c r="T155" s="157"/>
      <c r="U155" s="157"/>
      <c r="V155" s="157"/>
      <c r="W155" s="161"/>
      <c r="X155" s="161"/>
      <c r="Y155" s="157"/>
      <c r="Z155" s="157"/>
    </row>
    <row r="156" spans="1:29" s="59" customFormat="1" x14ac:dyDescent="0.25">
      <c r="A156" s="77"/>
      <c r="D156" s="60"/>
      <c r="E156" s="61"/>
      <c r="F156" s="61"/>
      <c r="G156" s="60"/>
      <c r="H156" s="62"/>
      <c r="I156" s="62"/>
      <c r="J156" s="62"/>
      <c r="K156" s="62"/>
      <c r="M156" s="63"/>
      <c r="N156" s="63"/>
      <c r="O156" s="64"/>
      <c r="P156" s="127"/>
      <c r="W156" s="64"/>
      <c r="X156" s="64"/>
    </row>
    <row r="157" spans="1:29" s="59" customFormat="1" x14ac:dyDescent="0.25">
      <c r="A157" s="77"/>
      <c r="D157" s="60"/>
      <c r="E157" s="61"/>
      <c r="F157" s="61"/>
      <c r="G157" s="60"/>
      <c r="H157" s="62"/>
      <c r="I157" s="62"/>
      <c r="J157" s="62"/>
      <c r="K157" s="62"/>
      <c r="M157" s="63"/>
      <c r="N157" s="63"/>
      <c r="O157" s="64"/>
      <c r="P157" s="127"/>
      <c r="W157" s="64"/>
      <c r="X157" s="64"/>
    </row>
    <row r="158" spans="1:29" s="59" customFormat="1" x14ac:dyDescent="0.25">
      <c r="A158" s="77"/>
      <c r="D158" s="60"/>
      <c r="E158" s="61"/>
      <c r="F158" s="61"/>
      <c r="G158" s="60"/>
      <c r="H158" s="62"/>
      <c r="I158" s="62"/>
      <c r="J158" s="62"/>
      <c r="K158" s="62"/>
      <c r="M158" s="63"/>
      <c r="N158" s="63"/>
      <c r="O158" s="64"/>
      <c r="P158" s="127"/>
      <c r="W158" s="64"/>
      <c r="X158" s="64"/>
    </row>
    <row r="159" spans="1:29" s="59" customFormat="1" x14ac:dyDescent="0.25">
      <c r="A159" s="77"/>
      <c r="D159" s="60"/>
      <c r="E159" s="61"/>
      <c r="F159" s="61"/>
      <c r="G159" s="60"/>
      <c r="H159" s="62"/>
      <c r="I159" s="62"/>
      <c r="J159" s="62"/>
      <c r="K159" s="62"/>
      <c r="M159" s="63"/>
      <c r="N159" s="63"/>
      <c r="O159" s="64"/>
      <c r="P159" s="127"/>
      <c r="W159" s="64"/>
      <c r="X159" s="64"/>
    </row>
    <row r="160" spans="1:29" s="59" customFormat="1" x14ac:dyDescent="0.25">
      <c r="A160" s="77"/>
      <c r="D160" s="60"/>
      <c r="E160" s="61"/>
      <c r="F160" s="61"/>
      <c r="G160" s="60"/>
      <c r="H160" s="62"/>
      <c r="I160" s="62"/>
      <c r="J160" s="62"/>
      <c r="K160" s="62"/>
      <c r="M160" s="63"/>
      <c r="N160" s="63"/>
      <c r="O160" s="64"/>
      <c r="P160" s="127"/>
      <c r="W160" s="64"/>
      <c r="X160" s="64"/>
    </row>
    <row r="161" spans="1:24" s="59" customFormat="1" x14ac:dyDescent="0.25">
      <c r="A161" s="77"/>
      <c r="D161" s="60"/>
      <c r="E161" s="61"/>
      <c r="F161" s="61"/>
      <c r="G161" s="60"/>
      <c r="H161" s="62"/>
      <c r="I161" s="62"/>
      <c r="J161" s="62"/>
      <c r="K161" s="62"/>
      <c r="M161" s="63"/>
      <c r="N161" s="63"/>
      <c r="O161" s="64"/>
      <c r="P161" s="127"/>
      <c r="W161" s="64"/>
      <c r="X161" s="64"/>
    </row>
    <row r="162" spans="1:24" s="59" customFormat="1" x14ac:dyDescent="0.25">
      <c r="A162" s="77"/>
      <c r="D162" s="60"/>
      <c r="E162" s="61"/>
      <c r="F162" s="61"/>
      <c r="G162" s="60"/>
      <c r="H162" s="62"/>
      <c r="I162" s="62"/>
      <c r="J162" s="62"/>
      <c r="K162" s="62"/>
      <c r="M162" s="63"/>
      <c r="N162" s="63"/>
      <c r="O162" s="64"/>
      <c r="P162" s="127"/>
      <c r="W162" s="64"/>
      <c r="X162" s="64"/>
    </row>
    <row r="163" spans="1:24" s="59" customFormat="1" x14ac:dyDescent="0.25">
      <c r="A163" s="77"/>
      <c r="D163" s="60"/>
      <c r="E163" s="61"/>
      <c r="F163" s="61"/>
      <c r="G163" s="60"/>
      <c r="H163" s="62"/>
      <c r="I163" s="62"/>
      <c r="J163" s="62"/>
      <c r="K163" s="62"/>
      <c r="M163" s="63"/>
      <c r="N163" s="63"/>
      <c r="O163" s="64"/>
      <c r="P163" s="127"/>
      <c r="W163" s="64"/>
      <c r="X163" s="64"/>
    </row>
    <row r="164" spans="1:24" s="59" customFormat="1" x14ac:dyDescent="0.25">
      <c r="A164" s="77"/>
      <c r="D164" s="60"/>
      <c r="E164" s="61"/>
      <c r="F164" s="61"/>
      <c r="G164" s="60"/>
      <c r="H164" s="62"/>
      <c r="I164" s="62"/>
      <c r="J164" s="62"/>
      <c r="K164" s="62"/>
      <c r="M164" s="63"/>
      <c r="N164" s="63"/>
      <c r="O164" s="64"/>
      <c r="P164" s="127"/>
      <c r="W164" s="64"/>
      <c r="X164" s="64"/>
    </row>
    <row r="165" spans="1:24" s="59" customFormat="1" x14ac:dyDescent="0.25">
      <c r="A165" s="77"/>
      <c r="D165" s="60"/>
      <c r="E165" s="61"/>
      <c r="F165" s="61"/>
      <c r="G165" s="60"/>
      <c r="H165" s="62"/>
      <c r="I165" s="62"/>
      <c r="J165" s="62"/>
      <c r="K165" s="62"/>
      <c r="M165" s="63"/>
      <c r="N165" s="63"/>
      <c r="O165" s="64"/>
      <c r="P165" s="127"/>
      <c r="W165" s="64"/>
      <c r="X165" s="64"/>
    </row>
    <row r="166" spans="1:24" s="59" customFormat="1" x14ac:dyDescent="0.25">
      <c r="A166" s="77"/>
      <c r="D166" s="60"/>
      <c r="E166" s="61"/>
      <c r="F166" s="61"/>
      <c r="G166" s="60"/>
      <c r="H166" s="62"/>
      <c r="I166" s="62"/>
      <c r="J166" s="62"/>
      <c r="K166" s="62"/>
      <c r="M166" s="63"/>
      <c r="N166" s="63"/>
      <c r="O166" s="64"/>
      <c r="P166" s="127"/>
      <c r="W166" s="64"/>
      <c r="X166" s="64"/>
    </row>
    <row r="167" spans="1:24" s="59" customFormat="1" x14ac:dyDescent="0.25">
      <c r="A167" s="77"/>
      <c r="D167" s="60"/>
      <c r="E167" s="61"/>
      <c r="F167" s="61"/>
      <c r="G167" s="60"/>
      <c r="H167" s="62"/>
      <c r="I167" s="62"/>
      <c r="J167" s="62"/>
      <c r="K167" s="62"/>
      <c r="M167" s="63"/>
      <c r="N167" s="63"/>
      <c r="O167" s="64"/>
      <c r="P167" s="127"/>
      <c r="W167" s="64"/>
      <c r="X167" s="64"/>
    </row>
    <row r="168" spans="1:24" s="59" customFormat="1" x14ac:dyDescent="0.25">
      <c r="A168" s="77"/>
      <c r="D168" s="60"/>
      <c r="E168" s="61"/>
      <c r="F168" s="61"/>
      <c r="G168" s="60"/>
      <c r="H168" s="62"/>
      <c r="I168" s="62"/>
      <c r="J168" s="62"/>
      <c r="K168" s="62"/>
      <c r="M168" s="63"/>
      <c r="N168" s="63"/>
      <c r="O168" s="64"/>
      <c r="P168" s="127"/>
      <c r="W168" s="64"/>
      <c r="X168" s="64"/>
    </row>
    <row r="169" spans="1:24" s="59" customFormat="1" x14ac:dyDescent="0.25">
      <c r="A169" s="77"/>
      <c r="D169" s="60"/>
      <c r="E169" s="61"/>
      <c r="F169" s="61"/>
      <c r="G169" s="60"/>
      <c r="H169" s="62"/>
      <c r="I169" s="62"/>
      <c r="J169" s="62"/>
      <c r="K169" s="62"/>
      <c r="M169" s="63"/>
      <c r="N169" s="63"/>
      <c r="O169" s="64"/>
      <c r="P169" s="127"/>
      <c r="W169" s="64"/>
      <c r="X169" s="64"/>
    </row>
    <row r="170" spans="1:24" s="59" customFormat="1" x14ac:dyDescent="0.25">
      <c r="A170" s="77"/>
      <c r="D170" s="60"/>
      <c r="E170" s="61"/>
      <c r="F170" s="61"/>
      <c r="G170" s="60"/>
      <c r="H170" s="62"/>
      <c r="I170" s="62"/>
      <c r="J170" s="62"/>
      <c r="K170" s="62"/>
      <c r="M170" s="63"/>
      <c r="N170" s="63"/>
      <c r="O170" s="64"/>
      <c r="P170" s="127"/>
      <c r="W170" s="64"/>
      <c r="X170" s="64"/>
    </row>
    <row r="171" spans="1:24" s="59" customFormat="1" x14ac:dyDescent="0.25">
      <c r="A171" s="77"/>
      <c r="D171" s="60"/>
      <c r="E171" s="61"/>
      <c r="F171" s="61"/>
      <c r="G171" s="60"/>
      <c r="H171" s="62"/>
      <c r="I171" s="62"/>
      <c r="J171" s="62"/>
      <c r="K171" s="62"/>
      <c r="M171" s="63"/>
      <c r="N171" s="63"/>
      <c r="O171" s="64"/>
      <c r="P171" s="127"/>
      <c r="W171" s="64"/>
      <c r="X171" s="64"/>
    </row>
    <row r="172" spans="1:24" s="59" customFormat="1" x14ac:dyDescent="0.25">
      <c r="A172" s="77"/>
      <c r="D172" s="60"/>
      <c r="E172" s="61"/>
      <c r="F172" s="61"/>
      <c r="G172" s="60"/>
      <c r="H172" s="62"/>
      <c r="I172" s="62"/>
      <c r="J172" s="62"/>
      <c r="K172" s="62"/>
      <c r="M172" s="63"/>
      <c r="N172" s="63"/>
      <c r="O172" s="64"/>
      <c r="P172" s="127"/>
      <c r="W172" s="64"/>
      <c r="X172" s="64"/>
    </row>
    <row r="173" spans="1:24" s="59" customFormat="1" x14ac:dyDescent="0.25">
      <c r="A173" s="77"/>
      <c r="D173" s="60"/>
      <c r="E173" s="61"/>
      <c r="F173" s="61"/>
      <c r="G173" s="60"/>
      <c r="H173" s="62"/>
      <c r="I173" s="62"/>
      <c r="J173" s="62"/>
      <c r="K173" s="62"/>
      <c r="M173" s="63"/>
      <c r="N173" s="63"/>
      <c r="O173" s="64"/>
      <c r="P173" s="127"/>
      <c r="W173" s="64"/>
      <c r="X173" s="64"/>
    </row>
    <row r="174" spans="1:24" s="59" customFormat="1" x14ac:dyDescent="0.25">
      <c r="A174" s="77"/>
      <c r="D174" s="60"/>
      <c r="E174" s="61"/>
      <c r="F174" s="61"/>
      <c r="G174" s="60"/>
      <c r="H174" s="62"/>
      <c r="I174" s="62"/>
      <c r="J174" s="62"/>
      <c r="K174" s="62"/>
      <c r="M174" s="63"/>
      <c r="N174" s="63"/>
      <c r="O174" s="64"/>
      <c r="P174" s="127"/>
      <c r="W174" s="64"/>
      <c r="X174" s="64"/>
    </row>
    <row r="175" spans="1:24" s="59" customFormat="1" x14ac:dyDescent="0.25">
      <c r="A175" s="77"/>
      <c r="D175" s="60"/>
      <c r="E175" s="61"/>
      <c r="F175" s="61"/>
      <c r="G175" s="60"/>
      <c r="H175" s="62"/>
      <c r="I175" s="62"/>
      <c r="J175" s="62"/>
      <c r="K175" s="62"/>
      <c r="M175" s="63"/>
      <c r="N175" s="63"/>
      <c r="O175" s="64"/>
      <c r="P175" s="127"/>
      <c r="W175" s="64"/>
      <c r="X175" s="64"/>
    </row>
    <row r="176" spans="1:24" s="59" customFormat="1" x14ac:dyDescent="0.25">
      <c r="A176" s="77"/>
      <c r="D176" s="60"/>
      <c r="E176" s="61"/>
      <c r="F176" s="61"/>
      <c r="G176" s="60"/>
      <c r="H176" s="62"/>
      <c r="I176" s="62"/>
      <c r="J176" s="62"/>
      <c r="K176" s="62"/>
      <c r="M176" s="63"/>
      <c r="N176" s="63"/>
      <c r="O176" s="64"/>
      <c r="P176" s="127"/>
      <c r="W176" s="64"/>
      <c r="X176" s="64"/>
    </row>
    <row r="177" spans="1:24" s="59" customFormat="1" x14ac:dyDescent="0.25">
      <c r="A177" s="77"/>
      <c r="D177" s="60"/>
      <c r="E177" s="61"/>
      <c r="F177" s="61"/>
      <c r="G177" s="60"/>
      <c r="H177" s="62"/>
      <c r="I177" s="62"/>
      <c r="J177" s="62"/>
      <c r="K177" s="62"/>
      <c r="M177" s="63"/>
      <c r="N177" s="63"/>
      <c r="O177" s="64"/>
      <c r="P177" s="127"/>
      <c r="W177" s="64"/>
      <c r="X177" s="64"/>
    </row>
    <row r="178" spans="1:24" s="59" customFormat="1" x14ac:dyDescent="0.25">
      <c r="A178" s="77"/>
      <c r="D178" s="60"/>
      <c r="E178" s="61"/>
      <c r="F178" s="61"/>
      <c r="G178" s="60"/>
      <c r="H178" s="62"/>
      <c r="I178" s="62"/>
      <c r="J178" s="62"/>
      <c r="K178" s="62"/>
      <c r="M178" s="63"/>
      <c r="N178" s="63"/>
      <c r="O178" s="64"/>
      <c r="P178" s="127"/>
      <c r="W178" s="64"/>
      <c r="X178" s="64"/>
    </row>
    <row r="179" spans="1:24" s="59" customFormat="1" x14ac:dyDescent="0.25">
      <c r="A179" s="77"/>
      <c r="D179" s="60"/>
      <c r="E179" s="61"/>
      <c r="F179" s="61"/>
      <c r="G179" s="60"/>
      <c r="H179" s="62"/>
      <c r="I179" s="62"/>
      <c r="J179" s="62"/>
      <c r="K179" s="62"/>
      <c r="M179" s="63"/>
      <c r="N179" s="63"/>
      <c r="O179" s="64"/>
      <c r="P179" s="127"/>
      <c r="W179" s="64"/>
      <c r="X179" s="64"/>
    </row>
    <row r="180" spans="1:24" s="59" customFormat="1" x14ac:dyDescent="0.25">
      <c r="A180" s="77"/>
      <c r="D180" s="60"/>
      <c r="E180" s="61"/>
      <c r="F180" s="61"/>
      <c r="G180" s="60"/>
      <c r="H180" s="62"/>
      <c r="I180" s="62"/>
      <c r="J180" s="62"/>
      <c r="K180" s="62"/>
      <c r="M180" s="63"/>
      <c r="N180" s="63"/>
      <c r="O180" s="64"/>
      <c r="P180" s="127"/>
      <c r="W180" s="64"/>
      <c r="X180" s="64"/>
    </row>
    <row r="181" spans="1:24" s="59" customFormat="1" x14ac:dyDescent="0.25">
      <c r="A181" s="77"/>
      <c r="D181" s="60"/>
      <c r="E181" s="61"/>
      <c r="F181" s="61"/>
      <c r="G181" s="60"/>
      <c r="H181" s="62"/>
      <c r="I181" s="62"/>
      <c r="J181" s="62"/>
      <c r="K181" s="62"/>
      <c r="M181" s="63"/>
      <c r="N181" s="63"/>
      <c r="O181" s="64"/>
      <c r="P181" s="127"/>
      <c r="W181" s="64"/>
      <c r="X181" s="64"/>
    </row>
    <row r="182" spans="1:24" s="59" customFormat="1" x14ac:dyDescent="0.25">
      <c r="A182" s="77"/>
      <c r="D182" s="60"/>
      <c r="E182" s="61"/>
      <c r="F182" s="61"/>
      <c r="G182" s="60"/>
      <c r="H182" s="62"/>
      <c r="I182" s="62"/>
      <c r="J182" s="62"/>
      <c r="K182" s="62"/>
      <c r="M182" s="63"/>
      <c r="N182" s="63"/>
      <c r="O182" s="64"/>
      <c r="P182" s="127"/>
      <c r="W182" s="64"/>
      <c r="X182" s="64"/>
    </row>
    <row r="183" spans="1:24" s="59" customFormat="1" x14ac:dyDescent="0.25">
      <c r="A183" s="77"/>
      <c r="D183" s="60"/>
      <c r="E183" s="61"/>
      <c r="F183" s="61"/>
      <c r="G183" s="60"/>
      <c r="H183" s="62"/>
      <c r="I183" s="62"/>
      <c r="J183" s="62"/>
      <c r="K183" s="62"/>
      <c r="M183" s="63"/>
      <c r="N183" s="63"/>
      <c r="O183" s="64"/>
      <c r="P183" s="127"/>
      <c r="W183" s="64"/>
      <c r="X183" s="64"/>
    </row>
    <row r="184" spans="1:24" s="59" customFormat="1" x14ac:dyDescent="0.25">
      <c r="A184" s="77"/>
      <c r="D184" s="60"/>
      <c r="E184" s="61"/>
      <c r="F184" s="61"/>
      <c r="G184" s="60"/>
      <c r="H184" s="62"/>
      <c r="I184" s="62"/>
      <c r="J184" s="62"/>
      <c r="K184" s="62"/>
      <c r="M184" s="63"/>
      <c r="N184" s="63"/>
      <c r="O184" s="64"/>
      <c r="P184" s="127"/>
      <c r="W184" s="64"/>
      <c r="X184" s="64"/>
    </row>
    <row r="185" spans="1:24" s="59" customFormat="1" x14ac:dyDescent="0.25">
      <c r="A185" s="77"/>
      <c r="D185" s="60"/>
      <c r="E185" s="61"/>
      <c r="F185" s="61"/>
      <c r="G185" s="60"/>
      <c r="H185" s="62"/>
      <c r="I185" s="62"/>
      <c r="J185" s="62"/>
      <c r="K185" s="62"/>
      <c r="M185" s="63"/>
      <c r="N185" s="63"/>
      <c r="O185" s="64"/>
      <c r="P185" s="127"/>
      <c r="W185" s="64"/>
      <c r="X185" s="64"/>
    </row>
    <row r="186" spans="1:24" s="59" customFormat="1" x14ac:dyDescent="0.25">
      <c r="A186" s="77"/>
      <c r="D186" s="60"/>
      <c r="E186" s="61"/>
      <c r="F186" s="61"/>
      <c r="G186" s="60"/>
      <c r="H186" s="62"/>
      <c r="I186" s="62"/>
      <c r="J186" s="62"/>
      <c r="K186" s="62"/>
      <c r="M186" s="63"/>
      <c r="N186" s="63"/>
      <c r="O186" s="64"/>
      <c r="P186" s="127"/>
      <c r="W186" s="64"/>
      <c r="X186" s="64"/>
    </row>
    <row r="187" spans="1:24" s="59" customFormat="1" x14ac:dyDescent="0.25">
      <c r="A187" s="77"/>
      <c r="D187" s="60"/>
      <c r="E187" s="61"/>
      <c r="F187" s="61"/>
      <c r="G187" s="60"/>
      <c r="H187" s="62"/>
      <c r="I187" s="62"/>
      <c r="J187" s="62"/>
      <c r="K187" s="62"/>
      <c r="M187" s="63"/>
      <c r="N187" s="63"/>
      <c r="O187" s="64"/>
      <c r="P187" s="127"/>
      <c r="W187" s="64"/>
      <c r="X187" s="64"/>
    </row>
    <row r="188" spans="1:24" s="59" customFormat="1" x14ac:dyDescent="0.25">
      <c r="A188" s="77"/>
      <c r="D188" s="60"/>
      <c r="E188" s="61"/>
      <c r="F188" s="61"/>
      <c r="G188" s="60"/>
      <c r="H188" s="62"/>
      <c r="I188" s="62"/>
      <c r="J188" s="62"/>
      <c r="K188" s="62"/>
      <c r="M188" s="63"/>
      <c r="N188" s="63"/>
      <c r="O188" s="64"/>
      <c r="P188" s="127"/>
      <c r="W188" s="64"/>
      <c r="X188" s="64"/>
    </row>
    <row r="189" spans="1:24" s="59" customFormat="1" x14ac:dyDescent="0.25">
      <c r="A189" s="77"/>
      <c r="D189" s="60"/>
      <c r="E189" s="61"/>
      <c r="F189" s="61"/>
      <c r="G189" s="60"/>
      <c r="H189" s="62"/>
      <c r="I189" s="62"/>
      <c r="J189" s="62"/>
      <c r="K189" s="62"/>
      <c r="M189" s="63"/>
      <c r="N189" s="63"/>
      <c r="O189" s="64"/>
      <c r="P189" s="127"/>
      <c r="W189" s="64"/>
      <c r="X189" s="64"/>
    </row>
    <row r="190" spans="1:24" s="59" customFormat="1" x14ac:dyDescent="0.25">
      <c r="A190" s="77"/>
      <c r="D190" s="60"/>
      <c r="E190" s="61"/>
      <c r="F190" s="61"/>
      <c r="G190" s="60"/>
      <c r="H190" s="62"/>
      <c r="I190" s="62"/>
      <c r="J190" s="62"/>
      <c r="K190" s="62"/>
      <c r="M190" s="63"/>
      <c r="N190" s="63"/>
      <c r="O190" s="64"/>
      <c r="P190" s="127"/>
      <c r="W190" s="64"/>
      <c r="X190" s="64"/>
    </row>
    <row r="191" spans="1:24" s="59" customFormat="1" x14ac:dyDescent="0.25">
      <c r="A191" s="77"/>
      <c r="D191" s="60"/>
      <c r="E191" s="61"/>
      <c r="F191" s="61"/>
      <c r="G191" s="60"/>
      <c r="H191" s="62"/>
      <c r="I191" s="62"/>
      <c r="J191" s="62"/>
      <c r="K191" s="62"/>
      <c r="M191" s="63"/>
      <c r="N191" s="63"/>
      <c r="O191" s="64"/>
      <c r="P191" s="127"/>
      <c r="W191" s="64"/>
      <c r="X191" s="64"/>
    </row>
    <row r="192" spans="1:24" s="59" customFormat="1" x14ac:dyDescent="0.25">
      <c r="A192" s="77"/>
      <c r="D192" s="60"/>
      <c r="E192" s="61"/>
      <c r="F192" s="61"/>
      <c r="G192" s="60"/>
      <c r="H192" s="62"/>
      <c r="I192" s="62"/>
      <c r="J192" s="62"/>
      <c r="K192" s="62"/>
      <c r="M192" s="63"/>
      <c r="N192" s="63"/>
      <c r="O192" s="64"/>
      <c r="P192" s="127"/>
      <c r="W192" s="64"/>
      <c r="X192" s="64"/>
    </row>
    <row r="193" spans="1:24" s="59" customFormat="1" x14ac:dyDescent="0.25">
      <c r="A193" s="77"/>
      <c r="D193" s="60"/>
      <c r="E193" s="61"/>
      <c r="F193" s="61"/>
      <c r="G193" s="60"/>
      <c r="H193" s="62"/>
      <c r="I193" s="62"/>
      <c r="J193" s="62"/>
      <c r="K193" s="62"/>
      <c r="M193" s="63"/>
      <c r="N193" s="63"/>
      <c r="O193" s="64"/>
      <c r="P193" s="127"/>
      <c r="W193" s="64"/>
      <c r="X193" s="64"/>
    </row>
    <row r="194" spans="1:24" s="59" customFormat="1" x14ac:dyDescent="0.25">
      <c r="A194" s="77"/>
      <c r="D194" s="60"/>
      <c r="E194" s="61"/>
      <c r="F194" s="61"/>
      <c r="G194" s="60"/>
      <c r="H194" s="62"/>
      <c r="I194" s="62"/>
      <c r="J194" s="62"/>
      <c r="K194" s="62"/>
      <c r="M194" s="63"/>
      <c r="N194" s="63"/>
      <c r="O194" s="64"/>
      <c r="P194" s="127"/>
      <c r="W194" s="64"/>
      <c r="X194" s="64"/>
    </row>
    <row r="195" spans="1:24" s="59" customFormat="1" x14ac:dyDescent="0.25">
      <c r="A195" s="77"/>
      <c r="D195" s="60"/>
      <c r="E195" s="61"/>
      <c r="F195" s="61"/>
      <c r="G195" s="60"/>
      <c r="H195" s="62"/>
      <c r="I195" s="62"/>
      <c r="J195" s="62"/>
      <c r="K195" s="62"/>
      <c r="M195" s="63"/>
      <c r="N195" s="63"/>
      <c r="O195" s="64"/>
      <c r="P195" s="127"/>
      <c r="W195" s="64"/>
      <c r="X195" s="64"/>
    </row>
    <row r="196" spans="1:24" s="59" customFormat="1" x14ac:dyDescent="0.25">
      <c r="A196" s="77"/>
      <c r="D196" s="60"/>
      <c r="E196" s="61"/>
      <c r="F196" s="61"/>
      <c r="G196" s="60"/>
      <c r="H196" s="62"/>
      <c r="I196" s="62"/>
      <c r="J196" s="62"/>
      <c r="K196" s="62"/>
      <c r="M196" s="63"/>
      <c r="N196" s="63"/>
      <c r="O196" s="64"/>
      <c r="P196" s="127"/>
      <c r="W196" s="64"/>
      <c r="X196" s="64"/>
    </row>
    <row r="197" spans="1:24" s="59" customFormat="1" x14ac:dyDescent="0.25">
      <c r="A197" s="77"/>
      <c r="D197" s="60"/>
      <c r="E197" s="61"/>
      <c r="F197" s="61"/>
      <c r="G197" s="60"/>
      <c r="H197" s="62"/>
      <c r="I197" s="62"/>
      <c r="J197" s="62"/>
      <c r="K197" s="62"/>
      <c r="M197" s="63"/>
      <c r="N197" s="63"/>
      <c r="O197" s="64"/>
      <c r="P197" s="127"/>
      <c r="W197" s="64"/>
      <c r="X197" s="64"/>
    </row>
    <row r="198" spans="1:24" s="59" customFormat="1" x14ac:dyDescent="0.25">
      <c r="A198" s="77"/>
      <c r="D198" s="60"/>
      <c r="E198" s="61"/>
      <c r="F198" s="61"/>
      <c r="G198" s="60"/>
      <c r="H198" s="62"/>
      <c r="I198" s="62"/>
      <c r="J198" s="62"/>
      <c r="K198" s="62"/>
      <c r="M198" s="63"/>
      <c r="N198" s="63"/>
      <c r="O198" s="64"/>
      <c r="P198" s="127"/>
      <c r="W198" s="64"/>
      <c r="X198" s="64"/>
    </row>
    <row r="199" spans="1:24" s="59" customFormat="1" x14ac:dyDescent="0.25">
      <c r="A199" s="77"/>
      <c r="D199" s="60"/>
      <c r="E199" s="61"/>
      <c r="F199" s="61"/>
      <c r="G199" s="60"/>
      <c r="H199" s="62"/>
      <c r="I199" s="62"/>
      <c r="J199" s="62"/>
      <c r="K199" s="62"/>
      <c r="M199" s="63"/>
      <c r="N199" s="63"/>
      <c r="O199" s="64"/>
      <c r="P199" s="127"/>
      <c r="W199" s="64"/>
      <c r="X199" s="64"/>
    </row>
    <row r="200" spans="1:24" s="59" customFormat="1" x14ac:dyDescent="0.25">
      <c r="A200" s="77"/>
      <c r="D200" s="60"/>
      <c r="E200" s="61"/>
      <c r="F200" s="61"/>
      <c r="G200" s="60"/>
      <c r="H200" s="62"/>
      <c r="I200" s="62"/>
      <c r="J200" s="62"/>
      <c r="K200" s="62"/>
      <c r="M200" s="63"/>
      <c r="N200" s="63"/>
      <c r="O200" s="64"/>
      <c r="P200" s="127"/>
      <c r="W200" s="64"/>
      <c r="X200" s="64"/>
    </row>
    <row r="201" spans="1:24" s="59" customFormat="1" x14ac:dyDescent="0.25">
      <c r="A201" s="77"/>
      <c r="D201" s="60"/>
      <c r="E201" s="61"/>
      <c r="F201" s="61"/>
      <c r="G201" s="60"/>
      <c r="H201" s="62"/>
      <c r="I201" s="62"/>
      <c r="J201" s="62"/>
      <c r="K201" s="62"/>
      <c r="M201" s="63"/>
      <c r="N201" s="63"/>
      <c r="O201" s="64"/>
      <c r="P201" s="127"/>
      <c r="W201" s="64"/>
      <c r="X201" s="64"/>
    </row>
    <row r="202" spans="1:24" s="59" customFormat="1" x14ac:dyDescent="0.25">
      <c r="A202" s="77"/>
      <c r="D202" s="60"/>
      <c r="E202" s="61"/>
      <c r="F202" s="61"/>
      <c r="G202" s="60"/>
      <c r="H202" s="62"/>
      <c r="I202" s="62"/>
      <c r="J202" s="62"/>
      <c r="K202" s="62"/>
      <c r="M202" s="63"/>
      <c r="N202" s="63"/>
      <c r="O202" s="64"/>
      <c r="P202" s="127"/>
      <c r="W202" s="64"/>
      <c r="X202" s="64"/>
    </row>
    <row r="203" spans="1:24" s="59" customFormat="1" x14ac:dyDescent="0.25">
      <c r="A203" s="77"/>
      <c r="D203" s="60"/>
      <c r="E203" s="61"/>
      <c r="F203" s="61"/>
      <c r="G203" s="60"/>
      <c r="H203" s="62"/>
      <c r="I203" s="62"/>
      <c r="J203" s="62"/>
      <c r="K203" s="62"/>
      <c r="M203" s="63"/>
      <c r="N203" s="63"/>
      <c r="O203" s="64"/>
      <c r="P203" s="127"/>
      <c r="W203" s="64"/>
      <c r="X203" s="64"/>
    </row>
    <row r="204" spans="1:24" s="59" customFormat="1" x14ac:dyDescent="0.25">
      <c r="A204" s="77"/>
      <c r="D204" s="60"/>
      <c r="E204" s="61"/>
      <c r="F204" s="61"/>
      <c r="G204" s="60"/>
      <c r="H204" s="62"/>
      <c r="I204" s="62"/>
      <c r="J204" s="62"/>
      <c r="K204" s="62"/>
      <c r="M204" s="63"/>
      <c r="N204" s="63"/>
      <c r="O204" s="64"/>
      <c r="P204" s="127"/>
      <c r="W204" s="64"/>
      <c r="X204" s="64"/>
    </row>
    <row r="205" spans="1:24" s="59" customFormat="1" x14ac:dyDescent="0.25">
      <c r="A205" s="77"/>
      <c r="D205" s="60"/>
      <c r="E205" s="61"/>
      <c r="F205" s="61"/>
      <c r="G205" s="60"/>
      <c r="H205" s="62"/>
      <c r="I205" s="62"/>
      <c r="J205" s="62"/>
      <c r="K205" s="62"/>
      <c r="M205" s="63"/>
      <c r="N205" s="63"/>
      <c r="O205" s="64"/>
      <c r="P205" s="127"/>
      <c r="W205" s="64"/>
      <c r="X205" s="64"/>
    </row>
    <row r="206" spans="1:24" s="59" customFormat="1" x14ac:dyDescent="0.25">
      <c r="A206" s="77"/>
      <c r="D206" s="60"/>
      <c r="E206" s="61"/>
      <c r="F206" s="61"/>
      <c r="G206" s="60"/>
      <c r="H206" s="62"/>
      <c r="I206" s="62"/>
      <c r="J206" s="62"/>
      <c r="K206" s="62"/>
      <c r="M206" s="63"/>
      <c r="N206" s="63"/>
      <c r="O206" s="64"/>
      <c r="P206" s="127"/>
      <c r="W206" s="64"/>
      <c r="X206" s="64"/>
    </row>
    <row r="207" spans="1:24" s="59" customFormat="1" x14ac:dyDescent="0.25">
      <c r="A207" s="77"/>
      <c r="D207" s="60"/>
      <c r="E207" s="61"/>
      <c r="F207" s="61"/>
      <c r="G207" s="60"/>
      <c r="H207" s="62"/>
      <c r="I207" s="62"/>
      <c r="J207" s="62"/>
      <c r="K207" s="62"/>
      <c r="M207" s="63"/>
      <c r="N207" s="63"/>
      <c r="O207" s="64"/>
      <c r="P207" s="127"/>
      <c r="W207" s="64"/>
      <c r="X207" s="64"/>
    </row>
    <row r="208" spans="1:24" s="59" customFormat="1" x14ac:dyDescent="0.25">
      <c r="A208" s="77"/>
      <c r="D208" s="60"/>
      <c r="E208" s="61"/>
      <c r="F208" s="61"/>
      <c r="G208" s="60"/>
      <c r="H208" s="62"/>
      <c r="I208" s="62"/>
      <c r="J208" s="62"/>
      <c r="K208" s="62"/>
      <c r="M208" s="63"/>
      <c r="N208" s="63"/>
      <c r="O208" s="64"/>
      <c r="P208" s="127"/>
      <c r="W208" s="64"/>
      <c r="X208" s="64"/>
    </row>
    <row r="209" spans="1:24" s="59" customFormat="1" x14ac:dyDescent="0.25">
      <c r="A209" s="77"/>
      <c r="D209" s="60"/>
      <c r="E209" s="61"/>
      <c r="F209" s="61"/>
      <c r="G209" s="60"/>
      <c r="H209" s="62"/>
      <c r="I209" s="62"/>
      <c r="J209" s="62"/>
      <c r="K209" s="62"/>
      <c r="M209" s="63"/>
      <c r="N209" s="63"/>
      <c r="O209" s="64"/>
      <c r="P209" s="127"/>
      <c r="W209" s="64"/>
      <c r="X209" s="64"/>
    </row>
    <row r="210" spans="1:24" s="59" customFormat="1" x14ac:dyDescent="0.25">
      <c r="A210" s="77"/>
      <c r="D210" s="60"/>
      <c r="E210" s="61"/>
      <c r="F210" s="61"/>
      <c r="G210" s="60"/>
      <c r="H210" s="62"/>
      <c r="I210" s="62"/>
      <c r="J210" s="62"/>
      <c r="K210" s="62"/>
      <c r="M210" s="63"/>
      <c r="N210" s="63"/>
      <c r="O210" s="64"/>
      <c r="P210" s="127"/>
      <c r="W210" s="64"/>
      <c r="X210" s="64"/>
    </row>
    <row r="211" spans="1:24" s="59" customFormat="1" x14ac:dyDescent="0.25">
      <c r="A211" s="77"/>
      <c r="D211" s="60"/>
      <c r="E211" s="61"/>
      <c r="F211" s="61"/>
      <c r="G211" s="60"/>
      <c r="H211" s="62"/>
      <c r="I211" s="62"/>
      <c r="J211" s="62"/>
      <c r="K211" s="62"/>
      <c r="M211" s="63"/>
      <c r="N211" s="63"/>
      <c r="O211" s="64"/>
      <c r="P211" s="127"/>
      <c r="W211" s="64"/>
      <c r="X211" s="64"/>
    </row>
    <row r="212" spans="1:24" s="59" customFormat="1" x14ac:dyDescent="0.25">
      <c r="A212" s="77"/>
      <c r="D212" s="60"/>
      <c r="E212" s="61"/>
      <c r="F212" s="61"/>
      <c r="G212" s="60"/>
      <c r="H212" s="62"/>
      <c r="I212" s="62"/>
      <c r="J212" s="62"/>
      <c r="K212" s="62"/>
      <c r="M212" s="63"/>
      <c r="N212" s="63"/>
      <c r="O212" s="64"/>
      <c r="P212" s="127"/>
      <c r="W212" s="64"/>
      <c r="X212" s="64"/>
    </row>
    <row r="213" spans="1:24" s="59" customFormat="1" x14ac:dyDescent="0.25">
      <c r="A213" s="77"/>
      <c r="D213" s="60"/>
      <c r="E213" s="61"/>
      <c r="F213" s="61"/>
      <c r="G213" s="60"/>
      <c r="H213" s="62"/>
      <c r="I213" s="62"/>
      <c r="J213" s="62"/>
      <c r="K213" s="62"/>
      <c r="M213" s="63"/>
      <c r="N213" s="63"/>
      <c r="O213" s="64"/>
      <c r="P213" s="127"/>
      <c r="W213" s="64"/>
      <c r="X213" s="64"/>
    </row>
    <row r="214" spans="1:24" s="59" customFormat="1" x14ac:dyDescent="0.25">
      <c r="A214" s="77"/>
      <c r="D214" s="60"/>
      <c r="E214" s="61"/>
      <c r="F214" s="61"/>
      <c r="G214" s="60"/>
      <c r="H214" s="62"/>
      <c r="I214" s="62"/>
      <c r="J214" s="62"/>
      <c r="K214" s="62"/>
      <c r="M214" s="63"/>
      <c r="N214" s="63"/>
      <c r="O214" s="64"/>
      <c r="P214" s="127"/>
      <c r="W214" s="64"/>
      <c r="X214" s="64"/>
    </row>
    <row r="215" spans="1:24" s="59" customFormat="1" x14ac:dyDescent="0.25">
      <c r="A215" s="77"/>
      <c r="D215" s="60"/>
      <c r="E215" s="61"/>
      <c r="F215" s="61"/>
      <c r="G215" s="60"/>
      <c r="H215" s="62"/>
      <c r="I215" s="62"/>
      <c r="J215" s="62"/>
      <c r="K215" s="62"/>
      <c r="M215" s="63"/>
      <c r="N215" s="63"/>
      <c r="O215" s="64"/>
      <c r="P215" s="127"/>
      <c r="W215" s="64"/>
      <c r="X215" s="64"/>
    </row>
    <row r="216" spans="1:24" s="59" customFormat="1" x14ac:dyDescent="0.25">
      <c r="A216" s="77"/>
      <c r="D216" s="60"/>
      <c r="E216" s="61"/>
      <c r="F216" s="61"/>
      <c r="G216" s="60"/>
      <c r="H216" s="62"/>
      <c r="I216" s="62"/>
      <c r="J216" s="62"/>
      <c r="K216" s="62"/>
      <c r="M216" s="63"/>
      <c r="N216" s="63"/>
      <c r="O216" s="64"/>
      <c r="P216" s="127"/>
      <c r="W216" s="64"/>
      <c r="X216" s="64"/>
    </row>
    <row r="217" spans="1:24" s="59" customFormat="1" x14ac:dyDescent="0.25">
      <c r="A217" s="77"/>
      <c r="D217" s="60"/>
      <c r="E217" s="61"/>
      <c r="F217" s="61"/>
      <c r="G217" s="60"/>
      <c r="H217" s="62"/>
      <c r="I217" s="62"/>
      <c r="J217" s="62"/>
      <c r="K217" s="62"/>
      <c r="M217" s="63"/>
      <c r="N217" s="63"/>
      <c r="O217" s="64"/>
      <c r="P217" s="127"/>
      <c r="W217" s="64"/>
      <c r="X217" s="64"/>
    </row>
    <row r="218" spans="1:24" s="59" customFormat="1" x14ac:dyDescent="0.25">
      <c r="A218" s="77"/>
      <c r="D218" s="60"/>
      <c r="E218" s="61"/>
      <c r="F218" s="61"/>
      <c r="G218" s="60"/>
      <c r="H218" s="62"/>
      <c r="I218" s="62"/>
      <c r="J218" s="62"/>
      <c r="K218" s="62"/>
      <c r="M218" s="63"/>
      <c r="N218" s="63"/>
      <c r="O218" s="64"/>
      <c r="P218" s="127"/>
      <c r="W218" s="64"/>
      <c r="X218" s="64"/>
    </row>
    <row r="219" spans="1:24" s="59" customFormat="1" x14ac:dyDescent="0.25">
      <c r="A219" s="77"/>
      <c r="D219" s="60"/>
      <c r="E219" s="61"/>
      <c r="F219" s="61"/>
      <c r="G219" s="60"/>
      <c r="H219" s="62"/>
      <c r="I219" s="62"/>
      <c r="J219" s="62"/>
      <c r="K219" s="62"/>
      <c r="M219" s="63"/>
      <c r="N219" s="63"/>
      <c r="O219" s="64"/>
      <c r="P219" s="127"/>
      <c r="W219" s="64"/>
      <c r="X219" s="64"/>
    </row>
    <row r="220" spans="1:24" s="59" customFormat="1" x14ac:dyDescent="0.25">
      <c r="A220" s="77"/>
      <c r="D220" s="60"/>
      <c r="E220" s="61"/>
      <c r="F220" s="61"/>
      <c r="G220" s="60"/>
      <c r="H220" s="62"/>
      <c r="I220" s="62"/>
      <c r="J220" s="62"/>
      <c r="K220" s="62"/>
      <c r="M220" s="63"/>
      <c r="N220" s="63"/>
      <c r="O220" s="64"/>
      <c r="P220" s="127"/>
      <c r="W220" s="64"/>
      <c r="X220" s="64"/>
    </row>
    <row r="221" spans="1:24" s="59" customFormat="1" x14ac:dyDescent="0.25">
      <c r="A221" s="77"/>
      <c r="D221" s="60"/>
      <c r="E221" s="61"/>
      <c r="F221" s="61"/>
      <c r="G221" s="60"/>
      <c r="H221" s="62"/>
      <c r="I221" s="62"/>
      <c r="J221" s="62"/>
      <c r="K221" s="62"/>
      <c r="M221" s="63"/>
      <c r="N221" s="63"/>
      <c r="O221" s="64"/>
      <c r="P221" s="127"/>
      <c r="W221" s="64"/>
      <c r="X221" s="64"/>
    </row>
    <row r="222" spans="1:24" s="59" customFormat="1" x14ac:dyDescent="0.25">
      <c r="A222" s="77"/>
      <c r="D222" s="60"/>
      <c r="E222" s="61"/>
      <c r="F222" s="61"/>
      <c r="G222" s="60"/>
      <c r="H222" s="62"/>
      <c r="I222" s="62"/>
      <c r="J222" s="62"/>
      <c r="K222" s="62"/>
      <c r="M222" s="63"/>
      <c r="N222" s="63"/>
      <c r="O222" s="64"/>
      <c r="P222" s="127"/>
      <c r="W222" s="64"/>
      <c r="X222" s="64"/>
    </row>
    <row r="223" spans="1:24" s="59" customFormat="1" x14ac:dyDescent="0.25">
      <c r="A223" s="77"/>
      <c r="D223" s="60"/>
      <c r="E223" s="61"/>
      <c r="F223" s="61"/>
      <c r="G223" s="60"/>
      <c r="H223" s="62"/>
      <c r="I223" s="62"/>
      <c r="J223" s="62"/>
      <c r="K223" s="62"/>
      <c r="M223" s="63"/>
      <c r="N223" s="63"/>
      <c r="O223" s="64"/>
      <c r="P223" s="127"/>
      <c r="W223" s="64"/>
      <c r="X223" s="64"/>
    </row>
    <row r="224" spans="1:24" s="59" customFormat="1" x14ac:dyDescent="0.25">
      <c r="A224" s="77"/>
      <c r="D224" s="60"/>
      <c r="E224" s="61"/>
      <c r="F224" s="61"/>
      <c r="G224" s="60"/>
      <c r="H224" s="62"/>
      <c r="I224" s="62"/>
      <c r="J224" s="62"/>
      <c r="K224" s="62"/>
      <c r="M224" s="63"/>
      <c r="N224" s="63"/>
      <c r="O224" s="64"/>
      <c r="P224" s="127"/>
      <c r="W224" s="64"/>
      <c r="X224" s="64"/>
    </row>
    <row r="225" spans="1:24" s="59" customFormat="1" x14ac:dyDescent="0.25">
      <c r="A225" s="77"/>
      <c r="D225" s="60"/>
      <c r="E225" s="61"/>
      <c r="F225" s="61"/>
      <c r="G225" s="60"/>
      <c r="H225" s="62"/>
      <c r="I225" s="62"/>
      <c r="J225" s="62"/>
      <c r="K225" s="62"/>
      <c r="M225" s="63"/>
      <c r="N225" s="63"/>
      <c r="O225" s="64"/>
      <c r="P225" s="127"/>
      <c r="W225" s="64"/>
      <c r="X225" s="64"/>
    </row>
    <row r="226" spans="1:24" s="59" customFormat="1" x14ac:dyDescent="0.25">
      <c r="A226" s="77"/>
      <c r="D226" s="60"/>
      <c r="E226" s="61"/>
      <c r="F226" s="61"/>
      <c r="G226" s="60"/>
      <c r="H226" s="62"/>
      <c r="I226" s="62"/>
      <c r="J226" s="62"/>
      <c r="K226" s="62"/>
      <c r="M226" s="63"/>
      <c r="N226" s="63"/>
      <c r="O226" s="64"/>
      <c r="P226" s="127"/>
      <c r="W226" s="64"/>
      <c r="X226" s="64"/>
    </row>
    <row r="227" spans="1:24" s="59" customFormat="1" x14ac:dyDescent="0.25">
      <c r="A227" s="77"/>
      <c r="D227" s="60"/>
      <c r="E227" s="61"/>
      <c r="F227" s="61"/>
      <c r="G227" s="60"/>
      <c r="H227" s="62"/>
      <c r="I227" s="62"/>
      <c r="J227" s="62"/>
      <c r="K227" s="62"/>
      <c r="M227" s="63"/>
      <c r="N227" s="63"/>
      <c r="O227" s="64"/>
      <c r="P227" s="127"/>
      <c r="W227" s="64"/>
      <c r="X227" s="64"/>
    </row>
    <row r="228" spans="1:24" s="59" customFormat="1" x14ac:dyDescent="0.25">
      <c r="A228" s="77"/>
      <c r="D228" s="60"/>
      <c r="E228" s="61"/>
      <c r="F228" s="61"/>
      <c r="G228" s="60"/>
      <c r="H228" s="62"/>
      <c r="I228" s="62"/>
      <c r="J228" s="62"/>
      <c r="K228" s="62"/>
      <c r="M228" s="63"/>
      <c r="N228" s="63"/>
      <c r="O228" s="64"/>
      <c r="P228" s="127"/>
      <c r="W228" s="64"/>
      <c r="X228" s="64"/>
    </row>
    <row r="229" spans="1:24" s="59" customFormat="1" x14ac:dyDescent="0.25">
      <c r="A229" s="77"/>
      <c r="D229" s="60"/>
      <c r="E229" s="61"/>
      <c r="F229" s="61"/>
      <c r="G229" s="60"/>
      <c r="H229" s="62"/>
      <c r="I229" s="62"/>
      <c r="J229" s="62"/>
      <c r="K229" s="62"/>
      <c r="M229" s="63"/>
      <c r="N229" s="63"/>
      <c r="O229" s="64"/>
      <c r="P229" s="127"/>
      <c r="W229" s="64"/>
      <c r="X229" s="64"/>
    </row>
    <row r="230" spans="1:24" s="59" customFormat="1" x14ac:dyDescent="0.25">
      <c r="A230" s="77"/>
      <c r="D230" s="60"/>
      <c r="E230" s="61"/>
      <c r="F230" s="61"/>
      <c r="G230" s="60"/>
      <c r="H230" s="62"/>
      <c r="I230" s="62"/>
      <c r="J230" s="62"/>
      <c r="K230" s="62"/>
      <c r="M230" s="63"/>
      <c r="N230" s="63"/>
      <c r="O230" s="64"/>
      <c r="P230" s="127"/>
      <c r="W230" s="64"/>
      <c r="X230" s="64"/>
    </row>
    <row r="231" spans="1:24" s="59" customFormat="1" x14ac:dyDescent="0.25">
      <c r="A231" s="77"/>
      <c r="D231" s="60"/>
      <c r="E231" s="61"/>
      <c r="F231" s="61"/>
      <c r="G231" s="60"/>
      <c r="H231" s="62"/>
      <c r="I231" s="62"/>
      <c r="J231" s="62"/>
      <c r="K231" s="62"/>
      <c r="M231" s="63"/>
      <c r="N231" s="63"/>
      <c r="O231" s="64"/>
      <c r="P231" s="127"/>
      <c r="W231" s="64"/>
      <c r="X231" s="64"/>
    </row>
    <row r="232" spans="1:24" s="59" customFormat="1" x14ac:dyDescent="0.25">
      <c r="A232" s="77"/>
      <c r="D232" s="60"/>
      <c r="E232" s="61"/>
      <c r="F232" s="61"/>
      <c r="G232" s="60"/>
      <c r="H232" s="62"/>
      <c r="I232" s="62"/>
      <c r="J232" s="62"/>
      <c r="K232" s="62"/>
      <c r="M232" s="63"/>
      <c r="N232" s="63"/>
      <c r="O232" s="64"/>
      <c r="P232" s="127"/>
      <c r="W232" s="64"/>
      <c r="X232" s="64"/>
    </row>
    <row r="233" spans="1:24" s="59" customFormat="1" x14ac:dyDescent="0.25">
      <c r="A233" s="77"/>
      <c r="D233" s="60"/>
      <c r="E233" s="61"/>
      <c r="F233" s="61"/>
      <c r="G233" s="60"/>
      <c r="H233" s="62"/>
      <c r="I233" s="62"/>
      <c r="J233" s="62"/>
      <c r="K233" s="62"/>
      <c r="M233" s="63"/>
      <c r="N233" s="63"/>
      <c r="O233" s="64"/>
      <c r="P233" s="127"/>
      <c r="W233" s="64"/>
      <c r="X233" s="64"/>
    </row>
    <row r="234" spans="1:24" s="59" customFormat="1" x14ac:dyDescent="0.25">
      <c r="A234" s="77"/>
      <c r="D234" s="60"/>
      <c r="E234" s="61"/>
      <c r="F234" s="61"/>
      <c r="G234" s="60"/>
      <c r="H234" s="62"/>
      <c r="I234" s="62"/>
      <c r="J234" s="62"/>
      <c r="K234" s="62"/>
      <c r="M234" s="63"/>
      <c r="N234" s="63"/>
      <c r="O234" s="64"/>
      <c r="P234" s="127"/>
      <c r="W234" s="64"/>
      <c r="X234" s="64"/>
    </row>
    <row r="235" spans="1:24" s="59" customFormat="1" x14ac:dyDescent="0.25">
      <c r="A235" s="77"/>
      <c r="D235" s="60"/>
      <c r="E235" s="61"/>
      <c r="F235" s="61"/>
      <c r="G235" s="60"/>
      <c r="H235" s="62"/>
      <c r="I235" s="62"/>
      <c r="J235" s="62"/>
      <c r="K235" s="62"/>
      <c r="M235" s="63"/>
      <c r="N235" s="63"/>
      <c r="O235" s="64"/>
      <c r="P235" s="127"/>
      <c r="W235" s="64"/>
      <c r="X235" s="64"/>
    </row>
    <row r="236" spans="1:24" s="59" customFormat="1" x14ac:dyDescent="0.25">
      <c r="A236" s="77"/>
      <c r="D236" s="60"/>
      <c r="E236" s="61"/>
      <c r="F236" s="61"/>
      <c r="G236" s="60"/>
      <c r="H236" s="62"/>
      <c r="I236" s="62"/>
      <c r="J236" s="62"/>
      <c r="K236" s="62"/>
      <c r="M236" s="63"/>
      <c r="N236" s="63"/>
      <c r="O236" s="64"/>
      <c r="P236" s="127"/>
      <c r="W236" s="64"/>
      <c r="X236" s="64"/>
    </row>
    <row r="237" spans="1:24" s="59" customFormat="1" x14ac:dyDescent="0.25">
      <c r="A237" s="77"/>
      <c r="D237" s="60"/>
      <c r="E237" s="61"/>
      <c r="F237" s="61"/>
      <c r="G237" s="60"/>
      <c r="H237" s="62"/>
      <c r="I237" s="62"/>
      <c r="J237" s="62"/>
      <c r="K237" s="62"/>
      <c r="M237" s="63"/>
      <c r="N237" s="63"/>
      <c r="O237" s="64"/>
      <c r="P237" s="127"/>
      <c r="W237" s="64"/>
      <c r="X237" s="64"/>
    </row>
    <row r="238" spans="1:24" s="59" customFormat="1" x14ac:dyDescent="0.25">
      <c r="A238" s="77"/>
      <c r="D238" s="60"/>
      <c r="E238" s="61"/>
      <c r="F238" s="61"/>
      <c r="G238" s="60"/>
      <c r="H238" s="62"/>
      <c r="I238" s="62"/>
      <c r="J238" s="62"/>
      <c r="K238" s="62"/>
      <c r="M238" s="63"/>
      <c r="N238" s="63"/>
      <c r="O238" s="64"/>
      <c r="P238" s="127"/>
      <c r="W238" s="64"/>
      <c r="X238" s="64"/>
    </row>
    <row r="239" spans="1:24" s="59" customFormat="1" x14ac:dyDescent="0.25">
      <c r="A239" s="77"/>
      <c r="D239" s="60"/>
      <c r="E239" s="61"/>
      <c r="F239" s="61"/>
      <c r="G239" s="60"/>
      <c r="H239" s="62"/>
      <c r="I239" s="62"/>
      <c r="J239" s="62"/>
      <c r="K239" s="62"/>
      <c r="M239" s="63"/>
      <c r="N239" s="63"/>
      <c r="O239" s="64"/>
      <c r="P239" s="127"/>
      <c r="W239" s="64"/>
      <c r="X239" s="64"/>
    </row>
    <row r="240" spans="1:24" s="59" customFormat="1" x14ac:dyDescent="0.25">
      <c r="A240" s="77"/>
      <c r="D240" s="60"/>
      <c r="E240" s="61"/>
      <c r="F240" s="61"/>
      <c r="G240" s="60"/>
      <c r="H240" s="62"/>
      <c r="I240" s="62"/>
      <c r="J240" s="62"/>
      <c r="K240" s="62"/>
      <c r="M240" s="63"/>
      <c r="N240" s="63"/>
      <c r="O240" s="64"/>
      <c r="P240" s="127"/>
      <c r="W240" s="64"/>
      <c r="X240" s="64"/>
    </row>
    <row r="241" spans="1:24" s="59" customFormat="1" x14ac:dyDescent="0.25">
      <c r="A241" s="77"/>
      <c r="D241" s="60"/>
      <c r="E241" s="61"/>
      <c r="F241" s="61"/>
      <c r="G241" s="60"/>
      <c r="H241" s="62"/>
      <c r="I241" s="62"/>
      <c r="J241" s="62"/>
      <c r="K241" s="62"/>
      <c r="M241" s="63"/>
      <c r="N241" s="63"/>
      <c r="O241" s="64"/>
      <c r="P241" s="127"/>
      <c r="W241" s="64"/>
      <c r="X241" s="64"/>
    </row>
    <row r="242" spans="1:24" s="59" customFormat="1" x14ac:dyDescent="0.25">
      <c r="A242" s="77"/>
      <c r="D242" s="60"/>
      <c r="E242" s="61"/>
      <c r="F242" s="61"/>
      <c r="G242" s="60"/>
      <c r="H242" s="62"/>
      <c r="I242" s="62"/>
      <c r="J242" s="62"/>
      <c r="K242" s="62"/>
      <c r="M242" s="63"/>
      <c r="N242" s="63"/>
      <c r="O242" s="64"/>
      <c r="P242" s="127"/>
      <c r="W242" s="64"/>
      <c r="X242" s="64"/>
    </row>
    <row r="243" spans="1:24" s="59" customFormat="1" x14ac:dyDescent="0.25">
      <c r="A243" s="77"/>
      <c r="D243" s="60"/>
      <c r="E243" s="61"/>
      <c r="F243" s="61"/>
      <c r="G243" s="60"/>
      <c r="H243" s="62"/>
      <c r="I243" s="62"/>
      <c r="J243" s="62"/>
      <c r="K243" s="62"/>
      <c r="M243" s="63"/>
      <c r="N243" s="63"/>
      <c r="O243" s="64"/>
      <c r="P243" s="127"/>
      <c r="W243" s="64"/>
      <c r="X243" s="64"/>
    </row>
    <row r="244" spans="1:24" s="59" customFormat="1" x14ac:dyDescent="0.25">
      <c r="A244" s="77"/>
      <c r="D244" s="60"/>
      <c r="E244" s="61"/>
      <c r="F244" s="61"/>
      <c r="G244" s="60"/>
      <c r="H244" s="62"/>
      <c r="I244" s="62"/>
      <c r="J244" s="62"/>
      <c r="K244" s="62"/>
      <c r="M244" s="63"/>
      <c r="N244" s="63"/>
      <c r="O244" s="64"/>
      <c r="P244" s="127"/>
      <c r="W244" s="64"/>
      <c r="X244" s="64"/>
    </row>
    <row r="245" spans="1:24" s="59" customFormat="1" x14ac:dyDescent="0.25">
      <c r="A245" s="77"/>
      <c r="D245" s="60"/>
      <c r="E245" s="61"/>
      <c r="F245" s="61"/>
      <c r="G245" s="60"/>
      <c r="H245" s="62"/>
      <c r="I245" s="62"/>
      <c r="J245" s="62"/>
      <c r="K245" s="62"/>
      <c r="M245" s="63"/>
      <c r="N245" s="63"/>
      <c r="O245" s="64"/>
      <c r="P245" s="127"/>
      <c r="W245" s="64"/>
      <c r="X245" s="64"/>
    </row>
    <row r="246" spans="1:24" s="59" customFormat="1" x14ac:dyDescent="0.25">
      <c r="A246" s="77"/>
      <c r="D246" s="60"/>
      <c r="E246" s="61"/>
      <c r="F246" s="61"/>
      <c r="G246" s="60"/>
      <c r="H246" s="62"/>
      <c r="I246" s="62"/>
      <c r="J246" s="62"/>
      <c r="K246" s="62"/>
      <c r="M246" s="63"/>
      <c r="N246" s="63"/>
      <c r="O246" s="64"/>
      <c r="P246" s="127"/>
      <c r="W246" s="64"/>
      <c r="X246" s="64"/>
    </row>
    <row r="247" spans="1:24" s="59" customFormat="1" x14ac:dyDescent="0.25">
      <c r="A247" s="77"/>
      <c r="D247" s="60"/>
      <c r="E247" s="61"/>
      <c r="F247" s="61"/>
      <c r="G247" s="60"/>
      <c r="H247" s="62"/>
      <c r="I247" s="62"/>
      <c r="J247" s="62"/>
      <c r="K247" s="62"/>
      <c r="M247" s="63"/>
      <c r="N247" s="63"/>
      <c r="O247" s="64"/>
      <c r="P247" s="127"/>
      <c r="W247" s="64"/>
      <c r="X247" s="64"/>
    </row>
    <row r="248" spans="1:24" s="59" customFormat="1" x14ac:dyDescent="0.25">
      <c r="A248" s="77"/>
      <c r="D248" s="60"/>
      <c r="E248" s="61"/>
      <c r="F248" s="61"/>
      <c r="G248" s="60"/>
      <c r="H248" s="62"/>
      <c r="I248" s="62"/>
      <c r="J248" s="62"/>
      <c r="K248" s="62"/>
      <c r="M248" s="63"/>
      <c r="N248" s="63"/>
      <c r="O248" s="64"/>
      <c r="P248" s="127"/>
      <c r="W248" s="64"/>
      <c r="X248" s="64"/>
    </row>
    <row r="249" spans="1:24" s="59" customFormat="1" x14ac:dyDescent="0.25">
      <c r="A249" s="77"/>
      <c r="D249" s="60"/>
      <c r="E249" s="61"/>
      <c r="F249" s="61"/>
      <c r="G249" s="60"/>
      <c r="H249" s="62"/>
      <c r="I249" s="62"/>
      <c r="J249" s="62"/>
      <c r="K249" s="62"/>
      <c r="M249" s="63"/>
      <c r="N249" s="63"/>
      <c r="O249" s="64"/>
      <c r="P249" s="127"/>
      <c r="W249" s="64"/>
      <c r="X249" s="64"/>
    </row>
    <row r="250" spans="1:24" s="59" customFormat="1" x14ac:dyDescent="0.25">
      <c r="A250" s="77"/>
      <c r="D250" s="60"/>
      <c r="E250" s="61"/>
      <c r="F250" s="61"/>
      <c r="G250" s="60"/>
      <c r="H250" s="62"/>
      <c r="I250" s="62"/>
      <c r="J250" s="62"/>
      <c r="K250" s="62"/>
      <c r="M250" s="63"/>
      <c r="N250" s="63"/>
      <c r="O250" s="64"/>
      <c r="P250" s="127"/>
      <c r="W250" s="64"/>
      <c r="X250" s="64"/>
    </row>
    <row r="251" spans="1:24" s="59" customFormat="1" x14ac:dyDescent="0.25">
      <c r="A251" s="77"/>
      <c r="D251" s="60"/>
      <c r="E251" s="61"/>
      <c r="F251" s="61"/>
      <c r="G251" s="60"/>
      <c r="H251" s="62"/>
      <c r="I251" s="62"/>
      <c r="J251" s="62"/>
      <c r="K251" s="62"/>
      <c r="M251" s="63"/>
      <c r="N251" s="63"/>
      <c r="O251" s="64"/>
      <c r="P251" s="127"/>
      <c r="W251" s="64"/>
      <c r="X251" s="64"/>
    </row>
    <row r="252" spans="1:24" s="59" customFormat="1" x14ac:dyDescent="0.25">
      <c r="A252" s="77"/>
      <c r="D252" s="60"/>
      <c r="E252" s="61"/>
      <c r="F252" s="61"/>
      <c r="G252" s="60"/>
      <c r="H252" s="62"/>
      <c r="I252" s="62"/>
      <c r="J252" s="62"/>
      <c r="K252" s="62"/>
      <c r="M252" s="63"/>
      <c r="N252" s="63"/>
      <c r="O252" s="64"/>
      <c r="P252" s="127"/>
      <c r="W252" s="64"/>
      <c r="X252" s="64"/>
    </row>
    <row r="253" spans="1:24" s="59" customFormat="1" x14ac:dyDescent="0.25">
      <c r="A253" s="77"/>
      <c r="D253" s="60"/>
      <c r="E253" s="61"/>
      <c r="F253" s="61"/>
      <c r="G253" s="60"/>
      <c r="H253" s="62"/>
      <c r="I253" s="62"/>
      <c r="J253" s="62"/>
      <c r="K253" s="62"/>
      <c r="M253" s="63"/>
      <c r="N253" s="63"/>
      <c r="O253" s="64"/>
      <c r="P253" s="127"/>
      <c r="W253" s="64"/>
      <c r="X253" s="64"/>
    </row>
    <row r="254" spans="1:24" s="59" customFormat="1" x14ac:dyDescent="0.25">
      <c r="A254" s="77"/>
      <c r="D254" s="60"/>
      <c r="E254" s="61"/>
      <c r="F254" s="61"/>
      <c r="G254" s="60"/>
      <c r="H254" s="62"/>
      <c r="I254" s="62"/>
      <c r="J254" s="62"/>
      <c r="K254" s="62"/>
      <c r="M254" s="63"/>
      <c r="N254" s="63"/>
      <c r="O254" s="64"/>
      <c r="P254" s="127"/>
      <c r="W254" s="64"/>
      <c r="X254" s="64"/>
    </row>
    <row r="255" spans="1:24" s="59" customFormat="1" x14ac:dyDescent="0.25">
      <c r="A255" s="77"/>
      <c r="D255" s="60"/>
      <c r="E255" s="61"/>
      <c r="F255" s="61"/>
      <c r="G255" s="60"/>
      <c r="H255" s="62"/>
      <c r="I255" s="62"/>
      <c r="J255" s="62"/>
      <c r="K255" s="62"/>
      <c r="M255" s="63"/>
      <c r="N255" s="63"/>
      <c r="O255" s="64"/>
      <c r="P255" s="127"/>
      <c r="W255" s="64"/>
      <c r="X255" s="64"/>
    </row>
    <row r="256" spans="1:24" s="59" customFormat="1" x14ac:dyDescent="0.25">
      <c r="A256" s="77"/>
      <c r="D256" s="60"/>
      <c r="E256" s="61"/>
      <c r="F256" s="61"/>
      <c r="G256" s="60"/>
      <c r="H256" s="62"/>
      <c r="I256" s="62"/>
      <c r="J256" s="62"/>
      <c r="K256" s="62"/>
      <c r="M256" s="63"/>
      <c r="N256" s="63"/>
      <c r="O256" s="64"/>
      <c r="P256" s="127"/>
      <c r="W256" s="64"/>
      <c r="X256" s="64"/>
    </row>
    <row r="257" spans="1:24" s="59" customFormat="1" x14ac:dyDescent="0.25">
      <c r="A257" s="77"/>
      <c r="D257" s="60"/>
      <c r="E257" s="61"/>
      <c r="F257" s="61"/>
      <c r="G257" s="60"/>
      <c r="H257" s="62"/>
      <c r="I257" s="62"/>
      <c r="J257" s="62"/>
      <c r="K257" s="62"/>
      <c r="M257" s="63"/>
      <c r="N257" s="63"/>
      <c r="O257" s="64"/>
      <c r="P257" s="127"/>
      <c r="W257" s="64"/>
      <c r="X257" s="64"/>
    </row>
    <row r="258" spans="1:24" s="59" customFormat="1" x14ac:dyDescent="0.25">
      <c r="A258" s="77"/>
      <c r="D258" s="60"/>
      <c r="E258" s="61"/>
      <c r="F258" s="61"/>
      <c r="G258" s="60"/>
      <c r="H258" s="62"/>
      <c r="I258" s="62"/>
      <c r="J258" s="62"/>
      <c r="K258" s="62"/>
      <c r="M258" s="63"/>
      <c r="N258" s="63"/>
      <c r="O258" s="64"/>
      <c r="P258" s="127"/>
      <c r="W258" s="64"/>
      <c r="X258" s="64"/>
    </row>
    <row r="259" spans="1:24" s="59" customFormat="1" x14ac:dyDescent="0.25">
      <c r="A259" s="77"/>
      <c r="D259" s="60"/>
      <c r="E259" s="61"/>
      <c r="F259" s="61"/>
      <c r="G259" s="60"/>
      <c r="H259" s="62"/>
      <c r="I259" s="62"/>
      <c r="J259" s="62"/>
      <c r="K259" s="62"/>
      <c r="M259" s="63"/>
      <c r="N259" s="63"/>
      <c r="O259" s="64"/>
      <c r="P259" s="127"/>
      <c r="W259" s="64"/>
      <c r="X259" s="64"/>
    </row>
    <row r="260" spans="1:24" s="59" customFormat="1" x14ac:dyDescent="0.25">
      <c r="A260" s="77"/>
      <c r="D260" s="60"/>
      <c r="E260" s="61"/>
      <c r="F260" s="61"/>
      <c r="G260" s="60"/>
      <c r="H260" s="62"/>
      <c r="I260" s="62"/>
      <c r="J260" s="62"/>
      <c r="K260" s="62"/>
      <c r="M260" s="63"/>
      <c r="N260" s="63"/>
      <c r="O260" s="64"/>
      <c r="P260" s="127"/>
      <c r="W260" s="64"/>
      <c r="X260" s="64"/>
    </row>
    <row r="261" spans="1:24" s="59" customFormat="1" x14ac:dyDescent="0.25">
      <c r="A261" s="77"/>
      <c r="D261" s="60"/>
      <c r="E261" s="61"/>
      <c r="F261" s="61"/>
      <c r="G261" s="60"/>
      <c r="H261" s="62"/>
      <c r="I261" s="62"/>
      <c r="J261" s="62"/>
      <c r="K261" s="62"/>
      <c r="M261" s="63"/>
      <c r="N261" s="63"/>
      <c r="O261" s="64"/>
      <c r="P261" s="127"/>
      <c r="W261" s="64"/>
      <c r="X261" s="64"/>
    </row>
    <row r="262" spans="1:24" s="59" customFormat="1" x14ac:dyDescent="0.25">
      <c r="A262" s="77"/>
      <c r="D262" s="60"/>
      <c r="E262" s="61"/>
      <c r="F262" s="61"/>
      <c r="G262" s="60"/>
      <c r="H262" s="62"/>
      <c r="I262" s="62"/>
      <c r="J262" s="62"/>
      <c r="K262" s="62"/>
      <c r="M262" s="63"/>
      <c r="N262" s="63"/>
      <c r="O262" s="64"/>
      <c r="P262" s="127"/>
      <c r="W262" s="64"/>
      <c r="X262" s="64"/>
    </row>
    <row r="263" spans="1:24" s="59" customFormat="1" x14ac:dyDescent="0.25">
      <c r="A263" s="77"/>
      <c r="D263" s="60"/>
      <c r="E263" s="61"/>
      <c r="F263" s="61"/>
      <c r="G263" s="60"/>
      <c r="H263" s="62"/>
      <c r="I263" s="62"/>
      <c r="J263" s="62"/>
      <c r="K263" s="62"/>
      <c r="M263" s="63"/>
      <c r="N263" s="63"/>
      <c r="O263" s="64"/>
      <c r="P263" s="127"/>
      <c r="W263" s="64"/>
      <c r="X263" s="64"/>
    </row>
    <row r="264" spans="1:24" s="59" customFormat="1" x14ac:dyDescent="0.25">
      <c r="A264" s="77"/>
      <c r="D264" s="60"/>
      <c r="E264" s="61"/>
      <c r="F264" s="61"/>
      <c r="G264" s="60"/>
      <c r="H264" s="62"/>
      <c r="I264" s="62"/>
      <c r="J264" s="62"/>
      <c r="K264" s="62"/>
      <c r="M264" s="63"/>
      <c r="N264" s="63"/>
      <c r="O264" s="64"/>
      <c r="P264" s="127"/>
      <c r="W264" s="64"/>
      <c r="X264" s="64"/>
    </row>
    <row r="265" spans="1:24" s="59" customFormat="1" x14ac:dyDescent="0.25">
      <c r="A265" s="77"/>
      <c r="D265" s="60"/>
      <c r="E265" s="61"/>
      <c r="F265" s="61"/>
      <c r="G265" s="60"/>
      <c r="H265" s="62"/>
      <c r="I265" s="62"/>
      <c r="J265" s="62"/>
      <c r="K265" s="62"/>
      <c r="M265" s="63"/>
      <c r="N265" s="63"/>
      <c r="O265" s="64"/>
      <c r="P265" s="127"/>
      <c r="W265" s="64"/>
      <c r="X265" s="64"/>
    </row>
    <row r="266" spans="1:24" s="59" customFormat="1" x14ac:dyDescent="0.25">
      <c r="A266" s="77"/>
      <c r="D266" s="60"/>
      <c r="E266" s="61"/>
      <c r="F266" s="61"/>
      <c r="G266" s="60"/>
      <c r="H266" s="62"/>
      <c r="I266" s="62"/>
      <c r="J266" s="62"/>
      <c r="K266" s="62"/>
      <c r="M266" s="63"/>
      <c r="N266" s="63"/>
      <c r="O266" s="64"/>
      <c r="P266" s="127"/>
      <c r="W266" s="64"/>
      <c r="X266" s="64"/>
    </row>
    <row r="267" spans="1:24" s="59" customFormat="1" x14ac:dyDescent="0.25">
      <c r="A267" s="77"/>
      <c r="D267" s="60"/>
      <c r="E267" s="61"/>
      <c r="F267" s="61"/>
      <c r="G267" s="60"/>
      <c r="H267" s="62"/>
      <c r="I267" s="62"/>
      <c r="J267" s="62"/>
      <c r="K267" s="62"/>
      <c r="M267" s="63"/>
      <c r="N267" s="63"/>
      <c r="O267" s="64"/>
      <c r="P267" s="127"/>
      <c r="W267" s="64"/>
      <c r="X267" s="64"/>
    </row>
    <row r="268" spans="1:24" s="59" customFormat="1" x14ac:dyDescent="0.25">
      <c r="A268" s="77"/>
      <c r="D268" s="60"/>
      <c r="E268" s="61"/>
      <c r="F268" s="61"/>
      <c r="G268" s="60"/>
      <c r="H268" s="62"/>
      <c r="I268" s="62"/>
      <c r="J268" s="62"/>
      <c r="K268" s="62"/>
      <c r="M268" s="63"/>
      <c r="N268" s="63"/>
      <c r="O268" s="64"/>
      <c r="P268" s="127"/>
      <c r="W268" s="64"/>
      <c r="X268" s="64"/>
    </row>
    <row r="269" spans="1:24" s="59" customFormat="1" x14ac:dyDescent="0.25">
      <c r="A269" s="77"/>
      <c r="D269" s="60"/>
      <c r="E269" s="61"/>
      <c r="F269" s="61"/>
      <c r="G269" s="60"/>
      <c r="H269" s="62"/>
      <c r="I269" s="62"/>
      <c r="J269" s="62"/>
      <c r="K269" s="62"/>
      <c r="M269" s="63"/>
      <c r="N269" s="63"/>
      <c r="O269" s="64"/>
      <c r="P269" s="127"/>
      <c r="W269" s="64"/>
      <c r="X269" s="64"/>
    </row>
    <row r="270" spans="1:24" s="59" customFormat="1" x14ac:dyDescent="0.25">
      <c r="A270" s="77"/>
      <c r="D270" s="60"/>
      <c r="E270" s="61"/>
      <c r="F270" s="61"/>
      <c r="G270" s="60"/>
      <c r="H270" s="62"/>
      <c r="I270" s="62"/>
      <c r="J270" s="62"/>
      <c r="K270" s="62"/>
      <c r="M270" s="63"/>
      <c r="N270" s="63"/>
      <c r="O270" s="64"/>
      <c r="P270" s="127"/>
      <c r="W270" s="64"/>
      <c r="X270" s="64"/>
    </row>
    <row r="271" spans="1:24" s="59" customFormat="1" x14ac:dyDescent="0.25">
      <c r="A271" s="77"/>
      <c r="D271" s="60"/>
      <c r="E271" s="61"/>
      <c r="F271" s="61"/>
      <c r="G271" s="60"/>
      <c r="H271" s="62"/>
      <c r="I271" s="62"/>
      <c r="J271" s="62"/>
      <c r="K271" s="62"/>
      <c r="M271" s="63"/>
      <c r="N271" s="63"/>
      <c r="O271" s="64"/>
      <c r="P271" s="127"/>
      <c r="W271" s="64"/>
      <c r="X271" s="64"/>
    </row>
    <row r="272" spans="1:24" s="59" customFormat="1" x14ac:dyDescent="0.25">
      <c r="A272" s="77"/>
      <c r="D272" s="60"/>
      <c r="E272" s="61"/>
      <c r="F272" s="61"/>
      <c r="G272" s="60"/>
      <c r="H272" s="62"/>
      <c r="I272" s="62"/>
      <c r="J272" s="62"/>
      <c r="K272" s="62"/>
      <c r="M272" s="63"/>
      <c r="N272" s="63"/>
      <c r="O272" s="64"/>
      <c r="P272" s="127"/>
      <c r="W272" s="64"/>
      <c r="X272" s="64"/>
    </row>
    <row r="273" spans="1:24" s="59" customFormat="1" x14ac:dyDescent="0.25">
      <c r="A273" s="77"/>
      <c r="D273" s="60"/>
      <c r="E273" s="61"/>
      <c r="F273" s="61"/>
      <c r="G273" s="60"/>
      <c r="H273" s="62"/>
      <c r="I273" s="62"/>
      <c r="J273" s="62"/>
      <c r="K273" s="62"/>
      <c r="M273" s="63"/>
      <c r="N273" s="63"/>
      <c r="O273" s="64"/>
      <c r="P273" s="127"/>
      <c r="W273" s="64"/>
      <c r="X273" s="64"/>
    </row>
    <row r="274" spans="1:24" s="59" customFormat="1" x14ac:dyDescent="0.25">
      <c r="A274" s="77"/>
      <c r="D274" s="60"/>
      <c r="E274" s="61"/>
      <c r="F274" s="61"/>
      <c r="G274" s="60"/>
      <c r="H274" s="62"/>
      <c r="I274" s="62"/>
      <c r="J274" s="62"/>
      <c r="K274" s="62"/>
      <c r="M274" s="63"/>
      <c r="N274" s="63"/>
      <c r="O274" s="64"/>
      <c r="P274" s="127"/>
      <c r="W274" s="64"/>
      <c r="X274" s="64"/>
    </row>
    <row r="275" spans="1:24" s="59" customFormat="1" x14ac:dyDescent="0.25">
      <c r="A275" s="77"/>
      <c r="D275" s="60"/>
      <c r="E275" s="61"/>
      <c r="F275" s="61"/>
      <c r="G275" s="60"/>
      <c r="H275" s="62"/>
      <c r="I275" s="62"/>
      <c r="J275" s="62"/>
      <c r="K275" s="62"/>
      <c r="M275" s="63"/>
      <c r="N275" s="63"/>
      <c r="O275" s="64"/>
      <c r="P275" s="127"/>
      <c r="W275" s="64"/>
      <c r="X275" s="64"/>
    </row>
    <row r="276" spans="1:24" s="59" customFormat="1" x14ac:dyDescent="0.25">
      <c r="A276" s="77"/>
      <c r="D276" s="60"/>
      <c r="E276" s="61"/>
      <c r="F276" s="61"/>
      <c r="G276" s="60"/>
      <c r="H276" s="62"/>
      <c r="I276" s="62"/>
      <c r="J276" s="62"/>
      <c r="K276" s="62"/>
      <c r="M276" s="63"/>
      <c r="N276" s="63"/>
      <c r="O276" s="64"/>
      <c r="P276" s="127"/>
      <c r="W276" s="64"/>
      <c r="X276" s="64"/>
    </row>
    <row r="277" spans="1:24" s="59" customFormat="1" x14ac:dyDescent="0.25">
      <c r="A277" s="77"/>
      <c r="D277" s="60"/>
      <c r="E277" s="61"/>
      <c r="F277" s="61"/>
      <c r="G277" s="60"/>
      <c r="H277" s="62"/>
      <c r="I277" s="62"/>
      <c r="J277" s="62"/>
      <c r="K277" s="62"/>
      <c r="M277" s="63"/>
      <c r="N277" s="63"/>
      <c r="O277" s="64"/>
      <c r="P277" s="127"/>
      <c r="W277" s="64"/>
      <c r="X277" s="64"/>
    </row>
    <row r="278" spans="1:24" s="59" customFormat="1" x14ac:dyDescent="0.25">
      <c r="A278" s="77"/>
      <c r="D278" s="60"/>
      <c r="E278" s="61"/>
      <c r="F278" s="61"/>
      <c r="G278" s="60"/>
      <c r="H278" s="62"/>
      <c r="I278" s="62"/>
      <c r="J278" s="62"/>
      <c r="K278" s="62"/>
      <c r="M278" s="63"/>
      <c r="N278" s="63"/>
      <c r="O278" s="64"/>
      <c r="P278" s="127"/>
      <c r="W278" s="64"/>
      <c r="X278" s="64"/>
    </row>
    <row r="279" spans="1:24" s="59" customFormat="1" x14ac:dyDescent="0.25">
      <c r="A279" s="77"/>
      <c r="D279" s="60"/>
      <c r="E279" s="61"/>
      <c r="F279" s="61"/>
      <c r="G279" s="60"/>
      <c r="H279" s="62"/>
      <c r="I279" s="62"/>
      <c r="J279" s="62"/>
      <c r="K279" s="62"/>
      <c r="M279" s="63"/>
      <c r="N279" s="63"/>
      <c r="O279" s="64"/>
      <c r="P279" s="127"/>
      <c r="W279" s="64"/>
      <c r="X279" s="64"/>
    </row>
    <row r="280" spans="1:24" s="59" customFormat="1" x14ac:dyDescent="0.25">
      <c r="A280" s="77"/>
      <c r="D280" s="60"/>
      <c r="E280" s="61"/>
      <c r="F280" s="61"/>
      <c r="G280" s="60"/>
      <c r="H280" s="62"/>
      <c r="I280" s="62"/>
      <c r="J280" s="62"/>
      <c r="K280" s="62"/>
      <c r="M280" s="63"/>
      <c r="N280" s="63"/>
      <c r="O280" s="64"/>
      <c r="P280" s="127"/>
      <c r="W280" s="64"/>
      <c r="X280" s="64"/>
    </row>
    <row r="281" spans="1:24" s="59" customFormat="1" x14ac:dyDescent="0.25">
      <c r="A281" s="77"/>
      <c r="D281" s="60"/>
      <c r="E281" s="61"/>
      <c r="F281" s="61"/>
      <c r="G281" s="60"/>
      <c r="H281" s="62"/>
      <c r="I281" s="62"/>
      <c r="J281" s="62"/>
      <c r="K281" s="62"/>
      <c r="M281" s="63"/>
      <c r="N281" s="63"/>
      <c r="O281" s="64"/>
      <c r="P281" s="127"/>
      <c r="W281" s="64"/>
      <c r="X281" s="64"/>
    </row>
    <row r="282" spans="1:24" s="59" customFormat="1" x14ac:dyDescent="0.25">
      <c r="A282" s="77"/>
      <c r="D282" s="60"/>
      <c r="E282" s="61"/>
      <c r="F282" s="61"/>
      <c r="G282" s="60"/>
      <c r="H282" s="62"/>
      <c r="I282" s="62"/>
      <c r="J282" s="62"/>
      <c r="K282" s="62"/>
      <c r="M282" s="63"/>
      <c r="N282" s="63"/>
      <c r="O282" s="64"/>
      <c r="P282" s="127"/>
      <c r="W282" s="64"/>
      <c r="X282" s="64"/>
    </row>
    <row r="283" spans="1:24" s="59" customFormat="1" x14ac:dyDescent="0.25">
      <c r="A283" s="77"/>
      <c r="D283" s="60"/>
      <c r="E283" s="61"/>
      <c r="F283" s="61"/>
      <c r="G283" s="60"/>
      <c r="H283" s="62"/>
      <c r="I283" s="62"/>
      <c r="J283" s="62"/>
      <c r="K283" s="62"/>
      <c r="M283" s="63"/>
      <c r="N283" s="63"/>
      <c r="O283" s="64"/>
      <c r="P283" s="127"/>
      <c r="W283" s="64"/>
      <c r="X283" s="64"/>
    </row>
    <row r="284" spans="1:24" s="59" customFormat="1" x14ac:dyDescent="0.25">
      <c r="A284" s="77"/>
      <c r="D284" s="60"/>
      <c r="E284" s="61"/>
      <c r="F284" s="61"/>
      <c r="G284" s="60"/>
      <c r="H284" s="62"/>
      <c r="I284" s="62"/>
      <c r="J284" s="62"/>
      <c r="K284" s="62"/>
      <c r="M284" s="63"/>
      <c r="N284" s="63"/>
      <c r="O284" s="64"/>
      <c r="P284" s="127"/>
      <c r="W284" s="64"/>
      <c r="X284" s="64"/>
    </row>
    <row r="285" spans="1:24" s="59" customFormat="1" x14ac:dyDescent="0.25">
      <c r="A285" s="77"/>
      <c r="D285" s="60"/>
      <c r="E285" s="61"/>
      <c r="F285" s="61"/>
      <c r="G285" s="60"/>
      <c r="H285" s="62"/>
      <c r="I285" s="62"/>
      <c r="J285" s="62"/>
      <c r="K285" s="62"/>
      <c r="M285" s="63"/>
      <c r="N285" s="63"/>
      <c r="O285" s="64"/>
      <c r="P285" s="127"/>
      <c r="W285" s="64"/>
      <c r="X285" s="64"/>
    </row>
    <row r="286" spans="1:24" s="59" customFormat="1" x14ac:dyDescent="0.25">
      <c r="A286" s="77"/>
      <c r="D286" s="60"/>
      <c r="E286" s="61"/>
      <c r="F286" s="61"/>
      <c r="G286" s="60"/>
      <c r="H286" s="62"/>
      <c r="I286" s="62"/>
      <c r="J286" s="62"/>
      <c r="K286" s="62"/>
      <c r="M286" s="63"/>
      <c r="N286" s="63"/>
      <c r="O286" s="64"/>
      <c r="P286" s="127"/>
      <c r="W286" s="64"/>
      <c r="X286" s="64"/>
    </row>
    <row r="287" spans="1:24" s="59" customFormat="1" x14ac:dyDescent="0.25">
      <c r="A287" s="77"/>
      <c r="D287" s="60"/>
      <c r="E287" s="61"/>
      <c r="F287" s="61"/>
      <c r="G287" s="60"/>
      <c r="H287" s="62"/>
      <c r="I287" s="62"/>
      <c r="J287" s="62"/>
      <c r="K287" s="62"/>
      <c r="M287" s="63"/>
      <c r="N287" s="63"/>
      <c r="O287" s="64"/>
      <c r="P287" s="127"/>
      <c r="W287" s="64"/>
      <c r="X287" s="64"/>
    </row>
    <row r="288" spans="1:24" s="59" customFormat="1" x14ac:dyDescent="0.25">
      <c r="A288" s="77"/>
      <c r="D288" s="60"/>
      <c r="E288" s="61"/>
      <c r="F288" s="61"/>
      <c r="G288" s="60"/>
      <c r="H288" s="62"/>
      <c r="I288" s="62"/>
      <c r="J288" s="62"/>
      <c r="K288" s="62"/>
      <c r="M288" s="63"/>
      <c r="N288" s="63"/>
      <c r="O288" s="64"/>
      <c r="P288" s="127"/>
      <c r="W288" s="64"/>
      <c r="X288" s="64"/>
    </row>
    <row r="289" spans="1:24" s="59" customFormat="1" x14ac:dyDescent="0.25">
      <c r="A289" s="77"/>
      <c r="D289" s="60"/>
      <c r="E289" s="61"/>
      <c r="F289" s="61"/>
      <c r="G289" s="60"/>
      <c r="H289" s="62"/>
      <c r="I289" s="62"/>
      <c r="J289" s="62"/>
      <c r="K289" s="62"/>
      <c r="M289" s="63"/>
      <c r="N289" s="63"/>
      <c r="O289" s="64"/>
      <c r="P289" s="127"/>
      <c r="W289" s="64"/>
      <c r="X289" s="64"/>
    </row>
    <row r="290" spans="1:24" s="59" customFormat="1" x14ac:dyDescent="0.25">
      <c r="A290" s="77"/>
      <c r="D290" s="60"/>
      <c r="E290" s="61"/>
      <c r="F290" s="61"/>
      <c r="G290" s="60"/>
      <c r="H290" s="62"/>
      <c r="I290" s="62"/>
      <c r="J290" s="62"/>
      <c r="K290" s="62"/>
      <c r="M290" s="63"/>
      <c r="N290" s="63"/>
      <c r="O290" s="64"/>
      <c r="P290" s="127"/>
      <c r="W290" s="64"/>
      <c r="X290" s="64"/>
    </row>
    <row r="291" spans="1:24" s="59" customFormat="1" x14ac:dyDescent="0.25">
      <c r="A291" s="77"/>
      <c r="D291" s="60"/>
      <c r="E291" s="61"/>
      <c r="F291" s="61"/>
      <c r="G291" s="60"/>
      <c r="H291" s="62"/>
      <c r="I291" s="62"/>
      <c r="J291" s="62"/>
      <c r="K291" s="62"/>
      <c r="M291" s="63"/>
      <c r="N291" s="63"/>
      <c r="O291" s="64"/>
      <c r="P291" s="127"/>
      <c r="W291" s="64"/>
      <c r="X291" s="64"/>
    </row>
    <row r="292" spans="1:24" s="59" customFormat="1" x14ac:dyDescent="0.25">
      <c r="A292" s="77"/>
      <c r="D292" s="60"/>
      <c r="E292" s="61"/>
      <c r="F292" s="61"/>
      <c r="G292" s="60"/>
      <c r="H292" s="62"/>
      <c r="I292" s="62"/>
      <c r="J292" s="62"/>
      <c r="K292" s="62"/>
      <c r="M292" s="63"/>
      <c r="N292" s="63"/>
      <c r="O292" s="64"/>
      <c r="P292" s="127"/>
      <c r="W292" s="64"/>
      <c r="X292" s="64"/>
    </row>
    <row r="293" spans="1:24" s="59" customFormat="1" x14ac:dyDescent="0.25">
      <c r="A293" s="77"/>
      <c r="D293" s="60"/>
      <c r="E293" s="61"/>
      <c r="F293" s="61"/>
      <c r="G293" s="60"/>
      <c r="H293" s="62"/>
      <c r="I293" s="62"/>
      <c r="J293" s="62"/>
      <c r="K293" s="62"/>
      <c r="M293" s="63"/>
      <c r="N293" s="63"/>
      <c r="O293" s="64"/>
      <c r="P293" s="127"/>
      <c r="W293" s="64"/>
      <c r="X293" s="64"/>
    </row>
    <row r="294" spans="1:24" s="59" customFormat="1" x14ac:dyDescent="0.25">
      <c r="A294" s="77"/>
      <c r="D294" s="60"/>
      <c r="E294" s="61"/>
      <c r="F294" s="61"/>
      <c r="G294" s="60"/>
      <c r="H294" s="62"/>
      <c r="I294" s="62"/>
      <c r="J294" s="62"/>
      <c r="K294" s="62"/>
      <c r="M294" s="63"/>
      <c r="N294" s="63"/>
      <c r="O294" s="64"/>
      <c r="P294" s="127"/>
      <c r="W294" s="64"/>
      <c r="X294" s="64"/>
    </row>
    <row r="295" spans="1:24" s="59" customFormat="1" x14ac:dyDescent="0.25">
      <c r="A295" s="77"/>
      <c r="D295" s="60"/>
      <c r="E295" s="61"/>
      <c r="F295" s="61"/>
      <c r="G295" s="60"/>
      <c r="H295" s="62"/>
      <c r="I295" s="62"/>
      <c r="J295" s="62"/>
      <c r="K295" s="62"/>
      <c r="M295" s="63"/>
      <c r="N295" s="63"/>
      <c r="O295" s="64"/>
      <c r="P295" s="127"/>
      <c r="W295" s="64"/>
      <c r="X295" s="64"/>
    </row>
    <row r="296" spans="1:24" s="59" customFormat="1" x14ac:dyDescent="0.25">
      <c r="A296" s="77"/>
      <c r="D296" s="60"/>
      <c r="E296" s="61"/>
      <c r="F296" s="61"/>
      <c r="G296" s="60"/>
      <c r="H296" s="62"/>
      <c r="I296" s="62"/>
      <c r="J296" s="62"/>
      <c r="K296" s="62"/>
      <c r="M296" s="63"/>
      <c r="N296" s="63"/>
      <c r="O296" s="64"/>
      <c r="P296" s="127"/>
      <c r="W296" s="64"/>
      <c r="X296" s="64"/>
    </row>
    <row r="297" spans="1:24" s="59" customFormat="1" x14ac:dyDescent="0.25">
      <c r="A297" s="77"/>
      <c r="D297" s="60"/>
      <c r="E297" s="61"/>
      <c r="F297" s="61"/>
      <c r="G297" s="60"/>
      <c r="H297" s="62"/>
      <c r="I297" s="62"/>
      <c r="J297" s="62"/>
      <c r="K297" s="62"/>
      <c r="M297" s="63"/>
      <c r="N297" s="63"/>
      <c r="O297" s="64"/>
      <c r="P297" s="127"/>
      <c r="W297" s="64"/>
      <c r="X297" s="64"/>
    </row>
    <row r="298" spans="1:24" s="59" customFormat="1" x14ac:dyDescent="0.25">
      <c r="A298" s="77"/>
      <c r="D298" s="60"/>
      <c r="E298" s="61"/>
      <c r="F298" s="61"/>
      <c r="G298" s="60"/>
      <c r="H298" s="62"/>
      <c r="I298" s="62"/>
      <c r="J298" s="62"/>
      <c r="K298" s="62"/>
      <c r="M298" s="63"/>
      <c r="N298" s="63"/>
      <c r="O298" s="64"/>
      <c r="P298" s="127"/>
      <c r="W298" s="64"/>
      <c r="X298" s="64"/>
    </row>
    <row r="299" spans="1:24" s="59" customFormat="1" x14ac:dyDescent="0.25">
      <c r="A299" s="77"/>
      <c r="D299" s="60"/>
      <c r="E299" s="61"/>
      <c r="F299" s="61"/>
      <c r="G299" s="60"/>
      <c r="H299" s="62"/>
      <c r="I299" s="62"/>
      <c r="J299" s="62"/>
      <c r="K299" s="62"/>
      <c r="M299" s="63"/>
      <c r="N299" s="63"/>
      <c r="O299" s="64"/>
      <c r="P299" s="127"/>
      <c r="W299" s="64"/>
      <c r="X299" s="64"/>
    </row>
    <row r="300" spans="1:24" s="59" customFormat="1" x14ac:dyDescent="0.25">
      <c r="A300" s="77"/>
      <c r="D300" s="60"/>
      <c r="E300" s="61"/>
      <c r="F300" s="61"/>
      <c r="G300" s="60"/>
      <c r="H300" s="62"/>
      <c r="I300" s="62"/>
      <c r="J300" s="62"/>
      <c r="K300" s="62"/>
      <c r="M300" s="63"/>
      <c r="N300" s="63"/>
      <c r="O300" s="64"/>
      <c r="P300" s="127"/>
      <c r="W300" s="64"/>
      <c r="X300" s="64"/>
    </row>
    <row r="301" spans="1:24" s="59" customFormat="1" x14ac:dyDescent="0.25">
      <c r="A301" s="77"/>
      <c r="D301" s="60"/>
      <c r="E301" s="61"/>
      <c r="F301" s="61"/>
      <c r="G301" s="60"/>
      <c r="H301" s="62"/>
      <c r="I301" s="62"/>
      <c r="J301" s="62"/>
      <c r="K301" s="62"/>
      <c r="M301" s="63"/>
      <c r="N301" s="63"/>
      <c r="O301" s="64"/>
      <c r="P301" s="127"/>
      <c r="W301" s="64"/>
      <c r="X301" s="64"/>
    </row>
    <row r="302" spans="1:24" s="59" customFormat="1" x14ac:dyDescent="0.25">
      <c r="A302" s="77"/>
      <c r="D302" s="60"/>
      <c r="E302" s="61"/>
      <c r="F302" s="61"/>
      <c r="G302" s="60"/>
      <c r="H302" s="62"/>
      <c r="I302" s="62"/>
      <c r="J302" s="62"/>
      <c r="K302" s="62"/>
      <c r="M302" s="63"/>
      <c r="N302" s="63"/>
      <c r="O302" s="64"/>
      <c r="P302" s="127"/>
      <c r="W302" s="64"/>
      <c r="X302" s="64"/>
    </row>
    <row r="303" spans="1:24" s="59" customFormat="1" x14ac:dyDescent="0.25">
      <c r="A303" s="77"/>
      <c r="D303" s="60"/>
      <c r="E303" s="61"/>
      <c r="F303" s="61"/>
      <c r="G303" s="60"/>
      <c r="H303" s="62"/>
      <c r="I303" s="62"/>
      <c r="J303" s="62"/>
      <c r="K303" s="62"/>
      <c r="M303" s="63"/>
      <c r="N303" s="63"/>
      <c r="O303" s="64"/>
      <c r="P303" s="127"/>
      <c r="W303" s="64"/>
      <c r="X303" s="64"/>
    </row>
    <row r="304" spans="1:24" s="59" customFormat="1" x14ac:dyDescent="0.25">
      <c r="A304" s="77"/>
      <c r="D304" s="60"/>
      <c r="E304" s="61"/>
      <c r="F304" s="61"/>
      <c r="G304" s="60"/>
      <c r="H304" s="62"/>
      <c r="I304" s="62"/>
      <c r="J304" s="62"/>
      <c r="K304" s="62"/>
      <c r="M304" s="63"/>
      <c r="N304" s="63"/>
      <c r="O304" s="64"/>
      <c r="P304" s="127"/>
      <c r="W304" s="64"/>
      <c r="X304" s="64"/>
    </row>
    <row r="305" spans="1:24" s="59" customFormat="1" x14ac:dyDescent="0.25">
      <c r="A305" s="77"/>
      <c r="D305" s="60"/>
      <c r="E305" s="61"/>
      <c r="F305" s="61"/>
      <c r="G305" s="60"/>
      <c r="H305" s="62"/>
      <c r="I305" s="62"/>
      <c r="J305" s="62"/>
      <c r="K305" s="62"/>
      <c r="M305" s="63"/>
      <c r="N305" s="63"/>
      <c r="O305" s="64"/>
      <c r="P305" s="127"/>
      <c r="W305" s="64"/>
      <c r="X305" s="64"/>
    </row>
    <row r="306" spans="1:24" s="59" customFormat="1" x14ac:dyDescent="0.25">
      <c r="A306" s="77"/>
      <c r="D306" s="60"/>
      <c r="E306" s="61"/>
      <c r="F306" s="61"/>
      <c r="G306" s="60"/>
      <c r="H306" s="62"/>
      <c r="I306" s="62"/>
      <c r="J306" s="62"/>
      <c r="K306" s="62"/>
      <c r="M306" s="63"/>
      <c r="N306" s="63"/>
      <c r="O306" s="64"/>
      <c r="P306" s="127"/>
      <c r="W306" s="64"/>
      <c r="X306" s="64"/>
    </row>
    <row r="307" spans="1:24" s="59" customFormat="1" x14ac:dyDescent="0.25">
      <c r="A307" s="77"/>
      <c r="D307" s="60"/>
      <c r="E307" s="61"/>
      <c r="F307" s="61"/>
      <c r="G307" s="60"/>
      <c r="H307" s="62"/>
      <c r="I307" s="62"/>
      <c r="J307" s="62"/>
      <c r="K307" s="62"/>
      <c r="M307" s="63"/>
      <c r="N307" s="63"/>
      <c r="O307" s="64"/>
      <c r="P307" s="127"/>
      <c r="W307" s="64"/>
      <c r="X307" s="64"/>
    </row>
    <row r="308" spans="1:24" s="59" customFormat="1" x14ac:dyDescent="0.25">
      <c r="A308" s="77"/>
      <c r="D308" s="60"/>
      <c r="E308" s="61"/>
      <c r="F308" s="61"/>
      <c r="G308" s="60"/>
      <c r="H308" s="62"/>
      <c r="I308" s="62"/>
      <c r="J308" s="62"/>
      <c r="K308" s="62"/>
      <c r="M308" s="63"/>
      <c r="N308" s="63"/>
      <c r="O308" s="64"/>
      <c r="P308" s="127"/>
      <c r="W308" s="64"/>
      <c r="X308" s="64"/>
    </row>
    <row r="309" spans="1:24" s="59" customFormat="1" x14ac:dyDescent="0.25">
      <c r="A309" s="77"/>
      <c r="D309" s="60"/>
      <c r="E309" s="61"/>
      <c r="F309" s="61"/>
      <c r="G309" s="60"/>
      <c r="H309" s="62"/>
      <c r="I309" s="62"/>
      <c r="J309" s="62"/>
      <c r="K309" s="62"/>
      <c r="M309" s="63"/>
      <c r="N309" s="63"/>
      <c r="O309" s="64"/>
      <c r="P309" s="127"/>
      <c r="W309" s="64"/>
      <c r="X309" s="64"/>
    </row>
    <row r="310" spans="1:24" s="59" customFormat="1" x14ac:dyDescent="0.25">
      <c r="A310" s="77"/>
      <c r="D310" s="60"/>
      <c r="E310" s="61"/>
      <c r="F310" s="61"/>
      <c r="G310" s="60"/>
      <c r="H310" s="62"/>
      <c r="I310" s="62"/>
      <c r="J310" s="62"/>
      <c r="K310" s="62"/>
      <c r="M310" s="63"/>
      <c r="N310" s="63"/>
      <c r="O310" s="64"/>
      <c r="P310" s="127"/>
      <c r="W310" s="64"/>
      <c r="X310" s="64"/>
    </row>
    <row r="311" spans="1:24" s="59" customFormat="1" x14ac:dyDescent="0.25">
      <c r="A311" s="77"/>
      <c r="D311" s="60"/>
      <c r="E311" s="61"/>
      <c r="F311" s="61"/>
      <c r="G311" s="60"/>
      <c r="H311" s="62"/>
      <c r="I311" s="62"/>
      <c r="J311" s="62"/>
      <c r="K311" s="62"/>
      <c r="M311" s="63"/>
      <c r="N311" s="63"/>
      <c r="O311" s="64"/>
      <c r="P311" s="127"/>
      <c r="W311" s="64"/>
      <c r="X311" s="64"/>
    </row>
    <row r="312" spans="1:24" s="59" customFormat="1" x14ac:dyDescent="0.25">
      <c r="A312" s="77"/>
      <c r="D312" s="60"/>
      <c r="E312" s="61"/>
      <c r="F312" s="61"/>
      <c r="G312" s="60"/>
      <c r="H312" s="62"/>
      <c r="I312" s="62"/>
      <c r="J312" s="62"/>
      <c r="K312" s="62"/>
      <c r="M312" s="63"/>
      <c r="N312" s="63"/>
      <c r="O312" s="64"/>
      <c r="P312" s="127"/>
      <c r="W312" s="64"/>
      <c r="X312" s="64"/>
    </row>
    <row r="313" spans="1:24" s="59" customFormat="1" x14ac:dyDescent="0.25">
      <c r="A313" s="77"/>
      <c r="D313" s="60"/>
      <c r="E313" s="61"/>
      <c r="F313" s="61"/>
      <c r="G313" s="60"/>
      <c r="H313" s="62"/>
      <c r="I313" s="62"/>
      <c r="J313" s="62"/>
      <c r="K313" s="62"/>
      <c r="M313" s="63"/>
      <c r="N313" s="63"/>
      <c r="O313" s="64"/>
      <c r="P313" s="127"/>
      <c r="W313" s="64"/>
      <c r="X313" s="64"/>
    </row>
    <row r="314" spans="1:24" s="59" customFormat="1" x14ac:dyDescent="0.25">
      <c r="A314" s="77"/>
      <c r="D314" s="60"/>
      <c r="E314" s="61"/>
      <c r="F314" s="61"/>
      <c r="G314" s="60"/>
      <c r="H314" s="62"/>
      <c r="I314" s="62"/>
      <c r="J314" s="62"/>
      <c r="K314" s="62"/>
      <c r="M314" s="63"/>
      <c r="N314" s="63"/>
      <c r="O314" s="64"/>
      <c r="P314" s="127"/>
      <c r="W314" s="64"/>
      <c r="X314" s="64"/>
    </row>
    <row r="315" spans="1:24" s="59" customFormat="1" x14ac:dyDescent="0.25">
      <c r="A315" s="77"/>
      <c r="D315" s="60"/>
      <c r="E315" s="61"/>
      <c r="F315" s="61"/>
      <c r="G315" s="60"/>
      <c r="H315" s="62"/>
      <c r="I315" s="62"/>
      <c r="J315" s="62"/>
      <c r="K315" s="62"/>
      <c r="M315" s="63"/>
      <c r="N315" s="63"/>
      <c r="O315" s="64"/>
      <c r="P315" s="127"/>
      <c r="W315" s="64"/>
      <c r="X315" s="64"/>
    </row>
    <row r="316" spans="1:24" s="59" customFormat="1" x14ac:dyDescent="0.25">
      <c r="A316" s="77"/>
      <c r="D316" s="60"/>
      <c r="E316" s="61"/>
      <c r="F316" s="61"/>
      <c r="G316" s="60"/>
      <c r="H316" s="62"/>
      <c r="I316" s="62"/>
      <c r="J316" s="62"/>
      <c r="K316" s="62"/>
      <c r="M316" s="63"/>
      <c r="N316" s="63"/>
      <c r="O316" s="64"/>
      <c r="P316" s="127"/>
      <c r="W316" s="64"/>
      <c r="X316" s="64"/>
    </row>
    <row r="317" spans="1:24" s="59" customFormat="1" x14ac:dyDescent="0.25">
      <c r="A317" s="77"/>
      <c r="D317" s="60"/>
      <c r="E317" s="61"/>
      <c r="F317" s="61"/>
      <c r="G317" s="60"/>
      <c r="H317" s="62"/>
      <c r="I317" s="62"/>
      <c r="J317" s="62"/>
      <c r="K317" s="62"/>
      <c r="M317" s="63"/>
      <c r="N317" s="63"/>
      <c r="O317" s="64"/>
      <c r="P317" s="127"/>
      <c r="W317" s="64"/>
      <c r="X317" s="64"/>
    </row>
    <row r="318" spans="1:24" s="59" customFormat="1" x14ac:dyDescent="0.25">
      <c r="A318" s="77"/>
      <c r="D318" s="60"/>
      <c r="E318" s="61"/>
      <c r="F318" s="61"/>
      <c r="G318" s="60"/>
      <c r="H318" s="62"/>
      <c r="I318" s="62"/>
      <c r="J318" s="62"/>
      <c r="K318" s="62"/>
      <c r="M318" s="63"/>
      <c r="N318" s="63"/>
      <c r="O318" s="64"/>
      <c r="P318" s="127"/>
      <c r="W318" s="64"/>
      <c r="X318" s="64"/>
    </row>
    <row r="319" spans="1:24" s="59" customFormat="1" x14ac:dyDescent="0.25">
      <c r="A319" s="77"/>
      <c r="D319" s="60"/>
      <c r="E319" s="61"/>
      <c r="F319" s="61"/>
      <c r="G319" s="60"/>
      <c r="H319" s="62"/>
      <c r="I319" s="62"/>
      <c r="J319" s="62"/>
      <c r="K319" s="62"/>
      <c r="M319" s="63"/>
      <c r="N319" s="63"/>
      <c r="O319" s="64"/>
      <c r="P319" s="127"/>
      <c r="W319" s="64"/>
      <c r="X319" s="64"/>
    </row>
    <row r="320" spans="1:24" s="59" customFormat="1" x14ac:dyDescent="0.25">
      <c r="A320" s="77"/>
      <c r="D320" s="60"/>
      <c r="E320" s="61"/>
      <c r="F320" s="61"/>
      <c r="G320" s="60"/>
      <c r="H320" s="62"/>
      <c r="I320" s="62"/>
      <c r="J320" s="62"/>
      <c r="K320" s="62"/>
      <c r="M320" s="63"/>
      <c r="N320" s="63"/>
      <c r="O320" s="64"/>
      <c r="P320" s="127"/>
      <c r="W320" s="64"/>
      <c r="X320" s="64"/>
    </row>
    <row r="321" spans="1:24" s="59" customFormat="1" x14ac:dyDescent="0.25">
      <c r="A321" s="77"/>
      <c r="D321" s="60"/>
      <c r="E321" s="61"/>
      <c r="F321" s="61"/>
      <c r="G321" s="60"/>
      <c r="H321" s="62"/>
      <c r="I321" s="62"/>
      <c r="J321" s="62"/>
      <c r="K321" s="62"/>
      <c r="M321" s="63"/>
      <c r="N321" s="63"/>
      <c r="O321" s="64"/>
      <c r="P321" s="127"/>
      <c r="W321" s="64"/>
      <c r="X321" s="64"/>
    </row>
    <row r="322" spans="1:24" s="59" customFormat="1" x14ac:dyDescent="0.25">
      <c r="A322" s="77"/>
      <c r="D322" s="60"/>
      <c r="E322" s="61"/>
      <c r="F322" s="61"/>
      <c r="G322" s="60"/>
      <c r="H322" s="62"/>
      <c r="I322" s="62"/>
      <c r="J322" s="62"/>
      <c r="K322" s="62"/>
      <c r="M322" s="63"/>
      <c r="N322" s="63"/>
      <c r="O322" s="64"/>
      <c r="P322" s="127"/>
      <c r="W322" s="64"/>
      <c r="X322" s="64"/>
    </row>
    <row r="323" spans="1:24" s="59" customFormat="1" x14ac:dyDescent="0.25">
      <c r="A323" s="77"/>
      <c r="D323" s="60"/>
      <c r="E323" s="61"/>
      <c r="F323" s="61"/>
      <c r="G323" s="60"/>
      <c r="H323" s="62"/>
      <c r="I323" s="62"/>
      <c r="J323" s="62"/>
      <c r="K323" s="62"/>
      <c r="M323" s="63"/>
      <c r="N323" s="63"/>
      <c r="O323" s="64"/>
      <c r="P323" s="127"/>
      <c r="W323" s="64"/>
      <c r="X323" s="64"/>
    </row>
    <row r="324" spans="1:24" s="59" customFormat="1" x14ac:dyDescent="0.25">
      <c r="A324" s="77"/>
      <c r="D324" s="60"/>
      <c r="E324" s="61"/>
      <c r="F324" s="61"/>
      <c r="G324" s="60"/>
      <c r="H324" s="62"/>
      <c r="I324" s="62"/>
      <c r="J324" s="62"/>
      <c r="K324" s="62"/>
      <c r="M324" s="63"/>
      <c r="N324" s="63"/>
      <c r="O324" s="64"/>
      <c r="P324" s="127"/>
      <c r="W324" s="64"/>
      <c r="X324" s="64"/>
    </row>
    <row r="325" spans="1:24" s="59" customFormat="1" x14ac:dyDescent="0.25">
      <c r="A325" s="77"/>
      <c r="D325" s="60"/>
      <c r="E325" s="61"/>
      <c r="F325" s="61"/>
      <c r="G325" s="60"/>
      <c r="H325" s="62"/>
      <c r="I325" s="62"/>
      <c r="J325" s="62"/>
      <c r="K325" s="62"/>
      <c r="M325" s="63"/>
      <c r="N325" s="63"/>
      <c r="O325" s="64"/>
      <c r="P325" s="127"/>
      <c r="W325" s="64"/>
      <c r="X325" s="64"/>
    </row>
    <row r="326" spans="1:24" s="59" customFormat="1" x14ac:dyDescent="0.25">
      <c r="A326" s="77"/>
      <c r="D326" s="60"/>
      <c r="E326" s="61"/>
      <c r="F326" s="61"/>
      <c r="G326" s="60"/>
      <c r="H326" s="62"/>
      <c r="I326" s="62"/>
      <c r="J326" s="62"/>
      <c r="K326" s="62"/>
      <c r="M326" s="63"/>
      <c r="N326" s="63"/>
      <c r="O326" s="64"/>
      <c r="P326" s="127"/>
      <c r="W326" s="64"/>
      <c r="X326" s="64"/>
    </row>
    <row r="327" spans="1:24" s="59" customFormat="1" x14ac:dyDescent="0.25">
      <c r="A327" s="77"/>
      <c r="D327" s="60"/>
      <c r="E327" s="61"/>
      <c r="F327" s="61"/>
      <c r="G327" s="60"/>
      <c r="H327" s="62"/>
      <c r="I327" s="62"/>
      <c r="J327" s="62"/>
      <c r="K327" s="62"/>
      <c r="M327" s="63"/>
      <c r="N327" s="63"/>
      <c r="O327" s="64"/>
      <c r="P327" s="127"/>
      <c r="W327" s="64"/>
      <c r="X327" s="64"/>
    </row>
    <row r="328" spans="1:24" s="59" customFormat="1" x14ac:dyDescent="0.25">
      <c r="A328" s="77"/>
      <c r="D328" s="60"/>
      <c r="E328" s="61"/>
      <c r="F328" s="61"/>
      <c r="G328" s="60"/>
      <c r="H328" s="62"/>
      <c r="I328" s="62"/>
      <c r="J328" s="62"/>
      <c r="K328" s="62"/>
      <c r="M328" s="63"/>
      <c r="N328" s="63"/>
      <c r="O328" s="64"/>
      <c r="P328" s="127"/>
      <c r="W328" s="64"/>
      <c r="X328" s="64"/>
    </row>
    <row r="329" spans="1:24" s="59" customFormat="1" x14ac:dyDescent="0.25">
      <c r="A329" s="77"/>
      <c r="D329" s="60"/>
      <c r="E329" s="61"/>
      <c r="F329" s="61"/>
      <c r="G329" s="60"/>
      <c r="H329" s="62"/>
      <c r="I329" s="62"/>
      <c r="J329" s="62"/>
      <c r="K329" s="62"/>
      <c r="M329" s="63"/>
      <c r="N329" s="63"/>
      <c r="O329" s="64"/>
      <c r="P329" s="127"/>
      <c r="W329" s="64"/>
      <c r="X329" s="64"/>
    </row>
    <row r="330" spans="1:24" s="59" customFormat="1" x14ac:dyDescent="0.25">
      <c r="A330" s="77"/>
      <c r="D330" s="60"/>
      <c r="E330" s="61"/>
      <c r="F330" s="61"/>
      <c r="G330" s="60"/>
      <c r="H330" s="62"/>
      <c r="I330" s="62"/>
      <c r="J330" s="62"/>
      <c r="K330" s="62"/>
      <c r="M330" s="63"/>
      <c r="N330" s="63"/>
      <c r="O330" s="64"/>
      <c r="P330" s="127"/>
      <c r="W330" s="64"/>
      <c r="X330" s="64"/>
    </row>
    <row r="331" spans="1:24" s="59" customFormat="1" x14ac:dyDescent="0.25">
      <c r="A331" s="77"/>
      <c r="D331" s="60"/>
      <c r="E331" s="61"/>
      <c r="F331" s="61"/>
      <c r="G331" s="60"/>
      <c r="H331" s="62"/>
      <c r="I331" s="62"/>
      <c r="J331" s="62"/>
      <c r="K331" s="62"/>
      <c r="M331" s="63"/>
      <c r="N331" s="63"/>
      <c r="O331" s="64"/>
      <c r="P331" s="127"/>
      <c r="W331" s="64"/>
      <c r="X331" s="64"/>
    </row>
    <row r="332" spans="1:24" s="59" customFormat="1" x14ac:dyDescent="0.25">
      <c r="A332" s="77"/>
      <c r="D332" s="60"/>
      <c r="E332" s="61"/>
      <c r="F332" s="61"/>
      <c r="G332" s="60"/>
      <c r="H332" s="62"/>
      <c r="I332" s="62"/>
      <c r="J332" s="62"/>
      <c r="K332" s="62"/>
      <c r="M332" s="63"/>
      <c r="N332" s="63"/>
      <c r="O332" s="64"/>
      <c r="P332" s="127"/>
      <c r="W332" s="64"/>
      <c r="X332" s="64"/>
    </row>
    <row r="333" spans="1:24" s="59" customFormat="1" x14ac:dyDescent="0.25">
      <c r="A333" s="77"/>
      <c r="D333" s="60"/>
      <c r="E333" s="61"/>
      <c r="F333" s="61"/>
      <c r="G333" s="60"/>
      <c r="H333" s="62"/>
      <c r="I333" s="62"/>
      <c r="J333" s="62"/>
      <c r="K333" s="62"/>
      <c r="M333" s="63"/>
      <c r="N333" s="63"/>
      <c r="O333" s="64"/>
      <c r="P333" s="127"/>
      <c r="W333" s="64"/>
      <c r="X333" s="64"/>
    </row>
    <row r="334" spans="1:24" s="59" customFormat="1" x14ac:dyDescent="0.25">
      <c r="A334" s="77"/>
      <c r="D334" s="60"/>
      <c r="E334" s="61"/>
      <c r="F334" s="61"/>
      <c r="G334" s="60"/>
      <c r="H334" s="62"/>
      <c r="I334" s="62"/>
      <c r="J334" s="62"/>
      <c r="K334" s="62"/>
      <c r="M334" s="63"/>
      <c r="N334" s="63"/>
      <c r="O334" s="64"/>
      <c r="P334" s="127"/>
      <c r="W334" s="64"/>
      <c r="X334" s="64"/>
    </row>
    <row r="335" spans="1:24" s="59" customFormat="1" x14ac:dyDescent="0.25">
      <c r="A335" s="77"/>
      <c r="D335" s="60"/>
      <c r="E335" s="61"/>
      <c r="F335" s="61"/>
      <c r="G335" s="60"/>
      <c r="H335" s="62"/>
      <c r="I335" s="62"/>
      <c r="J335" s="62"/>
      <c r="K335" s="62"/>
      <c r="M335" s="63"/>
      <c r="N335" s="63"/>
      <c r="O335" s="64"/>
      <c r="P335" s="127"/>
      <c r="W335" s="64"/>
      <c r="X335" s="64"/>
    </row>
    <row r="336" spans="1:24" s="59" customFormat="1" x14ac:dyDescent="0.25">
      <c r="A336" s="77"/>
      <c r="D336" s="60"/>
      <c r="E336" s="61"/>
      <c r="F336" s="61"/>
      <c r="G336" s="60"/>
      <c r="H336" s="62"/>
      <c r="I336" s="62"/>
      <c r="J336" s="62"/>
      <c r="K336" s="62"/>
      <c r="M336" s="63"/>
      <c r="N336" s="63"/>
      <c r="O336" s="64"/>
      <c r="P336" s="127"/>
      <c r="W336" s="64"/>
      <c r="X336" s="64"/>
    </row>
    <row r="337" spans="1:24" s="59" customFormat="1" x14ac:dyDescent="0.25">
      <c r="A337" s="77"/>
      <c r="D337" s="60"/>
      <c r="E337" s="61"/>
      <c r="F337" s="61"/>
      <c r="G337" s="60"/>
      <c r="H337" s="62"/>
      <c r="I337" s="62"/>
      <c r="J337" s="62"/>
      <c r="K337" s="62"/>
      <c r="M337" s="63"/>
      <c r="N337" s="63"/>
      <c r="O337" s="64"/>
      <c r="P337" s="127"/>
      <c r="W337" s="64"/>
      <c r="X337" s="64"/>
    </row>
    <row r="338" spans="1:24" s="59" customFormat="1" x14ac:dyDescent="0.25">
      <c r="A338" s="77"/>
      <c r="D338" s="60"/>
      <c r="E338" s="61"/>
      <c r="F338" s="61"/>
      <c r="G338" s="60"/>
      <c r="H338" s="62"/>
      <c r="I338" s="62"/>
      <c r="J338" s="62"/>
      <c r="K338" s="62"/>
      <c r="M338" s="63"/>
      <c r="N338" s="63"/>
      <c r="O338" s="64"/>
      <c r="P338" s="127"/>
      <c r="W338" s="64"/>
      <c r="X338" s="64"/>
    </row>
    <row r="339" spans="1:24" s="59" customFormat="1" x14ac:dyDescent="0.25">
      <c r="A339" s="77"/>
      <c r="D339" s="60"/>
      <c r="E339" s="61"/>
      <c r="F339" s="61"/>
      <c r="G339" s="60"/>
      <c r="H339" s="62"/>
      <c r="I339" s="62"/>
      <c r="J339" s="62"/>
      <c r="K339" s="62"/>
      <c r="M339" s="63"/>
      <c r="N339" s="63"/>
      <c r="O339" s="64"/>
      <c r="P339" s="127"/>
      <c r="W339" s="64"/>
      <c r="X339" s="64"/>
    </row>
    <row r="340" spans="1:24" s="59" customFormat="1" x14ac:dyDescent="0.25">
      <c r="A340" s="77"/>
      <c r="D340" s="60"/>
      <c r="E340" s="61"/>
      <c r="F340" s="61"/>
      <c r="G340" s="60"/>
      <c r="H340" s="62"/>
      <c r="I340" s="62"/>
      <c r="J340" s="62"/>
      <c r="K340" s="62"/>
      <c r="M340" s="63"/>
      <c r="N340" s="63"/>
      <c r="O340" s="64"/>
      <c r="P340" s="127"/>
      <c r="W340" s="64"/>
      <c r="X340" s="64"/>
    </row>
    <row r="341" spans="1:24" s="59" customFormat="1" x14ac:dyDescent="0.25">
      <c r="A341" s="77"/>
      <c r="D341" s="60"/>
      <c r="E341" s="61"/>
      <c r="F341" s="61"/>
      <c r="G341" s="60"/>
      <c r="H341" s="62"/>
      <c r="I341" s="62"/>
      <c r="J341" s="62"/>
      <c r="K341" s="62"/>
      <c r="M341" s="63"/>
      <c r="N341" s="63"/>
      <c r="O341" s="64"/>
      <c r="P341" s="127"/>
      <c r="W341" s="64"/>
      <c r="X341" s="64"/>
    </row>
    <row r="342" spans="1:24" s="59" customFormat="1" x14ac:dyDescent="0.25">
      <c r="A342" s="77"/>
      <c r="D342" s="60"/>
      <c r="E342" s="61"/>
      <c r="F342" s="61"/>
      <c r="G342" s="60"/>
      <c r="H342" s="62"/>
      <c r="I342" s="62"/>
      <c r="J342" s="62"/>
      <c r="K342" s="62"/>
      <c r="M342" s="63"/>
      <c r="N342" s="63"/>
      <c r="O342" s="64"/>
      <c r="P342" s="127"/>
      <c r="W342" s="64"/>
      <c r="X342" s="64"/>
    </row>
    <row r="343" spans="1:24" s="59" customFormat="1" x14ac:dyDescent="0.25">
      <c r="A343" s="77"/>
      <c r="D343" s="60"/>
      <c r="E343" s="61"/>
      <c r="F343" s="61"/>
      <c r="G343" s="60"/>
      <c r="H343" s="62"/>
      <c r="I343" s="62"/>
      <c r="J343" s="62"/>
      <c r="K343" s="62"/>
      <c r="M343" s="63"/>
      <c r="N343" s="63"/>
      <c r="O343" s="64"/>
      <c r="P343" s="127"/>
      <c r="W343" s="64"/>
      <c r="X343" s="64"/>
    </row>
    <row r="344" spans="1:24" s="59" customFormat="1" x14ac:dyDescent="0.25">
      <c r="A344" s="77"/>
      <c r="D344" s="60"/>
      <c r="E344" s="61"/>
      <c r="F344" s="61"/>
      <c r="G344" s="60"/>
      <c r="H344" s="62"/>
      <c r="I344" s="62"/>
      <c r="J344" s="62"/>
      <c r="K344" s="62"/>
      <c r="M344" s="63"/>
      <c r="N344" s="63"/>
      <c r="O344" s="64"/>
      <c r="P344" s="127"/>
      <c r="W344" s="64"/>
      <c r="X344" s="64"/>
    </row>
    <row r="345" spans="1:24" s="59" customFormat="1" x14ac:dyDescent="0.25">
      <c r="A345" s="77"/>
      <c r="D345" s="60"/>
      <c r="E345" s="61"/>
      <c r="F345" s="61"/>
      <c r="G345" s="60"/>
      <c r="H345" s="62"/>
      <c r="I345" s="62"/>
      <c r="J345" s="62"/>
      <c r="K345" s="62"/>
      <c r="M345" s="63"/>
      <c r="N345" s="63"/>
      <c r="O345" s="64"/>
      <c r="P345" s="127"/>
      <c r="W345" s="64"/>
      <c r="X345" s="64"/>
    </row>
    <row r="346" spans="1:24" s="59" customFormat="1" x14ac:dyDescent="0.25">
      <c r="A346" s="77"/>
      <c r="D346" s="60"/>
      <c r="E346" s="61"/>
      <c r="F346" s="61"/>
      <c r="G346" s="60"/>
      <c r="H346" s="62"/>
      <c r="I346" s="62"/>
      <c r="J346" s="62"/>
      <c r="K346" s="62"/>
      <c r="M346" s="63"/>
      <c r="N346" s="63"/>
      <c r="O346" s="64"/>
      <c r="P346" s="127"/>
      <c r="W346" s="64"/>
      <c r="X346" s="64"/>
    </row>
    <row r="347" spans="1:24" s="59" customFormat="1" x14ac:dyDescent="0.25">
      <c r="A347" s="77"/>
      <c r="D347" s="60"/>
      <c r="E347" s="61"/>
      <c r="F347" s="61"/>
      <c r="G347" s="60"/>
      <c r="H347" s="62"/>
      <c r="I347" s="62"/>
      <c r="J347" s="62"/>
      <c r="K347" s="62"/>
      <c r="M347" s="63"/>
      <c r="N347" s="63"/>
      <c r="O347" s="64"/>
      <c r="P347" s="127"/>
      <c r="W347" s="64"/>
      <c r="X347" s="64"/>
    </row>
    <row r="348" spans="1:24" s="59" customFormat="1" x14ac:dyDescent="0.25">
      <c r="A348" s="77"/>
      <c r="D348" s="60"/>
      <c r="E348" s="61"/>
      <c r="F348" s="61"/>
      <c r="G348" s="60"/>
      <c r="H348" s="62"/>
      <c r="I348" s="62"/>
      <c r="J348" s="62"/>
      <c r="K348" s="62"/>
      <c r="M348" s="63"/>
      <c r="N348" s="63"/>
      <c r="O348" s="64"/>
      <c r="P348" s="127"/>
      <c r="W348" s="64"/>
      <c r="X348" s="64"/>
    </row>
    <row r="349" spans="1:24" s="59" customFormat="1" x14ac:dyDescent="0.25">
      <c r="A349" s="77"/>
      <c r="D349" s="60"/>
      <c r="E349" s="61"/>
      <c r="F349" s="61"/>
      <c r="G349" s="60"/>
      <c r="H349" s="62"/>
      <c r="I349" s="62"/>
      <c r="J349" s="62"/>
      <c r="K349" s="62"/>
      <c r="M349" s="63"/>
      <c r="N349" s="63"/>
      <c r="O349" s="64"/>
      <c r="P349" s="127"/>
      <c r="W349" s="64"/>
      <c r="X349" s="64"/>
    </row>
    <row r="350" spans="1:24" s="59" customFormat="1" x14ac:dyDescent="0.25">
      <c r="A350" s="77"/>
      <c r="D350" s="60"/>
      <c r="E350" s="61"/>
      <c r="F350" s="61"/>
      <c r="G350" s="60"/>
      <c r="H350" s="62"/>
      <c r="I350" s="62"/>
      <c r="J350" s="62"/>
      <c r="K350" s="62"/>
      <c r="M350" s="63"/>
      <c r="N350" s="63"/>
      <c r="O350" s="64"/>
      <c r="P350" s="127"/>
      <c r="W350" s="64"/>
      <c r="X350" s="64"/>
    </row>
    <row r="351" spans="1:24" s="59" customFormat="1" x14ac:dyDescent="0.25">
      <c r="A351" s="77"/>
      <c r="D351" s="60"/>
      <c r="E351" s="61"/>
      <c r="F351" s="61"/>
      <c r="G351" s="60"/>
      <c r="H351" s="62"/>
      <c r="I351" s="62"/>
      <c r="J351" s="62"/>
      <c r="K351" s="62"/>
      <c r="M351" s="63"/>
      <c r="N351" s="63"/>
      <c r="O351" s="64"/>
      <c r="P351" s="127"/>
      <c r="W351" s="64"/>
      <c r="X351" s="64"/>
    </row>
    <row r="352" spans="1:24" s="59" customFormat="1" x14ac:dyDescent="0.25">
      <c r="A352" s="77"/>
      <c r="D352" s="60"/>
      <c r="E352" s="61"/>
      <c r="F352" s="61"/>
      <c r="G352" s="60"/>
      <c r="H352" s="62"/>
      <c r="I352" s="62"/>
      <c r="J352" s="62"/>
      <c r="K352" s="62"/>
      <c r="M352" s="63"/>
      <c r="N352" s="63"/>
      <c r="O352" s="64"/>
      <c r="P352" s="127"/>
      <c r="W352" s="64"/>
      <c r="X352" s="64"/>
    </row>
    <row r="353" spans="1:24" s="59" customFormat="1" x14ac:dyDescent="0.25">
      <c r="A353" s="77"/>
      <c r="D353" s="60"/>
      <c r="E353" s="61"/>
      <c r="F353" s="61"/>
      <c r="G353" s="60"/>
      <c r="H353" s="62"/>
      <c r="I353" s="62"/>
      <c r="J353" s="62"/>
      <c r="K353" s="62"/>
      <c r="M353" s="63"/>
      <c r="N353" s="63"/>
      <c r="O353" s="64"/>
      <c r="P353" s="127"/>
      <c r="W353" s="64"/>
      <c r="X353" s="64"/>
    </row>
    <row r="354" spans="1:24" s="59" customFormat="1" x14ac:dyDescent="0.25">
      <c r="A354" s="77"/>
      <c r="D354" s="60"/>
      <c r="E354" s="61"/>
      <c r="F354" s="61"/>
      <c r="G354" s="60"/>
      <c r="H354" s="62"/>
      <c r="I354" s="62"/>
      <c r="J354" s="62"/>
      <c r="K354" s="62"/>
      <c r="M354" s="63"/>
      <c r="N354" s="63"/>
      <c r="O354" s="64"/>
      <c r="P354" s="127"/>
      <c r="W354" s="64"/>
      <c r="X354" s="64"/>
    </row>
    <row r="355" spans="1:24" s="59" customFormat="1" x14ac:dyDescent="0.25">
      <c r="A355" s="77"/>
      <c r="D355" s="60"/>
      <c r="E355" s="61"/>
      <c r="F355" s="61"/>
      <c r="G355" s="60"/>
      <c r="H355" s="62"/>
      <c r="I355" s="62"/>
      <c r="J355" s="62"/>
      <c r="K355" s="62"/>
      <c r="M355" s="63"/>
      <c r="N355" s="63"/>
      <c r="O355" s="64"/>
      <c r="P355" s="127"/>
      <c r="W355" s="64"/>
      <c r="X355" s="64"/>
    </row>
    <row r="356" spans="1:24" s="59" customFormat="1" x14ac:dyDescent="0.25">
      <c r="A356" s="77"/>
      <c r="D356" s="60"/>
      <c r="E356" s="61"/>
      <c r="F356" s="61"/>
      <c r="G356" s="60"/>
      <c r="H356" s="62"/>
      <c r="I356" s="62"/>
      <c r="J356" s="62"/>
      <c r="K356" s="62"/>
      <c r="M356" s="63"/>
      <c r="N356" s="63"/>
      <c r="O356" s="64"/>
      <c r="P356" s="127"/>
      <c r="W356" s="64"/>
      <c r="X356" s="64"/>
    </row>
    <row r="357" spans="1:24" s="59" customFormat="1" x14ac:dyDescent="0.25">
      <c r="A357" s="77"/>
      <c r="D357" s="60"/>
      <c r="E357" s="61"/>
      <c r="F357" s="61"/>
      <c r="G357" s="60"/>
      <c r="H357" s="62"/>
      <c r="I357" s="62"/>
      <c r="J357" s="62"/>
      <c r="K357" s="62"/>
      <c r="M357" s="63"/>
      <c r="N357" s="63"/>
      <c r="O357" s="64"/>
      <c r="P357" s="127"/>
      <c r="W357" s="64"/>
      <c r="X357" s="64"/>
    </row>
    <row r="358" spans="1:24" s="59" customFormat="1" x14ac:dyDescent="0.25">
      <c r="A358" s="77"/>
      <c r="D358" s="60"/>
      <c r="E358" s="61"/>
      <c r="F358" s="61"/>
      <c r="G358" s="60"/>
      <c r="H358" s="62"/>
      <c r="I358" s="62"/>
      <c r="J358" s="62"/>
      <c r="K358" s="62"/>
      <c r="M358" s="63"/>
      <c r="N358" s="63"/>
      <c r="O358" s="64"/>
      <c r="P358" s="127"/>
      <c r="W358" s="64"/>
      <c r="X358" s="64"/>
    </row>
    <row r="359" spans="1:24" s="59" customFormat="1" x14ac:dyDescent="0.25">
      <c r="A359" s="77"/>
      <c r="D359" s="60"/>
      <c r="E359" s="61"/>
      <c r="F359" s="61"/>
      <c r="G359" s="60"/>
      <c r="H359" s="62"/>
      <c r="I359" s="62"/>
      <c r="J359" s="62"/>
      <c r="K359" s="62"/>
      <c r="M359" s="63"/>
      <c r="N359" s="63"/>
      <c r="O359" s="64"/>
      <c r="P359" s="127"/>
      <c r="W359" s="64"/>
      <c r="X359" s="64"/>
    </row>
    <row r="360" spans="1:24" s="59" customFormat="1" x14ac:dyDescent="0.25">
      <c r="A360" s="77"/>
      <c r="D360" s="60"/>
      <c r="E360" s="61"/>
      <c r="F360" s="61"/>
      <c r="G360" s="60"/>
      <c r="H360" s="62"/>
      <c r="I360" s="62"/>
      <c r="J360" s="62"/>
      <c r="K360" s="62"/>
      <c r="M360" s="63"/>
      <c r="N360" s="63"/>
      <c r="O360" s="64"/>
      <c r="P360" s="127"/>
      <c r="W360" s="64"/>
      <c r="X360" s="64"/>
    </row>
    <row r="361" spans="1:24" s="59" customFormat="1" x14ac:dyDescent="0.25">
      <c r="A361" s="77"/>
      <c r="D361" s="60"/>
      <c r="E361" s="61"/>
      <c r="F361" s="61"/>
      <c r="G361" s="60"/>
      <c r="H361" s="62"/>
      <c r="I361" s="62"/>
      <c r="J361" s="62"/>
      <c r="K361" s="62"/>
      <c r="M361" s="63"/>
      <c r="N361" s="63"/>
      <c r="O361" s="64"/>
      <c r="P361" s="127"/>
      <c r="W361" s="64"/>
      <c r="X361" s="64"/>
    </row>
    <row r="362" spans="1:24" s="59" customFormat="1" x14ac:dyDescent="0.25">
      <c r="A362" s="77"/>
      <c r="D362" s="60"/>
      <c r="E362" s="61"/>
      <c r="F362" s="61"/>
      <c r="G362" s="60"/>
      <c r="H362" s="62"/>
      <c r="I362" s="62"/>
      <c r="J362" s="62"/>
      <c r="K362" s="62"/>
      <c r="M362" s="63"/>
      <c r="N362" s="63"/>
      <c r="O362" s="64"/>
      <c r="P362" s="127"/>
      <c r="W362" s="64"/>
      <c r="X362" s="64"/>
    </row>
    <row r="363" spans="1:24" s="59" customFormat="1" x14ac:dyDescent="0.25">
      <c r="A363" s="77"/>
      <c r="D363" s="60"/>
      <c r="E363" s="61"/>
      <c r="F363" s="61"/>
      <c r="G363" s="60"/>
      <c r="H363" s="62"/>
      <c r="I363" s="62"/>
      <c r="J363" s="62"/>
      <c r="K363" s="62"/>
      <c r="M363" s="63"/>
      <c r="N363" s="63"/>
      <c r="O363" s="64"/>
      <c r="P363" s="127"/>
      <c r="W363" s="64"/>
      <c r="X363" s="64"/>
    </row>
    <row r="364" spans="1:24" s="59" customFormat="1" x14ac:dyDescent="0.25">
      <c r="A364" s="77"/>
      <c r="D364" s="60"/>
      <c r="E364" s="61"/>
      <c r="F364" s="61"/>
      <c r="G364" s="60"/>
      <c r="H364" s="62"/>
      <c r="I364" s="62"/>
      <c r="J364" s="62"/>
      <c r="K364" s="62"/>
      <c r="M364" s="63"/>
      <c r="N364" s="63"/>
      <c r="O364" s="64"/>
      <c r="P364" s="127"/>
      <c r="W364" s="64"/>
      <c r="X364" s="64"/>
    </row>
    <row r="365" spans="1:24" s="59" customFormat="1" x14ac:dyDescent="0.25">
      <c r="A365" s="77"/>
      <c r="D365" s="60"/>
      <c r="E365" s="61"/>
      <c r="F365" s="61"/>
      <c r="G365" s="60"/>
      <c r="H365" s="62"/>
      <c r="I365" s="62"/>
      <c r="J365" s="62"/>
      <c r="K365" s="62"/>
      <c r="M365" s="63"/>
      <c r="N365" s="63"/>
      <c r="O365" s="64"/>
      <c r="P365" s="127"/>
      <c r="W365" s="64"/>
      <c r="X365" s="64"/>
    </row>
    <row r="366" spans="1:24" s="59" customFormat="1" x14ac:dyDescent="0.25">
      <c r="A366" s="77"/>
      <c r="D366" s="60"/>
      <c r="E366" s="61"/>
      <c r="F366" s="61"/>
      <c r="G366" s="60"/>
      <c r="H366" s="62"/>
      <c r="I366" s="62"/>
      <c r="J366" s="62"/>
      <c r="K366" s="62"/>
      <c r="M366" s="63"/>
      <c r="N366" s="63"/>
      <c r="O366" s="64"/>
      <c r="P366" s="127"/>
      <c r="W366" s="64"/>
      <c r="X366" s="64"/>
    </row>
    <row r="367" spans="1:24" s="59" customFormat="1" x14ac:dyDescent="0.25">
      <c r="A367" s="77"/>
      <c r="D367" s="60"/>
      <c r="E367" s="61"/>
      <c r="F367" s="61"/>
      <c r="G367" s="60"/>
      <c r="H367" s="62"/>
      <c r="I367" s="62"/>
      <c r="J367" s="62"/>
      <c r="K367" s="62"/>
      <c r="M367" s="63"/>
      <c r="N367" s="63"/>
      <c r="O367" s="64"/>
      <c r="P367" s="127"/>
      <c r="W367" s="64"/>
      <c r="X367" s="64"/>
    </row>
    <row r="368" spans="1:24" s="59" customFormat="1" x14ac:dyDescent="0.25">
      <c r="A368" s="77"/>
      <c r="D368" s="60"/>
      <c r="E368" s="61"/>
      <c r="F368" s="61"/>
      <c r="G368" s="60"/>
      <c r="H368" s="62"/>
      <c r="I368" s="62"/>
      <c r="J368" s="62"/>
      <c r="K368" s="62"/>
      <c r="M368" s="63"/>
      <c r="N368" s="63"/>
      <c r="O368" s="64"/>
      <c r="P368" s="127"/>
      <c r="W368" s="64"/>
      <c r="X368" s="64"/>
    </row>
    <row r="369" spans="1:24" s="59" customFormat="1" x14ac:dyDescent="0.25">
      <c r="A369" s="77"/>
      <c r="D369" s="60"/>
      <c r="E369" s="61"/>
      <c r="F369" s="61"/>
      <c r="G369" s="60"/>
      <c r="H369" s="62"/>
      <c r="I369" s="62"/>
      <c r="J369" s="62"/>
      <c r="K369" s="62"/>
      <c r="M369" s="63"/>
      <c r="N369" s="63"/>
      <c r="O369" s="64"/>
      <c r="P369" s="127"/>
      <c r="W369" s="64"/>
      <c r="X369" s="64"/>
    </row>
    <row r="370" spans="1:24" s="59" customFormat="1" x14ac:dyDescent="0.25">
      <c r="A370" s="77"/>
      <c r="D370" s="60"/>
      <c r="E370" s="61"/>
      <c r="F370" s="61"/>
      <c r="G370" s="60"/>
      <c r="H370" s="62"/>
      <c r="I370" s="62"/>
      <c r="J370" s="62"/>
      <c r="K370" s="62"/>
      <c r="M370" s="63"/>
      <c r="N370" s="63"/>
      <c r="O370" s="64"/>
      <c r="P370" s="127"/>
      <c r="W370" s="64"/>
      <c r="X370" s="64"/>
    </row>
    <row r="371" spans="1:24" s="59" customFormat="1" x14ac:dyDescent="0.25">
      <c r="A371" s="77"/>
      <c r="D371" s="60"/>
      <c r="E371" s="61"/>
      <c r="F371" s="61"/>
      <c r="G371" s="60"/>
      <c r="H371" s="62"/>
      <c r="I371" s="62"/>
      <c r="J371" s="62"/>
      <c r="K371" s="62"/>
      <c r="M371" s="63"/>
      <c r="N371" s="63"/>
      <c r="O371" s="64"/>
      <c r="P371" s="127"/>
      <c r="W371" s="64"/>
      <c r="X371" s="64"/>
    </row>
    <row r="372" spans="1:24" s="59" customFormat="1" x14ac:dyDescent="0.25">
      <c r="A372" s="77"/>
      <c r="D372" s="60"/>
      <c r="E372" s="61"/>
      <c r="F372" s="61"/>
      <c r="G372" s="60"/>
      <c r="H372" s="62"/>
      <c r="I372" s="62"/>
      <c r="J372" s="62"/>
      <c r="K372" s="62"/>
      <c r="M372" s="63"/>
      <c r="N372" s="63"/>
      <c r="O372" s="64"/>
      <c r="P372" s="127"/>
      <c r="W372" s="64"/>
      <c r="X372" s="64"/>
    </row>
    <row r="373" spans="1:24" s="59" customFormat="1" x14ac:dyDescent="0.25">
      <c r="A373" s="77"/>
      <c r="D373" s="60"/>
      <c r="E373" s="61"/>
      <c r="F373" s="61"/>
      <c r="G373" s="60"/>
      <c r="H373" s="62"/>
      <c r="I373" s="62"/>
      <c r="J373" s="62"/>
      <c r="K373" s="62"/>
      <c r="M373" s="63"/>
      <c r="N373" s="63"/>
      <c r="O373" s="64"/>
      <c r="P373" s="127"/>
      <c r="W373" s="64"/>
      <c r="X373" s="64"/>
    </row>
    <row r="374" spans="1:24" s="59" customFormat="1" x14ac:dyDescent="0.25">
      <c r="A374" s="77"/>
      <c r="D374" s="60"/>
      <c r="E374" s="61"/>
      <c r="F374" s="61"/>
      <c r="G374" s="60"/>
      <c r="H374" s="62"/>
      <c r="I374" s="62"/>
      <c r="J374" s="62"/>
      <c r="K374" s="62"/>
      <c r="M374" s="63"/>
      <c r="N374" s="63"/>
      <c r="O374" s="64"/>
      <c r="P374" s="127"/>
      <c r="W374" s="64"/>
      <c r="X374" s="64"/>
    </row>
    <row r="375" spans="1:24" s="59" customFormat="1" x14ac:dyDescent="0.25">
      <c r="A375" s="77"/>
      <c r="D375" s="60"/>
      <c r="E375" s="61"/>
      <c r="F375" s="61"/>
      <c r="G375" s="60"/>
      <c r="H375" s="62"/>
      <c r="I375" s="62"/>
      <c r="J375" s="62"/>
      <c r="K375" s="62"/>
      <c r="M375" s="63"/>
      <c r="N375" s="63"/>
      <c r="O375" s="64"/>
      <c r="P375" s="127"/>
      <c r="W375" s="64"/>
      <c r="X375" s="64"/>
    </row>
    <row r="376" spans="1:24" s="59" customFormat="1" x14ac:dyDescent="0.25">
      <c r="A376" s="77"/>
      <c r="D376" s="60"/>
      <c r="E376" s="61"/>
      <c r="F376" s="61"/>
      <c r="G376" s="60"/>
      <c r="H376" s="62"/>
      <c r="I376" s="62"/>
      <c r="J376" s="62"/>
      <c r="K376" s="62"/>
      <c r="M376" s="63"/>
      <c r="N376" s="63"/>
      <c r="O376" s="64"/>
      <c r="P376" s="127"/>
      <c r="W376" s="64"/>
      <c r="X376" s="64"/>
    </row>
    <row r="377" spans="1:24" s="59" customFormat="1" x14ac:dyDescent="0.25">
      <c r="A377" s="77"/>
      <c r="D377" s="60"/>
      <c r="E377" s="61"/>
      <c r="F377" s="61"/>
      <c r="G377" s="60"/>
      <c r="H377" s="62"/>
      <c r="I377" s="62"/>
      <c r="J377" s="62"/>
      <c r="K377" s="62"/>
      <c r="M377" s="63"/>
      <c r="N377" s="63"/>
      <c r="O377" s="64"/>
      <c r="P377" s="127"/>
      <c r="W377" s="64"/>
      <c r="X377" s="64"/>
    </row>
    <row r="378" spans="1:24" s="59" customFormat="1" x14ac:dyDescent="0.25">
      <c r="A378" s="77"/>
      <c r="D378" s="60"/>
      <c r="E378" s="61"/>
      <c r="F378" s="61"/>
      <c r="G378" s="60"/>
      <c r="H378" s="62"/>
      <c r="I378" s="62"/>
      <c r="J378" s="62"/>
      <c r="K378" s="62"/>
      <c r="M378" s="63"/>
      <c r="N378" s="63"/>
      <c r="O378" s="64"/>
      <c r="P378" s="127"/>
      <c r="W378" s="64"/>
      <c r="X378" s="64"/>
    </row>
    <row r="379" spans="1:24" s="59" customFormat="1" x14ac:dyDescent="0.25">
      <c r="A379" s="77"/>
      <c r="D379" s="60"/>
      <c r="E379" s="61"/>
      <c r="F379" s="61"/>
      <c r="G379" s="60"/>
      <c r="H379" s="62"/>
      <c r="I379" s="62"/>
      <c r="J379" s="62"/>
      <c r="K379" s="62"/>
      <c r="M379" s="63"/>
      <c r="N379" s="63"/>
      <c r="O379" s="64"/>
      <c r="P379" s="127"/>
      <c r="W379" s="64"/>
      <c r="X379" s="64"/>
    </row>
    <row r="380" spans="1:24" s="59" customFormat="1" x14ac:dyDescent="0.25">
      <c r="A380" s="77"/>
      <c r="D380" s="60"/>
      <c r="E380" s="61"/>
      <c r="F380" s="61"/>
      <c r="G380" s="60"/>
      <c r="H380" s="62"/>
      <c r="I380" s="62"/>
      <c r="J380" s="62"/>
      <c r="K380" s="62"/>
      <c r="M380" s="63"/>
      <c r="N380" s="63"/>
      <c r="O380" s="64"/>
      <c r="P380" s="127"/>
      <c r="W380" s="64"/>
      <c r="X380" s="64"/>
    </row>
    <row r="381" spans="1:24" s="59" customFormat="1" x14ac:dyDescent="0.25">
      <c r="A381" s="77"/>
      <c r="D381" s="60"/>
      <c r="E381" s="61"/>
      <c r="F381" s="61"/>
      <c r="G381" s="60"/>
      <c r="H381" s="62"/>
      <c r="I381" s="62"/>
      <c r="J381" s="62"/>
      <c r="K381" s="62"/>
      <c r="M381" s="63"/>
      <c r="N381" s="63"/>
      <c r="O381" s="64"/>
      <c r="P381" s="127"/>
      <c r="W381" s="64"/>
      <c r="X381" s="64"/>
    </row>
    <row r="382" spans="1:24" s="59" customFormat="1" x14ac:dyDescent="0.25">
      <c r="A382" s="77"/>
      <c r="D382" s="60"/>
      <c r="E382" s="61"/>
      <c r="F382" s="61"/>
      <c r="G382" s="60"/>
      <c r="H382" s="62"/>
      <c r="I382" s="62"/>
      <c r="J382" s="62"/>
      <c r="K382" s="62"/>
      <c r="M382" s="63"/>
      <c r="N382" s="63"/>
      <c r="O382" s="64"/>
      <c r="P382" s="127"/>
      <c r="W382" s="64"/>
      <c r="X382" s="64"/>
    </row>
    <row r="383" spans="1:24" s="59" customFormat="1" x14ac:dyDescent="0.25">
      <c r="A383" s="77"/>
      <c r="D383" s="60"/>
      <c r="E383" s="61"/>
      <c r="F383" s="61"/>
      <c r="G383" s="60"/>
      <c r="H383" s="62"/>
      <c r="I383" s="62"/>
      <c r="J383" s="62"/>
      <c r="K383" s="62"/>
      <c r="M383" s="63"/>
      <c r="N383" s="63"/>
      <c r="O383" s="64"/>
      <c r="P383" s="127"/>
      <c r="W383" s="64"/>
      <c r="X383" s="64"/>
    </row>
    <row r="384" spans="1:24" s="59" customFormat="1" x14ac:dyDescent="0.25">
      <c r="A384" s="77"/>
      <c r="D384" s="60"/>
      <c r="E384" s="61"/>
      <c r="F384" s="61"/>
      <c r="G384" s="60"/>
      <c r="H384" s="62"/>
      <c r="I384" s="62"/>
      <c r="J384" s="62"/>
      <c r="K384" s="62"/>
      <c r="M384" s="63"/>
      <c r="N384" s="63"/>
      <c r="O384" s="64"/>
      <c r="P384" s="127"/>
      <c r="W384" s="64"/>
      <c r="X384" s="64"/>
    </row>
    <row r="385" spans="1:24" s="59" customFormat="1" x14ac:dyDescent="0.25">
      <c r="A385" s="77"/>
      <c r="D385" s="60"/>
      <c r="E385" s="61"/>
      <c r="F385" s="61"/>
      <c r="G385" s="60"/>
      <c r="H385" s="62"/>
      <c r="I385" s="62"/>
      <c r="J385" s="62"/>
      <c r="K385" s="62"/>
      <c r="M385" s="63"/>
      <c r="N385" s="63"/>
      <c r="O385" s="64"/>
      <c r="P385" s="127"/>
      <c r="W385" s="64"/>
      <c r="X385" s="64"/>
    </row>
    <row r="386" spans="1:24" s="59" customFormat="1" x14ac:dyDescent="0.25">
      <c r="A386" s="77"/>
      <c r="D386" s="60"/>
      <c r="E386" s="61"/>
      <c r="F386" s="61"/>
      <c r="G386" s="60"/>
      <c r="H386" s="62"/>
      <c r="I386" s="62"/>
      <c r="J386" s="62"/>
      <c r="K386" s="62"/>
      <c r="M386" s="63"/>
      <c r="N386" s="63"/>
      <c r="O386" s="64"/>
      <c r="P386" s="127"/>
      <c r="W386" s="64"/>
      <c r="X386" s="64"/>
    </row>
    <row r="387" spans="1:24" s="59" customFormat="1" x14ac:dyDescent="0.25">
      <c r="A387" s="77"/>
      <c r="D387" s="60"/>
      <c r="E387" s="61"/>
      <c r="F387" s="61"/>
      <c r="G387" s="60"/>
      <c r="H387" s="62"/>
      <c r="I387" s="62"/>
      <c r="J387" s="62"/>
      <c r="K387" s="62"/>
      <c r="M387" s="63"/>
      <c r="N387" s="63"/>
      <c r="O387" s="64"/>
      <c r="P387" s="127"/>
      <c r="W387" s="64"/>
      <c r="X387" s="64"/>
    </row>
    <row r="388" spans="1:24" s="59" customFormat="1" x14ac:dyDescent="0.25">
      <c r="A388" s="77"/>
      <c r="D388" s="60"/>
      <c r="E388" s="61"/>
      <c r="F388" s="61"/>
      <c r="G388" s="60"/>
      <c r="H388" s="62"/>
      <c r="I388" s="62"/>
      <c r="J388" s="62"/>
      <c r="K388" s="62"/>
      <c r="M388" s="63"/>
      <c r="N388" s="63"/>
      <c r="O388" s="64"/>
      <c r="P388" s="127"/>
      <c r="W388" s="64"/>
      <c r="X388" s="64"/>
    </row>
    <row r="389" spans="1:24" s="59" customFormat="1" x14ac:dyDescent="0.25">
      <c r="A389" s="77"/>
      <c r="D389" s="60"/>
      <c r="E389" s="61"/>
      <c r="F389" s="61"/>
      <c r="G389" s="60"/>
      <c r="H389" s="62"/>
      <c r="I389" s="62"/>
      <c r="J389" s="62"/>
      <c r="K389" s="62"/>
      <c r="M389" s="63"/>
      <c r="N389" s="63"/>
      <c r="O389" s="64"/>
      <c r="P389" s="127"/>
      <c r="W389" s="64"/>
      <c r="X389" s="64"/>
    </row>
    <row r="390" spans="1:24" s="59" customFormat="1" x14ac:dyDescent="0.25">
      <c r="A390" s="77"/>
      <c r="D390" s="60"/>
      <c r="E390" s="61"/>
      <c r="F390" s="61"/>
      <c r="G390" s="60"/>
      <c r="H390" s="62"/>
      <c r="I390" s="62"/>
      <c r="J390" s="62"/>
      <c r="K390" s="62"/>
      <c r="M390" s="63"/>
      <c r="N390" s="63"/>
      <c r="O390" s="64"/>
      <c r="P390" s="127"/>
      <c r="W390" s="64"/>
      <c r="X390" s="64"/>
    </row>
    <row r="391" spans="1:24" s="59" customFormat="1" x14ac:dyDescent="0.25">
      <c r="A391" s="77"/>
      <c r="D391" s="60"/>
      <c r="E391" s="61"/>
      <c r="F391" s="61"/>
      <c r="G391" s="60"/>
      <c r="H391" s="62"/>
      <c r="I391" s="62"/>
      <c r="J391" s="62"/>
      <c r="K391" s="62"/>
      <c r="M391" s="63"/>
      <c r="N391" s="63"/>
      <c r="O391" s="64"/>
      <c r="P391" s="127"/>
      <c r="W391" s="64"/>
      <c r="X391" s="64"/>
    </row>
    <row r="392" spans="1:24" s="59" customFormat="1" x14ac:dyDescent="0.25">
      <c r="A392" s="77"/>
      <c r="D392" s="60"/>
      <c r="E392" s="61"/>
      <c r="F392" s="61"/>
      <c r="G392" s="60"/>
      <c r="H392" s="62"/>
      <c r="I392" s="62"/>
      <c r="J392" s="62"/>
      <c r="K392" s="62"/>
      <c r="M392" s="63"/>
      <c r="N392" s="63"/>
      <c r="O392" s="64"/>
      <c r="P392" s="127"/>
      <c r="W392" s="64"/>
      <c r="X392" s="64"/>
    </row>
    <row r="393" spans="1:24" s="59" customFormat="1" x14ac:dyDescent="0.25">
      <c r="A393" s="77"/>
      <c r="D393" s="60"/>
      <c r="E393" s="61"/>
      <c r="F393" s="61"/>
      <c r="G393" s="60"/>
      <c r="H393" s="62"/>
      <c r="I393" s="62"/>
      <c r="J393" s="62"/>
      <c r="K393" s="62"/>
      <c r="M393" s="63"/>
      <c r="N393" s="63"/>
      <c r="O393" s="64"/>
      <c r="P393" s="127"/>
      <c r="W393" s="64"/>
      <c r="X393" s="64"/>
    </row>
    <row r="394" spans="1:24" s="59" customFormat="1" x14ac:dyDescent="0.25">
      <c r="A394" s="77"/>
      <c r="D394" s="60"/>
      <c r="E394" s="61"/>
      <c r="F394" s="61"/>
      <c r="G394" s="60"/>
      <c r="H394" s="62"/>
      <c r="I394" s="62"/>
      <c r="J394" s="62"/>
      <c r="K394" s="62"/>
      <c r="M394" s="63"/>
      <c r="N394" s="63"/>
      <c r="O394" s="64"/>
      <c r="P394" s="127"/>
      <c r="W394" s="64"/>
      <c r="X394" s="64"/>
    </row>
    <row r="395" spans="1:24" s="59" customFormat="1" x14ac:dyDescent="0.25">
      <c r="A395" s="77"/>
      <c r="D395" s="60"/>
      <c r="E395" s="61"/>
      <c r="F395" s="61"/>
      <c r="G395" s="60"/>
      <c r="H395" s="62"/>
      <c r="I395" s="62"/>
      <c r="J395" s="62"/>
      <c r="K395" s="62"/>
      <c r="M395" s="63"/>
      <c r="N395" s="63"/>
      <c r="O395" s="64"/>
      <c r="P395" s="127"/>
      <c r="W395" s="64"/>
      <c r="X395" s="64"/>
    </row>
    <row r="396" spans="1:24" s="59" customFormat="1" x14ac:dyDescent="0.25">
      <c r="A396" s="77"/>
      <c r="D396" s="60"/>
      <c r="E396" s="61"/>
      <c r="F396" s="61"/>
      <c r="G396" s="60"/>
      <c r="H396" s="62"/>
      <c r="I396" s="62"/>
      <c r="J396" s="62"/>
      <c r="K396" s="62"/>
      <c r="M396" s="63"/>
      <c r="N396" s="63"/>
      <c r="O396" s="64"/>
      <c r="P396" s="127"/>
      <c r="W396" s="64"/>
      <c r="X396" s="64"/>
    </row>
    <row r="397" spans="1:24" s="59" customFormat="1" x14ac:dyDescent="0.25">
      <c r="A397" s="77"/>
      <c r="D397" s="60"/>
      <c r="E397" s="61"/>
      <c r="F397" s="61"/>
      <c r="G397" s="60"/>
      <c r="H397" s="62"/>
      <c r="I397" s="62"/>
      <c r="J397" s="62"/>
      <c r="K397" s="62"/>
      <c r="M397" s="63"/>
      <c r="N397" s="63"/>
      <c r="O397" s="64"/>
      <c r="P397" s="127"/>
      <c r="W397" s="64"/>
      <c r="X397" s="64"/>
    </row>
    <row r="398" spans="1:24" s="59" customFormat="1" x14ac:dyDescent="0.25">
      <c r="A398" s="77"/>
      <c r="D398" s="60"/>
      <c r="E398" s="61"/>
      <c r="F398" s="61"/>
      <c r="G398" s="60"/>
      <c r="H398" s="62"/>
      <c r="I398" s="62"/>
      <c r="J398" s="62"/>
      <c r="K398" s="62"/>
      <c r="M398" s="63"/>
      <c r="N398" s="63"/>
      <c r="O398" s="64"/>
      <c r="P398" s="127"/>
      <c r="W398" s="64"/>
      <c r="X398" s="64"/>
    </row>
    <row r="399" spans="1:24" s="59" customFormat="1" x14ac:dyDescent="0.25">
      <c r="A399" s="77"/>
      <c r="D399" s="60"/>
      <c r="E399" s="61"/>
      <c r="F399" s="61"/>
      <c r="G399" s="60"/>
      <c r="H399" s="62"/>
      <c r="I399" s="62"/>
      <c r="J399" s="62"/>
      <c r="K399" s="62"/>
      <c r="M399" s="63"/>
      <c r="N399" s="63"/>
      <c r="O399" s="64"/>
      <c r="P399" s="127"/>
      <c r="W399" s="64"/>
      <c r="X399" s="64"/>
    </row>
    <row r="400" spans="1:24" s="59" customFormat="1" x14ac:dyDescent="0.25">
      <c r="A400" s="77"/>
      <c r="D400" s="60"/>
      <c r="E400" s="61"/>
      <c r="F400" s="61"/>
      <c r="G400" s="60"/>
      <c r="H400" s="62"/>
      <c r="I400" s="62"/>
      <c r="J400" s="62"/>
      <c r="K400" s="62"/>
      <c r="M400" s="63"/>
      <c r="N400" s="63"/>
      <c r="O400" s="64"/>
      <c r="P400" s="127"/>
      <c r="W400" s="64"/>
      <c r="X400" s="64"/>
    </row>
    <row r="401" spans="1:24" s="59" customFormat="1" x14ac:dyDescent="0.25">
      <c r="A401" s="77"/>
      <c r="D401" s="60"/>
      <c r="E401" s="61"/>
      <c r="F401" s="61"/>
      <c r="G401" s="60"/>
      <c r="H401" s="62"/>
      <c r="I401" s="62"/>
      <c r="J401" s="62"/>
      <c r="K401" s="62"/>
      <c r="M401" s="63"/>
      <c r="N401" s="63"/>
      <c r="O401" s="64"/>
      <c r="P401" s="127"/>
      <c r="W401" s="64"/>
      <c r="X401" s="64"/>
    </row>
    <row r="402" spans="1:24" s="59" customFormat="1" x14ac:dyDescent="0.25">
      <c r="A402" s="77"/>
      <c r="D402" s="60"/>
      <c r="E402" s="61"/>
      <c r="F402" s="61"/>
      <c r="G402" s="60"/>
      <c r="H402" s="62"/>
      <c r="I402" s="62"/>
      <c r="J402" s="62"/>
      <c r="K402" s="62"/>
      <c r="M402" s="63"/>
      <c r="N402" s="63"/>
      <c r="O402" s="64"/>
      <c r="P402" s="127"/>
      <c r="W402" s="64"/>
      <c r="X402" s="64"/>
    </row>
    <row r="403" spans="1:24" s="59" customFormat="1" x14ac:dyDescent="0.25">
      <c r="A403" s="77"/>
      <c r="D403" s="60"/>
      <c r="E403" s="61"/>
      <c r="F403" s="61"/>
      <c r="G403" s="60"/>
      <c r="H403" s="62"/>
      <c r="I403" s="62"/>
      <c r="J403" s="62"/>
      <c r="K403" s="62"/>
      <c r="M403" s="63"/>
      <c r="N403" s="63"/>
      <c r="O403" s="64"/>
      <c r="P403" s="127"/>
      <c r="W403" s="64"/>
      <c r="X403" s="64"/>
    </row>
    <row r="404" spans="1:24" s="59" customFormat="1" x14ac:dyDescent="0.25">
      <c r="A404" s="77"/>
      <c r="D404" s="60"/>
      <c r="E404" s="61"/>
      <c r="F404" s="61"/>
      <c r="G404" s="60"/>
      <c r="H404" s="62"/>
      <c r="I404" s="62"/>
      <c r="J404" s="62"/>
      <c r="K404" s="62"/>
      <c r="M404" s="63"/>
      <c r="N404" s="63"/>
      <c r="O404" s="64"/>
      <c r="P404" s="127"/>
      <c r="W404" s="64"/>
      <c r="X404" s="64"/>
    </row>
    <row r="405" spans="1:24" s="59" customFormat="1" x14ac:dyDescent="0.25">
      <c r="A405" s="77"/>
      <c r="D405" s="60"/>
      <c r="E405" s="61"/>
      <c r="F405" s="61"/>
      <c r="G405" s="60"/>
      <c r="H405" s="62"/>
      <c r="I405" s="62"/>
      <c r="J405" s="62"/>
      <c r="K405" s="62"/>
      <c r="M405" s="63"/>
      <c r="N405" s="63"/>
      <c r="O405" s="64"/>
      <c r="P405" s="127"/>
      <c r="W405" s="64"/>
      <c r="X405" s="64"/>
    </row>
    <row r="406" spans="1:24" s="59" customFormat="1" x14ac:dyDescent="0.25">
      <c r="A406" s="77"/>
      <c r="D406" s="60"/>
      <c r="E406" s="61"/>
      <c r="F406" s="61"/>
      <c r="G406" s="60"/>
      <c r="H406" s="62"/>
      <c r="I406" s="62"/>
      <c r="J406" s="62"/>
      <c r="K406" s="62"/>
      <c r="M406" s="63"/>
      <c r="N406" s="63"/>
      <c r="O406" s="64"/>
      <c r="P406" s="127"/>
      <c r="W406" s="64"/>
      <c r="X406" s="64"/>
    </row>
    <row r="407" spans="1:24" s="59" customFormat="1" x14ac:dyDescent="0.25">
      <c r="A407" s="77"/>
      <c r="D407" s="60"/>
      <c r="E407" s="61"/>
      <c r="F407" s="61"/>
      <c r="G407" s="60"/>
      <c r="H407" s="62"/>
      <c r="I407" s="62"/>
      <c r="J407" s="62"/>
      <c r="K407" s="62"/>
      <c r="M407" s="63"/>
      <c r="N407" s="63"/>
      <c r="O407" s="64"/>
      <c r="P407" s="127"/>
      <c r="W407" s="64"/>
      <c r="X407" s="64"/>
    </row>
    <row r="408" spans="1:24" s="59" customFormat="1" x14ac:dyDescent="0.25">
      <c r="A408" s="77"/>
      <c r="D408" s="60"/>
      <c r="E408" s="61"/>
      <c r="F408" s="61"/>
      <c r="G408" s="60"/>
      <c r="H408" s="62"/>
      <c r="I408" s="62"/>
      <c r="J408" s="62"/>
      <c r="K408" s="62"/>
      <c r="M408" s="63"/>
      <c r="N408" s="63"/>
      <c r="O408" s="64"/>
      <c r="P408" s="127"/>
      <c r="W408" s="64"/>
      <c r="X408" s="64"/>
    </row>
    <row r="409" spans="1:24" s="59" customFormat="1" x14ac:dyDescent="0.25">
      <c r="A409" s="77"/>
      <c r="D409" s="60"/>
      <c r="E409" s="61"/>
      <c r="F409" s="61"/>
      <c r="G409" s="60"/>
      <c r="H409" s="62"/>
      <c r="I409" s="62"/>
      <c r="J409" s="62"/>
      <c r="K409" s="62"/>
      <c r="M409" s="63"/>
      <c r="N409" s="63"/>
      <c r="O409" s="64"/>
      <c r="P409" s="127"/>
      <c r="W409" s="64"/>
      <c r="X409" s="64"/>
    </row>
    <row r="410" spans="1:24" s="59" customFormat="1" x14ac:dyDescent="0.25">
      <c r="A410" s="77"/>
      <c r="D410" s="60"/>
      <c r="E410" s="61"/>
      <c r="F410" s="61"/>
      <c r="G410" s="60"/>
      <c r="H410" s="62"/>
      <c r="I410" s="62"/>
      <c r="J410" s="62"/>
      <c r="K410" s="62"/>
      <c r="M410" s="63"/>
      <c r="N410" s="63"/>
      <c r="O410" s="64"/>
      <c r="P410" s="127"/>
      <c r="W410" s="64"/>
      <c r="X410" s="64"/>
    </row>
    <row r="411" spans="1:24" s="59" customFormat="1" x14ac:dyDescent="0.25">
      <c r="A411" s="77"/>
      <c r="D411" s="60"/>
      <c r="E411" s="61"/>
      <c r="F411" s="61"/>
      <c r="G411" s="60"/>
      <c r="H411" s="62"/>
      <c r="I411" s="62"/>
      <c r="J411" s="62"/>
      <c r="K411" s="62"/>
      <c r="M411" s="63"/>
      <c r="N411" s="63"/>
      <c r="O411" s="64"/>
      <c r="P411" s="127"/>
      <c r="W411" s="64"/>
      <c r="X411" s="64"/>
    </row>
    <row r="412" spans="1:24" s="59" customFormat="1" x14ac:dyDescent="0.25">
      <c r="A412" s="77"/>
      <c r="D412" s="60"/>
      <c r="E412" s="61"/>
      <c r="F412" s="61"/>
      <c r="G412" s="60"/>
      <c r="H412" s="62"/>
      <c r="I412" s="62"/>
      <c r="J412" s="62"/>
      <c r="K412" s="62"/>
      <c r="M412" s="63"/>
      <c r="N412" s="63"/>
      <c r="O412" s="64"/>
      <c r="P412" s="127"/>
      <c r="W412" s="64"/>
      <c r="X412" s="64"/>
    </row>
    <row r="413" spans="1:24" s="59" customFormat="1" x14ac:dyDescent="0.25">
      <c r="A413" s="77"/>
      <c r="D413" s="60"/>
      <c r="E413" s="61"/>
      <c r="F413" s="61"/>
      <c r="G413" s="60"/>
      <c r="H413" s="62"/>
      <c r="I413" s="62"/>
      <c r="J413" s="62"/>
      <c r="K413" s="62"/>
      <c r="M413" s="63"/>
      <c r="N413" s="63"/>
      <c r="O413" s="64"/>
      <c r="P413" s="127"/>
      <c r="W413" s="64"/>
      <c r="X413" s="64"/>
    </row>
    <row r="414" spans="1:24" s="59" customFormat="1" x14ac:dyDescent="0.25">
      <c r="A414" s="77"/>
      <c r="D414" s="60"/>
      <c r="E414" s="61"/>
      <c r="F414" s="61"/>
      <c r="G414" s="60"/>
      <c r="H414" s="62"/>
      <c r="I414" s="62"/>
      <c r="J414" s="62"/>
      <c r="K414" s="62"/>
      <c r="M414" s="63"/>
      <c r="N414" s="63"/>
      <c r="O414" s="64"/>
      <c r="P414" s="127"/>
      <c r="W414" s="64"/>
      <c r="X414" s="64"/>
    </row>
    <row r="415" spans="1:24" s="59" customFormat="1" x14ac:dyDescent="0.25">
      <c r="A415" s="77"/>
      <c r="D415" s="60"/>
      <c r="E415" s="61"/>
      <c r="F415" s="61"/>
      <c r="G415" s="60"/>
      <c r="H415" s="62"/>
      <c r="I415" s="62"/>
      <c r="J415" s="62"/>
      <c r="K415" s="62"/>
      <c r="M415" s="63"/>
      <c r="N415" s="63"/>
      <c r="O415" s="64"/>
      <c r="P415" s="127"/>
      <c r="W415" s="64"/>
      <c r="X415" s="64"/>
    </row>
    <row r="416" spans="1:24" s="59" customFormat="1" x14ac:dyDescent="0.25">
      <c r="A416" s="77"/>
      <c r="D416" s="60"/>
      <c r="E416" s="61"/>
      <c r="F416" s="61"/>
      <c r="G416" s="60"/>
      <c r="H416" s="62"/>
      <c r="I416" s="62"/>
      <c r="J416" s="62"/>
      <c r="K416" s="62"/>
      <c r="M416" s="63"/>
      <c r="N416" s="63"/>
      <c r="O416" s="64"/>
      <c r="P416" s="127"/>
      <c r="W416" s="64"/>
      <c r="X416" s="64"/>
    </row>
    <row r="417" spans="1:24" s="59" customFormat="1" x14ac:dyDescent="0.25">
      <c r="A417" s="77"/>
      <c r="D417" s="60"/>
      <c r="E417" s="61"/>
      <c r="F417" s="61"/>
      <c r="G417" s="60"/>
      <c r="H417" s="62"/>
      <c r="I417" s="62"/>
      <c r="J417" s="62"/>
      <c r="K417" s="62"/>
      <c r="M417" s="63"/>
      <c r="N417" s="63"/>
      <c r="O417" s="64"/>
      <c r="P417" s="127"/>
      <c r="W417" s="64"/>
      <c r="X417" s="64"/>
    </row>
    <row r="418" spans="1:24" s="59" customFormat="1" x14ac:dyDescent="0.25">
      <c r="A418" s="77"/>
      <c r="D418" s="60"/>
      <c r="E418" s="61"/>
      <c r="F418" s="61"/>
      <c r="G418" s="60"/>
      <c r="H418" s="62"/>
      <c r="I418" s="62"/>
      <c r="J418" s="62"/>
      <c r="K418" s="62"/>
      <c r="M418" s="63"/>
      <c r="N418" s="63"/>
      <c r="O418" s="64"/>
      <c r="P418" s="127"/>
      <c r="W418" s="64"/>
      <c r="X418" s="64"/>
    </row>
    <row r="419" spans="1:24" s="59" customFormat="1" x14ac:dyDescent="0.25">
      <c r="A419" s="77"/>
      <c r="D419" s="60"/>
      <c r="E419" s="61"/>
      <c r="F419" s="61"/>
      <c r="G419" s="60"/>
      <c r="H419" s="62"/>
      <c r="I419" s="62"/>
      <c r="J419" s="62"/>
      <c r="K419" s="62"/>
      <c r="M419" s="63"/>
      <c r="N419" s="63"/>
      <c r="O419" s="64"/>
      <c r="P419" s="127"/>
      <c r="W419" s="64"/>
      <c r="X419" s="64"/>
    </row>
    <row r="420" spans="1:24" s="59" customFormat="1" x14ac:dyDescent="0.25">
      <c r="A420" s="77"/>
      <c r="D420" s="60"/>
      <c r="E420" s="61"/>
      <c r="F420" s="61"/>
      <c r="G420" s="60"/>
      <c r="H420" s="62"/>
      <c r="I420" s="62"/>
      <c r="J420" s="62"/>
      <c r="K420" s="62"/>
      <c r="M420" s="63"/>
      <c r="N420" s="63"/>
      <c r="O420" s="64"/>
      <c r="P420" s="127"/>
      <c r="W420" s="64"/>
      <c r="X420" s="64"/>
    </row>
    <row r="421" spans="1:24" s="59" customFormat="1" x14ac:dyDescent="0.25">
      <c r="A421" s="77"/>
      <c r="D421" s="60"/>
      <c r="E421" s="61"/>
      <c r="F421" s="61"/>
      <c r="G421" s="60"/>
      <c r="H421" s="62"/>
      <c r="I421" s="62"/>
      <c r="J421" s="62"/>
      <c r="K421" s="62"/>
      <c r="M421" s="63"/>
      <c r="N421" s="63"/>
      <c r="O421" s="64"/>
      <c r="P421" s="127"/>
      <c r="W421" s="64"/>
      <c r="X421" s="64"/>
    </row>
    <row r="422" spans="1:24" s="59" customFormat="1" x14ac:dyDescent="0.25">
      <c r="A422" s="77"/>
      <c r="D422" s="60"/>
      <c r="E422" s="61"/>
      <c r="F422" s="61"/>
      <c r="G422" s="60"/>
      <c r="H422" s="62"/>
      <c r="I422" s="62"/>
      <c r="J422" s="62"/>
      <c r="K422" s="62"/>
      <c r="M422" s="63"/>
      <c r="N422" s="63"/>
      <c r="O422" s="64"/>
      <c r="P422" s="127"/>
      <c r="W422" s="64"/>
      <c r="X422" s="64"/>
    </row>
    <row r="423" spans="1:24" s="59" customFormat="1" x14ac:dyDescent="0.25">
      <c r="A423" s="77"/>
      <c r="D423" s="60"/>
      <c r="E423" s="61"/>
      <c r="F423" s="61"/>
      <c r="G423" s="60"/>
      <c r="H423" s="62"/>
      <c r="I423" s="62"/>
      <c r="J423" s="62"/>
      <c r="K423" s="62"/>
      <c r="M423" s="63"/>
      <c r="N423" s="63"/>
      <c r="O423" s="64"/>
      <c r="P423" s="127"/>
      <c r="W423" s="64"/>
      <c r="X423" s="64"/>
    </row>
    <row r="424" spans="1:24" s="59" customFormat="1" x14ac:dyDescent="0.25">
      <c r="A424" s="77"/>
      <c r="D424" s="60"/>
      <c r="E424" s="61"/>
      <c r="F424" s="61"/>
      <c r="G424" s="60"/>
      <c r="H424" s="62"/>
      <c r="I424" s="62"/>
      <c r="J424" s="62"/>
      <c r="K424" s="62"/>
      <c r="M424" s="63"/>
      <c r="N424" s="63"/>
      <c r="O424" s="64"/>
      <c r="P424" s="127"/>
      <c r="W424" s="64"/>
      <c r="X424" s="64"/>
    </row>
    <row r="425" spans="1:24" s="59" customFormat="1" x14ac:dyDescent="0.25">
      <c r="A425" s="77"/>
      <c r="D425" s="60"/>
      <c r="E425" s="61"/>
      <c r="F425" s="61"/>
      <c r="G425" s="60"/>
      <c r="H425" s="62"/>
      <c r="I425" s="62"/>
      <c r="J425" s="62"/>
      <c r="K425" s="62"/>
      <c r="M425" s="63"/>
      <c r="N425" s="63"/>
      <c r="O425" s="64"/>
      <c r="P425" s="127"/>
      <c r="W425" s="64"/>
      <c r="X425" s="64"/>
    </row>
    <row r="426" spans="1:24" s="59" customFormat="1" x14ac:dyDescent="0.25">
      <c r="A426" s="77"/>
      <c r="D426" s="60"/>
      <c r="E426" s="61"/>
      <c r="F426" s="61"/>
      <c r="G426" s="60"/>
      <c r="H426" s="62"/>
      <c r="I426" s="62"/>
      <c r="J426" s="62"/>
      <c r="K426" s="62"/>
      <c r="M426" s="63"/>
      <c r="N426" s="63"/>
      <c r="O426" s="64"/>
      <c r="P426" s="127"/>
      <c r="W426" s="64"/>
      <c r="X426" s="64"/>
    </row>
    <row r="427" spans="1:24" s="59" customFormat="1" x14ac:dyDescent="0.25">
      <c r="A427" s="77"/>
      <c r="D427" s="60"/>
      <c r="E427" s="61"/>
      <c r="F427" s="61"/>
      <c r="G427" s="60"/>
      <c r="H427" s="62"/>
      <c r="I427" s="62"/>
      <c r="J427" s="62"/>
      <c r="K427" s="62"/>
      <c r="M427" s="63"/>
      <c r="N427" s="63"/>
      <c r="O427" s="64"/>
      <c r="P427" s="127"/>
      <c r="W427" s="64"/>
      <c r="X427" s="64"/>
    </row>
    <row r="428" spans="1:24" s="59" customFormat="1" x14ac:dyDescent="0.25">
      <c r="A428" s="77"/>
      <c r="D428" s="60"/>
      <c r="E428" s="61"/>
      <c r="F428" s="61"/>
      <c r="G428" s="60"/>
      <c r="H428" s="62"/>
      <c r="I428" s="62"/>
      <c r="J428" s="62"/>
      <c r="K428" s="62"/>
      <c r="M428" s="63"/>
      <c r="N428" s="63"/>
      <c r="O428" s="64"/>
      <c r="P428" s="127"/>
      <c r="W428" s="64"/>
      <c r="X428" s="64"/>
    </row>
    <row r="429" spans="1:24" s="59" customFormat="1" x14ac:dyDescent="0.25">
      <c r="A429" s="77"/>
      <c r="D429" s="60"/>
      <c r="E429" s="61"/>
      <c r="F429" s="61"/>
      <c r="G429" s="60"/>
      <c r="H429" s="62"/>
      <c r="I429" s="62"/>
      <c r="J429" s="62"/>
      <c r="K429" s="62"/>
      <c r="M429" s="63"/>
      <c r="N429" s="63"/>
      <c r="O429" s="64"/>
      <c r="P429" s="127"/>
      <c r="W429" s="64"/>
      <c r="X429" s="64"/>
    </row>
    <row r="430" spans="1:24" s="59" customFormat="1" x14ac:dyDescent="0.25">
      <c r="A430" s="77"/>
      <c r="D430" s="60"/>
      <c r="E430" s="61"/>
      <c r="F430" s="61"/>
      <c r="G430" s="60"/>
      <c r="H430" s="62"/>
      <c r="I430" s="62"/>
      <c r="J430" s="62"/>
      <c r="K430" s="62"/>
      <c r="M430" s="63"/>
      <c r="N430" s="63"/>
      <c r="O430" s="64"/>
      <c r="P430" s="127"/>
      <c r="W430" s="64"/>
      <c r="X430" s="64"/>
    </row>
    <row r="431" spans="1:24" s="59" customFormat="1" x14ac:dyDescent="0.25">
      <c r="A431" s="77"/>
      <c r="D431" s="60"/>
      <c r="E431" s="61"/>
      <c r="F431" s="61"/>
      <c r="G431" s="60"/>
      <c r="H431" s="62"/>
      <c r="I431" s="62"/>
      <c r="J431" s="62"/>
      <c r="K431" s="62"/>
      <c r="M431" s="63"/>
      <c r="N431" s="63"/>
      <c r="O431" s="64"/>
      <c r="P431" s="127"/>
      <c r="W431" s="64"/>
      <c r="X431" s="64"/>
    </row>
    <row r="432" spans="1:24" s="59" customFormat="1" x14ac:dyDescent="0.25">
      <c r="A432" s="77"/>
      <c r="D432" s="60"/>
      <c r="E432" s="61"/>
      <c r="F432" s="61"/>
      <c r="G432" s="60"/>
      <c r="H432" s="62"/>
      <c r="I432" s="62"/>
      <c r="J432" s="62"/>
      <c r="K432" s="62"/>
      <c r="M432" s="63"/>
      <c r="N432" s="63"/>
      <c r="O432" s="64"/>
      <c r="P432" s="127"/>
      <c r="W432" s="64"/>
      <c r="X432" s="64"/>
    </row>
    <row r="433" spans="1:24" s="59" customFormat="1" x14ac:dyDescent="0.25">
      <c r="A433" s="77"/>
      <c r="D433" s="60"/>
      <c r="E433" s="61"/>
      <c r="F433" s="61"/>
      <c r="G433" s="60"/>
      <c r="H433" s="62"/>
      <c r="I433" s="62"/>
      <c r="J433" s="62"/>
      <c r="K433" s="62"/>
      <c r="M433" s="63"/>
      <c r="N433" s="63"/>
      <c r="O433" s="64"/>
      <c r="P433" s="127"/>
      <c r="W433" s="64"/>
      <c r="X433" s="64"/>
    </row>
    <row r="434" spans="1:24" s="59" customFormat="1" x14ac:dyDescent="0.25">
      <c r="A434" s="77"/>
      <c r="D434" s="60"/>
      <c r="E434" s="61"/>
      <c r="F434" s="61"/>
      <c r="G434" s="60"/>
      <c r="H434" s="62"/>
      <c r="I434" s="62"/>
      <c r="J434" s="62"/>
      <c r="K434" s="62"/>
      <c r="M434" s="63"/>
      <c r="N434" s="63"/>
      <c r="O434" s="64"/>
      <c r="P434" s="127"/>
      <c r="W434" s="64"/>
      <c r="X434" s="64"/>
    </row>
    <row r="435" spans="1:24" s="59" customFormat="1" x14ac:dyDescent="0.25">
      <c r="A435" s="77"/>
      <c r="D435" s="60"/>
      <c r="E435" s="61"/>
      <c r="F435" s="61"/>
      <c r="G435" s="60"/>
      <c r="H435" s="62"/>
      <c r="I435" s="62"/>
      <c r="J435" s="62"/>
      <c r="K435" s="62"/>
      <c r="M435" s="63"/>
      <c r="N435" s="63"/>
      <c r="O435" s="64"/>
      <c r="P435" s="127"/>
      <c r="W435" s="64"/>
      <c r="X435" s="64"/>
    </row>
    <row r="436" spans="1:24" s="59" customFormat="1" x14ac:dyDescent="0.25">
      <c r="A436" s="77"/>
      <c r="D436" s="60"/>
      <c r="E436" s="61"/>
      <c r="F436" s="61"/>
      <c r="G436" s="60"/>
      <c r="H436" s="62"/>
      <c r="I436" s="62"/>
      <c r="J436" s="62"/>
      <c r="K436" s="62"/>
      <c r="M436" s="63"/>
      <c r="N436" s="63"/>
      <c r="O436" s="64"/>
      <c r="P436" s="127"/>
      <c r="W436" s="64"/>
      <c r="X436" s="64"/>
    </row>
    <row r="437" spans="1:24" s="59" customFormat="1" x14ac:dyDescent="0.25">
      <c r="A437" s="77"/>
      <c r="D437" s="60"/>
      <c r="E437" s="61"/>
      <c r="F437" s="61"/>
      <c r="G437" s="60"/>
      <c r="H437" s="62"/>
      <c r="I437" s="62"/>
      <c r="J437" s="62"/>
      <c r="K437" s="62"/>
      <c r="M437" s="63"/>
      <c r="N437" s="63"/>
      <c r="O437" s="64"/>
      <c r="P437" s="127"/>
      <c r="W437" s="64"/>
      <c r="X437" s="64"/>
    </row>
    <row r="438" spans="1:24" s="59" customFormat="1" x14ac:dyDescent="0.25">
      <c r="A438" s="77"/>
      <c r="D438" s="60"/>
      <c r="E438" s="61"/>
      <c r="F438" s="61"/>
      <c r="G438" s="60"/>
      <c r="H438" s="62"/>
      <c r="I438" s="62"/>
      <c r="J438" s="62"/>
      <c r="K438" s="62"/>
      <c r="M438" s="63"/>
      <c r="N438" s="63"/>
      <c r="O438" s="64"/>
      <c r="P438" s="127"/>
      <c r="W438" s="64"/>
      <c r="X438" s="64"/>
    </row>
    <row r="439" spans="1:24" s="59" customFormat="1" x14ac:dyDescent="0.25">
      <c r="A439" s="77"/>
      <c r="D439" s="60"/>
      <c r="E439" s="61"/>
      <c r="F439" s="61"/>
      <c r="G439" s="60"/>
      <c r="H439" s="62"/>
      <c r="I439" s="62"/>
      <c r="J439" s="62"/>
      <c r="K439" s="62"/>
      <c r="M439" s="63"/>
      <c r="N439" s="63"/>
      <c r="O439" s="64"/>
      <c r="P439" s="127"/>
      <c r="W439" s="64"/>
      <c r="X439" s="64"/>
    </row>
    <row r="440" spans="1:24" s="59" customFormat="1" x14ac:dyDescent="0.25">
      <c r="A440" s="77"/>
      <c r="D440" s="60"/>
      <c r="E440" s="61"/>
      <c r="F440" s="61"/>
      <c r="G440" s="60"/>
      <c r="H440" s="62"/>
      <c r="I440" s="62"/>
      <c r="J440" s="62"/>
      <c r="K440" s="62"/>
      <c r="M440" s="63"/>
      <c r="N440" s="63"/>
      <c r="O440" s="64"/>
      <c r="P440" s="127"/>
      <c r="W440" s="64"/>
      <c r="X440" s="64"/>
    </row>
    <row r="441" spans="1:24" s="59" customFormat="1" x14ac:dyDescent="0.25">
      <c r="A441" s="77"/>
      <c r="D441" s="60"/>
      <c r="E441" s="61"/>
      <c r="F441" s="61"/>
      <c r="G441" s="60"/>
      <c r="H441" s="62"/>
      <c r="I441" s="62"/>
      <c r="J441" s="62"/>
      <c r="K441" s="62"/>
      <c r="M441" s="63"/>
      <c r="N441" s="63"/>
      <c r="O441" s="64"/>
      <c r="P441" s="127"/>
      <c r="W441" s="64"/>
      <c r="X441" s="64"/>
    </row>
    <row r="442" spans="1:24" s="59" customFormat="1" x14ac:dyDescent="0.25">
      <c r="A442" s="77"/>
      <c r="D442" s="60"/>
      <c r="E442" s="61"/>
      <c r="F442" s="61"/>
      <c r="G442" s="60"/>
      <c r="H442" s="62"/>
      <c r="I442" s="62"/>
      <c r="J442" s="62"/>
      <c r="K442" s="62"/>
      <c r="M442" s="63"/>
      <c r="N442" s="63"/>
      <c r="O442" s="64"/>
      <c r="P442" s="127"/>
      <c r="W442" s="64"/>
      <c r="X442" s="64"/>
    </row>
    <row r="443" spans="1:24" s="59" customFormat="1" x14ac:dyDescent="0.25">
      <c r="A443" s="77"/>
      <c r="D443" s="60"/>
      <c r="E443" s="61"/>
      <c r="F443" s="61"/>
      <c r="G443" s="60"/>
      <c r="H443" s="62"/>
      <c r="I443" s="62"/>
      <c r="J443" s="62"/>
      <c r="K443" s="62"/>
      <c r="M443" s="63"/>
      <c r="N443" s="63"/>
      <c r="O443" s="64"/>
      <c r="P443" s="127"/>
      <c r="W443" s="64"/>
      <c r="X443" s="64"/>
    </row>
    <row r="444" spans="1:24" s="59" customFormat="1" x14ac:dyDescent="0.25">
      <c r="A444" s="77"/>
      <c r="D444" s="60"/>
      <c r="E444" s="61"/>
      <c r="F444" s="61"/>
      <c r="G444" s="60"/>
      <c r="H444" s="62"/>
      <c r="I444" s="62"/>
      <c r="J444" s="62"/>
      <c r="K444" s="62"/>
      <c r="M444" s="63"/>
      <c r="N444" s="63"/>
      <c r="O444" s="64"/>
      <c r="P444" s="127"/>
      <c r="W444" s="64"/>
      <c r="X444" s="64"/>
    </row>
    <row r="445" spans="1:24" s="59" customFormat="1" x14ac:dyDescent="0.25">
      <c r="A445" s="77"/>
      <c r="D445" s="60"/>
      <c r="E445" s="61"/>
      <c r="F445" s="61"/>
      <c r="G445" s="60"/>
      <c r="H445" s="62"/>
      <c r="I445" s="62"/>
      <c r="J445" s="62"/>
      <c r="K445" s="62"/>
      <c r="M445" s="63"/>
      <c r="N445" s="63"/>
      <c r="O445" s="64"/>
      <c r="P445" s="127"/>
      <c r="W445" s="64"/>
      <c r="X445" s="64"/>
    </row>
    <row r="446" spans="1:24" s="59" customFormat="1" x14ac:dyDescent="0.25">
      <c r="A446" s="77"/>
      <c r="D446" s="60"/>
      <c r="E446" s="61"/>
      <c r="F446" s="61"/>
      <c r="G446" s="60"/>
      <c r="H446" s="62"/>
      <c r="I446" s="62"/>
      <c r="J446" s="62"/>
      <c r="K446" s="62"/>
      <c r="M446" s="63"/>
      <c r="N446" s="63"/>
      <c r="O446" s="64"/>
      <c r="P446" s="127"/>
      <c r="W446" s="64"/>
      <c r="X446" s="64"/>
    </row>
    <row r="447" spans="1:24" s="59" customFormat="1" x14ac:dyDescent="0.25">
      <c r="A447" s="77"/>
      <c r="D447" s="60"/>
      <c r="E447" s="61"/>
      <c r="F447" s="61"/>
      <c r="G447" s="60"/>
      <c r="H447" s="62"/>
      <c r="I447" s="62"/>
      <c r="J447" s="62"/>
      <c r="K447" s="62"/>
      <c r="M447" s="63"/>
      <c r="N447" s="63"/>
      <c r="O447" s="64"/>
      <c r="P447" s="127"/>
      <c r="W447" s="64"/>
      <c r="X447" s="64"/>
    </row>
    <row r="448" spans="1:24" s="59" customFormat="1" x14ac:dyDescent="0.25">
      <c r="A448" s="77"/>
      <c r="D448" s="60"/>
      <c r="E448" s="61"/>
      <c r="F448" s="61"/>
      <c r="G448" s="60"/>
      <c r="H448" s="62"/>
      <c r="I448" s="62"/>
      <c r="J448" s="62"/>
      <c r="K448" s="62"/>
      <c r="M448" s="63"/>
      <c r="N448" s="63"/>
      <c r="O448" s="64"/>
      <c r="P448" s="127"/>
      <c r="W448" s="64"/>
      <c r="X448" s="64"/>
    </row>
    <row r="449" spans="1:24" s="59" customFormat="1" x14ac:dyDescent="0.25">
      <c r="A449" s="77"/>
      <c r="D449" s="60"/>
      <c r="E449" s="61"/>
      <c r="F449" s="61"/>
      <c r="G449" s="60"/>
      <c r="H449" s="62"/>
      <c r="I449" s="62"/>
      <c r="J449" s="62"/>
      <c r="K449" s="62"/>
      <c r="M449" s="63"/>
      <c r="N449" s="63"/>
      <c r="O449" s="64"/>
      <c r="P449" s="127"/>
      <c r="W449" s="64"/>
      <c r="X449" s="64"/>
    </row>
    <row r="450" spans="1:24" s="59" customFormat="1" x14ac:dyDescent="0.25">
      <c r="A450" s="77"/>
      <c r="D450" s="60"/>
      <c r="E450" s="61"/>
      <c r="F450" s="61"/>
      <c r="G450" s="60"/>
      <c r="H450" s="62"/>
      <c r="I450" s="62"/>
      <c r="J450" s="62"/>
      <c r="K450" s="62"/>
      <c r="M450" s="63"/>
      <c r="N450" s="63"/>
      <c r="O450" s="64"/>
      <c r="P450" s="127"/>
      <c r="W450" s="64"/>
      <c r="X450" s="64"/>
    </row>
    <row r="451" spans="1:24" s="59" customFormat="1" x14ac:dyDescent="0.25">
      <c r="A451" s="77"/>
      <c r="D451" s="60"/>
      <c r="E451" s="61"/>
      <c r="F451" s="61"/>
      <c r="G451" s="60"/>
      <c r="H451" s="62"/>
      <c r="I451" s="62"/>
      <c r="J451" s="62"/>
      <c r="K451" s="62"/>
      <c r="M451" s="63"/>
      <c r="N451" s="63"/>
      <c r="O451" s="64"/>
      <c r="P451" s="127"/>
      <c r="W451" s="64"/>
      <c r="X451" s="64"/>
    </row>
    <row r="452" spans="1:24" s="59" customFormat="1" x14ac:dyDescent="0.25">
      <c r="A452" s="77"/>
      <c r="D452" s="60"/>
      <c r="E452" s="61"/>
      <c r="F452" s="61"/>
      <c r="G452" s="60"/>
      <c r="H452" s="62"/>
      <c r="I452" s="62"/>
      <c r="J452" s="62"/>
      <c r="K452" s="62"/>
      <c r="M452" s="63"/>
      <c r="N452" s="63"/>
      <c r="O452" s="64"/>
      <c r="P452" s="127"/>
      <c r="W452" s="64"/>
      <c r="X452" s="64"/>
    </row>
    <row r="453" spans="1:24" s="59" customFormat="1" x14ac:dyDescent="0.25">
      <c r="A453" s="77"/>
      <c r="D453" s="60"/>
      <c r="E453" s="61"/>
      <c r="F453" s="61"/>
      <c r="G453" s="60"/>
      <c r="H453" s="62"/>
      <c r="I453" s="62"/>
      <c r="J453" s="62"/>
      <c r="K453" s="62"/>
      <c r="M453" s="63"/>
      <c r="N453" s="63"/>
      <c r="O453" s="64"/>
      <c r="P453" s="127"/>
      <c r="W453" s="64"/>
      <c r="X453" s="64"/>
    </row>
    <row r="454" spans="1:24" s="59" customFormat="1" x14ac:dyDescent="0.25">
      <c r="A454" s="77"/>
      <c r="D454" s="60"/>
      <c r="E454" s="61"/>
      <c r="F454" s="61"/>
      <c r="G454" s="60"/>
      <c r="H454" s="62"/>
      <c r="I454" s="62"/>
      <c r="J454" s="62"/>
      <c r="K454" s="62"/>
      <c r="M454" s="63"/>
      <c r="N454" s="63"/>
      <c r="O454" s="64"/>
      <c r="P454" s="127"/>
      <c r="W454" s="64"/>
      <c r="X454" s="64"/>
    </row>
    <row r="455" spans="1:24" s="59" customFormat="1" x14ac:dyDescent="0.25">
      <c r="A455" s="77"/>
      <c r="D455" s="60"/>
      <c r="E455" s="61"/>
      <c r="F455" s="61"/>
      <c r="G455" s="60"/>
      <c r="H455" s="62"/>
      <c r="I455" s="62"/>
      <c r="J455" s="62"/>
      <c r="K455" s="62"/>
      <c r="M455" s="63"/>
      <c r="N455" s="63"/>
      <c r="O455" s="64"/>
      <c r="P455" s="127"/>
      <c r="W455" s="64"/>
      <c r="X455" s="64"/>
    </row>
    <row r="456" spans="1:24" s="59" customFormat="1" x14ac:dyDescent="0.25">
      <c r="A456" s="77"/>
      <c r="D456" s="60"/>
      <c r="E456" s="61"/>
      <c r="F456" s="61"/>
      <c r="G456" s="60"/>
      <c r="H456" s="62"/>
      <c r="I456" s="62"/>
      <c r="J456" s="62"/>
      <c r="K456" s="62"/>
      <c r="M456" s="63"/>
      <c r="N456" s="63"/>
      <c r="O456" s="64"/>
      <c r="P456" s="127"/>
      <c r="W456" s="64"/>
      <c r="X456" s="64"/>
    </row>
    <row r="457" spans="1:24" s="59" customFormat="1" x14ac:dyDescent="0.25">
      <c r="A457" s="77"/>
      <c r="D457" s="60"/>
      <c r="E457" s="61"/>
      <c r="F457" s="61"/>
      <c r="G457" s="60"/>
      <c r="H457" s="62"/>
      <c r="I457" s="62"/>
      <c r="J457" s="62"/>
      <c r="K457" s="62"/>
      <c r="M457" s="63"/>
      <c r="N457" s="63"/>
      <c r="O457" s="64"/>
      <c r="P457" s="127"/>
      <c r="W457" s="64"/>
      <c r="X457" s="64"/>
    </row>
    <row r="458" spans="1:24" s="59" customFormat="1" x14ac:dyDescent="0.25">
      <c r="A458" s="77"/>
      <c r="D458" s="60"/>
      <c r="E458" s="61"/>
      <c r="F458" s="61"/>
      <c r="G458" s="60"/>
      <c r="H458" s="62"/>
      <c r="I458" s="62"/>
      <c r="J458" s="62"/>
      <c r="K458" s="62"/>
      <c r="M458" s="63"/>
      <c r="N458" s="63"/>
      <c r="O458" s="64"/>
      <c r="P458" s="127"/>
      <c r="W458" s="64"/>
      <c r="X458" s="64"/>
    </row>
    <row r="459" spans="1:24" s="59" customFormat="1" x14ac:dyDescent="0.25">
      <c r="A459" s="77"/>
      <c r="D459" s="60"/>
      <c r="E459" s="61"/>
      <c r="F459" s="61"/>
      <c r="G459" s="60"/>
      <c r="H459" s="62"/>
      <c r="I459" s="62"/>
      <c r="J459" s="62"/>
      <c r="K459" s="62"/>
      <c r="M459" s="63"/>
      <c r="N459" s="63"/>
      <c r="O459" s="64"/>
      <c r="P459" s="127"/>
      <c r="W459" s="64"/>
      <c r="X459" s="64"/>
    </row>
    <row r="460" spans="1:24" s="59" customFormat="1" x14ac:dyDescent="0.25">
      <c r="A460" s="77"/>
      <c r="D460" s="60"/>
      <c r="E460" s="61"/>
      <c r="F460" s="61"/>
      <c r="G460" s="60"/>
      <c r="H460" s="62"/>
      <c r="I460" s="62"/>
      <c r="J460" s="62"/>
      <c r="K460" s="62"/>
      <c r="M460" s="63"/>
      <c r="N460" s="63"/>
      <c r="O460" s="64"/>
      <c r="P460" s="127"/>
      <c r="W460" s="64"/>
      <c r="X460" s="64"/>
    </row>
    <row r="461" spans="1:24" s="59" customFormat="1" x14ac:dyDescent="0.25">
      <c r="A461" s="77"/>
      <c r="D461" s="60"/>
      <c r="E461" s="61"/>
      <c r="F461" s="61"/>
      <c r="G461" s="60"/>
      <c r="H461" s="62"/>
      <c r="I461" s="62"/>
      <c r="J461" s="62"/>
      <c r="K461" s="62"/>
      <c r="M461" s="63"/>
      <c r="N461" s="63"/>
      <c r="O461" s="64"/>
      <c r="P461" s="127"/>
      <c r="W461" s="64"/>
      <c r="X461" s="64"/>
    </row>
    <row r="462" spans="1:24" s="59" customFormat="1" x14ac:dyDescent="0.25">
      <c r="A462" s="77"/>
      <c r="D462" s="60"/>
      <c r="E462" s="61"/>
      <c r="F462" s="61"/>
      <c r="G462" s="60"/>
      <c r="H462" s="62"/>
      <c r="I462" s="62"/>
      <c r="J462" s="62"/>
      <c r="K462" s="62"/>
      <c r="M462" s="63"/>
      <c r="N462" s="63"/>
      <c r="O462" s="64"/>
      <c r="P462" s="127"/>
      <c r="W462" s="64"/>
      <c r="X462" s="64"/>
    </row>
    <row r="463" spans="1:24" s="59" customFormat="1" x14ac:dyDescent="0.25">
      <c r="A463" s="77"/>
      <c r="D463" s="60"/>
      <c r="E463" s="61"/>
      <c r="F463" s="61"/>
      <c r="G463" s="60"/>
      <c r="H463" s="62"/>
      <c r="I463" s="62"/>
      <c r="J463" s="62"/>
      <c r="K463" s="62"/>
      <c r="M463" s="63"/>
      <c r="N463" s="63"/>
      <c r="O463" s="64"/>
      <c r="P463" s="127"/>
      <c r="W463" s="64"/>
      <c r="X463" s="64"/>
    </row>
    <row r="464" spans="1:24" s="59" customFormat="1" x14ac:dyDescent="0.25">
      <c r="A464" s="77"/>
      <c r="D464" s="60"/>
      <c r="E464" s="61"/>
      <c r="F464" s="61"/>
      <c r="G464" s="60"/>
      <c r="H464" s="62"/>
      <c r="I464" s="62"/>
      <c r="J464" s="62"/>
      <c r="K464" s="62"/>
      <c r="M464" s="63"/>
      <c r="N464" s="63"/>
      <c r="O464" s="64"/>
      <c r="P464" s="127"/>
      <c r="W464" s="64"/>
      <c r="X464" s="64"/>
    </row>
    <row r="465" spans="1:24" s="59" customFormat="1" x14ac:dyDescent="0.25">
      <c r="A465" s="77"/>
      <c r="D465" s="60"/>
      <c r="E465" s="61"/>
      <c r="F465" s="61"/>
      <c r="G465" s="60"/>
      <c r="H465" s="62"/>
      <c r="I465" s="62"/>
      <c r="J465" s="62"/>
      <c r="K465" s="62"/>
      <c r="M465" s="63"/>
      <c r="N465" s="63"/>
      <c r="O465" s="64"/>
      <c r="P465" s="127"/>
      <c r="W465" s="64"/>
      <c r="X465" s="64"/>
    </row>
    <row r="466" spans="1:24" s="59" customFormat="1" x14ac:dyDescent="0.25">
      <c r="A466" s="77"/>
      <c r="D466" s="60"/>
      <c r="E466" s="61"/>
      <c r="F466" s="61"/>
      <c r="G466" s="60"/>
      <c r="H466" s="62"/>
      <c r="I466" s="62"/>
      <c r="J466" s="62"/>
      <c r="K466" s="62"/>
      <c r="M466" s="63"/>
      <c r="N466" s="63"/>
      <c r="O466" s="64"/>
      <c r="P466" s="127"/>
      <c r="W466" s="64"/>
      <c r="X466" s="64"/>
    </row>
    <row r="467" spans="1:24" s="59" customFormat="1" x14ac:dyDescent="0.25">
      <c r="A467" s="77"/>
      <c r="D467" s="60"/>
      <c r="E467" s="61"/>
      <c r="F467" s="61"/>
      <c r="G467" s="60"/>
      <c r="H467" s="62"/>
      <c r="I467" s="62"/>
      <c r="J467" s="62"/>
      <c r="K467" s="62"/>
      <c r="M467" s="63"/>
      <c r="N467" s="63"/>
      <c r="O467" s="64"/>
      <c r="P467" s="127"/>
      <c r="W467" s="64"/>
      <c r="X467" s="64"/>
    </row>
    <row r="468" spans="1:24" s="59" customFormat="1" x14ac:dyDescent="0.25">
      <c r="A468" s="77"/>
      <c r="D468" s="60"/>
      <c r="E468" s="61"/>
      <c r="F468" s="61"/>
      <c r="G468" s="60"/>
      <c r="H468" s="62"/>
      <c r="I468" s="62"/>
      <c r="J468" s="62"/>
      <c r="K468" s="62"/>
      <c r="M468" s="63"/>
      <c r="N468" s="63"/>
      <c r="O468" s="64"/>
      <c r="P468" s="127"/>
      <c r="W468" s="64"/>
      <c r="X468" s="64"/>
    </row>
    <row r="469" spans="1:24" s="59" customFormat="1" x14ac:dyDescent="0.25">
      <c r="A469" s="77"/>
      <c r="D469" s="60"/>
      <c r="E469" s="61"/>
      <c r="F469" s="61"/>
      <c r="G469" s="60"/>
      <c r="H469" s="62"/>
      <c r="I469" s="62"/>
      <c r="J469" s="62"/>
      <c r="K469" s="62"/>
      <c r="M469" s="63"/>
      <c r="N469" s="63"/>
      <c r="O469" s="64"/>
      <c r="P469" s="127"/>
      <c r="W469" s="64"/>
      <c r="X469" s="64"/>
    </row>
    <row r="470" spans="1:24" s="59" customFormat="1" x14ac:dyDescent="0.25">
      <c r="A470" s="77"/>
      <c r="D470" s="60"/>
      <c r="E470" s="61"/>
      <c r="F470" s="61"/>
      <c r="G470" s="60"/>
      <c r="H470" s="62"/>
      <c r="I470" s="62"/>
      <c r="J470" s="62"/>
      <c r="K470" s="62"/>
      <c r="M470" s="63"/>
      <c r="N470" s="63"/>
      <c r="O470" s="64"/>
      <c r="P470" s="127"/>
      <c r="W470" s="64"/>
      <c r="X470" s="64"/>
    </row>
    <row r="471" spans="1:24" s="59" customFormat="1" x14ac:dyDescent="0.25">
      <c r="A471" s="77"/>
      <c r="D471" s="60"/>
      <c r="E471" s="61"/>
      <c r="F471" s="61"/>
      <c r="G471" s="60"/>
      <c r="H471" s="62"/>
      <c r="I471" s="62"/>
      <c r="J471" s="62"/>
      <c r="K471" s="62"/>
      <c r="M471" s="63"/>
      <c r="N471" s="63"/>
      <c r="O471" s="64"/>
      <c r="P471" s="127"/>
      <c r="W471" s="64"/>
      <c r="X471" s="64"/>
    </row>
    <row r="472" spans="1:24" s="59" customFormat="1" x14ac:dyDescent="0.25">
      <c r="A472" s="77"/>
      <c r="D472" s="60"/>
      <c r="E472" s="61"/>
      <c r="F472" s="61"/>
      <c r="G472" s="60"/>
      <c r="H472" s="62"/>
      <c r="I472" s="62"/>
      <c r="J472" s="62"/>
      <c r="K472" s="62"/>
      <c r="M472" s="63"/>
      <c r="N472" s="63"/>
      <c r="O472" s="64"/>
      <c r="P472" s="127"/>
      <c r="W472" s="64"/>
      <c r="X472" s="64"/>
    </row>
    <row r="473" spans="1:24" s="59" customFormat="1" x14ac:dyDescent="0.25">
      <c r="A473" s="77"/>
      <c r="D473" s="60"/>
      <c r="E473" s="61"/>
      <c r="F473" s="61"/>
      <c r="G473" s="60"/>
      <c r="H473" s="62"/>
      <c r="I473" s="62"/>
      <c r="J473" s="62"/>
      <c r="K473" s="62"/>
      <c r="M473" s="63"/>
      <c r="N473" s="63"/>
      <c r="O473" s="64"/>
      <c r="P473" s="127"/>
      <c r="W473" s="64"/>
      <c r="X473" s="64"/>
    </row>
    <row r="474" spans="1:24" s="59" customFormat="1" x14ac:dyDescent="0.25">
      <c r="A474" s="77"/>
      <c r="D474" s="60"/>
      <c r="E474" s="61"/>
      <c r="F474" s="61"/>
      <c r="G474" s="60"/>
      <c r="H474" s="62"/>
      <c r="I474" s="62"/>
      <c r="J474" s="62"/>
      <c r="K474" s="62"/>
      <c r="M474" s="63"/>
      <c r="N474" s="63"/>
      <c r="O474" s="64"/>
      <c r="P474" s="127"/>
      <c r="W474" s="64"/>
      <c r="X474" s="64"/>
    </row>
    <row r="475" spans="1:24" s="59" customFormat="1" x14ac:dyDescent="0.25">
      <c r="A475" s="77"/>
      <c r="D475" s="60"/>
      <c r="E475" s="61"/>
      <c r="F475" s="61"/>
      <c r="G475" s="60"/>
      <c r="H475" s="62"/>
      <c r="I475" s="62"/>
      <c r="J475" s="62"/>
      <c r="K475" s="62"/>
      <c r="M475" s="63"/>
      <c r="N475" s="63"/>
      <c r="O475" s="64"/>
      <c r="P475" s="127"/>
      <c r="W475" s="64"/>
      <c r="X475" s="64"/>
    </row>
    <row r="476" spans="1:24" s="59" customFormat="1" x14ac:dyDescent="0.25">
      <c r="A476" s="77"/>
      <c r="D476" s="60"/>
      <c r="E476" s="61"/>
      <c r="F476" s="61"/>
      <c r="G476" s="60"/>
      <c r="H476" s="62"/>
      <c r="I476" s="62"/>
      <c r="J476" s="62"/>
      <c r="K476" s="62"/>
      <c r="M476" s="63"/>
      <c r="N476" s="63"/>
      <c r="O476" s="64"/>
      <c r="P476" s="127"/>
      <c r="W476" s="64"/>
      <c r="X476" s="64"/>
    </row>
    <row r="477" spans="1:24" s="59" customFormat="1" x14ac:dyDescent="0.25">
      <c r="A477" s="77"/>
      <c r="D477" s="60"/>
      <c r="E477" s="61"/>
      <c r="F477" s="61"/>
      <c r="G477" s="60"/>
      <c r="H477" s="62"/>
      <c r="I477" s="62"/>
      <c r="J477" s="62"/>
      <c r="K477" s="62"/>
      <c r="M477" s="63"/>
      <c r="N477" s="63"/>
      <c r="O477" s="64"/>
      <c r="P477" s="127"/>
      <c r="W477" s="64"/>
      <c r="X477" s="64"/>
    </row>
    <row r="478" spans="1:24" s="59" customFormat="1" x14ac:dyDescent="0.25">
      <c r="A478" s="77"/>
      <c r="D478" s="60"/>
      <c r="E478" s="61"/>
      <c r="F478" s="61"/>
      <c r="G478" s="60"/>
      <c r="H478" s="62"/>
      <c r="I478" s="62"/>
      <c r="J478" s="62"/>
      <c r="K478" s="62"/>
      <c r="M478" s="63"/>
      <c r="N478" s="63"/>
      <c r="O478" s="64"/>
      <c r="P478" s="127"/>
      <c r="W478" s="64"/>
      <c r="X478" s="64"/>
    </row>
    <row r="479" spans="1:24" s="59" customFormat="1" x14ac:dyDescent="0.25">
      <c r="A479" s="77"/>
      <c r="D479" s="60"/>
      <c r="E479" s="61"/>
      <c r="F479" s="61"/>
      <c r="G479" s="60"/>
      <c r="H479" s="62"/>
      <c r="I479" s="62"/>
      <c r="J479" s="62"/>
      <c r="K479" s="62"/>
      <c r="M479" s="63"/>
      <c r="N479" s="63"/>
      <c r="O479" s="64"/>
      <c r="P479" s="127"/>
      <c r="W479" s="64"/>
      <c r="X479" s="64"/>
    </row>
    <row r="480" spans="1:24" s="59" customFormat="1" x14ac:dyDescent="0.25">
      <c r="A480" s="77"/>
      <c r="D480" s="60"/>
      <c r="E480" s="61"/>
      <c r="F480" s="61"/>
      <c r="G480" s="60"/>
      <c r="H480" s="62"/>
      <c r="I480" s="62"/>
      <c r="J480" s="62"/>
      <c r="K480" s="62"/>
      <c r="M480" s="63"/>
      <c r="N480" s="63"/>
      <c r="O480" s="64"/>
      <c r="P480" s="127"/>
      <c r="W480" s="64"/>
      <c r="X480" s="64"/>
    </row>
    <row r="481" spans="1:24" s="59" customFormat="1" x14ac:dyDescent="0.25">
      <c r="A481" s="77"/>
      <c r="D481" s="60"/>
      <c r="E481" s="61"/>
      <c r="F481" s="61"/>
      <c r="G481" s="60"/>
      <c r="H481" s="62"/>
      <c r="I481" s="62"/>
      <c r="J481" s="62"/>
      <c r="K481" s="62"/>
      <c r="M481" s="63"/>
      <c r="N481" s="63"/>
      <c r="O481" s="64"/>
      <c r="P481" s="127"/>
      <c r="W481" s="64"/>
      <c r="X481" s="64"/>
    </row>
    <row r="482" spans="1:24" s="59" customFormat="1" x14ac:dyDescent="0.25">
      <c r="A482" s="77"/>
      <c r="D482" s="60"/>
      <c r="E482" s="61"/>
      <c r="F482" s="61"/>
      <c r="G482" s="60"/>
      <c r="H482" s="62"/>
      <c r="I482" s="62"/>
      <c r="J482" s="62"/>
      <c r="K482" s="62"/>
      <c r="M482" s="63"/>
      <c r="N482" s="63"/>
      <c r="O482" s="64"/>
      <c r="P482" s="127"/>
      <c r="W482" s="64"/>
      <c r="X482" s="64"/>
    </row>
    <row r="483" spans="1:24" s="59" customFormat="1" x14ac:dyDescent="0.25">
      <c r="A483" s="77"/>
      <c r="D483" s="60"/>
      <c r="E483" s="61"/>
      <c r="F483" s="61"/>
      <c r="G483" s="60"/>
      <c r="H483" s="62"/>
      <c r="I483" s="62"/>
      <c r="J483" s="62"/>
      <c r="K483" s="62"/>
      <c r="M483" s="63"/>
      <c r="N483" s="63"/>
      <c r="O483" s="64"/>
      <c r="P483" s="127"/>
      <c r="W483" s="64"/>
      <c r="X483" s="64"/>
    </row>
    <row r="484" spans="1:24" s="59" customFormat="1" x14ac:dyDescent="0.25">
      <c r="A484" s="77"/>
      <c r="D484" s="60"/>
      <c r="E484" s="61"/>
      <c r="F484" s="61"/>
      <c r="G484" s="60"/>
      <c r="H484" s="62"/>
      <c r="I484" s="62"/>
      <c r="J484" s="62"/>
      <c r="K484" s="62"/>
      <c r="M484" s="63"/>
      <c r="N484" s="63"/>
      <c r="O484" s="64"/>
      <c r="P484" s="127"/>
      <c r="W484" s="64"/>
      <c r="X484" s="64"/>
    </row>
    <row r="485" spans="1:24" s="59" customFormat="1" x14ac:dyDescent="0.25">
      <c r="A485" s="77"/>
      <c r="D485" s="60"/>
      <c r="E485" s="61"/>
      <c r="F485" s="61"/>
      <c r="G485" s="60"/>
      <c r="H485" s="62"/>
      <c r="I485" s="62"/>
      <c r="J485" s="62"/>
      <c r="K485" s="62"/>
      <c r="M485" s="63"/>
      <c r="N485" s="63"/>
      <c r="O485" s="64"/>
      <c r="P485" s="127"/>
      <c r="W485" s="64"/>
      <c r="X485" s="64"/>
    </row>
    <row r="486" spans="1:24" s="59" customFormat="1" x14ac:dyDescent="0.25">
      <c r="A486" s="77"/>
      <c r="D486" s="60"/>
      <c r="E486" s="61"/>
      <c r="F486" s="61"/>
      <c r="G486" s="60"/>
      <c r="H486" s="62"/>
      <c r="I486" s="62"/>
      <c r="J486" s="62"/>
      <c r="K486" s="62"/>
      <c r="M486" s="63"/>
      <c r="N486" s="63"/>
      <c r="O486" s="64"/>
      <c r="P486" s="127"/>
      <c r="W486" s="64"/>
      <c r="X486" s="64"/>
    </row>
    <row r="487" spans="1:24" s="59" customFormat="1" x14ac:dyDescent="0.25">
      <c r="A487" s="77"/>
      <c r="D487" s="60"/>
      <c r="E487" s="61"/>
      <c r="F487" s="61"/>
      <c r="G487" s="60"/>
      <c r="H487" s="62"/>
      <c r="I487" s="62"/>
      <c r="J487" s="62"/>
      <c r="K487" s="62"/>
      <c r="M487" s="63"/>
      <c r="N487" s="63"/>
      <c r="O487" s="64"/>
      <c r="P487" s="127"/>
      <c r="W487" s="64"/>
      <c r="X487" s="64"/>
    </row>
    <row r="488" spans="1:24" s="59" customFormat="1" x14ac:dyDescent="0.25">
      <c r="A488" s="77"/>
      <c r="D488" s="60"/>
      <c r="E488" s="61"/>
      <c r="F488" s="61"/>
      <c r="G488" s="60"/>
      <c r="H488" s="62"/>
      <c r="I488" s="62"/>
      <c r="J488" s="62"/>
      <c r="K488" s="62"/>
      <c r="M488" s="63"/>
      <c r="N488" s="63"/>
      <c r="O488" s="64"/>
      <c r="P488" s="127"/>
      <c r="W488" s="64"/>
      <c r="X488" s="64"/>
    </row>
    <row r="489" spans="1:24" s="59" customFormat="1" x14ac:dyDescent="0.25">
      <c r="A489" s="77"/>
      <c r="D489" s="60"/>
      <c r="E489" s="61"/>
      <c r="F489" s="61"/>
      <c r="G489" s="60"/>
      <c r="H489" s="62"/>
      <c r="I489" s="62"/>
      <c r="J489" s="62"/>
      <c r="K489" s="62"/>
      <c r="M489" s="63"/>
      <c r="N489" s="63"/>
      <c r="O489" s="64"/>
      <c r="P489" s="127"/>
      <c r="W489" s="64"/>
      <c r="X489" s="64"/>
    </row>
    <row r="490" spans="1:24" s="59" customFormat="1" x14ac:dyDescent="0.25">
      <c r="A490" s="77"/>
      <c r="D490" s="60"/>
      <c r="E490" s="61"/>
      <c r="F490" s="61"/>
      <c r="G490" s="60"/>
      <c r="H490" s="62"/>
      <c r="I490" s="62"/>
      <c r="J490" s="62"/>
      <c r="K490" s="62"/>
      <c r="M490" s="63"/>
      <c r="N490" s="63"/>
      <c r="O490" s="64"/>
      <c r="P490" s="127"/>
      <c r="W490" s="64"/>
      <c r="X490" s="64"/>
    </row>
    <row r="491" spans="1:24" s="59" customFormat="1" x14ac:dyDescent="0.25">
      <c r="A491" s="77"/>
      <c r="D491" s="60"/>
      <c r="E491" s="61"/>
      <c r="F491" s="61"/>
      <c r="G491" s="60"/>
      <c r="H491" s="62"/>
      <c r="I491" s="62"/>
      <c r="J491" s="62"/>
      <c r="K491" s="62"/>
      <c r="M491" s="63"/>
      <c r="N491" s="63"/>
      <c r="O491" s="64"/>
      <c r="P491" s="127"/>
      <c r="W491" s="64"/>
      <c r="X491" s="64"/>
    </row>
    <row r="492" spans="1:24" s="59" customFormat="1" x14ac:dyDescent="0.25">
      <c r="A492" s="77"/>
      <c r="D492" s="60"/>
      <c r="E492" s="61"/>
      <c r="F492" s="61"/>
      <c r="G492" s="60"/>
      <c r="H492" s="62"/>
      <c r="I492" s="62"/>
      <c r="J492" s="62"/>
      <c r="K492" s="62"/>
      <c r="M492" s="63"/>
      <c r="N492" s="63"/>
      <c r="O492" s="64"/>
      <c r="P492" s="127"/>
      <c r="W492" s="64"/>
      <c r="X492" s="64"/>
    </row>
    <row r="493" spans="1:24" s="59" customFormat="1" x14ac:dyDescent="0.25">
      <c r="A493" s="77"/>
      <c r="D493" s="60"/>
      <c r="E493" s="61"/>
      <c r="F493" s="61"/>
      <c r="G493" s="60"/>
      <c r="H493" s="62"/>
      <c r="I493" s="62"/>
      <c r="J493" s="62"/>
      <c r="K493" s="62"/>
      <c r="M493" s="63"/>
      <c r="N493" s="63"/>
      <c r="O493" s="64"/>
      <c r="P493" s="127"/>
      <c r="W493" s="64"/>
      <c r="X493" s="64"/>
    </row>
    <row r="494" spans="1:24" s="59" customFormat="1" x14ac:dyDescent="0.25">
      <c r="A494" s="77"/>
      <c r="D494" s="60"/>
      <c r="E494" s="61"/>
      <c r="F494" s="61"/>
      <c r="G494" s="60"/>
      <c r="H494" s="62"/>
      <c r="I494" s="62"/>
      <c r="J494" s="62"/>
      <c r="K494" s="62"/>
      <c r="M494" s="63"/>
      <c r="N494" s="63"/>
      <c r="O494" s="64"/>
      <c r="P494" s="127"/>
      <c r="W494" s="64"/>
      <c r="X494" s="64"/>
    </row>
    <row r="495" spans="1:24" s="59" customFormat="1" x14ac:dyDescent="0.25">
      <c r="A495" s="77"/>
      <c r="D495" s="60"/>
      <c r="E495" s="61"/>
      <c r="F495" s="61"/>
      <c r="G495" s="60"/>
      <c r="H495" s="62"/>
      <c r="I495" s="62"/>
      <c r="J495" s="62"/>
      <c r="K495" s="62"/>
      <c r="M495" s="63"/>
      <c r="N495" s="63"/>
      <c r="O495" s="64"/>
      <c r="P495" s="127"/>
      <c r="W495" s="64"/>
      <c r="X495" s="64"/>
    </row>
    <row r="496" spans="1:24" s="59" customFormat="1" x14ac:dyDescent="0.25">
      <c r="A496" s="77"/>
      <c r="D496" s="60"/>
      <c r="E496" s="61"/>
      <c r="F496" s="61"/>
      <c r="G496" s="60"/>
      <c r="H496" s="62"/>
      <c r="I496" s="62"/>
      <c r="J496" s="62"/>
      <c r="K496" s="62"/>
      <c r="M496" s="63"/>
      <c r="N496" s="63"/>
      <c r="O496" s="64"/>
      <c r="P496" s="127"/>
      <c r="W496" s="64"/>
      <c r="X496" s="64"/>
    </row>
    <row r="497" spans="1:24" s="59" customFormat="1" x14ac:dyDescent="0.25">
      <c r="A497" s="77"/>
      <c r="D497" s="60"/>
      <c r="E497" s="61"/>
      <c r="F497" s="61"/>
      <c r="G497" s="60"/>
      <c r="H497" s="62"/>
      <c r="I497" s="62"/>
      <c r="J497" s="62"/>
      <c r="K497" s="62"/>
      <c r="M497" s="63"/>
      <c r="N497" s="63"/>
      <c r="O497" s="64"/>
      <c r="P497" s="127"/>
      <c r="W497" s="64"/>
      <c r="X497" s="64"/>
    </row>
    <row r="498" spans="1:24" s="59" customFormat="1" x14ac:dyDescent="0.25">
      <c r="A498" s="77"/>
      <c r="D498" s="60"/>
      <c r="E498" s="61"/>
      <c r="F498" s="61"/>
      <c r="G498" s="60"/>
      <c r="H498" s="62"/>
      <c r="I498" s="62"/>
      <c r="J498" s="62"/>
      <c r="K498" s="62"/>
      <c r="M498" s="63"/>
      <c r="N498" s="63"/>
      <c r="O498" s="64"/>
      <c r="P498" s="127"/>
      <c r="W498" s="64"/>
      <c r="X498" s="64"/>
    </row>
    <row r="499" spans="1:24" s="59" customFormat="1" x14ac:dyDescent="0.25">
      <c r="A499" s="77"/>
      <c r="D499" s="60"/>
      <c r="E499" s="61"/>
      <c r="F499" s="61"/>
      <c r="G499" s="60"/>
      <c r="H499" s="62"/>
      <c r="I499" s="62"/>
      <c r="J499" s="62"/>
      <c r="K499" s="62"/>
      <c r="M499" s="63"/>
      <c r="N499" s="63"/>
      <c r="O499" s="64"/>
      <c r="P499" s="127"/>
      <c r="W499" s="64"/>
      <c r="X499" s="64"/>
    </row>
    <row r="500" spans="1:24" s="59" customFormat="1" x14ac:dyDescent="0.25">
      <c r="A500" s="77"/>
      <c r="D500" s="60"/>
      <c r="E500" s="61"/>
      <c r="F500" s="61"/>
      <c r="G500" s="60"/>
      <c r="H500" s="62"/>
      <c r="I500" s="62"/>
      <c r="J500" s="62"/>
      <c r="K500" s="62"/>
      <c r="M500" s="63"/>
      <c r="N500" s="63"/>
      <c r="O500" s="64"/>
      <c r="P500" s="127"/>
      <c r="W500" s="64"/>
      <c r="X500" s="64"/>
    </row>
    <row r="501" spans="1:24" s="59" customFormat="1" x14ac:dyDescent="0.25">
      <c r="A501" s="77"/>
      <c r="D501" s="60"/>
      <c r="E501" s="61"/>
      <c r="F501" s="61"/>
      <c r="G501" s="60"/>
      <c r="H501" s="62"/>
      <c r="I501" s="62"/>
      <c r="J501" s="62"/>
      <c r="K501" s="62"/>
      <c r="M501" s="63"/>
      <c r="N501" s="63"/>
      <c r="O501" s="64"/>
      <c r="P501" s="127"/>
      <c r="W501" s="64"/>
      <c r="X501" s="64"/>
    </row>
    <row r="502" spans="1:24" s="59" customFormat="1" x14ac:dyDescent="0.25">
      <c r="A502" s="77"/>
      <c r="D502" s="60"/>
      <c r="E502" s="61"/>
      <c r="F502" s="61"/>
      <c r="G502" s="60"/>
      <c r="H502" s="62"/>
      <c r="I502" s="62"/>
      <c r="J502" s="62"/>
      <c r="K502" s="62"/>
      <c r="M502" s="63"/>
      <c r="N502" s="63"/>
      <c r="O502" s="64"/>
      <c r="P502" s="127"/>
      <c r="W502" s="64"/>
      <c r="X502" s="64"/>
    </row>
    <row r="503" spans="1:24" s="59" customFormat="1" x14ac:dyDescent="0.25">
      <c r="A503" s="77"/>
      <c r="D503" s="60"/>
      <c r="E503" s="61"/>
      <c r="F503" s="61"/>
      <c r="G503" s="60"/>
      <c r="H503" s="62"/>
      <c r="I503" s="62"/>
      <c r="J503" s="62"/>
      <c r="K503" s="62"/>
      <c r="M503" s="63"/>
      <c r="N503" s="63"/>
      <c r="O503" s="64"/>
      <c r="P503" s="127"/>
      <c r="W503" s="64"/>
      <c r="X503" s="64"/>
    </row>
    <row r="504" spans="1:24" s="59" customFormat="1" x14ac:dyDescent="0.25">
      <c r="A504" s="77"/>
      <c r="D504" s="60"/>
      <c r="E504" s="61"/>
      <c r="F504" s="61"/>
      <c r="G504" s="60"/>
      <c r="H504" s="62"/>
      <c r="I504" s="62"/>
      <c r="J504" s="62"/>
      <c r="K504" s="62"/>
      <c r="M504" s="63"/>
      <c r="N504" s="63"/>
      <c r="O504" s="64"/>
      <c r="P504" s="127"/>
      <c r="W504" s="64"/>
      <c r="X504" s="64"/>
    </row>
    <row r="505" spans="1:24" s="59" customFormat="1" x14ac:dyDescent="0.25">
      <c r="A505" s="77"/>
      <c r="D505" s="60"/>
      <c r="E505" s="61"/>
      <c r="F505" s="61"/>
      <c r="G505" s="60"/>
      <c r="H505" s="62"/>
      <c r="I505" s="62"/>
      <c r="J505" s="62"/>
      <c r="K505" s="62"/>
      <c r="M505" s="63"/>
      <c r="N505" s="63"/>
      <c r="O505" s="64"/>
      <c r="P505" s="127"/>
      <c r="W505" s="64"/>
      <c r="X505" s="64"/>
    </row>
    <row r="506" spans="1:24" s="59" customFormat="1" x14ac:dyDescent="0.25">
      <c r="A506" s="77"/>
      <c r="D506" s="60"/>
      <c r="E506" s="61"/>
      <c r="F506" s="61"/>
      <c r="G506" s="60"/>
      <c r="H506" s="62"/>
      <c r="I506" s="62"/>
      <c r="J506" s="62"/>
      <c r="K506" s="62"/>
      <c r="M506" s="63"/>
      <c r="N506" s="63"/>
      <c r="O506" s="64"/>
      <c r="P506" s="127"/>
      <c r="W506" s="64"/>
      <c r="X506" s="64"/>
    </row>
    <row r="507" spans="1:24" s="59" customFormat="1" x14ac:dyDescent="0.25">
      <c r="A507" s="77"/>
      <c r="D507" s="60"/>
      <c r="E507" s="61"/>
      <c r="F507" s="61"/>
      <c r="G507" s="60"/>
      <c r="H507" s="62"/>
      <c r="I507" s="62"/>
      <c r="J507" s="62"/>
      <c r="K507" s="62"/>
      <c r="M507" s="63"/>
      <c r="N507" s="63"/>
      <c r="O507" s="64"/>
      <c r="P507" s="127"/>
      <c r="W507" s="64"/>
      <c r="X507" s="64"/>
    </row>
    <row r="508" spans="1:24" s="59" customFormat="1" x14ac:dyDescent="0.25">
      <c r="A508" s="77"/>
      <c r="D508" s="60"/>
      <c r="E508" s="61"/>
      <c r="F508" s="61"/>
      <c r="G508" s="60"/>
      <c r="H508" s="62"/>
      <c r="I508" s="62"/>
      <c r="J508" s="62"/>
      <c r="K508" s="62"/>
      <c r="M508" s="63"/>
      <c r="N508" s="63"/>
      <c r="O508" s="64"/>
      <c r="P508" s="127"/>
      <c r="W508" s="64"/>
      <c r="X508" s="64"/>
    </row>
    <row r="509" spans="1:24" s="59" customFormat="1" x14ac:dyDescent="0.25">
      <c r="A509" s="77"/>
      <c r="D509" s="60"/>
      <c r="E509" s="61"/>
      <c r="F509" s="61"/>
      <c r="G509" s="60"/>
      <c r="H509" s="62"/>
      <c r="I509" s="62"/>
      <c r="J509" s="62"/>
      <c r="K509" s="62"/>
      <c r="M509" s="63"/>
      <c r="N509" s="63"/>
      <c r="O509" s="64"/>
      <c r="P509" s="127"/>
      <c r="W509" s="64"/>
      <c r="X509" s="64"/>
    </row>
    <row r="510" spans="1:24" s="59" customFormat="1" x14ac:dyDescent="0.25">
      <c r="A510" s="77"/>
      <c r="D510" s="60"/>
      <c r="E510" s="61"/>
      <c r="F510" s="61"/>
      <c r="G510" s="60"/>
      <c r="H510" s="62"/>
      <c r="I510" s="62"/>
      <c r="J510" s="62"/>
      <c r="K510" s="62"/>
      <c r="M510" s="63"/>
      <c r="N510" s="63"/>
      <c r="O510" s="64"/>
      <c r="P510" s="127"/>
      <c r="W510" s="64"/>
      <c r="X510" s="64"/>
    </row>
    <row r="511" spans="1:24" s="59" customFormat="1" x14ac:dyDescent="0.25">
      <c r="A511" s="77"/>
      <c r="D511" s="60"/>
      <c r="E511" s="61"/>
      <c r="F511" s="61"/>
      <c r="G511" s="60"/>
      <c r="H511" s="62"/>
      <c r="I511" s="62"/>
      <c r="J511" s="62"/>
      <c r="K511" s="62"/>
      <c r="M511" s="63"/>
      <c r="N511" s="63"/>
      <c r="O511" s="64"/>
      <c r="P511" s="127"/>
      <c r="W511" s="64"/>
      <c r="X511" s="64"/>
    </row>
    <row r="512" spans="1:24" s="59" customFormat="1" x14ac:dyDescent="0.25">
      <c r="A512" s="77"/>
      <c r="D512" s="60"/>
      <c r="E512" s="61"/>
      <c r="F512" s="61"/>
      <c r="G512" s="60"/>
      <c r="H512" s="62"/>
      <c r="I512" s="62"/>
      <c r="J512" s="62"/>
      <c r="K512" s="62"/>
      <c r="M512" s="63"/>
      <c r="N512" s="63"/>
      <c r="O512" s="64"/>
      <c r="P512" s="127"/>
      <c r="W512" s="64"/>
      <c r="X512" s="64"/>
    </row>
    <row r="513" spans="1:24" s="59" customFormat="1" x14ac:dyDescent="0.25">
      <c r="A513" s="77"/>
      <c r="D513" s="60"/>
      <c r="E513" s="61"/>
      <c r="F513" s="61"/>
      <c r="G513" s="60"/>
      <c r="H513" s="62"/>
      <c r="I513" s="62"/>
      <c r="J513" s="62"/>
      <c r="K513" s="62"/>
      <c r="M513" s="63"/>
      <c r="N513" s="63"/>
      <c r="O513" s="64"/>
      <c r="P513" s="127"/>
      <c r="W513" s="64"/>
      <c r="X513" s="64"/>
    </row>
    <row r="514" spans="1:24" s="59" customFormat="1" x14ac:dyDescent="0.25">
      <c r="A514" s="77"/>
      <c r="D514" s="60"/>
      <c r="E514" s="61"/>
      <c r="F514" s="61"/>
      <c r="G514" s="60"/>
      <c r="H514" s="62"/>
      <c r="I514" s="62"/>
      <c r="J514" s="62"/>
      <c r="K514" s="62"/>
      <c r="M514" s="63"/>
      <c r="N514" s="63"/>
      <c r="O514" s="64"/>
      <c r="P514" s="127"/>
      <c r="W514" s="64"/>
      <c r="X514" s="64"/>
    </row>
    <row r="515" spans="1:24" s="59" customFormat="1" x14ac:dyDescent="0.25">
      <c r="A515" s="77"/>
      <c r="D515" s="60"/>
      <c r="E515" s="61"/>
      <c r="F515" s="61"/>
      <c r="G515" s="60"/>
      <c r="H515" s="62"/>
      <c r="I515" s="62"/>
      <c r="J515" s="62"/>
      <c r="K515" s="62"/>
      <c r="M515" s="63"/>
      <c r="N515" s="63"/>
      <c r="O515" s="64"/>
      <c r="P515" s="127"/>
      <c r="W515" s="64"/>
      <c r="X515" s="64"/>
    </row>
    <row r="516" spans="1:24" s="59" customFormat="1" x14ac:dyDescent="0.25">
      <c r="A516" s="77"/>
      <c r="D516" s="60"/>
      <c r="E516" s="61"/>
      <c r="F516" s="61"/>
      <c r="G516" s="60"/>
      <c r="H516" s="62"/>
      <c r="I516" s="62"/>
      <c r="J516" s="62"/>
      <c r="K516" s="62"/>
      <c r="M516" s="63"/>
      <c r="N516" s="63"/>
      <c r="O516" s="64"/>
      <c r="P516" s="127"/>
      <c r="W516" s="64"/>
      <c r="X516" s="64"/>
    </row>
    <row r="517" spans="1:24" s="59" customFormat="1" x14ac:dyDescent="0.25">
      <c r="A517" s="77"/>
      <c r="D517" s="60"/>
      <c r="E517" s="61"/>
      <c r="F517" s="61"/>
      <c r="G517" s="60"/>
      <c r="H517" s="62"/>
      <c r="I517" s="62"/>
      <c r="J517" s="62"/>
      <c r="K517" s="62"/>
      <c r="M517" s="63"/>
      <c r="N517" s="63"/>
      <c r="O517" s="64"/>
      <c r="P517" s="127"/>
      <c r="W517" s="64"/>
      <c r="X517" s="64"/>
    </row>
    <row r="518" spans="1:24" s="59" customFormat="1" x14ac:dyDescent="0.25">
      <c r="A518" s="77"/>
      <c r="D518" s="60"/>
      <c r="E518" s="61"/>
      <c r="F518" s="61"/>
      <c r="G518" s="60"/>
      <c r="H518" s="62"/>
      <c r="I518" s="62"/>
      <c r="J518" s="62"/>
      <c r="K518" s="62"/>
      <c r="M518" s="63"/>
      <c r="N518" s="63"/>
      <c r="O518" s="64"/>
      <c r="P518" s="127"/>
      <c r="W518" s="64"/>
      <c r="X518" s="64"/>
    </row>
    <row r="519" spans="1:24" s="59" customFormat="1" x14ac:dyDescent="0.25">
      <c r="A519" s="77"/>
      <c r="D519" s="60"/>
      <c r="E519" s="61"/>
      <c r="F519" s="61"/>
      <c r="G519" s="60"/>
      <c r="H519" s="62"/>
      <c r="I519" s="62"/>
      <c r="J519" s="62"/>
      <c r="K519" s="62"/>
      <c r="M519" s="63"/>
      <c r="N519" s="63"/>
      <c r="O519" s="64"/>
      <c r="P519" s="127"/>
      <c r="W519" s="64"/>
      <c r="X519" s="64"/>
    </row>
    <row r="520" spans="1:24" s="59" customFormat="1" x14ac:dyDescent="0.25">
      <c r="A520" s="77"/>
      <c r="D520" s="60"/>
      <c r="E520" s="61"/>
      <c r="F520" s="61"/>
      <c r="G520" s="60"/>
      <c r="H520" s="62"/>
      <c r="I520" s="62"/>
      <c r="J520" s="62"/>
      <c r="K520" s="62"/>
      <c r="M520" s="63"/>
      <c r="N520" s="63"/>
      <c r="O520" s="64"/>
      <c r="P520" s="127"/>
      <c r="W520" s="64"/>
      <c r="X520" s="64"/>
    </row>
    <row r="521" spans="1:24" s="59" customFormat="1" x14ac:dyDescent="0.25">
      <c r="A521" s="77"/>
      <c r="D521" s="60"/>
      <c r="E521" s="61"/>
      <c r="F521" s="61"/>
      <c r="G521" s="60"/>
      <c r="H521" s="62"/>
      <c r="I521" s="62"/>
      <c r="J521" s="62"/>
      <c r="K521" s="62"/>
      <c r="M521" s="63"/>
      <c r="N521" s="63"/>
      <c r="O521" s="64"/>
      <c r="P521" s="127"/>
      <c r="W521" s="64"/>
      <c r="X521" s="64"/>
    </row>
    <row r="522" spans="1:24" s="59" customFormat="1" x14ac:dyDescent="0.25">
      <c r="A522" s="77"/>
      <c r="D522" s="60"/>
      <c r="E522" s="61"/>
      <c r="F522" s="61"/>
      <c r="G522" s="60"/>
      <c r="H522" s="62"/>
      <c r="I522" s="62"/>
      <c r="J522" s="62"/>
      <c r="K522" s="62"/>
      <c r="M522" s="63"/>
      <c r="N522" s="63"/>
      <c r="O522" s="64"/>
      <c r="P522" s="127"/>
      <c r="W522" s="64"/>
      <c r="X522" s="64"/>
    </row>
    <row r="523" spans="1:24" s="59" customFormat="1" x14ac:dyDescent="0.25">
      <c r="A523" s="77"/>
      <c r="D523" s="60"/>
      <c r="E523" s="61"/>
      <c r="F523" s="61"/>
      <c r="G523" s="60"/>
      <c r="H523" s="62"/>
      <c r="I523" s="62"/>
      <c r="J523" s="62"/>
      <c r="K523" s="62"/>
      <c r="M523" s="63"/>
      <c r="N523" s="63"/>
      <c r="O523" s="64"/>
      <c r="P523" s="127"/>
      <c r="W523" s="64"/>
      <c r="X523" s="64"/>
    </row>
    <row r="524" spans="1:24" s="59" customFormat="1" x14ac:dyDescent="0.25">
      <c r="A524" s="77"/>
      <c r="D524" s="60"/>
      <c r="E524" s="61"/>
      <c r="F524" s="61"/>
      <c r="G524" s="60"/>
      <c r="H524" s="62"/>
      <c r="I524" s="62"/>
      <c r="J524" s="62"/>
      <c r="K524" s="62"/>
      <c r="M524" s="63"/>
      <c r="N524" s="63"/>
      <c r="O524" s="64"/>
      <c r="P524" s="127"/>
      <c r="W524" s="64"/>
      <c r="X524" s="64"/>
    </row>
    <row r="525" spans="1:24" s="59" customFormat="1" x14ac:dyDescent="0.25">
      <c r="A525" s="77"/>
      <c r="D525" s="60"/>
      <c r="E525" s="61"/>
      <c r="F525" s="61"/>
      <c r="G525" s="60"/>
      <c r="H525" s="62"/>
      <c r="I525" s="62"/>
      <c r="J525" s="62"/>
      <c r="K525" s="62"/>
      <c r="M525" s="63"/>
      <c r="N525" s="63"/>
      <c r="O525" s="64"/>
      <c r="P525" s="127"/>
      <c r="W525" s="64"/>
      <c r="X525" s="64"/>
    </row>
    <row r="526" spans="1:24" s="59" customFormat="1" x14ac:dyDescent="0.25">
      <c r="A526" s="77"/>
      <c r="D526" s="60"/>
      <c r="E526" s="61"/>
      <c r="F526" s="61"/>
      <c r="G526" s="60"/>
      <c r="H526" s="62"/>
      <c r="I526" s="62"/>
      <c r="J526" s="62"/>
      <c r="K526" s="62"/>
      <c r="M526" s="63"/>
      <c r="N526" s="63"/>
      <c r="O526" s="64"/>
      <c r="P526" s="127"/>
      <c r="W526" s="64"/>
      <c r="X526" s="64"/>
    </row>
    <row r="527" spans="1:24" s="59" customFormat="1" x14ac:dyDescent="0.25">
      <c r="A527" s="77"/>
      <c r="D527" s="60"/>
      <c r="E527" s="61"/>
      <c r="F527" s="61"/>
      <c r="G527" s="60"/>
      <c r="H527" s="62"/>
      <c r="I527" s="62"/>
      <c r="J527" s="62"/>
      <c r="K527" s="62"/>
      <c r="M527" s="63"/>
      <c r="N527" s="63"/>
      <c r="O527" s="64"/>
      <c r="P527" s="127"/>
      <c r="W527" s="64"/>
      <c r="X527" s="64"/>
    </row>
    <row r="528" spans="1:24" s="59" customFormat="1" x14ac:dyDescent="0.25">
      <c r="A528" s="77"/>
      <c r="D528" s="60"/>
      <c r="E528" s="61"/>
      <c r="F528" s="61"/>
      <c r="G528" s="60"/>
      <c r="H528" s="62"/>
      <c r="I528" s="62"/>
      <c r="J528" s="62"/>
      <c r="K528" s="62"/>
      <c r="M528" s="63"/>
      <c r="N528" s="63"/>
      <c r="O528" s="64"/>
      <c r="P528" s="127"/>
      <c r="W528" s="64"/>
      <c r="X528" s="64"/>
    </row>
    <row r="529" spans="1:24" s="59" customFormat="1" x14ac:dyDescent="0.25">
      <c r="A529" s="77"/>
      <c r="D529" s="60"/>
      <c r="E529" s="61"/>
      <c r="F529" s="61"/>
      <c r="G529" s="60"/>
      <c r="H529" s="62"/>
      <c r="I529" s="62"/>
      <c r="J529" s="62"/>
      <c r="K529" s="62"/>
      <c r="M529" s="63"/>
      <c r="N529" s="63"/>
      <c r="O529" s="64"/>
      <c r="P529" s="127"/>
      <c r="W529" s="64"/>
      <c r="X529" s="64"/>
    </row>
    <row r="530" spans="1:24" s="59" customFormat="1" x14ac:dyDescent="0.25">
      <c r="A530" s="77"/>
      <c r="D530" s="60"/>
      <c r="E530" s="61"/>
      <c r="F530" s="61"/>
      <c r="G530" s="60"/>
      <c r="H530" s="62"/>
      <c r="I530" s="62"/>
      <c r="J530" s="62"/>
      <c r="K530" s="62"/>
      <c r="M530" s="63"/>
      <c r="N530" s="63"/>
      <c r="O530" s="64"/>
      <c r="P530" s="127"/>
      <c r="W530" s="64"/>
      <c r="X530" s="64"/>
    </row>
    <row r="531" spans="1:24" s="59" customFormat="1" x14ac:dyDescent="0.25">
      <c r="A531" s="77"/>
      <c r="D531" s="60"/>
      <c r="E531" s="61"/>
      <c r="F531" s="61"/>
      <c r="G531" s="60"/>
      <c r="H531" s="62"/>
      <c r="I531" s="62"/>
      <c r="J531" s="62"/>
      <c r="K531" s="62"/>
      <c r="M531" s="63"/>
      <c r="N531" s="63"/>
      <c r="O531" s="64"/>
      <c r="P531" s="127"/>
      <c r="W531" s="64"/>
      <c r="X531" s="64"/>
    </row>
    <row r="532" spans="1:24" s="59" customFormat="1" x14ac:dyDescent="0.25">
      <c r="A532" s="77"/>
      <c r="D532" s="60"/>
      <c r="E532" s="61"/>
      <c r="F532" s="61"/>
      <c r="G532" s="60"/>
      <c r="H532" s="62"/>
      <c r="I532" s="62"/>
      <c r="J532" s="62"/>
      <c r="K532" s="62"/>
      <c r="M532" s="63"/>
      <c r="N532" s="63"/>
      <c r="O532" s="64"/>
      <c r="P532" s="127"/>
      <c r="W532" s="64"/>
      <c r="X532" s="64"/>
    </row>
    <row r="533" spans="1:24" s="59" customFormat="1" x14ac:dyDescent="0.25">
      <c r="A533" s="77"/>
      <c r="D533" s="60"/>
      <c r="E533" s="61"/>
      <c r="F533" s="61"/>
      <c r="G533" s="60"/>
      <c r="H533" s="62"/>
      <c r="I533" s="62"/>
      <c r="J533" s="62"/>
      <c r="K533" s="62"/>
      <c r="M533" s="63"/>
      <c r="N533" s="63"/>
      <c r="O533" s="64"/>
      <c r="P533" s="127"/>
      <c r="W533" s="64"/>
      <c r="X533" s="64"/>
    </row>
    <row r="534" spans="1:24" s="59" customFormat="1" x14ac:dyDescent="0.25">
      <c r="A534" s="77"/>
      <c r="D534" s="60"/>
      <c r="E534" s="61"/>
      <c r="F534" s="61"/>
      <c r="G534" s="60"/>
      <c r="H534" s="62"/>
      <c r="I534" s="62"/>
      <c r="J534" s="62"/>
      <c r="K534" s="62"/>
      <c r="M534" s="63"/>
      <c r="N534" s="63"/>
      <c r="O534" s="64"/>
      <c r="P534" s="127"/>
      <c r="W534" s="64"/>
      <c r="X534" s="64"/>
    </row>
    <row r="535" spans="1:24" s="59" customFormat="1" x14ac:dyDescent="0.25">
      <c r="A535" s="77"/>
      <c r="D535" s="60"/>
      <c r="E535" s="61"/>
      <c r="F535" s="61"/>
      <c r="G535" s="60"/>
      <c r="H535" s="62"/>
      <c r="I535" s="62"/>
      <c r="J535" s="62"/>
      <c r="K535" s="62"/>
      <c r="M535" s="63"/>
      <c r="N535" s="63"/>
      <c r="O535" s="64"/>
      <c r="P535" s="127"/>
      <c r="W535" s="64"/>
      <c r="X535" s="64"/>
    </row>
    <row r="536" spans="1:24" s="59" customFormat="1" x14ac:dyDescent="0.25">
      <c r="A536" s="77"/>
      <c r="D536" s="60"/>
      <c r="E536" s="61"/>
      <c r="F536" s="61"/>
      <c r="G536" s="60"/>
      <c r="H536" s="62"/>
      <c r="I536" s="62"/>
      <c r="J536" s="62"/>
      <c r="K536" s="62"/>
      <c r="M536" s="63"/>
      <c r="N536" s="63"/>
      <c r="O536" s="64"/>
      <c r="P536" s="127"/>
      <c r="W536" s="64"/>
      <c r="X536" s="64"/>
    </row>
    <row r="537" spans="1:24" s="59" customFormat="1" x14ac:dyDescent="0.25">
      <c r="A537" s="77"/>
      <c r="D537" s="60"/>
      <c r="E537" s="61"/>
      <c r="F537" s="61"/>
      <c r="G537" s="60"/>
      <c r="H537" s="62"/>
      <c r="I537" s="62"/>
      <c r="J537" s="62"/>
      <c r="K537" s="62"/>
      <c r="M537" s="63"/>
      <c r="N537" s="63"/>
      <c r="O537" s="64"/>
      <c r="P537" s="127"/>
      <c r="W537" s="64"/>
      <c r="X537" s="64"/>
    </row>
    <row r="538" spans="1:24" s="59" customFormat="1" x14ac:dyDescent="0.25">
      <c r="A538" s="77"/>
      <c r="D538" s="60"/>
      <c r="E538" s="61"/>
      <c r="F538" s="61"/>
      <c r="G538" s="60"/>
      <c r="H538" s="62"/>
      <c r="I538" s="62"/>
      <c r="J538" s="62"/>
      <c r="K538" s="62"/>
      <c r="M538" s="63"/>
      <c r="N538" s="63"/>
      <c r="O538" s="64"/>
      <c r="P538" s="127"/>
      <c r="W538" s="64"/>
      <c r="X538" s="64"/>
    </row>
    <row r="539" spans="1:24" s="59" customFormat="1" x14ac:dyDescent="0.25">
      <c r="A539" s="77"/>
      <c r="D539" s="60"/>
      <c r="E539" s="61"/>
      <c r="F539" s="61"/>
      <c r="G539" s="60"/>
      <c r="H539" s="62"/>
      <c r="I539" s="62"/>
      <c r="J539" s="62"/>
      <c r="K539" s="62"/>
      <c r="M539" s="63"/>
      <c r="N539" s="63"/>
      <c r="O539" s="64"/>
      <c r="P539" s="127"/>
      <c r="W539" s="64"/>
      <c r="X539" s="64"/>
    </row>
    <row r="540" spans="1:24" s="59" customFormat="1" x14ac:dyDescent="0.25">
      <c r="A540" s="77"/>
      <c r="D540" s="60"/>
      <c r="E540" s="61"/>
      <c r="F540" s="61"/>
      <c r="G540" s="60"/>
      <c r="H540" s="62"/>
      <c r="I540" s="62"/>
      <c r="J540" s="62"/>
      <c r="K540" s="62"/>
      <c r="M540" s="63"/>
      <c r="N540" s="63"/>
      <c r="O540" s="64"/>
      <c r="P540" s="127"/>
      <c r="W540" s="64"/>
      <c r="X540" s="64"/>
    </row>
    <row r="541" spans="1:24" s="59" customFormat="1" x14ac:dyDescent="0.25">
      <c r="A541" s="77"/>
      <c r="D541" s="60"/>
      <c r="E541" s="61"/>
      <c r="F541" s="61"/>
      <c r="G541" s="60"/>
      <c r="H541" s="62"/>
      <c r="I541" s="62"/>
      <c r="J541" s="62"/>
      <c r="K541" s="62"/>
      <c r="M541" s="63"/>
      <c r="N541" s="63"/>
      <c r="O541" s="64"/>
      <c r="P541" s="127"/>
      <c r="W541" s="64"/>
      <c r="X541" s="64"/>
    </row>
    <row r="542" spans="1:24" s="59" customFormat="1" x14ac:dyDescent="0.25">
      <c r="A542" s="77"/>
      <c r="D542" s="60"/>
      <c r="E542" s="61"/>
      <c r="F542" s="61"/>
      <c r="G542" s="60"/>
      <c r="H542" s="62"/>
      <c r="I542" s="62"/>
      <c r="J542" s="62"/>
      <c r="K542" s="62"/>
      <c r="M542" s="63"/>
      <c r="N542" s="63"/>
      <c r="O542" s="64"/>
      <c r="P542" s="127"/>
      <c r="W542" s="64"/>
      <c r="X542" s="64"/>
    </row>
    <row r="543" spans="1:24" s="59" customFormat="1" x14ac:dyDescent="0.25">
      <c r="A543" s="77"/>
      <c r="D543" s="60"/>
      <c r="E543" s="61"/>
      <c r="F543" s="61"/>
      <c r="G543" s="60"/>
      <c r="H543" s="62"/>
      <c r="I543" s="62"/>
      <c r="J543" s="62"/>
      <c r="K543" s="62"/>
      <c r="M543" s="63"/>
      <c r="N543" s="63"/>
      <c r="O543" s="64"/>
      <c r="P543" s="127"/>
      <c r="W543" s="64"/>
      <c r="X543" s="64"/>
    </row>
    <row r="544" spans="1:24" s="59" customFormat="1" x14ac:dyDescent="0.25">
      <c r="A544" s="77"/>
      <c r="D544" s="60"/>
      <c r="E544" s="61"/>
      <c r="F544" s="61"/>
      <c r="G544" s="60"/>
      <c r="H544" s="62"/>
      <c r="I544" s="62"/>
      <c r="J544" s="62"/>
      <c r="K544" s="62"/>
      <c r="M544" s="63"/>
      <c r="N544" s="63"/>
      <c r="O544" s="64"/>
      <c r="P544" s="127"/>
      <c r="W544" s="64"/>
      <c r="X544" s="64"/>
    </row>
    <row r="545" spans="1:24" s="59" customFormat="1" x14ac:dyDescent="0.25">
      <c r="A545" s="77"/>
      <c r="D545" s="60"/>
      <c r="E545" s="61"/>
      <c r="F545" s="61"/>
      <c r="G545" s="60"/>
      <c r="H545" s="62"/>
      <c r="I545" s="62"/>
      <c r="J545" s="62"/>
      <c r="K545" s="62"/>
      <c r="M545" s="63"/>
      <c r="N545" s="63"/>
      <c r="O545" s="64"/>
      <c r="P545" s="127"/>
      <c r="W545" s="64"/>
      <c r="X545" s="64"/>
    </row>
    <row r="546" spans="1:24" s="59" customFormat="1" x14ac:dyDescent="0.25">
      <c r="A546" s="77"/>
      <c r="D546" s="60"/>
      <c r="E546" s="61"/>
      <c r="F546" s="61"/>
      <c r="G546" s="60"/>
      <c r="H546" s="62"/>
      <c r="I546" s="62"/>
      <c r="J546" s="62"/>
      <c r="K546" s="62"/>
      <c r="M546" s="63"/>
      <c r="N546" s="63"/>
      <c r="O546" s="64"/>
      <c r="P546" s="127"/>
      <c r="W546" s="64"/>
      <c r="X546" s="64"/>
    </row>
    <row r="547" spans="1:24" s="59" customFormat="1" x14ac:dyDescent="0.25">
      <c r="A547" s="77"/>
      <c r="D547" s="60"/>
      <c r="E547" s="61"/>
      <c r="F547" s="61"/>
      <c r="G547" s="60"/>
      <c r="H547" s="62"/>
      <c r="I547" s="62"/>
      <c r="J547" s="62"/>
      <c r="K547" s="62"/>
      <c r="M547" s="63"/>
      <c r="N547" s="63"/>
      <c r="O547" s="64"/>
      <c r="P547" s="127"/>
      <c r="W547" s="64"/>
      <c r="X547" s="64"/>
    </row>
    <row r="548" spans="1:24" s="59" customFormat="1" x14ac:dyDescent="0.25">
      <c r="A548" s="77"/>
      <c r="D548" s="60"/>
      <c r="E548" s="61"/>
      <c r="F548" s="61"/>
      <c r="G548" s="60"/>
      <c r="H548" s="62"/>
      <c r="I548" s="62"/>
      <c r="J548" s="62"/>
      <c r="K548" s="62"/>
      <c r="M548" s="63"/>
      <c r="N548" s="63"/>
      <c r="O548" s="64"/>
      <c r="P548" s="127"/>
      <c r="W548" s="64"/>
      <c r="X548" s="64"/>
    </row>
    <row r="549" spans="1:24" s="59" customFormat="1" x14ac:dyDescent="0.25">
      <c r="A549" s="77"/>
      <c r="D549" s="60"/>
      <c r="E549" s="61"/>
      <c r="F549" s="61"/>
      <c r="G549" s="60"/>
      <c r="H549" s="62"/>
      <c r="I549" s="62"/>
      <c r="J549" s="62"/>
      <c r="K549" s="62"/>
      <c r="M549" s="63"/>
      <c r="N549" s="63"/>
      <c r="O549" s="64"/>
      <c r="P549" s="127"/>
      <c r="W549" s="64"/>
      <c r="X549" s="64"/>
    </row>
    <row r="550" spans="1:24" s="59" customFormat="1" x14ac:dyDescent="0.25">
      <c r="A550" s="77"/>
      <c r="D550" s="60"/>
      <c r="E550" s="61"/>
      <c r="F550" s="61"/>
      <c r="G550" s="60"/>
      <c r="H550" s="62"/>
      <c r="I550" s="62"/>
      <c r="J550" s="62"/>
      <c r="K550" s="62"/>
      <c r="M550" s="63"/>
      <c r="N550" s="63"/>
      <c r="O550" s="64"/>
      <c r="P550" s="127"/>
      <c r="W550" s="64"/>
      <c r="X550" s="64"/>
    </row>
    <row r="551" spans="1:24" s="59" customFormat="1" x14ac:dyDescent="0.25">
      <c r="A551" s="77"/>
      <c r="D551" s="60"/>
      <c r="E551" s="61"/>
      <c r="F551" s="61"/>
      <c r="G551" s="60"/>
      <c r="H551" s="62"/>
      <c r="I551" s="62"/>
      <c r="J551" s="62"/>
      <c r="K551" s="62"/>
      <c r="M551" s="63"/>
      <c r="N551" s="63"/>
      <c r="O551" s="64"/>
      <c r="P551" s="127"/>
      <c r="W551" s="64"/>
      <c r="X551" s="64"/>
    </row>
    <row r="552" spans="1:24" s="59" customFormat="1" x14ac:dyDescent="0.25">
      <c r="A552" s="77"/>
      <c r="D552" s="60"/>
      <c r="E552" s="61"/>
      <c r="F552" s="61"/>
      <c r="G552" s="60"/>
      <c r="H552" s="62"/>
      <c r="I552" s="62"/>
      <c r="J552" s="62"/>
      <c r="K552" s="62"/>
      <c r="M552" s="63"/>
      <c r="N552" s="63"/>
      <c r="O552" s="64"/>
      <c r="P552" s="127"/>
      <c r="W552" s="64"/>
      <c r="X552" s="64"/>
    </row>
    <row r="553" spans="1:24" s="59" customFormat="1" x14ac:dyDescent="0.25">
      <c r="A553" s="77"/>
      <c r="D553" s="60"/>
      <c r="E553" s="61"/>
      <c r="F553" s="61"/>
      <c r="G553" s="60"/>
      <c r="H553" s="62"/>
      <c r="I553" s="62"/>
      <c r="J553" s="62"/>
      <c r="K553" s="62"/>
      <c r="M553" s="63"/>
      <c r="N553" s="63"/>
      <c r="O553" s="64"/>
      <c r="P553" s="127"/>
      <c r="W553" s="64"/>
      <c r="X553" s="64"/>
    </row>
    <row r="554" spans="1:24" s="59" customFormat="1" x14ac:dyDescent="0.25">
      <c r="A554" s="77"/>
      <c r="D554" s="60"/>
      <c r="E554" s="61"/>
      <c r="F554" s="61"/>
      <c r="G554" s="60"/>
      <c r="H554" s="62"/>
      <c r="I554" s="62"/>
      <c r="J554" s="62"/>
      <c r="K554" s="62"/>
      <c r="M554" s="63"/>
      <c r="N554" s="63"/>
      <c r="O554" s="64"/>
      <c r="P554" s="127"/>
      <c r="W554" s="64"/>
      <c r="X554" s="64"/>
    </row>
    <row r="555" spans="1:24" s="59" customFormat="1" x14ac:dyDescent="0.25">
      <c r="A555" s="77"/>
      <c r="D555" s="60"/>
      <c r="E555" s="61"/>
      <c r="F555" s="61"/>
      <c r="G555" s="60"/>
      <c r="H555" s="62"/>
      <c r="I555" s="62"/>
      <c r="J555" s="62"/>
      <c r="K555" s="62"/>
      <c r="M555" s="63"/>
      <c r="N555" s="63"/>
      <c r="O555" s="64"/>
      <c r="P555" s="127"/>
      <c r="W555" s="64"/>
      <c r="X555" s="64"/>
    </row>
    <row r="556" spans="1:24" s="59" customFormat="1" x14ac:dyDescent="0.25">
      <c r="A556" s="77"/>
      <c r="D556" s="60"/>
      <c r="E556" s="61"/>
      <c r="F556" s="61"/>
      <c r="G556" s="60"/>
      <c r="H556" s="62"/>
      <c r="I556" s="62"/>
      <c r="J556" s="62"/>
      <c r="K556" s="62"/>
      <c r="M556" s="63"/>
      <c r="N556" s="63"/>
      <c r="O556" s="64"/>
      <c r="P556" s="127"/>
      <c r="W556" s="64"/>
      <c r="X556" s="64"/>
    </row>
    <row r="557" spans="1:24" s="59" customFormat="1" x14ac:dyDescent="0.25">
      <c r="A557" s="77"/>
      <c r="D557" s="60"/>
      <c r="E557" s="61"/>
      <c r="F557" s="61"/>
      <c r="G557" s="60"/>
      <c r="H557" s="62"/>
      <c r="I557" s="62"/>
      <c r="J557" s="62"/>
      <c r="K557" s="62"/>
      <c r="M557" s="63"/>
      <c r="N557" s="63"/>
      <c r="O557" s="64"/>
      <c r="P557" s="127"/>
      <c r="W557" s="64"/>
      <c r="X557" s="64"/>
    </row>
    <row r="558" spans="1:24" s="59" customFormat="1" x14ac:dyDescent="0.25">
      <c r="A558" s="77"/>
      <c r="D558" s="60"/>
      <c r="E558" s="61"/>
      <c r="F558" s="61"/>
      <c r="G558" s="60"/>
      <c r="H558" s="62"/>
      <c r="I558" s="62"/>
      <c r="J558" s="62"/>
      <c r="K558" s="62"/>
      <c r="M558" s="63"/>
      <c r="N558" s="63"/>
      <c r="O558" s="64"/>
      <c r="P558" s="127"/>
      <c r="W558" s="64"/>
      <c r="X558" s="64"/>
    </row>
    <row r="559" spans="1:24" s="59" customFormat="1" x14ac:dyDescent="0.25">
      <c r="A559" s="77"/>
      <c r="D559" s="60"/>
      <c r="E559" s="61"/>
      <c r="F559" s="61"/>
      <c r="G559" s="60"/>
      <c r="H559" s="62"/>
      <c r="I559" s="62"/>
      <c r="J559" s="62"/>
      <c r="K559" s="62"/>
      <c r="M559" s="63"/>
      <c r="N559" s="63"/>
      <c r="O559" s="64"/>
      <c r="P559" s="127"/>
      <c r="W559" s="64"/>
      <c r="X559" s="64"/>
    </row>
    <row r="560" spans="1:24" s="59" customFormat="1" x14ac:dyDescent="0.25">
      <c r="A560" s="77"/>
      <c r="D560" s="60"/>
      <c r="E560" s="61"/>
      <c r="F560" s="61"/>
      <c r="G560" s="60"/>
      <c r="H560" s="62"/>
      <c r="I560" s="62"/>
      <c r="J560" s="62"/>
      <c r="K560" s="62"/>
      <c r="M560" s="63"/>
      <c r="N560" s="63"/>
      <c r="O560" s="64"/>
      <c r="P560" s="127"/>
      <c r="W560" s="64"/>
      <c r="X560" s="64"/>
    </row>
    <row r="561" spans="1:24" s="59" customFormat="1" x14ac:dyDescent="0.25">
      <c r="A561" s="77"/>
      <c r="D561" s="60"/>
      <c r="E561" s="61"/>
      <c r="F561" s="61"/>
      <c r="G561" s="60"/>
      <c r="H561" s="62"/>
      <c r="I561" s="62"/>
      <c r="J561" s="62"/>
      <c r="K561" s="62"/>
      <c r="M561" s="63"/>
      <c r="N561" s="63"/>
      <c r="O561" s="64"/>
      <c r="P561" s="127"/>
      <c r="W561" s="64"/>
      <c r="X561" s="64"/>
    </row>
    <row r="562" spans="1:24" s="59" customFormat="1" x14ac:dyDescent="0.25">
      <c r="A562" s="77"/>
      <c r="D562" s="60"/>
      <c r="E562" s="61"/>
      <c r="F562" s="61"/>
      <c r="G562" s="60"/>
      <c r="H562" s="62"/>
      <c r="I562" s="62"/>
      <c r="J562" s="62"/>
      <c r="K562" s="62"/>
      <c r="M562" s="63"/>
      <c r="N562" s="63"/>
      <c r="O562" s="64"/>
      <c r="P562" s="127"/>
      <c r="W562" s="64"/>
      <c r="X562" s="64"/>
    </row>
    <row r="563" spans="1:24" s="59" customFormat="1" x14ac:dyDescent="0.25">
      <c r="A563" s="77"/>
      <c r="D563" s="60"/>
      <c r="E563" s="61"/>
      <c r="F563" s="61"/>
      <c r="G563" s="60"/>
      <c r="H563" s="62"/>
      <c r="I563" s="62"/>
      <c r="J563" s="62"/>
      <c r="K563" s="62"/>
      <c r="M563" s="63"/>
      <c r="N563" s="63"/>
      <c r="O563" s="64"/>
      <c r="P563" s="127"/>
      <c r="W563" s="64"/>
      <c r="X563" s="64"/>
    </row>
    <row r="564" spans="1:24" s="59" customFormat="1" x14ac:dyDescent="0.25">
      <c r="A564" s="77"/>
      <c r="D564" s="60"/>
      <c r="E564" s="61"/>
      <c r="F564" s="61"/>
      <c r="G564" s="60"/>
      <c r="H564" s="62"/>
      <c r="I564" s="62"/>
      <c r="J564" s="62"/>
      <c r="K564" s="62"/>
      <c r="M564" s="63"/>
      <c r="N564" s="63"/>
      <c r="O564" s="64"/>
      <c r="P564" s="127"/>
      <c r="W564" s="64"/>
      <c r="X564" s="64"/>
    </row>
    <row r="565" spans="1:24" s="59" customFormat="1" x14ac:dyDescent="0.25">
      <c r="A565" s="77"/>
      <c r="D565" s="60"/>
      <c r="E565" s="61"/>
      <c r="F565" s="61"/>
      <c r="G565" s="60"/>
      <c r="H565" s="62"/>
      <c r="I565" s="62"/>
      <c r="J565" s="62"/>
      <c r="K565" s="62"/>
      <c r="M565" s="63"/>
      <c r="N565" s="63"/>
      <c r="O565" s="64"/>
      <c r="P565" s="127"/>
      <c r="W565" s="64"/>
      <c r="X565" s="64"/>
    </row>
    <row r="566" spans="1:24" s="59" customFormat="1" x14ac:dyDescent="0.25">
      <c r="A566" s="77"/>
      <c r="D566" s="60"/>
      <c r="E566" s="61"/>
      <c r="F566" s="61"/>
      <c r="G566" s="60"/>
      <c r="H566" s="62"/>
      <c r="I566" s="62"/>
      <c r="J566" s="62"/>
      <c r="K566" s="62"/>
      <c r="M566" s="63"/>
      <c r="N566" s="63"/>
      <c r="O566" s="64"/>
      <c r="P566" s="127"/>
      <c r="W566" s="64"/>
      <c r="X566" s="64"/>
    </row>
    <row r="567" spans="1:24" s="59" customFormat="1" x14ac:dyDescent="0.25">
      <c r="A567" s="77"/>
      <c r="D567" s="60"/>
      <c r="E567" s="61"/>
      <c r="F567" s="61"/>
      <c r="G567" s="60"/>
      <c r="H567" s="62"/>
      <c r="I567" s="62"/>
      <c r="J567" s="62"/>
      <c r="K567" s="62"/>
      <c r="M567" s="63"/>
      <c r="N567" s="63"/>
      <c r="O567" s="64"/>
      <c r="P567" s="127"/>
      <c r="W567" s="64"/>
      <c r="X567" s="64"/>
    </row>
    <row r="568" spans="1:24" s="59" customFormat="1" x14ac:dyDescent="0.25">
      <c r="A568" s="77"/>
      <c r="D568" s="60"/>
      <c r="E568" s="61"/>
      <c r="F568" s="61"/>
      <c r="G568" s="60"/>
      <c r="H568" s="62"/>
      <c r="I568" s="62"/>
      <c r="J568" s="62"/>
      <c r="K568" s="62"/>
      <c r="M568" s="63"/>
      <c r="N568" s="63"/>
      <c r="O568" s="64"/>
      <c r="P568" s="127"/>
      <c r="W568" s="64"/>
      <c r="X568" s="64"/>
    </row>
    <row r="569" spans="1:24" s="59" customFormat="1" x14ac:dyDescent="0.25">
      <c r="A569" s="77"/>
      <c r="D569" s="60"/>
      <c r="E569" s="61"/>
      <c r="F569" s="61"/>
      <c r="G569" s="60"/>
      <c r="H569" s="62"/>
      <c r="I569" s="62"/>
      <c r="J569" s="62"/>
      <c r="K569" s="62"/>
      <c r="M569" s="63"/>
      <c r="N569" s="63"/>
      <c r="O569" s="64"/>
      <c r="P569" s="127"/>
      <c r="W569" s="64"/>
      <c r="X569" s="64"/>
    </row>
    <row r="570" spans="1:24" s="59" customFormat="1" x14ac:dyDescent="0.25">
      <c r="A570" s="77"/>
      <c r="D570" s="60"/>
      <c r="E570" s="61"/>
      <c r="F570" s="61"/>
      <c r="G570" s="60"/>
      <c r="H570" s="62"/>
      <c r="I570" s="62"/>
      <c r="J570" s="62"/>
      <c r="K570" s="62"/>
      <c r="M570" s="63"/>
      <c r="N570" s="63"/>
      <c r="O570" s="64"/>
      <c r="P570" s="127"/>
      <c r="W570" s="64"/>
      <c r="X570" s="64"/>
    </row>
    <row r="571" spans="1:24" s="59" customFormat="1" x14ac:dyDescent="0.25">
      <c r="A571" s="77"/>
      <c r="D571" s="60"/>
      <c r="E571" s="61"/>
      <c r="F571" s="61"/>
      <c r="G571" s="60"/>
      <c r="H571" s="62"/>
      <c r="I571" s="62"/>
      <c r="J571" s="62"/>
      <c r="K571" s="62"/>
      <c r="M571" s="63"/>
      <c r="N571" s="63"/>
      <c r="O571" s="64"/>
      <c r="P571" s="127"/>
      <c r="W571" s="64"/>
      <c r="X571" s="64"/>
    </row>
    <row r="572" spans="1:24" s="59" customFormat="1" x14ac:dyDescent="0.25">
      <c r="A572" s="77"/>
      <c r="D572" s="60"/>
      <c r="E572" s="61"/>
      <c r="F572" s="61"/>
      <c r="G572" s="60"/>
      <c r="H572" s="62"/>
      <c r="I572" s="62"/>
      <c r="J572" s="62"/>
      <c r="K572" s="62"/>
      <c r="M572" s="63"/>
      <c r="N572" s="63"/>
      <c r="O572" s="64"/>
      <c r="P572" s="127"/>
      <c r="W572" s="64"/>
      <c r="X572" s="64"/>
    </row>
    <row r="573" spans="1:24" s="59" customFormat="1" x14ac:dyDescent="0.25">
      <c r="A573" s="77"/>
      <c r="D573" s="60"/>
      <c r="E573" s="61"/>
      <c r="F573" s="61"/>
      <c r="G573" s="60"/>
      <c r="H573" s="62"/>
      <c r="I573" s="62"/>
      <c r="J573" s="62"/>
      <c r="K573" s="62"/>
      <c r="M573" s="63"/>
      <c r="N573" s="63"/>
      <c r="O573" s="64"/>
      <c r="P573" s="127"/>
      <c r="W573" s="64"/>
      <c r="X573" s="64"/>
    </row>
    <row r="574" spans="1:24" s="59" customFormat="1" x14ac:dyDescent="0.25">
      <c r="A574" s="77"/>
      <c r="D574" s="60"/>
      <c r="E574" s="61"/>
      <c r="F574" s="61"/>
      <c r="G574" s="60"/>
      <c r="H574" s="62"/>
      <c r="I574" s="62"/>
      <c r="J574" s="62"/>
      <c r="K574" s="62"/>
      <c r="M574" s="63"/>
      <c r="N574" s="63"/>
      <c r="O574" s="64"/>
      <c r="P574" s="127"/>
      <c r="W574" s="64"/>
      <c r="X574" s="64"/>
    </row>
    <row r="575" spans="1:24" s="59" customFormat="1" x14ac:dyDescent="0.25">
      <c r="A575" s="77"/>
      <c r="D575" s="60"/>
      <c r="E575" s="61"/>
      <c r="F575" s="61"/>
      <c r="G575" s="60"/>
      <c r="H575" s="62"/>
      <c r="I575" s="62"/>
      <c r="J575" s="62"/>
      <c r="K575" s="62"/>
      <c r="M575" s="63"/>
      <c r="N575" s="63"/>
      <c r="O575" s="64"/>
      <c r="P575" s="127"/>
      <c r="W575" s="64"/>
      <c r="X575" s="64"/>
    </row>
    <row r="576" spans="1:24" s="59" customFormat="1" x14ac:dyDescent="0.25">
      <c r="A576" s="77"/>
      <c r="D576" s="60"/>
      <c r="E576" s="61"/>
      <c r="F576" s="61"/>
      <c r="G576" s="60"/>
      <c r="H576" s="62"/>
      <c r="I576" s="62"/>
      <c r="J576" s="62"/>
      <c r="K576" s="62"/>
      <c r="M576" s="63"/>
      <c r="N576" s="63"/>
      <c r="O576" s="64"/>
      <c r="P576" s="127"/>
      <c r="W576" s="64"/>
      <c r="X576" s="64"/>
    </row>
    <row r="577" spans="1:24" s="59" customFormat="1" x14ac:dyDescent="0.25">
      <c r="A577" s="77"/>
      <c r="D577" s="60"/>
      <c r="E577" s="61"/>
      <c r="F577" s="61"/>
      <c r="G577" s="60"/>
      <c r="H577" s="62"/>
      <c r="I577" s="62"/>
      <c r="J577" s="62"/>
      <c r="K577" s="62"/>
      <c r="M577" s="63"/>
      <c r="N577" s="63"/>
      <c r="O577" s="64"/>
      <c r="P577" s="127"/>
      <c r="W577" s="64"/>
      <c r="X577" s="64"/>
    </row>
    <row r="578" spans="1:24" s="59" customFormat="1" x14ac:dyDescent="0.25">
      <c r="A578" s="77"/>
      <c r="D578" s="60"/>
      <c r="E578" s="61"/>
      <c r="F578" s="61"/>
      <c r="G578" s="60"/>
      <c r="H578" s="62"/>
      <c r="I578" s="62"/>
      <c r="J578" s="62"/>
      <c r="K578" s="62"/>
      <c r="M578" s="63"/>
      <c r="N578" s="63"/>
      <c r="O578" s="64"/>
      <c r="P578" s="127"/>
      <c r="W578" s="64"/>
      <c r="X578" s="64"/>
    </row>
    <row r="579" spans="1:24" s="59" customFormat="1" x14ac:dyDescent="0.25">
      <c r="A579" s="77"/>
      <c r="D579" s="60"/>
      <c r="E579" s="61"/>
      <c r="F579" s="61"/>
      <c r="G579" s="60"/>
      <c r="H579" s="62"/>
      <c r="I579" s="62"/>
      <c r="J579" s="62"/>
      <c r="K579" s="62"/>
      <c r="M579" s="63"/>
      <c r="N579" s="63"/>
      <c r="O579" s="64"/>
      <c r="P579" s="127"/>
      <c r="W579" s="64"/>
      <c r="X579" s="64"/>
    </row>
    <row r="580" spans="1:24" s="59" customFormat="1" x14ac:dyDescent="0.25">
      <c r="A580" s="77"/>
      <c r="D580" s="60"/>
      <c r="E580" s="61"/>
      <c r="F580" s="61"/>
      <c r="G580" s="60"/>
      <c r="H580" s="62"/>
      <c r="I580" s="62"/>
      <c r="J580" s="62"/>
      <c r="K580" s="62"/>
      <c r="M580" s="63"/>
      <c r="N580" s="63"/>
      <c r="O580" s="64"/>
      <c r="P580" s="127"/>
      <c r="W580" s="64"/>
      <c r="X580" s="64"/>
    </row>
    <row r="581" spans="1:24" s="59" customFormat="1" x14ac:dyDescent="0.25">
      <c r="A581" s="77"/>
      <c r="D581" s="60"/>
      <c r="E581" s="61"/>
      <c r="F581" s="61"/>
      <c r="G581" s="60"/>
      <c r="H581" s="62"/>
      <c r="I581" s="62"/>
      <c r="J581" s="62"/>
      <c r="K581" s="62"/>
      <c r="M581" s="63"/>
      <c r="N581" s="63"/>
      <c r="O581" s="64"/>
      <c r="P581" s="127"/>
      <c r="W581" s="64"/>
      <c r="X581" s="64"/>
    </row>
    <row r="582" spans="1:24" s="59" customFormat="1" x14ac:dyDescent="0.25">
      <c r="A582" s="77"/>
      <c r="D582" s="60"/>
      <c r="E582" s="61"/>
      <c r="F582" s="61"/>
      <c r="G582" s="60"/>
      <c r="H582" s="62"/>
      <c r="I582" s="62"/>
      <c r="J582" s="62"/>
      <c r="K582" s="62"/>
      <c r="M582" s="63"/>
      <c r="N582" s="63"/>
      <c r="O582" s="64"/>
      <c r="P582" s="127"/>
      <c r="W582" s="64"/>
      <c r="X582" s="64"/>
    </row>
    <row r="583" spans="1:24" s="59" customFormat="1" x14ac:dyDescent="0.25">
      <c r="A583" s="77"/>
      <c r="D583" s="60"/>
      <c r="E583" s="61"/>
      <c r="F583" s="61"/>
      <c r="G583" s="60"/>
      <c r="H583" s="62"/>
      <c r="I583" s="62"/>
      <c r="J583" s="62"/>
      <c r="K583" s="62"/>
      <c r="M583" s="63"/>
      <c r="N583" s="63"/>
      <c r="O583" s="64"/>
      <c r="P583" s="127"/>
      <c r="W583" s="64"/>
      <c r="X583" s="64"/>
    </row>
    <row r="584" spans="1:24" s="59" customFormat="1" x14ac:dyDescent="0.25">
      <c r="A584" s="77"/>
      <c r="D584" s="60"/>
      <c r="E584" s="61"/>
      <c r="F584" s="61"/>
      <c r="G584" s="60"/>
      <c r="H584" s="62"/>
      <c r="I584" s="62"/>
      <c r="J584" s="62"/>
      <c r="K584" s="62"/>
      <c r="M584" s="63"/>
      <c r="N584" s="63"/>
      <c r="O584" s="64"/>
      <c r="P584" s="127"/>
      <c r="W584" s="64"/>
      <c r="X584" s="64"/>
    </row>
    <row r="585" spans="1:24" s="59" customFormat="1" x14ac:dyDescent="0.25">
      <c r="A585" s="77"/>
      <c r="D585" s="60"/>
      <c r="E585" s="61"/>
      <c r="F585" s="61"/>
      <c r="G585" s="60"/>
      <c r="H585" s="62"/>
      <c r="I585" s="62"/>
      <c r="J585" s="62"/>
      <c r="K585" s="62"/>
      <c r="M585" s="63"/>
      <c r="N585" s="63"/>
      <c r="O585" s="64"/>
      <c r="P585" s="127"/>
      <c r="W585" s="64"/>
      <c r="X585" s="64"/>
    </row>
    <row r="586" spans="1:24" s="59" customFormat="1" x14ac:dyDescent="0.25">
      <c r="A586" s="77"/>
      <c r="D586" s="60"/>
      <c r="E586" s="61"/>
      <c r="F586" s="61"/>
      <c r="G586" s="60"/>
      <c r="H586" s="62"/>
      <c r="I586" s="62"/>
      <c r="J586" s="62"/>
      <c r="K586" s="62"/>
      <c r="M586" s="63"/>
      <c r="N586" s="63"/>
      <c r="O586" s="64"/>
      <c r="P586" s="127"/>
      <c r="W586" s="64"/>
      <c r="X586" s="64"/>
    </row>
    <row r="587" spans="1:24" s="59" customFormat="1" x14ac:dyDescent="0.25">
      <c r="A587" s="77"/>
      <c r="D587" s="60"/>
      <c r="E587" s="61"/>
      <c r="F587" s="61"/>
      <c r="G587" s="60"/>
      <c r="H587" s="62"/>
      <c r="I587" s="62"/>
      <c r="J587" s="62"/>
      <c r="K587" s="62"/>
      <c r="M587" s="63"/>
      <c r="N587" s="63"/>
      <c r="O587" s="64"/>
      <c r="P587" s="127"/>
      <c r="W587" s="64"/>
      <c r="X587" s="64"/>
    </row>
    <row r="588" spans="1:24" s="59" customFormat="1" x14ac:dyDescent="0.25">
      <c r="A588" s="77"/>
      <c r="D588" s="60"/>
      <c r="E588" s="61"/>
      <c r="F588" s="61"/>
      <c r="G588" s="60"/>
      <c r="H588" s="62"/>
      <c r="I588" s="62"/>
      <c r="J588" s="62"/>
      <c r="K588" s="62"/>
      <c r="M588" s="63"/>
      <c r="N588" s="63"/>
      <c r="O588" s="64"/>
      <c r="P588" s="127"/>
      <c r="W588" s="64"/>
      <c r="X588" s="64"/>
    </row>
    <row r="589" spans="1:24" s="59" customFormat="1" x14ac:dyDescent="0.25">
      <c r="A589" s="77"/>
      <c r="D589" s="60"/>
      <c r="E589" s="61"/>
      <c r="F589" s="61"/>
      <c r="G589" s="60"/>
      <c r="H589" s="62"/>
      <c r="I589" s="62"/>
      <c r="J589" s="62"/>
      <c r="K589" s="62"/>
      <c r="M589" s="63"/>
      <c r="N589" s="63"/>
      <c r="O589" s="64"/>
      <c r="P589" s="127"/>
      <c r="W589" s="64"/>
      <c r="X589" s="64"/>
    </row>
    <row r="590" spans="1:24" s="59" customFormat="1" x14ac:dyDescent="0.25">
      <c r="A590" s="77"/>
      <c r="D590" s="60"/>
      <c r="E590" s="61"/>
      <c r="F590" s="61"/>
      <c r="G590" s="60"/>
      <c r="H590" s="62"/>
      <c r="I590" s="62"/>
      <c r="J590" s="62"/>
      <c r="K590" s="62"/>
      <c r="M590" s="63"/>
      <c r="N590" s="63"/>
      <c r="O590" s="64"/>
      <c r="P590" s="127"/>
      <c r="W590" s="64"/>
      <c r="X590" s="64"/>
    </row>
    <row r="591" spans="1:24" s="59" customFormat="1" x14ac:dyDescent="0.25">
      <c r="A591" s="77"/>
      <c r="D591" s="60"/>
      <c r="E591" s="61"/>
      <c r="F591" s="61"/>
      <c r="G591" s="60"/>
      <c r="H591" s="62"/>
      <c r="I591" s="62"/>
      <c r="J591" s="62"/>
      <c r="K591" s="62"/>
      <c r="M591" s="63"/>
      <c r="N591" s="63"/>
      <c r="O591" s="64"/>
      <c r="P591" s="127"/>
      <c r="W591" s="64"/>
      <c r="X591" s="64"/>
    </row>
    <row r="592" spans="1:24" s="59" customFormat="1" x14ac:dyDescent="0.25">
      <c r="A592" s="77"/>
      <c r="D592" s="60"/>
      <c r="E592" s="61"/>
      <c r="F592" s="61"/>
      <c r="G592" s="60"/>
      <c r="H592" s="62"/>
      <c r="I592" s="62"/>
      <c r="J592" s="62"/>
      <c r="K592" s="62"/>
      <c r="M592" s="63"/>
      <c r="N592" s="63"/>
      <c r="O592" s="64"/>
      <c r="P592" s="127"/>
      <c r="W592" s="64"/>
      <c r="X592" s="64"/>
    </row>
    <row r="593" spans="1:24" s="59" customFormat="1" x14ac:dyDescent="0.25">
      <c r="A593" s="77"/>
      <c r="D593" s="60"/>
      <c r="E593" s="61"/>
      <c r="F593" s="61"/>
      <c r="G593" s="60"/>
      <c r="H593" s="62"/>
      <c r="I593" s="62"/>
      <c r="J593" s="62"/>
      <c r="K593" s="62"/>
      <c r="M593" s="63"/>
      <c r="N593" s="63"/>
      <c r="O593" s="64"/>
      <c r="P593" s="127"/>
      <c r="W593" s="64"/>
      <c r="X593" s="64"/>
    </row>
    <row r="594" spans="1:24" s="59" customFormat="1" x14ac:dyDescent="0.25">
      <c r="A594" s="77"/>
      <c r="D594" s="60"/>
      <c r="E594" s="61"/>
      <c r="F594" s="61"/>
      <c r="G594" s="60"/>
      <c r="H594" s="62"/>
      <c r="I594" s="62"/>
      <c r="J594" s="62"/>
      <c r="K594" s="62"/>
      <c r="M594" s="63"/>
      <c r="N594" s="63"/>
      <c r="O594" s="64"/>
      <c r="P594" s="127"/>
      <c r="W594" s="64"/>
      <c r="X594" s="64"/>
    </row>
    <row r="595" spans="1:24" s="59" customFormat="1" x14ac:dyDescent="0.25">
      <c r="A595" s="77"/>
      <c r="D595" s="60"/>
      <c r="E595" s="61"/>
      <c r="F595" s="61"/>
      <c r="G595" s="60"/>
      <c r="H595" s="62"/>
      <c r="I595" s="62"/>
      <c r="J595" s="62"/>
      <c r="K595" s="62"/>
      <c r="M595" s="63"/>
      <c r="N595" s="63"/>
      <c r="O595" s="64"/>
      <c r="P595" s="127"/>
      <c r="W595" s="64"/>
      <c r="X595" s="64"/>
    </row>
    <row r="596" spans="1:24" s="59" customFormat="1" x14ac:dyDescent="0.25">
      <c r="A596" s="77"/>
      <c r="D596" s="60"/>
      <c r="E596" s="61"/>
      <c r="F596" s="61"/>
      <c r="G596" s="60"/>
      <c r="H596" s="62"/>
      <c r="I596" s="62"/>
      <c r="J596" s="62"/>
      <c r="K596" s="62"/>
      <c r="M596" s="63"/>
      <c r="N596" s="63"/>
      <c r="O596" s="64"/>
      <c r="P596" s="127"/>
      <c r="W596" s="64"/>
      <c r="X596" s="64"/>
    </row>
    <row r="597" spans="1:24" s="59" customFormat="1" x14ac:dyDescent="0.25">
      <c r="A597" s="77"/>
      <c r="D597" s="60"/>
      <c r="E597" s="61"/>
      <c r="F597" s="61"/>
      <c r="G597" s="60"/>
      <c r="H597" s="62"/>
      <c r="I597" s="62"/>
      <c r="J597" s="62"/>
      <c r="K597" s="62"/>
      <c r="M597" s="63"/>
      <c r="N597" s="63"/>
      <c r="O597" s="64"/>
      <c r="P597" s="127"/>
      <c r="W597" s="64"/>
      <c r="X597" s="64"/>
    </row>
    <row r="598" spans="1:24" s="59" customFormat="1" x14ac:dyDescent="0.25">
      <c r="A598" s="77"/>
      <c r="D598" s="60"/>
      <c r="E598" s="61"/>
      <c r="F598" s="61"/>
      <c r="G598" s="60"/>
      <c r="H598" s="62"/>
      <c r="I598" s="62"/>
      <c r="J598" s="62"/>
      <c r="K598" s="62"/>
      <c r="M598" s="63"/>
      <c r="N598" s="63"/>
      <c r="O598" s="64"/>
      <c r="P598" s="127"/>
      <c r="W598" s="64"/>
      <c r="X598" s="64"/>
    </row>
    <row r="599" spans="1:24" s="59" customFormat="1" x14ac:dyDescent="0.25">
      <c r="A599" s="77"/>
      <c r="D599" s="60"/>
      <c r="E599" s="61"/>
      <c r="F599" s="61"/>
      <c r="G599" s="60"/>
      <c r="H599" s="62"/>
      <c r="I599" s="62"/>
      <c r="J599" s="62"/>
      <c r="K599" s="62"/>
      <c r="M599" s="63"/>
      <c r="N599" s="63"/>
      <c r="O599" s="64"/>
      <c r="P599" s="127"/>
      <c r="W599" s="64"/>
      <c r="X599" s="64"/>
    </row>
    <row r="600" spans="1:24" s="59" customFormat="1" x14ac:dyDescent="0.25">
      <c r="A600" s="77"/>
      <c r="D600" s="60"/>
      <c r="E600" s="61"/>
      <c r="F600" s="61"/>
      <c r="G600" s="60"/>
      <c r="H600" s="62"/>
      <c r="I600" s="62"/>
      <c r="J600" s="62"/>
      <c r="K600" s="62"/>
      <c r="M600" s="63"/>
      <c r="N600" s="63"/>
      <c r="O600" s="64"/>
      <c r="P600" s="127"/>
      <c r="W600" s="64"/>
      <c r="X600" s="64"/>
    </row>
    <row r="601" spans="1:24" s="59" customFormat="1" x14ac:dyDescent="0.25">
      <c r="A601" s="77"/>
      <c r="D601" s="60"/>
      <c r="E601" s="61"/>
      <c r="F601" s="61"/>
      <c r="G601" s="60"/>
      <c r="H601" s="62"/>
      <c r="I601" s="62"/>
      <c r="J601" s="62"/>
      <c r="K601" s="62"/>
      <c r="M601" s="63"/>
      <c r="N601" s="63"/>
      <c r="O601" s="64"/>
      <c r="P601" s="127"/>
      <c r="W601" s="64"/>
      <c r="X601" s="64"/>
    </row>
    <row r="602" spans="1:24" s="59" customFormat="1" x14ac:dyDescent="0.25">
      <c r="A602" s="77"/>
      <c r="D602" s="60"/>
      <c r="E602" s="61"/>
      <c r="F602" s="61"/>
      <c r="G602" s="60"/>
      <c r="H602" s="62"/>
      <c r="I602" s="62"/>
      <c r="J602" s="62"/>
      <c r="K602" s="62"/>
      <c r="M602" s="63"/>
      <c r="N602" s="63"/>
      <c r="O602" s="64"/>
      <c r="P602" s="127"/>
      <c r="W602" s="64"/>
      <c r="X602" s="64"/>
    </row>
    <row r="603" spans="1:24" s="59" customFormat="1" x14ac:dyDescent="0.25">
      <c r="A603" s="77"/>
      <c r="D603" s="60"/>
      <c r="E603" s="61"/>
      <c r="F603" s="61"/>
      <c r="G603" s="60"/>
      <c r="H603" s="62"/>
      <c r="I603" s="62"/>
      <c r="J603" s="62"/>
      <c r="K603" s="62"/>
      <c r="M603" s="63"/>
      <c r="N603" s="63"/>
      <c r="O603" s="64"/>
      <c r="P603" s="127"/>
      <c r="W603" s="64"/>
      <c r="X603" s="64"/>
    </row>
    <row r="604" spans="1:24" s="59" customFormat="1" x14ac:dyDescent="0.25">
      <c r="A604" s="77"/>
      <c r="D604" s="60"/>
      <c r="E604" s="61"/>
      <c r="F604" s="61"/>
      <c r="G604" s="60"/>
      <c r="H604" s="62"/>
      <c r="I604" s="62"/>
      <c r="J604" s="62"/>
      <c r="K604" s="62"/>
      <c r="M604" s="63"/>
      <c r="N604" s="63"/>
      <c r="O604" s="64"/>
      <c r="P604" s="127"/>
      <c r="W604" s="64"/>
      <c r="X604" s="64"/>
    </row>
    <row r="605" spans="1:24" s="59" customFormat="1" x14ac:dyDescent="0.25">
      <c r="A605" s="77"/>
      <c r="D605" s="60"/>
      <c r="E605" s="61"/>
      <c r="F605" s="61"/>
      <c r="G605" s="60"/>
      <c r="H605" s="62"/>
      <c r="I605" s="62"/>
      <c r="J605" s="62"/>
      <c r="K605" s="62"/>
      <c r="M605" s="63"/>
      <c r="N605" s="63"/>
      <c r="O605" s="64"/>
      <c r="P605" s="127"/>
      <c r="W605" s="64"/>
      <c r="X605" s="64"/>
    </row>
    <row r="606" spans="1:24" s="59" customFormat="1" x14ac:dyDescent="0.25">
      <c r="A606" s="77"/>
      <c r="D606" s="60"/>
      <c r="E606" s="61"/>
      <c r="F606" s="61"/>
      <c r="G606" s="60"/>
      <c r="H606" s="62"/>
      <c r="I606" s="62"/>
      <c r="J606" s="62"/>
      <c r="K606" s="62"/>
      <c r="M606" s="63"/>
      <c r="N606" s="63"/>
      <c r="O606" s="64"/>
      <c r="P606" s="127"/>
      <c r="W606" s="64"/>
      <c r="X606" s="64"/>
    </row>
    <row r="607" spans="1:24" s="59" customFormat="1" x14ac:dyDescent="0.25">
      <c r="A607" s="77"/>
      <c r="D607" s="60"/>
      <c r="E607" s="61"/>
      <c r="F607" s="61"/>
      <c r="G607" s="60"/>
      <c r="H607" s="62"/>
      <c r="I607" s="62"/>
      <c r="J607" s="62"/>
      <c r="K607" s="62"/>
      <c r="M607" s="63"/>
      <c r="N607" s="63"/>
      <c r="O607" s="64"/>
      <c r="P607" s="127"/>
      <c r="W607" s="64"/>
      <c r="X607" s="64"/>
    </row>
    <row r="608" spans="1:24" s="59" customFormat="1" x14ac:dyDescent="0.25">
      <c r="A608" s="77"/>
      <c r="D608" s="60"/>
      <c r="E608" s="61"/>
      <c r="F608" s="61"/>
      <c r="G608" s="60"/>
      <c r="H608" s="62"/>
      <c r="I608" s="62"/>
      <c r="J608" s="62"/>
      <c r="K608" s="62"/>
      <c r="M608" s="63"/>
      <c r="N608" s="63"/>
      <c r="O608" s="64"/>
      <c r="P608" s="127"/>
      <c r="W608" s="64"/>
      <c r="X608" s="64"/>
    </row>
    <row r="609" spans="1:24" s="59" customFormat="1" x14ac:dyDescent="0.25">
      <c r="A609" s="77"/>
      <c r="D609" s="60"/>
      <c r="E609" s="61"/>
      <c r="F609" s="61"/>
      <c r="G609" s="60"/>
      <c r="H609" s="62"/>
      <c r="I609" s="62"/>
      <c r="J609" s="62"/>
      <c r="K609" s="62"/>
      <c r="M609" s="63"/>
      <c r="N609" s="63"/>
      <c r="O609" s="64"/>
      <c r="P609" s="127"/>
      <c r="W609" s="64"/>
      <c r="X609" s="64"/>
    </row>
    <row r="610" spans="1:24" s="59" customFormat="1" x14ac:dyDescent="0.25">
      <c r="A610" s="77"/>
      <c r="D610" s="60"/>
      <c r="E610" s="61"/>
      <c r="F610" s="61"/>
      <c r="G610" s="60"/>
      <c r="H610" s="62"/>
      <c r="I610" s="62"/>
      <c r="J610" s="62"/>
      <c r="K610" s="62"/>
      <c r="M610" s="63"/>
      <c r="N610" s="63"/>
      <c r="O610" s="64"/>
      <c r="P610" s="127"/>
      <c r="W610" s="64"/>
      <c r="X610" s="64"/>
    </row>
    <row r="611" spans="1:24" s="59" customFormat="1" x14ac:dyDescent="0.25">
      <c r="A611" s="77"/>
      <c r="D611" s="60"/>
      <c r="E611" s="61"/>
      <c r="F611" s="61"/>
      <c r="G611" s="60"/>
      <c r="H611" s="62"/>
      <c r="I611" s="62"/>
      <c r="J611" s="62"/>
      <c r="K611" s="62"/>
      <c r="M611" s="63"/>
      <c r="N611" s="63"/>
      <c r="O611" s="64"/>
      <c r="P611" s="127"/>
      <c r="W611" s="64"/>
      <c r="X611" s="64"/>
    </row>
    <row r="612" spans="1:24" s="59" customFormat="1" x14ac:dyDescent="0.25">
      <c r="A612" s="77"/>
      <c r="D612" s="60"/>
      <c r="E612" s="61"/>
      <c r="F612" s="61"/>
      <c r="G612" s="60"/>
      <c r="H612" s="62"/>
      <c r="I612" s="62"/>
      <c r="J612" s="62"/>
      <c r="K612" s="62"/>
      <c r="M612" s="63"/>
      <c r="N612" s="63"/>
      <c r="O612" s="64"/>
      <c r="P612" s="127"/>
      <c r="W612" s="64"/>
      <c r="X612" s="64"/>
    </row>
    <row r="613" spans="1:24" s="59" customFormat="1" x14ac:dyDescent="0.25">
      <c r="A613" s="77"/>
      <c r="D613" s="60"/>
      <c r="E613" s="61"/>
      <c r="F613" s="61"/>
      <c r="G613" s="60"/>
      <c r="H613" s="62"/>
      <c r="I613" s="62"/>
      <c r="J613" s="62"/>
      <c r="K613" s="62"/>
      <c r="M613" s="63"/>
      <c r="N613" s="63"/>
      <c r="O613" s="64"/>
      <c r="P613" s="127"/>
      <c r="W613" s="64"/>
      <c r="X613" s="64"/>
    </row>
    <row r="614" spans="1:24" s="59" customFormat="1" x14ac:dyDescent="0.25">
      <c r="A614" s="77"/>
      <c r="D614" s="60"/>
      <c r="E614" s="61"/>
      <c r="F614" s="61"/>
      <c r="G614" s="60"/>
      <c r="H614" s="62"/>
      <c r="I614" s="62"/>
      <c r="J614" s="62"/>
      <c r="K614" s="62"/>
      <c r="M614" s="63"/>
      <c r="N614" s="63"/>
      <c r="O614" s="64"/>
      <c r="P614" s="127"/>
      <c r="W614" s="64"/>
      <c r="X614" s="64"/>
    </row>
    <row r="615" spans="1:24" s="59" customFormat="1" x14ac:dyDescent="0.25">
      <c r="A615" s="77"/>
      <c r="D615" s="60"/>
      <c r="E615" s="61"/>
      <c r="F615" s="61"/>
      <c r="G615" s="60"/>
      <c r="H615" s="62"/>
      <c r="I615" s="62"/>
      <c r="J615" s="62"/>
      <c r="K615" s="62"/>
      <c r="M615" s="63"/>
      <c r="N615" s="63"/>
      <c r="O615" s="64"/>
      <c r="P615" s="127"/>
      <c r="W615" s="64"/>
      <c r="X615" s="64"/>
    </row>
    <row r="616" spans="1:24" s="59" customFormat="1" x14ac:dyDescent="0.25">
      <c r="A616" s="77"/>
      <c r="D616" s="60"/>
      <c r="E616" s="61"/>
      <c r="F616" s="61"/>
      <c r="G616" s="60"/>
      <c r="H616" s="62"/>
      <c r="I616" s="62"/>
      <c r="J616" s="62"/>
      <c r="K616" s="62"/>
      <c r="M616" s="63"/>
      <c r="N616" s="63"/>
      <c r="O616" s="64"/>
      <c r="P616" s="127"/>
      <c r="W616" s="64"/>
      <c r="X616" s="64"/>
    </row>
    <row r="617" spans="1:24" s="59" customFormat="1" x14ac:dyDescent="0.25">
      <c r="A617" s="77"/>
      <c r="D617" s="60"/>
      <c r="E617" s="61"/>
      <c r="F617" s="61"/>
      <c r="G617" s="60"/>
      <c r="H617" s="62"/>
      <c r="I617" s="62"/>
      <c r="J617" s="62"/>
      <c r="K617" s="62"/>
      <c r="M617" s="63"/>
      <c r="N617" s="63"/>
      <c r="O617" s="64"/>
      <c r="P617" s="127"/>
      <c r="W617" s="64"/>
      <c r="X617" s="64"/>
    </row>
    <row r="618" spans="1:24" s="59" customFormat="1" x14ac:dyDescent="0.25">
      <c r="A618" s="77"/>
      <c r="D618" s="60"/>
      <c r="E618" s="61"/>
      <c r="F618" s="61"/>
      <c r="G618" s="60"/>
      <c r="H618" s="62"/>
      <c r="I618" s="62"/>
      <c r="J618" s="62"/>
      <c r="K618" s="62"/>
      <c r="M618" s="63"/>
      <c r="N618" s="63"/>
      <c r="O618" s="64"/>
      <c r="P618" s="127"/>
      <c r="W618" s="64"/>
      <c r="X618" s="64"/>
    </row>
    <row r="619" spans="1:24" s="59" customFormat="1" x14ac:dyDescent="0.25">
      <c r="A619" s="77"/>
      <c r="D619" s="60"/>
      <c r="E619" s="61"/>
      <c r="F619" s="61"/>
      <c r="G619" s="60"/>
      <c r="H619" s="62"/>
      <c r="I619" s="62"/>
      <c r="J619" s="62"/>
      <c r="K619" s="62"/>
      <c r="M619" s="63"/>
      <c r="N619" s="63"/>
      <c r="O619" s="64"/>
      <c r="P619" s="127"/>
      <c r="W619" s="64"/>
      <c r="X619" s="64"/>
    </row>
    <row r="620" spans="1:24" s="59" customFormat="1" x14ac:dyDescent="0.25">
      <c r="A620" s="77"/>
      <c r="D620" s="60"/>
      <c r="E620" s="61"/>
      <c r="F620" s="61"/>
      <c r="G620" s="60"/>
      <c r="H620" s="62"/>
      <c r="I620" s="62"/>
      <c r="J620" s="62"/>
      <c r="K620" s="62"/>
      <c r="M620" s="63"/>
      <c r="N620" s="63"/>
      <c r="O620" s="64"/>
      <c r="P620" s="127"/>
      <c r="W620" s="64"/>
      <c r="X620" s="64"/>
    </row>
    <row r="621" spans="1:24" s="59" customFormat="1" x14ac:dyDescent="0.25">
      <c r="A621" s="77"/>
      <c r="D621" s="60"/>
      <c r="E621" s="61"/>
      <c r="F621" s="61"/>
      <c r="G621" s="60"/>
      <c r="H621" s="62"/>
      <c r="I621" s="62"/>
      <c r="J621" s="62"/>
      <c r="K621" s="62"/>
      <c r="M621" s="63"/>
      <c r="N621" s="63"/>
      <c r="O621" s="64"/>
      <c r="P621" s="127"/>
      <c r="W621" s="64"/>
      <c r="X621" s="64"/>
    </row>
    <row r="622" spans="1:24" s="59" customFormat="1" x14ac:dyDescent="0.25">
      <c r="A622" s="77"/>
      <c r="D622" s="60"/>
      <c r="E622" s="61"/>
      <c r="F622" s="61"/>
      <c r="G622" s="60"/>
      <c r="H622" s="62"/>
      <c r="I622" s="62"/>
      <c r="J622" s="62"/>
      <c r="K622" s="62"/>
      <c r="M622" s="63"/>
      <c r="N622" s="63"/>
      <c r="O622" s="64"/>
      <c r="P622" s="127"/>
      <c r="W622" s="64"/>
      <c r="X622" s="64"/>
    </row>
    <row r="623" spans="1:24" s="59" customFormat="1" x14ac:dyDescent="0.25">
      <c r="A623" s="77"/>
      <c r="D623" s="60"/>
      <c r="E623" s="61"/>
      <c r="F623" s="61"/>
      <c r="G623" s="60"/>
      <c r="H623" s="62"/>
      <c r="I623" s="62"/>
      <c r="J623" s="62"/>
      <c r="K623" s="62"/>
      <c r="M623" s="63"/>
      <c r="N623" s="63"/>
      <c r="O623" s="64"/>
      <c r="P623" s="127"/>
      <c r="W623" s="64"/>
      <c r="X623" s="64"/>
    </row>
    <row r="624" spans="1:24" s="59" customFormat="1" x14ac:dyDescent="0.25">
      <c r="A624" s="77"/>
      <c r="D624" s="60"/>
      <c r="E624" s="61"/>
      <c r="F624" s="61"/>
      <c r="G624" s="60"/>
      <c r="H624" s="62"/>
      <c r="I624" s="62"/>
      <c r="J624" s="62"/>
      <c r="K624" s="62"/>
      <c r="M624" s="63"/>
      <c r="N624" s="63"/>
      <c r="O624" s="64"/>
      <c r="P624" s="127"/>
      <c r="W624" s="64"/>
      <c r="X624" s="64"/>
    </row>
    <row r="625" spans="1:24" s="59" customFormat="1" x14ac:dyDescent="0.25">
      <c r="A625" s="77"/>
      <c r="D625" s="60"/>
      <c r="E625" s="61"/>
      <c r="F625" s="61"/>
      <c r="G625" s="60"/>
      <c r="H625" s="62"/>
      <c r="I625" s="62"/>
      <c r="J625" s="62"/>
      <c r="K625" s="62"/>
      <c r="M625" s="63"/>
      <c r="N625" s="63"/>
      <c r="O625" s="64"/>
      <c r="P625" s="127"/>
      <c r="W625" s="64"/>
      <c r="X625" s="64"/>
    </row>
    <row r="626" spans="1:24" s="59" customFormat="1" x14ac:dyDescent="0.25">
      <c r="A626" s="77"/>
      <c r="D626" s="60"/>
      <c r="E626" s="61"/>
      <c r="F626" s="61"/>
      <c r="G626" s="60"/>
      <c r="H626" s="62"/>
      <c r="I626" s="62"/>
      <c r="J626" s="62"/>
      <c r="K626" s="62"/>
      <c r="M626" s="63"/>
      <c r="N626" s="63"/>
      <c r="O626" s="64"/>
      <c r="P626" s="127"/>
      <c r="W626" s="64"/>
      <c r="X626" s="64"/>
    </row>
    <row r="627" spans="1:24" s="59" customFormat="1" x14ac:dyDescent="0.25">
      <c r="A627" s="77"/>
      <c r="D627" s="60"/>
      <c r="E627" s="61"/>
      <c r="F627" s="61"/>
      <c r="G627" s="60"/>
      <c r="H627" s="62"/>
      <c r="I627" s="62"/>
      <c r="J627" s="62"/>
      <c r="K627" s="62"/>
      <c r="M627" s="63"/>
      <c r="N627" s="63"/>
      <c r="O627" s="64"/>
      <c r="P627" s="127"/>
      <c r="W627" s="64"/>
      <c r="X627" s="64"/>
    </row>
    <row r="628" spans="1:24" s="59" customFormat="1" x14ac:dyDescent="0.25">
      <c r="A628" s="77"/>
      <c r="D628" s="60"/>
      <c r="E628" s="61"/>
      <c r="F628" s="61"/>
      <c r="G628" s="60"/>
      <c r="H628" s="62"/>
      <c r="I628" s="62"/>
      <c r="J628" s="62"/>
      <c r="K628" s="62"/>
      <c r="M628" s="63"/>
      <c r="N628" s="63"/>
      <c r="O628" s="64"/>
      <c r="P628" s="127"/>
      <c r="W628" s="64"/>
      <c r="X628" s="64"/>
    </row>
    <row r="629" spans="1:24" s="59" customFormat="1" x14ac:dyDescent="0.25">
      <c r="A629" s="77"/>
      <c r="D629" s="60"/>
      <c r="E629" s="61"/>
      <c r="F629" s="61"/>
      <c r="G629" s="60"/>
      <c r="H629" s="62"/>
      <c r="I629" s="62"/>
      <c r="J629" s="62"/>
      <c r="K629" s="62"/>
      <c r="M629" s="63"/>
      <c r="N629" s="63"/>
      <c r="O629" s="64"/>
      <c r="P629" s="127"/>
      <c r="W629" s="64"/>
      <c r="X629" s="64"/>
    </row>
    <row r="630" spans="1:24" s="59" customFormat="1" x14ac:dyDescent="0.25">
      <c r="A630" s="77"/>
      <c r="D630" s="60"/>
      <c r="E630" s="61"/>
      <c r="F630" s="61"/>
      <c r="G630" s="60"/>
      <c r="H630" s="62"/>
      <c r="I630" s="62"/>
      <c r="J630" s="62"/>
      <c r="K630" s="62"/>
      <c r="M630" s="63"/>
      <c r="N630" s="63"/>
      <c r="O630" s="64"/>
      <c r="P630" s="127"/>
      <c r="W630" s="64"/>
      <c r="X630" s="64"/>
    </row>
    <row r="631" spans="1:24" s="59" customFormat="1" x14ac:dyDescent="0.25">
      <c r="A631" s="77"/>
      <c r="D631" s="60"/>
      <c r="E631" s="61"/>
      <c r="F631" s="61"/>
      <c r="G631" s="60"/>
      <c r="H631" s="62"/>
      <c r="I631" s="62"/>
      <c r="J631" s="62"/>
      <c r="K631" s="62"/>
      <c r="M631" s="63"/>
      <c r="N631" s="63"/>
      <c r="O631" s="64"/>
      <c r="P631" s="127"/>
      <c r="W631" s="64"/>
      <c r="X631" s="64"/>
    </row>
    <row r="632" spans="1:24" s="59" customFormat="1" x14ac:dyDescent="0.25">
      <c r="A632" s="77"/>
      <c r="D632" s="60"/>
      <c r="E632" s="61"/>
      <c r="F632" s="61"/>
      <c r="G632" s="60"/>
      <c r="H632" s="62"/>
      <c r="I632" s="62"/>
      <c r="J632" s="62"/>
      <c r="K632" s="62"/>
      <c r="M632" s="63"/>
      <c r="N632" s="63"/>
      <c r="O632" s="64"/>
      <c r="P632" s="127"/>
      <c r="W632" s="64"/>
      <c r="X632" s="64"/>
    </row>
    <row r="633" spans="1:24" s="59" customFormat="1" x14ac:dyDescent="0.25">
      <c r="A633" s="77"/>
      <c r="D633" s="60"/>
      <c r="E633" s="61"/>
      <c r="F633" s="61"/>
      <c r="G633" s="60"/>
      <c r="H633" s="62"/>
      <c r="I633" s="62"/>
      <c r="J633" s="62"/>
      <c r="K633" s="62"/>
      <c r="M633" s="63"/>
      <c r="N633" s="63"/>
      <c r="O633" s="64"/>
      <c r="P633" s="127"/>
      <c r="W633" s="64"/>
      <c r="X633" s="64"/>
    </row>
    <row r="634" spans="1:24" s="59" customFormat="1" x14ac:dyDescent="0.25">
      <c r="A634" s="77"/>
      <c r="D634" s="60"/>
      <c r="E634" s="61"/>
      <c r="F634" s="61"/>
      <c r="G634" s="60"/>
      <c r="H634" s="62"/>
      <c r="I634" s="62"/>
      <c r="J634" s="62"/>
      <c r="K634" s="62"/>
      <c r="M634" s="63"/>
      <c r="N634" s="63"/>
      <c r="O634" s="64"/>
      <c r="P634" s="127"/>
      <c r="W634" s="64"/>
      <c r="X634" s="64"/>
    </row>
    <row r="635" spans="1:24" s="59" customFormat="1" x14ac:dyDescent="0.25">
      <c r="A635" s="77"/>
      <c r="D635" s="60"/>
      <c r="E635" s="61"/>
      <c r="F635" s="61"/>
      <c r="G635" s="60"/>
      <c r="H635" s="62"/>
      <c r="I635" s="62"/>
      <c r="J635" s="62"/>
      <c r="K635" s="62"/>
      <c r="M635" s="63"/>
      <c r="N635" s="63"/>
      <c r="O635" s="64"/>
      <c r="P635" s="127"/>
      <c r="W635" s="64"/>
      <c r="X635" s="64"/>
    </row>
    <row r="636" spans="1:24" s="59" customFormat="1" x14ac:dyDescent="0.25">
      <c r="A636" s="77"/>
      <c r="D636" s="60"/>
      <c r="E636" s="61"/>
      <c r="F636" s="61"/>
      <c r="G636" s="60"/>
      <c r="H636" s="62"/>
      <c r="I636" s="62"/>
      <c r="J636" s="62"/>
      <c r="K636" s="62"/>
      <c r="M636" s="63"/>
      <c r="N636" s="63"/>
      <c r="O636" s="64"/>
      <c r="P636" s="127"/>
      <c r="W636" s="64"/>
      <c r="X636" s="64"/>
    </row>
    <row r="637" spans="1:24" s="59" customFormat="1" x14ac:dyDescent="0.25">
      <c r="A637" s="77"/>
      <c r="D637" s="60"/>
      <c r="E637" s="61"/>
      <c r="F637" s="61"/>
      <c r="G637" s="60"/>
      <c r="H637" s="62"/>
      <c r="I637" s="62"/>
      <c r="J637" s="62"/>
      <c r="K637" s="62"/>
      <c r="M637" s="63"/>
      <c r="N637" s="63"/>
      <c r="O637" s="64"/>
      <c r="P637" s="127"/>
      <c r="W637" s="64"/>
      <c r="X637" s="64"/>
    </row>
    <row r="638" spans="1:24" s="59" customFormat="1" x14ac:dyDescent="0.25">
      <c r="A638" s="77"/>
      <c r="D638" s="60"/>
      <c r="E638" s="61"/>
      <c r="F638" s="61"/>
      <c r="G638" s="60"/>
      <c r="H638" s="62"/>
      <c r="I638" s="62"/>
      <c r="J638" s="62"/>
      <c r="K638" s="62"/>
      <c r="M638" s="63"/>
      <c r="N638" s="63"/>
      <c r="O638" s="64"/>
      <c r="P638" s="127"/>
      <c r="W638" s="64"/>
      <c r="X638" s="64"/>
    </row>
    <row r="639" spans="1:24" s="59" customFormat="1" x14ac:dyDescent="0.25">
      <c r="A639" s="77"/>
      <c r="D639" s="60"/>
      <c r="E639" s="61"/>
      <c r="F639" s="61"/>
      <c r="G639" s="60"/>
      <c r="H639" s="62"/>
      <c r="I639" s="62"/>
      <c r="J639" s="62"/>
      <c r="K639" s="62"/>
      <c r="M639" s="63"/>
      <c r="N639" s="63"/>
      <c r="O639" s="64"/>
      <c r="P639" s="127"/>
      <c r="W639" s="64"/>
      <c r="X639" s="64"/>
    </row>
    <row r="640" spans="1:24" s="59" customFormat="1" x14ac:dyDescent="0.25">
      <c r="A640" s="77"/>
      <c r="D640" s="60"/>
      <c r="E640" s="61"/>
      <c r="F640" s="61"/>
      <c r="G640" s="60"/>
      <c r="H640" s="62"/>
      <c r="I640" s="62"/>
      <c r="J640" s="62"/>
      <c r="K640" s="62"/>
      <c r="M640" s="63"/>
      <c r="N640" s="63"/>
      <c r="O640" s="64"/>
      <c r="P640" s="127"/>
      <c r="W640" s="64"/>
      <c r="X640" s="64"/>
    </row>
    <row r="641" spans="1:24" s="59" customFormat="1" x14ac:dyDescent="0.25">
      <c r="A641" s="77"/>
      <c r="D641" s="60"/>
      <c r="E641" s="61"/>
      <c r="F641" s="61"/>
      <c r="G641" s="60"/>
      <c r="H641" s="62"/>
      <c r="I641" s="62"/>
      <c r="J641" s="62"/>
      <c r="K641" s="62"/>
      <c r="M641" s="63"/>
      <c r="N641" s="63"/>
      <c r="O641" s="64"/>
      <c r="P641" s="127"/>
      <c r="W641" s="64"/>
      <c r="X641" s="64"/>
    </row>
    <row r="642" spans="1:24" s="59" customFormat="1" x14ac:dyDescent="0.25">
      <c r="A642" s="77"/>
      <c r="D642" s="60"/>
      <c r="E642" s="61"/>
      <c r="F642" s="61"/>
      <c r="G642" s="60"/>
      <c r="H642" s="62"/>
      <c r="I642" s="62"/>
      <c r="J642" s="62"/>
      <c r="K642" s="62"/>
      <c r="M642" s="63"/>
      <c r="N642" s="63"/>
      <c r="O642" s="64"/>
      <c r="P642" s="127"/>
      <c r="W642" s="64"/>
      <c r="X642" s="64"/>
    </row>
    <row r="643" spans="1:24" s="59" customFormat="1" x14ac:dyDescent="0.25">
      <c r="A643" s="77"/>
      <c r="D643" s="60"/>
      <c r="E643" s="61"/>
      <c r="F643" s="61"/>
      <c r="G643" s="60"/>
      <c r="H643" s="62"/>
      <c r="I643" s="62"/>
      <c r="J643" s="62"/>
      <c r="K643" s="62"/>
      <c r="M643" s="63"/>
      <c r="N643" s="63"/>
      <c r="O643" s="64"/>
      <c r="P643" s="127"/>
      <c r="W643" s="64"/>
      <c r="X643" s="64"/>
    </row>
    <row r="644" spans="1:24" s="59" customFormat="1" x14ac:dyDescent="0.25">
      <c r="A644" s="77"/>
      <c r="D644" s="60"/>
      <c r="E644" s="61"/>
      <c r="F644" s="61"/>
      <c r="G644" s="60"/>
      <c r="H644" s="62"/>
      <c r="I644" s="62"/>
      <c r="J644" s="62"/>
      <c r="K644" s="62"/>
      <c r="M644" s="63"/>
      <c r="N644" s="63"/>
      <c r="O644" s="64"/>
      <c r="P644" s="127"/>
      <c r="W644" s="64"/>
      <c r="X644" s="64"/>
    </row>
    <row r="645" spans="1:24" s="59" customFormat="1" x14ac:dyDescent="0.25">
      <c r="A645" s="77"/>
      <c r="D645" s="60"/>
      <c r="E645" s="61"/>
      <c r="F645" s="61"/>
      <c r="G645" s="60"/>
      <c r="H645" s="62"/>
      <c r="I645" s="62"/>
      <c r="J645" s="62"/>
      <c r="K645" s="62"/>
      <c r="M645" s="63"/>
      <c r="N645" s="63"/>
      <c r="O645" s="64"/>
      <c r="P645" s="127"/>
      <c r="W645" s="64"/>
      <c r="X645" s="64"/>
    </row>
    <row r="646" spans="1:24" s="59" customFormat="1" x14ac:dyDescent="0.25">
      <c r="A646" s="77"/>
      <c r="D646" s="60"/>
      <c r="E646" s="61"/>
      <c r="F646" s="61"/>
      <c r="G646" s="60"/>
      <c r="H646" s="62"/>
      <c r="I646" s="62"/>
      <c r="J646" s="62"/>
      <c r="K646" s="62"/>
      <c r="M646" s="63"/>
      <c r="N646" s="63"/>
      <c r="O646" s="64"/>
      <c r="P646" s="127"/>
      <c r="W646" s="64"/>
      <c r="X646" s="64"/>
    </row>
    <row r="647" spans="1:24" s="59" customFormat="1" x14ac:dyDescent="0.25">
      <c r="A647" s="77"/>
      <c r="D647" s="60"/>
      <c r="E647" s="61"/>
      <c r="F647" s="61"/>
      <c r="G647" s="60"/>
      <c r="H647" s="62"/>
      <c r="I647" s="62"/>
      <c r="J647" s="62"/>
      <c r="K647" s="62"/>
      <c r="M647" s="63"/>
      <c r="N647" s="63"/>
      <c r="O647" s="64"/>
      <c r="P647" s="127"/>
      <c r="W647" s="64"/>
      <c r="X647" s="64"/>
    </row>
    <row r="648" spans="1:24" s="59" customFormat="1" x14ac:dyDescent="0.25">
      <c r="A648" s="77"/>
      <c r="D648" s="60"/>
      <c r="E648" s="61"/>
      <c r="F648" s="61"/>
      <c r="G648" s="60"/>
      <c r="H648" s="62"/>
      <c r="I648" s="62"/>
      <c r="J648" s="62"/>
      <c r="K648" s="62"/>
      <c r="M648" s="63"/>
      <c r="N648" s="63"/>
      <c r="O648" s="64"/>
      <c r="P648" s="127"/>
      <c r="W648" s="64"/>
      <c r="X648" s="64"/>
    </row>
    <row r="649" spans="1:24" s="59" customFormat="1" x14ac:dyDescent="0.25">
      <c r="A649" s="77"/>
      <c r="D649" s="60"/>
      <c r="E649" s="61"/>
      <c r="F649" s="61"/>
      <c r="G649" s="60"/>
      <c r="H649" s="62"/>
      <c r="I649" s="62"/>
      <c r="J649" s="62"/>
      <c r="K649" s="62"/>
      <c r="M649" s="63"/>
      <c r="N649" s="63"/>
      <c r="O649" s="64"/>
      <c r="P649" s="127"/>
      <c r="W649" s="64"/>
      <c r="X649" s="64"/>
    </row>
    <row r="650" spans="1:24" s="59" customFormat="1" x14ac:dyDescent="0.25">
      <c r="A650" s="77"/>
      <c r="D650" s="60"/>
      <c r="E650" s="61"/>
      <c r="F650" s="61"/>
      <c r="G650" s="60"/>
      <c r="H650" s="62"/>
      <c r="I650" s="62"/>
      <c r="J650" s="62"/>
      <c r="K650" s="62"/>
      <c r="M650" s="63"/>
      <c r="N650" s="63"/>
      <c r="O650" s="64"/>
      <c r="P650" s="127"/>
      <c r="W650" s="64"/>
      <c r="X650" s="64"/>
    </row>
    <row r="651" spans="1:24" s="59" customFormat="1" x14ac:dyDescent="0.25">
      <c r="A651" s="77"/>
      <c r="D651" s="60"/>
      <c r="E651" s="61"/>
      <c r="F651" s="61"/>
      <c r="G651" s="60"/>
      <c r="H651" s="62"/>
      <c r="I651" s="62"/>
      <c r="J651" s="62"/>
      <c r="K651" s="62"/>
      <c r="M651" s="63"/>
      <c r="N651" s="63"/>
      <c r="O651" s="64"/>
      <c r="P651" s="127"/>
      <c r="W651" s="64"/>
      <c r="X651" s="64"/>
    </row>
    <row r="652" spans="1:24" s="59" customFormat="1" x14ac:dyDescent="0.25">
      <c r="A652" s="77"/>
      <c r="D652" s="60"/>
      <c r="E652" s="61"/>
      <c r="F652" s="61"/>
      <c r="G652" s="60"/>
      <c r="H652" s="62"/>
      <c r="I652" s="62"/>
      <c r="J652" s="62"/>
      <c r="K652" s="62"/>
      <c r="M652" s="63"/>
      <c r="N652" s="63"/>
      <c r="O652" s="64"/>
      <c r="P652" s="127"/>
      <c r="W652" s="64"/>
      <c r="X652" s="64"/>
    </row>
    <row r="653" spans="1:24" s="59" customFormat="1" x14ac:dyDescent="0.25">
      <c r="A653" s="77"/>
      <c r="D653" s="60"/>
      <c r="E653" s="61"/>
      <c r="F653" s="61"/>
      <c r="G653" s="60"/>
      <c r="H653" s="62"/>
      <c r="I653" s="62"/>
      <c r="J653" s="62"/>
      <c r="K653" s="62"/>
      <c r="M653" s="63"/>
      <c r="N653" s="63"/>
      <c r="O653" s="64"/>
      <c r="P653" s="127"/>
      <c r="W653" s="64"/>
      <c r="X653" s="64"/>
    </row>
    <row r="654" spans="1:24" s="59" customFormat="1" x14ac:dyDescent="0.25">
      <c r="A654" s="77"/>
      <c r="D654" s="60"/>
      <c r="E654" s="61"/>
      <c r="F654" s="61"/>
      <c r="G654" s="60"/>
      <c r="H654" s="62"/>
      <c r="I654" s="62"/>
      <c r="J654" s="62"/>
      <c r="K654" s="62"/>
      <c r="M654" s="63"/>
      <c r="N654" s="63"/>
      <c r="O654" s="64"/>
      <c r="P654" s="127"/>
      <c r="W654" s="64"/>
      <c r="X654" s="64"/>
    </row>
    <row r="655" spans="1:24" s="59" customFormat="1" x14ac:dyDescent="0.25">
      <c r="A655" s="77"/>
      <c r="D655" s="60"/>
      <c r="E655" s="61"/>
      <c r="F655" s="61"/>
      <c r="G655" s="60"/>
      <c r="H655" s="62"/>
      <c r="I655" s="62"/>
      <c r="J655" s="62"/>
      <c r="K655" s="62"/>
      <c r="M655" s="63"/>
      <c r="N655" s="63"/>
      <c r="O655" s="64"/>
      <c r="P655" s="127"/>
      <c r="W655" s="64"/>
      <c r="X655" s="64"/>
    </row>
    <row r="656" spans="1:24" s="59" customFormat="1" x14ac:dyDescent="0.25">
      <c r="A656" s="77"/>
      <c r="D656" s="60"/>
      <c r="E656" s="61"/>
      <c r="F656" s="61"/>
      <c r="G656" s="60"/>
      <c r="H656" s="62"/>
      <c r="I656" s="62"/>
      <c r="J656" s="62"/>
      <c r="K656" s="62"/>
      <c r="M656" s="63"/>
      <c r="N656" s="63"/>
      <c r="O656" s="64"/>
      <c r="P656" s="127"/>
      <c r="W656" s="64"/>
      <c r="X656" s="64"/>
    </row>
    <row r="657" spans="1:24" s="59" customFormat="1" x14ac:dyDescent="0.25">
      <c r="A657" s="77"/>
      <c r="D657" s="60"/>
      <c r="E657" s="61"/>
      <c r="F657" s="61"/>
      <c r="G657" s="60"/>
      <c r="H657" s="62"/>
      <c r="I657" s="62"/>
      <c r="J657" s="62"/>
      <c r="K657" s="62"/>
      <c r="M657" s="63"/>
      <c r="N657" s="63"/>
      <c r="O657" s="64"/>
      <c r="P657" s="127"/>
      <c r="W657" s="64"/>
      <c r="X657" s="64"/>
    </row>
    <row r="658" spans="1:24" s="59" customFormat="1" x14ac:dyDescent="0.25">
      <c r="A658" s="77"/>
      <c r="D658" s="60"/>
      <c r="E658" s="61"/>
      <c r="F658" s="61"/>
      <c r="G658" s="60"/>
      <c r="H658" s="62"/>
      <c r="I658" s="62"/>
      <c r="J658" s="62"/>
      <c r="K658" s="62"/>
      <c r="M658" s="63"/>
      <c r="N658" s="63"/>
      <c r="O658" s="64"/>
      <c r="P658" s="127"/>
      <c r="W658" s="64"/>
      <c r="X658" s="64"/>
    </row>
    <row r="659" spans="1:24" s="59" customFormat="1" x14ac:dyDescent="0.25">
      <c r="A659" s="77"/>
      <c r="D659" s="60"/>
      <c r="E659" s="61"/>
      <c r="F659" s="61"/>
      <c r="G659" s="60"/>
      <c r="H659" s="62"/>
      <c r="I659" s="62"/>
      <c r="J659" s="62"/>
      <c r="K659" s="62"/>
      <c r="M659" s="63"/>
      <c r="N659" s="63"/>
      <c r="O659" s="64"/>
      <c r="P659" s="127"/>
      <c r="W659" s="64"/>
      <c r="X659" s="64"/>
    </row>
    <row r="660" spans="1:24" s="59" customFormat="1" x14ac:dyDescent="0.25">
      <c r="A660" s="77"/>
      <c r="D660" s="60"/>
      <c r="E660" s="61"/>
      <c r="F660" s="61"/>
      <c r="G660" s="60"/>
      <c r="H660" s="62"/>
      <c r="I660" s="62"/>
      <c r="J660" s="62"/>
      <c r="K660" s="62"/>
      <c r="M660" s="63"/>
      <c r="N660" s="63"/>
      <c r="O660" s="64"/>
      <c r="P660" s="127"/>
      <c r="W660" s="64"/>
      <c r="X660" s="64"/>
    </row>
    <row r="661" spans="1:24" s="59" customFormat="1" x14ac:dyDescent="0.25">
      <c r="A661" s="77"/>
      <c r="D661" s="60"/>
      <c r="E661" s="61"/>
      <c r="F661" s="61"/>
      <c r="G661" s="60"/>
      <c r="H661" s="62"/>
      <c r="I661" s="62"/>
      <c r="J661" s="62"/>
      <c r="K661" s="62"/>
      <c r="M661" s="63"/>
      <c r="N661" s="63"/>
      <c r="O661" s="64"/>
      <c r="P661" s="127"/>
      <c r="W661" s="64"/>
      <c r="X661" s="64"/>
    </row>
    <row r="662" spans="1:24" s="59" customFormat="1" x14ac:dyDescent="0.25">
      <c r="A662" s="77"/>
      <c r="D662" s="60"/>
      <c r="E662" s="61"/>
      <c r="F662" s="61"/>
      <c r="G662" s="60"/>
      <c r="H662" s="62"/>
      <c r="I662" s="62"/>
      <c r="J662" s="62"/>
      <c r="K662" s="62"/>
      <c r="M662" s="63"/>
      <c r="N662" s="63"/>
      <c r="O662" s="64"/>
      <c r="P662" s="127"/>
      <c r="W662" s="64"/>
      <c r="X662" s="64"/>
    </row>
    <row r="663" spans="1:24" s="59" customFormat="1" x14ac:dyDescent="0.25">
      <c r="A663" s="77"/>
      <c r="D663" s="60"/>
      <c r="E663" s="61"/>
      <c r="F663" s="61"/>
      <c r="G663" s="60"/>
      <c r="H663" s="62"/>
      <c r="I663" s="62"/>
      <c r="J663" s="62"/>
      <c r="K663" s="62"/>
      <c r="M663" s="63"/>
      <c r="N663" s="63"/>
      <c r="O663" s="64"/>
      <c r="P663" s="127"/>
      <c r="W663" s="64"/>
      <c r="X663" s="64"/>
    </row>
    <row r="664" spans="1:24" s="59" customFormat="1" x14ac:dyDescent="0.25">
      <c r="A664" s="77"/>
      <c r="D664" s="60"/>
      <c r="E664" s="61"/>
      <c r="F664" s="61"/>
      <c r="G664" s="60"/>
      <c r="H664" s="62"/>
      <c r="I664" s="62"/>
      <c r="J664" s="62"/>
      <c r="K664" s="62"/>
      <c r="M664" s="63"/>
      <c r="N664" s="63"/>
      <c r="O664" s="64"/>
      <c r="P664" s="127"/>
      <c r="W664" s="64"/>
      <c r="X664" s="64"/>
    </row>
    <row r="665" spans="1:24" s="59" customFormat="1" x14ac:dyDescent="0.25">
      <c r="A665" s="77"/>
      <c r="D665" s="60"/>
      <c r="E665" s="61"/>
      <c r="F665" s="61"/>
      <c r="G665" s="60"/>
      <c r="H665" s="62"/>
      <c r="I665" s="62"/>
      <c r="J665" s="62"/>
      <c r="K665" s="62"/>
      <c r="M665" s="63"/>
      <c r="N665" s="63"/>
      <c r="O665" s="64"/>
      <c r="P665" s="127"/>
      <c r="W665" s="64"/>
      <c r="X665" s="64"/>
    </row>
    <row r="666" spans="1:24" s="59" customFormat="1" x14ac:dyDescent="0.25">
      <c r="A666" s="77"/>
      <c r="D666" s="60"/>
      <c r="E666" s="61"/>
      <c r="F666" s="61"/>
      <c r="G666" s="60"/>
      <c r="H666" s="62"/>
      <c r="I666" s="62"/>
      <c r="J666" s="62"/>
      <c r="K666" s="62"/>
      <c r="M666" s="63"/>
      <c r="N666" s="63"/>
      <c r="O666" s="64"/>
      <c r="P666" s="127"/>
      <c r="W666" s="64"/>
      <c r="X666" s="64"/>
    </row>
    <row r="667" spans="1:24" s="59" customFormat="1" x14ac:dyDescent="0.25">
      <c r="A667" s="77"/>
      <c r="D667" s="60"/>
      <c r="E667" s="61"/>
      <c r="F667" s="61"/>
      <c r="G667" s="60"/>
      <c r="H667" s="62"/>
      <c r="I667" s="62"/>
      <c r="J667" s="62"/>
      <c r="K667" s="62"/>
      <c r="M667" s="63"/>
      <c r="N667" s="63"/>
      <c r="O667" s="64"/>
      <c r="P667" s="127"/>
      <c r="W667" s="64"/>
      <c r="X667" s="64"/>
    </row>
    <row r="668" spans="1:24" s="59" customFormat="1" x14ac:dyDescent="0.25">
      <c r="A668" s="77"/>
      <c r="D668" s="60"/>
      <c r="E668" s="61"/>
      <c r="F668" s="61"/>
      <c r="G668" s="60"/>
      <c r="H668" s="62"/>
      <c r="I668" s="62"/>
      <c r="J668" s="62"/>
      <c r="K668" s="62"/>
      <c r="M668" s="63"/>
      <c r="N668" s="63"/>
      <c r="O668" s="64"/>
      <c r="P668" s="127"/>
      <c r="W668" s="64"/>
      <c r="X668" s="64"/>
    </row>
    <row r="669" spans="1:24" s="59" customFormat="1" x14ac:dyDescent="0.25">
      <c r="A669" s="77"/>
      <c r="D669" s="60"/>
      <c r="E669" s="61"/>
      <c r="F669" s="61"/>
      <c r="G669" s="60"/>
      <c r="H669" s="62"/>
      <c r="I669" s="62"/>
      <c r="J669" s="62"/>
      <c r="K669" s="62"/>
      <c r="M669" s="63"/>
      <c r="N669" s="63"/>
      <c r="O669" s="64"/>
      <c r="P669" s="127"/>
      <c r="W669" s="64"/>
      <c r="X669" s="64"/>
    </row>
    <row r="670" spans="1:24" s="59" customFormat="1" x14ac:dyDescent="0.25">
      <c r="A670" s="77"/>
      <c r="D670" s="60"/>
      <c r="E670" s="61"/>
      <c r="F670" s="61"/>
      <c r="G670" s="60"/>
      <c r="H670" s="62"/>
      <c r="I670" s="62"/>
      <c r="J670" s="62"/>
      <c r="K670" s="62"/>
      <c r="M670" s="63"/>
      <c r="N670" s="63"/>
      <c r="O670" s="64"/>
      <c r="P670" s="127"/>
      <c r="W670" s="64"/>
      <c r="X670" s="64"/>
    </row>
    <row r="671" spans="1:24" s="59" customFormat="1" x14ac:dyDescent="0.25">
      <c r="A671" s="77"/>
      <c r="D671" s="60"/>
      <c r="E671" s="61"/>
      <c r="F671" s="61"/>
      <c r="G671" s="60"/>
      <c r="H671" s="62"/>
      <c r="I671" s="62"/>
      <c r="J671" s="62"/>
      <c r="K671" s="62"/>
      <c r="M671" s="63"/>
      <c r="N671" s="63"/>
      <c r="O671" s="64"/>
      <c r="P671" s="127"/>
      <c r="W671" s="64"/>
      <c r="X671" s="64"/>
    </row>
    <row r="672" spans="1:24" s="59" customFormat="1" x14ac:dyDescent="0.25">
      <c r="A672" s="77"/>
      <c r="D672" s="60"/>
      <c r="E672" s="61"/>
      <c r="F672" s="61"/>
      <c r="G672" s="60"/>
      <c r="H672" s="62"/>
      <c r="I672" s="62"/>
      <c r="J672" s="62"/>
      <c r="K672" s="62"/>
      <c r="M672" s="63"/>
      <c r="N672" s="63"/>
      <c r="O672" s="64"/>
      <c r="P672" s="127"/>
      <c r="W672" s="64"/>
      <c r="X672" s="64"/>
    </row>
    <row r="673" spans="1:24" s="59" customFormat="1" x14ac:dyDescent="0.25">
      <c r="A673" s="77"/>
      <c r="D673" s="60"/>
      <c r="E673" s="61"/>
      <c r="F673" s="61"/>
      <c r="G673" s="60"/>
      <c r="H673" s="62"/>
      <c r="I673" s="62"/>
      <c r="J673" s="62"/>
      <c r="K673" s="62"/>
      <c r="M673" s="63"/>
      <c r="N673" s="63"/>
      <c r="O673" s="64"/>
      <c r="P673" s="127"/>
      <c r="W673" s="64"/>
      <c r="X673" s="64"/>
    </row>
    <row r="674" spans="1:24" s="59" customFormat="1" x14ac:dyDescent="0.25">
      <c r="A674" s="77"/>
      <c r="D674" s="60"/>
      <c r="E674" s="61"/>
      <c r="F674" s="61"/>
      <c r="G674" s="60"/>
      <c r="H674" s="62"/>
      <c r="I674" s="62"/>
      <c r="J674" s="62"/>
      <c r="K674" s="62"/>
      <c r="M674" s="63"/>
      <c r="N674" s="63"/>
      <c r="O674" s="64"/>
      <c r="P674" s="127"/>
      <c r="W674" s="64"/>
      <c r="X674" s="64"/>
    </row>
    <row r="675" spans="1:24" s="59" customFormat="1" x14ac:dyDescent="0.25">
      <c r="A675" s="77"/>
      <c r="D675" s="60"/>
      <c r="E675" s="61"/>
      <c r="F675" s="61"/>
      <c r="G675" s="60"/>
      <c r="H675" s="62"/>
      <c r="I675" s="62"/>
      <c r="J675" s="62"/>
      <c r="K675" s="62"/>
      <c r="M675" s="63"/>
      <c r="N675" s="63"/>
      <c r="O675" s="64"/>
      <c r="P675" s="127"/>
      <c r="W675" s="64"/>
      <c r="X675" s="64"/>
    </row>
    <row r="676" spans="1:24" s="59" customFormat="1" x14ac:dyDescent="0.25">
      <c r="A676" s="77"/>
      <c r="D676" s="60"/>
      <c r="E676" s="61"/>
      <c r="F676" s="61"/>
      <c r="G676" s="60"/>
      <c r="H676" s="62"/>
      <c r="I676" s="62"/>
      <c r="J676" s="62"/>
      <c r="K676" s="62"/>
      <c r="M676" s="63"/>
      <c r="N676" s="63"/>
      <c r="O676" s="64"/>
      <c r="P676" s="127"/>
      <c r="W676" s="64"/>
      <c r="X676" s="64"/>
    </row>
    <row r="677" spans="1:24" s="59" customFormat="1" x14ac:dyDescent="0.25">
      <c r="A677" s="77"/>
      <c r="D677" s="60"/>
      <c r="E677" s="61"/>
      <c r="F677" s="61"/>
      <c r="G677" s="60"/>
      <c r="H677" s="62"/>
      <c r="I677" s="62"/>
      <c r="J677" s="62"/>
      <c r="K677" s="62"/>
      <c r="M677" s="63"/>
      <c r="N677" s="63"/>
      <c r="O677" s="64"/>
      <c r="P677" s="127"/>
      <c r="W677" s="64"/>
      <c r="X677" s="64"/>
    </row>
    <row r="678" spans="1:24" s="59" customFormat="1" x14ac:dyDescent="0.25">
      <c r="A678" s="77"/>
      <c r="D678" s="60"/>
      <c r="E678" s="61"/>
      <c r="F678" s="61"/>
      <c r="G678" s="60"/>
      <c r="H678" s="62"/>
      <c r="I678" s="62"/>
      <c r="J678" s="62"/>
      <c r="K678" s="62"/>
      <c r="M678" s="63"/>
      <c r="N678" s="63"/>
      <c r="O678" s="64"/>
      <c r="P678" s="127"/>
      <c r="W678" s="64"/>
      <c r="X678" s="64"/>
    </row>
    <row r="679" spans="1:24" s="59" customFormat="1" x14ac:dyDescent="0.25">
      <c r="A679" s="77"/>
      <c r="D679" s="60"/>
      <c r="E679" s="61"/>
      <c r="F679" s="61"/>
      <c r="G679" s="60"/>
      <c r="H679" s="62"/>
      <c r="I679" s="62"/>
      <c r="J679" s="62"/>
      <c r="K679" s="62"/>
      <c r="M679" s="63"/>
      <c r="N679" s="63"/>
      <c r="O679" s="64"/>
      <c r="P679" s="127"/>
      <c r="W679" s="64"/>
      <c r="X679" s="64"/>
    </row>
    <row r="680" spans="1:24" s="59" customFormat="1" x14ac:dyDescent="0.25">
      <c r="A680" s="77"/>
      <c r="D680" s="60"/>
      <c r="E680" s="61"/>
      <c r="F680" s="61"/>
      <c r="G680" s="60"/>
      <c r="H680" s="62"/>
      <c r="I680" s="62"/>
      <c r="J680" s="62"/>
      <c r="K680" s="62"/>
      <c r="M680" s="63"/>
      <c r="N680" s="63"/>
      <c r="O680" s="64"/>
      <c r="P680" s="127"/>
      <c r="W680" s="64"/>
      <c r="X680" s="64"/>
    </row>
    <row r="681" spans="1:24" s="59" customFormat="1" x14ac:dyDescent="0.25">
      <c r="A681" s="77"/>
      <c r="D681" s="60"/>
      <c r="E681" s="61"/>
      <c r="F681" s="61"/>
      <c r="G681" s="60"/>
      <c r="H681" s="62"/>
      <c r="I681" s="62"/>
      <c r="J681" s="62"/>
      <c r="K681" s="62"/>
      <c r="M681" s="63"/>
      <c r="N681" s="63"/>
      <c r="O681" s="64"/>
      <c r="P681" s="127"/>
      <c r="W681" s="64"/>
      <c r="X681" s="64"/>
    </row>
    <row r="682" spans="1:24" s="59" customFormat="1" x14ac:dyDescent="0.25">
      <c r="A682" s="77"/>
      <c r="D682" s="60"/>
      <c r="E682" s="61"/>
      <c r="F682" s="61"/>
      <c r="G682" s="60"/>
      <c r="H682" s="62"/>
      <c r="I682" s="62"/>
      <c r="J682" s="62"/>
      <c r="K682" s="62"/>
      <c r="M682" s="63"/>
      <c r="N682" s="63"/>
      <c r="O682" s="64"/>
      <c r="P682" s="127"/>
      <c r="W682" s="64"/>
      <c r="X682" s="64"/>
    </row>
    <row r="683" spans="1:24" s="59" customFormat="1" x14ac:dyDescent="0.25">
      <c r="A683" s="77"/>
      <c r="D683" s="60"/>
      <c r="E683" s="61"/>
      <c r="F683" s="61"/>
      <c r="G683" s="60"/>
      <c r="H683" s="62"/>
      <c r="I683" s="62"/>
      <c r="J683" s="62"/>
      <c r="K683" s="62"/>
      <c r="M683" s="63"/>
      <c r="N683" s="63"/>
      <c r="O683" s="64"/>
      <c r="P683" s="127"/>
      <c r="W683" s="64"/>
      <c r="X683" s="64"/>
    </row>
    <row r="684" spans="1:24" s="59" customFormat="1" x14ac:dyDescent="0.25">
      <c r="A684" s="77"/>
      <c r="D684" s="60"/>
      <c r="E684" s="61"/>
      <c r="F684" s="61"/>
      <c r="G684" s="60"/>
      <c r="H684" s="62"/>
      <c r="I684" s="62"/>
      <c r="J684" s="62"/>
      <c r="K684" s="62"/>
      <c r="M684" s="63"/>
      <c r="N684" s="63"/>
      <c r="O684" s="64"/>
      <c r="P684" s="127"/>
      <c r="W684" s="64"/>
      <c r="X684" s="64"/>
    </row>
    <row r="685" spans="1:24" s="59" customFormat="1" x14ac:dyDescent="0.25">
      <c r="A685" s="77"/>
      <c r="D685" s="60"/>
      <c r="E685" s="61"/>
      <c r="F685" s="61"/>
      <c r="G685" s="60"/>
      <c r="H685" s="62"/>
      <c r="I685" s="62"/>
      <c r="J685" s="62"/>
      <c r="K685" s="62"/>
      <c r="M685" s="63"/>
      <c r="N685" s="63"/>
      <c r="O685" s="64"/>
      <c r="P685" s="127"/>
      <c r="W685" s="64"/>
      <c r="X685" s="64"/>
    </row>
    <row r="686" spans="1:24" s="59" customFormat="1" x14ac:dyDescent="0.25">
      <c r="A686" s="77"/>
      <c r="D686" s="60"/>
      <c r="E686" s="61"/>
      <c r="F686" s="61"/>
      <c r="G686" s="60"/>
      <c r="H686" s="62"/>
      <c r="I686" s="62"/>
      <c r="J686" s="62"/>
      <c r="K686" s="62"/>
      <c r="M686" s="63"/>
      <c r="N686" s="63"/>
      <c r="O686" s="64"/>
      <c r="P686" s="127"/>
      <c r="W686" s="64"/>
      <c r="X686" s="64"/>
    </row>
    <row r="687" spans="1:24" s="59" customFormat="1" x14ac:dyDescent="0.25">
      <c r="A687" s="77"/>
      <c r="D687" s="60"/>
      <c r="E687" s="61"/>
      <c r="F687" s="61"/>
      <c r="G687" s="60"/>
      <c r="H687" s="62"/>
      <c r="I687" s="62"/>
      <c r="J687" s="62"/>
      <c r="K687" s="62"/>
      <c r="M687" s="63"/>
      <c r="N687" s="63"/>
      <c r="O687" s="64"/>
      <c r="P687" s="127"/>
      <c r="W687" s="64"/>
      <c r="X687" s="64"/>
    </row>
    <row r="688" spans="1:24" s="59" customFormat="1" x14ac:dyDescent="0.25">
      <c r="A688" s="77"/>
      <c r="D688" s="60"/>
      <c r="E688" s="61"/>
      <c r="F688" s="61"/>
      <c r="G688" s="60"/>
      <c r="H688" s="62"/>
      <c r="I688" s="62"/>
      <c r="J688" s="62"/>
      <c r="K688" s="62"/>
      <c r="M688" s="63"/>
      <c r="N688" s="63"/>
      <c r="O688" s="64"/>
      <c r="P688" s="127"/>
      <c r="W688" s="64"/>
      <c r="X688" s="64"/>
    </row>
    <row r="689" spans="1:24" s="59" customFormat="1" x14ac:dyDescent="0.25">
      <c r="A689" s="77"/>
      <c r="D689" s="60"/>
      <c r="E689" s="61"/>
      <c r="F689" s="61"/>
      <c r="G689" s="60"/>
      <c r="H689" s="62"/>
      <c r="I689" s="62"/>
      <c r="J689" s="62"/>
      <c r="K689" s="62"/>
      <c r="M689" s="63"/>
      <c r="N689" s="63"/>
      <c r="O689" s="64"/>
      <c r="P689" s="127"/>
      <c r="W689" s="64"/>
      <c r="X689" s="64"/>
    </row>
    <row r="690" spans="1:24" s="59" customFormat="1" x14ac:dyDescent="0.25">
      <c r="A690" s="77"/>
      <c r="D690" s="60"/>
      <c r="E690" s="61"/>
      <c r="F690" s="61"/>
      <c r="G690" s="60"/>
      <c r="H690" s="62"/>
      <c r="I690" s="62"/>
      <c r="J690" s="62"/>
      <c r="K690" s="62"/>
      <c r="M690" s="63"/>
      <c r="N690" s="63"/>
      <c r="O690" s="64"/>
      <c r="P690" s="127"/>
      <c r="W690" s="64"/>
      <c r="X690" s="64"/>
    </row>
    <row r="691" spans="1:24" s="59" customFormat="1" x14ac:dyDescent="0.25">
      <c r="A691" s="77"/>
      <c r="D691" s="60"/>
      <c r="E691" s="61"/>
      <c r="F691" s="61"/>
      <c r="G691" s="60"/>
      <c r="H691" s="62"/>
      <c r="I691" s="62"/>
      <c r="J691" s="62"/>
      <c r="K691" s="62"/>
      <c r="M691" s="63"/>
      <c r="N691" s="63"/>
      <c r="O691" s="64"/>
      <c r="P691" s="127"/>
      <c r="W691" s="64"/>
      <c r="X691" s="64"/>
    </row>
    <row r="692" spans="1:24" s="59" customFormat="1" x14ac:dyDescent="0.25">
      <c r="A692" s="77"/>
      <c r="D692" s="60"/>
      <c r="E692" s="61"/>
      <c r="F692" s="61"/>
      <c r="G692" s="60"/>
      <c r="H692" s="62"/>
      <c r="I692" s="62"/>
      <c r="J692" s="62"/>
      <c r="K692" s="62"/>
      <c r="M692" s="63"/>
      <c r="N692" s="63"/>
      <c r="O692" s="64"/>
      <c r="P692" s="127"/>
      <c r="W692" s="64"/>
      <c r="X692" s="64"/>
    </row>
    <row r="693" spans="1:24" s="59" customFormat="1" x14ac:dyDescent="0.25">
      <c r="A693" s="77"/>
      <c r="D693" s="60"/>
      <c r="E693" s="61"/>
      <c r="F693" s="61"/>
      <c r="G693" s="60"/>
      <c r="H693" s="62"/>
      <c r="I693" s="62"/>
      <c r="J693" s="62"/>
      <c r="K693" s="62"/>
      <c r="M693" s="63"/>
      <c r="N693" s="63"/>
      <c r="O693" s="64"/>
      <c r="P693" s="127"/>
      <c r="W693" s="64"/>
      <c r="X693" s="64"/>
    </row>
    <row r="694" spans="1:24" s="59" customFormat="1" x14ac:dyDescent="0.25">
      <c r="A694" s="77"/>
      <c r="D694" s="60"/>
      <c r="E694" s="61"/>
      <c r="F694" s="61"/>
      <c r="G694" s="60"/>
      <c r="H694" s="62"/>
      <c r="I694" s="62"/>
      <c r="J694" s="62"/>
      <c r="K694" s="62"/>
      <c r="M694" s="63"/>
      <c r="N694" s="63"/>
      <c r="O694" s="64"/>
      <c r="P694" s="127"/>
      <c r="W694" s="64"/>
      <c r="X694" s="64"/>
    </row>
    <row r="695" spans="1:24" s="59" customFormat="1" x14ac:dyDescent="0.25">
      <c r="A695" s="77"/>
      <c r="D695" s="60"/>
      <c r="E695" s="61"/>
      <c r="F695" s="61"/>
      <c r="G695" s="60"/>
      <c r="H695" s="62"/>
      <c r="I695" s="62"/>
      <c r="J695" s="62"/>
      <c r="K695" s="62"/>
      <c r="M695" s="63"/>
      <c r="N695" s="63"/>
      <c r="O695" s="64"/>
      <c r="P695" s="127"/>
      <c r="W695" s="64"/>
      <c r="X695" s="64"/>
    </row>
    <row r="696" spans="1:24" s="59" customFormat="1" x14ac:dyDescent="0.25">
      <c r="A696" s="77"/>
      <c r="D696" s="60"/>
      <c r="E696" s="61"/>
      <c r="F696" s="61"/>
      <c r="G696" s="60"/>
      <c r="H696" s="62"/>
      <c r="I696" s="62"/>
      <c r="J696" s="62"/>
      <c r="K696" s="62"/>
      <c r="M696" s="63"/>
      <c r="N696" s="63"/>
      <c r="O696" s="64"/>
      <c r="P696" s="127"/>
      <c r="W696" s="64"/>
      <c r="X696" s="64"/>
    </row>
    <row r="697" spans="1:24" s="59" customFormat="1" x14ac:dyDescent="0.25">
      <c r="A697" s="77"/>
      <c r="D697" s="60"/>
      <c r="E697" s="61"/>
      <c r="F697" s="61"/>
      <c r="G697" s="60"/>
      <c r="H697" s="62"/>
      <c r="I697" s="62"/>
      <c r="J697" s="62"/>
      <c r="K697" s="62"/>
      <c r="M697" s="63"/>
      <c r="N697" s="63"/>
      <c r="O697" s="64"/>
      <c r="P697" s="127"/>
      <c r="W697" s="64"/>
      <c r="X697" s="64"/>
    </row>
    <row r="698" spans="1:24" s="59" customFormat="1" x14ac:dyDescent="0.25">
      <c r="A698" s="77"/>
      <c r="D698" s="60"/>
      <c r="E698" s="61"/>
      <c r="F698" s="61"/>
      <c r="G698" s="60"/>
      <c r="H698" s="62"/>
      <c r="I698" s="62"/>
      <c r="J698" s="62"/>
      <c r="K698" s="62"/>
      <c r="M698" s="63"/>
      <c r="N698" s="63"/>
      <c r="O698" s="64"/>
      <c r="P698" s="127"/>
      <c r="W698" s="64"/>
      <c r="X698" s="64"/>
    </row>
    <row r="699" spans="1:24" s="59" customFormat="1" x14ac:dyDescent="0.25">
      <c r="A699" s="77"/>
      <c r="D699" s="60"/>
      <c r="E699" s="61"/>
      <c r="F699" s="61"/>
      <c r="G699" s="60"/>
      <c r="H699" s="62"/>
      <c r="I699" s="62"/>
      <c r="J699" s="62"/>
      <c r="K699" s="62"/>
      <c r="M699" s="63"/>
      <c r="N699" s="63"/>
      <c r="O699" s="64"/>
      <c r="P699" s="127"/>
      <c r="W699" s="64"/>
      <c r="X699" s="64"/>
    </row>
    <row r="700" spans="1:24" s="59" customFormat="1" x14ac:dyDescent="0.25">
      <c r="A700" s="77"/>
      <c r="D700" s="60"/>
      <c r="E700" s="61"/>
      <c r="F700" s="61"/>
      <c r="G700" s="60"/>
      <c r="H700" s="62"/>
      <c r="I700" s="62"/>
      <c r="J700" s="62"/>
      <c r="K700" s="62"/>
      <c r="M700" s="63"/>
      <c r="N700" s="63"/>
      <c r="O700" s="64"/>
      <c r="P700" s="127"/>
      <c r="W700" s="64"/>
      <c r="X700" s="64"/>
    </row>
    <row r="701" spans="1:24" s="59" customFormat="1" x14ac:dyDescent="0.25">
      <c r="A701" s="77"/>
      <c r="D701" s="60"/>
      <c r="E701" s="61"/>
      <c r="F701" s="61"/>
      <c r="G701" s="60"/>
      <c r="H701" s="62"/>
      <c r="I701" s="62"/>
      <c r="J701" s="62"/>
      <c r="K701" s="62"/>
      <c r="M701" s="63"/>
      <c r="N701" s="63"/>
      <c r="O701" s="64"/>
      <c r="P701" s="127"/>
      <c r="W701" s="64"/>
      <c r="X701" s="64"/>
    </row>
    <row r="702" spans="1:24" s="59" customFormat="1" x14ac:dyDescent="0.25">
      <c r="A702" s="77"/>
      <c r="D702" s="60"/>
      <c r="E702" s="61"/>
      <c r="F702" s="61"/>
      <c r="G702" s="60"/>
      <c r="H702" s="62"/>
      <c r="I702" s="62"/>
      <c r="J702" s="62"/>
      <c r="K702" s="62"/>
      <c r="M702" s="63"/>
      <c r="N702" s="63"/>
      <c r="O702" s="64"/>
      <c r="P702" s="127"/>
      <c r="W702" s="64"/>
      <c r="X702" s="64"/>
    </row>
    <row r="703" spans="1:24" s="59" customFormat="1" x14ac:dyDescent="0.25">
      <c r="A703" s="77"/>
      <c r="D703" s="60"/>
      <c r="E703" s="61"/>
      <c r="F703" s="61"/>
      <c r="G703" s="60"/>
      <c r="H703" s="62"/>
      <c r="I703" s="62"/>
      <c r="J703" s="62"/>
      <c r="K703" s="62"/>
      <c r="M703" s="63"/>
      <c r="N703" s="63"/>
      <c r="O703" s="64"/>
      <c r="P703" s="127"/>
      <c r="W703" s="64"/>
      <c r="X703" s="64"/>
    </row>
    <row r="704" spans="1:24" s="59" customFormat="1" x14ac:dyDescent="0.25">
      <c r="A704" s="77"/>
      <c r="D704" s="60"/>
      <c r="E704" s="61"/>
      <c r="F704" s="61"/>
      <c r="G704" s="60"/>
      <c r="H704" s="62"/>
      <c r="I704" s="62"/>
      <c r="J704" s="62"/>
      <c r="K704" s="62"/>
      <c r="M704" s="63"/>
      <c r="N704" s="63"/>
      <c r="O704" s="64"/>
      <c r="P704" s="127"/>
      <c r="W704" s="64"/>
      <c r="X704" s="64"/>
    </row>
    <row r="705" spans="1:24" s="59" customFormat="1" x14ac:dyDescent="0.25">
      <c r="A705" s="77"/>
      <c r="D705" s="60"/>
      <c r="E705" s="61"/>
      <c r="F705" s="61"/>
      <c r="G705" s="60"/>
      <c r="H705" s="62"/>
      <c r="I705" s="62"/>
      <c r="J705" s="62"/>
      <c r="K705" s="62"/>
      <c r="M705" s="63"/>
      <c r="N705" s="63"/>
      <c r="O705" s="64"/>
      <c r="P705" s="127"/>
      <c r="W705" s="64"/>
      <c r="X705" s="64"/>
    </row>
    <row r="706" spans="1:24" s="59" customFormat="1" x14ac:dyDescent="0.25">
      <c r="A706" s="77"/>
      <c r="D706" s="60"/>
      <c r="E706" s="61"/>
      <c r="F706" s="61"/>
      <c r="G706" s="60"/>
      <c r="H706" s="62"/>
      <c r="I706" s="62"/>
      <c r="J706" s="62"/>
      <c r="K706" s="62"/>
      <c r="M706" s="63"/>
      <c r="N706" s="63"/>
      <c r="O706" s="64"/>
      <c r="P706" s="127"/>
      <c r="W706" s="64"/>
      <c r="X706" s="64"/>
    </row>
    <row r="707" spans="1:24" s="59" customFormat="1" x14ac:dyDescent="0.25">
      <c r="A707" s="77"/>
      <c r="D707" s="60"/>
      <c r="E707" s="61"/>
      <c r="F707" s="61"/>
      <c r="G707" s="60"/>
      <c r="H707" s="62"/>
      <c r="I707" s="62"/>
      <c r="J707" s="62"/>
      <c r="K707" s="62"/>
      <c r="M707" s="63"/>
      <c r="N707" s="63"/>
      <c r="O707" s="64"/>
      <c r="P707" s="127"/>
      <c r="W707" s="64"/>
      <c r="X707" s="64"/>
    </row>
    <row r="708" spans="1:24" s="59" customFormat="1" x14ac:dyDescent="0.25">
      <c r="A708" s="77"/>
      <c r="D708" s="60"/>
      <c r="E708" s="61"/>
      <c r="F708" s="61"/>
      <c r="G708" s="60"/>
      <c r="H708" s="62"/>
      <c r="I708" s="62"/>
      <c r="J708" s="62"/>
      <c r="K708" s="62"/>
      <c r="M708" s="63"/>
      <c r="N708" s="63"/>
      <c r="O708" s="64"/>
      <c r="P708" s="127"/>
      <c r="W708" s="64"/>
      <c r="X708" s="64"/>
    </row>
    <row r="709" spans="1:24" s="59" customFormat="1" x14ac:dyDescent="0.25">
      <c r="A709" s="77"/>
      <c r="D709" s="60"/>
      <c r="E709" s="61"/>
      <c r="F709" s="61"/>
      <c r="G709" s="60"/>
      <c r="H709" s="62"/>
      <c r="I709" s="62"/>
      <c r="J709" s="62"/>
      <c r="K709" s="62"/>
      <c r="M709" s="63"/>
      <c r="N709" s="63"/>
      <c r="O709" s="64"/>
      <c r="P709" s="127"/>
      <c r="W709" s="64"/>
      <c r="X709" s="64"/>
    </row>
    <row r="710" spans="1:24" s="59" customFormat="1" x14ac:dyDescent="0.25">
      <c r="A710" s="77"/>
      <c r="D710" s="60"/>
      <c r="E710" s="61"/>
      <c r="F710" s="61"/>
      <c r="G710" s="60"/>
      <c r="H710" s="62"/>
      <c r="I710" s="62"/>
      <c r="J710" s="62"/>
      <c r="K710" s="62"/>
      <c r="M710" s="63"/>
      <c r="N710" s="63"/>
      <c r="O710" s="64"/>
      <c r="P710" s="127"/>
      <c r="W710" s="64"/>
      <c r="X710" s="64"/>
    </row>
    <row r="711" spans="1:24" s="59" customFormat="1" x14ac:dyDescent="0.25">
      <c r="A711" s="77"/>
      <c r="D711" s="60"/>
      <c r="E711" s="61"/>
      <c r="F711" s="61"/>
      <c r="G711" s="60"/>
      <c r="H711" s="62"/>
      <c r="I711" s="62"/>
      <c r="J711" s="62"/>
      <c r="K711" s="62"/>
      <c r="M711" s="63"/>
      <c r="N711" s="63"/>
      <c r="O711" s="64"/>
      <c r="P711" s="127"/>
      <c r="W711" s="64"/>
      <c r="X711" s="64"/>
    </row>
    <row r="712" spans="1:24" s="59" customFormat="1" x14ac:dyDescent="0.25">
      <c r="A712" s="77"/>
      <c r="D712" s="60"/>
      <c r="E712" s="61"/>
      <c r="F712" s="61"/>
      <c r="G712" s="60"/>
      <c r="H712" s="62"/>
      <c r="I712" s="62"/>
      <c r="J712" s="62"/>
      <c r="K712" s="62"/>
      <c r="M712" s="63"/>
      <c r="N712" s="63"/>
      <c r="O712" s="64"/>
      <c r="P712" s="127"/>
      <c r="W712" s="64"/>
      <c r="X712" s="64"/>
    </row>
    <row r="713" spans="1:24" s="59" customFormat="1" x14ac:dyDescent="0.25">
      <c r="A713" s="77"/>
      <c r="D713" s="60"/>
      <c r="E713" s="61"/>
      <c r="F713" s="61"/>
      <c r="G713" s="60"/>
      <c r="H713" s="62"/>
      <c r="I713" s="62"/>
      <c r="J713" s="62"/>
      <c r="K713" s="62"/>
      <c r="M713" s="63"/>
      <c r="N713" s="63"/>
      <c r="O713" s="64"/>
      <c r="P713" s="127"/>
      <c r="W713" s="64"/>
      <c r="X713" s="64"/>
    </row>
    <row r="714" spans="1:24" s="59" customFormat="1" x14ac:dyDescent="0.25">
      <c r="A714" s="77"/>
      <c r="D714" s="60"/>
      <c r="E714" s="61"/>
      <c r="F714" s="61"/>
      <c r="G714" s="60"/>
      <c r="H714" s="62"/>
      <c r="I714" s="62"/>
      <c r="J714" s="62"/>
      <c r="K714" s="62"/>
      <c r="M714" s="63"/>
      <c r="N714" s="63"/>
      <c r="O714" s="64"/>
      <c r="P714" s="127"/>
      <c r="W714" s="64"/>
      <c r="X714" s="64"/>
    </row>
    <row r="715" spans="1:24" s="59" customFormat="1" x14ac:dyDescent="0.25">
      <c r="A715" s="77"/>
      <c r="D715" s="60"/>
      <c r="E715" s="61"/>
      <c r="F715" s="61"/>
      <c r="G715" s="60"/>
      <c r="H715" s="62"/>
      <c r="I715" s="62"/>
      <c r="J715" s="62"/>
      <c r="K715" s="62"/>
      <c r="M715" s="63"/>
      <c r="N715" s="63"/>
      <c r="O715" s="64"/>
      <c r="P715" s="127"/>
      <c r="W715" s="64"/>
      <c r="X715" s="64"/>
    </row>
    <row r="716" spans="1:24" s="59" customFormat="1" x14ac:dyDescent="0.25">
      <c r="A716" s="77"/>
      <c r="D716" s="60"/>
      <c r="E716" s="61"/>
      <c r="F716" s="61"/>
      <c r="G716" s="60"/>
      <c r="H716" s="62"/>
      <c r="I716" s="62"/>
      <c r="J716" s="62"/>
      <c r="K716" s="62"/>
      <c r="M716" s="63"/>
      <c r="N716" s="63"/>
      <c r="O716" s="64"/>
      <c r="P716" s="127"/>
      <c r="W716" s="64"/>
      <c r="X716" s="64"/>
    </row>
    <row r="717" spans="1:24" s="59" customFormat="1" x14ac:dyDescent="0.25">
      <c r="A717" s="77"/>
      <c r="D717" s="60"/>
      <c r="E717" s="61"/>
      <c r="F717" s="61"/>
      <c r="G717" s="60"/>
      <c r="H717" s="62"/>
      <c r="I717" s="62"/>
      <c r="J717" s="62"/>
      <c r="K717" s="62"/>
      <c r="M717" s="63"/>
      <c r="N717" s="63"/>
      <c r="O717" s="64"/>
      <c r="P717" s="127"/>
      <c r="W717" s="64"/>
      <c r="X717" s="64"/>
    </row>
    <row r="718" spans="1:24" s="59" customFormat="1" x14ac:dyDescent="0.25">
      <c r="A718" s="77"/>
      <c r="D718" s="60"/>
      <c r="E718" s="61"/>
      <c r="F718" s="61"/>
      <c r="G718" s="60"/>
      <c r="H718" s="62"/>
      <c r="I718" s="62"/>
      <c r="J718" s="62"/>
      <c r="K718" s="62"/>
      <c r="M718" s="63"/>
      <c r="N718" s="63"/>
      <c r="O718" s="64"/>
      <c r="P718" s="127"/>
      <c r="W718" s="64"/>
      <c r="X718" s="64"/>
    </row>
    <row r="719" spans="1:24" s="59" customFormat="1" x14ac:dyDescent="0.25">
      <c r="A719" s="77"/>
      <c r="D719" s="60"/>
      <c r="E719" s="61"/>
      <c r="F719" s="61"/>
      <c r="G719" s="60"/>
      <c r="H719" s="62"/>
      <c r="I719" s="62"/>
      <c r="J719" s="62"/>
      <c r="K719" s="62"/>
      <c r="M719" s="63"/>
      <c r="N719" s="63"/>
      <c r="O719" s="64"/>
      <c r="P719" s="127"/>
      <c r="W719" s="64"/>
      <c r="X719" s="64"/>
    </row>
    <row r="720" spans="1:24" s="59" customFormat="1" x14ac:dyDescent="0.25">
      <c r="A720" s="77"/>
      <c r="D720" s="60"/>
      <c r="E720" s="61"/>
      <c r="F720" s="61"/>
      <c r="G720" s="60"/>
      <c r="H720" s="62"/>
      <c r="I720" s="62"/>
      <c r="J720" s="62"/>
      <c r="K720" s="62"/>
      <c r="M720" s="63"/>
      <c r="N720" s="63"/>
      <c r="O720" s="64"/>
      <c r="P720" s="127"/>
      <c r="W720" s="64"/>
      <c r="X720" s="64"/>
    </row>
    <row r="721" spans="1:24" s="59" customFormat="1" x14ac:dyDescent="0.25">
      <c r="A721" s="77"/>
      <c r="D721" s="60"/>
      <c r="E721" s="61"/>
      <c r="F721" s="61"/>
      <c r="G721" s="60"/>
      <c r="H721" s="62"/>
      <c r="I721" s="62"/>
      <c r="J721" s="62"/>
      <c r="K721" s="62"/>
      <c r="M721" s="63"/>
      <c r="N721" s="63"/>
      <c r="O721" s="64"/>
      <c r="P721" s="127"/>
      <c r="W721" s="64"/>
      <c r="X721" s="64"/>
    </row>
    <row r="722" spans="1:24" s="59" customFormat="1" x14ac:dyDescent="0.25">
      <c r="A722" s="77"/>
      <c r="D722" s="60"/>
      <c r="E722" s="61"/>
      <c r="F722" s="61"/>
      <c r="G722" s="60"/>
      <c r="H722" s="62"/>
      <c r="I722" s="62"/>
      <c r="J722" s="62"/>
      <c r="K722" s="62"/>
      <c r="M722" s="63"/>
      <c r="N722" s="63"/>
      <c r="O722" s="64"/>
      <c r="P722" s="127"/>
      <c r="W722" s="64"/>
      <c r="X722" s="64"/>
    </row>
    <row r="723" spans="1:24" s="59" customFormat="1" x14ac:dyDescent="0.25">
      <c r="A723" s="77"/>
      <c r="D723" s="60"/>
      <c r="E723" s="61"/>
      <c r="F723" s="61"/>
      <c r="G723" s="60"/>
      <c r="H723" s="62"/>
      <c r="I723" s="62"/>
      <c r="J723" s="62"/>
      <c r="K723" s="62"/>
      <c r="M723" s="63"/>
      <c r="N723" s="63"/>
      <c r="O723" s="64"/>
      <c r="P723" s="127"/>
      <c r="W723" s="64"/>
      <c r="X723" s="64"/>
    </row>
    <row r="724" spans="1:24" s="59" customFormat="1" x14ac:dyDescent="0.25">
      <c r="A724" s="77"/>
      <c r="D724" s="60"/>
      <c r="E724" s="61"/>
      <c r="F724" s="61"/>
      <c r="G724" s="60"/>
      <c r="H724" s="62"/>
      <c r="I724" s="62"/>
      <c r="J724" s="62"/>
      <c r="K724" s="62"/>
      <c r="M724" s="63"/>
      <c r="N724" s="63"/>
      <c r="O724" s="64"/>
      <c r="P724" s="127"/>
      <c r="W724" s="64"/>
      <c r="X724" s="64"/>
    </row>
    <row r="725" spans="1:24" s="59" customFormat="1" x14ac:dyDescent="0.25">
      <c r="A725" s="77"/>
      <c r="D725" s="60"/>
      <c r="E725" s="61"/>
      <c r="F725" s="61"/>
      <c r="G725" s="60"/>
      <c r="H725" s="62"/>
      <c r="I725" s="62"/>
      <c r="J725" s="62"/>
      <c r="K725" s="62"/>
      <c r="M725" s="63"/>
      <c r="N725" s="63"/>
      <c r="O725" s="64"/>
      <c r="P725" s="127"/>
      <c r="W725" s="64"/>
      <c r="X725" s="64"/>
    </row>
    <row r="726" spans="1:24" s="59" customFormat="1" x14ac:dyDescent="0.25">
      <c r="A726" s="77"/>
      <c r="D726" s="60"/>
      <c r="E726" s="61"/>
      <c r="F726" s="61"/>
      <c r="G726" s="60"/>
      <c r="H726" s="62"/>
      <c r="I726" s="62"/>
      <c r="J726" s="62"/>
      <c r="K726" s="62"/>
      <c r="M726" s="63"/>
      <c r="N726" s="63"/>
      <c r="O726" s="64"/>
      <c r="P726" s="127"/>
      <c r="W726" s="64"/>
      <c r="X726" s="64"/>
    </row>
    <row r="727" spans="1:24" s="59" customFormat="1" x14ac:dyDescent="0.25">
      <c r="A727" s="77"/>
      <c r="D727" s="60"/>
      <c r="E727" s="61"/>
      <c r="F727" s="61"/>
      <c r="G727" s="60"/>
      <c r="H727" s="62"/>
      <c r="I727" s="62"/>
      <c r="J727" s="62"/>
      <c r="K727" s="62"/>
      <c r="M727" s="63"/>
      <c r="N727" s="63"/>
      <c r="O727" s="64"/>
      <c r="P727" s="127"/>
      <c r="W727" s="64"/>
      <c r="X727" s="64"/>
    </row>
    <row r="728" spans="1:24" s="59" customFormat="1" x14ac:dyDescent="0.25">
      <c r="A728" s="77"/>
      <c r="D728" s="60"/>
      <c r="E728" s="61"/>
      <c r="F728" s="61"/>
      <c r="G728" s="60"/>
      <c r="H728" s="62"/>
      <c r="I728" s="62"/>
      <c r="J728" s="62"/>
      <c r="K728" s="62"/>
      <c r="M728" s="63"/>
      <c r="N728" s="63"/>
      <c r="O728" s="64"/>
      <c r="P728" s="127"/>
      <c r="W728" s="64"/>
      <c r="X728" s="64"/>
    </row>
    <row r="729" spans="1:24" s="59" customFormat="1" x14ac:dyDescent="0.25">
      <c r="A729" s="77"/>
      <c r="D729" s="60"/>
      <c r="E729" s="61"/>
      <c r="F729" s="61"/>
      <c r="G729" s="60"/>
      <c r="H729" s="62"/>
      <c r="I729" s="62"/>
      <c r="J729" s="62"/>
      <c r="K729" s="62"/>
      <c r="M729" s="63"/>
      <c r="N729" s="63"/>
      <c r="O729" s="64"/>
      <c r="P729" s="127"/>
      <c r="W729" s="64"/>
      <c r="X729" s="64"/>
    </row>
    <row r="730" spans="1:24" s="59" customFormat="1" x14ac:dyDescent="0.25">
      <c r="A730" s="77"/>
      <c r="D730" s="60"/>
      <c r="E730" s="61"/>
      <c r="F730" s="61"/>
      <c r="G730" s="60"/>
      <c r="H730" s="62"/>
      <c r="I730" s="62"/>
      <c r="J730" s="62"/>
      <c r="K730" s="62"/>
      <c r="M730" s="63"/>
      <c r="N730" s="63"/>
      <c r="O730" s="64"/>
      <c r="P730" s="127"/>
      <c r="W730" s="64"/>
      <c r="X730" s="64"/>
    </row>
    <row r="731" spans="1:24" s="59" customFormat="1" x14ac:dyDescent="0.25">
      <c r="A731" s="77"/>
      <c r="D731" s="60"/>
      <c r="E731" s="61"/>
      <c r="F731" s="61"/>
      <c r="G731" s="60"/>
      <c r="H731" s="62"/>
      <c r="I731" s="62"/>
      <c r="J731" s="62"/>
      <c r="K731" s="62"/>
      <c r="M731" s="63"/>
      <c r="N731" s="63"/>
      <c r="O731" s="64"/>
      <c r="P731" s="127"/>
      <c r="W731" s="64"/>
      <c r="X731" s="64"/>
    </row>
    <row r="732" spans="1:24" s="59" customFormat="1" x14ac:dyDescent="0.25">
      <c r="A732" s="77"/>
      <c r="D732" s="60"/>
      <c r="E732" s="61"/>
      <c r="F732" s="61"/>
      <c r="G732" s="60"/>
      <c r="H732" s="62"/>
      <c r="I732" s="62"/>
      <c r="J732" s="62"/>
      <c r="K732" s="62"/>
      <c r="M732" s="63"/>
      <c r="N732" s="63"/>
      <c r="O732" s="64"/>
      <c r="P732" s="127"/>
      <c r="W732" s="64"/>
      <c r="X732" s="64"/>
    </row>
    <row r="733" spans="1:24" s="59" customFormat="1" x14ac:dyDescent="0.25">
      <c r="A733" s="77"/>
      <c r="D733" s="60"/>
      <c r="E733" s="61"/>
      <c r="F733" s="61"/>
      <c r="G733" s="60"/>
      <c r="H733" s="62"/>
      <c r="I733" s="62"/>
      <c r="J733" s="62"/>
      <c r="K733" s="62"/>
      <c r="M733" s="63"/>
      <c r="N733" s="63"/>
      <c r="O733" s="64"/>
      <c r="P733" s="127"/>
      <c r="W733" s="64"/>
      <c r="X733" s="64"/>
    </row>
    <row r="734" spans="1:24" s="59" customFormat="1" x14ac:dyDescent="0.25">
      <c r="A734" s="77"/>
      <c r="D734" s="60"/>
      <c r="E734" s="61"/>
      <c r="F734" s="61"/>
      <c r="G734" s="60"/>
      <c r="H734" s="62"/>
      <c r="I734" s="62"/>
      <c r="J734" s="62"/>
      <c r="K734" s="62"/>
      <c r="M734" s="63"/>
      <c r="N734" s="63"/>
      <c r="O734" s="64"/>
      <c r="P734" s="127"/>
      <c r="W734" s="64"/>
      <c r="X734" s="64"/>
    </row>
    <row r="735" spans="1:24" s="59" customFormat="1" x14ac:dyDescent="0.25">
      <c r="A735" s="77"/>
      <c r="D735" s="60"/>
      <c r="E735" s="61"/>
      <c r="F735" s="61"/>
      <c r="G735" s="60"/>
      <c r="H735" s="62"/>
      <c r="I735" s="62"/>
      <c r="J735" s="62"/>
      <c r="K735" s="62"/>
      <c r="M735" s="63"/>
      <c r="N735" s="63"/>
      <c r="O735" s="64"/>
      <c r="P735" s="127"/>
      <c r="W735" s="64"/>
      <c r="X735" s="64"/>
    </row>
    <row r="736" spans="1:24" s="59" customFormat="1" x14ac:dyDescent="0.25">
      <c r="A736" s="77"/>
      <c r="D736" s="60"/>
      <c r="E736" s="61"/>
      <c r="F736" s="61"/>
      <c r="G736" s="60"/>
      <c r="H736" s="62"/>
      <c r="I736" s="62"/>
      <c r="J736" s="62"/>
      <c r="K736" s="62"/>
      <c r="M736" s="63"/>
      <c r="N736" s="63"/>
      <c r="O736" s="64"/>
      <c r="P736" s="127"/>
      <c r="W736" s="64"/>
      <c r="X736" s="64"/>
    </row>
    <row r="737" spans="1:24" s="59" customFormat="1" x14ac:dyDescent="0.25">
      <c r="A737" s="77"/>
      <c r="D737" s="60"/>
      <c r="E737" s="61"/>
      <c r="F737" s="61"/>
      <c r="G737" s="60"/>
      <c r="H737" s="62"/>
      <c r="I737" s="62"/>
      <c r="J737" s="62"/>
      <c r="K737" s="62"/>
      <c r="M737" s="63"/>
      <c r="N737" s="63"/>
      <c r="O737" s="64"/>
      <c r="P737" s="127"/>
      <c r="W737" s="64"/>
      <c r="X737" s="64"/>
    </row>
    <row r="738" spans="1:24" s="59" customFormat="1" x14ac:dyDescent="0.25">
      <c r="A738" s="77"/>
      <c r="D738" s="60"/>
      <c r="E738" s="61"/>
      <c r="F738" s="61"/>
      <c r="G738" s="60"/>
      <c r="H738" s="62"/>
      <c r="I738" s="62"/>
      <c r="J738" s="62"/>
      <c r="K738" s="62"/>
      <c r="M738" s="63"/>
      <c r="N738" s="63"/>
      <c r="O738" s="64"/>
      <c r="P738" s="127"/>
      <c r="W738" s="64"/>
      <c r="X738" s="64"/>
    </row>
    <row r="739" spans="1:24" s="59" customFormat="1" x14ac:dyDescent="0.25">
      <c r="A739" s="77"/>
      <c r="D739" s="60"/>
      <c r="E739" s="61"/>
      <c r="F739" s="61"/>
      <c r="G739" s="60"/>
      <c r="H739" s="62"/>
      <c r="I739" s="62"/>
      <c r="J739" s="62"/>
      <c r="K739" s="62"/>
      <c r="M739" s="63"/>
      <c r="N739" s="63"/>
      <c r="O739" s="64"/>
      <c r="P739" s="127"/>
      <c r="W739" s="64"/>
      <c r="X739" s="64"/>
    </row>
    <row r="740" spans="1:24" s="59" customFormat="1" x14ac:dyDescent="0.25">
      <c r="A740" s="77"/>
      <c r="D740" s="60"/>
      <c r="E740" s="61"/>
      <c r="F740" s="61"/>
      <c r="G740" s="60"/>
      <c r="H740" s="62"/>
      <c r="I740" s="62"/>
      <c r="J740" s="62"/>
      <c r="K740" s="62"/>
      <c r="M740" s="63"/>
      <c r="N740" s="63"/>
      <c r="O740" s="64"/>
      <c r="P740" s="127"/>
      <c r="W740" s="64"/>
      <c r="X740" s="64"/>
    </row>
    <row r="741" spans="1:24" s="59" customFormat="1" x14ac:dyDescent="0.25">
      <c r="A741" s="77"/>
      <c r="D741" s="60"/>
      <c r="E741" s="61"/>
      <c r="F741" s="61"/>
      <c r="G741" s="60"/>
      <c r="H741" s="62"/>
      <c r="I741" s="62"/>
      <c r="J741" s="62"/>
      <c r="K741" s="62"/>
      <c r="M741" s="63"/>
      <c r="N741" s="63"/>
      <c r="O741" s="64"/>
      <c r="P741" s="127"/>
      <c r="W741" s="64"/>
      <c r="X741" s="64"/>
    </row>
    <row r="742" spans="1:24" s="59" customFormat="1" x14ac:dyDescent="0.25">
      <c r="A742" s="77"/>
      <c r="D742" s="60"/>
      <c r="E742" s="61"/>
      <c r="F742" s="61"/>
      <c r="G742" s="60"/>
      <c r="H742" s="62"/>
      <c r="I742" s="62"/>
      <c r="J742" s="62"/>
      <c r="K742" s="62"/>
      <c r="M742" s="63"/>
      <c r="N742" s="63"/>
      <c r="O742" s="64"/>
      <c r="P742" s="127"/>
      <c r="W742" s="64"/>
      <c r="X742" s="64"/>
    </row>
    <row r="743" spans="1:24" s="59" customFormat="1" x14ac:dyDescent="0.25">
      <c r="A743" s="77"/>
      <c r="D743" s="60"/>
      <c r="E743" s="61"/>
      <c r="F743" s="61"/>
      <c r="G743" s="60"/>
      <c r="H743" s="62"/>
      <c r="I743" s="62"/>
      <c r="J743" s="62"/>
      <c r="K743" s="62"/>
      <c r="M743" s="63"/>
      <c r="N743" s="63"/>
      <c r="O743" s="64"/>
      <c r="P743" s="127"/>
      <c r="W743" s="64"/>
      <c r="X743" s="64"/>
    </row>
    <row r="744" spans="1:24" s="59" customFormat="1" x14ac:dyDescent="0.25">
      <c r="A744" s="77"/>
      <c r="D744" s="60"/>
      <c r="E744" s="61"/>
      <c r="F744" s="61"/>
      <c r="G744" s="60"/>
      <c r="H744" s="62"/>
      <c r="I744" s="62"/>
      <c r="J744" s="62"/>
      <c r="K744" s="62"/>
      <c r="M744" s="63"/>
      <c r="N744" s="63"/>
      <c r="O744" s="64"/>
      <c r="P744" s="127"/>
      <c r="W744" s="64"/>
      <c r="X744" s="64"/>
    </row>
    <row r="745" spans="1:24" s="59" customFormat="1" x14ac:dyDescent="0.25">
      <c r="A745" s="77"/>
      <c r="D745" s="60"/>
      <c r="E745" s="61"/>
      <c r="F745" s="61"/>
      <c r="G745" s="60"/>
      <c r="H745" s="62"/>
      <c r="I745" s="62"/>
      <c r="J745" s="62"/>
      <c r="K745" s="62"/>
      <c r="M745" s="63"/>
      <c r="N745" s="63"/>
      <c r="O745" s="64"/>
      <c r="P745" s="127"/>
      <c r="W745" s="64"/>
      <c r="X745" s="64"/>
    </row>
    <row r="746" spans="1:24" s="59" customFormat="1" x14ac:dyDescent="0.25">
      <c r="A746" s="77"/>
      <c r="D746" s="60"/>
      <c r="E746" s="61"/>
      <c r="F746" s="61"/>
      <c r="G746" s="60"/>
      <c r="H746" s="62"/>
      <c r="I746" s="62"/>
      <c r="J746" s="62"/>
      <c r="K746" s="62"/>
      <c r="M746" s="63"/>
      <c r="N746" s="63"/>
      <c r="O746" s="64"/>
      <c r="P746" s="127"/>
      <c r="W746" s="64"/>
      <c r="X746" s="64"/>
    </row>
    <row r="747" spans="1:24" s="59" customFormat="1" x14ac:dyDescent="0.25">
      <c r="A747" s="77"/>
      <c r="D747" s="60"/>
      <c r="E747" s="61"/>
      <c r="F747" s="61"/>
      <c r="G747" s="60"/>
      <c r="H747" s="62"/>
      <c r="I747" s="62"/>
      <c r="J747" s="62"/>
      <c r="K747" s="62"/>
      <c r="M747" s="63"/>
      <c r="N747" s="63"/>
      <c r="O747" s="64"/>
      <c r="P747" s="127"/>
      <c r="W747" s="64"/>
      <c r="X747" s="64"/>
    </row>
    <row r="748" spans="1:24" s="59" customFormat="1" x14ac:dyDescent="0.25">
      <c r="A748" s="77"/>
      <c r="D748" s="60"/>
      <c r="E748" s="61"/>
      <c r="F748" s="61"/>
      <c r="G748" s="60"/>
      <c r="H748" s="62"/>
      <c r="I748" s="62"/>
      <c r="J748" s="62"/>
      <c r="K748" s="62"/>
      <c r="M748" s="63"/>
      <c r="N748" s="63"/>
      <c r="O748" s="64"/>
      <c r="P748" s="127"/>
      <c r="W748" s="64"/>
      <c r="X748" s="64"/>
    </row>
    <row r="749" spans="1:24" s="59" customFormat="1" x14ac:dyDescent="0.25">
      <c r="A749" s="77"/>
      <c r="D749" s="60"/>
      <c r="E749" s="61"/>
      <c r="F749" s="61"/>
      <c r="G749" s="60"/>
      <c r="H749" s="62"/>
      <c r="I749" s="62"/>
      <c r="J749" s="62"/>
      <c r="K749" s="62"/>
      <c r="M749" s="63"/>
      <c r="N749" s="63"/>
      <c r="O749" s="64"/>
      <c r="P749" s="127"/>
      <c r="W749" s="64"/>
      <c r="X749" s="64"/>
    </row>
    <row r="750" spans="1:24" s="59" customFormat="1" x14ac:dyDescent="0.25">
      <c r="A750" s="77"/>
      <c r="D750" s="60"/>
      <c r="E750" s="61"/>
      <c r="F750" s="61"/>
      <c r="G750" s="60"/>
      <c r="H750" s="62"/>
      <c r="I750" s="62"/>
      <c r="J750" s="62"/>
      <c r="K750" s="62"/>
      <c r="M750" s="63"/>
      <c r="N750" s="63"/>
      <c r="O750" s="64"/>
      <c r="P750" s="127"/>
      <c r="W750" s="64"/>
      <c r="X750" s="64"/>
    </row>
    <row r="751" spans="1:24" s="59" customFormat="1" x14ac:dyDescent="0.25">
      <c r="A751" s="77"/>
      <c r="D751" s="60"/>
      <c r="E751" s="61"/>
      <c r="F751" s="61"/>
      <c r="G751" s="60"/>
      <c r="H751" s="62"/>
      <c r="I751" s="62"/>
      <c r="J751" s="62"/>
      <c r="K751" s="62"/>
      <c r="M751" s="63"/>
      <c r="N751" s="63"/>
      <c r="O751" s="64"/>
      <c r="P751" s="127"/>
      <c r="W751" s="64"/>
      <c r="X751" s="64"/>
    </row>
    <row r="752" spans="1:24" s="59" customFormat="1" x14ac:dyDescent="0.25">
      <c r="A752" s="77"/>
      <c r="D752" s="60"/>
      <c r="E752" s="61"/>
      <c r="F752" s="61"/>
      <c r="G752" s="60"/>
      <c r="H752" s="62"/>
      <c r="I752" s="62"/>
      <c r="J752" s="62"/>
      <c r="K752" s="62"/>
      <c r="M752" s="63"/>
      <c r="N752" s="63"/>
      <c r="O752" s="64"/>
      <c r="P752" s="127"/>
      <c r="W752" s="64"/>
      <c r="X752" s="64"/>
    </row>
    <row r="753" spans="1:24" s="59" customFormat="1" x14ac:dyDescent="0.25">
      <c r="A753" s="77"/>
      <c r="D753" s="60"/>
      <c r="E753" s="61"/>
      <c r="F753" s="61"/>
      <c r="G753" s="60"/>
      <c r="H753" s="62"/>
      <c r="I753" s="62"/>
      <c r="J753" s="62"/>
      <c r="K753" s="62"/>
      <c r="M753" s="63"/>
      <c r="N753" s="63"/>
      <c r="O753" s="64"/>
      <c r="P753" s="127"/>
      <c r="W753" s="64"/>
      <c r="X753" s="64"/>
    </row>
    <row r="754" spans="1:24" s="59" customFormat="1" x14ac:dyDescent="0.25">
      <c r="A754" s="77"/>
      <c r="D754" s="60"/>
      <c r="E754" s="61"/>
      <c r="F754" s="61"/>
      <c r="G754" s="60"/>
      <c r="H754" s="62"/>
      <c r="I754" s="62"/>
      <c r="J754" s="62"/>
      <c r="K754" s="62"/>
      <c r="M754" s="63"/>
      <c r="N754" s="63"/>
      <c r="O754" s="64"/>
      <c r="P754" s="127"/>
      <c r="W754" s="64"/>
      <c r="X754" s="64"/>
    </row>
    <row r="755" spans="1:24" s="59" customFormat="1" x14ac:dyDescent="0.25">
      <c r="A755" s="77"/>
      <c r="D755" s="60"/>
      <c r="E755" s="61"/>
      <c r="F755" s="61"/>
      <c r="G755" s="60"/>
      <c r="H755" s="62"/>
      <c r="I755" s="62"/>
      <c r="J755" s="62"/>
      <c r="K755" s="62"/>
      <c r="M755" s="63"/>
      <c r="N755" s="63"/>
      <c r="O755" s="64"/>
      <c r="P755" s="127"/>
      <c r="W755" s="64"/>
      <c r="X755" s="64"/>
    </row>
    <row r="756" spans="1:24" s="59" customFormat="1" x14ac:dyDescent="0.25">
      <c r="A756" s="77"/>
      <c r="D756" s="60"/>
      <c r="E756" s="61"/>
      <c r="F756" s="61"/>
      <c r="G756" s="60"/>
      <c r="H756" s="62"/>
      <c r="I756" s="62"/>
      <c r="J756" s="62"/>
      <c r="K756" s="62"/>
      <c r="M756" s="63"/>
      <c r="N756" s="63"/>
      <c r="O756" s="64"/>
      <c r="P756" s="127"/>
      <c r="W756" s="64"/>
      <c r="X756" s="64"/>
    </row>
    <row r="757" spans="1:24" s="59" customFormat="1" x14ac:dyDescent="0.25">
      <c r="A757" s="77"/>
      <c r="D757" s="60"/>
      <c r="E757" s="61"/>
      <c r="F757" s="61"/>
      <c r="G757" s="60"/>
      <c r="H757" s="62"/>
      <c r="I757" s="62"/>
      <c r="J757" s="62"/>
      <c r="K757" s="62"/>
      <c r="M757" s="63"/>
      <c r="N757" s="63"/>
      <c r="O757" s="64"/>
      <c r="P757" s="127"/>
      <c r="W757" s="64"/>
      <c r="X757" s="64"/>
    </row>
    <row r="758" spans="1:24" s="59" customFormat="1" x14ac:dyDescent="0.25">
      <c r="A758" s="77"/>
      <c r="D758" s="60"/>
      <c r="E758" s="61"/>
      <c r="F758" s="61"/>
      <c r="G758" s="60"/>
      <c r="H758" s="62"/>
      <c r="I758" s="62"/>
      <c r="J758" s="62"/>
      <c r="K758" s="62"/>
      <c r="M758" s="63"/>
      <c r="N758" s="63"/>
      <c r="O758" s="64"/>
      <c r="P758" s="127"/>
      <c r="W758" s="64"/>
      <c r="X758" s="64"/>
    </row>
    <row r="759" spans="1:24" s="59" customFormat="1" x14ac:dyDescent="0.25">
      <c r="A759" s="77"/>
      <c r="D759" s="60"/>
      <c r="E759" s="61"/>
      <c r="F759" s="61"/>
      <c r="G759" s="60"/>
      <c r="H759" s="62"/>
      <c r="I759" s="62"/>
      <c r="J759" s="62"/>
      <c r="K759" s="62"/>
      <c r="M759" s="63"/>
      <c r="N759" s="63"/>
      <c r="O759" s="64"/>
      <c r="P759" s="127"/>
      <c r="W759" s="64"/>
      <c r="X759" s="64"/>
    </row>
    <row r="760" spans="1:24" s="59" customFormat="1" x14ac:dyDescent="0.25">
      <c r="A760" s="77"/>
      <c r="D760" s="60"/>
      <c r="E760" s="61"/>
      <c r="F760" s="61"/>
      <c r="G760" s="60"/>
      <c r="H760" s="62"/>
      <c r="I760" s="62"/>
      <c r="J760" s="62"/>
      <c r="K760" s="62"/>
      <c r="M760" s="63"/>
      <c r="N760" s="63"/>
      <c r="O760" s="64"/>
      <c r="P760" s="127"/>
      <c r="W760" s="64"/>
      <c r="X760" s="64"/>
    </row>
    <row r="761" spans="1:24" s="59" customFormat="1" x14ac:dyDescent="0.25">
      <c r="A761" s="77"/>
      <c r="D761" s="60"/>
      <c r="E761" s="61"/>
      <c r="F761" s="61"/>
      <c r="G761" s="60"/>
      <c r="H761" s="62"/>
      <c r="I761" s="62"/>
      <c r="J761" s="62"/>
      <c r="K761" s="62"/>
      <c r="M761" s="63"/>
      <c r="N761" s="63"/>
      <c r="O761" s="64"/>
      <c r="P761" s="127"/>
      <c r="W761" s="64"/>
      <c r="X761" s="64"/>
    </row>
    <row r="762" spans="1:24" s="59" customFormat="1" x14ac:dyDescent="0.25">
      <c r="A762" s="77"/>
      <c r="D762" s="60"/>
      <c r="E762" s="61"/>
      <c r="F762" s="61"/>
      <c r="G762" s="60"/>
      <c r="H762" s="62"/>
      <c r="I762" s="62"/>
      <c r="J762" s="62"/>
      <c r="K762" s="62"/>
      <c r="M762" s="63"/>
      <c r="N762" s="63"/>
      <c r="O762" s="64"/>
      <c r="P762" s="127"/>
      <c r="W762" s="64"/>
      <c r="X762" s="64"/>
    </row>
    <row r="763" spans="1:24" s="59" customFormat="1" x14ac:dyDescent="0.25">
      <c r="A763" s="77"/>
      <c r="D763" s="60"/>
      <c r="E763" s="61"/>
      <c r="F763" s="61"/>
      <c r="G763" s="60"/>
      <c r="H763" s="62"/>
      <c r="I763" s="62"/>
      <c r="J763" s="62"/>
      <c r="K763" s="62"/>
      <c r="M763" s="63"/>
      <c r="N763" s="63"/>
      <c r="O763" s="64"/>
      <c r="P763" s="127"/>
      <c r="W763" s="64"/>
      <c r="X763" s="64"/>
    </row>
    <row r="764" spans="1:24" s="59" customFormat="1" x14ac:dyDescent="0.25">
      <c r="A764" s="77"/>
      <c r="D764" s="60"/>
      <c r="E764" s="61"/>
      <c r="F764" s="61"/>
      <c r="G764" s="60"/>
      <c r="H764" s="62"/>
      <c r="I764" s="62"/>
      <c r="J764" s="62"/>
      <c r="K764" s="62"/>
      <c r="M764" s="63"/>
      <c r="N764" s="63"/>
      <c r="O764" s="64"/>
      <c r="P764" s="127"/>
      <c r="W764" s="64"/>
      <c r="X764" s="64"/>
    </row>
    <row r="765" spans="1:24" s="59" customFormat="1" x14ac:dyDescent="0.25">
      <c r="A765" s="77"/>
      <c r="D765" s="60"/>
      <c r="E765" s="61"/>
      <c r="F765" s="61"/>
      <c r="G765" s="60"/>
      <c r="H765" s="62"/>
      <c r="I765" s="62"/>
      <c r="J765" s="62"/>
      <c r="K765" s="62"/>
      <c r="M765" s="63"/>
      <c r="N765" s="63"/>
      <c r="O765" s="64"/>
      <c r="P765" s="127"/>
      <c r="W765" s="64"/>
      <c r="X765" s="64"/>
    </row>
    <row r="766" spans="1:24" s="59" customFormat="1" x14ac:dyDescent="0.25">
      <c r="A766" s="77"/>
      <c r="D766" s="60"/>
      <c r="E766" s="61"/>
      <c r="F766" s="61"/>
      <c r="G766" s="60"/>
      <c r="H766" s="62"/>
      <c r="I766" s="62"/>
      <c r="J766" s="62"/>
      <c r="K766" s="62"/>
      <c r="M766" s="63"/>
      <c r="N766" s="63"/>
      <c r="O766" s="64"/>
      <c r="P766" s="127"/>
      <c r="W766" s="64"/>
      <c r="X766" s="64"/>
    </row>
    <row r="767" spans="1:24" s="59" customFormat="1" x14ac:dyDescent="0.25">
      <c r="A767" s="77"/>
      <c r="D767" s="60"/>
      <c r="E767" s="61"/>
      <c r="F767" s="61"/>
      <c r="G767" s="60"/>
      <c r="H767" s="62"/>
      <c r="I767" s="62"/>
      <c r="J767" s="62"/>
      <c r="K767" s="62"/>
      <c r="M767" s="63"/>
      <c r="N767" s="63"/>
      <c r="O767" s="64"/>
      <c r="P767" s="127"/>
      <c r="W767" s="64"/>
      <c r="X767" s="64"/>
    </row>
    <row r="768" spans="1:24" s="59" customFormat="1" x14ac:dyDescent="0.25">
      <c r="A768" s="77"/>
      <c r="D768" s="60"/>
      <c r="E768" s="61"/>
      <c r="F768" s="61"/>
      <c r="G768" s="60"/>
      <c r="H768" s="62"/>
      <c r="I768" s="62"/>
      <c r="J768" s="62"/>
      <c r="K768" s="62"/>
      <c r="M768" s="63"/>
      <c r="N768" s="63"/>
      <c r="O768" s="64"/>
      <c r="P768" s="127"/>
      <c r="W768" s="64"/>
      <c r="X768" s="64"/>
    </row>
    <row r="769" spans="1:24" s="59" customFormat="1" x14ac:dyDescent="0.25">
      <c r="A769" s="77"/>
      <c r="D769" s="60"/>
      <c r="E769" s="61"/>
      <c r="F769" s="61"/>
      <c r="G769" s="60"/>
      <c r="H769" s="62"/>
      <c r="I769" s="62"/>
      <c r="J769" s="62"/>
      <c r="K769" s="62"/>
      <c r="M769" s="63"/>
      <c r="N769" s="63"/>
      <c r="O769" s="64"/>
      <c r="P769" s="127"/>
      <c r="W769" s="64"/>
      <c r="X769" s="64"/>
    </row>
    <row r="770" spans="1:24" s="59" customFormat="1" x14ac:dyDescent="0.25">
      <c r="A770" s="77"/>
      <c r="D770" s="60"/>
      <c r="E770" s="61"/>
      <c r="F770" s="61"/>
      <c r="G770" s="60"/>
      <c r="H770" s="62"/>
      <c r="I770" s="62"/>
      <c r="J770" s="62"/>
      <c r="K770" s="62"/>
      <c r="M770" s="63"/>
      <c r="N770" s="63"/>
      <c r="O770" s="64"/>
      <c r="P770" s="127"/>
      <c r="W770" s="64"/>
      <c r="X770" s="64"/>
    </row>
    <row r="771" spans="1:24" s="59" customFormat="1" x14ac:dyDescent="0.25">
      <c r="A771" s="77"/>
      <c r="D771" s="60"/>
      <c r="E771" s="61"/>
      <c r="F771" s="61"/>
      <c r="G771" s="60"/>
      <c r="H771" s="62"/>
      <c r="I771" s="62"/>
      <c r="J771" s="62"/>
      <c r="K771" s="62"/>
      <c r="M771" s="63"/>
      <c r="N771" s="63"/>
      <c r="O771" s="64"/>
      <c r="P771" s="127"/>
      <c r="W771" s="64"/>
      <c r="X771" s="64"/>
    </row>
    <row r="772" spans="1:24" s="59" customFormat="1" x14ac:dyDescent="0.25">
      <c r="A772" s="77"/>
      <c r="D772" s="60"/>
      <c r="E772" s="61"/>
      <c r="F772" s="61"/>
      <c r="G772" s="60"/>
      <c r="H772" s="62"/>
      <c r="I772" s="62"/>
      <c r="J772" s="62"/>
      <c r="K772" s="62"/>
      <c r="M772" s="63"/>
      <c r="N772" s="63"/>
      <c r="O772" s="64"/>
      <c r="P772" s="127"/>
      <c r="W772" s="64"/>
      <c r="X772" s="64"/>
    </row>
    <row r="773" spans="1:24" s="59" customFormat="1" x14ac:dyDescent="0.25">
      <c r="A773" s="77"/>
      <c r="D773" s="60"/>
      <c r="E773" s="61"/>
      <c r="F773" s="61"/>
      <c r="G773" s="60"/>
      <c r="H773" s="62"/>
      <c r="I773" s="62"/>
      <c r="J773" s="62"/>
      <c r="K773" s="62"/>
      <c r="M773" s="63"/>
      <c r="N773" s="63"/>
      <c r="O773" s="64"/>
      <c r="P773" s="127"/>
      <c r="W773" s="64"/>
      <c r="X773" s="64"/>
    </row>
    <row r="774" spans="1:24" s="59" customFormat="1" x14ac:dyDescent="0.25">
      <c r="A774" s="77"/>
      <c r="D774" s="60"/>
      <c r="E774" s="61"/>
      <c r="F774" s="61"/>
      <c r="G774" s="60"/>
      <c r="H774" s="62"/>
      <c r="I774" s="62"/>
      <c r="J774" s="62"/>
      <c r="K774" s="62"/>
      <c r="M774" s="63"/>
      <c r="N774" s="63"/>
      <c r="O774" s="64"/>
      <c r="P774" s="127"/>
      <c r="W774" s="64"/>
      <c r="X774" s="64"/>
    </row>
    <row r="775" spans="1:24" s="59" customFormat="1" x14ac:dyDescent="0.25">
      <c r="A775" s="77"/>
      <c r="D775" s="60"/>
      <c r="E775" s="61"/>
      <c r="F775" s="61"/>
      <c r="G775" s="60"/>
      <c r="H775" s="62"/>
      <c r="I775" s="62"/>
      <c r="J775" s="62"/>
      <c r="K775" s="62"/>
      <c r="M775" s="63"/>
      <c r="N775" s="63"/>
      <c r="O775" s="64"/>
      <c r="P775" s="127"/>
      <c r="W775" s="64"/>
      <c r="X775" s="64"/>
    </row>
    <row r="776" spans="1:24" s="59" customFormat="1" x14ac:dyDescent="0.25">
      <c r="A776" s="77"/>
      <c r="D776" s="60"/>
      <c r="E776" s="61"/>
      <c r="F776" s="61"/>
      <c r="G776" s="60"/>
      <c r="H776" s="62"/>
      <c r="I776" s="62"/>
      <c r="J776" s="62"/>
      <c r="K776" s="62"/>
      <c r="M776" s="63"/>
      <c r="N776" s="63"/>
      <c r="O776" s="64"/>
      <c r="P776" s="127"/>
      <c r="W776" s="64"/>
      <c r="X776" s="64"/>
    </row>
    <row r="777" spans="1:24" s="59" customFormat="1" x14ac:dyDescent="0.25">
      <c r="A777" s="77"/>
      <c r="D777" s="60"/>
      <c r="E777" s="61"/>
      <c r="F777" s="61"/>
      <c r="G777" s="60"/>
      <c r="H777" s="62"/>
      <c r="I777" s="62"/>
      <c r="J777" s="62"/>
      <c r="K777" s="62"/>
      <c r="M777" s="63"/>
      <c r="N777" s="63"/>
      <c r="O777" s="64"/>
      <c r="P777" s="127"/>
      <c r="W777" s="64"/>
      <c r="X777" s="64"/>
    </row>
    <row r="778" spans="1:24" s="59" customFormat="1" x14ac:dyDescent="0.25">
      <c r="A778" s="77"/>
      <c r="D778" s="60"/>
      <c r="E778" s="61"/>
      <c r="F778" s="61"/>
      <c r="G778" s="60"/>
      <c r="H778" s="62"/>
      <c r="I778" s="62"/>
      <c r="J778" s="62"/>
      <c r="K778" s="62"/>
      <c r="M778" s="63"/>
      <c r="N778" s="63"/>
      <c r="O778" s="64"/>
      <c r="P778" s="127"/>
      <c r="W778" s="64"/>
      <c r="X778" s="64"/>
    </row>
    <row r="779" spans="1:24" s="59" customFormat="1" x14ac:dyDescent="0.25">
      <c r="A779" s="77"/>
      <c r="D779" s="60"/>
      <c r="E779" s="61"/>
      <c r="F779" s="61"/>
      <c r="G779" s="60"/>
      <c r="H779" s="62"/>
      <c r="I779" s="62"/>
      <c r="J779" s="62"/>
      <c r="K779" s="62"/>
      <c r="M779" s="63"/>
      <c r="N779" s="63"/>
      <c r="O779" s="64"/>
      <c r="P779" s="127"/>
      <c r="W779" s="64"/>
      <c r="X779" s="64"/>
    </row>
    <row r="780" spans="1:24" s="59" customFormat="1" x14ac:dyDescent="0.25">
      <c r="A780" s="77"/>
      <c r="D780" s="60"/>
      <c r="E780" s="61"/>
      <c r="F780" s="61"/>
      <c r="G780" s="60"/>
      <c r="H780" s="62"/>
      <c r="I780" s="62"/>
      <c r="J780" s="62"/>
      <c r="K780" s="62"/>
      <c r="M780" s="63"/>
      <c r="N780" s="63"/>
      <c r="O780" s="64"/>
      <c r="P780" s="127"/>
      <c r="W780" s="64"/>
      <c r="X780" s="64"/>
    </row>
    <row r="781" spans="1:24" s="59" customFormat="1" x14ac:dyDescent="0.25">
      <c r="A781" s="77"/>
      <c r="D781" s="60"/>
      <c r="E781" s="61"/>
      <c r="F781" s="61"/>
      <c r="G781" s="60"/>
      <c r="H781" s="62"/>
      <c r="I781" s="62"/>
      <c r="J781" s="62"/>
      <c r="K781" s="62"/>
      <c r="M781" s="63"/>
      <c r="N781" s="63"/>
      <c r="O781" s="64"/>
      <c r="P781" s="127"/>
      <c r="W781" s="64"/>
      <c r="X781" s="64"/>
    </row>
    <row r="782" spans="1:24" s="59" customFormat="1" x14ac:dyDescent="0.25">
      <c r="A782" s="77"/>
      <c r="D782" s="60"/>
      <c r="E782" s="61"/>
      <c r="F782" s="61"/>
      <c r="G782" s="60"/>
      <c r="H782" s="62"/>
      <c r="I782" s="62"/>
      <c r="J782" s="62"/>
      <c r="K782" s="62"/>
      <c r="M782" s="63"/>
      <c r="N782" s="63"/>
      <c r="O782" s="64"/>
      <c r="P782" s="127"/>
      <c r="W782" s="64"/>
      <c r="X782" s="64"/>
    </row>
    <row r="783" spans="1:24" s="59" customFormat="1" x14ac:dyDescent="0.25">
      <c r="A783" s="77"/>
      <c r="D783" s="60"/>
      <c r="E783" s="61"/>
      <c r="F783" s="61"/>
      <c r="G783" s="60"/>
      <c r="H783" s="62"/>
      <c r="I783" s="62"/>
      <c r="J783" s="62"/>
      <c r="K783" s="62"/>
      <c r="M783" s="63"/>
      <c r="N783" s="63"/>
      <c r="O783" s="64"/>
      <c r="P783" s="127"/>
      <c r="W783" s="64"/>
      <c r="X783" s="64"/>
    </row>
    <row r="784" spans="1:24" s="59" customFormat="1" x14ac:dyDescent="0.25">
      <c r="A784" s="77"/>
      <c r="D784" s="60"/>
      <c r="E784" s="61"/>
      <c r="F784" s="61"/>
      <c r="G784" s="60"/>
      <c r="H784" s="62"/>
      <c r="I784" s="62"/>
      <c r="J784" s="62"/>
      <c r="K784" s="62"/>
      <c r="M784" s="63"/>
      <c r="N784" s="63"/>
      <c r="O784" s="64"/>
      <c r="P784" s="127"/>
      <c r="W784" s="64"/>
      <c r="X784" s="64"/>
    </row>
    <row r="785" spans="1:24" s="59" customFormat="1" x14ac:dyDescent="0.25">
      <c r="A785" s="77"/>
      <c r="D785" s="60"/>
      <c r="E785" s="61"/>
      <c r="F785" s="61"/>
      <c r="G785" s="60"/>
      <c r="H785" s="62"/>
      <c r="I785" s="62"/>
      <c r="J785" s="62"/>
      <c r="K785" s="62"/>
      <c r="M785" s="63"/>
      <c r="N785" s="63"/>
      <c r="O785" s="64"/>
      <c r="P785" s="127"/>
      <c r="W785" s="64"/>
      <c r="X785" s="64"/>
    </row>
    <row r="786" spans="1:24" s="59" customFormat="1" x14ac:dyDescent="0.25">
      <c r="A786" s="77"/>
      <c r="D786" s="60"/>
      <c r="E786" s="61"/>
      <c r="F786" s="61"/>
      <c r="G786" s="60"/>
      <c r="H786" s="62"/>
      <c r="I786" s="62"/>
      <c r="J786" s="62"/>
      <c r="K786" s="62"/>
      <c r="M786" s="63"/>
      <c r="N786" s="63"/>
      <c r="O786" s="64"/>
      <c r="P786" s="127"/>
      <c r="W786" s="64"/>
      <c r="X786" s="64"/>
    </row>
    <row r="787" spans="1:24" s="59" customFormat="1" x14ac:dyDescent="0.25">
      <c r="A787" s="77"/>
      <c r="D787" s="60"/>
      <c r="E787" s="61"/>
      <c r="F787" s="61"/>
      <c r="G787" s="60"/>
      <c r="H787" s="62"/>
      <c r="I787" s="62"/>
      <c r="J787" s="62"/>
      <c r="K787" s="62"/>
      <c r="M787" s="63"/>
      <c r="N787" s="63"/>
      <c r="O787" s="64"/>
      <c r="P787" s="127"/>
      <c r="W787" s="64"/>
      <c r="X787" s="64"/>
    </row>
    <row r="788" spans="1:24" s="59" customFormat="1" x14ac:dyDescent="0.25">
      <c r="A788" s="77"/>
      <c r="D788" s="60"/>
      <c r="E788" s="61"/>
      <c r="F788" s="61"/>
      <c r="G788" s="60"/>
      <c r="H788" s="62"/>
      <c r="I788" s="62"/>
      <c r="J788" s="62"/>
      <c r="K788" s="62"/>
      <c r="M788" s="63"/>
      <c r="N788" s="63"/>
      <c r="O788" s="64"/>
      <c r="P788" s="127"/>
      <c r="W788" s="64"/>
      <c r="X788" s="64"/>
    </row>
    <row r="789" spans="1:24" s="59" customFormat="1" x14ac:dyDescent="0.25">
      <c r="A789" s="77"/>
      <c r="D789" s="60"/>
      <c r="E789" s="61"/>
      <c r="F789" s="61"/>
      <c r="G789" s="60"/>
      <c r="H789" s="62"/>
      <c r="I789" s="62"/>
      <c r="J789" s="62"/>
      <c r="K789" s="62"/>
      <c r="M789" s="63"/>
      <c r="N789" s="63"/>
      <c r="O789" s="64"/>
      <c r="P789" s="127"/>
      <c r="W789" s="64"/>
      <c r="X789" s="64"/>
    </row>
    <row r="790" spans="1:24" s="59" customFormat="1" x14ac:dyDescent="0.25">
      <c r="A790" s="77"/>
      <c r="D790" s="60"/>
      <c r="E790" s="61"/>
      <c r="F790" s="61"/>
      <c r="G790" s="60"/>
      <c r="H790" s="62"/>
      <c r="I790" s="62"/>
      <c r="J790" s="62"/>
      <c r="K790" s="62"/>
      <c r="M790" s="63"/>
      <c r="N790" s="63"/>
      <c r="O790" s="64"/>
      <c r="P790" s="127"/>
      <c r="W790" s="64"/>
      <c r="X790" s="64"/>
    </row>
    <row r="791" spans="1:24" s="59" customFormat="1" x14ac:dyDescent="0.25">
      <c r="A791" s="77"/>
      <c r="D791" s="60"/>
      <c r="E791" s="61"/>
      <c r="F791" s="61"/>
      <c r="G791" s="60"/>
      <c r="H791" s="62"/>
      <c r="I791" s="62"/>
      <c r="J791" s="62"/>
      <c r="K791" s="62"/>
      <c r="M791" s="63"/>
      <c r="N791" s="63"/>
      <c r="O791" s="64"/>
      <c r="P791" s="127"/>
      <c r="W791" s="64"/>
      <c r="X791" s="64"/>
    </row>
    <row r="792" spans="1:24" s="59" customFormat="1" x14ac:dyDescent="0.25">
      <c r="A792" s="77"/>
      <c r="D792" s="60"/>
      <c r="E792" s="61"/>
      <c r="F792" s="61"/>
      <c r="G792" s="60"/>
      <c r="H792" s="62"/>
      <c r="I792" s="62"/>
      <c r="J792" s="62"/>
      <c r="K792" s="62"/>
      <c r="M792" s="63"/>
      <c r="N792" s="63"/>
      <c r="O792" s="64"/>
      <c r="P792" s="127"/>
      <c r="W792" s="64"/>
      <c r="X792" s="64"/>
    </row>
    <row r="793" spans="1:24" s="59" customFormat="1" x14ac:dyDescent="0.25">
      <c r="A793" s="77"/>
      <c r="D793" s="60"/>
      <c r="E793" s="61"/>
      <c r="F793" s="61"/>
      <c r="G793" s="60"/>
      <c r="H793" s="62"/>
      <c r="I793" s="62"/>
      <c r="J793" s="62"/>
      <c r="K793" s="62"/>
      <c r="M793" s="63"/>
      <c r="N793" s="63"/>
      <c r="O793" s="64"/>
      <c r="P793" s="127"/>
      <c r="W793" s="64"/>
      <c r="X793" s="64"/>
    </row>
    <row r="794" spans="1:24" s="59" customFormat="1" x14ac:dyDescent="0.25">
      <c r="A794" s="77"/>
      <c r="D794" s="60"/>
      <c r="E794" s="61"/>
      <c r="F794" s="61"/>
      <c r="G794" s="60"/>
      <c r="H794" s="62"/>
      <c r="I794" s="62"/>
      <c r="J794" s="62"/>
      <c r="K794" s="62"/>
      <c r="M794" s="63"/>
      <c r="N794" s="63"/>
      <c r="O794" s="64"/>
      <c r="P794" s="127"/>
      <c r="W794" s="64"/>
      <c r="X794" s="64"/>
    </row>
    <row r="795" spans="1:24" s="59" customFormat="1" x14ac:dyDescent="0.25">
      <c r="A795" s="77"/>
      <c r="D795" s="60"/>
      <c r="E795" s="61"/>
      <c r="F795" s="61"/>
      <c r="G795" s="60"/>
      <c r="H795" s="62"/>
      <c r="I795" s="62"/>
      <c r="J795" s="62"/>
      <c r="K795" s="62"/>
      <c r="M795" s="63"/>
      <c r="N795" s="63"/>
      <c r="O795" s="64"/>
      <c r="P795" s="127"/>
      <c r="W795" s="64"/>
      <c r="X795" s="64"/>
    </row>
    <row r="796" spans="1:24" s="59" customFormat="1" x14ac:dyDescent="0.25">
      <c r="A796" s="77"/>
      <c r="D796" s="60"/>
      <c r="E796" s="61"/>
      <c r="F796" s="61"/>
      <c r="G796" s="60"/>
      <c r="H796" s="62"/>
      <c r="I796" s="62"/>
      <c r="J796" s="62"/>
      <c r="K796" s="62"/>
      <c r="M796" s="63"/>
      <c r="N796" s="63"/>
      <c r="O796" s="64"/>
      <c r="P796" s="127"/>
      <c r="W796" s="64"/>
      <c r="X796" s="64"/>
    </row>
    <row r="797" spans="1:24" s="59" customFormat="1" x14ac:dyDescent="0.25">
      <c r="A797" s="77"/>
      <c r="D797" s="60"/>
      <c r="E797" s="61"/>
      <c r="F797" s="61"/>
      <c r="G797" s="60"/>
      <c r="H797" s="62"/>
      <c r="I797" s="62"/>
      <c r="J797" s="62"/>
      <c r="K797" s="62"/>
      <c r="M797" s="63"/>
      <c r="N797" s="63"/>
      <c r="O797" s="64"/>
      <c r="P797" s="127"/>
      <c r="W797" s="64"/>
      <c r="X797" s="64"/>
    </row>
    <row r="798" spans="1:24" s="59" customFormat="1" x14ac:dyDescent="0.25">
      <c r="A798" s="77"/>
      <c r="D798" s="60"/>
      <c r="E798" s="61"/>
      <c r="F798" s="61"/>
      <c r="G798" s="60"/>
      <c r="H798" s="62"/>
      <c r="I798" s="62"/>
      <c r="J798" s="62"/>
      <c r="K798" s="62"/>
      <c r="M798" s="63"/>
      <c r="N798" s="63"/>
      <c r="O798" s="64"/>
      <c r="P798" s="127"/>
      <c r="W798" s="64"/>
      <c r="X798" s="64"/>
    </row>
    <row r="799" spans="1:24" s="59" customFormat="1" x14ac:dyDescent="0.25">
      <c r="A799" s="77"/>
      <c r="D799" s="60"/>
      <c r="E799" s="61"/>
      <c r="F799" s="61"/>
      <c r="G799" s="60"/>
      <c r="H799" s="62"/>
      <c r="I799" s="62"/>
      <c r="J799" s="62"/>
      <c r="K799" s="62"/>
      <c r="M799" s="63"/>
      <c r="N799" s="63"/>
      <c r="O799" s="64"/>
      <c r="P799" s="127"/>
      <c r="W799" s="64"/>
      <c r="X799" s="64"/>
    </row>
    <row r="800" spans="1:24" s="59" customFormat="1" x14ac:dyDescent="0.25">
      <c r="A800" s="77"/>
      <c r="D800" s="60"/>
      <c r="E800" s="61"/>
      <c r="F800" s="61"/>
      <c r="G800" s="60"/>
      <c r="H800" s="62"/>
      <c r="I800" s="62"/>
      <c r="J800" s="62"/>
      <c r="K800" s="62"/>
      <c r="M800" s="63"/>
      <c r="N800" s="63"/>
      <c r="O800" s="64"/>
      <c r="P800" s="127"/>
      <c r="W800" s="64"/>
      <c r="X800" s="64"/>
    </row>
    <row r="801" spans="1:24" s="59" customFormat="1" x14ac:dyDescent="0.25">
      <c r="A801" s="77"/>
      <c r="D801" s="60"/>
      <c r="E801" s="61"/>
      <c r="F801" s="61"/>
      <c r="G801" s="60"/>
      <c r="H801" s="62"/>
      <c r="I801" s="62"/>
      <c r="J801" s="62"/>
      <c r="K801" s="62"/>
      <c r="M801" s="63"/>
      <c r="N801" s="63"/>
      <c r="O801" s="64"/>
      <c r="P801" s="127"/>
      <c r="W801" s="64"/>
      <c r="X801" s="64"/>
    </row>
    <row r="802" spans="1:24" s="59" customFormat="1" x14ac:dyDescent="0.25">
      <c r="A802" s="77"/>
      <c r="D802" s="60"/>
      <c r="E802" s="61"/>
      <c r="F802" s="61"/>
      <c r="G802" s="60"/>
      <c r="H802" s="62"/>
      <c r="I802" s="62"/>
      <c r="J802" s="62"/>
      <c r="K802" s="62"/>
      <c r="M802" s="63"/>
      <c r="N802" s="63"/>
      <c r="O802" s="64"/>
      <c r="P802" s="127"/>
      <c r="W802" s="64"/>
      <c r="X802" s="64"/>
    </row>
    <row r="803" spans="1:24" s="59" customFormat="1" x14ac:dyDescent="0.25">
      <c r="A803" s="77"/>
      <c r="D803" s="60"/>
      <c r="E803" s="61"/>
      <c r="F803" s="61"/>
      <c r="G803" s="60"/>
      <c r="H803" s="62"/>
      <c r="I803" s="62"/>
      <c r="J803" s="62"/>
      <c r="K803" s="62"/>
      <c r="M803" s="63"/>
      <c r="N803" s="63"/>
      <c r="O803" s="64"/>
      <c r="P803" s="127"/>
      <c r="W803" s="64"/>
      <c r="X803" s="64"/>
    </row>
    <row r="804" spans="1:24" s="59" customFormat="1" x14ac:dyDescent="0.25">
      <c r="A804" s="77"/>
      <c r="D804" s="60"/>
      <c r="E804" s="61"/>
      <c r="F804" s="61"/>
      <c r="G804" s="60"/>
      <c r="H804" s="62"/>
      <c r="I804" s="62"/>
      <c r="J804" s="62"/>
      <c r="K804" s="62"/>
      <c r="M804" s="63"/>
      <c r="N804" s="63"/>
      <c r="O804" s="64"/>
      <c r="P804" s="127"/>
      <c r="W804" s="64"/>
      <c r="X804" s="64"/>
    </row>
    <row r="805" spans="1:24" s="59" customFormat="1" x14ac:dyDescent="0.25">
      <c r="A805" s="77"/>
      <c r="D805" s="60"/>
      <c r="E805" s="61"/>
      <c r="F805" s="61"/>
      <c r="G805" s="60"/>
      <c r="H805" s="62"/>
      <c r="I805" s="62"/>
      <c r="J805" s="62"/>
      <c r="K805" s="62"/>
      <c r="M805" s="63"/>
      <c r="N805" s="63"/>
      <c r="O805" s="64"/>
      <c r="P805" s="127"/>
      <c r="W805" s="64"/>
      <c r="X805" s="64"/>
    </row>
    <row r="806" spans="1:24" s="59" customFormat="1" x14ac:dyDescent="0.25">
      <c r="A806" s="77"/>
      <c r="D806" s="60"/>
      <c r="E806" s="61"/>
      <c r="F806" s="61"/>
      <c r="G806" s="60"/>
      <c r="H806" s="62"/>
      <c r="I806" s="62"/>
      <c r="J806" s="62"/>
      <c r="K806" s="62"/>
      <c r="M806" s="63"/>
      <c r="N806" s="63"/>
      <c r="O806" s="64"/>
      <c r="P806" s="127"/>
      <c r="W806" s="64"/>
      <c r="X806" s="64"/>
    </row>
    <row r="807" spans="1:24" s="59" customFormat="1" x14ac:dyDescent="0.25">
      <c r="A807" s="77"/>
      <c r="D807" s="60"/>
      <c r="E807" s="61"/>
      <c r="F807" s="61"/>
      <c r="G807" s="60"/>
      <c r="H807" s="62"/>
      <c r="I807" s="62"/>
      <c r="J807" s="62"/>
      <c r="K807" s="62"/>
      <c r="M807" s="63"/>
      <c r="N807" s="63"/>
      <c r="O807" s="64"/>
      <c r="P807" s="127"/>
      <c r="W807" s="64"/>
      <c r="X807" s="64"/>
    </row>
    <row r="808" spans="1:24" s="59" customFormat="1" x14ac:dyDescent="0.25">
      <c r="A808" s="77"/>
      <c r="D808" s="60"/>
      <c r="E808" s="61"/>
      <c r="F808" s="61"/>
      <c r="G808" s="60"/>
      <c r="H808" s="62"/>
      <c r="I808" s="62"/>
      <c r="J808" s="62"/>
      <c r="K808" s="62"/>
      <c r="M808" s="63"/>
      <c r="N808" s="63"/>
      <c r="O808" s="64"/>
      <c r="P808" s="127"/>
      <c r="W808" s="64"/>
      <c r="X808" s="64"/>
    </row>
    <row r="809" spans="1:24" s="59" customFormat="1" x14ac:dyDescent="0.25">
      <c r="A809" s="77"/>
      <c r="D809" s="60"/>
      <c r="E809" s="61"/>
      <c r="F809" s="61"/>
      <c r="G809" s="60"/>
      <c r="H809" s="62"/>
      <c r="I809" s="62"/>
      <c r="J809" s="62"/>
      <c r="K809" s="62"/>
      <c r="M809" s="63"/>
      <c r="N809" s="63"/>
      <c r="O809" s="64"/>
      <c r="P809" s="127"/>
      <c r="W809" s="64"/>
      <c r="X809" s="64"/>
    </row>
    <row r="810" spans="1:24" s="59" customFormat="1" x14ac:dyDescent="0.25">
      <c r="A810" s="77"/>
      <c r="D810" s="60"/>
      <c r="E810" s="61"/>
      <c r="F810" s="61"/>
      <c r="G810" s="60"/>
      <c r="H810" s="62"/>
      <c r="I810" s="62"/>
      <c r="J810" s="62"/>
      <c r="K810" s="62"/>
      <c r="M810" s="63"/>
      <c r="N810" s="63"/>
      <c r="O810" s="64"/>
      <c r="P810" s="127"/>
      <c r="W810" s="64"/>
      <c r="X810" s="64"/>
    </row>
    <row r="811" spans="1:24" s="59" customFormat="1" x14ac:dyDescent="0.25">
      <c r="A811" s="77"/>
      <c r="D811" s="60"/>
      <c r="E811" s="61"/>
      <c r="F811" s="61"/>
      <c r="G811" s="60"/>
      <c r="H811" s="62"/>
      <c r="I811" s="62"/>
      <c r="J811" s="62"/>
      <c r="K811" s="62"/>
      <c r="M811" s="63"/>
      <c r="N811" s="63"/>
      <c r="O811" s="64"/>
      <c r="P811" s="127"/>
      <c r="W811" s="64"/>
      <c r="X811" s="64"/>
    </row>
    <row r="812" spans="1:24" s="59" customFormat="1" x14ac:dyDescent="0.25">
      <c r="A812" s="77"/>
      <c r="D812" s="60"/>
      <c r="E812" s="61"/>
      <c r="F812" s="61"/>
      <c r="G812" s="60"/>
      <c r="H812" s="62"/>
      <c r="I812" s="62"/>
      <c r="J812" s="62"/>
      <c r="K812" s="62"/>
      <c r="M812" s="63"/>
      <c r="N812" s="63"/>
      <c r="O812" s="64"/>
      <c r="P812" s="127"/>
      <c r="W812" s="64"/>
      <c r="X812" s="64"/>
    </row>
    <row r="813" spans="1:24" s="59" customFormat="1" x14ac:dyDescent="0.25">
      <c r="A813" s="77"/>
      <c r="D813" s="60"/>
      <c r="E813" s="61"/>
      <c r="F813" s="61"/>
      <c r="G813" s="60"/>
      <c r="H813" s="62"/>
      <c r="I813" s="62"/>
      <c r="J813" s="62"/>
      <c r="K813" s="62"/>
      <c r="M813" s="63"/>
      <c r="N813" s="63"/>
      <c r="O813" s="64"/>
      <c r="P813" s="127"/>
      <c r="W813" s="64"/>
      <c r="X813" s="64"/>
    </row>
    <row r="814" spans="1:24" s="59" customFormat="1" x14ac:dyDescent="0.25">
      <c r="A814" s="77"/>
      <c r="D814" s="60"/>
      <c r="E814" s="61"/>
      <c r="F814" s="61"/>
      <c r="G814" s="60"/>
      <c r="H814" s="62"/>
      <c r="I814" s="62"/>
      <c r="J814" s="62"/>
      <c r="K814" s="62"/>
      <c r="M814" s="63"/>
      <c r="N814" s="63"/>
      <c r="O814" s="64"/>
      <c r="P814" s="127"/>
      <c r="W814" s="64"/>
      <c r="X814" s="64"/>
    </row>
    <row r="815" spans="1:24" s="59" customFormat="1" x14ac:dyDescent="0.25">
      <c r="A815" s="77"/>
      <c r="D815" s="60"/>
      <c r="E815" s="61"/>
      <c r="F815" s="61"/>
      <c r="G815" s="60"/>
      <c r="H815" s="62"/>
      <c r="I815" s="62"/>
      <c r="J815" s="62"/>
      <c r="K815" s="62"/>
      <c r="M815" s="63"/>
      <c r="N815" s="63"/>
      <c r="O815" s="64"/>
      <c r="P815" s="127"/>
      <c r="W815" s="64"/>
      <c r="X815" s="64"/>
    </row>
    <row r="816" spans="1:24" s="59" customFormat="1" x14ac:dyDescent="0.25">
      <c r="A816" s="77"/>
      <c r="D816" s="60"/>
      <c r="E816" s="61"/>
      <c r="F816" s="61"/>
      <c r="G816" s="60"/>
      <c r="H816" s="62"/>
      <c r="I816" s="62"/>
      <c r="J816" s="62"/>
      <c r="K816" s="62"/>
      <c r="M816" s="63"/>
      <c r="N816" s="63"/>
      <c r="O816" s="64"/>
      <c r="P816" s="127"/>
      <c r="W816" s="64"/>
      <c r="X816" s="64"/>
    </row>
    <row r="817" spans="1:24" s="59" customFormat="1" x14ac:dyDescent="0.25">
      <c r="A817" s="77"/>
      <c r="D817" s="60"/>
      <c r="E817" s="61"/>
      <c r="F817" s="61"/>
      <c r="G817" s="60"/>
      <c r="H817" s="62"/>
      <c r="I817" s="62"/>
      <c r="J817" s="62"/>
      <c r="K817" s="62"/>
      <c r="M817" s="63"/>
      <c r="N817" s="63"/>
      <c r="O817" s="64"/>
      <c r="P817" s="127"/>
      <c r="W817" s="64"/>
      <c r="X817" s="64"/>
    </row>
    <row r="818" spans="1:24" s="59" customFormat="1" x14ac:dyDescent="0.25">
      <c r="A818" s="77"/>
      <c r="D818" s="60"/>
      <c r="E818" s="61"/>
      <c r="F818" s="61"/>
      <c r="G818" s="60"/>
      <c r="H818" s="62"/>
      <c r="I818" s="62"/>
      <c r="J818" s="62"/>
      <c r="K818" s="62"/>
      <c r="M818" s="63"/>
      <c r="N818" s="63"/>
      <c r="O818" s="64"/>
      <c r="P818" s="127"/>
      <c r="W818" s="64"/>
      <c r="X818" s="64"/>
    </row>
    <row r="819" spans="1:24" s="59" customFormat="1" x14ac:dyDescent="0.25">
      <c r="A819" s="77"/>
      <c r="D819" s="60"/>
      <c r="E819" s="61"/>
      <c r="F819" s="61"/>
      <c r="G819" s="60"/>
      <c r="H819" s="62"/>
      <c r="I819" s="62"/>
      <c r="J819" s="62"/>
      <c r="K819" s="62"/>
      <c r="M819" s="63"/>
      <c r="N819" s="63"/>
      <c r="O819" s="64"/>
      <c r="P819" s="127"/>
      <c r="W819" s="64"/>
      <c r="X819" s="64"/>
    </row>
    <row r="820" spans="1:24" s="59" customFormat="1" x14ac:dyDescent="0.25">
      <c r="A820" s="77"/>
      <c r="D820" s="60"/>
      <c r="E820" s="61"/>
      <c r="F820" s="61"/>
      <c r="G820" s="60"/>
      <c r="H820" s="62"/>
      <c r="I820" s="62"/>
      <c r="J820" s="62"/>
      <c r="K820" s="62"/>
      <c r="M820" s="63"/>
      <c r="N820" s="63"/>
      <c r="O820" s="64"/>
      <c r="P820" s="127"/>
      <c r="W820" s="64"/>
      <c r="X820" s="64"/>
    </row>
    <row r="821" spans="1:24" s="59" customFormat="1" x14ac:dyDescent="0.25">
      <c r="A821" s="77"/>
      <c r="D821" s="60"/>
      <c r="E821" s="61"/>
      <c r="F821" s="61"/>
      <c r="G821" s="60"/>
      <c r="H821" s="62"/>
      <c r="I821" s="62"/>
      <c r="J821" s="62"/>
      <c r="K821" s="62"/>
      <c r="M821" s="63"/>
      <c r="N821" s="63"/>
      <c r="O821" s="64"/>
      <c r="P821" s="127"/>
      <c r="W821" s="64"/>
      <c r="X821" s="64"/>
    </row>
    <row r="822" spans="1:24" s="59" customFormat="1" x14ac:dyDescent="0.25">
      <c r="A822" s="77"/>
      <c r="D822" s="60"/>
      <c r="E822" s="61"/>
      <c r="F822" s="61"/>
      <c r="G822" s="60"/>
      <c r="H822" s="62"/>
      <c r="I822" s="62"/>
      <c r="J822" s="62"/>
      <c r="K822" s="62"/>
      <c r="M822" s="63"/>
      <c r="N822" s="63"/>
      <c r="O822" s="64"/>
      <c r="P822" s="127"/>
      <c r="W822" s="64"/>
      <c r="X822" s="64"/>
    </row>
    <row r="823" spans="1:24" s="59" customFormat="1" x14ac:dyDescent="0.25">
      <c r="A823" s="77"/>
      <c r="D823" s="60"/>
      <c r="E823" s="61"/>
      <c r="F823" s="61"/>
      <c r="G823" s="60"/>
      <c r="H823" s="62"/>
      <c r="I823" s="62"/>
      <c r="J823" s="62"/>
      <c r="K823" s="62"/>
      <c r="M823" s="63"/>
      <c r="N823" s="63"/>
      <c r="O823" s="64"/>
      <c r="P823" s="127"/>
      <c r="W823" s="64"/>
      <c r="X823" s="64"/>
    </row>
    <row r="824" spans="1:24" s="59" customFormat="1" x14ac:dyDescent="0.25">
      <c r="A824" s="77"/>
      <c r="D824" s="60"/>
      <c r="E824" s="61"/>
      <c r="F824" s="61"/>
      <c r="G824" s="60"/>
      <c r="H824" s="62"/>
      <c r="I824" s="62"/>
      <c r="J824" s="62"/>
      <c r="K824" s="62"/>
      <c r="M824" s="63"/>
      <c r="N824" s="63"/>
      <c r="O824" s="64"/>
      <c r="P824" s="127"/>
      <c r="W824" s="64"/>
      <c r="X824" s="64"/>
    </row>
    <row r="825" spans="1:24" s="59" customFormat="1" x14ac:dyDescent="0.25">
      <c r="A825" s="77"/>
      <c r="D825" s="60"/>
      <c r="E825" s="61"/>
      <c r="F825" s="61"/>
      <c r="G825" s="60"/>
      <c r="H825" s="62"/>
      <c r="I825" s="62"/>
      <c r="J825" s="62"/>
      <c r="K825" s="62"/>
      <c r="M825" s="63"/>
      <c r="N825" s="63"/>
      <c r="O825" s="64"/>
      <c r="P825" s="127"/>
      <c r="W825" s="64"/>
      <c r="X825" s="64"/>
    </row>
    <row r="826" spans="1:24" s="59" customFormat="1" x14ac:dyDescent="0.25">
      <c r="A826" s="77"/>
      <c r="D826" s="60"/>
      <c r="E826" s="61"/>
      <c r="F826" s="61"/>
      <c r="G826" s="60"/>
      <c r="H826" s="62"/>
      <c r="I826" s="62"/>
      <c r="J826" s="62"/>
      <c r="K826" s="62"/>
      <c r="M826" s="63"/>
      <c r="N826" s="63"/>
      <c r="O826" s="64"/>
      <c r="P826" s="127"/>
      <c r="W826" s="64"/>
      <c r="X826" s="64"/>
    </row>
    <row r="827" spans="1:24" s="59" customFormat="1" x14ac:dyDescent="0.25">
      <c r="A827" s="77"/>
      <c r="D827" s="60"/>
      <c r="E827" s="61"/>
      <c r="F827" s="61"/>
      <c r="G827" s="60"/>
      <c r="H827" s="62"/>
      <c r="I827" s="62"/>
      <c r="J827" s="62"/>
      <c r="K827" s="62"/>
      <c r="M827" s="63"/>
      <c r="N827" s="63"/>
      <c r="O827" s="64"/>
      <c r="P827" s="127"/>
      <c r="W827" s="64"/>
      <c r="X827" s="64"/>
    </row>
    <row r="828" spans="1:24" s="59" customFormat="1" x14ac:dyDescent="0.25">
      <c r="A828" s="77"/>
      <c r="D828" s="60"/>
      <c r="E828" s="61"/>
      <c r="F828" s="61"/>
      <c r="G828" s="60"/>
      <c r="H828" s="62"/>
      <c r="I828" s="62"/>
      <c r="J828" s="62"/>
      <c r="K828" s="62"/>
      <c r="M828" s="63"/>
      <c r="N828" s="63"/>
      <c r="O828" s="64"/>
      <c r="P828" s="127"/>
      <c r="W828" s="64"/>
      <c r="X828" s="64"/>
    </row>
    <row r="829" spans="1:24" s="59" customFormat="1" x14ac:dyDescent="0.25">
      <c r="A829" s="77"/>
      <c r="D829" s="60"/>
      <c r="E829" s="61"/>
      <c r="F829" s="61"/>
      <c r="G829" s="60"/>
      <c r="H829" s="62"/>
      <c r="I829" s="62"/>
      <c r="J829" s="62"/>
      <c r="K829" s="62"/>
      <c r="M829" s="63"/>
      <c r="N829" s="63"/>
      <c r="O829" s="64"/>
      <c r="P829" s="127"/>
      <c r="W829" s="64"/>
      <c r="X829" s="64"/>
    </row>
    <row r="830" spans="1:24" s="59" customFormat="1" x14ac:dyDescent="0.25">
      <c r="A830" s="77"/>
      <c r="D830" s="60"/>
      <c r="E830" s="61"/>
      <c r="F830" s="61"/>
      <c r="G830" s="60"/>
      <c r="H830" s="62"/>
      <c r="I830" s="62"/>
      <c r="J830" s="62"/>
      <c r="K830" s="62"/>
      <c r="M830" s="63"/>
      <c r="N830" s="63"/>
      <c r="O830" s="64"/>
      <c r="P830" s="127"/>
      <c r="W830" s="64"/>
      <c r="X830" s="64"/>
    </row>
    <row r="831" spans="1:24" s="59" customFormat="1" x14ac:dyDescent="0.25">
      <c r="A831" s="77"/>
      <c r="D831" s="60"/>
      <c r="E831" s="61"/>
      <c r="F831" s="61"/>
      <c r="G831" s="60"/>
      <c r="H831" s="62"/>
      <c r="I831" s="62"/>
      <c r="J831" s="62"/>
      <c r="K831" s="62"/>
      <c r="M831" s="63"/>
      <c r="N831" s="63"/>
      <c r="O831" s="64"/>
      <c r="P831" s="127"/>
      <c r="W831" s="64"/>
      <c r="X831" s="64"/>
    </row>
    <row r="832" spans="1:24" s="59" customFormat="1" x14ac:dyDescent="0.25">
      <c r="A832" s="77"/>
      <c r="D832" s="60"/>
      <c r="E832" s="61"/>
      <c r="F832" s="61"/>
      <c r="G832" s="60"/>
      <c r="H832" s="62"/>
      <c r="I832" s="62"/>
      <c r="J832" s="62"/>
      <c r="K832" s="62"/>
      <c r="M832" s="63"/>
      <c r="N832" s="63"/>
      <c r="O832" s="64"/>
      <c r="P832" s="127"/>
      <c r="W832" s="64"/>
      <c r="X832" s="64"/>
    </row>
    <row r="833" spans="1:24" s="59" customFormat="1" x14ac:dyDescent="0.25">
      <c r="A833" s="77"/>
      <c r="D833" s="60"/>
      <c r="E833" s="61"/>
      <c r="F833" s="61"/>
      <c r="G833" s="60"/>
      <c r="H833" s="62"/>
      <c r="I833" s="62"/>
      <c r="J833" s="62"/>
      <c r="K833" s="62"/>
      <c r="M833" s="63"/>
      <c r="N833" s="63"/>
      <c r="O833" s="64"/>
      <c r="P833" s="127"/>
      <c r="W833" s="64"/>
      <c r="X833" s="64"/>
    </row>
    <row r="834" spans="1:24" s="59" customFormat="1" x14ac:dyDescent="0.25">
      <c r="A834" s="77"/>
      <c r="D834" s="60"/>
      <c r="E834" s="61"/>
      <c r="F834" s="61"/>
      <c r="G834" s="60"/>
      <c r="H834" s="62"/>
      <c r="I834" s="62"/>
      <c r="J834" s="62"/>
      <c r="K834" s="62"/>
      <c r="M834" s="63"/>
      <c r="N834" s="63"/>
      <c r="O834" s="64"/>
      <c r="P834" s="127"/>
      <c r="W834" s="64"/>
      <c r="X834" s="64"/>
    </row>
    <row r="835" spans="1:24" s="59" customFormat="1" x14ac:dyDescent="0.25">
      <c r="A835" s="77"/>
      <c r="D835" s="60"/>
      <c r="E835" s="61"/>
      <c r="F835" s="61"/>
      <c r="G835" s="60"/>
      <c r="H835" s="62"/>
      <c r="I835" s="62"/>
      <c r="J835" s="62"/>
      <c r="K835" s="62"/>
      <c r="M835" s="63"/>
      <c r="N835" s="63"/>
      <c r="O835" s="64"/>
      <c r="P835" s="127"/>
      <c r="W835" s="64"/>
      <c r="X835" s="64"/>
    </row>
    <row r="836" spans="1:24" s="59" customFormat="1" x14ac:dyDescent="0.25">
      <c r="A836" s="77"/>
      <c r="D836" s="60"/>
      <c r="E836" s="61"/>
      <c r="F836" s="61"/>
      <c r="G836" s="60"/>
      <c r="H836" s="62"/>
      <c r="I836" s="62"/>
      <c r="J836" s="62"/>
      <c r="K836" s="62"/>
      <c r="M836" s="63"/>
      <c r="N836" s="63"/>
      <c r="O836" s="64"/>
      <c r="P836" s="127"/>
      <c r="W836" s="64"/>
      <c r="X836" s="64"/>
    </row>
    <row r="837" spans="1:24" s="59" customFormat="1" x14ac:dyDescent="0.25">
      <c r="A837" s="77"/>
      <c r="D837" s="60"/>
      <c r="E837" s="61"/>
      <c r="F837" s="61"/>
      <c r="G837" s="60"/>
      <c r="H837" s="62"/>
      <c r="I837" s="62"/>
      <c r="J837" s="62"/>
      <c r="K837" s="62"/>
      <c r="M837" s="63"/>
      <c r="N837" s="63"/>
      <c r="O837" s="64"/>
      <c r="P837" s="127"/>
      <c r="W837" s="64"/>
      <c r="X837" s="64"/>
    </row>
    <row r="838" spans="1:24" s="59" customFormat="1" x14ac:dyDescent="0.25">
      <c r="A838" s="77"/>
      <c r="D838" s="60"/>
      <c r="E838" s="61"/>
      <c r="F838" s="61"/>
      <c r="G838" s="60"/>
      <c r="H838" s="62"/>
      <c r="I838" s="62"/>
      <c r="J838" s="62"/>
      <c r="K838" s="62"/>
      <c r="M838" s="63"/>
      <c r="N838" s="63"/>
      <c r="O838" s="64"/>
      <c r="P838" s="127"/>
      <c r="W838" s="64"/>
      <c r="X838" s="64"/>
    </row>
    <row r="839" spans="1:24" s="59" customFormat="1" x14ac:dyDescent="0.25">
      <c r="A839" s="77"/>
      <c r="D839" s="60"/>
      <c r="E839" s="61"/>
      <c r="F839" s="61"/>
      <c r="G839" s="60"/>
      <c r="H839" s="62"/>
      <c r="I839" s="62"/>
      <c r="J839" s="62"/>
      <c r="K839" s="62"/>
      <c r="M839" s="63"/>
      <c r="N839" s="63"/>
      <c r="O839" s="64"/>
      <c r="P839" s="127"/>
      <c r="W839" s="64"/>
      <c r="X839" s="64"/>
    </row>
    <row r="840" spans="1:24" s="59" customFormat="1" x14ac:dyDescent="0.25">
      <c r="A840" s="77"/>
      <c r="D840" s="60"/>
      <c r="E840" s="61"/>
      <c r="F840" s="61"/>
      <c r="G840" s="60"/>
      <c r="H840" s="62"/>
      <c r="I840" s="62"/>
      <c r="J840" s="62"/>
      <c r="K840" s="62"/>
      <c r="M840" s="63"/>
      <c r="N840" s="63"/>
      <c r="O840" s="64"/>
      <c r="P840" s="127"/>
      <c r="W840" s="64"/>
      <c r="X840" s="64"/>
    </row>
    <row r="841" spans="1:24" s="59" customFormat="1" x14ac:dyDescent="0.25">
      <c r="A841" s="77"/>
      <c r="D841" s="60"/>
      <c r="E841" s="61"/>
      <c r="F841" s="61"/>
      <c r="G841" s="60"/>
      <c r="H841" s="62"/>
      <c r="I841" s="62"/>
      <c r="J841" s="62"/>
      <c r="K841" s="62"/>
      <c r="M841" s="63"/>
      <c r="N841" s="63"/>
      <c r="O841" s="64"/>
      <c r="P841" s="127"/>
      <c r="W841" s="64"/>
      <c r="X841" s="64"/>
    </row>
    <row r="842" spans="1:24" s="59" customFormat="1" x14ac:dyDescent="0.25">
      <c r="A842" s="77"/>
      <c r="D842" s="60"/>
      <c r="E842" s="61"/>
      <c r="F842" s="61"/>
      <c r="G842" s="60"/>
      <c r="H842" s="62"/>
      <c r="I842" s="62"/>
      <c r="J842" s="62"/>
      <c r="K842" s="62"/>
      <c r="M842" s="63"/>
      <c r="N842" s="63"/>
      <c r="O842" s="64"/>
      <c r="P842" s="127"/>
      <c r="W842" s="64"/>
      <c r="X842" s="64"/>
    </row>
    <row r="843" spans="1:24" s="59" customFormat="1" x14ac:dyDescent="0.25">
      <c r="A843" s="77"/>
      <c r="D843" s="60"/>
      <c r="E843" s="61"/>
      <c r="F843" s="61"/>
      <c r="G843" s="60"/>
      <c r="H843" s="62"/>
      <c r="I843" s="62"/>
      <c r="J843" s="62"/>
      <c r="K843" s="62"/>
      <c r="M843" s="63"/>
      <c r="N843" s="63"/>
      <c r="O843" s="64"/>
      <c r="P843" s="127"/>
      <c r="W843" s="64"/>
      <c r="X843" s="64"/>
    </row>
    <row r="844" spans="1:24" s="59" customFormat="1" x14ac:dyDescent="0.25">
      <c r="A844" s="77"/>
      <c r="D844" s="60"/>
      <c r="E844" s="61"/>
      <c r="F844" s="61"/>
      <c r="G844" s="60"/>
      <c r="H844" s="62"/>
      <c r="I844" s="62"/>
      <c r="J844" s="62"/>
      <c r="K844" s="62"/>
      <c r="M844" s="63"/>
      <c r="N844" s="63"/>
      <c r="O844" s="64"/>
      <c r="P844" s="127"/>
      <c r="W844" s="64"/>
      <c r="X844" s="64"/>
    </row>
    <row r="845" spans="1:24" s="59" customFormat="1" x14ac:dyDescent="0.25">
      <c r="A845" s="77"/>
      <c r="D845" s="60"/>
      <c r="E845" s="61"/>
      <c r="F845" s="61"/>
      <c r="G845" s="60"/>
      <c r="H845" s="62"/>
      <c r="I845" s="62"/>
      <c r="J845" s="62"/>
      <c r="K845" s="62"/>
      <c r="M845" s="63"/>
      <c r="N845" s="63"/>
      <c r="O845" s="64"/>
      <c r="P845" s="127"/>
      <c r="W845" s="64"/>
      <c r="X845" s="64"/>
    </row>
    <row r="846" spans="1:24" s="59" customFormat="1" x14ac:dyDescent="0.25">
      <c r="A846" s="77"/>
      <c r="D846" s="60"/>
      <c r="E846" s="61"/>
      <c r="F846" s="61"/>
      <c r="G846" s="60"/>
      <c r="H846" s="62"/>
      <c r="I846" s="62"/>
      <c r="J846" s="62"/>
      <c r="K846" s="62"/>
      <c r="M846" s="63"/>
      <c r="N846" s="63"/>
      <c r="O846" s="64"/>
      <c r="P846" s="127"/>
      <c r="W846" s="64"/>
      <c r="X846" s="64"/>
    </row>
    <row r="847" spans="1:24" s="59" customFormat="1" x14ac:dyDescent="0.25">
      <c r="A847" s="77"/>
      <c r="D847" s="60"/>
      <c r="E847" s="61"/>
      <c r="F847" s="61"/>
      <c r="G847" s="60"/>
      <c r="H847" s="62"/>
      <c r="I847" s="62"/>
      <c r="J847" s="62"/>
      <c r="K847" s="62"/>
      <c r="M847" s="63"/>
      <c r="N847" s="63"/>
      <c r="O847" s="64"/>
      <c r="P847" s="127"/>
      <c r="W847" s="64"/>
      <c r="X847" s="64"/>
    </row>
    <row r="848" spans="1:24" s="59" customFormat="1" x14ac:dyDescent="0.25">
      <c r="A848" s="77"/>
      <c r="D848" s="60"/>
      <c r="E848" s="61"/>
      <c r="F848" s="61"/>
      <c r="G848" s="60"/>
      <c r="H848" s="62"/>
      <c r="I848" s="62"/>
      <c r="J848" s="62"/>
      <c r="K848" s="62"/>
      <c r="M848" s="63"/>
      <c r="N848" s="63"/>
      <c r="O848" s="64"/>
      <c r="P848" s="127"/>
      <c r="W848" s="64"/>
      <c r="X848" s="64"/>
    </row>
    <row r="849" spans="1:24" s="59" customFormat="1" x14ac:dyDescent="0.25">
      <c r="A849" s="77"/>
      <c r="D849" s="60"/>
      <c r="E849" s="61"/>
      <c r="F849" s="61"/>
      <c r="G849" s="60"/>
      <c r="H849" s="62"/>
      <c r="I849" s="62"/>
      <c r="J849" s="62"/>
      <c r="K849" s="62"/>
      <c r="M849" s="63"/>
      <c r="N849" s="63"/>
      <c r="O849" s="64"/>
      <c r="P849" s="127"/>
      <c r="W849" s="64"/>
      <c r="X849" s="64"/>
    </row>
    <row r="850" spans="1:24" s="59" customFormat="1" x14ac:dyDescent="0.25">
      <c r="A850" s="77"/>
      <c r="D850" s="60"/>
      <c r="E850" s="61"/>
      <c r="F850" s="61"/>
      <c r="G850" s="60"/>
      <c r="H850" s="62"/>
      <c r="I850" s="62"/>
      <c r="J850" s="62"/>
      <c r="K850" s="62"/>
      <c r="M850" s="63"/>
      <c r="N850" s="63"/>
      <c r="O850" s="64"/>
      <c r="P850" s="127"/>
      <c r="W850" s="64"/>
      <c r="X850" s="64"/>
    </row>
    <row r="851" spans="1:24" s="59" customFormat="1" x14ac:dyDescent="0.25">
      <c r="A851" s="77"/>
      <c r="D851" s="60"/>
      <c r="E851" s="61"/>
      <c r="F851" s="61"/>
      <c r="G851" s="60"/>
      <c r="H851" s="62"/>
      <c r="I851" s="62"/>
      <c r="J851" s="62"/>
      <c r="K851" s="62"/>
      <c r="M851" s="63"/>
      <c r="N851" s="63"/>
      <c r="O851" s="64"/>
      <c r="P851" s="127"/>
      <c r="W851" s="64"/>
      <c r="X851" s="64"/>
    </row>
    <row r="852" spans="1:24" s="59" customFormat="1" x14ac:dyDescent="0.25">
      <c r="A852" s="77"/>
      <c r="D852" s="60"/>
      <c r="E852" s="60"/>
      <c r="F852" s="60"/>
      <c r="G852" s="60"/>
      <c r="H852" s="62"/>
      <c r="I852" s="62"/>
      <c r="J852" s="62"/>
      <c r="K852" s="62"/>
      <c r="M852" s="63"/>
      <c r="N852" s="63"/>
      <c r="O852" s="64"/>
      <c r="P852" s="127"/>
      <c r="W852" s="64"/>
      <c r="X852" s="64"/>
    </row>
    <row r="853" spans="1:24" s="59" customFormat="1" x14ac:dyDescent="0.25">
      <c r="A853" s="77"/>
      <c r="D853" s="60"/>
      <c r="E853" s="60"/>
      <c r="F853" s="60"/>
      <c r="G853" s="60"/>
      <c r="H853" s="62"/>
      <c r="I853" s="62"/>
      <c r="J853" s="62"/>
      <c r="K853" s="62"/>
      <c r="M853" s="63"/>
      <c r="N853" s="63"/>
      <c r="O853" s="64"/>
      <c r="P853" s="127"/>
      <c r="W853" s="64"/>
      <c r="X853" s="64"/>
    </row>
    <row r="854" spans="1:24" s="59" customFormat="1" x14ac:dyDescent="0.25">
      <c r="A854" s="77"/>
      <c r="D854" s="60"/>
      <c r="E854" s="60"/>
      <c r="F854" s="60"/>
      <c r="G854" s="60"/>
      <c r="H854" s="62"/>
      <c r="I854" s="62"/>
      <c r="J854" s="62"/>
      <c r="K854" s="62"/>
      <c r="M854" s="63"/>
      <c r="N854" s="63"/>
      <c r="O854" s="64"/>
      <c r="P854" s="127"/>
      <c r="W854" s="64"/>
      <c r="X854" s="64"/>
    </row>
    <row r="855" spans="1:24" s="59" customFormat="1" x14ac:dyDescent="0.25">
      <c r="A855" s="77"/>
      <c r="D855" s="60"/>
      <c r="E855" s="60"/>
      <c r="F855" s="60"/>
      <c r="G855" s="60"/>
      <c r="H855" s="62"/>
      <c r="I855" s="62"/>
      <c r="J855" s="62"/>
      <c r="K855" s="62"/>
      <c r="M855" s="63"/>
      <c r="N855" s="63"/>
      <c r="O855" s="64"/>
      <c r="P855" s="127"/>
      <c r="W855" s="64"/>
      <c r="X855" s="64"/>
    </row>
    <row r="856" spans="1:24" s="59" customFormat="1" x14ac:dyDescent="0.25">
      <c r="A856" s="77"/>
      <c r="D856" s="60"/>
      <c r="E856" s="60"/>
      <c r="F856" s="60"/>
      <c r="G856" s="60"/>
      <c r="H856" s="62"/>
      <c r="I856" s="62"/>
      <c r="J856" s="62"/>
      <c r="K856" s="62"/>
      <c r="M856" s="63"/>
      <c r="N856" s="63"/>
      <c r="O856" s="64"/>
      <c r="P856" s="127"/>
      <c r="W856" s="64"/>
      <c r="X856" s="64"/>
    </row>
    <row r="857" spans="1:24" s="59" customFormat="1" x14ac:dyDescent="0.25">
      <c r="A857" s="77"/>
      <c r="D857" s="60"/>
      <c r="E857" s="60"/>
      <c r="F857" s="60"/>
      <c r="G857" s="60"/>
      <c r="H857" s="62"/>
      <c r="I857" s="62"/>
      <c r="J857" s="62"/>
      <c r="K857" s="62"/>
      <c r="M857" s="63"/>
      <c r="N857" s="63"/>
      <c r="O857" s="64"/>
      <c r="P857" s="127"/>
      <c r="W857" s="64"/>
      <c r="X857" s="64"/>
    </row>
    <row r="858" spans="1:24" s="59" customFormat="1" x14ac:dyDescent="0.25">
      <c r="A858" s="77"/>
      <c r="D858" s="60"/>
      <c r="E858" s="60"/>
      <c r="F858" s="60"/>
      <c r="G858" s="60"/>
      <c r="H858" s="62"/>
      <c r="I858" s="62"/>
      <c r="J858" s="62"/>
      <c r="K858" s="62"/>
      <c r="M858" s="63"/>
      <c r="N858" s="63"/>
      <c r="O858" s="64"/>
      <c r="P858" s="127"/>
      <c r="W858" s="64"/>
      <c r="X858" s="64"/>
    </row>
    <row r="859" spans="1:24" s="59" customFormat="1" x14ac:dyDescent="0.25">
      <c r="A859" s="77"/>
      <c r="D859" s="60"/>
      <c r="E859" s="60"/>
      <c r="F859" s="60"/>
      <c r="G859" s="60"/>
      <c r="H859" s="62"/>
      <c r="I859" s="62"/>
      <c r="J859" s="62"/>
      <c r="K859" s="62"/>
      <c r="M859" s="63"/>
      <c r="N859" s="63"/>
      <c r="O859" s="64"/>
      <c r="P859" s="127"/>
      <c r="W859" s="64"/>
      <c r="X859" s="64"/>
    </row>
    <row r="860" spans="1:24" s="59" customFormat="1" x14ac:dyDescent="0.25">
      <c r="A860" s="77"/>
      <c r="D860" s="60"/>
      <c r="E860" s="60"/>
      <c r="F860" s="60"/>
      <c r="G860" s="60"/>
      <c r="H860" s="62"/>
      <c r="I860" s="62"/>
      <c r="J860" s="62"/>
      <c r="K860" s="62"/>
      <c r="M860" s="63"/>
      <c r="N860" s="63"/>
      <c r="O860" s="64"/>
      <c r="P860" s="127"/>
      <c r="W860" s="64"/>
      <c r="X860" s="64"/>
    </row>
    <row r="861" spans="1:24" s="59" customFormat="1" x14ac:dyDescent="0.25">
      <c r="A861" s="77"/>
      <c r="D861" s="60"/>
      <c r="E861" s="60"/>
      <c r="F861" s="60"/>
      <c r="G861" s="60"/>
      <c r="H861" s="62"/>
      <c r="I861" s="62"/>
      <c r="J861" s="62"/>
      <c r="K861" s="62"/>
      <c r="M861" s="63"/>
      <c r="N861" s="63"/>
      <c r="O861" s="64"/>
      <c r="P861" s="127"/>
      <c r="W861" s="64"/>
      <c r="X861" s="64"/>
    </row>
    <row r="862" spans="1:24" s="59" customFormat="1" x14ac:dyDescent="0.25">
      <c r="A862" s="77"/>
      <c r="D862" s="60"/>
      <c r="E862" s="60"/>
      <c r="F862" s="60"/>
      <c r="G862" s="60"/>
      <c r="H862" s="62"/>
      <c r="I862" s="62"/>
      <c r="J862" s="62"/>
      <c r="K862" s="62"/>
      <c r="M862" s="63"/>
      <c r="N862" s="63"/>
      <c r="O862" s="64"/>
      <c r="P862" s="127"/>
      <c r="W862" s="64"/>
      <c r="X862" s="64"/>
    </row>
    <row r="863" spans="1:24" s="59" customFormat="1" x14ac:dyDescent="0.25">
      <c r="A863" s="77"/>
      <c r="D863" s="60"/>
      <c r="E863" s="60"/>
      <c r="F863" s="60"/>
      <c r="G863" s="60"/>
      <c r="H863" s="62"/>
      <c r="I863" s="62"/>
      <c r="J863" s="62"/>
      <c r="K863" s="62"/>
      <c r="M863" s="63"/>
      <c r="N863" s="63"/>
      <c r="O863" s="64"/>
      <c r="P863" s="127"/>
      <c r="W863" s="64"/>
      <c r="X863" s="64"/>
    </row>
    <row r="864" spans="1:24" s="59" customFormat="1" x14ac:dyDescent="0.25">
      <c r="A864" s="77"/>
      <c r="D864" s="60"/>
      <c r="E864" s="60"/>
      <c r="F864" s="60"/>
      <c r="G864" s="60"/>
      <c r="H864" s="62"/>
      <c r="I864" s="62"/>
      <c r="J864" s="62"/>
      <c r="K864" s="62"/>
      <c r="M864" s="63"/>
      <c r="N864" s="63"/>
      <c r="O864" s="64"/>
      <c r="P864" s="127"/>
      <c r="W864" s="64"/>
      <c r="X864" s="64"/>
    </row>
    <row r="865" spans="1:24" s="59" customFormat="1" x14ac:dyDescent="0.25">
      <c r="A865" s="77"/>
      <c r="D865" s="60"/>
      <c r="E865" s="60"/>
      <c r="F865" s="60"/>
      <c r="G865" s="60"/>
      <c r="H865" s="62"/>
      <c r="I865" s="62"/>
      <c r="J865" s="62"/>
      <c r="K865" s="62"/>
      <c r="M865" s="63"/>
      <c r="N865" s="63"/>
      <c r="O865" s="64"/>
      <c r="P865" s="127"/>
      <c r="W865" s="64"/>
      <c r="X865" s="64"/>
    </row>
    <row r="866" spans="1:24" s="59" customFormat="1" x14ac:dyDescent="0.25">
      <c r="A866" s="77"/>
      <c r="D866" s="60"/>
      <c r="E866" s="60"/>
      <c r="F866" s="60"/>
      <c r="G866" s="60"/>
      <c r="H866" s="62"/>
      <c r="I866" s="62"/>
      <c r="J866" s="62"/>
      <c r="K866" s="62"/>
      <c r="M866" s="63"/>
      <c r="N866" s="63"/>
      <c r="O866" s="64"/>
      <c r="P866" s="127"/>
      <c r="W866" s="64"/>
      <c r="X866" s="64"/>
    </row>
    <row r="867" spans="1:24" s="59" customFormat="1" x14ac:dyDescent="0.25">
      <c r="A867" s="77"/>
      <c r="D867" s="60"/>
      <c r="E867" s="60"/>
      <c r="F867" s="60"/>
      <c r="G867" s="60"/>
      <c r="H867" s="62"/>
      <c r="I867" s="62"/>
      <c r="J867" s="62"/>
      <c r="K867" s="62"/>
      <c r="M867" s="63"/>
      <c r="N867" s="63"/>
      <c r="O867" s="64"/>
      <c r="P867" s="127"/>
      <c r="W867" s="64"/>
      <c r="X867" s="64"/>
    </row>
    <row r="868" spans="1:24" s="59" customFormat="1" x14ac:dyDescent="0.25">
      <c r="A868" s="77"/>
      <c r="D868" s="60"/>
      <c r="E868" s="60"/>
      <c r="F868" s="60"/>
      <c r="G868" s="60"/>
      <c r="H868" s="62"/>
      <c r="I868" s="62"/>
      <c r="J868" s="62"/>
      <c r="K868" s="62"/>
      <c r="M868" s="63"/>
      <c r="N868" s="63"/>
      <c r="O868" s="64"/>
      <c r="P868" s="127"/>
      <c r="W868" s="64"/>
      <c r="X868" s="64"/>
    </row>
    <row r="869" spans="1:24" s="59" customFormat="1" x14ac:dyDescent="0.25">
      <c r="A869" s="77"/>
      <c r="D869" s="60"/>
      <c r="E869" s="60"/>
      <c r="F869" s="60"/>
      <c r="G869" s="60"/>
      <c r="H869" s="62"/>
      <c r="I869" s="62"/>
      <c r="J869" s="62"/>
      <c r="K869" s="62"/>
      <c r="M869" s="63"/>
      <c r="N869" s="63"/>
      <c r="O869" s="64"/>
      <c r="P869" s="127"/>
      <c r="W869" s="64"/>
      <c r="X869" s="64"/>
    </row>
    <row r="870" spans="1:24" s="59" customFormat="1" x14ac:dyDescent="0.25">
      <c r="A870" s="77"/>
      <c r="D870" s="60"/>
      <c r="E870" s="60"/>
      <c r="F870" s="60"/>
      <c r="G870" s="60"/>
      <c r="H870" s="62"/>
      <c r="I870" s="62"/>
      <c r="J870" s="62"/>
      <c r="K870" s="62"/>
      <c r="M870" s="63"/>
      <c r="N870" s="63"/>
      <c r="O870" s="64"/>
      <c r="P870" s="127"/>
      <c r="W870" s="64"/>
      <c r="X870" s="64"/>
    </row>
    <row r="871" spans="1:24" s="59" customFormat="1" x14ac:dyDescent="0.25">
      <c r="A871" s="77"/>
      <c r="D871" s="60"/>
      <c r="E871" s="60"/>
      <c r="F871" s="60"/>
      <c r="G871" s="60"/>
      <c r="H871" s="62"/>
      <c r="I871" s="62"/>
      <c r="J871" s="62"/>
      <c r="K871" s="62"/>
      <c r="M871" s="63"/>
      <c r="N871" s="63"/>
      <c r="O871" s="64"/>
      <c r="P871" s="127"/>
      <c r="W871" s="64"/>
      <c r="X871" s="64"/>
    </row>
    <row r="872" spans="1:24" s="59" customFormat="1" x14ac:dyDescent="0.25">
      <c r="A872" s="77"/>
      <c r="D872" s="60"/>
      <c r="E872" s="60"/>
      <c r="F872" s="60"/>
      <c r="G872" s="60"/>
      <c r="H872" s="62"/>
      <c r="I872" s="62"/>
      <c r="J872" s="62"/>
      <c r="K872" s="62"/>
      <c r="M872" s="63"/>
      <c r="N872" s="63"/>
      <c r="O872" s="64"/>
      <c r="P872" s="127"/>
      <c r="W872" s="64"/>
      <c r="X872" s="64"/>
    </row>
    <row r="873" spans="1:24" s="59" customFormat="1" x14ac:dyDescent="0.25">
      <c r="A873" s="77"/>
      <c r="D873" s="60"/>
      <c r="E873" s="60"/>
      <c r="F873" s="60"/>
      <c r="G873" s="60"/>
      <c r="H873" s="62"/>
      <c r="I873" s="62"/>
      <c r="J873" s="62"/>
      <c r="K873" s="62"/>
      <c r="M873" s="63"/>
      <c r="N873" s="63"/>
      <c r="O873" s="64"/>
      <c r="P873" s="127"/>
      <c r="W873" s="64"/>
      <c r="X873" s="64"/>
    </row>
    <row r="874" spans="1:24" s="59" customFormat="1" x14ac:dyDescent="0.25">
      <c r="A874" s="77"/>
      <c r="D874" s="60"/>
      <c r="E874" s="60"/>
      <c r="F874" s="60"/>
      <c r="G874" s="60"/>
      <c r="H874" s="62"/>
      <c r="I874" s="62"/>
      <c r="J874" s="62"/>
      <c r="K874" s="62"/>
      <c r="M874" s="63"/>
      <c r="N874" s="63"/>
      <c r="O874" s="64"/>
      <c r="P874" s="127"/>
      <c r="W874" s="64"/>
      <c r="X874" s="64"/>
    </row>
    <row r="875" spans="1:24" s="59" customFormat="1" x14ac:dyDescent="0.25">
      <c r="A875" s="77"/>
      <c r="D875" s="60"/>
      <c r="E875" s="60"/>
      <c r="F875" s="60"/>
      <c r="G875" s="60"/>
      <c r="H875" s="62"/>
      <c r="I875" s="62"/>
      <c r="J875" s="62"/>
      <c r="K875" s="62"/>
      <c r="M875" s="63"/>
      <c r="N875" s="63"/>
      <c r="O875" s="64"/>
      <c r="P875" s="127"/>
      <c r="W875" s="64"/>
      <c r="X875" s="64"/>
    </row>
    <row r="876" spans="1:24" s="59" customFormat="1" x14ac:dyDescent="0.25">
      <c r="A876" s="77"/>
      <c r="D876" s="60"/>
      <c r="E876" s="60"/>
      <c r="F876" s="60"/>
      <c r="G876" s="60"/>
      <c r="H876" s="62"/>
      <c r="I876" s="62"/>
      <c r="J876" s="62"/>
      <c r="K876" s="62"/>
      <c r="M876" s="63"/>
      <c r="N876" s="63"/>
      <c r="O876" s="64"/>
      <c r="P876" s="127"/>
      <c r="W876" s="64"/>
      <c r="X876" s="64"/>
    </row>
    <row r="877" spans="1:24" s="59" customFormat="1" x14ac:dyDescent="0.25">
      <c r="A877" s="77"/>
      <c r="D877" s="60"/>
      <c r="E877" s="60"/>
      <c r="F877" s="60"/>
      <c r="G877" s="60"/>
      <c r="H877" s="62"/>
      <c r="I877" s="62"/>
      <c r="J877" s="62"/>
      <c r="K877" s="62"/>
      <c r="M877" s="63"/>
      <c r="N877" s="63"/>
      <c r="O877" s="64"/>
      <c r="P877" s="127"/>
      <c r="W877" s="64"/>
      <c r="X877" s="64"/>
    </row>
    <row r="878" spans="1:24" s="59" customFormat="1" x14ac:dyDescent="0.25">
      <c r="A878" s="77"/>
      <c r="D878" s="60"/>
      <c r="E878" s="60"/>
      <c r="F878" s="60"/>
      <c r="G878" s="60"/>
      <c r="H878" s="62"/>
      <c r="I878" s="62"/>
      <c r="J878" s="62"/>
      <c r="K878" s="62"/>
      <c r="M878" s="63"/>
      <c r="N878" s="63"/>
      <c r="O878" s="64"/>
      <c r="P878" s="127"/>
      <c r="W878" s="64"/>
      <c r="X878" s="64"/>
    </row>
    <row r="879" spans="1:24" s="59" customFormat="1" x14ac:dyDescent="0.25">
      <c r="A879" s="77"/>
      <c r="D879" s="60"/>
      <c r="E879" s="60"/>
      <c r="F879" s="60"/>
      <c r="G879" s="60"/>
      <c r="H879" s="62"/>
      <c r="I879" s="62"/>
      <c r="J879" s="62"/>
      <c r="K879" s="62"/>
      <c r="M879" s="63"/>
      <c r="N879" s="63"/>
      <c r="O879" s="64"/>
      <c r="P879" s="127"/>
      <c r="W879" s="64"/>
      <c r="X879" s="64"/>
    </row>
    <row r="880" spans="1:24" s="59" customFormat="1" x14ac:dyDescent="0.25">
      <c r="A880" s="77"/>
      <c r="D880" s="60"/>
      <c r="E880" s="60"/>
      <c r="F880" s="60"/>
      <c r="G880" s="60"/>
      <c r="H880" s="62"/>
      <c r="I880" s="62"/>
      <c r="J880" s="62"/>
      <c r="K880" s="62"/>
      <c r="M880" s="63"/>
      <c r="N880" s="63"/>
      <c r="O880" s="64"/>
      <c r="P880" s="127"/>
      <c r="W880" s="64"/>
      <c r="X880" s="64"/>
    </row>
    <row r="881" spans="1:24" s="59" customFormat="1" x14ac:dyDescent="0.25">
      <c r="A881" s="77"/>
      <c r="D881" s="60"/>
      <c r="E881" s="60"/>
      <c r="F881" s="60"/>
      <c r="G881" s="60"/>
      <c r="H881" s="62"/>
      <c r="I881" s="62"/>
      <c r="J881" s="62"/>
      <c r="K881" s="62"/>
      <c r="M881" s="63"/>
      <c r="N881" s="63"/>
      <c r="O881" s="64"/>
      <c r="P881" s="127"/>
      <c r="W881" s="64"/>
      <c r="X881" s="64"/>
    </row>
    <row r="882" spans="1:24" s="59" customFormat="1" x14ac:dyDescent="0.25">
      <c r="A882" s="77"/>
      <c r="D882" s="60"/>
      <c r="E882" s="60"/>
      <c r="F882" s="60"/>
      <c r="G882" s="60"/>
      <c r="H882" s="62"/>
      <c r="I882" s="62"/>
      <c r="J882" s="62"/>
      <c r="K882" s="62"/>
      <c r="M882" s="63"/>
      <c r="N882" s="63"/>
      <c r="O882" s="64"/>
      <c r="P882" s="127"/>
      <c r="W882" s="64"/>
      <c r="X882" s="64"/>
    </row>
    <row r="883" spans="1:24" s="59" customFormat="1" x14ac:dyDescent="0.25">
      <c r="A883" s="77"/>
      <c r="D883" s="60"/>
      <c r="E883" s="60"/>
      <c r="F883" s="60"/>
      <c r="G883" s="60"/>
      <c r="H883" s="62"/>
      <c r="I883" s="62"/>
      <c r="J883" s="62"/>
      <c r="K883" s="62"/>
      <c r="M883" s="63"/>
      <c r="N883" s="63"/>
      <c r="O883" s="64"/>
      <c r="P883" s="127"/>
      <c r="W883" s="64"/>
      <c r="X883" s="64"/>
    </row>
    <row r="884" spans="1:24" s="59" customFormat="1" x14ac:dyDescent="0.25">
      <c r="A884" s="77"/>
      <c r="D884" s="60"/>
      <c r="E884" s="60"/>
      <c r="F884" s="60"/>
      <c r="G884" s="60"/>
      <c r="H884" s="62"/>
      <c r="I884" s="62"/>
      <c r="J884" s="62"/>
      <c r="K884" s="62"/>
      <c r="M884" s="63"/>
      <c r="N884" s="63"/>
      <c r="O884" s="64"/>
      <c r="P884" s="127"/>
      <c r="W884" s="64"/>
      <c r="X884" s="64"/>
    </row>
    <row r="885" spans="1:24" s="59" customFormat="1" x14ac:dyDescent="0.25">
      <c r="A885" s="77"/>
      <c r="D885" s="60"/>
      <c r="E885" s="60"/>
      <c r="F885" s="60"/>
      <c r="G885" s="60"/>
      <c r="H885" s="62"/>
      <c r="I885" s="62"/>
      <c r="J885" s="62"/>
      <c r="K885" s="62"/>
      <c r="M885" s="63"/>
      <c r="N885" s="63"/>
      <c r="O885" s="64"/>
      <c r="P885" s="127"/>
      <c r="W885" s="64"/>
      <c r="X885" s="64"/>
    </row>
    <row r="886" spans="1:24" s="59" customFormat="1" x14ac:dyDescent="0.25">
      <c r="A886" s="77"/>
      <c r="D886" s="60"/>
      <c r="E886" s="60"/>
      <c r="F886" s="60"/>
      <c r="G886" s="60"/>
      <c r="H886" s="62"/>
      <c r="I886" s="62"/>
      <c r="J886" s="62"/>
      <c r="K886" s="62"/>
      <c r="M886" s="63"/>
      <c r="N886" s="63"/>
      <c r="O886" s="64"/>
      <c r="P886" s="127"/>
      <c r="W886" s="64"/>
      <c r="X886" s="64"/>
    </row>
    <row r="887" spans="1:24" s="59" customFormat="1" x14ac:dyDescent="0.25">
      <c r="A887" s="77"/>
      <c r="D887" s="60"/>
      <c r="E887" s="60"/>
      <c r="F887" s="60"/>
      <c r="G887" s="60"/>
      <c r="H887" s="62"/>
      <c r="I887" s="62"/>
      <c r="J887" s="62"/>
      <c r="K887" s="62"/>
      <c r="M887" s="63"/>
      <c r="N887" s="63"/>
      <c r="O887" s="64"/>
      <c r="P887" s="127"/>
      <c r="W887" s="64"/>
      <c r="X887" s="64"/>
    </row>
    <row r="888" spans="1:24" s="59" customFormat="1" x14ac:dyDescent="0.25">
      <c r="A888" s="77"/>
      <c r="D888" s="60"/>
      <c r="E888" s="60"/>
      <c r="F888" s="60"/>
      <c r="G888" s="60"/>
      <c r="H888" s="62"/>
      <c r="I888" s="62"/>
      <c r="J888" s="62"/>
      <c r="K888" s="62"/>
      <c r="M888" s="63"/>
      <c r="N888" s="63"/>
      <c r="O888" s="64"/>
      <c r="P888" s="127"/>
      <c r="W888" s="64"/>
      <c r="X888" s="64"/>
    </row>
    <row r="889" spans="1:24" s="59" customFormat="1" x14ac:dyDescent="0.25">
      <c r="A889" s="77"/>
      <c r="D889" s="60"/>
      <c r="E889" s="60"/>
      <c r="F889" s="60"/>
      <c r="G889" s="60"/>
      <c r="H889" s="62"/>
      <c r="I889" s="62"/>
      <c r="J889" s="62"/>
      <c r="K889" s="62"/>
      <c r="M889" s="63"/>
      <c r="N889" s="63"/>
      <c r="O889" s="64"/>
      <c r="P889" s="127"/>
      <c r="W889" s="64"/>
      <c r="X889" s="64"/>
    </row>
    <row r="890" spans="1:24" s="59" customFormat="1" x14ac:dyDescent="0.25">
      <c r="A890" s="77"/>
      <c r="D890" s="60"/>
      <c r="E890" s="60"/>
      <c r="F890" s="60"/>
      <c r="G890" s="60"/>
      <c r="H890" s="62"/>
      <c r="I890" s="62"/>
      <c r="J890" s="62"/>
      <c r="K890" s="62"/>
      <c r="M890" s="63"/>
      <c r="N890" s="63"/>
      <c r="O890" s="64"/>
      <c r="P890" s="127"/>
      <c r="W890" s="64"/>
      <c r="X890" s="64"/>
    </row>
    <row r="891" spans="1:24" s="59" customFormat="1" x14ac:dyDescent="0.25">
      <c r="A891" s="77"/>
      <c r="D891" s="60"/>
      <c r="E891" s="60"/>
      <c r="F891" s="60"/>
      <c r="G891" s="60"/>
      <c r="H891" s="62"/>
      <c r="I891" s="62"/>
      <c r="J891" s="62"/>
      <c r="K891" s="62"/>
      <c r="M891" s="63"/>
      <c r="N891" s="63"/>
      <c r="O891" s="64"/>
      <c r="P891" s="127"/>
      <c r="W891" s="64"/>
      <c r="X891" s="64"/>
    </row>
    <row r="892" spans="1:24" s="59" customFormat="1" x14ac:dyDescent="0.25">
      <c r="A892" s="77"/>
      <c r="D892" s="60"/>
      <c r="E892" s="60"/>
      <c r="F892" s="60"/>
      <c r="G892" s="60"/>
      <c r="H892" s="62"/>
      <c r="I892" s="62"/>
      <c r="J892" s="62"/>
      <c r="K892" s="62"/>
      <c r="M892" s="63"/>
      <c r="N892" s="63"/>
      <c r="O892" s="64"/>
      <c r="P892" s="127"/>
      <c r="W892" s="64"/>
      <c r="X892" s="64"/>
    </row>
    <row r="893" spans="1:24" s="59" customFormat="1" x14ac:dyDescent="0.25">
      <c r="A893" s="77"/>
      <c r="D893" s="60"/>
      <c r="E893" s="60"/>
      <c r="F893" s="60"/>
      <c r="G893" s="60"/>
      <c r="H893" s="62"/>
      <c r="I893" s="62"/>
      <c r="J893" s="62"/>
      <c r="K893" s="62"/>
      <c r="M893" s="63"/>
      <c r="N893" s="63"/>
      <c r="O893" s="64"/>
      <c r="P893" s="127"/>
      <c r="W893" s="64"/>
      <c r="X893" s="64"/>
    </row>
    <row r="894" spans="1:24" s="59" customFormat="1" x14ac:dyDescent="0.25">
      <c r="A894" s="77"/>
      <c r="D894" s="60"/>
      <c r="E894" s="60"/>
      <c r="F894" s="60"/>
      <c r="G894" s="60"/>
      <c r="H894" s="62"/>
      <c r="I894" s="62"/>
      <c r="J894" s="62"/>
      <c r="K894" s="62"/>
      <c r="M894" s="63"/>
      <c r="N894" s="63"/>
      <c r="O894" s="64"/>
      <c r="P894" s="127"/>
      <c r="W894" s="64"/>
      <c r="X894" s="64"/>
    </row>
    <row r="895" spans="1:24" s="59" customFormat="1" x14ac:dyDescent="0.25">
      <c r="A895" s="77"/>
      <c r="D895" s="60"/>
      <c r="E895" s="60"/>
      <c r="F895" s="60"/>
      <c r="G895" s="60"/>
      <c r="H895" s="62"/>
      <c r="I895" s="62"/>
      <c r="J895" s="62"/>
      <c r="K895" s="62"/>
      <c r="M895" s="63"/>
      <c r="N895" s="63"/>
      <c r="O895" s="64"/>
      <c r="P895" s="127"/>
      <c r="W895" s="64"/>
      <c r="X895" s="64"/>
    </row>
    <row r="896" spans="1:24" s="59" customFormat="1" x14ac:dyDescent="0.25">
      <c r="A896" s="77"/>
      <c r="D896" s="60"/>
      <c r="E896" s="60"/>
      <c r="F896" s="60"/>
      <c r="G896" s="60"/>
      <c r="H896" s="62"/>
      <c r="I896" s="62"/>
      <c r="J896" s="62"/>
      <c r="K896" s="62"/>
      <c r="M896" s="63"/>
      <c r="N896" s="63"/>
      <c r="O896" s="64"/>
      <c r="P896" s="127"/>
      <c r="W896" s="64"/>
      <c r="X896" s="64"/>
    </row>
    <row r="897" spans="1:24" s="59" customFormat="1" x14ac:dyDescent="0.25">
      <c r="A897" s="77"/>
      <c r="D897" s="60"/>
      <c r="E897" s="60"/>
      <c r="F897" s="60"/>
      <c r="G897" s="60"/>
      <c r="H897" s="62"/>
      <c r="I897" s="62"/>
      <c r="J897" s="62"/>
      <c r="K897" s="62"/>
      <c r="M897" s="63"/>
      <c r="N897" s="63"/>
      <c r="O897" s="64"/>
      <c r="P897" s="127"/>
      <c r="W897" s="64"/>
      <c r="X897" s="64"/>
    </row>
    <row r="898" spans="1:24" s="59" customFormat="1" x14ac:dyDescent="0.25">
      <c r="A898" s="77"/>
      <c r="D898" s="60"/>
      <c r="E898" s="60"/>
      <c r="F898" s="60"/>
      <c r="G898" s="60"/>
      <c r="H898" s="62"/>
      <c r="I898" s="62"/>
      <c r="J898" s="62"/>
      <c r="K898" s="62"/>
      <c r="M898" s="63"/>
      <c r="N898" s="63"/>
      <c r="O898" s="64"/>
      <c r="P898" s="127"/>
      <c r="W898" s="64"/>
      <c r="X898" s="64"/>
    </row>
    <row r="899" spans="1:24" s="59" customFormat="1" x14ac:dyDescent="0.25">
      <c r="A899" s="77"/>
      <c r="D899" s="60"/>
      <c r="E899" s="60"/>
      <c r="F899" s="60"/>
      <c r="G899" s="60"/>
      <c r="H899" s="62"/>
      <c r="I899" s="62"/>
      <c r="J899" s="62"/>
      <c r="K899" s="62"/>
      <c r="M899" s="63"/>
      <c r="N899" s="63"/>
      <c r="O899" s="64"/>
      <c r="P899" s="127"/>
      <c r="W899" s="64"/>
      <c r="X899" s="64"/>
    </row>
    <row r="900" spans="1:24" s="59" customFormat="1" x14ac:dyDescent="0.25">
      <c r="A900" s="77"/>
      <c r="D900" s="60"/>
      <c r="E900" s="60"/>
      <c r="F900" s="60"/>
      <c r="G900" s="60"/>
      <c r="H900" s="62"/>
      <c r="I900" s="62"/>
      <c r="J900" s="62"/>
      <c r="K900" s="62"/>
      <c r="M900" s="63"/>
      <c r="N900" s="63"/>
      <c r="O900" s="64"/>
      <c r="P900" s="127"/>
      <c r="W900" s="64"/>
      <c r="X900" s="64"/>
    </row>
    <row r="901" spans="1:24" s="59" customFormat="1" x14ac:dyDescent="0.25">
      <c r="A901" s="77"/>
      <c r="D901" s="60"/>
      <c r="E901" s="60"/>
      <c r="F901" s="60"/>
      <c r="G901" s="60"/>
      <c r="H901" s="62"/>
      <c r="I901" s="62"/>
      <c r="J901" s="62"/>
      <c r="K901" s="62"/>
      <c r="M901" s="63"/>
      <c r="N901" s="63"/>
      <c r="O901" s="64"/>
      <c r="P901" s="127"/>
      <c r="W901" s="64"/>
      <c r="X901" s="64"/>
    </row>
    <row r="902" spans="1:24" s="59" customFormat="1" x14ac:dyDescent="0.25">
      <c r="A902" s="77"/>
      <c r="D902" s="60"/>
      <c r="E902" s="60"/>
      <c r="F902" s="60"/>
      <c r="G902" s="60"/>
      <c r="H902" s="62"/>
      <c r="I902" s="62"/>
      <c r="J902" s="62"/>
      <c r="K902" s="62"/>
      <c r="M902" s="63"/>
      <c r="N902" s="63"/>
      <c r="O902" s="64"/>
      <c r="P902" s="127"/>
      <c r="W902" s="64"/>
      <c r="X902" s="64"/>
    </row>
    <row r="903" spans="1:24" s="59" customFormat="1" x14ac:dyDescent="0.25">
      <c r="A903" s="77"/>
      <c r="D903" s="60"/>
      <c r="E903" s="60"/>
      <c r="F903" s="60"/>
      <c r="G903" s="60"/>
      <c r="H903" s="62"/>
      <c r="I903" s="62"/>
      <c r="J903" s="62"/>
      <c r="K903" s="62"/>
      <c r="M903" s="63"/>
      <c r="N903" s="63"/>
      <c r="O903" s="64"/>
      <c r="P903" s="127"/>
      <c r="W903" s="64"/>
      <c r="X903" s="64"/>
    </row>
    <row r="904" spans="1:24" s="59" customFormat="1" x14ac:dyDescent="0.25">
      <c r="A904" s="77"/>
      <c r="D904" s="60"/>
      <c r="E904" s="60"/>
      <c r="F904" s="60"/>
      <c r="G904" s="60"/>
      <c r="H904" s="62"/>
      <c r="I904" s="62"/>
      <c r="J904" s="62"/>
      <c r="K904" s="62"/>
      <c r="M904" s="63"/>
      <c r="N904" s="63"/>
      <c r="O904" s="64"/>
      <c r="P904" s="127"/>
      <c r="W904" s="64"/>
      <c r="X904" s="64"/>
    </row>
    <row r="905" spans="1:24" s="59" customFormat="1" x14ac:dyDescent="0.25">
      <c r="A905" s="77"/>
      <c r="D905" s="60"/>
      <c r="E905" s="60"/>
      <c r="F905" s="60"/>
      <c r="G905" s="60"/>
      <c r="H905" s="62"/>
      <c r="I905" s="62"/>
      <c r="J905" s="62"/>
      <c r="K905" s="62"/>
      <c r="M905" s="63"/>
      <c r="N905" s="63"/>
      <c r="O905" s="64"/>
      <c r="P905" s="127"/>
      <c r="W905" s="64"/>
      <c r="X905" s="64"/>
    </row>
    <row r="906" spans="1:24" s="59" customFormat="1" x14ac:dyDescent="0.25">
      <c r="A906" s="77"/>
      <c r="D906" s="60"/>
      <c r="E906" s="60"/>
      <c r="F906" s="60"/>
      <c r="G906" s="60"/>
      <c r="H906" s="62"/>
      <c r="I906" s="62"/>
      <c r="J906" s="62"/>
      <c r="K906" s="62"/>
      <c r="M906" s="63"/>
      <c r="N906" s="63"/>
      <c r="O906" s="64"/>
      <c r="P906" s="127"/>
      <c r="W906" s="64"/>
      <c r="X906" s="64"/>
    </row>
    <row r="907" spans="1:24" s="59" customFormat="1" x14ac:dyDescent="0.25">
      <c r="A907" s="77"/>
      <c r="D907" s="60"/>
      <c r="E907" s="60"/>
      <c r="F907" s="60"/>
      <c r="G907" s="60"/>
      <c r="H907" s="62"/>
      <c r="I907" s="62"/>
      <c r="J907" s="62"/>
      <c r="K907" s="62"/>
      <c r="M907" s="63"/>
      <c r="N907" s="63"/>
      <c r="O907" s="64"/>
      <c r="P907" s="127"/>
      <c r="W907" s="64"/>
      <c r="X907" s="64"/>
    </row>
    <row r="908" spans="1:24" s="59" customFormat="1" x14ac:dyDescent="0.25">
      <c r="A908" s="77"/>
      <c r="D908" s="60"/>
      <c r="E908" s="60"/>
      <c r="F908" s="60"/>
      <c r="G908" s="60"/>
      <c r="H908" s="62"/>
      <c r="I908" s="62"/>
      <c r="J908" s="62"/>
      <c r="K908" s="62"/>
      <c r="M908" s="63"/>
      <c r="N908" s="63"/>
      <c r="O908" s="64"/>
      <c r="P908" s="127"/>
      <c r="W908" s="64"/>
      <c r="X908" s="64"/>
    </row>
    <row r="909" spans="1:24" s="59" customFormat="1" x14ac:dyDescent="0.25">
      <c r="A909" s="77"/>
      <c r="D909" s="60"/>
      <c r="E909" s="60"/>
      <c r="F909" s="60"/>
      <c r="G909" s="60"/>
      <c r="H909" s="62"/>
      <c r="I909" s="62"/>
      <c r="J909" s="62"/>
      <c r="K909" s="62"/>
      <c r="M909" s="63"/>
      <c r="N909" s="63"/>
      <c r="O909" s="64"/>
      <c r="P909" s="127"/>
      <c r="W909" s="64"/>
      <c r="X909" s="64"/>
    </row>
    <row r="910" spans="1:24" s="59" customFormat="1" x14ac:dyDescent="0.25">
      <c r="A910" s="77"/>
      <c r="D910" s="60"/>
      <c r="E910" s="60"/>
      <c r="F910" s="60"/>
      <c r="G910" s="60"/>
      <c r="H910" s="62"/>
      <c r="I910" s="62"/>
      <c r="J910" s="62"/>
      <c r="K910" s="62"/>
      <c r="M910" s="63"/>
      <c r="N910" s="63"/>
      <c r="O910" s="64"/>
      <c r="P910" s="127"/>
      <c r="W910" s="64"/>
      <c r="X910" s="64"/>
    </row>
    <row r="911" spans="1:24" s="59" customFormat="1" x14ac:dyDescent="0.25">
      <c r="A911" s="77"/>
      <c r="D911" s="60"/>
      <c r="E911" s="60"/>
      <c r="F911" s="60"/>
      <c r="G911" s="60"/>
      <c r="H911" s="62"/>
      <c r="I911" s="62"/>
      <c r="J911" s="62"/>
      <c r="K911" s="62"/>
      <c r="M911" s="63"/>
      <c r="N911" s="63"/>
      <c r="O911" s="64"/>
      <c r="P911" s="127"/>
      <c r="W911" s="64"/>
      <c r="X911" s="64"/>
    </row>
    <row r="912" spans="1:24" s="59" customFormat="1" x14ac:dyDescent="0.25">
      <c r="A912" s="77"/>
      <c r="D912" s="60"/>
      <c r="E912" s="60"/>
      <c r="F912" s="60"/>
      <c r="G912" s="60"/>
      <c r="H912" s="62"/>
      <c r="I912" s="62"/>
      <c r="J912" s="62"/>
      <c r="K912" s="62"/>
      <c r="M912" s="63"/>
      <c r="N912" s="63"/>
      <c r="O912" s="64"/>
      <c r="P912" s="127"/>
      <c r="W912" s="64"/>
      <c r="X912" s="64"/>
    </row>
    <row r="913" spans="1:24" s="59" customFormat="1" x14ac:dyDescent="0.25">
      <c r="A913" s="77"/>
      <c r="D913" s="60"/>
      <c r="E913" s="60"/>
      <c r="F913" s="60"/>
      <c r="G913" s="60"/>
      <c r="H913" s="62"/>
      <c r="I913" s="62"/>
      <c r="J913" s="62"/>
      <c r="K913" s="62"/>
      <c r="M913" s="63"/>
      <c r="N913" s="63"/>
      <c r="O913" s="64"/>
      <c r="P913" s="127"/>
      <c r="W913" s="64"/>
      <c r="X913" s="64"/>
    </row>
    <row r="914" spans="1:24" s="59" customFormat="1" x14ac:dyDescent="0.25">
      <c r="A914" s="77"/>
      <c r="D914" s="60"/>
      <c r="E914" s="60"/>
      <c r="F914" s="60"/>
      <c r="G914" s="60"/>
      <c r="H914" s="62"/>
      <c r="I914" s="62"/>
      <c r="J914" s="62"/>
      <c r="K914" s="62"/>
      <c r="M914" s="63"/>
      <c r="N914" s="63"/>
      <c r="O914" s="64"/>
      <c r="P914" s="127"/>
      <c r="W914" s="64"/>
      <c r="X914" s="64"/>
    </row>
    <row r="915" spans="1:24" s="59" customFormat="1" x14ac:dyDescent="0.25">
      <c r="A915" s="77"/>
      <c r="D915" s="60"/>
      <c r="E915" s="60"/>
      <c r="F915" s="60"/>
      <c r="G915" s="60"/>
      <c r="H915" s="62"/>
      <c r="I915" s="62"/>
      <c r="J915" s="62"/>
      <c r="K915" s="62"/>
      <c r="M915" s="63"/>
      <c r="N915" s="63"/>
      <c r="O915" s="64"/>
      <c r="P915" s="127"/>
      <c r="W915" s="64"/>
      <c r="X915" s="64"/>
    </row>
    <row r="916" spans="1:24" s="59" customFormat="1" x14ac:dyDescent="0.25">
      <c r="A916" s="77"/>
      <c r="D916" s="60"/>
      <c r="E916" s="60"/>
      <c r="F916" s="60"/>
      <c r="G916" s="60"/>
      <c r="H916" s="62"/>
      <c r="I916" s="62"/>
      <c r="J916" s="62"/>
      <c r="K916" s="62"/>
      <c r="M916" s="63"/>
      <c r="N916" s="63"/>
      <c r="O916" s="64"/>
      <c r="P916" s="127"/>
      <c r="W916" s="64"/>
      <c r="X916" s="64"/>
    </row>
    <row r="917" spans="1:24" s="59" customFormat="1" x14ac:dyDescent="0.25">
      <c r="A917" s="77"/>
      <c r="D917" s="60"/>
      <c r="E917" s="60"/>
      <c r="F917" s="60"/>
      <c r="G917" s="60"/>
      <c r="H917" s="62"/>
      <c r="I917" s="62"/>
      <c r="J917" s="62"/>
      <c r="K917" s="62"/>
      <c r="M917" s="63"/>
      <c r="N917" s="63"/>
      <c r="O917" s="64"/>
      <c r="P917" s="127"/>
      <c r="W917" s="64"/>
      <c r="X917" s="64"/>
    </row>
    <row r="918" spans="1:24" s="59" customFormat="1" x14ac:dyDescent="0.25">
      <c r="A918" s="77"/>
      <c r="D918" s="60"/>
      <c r="E918" s="60"/>
      <c r="F918" s="60"/>
      <c r="G918" s="60"/>
      <c r="H918" s="62"/>
      <c r="I918" s="62"/>
      <c r="J918" s="62"/>
      <c r="K918" s="62"/>
      <c r="M918" s="63"/>
      <c r="N918" s="63"/>
      <c r="O918" s="64"/>
      <c r="P918" s="127"/>
      <c r="W918" s="64"/>
      <c r="X918" s="64"/>
    </row>
    <row r="919" spans="1:24" s="59" customFormat="1" x14ac:dyDescent="0.25">
      <c r="A919" s="77"/>
      <c r="D919" s="60"/>
      <c r="E919" s="60"/>
      <c r="F919" s="60"/>
      <c r="G919" s="60"/>
      <c r="H919" s="62"/>
      <c r="I919" s="62"/>
      <c r="J919" s="62"/>
      <c r="K919" s="62"/>
      <c r="M919" s="63"/>
      <c r="N919" s="63"/>
      <c r="O919" s="64"/>
      <c r="P919" s="127"/>
      <c r="W919" s="64"/>
      <c r="X919" s="64"/>
    </row>
    <row r="920" spans="1:24" s="59" customFormat="1" x14ac:dyDescent="0.25">
      <c r="A920" s="77"/>
      <c r="D920" s="60"/>
      <c r="E920" s="60"/>
      <c r="F920" s="60"/>
      <c r="G920" s="60"/>
      <c r="H920" s="62"/>
      <c r="I920" s="62"/>
      <c r="J920" s="62"/>
      <c r="K920" s="62"/>
      <c r="M920" s="63"/>
      <c r="N920" s="63"/>
      <c r="O920" s="64"/>
      <c r="P920" s="127"/>
      <c r="W920" s="64"/>
      <c r="X920" s="64"/>
    </row>
    <row r="921" spans="1:24" s="59" customFormat="1" x14ac:dyDescent="0.25">
      <c r="A921" s="77"/>
      <c r="D921" s="60"/>
      <c r="E921" s="60"/>
      <c r="F921" s="60"/>
      <c r="G921" s="60"/>
      <c r="H921" s="62"/>
      <c r="I921" s="62"/>
      <c r="J921" s="62"/>
      <c r="K921" s="62"/>
      <c r="M921" s="63"/>
      <c r="N921" s="63"/>
      <c r="O921" s="64"/>
      <c r="P921" s="127"/>
      <c r="W921" s="64"/>
      <c r="X921" s="64"/>
    </row>
    <row r="922" spans="1:24" s="59" customFormat="1" x14ac:dyDescent="0.25">
      <c r="A922" s="77"/>
      <c r="D922" s="60"/>
      <c r="E922" s="60"/>
      <c r="F922" s="60"/>
      <c r="G922" s="60"/>
      <c r="H922" s="62"/>
      <c r="I922" s="62"/>
      <c r="J922" s="62"/>
      <c r="K922" s="62"/>
      <c r="M922" s="63"/>
      <c r="N922" s="63"/>
      <c r="O922" s="64"/>
      <c r="P922" s="127"/>
      <c r="W922" s="64"/>
      <c r="X922" s="64"/>
    </row>
    <row r="923" spans="1:24" s="59" customFormat="1" x14ac:dyDescent="0.25">
      <c r="A923" s="77"/>
      <c r="D923" s="60"/>
      <c r="E923" s="60"/>
      <c r="F923" s="60"/>
      <c r="G923" s="60"/>
      <c r="H923" s="62"/>
      <c r="I923" s="62"/>
      <c r="J923" s="62"/>
      <c r="K923" s="62"/>
      <c r="M923" s="63"/>
      <c r="N923" s="63"/>
      <c r="O923" s="64"/>
      <c r="P923" s="127"/>
      <c r="W923" s="64"/>
      <c r="X923" s="64"/>
    </row>
    <row r="924" spans="1:24" s="59" customFormat="1" x14ac:dyDescent="0.25">
      <c r="A924" s="77"/>
      <c r="D924" s="60"/>
      <c r="E924" s="60"/>
      <c r="F924" s="60"/>
      <c r="G924" s="60"/>
      <c r="H924" s="62"/>
      <c r="I924" s="62"/>
      <c r="J924" s="62"/>
      <c r="K924" s="62"/>
      <c r="M924" s="63"/>
      <c r="N924" s="63"/>
      <c r="O924" s="64"/>
      <c r="P924" s="127"/>
      <c r="W924" s="64"/>
      <c r="X924" s="64"/>
    </row>
    <row r="925" spans="1:24" s="59" customFormat="1" x14ac:dyDescent="0.25">
      <c r="A925" s="77"/>
      <c r="D925" s="60"/>
      <c r="E925" s="60"/>
      <c r="F925" s="60"/>
      <c r="G925" s="60"/>
      <c r="H925" s="62"/>
      <c r="I925" s="62"/>
      <c r="J925" s="62"/>
      <c r="K925" s="62"/>
      <c r="M925" s="63"/>
      <c r="N925" s="63"/>
      <c r="O925" s="64"/>
      <c r="P925" s="127"/>
      <c r="W925" s="64"/>
      <c r="X925" s="64"/>
    </row>
    <row r="926" spans="1:24" s="59" customFormat="1" x14ac:dyDescent="0.25">
      <c r="A926" s="77"/>
      <c r="D926" s="60"/>
      <c r="E926" s="60"/>
      <c r="F926" s="60"/>
      <c r="G926" s="60"/>
      <c r="H926" s="62"/>
      <c r="I926" s="62"/>
      <c r="J926" s="62"/>
      <c r="K926" s="62"/>
      <c r="M926" s="63"/>
      <c r="N926" s="63"/>
      <c r="O926" s="64"/>
      <c r="P926" s="127"/>
      <c r="W926" s="64"/>
      <c r="X926" s="64"/>
    </row>
    <row r="927" spans="1:24" s="59" customFormat="1" x14ac:dyDescent="0.25">
      <c r="A927" s="77"/>
      <c r="D927" s="60"/>
      <c r="E927" s="60"/>
      <c r="F927" s="60"/>
      <c r="G927" s="60"/>
      <c r="H927" s="62"/>
      <c r="I927" s="62"/>
      <c r="J927" s="62"/>
      <c r="K927" s="62"/>
      <c r="M927" s="63"/>
      <c r="N927" s="63"/>
      <c r="O927" s="64"/>
      <c r="P927" s="127"/>
      <c r="W927" s="64"/>
      <c r="X927" s="64"/>
    </row>
    <row r="928" spans="1:24" s="59" customFormat="1" x14ac:dyDescent="0.25">
      <c r="A928" s="77"/>
      <c r="D928" s="60"/>
      <c r="E928" s="60"/>
      <c r="F928" s="60"/>
      <c r="G928" s="60"/>
      <c r="H928" s="62"/>
      <c r="I928" s="62"/>
      <c r="J928" s="62"/>
      <c r="K928" s="62"/>
      <c r="M928" s="63"/>
      <c r="N928" s="63"/>
      <c r="O928" s="64"/>
      <c r="P928" s="127"/>
      <c r="W928" s="64"/>
      <c r="X928" s="64"/>
    </row>
    <row r="929" spans="1:24" s="59" customFormat="1" x14ac:dyDescent="0.25">
      <c r="A929" s="77"/>
      <c r="D929" s="60"/>
      <c r="E929" s="60"/>
      <c r="F929" s="60"/>
      <c r="G929" s="60"/>
      <c r="H929" s="62"/>
      <c r="I929" s="62"/>
      <c r="J929" s="62"/>
      <c r="K929" s="62"/>
      <c r="M929" s="63"/>
      <c r="N929" s="63"/>
      <c r="O929" s="64"/>
      <c r="P929" s="127"/>
      <c r="W929" s="64"/>
      <c r="X929" s="64"/>
    </row>
    <row r="930" spans="1:24" s="59" customFormat="1" x14ac:dyDescent="0.25">
      <c r="A930" s="77"/>
      <c r="D930" s="60"/>
      <c r="E930" s="60"/>
      <c r="F930" s="60"/>
      <c r="G930" s="60"/>
      <c r="H930" s="62"/>
      <c r="I930" s="62"/>
      <c r="J930" s="62"/>
      <c r="K930" s="62"/>
      <c r="M930" s="63"/>
      <c r="N930" s="63"/>
      <c r="O930" s="64"/>
      <c r="P930" s="127"/>
      <c r="W930" s="64"/>
      <c r="X930" s="64"/>
    </row>
    <row r="931" spans="1:24" s="59" customFormat="1" x14ac:dyDescent="0.25">
      <c r="A931" s="77"/>
      <c r="D931" s="60"/>
      <c r="E931" s="60"/>
      <c r="F931" s="60"/>
      <c r="G931" s="60"/>
      <c r="H931" s="62"/>
      <c r="I931" s="62"/>
      <c r="J931" s="62"/>
      <c r="K931" s="62"/>
      <c r="M931" s="63"/>
      <c r="N931" s="63"/>
      <c r="O931" s="64"/>
      <c r="P931" s="127"/>
      <c r="W931" s="64"/>
      <c r="X931" s="64"/>
    </row>
    <row r="932" spans="1:24" s="59" customFormat="1" x14ac:dyDescent="0.25">
      <c r="A932" s="77"/>
      <c r="D932" s="60"/>
      <c r="E932" s="60"/>
      <c r="F932" s="60"/>
      <c r="G932" s="60"/>
      <c r="H932" s="62"/>
      <c r="I932" s="62"/>
      <c r="J932" s="62"/>
      <c r="K932" s="62"/>
      <c r="M932" s="63"/>
      <c r="N932" s="63"/>
      <c r="O932" s="64"/>
      <c r="P932" s="127"/>
      <c r="W932" s="64"/>
      <c r="X932" s="64"/>
    </row>
    <row r="933" spans="1:24" s="59" customFormat="1" x14ac:dyDescent="0.25">
      <c r="A933" s="77"/>
      <c r="D933" s="60"/>
      <c r="E933" s="60"/>
      <c r="F933" s="60"/>
      <c r="G933" s="60"/>
      <c r="H933" s="62"/>
      <c r="I933" s="62"/>
      <c r="J933" s="62"/>
      <c r="K933" s="62"/>
      <c r="M933" s="63"/>
      <c r="N933" s="63"/>
      <c r="O933" s="64"/>
      <c r="P933" s="127"/>
      <c r="W933" s="64"/>
      <c r="X933" s="64"/>
    </row>
    <row r="934" spans="1:24" s="59" customFormat="1" x14ac:dyDescent="0.25">
      <c r="A934" s="77"/>
      <c r="D934" s="60"/>
      <c r="E934" s="60"/>
      <c r="F934" s="60"/>
      <c r="G934" s="60"/>
      <c r="H934" s="62"/>
      <c r="I934" s="62"/>
      <c r="J934" s="62"/>
      <c r="K934" s="62"/>
      <c r="M934" s="63"/>
      <c r="N934" s="63"/>
      <c r="O934" s="64"/>
      <c r="P934" s="127"/>
      <c r="W934" s="64"/>
      <c r="X934" s="64"/>
    </row>
    <row r="935" spans="1:24" s="59" customFormat="1" x14ac:dyDescent="0.25">
      <c r="A935" s="77"/>
      <c r="D935" s="60"/>
      <c r="E935" s="60"/>
      <c r="F935" s="60"/>
      <c r="G935" s="60"/>
      <c r="H935" s="62"/>
      <c r="I935" s="62"/>
      <c r="J935" s="62"/>
      <c r="K935" s="62"/>
      <c r="M935" s="63"/>
      <c r="N935" s="63"/>
      <c r="O935" s="64"/>
      <c r="P935" s="127"/>
      <c r="W935" s="64"/>
      <c r="X935" s="64"/>
    </row>
    <row r="936" spans="1:24" s="59" customFormat="1" x14ac:dyDescent="0.25">
      <c r="A936" s="77"/>
      <c r="D936" s="60"/>
      <c r="E936" s="60"/>
      <c r="F936" s="60"/>
      <c r="G936" s="60"/>
      <c r="H936" s="62"/>
      <c r="I936" s="62"/>
      <c r="J936" s="62"/>
      <c r="K936" s="62"/>
      <c r="M936" s="63"/>
      <c r="N936" s="63"/>
      <c r="O936" s="64"/>
      <c r="P936" s="127"/>
      <c r="W936" s="64"/>
      <c r="X936" s="64"/>
    </row>
    <row r="937" spans="1:24" s="59" customFormat="1" x14ac:dyDescent="0.25">
      <c r="A937" s="77"/>
      <c r="D937" s="60"/>
      <c r="E937" s="60"/>
      <c r="F937" s="60"/>
      <c r="G937" s="60"/>
      <c r="H937" s="62"/>
      <c r="I937" s="62"/>
      <c r="J937" s="62"/>
      <c r="K937" s="62"/>
      <c r="M937" s="63"/>
      <c r="N937" s="63"/>
      <c r="O937" s="64"/>
      <c r="P937" s="127"/>
      <c r="W937" s="64"/>
      <c r="X937" s="64"/>
    </row>
    <row r="938" spans="1:24" s="59" customFormat="1" x14ac:dyDescent="0.25">
      <c r="A938" s="77"/>
      <c r="D938" s="60"/>
      <c r="E938" s="60"/>
      <c r="F938" s="60"/>
      <c r="G938" s="60"/>
      <c r="H938" s="62"/>
      <c r="I938" s="62"/>
      <c r="J938" s="62"/>
      <c r="K938" s="62"/>
      <c r="M938" s="63"/>
      <c r="N938" s="63"/>
      <c r="O938" s="64"/>
      <c r="P938" s="127"/>
      <c r="W938" s="64"/>
      <c r="X938" s="64"/>
    </row>
    <row r="939" spans="1:24" s="59" customFormat="1" x14ac:dyDescent="0.25">
      <c r="A939" s="77"/>
      <c r="D939" s="60"/>
      <c r="E939" s="60"/>
      <c r="F939" s="60"/>
      <c r="G939" s="60"/>
      <c r="H939" s="62"/>
      <c r="I939" s="62"/>
      <c r="J939" s="62"/>
      <c r="K939" s="62"/>
      <c r="M939" s="63"/>
      <c r="N939" s="63"/>
      <c r="O939" s="64"/>
      <c r="P939" s="127"/>
      <c r="W939" s="64"/>
      <c r="X939" s="64"/>
    </row>
    <row r="940" spans="1:24" s="59" customFormat="1" x14ac:dyDescent="0.25">
      <c r="A940" s="77"/>
      <c r="D940" s="60"/>
      <c r="E940" s="60"/>
      <c r="F940" s="60"/>
      <c r="G940" s="60"/>
      <c r="H940" s="62"/>
      <c r="I940" s="62"/>
      <c r="J940" s="62"/>
      <c r="K940" s="62"/>
      <c r="M940" s="63"/>
      <c r="N940" s="63"/>
      <c r="O940" s="64"/>
      <c r="P940" s="127"/>
      <c r="W940" s="64"/>
      <c r="X940" s="64"/>
    </row>
    <row r="941" spans="1:24" s="59" customFormat="1" x14ac:dyDescent="0.25">
      <c r="A941" s="77"/>
      <c r="D941" s="60"/>
      <c r="E941" s="60"/>
      <c r="F941" s="60"/>
      <c r="G941" s="60"/>
      <c r="H941" s="62"/>
      <c r="I941" s="62"/>
      <c r="J941" s="62"/>
      <c r="K941" s="62"/>
      <c r="M941" s="63"/>
      <c r="N941" s="63"/>
      <c r="O941" s="64"/>
      <c r="P941" s="127"/>
      <c r="W941" s="64"/>
      <c r="X941" s="64"/>
    </row>
    <row r="942" spans="1:24" s="59" customFormat="1" x14ac:dyDescent="0.25">
      <c r="A942" s="77"/>
      <c r="D942" s="60"/>
      <c r="E942" s="60"/>
      <c r="F942" s="60"/>
      <c r="G942" s="60"/>
      <c r="H942" s="62"/>
      <c r="I942" s="62"/>
      <c r="J942" s="62"/>
      <c r="K942" s="62"/>
      <c r="M942" s="63"/>
      <c r="N942" s="63"/>
      <c r="O942" s="64"/>
      <c r="P942" s="127"/>
      <c r="W942" s="64"/>
      <c r="X942" s="64"/>
    </row>
    <row r="943" spans="1:24" s="59" customFormat="1" x14ac:dyDescent="0.25">
      <c r="A943" s="77"/>
      <c r="D943" s="60"/>
      <c r="E943" s="60"/>
      <c r="F943" s="60"/>
      <c r="G943" s="60"/>
      <c r="H943" s="62"/>
      <c r="I943" s="62"/>
      <c r="J943" s="62"/>
      <c r="K943" s="62"/>
      <c r="M943" s="63"/>
      <c r="N943" s="63"/>
      <c r="O943" s="64"/>
      <c r="P943" s="127"/>
      <c r="W943" s="64"/>
      <c r="X943" s="64"/>
    </row>
    <row r="944" spans="1:24" s="59" customFormat="1" x14ac:dyDescent="0.25">
      <c r="A944" s="77"/>
      <c r="D944" s="60"/>
      <c r="E944" s="60"/>
      <c r="F944" s="60"/>
      <c r="G944" s="60"/>
      <c r="H944" s="62"/>
      <c r="I944" s="62"/>
      <c r="J944" s="62"/>
      <c r="K944" s="62"/>
      <c r="M944" s="63"/>
      <c r="N944" s="63"/>
      <c r="O944" s="64"/>
      <c r="P944" s="127"/>
      <c r="W944" s="64"/>
      <c r="X944" s="64"/>
    </row>
    <row r="945" spans="1:24" s="59" customFormat="1" x14ac:dyDescent="0.25">
      <c r="A945" s="77"/>
      <c r="D945" s="60"/>
      <c r="E945" s="60"/>
      <c r="F945" s="60"/>
      <c r="G945" s="60"/>
      <c r="H945" s="62"/>
      <c r="I945" s="62"/>
      <c r="J945" s="62"/>
      <c r="K945" s="62"/>
      <c r="M945" s="63"/>
      <c r="N945" s="63"/>
      <c r="O945" s="64"/>
      <c r="P945" s="127"/>
      <c r="W945" s="64"/>
      <c r="X945" s="64"/>
    </row>
    <row r="946" spans="1:24" s="59" customFormat="1" x14ac:dyDescent="0.25">
      <c r="A946" s="77"/>
      <c r="D946" s="60"/>
      <c r="E946" s="60"/>
      <c r="F946" s="60"/>
      <c r="G946" s="60"/>
      <c r="H946" s="62"/>
      <c r="I946" s="62"/>
      <c r="J946" s="62"/>
      <c r="K946" s="62"/>
      <c r="M946" s="63"/>
      <c r="N946" s="63"/>
      <c r="O946" s="64"/>
      <c r="P946" s="127"/>
      <c r="W946" s="64"/>
      <c r="X946" s="64"/>
    </row>
    <row r="947" spans="1:24" s="59" customFormat="1" x14ac:dyDescent="0.25">
      <c r="A947" s="77"/>
      <c r="D947" s="60"/>
      <c r="E947" s="60"/>
      <c r="F947" s="60"/>
      <c r="G947" s="60"/>
      <c r="H947" s="62"/>
      <c r="I947" s="62"/>
      <c r="J947" s="62"/>
      <c r="K947" s="62"/>
      <c r="M947" s="63"/>
      <c r="N947" s="63"/>
      <c r="O947" s="64"/>
      <c r="P947" s="127"/>
      <c r="W947" s="64"/>
      <c r="X947" s="64"/>
    </row>
    <row r="948" spans="1:24" s="59" customFormat="1" x14ac:dyDescent="0.25">
      <c r="A948" s="77"/>
      <c r="D948" s="60"/>
      <c r="E948" s="60"/>
      <c r="F948" s="60"/>
      <c r="G948" s="60"/>
      <c r="H948" s="62"/>
      <c r="I948" s="62"/>
      <c r="J948" s="62"/>
      <c r="K948" s="62"/>
      <c r="M948" s="63"/>
      <c r="N948" s="63"/>
      <c r="O948" s="64"/>
      <c r="P948" s="127"/>
      <c r="W948" s="64"/>
      <c r="X948" s="64"/>
    </row>
    <row r="949" spans="1:24" s="59" customFormat="1" x14ac:dyDescent="0.25">
      <c r="A949" s="77"/>
      <c r="D949" s="60"/>
      <c r="E949" s="60"/>
      <c r="F949" s="60"/>
      <c r="G949" s="60"/>
      <c r="H949" s="62"/>
      <c r="I949" s="62"/>
      <c r="J949" s="62"/>
      <c r="K949" s="62"/>
      <c r="M949" s="63"/>
      <c r="N949" s="63"/>
      <c r="O949" s="64"/>
      <c r="P949" s="127"/>
      <c r="W949" s="64"/>
      <c r="X949" s="64"/>
    </row>
    <row r="950" spans="1:24" s="59" customFormat="1" x14ac:dyDescent="0.25">
      <c r="A950" s="77"/>
      <c r="D950" s="60"/>
      <c r="E950" s="60"/>
      <c r="F950" s="60"/>
      <c r="G950" s="60"/>
      <c r="H950" s="62"/>
      <c r="I950" s="62"/>
      <c r="J950" s="62"/>
      <c r="K950" s="62"/>
      <c r="M950" s="63"/>
      <c r="N950" s="63"/>
      <c r="O950" s="64"/>
      <c r="P950" s="127"/>
      <c r="W950" s="64"/>
      <c r="X950" s="64"/>
    </row>
    <row r="951" spans="1:24" s="59" customFormat="1" x14ac:dyDescent="0.25">
      <c r="A951" s="77"/>
      <c r="D951" s="60"/>
      <c r="E951" s="60"/>
      <c r="F951" s="60"/>
      <c r="G951" s="60"/>
      <c r="H951" s="62"/>
      <c r="I951" s="62"/>
      <c r="J951" s="62"/>
      <c r="K951" s="62"/>
      <c r="M951" s="63"/>
      <c r="N951" s="63"/>
      <c r="O951" s="64"/>
      <c r="P951" s="127"/>
      <c r="W951" s="64"/>
      <c r="X951" s="64"/>
    </row>
    <row r="952" spans="1:24" s="59" customFormat="1" x14ac:dyDescent="0.25">
      <c r="A952" s="77"/>
      <c r="D952" s="60"/>
      <c r="E952" s="60"/>
      <c r="F952" s="60"/>
      <c r="G952" s="60"/>
      <c r="H952" s="62"/>
      <c r="I952" s="62"/>
      <c r="J952" s="62"/>
      <c r="K952" s="62"/>
      <c r="M952" s="63"/>
      <c r="N952" s="63"/>
      <c r="O952" s="64"/>
      <c r="P952" s="127"/>
      <c r="W952" s="64"/>
      <c r="X952" s="64"/>
    </row>
    <row r="953" spans="1:24" s="59" customFormat="1" x14ac:dyDescent="0.25">
      <c r="A953" s="77"/>
      <c r="D953" s="60"/>
      <c r="E953" s="60"/>
      <c r="F953" s="60"/>
      <c r="G953" s="60"/>
      <c r="H953" s="62"/>
      <c r="I953" s="62"/>
      <c r="J953" s="62"/>
      <c r="K953" s="62"/>
      <c r="M953" s="63"/>
      <c r="N953" s="63"/>
      <c r="O953" s="64"/>
      <c r="P953" s="127"/>
      <c r="W953" s="64"/>
      <c r="X953" s="64"/>
    </row>
    <row r="954" spans="1:24" s="59" customFormat="1" x14ac:dyDescent="0.25">
      <c r="A954" s="77"/>
      <c r="D954" s="60"/>
      <c r="E954" s="60"/>
      <c r="F954" s="60"/>
      <c r="G954" s="60"/>
      <c r="H954" s="62"/>
      <c r="I954" s="62"/>
      <c r="J954" s="62"/>
      <c r="K954" s="62"/>
      <c r="M954" s="63"/>
      <c r="N954" s="63"/>
      <c r="O954" s="64"/>
      <c r="P954" s="127"/>
      <c r="W954" s="64"/>
      <c r="X954" s="64"/>
    </row>
    <row r="955" spans="1:24" s="59" customFormat="1" x14ac:dyDescent="0.25">
      <c r="A955" s="77"/>
      <c r="D955" s="60"/>
      <c r="E955" s="60"/>
      <c r="F955" s="60"/>
      <c r="G955" s="60"/>
      <c r="H955" s="62"/>
      <c r="I955" s="62"/>
      <c r="J955" s="62"/>
      <c r="K955" s="62"/>
      <c r="M955" s="63"/>
      <c r="N955" s="63"/>
      <c r="O955" s="64"/>
      <c r="P955" s="127"/>
      <c r="W955" s="64"/>
      <c r="X955" s="64"/>
    </row>
    <row r="956" spans="1:24" s="59" customFormat="1" x14ac:dyDescent="0.25">
      <c r="A956" s="77"/>
      <c r="D956" s="60"/>
      <c r="E956" s="60"/>
      <c r="F956" s="60"/>
      <c r="G956" s="60"/>
      <c r="H956" s="62"/>
      <c r="I956" s="62"/>
      <c r="J956" s="62"/>
      <c r="K956" s="62"/>
      <c r="M956" s="63"/>
      <c r="N956" s="63"/>
      <c r="O956" s="64"/>
      <c r="P956" s="127"/>
      <c r="W956" s="64"/>
      <c r="X956" s="64"/>
    </row>
    <row r="957" spans="1:24" s="59" customFormat="1" x14ac:dyDescent="0.25">
      <c r="A957" s="77"/>
      <c r="D957" s="60"/>
      <c r="E957" s="60"/>
      <c r="F957" s="60"/>
      <c r="G957" s="60"/>
      <c r="H957" s="62"/>
      <c r="I957" s="62"/>
      <c r="J957" s="62"/>
      <c r="K957" s="62"/>
      <c r="M957" s="63"/>
      <c r="N957" s="63"/>
      <c r="O957" s="64"/>
      <c r="P957" s="127"/>
      <c r="W957" s="64"/>
      <c r="X957" s="64"/>
    </row>
    <row r="958" spans="1:24" s="59" customFormat="1" x14ac:dyDescent="0.25">
      <c r="A958" s="77"/>
      <c r="D958" s="60"/>
      <c r="E958" s="60"/>
      <c r="F958" s="60"/>
      <c r="G958" s="60"/>
      <c r="H958" s="62"/>
      <c r="I958" s="62"/>
      <c r="J958" s="62"/>
      <c r="K958" s="62"/>
      <c r="M958" s="63"/>
      <c r="N958" s="63"/>
      <c r="O958" s="64"/>
      <c r="P958" s="127"/>
      <c r="W958" s="64"/>
      <c r="X958" s="64"/>
    </row>
    <row r="959" spans="1:24" s="59" customFormat="1" x14ac:dyDescent="0.25">
      <c r="A959" s="77"/>
      <c r="D959" s="60"/>
      <c r="E959" s="60"/>
      <c r="F959" s="60"/>
      <c r="G959" s="60"/>
      <c r="H959" s="62"/>
      <c r="I959" s="62"/>
      <c r="J959" s="62"/>
      <c r="K959" s="62"/>
      <c r="M959" s="63"/>
      <c r="N959" s="63"/>
      <c r="O959" s="64"/>
      <c r="P959" s="127"/>
      <c r="W959" s="64"/>
      <c r="X959" s="64"/>
    </row>
    <row r="960" spans="1:24" s="59" customFormat="1" x14ac:dyDescent="0.25">
      <c r="A960" s="77"/>
      <c r="D960" s="60"/>
      <c r="E960" s="60"/>
      <c r="F960" s="60"/>
      <c r="G960" s="60"/>
      <c r="H960" s="62"/>
      <c r="I960" s="62"/>
      <c r="J960" s="62"/>
      <c r="K960" s="62"/>
      <c r="M960" s="63"/>
      <c r="N960" s="63"/>
      <c r="O960" s="64"/>
      <c r="P960" s="127"/>
      <c r="W960" s="64"/>
      <c r="X960" s="64"/>
    </row>
    <row r="961" spans="1:24" s="59" customFormat="1" x14ac:dyDescent="0.25">
      <c r="A961" s="77"/>
      <c r="D961" s="60"/>
      <c r="E961" s="60"/>
      <c r="F961" s="60"/>
      <c r="G961" s="60"/>
      <c r="H961" s="62"/>
      <c r="I961" s="62"/>
      <c r="J961" s="62"/>
      <c r="K961" s="62"/>
      <c r="M961" s="63"/>
      <c r="N961" s="63"/>
      <c r="O961" s="64"/>
      <c r="P961" s="127"/>
      <c r="W961" s="64"/>
      <c r="X961" s="64"/>
    </row>
    <row r="962" spans="1:24" s="59" customFormat="1" x14ac:dyDescent="0.25">
      <c r="A962" s="77"/>
      <c r="D962" s="60"/>
      <c r="E962" s="60"/>
      <c r="F962" s="60"/>
      <c r="G962" s="60"/>
      <c r="H962" s="62"/>
      <c r="I962" s="62"/>
      <c r="J962" s="62"/>
      <c r="K962" s="62"/>
      <c r="M962" s="63"/>
      <c r="N962" s="63"/>
      <c r="O962" s="64"/>
      <c r="P962" s="127"/>
      <c r="W962" s="64"/>
      <c r="X962" s="64"/>
    </row>
    <row r="963" spans="1:24" s="59" customFormat="1" x14ac:dyDescent="0.25">
      <c r="A963" s="77"/>
      <c r="D963" s="60"/>
      <c r="E963" s="60"/>
      <c r="F963" s="60"/>
      <c r="G963" s="60"/>
      <c r="H963" s="62"/>
      <c r="I963" s="62"/>
      <c r="J963" s="62"/>
      <c r="K963" s="62"/>
      <c r="M963" s="63"/>
      <c r="N963" s="63"/>
      <c r="O963" s="64"/>
      <c r="P963" s="127"/>
      <c r="W963" s="64"/>
      <c r="X963" s="64"/>
    </row>
    <row r="964" spans="1:24" s="59" customFormat="1" x14ac:dyDescent="0.25">
      <c r="A964" s="77"/>
      <c r="D964" s="60"/>
      <c r="E964" s="60"/>
      <c r="F964" s="60"/>
      <c r="G964" s="60"/>
      <c r="H964" s="62"/>
      <c r="I964" s="62"/>
      <c r="J964" s="62"/>
      <c r="K964" s="62"/>
      <c r="M964" s="63"/>
      <c r="N964" s="63"/>
      <c r="O964" s="64"/>
      <c r="P964" s="127"/>
      <c r="W964" s="64"/>
      <c r="X964" s="64"/>
    </row>
    <row r="965" spans="1:24" s="59" customFormat="1" x14ac:dyDescent="0.25">
      <c r="A965" s="77"/>
      <c r="D965" s="60"/>
      <c r="E965" s="60"/>
      <c r="F965" s="60"/>
      <c r="G965" s="60"/>
      <c r="H965" s="62"/>
      <c r="I965" s="62"/>
      <c r="J965" s="62"/>
      <c r="K965" s="62"/>
      <c r="M965" s="63"/>
      <c r="N965" s="63"/>
      <c r="O965" s="64"/>
      <c r="P965" s="127"/>
      <c r="W965" s="64"/>
      <c r="X965" s="64"/>
    </row>
    <row r="966" spans="1:24" s="59" customFormat="1" x14ac:dyDescent="0.25">
      <c r="A966" s="77"/>
      <c r="D966" s="60"/>
      <c r="E966" s="60"/>
      <c r="F966" s="60"/>
      <c r="G966" s="60"/>
      <c r="H966" s="62"/>
      <c r="I966" s="62"/>
      <c r="J966" s="62"/>
      <c r="K966" s="62"/>
      <c r="M966" s="63"/>
      <c r="N966" s="63"/>
      <c r="O966" s="64"/>
      <c r="P966" s="127"/>
      <c r="W966" s="64"/>
      <c r="X966" s="64"/>
    </row>
    <row r="967" spans="1:24" s="59" customFormat="1" x14ac:dyDescent="0.25">
      <c r="A967" s="77"/>
      <c r="D967" s="60"/>
      <c r="E967" s="60"/>
      <c r="F967" s="60"/>
      <c r="G967" s="60"/>
      <c r="H967" s="62"/>
      <c r="I967" s="62"/>
      <c r="J967" s="62"/>
      <c r="K967" s="62"/>
      <c r="M967" s="63"/>
      <c r="N967" s="63"/>
      <c r="O967" s="64"/>
      <c r="P967" s="127"/>
      <c r="W967" s="64"/>
      <c r="X967" s="64"/>
    </row>
    <row r="968" spans="1:24" s="59" customFormat="1" x14ac:dyDescent="0.25">
      <c r="A968" s="77"/>
      <c r="D968" s="60"/>
      <c r="E968" s="60"/>
      <c r="F968" s="60"/>
      <c r="G968" s="60"/>
      <c r="H968" s="62"/>
      <c r="I968" s="62"/>
      <c r="J968" s="62"/>
      <c r="K968" s="62"/>
      <c r="M968" s="63"/>
      <c r="N968" s="63"/>
      <c r="O968" s="64"/>
      <c r="P968" s="127"/>
      <c r="W968" s="64"/>
      <c r="X968" s="64"/>
    </row>
    <row r="969" spans="1:24" s="59" customFormat="1" x14ac:dyDescent="0.25">
      <c r="A969" s="77"/>
      <c r="D969" s="60"/>
      <c r="E969" s="60"/>
      <c r="F969" s="60"/>
      <c r="G969" s="60"/>
      <c r="H969" s="62"/>
      <c r="I969" s="62"/>
      <c r="J969" s="62"/>
      <c r="K969" s="62"/>
      <c r="M969" s="63"/>
      <c r="N969" s="63"/>
      <c r="O969" s="64"/>
      <c r="P969" s="127"/>
      <c r="W969" s="64"/>
      <c r="X969" s="64"/>
    </row>
    <row r="970" spans="1:24" s="59" customFormat="1" x14ac:dyDescent="0.25">
      <c r="A970" s="77"/>
      <c r="D970" s="60"/>
      <c r="E970" s="60"/>
      <c r="F970" s="60"/>
      <c r="G970" s="60"/>
      <c r="H970" s="62"/>
      <c r="I970" s="62"/>
      <c r="J970" s="62"/>
      <c r="K970" s="62"/>
      <c r="M970" s="63"/>
      <c r="N970" s="63"/>
      <c r="O970" s="64"/>
      <c r="P970" s="127"/>
      <c r="W970" s="64"/>
      <c r="X970" s="64"/>
    </row>
    <row r="971" spans="1:24" s="59" customFormat="1" x14ac:dyDescent="0.25">
      <c r="A971" s="77"/>
      <c r="D971" s="60"/>
      <c r="E971" s="60"/>
      <c r="F971" s="60"/>
      <c r="G971" s="60"/>
      <c r="H971" s="62"/>
      <c r="I971" s="62"/>
      <c r="J971" s="62"/>
      <c r="K971" s="62"/>
      <c r="M971" s="63"/>
      <c r="N971" s="63"/>
      <c r="O971" s="64"/>
      <c r="P971" s="127"/>
      <c r="W971" s="64"/>
      <c r="X971" s="64"/>
    </row>
    <row r="972" spans="1:24" s="59" customFormat="1" x14ac:dyDescent="0.25">
      <c r="A972" s="77"/>
      <c r="D972" s="60"/>
      <c r="E972" s="60"/>
      <c r="F972" s="60"/>
      <c r="G972" s="60"/>
      <c r="H972" s="62"/>
      <c r="I972" s="62"/>
      <c r="J972" s="62"/>
      <c r="K972" s="62"/>
      <c r="M972" s="63"/>
      <c r="N972" s="63"/>
      <c r="O972" s="64"/>
      <c r="P972" s="127"/>
      <c r="W972" s="64"/>
      <c r="X972" s="64"/>
    </row>
    <row r="973" spans="1:24" s="59" customFormat="1" x14ac:dyDescent="0.25">
      <c r="A973" s="77"/>
      <c r="D973" s="60"/>
      <c r="E973" s="60"/>
      <c r="F973" s="60"/>
      <c r="G973" s="60"/>
      <c r="H973" s="62"/>
      <c r="I973" s="62"/>
      <c r="J973" s="62"/>
      <c r="K973" s="62"/>
      <c r="M973" s="63"/>
      <c r="N973" s="63"/>
      <c r="O973" s="64"/>
      <c r="P973" s="127"/>
      <c r="W973" s="64"/>
      <c r="X973" s="64"/>
    </row>
    <row r="974" spans="1:24" s="59" customFormat="1" x14ac:dyDescent="0.25">
      <c r="A974" s="77"/>
      <c r="D974" s="60"/>
      <c r="E974" s="60"/>
      <c r="F974" s="60"/>
      <c r="G974" s="60"/>
      <c r="H974" s="62"/>
      <c r="I974" s="62"/>
      <c r="J974" s="62"/>
      <c r="K974" s="62"/>
      <c r="M974" s="63"/>
      <c r="N974" s="63"/>
      <c r="O974" s="64"/>
      <c r="P974" s="127"/>
      <c r="W974" s="64"/>
      <c r="X974" s="64"/>
    </row>
    <row r="975" spans="1:24" s="59" customFormat="1" x14ac:dyDescent="0.25">
      <c r="A975" s="77"/>
      <c r="D975" s="60"/>
      <c r="E975" s="60"/>
      <c r="F975" s="60"/>
      <c r="G975" s="60"/>
      <c r="H975" s="62"/>
      <c r="I975" s="62"/>
      <c r="J975" s="62"/>
      <c r="K975" s="62"/>
      <c r="M975" s="63"/>
      <c r="N975" s="63"/>
      <c r="O975" s="64"/>
      <c r="P975" s="127"/>
      <c r="W975" s="64"/>
      <c r="X975" s="64"/>
    </row>
    <row r="976" spans="1:24" s="59" customFormat="1" x14ac:dyDescent="0.25">
      <c r="A976" s="77"/>
      <c r="D976" s="60"/>
      <c r="E976" s="60"/>
      <c r="F976" s="60"/>
      <c r="G976" s="60"/>
      <c r="H976" s="62"/>
      <c r="I976" s="62"/>
      <c r="J976" s="62"/>
      <c r="K976" s="62"/>
      <c r="M976" s="63"/>
      <c r="N976" s="63"/>
      <c r="O976" s="64"/>
      <c r="P976" s="127"/>
      <c r="W976" s="64"/>
      <c r="X976" s="64"/>
    </row>
    <row r="977" spans="1:24" s="59" customFormat="1" x14ac:dyDescent="0.25">
      <c r="A977" s="77"/>
      <c r="D977" s="60"/>
      <c r="E977" s="60"/>
      <c r="F977" s="60"/>
      <c r="G977" s="60"/>
      <c r="H977" s="62"/>
      <c r="I977" s="62"/>
      <c r="J977" s="62"/>
      <c r="K977" s="62"/>
      <c r="M977" s="63"/>
      <c r="N977" s="63"/>
      <c r="O977" s="64"/>
      <c r="P977" s="127"/>
      <c r="W977" s="64"/>
      <c r="X977" s="64"/>
    </row>
    <row r="978" spans="1:24" s="59" customFormat="1" x14ac:dyDescent="0.25">
      <c r="A978" s="77"/>
      <c r="D978" s="60"/>
      <c r="E978" s="60"/>
      <c r="F978" s="60"/>
      <c r="G978" s="60"/>
      <c r="H978" s="62"/>
      <c r="I978" s="62"/>
      <c r="J978" s="62"/>
      <c r="K978" s="62"/>
      <c r="M978" s="63"/>
      <c r="N978" s="63"/>
      <c r="O978" s="64"/>
      <c r="P978" s="127"/>
      <c r="W978" s="64"/>
      <c r="X978" s="64"/>
    </row>
    <row r="979" spans="1:24" s="59" customFormat="1" x14ac:dyDescent="0.25">
      <c r="A979" s="77"/>
      <c r="D979" s="60"/>
      <c r="E979" s="60"/>
      <c r="F979" s="60"/>
      <c r="G979" s="60"/>
      <c r="H979" s="62"/>
      <c r="I979" s="62"/>
      <c r="J979" s="62"/>
      <c r="K979" s="62"/>
      <c r="M979" s="63"/>
      <c r="N979" s="63"/>
      <c r="O979" s="64"/>
      <c r="P979" s="127"/>
      <c r="W979" s="64"/>
      <c r="X979" s="64"/>
    </row>
    <row r="980" spans="1:24" s="59" customFormat="1" x14ac:dyDescent="0.25">
      <c r="A980" s="77"/>
      <c r="D980" s="60"/>
      <c r="E980" s="60"/>
      <c r="F980" s="60"/>
      <c r="G980" s="60"/>
      <c r="H980" s="62"/>
      <c r="I980" s="62"/>
      <c r="J980" s="62"/>
      <c r="K980" s="62"/>
      <c r="M980" s="63"/>
      <c r="N980" s="63"/>
      <c r="O980" s="64"/>
      <c r="P980" s="127"/>
      <c r="W980" s="64"/>
      <c r="X980" s="64"/>
    </row>
    <row r="981" spans="1:24" s="59" customFormat="1" x14ac:dyDescent="0.25">
      <c r="A981" s="77"/>
      <c r="D981" s="60"/>
      <c r="E981" s="60"/>
      <c r="F981" s="60"/>
      <c r="G981" s="60"/>
      <c r="H981" s="62"/>
      <c r="I981" s="62"/>
      <c r="J981" s="62"/>
      <c r="K981" s="62"/>
      <c r="M981" s="63"/>
      <c r="N981" s="63"/>
      <c r="O981" s="64"/>
      <c r="P981" s="127"/>
      <c r="W981" s="64"/>
      <c r="X981" s="64"/>
    </row>
    <row r="982" spans="1:24" s="59" customFormat="1" x14ac:dyDescent="0.25">
      <c r="A982" s="77"/>
      <c r="D982" s="60"/>
      <c r="E982" s="60"/>
      <c r="F982" s="60"/>
      <c r="G982" s="60"/>
      <c r="H982" s="62"/>
      <c r="I982" s="62"/>
      <c r="J982" s="62"/>
      <c r="K982" s="62"/>
      <c r="M982" s="63"/>
      <c r="N982" s="63"/>
      <c r="O982" s="64"/>
      <c r="P982" s="127"/>
      <c r="W982" s="64"/>
      <c r="X982" s="64"/>
    </row>
    <row r="983" spans="1:24" s="59" customFormat="1" x14ac:dyDescent="0.25">
      <c r="A983" s="77"/>
      <c r="D983" s="60"/>
      <c r="E983" s="60"/>
      <c r="F983" s="60"/>
      <c r="G983" s="60"/>
      <c r="H983" s="62"/>
      <c r="I983" s="62"/>
      <c r="J983" s="62"/>
      <c r="K983" s="62"/>
      <c r="M983" s="63"/>
      <c r="N983" s="63"/>
      <c r="O983" s="64"/>
      <c r="P983" s="127"/>
      <c r="W983" s="64"/>
      <c r="X983" s="64"/>
    </row>
    <row r="984" spans="1:24" s="59" customFormat="1" x14ac:dyDescent="0.25">
      <c r="A984" s="77"/>
      <c r="D984" s="60"/>
      <c r="E984" s="60"/>
      <c r="F984" s="60"/>
      <c r="G984" s="60"/>
      <c r="H984" s="62"/>
      <c r="I984" s="62"/>
      <c r="J984" s="62"/>
      <c r="K984" s="62"/>
      <c r="M984" s="63"/>
      <c r="N984" s="63"/>
      <c r="O984" s="64"/>
      <c r="P984" s="127"/>
      <c r="W984" s="64"/>
      <c r="X984" s="64"/>
    </row>
    <row r="985" spans="1:24" s="59" customFormat="1" x14ac:dyDescent="0.25">
      <c r="A985" s="77"/>
      <c r="D985" s="60"/>
      <c r="E985" s="60"/>
      <c r="F985" s="60"/>
      <c r="G985" s="60"/>
      <c r="H985" s="62"/>
      <c r="I985" s="62"/>
      <c r="J985" s="62"/>
      <c r="K985" s="62"/>
      <c r="M985" s="63"/>
      <c r="N985" s="63"/>
      <c r="O985" s="64"/>
      <c r="P985" s="127"/>
      <c r="W985" s="64"/>
      <c r="X985" s="64"/>
    </row>
    <row r="986" spans="1:24" s="59" customFormat="1" x14ac:dyDescent="0.25">
      <c r="A986" s="77"/>
      <c r="D986" s="60"/>
      <c r="E986" s="60"/>
      <c r="F986" s="60"/>
      <c r="G986" s="60"/>
      <c r="H986" s="62"/>
      <c r="I986" s="62"/>
      <c r="J986" s="62"/>
      <c r="K986" s="62"/>
      <c r="M986" s="63"/>
      <c r="N986" s="63"/>
      <c r="O986" s="64"/>
      <c r="P986" s="127"/>
      <c r="W986" s="64"/>
      <c r="X986" s="64"/>
    </row>
    <row r="987" spans="1:24" s="59" customFormat="1" x14ac:dyDescent="0.25">
      <c r="A987" s="77"/>
      <c r="D987" s="60"/>
      <c r="E987" s="60"/>
      <c r="F987" s="60"/>
      <c r="G987" s="60"/>
      <c r="H987" s="62"/>
      <c r="I987" s="62"/>
      <c r="J987" s="62"/>
      <c r="K987" s="62"/>
      <c r="M987" s="63"/>
      <c r="N987" s="63"/>
      <c r="O987" s="64"/>
      <c r="P987" s="127"/>
      <c r="W987" s="64"/>
      <c r="X987" s="64"/>
    </row>
    <row r="988" spans="1:24" s="59" customFormat="1" x14ac:dyDescent="0.25">
      <c r="A988" s="77"/>
      <c r="D988" s="60"/>
      <c r="E988" s="60"/>
      <c r="F988" s="60"/>
      <c r="G988" s="60"/>
      <c r="H988" s="62"/>
      <c r="I988" s="62"/>
      <c r="J988" s="62"/>
      <c r="K988" s="62"/>
      <c r="M988" s="63"/>
      <c r="N988" s="63"/>
      <c r="O988" s="64"/>
      <c r="P988" s="127"/>
      <c r="W988" s="64"/>
      <c r="X988" s="64"/>
    </row>
    <row r="989" spans="1:24" s="59" customFormat="1" x14ac:dyDescent="0.25">
      <c r="A989" s="77"/>
      <c r="D989" s="60"/>
      <c r="E989" s="60"/>
      <c r="F989" s="60"/>
      <c r="G989" s="60"/>
      <c r="H989" s="62"/>
      <c r="I989" s="62"/>
      <c r="J989" s="62"/>
      <c r="K989" s="62"/>
      <c r="M989" s="63"/>
      <c r="N989" s="63"/>
      <c r="O989" s="64"/>
      <c r="P989" s="127"/>
      <c r="W989" s="64"/>
      <c r="X989" s="64"/>
    </row>
    <row r="990" spans="1:24" s="59" customFormat="1" x14ac:dyDescent="0.25">
      <c r="A990" s="77"/>
      <c r="D990" s="60"/>
      <c r="E990" s="60"/>
      <c r="F990" s="60"/>
      <c r="G990" s="60"/>
      <c r="H990" s="62"/>
      <c r="I990" s="62"/>
      <c r="J990" s="62"/>
      <c r="K990" s="62"/>
      <c r="M990" s="63"/>
      <c r="N990" s="63"/>
      <c r="O990" s="64"/>
      <c r="P990" s="127"/>
      <c r="W990" s="64"/>
      <c r="X990" s="64"/>
    </row>
    <row r="991" spans="1:24" s="59" customFormat="1" x14ac:dyDescent="0.25">
      <c r="A991" s="77"/>
      <c r="D991" s="60"/>
      <c r="E991" s="60"/>
      <c r="F991" s="60"/>
      <c r="G991" s="60"/>
      <c r="H991" s="62"/>
      <c r="I991" s="62"/>
      <c r="J991" s="62"/>
      <c r="K991" s="62"/>
      <c r="M991" s="63"/>
      <c r="N991" s="63"/>
      <c r="O991" s="64"/>
      <c r="P991" s="127"/>
      <c r="W991" s="64"/>
      <c r="X991" s="64"/>
    </row>
    <row r="992" spans="1:24" s="59" customFormat="1" x14ac:dyDescent="0.25">
      <c r="A992" s="77"/>
      <c r="D992" s="60"/>
      <c r="E992" s="60"/>
      <c r="F992" s="60"/>
      <c r="G992" s="60"/>
      <c r="H992" s="62"/>
      <c r="I992" s="62"/>
      <c r="J992" s="62"/>
      <c r="K992" s="62"/>
      <c r="M992" s="63"/>
      <c r="N992" s="63"/>
      <c r="O992" s="64"/>
      <c r="P992" s="127"/>
      <c r="W992" s="64"/>
      <c r="X992" s="64"/>
    </row>
    <row r="993" spans="1:24" s="59" customFormat="1" x14ac:dyDescent="0.25">
      <c r="A993" s="77"/>
      <c r="D993" s="60"/>
      <c r="E993" s="60"/>
      <c r="F993" s="60"/>
      <c r="G993" s="60"/>
      <c r="H993" s="62"/>
      <c r="I993" s="62"/>
      <c r="J993" s="62"/>
      <c r="K993" s="62"/>
      <c r="M993" s="63"/>
      <c r="N993" s="63"/>
      <c r="O993" s="64"/>
      <c r="P993" s="127"/>
      <c r="W993" s="64"/>
      <c r="X993" s="64"/>
    </row>
    <row r="994" spans="1:24" s="59" customFormat="1" x14ac:dyDescent="0.25">
      <c r="A994" s="77"/>
      <c r="D994" s="60"/>
      <c r="E994" s="60"/>
      <c r="F994" s="60"/>
      <c r="G994" s="60"/>
      <c r="H994" s="62"/>
      <c r="I994" s="62"/>
      <c r="J994" s="62"/>
      <c r="K994" s="62"/>
      <c r="M994" s="63"/>
      <c r="N994" s="63"/>
      <c r="O994" s="64"/>
      <c r="P994" s="127"/>
      <c r="W994" s="64"/>
      <c r="X994" s="64"/>
    </row>
    <row r="995" spans="1:24" s="59" customFormat="1" x14ac:dyDescent="0.25">
      <c r="A995" s="77"/>
      <c r="D995" s="60"/>
      <c r="E995" s="60"/>
      <c r="F995" s="60"/>
      <c r="G995" s="60"/>
      <c r="H995" s="62"/>
      <c r="I995" s="62"/>
      <c r="J995" s="62"/>
      <c r="K995" s="62"/>
      <c r="M995" s="63"/>
      <c r="N995" s="63"/>
      <c r="O995" s="64"/>
      <c r="P995" s="127"/>
      <c r="W995" s="64"/>
      <c r="X995" s="64"/>
    </row>
    <row r="996" spans="1:24" s="59" customFormat="1" x14ac:dyDescent="0.25">
      <c r="A996" s="77"/>
      <c r="D996" s="60"/>
      <c r="E996" s="60"/>
      <c r="F996" s="60"/>
      <c r="G996" s="60"/>
      <c r="H996" s="62"/>
      <c r="I996" s="62"/>
      <c r="J996" s="62"/>
      <c r="K996" s="62"/>
      <c r="M996" s="63"/>
      <c r="N996" s="63"/>
      <c r="O996" s="64"/>
      <c r="P996" s="127"/>
      <c r="W996" s="64"/>
      <c r="X996" s="64"/>
    </row>
    <row r="997" spans="1:24" s="59" customFormat="1" x14ac:dyDescent="0.25">
      <c r="A997" s="77"/>
      <c r="D997" s="60"/>
      <c r="E997" s="60"/>
      <c r="F997" s="60"/>
      <c r="G997" s="60"/>
      <c r="H997" s="62"/>
      <c r="I997" s="62"/>
      <c r="J997" s="62"/>
      <c r="K997" s="62"/>
      <c r="M997" s="63"/>
      <c r="N997" s="63"/>
      <c r="O997" s="64"/>
      <c r="P997" s="127"/>
      <c r="W997" s="64"/>
      <c r="X997" s="64"/>
    </row>
    <row r="998" spans="1:24" s="59" customFormat="1" x14ac:dyDescent="0.25">
      <c r="A998" s="77"/>
      <c r="D998" s="60"/>
      <c r="E998" s="60"/>
      <c r="F998" s="60"/>
      <c r="G998" s="60"/>
      <c r="H998" s="62"/>
      <c r="I998" s="62"/>
      <c r="J998" s="62"/>
      <c r="K998" s="62"/>
      <c r="M998" s="63"/>
      <c r="N998" s="63"/>
      <c r="O998" s="64"/>
      <c r="P998" s="127"/>
      <c r="W998" s="64"/>
      <c r="X998" s="64"/>
    </row>
    <row r="999" spans="1:24" s="59" customFormat="1" x14ac:dyDescent="0.25">
      <c r="A999" s="77"/>
      <c r="D999" s="60"/>
      <c r="E999" s="60"/>
      <c r="F999" s="60"/>
      <c r="G999" s="60"/>
      <c r="H999" s="62"/>
      <c r="I999" s="62"/>
      <c r="J999" s="62"/>
      <c r="K999" s="62"/>
      <c r="M999" s="63"/>
      <c r="N999" s="63"/>
      <c r="O999" s="64"/>
      <c r="P999" s="127"/>
      <c r="W999" s="64"/>
      <c r="X999" s="64"/>
    </row>
    <row r="1000" spans="1:24" s="59" customFormat="1" x14ac:dyDescent="0.25">
      <c r="A1000" s="77"/>
      <c r="D1000" s="60"/>
      <c r="E1000" s="60"/>
      <c r="F1000" s="60"/>
      <c r="G1000" s="60"/>
      <c r="H1000" s="62"/>
      <c r="I1000" s="62"/>
      <c r="J1000" s="62"/>
      <c r="K1000" s="62"/>
      <c r="M1000" s="63"/>
      <c r="N1000" s="63"/>
      <c r="O1000" s="64"/>
      <c r="P1000" s="127"/>
      <c r="W1000" s="64"/>
      <c r="X1000" s="64"/>
    </row>
    <row r="1001" spans="1:24" s="59" customFormat="1" x14ac:dyDescent="0.25">
      <c r="A1001" s="77"/>
      <c r="D1001" s="60"/>
      <c r="E1001" s="60"/>
      <c r="F1001" s="60"/>
      <c r="G1001" s="60"/>
      <c r="H1001" s="62"/>
      <c r="I1001" s="62"/>
      <c r="J1001" s="62"/>
      <c r="K1001" s="62"/>
      <c r="M1001" s="63"/>
      <c r="N1001" s="63"/>
      <c r="O1001" s="64"/>
      <c r="P1001" s="127"/>
      <c r="W1001" s="64"/>
      <c r="X1001" s="64"/>
    </row>
    <row r="1002" spans="1:24" s="59" customFormat="1" x14ac:dyDescent="0.25">
      <c r="A1002" s="77"/>
      <c r="D1002" s="60"/>
      <c r="E1002" s="60"/>
      <c r="F1002" s="60"/>
      <c r="G1002" s="60"/>
      <c r="H1002" s="62"/>
      <c r="I1002" s="62"/>
      <c r="J1002" s="62"/>
      <c r="K1002" s="62"/>
      <c r="M1002" s="63"/>
      <c r="N1002" s="63"/>
      <c r="O1002" s="64"/>
      <c r="P1002" s="127"/>
      <c r="W1002" s="64"/>
      <c r="X1002" s="64"/>
    </row>
    <row r="1003" spans="1:24" s="59" customFormat="1" x14ac:dyDescent="0.25">
      <c r="A1003" s="77"/>
      <c r="D1003" s="60"/>
      <c r="E1003" s="60"/>
      <c r="F1003" s="60"/>
      <c r="G1003" s="60"/>
      <c r="H1003" s="62"/>
      <c r="I1003" s="62"/>
      <c r="J1003" s="62"/>
      <c r="K1003" s="62"/>
      <c r="M1003" s="63"/>
      <c r="N1003" s="63"/>
      <c r="O1003" s="64"/>
      <c r="P1003" s="127"/>
      <c r="W1003" s="64"/>
      <c r="X1003" s="64"/>
    </row>
    <row r="1004" spans="1:24" s="59" customFormat="1" x14ac:dyDescent="0.25">
      <c r="A1004" s="77"/>
      <c r="D1004" s="60"/>
      <c r="E1004" s="60"/>
      <c r="F1004" s="60"/>
      <c r="G1004" s="60"/>
      <c r="H1004" s="62"/>
      <c r="I1004" s="62"/>
      <c r="J1004" s="62"/>
      <c r="K1004" s="62"/>
      <c r="M1004" s="63"/>
      <c r="N1004" s="63"/>
      <c r="O1004" s="64"/>
      <c r="P1004" s="127"/>
      <c r="W1004" s="64"/>
      <c r="X1004" s="64"/>
    </row>
    <row r="1005" spans="1:24" s="59" customFormat="1" x14ac:dyDescent="0.25">
      <c r="A1005" s="77"/>
      <c r="D1005" s="60"/>
      <c r="E1005" s="60"/>
      <c r="F1005" s="60"/>
      <c r="G1005" s="60"/>
      <c r="H1005" s="62"/>
      <c r="I1005" s="62"/>
      <c r="J1005" s="62"/>
      <c r="K1005" s="62"/>
      <c r="M1005" s="63"/>
      <c r="N1005" s="63"/>
      <c r="O1005" s="64"/>
      <c r="P1005" s="127"/>
      <c r="W1005" s="64"/>
      <c r="X1005" s="64"/>
    </row>
    <row r="1006" spans="1:24" s="59" customFormat="1" x14ac:dyDescent="0.25">
      <c r="A1006" s="77"/>
      <c r="D1006" s="60"/>
      <c r="E1006" s="60"/>
      <c r="F1006" s="60"/>
      <c r="G1006" s="60"/>
      <c r="H1006" s="62"/>
      <c r="I1006" s="62"/>
      <c r="J1006" s="62"/>
      <c r="K1006" s="62"/>
      <c r="M1006" s="63"/>
      <c r="N1006" s="63"/>
      <c r="O1006" s="64"/>
      <c r="P1006" s="127"/>
      <c r="W1006" s="64"/>
      <c r="X1006" s="64"/>
    </row>
    <row r="1007" spans="1:24" s="59" customFormat="1" x14ac:dyDescent="0.25">
      <c r="A1007" s="77"/>
      <c r="D1007" s="60"/>
      <c r="E1007" s="60"/>
      <c r="F1007" s="60"/>
      <c r="G1007" s="60"/>
      <c r="H1007" s="62"/>
      <c r="I1007" s="62"/>
      <c r="J1007" s="62"/>
      <c r="K1007" s="62"/>
      <c r="M1007" s="63"/>
      <c r="N1007" s="63"/>
      <c r="O1007" s="64"/>
      <c r="P1007" s="127"/>
      <c r="W1007" s="64"/>
      <c r="X1007" s="64"/>
    </row>
    <row r="1008" spans="1:24" s="59" customFormat="1" x14ac:dyDescent="0.25">
      <c r="A1008" s="77"/>
      <c r="D1008" s="60"/>
      <c r="E1008" s="60"/>
      <c r="F1008" s="60"/>
      <c r="G1008" s="60"/>
      <c r="H1008" s="62"/>
      <c r="I1008" s="62"/>
      <c r="J1008" s="62"/>
      <c r="K1008" s="62"/>
      <c r="M1008" s="63"/>
      <c r="N1008" s="63"/>
      <c r="O1008" s="64"/>
      <c r="P1008" s="127"/>
      <c r="W1008" s="64"/>
      <c r="X1008" s="64"/>
    </row>
    <row r="1009" spans="1:24" s="59" customFormat="1" x14ac:dyDescent="0.25">
      <c r="A1009" s="77"/>
      <c r="D1009" s="60"/>
      <c r="E1009" s="60"/>
      <c r="F1009" s="60"/>
      <c r="G1009" s="60"/>
      <c r="H1009" s="62"/>
      <c r="I1009" s="62"/>
      <c r="J1009" s="62"/>
      <c r="K1009" s="62"/>
      <c r="M1009" s="63"/>
      <c r="N1009" s="63"/>
      <c r="O1009" s="64"/>
      <c r="P1009" s="127"/>
      <c r="W1009" s="64"/>
      <c r="X1009" s="64"/>
    </row>
    <row r="1010" spans="1:24" s="59" customFormat="1" x14ac:dyDescent="0.25">
      <c r="A1010" s="77"/>
      <c r="D1010" s="60"/>
      <c r="E1010" s="60"/>
      <c r="F1010" s="60"/>
      <c r="G1010" s="60"/>
      <c r="H1010" s="62"/>
      <c r="I1010" s="62"/>
      <c r="J1010" s="62"/>
      <c r="K1010" s="62"/>
      <c r="M1010" s="63"/>
      <c r="N1010" s="63"/>
      <c r="O1010" s="64"/>
      <c r="P1010" s="127"/>
      <c r="W1010" s="64"/>
      <c r="X1010" s="64"/>
    </row>
    <row r="1011" spans="1:24" s="59" customFormat="1" x14ac:dyDescent="0.25">
      <c r="A1011" s="77"/>
      <c r="D1011" s="60"/>
      <c r="E1011" s="60"/>
      <c r="F1011" s="60"/>
      <c r="G1011" s="60"/>
      <c r="H1011" s="62"/>
      <c r="I1011" s="62"/>
      <c r="J1011" s="62"/>
      <c r="K1011" s="62"/>
      <c r="M1011" s="63"/>
      <c r="N1011" s="63"/>
      <c r="O1011" s="64"/>
      <c r="P1011" s="127"/>
      <c r="W1011" s="64"/>
      <c r="X1011" s="64"/>
    </row>
    <row r="1012" spans="1:24" s="59" customFormat="1" x14ac:dyDescent="0.25">
      <c r="A1012" s="77"/>
      <c r="D1012" s="60"/>
      <c r="E1012" s="60"/>
      <c r="F1012" s="60"/>
      <c r="G1012" s="60"/>
      <c r="H1012" s="62"/>
      <c r="I1012" s="62"/>
      <c r="J1012" s="62"/>
      <c r="K1012" s="62"/>
      <c r="M1012" s="63"/>
      <c r="N1012" s="63"/>
      <c r="O1012" s="64"/>
      <c r="P1012" s="127"/>
      <c r="W1012" s="64"/>
      <c r="X1012" s="64"/>
    </row>
    <row r="1013" spans="1:24" s="59" customFormat="1" x14ac:dyDescent="0.25">
      <c r="A1013" s="77"/>
      <c r="D1013" s="60"/>
      <c r="E1013" s="60"/>
      <c r="F1013" s="60"/>
      <c r="G1013" s="60"/>
      <c r="H1013" s="62"/>
      <c r="I1013" s="62"/>
      <c r="J1013" s="62"/>
      <c r="K1013" s="62"/>
      <c r="M1013" s="63"/>
      <c r="N1013" s="63"/>
      <c r="O1013" s="64"/>
      <c r="P1013" s="127"/>
      <c r="W1013" s="64"/>
      <c r="X1013" s="64"/>
    </row>
    <row r="1014" spans="1:24" s="59" customFormat="1" x14ac:dyDescent="0.25">
      <c r="A1014" s="77"/>
      <c r="D1014" s="60"/>
      <c r="E1014" s="60"/>
      <c r="F1014" s="60"/>
      <c r="G1014" s="60"/>
      <c r="H1014" s="62"/>
      <c r="I1014" s="62"/>
      <c r="J1014" s="62"/>
      <c r="K1014" s="62"/>
      <c r="M1014" s="63"/>
      <c r="N1014" s="63"/>
      <c r="O1014" s="64"/>
      <c r="P1014" s="127"/>
      <c r="W1014" s="64"/>
      <c r="X1014" s="64"/>
    </row>
    <row r="1015" spans="1:24" s="59" customFormat="1" x14ac:dyDescent="0.25">
      <c r="A1015" s="77"/>
      <c r="D1015" s="60"/>
      <c r="E1015" s="60"/>
      <c r="F1015" s="60"/>
      <c r="G1015" s="60"/>
      <c r="H1015" s="62"/>
      <c r="I1015" s="62"/>
      <c r="J1015" s="62"/>
      <c r="K1015" s="62"/>
      <c r="M1015" s="63"/>
      <c r="N1015" s="63"/>
      <c r="O1015" s="64"/>
      <c r="P1015" s="127"/>
      <c r="W1015" s="64"/>
      <c r="X1015" s="64"/>
    </row>
    <row r="1016" spans="1:24" s="59" customFormat="1" x14ac:dyDescent="0.25">
      <c r="A1016" s="77"/>
      <c r="D1016" s="60"/>
      <c r="E1016" s="60"/>
      <c r="F1016" s="60"/>
      <c r="G1016" s="60"/>
      <c r="H1016" s="62"/>
      <c r="I1016" s="62"/>
      <c r="J1016" s="62"/>
      <c r="K1016" s="62"/>
      <c r="M1016" s="63"/>
      <c r="N1016" s="63"/>
      <c r="O1016" s="64"/>
      <c r="P1016" s="127"/>
      <c r="W1016" s="64"/>
      <c r="X1016" s="64"/>
    </row>
    <row r="1017" spans="1:24" s="59" customFormat="1" x14ac:dyDescent="0.25">
      <c r="A1017" s="77"/>
      <c r="D1017" s="60"/>
      <c r="E1017" s="60"/>
      <c r="F1017" s="60"/>
      <c r="G1017" s="60"/>
      <c r="H1017" s="62"/>
      <c r="I1017" s="62"/>
      <c r="J1017" s="62"/>
      <c r="K1017" s="62"/>
      <c r="M1017" s="63"/>
      <c r="N1017" s="63"/>
      <c r="O1017" s="64"/>
      <c r="P1017" s="127"/>
      <c r="W1017" s="64"/>
      <c r="X1017" s="64"/>
    </row>
    <row r="1018" spans="1:24" s="59" customFormat="1" x14ac:dyDescent="0.25">
      <c r="A1018" s="77"/>
      <c r="D1018" s="60"/>
      <c r="E1018" s="60"/>
      <c r="F1018" s="60"/>
      <c r="G1018" s="60"/>
      <c r="H1018" s="62"/>
      <c r="I1018" s="62"/>
      <c r="J1018" s="62"/>
      <c r="K1018" s="62"/>
      <c r="M1018" s="63"/>
      <c r="N1018" s="63"/>
      <c r="O1018" s="64"/>
      <c r="P1018" s="127"/>
      <c r="W1018" s="64"/>
      <c r="X1018" s="64"/>
    </row>
    <row r="1019" spans="1:24" s="59" customFormat="1" x14ac:dyDescent="0.25">
      <c r="A1019" s="77"/>
      <c r="D1019" s="60"/>
      <c r="E1019" s="60"/>
      <c r="F1019" s="60"/>
      <c r="G1019" s="60"/>
      <c r="H1019" s="62"/>
      <c r="I1019" s="62"/>
      <c r="J1019" s="62"/>
      <c r="K1019" s="62"/>
      <c r="M1019" s="63"/>
      <c r="N1019" s="63"/>
      <c r="O1019" s="64"/>
      <c r="P1019" s="127"/>
      <c r="W1019" s="64"/>
      <c r="X1019" s="64"/>
    </row>
    <row r="1020" spans="1:24" s="59" customFormat="1" x14ac:dyDescent="0.25">
      <c r="A1020" s="77"/>
      <c r="D1020" s="60"/>
      <c r="E1020" s="60"/>
      <c r="F1020" s="60"/>
      <c r="G1020" s="60"/>
      <c r="H1020" s="62"/>
      <c r="I1020" s="62"/>
      <c r="J1020" s="62"/>
      <c r="K1020" s="62"/>
      <c r="M1020" s="63"/>
      <c r="N1020" s="63"/>
      <c r="O1020" s="64"/>
      <c r="P1020" s="127"/>
      <c r="W1020" s="64"/>
      <c r="X1020" s="64"/>
    </row>
    <row r="1021" spans="1:24" s="59" customFormat="1" x14ac:dyDescent="0.25">
      <c r="A1021" s="77"/>
      <c r="D1021" s="60"/>
      <c r="E1021" s="60"/>
      <c r="F1021" s="60"/>
      <c r="G1021" s="60"/>
      <c r="H1021" s="62"/>
      <c r="I1021" s="62"/>
      <c r="J1021" s="62"/>
      <c r="K1021" s="62"/>
      <c r="M1021" s="63"/>
      <c r="N1021" s="63"/>
      <c r="O1021" s="64"/>
      <c r="P1021" s="127"/>
      <c r="W1021" s="64"/>
      <c r="X1021" s="64"/>
    </row>
    <row r="1022" spans="1:24" s="59" customFormat="1" x14ac:dyDescent="0.25">
      <c r="A1022" s="77"/>
      <c r="D1022" s="60"/>
      <c r="E1022" s="60"/>
      <c r="F1022" s="60"/>
      <c r="G1022" s="60"/>
      <c r="H1022" s="62"/>
      <c r="I1022" s="62"/>
      <c r="J1022" s="62"/>
      <c r="K1022" s="62"/>
      <c r="M1022" s="63"/>
      <c r="N1022" s="63"/>
      <c r="O1022" s="64"/>
      <c r="P1022" s="127"/>
      <c r="W1022" s="64"/>
      <c r="X1022" s="64"/>
    </row>
    <row r="1023" spans="1:24" s="59" customFormat="1" x14ac:dyDescent="0.25">
      <c r="A1023" s="77"/>
      <c r="D1023" s="60"/>
      <c r="E1023" s="60"/>
      <c r="F1023" s="60"/>
      <c r="G1023" s="60"/>
      <c r="H1023" s="62"/>
      <c r="I1023" s="62"/>
      <c r="J1023" s="62"/>
      <c r="K1023" s="62"/>
      <c r="M1023" s="63"/>
      <c r="N1023" s="63"/>
      <c r="O1023" s="64"/>
      <c r="P1023" s="127"/>
      <c r="W1023" s="64"/>
      <c r="X1023" s="64"/>
    </row>
    <row r="1024" spans="1:24" s="59" customFormat="1" x14ac:dyDescent="0.25">
      <c r="A1024" s="77"/>
      <c r="D1024" s="60"/>
      <c r="E1024" s="60"/>
      <c r="F1024" s="60"/>
      <c r="G1024" s="60"/>
      <c r="H1024" s="62"/>
      <c r="I1024" s="62"/>
      <c r="J1024" s="62"/>
      <c r="K1024" s="62"/>
      <c r="M1024" s="63"/>
      <c r="N1024" s="63"/>
      <c r="O1024" s="64"/>
      <c r="P1024" s="127"/>
      <c r="W1024" s="64"/>
      <c r="X1024" s="64"/>
    </row>
    <row r="1025" spans="1:24" s="59" customFormat="1" x14ac:dyDescent="0.25">
      <c r="A1025" s="77"/>
      <c r="D1025" s="60"/>
      <c r="E1025" s="60"/>
      <c r="F1025" s="60"/>
      <c r="G1025" s="60"/>
      <c r="H1025" s="62"/>
      <c r="I1025" s="62"/>
      <c r="J1025" s="62"/>
      <c r="K1025" s="62"/>
      <c r="M1025" s="63"/>
      <c r="N1025" s="63"/>
      <c r="O1025" s="64"/>
      <c r="P1025" s="127"/>
      <c r="W1025" s="64"/>
      <c r="X1025" s="64"/>
    </row>
    <row r="1026" spans="1:24" s="59" customFormat="1" x14ac:dyDescent="0.25">
      <c r="A1026" s="77"/>
      <c r="D1026" s="60"/>
      <c r="E1026" s="60"/>
      <c r="F1026" s="60"/>
      <c r="G1026" s="60"/>
      <c r="H1026" s="62"/>
      <c r="I1026" s="62"/>
      <c r="J1026" s="62"/>
      <c r="K1026" s="62"/>
      <c r="M1026" s="63"/>
      <c r="N1026" s="63"/>
      <c r="O1026" s="64"/>
      <c r="P1026" s="127"/>
      <c r="W1026" s="64"/>
      <c r="X1026" s="64"/>
    </row>
    <row r="1027" spans="1:24" s="59" customFormat="1" x14ac:dyDescent="0.25">
      <c r="A1027" s="77"/>
      <c r="D1027" s="60"/>
      <c r="E1027" s="60"/>
      <c r="F1027" s="60"/>
      <c r="G1027" s="60"/>
      <c r="H1027" s="62"/>
      <c r="I1027" s="62"/>
      <c r="J1027" s="62"/>
      <c r="K1027" s="62"/>
      <c r="M1027" s="63"/>
      <c r="N1027" s="63"/>
      <c r="O1027" s="64"/>
      <c r="P1027" s="127"/>
      <c r="W1027" s="64"/>
      <c r="X1027" s="64"/>
    </row>
    <row r="1028" spans="1:24" s="59" customFormat="1" x14ac:dyDescent="0.25">
      <c r="A1028" s="77"/>
      <c r="D1028" s="60"/>
      <c r="E1028" s="60"/>
      <c r="F1028" s="60"/>
      <c r="G1028" s="60"/>
      <c r="H1028" s="62"/>
      <c r="I1028" s="62"/>
      <c r="J1028" s="62"/>
      <c r="K1028" s="62"/>
      <c r="M1028" s="63"/>
      <c r="N1028" s="63"/>
      <c r="O1028" s="64"/>
      <c r="P1028" s="127"/>
      <c r="W1028" s="64"/>
      <c r="X1028" s="64"/>
    </row>
    <row r="1029" spans="1:24" s="59" customFormat="1" x14ac:dyDescent="0.25">
      <c r="A1029" s="77"/>
      <c r="D1029" s="60"/>
      <c r="E1029" s="60"/>
      <c r="F1029" s="60"/>
      <c r="G1029" s="60"/>
      <c r="H1029" s="62"/>
      <c r="I1029" s="62"/>
      <c r="J1029" s="62"/>
      <c r="K1029" s="62"/>
      <c r="M1029" s="63"/>
      <c r="N1029" s="63"/>
      <c r="O1029" s="64"/>
      <c r="P1029" s="127"/>
      <c r="W1029" s="64"/>
      <c r="X1029" s="64"/>
    </row>
    <row r="1030" spans="1:24" s="59" customFormat="1" x14ac:dyDescent="0.25">
      <c r="A1030" s="77"/>
      <c r="D1030" s="60"/>
      <c r="E1030" s="60"/>
      <c r="F1030" s="60"/>
      <c r="G1030" s="60"/>
      <c r="H1030" s="62"/>
      <c r="I1030" s="62"/>
      <c r="J1030" s="62"/>
      <c r="K1030" s="62"/>
      <c r="M1030" s="63"/>
      <c r="N1030" s="63"/>
      <c r="O1030" s="64"/>
      <c r="P1030" s="127"/>
      <c r="W1030" s="64"/>
      <c r="X1030" s="64"/>
    </row>
    <row r="1031" spans="1:24" s="59" customFormat="1" x14ac:dyDescent="0.25">
      <c r="A1031" s="77"/>
      <c r="D1031" s="60"/>
      <c r="E1031" s="60"/>
      <c r="F1031" s="60"/>
      <c r="G1031" s="60"/>
      <c r="H1031" s="62"/>
      <c r="I1031" s="62"/>
      <c r="J1031" s="62"/>
      <c r="K1031" s="62"/>
      <c r="M1031" s="63"/>
      <c r="N1031" s="63"/>
      <c r="O1031" s="64"/>
      <c r="P1031" s="127"/>
      <c r="W1031" s="64"/>
      <c r="X1031" s="64"/>
    </row>
    <row r="1032" spans="1:24" s="59" customFormat="1" x14ac:dyDescent="0.25">
      <c r="A1032" s="77"/>
      <c r="D1032" s="60"/>
      <c r="E1032" s="60"/>
      <c r="F1032" s="60"/>
      <c r="G1032" s="60"/>
      <c r="H1032" s="62"/>
      <c r="I1032" s="62"/>
      <c r="J1032" s="62"/>
      <c r="K1032" s="62"/>
      <c r="M1032" s="63"/>
      <c r="N1032" s="63"/>
      <c r="O1032" s="64"/>
      <c r="P1032" s="127"/>
      <c r="W1032" s="64"/>
      <c r="X1032" s="64"/>
    </row>
    <row r="1033" spans="1:24" s="59" customFormat="1" x14ac:dyDescent="0.25">
      <c r="A1033" s="77"/>
      <c r="D1033" s="60"/>
      <c r="E1033" s="60"/>
      <c r="F1033" s="60"/>
      <c r="G1033" s="60"/>
      <c r="H1033" s="62"/>
      <c r="I1033" s="62"/>
      <c r="J1033" s="62"/>
      <c r="K1033" s="62"/>
      <c r="M1033" s="63"/>
      <c r="N1033" s="63"/>
      <c r="O1033" s="64"/>
      <c r="P1033" s="127"/>
      <c r="W1033" s="64"/>
      <c r="X1033" s="64"/>
    </row>
    <row r="1034" spans="1:24" s="59" customFormat="1" x14ac:dyDescent="0.25">
      <c r="A1034" s="77"/>
      <c r="D1034" s="60"/>
      <c r="E1034" s="60"/>
      <c r="F1034" s="60"/>
      <c r="G1034" s="60"/>
      <c r="H1034" s="62"/>
      <c r="I1034" s="62"/>
      <c r="J1034" s="62"/>
      <c r="K1034" s="62"/>
      <c r="M1034" s="63"/>
      <c r="N1034" s="63"/>
      <c r="O1034" s="64"/>
      <c r="P1034" s="127"/>
      <c r="W1034" s="64"/>
      <c r="X1034" s="64"/>
    </row>
    <row r="1035" spans="1:24" s="59" customFormat="1" x14ac:dyDescent="0.25">
      <c r="A1035" s="77"/>
      <c r="D1035" s="60"/>
      <c r="E1035" s="60"/>
      <c r="F1035" s="60"/>
      <c r="G1035" s="60"/>
      <c r="H1035" s="62"/>
      <c r="I1035" s="62"/>
      <c r="J1035" s="62"/>
      <c r="K1035" s="62"/>
      <c r="M1035" s="63"/>
      <c r="N1035" s="63"/>
      <c r="O1035" s="64"/>
      <c r="P1035" s="127"/>
      <c r="W1035" s="64"/>
      <c r="X1035" s="64"/>
    </row>
    <row r="1036" spans="1:24" s="59" customFormat="1" x14ac:dyDescent="0.25">
      <c r="A1036" s="77"/>
      <c r="D1036" s="60"/>
      <c r="E1036" s="60"/>
      <c r="F1036" s="60"/>
      <c r="G1036" s="60"/>
      <c r="H1036" s="62"/>
      <c r="I1036" s="62"/>
      <c r="J1036" s="62"/>
      <c r="K1036" s="62"/>
      <c r="M1036" s="63"/>
      <c r="N1036" s="63"/>
      <c r="O1036" s="64"/>
      <c r="P1036" s="127"/>
      <c r="W1036" s="64"/>
      <c r="X1036" s="64"/>
    </row>
    <row r="1037" spans="1:24" s="59" customFormat="1" x14ac:dyDescent="0.25">
      <c r="A1037" s="77"/>
      <c r="D1037" s="60"/>
      <c r="E1037" s="60"/>
      <c r="F1037" s="60"/>
      <c r="G1037" s="60"/>
      <c r="H1037" s="62"/>
      <c r="I1037" s="62"/>
      <c r="J1037" s="62"/>
      <c r="K1037" s="62"/>
      <c r="M1037" s="63"/>
      <c r="N1037" s="63"/>
      <c r="O1037" s="64"/>
      <c r="P1037" s="127"/>
      <c r="W1037" s="64"/>
      <c r="X1037" s="64"/>
    </row>
    <row r="1038" spans="1:24" s="59" customFormat="1" x14ac:dyDescent="0.25">
      <c r="A1038" s="77"/>
      <c r="D1038" s="60"/>
      <c r="E1038" s="60"/>
      <c r="F1038" s="60"/>
      <c r="G1038" s="60"/>
      <c r="H1038" s="62"/>
      <c r="I1038" s="62"/>
      <c r="J1038" s="62"/>
      <c r="K1038" s="62"/>
      <c r="M1038" s="63"/>
      <c r="N1038" s="63"/>
      <c r="O1038" s="64"/>
      <c r="P1038" s="127"/>
      <c r="W1038" s="64"/>
      <c r="X1038" s="64"/>
    </row>
    <row r="1039" spans="1:24" s="59" customFormat="1" x14ac:dyDescent="0.25">
      <c r="A1039" s="77"/>
      <c r="D1039" s="60"/>
      <c r="E1039" s="60"/>
      <c r="F1039" s="60"/>
      <c r="G1039" s="60"/>
      <c r="H1039" s="62"/>
      <c r="I1039" s="62"/>
      <c r="J1039" s="62"/>
      <c r="K1039" s="62"/>
      <c r="M1039" s="63"/>
      <c r="N1039" s="63"/>
      <c r="O1039" s="64"/>
      <c r="P1039" s="127"/>
      <c r="W1039" s="64"/>
      <c r="X1039" s="64"/>
    </row>
    <row r="1040" spans="1:24" s="59" customFormat="1" x14ac:dyDescent="0.25">
      <c r="A1040" s="77"/>
      <c r="D1040" s="60"/>
      <c r="E1040" s="60"/>
      <c r="F1040" s="60"/>
      <c r="G1040" s="60"/>
      <c r="H1040" s="62"/>
      <c r="I1040" s="62"/>
      <c r="J1040" s="62"/>
      <c r="K1040" s="62"/>
      <c r="M1040" s="63"/>
      <c r="N1040" s="63"/>
      <c r="O1040" s="64"/>
      <c r="P1040" s="127"/>
      <c r="W1040" s="64"/>
      <c r="X1040" s="64"/>
    </row>
    <row r="1041" spans="1:24" s="59" customFormat="1" x14ac:dyDescent="0.25">
      <c r="A1041" s="77"/>
      <c r="D1041" s="60"/>
      <c r="E1041" s="60"/>
      <c r="F1041" s="60"/>
      <c r="G1041" s="60"/>
      <c r="H1041" s="62"/>
      <c r="I1041" s="62"/>
      <c r="J1041" s="62"/>
      <c r="K1041" s="62"/>
      <c r="M1041" s="63"/>
      <c r="N1041" s="63"/>
      <c r="O1041" s="64"/>
      <c r="P1041" s="127"/>
      <c r="W1041" s="64"/>
      <c r="X1041" s="64"/>
    </row>
    <row r="1042" spans="1:24" s="59" customFormat="1" x14ac:dyDescent="0.25">
      <c r="A1042" s="77"/>
      <c r="D1042" s="60"/>
      <c r="E1042" s="60"/>
      <c r="F1042" s="60"/>
      <c r="G1042" s="60"/>
      <c r="H1042" s="62"/>
      <c r="I1042" s="62"/>
      <c r="J1042" s="62"/>
      <c r="K1042" s="62"/>
      <c r="M1042" s="63"/>
      <c r="N1042" s="63"/>
      <c r="O1042" s="64"/>
      <c r="P1042" s="127"/>
      <c r="W1042" s="64"/>
      <c r="X1042" s="64"/>
    </row>
    <row r="1043" spans="1:24" s="59" customFormat="1" x14ac:dyDescent="0.25">
      <c r="A1043" s="77"/>
      <c r="D1043" s="60"/>
      <c r="E1043" s="60"/>
      <c r="F1043" s="60"/>
      <c r="G1043" s="60"/>
      <c r="H1043" s="62"/>
      <c r="I1043" s="62"/>
      <c r="J1043" s="62"/>
      <c r="K1043" s="62"/>
      <c r="M1043" s="63"/>
      <c r="N1043" s="63"/>
      <c r="O1043" s="64"/>
      <c r="P1043" s="127"/>
      <c r="W1043" s="64"/>
      <c r="X1043" s="64"/>
    </row>
    <row r="1044" spans="1:24" s="59" customFormat="1" x14ac:dyDescent="0.25">
      <c r="A1044" s="77"/>
      <c r="D1044" s="60"/>
      <c r="E1044" s="60"/>
      <c r="F1044" s="60"/>
      <c r="G1044" s="60"/>
      <c r="H1044" s="62"/>
      <c r="I1044" s="62"/>
      <c r="J1044" s="62"/>
      <c r="K1044" s="62"/>
      <c r="M1044" s="63"/>
      <c r="N1044" s="63"/>
      <c r="O1044" s="64"/>
      <c r="P1044" s="127"/>
      <c r="W1044" s="64"/>
      <c r="X1044" s="64"/>
    </row>
    <row r="1045" spans="1:24" s="59" customFormat="1" x14ac:dyDescent="0.25">
      <c r="A1045" s="77"/>
      <c r="D1045" s="60"/>
      <c r="E1045" s="60"/>
      <c r="F1045" s="60"/>
      <c r="G1045" s="60"/>
      <c r="H1045" s="62"/>
      <c r="I1045" s="62"/>
      <c r="J1045" s="62"/>
      <c r="K1045" s="62"/>
      <c r="M1045" s="63"/>
      <c r="N1045" s="63"/>
      <c r="O1045" s="64"/>
      <c r="P1045" s="127"/>
      <c r="W1045" s="64"/>
      <c r="X1045" s="64"/>
    </row>
    <row r="1046" spans="1:24" s="59" customFormat="1" x14ac:dyDescent="0.25">
      <c r="A1046" s="77"/>
      <c r="D1046" s="60"/>
      <c r="E1046" s="60"/>
      <c r="F1046" s="60"/>
      <c r="G1046" s="60"/>
      <c r="H1046" s="62"/>
      <c r="I1046" s="62"/>
      <c r="J1046" s="62"/>
      <c r="K1046" s="62"/>
      <c r="M1046" s="63"/>
      <c r="N1046" s="63"/>
      <c r="O1046" s="64"/>
      <c r="P1046" s="127"/>
      <c r="W1046" s="64"/>
      <c r="X1046" s="64"/>
    </row>
    <row r="1047" spans="1:24" s="59" customFormat="1" x14ac:dyDescent="0.25">
      <c r="A1047" s="77"/>
      <c r="D1047" s="60"/>
      <c r="E1047" s="60"/>
      <c r="F1047" s="60"/>
      <c r="G1047" s="60"/>
      <c r="H1047" s="62"/>
      <c r="I1047" s="62"/>
      <c r="J1047" s="62"/>
      <c r="K1047" s="62"/>
      <c r="M1047" s="63"/>
      <c r="N1047" s="63"/>
      <c r="O1047" s="64"/>
      <c r="P1047" s="127"/>
      <c r="W1047" s="64"/>
      <c r="X1047" s="64"/>
    </row>
    <row r="1048" spans="1:24" s="59" customFormat="1" x14ac:dyDescent="0.25">
      <c r="A1048" s="77"/>
      <c r="D1048" s="60"/>
      <c r="E1048" s="60"/>
      <c r="F1048" s="60"/>
      <c r="G1048" s="60"/>
      <c r="H1048" s="62"/>
      <c r="I1048" s="62"/>
      <c r="J1048" s="62"/>
      <c r="K1048" s="62"/>
      <c r="M1048" s="63"/>
      <c r="N1048" s="63"/>
      <c r="O1048" s="64"/>
      <c r="P1048" s="127"/>
      <c r="W1048" s="64"/>
      <c r="X1048" s="64"/>
    </row>
    <row r="1049" spans="1:24" s="59" customFormat="1" x14ac:dyDescent="0.25">
      <c r="A1049" s="77"/>
      <c r="D1049" s="60"/>
      <c r="E1049" s="60"/>
      <c r="F1049" s="60"/>
      <c r="G1049" s="60"/>
      <c r="H1049" s="62"/>
      <c r="I1049" s="62"/>
      <c r="J1049" s="62"/>
      <c r="K1049" s="62"/>
      <c r="M1049" s="63"/>
      <c r="N1049" s="63"/>
      <c r="O1049" s="64"/>
      <c r="P1049" s="127"/>
      <c r="W1049" s="64"/>
      <c r="X1049" s="64"/>
    </row>
    <row r="1050" spans="1:24" s="59" customFormat="1" x14ac:dyDescent="0.25">
      <c r="A1050" s="77"/>
      <c r="D1050" s="60"/>
      <c r="E1050" s="60"/>
      <c r="F1050" s="60"/>
      <c r="G1050" s="60"/>
      <c r="H1050" s="62"/>
      <c r="I1050" s="62"/>
      <c r="J1050" s="62"/>
      <c r="K1050" s="62"/>
      <c r="M1050" s="63"/>
      <c r="N1050" s="63"/>
      <c r="O1050" s="64"/>
      <c r="P1050" s="127"/>
      <c r="W1050" s="64"/>
      <c r="X1050" s="64"/>
    </row>
    <row r="1051" spans="1:24" s="59" customFormat="1" x14ac:dyDescent="0.25">
      <c r="A1051" s="77"/>
      <c r="D1051" s="60"/>
      <c r="E1051" s="60"/>
      <c r="F1051" s="60"/>
      <c r="G1051" s="60"/>
      <c r="H1051" s="62"/>
      <c r="I1051" s="62"/>
      <c r="J1051" s="62"/>
      <c r="K1051" s="62"/>
      <c r="M1051" s="63"/>
      <c r="N1051" s="63"/>
      <c r="O1051" s="64"/>
      <c r="P1051" s="127"/>
      <c r="W1051" s="64"/>
      <c r="X1051" s="64"/>
    </row>
    <row r="1052" spans="1:24" s="59" customFormat="1" x14ac:dyDescent="0.25">
      <c r="A1052" s="77"/>
      <c r="D1052" s="60"/>
      <c r="E1052" s="60"/>
      <c r="F1052" s="60"/>
      <c r="G1052" s="60"/>
      <c r="H1052" s="62"/>
      <c r="I1052" s="62"/>
      <c r="J1052" s="62"/>
      <c r="K1052" s="62"/>
      <c r="M1052" s="63"/>
      <c r="N1052" s="63"/>
      <c r="O1052" s="64"/>
      <c r="P1052" s="127"/>
      <c r="W1052" s="64"/>
      <c r="X1052" s="64"/>
    </row>
    <row r="1053" spans="1:24" s="59" customFormat="1" x14ac:dyDescent="0.25">
      <c r="A1053" s="77"/>
      <c r="D1053" s="60"/>
      <c r="E1053" s="60"/>
      <c r="F1053" s="60"/>
      <c r="G1053" s="60"/>
      <c r="H1053" s="62"/>
      <c r="I1053" s="62"/>
      <c r="J1053" s="62"/>
      <c r="K1053" s="62"/>
      <c r="M1053" s="63"/>
      <c r="N1053" s="63"/>
      <c r="O1053" s="64"/>
      <c r="P1053" s="127"/>
      <c r="W1053" s="64"/>
      <c r="X1053" s="64"/>
    </row>
    <row r="1054" spans="1:24" s="59" customFormat="1" x14ac:dyDescent="0.25">
      <c r="A1054" s="77"/>
      <c r="D1054" s="60"/>
      <c r="E1054" s="60"/>
      <c r="F1054" s="60"/>
      <c r="G1054" s="60"/>
      <c r="H1054" s="62"/>
      <c r="I1054" s="62"/>
      <c r="J1054" s="62"/>
      <c r="K1054" s="62"/>
      <c r="M1054" s="63"/>
      <c r="N1054" s="63"/>
      <c r="O1054" s="64"/>
      <c r="P1054" s="127"/>
      <c r="W1054" s="64"/>
      <c r="X1054" s="64"/>
    </row>
    <row r="1055" spans="1:24" s="59" customFormat="1" x14ac:dyDescent="0.25">
      <c r="A1055" s="77"/>
      <c r="D1055" s="60"/>
      <c r="E1055" s="60"/>
      <c r="F1055" s="60"/>
      <c r="G1055" s="60"/>
      <c r="H1055" s="62"/>
      <c r="I1055" s="62"/>
      <c r="J1055" s="62"/>
      <c r="K1055" s="62"/>
      <c r="M1055" s="63"/>
      <c r="N1055" s="63"/>
      <c r="O1055" s="64"/>
      <c r="P1055" s="127"/>
      <c r="W1055" s="64"/>
      <c r="X1055" s="64"/>
    </row>
    <row r="1056" spans="1:24" s="59" customFormat="1" x14ac:dyDescent="0.25">
      <c r="A1056" s="77"/>
      <c r="D1056" s="60"/>
      <c r="E1056" s="60"/>
      <c r="F1056" s="60"/>
      <c r="G1056" s="60"/>
      <c r="H1056" s="62"/>
      <c r="I1056" s="62"/>
      <c r="J1056" s="62"/>
      <c r="K1056" s="62"/>
      <c r="M1056" s="63"/>
      <c r="N1056" s="63"/>
      <c r="O1056" s="64"/>
      <c r="P1056" s="127"/>
      <c r="W1056" s="64"/>
      <c r="X1056" s="64"/>
    </row>
    <row r="1057" spans="1:24" s="59" customFormat="1" x14ac:dyDescent="0.25">
      <c r="A1057" s="77"/>
      <c r="D1057" s="60"/>
      <c r="E1057" s="60"/>
      <c r="F1057" s="60"/>
      <c r="G1057" s="60"/>
      <c r="H1057" s="62"/>
      <c r="I1057" s="62"/>
      <c r="J1057" s="62"/>
      <c r="K1057" s="62"/>
      <c r="M1057" s="63"/>
      <c r="N1057" s="63"/>
      <c r="O1057" s="64"/>
      <c r="P1057" s="127"/>
      <c r="W1057" s="64"/>
      <c r="X1057" s="64"/>
    </row>
    <row r="1058" spans="1:24" s="59" customFormat="1" x14ac:dyDescent="0.25">
      <c r="A1058" s="77"/>
      <c r="D1058" s="60"/>
      <c r="E1058" s="60"/>
      <c r="F1058" s="60"/>
      <c r="G1058" s="60"/>
      <c r="H1058" s="62"/>
      <c r="I1058" s="62"/>
      <c r="J1058" s="62"/>
      <c r="K1058" s="62"/>
      <c r="M1058" s="63"/>
      <c r="N1058" s="63"/>
      <c r="O1058" s="64"/>
      <c r="P1058" s="127"/>
      <c r="W1058" s="64"/>
      <c r="X1058" s="64"/>
    </row>
    <row r="1059" spans="1:24" s="59" customFormat="1" x14ac:dyDescent="0.25">
      <c r="A1059" s="77"/>
      <c r="D1059" s="60"/>
      <c r="E1059" s="60"/>
      <c r="F1059" s="60"/>
      <c r="G1059" s="60"/>
      <c r="H1059" s="62"/>
      <c r="I1059" s="62"/>
      <c r="J1059" s="62"/>
      <c r="K1059" s="62"/>
      <c r="M1059" s="63"/>
      <c r="N1059" s="63"/>
      <c r="O1059" s="64"/>
      <c r="P1059" s="127"/>
      <c r="W1059" s="64"/>
      <c r="X1059" s="64"/>
    </row>
    <row r="1060" spans="1:24" s="59" customFormat="1" x14ac:dyDescent="0.25">
      <c r="A1060" s="77"/>
      <c r="D1060" s="60"/>
      <c r="E1060" s="60"/>
      <c r="F1060" s="60"/>
      <c r="G1060" s="60"/>
      <c r="H1060" s="62"/>
      <c r="I1060" s="62"/>
      <c r="J1060" s="62"/>
      <c r="K1060" s="62"/>
      <c r="M1060" s="63"/>
      <c r="N1060" s="63"/>
      <c r="O1060" s="64"/>
      <c r="P1060" s="127"/>
      <c r="W1060" s="64"/>
      <c r="X1060" s="64"/>
    </row>
    <row r="1061" spans="1:24" s="59" customFormat="1" x14ac:dyDescent="0.25">
      <c r="A1061" s="77"/>
      <c r="D1061" s="60"/>
      <c r="E1061" s="60"/>
      <c r="F1061" s="60"/>
      <c r="G1061" s="60"/>
      <c r="H1061" s="62"/>
      <c r="I1061" s="62"/>
      <c r="J1061" s="62"/>
      <c r="K1061" s="62"/>
      <c r="M1061" s="63"/>
      <c r="N1061" s="63"/>
      <c r="O1061" s="64"/>
      <c r="P1061" s="127"/>
      <c r="W1061" s="64"/>
      <c r="X1061" s="64"/>
    </row>
    <row r="1062" spans="1:24" s="59" customFormat="1" x14ac:dyDescent="0.25">
      <c r="A1062" s="77"/>
      <c r="D1062" s="60"/>
      <c r="E1062" s="60"/>
      <c r="F1062" s="60"/>
      <c r="G1062" s="60"/>
      <c r="H1062" s="62"/>
      <c r="I1062" s="62"/>
      <c r="J1062" s="62"/>
      <c r="K1062" s="62"/>
      <c r="M1062" s="63"/>
      <c r="N1062" s="63"/>
      <c r="O1062" s="64"/>
      <c r="P1062" s="127"/>
      <c r="W1062" s="64"/>
      <c r="X1062" s="64"/>
    </row>
    <row r="1063" spans="1:24" s="59" customFormat="1" x14ac:dyDescent="0.25">
      <c r="A1063" s="77"/>
      <c r="D1063" s="60"/>
      <c r="E1063" s="60"/>
      <c r="F1063" s="60"/>
      <c r="G1063" s="60"/>
      <c r="H1063" s="62"/>
      <c r="I1063" s="62"/>
      <c r="J1063" s="62"/>
      <c r="K1063" s="62"/>
      <c r="M1063" s="63"/>
      <c r="N1063" s="63"/>
      <c r="O1063" s="64"/>
      <c r="P1063" s="127"/>
      <c r="W1063" s="64"/>
      <c r="X1063" s="64"/>
    </row>
    <row r="1064" spans="1:24" s="59" customFormat="1" x14ac:dyDescent="0.25">
      <c r="A1064" s="77"/>
      <c r="D1064" s="60"/>
      <c r="E1064" s="60"/>
      <c r="F1064" s="60"/>
      <c r="G1064" s="60"/>
      <c r="H1064" s="62"/>
      <c r="I1064" s="62"/>
      <c r="J1064" s="62"/>
      <c r="K1064" s="62"/>
      <c r="M1064" s="63"/>
      <c r="N1064" s="63"/>
      <c r="O1064" s="64"/>
      <c r="P1064" s="127"/>
      <c r="W1064" s="64"/>
      <c r="X1064" s="64"/>
    </row>
    <row r="1065" spans="1:24" s="59" customFormat="1" x14ac:dyDescent="0.25">
      <c r="A1065" s="77"/>
      <c r="D1065" s="60"/>
      <c r="E1065" s="60"/>
      <c r="F1065" s="60"/>
      <c r="G1065" s="60"/>
      <c r="H1065" s="62"/>
      <c r="I1065" s="62"/>
      <c r="J1065" s="62"/>
      <c r="K1065" s="62"/>
      <c r="M1065" s="63"/>
      <c r="N1065" s="63"/>
      <c r="O1065" s="64"/>
      <c r="P1065" s="127"/>
      <c r="W1065" s="64"/>
      <c r="X1065" s="64"/>
    </row>
    <row r="1066" spans="1:24" s="59" customFormat="1" x14ac:dyDescent="0.25">
      <c r="A1066" s="77"/>
      <c r="D1066" s="60"/>
      <c r="E1066" s="60"/>
      <c r="F1066" s="60"/>
      <c r="G1066" s="60"/>
      <c r="H1066" s="62"/>
      <c r="I1066" s="62"/>
      <c r="J1066" s="62"/>
      <c r="K1066" s="62"/>
      <c r="M1066" s="63"/>
      <c r="N1066" s="63"/>
      <c r="O1066" s="64"/>
      <c r="P1066" s="127"/>
      <c r="W1066" s="64"/>
      <c r="X1066" s="64"/>
    </row>
    <row r="1067" spans="1:24" s="59" customFormat="1" x14ac:dyDescent="0.25">
      <c r="A1067" s="77"/>
      <c r="D1067" s="60"/>
      <c r="E1067" s="60"/>
      <c r="F1067" s="60"/>
      <c r="G1067" s="60"/>
      <c r="H1067" s="62"/>
      <c r="I1067" s="62"/>
      <c r="J1067" s="62"/>
      <c r="K1067" s="62"/>
      <c r="M1067" s="63"/>
      <c r="N1067" s="63"/>
      <c r="O1067" s="64"/>
      <c r="P1067" s="127"/>
      <c r="W1067" s="64"/>
      <c r="X1067" s="64"/>
    </row>
    <row r="1068" spans="1:24" s="59" customFormat="1" x14ac:dyDescent="0.25">
      <c r="A1068" s="77"/>
      <c r="D1068" s="60"/>
      <c r="E1068" s="60"/>
      <c r="F1068" s="60"/>
      <c r="G1068" s="60"/>
      <c r="H1068" s="62"/>
      <c r="I1068" s="62"/>
      <c r="J1068" s="62"/>
      <c r="K1068" s="62"/>
      <c r="M1068" s="63"/>
      <c r="N1068" s="63"/>
      <c r="O1068" s="64"/>
      <c r="P1068" s="127"/>
      <c r="W1068" s="64"/>
      <c r="X1068" s="64"/>
    </row>
    <row r="1069" spans="1:24" s="59" customFormat="1" x14ac:dyDescent="0.25">
      <c r="A1069" s="77"/>
      <c r="D1069" s="60"/>
      <c r="E1069" s="60"/>
      <c r="F1069" s="60"/>
      <c r="G1069" s="60"/>
      <c r="H1069" s="62"/>
      <c r="I1069" s="62"/>
      <c r="J1069" s="62"/>
      <c r="K1069" s="62"/>
      <c r="M1069" s="63"/>
      <c r="N1069" s="63"/>
      <c r="O1069" s="64"/>
      <c r="P1069" s="127"/>
      <c r="W1069" s="64"/>
      <c r="X1069" s="64"/>
    </row>
    <row r="1070" spans="1:24" s="59" customFormat="1" x14ac:dyDescent="0.25">
      <c r="A1070" s="77"/>
      <c r="D1070" s="60"/>
      <c r="E1070" s="60"/>
      <c r="F1070" s="60"/>
      <c r="G1070" s="60"/>
      <c r="H1070" s="62"/>
      <c r="I1070" s="62"/>
      <c r="J1070" s="62"/>
      <c r="K1070" s="62"/>
      <c r="M1070" s="63"/>
      <c r="N1070" s="63"/>
      <c r="O1070" s="64"/>
      <c r="P1070" s="127"/>
      <c r="W1070" s="64"/>
      <c r="X1070" s="64"/>
    </row>
    <row r="1071" spans="1:24" s="59" customFormat="1" x14ac:dyDescent="0.25">
      <c r="A1071" s="77"/>
      <c r="D1071" s="60"/>
      <c r="E1071" s="60"/>
      <c r="F1071" s="60"/>
      <c r="G1071" s="60"/>
      <c r="H1071" s="62"/>
      <c r="I1071" s="62"/>
      <c r="J1071" s="62"/>
      <c r="K1071" s="62"/>
      <c r="M1071" s="63"/>
      <c r="N1071" s="63"/>
      <c r="O1071" s="64"/>
      <c r="P1071" s="127"/>
      <c r="W1071" s="64"/>
      <c r="X1071" s="64"/>
    </row>
    <row r="1072" spans="1:24" s="59" customFormat="1" x14ac:dyDescent="0.25">
      <c r="A1072" s="77"/>
      <c r="D1072" s="60"/>
      <c r="E1072" s="60"/>
      <c r="F1072" s="60"/>
      <c r="G1072" s="60"/>
      <c r="H1072" s="62"/>
      <c r="I1072" s="62"/>
      <c r="J1072" s="62"/>
      <c r="K1072" s="62"/>
      <c r="M1072" s="63"/>
      <c r="N1072" s="63"/>
      <c r="O1072" s="64"/>
      <c r="P1072" s="127"/>
      <c r="W1072" s="64"/>
      <c r="X1072" s="64"/>
    </row>
    <row r="1073" spans="1:24" s="59" customFormat="1" x14ac:dyDescent="0.25">
      <c r="A1073" s="77"/>
      <c r="D1073" s="60"/>
      <c r="E1073" s="60"/>
      <c r="F1073" s="60"/>
      <c r="G1073" s="60"/>
      <c r="H1073" s="62"/>
      <c r="I1073" s="62"/>
      <c r="J1073" s="62"/>
      <c r="K1073" s="62"/>
      <c r="M1073" s="63"/>
      <c r="N1073" s="63"/>
      <c r="O1073" s="64"/>
      <c r="P1073" s="127"/>
      <c r="W1073" s="64"/>
      <c r="X1073" s="64"/>
    </row>
    <row r="1074" spans="1:24" s="59" customFormat="1" x14ac:dyDescent="0.25">
      <c r="A1074" s="77"/>
      <c r="D1074" s="60"/>
      <c r="E1074" s="60"/>
      <c r="F1074" s="60"/>
      <c r="G1074" s="60"/>
      <c r="H1074" s="62"/>
      <c r="I1074" s="62"/>
      <c r="J1074" s="62"/>
      <c r="K1074" s="62"/>
      <c r="M1074" s="63"/>
      <c r="N1074" s="63"/>
      <c r="O1074" s="64"/>
      <c r="P1074" s="127"/>
      <c r="W1074" s="64"/>
      <c r="X1074" s="64"/>
    </row>
    <row r="1075" spans="1:24" s="59" customFormat="1" x14ac:dyDescent="0.25">
      <c r="A1075" s="77"/>
      <c r="D1075" s="60"/>
      <c r="E1075" s="60"/>
      <c r="F1075" s="60"/>
      <c r="G1075" s="60"/>
      <c r="H1075" s="62"/>
      <c r="I1075" s="62"/>
      <c r="J1075" s="62"/>
      <c r="K1075" s="62"/>
      <c r="M1075" s="63"/>
      <c r="N1075" s="63"/>
      <c r="O1075" s="64"/>
      <c r="P1075" s="127"/>
      <c r="W1075" s="64"/>
      <c r="X1075" s="64"/>
    </row>
    <row r="1076" spans="1:24" s="59" customFormat="1" x14ac:dyDescent="0.25">
      <c r="A1076" s="77"/>
      <c r="D1076" s="60"/>
      <c r="E1076" s="60"/>
      <c r="F1076" s="60"/>
      <c r="G1076" s="60"/>
      <c r="H1076" s="62"/>
      <c r="I1076" s="62"/>
      <c r="J1076" s="62"/>
      <c r="K1076" s="62"/>
      <c r="M1076" s="63"/>
      <c r="N1076" s="63"/>
      <c r="O1076" s="64"/>
      <c r="P1076" s="127"/>
      <c r="W1076" s="64"/>
      <c r="X1076" s="64"/>
    </row>
    <row r="1077" spans="1:24" s="59" customFormat="1" x14ac:dyDescent="0.25">
      <c r="A1077" s="77"/>
      <c r="D1077" s="60"/>
      <c r="E1077" s="60"/>
      <c r="F1077" s="60"/>
      <c r="G1077" s="60"/>
      <c r="H1077" s="62"/>
      <c r="I1077" s="62"/>
      <c r="J1077" s="62"/>
      <c r="K1077" s="62"/>
      <c r="M1077" s="63"/>
      <c r="N1077" s="63"/>
      <c r="O1077" s="64"/>
      <c r="P1077" s="127"/>
      <c r="W1077" s="64"/>
      <c r="X1077" s="64"/>
    </row>
    <row r="1078" spans="1:24" s="59" customFormat="1" x14ac:dyDescent="0.25">
      <c r="A1078" s="77"/>
      <c r="D1078" s="60"/>
      <c r="E1078" s="60"/>
      <c r="F1078" s="60"/>
      <c r="G1078" s="60"/>
      <c r="H1078" s="62"/>
      <c r="I1078" s="62"/>
      <c r="J1078" s="62"/>
      <c r="K1078" s="62"/>
      <c r="M1078" s="63"/>
      <c r="N1078" s="63"/>
      <c r="O1078" s="64"/>
      <c r="P1078" s="127"/>
      <c r="W1078" s="64"/>
      <c r="X1078" s="64"/>
    </row>
    <row r="1079" spans="1:24" s="59" customFormat="1" x14ac:dyDescent="0.25">
      <c r="A1079" s="77"/>
      <c r="D1079" s="60"/>
      <c r="E1079" s="60"/>
      <c r="F1079" s="60"/>
      <c r="G1079" s="60"/>
      <c r="H1079" s="62"/>
      <c r="I1079" s="62"/>
      <c r="J1079" s="62"/>
      <c r="K1079" s="62"/>
      <c r="M1079" s="63"/>
      <c r="N1079" s="63"/>
      <c r="O1079" s="64"/>
      <c r="P1079" s="127"/>
      <c r="W1079" s="64"/>
      <c r="X1079" s="64"/>
    </row>
    <row r="1080" spans="1:24" s="59" customFormat="1" x14ac:dyDescent="0.25">
      <c r="A1080" s="77"/>
      <c r="D1080" s="60"/>
      <c r="E1080" s="60"/>
      <c r="F1080" s="60"/>
      <c r="G1080" s="60"/>
      <c r="H1080" s="62"/>
      <c r="I1080" s="62"/>
      <c r="J1080" s="62"/>
      <c r="K1080" s="62"/>
      <c r="M1080" s="63"/>
      <c r="N1080" s="63"/>
      <c r="O1080" s="64"/>
      <c r="P1080" s="127"/>
      <c r="W1080" s="64"/>
      <c r="X1080" s="64"/>
    </row>
    <row r="1081" spans="1:24" s="59" customFormat="1" x14ac:dyDescent="0.25">
      <c r="A1081" s="77"/>
      <c r="D1081" s="60"/>
      <c r="E1081" s="60"/>
      <c r="F1081" s="60"/>
      <c r="G1081" s="60"/>
      <c r="H1081" s="62"/>
      <c r="I1081" s="62"/>
      <c r="J1081" s="62"/>
      <c r="K1081" s="62"/>
      <c r="M1081" s="63"/>
      <c r="N1081" s="63"/>
      <c r="O1081" s="64"/>
      <c r="P1081" s="127"/>
      <c r="W1081" s="64"/>
      <c r="X1081" s="64"/>
    </row>
    <row r="1082" spans="1:24" s="59" customFormat="1" x14ac:dyDescent="0.25">
      <c r="A1082" s="77"/>
      <c r="D1082" s="60"/>
      <c r="E1082" s="60"/>
      <c r="F1082" s="60"/>
      <c r="G1082" s="60"/>
      <c r="H1082" s="62"/>
      <c r="I1082" s="62"/>
      <c r="J1082" s="62"/>
      <c r="K1082" s="62"/>
      <c r="M1082" s="63"/>
      <c r="N1082" s="63"/>
      <c r="O1082" s="64"/>
      <c r="P1082" s="127"/>
      <c r="W1082" s="64"/>
      <c r="X1082" s="64"/>
    </row>
    <row r="1083" spans="1:24" s="59" customFormat="1" x14ac:dyDescent="0.25">
      <c r="A1083" s="77"/>
      <c r="D1083" s="60"/>
      <c r="E1083" s="60"/>
      <c r="F1083" s="60"/>
      <c r="G1083" s="60"/>
      <c r="H1083" s="62"/>
      <c r="I1083" s="62"/>
      <c r="J1083" s="62"/>
      <c r="K1083" s="62"/>
      <c r="M1083" s="63"/>
      <c r="N1083" s="63"/>
      <c r="O1083" s="64"/>
      <c r="P1083" s="127"/>
      <c r="W1083" s="64"/>
      <c r="X1083" s="64"/>
    </row>
    <row r="1084" spans="1:24" s="59" customFormat="1" x14ac:dyDescent="0.25">
      <c r="A1084" s="77"/>
      <c r="D1084" s="60"/>
      <c r="E1084" s="60"/>
      <c r="F1084" s="60"/>
      <c r="G1084" s="60"/>
      <c r="H1084" s="62"/>
      <c r="I1084" s="62"/>
      <c r="J1084" s="62"/>
      <c r="K1084" s="62"/>
      <c r="M1084" s="63"/>
      <c r="N1084" s="63"/>
      <c r="O1084" s="64"/>
      <c r="P1084" s="127"/>
      <c r="W1084" s="64"/>
      <c r="X1084" s="64"/>
    </row>
    <row r="1085" spans="1:24" s="59" customFormat="1" x14ac:dyDescent="0.25">
      <c r="A1085" s="77"/>
      <c r="D1085" s="60"/>
      <c r="E1085" s="60"/>
      <c r="F1085" s="60"/>
      <c r="G1085" s="60"/>
      <c r="H1085" s="62"/>
      <c r="I1085" s="62"/>
      <c r="J1085" s="62"/>
      <c r="K1085" s="62"/>
      <c r="M1085" s="63"/>
      <c r="N1085" s="63"/>
      <c r="O1085" s="64"/>
      <c r="P1085" s="127"/>
      <c r="W1085" s="64"/>
      <c r="X1085" s="64"/>
    </row>
    <row r="1086" spans="1:24" s="59" customFormat="1" x14ac:dyDescent="0.25">
      <c r="A1086" s="77"/>
      <c r="D1086" s="60"/>
      <c r="E1086" s="60"/>
      <c r="F1086" s="60"/>
      <c r="G1086" s="60"/>
      <c r="H1086" s="62"/>
      <c r="I1086" s="62"/>
      <c r="J1086" s="62"/>
      <c r="K1086" s="62"/>
      <c r="M1086" s="63"/>
      <c r="N1086" s="63"/>
      <c r="O1086" s="64"/>
      <c r="P1086" s="127"/>
      <c r="W1086" s="64"/>
      <c r="X1086" s="64"/>
    </row>
    <row r="1087" spans="1:24" s="59" customFormat="1" x14ac:dyDescent="0.25">
      <c r="A1087" s="77"/>
      <c r="D1087" s="60"/>
      <c r="E1087" s="60"/>
      <c r="F1087" s="60"/>
      <c r="G1087" s="60"/>
      <c r="H1087" s="62"/>
      <c r="I1087" s="62"/>
      <c r="J1087" s="62"/>
      <c r="K1087" s="62"/>
      <c r="M1087" s="63"/>
      <c r="N1087" s="63"/>
      <c r="O1087" s="64"/>
      <c r="P1087" s="127"/>
      <c r="W1087" s="64"/>
      <c r="X1087" s="64"/>
    </row>
    <row r="1088" spans="1:24" s="59" customFormat="1" x14ac:dyDescent="0.25">
      <c r="A1088" s="77"/>
      <c r="D1088" s="60"/>
      <c r="E1088" s="60"/>
      <c r="F1088" s="60"/>
      <c r="G1088" s="60"/>
      <c r="H1088" s="62"/>
      <c r="I1088" s="62"/>
      <c r="J1088" s="62"/>
      <c r="K1088" s="62"/>
      <c r="M1088" s="63"/>
      <c r="N1088" s="63"/>
      <c r="O1088" s="64"/>
      <c r="P1088" s="127"/>
      <c r="W1088" s="64"/>
      <c r="X1088" s="64"/>
    </row>
    <row r="1089" spans="1:24" s="59" customFormat="1" x14ac:dyDescent="0.25">
      <c r="A1089" s="77"/>
      <c r="D1089" s="60"/>
      <c r="E1089" s="60"/>
      <c r="F1089" s="60"/>
      <c r="G1089" s="60"/>
      <c r="H1089" s="62"/>
      <c r="I1089" s="62"/>
      <c r="J1089" s="62"/>
      <c r="K1089" s="62"/>
      <c r="M1089" s="63"/>
      <c r="N1089" s="63"/>
      <c r="O1089" s="64"/>
      <c r="P1089" s="127"/>
      <c r="W1089" s="64"/>
      <c r="X1089" s="64"/>
    </row>
    <row r="1090" spans="1:24" s="59" customFormat="1" x14ac:dyDescent="0.25">
      <c r="A1090" s="77"/>
      <c r="D1090" s="60"/>
      <c r="E1090" s="60"/>
      <c r="F1090" s="60"/>
      <c r="G1090" s="60"/>
      <c r="H1090" s="62"/>
      <c r="I1090" s="62"/>
      <c r="J1090" s="62"/>
      <c r="K1090" s="62"/>
      <c r="M1090" s="63"/>
      <c r="N1090" s="63"/>
      <c r="O1090" s="64"/>
      <c r="P1090" s="127"/>
      <c r="W1090" s="64"/>
      <c r="X1090" s="64"/>
    </row>
    <row r="1091" spans="1:24" s="59" customFormat="1" x14ac:dyDescent="0.25">
      <c r="A1091" s="77"/>
      <c r="D1091" s="60"/>
      <c r="E1091" s="60"/>
      <c r="F1091" s="60"/>
      <c r="G1091" s="60"/>
      <c r="H1091" s="62"/>
      <c r="I1091" s="62"/>
      <c r="J1091" s="62"/>
      <c r="K1091" s="62"/>
      <c r="M1091" s="63"/>
      <c r="N1091" s="63"/>
      <c r="O1091" s="64"/>
      <c r="P1091" s="127"/>
      <c r="W1091" s="64"/>
      <c r="X1091" s="64"/>
    </row>
    <row r="1092" spans="1:24" s="59" customFormat="1" x14ac:dyDescent="0.25">
      <c r="A1092" s="77"/>
      <c r="D1092" s="60"/>
      <c r="E1092" s="60"/>
      <c r="F1092" s="60"/>
      <c r="G1092" s="60"/>
      <c r="H1092" s="62"/>
      <c r="I1092" s="62"/>
      <c r="J1092" s="62"/>
      <c r="K1092" s="62"/>
      <c r="M1092" s="63"/>
      <c r="N1092" s="63"/>
      <c r="O1092" s="64"/>
      <c r="P1092" s="127"/>
      <c r="W1092" s="64"/>
      <c r="X1092" s="64"/>
    </row>
    <row r="1093" spans="1:24" s="59" customFormat="1" x14ac:dyDescent="0.25">
      <c r="A1093" s="77"/>
      <c r="D1093" s="60"/>
      <c r="E1093" s="60"/>
      <c r="F1093" s="60"/>
      <c r="G1093" s="60"/>
      <c r="H1093" s="62"/>
      <c r="I1093" s="62"/>
      <c r="J1093" s="62"/>
      <c r="K1093" s="62"/>
      <c r="M1093" s="63"/>
      <c r="N1093" s="63"/>
      <c r="O1093" s="64"/>
      <c r="P1093" s="127"/>
      <c r="W1093" s="64"/>
      <c r="X1093" s="64"/>
    </row>
    <row r="1094" spans="1:24" s="59" customFormat="1" x14ac:dyDescent="0.25">
      <c r="A1094" s="77"/>
      <c r="D1094" s="60"/>
      <c r="E1094" s="60"/>
      <c r="F1094" s="60"/>
      <c r="G1094" s="60"/>
      <c r="H1094" s="62"/>
      <c r="I1094" s="62"/>
      <c r="J1094" s="62"/>
      <c r="K1094" s="62"/>
      <c r="M1094" s="63"/>
      <c r="N1094" s="63"/>
      <c r="O1094" s="64"/>
      <c r="P1094" s="127"/>
      <c r="W1094" s="64"/>
      <c r="X1094" s="64"/>
    </row>
    <row r="1095" spans="1:24" s="59" customFormat="1" x14ac:dyDescent="0.25">
      <c r="A1095" s="77"/>
      <c r="D1095" s="60"/>
      <c r="E1095" s="60"/>
      <c r="F1095" s="60"/>
      <c r="G1095" s="60"/>
      <c r="H1095" s="62"/>
      <c r="I1095" s="62"/>
      <c r="J1095" s="62"/>
      <c r="K1095" s="62"/>
      <c r="M1095" s="63"/>
      <c r="N1095" s="63"/>
      <c r="O1095" s="64"/>
      <c r="P1095" s="127"/>
      <c r="W1095" s="64"/>
      <c r="X1095" s="64"/>
    </row>
    <row r="1096" spans="1:24" s="59" customFormat="1" x14ac:dyDescent="0.25">
      <c r="A1096" s="77"/>
      <c r="D1096" s="60"/>
      <c r="E1096" s="60"/>
      <c r="F1096" s="60"/>
      <c r="G1096" s="60"/>
      <c r="H1096" s="62"/>
      <c r="I1096" s="62"/>
      <c r="J1096" s="62"/>
      <c r="K1096" s="62"/>
      <c r="M1096" s="63"/>
      <c r="N1096" s="63"/>
      <c r="O1096" s="64"/>
      <c r="P1096" s="127"/>
      <c r="W1096" s="64"/>
      <c r="X1096" s="64"/>
    </row>
    <row r="1097" spans="1:24" s="59" customFormat="1" x14ac:dyDescent="0.25">
      <c r="A1097" s="77"/>
      <c r="D1097" s="60"/>
      <c r="E1097" s="60"/>
      <c r="F1097" s="60"/>
      <c r="G1097" s="60"/>
      <c r="H1097" s="62"/>
      <c r="I1097" s="62"/>
      <c r="J1097" s="62"/>
      <c r="K1097" s="62"/>
      <c r="M1097" s="63"/>
      <c r="N1097" s="63"/>
      <c r="O1097" s="64"/>
      <c r="P1097" s="127"/>
      <c r="W1097" s="64"/>
      <c r="X1097" s="64"/>
    </row>
    <row r="1098" spans="1:24" s="59" customFormat="1" x14ac:dyDescent="0.25">
      <c r="A1098" s="77"/>
      <c r="D1098" s="60"/>
      <c r="E1098" s="60"/>
      <c r="F1098" s="60"/>
      <c r="G1098" s="60"/>
      <c r="H1098" s="62"/>
      <c r="I1098" s="62"/>
      <c r="J1098" s="62"/>
      <c r="K1098" s="62"/>
      <c r="M1098" s="63"/>
      <c r="N1098" s="63"/>
      <c r="O1098" s="64"/>
      <c r="P1098" s="127"/>
      <c r="W1098" s="64"/>
      <c r="X1098" s="64"/>
    </row>
    <row r="1099" spans="1:24" s="59" customFormat="1" x14ac:dyDescent="0.25">
      <c r="A1099" s="77"/>
      <c r="D1099" s="60"/>
      <c r="E1099" s="60"/>
      <c r="F1099" s="60"/>
      <c r="G1099" s="60"/>
      <c r="H1099" s="62"/>
      <c r="I1099" s="62"/>
      <c r="J1099" s="62"/>
      <c r="K1099" s="62"/>
      <c r="M1099" s="63"/>
      <c r="N1099" s="63"/>
      <c r="O1099" s="64"/>
      <c r="P1099" s="127"/>
      <c r="W1099" s="64"/>
      <c r="X1099" s="64"/>
    </row>
    <row r="1100" spans="1:24" s="59" customFormat="1" x14ac:dyDescent="0.25">
      <c r="A1100" s="77"/>
      <c r="D1100" s="60"/>
      <c r="E1100" s="60"/>
      <c r="F1100" s="60"/>
      <c r="G1100" s="60"/>
      <c r="H1100" s="62"/>
      <c r="I1100" s="62"/>
      <c r="J1100" s="62"/>
      <c r="K1100" s="62"/>
      <c r="M1100" s="63"/>
      <c r="N1100" s="63"/>
      <c r="O1100" s="64"/>
      <c r="P1100" s="127"/>
      <c r="W1100" s="64"/>
      <c r="X1100" s="64"/>
    </row>
    <row r="1101" spans="1:24" s="59" customFormat="1" x14ac:dyDescent="0.25">
      <c r="A1101" s="77"/>
      <c r="D1101" s="60"/>
      <c r="E1101" s="60"/>
      <c r="F1101" s="60"/>
      <c r="G1101" s="60"/>
      <c r="H1101" s="62"/>
      <c r="I1101" s="62"/>
      <c r="J1101" s="62"/>
      <c r="K1101" s="62"/>
      <c r="M1101" s="63"/>
      <c r="N1101" s="63"/>
      <c r="O1101" s="64"/>
      <c r="P1101" s="127"/>
      <c r="W1101" s="64"/>
      <c r="X1101" s="64"/>
    </row>
    <row r="1102" spans="1:24" s="59" customFormat="1" x14ac:dyDescent="0.25">
      <c r="A1102" s="77"/>
      <c r="D1102" s="60"/>
      <c r="E1102" s="60"/>
      <c r="F1102" s="60"/>
      <c r="G1102" s="60"/>
      <c r="H1102" s="62"/>
      <c r="I1102" s="62"/>
      <c r="J1102" s="62"/>
      <c r="K1102" s="62"/>
      <c r="M1102" s="63"/>
      <c r="N1102" s="63"/>
      <c r="O1102" s="64"/>
      <c r="P1102" s="127"/>
      <c r="W1102" s="64"/>
      <c r="X1102" s="64"/>
    </row>
    <row r="1103" spans="1:24" s="59" customFormat="1" x14ac:dyDescent="0.25">
      <c r="A1103" s="77"/>
      <c r="D1103" s="60"/>
      <c r="E1103" s="60"/>
      <c r="F1103" s="60"/>
      <c r="G1103" s="60"/>
      <c r="H1103" s="62"/>
      <c r="I1103" s="62"/>
      <c r="J1103" s="62"/>
      <c r="K1103" s="62"/>
      <c r="M1103" s="63"/>
      <c r="N1103" s="63"/>
      <c r="O1103" s="64"/>
      <c r="P1103" s="127"/>
      <c r="W1103" s="64"/>
      <c r="X1103" s="64"/>
    </row>
    <row r="1104" spans="1:24" s="59" customFormat="1" x14ac:dyDescent="0.25">
      <c r="A1104" s="77"/>
      <c r="D1104" s="60"/>
      <c r="E1104" s="60"/>
      <c r="F1104" s="60"/>
      <c r="G1104" s="60"/>
      <c r="H1104" s="62"/>
      <c r="I1104" s="62"/>
      <c r="J1104" s="62"/>
      <c r="K1104" s="62"/>
      <c r="M1104" s="63"/>
      <c r="N1104" s="63"/>
      <c r="O1104" s="64"/>
      <c r="P1104" s="127"/>
      <c r="W1104" s="64"/>
      <c r="X1104" s="64"/>
    </row>
    <row r="1105" spans="1:24" s="59" customFormat="1" x14ac:dyDescent="0.25">
      <c r="A1105" s="77"/>
      <c r="D1105" s="60"/>
      <c r="E1105" s="60"/>
      <c r="F1105" s="60"/>
      <c r="G1105" s="60"/>
      <c r="H1105" s="62"/>
      <c r="I1105" s="62"/>
      <c r="J1105" s="62"/>
      <c r="K1105" s="62"/>
      <c r="M1105" s="63"/>
      <c r="N1105" s="63"/>
      <c r="O1105" s="64"/>
      <c r="P1105" s="127"/>
      <c r="W1105" s="64"/>
      <c r="X1105" s="64"/>
    </row>
    <row r="1106" spans="1:24" s="59" customFormat="1" x14ac:dyDescent="0.25">
      <c r="A1106" s="77"/>
      <c r="D1106" s="60"/>
      <c r="E1106" s="60"/>
      <c r="F1106" s="60"/>
      <c r="G1106" s="60"/>
      <c r="H1106" s="62"/>
      <c r="I1106" s="62"/>
      <c r="J1106" s="62"/>
      <c r="K1106" s="62"/>
      <c r="M1106" s="63"/>
      <c r="N1106" s="63"/>
      <c r="O1106" s="64"/>
      <c r="P1106" s="127"/>
      <c r="W1106" s="64"/>
      <c r="X1106" s="64"/>
    </row>
    <row r="1107" spans="1:24" s="59" customFormat="1" x14ac:dyDescent="0.25">
      <c r="A1107" s="77"/>
      <c r="D1107" s="60"/>
      <c r="E1107" s="60"/>
      <c r="F1107" s="60"/>
      <c r="G1107" s="60"/>
      <c r="H1107" s="62"/>
      <c r="I1107" s="62"/>
      <c r="J1107" s="62"/>
      <c r="K1107" s="62"/>
      <c r="M1107" s="63"/>
      <c r="N1107" s="63"/>
      <c r="O1107" s="64"/>
      <c r="P1107" s="127"/>
      <c r="W1107" s="64"/>
      <c r="X1107" s="64"/>
    </row>
    <row r="1108" spans="1:24" s="59" customFormat="1" x14ac:dyDescent="0.25">
      <c r="A1108" s="77"/>
      <c r="D1108" s="60"/>
      <c r="E1108" s="60"/>
      <c r="F1108" s="60"/>
      <c r="G1108" s="60"/>
      <c r="H1108" s="62"/>
      <c r="I1108" s="62"/>
      <c r="J1108" s="62"/>
      <c r="K1108" s="62"/>
      <c r="M1108" s="63"/>
      <c r="N1108" s="63"/>
      <c r="O1108" s="64"/>
      <c r="P1108" s="127"/>
      <c r="W1108" s="64"/>
      <c r="X1108" s="64"/>
    </row>
    <row r="1109" spans="1:24" s="59" customFormat="1" x14ac:dyDescent="0.25">
      <c r="A1109" s="77"/>
      <c r="D1109" s="60"/>
      <c r="E1109" s="60"/>
      <c r="F1109" s="60"/>
      <c r="G1109" s="60"/>
      <c r="H1109" s="62"/>
      <c r="I1109" s="62"/>
      <c r="J1109" s="62"/>
      <c r="K1109" s="62"/>
      <c r="M1109" s="63"/>
      <c r="N1109" s="63"/>
      <c r="O1109" s="64"/>
      <c r="P1109" s="127"/>
      <c r="W1109" s="64"/>
      <c r="X1109" s="64"/>
    </row>
    <row r="1110" spans="1:24" s="59" customFormat="1" x14ac:dyDescent="0.25">
      <c r="A1110" s="77"/>
      <c r="D1110" s="60"/>
      <c r="E1110" s="60"/>
      <c r="F1110" s="60"/>
      <c r="G1110" s="60"/>
      <c r="H1110" s="62"/>
      <c r="I1110" s="62"/>
      <c r="J1110" s="62"/>
      <c r="K1110" s="62"/>
      <c r="M1110" s="63"/>
      <c r="N1110" s="63"/>
      <c r="O1110" s="64"/>
      <c r="P1110" s="127"/>
      <c r="W1110" s="64"/>
      <c r="X1110" s="64"/>
    </row>
    <row r="1111" spans="1:24" s="59" customFormat="1" x14ac:dyDescent="0.25">
      <c r="A1111" s="77"/>
      <c r="D1111" s="60"/>
      <c r="E1111" s="60"/>
      <c r="F1111" s="60"/>
      <c r="G1111" s="60"/>
      <c r="H1111" s="62"/>
      <c r="I1111" s="62"/>
      <c r="J1111" s="62"/>
      <c r="K1111" s="62"/>
      <c r="M1111" s="63"/>
      <c r="N1111" s="63"/>
      <c r="O1111" s="64"/>
      <c r="P1111" s="127"/>
      <c r="W1111" s="64"/>
      <c r="X1111" s="64"/>
    </row>
    <row r="1112" spans="1:24" s="59" customFormat="1" x14ac:dyDescent="0.25">
      <c r="A1112" s="77"/>
      <c r="D1112" s="60"/>
      <c r="E1112" s="60"/>
      <c r="F1112" s="60"/>
      <c r="G1112" s="60"/>
      <c r="H1112" s="62"/>
      <c r="I1112" s="62"/>
      <c r="J1112" s="62"/>
      <c r="K1112" s="62"/>
      <c r="M1112" s="63"/>
      <c r="N1112" s="63"/>
      <c r="O1112" s="64"/>
      <c r="P1112" s="127"/>
      <c r="W1112" s="64"/>
      <c r="X1112" s="64"/>
    </row>
    <row r="1113" spans="1:24" s="59" customFormat="1" x14ac:dyDescent="0.25">
      <c r="A1113" s="77"/>
      <c r="D1113" s="60"/>
      <c r="E1113" s="60"/>
      <c r="F1113" s="60"/>
      <c r="G1113" s="60"/>
      <c r="H1113" s="62"/>
      <c r="I1113" s="62"/>
      <c r="J1113" s="62"/>
      <c r="K1113" s="62"/>
      <c r="M1113" s="63"/>
      <c r="N1113" s="63"/>
      <c r="O1113" s="64"/>
      <c r="P1113" s="127"/>
      <c r="W1113" s="64"/>
      <c r="X1113" s="64"/>
    </row>
    <row r="1114" spans="1:24" s="59" customFormat="1" x14ac:dyDescent="0.25">
      <c r="A1114" s="77"/>
      <c r="D1114" s="60"/>
      <c r="E1114" s="60"/>
      <c r="F1114" s="60"/>
      <c r="G1114" s="60"/>
      <c r="H1114" s="62"/>
      <c r="I1114" s="62"/>
      <c r="J1114" s="62"/>
      <c r="K1114" s="62"/>
      <c r="M1114" s="63"/>
      <c r="N1114" s="63"/>
      <c r="O1114" s="64"/>
      <c r="P1114" s="127"/>
      <c r="W1114" s="64"/>
      <c r="X1114" s="64"/>
    </row>
    <row r="1115" spans="1:24" s="59" customFormat="1" x14ac:dyDescent="0.25">
      <c r="A1115" s="77"/>
      <c r="D1115" s="60"/>
      <c r="E1115" s="60"/>
      <c r="F1115" s="60"/>
      <c r="G1115" s="60"/>
      <c r="H1115" s="62"/>
      <c r="I1115" s="62"/>
      <c r="J1115" s="62"/>
      <c r="K1115" s="62"/>
      <c r="M1115" s="63"/>
      <c r="N1115" s="63"/>
      <c r="O1115" s="64"/>
      <c r="P1115" s="127"/>
      <c r="W1115" s="64"/>
      <c r="X1115" s="64"/>
    </row>
    <row r="1116" spans="1:24" s="59" customFormat="1" x14ac:dyDescent="0.25">
      <c r="A1116" s="77"/>
      <c r="D1116" s="60"/>
      <c r="E1116" s="60"/>
      <c r="F1116" s="60"/>
      <c r="G1116" s="60"/>
      <c r="H1116" s="62"/>
      <c r="I1116" s="62"/>
      <c r="J1116" s="62"/>
      <c r="K1116" s="62"/>
      <c r="M1116" s="63"/>
      <c r="N1116" s="63"/>
      <c r="O1116" s="64"/>
      <c r="P1116" s="127"/>
      <c r="W1116" s="64"/>
      <c r="X1116" s="64"/>
    </row>
    <row r="1117" spans="1:24" s="59" customFormat="1" x14ac:dyDescent="0.25">
      <c r="A1117" s="77"/>
      <c r="D1117" s="60"/>
      <c r="E1117" s="60"/>
      <c r="F1117" s="60"/>
      <c r="G1117" s="60"/>
      <c r="H1117" s="62"/>
      <c r="I1117" s="62"/>
      <c r="J1117" s="62"/>
      <c r="K1117" s="62"/>
      <c r="M1117" s="63"/>
      <c r="N1117" s="63"/>
      <c r="O1117" s="64"/>
      <c r="P1117" s="127"/>
      <c r="W1117" s="64"/>
      <c r="X1117" s="64"/>
    </row>
    <row r="1118" spans="1:24" s="59" customFormat="1" x14ac:dyDescent="0.25">
      <c r="A1118" s="77"/>
      <c r="D1118" s="60"/>
      <c r="E1118" s="60"/>
      <c r="F1118" s="60"/>
      <c r="G1118" s="60"/>
      <c r="H1118" s="62"/>
      <c r="I1118" s="62"/>
      <c r="J1118" s="62"/>
      <c r="K1118" s="62"/>
      <c r="M1118" s="63"/>
      <c r="N1118" s="63"/>
      <c r="O1118" s="64"/>
      <c r="P1118" s="127"/>
      <c r="W1118" s="64"/>
      <c r="X1118" s="64"/>
    </row>
    <row r="1119" spans="1:24" s="59" customFormat="1" x14ac:dyDescent="0.25">
      <c r="A1119" s="77"/>
      <c r="D1119" s="60"/>
      <c r="E1119" s="60"/>
      <c r="F1119" s="60"/>
      <c r="G1119" s="60"/>
      <c r="H1119" s="62"/>
      <c r="I1119" s="62"/>
      <c r="J1119" s="62"/>
      <c r="K1119" s="62"/>
      <c r="M1119" s="63"/>
      <c r="N1119" s="63"/>
      <c r="O1119" s="64"/>
      <c r="P1119" s="127"/>
      <c r="W1119" s="64"/>
      <c r="X1119" s="64"/>
    </row>
    <row r="1120" spans="1:24" s="59" customFormat="1" x14ac:dyDescent="0.25">
      <c r="A1120" s="77"/>
      <c r="D1120" s="60"/>
      <c r="E1120" s="60"/>
      <c r="F1120" s="60"/>
      <c r="G1120" s="60"/>
      <c r="H1120" s="62"/>
      <c r="I1120" s="62"/>
      <c r="J1120" s="62"/>
      <c r="K1120" s="62"/>
      <c r="M1120" s="63"/>
      <c r="N1120" s="63"/>
      <c r="O1120" s="64"/>
      <c r="P1120" s="127"/>
      <c r="W1120" s="64"/>
      <c r="X1120" s="64"/>
    </row>
    <row r="1121" spans="1:24" s="59" customFormat="1" x14ac:dyDescent="0.25">
      <c r="A1121" s="77"/>
      <c r="D1121" s="60"/>
      <c r="E1121" s="60"/>
      <c r="F1121" s="60"/>
      <c r="G1121" s="60"/>
      <c r="H1121" s="62"/>
      <c r="I1121" s="62"/>
      <c r="J1121" s="62"/>
      <c r="K1121" s="62"/>
      <c r="M1121" s="63"/>
      <c r="N1121" s="63"/>
      <c r="O1121" s="64"/>
      <c r="P1121" s="127"/>
      <c r="W1121" s="64"/>
      <c r="X1121" s="64"/>
    </row>
    <row r="1122" spans="1:24" s="59" customFormat="1" x14ac:dyDescent="0.25">
      <c r="A1122" s="77"/>
      <c r="D1122" s="60"/>
      <c r="E1122" s="60"/>
      <c r="F1122" s="60"/>
      <c r="G1122" s="60"/>
      <c r="H1122" s="62"/>
      <c r="I1122" s="62"/>
      <c r="J1122" s="62"/>
      <c r="K1122" s="62"/>
      <c r="M1122" s="63"/>
      <c r="N1122" s="63"/>
      <c r="O1122" s="64"/>
      <c r="P1122" s="127"/>
      <c r="W1122" s="64"/>
      <c r="X1122" s="64"/>
    </row>
    <row r="1123" spans="1:24" s="59" customFormat="1" x14ac:dyDescent="0.25">
      <c r="A1123" s="77"/>
      <c r="D1123" s="60"/>
      <c r="E1123" s="60"/>
      <c r="F1123" s="60"/>
      <c r="G1123" s="60"/>
      <c r="H1123" s="62"/>
      <c r="I1123" s="62"/>
      <c r="J1123" s="62"/>
      <c r="K1123" s="62"/>
      <c r="M1123" s="63"/>
      <c r="N1123" s="63"/>
      <c r="O1123" s="64"/>
      <c r="P1123" s="127"/>
      <c r="W1123" s="64"/>
      <c r="X1123" s="64"/>
    </row>
    <row r="1124" spans="1:24" s="59" customFormat="1" x14ac:dyDescent="0.25">
      <c r="A1124" s="77"/>
      <c r="D1124" s="60"/>
      <c r="E1124" s="60"/>
      <c r="F1124" s="60"/>
      <c r="G1124" s="60"/>
      <c r="H1124" s="62"/>
      <c r="I1124" s="62"/>
      <c r="J1124" s="62"/>
      <c r="K1124" s="62"/>
      <c r="M1124" s="63"/>
      <c r="N1124" s="63"/>
      <c r="O1124" s="64"/>
      <c r="P1124" s="127"/>
      <c r="W1124" s="64"/>
      <c r="X1124" s="64"/>
    </row>
    <row r="1125" spans="1:24" s="59" customFormat="1" x14ac:dyDescent="0.25">
      <c r="A1125" s="77"/>
      <c r="D1125" s="60"/>
      <c r="E1125" s="60"/>
      <c r="F1125" s="60"/>
      <c r="G1125" s="60"/>
      <c r="H1125" s="62"/>
      <c r="I1125" s="62"/>
      <c r="J1125" s="62"/>
      <c r="K1125" s="62"/>
      <c r="M1125" s="63"/>
      <c r="N1125" s="63"/>
      <c r="O1125" s="64"/>
      <c r="P1125" s="127"/>
      <c r="W1125" s="64"/>
      <c r="X1125" s="64"/>
    </row>
    <row r="1126" spans="1:24" s="59" customFormat="1" x14ac:dyDescent="0.25">
      <c r="A1126" s="77"/>
      <c r="D1126" s="60"/>
      <c r="E1126" s="60"/>
      <c r="F1126" s="60"/>
      <c r="G1126" s="60"/>
      <c r="H1126" s="62"/>
      <c r="I1126" s="62"/>
      <c r="J1126" s="62"/>
      <c r="K1126" s="62"/>
      <c r="M1126" s="63"/>
      <c r="N1126" s="63"/>
      <c r="O1126" s="64"/>
      <c r="P1126" s="127"/>
      <c r="W1126" s="64"/>
      <c r="X1126" s="64"/>
    </row>
    <row r="1127" spans="1:24" s="59" customFormat="1" x14ac:dyDescent="0.25">
      <c r="A1127" s="77"/>
      <c r="D1127" s="60"/>
      <c r="E1127" s="60"/>
      <c r="F1127" s="60"/>
      <c r="G1127" s="60"/>
      <c r="H1127" s="62"/>
      <c r="I1127" s="62"/>
      <c r="J1127" s="62"/>
      <c r="K1127" s="62"/>
      <c r="M1127" s="63"/>
      <c r="N1127" s="63"/>
      <c r="O1127" s="64"/>
      <c r="P1127" s="127"/>
      <c r="W1127" s="64"/>
      <c r="X1127" s="64"/>
    </row>
    <row r="1128" spans="1:24" s="59" customFormat="1" x14ac:dyDescent="0.25">
      <c r="A1128" s="77"/>
      <c r="D1128" s="60"/>
      <c r="E1128" s="60"/>
      <c r="F1128" s="60"/>
      <c r="G1128" s="60"/>
      <c r="H1128" s="62"/>
      <c r="I1128" s="62"/>
      <c r="J1128" s="62"/>
      <c r="K1128" s="62"/>
      <c r="M1128" s="63"/>
      <c r="N1128" s="63"/>
      <c r="O1128" s="64"/>
      <c r="P1128" s="127"/>
      <c r="W1128" s="64"/>
      <c r="X1128" s="64"/>
    </row>
    <row r="1129" spans="1:24" s="59" customFormat="1" x14ac:dyDescent="0.25">
      <c r="A1129" s="77"/>
      <c r="D1129" s="60"/>
      <c r="E1129" s="60"/>
      <c r="F1129" s="60"/>
      <c r="G1129" s="60"/>
      <c r="H1129" s="62"/>
      <c r="I1129" s="62"/>
      <c r="J1129" s="62"/>
      <c r="K1129" s="62"/>
      <c r="M1129" s="63"/>
      <c r="N1129" s="63"/>
      <c r="O1129" s="64"/>
      <c r="P1129" s="127"/>
      <c r="W1129" s="64"/>
      <c r="X1129" s="64"/>
    </row>
    <row r="1130" spans="1:24" s="59" customFormat="1" x14ac:dyDescent="0.25">
      <c r="A1130" s="77"/>
      <c r="D1130" s="60"/>
      <c r="E1130" s="60"/>
      <c r="F1130" s="60"/>
      <c r="G1130" s="60"/>
      <c r="H1130" s="62"/>
      <c r="I1130" s="62"/>
      <c r="J1130" s="62"/>
      <c r="K1130" s="62"/>
      <c r="M1130" s="63"/>
      <c r="N1130" s="63"/>
      <c r="O1130" s="64"/>
      <c r="P1130" s="127"/>
      <c r="W1130" s="64"/>
      <c r="X1130" s="64"/>
    </row>
    <row r="1131" spans="1:24" s="59" customFormat="1" x14ac:dyDescent="0.25">
      <c r="A1131" s="77"/>
      <c r="D1131" s="60"/>
      <c r="E1131" s="60"/>
      <c r="F1131" s="60"/>
      <c r="G1131" s="60"/>
      <c r="H1131" s="62"/>
      <c r="I1131" s="62"/>
      <c r="J1131" s="62"/>
      <c r="K1131" s="62"/>
      <c r="M1131" s="63"/>
      <c r="N1131" s="63"/>
      <c r="O1131" s="64"/>
      <c r="P1131" s="127"/>
      <c r="W1131" s="64"/>
      <c r="X1131" s="64"/>
    </row>
    <row r="1132" spans="1:24" s="59" customFormat="1" x14ac:dyDescent="0.25">
      <c r="A1132" s="77"/>
      <c r="D1132" s="60"/>
      <c r="E1132" s="60"/>
      <c r="F1132" s="60"/>
      <c r="G1132" s="60"/>
      <c r="H1132" s="62"/>
      <c r="I1132" s="62"/>
      <c r="J1132" s="62"/>
      <c r="K1132" s="62"/>
      <c r="M1132" s="63"/>
      <c r="N1132" s="63"/>
      <c r="O1132" s="64"/>
      <c r="P1132" s="127"/>
      <c r="W1132" s="64"/>
      <c r="X1132" s="64"/>
    </row>
    <row r="1133" spans="1:24" s="59" customFormat="1" x14ac:dyDescent="0.25">
      <c r="A1133" s="77"/>
      <c r="D1133" s="60"/>
      <c r="E1133" s="60"/>
      <c r="F1133" s="60"/>
      <c r="G1133" s="60"/>
      <c r="H1133" s="62"/>
      <c r="I1133" s="62"/>
      <c r="J1133" s="62"/>
      <c r="K1133" s="62"/>
      <c r="M1133" s="63"/>
      <c r="N1133" s="63"/>
      <c r="O1133" s="64"/>
      <c r="P1133" s="127"/>
      <c r="W1133" s="64"/>
      <c r="X1133" s="64"/>
    </row>
    <row r="1134" spans="1:24" s="59" customFormat="1" x14ac:dyDescent="0.25">
      <c r="A1134" s="77"/>
      <c r="D1134" s="60"/>
      <c r="E1134" s="60"/>
      <c r="F1134" s="60"/>
      <c r="G1134" s="60"/>
      <c r="H1134" s="62"/>
      <c r="I1134" s="62"/>
      <c r="J1134" s="62"/>
      <c r="K1134" s="62"/>
      <c r="M1134" s="63"/>
      <c r="N1134" s="63"/>
      <c r="O1134" s="64"/>
      <c r="P1134" s="127"/>
      <c r="W1134" s="64"/>
      <c r="X1134" s="64"/>
    </row>
    <row r="1135" spans="1:24" s="59" customFormat="1" x14ac:dyDescent="0.25">
      <c r="A1135" s="77"/>
      <c r="D1135" s="60"/>
      <c r="E1135" s="60"/>
      <c r="F1135" s="60"/>
      <c r="G1135" s="60"/>
      <c r="H1135" s="62"/>
      <c r="I1135" s="62"/>
      <c r="J1135" s="62"/>
      <c r="K1135" s="62"/>
      <c r="M1135" s="63"/>
      <c r="N1135" s="63"/>
      <c r="O1135" s="64"/>
      <c r="P1135" s="127"/>
      <c r="W1135" s="64"/>
      <c r="X1135" s="64"/>
    </row>
    <row r="1136" spans="1:24" s="59" customFormat="1" x14ac:dyDescent="0.25">
      <c r="A1136" s="77"/>
      <c r="D1136" s="60"/>
      <c r="E1136" s="60"/>
      <c r="F1136" s="60"/>
      <c r="G1136" s="60"/>
      <c r="H1136" s="62"/>
      <c r="I1136" s="62"/>
      <c r="J1136" s="62"/>
      <c r="K1136" s="62"/>
      <c r="M1136" s="63"/>
      <c r="N1136" s="63"/>
      <c r="O1136" s="64"/>
      <c r="P1136" s="127"/>
      <c r="W1136" s="64"/>
      <c r="X1136" s="64"/>
    </row>
    <row r="1137" spans="1:24" s="59" customFormat="1" x14ac:dyDescent="0.25">
      <c r="A1137" s="77"/>
      <c r="D1137" s="60"/>
      <c r="E1137" s="60"/>
      <c r="F1137" s="60"/>
      <c r="G1137" s="60"/>
      <c r="H1137" s="62"/>
      <c r="I1137" s="62"/>
      <c r="J1137" s="62"/>
      <c r="K1137" s="62"/>
      <c r="M1137" s="63"/>
      <c r="N1137" s="63"/>
      <c r="O1137" s="64"/>
      <c r="P1137" s="127"/>
      <c r="W1137" s="64"/>
      <c r="X1137" s="64"/>
    </row>
    <row r="1138" spans="1:24" s="59" customFormat="1" x14ac:dyDescent="0.25">
      <c r="A1138" s="77"/>
      <c r="D1138" s="60"/>
      <c r="E1138" s="60"/>
      <c r="F1138" s="60"/>
      <c r="G1138" s="60"/>
      <c r="H1138" s="62"/>
      <c r="I1138" s="62"/>
      <c r="J1138" s="62"/>
      <c r="K1138" s="62"/>
      <c r="M1138" s="63"/>
      <c r="N1138" s="63"/>
      <c r="O1138" s="64"/>
      <c r="P1138" s="127"/>
      <c r="W1138" s="64"/>
      <c r="X1138" s="64"/>
    </row>
    <row r="1139" spans="1:24" s="59" customFormat="1" x14ac:dyDescent="0.25">
      <c r="A1139" s="77"/>
      <c r="D1139" s="60"/>
      <c r="E1139" s="60"/>
      <c r="F1139" s="60"/>
      <c r="G1139" s="60"/>
      <c r="H1139" s="62"/>
      <c r="I1139" s="62"/>
      <c r="J1139" s="62"/>
      <c r="K1139" s="62"/>
      <c r="M1139" s="63"/>
      <c r="N1139" s="63"/>
      <c r="O1139" s="64"/>
      <c r="P1139" s="127"/>
      <c r="W1139" s="64"/>
      <c r="X1139" s="64"/>
    </row>
    <row r="1140" spans="1:24" s="59" customFormat="1" x14ac:dyDescent="0.25">
      <c r="A1140" s="77"/>
      <c r="D1140" s="60"/>
      <c r="E1140" s="60"/>
      <c r="F1140" s="60"/>
      <c r="G1140" s="60"/>
      <c r="H1140" s="62"/>
      <c r="I1140" s="62"/>
      <c r="J1140" s="62"/>
      <c r="K1140" s="62"/>
      <c r="M1140" s="63"/>
      <c r="N1140" s="63"/>
      <c r="O1140" s="64"/>
      <c r="P1140" s="127"/>
      <c r="W1140" s="64"/>
      <c r="X1140" s="64"/>
    </row>
    <row r="1141" spans="1:24" s="59" customFormat="1" x14ac:dyDescent="0.25">
      <c r="A1141" s="77"/>
      <c r="D1141" s="60"/>
      <c r="E1141" s="60"/>
      <c r="F1141" s="60"/>
      <c r="G1141" s="60"/>
      <c r="H1141" s="62"/>
      <c r="I1141" s="62"/>
      <c r="J1141" s="62"/>
      <c r="K1141" s="62"/>
      <c r="M1141" s="63"/>
      <c r="N1141" s="63"/>
      <c r="O1141" s="64"/>
      <c r="P1141" s="127"/>
      <c r="W1141" s="64"/>
      <c r="X1141" s="64"/>
    </row>
    <row r="1142" spans="1:24" s="59" customFormat="1" x14ac:dyDescent="0.25">
      <c r="A1142" s="77"/>
      <c r="D1142" s="60"/>
      <c r="E1142" s="60"/>
      <c r="F1142" s="60"/>
      <c r="G1142" s="60"/>
      <c r="H1142" s="62"/>
      <c r="I1142" s="62"/>
      <c r="J1142" s="62"/>
      <c r="K1142" s="62"/>
      <c r="M1142" s="63"/>
      <c r="N1142" s="63"/>
      <c r="O1142" s="64"/>
      <c r="P1142" s="127"/>
      <c r="W1142" s="64"/>
      <c r="X1142" s="64"/>
    </row>
    <row r="1143" spans="1:24" s="59" customFormat="1" x14ac:dyDescent="0.25">
      <c r="A1143" s="77"/>
      <c r="D1143" s="60"/>
      <c r="E1143" s="60"/>
      <c r="F1143" s="60"/>
      <c r="G1143" s="60"/>
      <c r="H1143" s="62"/>
      <c r="I1143" s="62"/>
      <c r="J1143" s="62"/>
      <c r="K1143" s="62"/>
      <c r="M1143" s="63"/>
      <c r="N1143" s="63"/>
      <c r="O1143" s="64"/>
      <c r="P1143" s="127"/>
      <c r="W1143" s="64"/>
      <c r="X1143" s="64"/>
    </row>
    <row r="1144" spans="1:24" s="59" customFormat="1" x14ac:dyDescent="0.25">
      <c r="A1144" s="77"/>
      <c r="D1144" s="60"/>
      <c r="E1144" s="60"/>
      <c r="F1144" s="60"/>
      <c r="G1144" s="60"/>
      <c r="H1144" s="62"/>
      <c r="I1144" s="62"/>
      <c r="J1144" s="62"/>
      <c r="K1144" s="62"/>
      <c r="M1144" s="63"/>
      <c r="N1144" s="63"/>
      <c r="O1144" s="64"/>
      <c r="P1144" s="127"/>
      <c r="W1144" s="64"/>
      <c r="X1144" s="64"/>
    </row>
    <row r="1145" spans="1:24" s="59" customFormat="1" x14ac:dyDescent="0.25">
      <c r="A1145" s="77"/>
      <c r="D1145" s="60"/>
      <c r="E1145" s="60"/>
      <c r="F1145" s="60"/>
      <c r="G1145" s="60"/>
      <c r="H1145" s="62"/>
      <c r="I1145" s="62"/>
      <c r="J1145" s="62"/>
      <c r="K1145" s="62"/>
      <c r="M1145" s="63"/>
      <c r="N1145" s="63"/>
      <c r="O1145" s="64"/>
      <c r="P1145" s="127"/>
      <c r="W1145" s="64"/>
      <c r="X1145" s="64"/>
    </row>
    <row r="1146" spans="1:24" s="59" customFormat="1" x14ac:dyDescent="0.25">
      <c r="A1146" s="77"/>
      <c r="D1146" s="60"/>
      <c r="E1146" s="60"/>
      <c r="F1146" s="60"/>
      <c r="G1146" s="60"/>
      <c r="H1146" s="62"/>
      <c r="I1146" s="62"/>
      <c r="J1146" s="62"/>
      <c r="K1146" s="62"/>
      <c r="M1146" s="63"/>
      <c r="N1146" s="63"/>
      <c r="O1146" s="64"/>
      <c r="P1146" s="127"/>
      <c r="W1146" s="64"/>
      <c r="X1146" s="64"/>
    </row>
    <row r="1147" spans="1:24" s="59" customFormat="1" x14ac:dyDescent="0.25">
      <c r="A1147" s="77"/>
      <c r="D1147" s="60"/>
      <c r="E1147" s="60"/>
      <c r="F1147" s="60"/>
      <c r="G1147" s="60"/>
      <c r="H1147" s="62"/>
      <c r="I1147" s="62"/>
      <c r="J1147" s="62"/>
      <c r="K1147" s="62"/>
      <c r="M1147" s="63"/>
      <c r="N1147" s="63"/>
      <c r="O1147" s="64"/>
      <c r="P1147" s="127"/>
      <c r="W1147" s="64"/>
      <c r="X1147" s="64"/>
    </row>
    <row r="1148" spans="1:24" s="59" customFormat="1" x14ac:dyDescent="0.25">
      <c r="A1148" s="77"/>
      <c r="D1148" s="60"/>
      <c r="E1148" s="60"/>
      <c r="F1148" s="60"/>
      <c r="G1148" s="60"/>
      <c r="H1148" s="62"/>
      <c r="I1148" s="62"/>
      <c r="J1148" s="62"/>
      <c r="K1148" s="62"/>
      <c r="M1148" s="63"/>
      <c r="N1148" s="63"/>
      <c r="O1148" s="64"/>
      <c r="P1148" s="127"/>
      <c r="W1148" s="64"/>
      <c r="X1148" s="64"/>
    </row>
    <row r="1149" spans="1:24" s="59" customFormat="1" x14ac:dyDescent="0.25">
      <c r="A1149" s="77"/>
      <c r="D1149" s="60"/>
      <c r="E1149" s="60"/>
      <c r="F1149" s="60"/>
      <c r="G1149" s="60"/>
      <c r="H1149" s="62"/>
      <c r="I1149" s="62"/>
      <c r="J1149" s="62"/>
      <c r="K1149" s="62"/>
      <c r="M1149" s="63"/>
      <c r="N1149" s="63"/>
      <c r="O1149" s="64"/>
      <c r="P1149" s="127"/>
      <c r="W1149" s="64"/>
      <c r="X1149" s="64"/>
    </row>
    <row r="1150" spans="1:24" s="59" customFormat="1" x14ac:dyDescent="0.25">
      <c r="A1150" s="77"/>
      <c r="D1150" s="60"/>
      <c r="E1150" s="60"/>
      <c r="F1150" s="60"/>
      <c r="G1150" s="60"/>
      <c r="H1150" s="62"/>
      <c r="I1150" s="62"/>
      <c r="J1150" s="62"/>
      <c r="K1150" s="62"/>
      <c r="M1150" s="63"/>
      <c r="N1150" s="63"/>
      <c r="O1150" s="64"/>
      <c r="P1150" s="127"/>
      <c r="W1150" s="64"/>
      <c r="X1150" s="64"/>
    </row>
    <row r="1151" spans="1:24" s="59" customFormat="1" x14ac:dyDescent="0.25">
      <c r="A1151" s="77"/>
      <c r="D1151" s="60"/>
      <c r="E1151" s="60"/>
      <c r="F1151" s="60"/>
      <c r="G1151" s="60"/>
      <c r="H1151" s="62"/>
      <c r="I1151" s="62"/>
      <c r="J1151" s="62"/>
      <c r="K1151" s="62"/>
      <c r="M1151" s="63"/>
      <c r="N1151" s="63"/>
      <c r="O1151" s="64"/>
      <c r="P1151" s="127"/>
      <c r="W1151" s="64"/>
      <c r="X1151" s="64"/>
    </row>
    <row r="1152" spans="1:24" s="59" customFormat="1" x14ac:dyDescent="0.25">
      <c r="A1152" s="77"/>
      <c r="D1152" s="60"/>
      <c r="E1152" s="60"/>
      <c r="F1152" s="60"/>
      <c r="G1152" s="60"/>
      <c r="H1152" s="62"/>
      <c r="I1152" s="62"/>
      <c r="J1152" s="62"/>
      <c r="K1152" s="62"/>
      <c r="M1152" s="63"/>
      <c r="N1152" s="63"/>
      <c r="O1152" s="64"/>
      <c r="P1152" s="127"/>
      <c r="W1152" s="64"/>
      <c r="X1152" s="64"/>
    </row>
    <row r="1153" spans="1:24" s="59" customFormat="1" x14ac:dyDescent="0.25">
      <c r="A1153" s="77"/>
      <c r="D1153" s="60"/>
      <c r="E1153" s="60"/>
      <c r="F1153" s="60"/>
      <c r="G1153" s="60"/>
      <c r="H1153" s="62"/>
      <c r="I1153" s="62"/>
      <c r="J1153" s="62"/>
      <c r="K1153" s="62"/>
      <c r="M1153" s="63"/>
      <c r="N1153" s="63"/>
      <c r="O1153" s="64"/>
      <c r="P1153" s="127"/>
      <c r="W1153" s="64"/>
      <c r="X1153" s="64"/>
    </row>
    <row r="1154" spans="1:24" s="59" customFormat="1" x14ac:dyDescent="0.25">
      <c r="A1154" s="77"/>
      <c r="D1154" s="60"/>
      <c r="E1154" s="60"/>
      <c r="F1154" s="60"/>
      <c r="G1154" s="60"/>
      <c r="H1154" s="62"/>
      <c r="I1154" s="62"/>
      <c r="J1154" s="62"/>
      <c r="K1154" s="62"/>
      <c r="M1154" s="63"/>
      <c r="N1154" s="63"/>
      <c r="O1154" s="64"/>
      <c r="P1154" s="127"/>
      <c r="W1154" s="64"/>
      <c r="X1154" s="64"/>
    </row>
    <row r="1155" spans="1:24" s="59" customFormat="1" x14ac:dyDescent="0.25">
      <c r="A1155" s="77"/>
      <c r="D1155" s="60"/>
      <c r="E1155" s="60"/>
      <c r="F1155" s="60"/>
      <c r="G1155" s="60"/>
      <c r="H1155" s="62"/>
      <c r="I1155" s="62"/>
      <c r="J1155" s="62"/>
      <c r="K1155" s="62"/>
      <c r="M1155" s="63"/>
      <c r="N1155" s="63"/>
      <c r="O1155" s="64"/>
      <c r="P1155" s="127"/>
      <c r="W1155" s="64"/>
      <c r="X1155" s="64"/>
    </row>
    <row r="1156" spans="1:24" s="59" customFormat="1" x14ac:dyDescent="0.25">
      <c r="A1156" s="77"/>
      <c r="D1156" s="60"/>
      <c r="E1156" s="60"/>
      <c r="F1156" s="60"/>
      <c r="G1156" s="60"/>
      <c r="H1156" s="62"/>
      <c r="I1156" s="62"/>
      <c r="J1156" s="62"/>
      <c r="K1156" s="62"/>
      <c r="M1156" s="63"/>
      <c r="N1156" s="63"/>
      <c r="O1156" s="64"/>
      <c r="P1156" s="127"/>
      <c r="W1156" s="64"/>
      <c r="X1156" s="64"/>
    </row>
    <row r="1157" spans="1:24" s="59" customFormat="1" x14ac:dyDescent="0.25">
      <c r="A1157" s="77"/>
      <c r="D1157" s="60"/>
      <c r="E1157" s="60"/>
      <c r="F1157" s="60"/>
      <c r="G1157" s="60"/>
      <c r="H1157" s="62"/>
      <c r="I1157" s="62"/>
      <c r="J1157" s="62"/>
      <c r="K1157" s="62"/>
      <c r="M1157" s="63"/>
      <c r="N1157" s="63"/>
      <c r="O1157" s="64"/>
      <c r="P1157" s="127"/>
      <c r="W1157" s="64"/>
      <c r="X1157" s="64"/>
    </row>
    <row r="1158" spans="1:24" s="59" customFormat="1" x14ac:dyDescent="0.25">
      <c r="A1158" s="77"/>
      <c r="D1158" s="60"/>
      <c r="E1158" s="60"/>
      <c r="F1158" s="60"/>
      <c r="G1158" s="60"/>
      <c r="H1158" s="62"/>
      <c r="I1158" s="62"/>
      <c r="J1158" s="62"/>
      <c r="K1158" s="62"/>
      <c r="M1158" s="63"/>
      <c r="N1158" s="63"/>
      <c r="O1158" s="64"/>
      <c r="P1158" s="127"/>
      <c r="W1158" s="64"/>
      <c r="X1158" s="64"/>
    </row>
    <row r="1159" spans="1:24" s="59" customFormat="1" x14ac:dyDescent="0.25">
      <c r="A1159" s="77"/>
      <c r="D1159" s="60"/>
      <c r="E1159" s="60"/>
      <c r="F1159" s="60"/>
      <c r="G1159" s="60"/>
      <c r="H1159" s="62"/>
      <c r="I1159" s="62"/>
      <c r="J1159" s="62"/>
      <c r="K1159" s="62"/>
      <c r="M1159" s="63"/>
      <c r="N1159" s="63"/>
      <c r="O1159" s="64"/>
      <c r="P1159" s="127"/>
      <c r="W1159" s="64"/>
      <c r="X1159" s="64"/>
    </row>
    <row r="1160" spans="1:24" s="59" customFormat="1" x14ac:dyDescent="0.25">
      <c r="A1160" s="77"/>
      <c r="D1160" s="60"/>
      <c r="E1160" s="60"/>
      <c r="F1160" s="60"/>
      <c r="G1160" s="60"/>
      <c r="H1160" s="62"/>
      <c r="I1160" s="62"/>
      <c r="J1160" s="62"/>
      <c r="K1160" s="62"/>
      <c r="M1160" s="63"/>
      <c r="N1160" s="63"/>
      <c r="O1160" s="64"/>
      <c r="P1160" s="127"/>
      <c r="W1160" s="64"/>
      <c r="X1160" s="64"/>
    </row>
    <row r="1161" spans="1:24" s="59" customFormat="1" x14ac:dyDescent="0.25">
      <c r="A1161" s="77"/>
      <c r="D1161" s="60"/>
      <c r="E1161" s="60"/>
      <c r="F1161" s="60"/>
      <c r="G1161" s="60"/>
      <c r="H1161" s="62"/>
      <c r="I1161" s="62"/>
      <c r="J1161" s="62"/>
      <c r="K1161" s="62"/>
      <c r="M1161" s="63"/>
      <c r="N1161" s="63"/>
      <c r="O1161" s="64"/>
      <c r="P1161" s="127"/>
      <c r="W1161" s="64"/>
      <c r="X1161" s="64"/>
    </row>
    <row r="1162" spans="1:24" s="59" customFormat="1" x14ac:dyDescent="0.25">
      <c r="A1162" s="77"/>
      <c r="D1162" s="60"/>
      <c r="E1162" s="60"/>
      <c r="F1162" s="60"/>
      <c r="G1162" s="60"/>
      <c r="H1162" s="62"/>
      <c r="I1162" s="62"/>
      <c r="J1162" s="62"/>
      <c r="K1162" s="62"/>
      <c r="M1162" s="63"/>
      <c r="N1162" s="63"/>
      <c r="O1162" s="64"/>
      <c r="P1162" s="127"/>
      <c r="W1162" s="64"/>
      <c r="X1162" s="64"/>
    </row>
    <row r="1163" spans="1:24" s="59" customFormat="1" x14ac:dyDescent="0.25">
      <c r="A1163" s="77"/>
      <c r="D1163" s="60"/>
      <c r="E1163" s="60"/>
      <c r="F1163" s="60"/>
      <c r="G1163" s="60"/>
      <c r="H1163" s="62"/>
      <c r="I1163" s="62"/>
      <c r="J1163" s="62"/>
      <c r="K1163" s="62"/>
      <c r="M1163" s="63"/>
      <c r="N1163" s="63"/>
      <c r="O1163" s="64"/>
      <c r="P1163" s="127"/>
      <c r="W1163" s="64"/>
      <c r="X1163" s="64"/>
    </row>
    <row r="1164" spans="1:24" s="59" customFormat="1" x14ac:dyDescent="0.25">
      <c r="A1164" s="77"/>
      <c r="D1164" s="60"/>
      <c r="E1164" s="60"/>
      <c r="F1164" s="60"/>
      <c r="G1164" s="60"/>
      <c r="H1164" s="62"/>
      <c r="I1164" s="62"/>
      <c r="J1164" s="62"/>
      <c r="K1164" s="62"/>
      <c r="M1164" s="63"/>
      <c r="N1164" s="63"/>
      <c r="O1164" s="64"/>
      <c r="P1164" s="127"/>
      <c r="W1164" s="64"/>
      <c r="X1164" s="64"/>
    </row>
    <row r="1165" spans="1:24" s="59" customFormat="1" x14ac:dyDescent="0.25">
      <c r="A1165" s="77"/>
      <c r="D1165" s="60"/>
      <c r="E1165" s="60"/>
      <c r="F1165" s="60"/>
      <c r="G1165" s="60"/>
      <c r="H1165" s="62"/>
      <c r="I1165" s="62"/>
      <c r="J1165" s="62"/>
      <c r="K1165" s="62"/>
      <c r="M1165" s="63"/>
      <c r="N1165" s="63"/>
      <c r="O1165" s="64"/>
      <c r="P1165" s="127"/>
      <c r="W1165" s="64"/>
      <c r="X1165" s="64"/>
    </row>
    <row r="1166" spans="1:24" s="59" customFormat="1" x14ac:dyDescent="0.25">
      <c r="A1166" s="77"/>
      <c r="D1166" s="60"/>
      <c r="E1166" s="60"/>
      <c r="F1166" s="60"/>
      <c r="G1166" s="60"/>
      <c r="H1166" s="62"/>
      <c r="I1166" s="62"/>
      <c r="J1166" s="62"/>
      <c r="K1166" s="62"/>
      <c r="M1166" s="63"/>
      <c r="N1166" s="63"/>
      <c r="O1166" s="64"/>
      <c r="P1166" s="127"/>
      <c r="W1166" s="64"/>
      <c r="X1166" s="64"/>
    </row>
    <row r="1167" spans="1:24" s="59" customFormat="1" x14ac:dyDescent="0.25">
      <c r="A1167" s="77"/>
      <c r="D1167" s="60"/>
      <c r="E1167" s="60"/>
      <c r="F1167" s="60"/>
      <c r="G1167" s="60"/>
      <c r="H1167" s="62"/>
      <c r="I1167" s="62"/>
      <c r="J1167" s="62"/>
      <c r="K1167" s="62"/>
      <c r="M1167" s="63"/>
      <c r="N1167" s="63"/>
      <c r="O1167" s="64"/>
      <c r="P1167" s="127"/>
      <c r="W1167" s="64"/>
      <c r="X1167" s="64"/>
    </row>
    <row r="1168" spans="1:24" s="59" customFormat="1" x14ac:dyDescent="0.25">
      <c r="A1168" s="77"/>
      <c r="D1168" s="60"/>
      <c r="E1168" s="60"/>
      <c r="F1168" s="60"/>
      <c r="G1168" s="60"/>
      <c r="H1168" s="62"/>
      <c r="I1168" s="62"/>
      <c r="J1168" s="62"/>
      <c r="K1168" s="62"/>
      <c r="M1168" s="63"/>
      <c r="N1168" s="63"/>
      <c r="O1168" s="64"/>
      <c r="P1168" s="127"/>
      <c r="W1168" s="64"/>
      <c r="X1168" s="64"/>
    </row>
    <row r="1169" spans="1:24" s="59" customFormat="1" x14ac:dyDescent="0.25">
      <c r="A1169" s="77"/>
      <c r="D1169" s="60"/>
      <c r="E1169" s="60"/>
      <c r="F1169" s="60"/>
      <c r="G1169" s="60"/>
      <c r="H1169" s="62"/>
      <c r="I1169" s="62"/>
      <c r="J1169" s="62"/>
      <c r="K1169" s="62"/>
      <c r="M1169" s="63"/>
      <c r="N1169" s="63"/>
      <c r="O1169" s="64"/>
      <c r="P1169" s="127"/>
      <c r="W1169" s="64"/>
      <c r="X1169" s="64"/>
    </row>
    <row r="1170" spans="1:24" s="59" customFormat="1" x14ac:dyDescent="0.25">
      <c r="A1170" s="77"/>
      <c r="D1170" s="60"/>
      <c r="E1170" s="60"/>
      <c r="F1170" s="60"/>
      <c r="G1170" s="60"/>
      <c r="H1170" s="62"/>
      <c r="I1170" s="62"/>
      <c r="J1170" s="62"/>
      <c r="K1170" s="62"/>
      <c r="M1170" s="63"/>
      <c r="N1170" s="63"/>
      <c r="O1170" s="64"/>
      <c r="P1170" s="127"/>
      <c r="W1170" s="64"/>
      <c r="X1170" s="64"/>
    </row>
    <row r="1171" spans="1:24" s="59" customFormat="1" x14ac:dyDescent="0.25">
      <c r="A1171" s="77"/>
      <c r="D1171" s="60"/>
      <c r="E1171" s="60"/>
      <c r="F1171" s="60"/>
      <c r="G1171" s="60"/>
      <c r="H1171" s="62"/>
      <c r="I1171" s="62"/>
      <c r="J1171" s="62"/>
      <c r="K1171" s="62"/>
      <c r="M1171" s="63"/>
      <c r="N1171" s="63"/>
      <c r="O1171" s="64"/>
      <c r="P1171" s="127"/>
      <c r="W1171" s="64"/>
      <c r="X1171" s="64"/>
    </row>
    <row r="1172" spans="1:24" s="59" customFormat="1" x14ac:dyDescent="0.25">
      <c r="A1172" s="77"/>
      <c r="D1172" s="60"/>
      <c r="E1172" s="60"/>
      <c r="F1172" s="60"/>
      <c r="G1172" s="60"/>
      <c r="H1172" s="62"/>
      <c r="I1172" s="62"/>
      <c r="J1172" s="62"/>
      <c r="K1172" s="62"/>
      <c r="M1172" s="63"/>
      <c r="N1172" s="63"/>
      <c r="O1172" s="64"/>
      <c r="P1172" s="127"/>
      <c r="W1172" s="64"/>
      <c r="X1172" s="64"/>
    </row>
    <row r="1173" spans="1:24" s="59" customFormat="1" x14ac:dyDescent="0.25">
      <c r="A1173" s="77"/>
      <c r="D1173" s="60"/>
      <c r="E1173" s="60"/>
      <c r="F1173" s="60"/>
      <c r="G1173" s="60"/>
      <c r="H1173" s="62"/>
      <c r="I1173" s="62"/>
      <c r="J1173" s="62"/>
      <c r="K1173" s="62"/>
      <c r="M1173" s="63"/>
      <c r="N1173" s="63"/>
      <c r="O1173" s="64"/>
      <c r="P1173" s="127"/>
      <c r="W1173" s="64"/>
      <c r="X1173" s="64"/>
    </row>
    <row r="1174" spans="1:24" s="59" customFormat="1" x14ac:dyDescent="0.25">
      <c r="A1174" s="77"/>
      <c r="D1174" s="60"/>
      <c r="E1174" s="60"/>
      <c r="F1174" s="60"/>
      <c r="G1174" s="60"/>
      <c r="H1174" s="62"/>
      <c r="I1174" s="62"/>
      <c r="J1174" s="62"/>
      <c r="K1174" s="62"/>
      <c r="M1174" s="63"/>
      <c r="N1174" s="63"/>
      <c r="O1174" s="64"/>
      <c r="P1174" s="127"/>
      <c r="W1174" s="64"/>
      <c r="X1174" s="64"/>
    </row>
    <row r="1175" spans="1:24" s="59" customFormat="1" x14ac:dyDescent="0.25">
      <c r="A1175" s="77"/>
      <c r="D1175" s="60"/>
      <c r="E1175" s="60"/>
      <c r="F1175" s="60"/>
      <c r="G1175" s="60"/>
      <c r="H1175" s="62"/>
      <c r="I1175" s="62"/>
      <c r="J1175" s="62"/>
      <c r="K1175" s="62"/>
      <c r="M1175" s="63"/>
      <c r="N1175" s="63"/>
      <c r="O1175" s="64"/>
      <c r="P1175" s="127"/>
      <c r="W1175" s="64"/>
      <c r="X1175" s="64"/>
    </row>
    <row r="1176" spans="1:24" s="59" customFormat="1" x14ac:dyDescent="0.25">
      <c r="A1176" s="77"/>
      <c r="D1176" s="60"/>
      <c r="E1176" s="60"/>
      <c r="F1176" s="60"/>
      <c r="G1176" s="60"/>
      <c r="H1176" s="62"/>
      <c r="I1176" s="62"/>
      <c r="J1176" s="62"/>
      <c r="K1176" s="62"/>
      <c r="M1176" s="63"/>
      <c r="N1176" s="63"/>
      <c r="O1176" s="64"/>
      <c r="P1176" s="127"/>
      <c r="W1176" s="64"/>
      <c r="X1176" s="64"/>
    </row>
    <row r="1177" spans="1:24" s="59" customFormat="1" x14ac:dyDescent="0.25">
      <c r="A1177" s="77"/>
      <c r="D1177" s="60"/>
      <c r="E1177" s="60"/>
      <c r="F1177" s="60"/>
      <c r="G1177" s="60"/>
      <c r="H1177" s="62"/>
      <c r="I1177" s="62"/>
      <c r="J1177" s="62"/>
      <c r="K1177" s="62"/>
      <c r="M1177" s="63"/>
      <c r="N1177" s="63"/>
      <c r="O1177" s="64"/>
      <c r="P1177" s="127"/>
      <c r="W1177" s="64"/>
      <c r="X1177" s="64"/>
    </row>
    <row r="1178" spans="1:24" s="59" customFormat="1" x14ac:dyDescent="0.25">
      <c r="A1178" s="77"/>
      <c r="D1178" s="60"/>
      <c r="E1178" s="60"/>
      <c r="F1178" s="60"/>
      <c r="G1178" s="60"/>
      <c r="H1178" s="62"/>
      <c r="I1178" s="62"/>
      <c r="J1178" s="62"/>
      <c r="K1178" s="62"/>
      <c r="M1178" s="63"/>
      <c r="N1178" s="63"/>
      <c r="O1178" s="64"/>
      <c r="P1178" s="127"/>
      <c r="W1178" s="64"/>
      <c r="X1178" s="64"/>
    </row>
    <row r="1179" spans="1:24" s="59" customFormat="1" x14ac:dyDescent="0.25">
      <c r="A1179" s="77"/>
      <c r="D1179" s="60"/>
      <c r="E1179" s="60"/>
      <c r="F1179" s="60"/>
      <c r="G1179" s="60"/>
      <c r="H1179" s="62"/>
      <c r="I1179" s="62"/>
      <c r="J1179" s="62"/>
      <c r="K1179" s="62"/>
      <c r="M1179" s="63"/>
      <c r="N1179" s="63"/>
      <c r="O1179" s="64"/>
      <c r="P1179" s="127"/>
      <c r="W1179" s="64"/>
      <c r="X1179" s="64"/>
    </row>
    <row r="1180" spans="1:24" s="59" customFormat="1" x14ac:dyDescent="0.25">
      <c r="A1180" s="77"/>
      <c r="D1180" s="60"/>
      <c r="E1180" s="60"/>
      <c r="F1180" s="60"/>
      <c r="G1180" s="60"/>
      <c r="H1180" s="62"/>
      <c r="I1180" s="62"/>
      <c r="J1180" s="62"/>
      <c r="K1180" s="62"/>
      <c r="M1180" s="63"/>
      <c r="N1180" s="63"/>
      <c r="O1180" s="64"/>
      <c r="P1180" s="127"/>
      <c r="W1180" s="64"/>
      <c r="X1180" s="64"/>
    </row>
    <row r="1181" spans="1:24" s="59" customFormat="1" x14ac:dyDescent="0.25">
      <c r="A1181" s="77"/>
      <c r="D1181" s="60"/>
      <c r="E1181" s="60"/>
      <c r="F1181" s="60"/>
      <c r="G1181" s="60"/>
      <c r="H1181" s="62"/>
      <c r="I1181" s="62"/>
      <c r="J1181" s="62"/>
      <c r="K1181" s="62"/>
      <c r="M1181" s="63"/>
      <c r="N1181" s="63"/>
      <c r="O1181" s="64"/>
      <c r="P1181" s="127"/>
      <c r="W1181" s="64"/>
      <c r="X1181" s="64"/>
    </row>
    <row r="1182" spans="1:24" s="59" customFormat="1" x14ac:dyDescent="0.25">
      <c r="A1182" s="77"/>
      <c r="D1182" s="60"/>
      <c r="E1182" s="60"/>
      <c r="F1182" s="60"/>
      <c r="G1182" s="60"/>
      <c r="H1182" s="62"/>
      <c r="I1182" s="62"/>
      <c r="J1182" s="62"/>
      <c r="K1182" s="62"/>
      <c r="M1182" s="63"/>
      <c r="N1182" s="63"/>
      <c r="O1182" s="64"/>
      <c r="P1182" s="127"/>
      <c r="W1182" s="64"/>
      <c r="X1182" s="64"/>
    </row>
    <row r="1183" spans="1:24" s="59" customFormat="1" x14ac:dyDescent="0.25">
      <c r="A1183" s="77"/>
      <c r="D1183" s="60"/>
      <c r="E1183" s="60"/>
      <c r="F1183" s="60"/>
      <c r="G1183" s="60"/>
      <c r="H1183" s="62"/>
      <c r="I1183" s="62"/>
      <c r="J1183" s="62"/>
      <c r="K1183" s="62"/>
      <c r="M1183" s="63"/>
      <c r="N1183" s="63"/>
      <c r="O1183" s="64"/>
      <c r="P1183" s="127"/>
      <c r="W1183" s="64"/>
      <c r="X1183" s="64"/>
    </row>
    <row r="1184" spans="1:24" s="59" customFormat="1" x14ac:dyDescent="0.25">
      <c r="A1184" s="77"/>
      <c r="D1184" s="60"/>
      <c r="E1184" s="60"/>
      <c r="F1184" s="60"/>
      <c r="G1184" s="60"/>
      <c r="H1184" s="62"/>
      <c r="I1184" s="62"/>
      <c r="J1184" s="62"/>
      <c r="K1184" s="62"/>
      <c r="M1184" s="63"/>
      <c r="N1184" s="63"/>
      <c r="O1184" s="64"/>
      <c r="P1184" s="127"/>
      <c r="W1184" s="64"/>
      <c r="X1184" s="64"/>
    </row>
    <row r="1185" spans="1:24" s="59" customFormat="1" x14ac:dyDescent="0.25">
      <c r="A1185" s="77"/>
      <c r="D1185" s="60"/>
      <c r="E1185" s="60"/>
      <c r="F1185" s="60"/>
      <c r="G1185" s="60"/>
      <c r="H1185" s="62"/>
      <c r="I1185" s="62"/>
      <c r="J1185" s="62"/>
      <c r="K1185" s="62"/>
      <c r="M1185" s="63"/>
      <c r="N1185" s="63"/>
      <c r="O1185" s="64"/>
      <c r="P1185" s="127"/>
      <c r="W1185" s="64"/>
      <c r="X1185" s="64"/>
    </row>
    <row r="1186" spans="1:24" s="59" customFormat="1" x14ac:dyDescent="0.25">
      <c r="A1186" s="77"/>
      <c r="D1186" s="60"/>
      <c r="E1186" s="60"/>
      <c r="F1186" s="60"/>
      <c r="G1186" s="60"/>
      <c r="H1186" s="62"/>
      <c r="I1186" s="62"/>
      <c r="J1186" s="62"/>
      <c r="K1186" s="62"/>
      <c r="M1186" s="63"/>
      <c r="N1186" s="63"/>
      <c r="O1186" s="64"/>
      <c r="P1186" s="127"/>
      <c r="W1186" s="64"/>
      <c r="X1186" s="64"/>
    </row>
    <row r="1187" spans="1:24" s="59" customFormat="1" x14ac:dyDescent="0.25">
      <c r="A1187" s="77"/>
      <c r="D1187" s="60"/>
      <c r="E1187" s="60"/>
      <c r="F1187" s="60"/>
      <c r="G1187" s="60"/>
      <c r="H1187" s="62"/>
      <c r="I1187" s="62"/>
      <c r="J1187" s="62"/>
      <c r="K1187" s="62"/>
      <c r="M1187" s="63"/>
      <c r="N1187" s="63"/>
      <c r="O1187" s="64"/>
      <c r="P1187" s="127"/>
      <c r="W1187" s="64"/>
      <c r="X1187" s="64"/>
    </row>
    <row r="1188" spans="1:24" s="59" customFormat="1" x14ac:dyDescent="0.25">
      <c r="A1188" s="77"/>
      <c r="D1188" s="60"/>
      <c r="E1188" s="60"/>
      <c r="F1188" s="60"/>
      <c r="G1188" s="60"/>
      <c r="H1188" s="62"/>
      <c r="I1188" s="62"/>
      <c r="J1188" s="62"/>
      <c r="K1188" s="62"/>
      <c r="M1188" s="63"/>
      <c r="N1188" s="63"/>
      <c r="O1188" s="64"/>
      <c r="P1188" s="127"/>
      <c r="W1188" s="64"/>
      <c r="X1188" s="64"/>
    </row>
    <row r="1189" spans="1:24" s="59" customFormat="1" x14ac:dyDescent="0.25">
      <c r="A1189" s="77"/>
      <c r="D1189" s="60"/>
      <c r="E1189" s="60"/>
      <c r="F1189" s="60"/>
      <c r="G1189" s="60"/>
      <c r="H1189" s="62"/>
      <c r="I1189" s="62"/>
      <c r="J1189" s="62"/>
      <c r="K1189" s="62"/>
      <c r="M1189" s="63"/>
      <c r="N1189" s="63"/>
      <c r="O1189" s="64"/>
      <c r="P1189" s="127"/>
      <c r="W1189" s="64"/>
      <c r="X1189" s="64"/>
    </row>
    <row r="1190" spans="1:24" s="59" customFormat="1" x14ac:dyDescent="0.25">
      <c r="A1190" s="77"/>
      <c r="D1190" s="60"/>
      <c r="E1190" s="60"/>
      <c r="F1190" s="60"/>
      <c r="G1190" s="60"/>
      <c r="H1190" s="62"/>
      <c r="I1190" s="62"/>
      <c r="J1190" s="62"/>
      <c r="K1190" s="62"/>
      <c r="M1190" s="63"/>
      <c r="N1190" s="63"/>
      <c r="O1190" s="64"/>
      <c r="P1190" s="127"/>
      <c r="W1190" s="64"/>
      <c r="X1190" s="64"/>
    </row>
    <row r="1191" spans="1:24" s="59" customFormat="1" x14ac:dyDescent="0.25">
      <c r="A1191" s="77"/>
      <c r="D1191" s="60"/>
      <c r="E1191" s="60"/>
      <c r="F1191" s="60"/>
      <c r="G1191" s="60"/>
      <c r="H1191" s="62"/>
      <c r="I1191" s="62"/>
      <c r="J1191" s="62"/>
      <c r="K1191" s="62"/>
      <c r="M1191" s="63"/>
      <c r="N1191" s="63"/>
      <c r="O1191" s="64"/>
      <c r="P1191" s="127"/>
      <c r="W1191" s="64"/>
      <c r="X1191" s="64"/>
    </row>
    <row r="1192" spans="1:24" s="59" customFormat="1" x14ac:dyDescent="0.25">
      <c r="A1192" s="77"/>
      <c r="D1192" s="60"/>
      <c r="E1192" s="60"/>
      <c r="F1192" s="60"/>
      <c r="G1192" s="60"/>
      <c r="H1192" s="62"/>
      <c r="I1192" s="62"/>
      <c r="J1192" s="62"/>
      <c r="K1192" s="62"/>
      <c r="M1192" s="63"/>
      <c r="N1192" s="63"/>
      <c r="O1192" s="64"/>
      <c r="P1192" s="127"/>
      <c r="W1192" s="64"/>
      <c r="X1192" s="64"/>
    </row>
    <row r="1193" spans="1:24" s="59" customFormat="1" x14ac:dyDescent="0.25">
      <c r="A1193" s="77"/>
      <c r="D1193" s="60"/>
      <c r="E1193" s="60"/>
      <c r="F1193" s="60"/>
      <c r="G1193" s="60"/>
      <c r="H1193" s="62"/>
      <c r="I1193" s="62"/>
      <c r="J1193" s="62"/>
      <c r="K1193" s="62"/>
      <c r="M1193" s="63"/>
      <c r="N1193" s="63"/>
      <c r="O1193" s="64"/>
      <c r="P1193" s="127"/>
      <c r="W1193" s="64"/>
      <c r="X1193" s="64"/>
    </row>
    <row r="1194" spans="1:24" s="59" customFormat="1" x14ac:dyDescent="0.25">
      <c r="A1194" s="77"/>
      <c r="D1194" s="60"/>
      <c r="E1194" s="60"/>
      <c r="F1194" s="60"/>
      <c r="G1194" s="60"/>
      <c r="H1194" s="62"/>
      <c r="I1194" s="62"/>
      <c r="J1194" s="62"/>
      <c r="K1194" s="62"/>
      <c r="M1194" s="63"/>
      <c r="N1194" s="63"/>
      <c r="O1194" s="64"/>
      <c r="P1194" s="127"/>
      <c r="W1194" s="64"/>
      <c r="X1194" s="64"/>
    </row>
    <row r="1195" spans="1:24" s="59" customFormat="1" x14ac:dyDescent="0.25">
      <c r="A1195" s="77"/>
      <c r="D1195" s="60"/>
      <c r="E1195" s="60"/>
      <c r="F1195" s="60"/>
      <c r="G1195" s="60"/>
      <c r="H1195" s="62"/>
      <c r="I1195" s="62"/>
      <c r="J1195" s="62"/>
      <c r="K1195" s="62"/>
      <c r="M1195" s="63"/>
      <c r="N1195" s="63"/>
      <c r="O1195" s="64"/>
      <c r="P1195" s="127"/>
      <c r="W1195" s="64"/>
      <c r="X1195" s="64"/>
    </row>
    <row r="1196" spans="1:24" s="59" customFormat="1" x14ac:dyDescent="0.25">
      <c r="A1196" s="77"/>
      <c r="D1196" s="60"/>
      <c r="E1196" s="60"/>
      <c r="F1196" s="60"/>
      <c r="G1196" s="60"/>
      <c r="H1196" s="62"/>
      <c r="I1196" s="62"/>
      <c r="J1196" s="62"/>
      <c r="K1196" s="62"/>
      <c r="M1196" s="63"/>
      <c r="N1196" s="63"/>
      <c r="O1196" s="64"/>
      <c r="P1196" s="127"/>
      <c r="W1196" s="64"/>
      <c r="X1196" s="64"/>
    </row>
    <row r="1197" spans="1:24" s="59" customFormat="1" x14ac:dyDescent="0.25">
      <c r="A1197" s="77"/>
      <c r="D1197" s="60"/>
      <c r="E1197" s="60"/>
      <c r="F1197" s="60"/>
      <c r="G1197" s="60"/>
      <c r="H1197" s="62"/>
      <c r="I1197" s="62"/>
      <c r="J1197" s="62"/>
      <c r="K1197" s="62"/>
      <c r="M1197" s="63"/>
      <c r="N1197" s="63"/>
      <c r="O1197" s="64"/>
      <c r="P1197" s="127"/>
      <c r="W1197" s="64"/>
      <c r="X1197" s="64"/>
    </row>
    <row r="1198" spans="1:24" s="59" customFormat="1" x14ac:dyDescent="0.25">
      <c r="A1198" s="77"/>
      <c r="D1198" s="60"/>
      <c r="E1198" s="60"/>
      <c r="F1198" s="60"/>
      <c r="G1198" s="60"/>
      <c r="H1198" s="62"/>
      <c r="I1198" s="62"/>
      <c r="J1198" s="62"/>
      <c r="K1198" s="62"/>
      <c r="M1198" s="63"/>
      <c r="N1198" s="63"/>
      <c r="O1198" s="64"/>
      <c r="P1198" s="127"/>
      <c r="W1198" s="64"/>
      <c r="X1198" s="64"/>
    </row>
    <row r="1199" spans="1:24" s="59" customFormat="1" x14ac:dyDescent="0.25">
      <c r="A1199" s="77"/>
      <c r="D1199" s="60"/>
      <c r="E1199" s="60"/>
      <c r="F1199" s="60"/>
      <c r="G1199" s="60"/>
      <c r="H1199" s="62"/>
      <c r="I1199" s="62"/>
      <c r="J1199" s="62"/>
      <c r="K1199" s="62"/>
      <c r="M1199" s="63"/>
      <c r="N1199" s="63"/>
      <c r="O1199" s="64"/>
      <c r="P1199" s="127"/>
      <c r="W1199" s="64"/>
      <c r="X1199" s="64"/>
    </row>
    <row r="1200" spans="1:24" s="59" customFormat="1" x14ac:dyDescent="0.25">
      <c r="A1200" s="77"/>
      <c r="D1200" s="60"/>
      <c r="E1200" s="60"/>
      <c r="F1200" s="60"/>
      <c r="G1200" s="60"/>
      <c r="H1200" s="62"/>
      <c r="I1200" s="62"/>
      <c r="J1200" s="62"/>
      <c r="K1200" s="62"/>
      <c r="M1200" s="63"/>
      <c r="N1200" s="63"/>
      <c r="O1200" s="64"/>
      <c r="P1200" s="127"/>
      <c r="W1200" s="64"/>
      <c r="X1200" s="64"/>
    </row>
    <row r="1201" spans="1:24" s="59" customFormat="1" x14ac:dyDescent="0.25">
      <c r="A1201" s="77"/>
      <c r="D1201" s="60"/>
      <c r="E1201" s="60"/>
      <c r="F1201" s="60"/>
      <c r="G1201" s="60"/>
      <c r="H1201" s="62"/>
      <c r="I1201" s="62"/>
      <c r="J1201" s="62"/>
      <c r="K1201" s="62"/>
      <c r="M1201" s="63"/>
      <c r="N1201" s="63"/>
      <c r="O1201" s="64"/>
      <c r="P1201" s="127"/>
      <c r="W1201" s="64"/>
      <c r="X1201" s="64"/>
    </row>
    <row r="1202" spans="1:24" s="59" customFormat="1" x14ac:dyDescent="0.25">
      <c r="A1202" s="77"/>
      <c r="D1202" s="60"/>
      <c r="E1202" s="60"/>
      <c r="F1202" s="60"/>
      <c r="G1202" s="60"/>
      <c r="H1202" s="62"/>
      <c r="I1202" s="62"/>
      <c r="J1202" s="62"/>
      <c r="K1202" s="62"/>
      <c r="M1202" s="63"/>
      <c r="N1202" s="63"/>
      <c r="O1202" s="64"/>
      <c r="P1202" s="127"/>
      <c r="W1202" s="64"/>
      <c r="X1202" s="64"/>
    </row>
    <row r="1203" spans="1:24" s="59" customFormat="1" x14ac:dyDescent="0.25">
      <c r="A1203" s="77"/>
      <c r="D1203" s="60"/>
      <c r="E1203" s="60"/>
      <c r="F1203" s="60"/>
      <c r="G1203" s="60"/>
      <c r="H1203" s="62"/>
      <c r="I1203" s="62"/>
      <c r="J1203" s="62"/>
      <c r="K1203" s="62"/>
      <c r="M1203" s="63"/>
      <c r="N1203" s="63"/>
      <c r="O1203" s="64"/>
      <c r="P1203" s="127"/>
      <c r="W1203" s="64"/>
      <c r="X1203" s="64"/>
    </row>
    <row r="1204" spans="1:24" s="59" customFormat="1" x14ac:dyDescent="0.25">
      <c r="A1204" s="77"/>
      <c r="D1204" s="60"/>
      <c r="E1204" s="60"/>
      <c r="F1204" s="60"/>
      <c r="G1204" s="60"/>
      <c r="H1204" s="62"/>
      <c r="I1204" s="62"/>
      <c r="J1204" s="62"/>
      <c r="K1204" s="62"/>
      <c r="M1204" s="63"/>
      <c r="N1204" s="63"/>
      <c r="O1204" s="64"/>
      <c r="P1204" s="127"/>
      <c r="W1204" s="64"/>
      <c r="X1204" s="64"/>
    </row>
    <row r="1205" spans="1:24" s="59" customFormat="1" x14ac:dyDescent="0.25">
      <c r="A1205" s="77"/>
      <c r="D1205" s="60"/>
      <c r="E1205" s="60"/>
      <c r="F1205" s="60"/>
      <c r="G1205" s="60"/>
      <c r="H1205" s="62"/>
      <c r="I1205" s="62"/>
      <c r="J1205" s="62"/>
      <c r="K1205" s="62"/>
      <c r="M1205" s="63"/>
      <c r="N1205" s="63"/>
      <c r="O1205" s="64"/>
      <c r="P1205" s="127"/>
      <c r="W1205" s="64"/>
      <c r="X1205" s="64"/>
    </row>
    <row r="1206" spans="1:24" s="59" customFormat="1" x14ac:dyDescent="0.25">
      <c r="A1206" s="77"/>
      <c r="D1206" s="60"/>
      <c r="E1206" s="60"/>
      <c r="F1206" s="60"/>
      <c r="G1206" s="60"/>
      <c r="H1206" s="62"/>
      <c r="I1206" s="62"/>
      <c r="J1206" s="62"/>
      <c r="K1206" s="62"/>
      <c r="M1206" s="63"/>
      <c r="N1206" s="63"/>
      <c r="O1206" s="64"/>
      <c r="P1206" s="127"/>
      <c r="W1206" s="64"/>
      <c r="X1206" s="64"/>
    </row>
    <row r="1207" spans="1:24" s="59" customFormat="1" x14ac:dyDescent="0.25">
      <c r="A1207" s="77"/>
      <c r="D1207" s="60"/>
      <c r="E1207" s="60"/>
      <c r="F1207" s="60"/>
      <c r="G1207" s="60"/>
      <c r="H1207" s="62"/>
      <c r="I1207" s="62"/>
      <c r="J1207" s="62"/>
      <c r="K1207" s="62"/>
      <c r="M1207" s="63"/>
      <c r="N1207" s="63"/>
      <c r="O1207" s="64"/>
      <c r="P1207" s="127"/>
      <c r="W1207" s="64"/>
      <c r="X1207" s="64"/>
    </row>
    <row r="1208" spans="1:24" s="59" customFormat="1" x14ac:dyDescent="0.25">
      <c r="A1208" s="77"/>
      <c r="D1208" s="60"/>
      <c r="E1208" s="60"/>
      <c r="F1208" s="60"/>
      <c r="G1208" s="60"/>
      <c r="H1208" s="62"/>
      <c r="I1208" s="62"/>
      <c r="J1208" s="62"/>
      <c r="K1208" s="62"/>
      <c r="M1208" s="63"/>
      <c r="N1208" s="63"/>
      <c r="O1208" s="64"/>
      <c r="P1208" s="127"/>
      <c r="W1208" s="64"/>
      <c r="X1208" s="64"/>
    </row>
    <row r="1209" spans="1:24" s="59" customFormat="1" x14ac:dyDescent="0.25">
      <c r="A1209" s="77"/>
      <c r="D1209" s="60"/>
      <c r="E1209" s="60"/>
      <c r="F1209" s="60"/>
      <c r="G1209" s="60"/>
      <c r="H1209" s="62"/>
      <c r="I1209" s="62"/>
      <c r="J1209" s="62"/>
      <c r="K1209" s="62"/>
      <c r="M1209" s="63"/>
      <c r="N1209" s="63"/>
      <c r="O1209" s="64"/>
      <c r="P1209" s="127"/>
      <c r="W1209" s="64"/>
      <c r="X1209" s="64"/>
    </row>
    <row r="1210" spans="1:24" s="59" customFormat="1" x14ac:dyDescent="0.25">
      <c r="A1210" s="77"/>
      <c r="D1210" s="60"/>
      <c r="E1210" s="60"/>
      <c r="F1210" s="60"/>
      <c r="G1210" s="60"/>
      <c r="H1210" s="62"/>
      <c r="I1210" s="62"/>
      <c r="J1210" s="62"/>
      <c r="K1210" s="62"/>
      <c r="M1210" s="63"/>
      <c r="N1210" s="63"/>
      <c r="O1210" s="64"/>
      <c r="P1210" s="127"/>
      <c r="W1210" s="64"/>
      <c r="X1210" s="64"/>
    </row>
    <row r="1211" spans="1:24" s="59" customFormat="1" x14ac:dyDescent="0.25">
      <c r="A1211" s="77"/>
      <c r="D1211" s="60"/>
      <c r="E1211" s="60"/>
      <c r="F1211" s="60"/>
      <c r="G1211" s="60"/>
      <c r="H1211" s="62"/>
      <c r="I1211" s="62"/>
      <c r="J1211" s="62"/>
      <c r="K1211" s="62"/>
      <c r="M1211" s="63"/>
      <c r="N1211" s="63"/>
      <c r="O1211" s="64"/>
      <c r="P1211" s="127"/>
      <c r="W1211" s="64"/>
      <c r="X1211" s="64"/>
    </row>
    <row r="1212" spans="1:24" s="59" customFormat="1" x14ac:dyDescent="0.25">
      <c r="A1212" s="77"/>
      <c r="D1212" s="60"/>
      <c r="E1212" s="60"/>
      <c r="F1212" s="60"/>
      <c r="G1212" s="60"/>
      <c r="H1212" s="62"/>
      <c r="I1212" s="62"/>
      <c r="J1212" s="62"/>
      <c r="K1212" s="62"/>
      <c r="M1212" s="63"/>
      <c r="N1212" s="63"/>
      <c r="O1212" s="64"/>
      <c r="P1212" s="127"/>
      <c r="W1212" s="64"/>
      <c r="X1212" s="64"/>
    </row>
    <row r="1213" spans="1:24" s="59" customFormat="1" x14ac:dyDescent="0.25">
      <c r="A1213" s="77"/>
      <c r="D1213" s="60"/>
      <c r="E1213" s="60"/>
      <c r="F1213" s="60"/>
      <c r="G1213" s="60"/>
      <c r="H1213" s="62"/>
      <c r="I1213" s="62"/>
      <c r="J1213" s="62"/>
      <c r="K1213" s="62"/>
      <c r="M1213" s="63"/>
      <c r="N1213" s="63"/>
      <c r="O1213" s="64"/>
      <c r="P1213" s="127"/>
      <c r="W1213" s="64"/>
      <c r="X1213" s="64"/>
    </row>
    <row r="1214" spans="1:24" s="59" customFormat="1" x14ac:dyDescent="0.25">
      <c r="A1214" s="77"/>
      <c r="D1214" s="60"/>
      <c r="E1214" s="60"/>
      <c r="F1214" s="60"/>
      <c r="G1214" s="60"/>
      <c r="H1214" s="62"/>
      <c r="I1214" s="62"/>
      <c r="J1214" s="62"/>
      <c r="K1214" s="62"/>
      <c r="M1214" s="63"/>
      <c r="N1214" s="63"/>
      <c r="O1214" s="64"/>
      <c r="P1214" s="127"/>
      <c r="W1214" s="64"/>
      <c r="X1214" s="64"/>
    </row>
    <row r="1215" spans="1:24" s="59" customFormat="1" x14ac:dyDescent="0.25">
      <c r="A1215" s="77"/>
      <c r="D1215" s="60"/>
      <c r="E1215" s="60"/>
      <c r="F1215" s="60"/>
      <c r="G1215" s="60"/>
      <c r="H1215" s="62"/>
      <c r="I1215" s="62"/>
      <c r="J1215" s="62"/>
      <c r="K1215" s="62"/>
      <c r="M1215" s="63"/>
      <c r="N1215" s="63"/>
      <c r="O1215" s="64"/>
      <c r="P1215" s="127"/>
      <c r="W1215" s="64"/>
      <c r="X1215" s="64"/>
    </row>
    <row r="1216" spans="1:24" s="59" customFormat="1" x14ac:dyDescent="0.25">
      <c r="A1216" s="77"/>
      <c r="D1216" s="60"/>
      <c r="E1216" s="60"/>
      <c r="F1216" s="60"/>
      <c r="G1216" s="60"/>
      <c r="H1216" s="62"/>
      <c r="I1216" s="62"/>
      <c r="J1216" s="62"/>
      <c r="K1216" s="62"/>
      <c r="M1216" s="63"/>
      <c r="N1216" s="63"/>
      <c r="O1216" s="64"/>
      <c r="P1216" s="127"/>
      <c r="W1216" s="64"/>
      <c r="X1216" s="64"/>
    </row>
    <row r="1217" spans="1:24" s="59" customFormat="1" x14ac:dyDescent="0.25">
      <c r="A1217" s="77"/>
      <c r="D1217" s="60"/>
      <c r="E1217" s="60"/>
      <c r="F1217" s="60"/>
      <c r="G1217" s="60"/>
      <c r="H1217" s="62"/>
      <c r="I1217" s="62"/>
      <c r="J1217" s="62"/>
      <c r="K1217" s="62"/>
      <c r="M1217" s="63"/>
      <c r="N1217" s="63"/>
      <c r="O1217" s="64"/>
      <c r="P1217" s="127"/>
      <c r="W1217" s="64"/>
      <c r="X1217" s="64"/>
    </row>
    <row r="1218" spans="1:24" s="59" customFormat="1" x14ac:dyDescent="0.25">
      <c r="A1218" s="77"/>
      <c r="D1218" s="60"/>
      <c r="E1218" s="60"/>
      <c r="F1218" s="60"/>
      <c r="G1218" s="60"/>
      <c r="H1218" s="62"/>
      <c r="I1218" s="62"/>
      <c r="J1218" s="62"/>
      <c r="K1218" s="62"/>
      <c r="M1218" s="63"/>
      <c r="N1218" s="63"/>
      <c r="O1218" s="64"/>
      <c r="P1218" s="127"/>
      <c r="W1218" s="64"/>
      <c r="X1218" s="64"/>
    </row>
    <row r="1219" spans="1:24" s="59" customFormat="1" x14ac:dyDescent="0.25">
      <c r="A1219" s="77"/>
      <c r="D1219" s="60"/>
      <c r="E1219" s="60"/>
      <c r="F1219" s="60"/>
      <c r="G1219" s="60"/>
      <c r="H1219" s="62"/>
      <c r="I1219" s="62"/>
      <c r="J1219" s="62"/>
      <c r="K1219" s="62"/>
      <c r="M1219" s="63"/>
      <c r="N1219" s="63"/>
      <c r="O1219" s="64"/>
      <c r="P1219" s="127"/>
      <c r="W1219" s="64"/>
      <c r="X1219" s="64"/>
    </row>
    <row r="1220" spans="1:24" s="59" customFormat="1" x14ac:dyDescent="0.25">
      <c r="A1220" s="77"/>
      <c r="D1220" s="60"/>
      <c r="E1220" s="60"/>
      <c r="F1220" s="60"/>
      <c r="G1220" s="60"/>
      <c r="H1220" s="62"/>
      <c r="I1220" s="62"/>
      <c r="J1220" s="62"/>
      <c r="K1220" s="62"/>
      <c r="M1220" s="63"/>
      <c r="N1220" s="63"/>
      <c r="O1220" s="64"/>
      <c r="P1220" s="127"/>
      <c r="W1220" s="64"/>
      <c r="X1220" s="64"/>
    </row>
    <row r="1221" spans="1:24" s="59" customFormat="1" x14ac:dyDescent="0.25">
      <c r="A1221" s="77"/>
      <c r="D1221" s="60"/>
      <c r="E1221" s="60"/>
      <c r="F1221" s="60"/>
      <c r="G1221" s="60"/>
      <c r="H1221" s="62"/>
      <c r="I1221" s="62"/>
      <c r="J1221" s="62"/>
      <c r="K1221" s="62"/>
      <c r="M1221" s="63"/>
      <c r="N1221" s="63"/>
      <c r="O1221" s="64"/>
      <c r="P1221" s="127"/>
      <c r="W1221" s="64"/>
      <c r="X1221" s="64"/>
    </row>
    <row r="1222" spans="1:24" s="59" customFormat="1" x14ac:dyDescent="0.25">
      <c r="A1222" s="77"/>
      <c r="D1222" s="60"/>
      <c r="E1222" s="60"/>
      <c r="F1222" s="60"/>
      <c r="G1222" s="60"/>
      <c r="H1222" s="62"/>
      <c r="I1222" s="62"/>
      <c r="J1222" s="62"/>
      <c r="K1222" s="62"/>
      <c r="M1222" s="63"/>
      <c r="N1222" s="63"/>
      <c r="O1222" s="64"/>
      <c r="P1222" s="127"/>
      <c r="W1222" s="64"/>
      <c r="X1222" s="64"/>
    </row>
    <row r="1223" spans="1:24" s="59" customFormat="1" x14ac:dyDescent="0.25">
      <c r="A1223" s="77"/>
      <c r="D1223" s="60"/>
      <c r="E1223" s="60"/>
      <c r="F1223" s="60"/>
      <c r="G1223" s="60"/>
      <c r="H1223" s="62"/>
      <c r="I1223" s="62"/>
      <c r="J1223" s="62"/>
      <c r="K1223" s="62"/>
      <c r="M1223" s="63"/>
      <c r="N1223" s="63"/>
      <c r="O1223" s="64"/>
      <c r="P1223" s="127"/>
      <c r="W1223" s="64"/>
      <c r="X1223" s="64"/>
    </row>
    <row r="1224" spans="1:24" s="59" customFormat="1" x14ac:dyDescent="0.25">
      <c r="A1224" s="77"/>
      <c r="D1224" s="60"/>
      <c r="E1224" s="60"/>
      <c r="F1224" s="60"/>
      <c r="G1224" s="60"/>
      <c r="H1224" s="62"/>
      <c r="I1224" s="62"/>
      <c r="J1224" s="62"/>
      <c r="K1224" s="62"/>
      <c r="M1224" s="63"/>
      <c r="N1224" s="63"/>
      <c r="O1224" s="64"/>
      <c r="P1224" s="127"/>
      <c r="W1224" s="64"/>
      <c r="X1224" s="64"/>
    </row>
    <row r="1225" spans="1:24" s="59" customFormat="1" x14ac:dyDescent="0.25">
      <c r="A1225" s="77"/>
      <c r="D1225" s="60"/>
      <c r="E1225" s="60"/>
      <c r="F1225" s="60"/>
      <c r="G1225" s="60"/>
      <c r="H1225" s="62"/>
      <c r="I1225" s="62"/>
      <c r="J1225" s="62"/>
      <c r="K1225" s="62"/>
      <c r="M1225" s="63"/>
      <c r="N1225" s="63"/>
      <c r="O1225" s="64"/>
      <c r="P1225" s="127"/>
      <c r="W1225" s="64"/>
      <c r="X1225" s="64"/>
    </row>
    <row r="1226" spans="1:24" s="59" customFormat="1" x14ac:dyDescent="0.25">
      <c r="A1226" s="77"/>
      <c r="D1226" s="60"/>
      <c r="E1226" s="60"/>
      <c r="F1226" s="60"/>
      <c r="G1226" s="60"/>
      <c r="H1226" s="62"/>
      <c r="I1226" s="62"/>
      <c r="J1226" s="62"/>
      <c r="K1226" s="62"/>
      <c r="M1226" s="63"/>
      <c r="N1226" s="63"/>
      <c r="O1226" s="64"/>
      <c r="P1226" s="127"/>
      <c r="W1226" s="64"/>
      <c r="X1226" s="64"/>
    </row>
    <row r="1227" spans="1:24" s="59" customFormat="1" x14ac:dyDescent="0.25">
      <c r="A1227" s="77"/>
      <c r="D1227" s="60"/>
      <c r="E1227" s="60"/>
      <c r="F1227" s="60"/>
      <c r="G1227" s="60"/>
      <c r="H1227" s="62"/>
      <c r="I1227" s="62"/>
      <c r="J1227" s="62"/>
      <c r="K1227" s="62"/>
      <c r="M1227" s="63"/>
      <c r="N1227" s="63"/>
      <c r="O1227" s="64"/>
      <c r="P1227" s="127"/>
      <c r="W1227" s="64"/>
      <c r="X1227" s="64"/>
    </row>
    <row r="1228" spans="1:24" s="59" customFormat="1" x14ac:dyDescent="0.25">
      <c r="A1228" s="77"/>
      <c r="D1228" s="60"/>
      <c r="E1228" s="60"/>
      <c r="F1228" s="60"/>
      <c r="G1228" s="60"/>
      <c r="H1228" s="62"/>
      <c r="I1228" s="62"/>
      <c r="J1228" s="62"/>
      <c r="K1228" s="62"/>
      <c r="M1228" s="63"/>
      <c r="N1228" s="63"/>
      <c r="O1228" s="64"/>
      <c r="P1228" s="127"/>
      <c r="W1228" s="64"/>
      <c r="X1228" s="64"/>
    </row>
    <row r="1229" spans="1:24" s="59" customFormat="1" x14ac:dyDescent="0.25">
      <c r="A1229" s="77"/>
      <c r="D1229" s="60"/>
      <c r="E1229" s="60"/>
      <c r="F1229" s="60"/>
      <c r="G1229" s="60"/>
      <c r="H1229" s="62"/>
      <c r="I1229" s="62"/>
      <c r="J1229" s="62"/>
      <c r="K1229" s="62"/>
      <c r="M1229" s="63"/>
      <c r="N1229" s="63"/>
      <c r="O1229" s="64"/>
      <c r="P1229" s="127"/>
      <c r="W1229" s="64"/>
      <c r="X1229" s="64"/>
    </row>
    <row r="1230" spans="1:24" s="59" customFormat="1" x14ac:dyDescent="0.25">
      <c r="A1230" s="77"/>
      <c r="D1230" s="60"/>
      <c r="E1230" s="60"/>
      <c r="F1230" s="60"/>
      <c r="G1230" s="60"/>
      <c r="H1230" s="62"/>
      <c r="I1230" s="62"/>
      <c r="J1230" s="62"/>
      <c r="K1230" s="62"/>
      <c r="M1230" s="63"/>
      <c r="N1230" s="63"/>
      <c r="O1230" s="64"/>
      <c r="P1230" s="127"/>
      <c r="W1230" s="64"/>
      <c r="X1230" s="64"/>
    </row>
    <row r="1231" spans="1:24" s="59" customFormat="1" x14ac:dyDescent="0.25">
      <c r="A1231" s="77"/>
      <c r="D1231" s="60"/>
      <c r="E1231" s="60"/>
      <c r="F1231" s="60"/>
      <c r="G1231" s="60"/>
      <c r="H1231" s="62"/>
      <c r="I1231" s="62"/>
      <c r="J1231" s="62"/>
      <c r="K1231" s="62"/>
      <c r="M1231" s="63"/>
      <c r="N1231" s="63"/>
      <c r="O1231" s="64"/>
      <c r="P1231" s="127"/>
      <c r="W1231" s="64"/>
      <c r="X1231" s="64"/>
    </row>
    <row r="1232" spans="1:24" s="59" customFormat="1" x14ac:dyDescent="0.25">
      <c r="A1232" s="77"/>
      <c r="D1232" s="60"/>
      <c r="E1232" s="60"/>
      <c r="F1232" s="60"/>
      <c r="G1232" s="60"/>
      <c r="H1232" s="62"/>
      <c r="I1232" s="62"/>
      <c r="J1232" s="62"/>
      <c r="K1232" s="62"/>
      <c r="M1232" s="63"/>
      <c r="N1232" s="63"/>
      <c r="O1232" s="64"/>
      <c r="P1232" s="127"/>
      <c r="W1232" s="64"/>
      <c r="X1232" s="64"/>
    </row>
    <row r="1233" spans="1:24" s="59" customFormat="1" x14ac:dyDescent="0.25">
      <c r="A1233" s="77"/>
      <c r="D1233" s="60"/>
      <c r="E1233" s="60"/>
      <c r="F1233" s="60"/>
      <c r="G1233" s="60"/>
      <c r="H1233" s="62"/>
      <c r="I1233" s="62"/>
      <c r="J1233" s="62"/>
      <c r="K1233" s="62"/>
      <c r="M1233" s="63"/>
      <c r="N1233" s="63"/>
      <c r="O1233" s="64"/>
      <c r="P1233" s="127"/>
      <c r="W1233" s="64"/>
      <c r="X1233" s="64"/>
    </row>
    <row r="1234" spans="1:24" s="59" customFormat="1" x14ac:dyDescent="0.25">
      <c r="A1234" s="77"/>
      <c r="D1234" s="60"/>
      <c r="E1234" s="60"/>
      <c r="F1234" s="60"/>
      <c r="G1234" s="60"/>
      <c r="H1234" s="62"/>
      <c r="I1234" s="62"/>
      <c r="J1234" s="62"/>
      <c r="K1234" s="62"/>
      <c r="M1234" s="63"/>
      <c r="N1234" s="63"/>
      <c r="O1234" s="64"/>
      <c r="P1234" s="127"/>
      <c r="W1234" s="64"/>
      <c r="X1234" s="64"/>
    </row>
    <row r="1235" spans="1:24" s="59" customFormat="1" x14ac:dyDescent="0.25">
      <c r="A1235" s="77"/>
      <c r="D1235" s="60"/>
      <c r="E1235" s="60"/>
      <c r="F1235" s="60"/>
      <c r="G1235" s="60"/>
      <c r="H1235" s="62"/>
      <c r="I1235" s="62"/>
      <c r="J1235" s="62"/>
      <c r="K1235" s="62"/>
      <c r="M1235" s="63"/>
      <c r="N1235" s="63"/>
      <c r="O1235" s="64"/>
      <c r="P1235" s="127"/>
      <c r="W1235" s="64"/>
      <c r="X1235" s="64"/>
    </row>
    <row r="1236" spans="1:24" s="59" customFormat="1" x14ac:dyDescent="0.25">
      <c r="A1236" s="77"/>
      <c r="D1236" s="60"/>
      <c r="E1236" s="60"/>
      <c r="F1236" s="60"/>
      <c r="G1236" s="60"/>
      <c r="H1236" s="62"/>
      <c r="I1236" s="62"/>
      <c r="J1236" s="62"/>
      <c r="K1236" s="62"/>
      <c r="M1236" s="63"/>
      <c r="N1236" s="63"/>
      <c r="O1236" s="64"/>
      <c r="P1236" s="127"/>
      <c r="W1236" s="64"/>
      <c r="X1236" s="64"/>
    </row>
    <row r="1237" spans="1:24" s="59" customFormat="1" x14ac:dyDescent="0.25">
      <c r="A1237" s="77"/>
      <c r="D1237" s="60"/>
      <c r="E1237" s="60"/>
      <c r="F1237" s="60"/>
      <c r="G1237" s="60"/>
      <c r="H1237" s="62"/>
      <c r="I1237" s="62"/>
      <c r="J1237" s="62"/>
      <c r="K1237" s="62"/>
      <c r="M1237" s="63"/>
      <c r="N1237" s="63"/>
      <c r="O1237" s="64"/>
      <c r="P1237" s="127"/>
      <c r="W1237" s="64"/>
      <c r="X1237" s="64"/>
    </row>
    <row r="1238" spans="1:24" s="59" customFormat="1" x14ac:dyDescent="0.25">
      <c r="A1238" s="77"/>
      <c r="D1238" s="60"/>
      <c r="E1238" s="60"/>
      <c r="F1238" s="60"/>
      <c r="G1238" s="60"/>
      <c r="H1238" s="62"/>
      <c r="I1238" s="62"/>
      <c r="J1238" s="62"/>
      <c r="K1238" s="62"/>
      <c r="M1238" s="63"/>
      <c r="N1238" s="63"/>
      <c r="O1238" s="64"/>
      <c r="P1238" s="127"/>
      <c r="W1238" s="64"/>
      <c r="X1238" s="64"/>
    </row>
    <row r="1239" spans="1:24" s="59" customFormat="1" x14ac:dyDescent="0.25">
      <c r="A1239" s="77"/>
      <c r="D1239" s="60"/>
      <c r="E1239" s="60"/>
      <c r="F1239" s="60"/>
      <c r="G1239" s="60"/>
      <c r="H1239" s="62"/>
      <c r="I1239" s="62"/>
      <c r="J1239" s="62"/>
      <c r="K1239" s="62"/>
      <c r="M1239" s="63"/>
      <c r="N1239" s="63"/>
      <c r="O1239" s="64"/>
      <c r="P1239" s="127"/>
      <c r="W1239" s="64"/>
      <c r="X1239" s="64"/>
    </row>
    <row r="1240" spans="1:24" s="59" customFormat="1" x14ac:dyDescent="0.25">
      <c r="A1240" s="77"/>
      <c r="D1240" s="60"/>
      <c r="E1240" s="60"/>
      <c r="F1240" s="60"/>
      <c r="G1240" s="60"/>
      <c r="H1240" s="62"/>
      <c r="I1240" s="62"/>
      <c r="J1240" s="62"/>
      <c r="K1240" s="62"/>
      <c r="M1240" s="63"/>
      <c r="N1240" s="63"/>
      <c r="O1240" s="64"/>
      <c r="P1240" s="127"/>
      <c r="W1240" s="64"/>
      <c r="X1240" s="64"/>
    </row>
    <row r="1241" spans="1:24" s="59" customFormat="1" x14ac:dyDescent="0.25">
      <c r="A1241" s="77"/>
      <c r="D1241" s="60"/>
      <c r="E1241" s="60"/>
      <c r="F1241" s="60"/>
      <c r="G1241" s="60"/>
      <c r="H1241" s="62"/>
      <c r="I1241" s="62"/>
      <c r="J1241" s="62"/>
      <c r="K1241" s="62"/>
      <c r="M1241" s="63"/>
      <c r="N1241" s="63"/>
      <c r="O1241" s="64"/>
      <c r="P1241" s="127"/>
      <c r="W1241" s="64"/>
      <c r="X1241" s="64"/>
    </row>
    <row r="1242" spans="1:24" s="59" customFormat="1" x14ac:dyDescent="0.25">
      <c r="A1242" s="77"/>
      <c r="D1242" s="60"/>
      <c r="E1242" s="60"/>
      <c r="F1242" s="60"/>
      <c r="G1242" s="60"/>
      <c r="H1242" s="62"/>
      <c r="I1242" s="62"/>
      <c r="J1242" s="62"/>
      <c r="K1242" s="62"/>
      <c r="M1242" s="63"/>
      <c r="N1242" s="63"/>
      <c r="O1242" s="64"/>
      <c r="P1242" s="127"/>
      <c r="W1242" s="64"/>
      <c r="X1242" s="64"/>
    </row>
    <row r="1243" spans="1:24" s="59" customFormat="1" x14ac:dyDescent="0.25">
      <c r="A1243" s="77"/>
      <c r="D1243" s="60"/>
      <c r="E1243" s="60"/>
      <c r="F1243" s="60"/>
      <c r="G1243" s="60"/>
      <c r="H1243" s="62"/>
      <c r="I1243" s="62"/>
      <c r="J1243" s="62"/>
      <c r="K1243" s="62"/>
      <c r="M1243" s="63"/>
      <c r="N1243" s="63"/>
      <c r="O1243" s="64"/>
      <c r="P1243" s="127"/>
      <c r="W1243" s="64"/>
      <c r="X1243" s="64"/>
    </row>
    <row r="1244" spans="1:24" s="59" customFormat="1" x14ac:dyDescent="0.25">
      <c r="A1244" s="77"/>
      <c r="D1244" s="60"/>
      <c r="E1244" s="60"/>
      <c r="F1244" s="60"/>
      <c r="G1244" s="60"/>
      <c r="H1244" s="62"/>
      <c r="I1244" s="62"/>
      <c r="J1244" s="62"/>
      <c r="K1244" s="62"/>
      <c r="M1244" s="63"/>
      <c r="N1244" s="63"/>
      <c r="O1244" s="64"/>
      <c r="P1244" s="127"/>
      <c r="W1244" s="64"/>
      <c r="X1244" s="64"/>
    </row>
    <row r="1245" spans="1:24" s="59" customFormat="1" x14ac:dyDescent="0.25">
      <c r="A1245" s="77"/>
      <c r="D1245" s="60"/>
      <c r="E1245" s="60"/>
      <c r="F1245" s="60"/>
      <c r="G1245" s="60"/>
      <c r="H1245" s="62"/>
      <c r="I1245" s="62"/>
      <c r="J1245" s="62"/>
      <c r="K1245" s="62"/>
      <c r="M1245" s="63"/>
      <c r="N1245" s="63"/>
      <c r="O1245" s="64"/>
      <c r="P1245" s="127"/>
      <c r="W1245" s="64"/>
      <c r="X1245" s="64"/>
    </row>
    <row r="1246" spans="1:24" s="59" customFormat="1" x14ac:dyDescent="0.25">
      <c r="A1246" s="77"/>
      <c r="D1246" s="60"/>
      <c r="E1246" s="60"/>
      <c r="F1246" s="60"/>
      <c r="G1246" s="60"/>
      <c r="H1246" s="62"/>
      <c r="I1246" s="62"/>
      <c r="J1246" s="62"/>
      <c r="K1246" s="62"/>
      <c r="M1246" s="63"/>
      <c r="N1246" s="63"/>
      <c r="O1246" s="64"/>
      <c r="P1246" s="127"/>
      <c r="W1246" s="64"/>
      <c r="X1246" s="64"/>
    </row>
    <row r="1247" spans="1:24" s="59" customFormat="1" x14ac:dyDescent="0.25">
      <c r="A1247" s="77"/>
      <c r="D1247" s="60"/>
      <c r="E1247" s="60"/>
      <c r="F1247" s="60"/>
      <c r="G1247" s="60"/>
      <c r="H1247" s="62"/>
      <c r="I1247" s="62"/>
      <c r="J1247" s="62"/>
      <c r="K1247" s="62"/>
      <c r="M1247" s="63"/>
      <c r="N1247" s="63"/>
      <c r="O1247" s="64"/>
      <c r="P1247" s="127"/>
      <c r="W1247" s="64"/>
      <c r="X1247" s="64"/>
    </row>
    <row r="1248" spans="1:24" s="59" customFormat="1" x14ac:dyDescent="0.25">
      <c r="A1248" s="77"/>
      <c r="D1248" s="60"/>
      <c r="E1248" s="60"/>
      <c r="F1248" s="60"/>
      <c r="G1248" s="60"/>
      <c r="H1248" s="62"/>
      <c r="I1248" s="62"/>
      <c r="J1248" s="62"/>
      <c r="K1248" s="62"/>
      <c r="M1248" s="63"/>
      <c r="N1248" s="63"/>
      <c r="O1248" s="64"/>
      <c r="P1248" s="127"/>
      <c r="W1248" s="64"/>
      <c r="X1248" s="64"/>
    </row>
    <row r="1249" spans="1:24" s="59" customFormat="1" x14ac:dyDescent="0.25">
      <c r="A1249" s="77"/>
      <c r="D1249" s="60"/>
      <c r="E1249" s="60"/>
      <c r="F1249" s="60"/>
      <c r="G1249" s="60"/>
      <c r="H1249" s="62"/>
      <c r="I1249" s="62"/>
      <c r="J1249" s="62"/>
      <c r="K1249" s="62"/>
      <c r="M1249" s="63"/>
      <c r="N1249" s="63"/>
      <c r="O1249" s="64"/>
      <c r="P1249" s="127"/>
      <c r="W1249" s="64"/>
      <c r="X1249" s="64"/>
    </row>
    <row r="1250" spans="1:24" s="59" customFormat="1" x14ac:dyDescent="0.25">
      <c r="A1250" s="77"/>
      <c r="D1250" s="60"/>
      <c r="E1250" s="60"/>
      <c r="F1250" s="60"/>
      <c r="G1250" s="60"/>
      <c r="H1250" s="62"/>
      <c r="I1250" s="62"/>
      <c r="J1250" s="62"/>
      <c r="K1250" s="62"/>
      <c r="M1250" s="63"/>
      <c r="N1250" s="63"/>
      <c r="O1250" s="64"/>
      <c r="P1250" s="127"/>
      <c r="W1250" s="64"/>
      <c r="X1250" s="64"/>
    </row>
    <row r="1251" spans="1:24" s="59" customFormat="1" x14ac:dyDescent="0.25">
      <c r="A1251" s="77"/>
      <c r="D1251" s="60"/>
      <c r="E1251" s="60"/>
      <c r="F1251" s="60"/>
      <c r="G1251" s="60"/>
      <c r="H1251" s="62"/>
      <c r="I1251" s="62"/>
      <c r="J1251" s="62"/>
      <c r="K1251" s="62"/>
      <c r="M1251" s="63"/>
      <c r="N1251" s="63"/>
      <c r="O1251" s="64"/>
      <c r="P1251" s="127"/>
      <c r="W1251" s="64"/>
      <c r="X1251" s="64"/>
    </row>
    <row r="1252" spans="1:24" s="59" customFormat="1" x14ac:dyDescent="0.25">
      <c r="A1252" s="77"/>
      <c r="D1252" s="60"/>
      <c r="E1252" s="60"/>
      <c r="F1252" s="60"/>
      <c r="G1252" s="60"/>
      <c r="H1252" s="62"/>
      <c r="I1252" s="62"/>
      <c r="J1252" s="62"/>
      <c r="K1252" s="62"/>
      <c r="M1252" s="63"/>
      <c r="N1252" s="63"/>
      <c r="O1252" s="64"/>
      <c r="P1252" s="127"/>
      <c r="W1252" s="64"/>
      <c r="X1252" s="64"/>
    </row>
    <row r="1253" spans="1:24" s="59" customFormat="1" x14ac:dyDescent="0.25">
      <c r="A1253" s="77"/>
      <c r="D1253" s="60"/>
      <c r="E1253" s="60"/>
      <c r="F1253" s="60"/>
      <c r="G1253" s="60"/>
      <c r="H1253" s="62"/>
      <c r="I1253" s="62"/>
      <c r="J1253" s="62"/>
      <c r="K1253" s="62"/>
      <c r="M1253" s="63"/>
      <c r="N1253" s="63"/>
      <c r="O1253" s="64"/>
      <c r="P1253" s="127"/>
      <c r="W1253" s="64"/>
      <c r="X1253" s="64"/>
    </row>
    <row r="1254" spans="1:24" s="59" customFormat="1" x14ac:dyDescent="0.25">
      <c r="A1254" s="77"/>
      <c r="D1254" s="60"/>
      <c r="E1254" s="60"/>
      <c r="F1254" s="60"/>
      <c r="G1254" s="60"/>
      <c r="H1254" s="62"/>
      <c r="I1254" s="62"/>
      <c r="J1254" s="62"/>
      <c r="K1254" s="62"/>
      <c r="M1254" s="63"/>
      <c r="N1254" s="63"/>
      <c r="O1254" s="64"/>
      <c r="P1254" s="127"/>
      <c r="W1254" s="64"/>
      <c r="X1254" s="64"/>
    </row>
    <row r="1255" spans="1:24" s="59" customFormat="1" x14ac:dyDescent="0.25">
      <c r="A1255" s="77"/>
      <c r="D1255" s="60"/>
      <c r="E1255" s="60"/>
      <c r="F1255" s="60"/>
      <c r="G1255" s="60"/>
      <c r="H1255" s="62"/>
      <c r="I1255" s="62"/>
      <c r="J1255" s="62"/>
      <c r="K1255" s="62"/>
      <c r="M1255" s="63"/>
      <c r="N1255" s="63"/>
      <c r="O1255" s="64"/>
      <c r="P1255" s="127"/>
      <c r="W1255" s="64"/>
      <c r="X1255" s="64"/>
    </row>
    <row r="1256" spans="1:24" s="59" customFormat="1" x14ac:dyDescent="0.25">
      <c r="A1256" s="77"/>
      <c r="D1256" s="60"/>
      <c r="E1256" s="60"/>
      <c r="F1256" s="60"/>
      <c r="G1256" s="60"/>
      <c r="H1256" s="62"/>
      <c r="I1256" s="62"/>
      <c r="J1256" s="62"/>
      <c r="K1256" s="62"/>
      <c r="M1256" s="63"/>
      <c r="N1256" s="63"/>
      <c r="O1256" s="64"/>
      <c r="P1256" s="127"/>
      <c r="W1256" s="64"/>
      <c r="X1256" s="64"/>
    </row>
    <row r="1257" spans="1:24" s="59" customFormat="1" x14ac:dyDescent="0.25">
      <c r="A1257" s="77"/>
      <c r="D1257" s="60"/>
      <c r="E1257" s="60"/>
      <c r="F1257" s="60"/>
      <c r="G1257" s="60"/>
      <c r="H1257" s="62"/>
      <c r="I1257" s="62"/>
      <c r="J1257" s="62"/>
      <c r="K1257" s="62"/>
      <c r="M1257" s="63"/>
      <c r="N1257" s="63"/>
      <c r="O1257" s="64"/>
      <c r="P1257" s="127"/>
      <c r="W1257" s="64"/>
      <c r="X1257" s="64"/>
    </row>
    <row r="1258" spans="1:24" s="59" customFormat="1" x14ac:dyDescent="0.25">
      <c r="A1258" s="77"/>
      <c r="D1258" s="60"/>
      <c r="E1258" s="60"/>
      <c r="F1258" s="60"/>
      <c r="G1258" s="60"/>
      <c r="H1258" s="62"/>
      <c r="I1258" s="62"/>
      <c r="J1258" s="62"/>
      <c r="K1258" s="62"/>
      <c r="M1258" s="63"/>
      <c r="N1258" s="63"/>
      <c r="O1258" s="64"/>
      <c r="P1258" s="127"/>
      <c r="W1258" s="64"/>
      <c r="X1258" s="64"/>
    </row>
    <row r="1259" spans="1:24" s="59" customFormat="1" x14ac:dyDescent="0.25">
      <c r="A1259" s="77"/>
      <c r="D1259" s="60"/>
      <c r="E1259" s="60"/>
      <c r="F1259" s="60"/>
      <c r="G1259" s="60"/>
      <c r="H1259" s="62"/>
      <c r="I1259" s="62"/>
      <c r="J1259" s="62"/>
      <c r="K1259" s="62"/>
      <c r="M1259" s="63"/>
      <c r="N1259" s="63"/>
      <c r="O1259" s="64"/>
      <c r="P1259" s="127"/>
      <c r="W1259" s="64"/>
      <c r="X1259" s="64"/>
    </row>
    <row r="1260" spans="1:24" s="59" customFormat="1" x14ac:dyDescent="0.25">
      <c r="A1260" s="77"/>
      <c r="D1260" s="60"/>
      <c r="E1260" s="60"/>
      <c r="F1260" s="60"/>
      <c r="G1260" s="60"/>
      <c r="H1260" s="62"/>
      <c r="I1260" s="62"/>
      <c r="J1260" s="62"/>
      <c r="K1260" s="62"/>
      <c r="M1260" s="63"/>
      <c r="N1260" s="63"/>
      <c r="O1260" s="64"/>
      <c r="P1260" s="127"/>
      <c r="W1260" s="64"/>
      <c r="X1260" s="64"/>
    </row>
    <row r="1261" spans="1:24" s="59" customFormat="1" x14ac:dyDescent="0.25">
      <c r="A1261" s="77"/>
      <c r="D1261" s="60"/>
      <c r="E1261" s="60"/>
      <c r="F1261" s="60"/>
      <c r="G1261" s="60"/>
      <c r="H1261" s="62"/>
      <c r="I1261" s="62"/>
      <c r="J1261" s="62"/>
      <c r="K1261" s="62"/>
      <c r="M1261" s="63"/>
      <c r="N1261" s="63"/>
      <c r="O1261" s="64"/>
      <c r="P1261" s="127"/>
      <c r="W1261" s="64"/>
      <c r="X1261" s="64"/>
    </row>
    <row r="1262" spans="1:24" s="59" customFormat="1" x14ac:dyDescent="0.25">
      <c r="A1262" s="77"/>
      <c r="D1262" s="60"/>
      <c r="E1262" s="60"/>
      <c r="F1262" s="60"/>
      <c r="G1262" s="60"/>
      <c r="H1262" s="62"/>
      <c r="I1262" s="62"/>
      <c r="J1262" s="62"/>
      <c r="K1262" s="62"/>
      <c r="M1262" s="63"/>
      <c r="N1262" s="63"/>
      <c r="O1262" s="64"/>
      <c r="P1262" s="127"/>
      <c r="W1262" s="64"/>
      <c r="X1262" s="64"/>
    </row>
    <row r="1263" spans="1:24" s="59" customFormat="1" x14ac:dyDescent="0.25">
      <c r="A1263" s="77"/>
      <c r="D1263" s="60"/>
      <c r="E1263" s="60"/>
      <c r="F1263" s="60"/>
      <c r="G1263" s="60"/>
      <c r="H1263" s="62"/>
      <c r="I1263" s="62"/>
      <c r="J1263" s="62"/>
      <c r="K1263" s="62"/>
      <c r="M1263" s="63"/>
      <c r="N1263" s="63"/>
      <c r="O1263" s="64"/>
      <c r="P1263" s="127"/>
      <c r="W1263" s="64"/>
      <c r="X1263" s="64"/>
    </row>
    <row r="1264" spans="1:24" s="59" customFormat="1" x14ac:dyDescent="0.25">
      <c r="A1264" s="77"/>
      <c r="D1264" s="60"/>
      <c r="E1264" s="60"/>
      <c r="F1264" s="60"/>
      <c r="G1264" s="60"/>
      <c r="H1264" s="62"/>
      <c r="I1264" s="62"/>
      <c r="J1264" s="62"/>
      <c r="K1264" s="62"/>
      <c r="M1264" s="63"/>
      <c r="N1264" s="63"/>
      <c r="O1264" s="64"/>
      <c r="P1264" s="127"/>
      <c r="W1264" s="64"/>
      <c r="X1264" s="64"/>
    </row>
    <row r="1265" spans="1:24" s="59" customFormat="1" x14ac:dyDescent="0.25">
      <c r="A1265" s="77"/>
      <c r="D1265" s="60"/>
      <c r="E1265" s="60"/>
      <c r="F1265" s="60"/>
      <c r="G1265" s="60"/>
      <c r="H1265" s="62"/>
      <c r="I1265" s="62"/>
      <c r="J1265" s="62"/>
      <c r="K1265" s="62"/>
      <c r="M1265" s="63"/>
      <c r="N1265" s="63"/>
      <c r="O1265" s="64"/>
      <c r="P1265" s="127"/>
      <c r="W1265" s="64"/>
      <c r="X1265" s="64"/>
    </row>
    <row r="1266" spans="1:24" s="59" customFormat="1" x14ac:dyDescent="0.25">
      <c r="A1266" s="77"/>
      <c r="D1266" s="60"/>
      <c r="E1266" s="60"/>
      <c r="F1266" s="60"/>
      <c r="G1266" s="60"/>
      <c r="H1266" s="62"/>
      <c r="I1266" s="62"/>
      <c r="J1266" s="62"/>
      <c r="K1266" s="62"/>
      <c r="M1266" s="63"/>
      <c r="N1266" s="63"/>
      <c r="O1266" s="64"/>
      <c r="P1266" s="127"/>
      <c r="W1266" s="64"/>
      <c r="X1266" s="64"/>
    </row>
    <row r="1267" spans="1:24" s="59" customFormat="1" x14ac:dyDescent="0.25">
      <c r="A1267" s="77"/>
      <c r="D1267" s="60"/>
      <c r="E1267" s="60"/>
      <c r="F1267" s="60"/>
      <c r="G1267" s="60"/>
      <c r="H1267" s="62"/>
      <c r="I1267" s="62"/>
      <c r="J1267" s="62"/>
      <c r="K1267" s="62"/>
      <c r="M1267" s="63"/>
      <c r="N1267" s="63"/>
      <c r="O1267" s="64"/>
      <c r="P1267" s="127"/>
      <c r="W1267" s="64"/>
      <c r="X1267" s="64"/>
    </row>
    <row r="1268" spans="1:24" s="59" customFormat="1" x14ac:dyDescent="0.25">
      <c r="A1268" s="77"/>
      <c r="D1268" s="60"/>
      <c r="E1268" s="60"/>
      <c r="F1268" s="60"/>
      <c r="G1268" s="60"/>
      <c r="H1268" s="62"/>
      <c r="I1268" s="62"/>
      <c r="J1268" s="62"/>
      <c r="K1268" s="62"/>
      <c r="M1268" s="63"/>
      <c r="N1268" s="63"/>
      <c r="O1268" s="64"/>
      <c r="P1268" s="127"/>
      <c r="W1268" s="64"/>
      <c r="X1268" s="64"/>
    </row>
    <row r="1269" spans="1:24" s="59" customFormat="1" x14ac:dyDescent="0.25">
      <c r="A1269" s="77"/>
      <c r="D1269" s="60"/>
      <c r="E1269" s="60"/>
      <c r="F1269" s="60"/>
      <c r="G1269" s="60"/>
      <c r="H1269" s="62"/>
      <c r="I1269" s="62"/>
      <c r="J1269" s="62"/>
      <c r="K1269" s="62"/>
      <c r="M1269" s="63"/>
      <c r="N1269" s="63"/>
      <c r="O1269" s="64"/>
      <c r="P1269" s="127"/>
      <c r="W1269" s="64"/>
      <c r="X1269" s="64"/>
    </row>
    <row r="1270" spans="1:24" s="59" customFormat="1" x14ac:dyDescent="0.25">
      <c r="A1270" s="77"/>
      <c r="D1270" s="60"/>
      <c r="E1270" s="60"/>
      <c r="F1270" s="60"/>
      <c r="G1270" s="60"/>
      <c r="H1270" s="62"/>
      <c r="I1270" s="62"/>
      <c r="J1270" s="62"/>
      <c r="K1270" s="62"/>
      <c r="M1270" s="63"/>
      <c r="N1270" s="63"/>
      <c r="O1270" s="64"/>
      <c r="P1270" s="127"/>
      <c r="W1270" s="64"/>
      <c r="X1270" s="64"/>
    </row>
    <row r="1271" spans="1:24" s="59" customFormat="1" x14ac:dyDescent="0.25">
      <c r="A1271" s="77"/>
      <c r="D1271" s="60"/>
      <c r="E1271" s="60"/>
      <c r="F1271" s="60"/>
      <c r="G1271" s="60"/>
      <c r="H1271" s="62"/>
      <c r="I1271" s="62"/>
      <c r="J1271" s="62"/>
      <c r="K1271" s="62"/>
      <c r="M1271" s="63"/>
      <c r="N1271" s="63"/>
      <c r="O1271" s="64"/>
      <c r="P1271" s="127"/>
      <c r="W1271" s="64"/>
      <c r="X1271" s="64"/>
    </row>
    <row r="1272" spans="1:24" s="59" customFormat="1" x14ac:dyDescent="0.25">
      <c r="A1272" s="77"/>
      <c r="D1272" s="60"/>
      <c r="E1272" s="60"/>
      <c r="F1272" s="60"/>
      <c r="G1272" s="60"/>
      <c r="H1272" s="62"/>
      <c r="I1272" s="62"/>
      <c r="J1272" s="62"/>
      <c r="K1272" s="62"/>
      <c r="M1272" s="63"/>
      <c r="N1272" s="63"/>
      <c r="O1272" s="64"/>
      <c r="P1272" s="127"/>
      <c r="W1272" s="64"/>
      <c r="X1272" s="64"/>
    </row>
    <row r="1273" spans="1:24" s="59" customFormat="1" x14ac:dyDescent="0.25">
      <c r="A1273" s="77"/>
      <c r="D1273" s="60"/>
      <c r="E1273" s="60"/>
      <c r="F1273" s="60"/>
      <c r="G1273" s="60"/>
      <c r="H1273" s="62"/>
      <c r="I1273" s="62"/>
      <c r="J1273" s="62"/>
      <c r="K1273" s="62"/>
      <c r="M1273" s="63"/>
      <c r="N1273" s="63"/>
      <c r="O1273" s="64"/>
      <c r="P1273" s="127"/>
      <c r="W1273" s="64"/>
      <c r="X1273" s="64"/>
    </row>
    <row r="1274" spans="1:24" s="59" customFormat="1" x14ac:dyDescent="0.25">
      <c r="A1274" s="77"/>
      <c r="D1274" s="60"/>
      <c r="E1274" s="60"/>
      <c r="F1274" s="60"/>
      <c r="G1274" s="60"/>
      <c r="H1274" s="62"/>
      <c r="I1274" s="62"/>
      <c r="J1274" s="62"/>
      <c r="K1274" s="62"/>
      <c r="M1274" s="63"/>
      <c r="N1274" s="63"/>
      <c r="O1274" s="64"/>
      <c r="P1274" s="127"/>
      <c r="W1274" s="64"/>
      <c r="X1274" s="64"/>
    </row>
    <row r="1275" spans="1:24" s="59" customFormat="1" x14ac:dyDescent="0.25">
      <c r="A1275" s="77"/>
      <c r="D1275" s="60"/>
      <c r="E1275" s="60"/>
      <c r="F1275" s="60"/>
      <c r="G1275" s="60"/>
      <c r="H1275" s="62"/>
      <c r="I1275" s="62"/>
      <c r="J1275" s="62"/>
      <c r="K1275" s="62"/>
      <c r="M1275" s="63"/>
      <c r="N1275" s="63"/>
      <c r="O1275" s="64"/>
      <c r="P1275" s="127"/>
      <c r="W1275" s="64"/>
      <c r="X1275" s="64"/>
    </row>
    <row r="1276" spans="1:24" s="59" customFormat="1" x14ac:dyDescent="0.25">
      <c r="A1276" s="77"/>
      <c r="D1276" s="60"/>
      <c r="E1276" s="60"/>
      <c r="F1276" s="60"/>
      <c r="G1276" s="60"/>
      <c r="H1276" s="62"/>
      <c r="I1276" s="62"/>
      <c r="J1276" s="62"/>
      <c r="K1276" s="62"/>
      <c r="M1276" s="63"/>
      <c r="N1276" s="63"/>
      <c r="O1276" s="64"/>
      <c r="P1276" s="127"/>
      <c r="W1276" s="64"/>
      <c r="X1276" s="64"/>
    </row>
    <row r="1277" spans="1:24" s="59" customFormat="1" x14ac:dyDescent="0.25">
      <c r="A1277" s="77"/>
      <c r="D1277" s="60"/>
      <c r="E1277" s="60"/>
      <c r="F1277" s="60"/>
      <c r="G1277" s="60"/>
      <c r="H1277" s="62"/>
      <c r="I1277" s="62"/>
      <c r="J1277" s="62"/>
      <c r="K1277" s="62"/>
      <c r="M1277" s="63"/>
      <c r="N1277" s="63"/>
      <c r="O1277" s="64"/>
      <c r="P1277" s="127"/>
      <c r="W1277" s="64"/>
      <c r="X1277" s="64"/>
    </row>
    <row r="1278" spans="1:24" s="59" customFormat="1" x14ac:dyDescent="0.25">
      <c r="A1278" s="77"/>
      <c r="D1278" s="60"/>
      <c r="E1278" s="60"/>
      <c r="F1278" s="60"/>
      <c r="G1278" s="60"/>
      <c r="H1278" s="62"/>
      <c r="I1278" s="62"/>
      <c r="J1278" s="62"/>
      <c r="K1278" s="62"/>
      <c r="M1278" s="63"/>
      <c r="N1278" s="63"/>
      <c r="O1278" s="64"/>
      <c r="P1278" s="127"/>
      <c r="W1278" s="64"/>
      <c r="X1278" s="64"/>
    </row>
    <row r="1279" spans="1:24" s="59" customFormat="1" x14ac:dyDescent="0.25">
      <c r="A1279" s="77"/>
      <c r="D1279" s="60"/>
      <c r="E1279" s="60"/>
      <c r="F1279" s="60"/>
      <c r="G1279" s="60"/>
      <c r="H1279" s="62"/>
      <c r="I1279" s="62"/>
      <c r="J1279" s="62"/>
      <c r="K1279" s="62"/>
      <c r="M1279" s="63"/>
      <c r="N1279" s="63"/>
      <c r="O1279" s="64"/>
      <c r="P1279" s="127"/>
      <c r="W1279" s="64"/>
      <c r="X1279" s="64"/>
    </row>
    <row r="1280" spans="1:24" s="59" customFormat="1" x14ac:dyDescent="0.25">
      <c r="A1280" s="77"/>
      <c r="D1280" s="60"/>
      <c r="E1280" s="60"/>
      <c r="F1280" s="60"/>
      <c r="G1280" s="60"/>
      <c r="H1280" s="62"/>
      <c r="I1280" s="62"/>
      <c r="J1280" s="62"/>
      <c r="K1280" s="62"/>
      <c r="M1280" s="63"/>
      <c r="N1280" s="63"/>
      <c r="O1280" s="64"/>
      <c r="P1280" s="127"/>
      <c r="W1280" s="64"/>
      <c r="X1280" s="64"/>
    </row>
    <row r="1281" spans="1:24" s="59" customFormat="1" x14ac:dyDescent="0.25">
      <c r="A1281" s="77"/>
      <c r="D1281" s="60"/>
      <c r="E1281" s="60"/>
      <c r="F1281" s="60"/>
      <c r="G1281" s="60"/>
      <c r="H1281" s="62"/>
      <c r="I1281" s="62"/>
      <c r="J1281" s="62"/>
      <c r="K1281" s="62"/>
      <c r="M1281" s="63"/>
      <c r="N1281" s="63"/>
      <c r="O1281" s="64"/>
      <c r="P1281" s="127"/>
      <c r="W1281" s="64"/>
      <c r="X1281" s="64"/>
    </row>
    <row r="1282" spans="1:24" s="59" customFormat="1" x14ac:dyDescent="0.25">
      <c r="A1282" s="77"/>
      <c r="D1282" s="60"/>
      <c r="E1282" s="60"/>
      <c r="F1282" s="60"/>
      <c r="G1282" s="60"/>
      <c r="H1282" s="62"/>
      <c r="I1282" s="62"/>
      <c r="J1282" s="62"/>
      <c r="K1282" s="62"/>
      <c r="M1282" s="63"/>
      <c r="N1282" s="63"/>
      <c r="O1282" s="64"/>
      <c r="P1282" s="127"/>
      <c r="W1282" s="64"/>
      <c r="X1282" s="64"/>
    </row>
    <row r="1283" spans="1:24" s="59" customFormat="1" x14ac:dyDescent="0.25">
      <c r="A1283" s="77"/>
      <c r="D1283" s="60"/>
      <c r="E1283" s="60"/>
      <c r="F1283" s="60"/>
      <c r="G1283" s="60"/>
      <c r="H1283" s="62"/>
      <c r="I1283" s="62"/>
      <c r="J1283" s="62"/>
      <c r="K1283" s="62"/>
      <c r="M1283" s="63"/>
      <c r="N1283" s="63"/>
      <c r="O1283" s="64"/>
      <c r="P1283" s="127"/>
      <c r="W1283" s="64"/>
      <c r="X1283" s="64"/>
    </row>
    <row r="1284" spans="1:24" s="59" customFormat="1" x14ac:dyDescent="0.25">
      <c r="A1284" s="77"/>
      <c r="D1284" s="60"/>
      <c r="E1284" s="60"/>
      <c r="F1284" s="60"/>
      <c r="G1284" s="60"/>
      <c r="H1284" s="62"/>
      <c r="I1284" s="62"/>
      <c r="J1284" s="62"/>
      <c r="K1284" s="62"/>
      <c r="M1284" s="63"/>
      <c r="N1284" s="63"/>
      <c r="O1284" s="64"/>
      <c r="P1284" s="127"/>
      <c r="W1284" s="64"/>
      <c r="X1284" s="64"/>
    </row>
    <row r="1285" spans="1:24" s="59" customFormat="1" x14ac:dyDescent="0.25">
      <c r="A1285" s="77"/>
      <c r="D1285" s="60"/>
      <c r="E1285" s="60"/>
      <c r="F1285" s="60"/>
      <c r="G1285" s="60"/>
      <c r="H1285" s="62"/>
      <c r="I1285" s="62"/>
      <c r="J1285" s="62"/>
      <c r="K1285" s="62"/>
      <c r="M1285" s="63"/>
      <c r="N1285" s="63"/>
      <c r="O1285" s="64"/>
      <c r="P1285" s="127"/>
      <c r="W1285" s="64"/>
      <c r="X1285" s="64"/>
    </row>
    <row r="1286" spans="1:24" s="59" customFormat="1" x14ac:dyDescent="0.25">
      <c r="A1286" s="77"/>
      <c r="D1286" s="60"/>
      <c r="E1286" s="60"/>
      <c r="F1286" s="60"/>
      <c r="G1286" s="60"/>
      <c r="H1286" s="62"/>
      <c r="I1286" s="62"/>
      <c r="J1286" s="62"/>
      <c r="K1286" s="62"/>
      <c r="M1286" s="63"/>
      <c r="N1286" s="63"/>
      <c r="O1286" s="64"/>
      <c r="P1286" s="127"/>
      <c r="W1286" s="64"/>
      <c r="X1286" s="64"/>
    </row>
    <row r="1287" spans="1:24" s="59" customFormat="1" x14ac:dyDescent="0.25">
      <c r="A1287" s="77"/>
      <c r="D1287" s="60"/>
      <c r="E1287" s="60"/>
      <c r="F1287" s="60"/>
      <c r="G1287" s="60"/>
      <c r="H1287" s="62"/>
      <c r="I1287" s="62"/>
      <c r="J1287" s="62"/>
      <c r="K1287" s="62"/>
      <c r="M1287" s="63"/>
      <c r="N1287" s="63"/>
      <c r="O1287" s="64"/>
      <c r="P1287" s="127"/>
      <c r="W1287" s="64"/>
      <c r="X1287" s="64"/>
    </row>
    <row r="1288" spans="1:24" s="59" customFormat="1" x14ac:dyDescent="0.25">
      <c r="A1288" s="77"/>
      <c r="D1288" s="60"/>
      <c r="E1288" s="60"/>
      <c r="F1288" s="60"/>
      <c r="G1288" s="60"/>
      <c r="H1288" s="62"/>
      <c r="I1288" s="62"/>
      <c r="J1288" s="62"/>
      <c r="K1288" s="62"/>
      <c r="M1288" s="63"/>
      <c r="N1288" s="63"/>
      <c r="O1288" s="64"/>
      <c r="P1288" s="127"/>
      <c r="W1288" s="64"/>
      <c r="X1288" s="64"/>
    </row>
    <row r="1289" spans="1:24" s="59" customFormat="1" x14ac:dyDescent="0.25">
      <c r="A1289" s="77"/>
      <c r="D1289" s="60"/>
      <c r="E1289" s="60"/>
      <c r="F1289" s="60"/>
      <c r="G1289" s="60"/>
      <c r="H1289" s="62"/>
      <c r="I1289" s="62"/>
      <c r="J1289" s="62"/>
      <c r="K1289" s="62"/>
      <c r="M1289" s="63"/>
      <c r="N1289" s="63"/>
      <c r="O1289" s="64"/>
      <c r="P1289" s="127"/>
      <c r="W1289" s="64"/>
      <c r="X1289" s="64"/>
    </row>
    <row r="1290" spans="1:24" s="59" customFormat="1" x14ac:dyDescent="0.25">
      <c r="A1290" s="77"/>
      <c r="D1290" s="60"/>
      <c r="E1290" s="60"/>
      <c r="F1290" s="60"/>
      <c r="G1290" s="60"/>
      <c r="H1290" s="62"/>
      <c r="I1290" s="62"/>
      <c r="J1290" s="62"/>
      <c r="K1290" s="62"/>
      <c r="M1290" s="63"/>
      <c r="N1290" s="63"/>
      <c r="O1290" s="64"/>
      <c r="P1290" s="127"/>
      <c r="W1290" s="64"/>
      <c r="X1290" s="64"/>
    </row>
    <row r="1291" spans="1:24" s="59" customFormat="1" x14ac:dyDescent="0.25">
      <c r="A1291" s="77"/>
      <c r="D1291" s="60"/>
      <c r="E1291" s="60"/>
      <c r="F1291" s="60"/>
      <c r="G1291" s="60"/>
      <c r="H1291" s="62"/>
      <c r="I1291" s="62"/>
      <c r="J1291" s="62"/>
      <c r="K1291" s="62"/>
      <c r="M1291" s="63"/>
      <c r="N1291" s="63"/>
      <c r="O1291" s="64"/>
      <c r="P1291" s="127"/>
      <c r="W1291" s="64"/>
      <c r="X1291" s="64"/>
    </row>
    <row r="1292" spans="1:24" s="59" customFormat="1" x14ac:dyDescent="0.25">
      <c r="A1292" s="77"/>
      <c r="D1292" s="60"/>
      <c r="E1292" s="60"/>
      <c r="F1292" s="60"/>
      <c r="G1292" s="60"/>
      <c r="H1292" s="62"/>
      <c r="I1292" s="62"/>
      <c r="J1292" s="62"/>
      <c r="K1292" s="62"/>
      <c r="M1292" s="63"/>
      <c r="N1292" s="63"/>
      <c r="O1292" s="64"/>
      <c r="P1292" s="127"/>
      <c r="W1292" s="64"/>
      <c r="X1292" s="64"/>
    </row>
    <row r="1293" spans="1:24" s="59" customFormat="1" x14ac:dyDescent="0.25">
      <c r="A1293" s="77"/>
      <c r="D1293" s="60"/>
      <c r="E1293" s="60"/>
      <c r="F1293" s="60"/>
      <c r="G1293" s="60"/>
      <c r="H1293" s="62"/>
      <c r="I1293" s="62"/>
      <c r="J1293" s="62"/>
      <c r="K1293" s="62"/>
      <c r="M1293" s="63"/>
      <c r="N1293" s="63"/>
      <c r="O1293" s="64"/>
      <c r="P1293" s="127"/>
      <c r="W1293" s="64"/>
      <c r="X1293" s="64"/>
    </row>
    <row r="1294" spans="1:24" s="59" customFormat="1" x14ac:dyDescent="0.25">
      <c r="A1294" s="77"/>
      <c r="D1294" s="60"/>
      <c r="E1294" s="60"/>
      <c r="F1294" s="60"/>
      <c r="G1294" s="60"/>
      <c r="H1294" s="62"/>
      <c r="I1294" s="62"/>
      <c r="J1294" s="62"/>
      <c r="K1294" s="62"/>
      <c r="M1294" s="63"/>
      <c r="N1294" s="63"/>
      <c r="O1294" s="64"/>
      <c r="P1294" s="127"/>
      <c r="W1294" s="64"/>
      <c r="X1294" s="64"/>
    </row>
    <row r="1295" spans="1:24" s="59" customFormat="1" x14ac:dyDescent="0.25">
      <c r="A1295" s="77"/>
      <c r="D1295" s="60"/>
      <c r="E1295" s="60"/>
      <c r="F1295" s="60"/>
      <c r="G1295" s="60"/>
      <c r="H1295" s="62"/>
      <c r="I1295" s="62"/>
      <c r="J1295" s="62"/>
      <c r="K1295" s="62"/>
      <c r="M1295" s="63"/>
      <c r="N1295" s="63"/>
      <c r="O1295" s="64"/>
      <c r="P1295" s="127"/>
      <c r="W1295" s="64"/>
      <c r="X1295" s="64"/>
    </row>
    <row r="1296" spans="1:24" s="59" customFormat="1" x14ac:dyDescent="0.25">
      <c r="A1296" s="77"/>
      <c r="D1296" s="60"/>
      <c r="E1296" s="60"/>
      <c r="F1296" s="60"/>
      <c r="G1296" s="60"/>
      <c r="H1296" s="62"/>
      <c r="I1296" s="62"/>
      <c r="J1296" s="62"/>
      <c r="K1296" s="62"/>
      <c r="M1296" s="63"/>
      <c r="N1296" s="63"/>
      <c r="O1296" s="64"/>
      <c r="P1296" s="127"/>
      <c r="W1296" s="64"/>
      <c r="X1296" s="64"/>
    </row>
    <row r="1297" spans="1:24" s="59" customFormat="1" x14ac:dyDescent="0.25">
      <c r="A1297" s="77"/>
      <c r="D1297" s="60"/>
      <c r="E1297" s="60"/>
      <c r="F1297" s="60"/>
      <c r="G1297" s="60"/>
      <c r="H1297" s="62"/>
      <c r="I1297" s="62"/>
      <c r="J1297" s="62"/>
      <c r="K1297" s="62"/>
      <c r="M1297" s="63"/>
      <c r="N1297" s="63"/>
      <c r="O1297" s="64"/>
      <c r="P1297" s="127"/>
      <c r="W1297" s="64"/>
      <c r="X1297" s="64"/>
    </row>
    <row r="1298" spans="1:24" s="59" customFormat="1" x14ac:dyDescent="0.25">
      <c r="A1298" s="77"/>
      <c r="D1298" s="60"/>
      <c r="E1298" s="60"/>
      <c r="F1298" s="60"/>
      <c r="G1298" s="60"/>
      <c r="H1298" s="62"/>
      <c r="I1298" s="62"/>
      <c r="J1298" s="62"/>
      <c r="K1298" s="62"/>
      <c r="M1298" s="63"/>
      <c r="N1298" s="63"/>
      <c r="O1298" s="64"/>
      <c r="P1298" s="127"/>
      <c r="W1298" s="64"/>
      <c r="X1298" s="64"/>
    </row>
    <row r="1299" spans="1:24" s="59" customFormat="1" x14ac:dyDescent="0.25">
      <c r="A1299" s="77"/>
      <c r="D1299" s="60"/>
      <c r="E1299" s="60"/>
      <c r="F1299" s="60"/>
      <c r="G1299" s="60"/>
      <c r="H1299" s="62"/>
      <c r="I1299" s="62"/>
      <c r="J1299" s="62"/>
      <c r="K1299" s="62"/>
      <c r="M1299" s="63"/>
      <c r="N1299" s="63"/>
      <c r="O1299" s="64"/>
      <c r="P1299" s="127"/>
      <c r="W1299" s="64"/>
      <c r="X1299" s="64"/>
    </row>
    <row r="1300" spans="1:24" s="59" customFormat="1" x14ac:dyDescent="0.25">
      <c r="A1300" s="77"/>
      <c r="D1300" s="60"/>
      <c r="E1300" s="60"/>
      <c r="F1300" s="60"/>
      <c r="G1300" s="60"/>
      <c r="H1300" s="62"/>
      <c r="I1300" s="62"/>
      <c r="J1300" s="62"/>
      <c r="K1300" s="62"/>
      <c r="M1300" s="63"/>
      <c r="N1300" s="63"/>
      <c r="O1300" s="64"/>
      <c r="P1300" s="127"/>
      <c r="W1300" s="64"/>
      <c r="X1300" s="64"/>
    </row>
    <row r="1301" spans="1:24" s="59" customFormat="1" x14ac:dyDescent="0.25">
      <c r="A1301" s="77"/>
      <c r="D1301" s="60"/>
      <c r="E1301" s="60"/>
      <c r="F1301" s="60"/>
      <c r="G1301" s="60"/>
      <c r="H1301" s="62"/>
      <c r="I1301" s="62"/>
      <c r="J1301" s="62"/>
      <c r="K1301" s="62"/>
      <c r="M1301" s="63"/>
      <c r="N1301" s="63"/>
      <c r="O1301" s="64"/>
      <c r="P1301" s="127"/>
      <c r="W1301" s="64"/>
      <c r="X1301" s="64"/>
    </row>
    <row r="1302" spans="1:24" s="59" customFormat="1" x14ac:dyDescent="0.25">
      <c r="A1302" s="77"/>
      <c r="D1302" s="60"/>
      <c r="E1302" s="60"/>
      <c r="F1302" s="60"/>
      <c r="G1302" s="60"/>
      <c r="H1302" s="62"/>
      <c r="I1302" s="62"/>
      <c r="J1302" s="62"/>
      <c r="K1302" s="62"/>
      <c r="M1302" s="63"/>
      <c r="N1302" s="63"/>
      <c r="O1302" s="64"/>
      <c r="P1302" s="127"/>
      <c r="W1302" s="64"/>
      <c r="X1302" s="64"/>
    </row>
    <row r="1303" spans="1:24" s="59" customFormat="1" x14ac:dyDescent="0.25">
      <c r="A1303" s="77"/>
      <c r="D1303" s="60"/>
      <c r="E1303" s="60"/>
      <c r="F1303" s="60"/>
      <c r="G1303" s="60"/>
      <c r="H1303" s="62"/>
      <c r="I1303" s="62"/>
      <c r="J1303" s="62"/>
      <c r="K1303" s="62"/>
      <c r="M1303" s="63"/>
      <c r="N1303" s="63"/>
      <c r="O1303" s="64"/>
      <c r="P1303" s="127"/>
      <c r="W1303" s="64"/>
      <c r="X1303" s="64"/>
    </row>
    <row r="1304" spans="1:24" s="59" customFormat="1" x14ac:dyDescent="0.25">
      <c r="A1304" s="77"/>
      <c r="D1304" s="60"/>
      <c r="E1304" s="60"/>
      <c r="F1304" s="60"/>
      <c r="G1304" s="60"/>
      <c r="H1304" s="62"/>
      <c r="I1304" s="62"/>
      <c r="J1304" s="62"/>
      <c r="K1304" s="62"/>
      <c r="M1304" s="63"/>
      <c r="N1304" s="63"/>
      <c r="O1304" s="64"/>
      <c r="P1304" s="127"/>
      <c r="W1304" s="64"/>
      <c r="X1304" s="64"/>
    </row>
    <row r="1305" spans="1:24" s="59" customFormat="1" x14ac:dyDescent="0.25">
      <c r="A1305" s="77"/>
      <c r="D1305" s="60"/>
      <c r="E1305" s="60"/>
      <c r="F1305" s="60"/>
      <c r="G1305" s="60"/>
      <c r="H1305" s="62"/>
      <c r="I1305" s="62"/>
      <c r="J1305" s="62"/>
      <c r="K1305" s="62"/>
      <c r="M1305" s="63"/>
      <c r="N1305" s="63"/>
      <c r="O1305" s="64"/>
      <c r="P1305" s="127"/>
      <c r="W1305" s="64"/>
      <c r="X1305" s="64"/>
    </row>
    <row r="1306" spans="1:24" s="59" customFormat="1" x14ac:dyDescent="0.25">
      <c r="A1306" s="77"/>
      <c r="D1306" s="60"/>
      <c r="E1306" s="60"/>
      <c r="F1306" s="60"/>
      <c r="G1306" s="60"/>
      <c r="H1306" s="62"/>
      <c r="I1306" s="62"/>
      <c r="J1306" s="62"/>
      <c r="K1306" s="62"/>
      <c r="M1306" s="63"/>
      <c r="N1306" s="63"/>
      <c r="O1306" s="64"/>
      <c r="P1306" s="127"/>
      <c r="W1306" s="64"/>
      <c r="X1306" s="64"/>
    </row>
    <row r="1307" spans="1:24" s="59" customFormat="1" x14ac:dyDescent="0.25">
      <c r="A1307" s="77"/>
      <c r="D1307" s="60"/>
      <c r="E1307" s="60"/>
      <c r="F1307" s="60"/>
      <c r="G1307" s="60"/>
      <c r="H1307" s="62"/>
      <c r="I1307" s="62"/>
      <c r="J1307" s="62"/>
      <c r="K1307" s="62"/>
      <c r="M1307" s="63"/>
      <c r="N1307" s="63"/>
      <c r="O1307" s="64"/>
      <c r="P1307" s="127"/>
      <c r="W1307" s="64"/>
      <c r="X1307" s="64"/>
    </row>
    <row r="1308" spans="1:24" s="59" customFormat="1" x14ac:dyDescent="0.25">
      <c r="A1308" s="77"/>
      <c r="D1308" s="60"/>
      <c r="E1308" s="60"/>
      <c r="F1308" s="60"/>
      <c r="G1308" s="60"/>
      <c r="H1308" s="62"/>
      <c r="I1308" s="62"/>
      <c r="J1308" s="62"/>
      <c r="K1308" s="62"/>
      <c r="M1308" s="63"/>
      <c r="N1308" s="63"/>
      <c r="O1308" s="64"/>
      <c r="P1308" s="127"/>
      <c r="W1308" s="64"/>
      <c r="X1308" s="64"/>
    </row>
    <row r="1309" spans="1:24" s="59" customFormat="1" x14ac:dyDescent="0.25">
      <c r="A1309" s="77"/>
      <c r="D1309" s="60"/>
      <c r="E1309" s="60"/>
      <c r="F1309" s="60"/>
      <c r="G1309" s="60"/>
      <c r="H1309" s="62"/>
      <c r="I1309" s="62"/>
      <c r="J1309" s="62"/>
      <c r="K1309" s="62"/>
      <c r="M1309" s="63"/>
      <c r="N1309" s="63"/>
      <c r="O1309" s="64"/>
      <c r="P1309" s="127"/>
      <c r="W1309" s="64"/>
      <c r="X1309" s="64"/>
    </row>
    <row r="1310" spans="1:24" s="59" customFormat="1" x14ac:dyDescent="0.25">
      <c r="A1310" s="77"/>
      <c r="D1310" s="60"/>
      <c r="E1310" s="60"/>
      <c r="F1310" s="60"/>
      <c r="G1310" s="60"/>
      <c r="H1310" s="62"/>
      <c r="I1310" s="62"/>
      <c r="J1310" s="62"/>
      <c r="K1310" s="62"/>
      <c r="M1310" s="63"/>
      <c r="N1310" s="63"/>
      <c r="O1310" s="64"/>
      <c r="P1310" s="127"/>
      <c r="W1310" s="64"/>
      <c r="X1310" s="64"/>
    </row>
    <row r="1311" spans="1:24" s="59" customFormat="1" x14ac:dyDescent="0.25">
      <c r="A1311" s="77"/>
      <c r="D1311" s="60"/>
      <c r="E1311" s="60"/>
      <c r="F1311" s="60"/>
      <c r="G1311" s="60"/>
      <c r="H1311" s="62"/>
      <c r="I1311" s="62"/>
      <c r="J1311" s="62"/>
      <c r="K1311" s="62"/>
      <c r="M1311" s="63"/>
      <c r="N1311" s="63"/>
      <c r="O1311" s="64"/>
      <c r="P1311" s="127"/>
      <c r="W1311" s="64"/>
      <c r="X1311" s="64"/>
    </row>
    <row r="1312" spans="1:24" s="59" customFormat="1" x14ac:dyDescent="0.25">
      <c r="A1312" s="77"/>
      <c r="D1312" s="60"/>
      <c r="E1312" s="60"/>
      <c r="F1312" s="60"/>
      <c r="G1312" s="60"/>
      <c r="H1312" s="62"/>
      <c r="I1312" s="62"/>
      <c r="J1312" s="62"/>
      <c r="K1312" s="62"/>
      <c r="M1312" s="63"/>
      <c r="N1312" s="63"/>
      <c r="O1312" s="64"/>
      <c r="P1312" s="127"/>
      <c r="W1312" s="64"/>
      <c r="X1312" s="64"/>
    </row>
    <row r="1313" spans="1:24" s="59" customFormat="1" x14ac:dyDescent="0.25">
      <c r="A1313" s="77"/>
      <c r="D1313" s="60"/>
      <c r="E1313" s="60"/>
      <c r="F1313" s="60"/>
      <c r="G1313" s="60"/>
      <c r="H1313" s="62"/>
      <c r="I1313" s="62"/>
      <c r="J1313" s="62"/>
      <c r="K1313" s="62"/>
      <c r="M1313" s="63"/>
      <c r="N1313" s="63"/>
      <c r="O1313" s="64"/>
      <c r="P1313" s="127"/>
      <c r="W1313" s="64"/>
      <c r="X1313" s="64"/>
    </row>
    <row r="1314" spans="1:24" s="59" customFormat="1" x14ac:dyDescent="0.25">
      <c r="A1314" s="77"/>
      <c r="D1314" s="60"/>
      <c r="E1314" s="60"/>
      <c r="F1314" s="60"/>
      <c r="G1314" s="60"/>
      <c r="H1314" s="62"/>
      <c r="I1314" s="62"/>
      <c r="J1314" s="62"/>
      <c r="K1314" s="62"/>
      <c r="M1314" s="63"/>
      <c r="N1314" s="63"/>
      <c r="O1314" s="64"/>
      <c r="P1314" s="127"/>
      <c r="W1314" s="64"/>
      <c r="X1314" s="64"/>
    </row>
    <row r="1315" spans="1:24" s="59" customFormat="1" x14ac:dyDescent="0.25">
      <c r="A1315" s="77"/>
      <c r="D1315" s="60"/>
      <c r="E1315" s="60"/>
      <c r="F1315" s="60"/>
      <c r="G1315" s="60"/>
      <c r="H1315" s="62"/>
      <c r="I1315" s="62"/>
      <c r="J1315" s="62"/>
      <c r="K1315" s="62"/>
      <c r="M1315" s="63"/>
      <c r="N1315" s="63"/>
      <c r="O1315" s="64"/>
      <c r="P1315" s="127"/>
      <c r="W1315" s="64"/>
      <c r="X1315" s="64"/>
    </row>
    <row r="1316" spans="1:24" s="59" customFormat="1" x14ac:dyDescent="0.25">
      <c r="A1316" s="77"/>
      <c r="D1316" s="60"/>
      <c r="E1316" s="60"/>
      <c r="F1316" s="60"/>
      <c r="G1316" s="60"/>
      <c r="H1316" s="62"/>
      <c r="I1316" s="62"/>
      <c r="J1316" s="62"/>
      <c r="K1316" s="62"/>
      <c r="M1316" s="63"/>
      <c r="N1316" s="63"/>
      <c r="O1316" s="64"/>
      <c r="P1316" s="127"/>
      <c r="W1316" s="64"/>
      <c r="X1316" s="64"/>
    </row>
    <row r="1317" spans="1:24" s="59" customFormat="1" x14ac:dyDescent="0.25">
      <c r="A1317" s="77"/>
      <c r="D1317" s="60"/>
      <c r="E1317" s="60"/>
      <c r="F1317" s="60"/>
      <c r="G1317" s="60"/>
      <c r="H1317" s="62"/>
      <c r="I1317" s="62"/>
      <c r="J1317" s="62"/>
      <c r="K1317" s="62"/>
      <c r="M1317" s="63"/>
      <c r="N1317" s="63"/>
      <c r="O1317" s="64"/>
      <c r="P1317" s="127"/>
      <c r="W1317" s="64"/>
      <c r="X1317" s="64"/>
    </row>
    <row r="1318" spans="1:24" s="59" customFormat="1" x14ac:dyDescent="0.25">
      <c r="A1318" s="77"/>
      <c r="D1318" s="60"/>
      <c r="E1318" s="60"/>
      <c r="F1318" s="60"/>
      <c r="G1318" s="60"/>
      <c r="H1318" s="62"/>
      <c r="I1318" s="62"/>
      <c r="J1318" s="62"/>
      <c r="K1318" s="62"/>
      <c r="M1318" s="63"/>
      <c r="N1318" s="63"/>
      <c r="O1318" s="64"/>
      <c r="P1318" s="127"/>
      <c r="W1318" s="64"/>
      <c r="X1318" s="64"/>
    </row>
    <row r="1319" spans="1:24" s="59" customFormat="1" x14ac:dyDescent="0.25">
      <c r="A1319" s="77"/>
      <c r="D1319" s="60"/>
      <c r="E1319" s="60"/>
      <c r="F1319" s="60"/>
      <c r="G1319" s="60"/>
      <c r="H1319" s="62"/>
      <c r="I1319" s="62"/>
      <c r="J1319" s="62"/>
      <c r="K1319" s="62"/>
      <c r="M1319" s="63"/>
      <c r="N1319" s="63"/>
      <c r="O1319" s="64"/>
      <c r="P1319" s="127"/>
      <c r="W1319" s="64"/>
      <c r="X1319" s="64"/>
    </row>
    <row r="1320" spans="1:24" s="59" customFormat="1" x14ac:dyDescent="0.25">
      <c r="A1320" s="77"/>
      <c r="D1320" s="60"/>
      <c r="E1320" s="60"/>
      <c r="F1320" s="60"/>
      <c r="G1320" s="60"/>
      <c r="H1320" s="62"/>
      <c r="I1320" s="62"/>
      <c r="J1320" s="62"/>
      <c r="K1320" s="62"/>
      <c r="M1320" s="63"/>
      <c r="N1320" s="63"/>
      <c r="O1320" s="64"/>
      <c r="P1320" s="127"/>
      <c r="W1320" s="64"/>
      <c r="X1320" s="64"/>
    </row>
    <row r="1321" spans="1:24" s="59" customFormat="1" x14ac:dyDescent="0.25">
      <c r="A1321" s="77"/>
      <c r="D1321" s="60"/>
      <c r="E1321" s="60"/>
      <c r="F1321" s="60"/>
      <c r="G1321" s="60"/>
      <c r="H1321" s="62"/>
      <c r="I1321" s="62"/>
      <c r="J1321" s="62"/>
      <c r="K1321" s="62"/>
      <c r="M1321" s="63"/>
      <c r="N1321" s="63"/>
      <c r="O1321" s="64"/>
      <c r="P1321" s="127"/>
      <c r="W1321" s="64"/>
      <c r="X1321" s="64"/>
    </row>
    <row r="1322" spans="1:24" s="59" customFormat="1" x14ac:dyDescent="0.25">
      <c r="A1322" s="77"/>
      <c r="D1322" s="60"/>
      <c r="E1322" s="60"/>
      <c r="F1322" s="60"/>
      <c r="G1322" s="60"/>
      <c r="H1322" s="62"/>
      <c r="I1322" s="62"/>
      <c r="J1322" s="62"/>
      <c r="K1322" s="62"/>
      <c r="M1322" s="63"/>
      <c r="N1322" s="63"/>
      <c r="O1322" s="64"/>
      <c r="P1322" s="127"/>
      <c r="W1322" s="64"/>
      <c r="X1322" s="64"/>
    </row>
    <row r="1323" spans="1:24" s="59" customFormat="1" x14ac:dyDescent="0.25">
      <c r="A1323" s="77"/>
      <c r="D1323" s="60"/>
      <c r="E1323" s="60"/>
      <c r="F1323" s="60"/>
      <c r="G1323" s="60"/>
      <c r="H1323" s="62"/>
      <c r="I1323" s="62"/>
      <c r="J1323" s="62"/>
      <c r="K1323" s="62"/>
      <c r="M1323" s="63"/>
      <c r="N1323" s="63"/>
      <c r="O1323" s="64"/>
      <c r="P1323" s="127"/>
      <c r="W1323" s="64"/>
      <c r="X1323" s="64"/>
    </row>
    <row r="1324" spans="1:24" s="59" customFormat="1" x14ac:dyDescent="0.25">
      <c r="A1324" s="77"/>
      <c r="D1324" s="60"/>
      <c r="E1324" s="60"/>
      <c r="F1324" s="60"/>
      <c r="G1324" s="60"/>
      <c r="H1324" s="62"/>
      <c r="I1324" s="62"/>
      <c r="J1324" s="62"/>
      <c r="K1324" s="62"/>
      <c r="M1324" s="63"/>
      <c r="N1324" s="63"/>
      <c r="O1324" s="64"/>
      <c r="P1324" s="127"/>
      <c r="W1324" s="64"/>
      <c r="X1324" s="64"/>
    </row>
    <row r="1325" spans="1:24" s="59" customFormat="1" x14ac:dyDescent="0.25">
      <c r="A1325" s="77"/>
      <c r="D1325" s="60"/>
      <c r="E1325" s="60"/>
      <c r="F1325" s="60"/>
      <c r="G1325" s="60"/>
      <c r="H1325" s="62"/>
      <c r="I1325" s="62"/>
      <c r="J1325" s="62"/>
      <c r="K1325" s="62"/>
      <c r="M1325" s="63"/>
      <c r="N1325" s="63"/>
      <c r="O1325" s="64"/>
      <c r="P1325" s="127"/>
      <c r="W1325" s="64"/>
      <c r="X1325" s="64"/>
    </row>
    <row r="1326" spans="1:24" s="59" customFormat="1" x14ac:dyDescent="0.25">
      <c r="A1326" s="77"/>
      <c r="D1326" s="60"/>
      <c r="E1326" s="60"/>
      <c r="F1326" s="60"/>
      <c r="G1326" s="60"/>
      <c r="H1326" s="62"/>
      <c r="I1326" s="62"/>
      <c r="J1326" s="62"/>
      <c r="K1326" s="62"/>
      <c r="M1326" s="63"/>
      <c r="N1326" s="63"/>
      <c r="O1326" s="64"/>
      <c r="P1326" s="127"/>
      <c r="W1326" s="64"/>
      <c r="X1326" s="64"/>
    </row>
    <row r="1327" spans="1:24" s="59" customFormat="1" x14ac:dyDescent="0.25">
      <c r="A1327" s="77"/>
      <c r="D1327" s="60"/>
      <c r="E1327" s="60"/>
      <c r="F1327" s="60"/>
      <c r="G1327" s="60"/>
      <c r="H1327" s="62"/>
      <c r="I1327" s="62"/>
      <c r="J1327" s="62"/>
      <c r="K1327" s="62"/>
      <c r="M1327" s="63"/>
      <c r="N1327" s="63"/>
      <c r="O1327" s="64"/>
      <c r="P1327" s="127"/>
      <c r="W1327" s="64"/>
      <c r="X1327" s="64"/>
    </row>
    <row r="1328" spans="1:24" s="59" customFormat="1" x14ac:dyDescent="0.25">
      <c r="A1328" s="77"/>
      <c r="D1328" s="60"/>
      <c r="E1328" s="60"/>
      <c r="F1328" s="60"/>
      <c r="G1328" s="60"/>
      <c r="H1328" s="62"/>
      <c r="I1328" s="62"/>
      <c r="J1328" s="62"/>
      <c r="K1328" s="62"/>
      <c r="M1328" s="63"/>
      <c r="N1328" s="63"/>
      <c r="O1328" s="64"/>
      <c r="P1328" s="127"/>
      <c r="W1328" s="64"/>
      <c r="X1328" s="64"/>
    </row>
    <row r="1329" spans="1:24" s="59" customFormat="1" x14ac:dyDescent="0.25">
      <c r="A1329" s="77"/>
      <c r="D1329" s="60"/>
      <c r="E1329" s="60"/>
      <c r="F1329" s="60"/>
      <c r="G1329" s="60"/>
      <c r="H1329" s="62"/>
      <c r="I1329" s="62"/>
      <c r="J1329" s="62"/>
      <c r="K1329" s="62"/>
      <c r="M1329" s="63"/>
      <c r="N1329" s="63"/>
      <c r="O1329" s="64"/>
      <c r="P1329" s="127"/>
      <c r="W1329" s="64"/>
      <c r="X1329" s="64"/>
    </row>
    <row r="1330" spans="1:24" s="59" customFormat="1" x14ac:dyDescent="0.25">
      <c r="A1330" s="77"/>
      <c r="D1330" s="60"/>
      <c r="E1330" s="60"/>
      <c r="F1330" s="60"/>
      <c r="G1330" s="60"/>
      <c r="H1330" s="62"/>
      <c r="I1330" s="62"/>
      <c r="J1330" s="62"/>
      <c r="K1330" s="62"/>
      <c r="M1330" s="63"/>
      <c r="N1330" s="63"/>
      <c r="O1330" s="64"/>
      <c r="P1330" s="127"/>
      <c r="W1330" s="64"/>
      <c r="X1330" s="64"/>
    </row>
    <row r="1331" spans="1:24" s="59" customFormat="1" x14ac:dyDescent="0.25">
      <c r="A1331" s="77"/>
      <c r="D1331" s="60"/>
      <c r="E1331" s="60"/>
      <c r="F1331" s="60"/>
      <c r="G1331" s="60"/>
      <c r="H1331" s="62"/>
      <c r="I1331" s="62"/>
      <c r="J1331" s="62"/>
      <c r="K1331" s="62"/>
      <c r="M1331" s="63"/>
      <c r="N1331" s="63"/>
      <c r="O1331" s="64"/>
      <c r="P1331" s="127"/>
      <c r="W1331" s="64"/>
      <c r="X1331" s="64"/>
    </row>
    <row r="1332" spans="1:24" s="59" customFormat="1" x14ac:dyDescent="0.25">
      <c r="A1332" s="77"/>
      <c r="D1332" s="60"/>
      <c r="E1332" s="60"/>
      <c r="F1332" s="60"/>
      <c r="G1332" s="60"/>
      <c r="H1332" s="62"/>
      <c r="I1332" s="62"/>
      <c r="J1332" s="62"/>
      <c r="K1332" s="62"/>
      <c r="M1332" s="63"/>
      <c r="N1332" s="63"/>
      <c r="O1332" s="64"/>
      <c r="P1332" s="127"/>
      <c r="W1332" s="64"/>
      <c r="X1332" s="64"/>
    </row>
    <row r="1333" spans="1:24" s="59" customFormat="1" x14ac:dyDescent="0.25">
      <c r="A1333" s="77"/>
      <c r="D1333" s="60"/>
      <c r="E1333" s="60"/>
      <c r="F1333" s="60"/>
      <c r="G1333" s="60"/>
      <c r="H1333" s="62"/>
      <c r="I1333" s="62"/>
      <c r="J1333" s="62"/>
      <c r="K1333" s="62"/>
      <c r="M1333" s="63"/>
      <c r="N1333" s="63"/>
      <c r="O1333" s="64"/>
      <c r="P1333" s="127"/>
      <c r="W1333" s="64"/>
      <c r="X1333" s="64"/>
    </row>
    <row r="1334" spans="1:24" s="59" customFormat="1" x14ac:dyDescent="0.25">
      <c r="A1334" s="77"/>
      <c r="D1334" s="60"/>
      <c r="E1334" s="60"/>
      <c r="F1334" s="60"/>
      <c r="G1334" s="60"/>
      <c r="H1334" s="62"/>
      <c r="I1334" s="62"/>
      <c r="J1334" s="62"/>
      <c r="K1334" s="62"/>
      <c r="M1334" s="63"/>
      <c r="N1334" s="63"/>
      <c r="O1334" s="64"/>
      <c r="P1334" s="127"/>
      <c r="W1334" s="64"/>
      <c r="X1334" s="64"/>
    </row>
    <row r="1335" spans="1:24" s="59" customFormat="1" x14ac:dyDescent="0.25">
      <c r="A1335" s="77"/>
      <c r="D1335" s="60"/>
      <c r="E1335" s="60"/>
      <c r="F1335" s="60"/>
      <c r="G1335" s="60"/>
      <c r="H1335" s="62"/>
      <c r="I1335" s="62"/>
      <c r="J1335" s="62"/>
      <c r="K1335" s="62"/>
      <c r="M1335" s="63"/>
      <c r="N1335" s="63"/>
      <c r="O1335" s="64"/>
      <c r="P1335" s="127"/>
      <c r="W1335" s="64"/>
      <c r="X1335" s="64"/>
    </row>
    <row r="1336" spans="1:24" s="59" customFormat="1" x14ac:dyDescent="0.25">
      <c r="A1336" s="77"/>
      <c r="D1336" s="60"/>
      <c r="E1336" s="60"/>
      <c r="F1336" s="60"/>
      <c r="G1336" s="60"/>
      <c r="H1336" s="62"/>
      <c r="I1336" s="62"/>
      <c r="J1336" s="62"/>
      <c r="K1336" s="62"/>
      <c r="M1336" s="63"/>
      <c r="N1336" s="63"/>
      <c r="O1336" s="64"/>
      <c r="P1336" s="127"/>
      <c r="W1336" s="64"/>
      <c r="X1336" s="64"/>
    </row>
    <row r="1337" spans="1:24" s="59" customFormat="1" x14ac:dyDescent="0.25">
      <c r="A1337" s="77"/>
      <c r="D1337" s="60"/>
      <c r="E1337" s="60"/>
      <c r="F1337" s="60"/>
      <c r="G1337" s="60"/>
      <c r="H1337" s="62"/>
      <c r="I1337" s="62"/>
      <c r="J1337" s="62"/>
      <c r="K1337" s="62"/>
      <c r="M1337" s="63"/>
      <c r="N1337" s="63"/>
      <c r="O1337" s="64"/>
      <c r="P1337" s="127"/>
      <c r="W1337" s="64"/>
      <c r="X1337" s="64"/>
    </row>
    <row r="1338" spans="1:24" s="59" customFormat="1" x14ac:dyDescent="0.25">
      <c r="A1338" s="77"/>
      <c r="D1338" s="60"/>
      <c r="E1338" s="60"/>
      <c r="F1338" s="60"/>
      <c r="G1338" s="60"/>
      <c r="H1338" s="62"/>
      <c r="I1338" s="62"/>
      <c r="J1338" s="62"/>
      <c r="K1338" s="62"/>
      <c r="M1338" s="63"/>
      <c r="N1338" s="63"/>
      <c r="O1338" s="64"/>
      <c r="P1338" s="127"/>
      <c r="W1338" s="64"/>
      <c r="X1338" s="64"/>
    </row>
    <row r="1339" spans="1:24" s="59" customFormat="1" x14ac:dyDescent="0.25">
      <c r="A1339" s="77"/>
      <c r="D1339" s="60"/>
      <c r="E1339" s="60"/>
      <c r="F1339" s="60"/>
      <c r="G1339" s="60"/>
      <c r="H1339" s="62"/>
      <c r="I1339" s="62"/>
      <c r="J1339" s="62"/>
      <c r="K1339" s="62"/>
      <c r="M1339" s="63"/>
      <c r="N1339" s="63"/>
      <c r="O1339" s="64"/>
      <c r="P1339" s="127"/>
      <c r="W1339" s="64"/>
      <c r="X1339" s="64"/>
    </row>
    <row r="1340" spans="1:24" s="59" customFormat="1" x14ac:dyDescent="0.25">
      <c r="A1340" s="77"/>
      <c r="D1340" s="60"/>
      <c r="E1340" s="60"/>
      <c r="F1340" s="60"/>
      <c r="G1340" s="60"/>
      <c r="H1340" s="62"/>
      <c r="I1340" s="62"/>
      <c r="J1340" s="62"/>
      <c r="K1340" s="62"/>
      <c r="M1340" s="63"/>
      <c r="N1340" s="63"/>
      <c r="O1340" s="64"/>
      <c r="P1340" s="127"/>
      <c r="W1340" s="64"/>
      <c r="X1340" s="64"/>
    </row>
    <row r="1341" spans="1:24" s="59" customFormat="1" x14ac:dyDescent="0.25">
      <c r="A1341" s="77"/>
      <c r="D1341" s="60"/>
      <c r="E1341" s="60"/>
      <c r="F1341" s="60"/>
      <c r="G1341" s="60"/>
      <c r="H1341" s="62"/>
      <c r="I1341" s="62"/>
      <c r="J1341" s="62"/>
      <c r="K1341" s="62"/>
      <c r="M1341" s="63"/>
      <c r="N1341" s="63"/>
      <c r="O1341" s="64"/>
      <c r="P1341" s="127"/>
      <c r="W1341" s="64"/>
      <c r="X1341" s="64"/>
    </row>
    <row r="1342" spans="1:24" s="59" customFormat="1" x14ac:dyDescent="0.25">
      <c r="A1342" s="77"/>
      <c r="D1342" s="60"/>
      <c r="E1342" s="60"/>
      <c r="F1342" s="60"/>
      <c r="G1342" s="60"/>
      <c r="H1342" s="62"/>
      <c r="I1342" s="62"/>
      <c r="J1342" s="62"/>
      <c r="K1342" s="62"/>
      <c r="M1342" s="63"/>
      <c r="N1342" s="63"/>
      <c r="O1342" s="64"/>
      <c r="P1342" s="127"/>
      <c r="W1342" s="64"/>
      <c r="X1342" s="64"/>
    </row>
    <row r="1343" spans="1:24" s="59" customFormat="1" x14ac:dyDescent="0.25">
      <c r="A1343" s="77"/>
      <c r="D1343" s="60"/>
      <c r="E1343" s="60"/>
      <c r="F1343" s="60"/>
      <c r="G1343" s="60"/>
      <c r="H1343" s="62"/>
      <c r="I1343" s="62"/>
      <c r="J1343" s="62"/>
      <c r="K1343" s="62"/>
      <c r="M1343" s="63"/>
      <c r="N1343" s="63"/>
      <c r="O1343" s="64"/>
      <c r="P1343" s="127"/>
      <c r="W1343" s="64"/>
      <c r="X1343" s="64"/>
    </row>
    <row r="1344" spans="1:24" s="59" customFormat="1" x14ac:dyDescent="0.25">
      <c r="A1344" s="77"/>
      <c r="D1344" s="60"/>
      <c r="E1344" s="60"/>
      <c r="F1344" s="60"/>
      <c r="G1344" s="60"/>
      <c r="H1344" s="62"/>
      <c r="I1344" s="62"/>
      <c r="J1344" s="62"/>
      <c r="K1344" s="62"/>
      <c r="M1344" s="63"/>
      <c r="N1344" s="63"/>
      <c r="O1344" s="64"/>
      <c r="P1344" s="127"/>
      <c r="W1344" s="64"/>
      <c r="X1344" s="64"/>
    </row>
    <row r="1345" spans="1:24" s="59" customFormat="1" x14ac:dyDescent="0.25">
      <c r="A1345" s="77"/>
      <c r="D1345" s="60"/>
      <c r="E1345" s="60"/>
      <c r="F1345" s="60"/>
      <c r="G1345" s="60"/>
      <c r="H1345" s="62"/>
      <c r="I1345" s="62"/>
      <c r="J1345" s="62"/>
      <c r="K1345" s="62"/>
      <c r="M1345" s="63"/>
      <c r="N1345" s="63"/>
      <c r="O1345" s="64"/>
      <c r="P1345" s="127"/>
      <c r="W1345" s="64"/>
      <c r="X1345" s="64"/>
    </row>
    <row r="1346" spans="1:24" s="59" customFormat="1" x14ac:dyDescent="0.25">
      <c r="A1346" s="77"/>
      <c r="D1346" s="60"/>
      <c r="E1346" s="60"/>
      <c r="F1346" s="60"/>
      <c r="G1346" s="60"/>
      <c r="H1346" s="62"/>
      <c r="I1346" s="62"/>
      <c r="J1346" s="62"/>
      <c r="K1346" s="62"/>
      <c r="M1346" s="63"/>
      <c r="N1346" s="63"/>
      <c r="O1346" s="64"/>
      <c r="P1346" s="127"/>
      <c r="W1346" s="64"/>
      <c r="X1346" s="64"/>
    </row>
    <row r="1347" spans="1:24" s="59" customFormat="1" x14ac:dyDescent="0.25">
      <c r="A1347" s="77"/>
      <c r="D1347" s="60"/>
      <c r="E1347" s="60"/>
      <c r="F1347" s="60"/>
      <c r="G1347" s="60"/>
      <c r="H1347" s="62"/>
      <c r="I1347" s="62"/>
      <c r="J1347" s="62"/>
      <c r="K1347" s="62"/>
      <c r="M1347" s="63"/>
      <c r="N1347" s="63"/>
      <c r="O1347" s="64"/>
      <c r="P1347" s="127"/>
      <c r="W1347" s="64"/>
      <c r="X1347" s="64"/>
    </row>
    <row r="1348" spans="1:24" s="59" customFormat="1" x14ac:dyDescent="0.25">
      <c r="A1348" s="77"/>
      <c r="D1348" s="60"/>
      <c r="E1348" s="60"/>
      <c r="F1348" s="60"/>
      <c r="G1348" s="60"/>
      <c r="H1348" s="62"/>
      <c r="I1348" s="62"/>
      <c r="J1348" s="62"/>
      <c r="K1348" s="62"/>
      <c r="M1348" s="63"/>
      <c r="N1348" s="63"/>
      <c r="O1348" s="64"/>
      <c r="P1348" s="127"/>
      <c r="W1348" s="64"/>
      <c r="X1348" s="64"/>
    </row>
    <row r="1349" spans="1:24" s="59" customFormat="1" x14ac:dyDescent="0.25">
      <c r="A1349" s="77"/>
      <c r="D1349" s="60"/>
      <c r="E1349" s="60"/>
      <c r="F1349" s="60"/>
      <c r="G1349" s="60"/>
      <c r="H1349" s="62"/>
      <c r="I1349" s="62"/>
      <c r="J1349" s="62"/>
      <c r="K1349" s="62"/>
      <c r="M1349" s="63"/>
      <c r="N1349" s="63"/>
      <c r="O1349" s="64"/>
      <c r="P1349" s="127"/>
      <c r="W1349" s="64"/>
      <c r="X1349" s="64"/>
    </row>
    <row r="1350" spans="1:24" s="59" customFormat="1" x14ac:dyDescent="0.25">
      <c r="A1350" s="77"/>
      <c r="D1350" s="60"/>
      <c r="E1350" s="60"/>
      <c r="F1350" s="60"/>
      <c r="G1350" s="60"/>
      <c r="H1350" s="62"/>
      <c r="I1350" s="62"/>
      <c r="J1350" s="62"/>
      <c r="K1350" s="62"/>
      <c r="M1350" s="63"/>
      <c r="N1350" s="63"/>
      <c r="O1350" s="64"/>
      <c r="P1350" s="127"/>
      <c r="W1350" s="64"/>
      <c r="X1350" s="64"/>
    </row>
    <row r="1351" spans="1:24" s="59" customFormat="1" x14ac:dyDescent="0.25">
      <c r="A1351" s="77"/>
      <c r="D1351" s="60"/>
      <c r="E1351" s="60"/>
      <c r="F1351" s="60"/>
      <c r="G1351" s="60"/>
      <c r="H1351" s="62"/>
      <c r="I1351" s="62"/>
      <c r="J1351" s="62"/>
      <c r="K1351" s="62"/>
      <c r="M1351" s="63"/>
      <c r="N1351" s="63"/>
      <c r="O1351" s="64"/>
      <c r="P1351" s="127"/>
      <c r="W1351" s="64"/>
      <c r="X1351" s="64"/>
    </row>
    <row r="1352" spans="1:24" s="59" customFormat="1" x14ac:dyDescent="0.25">
      <c r="A1352" s="77"/>
      <c r="D1352" s="60"/>
      <c r="E1352" s="60"/>
      <c r="F1352" s="60"/>
      <c r="G1352" s="60"/>
      <c r="H1352" s="62"/>
      <c r="I1352" s="62"/>
      <c r="J1352" s="62"/>
      <c r="K1352" s="62"/>
      <c r="M1352" s="63"/>
      <c r="N1352" s="63"/>
      <c r="O1352" s="64"/>
      <c r="P1352" s="127"/>
      <c r="W1352" s="64"/>
      <c r="X1352" s="64"/>
    </row>
    <row r="1353" spans="1:24" s="59" customFormat="1" x14ac:dyDescent="0.25">
      <c r="A1353" s="77"/>
      <c r="D1353" s="60"/>
      <c r="E1353" s="60"/>
      <c r="F1353" s="60"/>
      <c r="G1353" s="60"/>
      <c r="H1353" s="62"/>
      <c r="I1353" s="62"/>
      <c r="J1353" s="62"/>
      <c r="K1353" s="62"/>
      <c r="M1353" s="63"/>
      <c r="N1353" s="63"/>
      <c r="O1353" s="64"/>
      <c r="P1353" s="127"/>
      <c r="W1353" s="64"/>
      <c r="X1353" s="64"/>
    </row>
    <row r="1354" spans="1:24" s="59" customFormat="1" x14ac:dyDescent="0.25">
      <c r="A1354" s="77"/>
      <c r="D1354" s="60"/>
      <c r="E1354" s="60"/>
      <c r="F1354" s="60"/>
      <c r="G1354" s="60"/>
      <c r="H1354" s="62"/>
      <c r="I1354" s="62"/>
      <c r="J1354" s="62"/>
      <c r="K1354" s="62"/>
      <c r="M1354" s="63"/>
      <c r="N1354" s="63"/>
      <c r="O1354" s="64"/>
      <c r="P1354" s="127"/>
      <c r="W1354" s="64"/>
      <c r="X1354" s="64"/>
    </row>
    <row r="1355" spans="1:24" s="59" customFormat="1" x14ac:dyDescent="0.25">
      <c r="A1355" s="77"/>
      <c r="D1355" s="60"/>
      <c r="E1355" s="60"/>
      <c r="F1355" s="60"/>
      <c r="G1355" s="60"/>
      <c r="H1355" s="62"/>
      <c r="I1355" s="62"/>
      <c r="J1355" s="62"/>
      <c r="K1355" s="62"/>
      <c r="M1355" s="63"/>
      <c r="N1355" s="63"/>
      <c r="O1355" s="64"/>
      <c r="P1355" s="127"/>
      <c r="W1355" s="64"/>
      <c r="X1355" s="64"/>
    </row>
    <row r="1356" spans="1:24" s="59" customFormat="1" x14ac:dyDescent="0.25">
      <c r="A1356" s="77"/>
      <c r="D1356" s="60"/>
      <c r="E1356" s="60"/>
      <c r="F1356" s="60"/>
      <c r="G1356" s="60"/>
      <c r="H1356" s="62"/>
      <c r="I1356" s="62"/>
      <c r="J1356" s="62"/>
      <c r="K1356" s="62"/>
      <c r="M1356" s="63"/>
      <c r="N1356" s="63"/>
      <c r="O1356" s="64"/>
      <c r="P1356" s="127"/>
      <c r="W1356" s="64"/>
      <c r="X1356" s="64"/>
    </row>
    <row r="1357" spans="1:24" s="59" customFormat="1" x14ac:dyDescent="0.25">
      <c r="A1357" s="77"/>
      <c r="D1357" s="60"/>
      <c r="E1357" s="60"/>
      <c r="F1357" s="60"/>
      <c r="G1357" s="60"/>
      <c r="H1357" s="62"/>
      <c r="I1357" s="62"/>
      <c r="J1357" s="62"/>
      <c r="K1357" s="62"/>
      <c r="M1357" s="63"/>
      <c r="N1357" s="63"/>
      <c r="O1357" s="64"/>
      <c r="P1357" s="127"/>
      <c r="W1357" s="64"/>
      <c r="X1357" s="64"/>
    </row>
    <row r="1358" spans="1:24" s="59" customFormat="1" x14ac:dyDescent="0.25">
      <c r="A1358" s="77"/>
      <c r="D1358" s="60"/>
      <c r="E1358" s="60"/>
      <c r="F1358" s="60"/>
      <c r="G1358" s="60"/>
      <c r="H1358" s="62"/>
      <c r="I1358" s="62"/>
      <c r="J1358" s="62"/>
      <c r="K1358" s="62"/>
      <c r="M1358" s="63"/>
      <c r="N1358" s="63"/>
      <c r="O1358" s="64"/>
      <c r="P1358" s="127"/>
      <c r="W1358" s="64"/>
      <c r="X1358" s="64"/>
    </row>
    <row r="1359" spans="1:24" s="59" customFormat="1" x14ac:dyDescent="0.25">
      <c r="A1359" s="77"/>
      <c r="D1359" s="60"/>
      <c r="E1359" s="60"/>
      <c r="F1359" s="60"/>
      <c r="G1359" s="60"/>
      <c r="H1359" s="62"/>
      <c r="I1359" s="62"/>
      <c r="J1359" s="62"/>
      <c r="K1359" s="62"/>
      <c r="M1359" s="63"/>
      <c r="N1359" s="63"/>
      <c r="O1359" s="64"/>
      <c r="P1359" s="127"/>
      <c r="W1359" s="64"/>
      <c r="X1359" s="64"/>
    </row>
    <row r="1360" spans="1:24" s="59" customFormat="1" x14ac:dyDescent="0.25">
      <c r="A1360" s="77"/>
      <c r="D1360" s="60"/>
      <c r="E1360" s="60"/>
      <c r="F1360" s="60"/>
      <c r="G1360" s="60"/>
      <c r="H1360" s="62"/>
      <c r="I1360" s="62"/>
      <c r="J1360" s="62"/>
      <c r="K1360" s="62"/>
      <c r="M1360" s="63"/>
      <c r="N1360" s="63"/>
      <c r="O1360" s="64"/>
      <c r="P1360" s="127"/>
      <c r="W1360" s="64"/>
      <c r="X1360" s="64"/>
    </row>
    <row r="1361" spans="1:24" s="59" customFormat="1" x14ac:dyDescent="0.25">
      <c r="A1361" s="77"/>
      <c r="D1361" s="60"/>
      <c r="E1361" s="60"/>
      <c r="F1361" s="60"/>
      <c r="G1361" s="60"/>
      <c r="H1361" s="62"/>
      <c r="I1361" s="62"/>
      <c r="J1361" s="62"/>
      <c r="K1361" s="62"/>
      <c r="M1361" s="63"/>
      <c r="N1361" s="63"/>
      <c r="O1361" s="64"/>
      <c r="P1361" s="127"/>
      <c r="W1361" s="64"/>
      <c r="X1361" s="64"/>
    </row>
    <row r="1362" spans="1:24" s="59" customFormat="1" x14ac:dyDescent="0.25">
      <c r="A1362" s="77"/>
      <c r="D1362" s="60"/>
      <c r="E1362" s="60"/>
      <c r="F1362" s="60"/>
      <c r="G1362" s="60"/>
      <c r="H1362" s="62"/>
      <c r="I1362" s="62"/>
      <c r="J1362" s="62"/>
      <c r="K1362" s="62"/>
      <c r="M1362" s="63"/>
      <c r="N1362" s="63"/>
      <c r="O1362" s="64"/>
      <c r="P1362" s="127"/>
      <c r="W1362" s="64"/>
      <c r="X1362" s="64"/>
    </row>
    <row r="1363" spans="1:24" s="59" customFormat="1" x14ac:dyDescent="0.25">
      <c r="A1363" s="77"/>
      <c r="D1363" s="60"/>
      <c r="E1363" s="60"/>
      <c r="F1363" s="60"/>
      <c r="G1363" s="60"/>
      <c r="H1363" s="62"/>
      <c r="I1363" s="62"/>
      <c r="J1363" s="62"/>
      <c r="K1363" s="62"/>
      <c r="M1363" s="63"/>
      <c r="N1363" s="63"/>
      <c r="O1363" s="64"/>
      <c r="P1363" s="127"/>
      <c r="W1363" s="64"/>
      <c r="X1363" s="64"/>
    </row>
    <row r="1364" spans="1:24" s="59" customFormat="1" x14ac:dyDescent="0.25">
      <c r="A1364" s="77"/>
      <c r="D1364" s="60"/>
      <c r="E1364" s="60"/>
      <c r="F1364" s="60"/>
      <c r="G1364" s="60"/>
      <c r="H1364" s="62"/>
      <c r="I1364" s="62"/>
      <c r="J1364" s="62"/>
      <c r="K1364" s="62"/>
      <c r="M1364" s="63"/>
      <c r="N1364" s="63"/>
      <c r="O1364" s="64"/>
      <c r="P1364" s="127"/>
      <c r="W1364" s="64"/>
      <c r="X1364" s="64"/>
    </row>
    <row r="1365" spans="1:24" s="59" customFormat="1" x14ac:dyDescent="0.25">
      <c r="A1365" s="77"/>
      <c r="D1365" s="60"/>
      <c r="E1365" s="60"/>
      <c r="F1365" s="60"/>
      <c r="G1365" s="60"/>
      <c r="H1365" s="62"/>
      <c r="I1365" s="62"/>
      <c r="J1365" s="62"/>
      <c r="K1365" s="62"/>
      <c r="M1365" s="63"/>
      <c r="N1365" s="63"/>
      <c r="O1365" s="64"/>
      <c r="P1365" s="127"/>
      <c r="W1365" s="64"/>
      <c r="X1365" s="64"/>
    </row>
    <row r="1366" spans="1:24" s="59" customFormat="1" x14ac:dyDescent="0.25">
      <c r="A1366" s="77"/>
      <c r="D1366" s="60"/>
      <c r="E1366" s="60"/>
      <c r="F1366" s="60"/>
      <c r="G1366" s="60"/>
      <c r="H1366" s="62"/>
      <c r="I1366" s="62"/>
      <c r="J1366" s="62"/>
      <c r="K1366" s="62"/>
      <c r="M1366" s="63"/>
      <c r="N1366" s="63"/>
      <c r="O1366" s="64"/>
      <c r="P1366" s="127"/>
      <c r="W1366" s="64"/>
      <c r="X1366" s="64"/>
    </row>
    <row r="1367" spans="1:24" s="59" customFormat="1" x14ac:dyDescent="0.25">
      <c r="A1367" s="77"/>
      <c r="D1367" s="60"/>
      <c r="E1367" s="60"/>
      <c r="F1367" s="60"/>
      <c r="G1367" s="60"/>
      <c r="H1367" s="62"/>
      <c r="I1367" s="62"/>
      <c r="J1367" s="62"/>
      <c r="K1367" s="62"/>
      <c r="M1367" s="63"/>
      <c r="N1367" s="63"/>
      <c r="O1367" s="64"/>
      <c r="P1367" s="127"/>
      <c r="W1367" s="64"/>
      <c r="X1367" s="64"/>
    </row>
    <row r="1368" spans="1:24" s="59" customFormat="1" x14ac:dyDescent="0.25">
      <c r="A1368" s="77"/>
      <c r="D1368" s="60"/>
      <c r="E1368" s="60"/>
      <c r="F1368" s="60"/>
      <c r="G1368" s="60"/>
      <c r="H1368" s="62"/>
      <c r="I1368" s="62"/>
      <c r="J1368" s="62"/>
      <c r="K1368" s="62"/>
      <c r="M1368" s="63"/>
      <c r="N1368" s="63"/>
      <c r="O1368" s="64"/>
      <c r="P1368" s="127"/>
      <c r="W1368" s="64"/>
      <c r="X1368" s="64"/>
    </row>
    <row r="1369" spans="1:24" s="59" customFormat="1" x14ac:dyDescent="0.25">
      <c r="A1369" s="77"/>
      <c r="D1369" s="60"/>
      <c r="E1369" s="60"/>
      <c r="F1369" s="60"/>
      <c r="G1369" s="60"/>
      <c r="H1369" s="62"/>
      <c r="I1369" s="62"/>
      <c r="J1369" s="62"/>
      <c r="K1369" s="62"/>
      <c r="M1369" s="63"/>
      <c r="N1369" s="63"/>
      <c r="O1369" s="64"/>
      <c r="P1369" s="127"/>
      <c r="W1369" s="64"/>
      <c r="X1369" s="64"/>
    </row>
    <row r="1370" spans="1:24" s="59" customFormat="1" x14ac:dyDescent="0.25">
      <c r="A1370" s="77"/>
      <c r="D1370" s="60"/>
      <c r="E1370" s="60"/>
      <c r="F1370" s="60"/>
      <c r="G1370" s="60"/>
      <c r="H1370" s="62"/>
      <c r="I1370" s="62"/>
      <c r="J1370" s="62"/>
      <c r="K1370" s="62"/>
      <c r="M1370" s="63"/>
      <c r="N1370" s="63"/>
      <c r="O1370" s="64"/>
      <c r="P1370" s="127"/>
      <c r="W1370" s="64"/>
      <c r="X1370" s="64"/>
    </row>
    <row r="1371" spans="1:24" s="59" customFormat="1" x14ac:dyDescent="0.25">
      <c r="A1371" s="77"/>
      <c r="D1371" s="60"/>
      <c r="E1371" s="60"/>
      <c r="F1371" s="60"/>
      <c r="G1371" s="60"/>
      <c r="H1371" s="62"/>
      <c r="I1371" s="62"/>
      <c r="J1371" s="62"/>
      <c r="K1371" s="62"/>
      <c r="M1371" s="63"/>
      <c r="N1371" s="63"/>
      <c r="O1371" s="64"/>
      <c r="P1371" s="127"/>
      <c r="W1371" s="64"/>
      <c r="X1371" s="64"/>
    </row>
    <row r="1372" spans="1:24" s="59" customFormat="1" x14ac:dyDescent="0.25">
      <c r="A1372" s="77"/>
      <c r="D1372" s="60"/>
      <c r="E1372" s="60"/>
      <c r="F1372" s="60"/>
      <c r="G1372" s="60"/>
      <c r="H1372" s="62"/>
      <c r="I1372" s="62"/>
      <c r="J1372" s="62"/>
      <c r="K1372" s="62"/>
      <c r="M1372" s="63"/>
      <c r="N1372" s="63"/>
      <c r="O1372" s="64"/>
      <c r="P1372" s="127"/>
      <c r="W1372" s="64"/>
      <c r="X1372" s="64"/>
    </row>
    <row r="1373" spans="1:24" s="59" customFormat="1" x14ac:dyDescent="0.25">
      <c r="A1373" s="77"/>
      <c r="D1373" s="60"/>
      <c r="E1373" s="60"/>
      <c r="F1373" s="60"/>
      <c r="G1373" s="60"/>
      <c r="H1373" s="62"/>
      <c r="I1373" s="62"/>
      <c r="J1373" s="62"/>
      <c r="K1373" s="62"/>
      <c r="M1373" s="63"/>
      <c r="N1373" s="63"/>
      <c r="O1373" s="64"/>
      <c r="P1373" s="127"/>
      <c r="W1373" s="64"/>
      <c r="X1373" s="64"/>
    </row>
    <row r="1374" spans="1:24" s="59" customFormat="1" x14ac:dyDescent="0.25">
      <c r="A1374" s="77"/>
      <c r="D1374" s="60"/>
      <c r="E1374" s="60"/>
      <c r="F1374" s="60"/>
      <c r="G1374" s="60"/>
      <c r="H1374" s="62"/>
      <c r="I1374" s="62"/>
      <c r="J1374" s="62"/>
      <c r="K1374" s="62"/>
      <c r="M1374" s="63"/>
      <c r="N1374" s="63"/>
      <c r="O1374" s="64"/>
      <c r="P1374" s="127"/>
      <c r="W1374" s="64"/>
      <c r="X1374" s="64"/>
    </row>
    <row r="1375" spans="1:24" s="59" customFormat="1" x14ac:dyDescent="0.25">
      <c r="A1375" s="77"/>
      <c r="D1375" s="60"/>
      <c r="E1375" s="60"/>
      <c r="F1375" s="60"/>
      <c r="G1375" s="60"/>
      <c r="H1375" s="62"/>
      <c r="I1375" s="62"/>
      <c r="J1375" s="62"/>
      <c r="K1375" s="62"/>
      <c r="M1375" s="63"/>
      <c r="N1375" s="63"/>
      <c r="O1375" s="64"/>
      <c r="P1375" s="127"/>
      <c r="W1375" s="64"/>
      <c r="X1375" s="64"/>
    </row>
    <row r="1376" spans="1:24" s="59" customFormat="1" x14ac:dyDescent="0.25">
      <c r="A1376" s="77"/>
      <c r="D1376" s="60"/>
      <c r="E1376" s="60"/>
      <c r="F1376" s="60"/>
      <c r="G1376" s="60"/>
      <c r="H1376" s="62"/>
      <c r="I1376" s="62"/>
      <c r="J1376" s="62"/>
      <c r="K1376" s="62"/>
      <c r="M1376" s="63"/>
      <c r="N1376" s="63"/>
      <c r="O1376" s="64"/>
      <c r="P1376" s="127"/>
      <c r="W1376" s="64"/>
      <c r="X1376" s="64"/>
    </row>
    <row r="1377" spans="1:24" s="59" customFormat="1" x14ac:dyDescent="0.25">
      <c r="A1377" s="77"/>
      <c r="D1377" s="60"/>
      <c r="E1377" s="60"/>
      <c r="F1377" s="60"/>
      <c r="G1377" s="60"/>
      <c r="H1377" s="62"/>
      <c r="I1377" s="62"/>
      <c r="J1377" s="62"/>
      <c r="K1377" s="62"/>
      <c r="M1377" s="63"/>
      <c r="N1377" s="63"/>
      <c r="O1377" s="64"/>
      <c r="P1377" s="127"/>
      <c r="W1377" s="64"/>
      <c r="X1377" s="64"/>
    </row>
    <row r="1378" spans="1:24" s="59" customFormat="1" x14ac:dyDescent="0.25">
      <c r="A1378" s="77"/>
      <c r="D1378" s="60"/>
      <c r="E1378" s="60"/>
      <c r="F1378" s="60"/>
      <c r="G1378" s="60"/>
      <c r="H1378" s="62"/>
      <c r="I1378" s="62"/>
      <c r="J1378" s="62"/>
      <c r="K1378" s="62"/>
      <c r="M1378" s="63"/>
      <c r="N1378" s="63"/>
      <c r="O1378" s="64"/>
      <c r="P1378" s="127"/>
      <c r="W1378" s="64"/>
      <c r="X1378" s="64"/>
    </row>
    <row r="1379" spans="1:24" s="59" customFormat="1" x14ac:dyDescent="0.25">
      <c r="A1379" s="77"/>
      <c r="D1379" s="60"/>
      <c r="E1379" s="60"/>
      <c r="F1379" s="60"/>
      <c r="G1379" s="60"/>
      <c r="H1379" s="62"/>
      <c r="I1379" s="62"/>
      <c r="J1379" s="62"/>
      <c r="K1379" s="62"/>
      <c r="M1379" s="63"/>
      <c r="N1379" s="63"/>
      <c r="O1379" s="64"/>
      <c r="P1379" s="127"/>
      <c r="W1379" s="64"/>
      <c r="X1379" s="64"/>
    </row>
    <row r="1380" spans="1:24" s="59" customFormat="1" x14ac:dyDescent="0.25">
      <c r="A1380" s="77"/>
      <c r="D1380" s="60"/>
      <c r="E1380" s="60"/>
      <c r="F1380" s="60"/>
      <c r="G1380" s="60"/>
      <c r="H1380" s="62"/>
      <c r="I1380" s="62"/>
      <c r="J1380" s="62"/>
      <c r="K1380" s="62"/>
      <c r="M1380" s="63"/>
      <c r="N1380" s="63"/>
      <c r="O1380" s="64"/>
      <c r="P1380" s="127"/>
      <c r="W1380" s="64"/>
      <c r="X1380" s="64"/>
    </row>
    <row r="1381" spans="1:24" s="59" customFormat="1" x14ac:dyDescent="0.25">
      <c r="A1381" s="77"/>
      <c r="D1381" s="60"/>
      <c r="E1381" s="60"/>
      <c r="F1381" s="60"/>
      <c r="G1381" s="60"/>
      <c r="H1381" s="62"/>
      <c r="I1381" s="62"/>
      <c r="J1381" s="62"/>
      <c r="K1381" s="62"/>
      <c r="M1381" s="63"/>
      <c r="N1381" s="63"/>
      <c r="O1381" s="64"/>
      <c r="P1381" s="127"/>
      <c r="W1381" s="64"/>
      <c r="X1381" s="64"/>
    </row>
    <row r="1382" spans="1:24" s="59" customFormat="1" x14ac:dyDescent="0.25">
      <c r="A1382" s="77"/>
      <c r="D1382" s="60"/>
      <c r="E1382" s="60"/>
      <c r="F1382" s="60"/>
      <c r="G1382" s="60"/>
      <c r="H1382" s="62"/>
      <c r="I1382" s="62"/>
      <c r="J1382" s="62"/>
      <c r="K1382" s="62"/>
      <c r="M1382" s="63"/>
      <c r="N1382" s="63"/>
      <c r="O1382" s="64"/>
      <c r="P1382" s="127"/>
      <c r="W1382" s="64"/>
      <c r="X1382" s="64"/>
    </row>
    <row r="1383" spans="1:24" s="59" customFormat="1" x14ac:dyDescent="0.25">
      <c r="A1383" s="77"/>
      <c r="D1383" s="60"/>
      <c r="E1383" s="60"/>
      <c r="F1383" s="60"/>
      <c r="G1383" s="60"/>
      <c r="H1383" s="62"/>
      <c r="I1383" s="62"/>
      <c r="J1383" s="62"/>
      <c r="K1383" s="62"/>
      <c r="M1383" s="63"/>
      <c r="N1383" s="63"/>
      <c r="O1383" s="64"/>
      <c r="P1383" s="127"/>
      <c r="W1383" s="64"/>
      <c r="X1383" s="64"/>
    </row>
    <row r="1384" spans="1:24" s="59" customFormat="1" x14ac:dyDescent="0.25">
      <c r="A1384" s="77"/>
      <c r="D1384" s="60"/>
      <c r="E1384" s="60"/>
      <c r="F1384" s="60"/>
      <c r="G1384" s="60"/>
      <c r="H1384" s="62"/>
      <c r="I1384" s="62"/>
      <c r="J1384" s="62"/>
      <c r="K1384" s="62"/>
      <c r="M1384" s="63"/>
      <c r="N1384" s="63"/>
      <c r="O1384" s="64"/>
      <c r="P1384" s="127"/>
      <c r="W1384" s="64"/>
      <c r="X1384" s="64"/>
    </row>
    <row r="1385" spans="1:24" s="59" customFormat="1" x14ac:dyDescent="0.25">
      <c r="A1385" s="77"/>
      <c r="D1385" s="60"/>
      <c r="E1385" s="60"/>
      <c r="F1385" s="60"/>
      <c r="G1385" s="60"/>
      <c r="H1385" s="62"/>
      <c r="I1385" s="62"/>
      <c r="J1385" s="62"/>
      <c r="K1385" s="62"/>
      <c r="M1385" s="63"/>
      <c r="N1385" s="63"/>
      <c r="O1385" s="64"/>
      <c r="P1385" s="127"/>
      <c r="W1385" s="64"/>
      <c r="X1385" s="64"/>
    </row>
    <row r="1386" spans="1:24" s="59" customFormat="1" x14ac:dyDescent="0.25">
      <c r="A1386" s="77"/>
      <c r="D1386" s="60"/>
      <c r="E1386" s="60"/>
      <c r="F1386" s="60"/>
      <c r="G1386" s="60"/>
      <c r="H1386" s="62"/>
      <c r="I1386" s="62"/>
      <c r="J1386" s="62"/>
      <c r="K1386" s="62"/>
      <c r="M1386" s="63"/>
      <c r="N1386" s="63"/>
      <c r="O1386" s="64"/>
      <c r="P1386" s="127"/>
      <c r="W1386" s="64"/>
      <c r="X1386" s="64"/>
    </row>
    <row r="1387" spans="1:24" s="59" customFormat="1" x14ac:dyDescent="0.25">
      <c r="A1387" s="77"/>
      <c r="D1387" s="60"/>
      <c r="E1387" s="60"/>
      <c r="F1387" s="60"/>
      <c r="G1387" s="60"/>
      <c r="H1387" s="62"/>
      <c r="I1387" s="62"/>
      <c r="J1387" s="62"/>
      <c r="K1387" s="62"/>
      <c r="M1387" s="63"/>
      <c r="N1387" s="63"/>
      <c r="O1387" s="64"/>
      <c r="P1387" s="127"/>
      <c r="W1387" s="64"/>
      <c r="X1387" s="64"/>
    </row>
    <row r="1388" spans="1:24" s="59" customFormat="1" x14ac:dyDescent="0.25">
      <c r="A1388" s="77"/>
      <c r="D1388" s="60"/>
      <c r="E1388" s="60"/>
      <c r="F1388" s="60"/>
      <c r="G1388" s="60"/>
      <c r="H1388" s="62"/>
      <c r="I1388" s="62"/>
      <c r="J1388" s="62"/>
      <c r="K1388" s="62"/>
      <c r="M1388" s="63"/>
      <c r="N1388" s="63"/>
      <c r="O1388" s="64"/>
      <c r="P1388" s="127"/>
      <c r="W1388" s="64"/>
      <c r="X1388" s="64"/>
    </row>
    <row r="1389" spans="1:24" s="59" customFormat="1" x14ac:dyDescent="0.25">
      <c r="A1389" s="77"/>
      <c r="D1389" s="60"/>
      <c r="E1389" s="60"/>
      <c r="F1389" s="60"/>
      <c r="G1389" s="60"/>
      <c r="H1389" s="62"/>
      <c r="I1389" s="62"/>
      <c r="J1389" s="62"/>
      <c r="K1389" s="62"/>
      <c r="M1389" s="63"/>
      <c r="N1389" s="63"/>
      <c r="O1389" s="64"/>
      <c r="P1389" s="127"/>
      <c r="W1389" s="64"/>
      <c r="X1389" s="64"/>
    </row>
    <row r="1390" spans="1:24" s="59" customFormat="1" x14ac:dyDescent="0.25">
      <c r="A1390" s="77"/>
      <c r="D1390" s="60"/>
      <c r="E1390" s="60"/>
      <c r="F1390" s="60"/>
      <c r="G1390" s="60"/>
      <c r="H1390" s="62"/>
      <c r="I1390" s="62"/>
      <c r="J1390" s="62"/>
      <c r="K1390" s="62"/>
      <c r="M1390" s="63"/>
      <c r="N1390" s="63"/>
      <c r="O1390" s="64"/>
      <c r="P1390" s="127"/>
      <c r="W1390" s="64"/>
      <c r="X1390" s="64"/>
    </row>
    <row r="1391" spans="1:24" s="59" customFormat="1" x14ac:dyDescent="0.25">
      <c r="A1391" s="77"/>
      <c r="D1391" s="60"/>
      <c r="E1391" s="60"/>
      <c r="F1391" s="60"/>
      <c r="G1391" s="60"/>
      <c r="H1391" s="62"/>
      <c r="I1391" s="62"/>
      <c r="J1391" s="62"/>
      <c r="K1391" s="62"/>
      <c r="M1391" s="63"/>
      <c r="N1391" s="63"/>
      <c r="O1391" s="64"/>
      <c r="P1391" s="127"/>
      <c r="W1391" s="64"/>
      <c r="X1391" s="64"/>
    </row>
    <row r="1392" spans="1:24" s="59" customFormat="1" x14ac:dyDescent="0.25">
      <c r="A1392" s="77"/>
      <c r="D1392" s="60"/>
      <c r="E1392" s="60"/>
      <c r="F1392" s="60"/>
      <c r="G1392" s="60"/>
      <c r="H1392" s="62"/>
      <c r="I1392" s="62"/>
      <c r="J1392" s="62"/>
      <c r="K1392" s="62"/>
      <c r="M1392" s="63"/>
      <c r="N1392" s="63"/>
      <c r="O1392" s="64"/>
      <c r="P1392" s="127"/>
      <c r="W1392" s="64"/>
      <c r="X1392" s="64"/>
    </row>
    <row r="1393" spans="1:24" s="59" customFormat="1" x14ac:dyDescent="0.25">
      <c r="A1393" s="77"/>
      <c r="D1393" s="60"/>
      <c r="E1393" s="60"/>
      <c r="F1393" s="60"/>
      <c r="G1393" s="60"/>
      <c r="H1393" s="62"/>
      <c r="I1393" s="62"/>
      <c r="J1393" s="62"/>
      <c r="K1393" s="62"/>
      <c r="M1393" s="63"/>
      <c r="N1393" s="63"/>
      <c r="O1393" s="64"/>
      <c r="P1393" s="127"/>
      <c r="W1393" s="64"/>
      <c r="X1393" s="64"/>
    </row>
    <row r="1394" spans="1:24" s="59" customFormat="1" x14ac:dyDescent="0.25">
      <c r="A1394" s="77"/>
      <c r="D1394" s="60"/>
      <c r="E1394" s="60"/>
      <c r="F1394" s="60"/>
      <c r="G1394" s="60"/>
      <c r="H1394" s="62"/>
      <c r="I1394" s="62"/>
      <c r="J1394" s="62"/>
      <c r="K1394" s="62"/>
      <c r="M1394" s="63"/>
      <c r="N1394" s="63"/>
      <c r="O1394" s="64"/>
      <c r="P1394" s="127"/>
      <c r="W1394" s="64"/>
      <c r="X1394" s="64"/>
    </row>
    <row r="1395" spans="1:24" s="59" customFormat="1" x14ac:dyDescent="0.25">
      <c r="A1395" s="77"/>
      <c r="D1395" s="60"/>
      <c r="E1395" s="60"/>
      <c r="F1395" s="60"/>
      <c r="G1395" s="60"/>
      <c r="H1395" s="62"/>
      <c r="I1395" s="62"/>
      <c r="J1395" s="62"/>
      <c r="K1395" s="62"/>
      <c r="M1395" s="63"/>
      <c r="N1395" s="63"/>
      <c r="O1395" s="64"/>
      <c r="P1395" s="127"/>
      <c r="W1395" s="64"/>
      <c r="X1395" s="64"/>
    </row>
    <row r="1396" spans="1:24" s="59" customFormat="1" x14ac:dyDescent="0.25">
      <c r="A1396" s="77"/>
      <c r="D1396" s="60"/>
      <c r="E1396" s="60"/>
      <c r="F1396" s="60"/>
      <c r="G1396" s="60"/>
      <c r="H1396" s="62"/>
      <c r="I1396" s="62"/>
      <c r="J1396" s="62"/>
      <c r="K1396" s="62"/>
      <c r="M1396" s="63"/>
      <c r="N1396" s="63"/>
      <c r="O1396" s="64"/>
      <c r="P1396" s="127"/>
      <c r="W1396" s="64"/>
      <c r="X1396" s="64"/>
    </row>
    <row r="1397" spans="1:24" s="59" customFormat="1" x14ac:dyDescent="0.25">
      <c r="A1397" s="77"/>
      <c r="D1397" s="60"/>
      <c r="E1397" s="60"/>
      <c r="F1397" s="60"/>
      <c r="G1397" s="60"/>
      <c r="H1397" s="62"/>
      <c r="I1397" s="62"/>
      <c r="J1397" s="62"/>
      <c r="K1397" s="62"/>
      <c r="M1397" s="63"/>
      <c r="N1397" s="63"/>
      <c r="O1397" s="64"/>
      <c r="P1397" s="127"/>
      <c r="W1397" s="64"/>
      <c r="X1397" s="64"/>
    </row>
    <row r="1398" spans="1:24" s="59" customFormat="1" x14ac:dyDescent="0.25">
      <c r="A1398" s="77"/>
      <c r="D1398" s="60"/>
      <c r="E1398" s="60"/>
      <c r="F1398" s="60"/>
      <c r="G1398" s="60"/>
      <c r="H1398" s="62"/>
      <c r="I1398" s="62"/>
      <c r="J1398" s="62"/>
      <c r="K1398" s="62"/>
      <c r="M1398" s="63"/>
      <c r="N1398" s="63"/>
      <c r="O1398" s="64"/>
      <c r="P1398" s="127"/>
      <c r="W1398" s="64"/>
      <c r="X1398" s="64"/>
    </row>
    <row r="1399" spans="1:24" s="59" customFormat="1" x14ac:dyDescent="0.25">
      <c r="A1399" s="77"/>
      <c r="D1399" s="60"/>
      <c r="E1399" s="60"/>
      <c r="F1399" s="60"/>
      <c r="G1399" s="60"/>
      <c r="H1399" s="62"/>
      <c r="I1399" s="62"/>
      <c r="J1399" s="62"/>
      <c r="K1399" s="62"/>
      <c r="M1399" s="63"/>
      <c r="N1399" s="63"/>
      <c r="O1399" s="64"/>
      <c r="P1399" s="127"/>
      <c r="W1399" s="64"/>
      <c r="X1399" s="64"/>
    </row>
    <row r="1400" spans="1:24" s="59" customFormat="1" x14ac:dyDescent="0.25">
      <c r="A1400" s="77"/>
      <c r="D1400" s="60"/>
      <c r="E1400" s="60"/>
      <c r="F1400" s="60"/>
      <c r="G1400" s="60"/>
      <c r="H1400" s="62"/>
      <c r="I1400" s="62"/>
      <c r="J1400" s="62"/>
      <c r="K1400" s="62"/>
      <c r="M1400" s="63"/>
      <c r="N1400" s="63"/>
      <c r="O1400" s="64"/>
      <c r="P1400" s="127"/>
      <c r="W1400" s="64"/>
      <c r="X1400" s="64"/>
    </row>
    <row r="1401" spans="1:24" s="59" customFormat="1" x14ac:dyDescent="0.25">
      <c r="A1401" s="77"/>
      <c r="D1401" s="60"/>
      <c r="E1401" s="60"/>
      <c r="F1401" s="60"/>
      <c r="G1401" s="60"/>
      <c r="H1401" s="62"/>
      <c r="I1401" s="62"/>
      <c r="J1401" s="62"/>
      <c r="K1401" s="62"/>
      <c r="M1401" s="63"/>
      <c r="N1401" s="63"/>
      <c r="O1401" s="64"/>
      <c r="P1401" s="127"/>
      <c r="W1401" s="64"/>
      <c r="X1401" s="64"/>
    </row>
    <row r="1402" spans="1:24" s="59" customFormat="1" x14ac:dyDescent="0.25">
      <c r="A1402" s="77"/>
      <c r="D1402" s="60"/>
      <c r="E1402" s="60"/>
      <c r="F1402" s="60"/>
      <c r="G1402" s="60"/>
      <c r="H1402" s="62"/>
      <c r="I1402" s="62"/>
      <c r="J1402" s="62"/>
      <c r="K1402" s="62"/>
      <c r="M1402" s="63"/>
      <c r="N1402" s="63"/>
      <c r="O1402" s="64"/>
      <c r="P1402" s="127"/>
      <c r="W1402" s="64"/>
      <c r="X1402" s="64"/>
    </row>
    <row r="1403" spans="1:24" s="59" customFormat="1" x14ac:dyDescent="0.25">
      <c r="A1403" s="77"/>
      <c r="D1403" s="60"/>
      <c r="E1403" s="60"/>
      <c r="F1403" s="60"/>
      <c r="G1403" s="60"/>
      <c r="H1403" s="62"/>
      <c r="I1403" s="62"/>
      <c r="J1403" s="62"/>
      <c r="K1403" s="62"/>
      <c r="M1403" s="63"/>
      <c r="N1403" s="63"/>
      <c r="O1403" s="64"/>
      <c r="P1403" s="127"/>
      <c r="W1403" s="64"/>
      <c r="X1403" s="64"/>
    </row>
    <row r="1404" spans="1:24" s="59" customFormat="1" x14ac:dyDescent="0.25">
      <c r="A1404" s="77"/>
      <c r="D1404" s="60"/>
      <c r="E1404" s="60"/>
      <c r="F1404" s="60"/>
      <c r="G1404" s="60"/>
      <c r="H1404" s="62"/>
      <c r="I1404" s="62"/>
      <c r="J1404" s="62"/>
      <c r="K1404" s="62"/>
      <c r="M1404" s="63"/>
      <c r="N1404" s="63"/>
      <c r="O1404" s="64"/>
      <c r="P1404" s="127"/>
      <c r="W1404" s="64"/>
      <c r="X1404" s="64"/>
    </row>
    <row r="1405" spans="1:24" s="59" customFormat="1" x14ac:dyDescent="0.25">
      <c r="A1405" s="77"/>
      <c r="D1405" s="60"/>
      <c r="E1405" s="60"/>
      <c r="F1405" s="60"/>
      <c r="G1405" s="60"/>
      <c r="H1405" s="62"/>
      <c r="I1405" s="62"/>
      <c r="J1405" s="62"/>
      <c r="K1405" s="62"/>
      <c r="M1405" s="63"/>
      <c r="N1405" s="63"/>
      <c r="O1405" s="64"/>
      <c r="P1405" s="127"/>
      <c r="W1405" s="64"/>
      <c r="X1405" s="64"/>
    </row>
    <row r="1406" spans="1:24" s="59" customFormat="1" x14ac:dyDescent="0.25">
      <c r="A1406" s="77"/>
      <c r="D1406" s="60"/>
      <c r="E1406" s="60"/>
      <c r="F1406" s="60"/>
      <c r="G1406" s="60"/>
      <c r="H1406" s="62"/>
      <c r="I1406" s="62"/>
      <c r="J1406" s="62"/>
      <c r="K1406" s="62"/>
      <c r="M1406" s="63"/>
      <c r="N1406" s="63"/>
      <c r="O1406" s="64"/>
      <c r="P1406" s="127"/>
      <c r="W1406" s="64"/>
      <c r="X1406" s="64"/>
    </row>
    <row r="1407" spans="1:24" s="59" customFormat="1" x14ac:dyDescent="0.25">
      <c r="A1407" s="77"/>
      <c r="D1407" s="60"/>
      <c r="E1407" s="60"/>
      <c r="F1407" s="60"/>
      <c r="G1407" s="60"/>
      <c r="H1407" s="62"/>
      <c r="I1407" s="62"/>
      <c r="J1407" s="62"/>
      <c r="K1407" s="62"/>
      <c r="M1407" s="63"/>
      <c r="N1407" s="63"/>
      <c r="O1407" s="64"/>
      <c r="P1407" s="127"/>
      <c r="W1407" s="64"/>
      <c r="X1407" s="64"/>
    </row>
    <row r="1408" spans="1:24" s="59" customFormat="1" x14ac:dyDescent="0.25">
      <c r="A1408" s="77"/>
      <c r="D1408" s="60"/>
      <c r="E1408" s="60"/>
      <c r="F1408" s="60"/>
      <c r="G1408" s="60"/>
      <c r="H1408" s="62"/>
      <c r="I1408" s="62"/>
      <c r="J1408" s="62"/>
      <c r="K1408" s="62"/>
      <c r="M1408" s="63"/>
      <c r="N1408" s="63"/>
      <c r="O1408" s="64"/>
      <c r="P1408" s="127"/>
      <c r="W1408" s="64"/>
      <c r="X1408" s="64"/>
    </row>
    <row r="1409" spans="1:24" s="59" customFormat="1" x14ac:dyDescent="0.25">
      <c r="A1409" s="77"/>
      <c r="D1409" s="60"/>
      <c r="E1409" s="60"/>
      <c r="F1409" s="60"/>
      <c r="G1409" s="60"/>
      <c r="H1409" s="62"/>
      <c r="I1409" s="62"/>
      <c r="J1409" s="62"/>
      <c r="K1409" s="62"/>
      <c r="M1409" s="63"/>
      <c r="N1409" s="63"/>
      <c r="O1409" s="64"/>
      <c r="P1409" s="127"/>
      <c r="W1409" s="64"/>
      <c r="X1409" s="64"/>
    </row>
    <row r="1410" spans="1:24" s="59" customFormat="1" x14ac:dyDescent="0.25">
      <c r="A1410" s="77"/>
      <c r="D1410" s="60"/>
      <c r="E1410" s="60"/>
      <c r="F1410" s="60"/>
      <c r="G1410" s="60"/>
      <c r="H1410" s="62"/>
      <c r="I1410" s="62"/>
      <c r="J1410" s="62"/>
      <c r="K1410" s="62"/>
      <c r="M1410" s="63"/>
      <c r="N1410" s="63"/>
      <c r="O1410" s="64"/>
      <c r="P1410" s="127"/>
      <c r="W1410" s="64"/>
      <c r="X1410" s="64"/>
    </row>
    <row r="1411" spans="1:24" s="59" customFormat="1" x14ac:dyDescent="0.25">
      <c r="A1411" s="77"/>
      <c r="D1411" s="60"/>
      <c r="E1411" s="60"/>
      <c r="F1411" s="60"/>
      <c r="G1411" s="60"/>
      <c r="H1411" s="62"/>
      <c r="I1411" s="62"/>
      <c r="J1411" s="62"/>
      <c r="K1411" s="62"/>
      <c r="M1411" s="63"/>
      <c r="N1411" s="63"/>
      <c r="O1411" s="64"/>
      <c r="P1411" s="127"/>
      <c r="W1411" s="64"/>
      <c r="X1411" s="64"/>
    </row>
    <row r="1412" spans="1:24" s="59" customFormat="1" x14ac:dyDescent="0.25">
      <c r="A1412" s="77"/>
      <c r="D1412" s="60"/>
      <c r="E1412" s="60"/>
      <c r="F1412" s="60"/>
      <c r="G1412" s="60"/>
      <c r="H1412" s="62"/>
      <c r="I1412" s="62"/>
      <c r="J1412" s="62"/>
      <c r="K1412" s="62"/>
      <c r="M1412" s="63"/>
      <c r="N1412" s="63"/>
      <c r="O1412" s="64"/>
      <c r="P1412" s="127"/>
      <c r="W1412" s="64"/>
      <c r="X1412" s="64"/>
    </row>
    <row r="1413" spans="1:24" s="59" customFormat="1" x14ac:dyDescent="0.25">
      <c r="A1413" s="77"/>
      <c r="D1413" s="60"/>
      <c r="E1413" s="60"/>
      <c r="F1413" s="60"/>
      <c r="G1413" s="60"/>
      <c r="H1413" s="62"/>
      <c r="I1413" s="62"/>
      <c r="J1413" s="62"/>
      <c r="K1413" s="62"/>
      <c r="M1413" s="63"/>
      <c r="N1413" s="63"/>
      <c r="O1413" s="64"/>
      <c r="P1413" s="127"/>
      <c r="W1413" s="64"/>
      <c r="X1413" s="64"/>
    </row>
    <row r="1414" spans="1:24" s="59" customFormat="1" x14ac:dyDescent="0.25">
      <c r="A1414" s="77"/>
      <c r="D1414" s="60"/>
      <c r="E1414" s="60"/>
      <c r="F1414" s="60"/>
      <c r="G1414" s="60"/>
      <c r="H1414" s="62"/>
      <c r="I1414" s="62"/>
      <c r="J1414" s="62"/>
      <c r="K1414" s="62"/>
      <c r="M1414" s="63"/>
      <c r="N1414" s="63"/>
      <c r="O1414" s="64"/>
      <c r="P1414" s="127"/>
      <c r="W1414" s="64"/>
      <c r="X1414" s="64"/>
    </row>
    <row r="1415" spans="1:24" s="59" customFormat="1" x14ac:dyDescent="0.25">
      <c r="A1415" s="77"/>
      <c r="D1415" s="60"/>
      <c r="E1415" s="60"/>
      <c r="F1415" s="60"/>
      <c r="G1415" s="60"/>
      <c r="H1415" s="62"/>
      <c r="I1415" s="62"/>
      <c r="J1415" s="62"/>
      <c r="K1415" s="62"/>
      <c r="M1415" s="63"/>
      <c r="N1415" s="63"/>
      <c r="O1415" s="64"/>
      <c r="P1415" s="127"/>
      <c r="W1415" s="64"/>
      <c r="X1415" s="64"/>
    </row>
    <row r="1416" spans="1:24" s="59" customFormat="1" x14ac:dyDescent="0.25">
      <c r="A1416" s="77"/>
      <c r="D1416" s="60"/>
      <c r="E1416" s="60"/>
      <c r="F1416" s="60"/>
      <c r="G1416" s="60"/>
      <c r="H1416" s="62"/>
      <c r="I1416" s="62"/>
      <c r="J1416" s="62"/>
      <c r="K1416" s="62"/>
      <c r="M1416" s="63"/>
      <c r="N1416" s="63"/>
      <c r="O1416" s="64"/>
      <c r="P1416" s="127"/>
      <c r="W1416" s="64"/>
      <c r="X1416" s="64"/>
    </row>
    <row r="1417" spans="1:24" s="59" customFormat="1" x14ac:dyDescent="0.25">
      <c r="A1417" s="77"/>
      <c r="D1417" s="60"/>
      <c r="E1417" s="60"/>
      <c r="F1417" s="60"/>
      <c r="G1417" s="60"/>
      <c r="H1417" s="62"/>
      <c r="I1417" s="62"/>
      <c r="J1417" s="62"/>
      <c r="K1417" s="62"/>
      <c r="M1417" s="63"/>
      <c r="N1417" s="63"/>
      <c r="O1417" s="64"/>
      <c r="P1417" s="127"/>
      <c r="W1417" s="64"/>
      <c r="X1417" s="64"/>
    </row>
    <row r="1418" spans="1:24" s="59" customFormat="1" x14ac:dyDescent="0.25">
      <c r="A1418" s="77"/>
      <c r="D1418" s="60"/>
      <c r="E1418" s="60"/>
      <c r="F1418" s="60"/>
      <c r="G1418" s="60"/>
      <c r="H1418" s="62"/>
      <c r="I1418" s="62"/>
      <c r="J1418" s="62"/>
      <c r="K1418" s="62"/>
      <c r="M1418" s="63"/>
      <c r="N1418" s="63"/>
      <c r="O1418" s="64"/>
      <c r="P1418" s="127"/>
      <c r="W1418" s="64"/>
      <c r="X1418" s="64"/>
    </row>
    <row r="1419" spans="1:24" s="59" customFormat="1" x14ac:dyDescent="0.25">
      <c r="A1419" s="77"/>
      <c r="D1419" s="60"/>
      <c r="E1419" s="60"/>
      <c r="F1419" s="60"/>
      <c r="G1419" s="60"/>
      <c r="H1419" s="62"/>
      <c r="I1419" s="62"/>
      <c r="J1419" s="62"/>
      <c r="K1419" s="62"/>
      <c r="M1419" s="63"/>
      <c r="N1419" s="63"/>
      <c r="O1419" s="64"/>
      <c r="P1419" s="127"/>
      <c r="W1419" s="64"/>
      <c r="X1419" s="64"/>
    </row>
    <row r="1420" spans="1:24" s="59" customFormat="1" x14ac:dyDescent="0.25">
      <c r="A1420" s="77"/>
      <c r="D1420" s="60"/>
      <c r="E1420" s="60"/>
      <c r="F1420" s="60"/>
      <c r="G1420" s="60"/>
      <c r="H1420" s="62"/>
      <c r="I1420" s="62"/>
      <c r="J1420" s="62"/>
      <c r="K1420" s="62"/>
      <c r="M1420" s="63"/>
      <c r="N1420" s="63"/>
      <c r="O1420" s="64"/>
      <c r="P1420" s="127"/>
      <c r="W1420" s="64"/>
      <c r="X1420" s="64"/>
    </row>
    <row r="1421" spans="1:24" s="59" customFormat="1" x14ac:dyDescent="0.25">
      <c r="A1421" s="77"/>
      <c r="D1421" s="60"/>
      <c r="E1421" s="60"/>
      <c r="F1421" s="60"/>
      <c r="G1421" s="60"/>
      <c r="H1421" s="62"/>
      <c r="I1421" s="62"/>
      <c r="J1421" s="62"/>
      <c r="K1421" s="62"/>
      <c r="M1421" s="63"/>
      <c r="N1421" s="63"/>
      <c r="O1421" s="64"/>
      <c r="P1421" s="127"/>
      <c r="W1421" s="64"/>
      <c r="X1421" s="64"/>
    </row>
    <row r="1422" spans="1:24" s="59" customFormat="1" x14ac:dyDescent="0.25">
      <c r="A1422" s="77"/>
      <c r="D1422" s="60"/>
      <c r="E1422" s="60"/>
      <c r="F1422" s="60"/>
      <c r="G1422" s="60"/>
      <c r="H1422" s="62"/>
      <c r="I1422" s="62"/>
      <c r="J1422" s="62"/>
      <c r="K1422" s="62"/>
      <c r="M1422" s="63"/>
      <c r="N1422" s="63"/>
      <c r="O1422" s="64"/>
      <c r="P1422" s="127"/>
      <c r="W1422" s="64"/>
      <c r="X1422" s="64"/>
    </row>
    <row r="1423" spans="1:24" s="59" customFormat="1" x14ac:dyDescent="0.25">
      <c r="A1423" s="77"/>
      <c r="D1423" s="60"/>
      <c r="E1423" s="60"/>
      <c r="F1423" s="60"/>
      <c r="G1423" s="60"/>
      <c r="H1423" s="62"/>
      <c r="I1423" s="62"/>
      <c r="J1423" s="62"/>
      <c r="K1423" s="62"/>
      <c r="M1423" s="63"/>
      <c r="N1423" s="63"/>
      <c r="O1423" s="64"/>
      <c r="P1423" s="127"/>
      <c r="W1423" s="64"/>
      <c r="X1423" s="64"/>
    </row>
    <row r="1424" spans="1:24" s="59" customFormat="1" x14ac:dyDescent="0.25">
      <c r="A1424" s="77"/>
      <c r="D1424" s="60"/>
      <c r="E1424" s="60"/>
      <c r="F1424" s="60"/>
      <c r="G1424" s="60"/>
      <c r="H1424" s="62"/>
      <c r="I1424" s="62"/>
      <c r="J1424" s="62"/>
      <c r="K1424" s="62"/>
      <c r="M1424" s="63"/>
      <c r="N1424" s="63"/>
      <c r="O1424" s="64"/>
      <c r="P1424" s="127"/>
      <c r="W1424" s="64"/>
      <c r="X1424" s="64"/>
    </row>
    <row r="1425" spans="1:24" s="59" customFormat="1" x14ac:dyDescent="0.25">
      <c r="A1425" s="77"/>
      <c r="D1425" s="60"/>
      <c r="E1425" s="60"/>
      <c r="F1425" s="60"/>
      <c r="G1425" s="60"/>
      <c r="H1425" s="62"/>
      <c r="I1425" s="62"/>
      <c r="J1425" s="62"/>
      <c r="K1425" s="62"/>
      <c r="M1425" s="63"/>
      <c r="N1425" s="63"/>
      <c r="O1425" s="64"/>
      <c r="P1425" s="127"/>
      <c r="W1425" s="64"/>
      <c r="X1425" s="64"/>
    </row>
    <row r="1426" spans="1:24" s="59" customFormat="1" x14ac:dyDescent="0.25">
      <c r="A1426" s="77"/>
      <c r="D1426" s="60"/>
      <c r="E1426" s="60"/>
      <c r="F1426" s="60"/>
      <c r="G1426" s="60"/>
      <c r="H1426" s="62"/>
      <c r="I1426" s="62"/>
      <c r="J1426" s="62"/>
      <c r="K1426" s="62"/>
      <c r="M1426" s="63"/>
      <c r="N1426" s="63"/>
      <c r="O1426" s="64"/>
      <c r="P1426" s="127"/>
      <c r="W1426" s="64"/>
      <c r="X1426" s="64"/>
    </row>
    <row r="1427" spans="1:24" s="59" customFormat="1" x14ac:dyDescent="0.25">
      <c r="A1427" s="77"/>
      <c r="D1427" s="60"/>
      <c r="E1427" s="60"/>
      <c r="F1427" s="60"/>
      <c r="G1427" s="60"/>
      <c r="H1427" s="62"/>
      <c r="I1427" s="62"/>
      <c r="J1427" s="62"/>
      <c r="K1427" s="62"/>
      <c r="M1427" s="63"/>
      <c r="N1427" s="63"/>
      <c r="O1427" s="64"/>
      <c r="P1427" s="127"/>
      <c r="W1427" s="64"/>
      <c r="X1427" s="64"/>
    </row>
    <row r="1428" spans="1:24" s="59" customFormat="1" x14ac:dyDescent="0.25">
      <c r="A1428" s="77"/>
      <c r="D1428" s="60"/>
      <c r="E1428" s="60"/>
      <c r="F1428" s="60"/>
      <c r="G1428" s="60"/>
      <c r="H1428" s="62"/>
      <c r="I1428" s="62"/>
      <c r="J1428" s="62"/>
      <c r="K1428" s="62"/>
      <c r="M1428" s="63"/>
      <c r="N1428" s="63"/>
      <c r="O1428" s="64"/>
      <c r="P1428" s="127"/>
      <c r="W1428" s="64"/>
      <c r="X1428" s="64"/>
    </row>
    <row r="1429" spans="1:24" s="59" customFormat="1" x14ac:dyDescent="0.25">
      <c r="A1429" s="77"/>
      <c r="D1429" s="60"/>
      <c r="E1429" s="60"/>
      <c r="F1429" s="60"/>
      <c r="G1429" s="60"/>
      <c r="H1429" s="62"/>
      <c r="I1429" s="62"/>
      <c r="J1429" s="62"/>
      <c r="K1429" s="62"/>
      <c r="M1429" s="63"/>
      <c r="N1429" s="63"/>
      <c r="O1429" s="64"/>
      <c r="P1429" s="127"/>
      <c r="W1429" s="64"/>
      <c r="X1429" s="64"/>
    </row>
    <row r="1430" spans="1:24" s="59" customFormat="1" x14ac:dyDescent="0.25">
      <c r="A1430" s="77"/>
      <c r="D1430" s="60"/>
      <c r="E1430" s="60"/>
      <c r="F1430" s="60"/>
      <c r="G1430" s="60"/>
      <c r="H1430" s="62"/>
      <c r="I1430" s="62"/>
      <c r="J1430" s="62"/>
      <c r="K1430" s="62"/>
      <c r="M1430" s="63"/>
      <c r="N1430" s="63"/>
      <c r="O1430" s="64"/>
      <c r="P1430" s="127"/>
      <c r="W1430" s="64"/>
      <c r="X1430" s="64"/>
    </row>
    <row r="1431" spans="1:24" s="59" customFormat="1" x14ac:dyDescent="0.25">
      <c r="A1431" s="77"/>
      <c r="D1431" s="60"/>
      <c r="E1431" s="60"/>
      <c r="F1431" s="60"/>
      <c r="G1431" s="60"/>
      <c r="H1431" s="62"/>
      <c r="I1431" s="62"/>
      <c r="J1431" s="62"/>
      <c r="K1431" s="62"/>
      <c r="M1431" s="63"/>
      <c r="N1431" s="63"/>
      <c r="O1431" s="64"/>
      <c r="P1431" s="127"/>
      <c r="W1431" s="64"/>
      <c r="X1431" s="64"/>
    </row>
    <row r="1432" spans="1:24" s="59" customFormat="1" x14ac:dyDescent="0.25">
      <c r="A1432" s="77"/>
      <c r="D1432" s="60"/>
      <c r="E1432" s="60"/>
      <c r="F1432" s="60"/>
      <c r="G1432" s="60"/>
      <c r="H1432" s="62"/>
      <c r="I1432" s="62"/>
      <c r="J1432" s="62"/>
      <c r="K1432" s="62"/>
      <c r="M1432" s="63"/>
      <c r="N1432" s="63"/>
      <c r="O1432" s="64"/>
      <c r="P1432" s="127"/>
      <c r="W1432" s="64"/>
      <c r="X1432" s="64"/>
    </row>
    <row r="1433" spans="1:24" s="59" customFormat="1" x14ac:dyDescent="0.25">
      <c r="A1433" s="77"/>
      <c r="D1433" s="60"/>
      <c r="E1433" s="60"/>
      <c r="F1433" s="60"/>
      <c r="G1433" s="60"/>
      <c r="H1433" s="62"/>
      <c r="I1433" s="62"/>
      <c r="J1433" s="62"/>
      <c r="K1433" s="62"/>
      <c r="M1433" s="63"/>
      <c r="N1433" s="63"/>
      <c r="O1433" s="64"/>
      <c r="P1433" s="127"/>
      <c r="W1433" s="64"/>
      <c r="X1433" s="64"/>
    </row>
    <row r="1434" spans="1:24" s="59" customFormat="1" x14ac:dyDescent="0.25">
      <c r="A1434" s="77"/>
      <c r="D1434" s="60"/>
      <c r="E1434" s="60"/>
      <c r="F1434" s="60"/>
      <c r="G1434" s="60"/>
      <c r="H1434" s="62"/>
      <c r="I1434" s="62"/>
      <c r="J1434" s="62"/>
      <c r="K1434" s="62"/>
      <c r="M1434" s="63"/>
      <c r="N1434" s="63"/>
      <c r="O1434" s="64"/>
      <c r="P1434" s="127"/>
      <c r="W1434" s="64"/>
      <c r="X1434" s="64"/>
    </row>
    <row r="1435" spans="1:24" s="59" customFormat="1" x14ac:dyDescent="0.25">
      <c r="A1435" s="77"/>
      <c r="D1435" s="60"/>
      <c r="E1435" s="60"/>
      <c r="F1435" s="60"/>
      <c r="G1435" s="60"/>
      <c r="H1435" s="62"/>
      <c r="I1435" s="62"/>
      <c r="J1435" s="62"/>
      <c r="K1435" s="62"/>
      <c r="M1435" s="63"/>
      <c r="N1435" s="63"/>
      <c r="O1435" s="64"/>
      <c r="P1435" s="127"/>
      <c r="W1435" s="64"/>
      <c r="X1435" s="64"/>
    </row>
    <row r="1436" spans="1:24" s="59" customFormat="1" x14ac:dyDescent="0.25">
      <c r="A1436" s="77"/>
      <c r="D1436" s="60"/>
      <c r="E1436" s="60"/>
      <c r="F1436" s="60"/>
      <c r="G1436" s="60"/>
      <c r="H1436" s="62"/>
      <c r="I1436" s="62"/>
      <c r="J1436" s="62"/>
      <c r="K1436" s="62"/>
      <c r="M1436" s="63"/>
      <c r="N1436" s="63"/>
      <c r="O1436" s="64"/>
      <c r="P1436" s="127"/>
      <c r="W1436" s="64"/>
      <c r="X1436" s="64"/>
    </row>
    <row r="1437" spans="1:24" s="59" customFormat="1" x14ac:dyDescent="0.25">
      <c r="A1437" s="77"/>
      <c r="D1437" s="60"/>
      <c r="E1437" s="60"/>
      <c r="F1437" s="60"/>
      <c r="G1437" s="60"/>
      <c r="H1437" s="62"/>
      <c r="I1437" s="62"/>
      <c r="J1437" s="62"/>
      <c r="K1437" s="62"/>
      <c r="M1437" s="63"/>
      <c r="N1437" s="63"/>
      <c r="O1437" s="64"/>
      <c r="P1437" s="127"/>
      <c r="W1437" s="64"/>
      <c r="X1437" s="64"/>
    </row>
    <row r="1438" spans="1:24" s="59" customFormat="1" x14ac:dyDescent="0.25">
      <c r="A1438" s="77"/>
      <c r="D1438" s="60"/>
      <c r="E1438" s="60"/>
      <c r="F1438" s="60"/>
      <c r="G1438" s="60"/>
      <c r="H1438" s="62"/>
      <c r="I1438" s="62"/>
      <c r="J1438" s="62"/>
      <c r="K1438" s="62"/>
      <c r="M1438" s="63"/>
      <c r="N1438" s="63"/>
      <c r="O1438" s="64"/>
      <c r="P1438" s="127"/>
      <c r="W1438" s="64"/>
      <c r="X1438" s="64"/>
    </row>
    <row r="1439" spans="1:24" s="59" customFormat="1" x14ac:dyDescent="0.25">
      <c r="A1439" s="77"/>
      <c r="D1439" s="60"/>
      <c r="E1439" s="60"/>
      <c r="F1439" s="60"/>
      <c r="G1439" s="60"/>
      <c r="H1439" s="62"/>
      <c r="I1439" s="62"/>
      <c r="J1439" s="62"/>
      <c r="K1439" s="62"/>
      <c r="M1439" s="63"/>
      <c r="N1439" s="63"/>
      <c r="O1439" s="64"/>
      <c r="P1439" s="127"/>
      <c r="W1439" s="64"/>
      <c r="X1439" s="64"/>
    </row>
    <row r="1440" spans="1:24" s="59" customFormat="1" x14ac:dyDescent="0.25">
      <c r="A1440" s="77"/>
      <c r="D1440" s="60"/>
      <c r="E1440" s="60"/>
      <c r="F1440" s="60"/>
      <c r="G1440" s="60"/>
      <c r="H1440" s="62"/>
      <c r="I1440" s="62"/>
      <c r="J1440" s="62"/>
      <c r="K1440" s="62"/>
      <c r="M1440" s="63"/>
      <c r="N1440" s="63"/>
      <c r="O1440" s="64"/>
      <c r="P1440" s="127"/>
      <c r="W1440" s="64"/>
      <c r="X1440" s="64"/>
    </row>
    <row r="1441" spans="1:24" s="59" customFormat="1" x14ac:dyDescent="0.25">
      <c r="A1441" s="77"/>
      <c r="D1441" s="60"/>
      <c r="E1441" s="60"/>
      <c r="F1441" s="60"/>
      <c r="G1441" s="60"/>
      <c r="H1441" s="62"/>
      <c r="I1441" s="62"/>
      <c r="J1441" s="62"/>
      <c r="K1441" s="62"/>
      <c r="M1441" s="63"/>
      <c r="N1441" s="63"/>
      <c r="O1441" s="64"/>
      <c r="P1441" s="127"/>
      <c r="W1441" s="64"/>
      <c r="X1441" s="64"/>
    </row>
    <row r="1442" spans="1:24" s="59" customFormat="1" x14ac:dyDescent="0.25">
      <c r="A1442" s="77"/>
      <c r="D1442" s="60"/>
      <c r="E1442" s="60"/>
      <c r="F1442" s="60"/>
      <c r="G1442" s="60"/>
      <c r="H1442" s="62"/>
      <c r="I1442" s="62"/>
      <c r="J1442" s="62"/>
      <c r="K1442" s="62"/>
      <c r="M1442" s="63"/>
      <c r="N1442" s="63"/>
      <c r="O1442" s="64"/>
      <c r="P1442" s="127"/>
      <c r="W1442" s="64"/>
      <c r="X1442" s="64"/>
    </row>
    <row r="1443" spans="1:24" s="59" customFormat="1" x14ac:dyDescent="0.25">
      <c r="A1443" s="77"/>
      <c r="D1443" s="60"/>
      <c r="E1443" s="60"/>
      <c r="F1443" s="60"/>
      <c r="G1443" s="60"/>
      <c r="H1443" s="62"/>
      <c r="I1443" s="62"/>
      <c r="J1443" s="62"/>
      <c r="K1443" s="62"/>
      <c r="M1443" s="63"/>
      <c r="N1443" s="63"/>
      <c r="O1443" s="64"/>
      <c r="P1443" s="127"/>
      <c r="W1443" s="64"/>
      <c r="X1443" s="64"/>
    </row>
    <row r="1444" spans="1:24" s="59" customFormat="1" x14ac:dyDescent="0.25">
      <c r="A1444" s="77"/>
      <c r="D1444" s="60"/>
      <c r="E1444" s="60"/>
      <c r="F1444" s="60"/>
      <c r="G1444" s="60"/>
      <c r="H1444" s="62"/>
      <c r="I1444" s="62"/>
      <c r="J1444" s="62"/>
      <c r="K1444" s="62"/>
      <c r="M1444" s="63"/>
      <c r="N1444" s="63"/>
      <c r="O1444" s="64"/>
      <c r="P1444" s="127"/>
      <c r="W1444" s="64"/>
      <c r="X1444" s="64"/>
    </row>
    <row r="1445" spans="1:24" s="59" customFormat="1" x14ac:dyDescent="0.25">
      <c r="A1445" s="77"/>
      <c r="D1445" s="60"/>
      <c r="E1445" s="60"/>
      <c r="F1445" s="60"/>
      <c r="G1445" s="60"/>
      <c r="H1445" s="62"/>
      <c r="I1445" s="62"/>
      <c r="J1445" s="62"/>
      <c r="K1445" s="62"/>
      <c r="M1445" s="63"/>
      <c r="N1445" s="63"/>
      <c r="O1445" s="64"/>
      <c r="P1445" s="127"/>
      <c r="W1445" s="64"/>
      <c r="X1445" s="64"/>
    </row>
    <row r="1446" spans="1:24" s="59" customFormat="1" x14ac:dyDescent="0.25">
      <c r="A1446" s="77"/>
      <c r="D1446" s="60"/>
      <c r="E1446" s="60"/>
      <c r="F1446" s="60"/>
      <c r="G1446" s="60"/>
      <c r="H1446" s="62"/>
      <c r="I1446" s="62"/>
      <c r="J1446" s="62"/>
      <c r="K1446" s="62"/>
      <c r="M1446" s="63"/>
      <c r="N1446" s="63"/>
      <c r="O1446" s="64"/>
      <c r="P1446" s="127"/>
      <c r="W1446" s="64"/>
      <c r="X1446" s="64"/>
    </row>
    <row r="1447" spans="1:24" s="59" customFormat="1" x14ac:dyDescent="0.25">
      <c r="A1447" s="77"/>
      <c r="D1447" s="60"/>
      <c r="E1447" s="60"/>
      <c r="F1447" s="60"/>
      <c r="G1447" s="60"/>
      <c r="H1447" s="62"/>
      <c r="I1447" s="62"/>
      <c r="J1447" s="62"/>
      <c r="K1447" s="62"/>
      <c r="M1447" s="63"/>
      <c r="N1447" s="63"/>
      <c r="O1447" s="64"/>
      <c r="P1447" s="127"/>
      <c r="W1447" s="64"/>
      <c r="X1447" s="64"/>
    </row>
    <row r="1448" spans="1:24" s="59" customFormat="1" x14ac:dyDescent="0.25">
      <c r="A1448" s="77"/>
      <c r="D1448" s="60"/>
      <c r="E1448" s="60"/>
      <c r="F1448" s="60"/>
      <c r="G1448" s="60"/>
      <c r="H1448" s="62"/>
      <c r="I1448" s="62"/>
      <c r="J1448" s="62"/>
      <c r="K1448" s="62"/>
      <c r="M1448" s="63"/>
      <c r="N1448" s="63"/>
      <c r="O1448" s="64"/>
      <c r="P1448" s="127"/>
      <c r="W1448" s="64"/>
      <c r="X1448" s="64"/>
    </row>
    <row r="1449" spans="1:24" s="59" customFormat="1" x14ac:dyDescent="0.25">
      <c r="A1449" s="77"/>
      <c r="D1449" s="60"/>
      <c r="E1449" s="60"/>
      <c r="F1449" s="60"/>
      <c r="G1449" s="60"/>
      <c r="H1449" s="62"/>
      <c r="I1449" s="62"/>
      <c r="J1449" s="62"/>
      <c r="K1449" s="62"/>
      <c r="M1449" s="63"/>
      <c r="N1449" s="63"/>
      <c r="O1449" s="64"/>
      <c r="P1449" s="127"/>
      <c r="W1449" s="64"/>
      <c r="X1449" s="64"/>
    </row>
    <row r="1450" spans="1:24" s="59" customFormat="1" x14ac:dyDescent="0.25">
      <c r="A1450" s="77"/>
      <c r="D1450" s="60"/>
      <c r="E1450" s="60"/>
      <c r="F1450" s="60"/>
      <c r="G1450" s="60"/>
      <c r="H1450" s="62"/>
      <c r="I1450" s="62"/>
      <c r="J1450" s="62"/>
      <c r="K1450" s="62"/>
      <c r="M1450" s="63"/>
      <c r="N1450" s="63"/>
      <c r="O1450" s="64"/>
      <c r="P1450" s="127"/>
      <c r="W1450" s="64"/>
      <c r="X1450" s="64"/>
    </row>
    <row r="1451" spans="1:24" s="59" customFormat="1" x14ac:dyDescent="0.25">
      <c r="A1451" s="77"/>
      <c r="D1451" s="60"/>
      <c r="E1451" s="60"/>
      <c r="F1451" s="60"/>
      <c r="G1451" s="60"/>
      <c r="H1451" s="62"/>
      <c r="I1451" s="62"/>
      <c r="J1451" s="62"/>
      <c r="K1451" s="62"/>
      <c r="M1451" s="63"/>
      <c r="N1451" s="63"/>
      <c r="O1451" s="64"/>
      <c r="P1451" s="127"/>
      <c r="W1451" s="64"/>
      <c r="X1451" s="64"/>
    </row>
    <row r="1452" spans="1:24" s="59" customFormat="1" x14ac:dyDescent="0.25">
      <c r="A1452" s="77"/>
      <c r="D1452" s="60"/>
      <c r="E1452" s="60"/>
      <c r="F1452" s="60"/>
      <c r="G1452" s="60"/>
      <c r="H1452" s="62"/>
      <c r="I1452" s="62"/>
      <c r="J1452" s="62"/>
      <c r="K1452" s="62"/>
      <c r="M1452" s="63"/>
      <c r="N1452" s="63"/>
      <c r="O1452" s="64"/>
      <c r="P1452" s="127"/>
      <c r="W1452" s="64"/>
      <c r="X1452" s="64"/>
    </row>
    <row r="1453" spans="1:24" s="59" customFormat="1" x14ac:dyDescent="0.25">
      <c r="A1453" s="77"/>
      <c r="D1453" s="60"/>
      <c r="E1453" s="60"/>
      <c r="F1453" s="60"/>
      <c r="G1453" s="60"/>
      <c r="H1453" s="62"/>
      <c r="I1453" s="62"/>
      <c r="J1453" s="62"/>
      <c r="K1453" s="62"/>
      <c r="M1453" s="63"/>
      <c r="N1453" s="63"/>
      <c r="O1453" s="64"/>
      <c r="P1453" s="127"/>
      <c r="W1453" s="64"/>
      <c r="X1453" s="64"/>
    </row>
    <row r="1454" spans="1:24" s="59" customFormat="1" x14ac:dyDescent="0.25">
      <c r="A1454" s="77"/>
      <c r="D1454" s="60"/>
      <c r="E1454" s="60"/>
      <c r="F1454" s="60"/>
      <c r="G1454" s="60"/>
      <c r="H1454" s="62"/>
      <c r="I1454" s="62"/>
      <c r="J1454" s="62"/>
      <c r="K1454" s="62"/>
      <c r="M1454" s="63"/>
      <c r="N1454" s="63"/>
      <c r="O1454" s="64"/>
      <c r="P1454" s="127"/>
      <c r="W1454" s="64"/>
      <c r="X1454" s="64"/>
    </row>
    <row r="1455" spans="1:24" s="59" customFormat="1" x14ac:dyDescent="0.25">
      <c r="A1455" s="77"/>
      <c r="D1455" s="60"/>
      <c r="E1455" s="60"/>
      <c r="F1455" s="60"/>
      <c r="G1455" s="60"/>
      <c r="H1455" s="62"/>
      <c r="I1455" s="62"/>
      <c r="J1455" s="62"/>
      <c r="K1455" s="62"/>
      <c r="M1455" s="63"/>
      <c r="N1455" s="63"/>
      <c r="O1455" s="64"/>
      <c r="P1455" s="127"/>
      <c r="W1455" s="64"/>
      <c r="X1455" s="64"/>
    </row>
    <row r="1456" spans="1:24" s="59" customFormat="1" x14ac:dyDescent="0.25">
      <c r="A1456" s="77"/>
      <c r="D1456" s="60"/>
      <c r="E1456" s="60"/>
      <c r="F1456" s="60"/>
      <c r="G1456" s="60"/>
      <c r="H1456" s="62"/>
      <c r="I1456" s="62"/>
      <c r="J1456" s="62"/>
      <c r="K1456" s="62"/>
      <c r="M1456" s="63"/>
      <c r="N1456" s="63"/>
      <c r="O1456" s="64"/>
      <c r="P1456" s="127"/>
      <c r="W1456" s="64"/>
      <c r="X1456" s="64"/>
    </row>
    <row r="1457" spans="1:24" s="59" customFormat="1" x14ac:dyDescent="0.25">
      <c r="A1457" s="77"/>
      <c r="D1457" s="60"/>
      <c r="E1457" s="60"/>
      <c r="F1457" s="60"/>
      <c r="G1457" s="60"/>
      <c r="H1457" s="62"/>
      <c r="I1457" s="62"/>
      <c r="J1457" s="62"/>
      <c r="K1457" s="62"/>
      <c r="M1457" s="63"/>
      <c r="N1457" s="63"/>
      <c r="O1457" s="64"/>
      <c r="P1457" s="127"/>
      <c r="W1457" s="64"/>
      <c r="X1457" s="64"/>
    </row>
    <row r="1458" spans="1:24" s="59" customFormat="1" x14ac:dyDescent="0.25">
      <c r="A1458" s="77"/>
      <c r="D1458" s="60"/>
      <c r="E1458" s="60"/>
      <c r="F1458" s="60"/>
      <c r="G1458" s="60"/>
      <c r="H1458" s="62"/>
      <c r="I1458" s="62"/>
      <c r="J1458" s="62"/>
      <c r="K1458" s="62"/>
      <c r="M1458" s="63"/>
      <c r="N1458" s="63"/>
      <c r="O1458" s="64"/>
      <c r="P1458" s="127"/>
      <c r="W1458" s="64"/>
      <c r="X1458" s="64"/>
    </row>
    <row r="1459" spans="1:24" s="59" customFormat="1" x14ac:dyDescent="0.25">
      <c r="A1459" s="77"/>
      <c r="D1459" s="60"/>
      <c r="E1459" s="60"/>
      <c r="F1459" s="60"/>
      <c r="G1459" s="60"/>
      <c r="H1459" s="62"/>
      <c r="I1459" s="62"/>
      <c r="J1459" s="62"/>
      <c r="K1459" s="62"/>
      <c r="M1459" s="63"/>
      <c r="N1459" s="63"/>
      <c r="O1459" s="64"/>
      <c r="P1459" s="127"/>
      <c r="W1459" s="64"/>
      <c r="X1459" s="64"/>
    </row>
    <row r="1460" spans="1:24" s="59" customFormat="1" x14ac:dyDescent="0.25">
      <c r="A1460" s="77"/>
      <c r="D1460" s="60"/>
      <c r="E1460" s="60"/>
      <c r="F1460" s="60"/>
      <c r="G1460" s="60"/>
      <c r="H1460" s="62"/>
      <c r="I1460" s="62"/>
      <c r="J1460" s="62"/>
      <c r="K1460" s="62"/>
      <c r="M1460" s="63"/>
      <c r="N1460" s="63"/>
      <c r="O1460" s="64"/>
      <c r="P1460" s="127"/>
      <c r="W1460" s="64"/>
      <c r="X1460" s="64"/>
    </row>
    <row r="1461" spans="1:24" s="59" customFormat="1" x14ac:dyDescent="0.25">
      <c r="A1461" s="77"/>
      <c r="D1461" s="60"/>
      <c r="E1461" s="60"/>
      <c r="F1461" s="60"/>
      <c r="G1461" s="60"/>
      <c r="H1461" s="62"/>
      <c r="I1461" s="62"/>
      <c r="J1461" s="62"/>
      <c r="K1461" s="62"/>
      <c r="M1461" s="63"/>
      <c r="N1461" s="63"/>
      <c r="O1461" s="64"/>
      <c r="P1461" s="127"/>
      <c r="W1461" s="64"/>
      <c r="X1461" s="64"/>
    </row>
    <row r="1462" spans="1:24" s="59" customFormat="1" x14ac:dyDescent="0.25">
      <c r="A1462" s="77"/>
      <c r="D1462" s="60"/>
      <c r="E1462" s="60"/>
      <c r="F1462" s="60"/>
      <c r="G1462" s="60"/>
      <c r="H1462" s="62"/>
      <c r="I1462" s="62"/>
      <c r="J1462" s="62"/>
      <c r="K1462" s="62"/>
      <c r="M1462" s="63"/>
      <c r="N1462" s="63"/>
      <c r="O1462" s="64"/>
      <c r="P1462" s="127"/>
      <c r="W1462" s="64"/>
      <c r="X1462" s="64"/>
    </row>
    <row r="1463" spans="1:24" s="59" customFormat="1" x14ac:dyDescent="0.25">
      <c r="A1463" s="77"/>
      <c r="D1463" s="60"/>
      <c r="E1463" s="60"/>
      <c r="F1463" s="60"/>
      <c r="G1463" s="60"/>
      <c r="H1463" s="62"/>
      <c r="I1463" s="62"/>
      <c r="J1463" s="62"/>
      <c r="K1463" s="62"/>
      <c r="M1463" s="63"/>
      <c r="N1463" s="63"/>
      <c r="O1463" s="64"/>
      <c r="P1463" s="127"/>
      <c r="W1463" s="64"/>
      <c r="X1463" s="64"/>
    </row>
    <row r="1464" spans="1:24" s="59" customFormat="1" x14ac:dyDescent="0.25">
      <c r="A1464" s="77"/>
      <c r="D1464" s="60"/>
      <c r="E1464" s="60"/>
      <c r="F1464" s="60"/>
      <c r="G1464" s="60"/>
      <c r="H1464" s="62"/>
      <c r="I1464" s="62"/>
      <c r="J1464" s="62"/>
      <c r="K1464" s="62"/>
      <c r="M1464" s="63"/>
      <c r="N1464" s="63"/>
      <c r="O1464" s="64"/>
      <c r="P1464" s="127"/>
      <c r="W1464" s="64"/>
      <c r="X1464" s="64"/>
    </row>
    <row r="1465" spans="1:24" s="59" customFormat="1" x14ac:dyDescent="0.25">
      <c r="A1465" s="77"/>
      <c r="D1465" s="60"/>
      <c r="E1465" s="60"/>
      <c r="F1465" s="60"/>
      <c r="G1465" s="60"/>
      <c r="H1465" s="62"/>
      <c r="I1465" s="62"/>
      <c r="J1465" s="62"/>
      <c r="K1465" s="62"/>
      <c r="M1465" s="63"/>
      <c r="N1465" s="63"/>
      <c r="O1465" s="64"/>
      <c r="P1465" s="127"/>
      <c r="W1465" s="64"/>
      <c r="X1465" s="64"/>
    </row>
    <row r="1466" spans="1:24" s="59" customFormat="1" x14ac:dyDescent="0.25">
      <c r="A1466" s="77"/>
      <c r="D1466" s="60"/>
      <c r="E1466" s="60"/>
      <c r="F1466" s="60"/>
      <c r="G1466" s="60"/>
      <c r="H1466" s="62"/>
      <c r="I1466" s="62"/>
      <c r="J1466" s="62"/>
      <c r="K1466" s="62"/>
      <c r="M1466" s="63"/>
      <c r="N1466" s="63"/>
      <c r="O1466" s="64"/>
      <c r="P1466" s="127"/>
      <c r="W1466" s="64"/>
      <c r="X1466" s="64"/>
    </row>
    <row r="1467" spans="1:24" s="59" customFormat="1" x14ac:dyDescent="0.25">
      <c r="A1467" s="77"/>
      <c r="D1467" s="60"/>
      <c r="E1467" s="60"/>
      <c r="F1467" s="60"/>
      <c r="G1467" s="60"/>
      <c r="H1467" s="62"/>
      <c r="I1467" s="62"/>
      <c r="J1467" s="62"/>
      <c r="K1467" s="62"/>
      <c r="M1467" s="63"/>
      <c r="N1467" s="63"/>
      <c r="O1467" s="64"/>
      <c r="P1467" s="127"/>
      <c r="W1467" s="64"/>
      <c r="X1467" s="64"/>
    </row>
    <row r="1468" spans="1:24" s="59" customFormat="1" x14ac:dyDescent="0.25">
      <c r="A1468" s="77"/>
      <c r="D1468" s="60"/>
      <c r="E1468" s="60"/>
      <c r="F1468" s="60"/>
      <c r="G1468" s="60"/>
      <c r="H1468" s="62"/>
      <c r="I1468" s="62"/>
      <c r="J1468" s="62"/>
      <c r="K1468" s="62"/>
      <c r="M1468" s="63"/>
      <c r="N1468" s="63"/>
      <c r="O1468" s="64"/>
      <c r="P1468" s="127"/>
      <c r="W1468" s="64"/>
      <c r="X1468" s="64"/>
    </row>
    <row r="1469" spans="1:24" s="59" customFormat="1" x14ac:dyDescent="0.25">
      <c r="A1469" s="77"/>
      <c r="D1469" s="60"/>
      <c r="E1469" s="60"/>
      <c r="F1469" s="60"/>
      <c r="G1469" s="60"/>
      <c r="H1469" s="62"/>
      <c r="I1469" s="62"/>
      <c r="J1469" s="62"/>
      <c r="K1469" s="62"/>
      <c r="M1469" s="63"/>
      <c r="N1469" s="63"/>
      <c r="O1469" s="64"/>
      <c r="P1469" s="127"/>
      <c r="W1469" s="64"/>
      <c r="X1469" s="64"/>
    </row>
    <row r="1470" spans="1:24" s="59" customFormat="1" x14ac:dyDescent="0.25">
      <c r="A1470" s="77"/>
      <c r="D1470" s="60"/>
      <c r="E1470" s="60"/>
      <c r="F1470" s="60"/>
      <c r="G1470" s="60"/>
      <c r="H1470" s="62"/>
      <c r="I1470" s="62"/>
      <c r="J1470" s="62"/>
      <c r="K1470" s="62"/>
      <c r="M1470" s="63"/>
      <c r="N1470" s="63"/>
      <c r="O1470" s="64"/>
      <c r="P1470" s="127"/>
      <c r="W1470" s="64"/>
      <c r="X1470" s="64"/>
    </row>
    <row r="1471" spans="1:24" s="59" customFormat="1" x14ac:dyDescent="0.25">
      <c r="A1471" s="77"/>
      <c r="D1471" s="60"/>
      <c r="E1471" s="60"/>
      <c r="F1471" s="60"/>
      <c r="G1471" s="60"/>
      <c r="H1471" s="62"/>
      <c r="I1471" s="62"/>
      <c r="J1471" s="62"/>
      <c r="K1471" s="62"/>
      <c r="M1471" s="63"/>
      <c r="N1471" s="63"/>
      <c r="O1471" s="64"/>
      <c r="P1471" s="127"/>
      <c r="W1471" s="64"/>
      <c r="X1471" s="64"/>
    </row>
    <row r="1472" spans="1:24" s="59" customFormat="1" x14ac:dyDescent="0.25">
      <c r="A1472" s="77"/>
      <c r="D1472" s="60"/>
      <c r="E1472" s="60"/>
      <c r="F1472" s="60"/>
      <c r="G1472" s="60"/>
      <c r="H1472" s="62"/>
      <c r="I1472" s="62"/>
      <c r="J1472" s="62"/>
      <c r="K1472" s="62"/>
      <c r="M1472" s="63"/>
      <c r="N1472" s="63"/>
      <c r="O1472" s="64"/>
      <c r="P1472" s="127"/>
      <c r="W1472" s="64"/>
      <c r="X1472" s="64"/>
    </row>
    <row r="1473" spans="1:24" s="59" customFormat="1" x14ac:dyDescent="0.25">
      <c r="A1473" s="77"/>
      <c r="D1473" s="60"/>
      <c r="E1473" s="60"/>
      <c r="F1473" s="60"/>
      <c r="G1473" s="60"/>
      <c r="H1473" s="62"/>
      <c r="I1473" s="62"/>
      <c r="J1473" s="62"/>
      <c r="K1473" s="62"/>
      <c r="M1473" s="63"/>
      <c r="N1473" s="63"/>
      <c r="O1473" s="64"/>
      <c r="P1473" s="127"/>
      <c r="W1473" s="64"/>
      <c r="X1473" s="64"/>
    </row>
    <row r="1474" spans="1:24" s="59" customFormat="1" x14ac:dyDescent="0.25">
      <c r="A1474" s="77"/>
      <c r="D1474" s="60"/>
      <c r="E1474" s="60"/>
      <c r="F1474" s="60"/>
      <c r="G1474" s="60"/>
      <c r="H1474" s="62"/>
      <c r="I1474" s="62"/>
      <c r="J1474" s="62"/>
      <c r="K1474" s="62"/>
      <c r="M1474" s="63"/>
      <c r="N1474" s="63"/>
      <c r="O1474" s="64"/>
      <c r="P1474" s="127"/>
      <c r="W1474" s="64"/>
      <c r="X1474" s="64"/>
    </row>
    <row r="1475" spans="1:24" s="59" customFormat="1" x14ac:dyDescent="0.25">
      <c r="A1475" s="77"/>
      <c r="D1475" s="60"/>
      <c r="E1475" s="60"/>
      <c r="F1475" s="60"/>
      <c r="G1475" s="60"/>
      <c r="H1475" s="62"/>
      <c r="I1475" s="62"/>
      <c r="J1475" s="62"/>
      <c r="K1475" s="62"/>
      <c r="M1475" s="63"/>
      <c r="N1475" s="63"/>
      <c r="O1475" s="64"/>
      <c r="P1475" s="127"/>
      <c r="W1475" s="64"/>
      <c r="X1475" s="64"/>
    </row>
    <row r="1476" spans="1:24" s="59" customFormat="1" x14ac:dyDescent="0.25">
      <c r="A1476" s="77"/>
      <c r="D1476" s="60"/>
      <c r="E1476" s="60"/>
      <c r="F1476" s="60"/>
      <c r="G1476" s="60"/>
      <c r="H1476" s="62"/>
      <c r="I1476" s="62"/>
      <c r="J1476" s="62"/>
      <c r="K1476" s="62"/>
      <c r="M1476" s="63"/>
      <c r="N1476" s="63"/>
      <c r="O1476" s="64"/>
      <c r="P1476" s="127"/>
      <c r="W1476" s="64"/>
      <c r="X1476" s="64"/>
    </row>
    <row r="1477" spans="1:24" s="59" customFormat="1" x14ac:dyDescent="0.25">
      <c r="A1477" s="77"/>
      <c r="D1477" s="60"/>
      <c r="E1477" s="60"/>
      <c r="F1477" s="60"/>
      <c r="G1477" s="60"/>
      <c r="H1477" s="62"/>
      <c r="I1477" s="62"/>
      <c r="J1477" s="62"/>
      <c r="K1477" s="62"/>
      <c r="M1477" s="63"/>
      <c r="N1477" s="63"/>
      <c r="O1477" s="64"/>
      <c r="P1477" s="127"/>
      <c r="W1477" s="64"/>
      <c r="X1477" s="64"/>
    </row>
    <row r="1478" spans="1:24" s="59" customFormat="1" x14ac:dyDescent="0.25">
      <c r="A1478" s="77"/>
      <c r="D1478" s="60"/>
      <c r="E1478" s="60"/>
      <c r="F1478" s="60"/>
      <c r="G1478" s="60"/>
      <c r="H1478" s="62"/>
      <c r="I1478" s="62"/>
      <c r="J1478" s="62"/>
      <c r="K1478" s="62"/>
      <c r="M1478" s="63"/>
      <c r="N1478" s="63"/>
      <c r="O1478" s="64"/>
      <c r="P1478" s="127"/>
      <c r="W1478" s="64"/>
      <c r="X1478" s="64"/>
    </row>
    <row r="1479" spans="1:24" s="59" customFormat="1" x14ac:dyDescent="0.25">
      <c r="A1479" s="77"/>
      <c r="D1479" s="60"/>
      <c r="E1479" s="60"/>
      <c r="F1479" s="60"/>
      <c r="G1479" s="60"/>
      <c r="H1479" s="62"/>
      <c r="I1479" s="62"/>
      <c r="J1479" s="62"/>
      <c r="K1479" s="62"/>
      <c r="M1479" s="63"/>
      <c r="N1479" s="63"/>
      <c r="O1479" s="64"/>
      <c r="P1479" s="127"/>
      <c r="W1479" s="64"/>
      <c r="X1479" s="64"/>
    </row>
    <row r="1480" spans="1:24" s="59" customFormat="1" x14ac:dyDescent="0.25">
      <c r="A1480" s="77"/>
      <c r="D1480" s="60"/>
      <c r="E1480" s="60"/>
      <c r="F1480" s="60"/>
      <c r="G1480" s="60"/>
      <c r="H1480" s="62"/>
      <c r="I1480" s="62"/>
      <c r="J1480" s="62"/>
      <c r="K1480" s="62"/>
      <c r="M1480" s="63"/>
      <c r="N1480" s="63"/>
      <c r="O1480" s="64"/>
      <c r="P1480" s="127"/>
      <c r="W1480" s="64"/>
      <c r="X1480" s="64"/>
    </row>
    <row r="1481" spans="1:24" s="59" customFormat="1" x14ac:dyDescent="0.25">
      <c r="A1481" s="77"/>
      <c r="D1481" s="60"/>
      <c r="E1481" s="60"/>
      <c r="F1481" s="60"/>
      <c r="G1481" s="60"/>
      <c r="H1481" s="62"/>
      <c r="I1481" s="62"/>
      <c r="J1481" s="62"/>
      <c r="K1481" s="62"/>
      <c r="M1481" s="63"/>
      <c r="N1481" s="63"/>
      <c r="O1481" s="64"/>
      <c r="P1481" s="127"/>
      <c r="W1481" s="64"/>
      <c r="X1481" s="64"/>
    </row>
    <row r="1482" spans="1:24" s="59" customFormat="1" x14ac:dyDescent="0.25">
      <c r="A1482" s="77"/>
      <c r="D1482" s="60"/>
      <c r="E1482" s="60"/>
      <c r="F1482" s="60"/>
      <c r="G1482" s="60"/>
      <c r="H1482" s="62"/>
      <c r="I1482" s="62"/>
      <c r="J1482" s="62"/>
      <c r="K1482" s="62"/>
      <c r="M1482" s="63"/>
      <c r="N1482" s="63"/>
      <c r="O1482" s="64"/>
      <c r="P1482" s="127"/>
      <c r="W1482" s="64"/>
      <c r="X1482" s="64"/>
    </row>
    <row r="1483" spans="1:24" s="59" customFormat="1" x14ac:dyDescent="0.25">
      <c r="A1483" s="77"/>
      <c r="D1483" s="60"/>
      <c r="E1483" s="60"/>
      <c r="F1483" s="60"/>
      <c r="G1483" s="60"/>
      <c r="H1483" s="62"/>
      <c r="I1483" s="62"/>
      <c r="J1483" s="62"/>
      <c r="K1483" s="62"/>
      <c r="M1483" s="63"/>
      <c r="N1483" s="63"/>
      <c r="O1483" s="64"/>
      <c r="P1483" s="127"/>
      <c r="W1483" s="64"/>
      <c r="X1483" s="64"/>
    </row>
    <row r="1484" spans="1:24" s="59" customFormat="1" x14ac:dyDescent="0.25">
      <c r="A1484" s="77"/>
      <c r="D1484" s="60"/>
      <c r="E1484" s="60"/>
      <c r="F1484" s="60"/>
      <c r="G1484" s="60"/>
      <c r="H1484" s="62"/>
      <c r="I1484" s="62"/>
      <c r="J1484" s="62"/>
      <c r="K1484" s="62"/>
      <c r="M1484" s="63"/>
      <c r="N1484" s="63"/>
      <c r="O1484" s="64"/>
      <c r="P1484" s="127"/>
      <c r="W1484" s="64"/>
      <c r="X1484" s="64"/>
    </row>
    <row r="1485" spans="1:24" s="59" customFormat="1" x14ac:dyDescent="0.25">
      <c r="A1485" s="77"/>
      <c r="D1485" s="60"/>
      <c r="E1485" s="60"/>
      <c r="F1485" s="60"/>
      <c r="G1485" s="60"/>
      <c r="H1485" s="62"/>
      <c r="I1485" s="62"/>
      <c r="J1485" s="62"/>
      <c r="K1485" s="62"/>
      <c r="M1485" s="63"/>
      <c r="N1485" s="63"/>
      <c r="O1485" s="64"/>
      <c r="P1485" s="127"/>
      <c r="W1485" s="64"/>
      <c r="X1485" s="64"/>
    </row>
    <row r="1486" spans="1:24" s="59" customFormat="1" x14ac:dyDescent="0.25">
      <c r="A1486" s="77"/>
      <c r="D1486" s="60"/>
      <c r="E1486" s="60"/>
      <c r="F1486" s="60"/>
      <c r="G1486" s="60"/>
      <c r="H1486" s="62"/>
      <c r="I1486" s="62"/>
      <c r="J1486" s="62"/>
      <c r="K1486" s="62"/>
      <c r="M1486" s="63"/>
      <c r="N1486" s="63"/>
      <c r="O1486" s="64"/>
      <c r="P1486" s="127"/>
      <c r="W1486" s="64"/>
      <c r="X1486" s="64"/>
    </row>
    <row r="1487" spans="1:24" s="59" customFormat="1" x14ac:dyDescent="0.25">
      <c r="A1487" s="77"/>
      <c r="D1487" s="60"/>
      <c r="E1487" s="60"/>
      <c r="F1487" s="60"/>
      <c r="G1487" s="60"/>
      <c r="H1487" s="62"/>
      <c r="I1487" s="62"/>
      <c r="J1487" s="62"/>
      <c r="K1487" s="62"/>
      <c r="M1487" s="63"/>
      <c r="N1487" s="63"/>
      <c r="O1487" s="64"/>
      <c r="P1487" s="127"/>
      <c r="W1487" s="64"/>
      <c r="X1487" s="64"/>
    </row>
    <row r="1488" spans="1:24" s="59" customFormat="1" x14ac:dyDescent="0.25">
      <c r="A1488" s="77"/>
      <c r="D1488" s="60"/>
      <c r="E1488" s="60"/>
      <c r="F1488" s="60"/>
      <c r="G1488" s="60"/>
      <c r="H1488" s="62"/>
      <c r="I1488" s="62"/>
      <c r="J1488" s="62"/>
      <c r="K1488" s="62"/>
      <c r="M1488" s="63"/>
      <c r="N1488" s="63"/>
      <c r="O1488" s="64"/>
      <c r="P1488" s="127"/>
      <c r="W1488" s="64"/>
      <c r="X1488" s="64"/>
    </row>
    <row r="1489" spans="1:24" s="59" customFormat="1" x14ac:dyDescent="0.25">
      <c r="A1489" s="77"/>
      <c r="D1489" s="60"/>
      <c r="E1489" s="60"/>
      <c r="F1489" s="60"/>
      <c r="G1489" s="60"/>
      <c r="H1489" s="62"/>
      <c r="I1489" s="62"/>
      <c r="J1489" s="62"/>
      <c r="K1489" s="62"/>
      <c r="M1489" s="63"/>
      <c r="N1489" s="63"/>
      <c r="O1489" s="64"/>
      <c r="P1489" s="127"/>
      <c r="W1489" s="64"/>
      <c r="X1489" s="64"/>
    </row>
    <row r="1490" spans="1:24" s="59" customFormat="1" x14ac:dyDescent="0.25">
      <c r="A1490" s="77"/>
      <c r="D1490" s="60"/>
      <c r="E1490" s="60"/>
      <c r="F1490" s="60"/>
      <c r="G1490" s="60"/>
      <c r="H1490" s="62"/>
      <c r="I1490" s="62"/>
      <c r="J1490" s="62"/>
      <c r="K1490" s="62"/>
      <c r="M1490" s="63"/>
      <c r="N1490" s="63"/>
      <c r="O1490" s="64"/>
      <c r="P1490" s="127"/>
      <c r="W1490" s="64"/>
      <c r="X1490" s="64"/>
    </row>
    <row r="1491" spans="1:24" s="59" customFormat="1" x14ac:dyDescent="0.25">
      <c r="A1491" s="77"/>
      <c r="D1491" s="60"/>
      <c r="E1491" s="60"/>
      <c r="F1491" s="60"/>
      <c r="G1491" s="60"/>
      <c r="H1491" s="62"/>
      <c r="I1491" s="62"/>
      <c r="J1491" s="62"/>
      <c r="K1491" s="62"/>
      <c r="M1491" s="63"/>
      <c r="N1491" s="63"/>
      <c r="O1491" s="64"/>
      <c r="P1491" s="127"/>
      <c r="W1491" s="64"/>
      <c r="X1491" s="64"/>
    </row>
    <row r="1492" spans="1:24" s="59" customFormat="1" x14ac:dyDescent="0.25">
      <c r="A1492" s="77"/>
      <c r="D1492" s="60"/>
      <c r="E1492" s="60"/>
      <c r="F1492" s="60"/>
      <c r="G1492" s="60"/>
      <c r="H1492" s="62"/>
      <c r="I1492" s="62"/>
      <c r="J1492" s="62"/>
      <c r="K1492" s="62"/>
      <c r="M1492" s="63"/>
      <c r="N1492" s="63"/>
      <c r="O1492" s="64"/>
      <c r="P1492" s="127"/>
      <c r="W1492" s="64"/>
      <c r="X1492" s="64"/>
    </row>
    <row r="1493" spans="1:24" s="59" customFormat="1" x14ac:dyDescent="0.25">
      <c r="A1493" s="77"/>
      <c r="D1493" s="60"/>
      <c r="E1493" s="60"/>
      <c r="F1493" s="60"/>
      <c r="G1493" s="60"/>
      <c r="H1493" s="62"/>
      <c r="I1493" s="62"/>
      <c r="J1493" s="62"/>
      <c r="K1493" s="62"/>
      <c r="M1493" s="63"/>
      <c r="N1493" s="63"/>
      <c r="O1493" s="64"/>
      <c r="P1493" s="127"/>
      <c r="W1493" s="64"/>
      <c r="X1493" s="64"/>
    </row>
    <row r="1494" spans="1:24" s="59" customFormat="1" x14ac:dyDescent="0.25">
      <c r="A1494" s="77"/>
      <c r="D1494" s="60"/>
      <c r="E1494" s="60"/>
      <c r="F1494" s="60"/>
      <c r="G1494" s="60"/>
      <c r="H1494" s="62"/>
      <c r="I1494" s="62"/>
      <c r="J1494" s="62"/>
      <c r="K1494" s="62"/>
      <c r="M1494" s="63"/>
      <c r="N1494" s="63"/>
      <c r="O1494" s="64"/>
      <c r="P1494" s="127"/>
      <c r="W1494" s="64"/>
      <c r="X1494" s="64"/>
    </row>
    <row r="1495" spans="1:24" s="59" customFormat="1" x14ac:dyDescent="0.25">
      <c r="A1495" s="77"/>
      <c r="D1495" s="60"/>
      <c r="E1495" s="60"/>
      <c r="F1495" s="60"/>
      <c r="G1495" s="60"/>
      <c r="H1495" s="62"/>
      <c r="I1495" s="62"/>
      <c r="J1495" s="62"/>
      <c r="K1495" s="62"/>
      <c r="M1495" s="63"/>
      <c r="N1495" s="63"/>
      <c r="O1495" s="64"/>
      <c r="P1495" s="127"/>
      <c r="W1495" s="64"/>
      <c r="X1495" s="64"/>
    </row>
    <row r="1496" spans="1:24" s="59" customFormat="1" x14ac:dyDescent="0.25">
      <c r="A1496" s="77"/>
      <c r="D1496" s="60"/>
      <c r="E1496" s="60"/>
      <c r="F1496" s="60"/>
      <c r="G1496" s="60"/>
      <c r="H1496" s="62"/>
      <c r="I1496" s="62"/>
      <c r="J1496" s="62"/>
      <c r="K1496" s="62"/>
      <c r="M1496" s="63"/>
      <c r="N1496" s="63"/>
      <c r="O1496" s="64"/>
      <c r="P1496" s="127"/>
      <c r="W1496" s="64"/>
      <c r="X1496" s="64"/>
    </row>
    <row r="1497" spans="1:24" s="59" customFormat="1" x14ac:dyDescent="0.25">
      <c r="A1497" s="77"/>
      <c r="D1497" s="60"/>
      <c r="E1497" s="60"/>
      <c r="F1497" s="60"/>
      <c r="G1497" s="60"/>
      <c r="H1497" s="62"/>
      <c r="I1497" s="62"/>
      <c r="J1497" s="62"/>
      <c r="K1497" s="62"/>
      <c r="M1497" s="63"/>
      <c r="N1497" s="63"/>
      <c r="O1497" s="64"/>
      <c r="P1497" s="127"/>
      <c r="W1497" s="64"/>
      <c r="X1497" s="64"/>
    </row>
    <row r="1498" spans="1:24" s="59" customFormat="1" x14ac:dyDescent="0.25">
      <c r="A1498" s="77"/>
      <c r="D1498" s="60"/>
      <c r="E1498" s="60"/>
      <c r="F1498" s="60"/>
      <c r="G1498" s="60"/>
      <c r="H1498" s="62"/>
      <c r="I1498" s="62"/>
      <c r="J1498" s="62"/>
      <c r="K1498" s="62"/>
      <c r="M1498" s="63"/>
      <c r="N1498" s="63"/>
      <c r="O1498" s="64"/>
      <c r="P1498" s="127"/>
      <c r="W1498" s="64"/>
      <c r="X1498" s="64"/>
    </row>
    <row r="1499" spans="1:24" s="59" customFormat="1" x14ac:dyDescent="0.25">
      <c r="A1499" s="77"/>
      <c r="D1499" s="60"/>
      <c r="E1499" s="60"/>
      <c r="F1499" s="60"/>
      <c r="G1499" s="60"/>
      <c r="H1499" s="62"/>
      <c r="I1499" s="62"/>
      <c r="J1499" s="62"/>
      <c r="K1499" s="62"/>
      <c r="M1499" s="63"/>
      <c r="N1499" s="63"/>
      <c r="O1499" s="64"/>
      <c r="P1499" s="127"/>
      <c r="W1499" s="64"/>
      <c r="X1499" s="64"/>
    </row>
    <row r="1500" spans="1:24" s="59" customFormat="1" x14ac:dyDescent="0.25">
      <c r="A1500" s="77"/>
      <c r="D1500" s="60"/>
      <c r="E1500" s="60"/>
      <c r="F1500" s="60"/>
      <c r="G1500" s="60"/>
      <c r="H1500" s="62"/>
      <c r="I1500" s="62"/>
      <c r="J1500" s="62"/>
      <c r="K1500" s="62"/>
      <c r="M1500" s="63"/>
      <c r="N1500" s="63"/>
      <c r="O1500" s="64"/>
      <c r="P1500" s="127"/>
      <c r="W1500" s="64"/>
      <c r="X1500" s="64"/>
    </row>
    <row r="1501" spans="1:24" s="59" customFormat="1" x14ac:dyDescent="0.25">
      <c r="A1501" s="77"/>
      <c r="D1501" s="60"/>
      <c r="E1501" s="60"/>
      <c r="F1501" s="60"/>
      <c r="G1501" s="60"/>
      <c r="H1501" s="62"/>
      <c r="I1501" s="62"/>
      <c r="J1501" s="62"/>
      <c r="K1501" s="62"/>
      <c r="M1501" s="63"/>
      <c r="N1501" s="63"/>
      <c r="O1501" s="64"/>
      <c r="P1501" s="127"/>
      <c r="W1501" s="64"/>
      <c r="X1501" s="64"/>
    </row>
    <row r="1502" spans="1:24" s="59" customFormat="1" x14ac:dyDescent="0.25">
      <c r="A1502" s="77"/>
      <c r="D1502" s="60"/>
      <c r="E1502" s="60"/>
      <c r="F1502" s="60"/>
      <c r="G1502" s="60"/>
      <c r="H1502" s="62"/>
      <c r="I1502" s="62"/>
      <c r="J1502" s="62"/>
      <c r="K1502" s="62"/>
      <c r="M1502" s="63"/>
      <c r="N1502" s="63"/>
      <c r="O1502" s="64"/>
      <c r="P1502" s="127"/>
      <c r="W1502" s="64"/>
      <c r="X1502" s="64"/>
    </row>
    <row r="1503" spans="1:24" s="59" customFormat="1" x14ac:dyDescent="0.25">
      <c r="A1503" s="77"/>
      <c r="D1503" s="60"/>
      <c r="E1503" s="60"/>
      <c r="F1503" s="60"/>
      <c r="G1503" s="60"/>
      <c r="H1503" s="62"/>
      <c r="I1503" s="62"/>
      <c r="J1503" s="62"/>
      <c r="K1503" s="62"/>
      <c r="M1503" s="63"/>
      <c r="N1503" s="63"/>
      <c r="O1503" s="64"/>
      <c r="P1503" s="127"/>
      <c r="W1503" s="64"/>
      <c r="X1503" s="64"/>
    </row>
    <row r="1504" spans="1:24" s="59" customFormat="1" x14ac:dyDescent="0.25">
      <c r="A1504" s="77"/>
      <c r="D1504" s="60"/>
      <c r="E1504" s="60"/>
      <c r="F1504" s="60"/>
      <c r="G1504" s="60"/>
      <c r="H1504" s="62"/>
      <c r="I1504" s="62"/>
      <c r="J1504" s="62"/>
      <c r="K1504" s="62"/>
      <c r="M1504" s="63"/>
      <c r="N1504" s="63"/>
      <c r="O1504" s="64"/>
      <c r="P1504" s="127"/>
      <c r="W1504" s="64"/>
      <c r="X1504" s="64"/>
    </row>
    <row r="1505" spans="1:24" s="59" customFormat="1" x14ac:dyDescent="0.25">
      <c r="A1505" s="77"/>
      <c r="D1505" s="60"/>
      <c r="E1505" s="60"/>
      <c r="F1505" s="60"/>
      <c r="G1505" s="60"/>
      <c r="H1505" s="62"/>
      <c r="I1505" s="62"/>
      <c r="J1505" s="62"/>
      <c r="K1505" s="62"/>
      <c r="M1505" s="63"/>
      <c r="N1505" s="63"/>
      <c r="O1505" s="64"/>
      <c r="P1505" s="127"/>
      <c r="W1505" s="64"/>
      <c r="X1505" s="64"/>
    </row>
    <row r="1506" spans="1:24" s="59" customFormat="1" x14ac:dyDescent="0.25">
      <c r="A1506" s="77"/>
      <c r="D1506" s="60"/>
      <c r="E1506" s="60"/>
      <c r="F1506" s="60"/>
      <c r="G1506" s="60"/>
      <c r="H1506" s="62"/>
      <c r="I1506" s="62"/>
      <c r="J1506" s="62"/>
      <c r="K1506" s="62"/>
      <c r="M1506" s="63"/>
      <c r="N1506" s="63"/>
      <c r="O1506" s="64"/>
      <c r="P1506" s="127"/>
      <c r="W1506" s="64"/>
      <c r="X1506" s="64"/>
    </row>
    <row r="1507" spans="1:24" s="59" customFormat="1" x14ac:dyDescent="0.25">
      <c r="A1507" s="77"/>
      <c r="D1507" s="60"/>
      <c r="E1507" s="60"/>
      <c r="F1507" s="60"/>
      <c r="G1507" s="60"/>
      <c r="H1507" s="62"/>
      <c r="I1507" s="62"/>
      <c r="J1507" s="62"/>
      <c r="K1507" s="62"/>
      <c r="M1507" s="63"/>
      <c r="N1507" s="63"/>
      <c r="O1507" s="64"/>
      <c r="P1507" s="127"/>
      <c r="W1507" s="64"/>
      <c r="X1507" s="64"/>
    </row>
    <row r="1508" spans="1:24" s="59" customFormat="1" x14ac:dyDescent="0.25">
      <c r="A1508" s="77"/>
      <c r="D1508" s="60"/>
      <c r="E1508" s="60"/>
      <c r="F1508" s="60"/>
      <c r="G1508" s="60"/>
      <c r="H1508" s="62"/>
      <c r="I1508" s="62"/>
      <c r="J1508" s="62"/>
      <c r="K1508" s="62"/>
      <c r="M1508" s="63"/>
      <c r="N1508" s="63"/>
      <c r="O1508" s="64"/>
      <c r="P1508" s="127"/>
      <c r="W1508" s="64"/>
      <c r="X1508" s="64"/>
    </row>
    <row r="1509" spans="1:24" s="59" customFormat="1" x14ac:dyDescent="0.25">
      <c r="A1509" s="77"/>
      <c r="D1509" s="60"/>
      <c r="E1509" s="60"/>
      <c r="F1509" s="60"/>
      <c r="G1509" s="60"/>
      <c r="H1509" s="62"/>
      <c r="I1509" s="62"/>
      <c r="J1509" s="62"/>
      <c r="K1509" s="62"/>
      <c r="M1509" s="63"/>
      <c r="N1509" s="63"/>
      <c r="O1509" s="64"/>
      <c r="P1509" s="127"/>
      <c r="W1509" s="64"/>
      <c r="X1509" s="64"/>
    </row>
    <row r="1510" spans="1:24" s="59" customFormat="1" x14ac:dyDescent="0.25">
      <c r="A1510" s="77"/>
      <c r="D1510" s="60"/>
      <c r="E1510" s="60"/>
      <c r="F1510" s="60"/>
      <c r="G1510" s="60"/>
      <c r="H1510" s="62"/>
      <c r="I1510" s="62"/>
      <c r="J1510" s="62"/>
      <c r="K1510" s="62"/>
      <c r="M1510" s="63"/>
      <c r="N1510" s="63"/>
      <c r="O1510" s="64"/>
      <c r="P1510" s="127"/>
      <c r="W1510" s="64"/>
      <c r="X1510" s="64"/>
    </row>
    <row r="1511" spans="1:24" s="59" customFormat="1" x14ac:dyDescent="0.25">
      <c r="A1511" s="77"/>
      <c r="D1511" s="60"/>
      <c r="E1511" s="60"/>
      <c r="F1511" s="60"/>
      <c r="G1511" s="60"/>
      <c r="H1511" s="62"/>
      <c r="I1511" s="62"/>
      <c r="J1511" s="62"/>
      <c r="K1511" s="62"/>
      <c r="M1511" s="63"/>
      <c r="N1511" s="63"/>
      <c r="O1511" s="64"/>
      <c r="P1511" s="127"/>
      <c r="W1511" s="64"/>
      <c r="X1511" s="64"/>
    </row>
    <row r="1512" spans="1:24" s="59" customFormat="1" x14ac:dyDescent="0.25">
      <c r="A1512" s="77"/>
      <c r="D1512" s="60"/>
      <c r="E1512" s="60"/>
      <c r="F1512" s="60"/>
      <c r="G1512" s="60"/>
      <c r="H1512" s="62"/>
      <c r="I1512" s="62"/>
      <c r="J1512" s="62"/>
      <c r="K1512" s="62"/>
      <c r="M1512" s="63"/>
      <c r="N1512" s="63"/>
      <c r="O1512" s="64"/>
      <c r="P1512" s="127"/>
      <c r="W1512" s="64"/>
      <c r="X1512" s="64"/>
    </row>
    <row r="1513" spans="1:24" s="59" customFormat="1" x14ac:dyDescent="0.25">
      <c r="A1513" s="77"/>
      <c r="D1513" s="60"/>
      <c r="E1513" s="60"/>
      <c r="F1513" s="60"/>
      <c r="G1513" s="60"/>
      <c r="H1513" s="62"/>
      <c r="I1513" s="62"/>
      <c r="J1513" s="62"/>
      <c r="K1513" s="62"/>
      <c r="M1513" s="63"/>
      <c r="N1513" s="63"/>
      <c r="O1513" s="64"/>
      <c r="P1513" s="127"/>
      <c r="W1513" s="64"/>
      <c r="X1513" s="64"/>
    </row>
    <row r="1514" spans="1:24" s="59" customFormat="1" x14ac:dyDescent="0.25">
      <c r="A1514" s="77"/>
      <c r="D1514" s="60"/>
      <c r="E1514" s="60"/>
      <c r="F1514" s="60"/>
      <c r="G1514" s="60"/>
      <c r="H1514" s="62"/>
      <c r="I1514" s="62"/>
      <c r="J1514" s="62"/>
      <c r="K1514" s="62"/>
      <c r="M1514" s="63"/>
      <c r="N1514" s="63"/>
      <c r="O1514" s="64"/>
      <c r="P1514" s="127"/>
      <c r="W1514" s="64"/>
      <c r="X1514" s="64"/>
    </row>
    <row r="1515" spans="1:24" s="59" customFormat="1" x14ac:dyDescent="0.25">
      <c r="A1515" s="77"/>
      <c r="D1515" s="60"/>
      <c r="E1515" s="60"/>
      <c r="F1515" s="60"/>
      <c r="G1515" s="60"/>
      <c r="H1515" s="62"/>
      <c r="I1515" s="62"/>
      <c r="J1515" s="62"/>
      <c r="K1515" s="62"/>
      <c r="M1515" s="63"/>
      <c r="N1515" s="63"/>
      <c r="O1515" s="64"/>
      <c r="P1515" s="127"/>
      <c r="W1515" s="64"/>
      <c r="X1515" s="64"/>
    </row>
    <row r="1516" spans="1:24" s="59" customFormat="1" x14ac:dyDescent="0.25">
      <c r="A1516" s="77"/>
      <c r="D1516" s="60"/>
      <c r="E1516" s="60"/>
      <c r="F1516" s="60"/>
      <c r="G1516" s="60"/>
      <c r="H1516" s="62"/>
      <c r="I1516" s="62"/>
      <c r="J1516" s="62"/>
      <c r="K1516" s="62"/>
      <c r="M1516" s="63"/>
      <c r="N1516" s="63"/>
      <c r="O1516" s="64"/>
      <c r="P1516" s="127"/>
      <c r="W1516" s="64"/>
      <c r="X1516" s="64"/>
    </row>
    <row r="1517" spans="1:24" s="59" customFormat="1" x14ac:dyDescent="0.25">
      <c r="A1517" s="77"/>
      <c r="D1517" s="60"/>
      <c r="E1517" s="60"/>
      <c r="F1517" s="60"/>
      <c r="G1517" s="60"/>
      <c r="H1517" s="62"/>
      <c r="I1517" s="62"/>
      <c r="J1517" s="62"/>
      <c r="K1517" s="62"/>
      <c r="M1517" s="63"/>
      <c r="N1517" s="63"/>
      <c r="O1517" s="64"/>
      <c r="P1517" s="127"/>
      <c r="W1517" s="64"/>
      <c r="X1517" s="64"/>
    </row>
    <row r="1518" spans="1:24" s="59" customFormat="1" x14ac:dyDescent="0.25">
      <c r="A1518" s="77"/>
      <c r="D1518" s="60"/>
      <c r="E1518" s="60"/>
      <c r="F1518" s="60"/>
      <c r="G1518" s="60"/>
      <c r="H1518" s="62"/>
      <c r="I1518" s="62"/>
      <c r="J1518" s="62"/>
      <c r="K1518" s="62"/>
      <c r="M1518" s="63"/>
      <c r="N1518" s="63"/>
      <c r="O1518" s="64"/>
      <c r="P1518" s="127"/>
      <c r="W1518" s="64"/>
      <c r="X1518" s="64"/>
    </row>
    <row r="1519" spans="1:24" s="59" customFormat="1" x14ac:dyDescent="0.25">
      <c r="A1519" s="77"/>
      <c r="D1519" s="60"/>
      <c r="E1519" s="60"/>
      <c r="F1519" s="60"/>
      <c r="G1519" s="60"/>
      <c r="H1519" s="62"/>
      <c r="I1519" s="62"/>
      <c r="J1519" s="62"/>
      <c r="K1519" s="62"/>
      <c r="M1519" s="63"/>
      <c r="N1519" s="63"/>
      <c r="O1519" s="64"/>
      <c r="P1519" s="127"/>
      <c r="W1519" s="64"/>
      <c r="X1519" s="64"/>
    </row>
    <row r="1520" spans="1:24" s="59" customFormat="1" x14ac:dyDescent="0.25">
      <c r="A1520" s="77"/>
      <c r="D1520" s="60"/>
      <c r="E1520" s="60"/>
      <c r="F1520" s="60"/>
      <c r="G1520" s="60"/>
      <c r="H1520" s="62"/>
      <c r="I1520" s="62"/>
      <c r="J1520" s="62"/>
      <c r="K1520" s="62"/>
      <c r="M1520" s="63"/>
      <c r="N1520" s="63"/>
      <c r="O1520" s="64"/>
      <c r="P1520" s="127"/>
      <c r="W1520" s="64"/>
      <c r="X1520" s="64"/>
    </row>
    <row r="1521" spans="1:24" s="59" customFormat="1" x14ac:dyDescent="0.25">
      <c r="A1521" s="77"/>
      <c r="D1521" s="60"/>
      <c r="E1521" s="60"/>
      <c r="F1521" s="60"/>
      <c r="G1521" s="60"/>
      <c r="H1521" s="62"/>
      <c r="I1521" s="62"/>
      <c r="J1521" s="62"/>
      <c r="K1521" s="62"/>
      <c r="M1521" s="63"/>
      <c r="N1521" s="63"/>
      <c r="O1521" s="64"/>
      <c r="P1521" s="127"/>
      <c r="W1521" s="64"/>
      <c r="X1521" s="64"/>
    </row>
    <row r="1522" spans="1:24" s="59" customFormat="1" x14ac:dyDescent="0.25">
      <c r="A1522" s="77"/>
      <c r="D1522" s="60"/>
      <c r="E1522" s="60"/>
      <c r="F1522" s="60"/>
      <c r="G1522" s="60"/>
      <c r="H1522" s="62"/>
      <c r="I1522" s="62"/>
      <c r="J1522" s="62"/>
      <c r="K1522" s="62"/>
      <c r="M1522" s="63"/>
      <c r="N1522" s="63"/>
      <c r="O1522" s="64"/>
      <c r="P1522" s="127"/>
      <c r="W1522" s="64"/>
      <c r="X1522" s="64"/>
    </row>
    <row r="1523" spans="1:24" s="59" customFormat="1" x14ac:dyDescent="0.25">
      <c r="A1523" s="77"/>
      <c r="D1523" s="60"/>
      <c r="E1523" s="60"/>
      <c r="F1523" s="60"/>
      <c r="G1523" s="60"/>
      <c r="H1523" s="62"/>
      <c r="I1523" s="62"/>
      <c r="J1523" s="62"/>
      <c r="K1523" s="62"/>
      <c r="M1523" s="63"/>
      <c r="N1523" s="63"/>
      <c r="O1523" s="64"/>
      <c r="P1523" s="127"/>
      <c r="W1523" s="64"/>
      <c r="X1523" s="64"/>
    </row>
    <row r="1524" spans="1:24" s="59" customFormat="1" x14ac:dyDescent="0.25">
      <c r="A1524" s="77"/>
      <c r="D1524" s="60"/>
      <c r="E1524" s="60"/>
      <c r="F1524" s="60"/>
      <c r="G1524" s="60"/>
      <c r="H1524" s="62"/>
      <c r="I1524" s="62"/>
      <c r="J1524" s="62"/>
      <c r="K1524" s="62"/>
      <c r="M1524" s="63"/>
      <c r="N1524" s="63"/>
      <c r="O1524" s="64"/>
      <c r="P1524" s="127"/>
      <c r="W1524" s="64"/>
      <c r="X1524" s="64"/>
    </row>
    <row r="1525" spans="1:24" s="59" customFormat="1" x14ac:dyDescent="0.25">
      <c r="A1525" s="77"/>
      <c r="D1525" s="60"/>
      <c r="E1525" s="60"/>
      <c r="F1525" s="60"/>
      <c r="G1525" s="60"/>
      <c r="H1525" s="62"/>
      <c r="I1525" s="62"/>
      <c r="J1525" s="62"/>
      <c r="K1525" s="62"/>
      <c r="M1525" s="63"/>
      <c r="N1525" s="63"/>
      <c r="O1525" s="64"/>
      <c r="P1525" s="127"/>
      <c r="W1525" s="64"/>
      <c r="X1525" s="64"/>
    </row>
    <row r="1526" spans="1:24" s="59" customFormat="1" x14ac:dyDescent="0.25">
      <c r="A1526" s="77"/>
      <c r="D1526" s="60"/>
      <c r="E1526" s="60"/>
      <c r="F1526" s="60"/>
      <c r="G1526" s="60"/>
      <c r="H1526" s="62"/>
      <c r="I1526" s="62"/>
      <c r="J1526" s="62"/>
      <c r="K1526" s="62"/>
      <c r="M1526" s="63"/>
      <c r="N1526" s="63"/>
      <c r="O1526" s="64"/>
      <c r="P1526" s="127"/>
      <c r="W1526" s="64"/>
      <c r="X1526" s="64"/>
    </row>
    <row r="1527" spans="1:24" s="59" customFormat="1" x14ac:dyDescent="0.25">
      <c r="A1527" s="77"/>
      <c r="D1527" s="60"/>
      <c r="E1527" s="60"/>
      <c r="F1527" s="60"/>
      <c r="G1527" s="60"/>
      <c r="H1527" s="62"/>
      <c r="I1527" s="62"/>
      <c r="J1527" s="62"/>
      <c r="K1527" s="62"/>
      <c r="M1527" s="63"/>
      <c r="N1527" s="63"/>
      <c r="O1527" s="64"/>
      <c r="P1527" s="127"/>
      <c r="W1527" s="64"/>
      <c r="X1527" s="64"/>
    </row>
    <row r="1528" spans="1:24" s="59" customFormat="1" x14ac:dyDescent="0.25">
      <c r="A1528" s="77"/>
      <c r="D1528" s="60"/>
      <c r="E1528" s="60"/>
      <c r="F1528" s="60"/>
      <c r="G1528" s="60"/>
      <c r="H1528" s="62"/>
      <c r="I1528" s="62"/>
      <c r="J1528" s="62"/>
      <c r="K1528" s="62"/>
      <c r="M1528" s="63"/>
      <c r="N1528" s="63"/>
      <c r="O1528" s="64"/>
      <c r="P1528" s="127"/>
      <c r="W1528" s="64"/>
      <c r="X1528" s="64"/>
    </row>
    <row r="1529" spans="1:24" s="59" customFormat="1" x14ac:dyDescent="0.25">
      <c r="A1529" s="77"/>
      <c r="D1529" s="60"/>
      <c r="E1529" s="60"/>
      <c r="F1529" s="60"/>
      <c r="G1529" s="60"/>
      <c r="H1529" s="62"/>
      <c r="I1529" s="62"/>
      <c r="J1529" s="62"/>
      <c r="K1529" s="62"/>
      <c r="M1529" s="63"/>
      <c r="N1529" s="63"/>
      <c r="O1529" s="64"/>
      <c r="P1529" s="127"/>
      <c r="W1529" s="64"/>
      <c r="X1529" s="64"/>
    </row>
    <row r="1530" spans="1:24" s="59" customFormat="1" x14ac:dyDescent="0.25">
      <c r="A1530" s="77"/>
      <c r="D1530" s="60"/>
      <c r="E1530" s="60"/>
      <c r="F1530" s="60"/>
      <c r="G1530" s="60"/>
      <c r="H1530" s="62"/>
      <c r="I1530" s="62"/>
      <c r="J1530" s="62"/>
      <c r="K1530" s="62"/>
      <c r="M1530" s="63"/>
      <c r="N1530" s="63"/>
      <c r="O1530" s="64"/>
      <c r="P1530" s="127"/>
      <c r="W1530" s="64"/>
      <c r="X1530" s="64"/>
    </row>
    <row r="1531" spans="1:24" s="59" customFormat="1" x14ac:dyDescent="0.25">
      <c r="A1531" s="77"/>
      <c r="D1531" s="60"/>
      <c r="E1531" s="60"/>
      <c r="F1531" s="60"/>
      <c r="G1531" s="60"/>
      <c r="H1531" s="62"/>
      <c r="I1531" s="62"/>
      <c r="J1531" s="62"/>
      <c r="K1531" s="62"/>
      <c r="M1531" s="63"/>
      <c r="N1531" s="63"/>
      <c r="O1531" s="64"/>
      <c r="P1531" s="127"/>
      <c r="W1531" s="64"/>
      <c r="X1531" s="64"/>
    </row>
    <row r="1532" spans="1:24" s="59" customFormat="1" x14ac:dyDescent="0.25">
      <c r="A1532" s="77"/>
      <c r="D1532" s="60"/>
      <c r="E1532" s="60"/>
      <c r="F1532" s="60"/>
      <c r="G1532" s="60"/>
      <c r="H1532" s="62"/>
      <c r="I1532" s="62"/>
      <c r="J1532" s="62"/>
      <c r="K1532" s="62"/>
      <c r="M1532" s="63"/>
      <c r="N1532" s="63"/>
      <c r="O1532" s="64"/>
      <c r="P1532" s="127"/>
      <c r="W1532" s="64"/>
      <c r="X1532" s="64"/>
    </row>
    <row r="1533" spans="1:24" s="59" customFormat="1" x14ac:dyDescent="0.25">
      <c r="A1533" s="77"/>
      <c r="D1533" s="60"/>
      <c r="E1533" s="60"/>
      <c r="F1533" s="60"/>
      <c r="G1533" s="60"/>
      <c r="H1533" s="62"/>
      <c r="I1533" s="62"/>
      <c r="J1533" s="62"/>
      <c r="K1533" s="62"/>
      <c r="M1533" s="63"/>
      <c r="N1533" s="63"/>
      <c r="O1533" s="64"/>
      <c r="P1533" s="127"/>
      <c r="W1533" s="64"/>
      <c r="X1533" s="64"/>
    </row>
    <row r="1534" spans="1:24" s="59" customFormat="1" x14ac:dyDescent="0.25">
      <c r="A1534" s="77"/>
      <c r="D1534" s="60"/>
      <c r="E1534" s="60"/>
      <c r="F1534" s="60"/>
      <c r="G1534" s="60"/>
      <c r="H1534" s="62"/>
      <c r="I1534" s="62"/>
      <c r="J1534" s="62"/>
      <c r="K1534" s="62"/>
      <c r="M1534" s="63"/>
      <c r="N1534" s="63"/>
      <c r="O1534" s="64"/>
      <c r="P1534" s="127"/>
      <c r="W1534" s="64"/>
      <c r="X1534" s="64"/>
    </row>
    <row r="1535" spans="1:24" s="59" customFormat="1" x14ac:dyDescent="0.25">
      <c r="A1535" s="77"/>
      <c r="D1535" s="60"/>
      <c r="E1535" s="60"/>
      <c r="F1535" s="60"/>
      <c r="G1535" s="60"/>
      <c r="H1535" s="62"/>
      <c r="I1535" s="62"/>
      <c r="J1535" s="62"/>
      <c r="K1535" s="62"/>
      <c r="M1535" s="63"/>
      <c r="N1535" s="63"/>
      <c r="O1535" s="64"/>
      <c r="P1535" s="127"/>
      <c r="W1535" s="64"/>
      <c r="X1535" s="64"/>
    </row>
    <row r="1536" spans="1:24" s="59" customFormat="1" x14ac:dyDescent="0.25">
      <c r="A1536" s="77"/>
      <c r="D1536" s="60"/>
      <c r="E1536" s="60"/>
      <c r="F1536" s="60"/>
      <c r="G1536" s="60"/>
      <c r="H1536" s="62"/>
      <c r="I1536" s="62"/>
      <c r="J1536" s="62"/>
      <c r="K1536" s="62"/>
      <c r="M1536" s="63"/>
      <c r="N1536" s="63"/>
      <c r="O1536" s="64"/>
      <c r="P1536" s="127"/>
      <c r="W1536" s="64"/>
      <c r="X1536" s="64"/>
    </row>
    <row r="1537" spans="1:24" s="59" customFormat="1" x14ac:dyDescent="0.25">
      <c r="A1537" s="77"/>
      <c r="D1537" s="60"/>
      <c r="E1537" s="60"/>
      <c r="F1537" s="60"/>
      <c r="G1537" s="60"/>
      <c r="H1537" s="62"/>
      <c r="I1537" s="62"/>
      <c r="J1537" s="62"/>
      <c r="K1537" s="62"/>
      <c r="M1537" s="63"/>
      <c r="N1537" s="63"/>
      <c r="O1537" s="64"/>
      <c r="P1537" s="127"/>
      <c r="W1537" s="64"/>
      <c r="X1537" s="64"/>
    </row>
    <row r="1538" spans="1:24" s="59" customFormat="1" x14ac:dyDescent="0.25">
      <c r="A1538" s="77"/>
      <c r="D1538" s="60"/>
      <c r="E1538" s="60"/>
      <c r="F1538" s="60"/>
      <c r="G1538" s="60"/>
      <c r="H1538" s="62"/>
      <c r="I1538" s="62"/>
      <c r="J1538" s="62"/>
      <c r="K1538" s="62"/>
      <c r="M1538" s="63"/>
      <c r="N1538" s="63"/>
      <c r="O1538" s="64"/>
      <c r="P1538" s="127"/>
      <c r="W1538" s="64"/>
      <c r="X1538" s="64"/>
    </row>
    <row r="1539" spans="1:24" s="59" customFormat="1" x14ac:dyDescent="0.25">
      <c r="A1539" s="77"/>
      <c r="D1539" s="60"/>
      <c r="E1539" s="60"/>
      <c r="F1539" s="60"/>
      <c r="G1539" s="60"/>
      <c r="H1539" s="62"/>
      <c r="I1539" s="62"/>
      <c r="J1539" s="62"/>
      <c r="K1539" s="62"/>
      <c r="M1539" s="63"/>
      <c r="N1539" s="63"/>
      <c r="O1539" s="64"/>
      <c r="P1539" s="127"/>
      <c r="W1539" s="64"/>
      <c r="X1539" s="64"/>
    </row>
    <row r="1540" spans="1:24" s="59" customFormat="1" x14ac:dyDescent="0.25">
      <c r="A1540" s="77"/>
      <c r="D1540" s="60"/>
      <c r="E1540" s="60"/>
      <c r="F1540" s="60"/>
      <c r="G1540" s="60"/>
      <c r="H1540" s="62"/>
      <c r="I1540" s="62"/>
      <c r="J1540" s="62"/>
      <c r="K1540" s="62"/>
      <c r="M1540" s="63"/>
      <c r="N1540" s="63"/>
      <c r="O1540" s="64"/>
      <c r="P1540" s="127"/>
      <c r="W1540" s="64"/>
      <c r="X1540" s="64"/>
    </row>
    <row r="1541" spans="1:24" s="59" customFormat="1" x14ac:dyDescent="0.25">
      <c r="A1541" s="77"/>
      <c r="D1541" s="60"/>
      <c r="E1541" s="60"/>
      <c r="F1541" s="60"/>
      <c r="G1541" s="60"/>
      <c r="H1541" s="62"/>
      <c r="I1541" s="62"/>
      <c r="J1541" s="62"/>
      <c r="K1541" s="62"/>
      <c r="M1541" s="63"/>
      <c r="N1541" s="63"/>
      <c r="O1541" s="64"/>
      <c r="P1541" s="127"/>
      <c r="W1541" s="64"/>
      <c r="X1541" s="64"/>
    </row>
    <row r="1542" spans="1:24" s="59" customFormat="1" x14ac:dyDescent="0.25">
      <c r="A1542" s="77"/>
      <c r="D1542" s="60"/>
      <c r="E1542" s="60"/>
      <c r="F1542" s="60"/>
      <c r="G1542" s="60"/>
      <c r="H1542" s="62"/>
      <c r="I1542" s="62"/>
      <c r="J1542" s="62"/>
      <c r="K1542" s="62"/>
      <c r="M1542" s="63"/>
      <c r="N1542" s="63"/>
      <c r="O1542" s="64"/>
      <c r="P1542" s="127"/>
      <c r="W1542" s="64"/>
      <c r="X1542" s="64"/>
    </row>
    <row r="1543" spans="1:24" s="59" customFormat="1" x14ac:dyDescent="0.25">
      <c r="A1543" s="77"/>
      <c r="D1543" s="60"/>
      <c r="E1543" s="60"/>
      <c r="F1543" s="60"/>
      <c r="G1543" s="60"/>
      <c r="H1543" s="62"/>
      <c r="I1543" s="62"/>
      <c r="J1543" s="62"/>
      <c r="K1543" s="62"/>
      <c r="M1543" s="63"/>
      <c r="N1543" s="63"/>
      <c r="O1543" s="64"/>
      <c r="P1543" s="127"/>
      <c r="W1543" s="64"/>
      <c r="X1543" s="64"/>
    </row>
    <row r="1544" spans="1:24" s="59" customFormat="1" x14ac:dyDescent="0.25">
      <c r="A1544" s="77"/>
      <c r="D1544" s="60"/>
      <c r="E1544" s="60"/>
      <c r="F1544" s="60"/>
      <c r="G1544" s="60"/>
      <c r="H1544" s="62"/>
      <c r="I1544" s="62"/>
      <c r="J1544" s="62"/>
      <c r="K1544" s="62"/>
      <c r="M1544" s="63"/>
      <c r="N1544" s="63"/>
      <c r="O1544" s="64"/>
      <c r="P1544" s="127"/>
      <c r="W1544" s="64"/>
      <c r="X1544" s="64"/>
    </row>
    <row r="1545" spans="1:24" s="59" customFormat="1" x14ac:dyDescent="0.25">
      <c r="A1545" s="77"/>
      <c r="D1545" s="60"/>
      <c r="E1545" s="60"/>
      <c r="F1545" s="60"/>
      <c r="G1545" s="60"/>
      <c r="H1545" s="62"/>
      <c r="I1545" s="62"/>
      <c r="J1545" s="62"/>
      <c r="K1545" s="62"/>
      <c r="M1545" s="63"/>
      <c r="N1545" s="63"/>
      <c r="O1545" s="64"/>
      <c r="P1545" s="127"/>
      <c r="W1545" s="64"/>
      <c r="X1545" s="64"/>
    </row>
    <row r="1546" spans="1:24" s="59" customFormat="1" x14ac:dyDescent="0.25">
      <c r="A1546" s="77"/>
      <c r="D1546" s="60"/>
      <c r="E1546" s="60"/>
      <c r="F1546" s="60"/>
      <c r="G1546" s="60"/>
      <c r="H1546" s="62"/>
      <c r="I1546" s="62"/>
      <c r="J1546" s="62"/>
      <c r="K1546" s="62"/>
      <c r="M1546" s="63"/>
      <c r="N1546" s="63"/>
      <c r="O1546" s="64"/>
      <c r="P1546" s="127"/>
      <c r="W1546" s="64"/>
      <c r="X1546" s="64"/>
    </row>
    <row r="1547" spans="1:24" s="59" customFormat="1" x14ac:dyDescent="0.25">
      <c r="A1547" s="77"/>
      <c r="D1547" s="60"/>
      <c r="E1547" s="60"/>
      <c r="F1547" s="60"/>
      <c r="G1547" s="60"/>
      <c r="H1547" s="62"/>
      <c r="I1547" s="62"/>
      <c r="J1547" s="62"/>
      <c r="K1547" s="62"/>
      <c r="M1547" s="63"/>
      <c r="N1547" s="63"/>
      <c r="O1547" s="64"/>
      <c r="P1547" s="127"/>
      <c r="W1547" s="64"/>
      <c r="X1547" s="64"/>
    </row>
    <row r="1548" spans="1:24" s="59" customFormat="1" x14ac:dyDescent="0.25">
      <c r="A1548" s="77"/>
      <c r="D1548" s="60"/>
      <c r="E1548" s="60"/>
      <c r="F1548" s="60"/>
      <c r="G1548" s="60"/>
      <c r="H1548" s="62"/>
      <c r="I1548" s="62"/>
      <c r="J1548" s="62"/>
      <c r="K1548" s="62"/>
      <c r="M1548" s="63"/>
      <c r="N1548" s="63"/>
      <c r="O1548" s="64"/>
      <c r="P1548" s="127"/>
      <c r="W1548" s="64"/>
      <c r="X1548" s="64"/>
    </row>
    <row r="1549" spans="1:24" s="59" customFormat="1" x14ac:dyDescent="0.25">
      <c r="A1549" s="77"/>
      <c r="D1549" s="60"/>
      <c r="E1549" s="60"/>
      <c r="F1549" s="60"/>
      <c r="G1549" s="60"/>
      <c r="H1549" s="62"/>
      <c r="I1549" s="62"/>
      <c r="J1549" s="62"/>
      <c r="K1549" s="62"/>
      <c r="M1549" s="63"/>
      <c r="N1549" s="63"/>
      <c r="O1549" s="64"/>
      <c r="P1549" s="127"/>
      <c r="W1549" s="64"/>
      <c r="X1549" s="64"/>
    </row>
    <row r="1550" spans="1:24" s="59" customFormat="1" x14ac:dyDescent="0.25">
      <c r="A1550" s="77"/>
      <c r="D1550" s="60"/>
      <c r="E1550" s="60"/>
      <c r="F1550" s="60"/>
      <c r="G1550" s="60"/>
      <c r="H1550" s="62"/>
      <c r="I1550" s="62"/>
      <c r="J1550" s="62"/>
      <c r="K1550" s="62"/>
      <c r="M1550" s="63"/>
      <c r="N1550" s="63"/>
      <c r="O1550" s="64"/>
      <c r="P1550" s="127"/>
      <c r="W1550" s="64"/>
      <c r="X1550" s="64"/>
    </row>
    <row r="1551" spans="1:24" s="59" customFormat="1" x14ac:dyDescent="0.25">
      <c r="A1551" s="77"/>
      <c r="D1551" s="60"/>
      <c r="E1551" s="60"/>
      <c r="F1551" s="60"/>
      <c r="G1551" s="60"/>
      <c r="H1551" s="62"/>
      <c r="I1551" s="62"/>
      <c r="J1551" s="62"/>
      <c r="K1551" s="62"/>
      <c r="M1551" s="63"/>
      <c r="N1551" s="63"/>
      <c r="O1551" s="64"/>
      <c r="P1551" s="127"/>
      <c r="W1551" s="64"/>
      <c r="X1551" s="64"/>
    </row>
    <row r="1552" spans="1:24" s="59" customFormat="1" x14ac:dyDescent="0.25">
      <c r="A1552" s="77"/>
      <c r="D1552" s="60"/>
      <c r="E1552" s="60"/>
      <c r="F1552" s="60"/>
      <c r="G1552" s="60"/>
      <c r="H1552" s="62"/>
      <c r="I1552" s="62"/>
      <c r="J1552" s="62"/>
      <c r="K1552" s="62"/>
      <c r="M1552" s="63"/>
      <c r="N1552" s="63"/>
      <c r="O1552" s="64"/>
      <c r="P1552" s="127"/>
      <c r="W1552" s="64"/>
      <c r="X1552" s="64"/>
    </row>
    <row r="1553" spans="1:24" s="59" customFormat="1" x14ac:dyDescent="0.25">
      <c r="A1553" s="77"/>
      <c r="D1553" s="60"/>
      <c r="E1553" s="60"/>
      <c r="F1553" s="60"/>
      <c r="G1553" s="60"/>
      <c r="H1553" s="62"/>
      <c r="I1553" s="62"/>
      <c r="J1553" s="62"/>
      <c r="K1553" s="62"/>
      <c r="M1553" s="63"/>
      <c r="N1553" s="63"/>
      <c r="O1553" s="64"/>
      <c r="P1553" s="127"/>
      <c r="W1553" s="64"/>
      <c r="X1553" s="64"/>
    </row>
    <row r="1554" spans="1:24" s="59" customFormat="1" x14ac:dyDescent="0.25">
      <c r="A1554" s="77"/>
      <c r="D1554" s="60"/>
      <c r="E1554" s="60"/>
      <c r="F1554" s="60"/>
      <c r="G1554" s="60"/>
      <c r="H1554" s="62"/>
      <c r="I1554" s="62"/>
      <c r="J1554" s="62"/>
      <c r="K1554" s="62"/>
      <c r="M1554" s="63"/>
      <c r="N1554" s="63"/>
      <c r="O1554" s="64"/>
      <c r="P1554" s="127"/>
      <c r="W1554" s="64"/>
      <c r="X1554" s="64"/>
    </row>
    <row r="1555" spans="1:24" s="59" customFormat="1" x14ac:dyDescent="0.25">
      <c r="A1555" s="77"/>
      <c r="D1555" s="60"/>
      <c r="E1555" s="60"/>
      <c r="F1555" s="60"/>
      <c r="G1555" s="60"/>
      <c r="H1555" s="62"/>
      <c r="I1555" s="62"/>
      <c r="J1555" s="62"/>
      <c r="K1555" s="62"/>
      <c r="M1555" s="63"/>
      <c r="N1555" s="63"/>
      <c r="O1555" s="64"/>
      <c r="P1555" s="127"/>
      <c r="W1555" s="64"/>
      <c r="X1555" s="64"/>
    </row>
    <row r="1556" spans="1:24" s="59" customFormat="1" x14ac:dyDescent="0.25">
      <c r="A1556" s="77"/>
      <c r="D1556" s="60"/>
      <c r="E1556" s="60"/>
      <c r="F1556" s="60"/>
      <c r="G1556" s="60"/>
      <c r="H1556" s="62"/>
      <c r="I1556" s="62"/>
      <c r="J1556" s="62"/>
      <c r="K1556" s="62"/>
      <c r="M1556" s="63"/>
      <c r="N1556" s="63"/>
      <c r="O1556" s="64"/>
      <c r="P1556" s="127"/>
      <c r="W1556" s="64"/>
      <c r="X1556" s="64"/>
    </row>
    <row r="1557" spans="1:24" s="59" customFormat="1" x14ac:dyDescent="0.25">
      <c r="A1557" s="77"/>
      <c r="D1557" s="60"/>
      <c r="E1557" s="60"/>
      <c r="F1557" s="60"/>
      <c r="G1557" s="60"/>
      <c r="H1557" s="62"/>
      <c r="I1557" s="62"/>
      <c r="J1557" s="62"/>
      <c r="K1557" s="62"/>
      <c r="M1557" s="63"/>
      <c r="N1557" s="63"/>
      <c r="O1557" s="64"/>
      <c r="P1557" s="127"/>
      <c r="W1557" s="64"/>
      <c r="X1557" s="64"/>
    </row>
    <row r="1558" spans="1:24" s="59" customFormat="1" x14ac:dyDescent="0.25">
      <c r="A1558" s="77"/>
      <c r="D1558" s="60"/>
      <c r="E1558" s="60"/>
      <c r="F1558" s="60"/>
      <c r="G1558" s="60"/>
      <c r="H1558" s="62"/>
      <c r="I1558" s="62"/>
      <c r="J1558" s="62"/>
      <c r="K1558" s="62"/>
      <c r="M1558" s="63"/>
      <c r="N1558" s="63"/>
      <c r="O1558" s="64"/>
      <c r="P1558" s="127"/>
      <c r="W1558" s="64"/>
      <c r="X1558" s="64"/>
    </row>
    <row r="1559" spans="1:24" s="59" customFormat="1" x14ac:dyDescent="0.25">
      <c r="A1559" s="77"/>
      <c r="D1559" s="60"/>
      <c r="E1559" s="60"/>
      <c r="F1559" s="60"/>
      <c r="G1559" s="60"/>
      <c r="H1559" s="62"/>
      <c r="I1559" s="62"/>
      <c r="J1559" s="62"/>
      <c r="K1559" s="62"/>
      <c r="M1559" s="63"/>
      <c r="N1559" s="63"/>
      <c r="O1559" s="64"/>
      <c r="P1559" s="127"/>
      <c r="W1559" s="64"/>
      <c r="X1559" s="64"/>
    </row>
    <row r="1560" spans="1:24" s="59" customFormat="1" x14ac:dyDescent="0.25">
      <c r="A1560" s="77"/>
      <c r="D1560" s="60"/>
      <c r="E1560" s="60"/>
      <c r="F1560" s="60"/>
      <c r="G1560" s="60"/>
      <c r="H1560" s="62"/>
      <c r="I1560" s="62"/>
      <c r="J1560" s="62"/>
      <c r="K1560" s="62"/>
      <c r="M1560" s="63"/>
      <c r="N1560" s="63"/>
      <c r="O1560" s="64"/>
      <c r="P1560" s="127"/>
      <c r="W1560" s="64"/>
      <c r="X1560" s="64"/>
    </row>
    <row r="1561" spans="1:24" s="59" customFormat="1" x14ac:dyDescent="0.25">
      <c r="A1561" s="77"/>
      <c r="D1561" s="60"/>
      <c r="E1561" s="60"/>
      <c r="F1561" s="60"/>
      <c r="G1561" s="60"/>
      <c r="H1561" s="62"/>
      <c r="I1561" s="62"/>
      <c r="J1561" s="62"/>
      <c r="K1561" s="62"/>
      <c r="M1561" s="63"/>
      <c r="N1561" s="63"/>
      <c r="O1561" s="64"/>
      <c r="P1561" s="127"/>
      <c r="W1561" s="64"/>
      <c r="X1561" s="64"/>
    </row>
    <row r="1562" spans="1:24" s="59" customFormat="1" x14ac:dyDescent="0.25">
      <c r="A1562" s="77"/>
      <c r="D1562" s="60"/>
      <c r="E1562" s="60"/>
      <c r="F1562" s="60"/>
      <c r="G1562" s="60"/>
      <c r="H1562" s="62"/>
      <c r="I1562" s="62"/>
      <c r="J1562" s="62"/>
      <c r="K1562" s="62"/>
      <c r="M1562" s="63"/>
      <c r="N1562" s="63"/>
      <c r="O1562" s="64"/>
      <c r="P1562" s="127"/>
      <c r="W1562" s="64"/>
      <c r="X1562" s="64"/>
    </row>
    <row r="1563" spans="1:24" s="59" customFormat="1" x14ac:dyDescent="0.25">
      <c r="A1563" s="77"/>
      <c r="D1563" s="60"/>
      <c r="E1563" s="60"/>
      <c r="F1563" s="60"/>
      <c r="G1563" s="60"/>
      <c r="H1563" s="62"/>
      <c r="I1563" s="62"/>
      <c r="J1563" s="62"/>
      <c r="K1563" s="62"/>
      <c r="M1563" s="63"/>
      <c r="N1563" s="63"/>
      <c r="O1563" s="64"/>
      <c r="P1563" s="127"/>
      <c r="W1563" s="64"/>
      <c r="X1563" s="64"/>
    </row>
    <row r="1564" spans="1:24" s="59" customFormat="1" x14ac:dyDescent="0.25">
      <c r="A1564" s="77"/>
      <c r="D1564" s="60"/>
      <c r="E1564" s="60"/>
      <c r="F1564" s="60"/>
      <c r="G1564" s="60"/>
      <c r="H1564" s="62"/>
      <c r="I1564" s="62"/>
      <c r="J1564" s="62"/>
      <c r="K1564" s="62"/>
      <c r="M1564" s="63"/>
      <c r="N1564" s="63"/>
      <c r="O1564" s="64"/>
      <c r="P1564" s="127"/>
      <c r="W1564" s="64"/>
      <c r="X1564" s="64"/>
    </row>
    <row r="1565" spans="1:24" s="59" customFormat="1" x14ac:dyDescent="0.25">
      <c r="A1565" s="77"/>
      <c r="D1565" s="60"/>
      <c r="E1565" s="60"/>
      <c r="F1565" s="60"/>
      <c r="G1565" s="60"/>
      <c r="H1565" s="62"/>
      <c r="I1565" s="62"/>
      <c r="J1565" s="62"/>
      <c r="K1565" s="62"/>
      <c r="M1565" s="63"/>
      <c r="N1565" s="63"/>
      <c r="O1565" s="64"/>
      <c r="P1565" s="127"/>
      <c r="W1565" s="64"/>
      <c r="X1565" s="64"/>
    </row>
    <row r="1566" spans="1:24" s="59" customFormat="1" x14ac:dyDescent="0.25">
      <c r="A1566" s="77"/>
      <c r="D1566" s="60"/>
      <c r="E1566" s="60"/>
      <c r="F1566" s="60"/>
      <c r="G1566" s="60"/>
      <c r="H1566" s="62"/>
      <c r="I1566" s="62"/>
      <c r="J1566" s="62"/>
      <c r="K1566" s="62"/>
      <c r="M1566" s="63"/>
      <c r="N1566" s="63"/>
      <c r="O1566" s="64"/>
      <c r="P1566" s="127"/>
      <c r="W1566" s="64"/>
      <c r="X1566" s="64"/>
    </row>
    <row r="1567" spans="1:24" s="59" customFormat="1" x14ac:dyDescent="0.25">
      <c r="A1567" s="77"/>
      <c r="D1567" s="60"/>
      <c r="E1567" s="60"/>
      <c r="F1567" s="60"/>
      <c r="G1567" s="60"/>
      <c r="H1567" s="62"/>
      <c r="I1567" s="62"/>
      <c r="J1567" s="62"/>
      <c r="K1567" s="62"/>
      <c r="M1567" s="63"/>
      <c r="N1567" s="63"/>
      <c r="O1567" s="64"/>
      <c r="P1567" s="127"/>
      <c r="W1567" s="64"/>
      <c r="X1567" s="64"/>
    </row>
    <row r="1568" spans="1:24" s="59" customFormat="1" x14ac:dyDescent="0.25">
      <c r="A1568" s="77"/>
      <c r="D1568" s="60"/>
      <c r="E1568" s="60"/>
      <c r="F1568" s="60"/>
      <c r="G1568" s="60"/>
      <c r="H1568" s="62"/>
      <c r="I1568" s="62"/>
      <c r="J1568" s="62"/>
      <c r="K1568" s="62"/>
      <c r="M1568" s="63"/>
      <c r="N1568" s="63"/>
      <c r="O1568" s="64"/>
      <c r="P1568" s="127"/>
      <c r="W1568" s="64"/>
      <c r="X1568" s="64"/>
    </row>
    <row r="1569" spans="1:24" s="59" customFormat="1" x14ac:dyDescent="0.25">
      <c r="A1569" s="77"/>
      <c r="D1569" s="60"/>
      <c r="E1569" s="60"/>
      <c r="F1569" s="60"/>
      <c r="G1569" s="60"/>
      <c r="H1569" s="62"/>
      <c r="I1569" s="62"/>
      <c r="J1569" s="62"/>
      <c r="K1569" s="62"/>
      <c r="M1569" s="63"/>
      <c r="N1569" s="63"/>
      <c r="O1569" s="64"/>
      <c r="P1569" s="127"/>
      <c r="W1569" s="64"/>
      <c r="X1569" s="64"/>
    </row>
    <row r="1570" spans="1:24" s="59" customFormat="1" x14ac:dyDescent="0.25">
      <c r="A1570" s="77"/>
      <c r="D1570" s="60"/>
      <c r="E1570" s="60"/>
      <c r="F1570" s="60"/>
      <c r="G1570" s="60"/>
      <c r="H1570" s="62"/>
      <c r="I1570" s="62"/>
      <c r="J1570" s="62"/>
      <c r="K1570" s="62"/>
      <c r="M1570" s="63"/>
      <c r="N1570" s="63"/>
      <c r="O1570" s="64"/>
      <c r="P1570" s="127"/>
      <c r="W1570" s="64"/>
      <c r="X1570" s="64"/>
    </row>
    <row r="1571" spans="1:24" s="59" customFormat="1" x14ac:dyDescent="0.25">
      <c r="A1571" s="77"/>
      <c r="D1571" s="60"/>
      <c r="E1571" s="60"/>
      <c r="F1571" s="60"/>
      <c r="G1571" s="60"/>
      <c r="H1571" s="62"/>
      <c r="I1571" s="62"/>
      <c r="J1571" s="62"/>
      <c r="K1571" s="62"/>
      <c r="M1571" s="63"/>
      <c r="N1571" s="63"/>
      <c r="O1571" s="64"/>
      <c r="P1571" s="127"/>
      <c r="W1571" s="64"/>
      <c r="X1571" s="64"/>
    </row>
    <row r="1572" spans="1:24" s="59" customFormat="1" x14ac:dyDescent="0.25">
      <c r="A1572" s="77"/>
      <c r="D1572" s="60"/>
      <c r="E1572" s="60"/>
      <c r="F1572" s="60"/>
      <c r="G1572" s="60"/>
      <c r="H1572" s="62"/>
      <c r="I1572" s="62"/>
      <c r="J1572" s="62"/>
      <c r="K1572" s="62"/>
      <c r="M1572" s="63"/>
      <c r="N1572" s="63"/>
      <c r="O1572" s="64"/>
      <c r="P1572" s="127"/>
      <c r="W1572" s="64"/>
      <c r="X1572" s="64"/>
    </row>
    <row r="1573" spans="1:24" s="59" customFormat="1" x14ac:dyDescent="0.25">
      <c r="A1573" s="77"/>
      <c r="D1573" s="60"/>
      <c r="E1573" s="60"/>
      <c r="F1573" s="60"/>
      <c r="G1573" s="60"/>
      <c r="H1573" s="62"/>
      <c r="I1573" s="62"/>
      <c r="J1573" s="62"/>
      <c r="K1573" s="62"/>
      <c r="M1573" s="63"/>
      <c r="N1573" s="63"/>
      <c r="O1573" s="64"/>
      <c r="P1573" s="127"/>
      <c r="W1573" s="64"/>
      <c r="X1573" s="64"/>
    </row>
    <row r="1574" spans="1:24" s="59" customFormat="1" x14ac:dyDescent="0.25">
      <c r="A1574" s="77"/>
      <c r="D1574" s="60"/>
      <c r="E1574" s="60"/>
      <c r="F1574" s="60"/>
      <c r="G1574" s="60"/>
      <c r="H1574" s="62"/>
      <c r="I1574" s="62"/>
      <c r="J1574" s="62"/>
      <c r="K1574" s="62"/>
      <c r="M1574" s="63"/>
      <c r="N1574" s="63"/>
      <c r="O1574" s="64"/>
      <c r="P1574" s="127"/>
      <c r="W1574" s="64"/>
      <c r="X1574" s="64"/>
    </row>
    <row r="1575" spans="1:24" s="59" customFormat="1" x14ac:dyDescent="0.25">
      <c r="A1575" s="77"/>
      <c r="D1575" s="60"/>
      <c r="E1575" s="60"/>
      <c r="F1575" s="60"/>
      <c r="G1575" s="60"/>
      <c r="H1575" s="62"/>
      <c r="I1575" s="62"/>
      <c r="J1575" s="62"/>
      <c r="K1575" s="62"/>
      <c r="M1575" s="63"/>
      <c r="N1575" s="63"/>
      <c r="O1575" s="64"/>
      <c r="P1575" s="127"/>
      <c r="W1575" s="64"/>
      <c r="X1575" s="64"/>
    </row>
    <row r="1576" spans="1:24" s="59" customFormat="1" x14ac:dyDescent="0.25">
      <c r="A1576" s="77"/>
      <c r="D1576" s="60"/>
      <c r="E1576" s="60"/>
      <c r="F1576" s="60"/>
      <c r="G1576" s="60"/>
      <c r="H1576" s="62"/>
      <c r="I1576" s="62"/>
      <c r="J1576" s="62"/>
      <c r="K1576" s="62"/>
      <c r="M1576" s="63"/>
      <c r="N1576" s="63"/>
      <c r="O1576" s="64"/>
      <c r="P1576" s="127"/>
      <c r="W1576" s="64"/>
      <c r="X1576" s="64"/>
    </row>
    <row r="1577" spans="1:24" s="59" customFormat="1" x14ac:dyDescent="0.25">
      <c r="A1577" s="77"/>
      <c r="D1577" s="60"/>
      <c r="E1577" s="60"/>
      <c r="F1577" s="60"/>
      <c r="G1577" s="60"/>
      <c r="H1577" s="62"/>
      <c r="I1577" s="62"/>
      <c r="J1577" s="62"/>
      <c r="K1577" s="62"/>
      <c r="M1577" s="63"/>
      <c r="N1577" s="63"/>
      <c r="O1577" s="64"/>
      <c r="P1577" s="127"/>
      <c r="W1577" s="64"/>
      <c r="X1577" s="64"/>
    </row>
    <row r="1578" spans="1:24" s="59" customFormat="1" x14ac:dyDescent="0.25">
      <c r="A1578" s="77"/>
      <c r="D1578" s="60"/>
      <c r="E1578" s="60"/>
      <c r="F1578" s="60"/>
      <c r="G1578" s="60"/>
      <c r="H1578" s="62"/>
      <c r="I1578" s="62"/>
      <c r="J1578" s="62"/>
      <c r="K1578" s="62"/>
      <c r="M1578" s="63"/>
      <c r="N1578" s="63"/>
      <c r="O1578" s="64"/>
      <c r="P1578" s="127"/>
      <c r="W1578" s="64"/>
      <c r="X1578" s="64"/>
    </row>
    <row r="1579" spans="1:24" s="59" customFormat="1" x14ac:dyDescent="0.25">
      <c r="A1579" s="77"/>
      <c r="D1579" s="60"/>
      <c r="E1579" s="60"/>
      <c r="F1579" s="60"/>
      <c r="G1579" s="60"/>
      <c r="H1579" s="62"/>
      <c r="I1579" s="62"/>
      <c r="J1579" s="62"/>
      <c r="K1579" s="62"/>
      <c r="M1579" s="63"/>
      <c r="N1579" s="63"/>
      <c r="O1579" s="64"/>
      <c r="P1579" s="127"/>
      <c r="W1579" s="64"/>
      <c r="X1579" s="64"/>
    </row>
    <row r="1580" spans="1:24" s="59" customFormat="1" x14ac:dyDescent="0.25">
      <c r="A1580" s="77"/>
      <c r="D1580" s="60"/>
      <c r="E1580" s="60"/>
      <c r="F1580" s="60"/>
      <c r="G1580" s="60"/>
      <c r="H1580" s="62"/>
      <c r="I1580" s="62"/>
      <c r="J1580" s="62"/>
      <c r="K1580" s="62"/>
      <c r="M1580" s="63"/>
      <c r="N1580" s="63"/>
      <c r="O1580" s="64"/>
      <c r="P1580" s="127"/>
      <c r="W1580" s="64"/>
      <c r="X1580" s="64"/>
    </row>
    <row r="1581" spans="1:24" s="59" customFormat="1" x14ac:dyDescent="0.25">
      <c r="A1581" s="77"/>
      <c r="D1581" s="60"/>
      <c r="E1581" s="60"/>
      <c r="F1581" s="60"/>
      <c r="G1581" s="60"/>
      <c r="H1581" s="62"/>
      <c r="I1581" s="62"/>
      <c r="J1581" s="62"/>
      <c r="K1581" s="62"/>
      <c r="M1581" s="63"/>
      <c r="N1581" s="63"/>
      <c r="O1581" s="64"/>
      <c r="P1581" s="127"/>
      <c r="W1581" s="64"/>
      <c r="X1581" s="64"/>
    </row>
    <row r="1582" spans="1:24" s="59" customFormat="1" x14ac:dyDescent="0.25">
      <c r="A1582" s="77"/>
      <c r="D1582" s="60"/>
      <c r="E1582" s="60"/>
      <c r="F1582" s="60"/>
      <c r="G1582" s="60"/>
      <c r="H1582" s="62"/>
      <c r="I1582" s="62"/>
      <c r="J1582" s="62"/>
      <c r="K1582" s="62"/>
      <c r="M1582" s="63"/>
      <c r="N1582" s="63"/>
      <c r="O1582" s="64"/>
      <c r="P1582" s="127"/>
      <c r="W1582" s="64"/>
      <c r="X1582" s="64"/>
    </row>
    <row r="1583" spans="1:24" s="59" customFormat="1" x14ac:dyDescent="0.25">
      <c r="A1583" s="77"/>
      <c r="D1583" s="60"/>
      <c r="E1583" s="60"/>
      <c r="F1583" s="60"/>
      <c r="G1583" s="60"/>
      <c r="H1583" s="62"/>
      <c r="I1583" s="62"/>
      <c r="J1583" s="62"/>
      <c r="K1583" s="62"/>
      <c r="M1583" s="63"/>
      <c r="N1583" s="63"/>
      <c r="O1583" s="64"/>
      <c r="P1583" s="127"/>
      <c r="W1583" s="64"/>
      <c r="X1583" s="64"/>
    </row>
    <row r="1584" spans="1:24" s="59" customFormat="1" x14ac:dyDescent="0.25">
      <c r="A1584" s="77"/>
      <c r="D1584" s="60"/>
      <c r="E1584" s="60"/>
      <c r="F1584" s="60"/>
      <c r="G1584" s="60"/>
      <c r="H1584" s="62"/>
      <c r="I1584" s="62"/>
      <c r="J1584" s="62"/>
      <c r="K1584" s="62"/>
      <c r="M1584" s="63"/>
      <c r="N1584" s="63"/>
      <c r="O1584" s="64"/>
      <c r="P1584" s="127"/>
      <c r="W1584" s="64"/>
      <c r="X1584" s="64"/>
    </row>
    <row r="1585" spans="1:24" s="59" customFormat="1" x14ac:dyDescent="0.25">
      <c r="A1585" s="77"/>
      <c r="D1585" s="60"/>
      <c r="E1585" s="60"/>
      <c r="F1585" s="60"/>
      <c r="G1585" s="60"/>
      <c r="H1585" s="62"/>
      <c r="I1585" s="62"/>
      <c r="J1585" s="62"/>
      <c r="K1585" s="62"/>
      <c r="M1585" s="63"/>
      <c r="N1585" s="63"/>
      <c r="O1585" s="64"/>
      <c r="P1585" s="127"/>
      <c r="W1585" s="64"/>
      <c r="X1585" s="64"/>
    </row>
    <row r="1586" spans="1:24" s="59" customFormat="1" x14ac:dyDescent="0.25">
      <c r="A1586" s="77"/>
      <c r="D1586" s="60"/>
      <c r="E1586" s="60"/>
      <c r="F1586" s="60"/>
      <c r="G1586" s="60"/>
      <c r="H1586" s="62"/>
      <c r="I1586" s="62"/>
      <c r="J1586" s="62"/>
      <c r="K1586" s="62"/>
      <c r="M1586" s="63"/>
      <c r="N1586" s="63"/>
      <c r="O1586" s="64"/>
      <c r="P1586" s="127"/>
      <c r="W1586" s="64"/>
      <c r="X1586" s="64"/>
    </row>
    <row r="1587" spans="1:24" s="59" customFormat="1" x14ac:dyDescent="0.25">
      <c r="A1587" s="77"/>
      <c r="D1587" s="60"/>
      <c r="E1587" s="60"/>
      <c r="F1587" s="60"/>
      <c r="G1587" s="60"/>
      <c r="H1587" s="62"/>
      <c r="I1587" s="62"/>
      <c r="J1587" s="62"/>
      <c r="K1587" s="62"/>
      <c r="M1587" s="63"/>
      <c r="N1587" s="63"/>
      <c r="O1587" s="64"/>
      <c r="P1587" s="127"/>
      <c r="W1587" s="64"/>
      <c r="X1587" s="64"/>
    </row>
    <row r="1588" spans="1:24" s="59" customFormat="1" x14ac:dyDescent="0.25">
      <c r="A1588" s="77"/>
      <c r="D1588" s="60"/>
      <c r="E1588" s="60"/>
      <c r="F1588" s="60"/>
      <c r="G1588" s="60"/>
      <c r="H1588" s="62"/>
      <c r="I1588" s="62"/>
      <c r="J1588" s="62"/>
      <c r="K1588" s="62"/>
      <c r="M1588" s="63"/>
      <c r="N1588" s="63"/>
      <c r="O1588" s="64"/>
      <c r="P1588" s="127"/>
      <c r="W1588" s="64"/>
      <c r="X1588" s="64"/>
    </row>
    <row r="1589" spans="1:24" s="59" customFormat="1" x14ac:dyDescent="0.25">
      <c r="A1589" s="77"/>
      <c r="D1589" s="60"/>
      <c r="E1589" s="60"/>
      <c r="F1589" s="60"/>
      <c r="G1589" s="60"/>
      <c r="H1589" s="62"/>
      <c r="I1589" s="62"/>
      <c r="J1589" s="62"/>
      <c r="K1589" s="62"/>
      <c r="M1589" s="63"/>
      <c r="N1589" s="63"/>
      <c r="O1589" s="64"/>
      <c r="P1589" s="127"/>
      <c r="W1589" s="64"/>
      <c r="X1589" s="64"/>
    </row>
    <row r="1590" spans="1:24" s="59" customFormat="1" x14ac:dyDescent="0.25">
      <c r="A1590" s="77"/>
      <c r="D1590" s="60"/>
      <c r="E1590" s="60"/>
      <c r="F1590" s="60"/>
      <c r="G1590" s="60"/>
      <c r="H1590" s="62"/>
      <c r="I1590" s="62"/>
      <c r="J1590" s="62"/>
      <c r="K1590" s="62"/>
      <c r="M1590" s="63"/>
      <c r="N1590" s="63"/>
      <c r="O1590" s="64"/>
      <c r="P1590" s="127"/>
      <c r="W1590" s="64"/>
      <c r="X1590" s="64"/>
    </row>
    <row r="1591" spans="1:24" s="59" customFormat="1" x14ac:dyDescent="0.25">
      <c r="A1591" s="77"/>
      <c r="D1591" s="60"/>
      <c r="E1591" s="60"/>
      <c r="F1591" s="60"/>
      <c r="G1591" s="60"/>
      <c r="H1591" s="62"/>
      <c r="I1591" s="62"/>
      <c r="J1591" s="62"/>
      <c r="K1591" s="62"/>
      <c r="M1591" s="63"/>
      <c r="N1591" s="63"/>
      <c r="O1591" s="64"/>
      <c r="P1591" s="127"/>
      <c r="W1591" s="64"/>
      <c r="X1591" s="64"/>
    </row>
    <row r="1592" spans="1:24" s="59" customFormat="1" x14ac:dyDescent="0.25">
      <c r="A1592" s="77"/>
      <c r="D1592" s="60"/>
      <c r="E1592" s="60"/>
      <c r="F1592" s="60"/>
      <c r="G1592" s="60"/>
      <c r="H1592" s="62"/>
      <c r="I1592" s="62"/>
      <c r="J1592" s="62"/>
      <c r="K1592" s="62"/>
      <c r="M1592" s="63"/>
      <c r="N1592" s="63"/>
      <c r="O1592" s="64"/>
      <c r="P1592" s="127"/>
      <c r="W1592" s="64"/>
      <c r="X1592" s="64"/>
    </row>
    <row r="1593" spans="1:24" s="59" customFormat="1" x14ac:dyDescent="0.25">
      <c r="A1593" s="77"/>
      <c r="D1593" s="60"/>
      <c r="E1593" s="60"/>
      <c r="F1593" s="60"/>
      <c r="G1593" s="60"/>
      <c r="H1593" s="62"/>
      <c r="I1593" s="62"/>
      <c r="J1593" s="62"/>
      <c r="K1593" s="62"/>
      <c r="M1593" s="63"/>
      <c r="N1593" s="63"/>
      <c r="O1593" s="64"/>
      <c r="P1593" s="127"/>
      <c r="W1593" s="64"/>
      <c r="X1593" s="64"/>
    </row>
    <row r="1594" spans="1:24" s="59" customFormat="1" x14ac:dyDescent="0.25">
      <c r="A1594" s="77"/>
      <c r="D1594" s="60"/>
      <c r="E1594" s="60"/>
      <c r="F1594" s="60"/>
      <c r="G1594" s="60"/>
      <c r="H1594" s="62"/>
      <c r="I1594" s="62"/>
      <c r="J1594" s="62"/>
      <c r="K1594" s="62"/>
      <c r="M1594" s="63"/>
      <c r="N1594" s="63"/>
      <c r="O1594" s="64"/>
      <c r="P1594" s="127"/>
      <c r="W1594" s="64"/>
      <c r="X1594" s="64"/>
    </row>
    <row r="1595" spans="1:24" s="59" customFormat="1" x14ac:dyDescent="0.25">
      <c r="A1595" s="77"/>
      <c r="D1595" s="60"/>
      <c r="E1595" s="60"/>
      <c r="F1595" s="60"/>
      <c r="G1595" s="60"/>
      <c r="H1595" s="62"/>
      <c r="I1595" s="62"/>
      <c r="J1595" s="62"/>
      <c r="K1595" s="62"/>
      <c r="M1595" s="63"/>
      <c r="N1595" s="63"/>
      <c r="O1595" s="64"/>
      <c r="P1595" s="127"/>
      <c r="W1595" s="64"/>
      <c r="X1595" s="64"/>
    </row>
    <row r="1596" spans="1:24" s="59" customFormat="1" x14ac:dyDescent="0.25">
      <c r="A1596" s="77"/>
      <c r="D1596" s="60"/>
      <c r="E1596" s="60"/>
      <c r="F1596" s="60"/>
      <c r="G1596" s="60"/>
      <c r="H1596" s="62"/>
      <c r="I1596" s="62"/>
      <c r="J1596" s="62"/>
      <c r="K1596" s="62"/>
      <c r="M1596" s="63"/>
      <c r="N1596" s="63"/>
      <c r="O1596" s="64"/>
      <c r="P1596" s="127"/>
      <c r="W1596" s="64"/>
      <c r="X1596" s="64"/>
    </row>
    <row r="1597" spans="1:24" s="59" customFormat="1" x14ac:dyDescent="0.25">
      <c r="A1597" s="77"/>
      <c r="D1597" s="60"/>
      <c r="E1597" s="60"/>
      <c r="F1597" s="60"/>
      <c r="G1597" s="60"/>
      <c r="H1597" s="62"/>
      <c r="I1597" s="62"/>
      <c r="J1597" s="62"/>
      <c r="K1597" s="62"/>
      <c r="M1597" s="63"/>
      <c r="N1597" s="63"/>
      <c r="O1597" s="64"/>
      <c r="P1597" s="127"/>
      <c r="W1597" s="64"/>
      <c r="X1597" s="64"/>
    </row>
    <row r="1598" spans="1:24" s="59" customFormat="1" x14ac:dyDescent="0.25">
      <c r="A1598" s="77"/>
      <c r="D1598" s="60"/>
      <c r="E1598" s="60"/>
      <c r="F1598" s="60"/>
      <c r="G1598" s="60"/>
      <c r="H1598" s="62"/>
      <c r="I1598" s="62"/>
      <c r="J1598" s="62"/>
      <c r="K1598" s="62"/>
      <c r="M1598" s="63"/>
      <c r="N1598" s="63"/>
      <c r="O1598" s="64"/>
      <c r="P1598" s="127"/>
      <c r="W1598" s="64"/>
      <c r="X1598" s="64"/>
    </row>
    <row r="1599" spans="1:24" s="59" customFormat="1" x14ac:dyDescent="0.25">
      <c r="A1599" s="77"/>
      <c r="D1599" s="60"/>
      <c r="E1599" s="60"/>
      <c r="F1599" s="60"/>
      <c r="G1599" s="60"/>
      <c r="H1599" s="62"/>
      <c r="I1599" s="62"/>
      <c r="J1599" s="62"/>
      <c r="K1599" s="62"/>
      <c r="M1599" s="63"/>
      <c r="N1599" s="63"/>
      <c r="O1599" s="64"/>
      <c r="P1599" s="127"/>
      <c r="W1599" s="64"/>
      <c r="X1599" s="64"/>
    </row>
    <row r="1600" spans="1:24" s="59" customFormat="1" x14ac:dyDescent="0.25">
      <c r="A1600" s="77"/>
      <c r="D1600" s="60"/>
      <c r="E1600" s="60"/>
      <c r="F1600" s="60"/>
      <c r="G1600" s="60"/>
      <c r="H1600" s="62"/>
      <c r="I1600" s="62"/>
      <c r="J1600" s="62"/>
      <c r="K1600" s="62"/>
      <c r="M1600" s="63"/>
      <c r="N1600" s="63"/>
      <c r="O1600" s="64"/>
      <c r="P1600" s="127"/>
      <c r="W1600" s="64"/>
      <c r="X1600" s="64"/>
    </row>
    <row r="1601" spans="1:24" s="59" customFormat="1" x14ac:dyDescent="0.25">
      <c r="A1601" s="77"/>
      <c r="D1601" s="60"/>
      <c r="E1601" s="60"/>
      <c r="F1601" s="60"/>
      <c r="G1601" s="60"/>
      <c r="H1601" s="62"/>
      <c r="I1601" s="62"/>
      <c r="J1601" s="62"/>
      <c r="K1601" s="62"/>
      <c r="M1601" s="63"/>
      <c r="N1601" s="63"/>
      <c r="O1601" s="64"/>
      <c r="P1601" s="127"/>
      <c r="W1601" s="64"/>
      <c r="X1601" s="64"/>
    </row>
    <row r="1602" spans="1:24" s="59" customFormat="1" x14ac:dyDescent="0.25">
      <c r="A1602" s="77"/>
      <c r="D1602" s="60"/>
      <c r="E1602" s="60"/>
      <c r="F1602" s="60"/>
      <c r="G1602" s="60"/>
      <c r="H1602" s="62"/>
      <c r="I1602" s="62"/>
      <c r="J1602" s="62"/>
      <c r="K1602" s="62"/>
      <c r="M1602" s="63"/>
      <c r="N1602" s="63"/>
      <c r="O1602" s="64"/>
      <c r="P1602" s="127"/>
      <c r="W1602" s="64"/>
      <c r="X1602" s="64"/>
    </row>
    <row r="1603" spans="1:24" s="59" customFormat="1" x14ac:dyDescent="0.25">
      <c r="A1603" s="77"/>
      <c r="D1603" s="60"/>
      <c r="E1603" s="60"/>
      <c r="F1603" s="60"/>
      <c r="G1603" s="60"/>
      <c r="H1603" s="62"/>
      <c r="I1603" s="62"/>
      <c r="J1603" s="62"/>
      <c r="K1603" s="62"/>
      <c r="M1603" s="63"/>
      <c r="N1603" s="63"/>
      <c r="O1603" s="64"/>
      <c r="P1603" s="127"/>
      <c r="W1603" s="64"/>
      <c r="X1603" s="64"/>
    </row>
    <row r="1604" spans="1:24" s="59" customFormat="1" x14ac:dyDescent="0.25">
      <c r="A1604" s="77"/>
      <c r="D1604" s="60"/>
      <c r="E1604" s="60"/>
      <c r="F1604" s="60"/>
      <c r="G1604" s="60"/>
      <c r="H1604" s="62"/>
      <c r="I1604" s="62"/>
      <c r="J1604" s="62"/>
      <c r="K1604" s="62"/>
      <c r="M1604" s="63"/>
      <c r="N1604" s="63"/>
      <c r="O1604" s="64"/>
      <c r="P1604" s="127"/>
      <c r="W1604" s="64"/>
      <c r="X1604" s="64"/>
    </row>
    <row r="1605" spans="1:24" s="59" customFormat="1" x14ac:dyDescent="0.25">
      <c r="A1605" s="77"/>
      <c r="D1605" s="60"/>
      <c r="E1605" s="60"/>
      <c r="F1605" s="60"/>
      <c r="G1605" s="60"/>
      <c r="H1605" s="62"/>
      <c r="I1605" s="62"/>
      <c r="J1605" s="62"/>
      <c r="K1605" s="62"/>
      <c r="M1605" s="63"/>
      <c r="N1605" s="63"/>
      <c r="O1605" s="64"/>
      <c r="P1605" s="127"/>
      <c r="W1605" s="64"/>
      <c r="X1605" s="64"/>
    </row>
    <row r="1606" spans="1:24" s="59" customFormat="1" x14ac:dyDescent="0.25">
      <c r="A1606" s="77"/>
      <c r="D1606" s="60"/>
      <c r="E1606" s="60"/>
      <c r="F1606" s="60"/>
      <c r="G1606" s="60"/>
      <c r="H1606" s="62"/>
      <c r="I1606" s="62"/>
      <c r="J1606" s="62"/>
      <c r="K1606" s="62"/>
      <c r="M1606" s="63"/>
      <c r="N1606" s="63"/>
      <c r="O1606" s="64"/>
      <c r="P1606" s="127"/>
      <c r="W1606" s="64"/>
      <c r="X1606" s="64"/>
    </row>
    <row r="1607" spans="1:24" s="59" customFormat="1" x14ac:dyDescent="0.25">
      <c r="A1607" s="77"/>
      <c r="D1607" s="60"/>
      <c r="E1607" s="60"/>
      <c r="F1607" s="60"/>
      <c r="G1607" s="60"/>
      <c r="H1607" s="62"/>
      <c r="I1607" s="62"/>
      <c r="J1607" s="62"/>
      <c r="K1607" s="62"/>
      <c r="M1607" s="63"/>
      <c r="N1607" s="63"/>
      <c r="O1607" s="64"/>
      <c r="P1607" s="127"/>
      <c r="W1607" s="64"/>
      <c r="X1607" s="64"/>
    </row>
    <row r="1608" spans="1:24" s="59" customFormat="1" x14ac:dyDescent="0.25">
      <c r="A1608" s="77"/>
      <c r="D1608" s="60"/>
      <c r="E1608" s="60"/>
      <c r="F1608" s="60"/>
      <c r="G1608" s="60"/>
      <c r="H1608" s="62"/>
      <c r="I1608" s="62"/>
      <c r="J1608" s="62"/>
      <c r="K1608" s="62"/>
      <c r="M1608" s="63"/>
      <c r="N1608" s="63"/>
      <c r="O1608" s="64"/>
      <c r="P1608" s="127"/>
      <c r="W1608" s="64"/>
      <c r="X1608" s="64"/>
    </row>
    <row r="1609" spans="1:24" s="59" customFormat="1" x14ac:dyDescent="0.25">
      <c r="A1609" s="77"/>
      <c r="D1609" s="60"/>
      <c r="E1609" s="60"/>
      <c r="F1609" s="60"/>
      <c r="G1609" s="60"/>
      <c r="H1609" s="62"/>
      <c r="I1609" s="62"/>
      <c r="J1609" s="62"/>
      <c r="K1609" s="62"/>
      <c r="M1609" s="63"/>
      <c r="N1609" s="63"/>
      <c r="O1609" s="64"/>
      <c r="P1609" s="127"/>
      <c r="W1609" s="64"/>
      <c r="X1609" s="64"/>
    </row>
    <row r="1610" spans="1:24" s="59" customFormat="1" x14ac:dyDescent="0.25">
      <c r="A1610" s="77"/>
      <c r="D1610" s="60"/>
      <c r="E1610" s="60"/>
      <c r="F1610" s="60"/>
      <c r="G1610" s="60"/>
      <c r="H1610" s="62"/>
      <c r="I1610" s="62"/>
      <c r="J1610" s="62"/>
      <c r="K1610" s="62"/>
      <c r="M1610" s="63"/>
      <c r="N1610" s="63"/>
      <c r="O1610" s="64"/>
      <c r="P1610" s="127"/>
      <c r="W1610" s="64"/>
      <c r="X1610" s="64"/>
    </row>
    <row r="1611" spans="1:24" s="59" customFormat="1" x14ac:dyDescent="0.25">
      <c r="A1611" s="77"/>
      <c r="D1611" s="60"/>
      <c r="E1611" s="60"/>
      <c r="F1611" s="60"/>
      <c r="G1611" s="60"/>
      <c r="H1611" s="62"/>
      <c r="I1611" s="62"/>
      <c r="J1611" s="62"/>
      <c r="K1611" s="62"/>
      <c r="M1611" s="63"/>
      <c r="N1611" s="63"/>
      <c r="O1611" s="64"/>
      <c r="P1611" s="127"/>
      <c r="W1611" s="64"/>
      <c r="X1611" s="64"/>
    </row>
    <row r="1612" spans="1:24" s="59" customFormat="1" x14ac:dyDescent="0.25">
      <c r="A1612" s="77"/>
      <c r="D1612" s="60"/>
      <c r="E1612" s="60"/>
      <c r="F1612" s="60"/>
      <c r="G1612" s="60"/>
      <c r="H1612" s="62"/>
      <c r="I1612" s="62"/>
      <c r="J1612" s="62"/>
      <c r="K1612" s="62"/>
      <c r="M1612" s="63"/>
      <c r="N1612" s="63"/>
      <c r="O1612" s="64"/>
      <c r="P1612" s="127"/>
      <c r="W1612" s="64"/>
      <c r="X1612" s="64"/>
    </row>
    <row r="1613" spans="1:24" s="59" customFormat="1" x14ac:dyDescent="0.25">
      <c r="A1613" s="77"/>
      <c r="D1613" s="60"/>
      <c r="E1613" s="60"/>
      <c r="F1613" s="60"/>
      <c r="G1613" s="60"/>
      <c r="H1613" s="62"/>
      <c r="I1613" s="62"/>
      <c r="J1613" s="62"/>
      <c r="K1613" s="62"/>
      <c r="M1613" s="63"/>
      <c r="N1613" s="63"/>
      <c r="O1613" s="64"/>
      <c r="P1613" s="127"/>
      <c r="W1613" s="64"/>
      <c r="X1613" s="64"/>
    </row>
    <row r="1614" spans="1:24" s="59" customFormat="1" x14ac:dyDescent="0.25">
      <c r="A1614" s="77"/>
      <c r="D1614" s="60"/>
      <c r="E1614" s="60"/>
      <c r="F1614" s="60"/>
      <c r="G1614" s="60"/>
      <c r="H1614" s="62"/>
      <c r="I1614" s="62"/>
      <c r="J1614" s="62"/>
      <c r="K1614" s="62"/>
      <c r="M1614" s="63"/>
      <c r="N1614" s="63"/>
      <c r="O1614" s="64"/>
      <c r="P1614" s="127"/>
      <c r="W1614" s="64"/>
      <c r="X1614" s="64"/>
    </row>
    <row r="1615" spans="1:24" s="59" customFormat="1" x14ac:dyDescent="0.25">
      <c r="A1615" s="77"/>
      <c r="D1615" s="60"/>
      <c r="E1615" s="60"/>
      <c r="F1615" s="60"/>
      <c r="G1615" s="60"/>
      <c r="H1615" s="62"/>
      <c r="I1615" s="62"/>
      <c r="J1615" s="62"/>
      <c r="K1615" s="62"/>
      <c r="M1615" s="63"/>
      <c r="N1615" s="63"/>
      <c r="O1615" s="64"/>
      <c r="P1615" s="127"/>
      <c r="W1615" s="64"/>
      <c r="X1615" s="64"/>
    </row>
    <row r="1616" spans="1:24" s="59" customFormat="1" x14ac:dyDescent="0.25">
      <c r="A1616" s="77"/>
      <c r="D1616" s="60"/>
      <c r="E1616" s="60"/>
      <c r="F1616" s="60"/>
      <c r="G1616" s="60"/>
      <c r="H1616" s="62"/>
      <c r="I1616" s="62"/>
      <c r="J1616" s="62"/>
      <c r="K1616" s="62"/>
      <c r="M1616" s="63"/>
      <c r="N1616" s="63"/>
      <c r="O1616" s="64"/>
      <c r="P1616" s="127"/>
      <c r="W1616" s="64"/>
      <c r="X1616" s="64"/>
    </row>
    <row r="1617" spans="1:24" s="59" customFormat="1" x14ac:dyDescent="0.25">
      <c r="A1617" s="77"/>
      <c r="D1617" s="60"/>
      <c r="E1617" s="60"/>
      <c r="F1617" s="60"/>
      <c r="G1617" s="60"/>
      <c r="H1617" s="62"/>
      <c r="I1617" s="62"/>
      <c r="J1617" s="62"/>
      <c r="K1617" s="62"/>
      <c r="M1617" s="63"/>
      <c r="N1617" s="63"/>
      <c r="O1617" s="64"/>
      <c r="P1617" s="127"/>
      <c r="W1617" s="64"/>
      <c r="X1617" s="64"/>
    </row>
    <row r="1618" spans="1:24" s="59" customFormat="1" x14ac:dyDescent="0.25">
      <c r="A1618" s="77"/>
      <c r="D1618" s="60"/>
      <c r="E1618" s="60"/>
      <c r="F1618" s="60"/>
      <c r="G1618" s="60"/>
      <c r="H1618" s="62"/>
      <c r="I1618" s="62"/>
      <c r="J1618" s="62"/>
      <c r="K1618" s="62"/>
      <c r="M1618" s="63"/>
      <c r="N1618" s="63"/>
      <c r="O1618" s="64"/>
      <c r="P1618" s="127"/>
      <c r="W1618" s="64"/>
      <c r="X1618" s="64"/>
    </row>
    <row r="1619" spans="1:24" s="59" customFormat="1" x14ac:dyDescent="0.25">
      <c r="A1619" s="77"/>
      <c r="D1619" s="60"/>
      <c r="E1619" s="60"/>
      <c r="F1619" s="60"/>
      <c r="G1619" s="60"/>
      <c r="H1619" s="62"/>
      <c r="I1619" s="62"/>
      <c r="J1619" s="62"/>
      <c r="K1619" s="62"/>
      <c r="M1619" s="63"/>
      <c r="N1619" s="63"/>
      <c r="O1619" s="64"/>
      <c r="P1619" s="127"/>
      <c r="W1619" s="64"/>
      <c r="X1619" s="64"/>
    </row>
    <row r="1620" spans="1:24" s="59" customFormat="1" x14ac:dyDescent="0.25">
      <c r="A1620" s="77"/>
      <c r="D1620" s="60"/>
      <c r="E1620" s="60"/>
      <c r="F1620" s="60"/>
      <c r="G1620" s="60"/>
      <c r="H1620" s="62"/>
      <c r="I1620" s="62"/>
      <c r="J1620" s="62"/>
      <c r="K1620" s="62"/>
      <c r="M1620" s="63"/>
      <c r="N1620" s="63"/>
      <c r="O1620" s="64"/>
      <c r="P1620" s="127"/>
      <c r="W1620" s="64"/>
      <c r="X1620" s="64"/>
    </row>
    <row r="1621" spans="1:24" s="59" customFormat="1" x14ac:dyDescent="0.25">
      <c r="A1621" s="77"/>
      <c r="D1621" s="60"/>
      <c r="E1621" s="60"/>
      <c r="F1621" s="60"/>
      <c r="G1621" s="60"/>
      <c r="H1621" s="62"/>
      <c r="I1621" s="62"/>
      <c r="J1621" s="62"/>
      <c r="K1621" s="62"/>
      <c r="M1621" s="63"/>
      <c r="N1621" s="63"/>
      <c r="O1621" s="64"/>
      <c r="P1621" s="127"/>
      <c r="W1621" s="64"/>
      <c r="X1621" s="64"/>
    </row>
    <row r="1622" spans="1:24" s="59" customFormat="1" x14ac:dyDescent="0.25">
      <c r="A1622" s="77"/>
      <c r="D1622" s="60"/>
      <c r="E1622" s="60"/>
      <c r="F1622" s="60"/>
      <c r="G1622" s="60"/>
      <c r="H1622" s="62"/>
      <c r="I1622" s="62"/>
      <c r="J1622" s="62"/>
      <c r="K1622" s="62"/>
      <c r="M1622" s="63"/>
      <c r="N1622" s="63"/>
      <c r="O1622" s="64"/>
      <c r="P1622" s="127"/>
      <c r="W1622" s="64"/>
      <c r="X1622" s="64"/>
    </row>
    <row r="1623" spans="1:24" s="59" customFormat="1" x14ac:dyDescent="0.25">
      <c r="A1623" s="77"/>
      <c r="D1623" s="60"/>
      <c r="E1623" s="60"/>
      <c r="F1623" s="60"/>
      <c r="G1623" s="60"/>
      <c r="H1623" s="62"/>
      <c r="I1623" s="62"/>
      <c r="J1623" s="62"/>
      <c r="K1623" s="62"/>
      <c r="M1623" s="63"/>
      <c r="N1623" s="63"/>
      <c r="O1623" s="64"/>
      <c r="P1623" s="127"/>
      <c r="W1623" s="64"/>
      <c r="X1623" s="64"/>
    </row>
    <row r="1624" spans="1:24" s="59" customFormat="1" x14ac:dyDescent="0.25">
      <c r="A1624" s="77"/>
      <c r="D1624" s="60"/>
      <c r="E1624" s="60"/>
      <c r="F1624" s="60"/>
      <c r="G1624" s="60"/>
      <c r="H1624" s="62"/>
      <c r="I1624" s="62"/>
      <c r="J1624" s="62"/>
      <c r="K1624" s="62"/>
      <c r="M1624" s="63"/>
      <c r="N1624" s="63"/>
      <c r="O1624" s="64"/>
      <c r="P1624" s="127"/>
      <c r="W1624" s="64"/>
      <c r="X1624" s="64"/>
    </row>
    <row r="1625" spans="1:24" s="59" customFormat="1" x14ac:dyDescent="0.25">
      <c r="A1625" s="77"/>
      <c r="D1625" s="60"/>
      <c r="E1625" s="60"/>
      <c r="F1625" s="60"/>
      <c r="G1625" s="60"/>
      <c r="H1625" s="62"/>
      <c r="I1625" s="62"/>
      <c r="J1625" s="62"/>
      <c r="K1625" s="62"/>
      <c r="M1625" s="63"/>
      <c r="N1625" s="63"/>
      <c r="O1625" s="64"/>
      <c r="P1625" s="127"/>
      <c r="W1625" s="64"/>
      <c r="X1625" s="64"/>
    </row>
    <row r="1626" spans="1:24" s="59" customFormat="1" x14ac:dyDescent="0.25">
      <c r="A1626" s="77"/>
      <c r="D1626" s="60"/>
      <c r="E1626" s="60"/>
      <c r="F1626" s="60"/>
      <c r="G1626" s="60"/>
      <c r="H1626" s="62"/>
      <c r="I1626" s="62"/>
      <c r="J1626" s="62"/>
      <c r="K1626" s="62"/>
      <c r="M1626" s="63"/>
      <c r="N1626" s="63"/>
      <c r="O1626" s="64"/>
      <c r="P1626" s="127"/>
      <c r="W1626" s="64"/>
      <c r="X1626" s="64"/>
    </row>
    <row r="1627" spans="1:24" s="59" customFormat="1" x14ac:dyDescent="0.25">
      <c r="A1627" s="77"/>
      <c r="D1627" s="60"/>
      <c r="E1627" s="60"/>
      <c r="F1627" s="60"/>
      <c r="G1627" s="60"/>
      <c r="H1627" s="62"/>
      <c r="I1627" s="62"/>
      <c r="J1627" s="62"/>
      <c r="K1627" s="62"/>
      <c r="M1627" s="63"/>
      <c r="N1627" s="63"/>
      <c r="O1627" s="64"/>
      <c r="P1627" s="127"/>
      <c r="W1627" s="64"/>
      <c r="X1627" s="64"/>
    </row>
    <row r="1628" spans="1:24" s="59" customFormat="1" x14ac:dyDescent="0.25">
      <c r="A1628" s="77"/>
      <c r="D1628" s="60"/>
      <c r="E1628" s="60"/>
      <c r="F1628" s="60"/>
      <c r="G1628" s="60"/>
      <c r="H1628" s="62"/>
      <c r="I1628" s="62"/>
      <c r="J1628" s="62"/>
      <c r="K1628" s="62"/>
      <c r="M1628" s="63"/>
      <c r="N1628" s="63"/>
      <c r="O1628" s="64"/>
      <c r="P1628" s="127"/>
      <c r="W1628" s="64"/>
      <c r="X1628" s="64"/>
    </row>
    <row r="1629" spans="1:24" s="59" customFormat="1" x14ac:dyDescent="0.25">
      <c r="A1629" s="77"/>
      <c r="D1629" s="60"/>
      <c r="E1629" s="60"/>
      <c r="F1629" s="60"/>
      <c r="G1629" s="60"/>
      <c r="H1629" s="62"/>
      <c r="I1629" s="62"/>
      <c r="J1629" s="62"/>
      <c r="K1629" s="62"/>
      <c r="M1629" s="63"/>
      <c r="N1629" s="63"/>
      <c r="O1629" s="64"/>
      <c r="P1629" s="127"/>
      <c r="W1629" s="64"/>
      <c r="X1629" s="64"/>
    </row>
    <row r="1630" spans="1:24" s="59" customFormat="1" x14ac:dyDescent="0.25">
      <c r="A1630" s="77"/>
      <c r="D1630" s="60"/>
      <c r="E1630" s="60"/>
      <c r="F1630" s="60"/>
      <c r="G1630" s="60"/>
      <c r="H1630" s="62"/>
      <c r="I1630" s="62"/>
      <c r="J1630" s="62"/>
      <c r="K1630" s="62"/>
      <c r="M1630" s="63"/>
      <c r="N1630" s="63"/>
      <c r="O1630" s="64"/>
      <c r="P1630" s="127"/>
      <c r="W1630" s="64"/>
      <c r="X1630" s="64"/>
    </row>
    <row r="1631" spans="1:24" s="59" customFormat="1" x14ac:dyDescent="0.25">
      <c r="A1631" s="77"/>
      <c r="D1631" s="60"/>
      <c r="E1631" s="60"/>
      <c r="F1631" s="60"/>
      <c r="G1631" s="60"/>
      <c r="H1631" s="62"/>
      <c r="I1631" s="62"/>
      <c r="J1631" s="62"/>
      <c r="K1631" s="62"/>
      <c r="M1631" s="63"/>
      <c r="N1631" s="63"/>
      <c r="O1631" s="64"/>
      <c r="P1631" s="127"/>
      <c r="W1631" s="64"/>
      <c r="X1631" s="64"/>
    </row>
    <row r="1632" spans="1:24" s="59" customFormat="1" x14ac:dyDescent="0.25">
      <c r="A1632" s="77"/>
      <c r="D1632" s="60"/>
      <c r="E1632" s="60"/>
      <c r="F1632" s="60"/>
      <c r="G1632" s="60"/>
      <c r="H1632" s="62"/>
      <c r="I1632" s="62"/>
      <c r="J1632" s="62"/>
      <c r="K1632" s="62"/>
      <c r="M1632" s="63"/>
      <c r="N1632" s="63"/>
      <c r="O1632" s="64"/>
      <c r="P1632" s="127"/>
      <c r="W1632" s="64"/>
      <c r="X1632" s="64"/>
    </row>
    <row r="1633" spans="1:24" s="59" customFormat="1" x14ac:dyDescent="0.25">
      <c r="A1633" s="77"/>
      <c r="D1633" s="60"/>
      <c r="E1633" s="60"/>
      <c r="F1633" s="60"/>
      <c r="G1633" s="60"/>
      <c r="H1633" s="62"/>
      <c r="I1633" s="62"/>
      <c r="J1633" s="62"/>
      <c r="K1633" s="62"/>
      <c r="M1633" s="63"/>
      <c r="N1633" s="63"/>
      <c r="O1633" s="64"/>
      <c r="P1633" s="127"/>
      <c r="W1633" s="64"/>
      <c r="X1633" s="64"/>
    </row>
    <row r="1634" spans="1:24" s="59" customFormat="1" x14ac:dyDescent="0.25">
      <c r="A1634" s="77"/>
      <c r="D1634" s="60"/>
      <c r="E1634" s="60"/>
      <c r="F1634" s="60"/>
      <c r="G1634" s="60"/>
      <c r="H1634" s="62"/>
      <c r="I1634" s="62"/>
      <c r="J1634" s="62"/>
      <c r="K1634" s="62"/>
      <c r="M1634" s="63"/>
      <c r="N1634" s="63"/>
      <c r="O1634" s="64"/>
      <c r="P1634" s="127"/>
      <c r="W1634" s="64"/>
      <c r="X1634" s="64"/>
    </row>
    <row r="1635" spans="1:24" s="59" customFormat="1" x14ac:dyDescent="0.25">
      <c r="A1635" s="77"/>
      <c r="D1635" s="60"/>
      <c r="E1635" s="60"/>
      <c r="F1635" s="60"/>
      <c r="G1635" s="60"/>
      <c r="H1635" s="62"/>
      <c r="I1635" s="62"/>
      <c r="J1635" s="62"/>
      <c r="K1635" s="62"/>
      <c r="M1635" s="63"/>
      <c r="N1635" s="63"/>
      <c r="O1635" s="64"/>
      <c r="P1635" s="127"/>
      <c r="W1635" s="64"/>
      <c r="X1635" s="64"/>
    </row>
    <row r="1636" spans="1:24" s="59" customFormat="1" x14ac:dyDescent="0.25">
      <c r="A1636" s="77"/>
      <c r="D1636" s="60"/>
      <c r="E1636" s="60"/>
      <c r="F1636" s="60"/>
      <c r="G1636" s="60"/>
      <c r="H1636" s="62"/>
      <c r="I1636" s="62"/>
      <c r="J1636" s="62"/>
      <c r="K1636" s="62"/>
      <c r="M1636" s="63"/>
      <c r="N1636" s="63"/>
      <c r="O1636" s="64"/>
      <c r="P1636" s="127"/>
      <c r="W1636" s="64"/>
      <c r="X1636" s="64"/>
    </row>
    <row r="1637" spans="1:24" s="59" customFormat="1" x14ac:dyDescent="0.25">
      <c r="A1637" s="77"/>
      <c r="D1637" s="60"/>
      <c r="E1637" s="60"/>
      <c r="F1637" s="60"/>
      <c r="G1637" s="60"/>
      <c r="H1637" s="62"/>
      <c r="I1637" s="62"/>
      <c r="J1637" s="62"/>
      <c r="K1637" s="62"/>
      <c r="M1637" s="63"/>
      <c r="N1637" s="63"/>
      <c r="O1637" s="64"/>
      <c r="P1637" s="127"/>
      <c r="W1637" s="64"/>
      <c r="X1637" s="64"/>
    </row>
    <row r="1638" spans="1:24" s="59" customFormat="1" x14ac:dyDescent="0.25">
      <c r="A1638" s="77"/>
      <c r="D1638" s="60"/>
      <c r="E1638" s="60"/>
      <c r="F1638" s="60"/>
      <c r="G1638" s="60"/>
      <c r="H1638" s="62"/>
      <c r="I1638" s="62"/>
      <c r="J1638" s="62"/>
      <c r="K1638" s="62"/>
      <c r="M1638" s="63"/>
      <c r="N1638" s="63"/>
      <c r="O1638" s="64"/>
      <c r="P1638" s="127"/>
      <c r="W1638" s="64"/>
      <c r="X1638" s="64"/>
    </row>
    <row r="1639" spans="1:24" s="59" customFormat="1" x14ac:dyDescent="0.25">
      <c r="A1639" s="77"/>
      <c r="D1639" s="60"/>
      <c r="E1639" s="60"/>
      <c r="F1639" s="60"/>
      <c r="G1639" s="60"/>
      <c r="H1639" s="62"/>
      <c r="I1639" s="62"/>
      <c r="J1639" s="62"/>
      <c r="K1639" s="62"/>
      <c r="M1639" s="63"/>
      <c r="N1639" s="63"/>
      <c r="O1639" s="64"/>
      <c r="P1639" s="127"/>
      <c r="W1639" s="64"/>
      <c r="X1639" s="64"/>
    </row>
    <row r="1640" spans="1:24" s="59" customFormat="1" x14ac:dyDescent="0.25">
      <c r="A1640" s="77"/>
      <c r="D1640" s="60"/>
      <c r="E1640" s="60"/>
      <c r="F1640" s="60"/>
      <c r="G1640" s="60"/>
      <c r="H1640" s="62"/>
      <c r="I1640" s="62"/>
      <c r="J1640" s="62"/>
      <c r="K1640" s="62"/>
      <c r="M1640" s="63"/>
      <c r="N1640" s="63"/>
      <c r="O1640" s="64"/>
      <c r="P1640" s="127"/>
      <c r="W1640" s="64"/>
      <c r="X1640" s="64"/>
    </row>
    <row r="1641" spans="1:24" s="59" customFormat="1" x14ac:dyDescent="0.25">
      <c r="A1641" s="77"/>
      <c r="D1641" s="60"/>
      <c r="E1641" s="60"/>
      <c r="F1641" s="60"/>
      <c r="G1641" s="60"/>
      <c r="H1641" s="62"/>
      <c r="I1641" s="62"/>
      <c r="J1641" s="62"/>
      <c r="K1641" s="62"/>
      <c r="M1641" s="63"/>
      <c r="N1641" s="63"/>
      <c r="O1641" s="64"/>
      <c r="P1641" s="127"/>
      <c r="W1641" s="64"/>
      <c r="X1641" s="64"/>
    </row>
    <row r="1642" spans="1:24" s="59" customFormat="1" x14ac:dyDescent="0.25">
      <c r="A1642" s="77"/>
      <c r="D1642" s="60"/>
      <c r="E1642" s="60"/>
      <c r="F1642" s="60"/>
      <c r="G1642" s="60"/>
      <c r="H1642" s="62"/>
      <c r="I1642" s="62"/>
      <c r="J1642" s="62"/>
      <c r="K1642" s="62"/>
      <c r="M1642" s="63"/>
      <c r="N1642" s="63"/>
      <c r="O1642" s="64"/>
      <c r="P1642" s="127"/>
      <c r="W1642" s="64"/>
      <c r="X1642" s="64"/>
    </row>
    <row r="1643" spans="1:24" s="59" customFormat="1" x14ac:dyDescent="0.25">
      <c r="A1643" s="77"/>
      <c r="D1643" s="60"/>
      <c r="E1643" s="60"/>
      <c r="F1643" s="60"/>
      <c r="G1643" s="60"/>
      <c r="H1643" s="62"/>
      <c r="I1643" s="62"/>
      <c r="J1643" s="62"/>
      <c r="K1643" s="62"/>
      <c r="M1643" s="63"/>
      <c r="N1643" s="63"/>
      <c r="O1643" s="64"/>
      <c r="P1643" s="127"/>
      <c r="W1643" s="64"/>
      <c r="X1643" s="64"/>
    </row>
    <row r="1644" spans="1:24" s="59" customFormat="1" x14ac:dyDescent="0.25">
      <c r="A1644" s="77"/>
      <c r="D1644" s="60"/>
      <c r="E1644" s="60"/>
      <c r="F1644" s="60"/>
      <c r="G1644" s="60"/>
      <c r="H1644" s="62"/>
      <c r="I1644" s="62"/>
      <c r="J1644" s="62"/>
      <c r="K1644" s="62"/>
      <c r="M1644" s="63"/>
      <c r="N1644" s="63"/>
      <c r="O1644" s="64"/>
      <c r="P1644" s="127"/>
      <c r="W1644" s="64"/>
      <c r="X1644" s="64"/>
    </row>
    <row r="1645" spans="1:24" s="59" customFormat="1" x14ac:dyDescent="0.25">
      <c r="A1645" s="77"/>
      <c r="D1645" s="60"/>
      <c r="E1645" s="60"/>
      <c r="F1645" s="60"/>
      <c r="G1645" s="60"/>
      <c r="H1645" s="62"/>
      <c r="I1645" s="62"/>
      <c r="J1645" s="62"/>
      <c r="K1645" s="62"/>
      <c r="M1645" s="63"/>
      <c r="N1645" s="63"/>
      <c r="O1645" s="64"/>
      <c r="P1645" s="127"/>
      <c r="W1645" s="64"/>
      <c r="X1645" s="64"/>
    </row>
    <row r="1646" spans="1:24" s="59" customFormat="1" x14ac:dyDescent="0.25">
      <c r="A1646" s="77"/>
      <c r="D1646" s="60"/>
      <c r="E1646" s="60"/>
      <c r="F1646" s="60"/>
      <c r="G1646" s="60"/>
      <c r="H1646" s="62"/>
      <c r="I1646" s="62"/>
      <c r="J1646" s="62"/>
      <c r="K1646" s="62"/>
      <c r="M1646" s="63"/>
      <c r="N1646" s="63"/>
      <c r="O1646" s="64"/>
      <c r="P1646" s="127"/>
      <c r="W1646" s="64"/>
      <c r="X1646" s="64"/>
    </row>
    <row r="1647" spans="1:24" s="59" customFormat="1" x14ac:dyDescent="0.25">
      <c r="A1647" s="77"/>
      <c r="D1647" s="60"/>
      <c r="E1647" s="60"/>
      <c r="F1647" s="60"/>
      <c r="G1647" s="60"/>
      <c r="H1647" s="62"/>
      <c r="I1647" s="62"/>
      <c r="J1647" s="62"/>
      <c r="K1647" s="62"/>
      <c r="M1647" s="63"/>
      <c r="N1647" s="63"/>
      <c r="O1647" s="64"/>
      <c r="P1647" s="127"/>
      <c r="W1647" s="64"/>
      <c r="X1647" s="64"/>
    </row>
    <row r="1648" spans="1:24" s="59" customFormat="1" x14ac:dyDescent="0.25">
      <c r="A1648" s="77"/>
      <c r="D1648" s="60"/>
      <c r="E1648" s="60"/>
      <c r="F1648" s="60"/>
      <c r="G1648" s="60"/>
      <c r="H1648" s="62"/>
      <c r="I1648" s="62"/>
      <c r="J1648" s="62"/>
      <c r="K1648" s="62"/>
      <c r="M1648" s="63"/>
      <c r="N1648" s="63"/>
      <c r="O1648" s="64"/>
      <c r="P1648" s="127"/>
      <c r="W1648" s="64"/>
      <c r="X1648" s="64"/>
    </row>
    <row r="1649" spans="1:24" s="59" customFormat="1" x14ac:dyDescent="0.25">
      <c r="A1649" s="77"/>
      <c r="D1649" s="60"/>
      <c r="E1649" s="60"/>
      <c r="F1649" s="60"/>
      <c r="G1649" s="60"/>
      <c r="H1649" s="62"/>
      <c r="I1649" s="62"/>
      <c r="J1649" s="62"/>
      <c r="K1649" s="62"/>
      <c r="M1649" s="63"/>
      <c r="N1649" s="63"/>
      <c r="O1649" s="64"/>
      <c r="P1649" s="127"/>
      <c r="W1649" s="64"/>
      <c r="X1649" s="64"/>
    </row>
    <row r="1650" spans="1:24" s="59" customFormat="1" x14ac:dyDescent="0.25">
      <c r="A1650" s="77"/>
      <c r="D1650" s="60"/>
      <c r="E1650" s="60"/>
      <c r="F1650" s="60"/>
      <c r="G1650" s="60"/>
      <c r="H1650" s="62"/>
      <c r="I1650" s="62"/>
      <c r="J1650" s="62"/>
      <c r="K1650" s="62"/>
      <c r="M1650" s="63"/>
      <c r="N1650" s="63"/>
      <c r="O1650" s="64"/>
      <c r="P1650" s="127"/>
      <c r="W1650" s="64"/>
      <c r="X1650" s="64"/>
    </row>
    <row r="1651" spans="1:24" s="59" customFormat="1" x14ac:dyDescent="0.25">
      <c r="A1651" s="77"/>
      <c r="D1651" s="60"/>
      <c r="E1651" s="60"/>
      <c r="F1651" s="60"/>
      <c r="G1651" s="60"/>
      <c r="H1651" s="62"/>
      <c r="I1651" s="62"/>
      <c r="J1651" s="62"/>
      <c r="K1651" s="62"/>
      <c r="M1651" s="63"/>
      <c r="N1651" s="63"/>
      <c r="O1651" s="64"/>
      <c r="P1651" s="127"/>
      <c r="W1651" s="64"/>
      <c r="X1651" s="64"/>
    </row>
    <row r="1652" spans="1:24" s="59" customFormat="1" x14ac:dyDescent="0.25">
      <c r="A1652" s="77"/>
      <c r="D1652" s="60"/>
      <c r="E1652" s="60"/>
      <c r="F1652" s="60"/>
      <c r="G1652" s="60"/>
      <c r="H1652" s="62"/>
      <c r="I1652" s="62"/>
      <c r="J1652" s="62"/>
      <c r="K1652" s="62"/>
      <c r="M1652" s="63"/>
      <c r="N1652" s="63"/>
      <c r="O1652" s="64"/>
      <c r="P1652" s="127"/>
      <c r="W1652" s="64"/>
      <c r="X1652" s="64"/>
    </row>
    <row r="1653" spans="1:24" s="59" customFormat="1" x14ac:dyDescent="0.25">
      <c r="A1653" s="77"/>
      <c r="D1653" s="60"/>
      <c r="E1653" s="60"/>
      <c r="F1653" s="60"/>
      <c r="G1653" s="60"/>
      <c r="H1653" s="62"/>
      <c r="I1653" s="62"/>
      <c r="J1653" s="62"/>
      <c r="K1653" s="62"/>
      <c r="M1653" s="63"/>
      <c r="N1653" s="63"/>
      <c r="O1653" s="64"/>
      <c r="P1653" s="127"/>
      <c r="W1653" s="64"/>
      <c r="X1653" s="64"/>
    </row>
    <row r="1654" spans="1:24" s="59" customFormat="1" x14ac:dyDescent="0.25">
      <c r="A1654" s="77"/>
      <c r="D1654" s="60"/>
      <c r="E1654" s="60"/>
      <c r="F1654" s="60"/>
      <c r="G1654" s="60"/>
      <c r="H1654" s="62"/>
      <c r="I1654" s="62"/>
      <c r="J1654" s="62"/>
      <c r="K1654" s="62"/>
      <c r="M1654" s="63"/>
      <c r="N1654" s="63"/>
      <c r="O1654" s="64"/>
      <c r="P1654" s="127"/>
      <c r="W1654" s="64"/>
      <c r="X1654" s="64"/>
    </row>
    <row r="1655" spans="1:24" s="59" customFormat="1" x14ac:dyDescent="0.25">
      <c r="A1655" s="77"/>
      <c r="D1655" s="60"/>
      <c r="E1655" s="60"/>
      <c r="F1655" s="60"/>
      <c r="G1655" s="60"/>
      <c r="H1655" s="62"/>
      <c r="I1655" s="62"/>
      <c r="J1655" s="62"/>
      <c r="K1655" s="62"/>
      <c r="M1655" s="63"/>
      <c r="N1655" s="63"/>
      <c r="O1655" s="64"/>
      <c r="P1655" s="127"/>
      <c r="W1655" s="64"/>
      <c r="X1655" s="64"/>
    </row>
    <row r="1656" spans="1:24" s="59" customFormat="1" x14ac:dyDescent="0.25">
      <c r="A1656" s="77"/>
      <c r="D1656" s="60"/>
      <c r="E1656" s="60"/>
      <c r="F1656" s="60"/>
      <c r="G1656" s="60"/>
      <c r="H1656" s="62"/>
      <c r="I1656" s="62"/>
      <c r="J1656" s="62"/>
      <c r="K1656" s="62"/>
      <c r="M1656" s="63"/>
      <c r="N1656" s="63"/>
      <c r="O1656" s="64"/>
      <c r="P1656" s="127"/>
      <c r="W1656" s="64"/>
      <c r="X1656" s="64"/>
    </row>
    <row r="1657" spans="1:24" s="59" customFormat="1" x14ac:dyDescent="0.25">
      <c r="A1657" s="77"/>
      <c r="D1657" s="60"/>
      <c r="E1657" s="60"/>
      <c r="F1657" s="60"/>
      <c r="G1657" s="60"/>
      <c r="H1657" s="62"/>
      <c r="I1657" s="62"/>
      <c r="J1657" s="62"/>
      <c r="K1657" s="62"/>
      <c r="M1657" s="63"/>
      <c r="N1657" s="63"/>
      <c r="O1657" s="64"/>
      <c r="P1657" s="127"/>
      <c r="W1657" s="64"/>
      <c r="X1657" s="64"/>
    </row>
    <row r="1658" spans="1:24" s="59" customFormat="1" x14ac:dyDescent="0.25">
      <c r="A1658" s="77"/>
      <c r="D1658" s="60"/>
      <c r="E1658" s="60"/>
      <c r="F1658" s="60"/>
      <c r="G1658" s="60"/>
      <c r="H1658" s="62"/>
      <c r="I1658" s="62"/>
      <c r="J1658" s="62"/>
      <c r="K1658" s="62"/>
      <c r="M1658" s="63"/>
      <c r="N1658" s="63"/>
      <c r="O1658" s="64"/>
      <c r="P1658" s="127"/>
      <c r="W1658" s="64"/>
      <c r="X1658" s="64"/>
    </row>
    <row r="1659" spans="1:24" s="59" customFormat="1" x14ac:dyDescent="0.25">
      <c r="A1659" s="77"/>
      <c r="D1659" s="60"/>
      <c r="E1659" s="60"/>
      <c r="F1659" s="60"/>
      <c r="G1659" s="60"/>
      <c r="H1659" s="62"/>
      <c r="I1659" s="62"/>
      <c r="J1659" s="62"/>
      <c r="K1659" s="62"/>
      <c r="M1659" s="63"/>
      <c r="N1659" s="63"/>
      <c r="O1659" s="64"/>
      <c r="P1659" s="127"/>
      <c r="W1659" s="64"/>
      <c r="X1659" s="64"/>
    </row>
    <row r="1660" spans="1:24" s="59" customFormat="1" x14ac:dyDescent="0.25">
      <c r="A1660" s="77"/>
      <c r="D1660" s="60"/>
      <c r="E1660" s="60"/>
      <c r="F1660" s="60"/>
      <c r="G1660" s="60"/>
      <c r="H1660" s="62"/>
      <c r="I1660" s="62"/>
      <c r="J1660" s="62"/>
      <c r="K1660" s="62"/>
      <c r="M1660" s="63"/>
      <c r="N1660" s="63"/>
      <c r="O1660" s="64"/>
      <c r="P1660" s="127"/>
      <c r="W1660" s="64"/>
      <c r="X1660" s="64"/>
    </row>
    <row r="1661" spans="1:24" s="59" customFormat="1" x14ac:dyDescent="0.25">
      <c r="A1661" s="77"/>
      <c r="D1661" s="60"/>
      <c r="E1661" s="60"/>
      <c r="F1661" s="60"/>
      <c r="G1661" s="60"/>
      <c r="H1661" s="62"/>
      <c r="I1661" s="62"/>
      <c r="J1661" s="62"/>
      <c r="K1661" s="62"/>
      <c r="M1661" s="63"/>
      <c r="N1661" s="63"/>
      <c r="O1661" s="64"/>
      <c r="P1661" s="127"/>
      <c r="W1661" s="64"/>
      <c r="X1661" s="64"/>
    </row>
    <row r="1662" spans="1:24" s="59" customFormat="1" x14ac:dyDescent="0.25">
      <c r="A1662" s="77"/>
      <c r="D1662" s="60"/>
      <c r="E1662" s="60"/>
      <c r="F1662" s="60"/>
      <c r="G1662" s="60"/>
      <c r="H1662" s="62"/>
      <c r="I1662" s="62"/>
      <c r="J1662" s="62"/>
      <c r="K1662" s="62"/>
      <c r="M1662" s="63"/>
      <c r="N1662" s="63"/>
      <c r="O1662" s="64"/>
      <c r="P1662" s="127"/>
      <c r="W1662" s="64"/>
      <c r="X1662" s="64"/>
    </row>
    <row r="1663" spans="1:24" s="59" customFormat="1" x14ac:dyDescent="0.25">
      <c r="A1663" s="77"/>
      <c r="D1663" s="60"/>
      <c r="E1663" s="60"/>
      <c r="F1663" s="60"/>
      <c r="G1663" s="60"/>
      <c r="H1663" s="62"/>
      <c r="I1663" s="62"/>
      <c r="J1663" s="62"/>
      <c r="K1663" s="62"/>
      <c r="M1663" s="63"/>
      <c r="N1663" s="63"/>
      <c r="O1663" s="64"/>
      <c r="P1663" s="127"/>
      <c r="W1663" s="64"/>
      <c r="X1663" s="64"/>
    </row>
    <row r="1664" spans="1:24" s="59" customFormat="1" x14ac:dyDescent="0.25">
      <c r="A1664" s="77"/>
      <c r="D1664" s="60"/>
      <c r="E1664" s="60"/>
      <c r="F1664" s="60"/>
      <c r="G1664" s="60"/>
      <c r="H1664" s="62"/>
      <c r="I1664" s="62"/>
      <c r="J1664" s="62"/>
      <c r="K1664" s="62"/>
      <c r="M1664" s="63"/>
      <c r="N1664" s="63"/>
      <c r="O1664" s="64"/>
      <c r="P1664" s="127"/>
      <c r="W1664" s="64"/>
      <c r="X1664" s="64"/>
    </row>
    <row r="1665" spans="1:24" s="59" customFormat="1" x14ac:dyDescent="0.25">
      <c r="A1665" s="77"/>
      <c r="D1665" s="60"/>
      <c r="E1665" s="60"/>
      <c r="F1665" s="60"/>
      <c r="G1665" s="60"/>
      <c r="H1665" s="62"/>
      <c r="I1665" s="62"/>
      <c r="J1665" s="62"/>
      <c r="K1665" s="62"/>
      <c r="M1665" s="63"/>
      <c r="N1665" s="63"/>
      <c r="O1665" s="64"/>
      <c r="P1665" s="127"/>
      <c r="W1665" s="64"/>
      <c r="X1665" s="64"/>
    </row>
    <row r="1666" spans="1:24" s="59" customFormat="1" x14ac:dyDescent="0.25">
      <c r="A1666" s="77"/>
      <c r="D1666" s="60"/>
      <c r="E1666" s="60"/>
      <c r="F1666" s="60"/>
      <c r="G1666" s="60"/>
      <c r="H1666" s="62"/>
      <c r="I1666" s="62"/>
      <c r="J1666" s="62"/>
      <c r="K1666" s="62"/>
      <c r="M1666" s="63"/>
      <c r="N1666" s="63"/>
      <c r="O1666" s="64"/>
      <c r="P1666" s="127"/>
      <c r="W1666" s="64"/>
      <c r="X1666" s="64"/>
    </row>
    <row r="1667" spans="1:24" s="59" customFormat="1" x14ac:dyDescent="0.25">
      <c r="A1667" s="77"/>
      <c r="D1667" s="60"/>
      <c r="E1667" s="60"/>
      <c r="F1667" s="60"/>
      <c r="G1667" s="60"/>
      <c r="H1667" s="62"/>
      <c r="I1667" s="62"/>
      <c r="J1667" s="62"/>
      <c r="K1667" s="62"/>
      <c r="M1667" s="63"/>
      <c r="N1667" s="63"/>
      <c r="O1667" s="64"/>
      <c r="P1667" s="127"/>
      <c r="W1667" s="64"/>
      <c r="X1667" s="64"/>
    </row>
    <row r="1668" spans="1:24" s="59" customFormat="1" x14ac:dyDescent="0.25">
      <c r="A1668" s="77"/>
      <c r="D1668" s="60"/>
      <c r="E1668" s="60"/>
      <c r="F1668" s="60"/>
      <c r="G1668" s="60"/>
      <c r="H1668" s="62"/>
      <c r="I1668" s="62"/>
      <c r="J1668" s="62"/>
      <c r="K1668" s="62"/>
      <c r="M1668" s="63"/>
      <c r="N1668" s="63"/>
      <c r="O1668" s="64"/>
      <c r="P1668" s="127"/>
      <c r="W1668" s="64"/>
      <c r="X1668" s="64"/>
    </row>
    <row r="1669" spans="1:24" s="59" customFormat="1" x14ac:dyDescent="0.25">
      <c r="A1669" s="77"/>
      <c r="D1669" s="60"/>
      <c r="E1669" s="60"/>
      <c r="F1669" s="60"/>
      <c r="G1669" s="60"/>
      <c r="H1669" s="62"/>
      <c r="I1669" s="62"/>
      <c r="J1669" s="62"/>
      <c r="K1669" s="62"/>
      <c r="M1669" s="63"/>
      <c r="N1669" s="63"/>
      <c r="O1669" s="64"/>
      <c r="P1669" s="127"/>
      <c r="W1669" s="64"/>
      <c r="X1669" s="64"/>
    </row>
    <row r="1670" spans="1:24" s="59" customFormat="1" x14ac:dyDescent="0.25">
      <c r="A1670" s="77"/>
      <c r="D1670" s="60"/>
      <c r="E1670" s="60"/>
      <c r="F1670" s="60"/>
      <c r="G1670" s="60"/>
      <c r="H1670" s="62"/>
      <c r="I1670" s="62"/>
      <c r="J1670" s="62"/>
      <c r="K1670" s="62"/>
      <c r="M1670" s="63"/>
      <c r="N1670" s="63"/>
      <c r="O1670" s="64"/>
      <c r="P1670" s="127"/>
      <c r="W1670" s="64"/>
      <c r="X1670" s="64"/>
    </row>
    <row r="1671" spans="1:24" s="59" customFormat="1" x14ac:dyDescent="0.25">
      <c r="A1671" s="77"/>
      <c r="D1671" s="60"/>
      <c r="E1671" s="60"/>
      <c r="F1671" s="60"/>
      <c r="G1671" s="60"/>
      <c r="H1671" s="62"/>
      <c r="I1671" s="62"/>
      <c r="J1671" s="62"/>
      <c r="K1671" s="62"/>
      <c r="M1671" s="63"/>
      <c r="N1671" s="63"/>
      <c r="O1671" s="64"/>
      <c r="P1671" s="127"/>
      <c r="W1671" s="64"/>
      <c r="X1671" s="64"/>
    </row>
    <row r="1672" spans="1:24" s="59" customFormat="1" x14ac:dyDescent="0.25">
      <c r="A1672" s="77"/>
      <c r="D1672" s="60"/>
      <c r="E1672" s="60"/>
      <c r="F1672" s="60"/>
      <c r="G1672" s="60"/>
      <c r="H1672" s="62"/>
      <c r="I1672" s="62"/>
      <c r="J1672" s="62"/>
      <c r="K1672" s="62"/>
      <c r="M1672" s="63"/>
      <c r="N1672" s="63"/>
      <c r="O1672" s="64"/>
      <c r="P1672" s="127"/>
      <c r="W1672" s="64"/>
      <c r="X1672" s="64"/>
    </row>
    <row r="1673" spans="1:24" s="59" customFormat="1" x14ac:dyDescent="0.25">
      <c r="A1673" s="77"/>
      <c r="D1673" s="60"/>
      <c r="E1673" s="60"/>
      <c r="F1673" s="60"/>
      <c r="G1673" s="60"/>
      <c r="H1673" s="62"/>
      <c r="I1673" s="62"/>
      <c r="J1673" s="62"/>
      <c r="K1673" s="62"/>
      <c r="M1673" s="63"/>
      <c r="N1673" s="63"/>
      <c r="O1673" s="64"/>
      <c r="P1673" s="127"/>
      <c r="W1673" s="64"/>
      <c r="X1673" s="64"/>
    </row>
    <row r="1674" spans="1:24" s="59" customFormat="1" x14ac:dyDescent="0.25">
      <c r="A1674" s="77"/>
      <c r="D1674" s="60"/>
      <c r="E1674" s="60"/>
      <c r="F1674" s="60"/>
      <c r="G1674" s="60"/>
      <c r="H1674" s="62"/>
      <c r="I1674" s="62"/>
      <c r="J1674" s="62"/>
      <c r="K1674" s="62"/>
      <c r="M1674" s="63"/>
      <c r="N1674" s="63"/>
      <c r="O1674" s="64"/>
      <c r="P1674" s="127"/>
      <c r="W1674" s="64"/>
      <c r="X1674" s="64"/>
    </row>
    <row r="1675" spans="1:24" s="59" customFormat="1" x14ac:dyDescent="0.25">
      <c r="A1675" s="77"/>
      <c r="D1675" s="60"/>
      <c r="E1675" s="60"/>
      <c r="F1675" s="60"/>
      <c r="G1675" s="60"/>
      <c r="H1675" s="62"/>
      <c r="I1675" s="62"/>
      <c r="J1675" s="62"/>
      <c r="K1675" s="62"/>
      <c r="M1675" s="63"/>
      <c r="N1675" s="63"/>
      <c r="O1675" s="64"/>
      <c r="P1675" s="127"/>
      <c r="W1675" s="64"/>
      <c r="X1675" s="64"/>
    </row>
    <row r="1676" spans="1:24" s="59" customFormat="1" x14ac:dyDescent="0.25">
      <c r="A1676" s="77"/>
      <c r="D1676" s="60"/>
      <c r="E1676" s="60"/>
      <c r="F1676" s="60"/>
      <c r="G1676" s="60"/>
      <c r="H1676" s="62"/>
      <c r="I1676" s="62"/>
      <c r="J1676" s="62"/>
      <c r="K1676" s="62"/>
      <c r="M1676" s="63"/>
      <c r="N1676" s="63"/>
      <c r="O1676" s="64"/>
      <c r="P1676" s="127"/>
      <c r="W1676" s="64"/>
      <c r="X1676" s="64"/>
    </row>
    <row r="1677" spans="1:24" s="59" customFormat="1" x14ac:dyDescent="0.25">
      <c r="A1677" s="77"/>
      <c r="D1677" s="60"/>
      <c r="E1677" s="60"/>
      <c r="F1677" s="60"/>
      <c r="G1677" s="60"/>
      <c r="H1677" s="62"/>
      <c r="I1677" s="62"/>
      <c r="J1677" s="62"/>
      <c r="K1677" s="62"/>
      <c r="M1677" s="63"/>
      <c r="N1677" s="63"/>
      <c r="O1677" s="64"/>
      <c r="P1677" s="127"/>
      <c r="W1677" s="64"/>
      <c r="X1677" s="64"/>
    </row>
    <row r="1678" spans="1:24" s="59" customFormat="1" x14ac:dyDescent="0.25">
      <c r="A1678" s="77"/>
      <c r="D1678" s="60"/>
      <c r="E1678" s="60"/>
      <c r="F1678" s="60"/>
      <c r="G1678" s="60"/>
      <c r="H1678" s="62"/>
      <c r="I1678" s="62"/>
      <c r="J1678" s="62"/>
      <c r="K1678" s="62"/>
      <c r="M1678" s="63"/>
      <c r="N1678" s="63"/>
      <c r="O1678" s="64"/>
      <c r="P1678" s="127"/>
      <c r="W1678" s="64"/>
      <c r="X1678" s="64"/>
    </row>
    <row r="1679" spans="1:24" s="59" customFormat="1" x14ac:dyDescent="0.25">
      <c r="A1679" s="77"/>
      <c r="D1679" s="60"/>
      <c r="E1679" s="60"/>
      <c r="F1679" s="60"/>
      <c r="G1679" s="60"/>
      <c r="H1679" s="62"/>
      <c r="I1679" s="62"/>
      <c r="J1679" s="62"/>
      <c r="K1679" s="62"/>
      <c r="M1679" s="63"/>
      <c r="N1679" s="63"/>
      <c r="O1679" s="64"/>
      <c r="P1679" s="127"/>
      <c r="W1679" s="64"/>
      <c r="X1679" s="64"/>
    </row>
    <row r="1680" spans="1:24" s="59" customFormat="1" x14ac:dyDescent="0.25">
      <c r="A1680" s="77"/>
      <c r="D1680" s="60"/>
      <c r="E1680" s="60"/>
      <c r="F1680" s="60"/>
      <c r="G1680" s="60"/>
      <c r="H1680" s="62"/>
      <c r="I1680" s="62"/>
      <c r="J1680" s="62"/>
      <c r="K1680" s="62"/>
      <c r="M1680" s="63"/>
      <c r="N1680" s="63"/>
      <c r="O1680" s="64"/>
      <c r="P1680" s="127"/>
      <c r="W1680" s="64"/>
      <c r="X1680" s="64"/>
    </row>
    <row r="1681" spans="1:24" s="59" customFormat="1" x14ac:dyDescent="0.25">
      <c r="A1681" s="77"/>
      <c r="D1681" s="60"/>
      <c r="E1681" s="60"/>
      <c r="F1681" s="60"/>
      <c r="G1681" s="60"/>
      <c r="H1681" s="62"/>
      <c r="I1681" s="62"/>
      <c r="J1681" s="62"/>
      <c r="K1681" s="62"/>
      <c r="M1681" s="63"/>
      <c r="N1681" s="63"/>
      <c r="O1681" s="64"/>
      <c r="P1681" s="127"/>
      <c r="W1681" s="64"/>
      <c r="X1681" s="64"/>
    </row>
    <row r="1682" spans="1:24" s="59" customFormat="1" x14ac:dyDescent="0.25">
      <c r="A1682" s="77"/>
      <c r="D1682" s="60"/>
      <c r="E1682" s="60"/>
      <c r="F1682" s="60"/>
      <c r="G1682" s="60"/>
      <c r="H1682" s="62"/>
      <c r="I1682" s="62"/>
      <c r="J1682" s="62"/>
      <c r="K1682" s="62"/>
      <c r="M1682" s="63"/>
      <c r="N1682" s="63"/>
      <c r="O1682" s="64"/>
      <c r="P1682" s="127"/>
      <c r="W1682" s="64"/>
      <c r="X1682" s="64"/>
    </row>
    <row r="1683" spans="1:24" s="59" customFormat="1" x14ac:dyDescent="0.25">
      <c r="A1683" s="77"/>
      <c r="D1683" s="60"/>
      <c r="E1683" s="60"/>
      <c r="F1683" s="60"/>
      <c r="G1683" s="60"/>
      <c r="H1683" s="62"/>
      <c r="I1683" s="62"/>
      <c r="J1683" s="62"/>
      <c r="K1683" s="62"/>
      <c r="M1683" s="63"/>
      <c r="N1683" s="63"/>
      <c r="O1683" s="64"/>
      <c r="P1683" s="127"/>
      <c r="W1683" s="64"/>
      <c r="X1683" s="64"/>
    </row>
    <row r="1684" spans="1:24" s="59" customFormat="1" x14ac:dyDescent="0.25">
      <c r="A1684" s="77"/>
      <c r="D1684" s="60"/>
      <c r="E1684" s="60"/>
      <c r="F1684" s="60"/>
      <c r="G1684" s="60"/>
      <c r="H1684" s="62"/>
      <c r="I1684" s="62"/>
      <c r="J1684" s="62"/>
      <c r="K1684" s="62"/>
      <c r="M1684" s="63"/>
      <c r="N1684" s="63"/>
      <c r="O1684" s="64"/>
      <c r="P1684" s="127"/>
      <c r="W1684" s="64"/>
      <c r="X1684" s="64"/>
    </row>
    <row r="1685" spans="1:24" s="59" customFormat="1" x14ac:dyDescent="0.25">
      <c r="A1685" s="77"/>
      <c r="D1685" s="60"/>
      <c r="E1685" s="60"/>
      <c r="F1685" s="60"/>
      <c r="G1685" s="60"/>
      <c r="H1685" s="62"/>
      <c r="I1685" s="62"/>
      <c r="J1685" s="62"/>
      <c r="K1685" s="62"/>
      <c r="M1685" s="63"/>
      <c r="N1685" s="63"/>
      <c r="O1685" s="64"/>
      <c r="P1685" s="127"/>
      <c r="W1685" s="64"/>
      <c r="X1685" s="64"/>
    </row>
    <row r="1686" spans="1:24" s="59" customFormat="1" x14ac:dyDescent="0.25">
      <c r="A1686" s="77"/>
      <c r="D1686" s="60"/>
      <c r="E1686" s="60"/>
      <c r="F1686" s="60"/>
      <c r="G1686" s="60"/>
      <c r="H1686" s="62"/>
      <c r="I1686" s="62"/>
      <c r="J1686" s="62"/>
      <c r="K1686" s="62"/>
      <c r="M1686" s="63"/>
      <c r="N1686" s="63"/>
      <c r="O1686" s="64"/>
      <c r="P1686" s="127"/>
      <c r="W1686" s="64"/>
      <c r="X1686" s="64"/>
    </row>
    <row r="1687" spans="1:24" s="59" customFormat="1" x14ac:dyDescent="0.25">
      <c r="A1687" s="77"/>
      <c r="D1687" s="60"/>
      <c r="E1687" s="60"/>
      <c r="F1687" s="60"/>
      <c r="G1687" s="60"/>
      <c r="H1687" s="62"/>
      <c r="I1687" s="62"/>
      <c r="J1687" s="62"/>
      <c r="K1687" s="62"/>
      <c r="M1687" s="63"/>
      <c r="N1687" s="63"/>
      <c r="O1687" s="64"/>
      <c r="P1687" s="127"/>
      <c r="W1687" s="64"/>
      <c r="X1687" s="64"/>
    </row>
    <row r="1688" spans="1:24" s="59" customFormat="1" x14ac:dyDescent="0.25">
      <c r="A1688" s="77"/>
      <c r="D1688" s="60"/>
      <c r="E1688" s="60"/>
      <c r="F1688" s="60"/>
      <c r="G1688" s="60"/>
      <c r="H1688" s="62"/>
      <c r="I1688" s="62"/>
      <c r="J1688" s="62"/>
      <c r="K1688" s="62"/>
      <c r="M1688" s="63"/>
      <c r="N1688" s="63"/>
      <c r="O1688" s="64"/>
      <c r="P1688" s="127"/>
      <c r="W1688" s="64"/>
      <c r="X1688" s="64"/>
    </row>
    <row r="1689" spans="1:24" s="59" customFormat="1" x14ac:dyDescent="0.25">
      <c r="A1689" s="77"/>
      <c r="D1689" s="60"/>
      <c r="E1689" s="60"/>
      <c r="F1689" s="60"/>
      <c r="G1689" s="60"/>
      <c r="H1689" s="62"/>
      <c r="I1689" s="62"/>
      <c r="J1689" s="62"/>
      <c r="K1689" s="62"/>
      <c r="M1689" s="63"/>
      <c r="N1689" s="63"/>
      <c r="O1689" s="64"/>
      <c r="P1689" s="127"/>
      <c r="W1689" s="64"/>
      <c r="X1689" s="64"/>
    </row>
    <row r="1690" spans="1:24" s="59" customFormat="1" x14ac:dyDescent="0.25">
      <c r="A1690" s="77"/>
      <c r="D1690" s="60"/>
      <c r="E1690" s="60"/>
      <c r="F1690" s="60"/>
      <c r="G1690" s="60"/>
      <c r="H1690" s="62"/>
      <c r="I1690" s="62"/>
      <c r="J1690" s="62"/>
      <c r="K1690" s="62"/>
      <c r="M1690" s="63"/>
      <c r="N1690" s="63"/>
      <c r="O1690" s="64"/>
      <c r="P1690" s="127"/>
      <c r="W1690" s="64"/>
      <c r="X1690" s="64"/>
    </row>
    <row r="1691" spans="1:24" s="59" customFormat="1" x14ac:dyDescent="0.25">
      <c r="A1691" s="77"/>
      <c r="D1691" s="60"/>
      <c r="E1691" s="60"/>
      <c r="F1691" s="60"/>
      <c r="G1691" s="60"/>
      <c r="H1691" s="62"/>
      <c r="I1691" s="62"/>
      <c r="J1691" s="62"/>
      <c r="K1691" s="62"/>
      <c r="M1691" s="63"/>
      <c r="N1691" s="63"/>
      <c r="O1691" s="64"/>
      <c r="P1691" s="127"/>
      <c r="W1691" s="64"/>
      <c r="X1691" s="64"/>
    </row>
    <row r="1692" spans="1:24" s="59" customFormat="1" x14ac:dyDescent="0.25">
      <c r="A1692" s="77"/>
      <c r="D1692" s="60"/>
      <c r="E1692" s="60"/>
      <c r="F1692" s="60"/>
      <c r="G1692" s="60"/>
      <c r="H1692" s="62"/>
      <c r="I1692" s="62"/>
      <c r="J1692" s="62"/>
      <c r="K1692" s="62"/>
      <c r="M1692" s="63"/>
      <c r="N1692" s="63"/>
      <c r="O1692" s="64"/>
      <c r="P1692" s="127"/>
      <c r="W1692" s="64"/>
      <c r="X1692" s="64"/>
    </row>
    <row r="1693" spans="1:24" s="59" customFormat="1" x14ac:dyDescent="0.25">
      <c r="A1693" s="77"/>
      <c r="D1693" s="60"/>
      <c r="E1693" s="60"/>
      <c r="F1693" s="60"/>
      <c r="G1693" s="60"/>
      <c r="H1693" s="62"/>
      <c r="I1693" s="62"/>
      <c r="J1693" s="62"/>
      <c r="K1693" s="62"/>
      <c r="M1693" s="63"/>
      <c r="N1693" s="63"/>
      <c r="O1693" s="64"/>
      <c r="P1693" s="127"/>
      <c r="W1693" s="64"/>
      <c r="X1693" s="64"/>
    </row>
    <row r="1694" spans="1:24" s="59" customFormat="1" x14ac:dyDescent="0.25">
      <c r="A1694" s="77"/>
      <c r="D1694" s="60"/>
      <c r="E1694" s="60"/>
      <c r="F1694" s="60"/>
      <c r="G1694" s="60"/>
      <c r="H1694" s="62"/>
      <c r="I1694" s="62"/>
      <c r="J1694" s="62"/>
      <c r="K1694" s="62"/>
      <c r="M1694" s="63"/>
      <c r="N1694" s="63"/>
      <c r="O1694" s="64"/>
      <c r="P1694" s="127"/>
      <c r="W1694" s="64"/>
      <c r="X1694" s="64"/>
    </row>
    <row r="1695" spans="1:24" s="59" customFormat="1" x14ac:dyDescent="0.25">
      <c r="A1695" s="77"/>
      <c r="D1695" s="60"/>
      <c r="E1695" s="60"/>
      <c r="F1695" s="60"/>
      <c r="G1695" s="60"/>
      <c r="H1695" s="62"/>
      <c r="I1695" s="62"/>
      <c r="J1695" s="62"/>
      <c r="K1695" s="62"/>
      <c r="M1695" s="63"/>
      <c r="N1695" s="63"/>
      <c r="O1695" s="64"/>
      <c r="P1695" s="127"/>
      <c r="W1695" s="64"/>
      <c r="X1695" s="64"/>
    </row>
    <row r="1696" spans="1:24" s="59" customFormat="1" x14ac:dyDescent="0.25">
      <c r="A1696" s="77"/>
      <c r="D1696" s="60"/>
      <c r="E1696" s="60"/>
      <c r="F1696" s="60"/>
      <c r="G1696" s="60"/>
      <c r="H1696" s="62"/>
      <c r="I1696" s="62"/>
      <c r="J1696" s="62"/>
      <c r="K1696" s="62"/>
      <c r="M1696" s="63"/>
      <c r="N1696" s="63"/>
      <c r="O1696" s="64"/>
      <c r="P1696" s="127"/>
      <c r="W1696" s="64"/>
      <c r="X1696" s="64"/>
    </row>
    <row r="1697" spans="1:24" s="59" customFormat="1" x14ac:dyDescent="0.25">
      <c r="A1697" s="77"/>
      <c r="D1697" s="60"/>
      <c r="E1697" s="60"/>
      <c r="F1697" s="60"/>
      <c r="G1697" s="60"/>
      <c r="H1697" s="62"/>
      <c r="I1697" s="62"/>
      <c r="J1697" s="62"/>
      <c r="K1697" s="62"/>
      <c r="M1697" s="63"/>
      <c r="N1697" s="63"/>
      <c r="O1697" s="64"/>
      <c r="P1697" s="127"/>
      <c r="W1697" s="64"/>
      <c r="X1697" s="64"/>
    </row>
    <row r="1698" spans="1:24" s="59" customFormat="1" x14ac:dyDescent="0.25">
      <c r="A1698" s="77"/>
      <c r="D1698" s="60"/>
      <c r="E1698" s="60"/>
      <c r="F1698" s="60"/>
      <c r="G1698" s="60"/>
      <c r="H1698" s="62"/>
      <c r="I1698" s="62"/>
      <c r="J1698" s="62"/>
      <c r="K1698" s="62"/>
      <c r="M1698" s="63"/>
      <c r="N1698" s="63"/>
      <c r="O1698" s="64"/>
      <c r="P1698" s="127"/>
      <c r="W1698" s="64"/>
      <c r="X1698" s="64"/>
    </row>
    <row r="1699" spans="1:24" s="59" customFormat="1" x14ac:dyDescent="0.25">
      <c r="A1699" s="77"/>
      <c r="D1699" s="60"/>
      <c r="E1699" s="60"/>
      <c r="F1699" s="60"/>
      <c r="G1699" s="60"/>
      <c r="H1699" s="62"/>
      <c r="I1699" s="62"/>
      <c r="J1699" s="62"/>
      <c r="K1699" s="62"/>
      <c r="M1699" s="63"/>
      <c r="N1699" s="63"/>
      <c r="O1699" s="64"/>
      <c r="P1699" s="127"/>
      <c r="W1699" s="64"/>
      <c r="X1699" s="64"/>
    </row>
    <row r="1700" spans="1:24" s="59" customFormat="1" x14ac:dyDescent="0.25">
      <c r="A1700" s="77"/>
      <c r="D1700" s="60"/>
      <c r="E1700" s="60"/>
      <c r="F1700" s="60"/>
      <c r="G1700" s="60"/>
      <c r="H1700" s="62"/>
      <c r="I1700" s="62"/>
      <c r="J1700" s="62"/>
      <c r="K1700" s="62"/>
      <c r="M1700" s="63"/>
      <c r="N1700" s="63"/>
      <c r="O1700" s="64"/>
      <c r="P1700" s="127"/>
      <c r="W1700" s="64"/>
      <c r="X1700" s="64"/>
    </row>
    <row r="1701" spans="1:24" s="59" customFormat="1" x14ac:dyDescent="0.25">
      <c r="A1701" s="77"/>
      <c r="D1701" s="60"/>
      <c r="E1701" s="60"/>
      <c r="F1701" s="60"/>
      <c r="G1701" s="60"/>
      <c r="H1701" s="62"/>
      <c r="I1701" s="62"/>
      <c r="J1701" s="62"/>
      <c r="K1701" s="62"/>
      <c r="M1701" s="63"/>
      <c r="N1701" s="63"/>
      <c r="O1701" s="64"/>
      <c r="P1701" s="127"/>
      <c r="W1701" s="64"/>
      <c r="X1701" s="64"/>
    </row>
    <row r="1702" spans="1:24" s="59" customFormat="1" x14ac:dyDescent="0.25">
      <c r="A1702" s="77"/>
      <c r="D1702" s="60"/>
      <c r="E1702" s="60"/>
      <c r="F1702" s="60"/>
      <c r="G1702" s="60"/>
      <c r="H1702" s="62"/>
      <c r="I1702" s="62"/>
      <c r="J1702" s="62"/>
      <c r="K1702" s="62"/>
      <c r="M1702" s="63"/>
      <c r="N1702" s="63"/>
      <c r="O1702" s="64"/>
      <c r="P1702" s="127"/>
      <c r="W1702" s="64"/>
      <c r="X1702" s="64"/>
    </row>
    <row r="1703" spans="1:24" s="59" customFormat="1" x14ac:dyDescent="0.25">
      <c r="A1703" s="77"/>
      <c r="D1703" s="60"/>
      <c r="E1703" s="60"/>
      <c r="F1703" s="60"/>
      <c r="G1703" s="60"/>
      <c r="H1703" s="62"/>
      <c r="I1703" s="62"/>
      <c r="J1703" s="62"/>
      <c r="K1703" s="62"/>
      <c r="M1703" s="63"/>
      <c r="N1703" s="63"/>
      <c r="O1703" s="64"/>
      <c r="P1703" s="127"/>
      <c r="W1703" s="64"/>
      <c r="X1703" s="64"/>
    </row>
    <row r="1704" spans="1:24" s="59" customFormat="1" x14ac:dyDescent="0.25">
      <c r="A1704" s="77"/>
      <c r="D1704" s="60"/>
      <c r="E1704" s="60"/>
      <c r="F1704" s="60"/>
      <c r="G1704" s="60"/>
      <c r="H1704" s="62"/>
      <c r="I1704" s="62"/>
      <c r="J1704" s="62"/>
      <c r="K1704" s="62"/>
      <c r="M1704" s="63"/>
      <c r="N1704" s="63"/>
      <c r="O1704" s="64"/>
      <c r="P1704" s="127"/>
      <c r="W1704" s="64"/>
      <c r="X1704" s="64"/>
    </row>
    <row r="1705" spans="1:24" s="59" customFormat="1" x14ac:dyDescent="0.25">
      <c r="A1705" s="77"/>
      <c r="D1705" s="60"/>
      <c r="E1705" s="60"/>
      <c r="F1705" s="60"/>
      <c r="G1705" s="60"/>
      <c r="H1705" s="62"/>
      <c r="I1705" s="62"/>
      <c r="J1705" s="62"/>
      <c r="K1705" s="62"/>
      <c r="M1705" s="63"/>
      <c r="N1705" s="63"/>
      <c r="O1705" s="64"/>
      <c r="P1705" s="127"/>
      <c r="W1705" s="64"/>
      <c r="X1705" s="64"/>
    </row>
    <row r="1706" spans="1:24" s="59" customFormat="1" x14ac:dyDescent="0.25">
      <c r="A1706" s="77"/>
      <c r="D1706" s="60"/>
      <c r="E1706" s="60"/>
      <c r="F1706" s="60"/>
      <c r="G1706" s="60"/>
      <c r="H1706" s="62"/>
      <c r="I1706" s="62"/>
      <c r="J1706" s="62"/>
      <c r="K1706" s="62"/>
      <c r="M1706" s="63"/>
      <c r="N1706" s="63"/>
      <c r="O1706" s="64"/>
      <c r="P1706" s="127"/>
      <c r="W1706" s="64"/>
      <c r="X1706" s="64"/>
    </row>
    <row r="1707" spans="1:24" s="59" customFormat="1" x14ac:dyDescent="0.25">
      <c r="A1707" s="77"/>
      <c r="D1707" s="60"/>
      <c r="E1707" s="60"/>
      <c r="F1707" s="60"/>
      <c r="G1707" s="60"/>
      <c r="H1707" s="62"/>
      <c r="I1707" s="62"/>
      <c r="J1707" s="62"/>
      <c r="K1707" s="62"/>
      <c r="M1707" s="63"/>
      <c r="N1707" s="63"/>
      <c r="O1707" s="64"/>
      <c r="P1707" s="127"/>
      <c r="W1707" s="64"/>
      <c r="X1707" s="64"/>
    </row>
    <row r="1708" spans="1:24" s="59" customFormat="1" x14ac:dyDescent="0.25">
      <c r="A1708" s="77"/>
      <c r="D1708" s="60"/>
      <c r="E1708" s="60"/>
      <c r="F1708" s="60"/>
      <c r="G1708" s="60"/>
      <c r="H1708" s="62"/>
      <c r="I1708" s="62"/>
      <c r="J1708" s="62"/>
      <c r="K1708" s="62"/>
      <c r="M1708" s="63"/>
      <c r="N1708" s="63"/>
      <c r="O1708" s="64"/>
      <c r="P1708" s="127"/>
      <c r="W1708" s="64"/>
      <c r="X1708" s="64"/>
    </row>
    <row r="1709" spans="1:24" s="59" customFormat="1" x14ac:dyDescent="0.25">
      <c r="A1709" s="77"/>
      <c r="D1709" s="60"/>
      <c r="E1709" s="60"/>
      <c r="F1709" s="60"/>
      <c r="G1709" s="60"/>
      <c r="H1709" s="62"/>
      <c r="I1709" s="62"/>
      <c r="J1709" s="62"/>
      <c r="K1709" s="62"/>
      <c r="M1709" s="63"/>
      <c r="N1709" s="63"/>
      <c r="O1709" s="64"/>
      <c r="P1709" s="127"/>
      <c r="W1709" s="64"/>
      <c r="X1709" s="64"/>
    </row>
    <row r="1710" spans="1:24" s="59" customFormat="1" x14ac:dyDescent="0.25">
      <c r="A1710" s="77"/>
      <c r="D1710" s="60"/>
      <c r="E1710" s="60"/>
      <c r="F1710" s="60"/>
      <c r="G1710" s="60"/>
      <c r="H1710" s="62"/>
      <c r="I1710" s="62"/>
      <c r="J1710" s="62"/>
      <c r="K1710" s="62"/>
      <c r="M1710" s="63"/>
      <c r="N1710" s="63"/>
      <c r="O1710" s="64"/>
      <c r="P1710" s="127"/>
      <c r="W1710" s="64"/>
      <c r="X1710" s="64"/>
    </row>
    <row r="1711" spans="1:24" s="59" customFormat="1" x14ac:dyDescent="0.25">
      <c r="A1711" s="77"/>
      <c r="D1711" s="60"/>
      <c r="E1711" s="60"/>
      <c r="F1711" s="60"/>
      <c r="G1711" s="60"/>
      <c r="H1711" s="62"/>
      <c r="I1711" s="62"/>
      <c r="J1711" s="62"/>
      <c r="K1711" s="62"/>
      <c r="M1711" s="63"/>
      <c r="N1711" s="63"/>
      <c r="O1711" s="64"/>
      <c r="P1711" s="127"/>
      <c r="W1711" s="64"/>
      <c r="X1711" s="64"/>
    </row>
    <row r="1712" spans="1:24" s="59" customFormat="1" x14ac:dyDescent="0.25">
      <c r="A1712" s="77"/>
      <c r="D1712" s="60"/>
      <c r="E1712" s="60"/>
      <c r="F1712" s="60"/>
      <c r="G1712" s="60"/>
      <c r="H1712" s="62"/>
      <c r="I1712" s="62"/>
      <c r="J1712" s="62"/>
      <c r="K1712" s="62"/>
      <c r="M1712" s="63"/>
      <c r="N1712" s="63"/>
      <c r="O1712" s="64"/>
      <c r="P1712" s="127"/>
      <c r="W1712" s="64"/>
      <c r="X1712" s="64"/>
    </row>
    <row r="1713" spans="1:24" s="59" customFormat="1" x14ac:dyDescent="0.25">
      <c r="A1713" s="77"/>
      <c r="D1713" s="60"/>
      <c r="E1713" s="60"/>
      <c r="F1713" s="60"/>
      <c r="G1713" s="60"/>
      <c r="H1713" s="62"/>
      <c r="I1713" s="62"/>
      <c r="J1713" s="62"/>
      <c r="K1713" s="62"/>
      <c r="M1713" s="63"/>
      <c r="N1713" s="63"/>
      <c r="O1713" s="64"/>
      <c r="P1713" s="127"/>
      <c r="W1713" s="64"/>
      <c r="X1713" s="64"/>
    </row>
    <row r="1714" spans="1:24" s="59" customFormat="1" x14ac:dyDescent="0.25">
      <c r="A1714" s="77"/>
      <c r="D1714" s="60"/>
      <c r="E1714" s="60"/>
      <c r="F1714" s="60"/>
      <c r="G1714" s="60"/>
      <c r="H1714" s="62"/>
      <c r="I1714" s="62"/>
      <c r="J1714" s="62"/>
      <c r="K1714" s="62"/>
      <c r="M1714" s="63"/>
      <c r="N1714" s="63"/>
      <c r="O1714" s="64"/>
      <c r="P1714" s="127"/>
      <c r="W1714" s="64"/>
      <c r="X1714" s="64"/>
    </row>
    <row r="1715" spans="1:24" s="59" customFormat="1" x14ac:dyDescent="0.25">
      <c r="A1715" s="77"/>
      <c r="D1715" s="60"/>
      <c r="E1715" s="60"/>
      <c r="F1715" s="60"/>
      <c r="G1715" s="60"/>
      <c r="H1715" s="62"/>
      <c r="I1715" s="62"/>
      <c r="J1715" s="62"/>
      <c r="K1715" s="62"/>
      <c r="M1715" s="63"/>
      <c r="N1715" s="63"/>
      <c r="O1715" s="64"/>
      <c r="P1715" s="127"/>
      <c r="W1715" s="64"/>
      <c r="X1715" s="64"/>
    </row>
    <row r="1716" spans="1:24" s="59" customFormat="1" x14ac:dyDescent="0.25">
      <c r="A1716" s="77"/>
      <c r="D1716" s="60"/>
      <c r="E1716" s="60"/>
      <c r="F1716" s="60"/>
      <c r="G1716" s="60"/>
      <c r="H1716" s="62"/>
      <c r="I1716" s="62"/>
      <c r="J1716" s="62"/>
      <c r="K1716" s="62"/>
      <c r="M1716" s="63"/>
      <c r="N1716" s="63"/>
      <c r="O1716" s="64"/>
      <c r="P1716" s="127"/>
      <c r="W1716" s="64"/>
      <c r="X1716" s="64"/>
    </row>
    <row r="1717" spans="1:24" s="59" customFormat="1" x14ac:dyDescent="0.25">
      <c r="A1717" s="77"/>
      <c r="D1717" s="60"/>
      <c r="E1717" s="60"/>
      <c r="F1717" s="60"/>
      <c r="G1717" s="60"/>
      <c r="H1717" s="62"/>
      <c r="I1717" s="62"/>
      <c r="J1717" s="62"/>
      <c r="K1717" s="62"/>
      <c r="M1717" s="63"/>
      <c r="N1717" s="63"/>
      <c r="O1717" s="64"/>
      <c r="P1717" s="127"/>
      <c r="W1717" s="64"/>
      <c r="X1717" s="64"/>
    </row>
    <row r="1718" spans="1:24" s="59" customFormat="1" x14ac:dyDescent="0.25">
      <c r="A1718" s="77"/>
      <c r="D1718" s="60"/>
      <c r="E1718" s="60"/>
      <c r="F1718" s="60"/>
      <c r="G1718" s="60"/>
      <c r="H1718" s="62"/>
      <c r="I1718" s="62"/>
      <c r="J1718" s="62"/>
      <c r="K1718" s="62"/>
      <c r="M1718" s="63"/>
      <c r="N1718" s="63"/>
      <c r="O1718" s="64"/>
      <c r="P1718" s="127"/>
      <c r="W1718" s="64"/>
      <c r="X1718" s="64"/>
    </row>
    <row r="1719" spans="1:24" s="59" customFormat="1" x14ac:dyDescent="0.25">
      <c r="A1719" s="77"/>
      <c r="D1719" s="60"/>
      <c r="E1719" s="60"/>
      <c r="F1719" s="60"/>
      <c r="G1719" s="60"/>
      <c r="H1719" s="62"/>
      <c r="I1719" s="62"/>
      <c r="J1719" s="62"/>
      <c r="K1719" s="62"/>
      <c r="M1719" s="63"/>
      <c r="N1719" s="63"/>
      <c r="O1719" s="64"/>
      <c r="P1719" s="127"/>
      <c r="W1719" s="64"/>
      <c r="X1719" s="64"/>
    </row>
    <row r="1720" spans="1:24" s="59" customFormat="1" x14ac:dyDescent="0.25">
      <c r="A1720" s="77"/>
      <c r="D1720" s="60"/>
      <c r="E1720" s="60"/>
      <c r="F1720" s="60"/>
      <c r="G1720" s="60"/>
      <c r="H1720" s="62"/>
      <c r="I1720" s="62"/>
      <c r="J1720" s="62"/>
      <c r="K1720" s="62"/>
      <c r="M1720" s="63"/>
      <c r="N1720" s="63"/>
      <c r="O1720" s="64"/>
      <c r="P1720" s="127"/>
      <c r="W1720" s="64"/>
      <c r="X1720" s="64"/>
    </row>
    <row r="1721" spans="1:24" s="59" customFormat="1" x14ac:dyDescent="0.25">
      <c r="A1721" s="77"/>
      <c r="D1721" s="60"/>
      <c r="E1721" s="60"/>
      <c r="F1721" s="60"/>
      <c r="G1721" s="60"/>
      <c r="H1721" s="62"/>
      <c r="I1721" s="62"/>
      <c r="J1721" s="62"/>
      <c r="K1721" s="62"/>
      <c r="M1721" s="63"/>
      <c r="N1721" s="63"/>
      <c r="O1721" s="64"/>
      <c r="P1721" s="127"/>
      <c r="W1721" s="64"/>
      <c r="X1721" s="64"/>
    </row>
    <row r="1722" spans="1:24" s="59" customFormat="1" x14ac:dyDescent="0.25">
      <c r="A1722" s="77"/>
      <c r="D1722" s="60"/>
      <c r="E1722" s="60"/>
      <c r="F1722" s="60"/>
      <c r="G1722" s="60"/>
      <c r="H1722" s="62"/>
      <c r="I1722" s="62"/>
      <c r="J1722" s="62"/>
      <c r="K1722" s="62"/>
      <c r="M1722" s="63"/>
      <c r="N1722" s="63"/>
      <c r="O1722" s="64"/>
      <c r="P1722" s="127"/>
      <c r="W1722" s="64"/>
      <c r="X1722" s="64"/>
    </row>
    <row r="1723" spans="1:24" s="59" customFormat="1" x14ac:dyDescent="0.25">
      <c r="A1723" s="77"/>
      <c r="D1723" s="60"/>
      <c r="E1723" s="60"/>
      <c r="F1723" s="60"/>
      <c r="G1723" s="60"/>
      <c r="H1723" s="62"/>
      <c r="I1723" s="62"/>
      <c r="J1723" s="62"/>
      <c r="K1723" s="62"/>
      <c r="M1723" s="63"/>
      <c r="N1723" s="63"/>
      <c r="O1723" s="64"/>
      <c r="P1723" s="127"/>
      <c r="W1723" s="64"/>
      <c r="X1723" s="64"/>
    </row>
    <row r="1724" spans="1:24" s="59" customFormat="1" x14ac:dyDescent="0.25">
      <c r="A1724" s="77"/>
      <c r="D1724" s="60"/>
      <c r="E1724" s="60"/>
      <c r="F1724" s="60"/>
      <c r="G1724" s="60"/>
      <c r="H1724" s="62"/>
      <c r="I1724" s="62"/>
      <c r="J1724" s="62"/>
      <c r="K1724" s="62"/>
      <c r="M1724" s="63"/>
      <c r="N1724" s="63"/>
      <c r="O1724" s="64"/>
      <c r="P1724" s="127"/>
      <c r="W1724" s="64"/>
      <c r="X1724" s="64"/>
    </row>
    <row r="1725" spans="1:24" s="59" customFormat="1" x14ac:dyDescent="0.25">
      <c r="A1725" s="77"/>
      <c r="D1725" s="60"/>
      <c r="E1725" s="60"/>
      <c r="F1725" s="60"/>
      <c r="G1725" s="60"/>
      <c r="H1725" s="62"/>
      <c r="I1725" s="62"/>
      <c r="J1725" s="62"/>
      <c r="K1725" s="62"/>
      <c r="M1725" s="63"/>
      <c r="N1725" s="63"/>
      <c r="O1725" s="64"/>
      <c r="P1725" s="127"/>
      <c r="W1725" s="64"/>
      <c r="X1725" s="64"/>
    </row>
    <row r="1726" spans="1:24" s="59" customFormat="1" x14ac:dyDescent="0.25">
      <c r="A1726" s="77"/>
      <c r="D1726" s="60"/>
      <c r="E1726" s="60"/>
      <c r="F1726" s="60"/>
      <c r="G1726" s="60"/>
      <c r="H1726" s="62"/>
      <c r="I1726" s="62"/>
      <c r="J1726" s="62"/>
      <c r="K1726" s="62"/>
      <c r="M1726" s="63"/>
      <c r="N1726" s="63"/>
      <c r="O1726" s="64"/>
      <c r="P1726" s="127"/>
      <c r="W1726" s="64"/>
      <c r="X1726" s="64"/>
    </row>
    <row r="1727" spans="1:24" s="59" customFormat="1" x14ac:dyDescent="0.25">
      <c r="A1727" s="77"/>
      <c r="D1727" s="60"/>
      <c r="E1727" s="60"/>
      <c r="F1727" s="60"/>
      <c r="G1727" s="60"/>
      <c r="H1727" s="62"/>
      <c r="I1727" s="62"/>
      <c r="J1727" s="62"/>
      <c r="K1727" s="62"/>
      <c r="M1727" s="63"/>
      <c r="N1727" s="63"/>
      <c r="O1727" s="64"/>
      <c r="P1727" s="127"/>
      <c r="W1727" s="64"/>
      <c r="X1727" s="64"/>
    </row>
    <row r="1728" spans="1:24" s="59" customFormat="1" x14ac:dyDescent="0.25">
      <c r="A1728" s="77"/>
      <c r="D1728" s="60"/>
      <c r="E1728" s="60"/>
      <c r="F1728" s="60"/>
      <c r="G1728" s="60"/>
      <c r="H1728" s="62"/>
      <c r="I1728" s="62"/>
      <c r="J1728" s="62"/>
      <c r="K1728" s="62"/>
      <c r="M1728" s="63"/>
      <c r="N1728" s="63"/>
      <c r="O1728" s="64"/>
      <c r="P1728" s="127"/>
      <c r="W1728" s="64"/>
      <c r="X1728" s="64"/>
    </row>
    <row r="1729" spans="1:24" s="59" customFormat="1" x14ac:dyDescent="0.25">
      <c r="A1729" s="77"/>
      <c r="D1729" s="60"/>
      <c r="E1729" s="60"/>
      <c r="F1729" s="60"/>
      <c r="G1729" s="60"/>
      <c r="H1729" s="62"/>
      <c r="I1729" s="62"/>
      <c r="J1729" s="62"/>
      <c r="K1729" s="62"/>
      <c r="M1729" s="63"/>
      <c r="N1729" s="63"/>
      <c r="O1729" s="64"/>
      <c r="P1729" s="127"/>
      <c r="W1729" s="64"/>
      <c r="X1729" s="64"/>
    </row>
    <row r="1730" spans="1:24" s="59" customFormat="1" x14ac:dyDescent="0.25">
      <c r="A1730" s="77"/>
      <c r="D1730" s="60"/>
      <c r="E1730" s="60"/>
      <c r="F1730" s="60"/>
      <c r="G1730" s="60"/>
      <c r="H1730" s="62"/>
      <c r="I1730" s="62"/>
      <c r="J1730" s="62"/>
      <c r="K1730" s="62"/>
      <c r="M1730" s="63"/>
      <c r="N1730" s="63"/>
      <c r="O1730" s="64"/>
      <c r="P1730" s="127"/>
      <c r="W1730" s="64"/>
      <c r="X1730" s="64"/>
    </row>
    <row r="1731" spans="1:24" s="59" customFormat="1" x14ac:dyDescent="0.25">
      <c r="A1731" s="77"/>
      <c r="D1731" s="60"/>
      <c r="E1731" s="60"/>
      <c r="F1731" s="60"/>
      <c r="G1731" s="60"/>
      <c r="H1731" s="62"/>
      <c r="I1731" s="62"/>
      <c r="J1731" s="62"/>
      <c r="K1731" s="62"/>
      <c r="M1731" s="63"/>
      <c r="N1731" s="63"/>
      <c r="O1731" s="64"/>
      <c r="P1731" s="127"/>
      <c r="W1731" s="64"/>
      <c r="X1731" s="64"/>
    </row>
    <row r="1732" spans="1:24" s="59" customFormat="1" x14ac:dyDescent="0.25">
      <c r="A1732" s="77"/>
      <c r="D1732" s="60"/>
      <c r="E1732" s="60"/>
      <c r="F1732" s="60"/>
      <c r="G1732" s="60"/>
      <c r="H1732" s="62"/>
      <c r="I1732" s="62"/>
      <c r="J1732" s="62"/>
      <c r="K1732" s="62"/>
      <c r="M1732" s="63"/>
      <c r="N1732" s="63"/>
      <c r="O1732" s="64"/>
      <c r="P1732" s="127"/>
      <c r="W1732" s="64"/>
      <c r="X1732" s="64"/>
    </row>
    <row r="1733" spans="1:24" s="59" customFormat="1" x14ac:dyDescent="0.25">
      <c r="A1733" s="77"/>
      <c r="D1733" s="60"/>
      <c r="E1733" s="60"/>
      <c r="F1733" s="60"/>
      <c r="G1733" s="60"/>
      <c r="H1733" s="62"/>
      <c r="I1733" s="62"/>
      <c r="J1733" s="62"/>
      <c r="K1733" s="62"/>
      <c r="M1733" s="63"/>
      <c r="N1733" s="63"/>
      <c r="O1733" s="64"/>
      <c r="P1733" s="127"/>
      <c r="W1733" s="64"/>
      <c r="X1733" s="64"/>
    </row>
    <row r="1734" spans="1:24" s="59" customFormat="1" x14ac:dyDescent="0.25">
      <c r="A1734" s="77"/>
      <c r="D1734" s="60"/>
      <c r="E1734" s="60"/>
      <c r="F1734" s="60"/>
      <c r="G1734" s="60"/>
      <c r="H1734" s="62"/>
      <c r="I1734" s="62"/>
      <c r="J1734" s="62"/>
      <c r="K1734" s="62"/>
      <c r="M1734" s="63"/>
      <c r="N1734" s="63"/>
      <c r="O1734" s="64"/>
      <c r="P1734" s="127"/>
      <c r="W1734" s="64"/>
      <c r="X1734" s="64"/>
    </row>
    <row r="1735" spans="1:24" s="59" customFormat="1" x14ac:dyDescent="0.25">
      <c r="A1735" s="77"/>
      <c r="D1735" s="60"/>
      <c r="E1735" s="60"/>
      <c r="F1735" s="60"/>
      <c r="G1735" s="60"/>
      <c r="H1735" s="62"/>
      <c r="I1735" s="62"/>
      <c r="J1735" s="62"/>
      <c r="K1735" s="62"/>
      <c r="M1735" s="63"/>
      <c r="N1735" s="63"/>
      <c r="O1735" s="64"/>
      <c r="P1735" s="127"/>
      <c r="W1735" s="64"/>
      <c r="X1735" s="64"/>
    </row>
    <row r="1736" spans="1:24" s="59" customFormat="1" x14ac:dyDescent="0.25">
      <c r="A1736" s="77"/>
      <c r="D1736" s="60"/>
      <c r="E1736" s="60"/>
      <c r="F1736" s="60"/>
      <c r="G1736" s="60"/>
      <c r="H1736" s="62"/>
      <c r="I1736" s="62"/>
      <c r="J1736" s="62"/>
      <c r="K1736" s="62"/>
      <c r="M1736" s="63"/>
      <c r="N1736" s="63"/>
      <c r="O1736" s="64"/>
      <c r="P1736" s="127"/>
      <c r="W1736" s="64"/>
      <c r="X1736" s="64"/>
    </row>
    <row r="1737" spans="1:24" s="59" customFormat="1" x14ac:dyDescent="0.25">
      <c r="A1737" s="77"/>
      <c r="D1737" s="60"/>
      <c r="E1737" s="60"/>
      <c r="F1737" s="60"/>
      <c r="G1737" s="60"/>
      <c r="H1737" s="62"/>
      <c r="I1737" s="62"/>
      <c r="J1737" s="62"/>
      <c r="K1737" s="62"/>
      <c r="M1737" s="63"/>
      <c r="N1737" s="63"/>
      <c r="O1737" s="64"/>
      <c r="P1737" s="127"/>
      <c r="W1737" s="64"/>
      <c r="X1737" s="64"/>
    </row>
    <row r="1738" spans="1:24" s="59" customFormat="1" x14ac:dyDescent="0.25">
      <c r="A1738" s="77"/>
      <c r="D1738" s="60"/>
      <c r="E1738" s="60"/>
      <c r="F1738" s="60"/>
      <c r="G1738" s="60"/>
      <c r="H1738" s="62"/>
      <c r="I1738" s="62"/>
      <c r="J1738" s="62"/>
      <c r="K1738" s="62"/>
      <c r="M1738" s="63"/>
      <c r="N1738" s="63"/>
      <c r="O1738" s="64"/>
      <c r="P1738" s="127"/>
      <c r="W1738" s="64"/>
      <c r="X1738" s="64"/>
    </row>
    <row r="1739" spans="1:24" s="59" customFormat="1" x14ac:dyDescent="0.25">
      <c r="A1739" s="77"/>
      <c r="D1739" s="60"/>
      <c r="E1739" s="60"/>
      <c r="F1739" s="60"/>
      <c r="G1739" s="60"/>
      <c r="H1739" s="62"/>
      <c r="I1739" s="62"/>
      <c r="J1739" s="62"/>
      <c r="K1739" s="62"/>
      <c r="M1739" s="63"/>
      <c r="N1739" s="63"/>
      <c r="O1739" s="64"/>
      <c r="P1739" s="127"/>
      <c r="W1739" s="64"/>
      <c r="X1739" s="64"/>
    </row>
    <row r="1740" spans="1:24" s="59" customFormat="1" x14ac:dyDescent="0.25">
      <c r="A1740" s="77"/>
      <c r="D1740" s="60"/>
      <c r="E1740" s="60"/>
      <c r="F1740" s="60"/>
      <c r="G1740" s="60"/>
      <c r="H1740" s="62"/>
      <c r="I1740" s="62"/>
      <c r="J1740" s="62"/>
      <c r="K1740" s="62"/>
      <c r="M1740" s="63"/>
      <c r="N1740" s="63"/>
      <c r="O1740" s="64"/>
      <c r="P1740" s="127"/>
      <c r="W1740" s="64"/>
      <c r="X1740" s="64"/>
    </row>
    <row r="1741" spans="1:24" s="59" customFormat="1" x14ac:dyDescent="0.25">
      <c r="A1741" s="77"/>
      <c r="D1741" s="60"/>
      <c r="E1741" s="60"/>
      <c r="F1741" s="60"/>
      <c r="G1741" s="60"/>
      <c r="H1741" s="62"/>
      <c r="I1741" s="62"/>
      <c r="J1741" s="62"/>
      <c r="K1741" s="62"/>
      <c r="M1741" s="63"/>
      <c r="N1741" s="63"/>
      <c r="O1741" s="64"/>
      <c r="P1741" s="127"/>
      <c r="W1741" s="64"/>
      <c r="X1741" s="64"/>
    </row>
    <row r="1742" spans="1:24" s="59" customFormat="1" x14ac:dyDescent="0.25">
      <c r="A1742" s="77"/>
      <c r="D1742" s="60"/>
      <c r="E1742" s="60"/>
      <c r="F1742" s="60"/>
      <c r="G1742" s="60"/>
      <c r="H1742" s="62"/>
      <c r="I1742" s="62"/>
      <c r="J1742" s="62"/>
      <c r="K1742" s="62"/>
      <c r="M1742" s="63"/>
      <c r="N1742" s="63"/>
      <c r="O1742" s="64"/>
      <c r="P1742" s="127"/>
      <c r="W1742" s="64"/>
      <c r="X1742" s="64"/>
    </row>
    <row r="1743" spans="1:24" s="59" customFormat="1" x14ac:dyDescent="0.25">
      <c r="A1743" s="77"/>
      <c r="D1743" s="60"/>
      <c r="E1743" s="60"/>
      <c r="F1743" s="60"/>
      <c r="G1743" s="60"/>
      <c r="H1743" s="62"/>
      <c r="I1743" s="62"/>
      <c r="J1743" s="62"/>
      <c r="K1743" s="62"/>
      <c r="M1743" s="63"/>
      <c r="N1743" s="63"/>
      <c r="O1743" s="64"/>
      <c r="P1743" s="127"/>
      <c r="W1743" s="64"/>
      <c r="X1743" s="64"/>
    </row>
    <row r="1744" spans="1:24" s="59" customFormat="1" x14ac:dyDescent="0.25">
      <c r="A1744" s="77"/>
      <c r="D1744" s="60"/>
      <c r="E1744" s="60"/>
      <c r="F1744" s="60"/>
      <c r="G1744" s="60"/>
      <c r="H1744" s="62"/>
      <c r="I1744" s="62"/>
      <c r="J1744" s="62"/>
      <c r="K1744" s="62"/>
      <c r="M1744" s="63"/>
      <c r="N1744" s="63"/>
      <c r="O1744" s="64"/>
      <c r="P1744" s="127"/>
      <c r="W1744" s="64"/>
      <c r="X1744" s="64"/>
    </row>
    <row r="1745" spans="1:24" s="59" customFormat="1" x14ac:dyDescent="0.25">
      <c r="A1745" s="77"/>
      <c r="D1745" s="60"/>
      <c r="E1745" s="60"/>
      <c r="F1745" s="60"/>
      <c r="G1745" s="60"/>
      <c r="H1745" s="62"/>
      <c r="I1745" s="62"/>
      <c r="J1745" s="62"/>
      <c r="K1745" s="62"/>
      <c r="M1745" s="63"/>
      <c r="N1745" s="63"/>
      <c r="O1745" s="64"/>
      <c r="P1745" s="127"/>
      <c r="W1745" s="64"/>
      <c r="X1745" s="64"/>
    </row>
    <row r="1746" spans="1:24" s="59" customFormat="1" x14ac:dyDescent="0.25">
      <c r="A1746" s="77"/>
      <c r="D1746" s="60"/>
      <c r="E1746" s="60"/>
      <c r="F1746" s="60"/>
      <c r="G1746" s="60"/>
      <c r="H1746" s="62"/>
      <c r="I1746" s="62"/>
      <c r="J1746" s="62"/>
      <c r="K1746" s="62"/>
      <c r="M1746" s="63"/>
      <c r="N1746" s="63"/>
      <c r="O1746" s="64"/>
      <c r="P1746" s="127"/>
      <c r="W1746" s="64"/>
      <c r="X1746" s="64"/>
    </row>
    <row r="1747" spans="1:24" s="59" customFormat="1" x14ac:dyDescent="0.25">
      <c r="A1747" s="77"/>
      <c r="D1747" s="60"/>
      <c r="E1747" s="60"/>
      <c r="F1747" s="60"/>
      <c r="G1747" s="60"/>
      <c r="H1747" s="62"/>
      <c r="I1747" s="62"/>
      <c r="J1747" s="62"/>
      <c r="K1747" s="62"/>
      <c r="M1747" s="63"/>
      <c r="N1747" s="63"/>
      <c r="O1747" s="64"/>
      <c r="P1747" s="127"/>
      <c r="W1747" s="64"/>
      <c r="X1747" s="64"/>
    </row>
    <row r="1748" spans="1:24" s="59" customFormat="1" x14ac:dyDescent="0.25">
      <c r="A1748" s="77"/>
      <c r="D1748" s="60"/>
      <c r="E1748" s="60"/>
      <c r="F1748" s="60"/>
      <c r="G1748" s="60"/>
      <c r="H1748" s="62"/>
      <c r="I1748" s="62"/>
      <c r="J1748" s="62"/>
      <c r="K1748" s="62"/>
      <c r="M1748" s="63"/>
      <c r="N1748" s="63"/>
      <c r="O1748" s="64"/>
      <c r="P1748" s="127"/>
      <c r="W1748" s="64"/>
      <c r="X1748" s="64"/>
    </row>
    <row r="1749" spans="1:24" s="59" customFormat="1" x14ac:dyDescent="0.25">
      <c r="A1749" s="77"/>
      <c r="D1749" s="60"/>
      <c r="E1749" s="60"/>
      <c r="F1749" s="60"/>
      <c r="G1749" s="60"/>
      <c r="H1749" s="62"/>
      <c r="I1749" s="62"/>
      <c r="J1749" s="62"/>
      <c r="K1749" s="62"/>
      <c r="M1749" s="63"/>
      <c r="N1749" s="63"/>
      <c r="O1749" s="64"/>
      <c r="P1749" s="127"/>
      <c r="W1749" s="64"/>
      <c r="X1749" s="64"/>
    </row>
    <row r="1750" spans="1:24" s="59" customFormat="1" x14ac:dyDescent="0.25">
      <c r="A1750" s="77"/>
      <c r="D1750" s="60"/>
      <c r="E1750" s="60"/>
      <c r="F1750" s="60"/>
      <c r="G1750" s="60"/>
      <c r="H1750" s="62"/>
      <c r="I1750" s="62"/>
      <c r="J1750" s="62"/>
      <c r="K1750" s="62"/>
      <c r="M1750" s="63"/>
      <c r="N1750" s="63"/>
      <c r="O1750" s="64"/>
      <c r="P1750" s="127"/>
      <c r="W1750" s="64"/>
      <c r="X1750" s="64"/>
    </row>
    <row r="1751" spans="1:24" s="59" customFormat="1" x14ac:dyDescent="0.25">
      <c r="A1751" s="77"/>
      <c r="D1751" s="60"/>
      <c r="E1751" s="60"/>
      <c r="F1751" s="60"/>
      <c r="G1751" s="60"/>
      <c r="H1751" s="62"/>
      <c r="I1751" s="62"/>
      <c r="J1751" s="62"/>
      <c r="K1751" s="62"/>
      <c r="M1751" s="63"/>
      <c r="N1751" s="63"/>
      <c r="O1751" s="64"/>
      <c r="P1751" s="127"/>
      <c r="W1751" s="64"/>
      <c r="X1751" s="64"/>
    </row>
    <row r="1752" spans="1:24" s="59" customFormat="1" x14ac:dyDescent="0.25">
      <c r="A1752" s="77"/>
      <c r="D1752" s="60"/>
      <c r="E1752" s="60"/>
      <c r="F1752" s="60"/>
      <c r="G1752" s="60"/>
      <c r="H1752" s="62"/>
      <c r="I1752" s="62"/>
      <c r="J1752" s="62"/>
      <c r="K1752" s="62"/>
      <c r="M1752" s="63"/>
      <c r="N1752" s="63"/>
      <c r="O1752" s="64"/>
      <c r="P1752" s="127"/>
      <c r="W1752" s="64"/>
      <c r="X1752" s="64"/>
    </row>
    <row r="1753" spans="1:24" s="59" customFormat="1" x14ac:dyDescent="0.25">
      <c r="A1753" s="77"/>
      <c r="D1753" s="60"/>
      <c r="E1753" s="60"/>
      <c r="F1753" s="60"/>
      <c r="G1753" s="60"/>
      <c r="H1753" s="62"/>
      <c r="I1753" s="62"/>
      <c r="J1753" s="62"/>
      <c r="K1753" s="62"/>
      <c r="M1753" s="63"/>
      <c r="N1753" s="63"/>
      <c r="O1753" s="64"/>
      <c r="P1753" s="127"/>
      <c r="W1753" s="64"/>
      <c r="X1753" s="64"/>
    </row>
    <row r="1754" spans="1:24" s="59" customFormat="1" x14ac:dyDescent="0.25">
      <c r="A1754" s="77"/>
      <c r="D1754" s="60"/>
      <c r="E1754" s="60"/>
      <c r="F1754" s="60"/>
      <c r="G1754" s="60"/>
      <c r="H1754" s="62"/>
      <c r="I1754" s="62"/>
      <c r="J1754" s="62"/>
      <c r="K1754" s="62"/>
      <c r="M1754" s="63"/>
      <c r="N1754" s="63"/>
      <c r="O1754" s="64"/>
      <c r="P1754" s="127"/>
      <c r="W1754" s="64"/>
      <c r="X1754" s="64"/>
    </row>
    <row r="1755" spans="1:24" s="59" customFormat="1" x14ac:dyDescent="0.25">
      <c r="A1755" s="77"/>
      <c r="D1755" s="60"/>
      <c r="E1755" s="60"/>
      <c r="F1755" s="60"/>
      <c r="G1755" s="60"/>
      <c r="H1755" s="62"/>
      <c r="I1755" s="62"/>
      <c r="J1755" s="62"/>
      <c r="K1755" s="62"/>
      <c r="M1755" s="63"/>
      <c r="N1755" s="63"/>
      <c r="O1755" s="64"/>
      <c r="P1755" s="127"/>
      <c r="W1755" s="64"/>
      <c r="X1755" s="64"/>
    </row>
    <row r="1756" spans="1:24" s="59" customFormat="1" x14ac:dyDescent="0.25">
      <c r="A1756" s="77"/>
      <c r="D1756" s="60"/>
      <c r="E1756" s="60"/>
      <c r="F1756" s="60"/>
      <c r="G1756" s="60"/>
      <c r="H1756" s="62"/>
      <c r="I1756" s="62"/>
      <c r="J1756" s="62"/>
      <c r="K1756" s="62"/>
      <c r="M1756" s="63"/>
      <c r="N1756" s="63"/>
      <c r="O1756" s="64"/>
      <c r="P1756" s="127"/>
      <c r="W1756" s="64"/>
      <c r="X1756" s="64"/>
    </row>
    <row r="1757" spans="1:24" s="59" customFormat="1" x14ac:dyDescent="0.25">
      <c r="A1757" s="77"/>
      <c r="D1757" s="60"/>
      <c r="E1757" s="60"/>
      <c r="F1757" s="60"/>
      <c r="G1757" s="60"/>
      <c r="H1757" s="62"/>
      <c r="I1757" s="62"/>
      <c r="J1757" s="62"/>
      <c r="K1757" s="62"/>
      <c r="M1757" s="63"/>
      <c r="N1757" s="63"/>
      <c r="O1757" s="64"/>
      <c r="P1757" s="127"/>
      <c r="W1757" s="64"/>
      <c r="X1757" s="64"/>
    </row>
    <row r="1758" spans="1:24" s="59" customFormat="1" x14ac:dyDescent="0.25">
      <c r="A1758" s="77"/>
      <c r="D1758" s="60"/>
      <c r="E1758" s="60"/>
      <c r="F1758" s="60"/>
      <c r="G1758" s="60"/>
      <c r="H1758" s="62"/>
      <c r="I1758" s="62"/>
      <c r="J1758" s="62"/>
      <c r="K1758" s="62"/>
      <c r="M1758" s="63"/>
      <c r="N1758" s="63"/>
      <c r="O1758" s="64"/>
      <c r="P1758" s="127"/>
      <c r="W1758" s="64"/>
      <c r="X1758" s="64"/>
    </row>
    <row r="1759" spans="1:24" s="59" customFormat="1" x14ac:dyDescent="0.25">
      <c r="A1759" s="77"/>
      <c r="D1759" s="60"/>
      <c r="E1759" s="60"/>
      <c r="F1759" s="60"/>
      <c r="G1759" s="60"/>
      <c r="H1759" s="62"/>
      <c r="I1759" s="62"/>
      <c r="J1759" s="62"/>
      <c r="K1759" s="62"/>
      <c r="M1759" s="63"/>
      <c r="N1759" s="63"/>
      <c r="O1759" s="64"/>
      <c r="P1759" s="127"/>
      <c r="W1759" s="64"/>
      <c r="X1759" s="64"/>
    </row>
    <row r="1760" spans="1:24" s="59" customFormat="1" x14ac:dyDescent="0.25">
      <c r="A1760" s="77"/>
      <c r="D1760" s="60"/>
      <c r="E1760" s="60"/>
      <c r="F1760" s="60"/>
      <c r="G1760" s="60"/>
      <c r="H1760" s="62"/>
      <c r="I1760" s="62"/>
      <c r="J1760" s="62"/>
      <c r="K1760" s="62"/>
      <c r="M1760" s="63"/>
      <c r="N1760" s="63"/>
      <c r="O1760" s="64"/>
      <c r="P1760" s="127"/>
      <c r="W1760" s="64"/>
      <c r="X1760" s="64"/>
    </row>
    <row r="1761" spans="1:24" s="59" customFormat="1" x14ac:dyDescent="0.25">
      <c r="A1761" s="77"/>
      <c r="D1761" s="60"/>
      <c r="E1761" s="60"/>
      <c r="F1761" s="60"/>
      <c r="G1761" s="60"/>
      <c r="H1761" s="62"/>
      <c r="I1761" s="62"/>
      <c r="J1761" s="62"/>
      <c r="K1761" s="62"/>
      <c r="M1761" s="63"/>
      <c r="N1761" s="63"/>
      <c r="O1761" s="64"/>
      <c r="P1761" s="127"/>
      <c r="W1761" s="64"/>
      <c r="X1761" s="64"/>
    </row>
    <row r="1762" spans="1:24" s="59" customFormat="1" x14ac:dyDescent="0.25">
      <c r="A1762" s="77"/>
      <c r="D1762" s="60"/>
      <c r="E1762" s="60"/>
      <c r="F1762" s="60"/>
      <c r="G1762" s="60"/>
      <c r="H1762" s="62"/>
      <c r="I1762" s="62"/>
      <c r="J1762" s="62"/>
      <c r="K1762" s="62"/>
      <c r="M1762" s="63"/>
      <c r="N1762" s="63"/>
      <c r="O1762" s="64"/>
      <c r="P1762" s="127"/>
      <c r="W1762" s="64"/>
      <c r="X1762" s="64"/>
    </row>
    <row r="1763" spans="1:24" s="59" customFormat="1" x14ac:dyDescent="0.25">
      <c r="A1763" s="77"/>
      <c r="D1763" s="60"/>
      <c r="E1763" s="60"/>
      <c r="F1763" s="60"/>
      <c r="G1763" s="60"/>
      <c r="H1763" s="62"/>
      <c r="I1763" s="62"/>
      <c r="J1763" s="62"/>
      <c r="K1763" s="62"/>
      <c r="M1763" s="63"/>
      <c r="N1763" s="63"/>
      <c r="O1763" s="64"/>
      <c r="P1763" s="127"/>
      <c r="W1763" s="64"/>
      <c r="X1763" s="64"/>
    </row>
    <row r="1764" spans="1:24" s="59" customFormat="1" x14ac:dyDescent="0.25">
      <c r="A1764" s="77"/>
      <c r="D1764" s="60"/>
      <c r="E1764" s="60"/>
      <c r="F1764" s="60"/>
      <c r="G1764" s="60"/>
      <c r="H1764" s="62"/>
      <c r="I1764" s="62"/>
      <c r="J1764" s="62"/>
      <c r="K1764" s="62"/>
      <c r="M1764" s="63"/>
      <c r="N1764" s="63"/>
      <c r="O1764" s="64"/>
      <c r="P1764" s="127"/>
      <c r="W1764" s="64"/>
      <c r="X1764" s="64"/>
    </row>
    <row r="1765" spans="1:24" s="59" customFormat="1" x14ac:dyDescent="0.25">
      <c r="A1765" s="77"/>
      <c r="D1765" s="60"/>
      <c r="E1765" s="60"/>
      <c r="F1765" s="60"/>
      <c r="G1765" s="60"/>
      <c r="H1765" s="62"/>
      <c r="I1765" s="62"/>
      <c r="J1765" s="62"/>
      <c r="K1765" s="62"/>
      <c r="M1765" s="63"/>
      <c r="N1765" s="63"/>
      <c r="O1765" s="64"/>
      <c r="P1765" s="127"/>
      <c r="W1765" s="64"/>
      <c r="X1765" s="64"/>
    </row>
    <row r="1766" spans="1:24" s="59" customFormat="1" x14ac:dyDescent="0.25">
      <c r="A1766" s="77"/>
      <c r="D1766" s="60"/>
      <c r="E1766" s="60"/>
      <c r="F1766" s="60"/>
      <c r="G1766" s="60"/>
      <c r="H1766" s="62"/>
      <c r="I1766" s="62"/>
      <c r="J1766" s="62"/>
      <c r="K1766" s="62"/>
      <c r="M1766" s="63"/>
      <c r="N1766" s="63"/>
      <c r="O1766" s="64"/>
      <c r="P1766" s="127"/>
      <c r="W1766" s="64"/>
      <c r="X1766" s="64"/>
    </row>
    <row r="1767" spans="1:24" s="59" customFormat="1" x14ac:dyDescent="0.25">
      <c r="A1767" s="77"/>
      <c r="D1767" s="60"/>
      <c r="E1767" s="60"/>
      <c r="F1767" s="60"/>
      <c r="G1767" s="60"/>
      <c r="H1767" s="62"/>
      <c r="I1767" s="62"/>
      <c r="J1767" s="62"/>
      <c r="K1767" s="62"/>
      <c r="M1767" s="63"/>
      <c r="N1767" s="63"/>
      <c r="O1767" s="64"/>
      <c r="P1767" s="127"/>
      <c r="W1767" s="64"/>
      <c r="X1767" s="64"/>
    </row>
    <row r="1768" spans="1:24" s="59" customFormat="1" x14ac:dyDescent="0.25">
      <c r="A1768" s="77"/>
      <c r="D1768" s="60"/>
      <c r="E1768" s="60"/>
      <c r="F1768" s="60"/>
      <c r="G1768" s="60"/>
      <c r="H1768" s="62"/>
      <c r="I1768" s="62"/>
      <c r="J1768" s="62"/>
      <c r="K1768" s="62"/>
      <c r="M1768" s="63"/>
      <c r="N1768" s="63"/>
      <c r="O1768" s="64"/>
      <c r="P1768" s="127"/>
      <c r="W1768" s="64"/>
      <c r="X1768" s="64"/>
    </row>
    <row r="1769" spans="1:24" s="59" customFormat="1" x14ac:dyDescent="0.25">
      <c r="A1769" s="77"/>
      <c r="D1769" s="60"/>
      <c r="E1769" s="60"/>
      <c r="F1769" s="60"/>
      <c r="G1769" s="60"/>
      <c r="H1769" s="62"/>
      <c r="I1769" s="62"/>
      <c r="J1769" s="62"/>
      <c r="K1769" s="62"/>
      <c r="M1769" s="63"/>
      <c r="N1769" s="63"/>
      <c r="O1769" s="64"/>
      <c r="P1769" s="127"/>
      <c r="W1769" s="64"/>
      <c r="X1769" s="64"/>
    </row>
    <row r="1770" spans="1:24" s="59" customFormat="1" x14ac:dyDescent="0.25">
      <c r="A1770" s="77"/>
      <c r="D1770" s="60"/>
      <c r="E1770" s="60"/>
      <c r="F1770" s="60"/>
      <c r="G1770" s="60"/>
      <c r="H1770" s="62"/>
      <c r="I1770" s="62"/>
      <c r="J1770" s="62"/>
      <c r="K1770" s="62"/>
      <c r="M1770" s="63"/>
      <c r="N1770" s="63"/>
      <c r="O1770" s="64"/>
      <c r="P1770" s="127"/>
      <c r="W1770" s="64"/>
      <c r="X1770" s="64"/>
    </row>
    <row r="1771" spans="1:24" s="59" customFormat="1" x14ac:dyDescent="0.25">
      <c r="A1771" s="77"/>
      <c r="D1771" s="60"/>
      <c r="E1771" s="60"/>
      <c r="F1771" s="60"/>
      <c r="G1771" s="60"/>
      <c r="H1771" s="62"/>
      <c r="I1771" s="62"/>
      <c r="J1771" s="62"/>
      <c r="K1771" s="62"/>
      <c r="M1771" s="63"/>
      <c r="N1771" s="63"/>
      <c r="O1771" s="64"/>
      <c r="P1771" s="127"/>
      <c r="W1771" s="64"/>
      <c r="X1771" s="64"/>
    </row>
    <row r="1772" spans="1:24" s="59" customFormat="1" x14ac:dyDescent="0.25">
      <c r="A1772" s="77"/>
      <c r="D1772" s="60"/>
      <c r="E1772" s="60"/>
      <c r="F1772" s="60"/>
      <c r="G1772" s="60"/>
      <c r="H1772" s="62"/>
      <c r="I1772" s="62"/>
      <c r="J1772" s="62"/>
      <c r="K1772" s="62"/>
      <c r="M1772" s="63"/>
      <c r="N1772" s="63"/>
      <c r="O1772" s="64"/>
      <c r="P1772" s="127"/>
      <c r="W1772" s="64"/>
      <c r="X1772" s="64"/>
    </row>
    <row r="1773" spans="1:24" s="59" customFormat="1" x14ac:dyDescent="0.25">
      <c r="A1773" s="77"/>
      <c r="D1773" s="60"/>
      <c r="E1773" s="60"/>
      <c r="F1773" s="60"/>
      <c r="G1773" s="60"/>
      <c r="H1773" s="62"/>
      <c r="I1773" s="62"/>
      <c r="J1773" s="62"/>
      <c r="K1773" s="62"/>
      <c r="M1773" s="63"/>
      <c r="N1773" s="63"/>
      <c r="O1773" s="64"/>
      <c r="P1773" s="127"/>
      <c r="W1773" s="64"/>
      <c r="X1773" s="64"/>
    </row>
    <row r="1774" spans="1:24" s="59" customFormat="1" x14ac:dyDescent="0.25">
      <c r="A1774" s="77"/>
      <c r="D1774" s="60"/>
      <c r="E1774" s="60"/>
      <c r="F1774" s="60"/>
      <c r="G1774" s="60"/>
      <c r="H1774" s="62"/>
      <c r="I1774" s="62"/>
      <c r="J1774" s="62"/>
      <c r="K1774" s="62"/>
      <c r="M1774" s="63"/>
      <c r="N1774" s="63"/>
      <c r="O1774" s="64"/>
      <c r="P1774" s="127"/>
      <c r="W1774" s="64"/>
      <c r="X1774" s="64"/>
    </row>
    <row r="1775" spans="1:24" s="59" customFormat="1" x14ac:dyDescent="0.25">
      <c r="A1775" s="77"/>
      <c r="D1775" s="60"/>
      <c r="E1775" s="60"/>
      <c r="F1775" s="60"/>
      <c r="G1775" s="60"/>
      <c r="H1775" s="62"/>
      <c r="I1775" s="62"/>
      <c r="J1775" s="62"/>
      <c r="K1775" s="62"/>
      <c r="M1775" s="63"/>
      <c r="N1775" s="63"/>
      <c r="O1775" s="64"/>
      <c r="P1775" s="127"/>
      <c r="W1775" s="64"/>
      <c r="X1775" s="64"/>
    </row>
    <row r="1776" spans="1:24" s="59" customFormat="1" x14ac:dyDescent="0.25">
      <c r="A1776" s="77"/>
      <c r="D1776" s="60"/>
      <c r="E1776" s="60"/>
      <c r="F1776" s="60"/>
      <c r="G1776" s="60"/>
      <c r="H1776" s="62"/>
      <c r="I1776" s="62"/>
      <c r="J1776" s="62"/>
      <c r="K1776" s="62"/>
      <c r="M1776" s="63"/>
      <c r="N1776" s="63"/>
      <c r="O1776" s="64"/>
      <c r="P1776" s="127"/>
      <c r="W1776" s="64"/>
      <c r="X1776" s="64"/>
    </row>
    <row r="1777" spans="1:24" s="59" customFormat="1" x14ac:dyDescent="0.25">
      <c r="A1777" s="77"/>
      <c r="D1777" s="60"/>
      <c r="E1777" s="60"/>
      <c r="F1777" s="60"/>
      <c r="G1777" s="60"/>
      <c r="H1777" s="62"/>
      <c r="I1777" s="62"/>
      <c r="J1777" s="62"/>
      <c r="K1777" s="62"/>
      <c r="M1777" s="63"/>
      <c r="N1777" s="63"/>
      <c r="O1777" s="64"/>
      <c r="P1777" s="127"/>
      <c r="W1777" s="64"/>
      <c r="X1777" s="64"/>
    </row>
    <row r="1778" spans="1:24" s="59" customFormat="1" x14ac:dyDescent="0.25">
      <c r="A1778" s="77"/>
      <c r="D1778" s="60"/>
      <c r="E1778" s="60"/>
      <c r="F1778" s="60"/>
      <c r="G1778" s="60"/>
      <c r="H1778" s="62"/>
      <c r="I1778" s="62"/>
      <c r="J1778" s="62"/>
      <c r="K1778" s="62"/>
      <c r="M1778" s="63"/>
      <c r="N1778" s="63"/>
      <c r="O1778" s="64"/>
      <c r="P1778" s="127"/>
      <c r="W1778" s="64"/>
      <c r="X1778" s="64"/>
    </row>
    <row r="1779" spans="1:24" s="59" customFormat="1" x14ac:dyDescent="0.25">
      <c r="A1779" s="77"/>
      <c r="D1779" s="60"/>
      <c r="E1779" s="60"/>
      <c r="F1779" s="60"/>
      <c r="G1779" s="60"/>
      <c r="H1779" s="62"/>
      <c r="I1779" s="62"/>
      <c r="J1779" s="62"/>
      <c r="K1779" s="62"/>
      <c r="M1779" s="63"/>
      <c r="N1779" s="63"/>
      <c r="O1779" s="64"/>
      <c r="P1779" s="127"/>
      <c r="W1779" s="64"/>
      <c r="X1779" s="64"/>
    </row>
    <row r="1780" spans="1:24" s="59" customFormat="1" x14ac:dyDescent="0.25">
      <c r="A1780" s="77"/>
      <c r="D1780" s="60"/>
      <c r="E1780" s="60"/>
      <c r="F1780" s="60"/>
      <c r="G1780" s="60"/>
      <c r="H1780" s="62"/>
      <c r="I1780" s="62"/>
      <c r="J1780" s="62"/>
      <c r="K1780" s="62"/>
      <c r="M1780" s="63"/>
      <c r="N1780" s="63"/>
      <c r="O1780" s="64"/>
      <c r="P1780" s="127"/>
      <c r="W1780" s="64"/>
      <c r="X1780" s="64"/>
    </row>
    <row r="1781" spans="1:24" s="59" customFormat="1" x14ac:dyDescent="0.25">
      <c r="A1781" s="77"/>
      <c r="D1781" s="60"/>
      <c r="E1781" s="60"/>
      <c r="F1781" s="60"/>
      <c r="G1781" s="60"/>
      <c r="H1781" s="62"/>
      <c r="I1781" s="62"/>
      <c r="J1781" s="62"/>
      <c r="K1781" s="62"/>
      <c r="M1781" s="63"/>
      <c r="N1781" s="63"/>
      <c r="O1781" s="64"/>
      <c r="P1781" s="127"/>
      <c r="W1781" s="64"/>
      <c r="X1781" s="64"/>
    </row>
    <row r="1782" spans="1:24" s="59" customFormat="1" x14ac:dyDescent="0.25">
      <c r="A1782" s="77"/>
      <c r="D1782" s="60"/>
      <c r="E1782" s="60"/>
      <c r="F1782" s="60"/>
      <c r="G1782" s="60"/>
      <c r="H1782" s="62"/>
      <c r="I1782" s="62"/>
      <c r="J1782" s="62"/>
      <c r="K1782" s="62"/>
      <c r="M1782" s="63"/>
      <c r="N1782" s="63"/>
      <c r="O1782" s="64"/>
      <c r="P1782" s="127"/>
      <c r="W1782" s="64"/>
      <c r="X1782" s="64"/>
    </row>
    <row r="1783" spans="1:24" s="59" customFormat="1" x14ac:dyDescent="0.25">
      <c r="A1783" s="77"/>
      <c r="D1783" s="60"/>
      <c r="E1783" s="60"/>
      <c r="F1783" s="60"/>
      <c r="G1783" s="60"/>
      <c r="H1783" s="62"/>
      <c r="I1783" s="62"/>
      <c r="J1783" s="62"/>
      <c r="K1783" s="62"/>
      <c r="M1783" s="63"/>
      <c r="N1783" s="63"/>
      <c r="O1783" s="64"/>
      <c r="P1783" s="127"/>
      <c r="W1783" s="64"/>
      <c r="X1783" s="64"/>
    </row>
    <row r="1784" spans="1:24" s="59" customFormat="1" x14ac:dyDescent="0.25">
      <c r="A1784" s="77"/>
      <c r="D1784" s="60"/>
      <c r="E1784" s="60"/>
      <c r="F1784" s="60"/>
      <c r="G1784" s="60"/>
      <c r="H1784" s="62"/>
      <c r="I1784" s="62"/>
      <c r="J1784" s="62"/>
      <c r="K1784" s="62"/>
      <c r="M1784" s="63"/>
      <c r="N1784" s="63"/>
      <c r="O1784" s="64"/>
      <c r="P1784" s="127"/>
      <c r="W1784" s="64"/>
      <c r="X1784" s="64"/>
    </row>
    <row r="1785" spans="1:24" s="59" customFormat="1" x14ac:dyDescent="0.25">
      <c r="A1785" s="77"/>
      <c r="D1785" s="60"/>
      <c r="E1785" s="60"/>
      <c r="F1785" s="60"/>
      <c r="G1785" s="60"/>
      <c r="H1785" s="62"/>
      <c r="I1785" s="62"/>
      <c r="J1785" s="62"/>
      <c r="K1785" s="62"/>
      <c r="M1785" s="63"/>
      <c r="N1785" s="63"/>
      <c r="O1785" s="64"/>
      <c r="P1785" s="127"/>
      <c r="W1785" s="64"/>
      <c r="X1785" s="64"/>
    </row>
    <row r="1786" spans="1:24" s="59" customFormat="1" x14ac:dyDescent="0.25">
      <c r="A1786" s="77"/>
      <c r="D1786" s="60"/>
      <c r="E1786" s="60"/>
      <c r="F1786" s="60"/>
      <c r="G1786" s="60"/>
      <c r="H1786" s="62"/>
      <c r="I1786" s="62"/>
      <c r="J1786" s="62"/>
      <c r="K1786" s="62"/>
      <c r="M1786" s="63"/>
      <c r="N1786" s="63"/>
      <c r="O1786" s="64"/>
      <c r="P1786" s="127"/>
      <c r="W1786" s="64"/>
      <c r="X1786" s="64"/>
    </row>
    <row r="1787" spans="1:24" s="59" customFormat="1" x14ac:dyDescent="0.25">
      <c r="A1787" s="77"/>
      <c r="D1787" s="60"/>
      <c r="E1787" s="60"/>
      <c r="F1787" s="60"/>
      <c r="G1787" s="60"/>
      <c r="H1787" s="62"/>
      <c r="I1787" s="62"/>
      <c r="J1787" s="62"/>
      <c r="K1787" s="62"/>
      <c r="M1787" s="63"/>
      <c r="N1787" s="63"/>
      <c r="O1787" s="64"/>
      <c r="P1787" s="127"/>
      <c r="W1787" s="64"/>
      <c r="X1787" s="64"/>
    </row>
    <row r="1788" spans="1:24" s="59" customFormat="1" x14ac:dyDescent="0.25">
      <c r="A1788" s="77"/>
      <c r="D1788" s="60"/>
      <c r="E1788" s="60"/>
      <c r="F1788" s="60"/>
      <c r="G1788" s="60"/>
      <c r="H1788" s="62"/>
      <c r="I1788" s="62"/>
      <c r="J1788" s="62"/>
      <c r="K1788" s="62"/>
      <c r="M1788" s="63"/>
      <c r="N1788" s="63"/>
      <c r="O1788" s="64"/>
      <c r="P1788" s="127"/>
      <c r="W1788" s="64"/>
      <c r="X1788" s="64"/>
    </row>
    <row r="1789" spans="1:24" s="59" customFormat="1" x14ac:dyDescent="0.25">
      <c r="A1789" s="77"/>
      <c r="D1789" s="60"/>
      <c r="E1789" s="60"/>
      <c r="F1789" s="60"/>
      <c r="G1789" s="60"/>
      <c r="H1789" s="62"/>
      <c r="I1789" s="62"/>
      <c r="J1789" s="62"/>
      <c r="K1789" s="62"/>
      <c r="M1789" s="63"/>
      <c r="N1789" s="63"/>
      <c r="O1789" s="64"/>
      <c r="P1789" s="127"/>
      <c r="W1789" s="64"/>
      <c r="X1789" s="64"/>
    </row>
    <row r="1790" spans="1:24" s="59" customFormat="1" x14ac:dyDescent="0.25">
      <c r="A1790" s="77"/>
      <c r="D1790" s="60"/>
      <c r="E1790" s="60"/>
      <c r="F1790" s="60"/>
      <c r="G1790" s="60"/>
      <c r="H1790" s="62"/>
      <c r="I1790" s="62"/>
      <c r="J1790" s="62"/>
      <c r="K1790" s="62"/>
      <c r="M1790" s="63"/>
      <c r="N1790" s="63"/>
      <c r="O1790" s="64"/>
      <c r="P1790" s="127"/>
      <c r="W1790" s="64"/>
      <c r="X1790" s="64"/>
    </row>
    <row r="1791" spans="1:24" s="59" customFormat="1" x14ac:dyDescent="0.25">
      <c r="A1791" s="77"/>
      <c r="D1791" s="60"/>
      <c r="E1791" s="60"/>
      <c r="F1791" s="60"/>
      <c r="G1791" s="60"/>
      <c r="H1791" s="62"/>
      <c r="I1791" s="62"/>
      <c r="J1791" s="62"/>
      <c r="K1791" s="62"/>
      <c r="M1791" s="63"/>
      <c r="N1791" s="63"/>
      <c r="O1791" s="64"/>
      <c r="P1791" s="127"/>
      <c r="W1791" s="64"/>
      <c r="X1791" s="64"/>
    </row>
    <row r="1792" spans="1:24" s="59" customFormat="1" x14ac:dyDescent="0.25">
      <c r="A1792" s="77"/>
      <c r="D1792" s="60"/>
      <c r="E1792" s="60"/>
      <c r="F1792" s="60"/>
      <c r="G1792" s="60"/>
      <c r="H1792" s="62"/>
      <c r="I1792" s="62"/>
      <c r="J1792" s="62"/>
      <c r="K1792" s="62"/>
      <c r="M1792" s="63"/>
      <c r="N1792" s="63"/>
      <c r="O1792" s="64"/>
      <c r="P1792" s="127"/>
      <c r="W1792" s="64"/>
      <c r="X1792" s="64"/>
    </row>
    <row r="1793" spans="1:24" s="59" customFormat="1" x14ac:dyDescent="0.25">
      <c r="A1793" s="77"/>
      <c r="D1793" s="60"/>
      <c r="E1793" s="60"/>
      <c r="F1793" s="60"/>
      <c r="G1793" s="60"/>
      <c r="H1793" s="62"/>
      <c r="I1793" s="62"/>
      <c r="J1793" s="62"/>
      <c r="K1793" s="62"/>
      <c r="M1793" s="63"/>
      <c r="N1793" s="63"/>
      <c r="O1793" s="64"/>
      <c r="P1793" s="127"/>
      <c r="W1793" s="64"/>
      <c r="X1793" s="64"/>
    </row>
    <row r="1794" spans="1:24" s="59" customFormat="1" x14ac:dyDescent="0.25">
      <c r="A1794" s="77"/>
      <c r="D1794" s="60"/>
      <c r="E1794" s="60"/>
      <c r="F1794" s="60"/>
      <c r="G1794" s="60"/>
      <c r="H1794" s="62"/>
      <c r="I1794" s="62"/>
      <c r="J1794" s="62"/>
      <c r="K1794" s="62"/>
      <c r="M1794" s="63"/>
      <c r="N1794" s="63"/>
      <c r="O1794" s="64"/>
      <c r="P1794" s="127"/>
      <c r="W1794" s="64"/>
      <c r="X1794" s="64"/>
    </row>
    <row r="1795" spans="1:24" s="59" customFormat="1" x14ac:dyDescent="0.25">
      <c r="A1795" s="77"/>
      <c r="D1795" s="60"/>
      <c r="E1795" s="60"/>
      <c r="F1795" s="60"/>
      <c r="G1795" s="60"/>
      <c r="H1795" s="62"/>
      <c r="I1795" s="62"/>
      <c r="J1795" s="62"/>
      <c r="K1795" s="62"/>
      <c r="M1795" s="63"/>
      <c r="N1795" s="63"/>
      <c r="O1795" s="64"/>
      <c r="P1795" s="127"/>
      <c r="W1795" s="64"/>
      <c r="X1795" s="64"/>
    </row>
    <row r="1796" spans="1:24" s="59" customFormat="1" x14ac:dyDescent="0.25">
      <c r="A1796" s="77"/>
      <c r="D1796" s="60"/>
      <c r="E1796" s="60"/>
      <c r="F1796" s="60"/>
      <c r="G1796" s="60"/>
      <c r="H1796" s="62"/>
      <c r="I1796" s="62"/>
      <c r="J1796" s="62"/>
      <c r="K1796" s="62"/>
      <c r="M1796" s="63"/>
      <c r="N1796" s="63"/>
      <c r="O1796" s="64"/>
      <c r="P1796" s="127"/>
      <c r="W1796" s="64"/>
      <c r="X1796" s="64"/>
    </row>
    <row r="1797" spans="1:24" s="59" customFormat="1" x14ac:dyDescent="0.25">
      <c r="A1797" s="77"/>
      <c r="D1797" s="60"/>
      <c r="E1797" s="60"/>
      <c r="F1797" s="60"/>
      <c r="G1797" s="60"/>
      <c r="H1797" s="62"/>
      <c r="I1797" s="62"/>
      <c r="J1797" s="62"/>
      <c r="K1797" s="62"/>
      <c r="M1797" s="63"/>
      <c r="N1797" s="63"/>
      <c r="O1797" s="64"/>
      <c r="P1797" s="127"/>
      <c r="W1797" s="64"/>
      <c r="X1797" s="64"/>
    </row>
    <row r="1798" spans="1:24" s="59" customFormat="1" x14ac:dyDescent="0.25">
      <c r="A1798" s="77"/>
      <c r="D1798" s="60"/>
      <c r="E1798" s="60"/>
      <c r="F1798" s="60"/>
      <c r="G1798" s="60"/>
      <c r="H1798" s="62"/>
      <c r="I1798" s="62"/>
      <c r="J1798" s="62"/>
      <c r="K1798" s="62"/>
      <c r="M1798" s="63"/>
      <c r="N1798" s="63"/>
      <c r="O1798" s="64"/>
      <c r="P1798" s="127"/>
      <c r="W1798" s="64"/>
      <c r="X1798" s="64"/>
    </row>
    <row r="1799" spans="1:24" s="59" customFormat="1" x14ac:dyDescent="0.25">
      <c r="A1799" s="77"/>
      <c r="D1799" s="60"/>
      <c r="E1799" s="60"/>
      <c r="F1799" s="60"/>
      <c r="G1799" s="60"/>
      <c r="H1799" s="62"/>
      <c r="I1799" s="62"/>
      <c r="J1799" s="62"/>
      <c r="K1799" s="62"/>
      <c r="M1799" s="63"/>
      <c r="N1799" s="63"/>
      <c r="O1799" s="64"/>
      <c r="P1799" s="127"/>
      <c r="W1799" s="64"/>
      <c r="X1799" s="64"/>
    </row>
    <row r="1800" spans="1:24" s="59" customFormat="1" x14ac:dyDescent="0.25">
      <c r="A1800" s="77"/>
      <c r="D1800" s="60"/>
      <c r="E1800" s="60"/>
      <c r="F1800" s="60"/>
      <c r="G1800" s="60"/>
      <c r="H1800" s="62"/>
      <c r="I1800" s="62"/>
      <c r="J1800" s="62"/>
      <c r="K1800" s="62"/>
      <c r="M1800" s="63"/>
      <c r="N1800" s="63"/>
      <c r="O1800" s="64"/>
      <c r="P1800" s="127"/>
      <c r="W1800" s="64"/>
      <c r="X1800" s="64"/>
    </row>
    <row r="1801" spans="1:24" s="59" customFormat="1" x14ac:dyDescent="0.25">
      <c r="A1801" s="77"/>
      <c r="D1801" s="60"/>
      <c r="E1801" s="60"/>
      <c r="F1801" s="60"/>
      <c r="G1801" s="60"/>
      <c r="H1801" s="62"/>
      <c r="I1801" s="62"/>
      <c r="J1801" s="62"/>
      <c r="K1801" s="62"/>
      <c r="M1801" s="63"/>
      <c r="N1801" s="63"/>
      <c r="O1801" s="64"/>
      <c r="P1801" s="127"/>
      <c r="W1801" s="64"/>
      <c r="X1801" s="64"/>
    </row>
    <row r="1802" spans="1:24" s="59" customFormat="1" x14ac:dyDescent="0.25">
      <c r="A1802" s="77"/>
      <c r="D1802" s="60"/>
      <c r="E1802" s="60"/>
      <c r="F1802" s="60"/>
      <c r="G1802" s="60"/>
      <c r="H1802" s="62"/>
      <c r="I1802" s="62"/>
      <c r="J1802" s="62"/>
      <c r="K1802" s="62"/>
      <c r="M1802" s="63"/>
      <c r="N1802" s="63"/>
      <c r="O1802" s="64"/>
      <c r="P1802" s="127"/>
      <c r="W1802" s="64"/>
      <c r="X1802" s="64"/>
    </row>
    <row r="1803" spans="1:24" s="59" customFormat="1" x14ac:dyDescent="0.25">
      <c r="A1803" s="77"/>
      <c r="D1803" s="60"/>
      <c r="E1803" s="60"/>
      <c r="F1803" s="60"/>
      <c r="G1803" s="60"/>
      <c r="H1803" s="62"/>
      <c r="I1803" s="62"/>
      <c r="J1803" s="62"/>
      <c r="K1803" s="62"/>
      <c r="M1803" s="63"/>
      <c r="N1803" s="63"/>
      <c r="O1803" s="64"/>
      <c r="P1803" s="127"/>
      <c r="W1803" s="64"/>
      <c r="X1803" s="64"/>
    </row>
    <row r="1804" spans="1:24" s="59" customFormat="1" x14ac:dyDescent="0.25">
      <c r="A1804" s="77"/>
      <c r="D1804" s="60"/>
      <c r="E1804" s="60"/>
      <c r="F1804" s="60"/>
      <c r="G1804" s="60"/>
      <c r="H1804" s="62"/>
      <c r="I1804" s="62"/>
      <c r="J1804" s="62"/>
      <c r="K1804" s="62"/>
      <c r="M1804" s="63"/>
      <c r="N1804" s="63"/>
      <c r="O1804" s="64"/>
      <c r="P1804" s="127"/>
      <c r="W1804" s="64"/>
      <c r="X1804" s="64"/>
    </row>
    <row r="1805" spans="1:24" s="59" customFormat="1" x14ac:dyDescent="0.25">
      <c r="A1805" s="77"/>
      <c r="D1805" s="60"/>
      <c r="E1805" s="60"/>
      <c r="F1805" s="60"/>
      <c r="G1805" s="60"/>
      <c r="H1805" s="62"/>
      <c r="I1805" s="62"/>
      <c r="J1805" s="62"/>
      <c r="K1805" s="62"/>
      <c r="M1805" s="63"/>
      <c r="N1805" s="63"/>
      <c r="O1805" s="64"/>
      <c r="P1805" s="127"/>
      <c r="W1805" s="64"/>
      <c r="X1805" s="64"/>
    </row>
    <row r="1806" spans="1:24" s="59" customFormat="1" x14ac:dyDescent="0.25">
      <c r="A1806" s="77"/>
      <c r="D1806" s="60"/>
      <c r="E1806" s="60"/>
      <c r="F1806" s="60"/>
      <c r="G1806" s="60"/>
      <c r="H1806" s="62"/>
      <c r="I1806" s="62"/>
      <c r="J1806" s="62"/>
      <c r="K1806" s="62"/>
      <c r="M1806" s="63"/>
      <c r="N1806" s="63"/>
      <c r="O1806" s="64"/>
      <c r="P1806" s="127"/>
      <c r="W1806" s="64"/>
      <c r="X1806" s="64"/>
    </row>
    <row r="1807" spans="1:24" s="59" customFormat="1" x14ac:dyDescent="0.25">
      <c r="A1807" s="77"/>
      <c r="D1807" s="60"/>
      <c r="E1807" s="60"/>
      <c r="F1807" s="60"/>
      <c r="G1807" s="60"/>
      <c r="H1807" s="62"/>
      <c r="I1807" s="62"/>
      <c r="J1807" s="62"/>
      <c r="K1807" s="62"/>
      <c r="M1807" s="63"/>
      <c r="N1807" s="63"/>
      <c r="O1807" s="64"/>
      <c r="P1807" s="127"/>
      <c r="W1807" s="64"/>
      <c r="X1807" s="64"/>
    </row>
    <row r="1808" spans="1:24" s="59" customFormat="1" x14ac:dyDescent="0.25">
      <c r="A1808" s="77"/>
      <c r="D1808" s="60"/>
      <c r="E1808" s="60"/>
      <c r="F1808" s="60"/>
      <c r="G1808" s="60"/>
      <c r="H1808" s="62"/>
      <c r="I1808" s="62"/>
      <c r="J1808" s="62"/>
      <c r="K1808" s="62"/>
      <c r="M1808" s="63"/>
      <c r="N1808" s="63"/>
      <c r="O1808" s="64"/>
      <c r="P1808" s="127"/>
      <c r="W1808" s="64"/>
      <c r="X1808" s="64"/>
    </row>
    <row r="1809" spans="1:24" s="59" customFormat="1" x14ac:dyDescent="0.25">
      <c r="A1809" s="77"/>
      <c r="D1809" s="60"/>
      <c r="E1809" s="60"/>
      <c r="F1809" s="60"/>
      <c r="G1809" s="60"/>
      <c r="H1809" s="62"/>
      <c r="I1809" s="62"/>
      <c r="J1809" s="62"/>
      <c r="K1809" s="62"/>
      <c r="M1809" s="63"/>
      <c r="N1809" s="63"/>
      <c r="O1809" s="64"/>
      <c r="P1809" s="127"/>
      <c r="W1809" s="64"/>
      <c r="X1809" s="64"/>
    </row>
    <row r="1810" spans="1:24" s="59" customFormat="1" x14ac:dyDescent="0.25">
      <c r="A1810" s="77"/>
      <c r="D1810" s="60"/>
      <c r="E1810" s="60"/>
      <c r="F1810" s="60"/>
      <c r="G1810" s="60"/>
      <c r="H1810" s="62"/>
      <c r="I1810" s="62"/>
      <c r="J1810" s="62"/>
      <c r="K1810" s="62"/>
      <c r="M1810" s="63"/>
      <c r="N1810" s="63"/>
      <c r="O1810" s="64"/>
      <c r="P1810" s="127"/>
      <c r="W1810" s="64"/>
      <c r="X1810" s="64"/>
    </row>
    <row r="1811" spans="1:24" s="59" customFormat="1" x14ac:dyDescent="0.25">
      <c r="A1811" s="77"/>
      <c r="D1811" s="60"/>
      <c r="E1811" s="60"/>
      <c r="F1811" s="60"/>
      <c r="G1811" s="60"/>
      <c r="H1811" s="62"/>
      <c r="I1811" s="62"/>
      <c r="J1811" s="62"/>
      <c r="K1811" s="62"/>
      <c r="M1811" s="63"/>
      <c r="N1811" s="63"/>
      <c r="O1811" s="64"/>
      <c r="P1811" s="127"/>
      <c r="W1811" s="64"/>
      <c r="X1811" s="64"/>
    </row>
    <row r="1812" spans="1:24" s="59" customFormat="1" x14ac:dyDescent="0.25">
      <c r="A1812" s="77"/>
      <c r="D1812" s="60"/>
      <c r="E1812" s="60"/>
      <c r="F1812" s="60"/>
      <c r="G1812" s="60"/>
      <c r="H1812" s="62"/>
      <c r="I1812" s="62"/>
      <c r="J1812" s="62"/>
      <c r="K1812" s="62"/>
      <c r="M1812" s="63"/>
      <c r="N1812" s="63"/>
      <c r="O1812" s="64"/>
      <c r="P1812" s="127"/>
      <c r="W1812" s="64"/>
      <c r="X1812" s="64"/>
    </row>
    <row r="1813" spans="1:24" s="59" customFormat="1" x14ac:dyDescent="0.25">
      <c r="A1813" s="77"/>
      <c r="D1813" s="60"/>
      <c r="E1813" s="60"/>
      <c r="F1813" s="60"/>
      <c r="G1813" s="60"/>
      <c r="H1813" s="62"/>
      <c r="I1813" s="62"/>
      <c r="J1813" s="62"/>
      <c r="K1813" s="62"/>
      <c r="M1813" s="63"/>
      <c r="N1813" s="63"/>
      <c r="O1813" s="64"/>
      <c r="P1813" s="127"/>
      <c r="W1813" s="64"/>
      <c r="X1813" s="64"/>
    </row>
    <row r="1814" spans="1:24" s="59" customFormat="1" x14ac:dyDescent="0.25">
      <c r="A1814" s="77"/>
      <c r="D1814" s="60"/>
      <c r="E1814" s="60"/>
      <c r="F1814" s="60"/>
      <c r="G1814" s="60"/>
      <c r="H1814" s="62"/>
      <c r="I1814" s="62"/>
      <c r="J1814" s="62"/>
      <c r="K1814" s="62"/>
      <c r="M1814" s="63"/>
      <c r="N1814" s="63"/>
      <c r="O1814" s="64"/>
      <c r="P1814" s="127"/>
      <c r="W1814" s="64"/>
      <c r="X1814" s="64"/>
    </row>
    <row r="1815" spans="1:24" s="59" customFormat="1" x14ac:dyDescent="0.25">
      <c r="A1815" s="77"/>
      <c r="D1815" s="60"/>
      <c r="E1815" s="60"/>
      <c r="F1815" s="60"/>
      <c r="G1815" s="60"/>
      <c r="H1815" s="62"/>
      <c r="I1815" s="62"/>
      <c r="J1815" s="62"/>
      <c r="K1815" s="62"/>
      <c r="M1815" s="63"/>
      <c r="N1815" s="63"/>
      <c r="O1815" s="64"/>
      <c r="P1815" s="127"/>
      <c r="W1815" s="64"/>
      <c r="X1815" s="64"/>
    </row>
    <row r="1816" spans="1:24" s="59" customFormat="1" x14ac:dyDescent="0.25">
      <c r="A1816" s="77"/>
      <c r="D1816" s="60"/>
      <c r="E1816" s="60"/>
      <c r="F1816" s="60"/>
      <c r="G1816" s="60"/>
      <c r="H1816" s="62"/>
      <c r="I1816" s="62"/>
      <c r="J1816" s="62"/>
      <c r="K1816" s="62"/>
      <c r="M1816" s="63"/>
      <c r="N1816" s="63"/>
      <c r="O1816" s="64"/>
      <c r="P1816" s="127"/>
      <c r="W1816" s="64"/>
      <c r="X1816" s="64"/>
    </row>
    <row r="1817" spans="1:24" s="59" customFormat="1" x14ac:dyDescent="0.25">
      <c r="A1817" s="77"/>
      <c r="D1817" s="60"/>
      <c r="E1817" s="60"/>
      <c r="F1817" s="60"/>
      <c r="G1817" s="60"/>
      <c r="H1817" s="62"/>
      <c r="I1817" s="62"/>
      <c r="J1817" s="62"/>
      <c r="K1817" s="62"/>
      <c r="M1817" s="63"/>
      <c r="N1817" s="63"/>
      <c r="O1817" s="64"/>
      <c r="P1817" s="127"/>
      <c r="W1817" s="64"/>
      <c r="X1817" s="64"/>
    </row>
    <row r="1818" spans="1:24" s="59" customFormat="1" x14ac:dyDescent="0.25">
      <c r="A1818" s="77"/>
      <c r="D1818" s="60"/>
      <c r="E1818" s="60"/>
      <c r="F1818" s="60"/>
      <c r="G1818" s="60"/>
      <c r="H1818" s="62"/>
      <c r="I1818" s="62"/>
      <c r="J1818" s="62"/>
      <c r="K1818" s="62"/>
      <c r="M1818" s="63"/>
      <c r="N1818" s="63"/>
      <c r="O1818" s="64"/>
      <c r="P1818" s="127"/>
      <c r="W1818" s="64"/>
      <c r="X1818" s="64"/>
    </row>
    <row r="1819" spans="1:24" s="59" customFormat="1" x14ac:dyDescent="0.25">
      <c r="A1819" s="77"/>
      <c r="D1819" s="60"/>
      <c r="E1819" s="60"/>
      <c r="F1819" s="60"/>
      <c r="G1819" s="60"/>
      <c r="H1819" s="62"/>
      <c r="I1819" s="62"/>
      <c r="J1819" s="62"/>
      <c r="K1819" s="62"/>
      <c r="M1819" s="63"/>
      <c r="N1819" s="63"/>
      <c r="O1819" s="64"/>
      <c r="P1819" s="127"/>
      <c r="W1819" s="64"/>
      <c r="X1819" s="64"/>
    </row>
    <row r="1820" spans="1:24" s="59" customFormat="1" x14ac:dyDescent="0.25">
      <c r="A1820" s="77"/>
      <c r="D1820" s="60"/>
      <c r="E1820" s="60"/>
      <c r="F1820" s="60"/>
      <c r="G1820" s="60"/>
      <c r="H1820" s="62"/>
      <c r="I1820" s="62"/>
      <c r="J1820" s="62"/>
      <c r="K1820" s="62"/>
      <c r="M1820" s="63"/>
      <c r="N1820" s="63"/>
      <c r="O1820" s="64"/>
      <c r="P1820" s="127"/>
      <c r="W1820" s="64"/>
      <c r="X1820" s="64"/>
    </row>
    <row r="1821" spans="1:24" s="59" customFormat="1" x14ac:dyDescent="0.25">
      <c r="A1821" s="77"/>
      <c r="D1821" s="60"/>
      <c r="E1821" s="60"/>
      <c r="F1821" s="60"/>
      <c r="G1821" s="60"/>
      <c r="H1821" s="62"/>
      <c r="I1821" s="62"/>
      <c r="J1821" s="62"/>
      <c r="K1821" s="62"/>
      <c r="M1821" s="63"/>
      <c r="N1821" s="63"/>
      <c r="O1821" s="64"/>
      <c r="P1821" s="127"/>
      <c r="W1821" s="64"/>
      <c r="X1821" s="64"/>
    </row>
    <row r="1822" spans="1:24" s="59" customFormat="1" x14ac:dyDescent="0.25">
      <c r="A1822" s="77"/>
      <c r="D1822" s="60"/>
      <c r="E1822" s="60"/>
      <c r="F1822" s="60"/>
      <c r="G1822" s="60"/>
      <c r="H1822" s="62"/>
      <c r="I1822" s="62"/>
      <c r="J1822" s="62"/>
      <c r="K1822" s="62"/>
      <c r="M1822" s="63"/>
      <c r="N1822" s="63"/>
      <c r="O1822" s="64"/>
      <c r="P1822" s="127"/>
      <c r="W1822" s="64"/>
      <c r="X1822" s="64"/>
    </row>
    <row r="1823" spans="1:24" s="59" customFormat="1" x14ac:dyDescent="0.25">
      <c r="A1823" s="77"/>
      <c r="D1823" s="60"/>
      <c r="E1823" s="60"/>
      <c r="F1823" s="60"/>
      <c r="G1823" s="60"/>
      <c r="H1823" s="62"/>
      <c r="I1823" s="62"/>
      <c r="J1823" s="62"/>
      <c r="K1823" s="62"/>
      <c r="M1823" s="63"/>
      <c r="N1823" s="63"/>
      <c r="O1823" s="64"/>
      <c r="P1823" s="127"/>
      <c r="W1823" s="64"/>
      <c r="X1823" s="64"/>
    </row>
    <row r="1824" spans="1:24" s="59" customFormat="1" x14ac:dyDescent="0.25">
      <c r="A1824" s="77"/>
      <c r="D1824" s="60"/>
      <c r="E1824" s="60"/>
      <c r="F1824" s="60"/>
      <c r="G1824" s="60"/>
      <c r="H1824" s="62"/>
      <c r="I1824" s="62"/>
      <c r="J1824" s="62"/>
      <c r="K1824" s="62"/>
      <c r="M1824" s="63"/>
      <c r="N1824" s="63"/>
      <c r="O1824" s="64"/>
      <c r="P1824" s="127"/>
      <c r="W1824" s="64"/>
      <c r="X1824" s="64"/>
    </row>
    <row r="1825" spans="1:24" s="59" customFormat="1" x14ac:dyDescent="0.25">
      <c r="A1825" s="77"/>
      <c r="D1825" s="60"/>
      <c r="E1825" s="60"/>
      <c r="F1825" s="60"/>
      <c r="G1825" s="60"/>
      <c r="H1825" s="62"/>
      <c r="I1825" s="62"/>
      <c r="J1825" s="62"/>
      <c r="K1825" s="62"/>
      <c r="M1825" s="63"/>
      <c r="N1825" s="63"/>
      <c r="O1825" s="64"/>
      <c r="P1825" s="127"/>
      <c r="W1825" s="64"/>
      <c r="X1825" s="64"/>
    </row>
    <row r="1826" spans="1:24" s="59" customFormat="1" x14ac:dyDescent="0.25">
      <c r="A1826" s="77"/>
      <c r="D1826" s="60"/>
      <c r="E1826" s="60"/>
      <c r="F1826" s="60"/>
      <c r="G1826" s="60"/>
      <c r="H1826" s="62"/>
      <c r="I1826" s="62"/>
      <c r="J1826" s="62"/>
      <c r="K1826" s="62"/>
      <c r="M1826" s="63"/>
      <c r="N1826" s="63"/>
      <c r="O1826" s="64"/>
      <c r="P1826" s="127"/>
      <c r="W1826" s="64"/>
      <c r="X1826" s="64"/>
    </row>
    <row r="1827" spans="1:24" s="59" customFormat="1" x14ac:dyDescent="0.25">
      <c r="A1827" s="77"/>
      <c r="D1827" s="60"/>
      <c r="E1827" s="60"/>
      <c r="F1827" s="60"/>
      <c r="G1827" s="60"/>
      <c r="H1827" s="62"/>
      <c r="I1827" s="62"/>
      <c r="J1827" s="62"/>
      <c r="K1827" s="62"/>
      <c r="M1827" s="63"/>
      <c r="N1827" s="63"/>
      <c r="O1827" s="64"/>
      <c r="P1827" s="127"/>
      <c r="W1827" s="64"/>
      <c r="X1827" s="64"/>
    </row>
    <row r="1828" spans="1:24" s="59" customFormat="1" x14ac:dyDescent="0.25">
      <c r="A1828" s="77"/>
      <c r="D1828" s="60"/>
      <c r="E1828" s="60"/>
      <c r="F1828" s="60"/>
      <c r="G1828" s="60"/>
      <c r="H1828" s="62"/>
      <c r="I1828" s="62"/>
      <c r="J1828" s="62"/>
      <c r="K1828" s="62"/>
      <c r="M1828" s="63"/>
      <c r="N1828" s="63"/>
      <c r="O1828" s="64"/>
      <c r="P1828" s="127"/>
      <c r="W1828" s="64"/>
      <c r="X1828" s="64"/>
    </row>
    <row r="1829" spans="1:24" s="59" customFormat="1" x14ac:dyDescent="0.25">
      <c r="A1829" s="77"/>
      <c r="D1829" s="60"/>
      <c r="E1829" s="60"/>
      <c r="F1829" s="60"/>
      <c r="G1829" s="60"/>
      <c r="H1829" s="62"/>
      <c r="I1829" s="62"/>
      <c r="J1829" s="62"/>
      <c r="K1829" s="62"/>
      <c r="M1829" s="63"/>
      <c r="N1829" s="63"/>
      <c r="O1829" s="64"/>
      <c r="P1829" s="127"/>
      <c r="W1829" s="64"/>
      <c r="X1829" s="64"/>
    </row>
    <row r="1830" spans="1:24" s="59" customFormat="1" x14ac:dyDescent="0.25">
      <c r="A1830" s="77"/>
      <c r="D1830" s="60"/>
      <c r="E1830" s="60"/>
      <c r="F1830" s="60"/>
      <c r="G1830" s="60"/>
      <c r="H1830" s="62"/>
      <c r="I1830" s="62"/>
      <c r="J1830" s="62"/>
      <c r="K1830" s="62"/>
      <c r="M1830" s="63"/>
      <c r="N1830" s="63"/>
      <c r="O1830" s="64"/>
      <c r="P1830" s="127"/>
      <c r="W1830" s="64"/>
      <c r="X1830" s="64"/>
    </row>
    <row r="1831" spans="1:24" s="59" customFormat="1" x14ac:dyDescent="0.25">
      <c r="A1831" s="77"/>
      <c r="D1831" s="60"/>
      <c r="E1831" s="60"/>
      <c r="F1831" s="60"/>
      <c r="G1831" s="60"/>
      <c r="H1831" s="62"/>
      <c r="I1831" s="62"/>
      <c r="J1831" s="62"/>
      <c r="K1831" s="62"/>
      <c r="M1831" s="63"/>
      <c r="N1831" s="63"/>
      <c r="O1831" s="64"/>
      <c r="P1831" s="127"/>
      <c r="W1831" s="64"/>
      <c r="X1831" s="64"/>
    </row>
    <row r="1832" spans="1:24" s="59" customFormat="1" x14ac:dyDescent="0.25">
      <c r="A1832" s="77"/>
      <c r="D1832" s="60"/>
      <c r="E1832" s="60"/>
      <c r="F1832" s="60"/>
      <c r="G1832" s="60"/>
      <c r="H1832" s="62"/>
      <c r="I1832" s="62"/>
      <c r="J1832" s="62"/>
      <c r="K1832" s="62"/>
      <c r="M1832" s="63"/>
      <c r="N1832" s="63"/>
      <c r="O1832" s="64"/>
      <c r="P1832" s="127"/>
      <c r="W1832" s="64"/>
      <c r="X1832" s="64"/>
    </row>
    <row r="1833" spans="1:24" s="59" customFormat="1" x14ac:dyDescent="0.25">
      <c r="A1833" s="77"/>
      <c r="D1833" s="60"/>
      <c r="E1833" s="60"/>
      <c r="F1833" s="60"/>
      <c r="G1833" s="60"/>
      <c r="H1833" s="62"/>
      <c r="I1833" s="62"/>
      <c r="J1833" s="62"/>
      <c r="K1833" s="62"/>
      <c r="M1833" s="63"/>
      <c r="N1833" s="63"/>
      <c r="O1833" s="64"/>
      <c r="P1833" s="127"/>
      <c r="W1833" s="64"/>
      <c r="X1833" s="64"/>
    </row>
    <row r="1834" spans="1:24" s="59" customFormat="1" x14ac:dyDescent="0.25">
      <c r="A1834" s="77"/>
      <c r="D1834" s="60"/>
      <c r="E1834" s="60"/>
      <c r="F1834" s="60"/>
      <c r="G1834" s="60"/>
      <c r="H1834" s="62"/>
      <c r="I1834" s="62"/>
      <c r="J1834" s="62"/>
      <c r="K1834" s="62"/>
      <c r="M1834" s="63"/>
      <c r="N1834" s="63"/>
      <c r="O1834" s="64"/>
      <c r="P1834" s="127"/>
      <c r="W1834" s="64"/>
      <c r="X1834" s="64"/>
    </row>
    <row r="1835" spans="1:24" s="59" customFormat="1" x14ac:dyDescent="0.25">
      <c r="A1835" s="77"/>
      <c r="D1835" s="60"/>
      <c r="E1835" s="60"/>
      <c r="F1835" s="60"/>
      <c r="G1835" s="60"/>
      <c r="H1835" s="62"/>
      <c r="I1835" s="62"/>
      <c r="J1835" s="62"/>
      <c r="K1835" s="62"/>
      <c r="M1835" s="63"/>
      <c r="N1835" s="63"/>
      <c r="O1835" s="64"/>
      <c r="P1835" s="127"/>
      <c r="W1835" s="64"/>
      <c r="X1835" s="64"/>
    </row>
    <row r="1836" spans="1:24" s="59" customFormat="1" x14ac:dyDescent="0.25">
      <c r="A1836" s="77"/>
      <c r="D1836" s="60"/>
      <c r="E1836" s="60"/>
      <c r="F1836" s="60"/>
      <c r="G1836" s="60"/>
      <c r="H1836" s="62"/>
      <c r="I1836" s="62"/>
      <c r="J1836" s="62"/>
      <c r="K1836" s="62"/>
      <c r="M1836" s="63"/>
      <c r="N1836" s="63"/>
      <c r="O1836" s="64"/>
      <c r="P1836" s="127"/>
      <c r="W1836" s="64"/>
      <c r="X1836" s="64"/>
    </row>
    <row r="1837" spans="1:24" s="59" customFormat="1" x14ac:dyDescent="0.25">
      <c r="A1837" s="77"/>
      <c r="D1837" s="60"/>
      <c r="E1837" s="60"/>
      <c r="F1837" s="60"/>
      <c r="G1837" s="60"/>
      <c r="H1837" s="62"/>
      <c r="I1837" s="62"/>
      <c r="J1837" s="62"/>
      <c r="K1837" s="62"/>
      <c r="M1837" s="63"/>
      <c r="N1837" s="63"/>
      <c r="O1837" s="64"/>
      <c r="P1837" s="127"/>
      <c r="W1837" s="64"/>
      <c r="X1837" s="64"/>
    </row>
    <row r="1838" spans="1:24" s="59" customFormat="1" x14ac:dyDescent="0.25">
      <c r="A1838" s="77"/>
      <c r="D1838" s="60"/>
      <c r="E1838" s="60"/>
      <c r="F1838" s="60"/>
      <c r="G1838" s="60"/>
      <c r="H1838" s="62"/>
      <c r="I1838" s="62"/>
      <c r="J1838" s="62"/>
      <c r="K1838" s="62"/>
      <c r="M1838" s="63"/>
      <c r="N1838" s="63"/>
      <c r="O1838" s="64"/>
      <c r="P1838" s="127"/>
      <c r="W1838" s="64"/>
      <c r="X1838" s="64"/>
    </row>
    <row r="1839" spans="1:24" s="59" customFormat="1" x14ac:dyDescent="0.25">
      <c r="A1839" s="77"/>
      <c r="D1839" s="60"/>
      <c r="E1839" s="60"/>
      <c r="F1839" s="60"/>
      <c r="G1839" s="60"/>
      <c r="H1839" s="62"/>
      <c r="I1839" s="62"/>
      <c r="J1839" s="62"/>
      <c r="K1839" s="62"/>
      <c r="M1839" s="63"/>
      <c r="N1839" s="63"/>
      <c r="O1839" s="64"/>
      <c r="P1839" s="127"/>
      <c r="W1839" s="64"/>
      <c r="X1839" s="64"/>
    </row>
    <row r="1840" spans="1:24" s="59" customFormat="1" x14ac:dyDescent="0.25">
      <c r="A1840" s="77"/>
      <c r="D1840" s="60"/>
      <c r="E1840" s="60"/>
      <c r="F1840" s="60"/>
      <c r="G1840" s="60"/>
      <c r="H1840" s="62"/>
      <c r="I1840" s="62"/>
      <c r="J1840" s="62"/>
      <c r="K1840" s="62"/>
      <c r="M1840" s="63"/>
      <c r="N1840" s="63"/>
      <c r="O1840" s="64"/>
      <c r="P1840" s="127"/>
      <c r="W1840" s="64"/>
      <c r="X1840" s="64"/>
    </row>
    <row r="1841" spans="1:24" s="59" customFormat="1" x14ac:dyDescent="0.25">
      <c r="A1841" s="77"/>
      <c r="D1841" s="60"/>
      <c r="E1841" s="60"/>
      <c r="F1841" s="60"/>
      <c r="G1841" s="60"/>
      <c r="H1841" s="62"/>
      <c r="I1841" s="62"/>
      <c r="J1841" s="62"/>
      <c r="K1841" s="62"/>
      <c r="M1841" s="63"/>
      <c r="N1841" s="63"/>
      <c r="O1841" s="64"/>
      <c r="P1841" s="127"/>
      <c r="W1841" s="64"/>
      <c r="X1841" s="64"/>
    </row>
    <row r="1842" spans="1:24" s="59" customFormat="1" x14ac:dyDescent="0.25">
      <c r="A1842" s="77"/>
      <c r="D1842" s="60"/>
      <c r="E1842" s="60"/>
      <c r="F1842" s="60"/>
      <c r="G1842" s="60"/>
      <c r="H1842" s="62"/>
      <c r="I1842" s="62"/>
      <c r="J1842" s="62"/>
      <c r="K1842" s="62"/>
      <c r="M1842" s="63"/>
      <c r="N1842" s="63"/>
      <c r="O1842" s="64"/>
      <c r="P1842" s="127"/>
      <c r="W1842" s="64"/>
      <c r="X1842" s="64"/>
    </row>
    <row r="1843" spans="1:24" s="59" customFormat="1" x14ac:dyDescent="0.25">
      <c r="A1843" s="77"/>
      <c r="D1843" s="60"/>
      <c r="E1843" s="60"/>
      <c r="F1843" s="60"/>
      <c r="G1843" s="60"/>
      <c r="H1843" s="62"/>
      <c r="I1843" s="62"/>
      <c r="J1843" s="62"/>
      <c r="K1843" s="62"/>
      <c r="M1843" s="63"/>
      <c r="N1843" s="63"/>
      <c r="O1843" s="64"/>
      <c r="P1843" s="127"/>
      <c r="W1843" s="64"/>
      <c r="X1843" s="64"/>
    </row>
    <row r="1844" spans="1:24" s="59" customFormat="1" x14ac:dyDescent="0.25">
      <c r="A1844" s="77"/>
      <c r="D1844" s="60"/>
      <c r="E1844" s="60"/>
      <c r="F1844" s="60"/>
      <c r="G1844" s="60"/>
      <c r="H1844" s="62"/>
      <c r="I1844" s="62"/>
      <c r="J1844" s="62"/>
      <c r="K1844" s="62"/>
      <c r="M1844" s="63"/>
      <c r="N1844" s="63"/>
      <c r="O1844" s="64"/>
      <c r="P1844" s="127"/>
      <c r="W1844" s="64"/>
      <c r="X1844" s="64"/>
    </row>
    <row r="1845" spans="1:24" s="59" customFormat="1" x14ac:dyDescent="0.25">
      <c r="A1845" s="77"/>
      <c r="D1845" s="60"/>
      <c r="E1845" s="60"/>
      <c r="F1845" s="60"/>
      <c r="G1845" s="60"/>
      <c r="H1845" s="62"/>
      <c r="I1845" s="62"/>
      <c r="J1845" s="62"/>
      <c r="K1845" s="62"/>
      <c r="M1845" s="63"/>
      <c r="N1845" s="63"/>
      <c r="O1845" s="64"/>
      <c r="P1845" s="127"/>
      <c r="W1845" s="64"/>
      <c r="X1845" s="64"/>
    </row>
    <row r="1846" spans="1:24" s="59" customFormat="1" x14ac:dyDescent="0.25">
      <c r="A1846" s="77"/>
      <c r="D1846" s="60"/>
      <c r="E1846" s="60"/>
      <c r="F1846" s="60"/>
      <c r="G1846" s="60"/>
      <c r="H1846" s="62"/>
      <c r="I1846" s="62"/>
      <c r="J1846" s="62"/>
      <c r="K1846" s="62"/>
      <c r="M1846" s="63"/>
      <c r="N1846" s="63"/>
      <c r="O1846" s="64"/>
      <c r="P1846" s="127"/>
      <c r="W1846" s="64"/>
      <c r="X1846" s="64"/>
    </row>
    <row r="1847" spans="1:24" s="59" customFormat="1" x14ac:dyDescent="0.25">
      <c r="A1847" s="77"/>
      <c r="D1847" s="60"/>
      <c r="E1847" s="60"/>
      <c r="F1847" s="60"/>
      <c r="G1847" s="60"/>
      <c r="H1847" s="62"/>
      <c r="I1847" s="62"/>
      <c r="J1847" s="62"/>
      <c r="K1847" s="62"/>
      <c r="M1847" s="63"/>
      <c r="N1847" s="63"/>
      <c r="O1847" s="64"/>
      <c r="P1847" s="127"/>
      <c r="W1847" s="64"/>
      <c r="X1847" s="64"/>
    </row>
    <row r="1848" spans="1:24" s="59" customFormat="1" x14ac:dyDescent="0.25">
      <c r="A1848" s="77"/>
      <c r="D1848" s="60"/>
      <c r="E1848" s="60"/>
      <c r="F1848" s="60"/>
      <c r="G1848" s="60"/>
      <c r="H1848" s="62"/>
      <c r="I1848" s="62"/>
      <c r="J1848" s="62"/>
      <c r="K1848" s="62"/>
      <c r="M1848" s="63"/>
      <c r="N1848" s="63"/>
      <c r="O1848" s="64"/>
      <c r="P1848" s="127"/>
      <c r="W1848" s="64"/>
      <c r="X1848" s="64"/>
    </row>
    <row r="1849" spans="1:24" s="59" customFormat="1" x14ac:dyDescent="0.25">
      <c r="A1849" s="77"/>
      <c r="D1849" s="60"/>
      <c r="E1849" s="60"/>
      <c r="F1849" s="60"/>
      <c r="G1849" s="60"/>
      <c r="H1849" s="62"/>
      <c r="I1849" s="62"/>
      <c r="J1849" s="62"/>
      <c r="K1849" s="62"/>
      <c r="M1849" s="63"/>
      <c r="N1849" s="63"/>
      <c r="O1849" s="64"/>
      <c r="P1849" s="127"/>
      <c r="W1849" s="64"/>
      <c r="X1849" s="64"/>
    </row>
    <row r="1850" spans="1:24" s="59" customFormat="1" x14ac:dyDescent="0.25">
      <c r="A1850" s="77"/>
      <c r="D1850" s="60"/>
      <c r="E1850" s="60"/>
      <c r="F1850" s="60"/>
      <c r="G1850" s="60"/>
      <c r="H1850" s="62"/>
      <c r="I1850" s="62"/>
      <c r="J1850" s="62"/>
      <c r="K1850" s="62"/>
      <c r="M1850" s="63"/>
      <c r="N1850" s="63"/>
      <c r="O1850" s="64"/>
      <c r="P1850" s="127"/>
      <c r="W1850" s="64"/>
      <c r="X1850" s="64"/>
    </row>
    <row r="1851" spans="1:24" s="59" customFormat="1" x14ac:dyDescent="0.25">
      <c r="A1851" s="77"/>
      <c r="D1851" s="60"/>
      <c r="E1851" s="60"/>
      <c r="F1851" s="60"/>
      <c r="G1851" s="60"/>
      <c r="H1851" s="62"/>
      <c r="I1851" s="62"/>
      <c r="J1851" s="62"/>
      <c r="K1851" s="62"/>
      <c r="M1851" s="63"/>
      <c r="N1851" s="63"/>
      <c r="O1851" s="64"/>
      <c r="P1851" s="127"/>
      <c r="W1851" s="64"/>
      <c r="X1851" s="64"/>
    </row>
    <row r="1852" spans="1:24" s="59" customFormat="1" x14ac:dyDescent="0.25">
      <c r="A1852" s="77"/>
      <c r="D1852" s="60"/>
      <c r="E1852" s="60"/>
      <c r="F1852" s="60"/>
      <c r="G1852" s="60"/>
      <c r="H1852" s="62"/>
      <c r="I1852" s="62"/>
      <c r="J1852" s="62"/>
      <c r="K1852" s="62"/>
      <c r="M1852" s="63"/>
      <c r="N1852" s="63"/>
      <c r="O1852" s="64"/>
      <c r="P1852" s="127"/>
      <c r="W1852" s="64"/>
      <c r="X1852" s="64"/>
    </row>
    <row r="1853" spans="1:24" s="59" customFormat="1" x14ac:dyDescent="0.25">
      <c r="A1853" s="77"/>
      <c r="D1853" s="60"/>
      <c r="E1853" s="60"/>
      <c r="F1853" s="60"/>
      <c r="G1853" s="60"/>
      <c r="H1853" s="62"/>
      <c r="I1853" s="62"/>
      <c r="J1853" s="62"/>
      <c r="K1853" s="62"/>
      <c r="M1853" s="63"/>
      <c r="N1853" s="63"/>
      <c r="O1853" s="64"/>
      <c r="P1853" s="127"/>
      <c r="W1853" s="64"/>
      <c r="X1853" s="64"/>
    </row>
    <row r="1854" spans="1:24" s="59" customFormat="1" x14ac:dyDescent="0.25">
      <c r="A1854" s="77"/>
      <c r="D1854" s="60"/>
      <c r="E1854" s="60"/>
      <c r="F1854" s="60"/>
      <c r="G1854" s="60"/>
      <c r="H1854" s="62"/>
      <c r="I1854" s="62"/>
      <c r="J1854" s="62"/>
      <c r="K1854" s="62"/>
      <c r="M1854" s="63"/>
      <c r="N1854" s="63"/>
      <c r="O1854" s="64"/>
      <c r="P1854" s="127"/>
      <c r="W1854" s="64"/>
      <c r="X1854" s="64"/>
    </row>
    <row r="1855" spans="1:24" s="59" customFormat="1" x14ac:dyDescent="0.25">
      <c r="A1855" s="77"/>
      <c r="D1855" s="60"/>
      <c r="E1855" s="60"/>
      <c r="F1855" s="60"/>
      <c r="G1855" s="60"/>
      <c r="H1855" s="62"/>
      <c r="I1855" s="62"/>
      <c r="J1855" s="62"/>
      <c r="K1855" s="62"/>
      <c r="M1855" s="63"/>
      <c r="N1855" s="63"/>
      <c r="O1855" s="64"/>
      <c r="P1855" s="127"/>
      <c r="W1855" s="64"/>
      <c r="X1855" s="64"/>
    </row>
    <row r="1856" spans="1:24" s="59" customFormat="1" x14ac:dyDescent="0.25">
      <c r="A1856" s="77"/>
      <c r="D1856" s="60"/>
      <c r="E1856" s="60"/>
      <c r="F1856" s="60"/>
      <c r="G1856" s="60"/>
      <c r="H1856" s="62"/>
      <c r="I1856" s="62"/>
      <c r="J1856" s="62"/>
      <c r="K1856" s="62"/>
      <c r="M1856" s="63"/>
      <c r="N1856" s="63"/>
      <c r="O1856" s="64"/>
      <c r="P1856" s="127"/>
      <c r="W1856" s="64"/>
      <c r="X1856" s="64"/>
    </row>
    <row r="1857" spans="1:24" s="59" customFormat="1" x14ac:dyDescent="0.25">
      <c r="A1857" s="77"/>
      <c r="D1857" s="60"/>
      <c r="E1857" s="60"/>
      <c r="F1857" s="60"/>
      <c r="G1857" s="60"/>
      <c r="H1857" s="62"/>
      <c r="I1857" s="62"/>
      <c r="J1857" s="62"/>
      <c r="K1857" s="62"/>
      <c r="M1857" s="63"/>
      <c r="N1857" s="63"/>
      <c r="O1857" s="64"/>
      <c r="P1857" s="127"/>
      <c r="W1857" s="64"/>
      <c r="X1857" s="64"/>
    </row>
    <row r="1858" spans="1:24" s="59" customFormat="1" x14ac:dyDescent="0.25">
      <c r="A1858" s="77"/>
      <c r="D1858" s="60"/>
      <c r="E1858" s="60"/>
      <c r="F1858" s="60"/>
      <c r="G1858" s="60"/>
      <c r="H1858" s="62"/>
      <c r="I1858" s="62"/>
      <c r="J1858" s="62"/>
      <c r="K1858" s="62"/>
      <c r="M1858" s="63"/>
      <c r="N1858" s="63"/>
      <c r="O1858" s="64"/>
      <c r="P1858" s="127"/>
      <c r="W1858" s="64"/>
      <c r="X1858" s="64"/>
    </row>
    <row r="1859" spans="1:24" s="59" customFormat="1" x14ac:dyDescent="0.25">
      <c r="A1859" s="77"/>
      <c r="D1859" s="60"/>
      <c r="E1859" s="60"/>
      <c r="F1859" s="60"/>
      <c r="G1859" s="60"/>
      <c r="H1859" s="62"/>
      <c r="I1859" s="62"/>
      <c r="J1859" s="62"/>
      <c r="K1859" s="62"/>
      <c r="M1859" s="63"/>
      <c r="N1859" s="63"/>
      <c r="O1859" s="64"/>
      <c r="P1859" s="127"/>
      <c r="W1859" s="64"/>
      <c r="X1859" s="64"/>
    </row>
    <row r="1860" spans="1:24" s="59" customFormat="1" x14ac:dyDescent="0.25">
      <c r="A1860" s="77"/>
      <c r="D1860" s="60"/>
      <c r="E1860" s="60"/>
      <c r="F1860" s="60"/>
      <c r="G1860" s="60"/>
      <c r="H1860" s="62"/>
      <c r="I1860" s="62"/>
      <c r="J1860" s="62"/>
      <c r="K1860" s="62"/>
      <c r="M1860" s="63"/>
      <c r="N1860" s="63"/>
      <c r="O1860" s="64"/>
      <c r="P1860" s="127"/>
      <c r="W1860" s="64"/>
      <c r="X1860" s="64"/>
    </row>
    <row r="1861" spans="1:24" s="59" customFormat="1" x14ac:dyDescent="0.25">
      <c r="A1861" s="77"/>
      <c r="D1861" s="60"/>
      <c r="E1861" s="60"/>
      <c r="F1861" s="60"/>
      <c r="G1861" s="60"/>
      <c r="H1861" s="62"/>
      <c r="I1861" s="62"/>
      <c r="J1861" s="62"/>
      <c r="K1861" s="62"/>
      <c r="M1861" s="63"/>
      <c r="N1861" s="63"/>
      <c r="O1861" s="64"/>
      <c r="P1861" s="127"/>
      <c r="W1861" s="64"/>
      <c r="X1861" s="64"/>
    </row>
    <row r="1862" spans="1:24" s="59" customFormat="1" x14ac:dyDescent="0.25">
      <c r="A1862" s="77"/>
      <c r="D1862" s="60"/>
      <c r="E1862" s="60"/>
      <c r="F1862" s="60"/>
      <c r="G1862" s="60"/>
      <c r="H1862" s="62"/>
      <c r="I1862" s="62"/>
      <c r="J1862" s="62"/>
      <c r="K1862" s="62"/>
      <c r="M1862" s="63"/>
      <c r="N1862" s="63"/>
      <c r="O1862" s="64"/>
      <c r="P1862" s="127"/>
      <c r="W1862" s="64"/>
      <c r="X1862" s="64"/>
    </row>
    <row r="1863" spans="1:24" s="59" customFormat="1" x14ac:dyDescent="0.25">
      <c r="A1863" s="77"/>
      <c r="D1863" s="60"/>
      <c r="E1863" s="60"/>
      <c r="F1863" s="60"/>
      <c r="G1863" s="60"/>
      <c r="H1863" s="62"/>
      <c r="I1863" s="62"/>
      <c r="J1863" s="62"/>
      <c r="K1863" s="62"/>
      <c r="M1863" s="63"/>
      <c r="N1863" s="63"/>
      <c r="O1863" s="64"/>
      <c r="P1863" s="127"/>
      <c r="W1863" s="64"/>
      <c r="X1863" s="64"/>
    </row>
    <row r="1864" spans="1:24" s="59" customFormat="1" x14ac:dyDescent="0.25">
      <c r="A1864" s="77"/>
      <c r="D1864" s="60"/>
      <c r="E1864" s="60"/>
      <c r="F1864" s="60"/>
      <c r="G1864" s="60"/>
      <c r="H1864" s="62"/>
      <c r="I1864" s="62"/>
      <c r="J1864" s="62"/>
      <c r="K1864" s="62"/>
      <c r="M1864" s="63"/>
      <c r="N1864" s="63"/>
      <c r="O1864" s="64"/>
      <c r="P1864" s="127"/>
      <c r="W1864" s="64"/>
      <c r="X1864" s="64"/>
    </row>
    <row r="1865" spans="1:24" s="59" customFormat="1" x14ac:dyDescent="0.25">
      <c r="A1865" s="77"/>
      <c r="D1865" s="60"/>
      <c r="E1865" s="60"/>
      <c r="F1865" s="60"/>
      <c r="G1865" s="60"/>
      <c r="H1865" s="62"/>
      <c r="I1865" s="62"/>
      <c r="J1865" s="62"/>
      <c r="K1865" s="62"/>
      <c r="M1865" s="63"/>
      <c r="N1865" s="63"/>
      <c r="O1865" s="64"/>
      <c r="P1865" s="127"/>
      <c r="W1865" s="64"/>
      <c r="X1865" s="64"/>
    </row>
    <row r="1866" spans="1:24" s="59" customFormat="1" x14ac:dyDescent="0.25">
      <c r="A1866" s="77"/>
      <c r="D1866" s="60"/>
      <c r="E1866" s="60"/>
      <c r="F1866" s="60"/>
      <c r="G1866" s="60"/>
      <c r="H1866" s="62"/>
      <c r="I1866" s="62"/>
      <c r="J1866" s="62"/>
      <c r="K1866" s="62"/>
      <c r="M1866" s="63"/>
      <c r="N1866" s="63"/>
      <c r="O1866" s="64"/>
      <c r="P1866" s="127"/>
      <c r="W1866" s="64"/>
      <c r="X1866" s="64"/>
    </row>
    <row r="1867" spans="1:24" s="59" customFormat="1" x14ac:dyDescent="0.25">
      <c r="A1867" s="77"/>
      <c r="D1867" s="60"/>
      <c r="E1867" s="60"/>
      <c r="F1867" s="60"/>
      <c r="G1867" s="60"/>
      <c r="H1867" s="62"/>
      <c r="I1867" s="62"/>
      <c r="J1867" s="62"/>
      <c r="K1867" s="62"/>
      <c r="M1867" s="63"/>
      <c r="N1867" s="63"/>
      <c r="O1867" s="64"/>
      <c r="P1867" s="127"/>
      <c r="W1867" s="64"/>
      <c r="X1867" s="64"/>
    </row>
    <row r="1868" spans="1:24" s="59" customFormat="1" x14ac:dyDescent="0.25">
      <c r="A1868" s="77"/>
      <c r="D1868" s="60"/>
      <c r="E1868" s="60"/>
      <c r="F1868" s="60"/>
      <c r="G1868" s="60"/>
      <c r="H1868" s="62"/>
      <c r="I1868" s="62"/>
      <c r="J1868" s="62"/>
      <c r="K1868" s="62"/>
      <c r="M1868" s="63"/>
      <c r="N1868" s="63"/>
      <c r="O1868" s="64"/>
      <c r="P1868" s="127"/>
      <c r="W1868" s="64"/>
      <c r="X1868" s="64"/>
    </row>
    <row r="1869" spans="1:24" s="59" customFormat="1" x14ac:dyDescent="0.25">
      <c r="A1869" s="77"/>
      <c r="D1869" s="60"/>
      <c r="E1869" s="60"/>
      <c r="F1869" s="60"/>
      <c r="G1869" s="60"/>
      <c r="H1869" s="62"/>
      <c r="I1869" s="62"/>
      <c r="J1869" s="62"/>
      <c r="K1869" s="62"/>
      <c r="M1869" s="63"/>
      <c r="N1869" s="63"/>
      <c r="O1869" s="64"/>
      <c r="P1869" s="127"/>
      <c r="W1869" s="64"/>
      <c r="X1869" s="64"/>
    </row>
    <row r="1870" spans="1:24" s="59" customFormat="1" x14ac:dyDescent="0.25">
      <c r="A1870" s="77"/>
      <c r="D1870" s="60"/>
      <c r="E1870" s="60"/>
      <c r="F1870" s="60"/>
      <c r="G1870" s="60"/>
      <c r="H1870" s="62"/>
      <c r="I1870" s="62"/>
      <c r="J1870" s="62"/>
      <c r="K1870" s="62"/>
      <c r="M1870" s="63"/>
      <c r="N1870" s="63"/>
      <c r="O1870" s="64"/>
      <c r="P1870" s="127"/>
      <c r="W1870" s="64"/>
      <c r="X1870" s="64"/>
    </row>
    <row r="1871" spans="1:24" s="59" customFormat="1" x14ac:dyDescent="0.25">
      <c r="A1871" s="77"/>
      <c r="D1871" s="60"/>
      <c r="E1871" s="60"/>
      <c r="F1871" s="60"/>
      <c r="G1871" s="60"/>
      <c r="H1871" s="62"/>
      <c r="I1871" s="62"/>
      <c r="J1871" s="62"/>
      <c r="K1871" s="62"/>
      <c r="M1871" s="63"/>
      <c r="N1871" s="63"/>
      <c r="O1871" s="64"/>
      <c r="P1871" s="127"/>
      <c r="W1871" s="64"/>
      <c r="X1871" s="64"/>
    </row>
    <row r="1872" spans="1:24" s="59" customFormat="1" x14ac:dyDescent="0.25">
      <c r="A1872" s="77"/>
      <c r="D1872" s="60"/>
      <c r="E1872" s="60"/>
      <c r="F1872" s="60"/>
      <c r="G1872" s="60"/>
      <c r="H1872" s="62"/>
      <c r="I1872" s="62"/>
      <c r="J1872" s="62"/>
      <c r="K1872" s="62"/>
      <c r="M1872" s="63"/>
      <c r="N1872" s="63"/>
      <c r="O1872" s="64"/>
      <c r="P1872" s="127"/>
      <c r="W1872" s="64"/>
      <c r="X1872" s="64"/>
    </row>
    <row r="1873" spans="1:24" s="59" customFormat="1" x14ac:dyDescent="0.25">
      <c r="A1873" s="77"/>
      <c r="D1873" s="60"/>
      <c r="E1873" s="60"/>
      <c r="F1873" s="60"/>
      <c r="G1873" s="60"/>
      <c r="H1873" s="62"/>
      <c r="I1873" s="62"/>
      <c r="J1873" s="62"/>
      <c r="K1873" s="62"/>
      <c r="M1873" s="63"/>
      <c r="N1873" s="63"/>
      <c r="O1873" s="64"/>
      <c r="P1873" s="127"/>
      <c r="W1873" s="64"/>
      <c r="X1873" s="64"/>
    </row>
    <row r="1874" spans="1:24" s="59" customFormat="1" x14ac:dyDescent="0.25">
      <c r="A1874" s="77"/>
      <c r="D1874" s="60"/>
      <c r="E1874" s="60"/>
      <c r="F1874" s="60"/>
      <c r="G1874" s="60"/>
      <c r="H1874" s="62"/>
      <c r="I1874" s="62"/>
      <c r="J1874" s="62"/>
      <c r="K1874" s="62"/>
      <c r="M1874" s="63"/>
      <c r="N1874" s="63"/>
      <c r="O1874" s="64"/>
      <c r="P1874" s="127"/>
      <c r="W1874" s="64"/>
      <c r="X1874" s="64"/>
    </row>
    <row r="1875" spans="1:24" s="59" customFormat="1" x14ac:dyDescent="0.25">
      <c r="A1875" s="77"/>
      <c r="D1875" s="60"/>
      <c r="E1875" s="60"/>
      <c r="F1875" s="60"/>
      <c r="G1875" s="60"/>
      <c r="H1875" s="62"/>
      <c r="I1875" s="62"/>
      <c r="J1875" s="62"/>
      <c r="K1875" s="62"/>
      <c r="M1875" s="63"/>
      <c r="N1875" s="63"/>
      <c r="O1875" s="64"/>
      <c r="P1875" s="127"/>
      <c r="W1875" s="64"/>
      <c r="X1875" s="64"/>
    </row>
    <row r="1876" spans="1:24" s="59" customFormat="1" x14ac:dyDescent="0.25">
      <c r="A1876" s="77"/>
      <c r="D1876" s="60"/>
      <c r="E1876" s="60"/>
      <c r="F1876" s="60"/>
      <c r="G1876" s="60"/>
      <c r="H1876" s="62"/>
      <c r="I1876" s="62"/>
      <c r="J1876" s="62"/>
      <c r="K1876" s="62"/>
      <c r="M1876" s="63"/>
      <c r="N1876" s="63"/>
      <c r="O1876" s="64"/>
      <c r="P1876" s="127"/>
      <c r="W1876" s="64"/>
      <c r="X1876" s="64"/>
    </row>
    <row r="1877" spans="1:24" s="59" customFormat="1" x14ac:dyDescent="0.25">
      <c r="A1877" s="77"/>
      <c r="D1877" s="60"/>
      <c r="E1877" s="60"/>
      <c r="F1877" s="60"/>
      <c r="G1877" s="60"/>
      <c r="H1877" s="62"/>
      <c r="I1877" s="62"/>
      <c r="J1877" s="62"/>
      <c r="K1877" s="62"/>
      <c r="M1877" s="63"/>
      <c r="N1877" s="63"/>
      <c r="O1877" s="64"/>
      <c r="P1877" s="127"/>
      <c r="W1877" s="64"/>
      <c r="X1877" s="64"/>
    </row>
    <row r="1878" spans="1:24" s="59" customFormat="1" x14ac:dyDescent="0.25">
      <c r="A1878" s="77"/>
      <c r="D1878" s="60"/>
      <c r="E1878" s="60"/>
      <c r="F1878" s="60"/>
      <c r="G1878" s="60"/>
      <c r="H1878" s="62"/>
      <c r="I1878" s="62"/>
      <c r="J1878" s="62"/>
      <c r="K1878" s="62"/>
      <c r="M1878" s="63"/>
      <c r="N1878" s="63"/>
      <c r="O1878" s="64"/>
      <c r="P1878" s="127"/>
      <c r="W1878" s="64"/>
      <c r="X1878" s="64"/>
    </row>
    <row r="1879" spans="1:24" s="59" customFormat="1" x14ac:dyDescent="0.25">
      <c r="A1879" s="77"/>
      <c r="D1879" s="60"/>
      <c r="E1879" s="60"/>
      <c r="F1879" s="60"/>
      <c r="G1879" s="60"/>
      <c r="H1879" s="62"/>
      <c r="I1879" s="62"/>
      <c r="J1879" s="62"/>
      <c r="K1879" s="62"/>
      <c r="M1879" s="63"/>
      <c r="N1879" s="63"/>
      <c r="O1879" s="64"/>
      <c r="P1879" s="127"/>
      <c r="W1879" s="64"/>
      <c r="X1879" s="64"/>
    </row>
    <row r="1880" spans="1:24" s="59" customFormat="1" x14ac:dyDescent="0.25">
      <c r="A1880" s="77"/>
      <c r="D1880" s="60"/>
      <c r="E1880" s="60"/>
      <c r="F1880" s="60"/>
      <c r="G1880" s="60"/>
      <c r="H1880" s="62"/>
      <c r="I1880" s="62"/>
      <c r="J1880" s="62"/>
      <c r="K1880" s="62"/>
      <c r="M1880" s="63"/>
      <c r="N1880" s="63"/>
      <c r="O1880" s="64"/>
      <c r="P1880" s="127"/>
      <c r="W1880" s="64"/>
      <c r="X1880" s="64"/>
    </row>
    <row r="1881" spans="1:24" s="59" customFormat="1" x14ac:dyDescent="0.25">
      <c r="A1881" s="77"/>
      <c r="D1881" s="60"/>
      <c r="E1881" s="60"/>
      <c r="F1881" s="60"/>
      <c r="G1881" s="60"/>
      <c r="H1881" s="62"/>
      <c r="I1881" s="62"/>
      <c r="J1881" s="62"/>
      <c r="K1881" s="62"/>
      <c r="M1881" s="63"/>
      <c r="N1881" s="63"/>
      <c r="O1881" s="64"/>
      <c r="P1881" s="127"/>
      <c r="W1881" s="64"/>
      <c r="X1881" s="64"/>
    </row>
    <row r="1882" spans="1:24" s="59" customFormat="1" x14ac:dyDescent="0.25">
      <c r="A1882" s="77"/>
      <c r="D1882" s="60"/>
      <c r="E1882" s="60"/>
      <c r="F1882" s="60"/>
      <c r="G1882" s="60"/>
      <c r="H1882" s="62"/>
      <c r="I1882" s="62"/>
      <c r="J1882" s="62"/>
      <c r="K1882" s="62"/>
      <c r="M1882" s="63"/>
      <c r="N1882" s="63"/>
      <c r="O1882" s="64"/>
      <c r="P1882" s="127"/>
      <c r="W1882" s="64"/>
      <c r="X1882" s="64"/>
    </row>
    <row r="1883" spans="1:24" s="59" customFormat="1" x14ac:dyDescent="0.25">
      <c r="A1883" s="77"/>
      <c r="D1883" s="60"/>
      <c r="E1883" s="60"/>
      <c r="F1883" s="60"/>
      <c r="G1883" s="60"/>
      <c r="H1883" s="62"/>
      <c r="I1883" s="62"/>
      <c r="J1883" s="62"/>
      <c r="K1883" s="62"/>
      <c r="M1883" s="63"/>
      <c r="N1883" s="63"/>
      <c r="O1883" s="64"/>
      <c r="P1883" s="127"/>
      <c r="W1883" s="64"/>
      <c r="X1883" s="64"/>
    </row>
    <row r="1884" spans="1:24" s="59" customFormat="1" x14ac:dyDescent="0.25">
      <c r="A1884" s="77"/>
      <c r="D1884" s="60"/>
      <c r="E1884" s="60"/>
      <c r="F1884" s="60"/>
      <c r="G1884" s="60"/>
      <c r="H1884" s="62"/>
      <c r="I1884" s="62"/>
      <c r="J1884" s="62"/>
      <c r="K1884" s="62"/>
      <c r="M1884" s="63"/>
      <c r="N1884" s="63"/>
      <c r="O1884" s="64"/>
      <c r="P1884" s="127"/>
      <c r="W1884" s="64"/>
      <c r="X1884" s="64"/>
    </row>
    <row r="1885" spans="1:24" s="59" customFormat="1" x14ac:dyDescent="0.25">
      <c r="A1885" s="77"/>
      <c r="D1885" s="60"/>
      <c r="E1885" s="60"/>
      <c r="F1885" s="60"/>
      <c r="G1885" s="60"/>
      <c r="H1885" s="62"/>
      <c r="I1885" s="62"/>
      <c r="J1885" s="62"/>
      <c r="K1885" s="62"/>
      <c r="M1885" s="63"/>
      <c r="N1885" s="63"/>
      <c r="O1885" s="64"/>
      <c r="P1885" s="127"/>
      <c r="W1885" s="64"/>
      <c r="X1885" s="64"/>
    </row>
    <row r="1886" spans="1:24" s="59" customFormat="1" x14ac:dyDescent="0.25">
      <c r="A1886" s="77"/>
      <c r="D1886" s="60"/>
      <c r="E1886" s="60"/>
      <c r="F1886" s="60"/>
      <c r="G1886" s="60"/>
      <c r="H1886" s="62"/>
      <c r="I1886" s="62"/>
      <c r="J1886" s="62"/>
      <c r="K1886" s="62"/>
      <c r="M1886" s="63"/>
      <c r="N1886" s="63"/>
      <c r="O1886" s="64"/>
      <c r="P1886" s="127"/>
      <c r="W1886" s="64"/>
      <c r="X1886" s="64"/>
    </row>
    <row r="1887" spans="1:24" s="59" customFormat="1" x14ac:dyDescent="0.25">
      <c r="A1887" s="77"/>
      <c r="D1887" s="60"/>
      <c r="E1887" s="60"/>
      <c r="F1887" s="60"/>
      <c r="G1887" s="60"/>
      <c r="H1887" s="62"/>
      <c r="I1887" s="62"/>
      <c r="J1887" s="62"/>
      <c r="K1887" s="62"/>
      <c r="M1887" s="63"/>
      <c r="N1887" s="63"/>
      <c r="O1887" s="64"/>
      <c r="P1887" s="127"/>
      <c r="W1887" s="64"/>
      <c r="X1887" s="64"/>
    </row>
    <row r="1888" spans="1:24" s="59" customFormat="1" x14ac:dyDescent="0.25">
      <c r="A1888" s="77"/>
      <c r="D1888" s="60"/>
      <c r="E1888" s="60"/>
      <c r="F1888" s="60"/>
      <c r="G1888" s="60"/>
      <c r="H1888" s="62"/>
      <c r="I1888" s="62"/>
      <c r="J1888" s="62"/>
      <c r="K1888" s="62"/>
      <c r="M1888" s="63"/>
      <c r="N1888" s="63"/>
      <c r="O1888" s="64"/>
      <c r="P1888" s="127"/>
      <c r="W1888" s="64"/>
      <c r="X1888" s="64"/>
    </row>
    <row r="1889" spans="1:24" s="59" customFormat="1" x14ac:dyDescent="0.25">
      <c r="A1889" s="77"/>
      <c r="D1889" s="60"/>
      <c r="E1889" s="60"/>
      <c r="F1889" s="60"/>
      <c r="G1889" s="60"/>
      <c r="H1889" s="62"/>
      <c r="I1889" s="62"/>
      <c r="J1889" s="62"/>
      <c r="K1889" s="62"/>
      <c r="M1889" s="63"/>
      <c r="N1889" s="63"/>
      <c r="O1889" s="64"/>
      <c r="P1889" s="127"/>
      <c r="W1889" s="64"/>
      <c r="X1889" s="64"/>
    </row>
    <row r="1890" spans="1:24" s="59" customFormat="1" x14ac:dyDescent="0.25">
      <c r="A1890" s="77"/>
      <c r="D1890" s="60"/>
      <c r="E1890" s="60"/>
      <c r="F1890" s="60"/>
      <c r="G1890" s="60"/>
      <c r="H1890" s="62"/>
      <c r="I1890" s="62"/>
      <c r="J1890" s="62"/>
      <c r="K1890" s="62"/>
      <c r="M1890" s="63"/>
      <c r="N1890" s="63"/>
      <c r="O1890" s="64"/>
      <c r="P1890" s="127"/>
      <c r="W1890" s="64"/>
      <c r="X1890" s="64"/>
    </row>
    <row r="1891" spans="1:24" s="59" customFormat="1" x14ac:dyDescent="0.25">
      <c r="A1891" s="77"/>
      <c r="D1891" s="60"/>
      <c r="E1891" s="60"/>
      <c r="F1891" s="60"/>
      <c r="G1891" s="60"/>
      <c r="H1891" s="62"/>
      <c r="I1891" s="62"/>
      <c r="J1891" s="62"/>
      <c r="K1891" s="62"/>
      <c r="M1891" s="63"/>
      <c r="N1891" s="63"/>
      <c r="O1891" s="64"/>
      <c r="P1891" s="127"/>
      <c r="W1891" s="64"/>
      <c r="X1891" s="64"/>
    </row>
    <row r="1892" spans="1:24" s="59" customFormat="1" x14ac:dyDescent="0.25">
      <c r="A1892" s="77"/>
      <c r="D1892" s="60"/>
      <c r="E1892" s="60"/>
      <c r="F1892" s="60"/>
      <c r="G1892" s="60"/>
      <c r="H1892" s="62"/>
      <c r="I1892" s="62"/>
      <c r="J1892" s="62"/>
      <c r="K1892" s="62"/>
      <c r="M1892" s="63"/>
      <c r="N1892" s="63"/>
      <c r="O1892" s="64"/>
      <c r="P1892" s="127"/>
      <c r="W1892" s="64"/>
      <c r="X1892" s="64"/>
    </row>
    <row r="1893" spans="1:24" s="59" customFormat="1" x14ac:dyDescent="0.25">
      <c r="A1893" s="77"/>
      <c r="D1893" s="60"/>
      <c r="E1893" s="60"/>
      <c r="F1893" s="60"/>
      <c r="G1893" s="60"/>
      <c r="H1893" s="62"/>
      <c r="I1893" s="62"/>
      <c r="J1893" s="62"/>
      <c r="K1893" s="62"/>
      <c r="M1893" s="63"/>
      <c r="N1893" s="63"/>
      <c r="O1893" s="64"/>
      <c r="P1893" s="127"/>
      <c r="W1893" s="64"/>
      <c r="X1893" s="64"/>
    </row>
    <row r="1894" spans="1:24" s="59" customFormat="1" x14ac:dyDescent="0.25">
      <c r="A1894" s="77"/>
      <c r="D1894" s="60"/>
      <c r="E1894" s="60"/>
      <c r="F1894" s="60"/>
      <c r="G1894" s="60"/>
      <c r="H1894" s="62"/>
      <c r="I1894" s="62"/>
      <c r="J1894" s="62"/>
      <c r="K1894" s="62"/>
      <c r="M1894" s="63"/>
      <c r="N1894" s="63"/>
      <c r="O1894" s="64"/>
      <c r="P1894" s="127"/>
      <c r="W1894" s="64"/>
      <c r="X1894" s="64"/>
    </row>
    <row r="1895" spans="1:24" s="59" customFormat="1" x14ac:dyDescent="0.25">
      <c r="A1895" s="77"/>
      <c r="D1895" s="60"/>
      <c r="E1895" s="60"/>
      <c r="F1895" s="60"/>
      <c r="G1895" s="60"/>
      <c r="H1895" s="62"/>
      <c r="I1895" s="62"/>
      <c r="J1895" s="62"/>
      <c r="K1895" s="62"/>
      <c r="M1895" s="63"/>
      <c r="N1895" s="63"/>
      <c r="O1895" s="64"/>
      <c r="P1895" s="127"/>
      <c r="W1895" s="64"/>
      <c r="X1895" s="64"/>
    </row>
    <row r="1896" spans="1:24" s="59" customFormat="1" x14ac:dyDescent="0.25">
      <c r="A1896" s="77"/>
      <c r="D1896" s="60"/>
      <c r="E1896" s="60"/>
      <c r="F1896" s="60"/>
      <c r="G1896" s="60"/>
      <c r="H1896" s="62"/>
      <c r="I1896" s="62"/>
      <c r="J1896" s="62"/>
      <c r="K1896" s="62"/>
      <c r="M1896" s="63"/>
      <c r="N1896" s="63"/>
      <c r="O1896" s="64"/>
      <c r="P1896" s="127"/>
      <c r="W1896" s="64"/>
      <c r="X1896" s="64"/>
    </row>
    <row r="1897" spans="1:24" s="59" customFormat="1" x14ac:dyDescent="0.25">
      <c r="A1897" s="77"/>
      <c r="D1897" s="60"/>
      <c r="E1897" s="60"/>
      <c r="F1897" s="60"/>
      <c r="G1897" s="60"/>
      <c r="H1897" s="62"/>
      <c r="I1897" s="62"/>
      <c r="J1897" s="62"/>
      <c r="K1897" s="62"/>
      <c r="M1897" s="63"/>
      <c r="N1897" s="63"/>
      <c r="O1897" s="64"/>
      <c r="P1897" s="127"/>
      <c r="W1897" s="64"/>
      <c r="X1897" s="64"/>
    </row>
    <row r="1898" spans="1:24" s="59" customFormat="1" x14ac:dyDescent="0.25">
      <c r="A1898" s="77"/>
      <c r="D1898" s="60"/>
      <c r="E1898" s="60"/>
      <c r="F1898" s="60"/>
      <c r="G1898" s="60"/>
      <c r="H1898" s="62"/>
      <c r="I1898" s="62"/>
      <c r="J1898" s="62"/>
      <c r="K1898" s="62"/>
      <c r="M1898" s="63"/>
      <c r="N1898" s="63"/>
      <c r="O1898" s="64"/>
      <c r="P1898" s="127"/>
      <c r="W1898" s="64"/>
      <c r="X1898" s="64"/>
    </row>
    <row r="1899" spans="1:24" s="59" customFormat="1" x14ac:dyDescent="0.25">
      <c r="A1899" s="77"/>
      <c r="D1899" s="60"/>
      <c r="E1899" s="60"/>
      <c r="F1899" s="60"/>
      <c r="G1899" s="60"/>
      <c r="H1899" s="62"/>
      <c r="I1899" s="62"/>
      <c r="J1899" s="62"/>
      <c r="K1899" s="62"/>
      <c r="M1899" s="63"/>
      <c r="N1899" s="63"/>
      <c r="O1899" s="64"/>
      <c r="P1899" s="127"/>
      <c r="W1899" s="64"/>
      <c r="X1899" s="64"/>
    </row>
    <row r="1900" spans="1:24" s="59" customFormat="1" x14ac:dyDescent="0.25">
      <c r="A1900" s="77"/>
      <c r="D1900" s="60"/>
      <c r="E1900" s="60"/>
      <c r="F1900" s="60"/>
      <c r="G1900" s="60"/>
      <c r="H1900" s="62"/>
      <c r="I1900" s="62"/>
      <c r="J1900" s="62"/>
      <c r="K1900" s="62"/>
      <c r="M1900" s="63"/>
      <c r="N1900" s="63"/>
      <c r="O1900" s="64"/>
      <c r="P1900" s="127"/>
      <c r="W1900" s="64"/>
      <c r="X1900" s="64"/>
    </row>
    <row r="1901" spans="1:24" s="59" customFormat="1" x14ac:dyDescent="0.25">
      <c r="A1901" s="77"/>
      <c r="D1901" s="60"/>
      <c r="E1901" s="60"/>
      <c r="F1901" s="60"/>
      <c r="G1901" s="60"/>
      <c r="H1901" s="62"/>
      <c r="I1901" s="62"/>
      <c r="J1901" s="62"/>
      <c r="K1901" s="62"/>
      <c r="M1901" s="63"/>
      <c r="N1901" s="63"/>
      <c r="O1901" s="64"/>
      <c r="P1901" s="127"/>
      <c r="W1901" s="64"/>
      <c r="X1901" s="64"/>
    </row>
    <row r="1902" spans="1:24" s="59" customFormat="1" x14ac:dyDescent="0.25">
      <c r="A1902" s="77"/>
      <c r="D1902" s="60"/>
      <c r="E1902" s="60"/>
      <c r="F1902" s="60"/>
      <c r="G1902" s="60"/>
      <c r="H1902" s="62"/>
      <c r="I1902" s="62"/>
      <c r="J1902" s="62"/>
      <c r="K1902" s="62"/>
      <c r="M1902" s="63"/>
      <c r="N1902" s="63"/>
      <c r="O1902" s="64"/>
      <c r="P1902" s="127"/>
      <c r="W1902" s="64"/>
      <c r="X1902" s="64"/>
    </row>
    <row r="1903" spans="1:24" s="59" customFormat="1" x14ac:dyDescent="0.25">
      <c r="A1903" s="77"/>
      <c r="D1903" s="60"/>
      <c r="E1903" s="60"/>
      <c r="F1903" s="60"/>
      <c r="G1903" s="60"/>
      <c r="H1903" s="62"/>
      <c r="I1903" s="62"/>
      <c r="J1903" s="62"/>
      <c r="K1903" s="62"/>
      <c r="M1903" s="63"/>
      <c r="N1903" s="63"/>
      <c r="O1903" s="64"/>
      <c r="P1903" s="127"/>
      <c r="W1903" s="64"/>
      <c r="X1903" s="64"/>
    </row>
    <row r="1904" spans="1:24" s="59" customFormat="1" x14ac:dyDescent="0.25">
      <c r="A1904" s="77"/>
      <c r="D1904" s="60"/>
      <c r="E1904" s="60"/>
      <c r="F1904" s="60"/>
      <c r="G1904" s="60"/>
      <c r="H1904" s="62"/>
      <c r="I1904" s="62"/>
      <c r="J1904" s="62"/>
      <c r="K1904" s="62"/>
      <c r="M1904" s="63"/>
      <c r="N1904" s="63"/>
      <c r="O1904" s="64"/>
      <c r="P1904" s="127"/>
      <c r="W1904" s="64"/>
      <c r="X1904" s="64"/>
    </row>
    <row r="1905" spans="1:24" s="59" customFormat="1" x14ac:dyDescent="0.25">
      <c r="A1905" s="77"/>
      <c r="D1905" s="60"/>
      <c r="E1905" s="60"/>
      <c r="F1905" s="60"/>
      <c r="G1905" s="60"/>
      <c r="H1905" s="62"/>
      <c r="I1905" s="62"/>
      <c r="J1905" s="62"/>
      <c r="K1905" s="62"/>
      <c r="M1905" s="63"/>
      <c r="N1905" s="63"/>
      <c r="O1905" s="64"/>
      <c r="P1905" s="127"/>
      <c r="W1905" s="64"/>
      <c r="X1905" s="64"/>
    </row>
    <row r="1906" spans="1:24" s="59" customFormat="1" x14ac:dyDescent="0.25">
      <c r="A1906" s="77"/>
      <c r="D1906" s="60"/>
      <c r="E1906" s="60"/>
      <c r="F1906" s="60"/>
      <c r="G1906" s="60"/>
      <c r="H1906" s="62"/>
      <c r="I1906" s="62"/>
      <c r="J1906" s="62"/>
      <c r="K1906" s="62"/>
      <c r="M1906" s="63"/>
      <c r="N1906" s="63"/>
      <c r="O1906" s="64"/>
      <c r="P1906" s="127"/>
      <c r="W1906" s="64"/>
      <c r="X1906" s="64"/>
    </row>
    <row r="1907" spans="1:24" s="59" customFormat="1" x14ac:dyDescent="0.25">
      <c r="A1907" s="77"/>
      <c r="D1907" s="60"/>
      <c r="E1907" s="60"/>
      <c r="F1907" s="60"/>
      <c r="G1907" s="60"/>
      <c r="H1907" s="62"/>
      <c r="I1907" s="62"/>
      <c r="J1907" s="62"/>
      <c r="K1907" s="62"/>
      <c r="M1907" s="63"/>
      <c r="N1907" s="63"/>
      <c r="O1907" s="64"/>
      <c r="P1907" s="127"/>
      <c r="W1907" s="64"/>
      <c r="X1907" s="64"/>
    </row>
    <row r="1908" spans="1:24" s="59" customFormat="1" x14ac:dyDescent="0.25">
      <c r="A1908" s="77"/>
      <c r="D1908" s="60"/>
      <c r="E1908" s="60"/>
      <c r="F1908" s="60"/>
      <c r="G1908" s="60"/>
      <c r="H1908" s="62"/>
      <c r="I1908" s="62"/>
      <c r="J1908" s="62"/>
      <c r="K1908" s="62"/>
      <c r="M1908" s="63"/>
      <c r="N1908" s="63"/>
      <c r="O1908" s="64"/>
      <c r="P1908" s="127"/>
      <c r="W1908" s="64"/>
      <c r="X1908" s="64"/>
    </row>
    <row r="1909" spans="1:24" s="59" customFormat="1" x14ac:dyDescent="0.25">
      <c r="A1909" s="77"/>
      <c r="D1909" s="60"/>
      <c r="E1909" s="60"/>
      <c r="F1909" s="60"/>
      <c r="G1909" s="60"/>
      <c r="H1909" s="62"/>
      <c r="I1909" s="62"/>
      <c r="J1909" s="62"/>
      <c r="K1909" s="62"/>
      <c r="M1909" s="63"/>
      <c r="N1909" s="63"/>
      <c r="O1909" s="64"/>
      <c r="P1909" s="127"/>
      <c r="W1909" s="64"/>
      <c r="X1909" s="64"/>
    </row>
    <row r="1910" spans="1:24" s="59" customFormat="1" x14ac:dyDescent="0.25">
      <c r="A1910" s="77"/>
      <c r="D1910" s="60"/>
      <c r="E1910" s="60"/>
      <c r="F1910" s="60"/>
      <c r="G1910" s="60"/>
      <c r="H1910" s="62"/>
      <c r="I1910" s="62"/>
      <c r="J1910" s="62"/>
      <c r="K1910" s="62"/>
      <c r="M1910" s="63"/>
      <c r="N1910" s="63"/>
      <c r="O1910" s="64"/>
      <c r="P1910" s="127"/>
      <c r="W1910" s="64"/>
      <c r="X1910" s="64"/>
    </row>
    <row r="1911" spans="1:24" s="59" customFormat="1" x14ac:dyDescent="0.25">
      <c r="A1911" s="77"/>
      <c r="D1911" s="60"/>
      <c r="E1911" s="60"/>
      <c r="F1911" s="60"/>
      <c r="G1911" s="60"/>
      <c r="H1911" s="62"/>
      <c r="I1911" s="62"/>
      <c r="J1911" s="62"/>
      <c r="K1911" s="62"/>
      <c r="M1911" s="63"/>
      <c r="N1911" s="63"/>
      <c r="O1911" s="64"/>
      <c r="P1911" s="127"/>
      <c r="W1911" s="64"/>
      <c r="X1911" s="64"/>
    </row>
    <row r="1912" spans="1:24" s="59" customFormat="1" x14ac:dyDescent="0.25">
      <c r="A1912" s="77"/>
      <c r="D1912" s="60"/>
      <c r="E1912" s="60"/>
      <c r="F1912" s="60"/>
      <c r="G1912" s="60"/>
      <c r="H1912" s="62"/>
      <c r="I1912" s="62"/>
      <c r="J1912" s="62"/>
      <c r="K1912" s="62"/>
      <c r="M1912" s="63"/>
      <c r="N1912" s="63"/>
      <c r="O1912" s="64"/>
      <c r="P1912" s="127"/>
      <c r="W1912" s="64"/>
      <c r="X1912" s="64"/>
    </row>
    <row r="1913" spans="1:24" s="59" customFormat="1" x14ac:dyDescent="0.25">
      <c r="A1913" s="77"/>
      <c r="D1913" s="60"/>
      <c r="E1913" s="60"/>
      <c r="F1913" s="60"/>
      <c r="G1913" s="60"/>
      <c r="H1913" s="62"/>
      <c r="I1913" s="62"/>
      <c r="J1913" s="62"/>
      <c r="K1913" s="62"/>
      <c r="M1913" s="63"/>
      <c r="N1913" s="63"/>
      <c r="O1913" s="64"/>
      <c r="P1913" s="127"/>
      <c r="W1913" s="64"/>
      <c r="X1913" s="64"/>
    </row>
    <row r="1914" spans="1:24" s="59" customFormat="1" x14ac:dyDescent="0.25">
      <c r="A1914" s="77"/>
      <c r="D1914" s="60"/>
      <c r="E1914" s="60"/>
      <c r="F1914" s="60"/>
      <c r="G1914" s="60"/>
      <c r="H1914" s="62"/>
      <c r="I1914" s="62"/>
      <c r="J1914" s="62"/>
      <c r="K1914" s="62"/>
      <c r="M1914" s="63"/>
      <c r="N1914" s="63"/>
      <c r="O1914" s="64"/>
      <c r="P1914" s="127"/>
      <c r="W1914" s="64"/>
      <c r="X1914" s="64"/>
    </row>
    <row r="1915" spans="1:24" s="59" customFormat="1" x14ac:dyDescent="0.25">
      <c r="A1915" s="77"/>
      <c r="D1915" s="60"/>
      <c r="E1915" s="60"/>
      <c r="F1915" s="60"/>
      <c r="G1915" s="60"/>
      <c r="H1915" s="62"/>
      <c r="I1915" s="62"/>
      <c r="J1915" s="62"/>
      <c r="K1915" s="62"/>
      <c r="M1915" s="63"/>
      <c r="N1915" s="63"/>
      <c r="O1915" s="64"/>
      <c r="P1915" s="127"/>
      <c r="W1915" s="64"/>
      <c r="X1915" s="64"/>
    </row>
    <row r="1916" spans="1:24" s="59" customFormat="1" x14ac:dyDescent="0.25">
      <c r="A1916" s="77"/>
      <c r="D1916" s="60"/>
      <c r="E1916" s="60"/>
      <c r="F1916" s="60"/>
      <c r="G1916" s="60"/>
      <c r="H1916" s="62"/>
      <c r="I1916" s="62"/>
      <c r="J1916" s="62"/>
      <c r="K1916" s="62"/>
      <c r="M1916" s="63"/>
      <c r="N1916" s="63"/>
      <c r="O1916" s="64"/>
      <c r="P1916" s="127"/>
      <c r="W1916" s="64"/>
      <c r="X1916" s="64"/>
    </row>
    <row r="1917" spans="1:24" s="59" customFormat="1" x14ac:dyDescent="0.25">
      <c r="A1917" s="77"/>
      <c r="D1917" s="60"/>
      <c r="E1917" s="60"/>
      <c r="F1917" s="60"/>
      <c r="G1917" s="60"/>
      <c r="H1917" s="62"/>
      <c r="I1917" s="62"/>
      <c r="J1917" s="62"/>
      <c r="K1917" s="62"/>
      <c r="M1917" s="63"/>
      <c r="N1917" s="63"/>
      <c r="O1917" s="64"/>
      <c r="P1917" s="127"/>
      <c r="W1917" s="64"/>
      <c r="X1917" s="64"/>
    </row>
    <row r="1918" spans="1:24" s="59" customFormat="1" x14ac:dyDescent="0.25">
      <c r="A1918" s="77"/>
      <c r="D1918" s="60"/>
      <c r="E1918" s="60"/>
      <c r="F1918" s="60"/>
      <c r="G1918" s="60"/>
      <c r="H1918" s="62"/>
      <c r="I1918" s="62"/>
      <c r="J1918" s="62"/>
      <c r="K1918" s="62"/>
      <c r="M1918" s="63"/>
      <c r="N1918" s="63"/>
      <c r="O1918" s="64"/>
      <c r="P1918" s="127"/>
      <c r="W1918" s="64"/>
      <c r="X1918" s="64"/>
    </row>
    <row r="1919" spans="1:24" s="59" customFormat="1" x14ac:dyDescent="0.25">
      <c r="A1919" s="77"/>
      <c r="D1919" s="60"/>
      <c r="E1919" s="60"/>
      <c r="F1919" s="60"/>
      <c r="G1919" s="60"/>
      <c r="H1919" s="62"/>
      <c r="I1919" s="62"/>
      <c r="J1919" s="62"/>
      <c r="K1919" s="62"/>
      <c r="M1919" s="63"/>
      <c r="N1919" s="63"/>
      <c r="O1919" s="64"/>
      <c r="P1919" s="127"/>
      <c r="W1919" s="64"/>
      <c r="X1919" s="64"/>
    </row>
    <row r="1920" spans="1:24" s="59" customFormat="1" x14ac:dyDescent="0.25">
      <c r="A1920" s="77"/>
      <c r="D1920" s="60"/>
      <c r="E1920" s="60"/>
      <c r="F1920" s="60"/>
      <c r="G1920" s="60"/>
      <c r="H1920" s="62"/>
      <c r="I1920" s="62"/>
      <c r="J1920" s="62"/>
      <c r="K1920" s="62"/>
      <c r="M1920" s="63"/>
      <c r="N1920" s="63"/>
      <c r="O1920" s="64"/>
      <c r="P1920" s="127"/>
      <c r="W1920" s="64"/>
      <c r="X1920" s="64"/>
    </row>
    <row r="1921" spans="1:24" s="59" customFormat="1" x14ac:dyDescent="0.25">
      <c r="A1921" s="77"/>
      <c r="D1921" s="60"/>
      <c r="E1921" s="60"/>
      <c r="F1921" s="60"/>
      <c r="G1921" s="60"/>
      <c r="H1921" s="62"/>
      <c r="I1921" s="62"/>
      <c r="J1921" s="62"/>
      <c r="K1921" s="62"/>
      <c r="M1921" s="63"/>
      <c r="N1921" s="63"/>
      <c r="O1921" s="64"/>
      <c r="P1921" s="127"/>
      <c r="W1921" s="64"/>
      <c r="X1921" s="64"/>
    </row>
    <row r="1922" spans="1:24" s="59" customFormat="1" x14ac:dyDescent="0.25">
      <c r="A1922" s="77"/>
      <c r="D1922" s="60"/>
      <c r="E1922" s="60"/>
      <c r="F1922" s="60"/>
      <c r="G1922" s="60"/>
      <c r="H1922" s="62"/>
      <c r="I1922" s="62"/>
      <c r="J1922" s="62"/>
      <c r="K1922" s="62"/>
      <c r="M1922" s="63"/>
      <c r="N1922" s="63"/>
      <c r="O1922" s="64"/>
      <c r="P1922" s="127"/>
      <c r="W1922" s="64"/>
      <c r="X1922" s="64"/>
    </row>
    <row r="1923" spans="1:24" s="59" customFormat="1" x14ac:dyDescent="0.25">
      <c r="A1923" s="77"/>
      <c r="D1923" s="60"/>
      <c r="E1923" s="60"/>
      <c r="F1923" s="60"/>
      <c r="G1923" s="60"/>
      <c r="H1923" s="62"/>
      <c r="I1923" s="62"/>
      <c r="J1923" s="62"/>
      <c r="K1923" s="62"/>
      <c r="M1923" s="63"/>
      <c r="N1923" s="63"/>
      <c r="O1923" s="64"/>
      <c r="P1923" s="127"/>
      <c r="W1923" s="64"/>
      <c r="X1923" s="64"/>
    </row>
    <row r="1924" spans="1:24" s="59" customFormat="1" x14ac:dyDescent="0.25">
      <c r="A1924" s="77"/>
      <c r="D1924" s="60"/>
      <c r="E1924" s="60"/>
      <c r="F1924" s="60"/>
      <c r="G1924" s="60"/>
      <c r="H1924" s="62"/>
      <c r="I1924" s="62"/>
      <c r="J1924" s="62"/>
      <c r="K1924" s="62"/>
      <c r="M1924" s="63"/>
      <c r="N1924" s="63"/>
      <c r="O1924" s="64"/>
      <c r="P1924" s="127"/>
      <c r="W1924" s="64"/>
      <c r="X1924" s="64"/>
    </row>
    <row r="1925" spans="1:24" s="59" customFormat="1" x14ac:dyDescent="0.25">
      <c r="A1925" s="77"/>
      <c r="D1925" s="60"/>
      <c r="E1925" s="60"/>
      <c r="F1925" s="60"/>
      <c r="G1925" s="60"/>
      <c r="H1925" s="62"/>
      <c r="I1925" s="62"/>
      <c r="J1925" s="62"/>
      <c r="K1925" s="62"/>
      <c r="M1925" s="63"/>
      <c r="N1925" s="63"/>
      <c r="O1925" s="64"/>
      <c r="P1925" s="127"/>
      <c r="W1925" s="64"/>
      <c r="X1925" s="64"/>
    </row>
    <row r="1926" spans="1:24" s="59" customFormat="1" x14ac:dyDescent="0.25">
      <c r="A1926" s="77"/>
      <c r="D1926" s="60"/>
      <c r="E1926" s="60"/>
      <c r="F1926" s="60"/>
      <c r="G1926" s="60"/>
      <c r="H1926" s="62"/>
      <c r="I1926" s="62"/>
      <c r="J1926" s="62"/>
      <c r="K1926" s="62"/>
      <c r="M1926" s="63"/>
      <c r="N1926" s="63"/>
      <c r="O1926" s="64"/>
      <c r="P1926" s="127"/>
      <c r="W1926" s="64"/>
      <c r="X1926" s="64"/>
    </row>
    <row r="1927" spans="1:24" s="59" customFormat="1" x14ac:dyDescent="0.25">
      <c r="A1927" s="77"/>
      <c r="D1927" s="60"/>
      <c r="E1927" s="60"/>
      <c r="F1927" s="60"/>
      <c r="G1927" s="60"/>
      <c r="H1927" s="62"/>
      <c r="I1927" s="62"/>
      <c r="J1927" s="62"/>
      <c r="K1927" s="62"/>
      <c r="M1927" s="63"/>
      <c r="N1927" s="63"/>
      <c r="O1927" s="64"/>
      <c r="P1927" s="127"/>
      <c r="W1927" s="64"/>
      <c r="X1927" s="64"/>
    </row>
    <row r="1928" spans="1:24" s="59" customFormat="1" x14ac:dyDescent="0.25">
      <c r="A1928" s="77"/>
      <c r="D1928" s="60"/>
      <c r="E1928" s="60"/>
      <c r="F1928" s="60"/>
      <c r="G1928" s="60"/>
      <c r="H1928" s="62"/>
      <c r="I1928" s="62"/>
      <c r="J1928" s="62"/>
      <c r="K1928" s="62"/>
      <c r="M1928" s="63"/>
      <c r="N1928" s="63"/>
      <c r="O1928" s="64"/>
      <c r="P1928" s="127"/>
      <c r="W1928" s="64"/>
      <c r="X1928" s="64"/>
    </row>
    <row r="1929" spans="1:24" s="59" customFormat="1" x14ac:dyDescent="0.25">
      <c r="A1929" s="77"/>
      <c r="D1929" s="60"/>
      <c r="E1929" s="60"/>
      <c r="F1929" s="60"/>
      <c r="G1929" s="60"/>
      <c r="H1929" s="62"/>
      <c r="I1929" s="62"/>
      <c r="J1929" s="62"/>
      <c r="K1929" s="62"/>
      <c r="M1929" s="63"/>
      <c r="N1929" s="63"/>
      <c r="O1929" s="64"/>
      <c r="P1929" s="127"/>
      <c r="W1929" s="64"/>
      <c r="X1929" s="64"/>
    </row>
    <row r="1930" spans="1:24" s="59" customFormat="1" x14ac:dyDescent="0.25">
      <c r="A1930" s="77"/>
      <c r="D1930" s="60"/>
      <c r="E1930" s="60"/>
      <c r="F1930" s="60"/>
      <c r="G1930" s="60"/>
      <c r="H1930" s="62"/>
      <c r="I1930" s="62"/>
      <c r="J1930" s="62"/>
      <c r="K1930" s="62"/>
      <c r="M1930" s="63"/>
      <c r="N1930" s="63"/>
      <c r="O1930" s="64"/>
      <c r="P1930" s="127"/>
      <c r="W1930" s="64"/>
      <c r="X1930" s="64"/>
    </row>
    <row r="1931" spans="1:24" s="59" customFormat="1" x14ac:dyDescent="0.25">
      <c r="A1931" s="77"/>
      <c r="D1931" s="60"/>
      <c r="E1931" s="60"/>
      <c r="F1931" s="60"/>
      <c r="G1931" s="60"/>
      <c r="H1931" s="62"/>
      <c r="I1931" s="62"/>
      <c r="J1931" s="62"/>
      <c r="K1931" s="62"/>
      <c r="M1931" s="63"/>
      <c r="N1931" s="63"/>
      <c r="O1931" s="64"/>
      <c r="P1931" s="127"/>
      <c r="W1931" s="64"/>
      <c r="X1931" s="64"/>
    </row>
    <row r="1932" spans="1:24" s="59" customFormat="1" x14ac:dyDescent="0.25">
      <c r="A1932" s="77"/>
      <c r="D1932" s="60"/>
      <c r="E1932" s="60"/>
      <c r="F1932" s="60"/>
      <c r="G1932" s="60"/>
      <c r="H1932" s="62"/>
      <c r="I1932" s="62"/>
      <c r="J1932" s="62"/>
      <c r="K1932" s="62"/>
      <c r="M1932" s="63"/>
      <c r="N1932" s="63"/>
      <c r="O1932" s="64"/>
      <c r="P1932" s="127"/>
      <c r="W1932" s="64"/>
      <c r="X1932" s="64"/>
    </row>
    <row r="1933" spans="1:24" s="59" customFormat="1" x14ac:dyDescent="0.25">
      <c r="A1933" s="77"/>
      <c r="D1933" s="60"/>
      <c r="E1933" s="60"/>
      <c r="F1933" s="60"/>
      <c r="G1933" s="60"/>
      <c r="H1933" s="62"/>
      <c r="I1933" s="62"/>
      <c r="J1933" s="62"/>
      <c r="K1933" s="62"/>
      <c r="M1933" s="63"/>
      <c r="N1933" s="63"/>
      <c r="O1933" s="64"/>
      <c r="P1933" s="127"/>
      <c r="W1933" s="64"/>
      <c r="X1933" s="64"/>
    </row>
    <row r="1934" spans="1:24" s="59" customFormat="1" x14ac:dyDescent="0.25">
      <c r="A1934" s="77"/>
      <c r="D1934" s="60"/>
      <c r="E1934" s="60"/>
      <c r="F1934" s="60"/>
      <c r="G1934" s="60"/>
      <c r="H1934" s="62"/>
      <c r="I1934" s="62"/>
      <c r="J1934" s="62"/>
      <c r="K1934" s="62"/>
      <c r="M1934" s="63"/>
      <c r="N1934" s="63"/>
      <c r="O1934" s="64"/>
      <c r="P1934" s="127"/>
      <c r="W1934" s="64"/>
      <c r="X1934" s="64"/>
    </row>
    <row r="1935" spans="1:24" s="59" customFormat="1" x14ac:dyDescent="0.25">
      <c r="A1935" s="77"/>
      <c r="D1935" s="60"/>
      <c r="E1935" s="60"/>
      <c r="F1935" s="60"/>
      <c r="G1935" s="60"/>
      <c r="H1935" s="62"/>
      <c r="I1935" s="62"/>
      <c r="J1935" s="62"/>
      <c r="K1935" s="62"/>
      <c r="M1935" s="63"/>
      <c r="N1935" s="63"/>
      <c r="O1935" s="64"/>
      <c r="P1935" s="127"/>
      <c r="W1935" s="64"/>
      <c r="X1935" s="64"/>
    </row>
    <row r="1936" spans="1:24" s="59" customFormat="1" x14ac:dyDescent="0.25">
      <c r="A1936" s="77"/>
      <c r="D1936" s="60"/>
      <c r="E1936" s="60"/>
      <c r="F1936" s="60"/>
      <c r="G1936" s="60"/>
      <c r="H1936" s="62"/>
      <c r="I1936" s="62"/>
      <c r="J1936" s="62"/>
      <c r="K1936" s="62"/>
      <c r="M1936" s="63"/>
      <c r="N1936" s="63"/>
      <c r="O1936" s="64"/>
      <c r="P1936" s="127"/>
      <c r="W1936" s="64"/>
      <c r="X1936" s="64"/>
    </row>
    <row r="1937" spans="1:24" s="59" customFormat="1" x14ac:dyDescent="0.25">
      <c r="A1937" s="77"/>
      <c r="D1937" s="60"/>
      <c r="E1937" s="60"/>
      <c r="F1937" s="60"/>
      <c r="G1937" s="60"/>
      <c r="H1937" s="62"/>
      <c r="I1937" s="62"/>
      <c r="J1937" s="62"/>
      <c r="K1937" s="62"/>
      <c r="M1937" s="63"/>
      <c r="N1937" s="63"/>
      <c r="O1937" s="64"/>
      <c r="P1937" s="127"/>
      <c r="W1937" s="64"/>
      <c r="X1937" s="64"/>
    </row>
    <row r="1938" spans="1:24" s="59" customFormat="1" x14ac:dyDescent="0.25">
      <c r="A1938" s="77"/>
      <c r="D1938" s="60"/>
      <c r="E1938" s="60"/>
      <c r="F1938" s="60"/>
      <c r="G1938" s="60"/>
      <c r="H1938" s="62"/>
      <c r="I1938" s="62"/>
      <c r="J1938" s="62"/>
      <c r="K1938" s="62"/>
      <c r="M1938" s="63"/>
      <c r="N1938" s="63"/>
      <c r="O1938" s="64"/>
      <c r="P1938" s="127"/>
      <c r="W1938" s="64"/>
      <c r="X1938" s="64"/>
    </row>
    <row r="1939" spans="1:24" s="59" customFormat="1" x14ac:dyDescent="0.25">
      <c r="A1939" s="77"/>
      <c r="D1939" s="60"/>
      <c r="E1939" s="60"/>
      <c r="F1939" s="60"/>
      <c r="G1939" s="60"/>
      <c r="H1939" s="62"/>
      <c r="I1939" s="62"/>
      <c r="J1939" s="62"/>
      <c r="K1939" s="62"/>
      <c r="M1939" s="63"/>
      <c r="N1939" s="63"/>
      <c r="O1939" s="64"/>
      <c r="P1939" s="127"/>
      <c r="W1939" s="64"/>
      <c r="X1939" s="64"/>
    </row>
    <row r="1940" spans="1:24" s="59" customFormat="1" x14ac:dyDescent="0.25">
      <c r="A1940" s="77"/>
      <c r="D1940" s="60"/>
      <c r="E1940" s="60"/>
      <c r="F1940" s="60"/>
      <c r="G1940" s="60"/>
      <c r="H1940" s="62"/>
      <c r="I1940" s="62"/>
      <c r="J1940" s="62"/>
      <c r="K1940" s="62"/>
      <c r="M1940" s="63"/>
      <c r="N1940" s="63"/>
      <c r="O1940" s="64"/>
      <c r="P1940" s="127"/>
      <c r="W1940" s="64"/>
      <c r="X1940" s="64"/>
    </row>
    <row r="1941" spans="1:24" s="59" customFormat="1" x14ac:dyDescent="0.25">
      <c r="A1941" s="77"/>
      <c r="D1941" s="60"/>
      <c r="E1941" s="60"/>
      <c r="F1941" s="60"/>
      <c r="G1941" s="60"/>
      <c r="H1941" s="62"/>
      <c r="I1941" s="62"/>
      <c r="J1941" s="62"/>
      <c r="K1941" s="62"/>
      <c r="M1941" s="63"/>
      <c r="N1941" s="63"/>
      <c r="O1941" s="64"/>
      <c r="P1941" s="127"/>
      <c r="W1941" s="64"/>
      <c r="X1941" s="64"/>
    </row>
    <row r="1942" spans="1:24" s="59" customFormat="1" x14ac:dyDescent="0.25">
      <c r="A1942" s="77"/>
      <c r="D1942" s="60"/>
      <c r="E1942" s="60"/>
      <c r="F1942" s="60"/>
      <c r="G1942" s="60"/>
      <c r="H1942" s="62"/>
      <c r="I1942" s="62"/>
      <c r="J1942" s="62"/>
      <c r="K1942" s="62"/>
      <c r="M1942" s="63"/>
      <c r="N1942" s="63"/>
      <c r="O1942" s="64"/>
      <c r="P1942" s="127"/>
      <c r="W1942" s="64"/>
      <c r="X1942" s="64"/>
    </row>
    <row r="1943" spans="1:24" s="59" customFormat="1" x14ac:dyDescent="0.25">
      <c r="A1943" s="77"/>
      <c r="D1943" s="60"/>
      <c r="E1943" s="60"/>
      <c r="F1943" s="60"/>
      <c r="G1943" s="60"/>
      <c r="H1943" s="62"/>
      <c r="I1943" s="62"/>
      <c r="J1943" s="62"/>
      <c r="K1943" s="62"/>
      <c r="M1943" s="63"/>
      <c r="N1943" s="63"/>
      <c r="O1943" s="64"/>
      <c r="P1943" s="127"/>
      <c r="W1943" s="64"/>
      <c r="X1943" s="64"/>
    </row>
    <row r="1944" spans="1:24" s="59" customFormat="1" x14ac:dyDescent="0.25">
      <c r="A1944" s="77"/>
      <c r="D1944" s="60"/>
      <c r="E1944" s="60"/>
      <c r="F1944" s="60"/>
      <c r="G1944" s="60"/>
      <c r="H1944" s="62"/>
      <c r="I1944" s="62"/>
      <c r="J1944" s="62"/>
      <c r="K1944" s="62"/>
      <c r="M1944" s="63"/>
      <c r="N1944" s="63"/>
      <c r="O1944" s="64"/>
      <c r="P1944" s="127"/>
      <c r="W1944" s="64"/>
      <c r="X1944" s="64"/>
    </row>
    <row r="1945" spans="1:24" s="59" customFormat="1" x14ac:dyDescent="0.25">
      <c r="A1945" s="77"/>
      <c r="D1945" s="60"/>
      <c r="E1945" s="60"/>
      <c r="F1945" s="60"/>
      <c r="G1945" s="60"/>
      <c r="H1945" s="62"/>
      <c r="I1945" s="62"/>
      <c r="J1945" s="62"/>
      <c r="K1945" s="62"/>
      <c r="M1945" s="63"/>
      <c r="N1945" s="63"/>
      <c r="O1945" s="64"/>
      <c r="P1945" s="127"/>
      <c r="W1945" s="64"/>
      <c r="X1945" s="64"/>
    </row>
    <row r="1946" spans="1:24" s="59" customFormat="1" x14ac:dyDescent="0.25">
      <c r="A1946" s="77"/>
      <c r="D1946" s="60"/>
      <c r="E1946" s="60"/>
      <c r="F1946" s="60"/>
      <c r="G1946" s="60"/>
      <c r="H1946" s="62"/>
      <c r="I1946" s="62"/>
      <c r="J1946" s="62"/>
      <c r="K1946" s="62"/>
      <c r="M1946" s="63"/>
      <c r="N1946" s="63"/>
      <c r="O1946" s="64"/>
      <c r="P1946" s="127"/>
      <c r="W1946" s="64"/>
      <c r="X1946" s="64"/>
    </row>
    <row r="1947" spans="1:24" s="59" customFormat="1" x14ac:dyDescent="0.25">
      <c r="A1947" s="77"/>
      <c r="D1947" s="60"/>
      <c r="E1947" s="60"/>
      <c r="F1947" s="60"/>
      <c r="G1947" s="60"/>
      <c r="H1947" s="62"/>
      <c r="I1947" s="62"/>
      <c r="J1947" s="62"/>
      <c r="K1947" s="62"/>
      <c r="M1947" s="63"/>
      <c r="N1947" s="63"/>
      <c r="O1947" s="64"/>
      <c r="P1947" s="127"/>
      <c r="W1947" s="64"/>
      <c r="X1947" s="64"/>
    </row>
    <row r="1948" spans="1:24" s="59" customFormat="1" x14ac:dyDescent="0.25">
      <c r="A1948" s="77"/>
      <c r="D1948" s="60"/>
      <c r="E1948" s="60"/>
      <c r="F1948" s="60"/>
      <c r="G1948" s="60"/>
      <c r="H1948" s="62"/>
      <c r="I1948" s="62"/>
      <c r="J1948" s="62"/>
      <c r="K1948" s="62"/>
      <c r="M1948" s="63"/>
      <c r="N1948" s="63"/>
      <c r="O1948" s="64"/>
      <c r="P1948" s="127"/>
      <c r="W1948" s="64"/>
      <c r="X1948" s="64"/>
    </row>
    <row r="1949" spans="1:24" s="59" customFormat="1" x14ac:dyDescent="0.25">
      <c r="A1949" s="77"/>
      <c r="D1949" s="60"/>
      <c r="E1949" s="60"/>
      <c r="F1949" s="60"/>
      <c r="G1949" s="60"/>
      <c r="H1949" s="62"/>
      <c r="I1949" s="62"/>
      <c r="J1949" s="62"/>
      <c r="K1949" s="62"/>
      <c r="M1949" s="63"/>
      <c r="N1949" s="63"/>
      <c r="O1949" s="64"/>
      <c r="P1949" s="127"/>
      <c r="W1949" s="64"/>
      <c r="X1949" s="64"/>
    </row>
    <row r="1950" spans="1:24" s="59" customFormat="1" x14ac:dyDescent="0.25">
      <c r="A1950" s="77"/>
      <c r="D1950" s="60"/>
      <c r="E1950" s="60"/>
      <c r="F1950" s="60"/>
      <c r="G1950" s="60"/>
      <c r="H1950" s="62"/>
      <c r="I1950" s="62"/>
      <c r="J1950" s="62"/>
      <c r="K1950" s="62"/>
      <c r="M1950" s="63"/>
      <c r="N1950" s="63"/>
      <c r="O1950" s="64"/>
      <c r="P1950" s="127"/>
      <c r="W1950" s="64"/>
      <c r="X1950" s="64"/>
    </row>
    <row r="1951" spans="1:24" s="59" customFormat="1" x14ac:dyDescent="0.25">
      <c r="A1951" s="77"/>
      <c r="D1951" s="60"/>
      <c r="E1951" s="60"/>
      <c r="F1951" s="60"/>
      <c r="G1951" s="60"/>
      <c r="H1951" s="62"/>
      <c r="I1951" s="62"/>
      <c r="J1951" s="62"/>
      <c r="K1951" s="62"/>
      <c r="M1951" s="63"/>
      <c r="N1951" s="63"/>
      <c r="O1951" s="64"/>
      <c r="P1951" s="127"/>
      <c r="W1951" s="64"/>
      <c r="X1951" s="64"/>
    </row>
    <row r="1952" spans="1:24" s="59" customFormat="1" x14ac:dyDescent="0.25">
      <c r="A1952" s="77"/>
      <c r="D1952" s="60"/>
      <c r="E1952" s="60"/>
      <c r="F1952" s="60"/>
      <c r="G1952" s="60"/>
      <c r="H1952" s="62"/>
      <c r="I1952" s="62"/>
      <c r="J1952" s="62"/>
      <c r="K1952" s="62"/>
      <c r="M1952" s="63"/>
      <c r="N1952" s="63"/>
      <c r="O1952" s="64"/>
      <c r="P1952" s="127"/>
      <c r="W1952" s="64"/>
      <c r="X1952" s="64"/>
    </row>
    <row r="1953" spans="1:24" s="59" customFormat="1" x14ac:dyDescent="0.25">
      <c r="A1953" s="77"/>
      <c r="D1953" s="60"/>
      <c r="E1953" s="60"/>
      <c r="F1953" s="60"/>
      <c r="G1953" s="60"/>
      <c r="H1953" s="62"/>
      <c r="I1953" s="62"/>
      <c r="J1953" s="62"/>
      <c r="K1953" s="62"/>
      <c r="M1953" s="63"/>
      <c r="N1953" s="63"/>
      <c r="O1953" s="64"/>
      <c r="P1953" s="127"/>
      <c r="W1953" s="64"/>
      <c r="X1953" s="64"/>
    </row>
    <row r="1954" spans="1:24" s="59" customFormat="1" x14ac:dyDescent="0.25">
      <c r="A1954" s="77"/>
      <c r="D1954" s="60"/>
      <c r="E1954" s="60"/>
      <c r="F1954" s="60"/>
      <c r="G1954" s="60"/>
      <c r="H1954" s="62"/>
      <c r="I1954" s="62"/>
      <c r="J1954" s="62"/>
      <c r="K1954" s="62"/>
      <c r="M1954" s="63"/>
      <c r="N1954" s="63"/>
      <c r="O1954" s="64"/>
      <c r="P1954" s="127"/>
      <c r="W1954" s="64"/>
      <c r="X1954" s="64"/>
    </row>
    <row r="1955" spans="1:24" s="59" customFormat="1" x14ac:dyDescent="0.25">
      <c r="A1955" s="77"/>
      <c r="D1955" s="60"/>
      <c r="E1955" s="60"/>
      <c r="F1955" s="60"/>
      <c r="G1955" s="60"/>
      <c r="H1955" s="62"/>
      <c r="I1955" s="62"/>
      <c r="J1955" s="62"/>
      <c r="K1955" s="62"/>
      <c r="M1955" s="63"/>
      <c r="N1955" s="63"/>
      <c r="O1955" s="64"/>
      <c r="P1955" s="127"/>
      <c r="W1955" s="64"/>
      <c r="X1955" s="64"/>
    </row>
    <row r="1956" spans="1:24" s="59" customFormat="1" x14ac:dyDescent="0.25">
      <c r="A1956" s="77"/>
      <c r="D1956" s="60"/>
      <c r="E1956" s="60"/>
      <c r="F1956" s="60"/>
      <c r="G1956" s="60"/>
      <c r="H1956" s="62"/>
      <c r="I1956" s="62"/>
      <c r="J1956" s="62"/>
      <c r="K1956" s="62"/>
      <c r="M1956" s="63"/>
      <c r="N1956" s="63"/>
      <c r="O1956" s="64"/>
      <c r="P1956" s="127"/>
      <c r="W1956" s="64"/>
      <c r="X1956" s="64"/>
    </row>
    <row r="1957" spans="1:24" s="59" customFormat="1" x14ac:dyDescent="0.25">
      <c r="A1957" s="77"/>
      <c r="D1957" s="60"/>
      <c r="E1957" s="60"/>
      <c r="F1957" s="60"/>
      <c r="G1957" s="60"/>
      <c r="H1957" s="62"/>
      <c r="I1957" s="62"/>
      <c r="J1957" s="62"/>
      <c r="K1957" s="62"/>
      <c r="M1957" s="63"/>
      <c r="N1957" s="63"/>
      <c r="O1957" s="64"/>
      <c r="P1957" s="127"/>
      <c r="W1957" s="64"/>
      <c r="X1957" s="64"/>
    </row>
    <row r="1958" spans="1:24" s="59" customFormat="1" x14ac:dyDescent="0.25">
      <c r="A1958" s="77"/>
      <c r="D1958" s="60"/>
      <c r="E1958" s="60"/>
      <c r="F1958" s="60"/>
      <c r="G1958" s="60"/>
      <c r="H1958" s="62"/>
      <c r="I1958" s="62"/>
      <c r="J1958" s="62"/>
      <c r="K1958" s="62"/>
      <c r="M1958" s="63"/>
      <c r="N1958" s="63"/>
      <c r="O1958" s="64"/>
      <c r="P1958" s="127"/>
      <c r="W1958" s="64"/>
      <c r="X1958" s="64"/>
    </row>
    <row r="1959" spans="1:24" s="59" customFormat="1" x14ac:dyDescent="0.25">
      <c r="A1959" s="77"/>
      <c r="D1959" s="60"/>
      <c r="E1959" s="60"/>
      <c r="F1959" s="60"/>
      <c r="G1959" s="60"/>
      <c r="H1959" s="62"/>
      <c r="I1959" s="62"/>
      <c r="J1959" s="62"/>
      <c r="K1959" s="62"/>
      <c r="M1959" s="63"/>
      <c r="N1959" s="63"/>
      <c r="O1959" s="64"/>
      <c r="P1959" s="127"/>
      <c r="W1959" s="64"/>
      <c r="X1959" s="64"/>
    </row>
    <row r="1960" spans="1:24" s="59" customFormat="1" x14ac:dyDescent="0.25">
      <c r="A1960" s="77"/>
      <c r="D1960" s="60"/>
      <c r="E1960" s="60"/>
      <c r="F1960" s="60"/>
      <c r="G1960" s="60"/>
      <c r="H1960" s="62"/>
      <c r="I1960" s="62"/>
      <c r="J1960" s="62"/>
      <c r="K1960" s="62"/>
      <c r="M1960" s="63"/>
      <c r="N1960" s="63"/>
      <c r="O1960" s="64"/>
      <c r="P1960" s="127"/>
      <c r="W1960" s="64"/>
      <c r="X1960" s="64"/>
    </row>
    <row r="1961" spans="1:24" s="59" customFormat="1" x14ac:dyDescent="0.25">
      <c r="A1961" s="77"/>
      <c r="D1961" s="60"/>
      <c r="E1961" s="60"/>
      <c r="F1961" s="60"/>
      <c r="G1961" s="60"/>
      <c r="H1961" s="62"/>
      <c r="I1961" s="62"/>
      <c r="J1961" s="62"/>
      <c r="K1961" s="62"/>
      <c r="M1961" s="63"/>
      <c r="N1961" s="63"/>
      <c r="O1961" s="64"/>
      <c r="P1961" s="127"/>
      <c r="W1961" s="64"/>
      <c r="X1961" s="64"/>
    </row>
    <row r="1962" spans="1:24" s="59" customFormat="1" x14ac:dyDescent="0.25">
      <c r="A1962" s="77"/>
      <c r="D1962" s="60"/>
      <c r="E1962" s="60"/>
      <c r="F1962" s="60"/>
      <c r="G1962" s="60"/>
      <c r="H1962" s="62"/>
      <c r="I1962" s="62"/>
      <c r="J1962" s="62"/>
      <c r="K1962" s="62"/>
      <c r="M1962" s="63"/>
      <c r="N1962" s="63"/>
      <c r="O1962" s="64"/>
      <c r="P1962" s="127"/>
      <c r="W1962" s="64"/>
      <c r="X1962" s="64"/>
    </row>
    <row r="1963" spans="1:24" s="59" customFormat="1" x14ac:dyDescent="0.25">
      <c r="A1963" s="77"/>
      <c r="D1963" s="60"/>
      <c r="E1963" s="60"/>
      <c r="F1963" s="60"/>
      <c r="G1963" s="60"/>
      <c r="H1963" s="62"/>
      <c r="I1963" s="62"/>
      <c r="J1963" s="62"/>
      <c r="K1963" s="62"/>
      <c r="M1963" s="63"/>
      <c r="N1963" s="63"/>
      <c r="O1963" s="64"/>
      <c r="P1963" s="127"/>
      <c r="W1963" s="64"/>
      <c r="X1963" s="64"/>
    </row>
    <row r="1964" spans="1:24" s="59" customFormat="1" x14ac:dyDescent="0.25">
      <c r="A1964" s="77"/>
      <c r="D1964" s="60"/>
      <c r="E1964" s="60"/>
      <c r="F1964" s="60"/>
      <c r="G1964" s="60"/>
      <c r="H1964" s="62"/>
      <c r="I1964" s="62"/>
      <c r="J1964" s="62"/>
      <c r="K1964" s="62"/>
      <c r="M1964" s="63"/>
      <c r="N1964" s="63"/>
      <c r="O1964" s="64"/>
      <c r="P1964" s="127"/>
      <c r="W1964" s="64"/>
      <c r="X1964" s="64"/>
    </row>
    <row r="1965" spans="1:24" s="59" customFormat="1" x14ac:dyDescent="0.25">
      <c r="A1965" s="77"/>
      <c r="D1965" s="60"/>
      <c r="E1965" s="60"/>
      <c r="F1965" s="60"/>
      <c r="G1965" s="60"/>
      <c r="H1965" s="62"/>
      <c r="I1965" s="62"/>
      <c r="J1965" s="62"/>
      <c r="K1965" s="62"/>
      <c r="M1965" s="63"/>
      <c r="N1965" s="63"/>
      <c r="O1965" s="64"/>
      <c r="P1965" s="127"/>
      <c r="W1965" s="64"/>
      <c r="X1965" s="64"/>
    </row>
    <row r="1966" spans="1:24" s="59" customFormat="1" x14ac:dyDescent="0.25">
      <c r="A1966" s="77"/>
      <c r="D1966" s="60"/>
      <c r="E1966" s="60"/>
      <c r="F1966" s="60"/>
      <c r="G1966" s="60"/>
      <c r="H1966" s="62"/>
      <c r="I1966" s="62"/>
      <c r="J1966" s="62"/>
      <c r="K1966" s="62"/>
      <c r="M1966" s="63"/>
      <c r="N1966" s="63"/>
      <c r="O1966" s="64"/>
      <c r="P1966" s="127"/>
      <c r="W1966" s="64"/>
      <c r="X1966" s="64"/>
    </row>
    <row r="1967" spans="1:24" s="59" customFormat="1" x14ac:dyDescent="0.25">
      <c r="A1967" s="77"/>
      <c r="D1967" s="60"/>
      <c r="E1967" s="60"/>
      <c r="F1967" s="60"/>
      <c r="G1967" s="60"/>
      <c r="H1967" s="62"/>
      <c r="I1967" s="62"/>
      <c r="J1967" s="62"/>
      <c r="K1967" s="62"/>
      <c r="M1967" s="63"/>
      <c r="N1967" s="63"/>
      <c r="O1967" s="64"/>
      <c r="P1967" s="127"/>
      <c r="W1967" s="64"/>
      <c r="X1967" s="64"/>
    </row>
    <row r="1968" spans="1:24" s="59" customFormat="1" x14ac:dyDescent="0.25">
      <c r="A1968" s="77"/>
      <c r="D1968" s="60"/>
      <c r="E1968" s="60"/>
      <c r="F1968" s="60"/>
      <c r="G1968" s="60"/>
      <c r="H1968" s="62"/>
      <c r="I1968" s="62"/>
      <c r="J1968" s="62"/>
      <c r="K1968" s="62"/>
      <c r="M1968" s="63"/>
      <c r="N1968" s="63"/>
      <c r="O1968" s="64"/>
      <c r="P1968" s="127"/>
      <c r="W1968" s="64"/>
      <c r="X1968" s="64"/>
    </row>
    <row r="1969" spans="1:24" s="59" customFormat="1" x14ac:dyDescent="0.25">
      <c r="A1969" s="77"/>
      <c r="D1969" s="60"/>
      <c r="E1969" s="60"/>
      <c r="F1969" s="60"/>
      <c r="G1969" s="60"/>
      <c r="H1969" s="62"/>
      <c r="I1969" s="62"/>
      <c r="J1969" s="62"/>
      <c r="K1969" s="62"/>
      <c r="M1969" s="63"/>
      <c r="N1969" s="63"/>
      <c r="O1969" s="64"/>
      <c r="P1969" s="127"/>
      <c r="W1969" s="64"/>
      <c r="X1969" s="64"/>
    </row>
    <row r="1970" spans="1:24" s="59" customFormat="1" x14ac:dyDescent="0.25">
      <c r="A1970" s="77"/>
      <c r="D1970" s="60"/>
      <c r="E1970" s="60"/>
      <c r="F1970" s="60"/>
      <c r="G1970" s="60"/>
      <c r="H1970" s="62"/>
      <c r="I1970" s="62"/>
      <c r="J1970" s="62"/>
      <c r="K1970" s="62"/>
      <c r="M1970" s="63"/>
      <c r="N1970" s="63"/>
      <c r="O1970" s="64"/>
      <c r="P1970" s="127"/>
      <c r="W1970" s="64"/>
      <c r="X1970" s="64"/>
    </row>
    <row r="1971" spans="1:24" s="59" customFormat="1" x14ac:dyDescent="0.25">
      <c r="A1971" s="77"/>
      <c r="D1971" s="60"/>
      <c r="E1971" s="60"/>
      <c r="F1971" s="60"/>
      <c r="G1971" s="60"/>
      <c r="H1971" s="62"/>
      <c r="I1971" s="62"/>
      <c r="J1971" s="62"/>
      <c r="K1971" s="62"/>
      <c r="M1971" s="63"/>
      <c r="N1971" s="63"/>
      <c r="O1971" s="64"/>
      <c r="P1971" s="127"/>
      <c r="W1971" s="64"/>
      <c r="X1971" s="64"/>
    </row>
    <row r="1972" spans="1:24" s="59" customFormat="1" x14ac:dyDescent="0.25">
      <c r="A1972" s="77"/>
      <c r="D1972" s="60"/>
      <c r="E1972" s="60"/>
      <c r="F1972" s="60"/>
      <c r="G1972" s="60"/>
      <c r="H1972" s="62"/>
      <c r="I1972" s="62"/>
      <c r="J1972" s="62"/>
      <c r="K1972" s="62"/>
      <c r="M1972" s="63"/>
      <c r="N1972" s="63"/>
      <c r="O1972" s="64"/>
      <c r="P1972" s="127"/>
      <c r="W1972" s="64"/>
      <c r="X1972" s="64"/>
    </row>
    <row r="1973" spans="1:24" s="59" customFormat="1" x14ac:dyDescent="0.25">
      <c r="A1973" s="77"/>
      <c r="D1973" s="60"/>
      <c r="E1973" s="60"/>
      <c r="F1973" s="60"/>
      <c r="G1973" s="60"/>
      <c r="H1973" s="62"/>
      <c r="I1973" s="62"/>
      <c r="J1973" s="62"/>
      <c r="K1973" s="62"/>
      <c r="M1973" s="63"/>
      <c r="N1973" s="63"/>
      <c r="O1973" s="64"/>
      <c r="P1973" s="127"/>
      <c r="W1973" s="64"/>
      <c r="X1973" s="64"/>
    </row>
    <row r="1974" spans="1:24" s="59" customFormat="1" x14ac:dyDescent="0.25">
      <c r="A1974" s="77"/>
      <c r="D1974" s="60"/>
      <c r="E1974" s="60"/>
      <c r="F1974" s="60"/>
      <c r="G1974" s="60"/>
      <c r="H1974" s="62"/>
      <c r="I1974" s="62"/>
      <c r="J1974" s="62"/>
      <c r="K1974" s="62"/>
      <c r="M1974" s="63"/>
      <c r="N1974" s="63"/>
      <c r="O1974" s="64"/>
      <c r="P1974" s="127"/>
      <c r="W1974" s="64"/>
      <c r="X1974" s="64"/>
    </row>
    <row r="1975" spans="1:24" s="59" customFormat="1" x14ac:dyDescent="0.25">
      <c r="A1975" s="77"/>
      <c r="D1975" s="60"/>
      <c r="E1975" s="60"/>
      <c r="F1975" s="60"/>
      <c r="G1975" s="60"/>
      <c r="H1975" s="62"/>
      <c r="I1975" s="62"/>
      <c r="J1975" s="62"/>
      <c r="K1975" s="62"/>
      <c r="M1975" s="63"/>
      <c r="N1975" s="63"/>
      <c r="O1975" s="64"/>
      <c r="P1975" s="127"/>
      <c r="W1975" s="64"/>
      <c r="X1975" s="64"/>
    </row>
    <row r="1976" spans="1:24" s="59" customFormat="1" x14ac:dyDescent="0.25">
      <c r="A1976" s="77"/>
      <c r="D1976" s="60"/>
      <c r="E1976" s="60"/>
      <c r="F1976" s="60"/>
      <c r="G1976" s="60"/>
      <c r="H1976" s="62"/>
      <c r="I1976" s="62"/>
      <c r="J1976" s="62"/>
      <c r="K1976" s="62"/>
      <c r="M1976" s="63"/>
      <c r="N1976" s="63"/>
      <c r="O1976" s="64"/>
      <c r="P1976" s="127"/>
      <c r="W1976" s="64"/>
      <c r="X1976" s="64"/>
    </row>
    <row r="1977" spans="1:24" s="59" customFormat="1" x14ac:dyDescent="0.25">
      <c r="A1977" s="77"/>
      <c r="D1977" s="60"/>
      <c r="E1977" s="60"/>
      <c r="F1977" s="60"/>
      <c r="G1977" s="60"/>
      <c r="H1977" s="62"/>
      <c r="I1977" s="62"/>
      <c r="J1977" s="62"/>
      <c r="K1977" s="62"/>
      <c r="M1977" s="63"/>
      <c r="N1977" s="63"/>
      <c r="O1977" s="64"/>
      <c r="P1977" s="127"/>
      <c r="W1977" s="64"/>
      <c r="X1977" s="64"/>
    </row>
    <row r="1978" spans="1:24" s="59" customFormat="1" x14ac:dyDescent="0.25">
      <c r="A1978" s="77"/>
      <c r="D1978" s="60"/>
      <c r="E1978" s="60"/>
      <c r="F1978" s="60"/>
      <c r="G1978" s="60"/>
      <c r="H1978" s="62"/>
      <c r="I1978" s="62"/>
      <c r="J1978" s="62"/>
      <c r="K1978" s="62"/>
      <c r="M1978" s="63"/>
      <c r="N1978" s="63"/>
      <c r="O1978" s="64"/>
      <c r="P1978" s="127"/>
      <c r="W1978" s="64"/>
      <c r="X1978" s="64"/>
    </row>
    <row r="1979" spans="1:24" s="59" customFormat="1" x14ac:dyDescent="0.25">
      <c r="A1979" s="77"/>
      <c r="D1979" s="60"/>
      <c r="E1979" s="60"/>
      <c r="F1979" s="60"/>
      <c r="G1979" s="60"/>
      <c r="H1979" s="62"/>
      <c r="I1979" s="62"/>
      <c r="J1979" s="62"/>
      <c r="K1979" s="62"/>
      <c r="M1979" s="63"/>
      <c r="N1979" s="63"/>
      <c r="O1979" s="64"/>
      <c r="P1979" s="127"/>
      <c r="W1979" s="64"/>
      <c r="X1979" s="64"/>
    </row>
    <row r="1980" spans="1:24" s="59" customFormat="1" x14ac:dyDescent="0.25">
      <c r="A1980" s="77"/>
      <c r="D1980" s="60"/>
      <c r="E1980" s="60"/>
      <c r="F1980" s="60"/>
      <c r="G1980" s="60"/>
      <c r="H1980" s="62"/>
      <c r="I1980" s="62"/>
      <c r="J1980" s="62"/>
      <c r="K1980" s="62"/>
      <c r="M1980" s="63"/>
      <c r="N1980" s="63"/>
      <c r="O1980" s="64"/>
      <c r="P1980" s="127"/>
      <c r="W1980" s="64"/>
      <c r="X1980" s="64"/>
    </row>
    <row r="1981" spans="1:24" s="59" customFormat="1" x14ac:dyDescent="0.25">
      <c r="A1981" s="77"/>
      <c r="D1981" s="60"/>
      <c r="E1981" s="60"/>
      <c r="F1981" s="60"/>
      <c r="G1981" s="60"/>
      <c r="H1981" s="62"/>
      <c r="I1981" s="62"/>
      <c r="J1981" s="62"/>
      <c r="K1981" s="62"/>
      <c r="M1981" s="63"/>
      <c r="N1981" s="63"/>
      <c r="O1981" s="64"/>
      <c r="P1981" s="127"/>
      <c r="W1981" s="64"/>
      <c r="X1981" s="64"/>
    </row>
    <row r="1982" spans="1:24" s="59" customFormat="1" x14ac:dyDescent="0.25">
      <c r="A1982" s="77"/>
      <c r="D1982" s="60"/>
      <c r="E1982" s="60"/>
      <c r="F1982" s="60"/>
      <c r="G1982" s="60"/>
      <c r="H1982" s="62"/>
      <c r="I1982" s="62"/>
      <c r="J1982" s="62"/>
      <c r="K1982" s="62"/>
      <c r="M1982" s="63"/>
      <c r="N1982" s="63"/>
      <c r="O1982" s="64"/>
      <c r="P1982" s="127"/>
      <c r="W1982" s="64"/>
      <c r="X1982" s="64"/>
    </row>
    <row r="1983" spans="1:24" s="59" customFormat="1" x14ac:dyDescent="0.25">
      <c r="A1983" s="77"/>
      <c r="D1983" s="60"/>
      <c r="E1983" s="60"/>
      <c r="F1983" s="60"/>
      <c r="G1983" s="60"/>
      <c r="H1983" s="62"/>
      <c r="I1983" s="62"/>
      <c r="J1983" s="62"/>
      <c r="K1983" s="62"/>
      <c r="M1983" s="63"/>
      <c r="N1983" s="63"/>
      <c r="O1983" s="64"/>
      <c r="P1983" s="127"/>
      <c r="W1983" s="64"/>
      <c r="X1983" s="64"/>
    </row>
    <row r="1984" spans="1:24" s="59" customFormat="1" x14ac:dyDescent="0.25">
      <c r="A1984" s="77"/>
      <c r="D1984" s="60"/>
      <c r="E1984" s="60"/>
      <c r="F1984" s="60"/>
      <c r="G1984" s="60"/>
      <c r="H1984" s="62"/>
      <c r="I1984" s="62"/>
      <c r="J1984" s="62"/>
      <c r="K1984" s="62"/>
      <c r="M1984" s="63"/>
      <c r="N1984" s="63"/>
      <c r="O1984" s="64"/>
      <c r="P1984" s="127"/>
      <c r="W1984" s="64"/>
      <c r="X1984" s="64"/>
    </row>
    <row r="1985" spans="1:24" s="59" customFormat="1" x14ac:dyDescent="0.25">
      <c r="A1985" s="77"/>
      <c r="D1985" s="60"/>
      <c r="E1985" s="60"/>
      <c r="F1985" s="60"/>
      <c r="G1985" s="60"/>
      <c r="H1985" s="62"/>
      <c r="I1985" s="62"/>
      <c r="J1985" s="62"/>
      <c r="K1985" s="62"/>
      <c r="M1985" s="63"/>
      <c r="N1985" s="63"/>
      <c r="O1985" s="64"/>
      <c r="P1985" s="127"/>
      <c r="W1985" s="64"/>
      <c r="X1985" s="64"/>
    </row>
    <row r="1986" spans="1:24" s="59" customFormat="1" x14ac:dyDescent="0.25">
      <c r="A1986" s="77"/>
      <c r="D1986" s="60"/>
      <c r="E1986" s="60"/>
      <c r="F1986" s="60"/>
      <c r="G1986" s="60"/>
      <c r="H1986" s="62"/>
      <c r="I1986" s="62"/>
      <c r="J1986" s="62"/>
      <c r="K1986" s="62"/>
      <c r="M1986" s="63"/>
      <c r="N1986" s="63"/>
      <c r="O1986" s="64"/>
      <c r="P1986" s="127"/>
      <c r="W1986" s="64"/>
      <c r="X1986" s="64"/>
    </row>
    <row r="1987" spans="1:24" s="59" customFormat="1" x14ac:dyDescent="0.25">
      <c r="A1987" s="77"/>
      <c r="D1987" s="60"/>
      <c r="E1987" s="60"/>
      <c r="F1987" s="60"/>
      <c r="G1987" s="60"/>
      <c r="H1987" s="62"/>
      <c r="I1987" s="62"/>
      <c r="J1987" s="62"/>
      <c r="K1987" s="62"/>
      <c r="M1987" s="63"/>
      <c r="N1987" s="63"/>
      <c r="O1987" s="64"/>
      <c r="P1987" s="127"/>
      <c r="W1987" s="64"/>
      <c r="X1987" s="64"/>
    </row>
    <row r="1988" spans="1:24" s="59" customFormat="1" x14ac:dyDescent="0.25">
      <c r="A1988" s="77"/>
      <c r="D1988" s="60"/>
      <c r="E1988" s="60"/>
      <c r="F1988" s="60"/>
      <c r="G1988" s="60"/>
      <c r="H1988" s="62"/>
      <c r="I1988" s="62"/>
      <c r="J1988" s="62"/>
      <c r="K1988" s="62"/>
      <c r="M1988" s="63"/>
      <c r="N1988" s="63"/>
      <c r="O1988" s="64"/>
      <c r="P1988" s="127"/>
      <c r="W1988" s="64"/>
      <c r="X1988" s="64"/>
    </row>
    <row r="1989" spans="1:24" s="59" customFormat="1" x14ac:dyDescent="0.25">
      <c r="A1989" s="77"/>
      <c r="D1989" s="60"/>
      <c r="E1989" s="60"/>
      <c r="F1989" s="60"/>
      <c r="G1989" s="60"/>
      <c r="H1989" s="62"/>
      <c r="I1989" s="62"/>
      <c r="J1989" s="62"/>
      <c r="K1989" s="62"/>
      <c r="M1989" s="63"/>
      <c r="N1989" s="63"/>
      <c r="O1989" s="64"/>
      <c r="P1989" s="127"/>
      <c r="W1989" s="64"/>
      <c r="X1989" s="64"/>
    </row>
    <row r="1990" spans="1:24" s="59" customFormat="1" x14ac:dyDescent="0.25">
      <c r="A1990" s="77"/>
      <c r="D1990" s="60"/>
      <c r="E1990" s="60"/>
      <c r="F1990" s="60"/>
      <c r="G1990" s="60"/>
      <c r="H1990" s="62"/>
      <c r="I1990" s="62"/>
      <c r="J1990" s="62"/>
      <c r="K1990" s="62"/>
      <c r="M1990" s="63"/>
      <c r="N1990" s="63"/>
      <c r="O1990" s="64"/>
      <c r="P1990" s="127"/>
      <c r="W1990" s="64"/>
      <c r="X1990" s="64"/>
    </row>
    <row r="1991" spans="1:24" s="59" customFormat="1" x14ac:dyDescent="0.25">
      <c r="A1991" s="77"/>
      <c r="D1991" s="60"/>
      <c r="E1991" s="60"/>
      <c r="F1991" s="60"/>
      <c r="G1991" s="60"/>
      <c r="H1991" s="62"/>
      <c r="I1991" s="62"/>
      <c r="J1991" s="62"/>
      <c r="K1991" s="62"/>
      <c r="M1991" s="63"/>
      <c r="N1991" s="63"/>
      <c r="O1991" s="64"/>
      <c r="P1991" s="127"/>
      <c r="W1991" s="64"/>
      <c r="X1991" s="64"/>
    </row>
    <row r="1992" spans="1:24" s="59" customFormat="1" x14ac:dyDescent="0.25">
      <c r="A1992" s="77"/>
      <c r="D1992" s="60"/>
      <c r="E1992" s="60"/>
      <c r="F1992" s="60"/>
      <c r="G1992" s="60"/>
      <c r="H1992" s="62"/>
      <c r="I1992" s="62"/>
      <c r="J1992" s="62"/>
      <c r="K1992" s="62"/>
      <c r="M1992" s="63"/>
      <c r="N1992" s="63"/>
      <c r="O1992" s="64"/>
      <c r="P1992" s="127"/>
      <c r="W1992" s="64"/>
      <c r="X1992" s="64"/>
    </row>
    <row r="1993" spans="1:24" s="59" customFormat="1" x14ac:dyDescent="0.25">
      <c r="A1993" s="77"/>
      <c r="D1993" s="60"/>
      <c r="E1993" s="60"/>
      <c r="F1993" s="60"/>
      <c r="G1993" s="60"/>
      <c r="H1993" s="62"/>
      <c r="I1993" s="62"/>
      <c r="J1993" s="62"/>
      <c r="K1993" s="62"/>
      <c r="M1993" s="63"/>
      <c r="N1993" s="63"/>
      <c r="O1993" s="64"/>
      <c r="P1993" s="127"/>
      <c r="W1993" s="64"/>
      <c r="X1993" s="64"/>
    </row>
    <row r="1994" spans="1:24" s="59" customFormat="1" x14ac:dyDescent="0.25">
      <c r="A1994" s="77"/>
      <c r="D1994" s="60"/>
      <c r="E1994" s="60"/>
      <c r="F1994" s="60"/>
      <c r="G1994" s="60"/>
      <c r="H1994" s="62"/>
      <c r="I1994" s="62"/>
      <c r="J1994" s="62"/>
      <c r="K1994" s="62"/>
      <c r="M1994" s="63"/>
      <c r="N1994" s="63"/>
      <c r="O1994" s="64"/>
      <c r="P1994" s="127"/>
      <c r="W1994" s="64"/>
      <c r="X1994" s="64"/>
    </row>
    <row r="1995" spans="1:24" s="59" customFormat="1" x14ac:dyDescent="0.25">
      <c r="A1995" s="77"/>
      <c r="D1995" s="60"/>
      <c r="E1995" s="60"/>
      <c r="F1995" s="60"/>
      <c r="G1995" s="60"/>
      <c r="H1995" s="62"/>
      <c r="I1995" s="62"/>
      <c r="J1995" s="62"/>
      <c r="K1995" s="62"/>
      <c r="M1995" s="63"/>
      <c r="N1995" s="63"/>
      <c r="O1995" s="64"/>
      <c r="P1995" s="127"/>
      <c r="W1995" s="64"/>
      <c r="X1995" s="64"/>
    </row>
    <row r="1996" spans="1:24" s="59" customFormat="1" x14ac:dyDescent="0.25">
      <c r="A1996" s="77"/>
      <c r="D1996" s="60"/>
      <c r="E1996" s="60"/>
      <c r="F1996" s="60"/>
      <c r="G1996" s="60"/>
      <c r="H1996" s="62"/>
      <c r="I1996" s="62"/>
      <c r="J1996" s="62"/>
      <c r="K1996" s="62"/>
      <c r="M1996" s="63"/>
      <c r="N1996" s="63"/>
      <c r="O1996" s="64"/>
      <c r="P1996" s="127"/>
      <c r="W1996" s="64"/>
      <c r="X1996" s="64"/>
    </row>
    <row r="1997" spans="1:24" s="59" customFormat="1" x14ac:dyDescent="0.25">
      <c r="A1997" s="77"/>
      <c r="D1997" s="60"/>
      <c r="E1997" s="60"/>
      <c r="F1997" s="60"/>
      <c r="G1997" s="60"/>
      <c r="H1997" s="62"/>
      <c r="I1997" s="62"/>
      <c r="J1997" s="62"/>
      <c r="K1997" s="62"/>
      <c r="M1997" s="63"/>
      <c r="N1997" s="63"/>
      <c r="O1997" s="64"/>
      <c r="P1997" s="127"/>
      <c r="W1997" s="64"/>
      <c r="X1997" s="64"/>
    </row>
    <row r="1998" spans="1:24" s="59" customFormat="1" x14ac:dyDescent="0.25">
      <c r="A1998" s="77"/>
      <c r="D1998" s="60"/>
      <c r="E1998" s="60"/>
      <c r="F1998" s="60"/>
      <c r="G1998" s="60"/>
      <c r="H1998" s="62"/>
      <c r="I1998" s="62"/>
      <c r="J1998" s="62"/>
      <c r="K1998" s="62"/>
      <c r="M1998" s="63"/>
      <c r="N1998" s="63"/>
      <c r="O1998" s="64"/>
      <c r="P1998" s="127"/>
      <c r="W1998" s="64"/>
      <c r="X1998" s="64"/>
    </row>
    <row r="1999" spans="1:24" s="59" customFormat="1" x14ac:dyDescent="0.25">
      <c r="A1999" s="77"/>
      <c r="D1999" s="60"/>
      <c r="E1999" s="60"/>
      <c r="F1999" s="60"/>
      <c r="G1999" s="60"/>
      <c r="H1999" s="62"/>
      <c r="I1999" s="62"/>
      <c r="J1999" s="62"/>
      <c r="K1999" s="62"/>
      <c r="M1999" s="63"/>
      <c r="N1999" s="63"/>
      <c r="O1999" s="64"/>
      <c r="P1999" s="127"/>
      <c r="W1999" s="64"/>
      <c r="X1999" s="64"/>
    </row>
    <row r="2000" spans="1:24" s="59" customFormat="1" x14ac:dyDescent="0.25">
      <c r="A2000" s="77"/>
      <c r="D2000" s="60"/>
      <c r="E2000" s="60"/>
      <c r="F2000" s="60"/>
      <c r="G2000" s="60"/>
      <c r="H2000" s="62"/>
      <c r="I2000" s="62"/>
      <c r="J2000" s="62"/>
      <c r="K2000" s="62"/>
      <c r="M2000" s="63"/>
      <c r="N2000" s="63"/>
      <c r="O2000" s="64"/>
      <c r="P2000" s="127"/>
      <c r="W2000" s="64"/>
      <c r="X2000" s="64"/>
    </row>
    <row r="2001" spans="1:24" s="59" customFormat="1" x14ac:dyDescent="0.25">
      <c r="A2001" s="77"/>
      <c r="D2001" s="60"/>
      <c r="E2001" s="60"/>
      <c r="F2001" s="60"/>
      <c r="G2001" s="60"/>
      <c r="H2001" s="62"/>
      <c r="I2001" s="62"/>
      <c r="J2001" s="62"/>
      <c r="K2001" s="62"/>
      <c r="M2001" s="63"/>
      <c r="N2001" s="63"/>
      <c r="O2001" s="64"/>
      <c r="P2001" s="127"/>
      <c r="W2001" s="64"/>
      <c r="X2001" s="64"/>
    </row>
    <row r="2002" spans="1:24" s="59" customFormat="1" x14ac:dyDescent="0.25">
      <c r="A2002" s="77"/>
      <c r="D2002" s="60"/>
      <c r="E2002" s="60"/>
      <c r="F2002" s="60"/>
      <c r="G2002" s="60"/>
      <c r="H2002" s="62"/>
      <c r="I2002" s="62"/>
      <c r="J2002" s="62"/>
      <c r="K2002" s="62"/>
      <c r="M2002" s="63"/>
      <c r="N2002" s="63"/>
      <c r="O2002" s="64"/>
      <c r="P2002" s="127"/>
      <c r="W2002" s="64"/>
      <c r="X2002" s="64"/>
    </row>
    <row r="2003" spans="1:24" s="59" customFormat="1" x14ac:dyDescent="0.25">
      <c r="A2003" s="77"/>
      <c r="D2003" s="60"/>
      <c r="E2003" s="60"/>
      <c r="F2003" s="60"/>
      <c r="G2003" s="60"/>
      <c r="H2003" s="62"/>
      <c r="I2003" s="62"/>
      <c r="J2003" s="62"/>
      <c r="K2003" s="62"/>
      <c r="M2003" s="63"/>
      <c r="N2003" s="63"/>
      <c r="O2003" s="64"/>
      <c r="P2003" s="127"/>
      <c r="W2003" s="64"/>
      <c r="X2003" s="64"/>
    </row>
    <row r="2004" spans="1:24" s="59" customFormat="1" x14ac:dyDescent="0.25">
      <c r="A2004" s="77"/>
      <c r="D2004" s="60"/>
      <c r="E2004" s="60"/>
      <c r="F2004" s="60"/>
      <c r="G2004" s="60"/>
      <c r="H2004" s="62"/>
      <c r="I2004" s="62"/>
      <c r="J2004" s="62"/>
      <c r="K2004" s="62"/>
      <c r="M2004" s="63"/>
      <c r="N2004" s="63"/>
      <c r="O2004" s="64"/>
      <c r="P2004" s="127"/>
      <c r="W2004" s="64"/>
      <c r="X2004" s="64"/>
    </row>
    <row r="2005" spans="1:24" s="59" customFormat="1" x14ac:dyDescent="0.25">
      <c r="A2005" s="77"/>
      <c r="D2005" s="60"/>
      <c r="E2005" s="60"/>
      <c r="F2005" s="60"/>
      <c r="G2005" s="60"/>
      <c r="H2005" s="62"/>
      <c r="I2005" s="62"/>
      <c r="J2005" s="62"/>
      <c r="K2005" s="62"/>
      <c r="M2005" s="63"/>
      <c r="N2005" s="63"/>
      <c r="O2005" s="64"/>
      <c r="P2005" s="127"/>
      <c r="W2005" s="64"/>
      <c r="X2005" s="64"/>
    </row>
    <row r="2006" spans="1:24" s="59" customFormat="1" x14ac:dyDescent="0.25">
      <c r="A2006" s="77"/>
      <c r="D2006" s="60"/>
      <c r="E2006" s="60"/>
      <c r="F2006" s="60"/>
      <c r="G2006" s="60"/>
      <c r="H2006" s="62"/>
      <c r="I2006" s="62"/>
      <c r="J2006" s="62"/>
      <c r="K2006" s="62"/>
      <c r="M2006" s="63"/>
      <c r="N2006" s="63"/>
      <c r="O2006" s="64"/>
      <c r="P2006" s="127"/>
      <c r="W2006" s="64"/>
      <c r="X2006" s="64"/>
    </row>
    <row r="2007" spans="1:24" s="59" customFormat="1" x14ac:dyDescent="0.25">
      <c r="A2007" s="77"/>
      <c r="D2007" s="60"/>
      <c r="E2007" s="60"/>
      <c r="F2007" s="60"/>
      <c r="G2007" s="60"/>
      <c r="H2007" s="62"/>
      <c r="I2007" s="62"/>
      <c r="J2007" s="62"/>
      <c r="K2007" s="62"/>
      <c r="M2007" s="63"/>
      <c r="N2007" s="63"/>
      <c r="O2007" s="64"/>
      <c r="P2007" s="127"/>
      <c r="W2007" s="64"/>
      <c r="X2007" s="64"/>
    </row>
    <row r="2008" spans="1:24" s="59" customFormat="1" x14ac:dyDescent="0.25">
      <c r="A2008" s="77"/>
      <c r="D2008" s="60"/>
      <c r="E2008" s="60"/>
      <c r="F2008" s="60"/>
      <c r="G2008" s="60"/>
      <c r="H2008" s="62"/>
      <c r="I2008" s="62"/>
      <c r="J2008" s="62"/>
      <c r="K2008" s="62"/>
      <c r="M2008" s="63"/>
      <c r="N2008" s="63"/>
      <c r="O2008" s="64"/>
      <c r="P2008" s="127"/>
      <c r="W2008" s="64"/>
      <c r="X2008" s="64"/>
    </row>
    <row r="2009" spans="1:24" s="59" customFormat="1" x14ac:dyDescent="0.25">
      <c r="A2009" s="77"/>
      <c r="D2009" s="60"/>
      <c r="E2009" s="60"/>
      <c r="F2009" s="60"/>
      <c r="G2009" s="60"/>
      <c r="H2009" s="62"/>
      <c r="I2009" s="62"/>
      <c r="J2009" s="62"/>
      <c r="K2009" s="62"/>
      <c r="M2009" s="63"/>
      <c r="N2009" s="63"/>
      <c r="O2009" s="64"/>
      <c r="P2009" s="127"/>
      <c r="W2009" s="64"/>
      <c r="X2009" s="64"/>
    </row>
    <row r="2010" spans="1:24" s="59" customFormat="1" x14ac:dyDescent="0.25">
      <c r="A2010" s="77"/>
      <c r="D2010" s="60"/>
      <c r="E2010" s="60"/>
      <c r="F2010" s="60"/>
      <c r="G2010" s="60"/>
      <c r="H2010" s="62"/>
      <c r="I2010" s="62"/>
      <c r="J2010" s="62"/>
      <c r="K2010" s="62"/>
      <c r="M2010" s="63"/>
      <c r="N2010" s="63"/>
      <c r="O2010" s="64"/>
      <c r="P2010" s="127"/>
      <c r="W2010" s="64"/>
      <c r="X2010" s="64"/>
    </row>
    <row r="2011" spans="1:24" s="59" customFormat="1" x14ac:dyDescent="0.25">
      <c r="A2011" s="77"/>
      <c r="D2011" s="60"/>
      <c r="E2011" s="60"/>
      <c r="F2011" s="60"/>
      <c r="G2011" s="60"/>
      <c r="H2011" s="62"/>
      <c r="I2011" s="62"/>
      <c r="J2011" s="62"/>
      <c r="K2011" s="62"/>
      <c r="M2011" s="63"/>
      <c r="N2011" s="63"/>
      <c r="O2011" s="64"/>
      <c r="P2011" s="127"/>
      <c r="W2011" s="64"/>
      <c r="X2011" s="64"/>
    </row>
    <row r="2012" spans="1:24" s="59" customFormat="1" x14ac:dyDescent="0.25">
      <c r="A2012" s="77"/>
      <c r="D2012" s="60"/>
      <c r="E2012" s="60"/>
      <c r="F2012" s="60"/>
      <c r="G2012" s="60"/>
      <c r="H2012" s="62"/>
      <c r="I2012" s="62"/>
      <c r="J2012" s="62"/>
      <c r="K2012" s="62"/>
      <c r="M2012" s="63"/>
      <c r="N2012" s="63"/>
      <c r="O2012" s="64"/>
      <c r="P2012" s="127"/>
      <c r="W2012" s="64"/>
      <c r="X2012" s="64"/>
    </row>
    <row r="2013" spans="1:24" s="59" customFormat="1" x14ac:dyDescent="0.25">
      <c r="A2013" s="77"/>
      <c r="D2013" s="60"/>
      <c r="E2013" s="60"/>
      <c r="F2013" s="60"/>
      <c r="G2013" s="60"/>
      <c r="H2013" s="62"/>
      <c r="I2013" s="62"/>
      <c r="J2013" s="62"/>
      <c r="K2013" s="62"/>
      <c r="M2013" s="63"/>
      <c r="N2013" s="63"/>
      <c r="O2013" s="64"/>
      <c r="P2013" s="127"/>
      <c r="W2013" s="64"/>
      <c r="X2013" s="64"/>
    </row>
    <row r="2014" spans="1:24" s="59" customFormat="1" x14ac:dyDescent="0.25">
      <c r="A2014" s="77"/>
      <c r="D2014" s="60"/>
      <c r="E2014" s="60"/>
      <c r="F2014" s="60"/>
      <c r="G2014" s="60"/>
      <c r="H2014" s="62"/>
      <c r="I2014" s="62"/>
      <c r="J2014" s="62"/>
      <c r="K2014" s="62"/>
      <c r="M2014" s="63"/>
      <c r="N2014" s="63"/>
      <c r="O2014" s="64"/>
      <c r="P2014" s="127"/>
      <c r="W2014" s="64"/>
      <c r="X2014" s="64"/>
    </row>
    <row r="2015" spans="1:24" s="59" customFormat="1" x14ac:dyDescent="0.25">
      <c r="A2015" s="77"/>
      <c r="D2015" s="60"/>
      <c r="E2015" s="60"/>
      <c r="F2015" s="60"/>
      <c r="G2015" s="60"/>
      <c r="H2015" s="62"/>
      <c r="I2015" s="62"/>
      <c r="J2015" s="62"/>
      <c r="K2015" s="62"/>
      <c r="M2015" s="63"/>
      <c r="N2015" s="63"/>
      <c r="O2015" s="64"/>
      <c r="P2015" s="127"/>
      <c r="W2015" s="64"/>
      <c r="X2015" s="64"/>
    </row>
    <row r="2016" spans="1:24" s="59" customFormat="1" x14ac:dyDescent="0.25">
      <c r="A2016" s="77"/>
      <c r="D2016" s="60"/>
      <c r="E2016" s="60"/>
      <c r="F2016" s="60"/>
      <c r="G2016" s="60"/>
      <c r="H2016" s="62"/>
      <c r="I2016" s="62"/>
      <c r="J2016" s="62"/>
      <c r="K2016" s="62"/>
      <c r="M2016" s="63"/>
      <c r="N2016" s="63"/>
      <c r="O2016" s="64"/>
      <c r="P2016" s="127"/>
      <c r="W2016" s="64"/>
      <c r="X2016" s="64"/>
    </row>
    <row r="2017" spans="1:24" s="59" customFormat="1" x14ac:dyDescent="0.25">
      <c r="A2017" s="77"/>
      <c r="D2017" s="60"/>
      <c r="E2017" s="60"/>
      <c r="F2017" s="60"/>
      <c r="G2017" s="60"/>
      <c r="H2017" s="62"/>
      <c r="I2017" s="62"/>
      <c r="J2017" s="62"/>
      <c r="K2017" s="62"/>
      <c r="M2017" s="63"/>
      <c r="N2017" s="63"/>
      <c r="O2017" s="64"/>
      <c r="P2017" s="127"/>
      <c r="W2017" s="64"/>
      <c r="X2017" s="64"/>
    </row>
    <row r="2018" spans="1:24" s="59" customFormat="1" x14ac:dyDescent="0.25">
      <c r="A2018" s="77"/>
      <c r="D2018" s="60"/>
      <c r="E2018" s="60"/>
      <c r="F2018" s="60"/>
      <c r="G2018" s="60"/>
      <c r="H2018" s="62"/>
      <c r="I2018" s="62"/>
      <c r="J2018" s="62"/>
      <c r="K2018" s="62"/>
      <c r="M2018" s="63"/>
      <c r="N2018" s="63"/>
      <c r="O2018" s="64"/>
      <c r="P2018" s="127"/>
      <c r="W2018" s="64"/>
      <c r="X2018" s="64"/>
    </row>
    <row r="2019" spans="1:24" s="59" customFormat="1" x14ac:dyDescent="0.25">
      <c r="A2019" s="77"/>
      <c r="D2019" s="60"/>
      <c r="E2019" s="60"/>
      <c r="F2019" s="60"/>
      <c r="G2019" s="60"/>
      <c r="H2019" s="62"/>
      <c r="I2019" s="62"/>
      <c r="J2019" s="62"/>
      <c r="K2019" s="62"/>
      <c r="M2019" s="63"/>
      <c r="N2019" s="63"/>
      <c r="O2019" s="64"/>
      <c r="P2019" s="127"/>
      <c r="W2019" s="64"/>
      <c r="X2019" s="64"/>
    </row>
    <row r="2020" spans="1:24" s="59" customFormat="1" x14ac:dyDescent="0.25">
      <c r="A2020" s="77"/>
      <c r="D2020" s="60"/>
      <c r="E2020" s="60"/>
      <c r="F2020" s="60"/>
      <c r="G2020" s="60"/>
      <c r="H2020" s="62"/>
      <c r="I2020" s="62"/>
      <c r="J2020" s="62"/>
      <c r="K2020" s="62"/>
      <c r="M2020" s="63"/>
      <c r="N2020" s="63"/>
      <c r="O2020" s="64"/>
      <c r="P2020" s="127"/>
      <c r="W2020" s="64"/>
      <c r="X2020" s="64"/>
    </row>
    <row r="2021" spans="1:24" s="59" customFormat="1" x14ac:dyDescent="0.25">
      <c r="A2021" s="77"/>
      <c r="D2021" s="60"/>
      <c r="E2021" s="60"/>
      <c r="F2021" s="60"/>
      <c r="G2021" s="60"/>
      <c r="H2021" s="62"/>
      <c r="I2021" s="62"/>
      <c r="J2021" s="62"/>
      <c r="K2021" s="62"/>
      <c r="M2021" s="63"/>
      <c r="N2021" s="63"/>
      <c r="O2021" s="64"/>
      <c r="P2021" s="127"/>
      <c r="W2021" s="64"/>
      <c r="X2021" s="64"/>
    </row>
    <row r="2022" spans="1:24" s="59" customFormat="1" x14ac:dyDescent="0.25">
      <c r="A2022" s="77"/>
      <c r="D2022" s="60"/>
      <c r="E2022" s="60"/>
      <c r="F2022" s="60"/>
      <c r="G2022" s="60"/>
      <c r="H2022" s="62"/>
      <c r="I2022" s="62"/>
      <c r="J2022" s="62"/>
      <c r="K2022" s="62"/>
      <c r="M2022" s="63"/>
      <c r="N2022" s="63"/>
      <c r="O2022" s="64"/>
      <c r="P2022" s="127"/>
      <c r="W2022" s="64"/>
      <c r="X2022" s="64"/>
    </row>
    <row r="2023" spans="1:24" s="59" customFormat="1" x14ac:dyDescent="0.25">
      <c r="A2023" s="77"/>
      <c r="D2023" s="60"/>
      <c r="E2023" s="60"/>
      <c r="F2023" s="60"/>
      <c r="G2023" s="60"/>
      <c r="H2023" s="62"/>
      <c r="I2023" s="62"/>
      <c r="J2023" s="62"/>
      <c r="K2023" s="62"/>
      <c r="M2023" s="63"/>
      <c r="N2023" s="63"/>
      <c r="O2023" s="64"/>
      <c r="P2023" s="127"/>
      <c r="W2023" s="64"/>
      <c r="X2023" s="64"/>
    </row>
    <row r="2024" spans="1:24" s="59" customFormat="1" x14ac:dyDescent="0.25">
      <c r="A2024" s="77"/>
      <c r="D2024" s="60"/>
      <c r="E2024" s="60"/>
      <c r="F2024" s="60"/>
      <c r="G2024" s="60"/>
      <c r="H2024" s="62"/>
      <c r="I2024" s="62"/>
      <c r="J2024" s="62"/>
      <c r="K2024" s="62"/>
      <c r="M2024" s="63"/>
      <c r="N2024" s="63"/>
      <c r="O2024" s="64"/>
      <c r="P2024" s="127"/>
      <c r="W2024" s="64"/>
      <c r="X2024" s="64"/>
    </row>
    <row r="2025" spans="1:24" s="59" customFormat="1" x14ac:dyDescent="0.25">
      <c r="A2025" s="77"/>
      <c r="D2025" s="60"/>
      <c r="E2025" s="60"/>
      <c r="F2025" s="60"/>
      <c r="G2025" s="60"/>
      <c r="H2025" s="62"/>
      <c r="I2025" s="62"/>
      <c r="J2025" s="62"/>
      <c r="K2025" s="62"/>
      <c r="M2025" s="63"/>
      <c r="N2025" s="63"/>
      <c r="O2025" s="64"/>
      <c r="P2025" s="127"/>
      <c r="W2025" s="64"/>
      <c r="X2025" s="64"/>
    </row>
    <row r="2026" spans="1:24" s="59" customFormat="1" x14ac:dyDescent="0.25">
      <c r="A2026" s="77"/>
      <c r="D2026" s="60"/>
      <c r="E2026" s="60"/>
      <c r="F2026" s="60"/>
      <c r="G2026" s="60"/>
      <c r="H2026" s="62"/>
      <c r="I2026" s="62"/>
      <c r="J2026" s="62"/>
      <c r="K2026" s="62"/>
      <c r="M2026" s="63"/>
      <c r="N2026" s="63"/>
      <c r="O2026" s="64"/>
      <c r="P2026" s="127"/>
      <c r="W2026" s="64"/>
      <c r="X2026" s="64"/>
    </row>
    <row r="2027" spans="1:24" s="59" customFormat="1" x14ac:dyDescent="0.25">
      <c r="A2027" s="77"/>
      <c r="D2027" s="60"/>
      <c r="E2027" s="60"/>
      <c r="F2027" s="60"/>
      <c r="G2027" s="60"/>
      <c r="H2027" s="62"/>
      <c r="I2027" s="62"/>
      <c r="J2027" s="62"/>
      <c r="K2027" s="62"/>
      <c r="M2027" s="63"/>
      <c r="N2027" s="63"/>
      <c r="O2027" s="64"/>
      <c r="P2027" s="127"/>
      <c r="W2027" s="64"/>
      <c r="X2027" s="64"/>
    </row>
    <row r="2028" spans="1:24" s="59" customFormat="1" x14ac:dyDescent="0.25">
      <c r="A2028" s="77"/>
      <c r="D2028" s="60"/>
      <c r="E2028" s="60"/>
      <c r="F2028" s="60"/>
      <c r="G2028" s="60"/>
      <c r="H2028" s="62"/>
      <c r="I2028" s="62"/>
      <c r="J2028" s="62"/>
      <c r="K2028" s="62"/>
      <c r="M2028" s="63"/>
      <c r="N2028" s="63"/>
      <c r="O2028" s="64"/>
      <c r="P2028" s="127"/>
      <c r="W2028" s="64"/>
      <c r="X2028" s="64"/>
    </row>
    <row r="2029" spans="1:24" s="59" customFormat="1" x14ac:dyDescent="0.25">
      <c r="A2029" s="77"/>
      <c r="D2029" s="60"/>
      <c r="E2029" s="60"/>
      <c r="F2029" s="60"/>
      <c r="G2029" s="60"/>
      <c r="H2029" s="62"/>
      <c r="I2029" s="62"/>
      <c r="J2029" s="62"/>
      <c r="K2029" s="62"/>
      <c r="M2029" s="63"/>
      <c r="N2029" s="63"/>
      <c r="O2029" s="64"/>
      <c r="P2029" s="127"/>
      <c r="W2029" s="64"/>
      <c r="X2029" s="64"/>
    </row>
    <row r="2030" spans="1:24" s="59" customFormat="1" x14ac:dyDescent="0.25">
      <c r="A2030" s="77"/>
      <c r="D2030" s="60"/>
      <c r="E2030" s="60"/>
      <c r="F2030" s="60"/>
      <c r="G2030" s="60"/>
      <c r="H2030" s="62"/>
      <c r="I2030" s="62"/>
      <c r="J2030" s="62"/>
      <c r="K2030" s="62"/>
      <c r="M2030" s="63"/>
      <c r="N2030" s="63"/>
      <c r="O2030" s="64"/>
      <c r="P2030" s="127"/>
      <c r="W2030" s="64"/>
      <c r="X2030" s="64"/>
    </row>
    <row r="2031" spans="1:24" s="59" customFormat="1" x14ac:dyDescent="0.25">
      <c r="A2031" s="77"/>
      <c r="D2031" s="60"/>
      <c r="E2031" s="60"/>
      <c r="F2031" s="60"/>
      <c r="G2031" s="60"/>
      <c r="H2031" s="62"/>
      <c r="I2031" s="62"/>
      <c r="J2031" s="62"/>
      <c r="K2031" s="62"/>
      <c r="M2031" s="63"/>
      <c r="N2031" s="63"/>
      <c r="O2031" s="64"/>
      <c r="P2031" s="127"/>
      <c r="W2031" s="64"/>
      <c r="X2031" s="64"/>
    </row>
    <row r="2032" spans="1:24" s="59" customFormat="1" x14ac:dyDescent="0.25">
      <c r="A2032" s="77"/>
      <c r="D2032" s="60"/>
      <c r="E2032" s="60"/>
      <c r="F2032" s="60"/>
      <c r="G2032" s="60"/>
      <c r="H2032" s="62"/>
      <c r="I2032" s="62"/>
      <c r="J2032" s="62"/>
      <c r="K2032" s="62"/>
      <c r="M2032" s="63"/>
      <c r="N2032" s="63"/>
      <c r="O2032" s="64"/>
      <c r="P2032" s="127"/>
      <c r="W2032" s="64"/>
      <c r="X2032" s="64"/>
    </row>
    <row r="2033" spans="1:24" s="59" customFormat="1" x14ac:dyDescent="0.25">
      <c r="A2033" s="77"/>
      <c r="D2033" s="60"/>
      <c r="E2033" s="60"/>
      <c r="F2033" s="60"/>
      <c r="G2033" s="60"/>
      <c r="H2033" s="62"/>
      <c r="I2033" s="62"/>
      <c r="J2033" s="62"/>
      <c r="K2033" s="62"/>
      <c r="M2033" s="63"/>
      <c r="N2033" s="63"/>
      <c r="O2033" s="64"/>
      <c r="P2033" s="127"/>
      <c r="W2033" s="64"/>
      <c r="X2033" s="64"/>
    </row>
    <row r="2034" spans="1:24" s="59" customFormat="1" x14ac:dyDescent="0.25">
      <c r="A2034" s="77"/>
      <c r="D2034" s="60"/>
      <c r="E2034" s="60"/>
      <c r="F2034" s="60"/>
      <c r="G2034" s="60"/>
      <c r="H2034" s="62"/>
      <c r="I2034" s="62"/>
      <c r="J2034" s="62"/>
      <c r="K2034" s="62"/>
      <c r="M2034" s="63"/>
      <c r="N2034" s="63"/>
      <c r="O2034" s="64"/>
      <c r="P2034" s="127"/>
      <c r="W2034" s="64"/>
      <c r="X2034" s="64"/>
    </row>
    <row r="2035" spans="1:24" s="59" customFormat="1" x14ac:dyDescent="0.25">
      <c r="A2035" s="77"/>
      <c r="D2035" s="60"/>
      <c r="E2035" s="60"/>
      <c r="F2035" s="60"/>
      <c r="G2035" s="60"/>
      <c r="H2035" s="62"/>
      <c r="I2035" s="62"/>
      <c r="J2035" s="62"/>
      <c r="K2035" s="62"/>
      <c r="M2035" s="63"/>
      <c r="N2035" s="63"/>
      <c r="O2035" s="64"/>
      <c r="P2035" s="127"/>
      <c r="W2035" s="64"/>
      <c r="X2035" s="64"/>
    </row>
    <row r="2036" spans="1:24" s="59" customFormat="1" x14ac:dyDescent="0.25">
      <c r="A2036" s="77"/>
      <c r="D2036" s="60"/>
      <c r="E2036" s="60"/>
      <c r="F2036" s="60"/>
      <c r="G2036" s="60"/>
      <c r="H2036" s="62"/>
      <c r="I2036" s="62"/>
      <c r="J2036" s="62"/>
      <c r="K2036" s="62"/>
      <c r="M2036" s="63"/>
      <c r="N2036" s="63"/>
      <c r="O2036" s="64"/>
      <c r="P2036" s="127"/>
      <c r="W2036" s="64"/>
      <c r="X2036" s="64"/>
    </row>
    <row r="2037" spans="1:24" s="59" customFormat="1" x14ac:dyDescent="0.25">
      <c r="A2037" s="77"/>
      <c r="D2037" s="60"/>
      <c r="E2037" s="60"/>
      <c r="F2037" s="60"/>
      <c r="G2037" s="60"/>
      <c r="H2037" s="62"/>
      <c r="I2037" s="62"/>
      <c r="J2037" s="62"/>
      <c r="K2037" s="62"/>
      <c r="M2037" s="63"/>
      <c r="N2037" s="63"/>
      <c r="O2037" s="64"/>
      <c r="P2037" s="127"/>
      <c r="W2037" s="64"/>
      <c r="X2037" s="64"/>
    </row>
    <row r="2038" spans="1:24" s="59" customFormat="1" x14ac:dyDescent="0.25">
      <c r="A2038" s="77"/>
      <c r="D2038" s="60"/>
      <c r="E2038" s="60"/>
      <c r="F2038" s="60"/>
      <c r="G2038" s="60"/>
      <c r="H2038" s="62"/>
      <c r="I2038" s="62"/>
      <c r="J2038" s="62"/>
      <c r="K2038" s="62"/>
      <c r="M2038" s="63"/>
      <c r="N2038" s="63"/>
      <c r="O2038" s="64"/>
      <c r="P2038" s="127"/>
      <c r="W2038" s="64"/>
      <c r="X2038" s="64"/>
    </row>
    <row r="2039" spans="1:24" s="59" customFormat="1" x14ac:dyDescent="0.25">
      <c r="A2039" s="77"/>
      <c r="D2039" s="60"/>
      <c r="E2039" s="60"/>
      <c r="F2039" s="60"/>
      <c r="G2039" s="60"/>
      <c r="H2039" s="62"/>
      <c r="I2039" s="62"/>
      <c r="J2039" s="62"/>
      <c r="K2039" s="62"/>
      <c r="M2039" s="63"/>
      <c r="N2039" s="63"/>
      <c r="O2039" s="64"/>
      <c r="P2039" s="127"/>
      <c r="W2039" s="64"/>
      <c r="X2039" s="64"/>
    </row>
    <row r="2040" spans="1:24" s="59" customFormat="1" x14ac:dyDescent="0.25">
      <c r="A2040" s="77"/>
      <c r="D2040" s="60"/>
      <c r="E2040" s="60"/>
      <c r="F2040" s="60"/>
      <c r="G2040" s="60"/>
      <c r="H2040" s="62"/>
      <c r="I2040" s="62"/>
      <c r="J2040" s="62"/>
      <c r="K2040" s="62"/>
      <c r="M2040" s="63"/>
      <c r="N2040" s="63"/>
      <c r="O2040" s="64"/>
      <c r="P2040" s="127"/>
      <c r="W2040" s="64"/>
      <c r="X2040" s="64"/>
    </row>
    <row r="2041" spans="1:24" s="59" customFormat="1" x14ac:dyDescent="0.25">
      <c r="A2041" s="77"/>
      <c r="D2041" s="60"/>
      <c r="E2041" s="60"/>
      <c r="F2041" s="60"/>
      <c r="G2041" s="60"/>
      <c r="H2041" s="62"/>
      <c r="I2041" s="62"/>
      <c r="J2041" s="62"/>
      <c r="K2041" s="62"/>
      <c r="M2041" s="63"/>
      <c r="N2041" s="63"/>
      <c r="O2041" s="64"/>
      <c r="P2041" s="127"/>
      <c r="W2041" s="64"/>
      <c r="X2041" s="64"/>
    </row>
    <row r="2042" spans="1:24" s="59" customFormat="1" x14ac:dyDescent="0.25">
      <c r="A2042" s="77"/>
      <c r="D2042" s="60"/>
      <c r="E2042" s="60"/>
      <c r="F2042" s="60"/>
      <c r="G2042" s="60"/>
      <c r="H2042" s="62"/>
      <c r="I2042" s="62"/>
      <c r="J2042" s="62"/>
      <c r="K2042" s="62"/>
      <c r="M2042" s="63"/>
      <c r="N2042" s="63"/>
      <c r="O2042" s="64"/>
      <c r="P2042" s="127"/>
      <c r="W2042" s="64"/>
      <c r="X2042" s="64"/>
    </row>
    <row r="2043" spans="1:24" s="59" customFormat="1" x14ac:dyDescent="0.25">
      <c r="A2043" s="77"/>
      <c r="D2043" s="60"/>
      <c r="E2043" s="60"/>
      <c r="F2043" s="60"/>
      <c r="G2043" s="60"/>
      <c r="H2043" s="62"/>
      <c r="I2043" s="62"/>
      <c r="J2043" s="62"/>
      <c r="K2043" s="62"/>
      <c r="M2043" s="63"/>
      <c r="N2043" s="63"/>
      <c r="O2043" s="64"/>
      <c r="P2043" s="127"/>
      <c r="W2043" s="64"/>
      <c r="X2043" s="64"/>
    </row>
    <row r="2044" spans="1:24" s="59" customFormat="1" x14ac:dyDescent="0.25">
      <c r="A2044" s="77"/>
      <c r="D2044" s="60"/>
      <c r="E2044" s="60"/>
      <c r="F2044" s="60"/>
      <c r="G2044" s="60"/>
      <c r="H2044" s="62"/>
      <c r="I2044" s="62"/>
      <c r="J2044" s="62"/>
      <c r="K2044" s="62"/>
      <c r="M2044" s="63"/>
      <c r="N2044" s="63"/>
      <c r="O2044" s="64"/>
      <c r="P2044" s="127"/>
      <c r="W2044" s="64"/>
      <c r="X2044" s="64"/>
    </row>
    <row r="2045" spans="1:24" s="59" customFormat="1" x14ac:dyDescent="0.25">
      <c r="A2045" s="77"/>
      <c r="D2045" s="60"/>
      <c r="E2045" s="60"/>
      <c r="F2045" s="60"/>
      <c r="G2045" s="60"/>
      <c r="H2045" s="62"/>
      <c r="I2045" s="62"/>
      <c r="J2045" s="62"/>
      <c r="K2045" s="62"/>
      <c r="M2045" s="63"/>
      <c r="N2045" s="63"/>
      <c r="O2045" s="64"/>
      <c r="P2045" s="127"/>
      <c r="W2045" s="64"/>
      <c r="X2045" s="64"/>
    </row>
    <row r="2046" spans="1:24" s="59" customFormat="1" x14ac:dyDescent="0.25">
      <c r="A2046" s="77"/>
      <c r="D2046" s="60"/>
      <c r="E2046" s="60"/>
      <c r="F2046" s="60"/>
      <c r="G2046" s="60"/>
      <c r="H2046" s="62"/>
      <c r="I2046" s="62"/>
      <c r="J2046" s="62"/>
      <c r="K2046" s="62"/>
      <c r="M2046" s="63"/>
      <c r="N2046" s="63"/>
      <c r="O2046" s="64"/>
      <c r="P2046" s="127"/>
      <c r="W2046" s="64"/>
      <c r="X2046" s="64"/>
    </row>
    <row r="2047" spans="1:24" s="59" customFormat="1" x14ac:dyDescent="0.25">
      <c r="A2047" s="77"/>
      <c r="D2047" s="60"/>
      <c r="E2047" s="60"/>
      <c r="F2047" s="60"/>
      <c r="G2047" s="60"/>
      <c r="H2047" s="62"/>
      <c r="I2047" s="62"/>
      <c r="J2047" s="62"/>
      <c r="K2047" s="62"/>
      <c r="M2047" s="63"/>
      <c r="N2047" s="63"/>
      <c r="O2047" s="64"/>
      <c r="P2047" s="127"/>
      <c r="W2047" s="64"/>
      <c r="X2047" s="64"/>
    </row>
    <row r="2048" spans="1:24" s="59" customFormat="1" x14ac:dyDescent="0.25">
      <c r="A2048" s="77"/>
      <c r="D2048" s="60"/>
      <c r="E2048" s="60"/>
      <c r="F2048" s="60"/>
      <c r="G2048" s="60"/>
      <c r="H2048" s="62"/>
      <c r="I2048" s="62"/>
      <c r="J2048" s="62"/>
      <c r="K2048" s="62"/>
      <c r="M2048" s="63"/>
      <c r="N2048" s="63"/>
      <c r="O2048" s="64"/>
      <c r="P2048" s="127"/>
      <c r="W2048" s="64"/>
      <c r="X2048" s="64"/>
    </row>
    <row r="2049" spans="1:24" s="59" customFormat="1" x14ac:dyDescent="0.25">
      <c r="A2049" s="77"/>
      <c r="D2049" s="60"/>
      <c r="E2049" s="60"/>
      <c r="F2049" s="60"/>
      <c r="G2049" s="60"/>
      <c r="H2049" s="62"/>
      <c r="I2049" s="62"/>
      <c r="J2049" s="62"/>
      <c r="K2049" s="62"/>
      <c r="M2049" s="63"/>
      <c r="N2049" s="63"/>
      <c r="O2049" s="64"/>
      <c r="P2049" s="127"/>
      <c r="W2049" s="64"/>
      <c r="X2049" s="64"/>
    </row>
    <row r="2050" spans="1:24" s="59" customFormat="1" x14ac:dyDescent="0.25">
      <c r="A2050" s="77"/>
      <c r="D2050" s="60"/>
      <c r="E2050" s="60"/>
      <c r="F2050" s="60"/>
      <c r="G2050" s="60"/>
      <c r="H2050" s="62"/>
      <c r="I2050" s="62"/>
      <c r="J2050" s="62"/>
      <c r="K2050" s="62"/>
      <c r="M2050" s="63"/>
      <c r="N2050" s="63"/>
      <c r="O2050" s="64"/>
      <c r="P2050" s="127"/>
      <c r="W2050" s="64"/>
      <c r="X2050" s="64"/>
    </row>
    <row r="2051" spans="1:24" s="59" customFormat="1" x14ac:dyDescent="0.25">
      <c r="A2051" s="77"/>
      <c r="D2051" s="60"/>
      <c r="E2051" s="60"/>
      <c r="F2051" s="60"/>
      <c r="G2051" s="60"/>
      <c r="H2051" s="62"/>
      <c r="I2051" s="62"/>
      <c r="J2051" s="62"/>
      <c r="K2051" s="62"/>
      <c r="M2051" s="63"/>
      <c r="N2051" s="63"/>
      <c r="O2051" s="64"/>
      <c r="P2051" s="127"/>
      <c r="W2051" s="64"/>
      <c r="X2051" s="64"/>
    </row>
    <row r="2052" spans="1:24" s="59" customFormat="1" x14ac:dyDescent="0.25">
      <c r="A2052" s="77"/>
      <c r="D2052" s="60"/>
      <c r="E2052" s="60"/>
      <c r="F2052" s="60"/>
      <c r="G2052" s="60"/>
      <c r="H2052" s="62"/>
      <c r="I2052" s="62"/>
      <c r="J2052" s="62"/>
      <c r="K2052" s="62"/>
      <c r="M2052" s="63"/>
      <c r="N2052" s="63"/>
      <c r="O2052" s="64"/>
      <c r="P2052" s="127"/>
      <c r="W2052" s="64"/>
      <c r="X2052" s="64"/>
    </row>
    <row r="2053" spans="1:24" s="59" customFormat="1" x14ac:dyDescent="0.25">
      <c r="A2053" s="77"/>
      <c r="D2053" s="60"/>
      <c r="E2053" s="60"/>
      <c r="F2053" s="60"/>
      <c r="G2053" s="60"/>
      <c r="H2053" s="62"/>
      <c r="I2053" s="62"/>
      <c r="J2053" s="62"/>
      <c r="K2053" s="62"/>
      <c r="M2053" s="63"/>
      <c r="N2053" s="63"/>
      <c r="O2053" s="64"/>
      <c r="P2053" s="127"/>
      <c r="W2053" s="64"/>
      <c r="X2053" s="64"/>
    </row>
    <row r="2054" spans="1:24" s="59" customFormat="1" x14ac:dyDescent="0.25">
      <c r="A2054" s="77"/>
      <c r="D2054" s="60"/>
      <c r="E2054" s="60"/>
      <c r="F2054" s="60"/>
      <c r="G2054" s="60"/>
      <c r="H2054" s="62"/>
      <c r="I2054" s="62"/>
      <c r="J2054" s="62"/>
      <c r="K2054" s="62"/>
      <c r="M2054" s="63"/>
      <c r="N2054" s="63"/>
      <c r="O2054" s="64"/>
      <c r="P2054" s="127"/>
      <c r="W2054" s="64"/>
      <c r="X2054" s="64"/>
    </row>
    <row r="2055" spans="1:24" s="59" customFormat="1" x14ac:dyDescent="0.25">
      <c r="A2055" s="77"/>
      <c r="D2055" s="60"/>
      <c r="E2055" s="60"/>
      <c r="F2055" s="60"/>
      <c r="G2055" s="60"/>
      <c r="H2055" s="62"/>
      <c r="I2055" s="62"/>
      <c r="J2055" s="62"/>
      <c r="K2055" s="62"/>
      <c r="M2055" s="63"/>
      <c r="N2055" s="63"/>
      <c r="O2055" s="64"/>
      <c r="P2055" s="127"/>
      <c r="W2055" s="64"/>
      <c r="X2055" s="64"/>
    </row>
    <row r="2056" spans="1:24" s="59" customFormat="1" x14ac:dyDescent="0.25">
      <c r="A2056" s="77"/>
      <c r="D2056" s="60"/>
      <c r="E2056" s="60"/>
      <c r="F2056" s="60"/>
      <c r="G2056" s="60"/>
      <c r="H2056" s="62"/>
      <c r="I2056" s="62"/>
      <c r="J2056" s="62"/>
      <c r="K2056" s="62"/>
      <c r="M2056" s="63"/>
      <c r="N2056" s="63"/>
      <c r="O2056" s="64"/>
      <c r="P2056" s="127"/>
      <c r="W2056" s="64"/>
      <c r="X2056" s="64"/>
    </row>
    <row r="2057" spans="1:24" s="59" customFormat="1" x14ac:dyDescent="0.25">
      <c r="A2057" s="77"/>
      <c r="D2057" s="60"/>
      <c r="E2057" s="60"/>
      <c r="F2057" s="60"/>
      <c r="G2057" s="60"/>
      <c r="H2057" s="62"/>
      <c r="I2057" s="62"/>
      <c r="J2057" s="62"/>
      <c r="K2057" s="62"/>
      <c r="M2057" s="63"/>
      <c r="N2057" s="63"/>
      <c r="O2057" s="64"/>
      <c r="P2057" s="127"/>
      <c r="W2057" s="64"/>
      <c r="X2057" s="64"/>
    </row>
    <row r="2058" spans="1:24" s="59" customFormat="1" x14ac:dyDescent="0.25">
      <c r="A2058" s="77"/>
      <c r="D2058" s="60"/>
      <c r="E2058" s="60"/>
      <c r="F2058" s="60"/>
      <c r="G2058" s="60"/>
      <c r="H2058" s="62"/>
      <c r="I2058" s="62"/>
      <c r="J2058" s="62"/>
      <c r="K2058" s="62"/>
      <c r="M2058" s="63"/>
      <c r="N2058" s="63"/>
      <c r="O2058" s="64"/>
      <c r="P2058" s="127"/>
      <c r="W2058" s="64"/>
      <c r="X2058" s="64"/>
    </row>
    <row r="2059" spans="1:24" s="59" customFormat="1" x14ac:dyDescent="0.25">
      <c r="A2059" s="77"/>
      <c r="D2059" s="60"/>
      <c r="E2059" s="60"/>
      <c r="F2059" s="60"/>
      <c r="G2059" s="60"/>
      <c r="H2059" s="62"/>
      <c r="I2059" s="62"/>
      <c r="J2059" s="62"/>
      <c r="K2059" s="62"/>
      <c r="M2059" s="63"/>
      <c r="N2059" s="63"/>
      <c r="O2059" s="64"/>
      <c r="P2059" s="127"/>
      <c r="W2059" s="64"/>
      <c r="X2059" s="64"/>
    </row>
    <row r="2060" spans="1:24" s="59" customFormat="1" x14ac:dyDescent="0.25">
      <c r="A2060" s="77"/>
      <c r="D2060" s="60"/>
      <c r="E2060" s="60"/>
      <c r="F2060" s="60"/>
      <c r="G2060" s="60"/>
      <c r="H2060" s="62"/>
      <c r="I2060" s="62"/>
      <c r="J2060" s="62"/>
      <c r="K2060" s="62"/>
      <c r="M2060" s="63"/>
      <c r="N2060" s="63"/>
      <c r="O2060" s="64"/>
      <c r="P2060" s="127"/>
      <c r="W2060" s="64"/>
      <c r="X2060" s="64"/>
    </row>
    <row r="2061" spans="1:24" s="59" customFormat="1" x14ac:dyDescent="0.25">
      <c r="A2061" s="77"/>
      <c r="D2061" s="60"/>
      <c r="E2061" s="60"/>
      <c r="F2061" s="60"/>
      <c r="G2061" s="60"/>
      <c r="H2061" s="62"/>
      <c r="I2061" s="62"/>
      <c r="J2061" s="62"/>
      <c r="K2061" s="62"/>
      <c r="M2061" s="63"/>
      <c r="N2061" s="63"/>
      <c r="O2061" s="64"/>
      <c r="P2061" s="127"/>
      <c r="W2061" s="64"/>
      <c r="X2061" s="64"/>
    </row>
    <row r="2062" spans="1:24" s="59" customFormat="1" x14ac:dyDescent="0.25">
      <c r="A2062" s="77"/>
      <c r="D2062" s="60"/>
      <c r="E2062" s="60"/>
      <c r="F2062" s="60"/>
      <c r="G2062" s="60"/>
      <c r="H2062" s="62"/>
      <c r="I2062" s="62"/>
      <c r="J2062" s="62"/>
      <c r="K2062" s="62"/>
      <c r="M2062" s="63"/>
      <c r="N2062" s="63"/>
      <c r="O2062" s="64"/>
      <c r="P2062" s="127"/>
      <c r="W2062" s="64"/>
      <c r="X2062" s="64"/>
    </row>
    <row r="2063" spans="1:24" s="59" customFormat="1" x14ac:dyDescent="0.25">
      <c r="A2063" s="77"/>
      <c r="D2063" s="60"/>
      <c r="E2063" s="60"/>
      <c r="F2063" s="60"/>
      <c r="G2063" s="60"/>
      <c r="H2063" s="62"/>
      <c r="I2063" s="62"/>
      <c r="J2063" s="62"/>
      <c r="K2063" s="62"/>
      <c r="M2063" s="63"/>
      <c r="N2063" s="63"/>
      <c r="O2063" s="64"/>
      <c r="P2063" s="127"/>
      <c r="W2063" s="64"/>
      <c r="X2063" s="64"/>
    </row>
    <row r="2064" spans="1:24" s="59" customFormat="1" x14ac:dyDescent="0.25">
      <c r="A2064" s="77"/>
      <c r="D2064" s="60"/>
      <c r="E2064" s="60"/>
      <c r="F2064" s="60"/>
      <c r="G2064" s="60"/>
      <c r="H2064" s="62"/>
      <c r="I2064" s="62"/>
      <c r="J2064" s="62"/>
      <c r="K2064" s="62"/>
      <c r="M2064" s="63"/>
      <c r="N2064" s="63"/>
      <c r="O2064" s="64"/>
      <c r="P2064" s="127"/>
      <c r="W2064" s="64"/>
      <c r="X2064" s="64"/>
    </row>
    <row r="2065" spans="1:24" s="59" customFormat="1" x14ac:dyDescent="0.25">
      <c r="A2065" s="77"/>
      <c r="D2065" s="60"/>
      <c r="E2065" s="60"/>
      <c r="F2065" s="60"/>
      <c r="G2065" s="60"/>
      <c r="H2065" s="62"/>
      <c r="I2065" s="62"/>
      <c r="J2065" s="62"/>
      <c r="K2065" s="62"/>
      <c r="M2065" s="63"/>
      <c r="N2065" s="63"/>
      <c r="O2065" s="64"/>
      <c r="P2065" s="127"/>
      <c r="W2065" s="64"/>
      <c r="X2065" s="64"/>
    </row>
    <row r="2066" spans="1:24" s="59" customFormat="1" x14ac:dyDescent="0.25">
      <c r="A2066" s="77"/>
      <c r="D2066" s="60"/>
      <c r="E2066" s="60"/>
      <c r="F2066" s="60"/>
      <c r="G2066" s="60"/>
      <c r="H2066" s="62"/>
      <c r="I2066" s="62"/>
      <c r="J2066" s="62"/>
      <c r="K2066" s="62"/>
      <c r="M2066" s="63"/>
      <c r="N2066" s="63"/>
      <c r="O2066" s="64"/>
      <c r="P2066" s="127"/>
      <c r="W2066" s="64"/>
      <c r="X2066" s="64"/>
    </row>
    <row r="2067" spans="1:24" s="59" customFormat="1" x14ac:dyDescent="0.25">
      <c r="A2067" s="77"/>
      <c r="D2067" s="60"/>
      <c r="E2067" s="60"/>
      <c r="F2067" s="60"/>
      <c r="G2067" s="60"/>
      <c r="H2067" s="62"/>
      <c r="I2067" s="62"/>
      <c r="J2067" s="62"/>
      <c r="K2067" s="62"/>
      <c r="M2067" s="63"/>
      <c r="N2067" s="63"/>
      <c r="O2067" s="64"/>
      <c r="P2067" s="127"/>
      <c r="W2067" s="64"/>
      <c r="X2067" s="64"/>
    </row>
    <row r="2068" spans="1:24" s="59" customFormat="1" x14ac:dyDescent="0.25">
      <c r="A2068" s="77"/>
      <c r="D2068" s="60"/>
      <c r="E2068" s="60"/>
      <c r="F2068" s="60"/>
      <c r="G2068" s="60"/>
      <c r="H2068" s="62"/>
      <c r="I2068" s="62"/>
      <c r="J2068" s="62"/>
      <c r="K2068" s="62"/>
      <c r="M2068" s="63"/>
      <c r="N2068" s="63"/>
      <c r="O2068" s="64"/>
      <c r="P2068" s="127"/>
      <c r="W2068" s="64"/>
      <c r="X2068" s="64"/>
    </row>
    <row r="2069" spans="1:24" s="59" customFormat="1" x14ac:dyDescent="0.25">
      <c r="A2069" s="77"/>
      <c r="D2069" s="60"/>
      <c r="E2069" s="60"/>
      <c r="F2069" s="60"/>
      <c r="G2069" s="60"/>
      <c r="H2069" s="62"/>
      <c r="I2069" s="62"/>
      <c r="J2069" s="62"/>
      <c r="K2069" s="62"/>
      <c r="M2069" s="63"/>
      <c r="N2069" s="63"/>
      <c r="O2069" s="64"/>
      <c r="P2069" s="127"/>
      <c r="W2069" s="64"/>
      <c r="X2069" s="64"/>
    </row>
    <row r="2070" spans="1:24" s="59" customFormat="1" x14ac:dyDescent="0.25">
      <c r="A2070" s="77"/>
      <c r="D2070" s="60"/>
      <c r="E2070" s="60"/>
      <c r="F2070" s="60"/>
      <c r="G2070" s="60"/>
      <c r="H2070" s="62"/>
      <c r="I2070" s="62"/>
      <c r="J2070" s="62"/>
      <c r="K2070" s="62"/>
      <c r="M2070" s="63"/>
      <c r="N2070" s="63"/>
      <c r="O2070" s="64"/>
      <c r="P2070" s="127"/>
      <c r="W2070" s="64"/>
      <c r="X2070" s="64"/>
    </row>
    <row r="2071" spans="1:24" s="59" customFormat="1" x14ac:dyDescent="0.25">
      <c r="A2071" s="77"/>
      <c r="D2071" s="60"/>
      <c r="E2071" s="60"/>
      <c r="F2071" s="60"/>
      <c r="G2071" s="60"/>
      <c r="H2071" s="62"/>
      <c r="I2071" s="62"/>
      <c r="J2071" s="62"/>
      <c r="K2071" s="62"/>
      <c r="M2071" s="63"/>
      <c r="N2071" s="63"/>
      <c r="O2071" s="64"/>
      <c r="P2071" s="127"/>
      <c r="W2071" s="64"/>
      <c r="X2071" s="64"/>
    </row>
    <row r="2072" spans="1:24" s="59" customFormat="1" x14ac:dyDescent="0.25">
      <c r="A2072" s="77"/>
      <c r="D2072" s="60"/>
      <c r="E2072" s="60"/>
      <c r="F2072" s="60"/>
      <c r="G2072" s="60"/>
      <c r="H2072" s="62"/>
      <c r="I2072" s="62"/>
      <c r="J2072" s="62"/>
      <c r="K2072" s="62"/>
      <c r="M2072" s="63"/>
      <c r="N2072" s="63"/>
      <c r="O2072" s="64"/>
      <c r="P2072" s="127"/>
      <c r="W2072" s="64"/>
      <c r="X2072" s="64"/>
    </row>
    <row r="2073" spans="1:24" s="59" customFormat="1" x14ac:dyDescent="0.25">
      <c r="A2073" s="77"/>
      <c r="D2073" s="60"/>
      <c r="E2073" s="60"/>
      <c r="F2073" s="60"/>
      <c r="G2073" s="60"/>
      <c r="H2073" s="62"/>
      <c r="I2073" s="62"/>
      <c r="J2073" s="62"/>
      <c r="K2073" s="62"/>
      <c r="M2073" s="63"/>
      <c r="N2073" s="63"/>
      <c r="O2073" s="64"/>
      <c r="P2073" s="127"/>
      <c r="W2073" s="64"/>
      <c r="X2073" s="64"/>
    </row>
    <row r="2074" spans="1:24" s="59" customFormat="1" x14ac:dyDescent="0.25">
      <c r="A2074" s="77"/>
      <c r="D2074" s="60"/>
      <c r="E2074" s="60"/>
      <c r="F2074" s="60"/>
      <c r="G2074" s="60"/>
      <c r="H2074" s="62"/>
      <c r="I2074" s="62"/>
      <c r="J2074" s="62"/>
      <c r="K2074" s="62"/>
      <c r="M2074" s="63"/>
      <c r="N2074" s="63"/>
      <c r="O2074" s="64"/>
      <c r="P2074" s="127"/>
      <c r="W2074" s="64"/>
      <c r="X2074" s="64"/>
    </row>
    <row r="2075" spans="1:24" s="59" customFormat="1" x14ac:dyDescent="0.25">
      <c r="A2075" s="77"/>
      <c r="D2075" s="60"/>
      <c r="E2075" s="60"/>
      <c r="F2075" s="60"/>
      <c r="G2075" s="60"/>
      <c r="H2075" s="62"/>
      <c r="I2075" s="62"/>
      <c r="J2075" s="62"/>
      <c r="K2075" s="62"/>
      <c r="M2075" s="63"/>
      <c r="N2075" s="63"/>
      <c r="O2075" s="64"/>
      <c r="P2075" s="127"/>
      <c r="W2075" s="64"/>
      <c r="X2075" s="64"/>
    </row>
    <row r="2076" spans="1:24" s="59" customFormat="1" x14ac:dyDescent="0.25">
      <c r="A2076" s="77"/>
      <c r="D2076" s="60"/>
      <c r="E2076" s="60"/>
      <c r="F2076" s="60"/>
      <c r="G2076" s="60"/>
      <c r="H2076" s="62"/>
      <c r="I2076" s="62"/>
      <c r="J2076" s="62"/>
      <c r="K2076" s="62"/>
      <c r="M2076" s="63"/>
      <c r="N2076" s="63"/>
      <c r="O2076" s="64"/>
      <c r="P2076" s="127"/>
      <c r="W2076" s="64"/>
      <c r="X2076" s="64"/>
    </row>
    <row r="2077" spans="1:24" s="59" customFormat="1" x14ac:dyDescent="0.25">
      <c r="A2077" s="77"/>
      <c r="D2077" s="60"/>
      <c r="E2077" s="60"/>
      <c r="F2077" s="60"/>
      <c r="G2077" s="60"/>
      <c r="H2077" s="62"/>
      <c r="I2077" s="62"/>
      <c r="J2077" s="62"/>
      <c r="K2077" s="62"/>
      <c r="M2077" s="63"/>
      <c r="N2077" s="63"/>
      <c r="O2077" s="64"/>
      <c r="P2077" s="127"/>
      <c r="W2077" s="64"/>
      <c r="X2077" s="64"/>
    </row>
    <row r="2078" spans="1:24" s="59" customFormat="1" x14ac:dyDescent="0.25">
      <c r="A2078" s="77"/>
      <c r="D2078" s="60"/>
      <c r="E2078" s="60"/>
      <c r="F2078" s="60"/>
      <c r="G2078" s="60"/>
      <c r="H2078" s="62"/>
      <c r="I2078" s="62"/>
      <c r="J2078" s="62"/>
      <c r="K2078" s="62"/>
      <c r="M2078" s="63"/>
      <c r="N2078" s="63"/>
      <c r="O2078" s="64"/>
      <c r="P2078" s="127"/>
      <c r="W2078" s="64"/>
      <c r="X2078" s="64"/>
    </row>
    <row r="2079" spans="1:24" s="59" customFormat="1" x14ac:dyDescent="0.25">
      <c r="A2079" s="77"/>
      <c r="D2079" s="60"/>
      <c r="E2079" s="60"/>
      <c r="F2079" s="60"/>
      <c r="G2079" s="60"/>
      <c r="H2079" s="62"/>
      <c r="I2079" s="62"/>
      <c r="J2079" s="62"/>
      <c r="K2079" s="62"/>
      <c r="M2079" s="63"/>
      <c r="N2079" s="63"/>
      <c r="O2079" s="64"/>
      <c r="P2079" s="127"/>
      <c r="W2079" s="64"/>
      <c r="X2079" s="64"/>
    </row>
    <row r="2080" spans="1:24" s="59" customFormat="1" x14ac:dyDescent="0.25">
      <c r="A2080" s="77"/>
      <c r="D2080" s="60"/>
      <c r="E2080" s="60"/>
      <c r="F2080" s="60"/>
      <c r="G2080" s="60"/>
      <c r="H2080" s="62"/>
      <c r="I2080" s="62"/>
      <c r="J2080" s="62"/>
      <c r="K2080" s="62"/>
      <c r="M2080" s="63"/>
      <c r="N2080" s="63"/>
      <c r="O2080" s="64"/>
      <c r="P2080" s="127"/>
      <c r="W2080" s="64"/>
      <c r="X2080" s="64"/>
    </row>
    <row r="2081" spans="1:24" s="59" customFormat="1" x14ac:dyDescent="0.25">
      <c r="A2081" s="77"/>
      <c r="D2081" s="60"/>
      <c r="E2081" s="60"/>
      <c r="F2081" s="60"/>
      <c r="G2081" s="60"/>
      <c r="H2081" s="62"/>
      <c r="I2081" s="62"/>
      <c r="J2081" s="62"/>
      <c r="K2081" s="62"/>
      <c r="M2081" s="63"/>
      <c r="N2081" s="63"/>
      <c r="O2081" s="64"/>
      <c r="P2081" s="127"/>
      <c r="W2081" s="64"/>
      <c r="X2081" s="64"/>
    </row>
    <row r="2082" spans="1:24" s="59" customFormat="1" x14ac:dyDescent="0.25">
      <c r="A2082" s="77"/>
      <c r="D2082" s="60"/>
      <c r="E2082" s="60"/>
      <c r="F2082" s="60"/>
      <c r="G2082" s="60"/>
      <c r="H2082" s="62"/>
      <c r="I2082" s="62"/>
      <c r="J2082" s="62"/>
      <c r="K2082" s="62"/>
      <c r="M2082" s="63"/>
      <c r="N2082" s="63"/>
      <c r="O2082" s="64"/>
      <c r="P2082" s="127"/>
      <c r="W2082" s="64"/>
      <c r="X2082" s="64"/>
    </row>
    <row r="2083" spans="1:24" s="59" customFormat="1" x14ac:dyDescent="0.25">
      <c r="A2083" s="77"/>
      <c r="D2083" s="60"/>
      <c r="E2083" s="60"/>
      <c r="F2083" s="60"/>
      <c r="G2083" s="60"/>
      <c r="H2083" s="62"/>
      <c r="I2083" s="62"/>
      <c r="J2083" s="62"/>
      <c r="K2083" s="62"/>
      <c r="M2083" s="63"/>
      <c r="N2083" s="63"/>
      <c r="O2083" s="64"/>
      <c r="P2083" s="127"/>
      <c r="W2083" s="64"/>
      <c r="X2083" s="64"/>
    </row>
    <row r="2084" spans="1:24" s="59" customFormat="1" x14ac:dyDescent="0.25">
      <c r="A2084" s="77"/>
      <c r="D2084" s="60"/>
      <c r="E2084" s="60"/>
      <c r="F2084" s="60"/>
      <c r="G2084" s="60"/>
      <c r="H2084" s="62"/>
      <c r="I2084" s="62"/>
      <c r="J2084" s="62"/>
      <c r="K2084" s="62"/>
      <c r="M2084" s="63"/>
      <c r="N2084" s="63"/>
      <c r="O2084" s="64"/>
      <c r="P2084" s="127"/>
      <c r="W2084" s="64"/>
      <c r="X2084" s="64"/>
    </row>
    <row r="2085" spans="1:24" s="59" customFormat="1" x14ac:dyDescent="0.25">
      <c r="A2085" s="77"/>
      <c r="D2085" s="60"/>
      <c r="E2085" s="60"/>
      <c r="F2085" s="60"/>
      <c r="G2085" s="60"/>
      <c r="H2085" s="62"/>
      <c r="I2085" s="62"/>
      <c r="J2085" s="62"/>
      <c r="K2085" s="62"/>
      <c r="M2085" s="63"/>
      <c r="N2085" s="63"/>
      <c r="O2085" s="64"/>
      <c r="P2085" s="127"/>
      <c r="W2085" s="64"/>
      <c r="X2085" s="64"/>
    </row>
    <row r="2086" spans="1:24" s="59" customFormat="1" x14ac:dyDescent="0.25">
      <c r="A2086" s="77"/>
      <c r="D2086" s="60"/>
      <c r="E2086" s="60"/>
      <c r="F2086" s="60"/>
      <c r="G2086" s="60"/>
      <c r="H2086" s="62"/>
      <c r="I2086" s="62"/>
      <c r="J2086" s="62"/>
      <c r="K2086" s="62"/>
      <c r="M2086" s="63"/>
      <c r="N2086" s="63"/>
      <c r="O2086" s="64"/>
      <c r="P2086" s="127"/>
      <c r="W2086" s="64"/>
      <c r="X2086" s="64"/>
    </row>
    <row r="2087" spans="1:24" s="59" customFormat="1" x14ac:dyDescent="0.25">
      <c r="A2087" s="77"/>
      <c r="D2087" s="60"/>
      <c r="E2087" s="60"/>
      <c r="F2087" s="60"/>
      <c r="G2087" s="60"/>
      <c r="H2087" s="62"/>
      <c r="I2087" s="62"/>
      <c r="J2087" s="62"/>
      <c r="K2087" s="62"/>
      <c r="M2087" s="63"/>
      <c r="N2087" s="63"/>
      <c r="O2087" s="64"/>
      <c r="P2087" s="127"/>
      <c r="W2087" s="64"/>
      <c r="X2087" s="64"/>
    </row>
    <row r="2088" spans="1:24" s="59" customFormat="1" x14ac:dyDescent="0.25">
      <c r="A2088" s="77"/>
      <c r="D2088" s="60"/>
      <c r="E2088" s="60"/>
      <c r="F2088" s="60"/>
      <c r="G2088" s="60"/>
      <c r="H2088" s="62"/>
      <c r="I2088" s="62"/>
      <c r="J2088" s="62"/>
      <c r="K2088" s="62"/>
      <c r="M2088" s="63"/>
      <c r="N2088" s="63"/>
      <c r="O2088" s="64"/>
      <c r="P2088" s="127"/>
      <c r="W2088" s="64"/>
      <c r="X2088" s="64"/>
    </row>
    <row r="2089" spans="1:24" s="59" customFormat="1" x14ac:dyDescent="0.25">
      <c r="A2089" s="77"/>
      <c r="D2089" s="60"/>
      <c r="E2089" s="60"/>
      <c r="F2089" s="60"/>
      <c r="G2089" s="60"/>
      <c r="H2089" s="62"/>
      <c r="I2089" s="62"/>
      <c r="J2089" s="62"/>
      <c r="K2089" s="62"/>
      <c r="M2089" s="63"/>
      <c r="N2089" s="63"/>
      <c r="O2089" s="64"/>
      <c r="P2089" s="127"/>
      <c r="W2089" s="64"/>
      <c r="X2089" s="64"/>
    </row>
    <row r="2090" spans="1:24" s="59" customFormat="1" x14ac:dyDescent="0.25">
      <c r="A2090" s="77"/>
      <c r="D2090" s="60"/>
      <c r="E2090" s="60"/>
      <c r="F2090" s="60"/>
      <c r="G2090" s="60"/>
      <c r="H2090" s="62"/>
      <c r="I2090" s="62"/>
      <c r="J2090" s="62"/>
      <c r="K2090" s="62"/>
      <c r="M2090" s="63"/>
      <c r="N2090" s="63"/>
      <c r="O2090" s="64"/>
      <c r="P2090" s="127"/>
      <c r="W2090" s="64"/>
      <c r="X2090" s="64"/>
    </row>
    <row r="2091" spans="1:24" s="59" customFormat="1" x14ac:dyDescent="0.25">
      <c r="A2091" s="77"/>
      <c r="D2091" s="60"/>
      <c r="E2091" s="60"/>
      <c r="F2091" s="60"/>
      <c r="G2091" s="60"/>
      <c r="H2091" s="62"/>
      <c r="I2091" s="62"/>
      <c r="J2091" s="62"/>
      <c r="K2091" s="62"/>
      <c r="M2091" s="63"/>
      <c r="N2091" s="63"/>
      <c r="O2091" s="64"/>
      <c r="P2091" s="127"/>
      <c r="W2091" s="64"/>
      <c r="X2091" s="64"/>
    </row>
    <row r="2092" spans="1:24" s="59" customFormat="1" x14ac:dyDescent="0.25">
      <c r="A2092" s="77"/>
      <c r="D2092" s="60"/>
      <c r="E2092" s="60"/>
      <c r="F2092" s="60"/>
      <c r="G2092" s="60"/>
      <c r="H2092" s="62"/>
      <c r="I2092" s="62"/>
      <c r="J2092" s="62"/>
      <c r="K2092" s="62"/>
      <c r="M2092" s="63"/>
      <c r="N2092" s="63"/>
      <c r="O2092" s="64"/>
      <c r="P2092" s="127"/>
      <c r="W2092" s="64"/>
      <c r="X2092" s="64"/>
    </row>
    <row r="2093" spans="1:24" s="59" customFormat="1" x14ac:dyDescent="0.25">
      <c r="A2093" s="77"/>
      <c r="D2093" s="60"/>
      <c r="E2093" s="60"/>
      <c r="F2093" s="60"/>
      <c r="G2093" s="60"/>
      <c r="H2093" s="62"/>
      <c r="I2093" s="62"/>
      <c r="J2093" s="62"/>
      <c r="K2093" s="62"/>
      <c r="M2093" s="63"/>
      <c r="N2093" s="63"/>
      <c r="O2093" s="64"/>
      <c r="P2093" s="127"/>
      <c r="W2093" s="64"/>
      <c r="X2093" s="64"/>
    </row>
    <row r="2094" spans="1:24" s="59" customFormat="1" x14ac:dyDescent="0.25">
      <c r="A2094" s="77"/>
      <c r="D2094" s="60"/>
      <c r="E2094" s="60"/>
      <c r="F2094" s="60"/>
      <c r="G2094" s="60"/>
      <c r="H2094" s="62"/>
      <c r="I2094" s="62"/>
      <c r="J2094" s="62"/>
      <c r="K2094" s="62"/>
      <c r="M2094" s="63"/>
      <c r="N2094" s="63"/>
      <c r="O2094" s="64"/>
      <c r="P2094" s="127"/>
      <c r="W2094" s="64"/>
      <c r="X2094" s="64"/>
    </row>
    <row r="2095" spans="1:24" s="59" customFormat="1" x14ac:dyDescent="0.25">
      <c r="A2095" s="77"/>
      <c r="D2095" s="60"/>
      <c r="E2095" s="60"/>
      <c r="F2095" s="60"/>
      <c r="G2095" s="60"/>
      <c r="H2095" s="62"/>
      <c r="I2095" s="62"/>
      <c r="J2095" s="62"/>
      <c r="K2095" s="62"/>
      <c r="M2095" s="63"/>
      <c r="N2095" s="63"/>
      <c r="O2095" s="64"/>
      <c r="P2095" s="127"/>
      <c r="W2095" s="64"/>
      <c r="X2095" s="64"/>
    </row>
    <row r="2096" spans="1:24" s="59" customFormat="1" x14ac:dyDescent="0.25">
      <c r="A2096" s="77"/>
      <c r="D2096" s="60"/>
      <c r="E2096" s="60"/>
      <c r="F2096" s="60"/>
      <c r="G2096" s="60"/>
      <c r="H2096" s="62"/>
      <c r="I2096" s="62"/>
      <c r="J2096" s="62"/>
      <c r="K2096" s="62"/>
      <c r="M2096" s="63"/>
      <c r="N2096" s="63"/>
      <c r="O2096" s="64"/>
      <c r="P2096" s="127"/>
      <c r="W2096" s="64"/>
      <c r="X2096" s="64"/>
    </row>
    <row r="2097" spans="1:24" s="59" customFormat="1" x14ac:dyDescent="0.25">
      <c r="A2097" s="77"/>
      <c r="D2097" s="60"/>
      <c r="E2097" s="60"/>
      <c r="F2097" s="60"/>
      <c r="G2097" s="60"/>
      <c r="H2097" s="62"/>
      <c r="I2097" s="62"/>
      <c r="J2097" s="62"/>
      <c r="K2097" s="62"/>
      <c r="M2097" s="63"/>
      <c r="N2097" s="63"/>
      <c r="O2097" s="64"/>
      <c r="P2097" s="127"/>
      <c r="W2097" s="64"/>
      <c r="X2097" s="64"/>
    </row>
    <row r="2098" spans="1:24" s="59" customFormat="1" x14ac:dyDescent="0.25">
      <c r="A2098" s="77"/>
      <c r="D2098" s="60"/>
      <c r="E2098" s="60"/>
      <c r="F2098" s="60"/>
      <c r="G2098" s="60"/>
      <c r="H2098" s="62"/>
      <c r="I2098" s="62"/>
      <c r="J2098" s="62"/>
      <c r="K2098" s="62"/>
      <c r="M2098" s="63"/>
      <c r="N2098" s="63"/>
      <c r="O2098" s="64"/>
      <c r="P2098" s="127"/>
      <c r="W2098" s="64"/>
      <c r="X2098" s="64"/>
    </row>
    <row r="2099" spans="1:24" s="59" customFormat="1" x14ac:dyDescent="0.25">
      <c r="A2099" s="77"/>
      <c r="D2099" s="60"/>
      <c r="E2099" s="60"/>
      <c r="F2099" s="60"/>
      <c r="G2099" s="60"/>
      <c r="H2099" s="62"/>
      <c r="I2099" s="62"/>
      <c r="J2099" s="62"/>
      <c r="K2099" s="62"/>
      <c r="M2099" s="63"/>
      <c r="N2099" s="63"/>
      <c r="O2099" s="64"/>
      <c r="P2099" s="127"/>
      <c r="W2099" s="64"/>
      <c r="X2099" s="64"/>
    </row>
    <row r="2100" spans="1:24" s="59" customFormat="1" x14ac:dyDescent="0.25">
      <c r="A2100" s="77"/>
      <c r="D2100" s="60"/>
      <c r="E2100" s="60"/>
      <c r="F2100" s="60"/>
      <c r="G2100" s="60"/>
      <c r="H2100" s="62"/>
      <c r="I2100" s="62"/>
      <c r="J2100" s="62"/>
      <c r="K2100" s="62"/>
      <c r="M2100" s="63"/>
      <c r="N2100" s="63"/>
      <c r="O2100" s="64"/>
      <c r="P2100" s="127"/>
      <c r="W2100" s="64"/>
      <c r="X2100" s="64"/>
    </row>
    <row r="2101" spans="1:24" s="59" customFormat="1" x14ac:dyDescent="0.25">
      <c r="A2101" s="77"/>
      <c r="D2101" s="60"/>
      <c r="E2101" s="60"/>
      <c r="F2101" s="60"/>
      <c r="G2101" s="60"/>
      <c r="H2101" s="62"/>
      <c r="I2101" s="62"/>
      <c r="J2101" s="62"/>
      <c r="K2101" s="62"/>
      <c r="M2101" s="63"/>
      <c r="N2101" s="63"/>
      <c r="O2101" s="64"/>
      <c r="P2101" s="127"/>
      <c r="W2101" s="64"/>
      <c r="X2101" s="64"/>
    </row>
    <row r="2102" spans="1:24" s="59" customFormat="1" x14ac:dyDescent="0.25">
      <c r="A2102" s="77"/>
      <c r="D2102" s="60"/>
      <c r="E2102" s="60"/>
      <c r="F2102" s="60"/>
      <c r="G2102" s="60"/>
      <c r="H2102" s="62"/>
      <c r="I2102" s="62"/>
      <c r="J2102" s="62"/>
      <c r="K2102" s="62"/>
      <c r="M2102" s="63"/>
      <c r="N2102" s="63"/>
      <c r="O2102" s="64"/>
      <c r="P2102" s="127"/>
      <c r="W2102" s="64"/>
      <c r="X2102" s="64"/>
    </row>
    <row r="2103" spans="1:24" s="59" customFormat="1" x14ac:dyDescent="0.25">
      <c r="A2103" s="77"/>
      <c r="D2103" s="60"/>
      <c r="E2103" s="60"/>
      <c r="F2103" s="60"/>
      <c r="G2103" s="60"/>
      <c r="H2103" s="62"/>
      <c r="I2103" s="62"/>
      <c r="J2103" s="62"/>
      <c r="K2103" s="62"/>
      <c r="M2103" s="63"/>
      <c r="N2103" s="63"/>
      <c r="O2103" s="64"/>
      <c r="P2103" s="127"/>
      <c r="W2103" s="64"/>
      <c r="X2103" s="64"/>
    </row>
    <row r="2104" spans="1:24" s="59" customFormat="1" x14ac:dyDescent="0.25">
      <c r="A2104" s="77"/>
      <c r="D2104" s="60"/>
      <c r="E2104" s="60"/>
      <c r="F2104" s="60"/>
      <c r="G2104" s="60"/>
      <c r="H2104" s="62"/>
      <c r="I2104" s="62"/>
      <c r="J2104" s="62"/>
      <c r="K2104" s="62"/>
      <c r="M2104" s="63"/>
      <c r="N2104" s="63"/>
      <c r="O2104" s="64"/>
      <c r="P2104" s="127"/>
      <c r="W2104" s="64"/>
      <c r="X2104" s="64"/>
    </row>
    <row r="2105" spans="1:24" s="59" customFormat="1" x14ac:dyDescent="0.25">
      <c r="A2105" s="77"/>
      <c r="D2105" s="60"/>
      <c r="E2105" s="60"/>
      <c r="F2105" s="60"/>
      <c r="G2105" s="60"/>
      <c r="H2105" s="62"/>
      <c r="I2105" s="62"/>
      <c r="J2105" s="62"/>
      <c r="K2105" s="62"/>
      <c r="M2105" s="63"/>
      <c r="N2105" s="63"/>
      <c r="O2105" s="64"/>
      <c r="P2105" s="127"/>
      <c r="W2105" s="64"/>
      <c r="X2105" s="64"/>
    </row>
    <row r="2106" spans="1:24" s="59" customFormat="1" x14ac:dyDescent="0.25">
      <c r="A2106" s="77"/>
      <c r="D2106" s="60"/>
      <c r="E2106" s="60"/>
      <c r="F2106" s="60"/>
      <c r="G2106" s="60"/>
      <c r="H2106" s="62"/>
      <c r="I2106" s="62"/>
      <c r="J2106" s="62"/>
      <c r="K2106" s="62"/>
      <c r="M2106" s="63"/>
      <c r="N2106" s="63"/>
      <c r="O2106" s="64"/>
      <c r="P2106" s="127"/>
      <c r="W2106" s="64"/>
      <c r="X2106" s="64"/>
    </row>
    <row r="2107" spans="1:24" s="59" customFormat="1" x14ac:dyDescent="0.25">
      <c r="A2107" s="77"/>
      <c r="D2107" s="60"/>
      <c r="E2107" s="60"/>
      <c r="F2107" s="60"/>
      <c r="G2107" s="60"/>
      <c r="H2107" s="62"/>
      <c r="I2107" s="62"/>
      <c r="J2107" s="62"/>
      <c r="K2107" s="62"/>
      <c r="M2107" s="63"/>
      <c r="N2107" s="63"/>
      <c r="O2107" s="64"/>
      <c r="P2107" s="127"/>
      <c r="W2107" s="64"/>
      <c r="X2107" s="64"/>
    </row>
    <row r="2108" spans="1:24" s="59" customFormat="1" x14ac:dyDescent="0.25">
      <c r="A2108" s="77"/>
      <c r="D2108" s="60"/>
      <c r="E2108" s="60"/>
      <c r="F2108" s="60"/>
      <c r="G2108" s="60"/>
      <c r="H2108" s="62"/>
      <c r="I2108" s="62"/>
      <c r="J2108" s="62"/>
      <c r="K2108" s="62"/>
      <c r="M2108" s="63"/>
      <c r="N2108" s="63"/>
      <c r="O2108" s="64"/>
      <c r="P2108" s="127"/>
      <c r="W2108" s="64"/>
      <c r="X2108" s="64"/>
    </row>
    <row r="2109" spans="1:24" s="59" customFormat="1" x14ac:dyDescent="0.25">
      <c r="A2109" s="77"/>
      <c r="D2109" s="60"/>
      <c r="E2109" s="60"/>
      <c r="F2109" s="60"/>
      <c r="G2109" s="60"/>
      <c r="H2109" s="62"/>
      <c r="I2109" s="62"/>
      <c r="J2109" s="62"/>
      <c r="K2109" s="62"/>
      <c r="M2109" s="63"/>
      <c r="N2109" s="63"/>
      <c r="O2109" s="64"/>
      <c r="P2109" s="127"/>
      <c r="W2109" s="64"/>
      <c r="X2109" s="64"/>
    </row>
    <row r="2110" spans="1:24" s="59" customFormat="1" x14ac:dyDescent="0.25">
      <c r="A2110" s="77"/>
      <c r="D2110" s="60"/>
      <c r="E2110" s="60"/>
      <c r="F2110" s="60"/>
      <c r="G2110" s="60"/>
      <c r="H2110" s="62"/>
      <c r="I2110" s="62"/>
      <c r="J2110" s="62"/>
      <c r="K2110" s="62"/>
      <c r="M2110" s="63"/>
      <c r="N2110" s="63"/>
      <c r="O2110" s="64"/>
      <c r="P2110" s="127"/>
      <c r="W2110" s="64"/>
      <c r="X2110" s="64"/>
    </row>
    <row r="2111" spans="1:24" s="59" customFormat="1" x14ac:dyDescent="0.25">
      <c r="A2111" s="77"/>
      <c r="D2111" s="60"/>
      <c r="E2111" s="60"/>
      <c r="F2111" s="60"/>
      <c r="G2111" s="60"/>
      <c r="H2111" s="62"/>
      <c r="I2111" s="62"/>
      <c r="J2111" s="62"/>
      <c r="K2111" s="62"/>
      <c r="M2111" s="63"/>
      <c r="N2111" s="63"/>
      <c r="O2111" s="64"/>
      <c r="P2111" s="127"/>
      <c r="W2111" s="64"/>
      <c r="X2111" s="64"/>
    </row>
    <row r="2112" spans="1:24" s="59" customFormat="1" x14ac:dyDescent="0.25">
      <c r="A2112" s="77"/>
      <c r="D2112" s="60"/>
      <c r="E2112" s="60"/>
      <c r="F2112" s="60"/>
      <c r="G2112" s="60"/>
      <c r="H2112" s="62"/>
      <c r="I2112" s="62"/>
      <c r="J2112" s="62"/>
      <c r="K2112" s="62"/>
      <c r="M2112" s="63"/>
      <c r="N2112" s="63"/>
      <c r="O2112" s="64"/>
      <c r="P2112" s="127"/>
      <c r="W2112" s="64"/>
      <c r="X2112" s="64"/>
    </row>
    <row r="2113" spans="1:24" s="59" customFormat="1" x14ac:dyDescent="0.25">
      <c r="A2113" s="77"/>
      <c r="D2113" s="60"/>
      <c r="E2113" s="60"/>
      <c r="F2113" s="60"/>
      <c r="G2113" s="60"/>
      <c r="H2113" s="62"/>
      <c r="I2113" s="62"/>
      <c r="J2113" s="62"/>
      <c r="K2113" s="62"/>
      <c r="M2113" s="63"/>
      <c r="N2113" s="63"/>
      <c r="O2113" s="64"/>
      <c r="P2113" s="127"/>
      <c r="W2113" s="64"/>
      <c r="X2113" s="64"/>
    </row>
    <row r="2114" spans="1:24" s="59" customFormat="1" x14ac:dyDescent="0.25">
      <c r="A2114" s="77"/>
      <c r="D2114" s="60"/>
      <c r="E2114" s="60"/>
      <c r="F2114" s="60"/>
      <c r="G2114" s="60"/>
      <c r="H2114" s="62"/>
      <c r="I2114" s="62"/>
      <c r="J2114" s="62"/>
      <c r="K2114" s="62"/>
      <c r="M2114" s="63"/>
      <c r="N2114" s="63"/>
      <c r="O2114" s="64"/>
      <c r="P2114" s="127"/>
      <c r="W2114" s="64"/>
      <c r="X2114" s="64"/>
    </row>
    <row r="2115" spans="1:24" s="59" customFormat="1" x14ac:dyDescent="0.25">
      <c r="A2115" s="77"/>
      <c r="D2115" s="60"/>
      <c r="E2115" s="60"/>
      <c r="F2115" s="60"/>
      <c r="G2115" s="60"/>
      <c r="H2115" s="62"/>
      <c r="I2115" s="62"/>
      <c r="J2115" s="62"/>
      <c r="K2115" s="62"/>
      <c r="M2115" s="63"/>
      <c r="N2115" s="63"/>
      <c r="O2115" s="64"/>
      <c r="P2115" s="127"/>
      <c r="W2115" s="64"/>
      <c r="X2115" s="64"/>
    </row>
    <row r="2116" spans="1:24" s="59" customFormat="1" x14ac:dyDescent="0.25">
      <c r="A2116" s="77"/>
      <c r="D2116" s="60"/>
      <c r="E2116" s="60"/>
      <c r="F2116" s="60"/>
      <c r="G2116" s="60"/>
      <c r="H2116" s="62"/>
      <c r="I2116" s="62"/>
      <c r="J2116" s="62"/>
      <c r="K2116" s="62"/>
      <c r="M2116" s="63"/>
      <c r="N2116" s="63"/>
      <c r="O2116" s="64"/>
      <c r="P2116" s="127"/>
      <c r="W2116" s="64"/>
      <c r="X2116" s="64"/>
    </row>
    <row r="2117" spans="1:24" s="59" customFormat="1" x14ac:dyDescent="0.25">
      <c r="A2117" s="77"/>
      <c r="D2117" s="60"/>
      <c r="E2117" s="60"/>
      <c r="F2117" s="60"/>
      <c r="G2117" s="60"/>
      <c r="H2117" s="62"/>
      <c r="I2117" s="62"/>
      <c r="J2117" s="62"/>
      <c r="K2117" s="62"/>
      <c r="M2117" s="63"/>
      <c r="N2117" s="63"/>
      <c r="O2117" s="64"/>
      <c r="P2117" s="127"/>
      <c r="W2117" s="64"/>
      <c r="X2117" s="64"/>
    </row>
    <row r="2118" spans="1:24" s="59" customFormat="1" x14ac:dyDescent="0.25">
      <c r="A2118" s="77"/>
      <c r="D2118" s="60"/>
      <c r="E2118" s="60"/>
      <c r="F2118" s="60"/>
      <c r="G2118" s="60"/>
      <c r="H2118" s="62"/>
      <c r="I2118" s="62"/>
      <c r="J2118" s="62"/>
      <c r="K2118" s="62"/>
      <c r="M2118" s="63"/>
      <c r="N2118" s="63"/>
      <c r="O2118" s="64"/>
      <c r="P2118" s="127"/>
      <c r="W2118" s="64"/>
      <c r="X2118" s="64"/>
    </row>
    <row r="2119" spans="1:24" s="59" customFormat="1" x14ac:dyDescent="0.25">
      <c r="A2119" s="77"/>
      <c r="D2119" s="60"/>
      <c r="E2119" s="60"/>
      <c r="F2119" s="60"/>
      <c r="G2119" s="60"/>
      <c r="H2119" s="62"/>
      <c r="I2119" s="62"/>
      <c r="J2119" s="62"/>
      <c r="K2119" s="62"/>
      <c r="M2119" s="63"/>
      <c r="N2119" s="63"/>
      <c r="O2119" s="64"/>
      <c r="P2119" s="127"/>
      <c r="W2119" s="64"/>
      <c r="X2119" s="64"/>
    </row>
    <row r="2120" spans="1:24" s="59" customFormat="1" x14ac:dyDescent="0.25">
      <c r="A2120" s="77"/>
      <c r="D2120" s="60"/>
      <c r="E2120" s="60"/>
      <c r="F2120" s="60"/>
      <c r="G2120" s="60"/>
      <c r="H2120" s="62"/>
      <c r="I2120" s="62"/>
      <c r="J2120" s="62"/>
      <c r="K2120" s="62"/>
      <c r="M2120" s="63"/>
      <c r="N2120" s="63"/>
      <c r="O2120" s="64"/>
      <c r="P2120" s="127"/>
      <c r="W2120" s="64"/>
      <c r="X2120" s="64"/>
    </row>
    <row r="2121" spans="1:24" s="59" customFormat="1" x14ac:dyDescent="0.25">
      <c r="A2121" s="77"/>
      <c r="D2121" s="60"/>
      <c r="E2121" s="60"/>
      <c r="F2121" s="60"/>
      <c r="G2121" s="60"/>
      <c r="H2121" s="62"/>
      <c r="I2121" s="62"/>
      <c r="J2121" s="62"/>
      <c r="K2121" s="62"/>
      <c r="M2121" s="63"/>
      <c r="N2121" s="63"/>
      <c r="O2121" s="64"/>
      <c r="P2121" s="127"/>
      <c r="W2121" s="64"/>
      <c r="X2121" s="64"/>
    </row>
    <row r="2122" spans="1:24" s="59" customFormat="1" x14ac:dyDescent="0.25">
      <c r="A2122" s="77"/>
      <c r="D2122" s="60"/>
      <c r="E2122" s="60"/>
      <c r="F2122" s="60"/>
      <c r="G2122" s="60"/>
      <c r="H2122" s="62"/>
      <c r="I2122" s="62"/>
      <c r="J2122" s="62"/>
      <c r="K2122" s="62"/>
      <c r="M2122" s="63"/>
      <c r="N2122" s="63"/>
      <c r="O2122" s="64"/>
      <c r="P2122" s="127"/>
      <c r="W2122" s="64"/>
      <c r="X2122" s="64"/>
    </row>
    <row r="2123" spans="1:24" s="59" customFormat="1" x14ac:dyDescent="0.25">
      <c r="A2123" s="77"/>
      <c r="D2123" s="60"/>
      <c r="E2123" s="60"/>
      <c r="F2123" s="60"/>
      <c r="G2123" s="60"/>
      <c r="H2123" s="62"/>
      <c r="I2123" s="62"/>
      <c r="J2123" s="62"/>
      <c r="K2123" s="62"/>
      <c r="M2123" s="63"/>
      <c r="N2123" s="63"/>
      <c r="O2123" s="64"/>
      <c r="P2123" s="127"/>
      <c r="W2123" s="64"/>
      <c r="X2123" s="64"/>
    </row>
    <row r="2124" spans="1:24" s="59" customFormat="1" x14ac:dyDescent="0.25">
      <c r="A2124" s="77"/>
      <c r="D2124" s="60"/>
      <c r="E2124" s="60"/>
      <c r="F2124" s="60"/>
      <c r="G2124" s="60"/>
      <c r="H2124" s="62"/>
      <c r="I2124" s="62"/>
      <c r="J2124" s="62"/>
      <c r="K2124" s="62"/>
      <c r="M2124" s="63"/>
      <c r="N2124" s="63"/>
      <c r="O2124" s="64"/>
      <c r="P2124" s="127"/>
      <c r="W2124" s="64"/>
      <c r="X2124" s="64"/>
    </row>
    <row r="2125" spans="1:24" s="59" customFormat="1" x14ac:dyDescent="0.25">
      <c r="A2125" s="77"/>
      <c r="D2125" s="60"/>
      <c r="E2125" s="60"/>
      <c r="F2125" s="60"/>
      <c r="G2125" s="60"/>
      <c r="H2125" s="62"/>
      <c r="I2125" s="62"/>
      <c r="J2125" s="62"/>
      <c r="K2125" s="62"/>
      <c r="M2125" s="63"/>
      <c r="N2125" s="63"/>
      <c r="O2125" s="64"/>
      <c r="P2125" s="127"/>
      <c r="W2125" s="64"/>
      <c r="X2125" s="64"/>
    </row>
    <row r="2126" spans="1:24" s="59" customFormat="1" x14ac:dyDescent="0.25">
      <c r="A2126" s="77"/>
      <c r="D2126" s="60"/>
      <c r="E2126" s="60"/>
      <c r="F2126" s="60"/>
      <c r="G2126" s="60"/>
      <c r="H2126" s="62"/>
      <c r="I2126" s="62"/>
      <c r="J2126" s="62"/>
      <c r="K2126" s="62"/>
      <c r="M2126" s="63"/>
      <c r="N2126" s="63"/>
      <c r="O2126" s="64"/>
      <c r="P2126" s="127"/>
      <c r="W2126" s="64"/>
      <c r="X2126" s="64"/>
    </row>
    <row r="2127" spans="1:24" s="59" customFormat="1" x14ac:dyDescent="0.25">
      <c r="A2127" s="77"/>
      <c r="D2127" s="60"/>
      <c r="E2127" s="60"/>
      <c r="F2127" s="60"/>
      <c r="G2127" s="60"/>
      <c r="H2127" s="62"/>
      <c r="I2127" s="62"/>
      <c r="J2127" s="62"/>
      <c r="K2127" s="62"/>
      <c r="M2127" s="63"/>
      <c r="N2127" s="63"/>
      <c r="O2127" s="64"/>
      <c r="P2127" s="127"/>
      <c r="W2127" s="64"/>
      <c r="X2127" s="64"/>
    </row>
    <row r="2128" spans="1:24" s="59" customFormat="1" x14ac:dyDescent="0.25">
      <c r="A2128" s="77"/>
      <c r="D2128" s="60"/>
      <c r="E2128" s="60"/>
      <c r="F2128" s="60"/>
      <c r="G2128" s="60"/>
      <c r="H2128" s="62"/>
      <c r="I2128" s="62"/>
      <c r="J2128" s="62"/>
      <c r="K2128" s="62"/>
      <c r="M2128" s="63"/>
      <c r="N2128" s="63"/>
      <c r="O2128" s="64"/>
      <c r="P2128" s="127"/>
      <c r="W2128" s="64"/>
      <c r="X2128" s="64"/>
    </row>
    <row r="2129" spans="1:24" s="59" customFormat="1" x14ac:dyDescent="0.25">
      <c r="A2129" s="77"/>
      <c r="D2129" s="60"/>
      <c r="E2129" s="60"/>
      <c r="F2129" s="60"/>
      <c r="G2129" s="60"/>
      <c r="H2129" s="62"/>
      <c r="I2129" s="62"/>
      <c r="J2129" s="62"/>
      <c r="K2129" s="62"/>
      <c r="M2129" s="63"/>
      <c r="N2129" s="63"/>
      <c r="O2129" s="64"/>
      <c r="P2129" s="127"/>
      <c r="W2129" s="64"/>
      <c r="X2129" s="64"/>
    </row>
    <row r="2130" spans="1:24" s="59" customFormat="1" x14ac:dyDescent="0.25">
      <c r="A2130" s="77"/>
      <c r="D2130" s="60"/>
      <c r="E2130" s="60"/>
      <c r="F2130" s="60"/>
      <c r="G2130" s="60"/>
      <c r="H2130" s="62"/>
      <c r="I2130" s="62"/>
      <c r="J2130" s="62"/>
      <c r="K2130" s="62"/>
      <c r="M2130" s="63"/>
      <c r="N2130" s="63"/>
      <c r="O2130" s="64"/>
      <c r="P2130" s="127"/>
      <c r="W2130" s="64"/>
      <c r="X2130" s="64"/>
    </row>
    <row r="2131" spans="1:24" s="59" customFormat="1" x14ac:dyDescent="0.25">
      <c r="A2131" s="77"/>
      <c r="D2131" s="60"/>
      <c r="E2131" s="60"/>
      <c r="F2131" s="60"/>
      <c r="G2131" s="60"/>
      <c r="H2131" s="62"/>
      <c r="I2131" s="62"/>
      <c r="J2131" s="62"/>
      <c r="K2131" s="62"/>
      <c r="M2131" s="63"/>
      <c r="N2131" s="63"/>
      <c r="O2131" s="64"/>
      <c r="P2131" s="127"/>
      <c r="W2131" s="64"/>
      <c r="X2131" s="64"/>
    </row>
    <row r="2132" spans="1:24" s="59" customFormat="1" x14ac:dyDescent="0.25">
      <c r="A2132" s="77"/>
      <c r="D2132" s="60"/>
      <c r="E2132" s="60"/>
      <c r="F2132" s="60"/>
      <c r="G2132" s="60"/>
      <c r="H2132" s="62"/>
      <c r="I2132" s="62"/>
      <c r="J2132" s="62"/>
      <c r="K2132" s="62"/>
      <c r="M2132" s="63"/>
      <c r="N2132" s="63"/>
      <c r="O2132" s="64"/>
      <c r="P2132" s="127"/>
      <c r="W2132" s="64"/>
      <c r="X2132" s="64"/>
    </row>
    <row r="2133" spans="1:24" s="59" customFormat="1" x14ac:dyDescent="0.25">
      <c r="A2133" s="77"/>
      <c r="D2133" s="60"/>
      <c r="E2133" s="60"/>
      <c r="F2133" s="60"/>
      <c r="G2133" s="60"/>
      <c r="H2133" s="62"/>
      <c r="I2133" s="62"/>
      <c r="J2133" s="62"/>
      <c r="K2133" s="62"/>
      <c r="M2133" s="63"/>
      <c r="N2133" s="63"/>
      <c r="O2133" s="64"/>
      <c r="P2133" s="127"/>
      <c r="W2133" s="64"/>
      <c r="X2133" s="64"/>
    </row>
    <row r="2134" spans="1:24" s="59" customFormat="1" x14ac:dyDescent="0.25">
      <c r="A2134" s="77"/>
      <c r="D2134" s="60"/>
      <c r="E2134" s="60"/>
      <c r="F2134" s="60"/>
      <c r="G2134" s="60"/>
      <c r="H2134" s="62"/>
      <c r="I2134" s="62"/>
      <c r="J2134" s="62"/>
      <c r="K2134" s="62"/>
      <c r="M2134" s="63"/>
      <c r="N2134" s="63"/>
      <c r="O2134" s="64"/>
      <c r="P2134" s="127"/>
      <c r="W2134" s="64"/>
      <c r="X2134" s="64"/>
    </row>
    <row r="2135" spans="1:24" s="59" customFormat="1" x14ac:dyDescent="0.25">
      <c r="A2135" s="77"/>
      <c r="D2135" s="60"/>
      <c r="E2135" s="60"/>
      <c r="F2135" s="60"/>
      <c r="G2135" s="60"/>
      <c r="H2135" s="62"/>
      <c r="I2135" s="62"/>
      <c r="J2135" s="62"/>
      <c r="K2135" s="62"/>
      <c r="M2135" s="63"/>
      <c r="N2135" s="63"/>
      <c r="O2135" s="64"/>
      <c r="P2135" s="127"/>
      <c r="W2135" s="64"/>
      <c r="X2135" s="64"/>
    </row>
    <row r="2136" spans="1:24" s="59" customFormat="1" x14ac:dyDescent="0.25">
      <c r="A2136" s="77"/>
      <c r="D2136" s="60"/>
      <c r="E2136" s="60"/>
      <c r="F2136" s="60"/>
      <c r="G2136" s="60"/>
      <c r="H2136" s="62"/>
      <c r="I2136" s="62"/>
      <c r="J2136" s="62"/>
      <c r="K2136" s="62"/>
      <c r="M2136" s="63"/>
      <c r="N2136" s="63"/>
      <c r="O2136" s="64"/>
      <c r="P2136" s="127"/>
      <c r="W2136" s="64"/>
      <c r="X2136" s="64"/>
    </row>
    <row r="2137" spans="1:24" s="59" customFormat="1" x14ac:dyDescent="0.25">
      <c r="A2137" s="77"/>
      <c r="D2137" s="60"/>
      <c r="E2137" s="60"/>
      <c r="F2137" s="60"/>
      <c r="G2137" s="60"/>
      <c r="H2137" s="62"/>
      <c r="I2137" s="62"/>
      <c r="J2137" s="62"/>
      <c r="K2137" s="62"/>
      <c r="M2137" s="63"/>
      <c r="N2137" s="63"/>
      <c r="O2137" s="64"/>
      <c r="P2137" s="127"/>
      <c r="W2137" s="64"/>
      <c r="X2137" s="64"/>
    </row>
    <row r="2138" spans="1:24" s="59" customFormat="1" x14ac:dyDescent="0.25">
      <c r="A2138" s="77"/>
      <c r="D2138" s="60"/>
      <c r="E2138" s="60"/>
      <c r="F2138" s="60"/>
      <c r="G2138" s="60"/>
      <c r="H2138" s="62"/>
      <c r="I2138" s="62"/>
      <c r="J2138" s="62"/>
      <c r="K2138" s="62"/>
      <c r="M2138" s="63"/>
      <c r="N2138" s="63"/>
      <c r="O2138" s="64"/>
      <c r="P2138" s="127"/>
      <c r="W2138" s="64"/>
      <c r="X2138" s="64"/>
    </row>
    <row r="2139" spans="1:24" s="59" customFormat="1" x14ac:dyDescent="0.25">
      <c r="A2139" s="77"/>
      <c r="D2139" s="60"/>
      <c r="E2139" s="60"/>
      <c r="F2139" s="60"/>
      <c r="G2139" s="60"/>
      <c r="H2139" s="62"/>
      <c r="I2139" s="62"/>
      <c r="J2139" s="62"/>
      <c r="K2139" s="62"/>
      <c r="M2139" s="63"/>
      <c r="N2139" s="63"/>
      <c r="O2139" s="64"/>
      <c r="P2139" s="127"/>
      <c r="W2139" s="64"/>
      <c r="X2139" s="64"/>
    </row>
    <row r="2140" spans="1:24" s="59" customFormat="1" x14ac:dyDescent="0.25">
      <c r="A2140" s="77"/>
      <c r="D2140" s="60"/>
      <c r="E2140" s="60"/>
      <c r="F2140" s="60"/>
      <c r="G2140" s="60"/>
      <c r="H2140" s="62"/>
      <c r="I2140" s="62"/>
      <c r="J2140" s="62"/>
      <c r="K2140" s="62"/>
      <c r="M2140" s="63"/>
      <c r="N2140" s="63"/>
      <c r="O2140" s="64"/>
      <c r="P2140" s="127"/>
      <c r="W2140" s="64"/>
      <c r="X2140" s="64"/>
    </row>
    <row r="2141" spans="1:24" s="59" customFormat="1" x14ac:dyDescent="0.25">
      <c r="A2141" s="77"/>
      <c r="D2141" s="60"/>
      <c r="E2141" s="60"/>
      <c r="F2141" s="60"/>
      <c r="G2141" s="60"/>
      <c r="H2141" s="62"/>
      <c r="I2141" s="62"/>
      <c r="J2141" s="62"/>
      <c r="K2141" s="62"/>
      <c r="M2141" s="63"/>
      <c r="N2141" s="63"/>
      <c r="O2141" s="64"/>
      <c r="P2141" s="127"/>
      <c r="W2141" s="64"/>
      <c r="X2141" s="64"/>
    </row>
    <row r="2142" spans="1:24" s="59" customFormat="1" x14ac:dyDescent="0.25">
      <c r="A2142" s="77"/>
      <c r="D2142" s="60"/>
      <c r="E2142" s="60"/>
      <c r="F2142" s="60"/>
      <c r="G2142" s="60"/>
      <c r="H2142" s="62"/>
      <c r="I2142" s="62"/>
      <c r="J2142" s="62"/>
      <c r="K2142" s="62"/>
      <c r="M2142" s="63"/>
      <c r="N2142" s="63"/>
      <c r="O2142" s="64"/>
      <c r="P2142" s="127"/>
      <c r="W2142" s="64"/>
      <c r="X2142" s="64"/>
    </row>
    <row r="2143" spans="1:24" s="59" customFormat="1" x14ac:dyDescent="0.25">
      <c r="A2143" s="77"/>
      <c r="D2143" s="60"/>
      <c r="E2143" s="60"/>
      <c r="F2143" s="60"/>
      <c r="G2143" s="60"/>
      <c r="H2143" s="62"/>
      <c r="I2143" s="62"/>
      <c r="J2143" s="62"/>
      <c r="K2143" s="62"/>
      <c r="M2143" s="63"/>
      <c r="N2143" s="63"/>
      <c r="O2143" s="64"/>
      <c r="P2143" s="127"/>
      <c r="W2143" s="64"/>
      <c r="X2143" s="64"/>
    </row>
    <row r="2144" spans="1:24" s="59" customFormat="1" x14ac:dyDescent="0.25">
      <c r="A2144" s="77"/>
      <c r="D2144" s="60"/>
      <c r="E2144" s="60"/>
      <c r="F2144" s="60"/>
      <c r="G2144" s="60"/>
      <c r="H2144" s="62"/>
      <c r="I2144" s="62"/>
      <c r="J2144" s="62"/>
      <c r="K2144" s="62"/>
      <c r="M2144" s="63"/>
      <c r="N2144" s="63"/>
      <c r="O2144" s="64"/>
      <c r="P2144" s="127"/>
      <c r="W2144" s="64"/>
      <c r="X2144" s="64"/>
    </row>
    <row r="2145" spans="1:24" s="59" customFormat="1" x14ac:dyDescent="0.25">
      <c r="A2145" s="77"/>
      <c r="D2145" s="60"/>
      <c r="E2145" s="60"/>
      <c r="F2145" s="60"/>
      <c r="G2145" s="60"/>
      <c r="H2145" s="62"/>
      <c r="I2145" s="62"/>
      <c r="J2145" s="62"/>
      <c r="K2145" s="62"/>
      <c r="M2145" s="63"/>
      <c r="N2145" s="63"/>
      <c r="O2145" s="64"/>
      <c r="P2145" s="127"/>
      <c r="W2145" s="64"/>
      <c r="X2145" s="64"/>
    </row>
    <row r="2146" spans="1:24" s="59" customFormat="1" x14ac:dyDescent="0.25">
      <c r="A2146" s="77"/>
      <c r="D2146" s="60"/>
      <c r="E2146" s="60"/>
      <c r="F2146" s="60"/>
      <c r="G2146" s="60"/>
      <c r="H2146" s="62"/>
      <c r="I2146" s="62"/>
      <c r="J2146" s="62"/>
      <c r="K2146" s="62"/>
      <c r="M2146" s="63"/>
      <c r="N2146" s="63"/>
      <c r="O2146" s="64"/>
      <c r="P2146" s="127"/>
      <c r="W2146" s="64"/>
      <c r="X2146" s="64"/>
    </row>
    <row r="2147" spans="1:24" s="59" customFormat="1" x14ac:dyDescent="0.25">
      <c r="A2147" s="77"/>
      <c r="D2147" s="60"/>
      <c r="E2147" s="60"/>
      <c r="F2147" s="60"/>
      <c r="G2147" s="60"/>
      <c r="H2147" s="62"/>
      <c r="I2147" s="62"/>
      <c r="J2147" s="62"/>
      <c r="K2147" s="62"/>
      <c r="M2147" s="63"/>
      <c r="N2147" s="63"/>
      <c r="O2147" s="64"/>
      <c r="P2147" s="127"/>
      <c r="W2147" s="64"/>
      <c r="X2147" s="64"/>
    </row>
    <row r="2148" spans="1:24" s="59" customFormat="1" x14ac:dyDescent="0.25">
      <c r="A2148" s="77"/>
      <c r="D2148" s="60"/>
      <c r="E2148" s="60"/>
      <c r="F2148" s="60"/>
      <c r="G2148" s="60"/>
      <c r="H2148" s="62"/>
      <c r="I2148" s="62"/>
      <c r="J2148" s="62"/>
      <c r="K2148" s="62"/>
      <c r="M2148" s="63"/>
      <c r="N2148" s="63"/>
      <c r="O2148" s="64"/>
      <c r="P2148" s="127"/>
      <c r="W2148" s="64"/>
      <c r="X2148" s="64"/>
    </row>
    <row r="2149" spans="1:24" s="59" customFormat="1" x14ac:dyDescent="0.25">
      <c r="A2149" s="77"/>
      <c r="D2149" s="60"/>
      <c r="E2149" s="60"/>
      <c r="F2149" s="60"/>
      <c r="G2149" s="60"/>
      <c r="H2149" s="62"/>
      <c r="I2149" s="62"/>
      <c r="J2149" s="62"/>
      <c r="K2149" s="62"/>
      <c r="M2149" s="63"/>
      <c r="N2149" s="63"/>
      <c r="O2149" s="64"/>
      <c r="P2149" s="127"/>
      <c r="W2149" s="64"/>
      <c r="X2149" s="64"/>
    </row>
    <row r="2150" spans="1:24" s="59" customFormat="1" x14ac:dyDescent="0.25">
      <c r="A2150" s="77"/>
      <c r="D2150" s="60"/>
      <c r="E2150" s="60"/>
      <c r="F2150" s="60"/>
      <c r="G2150" s="60"/>
      <c r="H2150" s="62"/>
      <c r="I2150" s="62"/>
      <c r="J2150" s="62"/>
      <c r="K2150" s="62"/>
      <c r="M2150" s="63"/>
      <c r="N2150" s="63"/>
      <c r="O2150" s="64"/>
      <c r="P2150" s="127"/>
      <c r="W2150" s="64"/>
      <c r="X2150" s="64"/>
    </row>
    <row r="2151" spans="1:24" s="59" customFormat="1" x14ac:dyDescent="0.25">
      <c r="A2151" s="77"/>
      <c r="D2151" s="60"/>
      <c r="E2151" s="60"/>
      <c r="F2151" s="60"/>
      <c r="G2151" s="60"/>
      <c r="H2151" s="62"/>
      <c r="I2151" s="62"/>
      <c r="J2151" s="62"/>
      <c r="K2151" s="62"/>
      <c r="M2151" s="63"/>
      <c r="N2151" s="63"/>
      <c r="O2151" s="64"/>
      <c r="P2151" s="127"/>
      <c r="W2151" s="64"/>
      <c r="X2151" s="64"/>
    </row>
    <row r="2152" spans="1:24" s="59" customFormat="1" x14ac:dyDescent="0.25">
      <c r="A2152" s="77"/>
      <c r="D2152" s="60"/>
      <c r="E2152" s="60"/>
      <c r="F2152" s="60"/>
      <c r="G2152" s="60"/>
      <c r="H2152" s="62"/>
      <c r="I2152" s="62"/>
      <c r="J2152" s="62"/>
      <c r="K2152" s="62"/>
      <c r="M2152" s="63"/>
      <c r="N2152" s="63"/>
      <c r="O2152" s="64"/>
      <c r="P2152" s="127"/>
      <c r="W2152" s="64"/>
      <c r="X2152" s="64"/>
    </row>
    <row r="2153" spans="1:24" s="59" customFormat="1" x14ac:dyDescent="0.25">
      <c r="A2153" s="77"/>
      <c r="D2153" s="60"/>
      <c r="E2153" s="60"/>
      <c r="F2153" s="60"/>
      <c r="G2153" s="60"/>
      <c r="H2153" s="62"/>
      <c r="I2153" s="62"/>
      <c r="J2153" s="62"/>
      <c r="K2153" s="62"/>
      <c r="M2153" s="63"/>
      <c r="N2153" s="63"/>
      <c r="O2153" s="64"/>
      <c r="P2153" s="127"/>
      <c r="W2153" s="64"/>
      <c r="X2153" s="64"/>
    </row>
    <row r="2154" spans="1:24" s="59" customFormat="1" x14ac:dyDescent="0.25">
      <c r="A2154" s="77"/>
      <c r="D2154" s="60"/>
      <c r="E2154" s="60"/>
      <c r="F2154" s="60"/>
      <c r="G2154" s="60"/>
      <c r="H2154" s="62"/>
      <c r="I2154" s="62"/>
      <c r="J2154" s="62"/>
      <c r="K2154" s="62"/>
      <c r="M2154" s="63"/>
      <c r="N2154" s="63"/>
      <c r="O2154" s="64"/>
      <c r="P2154" s="127"/>
      <c r="W2154" s="64"/>
      <c r="X2154" s="64"/>
    </row>
    <row r="2155" spans="1:24" s="59" customFormat="1" x14ac:dyDescent="0.25">
      <c r="A2155" s="77"/>
      <c r="D2155" s="60"/>
      <c r="E2155" s="60"/>
      <c r="F2155" s="60"/>
      <c r="G2155" s="60"/>
      <c r="H2155" s="62"/>
      <c r="I2155" s="62"/>
      <c r="J2155" s="62"/>
      <c r="K2155" s="62"/>
      <c r="M2155" s="63"/>
      <c r="N2155" s="63"/>
      <c r="O2155" s="64"/>
      <c r="P2155" s="127"/>
      <c r="W2155" s="64"/>
      <c r="X2155" s="64"/>
    </row>
    <row r="2156" spans="1:24" s="59" customFormat="1" x14ac:dyDescent="0.25">
      <c r="A2156" s="77"/>
      <c r="D2156" s="60"/>
      <c r="E2156" s="60"/>
      <c r="F2156" s="60"/>
      <c r="G2156" s="60"/>
      <c r="H2156" s="62"/>
      <c r="I2156" s="62"/>
      <c r="J2156" s="62"/>
      <c r="K2156" s="62"/>
      <c r="M2156" s="63"/>
      <c r="N2156" s="63"/>
      <c r="O2156" s="64"/>
      <c r="P2156" s="127"/>
      <c r="W2156" s="64"/>
      <c r="X2156" s="64"/>
    </row>
    <row r="2157" spans="1:24" s="59" customFormat="1" x14ac:dyDescent="0.25">
      <c r="A2157" s="77"/>
      <c r="D2157" s="60"/>
      <c r="E2157" s="60"/>
      <c r="F2157" s="60"/>
      <c r="G2157" s="60"/>
      <c r="H2157" s="62"/>
      <c r="I2157" s="62"/>
      <c r="J2157" s="62"/>
      <c r="K2157" s="62"/>
      <c r="M2157" s="63"/>
      <c r="N2157" s="63"/>
      <c r="O2157" s="64"/>
      <c r="P2157" s="127"/>
      <c r="W2157" s="64"/>
      <c r="X2157" s="64"/>
    </row>
    <row r="2158" spans="1:24" s="59" customFormat="1" x14ac:dyDescent="0.25">
      <c r="A2158" s="77"/>
      <c r="D2158" s="60"/>
      <c r="E2158" s="60"/>
      <c r="F2158" s="60"/>
      <c r="G2158" s="60"/>
      <c r="H2158" s="62"/>
      <c r="I2158" s="62"/>
      <c r="J2158" s="62"/>
      <c r="K2158" s="62"/>
      <c r="M2158" s="63"/>
      <c r="N2158" s="63"/>
      <c r="O2158" s="64"/>
      <c r="P2158" s="127"/>
      <c r="W2158" s="64"/>
      <c r="X2158" s="64"/>
    </row>
    <row r="2159" spans="1:24" s="59" customFormat="1" x14ac:dyDescent="0.25">
      <c r="A2159" s="77"/>
      <c r="D2159" s="60"/>
      <c r="E2159" s="60"/>
      <c r="F2159" s="60"/>
      <c r="G2159" s="60"/>
      <c r="H2159" s="62"/>
      <c r="I2159" s="62"/>
      <c r="J2159" s="62"/>
      <c r="K2159" s="62"/>
      <c r="M2159" s="63"/>
      <c r="N2159" s="63"/>
      <c r="O2159" s="64"/>
      <c r="P2159" s="127"/>
      <c r="W2159" s="64"/>
      <c r="X2159" s="64"/>
    </row>
    <row r="2160" spans="1:24" s="59" customFormat="1" x14ac:dyDescent="0.25">
      <c r="A2160" s="77"/>
      <c r="D2160" s="60"/>
      <c r="E2160" s="60"/>
      <c r="F2160" s="60"/>
      <c r="G2160" s="60"/>
      <c r="H2160" s="62"/>
      <c r="I2160" s="62"/>
      <c r="J2160" s="62"/>
      <c r="K2160" s="62"/>
      <c r="M2160" s="63"/>
      <c r="N2160" s="63"/>
      <c r="O2160" s="64"/>
      <c r="P2160" s="127"/>
      <c r="W2160" s="64"/>
      <c r="X2160" s="64"/>
    </row>
    <row r="2161" spans="1:24" s="59" customFormat="1" x14ac:dyDescent="0.25">
      <c r="A2161" s="77"/>
      <c r="D2161" s="60"/>
      <c r="E2161" s="60"/>
      <c r="F2161" s="60"/>
      <c r="G2161" s="60"/>
      <c r="H2161" s="62"/>
      <c r="I2161" s="62"/>
      <c r="J2161" s="62"/>
      <c r="K2161" s="62"/>
      <c r="M2161" s="63"/>
      <c r="N2161" s="63"/>
      <c r="O2161" s="64"/>
      <c r="P2161" s="127"/>
      <c r="W2161" s="64"/>
      <c r="X2161" s="64"/>
    </row>
    <row r="2162" spans="1:24" s="59" customFormat="1" x14ac:dyDescent="0.25">
      <c r="A2162" s="77"/>
      <c r="D2162" s="60"/>
      <c r="E2162" s="60"/>
      <c r="F2162" s="60"/>
      <c r="G2162" s="60"/>
      <c r="H2162" s="62"/>
      <c r="I2162" s="62"/>
      <c r="J2162" s="62"/>
      <c r="K2162" s="62"/>
      <c r="M2162" s="63"/>
      <c r="N2162" s="63"/>
      <c r="O2162" s="64"/>
      <c r="P2162" s="127"/>
      <c r="W2162" s="64"/>
      <c r="X2162" s="64"/>
    </row>
    <row r="2163" spans="1:24" s="59" customFormat="1" x14ac:dyDescent="0.25">
      <c r="A2163" s="77"/>
      <c r="D2163" s="60"/>
      <c r="E2163" s="60"/>
      <c r="F2163" s="60"/>
      <c r="G2163" s="60"/>
      <c r="H2163" s="62"/>
      <c r="I2163" s="62"/>
      <c r="J2163" s="62"/>
      <c r="K2163" s="62"/>
      <c r="M2163" s="63"/>
      <c r="N2163" s="63"/>
      <c r="O2163" s="64"/>
      <c r="P2163" s="127"/>
      <c r="W2163" s="64"/>
      <c r="X2163" s="64"/>
    </row>
    <row r="2164" spans="1:24" s="59" customFormat="1" x14ac:dyDescent="0.25">
      <c r="A2164" s="77"/>
      <c r="D2164" s="60"/>
      <c r="E2164" s="60"/>
      <c r="F2164" s="60"/>
      <c r="G2164" s="60"/>
      <c r="H2164" s="62"/>
      <c r="I2164" s="62"/>
      <c r="J2164" s="62"/>
      <c r="K2164" s="62"/>
      <c r="M2164" s="63"/>
      <c r="N2164" s="63"/>
      <c r="O2164" s="64"/>
      <c r="P2164" s="127"/>
      <c r="W2164" s="64"/>
      <c r="X2164" s="64"/>
    </row>
    <row r="2165" spans="1:24" s="59" customFormat="1" x14ac:dyDescent="0.25">
      <c r="A2165" s="77"/>
      <c r="D2165" s="60"/>
      <c r="E2165" s="60"/>
      <c r="F2165" s="60"/>
      <c r="G2165" s="60"/>
      <c r="H2165" s="62"/>
      <c r="I2165" s="62"/>
      <c r="J2165" s="62"/>
      <c r="K2165" s="62"/>
      <c r="M2165" s="63"/>
      <c r="N2165" s="63"/>
      <c r="O2165" s="64"/>
      <c r="P2165" s="127"/>
      <c r="W2165" s="64"/>
      <c r="X2165" s="64"/>
    </row>
    <row r="2166" spans="1:24" s="59" customFormat="1" x14ac:dyDescent="0.25">
      <c r="A2166" s="77"/>
      <c r="D2166" s="60"/>
      <c r="E2166" s="60"/>
      <c r="F2166" s="60"/>
      <c r="G2166" s="60"/>
      <c r="H2166" s="62"/>
      <c r="I2166" s="62"/>
      <c r="J2166" s="62"/>
      <c r="K2166" s="62"/>
      <c r="M2166" s="63"/>
      <c r="N2166" s="63"/>
      <c r="O2166" s="64"/>
      <c r="P2166" s="127"/>
      <c r="W2166" s="64"/>
      <c r="X2166" s="64"/>
    </row>
    <row r="2167" spans="1:24" s="59" customFormat="1" x14ac:dyDescent="0.25">
      <c r="A2167" s="77"/>
      <c r="D2167" s="60"/>
      <c r="E2167" s="60"/>
      <c r="F2167" s="60"/>
      <c r="G2167" s="60"/>
      <c r="H2167" s="62"/>
      <c r="I2167" s="62"/>
      <c r="J2167" s="62"/>
      <c r="K2167" s="62"/>
      <c r="M2167" s="63"/>
      <c r="N2167" s="63"/>
      <c r="O2167" s="64"/>
      <c r="P2167" s="127"/>
      <c r="W2167" s="64"/>
      <c r="X2167" s="64"/>
    </row>
    <row r="2168" spans="1:24" s="59" customFormat="1" x14ac:dyDescent="0.25">
      <c r="A2168" s="77"/>
      <c r="D2168" s="60"/>
      <c r="E2168" s="60"/>
      <c r="F2168" s="60"/>
      <c r="G2168" s="60"/>
      <c r="H2168" s="62"/>
      <c r="I2168" s="62"/>
      <c r="J2168" s="62"/>
      <c r="K2168" s="62"/>
      <c r="M2168" s="63"/>
      <c r="N2168" s="63"/>
      <c r="O2168" s="64"/>
      <c r="P2168" s="127"/>
      <c r="W2168" s="64"/>
      <c r="X2168" s="64"/>
    </row>
    <row r="2169" spans="1:24" s="59" customFormat="1" x14ac:dyDescent="0.25">
      <c r="A2169" s="77"/>
      <c r="D2169" s="60"/>
      <c r="E2169" s="60"/>
      <c r="F2169" s="60"/>
      <c r="G2169" s="60"/>
      <c r="H2169" s="62"/>
      <c r="I2169" s="62"/>
      <c r="J2169" s="62"/>
      <c r="K2169" s="62"/>
      <c r="M2169" s="63"/>
      <c r="N2169" s="63"/>
      <c r="O2169" s="64"/>
      <c r="P2169" s="127"/>
      <c r="W2169" s="64"/>
      <c r="X2169" s="64"/>
    </row>
    <row r="2170" spans="1:24" s="59" customFormat="1" x14ac:dyDescent="0.25">
      <c r="A2170" s="77"/>
      <c r="D2170" s="60"/>
      <c r="E2170" s="60"/>
      <c r="F2170" s="60"/>
      <c r="G2170" s="60"/>
      <c r="H2170" s="62"/>
      <c r="I2170" s="62"/>
      <c r="J2170" s="62"/>
      <c r="K2170" s="62"/>
      <c r="M2170" s="63"/>
      <c r="N2170" s="63"/>
      <c r="O2170" s="64"/>
      <c r="P2170" s="127"/>
      <c r="W2170" s="64"/>
      <c r="X2170" s="64"/>
    </row>
    <row r="2171" spans="1:24" s="59" customFormat="1" x14ac:dyDescent="0.25">
      <c r="A2171" s="77"/>
      <c r="D2171" s="60"/>
      <c r="E2171" s="60"/>
      <c r="F2171" s="60"/>
      <c r="G2171" s="60"/>
      <c r="H2171" s="62"/>
      <c r="I2171" s="62"/>
      <c r="J2171" s="62"/>
      <c r="K2171" s="62"/>
      <c r="M2171" s="63"/>
      <c r="N2171" s="63"/>
      <c r="O2171" s="64"/>
      <c r="P2171" s="127"/>
      <c r="W2171" s="64"/>
      <c r="X2171" s="64"/>
    </row>
    <row r="2172" spans="1:24" s="59" customFormat="1" x14ac:dyDescent="0.25">
      <c r="A2172" s="77"/>
      <c r="D2172" s="60"/>
      <c r="E2172" s="60"/>
      <c r="F2172" s="60"/>
      <c r="G2172" s="60"/>
      <c r="H2172" s="62"/>
      <c r="I2172" s="62"/>
      <c r="J2172" s="62"/>
      <c r="K2172" s="62"/>
      <c r="M2172" s="63"/>
      <c r="N2172" s="63"/>
      <c r="O2172" s="64"/>
      <c r="P2172" s="127"/>
      <c r="W2172" s="64"/>
      <c r="X2172" s="64"/>
    </row>
    <row r="2173" spans="1:24" s="59" customFormat="1" x14ac:dyDescent="0.25">
      <c r="A2173" s="77"/>
      <c r="D2173" s="60"/>
      <c r="E2173" s="60"/>
      <c r="F2173" s="60"/>
      <c r="G2173" s="60"/>
      <c r="H2173" s="62"/>
      <c r="I2173" s="62"/>
      <c r="J2173" s="62"/>
      <c r="K2173" s="62"/>
      <c r="M2173" s="63"/>
      <c r="N2173" s="63"/>
      <c r="O2173" s="64"/>
      <c r="P2173" s="127"/>
      <c r="W2173" s="64"/>
      <c r="X2173" s="64"/>
    </row>
    <row r="2174" spans="1:24" s="59" customFormat="1" x14ac:dyDescent="0.25">
      <c r="A2174" s="77"/>
      <c r="D2174" s="60"/>
      <c r="E2174" s="60"/>
      <c r="F2174" s="60"/>
      <c r="G2174" s="60"/>
      <c r="H2174" s="62"/>
      <c r="I2174" s="62"/>
      <c r="J2174" s="62"/>
      <c r="K2174" s="62"/>
      <c r="M2174" s="63"/>
      <c r="N2174" s="63"/>
      <c r="O2174" s="64"/>
      <c r="P2174" s="127"/>
      <c r="W2174" s="64"/>
      <c r="X2174" s="64"/>
    </row>
    <row r="2175" spans="1:24" s="59" customFormat="1" x14ac:dyDescent="0.25">
      <c r="A2175" s="77"/>
      <c r="D2175" s="60"/>
      <c r="E2175" s="60"/>
      <c r="F2175" s="60"/>
      <c r="G2175" s="60"/>
      <c r="H2175" s="62"/>
      <c r="I2175" s="62"/>
      <c r="J2175" s="62"/>
      <c r="K2175" s="62"/>
      <c r="M2175" s="63"/>
      <c r="N2175" s="63"/>
      <c r="O2175" s="64"/>
      <c r="P2175" s="127"/>
      <c r="W2175" s="64"/>
      <c r="X2175" s="64"/>
    </row>
    <row r="2176" spans="1:24" s="59" customFormat="1" x14ac:dyDescent="0.25">
      <c r="A2176" s="77"/>
      <c r="D2176" s="60"/>
      <c r="E2176" s="60"/>
      <c r="F2176" s="60"/>
      <c r="G2176" s="60"/>
      <c r="H2176" s="62"/>
      <c r="I2176" s="62"/>
      <c r="J2176" s="62"/>
      <c r="K2176" s="62"/>
      <c r="M2176" s="63"/>
      <c r="N2176" s="63"/>
      <c r="O2176" s="64"/>
      <c r="P2176" s="127"/>
      <c r="W2176" s="64"/>
      <c r="X2176" s="64"/>
    </row>
    <row r="2177" spans="1:24" s="59" customFormat="1" x14ac:dyDescent="0.25">
      <c r="A2177" s="77"/>
      <c r="D2177" s="60"/>
      <c r="E2177" s="60"/>
      <c r="F2177" s="60"/>
      <c r="G2177" s="60"/>
      <c r="H2177" s="62"/>
      <c r="I2177" s="62"/>
      <c r="J2177" s="62"/>
      <c r="K2177" s="62"/>
      <c r="M2177" s="63"/>
      <c r="N2177" s="63"/>
      <c r="O2177" s="64"/>
      <c r="P2177" s="127"/>
      <c r="W2177" s="64"/>
      <c r="X2177" s="64"/>
    </row>
    <row r="2178" spans="1:24" s="59" customFormat="1" x14ac:dyDescent="0.25">
      <c r="A2178" s="77"/>
      <c r="D2178" s="60"/>
      <c r="E2178" s="60"/>
      <c r="F2178" s="60"/>
      <c r="G2178" s="60"/>
      <c r="H2178" s="62"/>
      <c r="I2178" s="62"/>
      <c r="J2178" s="62"/>
      <c r="K2178" s="62"/>
      <c r="M2178" s="63"/>
      <c r="N2178" s="63"/>
      <c r="O2178" s="64"/>
      <c r="P2178" s="127"/>
      <c r="W2178" s="64"/>
      <c r="X2178" s="64"/>
    </row>
    <row r="2179" spans="1:24" s="59" customFormat="1" x14ac:dyDescent="0.25">
      <c r="A2179" s="77"/>
      <c r="D2179" s="60"/>
      <c r="E2179" s="60"/>
      <c r="F2179" s="60"/>
      <c r="G2179" s="60"/>
      <c r="H2179" s="62"/>
      <c r="I2179" s="62"/>
      <c r="J2179" s="62"/>
      <c r="K2179" s="62"/>
      <c r="M2179" s="63"/>
      <c r="N2179" s="63"/>
      <c r="O2179" s="64"/>
      <c r="P2179" s="127"/>
      <c r="W2179" s="64"/>
      <c r="X2179" s="64"/>
    </row>
    <row r="2180" spans="1:24" s="59" customFormat="1" x14ac:dyDescent="0.25">
      <c r="A2180" s="77"/>
      <c r="D2180" s="60"/>
      <c r="E2180" s="60"/>
      <c r="F2180" s="60"/>
      <c r="G2180" s="60"/>
      <c r="H2180" s="62"/>
      <c r="I2180" s="62"/>
      <c r="J2180" s="62"/>
      <c r="K2180" s="62"/>
      <c r="M2180" s="63"/>
      <c r="N2180" s="63"/>
      <c r="O2180" s="64"/>
      <c r="P2180" s="127"/>
      <c r="W2180" s="64"/>
      <c r="X2180" s="64"/>
    </row>
    <row r="2181" spans="1:24" s="59" customFormat="1" x14ac:dyDescent="0.25">
      <c r="A2181" s="77"/>
      <c r="D2181" s="60"/>
      <c r="E2181" s="60"/>
      <c r="F2181" s="60"/>
      <c r="G2181" s="60"/>
      <c r="H2181" s="62"/>
      <c r="I2181" s="62"/>
      <c r="J2181" s="62"/>
      <c r="K2181" s="62"/>
      <c r="M2181" s="63"/>
      <c r="N2181" s="63"/>
      <c r="O2181" s="64"/>
      <c r="P2181" s="127"/>
      <c r="W2181" s="64"/>
      <c r="X2181" s="64"/>
    </row>
    <row r="2182" spans="1:24" s="59" customFormat="1" x14ac:dyDescent="0.25">
      <c r="A2182" s="77"/>
      <c r="D2182" s="60"/>
      <c r="E2182" s="60"/>
      <c r="F2182" s="60"/>
      <c r="G2182" s="60"/>
      <c r="H2182" s="62"/>
      <c r="I2182" s="62"/>
      <c r="J2182" s="62"/>
      <c r="K2182" s="62"/>
      <c r="M2182" s="63"/>
      <c r="N2182" s="63"/>
      <c r="O2182" s="64"/>
      <c r="P2182" s="127"/>
      <c r="W2182" s="64"/>
      <c r="X2182" s="64"/>
    </row>
    <row r="2183" spans="1:24" s="59" customFormat="1" x14ac:dyDescent="0.25">
      <c r="A2183" s="77"/>
      <c r="D2183" s="60"/>
      <c r="E2183" s="60"/>
      <c r="F2183" s="60"/>
      <c r="G2183" s="60"/>
      <c r="H2183" s="62"/>
      <c r="I2183" s="62"/>
      <c r="J2183" s="62"/>
      <c r="K2183" s="62"/>
      <c r="M2183" s="63"/>
      <c r="N2183" s="63"/>
      <c r="O2183" s="64"/>
      <c r="P2183" s="127"/>
      <c r="W2183" s="64"/>
      <c r="X2183" s="64"/>
    </row>
    <row r="2184" spans="1:24" s="59" customFormat="1" x14ac:dyDescent="0.25">
      <c r="A2184" s="77"/>
      <c r="D2184" s="60"/>
      <c r="E2184" s="60"/>
      <c r="F2184" s="60"/>
      <c r="G2184" s="60"/>
      <c r="H2184" s="62"/>
      <c r="I2184" s="62"/>
      <c r="J2184" s="62"/>
      <c r="K2184" s="62"/>
      <c r="M2184" s="63"/>
      <c r="N2184" s="63"/>
      <c r="O2184" s="64"/>
      <c r="P2184" s="127"/>
      <c r="W2184" s="64"/>
      <c r="X2184" s="64"/>
    </row>
    <row r="2185" spans="1:24" s="59" customFormat="1" x14ac:dyDescent="0.25">
      <c r="A2185" s="77"/>
      <c r="D2185" s="60"/>
      <c r="E2185" s="60"/>
      <c r="F2185" s="60"/>
      <c r="G2185" s="60"/>
      <c r="H2185" s="62"/>
      <c r="I2185" s="62"/>
      <c r="J2185" s="62"/>
      <c r="K2185" s="62"/>
      <c r="M2185" s="63"/>
      <c r="N2185" s="63"/>
      <c r="O2185" s="64"/>
      <c r="P2185" s="127"/>
      <c r="W2185" s="64"/>
      <c r="X2185" s="64"/>
    </row>
    <row r="2186" spans="1:24" s="59" customFormat="1" x14ac:dyDescent="0.25">
      <c r="A2186" s="77"/>
      <c r="D2186" s="60"/>
      <c r="E2186" s="60"/>
      <c r="F2186" s="60"/>
      <c r="G2186" s="60"/>
      <c r="H2186" s="62"/>
      <c r="I2186" s="62"/>
      <c r="J2186" s="62"/>
      <c r="K2186" s="62"/>
      <c r="M2186" s="63"/>
      <c r="N2186" s="63"/>
      <c r="O2186" s="64"/>
      <c r="P2186" s="127"/>
      <c r="W2186" s="64"/>
      <c r="X2186" s="64"/>
    </row>
    <row r="2187" spans="1:24" s="59" customFormat="1" x14ac:dyDescent="0.25">
      <c r="A2187" s="77"/>
      <c r="D2187" s="60"/>
      <c r="E2187" s="60"/>
      <c r="F2187" s="60"/>
      <c r="G2187" s="60"/>
      <c r="H2187" s="62"/>
      <c r="I2187" s="62"/>
      <c r="J2187" s="62"/>
      <c r="K2187" s="62"/>
      <c r="M2187" s="63"/>
      <c r="N2187" s="63"/>
      <c r="O2187" s="64"/>
      <c r="P2187" s="127"/>
      <c r="W2187" s="64"/>
      <c r="X2187" s="64"/>
    </row>
    <row r="2188" spans="1:24" s="59" customFormat="1" x14ac:dyDescent="0.25">
      <c r="A2188" s="77"/>
      <c r="D2188" s="60"/>
      <c r="E2188" s="60"/>
      <c r="F2188" s="60"/>
      <c r="G2188" s="60"/>
      <c r="H2188" s="62"/>
      <c r="I2188" s="62"/>
      <c r="J2188" s="62"/>
      <c r="K2188" s="62"/>
      <c r="M2188" s="63"/>
      <c r="N2188" s="63"/>
      <c r="O2188" s="64"/>
      <c r="P2188" s="127"/>
      <c r="W2188" s="64"/>
      <c r="X2188" s="64"/>
    </row>
    <row r="2189" spans="1:24" s="59" customFormat="1" x14ac:dyDescent="0.25">
      <c r="A2189" s="77"/>
      <c r="D2189" s="60"/>
      <c r="E2189" s="60"/>
      <c r="F2189" s="60"/>
      <c r="G2189" s="60"/>
      <c r="H2189" s="62"/>
      <c r="I2189" s="62"/>
      <c r="J2189" s="62"/>
      <c r="K2189" s="62"/>
      <c r="M2189" s="63"/>
      <c r="N2189" s="63"/>
      <c r="O2189" s="64"/>
      <c r="P2189" s="127"/>
      <c r="W2189" s="64"/>
      <c r="X2189" s="64"/>
    </row>
    <row r="2190" spans="1:24" s="59" customFormat="1" x14ac:dyDescent="0.25">
      <c r="A2190" s="77"/>
      <c r="D2190" s="60"/>
      <c r="E2190" s="60"/>
      <c r="F2190" s="60"/>
      <c r="G2190" s="60"/>
      <c r="H2190" s="62"/>
      <c r="I2190" s="62"/>
      <c r="J2190" s="62"/>
      <c r="K2190" s="62"/>
      <c r="M2190" s="63"/>
      <c r="N2190" s="63"/>
      <c r="O2190" s="64"/>
      <c r="P2190" s="127"/>
      <c r="W2190" s="64"/>
      <c r="X2190" s="64"/>
    </row>
    <row r="2191" spans="1:24" s="59" customFormat="1" x14ac:dyDescent="0.25">
      <c r="A2191" s="77"/>
      <c r="D2191" s="60"/>
      <c r="E2191" s="60"/>
      <c r="F2191" s="60"/>
      <c r="G2191" s="60"/>
      <c r="H2191" s="62"/>
      <c r="I2191" s="62"/>
      <c r="J2191" s="62"/>
      <c r="K2191" s="62"/>
      <c r="M2191" s="63"/>
      <c r="N2191" s="63"/>
      <c r="O2191" s="64"/>
      <c r="P2191" s="127"/>
      <c r="W2191" s="64"/>
      <c r="X2191" s="64"/>
    </row>
    <row r="2192" spans="1:24" s="59" customFormat="1" x14ac:dyDescent="0.25">
      <c r="A2192" s="77"/>
      <c r="D2192" s="60"/>
      <c r="E2192" s="60"/>
      <c r="F2192" s="60"/>
      <c r="G2192" s="60"/>
      <c r="H2192" s="62"/>
      <c r="I2192" s="62"/>
      <c r="J2192" s="62"/>
      <c r="K2192" s="62"/>
      <c r="M2192" s="63"/>
      <c r="N2192" s="63"/>
      <c r="O2192" s="64"/>
      <c r="P2192" s="127"/>
      <c r="W2192" s="64"/>
      <c r="X2192" s="64"/>
    </row>
    <row r="2193" spans="1:24" s="59" customFormat="1" x14ac:dyDescent="0.25">
      <c r="A2193" s="77"/>
      <c r="D2193" s="60"/>
      <c r="E2193" s="60"/>
      <c r="F2193" s="60"/>
      <c r="G2193" s="60"/>
      <c r="H2193" s="62"/>
      <c r="I2193" s="62"/>
      <c r="J2193" s="62"/>
      <c r="K2193" s="62"/>
      <c r="M2193" s="63"/>
      <c r="N2193" s="63"/>
      <c r="O2193" s="64"/>
      <c r="P2193" s="127"/>
      <c r="W2193" s="64"/>
      <c r="X2193" s="64"/>
    </row>
    <row r="2194" spans="1:24" s="59" customFormat="1" x14ac:dyDescent="0.25">
      <c r="A2194" s="77"/>
      <c r="D2194" s="60"/>
      <c r="E2194" s="60"/>
      <c r="F2194" s="60"/>
      <c r="G2194" s="60"/>
      <c r="H2194" s="62"/>
      <c r="I2194" s="62"/>
      <c r="J2194" s="62"/>
      <c r="K2194" s="62"/>
      <c r="M2194" s="63"/>
      <c r="N2194" s="63"/>
      <c r="O2194" s="64"/>
      <c r="P2194" s="127"/>
      <c r="W2194" s="64"/>
      <c r="X2194" s="64"/>
    </row>
    <row r="2195" spans="1:24" s="59" customFormat="1" x14ac:dyDescent="0.25">
      <c r="A2195" s="77"/>
      <c r="D2195" s="60"/>
      <c r="E2195" s="60"/>
      <c r="F2195" s="60"/>
      <c r="G2195" s="60"/>
      <c r="H2195" s="62"/>
      <c r="I2195" s="62"/>
      <c r="J2195" s="62"/>
      <c r="K2195" s="62"/>
      <c r="M2195" s="63"/>
      <c r="N2195" s="63"/>
      <c r="O2195" s="64"/>
      <c r="P2195" s="127"/>
      <c r="W2195" s="64"/>
      <c r="X2195" s="64"/>
    </row>
    <row r="2196" spans="1:24" s="59" customFormat="1" x14ac:dyDescent="0.25">
      <c r="A2196" s="77"/>
      <c r="D2196" s="60"/>
      <c r="E2196" s="60"/>
      <c r="F2196" s="60"/>
      <c r="G2196" s="60"/>
      <c r="H2196" s="62"/>
      <c r="I2196" s="62"/>
      <c r="J2196" s="62"/>
      <c r="K2196" s="62"/>
      <c r="M2196" s="63"/>
      <c r="N2196" s="63"/>
      <c r="O2196" s="64"/>
      <c r="P2196" s="127"/>
      <c r="W2196" s="64"/>
      <c r="X2196" s="64"/>
    </row>
    <row r="2197" spans="1:24" s="59" customFormat="1" x14ac:dyDescent="0.25">
      <c r="A2197" s="77"/>
      <c r="D2197" s="60"/>
      <c r="E2197" s="60"/>
      <c r="F2197" s="60"/>
      <c r="G2197" s="60"/>
      <c r="H2197" s="62"/>
      <c r="I2197" s="62"/>
      <c r="J2197" s="62"/>
      <c r="K2197" s="62"/>
      <c r="M2197" s="63"/>
      <c r="N2197" s="63"/>
      <c r="O2197" s="64"/>
      <c r="P2197" s="127"/>
      <c r="W2197" s="64"/>
      <c r="X2197" s="64"/>
    </row>
    <row r="2198" spans="1:24" s="59" customFormat="1" x14ac:dyDescent="0.25">
      <c r="A2198" s="77"/>
      <c r="D2198" s="60"/>
      <c r="E2198" s="60"/>
      <c r="F2198" s="60"/>
      <c r="G2198" s="60"/>
      <c r="H2198" s="62"/>
      <c r="I2198" s="62"/>
      <c r="J2198" s="62"/>
      <c r="K2198" s="62"/>
      <c r="M2198" s="63"/>
      <c r="N2198" s="63"/>
      <c r="O2198" s="64"/>
      <c r="P2198" s="127"/>
      <c r="W2198" s="64"/>
      <c r="X2198" s="64"/>
    </row>
    <row r="2199" spans="1:24" s="59" customFormat="1" x14ac:dyDescent="0.25">
      <c r="A2199" s="77"/>
      <c r="D2199" s="60"/>
      <c r="E2199" s="60"/>
      <c r="F2199" s="60"/>
      <c r="G2199" s="60"/>
      <c r="H2199" s="62"/>
      <c r="I2199" s="62"/>
      <c r="J2199" s="62"/>
      <c r="K2199" s="62"/>
      <c r="M2199" s="63"/>
      <c r="N2199" s="63"/>
      <c r="O2199" s="64"/>
      <c r="P2199" s="127"/>
      <c r="W2199" s="64"/>
      <c r="X2199" s="64"/>
    </row>
    <row r="2200" spans="1:24" s="59" customFormat="1" x14ac:dyDescent="0.25">
      <c r="A2200" s="77"/>
      <c r="D2200" s="60"/>
      <c r="E2200" s="60"/>
      <c r="F2200" s="60"/>
      <c r="G2200" s="60"/>
      <c r="H2200" s="62"/>
      <c r="I2200" s="62"/>
      <c r="J2200" s="62"/>
      <c r="K2200" s="62"/>
      <c r="M2200" s="63"/>
      <c r="N2200" s="63"/>
      <c r="O2200" s="64"/>
      <c r="P2200" s="127"/>
      <c r="W2200" s="64"/>
      <c r="X2200" s="64"/>
    </row>
    <row r="2201" spans="1:24" s="59" customFormat="1" x14ac:dyDescent="0.25">
      <c r="A2201" s="77"/>
      <c r="D2201" s="60"/>
      <c r="E2201" s="60"/>
      <c r="F2201" s="60"/>
      <c r="G2201" s="60"/>
      <c r="H2201" s="62"/>
      <c r="I2201" s="62"/>
      <c r="J2201" s="62"/>
      <c r="K2201" s="62"/>
      <c r="M2201" s="63"/>
      <c r="N2201" s="63"/>
      <c r="O2201" s="64"/>
      <c r="P2201" s="127"/>
      <c r="W2201" s="64"/>
      <c r="X2201" s="64"/>
    </row>
    <row r="2202" spans="1:24" s="59" customFormat="1" x14ac:dyDescent="0.25">
      <c r="A2202" s="77"/>
      <c r="D2202" s="60"/>
      <c r="E2202" s="60"/>
      <c r="F2202" s="60"/>
      <c r="G2202" s="60"/>
      <c r="H2202" s="62"/>
      <c r="I2202" s="62"/>
      <c r="J2202" s="62"/>
      <c r="K2202" s="62"/>
      <c r="M2202" s="63"/>
      <c r="N2202" s="63"/>
      <c r="O2202" s="64"/>
      <c r="P2202" s="127"/>
      <c r="W2202" s="64"/>
      <c r="X2202" s="64"/>
    </row>
    <row r="2203" spans="1:24" s="59" customFormat="1" x14ac:dyDescent="0.25">
      <c r="A2203" s="77"/>
      <c r="D2203" s="60"/>
      <c r="E2203" s="60"/>
      <c r="F2203" s="60"/>
      <c r="G2203" s="60"/>
      <c r="H2203" s="62"/>
      <c r="I2203" s="62"/>
      <c r="J2203" s="62"/>
      <c r="K2203" s="62"/>
      <c r="M2203" s="63"/>
      <c r="N2203" s="63"/>
      <c r="O2203" s="64"/>
      <c r="P2203" s="127"/>
      <c r="W2203" s="64"/>
      <c r="X2203" s="64"/>
    </row>
    <row r="2204" spans="1:24" s="59" customFormat="1" x14ac:dyDescent="0.25">
      <c r="A2204" s="77"/>
      <c r="D2204" s="60"/>
      <c r="E2204" s="60"/>
      <c r="F2204" s="60"/>
      <c r="G2204" s="60"/>
      <c r="H2204" s="62"/>
      <c r="I2204" s="62"/>
      <c r="J2204" s="62"/>
      <c r="K2204" s="62"/>
      <c r="M2204" s="63"/>
      <c r="N2204" s="63"/>
      <c r="O2204" s="64"/>
      <c r="P2204" s="127"/>
      <c r="W2204" s="64"/>
      <c r="X2204" s="64"/>
    </row>
    <row r="2205" spans="1:24" s="59" customFormat="1" x14ac:dyDescent="0.25">
      <c r="A2205" s="77"/>
      <c r="D2205" s="60"/>
      <c r="E2205" s="60"/>
      <c r="F2205" s="60"/>
      <c r="G2205" s="60"/>
      <c r="H2205" s="62"/>
      <c r="I2205" s="62"/>
      <c r="J2205" s="62"/>
      <c r="K2205" s="62"/>
      <c r="M2205" s="63"/>
      <c r="N2205" s="63"/>
      <c r="O2205" s="64"/>
      <c r="P2205" s="127"/>
      <c r="W2205" s="64"/>
      <c r="X2205" s="64"/>
    </row>
    <row r="2206" spans="1:24" s="59" customFormat="1" x14ac:dyDescent="0.25">
      <c r="A2206" s="77"/>
      <c r="D2206" s="60"/>
      <c r="E2206" s="60"/>
      <c r="F2206" s="60"/>
      <c r="G2206" s="60"/>
      <c r="H2206" s="62"/>
      <c r="I2206" s="62"/>
      <c r="J2206" s="62"/>
      <c r="K2206" s="62"/>
      <c r="M2206" s="63"/>
      <c r="N2206" s="63"/>
      <c r="O2206" s="64"/>
      <c r="P2206" s="127"/>
      <c r="W2206" s="64"/>
      <c r="X2206" s="64"/>
    </row>
    <row r="2207" spans="1:24" s="59" customFormat="1" x14ac:dyDescent="0.25">
      <c r="A2207" s="77"/>
      <c r="D2207" s="60"/>
      <c r="E2207" s="60"/>
      <c r="F2207" s="60"/>
      <c r="G2207" s="60"/>
      <c r="H2207" s="62"/>
      <c r="I2207" s="62"/>
      <c r="J2207" s="62"/>
      <c r="K2207" s="62"/>
      <c r="M2207" s="63"/>
      <c r="N2207" s="63"/>
      <c r="O2207" s="64"/>
      <c r="P2207" s="127"/>
      <c r="W2207" s="64"/>
      <c r="X2207" s="64"/>
    </row>
    <row r="2208" spans="1:24" s="59" customFormat="1" x14ac:dyDescent="0.25">
      <c r="A2208" s="77"/>
      <c r="D2208" s="60"/>
      <c r="E2208" s="60"/>
      <c r="F2208" s="60"/>
      <c r="G2208" s="60"/>
      <c r="H2208" s="62"/>
      <c r="I2208" s="62"/>
      <c r="J2208" s="62"/>
      <c r="K2208" s="62"/>
      <c r="M2208" s="63"/>
      <c r="N2208" s="63"/>
      <c r="O2208" s="64"/>
      <c r="P2208" s="127"/>
      <c r="W2208" s="64"/>
      <c r="X2208" s="64"/>
    </row>
    <row r="2209" spans="1:24" s="59" customFormat="1" x14ac:dyDescent="0.25">
      <c r="A2209" s="77"/>
      <c r="D2209" s="60"/>
      <c r="E2209" s="60"/>
      <c r="F2209" s="60"/>
      <c r="G2209" s="60"/>
      <c r="H2209" s="62"/>
      <c r="I2209" s="62"/>
      <c r="J2209" s="62"/>
      <c r="K2209" s="62"/>
      <c r="M2209" s="63"/>
      <c r="N2209" s="63"/>
      <c r="O2209" s="64"/>
      <c r="P2209" s="127"/>
      <c r="W2209" s="64"/>
      <c r="X2209" s="64"/>
    </row>
    <row r="2210" spans="1:24" s="59" customFormat="1" x14ac:dyDescent="0.25">
      <c r="A2210" s="77"/>
      <c r="D2210" s="60"/>
      <c r="E2210" s="60"/>
      <c r="F2210" s="60"/>
      <c r="G2210" s="60"/>
      <c r="H2210" s="62"/>
      <c r="I2210" s="62"/>
      <c r="J2210" s="62"/>
      <c r="K2210" s="62"/>
      <c r="M2210" s="63"/>
      <c r="N2210" s="63"/>
      <c r="O2210" s="64"/>
      <c r="P2210" s="127"/>
      <c r="W2210" s="64"/>
      <c r="X2210" s="64"/>
    </row>
    <row r="2211" spans="1:24" s="59" customFormat="1" x14ac:dyDescent="0.25">
      <c r="A2211" s="77"/>
      <c r="D2211" s="60"/>
      <c r="E2211" s="60"/>
      <c r="F2211" s="60"/>
      <c r="G2211" s="60"/>
      <c r="H2211" s="62"/>
      <c r="I2211" s="62"/>
      <c r="J2211" s="62"/>
      <c r="K2211" s="62"/>
      <c r="M2211" s="63"/>
      <c r="N2211" s="63"/>
      <c r="O2211" s="64"/>
      <c r="P2211" s="127"/>
      <c r="W2211" s="64"/>
      <c r="X2211" s="64"/>
    </row>
    <row r="2212" spans="1:24" s="59" customFormat="1" x14ac:dyDescent="0.25">
      <c r="A2212" s="77"/>
      <c r="D2212" s="60"/>
      <c r="E2212" s="60"/>
      <c r="F2212" s="60"/>
      <c r="G2212" s="60"/>
      <c r="H2212" s="62"/>
      <c r="I2212" s="62"/>
      <c r="J2212" s="62"/>
      <c r="K2212" s="62"/>
      <c r="M2212" s="63"/>
      <c r="N2212" s="63"/>
      <c r="O2212" s="64"/>
      <c r="P2212" s="127"/>
      <c r="W2212" s="64"/>
      <c r="X2212" s="64"/>
    </row>
    <row r="2213" spans="1:24" s="59" customFormat="1" x14ac:dyDescent="0.25">
      <c r="A2213" s="77"/>
      <c r="D2213" s="60"/>
      <c r="E2213" s="60"/>
      <c r="F2213" s="60"/>
      <c r="G2213" s="60"/>
      <c r="H2213" s="62"/>
      <c r="I2213" s="62"/>
      <c r="J2213" s="62"/>
      <c r="K2213" s="62"/>
      <c r="M2213" s="63"/>
      <c r="N2213" s="63"/>
      <c r="O2213" s="64"/>
      <c r="P2213" s="127"/>
      <c r="W2213" s="64"/>
      <c r="X2213" s="64"/>
    </row>
    <row r="2214" spans="1:24" s="59" customFormat="1" x14ac:dyDescent="0.25">
      <c r="A2214" s="77"/>
      <c r="D2214" s="60"/>
      <c r="E2214" s="60"/>
      <c r="F2214" s="60"/>
      <c r="G2214" s="60"/>
      <c r="H2214" s="62"/>
      <c r="I2214" s="62"/>
      <c r="J2214" s="62"/>
      <c r="K2214" s="62"/>
      <c r="M2214" s="63"/>
      <c r="N2214" s="63"/>
      <c r="O2214" s="64"/>
      <c r="P2214" s="127"/>
      <c r="W2214" s="64"/>
      <c r="X2214" s="64"/>
    </row>
    <row r="2215" spans="1:24" s="59" customFormat="1" x14ac:dyDescent="0.25">
      <c r="A2215" s="77"/>
      <c r="D2215" s="60"/>
      <c r="E2215" s="60"/>
      <c r="F2215" s="60"/>
      <c r="G2215" s="60"/>
      <c r="H2215" s="62"/>
      <c r="I2215" s="62"/>
      <c r="J2215" s="62"/>
      <c r="K2215" s="62"/>
      <c r="M2215" s="63"/>
      <c r="N2215" s="63"/>
      <c r="O2215" s="64"/>
      <c r="P2215" s="127"/>
      <c r="W2215" s="64"/>
      <c r="X2215" s="64"/>
    </row>
    <row r="2216" spans="1:24" s="59" customFormat="1" x14ac:dyDescent="0.25">
      <c r="A2216" s="77"/>
      <c r="D2216" s="60"/>
      <c r="E2216" s="60"/>
      <c r="F2216" s="60"/>
      <c r="G2216" s="60"/>
      <c r="H2216" s="62"/>
      <c r="I2216" s="62"/>
      <c r="J2216" s="62"/>
      <c r="K2216" s="62"/>
      <c r="M2216" s="63"/>
      <c r="N2216" s="63"/>
      <c r="O2216" s="64"/>
      <c r="P2216" s="127"/>
      <c r="W2216" s="64"/>
      <c r="X2216" s="64"/>
    </row>
    <row r="2217" spans="1:24" s="59" customFormat="1" x14ac:dyDescent="0.25">
      <c r="A2217" s="77"/>
      <c r="D2217" s="60"/>
      <c r="E2217" s="60"/>
      <c r="F2217" s="60"/>
      <c r="G2217" s="60"/>
      <c r="H2217" s="62"/>
      <c r="I2217" s="62"/>
      <c r="J2217" s="62"/>
      <c r="K2217" s="62"/>
      <c r="M2217" s="63"/>
      <c r="N2217" s="63"/>
      <c r="O2217" s="64"/>
      <c r="P2217" s="127"/>
      <c r="W2217" s="64"/>
      <c r="X2217" s="64"/>
    </row>
    <row r="2218" spans="1:24" s="59" customFormat="1" x14ac:dyDescent="0.25">
      <c r="A2218" s="77"/>
      <c r="D2218" s="60"/>
      <c r="E2218" s="60"/>
      <c r="F2218" s="60"/>
      <c r="G2218" s="60"/>
      <c r="H2218" s="62"/>
      <c r="I2218" s="62"/>
      <c r="J2218" s="62"/>
      <c r="K2218" s="62"/>
      <c r="M2218" s="63"/>
      <c r="N2218" s="63"/>
      <c r="O2218" s="64"/>
      <c r="P2218" s="127"/>
      <c r="W2218" s="64"/>
      <c r="X2218" s="64"/>
    </row>
    <row r="2219" spans="1:24" s="59" customFormat="1" x14ac:dyDescent="0.25">
      <c r="A2219" s="77"/>
      <c r="D2219" s="60"/>
      <c r="E2219" s="60"/>
      <c r="F2219" s="60"/>
      <c r="G2219" s="60"/>
      <c r="H2219" s="62"/>
      <c r="I2219" s="62"/>
      <c r="J2219" s="62"/>
      <c r="K2219" s="62"/>
      <c r="M2219" s="63"/>
      <c r="N2219" s="63"/>
      <c r="O2219" s="64"/>
      <c r="P2219" s="127"/>
      <c r="W2219" s="64"/>
      <c r="X2219" s="64"/>
    </row>
    <row r="2220" spans="1:24" s="59" customFormat="1" x14ac:dyDescent="0.25">
      <c r="A2220" s="77"/>
      <c r="D2220" s="60"/>
      <c r="E2220" s="60"/>
      <c r="F2220" s="60"/>
      <c r="G2220" s="60"/>
      <c r="H2220" s="62"/>
      <c r="I2220" s="62"/>
      <c r="J2220" s="62"/>
      <c r="K2220" s="62"/>
      <c r="M2220" s="63"/>
      <c r="N2220" s="63"/>
      <c r="O2220" s="64"/>
      <c r="P2220" s="127"/>
      <c r="W2220" s="64"/>
      <c r="X2220" s="64"/>
    </row>
    <row r="2221" spans="1:24" s="59" customFormat="1" x14ac:dyDescent="0.25">
      <c r="A2221" s="77"/>
      <c r="D2221" s="60"/>
      <c r="E2221" s="60"/>
      <c r="F2221" s="60"/>
      <c r="G2221" s="60"/>
      <c r="H2221" s="62"/>
      <c r="I2221" s="62"/>
      <c r="J2221" s="62"/>
      <c r="K2221" s="62"/>
      <c r="M2221" s="63"/>
      <c r="N2221" s="63"/>
      <c r="O2221" s="64"/>
      <c r="P2221" s="127"/>
      <c r="W2221" s="64"/>
      <c r="X2221" s="64"/>
    </row>
    <row r="2222" spans="1:24" s="59" customFormat="1" x14ac:dyDescent="0.25">
      <c r="A2222" s="77"/>
      <c r="D2222" s="60"/>
      <c r="E2222" s="60"/>
      <c r="F2222" s="60"/>
      <c r="G2222" s="60"/>
      <c r="H2222" s="62"/>
      <c r="I2222" s="62"/>
      <c r="J2222" s="62"/>
      <c r="K2222" s="62"/>
      <c r="M2222" s="63"/>
      <c r="N2222" s="63"/>
      <c r="O2222" s="64"/>
      <c r="P2222" s="127"/>
      <c r="W2222" s="64"/>
      <c r="X2222" s="64"/>
    </row>
    <row r="2223" spans="1:24" s="59" customFormat="1" x14ac:dyDescent="0.25">
      <c r="A2223" s="77"/>
      <c r="D2223" s="60"/>
      <c r="E2223" s="60"/>
      <c r="F2223" s="60"/>
      <c r="G2223" s="60"/>
      <c r="H2223" s="62"/>
      <c r="I2223" s="62"/>
      <c r="J2223" s="62"/>
      <c r="K2223" s="62"/>
      <c r="M2223" s="63"/>
      <c r="N2223" s="63"/>
      <c r="O2223" s="64"/>
      <c r="P2223" s="127"/>
      <c r="W2223" s="64"/>
      <c r="X2223" s="64"/>
    </row>
    <row r="2224" spans="1:24" s="59" customFormat="1" x14ac:dyDescent="0.25">
      <c r="A2224" s="77"/>
      <c r="D2224" s="60"/>
      <c r="E2224" s="60"/>
      <c r="F2224" s="60"/>
      <c r="G2224" s="60"/>
      <c r="H2224" s="62"/>
      <c r="I2224" s="62"/>
      <c r="J2224" s="62"/>
      <c r="K2224" s="62"/>
      <c r="M2224" s="63"/>
      <c r="N2224" s="63"/>
      <c r="O2224" s="64"/>
      <c r="P2224" s="127"/>
      <c r="W2224" s="64"/>
      <c r="X2224" s="64"/>
    </row>
    <row r="2225" spans="1:24" s="59" customFormat="1" x14ac:dyDescent="0.25">
      <c r="A2225" s="77"/>
      <c r="D2225" s="60"/>
      <c r="E2225" s="60"/>
      <c r="F2225" s="60"/>
      <c r="G2225" s="60"/>
      <c r="H2225" s="62"/>
      <c r="I2225" s="62"/>
      <c r="J2225" s="62"/>
      <c r="K2225" s="62"/>
      <c r="M2225" s="63"/>
      <c r="N2225" s="63"/>
      <c r="O2225" s="64"/>
      <c r="P2225" s="127"/>
      <c r="W2225" s="64"/>
      <c r="X2225" s="64"/>
    </row>
    <row r="2226" spans="1:24" s="59" customFormat="1" x14ac:dyDescent="0.25">
      <c r="A2226" s="77"/>
      <c r="D2226" s="60"/>
      <c r="E2226" s="60"/>
      <c r="F2226" s="60"/>
      <c r="G2226" s="60"/>
      <c r="H2226" s="62"/>
      <c r="I2226" s="62"/>
      <c r="J2226" s="62"/>
      <c r="K2226" s="62"/>
      <c r="M2226" s="63"/>
      <c r="N2226" s="63"/>
      <c r="O2226" s="64"/>
      <c r="P2226" s="127"/>
      <c r="W2226" s="64"/>
      <c r="X2226" s="64"/>
    </row>
    <row r="2227" spans="1:24" s="59" customFormat="1" x14ac:dyDescent="0.25">
      <c r="A2227" s="77"/>
      <c r="D2227" s="60"/>
      <c r="E2227" s="60"/>
      <c r="F2227" s="60"/>
      <c r="G2227" s="60"/>
      <c r="H2227" s="62"/>
      <c r="I2227" s="62"/>
      <c r="J2227" s="62"/>
      <c r="K2227" s="62"/>
      <c r="M2227" s="63"/>
      <c r="N2227" s="63"/>
      <c r="O2227" s="64"/>
      <c r="P2227" s="127"/>
      <c r="W2227" s="64"/>
      <c r="X2227" s="64"/>
    </row>
    <row r="2228" spans="1:24" s="59" customFormat="1" x14ac:dyDescent="0.25">
      <c r="A2228" s="77"/>
      <c r="D2228" s="60"/>
      <c r="E2228" s="60"/>
      <c r="F2228" s="60"/>
      <c r="G2228" s="60"/>
      <c r="H2228" s="62"/>
      <c r="I2228" s="62"/>
      <c r="J2228" s="62"/>
      <c r="K2228" s="62"/>
      <c r="M2228" s="63"/>
      <c r="N2228" s="63"/>
      <c r="O2228" s="64"/>
      <c r="P2228" s="127"/>
      <c r="W2228" s="64"/>
      <c r="X2228" s="64"/>
    </row>
    <row r="2229" spans="1:24" s="59" customFormat="1" x14ac:dyDescent="0.25">
      <c r="A2229" s="77"/>
      <c r="D2229" s="60"/>
      <c r="E2229" s="60"/>
      <c r="F2229" s="60"/>
      <c r="G2229" s="60"/>
      <c r="H2229" s="62"/>
      <c r="I2229" s="62"/>
      <c r="J2229" s="62"/>
      <c r="K2229" s="62"/>
      <c r="M2229" s="63"/>
      <c r="N2229" s="63"/>
      <c r="O2229" s="64"/>
      <c r="P2229" s="127"/>
      <c r="W2229" s="64"/>
      <c r="X2229" s="64"/>
    </row>
    <row r="2230" spans="1:24" s="59" customFormat="1" x14ac:dyDescent="0.25">
      <c r="A2230" s="77"/>
      <c r="D2230" s="60"/>
      <c r="E2230" s="60"/>
      <c r="F2230" s="60"/>
      <c r="G2230" s="60"/>
      <c r="H2230" s="62"/>
      <c r="I2230" s="62"/>
      <c r="J2230" s="62"/>
      <c r="K2230" s="62"/>
      <c r="M2230" s="63"/>
      <c r="N2230" s="63"/>
      <c r="O2230" s="64"/>
      <c r="P2230" s="127"/>
      <c r="W2230" s="64"/>
      <c r="X2230" s="64"/>
    </row>
    <row r="2231" spans="1:24" s="59" customFormat="1" x14ac:dyDescent="0.25">
      <c r="A2231" s="77"/>
      <c r="D2231" s="60"/>
      <c r="E2231" s="60"/>
      <c r="F2231" s="60"/>
      <c r="G2231" s="60"/>
      <c r="H2231" s="62"/>
      <c r="I2231" s="62"/>
      <c r="J2231" s="62"/>
      <c r="K2231" s="62"/>
      <c r="M2231" s="63"/>
      <c r="N2231" s="63"/>
      <c r="O2231" s="64"/>
      <c r="P2231" s="127"/>
      <c r="W2231" s="64"/>
      <c r="X2231" s="64"/>
    </row>
    <row r="2232" spans="1:24" s="59" customFormat="1" x14ac:dyDescent="0.25">
      <c r="A2232" s="77"/>
      <c r="D2232" s="60"/>
      <c r="E2232" s="60"/>
      <c r="F2232" s="60"/>
      <c r="G2232" s="60"/>
      <c r="H2232" s="62"/>
      <c r="I2232" s="62"/>
      <c r="J2232" s="62"/>
      <c r="K2232" s="62"/>
      <c r="M2232" s="63"/>
      <c r="N2232" s="63"/>
      <c r="O2232" s="64"/>
      <c r="P2232" s="127"/>
      <c r="W2232" s="64"/>
      <c r="X2232" s="64"/>
    </row>
    <row r="2233" spans="1:24" s="59" customFormat="1" x14ac:dyDescent="0.25">
      <c r="A2233" s="77"/>
      <c r="D2233" s="60"/>
      <c r="E2233" s="60"/>
      <c r="F2233" s="60"/>
      <c r="G2233" s="60"/>
      <c r="H2233" s="62"/>
      <c r="I2233" s="62"/>
      <c r="J2233" s="62"/>
      <c r="K2233" s="62"/>
      <c r="M2233" s="63"/>
      <c r="N2233" s="63"/>
      <c r="O2233" s="64"/>
      <c r="P2233" s="127"/>
      <c r="W2233" s="64"/>
      <c r="X2233" s="64"/>
    </row>
    <row r="2234" spans="1:24" s="59" customFormat="1" x14ac:dyDescent="0.25">
      <c r="A2234" s="77"/>
      <c r="D2234" s="60"/>
      <c r="E2234" s="60"/>
      <c r="F2234" s="60"/>
      <c r="G2234" s="60"/>
      <c r="H2234" s="62"/>
      <c r="I2234" s="62"/>
      <c r="J2234" s="62"/>
      <c r="K2234" s="62"/>
      <c r="M2234" s="63"/>
      <c r="N2234" s="63"/>
      <c r="O2234" s="64"/>
      <c r="P2234" s="127"/>
      <c r="W2234" s="64"/>
      <c r="X2234" s="64"/>
    </row>
    <row r="2235" spans="1:24" s="59" customFormat="1" x14ac:dyDescent="0.25">
      <c r="A2235" s="77"/>
      <c r="D2235" s="60"/>
      <c r="E2235" s="60"/>
      <c r="F2235" s="60"/>
      <c r="G2235" s="60"/>
      <c r="H2235" s="62"/>
      <c r="I2235" s="62"/>
      <c r="J2235" s="62"/>
      <c r="K2235" s="62"/>
      <c r="M2235" s="63"/>
      <c r="N2235" s="63"/>
      <c r="O2235" s="64"/>
      <c r="P2235" s="127"/>
      <c r="W2235" s="64"/>
      <c r="X2235" s="64"/>
    </row>
    <row r="2236" spans="1:24" s="59" customFormat="1" x14ac:dyDescent="0.25">
      <c r="A2236" s="77"/>
      <c r="D2236" s="60"/>
      <c r="E2236" s="60"/>
      <c r="F2236" s="60"/>
      <c r="G2236" s="60"/>
      <c r="H2236" s="62"/>
      <c r="I2236" s="62"/>
      <c r="J2236" s="62"/>
      <c r="K2236" s="62"/>
      <c r="M2236" s="63"/>
      <c r="N2236" s="63"/>
      <c r="O2236" s="64"/>
      <c r="P2236" s="127"/>
      <c r="W2236" s="64"/>
      <c r="X2236" s="64"/>
    </row>
    <row r="2237" spans="1:24" s="59" customFormat="1" x14ac:dyDescent="0.25">
      <c r="A2237" s="77"/>
      <c r="D2237" s="60"/>
      <c r="E2237" s="60"/>
      <c r="F2237" s="60"/>
      <c r="G2237" s="60"/>
      <c r="H2237" s="62"/>
      <c r="I2237" s="62"/>
      <c r="J2237" s="62"/>
      <c r="K2237" s="62"/>
      <c r="M2237" s="63"/>
      <c r="N2237" s="63"/>
      <c r="O2237" s="64"/>
      <c r="P2237" s="127"/>
      <c r="W2237" s="64"/>
      <c r="X2237" s="64"/>
    </row>
    <row r="2238" spans="1:24" s="59" customFormat="1" x14ac:dyDescent="0.25">
      <c r="A2238" s="77"/>
      <c r="D2238" s="60"/>
      <c r="E2238" s="60"/>
      <c r="F2238" s="60"/>
      <c r="G2238" s="60"/>
      <c r="H2238" s="62"/>
      <c r="I2238" s="62"/>
      <c r="J2238" s="62"/>
      <c r="K2238" s="62"/>
      <c r="M2238" s="63"/>
      <c r="N2238" s="63"/>
      <c r="O2238" s="64"/>
      <c r="P2238" s="127"/>
      <c r="W2238" s="64"/>
      <c r="X2238" s="64"/>
    </row>
    <row r="2239" spans="1:24" s="59" customFormat="1" x14ac:dyDescent="0.25">
      <c r="A2239" s="77"/>
      <c r="D2239" s="60"/>
      <c r="E2239" s="60"/>
      <c r="F2239" s="60"/>
      <c r="G2239" s="60"/>
      <c r="H2239" s="62"/>
      <c r="I2239" s="62"/>
      <c r="J2239" s="62"/>
      <c r="K2239" s="62"/>
      <c r="M2239" s="63"/>
      <c r="N2239" s="63"/>
      <c r="O2239" s="64"/>
      <c r="P2239" s="127"/>
      <c r="W2239" s="64"/>
      <c r="X2239" s="64"/>
    </row>
    <row r="2240" spans="1:24" s="59" customFormat="1" x14ac:dyDescent="0.25">
      <c r="A2240" s="77"/>
      <c r="D2240" s="60"/>
      <c r="E2240" s="60"/>
      <c r="F2240" s="60"/>
      <c r="G2240" s="60"/>
      <c r="H2240" s="62"/>
      <c r="I2240" s="62"/>
      <c r="J2240" s="62"/>
      <c r="K2240" s="62"/>
      <c r="M2240" s="63"/>
      <c r="N2240" s="63"/>
      <c r="O2240" s="64"/>
      <c r="P2240" s="127"/>
      <c r="W2240" s="64"/>
      <c r="X2240" s="64"/>
    </row>
    <row r="2241" spans="1:24" s="59" customFormat="1" x14ac:dyDescent="0.25">
      <c r="A2241" s="77"/>
      <c r="D2241" s="60"/>
      <c r="E2241" s="60"/>
      <c r="F2241" s="60"/>
      <c r="G2241" s="60"/>
      <c r="H2241" s="62"/>
      <c r="I2241" s="62"/>
      <c r="J2241" s="62"/>
      <c r="K2241" s="62"/>
      <c r="M2241" s="63"/>
      <c r="N2241" s="63"/>
      <c r="O2241" s="64"/>
      <c r="P2241" s="127"/>
      <c r="W2241" s="64"/>
      <c r="X2241" s="64"/>
    </row>
    <row r="2242" spans="1:24" s="59" customFormat="1" x14ac:dyDescent="0.25">
      <c r="A2242" s="77"/>
      <c r="D2242" s="60"/>
      <c r="E2242" s="60"/>
      <c r="F2242" s="60"/>
      <c r="G2242" s="60"/>
      <c r="H2242" s="62"/>
      <c r="I2242" s="62"/>
      <c r="J2242" s="62"/>
      <c r="K2242" s="62"/>
      <c r="M2242" s="63"/>
      <c r="N2242" s="63"/>
      <c r="O2242" s="64"/>
      <c r="P2242" s="127"/>
      <c r="W2242" s="64"/>
      <c r="X2242" s="64"/>
    </row>
    <row r="2243" spans="1:24" s="59" customFormat="1" x14ac:dyDescent="0.25">
      <c r="A2243" s="77"/>
      <c r="D2243" s="60"/>
      <c r="E2243" s="60"/>
      <c r="F2243" s="60"/>
      <c r="G2243" s="60"/>
      <c r="H2243" s="62"/>
      <c r="I2243" s="62"/>
      <c r="J2243" s="62"/>
      <c r="K2243" s="62"/>
      <c r="M2243" s="63"/>
      <c r="N2243" s="63"/>
      <c r="O2243" s="64"/>
      <c r="P2243" s="127"/>
      <c r="W2243" s="64"/>
      <c r="X2243" s="64"/>
    </row>
    <row r="2244" spans="1:24" s="59" customFormat="1" x14ac:dyDescent="0.25">
      <c r="A2244" s="77"/>
      <c r="D2244" s="60"/>
      <c r="E2244" s="60"/>
      <c r="F2244" s="60"/>
      <c r="G2244" s="60"/>
      <c r="H2244" s="62"/>
      <c r="I2244" s="62"/>
      <c r="J2244" s="62"/>
      <c r="K2244" s="62"/>
      <c r="M2244" s="63"/>
      <c r="N2244" s="63"/>
      <c r="O2244" s="64"/>
      <c r="P2244" s="127"/>
      <c r="W2244" s="64"/>
      <c r="X2244" s="64"/>
    </row>
    <row r="2245" spans="1:24" s="59" customFormat="1" x14ac:dyDescent="0.25">
      <c r="A2245" s="77"/>
      <c r="D2245" s="60"/>
      <c r="E2245" s="60"/>
      <c r="F2245" s="60"/>
      <c r="G2245" s="60"/>
      <c r="H2245" s="62"/>
      <c r="I2245" s="62"/>
      <c r="J2245" s="62"/>
      <c r="K2245" s="62"/>
      <c r="M2245" s="63"/>
      <c r="N2245" s="63"/>
      <c r="O2245" s="64"/>
      <c r="P2245" s="127"/>
      <c r="W2245" s="64"/>
      <c r="X2245" s="64"/>
    </row>
    <row r="2246" spans="1:24" s="59" customFormat="1" x14ac:dyDescent="0.25">
      <c r="A2246" s="77"/>
      <c r="D2246" s="60"/>
      <c r="E2246" s="60"/>
      <c r="F2246" s="60"/>
      <c r="G2246" s="60"/>
      <c r="H2246" s="62"/>
      <c r="I2246" s="62"/>
      <c r="J2246" s="62"/>
      <c r="K2246" s="62"/>
      <c r="M2246" s="63"/>
      <c r="N2246" s="63"/>
      <c r="O2246" s="64"/>
      <c r="P2246" s="127"/>
      <c r="W2246" s="64"/>
      <c r="X2246" s="64"/>
    </row>
    <row r="2247" spans="1:24" s="59" customFormat="1" x14ac:dyDescent="0.25">
      <c r="A2247" s="77"/>
      <c r="D2247" s="60"/>
      <c r="E2247" s="60"/>
      <c r="F2247" s="60"/>
      <c r="G2247" s="60"/>
      <c r="H2247" s="62"/>
      <c r="I2247" s="62"/>
      <c r="J2247" s="62"/>
      <c r="K2247" s="62"/>
      <c r="M2247" s="63"/>
      <c r="N2247" s="63"/>
      <c r="O2247" s="64"/>
      <c r="P2247" s="127"/>
      <c r="W2247" s="64"/>
      <c r="X2247" s="64"/>
    </row>
    <row r="2248" spans="1:24" s="59" customFormat="1" x14ac:dyDescent="0.25">
      <c r="A2248" s="77"/>
      <c r="D2248" s="60"/>
      <c r="E2248" s="60"/>
      <c r="F2248" s="60"/>
      <c r="G2248" s="60"/>
      <c r="H2248" s="62"/>
      <c r="I2248" s="62"/>
      <c r="J2248" s="62"/>
      <c r="K2248" s="62"/>
      <c r="M2248" s="63"/>
      <c r="N2248" s="63"/>
      <c r="O2248" s="64"/>
      <c r="P2248" s="127"/>
      <c r="W2248" s="64"/>
      <c r="X2248" s="64"/>
    </row>
    <row r="2249" spans="1:24" s="59" customFormat="1" x14ac:dyDescent="0.25">
      <c r="A2249" s="77"/>
      <c r="D2249" s="60"/>
      <c r="E2249" s="60"/>
      <c r="F2249" s="60"/>
      <c r="G2249" s="60"/>
      <c r="H2249" s="62"/>
      <c r="I2249" s="62"/>
      <c r="J2249" s="62"/>
      <c r="K2249" s="62"/>
      <c r="M2249" s="63"/>
      <c r="N2249" s="63"/>
      <c r="O2249" s="64"/>
      <c r="P2249" s="127"/>
      <c r="W2249" s="64"/>
      <c r="X2249" s="64"/>
    </row>
    <row r="2250" spans="1:24" s="59" customFormat="1" x14ac:dyDescent="0.25">
      <c r="A2250" s="77"/>
      <c r="D2250" s="60"/>
      <c r="E2250" s="60"/>
      <c r="F2250" s="60"/>
      <c r="G2250" s="60"/>
      <c r="H2250" s="62"/>
      <c r="I2250" s="62"/>
      <c r="J2250" s="62"/>
      <c r="K2250" s="62"/>
      <c r="M2250" s="63"/>
      <c r="N2250" s="63"/>
      <c r="O2250" s="64"/>
      <c r="P2250" s="127"/>
      <c r="W2250" s="64"/>
      <c r="X2250" s="64"/>
    </row>
    <row r="2251" spans="1:24" s="59" customFormat="1" x14ac:dyDescent="0.25">
      <c r="A2251" s="77"/>
      <c r="D2251" s="60"/>
      <c r="E2251" s="60"/>
      <c r="F2251" s="60"/>
      <c r="G2251" s="60"/>
      <c r="H2251" s="62"/>
      <c r="I2251" s="62"/>
      <c r="J2251" s="62"/>
      <c r="K2251" s="62"/>
      <c r="M2251" s="63"/>
      <c r="N2251" s="63"/>
      <c r="O2251" s="64"/>
      <c r="P2251" s="127"/>
      <c r="W2251" s="64"/>
      <c r="X2251" s="64"/>
    </row>
    <row r="2252" spans="1:24" s="59" customFormat="1" x14ac:dyDescent="0.25">
      <c r="A2252" s="77"/>
      <c r="D2252" s="60"/>
      <c r="E2252" s="60"/>
      <c r="F2252" s="60"/>
      <c r="G2252" s="60"/>
      <c r="H2252" s="62"/>
      <c r="I2252" s="62"/>
      <c r="J2252" s="62"/>
      <c r="K2252" s="62"/>
      <c r="M2252" s="63"/>
      <c r="N2252" s="63"/>
      <c r="O2252" s="64"/>
      <c r="P2252" s="127"/>
      <c r="W2252" s="64"/>
      <c r="X2252" s="64"/>
    </row>
    <row r="2253" spans="1:24" s="59" customFormat="1" x14ac:dyDescent="0.25">
      <c r="A2253" s="77"/>
      <c r="D2253" s="60"/>
      <c r="E2253" s="60"/>
      <c r="F2253" s="60"/>
      <c r="G2253" s="60"/>
      <c r="H2253" s="62"/>
      <c r="I2253" s="62"/>
      <c r="J2253" s="62"/>
      <c r="K2253" s="62"/>
      <c r="M2253" s="63"/>
      <c r="N2253" s="63"/>
      <c r="O2253" s="64"/>
      <c r="P2253" s="127"/>
      <c r="W2253" s="64"/>
      <c r="X2253" s="64"/>
    </row>
    <row r="2254" spans="1:24" s="59" customFormat="1" x14ac:dyDescent="0.25">
      <c r="A2254" s="77"/>
      <c r="D2254" s="60"/>
      <c r="E2254" s="60"/>
      <c r="F2254" s="60"/>
      <c r="G2254" s="60"/>
      <c r="H2254" s="62"/>
      <c r="I2254" s="62"/>
      <c r="J2254" s="62"/>
      <c r="K2254" s="62"/>
      <c r="M2254" s="63"/>
      <c r="N2254" s="63"/>
      <c r="O2254" s="64"/>
      <c r="P2254" s="127"/>
      <c r="W2254" s="64"/>
      <c r="X2254" s="64"/>
    </row>
    <row r="2255" spans="1:24" s="59" customFormat="1" x14ac:dyDescent="0.25">
      <c r="A2255" s="77"/>
      <c r="D2255" s="60"/>
      <c r="E2255" s="60"/>
      <c r="F2255" s="60"/>
      <c r="G2255" s="60"/>
      <c r="H2255" s="62"/>
      <c r="I2255" s="62"/>
      <c r="J2255" s="62"/>
      <c r="K2255" s="62"/>
      <c r="M2255" s="63"/>
      <c r="N2255" s="63"/>
      <c r="O2255" s="64"/>
      <c r="P2255" s="127"/>
      <c r="W2255" s="64"/>
      <c r="X2255" s="64"/>
    </row>
    <row r="2256" spans="1:24" s="59" customFormat="1" x14ac:dyDescent="0.25">
      <c r="A2256" s="77"/>
      <c r="D2256" s="60"/>
      <c r="E2256" s="60"/>
      <c r="F2256" s="60"/>
      <c r="G2256" s="60"/>
      <c r="H2256" s="62"/>
      <c r="I2256" s="62"/>
      <c r="J2256" s="62"/>
      <c r="K2256" s="62"/>
      <c r="M2256" s="63"/>
      <c r="N2256" s="63"/>
      <c r="O2256" s="64"/>
      <c r="P2256" s="127"/>
      <c r="W2256" s="64"/>
      <c r="X2256" s="64"/>
    </row>
    <row r="2257" spans="1:24" s="59" customFormat="1" x14ac:dyDescent="0.25">
      <c r="A2257" s="77"/>
      <c r="D2257" s="60"/>
      <c r="E2257" s="60"/>
      <c r="F2257" s="60"/>
      <c r="G2257" s="60"/>
      <c r="H2257" s="62"/>
      <c r="I2257" s="62"/>
      <c r="J2257" s="62"/>
      <c r="K2257" s="62"/>
      <c r="M2257" s="63"/>
      <c r="N2257" s="63"/>
      <c r="O2257" s="64"/>
      <c r="P2257" s="127"/>
      <c r="W2257" s="64"/>
      <c r="X2257" s="64"/>
    </row>
    <row r="2258" spans="1:24" s="59" customFormat="1" x14ac:dyDescent="0.25">
      <c r="A2258" s="77"/>
      <c r="D2258" s="60"/>
      <c r="E2258" s="60"/>
      <c r="F2258" s="60"/>
      <c r="G2258" s="60"/>
      <c r="H2258" s="62"/>
      <c r="I2258" s="62"/>
      <c r="J2258" s="62"/>
      <c r="K2258" s="62"/>
      <c r="M2258" s="63"/>
      <c r="N2258" s="63"/>
      <c r="O2258" s="64"/>
      <c r="P2258" s="127"/>
      <c r="W2258" s="64"/>
      <c r="X2258" s="64"/>
    </row>
    <row r="2259" spans="1:24" s="59" customFormat="1" x14ac:dyDescent="0.25">
      <c r="A2259" s="77"/>
      <c r="D2259" s="60"/>
      <c r="E2259" s="60"/>
      <c r="F2259" s="60"/>
      <c r="G2259" s="60"/>
      <c r="H2259" s="62"/>
      <c r="I2259" s="62"/>
      <c r="J2259" s="62"/>
      <c r="K2259" s="62"/>
      <c r="M2259" s="63"/>
      <c r="N2259" s="63"/>
      <c r="O2259" s="64"/>
      <c r="P2259" s="127"/>
      <c r="W2259" s="64"/>
      <c r="X2259" s="64"/>
    </row>
    <row r="2260" spans="1:24" s="59" customFormat="1" x14ac:dyDescent="0.25">
      <c r="A2260" s="77"/>
      <c r="D2260" s="60"/>
      <c r="E2260" s="60"/>
      <c r="F2260" s="60"/>
      <c r="G2260" s="60"/>
      <c r="H2260" s="62"/>
      <c r="I2260" s="62"/>
      <c r="J2260" s="62"/>
      <c r="K2260" s="62"/>
      <c r="M2260" s="63"/>
      <c r="N2260" s="63"/>
      <c r="O2260" s="64"/>
      <c r="P2260" s="127"/>
      <c r="W2260" s="64"/>
      <c r="X2260" s="64"/>
    </row>
    <row r="2261" spans="1:24" s="59" customFormat="1" x14ac:dyDescent="0.25">
      <c r="A2261" s="77"/>
      <c r="D2261" s="60"/>
      <c r="E2261" s="60"/>
      <c r="F2261" s="60"/>
      <c r="G2261" s="60"/>
      <c r="H2261" s="62"/>
      <c r="I2261" s="62"/>
      <c r="J2261" s="62"/>
      <c r="K2261" s="62"/>
      <c r="M2261" s="63"/>
      <c r="N2261" s="63"/>
      <c r="O2261" s="64"/>
      <c r="P2261" s="127"/>
      <c r="W2261" s="64"/>
      <c r="X2261" s="64"/>
    </row>
    <row r="2262" spans="1:24" s="59" customFormat="1" x14ac:dyDescent="0.25">
      <c r="A2262" s="77"/>
      <c r="D2262" s="60"/>
      <c r="E2262" s="60"/>
      <c r="F2262" s="60"/>
      <c r="G2262" s="60"/>
      <c r="H2262" s="62"/>
      <c r="I2262" s="62"/>
      <c r="J2262" s="62"/>
      <c r="K2262" s="62"/>
      <c r="M2262" s="63"/>
      <c r="N2262" s="63"/>
      <c r="O2262" s="64"/>
      <c r="P2262" s="127"/>
      <c r="W2262" s="64"/>
      <c r="X2262" s="64"/>
    </row>
    <row r="2263" spans="1:24" s="59" customFormat="1" x14ac:dyDescent="0.25">
      <c r="A2263" s="77"/>
      <c r="D2263" s="60"/>
      <c r="E2263" s="60"/>
      <c r="F2263" s="60"/>
      <c r="G2263" s="60"/>
      <c r="H2263" s="62"/>
      <c r="I2263" s="62"/>
      <c r="J2263" s="62"/>
      <c r="K2263" s="62"/>
      <c r="M2263" s="63"/>
      <c r="N2263" s="63"/>
      <c r="O2263" s="64"/>
      <c r="P2263" s="127"/>
      <c r="W2263" s="64"/>
      <c r="X2263" s="64"/>
    </row>
    <row r="2264" spans="1:24" s="59" customFormat="1" x14ac:dyDescent="0.25">
      <c r="A2264" s="77"/>
      <c r="D2264" s="60"/>
      <c r="E2264" s="60"/>
      <c r="F2264" s="60"/>
      <c r="G2264" s="60"/>
      <c r="H2264" s="62"/>
      <c r="I2264" s="62"/>
      <c r="J2264" s="62"/>
      <c r="K2264" s="62"/>
      <c r="M2264" s="63"/>
      <c r="N2264" s="63"/>
      <c r="O2264" s="64"/>
      <c r="P2264" s="127"/>
      <c r="W2264" s="64"/>
      <c r="X2264" s="64"/>
    </row>
    <row r="2265" spans="1:24" s="59" customFormat="1" x14ac:dyDescent="0.25">
      <c r="A2265" s="77"/>
      <c r="D2265" s="60"/>
      <c r="E2265" s="60"/>
      <c r="F2265" s="60"/>
      <c r="G2265" s="60"/>
      <c r="H2265" s="62"/>
      <c r="I2265" s="62"/>
      <c r="J2265" s="62"/>
      <c r="K2265" s="62"/>
      <c r="M2265" s="63"/>
      <c r="N2265" s="63"/>
      <c r="O2265" s="64"/>
      <c r="P2265" s="127"/>
      <c r="W2265" s="64"/>
      <c r="X2265" s="64"/>
    </row>
    <row r="2266" spans="1:24" s="59" customFormat="1" x14ac:dyDescent="0.25">
      <c r="A2266" s="77"/>
      <c r="D2266" s="60"/>
      <c r="E2266" s="60"/>
      <c r="F2266" s="60"/>
      <c r="G2266" s="60"/>
      <c r="H2266" s="62"/>
      <c r="I2266" s="62"/>
      <c r="J2266" s="62"/>
      <c r="K2266" s="62"/>
      <c r="M2266" s="63"/>
      <c r="N2266" s="63"/>
      <c r="O2266" s="64"/>
      <c r="P2266" s="127"/>
      <c r="W2266" s="64"/>
      <c r="X2266" s="64"/>
    </row>
    <row r="2267" spans="1:24" s="59" customFormat="1" x14ac:dyDescent="0.25">
      <c r="A2267" s="77"/>
      <c r="D2267" s="60"/>
      <c r="E2267" s="60"/>
      <c r="F2267" s="60"/>
      <c r="G2267" s="60"/>
      <c r="H2267" s="62"/>
      <c r="I2267" s="62"/>
      <c r="J2267" s="62"/>
      <c r="K2267" s="62"/>
      <c r="M2267" s="63"/>
      <c r="N2267" s="63"/>
      <c r="O2267" s="64"/>
      <c r="P2267" s="127"/>
      <c r="W2267" s="64"/>
      <c r="X2267" s="64"/>
    </row>
    <row r="2268" spans="1:24" s="59" customFormat="1" x14ac:dyDescent="0.25">
      <c r="A2268" s="77"/>
      <c r="D2268" s="60"/>
      <c r="E2268" s="60"/>
      <c r="F2268" s="60"/>
      <c r="G2268" s="60"/>
      <c r="H2268" s="62"/>
      <c r="I2268" s="62"/>
      <c r="J2268" s="62"/>
      <c r="K2268" s="62"/>
      <c r="M2268" s="63"/>
      <c r="N2268" s="63"/>
      <c r="O2268" s="64"/>
      <c r="P2268" s="127"/>
      <c r="W2268" s="64"/>
      <c r="X2268" s="64"/>
    </row>
    <row r="2269" spans="1:24" s="59" customFormat="1" x14ac:dyDescent="0.25">
      <c r="A2269" s="77"/>
      <c r="D2269" s="60"/>
      <c r="E2269" s="60"/>
      <c r="F2269" s="60"/>
      <c r="G2269" s="60"/>
      <c r="H2269" s="62"/>
      <c r="I2269" s="62"/>
      <c r="J2269" s="62"/>
      <c r="K2269" s="62"/>
      <c r="M2269" s="63"/>
      <c r="N2269" s="63"/>
      <c r="O2269" s="64"/>
      <c r="P2269" s="127"/>
      <c r="W2269" s="64"/>
      <c r="X2269" s="64"/>
    </row>
    <row r="2270" spans="1:24" s="59" customFormat="1" x14ac:dyDescent="0.25">
      <c r="A2270" s="77"/>
      <c r="D2270" s="60"/>
      <c r="E2270" s="60"/>
      <c r="F2270" s="60"/>
      <c r="G2270" s="60"/>
      <c r="H2270" s="62"/>
      <c r="I2270" s="62"/>
      <c r="J2270" s="62"/>
      <c r="K2270" s="62"/>
      <c r="M2270" s="63"/>
      <c r="N2270" s="63"/>
      <c r="O2270" s="64"/>
      <c r="P2270" s="127"/>
      <c r="W2270" s="64"/>
      <c r="X2270" s="64"/>
    </row>
    <row r="2271" spans="1:24" s="59" customFormat="1" x14ac:dyDescent="0.25">
      <c r="A2271" s="77"/>
      <c r="D2271" s="60"/>
      <c r="E2271" s="60"/>
      <c r="F2271" s="60"/>
      <c r="G2271" s="60"/>
      <c r="H2271" s="62"/>
      <c r="I2271" s="62"/>
      <c r="J2271" s="62"/>
      <c r="K2271" s="62"/>
      <c r="M2271" s="63"/>
      <c r="N2271" s="63"/>
      <c r="O2271" s="64"/>
      <c r="P2271" s="127"/>
      <c r="W2271" s="64"/>
      <c r="X2271" s="64"/>
    </row>
    <row r="2272" spans="1:24" s="59" customFormat="1" x14ac:dyDescent="0.25">
      <c r="A2272" s="77"/>
      <c r="D2272" s="60"/>
      <c r="E2272" s="60"/>
      <c r="F2272" s="60"/>
      <c r="G2272" s="60"/>
      <c r="H2272" s="62"/>
      <c r="I2272" s="62"/>
      <c r="J2272" s="62"/>
      <c r="K2272" s="62"/>
      <c r="M2272" s="63"/>
      <c r="N2272" s="63"/>
      <c r="O2272" s="64"/>
      <c r="P2272" s="127"/>
      <c r="W2272" s="64"/>
      <c r="X2272" s="64"/>
    </row>
    <row r="2273" spans="1:24" s="59" customFormat="1" x14ac:dyDescent="0.25">
      <c r="A2273" s="77"/>
      <c r="D2273" s="60"/>
      <c r="E2273" s="60"/>
      <c r="F2273" s="60"/>
      <c r="G2273" s="60"/>
      <c r="H2273" s="62"/>
      <c r="I2273" s="62"/>
      <c r="J2273" s="62"/>
      <c r="K2273" s="62"/>
      <c r="M2273" s="63"/>
      <c r="N2273" s="63"/>
      <c r="O2273" s="64"/>
      <c r="P2273" s="127"/>
      <c r="W2273" s="64"/>
      <c r="X2273" s="64"/>
    </row>
    <row r="2274" spans="1:24" s="59" customFormat="1" x14ac:dyDescent="0.25">
      <c r="A2274" s="77"/>
      <c r="D2274" s="60"/>
      <c r="E2274" s="60"/>
      <c r="F2274" s="60"/>
      <c r="G2274" s="60"/>
      <c r="H2274" s="62"/>
      <c r="I2274" s="62"/>
      <c r="J2274" s="62"/>
      <c r="K2274" s="62"/>
      <c r="M2274" s="63"/>
      <c r="N2274" s="63"/>
      <c r="O2274" s="64"/>
      <c r="P2274" s="127"/>
      <c r="W2274" s="64"/>
      <c r="X2274" s="64"/>
    </row>
    <row r="2275" spans="1:24" s="59" customFormat="1" x14ac:dyDescent="0.25">
      <c r="A2275" s="77"/>
      <c r="D2275" s="60"/>
      <c r="E2275" s="60"/>
      <c r="F2275" s="60"/>
      <c r="G2275" s="60"/>
      <c r="H2275" s="62"/>
      <c r="I2275" s="62"/>
      <c r="J2275" s="62"/>
      <c r="K2275" s="62"/>
      <c r="M2275" s="63"/>
      <c r="N2275" s="63"/>
      <c r="O2275" s="64"/>
      <c r="P2275" s="127"/>
      <c r="W2275" s="64"/>
      <c r="X2275" s="64"/>
    </row>
    <row r="2276" spans="1:24" s="59" customFormat="1" x14ac:dyDescent="0.25">
      <c r="A2276" s="77"/>
      <c r="D2276" s="60"/>
      <c r="E2276" s="60"/>
      <c r="F2276" s="60"/>
      <c r="G2276" s="60"/>
      <c r="H2276" s="62"/>
      <c r="I2276" s="62"/>
      <c r="J2276" s="62"/>
      <c r="K2276" s="62"/>
      <c r="M2276" s="63"/>
      <c r="N2276" s="63"/>
      <c r="O2276" s="64"/>
      <c r="P2276" s="127"/>
      <c r="W2276" s="64"/>
      <c r="X2276" s="64"/>
    </row>
    <row r="2277" spans="1:24" s="59" customFormat="1" x14ac:dyDescent="0.25">
      <c r="A2277" s="77"/>
      <c r="D2277" s="60"/>
      <c r="E2277" s="60"/>
      <c r="F2277" s="60"/>
      <c r="G2277" s="60"/>
      <c r="H2277" s="62"/>
      <c r="I2277" s="62"/>
      <c r="J2277" s="62"/>
      <c r="K2277" s="62"/>
      <c r="M2277" s="63"/>
      <c r="N2277" s="63"/>
      <c r="O2277" s="64"/>
      <c r="P2277" s="127"/>
      <c r="W2277" s="64"/>
      <c r="X2277" s="64"/>
    </row>
    <row r="2278" spans="1:24" s="59" customFormat="1" x14ac:dyDescent="0.25">
      <c r="A2278" s="77"/>
      <c r="D2278" s="60"/>
      <c r="E2278" s="60"/>
      <c r="F2278" s="60"/>
      <c r="G2278" s="60"/>
      <c r="H2278" s="62"/>
      <c r="I2278" s="62"/>
      <c r="J2278" s="62"/>
      <c r="K2278" s="62"/>
      <c r="M2278" s="63"/>
      <c r="N2278" s="63"/>
      <c r="O2278" s="64"/>
      <c r="P2278" s="127"/>
      <c r="W2278" s="64"/>
      <c r="X2278" s="64"/>
    </row>
    <row r="2279" spans="1:24" s="59" customFormat="1" x14ac:dyDescent="0.25">
      <c r="A2279" s="77"/>
      <c r="D2279" s="60"/>
      <c r="E2279" s="60"/>
      <c r="F2279" s="60"/>
      <c r="G2279" s="60"/>
      <c r="H2279" s="62"/>
      <c r="I2279" s="62"/>
      <c r="J2279" s="62"/>
      <c r="K2279" s="62"/>
      <c r="M2279" s="63"/>
      <c r="N2279" s="63"/>
      <c r="O2279" s="64"/>
      <c r="P2279" s="127"/>
      <c r="W2279" s="64"/>
      <c r="X2279" s="64"/>
    </row>
    <row r="2280" spans="1:24" s="59" customFormat="1" x14ac:dyDescent="0.25">
      <c r="A2280" s="77"/>
      <c r="D2280" s="60"/>
      <c r="E2280" s="60"/>
      <c r="F2280" s="60"/>
      <c r="G2280" s="60"/>
      <c r="H2280" s="62"/>
      <c r="I2280" s="62"/>
      <c r="J2280" s="62"/>
      <c r="K2280" s="62"/>
      <c r="M2280" s="63"/>
      <c r="N2280" s="63"/>
      <c r="O2280" s="64"/>
      <c r="P2280" s="127"/>
      <c r="W2280" s="64"/>
      <c r="X2280" s="64"/>
    </row>
    <row r="2281" spans="1:24" s="59" customFormat="1" x14ac:dyDescent="0.25">
      <c r="A2281" s="77"/>
      <c r="D2281" s="60"/>
      <c r="E2281" s="60"/>
      <c r="F2281" s="60"/>
      <c r="G2281" s="60"/>
      <c r="H2281" s="62"/>
      <c r="I2281" s="62"/>
      <c r="J2281" s="62"/>
      <c r="K2281" s="62"/>
      <c r="M2281" s="63"/>
      <c r="N2281" s="63"/>
      <c r="O2281" s="64"/>
      <c r="P2281" s="127"/>
      <c r="W2281" s="64"/>
      <c r="X2281" s="64"/>
    </row>
    <row r="2282" spans="1:24" s="59" customFormat="1" x14ac:dyDescent="0.25">
      <c r="A2282" s="77"/>
      <c r="D2282" s="60"/>
      <c r="E2282" s="60"/>
      <c r="F2282" s="60"/>
      <c r="G2282" s="60"/>
      <c r="H2282" s="62"/>
      <c r="I2282" s="62"/>
      <c r="J2282" s="62"/>
      <c r="K2282" s="62"/>
      <c r="M2282" s="63"/>
      <c r="N2282" s="63"/>
      <c r="O2282" s="64"/>
      <c r="P2282" s="127"/>
      <c r="W2282" s="64"/>
      <c r="X2282" s="64"/>
    </row>
    <row r="2283" spans="1:24" s="59" customFormat="1" x14ac:dyDescent="0.25">
      <c r="A2283" s="77"/>
      <c r="D2283" s="60"/>
      <c r="E2283" s="60"/>
      <c r="F2283" s="60"/>
      <c r="G2283" s="60"/>
      <c r="H2283" s="62"/>
      <c r="I2283" s="62"/>
      <c r="J2283" s="62"/>
      <c r="K2283" s="62"/>
      <c r="M2283" s="63"/>
      <c r="N2283" s="63"/>
      <c r="O2283" s="64"/>
      <c r="P2283" s="127"/>
      <c r="W2283" s="64"/>
      <c r="X2283" s="64"/>
    </row>
    <row r="2284" spans="1:24" s="59" customFormat="1" x14ac:dyDescent="0.25">
      <c r="A2284" s="77"/>
      <c r="D2284" s="60"/>
      <c r="E2284" s="60"/>
      <c r="F2284" s="60"/>
      <c r="G2284" s="60"/>
      <c r="H2284" s="62"/>
      <c r="I2284" s="62"/>
      <c r="J2284" s="62"/>
      <c r="K2284" s="62"/>
      <c r="M2284" s="63"/>
      <c r="N2284" s="63"/>
      <c r="O2284" s="64"/>
      <c r="P2284" s="127"/>
      <c r="W2284" s="64"/>
      <c r="X2284" s="64"/>
    </row>
    <row r="2285" spans="1:24" s="59" customFormat="1" x14ac:dyDescent="0.25">
      <c r="A2285" s="77"/>
      <c r="D2285" s="60"/>
      <c r="E2285" s="60"/>
      <c r="F2285" s="60"/>
      <c r="G2285" s="60"/>
      <c r="H2285" s="62"/>
      <c r="I2285" s="62"/>
      <c r="J2285" s="62"/>
      <c r="K2285" s="62"/>
      <c r="M2285" s="63"/>
      <c r="N2285" s="63"/>
      <c r="O2285" s="64"/>
      <c r="P2285" s="127"/>
      <c r="W2285" s="64"/>
      <c r="X2285" s="64"/>
    </row>
    <row r="2286" spans="1:24" s="59" customFormat="1" x14ac:dyDescent="0.25">
      <c r="A2286" s="77"/>
      <c r="D2286" s="60"/>
      <c r="E2286" s="60"/>
      <c r="F2286" s="60"/>
      <c r="G2286" s="60"/>
      <c r="H2286" s="62"/>
      <c r="I2286" s="62"/>
      <c r="J2286" s="62"/>
      <c r="K2286" s="62"/>
      <c r="M2286" s="63"/>
      <c r="N2286" s="63"/>
      <c r="O2286" s="64"/>
      <c r="P2286" s="127"/>
      <c r="W2286" s="64"/>
      <c r="X2286" s="64"/>
    </row>
    <row r="2287" spans="1:24" s="59" customFormat="1" x14ac:dyDescent="0.25">
      <c r="A2287" s="77"/>
      <c r="D2287" s="60"/>
      <c r="E2287" s="60"/>
      <c r="F2287" s="60"/>
      <c r="G2287" s="60"/>
      <c r="H2287" s="62"/>
      <c r="I2287" s="62"/>
      <c r="J2287" s="62"/>
      <c r="K2287" s="62"/>
      <c r="M2287" s="63"/>
      <c r="N2287" s="63"/>
      <c r="O2287" s="64"/>
      <c r="P2287" s="127"/>
      <c r="W2287" s="64"/>
      <c r="X2287" s="64"/>
    </row>
    <row r="2288" spans="1:24" s="59" customFormat="1" x14ac:dyDescent="0.25">
      <c r="A2288" s="77"/>
      <c r="D2288" s="60"/>
      <c r="E2288" s="60"/>
      <c r="F2288" s="60"/>
      <c r="G2288" s="60"/>
      <c r="H2288" s="62"/>
      <c r="I2288" s="62"/>
      <c r="J2288" s="62"/>
      <c r="K2288" s="62"/>
      <c r="M2288" s="63"/>
      <c r="N2288" s="63"/>
      <c r="O2288" s="64"/>
      <c r="P2288" s="127"/>
      <c r="W2288" s="64"/>
      <c r="X2288" s="64"/>
    </row>
    <row r="2289" spans="1:24" s="59" customFormat="1" x14ac:dyDescent="0.25">
      <c r="A2289" s="77"/>
      <c r="D2289" s="60"/>
      <c r="E2289" s="60"/>
      <c r="F2289" s="60"/>
      <c r="G2289" s="60"/>
      <c r="H2289" s="62"/>
      <c r="I2289" s="62"/>
      <c r="J2289" s="62"/>
      <c r="K2289" s="62"/>
      <c r="M2289" s="63"/>
      <c r="N2289" s="63"/>
      <c r="O2289" s="64"/>
      <c r="P2289" s="127"/>
      <c r="W2289" s="64"/>
      <c r="X2289" s="64"/>
    </row>
    <row r="2290" spans="1:24" s="59" customFormat="1" x14ac:dyDescent="0.25">
      <c r="A2290" s="77"/>
      <c r="D2290" s="60"/>
      <c r="E2290" s="60"/>
      <c r="F2290" s="60"/>
      <c r="G2290" s="60"/>
      <c r="H2290" s="62"/>
      <c r="I2290" s="62"/>
      <c r="J2290" s="62"/>
      <c r="K2290" s="62"/>
      <c r="M2290" s="63"/>
      <c r="N2290" s="63"/>
      <c r="O2290" s="64"/>
      <c r="P2290" s="127"/>
      <c r="W2290" s="64"/>
      <c r="X2290" s="64"/>
    </row>
    <row r="2291" spans="1:24" s="59" customFormat="1" x14ac:dyDescent="0.25">
      <c r="A2291" s="77"/>
      <c r="D2291" s="60"/>
      <c r="E2291" s="60"/>
      <c r="F2291" s="60"/>
      <c r="G2291" s="60"/>
      <c r="H2291" s="62"/>
      <c r="I2291" s="62"/>
      <c r="J2291" s="62"/>
      <c r="K2291" s="62"/>
      <c r="M2291" s="63"/>
      <c r="N2291" s="63"/>
      <c r="O2291" s="64"/>
      <c r="P2291" s="127"/>
      <c r="W2291" s="64"/>
      <c r="X2291" s="64"/>
    </row>
    <row r="2292" spans="1:24" s="59" customFormat="1" x14ac:dyDescent="0.25">
      <c r="A2292" s="77"/>
      <c r="D2292" s="60"/>
      <c r="E2292" s="60"/>
      <c r="F2292" s="60"/>
      <c r="G2292" s="60"/>
      <c r="H2292" s="62"/>
      <c r="I2292" s="62"/>
      <c r="J2292" s="62"/>
      <c r="K2292" s="62"/>
      <c r="M2292" s="63"/>
      <c r="N2292" s="63"/>
      <c r="O2292" s="64"/>
      <c r="P2292" s="127"/>
      <c r="W2292" s="64"/>
      <c r="X2292" s="64"/>
    </row>
    <row r="2293" spans="1:24" s="59" customFormat="1" x14ac:dyDescent="0.25">
      <c r="A2293" s="77"/>
      <c r="D2293" s="60"/>
      <c r="E2293" s="60"/>
      <c r="F2293" s="60"/>
      <c r="G2293" s="60"/>
      <c r="H2293" s="62"/>
      <c r="I2293" s="62"/>
      <c r="J2293" s="62"/>
      <c r="K2293" s="62"/>
      <c r="M2293" s="63"/>
      <c r="N2293" s="63"/>
      <c r="O2293" s="64"/>
      <c r="P2293" s="127"/>
      <c r="W2293" s="64"/>
      <c r="X2293" s="64"/>
    </row>
    <row r="2294" spans="1:24" s="59" customFormat="1" x14ac:dyDescent="0.25">
      <c r="A2294" s="77"/>
      <c r="D2294" s="60"/>
      <c r="E2294" s="60"/>
      <c r="F2294" s="60"/>
      <c r="G2294" s="60"/>
      <c r="H2294" s="62"/>
      <c r="I2294" s="62"/>
      <c r="J2294" s="62"/>
      <c r="K2294" s="62"/>
      <c r="M2294" s="63"/>
      <c r="N2294" s="63"/>
      <c r="O2294" s="64"/>
      <c r="P2294" s="127"/>
      <c r="W2294" s="64"/>
      <c r="X2294" s="64"/>
    </row>
    <row r="2295" spans="1:24" s="59" customFormat="1" x14ac:dyDescent="0.25">
      <c r="A2295" s="77"/>
      <c r="D2295" s="60"/>
      <c r="E2295" s="60"/>
      <c r="F2295" s="60"/>
      <c r="G2295" s="60"/>
      <c r="H2295" s="62"/>
      <c r="I2295" s="62"/>
      <c r="J2295" s="62"/>
      <c r="K2295" s="62"/>
      <c r="M2295" s="63"/>
      <c r="N2295" s="63"/>
      <c r="O2295" s="64"/>
      <c r="P2295" s="127"/>
      <c r="W2295" s="64"/>
      <c r="X2295" s="64"/>
    </row>
    <row r="2296" spans="1:24" s="59" customFormat="1" x14ac:dyDescent="0.25">
      <c r="A2296" s="77"/>
      <c r="D2296" s="60"/>
      <c r="E2296" s="60"/>
      <c r="F2296" s="60"/>
      <c r="G2296" s="60"/>
      <c r="H2296" s="62"/>
      <c r="I2296" s="62"/>
      <c r="J2296" s="62"/>
      <c r="K2296" s="62"/>
      <c r="M2296" s="63"/>
      <c r="N2296" s="63"/>
      <c r="O2296" s="64"/>
      <c r="P2296" s="127"/>
      <c r="W2296" s="64"/>
      <c r="X2296" s="64"/>
    </row>
    <row r="2297" spans="1:24" s="59" customFormat="1" x14ac:dyDescent="0.25">
      <c r="A2297" s="77"/>
      <c r="D2297" s="60"/>
      <c r="E2297" s="60"/>
      <c r="F2297" s="60"/>
      <c r="G2297" s="60"/>
      <c r="H2297" s="62"/>
      <c r="I2297" s="62"/>
      <c r="J2297" s="62"/>
      <c r="K2297" s="62"/>
      <c r="M2297" s="63"/>
      <c r="N2297" s="63"/>
      <c r="O2297" s="64"/>
      <c r="P2297" s="127"/>
      <c r="W2297" s="64"/>
      <c r="X2297" s="64"/>
    </row>
    <row r="2298" spans="1:24" s="59" customFormat="1" x14ac:dyDescent="0.25">
      <c r="A2298" s="77"/>
      <c r="D2298" s="60"/>
      <c r="E2298" s="60"/>
      <c r="F2298" s="60"/>
      <c r="G2298" s="60"/>
      <c r="H2298" s="62"/>
      <c r="I2298" s="62"/>
      <c r="J2298" s="62"/>
      <c r="K2298" s="62"/>
      <c r="M2298" s="63"/>
      <c r="N2298" s="63"/>
      <c r="O2298" s="64"/>
      <c r="P2298" s="127"/>
      <c r="W2298" s="64"/>
      <c r="X2298" s="64"/>
    </row>
    <row r="2299" spans="1:24" s="59" customFormat="1" x14ac:dyDescent="0.25">
      <c r="A2299" s="77"/>
      <c r="D2299" s="60"/>
      <c r="E2299" s="60"/>
      <c r="F2299" s="60"/>
      <c r="G2299" s="60"/>
      <c r="H2299" s="62"/>
      <c r="I2299" s="62"/>
      <c r="J2299" s="62"/>
      <c r="K2299" s="62"/>
      <c r="M2299" s="63"/>
      <c r="N2299" s="63"/>
      <c r="O2299" s="64"/>
      <c r="P2299" s="127"/>
      <c r="W2299" s="64"/>
      <c r="X2299" s="64"/>
    </row>
    <row r="2300" spans="1:24" s="59" customFormat="1" x14ac:dyDescent="0.25">
      <c r="A2300" s="77"/>
      <c r="D2300" s="60"/>
      <c r="E2300" s="60"/>
      <c r="F2300" s="60"/>
      <c r="G2300" s="60"/>
      <c r="H2300" s="62"/>
      <c r="I2300" s="62"/>
      <c r="J2300" s="62"/>
      <c r="K2300" s="62"/>
      <c r="M2300" s="63"/>
      <c r="N2300" s="63"/>
      <c r="O2300" s="64"/>
      <c r="P2300" s="127"/>
      <c r="W2300" s="64"/>
      <c r="X2300" s="64"/>
    </row>
    <row r="2301" spans="1:24" s="59" customFormat="1" x14ac:dyDescent="0.25">
      <c r="A2301" s="77"/>
      <c r="D2301" s="60"/>
      <c r="E2301" s="60"/>
      <c r="F2301" s="60"/>
      <c r="G2301" s="60"/>
      <c r="H2301" s="62"/>
      <c r="I2301" s="62"/>
      <c r="J2301" s="62"/>
      <c r="K2301" s="62"/>
      <c r="M2301" s="63"/>
      <c r="N2301" s="63"/>
      <c r="O2301" s="64"/>
      <c r="P2301" s="127"/>
      <c r="W2301" s="64"/>
      <c r="X2301" s="64"/>
    </row>
    <row r="2302" spans="1:24" s="59" customFormat="1" x14ac:dyDescent="0.25">
      <c r="A2302" s="77"/>
      <c r="D2302" s="60"/>
      <c r="E2302" s="60"/>
      <c r="F2302" s="60"/>
      <c r="G2302" s="60"/>
      <c r="H2302" s="62"/>
      <c r="I2302" s="62"/>
      <c r="J2302" s="62"/>
      <c r="K2302" s="62"/>
      <c r="M2302" s="63"/>
      <c r="N2302" s="63"/>
      <c r="O2302" s="64"/>
      <c r="P2302" s="127"/>
      <c r="W2302" s="64"/>
      <c r="X2302" s="64"/>
    </row>
    <row r="2303" spans="1:24" s="59" customFormat="1" x14ac:dyDescent="0.25">
      <c r="A2303" s="77"/>
      <c r="D2303" s="60"/>
      <c r="E2303" s="60"/>
      <c r="F2303" s="60"/>
      <c r="G2303" s="60"/>
      <c r="H2303" s="62"/>
      <c r="I2303" s="62"/>
      <c r="J2303" s="62"/>
      <c r="K2303" s="62"/>
      <c r="M2303" s="63"/>
      <c r="N2303" s="63"/>
      <c r="O2303" s="64"/>
      <c r="P2303" s="127"/>
      <c r="W2303" s="64"/>
      <c r="X2303" s="64"/>
    </row>
    <row r="2304" spans="1:24" s="59" customFormat="1" x14ac:dyDescent="0.25">
      <c r="A2304" s="77"/>
      <c r="D2304" s="60"/>
      <c r="E2304" s="60"/>
      <c r="F2304" s="60"/>
      <c r="G2304" s="60"/>
      <c r="H2304" s="62"/>
      <c r="I2304" s="62"/>
      <c r="J2304" s="62"/>
      <c r="K2304" s="62"/>
      <c r="M2304" s="63"/>
      <c r="N2304" s="63"/>
      <c r="O2304" s="64"/>
      <c r="P2304" s="127"/>
      <c r="W2304" s="64"/>
      <c r="X2304" s="64"/>
    </row>
    <row r="2305" spans="1:24" s="59" customFormat="1" x14ac:dyDescent="0.25">
      <c r="A2305" s="77"/>
      <c r="D2305" s="60"/>
      <c r="E2305" s="60"/>
      <c r="F2305" s="60"/>
      <c r="G2305" s="60"/>
      <c r="H2305" s="62"/>
      <c r="I2305" s="62"/>
      <c r="J2305" s="62"/>
      <c r="K2305" s="62"/>
      <c r="M2305" s="63"/>
      <c r="N2305" s="63"/>
      <c r="O2305" s="64"/>
      <c r="P2305" s="127"/>
      <c r="W2305" s="64"/>
      <c r="X2305" s="64"/>
    </row>
    <row r="2306" spans="1:24" s="59" customFormat="1" x14ac:dyDescent="0.25">
      <c r="A2306" s="77"/>
      <c r="D2306" s="60"/>
      <c r="E2306" s="60"/>
      <c r="F2306" s="60"/>
      <c r="G2306" s="60"/>
      <c r="H2306" s="62"/>
      <c r="I2306" s="62"/>
      <c r="J2306" s="62"/>
      <c r="K2306" s="62"/>
      <c r="M2306" s="63"/>
      <c r="N2306" s="63"/>
      <c r="O2306" s="64"/>
      <c r="P2306" s="127"/>
      <c r="W2306" s="64"/>
      <c r="X2306" s="64"/>
    </row>
    <row r="2307" spans="1:24" s="59" customFormat="1" x14ac:dyDescent="0.25">
      <c r="A2307" s="77"/>
      <c r="D2307" s="60"/>
      <c r="E2307" s="60"/>
      <c r="F2307" s="60"/>
      <c r="G2307" s="60"/>
      <c r="H2307" s="62"/>
      <c r="I2307" s="62"/>
      <c r="J2307" s="62"/>
      <c r="K2307" s="62"/>
      <c r="M2307" s="63"/>
      <c r="N2307" s="63"/>
      <c r="O2307" s="64"/>
      <c r="P2307" s="127"/>
      <c r="W2307" s="64"/>
      <c r="X2307" s="64"/>
    </row>
    <row r="2308" spans="1:24" s="59" customFormat="1" x14ac:dyDescent="0.25">
      <c r="A2308" s="77"/>
      <c r="D2308" s="60"/>
      <c r="E2308" s="60"/>
      <c r="F2308" s="60"/>
      <c r="G2308" s="60"/>
      <c r="H2308" s="62"/>
      <c r="I2308" s="62"/>
      <c r="J2308" s="62"/>
      <c r="K2308" s="62"/>
      <c r="M2308" s="63"/>
      <c r="N2308" s="63"/>
      <c r="O2308" s="64"/>
      <c r="P2308" s="127"/>
      <c r="W2308" s="64"/>
      <c r="X2308" s="64"/>
    </row>
    <row r="2309" spans="1:24" s="59" customFormat="1" x14ac:dyDescent="0.25">
      <c r="A2309" s="77"/>
      <c r="D2309" s="60"/>
      <c r="E2309" s="60"/>
      <c r="F2309" s="60"/>
      <c r="G2309" s="60"/>
      <c r="H2309" s="62"/>
      <c r="I2309" s="62"/>
      <c r="J2309" s="62"/>
      <c r="K2309" s="62"/>
      <c r="M2309" s="63"/>
      <c r="N2309" s="63"/>
      <c r="O2309" s="64"/>
      <c r="P2309" s="127"/>
      <c r="W2309" s="64"/>
      <c r="X2309" s="64"/>
    </row>
    <row r="2310" spans="1:24" s="59" customFormat="1" x14ac:dyDescent="0.25">
      <c r="A2310" s="77"/>
      <c r="D2310" s="60"/>
      <c r="E2310" s="60"/>
      <c r="F2310" s="60"/>
      <c r="G2310" s="60"/>
      <c r="H2310" s="62"/>
      <c r="I2310" s="62"/>
      <c r="J2310" s="62"/>
      <c r="K2310" s="62"/>
      <c r="M2310" s="63"/>
      <c r="N2310" s="63"/>
      <c r="O2310" s="64"/>
      <c r="P2310" s="127"/>
      <c r="W2310" s="64"/>
      <c r="X2310" s="64"/>
    </row>
    <row r="2311" spans="1:24" s="59" customFormat="1" x14ac:dyDescent="0.25">
      <c r="A2311" s="77"/>
      <c r="D2311" s="60"/>
      <c r="E2311" s="60"/>
      <c r="F2311" s="60"/>
      <c r="G2311" s="60"/>
      <c r="H2311" s="62"/>
      <c r="I2311" s="62"/>
      <c r="J2311" s="62"/>
      <c r="K2311" s="62"/>
      <c r="M2311" s="63"/>
      <c r="N2311" s="63"/>
      <c r="O2311" s="64"/>
      <c r="P2311" s="127"/>
      <c r="W2311" s="64"/>
      <c r="X2311" s="64"/>
    </row>
    <row r="2312" spans="1:24" s="59" customFormat="1" x14ac:dyDescent="0.25">
      <c r="A2312" s="77"/>
      <c r="D2312" s="60"/>
      <c r="E2312" s="60"/>
      <c r="F2312" s="60"/>
      <c r="G2312" s="60"/>
      <c r="H2312" s="62"/>
      <c r="I2312" s="62"/>
      <c r="J2312" s="62"/>
      <c r="K2312" s="62"/>
      <c r="M2312" s="63"/>
      <c r="N2312" s="63"/>
      <c r="O2312" s="64"/>
      <c r="P2312" s="127"/>
      <c r="W2312" s="64"/>
      <c r="X2312" s="64"/>
    </row>
    <row r="2313" spans="1:24" s="59" customFormat="1" x14ac:dyDescent="0.25">
      <c r="A2313" s="77"/>
      <c r="D2313" s="60"/>
      <c r="E2313" s="60"/>
      <c r="F2313" s="60"/>
      <c r="G2313" s="60"/>
      <c r="H2313" s="62"/>
      <c r="I2313" s="62"/>
      <c r="J2313" s="62"/>
      <c r="K2313" s="62"/>
      <c r="M2313" s="63"/>
      <c r="N2313" s="63"/>
      <c r="O2313" s="64"/>
      <c r="P2313" s="127"/>
      <c r="W2313" s="64"/>
      <c r="X2313" s="64"/>
    </row>
    <row r="2314" spans="1:24" s="59" customFormat="1" x14ac:dyDescent="0.25">
      <c r="A2314" s="77"/>
      <c r="D2314" s="60"/>
      <c r="E2314" s="60"/>
      <c r="F2314" s="60"/>
      <c r="G2314" s="60"/>
      <c r="H2314" s="62"/>
      <c r="I2314" s="62"/>
      <c r="J2314" s="62"/>
      <c r="K2314" s="62"/>
      <c r="M2314" s="63"/>
      <c r="N2314" s="63"/>
      <c r="O2314" s="64"/>
      <c r="P2314" s="127"/>
      <c r="W2314" s="64"/>
      <c r="X2314" s="64"/>
    </row>
    <row r="2315" spans="1:24" s="59" customFormat="1" x14ac:dyDescent="0.25">
      <c r="A2315" s="77"/>
      <c r="D2315" s="60"/>
      <c r="E2315" s="60"/>
      <c r="F2315" s="60"/>
      <c r="G2315" s="60"/>
      <c r="H2315" s="62"/>
      <c r="I2315" s="62"/>
      <c r="J2315" s="62"/>
      <c r="K2315" s="62"/>
      <c r="M2315" s="63"/>
      <c r="N2315" s="63"/>
      <c r="O2315" s="64"/>
      <c r="P2315" s="127"/>
      <c r="W2315" s="64"/>
      <c r="X2315" s="64"/>
    </row>
    <row r="2316" spans="1:24" s="59" customFormat="1" x14ac:dyDescent="0.25">
      <c r="A2316" s="77"/>
      <c r="D2316" s="60"/>
      <c r="E2316" s="60"/>
      <c r="F2316" s="60"/>
      <c r="G2316" s="60"/>
      <c r="H2316" s="62"/>
      <c r="I2316" s="62"/>
      <c r="J2316" s="62"/>
      <c r="K2316" s="62"/>
      <c r="M2316" s="63"/>
      <c r="N2316" s="63"/>
      <c r="O2316" s="64"/>
      <c r="P2316" s="127"/>
      <c r="W2316" s="64"/>
      <c r="X2316" s="64"/>
    </row>
    <row r="2317" spans="1:24" s="59" customFormat="1" x14ac:dyDescent="0.25">
      <c r="A2317" s="77"/>
      <c r="D2317" s="60"/>
      <c r="E2317" s="60"/>
      <c r="F2317" s="60"/>
      <c r="G2317" s="60"/>
      <c r="H2317" s="62"/>
      <c r="I2317" s="62"/>
      <c r="J2317" s="62"/>
      <c r="K2317" s="62"/>
      <c r="M2317" s="63"/>
      <c r="N2317" s="63"/>
      <c r="O2317" s="64"/>
      <c r="P2317" s="127"/>
      <c r="W2317" s="64"/>
      <c r="X2317" s="64"/>
    </row>
    <row r="2318" spans="1:24" s="59" customFormat="1" x14ac:dyDescent="0.25">
      <c r="A2318" s="77"/>
      <c r="D2318" s="60"/>
      <c r="E2318" s="60"/>
      <c r="F2318" s="60"/>
      <c r="G2318" s="60"/>
      <c r="H2318" s="62"/>
      <c r="I2318" s="62"/>
      <c r="J2318" s="62"/>
      <c r="K2318" s="62"/>
      <c r="M2318" s="63"/>
      <c r="N2318" s="63"/>
      <c r="O2318" s="64"/>
      <c r="P2318" s="127"/>
      <c r="W2318" s="64"/>
      <c r="X2318" s="64"/>
    </row>
    <row r="2319" spans="1:24" s="59" customFormat="1" x14ac:dyDescent="0.25">
      <c r="A2319" s="77"/>
      <c r="D2319" s="60"/>
      <c r="E2319" s="60"/>
      <c r="F2319" s="60"/>
      <c r="G2319" s="60"/>
      <c r="H2319" s="62"/>
      <c r="I2319" s="62"/>
      <c r="J2319" s="62"/>
      <c r="K2319" s="62"/>
      <c r="M2319" s="63"/>
      <c r="N2319" s="63"/>
      <c r="O2319" s="64"/>
      <c r="P2319" s="127"/>
      <c r="W2319" s="64"/>
      <c r="X2319" s="64"/>
    </row>
    <row r="2320" spans="1:24" s="59" customFormat="1" x14ac:dyDescent="0.25">
      <c r="A2320" s="77"/>
      <c r="D2320" s="60"/>
      <c r="E2320" s="60"/>
      <c r="F2320" s="60"/>
      <c r="G2320" s="60"/>
      <c r="H2320" s="62"/>
      <c r="I2320" s="62"/>
      <c r="J2320" s="62"/>
      <c r="K2320" s="62"/>
      <c r="M2320" s="63"/>
      <c r="N2320" s="63"/>
      <c r="O2320" s="64"/>
      <c r="P2320" s="127"/>
      <c r="W2320" s="64"/>
      <c r="X2320" s="64"/>
    </row>
    <row r="2321" spans="1:24" s="59" customFormat="1" x14ac:dyDescent="0.25">
      <c r="A2321" s="77"/>
      <c r="D2321" s="60"/>
      <c r="E2321" s="60"/>
      <c r="F2321" s="60"/>
      <c r="G2321" s="60"/>
      <c r="H2321" s="62"/>
      <c r="I2321" s="62"/>
      <c r="J2321" s="62"/>
      <c r="K2321" s="62"/>
      <c r="M2321" s="63"/>
      <c r="N2321" s="63"/>
      <c r="O2321" s="64"/>
      <c r="P2321" s="127"/>
      <c r="W2321" s="64"/>
      <c r="X2321" s="64"/>
    </row>
    <row r="2322" spans="1:24" s="59" customFormat="1" x14ac:dyDescent="0.25">
      <c r="A2322" s="77"/>
      <c r="D2322" s="60"/>
      <c r="E2322" s="60"/>
      <c r="F2322" s="60"/>
      <c r="G2322" s="60"/>
      <c r="H2322" s="62"/>
      <c r="I2322" s="62"/>
      <c r="J2322" s="62"/>
      <c r="K2322" s="62"/>
      <c r="M2322" s="63"/>
      <c r="N2322" s="63"/>
      <c r="O2322" s="64"/>
      <c r="P2322" s="127"/>
      <c r="W2322" s="64"/>
      <c r="X2322" s="64"/>
    </row>
    <row r="2323" spans="1:24" s="59" customFormat="1" x14ac:dyDescent="0.25">
      <c r="A2323" s="77"/>
      <c r="D2323" s="60"/>
      <c r="E2323" s="60"/>
      <c r="F2323" s="60"/>
      <c r="G2323" s="60"/>
      <c r="H2323" s="62"/>
      <c r="I2323" s="62"/>
      <c r="J2323" s="62"/>
      <c r="K2323" s="62"/>
      <c r="M2323" s="63"/>
      <c r="N2323" s="63"/>
      <c r="O2323" s="64"/>
      <c r="P2323" s="127"/>
      <c r="W2323" s="64"/>
      <c r="X2323" s="64"/>
    </row>
    <row r="2324" spans="1:24" s="59" customFormat="1" x14ac:dyDescent="0.25">
      <c r="A2324" s="77"/>
      <c r="D2324" s="60"/>
      <c r="E2324" s="60"/>
      <c r="F2324" s="60"/>
      <c r="G2324" s="60"/>
      <c r="H2324" s="62"/>
      <c r="I2324" s="62"/>
      <c r="J2324" s="62"/>
      <c r="K2324" s="62"/>
      <c r="M2324" s="63"/>
      <c r="N2324" s="63"/>
      <c r="O2324" s="64"/>
      <c r="P2324" s="127"/>
      <c r="W2324" s="64"/>
      <c r="X2324" s="64"/>
    </row>
    <row r="2325" spans="1:24" s="59" customFormat="1" x14ac:dyDescent="0.25">
      <c r="A2325" s="77"/>
      <c r="D2325" s="60"/>
      <c r="E2325" s="60"/>
      <c r="F2325" s="60"/>
      <c r="G2325" s="60"/>
      <c r="H2325" s="62"/>
      <c r="I2325" s="62"/>
      <c r="J2325" s="62"/>
      <c r="K2325" s="62"/>
      <c r="M2325" s="63"/>
      <c r="N2325" s="63"/>
      <c r="O2325" s="64"/>
      <c r="P2325" s="127"/>
      <c r="W2325" s="64"/>
      <c r="X2325" s="64"/>
    </row>
    <row r="2326" spans="1:24" s="59" customFormat="1" x14ac:dyDescent="0.25">
      <c r="A2326" s="77"/>
      <c r="D2326" s="60"/>
      <c r="E2326" s="60"/>
      <c r="F2326" s="60"/>
      <c r="G2326" s="60"/>
      <c r="H2326" s="62"/>
      <c r="I2326" s="62"/>
      <c r="J2326" s="62"/>
      <c r="K2326" s="62"/>
      <c r="M2326" s="63"/>
      <c r="N2326" s="63"/>
      <c r="O2326" s="64"/>
      <c r="P2326" s="127"/>
      <c r="W2326" s="64"/>
      <c r="X2326" s="64"/>
    </row>
    <row r="2327" spans="1:24" s="59" customFormat="1" x14ac:dyDescent="0.25">
      <c r="A2327" s="77"/>
      <c r="D2327" s="60"/>
      <c r="E2327" s="60"/>
      <c r="F2327" s="60"/>
      <c r="G2327" s="60"/>
      <c r="H2327" s="62"/>
      <c r="I2327" s="62"/>
      <c r="J2327" s="62"/>
      <c r="K2327" s="62"/>
      <c r="M2327" s="63"/>
      <c r="N2327" s="63"/>
      <c r="O2327" s="64"/>
      <c r="P2327" s="127"/>
      <c r="W2327" s="64"/>
      <c r="X2327" s="64"/>
    </row>
    <row r="2328" spans="1:24" s="59" customFormat="1" x14ac:dyDescent="0.25">
      <c r="A2328" s="77"/>
      <c r="D2328" s="60"/>
      <c r="E2328" s="60"/>
      <c r="F2328" s="60"/>
      <c r="G2328" s="60"/>
      <c r="H2328" s="62"/>
      <c r="I2328" s="62"/>
      <c r="J2328" s="62"/>
      <c r="K2328" s="62"/>
      <c r="M2328" s="63"/>
      <c r="N2328" s="63"/>
      <c r="O2328" s="64"/>
      <c r="P2328" s="127"/>
      <c r="W2328" s="64"/>
      <c r="X2328" s="64"/>
    </row>
    <row r="2329" spans="1:24" s="59" customFormat="1" x14ac:dyDescent="0.25">
      <c r="A2329" s="77"/>
      <c r="D2329" s="60"/>
      <c r="E2329" s="60"/>
      <c r="F2329" s="60"/>
      <c r="G2329" s="60"/>
      <c r="H2329" s="62"/>
      <c r="I2329" s="62"/>
      <c r="J2329" s="62"/>
      <c r="K2329" s="62"/>
      <c r="M2329" s="63"/>
      <c r="N2329" s="63"/>
      <c r="O2329" s="64"/>
      <c r="P2329" s="127"/>
      <c r="W2329" s="64"/>
      <c r="X2329" s="64"/>
    </row>
    <row r="2330" spans="1:24" s="59" customFormat="1" x14ac:dyDescent="0.25">
      <c r="A2330" s="77"/>
      <c r="D2330" s="60"/>
      <c r="E2330" s="60"/>
      <c r="F2330" s="60"/>
      <c r="G2330" s="60"/>
      <c r="H2330" s="62"/>
      <c r="I2330" s="62"/>
      <c r="J2330" s="62"/>
      <c r="K2330" s="62"/>
      <c r="M2330" s="63"/>
      <c r="N2330" s="63"/>
      <c r="O2330" s="64"/>
      <c r="P2330" s="127"/>
      <c r="W2330" s="64"/>
      <c r="X2330" s="64"/>
    </row>
    <row r="2331" spans="1:24" s="59" customFormat="1" x14ac:dyDescent="0.25">
      <c r="A2331" s="77"/>
      <c r="D2331" s="60"/>
      <c r="E2331" s="60"/>
      <c r="F2331" s="60"/>
      <c r="G2331" s="60"/>
      <c r="H2331" s="62"/>
      <c r="I2331" s="62"/>
      <c r="J2331" s="62"/>
      <c r="K2331" s="62"/>
      <c r="M2331" s="63"/>
      <c r="N2331" s="63"/>
      <c r="O2331" s="64"/>
      <c r="P2331" s="127"/>
      <c r="W2331" s="64"/>
      <c r="X2331" s="64"/>
    </row>
    <row r="2332" spans="1:24" s="59" customFormat="1" x14ac:dyDescent="0.25">
      <c r="A2332" s="77"/>
      <c r="D2332" s="60"/>
      <c r="E2332" s="60"/>
      <c r="F2332" s="60"/>
      <c r="G2332" s="60"/>
      <c r="H2332" s="62"/>
      <c r="I2332" s="62"/>
      <c r="J2332" s="62"/>
      <c r="K2332" s="62"/>
      <c r="M2332" s="63"/>
      <c r="N2332" s="63"/>
      <c r="O2332" s="64"/>
      <c r="P2332" s="127"/>
      <c r="W2332" s="64"/>
      <c r="X2332" s="64"/>
    </row>
    <row r="2333" spans="1:24" s="59" customFormat="1" x14ac:dyDescent="0.25">
      <c r="A2333" s="77"/>
      <c r="D2333" s="60"/>
      <c r="E2333" s="60"/>
      <c r="F2333" s="60"/>
      <c r="G2333" s="60"/>
      <c r="H2333" s="62"/>
      <c r="I2333" s="62"/>
      <c r="J2333" s="62"/>
      <c r="K2333" s="62"/>
      <c r="M2333" s="63"/>
      <c r="N2333" s="63"/>
      <c r="O2333" s="64"/>
      <c r="P2333" s="127"/>
      <c r="W2333" s="64"/>
      <c r="X2333" s="64"/>
    </row>
    <row r="2334" spans="1:24" s="59" customFormat="1" x14ac:dyDescent="0.25">
      <c r="A2334" s="77"/>
      <c r="D2334" s="60"/>
      <c r="E2334" s="60"/>
      <c r="F2334" s="60"/>
      <c r="G2334" s="60"/>
      <c r="H2334" s="62"/>
      <c r="I2334" s="62"/>
      <c r="J2334" s="62"/>
      <c r="K2334" s="62"/>
      <c r="M2334" s="63"/>
      <c r="N2334" s="63"/>
      <c r="O2334" s="64"/>
      <c r="P2334" s="127"/>
      <c r="W2334" s="64"/>
      <c r="X2334" s="64"/>
    </row>
    <row r="2335" spans="1:24" s="59" customFormat="1" x14ac:dyDescent="0.25">
      <c r="A2335" s="77"/>
      <c r="D2335" s="60"/>
      <c r="E2335" s="60"/>
      <c r="F2335" s="60"/>
      <c r="G2335" s="60"/>
      <c r="H2335" s="62"/>
      <c r="I2335" s="62"/>
      <c r="J2335" s="62"/>
      <c r="K2335" s="62"/>
      <c r="M2335" s="63"/>
      <c r="N2335" s="63"/>
      <c r="O2335" s="64"/>
      <c r="P2335" s="127"/>
      <c r="W2335" s="64"/>
      <c r="X2335" s="64"/>
    </row>
    <row r="2336" spans="1:24" s="59" customFormat="1" x14ac:dyDescent="0.25">
      <c r="A2336" s="77"/>
      <c r="D2336" s="60"/>
      <c r="E2336" s="60"/>
      <c r="F2336" s="60"/>
      <c r="G2336" s="60"/>
      <c r="H2336" s="62"/>
      <c r="I2336" s="62"/>
      <c r="J2336" s="62"/>
      <c r="K2336" s="62"/>
      <c r="M2336" s="63"/>
      <c r="N2336" s="63"/>
      <c r="O2336" s="64"/>
      <c r="P2336" s="127"/>
      <c r="W2336" s="64"/>
      <c r="X2336" s="64"/>
    </row>
    <row r="2337" spans="1:24" s="59" customFormat="1" x14ac:dyDescent="0.25">
      <c r="A2337" s="77"/>
      <c r="D2337" s="60"/>
      <c r="E2337" s="60"/>
      <c r="F2337" s="60"/>
      <c r="G2337" s="60"/>
      <c r="H2337" s="62"/>
      <c r="I2337" s="62"/>
      <c r="J2337" s="62"/>
      <c r="K2337" s="62"/>
      <c r="M2337" s="63"/>
      <c r="N2337" s="63"/>
      <c r="O2337" s="64"/>
      <c r="P2337" s="127"/>
      <c r="W2337" s="64"/>
      <c r="X2337" s="64"/>
    </row>
    <row r="2338" spans="1:24" s="59" customFormat="1" x14ac:dyDescent="0.25">
      <c r="A2338" s="77"/>
      <c r="D2338" s="60"/>
      <c r="E2338" s="60"/>
      <c r="F2338" s="60"/>
      <c r="G2338" s="60"/>
      <c r="H2338" s="62"/>
      <c r="I2338" s="62"/>
      <c r="J2338" s="62"/>
      <c r="K2338" s="62"/>
      <c r="M2338" s="63"/>
      <c r="N2338" s="63"/>
      <c r="O2338" s="64"/>
      <c r="P2338" s="127"/>
      <c r="W2338" s="64"/>
      <c r="X2338" s="64"/>
    </row>
    <row r="2339" spans="1:24" s="59" customFormat="1" x14ac:dyDescent="0.25">
      <c r="A2339" s="77"/>
      <c r="D2339" s="60"/>
      <c r="E2339" s="60"/>
      <c r="F2339" s="60"/>
      <c r="G2339" s="60"/>
      <c r="H2339" s="62"/>
      <c r="I2339" s="62"/>
      <c r="J2339" s="62"/>
      <c r="K2339" s="62"/>
      <c r="M2339" s="63"/>
      <c r="N2339" s="63"/>
      <c r="O2339" s="64"/>
      <c r="P2339" s="127"/>
      <c r="W2339" s="64"/>
      <c r="X2339" s="64"/>
    </row>
    <row r="2340" spans="1:24" s="59" customFormat="1" x14ac:dyDescent="0.25">
      <c r="A2340" s="77"/>
      <c r="D2340" s="60"/>
      <c r="E2340" s="60"/>
      <c r="F2340" s="60"/>
      <c r="G2340" s="60"/>
      <c r="H2340" s="62"/>
      <c r="I2340" s="62"/>
      <c r="J2340" s="62"/>
      <c r="K2340" s="62"/>
      <c r="M2340" s="63"/>
      <c r="N2340" s="63"/>
      <c r="O2340" s="64"/>
      <c r="P2340" s="127"/>
      <c r="W2340" s="64"/>
      <c r="X2340" s="64"/>
    </row>
    <row r="2341" spans="1:24" s="59" customFormat="1" x14ac:dyDescent="0.25">
      <c r="A2341" s="77"/>
      <c r="D2341" s="60"/>
      <c r="E2341" s="60"/>
      <c r="F2341" s="60"/>
      <c r="G2341" s="60"/>
      <c r="H2341" s="62"/>
      <c r="I2341" s="62"/>
      <c r="J2341" s="62"/>
      <c r="K2341" s="62"/>
      <c r="M2341" s="63"/>
      <c r="N2341" s="63"/>
      <c r="O2341" s="64"/>
      <c r="P2341" s="127"/>
      <c r="W2341" s="64"/>
      <c r="X2341" s="64"/>
    </row>
    <row r="2342" spans="1:24" s="59" customFormat="1" x14ac:dyDescent="0.25">
      <c r="A2342" s="77"/>
      <c r="D2342" s="60"/>
      <c r="E2342" s="60"/>
      <c r="F2342" s="60"/>
      <c r="G2342" s="60"/>
      <c r="H2342" s="62"/>
      <c r="I2342" s="62"/>
      <c r="J2342" s="62"/>
      <c r="K2342" s="62"/>
      <c r="M2342" s="63"/>
      <c r="N2342" s="63"/>
      <c r="O2342" s="64"/>
      <c r="P2342" s="127"/>
      <c r="W2342" s="64"/>
      <c r="X2342" s="64"/>
    </row>
    <row r="2343" spans="1:24" s="59" customFormat="1" x14ac:dyDescent="0.25">
      <c r="A2343" s="77"/>
      <c r="D2343" s="60"/>
      <c r="E2343" s="60"/>
      <c r="F2343" s="60"/>
      <c r="G2343" s="60"/>
      <c r="H2343" s="62"/>
      <c r="I2343" s="62"/>
      <c r="J2343" s="62"/>
      <c r="K2343" s="62"/>
      <c r="M2343" s="63"/>
      <c r="N2343" s="63"/>
      <c r="O2343" s="64"/>
      <c r="P2343" s="127"/>
      <c r="W2343" s="64"/>
      <c r="X2343" s="64"/>
    </row>
    <row r="2344" spans="1:24" s="59" customFormat="1" x14ac:dyDescent="0.25">
      <c r="A2344" s="77"/>
      <c r="D2344" s="60"/>
      <c r="E2344" s="60"/>
      <c r="F2344" s="60"/>
      <c r="G2344" s="60"/>
      <c r="H2344" s="62"/>
      <c r="I2344" s="62"/>
      <c r="J2344" s="62"/>
      <c r="K2344" s="62"/>
      <c r="M2344" s="63"/>
      <c r="N2344" s="63"/>
      <c r="O2344" s="64"/>
      <c r="P2344" s="127"/>
      <c r="W2344" s="64"/>
      <c r="X2344" s="64"/>
    </row>
    <row r="2345" spans="1:24" s="59" customFormat="1" x14ac:dyDescent="0.25">
      <c r="A2345" s="77"/>
      <c r="D2345" s="60"/>
      <c r="E2345" s="60"/>
      <c r="F2345" s="60"/>
      <c r="G2345" s="60"/>
      <c r="H2345" s="62"/>
      <c r="I2345" s="62"/>
      <c r="J2345" s="62"/>
      <c r="K2345" s="62"/>
      <c r="M2345" s="63"/>
      <c r="N2345" s="63"/>
      <c r="O2345" s="64"/>
      <c r="P2345" s="127"/>
      <c r="W2345" s="64"/>
      <c r="X2345" s="64"/>
    </row>
    <row r="2346" spans="1:24" s="59" customFormat="1" x14ac:dyDescent="0.25">
      <c r="A2346" s="77"/>
      <c r="D2346" s="60"/>
      <c r="E2346" s="60"/>
      <c r="F2346" s="60"/>
      <c r="G2346" s="60"/>
      <c r="H2346" s="62"/>
      <c r="I2346" s="62"/>
      <c r="J2346" s="62"/>
      <c r="K2346" s="62"/>
      <c r="M2346" s="63"/>
      <c r="N2346" s="63"/>
      <c r="O2346" s="64"/>
      <c r="P2346" s="127"/>
      <c r="W2346" s="64"/>
      <c r="X2346" s="64"/>
    </row>
    <row r="2347" spans="1:24" s="59" customFormat="1" x14ac:dyDescent="0.25">
      <c r="A2347" s="77"/>
      <c r="D2347" s="60"/>
      <c r="E2347" s="60"/>
      <c r="F2347" s="60"/>
      <c r="G2347" s="60"/>
      <c r="H2347" s="62"/>
      <c r="I2347" s="62"/>
      <c r="J2347" s="62"/>
      <c r="K2347" s="62"/>
      <c r="M2347" s="63"/>
      <c r="N2347" s="63"/>
      <c r="O2347" s="64"/>
      <c r="P2347" s="127"/>
      <c r="W2347" s="64"/>
      <c r="X2347" s="64"/>
    </row>
    <row r="2348" spans="1:24" s="59" customFormat="1" x14ac:dyDescent="0.25">
      <c r="A2348" s="77"/>
      <c r="D2348" s="60"/>
      <c r="E2348" s="60"/>
      <c r="F2348" s="60"/>
      <c r="G2348" s="60"/>
      <c r="H2348" s="62"/>
      <c r="I2348" s="62"/>
      <c r="J2348" s="62"/>
      <c r="K2348" s="62"/>
      <c r="M2348" s="63"/>
      <c r="N2348" s="63"/>
      <c r="O2348" s="64"/>
      <c r="P2348" s="127"/>
      <c r="W2348" s="64"/>
      <c r="X2348" s="64"/>
    </row>
    <row r="2349" spans="1:24" s="59" customFormat="1" x14ac:dyDescent="0.25">
      <c r="A2349" s="77"/>
      <c r="D2349" s="60"/>
      <c r="E2349" s="60"/>
      <c r="F2349" s="60"/>
      <c r="G2349" s="60"/>
      <c r="H2349" s="62"/>
      <c r="I2349" s="62"/>
      <c r="J2349" s="62"/>
      <c r="K2349" s="62"/>
      <c r="M2349" s="63"/>
      <c r="N2349" s="63"/>
      <c r="O2349" s="64"/>
      <c r="P2349" s="127"/>
      <c r="W2349" s="64"/>
      <c r="X2349" s="64"/>
    </row>
    <row r="2350" spans="1:24" s="59" customFormat="1" x14ac:dyDescent="0.25">
      <c r="A2350" s="77"/>
      <c r="D2350" s="60"/>
      <c r="E2350" s="60"/>
      <c r="F2350" s="60"/>
      <c r="G2350" s="60"/>
      <c r="H2350" s="62"/>
      <c r="I2350" s="62"/>
      <c r="J2350" s="62"/>
      <c r="K2350" s="62"/>
      <c r="M2350" s="63"/>
      <c r="N2350" s="63"/>
      <c r="O2350" s="64"/>
      <c r="P2350" s="127"/>
      <c r="W2350" s="64"/>
      <c r="X2350" s="64"/>
    </row>
    <row r="2351" spans="1:24" s="59" customFormat="1" x14ac:dyDescent="0.25">
      <c r="A2351" s="77"/>
      <c r="D2351" s="60"/>
      <c r="E2351" s="60"/>
      <c r="F2351" s="60"/>
      <c r="G2351" s="60"/>
      <c r="H2351" s="62"/>
      <c r="I2351" s="62"/>
      <c r="J2351" s="62"/>
      <c r="K2351" s="62"/>
      <c r="M2351" s="63"/>
      <c r="N2351" s="63"/>
      <c r="O2351" s="64"/>
      <c r="P2351" s="127"/>
      <c r="W2351" s="64"/>
      <c r="X2351" s="64"/>
    </row>
    <row r="2352" spans="1:24" s="59" customFormat="1" x14ac:dyDescent="0.25">
      <c r="A2352" s="77"/>
      <c r="D2352" s="60"/>
      <c r="E2352" s="60"/>
      <c r="F2352" s="60"/>
      <c r="G2352" s="60"/>
      <c r="H2352" s="62"/>
      <c r="I2352" s="62"/>
      <c r="J2352" s="62"/>
      <c r="K2352" s="62"/>
      <c r="M2352" s="63"/>
      <c r="N2352" s="63"/>
      <c r="O2352" s="64"/>
      <c r="P2352" s="127"/>
      <c r="W2352" s="64"/>
      <c r="X2352" s="64"/>
    </row>
    <row r="2353" spans="1:24" s="59" customFormat="1" x14ac:dyDescent="0.25">
      <c r="A2353" s="77"/>
      <c r="D2353" s="60"/>
      <c r="E2353" s="60"/>
      <c r="F2353" s="60"/>
      <c r="G2353" s="60"/>
      <c r="H2353" s="62"/>
      <c r="I2353" s="62"/>
      <c r="J2353" s="62"/>
      <c r="K2353" s="62"/>
      <c r="M2353" s="63"/>
      <c r="N2353" s="63"/>
      <c r="O2353" s="64"/>
      <c r="P2353" s="127"/>
      <c r="W2353" s="64"/>
      <c r="X2353" s="64"/>
    </row>
    <row r="2354" spans="1:24" s="59" customFormat="1" x14ac:dyDescent="0.25">
      <c r="A2354" s="77"/>
      <c r="D2354" s="60"/>
      <c r="E2354" s="60"/>
      <c r="F2354" s="60"/>
      <c r="G2354" s="60"/>
      <c r="H2354" s="62"/>
      <c r="I2354" s="62"/>
      <c r="J2354" s="62"/>
      <c r="K2354" s="62"/>
      <c r="M2354" s="63"/>
      <c r="N2354" s="63"/>
      <c r="O2354" s="64"/>
      <c r="P2354" s="127"/>
      <c r="W2354" s="64"/>
      <c r="X2354" s="64"/>
    </row>
    <row r="2355" spans="1:24" s="59" customFormat="1" x14ac:dyDescent="0.25">
      <c r="A2355" s="77"/>
      <c r="D2355" s="60"/>
      <c r="E2355" s="60"/>
      <c r="F2355" s="60"/>
      <c r="G2355" s="60"/>
      <c r="H2355" s="62"/>
      <c r="I2355" s="62"/>
      <c r="J2355" s="62"/>
      <c r="K2355" s="62"/>
      <c r="M2355" s="63"/>
      <c r="N2355" s="63"/>
      <c r="O2355" s="64"/>
      <c r="P2355" s="127"/>
      <c r="W2355" s="64"/>
      <c r="X2355" s="64"/>
    </row>
    <row r="2356" spans="1:24" s="59" customFormat="1" x14ac:dyDescent="0.25">
      <c r="A2356" s="77"/>
      <c r="D2356" s="60"/>
      <c r="E2356" s="60"/>
      <c r="F2356" s="60"/>
      <c r="G2356" s="60"/>
      <c r="H2356" s="62"/>
      <c r="I2356" s="62"/>
      <c r="J2356" s="62"/>
      <c r="K2356" s="62"/>
      <c r="M2356" s="63"/>
      <c r="N2356" s="63"/>
      <c r="O2356" s="64"/>
      <c r="P2356" s="127"/>
      <c r="W2356" s="64"/>
      <c r="X2356" s="64"/>
    </row>
    <row r="2357" spans="1:24" s="59" customFormat="1" x14ac:dyDescent="0.25">
      <c r="A2357" s="77"/>
      <c r="D2357" s="60"/>
      <c r="E2357" s="60"/>
      <c r="F2357" s="60"/>
      <c r="G2357" s="60"/>
      <c r="H2357" s="62"/>
      <c r="I2357" s="62"/>
      <c r="J2357" s="62"/>
      <c r="K2357" s="62"/>
      <c r="M2357" s="63"/>
      <c r="N2357" s="63"/>
      <c r="O2357" s="64"/>
      <c r="P2357" s="127"/>
      <c r="W2357" s="64"/>
      <c r="X2357" s="64"/>
    </row>
    <row r="2358" spans="1:24" s="59" customFormat="1" x14ac:dyDescent="0.25">
      <c r="A2358" s="77"/>
      <c r="D2358" s="60"/>
      <c r="E2358" s="60"/>
      <c r="F2358" s="60"/>
      <c r="G2358" s="60"/>
      <c r="H2358" s="62"/>
      <c r="I2358" s="62"/>
      <c r="J2358" s="62"/>
      <c r="K2358" s="62"/>
      <c r="M2358" s="63"/>
      <c r="N2358" s="63"/>
      <c r="O2358" s="64"/>
      <c r="P2358" s="127"/>
      <c r="W2358" s="64"/>
      <c r="X2358" s="64"/>
    </row>
    <row r="2359" spans="1:24" s="59" customFormat="1" x14ac:dyDescent="0.25">
      <c r="A2359" s="77"/>
      <c r="D2359" s="60"/>
      <c r="E2359" s="60"/>
      <c r="F2359" s="60"/>
      <c r="G2359" s="60"/>
      <c r="H2359" s="62"/>
      <c r="I2359" s="62"/>
      <c r="J2359" s="62"/>
      <c r="K2359" s="62"/>
      <c r="M2359" s="63"/>
      <c r="N2359" s="63"/>
      <c r="O2359" s="64"/>
      <c r="P2359" s="127"/>
      <c r="W2359" s="64"/>
      <c r="X2359" s="64"/>
    </row>
    <row r="2360" spans="1:24" s="59" customFormat="1" x14ac:dyDescent="0.25">
      <c r="A2360" s="77"/>
      <c r="D2360" s="60"/>
      <c r="E2360" s="60"/>
      <c r="F2360" s="60"/>
      <c r="G2360" s="60"/>
      <c r="H2360" s="62"/>
      <c r="I2360" s="62"/>
      <c r="J2360" s="62"/>
      <c r="K2360" s="62"/>
      <c r="M2360" s="63"/>
      <c r="N2360" s="63"/>
      <c r="O2360" s="64"/>
      <c r="P2360" s="127"/>
      <c r="W2360" s="64"/>
      <c r="X2360" s="64"/>
    </row>
    <row r="2361" spans="1:24" s="59" customFormat="1" x14ac:dyDescent="0.25">
      <c r="A2361" s="77"/>
      <c r="D2361" s="60"/>
      <c r="E2361" s="60"/>
      <c r="F2361" s="60"/>
      <c r="G2361" s="60"/>
      <c r="H2361" s="62"/>
      <c r="I2361" s="62"/>
      <c r="J2361" s="62"/>
      <c r="K2361" s="62"/>
      <c r="M2361" s="63"/>
      <c r="N2361" s="63"/>
      <c r="O2361" s="64"/>
      <c r="P2361" s="127"/>
      <c r="W2361" s="64"/>
      <c r="X2361" s="64"/>
    </row>
    <row r="2362" spans="1:24" s="59" customFormat="1" x14ac:dyDescent="0.25">
      <c r="A2362" s="77"/>
      <c r="D2362" s="60"/>
      <c r="E2362" s="60"/>
      <c r="F2362" s="60"/>
      <c r="G2362" s="60"/>
      <c r="H2362" s="62"/>
      <c r="I2362" s="62"/>
      <c r="J2362" s="62"/>
      <c r="K2362" s="62"/>
      <c r="M2362" s="63"/>
      <c r="N2362" s="63"/>
      <c r="O2362" s="64"/>
      <c r="P2362" s="127"/>
      <c r="W2362" s="64"/>
      <c r="X2362" s="64"/>
    </row>
    <row r="2363" spans="1:24" s="59" customFormat="1" x14ac:dyDescent="0.25">
      <c r="A2363" s="77"/>
      <c r="D2363" s="60"/>
      <c r="E2363" s="60"/>
      <c r="F2363" s="60"/>
      <c r="G2363" s="60"/>
      <c r="H2363" s="62"/>
      <c r="I2363" s="62"/>
      <c r="J2363" s="62"/>
      <c r="K2363" s="62"/>
      <c r="M2363" s="63"/>
      <c r="N2363" s="63"/>
      <c r="O2363" s="64"/>
      <c r="P2363" s="127"/>
      <c r="W2363" s="64"/>
      <c r="X2363" s="64"/>
    </row>
    <row r="2364" spans="1:24" s="59" customFormat="1" x14ac:dyDescent="0.25">
      <c r="A2364" s="77"/>
      <c r="D2364" s="60"/>
      <c r="E2364" s="60"/>
      <c r="F2364" s="60"/>
      <c r="G2364" s="60"/>
      <c r="H2364" s="62"/>
      <c r="I2364" s="62"/>
      <c r="J2364" s="62"/>
      <c r="K2364" s="62"/>
      <c r="M2364" s="63"/>
      <c r="N2364" s="63"/>
      <c r="O2364" s="64"/>
      <c r="P2364" s="127"/>
      <c r="W2364" s="64"/>
      <c r="X2364" s="64"/>
    </row>
    <row r="2365" spans="1:24" s="59" customFormat="1" x14ac:dyDescent="0.25">
      <c r="A2365" s="77"/>
      <c r="D2365" s="60"/>
      <c r="E2365" s="60"/>
      <c r="F2365" s="60"/>
      <c r="G2365" s="60"/>
      <c r="H2365" s="62"/>
      <c r="I2365" s="62"/>
      <c r="J2365" s="62"/>
      <c r="K2365" s="62"/>
      <c r="M2365" s="63"/>
      <c r="N2365" s="63"/>
      <c r="O2365" s="64"/>
      <c r="P2365" s="127"/>
      <c r="W2365" s="64"/>
      <c r="X2365" s="64"/>
    </row>
    <row r="2366" spans="1:24" s="59" customFormat="1" x14ac:dyDescent="0.25">
      <c r="A2366" s="77"/>
      <c r="D2366" s="60"/>
      <c r="E2366" s="60"/>
      <c r="F2366" s="60"/>
      <c r="G2366" s="60"/>
      <c r="H2366" s="62"/>
      <c r="I2366" s="62"/>
      <c r="J2366" s="62"/>
      <c r="K2366" s="62"/>
      <c r="M2366" s="63"/>
      <c r="N2366" s="63"/>
      <c r="O2366" s="64"/>
      <c r="P2366" s="127"/>
      <c r="W2366" s="64"/>
      <c r="X2366" s="64"/>
    </row>
    <row r="2367" spans="1:24" s="59" customFormat="1" x14ac:dyDescent="0.25">
      <c r="A2367" s="77"/>
      <c r="D2367" s="60"/>
      <c r="E2367" s="60"/>
      <c r="F2367" s="60"/>
      <c r="G2367" s="60"/>
      <c r="H2367" s="62"/>
      <c r="I2367" s="62"/>
      <c r="J2367" s="62"/>
      <c r="K2367" s="62"/>
      <c r="M2367" s="63"/>
      <c r="N2367" s="63"/>
      <c r="O2367" s="64"/>
      <c r="P2367" s="127"/>
      <c r="W2367" s="64"/>
      <c r="X2367" s="64"/>
    </row>
    <row r="2368" spans="1:24" s="59" customFormat="1" x14ac:dyDescent="0.25">
      <c r="A2368" s="77"/>
      <c r="D2368" s="60"/>
      <c r="E2368" s="60"/>
      <c r="F2368" s="60"/>
      <c r="G2368" s="60"/>
      <c r="H2368" s="62"/>
      <c r="I2368" s="62"/>
      <c r="J2368" s="62"/>
      <c r="K2368" s="62"/>
      <c r="M2368" s="63"/>
      <c r="N2368" s="63"/>
      <c r="O2368" s="64"/>
      <c r="P2368" s="127"/>
      <c r="W2368" s="64"/>
      <c r="X2368" s="64"/>
    </row>
    <row r="2369" spans="1:24" s="59" customFormat="1" x14ac:dyDescent="0.25">
      <c r="A2369" s="77"/>
      <c r="D2369" s="60"/>
      <c r="E2369" s="60"/>
      <c r="F2369" s="60"/>
      <c r="G2369" s="60"/>
      <c r="H2369" s="62"/>
      <c r="I2369" s="62"/>
      <c r="J2369" s="62"/>
      <c r="K2369" s="62"/>
      <c r="M2369" s="63"/>
      <c r="N2369" s="63"/>
      <c r="O2369" s="64"/>
      <c r="P2369" s="127"/>
      <c r="W2369" s="64"/>
      <c r="X2369" s="64"/>
    </row>
    <row r="2370" spans="1:24" s="59" customFormat="1" x14ac:dyDescent="0.25">
      <c r="A2370" s="77"/>
      <c r="D2370" s="60"/>
      <c r="E2370" s="60"/>
      <c r="F2370" s="60"/>
      <c r="G2370" s="60"/>
      <c r="H2370" s="62"/>
      <c r="I2370" s="62"/>
      <c r="J2370" s="62"/>
      <c r="K2370" s="62"/>
      <c r="M2370" s="63"/>
      <c r="N2370" s="63"/>
      <c r="O2370" s="64"/>
      <c r="P2370" s="127"/>
      <c r="W2370" s="64"/>
      <c r="X2370" s="64"/>
    </row>
    <row r="2371" spans="1:24" s="59" customFormat="1" x14ac:dyDescent="0.25">
      <c r="A2371" s="77"/>
      <c r="D2371" s="60"/>
      <c r="E2371" s="60"/>
      <c r="F2371" s="60"/>
      <c r="G2371" s="60"/>
      <c r="H2371" s="62"/>
      <c r="I2371" s="62"/>
      <c r="J2371" s="62"/>
      <c r="K2371" s="62"/>
      <c r="M2371" s="63"/>
      <c r="N2371" s="63"/>
      <c r="O2371" s="64"/>
      <c r="P2371" s="127"/>
      <c r="W2371" s="64"/>
      <c r="X2371" s="64"/>
    </row>
    <row r="2372" spans="1:24" s="59" customFormat="1" x14ac:dyDescent="0.25">
      <c r="A2372" s="77"/>
      <c r="D2372" s="60"/>
      <c r="E2372" s="60"/>
      <c r="F2372" s="60"/>
      <c r="G2372" s="60"/>
      <c r="H2372" s="62"/>
      <c r="I2372" s="62"/>
      <c r="J2372" s="62"/>
      <c r="K2372" s="62"/>
      <c r="M2372" s="63"/>
      <c r="N2372" s="63"/>
      <c r="O2372" s="64"/>
      <c r="P2372" s="127"/>
      <c r="W2372" s="64"/>
      <c r="X2372" s="64"/>
    </row>
    <row r="2373" spans="1:24" s="59" customFormat="1" x14ac:dyDescent="0.25">
      <c r="A2373" s="77"/>
      <c r="D2373" s="60"/>
      <c r="E2373" s="60"/>
      <c r="F2373" s="60"/>
      <c r="G2373" s="60"/>
      <c r="H2373" s="62"/>
      <c r="I2373" s="62"/>
      <c r="J2373" s="62"/>
      <c r="K2373" s="62"/>
      <c r="M2373" s="63"/>
      <c r="N2373" s="63"/>
      <c r="O2373" s="64"/>
      <c r="P2373" s="127"/>
      <c r="W2373" s="64"/>
      <c r="X2373" s="64"/>
    </row>
    <row r="2374" spans="1:24" s="59" customFormat="1" x14ac:dyDescent="0.25">
      <c r="A2374" s="77"/>
      <c r="D2374" s="60"/>
      <c r="E2374" s="60"/>
      <c r="F2374" s="60"/>
      <c r="G2374" s="60"/>
      <c r="H2374" s="62"/>
      <c r="I2374" s="62"/>
      <c r="J2374" s="62"/>
      <c r="K2374" s="62"/>
      <c r="M2374" s="63"/>
      <c r="N2374" s="63"/>
      <c r="O2374" s="64"/>
      <c r="P2374" s="127"/>
      <c r="W2374" s="64"/>
      <c r="X2374" s="64"/>
    </row>
    <row r="2375" spans="1:24" s="59" customFormat="1" x14ac:dyDescent="0.25">
      <c r="A2375" s="77"/>
      <c r="D2375" s="60"/>
      <c r="E2375" s="60"/>
      <c r="F2375" s="60"/>
      <c r="G2375" s="60"/>
      <c r="H2375" s="62"/>
      <c r="I2375" s="62"/>
      <c r="J2375" s="62"/>
      <c r="K2375" s="62"/>
      <c r="M2375" s="63"/>
      <c r="N2375" s="63"/>
      <c r="O2375" s="64"/>
      <c r="P2375" s="127"/>
      <c r="W2375" s="64"/>
      <c r="X2375" s="64"/>
    </row>
    <row r="2376" spans="1:24" s="59" customFormat="1" x14ac:dyDescent="0.25">
      <c r="A2376" s="77"/>
      <c r="D2376" s="60"/>
      <c r="E2376" s="60"/>
      <c r="F2376" s="60"/>
      <c r="G2376" s="60"/>
      <c r="H2376" s="62"/>
      <c r="I2376" s="62"/>
      <c r="J2376" s="62"/>
      <c r="K2376" s="62"/>
      <c r="M2376" s="63"/>
      <c r="N2376" s="63"/>
      <c r="O2376" s="64"/>
      <c r="P2376" s="127"/>
      <c r="W2376" s="64"/>
      <c r="X2376" s="64"/>
    </row>
    <row r="2377" spans="1:24" s="59" customFormat="1" x14ac:dyDescent="0.25">
      <c r="A2377" s="77"/>
      <c r="D2377" s="60"/>
      <c r="E2377" s="60"/>
      <c r="F2377" s="60"/>
      <c r="G2377" s="60"/>
      <c r="H2377" s="62"/>
      <c r="I2377" s="62"/>
      <c r="J2377" s="62"/>
      <c r="K2377" s="62"/>
      <c r="M2377" s="63"/>
      <c r="N2377" s="63"/>
      <c r="O2377" s="64"/>
      <c r="P2377" s="127"/>
      <c r="W2377" s="64"/>
      <c r="X2377" s="64"/>
    </row>
    <row r="2378" spans="1:24" s="59" customFormat="1" x14ac:dyDescent="0.25">
      <c r="A2378" s="77"/>
      <c r="D2378" s="60"/>
      <c r="E2378" s="60"/>
      <c r="F2378" s="60"/>
      <c r="G2378" s="60"/>
      <c r="H2378" s="62"/>
      <c r="I2378" s="62"/>
      <c r="J2378" s="62"/>
      <c r="K2378" s="62"/>
      <c r="M2378" s="63"/>
      <c r="N2378" s="63"/>
      <c r="O2378" s="64"/>
      <c r="P2378" s="127"/>
      <c r="W2378" s="64"/>
      <c r="X2378" s="64"/>
    </row>
    <row r="2379" spans="1:24" s="59" customFormat="1" x14ac:dyDescent="0.25">
      <c r="A2379" s="77"/>
      <c r="D2379" s="60"/>
      <c r="E2379" s="60"/>
      <c r="F2379" s="60"/>
      <c r="G2379" s="60"/>
      <c r="H2379" s="62"/>
      <c r="I2379" s="62"/>
      <c r="J2379" s="62"/>
      <c r="K2379" s="62"/>
      <c r="M2379" s="63"/>
      <c r="N2379" s="63"/>
      <c r="O2379" s="64"/>
      <c r="P2379" s="127"/>
      <c r="W2379" s="64"/>
      <c r="X2379" s="64"/>
    </row>
    <row r="2380" spans="1:24" s="59" customFormat="1" x14ac:dyDescent="0.25">
      <c r="A2380" s="77"/>
      <c r="D2380" s="60"/>
      <c r="E2380" s="60"/>
      <c r="F2380" s="60"/>
      <c r="G2380" s="60"/>
      <c r="H2380" s="62"/>
      <c r="I2380" s="62"/>
      <c r="J2380" s="62"/>
      <c r="K2380" s="62"/>
      <c r="M2380" s="63"/>
      <c r="N2380" s="63"/>
      <c r="O2380" s="64"/>
      <c r="P2380" s="127"/>
      <c r="W2380" s="64"/>
      <c r="X2380" s="64"/>
    </row>
    <row r="2381" spans="1:24" s="59" customFormat="1" x14ac:dyDescent="0.25">
      <c r="A2381" s="77"/>
      <c r="D2381" s="60"/>
      <c r="E2381" s="60"/>
      <c r="F2381" s="60"/>
      <c r="G2381" s="60"/>
      <c r="H2381" s="62"/>
      <c r="I2381" s="62"/>
      <c r="J2381" s="62"/>
      <c r="K2381" s="62"/>
      <c r="M2381" s="63"/>
      <c r="N2381" s="63"/>
      <c r="O2381" s="64"/>
      <c r="P2381" s="127"/>
      <c r="W2381" s="64"/>
      <c r="X2381" s="64"/>
    </row>
    <row r="2382" spans="1:24" s="59" customFormat="1" x14ac:dyDescent="0.25">
      <c r="A2382" s="77"/>
      <c r="D2382" s="60"/>
      <c r="E2382" s="60"/>
      <c r="F2382" s="60"/>
      <c r="G2382" s="60"/>
      <c r="H2382" s="62"/>
      <c r="I2382" s="62"/>
      <c r="J2382" s="62"/>
      <c r="K2382" s="62"/>
      <c r="M2382" s="63"/>
      <c r="N2382" s="63"/>
      <c r="O2382" s="64"/>
      <c r="P2382" s="127"/>
      <c r="W2382" s="64"/>
      <c r="X2382" s="64"/>
    </row>
    <row r="2383" spans="1:24" s="59" customFormat="1" x14ac:dyDescent="0.25">
      <c r="A2383" s="77"/>
      <c r="D2383" s="60"/>
      <c r="E2383" s="60"/>
      <c r="F2383" s="60"/>
      <c r="G2383" s="60"/>
      <c r="H2383" s="62"/>
      <c r="I2383" s="62"/>
      <c r="J2383" s="62"/>
      <c r="K2383" s="62"/>
      <c r="M2383" s="63"/>
      <c r="N2383" s="63"/>
      <c r="O2383" s="64"/>
      <c r="P2383" s="127"/>
      <c r="W2383" s="64"/>
      <c r="X2383" s="64"/>
    </row>
    <row r="2384" spans="1:24" s="59" customFormat="1" x14ac:dyDescent="0.25">
      <c r="A2384" s="77"/>
      <c r="D2384" s="60"/>
      <c r="E2384" s="60"/>
      <c r="F2384" s="60"/>
      <c r="G2384" s="60"/>
      <c r="H2384" s="62"/>
      <c r="I2384" s="62"/>
      <c r="J2384" s="62"/>
      <c r="K2384" s="62"/>
      <c r="M2384" s="63"/>
      <c r="N2384" s="63"/>
      <c r="O2384" s="64"/>
      <c r="P2384" s="127"/>
      <c r="W2384" s="64"/>
      <c r="X2384" s="64"/>
    </row>
    <row r="2385" spans="1:24" s="59" customFormat="1" x14ac:dyDescent="0.25">
      <c r="A2385" s="77"/>
      <c r="D2385" s="60"/>
      <c r="E2385" s="60"/>
      <c r="F2385" s="60"/>
      <c r="G2385" s="60"/>
      <c r="H2385" s="62"/>
      <c r="I2385" s="62"/>
      <c r="J2385" s="62"/>
      <c r="K2385" s="62"/>
      <c r="M2385" s="63"/>
      <c r="N2385" s="63"/>
      <c r="O2385" s="64"/>
      <c r="P2385" s="127"/>
      <c r="W2385" s="64"/>
      <c r="X2385" s="64"/>
    </row>
    <row r="2386" spans="1:24" s="59" customFormat="1" x14ac:dyDescent="0.25">
      <c r="A2386" s="77"/>
      <c r="D2386" s="60"/>
      <c r="E2386" s="60"/>
      <c r="F2386" s="60"/>
      <c r="G2386" s="60"/>
      <c r="H2386" s="62"/>
      <c r="I2386" s="62"/>
      <c r="J2386" s="62"/>
      <c r="K2386" s="62"/>
      <c r="M2386" s="63"/>
      <c r="N2386" s="63"/>
      <c r="O2386" s="64"/>
      <c r="P2386" s="127"/>
      <c r="W2386" s="64"/>
      <c r="X2386" s="64"/>
    </row>
    <row r="2387" spans="1:24" s="59" customFormat="1" x14ac:dyDescent="0.25">
      <c r="A2387" s="77"/>
      <c r="D2387" s="60"/>
      <c r="E2387" s="60"/>
      <c r="F2387" s="60"/>
      <c r="G2387" s="60"/>
      <c r="H2387" s="62"/>
      <c r="I2387" s="62"/>
      <c r="J2387" s="62"/>
      <c r="K2387" s="62"/>
      <c r="M2387" s="63"/>
      <c r="N2387" s="63"/>
      <c r="O2387" s="64"/>
      <c r="P2387" s="127"/>
      <c r="W2387" s="64"/>
      <c r="X2387" s="64"/>
    </row>
    <row r="2388" spans="1:24" s="59" customFormat="1" x14ac:dyDescent="0.25">
      <c r="A2388" s="77"/>
      <c r="D2388" s="60"/>
      <c r="E2388" s="60"/>
      <c r="F2388" s="60"/>
      <c r="G2388" s="60"/>
      <c r="H2388" s="62"/>
      <c r="I2388" s="62"/>
      <c r="J2388" s="62"/>
      <c r="K2388" s="62"/>
      <c r="M2388" s="63"/>
      <c r="N2388" s="63"/>
      <c r="O2388" s="64"/>
      <c r="P2388" s="127"/>
      <c r="W2388" s="64"/>
      <c r="X2388" s="64"/>
    </row>
    <row r="2389" spans="1:24" s="59" customFormat="1" x14ac:dyDescent="0.25">
      <c r="A2389" s="77"/>
      <c r="D2389" s="60"/>
      <c r="E2389" s="60"/>
      <c r="F2389" s="60"/>
      <c r="G2389" s="60"/>
      <c r="H2389" s="62"/>
      <c r="I2389" s="62"/>
      <c r="J2389" s="62"/>
      <c r="K2389" s="62"/>
      <c r="M2389" s="63"/>
      <c r="N2389" s="63"/>
      <c r="O2389" s="64"/>
      <c r="P2389" s="127"/>
      <c r="W2389" s="64"/>
      <c r="X2389" s="64"/>
    </row>
    <row r="2390" spans="1:24" s="59" customFormat="1" x14ac:dyDescent="0.25">
      <c r="A2390" s="77"/>
      <c r="D2390" s="60"/>
      <c r="E2390" s="60"/>
      <c r="F2390" s="60"/>
      <c r="G2390" s="60"/>
      <c r="H2390" s="62"/>
      <c r="I2390" s="62"/>
      <c r="J2390" s="62"/>
      <c r="K2390" s="62"/>
      <c r="M2390" s="63"/>
      <c r="N2390" s="63"/>
      <c r="O2390" s="64"/>
      <c r="P2390" s="127"/>
      <c r="W2390" s="64"/>
      <c r="X2390" s="64"/>
    </row>
    <row r="2391" spans="1:24" s="59" customFormat="1" x14ac:dyDescent="0.25">
      <c r="A2391" s="77"/>
      <c r="D2391" s="60"/>
      <c r="E2391" s="60"/>
      <c r="F2391" s="60"/>
      <c r="G2391" s="60"/>
      <c r="H2391" s="62"/>
      <c r="I2391" s="62"/>
      <c r="J2391" s="62"/>
      <c r="K2391" s="62"/>
      <c r="M2391" s="63"/>
      <c r="N2391" s="63"/>
      <c r="O2391" s="64"/>
      <c r="P2391" s="127"/>
      <c r="W2391" s="64"/>
      <c r="X2391" s="64"/>
    </row>
    <row r="2392" spans="1:24" s="59" customFormat="1" x14ac:dyDescent="0.25">
      <c r="A2392" s="77"/>
      <c r="D2392" s="60"/>
      <c r="E2392" s="60"/>
      <c r="F2392" s="60"/>
      <c r="G2392" s="60"/>
      <c r="H2392" s="62"/>
      <c r="I2392" s="62"/>
      <c r="J2392" s="62"/>
      <c r="K2392" s="62"/>
      <c r="M2392" s="63"/>
      <c r="N2392" s="63"/>
      <c r="O2392" s="64"/>
      <c r="P2392" s="127"/>
      <c r="W2392" s="64"/>
      <c r="X2392" s="64"/>
    </row>
    <row r="2393" spans="1:24" s="59" customFormat="1" x14ac:dyDescent="0.25">
      <c r="A2393" s="77"/>
      <c r="D2393" s="60"/>
      <c r="E2393" s="60"/>
      <c r="F2393" s="60"/>
      <c r="G2393" s="60"/>
      <c r="H2393" s="62"/>
      <c r="I2393" s="62"/>
      <c r="J2393" s="62"/>
      <c r="K2393" s="62"/>
      <c r="M2393" s="63"/>
      <c r="N2393" s="63"/>
      <c r="O2393" s="64"/>
      <c r="P2393" s="127"/>
      <c r="W2393" s="64"/>
      <c r="X2393" s="64"/>
    </row>
    <row r="2394" spans="1:24" s="59" customFormat="1" x14ac:dyDescent="0.25">
      <c r="A2394" s="77"/>
      <c r="D2394" s="60"/>
      <c r="E2394" s="60"/>
      <c r="F2394" s="60"/>
      <c r="G2394" s="60"/>
      <c r="H2394" s="62"/>
      <c r="I2394" s="62"/>
      <c r="J2394" s="62"/>
      <c r="K2394" s="62"/>
      <c r="M2394" s="63"/>
      <c r="N2394" s="63"/>
      <c r="O2394" s="64"/>
      <c r="P2394" s="127"/>
      <c r="W2394" s="64"/>
      <c r="X2394" s="64"/>
    </row>
    <row r="2395" spans="1:24" s="59" customFormat="1" x14ac:dyDescent="0.25">
      <c r="A2395" s="77"/>
      <c r="D2395" s="60"/>
      <c r="E2395" s="60"/>
      <c r="F2395" s="60"/>
      <c r="G2395" s="60"/>
      <c r="H2395" s="62"/>
      <c r="I2395" s="62"/>
      <c r="J2395" s="62"/>
      <c r="K2395" s="62"/>
      <c r="M2395" s="63"/>
      <c r="N2395" s="63"/>
      <c r="O2395" s="64"/>
      <c r="P2395" s="127"/>
      <c r="W2395" s="64"/>
      <c r="X2395" s="64"/>
    </row>
    <row r="2396" spans="1:24" s="59" customFormat="1" x14ac:dyDescent="0.25">
      <c r="A2396" s="77"/>
      <c r="D2396" s="60"/>
      <c r="E2396" s="60"/>
      <c r="F2396" s="60"/>
      <c r="G2396" s="60"/>
      <c r="H2396" s="62"/>
      <c r="I2396" s="62"/>
      <c r="J2396" s="62"/>
      <c r="K2396" s="62"/>
      <c r="M2396" s="63"/>
      <c r="N2396" s="63"/>
      <c r="O2396" s="64"/>
      <c r="P2396" s="127"/>
      <c r="W2396" s="64"/>
      <c r="X2396" s="64"/>
    </row>
    <row r="2397" spans="1:24" s="59" customFormat="1" x14ac:dyDescent="0.25">
      <c r="A2397" s="77"/>
      <c r="D2397" s="60"/>
      <c r="E2397" s="60"/>
      <c r="F2397" s="60"/>
      <c r="G2397" s="60"/>
      <c r="H2397" s="62"/>
      <c r="I2397" s="62"/>
      <c r="J2397" s="62"/>
      <c r="K2397" s="62"/>
      <c r="M2397" s="63"/>
      <c r="N2397" s="63"/>
      <c r="O2397" s="64"/>
      <c r="P2397" s="127"/>
      <c r="W2397" s="64"/>
      <c r="X2397" s="64"/>
    </row>
    <row r="2398" spans="1:24" s="59" customFormat="1" x14ac:dyDescent="0.25">
      <c r="A2398" s="77"/>
      <c r="D2398" s="60"/>
      <c r="E2398" s="60"/>
      <c r="F2398" s="60"/>
      <c r="G2398" s="60"/>
      <c r="H2398" s="62"/>
      <c r="I2398" s="62"/>
      <c r="J2398" s="62"/>
      <c r="K2398" s="62"/>
      <c r="M2398" s="63"/>
      <c r="N2398" s="63"/>
      <c r="O2398" s="64"/>
      <c r="P2398" s="127"/>
      <c r="W2398" s="64"/>
      <c r="X2398" s="64"/>
    </row>
    <row r="2399" spans="1:24" s="59" customFormat="1" x14ac:dyDescent="0.25">
      <c r="A2399" s="77"/>
      <c r="D2399" s="60"/>
      <c r="E2399" s="60"/>
      <c r="F2399" s="60"/>
      <c r="G2399" s="60"/>
      <c r="H2399" s="62"/>
      <c r="I2399" s="62"/>
      <c r="J2399" s="62"/>
      <c r="K2399" s="62"/>
      <c r="M2399" s="63"/>
      <c r="N2399" s="63"/>
      <c r="O2399" s="64"/>
      <c r="P2399" s="127"/>
      <c r="W2399" s="64"/>
      <c r="X2399" s="64"/>
    </row>
    <row r="2400" spans="1:24" s="59" customFormat="1" x14ac:dyDescent="0.25">
      <c r="A2400" s="77"/>
      <c r="D2400" s="60"/>
      <c r="E2400" s="60"/>
      <c r="F2400" s="60"/>
      <c r="G2400" s="60"/>
      <c r="H2400" s="62"/>
      <c r="I2400" s="62"/>
      <c r="J2400" s="62"/>
      <c r="K2400" s="62"/>
      <c r="M2400" s="63"/>
      <c r="N2400" s="63"/>
      <c r="O2400" s="64"/>
      <c r="P2400" s="127"/>
      <c r="W2400" s="64"/>
      <c r="X2400" s="64"/>
    </row>
    <row r="2401" spans="1:24" s="59" customFormat="1" x14ac:dyDescent="0.25">
      <c r="A2401" s="77"/>
      <c r="D2401" s="60"/>
      <c r="E2401" s="60"/>
      <c r="F2401" s="60"/>
      <c r="G2401" s="60"/>
      <c r="H2401" s="62"/>
      <c r="I2401" s="62"/>
      <c r="J2401" s="62"/>
      <c r="K2401" s="62"/>
      <c r="M2401" s="63"/>
      <c r="N2401" s="63"/>
      <c r="O2401" s="64"/>
      <c r="P2401" s="127"/>
      <c r="W2401" s="64"/>
      <c r="X2401" s="64"/>
    </row>
    <row r="2402" spans="1:24" s="59" customFormat="1" x14ac:dyDescent="0.25">
      <c r="A2402" s="77"/>
      <c r="D2402" s="60"/>
      <c r="E2402" s="60"/>
      <c r="F2402" s="60"/>
      <c r="G2402" s="60"/>
      <c r="H2402" s="62"/>
      <c r="I2402" s="62"/>
      <c r="J2402" s="62"/>
      <c r="K2402" s="62"/>
      <c r="M2402" s="63"/>
      <c r="N2402" s="63"/>
      <c r="O2402" s="64"/>
      <c r="P2402" s="127"/>
      <c r="W2402" s="64"/>
      <c r="X2402" s="64"/>
    </row>
    <row r="2403" spans="1:24" s="59" customFormat="1" x14ac:dyDescent="0.25">
      <c r="A2403" s="77"/>
      <c r="D2403" s="60"/>
      <c r="E2403" s="60"/>
      <c r="F2403" s="60"/>
      <c r="G2403" s="60"/>
      <c r="H2403" s="62"/>
      <c r="I2403" s="62"/>
      <c r="J2403" s="62"/>
      <c r="K2403" s="62"/>
      <c r="M2403" s="63"/>
      <c r="N2403" s="63"/>
      <c r="O2403" s="64"/>
      <c r="P2403" s="127"/>
      <c r="W2403" s="64"/>
      <c r="X2403" s="64"/>
    </row>
    <row r="2404" spans="1:24" s="59" customFormat="1" x14ac:dyDescent="0.25">
      <c r="A2404" s="77"/>
      <c r="D2404" s="60"/>
      <c r="E2404" s="60"/>
      <c r="F2404" s="60"/>
      <c r="G2404" s="60"/>
      <c r="H2404" s="62"/>
      <c r="I2404" s="62"/>
      <c r="J2404" s="62"/>
      <c r="K2404" s="62"/>
      <c r="M2404" s="63"/>
      <c r="N2404" s="63"/>
      <c r="O2404" s="64"/>
      <c r="P2404" s="127"/>
      <c r="W2404" s="64"/>
      <c r="X2404" s="64"/>
    </row>
    <row r="2405" spans="1:24" s="59" customFormat="1" x14ac:dyDescent="0.25">
      <c r="A2405" s="77"/>
      <c r="D2405" s="60"/>
      <c r="E2405" s="60"/>
      <c r="F2405" s="60"/>
      <c r="G2405" s="60"/>
      <c r="H2405" s="62"/>
      <c r="I2405" s="62"/>
      <c r="J2405" s="62"/>
      <c r="K2405" s="62"/>
      <c r="M2405" s="63"/>
      <c r="N2405" s="63"/>
      <c r="O2405" s="64"/>
      <c r="P2405" s="127"/>
      <c r="W2405" s="64"/>
      <c r="X2405" s="64"/>
    </row>
    <row r="2406" spans="1:24" s="59" customFormat="1" x14ac:dyDescent="0.25">
      <c r="A2406" s="77"/>
      <c r="D2406" s="60"/>
      <c r="E2406" s="60"/>
      <c r="F2406" s="60"/>
      <c r="G2406" s="60"/>
      <c r="H2406" s="62"/>
      <c r="I2406" s="62"/>
      <c r="J2406" s="62"/>
      <c r="K2406" s="62"/>
      <c r="M2406" s="63"/>
      <c r="N2406" s="63"/>
      <c r="O2406" s="64"/>
      <c r="P2406" s="127"/>
      <c r="W2406" s="64"/>
      <c r="X2406" s="64"/>
    </row>
    <row r="2407" spans="1:24" s="59" customFormat="1" x14ac:dyDescent="0.25">
      <c r="A2407" s="77"/>
      <c r="D2407" s="60"/>
      <c r="E2407" s="60"/>
      <c r="F2407" s="60"/>
      <c r="G2407" s="60"/>
      <c r="H2407" s="62"/>
      <c r="I2407" s="62"/>
      <c r="J2407" s="62"/>
      <c r="K2407" s="62"/>
      <c r="M2407" s="63"/>
      <c r="N2407" s="63"/>
      <c r="O2407" s="64"/>
      <c r="P2407" s="127"/>
      <c r="W2407" s="64"/>
      <c r="X2407" s="64"/>
    </row>
    <row r="2408" spans="1:24" s="59" customFormat="1" x14ac:dyDescent="0.25">
      <c r="A2408" s="77"/>
      <c r="D2408" s="60"/>
      <c r="E2408" s="60"/>
      <c r="F2408" s="60"/>
      <c r="G2408" s="60"/>
      <c r="H2408" s="62"/>
      <c r="I2408" s="62"/>
      <c r="J2408" s="62"/>
      <c r="K2408" s="62"/>
      <c r="M2408" s="63"/>
      <c r="N2408" s="63"/>
      <c r="O2408" s="64"/>
      <c r="P2408" s="127"/>
      <c r="W2408" s="64"/>
      <c r="X2408" s="64"/>
    </row>
    <row r="2409" spans="1:24" s="59" customFormat="1" x14ac:dyDescent="0.25">
      <c r="A2409" s="77"/>
      <c r="D2409" s="60"/>
      <c r="E2409" s="60"/>
      <c r="F2409" s="60"/>
      <c r="G2409" s="60"/>
      <c r="H2409" s="62"/>
      <c r="I2409" s="62"/>
      <c r="J2409" s="62"/>
      <c r="K2409" s="62"/>
      <c r="M2409" s="63"/>
      <c r="N2409" s="63"/>
      <c r="O2409" s="64"/>
      <c r="P2409" s="127"/>
      <c r="W2409" s="64"/>
      <c r="X2409" s="64"/>
    </row>
    <row r="2410" spans="1:24" s="59" customFormat="1" x14ac:dyDescent="0.25">
      <c r="A2410" s="77"/>
      <c r="D2410" s="60"/>
      <c r="E2410" s="60"/>
      <c r="F2410" s="60"/>
      <c r="G2410" s="60"/>
      <c r="H2410" s="62"/>
      <c r="I2410" s="62"/>
      <c r="J2410" s="62"/>
      <c r="K2410" s="62"/>
      <c r="M2410" s="63"/>
      <c r="N2410" s="63"/>
      <c r="O2410" s="64"/>
      <c r="P2410" s="127"/>
      <c r="W2410" s="64"/>
      <c r="X2410" s="64"/>
    </row>
    <row r="2411" spans="1:24" s="59" customFormat="1" x14ac:dyDescent="0.25">
      <c r="A2411" s="77"/>
      <c r="D2411" s="60"/>
      <c r="E2411" s="60"/>
      <c r="F2411" s="60"/>
      <c r="G2411" s="60"/>
      <c r="H2411" s="62"/>
      <c r="I2411" s="62"/>
      <c r="J2411" s="62"/>
      <c r="K2411" s="62"/>
      <c r="M2411" s="63"/>
      <c r="N2411" s="63"/>
      <c r="O2411" s="64"/>
      <c r="P2411" s="127"/>
      <c r="W2411" s="64"/>
      <c r="X2411" s="64"/>
    </row>
    <row r="2412" spans="1:24" s="59" customFormat="1" x14ac:dyDescent="0.25">
      <c r="A2412" s="77"/>
      <c r="D2412" s="60"/>
      <c r="E2412" s="60"/>
      <c r="F2412" s="60"/>
      <c r="G2412" s="60"/>
      <c r="H2412" s="62"/>
      <c r="I2412" s="62"/>
      <c r="J2412" s="62"/>
      <c r="K2412" s="62"/>
      <c r="M2412" s="63"/>
      <c r="N2412" s="63"/>
      <c r="O2412" s="64"/>
      <c r="P2412" s="127"/>
      <c r="W2412" s="64"/>
      <c r="X2412" s="64"/>
    </row>
    <row r="2413" spans="1:24" s="59" customFormat="1" x14ac:dyDescent="0.25">
      <c r="A2413" s="77"/>
      <c r="D2413" s="60"/>
      <c r="E2413" s="60"/>
      <c r="F2413" s="60"/>
      <c r="G2413" s="60"/>
      <c r="H2413" s="62"/>
      <c r="I2413" s="62"/>
      <c r="J2413" s="62"/>
      <c r="K2413" s="62"/>
      <c r="M2413" s="63"/>
      <c r="N2413" s="63"/>
      <c r="O2413" s="64"/>
      <c r="P2413" s="127"/>
      <c r="W2413" s="64"/>
      <c r="X2413" s="64"/>
    </row>
    <row r="2414" spans="1:24" s="59" customFormat="1" x14ac:dyDescent="0.25">
      <c r="A2414" s="77"/>
      <c r="D2414" s="60"/>
      <c r="E2414" s="60"/>
      <c r="F2414" s="60"/>
      <c r="G2414" s="60"/>
      <c r="H2414" s="62"/>
      <c r="I2414" s="62"/>
      <c r="J2414" s="62"/>
      <c r="K2414" s="62"/>
      <c r="M2414" s="63"/>
      <c r="N2414" s="63"/>
      <c r="O2414" s="64"/>
      <c r="P2414" s="127"/>
      <c r="W2414" s="64"/>
      <c r="X2414" s="64"/>
    </row>
    <row r="2415" spans="1:24" s="59" customFormat="1" x14ac:dyDescent="0.25">
      <c r="A2415" s="77"/>
      <c r="D2415" s="60"/>
      <c r="E2415" s="60"/>
      <c r="F2415" s="60"/>
      <c r="G2415" s="60"/>
      <c r="H2415" s="62"/>
      <c r="I2415" s="62"/>
      <c r="J2415" s="62"/>
      <c r="K2415" s="62"/>
      <c r="M2415" s="63"/>
      <c r="N2415" s="63"/>
      <c r="O2415" s="64"/>
      <c r="P2415" s="127"/>
      <c r="W2415" s="64"/>
      <c r="X2415" s="64"/>
    </row>
    <row r="2416" spans="1:24" s="59" customFormat="1" x14ac:dyDescent="0.25">
      <c r="A2416" s="77"/>
      <c r="D2416" s="60"/>
      <c r="E2416" s="60"/>
      <c r="F2416" s="60"/>
      <c r="G2416" s="60"/>
      <c r="H2416" s="62"/>
      <c r="I2416" s="62"/>
      <c r="J2416" s="62"/>
      <c r="K2416" s="62"/>
      <c r="M2416" s="63"/>
      <c r="N2416" s="63"/>
      <c r="O2416" s="64"/>
      <c r="P2416" s="127"/>
      <c r="W2416" s="64"/>
      <c r="X2416" s="64"/>
    </row>
    <row r="2417" spans="1:24" s="59" customFormat="1" x14ac:dyDescent="0.25">
      <c r="A2417" s="77"/>
      <c r="D2417" s="60"/>
      <c r="E2417" s="60"/>
      <c r="F2417" s="60"/>
      <c r="G2417" s="60"/>
      <c r="H2417" s="62"/>
      <c r="I2417" s="62"/>
      <c r="J2417" s="62"/>
      <c r="K2417" s="62"/>
      <c r="M2417" s="63"/>
      <c r="N2417" s="63"/>
      <c r="O2417" s="64"/>
      <c r="P2417" s="127"/>
      <c r="W2417" s="64"/>
      <c r="X2417" s="64"/>
    </row>
    <row r="2418" spans="1:24" s="59" customFormat="1" x14ac:dyDescent="0.25">
      <c r="A2418" s="77"/>
      <c r="D2418" s="60"/>
      <c r="E2418" s="60"/>
      <c r="F2418" s="60"/>
      <c r="G2418" s="60"/>
      <c r="H2418" s="62"/>
      <c r="I2418" s="62"/>
      <c r="J2418" s="62"/>
      <c r="K2418" s="62"/>
      <c r="M2418" s="63"/>
      <c r="N2418" s="63"/>
      <c r="O2418" s="64"/>
      <c r="P2418" s="127"/>
      <c r="W2418" s="64"/>
      <c r="X2418" s="64"/>
    </row>
    <row r="2419" spans="1:24" s="59" customFormat="1" x14ac:dyDescent="0.25">
      <c r="A2419" s="77"/>
      <c r="D2419" s="60"/>
      <c r="E2419" s="60"/>
      <c r="F2419" s="60"/>
      <c r="G2419" s="60"/>
      <c r="H2419" s="62"/>
      <c r="I2419" s="62"/>
      <c r="J2419" s="62"/>
      <c r="K2419" s="62"/>
      <c r="M2419" s="63"/>
      <c r="N2419" s="63"/>
      <c r="O2419" s="64"/>
      <c r="P2419" s="127"/>
      <c r="W2419" s="64"/>
      <c r="X2419" s="64"/>
    </row>
    <row r="2420" spans="1:24" s="59" customFormat="1" x14ac:dyDescent="0.25">
      <c r="A2420" s="77"/>
      <c r="D2420" s="60"/>
      <c r="E2420" s="60"/>
      <c r="F2420" s="60"/>
      <c r="G2420" s="60"/>
      <c r="H2420" s="62"/>
      <c r="I2420" s="62"/>
      <c r="J2420" s="62"/>
      <c r="K2420" s="62"/>
      <c r="M2420" s="63"/>
      <c r="N2420" s="63"/>
      <c r="O2420" s="64"/>
      <c r="P2420" s="127"/>
      <c r="W2420" s="64"/>
      <c r="X2420" s="64"/>
    </row>
    <row r="2421" spans="1:24" s="59" customFormat="1" x14ac:dyDescent="0.25">
      <c r="A2421" s="77"/>
      <c r="D2421" s="60"/>
      <c r="E2421" s="60"/>
      <c r="F2421" s="60"/>
      <c r="G2421" s="60"/>
      <c r="H2421" s="62"/>
      <c r="I2421" s="62"/>
      <c r="J2421" s="62"/>
      <c r="K2421" s="62"/>
      <c r="M2421" s="63"/>
      <c r="N2421" s="63"/>
      <c r="O2421" s="64"/>
      <c r="P2421" s="127"/>
      <c r="W2421" s="64"/>
      <c r="X2421" s="64"/>
    </row>
    <row r="2422" spans="1:24" s="59" customFormat="1" x14ac:dyDescent="0.25">
      <c r="A2422" s="77"/>
      <c r="D2422" s="60"/>
      <c r="E2422" s="60"/>
      <c r="F2422" s="60"/>
      <c r="G2422" s="60"/>
      <c r="H2422" s="62"/>
      <c r="I2422" s="62"/>
      <c r="J2422" s="62"/>
      <c r="K2422" s="62"/>
      <c r="M2422" s="63"/>
      <c r="N2422" s="63"/>
      <c r="O2422" s="64"/>
      <c r="P2422" s="127"/>
      <c r="W2422" s="64"/>
      <c r="X2422" s="64"/>
    </row>
    <row r="2423" spans="1:24" s="59" customFormat="1" x14ac:dyDescent="0.25">
      <c r="A2423" s="77"/>
      <c r="D2423" s="60"/>
      <c r="E2423" s="60"/>
      <c r="F2423" s="60"/>
      <c r="G2423" s="60"/>
      <c r="H2423" s="62"/>
      <c r="I2423" s="62"/>
      <c r="J2423" s="62"/>
      <c r="K2423" s="62"/>
      <c r="M2423" s="63"/>
      <c r="N2423" s="63"/>
      <c r="O2423" s="64"/>
      <c r="P2423" s="127"/>
      <c r="W2423" s="64"/>
      <c r="X2423" s="64"/>
    </row>
    <row r="2424" spans="1:24" s="59" customFormat="1" x14ac:dyDescent="0.25">
      <c r="A2424" s="77"/>
      <c r="D2424" s="60"/>
      <c r="E2424" s="60"/>
      <c r="F2424" s="60"/>
      <c r="G2424" s="60"/>
      <c r="H2424" s="62"/>
      <c r="I2424" s="62"/>
      <c r="J2424" s="62"/>
      <c r="K2424" s="62"/>
      <c r="M2424" s="63"/>
      <c r="N2424" s="63"/>
      <c r="O2424" s="64"/>
      <c r="P2424" s="127"/>
      <c r="W2424" s="64"/>
      <c r="X2424" s="64"/>
    </row>
    <row r="2425" spans="1:24" s="59" customFormat="1" x14ac:dyDescent="0.25">
      <c r="A2425" s="77"/>
      <c r="D2425" s="60"/>
      <c r="E2425" s="60"/>
      <c r="F2425" s="60"/>
      <c r="G2425" s="60"/>
      <c r="H2425" s="62"/>
      <c r="I2425" s="62"/>
      <c r="J2425" s="62"/>
      <c r="K2425" s="62"/>
      <c r="M2425" s="63"/>
      <c r="N2425" s="63"/>
      <c r="O2425" s="64"/>
      <c r="P2425" s="127"/>
      <c r="W2425" s="64"/>
      <c r="X2425" s="64"/>
    </row>
    <row r="2426" spans="1:24" s="59" customFormat="1" x14ac:dyDescent="0.25">
      <c r="A2426" s="77"/>
      <c r="D2426" s="60"/>
      <c r="E2426" s="60"/>
      <c r="F2426" s="60"/>
      <c r="G2426" s="60"/>
      <c r="H2426" s="62"/>
      <c r="I2426" s="62"/>
      <c r="J2426" s="62"/>
      <c r="K2426" s="62"/>
      <c r="M2426" s="63"/>
      <c r="N2426" s="63"/>
      <c r="O2426" s="64"/>
      <c r="P2426" s="127"/>
      <c r="W2426" s="64"/>
      <c r="X2426" s="64"/>
    </row>
    <row r="2427" spans="1:24" s="59" customFormat="1" x14ac:dyDescent="0.25">
      <c r="A2427" s="77"/>
      <c r="D2427" s="60"/>
      <c r="E2427" s="60"/>
      <c r="F2427" s="60"/>
      <c r="G2427" s="60"/>
      <c r="H2427" s="62"/>
      <c r="I2427" s="62"/>
      <c r="J2427" s="62"/>
      <c r="K2427" s="62"/>
      <c r="M2427" s="63"/>
      <c r="N2427" s="63"/>
      <c r="O2427" s="64"/>
      <c r="P2427" s="127"/>
      <c r="W2427" s="64"/>
      <c r="X2427" s="64"/>
    </row>
    <row r="2428" spans="1:24" s="59" customFormat="1" x14ac:dyDescent="0.25">
      <c r="A2428" s="77"/>
      <c r="D2428" s="60"/>
      <c r="E2428" s="60"/>
      <c r="F2428" s="60"/>
      <c r="G2428" s="60"/>
      <c r="H2428" s="62"/>
      <c r="I2428" s="62"/>
      <c r="J2428" s="62"/>
      <c r="K2428" s="62"/>
      <c r="M2428" s="63"/>
      <c r="N2428" s="63"/>
      <c r="O2428" s="64"/>
      <c r="P2428" s="127"/>
      <c r="W2428" s="64"/>
      <c r="X2428" s="64"/>
    </row>
    <row r="2429" spans="1:24" s="59" customFormat="1" x14ac:dyDescent="0.25">
      <c r="A2429" s="77"/>
      <c r="D2429" s="60"/>
      <c r="E2429" s="60"/>
      <c r="F2429" s="60"/>
      <c r="G2429" s="60"/>
      <c r="H2429" s="62"/>
      <c r="I2429" s="62"/>
      <c r="J2429" s="62"/>
      <c r="K2429" s="62"/>
      <c r="M2429" s="63"/>
      <c r="N2429" s="63"/>
      <c r="O2429" s="64"/>
      <c r="P2429" s="127"/>
      <c r="W2429" s="64"/>
      <c r="X2429" s="64"/>
    </row>
    <row r="2430" spans="1:24" s="59" customFormat="1" x14ac:dyDescent="0.25">
      <c r="A2430" s="77"/>
      <c r="D2430" s="60"/>
      <c r="E2430" s="60"/>
      <c r="F2430" s="60"/>
      <c r="G2430" s="60"/>
      <c r="H2430" s="62"/>
      <c r="I2430" s="62"/>
      <c r="J2430" s="62"/>
      <c r="K2430" s="62"/>
      <c r="M2430" s="63"/>
      <c r="N2430" s="63"/>
      <c r="O2430" s="64"/>
      <c r="P2430" s="127"/>
      <c r="W2430" s="64"/>
      <c r="X2430" s="64"/>
    </row>
    <row r="2431" spans="1:24" s="59" customFormat="1" x14ac:dyDescent="0.25">
      <c r="A2431" s="77"/>
      <c r="D2431" s="60"/>
      <c r="E2431" s="60"/>
      <c r="F2431" s="60"/>
      <c r="G2431" s="60"/>
      <c r="H2431" s="62"/>
      <c r="I2431" s="62"/>
      <c r="J2431" s="62"/>
      <c r="K2431" s="62"/>
      <c r="M2431" s="63"/>
      <c r="N2431" s="63"/>
      <c r="O2431" s="64"/>
      <c r="P2431" s="127"/>
      <c r="W2431" s="64"/>
      <c r="X2431" s="64"/>
    </row>
    <row r="2432" spans="1:24" s="59" customFormat="1" x14ac:dyDescent="0.25">
      <c r="A2432" s="77"/>
      <c r="D2432" s="60"/>
      <c r="E2432" s="60"/>
      <c r="F2432" s="60"/>
      <c r="G2432" s="60"/>
      <c r="H2432" s="62"/>
      <c r="I2432" s="62"/>
      <c r="J2432" s="62"/>
      <c r="K2432" s="62"/>
      <c r="M2432" s="63"/>
      <c r="N2432" s="63"/>
      <c r="O2432" s="64"/>
      <c r="P2432" s="127"/>
      <c r="W2432" s="64"/>
      <c r="X2432" s="64"/>
    </row>
    <row r="2433" spans="1:24" s="59" customFormat="1" x14ac:dyDescent="0.25">
      <c r="A2433" s="77"/>
      <c r="D2433" s="60"/>
      <c r="E2433" s="60"/>
      <c r="F2433" s="60"/>
      <c r="G2433" s="60"/>
      <c r="H2433" s="62"/>
      <c r="I2433" s="62"/>
      <c r="J2433" s="62"/>
      <c r="K2433" s="62"/>
      <c r="M2433" s="63"/>
      <c r="N2433" s="63"/>
      <c r="O2433" s="64"/>
      <c r="P2433" s="127"/>
      <c r="W2433" s="64"/>
      <c r="X2433" s="64"/>
    </row>
    <row r="2434" spans="1:24" s="59" customFormat="1" x14ac:dyDescent="0.25">
      <c r="A2434" s="77"/>
      <c r="D2434" s="60"/>
      <c r="E2434" s="60"/>
      <c r="F2434" s="60"/>
      <c r="G2434" s="60"/>
      <c r="H2434" s="62"/>
      <c r="I2434" s="62"/>
      <c r="J2434" s="62"/>
      <c r="K2434" s="62"/>
      <c r="M2434" s="63"/>
      <c r="N2434" s="63"/>
      <c r="O2434" s="64"/>
      <c r="P2434" s="127"/>
      <c r="W2434" s="64"/>
      <c r="X2434" s="64"/>
    </row>
    <row r="2435" spans="1:24" s="59" customFormat="1" x14ac:dyDescent="0.25">
      <c r="A2435" s="77"/>
      <c r="D2435" s="60"/>
      <c r="E2435" s="60"/>
      <c r="F2435" s="60"/>
      <c r="G2435" s="60"/>
      <c r="H2435" s="62"/>
      <c r="I2435" s="62"/>
      <c r="J2435" s="62"/>
      <c r="K2435" s="62"/>
      <c r="M2435" s="63"/>
      <c r="N2435" s="63"/>
      <c r="O2435" s="64"/>
      <c r="P2435" s="127"/>
      <c r="W2435" s="64"/>
      <c r="X2435" s="64"/>
    </row>
    <row r="2436" spans="1:24" s="59" customFormat="1" x14ac:dyDescent="0.25">
      <c r="A2436" s="77"/>
      <c r="D2436" s="60"/>
      <c r="E2436" s="60"/>
      <c r="F2436" s="60"/>
      <c r="G2436" s="60"/>
      <c r="H2436" s="62"/>
      <c r="I2436" s="62"/>
      <c r="J2436" s="62"/>
      <c r="K2436" s="62"/>
      <c r="M2436" s="63"/>
      <c r="N2436" s="63"/>
      <c r="O2436" s="64"/>
      <c r="P2436" s="127"/>
      <c r="W2436" s="64"/>
      <c r="X2436" s="64"/>
    </row>
    <row r="2437" spans="1:24" s="59" customFormat="1" x14ac:dyDescent="0.25">
      <c r="A2437" s="77"/>
      <c r="D2437" s="60"/>
      <c r="E2437" s="60"/>
      <c r="F2437" s="60"/>
      <c r="G2437" s="60"/>
      <c r="H2437" s="62"/>
      <c r="I2437" s="62"/>
      <c r="J2437" s="62"/>
      <c r="K2437" s="62"/>
      <c r="M2437" s="63"/>
      <c r="N2437" s="63"/>
      <c r="O2437" s="64"/>
      <c r="P2437" s="127"/>
      <c r="W2437" s="64"/>
      <c r="X2437" s="64"/>
    </row>
    <row r="2438" spans="1:24" s="59" customFormat="1" x14ac:dyDescent="0.25">
      <c r="A2438" s="77"/>
      <c r="D2438" s="60"/>
      <c r="E2438" s="60"/>
      <c r="F2438" s="60"/>
      <c r="G2438" s="60"/>
      <c r="H2438" s="62"/>
      <c r="I2438" s="62"/>
      <c r="J2438" s="62"/>
      <c r="K2438" s="62"/>
      <c r="M2438" s="63"/>
      <c r="N2438" s="63"/>
      <c r="O2438" s="64"/>
      <c r="P2438" s="127"/>
      <c r="W2438" s="64"/>
      <c r="X2438" s="64"/>
    </row>
    <row r="2439" spans="1:24" s="59" customFormat="1" x14ac:dyDescent="0.25">
      <c r="A2439" s="77"/>
      <c r="D2439" s="60"/>
      <c r="E2439" s="60"/>
      <c r="F2439" s="60"/>
      <c r="G2439" s="60"/>
      <c r="H2439" s="62"/>
      <c r="I2439" s="62"/>
      <c r="J2439" s="62"/>
      <c r="K2439" s="62"/>
      <c r="M2439" s="63"/>
      <c r="N2439" s="63"/>
      <c r="O2439" s="64"/>
      <c r="P2439" s="127"/>
      <c r="W2439" s="64"/>
      <c r="X2439" s="64"/>
    </row>
    <row r="2440" spans="1:24" s="59" customFormat="1" x14ac:dyDescent="0.25">
      <c r="A2440" s="77"/>
      <c r="D2440" s="60"/>
      <c r="E2440" s="60"/>
      <c r="F2440" s="60"/>
      <c r="G2440" s="60"/>
      <c r="H2440" s="62"/>
      <c r="I2440" s="62"/>
      <c r="J2440" s="62"/>
      <c r="K2440" s="62"/>
      <c r="M2440" s="63"/>
      <c r="N2440" s="63"/>
      <c r="O2440" s="64"/>
      <c r="P2440" s="127"/>
      <c r="W2440" s="64"/>
      <c r="X2440" s="64"/>
    </row>
    <row r="2441" spans="1:24" s="59" customFormat="1" x14ac:dyDescent="0.25">
      <c r="A2441" s="77"/>
      <c r="D2441" s="60"/>
      <c r="E2441" s="60"/>
      <c r="F2441" s="60"/>
      <c r="G2441" s="60"/>
      <c r="H2441" s="62"/>
      <c r="I2441" s="62"/>
      <c r="J2441" s="62"/>
      <c r="K2441" s="62"/>
      <c r="M2441" s="63"/>
      <c r="N2441" s="63"/>
      <c r="O2441" s="64"/>
      <c r="P2441" s="127"/>
      <c r="W2441" s="64"/>
      <c r="X2441" s="64"/>
    </row>
    <row r="2442" spans="1:24" s="59" customFormat="1" x14ac:dyDescent="0.25">
      <c r="A2442" s="77"/>
      <c r="D2442" s="60"/>
      <c r="E2442" s="60"/>
      <c r="F2442" s="60"/>
      <c r="G2442" s="60"/>
      <c r="H2442" s="62"/>
      <c r="I2442" s="62"/>
      <c r="J2442" s="62"/>
      <c r="K2442" s="62"/>
      <c r="M2442" s="63"/>
      <c r="N2442" s="63"/>
      <c r="O2442" s="64"/>
      <c r="P2442" s="127"/>
      <c r="W2442" s="64"/>
      <c r="X2442" s="64"/>
    </row>
    <row r="2443" spans="1:24" s="59" customFormat="1" x14ac:dyDescent="0.25">
      <c r="A2443" s="77"/>
      <c r="D2443" s="60"/>
      <c r="E2443" s="60"/>
      <c r="F2443" s="60"/>
      <c r="G2443" s="60"/>
      <c r="H2443" s="62"/>
      <c r="I2443" s="62"/>
      <c r="J2443" s="62"/>
      <c r="K2443" s="62"/>
      <c r="M2443" s="63"/>
      <c r="N2443" s="63"/>
      <c r="O2443" s="64"/>
      <c r="P2443" s="127"/>
      <c r="W2443" s="64"/>
      <c r="X2443" s="64"/>
    </row>
    <row r="2444" spans="1:24" s="59" customFormat="1" x14ac:dyDescent="0.25">
      <c r="A2444" s="77"/>
      <c r="D2444" s="60"/>
      <c r="E2444" s="60"/>
      <c r="F2444" s="60"/>
      <c r="G2444" s="60"/>
      <c r="H2444" s="62"/>
      <c r="I2444" s="62"/>
      <c r="J2444" s="62"/>
      <c r="K2444" s="62"/>
      <c r="M2444" s="63"/>
      <c r="N2444" s="63"/>
      <c r="O2444" s="64"/>
      <c r="P2444" s="127"/>
      <c r="W2444" s="64"/>
      <c r="X2444" s="64"/>
    </row>
    <row r="2445" spans="1:24" s="59" customFormat="1" x14ac:dyDescent="0.25">
      <c r="A2445" s="77"/>
      <c r="D2445" s="60"/>
      <c r="E2445" s="60"/>
      <c r="F2445" s="60"/>
      <c r="G2445" s="60"/>
      <c r="H2445" s="62"/>
      <c r="I2445" s="62"/>
      <c r="J2445" s="62"/>
      <c r="K2445" s="62"/>
      <c r="M2445" s="63"/>
      <c r="N2445" s="63"/>
      <c r="O2445" s="64"/>
      <c r="P2445" s="127"/>
      <c r="W2445" s="64"/>
      <c r="X2445" s="64"/>
    </row>
    <row r="2446" spans="1:24" s="59" customFormat="1" x14ac:dyDescent="0.25">
      <c r="A2446" s="77"/>
      <c r="D2446" s="60"/>
      <c r="E2446" s="60"/>
      <c r="F2446" s="60"/>
      <c r="G2446" s="60"/>
      <c r="H2446" s="62"/>
      <c r="I2446" s="62"/>
      <c r="J2446" s="62"/>
      <c r="K2446" s="62"/>
      <c r="M2446" s="63"/>
      <c r="N2446" s="63"/>
      <c r="O2446" s="64"/>
      <c r="P2446" s="127"/>
      <c r="W2446" s="64"/>
      <c r="X2446" s="64"/>
    </row>
    <row r="2447" spans="1:24" s="59" customFormat="1" x14ac:dyDescent="0.25">
      <c r="A2447" s="77"/>
      <c r="D2447" s="60"/>
      <c r="E2447" s="60"/>
      <c r="F2447" s="60"/>
      <c r="G2447" s="60"/>
      <c r="H2447" s="62"/>
      <c r="I2447" s="62"/>
      <c r="J2447" s="62"/>
      <c r="K2447" s="62"/>
      <c r="M2447" s="63"/>
      <c r="N2447" s="63"/>
      <c r="O2447" s="64"/>
      <c r="P2447" s="127"/>
      <c r="W2447" s="64"/>
      <c r="X2447" s="64"/>
    </row>
    <row r="2448" spans="1:24" s="59" customFormat="1" x14ac:dyDescent="0.25">
      <c r="A2448" s="77"/>
      <c r="D2448" s="60"/>
      <c r="E2448" s="60"/>
      <c r="F2448" s="60"/>
      <c r="G2448" s="60"/>
      <c r="H2448" s="62"/>
      <c r="I2448" s="62"/>
      <c r="J2448" s="62"/>
      <c r="K2448" s="62"/>
      <c r="M2448" s="63"/>
      <c r="N2448" s="63"/>
      <c r="O2448" s="64"/>
      <c r="P2448" s="127"/>
      <c r="W2448" s="64"/>
      <c r="X2448" s="64"/>
    </row>
    <row r="2449" spans="1:24" s="59" customFormat="1" x14ac:dyDescent="0.25">
      <c r="A2449" s="77"/>
      <c r="D2449" s="60"/>
      <c r="E2449" s="60"/>
      <c r="F2449" s="60"/>
      <c r="G2449" s="60"/>
      <c r="H2449" s="62"/>
      <c r="I2449" s="62"/>
      <c r="J2449" s="62"/>
      <c r="K2449" s="62"/>
      <c r="M2449" s="63"/>
      <c r="N2449" s="63"/>
      <c r="O2449" s="64"/>
      <c r="P2449" s="127"/>
      <c r="W2449" s="64"/>
      <c r="X2449" s="64"/>
    </row>
    <row r="2450" spans="1:24" s="59" customFormat="1" x14ac:dyDescent="0.25">
      <c r="A2450" s="77"/>
      <c r="D2450" s="60"/>
      <c r="E2450" s="60"/>
      <c r="F2450" s="60"/>
      <c r="G2450" s="60"/>
      <c r="H2450" s="62"/>
      <c r="I2450" s="62"/>
      <c r="J2450" s="62"/>
      <c r="K2450" s="62"/>
      <c r="M2450" s="63"/>
      <c r="N2450" s="63"/>
      <c r="O2450" s="64"/>
      <c r="P2450" s="127"/>
      <c r="W2450" s="64"/>
      <c r="X2450" s="64"/>
    </row>
    <row r="2451" spans="1:24" s="59" customFormat="1" x14ac:dyDescent="0.25">
      <c r="A2451" s="77"/>
      <c r="D2451" s="60"/>
      <c r="E2451" s="60"/>
      <c r="F2451" s="60"/>
      <c r="G2451" s="60"/>
      <c r="H2451" s="62"/>
      <c r="I2451" s="62"/>
      <c r="J2451" s="62"/>
      <c r="K2451" s="62"/>
      <c r="M2451" s="63"/>
      <c r="N2451" s="63"/>
      <c r="O2451" s="64"/>
      <c r="P2451" s="127"/>
      <c r="W2451" s="64"/>
      <c r="X2451" s="64"/>
    </row>
    <row r="2452" spans="1:24" s="59" customFormat="1" x14ac:dyDescent="0.25">
      <c r="A2452" s="77"/>
      <c r="D2452" s="60"/>
      <c r="E2452" s="60"/>
      <c r="F2452" s="60"/>
      <c r="G2452" s="60"/>
      <c r="H2452" s="62"/>
      <c r="I2452" s="62"/>
      <c r="J2452" s="62"/>
      <c r="K2452" s="62"/>
      <c r="M2452" s="63"/>
      <c r="N2452" s="63"/>
      <c r="O2452" s="64"/>
      <c r="P2452" s="127"/>
      <c r="W2452" s="64"/>
      <c r="X2452" s="64"/>
    </row>
    <row r="2453" spans="1:24" s="59" customFormat="1" x14ac:dyDescent="0.25">
      <c r="A2453" s="77"/>
      <c r="D2453" s="60"/>
      <c r="E2453" s="60"/>
      <c r="F2453" s="60"/>
      <c r="G2453" s="60"/>
      <c r="H2453" s="62"/>
      <c r="I2453" s="62"/>
      <c r="J2453" s="62"/>
      <c r="K2453" s="62"/>
      <c r="M2453" s="63"/>
      <c r="N2453" s="63"/>
      <c r="O2453" s="64"/>
      <c r="P2453" s="127"/>
      <c r="W2453" s="64"/>
      <c r="X2453" s="64"/>
    </row>
    <row r="2454" spans="1:24" s="59" customFormat="1" x14ac:dyDescent="0.25">
      <c r="A2454" s="77"/>
      <c r="D2454" s="60"/>
      <c r="E2454" s="60"/>
      <c r="F2454" s="60"/>
      <c r="G2454" s="60"/>
      <c r="H2454" s="62"/>
      <c r="I2454" s="62"/>
      <c r="J2454" s="62"/>
      <c r="K2454" s="62"/>
      <c r="M2454" s="63"/>
      <c r="N2454" s="63"/>
      <c r="O2454" s="64"/>
      <c r="P2454" s="127"/>
      <c r="W2454" s="64"/>
      <c r="X2454" s="64"/>
    </row>
    <row r="2455" spans="1:24" s="59" customFormat="1" x14ac:dyDescent="0.25">
      <c r="A2455" s="77"/>
      <c r="D2455" s="60"/>
      <c r="E2455" s="60"/>
      <c r="F2455" s="60"/>
      <c r="G2455" s="60"/>
      <c r="H2455" s="62"/>
      <c r="I2455" s="62"/>
      <c r="J2455" s="62"/>
      <c r="K2455" s="62"/>
      <c r="M2455" s="63"/>
      <c r="N2455" s="63"/>
      <c r="O2455" s="64"/>
      <c r="P2455" s="127"/>
      <c r="W2455" s="64"/>
      <c r="X2455" s="64"/>
    </row>
    <row r="2456" spans="1:24" s="59" customFormat="1" x14ac:dyDescent="0.25">
      <c r="A2456" s="77"/>
      <c r="D2456" s="60"/>
      <c r="E2456" s="60"/>
      <c r="F2456" s="60"/>
      <c r="G2456" s="60"/>
      <c r="H2456" s="62"/>
      <c r="I2456" s="62"/>
      <c r="J2456" s="62"/>
      <c r="K2456" s="62"/>
      <c r="M2456" s="63"/>
      <c r="N2456" s="63"/>
      <c r="O2456" s="64"/>
      <c r="P2456" s="127"/>
      <c r="W2456" s="64"/>
      <c r="X2456" s="64"/>
    </row>
    <row r="2457" spans="1:24" s="59" customFormat="1" x14ac:dyDescent="0.25">
      <c r="A2457" s="77"/>
      <c r="D2457" s="60"/>
      <c r="E2457" s="60"/>
      <c r="F2457" s="60"/>
      <c r="G2457" s="60"/>
      <c r="H2457" s="62"/>
      <c r="I2457" s="62"/>
      <c r="J2457" s="62"/>
      <c r="K2457" s="62"/>
      <c r="M2457" s="63"/>
      <c r="N2457" s="63"/>
      <c r="O2457" s="64"/>
      <c r="P2457" s="127"/>
      <c r="W2457" s="64"/>
      <c r="X2457" s="64"/>
    </row>
    <row r="2458" spans="1:24" s="59" customFormat="1" x14ac:dyDescent="0.25">
      <c r="A2458" s="77"/>
      <c r="D2458" s="60"/>
      <c r="E2458" s="60"/>
      <c r="F2458" s="60"/>
      <c r="G2458" s="60"/>
      <c r="H2458" s="62"/>
      <c r="I2458" s="62"/>
      <c r="J2458" s="62"/>
      <c r="K2458" s="62"/>
      <c r="M2458" s="63"/>
      <c r="N2458" s="63"/>
      <c r="O2458" s="64"/>
      <c r="P2458" s="127"/>
      <c r="W2458" s="64"/>
      <c r="X2458" s="64"/>
    </row>
    <row r="2459" spans="1:24" s="59" customFormat="1" x14ac:dyDescent="0.25">
      <c r="A2459" s="77"/>
      <c r="D2459" s="60"/>
      <c r="E2459" s="60"/>
      <c r="F2459" s="60"/>
      <c r="G2459" s="60"/>
      <c r="H2459" s="62"/>
      <c r="I2459" s="62"/>
      <c r="J2459" s="62"/>
      <c r="K2459" s="62"/>
      <c r="M2459" s="63"/>
      <c r="N2459" s="63"/>
      <c r="O2459" s="64"/>
      <c r="P2459" s="127"/>
      <c r="W2459" s="64"/>
      <c r="X2459" s="64"/>
    </row>
    <row r="2460" spans="1:24" s="59" customFormat="1" x14ac:dyDescent="0.25">
      <c r="A2460" s="77"/>
      <c r="D2460" s="60"/>
      <c r="E2460" s="60"/>
      <c r="F2460" s="60"/>
      <c r="G2460" s="60"/>
      <c r="H2460" s="62"/>
      <c r="I2460" s="62"/>
      <c r="J2460" s="62"/>
      <c r="K2460" s="62"/>
      <c r="M2460" s="63"/>
      <c r="N2460" s="63"/>
      <c r="O2460" s="64"/>
      <c r="P2460" s="127"/>
      <c r="W2460" s="64"/>
      <c r="X2460" s="64"/>
    </row>
    <row r="2461" spans="1:24" s="59" customFormat="1" x14ac:dyDescent="0.25">
      <c r="A2461" s="77"/>
      <c r="D2461" s="60"/>
      <c r="E2461" s="60"/>
      <c r="F2461" s="60"/>
      <c r="G2461" s="60"/>
      <c r="H2461" s="62"/>
      <c r="I2461" s="62"/>
      <c r="J2461" s="62"/>
      <c r="K2461" s="62"/>
      <c r="M2461" s="63"/>
      <c r="N2461" s="63"/>
      <c r="O2461" s="64"/>
      <c r="P2461" s="127"/>
      <c r="W2461" s="64"/>
      <c r="X2461" s="64"/>
    </row>
    <row r="2462" spans="1:24" s="59" customFormat="1" x14ac:dyDescent="0.25">
      <c r="A2462" s="77"/>
      <c r="D2462" s="60"/>
      <c r="E2462" s="60"/>
      <c r="F2462" s="60"/>
      <c r="G2462" s="60"/>
      <c r="H2462" s="62"/>
      <c r="I2462" s="62"/>
      <c r="J2462" s="62"/>
      <c r="K2462" s="62"/>
      <c r="M2462" s="63"/>
      <c r="N2462" s="63"/>
      <c r="O2462" s="64"/>
      <c r="P2462" s="127"/>
      <c r="W2462" s="64"/>
      <c r="X2462" s="64"/>
    </row>
    <row r="2463" spans="1:24" s="59" customFormat="1" x14ac:dyDescent="0.25">
      <c r="A2463" s="77"/>
      <c r="D2463" s="60"/>
      <c r="E2463" s="60"/>
      <c r="F2463" s="60"/>
      <c r="G2463" s="60"/>
      <c r="H2463" s="62"/>
      <c r="I2463" s="62"/>
      <c r="J2463" s="62"/>
      <c r="K2463" s="62"/>
      <c r="M2463" s="63"/>
      <c r="N2463" s="63"/>
      <c r="O2463" s="64"/>
      <c r="P2463" s="127"/>
      <c r="W2463" s="64"/>
      <c r="X2463" s="64"/>
    </row>
    <row r="2464" spans="1:24" s="59" customFormat="1" x14ac:dyDescent="0.25">
      <c r="A2464" s="77"/>
      <c r="D2464" s="60"/>
      <c r="E2464" s="60"/>
      <c r="F2464" s="60"/>
      <c r="G2464" s="60"/>
      <c r="H2464" s="62"/>
      <c r="I2464" s="62"/>
      <c r="J2464" s="62"/>
      <c r="K2464" s="62"/>
      <c r="M2464" s="63"/>
      <c r="N2464" s="63"/>
      <c r="O2464" s="64"/>
      <c r="P2464" s="127"/>
      <c r="W2464" s="64"/>
      <c r="X2464" s="64"/>
    </row>
    <row r="2465" spans="1:24" s="59" customFormat="1" x14ac:dyDescent="0.25">
      <c r="A2465" s="77"/>
      <c r="D2465" s="60"/>
      <c r="E2465" s="60"/>
      <c r="F2465" s="60"/>
      <c r="G2465" s="60"/>
      <c r="H2465" s="62"/>
      <c r="I2465" s="62"/>
      <c r="J2465" s="62"/>
      <c r="K2465" s="62"/>
      <c r="M2465" s="63"/>
      <c r="N2465" s="63"/>
      <c r="O2465" s="64"/>
      <c r="P2465" s="127"/>
      <c r="W2465" s="64"/>
      <c r="X2465" s="64"/>
    </row>
    <row r="2466" spans="1:24" s="59" customFormat="1" x14ac:dyDescent="0.25">
      <c r="A2466" s="77"/>
      <c r="D2466" s="60"/>
      <c r="E2466" s="60"/>
      <c r="F2466" s="60"/>
      <c r="G2466" s="60"/>
      <c r="H2466" s="62"/>
      <c r="I2466" s="62"/>
      <c r="J2466" s="62"/>
      <c r="K2466" s="62"/>
      <c r="M2466" s="63"/>
      <c r="N2466" s="63"/>
      <c r="O2466" s="64"/>
      <c r="P2466" s="127"/>
      <c r="W2466" s="64"/>
      <c r="X2466" s="64"/>
    </row>
    <row r="2467" spans="1:24" s="59" customFormat="1" x14ac:dyDescent="0.25">
      <c r="A2467" s="77"/>
      <c r="D2467" s="60"/>
      <c r="E2467" s="60"/>
      <c r="F2467" s="60"/>
      <c r="G2467" s="60"/>
      <c r="H2467" s="62"/>
      <c r="I2467" s="62"/>
      <c r="J2467" s="62"/>
      <c r="K2467" s="62"/>
      <c r="M2467" s="63"/>
      <c r="N2467" s="63"/>
      <c r="O2467" s="64"/>
      <c r="P2467" s="127"/>
      <c r="W2467" s="64"/>
      <c r="X2467" s="64"/>
    </row>
    <row r="2468" spans="1:24" s="59" customFormat="1" x14ac:dyDescent="0.25">
      <c r="A2468" s="77"/>
      <c r="D2468" s="60"/>
      <c r="E2468" s="60"/>
      <c r="F2468" s="60"/>
      <c r="G2468" s="60"/>
      <c r="H2468" s="62"/>
      <c r="I2468" s="62"/>
      <c r="J2468" s="62"/>
      <c r="K2468" s="62"/>
      <c r="M2468" s="63"/>
      <c r="N2468" s="63"/>
      <c r="O2468" s="64"/>
      <c r="P2468" s="127"/>
      <c r="W2468" s="64"/>
      <c r="X2468" s="64"/>
    </row>
    <row r="2469" spans="1:24" s="59" customFormat="1" x14ac:dyDescent="0.25">
      <c r="A2469" s="77"/>
      <c r="D2469" s="60"/>
      <c r="E2469" s="60"/>
      <c r="F2469" s="60"/>
      <c r="G2469" s="60"/>
      <c r="H2469" s="62"/>
      <c r="I2469" s="62"/>
      <c r="J2469" s="62"/>
      <c r="K2469" s="62"/>
      <c r="M2469" s="63"/>
      <c r="N2469" s="63"/>
      <c r="O2469" s="64"/>
      <c r="P2469" s="127"/>
      <c r="W2469" s="64"/>
      <c r="X2469" s="64"/>
    </row>
    <row r="2470" spans="1:24" s="59" customFormat="1" x14ac:dyDescent="0.25">
      <c r="A2470" s="77"/>
      <c r="D2470" s="60"/>
      <c r="E2470" s="60"/>
      <c r="F2470" s="60"/>
      <c r="G2470" s="60"/>
      <c r="H2470" s="62"/>
      <c r="I2470" s="62"/>
      <c r="J2470" s="62"/>
      <c r="K2470" s="62"/>
      <c r="M2470" s="63"/>
      <c r="N2470" s="63"/>
      <c r="O2470" s="64"/>
      <c r="P2470" s="127"/>
      <c r="W2470" s="64"/>
      <c r="X2470" s="64"/>
    </row>
    <row r="2471" spans="1:24" s="59" customFormat="1" x14ac:dyDescent="0.25">
      <c r="A2471" s="77"/>
      <c r="D2471" s="60"/>
      <c r="E2471" s="60"/>
      <c r="F2471" s="60"/>
      <c r="G2471" s="60"/>
      <c r="H2471" s="62"/>
      <c r="I2471" s="62"/>
      <c r="J2471" s="62"/>
      <c r="K2471" s="62"/>
      <c r="M2471" s="63"/>
      <c r="N2471" s="63"/>
      <c r="O2471" s="64"/>
      <c r="P2471" s="127"/>
      <c r="W2471" s="64"/>
      <c r="X2471" s="64"/>
    </row>
    <row r="2472" spans="1:24" s="59" customFormat="1" x14ac:dyDescent="0.25">
      <c r="A2472" s="77"/>
      <c r="D2472" s="60"/>
      <c r="E2472" s="60"/>
      <c r="F2472" s="60"/>
      <c r="G2472" s="60"/>
      <c r="H2472" s="62"/>
      <c r="I2472" s="62"/>
      <c r="J2472" s="62"/>
      <c r="K2472" s="62"/>
      <c r="M2472" s="63"/>
      <c r="N2472" s="63"/>
      <c r="O2472" s="64"/>
      <c r="P2472" s="127"/>
      <c r="W2472" s="64"/>
      <c r="X2472" s="64"/>
    </row>
    <row r="2473" spans="1:24" s="59" customFormat="1" x14ac:dyDescent="0.25">
      <c r="A2473" s="77"/>
      <c r="D2473" s="60"/>
      <c r="E2473" s="60"/>
      <c r="F2473" s="60"/>
      <c r="G2473" s="60"/>
      <c r="H2473" s="62"/>
      <c r="I2473" s="62"/>
      <c r="J2473" s="62"/>
      <c r="K2473" s="62"/>
      <c r="M2473" s="63"/>
      <c r="N2473" s="63"/>
      <c r="O2473" s="64"/>
      <c r="P2473" s="127"/>
      <c r="W2473" s="64"/>
      <c r="X2473" s="64"/>
    </row>
    <row r="2474" spans="1:24" s="59" customFormat="1" x14ac:dyDescent="0.25">
      <c r="A2474" s="77"/>
      <c r="D2474" s="60"/>
      <c r="E2474" s="60"/>
      <c r="F2474" s="60"/>
      <c r="G2474" s="60"/>
      <c r="H2474" s="62"/>
      <c r="I2474" s="62"/>
      <c r="J2474" s="62"/>
      <c r="K2474" s="62"/>
      <c r="M2474" s="63"/>
      <c r="N2474" s="63"/>
      <c r="O2474" s="64"/>
      <c r="P2474" s="127"/>
      <c r="W2474" s="64"/>
      <c r="X2474" s="64"/>
    </row>
    <row r="2475" spans="1:24" s="59" customFormat="1" x14ac:dyDescent="0.25">
      <c r="A2475" s="77"/>
      <c r="D2475" s="60"/>
      <c r="E2475" s="60"/>
      <c r="F2475" s="60"/>
      <c r="G2475" s="60"/>
      <c r="H2475" s="62"/>
      <c r="I2475" s="62"/>
      <c r="J2475" s="62"/>
      <c r="K2475" s="62"/>
      <c r="M2475" s="63"/>
      <c r="N2475" s="63"/>
      <c r="O2475" s="64"/>
      <c r="P2475" s="127"/>
      <c r="W2475" s="64"/>
      <c r="X2475" s="64"/>
    </row>
    <row r="2476" spans="1:24" s="59" customFormat="1" x14ac:dyDescent="0.25">
      <c r="A2476" s="77"/>
      <c r="D2476" s="60"/>
      <c r="E2476" s="60"/>
      <c r="F2476" s="60"/>
      <c r="G2476" s="60"/>
      <c r="H2476" s="62"/>
      <c r="I2476" s="62"/>
      <c r="J2476" s="62"/>
      <c r="K2476" s="62"/>
      <c r="M2476" s="63"/>
      <c r="N2476" s="63"/>
      <c r="O2476" s="64"/>
      <c r="P2476" s="127"/>
      <c r="W2476" s="64"/>
      <c r="X2476" s="64"/>
    </row>
    <row r="2477" spans="1:24" s="59" customFormat="1" x14ac:dyDescent="0.25">
      <c r="A2477" s="77"/>
      <c r="D2477" s="60"/>
      <c r="E2477" s="60"/>
      <c r="F2477" s="60"/>
      <c r="G2477" s="60"/>
      <c r="H2477" s="62"/>
      <c r="I2477" s="62"/>
      <c r="J2477" s="62"/>
      <c r="K2477" s="62"/>
      <c r="M2477" s="63"/>
      <c r="N2477" s="63"/>
      <c r="O2477" s="64"/>
      <c r="P2477" s="127"/>
      <c r="W2477" s="64"/>
      <c r="X2477" s="64"/>
    </row>
    <row r="2478" spans="1:24" s="59" customFormat="1" x14ac:dyDescent="0.25">
      <c r="A2478" s="77"/>
      <c r="D2478" s="60"/>
      <c r="E2478" s="60"/>
      <c r="F2478" s="60"/>
      <c r="G2478" s="60"/>
      <c r="H2478" s="62"/>
      <c r="I2478" s="62"/>
      <c r="J2478" s="62"/>
      <c r="K2478" s="62"/>
      <c r="M2478" s="63"/>
      <c r="N2478" s="63"/>
      <c r="O2478" s="64"/>
      <c r="P2478" s="127"/>
      <c r="W2478" s="64"/>
      <c r="X2478" s="64"/>
    </row>
    <row r="2479" spans="1:24" s="59" customFormat="1" x14ac:dyDescent="0.25">
      <c r="A2479" s="77"/>
      <c r="D2479" s="60"/>
      <c r="E2479" s="60"/>
      <c r="F2479" s="60"/>
      <c r="G2479" s="60"/>
      <c r="H2479" s="62"/>
      <c r="I2479" s="62"/>
      <c r="J2479" s="62"/>
      <c r="K2479" s="62"/>
      <c r="M2479" s="63"/>
      <c r="N2479" s="63"/>
      <c r="O2479" s="64"/>
      <c r="P2479" s="127"/>
      <c r="W2479" s="64"/>
      <c r="X2479" s="64"/>
    </row>
    <row r="2480" spans="1:24" s="59" customFormat="1" x14ac:dyDescent="0.25">
      <c r="A2480" s="77"/>
      <c r="D2480" s="60"/>
      <c r="E2480" s="60"/>
      <c r="F2480" s="60"/>
      <c r="G2480" s="60"/>
      <c r="H2480" s="62"/>
      <c r="I2480" s="62"/>
      <c r="J2480" s="62"/>
      <c r="K2480" s="62"/>
      <c r="M2480" s="63"/>
      <c r="N2480" s="63"/>
      <c r="O2480" s="64"/>
      <c r="P2480" s="127"/>
      <c r="W2480" s="64"/>
      <c r="X2480" s="64"/>
    </row>
    <row r="2481" spans="1:24" s="59" customFormat="1" x14ac:dyDescent="0.25">
      <c r="A2481" s="77"/>
      <c r="D2481" s="60"/>
      <c r="E2481" s="60"/>
      <c r="F2481" s="60"/>
      <c r="G2481" s="60"/>
      <c r="H2481" s="62"/>
      <c r="I2481" s="62"/>
      <c r="J2481" s="62"/>
      <c r="K2481" s="62"/>
      <c r="M2481" s="63"/>
      <c r="N2481" s="63"/>
      <c r="O2481" s="64"/>
      <c r="P2481" s="127"/>
      <c r="W2481" s="64"/>
      <c r="X2481" s="64"/>
    </row>
    <row r="2482" spans="1:24" s="59" customFormat="1" x14ac:dyDescent="0.25">
      <c r="A2482" s="77"/>
      <c r="D2482" s="60"/>
      <c r="E2482" s="60"/>
      <c r="F2482" s="60"/>
      <c r="G2482" s="60"/>
      <c r="H2482" s="62"/>
      <c r="I2482" s="62"/>
      <c r="J2482" s="62"/>
      <c r="K2482" s="62"/>
      <c r="M2482" s="63"/>
      <c r="N2482" s="63"/>
      <c r="O2482" s="64"/>
      <c r="P2482" s="127"/>
      <c r="W2482" s="64"/>
      <c r="X2482" s="64"/>
    </row>
    <row r="2483" spans="1:24" s="59" customFormat="1" x14ac:dyDescent="0.25">
      <c r="A2483" s="77"/>
      <c r="D2483" s="60"/>
      <c r="E2483" s="60"/>
      <c r="F2483" s="60"/>
      <c r="G2483" s="60"/>
      <c r="H2483" s="62"/>
      <c r="I2483" s="62"/>
      <c r="J2483" s="62"/>
      <c r="K2483" s="62"/>
      <c r="M2483" s="63"/>
      <c r="N2483" s="63"/>
      <c r="O2483" s="64"/>
      <c r="P2483" s="127"/>
      <c r="W2483" s="64"/>
      <c r="X2483" s="64"/>
    </row>
    <row r="2484" spans="1:24" s="59" customFormat="1" x14ac:dyDescent="0.25">
      <c r="A2484" s="77"/>
      <c r="D2484" s="60"/>
      <c r="E2484" s="60"/>
      <c r="F2484" s="60"/>
      <c r="G2484" s="60"/>
      <c r="H2484" s="62"/>
      <c r="I2484" s="62"/>
      <c r="J2484" s="62"/>
      <c r="K2484" s="62"/>
      <c r="M2484" s="63"/>
      <c r="N2484" s="63"/>
      <c r="O2484" s="64"/>
      <c r="P2484" s="127"/>
      <c r="W2484" s="64"/>
      <c r="X2484" s="64"/>
    </row>
    <row r="2485" spans="1:24" s="59" customFormat="1" x14ac:dyDescent="0.25">
      <c r="A2485" s="77"/>
      <c r="D2485" s="60"/>
      <c r="E2485" s="60"/>
      <c r="F2485" s="60"/>
      <c r="G2485" s="60"/>
      <c r="H2485" s="62"/>
      <c r="I2485" s="62"/>
      <c r="J2485" s="62"/>
      <c r="K2485" s="62"/>
      <c r="M2485" s="63"/>
      <c r="N2485" s="63"/>
      <c r="O2485" s="64"/>
      <c r="P2485" s="127"/>
      <c r="W2485" s="64"/>
      <c r="X2485" s="64"/>
    </row>
    <row r="2486" spans="1:24" s="59" customFormat="1" x14ac:dyDescent="0.25">
      <c r="A2486" s="77"/>
      <c r="D2486" s="60"/>
      <c r="E2486" s="60"/>
      <c r="F2486" s="60"/>
      <c r="G2486" s="60"/>
      <c r="H2486" s="62"/>
      <c r="I2486" s="62"/>
      <c r="J2486" s="62"/>
      <c r="K2486" s="62"/>
      <c r="M2486" s="63"/>
      <c r="N2486" s="63"/>
      <c r="O2486" s="64"/>
      <c r="P2486" s="127"/>
      <c r="W2486" s="64"/>
      <c r="X2486" s="64"/>
    </row>
    <row r="2487" spans="1:24" s="59" customFormat="1" x14ac:dyDescent="0.25">
      <c r="A2487" s="77"/>
      <c r="D2487" s="60"/>
      <c r="E2487" s="60"/>
      <c r="F2487" s="60"/>
      <c r="G2487" s="60"/>
      <c r="H2487" s="62"/>
      <c r="I2487" s="62"/>
      <c r="J2487" s="62"/>
      <c r="K2487" s="62"/>
      <c r="M2487" s="63"/>
      <c r="N2487" s="63"/>
      <c r="O2487" s="64"/>
      <c r="P2487" s="127"/>
      <c r="W2487" s="64"/>
      <c r="X2487" s="64"/>
    </row>
    <row r="2488" spans="1:24" s="59" customFormat="1" x14ac:dyDescent="0.25">
      <c r="A2488" s="77"/>
      <c r="D2488" s="60"/>
      <c r="E2488" s="60"/>
      <c r="F2488" s="60"/>
      <c r="G2488" s="60"/>
      <c r="H2488" s="62"/>
      <c r="I2488" s="62"/>
      <c r="J2488" s="62"/>
      <c r="K2488" s="62"/>
      <c r="M2488" s="63"/>
      <c r="N2488" s="63"/>
      <c r="O2488" s="64"/>
      <c r="P2488" s="127"/>
      <c r="W2488" s="64"/>
      <c r="X2488" s="64"/>
    </row>
    <row r="2489" spans="1:24" s="59" customFormat="1" x14ac:dyDescent="0.25">
      <c r="A2489" s="77"/>
      <c r="D2489" s="60"/>
      <c r="E2489" s="60"/>
      <c r="F2489" s="60"/>
      <c r="G2489" s="60"/>
      <c r="H2489" s="62"/>
      <c r="I2489" s="62"/>
      <c r="J2489" s="62"/>
      <c r="K2489" s="62"/>
      <c r="M2489" s="63"/>
      <c r="N2489" s="63"/>
      <c r="O2489" s="64"/>
      <c r="P2489" s="127"/>
      <c r="W2489" s="64"/>
      <c r="X2489" s="64"/>
    </row>
    <row r="2490" spans="1:24" s="59" customFormat="1" x14ac:dyDescent="0.25">
      <c r="A2490" s="77"/>
      <c r="D2490" s="60"/>
      <c r="E2490" s="60"/>
      <c r="F2490" s="60"/>
      <c r="G2490" s="60"/>
      <c r="H2490" s="62"/>
      <c r="I2490" s="62"/>
      <c r="J2490" s="62"/>
      <c r="K2490" s="62"/>
      <c r="M2490" s="63"/>
      <c r="N2490" s="63"/>
      <c r="O2490" s="64"/>
      <c r="P2490" s="127"/>
      <c r="W2490" s="64"/>
      <c r="X2490" s="64"/>
    </row>
    <row r="2491" spans="1:24" s="59" customFormat="1" x14ac:dyDescent="0.25">
      <c r="A2491" s="77"/>
      <c r="D2491" s="60"/>
      <c r="E2491" s="60"/>
      <c r="F2491" s="60"/>
      <c r="G2491" s="60"/>
      <c r="H2491" s="62"/>
      <c r="I2491" s="62"/>
      <c r="J2491" s="62"/>
      <c r="K2491" s="62"/>
      <c r="M2491" s="63"/>
      <c r="N2491" s="63"/>
      <c r="O2491" s="64"/>
      <c r="P2491" s="127"/>
      <c r="W2491" s="64"/>
      <c r="X2491" s="64"/>
    </row>
    <row r="2492" spans="1:24" s="59" customFormat="1" x14ac:dyDescent="0.25">
      <c r="A2492" s="77"/>
      <c r="D2492" s="60"/>
      <c r="E2492" s="60"/>
      <c r="F2492" s="60"/>
      <c r="G2492" s="60"/>
      <c r="H2492" s="62"/>
      <c r="I2492" s="62"/>
      <c r="J2492" s="62"/>
      <c r="K2492" s="62"/>
      <c r="M2492" s="63"/>
      <c r="N2492" s="63"/>
      <c r="O2492" s="64"/>
      <c r="P2492" s="127"/>
      <c r="W2492" s="64"/>
      <c r="X2492" s="64"/>
    </row>
    <row r="2493" spans="1:24" s="59" customFormat="1" x14ac:dyDescent="0.25">
      <c r="A2493" s="77"/>
      <c r="D2493" s="60"/>
      <c r="E2493" s="60"/>
      <c r="F2493" s="60"/>
      <c r="G2493" s="60"/>
      <c r="H2493" s="62"/>
      <c r="I2493" s="62"/>
      <c r="J2493" s="62"/>
      <c r="K2493" s="62"/>
      <c r="M2493" s="63"/>
      <c r="N2493" s="63"/>
      <c r="O2493" s="64"/>
      <c r="P2493" s="127"/>
      <c r="W2493" s="64"/>
      <c r="X2493" s="64"/>
    </row>
    <row r="2494" spans="1:24" s="59" customFormat="1" x14ac:dyDescent="0.25">
      <c r="A2494" s="77"/>
      <c r="D2494" s="60"/>
      <c r="E2494" s="60"/>
      <c r="F2494" s="60"/>
      <c r="G2494" s="60"/>
      <c r="H2494" s="62"/>
      <c r="I2494" s="62"/>
      <c r="J2494" s="62"/>
      <c r="K2494" s="62"/>
      <c r="M2494" s="63"/>
      <c r="N2494" s="63"/>
      <c r="O2494" s="64"/>
      <c r="P2494" s="127"/>
      <c r="W2494" s="64"/>
      <c r="X2494" s="64"/>
    </row>
    <row r="2495" spans="1:24" s="59" customFormat="1" x14ac:dyDescent="0.25">
      <c r="A2495" s="77"/>
      <c r="D2495" s="60"/>
      <c r="E2495" s="60"/>
      <c r="F2495" s="60"/>
      <c r="G2495" s="60"/>
      <c r="H2495" s="62"/>
      <c r="I2495" s="62"/>
      <c r="J2495" s="62"/>
      <c r="K2495" s="62"/>
      <c r="M2495" s="63"/>
      <c r="N2495" s="63"/>
      <c r="O2495" s="64"/>
      <c r="P2495" s="127"/>
      <c r="W2495" s="64"/>
      <c r="X2495" s="64"/>
    </row>
    <row r="2496" spans="1:24" s="59" customFormat="1" x14ac:dyDescent="0.25">
      <c r="A2496" s="77"/>
      <c r="D2496" s="60"/>
      <c r="E2496" s="60"/>
      <c r="F2496" s="60"/>
      <c r="G2496" s="60"/>
      <c r="H2496" s="62"/>
      <c r="I2496" s="62"/>
      <c r="J2496" s="62"/>
      <c r="K2496" s="62"/>
      <c r="M2496" s="63"/>
      <c r="N2496" s="63"/>
      <c r="O2496" s="64"/>
      <c r="P2496" s="127"/>
      <c r="W2496" s="64"/>
      <c r="X2496" s="64"/>
    </row>
    <row r="2497" spans="1:24" s="59" customFormat="1" x14ac:dyDescent="0.25">
      <c r="A2497" s="77"/>
      <c r="D2497" s="60"/>
      <c r="E2497" s="60"/>
      <c r="F2497" s="60"/>
      <c r="G2497" s="60"/>
      <c r="H2497" s="62"/>
      <c r="I2497" s="62"/>
      <c r="J2497" s="62"/>
      <c r="K2497" s="62"/>
      <c r="M2497" s="63"/>
      <c r="N2497" s="63"/>
      <c r="O2497" s="64"/>
      <c r="P2497" s="127"/>
      <c r="W2497" s="64"/>
      <c r="X2497" s="64"/>
    </row>
    <row r="2498" spans="1:24" s="59" customFormat="1" x14ac:dyDescent="0.25">
      <c r="A2498" s="77"/>
      <c r="D2498" s="60"/>
      <c r="E2498" s="60"/>
      <c r="F2498" s="60"/>
      <c r="G2498" s="60"/>
      <c r="H2498" s="62"/>
      <c r="I2498" s="62"/>
      <c r="J2498" s="62"/>
      <c r="K2498" s="62"/>
      <c r="M2498" s="63"/>
      <c r="N2498" s="63"/>
      <c r="O2498" s="64"/>
      <c r="P2498" s="127"/>
      <c r="W2498" s="64"/>
      <c r="X2498" s="64"/>
    </row>
    <row r="2499" spans="1:24" s="59" customFormat="1" x14ac:dyDescent="0.25">
      <c r="A2499" s="77"/>
      <c r="D2499" s="60"/>
      <c r="E2499" s="60"/>
      <c r="F2499" s="60"/>
      <c r="G2499" s="60"/>
      <c r="H2499" s="62"/>
      <c r="I2499" s="62"/>
      <c r="J2499" s="62"/>
      <c r="K2499" s="62"/>
      <c r="M2499" s="63"/>
      <c r="N2499" s="63"/>
      <c r="O2499" s="64"/>
      <c r="P2499" s="127"/>
      <c r="W2499" s="64"/>
      <c r="X2499" s="64"/>
    </row>
    <row r="2500" spans="1:24" s="59" customFormat="1" x14ac:dyDescent="0.25">
      <c r="A2500" s="77"/>
      <c r="D2500" s="60"/>
      <c r="E2500" s="60"/>
      <c r="F2500" s="60"/>
      <c r="G2500" s="60"/>
      <c r="H2500" s="62"/>
      <c r="I2500" s="62"/>
      <c r="J2500" s="62"/>
      <c r="K2500" s="62"/>
      <c r="M2500" s="63"/>
      <c r="N2500" s="63"/>
      <c r="O2500" s="64"/>
      <c r="P2500" s="127"/>
      <c r="W2500" s="64"/>
      <c r="X2500" s="64"/>
    </row>
    <row r="2501" spans="1:24" s="59" customFormat="1" x14ac:dyDescent="0.25">
      <c r="A2501" s="77"/>
      <c r="D2501" s="60"/>
      <c r="E2501" s="60"/>
      <c r="F2501" s="60"/>
      <c r="G2501" s="60"/>
      <c r="H2501" s="62"/>
      <c r="I2501" s="62"/>
      <c r="J2501" s="62"/>
      <c r="K2501" s="62"/>
      <c r="M2501" s="63"/>
      <c r="N2501" s="63"/>
      <c r="O2501" s="64"/>
      <c r="P2501" s="127"/>
      <c r="W2501" s="64"/>
      <c r="X2501" s="64"/>
    </row>
    <row r="2502" spans="1:24" s="59" customFormat="1" x14ac:dyDescent="0.25">
      <c r="A2502" s="77"/>
      <c r="D2502" s="60"/>
      <c r="E2502" s="60"/>
      <c r="F2502" s="60"/>
      <c r="G2502" s="60"/>
      <c r="H2502" s="62"/>
      <c r="I2502" s="62"/>
      <c r="J2502" s="62"/>
      <c r="K2502" s="62"/>
      <c r="M2502" s="63"/>
      <c r="N2502" s="63"/>
      <c r="O2502" s="64"/>
      <c r="P2502" s="127"/>
      <c r="W2502" s="64"/>
      <c r="X2502" s="64"/>
    </row>
    <row r="2503" spans="1:24" s="59" customFormat="1" x14ac:dyDescent="0.25">
      <c r="A2503" s="77"/>
      <c r="D2503" s="60"/>
      <c r="E2503" s="60"/>
      <c r="F2503" s="60"/>
      <c r="G2503" s="60"/>
      <c r="H2503" s="62"/>
      <c r="I2503" s="62"/>
      <c r="J2503" s="62"/>
      <c r="K2503" s="62"/>
      <c r="M2503" s="63"/>
      <c r="N2503" s="63"/>
      <c r="O2503" s="64"/>
      <c r="P2503" s="127"/>
      <c r="W2503" s="64"/>
      <c r="X2503" s="64"/>
    </row>
    <row r="2504" spans="1:24" s="59" customFormat="1" x14ac:dyDescent="0.25">
      <c r="A2504" s="77"/>
      <c r="D2504" s="60"/>
      <c r="E2504" s="60"/>
      <c r="F2504" s="60"/>
      <c r="G2504" s="60"/>
      <c r="H2504" s="62"/>
      <c r="I2504" s="62"/>
      <c r="J2504" s="62"/>
      <c r="K2504" s="62"/>
      <c r="M2504" s="63"/>
      <c r="N2504" s="63"/>
      <c r="O2504" s="64"/>
      <c r="P2504" s="127"/>
      <c r="W2504" s="64"/>
      <c r="X2504" s="64"/>
    </row>
    <row r="2505" spans="1:24" s="59" customFormat="1" x14ac:dyDescent="0.25">
      <c r="A2505" s="77"/>
      <c r="D2505" s="60"/>
      <c r="E2505" s="60"/>
      <c r="F2505" s="60"/>
      <c r="G2505" s="60"/>
      <c r="H2505" s="62"/>
      <c r="I2505" s="62"/>
      <c r="J2505" s="62"/>
      <c r="K2505" s="62"/>
      <c r="M2505" s="63"/>
      <c r="N2505" s="63"/>
      <c r="O2505" s="64"/>
      <c r="P2505" s="127"/>
      <c r="W2505" s="64"/>
      <c r="X2505" s="64"/>
    </row>
    <row r="2506" spans="1:24" s="59" customFormat="1" x14ac:dyDescent="0.25">
      <c r="A2506" s="77"/>
      <c r="D2506" s="60"/>
      <c r="E2506" s="60"/>
      <c r="F2506" s="60"/>
      <c r="G2506" s="60"/>
      <c r="H2506" s="62"/>
      <c r="I2506" s="62"/>
      <c r="J2506" s="62"/>
      <c r="K2506" s="62"/>
      <c r="M2506" s="63"/>
      <c r="N2506" s="63"/>
      <c r="O2506" s="64"/>
      <c r="P2506" s="127"/>
      <c r="W2506" s="64"/>
      <c r="X2506" s="64"/>
    </row>
    <row r="2507" spans="1:24" s="59" customFormat="1" x14ac:dyDescent="0.25">
      <c r="A2507" s="77"/>
      <c r="D2507" s="60"/>
      <c r="E2507" s="60"/>
      <c r="F2507" s="60"/>
      <c r="G2507" s="60"/>
      <c r="H2507" s="62"/>
      <c r="I2507" s="62"/>
      <c r="J2507" s="62"/>
      <c r="K2507" s="62"/>
      <c r="M2507" s="63"/>
      <c r="N2507" s="63"/>
      <c r="O2507" s="64"/>
      <c r="P2507" s="127"/>
      <c r="W2507" s="64"/>
      <c r="X2507" s="64"/>
    </row>
    <row r="2508" spans="1:24" s="59" customFormat="1" x14ac:dyDescent="0.25">
      <c r="A2508" s="77"/>
      <c r="D2508" s="60"/>
      <c r="E2508" s="60"/>
      <c r="F2508" s="60"/>
      <c r="G2508" s="60"/>
      <c r="H2508" s="62"/>
      <c r="I2508" s="62"/>
      <c r="J2508" s="62"/>
      <c r="K2508" s="62"/>
      <c r="M2508" s="63"/>
      <c r="N2508" s="63"/>
      <c r="O2508" s="64"/>
      <c r="P2508" s="127"/>
      <c r="W2508" s="64"/>
      <c r="X2508" s="64"/>
    </row>
    <row r="2509" spans="1:24" s="59" customFormat="1" x14ac:dyDescent="0.25">
      <c r="A2509" s="77"/>
      <c r="D2509" s="60"/>
      <c r="E2509" s="60"/>
      <c r="F2509" s="60"/>
      <c r="G2509" s="60"/>
      <c r="H2509" s="62"/>
      <c r="I2509" s="62"/>
      <c r="J2509" s="62"/>
      <c r="K2509" s="62"/>
      <c r="M2509" s="63"/>
      <c r="N2509" s="63"/>
      <c r="O2509" s="64"/>
      <c r="P2509" s="127"/>
      <c r="W2509" s="64"/>
      <c r="X2509" s="64"/>
    </row>
    <row r="2510" spans="1:24" s="59" customFormat="1" x14ac:dyDescent="0.25">
      <c r="A2510" s="77"/>
      <c r="D2510" s="60"/>
      <c r="E2510" s="60"/>
      <c r="F2510" s="60"/>
      <c r="G2510" s="60"/>
      <c r="H2510" s="62"/>
      <c r="I2510" s="62"/>
      <c r="J2510" s="62"/>
      <c r="K2510" s="62"/>
      <c r="M2510" s="63"/>
      <c r="N2510" s="63"/>
      <c r="O2510" s="64"/>
      <c r="P2510" s="127"/>
      <c r="W2510" s="64"/>
      <c r="X2510" s="64"/>
    </row>
    <row r="2511" spans="1:24" s="59" customFormat="1" x14ac:dyDescent="0.25">
      <c r="A2511" s="77"/>
      <c r="D2511" s="60"/>
      <c r="E2511" s="60"/>
      <c r="F2511" s="60"/>
      <c r="G2511" s="60"/>
      <c r="H2511" s="62"/>
      <c r="I2511" s="62"/>
      <c r="J2511" s="62"/>
      <c r="K2511" s="62"/>
      <c r="M2511" s="63"/>
      <c r="N2511" s="63"/>
      <c r="O2511" s="64"/>
      <c r="P2511" s="127"/>
      <c r="W2511" s="64"/>
      <c r="X2511" s="64"/>
    </row>
    <row r="2512" spans="1:24" s="59" customFormat="1" x14ac:dyDescent="0.25">
      <c r="A2512" s="77"/>
      <c r="D2512" s="60"/>
      <c r="E2512" s="60"/>
      <c r="F2512" s="60"/>
      <c r="G2512" s="60"/>
      <c r="H2512" s="62"/>
      <c r="I2512" s="62"/>
      <c r="J2512" s="62"/>
      <c r="K2512" s="62"/>
      <c r="M2512" s="63"/>
      <c r="N2512" s="63"/>
      <c r="O2512" s="64"/>
      <c r="P2512" s="127"/>
      <c r="W2512" s="64"/>
      <c r="X2512" s="64"/>
    </row>
    <row r="2513" spans="1:24" s="59" customFormat="1" x14ac:dyDescent="0.25">
      <c r="A2513" s="77"/>
      <c r="D2513" s="60"/>
      <c r="E2513" s="60"/>
      <c r="F2513" s="60"/>
      <c r="G2513" s="60"/>
      <c r="H2513" s="62"/>
      <c r="I2513" s="62"/>
      <c r="J2513" s="62"/>
      <c r="K2513" s="62"/>
      <c r="M2513" s="63"/>
      <c r="N2513" s="63"/>
      <c r="O2513" s="64"/>
      <c r="P2513" s="127"/>
      <c r="W2513" s="64"/>
      <c r="X2513" s="64"/>
    </row>
    <row r="2514" spans="1:24" s="59" customFormat="1" x14ac:dyDescent="0.25">
      <c r="A2514" s="77"/>
      <c r="D2514" s="60"/>
      <c r="E2514" s="60"/>
      <c r="F2514" s="60"/>
      <c r="G2514" s="60"/>
      <c r="H2514" s="62"/>
      <c r="I2514" s="62"/>
      <c r="J2514" s="62"/>
      <c r="K2514" s="62"/>
      <c r="M2514" s="63"/>
      <c r="N2514" s="63"/>
      <c r="O2514" s="64"/>
      <c r="P2514" s="127"/>
      <c r="W2514" s="64"/>
      <c r="X2514" s="64"/>
    </row>
    <row r="2515" spans="1:24" s="59" customFormat="1" x14ac:dyDescent="0.25">
      <c r="A2515" s="77"/>
      <c r="D2515" s="60"/>
      <c r="E2515" s="60"/>
      <c r="F2515" s="60"/>
      <c r="G2515" s="60"/>
      <c r="H2515" s="62"/>
      <c r="I2515" s="62"/>
      <c r="J2515" s="62"/>
      <c r="K2515" s="62"/>
      <c r="M2515" s="63"/>
      <c r="N2515" s="63"/>
      <c r="O2515" s="64"/>
      <c r="P2515" s="127"/>
      <c r="W2515" s="64"/>
      <c r="X2515" s="64"/>
    </row>
    <row r="2516" spans="1:24" s="59" customFormat="1" x14ac:dyDescent="0.25">
      <c r="A2516" s="77"/>
      <c r="D2516" s="60"/>
      <c r="E2516" s="60"/>
      <c r="F2516" s="60"/>
      <c r="G2516" s="60"/>
      <c r="H2516" s="62"/>
      <c r="I2516" s="62"/>
      <c r="J2516" s="62"/>
      <c r="K2516" s="62"/>
      <c r="M2516" s="63"/>
      <c r="N2516" s="63"/>
      <c r="O2516" s="64"/>
      <c r="P2516" s="127"/>
      <c r="W2516" s="64"/>
      <c r="X2516" s="64"/>
    </row>
    <row r="2517" spans="1:24" s="59" customFormat="1" x14ac:dyDescent="0.25">
      <c r="A2517" s="77"/>
      <c r="D2517" s="60"/>
      <c r="E2517" s="60"/>
      <c r="F2517" s="60"/>
      <c r="G2517" s="60"/>
      <c r="H2517" s="62"/>
      <c r="I2517" s="62"/>
      <c r="J2517" s="62"/>
      <c r="K2517" s="62"/>
      <c r="M2517" s="63"/>
      <c r="N2517" s="63"/>
      <c r="O2517" s="64"/>
      <c r="P2517" s="127"/>
      <c r="W2517" s="64"/>
      <c r="X2517" s="64"/>
    </row>
    <row r="2518" spans="1:24" s="59" customFormat="1" x14ac:dyDescent="0.25">
      <c r="A2518" s="77"/>
      <c r="D2518" s="60"/>
      <c r="E2518" s="60"/>
      <c r="F2518" s="60"/>
      <c r="G2518" s="60"/>
      <c r="H2518" s="62"/>
      <c r="I2518" s="62"/>
      <c r="J2518" s="62"/>
      <c r="K2518" s="62"/>
      <c r="M2518" s="63"/>
      <c r="N2518" s="63"/>
      <c r="O2518" s="64"/>
      <c r="P2518" s="127"/>
      <c r="W2518" s="64"/>
      <c r="X2518" s="64"/>
    </row>
    <row r="2519" spans="1:24" s="59" customFormat="1" x14ac:dyDescent="0.25">
      <c r="A2519" s="77"/>
      <c r="D2519" s="60"/>
      <c r="E2519" s="60"/>
      <c r="F2519" s="60"/>
      <c r="G2519" s="60"/>
      <c r="H2519" s="62"/>
      <c r="I2519" s="62"/>
      <c r="J2519" s="62"/>
      <c r="K2519" s="62"/>
      <c r="M2519" s="63"/>
      <c r="N2519" s="63"/>
      <c r="O2519" s="64"/>
      <c r="P2519" s="127"/>
      <c r="W2519" s="64"/>
      <c r="X2519" s="64"/>
    </row>
    <row r="2520" spans="1:24" s="59" customFormat="1" x14ac:dyDescent="0.25">
      <c r="A2520" s="77"/>
      <c r="D2520" s="60"/>
      <c r="E2520" s="60"/>
      <c r="F2520" s="60"/>
      <c r="G2520" s="60"/>
      <c r="H2520" s="62"/>
      <c r="I2520" s="62"/>
      <c r="J2520" s="62"/>
      <c r="K2520" s="62"/>
      <c r="M2520" s="63"/>
      <c r="N2520" s="63"/>
      <c r="O2520" s="64"/>
      <c r="P2520" s="127"/>
      <c r="W2520" s="64"/>
      <c r="X2520" s="64"/>
    </row>
    <row r="2521" spans="1:24" s="59" customFormat="1" x14ac:dyDescent="0.25">
      <c r="A2521" s="77"/>
      <c r="D2521" s="60"/>
      <c r="E2521" s="60"/>
      <c r="F2521" s="60"/>
      <c r="G2521" s="60"/>
      <c r="H2521" s="62"/>
      <c r="I2521" s="62"/>
      <c r="J2521" s="62"/>
      <c r="K2521" s="62"/>
      <c r="M2521" s="63"/>
      <c r="N2521" s="63"/>
      <c r="O2521" s="64"/>
      <c r="P2521" s="127"/>
      <c r="W2521" s="64"/>
      <c r="X2521" s="64"/>
    </row>
    <row r="2522" spans="1:24" s="59" customFormat="1" x14ac:dyDescent="0.25">
      <c r="A2522" s="77"/>
      <c r="D2522" s="60"/>
      <c r="E2522" s="60"/>
      <c r="F2522" s="60"/>
      <c r="G2522" s="60"/>
      <c r="H2522" s="62"/>
      <c r="I2522" s="62"/>
      <c r="J2522" s="62"/>
      <c r="K2522" s="62"/>
      <c r="M2522" s="63"/>
      <c r="N2522" s="63"/>
      <c r="O2522" s="64"/>
      <c r="P2522" s="127"/>
      <c r="W2522" s="64"/>
      <c r="X2522" s="64"/>
    </row>
    <row r="2523" spans="1:24" s="59" customFormat="1" x14ac:dyDescent="0.25">
      <c r="A2523" s="77"/>
      <c r="D2523" s="60"/>
      <c r="E2523" s="60"/>
      <c r="F2523" s="60"/>
      <c r="G2523" s="60"/>
      <c r="H2523" s="62"/>
      <c r="I2523" s="62"/>
      <c r="J2523" s="62"/>
      <c r="K2523" s="62"/>
      <c r="M2523" s="63"/>
      <c r="N2523" s="63"/>
      <c r="O2523" s="64"/>
      <c r="P2523" s="127"/>
      <c r="W2523" s="64"/>
      <c r="X2523" s="64"/>
    </row>
    <row r="2524" spans="1:24" s="59" customFormat="1" x14ac:dyDescent="0.25">
      <c r="A2524" s="77"/>
      <c r="D2524" s="60"/>
      <c r="E2524" s="60"/>
      <c r="F2524" s="60"/>
      <c r="G2524" s="60"/>
      <c r="H2524" s="62"/>
      <c r="I2524" s="62"/>
      <c r="J2524" s="62"/>
      <c r="K2524" s="62"/>
      <c r="M2524" s="63"/>
      <c r="N2524" s="63"/>
      <c r="O2524" s="64"/>
      <c r="P2524" s="127"/>
      <c r="W2524" s="64"/>
      <c r="X2524" s="64"/>
    </row>
    <row r="2525" spans="1:24" s="59" customFormat="1" x14ac:dyDescent="0.25">
      <c r="A2525" s="77"/>
      <c r="D2525" s="60"/>
      <c r="E2525" s="60"/>
      <c r="F2525" s="60"/>
      <c r="G2525" s="60"/>
      <c r="H2525" s="62"/>
      <c r="I2525" s="62"/>
      <c r="J2525" s="62"/>
      <c r="K2525" s="62"/>
      <c r="M2525" s="63"/>
      <c r="N2525" s="63"/>
      <c r="O2525" s="64"/>
      <c r="P2525" s="127"/>
      <c r="W2525" s="64"/>
      <c r="X2525" s="64"/>
    </row>
    <row r="2526" spans="1:24" s="59" customFormat="1" x14ac:dyDescent="0.25">
      <c r="A2526" s="77"/>
      <c r="D2526" s="60"/>
      <c r="E2526" s="60"/>
      <c r="F2526" s="60"/>
      <c r="G2526" s="60"/>
      <c r="H2526" s="62"/>
      <c r="I2526" s="62"/>
      <c r="J2526" s="62"/>
      <c r="K2526" s="62"/>
      <c r="M2526" s="63"/>
      <c r="N2526" s="63"/>
      <c r="O2526" s="64"/>
      <c r="P2526" s="127"/>
      <c r="W2526" s="64"/>
      <c r="X2526" s="64"/>
    </row>
    <row r="2527" spans="1:24" s="59" customFormat="1" x14ac:dyDescent="0.25">
      <c r="A2527" s="77"/>
      <c r="D2527" s="60"/>
      <c r="E2527" s="60"/>
      <c r="F2527" s="60"/>
      <c r="G2527" s="60"/>
      <c r="H2527" s="62"/>
      <c r="I2527" s="62"/>
      <c r="J2527" s="62"/>
      <c r="K2527" s="62"/>
      <c r="M2527" s="63"/>
      <c r="N2527" s="63"/>
      <c r="O2527" s="64"/>
      <c r="P2527" s="127"/>
      <c r="W2527" s="64"/>
      <c r="X2527" s="64"/>
    </row>
    <row r="2528" spans="1:24" s="59" customFormat="1" x14ac:dyDescent="0.25">
      <c r="A2528" s="77"/>
      <c r="D2528" s="60"/>
      <c r="E2528" s="60"/>
      <c r="F2528" s="60"/>
      <c r="G2528" s="60"/>
      <c r="H2528" s="62"/>
      <c r="I2528" s="62"/>
      <c r="J2528" s="62"/>
      <c r="K2528" s="62"/>
      <c r="M2528" s="63"/>
      <c r="N2528" s="63"/>
      <c r="O2528" s="64"/>
      <c r="P2528" s="127"/>
      <c r="W2528" s="64"/>
      <c r="X2528" s="64"/>
    </row>
    <row r="2529" spans="1:24" s="59" customFormat="1" x14ac:dyDescent="0.25">
      <c r="A2529" s="77"/>
      <c r="D2529" s="60"/>
      <c r="E2529" s="60"/>
      <c r="F2529" s="60"/>
      <c r="G2529" s="60"/>
      <c r="H2529" s="62"/>
      <c r="I2529" s="62"/>
      <c r="J2529" s="62"/>
      <c r="K2529" s="62"/>
      <c r="M2529" s="63"/>
      <c r="N2529" s="63"/>
      <c r="O2529" s="64"/>
      <c r="P2529" s="127"/>
      <c r="W2529" s="64"/>
      <c r="X2529" s="64"/>
    </row>
    <row r="2530" spans="1:24" s="59" customFormat="1" x14ac:dyDescent="0.25">
      <c r="A2530" s="77"/>
      <c r="D2530" s="60"/>
      <c r="E2530" s="60"/>
      <c r="F2530" s="60"/>
      <c r="G2530" s="60"/>
      <c r="H2530" s="62"/>
      <c r="I2530" s="62"/>
      <c r="J2530" s="62"/>
      <c r="K2530" s="62"/>
      <c r="M2530" s="63"/>
      <c r="N2530" s="63"/>
      <c r="O2530" s="64"/>
      <c r="P2530" s="127"/>
      <c r="W2530" s="64"/>
      <c r="X2530" s="64"/>
    </row>
    <row r="2531" spans="1:24" s="59" customFormat="1" x14ac:dyDescent="0.25">
      <c r="A2531" s="77"/>
      <c r="D2531" s="60"/>
      <c r="E2531" s="60"/>
      <c r="F2531" s="60"/>
      <c r="G2531" s="60"/>
      <c r="H2531" s="62"/>
      <c r="I2531" s="62"/>
      <c r="J2531" s="62"/>
      <c r="K2531" s="62"/>
      <c r="M2531" s="63"/>
      <c r="N2531" s="63"/>
      <c r="O2531" s="64"/>
      <c r="P2531" s="127"/>
      <c r="W2531" s="64"/>
      <c r="X2531" s="64"/>
    </row>
    <row r="2532" spans="1:24" s="59" customFormat="1" x14ac:dyDescent="0.25">
      <c r="A2532" s="77"/>
      <c r="D2532" s="60"/>
      <c r="E2532" s="60"/>
      <c r="F2532" s="60"/>
      <c r="G2532" s="60"/>
      <c r="H2532" s="62"/>
      <c r="I2532" s="62"/>
      <c r="J2532" s="62"/>
      <c r="K2532" s="62"/>
      <c r="M2532" s="63"/>
      <c r="N2532" s="63"/>
      <c r="O2532" s="64"/>
      <c r="P2532" s="127"/>
      <c r="W2532" s="64"/>
      <c r="X2532" s="64"/>
    </row>
    <row r="2533" spans="1:24" s="59" customFormat="1" x14ac:dyDescent="0.25">
      <c r="A2533" s="77"/>
      <c r="D2533" s="60"/>
      <c r="E2533" s="60"/>
      <c r="F2533" s="60"/>
      <c r="G2533" s="60"/>
      <c r="H2533" s="62"/>
      <c r="I2533" s="62"/>
      <c r="J2533" s="62"/>
      <c r="K2533" s="62"/>
      <c r="M2533" s="63"/>
      <c r="N2533" s="63"/>
      <c r="O2533" s="64"/>
      <c r="P2533" s="127"/>
      <c r="W2533" s="64"/>
      <c r="X2533" s="64"/>
    </row>
    <row r="2534" spans="1:24" s="59" customFormat="1" x14ac:dyDescent="0.25">
      <c r="A2534" s="77"/>
      <c r="D2534" s="60"/>
      <c r="E2534" s="60"/>
      <c r="F2534" s="60"/>
      <c r="G2534" s="60"/>
      <c r="H2534" s="62"/>
      <c r="I2534" s="62"/>
      <c r="J2534" s="62"/>
      <c r="K2534" s="62"/>
      <c r="M2534" s="63"/>
      <c r="N2534" s="63"/>
      <c r="O2534" s="64"/>
      <c r="P2534" s="127"/>
      <c r="W2534" s="64"/>
      <c r="X2534" s="64"/>
    </row>
    <row r="2535" spans="1:24" s="59" customFormat="1" x14ac:dyDescent="0.25">
      <c r="A2535" s="77"/>
      <c r="D2535" s="60"/>
      <c r="E2535" s="60"/>
      <c r="F2535" s="60"/>
      <c r="G2535" s="60"/>
      <c r="H2535" s="62"/>
      <c r="I2535" s="62"/>
      <c r="J2535" s="62"/>
      <c r="K2535" s="62"/>
      <c r="M2535" s="63"/>
      <c r="N2535" s="63"/>
      <c r="O2535" s="64"/>
      <c r="P2535" s="127"/>
      <c r="W2535" s="64"/>
      <c r="X2535" s="64"/>
    </row>
    <row r="2536" spans="1:24" s="59" customFormat="1" x14ac:dyDescent="0.25">
      <c r="A2536" s="77"/>
      <c r="D2536" s="60"/>
      <c r="E2536" s="60"/>
      <c r="F2536" s="60"/>
      <c r="G2536" s="60"/>
      <c r="H2536" s="62"/>
      <c r="I2536" s="62"/>
      <c r="J2536" s="62"/>
      <c r="K2536" s="62"/>
      <c r="M2536" s="63"/>
      <c r="N2536" s="63"/>
      <c r="O2536" s="64"/>
      <c r="P2536" s="127"/>
      <c r="W2536" s="64"/>
      <c r="X2536" s="64"/>
    </row>
    <row r="2537" spans="1:24" s="59" customFormat="1" x14ac:dyDescent="0.25">
      <c r="A2537" s="77"/>
      <c r="D2537" s="60"/>
      <c r="E2537" s="60"/>
      <c r="F2537" s="60"/>
      <c r="G2537" s="60"/>
      <c r="H2537" s="62"/>
      <c r="I2537" s="62"/>
      <c r="J2537" s="62"/>
      <c r="K2537" s="62"/>
      <c r="M2537" s="63"/>
      <c r="N2537" s="63"/>
      <c r="O2537" s="64"/>
      <c r="P2537" s="127"/>
      <c r="W2537" s="64"/>
      <c r="X2537" s="64"/>
    </row>
    <row r="2538" spans="1:24" s="59" customFormat="1" x14ac:dyDescent="0.25">
      <c r="A2538" s="77"/>
      <c r="D2538" s="60"/>
      <c r="E2538" s="60"/>
      <c r="F2538" s="60"/>
      <c r="G2538" s="60"/>
      <c r="H2538" s="62"/>
      <c r="I2538" s="62"/>
      <c r="J2538" s="62"/>
      <c r="K2538" s="62"/>
      <c r="M2538" s="63"/>
      <c r="N2538" s="63"/>
      <c r="O2538" s="64"/>
      <c r="P2538" s="127"/>
      <c r="W2538" s="64"/>
      <c r="X2538" s="64"/>
    </row>
    <row r="2539" spans="1:24" s="59" customFormat="1" x14ac:dyDescent="0.25">
      <c r="A2539" s="77"/>
      <c r="D2539" s="60"/>
      <c r="E2539" s="60"/>
      <c r="F2539" s="60"/>
      <c r="G2539" s="60"/>
      <c r="H2539" s="62"/>
      <c r="I2539" s="62"/>
      <c r="J2539" s="62"/>
      <c r="K2539" s="62"/>
      <c r="M2539" s="63"/>
      <c r="N2539" s="63"/>
      <c r="O2539" s="64"/>
      <c r="P2539" s="127"/>
      <c r="W2539" s="64"/>
      <c r="X2539" s="64"/>
    </row>
    <row r="2540" spans="1:24" s="59" customFormat="1" x14ac:dyDescent="0.25">
      <c r="A2540" s="77"/>
      <c r="D2540" s="60"/>
      <c r="E2540" s="60"/>
      <c r="F2540" s="60"/>
      <c r="G2540" s="60"/>
      <c r="H2540" s="62"/>
      <c r="I2540" s="62"/>
      <c r="J2540" s="62"/>
      <c r="K2540" s="62"/>
      <c r="M2540" s="63"/>
      <c r="N2540" s="63"/>
      <c r="O2540" s="64"/>
      <c r="P2540" s="127"/>
      <c r="W2540" s="64"/>
      <c r="X2540" s="64"/>
    </row>
    <row r="2541" spans="1:24" s="59" customFormat="1" x14ac:dyDescent="0.25">
      <c r="A2541" s="77"/>
      <c r="D2541" s="60"/>
      <c r="E2541" s="60"/>
      <c r="F2541" s="60"/>
      <c r="G2541" s="60"/>
      <c r="H2541" s="62"/>
      <c r="I2541" s="62"/>
      <c r="J2541" s="62"/>
      <c r="K2541" s="62"/>
      <c r="M2541" s="63"/>
      <c r="N2541" s="63"/>
      <c r="O2541" s="64"/>
      <c r="P2541" s="127"/>
      <c r="W2541" s="64"/>
      <c r="X2541" s="64"/>
    </row>
    <row r="2542" spans="1:24" s="59" customFormat="1" x14ac:dyDescent="0.25">
      <c r="A2542" s="77"/>
      <c r="D2542" s="60"/>
      <c r="E2542" s="60"/>
      <c r="F2542" s="60"/>
      <c r="G2542" s="60"/>
      <c r="H2542" s="62"/>
      <c r="I2542" s="62"/>
      <c r="J2542" s="62"/>
      <c r="K2542" s="62"/>
      <c r="M2542" s="63"/>
      <c r="N2542" s="63"/>
      <c r="O2542" s="64"/>
      <c r="P2542" s="127"/>
      <c r="W2542" s="64"/>
      <c r="X2542" s="64"/>
    </row>
    <row r="2543" spans="1:24" s="59" customFormat="1" x14ac:dyDescent="0.25">
      <c r="A2543" s="77"/>
      <c r="D2543" s="60"/>
      <c r="E2543" s="60"/>
      <c r="F2543" s="60"/>
      <c r="G2543" s="60"/>
      <c r="H2543" s="62"/>
      <c r="I2543" s="62"/>
      <c r="J2543" s="62"/>
      <c r="K2543" s="62"/>
      <c r="M2543" s="63"/>
      <c r="N2543" s="63"/>
      <c r="O2543" s="64"/>
      <c r="P2543" s="127"/>
      <c r="W2543" s="64"/>
      <c r="X2543" s="64"/>
    </row>
    <row r="2544" spans="1:24" s="59" customFormat="1" x14ac:dyDescent="0.25">
      <c r="A2544" s="77"/>
      <c r="D2544" s="60"/>
      <c r="E2544" s="60"/>
      <c r="F2544" s="60"/>
      <c r="G2544" s="60"/>
      <c r="H2544" s="62"/>
      <c r="I2544" s="62"/>
      <c r="J2544" s="62"/>
      <c r="K2544" s="62"/>
      <c r="M2544" s="63"/>
      <c r="N2544" s="63"/>
      <c r="O2544" s="64"/>
      <c r="P2544" s="127"/>
      <c r="W2544" s="64"/>
      <c r="X2544" s="64"/>
    </row>
    <row r="2545" spans="1:24" s="59" customFormat="1" x14ac:dyDescent="0.25">
      <c r="A2545" s="77"/>
      <c r="D2545" s="60"/>
      <c r="E2545" s="60"/>
      <c r="F2545" s="60"/>
      <c r="G2545" s="60"/>
      <c r="H2545" s="62"/>
      <c r="I2545" s="62"/>
      <c r="J2545" s="62"/>
      <c r="K2545" s="62"/>
      <c r="M2545" s="63"/>
      <c r="N2545" s="63"/>
      <c r="O2545" s="64"/>
      <c r="P2545" s="127"/>
      <c r="W2545" s="64"/>
      <c r="X2545" s="64"/>
    </row>
    <row r="2546" spans="1:24" s="59" customFormat="1" x14ac:dyDescent="0.25">
      <c r="A2546" s="77"/>
      <c r="D2546" s="60"/>
      <c r="E2546" s="60"/>
      <c r="F2546" s="60"/>
      <c r="G2546" s="60"/>
      <c r="H2546" s="62"/>
      <c r="I2546" s="62"/>
      <c r="J2546" s="62"/>
      <c r="K2546" s="62"/>
      <c r="M2546" s="63"/>
      <c r="N2546" s="63"/>
      <c r="O2546" s="64"/>
      <c r="P2546" s="127"/>
      <c r="W2546" s="64"/>
      <c r="X2546" s="64"/>
    </row>
    <row r="2547" spans="1:24" s="59" customFormat="1" x14ac:dyDescent="0.25">
      <c r="A2547" s="77"/>
      <c r="D2547" s="60"/>
      <c r="E2547" s="60"/>
      <c r="F2547" s="60"/>
      <c r="G2547" s="60"/>
      <c r="H2547" s="62"/>
      <c r="I2547" s="62"/>
      <c r="J2547" s="62"/>
      <c r="K2547" s="62"/>
      <c r="M2547" s="63"/>
      <c r="N2547" s="63"/>
      <c r="O2547" s="64"/>
      <c r="P2547" s="127"/>
      <c r="W2547" s="64"/>
      <c r="X2547" s="64"/>
    </row>
    <row r="2548" spans="1:24" s="59" customFormat="1" x14ac:dyDescent="0.25">
      <c r="A2548" s="77"/>
      <c r="D2548" s="60"/>
      <c r="E2548" s="60"/>
      <c r="F2548" s="60"/>
      <c r="G2548" s="60"/>
      <c r="H2548" s="62"/>
      <c r="I2548" s="62"/>
      <c r="J2548" s="62"/>
      <c r="K2548" s="62"/>
      <c r="M2548" s="63"/>
      <c r="N2548" s="63"/>
      <c r="O2548" s="64"/>
      <c r="P2548" s="127"/>
      <c r="W2548" s="64"/>
      <c r="X2548" s="64"/>
    </row>
    <row r="2549" spans="1:24" s="59" customFormat="1" x14ac:dyDescent="0.25">
      <c r="A2549" s="77"/>
      <c r="D2549" s="60"/>
      <c r="E2549" s="60"/>
      <c r="F2549" s="60"/>
      <c r="G2549" s="60"/>
      <c r="H2549" s="62"/>
      <c r="I2549" s="62"/>
      <c r="J2549" s="62"/>
      <c r="K2549" s="62"/>
      <c r="M2549" s="63"/>
      <c r="N2549" s="63"/>
      <c r="O2549" s="64"/>
      <c r="P2549" s="127"/>
      <c r="W2549" s="64"/>
      <c r="X2549" s="64"/>
    </row>
    <row r="2550" spans="1:24" s="59" customFormat="1" x14ac:dyDescent="0.25">
      <c r="A2550" s="77"/>
      <c r="D2550" s="60"/>
      <c r="E2550" s="60"/>
      <c r="F2550" s="60"/>
      <c r="G2550" s="60"/>
      <c r="H2550" s="62"/>
      <c r="I2550" s="62"/>
      <c r="J2550" s="62"/>
      <c r="K2550" s="62"/>
      <c r="M2550" s="63"/>
      <c r="N2550" s="63"/>
      <c r="O2550" s="64"/>
      <c r="P2550" s="127"/>
      <c r="W2550" s="64"/>
      <c r="X2550" s="64"/>
    </row>
    <row r="2551" spans="1:24" s="59" customFormat="1" x14ac:dyDescent="0.25">
      <c r="A2551" s="77"/>
      <c r="D2551" s="60"/>
      <c r="E2551" s="60"/>
      <c r="F2551" s="60"/>
      <c r="G2551" s="60"/>
      <c r="H2551" s="62"/>
      <c r="I2551" s="62"/>
      <c r="J2551" s="62"/>
      <c r="K2551" s="62"/>
      <c r="M2551" s="63"/>
      <c r="N2551" s="63"/>
      <c r="O2551" s="64"/>
      <c r="P2551" s="127"/>
      <c r="W2551" s="64"/>
      <c r="X2551" s="64"/>
    </row>
    <row r="2552" spans="1:24" s="59" customFormat="1" x14ac:dyDescent="0.25">
      <c r="A2552" s="77"/>
      <c r="D2552" s="60"/>
      <c r="E2552" s="60"/>
      <c r="F2552" s="60"/>
      <c r="G2552" s="60"/>
      <c r="H2552" s="62"/>
      <c r="I2552" s="62"/>
      <c r="J2552" s="62"/>
      <c r="K2552" s="62"/>
      <c r="M2552" s="63"/>
      <c r="N2552" s="63"/>
      <c r="O2552" s="64"/>
      <c r="P2552" s="127"/>
      <c r="W2552" s="64"/>
      <c r="X2552" s="64"/>
    </row>
    <row r="2553" spans="1:24" s="59" customFormat="1" x14ac:dyDescent="0.25">
      <c r="A2553" s="77"/>
      <c r="D2553" s="60"/>
      <c r="E2553" s="60"/>
      <c r="F2553" s="60"/>
      <c r="G2553" s="60"/>
      <c r="H2553" s="62"/>
      <c r="I2553" s="62"/>
      <c r="J2553" s="62"/>
      <c r="K2553" s="62"/>
      <c r="M2553" s="63"/>
      <c r="N2553" s="63"/>
      <c r="O2553" s="64"/>
      <c r="P2553" s="127"/>
      <c r="W2553" s="64"/>
      <c r="X2553" s="64"/>
    </row>
    <row r="2554" spans="1:24" s="59" customFormat="1" x14ac:dyDescent="0.25">
      <c r="A2554" s="77"/>
      <c r="D2554" s="60"/>
      <c r="E2554" s="60"/>
      <c r="F2554" s="60"/>
      <c r="G2554" s="60"/>
      <c r="H2554" s="62"/>
      <c r="I2554" s="62"/>
      <c r="J2554" s="62"/>
      <c r="K2554" s="62"/>
      <c r="M2554" s="63"/>
      <c r="N2554" s="63"/>
      <c r="O2554" s="64"/>
      <c r="P2554" s="127"/>
      <c r="W2554" s="64"/>
      <c r="X2554" s="64"/>
    </row>
    <row r="2555" spans="1:24" s="59" customFormat="1" x14ac:dyDescent="0.25">
      <c r="A2555" s="77"/>
      <c r="D2555" s="60"/>
      <c r="E2555" s="60"/>
      <c r="F2555" s="60"/>
      <c r="G2555" s="60"/>
      <c r="H2555" s="62"/>
      <c r="I2555" s="62"/>
      <c r="J2555" s="62"/>
      <c r="K2555" s="62"/>
      <c r="M2555" s="63"/>
      <c r="N2555" s="63"/>
      <c r="O2555" s="64"/>
      <c r="P2555" s="127"/>
      <c r="W2555" s="64"/>
      <c r="X2555" s="64"/>
    </row>
    <row r="2556" spans="1:24" s="59" customFormat="1" x14ac:dyDescent="0.25">
      <c r="A2556" s="77"/>
      <c r="D2556" s="60"/>
      <c r="E2556" s="60"/>
      <c r="F2556" s="60"/>
      <c r="G2556" s="60"/>
      <c r="H2556" s="62"/>
      <c r="I2556" s="62"/>
      <c r="J2556" s="62"/>
      <c r="K2556" s="62"/>
      <c r="M2556" s="63"/>
      <c r="N2556" s="63"/>
      <c r="O2556" s="64"/>
      <c r="P2556" s="127"/>
      <c r="W2556" s="64"/>
      <c r="X2556" s="64"/>
    </row>
    <row r="2557" spans="1:24" s="59" customFormat="1" x14ac:dyDescent="0.25">
      <c r="A2557" s="77"/>
      <c r="D2557" s="60"/>
      <c r="E2557" s="60"/>
      <c r="F2557" s="60"/>
      <c r="G2557" s="60"/>
      <c r="H2557" s="62"/>
      <c r="I2557" s="62"/>
      <c r="J2557" s="62"/>
      <c r="K2557" s="62"/>
      <c r="M2557" s="63"/>
      <c r="N2557" s="63"/>
      <c r="O2557" s="64"/>
      <c r="P2557" s="127"/>
      <c r="W2557" s="64"/>
      <c r="X2557" s="64"/>
    </row>
    <row r="2558" spans="1:24" s="59" customFormat="1" x14ac:dyDescent="0.25">
      <c r="A2558" s="77"/>
      <c r="D2558" s="60"/>
      <c r="E2558" s="60"/>
      <c r="F2558" s="60"/>
      <c r="G2558" s="60"/>
      <c r="H2558" s="62"/>
      <c r="I2558" s="62"/>
      <c r="J2558" s="62"/>
      <c r="K2558" s="62"/>
      <c r="M2558" s="63"/>
      <c r="N2558" s="63"/>
      <c r="O2558" s="64"/>
      <c r="P2558" s="127"/>
      <c r="W2558" s="64"/>
      <c r="X2558" s="64"/>
    </row>
    <row r="2559" spans="1:24" s="59" customFormat="1" x14ac:dyDescent="0.25">
      <c r="A2559" s="77"/>
      <c r="D2559" s="60"/>
      <c r="E2559" s="60"/>
      <c r="F2559" s="60"/>
      <c r="G2559" s="60"/>
      <c r="H2559" s="62"/>
      <c r="I2559" s="62"/>
      <c r="J2559" s="62"/>
      <c r="K2559" s="62"/>
      <c r="M2559" s="63"/>
      <c r="N2559" s="63"/>
      <c r="O2559" s="64"/>
      <c r="P2559" s="127"/>
      <c r="W2559" s="64"/>
      <c r="X2559" s="64"/>
    </row>
    <row r="2560" spans="1:24" s="59" customFormat="1" x14ac:dyDescent="0.25">
      <c r="A2560" s="77"/>
      <c r="D2560" s="60"/>
      <c r="E2560" s="60"/>
      <c r="F2560" s="60"/>
      <c r="G2560" s="60"/>
      <c r="H2560" s="62"/>
      <c r="I2560" s="62"/>
      <c r="J2560" s="62"/>
      <c r="K2560" s="62"/>
      <c r="M2560" s="63"/>
      <c r="N2560" s="63"/>
      <c r="O2560" s="64"/>
      <c r="P2560" s="127"/>
      <c r="W2560" s="64"/>
      <c r="X2560" s="64"/>
    </row>
    <row r="2561" spans="1:24" s="59" customFormat="1" x14ac:dyDescent="0.25">
      <c r="A2561" s="77"/>
      <c r="D2561" s="60"/>
      <c r="E2561" s="60"/>
      <c r="F2561" s="60"/>
      <c r="G2561" s="60"/>
      <c r="H2561" s="62"/>
      <c r="I2561" s="62"/>
      <c r="J2561" s="62"/>
      <c r="K2561" s="62"/>
      <c r="M2561" s="63"/>
      <c r="N2561" s="63"/>
      <c r="O2561" s="64"/>
      <c r="P2561" s="127"/>
      <c r="W2561" s="64"/>
      <c r="X2561" s="64"/>
    </row>
    <row r="2562" spans="1:24" s="59" customFormat="1" x14ac:dyDescent="0.25">
      <c r="A2562" s="77"/>
      <c r="D2562" s="60"/>
      <c r="E2562" s="60"/>
      <c r="F2562" s="60"/>
      <c r="G2562" s="60"/>
      <c r="H2562" s="62"/>
      <c r="I2562" s="62"/>
      <c r="J2562" s="62"/>
      <c r="K2562" s="62"/>
      <c r="M2562" s="63"/>
      <c r="N2562" s="63"/>
      <c r="O2562" s="64"/>
      <c r="P2562" s="127"/>
      <c r="W2562" s="64"/>
      <c r="X2562" s="64"/>
    </row>
    <row r="2563" spans="1:24" s="59" customFormat="1" x14ac:dyDescent="0.25">
      <c r="A2563" s="77"/>
      <c r="D2563" s="60"/>
      <c r="E2563" s="60"/>
      <c r="F2563" s="60"/>
      <c r="G2563" s="60"/>
      <c r="H2563" s="62"/>
      <c r="I2563" s="62"/>
      <c r="J2563" s="62"/>
      <c r="K2563" s="62"/>
      <c r="M2563" s="63"/>
      <c r="N2563" s="63"/>
      <c r="O2563" s="64"/>
      <c r="P2563" s="127"/>
      <c r="W2563" s="64"/>
      <c r="X2563" s="64"/>
    </row>
    <row r="2564" spans="1:24" s="59" customFormat="1" x14ac:dyDescent="0.25">
      <c r="A2564" s="77"/>
      <c r="D2564" s="60"/>
      <c r="E2564" s="60"/>
      <c r="F2564" s="60"/>
      <c r="G2564" s="60"/>
      <c r="H2564" s="62"/>
      <c r="I2564" s="62"/>
      <c r="J2564" s="62"/>
      <c r="K2564" s="62"/>
      <c r="M2564" s="63"/>
      <c r="N2564" s="63"/>
      <c r="O2564" s="64"/>
      <c r="P2564" s="127"/>
      <c r="W2564" s="64"/>
      <c r="X2564" s="64"/>
    </row>
    <row r="2565" spans="1:24" s="59" customFormat="1" x14ac:dyDescent="0.25">
      <c r="A2565" s="77"/>
      <c r="D2565" s="60"/>
      <c r="E2565" s="60"/>
      <c r="F2565" s="60"/>
      <c r="G2565" s="60"/>
      <c r="H2565" s="62"/>
      <c r="I2565" s="62"/>
      <c r="J2565" s="62"/>
      <c r="K2565" s="62"/>
      <c r="M2565" s="63"/>
      <c r="N2565" s="63"/>
      <c r="O2565" s="64"/>
      <c r="P2565" s="127"/>
      <c r="W2565" s="64"/>
      <c r="X2565" s="64"/>
    </row>
    <row r="2566" spans="1:24" s="59" customFormat="1" x14ac:dyDescent="0.25">
      <c r="A2566" s="77"/>
      <c r="D2566" s="60"/>
      <c r="E2566" s="60"/>
      <c r="F2566" s="60"/>
      <c r="G2566" s="60"/>
      <c r="H2566" s="62"/>
      <c r="I2566" s="62"/>
      <c r="J2566" s="62"/>
      <c r="K2566" s="62"/>
      <c r="M2566" s="63"/>
      <c r="N2566" s="63"/>
      <c r="O2566" s="64"/>
      <c r="P2566" s="127"/>
      <c r="W2566" s="64"/>
      <c r="X2566" s="64"/>
    </row>
    <row r="2567" spans="1:24" s="59" customFormat="1" x14ac:dyDescent="0.25">
      <c r="A2567" s="77"/>
      <c r="D2567" s="60"/>
      <c r="E2567" s="60"/>
      <c r="F2567" s="60"/>
      <c r="G2567" s="60"/>
      <c r="H2567" s="62"/>
      <c r="I2567" s="62"/>
      <c r="J2567" s="62"/>
      <c r="K2567" s="62"/>
      <c r="M2567" s="63"/>
      <c r="N2567" s="63"/>
      <c r="O2567" s="64"/>
      <c r="P2567" s="127"/>
      <c r="W2567" s="64"/>
      <c r="X2567" s="64"/>
    </row>
    <row r="2568" spans="1:24" s="59" customFormat="1" x14ac:dyDescent="0.25">
      <c r="A2568" s="77"/>
      <c r="D2568" s="60"/>
      <c r="E2568" s="60"/>
      <c r="F2568" s="60"/>
      <c r="G2568" s="60"/>
      <c r="H2568" s="62"/>
      <c r="I2568" s="62"/>
      <c r="J2568" s="62"/>
      <c r="K2568" s="62"/>
      <c r="M2568" s="63"/>
      <c r="N2568" s="63"/>
      <c r="O2568" s="64"/>
      <c r="P2568" s="127"/>
      <c r="W2568" s="64"/>
      <c r="X2568" s="64"/>
    </row>
    <row r="2569" spans="1:24" s="59" customFormat="1" x14ac:dyDescent="0.25">
      <c r="A2569" s="77"/>
      <c r="D2569" s="60"/>
      <c r="E2569" s="60"/>
      <c r="F2569" s="60"/>
      <c r="G2569" s="60"/>
      <c r="H2569" s="62"/>
      <c r="I2569" s="62"/>
      <c r="J2569" s="62"/>
      <c r="K2569" s="62"/>
      <c r="M2569" s="63"/>
      <c r="N2569" s="63"/>
      <c r="O2569" s="64"/>
      <c r="P2569" s="127"/>
      <c r="W2569" s="64"/>
      <c r="X2569" s="64"/>
    </row>
    <row r="2570" spans="1:24" s="59" customFormat="1" x14ac:dyDescent="0.25">
      <c r="A2570" s="77"/>
      <c r="D2570" s="60"/>
      <c r="E2570" s="60"/>
      <c r="F2570" s="60"/>
      <c r="G2570" s="60"/>
      <c r="H2570" s="62"/>
      <c r="I2570" s="62"/>
      <c r="J2570" s="62"/>
      <c r="K2570" s="62"/>
      <c r="M2570" s="63"/>
      <c r="N2570" s="63"/>
      <c r="O2570" s="64"/>
      <c r="P2570" s="127"/>
      <c r="W2570" s="64"/>
      <c r="X2570" s="64"/>
    </row>
    <row r="2571" spans="1:24" s="59" customFormat="1" x14ac:dyDescent="0.25">
      <c r="A2571" s="77"/>
      <c r="D2571" s="60"/>
      <c r="E2571" s="60"/>
      <c r="F2571" s="60"/>
      <c r="G2571" s="60"/>
      <c r="H2571" s="62"/>
      <c r="I2571" s="62"/>
      <c r="J2571" s="62"/>
      <c r="K2571" s="62"/>
      <c r="M2571" s="63"/>
      <c r="N2571" s="63"/>
      <c r="O2571" s="64"/>
      <c r="P2571" s="127"/>
      <c r="W2571" s="64"/>
      <c r="X2571" s="64"/>
    </row>
    <row r="2572" spans="1:24" s="59" customFormat="1" x14ac:dyDescent="0.25">
      <c r="A2572" s="77"/>
      <c r="D2572" s="60"/>
      <c r="E2572" s="60"/>
      <c r="F2572" s="60"/>
      <c r="G2572" s="60"/>
      <c r="H2572" s="62"/>
      <c r="I2572" s="62"/>
      <c r="J2572" s="62"/>
      <c r="K2572" s="62"/>
      <c r="M2572" s="63"/>
      <c r="N2572" s="63"/>
      <c r="O2572" s="64"/>
      <c r="P2572" s="127"/>
      <c r="W2572" s="64"/>
      <c r="X2572" s="64"/>
    </row>
    <row r="2573" spans="1:24" s="59" customFormat="1" x14ac:dyDescent="0.25">
      <c r="A2573" s="77"/>
      <c r="D2573" s="60"/>
      <c r="E2573" s="60"/>
      <c r="F2573" s="60"/>
      <c r="G2573" s="60"/>
      <c r="H2573" s="62"/>
      <c r="I2573" s="62"/>
      <c r="J2573" s="62"/>
      <c r="K2573" s="62"/>
      <c r="M2573" s="63"/>
      <c r="N2573" s="63"/>
      <c r="O2573" s="64"/>
      <c r="P2573" s="127"/>
      <c r="W2573" s="64"/>
      <c r="X2573" s="64"/>
    </row>
    <row r="2574" spans="1:24" s="59" customFormat="1" x14ac:dyDescent="0.25">
      <c r="A2574" s="77"/>
      <c r="D2574" s="60"/>
      <c r="E2574" s="60"/>
      <c r="F2574" s="60"/>
      <c r="G2574" s="60"/>
      <c r="H2574" s="62"/>
      <c r="I2574" s="62"/>
      <c r="J2574" s="62"/>
      <c r="K2574" s="62"/>
      <c r="M2574" s="63"/>
      <c r="N2574" s="63"/>
      <c r="O2574" s="64"/>
      <c r="P2574" s="127"/>
      <c r="W2574" s="64"/>
      <c r="X2574" s="64"/>
    </row>
    <row r="2575" spans="1:24" s="59" customFormat="1" x14ac:dyDescent="0.25">
      <c r="A2575" s="77"/>
      <c r="D2575" s="60"/>
      <c r="E2575" s="60"/>
      <c r="F2575" s="60"/>
      <c r="G2575" s="60"/>
      <c r="H2575" s="62"/>
      <c r="I2575" s="62"/>
      <c r="J2575" s="62"/>
      <c r="K2575" s="62"/>
      <c r="M2575" s="63"/>
      <c r="N2575" s="63"/>
      <c r="O2575" s="64"/>
      <c r="P2575" s="127"/>
      <c r="W2575" s="64"/>
      <c r="X2575" s="64"/>
    </row>
    <row r="2576" spans="1:24" s="59" customFormat="1" x14ac:dyDescent="0.25">
      <c r="A2576" s="77"/>
      <c r="D2576" s="60"/>
      <c r="E2576" s="60"/>
      <c r="F2576" s="60"/>
      <c r="G2576" s="60"/>
      <c r="H2576" s="62"/>
      <c r="I2576" s="62"/>
      <c r="J2576" s="62"/>
      <c r="K2576" s="62"/>
      <c r="M2576" s="63"/>
      <c r="N2576" s="63"/>
      <c r="O2576" s="64"/>
      <c r="P2576" s="127"/>
      <c r="W2576" s="64"/>
      <c r="X2576" s="64"/>
    </row>
    <row r="2577" spans="1:24" s="59" customFormat="1" x14ac:dyDescent="0.25">
      <c r="A2577" s="77"/>
      <c r="D2577" s="60"/>
      <c r="E2577" s="60"/>
      <c r="F2577" s="60"/>
      <c r="G2577" s="60"/>
      <c r="H2577" s="62"/>
      <c r="I2577" s="62"/>
      <c r="J2577" s="62"/>
      <c r="K2577" s="62"/>
      <c r="M2577" s="63"/>
      <c r="N2577" s="63"/>
      <c r="O2577" s="64"/>
      <c r="P2577" s="127"/>
      <c r="W2577" s="64"/>
      <c r="X2577" s="64"/>
    </row>
    <row r="2578" spans="1:24" s="59" customFormat="1" x14ac:dyDescent="0.25">
      <c r="A2578" s="77"/>
      <c r="D2578" s="60"/>
      <c r="E2578" s="60"/>
      <c r="F2578" s="60"/>
      <c r="G2578" s="60"/>
      <c r="H2578" s="62"/>
      <c r="I2578" s="62"/>
      <c r="J2578" s="62"/>
      <c r="K2578" s="62"/>
      <c r="M2578" s="63"/>
      <c r="N2578" s="63"/>
      <c r="O2578" s="64"/>
      <c r="P2578" s="127"/>
      <c r="W2578" s="64"/>
      <c r="X2578" s="64"/>
    </row>
    <row r="2579" spans="1:24" s="59" customFormat="1" x14ac:dyDescent="0.25">
      <c r="A2579" s="77"/>
      <c r="D2579" s="60"/>
      <c r="E2579" s="60"/>
      <c r="F2579" s="60"/>
      <c r="G2579" s="60"/>
      <c r="H2579" s="62"/>
      <c r="I2579" s="62"/>
      <c r="J2579" s="62"/>
      <c r="K2579" s="62"/>
      <c r="M2579" s="63"/>
      <c r="N2579" s="63"/>
      <c r="O2579" s="64"/>
      <c r="P2579" s="127"/>
      <c r="W2579" s="64"/>
      <c r="X2579" s="64"/>
    </row>
    <row r="2580" spans="1:24" s="59" customFormat="1" x14ac:dyDescent="0.25">
      <c r="A2580" s="77"/>
      <c r="D2580" s="60"/>
      <c r="E2580" s="60"/>
      <c r="F2580" s="60"/>
      <c r="G2580" s="60"/>
      <c r="H2580" s="62"/>
      <c r="I2580" s="62"/>
      <c r="J2580" s="62"/>
      <c r="K2580" s="62"/>
      <c r="M2580" s="63"/>
      <c r="N2580" s="63"/>
      <c r="O2580" s="64"/>
      <c r="P2580" s="127"/>
      <c r="W2580" s="64"/>
      <c r="X2580" s="64"/>
    </row>
    <row r="2581" spans="1:24" s="59" customFormat="1" x14ac:dyDescent="0.25">
      <c r="A2581" s="77"/>
      <c r="D2581" s="60"/>
      <c r="E2581" s="60"/>
      <c r="F2581" s="60"/>
      <c r="G2581" s="60"/>
      <c r="H2581" s="62"/>
      <c r="I2581" s="62"/>
      <c r="J2581" s="62"/>
      <c r="K2581" s="62"/>
      <c r="M2581" s="63"/>
      <c r="N2581" s="63"/>
      <c r="O2581" s="64"/>
      <c r="P2581" s="127"/>
      <c r="W2581" s="64"/>
      <c r="X2581" s="64"/>
    </row>
    <row r="2582" spans="1:24" s="59" customFormat="1" x14ac:dyDescent="0.25">
      <c r="A2582" s="77"/>
      <c r="D2582" s="60"/>
      <c r="E2582" s="60"/>
      <c r="F2582" s="60"/>
      <c r="G2582" s="60"/>
      <c r="H2582" s="62"/>
      <c r="I2582" s="62"/>
      <c r="J2582" s="62"/>
      <c r="K2582" s="62"/>
      <c r="M2582" s="63"/>
      <c r="N2582" s="63"/>
      <c r="O2582" s="64"/>
      <c r="P2582" s="127"/>
      <c r="W2582" s="64"/>
      <c r="X2582" s="64"/>
    </row>
    <row r="2583" spans="1:24" s="59" customFormat="1" x14ac:dyDescent="0.25">
      <c r="A2583" s="77"/>
      <c r="D2583" s="60"/>
      <c r="E2583" s="60"/>
      <c r="F2583" s="60"/>
      <c r="G2583" s="60"/>
      <c r="H2583" s="62"/>
      <c r="I2583" s="62"/>
      <c r="J2583" s="62"/>
      <c r="K2583" s="62"/>
      <c r="M2583" s="63"/>
      <c r="N2583" s="63"/>
      <c r="O2583" s="64"/>
      <c r="P2583" s="127"/>
      <c r="W2583" s="64"/>
      <c r="X2583" s="64"/>
    </row>
    <row r="2584" spans="1:24" s="59" customFormat="1" x14ac:dyDescent="0.25">
      <c r="A2584" s="77"/>
      <c r="D2584" s="60"/>
      <c r="E2584" s="60"/>
      <c r="F2584" s="60"/>
      <c r="G2584" s="60"/>
      <c r="H2584" s="62"/>
      <c r="I2584" s="62"/>
      <c r="J2584" s="62"/>
      <c r="K2584" s="62"/>
      <c r="M2584" s="63"/>
      <c r="N2584" s="63"/>
      <c r="O2584" s="64"/>
      <c r="P2584" s="127"/>
      <c r="W2584" s="64"/>
      <c r="X2584" s="64"/>
    </row>
    <row r="2585" spans="1:24" s="59" customFormat="1" x14ac:dyDescent="0.25">
      <c r="A2585" s="77"/>
      <c r="D2585" s="60"/>
      <c r="E2585" s="60"/>
      <c r="F2585" s="60"/>
      <c r="G2585" s="60"/>
      <c r="H2585" s="62"/>
      <c r="I2585" s="62"/>
      <c r="J2585" s="62"/>
      <c r="K2585" s="62"/>
      <c r="M2585" s="63"/>
      <c r="N2585" s="63"/>
      <c r="O2585" s="64"/>
      <c r="P2585" s="127"/>
      <c r="W2585" s="64"/>
      <c r="X2585" s="64"/>
    </row>
    <row r="2586" spans="1:24" s="59" customFormat="1" x14ac:dyDescent="0.25">
      <c r="A2586" s="77"/>
      <c r="D2586" s="60"/>
      <c r="E2586" s="60"/>
      <c r="F2586" s="60"/>
      <c r="G2586" s="60"/>
      <c r="H2586" s="62"/>
      <c r="I2586" s="62"/>
      <c r="J2586" s="62"/>
      <c r="K2586" s="62"/>
      <c r="M2586" s="63"/>
      <c r="N2586" s="63"/>
      <c r="O2586" s="64"/>
      <c r="P2586" s="127"/>
      <c r="W2586" s="64"/>
      <c r="X2586" s="64"/>
    </row>
    <row r="2587" spans="1:24" s="59" customFormat="1" x14ac:dyDescent="0.25">
      <c r="A2587" s="77"/>
      <c r="D2587" s="60"/>
      <c r="E2587" s="60"/>
      <c r="F2587" s="60"/>
      <c r="G2587" s="60"/>
      <c r="H2587" s="62"/>
      <c r="I2587" s="62"/>
      <c r="J2587" s="62"/>
      <c r="K2587" s="62"/>
      <c r="M2587" s="63"/>
      <c r="N2587" s="63"/>
      <c r="O2587" s="64"/>
      <c r="P2587" s="127"/>
      <c r="W2587" s="64"/>
      <c r="X2587" s="64"/>
    </row>
    <row r="2588" spans="1:24" s="59" customFormat="1" x14ac:dyDescent="0.25">
      <c r="A2588" s="77"/>
      <c r="D2588" s="60"/>
      <c r="E2588" s="60"/>
      <c r="F2588" s="60"/>
      <c r="G2588" s="60"/>
      <c r="H2588" s="62"/>
      <c r="I2588" s="62"/>
      <c r="J2588" s="62"/>
      <c r="K2588" s="62"/>
      <c r="M2588" s="63"/>
      <c r="N2588" s="63"/>
      <c r="O2588" s="64"/>
      <c r="P2588" s="127"/>
      <c r="W2588" s="64"/>
      <c r="X2588" s="64"/>
    </row>
    <row r="2589" spans="1:24" s="59" customFormat="1" x14ac:dyDescent="0.25">
      <c r="A2589" s="77"/>
      <c r="D2589" s="60"/>
      <c r="E2589" s="60"/>
      <c r="F2589" s="60"/>
      <c r="G2589" s="60"/>
      <c r="H2589" s="62"/>
      <c r="I2589" s="62"/>
      <c r="J2589" s="62"/>
      <c r="K2589" s="62"/>
      <c r="M2589" s="63"/>
      <c r="N2589" s="63"/>
      <c r="O2589" s="64"/>
      <c r="P2589" s="127"/>
      <c r="W2589" s="64"/>
      <c r="X2589" s="64"/>
    </row>
    <row r="2590" spans="1:24" s="59" customFormat="1" x14ac:dyDescent="0.25">
      <c r="A2590" s="77"/>
      <c r="D2590" s="60"/>
      <c r="E2590" s="60"/>
      <c r="F2590" s="60"/>
      <c r="G2590" s="60"/>
      <c r="H2590" s="62"/>
      <c r="I2590" s="62"/>
      <c r="J2590" s="62"/>
      <c r="K2590" s="62"/>
      <c r="M2590" s="63"/>
      <c r="N2590" s="63"/>
      <c r="O2590" s="64"/>
      <c r="P2590" s="127"/>
      <c r="W2590" s="64"/>
      <c r="X2590" s="64"/>
    </row>
    <row r="2591" spans="1:24" s="59" customFormat="1" x14ac:dyDescent="0.25">
      <c r="A2591" s="77"/>
      <c r="D2591" s="60"/>
      <c r="E2591" s="60"/>
      <c r="F2591" s="60"/>
      <c r="G2591" s="60"/>
      <c r="H2591" s="62"/>
      <c r="I2591" s="62"/>
      <c r="J2591" s="62"/>
      <c r="K2591" s="62"/>
      <c r="M2591" s="63"/>
      <c r="N2591" s="63"/>
      <c r="O2591" s="64"/>
      <c r="P2591" s="127"/>
      <c r="W2591" s="64"/>
      <c r="X2591" s="64"/>
    </row>
    <row r="2592" spans="1:24" s="59" customFormat="1" x14ac:dyDescent="0.25">
      <c r="A2592" s="77"/>
      <c r="D2592" s="60"/>
      <c r="E2592" s="60"/>
      <c r="F2592" s="60"/>
      <c r="G2592" s="60"/>
      <c r="H2592" s="62"/>
      <c r="I2592" s="62"/>
      <c r="J2592" s="62"/>
      <c r="K2592" s="62"/>
      <c r="M2592" s="63"/>
      <c r="N2592" s="63"/>
      <c r="O2592" s="64"/>
      <c r="P2592" s="127"/>
      <c r="W2592" s="64"/>
      <c r="X2592" s="64"/>
    </row>
    <row r="2593" spans="1:24" s="59" customFormat="1" x14ac:dyDescent="0.25">
      <c r="A2593" s="77"/>
      <c r="D2593" s="60"/>
      <c r="E2593" s="60"/>
      <c r="F2593" s="60"/>
      <c r="G2593" s="60"/>
      <c r="H2593" s="62"/>
      <c r="I2593" s="62"/>
      <c r="J2593" s="62"/>
      <c r="K2593" s="62"/>
      <c r="M2593" s="63"/>
      <c r="N2593" s="63"/>
      <c r="O2593" s="64"/>
      <c r="P2593" s="127"/>
      <c r="W2593" s="64"/>
      <c r="X2593" s="64"/>
    </row>
    <row r="2594" spans="1:24" s="59" customFormat="1" x14ac:dyDescent="0.25">
      <c r="A2594" s="77"/>
      <c r="D2594" s="60"/>
      <c r="E2594" s="60"/>
      <c r="F2594" s="60"/>
      <c r="G2594" s="60"/>
      <c r="H2594" s="62"/>
      <c r="I2594" s="62"/>
      <c r="J2594" s="62"/>
      <c r="K2594" s="62"/>
      <c r="M2594" s="63"/>
      <c r="N2594" s="63"/>
      <c r="O2594" s="64"/>
      <c r="P2594" s="127"/>
      <c r="W2594" s="64"/>
      <c r="X2594" s="64"/>
    </row>
    <row r="2595" spans="1:24" s="59" customFormat="1" x14ac:dyDescent="0.25">
      <c r="A2595" s="77"/>
      <c r="D2595" s="60"/>
      <c r="E2595" s="60"/>
      <c r="F2595" s="60"/>
      <c r="G2595" s="60"/>
      <c r="H2595" s="62"/>
      <c r="I2595" s="62"/>
      <c r="J2595" s="62"/>
      <c r="K2595" s="62"/>
      <c r="M2595" s="63"/>
      <c r="N2595" s="63"/>
      <c r="O2595" s="64"/>
      <c r="P2595" s="127"/>
      <c r="W2595" s="64"/>
      <c r="X2595" s="64"/>
    </row>
    <row r="2596" spans="1:24" s="59" customFormat="1" x14ac:dyDescent="0.25">
      <c r="A2596" s="77"/>
      <c r="D2596" s="60"/>
      <c r="E2596" s="60"/>
      <c r="F2596" s="60"/>
      <c r="G2596" s="60"/>
      <c r="H2596" s="62"/>
      <c r="I2596" s="62"/>
      <c r="J2596" s="62"/>
      <c r="K2596" s="62"/>
      <c r="M2596" s="63"/>
      <c r="N2596" s="63"/>
      <c r="O2596" s="64"/>
      <c r="P2596" s="127"/>
      <c r="W2596" s="64"/>
      <c r="X2596" s="64"/>
    </row>
    <row r="2597" spans="1:24" s="59" customFormat="1" x14ac:dyDescent="0.25">
      <c r="A2597" s="77"/>
      <c r="D2597" s="60"/>
      <c r="E2597" s="60"/>
      <c r="F2597" s="60"/>
      <c r="G2597" s="60"/>
      <c r="H2597" s="62"/>
      <c r="I2597" s="62"/>
      <c r="J2597" s="62"/>
      <c r="K2597" s="62"/>
      <c r="M2597" s="63"/>
      <c r="N2597" s="63"/>
      <c r="O2597" s="64"/>
      <c r="P2597" s="127"/>
      <c r="W2597" s="64"/>
      <c r="X2597" s="64"/>
    </row>
    <row r="2598" spans="1:24" s="59" customFormat="1" x14ac:dyDescent="0.25">
      <c r="A2598" s="77"/>
      <c r="D2598" s="60"/>
      <c r="E2598" s="60"/>
      <c r="F2598" s="60"/>
      <c r="G2598" s="60"/>
      <c r="H2598" s="62"/>
      <c r="I2598" s="62"/>
      <c r="J2598" s="62"/>
      <c r="K2598" s="62"/>
      <c r="M2598" s="63"/>
      <c r="N2598" s="63"/>
      <c r="O2598" s="64"/>
      <c r="P2598" s="127"/>
      <c r="W2598" s="64"/>
      <c r="X2598" s="64"/>
    </row>
    <row r="2599" spans="1:24" s="59" customFormat="1" x14ac:dyDescent="0.25">
      <c r="A2599" s="77"/>
      <c r="D2599" s="60"/>
      <c r="E2599" s="60"/>
      <c r="F2599" s="60"/>
      <c r="G2599" s="60"/>
      <c r="H2599" s="62"/>
      <c r="I2599" s="62"/>
      <c r="J2599" s="62"/>
      <c r="K2599" s="62"/>
      <c r="M2599" s="63"/>
      <c r="N2599" s="63"/>
      <c r="O2599" s="64"/>
      <c r="P2599" s="127"/>
      <c r="W2599" s="64"/>
      <c r="X2599" s="64"/>
    </row>
    <row r="2600" spans="1:24" s="59" customFormat="1" x14ac:dyDescent="0.25">
      <c r="A2600" s="77"/>
      <c r="D2600" s="60"/>
      <c r="E2600" s="60"/>
      <c r="F2600" s="60"/>
      <c r="G2600" s="60"/>
      <c r="H2600" s="62"/>
      <c r="I2600" s="62"/>
      <c r="J2600" s="62"/>
      <c r="K2600" s="62"/>
      <c r="M2600" s="63"/>
      <c r="N2600" s="63"/>
      <c r="O2600" s="64"/>
      <c r="P2600" s="127"/>
      <c r="W2600" s="64"/>
      <c r="X2600" s="64"/>
    </row>
    <row r="2601" spans="1:24" s="59" customFormat="1" x14ac:dyDescent="0.25">
      <c r="A2601" s="77"/>
      <c r="D2601" s="60"/>
      <c r="E2601" s="60"/>
      <c r="F2601" s="60"/>
      <c r="G2601" s="60"/>
      <c r="H2601" s="62"/>
      <c r="I2601" s="62"/>
      <c r="J2601" s="62"/>
      <c r="K2601" s="62"/>
      <c r="M2601" s="63"/>
      <c r="N2601" s="63"/>
      <c r="O2601" s="64"/>
      <c r="P2601" s="127"/>
      <c r="W2601" s="64"/>
      <c r="X2601" s="64"/>
    </row>
    <row r="2602" spans="1:24" s="59" customFormat="1" x14ac:dyDescent="0.25">
      <c r="A2602" s="77"/>
      <c r="D2602" s="60"/>
      <c r="E2602" s="60"/>
      <c r="F2602" s="60"/>
      <c r="G2602" s="60"/>
      <c r="H2602" s="62"/>
      <c r="I2602" s="62"/>
      <c r="J2602" s="62"/>
      <c r="K2602" s="62"/>
      <c r="M2602" s="63"/>
      <c r="N2602" s="63"/>
      <c r="O2602" s="64"/>
      <c r="P2602" s="127"/>
      <c r="W2602" s="64"/>
      <c r="X2602" s="64"/>
    </row>
    <row r="2603" spans="1:24" s="59" customFormat="1" x14ac:dyDescent="0.25">
      <c r="A2603" s="77"/>
      <c r="D2603" s="60"/>
      <c r="E2603" s="60"/>
      <c r="F2603" s="60"/>
      <c r="G2603" s="60"/>
      <c r="H2603" s="62"/>
      <c r="I2603" s="62"/>
      <c r="J2603" s="62"/>
      <c r="K2603" s="62"/>
      <c r="M2603" s="63"/>
      <c r="N2603" s="63"/>
      <c r="O2603" s="64"/>
      <c r="P2603" s="127"/>
      <c r="W2603" s="64"/>
      <c r="X2603" s="64"/>
    </row>
    <row r="2604" spans="1:24" s="59" customFormat="1" x14ac:dyDescent="0.25">
      <c r="A2604" s="77"/>
      <c r="D2604" s="60"/>
      <c r="E2604" s="60"/>
      <c r="F2604" s="60"/>
      <c r="G2604" s="60"/>
      <c r="H2604" s="62"/>
      <c r="I2604" s="62"/>
      <c r="J2604" s="62"/>
      <c r="K2604" s="62"/>
      <c r="M2604" s="63"/>
      <c r="N2604" s="63"/>
      <c r="O2604" s="64"/>
      <c r="P2604" s="127"/>
      <c r="W2604" s="64"/>
      <c r="X2604" s="64"/>
    </row>
    <row r="2605" spans="1:24" s="59" customFormat="1" x14ac:dyDescent="0.25">
      <c r="A2605" s="77"/>
      <c r="D2605" s="60"/>
      <c r="E2605" s="60"/>
      <c r="F2605" s="60"/>
      <c r="G2605" s="60"/>
      <c r="H2605" s="62"/>
      <c r="I2605" s="62"/>
      <c r="J2605" s="62"/>
      <c r="K2605" s="62"/>
      <c r="M2605" s="63"/>
      <c r="N2605" s="63"/>
      <c r="O2605" s="64"/>
      <c r="P2605" s="127"/>
      <c r="W2605" s="64"/>
      <c r="X2605" s="64"/>
    </row>
    <row r="2606" spans="1:24" s="59" customFormat="1" x14ac:dyDescent="0.25">
      <c r="A2606" s="77"/>
      <c r="D2606" s="60"/>
      <c r="E2606" s="60"/>
      <c r="F2606" s="60"/>
      <c r="G2606" s="60"/>
      <c r="H2606" s="62"/>
      <c r="I2606" s="62"/>
      <c r="J2606" s="62"/>
      <c r="K2606" s="62"/>
      <c r="M2606" s="63"/>
      <c r="N2606" s="63"/>
      <c r="O2606" s="64"/>
      <c r="P2606" s="127"/>
      <c r="W2606" s="64"/>
      <c r="X2606" s="64"/>
    </row>
    <row r="2607" spans="1:24" s="59" customFormat="1" x14ac:dyDescent="0.25">
      <c r="A2607" s="77"/>
      <c r="D2607" s="60"/>
      <c r="E2607" s="60"/>
      <c r="F2607" s="60"/>
      <c r="G2607" s="60"/>
      <c r="H2607" s="62"/>
      <c r="I2607" s="62"/>
      <c r="J2607" s="62"/>
      <c r="K2607" s="62"/>
      <c r="M2607" s="63"/>
      <c r="N2607" s="63"/>
      <c r="O2607" s="64"/>
      <c r="P2607" s="127"/>
      <c r="W2607" s="64"/>
      <c r="X2607" s="64"/>
    </row>
    <row r="2608" spans="1:24" s="59" customFormat="1" x14ac:dyDescent="0.25">
      <c r="A2608" s="77"/>
      <c r="D2608" s="60"/>
      <c r="E2608" s="60"/>
      <c r="F2608" s="60"/>
      <c r="G2608" s="60"/>
      <c r="H2608" s="62"/>
      <c r="I2608" s="62"/>
      <c r="J2608" s="62"/>
      <c r="K2608" s="62"/>
      <c r="M2608" s="63"/>
      <c r="N2608" s="63"/>
      <c r="O2608" s="64"/>
      <c r="P2608" s="127"/>
      <c r="W2608" s="64"/>
      <c r="X2608" s="64"/>
    </row>
    <row r="2609" spans="1:24" s="59" customFormat="1" x14ac:dyDescent="0.25">
      <c r="A2609" s="77"/>
      <c r="D2609" s="60"/>
      <c r="E2609" s="60"/>
      <c r="F2609" s="60"/>
      <c r="G2609" s="60"/>
      <c r="H2609" s="62"/>
      <c r="I2609" s="62"/>
      <c r="J2609" s="62"/>
      <c r="K2609" s="62"/>
      <c r="M2609" s="63"/>
      <c r="N2609" s="63"/>
      <c r="O2609" s="64"/>
      <c r="P2609" s="127"/>
      <c r="W2609" s="64"/>
      <c r="X2609" s="64"/>
    </row>
    <row r="2610" spans="1:24" s="59" customFormat="1" x14ac:dyDescent="0.25">
      <c r="A2610" s="77"/>
      <c r="D2610" s="60"/>
      <c r="E2610" s="60"/>
      <c r="F2610" s="60"/>
      <c r="G2610" s="60"/>
      <c r="H2610" s="62"/>
      <c r="I2610" s="62"/>
      <c r="J2610" s="62"/>
      <c r="K2610" s="62"/>
      <c r="M2610" s="63"/>
      <c r="N2610" s="63"/>
      <c r="O2610" s="64"/>
      <c r="P2610" s="127"/>
      <c r="W2610" s="64"/>
      <c r="X2610" s="64"/>
    </row>
    <row r="2611" spans="1:24" s="59" customFormat="1" x14ac:dyDescent="0.25">
      <c r="A2611" s="77"/>
      <c r="D2611" s="60"/>
      <c r="E2611" s="60"/>
      <c r="F2611" s="60"/>
      <c r="G2611" s="60"/>
      <c r="H2611" s="62"/>
      <c r="I2611" s="62"/>
      <c r="J2611" s="62"/>
      <c r="K2611" s="62"/>
      <c r="M2611" s="63"/>
      <c r="N2611" s="63"/>
      <c r="O2611" s="64"/>
      <c r="P2611" s="127"/>
      <c r="W2611" s="64"/>
      <c r="X2611" s="64"/>
    </row>
    <row r="2612" spans="1:24" s="59" customFormat="1" x14ac:dyDescent="0.25">
      <c r="A2612" s="77"/>
      <c r="D2612" s="60"/>
      <c r="E2612" s="60"/>
      <c r="F2612" s="60"/>
      <c r="G2612" s="60"/>
      <c r="H2612" s="62"/>
      <c r="I2612" s="62"/>
      <c r="J2612" s="62"/>
      <c r="K2612" s="62"/>
      <c r="M2612" s="63"/>
      <c r="N2612" s="63"/>
      <c r="O2612" s="64"/>
      <c r="P2612" s="127"/>
      <c r="W2612" s="64"/>
      <c r="X2612" s="64"/>
    </row>
    <row r="2613" spans="1:24" s="59" customFormat="1" x14ac:dyDescent="0.25">
      <c r="A2613" s="77"/>
      <c r="D2613" s="60"/>
      <c r="E2613" s="60"/>
      <c r="F2613" s="60"/>
      <c r="G2613" s="60"/>
      <c r="H2613" s="62"/>
      <c r="I2613" s="62"/>
      <c r="J2613" s="62"/>
      <c r="K2613" s="62"/>
      <c r="M2613" s="63"/>
      <c r="N2613" s="63"/>
      <c r="O2613" s="64"/>
      <c r="P2613" s="127"/>
      <c r="W2613" s="64"/>
      <c r="X2613" s="64"/>
    </row>
    <row r="2614" spans="1:24" s="59" customFormat="1" x14ac:dyDescent="0.25">
      <c r="A2614" s="77"/>
      <c r="D2614" s="60"/>
      <c r="E2614" s="60"/>
      <c r="F2614" s="60"/>
      <c r="G2614" s="60"/>
      <c r="H2614" s="62"/>
      <c r="I2614" s="62"/>
      <c r="J2614" s="62"/>
      <c r="K2614" s="62"/>
      <c r="M2614" s="63"/>
      <c r="N2614" s="63"/>
      <c r="O2614" s="64"/>
      <c r="P2614" s="127"/>
      <c r="W2614" s="64"/>
      <c r="X2614" s="64"/>
    </row>
    <row r="2615" spans="1:24" s="59" customFormat="1" x14ac:dyDescent="0.25">
      <c r="A2615" s="77"/>
      <c r="D2615" s="60"/>
      <c r="E2615" s="60"/>
      <c r="F2615" s="60"/>
      <c r="G2615" s="60"/>
      <c r="H2615" s="62"/>
      <c r="I2615" s="62"/>
      <c r="J2615" s="62"/>
      <c r="K2615" s="62"/>
      <c r="M2615" s="63"/>
      <c r="N2615" s="63"/>
      <c r="O2615" s="64"/>
      <c r="P2615" s="127"/>
      <c r="W2615" s="64"/>
      <c r="X2615" s="64"/>
    </row>
    <row r="2616" spans="1:24" s="59" customFormat="1" x14ac:dyDescent="0.25">
      <c r="A2616" s="77"/>
      <c r="D2616" s="60"/>
      <c r="E2616" s="60"/>
      <c r="F2616" s="60"/>
      <c r="G2616" s="60"/>
      <c r="H2616" s="62"/>
      <c r="I2616" s="62"/>
      <c r="J2616" s="62"/>
      <c r="K2616" s="62"/>
      <c r="M2616" s="63"/>
      <c r="N2616" s="63"/>
      <c r="O2616" s="64"/>
      <c r="P2616" s="127"/>
      <c r="W2616" s="64"/>
      <c r="X2616" s="64"/>
    </row>
    <row r="2617" spans="1:24" s="59" customFormat="1" x14ac:dyDescent="0.25">
      <c r="A2617" s="77"/>
      <c r="D2617" s="60"/>
      <c r="E2617" s="60"/>
      <c r="F2617" s="60"/>
      <c r="G2617" s="60"/>
      <c r="H2617" s="62"/>
      <c r="I2617" s="62"/>
      <c r="J2617" s="62"/>
      <c r="K2617" s="62"/>
      <c r="M2617" s="63"/>
      <c r="N2617" s="63"/>
      <c r="O2617" s="64"/>
      <c r="P2617" s="127"/>
      <c r="W2617" s="64"/>
      <c r="X2617" s="64"/>
    </row>
    <row r="2618" spans="1:24" s="59" customFormat="1" x14ac:dyDescent="0.25">
      <c r="A2618" s="77"/>
      <c r="D2618" s="60"/>
      <c r="E2618" s="60"/>
      <c r="F2618" s="60"/>
      <c r="G2618" s="60"/>
      <c r="H2618" s="62"/>
      <c r="I2618" s="62"/>
      <c r="J2618" s="62"/>
      <c r="K2618" s="62"/>
      <c r="M2618" s="63"/>
      <c r="N2618" s="63"/>
      <c r="O2618" s="64"/>
      <c r="P2618" s="127"/>
      <c r="W2618" s="64"/>
      <c r="X2618" s="64"/>
    </row>
    <row r="2619" spans="1:24" s="59" customFormat="1" x14ac:dyDescent="0.25">
      <c r="A2619" s="77"/>
      <c r="D2619" s="60"/>
      <c r="E2619" s="60"/>
      <c r="F2619" s="60"/>
      <c r="G2619" s="60"/>
      <c r="H2619" s="62"/>
      <c r="I2619" s="62"/>
      <c r="J2619" s="62"/>
      <c r="K2619" s="62"/>
      <c r="M2619" s="63"/>
      <c r="N2619" s="63"/>
      <c r="O2619" s="64"/>
      <c r="P2619" s="127"/>
      <c r="W2619" s="64"/>
      <c r="X2619" s="64"/>
    </row>
    <row r="2620" spans="1:24" s="59" customFormat="1" x14ac:dyDescent="0.25">
      <c r="A2620" s="77"/>
      <c r="D2620" s="60"/>
      <c r="E2620" s="60"/>
      <c r="F2620" s="60"/>
      <c r="G2620" s="60"/>
      <c r="H2620" s="62"/>
      <c r="I2620" s="62"/>
      <c r="J2620" s="62"/>
      <c r="K2620" s="62"/>
      <c r="M2620" s="63"/>
      <c r="N2620" s="63"/>
      <c r="O2620" s="64"/>
      <c r="P2620" s="127"/>
      <c r="W2620" s="64"/>
      <c r="X2620" s="64"/>
    </row>
    <row r="2621" spans="1:24" s="59" customFormat="1" x14ac:dyDescent="0.25">
      <c r="A2621" s="77"/>
      <c r="D2621" s="60"/>
      <c r="E2621" s="60"/>
      <c r="F2621" s="60"/>
      <c r="G2621" s="60"/>
      <c r="H2621" s="62"/>
      <c r="I2621" s="62"/>
      <c r="J2621" s="62"/>
      <c r="K2621" s="62"/>
      <c r="M2621" s="63"/>
      <c r="N2621" s="63"/>
      <c r="O2621" s="64"/>
      <c r="P2621" s="127"/>
      <c r="W2621" s="64"/>
      <c r="X2621" s="64"/>
    </row>
    <row r="2622" spans="1:24" s="59" customFormat="1" x14ac:dyDescent="0.25">
      <c r="A2622" s="77"/>
      <c r="D2622" s="60"/>
      <c r="E2622" s="60"/>
      <c r="F2622" s="60"/>
      <c r="G2622" s="60"/>
      <c r="H2622" s="62"/>
      <c r="I2622" s="62"/>
      <c r="J2622" s="62"/>
      <c r="K2622" s="62"/>
      <c r="M2622" s="63"/>
      <c r="N2622" s="63"/>
      <c r="O2622" s="64"/>
      <c r="P2622" s="127"/>
      <c r="W2622" s="64"/>
      <c r="X2622" s="64"/>
    </row>
    <row r="2623" spans="1:24" s="59" customFormat="1" x14ac:dyDescent="0.25">
      <c r="A2623" s="77"/>
      <c r="D2623" s="60"/>
      <c r="E2623" s="60"/>
      <c r="F2623" s="60"/>
      <c r="G2623" s="60"/>
      <c r="H2623" s="62"/>
      <c r="I2623" s="62"/>
      <c r="J2623" s="62"/>
      <c r="K2623" s="62"/>
      <c r="M2623" s="63"/>
      <c r="N2623" s="63"/>
      <c r="O2623" s="64"/>
      <c r="P2623" s="127"/>
      <c r="W2623" s="64"/>
      <c r="X2623" s="64"/>
    </row>
    <row r="2624" spans="1:24" s="59" customFormat="1" x14ac:dyDescent="0.25">
      <c r="A2624" s="77"/>
      <c r="D2624" s="60"/>
      <c r="E2624" s="60"/>
      <c r="F2624" s="60"/>
      <c r="G2624" s="60"/>
      <c r="H2624" s="62"/>
      <c r="I2624" s="62"/>
      <c r="J2624" s="62"/>
      <c r="K2624" s="62"/>
      <c r="M2624" s="63"/>
      <c r="N2624" s="63"/>
      <c r="O2624" s="64"/>
      <c r="P2624" s="127"/>
      <c r="W2624" s="64"/>
      <c r="X2624" s="64"/>
    </row>
    <row r="2625" spans="1:24" s="59" customFormat="1" x14ac:dyDescent="0.25">
      <c r="A2625" s="77"/>
      <c r="D2625" s="60"/>
      <c r="E2625" s="60"/>
      <c r="F2625" s="60"/>
      <c r="G2625" s="60"/>
      <c r="H2625" s="62"/>
      <c r="I2625" s="62"/>
      <c r="J2625" s="62"/>
      <c r="K2625" s="62"/>
      <c r="M2625" s="63"/>
      <c r="N2625" s="63"/>
      <c r="O2625" s="64"/>
      <c r="P2625" s="127"/>
      <c r="W2625" s="64"/>
      <c r="X2625" s="64"/>
    </row>
    <row r="2626" spans="1:24" s="59" customFormat="1" x14ac:dyDescent="0.25">
      <c r="A2626" s="77"/>
      <c r="D2626" s="60"/>
      <c r="E2626" s="60"/>
      <c r="F2626" s="60"/>
      <c r="G2626" s="60"/>
      <c r="H2626" s="62"/>
      <c r="I2626" s="62"/>
      <c r="J2626" s="62"/>
      <c r="K2626" s="62"/>
      <c r="M2626" s="63"/>
      <c r="N2626" s="63"/>
      <c r="O2626" s="64"/>
      <c r="P2626" s="127"/>
      <c r="W2626" s="64"/>
      <c r="X2626" s="64"/>
    </row>
    <row r="2627" spans="1:24" s="59" customFormat="1" x14ac:dyDescent="0.25">
      <c r="A2627" s="77"/>
      <c r="D2627" s="60"/>
      <c r="E2627" s="60"/>
      <c r="F2627" s="60"/>
      <c r="G2627" s="60"/>
      <c r="H2627" s="62"/>
      <c r="I2627" s="62"/>
      <c r="J2627" s="62"/>
      <c r="K2627" s="62"/>
      <c r="M2627" s="63"/>
      <c r="N2627" s="63"/>
      <c r="O2627" s="64"/>
      <c r="P2627" s="127"/>
      <c r="W2627" s="64"/>
      <c r="X2627" s="64"/>
    </row>
    <row r="2628" spans="1:24" s="59" customFormat="1" x14ac:dyDescent="0.25">
      <c r="A2628" s="77"/>
      <c r="D2628" s="60"/>
      <c r="E2628" s="60"/>
      <c r="F2628" s="60"/>
      <c r="G2628" s="60"/>
      <c r="H2628" s="62"/>
      <c r="I2628" s="62"/>
      <c r="J2628" s="62"/>
      <c r="K2628" s="62"/>
      <c r="M2628" s="63"/>
      <c r="N2628" s="63"/>
      <c r="O2628" s="64"/>
      <c r="P2628" s="127"/>
      <c r="W2628" s="64"/>
      <c r="X2628" s="64"/>
    </row>
    <row r="2629" spans="1:24" s="59" customFormat="1" x14ac:dyDescent="0.25">
      <c r="A2629" s="77"/>
      <c r="D2629" s="60"/>
      <c r="E2629" s="60"/>
      <c r="F2629" s="60"/>
      <c r="G2629" s="60"/>
      <c r="H2629" s="62"/>
      <c r="I2629" s="62"/>
      <c r="J2629" s="62"/>
      <c r="K2629" s="62"/>
      <c r="M2629" s="63"/>
      <c r="N2629" s="63"/>
      <c r="O2629" s="64"/>
      <c r="P2629" s="127"/>
      <c r="W2629" s="64"/>
      <c r="X2629" s="64"/>
    </row>
    <row r="2630" spans="1:24" s="59" customFormat="1" x14ac:dyDescent="0.25">
      <c r="A2630" s="77"/>
      <c r="D2630" s="60"/>
      <c r="E2630" s="60"/>
      <c r="F2630" s="60"/>
      <c r="G2630" s="60"/>
      <c r="H2630" s="62"/>
      <c r="I2630" s="62"/>
      <c r="J2630" s="62"/>
      <c r="K2630" s="62"/>
      <c r="M2630" s="63"/>
      <c r="N2630" s="63"/>
      <c r="O2630" s="64"/>
      <c r="P2630" s="127"/>
      <c r="W2630" s="64"/>
      <c r="X2630" s="64"/>
    </row>
    <row r="2631" spans="1:24" s="59" customFormat="1" x14ac:dyDescent="0.25">
      <c r="A2631" s="77"/>
      <c r="D2631" s="60"/>
      <c r="E2631" s="60"/>
      <c r="F2631" s="60"/>
      <c r="G2631" s="60"/>
      <c r="H2631" s="62"/>
      <c r="I2631" s="62"/>
      <c r="J2631" s="62"/>
      <c r="K2631" s="62"/>
      <c r="M2631" s="63"/>
      <c r="N2631" s="63"/>
      <c r="O2631" s="64"/>
      <c r="P2631" s="127"/>
      <c r="W2631" s="64"/>
      <c r="X2631" s="64"/>
    </row>
    <row r="2632" spans="1:24" s="59" customFormat="1" x14ac:dyDescent="0.25">
      <c r="A2632" s="77"/>
      <c r="D2632" s="60"/>
      <c r="E2632" s="60"/>
      <c r="F2632" s="60"/>
      <c r="G2632" s="60"/>
      <c r="H2632" s="62"/>
      <c r="I2632" s="62"/>
      <c r="J2632" s="62"/>
      <c r="K2632" s="62"/>
      <c r="M2632" s="63"/>
      <c r="N2632" s="63"/>
      <c r="O2632" s="64"/>
      <c r="P2632" s="127"/>
      <c r="W2632" s="64"/>
      <c r="X2632" s="64"/>
    </row>
    <row r="2633" spans="1:24" s="59" customFormat="1" x14ac:dyDescent="0.25">
      <c r="A2633" s="77"/>
      <c r="D2633" s="60"/>
      <c r="E2633" s="60"/>
      <c r="F2633" s="60"/>
      <c r="G2633" s="60"/>
      <c r="H2633" s="62"/>
      <c r="I2633" s="62"/>
      <c r="J2633" s="62"/>
      <c r="K2633" s="62"/>
      <c r="M2633" s="63"/>
      <c r="N2633" s="63"/>
      <c r="O2633" s="64"/>
      <c r="P2633" s="127"/>
      <c r="W2633" s="64"/>
      <c r="X2633" s="64"/>
    </row>
    <row r="2634" spans="1:24" s="59" customFormat="1" x14ac:dyDescent="0.25">
      <c r="A2634" s="77"/>
      <c r="D2634" s="60"/>
      <c r="E2634" s="60"/>
      <c r="F2634" s="60"/>
      <c r="G2634" s="60"/>
      <c r="H2634" s="62"/>
      <c r="I2634" s="62"/>
      <c r="J2634" s="62"/>
      <c r="K2634" s="62"/>
      <c r="M2634" s="63"/>
      <c r="N2634" s="63"/>
      <c r="O2634" s="64"/>
      <c r="P2634" s="127"/>
      <c r="W2634" s="64"/>
      <c r="X2634" s="64"/>
    </row>
    <row r="2635" spans="1:24" s="59" customFormat="1" x14ac:dyDescent="0.25">
      <c r="A2635" s="77"/>
      <c r="D2635" s="60"/>
      <c r="E2635" s="60"/>
      <c r="F2635" s="60"/>
      <c r="G2635" s="60"/>
      <c r="H2635" s="62"/>
      <c r="I2635" s="62"/>
      <c r="J2635" s="62"/>
      <c r="K2635" s="62"/>
      <c r="M2635" s="63"/>
      <c r="N2635" s="63"/>
      <c r="O2635" s="64"/>
      <c r="P2635" s="127"/>
      <c r="W2635" s="64"/>
      <c r="X2635" s="64"/>
    </row>
    <row r="2636" spans="1:24" s="59" customFormat="1" x14ac:dyDescent="0.25">
      <c r="A2636" s="77"/>
      <c r="D2636" s="60"/>
      <c r="E2636" s="60"/>
      <c r="F2636" s="60"/>
      <c r="G2636" s="60"/>
      <c r="H2636" s="62"/>
      <c r="I2636" s="62"/>
      <c r="J2636" s="62"/>
      <c r="K2636" s="62"/>
      <c r="M2636" s="63"/>
      <c r="N2636" s="63"/>
      <c r="O2636" s="64"/>
      <c r="P2636" s="127"/>
      <c r="W2636" s="64"/>
      <c r="X2636" s="64"/>
    </row>
    <row r="2637" spans="1:24" s="59" customFormat="1" x14ac:dyDescent="0.25">
      <c r="A2637" s="77"/>
      <c r="D2637" s="60"/>
      <c r="E2637" s="60"/>
      <c r="F2637" s="60"/>
      <c r="G2637" s="60"/>
      <c r="H2637" s="62"/>
      <c r="I2637" s="62"/>
      <c r="J2637" s="62"/>
      <c r="K2637" s="62"/>
      <c r="M2637" s="63"/>
      <c r="N2637" s="63"/>
      <c r="O2637" s="64"/>
      <c r="P2637" s="127"/>
      <c r="W2637" s="64"/>
      <c r="X2637" s="64"/>
    </row>
    <row r="2638" spans="1:24" s="59" customFormat="1" x14ac:dyDescent="0.25">
      <c r="A2638" s="77"/>
      <c r="D2638" s="60"/>
      <c r="E2638" s="60"/>
      <c r="F2638" s="60"/>
      <c r="G2638" s="60"/>
      <c r="H2638" s="62"/>
      <c r="I2638" s="62"/>
      <c r="J2638" s="62"/>
      <c r="K2638" s="62"/>
      <c r="M2638" s="63"/>
      <c r="N2638" s="63"/>
      <c r="O2638" s="64"/>
      <c r="P2638" s="127"/>
      <c r="W2638" s="64"/>
      <c r="X2638" s="64"/>
    </row>
    <row r="2639" spans="1:24" s="59" customFormat="1" x14ac:dyDescent="0.25">
      <c r="A2639" s="77"/>
      <c r="D2639" s="60"/>
      <c r="E2639" s="60"/>
      <c r="F2639" s="60"/>
      <c r="G2639" s="60"/>
      <c r="H2639" s="62"/>
      <c r="I2639" s="62"/>
      <c r="J2639" s="62"/>
      <c r="K2639" s="62"/>
      <c r="M2639" s="63"/>
      <c r="N2639" s="63"/>
      <c r="O2639" s="64"/>
      <c r="P2639" s="127"/>
      <c r="W2639" s="64"/>
      <c r="X2639" s="64"/>
    </row>
    <row r="2640" spans="1:24" s="59" customFormat="1" x14ac:dyDescent="0.25">
      <c r="A2640" s="77"/>
      <c r="D2640" s="60"/>
      <c r="E2640" s="60"/>
      <c r="F2640" s="60"/>
      <c r="G2640" s="60"/>
      <c r="H2640" s="62"/>
      <c r="I2640" s="62"/>
      <c r="J2640" s="62"/>
      <c r="K2640" s="62"/>
      <c r="M2640" s="63"/>
      <c r="N2640" s="63"/>
      <c r="O2640" s="64"/>
      <c r="P2640" s="127"/>
      <c r="W2640" s="64"/>
      <c r="X2640" s="64"/>
    </row>
    <row r="2641" spans="1:24" s="59" customFormat="1" x14ac:dyDescent="0.25">
      <c r="A2641" s="77"/>
      <c r="D2641" s="60"/>
      <c r="E2641" s="60"/>
      <c r="F2641" s="60"/>
      <c r="G2641" s="60"/>
      <c r="H2641" s="62"/>
      <c r="I2641" s="62"/>
      <c r="J2641" s="62"/>
      <c r="K2641" s="62"/>
      <c r="M2641" s="63"/>
      <c r="N2641" s="63"/>
      <c r="O2641" s="64"/>
      <c r="P2641" s="127"/>
      <c r="W2641" s="64"/>
      <c r="X2641" s="64"/>
    </row>
    <row r="2642" spans="1:24" s="59" customFormat="1" x14ac:dyDescent="0.25">
      <c r="A2642" s="77"/>
      <c r="D2642" s="60"/>
      <c r="E2642" s="60"/>
      <c r="F2642" s="60"/>
      <c r="G2642" s="60"/>
      <c r="H2642" s="62"/>
      <c r="I2642" s="62"/>
      <c r="J2642" s="62"/>
      <c r="K2642" s="62"/>
      <c r="M2642" s="63"/>
      <c r="N2642" s="63"/>
      <c r="O2642" s="64"/>
      <c r="P2642" s="127"/>
      <c r="W2642" s="64"/>
      <c r="X2642" s="64"/>
    </row>
    <row r="2643" spans="1:24" s="59" customFormat="1" x14ac:dyDescent="0.25">
      <c r="A2643" s="77"/>
      <c r="D2643" s="60"/>
      <c r="E2643" s="60"/>
      <c r="F2643" s="60"/>
      <c r="G2643" s="60"/>
      <c r="H2643" s="62"/>
      <c r="I2643" s="62"/>
      <c r="J2643" s="62"/>
      <c r="K2643" s="62"/>
      <c r="M2643" s="63"/>
      <c r="N2643" s="63"/>
      <c r="O2643" s="64"/>
      <c r="P2643" s="127"/>
      <c r="W2643" s="64"/>
      <c r="X2643" s="64"/>
    </row>
    <row r="2644" spans="1:24" s="59" customFormat="1" x14ac:dyDescent="0.25">
      <c r="A2644" s="77"/>
      <c r="D2644" s="60"/>
      <c r="E2644" s="60"/>
      <c r="F2644" s="60"/>
      <c r="G2644" s="60"/>
      <c r="H2644" s="62"/>
      <c r="I2644" s="62"/>
      <c r="J2644" s="62"/>
      <c r="K2644" s="62"/>
      <c r="M2644" s="63"/>
      <c r="N2644" s="63"/>
      <c r="O2644" s="64"/>
      <c r="P2644" s="127"/>
      <c r="W2644" s="64"/>
      <c r="X2644" s="64"/>
    </row>
    <row r="2645" spans="1:24" s="59" customFormat="1" x14ac:dyDescent="0.25">
      <c r="A2645" s="77"/>
      <c r="D2645" s="60"/>
      <c r="E2645" s="60"/>
      <c r="F2645" s="60"/>
      <c r="G2645" s="60"/>
      <c r="H2645" s="62"/>
      <c r="I2645" s="62"/>
      <c r="J2645" s="62"/>
      <c r="K2645" s="62"/>
      <c r="M2645" s="63"/>
      <c r="N2645" s="63"/>
      <c r="O2645" s="64"/>
      <c r="P2645" s="127"/>
      <c r="W2645" s="64"/>
      <c r="X2645" s="64"/>
    </row>
    <row r="2646" spans="1:24" s="59" customFormat="1" x14ac:dyDescent="0.25">
      <c r="A2646" s="77"/>
      <c r="D2646" s="60"/>
      <c r="E2646" s="60"/>
      <c r="F2646" s="60"/>
      <c r="G2646" s="60"/>
      <c r="H2646" s="62"/>
      <c r="I2646" s="62"/>
      <c r="J2646" s="62"/>
      <c r="K2646" s="62"/>
      <c r="M2646" s="63"/>
      <c r="N2646" s="63"/>
      <c r="O2646" s="64"/>
      <c r="P2646" s="127"/>
      <c r="W2646" s="64"/>
      <c r="X2646" s="64"/>
    </row>
    <row r="2647" spans="1:24" s="59" customFormat="1" x14ac:dyDescent="0.25">
      <c r="A2647" s="77"/>
      <c r="D2647" s="60"/>
      <c r="E2647" s="60"/>
      <c r="F2647" s="60"/>
      <c r="G2647" s="60"/>
      <c r="H2647" s="62"/>
      <c r="I2647" s="62"/>
      <c r="J2647" s="62"/>
      <c r="K2647" s="62"/>
      <c r="M2647" s="63"/>
      <c r="N2647" s="63"/>
      <c r="O2647" s="64"/>
      <c r="P2647" s="127"/>
      <c r="W2647" s="64"/>
      <c r="X2647" s="64"/>
    </row>
    <row r="2648" spans="1:24" s="59" customFormat="1" x14ac:dyDescent="0.25">
      <c r="A2648" s="77"/>
      <c r="D2648" s="60"/>
      <c r="E2648" s="60"/>
      <c r="F2648" s="60"/>
      <c r="G2648" s="60"/>
      <c r="H2648" s="62"/>
      <c r="I2648" s="62"/>
      <c r="J2648" s="62"/>
      <c r="K2648" s="62"/>
      <c r="M2648" s="63"/>
      <c r="N2648" s="63"/>
      <c r="O2648" s="64"/>
      <c r="P2648" s="127"/>
      <c r="W2648" s="64"/>
      <c r="X2648" s="64"/>
    </row>
    <row r="2649" spans="1:24" s="59" customFormat="1" x14ac:dyDescent="0.25">
      <c r="A2649" s="77"/>
      <c r="D2649" s="60"/>
      <c r="E2649" s="60"/>
      <c r="F2649" s="60"/>
      <c r="G2649" s="60"/>
      <c r="H2649" s="62"/>
      <c r="I2649" s="62"/>
      <c r="J2649" s="62"/>
      <c r="K2649" s="62"/>
      <c r="M2649" s="63"/>
      <c r="N2649" s="63"/>
      <c r="O2649" s="64"/>
      <c r="P2649" s="127"/>
      <c r="W2649" s="64"/>
      <c r="X2649" s="64"/>
    </row>
    <row r="2650" spans="1:24" s="59" customFormat="1" x14ac:dyDescent="0.25">
      <c r="A2650" s="77"/>
      <c r="D2650" s="60"/>
      <c r="E2650" s="60"/>
      <c r="F2650" s="60"/>
      <c r="G2650" s="60"/>
      <c r="H2650" s="62"/>
      <c r="I2650" s="62"/>
      <c r="J2650" s="62"/>
      <c r="K2650" s="62"/>
      <c r="M2650" s="63"/>
      <c r="N2650" s="63"/>
      <c r="O2650" s="64"/>
      <c r="P2650" s="127"/>
      <c r="W2650" s="64"/>
      <c r="X2650" s="64"/>
    </row>
    <row r="2651" spans="1:24" s="59" customFormat="1" x14ac:dyDescent="0.25">
      <c r="A2651" s="77"/>
      <c r="D2651" s="60"/>
      <c r="E2651" s="60"/>
      <c r="F2651" s="60"/>
      <c r="G2651" s="60"/>
      <c r="H2651" s="62"/>
      <c r="I2651" s="62"/>
      <c r="J2651" s="62"/>
      <c r="K2651" s="62"/>
      <c r="M2651" s="63"/>
      <c r="N2651" s="63"/>
      <c r="O2651" s="64"/>
      <c r="P2651" s="127"/>
      <c r="W2651" s="64"/>
      <c r="X2651" s="64"/>
    </row>
    <row r="2652" spans="1:24" s="59" customFormat="1" x14ac:dyDescent="0.25">
      <c r="A2652" s="77"/>
      <c r="D2652" s="60"/>
      <c r="E2652" s="60"/>
      <c r="F2652" s="60"/>
      <c r="G2652" s="60"/>
      <c r="H2652" s="62"/>
      <c r="I2652" s="62"/>
      <c r="J2652" s="62"/>
      <c r="K2652" s="62"/>
      <c r="M2652" s="63"/>
      <c r="N2652" s="63"/>
      <c r="O2652" s="64"/>
      <c r="P2652" s="127"/>
      <c r="W2652" s="64"/>
      <c r="X2652" s="64"/>
    </row>
    <row r="2653" spans="1:24" s="59" customFormat="1" x14ac:dyDescent="0.25">
      <c r="A2653" s="77"/>
      <c r="D2653" s="60"/>
      <c r="E2653" s="60"/>
      <c r="F2653" s="60"/>
      <c r="G2653" s="60"/>
      <c r="H2653" s="62"/>
      <c r="I2653" s="62"/>
      <c r="J2653" s="62"/>
      <c r="K2653" s="62"/>
      <c r="M2653" s="63"/>
      <c r="N2653" s="63"/>
      <c r="O2653" s="64"/>
      <c r="P2653" s="127"/>
      <c r="W2653" s="64"/>
      <c r="X2653" s="64"/>
    </row>
    <row r="2654" spans="1:24" s="59" customFormat="1" x14ac:dyDescent="0.25">
      <c r="A2654" s="77"/>
      <c r="D2654" s="60"/>
      <c r="E2654" s="60"/>
      <c r="F2654" s="60"/>
      <c r="G2654" s="60"/>
      <c r="H2654" s="62"/>
      <c r="I2654" s="62"/>
      <c r="J2654" s="62"/>
      <c r="K2654" s="62"/>
      <c r="M2654" s="63"/>
      <c r="N2654" s="63"/>
      <c r="O2654" s="64"/>
      <c r="P2654" s="127"/>
      <c r="W2654" s="64"/>
      <c r="X2654" s="64"/>
    </row>
    <row r="2655" spans="1:24" s="59" customFormat="1" x14ac:dyDescent="0.25">
      <c r="A2655" s="77"/>
      <c r="D2655" s="60"/>
      <c r="E2655" s="60"/>
      <c r="F2655" s="60"/>
      <c r="G2655" s="60"/>
      <c r="H2655" s="62"/>
      <c r="I2655" s="62"/>
      <c r="J2655" s="62"/>
      <c r="K2655" s="62"/>
      <c r="M2655" s="63"/>
      <c r="N2655" s="63"/>
      <c r="O2655" s="64"/>
      <c r="P2655" s="127"/>
      <c r="W2655" s="64"/>
      <c r="X2655" s="64"/>
    </row>
    <row r="2656" spans="1:24" s="59" customFormat="1" x14ac:dyDescent="0.25">
      <c r="A2656" s="77"/>
      <c r="D2656" s="60"/>
      <c r="E2656" s="60"/>
      <c r="F2656" s="60"/>
      <c r="G2656" s="60"/>
      <c r="H2656" s="62"/>
      <c r="I2656" s="62"/>
      <c r="J2656" s="62"/>
      <c r="K2656" s="62"/>
      <c r="M2656" s="63"/>
      <c r="N2656" s="63"/>
      <c r="O2656" s="64"/>
      <c r="P2656" s="127"/>
      <c r="W2656" s="64"/>
      <c r="X2656" s="64"/>
    </row>
    <row r="2657" spans="1:24" s="59" customFormat="1" x14ac:dyDescent="0.25">
      <c r="A2657" s="77"/>
      <c r="D2657" s="60"/>
      <c r="E2657" s="60"/>
      <c r="F2657" s="60"/>
      <c r="G2657" s="60"/>
      <c r="H2657" s="62"/>
      <c r="I2657" s="62"/>
      <c r="J2657" s="62"/>
      <c r="K2657" s="62"/>
      <c r="M2657" s="63"/>
      <c r="N2657" s="63"/>
      <c r="O2657" s="64"/>
      <c r="P2657" s="127"/>
      <c r="W2657" s="64"/>
      <c r="X2657" s="64"/>
    </row>
    <row r="2658" spans="1:24" s="59" customFormat="1" x14ac:dyDescent="0.25">
      <c r="A2658" s="77"/>
      <c r="D2658" s="60"/>
      <c r="E2658" s="60"/>
      <c r="F2658" s="60"/>
      <c r="G2658" s="60"/>
      <c r="H2658" s="62"/>
      <c r="I2658" s="62"/>
      <c r="J2658" s="62"/>
      <c r="K2658" s="62"/>
      <c r="M2658" s="63"/>
      <c r="N2658" s="63"/>
      <c r="O2658" s="64"/>
      <c r="P2658" s="127"/>
      <c r="W2658" s="64"/>
      <c r="X2658" s="64"/>
    </row>
    <row r="2659" spans="1:24" s="59" customFormat="1" x14ac:dyDescent="0.25">
      <c r="A2659" s="77"/>
      <c r="D2659" s="60"/>
      <c r="E2659" s="60"/>
      <c r="F2659" s="60"/>
      <c r="G2659" s="60"/>
      <c r="H2659" s="62"/>
      <c r="I2659" s="62"/>
      <c r="J2659" s="62"/>
      <c r="K2659" s="62"/>
      <c r="M2659" s="63"/>
      <c r="N2659" s="63"/>
      <c r="O2659" s="64"/>
      <c r="P2659" s="127"/>
      <c r="W2659" s="64"/>
      <c r="X2659" s="64"/>
    </row>
    <row r="2660" spans="1:24" s="59" customFormat="1" x14ac:dyDescent="0.25">
      <c r="A2660" s="77"/>
      <c r="D2660" s="60"/>
      <c r="E2660" s="60"/>
      <c r="F2660" s="60"/>
      <c r="G2660" s="60"/>
      <c r="H2660" s="62"/>
      <c r="I2660" s="62"/>
      <c r="J2660" s="62"/>
      <c r="K2660" s="62"/>
      <c r="M2660" s="63"/>
      <c r="N2660" s="63"/>
      <c r="O2660" s="64"/>
      <c r="P2660" s="127"/>
      <c r="W2660" s="64"/>
      <c r="X2660" s="64"/>
    </row>
    <row r="2661" spans="1:24" s="59" customFormat="1" x14ac:dyDescent="0.25">
      <c r="A2661" s="77"/>
      <c r="D2661" s="60"/>
      <c r="E2661" s="60"/>
      <c r="F2661" s="60"/>
      <c r="G2661" s="60"/>
      <c r="H2661" s="62"/>
      <c r="I2661" s="62"/>
      <c r="J2661" s="62"/>
      <c r="K2661" s="62"/>
      <c r="M2661" s="63"/>
      <c r="N2661" s="63"/>
      <c r="O2661" s="64"/>
      <c r="P2661" s="127"/>
      <c r="W2661" s="64"/>
      <c r="X2661" s="64"/>
    </row>
    <row r="2662" spans="1:24" s="59" customFormat="1" x14ac:dyDescent="0.25">
      <c r="A2662" s="77"/>
      <c r="D2662" s="60"/>
      <c r="E2662" s="60"/>
      <c r="F2662" s="60"/>
      <c r="G2662" s="60"/>
      <c r="H2662" s="62"/>
      <c r="I2662" s="62"/>
      <c r="J2662" s="62"/>
      <c r="K2662" s="62"/>
      <c r="M2662" s="63"/>
      <c r="N2662" s="63"/>
      <c r="O2662" s="64"/>
      <c r="P2662" s="127"/>
      <c r="W2662" s="64"/>
      <c r="X2662" s="64"/>
    </row>
    <row r="2663" spans="1:24" s="59" customFormat="1" x14ac:dyDescent="0.25">
      <c r="A2663" s="77"/>
      <c r="D2663" s="60"/>
      <c r="E2663" s="60"/>
      <c r="F2663" s="60"/>
      <c r="G2663" s="60"/>
      <c r="H2663" s="62"/>
      <c r="I2663" s="62"/>
      <c r="J2663" s="62"/>
      <c r="K2663" s="62"/>
      <c r="M2663" s="63"/>
      <c r="N2663" s="63"/>
      <c r="O2663" s="64"/>
      <c r="P2663" s="127"/>
      <c r="W2663" s="64"/>
      <c r="X2663" s="64"/>
    </row>
    <row r="2664" spans="1:24" s="59" customFormat="1" x14ac:dyDescent="0.25">
      <c r="A2664" s="77"/>
      <c r="D2664" s="60"/>
      <c r="E2664" s="60"/>
      <c r="F2664" s="60"/>
      <c r="G2664" s="60"/>
      <c r="H2664" s="62"/>
      <c r="I2664" s="62"/>
      <c r="J2664" s="62"/>
      <c r="K2664" s="62"/>
      <c r="M2664" s="63"/>
      <c r="N2664" s="63"/>
      <c r="O2664" s="64"/>
      <c r="P2664" s="127"/>
      <c r="W2664" s="64"/>
      <c r="X2664" s="64"/>
    </row>
    <row r="2665" spans="1:24" s="59" customFormat="1" x14ac:dyDescent="0.25">
      <c r="A2665" s="77"/>
      <c r="D2665" s="60"/>
      <c r="E2665" s="60"/>
      <c r="F2665" s="60"/>
      <c r="G2665" s="60"/>
      <c r="H2665" s="62"/>
      <c r="I2665" s="62"/>
      <c r="J2665" s="62"/>
      <c r="K2665" s="62"/>
      <c r="M2665" s="63"/>
      <c r="N2665" s="63"/>
      <c r="O2665" s="64"/>
      <c r="P2665" s="127"/>
      <c r="W2665" s="64"/>
      <c r="X2665" s="64"/>
    </row>
    <row r="2666" spans="1:24" s="59" customFormat="1" x14ac:dyDescent="0.25">
      <c r="A2666" s="77"/>
      <c r="D2666" s="60"/>
      <c r="E2666" s="60"/>
      <c r="F2666" s="60"/>
      <c r="G2666" s="60"/>
      <c r="H2666" s="62"/>
      <c r="I2666" s="62"/>
      <c r="J2666" s="62"/>
      <c r="K2666" s="62"/>
      <c r="M2666" s="63"/>
      <c r="N2666" s="63"/>
      <c r="O2666" s="64"/>
      <c r="P2666" s="127"/>
      <c r="W2666" s="64"/>
      <c r="X2666" s="64"/>
    </row>
    <row r="2667" spans="1:24" s="59" customFormat="1" x14ac:dyDescent="0.25">
      <c r="A2667" s="77"/>
      <c r="D2667" s="60"/>
      <c r="E2667" s="60"/>
      <c r="F2667" s="60"/>
      <c r="G2667" s="60"/>
      <c r="H2667" s="62"/>
      <c r="I2667" s="62"/>
      <c r="J2667" s="62"/>
      <c r="K2667" s="62"/>
      <c r="M2667" s="63"/>
      <c r="N2667" s="63"/>
      <c r="O2667" s="64"/>
      <c r="P2667" s="127"/>
      <c r="W2667" s="64"/>
      <c r="X2667" s="64"/>
    </row>
    <row r="2668" spans="1:24" s="59" customFormat="1" x14ac:dyDescent="0.25">
      <c r="A2668" s="77"/>
      <c r="D2668" s="60"/>
      <c r="E2668" s="60"/>
      <c r="F2668" s="60"/>
      <c r="G2668" s="60"/>
      <c r="H2668" s="62"/>
      <c r="I2668" s="62"/>
      <c r="J2668" s="62"/>
      <c r="K2668" s="62"/>
      <c r="M2668" s="63"/>
      <c r="N2668" s="63"/>
      <c r="O2668" s="64"/>
      <c r="P2668" s="127"/>
      <c r="W2668" s="64"/>
      <c r="X2668" s="64"/>
    </row>
    <row r="2669" spans="1:24" s="59" customFormat="1" x14ac:dyDescent="0.25">
      <c r="A2669" s="77"/>
      <c r="D2669" s="60"/>
      <c r="E2669" s="60"/>
      <c r="F2669" s="60"/>
      <c r="G2669" s="60"/>
      <c r="H2669" s="62"/>
      <c r="I2669" s="62"/>
      <c r="J2669" s="62"/>
      <c r="K2669" s="62"/>
      <c r="M2669" s="63"/>
      <c r="N2669" s="63"/>
      <c r="O2669" s="64"/>
      <c r="P2669" s="127"/>
      <c r="W2669" s="64"/>
      <c r="X2669" s="64"/>
    </row>
    <row r="2670" spans="1:24" s="59" customFormat="1" x14ac:dyDescent="0.25">
      <c r="A2670" s="77"/>
      <c r="D2670" s="60"/>
      <c r="E2670" s="60"/>
      <c r="F2670" s="60"/>
      <c r="G2670" s="60"/>
      <c r="H2670" s="62"/>
      <c r="I2670" s="62"/>
      <c r="J2670" s="62"/>
      <c r="K2670" s="62"/>
      <c r="M2670" s="63"/>
      <c r="N2670" s="63"/>
      <c r="O2670" s="64"/>
      <c r="P2670" s="127"/>
      <c r="W2670" s="64"/>
      <c r="X2670" s="64"/>
    </row>
    <row r="2671" spans="1:24" s="59" customFormat="1" x14ac:dyDescent="0.25">
      <c r="A2671" s="77"/>
      <c r="D2671" s="60"/>
      <c r="E2671" s="60"/>
      <c r="F2671" s="60"/>
      <c r="G2671" s="60"/>
      <c r="H2671" s="62"/>
      <c r="I2671" s="62"/>
      <c r="J2671" s="62"/>
      <c r="K2671" s="62"/>
      <c r="M2671" s="63"/>
      <c r="N2671" s="63"/>
      <c r="O2671" s="64"/>
      <c r="P2671" s="127"/>
      <c r="W2671" s="64"/>
      <c r="X2671" s="64"/>
    </row>
    <row r="2672" spans="1:24" s="59" customFormat="1" x14ac:dyDescent="0.25">
      <c r="A2672" s="77"/>
      <c r="D2672" s="60"/>
      <c r="E2672" s="60"/>
      <c r="F2672" s="60"/>
      <c r="G2672" s="60"/>
      <c r="H2672" s="62"/>
      <c r="I2672" s="62"/>
      <c r="J2672" s="62"/>
      <c r="K2672" s="62"/>
      <c r="M2672" s="63"/>
      <c r="N2672" s="63"/>
      <c r="O2672" s="64"/>
      <c r="P2672" s="127"/>
      <c r="W2672" s="64"/>
      <c r="X2672" s="64"/>
    </row>
    <row r="2673" spans="1:24" s="59" customFormat="1" x14ac:dyDescent="0.25">
      <c r="A2673" s="77"/>
      <c r="D2673" s="60"/>
      <c r="E2673" s="60"/>
      <c r="F2673" s="60"/>
      <c r="G2673" s="60"/>
      <c r="H2673" s="62"/>
      <c r="I2673" s="62"/>
      <c r="J2673" s="62"/>
      <c r="K2673" s="62"/>
      <c r="M2673" s="63"/>
      <c r="N2673" s="63"/>
      <c r="O2673" s="64"/>
      <c r="P2673" s="127"/>
      <c r="W2673" s="64"/>
      <c r="X2673" s="64"/>
    </row>
    <row r="2674" spans="1:24" s="59" customFormat="1" x14ac:dyDescent="0.25">
      <c r="A2674" s="77"/>
      <c r="D2674" s="60"/>
      <c r="E2674" s="60"/>
      <c r="F2674" s="60"/>
      <c r="G2674" s="60"/>
      <c r="H2674" s="62"/>
      <c r="I2674" s="62"/>
      <c r="J2674" s="62"/>
      <c r="K2674" s="62"/>
      <c r="M2674" s="63"/>
      <c r="N2674" s="63"/>
      <c r="O2674" s="64"/>
      <c r="P2674" s="127"/>
      <c r="W2674" s="64"/>
      <c r="X2674" s="64"/>
    </row>
    <row r="2675" spans="1:24" s="59" customFormat="1" x14ac:dyDescent="0.25">
      <c r="A2675" s="77"/>
      <c r="D2675" s="60"/>
      <c r="E2675" s="60"/>
      <c r="F2675" s="60"/>
      <c r="G2675" s="60"/>
      <c r="H2675" s="62"/>
      <c r="I2675" s="62"/>
      <c r="J2675" s="62"/>
      <c r="K2675" s="62"/>
      <c r="M2675" s="63"/>
      <c r="N2675" s="63"/>
      <c r="O2675" s="64"/>
      <c r="P2675" s="127"/>
      <c r="W2675" s="64"/>
      <c r="X2675" s="64"/>
    </row>
    <row r="2676" spans="1:24" s="59" customFormat="1" x14ac:dyDescent="0.25">
      <c r="A2676" s="77"/>
      <c r="D2676" s="60"/>
      <c r="E2676" s="60"/>
      <c r="F2676" s="60"/>
      <c r="G2676" s="60"/>
      <c r="H2676" s="62"/>
      <c r="I2676" s="62"/>
      <c r="J2676" s="62"/>
      <c r="K2676" s="62"/>
      <c r="M2676" s="63"/>
      <c r="N2676" s="63"/>
      <c r="O2676" s="64"/>
      <c r="P2676" s="127"/>
      <c r="W2676" s="64"/>
      <c r="X2676" s="64"/>
    </row>
    <row r="2677" spans="1:24" s="59" customFormat="1" x14ac:dyDescent="0.25">
      <c r="A2677" s="77"/>
      <c r="D2677" s="60"/>
      <c r="E2677" s="60"/>
      <c r="F2677" s="60"/>
      <c r="G2677" s="60"/>
      <c r="H2677" s="62"/>
      <c r="I2677" s="62"/>
      <c r="J2677" s="62"/>
      <c r="K2677" s="62"/>
      <c r="M2677" s="63"/>
      <c r="N2677" s="63"/>
      <c r="O2677" s="64"/>
      <c r="P2677" s="127"/>
      <c r="W2677" s="64"/>
      <c r="X2677" s="64"/>
    </row>
    <row r="2678" spans="1:24" s="59" customFormat="1" x14ac:dyDescent="0.25">
      <c r="A2678" s="77"/>
      <c r="D2678" s="60"/>
      <c r="E2678" s="60"/>
      <c r="F2678" s="60"/>
      <c r="G2678" s="60"/>
      <c r="H2678" s="62"/>
      <c r="I2678" s="62"/>
      <c r="J2678" s="62"/>
      <c r="K2678" s="62"/>
      <c r="M2678" s="63"/>
      <c r="N2678" s="63"/>
      <c r="O2678" s="64"/>
      <c r="P2678" s="127"/>
      <c r="W2678" s="64"/>
      <c r="X2678" s="64"/>
    </row>
    <row r="2679" spans="1:24" s="59" customFormat="1" x14ac:dyDescent="0.25">
      <c r="A2679" s="77"/>
      <c r="D2679" s="60"/>
      <c r="E2679" s="60"/>
      <c r="F2679" s="60"/>
      <c r="G2679" s="60"/>
      <c r="H2679" s="62"/>
      <c r="I2679" s="62"/>
      <c r="J2679" s="62"/>
      <c r="K2679" s="62"/>
      <c r="M2679" s="63"/>
      <c r="N2679" s="63"/>
      <c r="O2679" s="64"/>
      <c r="P2679" s="127"/>
      <c r="W2679" s="64"/>
      <c r="X2679" s="64"/>
    </row>
    <row r="2680" spans="1:24" s="59" customFormat="1" x14ac:dyDescent="0.25">
      <c r="A2680" s="77"/>
      <c r="D2680" s="60"/>
      <c r="E2680" s="60"/>
      <c r="F2680" s="60"/>
      <c r="G2680" s="60"/>
      <c r="H2680" s="62"/>
      <c r="I2680" s="62"/>
      <c r="J2680" s="62"/>
      <c r="K2680" s="62"/>
      <c r="M2680" s="63"/>
      <c r="N2680" s="63"/>
      <c r="O2680" s="64"/>
      <c r="P2680" s="127"/>
      <c r="W2680" s="64"/>
      <c r="X2680" s="64"/>
    </row>
    <row r="2681" spans="1:24" s="59" customFormat="1" x14ac:dyDescent="0.25">
      <c r="A2681" s="77"/>
      <c r="D2681" s="60"/>
      <c r="E2681" s="60"/>
      <c r="F2681" s="60"/>
      <c r="G2681" s="60"/>
      <c r="H2681" s="62"/>
      <c r="I2681" s="62"/>
      <c r="J2681" s="62"/>
      <c r="K2681" s="62"/>
      <c r="M2681" s="63"/>
      <c r="N2681" s="63"/>
      <c r="O2681" s="64"/>
      <c r="P2681" s="127"/>
      <c r="W2681" s="64"/>
      <c r="X2681" s="64"/>
    </row>
    <row r="2682" spans="1:24" s="59" customFormat="1" x14ac:dyDescent="0.25">
      <c r="A2682" s="77"/>
      <c r="D2682" s="60"/>
      <c r="E2682" s="60"/>
      <c r="F2682" s="60"/>
      <c r="G2682" s="60"/>
      <c r="H2682" s="62"/>
      <c r="I2682" s="62"/>
      <c r="J2682" s="62"/>
      <c r="K2682" s="62"/>
      <c r="M2682" s="63"/>
      <c r="N2682" s="63"/>
      <c r="O2682" s="64"/>
      <c r="P2682" s="127"/>
      <c r="W2682" s="64"/>
      <c r="X2682" s="64"/>
    </row>
    <row r="2683" spans="1:24" s="59" customFormat="1" x14ac:dyDescent="0.25">
      <c r="A2683" s="77"/>
      <c r="D2683" s="60"/>
      <c r="E2683" s="60"/>
      <c r="F2683" s="60"/>
      <c r="G2683" s="60"/>
      <c r="H2683" s="62"/>
      <c r="I2683" s="62"/>
      <c r="J2683" s="62"/>
      <c r="K2683" s="62"/>
      <c r="M2683" s="63"/>
      <c r="N2683" s="63"/>
      <c r="O2683" s="64"/>
      <c r="P2683" s="127"/>
      <c r="W2683" s="64"/>
      <c r="X2683" s="64"/>
    </row>
    <row r="2684" spans="1:24" s="59" customFormat="1" x14ac:dyDescent="0.25">
      <c r="A2684" s="77"/>
      <c r="D2684" s="60"/>
      <c r="E2684" s="60"/>
      <c r="F2684" s="60"/>
      <c r="G2684" s="60"/>
      <c r="H2684" s="62"/>
      <c r="I2684" s="62"/>
      <c r="J2684" s="62"/>
      <c r="K2684" s="62"/>
      <c r="M2684" s="63"/>
      <c r="N2684" s="63"/>
      <c r="O2684" s="64"/>
      <c r="P2684" s="127"/>
      <c r="W2684" s="64"/>
      <c r="X2684" s="64"/>
    </row>
    <row r="2685" spans="1:24" s="59" customFormat="1" x14ac:dyDescent="0.25">
      <c r="A2685" s="77"/>
      <c r="D2685" s="60"/>
      <c r="E2685" s="60"/>
      <c r="F2685" s="60"/>
      <c r="G2685" s="60"/>
      <c r="H2685" s="62"/>
      <c r="I2685" s="62"/>
      <c r="J2685" s="62"/>
      <c r="K2685" s="62"/>
      <c r="M2685" s="63"/>
      <c r="N2685" s="63"/>
      <c r="O2685" s="64"/>
      <c r="P2685" s="127"/>
      <c r="W2685" s="64"/>
      <c r="X2685" s="64"/>
    </row>
    <row r="2686" spans="1:24" s="59" customFormat="1" x14ac:dyDescent="0.25">
      <c r="A2686" s="77"/>
      <c r="D2686" s="60"/>
      <c r="E2686" s="60"/>
      <c r="F2686" s="60"/>
      <c r="G2686" s="60"/>
      <c r="H2686" s="62"/>
      <c r="I2686" s="62"/>
      <c r="J2686" s="62"/>
      <c r="K2686" s="62"/>
      <c r="M2686" s="63"/>
      <c r="N2686" s="63"/>
      <c r="O2686" s="64"/>
      <c r="P2686" s="127"/>
      <c r="W2686" s="64"/>
      <c r="X2686" s="64"/>
    </row>
    <row r="2687" spans="1:24" s="59" customFormat="1" x14ac:dyDescent="0.25">
      <c r="A2687" s="77"/>
      <c r="D2687" s="60"/>
      <c r="E2687" s="60"/>
      <c r="F2687" s="60"/>
      <c r="G2687" s="60"/>
      <c r="H2687" s="62"/>
      <c r="I2687" s="62"/>
      <c r="J2687" s="62"/>
      <c r="K2687" s="62"/>
      <c r="M2687" s="63"/>
      <c r="N2687" s="63"/>
      <c r="O2687" s="64"/>
      <c r="P2687" s="127"/>
      <c r="W2687" s="64"/>
      <c r="X2687" s="64"/>
    </row>
    <row r="2688" spans="1:24" s="59" customFormat="1" x14ac:dyDescent="0.25">
      <c r="A2688" s="77"/>
      <c r="D2688" s="60"/>
      <c r="E2688" s="60"/>
      <c r="F2688" s="60"/>
      <c r="G2688" s="60"/>
      <c r="H2688" s="62"/>
      <c r="I2688" s="62"/>
      <c r="J2688" s="62"/>
      <c r="K2688" s="62"/>
      <c r="M2688" s="63"/>
      <c r="N2688" s="63"/>
      <c r="O2688" s="64"/>
      <c r="P2688" s="127"/>
      <c r="W2688" s="64"/>
      <c r="X2688" s="64"/>
    </row>
    <row r="2689" spans="1:24" s="59" customFormat="1" x14ac:dyDescent="0.25">
      <c r="A2689" s="77"/>
      <c r="D2689" s="60"/>
      <c r="E2689" s="60"/>
      <c r="F2689" s="60"/>
      <c r="G2689" s="60"/>
      <c r="H2689" s="62"/>
      <c r="I2689" s="62"/>
      <c r="J2689" s="62"/>
      <c r="K2689" s="62"/>
      <c r="M2689" s="63"/>
      <c r="N2689" s="63"/>
      <c r="O2689" s="64"/>
      <c r="P2689" s="127"/>
      <c r="W2689" s="64"/>
      <c r="X2689" s="64"/>
    </row>
    <row r="2690" spans="1:24" s="59" customFormat="1" x14ac:dyDescent="0.25">
      <c r="A2690" s="77"/>
      <c r="D2690" s="60"/>
      <c r="E2690" s="60"/>
      <c r="F2690" s="60"/>
      <c r="G2690" s="60"/>
      <c r="H2690" s="62"/>
      <c r="I2690" s="62"/>
      <c r="J2690" s="62"/>
      <c r="K2690" s="62"/>
      <c r="M2690" s="63"/>
      <c r="N2690" s="63"/>
      <c r="O2690" s="64"/>
      <c r="P2690" s="127"/>
      <c r="W2690" s="64"/>
      <c r="X2690" s="64"/>
    </row>
    <row r="2691" spans="1:24" s="59" customFormat="1" x14ac:dyDescent="0.25">
      <c r="A2691" s="77"/>
      <c r="D2691" s="60"/>
      <c r="E2691" s="60"/>
      <c r="F2691" s="60"/>
      <c r="G2691" s="60"/>
      <c r="H2691" s="62"/>
      <c r="I2691" s="62"/>
      <c r="J2691" s="62"/>
      <c r="K2691" s="62"/>
      <c r="M2691" s="63"/>
      <c r="N2691" s="63"/>
      <c r="O2691" s="64"/>
      <c r="P2691" s="127"/>
      <c r="W2691" s="64"/>
      <c r="X2691" s="64"/>
    </row>
    <row r="2692" spans="1:24" s="59" customFormat="1" x14ac:dyDescent="0.25">
      <c r="A2692" s="77"/>
      <c r="D2692" s="60"/>
      <c r="E2692" s="60"/>
      <c r="F2692" s="60"/>
      <c r="G2692" s="60"/>
      <c r="H2692" s="62"/>
      <c r="I2692" s="62"/>
      <c r="J2692" s="62"/>
      <c r="K2692" s="62"/>
      <c r="M2692" s="63"/>
      <c r="N2692" s="63"/>
      <c r="O2692" s="64"/>
      <c r="P2692" s="127"/>
      <c r="W2692" s="64"/>
      <c r="X2692" s="64"/>
    </row>
    <row r="2693" spans="1:24" s="59" customFormat="1" x14ac:dyDescent="0.25">
      <c r="A2693" s="77"/>
      <c r="D2693" s="60"/>
      <c r="E2693" s="60"/>
      <c r="F2693" s="60"/>
      <c r="G2693" s="60"/>
      <c r="H2693" s="62"/>
      <c r="I2693" s="62"/>
      <c r="J2693" s="62"/>
      <c r="K2693" s="62"/>
      <c r="M2693" s="63"/>
      <c r="N2693" s="63"/>
      <c r="O2693" s="64"/>
      <c r="P2693" s="127"/>
      <c r="W2693" s="64"/>
      <c r="X2693" s="64"/>
    </row>
    <row r="2694" spans="1:24" s="59" customFormat="1" x14ac:dyDescent="0.25">
      <c r="A2694" s="77"/>
      <c r="D2694" s="60"/>
      <c r="E2694" s="60"/>
      <c r="F2694" s="60"/>
      <c r="G2694" s="60"/>
      <c r="H2694" s="62"/>
      <c r="I2694" s="62"/>
      <c r="J2694" s="62"/>
      <c r="K2694" s="62"/>
      <c r="M2694" s="63"/>
      <c r="N2694" s="63"/>
      <c r="O2694" s="64"/>
      <c r="P2694" s="127"/>
      <c r="W2694" s="64"/>
      <c r="X2694" s="64"/>
    </row>
    <row r="2695" spans="1:24" s="59" customFormat="1" x14ac:dyDescent="0.25">
      <c r="A2695" s="77"/>
      <c r="D2695" s="60"/>
      <c r="E2695" s="60"/>
      <c r="F2695" s="60"/>
      <c r="G2695" s="60"/>
      <c r="H2695" s="62"/>
      <c r="I2695" s="62"/>
      <c r="J2695" s="62"/>
      <c r="K2695" s="62"/>
      <c r="M2695" s="63"/>
      <c r="N2695" s="63"/>
      <c r="O2695" s="64"/>
      <c r="P2695" s="127"/>
      <c r="W2695" s="64"/>
      <c r="X2695" s="64"/>
    </row>
    <row r="2696" spans="1:24" s="59" customFormat="1" x14ac:dyDescent="0.25">
      <c r="A2696" s="77"/>
      <c r="D2696" s="60"/>
      <c r="E2696" s="60"/>
      <c r="F2696" s="60"/>
      <c r="G2696" s="60"/>
      <c r="H2696" s="62"/>
      <c r="I2696" s="62"/>
      <c r="J2696" s="62"/>
      <c r="K2696" s="62"/>
      <c r="M2696" s="63"/>
      <c r="N2696" s="63"/>
      <c r="O2696" s="64"/>
      <c r="P2696" s="127"/>
      <c r="W2696" s="64"/>
      <c r="X2696" s="64"/>
    </row>
    <row r="2697" spans="1:24" s="59" customFormat="1" x14ac:dyDescent="0.25">
      <c r="A2697" s="77"/>
      <c r="D2697" s="60"/>
      <c r="E2697" s="60"/>
      <c r="F2697" s="60"/>
      <c r="G2697" s="60"/>
      <c r="H2697" s="62"/>
      <c r="I2697" s="62"/>
      <c r="J2697" s="62"/>
      <c r="K2697" s="62"/>
      <c r="M2697" s="63"/>
      <c r="N2697" s="63"/>
      <c r="O2697" s="64"/>
      <c r="P2697" s="127"/>
      <c r="W2697" s="64"/>
      <c r="X2697" s="64"/>
    </row>
    <row r="2698" spans="1:24" s="59" customFormat="1" x14ac:dyDescent="0.25">
      <c r="A2698" s="77"/>
      <c r="D2698" s="60"/>
      <c r="E2698" s="60"/>
      <c r="F2698" s="60"/>
      <c r="G2698" s="60"/>
      <c r="H2698" s="62"/>
      <c r="I2698" s="62"/>
      <c r="J2698" s="62"/>
      <c r="K2698" s="62"/>
      <c r="M2698" s="63"/>
      <c r="N2698" s="63"/>
      <c r="O2698" s="64"/>
      <c r="P2698" s="127"/>
      <c r="W2698" s="64"/>
      <c r="X2698" s="64"/>
    </row>
    <row r="2699" spans="1:24" s="59" customFormat="1" x14ac:dyDescent="0.25">
      <c r="A2699" s="77"/>
      <c r="D2699" s="60"/>
      <c r="E2699" s="60"/>
      <c r="F2699" s="60"/>
      <c r="G2699" s="60"/>
      <c r="H2699" s="62"/>
      <c r="I2699" s="62"/>
      <c r="J2699" s="62"/>
      <c r="K2699" s="62"/>
      <c r="M2699" s="63"/>
      <c r="N2699" s="63"/>
      <c r="O2699" s="64"/>
      <c r="P2699" s="127"/>
      <c r="W2699" s="64"/>
      <c r="X2699" s="64"/>
    </row>
    <row r="2700" spans="1:24" s="59" customFormat="1" x14ac:dyDescent="0.25">
      <c r="A2700" s="77"/>
      <c r="D2700" s="60"/>
      <c r="E2700" s="60"/>
      <c r="F2700" s="60"/>
      <c r="G2700" s="60"/>
      <c r="H2700" s="62"/>
      <c r="I2700" s="62"/>
      <c r="J2700" s="62"/>
      <c r="K2700" s="62"/>
      <c r="M2700" s="63"/>
      <c r="N2700" s="63"/>
      <c r="O2700" s="64"/>
      <c r="P2700" s="127"/>
      <c r="W2700" s="64"/>
      <c r="X2700" s="64"/>
    </row>
    <row r="2701" spans="1:24" s="59" customFormat="1" x14ac:dyDescent="0.25">
      <c r="A2701" s="77"/>
      <c r="D2701" s="60"/>
      <c r="E2701" s="60"/>
      <c r="F2701" s="60"/>
      <c r="G2701" s="60"/>
      <c r="H2701" s="62"/>
      <c r="I2701" s="62"/>
      <c r="J2701" s="62"/>
      <c r="K2701" s="62"/>
      <c r="M2701" s="63"/>
      <c r="N2701" s="63"/>
      <c r="O2701" s="64"/>
      <c r="P2701" s="127"/>
      <c r="W2701" s="64"/>
      <c r="X2701" s="64"/>
    </row>
    <row r="2702" spans="1:24" s="59" customFormat="1" x14ac:dyDescent="0.25">
      <c r="A2702" s="77"/>
      <c r="D2702" s="60"/>
      <c r="E2702" s="60"/>
      <c r="F2702" s="60"/>
      <c r="G2702" s="60"/>
      <c r="H2702" s="62"/>
      <c r="I2702" s="62"/>
      <c r="J2702" s="62"/>
      <c r="K2702" s="62"/>
      <c r="M2702" s="63"/>
      <c r="N2702" s="63"/>
      <c r="O2702" s="64"/>
      <c r="P2702" s="127"/>
      <c r="W2702" s="64"/>
      <c r="X2702" s="64"/>
    </row>
    <row r="2703" spans="1:24" s="59" customFormat="1" x14ac:dyDescent="0.25">
      <c r="A2703" s="77"/>
      <c r="D2703" s="60"/>
      <c r="E2703" s="60"/>
      <c r="F2703" s="60"/>
      <c r="G2703" s="60"/>
      <c r="H2703" s="62"/>
      <c r="I2703" s="62"/>
      <c r="J2703" s="62"/>
      <c r="K2703" s="62"/>
      <c r="M2703" s="63"/>
      <c r="N2703" s="63"/>
      <c r="O2703" s="64"/>
      <c r="P2703" s="127"/>
      <c r="W2703" s="64"/>
      <c r="X2703" s="64"/>
    </row>
    <row r="2704" spans="1:24" s="59" customFormat="1" x14ac:dyDescent="0.25">
      <c r="A2704" s="77"/>
      <c r="D2704" s="60"/>
      <c r="E2704" s="60"/>
      <c r="F2704" s="60"/>
      <c r="G2704" s="60"/>
      <c r="H2704" s="62"/>
      <c r="I2704" s="62"/>
      <c r="J2704" s="62"/>
      <c r="K2704" s="62"/>
      <c r="M2704" s="63"/>
      <c r="N2704" s="63"/>
      <c r="O2704" s="64"/>
      <c r="P2704" s="127"/>
      <c r="W2704" s="64"/>
      <c r="X2704" s="64"/>
    </row>
    <row r="2705" spans="1:24" s="59" customFormat="1" x14ac:dyDescent="0.25">
      <c r="A2705" s="77"/>
      <c r="D2705" s="60"/>
      <c r="E2705" s="60"/>
      <c r="F2705" s="60"/>
      <c r="G2705" s="60"/>
      <c r="H2705" s="62"/>
      <c r="I2705" s="62"/>
      <c r="J2705" s="62"/>
      <c r="K2705" s="62"/>
      <c r="M2705" s="63"/>
      <c r="N2705" s="63"/>
      <c r="O2705" s="64"/>
      <c r="P2705" s="127"/>
      <c r="W2705" s="64"/>
      <c r="X2705" s="64"/>
    </row>
    <row r="2706" spans="1:24" s="59" customFormat="1" x14ac:dyDescent="0.25">
      <c r="A2706" s="77"/>
      <c r="D2706" s="60"/>
      <c r="E2706" s="60"/>
      <c r="F2706" s="60"/>
      <c r="G2706" s="60"/>
      <c r="H2706" s="62"/>
      <c r="I2706" s="62"/>
      <c r="J2706" s="62"/>
      <c r="K2706" s="62"/>
      <c r="M2706" s="63"/>
      <c r="N2706" s="63"/>
      <c r="O2706" s="64"/>
      <c r="P2706" s="127"/>
      <c r="W2706" s="64"/>
      <c r="X2706" s="64"/>
    </row>
    <row r="2707" spans="1:24" s="59" customFormat="1" x14ac:dyDescent="0.25">
      <c r="A2707" s="77"/>
      <c r="D2707" s="60"/>
      <c r="E2707" s="60"/>
      <c r="F2707" s="60"/>
      <c r="G2707" s="60"/>
      <c r="H2707" s="62"/>
      <c r="I2707" s="62"/>
      <c r="J2707" s="62"/>
      <c r="K2707" s="62"/>
      <c r="M2707" s="63"/>
      <c r="N2707" s="63"/>
      <c r="O2707" s="64"/>
      <c r="P2707" s="127"/>
      <c r="W2707" s="64"/>
      <c r="X2707" s="64"/>
    </row>
    <row r="2708" spans="1:24" s="59" customFormat="1" x14ac:dyDescent="0.25">
      <c r="A2708" s="77"/>
      <c r="D2708" s="60"/>
      <c r="E2708" s="60"/>
      <c r="F2708" s="60"/>
      <c r="G2708" s="60"/>
      <c r="H2708" s="62"/>
      <c r="I2708" s="62"/>
      <c r="J2708" s="62"/>
      <c r="K2708" s="62"/>
      <c r="M2708" s="63"/>
      <c r="N2708" s="63"/>
      <c r="O2708" s="64"/>
      <c r="P2708" s="127"/>
      <c r="W2708" s="64"/>
      <c r="X2708" s="64"/>
    </row>
    <row r="2709" spans="1:24" s="59" customFormat="1" x14ac:dyDescent="0.25">
      <c r="A2709" s="77"/>
      <c r="D2709" s="60"/>
      <c r="E2709" s="60"/>
      <c r="F2709" s="60"/>
      <c r="G2709" s="60"/>
      <c r="H2709" s="62"/>
      <c r="I2709" s="62"/>
      <c r="J2709" s="62"/>
      <c r="K2709" s="62"/>
      <c r="M2709" s="63"/>
      <c r="N2709" s="63"/>
      <c r="O2709" s="64"/>
      <c r="P2709" s="127"/>
      <c r="W2709" s="64"/>
      <c r="X2709" s="64"/>
    </row>
    <row r="2710" spans="1:24" s="59" customFormat="1" x14ac:dyDescent="0.25">
      <c r="A2710" s="77"/>
      <c r="D2710" s="60"/>
      <c r="E2710" s="60"/>
      <c r="F2710" s="60"/>
      <c r="G2710" s="60"/>
      <c r="H2710" s="62"/>
      <c r="I2710" s="62"/>
      <c r="J2710" s="62"/>
      <c r="K2710" s="62"/>
      <c r="M2710" s="63"/>
      <c r="N2710" s="63"/>
      <c r="O2710" s="64"/>
      <c r="P2710" s="127"/>
      <c r="W2710" s="64"/>
      <c r="X2710" s="64"/>
    </row>
    <row r="2711" spans="1:24" s="59" customFormat="1" x14ac:dyDescent="0.25">
      <c r="A2711" s="77"/>
      <c r="D2711" s="60"/>
      <c r="E2711" s="60"/>
      <c r="F2711" s="60"/>
      <c r="G2711" s="60"/>
      <c r="H2711" s="62"/>
      <c r="I2711" s="62"/>
      <c r="J2711" s="62"/>
      <c r="K2711" s="62"/>
      <c r="M2711" s="63"/>
      <c r="N2711" s="63"/>
      <c r="O2711" s="64"/>
      <c r="P2711" s="127"/>
      <c r="W2711" s="64"/>
      <c r="X2711" s="64"/>
    </row>
    <row r="2712" spans="1:24" s="59" customFormat="1" x14ac:dyDescent="0.25">
      <c r="A2712" s="77"/>
      <c r="D2712" s="60"/>
      <c r="E2712" s="60"/>
      <c r="F2712" s="60"/>
      <c r="G2712" s="60"/>
      <c r="H2712" s="62"/>
      <c r="I2712" s="62"/>
      <c r="J2712" s="62"/>
      <c r="K2712" s="62"/>
      <c r="M2712" s="63"/>
      <c r="N2712" s="63"/>
      <c r="O2712" s="64"/>
      <c r="P2712" s="127"/>
      <c r="W2712" s="64"/>
      <c r="X2712" s="64"/>
    </row>
    <row r="2713" spans="1:24" s="59" customFormat="1" x14ac:dyDescent="0.25">
      <c r="A2713" s="77"/>
      <c r="D2713" s="60"/>
      <c r="E2713" s="60"/>
      <c r="F2713" s="60"/>
      <c r="G2713" s="60"/>
      <c r="H2713" s="62"/>
      <c r="I2713" s="62"/>
      <c r="J2713" s="62"/>
      <c r="K2713" s="62"/>
      <c r="M2713" s="63"/>
      <c r="N2713" s="63"/>
      <c r="O2713" s="64"/>
      <c r="P2713" s="127"/>
      <c r="W2713" s="64"/>
      <c r="X2713" s="64"/>
    </row>
    <row r="2714" spans="1:24" s="59" customFormat="1" x14ac:dyDescent="0.25">
      <c r="A2714" s="77"/>
      <c r="D2714" s="60"/>
      <c r="E2714" s="60"/>
      <c r="F2714" s="60"/>
      <c r="G2714" s="60"/>
      <c r="H2714" s="62"/>
      <c r="I2714" s="62"/>
      <c r="J2714" s="62"/>
      <c r="K2714" s="62"/>
      <c r="M2714" s="63"/>
      <c r="N2714" s="63"/>
      <c r="O2714" s="64"/>
      <c r="P2714" s="127"/>
      <c r="W2714" s="64"/>
      <c r="X2714" s="64"/>
    </row>
    <row r="2715" spans="1:24" s="59" customFormat="1" x14ac:dyDescent="0.25">
      <c r="A2715" s="77"/>
      <c r="D2715" s="60"/>
      <c r="E2715" s="60"/>
      <c r="F2715" s="60"/>
      <c r="G2715" s="60"/>
      <c r="H2715" s="62"/>
      <c r="I2715" s="62"/>
      <c r="J2715" s="62"/>
      <c r="K2715" s="62"/>
      <c r="M2715" s="63"/>
      <c r="N2715" s="63"/>
      <c r="O2715" s="64"/>
      <c r="P2715" s="127"/>
      <c r="W2715" s="64"/>
      <c r="X2715" s="64"/>
    </row>
    <row r="2716" spans="1:24" s="59" customFormat="1" x14ac:dyDescent="0.25">
      <c r="A2716" s="77"/>
      <c r="D2716" s="60"/>
      <c r="E2716" s="60"/>
      <c r="F2716" s="60"/>
      <c r="G2716" s="60"/>
      <c r="H2716" s="62"/>
      <c r="I2716" s="62"/>
      <c r="J2716" s="62"/>
      <c r="K2716" s="62"/>
      <c r="M2716" s="63"/>
      <c r="N2716" s="63"/>
      <c r="O2716" s="64"/>
      <c r="P2716" s="127"/>
      <c r="W2716" s="64"/>
      <c r="X2716" s="64"/>
    </row>
    <row r="2717" spans="1:24" s="59" customFormat="1" x14ac:dyDescent="0.25">
      <c r="A2717" s="77"/>
      <c r="D2717" s="60"/>
      <c r="E2717" s="60"/>
      <c r="F2717" s="60"/>
      <c r="G2717" s="60"/>
      <c r="H2717" s="62"/>
      <c r="I2717" s="62"/>
      <c r="J2717" s="62"/>
      <c r="K2717" s="62"/>
      <c r="M2717" s="63"/>
      <c r="N2717" s="63"/>
      <c r="O2717" s="64"/>
      <c r="P2717" s="127"/>
      <c r="W2717" s="64"/>
      <c r="X2717" s="64"/>
    </row>
    <row r="2718" spans="1:24" s="59" customFormat="1" x14ac:dyDescent="0.25">
      <c r="A2718" s="77"/>
      <c r="D2718" s="60"/>
      <c r="E2718" s="60"/>
      <c r="F2718" s="60"/>
      <c r="G2718" s="60"/>
      <c r="H2718" s="62"/>
      <c r="I2718" s="62"/>
      <c r="J2718" s="62"/>
      <c r="K2718" s="62"/>
      <c r="M2718" s="63"/>
      <c r="N2718" s="63"/>
      <c r="O2718" s="64"/>
      <c r="P2718" s="127"/>
      <c r="W2718" s="64"/>
      <c r="X2718" s="64"/>
    </row>
    <row r="2719" spans="1:24" s="59" customFormat="1" x14ac:dyDescent="0.25">
      <c r="A2719" s="77"/>
      <c r="D2719" s="60"/>
      <c r="E2719" s="60"/>
      <c r="F2719" s="60"/>
      <c r="G2719" s="60"/>
      <c r="H2719" s="62"/>
      <c r="I2719" s="62"/>
      <c r="J2719" s="62"/>
      <c r="K2719" s="62"/>
      <c r="M2719" s="63"/>
      <c r="N2719" s="63"/>
      <c r="O2719" s="64"/>
      <c r="P2719" s="127"/>
      <c r="W2719" s="64"/>
      <c r="X2719" s="64"/>
    </row>
    <row r="2720" spans="1:24" s="59" customFormat="1" x14ac:dyDescent="0.25">
      <c r="A2720" s="77"/>
      <c r="D2720" s="60"/>
      <c r="E2720" s="60"/>
      <c r="F2720" s="60"/>
      <c r="G2720" s="60"/>
      <c r="H2720" s="62"/>
      <c r="I2720" s="62"/>
      <c r="J2720" s="62"/>
      <c r="K2720" s="62"/>
      <c r="M2720" s="63"/>
      <c r="N2720" s="63"/>
      <c r="O2720" s="64"/>
      <c r="P2720" s="127"/>
      <c r="W2720" s="64"/>
      <c r="X2720" s="64"/>
    </row>
    <row r="2721" spans="1:24" s="59" customFormat="1" x14ac:dyDescent="0.25">
      <c r="A2721" s="77"/>
      <c r="D2721" s="60"/>
      <c r="E2721" s="60"/>
      <c r="F2721" s="60"/>
      <c r="G2721" s="60"/>
      <c r="H2721" s="62"/>
      <c r="I2721" s="62"/>
      <c r="J2721" s="62"/>
      <c r="K2721" s="62"/>
      <c r="M2721" s="63"/>
      <c r="N2721" s="63"/>
      <c r="O2721" s="64"/>
      <c r="P2721" s="127"/>
      <c r="W2721" s="64"/>
      <c r="X2721" s="64"/>
    </row>
    <row r="2722" spans="1:24" s="59" customFormat="1" x14ac:dyDescent="0.25">
      <c r="A2722" s="77"/>
      <c r="D2722" s="60"/>
      <c r="E2722" s="60"/>
      <c r="F2722" s="60"/>
      <c r="G2722" s="60"/>
      <c r="H2722" s="62"/>
      <c r="I2722" s="62"/>
      <c r="J2722" s="62"/>
      <c r="K2722" s="62"/>
      <c r="M2722" s="63"/>
      <c r="N2722" s="63"/>
      <c r="O2722" s="64"/>
      <c r="P2722" s="127"/>
      <c r="W2722" s="64"/>
      <c r="X2722" s="64"/>
    </row>
    <row r="2723" spans="1:24" s="59" customFormat="1" x14ac:dyDescent="0.25">
      <c r="A2723" s="77"/>
      <c r="D2723" s="60"/>
      <c r="E2723" s="60"/>
      <c r="F2723" s="60"/>
      <c r="G2723" s="60"/>
      <c r="H2723" s="62"/>
      <c r="I2723" s="62"/>
      <c r="J2723" s="62"/>
      <c r="K2723" s="62"/>
      <c r="M2723" s="63"/>
      <c r="N2723" s="63"/>
      <c r="O2723" s="64"/>
      <c r="P2723" s="127"/>
      <c r="W2723" s="64"/>
      <c r="X2723" s="64"/>
    </row>
    <row r="2724" spans="1:24" s="59" customFormat="1" x14ac:dyDescent="0.25">
      <c r="A2724" s="77"/>
      <c r="D2724" s="60"/>
      <c r="E2724" s="60"/>
      <c r="F2724" s="60"/>
      <c r="G2724" s="60"/>
      <c r="H2724" s="62"/>
      <c r="I2724" s="62"/>
      <c r="J2724" s="62"/>
      <c r="K2724" s="62"/>
      <c r="M2724" s="63"/>
      <c r="N2724" s="63"/>
      <c r="O2724" s="64"/>
      <c r="P2724" s="127"/>
      <c r="W2724" s="64"/>
      <c r="X2724" s="64"/>
    </row>
    <row r="2725" spans="1:24" s="59" customFormat="1" x14ac:dyDescent="0.25">
      <c r="A2725" s="77"/>
      <c r="D2725" s="60"/>
      <c r="E2725" s="60"/>
      <c r="F2725" s="60"/>
      <c r="G2725" s="60"/>
      <c r="H2725" s="62"/>
      <c r="I2725" s="62"/>
      <c r="J2725" s="62"/>
      <c r="K2725" s="62"/>
      <c r="M2725" s="63"/>
      <c r="N2725" s="63"/>
      <c r="O2725" s="64"/>
      <c r="P2725" s="127"/>
      <c r="W2725" s="64"/>
      <c r="X2725" s="64"/>
    </row>
    <row r="2726" spans="1:24" s="59" customFormat="1" x14ac:dyDescent="0.25">
      <c r="A2726" s="77"/>
      <c r="D2726" s="60"/>
      <c r="E2726" s="60"/>
      <c r="F2726" s="60"/>
      <c r="G2726" s="60"/>
      <c r="H2726" s="62"/>
      <c r="I2726" s="62"/>
      <c r="J2726" s="62"/>
      <c r="K2726" s="62"/>
      <c r="M2726" s="63"/>
      <c r="N2726" s="63"/>
      <c r="O2726" s="64"/>
      <c r="P2726" s="127"/>
      <c r="W2726" s="64"/>
      <c r="X2726" s="64"/>
    </row>
    <row r="2727" spans="1:24" s="59" customFormat="1" x14ac:dyDescent="0.25">
      <c r="A2727" s="77"/>
      <c r="D2727" s="60"/>
      <c r="E2727" s="60"/>
      <c r="F2727" s="60"/>
      <c r="G2727" s="60"/>
      <c r="H2727" s="62"/>
      <c r="I2727" s="62"/>
      <c r="J2727" s="62"/>
      <c r="K2727" s="62"/>
      <c r="M2727" s="63"/>
      <c r="N2727" s="63"/>
      <c r="O2727" s="64"/>
      <c r="P2727" s="127"/>
      <c r="W2727" s="64"/>
      <c r="X2727" s="64"/>
    </row>
    <row r="2728" spans="1:24" s="59" customFormat="1" x14ac:dyDescent="0.25">
      <c r="A2728" s="77"/>
      <c r="D2728" s="60"/>
      <c r="E2728" s="60"/>
      <c r="F2728" s="60"/>
      <c r="G2728" s="60"/>
      <c r="H2728" s="62"/>
      <c r="I2728" s="62"/>
      <c r="J2728" s="62"/>
      <c r="K2728" s="62"/>
      <c r="M2728" s="63"/>
      <c r="N2728" s="63"/>
      <c r="O2728" s="64"/>
      <c r="P2728" s="127"/>
      <c r="W2728" s="64"/>
      <c r="X2728" s="64"/>
    </row>
    <row r="2729" spans="1:24" s="59" customFormat="1" x14ac:dyDescent="0.25">
      <c r="A2729" s="77"/>
      <c r="D2729" s="60"/>
      <c r="E2729" s="60"/>
      <c r="F2729" s="60"/>
      <c r="G2729" s="60"/>
      <c r="H2729" s="62"/>
      <c r="I2729" s="62"/>
      <c r="J2729" s="62"/>
      <c r="K2729" s="62"/>
      <c r="M2729" s="63"/>
      <c r="N2729" s="63"/>
      <c r="O2729" s="64"/>
      <c r="P2729" s="127"/>
      <c r="W2729" s="64"/>
      <c r="X2729" s="64"/>
    </row>
    <row r="2730" spans="1:24" s="59" customFormat="1" x14ac:dyDescent="0.25">
      <c r="A2730" s="77"/>
      <c r="D2730" s="60"/>
      <c r="E2730" s="60"/>
      <c r="F2730" s="60"/>
      <c r="G2730" s="60"/>
      <c r="H2730" s="62"/>
      <c r="I2730" s="62"/>
      <c r="J2730" s="62"/>
      <c r="K2730" s="62"/>
      <c r="M2730" s="63"/>
      <c r="N2730" s="63"/>
      <c r="O2730" s="64"/>
      <c r="P2730" s="127"/>
      <c r="W2730" s="64"/>
      <c r="X2730" s="64"/>
    </row>
    <row r="2731" spans="1:24" s="59" customFormat="1" x14ac:dyDescent="0.25">
      <c r="A2731" s="77"/>
      <c r="D2731" s="60"/>
      <c r="E2731" s="60"/>
      <c r="F2731" s="60"/>
      <c r="G2731" s="60"/>
      <c r="H2731" s="62"/>
      <c r="I2731" s="62"/>
      <c r="J2731" s="62"/>
      <c r="K2731" s="62"/>
      <c r="M2731" s="63"/>
      <c r="N2731" s="63"/>
      <c r="O2731" s="64"/>
      <c r="P2731" s="127"/>
      <c r="W2731" s="64"/>
      <c r="X2731" s="64"/>
    </row>
    <row r="2732" spans="1:24" s="59" customFormat="1" x14ac:dyDescent="0.25">
      <c r="A2732" s="77"/>
      <c r="D2732" s="60"/>
      <c r="E2732" s="60"/>
      <c r="F2732" s="60"/>
      <c r="G2732" s="60"/>
      <c r="H2732" s="62"/>
      <c r="I2732" s="62"/>
      <c r="J2732" s="62"/>
      <c r="K2732" s="62"/>
      <c r="M2732" s="63"/>
      <c r="N2732" s="63"/>
      <c r="O2732" s="64"/>
      <c r="P2732" s="127"/>
      <c r="W2732" s="64"/>
      <c r="X2732" s="64"/>
    </row>
    <row r="2733" spans="1:24" s="59" customFormat="1" x14ac:dyDescent="0.25">
      <c r="A2733" s="77"/>
      <c r="D2733" s="60"/>
      <c r="E2733" s="60"/>
      <c r="F2733" s="60"/>
      <c r="G2733" s="60"/>
      <c r="H2733" s="62"/>
      <c r="I2733" s="62"/>
      <c r="J2733" s="62"/>
      <c r="K2733" s="62"/>
      <c r="M2733" s="63"/>
      <c r="N2733" s="63"/>
      <c r="O2733" s="64"/>
      <c r="P2733" s="127"/>
      <c r="W2733" s="64"/>
      <c r="X2733" s="64"/>
    </row>
    <row r="2734" spans="1:24" s="59" customFormat="1" x14ac:dyDescent="0.25">
      <c r="A2734" s="77"/>
      <c r="D2734" s="60"/>
      <c r="E2734" s="60"/>
      <c r="F2734" s="60"/>
      <c r="G2734" s="60"/>
      <c r="H2734" s="62"/>
      <c r="I2734" s="62"/>
      <c r="J2734" s="62"/>
      <c r="K2734" s="62"/>
      <c r="M2734" s="63"/>
      <c r="N2734" s="63"/>
      <c r="O2734" s="64"/>
      <c r="P2734" s="127"/>
      <c r="W2734" s="64"/>
      <c r="X2734" s="64"/>
    </row>
    <row r="2735" spans="1:24" s="59" customFormat="1" x14ac:dyDescent="0.25">
      <c r="A2735" s="77"/>
      <c r="D2735" s="60"/>
      <c r="E2735" s="60"/>
      <c r="F2735" s="60"/>
      <c r="G2735" s="60"/>
      <c r="H2735" s="62"/>
      <c r="I2735" s="62"/>
      <c r="J2735" s="62"/>
      <c r="K2735" s="62"/>
      <c r="M2735" s="63"/>
      <c r="N2735" s="63"/>
      <c r="O2735" s="64"/>
      <c r="P2735" s="127"/>
      <c r="W2735" s="64"/>
      <c r="X2735" s="64"/>
    </row>
    <row r="2736" spans="1:24" s="59" customFormat="1" x14ac:dyDescent="0.25">
      <c r="A2736" s="77"/>
      <c r="D2736" s="60"/>
      <c r="E2736" s="60"/>
      <c r="F2736" s="60"/>
      <c r="G2736" s="60"/>
      <c r="H2736" s="62"/>
      <c r="I2736" s="62"/>
      <c r="J2736" s="62"/>
      <c r="K2736" s="62"/>
      <c r="M2736" s="63"/>
      <c r="N2736" s="63"/>
      <c r="O2736" s="64"/>
      <c r="P2736" s="127"/>
      <c r="W2736" s="64"/>
      <c r="X2736" s="64"/>
    </row>
    <row r="2737" spans="1:24" s="59" customFormat="1" x14ac:dyDescent="0.25">
      <c r="A2737" s="77"/>
      <c r="D2737" s="60"/>
      <c r="E2737" s="60"/>
      <c r="F2737" s="60"/>
      <c r="G2737" s="60"/>
      <c r="H2737" s="62"/>
      <c r="I2737" s="62"/>
      <c r="J2737" s="62"/>
      <c r="K2737" s="62"/>
      <c r="M2737" s="63"/>
      <c r="N2737" s="63"/>
      <c r="O2737" s="64"/>
      <c r="P2737" s="127"/>
      <c r="W2737" s="64"/>
      <c r="X2737" s="64"/>
    </row>
    <row r="2738" spans="1:24" s="59" customFormat="1" x14ac:dyDescent="0.25">
      <c r="A2738" s="77"/>
      <c r="D2738" s="60"/>
      <c r="E2738" s="60"/>
      <c r="F2738" s="60"/>
      <c r="G2738" s="60"/>
      <c r="H2738" s="62"/>
      <c r="I2738" s="62"/>
      <c r="J2738" s="62"/>
      <c r="K2738" s="62"/>
      <c r="M2738" s="63"/>
      <c r="N2738" s="63"/>
      <c r="O2738" s="64"/>
      <c r="P2738" s="127"/>
      <c r="W2738" s="64"/>
      <c r="X2738" s="64"/>
    </row>
    <row r="2739" spans="1:24" s="59" customFormat="1" x14ac:dyDescent="0.25">
      <c r="A2739" s="77"/>
      <c r="D2739" s="60"/>
      <c r="E2739" s="60"/>
      <c r="F2739" s="60"/>
      <c r="G2739" s="60"/>
      <c r="H2739" s="62"/>
      <c r="I2739" s="62"/>
      <c r="J2739" s="62"/>
      <c r="K2739" s="62"/>
      <c r="M2739" s="63"/>
      <c r="N2739" s="63"/>
      <c r="O2739" s="64"/>
      <c r="P2739" s="127"/>
      <c r="W2739" s="64"/>
      <c r="X2739" s="64"/>
    </row>
    <row r="2740" spans="1:24" s="59" customFormat="1" x14ac:dyDescent="0.25">
      <c r="A2740" s="77"/>
      <c r="D2740" s="60"/>
      <c r="E2740" s="60"/>
      <c r="F2740" s="60"/>
      <c r="G2740" s="60"/>
      <c r="H2740" s="62"/>
      <c r="I2740" s="62"/>
      <c r="J2740" s="62"/>
      <c r="K2740" s="62"/>
      <c r="M2740" s="63"/>
      <c r="N2740" s="63"/>
      <c r="O2740" s="64"/>
      <c r="P2740" s="127"/>
      <c r="W2740" s="64"/>
      <c r="X2740" s="64"/>
    </row>
    <row r="2741" spans="1:24" s="59" customFormat="1" x14ac:dyDescent="0.25">
      <c r="A2741" s="77"/>
      <c r="D2741" s="60"/>
      <c r="E2741" s="60"/>
      <c r="F2741" s="60"/>
      <c r="G2741" s="60"/>
      <c r="H2741" s="62"/>
      <c r="I2741" s="62"/>
      <c r="J2741" s="62"/>
      <c r="K2741" s="62"/>
      <c r="M2741" s="63"/>
      <c r="N2741" s="63"/>
      <c r="O2741" s="64"/>
      <c r="P2741" s="127"/>
      <c r="W2741" s="64"/>
      <c r="X2741" s="64"/>
    </row>
    <row r="2742" spans="1:24" s="59" customFormat="1" x14ac:dyDescent="0.25">
      <c r="A2742" s="77"/>
      <c r="D2742" s="60"/>
      <c r="E2742" s="60"/>
      <c r="F2742" s="60"/>
      <c r="G2742" s="60"/>
      <c r="H2742" s="62"/>
      <c r="I2742" s="62"/>
      <c r="J2742" s="62"/>
      <c r="K2742" s="62"/>
      <c r="M2742" s="63"/>
      <c r="N2742" s="63"/>
      <c r="O2742" s="64"/>
      <c r="P2742" s="127"/>
      <c r="W2742" s="64"/>
      <c r="X2742" s="64"/>
    </row>
    <row r="2743" spans="1:24" s="59" customFormat="1" x14ac:dyDescent="0.25">
      <c r="A2743" s="77"/>
      <c r="D2743" s="60"/>
      <c r="E2743" s="60"/>
      <c r="F2743" s="60"/>
      <c r="G2743" s="60"/>
      <c r="H2743" s="62"/>
      <c r="I2743" s="62"/>
      <c r="J2743" s="62"/>
      <c r="K2743" s="62"/>
      <c r="M2743" s="63"/>
      <c r="N2743" s="63"/>
      <c r="O2743" s="64"/>
      <c r="P2743" s="127"/>
      <c r="W2743" s="64"/>
      <c r="X2743" s="64"/>
    </row>
    <row r="2744" spans="1:24" s="59" customFormat="1" x14ac:dyDescent="0.25">
      <c r="A2744" s="77"/>
      <c r="D2744" s="60"/>
      <c r="E2744" s="60"/>
      <c r="F2744" s="60"/>
      <c r="G2744" s="60"/>
      <c r="H2744" s="62"/>
      <c r="I2744" s="62"/>
      <c r="J2744" s="62"/>
      <c r="K2744" s="62"/>
      <c r="M2744" s="63"/>
      <c r="N2744" s="63"/>
      <c r="O2744" s="64"/>
      <c r="P2744" s="127"/>
      <c r="W2744" s="64"/>
      <c r="X2744" s="64"/>
    </row>
    <row r="2745" spans="1:24" s="59" customFormat="1" x14ac:dyDescent="0.25">
      <c r="A2745" s="77"/>
      <c r="D2745" s="60"/>
      <c r="E2745" s="60"/>
      <c r="F2745" s="60"/>
      <c r="G2745" s="60"/>
      <c r="H2745" s="62"/>
      <c r="I2745" s="62"/>
      <c r="J2745" s="62"/>
      <c r="K2745" s="62"/>
      <c r="M2745" s="63"/>
      <c r="N2745" s="63"/>
      <c r="O2745" s="64"/>
      <c r="P2745" s="127"/>
      <c r="W2745" s="64"/>
      <c r="X2745" s="64"/>
    </row>
    <row r="2746" spans="1:24" s="59" customFormat="1" x14ac:dyDescent="0.25">
      <c r="A2746" s="77"/>
      <c r="D2746" s="60"/>
      <c r="E2746" s="60"/>
      <c r="F2746" s="60"/>
      <c r="G2746" s="60"/>
      <c r="H2746" s="62"/>
      <c r="I2746" s="62"/>
      <c r="J2746" s="62"/>
      <c r="K2746" s="62"/>
      <c r="M2746" s="63"/>
      <c r="N2746" s="63"/>
      <c r="O2746" s="64"/>
      <c r="P2746" s="127"/>
      <c r="W2746" s="64"/>
      <c r="X2746" s="64"/>
    </row>
    <row r="2747" spans="1:24" s="59" customFormat="1" x14ac:dyDescent="0.25">
      <c r="A2747" s="77"/>
      <c r="D2747" s="60"/>
      <c r="E2747" s="60"/>
      <c r="F2747" s="60"/>
      <c r="G2747" s="60"/>
      <c r="H2747" s="62"/>
      <c r="I2747" s="62"/>
      <c r="J2747" s="62"/>
      <c r="K2747" s="62"/>
      <c r="M2747" s="63"/>
      <c r="N2747" s="63"/>
      <c r="O2747" s="64"/>
      <c r="P2747" s="127"/>
      <c r="W2747" s="64"/>
      <c r="X2747" s="64"/>
    </row>
    <row r="2748" spans="1:24" s="59" customFormat="1" x14ac:dyDescent="0.25">
      <c r="A2748" s="77"/>
      <c r="D2748" s="60"/>
      <c r="E2748" s="60"/>
      <c r="F2748" s="60"/>
      <c r="G2748" s="60"/>
      <c r="H2748" s="62"/>
      <c r="I2748" s="62"/>
      <c r="J2748" s="62"/>
      <c r="K2748" s="62"/>
      <c r="M2748" s="63"/>
      <c r="N2748" s="63"/>
      <c r="O2748" s="64"/>
      <c r="P2748" s="127"/>
      <c r="W2748" s="64"/>
      <c r="X2748" s="64"/>
    </row>
    <row r="2749" spans="1:24" s="59" customFormat="1" x14ac:dyDescent="0.25">
      <c r="A2749" s="77"/>
      <c r="D2749" s="60"/>
      <c r="E2749" s="60"/>
      <c r="F2749" s="60"/>
      <c r="G2749" s="60"/>
      <c r="H2749" s="62"/>
      <c r="I2749" s="62"/>
      <c r="J2749" s="62"/>
      <c r="K2749" s="62"/>
      <c r="M2749" s="63"/>
      <c r="N2749" s="63"/>
      <c r="O2749" s="64"/>
      <c r="P2749" s="127"/>
      <c r="W2749" s="64"/>
      <c r="X2749" s="64"/>
    </row>
    <row r="2750" spans="1:24" s="59" customFormat="1" x14ac:dyDescent="0.25">
      <c r="A2750" s="77"/>
      <c r="D2750" s="60"/>
      <c r="E2750" s="60"/>
      <c r="F2750" s="60"/>
      <c r="G2750" s="60"/>
      <c r="H2750" s="62"/>
      <c r="I2750" s="62"/>
      <c r="J2750" s="62"/>
      <c r="K2750" s="62"/>
      <c r="M2750" s="63"/>
      <c r="N2750" s="63"/>
      <c r="O2750" s="64"/>
      <c r="P2750" s="127"/>
      <c r="W2750" s="64"/>
      <c r="X2750" s="64"/>
    </row>
    <row r="2751" spans="1:24" s="59" customFormat="1" x14ac:dyDescent="0.25">
      <c r="A2751" s="77"/>
      <c r="D2751" s="60"/>
      <c r="E2751" s="60"/>
      <c r="F2751" s="60"/>
      <c r="G2751" s="60"/>
      <c r="H2751" s="62"/>
      <c r="I2751" s="62"/>
      <c r="J2751" s="62"/>
      <c r="K2751" s="62"/>
      <c r="M2751" s="63"/>
      <c r="N2751" s="63"/>
      <c r="O2751" s="64"/>
      <c r="P2751" s="127"/>
      <c r="W2751" s="64"/>
      <c r="X2751" s="64"/>
    </row>
    <row r="2752" spans="1:24" s="59" customFormat="1" x14ac:dyDescent="0.25">
      <c r="A2752" s="77"/>
      <c r="D2752" s="60"/>
      <c r="E2752" s="60"/>
      <c r="F2752" s="60"/>
      <c r="G2752" s="60"/>
      <c r="H2752" s="62"/>
      <c r="I2752" s="62"/>
      <c r="J2752" s="62"/>
      <c r="K2752" s="62"/>
      <c r="M2752" s="63"/>
      <c r="N2752" s="63"/>
      <c r="O2752" s="64"/>
      <c r="P2752" s="127"/>
      <c r="W2752" s="64"/>
      <c r="X2752" s="64"/>
    </row>
    <row r="2753" spans="1:24" s="59" customFormat="1" x14ac:dyDescent="0.25">
      <c r="A2753" s="77"/>
      <c r="D2753" s="60"/>
      <c r="E2753" s="60"/>
      <c r="F2753" s="60"/>
      <c r="G2753" s="60"/>
      <c r="H2753" s="62"/>
      <c r="I2753" s="62"/>
      <c r="J2753" s="62"/>
      <c r="K2753" s="62"/>
      <c r="M2753" s="63"/>
      <c r="N2753" s="63"/>
      <c r="O2753" s="64"/>
      <c r="P2753" s="127"/>
      <c r="W2753" s="64"/>
      <c r="X2753" s="64"/>
    </row>
    <row r="2754" spans="1:24" s="59" customFormat="1" x14ac:dyDescent="0.25">
      <c r="A2754" s="77"/>
      <c r="D2754" s="60"/>
      <c r="E2754" s="60"/>
      <c r="F2754" s="60"/>
      <c r="G2754" s="60"/>
      <c r="H2754" s="62"/>
      <c r="I2754" s="62"/>
      <c r="J2754" s="62"/>
      <c r="K2754" s="62"/>
      <c r="M2754" s="63"/>
      <c r="N2754" s="63"/>
      <c r="O2754" s="64"/>
      <c r="P2754" s="127"/>
      <c r="W2754" s="64"/>
      <c r="X2754" s="64"/>
    </row>
    <row r="2755" spans="1:24" s="59" customFormat="1" x14ac:dyDescent="0.25">
      <c r="A2755" s="77"/>
      <c r="D2755" s="60"/>
      <c r="E2755" s="60"/>
      <c r="F2755" s="60"/>
      <c r="G2755" s="60"/>
      <c r="H2755" s="62"/>
      <c r="I2755" s="62"/>
      <c r="J2755" s="62"/>
      <c r="K2755" s="62"/>
      <c r="M2755" s="63"/>
      <c r="N2755" s="63"/>
      <c r="O2755" s="64"/>
      <c r="P2755" s="127"/>
      <c r="W2755" s="64"/>
      <c r="X2755" s="64"/>
    </row>
    <row r="2756" spans="1:24" s="59" customFormat="1" x14ac:dyDescent="0.25">
      <c r="A2756" s="77"/>
      <c r="D2756" s="60"/>
      <c r="E2756" s="60"/>
      <c r="F2756" s="60"/>
      <c r="G2756" s="60"/>
      <c r="H2756" s="62"/>
      <c r="I2756" s="62"/>
      <c r="J2756" s="62"/>
      <c r="K2756" s="62"/>
      <c r="M2756" s="63"/>
      <c r="N2756" s="63"/>
      <c r="O2756" s="64"/>
      <c r="P2756" s="127"/>
      <c r="W2756" s="64"/>
      <c r="X2756" s="64"/>
    </row>
    <row r="2757" spans="1:24" s="59" customFormat="1" x14ac:dyDescent="0.25">
      <c r="A2757" s="77"/>
      <c r="D2757" s="60"/>
      <c r="E2757" s="60"/>
      <c r="F2757" s="60"/>
      <c r="G2757" s="60"/>
      <c r="H2757" s="62"/>
      <c r="I2757" s="62"/>
      <c r="J2757" s="62"/>
      <c r="K2757" s="62"/>
      <c r="M2757" s="63"/>
      <c r="N2757" s="63"/>
      <c r="O2757" s="64"/>
      <c r="P2757" s="127"/>
      <c r="W2757" s="64"/>
      <c r="X2757" s="64"/>
    </row>
    <row r="2758" spans="1:24" s="59" customFormat="1" x14ac:dyDescent="0.25">
      <c r="A2758" s="77"/>
      <c r="D2758" s="60"/>
      <c r="E2758" s="60"/>
      <c r="F2758" s="60"/>
      <c r="G2758" s="60"/>
      <c r="H2758" s="62"/>
      <c r="I2758" s="62"/>
      <c r="J2758" s="62"/>
      <c r="K2758" s="62"/>
      <c r="M2758" s="63"/>
      <c r="N2758" s="63"/>
      <c r="O2758" s="64"/>
      <c r="P2758" s="127"/>
      <c r="W2758" s="64"/>
      <c r="X2758" s="64"/>
    </row>
    <row r="2759" spans="1:24" s="59" customFormat="1" x14ac:dyDescent="0.25">
      <c r="A2759" s="77"/>
      <c r="D2759" s="60"/>
      <c r="E2759" s="60"/>
      <c r="F2759" s="60"/>
      <c r="G2759" s="60"/>
      <c r="H2759" s="62"/>
      <c r="I2759" s="62"/>
      <c r="J2759" s="62"/>
      <c r="K2759" s="62"/>
      <c r="M2759" s="63"/>
      <c r="N2759" s="63"/>
      <c r="O2759" s="64"/>
      <c r="P2759" s="127"/>
      <c r="W2759" s="64"/>
      <c r="X2759" s="64"/>
    </row>
    <row r="2760" spans="1:24" s="59" customFormat="1" x14ac:dyDescent="0.25">
      <c r="A2760" s="77"/>
      <c r="D2760" s="60"/>
      <c r="E2760" s="60"/>
      <c r="F2760" s="60"/>
      <c r="G2760" s="60"/>
      <c r="H2760" s="62"/>
      <c r="I2760" s="62"/>
      <c r="J2760" s="62"/>
      <c r="K2760" s="62"/>
      <c r="M2760" s="63"/>
      <c r="N2760" s="63"/>
      <c r="O2760" s="64"/>
      <c r="P2760" s="127"/>
      <c r="W2760" s="64"/>
      <c r="X2760" s="64"/>
    </row>
    <row r="2761" spans="1:24" s="59" customFormat="1" x14ac:dyDescent="0.25">
      <c r="A2761" s="77"/>
      <c r="D2761" s="60"/>
      <c r="E2761" s="60"/>
      <c r="F2761" s="60"/>
      <c r="G2761" s="60"/>
      <c r="H2761" s="62"/>
      <c r="I2761" s="62"/>
      <c r="J2761" s="62"/>
      <c r="K2761" s="62"/>
      <c r="M2761" s="63"/>
      <c r="N2761" s="63"/>
      <c r="O2761" s="64"/>
      <c r="P2761" s="127"/>
      <c r="W2761" s="64"/>
      <c r="X2761" s="64"/>
    </row>
    <row r="2762" spans="1:24" s="59" customFormat="1" x14ac:dyDescent="0.25">
      <c r="A2762" s="77"/>
      <c r="D2762" s="60"/>
      <c r="E2762" s="60"/>
      <c r="F2762" s="60"/>
      <c r="G2762" s="60"/>
      <c r="H2762" s="62"/>
      <c r="I2762" s="62"/>
      <c r="J2762" s="62"/>
      <c r="K2762" s="62"/>
      <c r="M2762" s="63"/>
      <c r="N2762" s="63"/>
      <c r="O2762" s="64"/>
      <c r="P2762" s="127"/>
      <c r="W2762" s="64"/>
      <c r="X2762" s="64"/>
    </row>
    <row r="2763" spans="1:24" s="59" customFormat="1" x14ac:dyDescent="0.25">
      <c r="A2763" s="77"/>
      <c r="D2763" s="60"/>
      <c r="E2763" s="60"/>
      <c r="F2763" s="60"/>
      <c r="G2763" s="60"/>
      <c r="H2763" s="62"/>
      <c r="I2763" s="62"/>
      <c r="J2763" s="62"/>
      <c r="K2763" s="62"/>
      <c r="M2763" s="63"/>
      <c r="N2763" s="63"/>
      <c r="O2763" s="64"/>
      <c r="P2763" s="127"/>
      <c r="W2763" s="64"/>
      <c r="X2763" s="64"/>
    </row>
    <row r="2764" spans="1:24" s="59" customFormat="1" x14ac:dyDescent="0.25">
      <c r="A2764" s="77"/>
      <c r="D2764" s="60"/>
      <c r="E2764" s="60"/>
      <c r="F2764" s="60"/>
      <c r="G2764" s="60"/>
      <c r="H2764" s="62"/>
      <c r="I2764" s="62"/>
      <c r="J2764" s="62"/>
      <c r="K2764" s="62"/>
      <c r="M2764" s="63"/>
      <c r="N2764" s="63"/>
      <c r="O2764" s="64"/>
      <c r="P2764" s="127"/>
      <c r="W2764" s="64"/>
      <c r="X2764" s="64"/>
    </row>
    <row r="2765" spans="1:24" s="59" customFormat="1" x14ac:dyDescent="0.25">
      <c r="A2765" s="77"/>
      <c r="D2765" s="60"/>
      <c r="E2765" s="60"/>
      <c r="F2765" s="60"/>
      <c r="G2765" s="60"/>
      <c r="H2765" s="62"/>
      <c r="I2765" s="62"/>
      <c r="J2765" s="62"/>
      <c r="K2765" s="62"/>
      <c r="M2765" s="63"/>
      <c r="N2765" s="63"/>
      <c r="O2765" s="64"/>
      <c r="P2765" s="127"/>
      <c r="W2765" s="64"/>
      <c r="X2765" s="64"/>
    </row>
    <row r="2766" spans="1:24" s="59" customFormat="1" x14ac:dyDescent="0.25">
      <c r="A2766" s="77"/>
      <c r="D2766" s="60"/>
      <c r="E2766" s="60"/>
      <c r="F2766" s="60"/>
      <c r="G2766" s="60"/>
      <c r="H2766" s="62"/>
      <c r="I2766" s="62"/>
      <c r="J2766" s="62"/>
      <c r="K2766" s="62"/>
      <c r="M2766" s="63"/>
      <c r="N2766" s="63"/>
      <c r="O2766" s="64"/>
      <c r="P2766" s="127"/>
      <c r="W2766" s="64"/>
      <c r="X2766" s="64"/>
    </row>
    <row r="2767" spans="1:24" s="59" customFormat="1" x14ac:dyDescent="0.25">
      <c r="A2767" s="77"/>
      <c r="D2767" s="60"/>
      <c r="E2767" s="60"/>
      <c r="F2767" s="60"/>
      <c r="G2767" s="60"/>
      <c r="H2767" s="62"/>
      <c r="I2767" s="62"/>
      <c r="J2767" s="62"/>
      <c r="K2767" s="62"/>
      <c r="M2767" s="63"/>
      <c r="N2767" s="63"/>
      <c r="O2767" s="64"/>
      <c r="P2767" s="127"/>
      <c r="W2767" s="64"/>
      <c r="X2767" s="64"/>
    </row>
    <row r="2768" spans="1:24" s="59" customFormat="1" x14ac:dyDescent="0.25">
      <c r="A2768" s="77"/>
      <c r="D2768" s="60"/>
      <c r="E2768" s="60"/>
      <c r="F2768" s="60"/>
      <c r="G2768" s="60"/>
      <c r="H2768" s="62"/>
      <c r="I2768" s="62"/>
      <c r="J2768" s="62"/>
      <c r="K2768" s="62"/>
      <c r="M2768" s="63"/>
      <c r="N2768" s="63"/>
      <c r="O2768" s="64"/>
      <c r="P2768" s="127"/>
      <c r="W2768" s="64"/>
      <c r="X2768" s="64"/>
    </row>
    <row r="2769" spans="1:24" s="59" customFormat="1" x14ac:dyDescent="0.25">
      <c r="A2769" s="77"/>
      <c r="D2769" s="60"/>
      <c r="E2769" s="60"/>
      <c r="F2769" s="60"/>
      <c r="G2769" s="60"/>
      <c r="H2769" s="62"/>
      <c r="I2769" s="62"/>
      <c r="J2769" s="62"/>
      <c r="K2769" s="62"/>
      <c r="M2769" s="63"/>
      <c r="N2769" s="63"/>
      <c r="O2769" s="64"/>
      <c r="P2769" s="127"/>
      <c r="W2769" s="64"/>
      <c r="X2769" s="64"/>
    </row>
    <row r="2770" spans="1:24" s="59" customFormat="1" x14ac:dyDescent="0.25">
      <c r="A2770" s="77"/>
      <c r="D2770" s="60"/>
      <c r="E2770" s="60"/>
      <c r="F2770" s="60"/>
      <c r="G2770" s="60"/>
      <c r="H2770" s="62"/>
      <c r="I2770" s="62"/>
      <c r="J2770" s="62"/>
      <c r="K2770" s="62"/>
      <c r="M2770" s="63"/>
      <c r="N2770" s="63"/>
      <c r="O2770" s="64"/>
      <c r="P2770" s="127"/>
      <c r="W2770" s="64"/>
      <c r="X2770" s="64"/>
    </row>
    <row r="2771" spans="1:24" s="59" customFormat="1" x14ac:dyDescent="0.25">
      <c r="A2771" s="77"/>
      <c r="D2771" s="60"/>
      <c r="E2771" s="60"/>
      <c r="F2771" s="60"/>
      <c r="G2771" s="60"/>
      <c r="H2771" s="62"/>
      <c r="I2771" s="62"/>
      <c r="J2771" s="62"/>
      <c r="K2771" s="62"/>
      <c r="M2771" s="63"/>
      <c r="N2771" s="63"/>
      <c r="O2771" s="64"/>
      <c r="P2771" s="127"/>
      <c r="W2771" s="64"/>
      <c r="X2771" s="64"/>
    </row>
    <row r="2772" spans="1:24" s="59" customFormat="1" x14ac:dyDescent="0.25">
      <c r="A2772" s="77"/>
      <c r="D2772" s="60"/>
      <c r="E2772" s="60"/>
      <c r="F2772" s="60"/>
      <c r="G2772" s="60"/>
      <c r="H2772" s="62"/>
      <c r="I2772" s="62"/>
      <c r="J2772" s="62"/>
      <c r="K2772" s="62"/>
      <c r="M2772" s="63"/>
      <c r="N2772" s="63"/>
      <c r="O2772" s="64"/>
      <c r="P2772" s="127"/>
      <c r="W2772" s="64"/>
      <c r="X2772" s="64"/>
    </row>
    <row r="2773" spans="1:24" s="59" customFormat="1" x14ac:dyDescent="0.25">
      <c r="A2773" s="77"/>
      <c r="D2773" s="60"/>
      <c r="E2773" s="60"/>
      <c r="F2773" s="60"/>
      <c r="G2773" s="60"/>
      <c r="H2773" s="62"/>
      <c r="I2773" s="62"/>
      <c r="J2773" s="62"/>
      <c r="K2773" s="62"/>
      <c r="M2773" s="63"/>
      <c r="N2773" s="63"/>
      <c r="O2773" s="64"/>
      <c r="P2773" s="127"/>
      <c r="W2773" s="64"/>
      <c r="X2773" s="64"/>
    </row>
    <row r="2774" spans="1:24" s="59" customFormat="1" x14ac:dyDescent="0.25">
      <c r="A2774" s="77"/>
      <c r="D2774" s="60"/>
      <c r="E2774" s="60"/>
      <c r="F2774" s="60"/>
      <c r="G2774" s="60"/>
      <c r="H2774" s="62"/>
      <c r="I2774" s="62"/>
      <c r="J2774" s="62"/>
      <c r="K2774" s="62"/>
      <c r="M2774" s="63"/>
      <c r="N2774" s="63"/>
      <c r="O2774" s="64"/>
      <c r="P2774" s="127"/>
      <c r="W2774" s="64"/>
      <c r="X2774" s="64"/>
    </row>
    <row r="2775" spans="1:24" s="59" customFormat="1" x14ac:dyDescent="0.25">
      <c r="A2775" s="77"/>
      <c r="D2775" s="60"/>
      <c r="E2775" s="60"/>
      <c r="F2775" s="60"/>
      <c r="G2775" s="60"/>
      <c r="H2775" s="62"/>
      <c r="I2775" s="62"/>
      <c r="J2775" s="62"/>
      <c r="K2775" s="62"/>
      <c r="M2775" s="63"/>
      <c r="N2775" s="63"/>
      <c r="O2775" s="64"/>
      <c r="P2775" s="127"/>
      <c r="W2775" s="64"/>
      <c r="X2775" s="64"/>
    </row>
    <row r="2776" spans="1:24" s="59" customFormat="1" x14ac:dyDescent="0.25">
      <c r="A2776" s="77"/>
      <c r="D2776" s="60"/>
      <c r="E2776" s="60"/>
      <c r="F2776" s="60"/>
      <c r="G2776" s="60"/>
      <c r="H2776" s="62"/>
      <c r="I2776" s="62"/>
      <c r="J2776" s="62"/>
      <c r="K2776" s="62"/>
      <c r="M2776" s="63"/>
      <c r="N2776" s="63"/>
      <c r="O2776" s="64"/>
      <c r="P2776" s="127"/>
      <c r="W2776" s="64"/>
      <c r="X2776" s="64"/>
    </row>
    <row r="2777" spans="1:24" s="59" customFormat="1" x14ac:dyDescent="0.25">
      <c r="A2777" s="77"/>
      <c r="D2777" s="60"/>
      <c r="E2777" s="60"/>
      <c r="F2777" s="60"/>
      <c r="G2777" s="60"/>
      <c r="H2777" s="62"/>
      <c r="I2777" s="62"/>
      <c r="J2777" s="62"/>
      <c r="K2777" s="62"/>
      <c r="M2777" s="63"/>
      <c r="N2777" s="63"/>
      <c r="O2777" s="64"/>
      <c r="P2777" s="127"/>
      <c r="W2777" s="64"/>
      <c r="X2777" s="64"/>
    </row>
    <row r="2778" spans="1:24" s="59" customFormat="1" x14ac:dyDescent="0.25">
      <c r="A2778" s="77"/>
      <c r="D2778" s="60"/>
      <c r="E2778" s="60"/>
      <c r="F2778" s="60"/>
      <c r="G2778" s="60"/>
      <c r="H2778" s="62"/>
      <c r="I2778" s="62"/>
      <c r="J2778" s="62"/>
      <c r="K2778" s="62"/>
      <c r="M2778" s="63"/>
      <c r="N2778" s="63"/>
      <c r="O2778" s="64"/>
      <c r="P2778" s="127"/>
      <c r="W2778" s="64"/>
      <c r="X2778" s="64"/>
    </row>
    <row r="2779" spans="1:24" s="59" customFormat="1" x14ac:dyDescent="0.25">
      <c r="A2779" s="77"/>
      <c r="D2779" s="60"/>
      <c r="E2779" s="60"/>
      <c r="F2779" s="60"/>
      <c r="G2779" s="60"/>
      <c r="H2779" s="62"/>
      <c r="I2779" s="62"/>
      <c r="J2779" s="62"/>
      <c r="K2779" s="62"/>
      <c r="M2779" s="63"/>
      <c r="N2779" s="63"/>
      <c r="O2779" s="64"/>
      <c r="P2779" s="127"/>
      <c r="W2779" s="64"/>
      <c r="X2779" s="64"/>
    </row>
    <row r="2780" spans="1:24" s="59" customFormat="1" x14ac:dyDescent="0.25">
      <c r="A2780" s="77"/>
      <c r="D2780" s="60"/>
      <c r="E2780" s="60"/>
      <c r="F2780" s="60"/>
      <c r="G2780" s="60"/>
      <c r="H2780" s="62"/>
      <c r="I2780" s="62"/>
      <c r="J2780" s="62"/>
      <c r="K2780" s="62"/>
      <c r="M2780" s="63"/>
      <c r="N2780" s="63"/>
      <c r="O2780" s="64"/>
      <c r="P2780" s="127"/>
      <c r="W2780" s="64"/>
      <c r="X2780" s="64"/>
    </row>
    <row r="2781" spans="1:24" s="59" customFormat="1" x14ac:dyDescent="0.25">
      <c r="A2781" s="77"/>
      <c r="D2781" s="60"/>
      <c r="E2781" s="60"/>
      <c r="F2781" s="60"/>
      <c r="G2781" s="60"/>
      <c r="H2781" s="62"/>
      <c r="I2781" s="62"/>
      <c r="J2781" s="62"/>
      <c r="K2781" s="62"/>
      <c r="M2781" s="63"/>
      <c r="N2781" s="63"/>
      <c r="O2781" s="64"/>
      <c r="P2781" s="127"/>
      <c r="W2781" s="64"/>
      <c r="X2781" s="64"/>
    </row>
    <row r="2782" spans="1:24" s="59" customFormat="1" x14ac:dyDescent="0.25">
      <c r="A2782" s="77"/>
      <c r="D2782" s="60"/>
      <c r="E2782" s="60"/>
      <c r="F2782" s="60"/>
      <c r="G2782" s="60"/>
      <c r="H2782" s="62"/>
      <c r="I2782" s="62"/>
      <c r="J2782" s="62"/>
      <c r="K2782" s="62"/>
      <c r="M2782" s="63"/>
      <c r="N2782" s="63"/>
      <c r="O2782" s="64"/>
      <c r="P2782" s="127"/>
      <c r="W2782" s="64"/>
      <c r="X2782" s="64"/>
    </row>
    <row r="2783" spans="1:24" s="59" customFormat="1" x14ac:dyDescent="0.25">
      <c r="A2783" s="77"/>
      <c r="D2783" s="60"/>
      <c r="E2783" s="60"/>
      <c r="F2783" s="60"/>
      <c r="G2783" s="60"/>
      <c r="H2783" s="62"/>
      <c r="I2783" s="62"/>
      <c r="J2783" s="62"/>
      <c r="K2783" s="62"/>
      <c r="M2783" s="63"/>
      <c r="N2783" s="63"/>
      <c r="O2783" s="64"/>
      <c r="P2783" s="127"/>
      <c r="W2783" s="64"/>
      <c r="X2783" s="64"/>
    </row>
    <row r="2784" spans="1:24" s="59" customFormat="1" x14ac:dyDescent="0.25">
      <c r="A2784" s="77"/>
      <c r="D2784" s="60"/>
      <c r="E2784" s="60"/>
      <c r="F2784" s="60"/>
      <c r="G2784" s="60"/>
      <c r="H2784" s="62"/>
      <c r="I2784" s="62"/>
      <c r="J2784" s="62"/>
      <c r="K2784" s="62"/>
      <c r="M2784" s="63"/>
      <c r="N2784" s="63"/>
      <c r="O2784" s="64"/>
      <c r="P2784" s="127"/>
      <c r="W2784" s="64"/>
      <c r="X2784" s="64"/>
    </row>
    <row r="2785" spans="1:24" s="59" customFormat="1" x14ac:dyDescent="0.25">
      <c r="A2785" s="77"/>
      <c r="D2785" s="60"/>
      <c r="E2785" s="60"/>
      <c r="F2785" s="60"/>
      <c r="G2785" s="60"/>
      <c r="H2785" s="62"/>
      <c r="I2785" s="62"/>
      <c r="J2785" s="62"/>
      <c r="K2785" s="62"/>
      <c r="M2785" s="63"/>
      <c r="N2785" s="63"/>
      <c r="O2785" s="64"/>
      <c r="P2785" s="127"/>
      <c r="W2785" s="64"/>
      <c r="X2785" s="64"/>
    </row>
    <row r="2786" spans="1:24" s="59" customFormat="1" x14ac:dyDescent="0.25">
      <c r="A2786" s="77"/>
      <c r="D2786" s="60"/>
      <c r="E2786" s="60"/>
      <c r="F2786" s="60"/>
      <c r="G2786" s="60"/>
      <c r="H2786" s="62"/>
      <c r="I2786" s="62"/>
      <c r="J2786" s="62"/>
      <c r="K2786" s="62"/>
      <c r="M2786" s="63"/>
      <c r="N2786" s="63"/>
      <c r="O2786" s="64"/>
      <c r="P2786" s="127"/>
      <c r="W2786" s="64"/>
      <c r="X2786" s="64"/>
    </row>
    <row r="2787" spans="1:24" s="59" customFormat="1" x14ac:dyDescent="0.25">
      <c r="A2787" s="77"/>
      <c r="D2787" s="60"/>
      <c r="E2787" s="60"/>
      <c r="F2787" s="60"/>
      <c r="G2787" s="60"/>
      <c r="H2787" s="62"/>
      <c r="I2787" s="62"/>
      <c r="J2787" s="62"/>
      <c r="K2787" s="62"/>
      <c r="M2787" s="63"/>
      <c r="N2787" s="63"/>
      <c r="O2787" s="64"/>
      <c r="P2787" s="127"/>
      <c r="W2787" s="64"/>
      <c r="X2787" s="64"/>
    </row>
    <row r="2788" spans="1:24" s="59" customFormat="1" x14ac:dyDescent="0.25">
      <c r="A2788" s="77"/>
      <c r="D2788" s="60"/>
      <c r="E2788" s="60"/>
      <c r="F2788" s="60"/>
      <c r="G2788" s="60"/>
      <c r="H2788" s="62"/>
      <c r="I2788" s="62"/>
      <c r="J2788" s="62"/>
      <c r="K2788" s="62"/>
      <c r="M2788" s="63"/>
      <c r="N2788" s="63"/>
      <c r="O2788" s="64"/>
      <c r="P2788" s="127"/>
      <c r="W2788" s="64"/>
      <c r="X2788" s="64"/>
    </row>
    <row r="2789" spans="1:24" s="59" customFormat="1" x14ac:dyDescent="0.25">
      <c r="A2789" s="77"/>
      <c r="D2789" s="60"/>
      <c r="E2789" s="60"/>
      <c r="F2789" s="60"/>
      <c r="G2789" s="60"/>
      <c r="H2789" s="62"/>
      <c r="I2789" s="62"/>
      <c r="J2789" s="62"/>
      <c r="K2789" s="62"/>
      <c r="M2789" s="63"/>
      <c r="N2789" s="63"/>
      <c r="O2789" s="64"/>
      <c r="P2789" s="127"/>
      <c r="W2789" s="64"/>
      <c r="X2789" s="64"/>
    </row>
    <row r="2790" spans="1:24" s="59" customFormat="1" x14ac:dyDescent="0.25">
      <c r="A2790" s="77"/>
      <c r="D2790" s="60"/>
      <c r="E2790" s="60"/>
      <c r="F2790" s="60"/>
      <c r="G2790" s="60"/>
      <c r="H2790" s="62"/>
      <c r="I2790" s="62"/>
      <c r="J2790" s="62"/>
      <c r="K2790" s="62"/>
      <c r="M2790" s="63"/>
      <c r="N2790" s="63"/>
      <c r="O2790" s="64"/>
      <c r="P2790" s="127"/>
      <c r="W2790" s="64"/>
      <c r="X2790" s="64"/>
    </row>
    <row r="2791" spans="1:24" s="59" customFormat="1" x14ac:dyDescent="0.25">
      <c r="A2791" s="77"/>
      <c r="D2791" s="60"/>
      <c r="E2791" s="60"/>
      <c r="F2791" s="60"/>
      <c r="G2791" s="60"/>
      <c r="H2791" s="62"/>
      <c r="I2791" s="62"/>
      <c r="J2791" s="62"/>
      <c r="K2791" s="62"/>
      <c r="M2791" s="63"/>
      <c r="N2791" s="63"/>
      <c r="O2791" s="64"/>
      <c r="P2791" s="127"/>
      <c r="W2791" s="64"/>
      <c r="X2791" s="64"/>
    </row>
    <row r="2792" spans="1:24" s="59" customFormat="1" x14ac:dyDescent="0.25">
      <c r="A2792" s="77"/>
      <c r="D2792" s="60"/>
      <c r="E2792" s="60"/>
      <c r="F2792" s="60"/>
      <c r="G2792" s="60"/>
      <c r="H2792" s="62"/>
      <c r="I2792" s="62"/>
      <c r="J2792" s="62"/>
      <c r="K2792" s="62"/>
      <c r="M2792" s="63"/>
      <c r="N2792" s="63"/>
      <c r="O2792" s="64"/>
      <c r="P2792" s="127"/>
      <c r="W2792" s="64"/>
      <c r="X2792" s="64"/>
    </row>
    <row r="2793" spans="1:24" s="59" customFormat="1" x14ac:dyDescent="0.25">
      <c r="A2793" s="77"/>
      <c r="D2793" s="60"/>
      <c r="E2793" s="60"/>
      <c r="F2793" s="60"/>
      <c r="G2793" s="60"/>
      <c r="H2793" s="62"/>
      <c r="I2793" s="62"/>
      <c r="J2793" s="62"/>
      <c r="K2793" s="62"/>
      <c r="M2793" s="63"/>
      <c r="N2793" s="63"/>
      <c r="O2793" s="64"/>
      <c r="P2793" s="127"/>
      <c r="W2793" s="64"/>
      <c r="X2793" s="64"/>
    </row>
    <row r="2794" spans="1:24" s="59" customFormat="1" x14ac:dyDescent="0.25">
      <c r="A2794" s="77"/>
      <c r="D2794" s="60"/>
      <c r="E2794" s="60"/>
      <c r="F2794" s="60"/>
      <c r="G2794" s="60"/>
      <c r="H2794" s="62"/>
      <c r="I2794" s="62"/>
      <c r="J2794" s="62"/>
      <c r="K2794" s="62"/>
      <c r="M2794" s="63"/>
      <c r="N2794" s="63"/>
      <c r="O2794" s="64"/>
      <c r="P2794" s="127"/>
      <c r="W2794" s="64"/>
      <c r="X2794" s="64"/>
    </row>
    <row r="2795" spans="1:24" s="59" customFormat="1" x14ac:dyDescent="0.25">
      <c r="A2795" s="77"/>
      <c r="D2795" s="60"/>
      <c r="E2795" s="60"/>
      <c r="F2795" s="60"/>
      <c r="G2795" s="60"/>
      <c r="H2795" s="62"/>
      <c r="I2795" s="62"/>
      <c r="J2795" s="62"/>
      <c r="K2795" s="62"/>
      <c r="M2795" s="63"/>
      <c r="N2795" s="63"/>
      <c r="O2795" s="64"/>
      <c r="P2795" s="127"/>
      <c r="W2795" s="64"/>
      <c r="X2795" s="64"/>
    </row>
    <row r="2796" spans="1:24" s="59" customFormat="1" x14ac:dyDescent="0.25">
      <c r="A2796" s="77"/>
      <c r="D2796" s="60"/>
      <c r="E2796" s="60"/>
      <c r="F2796" s="60"/>
      <c r="G2796" s="60"/>
      <c r="H2796" s="62"/>
      <c r="I2796" s="62"/>
      <c r="J2796" s="62"/>
      <c r="K2796" s="62"/>
      <c r="M2796" s="63"/>
      <c r="N2796" s="63"/>
      <c r="O2796" s="64"/>
      <c r="P2796" s="127"/>
      <c r="W2796" s="64"/>
      <c r="X2796" s="64"/>
    </row>
    <row r="2797" spans="1:24" s="59" customFormat="1" x14ac:dyDescent="0.25">
      <c r="A2797" s="77"/>
      <c r="D2797" s="60"/>
      <c r="E2797" s="60"/>
      <c r="F2797" s="60"/>
      <c r="G2797" s="60"/>
      <c r="H2797" s="62"/>
      <c r="I2797" s="62"/>
      <c r="J2797" s="62"/>
      <c r="K2797" s="62"/>
      <c r="M2797" s="63"/>
      <c r="N2797" s="63"/>
      <c r="O2797" s="64"/>
      <c r="P2797" s="127"/>
      <c r="W2797" s="64"/>
      <c r="X2797" s="64"/>
    </row>
    <row r="2798" spans="1:24" s="59" customFormat="1" x14ac:dyDescent="0.25">
      <c r="A2798" s="77"/>
      <c r="D2798" s="60"/>
      <c r="E2798" s="60"/>
      <c r="F2798" s="60"/>
      <c r="G2798" s="60"/>
      <c r="H2798" s="62"/>
      <c r="I2798" s="62"/>
      <c r="J2798" s="62"/>
      <c r="K2798" s="62"/>
      <c r="M2798" s="63"/>
      <c r="N2798" s="63"/>
      <c r="O2798" s="64"/>
      <c r="P2798" s="127"/>
      <c r="W2798" s="64"/>
      <c r="X2798" s="64"/>
    </row>
    <row r="2799" spans="1:24" s="59" customFormat="1" x14ac:dyDescent="0.25">
      <c r="A2799" s="77"/>
      <c r="D2799" s="60"/>
      <c r="E2799" s="60"/>
      <c r="F2799" s="60"/>
      <c r="G2799" s="60"/>
      <c r="H2799" s="62"/>
      <c r="I2799" s="62"/>
      <c r="J2799" s="62"/>
      <c r="K2799" s="62"/>
      <c r="M2799" s="63"/>
      <c r="N2799" s="63"/>
      <c r="O2799" s="64"/>
      <c r="P2799" s="127"/>
      <c r="W2799" s="64"/>
      <c r="X2799" s="64"/>
    </row>
    <row r="2800" spans="1:24" s="59" customFormat="1" x14ac:dyDescent="0.25">
      <c r="A2800" s="77"/>
      <c r="D2800" s="60"/>
      <c r="E2800" s="60"/>
      <c r="F2800" s="60"/>
      <c r="G2800" s="60"/>
      <c r="H2800" s="62"/>
      <c r="I2800" s="62"/>
      <c r="J2800" s="62"/>
      <c r="K2800" s="62"/>
      <c r="M2800" s="63"/>
      <c r="N2800" s="63"/>
      <c r="O2800" s="64"/>
      <c r="P2800" s="127"/>
      <c r="W2800" s="64"/>
      <c r="X2800" s="64"/>
    </row>
    <row r="2801" spans="1:24" s="59" customFormat="1" x14ac:dyDescent="0.25">
      <c r="A2801" s="77"/>
      <c r="D2801" s="60"/>
      <c r="E2801" s="60"/>
      <c r="F2801" s="60"/>
      <c r="G2801" s="60"/>
      <c r="H2801" s="62"/>
      <c r="I2801" s="62"/>
      <c r="J2801" s="62"/>
      <c r="K2801" s="62"/>
      <c r="M2801" s="63"/>
      <c r="N2801" s="63"/>
      <c r="O2801" s="64"/>
      <c r="P2801" s="127"/>
      <c r="W2801" s="64"/>
      <c r="X2801" s="64"/>
    </row>
    <row r="2802" spans="1:24" s="59" customFormat="1" x14ac:dyDescent="0.25">
      <c r="A2802" s="77"/>
      <c r="D2802" s="60"/>
      <c r="E2802" s="60"/>
      <c r="F2802" s="60"/>
      <c r="G2802" s="60"/>
      <c r="H2802" s="62"/>
      <c r="I2802" s="62"/>
      <c r="J2802" s="62"/>
      <c r="K2802" s="62"/>
      <c r="M2802" s="63"/>
      <c r="N2802" s="63"/>
      <c r="O2802" s="64"/>
      <c r="P2802" s="127"/>
      <c r="W2802" s="64"/>
      <c r="X2802" s="64"/>
    </row>
    <row r="2803" spans="1:24" s="59" customFormat="1" x14ac:dyDescent="0.25">
      <c r="A2803" s="77"/>
      <c r="D2803" s="60"/>
      <c r="E2803" s="60"/>
      <c r="F2803" s="60"/>
      <c r="G2803" s="60"/>
      <c r="H2803" s="62"/>
      <c r="I2803" s="62"/>
      <c r="J2803" s="62"/>
      <c r="K2803" s="62"/>
      <c r="M2803" s="63"/>
      <c r="N2803" s="63"/>
      <c r="O2803" s="64"/>
      <c r="P2803" s="127"/>
      <c r="W2803" s="64"/>
      <c r="X2803" s="64"/>
    </row>
    <row r="2804" spans="1:24" s="59" customFormat="1" x14ac:dyDescent="0.25">
      <c r="A2804" s="77"/>
      <c r="D2804" s="60"/>
      <c r="E2804" s="60"/>
      <c r="F2804" s="60"/>
      <c r="G2804" s="60"/>
      <c r="H2804" s="62"/>
      <c r="I2804" s="62"/>
      <c r="J2804" s="62"/>
      <c r="K2804" s="62"/>
      <c r="M2804" s="63"/>
      <c r="N2804" s="63"/>
      <c r="O2804" s="64"/>
      <c r="P2804" s="127"/>
      <c r="W2804" s="64"/>
      <c r="X2804" s="64"/>
    </row>
    <row r="2805" spans="1:24" s="59" customFormat="1" x14ac:dyDescent="0.25">
      <c r="A2805" s="77"/>
      <c r="D2805" s="60"/>
      <c r="E2805" s="60"/>
      <c r="F2805" s="60"/>
      <c r="G2805" s="60"/>
      <c r="H2805" s="62"/>
      <c r="I2805" s="62"/>
      <c r="J2805" s="62"/>
      <c r="K2805" s="62"/>
      <c r="M2805" s="63"/>
      <c r="N2805" s="63"/>
      <c r="O2805" s="64"/>
      <c r="P2805" s="127"/>
      <c r="W2805" s="64"/>
      <c r="X2805" s="64"/>
    </row>
    <row r="2806" spans="1:24" s="59" customFormat="1" x14ac:dyDescent="0.25">
      <c r="A2806" s="77"/>
      <c r="D2806" s="60"/>
      <c r="E2806" s="60"/>
      <c r="F2806" s="60"/>
      <c r="G2806" s="60"/>
      <c r="H2806" s="62"/>
      <c r="I2806" s="62"/>
      <c r="J2806" s="62"/>
      <c r="K2806" s="62"/>
      <c r="M2806" s="63"/>
      <c r="N2806" s="63"/>
      <c r="O2806" s="64"/>
      <c r="P2806" s="127"/>
      <c r="W2806" s="64"/>
      <c r="X2806" s="64"/>
    </row>
    <row r="2807" spans="1:24" s="59" customFormat="1" x14ac:dyDescent="0.25">
      <c r="A2807" s="77"/>
      <c r="D2807" s="60"/>
      <c r="E2807" s="60"/>
      <c r="F2807" s="60"/>
      <c r="G2807" s="60"/>
      <c r="H2807" s="62"/>
      <c r="I2807" s="62"/>
      <c r="J2807" s="62"/>
      <c r="K2807" s="62"/>
      <c r="M2807" s="63"/>
      <c r="N2807" s="63"/>
      <c r="O2807" s="64"/>
      <c r="P2807" s="127"/>
      <c r="W2807" s="64"/>
      <c r="X2807" s="64"/>
    </row>
    <row r="2808" spans="1:24" s="59" customFormat="1" x14ac:dyDescent="0.25">
      <c r="A2808" s="77"/>
      <c r="D2808" s="60"/>
      <c r="E2808" s="60"/>
      <c r="F2808" s="60"/>
      <c r="G2808" s="60"/>
      <c r="H2808" s="62"/>
      <c r="I2808" s="62"/>
      <c r="J2808" s="62"/>
      <c r="K2808" s="62"/>
      <c r="M2808" s="63"/>
      <c r="N2808" s="63"/>
      <c r="O2808" s="64"/>
      <c r="P2808" s="127"/>
      <c r="W2808" s="64"/>
      <c r="X2808" s="64"/>
    </row>
    <row r="2809" spans="1:24" s="59" customFormat="1" x14ac:dyDescent="0.25">
      <c r="A2809" s="77"/>
      <c r="D2809" s="60"/>
      <c r="E2809" s="60"/>
      <c r="F2809" s="60"/>
      <c r="G2809" s="60"/>
      <c r="H2809" s="62"/>
      <c r="I2809" s="62"/>
      <c r="J2809" s="62"/>
      <c r="K2809" s="62"/>
      <c r="M2809" s="63"/>
      <c r="N2809" s="63"/>
      <c r="O2809" s="64"/>
      <c r="P2809" s="127"/>
      <c r="W2809" s="64"/>
      <c r="X2809" s="64"/>
    </row>
    <row r="2810" spans="1:24" s="59" customFormat="1" x14ac:dyDescent="0.25">
      <c r="A2810" s="77"/>
      <c r="D2810" s="60"/>
      <c r="E2810" s="60"/>
      <c r="F2810" s="60"/>
      <c r="G2810" s="60"/>
      <c r="H2810" s="62"/>
      <c r="I2810" s="62"/>
      <c r="J2810" s="62"/>
      <c r="K2810" s="62"/>
      <c r="M2810" s="63"/>
      <c r="N2810" s="63"/>
      <c r="O2810" s="64"/>
      <c r="P2810" s="127"/>
      <c r="W2810" s="64"/>
      <c r="X2810" s="64"/>
    </row>
    <row r="2811" spans="1:24" s="59" customFormat="1" x14ac:dyDescent="0.25">
      <c r="A2811" s="77"/>
      <c r="D2811" s="60"/>
      <c r="E2811" s="60"/>
      <c r="F2811" s="60"/>
      <c r="G2811" s="60"/>
      <c r="H2811" s="62"/>
      <c r="I2811" s="62"/>
      <c r="J2811" s="62"/>
      <c r="K2811" s="62"/>
      <c r="M2811" s="63"/>
      <c r="N2811" s="63"/>
      <c r="O2811" s="64"/>
      <c r="P2811" s="127"/>
      <c r="W2811" s="64"/>
      <c r="X2811" s="64"/>
    </row>
    <row r="2812" spans="1:24" s="59" customFormat="1" x14ac:dyDescent="0.25">
      <c r="A2812" s="77"/>
      <c r="D2812" s="60"/>
      <c r="E2812" s="60"/>
      <c r="F2812" s="60"/>
      <c r="G2812" s="60"/>
      <c r="H2812" s="62"/>
      <c r="I2812" s="62"/>
      <c r="J2812" s="62"/>
      <c r="K2812" s="62"/>
      <c r="M2812" s="63"/>
      <c r="N2812" s="63"/>
      <c r="O2812" s="64"/>
      <c r="P2812" s="127"/>
      <c r="W2812" s="64"/>
      <c r="X2812" s="64"/>
    </row>
    <row r="2813" spans="1:24" s="59" customFormat="1" x14ac:dyDescent="0.25">
      <c r="A2813" s="77"/>
      <c r="D2813" s="60"/>
      <c r="E2813" s="60"/>
      <c r="F2813" s="60"/>
      <c r="G2813" s="60"/>
      <c r="H2813" s="62"/>
      <c r="I2813" s="62"/>
      <c r="J2813" s="62"/>
      <c r="K2813" s="62"/>
      <c r="M2813" s="63"/>
      <c r="N2813" s="63"/>
      <c r="O2813" s="64"/>
      <c r="P2813" s="127"/>
      <c r="W2813" s="64"/>
      <c r="X2813" s="64"/>
    </row>
    <row r="2814" spans="1:24" s="59" customFormat="1" x14ac:dyDescent="0.25">
      <c r="A2814" s="77"/>
      <c r="D2814" s="60"/>
      <c r="E2814" s="60"/>
      <c r="F2814" s="60"/>
      <c r="G2814" s="60"/>
      <c r="H2814" s="62"/>
      <c r="I2814" s="62"/>
      <c r="J2814" s="62"/>
      <c r="K2814" s="62"/>
      <c r="M2814" s="63"/>
      <c r="N2814" s="63"/>
      <c r="O2814" s="64"/>
      <c r="P2814" s="127"/>
      <c r="W2814" s="64"/>
      <c r="X2814" s="64"/>
    </row>
    <row r="2815" spans="1:24" s="59" customFormat="1" x14ac:dyDescent="0.25">
      <c r="A2815" s="77"/>
      <c r="D2815" s="60"/>
      <c r="E2815" s="60"/>
      <c r="F2815" s="60"/>
      <c r="G2815" s="60"/>
      <c r="H2815" s="62"/>
      <c r="I2815" s="62"/>
      <c r="J2815" s="62"/>
      <c r="K2815" s="62"/>
      <c r="M2815" s="63"/>
      <c r="N2815" s="63"/>
      <c r="O2815" s="64"/>
      <c r="P2815" s="127"/>
      <c r="W2815" s="64"/>
      <c r="X2815" s="64"/>
    </row>
    <row r="2816" spans="1:24" s="59" customFormat="1" x14ac:dyDescent="0.25">
      <c r="A2816" s="77"/>
      <c r="D2816" s="60"/>
      <c r="E2816" s="60"/>
      <c r="F2816" s="60"/>
      <c r="G2816" s="60"/>
      <c r="H2816" s="62"/>
      <c r="I2816" s="62"/>
      <c r="J2816" s="62"/>
      <c r="K2816" s="62"/>
      <c r="M2816" s="63"/>
      <c r="N2816" s="63"/>
      <c r="O2816" s="64"/>
      <c r="P2816" s="127"/>
      <c r="W2816" s="64"/>
      <c r="X2816" s="64"/>
    </row>
    <row r="2817" spans="1:24" s="59" customFormat="1" x14ac:dyDescent="0.25">
      <c r="A2817" s="77"/>
      <c r="D2817" s="60"/>
      <c r="E2817" s="60"/>
      <c r="F2817" s="60"/>
      <c r="G2817" s="60"/>
      <c r="H2817" s="62"/>
      <c r="I2817" s="62"/>
      <c r="J2817" s="62"/>
      <c r="K2817" s="62"/>
      <c r="M2817" s="63"/>
      <c r="N2817" s="63"/>
      <c r="O2817" s="64"/>
      <c r="P2817" s="127"/>
      <c r="W2817" s="64"/>
      <c r="X2817" s="64"/>
    </row>
    <row r="2818" spans="1:24" s="59" customFormat="1" x14ac:dyDescent="0.25">
      <c r="A2818" s="77"/>
      <c r="D2818" s="60"/>
      <c r="E2818" s="60"/>
      <c r="F2818" s="60"/>
      <c r="G2818" s="60"/>
      <c r="H2818" s="62"/>
      <c r="I2818" s="62"/>
      <c r="J2818" s="62"/>
      <c r="K2818" s="62"/>
      <c r="M2818" s="63"/>
      <c r="N2818" s="63"/>
      <c r="O2818" s="64"/>
      <c r="P2818" s="127"/>
      <c r="W2818" s="64"/>
      <c r="X2818" s="64"/>
    </row>
    <row r="2819" spans="1:24" s="59" customFormat="1" x14ac:dyDescent="0.25">
      <c r="A2819" s="77"/>
      <c r="D2819" s="60"/>
      <c r="E2819" s="60"/>
      <c r="F2819" s="60"/>
      <c r="G2819" s="60"/>
      <c r="H2819" s="62"/>
      <c r="I2819" s="62"/>
      <c r="J2819" s="62"/>
      <c r="K2819" s="62"/>
      <c r="M2819" s="63"/>
      <c r="N2819" s="63"/>
      <c r="O2819" s="64"/>
      <c r="P2819" s="127"/>
      <c r="W2819" s="64"/>
      <c r="X2819" s="64"/>
    </row>
    <row r="2820" spans="1:24" s="59" customFormat="1" x14ac:dyDescent="0.25">
      <c r="A2820" s="77"/>
      <c r="D2820" s="60"/>
      <c r="E2820" s="60"/>
      <c r="F2820" s="60"/>
      <c r="G2820" s="60"/>
      <c r="H2820" s="62"/>
      <c r="I2820" s="62"/>
      <c r="J2820" s="62"/>
      <c r="K2820" s="62"/>
      <c r="M2820" s="63"/>
      <c r="N2820" s="63"/>
      <c r="O2820" s="64"/>
      <c r="P2820" s="127"/>
      <c r="W2820" s="64"/>
      <c r="X2820" s="64"/>
    </row>
    <row r="2821" spans="1:24" s="59" customFormat="1" x14ac:dyDescent="0.25">
      <c r="A2821" s="77"/>
      <c r="D2821" s="60"/>
      <c r="E2821" s="60"/>
      <c r="F2821" s="60"/>
      <c r="G2821" s="60"/>
      <c r="H2821" s="62"/>
      <c r="I2821" s="62"/>
      <c r="J2821" s="62"/>
      <c r="K2821" s="62"/>
      <c r="M2821" s="63"/>
      <c r="N2821" s="63"/>
      <c r="O2821" s="64"/>
      <c r="P2821" s="127"/>
      <c r="W2821" s="64"/>
      <c r="X2821" s="64"/>
    </row>
    <row r="2822" spans="1:24" s="59" customFormat="1" x14ac:dyDescent="0.25">
      <c r="A2822" s="77"/>
      <c r="D2822" s="60"/>
      <c r="E2822" s="60"/>
      <c r="F2822" s="60"/>
      <c r="G2822" s="60"/>
      <c r="H2822" s="62"/>
      <c r="I2822" s="62"/>
      <c r="J2822" s="62"/>
      <c r="K2822" s="62"/>
      <c r="M2822" s="63"/>
      <c r="N2822" s="63"/>
      <c r="O2822" s="64"/>
      <c r="P2822" s="127"/>
      <c r="W2822" s="64"/>
      <c r="X2822" s="64"/>
    </row>
    <row r="2823" spans="1:24" s="59" customFormat="1" x14ac:dyDescent="0.25">
      <c r="A2823" s="77"/>
      <c r="D2823" s="60"/>
      <c r="E2823" s="60"/>
      <c r="F2823" s="60"/>
      <c r="G2823" s="60"/>
      <c r="H2823" s="62"/>
      <c r="I2823" s="62"/>
      <c r="J2823" s="62"/>
      <c r="K2823" s="62"/>
      <c r="M2823" s="63"/>
      <c r="N2823" s="63"/>
      <c r="O2823" s="64"/>
      <c r="P2823" s="127"/>
      <c r="W2823" s="64"/>
      <c r="X2823" s="64"/>
    </row>
    <row r="2824" spans="1:24" s="59" customFormat="1" x14ac:dyDescent="0.25">
      <c r="A2824" s="77"/>
      <c r="D2824" s="60"/>
      <c r="E2824" s="60"/>
      <c r="F2824" s="60"/>
      <c r="G2824" s="60"/>
      <c r="H2824" s="62"/>
      <c r="I2824" s="62"/>
      <c r="J2824" s="62"/>
      <c r="K2824" s="62"/>
      <c r="M2824" s="63"/>
      <c r="N2824" s="63"/>
      <c r="O2824" s="64"/>
      <c r="P2824" s="127"/>
      <c r="W2824" s="64"/>
      <c r="X2824" s="64"/>
    </row>
    <row r="2825" spans="1:24" s="59" customFormat="1" x14ac:dyDescent="0.25">
      <c r="A2825" s="77"/>
      <c r="D2825" s="60"/>
      <c r="E2825" s="60"/>
      <c r="F2825" s="60"/>
      <c r="G2825" s="60"/>
      <c r="H2825" s="62"/>
      <c r="I2825" s="62"/>
      <c r="J2825" s="62"/>
      <c r="K2825" s="62"/>
      <c r="M2825" s="63"/>
      <c r="N2825" s="63"/>
      <c r="O2825" s="64"/>
      <c r="P2825" s="127"/>
      <c r="W2825" s="64"/>
      <c r="X2825" s="64"/>
    </row>
    <row r="2826" spans="1:24" s="59" customFormat="1" x14ac:dyDescent="0.25">
      <c r="A2826" s="77"/>
      <c r="D2826" s="60"/>
      <c r="E2826" s="60"/>
      <c r="F2826" s="60"/>
      <c r="G2826" s="60"/>
      <c r="H2826" s="62"/>
      <c r="I2826" s="62"/>
      <c r="J2826" s="62"/>
      <c r="K2826" s="62"/>
      <c r="M2826" s="63"/>
      <c r="N2826" s="63"/>
      <c r="O2826" s="64"/>
      <c r="P2826" s="127"/>
      <c r="W2826" s="64"/>
      <c r="X2826" s="64"/>
    </row>
    <row r="2827" spans="1:24" s="59" customFormat="1" x14ac:dyDescent="0.25">
      <c r="A2827" s="77"/>
      <c r="D2827" s="60"/>
      <c r="E2827" s="60"/>
      <c r="F2827" s="60"/>
      <c r="G2827" s="60"/>
      <c r="H2827" s="62"/>
      <c r="I2827" s="62"/>
      <c r="J2827" s="62"/>
      <c r="K2827" s="62"/>
      <c r="M2827" s="63"/>
      <c r="N2827" s="63"/>
      <c r="O2827" s="64"/>
      <c r="P2827" s="127"/>
      <c r="W2827" s="64"/>
      <c r="X2827" s="64"/>
    </row>
    <row r="2828" spans="1:24" s="59" customFormat="1" x14ac:dyDescent="0.25">
      <c r="A2828" s="77"/>
      <c r="D2828" s="60"/>
      <c r="E2828" s="60"/>
      <c r="F2828" s="60"/>
      <c r="G2828" s="60"/>
      <c r="H2828" s="62"/>
      <c r="I2828" s="62"/>
      <c r="J2828" s="62"/>
      <c r="K2828" s="62"/>
      <c r="M2828" s="63"/>
      <c r="N2828" s="63"/>
      <c r="O2828" s="64"/>
      <c r="P2828" s="127"/>
      <c r="W2828" s="64"/>
      <c r="X2828" s="64"/>
    </row>
    <row r="2829" spans="1:24" s="59" customFormat="1" x14ac:dyDescent="0.25">
      <c r="A2829" s="77"/>
      <c r="D2829" s="60"/>
      <c r="E2829" s="60"/>
      <c r="F2829" s="60"/>
      <c r="G2829" s="60"/>
      <c r="H2829" s="62"/>
      <c r="I2829" s="62"/>
      <c r="J2829" s="62"/>
      <c r="K2829" s="62"/>
      <c r="M2829" s="63"/>
      <c r="N2829" s="63"/>
      <c r="O2829" s="64"/>
      <c r="P2829" s="127"/>
      <c r="W2829" s="64"/>
      <c r="X2829" s="64"/>
    </row>
    <row r="2830" spans="1:24" s="59" customFormat="1" x14ac:dyDescent="0.25">
      <c r="A2830" s="77"/>
      <c r="D2830" s="60"/>
      <c r="E2830" s="60"/>
      <c r="F2830" s="60"/>
      <c r="G2830" s="60"/>
      <c r="H2830" s="62"/>
      <c r="I2830" s="62"/>
      <c r="J2830" s="62"/>
      <c r="K2830" s="62"/>
      <c r="M2830" s="63"/>
      <c r="N2830" s="63"/>
      <c r="O2830" s="64"/>
      <c r="P2830" s="127"/>
      <c r="W2830" s="64"/>
      <c r="X2830" s="64"/>
    </row>
    <row r="2831" spans="1:24" s="59" customFormat="1" x14ac:dyDescent="0.25">
      <c r="A2831" s="77"/>
      <c r="D2831" s="60"/>
      <c r="E2831" s="60"/>
      <c r="F2831" s="60"/>
      <c r="G2831" s="60"/>
      <c r="H2831" s="62"/>
      <c r="I2831" s="62"/>
      <c r="J2831" s="62"/>
      <c r="K2831" s="62"/>
      <c r="M2831" s="63"/>
      <c r="N2831" s="63"/>
      <c r="O2831" s="64"/>
      <c r="P2831" s="127"/>
      <c r="W2831" s="64"/>
      <c r="X2831" s="64"/>
    </row>
    <row r="2832" spans="1:24" s="59" customFormat="1" x14ac:dyDescent="0.25">
      <c r="A2832" s="77"/>
      <c r="D2832" s="60"/>
      <c r="E2832" s="60"/>
      <c r="F2832" s="60"/>
      <c r="G2832" s="60"/>
      <c r="H2832" s="62"/>
      <c r="I2832" s="62"/>
      <c r="J2832" s="62"/>
      <c r="K2832" s="62"/>
      <c r="M2832" s="63"/>
      <c r="N2832" s="63"/>
      <c r="O2832" s="64"/>
      <c r="P2832" s="127"/>
      <c r="W2832" s="64"/>
      <c r="X2832" s="64"/>
    </row>
    <row r="2833" spans="1:24" s="59" customFormat="1" x14ac:dyDescent="0.25">
      <c r="A2833" s="77"/>
      <c r="D2833" s="60"/>
      <c r="E2833" s="60"/>
      <c r="F2833" s="60"/>
      <c r="G2833" s="60"/>
      <c r="H2833" s="62"/>
      <c r="I2833" s="62"/>
      <c r="J2833" s="62"/>
      <c r="K2833" s="62"/>
      <c r="M2833" s="63"/>
      <c r="N2833" s="63"/>
      <c r="O2833" s="64"/>
      <c r="P2833" s="127"/>
      <c r="W2833" s="64"/>
      <c r="X2833" s="64"/>
    </row>
    <row r="2834" spans="1:24" s="59" customFormat="1" x14ac:dyDescent="0.25">
      <c r="A2834" s="77"/>
      <c r="D2834" s="60"/>
      <c r="E2834" s="60"/>
      <c r="F2834" s="60"/>
      <c r="G2834" s="60"/>
      <c r="H2834" s="62"/>
      <c r="I2834" s="62"/>
      <c r="J2834" s="62"/>
      <c r="K2834" s="62"/>
      <c r="M2834" s="63"/>
      <c r="N2834" s="63"/>
      <c r="O2834" s="64"/>
      <c r="P2834" s="127"/>
      <c r="W2834" s="64"/>
      <c r="X2834" s="64"/>
    </row>
    <row r="2835" spans="1:24" s="59" customFormat="1" x14ac:dyDescent="0.25">
      <c r="A2835" s="77"/>
      <c r="D2835" s="60"/>
      <c r="E2835" s="60"/>
      <c r="F2835" s="60"/>
      <c r="G2835" s="60"/>
      <c r="H2835" s="62"/>
      <c r="I2835" s="62"/>
      <c r="J2835" s="62"/>
      <c r="K2835" s="62"/>
      <c r="M2835" s="63"/>
      <c r="N2835" s="63"/>
      <c r="O2835" s="64"/>
      <c r="P2835" s="127"/>
      <c r="W2835" s="64"/>
      <c r="X2835" s="64"/>
    </row>
    <row r="2836" spans="1:24" s="59" customFormat="1" x14ac:dyDescent="0.25">
      <c r="A2836" s="77"/>
      <c r="D2836" s="60"/>
      <c r="E2836" s="60"/>
      <c r="F2836" s="60"/>
      <c r="G2836" s="60"/>
      <c r="H2836" s="62"/>
      <c r="I2836" s="62"/>
      <c r="J2836" s="62"/>
      <c r="K2836" s="62"/>
      <c r="M2836" s="63"/>
      <c r="N2836" s="63"/>
      <c r="O2836" s="64"/>
      <c r="P2836" s="127"/>
      <c r="W2836" s="64"/>
      <c r="X2836" s="64"/>
    </row>
    <row r="2837" spans="1:24" s="59" customFormat="1" x14ac:dyDescent="0.25">
      <c r="A2837" s="77"/>
      <c r="D2837" s="60"/>
      <c r="E2837" s="60"/>
      <c r="F2837" s="60"/>
      <c r="G2837" s="60"/>
      <c r="H2837" s="62"/>
      <c r="I2837" s="62"/>
      <c r="J2837" s="62"/>
      <c r="K2837" s="62"/>
      <c r="M2837" s="63"/>
      <c r="N2837" s="63"/>
      <c r="O2837" s="64"/>
      <c r="P2837" s="127"/>
      <c r="W2837" s="64"/>
      <c r="X2837" s="64"/>
    </row>
    <row r="2838" spans="1:24" s="59" customFormat="1" x14ac:dyDescent="0.25">
      <c r="A2838" s="77"/>
      <c r="D2838" s="60"/>
      <c r="E2838" s="60"/>
      <c r="F2838" s="60"/>
      <c r="G2838" s="60"/>
      <c r="H2838" s="62"/>
      <c r="I2838" s="62"/>
      <c r="J2838" s="62"/>
      <c r="K2838" s="62"/>
      <c r="M2838" s="63"/>
      <c r="N2838" s="63"/>
      <c r="O2838" s="64"/>
      <c r="P2838" s="127"/>
      <c r="W2838" s="64"/>
      <c r="X2838" s="64"/>
    </row>
    <row r="2839" spans="1:24" s="59" customFormat="1" x14ac:dyDescent="0.25">
      <c r="A2839" s="77"/>
      <c r="D2839" s="60"/>
      <c r="E2839" s="60"/>
      <c r="F2839" s="60"/>
      <c r="G2839" s="60"/>
      <c r="H2839" s="62"/>
      <c r="I2839" s="62"/>
      <c r="J2839" s="62"/>
      <c r="K2839" s="62"/>
      <c r="M2839" s="63"/>
      <c r="N2839" s="63"/>
      <c r="O2839" s="64"/>
      <c r="P2839" s="127"/>
      <c r="W2839" s="64"/>
      <c r="X2839" s="64"/>
    </row>
    <row r="2840" spans="1:24" s="59" customFormat="1" x14ac:dyDescent="0.25">
      <c r="A2840" s="77"/>
      <c r="D2840" s="60"/>
      <c r="E2840" s="60"/>
      <c r="F2840" s="60"/>
      <c r="G2840" s="60"/>
      <c r="H2840" s="62"/>
      <c r="I2840" s="62"/>
      <c r="J2840" s="62"/>
      <c r="K2840" s="62"/>
      <c r="M2840" s="63"/>
      <c r="N2840" s="63"/>
      <c r="O2840" s="64"/>
      <c r="P2840" s="127"/>
      <c r="W2840" s="64"/>
      <c r="X2840" s="64"/>
    </row>
    <row r="2841" spans="1:24" s="59" customFormat="1" x14ac:dyDescent="0.25">
      <c r="A2841" s="77"/>
      <c r="D2841" s="60"/>
      <c r="E2841" s="60"/>
      <c r="F2841" s="60"/>
      <c r="G2841" s="60"/>
      <c r="H2841" s="62"/>
      <c r="I2841" s="62"/>
      <c r="J2841" s="62"/>
      <c r="K2841" s="62"/>
      <c r="M2841" s="63"/>
      <c r="N2841" s="63"/>
      <c r="O2841" s="64"/>
      <c r="P2841" s="127"/>
      <c r="W2841" s="64"/>
      <c r="X2841" s="64"/>
    </row>
    <row r="2842" spans="1:24" s="59" customFormat="1" x14ac:dyDescent="0.25">
      <c r="A2842" s="77"/>
      <c r="D2842" s="60"/>
      <c r="E2842" s="60"/>
      <c r="F2842" s="60"/>
      <c r="G2842" s="60"/>
      <c r="H2842" s="62"/>
      <c r="I2842" s="62"/>
      <c r="J2842" s="62"/>
      <c r="K2842" s="62"/>
      <c r="M2842" s="63"/>
      <c r="N2842" s="63"/>
      <c r="O2842" s="64"/>
      <c r="P2842" s="127"/>
      <c r="W2842" s="64"/>
      <c r="X2842" s="64"/>
    </row>
    <row r="2843" spans="1:24" s="59" customFormat="1" x14ac:dyDescent="0.25">
      <c r="A2843" s="77"/>
      <c r="D2843" s="60"/>
      <c r="E2843" s="60"/>
      <c r="F2843" s="60"/>
      <c r="G2843" s="60"/>
      <c r="H2843" s="62"/>
      <c r="I2843" s="62"/>
      <c r="J2843" s="62"/>
      <c r="K2843" s="62"/>
      <c r="M2843" s="63"/>
      <c r="N2843" s="63"/>
      <c r="O2843" s="64"/>
      <c r="P2843" s="127"/>
      <c r="W2843" s="64"/>
      <c r="X2843" s="64"/>
    </row>
    <row r="2844" spans="1:24" s="59" customFormat="1" x14ac:dyDescent="0.25">
      <c r="A2844" s="77"/>
      <c r="D2844" s="60"/>
      <c r="E2844" s="60"/>
      <c r="F2844" s="60"/>
      <c r="G2844" s="60"/>
      <c r="H2844" s="62"/>
      <c r="I2844" s="62"/>
      <c r="J2844" s="62"/>
      <c r="K2844" s="62"/>
      <c r="M2844" s="63"/>
      <c r="N2844" s="63"/>
      <c r="O2844" s="64"/>
      <c r="P2844" s="127"/>
      <c r="W2844" s="64"/>
      <c r="X2844" s="64"/>
    </row>
    <row r="2845" spans="1:24" s="59" customFormat="1" x14ac:dyDescent="0.25">
      <c r="A2845" s="77"/>
      <c r="D2845" s="60"/>
      <c r="E2845" s="60"/>
      <c r="F2845" s="60"/>
      <c r="G2845" s="60"/>
      <c r="H2845" s="62"/>
      <c r="I2845" s="62"/>
      <c r="J2845" s="62"/>
      <c r="K2845" s="62"/>
      <c r="M2845" s="63"/>
      <c r="N2845" s="63"/>
      <c r="O2845" s="64"/>
      <c r="P2845" s="127"/>
      <c r="W2845" s="64"/>
      <c r="X2845" s="64"/>
    </row>
    <row r="2846" spans="1:24" s="59" customFormat="1" x14ac:dyDescent="0.25">
      <c r="A2846" s="77"/>
      <c r="D2846" s="60"/>
      <c r="E2846" s="60"/>
      <c r="F2846" s="60"/>
      <c r="G2846" s="60"/>
      <c r="H2846" s="62"/>
      <c r="I2846" s="62"/>
      <c r="J2846" s="62"/>
      <c r="K2846" s="62"/>
      <c r="M2846" s="63"/>
      <c r="N2846" s="63"/>
      <c r="O2846" s="64"/>
      <c r="P2846" s="127"/>
      <c r="W2846" s="64"/>
      <c r="X2846" s="64"/>
    </row>
    <row r="2847" spans="1:24" s="59" customFormat="1" x14ac:dyDescent="0.25">
      <c r="A2847" s="77"/>
      <c r="D2847" s="60"/>
      <c r="E2847" s="60"/>
      <c r="F2847" s="60"/>
      <c r="G2847" s="60"/>
      <c r="H2847" s="62"/>
      <c r="I2847" s="62"/>
      <c r="J2847" s="62"/>
      <c r="K2847" s="62"/>
      <c r="M2847" s="63"/>
      <c r="N2847" s="63"/>
      <c r="O2847" s="64"/>
      <c r="P2847" s="127"/>
      <c r="W2847" s="64"/>
      <c r="X2847" s="64"/>
    </row>
    <row r="2848" spans="1:24" s="59" customFormat="1" x14ac:dyDescent="0.25">
      <c r="A2848" s="77"/>
      <c r="D2848" s="60"/>
      <c r="E2848" s="60"/>
      <c r="F2848" s="60"/>
      <c r="G2848" s="60"/>
      <c r="H2848" s="62"/>
      <c r="I2848" s="62"/>
      <c r="J2848" s="62"/>
      <c r="K2848" s="62"/>
      <c r="M2848" s="63"/>
      <c r="N2848" s="63"/>
      <c r="O2848" s="64"/>
      <c r="P2848" s="127"/>
      <c r="W2848" s="64"/>
      <c r="X2848" s="64"/>
    </row>
    <row r="2849" spans="1:24" s="59" customFormat="1" x14ac:dyDescent="0.25">
      <c r="A2849" s="77"/>
      <c r="D2849" s="60"/>
      <c r="E2849" s="60"/>
      <c r="F2849" s="60"/>
      <c r="G2849" s="60"/>
      <c r="H2849" s="62"/>
      <c r="I2849" s="62"/>
      <c r="J2849" s="62"/>
      <c r="K2849" s="62"/>
      <c r="M2849" s="63"/>
      <c r="N2849" s="63"/>
      <c r="O2849" s="64"/>
      <c r="P2849" s="127"/>
      <c r="W2849" s="64"/>
      <c r="X2849" s="64"/>
    </row>
    <row r="2850" spans="1:24" s="59" customFormat="1" x14ac:dyDescent="0.25">
      <c r="A2850" s="77"/>
      <c r="D2850" s="60"/>
      <c r="E2850" s="60"/>
      <c r="F2850" s="60"/>
      <c r="G2850" s="60"/>
      <c r="H2850" s="62"/>
      <c r="I2850" s="62"/>
      <c r="J2850" s="62"/>
      <c r="K2850" s="62"/>
      <c r="M2850" s="63"/>
      <c r="N2850" s="63"/>
      <c r="O2850" s="64"/>
      <c r="P2850" s="127"/>
      <c r="W2850" s="64"/>
      <c r="X2850" s="64"/>
    </row>
    <row r="2851" spans="1:24" s="59" customFormat="1" x14ac:dyDescent="0.25">
      <c r="A2851" s="77"/>
      <c r="D2851" s="60"/>
      <c r="E2851" s="60"/>
      <c r="F2851" s="60"/>
      <c r="G2851" s="60"/>
      <c r="H2851" s="62"/>
      <c r="I2851" s="62"/>
      <c r="J2851" s="62"/>
      <c r="K2851" s="62"/>
      <c r="M2851" s="63"/>
      <c r="N2851" s="63"/>
      <c r="O2851" s="64"/>
      <c r="P2851" s="127"/>
      <c r="W2851" s="64"/>
      <c r="X2851" s="64"/>
    </row>
    <row r="2852" spans="1:24" s="59" customFormat="1" x14ac:dyDescent="0.25">
      <c r="A2852" s="77"/>
      <c r="D2852" s="60"/>
      <c r="E2852" s="60"/>
      <c r="F2852" s="60"/>
      <c r="G2852" s="60"/>
      <c r="H2852" s="62"/>
      <c r="I2852" s="62"/>
      <c r="J2852" s="62"/>
      <c r="K2852" s="62"/>
      <c r="M2852" s="63"/>
      <c r="N2852" s="63"/>
      <c r="O2852" s="64"/>
      <c r="P2852" s="127"/>
      <c r="W2852" s="64"/>
      <c r="X2852" s="64"/>
    </row>
    <row r="2853" spans="1:24" s="59" customFormat="1" x14ac:dyDescent="0.25">
      <c r="A2853" s="77"/>
      <c r="D2853" s="60"/>
      <c r="E2853" s="60"/>
      <c r="F2853" s="60"/>
      <c r="G2853" s="60"/>
      <c r="H2853" s="62"/>
      <c r="I2853" s="62"/>
      <c r="J2853" s="62"/>
      <c r="K2853" s="62"/>
      <c r="M2853" s="63"/>
      <c r="N2853" s="63"/>
      <c r="O2853" s="64"/>
      <c r="P2853" s="127"/>
      <c r="W2853" s="64"/>
      <c r="X2853" s="64"/>
    </row>
    <row r="2854" spans="1:24" s="59" customFormat="1" x14ac:dyDescent="0.25">
      <c r="A2854" s="77"/>
      <c r="D2854" s="60"/>
      <c r="E2854" s="60"/>
      <c r="F2854" s="60"/>
      <c r="G2854" s="60"/>
      <c r="H2854" s="62"/>
      <c r="I2854" s="62"/>
      <c r="J2854" s="62"/>
      <c r="K2854" s="62"/>
      <c r="M2854" s="63"/>
      <c r="N2854" s="63"/>
      <c r="O2854" s="64"/>
      <c r="P2854" s="127"/>
      <c r="W2854" s="64"/>
      <c r="X2854" s="64"/>
    </row>
    <row r="2855" spans="1:24" s="59" customFormat="1" x14ac:dyDescent="0.25">
      <c r="A2855" s="77"/>
      <c r="D2855" s="60"/>
      <c r="E2855" s="60"/>
      <c r="F2855" s="60"/>
      <c r="G2855" s="60"/>
      <c r="H2855" s="62"/>
      <c r="I2855" s="62"/>
      <c r="J2855" s="62"/>
      <c r="K2855" s="62"/>
      <c r="M2855" s="63"/>
      <c r="N2855" s="63"/>
      <c r="O2855" s="64"/>
      <c r="P2855" s="127"/>
      <c r="W2855" s="64"/>
      <c r="X2855" s="64"/>
    </row>
    <row r="2856" spans="1:24" s="59" customFormat="1" x14ac:dyDescent="0.25">
      <c r="A2856" s="77"/>
      <c r="D2856" s="60"/>
      <c r="E2856" s="60"/>
      <c r="F2856" s="60"/>
      <c r="G2856" s="60"/>
      <c r="H2856" s="62"/>
      <c r="I2856" s="62"/>
      <c r="J2856" s="62"/>
      <c r="K2856" s="62"/>
      <c r="M2856" s="63"/>
      <c r="N2856" s="63"/>
      <c r="O2856" s="64"/>
      <c r="P2856" s="127"/>
      <c r="W2856" s="64"/>
      <c r="X2856" s="64"/>
    </row>
    <row r="2857" spans="1:24" s="59" customFormat="1" x14ac:dyDescent="0.25">
      <c r="A2857" s="77"/>
      <c r="D2857" s="60"/>
      <c r="E2857" s="60"/>
      <c r="F2857" s="60"/>
      <c r="G2857" s="60"/>
      <c r="H2857" s="62"/>
      <c r="I2857" s="62"/>
      <c r="J2857" s="62"/>
      <c r="K2857" s="62"/>
      <c r="M2857" s="63"/>
      <c r="N2857" s="63"/>
      <c r="O2857" s="64"/>
      <c r="P2857" s="127"/>
      <c r="W2857" s="64"/>
      <c r="X2857" s="64"/>
    </row>
    <row r="2858" spans="1:24" s="59" customFormat="1" x14ac:dyDescent="0.25">
      <c r="A2858" s="77"/>
      <c r="D2858" s="60"/>
      <c r="E2858" s="60"/>
      <c r="F2858" s="60"/>
      <c r="G2858" s="60"/>
      <c r="H2858" s="62"/>
      <c r="I2858" s="62"/>
      <c r="J2858" s="62"/>
      <c r="K2858" s="62"/>
      <c r="M2858" s="63"/>
      <c r="N2858" s="63"/>
      <c r="O2858" s="64"/>
      <c r="P2858" s="127"/>
      <c r="W2858" s="64"/>
      <c r="X2858" s="64"/>
    </row>
    <row r="2859" spans="1:24" s="59" customFormat="1" x14ac:dyDescent="0.25">
      <c r="A2859" s="77"/>
      <c r="D2859" s="60"/>
      <c r="E2859" s="60"/>
      <c r="F2859" s="60"/>
      <c r="G2859" s="60"/>
      <c r="H2859" s="62"/>
      <c r="I2859" s="62"/>
      <c r="J2859" s="62"/>
      <c r="K2859" s="62"/>
      <c r="M2859" s="63"/>
      <c r="N2859" s="63"/>
      <c r="O2859" s="64"/>
      <c r="P2859" s="127"/>
      <c r="W2859" s="64"/>
      <c r="X2859" s="64"/>
    </row>
    <row r="2860" spans="1:24" s="59" customFormat="1" x14ac:dyDescent="0.25">
      <c r="A2860" s="77"/>
      <c r="D2860" s="60"/>
      <c r="E2860" s="60"/>
      <c r="F2860" s="60"/>
      <c r="G2860" s="60"/>
      <c r="H2860" s="62"/>
      <c r="I2860" s="62"/>
      <c r="J2860" s="62"/>
      <c r="K2860" s="62"/>
      <c r="M2860" s="63"/>
      <c r="N2860" s="63"/>
      <c r="O2860" s="64"/>
      <c r="P2860" s="127"/>
      <c r="W2860" s="64"/>
      <c r="X2860" s="64"/>
    </row>
    <row r="2861" spans="1:24" s="59" customFormat="1" x14ac:dyDescent="0.25">
      <c r="A2861" s="77"/>
      <c r="D2861" s="60"/>
      <c r="E2861" s="60"/>
      <c r="F2861" s="60"/>
      <c r="G2861" s="60"/>
      <c r="H2861" s="62"/>
      <c r="I2861" s="62"/>
      <c r="J2861" s="62"/>
      <c r="K2861" s="62"/>
      <c r="M2861" s="63"/>
      <c r="N2861" s="63"/>
      <c r="O2861" s="64"/>
      <c r="P2861" s="127"/>
      <c r="W2861" s="64"/>
      <c r="X2861" s="64"/>
    </row>
    <row r="2862" spans="1:24" s="59" customFormat="1" x14ac:dyDescent="0.25">
      <c r="A2862" s="77"/>
      <c r="D2862" s="60"/>
      <c r="E2862" s="60"/>
      <c r="F2862" s="60"/>
      <c r="G2862" s="60"/>
      <c r="H2862" s="62"/>
      <c r="I2862" s="62"/>
      <c r="J2862" s="62"/>
      <c r="K2862" s="62"/>
      <c r="M2862" s="63"/>
      <c r="N2862" s="63"/>
      <c r="O2862" s="64"/>
      <c r="P2862" s="127"/>
      <c r="W2862" s="64"/>
      <c r="X2862" s="64"/>
    </row>
    <row r="2863" spans="1:24" s="59" customFormat="1" x14ac:dyDescent="0.25">
      <c r="A2863" s="77"/>
      <c r="D2863" s="60"/>
      <c r="E2863" s="60"/>
      <c r="F2863" s="60"/>
      <c r="G2863" s="60"/>
      <c r="H2863" s="62"/>
      <c r="I2863" s="62"/>
      <c r="J2863" s="62"/>
      <c r="K2863" s="62"/>
      <c r="M2863" s="63"/>
      <c r="N2863" s="63"/>
      <c r="O2863" s="64"/>
      <c r="P2863" s="127"/>
      <c r="W2863" s="64"/>
      <c r="X2863" s="64"/>
    </row>
    <row r="2864" spans="1:24" s="59" customFormat="1" x14ac:dyDescent="0.25">
      <c r="A2864" s="77"/>
      <c r="D2864" s="60"/>
      <c r="E2864" s="60"/>
      <c r="F2864" s="60"/>
      <c r="G2864" s="60"/>
      <c r="H2864" s="62"/>
      <c r="I2864" s="62"/>
      <c r="J2864" s="62"/>
      <c r="K2864" s="62"/>
      <c r="M2864" s="63"/>
      <c r="N2864" s="63"/>
      <c r="O2864" s="64"/>
      <c r="P2864" s="127"/>
      <c r="W2864" s="64"/>
      <c r="X2864" s="64"/>
    </row>
    <row r="2865" spans="1:24" s="59" customFormat="1" x14ac:dyDescent="0.25">
      <c r="A2865" s="77"/>
      <c r="D2865" s="60"/>
      <c r="E2865" s="60"/>
      <c r="F2865" s="60"/>
      <c r="G2865" s="60"/>
      <c r="H2865" s="62"/>
      <c r="I2865" s="62"/>
      <c r="J2865" s="62"/>
      <c r="K2865" s="62"/>
      <c r="M2865" s="63"/>
      <c r="N2865" s="63"/>
      <c r="O2865" s="64"/>
      <c r="P2865" s="127"/>
      <c r="W2865" s="64"/>
      <c r="X2865" s="64"/>
    </row>
    <row r="2866" spans="1:24" s="59" customFormat="1" x14ac:dyDescent="0.25">
      <c r="A2866" s="77"/>
      <c r="D2866" s="60"/>
      <c r="E2866" s="60"/>
      <c r="F2866" s="60"/>
      <c r="G2866" s="60"/>
      <c r="H2866" s="62"/>
      <c r="I2866" s="62"/>
      <c r="J2866" s="62"/>
      <c r="K2866" s="62"/>
      <c r="M2866" s="63"/>
      <c r="N2866" s="63"/>
      <c r="O2866" s="64"/>
      <c r="P2866" s="127"/>
      <c r="W2866" s="64"/>
      <c r="X2866" s="64"/>
    </row>
    <row r="2867" spans="1:24" s="59" customFormat="1" x14ac:dyDescent="0.25">
      <c r="A2867" s="77"/>
      <c r="D2867" s="60"/>
      <c r="E2867" s="60"/>
      <c r="F2867" s="60"/>
      <c r="G2867" s="60"/>
      <c r="H2867" s="62"/>
      <c r="I2867" s="62"/>
      <c r="J2867" s="62"/>
      <c r="K2867" s="62"/>
      <c r="M2867" s="63"/>
      <c r="N2867" s="63"/>
      <c r="O2867" s="64"/>
      <c r="P2867" s="127"/>
      <c r="W2867" s="64"/>
      <c r="X2867" s="64"/>
    </row>
    <row r="2868" spans="1:24" s="59" customFormat="1" x14ac:dyDescent="0.25">
      <c r="A2868" s="77"/>
      <c r="D2868" s="60"/>
      <c r="E2868" s="60"/>
      <c r="F2868" s="60"/>
      <c r="G2868" s="60"/>
      <c r="H2868" s="62"/>
      <c r="I2868" s="62"/>
      <c r="J2868" s="62"/>
      <c r="K2868" s="62"/>
      <c r="M2868" s="63"/>
      <c r="N2868" s="63"/>
      <c r="O2868" s="64"/>
      <c r="P2868" s="127"/>
      <c r="W2868" s="64"/>
      <c r="X2868" s="64"/>
    </row>
    <row r="2869" spans="1:24" s="59" customFormat="1" x14ac:dyDescent="0.25">
      <c r="A2869" s="77"/>
      <c r="D2869" s="60"/>
      <c r="E2869" s="60"/>
      <c r="F2869" s="60"/>
      <c r="G2869" s="60"/>
      <c r="H2869" s="62"/>
      <c r="I2869" s="62"/>
      <c r="J2869" s="62"/>
      <c r="K2869" s="62"/>
      <c r="M2869" s="63"/>
      <c r="N2869" s="63"/>
      <c r="O2869" s="64"/>
      <c r="P2869" s="127"/>
      <c r="W2869" s="64"/>
      <c r="X2869" s="64"/>
    </row>
    <row r="2870" spans="1:24" s="59" customFormat="1" x14ac:dyDescent="0.25">
      <c r="A2870" s="77"/>
      <c r="D2870" s="60"/>
      <c r="E2870" s="60"/>
      <c r="F2870" s="60"/>
      <c r="G2870" s="60"/>
      <c r="H2870" s="62"/>
      <c r="I2870" s="62"/>
      <c r="J2870" s="62"/>
      <c r="K2870" s="62"/>
      <c r="M2870" s="63"/>
      <c r="N2870" s="63"/>
      <c r="O2870" s="64"/>
      <c r="P2870" s="127"/>
      <c r="W2870" s="64"/>
      <c r="X2870" s="64"/>
    </row>
    <row r="2871" spans="1:24" s="59" customFormat="1" x14ac:dyDescent="0.25">
      <c r="A2871" s="77"/>
      <c r="D2871" s="60"/>
      <c r="E2871" s="60"/>
      <c r="F2871" s="60"/>
      <c r="G2871" s="60"/>
      <c r="H2871" s="62"/>
      <c r="I2871" s="62"/>
      <c r="J2871" s="62"/>
      <c r="K2871" s="62"/>
      <c r="M2871" s="63"/>
      <c r="N2871" s="63"/>
      <c r="O2871" s="64"/>
      <c r="P2871" s="127"/>
      <c r="W2871" s="64"/>
      <c r="X2871" s="64"/>
    </row>
    <row r="2872" spans="1:24" s="59" customFormat="1" x14ac:dyDescent="0.25">
      <c r="A2872" s="77"/>
      <c r="D2872" s="60"/>
      <c r="E2872" s="60"/>
      <c r="F2872" s="60"/>
      <c r="G2872" s="60"/>
      <c r="H2872" s="62"/>
      <c r="I2872" s="62"/>
      <c r="J2872" s="62"/>
      <c r="K2872" s="62"/>
      <c r="M2872" s="63"/>
      <c r="N2872" s="63"/>
      <c r="O2872" s="64"/>
      <c r="P2872" s="127"/>
      <c r="W2872" s="64"/>
      <c r="X2872" s="64"/>
    </row>
    <row r="2873" spans="1:24" s="59" customFormat="1" x14ac:dyDescent="0.25">
      <c r="A2873" s="77"/>
      <c r="D2873" s="60"/>
      <c r="E2873" s="60"/>
      <c r="F2873" s="60"/>
      <c r="G2873" s="60"/>
      <c r="H2873" s="62"/>
      <c r="I2873" s="62"/>
      <c r="J2873" s="62"/>
      <c r="K2873" s="62"/>
      <c r="M2873" s="63"/>
      <c r="N2873" s="63"/>
      <c r="O2873" s="64"/>
      <c r="P2873" s="127"/>
      <c r="W2873" s="64"/>
      <c r="X2873" s="64"/>
    </row>
    <row r="2874" spans="1:24" s="59" customFormat="1" x14ac:dyDescent="0.25">
      <c r="A2874" s="77"/>
      <c r="D2874" s="60"/>
      <c r="E2874" s="60"/>
      <c r="F2874" s="60"/>
      <c r="G2874" s="60"/>
      <c r="H2874" s="62"/>
      <c r="I2874" s="62"/>
      <c r="J2874" s="62"/>
      <c r="K2874" s="62"/>
      <c r="M2874" s="63"/>
      <c r="N2874" s="63"/>
      <c r="O2874" s="64"/>
      <c r="P2874" s="127"/>
      <c r="W2874" s="64"/>
      <c r="X2874" s="64"/>
    </row>
    <row r="2875" spans="1:24" s="59" customFormat="1" x14ac:dyDescent="0.25">
      <c r="A2875" s="77"/>
      <c r="D2875" s="60"/>
      <c r="E2875" s="60"/>
      <c r="F2875" s="60"/>
      <c r="G2875" s="60"/>
      <c r="H2875" s="62"/>
      <c r="I2875" s="62"/>
      <c r="J2875" s="62"/>
      <c r="K2875" s="62"/>
      <c r="M2875" s="63"/>
      <c r="N2875" s="63"/>
      <c r="O2875" s="64"/>
      <c r="P2875" s="127"/>
      <c r="W2875" s="64"/>
      <c r="X2875" s="64"/>
    </row>
    <row r="2876" spans="1:24" s="59" customFormat="1" x14ac:dyDescent="0.25">
      <c r="A2876" s="77"/>
      <c r="D2876" s="60"/>
      <c r="E2876" s="60"/>
      <c r="F2876" s="60"/>
      <c r="G2876" s="60"/>
      <c r="H2876" s="62"/>
      <c r="I2876" s="62"/>
      <c r="J2876" s="62"/>
      <c r="K2876" s="62"/>
      <c r="M2876" s="63"/>
      <c r="N2876" s="63"/>
      <c r="O2876" s="64"/>
      <c r="P2876" s="127"/>
      <c r="W2876" s="64"/>
      <c r="X2876" s="64"/>
    </row>
    <row r="2877" spans="1:24" s="59" customFormat="1" x14ac:dyDescent="0.25">
      <c r="A2877" s="77"/>
      <c r="D2877" s="60"/>
      <c r="E2877" s="60"/>
      <c r="F2877" s="60"/>
      <c r="G2877" s="60"/>
      <c r="H2877" s="62"/>
      <c r="I2877" s="62"/>
      <c r="J2877" s="62"/>
      <c r="K2877" s="62"/>
      <c r="M2877" s="63"/>
      <c r="N2877" s="63"/>
      <c r="O2877" s="64"/>
      <c r="P2877" s="127"/>
      <c r="W2877" s="64"/>
      <c r="X2877" s="64"/>
    </row>
    <row r="2878" spans="1:24" s="59" customFormat="1" x14ac:dyDescent="0.25">
      <c r="A2878" s="77"/>
      <c r="D2878" s="60"/>
      <c r="E2878" s="60"/>
      <c r="F2878" s="60"/>
      <c r="G2878" s="60"/>
      <c r="H2878" s="62"/>
      <c r="I2878" s="62"/>
      <c r="J2878" s="62"/>
      <c r="K2878" s="62"/>
      <c r="M2878" s="63"/>
      <c r="N2878" s="63"/>
      <c r="O2878" s="64"/>
      <c r="P2878" s="127"/>
      <c r="W2878" s="64"/>
      <c r="X2878" s="64"/>
    </row>
    <row r="2879" spans="1:24" s="59" customFormat="1" x14ac:dyDescent="0.25">
      <c r="A2879" s="77"/>
      <c r="D2879" s="60"/>
      <c r="E2879" s="60"/>
      <c r="F2879" s="60"/>
      <c r="G2879" s="60"/>
      <c r="H2879" s="62"/>
      <c r="I2879" s="62"/>
      <c r="J2879" s="62"/>
      <c r="K2879" s="62"/>
      <c r="M2879" s="63"/>
      <c r="N2879" s="63"/>
      <c r="O2879" s="64"/>
      <c r="P2879" s="127"/>
      <c r="W2879" s="64"/>
      <c r="X2879" s="64"/>
    </row>
    <row r="2880" spans="1:24" s="59" customFormat="1" x14ac:dyDescent="0.25">
      <c r="A2880" s="77"/>
      <c r="D2880" s="60"/>
      <c r="E2880" s="60"/>
      <c r="F2880" s="60"/>
      <c r="G2880" s="60"/>
      <c r="H2880" s="62"/>
      <c r="I2880" s="62"/>
      <c r="J2880" s="62"/>
      <c r="K2880" s="62"/>
      <c r="M2880" s="63"/>
      <c r="N2880" s="63"/>
      <c r="O2880" s="64"/>
      <c r="P2880" s="127"/>
      <c r="W2880" s="64"/>
      <c r="X2880" s="64"/>
    </row>
    <row r="2881" spans="1:24" s="59" customFormat="1" x14ac:dyDescent="0.25">
      <c r="A2881" s="77"/>
      <c r="D2881" s="60"/>
      <c r="E2881" s="60"/>
      <c r="F2881" s="60"/>
      <c r="G2881" s="60"/>
      <c r="H2881" s="62"/>
      <c r="I2881" s="62"/>
      <c r="J2881" s="62"/>
      <c r="K2881" s="62"/>
      <c r="M2881" s="63"/>
      <c r="N2881" s="63"/>
      <c r="O2881" s="64"/>
      <c r="P2881" s="127"/>
      <c r="W2881" s="64"/>
      <c r="X2881" s="64"/>
    </row>
    <row r="2882" spans="1:24" s="59" customFormat="1" x14ac:dyDescent="0.25">
      <c r="A2882" s="77"/>
      <c r="D2882" s="60"/>
      <c r="E2882" s="60"/>
      <c r="F2882" s="60"/>
      <c r="G2882" s="60"/>
      <c r="H2882" s="62"/>
      <c r="I2882" s="62"/>
      <c r="J2882" s="62"/>
      <c r="K2882" s="62"/>
      <c r="M2882" s="63"/>
      <c r="N2882" s="63"/>
      <c r="O2882" s="64"/>
      <c r="P2882" s="127"/>
      <c r="W2882" s="64"/>
      <c r="X2882" s="64"/>
    </row>
    <row r="2883" spans="1:24" s="59" customFormat="1" x14ac:dyDescent="0.25">
      <c r="A2883" s="77"/>
      <c r="D2883" s="60"/>
      <c r="E2883" s="60"/>
      <c r="F2883" s="60"/>
      <c r="G2883" s="60"/>
      <c r="H2883" s="62"/>
      <c r="I2883" s="62"/>
      <c r="J2883" s="62"/>
      <c r="K2883" s="62"/>
      <c r="M2883" s="63"/>
      <c r="N2883" s="63"/>
      <c r="O2883" s="64"/>
      <c r="P2883" s="127"/>
      <c r="W2883" s="64"/>
      <c r="X2883" s="64"/>
    </row>
    <row r="2884" spans="1:24" s="59" customFormat="1" x14ac:dyDescent="0.25">
      <c r="A2884" s="77"/>
      <c r="D2884" s="60"/>
      <c r="E2884" s="60"/>
      <c r="F2884" s="60"/>
      <c r="G2884" s="60"/>
      <c r="H2884" s="62"/>
      <c r="I2884" s="62"/>
      <c r="J2884" s="62"/>
      <c r="K2884" s="62"/>
      <c r="M2884" s="63"/>
      <c r="N2884" s="63"/>
      <c r="O2884" s="64"/>
      <c r="P2884" s="127"/>
      <c r="W2884" s="64"/>
      <c r="X2884" s="64"/>
    </row>
    <row r="2885" spans="1:24" s="59" customFormat="1" x14ac:dyDescent="0.25">
      <c r="A2885" s="77"/>
      <c r="D2885" s="60"/>
      <c r="E2885" s="60"/>
      <c r="F2885" s="60"/>
      <c r="G2885" s="60"/>
      <c r="H2885" s="62"/>
      <c r="I2885" s="62"/>
      <c r="J2885" s="62"/>
      <c r="K2885" s="62"/>
      <c r="M2885" s="63"/>
      <c r="N2885" s="63"/>
      <c r="O2885" s="64"/>
      <c r="P2885" s="127"/>
      <c r="W2885" s="64"/>
      <c r="X2885" s="64"/>
    </row>
    <row r="2886" spans="1:24" s="59" customFormat="1" x14ac:dyDescent="0.25">
      <c r="A2886" s="77"/>
      <c r="D2886" s="60"/>
      <c r="E2886" s="60"/>
      <c r="F2886" s="60"/>
      <c r="G2886" s="60"/>
      <c r="H2886" s="62"/>
      <c r="I2886" s="62"/>
      <c r="J2886" s="62"/>
      <c r="K2886" s="62"/>
      <c r="M2886" s="63"/>
      <c r="N2886" s="63"/>
      <c r="O2886" s="64"/>
      <c r="P2886" s="127"/>
      <c r="W2886" s="64"/>
      <c r="X2886" s="64"/>
    </row>
    <row r="2887" spans="1:24" s="59" customFormat="1" x14ac:dyDescent="0.25">
      <c r="A2887" s="77"/>
      <c r="D2887" s="60"/>
      <c r="E2887" s="60"/>
      <c r="F2887" s="60"/>
      <c r="G2887" s="60"/>
      <c r="H2887" s="62"/>
      <c r="I2887" s="62"/>
      <c r="J2887" s="62"/>
      <c r="K2887" s="62"/>
      <c r="M2887" s="63"/>
      <c r="N2887" s="63"/>
      <c r="O2887" s="64"/>
      <c r="P2887" s="127"/>
      <c r="W2887" s="64"/>
      <c r="X2887" s="64"/>
    </row>
    <row r="2888" spans="1:24" s="59" customFormat="1" x14ac:dyDescent="0.25">
      <c r="A2888" s="77"/>
      <c r="D2888" s="60"/>
      <c r="E2888" s="60"/>
      <c r="F2888" s="60"/>
      <c r="G2888" s="60"/>
      <c r="H2888" s="62"/>
      <c r="I2888" s="62"/>
      <c r="J2888" s="62"/>
      <c r="K2888" s="62"/>
      <c r="M2888" s="63"/>
      <c r="N2888" s="63"/>
      <c r="O2888" s="64"/>
      <c r="P2888" s="127"/>
      <c r="W2888" s="64"/>
      <c r="X2888" s="64"/>
    </row>
    <row r="2889" spans="1:24" s="59" customFormat="1" x14ac:dyDescent="0.25">
      <c r="A2889" s="77"/>
      <c r="D2889" s="60"/>
      <c r="E2889" s="60"/>
      <c r="F2889" s="60"/>
      <c r="G2889" s="60"/>
      <c r="H2889" s="62"/>
      <c r="I2889" s="62"/>
      <c r="J2889" s="62"/>
      <c r="K2889" s="62"/>
      <c r="M2889" s="63"/>
      <c r="N2889" s="63"/>
      <c r="O2889" s="64"/>
      <c r="P2889" s="127"/>
      <c r="W2889" s="64"/>
      <c r="X2889" s="64"/>
    </row>
    <row r="2890" spans="1:24" s="59" customFormat="1" x14ac:dyDescent="0.25">
      <c r="A2890" s="77"/>
      <c r="D2890" s="60"/>
      <c r="E2890" s="60"/>
      <c r="F2890" s="60"/>
      <c r="G2890" s="60"/>
      <c r="H2890" s="62"/>
      <c r="I2890" s="62"/>
      <c r="J2890" s="62"/>
      <c r="K2890" s="62"/>
      <c r="M2890" s="63"/>
      <c r="N2890" s="63"/>
      <c r="O2890" s="64"/>
      <c r="P2890" s="127"/>
      <c r="W2890" s="64"/>
      <c r="X2890" s="64"/>
    </row>
    <row r="2891" spans="1:24" s="59" customFormat="1" x14ac:dyDescent="0.25">
      <c r="A2891" s="77"/>
      <c r="D2891" s="60"/>
      <c r="E2891" s="60"/>
      <c r="F2891" s="60"/>
      <c r="G2891" s="60"/>
      <c r="H2891" s="62"/>
      <c r="I2891" s="62"/>
      <c r="J2891" s="62"/>
      <c r="K2891" s="62"/>
      <c r="M2891" s="63"/>
      <c r="N2891" s="63"/>
      <c r="O2891" s="64"/>
      <c r="P2891" s="127"/>
      <c r="W2891" s="64"/>
      <c r="X2891" s="64"/>
    </row>
    <row r="2892" spans="1:24" s="59" customFormat="1" x14ac:dyDescent="0.25">
      <c r="A2892" s="77"/>
      <c r="D2892" s="60"/>
      <c r="E2892" s="60"/>
      <c r="F2892" s="60"/>
      <c r="G2892" s="60"/>
      <c r="H2892" s="62"/>
      <c r="I2892" s="62"/>
      <c r="J2892" s="62"/>
      <c r="K2892" s="62"/>
      <c r="M2892" s="63"/>
      <c r="N2892" s="63"/>
      <c r="O2892" s="64"/>
      <c r="P2892" s="127"/>
      <c r="W2892" s="64"/>
      <c r="X2892" s="64"/>
    </row>
    <row r="2893" spans="1:24" s="59" customFormat="1" x14ac:dyDescent="0.25">
      <c r="A2893" s="77"/>
      <c r="D2893" s="60"/>
      <c r="E2893" s="60"/>
      <c r="F2893" s="60"/>
      <c r="G2893" s="60"/>
      <c r="H2893" s="62"/>
      <c r="I2893" s="62"/>
      <c r="J2893" s="62"/>
      <c r="K2893" s="62"/>
      <c r="M2893" s="63"/>
      <c r="N2893" s="63"/>
      <c r="O2893" s="64"/>
      <c r="P2893" s="127"/>
      <c r="W2893" s="64"/>
      <c r="X2893" s="64"/>
    </row>
    <row r="2894" spans="1:24" s="59" customFormat="1" x14ac:dyDescent="0.25">
      <c r="A2894" s="77"/>
      <c r="D2894" s="60"/>
      <c r="E2894" s="60"/>
      <c r="F2894" s="60"/>
      <c r="G2894" s="60"/>
      <c r="H2894" s="62"/>
      <c r="I2894" s="62"/>
      <c r="J2894" s="62"/>
      <c r="K2894" s="62"/>
      <c r="M2894" s="63"/>
      <c r="N2894" s="63"/>
      <c r="O2894" s="64"/>
      <c r="P2894" s="127"/>
      <c r="W2894" s="64"/>
      <c r="X2894" s="64"/>
    </row>
    <row r="2895" spans="1:24" s="59" customFormat="1" x14ac:dyDescent="0.25">
      <c r="A2895" s="77"/>
      <c r="D2895" s="60"/>
      <c r="E2895" s="60"/>
      <c r="F2895" s="60"/>
      <c r="G2895" s="60"/>
      <c r="H2895" s="62"/>
      <c r="I2895" s="62"/>
      <c r="J2895" s="62"/>
      <c r="K2895" s="62"/>
      <c r="M2895" s="63"/>
      <c r="N2895" s="63"/>
      <c r="O2895" s="64"/>
      <c r="P2895" s="127"/>
      <c r="W2895" s="64"/>
      <c r="X2895" s="64"/>
    </row>
    <row r="2896" spans="1:24" s="59" customFormat="1" x14ac:dyDescent="0.25">
      <c r="A2896" s="77"/>
      <c r="D2896" s="60"/>
      <c r="E2896" s="60"/>
      <c r="F2896" s="60"/>
      <c r="G2896" s="60"/>
      <c r="H2896" s="62"/>
      <c r="I2896" s="62"/>
      <c r="J2896" s="62"/>
      <c r="K2896" s="62"/>
      <c r="M2896" s="63"/>
      <c r="N2896" s="63"/>
      <c r="O2896" s="64"/>
      <c r="P2896" s="127"/>
      <c r="W2896" s="64"/>
      <c r="X2896" s="64"/>
    </row>
    <row r="2897" spans="1:24" s="59" customFormat="1" x14ac:dyDescent="0.25">
      <c r="A2897" s="77"/>
      <c r="D2897" s="60"/>
      <c r="E2897" s="60"/>
      <c r="F2897" s="60"/>
      <c r="G2897" s="60"/>
      <c r="H2897" s="62"/>
      <c r="I2897" s="62"/>
      <c r="J2897" s="62"/>
      <c r="K2897" s="62"/>
      <c r="M2897" s="63"/>
      <c r="N2897" s="63"/>
      <c r="O2897" s="64"/>
      <c r="P2897" s="127"/>
      <c r="W2897" s="64"/>
      <c r="X2897" s="64"/>
    </row>
    <row r="2898" spans="1:24" s="59" customFormat="1" x14ac:dyDescent="0.25">
      <c r="A2898" s="77"/>
      <c r="D2898" s="60"/>
      <c r="E2898" s="60"/>
      <c r="F2898" s="60"/>
      <c r="G2898" s="60"/>
      <c r="H2898" s="62"/>
      <c r="I2898" s="62"/>
      <c r="J2898" s="62"/>
      <c r="K2898" s="62"/>
      <c r="M2898" s="63"/>
      <c r="N2898" s="63"/>
      <c r="O2898" s="64"/>
      <c r="P2898" s="127"/>
      <c r="W2898" s="64"/>
      <c r="X2898" s="64"/>
    </row>
    <row r="2899" spans="1:24" s="59" customFormat="1" x14ac:dyDescent="0.25">
      <c r="A2899" s="77"/>
      <c r="D2899" s="60"/>
      <c r="E2899" s="60"/>
      <c r="F2899" s="60"/>
      <c r="G2899" s="60"/>
      <c r="H2899" s="62"/>
      <c r="I2899" s="62"/>
      <c r="J2899" s="62"/>
      <c r="K2899" s="62"/>
      <c r="M2899" s="63"/>
      <c r="N2899" s="63"/>
      <c r="O2899" s="64"/>
      <c r="P2899" s="127"/>
      <c r="W2899" s="64"/>
      <c r="X2899" s="64"/>
    </row>
    <row r="2900" spans="1:24" s="59" customFormat="1" x14ac:dyDescent="0.25">
      <c r="A2900" s="77"/>
      <c r="D2900" s="60"/>
      <c r="E2900" s="60"/>
      <c r="F2900" s="60"/>
      <c r="G2900" s="60"/>
      <c r="H2900" s="62"/>
      <c r="I2900" s="62"/>
      <c r="J2900" s="62"/>
      <c r="K2900" s="62"/>
      <c r="M2900" s="63"/>
      <c r="N2900" s="63"/>
      <c r="O2900" s="64"/>
      <c r="P2900" s="127"/>
      <c r="W2900" s="64"/>
      <c r="X2900" s="64"/>
    </row>
    <row r="2901" spans="1:24" s="59" customFormat="1" x14ac:dyDescent="0.25">
      <c r="A2901" s="77"/>
      <c r="D2901" s="60"/>
      <c r="E2901" s="60"/>
      <c r="F2901" s="60"/>
      <c r="G2901" s="60"/>
      <c r="H2901" s="62"/>
      <c r="I2901" s="62"/>
      <c r="J2901" s="62"/>
      <c r="K2901" s="62"/>
      <c r="M2901" s="63"/>
      <c r="N2901" s="63"/>
      <c r="O2901" s="64"/>
      <c r="P2901" s="127"/>
      <c r="W2901" s="64"/>
      <c r="X2901" s="64"/>
    </row>
    <row r="2902" spans="1:24" s="59" customFormat="1" x14ac:dyDescent="0.25">
      <c r="A2902" s="77"/>
      <c r="D2902" s="60"/>
      <c r="E2902" s="60"/>
      <c r="F2902" s="60"/>
      <c r="G2902" s="60"/>
      <c r="H2902" s="62"/>
      <c r="I2902" s="62"/>
      <c r="J2902" s="62"/>
      <c r="K2902" s="62"/>
      <c r="M2902" s="63"/>
      <c r="N2902" s="63"/>
      <c r="O2902" s="64"/>
      <c r="P2902" s="127"/>
      <c r="W2902" s="64"/>
      <c r="X2902" s="64"/>
    </row>
    <row r="2903" spans="1:24" s="59" customFormat="1" x14ac:dyDescent="0.25">
      <c r="A2903" s="77"/>
      <c r="D2903" s="60"/>
      <c r="E2903" s="60"/>
      <c r="F2903" s="60"/>
      <c r="G2903" s="60"/>
      <c r="H2903" s="62"/>
      <c r="I2903" s="62"/>
      <c r="J2903" s="62"/>
      <c r="K2903" s="62"/>
      <c r="M2903" s="63"/>
      <c r="N2903" s="63"/>
      <c r="O2903" s="64"/>
      <c r="P2903" s="127"/>
      <c r="W2903" s="64"/>
      <c r="X2903" s="64"/>
    </row>
    <row r="2904" spans="1:24" s="59" customFormat="1" x14ac:dyDescent="0.25">
      <c r="A2904" s="77"/>
      <c r="D2904" s="60"/>
      <c r="E2904" s="60"/>
      <c r="F2904" s="60"/>
      <c r="G2904" s="60"/>
      <c r="H2904" s="62"/>
      <c r="I2904" s="62"/>
      <c r="J2904" s="62"/>
      <c r="K2904" s="62"/>
      <c r="M2904" s="63"/>
      <c r="N2904" s="63"/>
      <c r="O2904" s="64"/>
      <c r="P2904" s="127"/>
      <c r="W2904" s="64"/>
      <c r="X2904" s="64"/>
    </row>
    <row r="2905" spans="1:24" s="59" customFormat="1" x14ac:dyDescent="0.25">
      <c r="A2905" s="77"/>
      <c r="D2905" s="60"/>
      <c r="E2905" s="60"/>
      <c r="F2905" s="60"/>
      <c r="G2905" s="60"/>
      <c r="H2905" s="62"/>
      <c r="I2905" s="62"/>
      <c r="J2905" s="62"/>
      <c r="K2905" s="62"/>
      <c r="M2905" s="63"/>
      <c r="N2905" s="63"/>
      <c r="O2905" s="64"/>
      <c r="P2905" s="127"/>
      <c r="W2905" s="64"/>
      <c r="X2905" s="64"/>
    </row>
    <row r="2906" spans="1:24" s="59" customFormat="1" x14ac:dyDescent="0.25">
      <c r="A2906" s="77"/>
      <c r="D2906" s="60"/>
      <c r="E2906" s="60"/>
      <c r="F2906" s="60"/>
      <c r="G2906" s="60"/>
      <c r="H2906" s="62"/>
      <c r="I2906" s="62"/>
      <c r="J2906" s="62"/>
      <c r="K2906" s="62"/>
      <c r="M2906" s="63"/>
      <c r="N2906" s="63"/>
      <c r="O2906" s="64"/>
      <c r="P2906" s="127"/>
      <c r="W2906" s="64"/>
      <c r="X2906" s="64"/>
    </row>
    <row r="2907" spans="1:24" s="59" customFormat="1" x14ac:dyDescent="0.25">
      <c r="A2907" s="77"/>
      <c r="D2907" s="60"/>
      <c r="E2907" s="60"/>
      <c r="F2907" s="60"/>
      <c r="G2907" s="60"/>
      <c r="H2907" s="62"/>
      <c r="I2907" s="62"/>
      <c r="J2907" s="62"/>
      <c r="K2907" s="62"/>
      <c r="M2907" s="63"/>
      <c r="N2907" s="63"/>
      <c r="O2907" s="64"/>
      <c r="P2907" s="127"/>
      <c r="W2907" s="64"/>
      <c r="X2907" s="64"/>
    </row>
    <row r="2908" spans="1:24" s="59" customFormat="1" x14ac:dyDescent="0.25">
      <c r="A2908" s="77"/>
      <c r="D2908" s="60"/>
      <c r="E2908" s="60"/>
      <c r="F2908" s="60"/>
      <c r="G2908" s="60"/>
      <c r="H2908" s="62"/>
      <c r="I2908" s="62"/>
      <c r="J2908" s="62"/>
      <c r="K2908" s="62"/>
      <c r="M2908" s="63"/>
      <c r="N2908" s="63"/>
      <c r="O2908" s="64"/>
      <c r="P2908" s="127"/>
      <c r="W2908" s="64"/>
      <c r="X2908" s="64"/>
    </row>
    <row r="2909" spans="1:24" s="59" customFormat="1" x14ac:dyDescent="0.25">
      <c r="A2909" s="77"/>
      <c r="D2909" s="60"/>
      <c r="E2909" s="60"/>
      <c r="F2909" s="60"/>
      <c r="G2909" s="60"/>
      <c r="H2909" s="62"/>
      <c r="I2909" s="62"/>
      <c r="J2909" s="62"/>
      <c r="K2909" s="62"/>
      <c r="M2909" s="63"/>
      <c r="N2909" s="63"/>
      <c r="O2909" s="64"/>
      <c r="P2909" s="127"/>
      <c r="W2909" s="64"/>
      <c r="X2909" s="64"/>
    </row>
    <row r="2910" spans="1:24" s="59" customFormat="1" x14ac:dyDescent="0.25">
      <c r="A2910" s="77"/>
      <c r="D2910" s="60"/>
      <c r="E2910" s="60"/>
      <c r="F2910" s="60"/>
      <c r="G2910" s="60"/>
      <c r="H2910" s="62"/>
      <c r="I2910" s="62"/>
      <c r="J2910" s="62"/>
      <c r="K2910" s="62"/>
      <c r="M2910" s="63"/>
      <c r="N2910" s="63"/>
      <c r="O2910" s="64"/>
      <c r="P2910" s="127"/>
      <c r="W2910" s="64"/>
      <c r="X2910" s="64"/>
    </row>
    <row r="2911" spans="1:24" s="59" customFormat="1" x14ac:dyDescent="0.25">
      <c r="A2911" s="77"/>
      <c r="D2911" s="60"/>
      <c r="E2911" s="60"/>
      <c r="F2911" s="60"/>
      <c r="G2911" s="60"/>
      <c r="H2911" s="62"/>
      <c r="I2911" s="62"/>
      <c r="J2911" s="62"/>
      <c r="K2911" s="62"/>
      <c r="M2911" s="63"/>
      <c r="N2911" s="63"/>
      <c r="O2911" s="64"/>
      <c r="P2911" s="127"/>
      <c r="W2911" s="64"/>
      <c r="X2911" s="64"/>
    </row>
    <row r="2912" spans="1:24" s="59" customFormat="1" x14ac:dyDescent="0.25">
      <c r="A2912" s="77"/>
      <c r="D2912" s="60"/>
      <c r="E2912" s="60"/>
      <c r="F2912" s="60"/>
      <c r="G2912" s="60"/>
      <c r="H2912" s="62"/>
      <c r="I2912" s="62"/>
      <c r="J2912" s="62"/>
      <c r="K2912" s="62"/>
      <c r="M2912" s="63"/>
      <c r="N2912" s="63"/>
      <c r="O2912" s="64"/>
      <c r="P2912" s="127"/>
      <c r="W2912" s="64"/>
      <c r="X2912" s="64"/>
    </row>
    <row r="2913" spans="1:24" s="59" customFormat="1" x14ac:dyDescent="0.25">
      <c r="A2913" s="77"/>
      <c r="D2913" s="60"/>
      <c r="E2913" s="60"/>
      <c r="F2913" s="60"/>
      <c r="G2913" s="60"/>
      <c r="H2913" s="62"/>
      <c r="I2913" s="62"/>
      <c r="J2913" s="62"/>
      <c r="K2913" s="62"/>
      <c r="M2913" s="63"/>
      <c r="N2913" s="63"/>
      <c r="O2913" s="64"/>
      <c r="P2913" s="127"/>
      <c r="W2913" s="64"/>
      <c r="X2913" s="64"/>
    </row>
    <row r="2914" spans="1:24" s="59" customFormat="1" x14ac:dyDescent="0.25">
      <c r="A2914" s="77"/>
      <c r="D2914" s="60"/>
      <c r="E2914" s="60"/>
      <c r="F2914" s="60"/>
      <c r="G2914" s="60"/>
      <c r="H2914" s="62"/>
      <c r="I2914" s="62"/>
      <c r="J2914" s="62"/>
      <c r="K2914" s="62"/>
      <c r="M2914" s="63"/>
      <c r="N2914" s="63"/>
      <c r="O2914" s="64"/>
      <c r="P2914" s="127"/>
      <c r="W2914" s="64"/>
      <c r="X2914" s="64"/>
    </row>
    <row r="2915" spans="1:24" s="59" customFormat="1" x14ac:dyDescent="0.25">
      <c r="A2915" s="77"/>
      <c r="D2915" s="60"/>
      <c r="E2915" s="60"/>
      <c r="F2915" s="60"/>
      <c r="G2915" s="60"/>
      <c r="H2915" s="62"/>
      <c r="I2915" s="62"/>
      <c r="J2915" s="62"/>
      <c r="K2915" s="62"/>
      <c r="M2915" s="63"/>
      <c r="N2915" s="63"/>
      <c r="O2915" s="64"/>
      <c r="P2915" s="127"/>
      <c r="W2915" s="64"/>
      <c r="X2915" s="64"/>
    </row>
    <row r="2916" spans="1:24" s="59" customFormat="1" x14ac:dyDescent="0.25">
      <c r="A2916" s="77"/>
      <c r="D2916" s="60"/>
      <c r="E2916" s="60"/>
      <c r="F2916" s="60"/>
      <c r="G2916" s="60"/>
      <c r="H2916" s="62"/>
      <c r="I2916" s="62"/>
      <c r="J2916" s="62"/>
      <c r="K2916" s="62"/>
      <c r="M2916" s="63"/>
      <c r="N2916" s="63"/>
      <c r="O2916" s="64"/>
      <c r="P2916" s="127"/>
      <c r="W2916" s="64"/>
      <c r="X2916" s="64"/>
    </row>
    <row r="2917" spans="1:24" s="59" customFormat="1" x14ac:dyDescent="0.25">
      <c r="A2917" s="77"/>
      <c r="D2917" s="60"/>
      <c r="E2917" s="60"/>
      <c r="F2917" s="60"/>
      <c r="G2917" s="60"/>
      <c r="H2917" s="62"/>
      <c r="I2917" s="62"/>
      <c r="J2917" s="62"/>
      <c r="K2917" s="62"/>
      <c r="M2917" s="63"/>
      <c r="N2917" s="63"/>
      <c r="O2917" s="64"/>
      <c r="P2917" s="127"/>
      <c r="W2917" s="64"/>
      <c r="X2917" s="64"/>
    </row>
    <row r="2918" spans="1:24" s="59" customFormat="1" x14ac:dyDescent="0.25">
      <c r="A2918" s="77"/>
      <c r="D2918" s="60"/>
      <c r="E2918" s="60"/>
      <c r="F2918" s="60"/>
      <c r="G2918" s="60"/>
      <c r="H2918" s="62"/>
      <c r="I2918" s="62"/>
      <c r="J2918" s="62"/>
      <c r="K2918" s="62"/>
      <c r="M2918" s="63"/>
      <c r="N2918" s="63"/>
      <c r="O2918" s="64"/>
      <c r="P2918" s="127"/>
      <c r="W2918" s="64"/>
      <c r="X2918" s="64"/>
    </row>
    <row r="2919" spans="1:24" s="59" customFormat="1" x14ac:dyDescent="0.25">
      <c r="A2919" s="77"/>
      <c r="D2919" s="60"/>
      <c r="E2919" s="60"/>
      <c r="F2919" s="60"/>
      <c r="G2919" s="60"/>
      <c r="H2919" s="62"/>
      <c r="I2919" s="62"/>
      <c r="J2919" s="62"/>
      <c r="K2919" s="62"/>
      <c r="M2919" s="63"/>
      <c r="N2919" s="63"/>
      <c r="O2919" s="64"/>
      <c r="P2919" s="127"/>
      <c r="W2919" s="64"/>
      <c r="X2919" s="64"/>
    </row>
    <row r="2920" spans="1:24" s="59" customFormat="1" x14ac:dyDescent="0.25">
      <c r="A2920" s="77"/>
      <c r="D2920" s="60"/>
      <c r="E2920" s="60"/>
      <c r="F2920" s="60"/>
      <c r="G2920" s="60"/>
      <c r="H2920" s="62"/>
      <c r="I2920" s="62"/>
      <c r="J2920" s="62"/>
      <c r="K2920" s="62"/>
      <c r="M2920" s="63"/>
      <c r="N2920" s="63"/>
      <c r="O2920" s="64"/>
      <c r="P2920" s="127"/>
      <c r="W2920" s="64"/>
      <c r="X2920" s="64"/>
    </row>
    <row r="2921" spans="1:24" s="59" customFormat="1" x14ac:dyDescent="0.25">
      <c r="A2921" s="77"/>
      <c r="D2921" s="60"/>
      <c r="E2921" s="60"/>
      <c r="F2921" s="60"/>
      <c r="G2921" s="60"/>
      <c r="H2921" s="62"/>
      <c r="I2921" s="62"/>
      <c r="J2921" s="62"/>
      <c r="K2921" s="62"/>
      <c r="M2921" s="63"/>
      <c r="N2921" s="63"/>
      <c r="O2921" s="64"/>
      <c r="P2921" s="127"/>
      <c r="W2921" s="64"/>
      <c r="X2921" s="64"/>
    </row>
    <row r="2922" spans="1:24" s="59" customFormat="1" x14ac:dyDescent="0.25">
      <c r="A2922" s="77"/>
      <c r="D2922" s="60"/>
      <c r="E2922" s="60"/>
      <c r="F2922" s="60"/>
      <c r="G2922" s="60"/>
      <c r="H2922" s="62"/>
      <c r="I2922" s="62"/>
      <c r="J2922" s="62"/>
      <c r="K2922" s="62"/>
      <c r="M2922" s="63"/>
      <c r="N2922" s="63"/>
      <c r="O2922" s="64"/>
      <c r="P2922" s="127"/>
      <c r="W2922" s="64"/>
      <c r="X2922" s="64"/>
    </row>
    <row r="2923" spans="1:24" s="59" customFormat="1" x14ac:dyDescent="0.25">
      <c r="A2923" s="77"/>
      <c r="D2923" s="60"/>
      <c r="E2923" s="60"/>
      <c r="F2923" s="60"/>
      <c r="G2923" s="60"/>
      <c r="H2923" s="62"/>
      <c r="I2923" s="62"/>
      <c r="J2923" s="62"/>
      <c r="K2923" s="62"/>
      <c r="M2923" s="63"/>
      <c r="N2923" s="63"/>
      <c r="O2923" s="64"/>
      <c r="P2923" s="127"/>
      <c r="W2923" s="64"/>
      <c r="X2923" s="64"/>
    </row>
    <row r="2924" spans="1:24" s="59" customFormat="1" x14ac:dyDescent="0.25">
      <c r="A2924" s="77"/>
      <c r="D2924" s="60"/>
      <c r="E2924" s="60"/>
      <c r="F2924" s="60"/>
      <c r="G2924" s="60"/>
      <c r="H2924" s="62"/>
      <c r="I2924" s="62"/>
      <c r="J2924" s="62"/>
      <c r="K2924" s="62"/>
      <c r="M2924" s="63"/>
      <c r="N2924" s="63"/>
      <c r="O2924" s="64"/>
      <c r="P2924" s="127"/>
      <c r="W2924" s="64"/>
      <c r="X2924" s="64"/>
    </row>
    <row r="2925" spans="1:24" s="59" customFormat="1" x14ac:dyDescent="0.25">
      <c r="A2925" s="77"/>
      <c r="D2925" s="60"/>
      <c r="E2925" s="60"/>
      <c r="F2925" s="60"/>
      <c r="G2925" s="60"/>
      <c r="H2925" s="62"/>
      <c r="I2925" s="62"/>
      <c r="J2925" s="62"/>
      <c r="K2925" s="62"/>
      <c r="M2925" s="63"/>
      <c r="N2925" s="63"/>
      <c r="O2925" s="64"/>
      <c r="P2925" s="127"/>
      <c r="W2925" s="64"/>
      <c r="X2925" s="64"/>
    </row>
    <row r="2926" spans="1:24" s="59" customFormat="1" x14ac:dyDescent="0.25">
      <c r="A2926" s="77"/>
      <c r="D2926" s="60"/>
      <c r="E2926" s="60"/>
      <c r="F2926" s="60"/>
      <c r="G2926" s="60"/>
      <c r="H2926" s="62"/>
      <c r="I2926" s="62"/>
      <c r="J2926" s="62"/>
      <c r="K2926" s="62"/>
      <c r="M2926" s="63"/>
      <c r="N2926" s="63"/>
      <c r="O2926" s="64"/>
      <c r="P2926" s="127"/>
      <c r="W2926" s="64"/>
      <c r="X2926" s="64"/>
    </row>
    <row r="2927" spans="1:24" s="59" customFormat="1" x14ac:dyDescent="0.25">
      <c r="A2927" s="77"/>
      <c r="D2927" s="60"/>
      <c r="E2927" s="60"/>
      <c r="F2927" s="60"/>
      <c r="G2927" s="60"/>
      <c r="H2927" s="62"/>
      <c r="I2927" s="62"/>
      <c r="J2927" s="62"/>
      <c r="K2927" s="62"/>
      <c r="M2927" s="63"/>
      <c r="N2927" s="63"/>
      <c r="O2927" s="64"/>
      <c r="P2927" s="127"/>
      <c r="W2927" s="64"/>
      <c r="X2927" s="64"/>
    </row>
    <row r="2928" spans="1:24" s="59" customFormat="1" x14ac:dyDescent="0.25">
      <c r="A2928" s="77"/>
      <c r="D2928" s="60"/>
      <c r="E2928" s="60"/>
      <c r="F2928" s="60"/>
      <c r="G2928" s="60"/>
      <c r="H2928" s="62"/>
      <c r="I2928" s="62"/>
      <c r="J2928" s="62"/>
      <c r="K2928" s="62"/>
      <c r="M2928" s="63"/>
      <c r="N2928" s="63"/>
      <c r="O2928" s="64"/>
      <c r="P2928" s="127"/>
      <c r="W2928" s="64"/>
      <c r="X2928" s="64"/>
    </row>
    <row r="2929" spans="1:24" s="59" customFormat="1" x14ac:dyDescent="0.25">
      <c r="A2929" s="77"/>
      <c r="D2929" s="60"/>
      <c r="E2929" s="60"/>
      <c r="F2929" s="60"/>
      <c r="G2929" s="60"/>
      <c r="H2929" s="62"/>
      <c r="I2929" s="62"/>
      <c r="J2929" s="62"/>
      <c r="K2929" s="62"/>
      <c r="M2929" s="63"/>
      <c r="N2929" s="63"/>
      <c r="O2929" s="64"/>
      <c r="P2929" s="127"/>
      <c r="W2929" s="64"/>
      <c r="X2929" s="64"/>
    </row>
    <row r="2930" spans="1:24" s="59" customFormat="1" x14ac:dyDescent="0.25">
      <c r="A2930" s="77"/>
      <c r="D2930" s="60"/>
      <c r="E2930" s="60"/>
      <c r="F2930" s="60"/>
      <c r="G2930" s="60"/>
      <c r="H2930" s="62"/>
      <c r="I2930" s="62"/>
      <c r="J2930" s="62"/>
      <c r="K2930" s="62"/>
      <c r="M2930" s="63"/>
      <c r="N2930" s="63"/>
      <c r="O2930" s="64"/>
      <c r="P2930" s="127"/>
      <c r="W2930" s="64"/>
      <c r="X2930" s="64"/>
    </row>
    <row r="2931" spans="1:24" s="59" customFormat="1" x14ac:dyDescent="0.25">
      <c r="A2931" s="77"/>
      <c r="D2931" s="60"/>
      <c r="E2931" s="60"/>
      <c r="F2931" s="60"/>
      <c r="G2931" s="60"/>
      <c r="H2931" s="62"/>
      <c r="I2931" s="62"/>
      <c r="J2931" s="62"/>
      <c r="K2931" s="62"/>
      <c r="M2931" s="63"/>
      <c r="N2931" s="63"/>
      <c r="O2931" s="64"/>
      <c r="P2931" s="127"/>
      <c r="W2931" s="64"/>
      <c r="X2931" s="64"/>
    </row>
    <row r="2932" spans="1:24" s="59" customFormat="1" x14ac:dyDescent="0.25">
      <c r="A2932" s="77"/>
      <c r="D2932" s="60"/>
      <c r="E2932" s="60"/>
      <c r="F2932" s="60"/>
      <c r="G2932" s="60"/>
      <c r="H2932" s="62"/>
      <c r="I2932" s="62"/>
      <c r="J2932" s="62"/>
      <c r="K2932" s="62"/>
      <c r="M2932" s="63"/>
      <c r="N2932" s="63"/>
      <c r="O2932" s="64"/>
      <c r="P2932" s="127"/>
      <c r="W2932" s="64"/>
      <c r="X2932" s="64"/>
    </row>
    <row r="2933" spans="1:24" s="59" customFormat="1" x14ac:dyDescent="0.25">
      <c r="A2933" s="77"/>
      <c r="D2933" s="60"/>
      <c r="E2933" s="60"/>
      <c r="F2933" s="60"/>
      <c r="G2933" s="60"/>
      <c r="H2933" s="62"/>
      <c r="I2933" s="62"/>
      <c r="J2933" s="62"/>
      <c r="K2933" s="62"/>
      <c r="M2933" s="63"/>
      <c r="N2933" s="63"/>
      <c r="O2933" s="64"/>
      <c r="P2933" s="127"/>
      <c r="W2933" s="64"/>
      <c r="X2933" s="64"/>
    </row>
    <row r="2934" spans="1:24" s="59" customFormat="1" x14ac:dyDescent="0.25">
      <c r="A2934" s="77"/>
      <c r="D2934" s="60"/>
      <c r="E2934" s="60"/>
      <c r="F2934" s="60"/>
      <c r="G2934" s="60"/>
      <c r="H2934" s="62"/>
      <c r="I2934" s="62"/>
      <c r="J2934" s="62"/>
      <c r="K2934" s="62"/>
      <c r="M2934" s="63"/>
      <c r="N2934" s="63"/>
      <c r="O2934" s="64"/>
      <c r="P2934" s="127"/>
      <c r="W2934" s="64"/>
      <c r="X2934" s="64"/>
    </row>
    <row r="2935" spans="1:24" s="59" customFormat="1" x14ac:dyDescent="0.25">
      <c r="A2935" s="77"/>
      <c r="D2935" s="60"/>
      <c r="E2935" s="60"/>
      <c r="F2935" s="60"/>
      <c r="G2935" s="60"/>
      <c r="H2935" s="62"/>
      <c r="I2935" s="62"/>
      <c r="J2935" s="62"/>
      <c r="K2935" s="62"/>
      <c r="M2935" s="63"/>
      <c r="N2935" s="63"/>
      <c r="O2935" s="64"/>
      <c r="P2935" s="127"/>
      <c r="W2935" s="64"/>
      <c r="X2935" s="64"/>
    </row>
    <row r="2936" spans="1:24" s="59" customFormat="1" x14ac:dyDescent="0.25">
      <c r="A2936" s="77"/>
      <c r="D2936" s="60"/>
      <c r="E2936" s="60"/>
      <c r="F2936" s="60"/>
      <c r="G2936" s="60"/>
      <c r="H2936" s="62"/>
      <c r="I2936" s="62"/>
      <c r="J2936" s="62"/>
      <c r="K2936" s="62"/>
      <c r="M2936" s="63"/>
      <c r="N2936" s="63"/>
      <c r="O2936" s="64"/>
      <c r="P2936" s="127"/>
      <c r="W2936" s="64"/>
      <c r="X2936" s="64"/>
    </row>
    <row r="2937" spans="1:24" s="59" customFormat="1" x14ac:dyDescent="0.25">
      <c r="A2937" s="77"/>
      <c r="D2937" s="60"/>
      <c r="E2937" s="60"/>
      <c r="F2937" s="60"/>
      <c r="G2937" s="60"/>
      <c r="H2937" s="62"/>
      <c r="I2937" s="62"/>
      <c r="J2937" s="62"/>
      <c r="K2937" s="62"/>
      <c r="M2937" s="63"/>
      <c r="N2937" s="63"/>
      <c r="O2937" s="64"/>
      <c r="P2937" s="127"/>
      <c r="W2937" s="64"/>
      <c r="X2937" s="64"/>
    </row>
    <row r="2938" spans="1:24" s="59" customFormat="1" x14ac:dyDescent="0.25">
      <c r="A2938" s="77"/>
      <c r="D2938" s="60"/>
      <c r="E2938" s="60"/>
      <c r="F2938" s="60"/>
      <c r="G2938" s="60"/>
      <c r="H2938" s="62"/>
      <c r="I2938" s="62"/>
      <c r="J2938" s="62"/>
      <c r="K2938" s="62"/>
      <c r="M2938" s="63"/>
      <c r="N2938" s="63"/>
      <c r="O2938" s="64"/>
      <c r="P2938" s="127"/>
      <c r="W2938" s="64"/>
      <c r="X2938" s="64"/>
    </row>
    <row r="2939" spans="1:24" s="59" customFormat="1" x14ac:dyDescent="0.25">
      <c r="A2939" s="77"/>
      <c r="D2939" s="60"/>
      <c r="E2939" s="60"/>
      <c r="F2939" s="60"/>
      <c r="G2939" s="60"/>
      <c r="H2939" s="62"/>
      <c r="I2939" s="62"/>
      <c r="J2939" s="62"/>
      <c r="K2939" s="62"/>
      <c r="M2939" s="63"/>
      <c r="N2939" s="63"/>
      <c r="O2939" s="64"/>
      <c r="P2939" s="127"/>
      <c r="W2939" s="64"/>
      <c r="X2939" s="64"/>
    </row>
    <row r="2940" spans="1:24" s="59" customFormat="1" x14ac:dyDescent="0.25">
      <c r="A2940" s="77"/>
      <c r="D2940" s="60"/>
      <c r="E2940" s="60"/>
      <c r="F2940" s="60"/>
      <c r="G2940" s="60"/>
      <c r="H2940" s="62"/>
      <c r="I2940" s="62"/>
      <c r="J2940" s="62"/>
      <c r="K2940" s="62"/>
      <c r="M2940" s="63"/>
      <c r="N2940" s="63"/>
      <c r="O2940" s="64"/>
      <c r="P2940" s="127"/>
      <c r="W2940" s="64"/>
      <c r="X2940" s="64"/>
    </row>
    <row r="2941" spans="1:24" s="59" customFormat="1" x14ac:dyDescent="0.25">
      <c r="A2941" s="77"/>
      <c r="D2941" s="60"/>
      <c r="E2941" s="60"/>
      <c r="F2941" s="60"/>
      <c r="G2941" s="60"/>
      <c r="H2941" s="62"/>
      <c r="I2941" s="62"/>
      <c r="J2941" s="62"/>
      <c r="K2941" s="62"/>
      <c r="M2941" s="63"/>
      <c r="N2941" s="63"/>
      <c r="O2941" s="64"/>
      <c r="P2941" s="127"/>
      <c r="W2941" s="64"/>
      <c r="X2941" s="64"/>
    </row>
    <row r="2942" spans="1:24" s="59" customFormat="1" x14ac:dyDescent="0.25">
      <c r="A2942" s="77"/>
      <c r="D2942" s="60"/>
      <c r="E2942" s="60"/>
      <c r="F2942" s="60"/>
      <c r="G2942" s="60"/>
      <c r="H2942" s="62"/>
      <c r="I2942" s="62"/>
      <c r="J2942" s="62"/>
      <c r="K2942" s="62"/>
      <c r="M2942" s="63"/>
      <c r="N2942" s="63"/>
      <c r="O2942" s="64"/>
      <c r="P2942" s="127"/>
      <c r="W2942" s="64"/>
      <c r="X2942" s="64"/>
    </row>
    <row r="2943" spans="1:24" s="59" customFormat="1" x14ac:dyDescent="0.25">
      <c r="A2943" s="77"/>
      <c r="D2943" s="60"/>
      <c r="E2943" s="60"/>
      <c r="F2943" s="60"/>
      <c r="G2943" s="60"/>
      <c r="H2943" s="62"/>
      <c r="I2943" s="62"/>
      <c r="J2943" s="62"/>
      <c r="K2943" s="62"/>
      <c r="M2943" s="63"/>
      <c r="N2943" s="63"/>
      <c r="O2943" s="64"/>
      <c r="P2943" s="127"/>
      <c r="W2943" s="64"/>
      <c r="X2943" s="64"/>
    </row>
    <row r="2944" spans="1:24" s="59" customFormat="1" x14ac:dyDescent="0.25">
      <c r="A2944" s="77"/>
      <c r="D2944" s="60"/>
      <c r="E2944" s="60"/>
      <c r="F2944" s="60"/>
      <c r="G2944" s="60"/>
      <c r="H2944" s="62"/>
      <c r="I2944" s="62"/>
      <c r="J2944" s="62"/>
      <c r="K2944" s="62"/>
      <c r="M2944" s="63"/>
      <c r="N2944" s="63"/>
      <c r="O2944" s="64"/>
      <c r="P2944" s="127"/>
      <c r="W2944" s="64"/>
      <c r="X2944" s="64"/>
    </row>
    <row r="2945" spans="1:24" s="59" customFormat="1" x14ac:dyDescent="0.25">
      <c r="A2945" s="77"/>
      <c r="D2945" s="60"/>
      <c r="E2945" s="60"/>
      <c r="F2945" s="60"/>
      <c r="G2945" s="60"/>
      <c r="H2945" s="62"/>
      <c r="I2945" s="62"/>
      <c r="J2945" s="62"/>
      <c r="K2945" s="62"/>
      <c r="M2945" s="63"/>
      <c r="N2945" s="63"/>
      <c r="O2945" s="64"/>
      <c r="P2945" s="127"/>
      <c r="W2945" s="64"/>
      <c r="X2945" s="64"/>
    </row>
    <row r="2946" spans="1:24" s="59" customFormat="1" x14ac:dyDescent="0.25">
      <c r="A2946" s="77"/>
      <c r="D2946" s="60"/>
      <c r="E2946" s="60"/>
      <c r="F2946" s="60"/>
      <c r="G2946" s="60"/>
      <c r="H2946" s="62"/>
      <c r="I2946" s="62"/>
      <c r="J2946" s="62"/>
      <c r="K2946" s="62"/>
      <c r="M2946" s="63"/>
      <c r="N2946" s="63"/>
      <c r="O2946" s="64"/>
      <c r="P2946" s="127"/>
      <c r="W2946" s="64"/>
      <c r="X2946" s="64"/>
    </row>
    <row r="2947" spans="1:24" s="59" customFormat="1" x14ac:dyDescent="0.25">
      <c r="A2947" s="77"/>
      <c r="D2947" s="60"/>
      <c r="E2947" s="60"/>
      <c r="F2947" s="60"/>
      <c r="G2947" s="60"/>
      <c r="H2947" s="62"/>
      <c r="I2947" s="62"/>
      <c r="J2947" s="62"/>
      <c r="K2947" s="62"/>
      <c r="M2947" s="63"/>
      <c r="N2947" s="63"/>
      <c r="O2947" s="64"/>
      <c r="P2947" s="127"/>
      <c r="W2947" s="64"/>
      <c r="X2947" s="64"/>
    </row>
    <row r="2948" spans="1:24" s="59" customFormat="1" x14ac:dyDescent="0.25">
      <c r="A2948" s="77"/>
      <c r="D2948" s="60"/>
      <c r="E2948" s="60"/>
      <c r="F2948" s="60"/>
      <c r="G2948" s="60"/>
      <c r="H2948" s="62"/>
      <c r="I2948" s="62"/>
      <c r="J2948" s="62"/>
      <c r="K2948" s="62"/>
      <c r="M2948" s="63"/>
      <c r="N2948" s="63"/>
      <c r="O2948" s="64"/>
      <c r="P2948" s="127"/>
      <c r="W2948" s="64"/>
      <c r="X2948" s="64"/>
    </row>
    <row r="2949" spans="1:24" s="59" customFormat="1" x14ac:dyDescent="0.25">
      <c r="A2949" s="77"/>
      <c r="D2949" s="60"/>
      <c r="E2949" s="60"/>
      <c r="F2949" s="60"/>
      <c r="G2949" s="60"/>
      <c r="H2949" s="62"/>
      <c r="I2949" s="62"/>
      <c r="J2949" s="62"/>
      <c r="K2949" s="62"/>
      <c r="M2949" s="63"/>
      <c r="N2949" s="63"/>
      <c r="O2949" s="64"/>
      <c r="P2949" s="127"/>
      <c r="W2949" s="64"/>
      <c r="X2949" s="64"/>
    </row>
    <row r="2950" spans="1:24" s="59" customFormat="1" x14ac:dyDescent="0.25">
      <c r="A2950" s="77"/>
      <c r="D2950" s="60"/>
      <c r="E2950" s="60"/>
      <c r="F2950" s="60"/>
      <c r="G2950" s="60"/>
      <c r="H2950" s="62"/>
      <c r="I2950" s="62"/>
      <c r="J2950" s="62"/>
      <c r="K2950" s="62"/>
      <c r="M2950" s="63"/>
      <c r="N2950" s="63"/>
      <c r="O2950" s="64"/>
      <c r="P2950" s="127"/>
      <c r="W2950" s="64"/>
      <c r="X2950" s="64"/>
    </row>
    <row r="2951" spans="1:24" s="59" customFormat="1" x14ac:dyDescent="0.25">
      <c r="A2951" s="77"/>
      <c r="D2951" s="60"/>
      <c r="E2951" s="60"/>
      <c r="F2951" s="60"/>
      <c r="G2951" s="60"/>
      <c r="H2951" s="62"/>
      <c r="I2951" s="62"/>
      <c r="J2951" s="62"/>
      <c r="K2951" s="62"/>
      <c r="M2951" s="63"/>
      <c r="N2951" s="63"/>
      <c r="O2951" s="64"/>
      <c r="P2951" s="127"/>
      <c r="W2951" s="64"/>
      <c r="X2951" s="64"/>
    </row>
    <row r="2952" spans="1:24" s="59" customFormat="1" x14ac:dyDescent="0.25">
      <c r="A2952" s="77"/>
      <c r="D2952" s="60"/>
      <c r="E2952" s="60"/>
      <c r="F2952" s="60"/>
      <c r="G2952" s="60"/>
      <c r="H2952" s="62"/>
      <c r="I2952" s="62"/>
      <c r="J2952" s="62"/>
      <c r="K2952" s="62"/>
      <c r="M2952" s="63"/>
      <c r="N2952" s="63"/>
      <c r="O2952" s="64"/>
      <c r="P2952" s="127"/>
      <c r="W2952" s="64"/>
      <c r="X2952" s="64"/>
    </row>
    <row r="2953" spans="1:24" s="59" customFormat="1" x14ac:dyDescent="0.25">
      <c r="A2953" s="77"/>
      <c r="D2953" s="60"/>
      <c r="E2953" s="60"/>
      <c r="F2953" s="60"/>
      <c r="G2953" s="60"/>
      <c r="H2953" s="62"/>
      <c r="I2953" s="62"/>
      <c r="J2953" s="62"/>
      <c r="K2953" s="62"/>
      <c r="M2953" s="63"/>
      <c r="N2953" s="63"/>
      <c r="O2953" s="64"/>
      <c r="P2953" s="127"/>
      <c r="W2953" s="64"/>
      <c r="X2953" s="64"/>
    </row>
    <row r="2954" spans="1:24" s="59" customFormat="1" x14ac:dyDescent="0.25">
      <c r="A2954" s="77"/>
      <c r="D2954" s="60"/>
      <c r="E2954" s="60"/>
      <c r="F2954" s="60"/>
      <c r="G2954" s="60"/>
      <c r="H2954" s="62"/>
      <c r="I2954" s="62"/>
      <c r="J2954" s="62"/>
      <c r="K2954" s="62"/>
      <c r="M2954" s="63"/>
      <c r="N2954" s="63"/>
      <c r="O2954" s="64"/>
      <c r="P2954" s="127"/>
      <c r="W2954" s="64"/>
      <c r="X2954" s="64"/>
    </row>
    <row r="2955" spans="1:24" s="59" customFormat="1" x14ac:dyDescent="0.25">
      <c r="A2955" s="77"/>
      <c r="D2955" s="60"/>
      <c r="E2955" s="60"/>
      <c r="F2955" s="60"/>
      <c r="G2955" s="60"/>
      <c r="H2955" s="62"/>
      <c r="I2955" s="62"/>
      <c r="J2955" s="62"/>
      <c r="K2955" s="62"/>
      <c r="M2955" s="63"/>
      <c r="N2955" s="63"/>
      <c r="O2955" s="64"/>
      <c r="P2955" s="127"/>
      <c r="W2955" s="64"/>
      <c r="X2955" s="64"/>
    </row>
    <row r="2956" spans="1:24" s="59" customFormat="1" x14ac:dyDescent="0.25">
      <c r="A2956" s="77"/>
      <c r="D2956" s="60"/>
      <c r="E2956" s="60"/>
      <c r="F2956" s="60"/>
      <c r="G2956" s="60"/>
      <c r="H2956" s="62"/>
      <c r="I2956" s="62"/>
      <c r="J2956" s="62"/>
      <c r="K2956" s="62"/>
      <c r="M2956" s="63"/>
      <c r="N2956" s="63"/>
      <c r="O2956" s="64"/>
      <c r="P2956" s="127"/>
      <c r="W2956" s="64"/>
      <c r="X2956" s="64"/>
    </row>
    <row r="2957" spans="1:24" s="59" customFormat="1" x14ac:dyDescent="0.25">
      <c r="A2957" s="77"/>
      <c r="D2957" s="60"/>
      <c r="E2957" s="60"/>
      <c r="F2957" s="60"/>
      <c r="G2957" s="60"/>
      <c r="H2957" s="62"/>
      <c r="I2957" s="62"/>
      <c r="J2957" s="62"/>
      <c r="K2957" s="62"/>
      <c r="M2957" s="63"/>
      <c r="N2957" s="63"/>
      <c r="O2957" s="64"/>
      <c r="P2957" s="127"/>
      <c r="W2957" s="64"/>
      <c r="X2957" s="64"/>
    </row>
    <row r="2958" spans="1:24" s="59" customFormat="1" x14ac:dyDescent="0.25">
      <c r="A2958" s="77"/>
      <c r="D2958" s="60"/>
      <c r="E2958" s="60"/>
      <c r="F2958" s="60"/>
      <c r="G2958" s="60"/>
      <c r="H2958" s="62"/>
      <c r="I2958" s="62"/>
      <c r="J2958" s="62"/>
      <c r="K2958" s="62"/>
      <c r="M2958" s="63"/>
      <c r="N2958" s="63"/>
      <c r="O2958" s="64"/>
      <c r="P2958" s="127"/>
      <c r="W2958" s="64"/>
      <c r="X2958" s="64"/>
    </row>
    <row r="2959" spans="1:24" s="59" customFormat="1" x14ac:dyDescent="0.25">
      <c r="A2959" s="77"/>
      <c r="D2959" s="60"/>
      <c r="E2959" s="60"/>
      <c r="F2959" s="60"/>
      <c r="G2959" s="60"/>
      <c r="H2959" s="62"/>
      <c r="I2959" s="62"/>
      <c r="J2959" s="62"/>
      <c r="K2959" s="62"/>
      <c r="M2959" s="63"/>
      <c r="N2959" s="63"/>
      <c r="O2959" s="64"/>
      <c r="P2959" s="127"/>
      <c r="W2959" s="64"/>
      <c r="X2959" s="64"/>
    </row>
    <row r="2960" spans="1:24" s="59" customFormat="1" x14ac:dyDescent="0.25">
      <c r="A2960" s="77"/>
      <c r="D2960" s="60"/>
      <c r="E2960" s="60"/>
      <c r="F2960" s="60"/>
      <c r="G2960" s="60"/>
      <c r="H2960" s="62"/>
      <c r="I2960" s="62"/>
      <c r="J2960" s="62"/>
      <c r="K2960" s="62"/>
      <c r="M2960" s="63"/>
      <c r="N2960" s="63"/>
      <c r="O2960" s="64"/>
      <c r="P2960" s="127"/>
      <c r="W2960" s="64"/>
      <c r="X2960" s="64"/>
    </row>
    <row r="2961" spans="1:24" s="59" customFormat="1" x14ac:dyDescent="0.25">
      <c r="A2961" s="77"/>
      <c r="D2961" s="60"/>
      <c r="E2961" s="60"/>
      <c r="F2961" s="60"/>
      <c r="G2961" s="60"/>
      <c r="H2961" s="62"/>
      <c r="I2961" s="62"/>
      <c r="J2961" s="62"/>
      <c r="K2961" s="62"/>
      <c r="M2961" s="63"/>
      <c r="N2961" s="63"/>
      <c r="O2961" s="64"/>
      <c r="P2961" s="127"/>
      <c r="W2961" s="64"/>
      <c r="X2961" s="64"/>
    </row>
    <row r="2962" spans="1:24" s="59" customFormat="1" x14ac:dyDescent="0.25">
      <c r="A2962" s="77"/>
      <c r="D2962" s="60"/>
      <c r="E2962" s="60"/>
      <c r="F2962" s="60"/>
      <c r="G2962" s="60"/>
      <c r="H2962" s="62"/>
      <c r="I2962" s="62"/>
      <c r="J2962" s="62"/>
      <c r="K2962" s="62"/>
      <c r="M2962" s="63"/>
      <c r="N2962" s="63"/>
      <c r="O2962" s="64"/>
      <c r="P2962" s="127"/>
      <c r="W2962" s="64"/>
      <c r="X2962" s="64"/>
    </row>
    <row r="2963" spans="1:24" s="59" customFormat="1" x14ac:dyDescent="0.25">
      <c r="A2963" s="77"/>
      <c r="D2963" s="60"/>
      <c r="E2963" s="60"/>
      <c r="F2963" s="60"/>
      <c r="G2963" s="60"/>
      <c r="H2963" s="62"/>
      <c r="I2963" s="62"/>
      <c r="J2963" s="62"/>
      <c r="K2963" s="62"/>
      <c r="M2963" s="63"/>
      <c r="N2963" s="63"/>
      <c r="O2963" s="64"/>
      <c r="P2963" s="127"/>
      <c r="W2963" s="64"/>
      <c r="X2963" s="64"/>
    </row>
    <row r="2964" spans="1:24" s="59" customFormat="1" x14ac:dyDescent="0.25">
      <c r="A2964" s="77"/>
      <c r="D2964" s="60"/>
      <c r="E2964" s="60"/>
      <c r="F2964" s="60"/>
      <c r="G2964" s="60"/>
      <c r="H2964" s="62"/>
      <c r="I2964" s="62"/>
      <c r="J2964" s="62"/>
      <c r="K2964" s="62"/>
      <c r="M2964" s="63"/>
      <c r="N2964" s="63"/>
      <c r="O2964" s="64"/>
      <c r="P2964" s="127"/>
      <c r="W2964" s="64"/>
      <c r="X2964" s="64"/>
    </row>
    <row r="2965" spans="1:24" s="59" customFormat="1" x14ac:dyDescent="0.25">
      <c r="A2965" s="77"/>
      <c r="D2965" s="60"/>
      <c r="E2965" s="60"/>
      <c r="F2965" s="60"/>
      <c r="G2965" s="60"/>
      <c r="H2965" s="62"/>
      <c r="I2965" s="62"/>
      <c r="J2965" s="62"/>
      <c r="K2965" s="62"/>
      <c r="M2965" s="63"/>
      <c r="N2965" s="63"/>
      <c r="O2965" s="64"/>
      <c r="P2965" s="127"/>
      <c r="W2965" s="64"/>
      <c r="X2965" s="64"/>
    </row>
    <row r="2966" spans="1:24" s="59" customFormat="1" x14ac:dyDescent="0.25">
      <c r="A2966" s="77"/>
      <c r="D2966" s="60"/>
      <c r="E2966" s="60"/>
      <c r="F2966" s="60"/>
      <c r="G2966" s="60"/>
      <c r="H2966" s="62"/>
      <c r="I2966" s="62"/>
      <c r="J2966" s="62"/>
      <c r="K2966" s="62"/>
      <c r="M2966" s="63"/>
      <c r="N2966" s="63"/>
      <c r="O2966" s="64"/>
      <c r="P2966" s="127"/>
      <c r="W2966" s="64"/>
      <c r="X2966" s="64"/>
    </row>
    <row r="2967" spans="1:24" s="59" customFormat="1" x14ac:dyDescent="0.25">
      <c r="A2967" s="77"/>
      <c r="D2967" s="60"/>
      <c r="E2967" s="60"/>
      <c r="F2967" s="60"/>
      <c r="G2967" s="60"/>
      <c r="H2967" s="62"/>
      <c r="I2967" s="62"/>
      <c r="J2967" s="62"/>
      <c r="K2967" s="62"/>
      <c r="M2967" s="63"/>
      <c r="N2967" s="63"/>
      <c r="O2967" s="64"/>
      <c r="P2967" s="127"/>
      <c r="W2967" s="64"/>
      <c r="X2967" s="64"/>
    </row>
    <row r="2968" spans="1:24" s="59" customFormat="1" x14ac:dyDescent="0.25">
      <c r="A2968" s="77"/>
      <c r="D2968" s="60"/>
      <c r="E2968" s="60"/>
      <c r="F2968" s="60"/>
      <c r="G2968" s="60"/>
      <c r="H2968" s="62"/>
      <c r="I2968" s="62"/>
      <c r="J2968" s="62"/>
      <c r="K2968" s="62"/>
      <c r="M2968" s="63"/>
      <c r="N2968" s="63"/>
      <c r="O2968" s="64"/>
      <c r="P2968" s="127"/>
      <c r="W2968" s="64"/>
      <c r="X2968" s="64"/>
    </row>
    <row r="2969" spans="1:24" s="59" customFormat="1" x14ac:dyDescent="0.25">
      <c r="A2969" s="77"/>
      <c r="D2969" s="60"/>
      <c r="E2969" s="60"/>
      <c r="F2969" s="60"/>
      <c r="G2969" s="60"/>
      <c r="H2969" s="62"/>
      <c r="I2969" s="62"/>
      <c r="J2969" s="62"/>
      <c r="K2969" s="62"/>
      <c r="M2969" s="63"/>
      <c r="N2969" s="63"/>
      <c r="O2969" s="64"/>
      <c r="P2969" s="127"/>
      <c r="W2969" s="64"/>
      <c r="X2969" s="64"/>
    </row>
    <row r="2970" spans="1:24" s="59" customFormat="1" x14ac:dyDescent="0.25">
      <c r="A2970" s="77"/>
      <c r="D2970" s="60"/>
      <c r="E2970" s="60"/>
      <c r="F2970" s="60"/>
      <c r="G2970" s="60"/>
      <c r="H2970" s="62"/>
      <c r="I2970" s="62"/>
      <c r="J2970" s="62"/>
      <c r="K2970" s="62"/>
      <c r="M2970" s="63"/>
      <c r="N2970" s="63"/>
      <c r="O2970" s="64"/>
      <c r="P2970" s="127"/>
      <c r="W2970" s="64"/>
      <c r="X2970" s="64"/>
    </row>
    <row r="2971" spans="1:24" s="59" customFormat="1" x14ac:dyDescent="0.25">
      <c r="A2971" s="77"/>
      <c r="D2971" s="60"/>
      <c r="E2971" s="60"/>
      <c r="F2971" s="60"/>
      <c r="G2971" s="60"/>
      <c r="H2971" s="62"/>
      <c r="I2971" s="62"/>
      <c r="J2971" s="62"/>
      <c r="K2971" s="62"/>
      <c r="M2971" s="63"/>
      <c r="N2971" s="63"/>
      <c r="O2971" s="64"/>
      <c r="P2971" s="127"/>
      <c r="W2971" s="64"/>
      <c r="X2971" s="64"/>
    </row>
    <row r="2972" spans="1:24" s="59" customFormat="1" x14ac:dyDescent="0.25">
      <c r="A2972" s="77"/>
      <c r="D2972" s="60"/>
      <c r="E2972" s="60"/>
      <c r="F2972" s="60"/>
      <c r="G2972" s="60"/>
      <c r="H2972" s="62"/>
      <c r="I2972" s="62"/>
      <c r="J2972" s="62"/>
      <c r="K2972" s="62"/>
      <c r="M2972" s="63"/>
      <c r="N2972" s="63"/>
      <c r="O2972" s="64"/>
      <c r="P2972" s="127"/>
      <c r="W2972" s="64"/>
      <c r="X2972" s="64"/>
    </row>
    <row r="2973" spans="1:24" s="59" customFormat="1" x14ac:dyDescent="0.25">
      <c r="A2973" s="77"/>
      <c r="D2973" s="60"/>
      <c r="E2973" s="60"/>
      <c r="F2973" s="60"/>
      <c r="G2973" s="60"/>
      <c r="H2973" s="62"/>
      <c r="I2973" s="62"/>
      <c r="J2973" s="62"/>
      <c r="K2973" s="62"/>
      <c r="M2973" s="63"/>
      <c r="N2973" s="63"/>
      <c r="O2973" s="64"/>
      <c r="P2973" s="127"/>
      <c r="W2973" s="64"/>
      <c r="X2973" s="64"/>
    </row>
    <row r="2974" spans="1:24" s="59" customFormat="1" x14ac:dyDescent="0.25">
      <c r="A2974" s="77"/>
      <c r="D2974" s="60"/>
      <c r="E2974" s="60"/>
      <c r="F2974" s="60"/>
      <c r="G2974" s="60"/>
      <c r="H2974" s="62"/>
      <c r="I2974" s="62"/>
      <c r="J2974" s="62"/>
      <c r="K2974" s="62"/>
      <c r="M2974" s="63"/>
      <c r="N2974" s="63"/>
      <c r="O2974" s="64"/>
      <c r="P2974" s="127"/>
      <c r="W2974" s="64"/>
      <c r="X2974" s="64"/>
    </row>
    <row r="2975" spans="1:24" s="59" customFormat="1" x14ac:dyDescent="0.25">
      <c r="A2975" s="77"/>
      <c r="D2975" s="60"/>
      <c r="E2975" s="60"/>
      <c r="F2975" s="60"/>
      <c r="G2975" s="60"/>
      <c r="H2975" s="62"/>
      <c r="I2975" s="62"/>
      <c r="J2975" s="62"/>
      <c r="K2975" s="62"/>
      <c r="M2975" s="63"/>
      <c r="N2975" s="63"/>
      <c r="O2975" s="64"/>
      <c r="P2975" s="127"/>
      <c r="W2975" s="64"/>
      <c r="X2975" s="64"/>
    </row>
    <row r="2976" spans="1:24" s="59" customFormat="1" x14ac:dyDescent="0.25">
      <c r="A2976" s="77"/>
      <c r="D2976" s="60"/>
      <c r="E2976" s="60"/>
      <c r="F2976" s="60"/>
      <c r="G2976" s="60"/>
      <c r="H2976" s="62"/>
      <c r="I2976" s="62"/>
      <c r="J2976" s="62"/>
      <c r="K2976" s="62"/>
      <c r="M2976" s="63"/>
      <c r="N2976" s="63"/>
      <c r="O2976" s="64"/>
      <c r="P2976" s="127"/>
      <c r="W2976" s="64"/>
      <c r="X2976" s="64"/>
    </row>
    <row r="2977" spans="1:24" s="59" customFormat="1" x14ac:dyDescent="0.25">
      <c r="A2977" s="77"/>
      <c r="D2977" s="60"/>
      <c r="E2977" s="60"/>
      <c r="F2977" s="60"/>
      <c r="G2977" s="60"/>
      <c r="H2977" s="62"/>
      <c r="I2977" s="62"/>
      <c r="J2977" s="62"/>
      <c r="K2977" s="62"/>
      <c r="M2977" s="63"/>
      <c r="N2977" s="63"/>
      <c r="O2977" s="64"/>
      <c r="P2977" s="127"/>
      <c r="W2977" s="64"/>
      <c r="X2977" s="64"/>
    </row>
    <row r="2978" spans="1:24" s="59" customFormat="1" x14ac:dyDescent="0.25">
      <c r="A2978" s="77"/>
      <c r="D2978" s="60"/>
      <c r="E2978" s="60"/>
      <c r="F2978" s="60"/>
      <c r="G2978" s="60"/>
      <c r="H2978" s="62"/>
      <c r="I2978" s="62"/>
      <c r="J2978" s="62"/>
      <c r="K2978" s="62"/>
      <c r="M2978" s="63"/>
      <c r="N2978" s="63"/>
      <c r="O2978" s="64"/>
      <c r="P2978" s="127"/>
      <c r="W2978" s="64"/>
      <c r="X2978" s="64"/>
    </row>
    <row r="2979" spans="1:24" s="59" customFormat="1" x14ac:dyDescent="0.25">
      <c r="A2979" s="77"/>
      <c r="D2979" s="60"/>
      <c r="E2979" s="60"/>
      <c r="F2979" s="60"/>
      <c r="G2979" s="60"/>
      <c r="H2979" s="62"/>
      <c r="I2979" s="62"/>
      <c r="J2979" s="62"/>
      <c r="K2979" s="62"/>
      <c r="M2979" s="63"/>
      <c r="N2979" s="63"/>
      <c r="O2979" s="64"/>
      <c r="P2979" s="127"/>
      <c r="W2979" s="64"/>
      <c r="X2979" s="64"/>
    </row>
    <row r="2980" spans="1:24" s="59" customFormat="1" x14ac:dyDescent="0.25">
      <c r="A2980" s="77"/>
      <c r="D2980" s="60"/>
      <c r="E2980" s="60"/>
      <c r="F2980" s="60"/>
      <c r="G2980" s="60"/>
      <c r="H2980" s="62"/>
      <c r="I2980" s="62"/>
      <c r="J2980" s="62"/>
      <c r="K2980" s="62"/>
      <c r="M2980" s="63"/>
      <c r="N2980" s="63"/>
      <c r="O2980" s="64"/>
      <c r="P2980" s="127"/>
      <c r="W2980" s="64"/>
      <c r="X2980" s="64"/>
    </row>
    <row r="2981" spans="1:24" s="59" customFormat="1" x14ac:dyDescent="0.25">
      <c r="A2981" s="77"/>
      <c r="D2981" s="60"/>
      <c r="E2981" s="60"/>
      <c r="F2981" s="60"/>
      <c r="G2981" s="60"/>
      <c r="H2981" s="62"/>
      <c r="I2981" s="62"/>
      <c r="J2981" s="62"/>
      <c r="K2981" s="62"/>
      <c r="M2981" s="63"/>
      <c r="N2981" s="63"/>
      <c r="O2981" s="64"/>
      <c r="P2981" s="127"/>
      <c r="W2981" s="64"/>
      <c r="X2981" s="64"/>
    </row>
    <row r="2982" spans="1:24" s="59" customFormat="1" x14ac:dyDescent="0.25">
      <c r="A2982" s="77"/>
      <c r="D2982" s="60"/>
      <c r="E2982" s="60"/>
      <c r="F2982" s="60"/>
      <c r="G2982" s="60"/>
      <c r="H2982" s="62"/>
      <c r="I2982" s="62"/>
      <c r="J2982" s="62"/>
      <c r="K2982" s="62"/>
      <c r="M2982" s="63"/>
      <c r="N2982" s="63"/>
      <c r="O2982" s="64"/>
      <c r="P2982" s="127"/>
      <c r="W2982" s="64"/>
      <c r="X2982" s="64"/>
    </row>
    <row r="2983" spans="1:24" s="59" customFormat="1" x14ac:dyDescent="0.25">
      <c r="A2983" s="77"/>
      <c r="D2983" s="60"/>
      <c r="E2983" s="60"/>
      <c r="F2983" s="60"/>
      <c r="G2983" s="60"/>
      <c r="H2983" s="62"/>
      <c r="I2983" s="62"/>
      <c r="J2983" s="62"/>
      <c r="K2983" s="62"/>
      <c r="M2983" s="63"/>
      <c r="N2983" s="63"/>
      <c r="O2983" s="64"/>
      <c r="P2983" s="127"/>
      <c r="W2983" s="64"/>
      <c r="X2983" s="64"/>
    </row>
    <row r="2984" spans="1:24" s="59" customFormat="1" x14ac:dyDescent="0.25">
      <c r="A2984" s="77"/>
      <c r="D2984" s="60"/>
      <c r="E2984" s="60"/>
      <c r="F2984" s="60"/>
      <c r="G2984" s="60"/>
      <c r="H2984" s="62"/>
      <c r="I2984" s="62"/>
      <c r="J2984" s="62"/>
      <c r="K2984" s="62"/>
      <c r="M2984" s="63"/>
      <c r="N2984" s="63"/>
      <c r="O2984" s="64"/>
      <c r="P2984" s="127"/>
      <c r="W2984" s="64"/>
      <c r="X2984" s="64"/>
    </row>
    <row r="2985" spans="1:24" s="59" customFormat="1" x14ac:dyDescent="0.25">
      <c r="A2985" s="77"/>
      <c r="D2985" s="60"/>
      <c r="E2985" s="60"/>
      <c r="F2985" s="60"/>
      <c r="G2985" s="60"/>
      <c r="H2985" s="62"/>
      <c r="I2985" s="62"/>
      <c r="J2985" s="62"/>
      <c r="K2985" s="62"/>
      <c r="M2985" s="63"/>
      <c r="N2985" s="63"/>
      <c r="O2985" s="64"/>
      <c r="P2985" s="127"/>
      <c r="W2985" s="64"/>
      <c r="X2985" s="64"/>
    </row>
    <row r="2986" spans="1:24" s="59" customFormat="1" x14ac:dyDescent="0.25">
      <c r="A2986" s="77"/>
      <c r="D2986" s="60"/>
      <c r="E2986" s="60"/>
      <c r="F2986" s="60"/>
      <c r="G2986" s="60"/>
      <c r="H2986" s="62"/>
      <c r="I2986" s="62"/>
      <c r="J2986" s="62"/>
      <c r="K2986" s="62"/>
      <c r="M2986" s="63"/>
      <c r="N2986" s="63"/>
      <c r="O2986" s="64"/>
      <c r="P2986" s="127"/>
      <c r="W2986" s="64"/>
      <c r="X2986" s="64"/>
    </row>
    <row r="2987" spans="1:24" s="59" customFormat="1" x14ac:dyDescent="0.25">
      <c r="A2987" s="77"/>
      <c r="D2987" s="60"/>
      <c r="E2987" s="60"/>
      <c r="F2987" s="60"/>
      <c r="G2987" s="60"/>
      <c r="H2987" s="62"/>
      <c r="I2987" s="62"/>
      <c r="J2987" s="62"/>
      <c r="K2987" s="62"/>
      <c r="M2987" s="63"/>
      <c r="N2987" s="63"/>
      <c r="O2987" s="64"/>
      <c r="P2987" s="127"/>
      <c r="W2987" s="64"/>
      <c r="X2987" s="64"/>
    </row>
    <row r="2988" spans="1:24" s="59" customFormat="1" x14ac:dyDescent="0.25">
      <c r="A2988" s="77"/>
      <c r="D2988" s="60"/>
      <c r="E2988" s="60"/>
      <c r="F2988" s="60"/>
      <c r="G2988" s="60"/>
      <c r="H2988" s="62"/>
      <c r="I2988" s="62"/>
      <c r="J2988" s="62"/>
      <c r="K2988" s="62"/>
      <c r="M2988" s="63"/>
      <c r="N2988" s="63"/>
      <c r="O2988" s="64"/>
      <c r="P2988" s="127"/>
      <c r="W2988" s="64"/>
      <c r="X2988" s="64"/>
    </row>
    <row r="2989" spans="1:24" s="59" customFormat="1" x14ac:dyDescent="0.25">
      <c r="A2989" s="77"/>
      <c r="D2989" s="60"/>
      <c r="E2989" s="60"/>
      <c r="F2989" s="60"/>
      <c r="G2989" s="60"/>
      <c r="H2989" s="62"/>
      <c r="I2989" s="62"/>
      <c r="J2989" s="62"/>
      <c r="K2989" s="62"/>
      <c r="M2989" s="63"/>
      <c r="N2989" s="63"/>
      <c r="O2989" s="64"/>
      <c r="P2989" s="127"/>
      <c r="W2989" s="64"/>
      <c r="X2989" s="64"/>
    </row>
    <row r="2990" spans="1:24" s="59" customFormat="1" x14ac:dyDescent="0.25">
      <c r="A2990" s="77"/>
      <c r="D2990" s="60"/>
      <c r="E2990" s="60"/>
      <c r="F2990" s="60"/>
      <c r="G2990" s="60"/>
      <c r="H2990" s="62"/>
      <c r="I2990" s="62"/>
      <c r="J2990" s="62"/>
      <c r="K2990" s="62"/>
      <c r="M2990" s="63"/>
      <c r="N2990" s="63"/>
      <c r="O2990" s="64"/>
      <c r="P2990" s="127"/>
      <c r="W2990" s="64"/>
      <c r="X2990" s="64"/>
    </row>
    <row r="2991" spans="1:24" s="59" customFormat="1" x14ac:dyDescent="0.25">
      <c r="A2991" s="77"/>
      <c r="D2991" s="60"/>
      <c r="E2991" s="60"/>
      <c r="F2991" s="60"/>
      <c r="G2991" s="60"/>
      <c r="H2991" s="62"/>
      <c r="I2991" s="62"/>
      <c r="J2991" s="62"/>
      <c r="K2991" s="62"/>
      <c r="M2991" s="63"/>
      <c r="N2991" s="63"/>
      <c r="O2991" s="64"/>
      <c r="P2991" s="127"/>
      <c r="W2991" s="64"/>
      <c r="X2991" s="64"/>
    </row>
    <row r="2992" spans="1:24" s="59" customFormat="1" x14ac:dyDescent="0.25">
      <c r="A2992" s="77"/>
      <c r="D2992" s="60"/>
      <c r="E2992" s="60"/>
      <c r="F2992" s="60"/>
      <c r="G2992" s="60"/>
      <c r="H2992" s="62"/>
      <c r="I2992" s="62"/>
      <c r="J2992" s="62"/>
      <c r="K2992" s="62"/>
      <c r="M2992" s="63"/>
      <c r="N2992" s="63"/>
      <c r="O2992" s="64"/>
      <c r="P2992" s="127"/>
      <c r="W2992" s="64"/>
      <c r="X2992" s="64"/>
    </row>
    <row r="2993" spans="1:24" s="59" customFormat="1" x14ac:dyDescent="0.25">
      <c r="A2993" s="77"/>
      <c r="D2993" s="60"/>
      <c r="E2993" s="60"/>
      <c r="F2993" s="60"/>
      <c r="G2993" s="60"/>
      <c r="H2993" s="62"/>
      <c r="I2993" s="62"/>
      <c r="J2993" s="62"/>
      <c r="K2993" s="62"/>
      <c r="M2993" s="63"/>
      <c r="N2993" s="63"/>
      <c r="O2993" s="64"/>
      <c r="P2993" s="127"/>
      <c r="W2993" s="64"/>
      <c r="X2993" s="64"/>
    </row>
    <row r="2994" spans="1:24" s="59" customFormat="1" x14ac:dyDescent="0.25">
      <c r="A2994" s="77"/>
      <c r="D2994" s="60"/>
      <c r="E2994" s="60"/>
      <c r="F2994" s="60"/>
      <c r="G2994" s="60"/>
      <c r="H2994" s="62"/>
      <c r="I2994" s="62"/>
      <c r="J2994" s="62"/>
      <c r="K2994" s="62"/>
      <c r="M2994" s="63"/>
      <c r="N2994" s="63"/>
      <c r="O2994" s="64"/>
      <c r="P2994" s="127"/>
      <c r="W2994" s="64"/>
      <c r="X2994" s="64"/>
    </row>
    <row r="2995" spans="1:24" s="59" customFormat="1" x14ac:dyDescent="0.25">
      <c r="A2995" s="77"/>
      <c r="D2995" s="60"/>
      <c r="E2995" s="60"/>
      <c r="F2995" s="60"/>
      <c r="G2995" s="60"/>
      <c r="H2995" s="62"/>
      <c r="I2995" s="62"/>
      <c r="J2995" s="62"/>
      <c r="K2995" s="62"/>
      <c r="M2995" s="63"/>
      <c r="N2995" s="63"/>
      <c r="O2995" s="64"/>
      <c r="P2995" s="127"/>
      <c r="W2995" s="64"/>
      <c r="X2995" s="64"/>
    </row>
    <row r="2996" spans="1:24" s="59" customFormat="1" x14ac:dyDescent="0.25">
      <c r="A2996" s="77"/>
      <c r="D2996" s="60"/>
      <c r="E2996" s="60"/>
      <c r="F2996" s="60"/>
      <c r="G2996" s="60"/>
      <c r="H2996" s="62"/>
      <c r="I2996" s="62"/>
      <c r="J2996" s="62"/>
      <c r="K2996" s="62"/>
      <c r="M2996" s="63"/>
      <c r="N2996" s="63"/>
      <c r="O2996" s="64"/>
      <c r="P2996" s="127"/>
      <c r="W2996" s="64"/>
      <c r="X2996" s="64"/>
    </row>
    <row r="2997" spans="1:24" s="59" customFormat="1" x14ac:dyDescent="0.25">
      <c r="A2997" s="77"/>
      <c r="D2997" s="60"/>
      <c r="E2997" s="60"/>
      <c r="F2997" s="60"/>
      <c r="G2997" s="60"/>
      <c r="H2997" s="62"/>
      <c r="I2997" s="62"/>
      <c r="J2997" s="62"/>
      <c r="K2997" s="62"/>
      <c r="M2997" s="63"/>
      <c r="N2997" s="63"/>
      <c r="O2997" s="64"/>
      <c r="P2997" s="127"/>
      <c r="W2997" s="64"/>
      <c r="X2997" s="64"/>
    </row>
    <row r="2998" spans="1:24" s="59" customFormat="1" x14ac:dyDescent="0.25">
      <c r="A2998" s="77"/>
      <c r="D2998" s="60"/>
      <c r="E2998" s="60"/>
      <c r="F2998" s="60"/>
      <c r="G2998" s="60"/>
      <c r="H2998" s="62"/>
      <c r="I2998" s="62"/>
      <c r="J2998" s="62"/>
      <c r="K2998" s="62"/>
      <c r="M2998" s="63"/>
      <c r="N2998" s="63"/>
      <c r="O2998" s="64"/>
      <c r="P2998" s="127"/>
      <c r="W2998" s="64"/>
      <c r="X2998" s="64"/>
    </row>
    <row r="2999" spans="1:24" s="59" customFormat="1" x14ac:dyDescent="0.25">
      <c r="A2999" s="77"/>
      <c r="D2999" s="60"/>
      <c r="E2999" s="60"/>
      <c r="F2999" s="60"/>
      <c r="G2999" s="60"/>
      <c r="H2999" s="62"/>
      <c r="I2999" s="62"/>
      <c r="J2999" s="62"/>
      <c r="K2999" s="62"/>
      <c r="M2999" s="63"/>
      <c r="N2999" s="63"/>
      <c r="O2999" s="64"/>
      <c r="P2999" s="127"/>
      <c r="W2999" s="64"/>
      <c r="X2999" s="64"/>
    </row>
    <row r="3000" spans="1:24" s="59" customFormat="1" x14ac:dyDescent="0.25">
      <c r="A3000" s="77"/>
      <c r="D3000" s="60"/>
      <c r="E3000" s="60"/>
      <c r="F3000" s="60"/>
      <c r="G3000" s="60"/>
      <c r="H3000" s="62"/>
      <c r="I3000" s="62"/>
      <c r="J3000" s="62"/>
      <c r="K3000" s="62"/>
      <c r="M3000" s="63"/>
      <c r="N3000" s="63"/>
      <c r="O3000" s="64"/>
      <c r="P3000" s="127"/>
      <c r="W3000" s="64"/>
      <c r="X3000" s="64"/>
    </row>
    <row r="3001" spans="1:24" s="59" customFormat="1" x14ac:dyDescent="0.25">
      <c r="A3001" s="77"/>
      <c r="D3001" s="60"/>
      <c r="E3001" s="60"/>
      <c r="F3001" s="60"/>
      <c r="G3001" s="60"/>
      <c r="H3001" s="62"/>
      <c r="I3001" s="62"/>
      <c r="J3001" s="62"/>
      <c r="K3001" s="62"/>
      <c r="M3001" s="63"/>
      <c r="N3001" s="63"/>
      <c r="O3001" s="64"/>
      <c r="P3001" s="127"/>
      <c r="W3001" s="64"/>
      <c r="X3001" s="64"/>
    </row>
    <row r="3002" spans="1:24" s="59" customFormat="1" x14ac:dyDescent="0.25">
      <c r="A3002" s="77"/>
      <c r="D3002" s="60"/>
      <c r="E3002" s="60"/>
      <c r="F3002" s="60"/>
      <c r="G3002" s="60"/>
      <c r="H3002" s="62"/>
      <c r="I3002" s="62"/>
      <c r="J3002" s="62"/>
      <c r="K3002" s="62"/>
      <c r="M3002" s="63"/>
      <c r="N3002" s="63"/>
      <c r="O3002" s="64"/>
      <c r="P3002" s="127"/>
      <c r="W3002" s="64"/>
      <c r="X3002" s="64"/>
    </row>
    <row r="3003" spans="1:24" s="59" customFormat="1" x14ac:dyDescent="0.25">
      <c r="A3003" s="77"/>
      <c r="D3003" s="60"/>
      <c r="E3003" s="60"/>
      <c r="F3003" s="60"/>
      <c r="G3003" s="60"/>
      <c r="H3003" s="62"/>
      <c r="I3003" s="62"/>
      <c r="J3003" s="62"/>
      <c r="K3003" s="62"/>
      <c r="M3003" s="63"/>
      <c r="N3003" s="63"/>
      <c r="O3003" s="64"/>
      <c r="P3003" s="127"/>
      <c r="W3003" s="64"/>
      <c r="X3003" s="64"/>
    </row>
    <row r="3004" spans="1:24" s="59" customFormat="1" x14ac:dyDescent="0.25">
      <c r="A3004" s="77"/>
      <c r="D3004" s="60"/>
      <c r="E3004" s="60"/>
      <c r="F3004" s="60"/>
      <c r="G3004" s="60"/>
      <c r="H3004" s="62"/>
      <c r="I3004" s="62"/>
      <c r="J3004" s="62"/>
      <c r="K3004" s="62"/>
      <c r="M3004" s="63"/>
      <c r="N3004" s="63"/>
      <c r="O3004" s="64"/>
      <c r="P3004" s="127"/>
      <c r="W3004" s="64"/>
      <c r="X3004" s="64"/>
    </row>
    <row r="3005" spans="1:24" s="59" customFormat="1" x14ac:dyDescent="0.25">
      <c r="A3005" s="77"/>
      <c r="D3005" s="60"/>
      <c r="E3005" s="60"/>
      <c r="F3005" s="60"/>
      <c r="G3005" s="60"/>
      <c r="H3005" s="62"/>
      <c r="I3005" s="62"/>
      <c r="J3005" s="62"/>
      <c r="K3005" s="62"/>
      <c r="M3005" s="63"/>
      <c r="N3005" s="63"/>
      <c r="O3005" s="64"/>
      <c r="P3005" s="127"/>
      <c r="W3005" s="64"/>
      <c r="X3005" s="64"/>
    </row>
    <row r="3006" spans="1:24" s="59" customFormat="1" x14ac:dyDescent="0.25">
      <c r="A3006" s="77"/>
      <c r="D3006" s="60"/>
      <c r="E3006" s="60"/>
      <c r="F3006" s="60"/>
      <c r="G3006" s="60"/>
      <c r="H3006" s="62"/>
      <c r="I3006" s="62"/>
      <c r="J3006" s="62"/>
      <c r="K3006" s="62"/>
      <c r="M3006" s="63"/>
      <c r="N3006" s="63"/>
      <c r="O3006" s="64"/>
      <c r="P3006" s="127"/>
      <c r="W3006" s="64"/>
      <c r="X3006" s="64"/>
    </row>
    <row r="3007" spans="1:24" s="59" customFormat="1" x14ac:dyDescent="0.25">
      <c r="A3007" s="77"/>
      <c r="D3007" s="60"/>
      <c r="E3007" s="60"/>
      <c r="F3007" s="60"/>
      <c r="G3007" s="60"/>
      <c r="H3007" s="62"/>
      <c r="I3007" s="62"/>
      <c r="J3007" s="62"/>
      <c r="K3007" s="62"/>
      <c r="M3007" s="63"/>
      <c r="N3007" s="63"/>
      <c r="O3007" s="64"/>
      <c r="P3007" s="127"/>
      <c r="W3007" s="64"/>
      <c r="X3007" s="64"/>
    </row>
    <row r="3008" spans="1:24" s="59" customFormat="1" x14ac:dyDescent="0.25">
      <c r="A3008" s="77"/>
      <c r="D3008" s="60"/>
      <c r="E3008" s="60"/>
      <c r="F3008" s="60"/>
      <c r="G3008" s="60"/>
      <c r="H3008" s="62"/>
      <c r="I3008" s="62"/>
      <c r="J3008" s="62"/>
      <c r="K3008" s="62"/>
      <c r="M3008" s="63"/>
      <c r="N3008" s="63"/>
      <c r="O3008" s="64"/>
      <c r="P3008" s="127"/>
      <c r="W3008" s="64"/>
      <c r="X3008" s="64"/>
    </row>
    <row r="3009" spans="1:24" s="59" customFormat="1" x14ac:dyDescent="0.25">
      <c r="A3009" s="77"/>
      <c r="D3009" s="60"/>
      <c r="E3009" s="60"/>
      <c r="F3009" s="60"/>
      <c r="G3009" s="60"/>
      <c r="H3009" s="62"/>
      <c r="I3009" s="62"/>
      <c r="J3009" s="62"/>
      <c r="K3009" s="62"/>
      <c r="M3009" s="63"/>
      <c r="N3009" s="63"/>
      <c r="O3009" s="64"/>
      <c r="P3009" s="127"/>
      <c r="W3009" s="64"/>
      <c r="X3009" s="64"/>
    </row>
    <row r="3010" spans="1:24" s="59" customFormat="1" x14ac:dyDescent="0.25">
      <c r="A3010" s="77"/>
      <c r="D3010" s="60"/>
      <c r="E3010" s="60"/>
      <c r="F3010" s="60"/>
      <c r="G3010" s="60"/>
      <c r="H3010" s="62"/>
      <c r="I3010" s="62"/>
      <c r="J3010" s="62"/>
      <c r="K3010" s="62"/>
      <c r="M3010" s="63"/>
      <c r="N3010" s="63"/>
      <c r="O3010" s="64"/>
      <c r="P3010" s="127"/>
      <c r="W3010" s="64"/>
      <c r="X3010" s="64"/>
    </row>
    <row r="3011" spans="1:24" s="59" customFormat="1" x14ac:dyDescent="0.25">
      <c r="A3011" s="77"/>
      <c r="D3011" s="60"/>
      <c r="E3011" s="60"/>
      <c r="F3011" s="60"/>
      <c r="G3011" s="60"/>
      <c r="H3011" s="62"/>
      <c r="I3011" s="62"/>
      <c r="J3011" s="62"/>
      <c r="K3011" s="62"/>
      <c r="M3011" s="63"/>
      <c r="N3011" s="63"/>
      <c r="O3011" s="64"/>
      <c r="P3011" s="127"/>
      <c r="W3011" s="64"/>
      <c r="X3011" s="64"/>
    </row>
    <row r="3012" spans="1:24" s="59" customFormat="1" x14ac:dyDescent="0.25">
      <c r="A3012" s="77"/>
      <c r="D3012" s="60"/>
      <c r="E3012" s="60"/>
      <c r="F3012" s="60"/>
      <c r="G3012" s="60"/>
      <c r="H3012" s="62"/>
      <c r="I3012" s="62"/>
      <c r="J3012" s="62"/>
      <c r="K3012" s="62"/>
      <c r="M3012" s="63"/>
      <c r="N3012" s="63"/>
      <c r="O3012" s="64"/>
      <c r="P3012" s="127"/>
      <c r="W3012" s="64"/>
      <c r="X3012" s="64"/>
    </row>
    <row r="3013" spans="1:24" s="59" customFormat="1" x14ac:dyDescent="0.25">
      <c r="A3013" s="77"/>
      <c r="D3013" s="60"/>
      <c r="E3013" s="60"/>
      <c r="F3013" s="60"/>
      <c r="G3013" s="60"/>
      <c r="H3013" s="62"/>
      <c r="I3013" s="62"/>
      <c r="J3013" s="62"/>
      <c r="K3013" s="62"/>
      <c r="M3013" s="63"/>
      <c r="N3013" s="63"/>
      <c r="O3013" s="64"/>
      <c r="P3013" s="127"/>
      <c r="W3013" s="64"/>
      <c r="X3013" s="64"/>
    </row>
    <row r="3014" spans="1:24" s="59" customFormat="1" x14ac:dyDescent="0.25">
      <c r="A3014" s="77"/>
      <c r="D3014" s="60"/>
      <c r="E3014" s="60"/>
      <c r="F3014" s="60"/>
      <c r="G3014" s="60"/>
      <c r="H3014" s="62"/>
      <c r="I3014" s="62"/>
      <c r="J3014" s="62"/>
      <c r="K3014" s="62"/>
      <c r="M3014" s="63"/>
      <c r="N3014" s="63"/>
      <c r="O3014" s="64"/>
      <c r="P3014" s="127"/>
      <c r="W3014" s="64"/>
      <c r="X3014" s="64"/>
    </row>
    <row r="3015" spans="1:24" s="59" customFormat="1" x14ac:dyDescent="0.25">
      <c r="A3015" s="77"/>
      <c r="D3015" s="60"/>
      <c r="E3015" s="60"/>
      <c r="F3015" s="60"/>
      <c r="G3015" s="60"/>
      <c r="H3015" s="62"/>
      <c r="I3015" s="62"/>
      <c r="J3015" s="62"/>
      <c r="K3015" s="62"/>
      <c r="M3015" s="63"/>
      <c r="N3015" s="63"/>
      <c r="O3015" s="64"/>
      <c r="P3015" s="127"/>
      <c r="W3015" s="64"/>
      <c r="X3015" s="64"/>
    </row>
    <row r="3016" spans="1:24" s="59" customFormat="1" x14ac:dyDescent="0.25">
      <c r="A3016" s="77"/>
      <c r="D3016" s="60"/>
      <c r="E3016" s="60"/>
      <c r="F3016" s="60"/>
      <c r="G3016" s="60"/>
      <c r="H3016" s="62"/>
      <c r="I3016" s="62"/>
      <c r="J3016" s="62"/>
      <c r="K3016" s="62"/>
      <c r="M3016" s="63"/>
      <c r="N3016" s="63"/>
      <c r="O3016" s="64"/>
      <c r="P3016" s="127"/>
      <c r="W3016" s="64"/>
      <c r="X3016" s="64"/>
    </row>
    <row r="3017" spans="1:24" s="59" customFormat="1" x14ac:dyDescent="0.25">
      <c r="A3017" s="77"/>
      <c r="D3017" s="60"/>
      <c r="E3017" s="60"/>
      <c r="F3017" s="60"/>
      <c r="G3017" s="60"/>
      <c r="H3017" s="62"/>
      <c r="I3017" s="62"/>
      <c r="J3017" s="62"/>
      <c r="K3017" s="62"/>
      <c r="M3017" s="63"/>
      <c r="N3017" s="63"/>
      <c r="O3017" s="64"/>
      <c r="P3017" s="127"/>
      <c r="W3017" s="64"/>
      <c r="X3017" s="64"/>
    </row>
    <row r="3018" spans="1:24" s="59" customFormat="1" x14ac:dyDescent="0.25">
      <c r="A3018" s="77"/>
      <c r="D3018" s="60"/>
      <c r="E3018" s="60"/>
      <c r="F3018" s="60"/>
      <c r="G3018" s="60"/>
      <c r="H3018" s="62"/>
      <c r="I3018" s="62"/>
      <c r="J3018" s="62"/>
      <c r="K3018" s="62"/>
      <c r="M3018" s="63"/>
      <c r="N3018" s="63"/>
      <c r="O3018" s="64"/>
      <c r="P3018" s="127"/>
      <c r="W3018" s="64"/>
      <c r="X3018" s="64"/>
    </row>
    <row r="3019" spans="1:24" s="59" customFormat="1" x14ac:dyDescent="0.25">
      <c r="A3019" s="77"/>
      <c r="D3019" s="60"/>
      <c r="E3019" s="60"/>
      <c r="F3019" s="60"/>
      <c r="G3019" s="60"/>
      <c r="H3019" s="62"/>
      <c r="I3019" s="62"/>
      <c r="J3019" s="62"/>
      <c r="K3019" s="62"/>
      <c r="M3019" s="63"/>
      <c r="N3019" s="63"/>
      <c r="O3019" s="64"/>
      <c r="P3019" s="127"/>
      <c r="W3019" s="64"/>
      <c r="X3019" s="64"/>
    </row>
    <row r="3020" spans="1:24" s="59" customFormat="1" x14ac:dyDescent="0.25">
      <c r="A3020" s="77"/>
      <c r="D3020" s="60"/>
      <c r="E3020" s="60"/>
      <c r="F3020" s="60"/>
      <c r="G3020" s="60"/>
      <c r="H3020" s="62"/>
      <c r="I3020" s="62"/>
      <c r="J3020" s="62"/>
      <c r="K3020" s="62"/>
      <c r="M3020" s="63"/>
      <c r="N3020" s="63"/>
      <c r="O3020" s="64"/>
      <c r="P3020" s="127"/>
      <c r="W3020" s="64"/>
      <c r="X3020" s="64"/>
    </row>
    <row r="3021" spans="1:24" s="59" customFormat="1" x14ac:dyDescent="0.25">
      <c r="A3021" s="77"/>
      <c r="D3021" s="60"/>
      <c r="E3021" s="60"/>
      <c r="F3021" s="60"/>
      <c r="G3021" s="60"/>
      <c r="H3021" s="62"/>
      <c r="I3021" s="62"/>
      <c r="J3021" s="62"/>
      <c r="K3021" s="62"/>
      <c r="M3021" s="63"/>
      <c r="N3021" s="63"/>
      <c r="O3021" s="64"/>
      <c r="P3021" s="127"/>
      <c r="W3021" s="64"/>
      <c r="X3021" s="64"/>
    </row>
    <row r="3022" spans="1:24" s="59" customFormat="1" x14ac:dyDescent="0.25">
      <c r="A3022" s="77"/>
      <c r="D3022" s="60"/>
      <c r="E3022" s="60"/>
      <c r="F3022" s="60"/>
      <c r="G3022" s="60"/>
      <c r="H3022" s="62"/>
      <c r="I3022" s="62"/>
      <c r="J3022" s="62"/>
      <c r="K3022" s="62"/>
      <c r="M3022" s="63"/>
      <c r="N3022" s="63"/>
      <c r="O3022" s="64"/>
      <c r="P3022" s="127"/>
      <c r="W3022" s="64"/>
      <c r="X3022" s="64"/>
    </row>
    <row r="3023" spans="1:24" s="59" customFormat="1" x14ac:dyDescent="0.25">
      <c r="A3023" s="77"/>
      <c r="D3023" s="60"/>
      <c r="E3023" s="60"/>
      <c r="F3023" s="60"/>
      <c r="G3023" s="60"/>
      <c r="H3023" s="62"/>
      <c r="I3023" s="62"/>
      <c r="J3023" s="62"/>
      <c r="K3023" s="62"/>
      <c r="M3023" s="63"/>
      <c r="N3023" s="63"/>
      <c r="O3023" s="64"/>
      <c r="P3023" s="127"/>
      <c r="W3023" s="64"/>
      <c r="X3023" s="64"/>
    </row>
    <row r="3024" spans="1:24" s="59" customFormat="1" x14ac:dyDescent="0.25">
      <c r="A3024" s="77"/>
      <c r="D3024" s="60"/>
      <c r="E3024" s="60"/>
      <c r="F3024" s="60"/>
      <c r="G3024" s="60"/>
      <c r="H3024" s="62"/>
      <c r="I3024" s="62"/>
      <c r="J3024" s="62"/>
      <c r="K3024" s="62"/>
      <c r="M3024" s="63"/>
      <c r="N3024" s="63"/>
      <c r="O3024" s="64"/>
      <c r="P3024" s="127"/>
      <c r="W3024" s="64"/>
      <c r="X3024" s="64"/>
    </row>
    <row r="3025" spans="1:24" s="59" customFormat="1" x14ac:dyDescent="0.25">
      <c r="A3025" s="77"/>
      <c r="D3025" s="60"/>
      <c r="E3025" s="60"/>
      <c r="F3025" s="60"/>
      <c r="G3025" s="60"/>
      <c r="H3025" s="62"/>
      <c r="I3025" s="62"/>
      <c r="J3025" s="62"/>
      <c r="K3025" s="62"/>
      <c r="M3025" s="63"/>
      <c r="N3025" s="63"/>
      <c r="O3025" s="64"/>
      <c r="P3025" s="127"/>
      <c r="W3025" s="64"/>
      <c r="X3025" s="64"/>
    </row>
    <row r="3026" spans="1:24" s="59" customFormat="1" x14ac:dyDescent="0.25">
      <c r="A3026" s="77"/>
      <c r="D3026" s="60"/>
      <c r="E3026" s="60"/>
      <c r="F3026" s="60"/>
      <c r="G3026" s="60"/>
      <c r="H3026" s="62"/>
      <c r="I3026" s="62"/>
      <c r="J3026" s="62"/>
      <c r="K3026" s="62"/>
      <c r="M3026" s="63"/>
      <c r="N3026" s="63"/>
      <c r="O3026" s="64"/>
      <c r="P3026" s="127"/>
      <c r="W3026" s="64"/>
      <c r="X3026" s="64"/>
    </row>
    <row r="3027" spans="1:24" s="59" customFormat="1" x14ac:dyDescent="0.25">
      <c r="A3027" s="77"/>
      <c r="D3027" s="60"/>
      <c r="E3027" s="60"/>
      <c r="F3027" s="60"/>
      <c r="G3027" s="60"/>
      <c r="H3027" s="62"/>
      <c r="I3027" s="62"/>
      <c r="J3027" s="62"/>
      <c r="K3027" s="62"/>
      <c r="M3027" s="63"/>
      <c r="N3027" s="63"/>
      <c r="O3027" s="64"/>
      <c r="P3027" s="127"/>
      <c r="W3027" s="64"/>
      <c r="X3027" s="64"/>
    </row>
    <row r="3028" spans="1:24" s="59" customFormat="1" x14ac:dyDescent="0.25">
      <c r="A3028" s="77"/>
      <c r="D3028" s="60"/>
      <c r="E3028" s="60"/>
      <c r="F3028" s="60"/>
      <c r="G3028" s="60"/>
      <c r="H3028" s="62"/>
      <c r="I3028" s="62"/>
      <c r="J3028" s="62"/>
      <c r="K3028" s="62"/>
      <c r="M3028" s="63"/>
      <c r="N3028" s="63"/>
      <c r="O3028" s="64"/>
      <c r="P3028" s="127"/>
      <c r="W3028" s="64"/>
      <c r="X3028" s="64"/>
    </row>
    <row r="3029" spans="1:24" s="59" customFormat="1" x14ac:dyDescent="0.25">
      <c r="A3029" s="77"/>
      <c r="D3029" s="60"/>
      <c r="E3029" s="60"/>
      <c r="F3029" s="60"/>
      <c r="G3029" s="60"/>
      <c r="H3029" s="62"/>
      <c r="I3029" s="62"/>
      <c r="J3029" s="62"/>
      <c r="K3029" s="62"/>
      <c r="M3029" s="63"/>
      <c r="N3029" s="63"/>
      <c r="O3029" s="64"/>
      <c r="P3029" s="127"/>
      <c r="W3029" s="64"/>
      <c r="X3029" s="64"/>
    </row>
    <row r="3030" spans="1:24" s="59" customFormat="1" x14ac:dyDescent="0.25">
      <c r="A3030" s="77"/>
      <c r="D3030" s="60"/>
      <c r="E3030" s="60"/>
      <c r="F3030" s="60"/>
      <c r="G3030" s="60"/>
      <c r="H3030" s="62"/>
      <c r="I3030" s="62"/>
      <c r="J3030" s="62"/>
      <c r="K3030" s="62"/>
      <c r="M3030" s="63"/>
      <c r="N3030" s="63"/>
      <c r="O3030" s="64"/>
      <c r="P3030" s="127"/>
      <c r="W3030" s="64"/>
      <c r="X3030" s="64"/>
    </row>
    <row r="3031" spans="1:24" s="59" customFormat="1" x14ac:dyDescent="0.25">
      <c r="A3031" s="77"/>
      <c r="D3031" s="60"/>
      <c r="E3031" s="60"/>
      <c r="F3031" s="60"/>
      <c r="G3031" s="60"/>
      <c r="H3031" s="62"/>
      <c r="I3031" s="62"/>
      <c r="J3031" s="62"/>
      <c r="K3031" s="62"/>
      <c r="M3031" s="63"/>
      <c r="N3031" s="63"/>
      <c r="O3031" s="64"/>
      <c r="P3031" s="127"/>
      <c r="W3031" s="64"/>
      <c r="X3031" s="64"/>
    </row>
    <row r="3032" spans="1:24" s="59" customFormat="1" x14ac:dyDescent="0.25">
      <c r="A3032" s="77"/>
      <c r="D3032" s="60"/>
      <c r="E3032" s="60"/>
      <c r="F3032" s="60"/>
      <c r="G3032" s="60"/>
      <c r="H3032" s="62"/>
      <c r="I3032" s="62"/>
      <c r="J3032" s="62"/>
      <c r="K3032" s="62"/>
      <c r="M3032" s="63"/>
      <c r="N3032" s="63"/>
      <c r="O3032" s="64"/>
      <c r="P3032" s="127"/>
      <c r="W3032" s="64"/>
      <c r="X3032" s="64"/>
    </row>
    <row r="3033" spans="1:24" s="59" customFormat="1" x14ac:dyDescent="0.25">
      <c r="A3033" s="77"/>
      <c r="D3033" s="60"/>
      <c r="E3033" s="60"/>
      <c r="F3033" s="60"/>
      <c r="G3033" s="60"/>
      <c r="H3033" s="62"/>
      <c r="I3033" s="62"/>
      <c r="J3033" s="62"/>
      <c r="K3033" s="62"/>
      <c r="M3033" s="63"/>
      <c r="N3033" s="63"/>
      <c r="O3033" s="64"/>
      <c r="P3033" s="127"/>
      <c r="W3033" s="64"/>
      <c r="X3033" s="64"/>
    </row>
    <row r="3034" spans="1:24" s="59" customFormat="1" x14ac:dyDescent="0.25">
      <c r="A3034" s="77"/>
      <c r="D3034" s="60"/>
      <c r="E3034" s="60"/>
      <c r="F3034" s="60"/>
      <c r="G3034" s="60"/>
      <c r="H3034" s="62"/>
      <c r="I3034" s="62"/>
      <c r="J3034" s="62"/>
      <c r="K3034" s="62"/>
      <c r="M3034" s="63"/>
      <c r="N3034" s="63"/>
      <c r="O3034" s="64"/>
      <c r="P3034" s="127"/>
      <c r="W3034" s="64"/>
      <c r="X3034" s="64"/>
    </row>
    <row r="3035" spans="1:24" s="59" customFormat="1" x14ac:dyDescent="0.25">
      <c r="A3035" s="77"/>
      <c r="D3035" s="60"/>
      <c r="E3035" s="60"/>
      <c r="F3035" s="60"/>
      <c r="G3035" s="60"/>
      <c r="H3035" s="62"/>
      <c r="I3035" s="62"/>
      <c r="J3035" s="62"/>
      <c r="K3035" s="62"/>
      <c r="M3035" s="63"/>
      <c r="N3035" s="63"/>
      <c r="O3035" s="64"/>
      <c r="P3035" s="127"/>
      <c r="W3035" s="64"/>
      <c r="X3035" s="64"/>
    </row>
    <row r="3036" spans="1:24" s="59" customFormat="1" x14ac:dyDescent="0.25">
      <c r="A3036" s="77"/>
      <c r="D3036" s="60"/>
      <c r="E3036" s="60"/>
      <c r="F3036" s="60"/>
      <c r="G3036" s="60"/>
      <c r="H3036" s="62"/>
      <c r="I3036" s="62"/>
      <c r="J3036" s="62"/>
      <c r="K3036" s="62"/>
      <c r="M3036" s="63"/>
      <c r="N3036" s="63"/>
      <c r="O3036" s="64"/>
      <c r="P3036" s="127"/>
      <c r="W3036" s="64"/>
      <c r="X3036" s="64"/>
    </row>
    <row r="3037" spans="1:24" s="59" customFormat="1" x14ac:dyDescent="0.25">
      <c r="A3037" s="77"/>
      <c r="D3037" s="60"/>
      <c r="E3037" s="60"/>
      <c r="F3037" s="60"/>
      <c r="G3037" s="60"/>
      <c r="H3037" s="62"/>
      <c r="I3037" s="62"/>
      <c r="J3037" s="62"/>
      <c r="K3037" s="62"/>
      <c r="M3037" s="63"/>
      <c r="N3037" s="63"/>
      <c r="O3037" s="64"/>
      <c r="P3037" s="127"/>
      <c r="W3037" s="64"/>
      <c r="X3037" s="64"/>
    </row>
    <row r="3038" spans="1:24" s="59" customFormat="1" x14ac:dyDescent="0.25">
      <c r="A3038" s="77"/>
      <c r="D3038" s="60"/>
      <c r="E3038" s="60"/>
      <c r="F3038" s="60"/>
      <c r="G3038" s="60"/>
      <c r="H3038" s="62"/>
      <c r="I3038" s="62"/>
      <c r="J3038" s="62"/>
      <c r="K3038" s="62"/>
      <c r="M3038" s="63"/>
      <c r="N3038" s="63"/>
      <c r="O3038" s="64"/>
      <c r="P3038" s="127"/>
      <c r="W3038" s="64"/>
      <c r="X3038" s="64"/>
    </row>
    <row r="3039" spans="1:24" s="59" customFormat="1" x14ac:dyDescent="0.25">
      <c r="A3039" s="77"/>
      <c r="D3039" s="60"/>
      <c r="E3039" s="60"/>
      <c r="F3039" s="60"/>
      <c r="G3039" s="60"/>
      <c r="H3039" s="62"/>
      <c r="I3039" s="62"/>
      <c r="J3039" s="62"/>
      <c r="K3039" s="62"/>
      <c r="M3039" s="63"/>
      <c r="N3039" s="63"/>
      <c r="O3039" s="64"/>
      <c r="P3039" s="127"/>
      <c r="W3039" s="64"/>
      <c r="X3039" s="64"/>
    </row>
    <row r="3040" spans="1:24" s="59" customFormat="1" x14ac:dyDescent="0.25">
      <c r="A3040" s="77"/>
      <c r="D3040" s="60"/>
      <c r="E3040" s="60"/>
      <c r="F3040" s="60"/>
      <c r="G3040" s="60"/>
      <c r="H3040" s="62"/>
      <c r="I3040" s="62"/>
      <c r="J3040" s="62"/>
      <c r="K3040" s="62"/>
      <c r="M3040" s="63"/>
      <c r="N3040" s="63"/>
      <c r="O3040" s="64"/>
      <c r="P3040" s="127"/>
      <c r="W3040" s="64"/>
      <c r="X3040" s="64"/>
    </row>
    <row r="3041" spans="1:24" s="59" customFormat="1" x14ac:dyDescent="0.25">
      <c r="A3041" s="77"/>
      <c r="D3041" s="60"/>
      <c r="E3041" s="60"/>
      <c r="F3041" s="60"/>
      <c r="G3041" s="60"/>
      <c r="H3041" s="62"/>
      <c r="I3041" s="62"/>
      <c r="J3041" s="62"/>
      <c r="K3041" s="62"/>
      <c r="M3041" s="63"/>
      <c r="N3041" s="63"/>
      <c r="O3041" s="64"/>
      <c r="P3041" s="127"/>
      <c r="W3041" s="64"/>
      <c r="X3041" s="64"/>
    </row>
    <row r="3042" spans="1:24" s="59" customFormat="1" x14ac:dyDescent="0.25">
      <c r="A3042" s="77"/>
      <c r="D3042" s="60"/>
      <c r="E3042" s="60"/>
      <c r="F3042" s="60"/>
      <c r="G3042" s="60"/>
      <c r="H3042" s="62"/>
      <c r="I3042" s="62"/>
      <c r="J3042" s="62"/>
      <c r="K3042" s="62"/>
      <c r="M3042" s="63"/>
      <c r="N3042" s="63"/>
      <c r="O3042" s="64"/>
      <c r="P3042" s="127"/>
      <c r="W3042" s="64"/>
      <c r="X3042" s="64"/>
    </row>
    <row r="3043" spans="1:24" s="59" customFormat="1" x14ac:dyDescent="0.25">
      <c r="A3043" s="77"/>
      <c r="D3043" s="60"/>
      <c r="E3043" s="60"/>
      <c r="F3043" s="60"/>
      <c r="G3043" s="60"/>
      <c r="H3043" s="62"/>
      <c r="I3043" s="62"/>
      <c r="J3043" s="62"/>
      <c r="K3043" s="62"/>
      <c r="M3043" s="63"/>
      <c r="N3043" s="63"/>
      <c r="O3043" s="64"/>
      <c r="P3043" s="127"/>
      <c r="W3043" s="64"/>
      <c r="X3043" s="64"/>
    </row>
    <row r="3044" spans="1:24" s="59" customFormat="1" x14ac:dyDescent="0.25">
      <c r="A3044" s="77"/>
      <c r="D3044" s="60"/>
      <c r="E3044" s="60"/>
      <c r="F3044" s="60"/>
      <c r="G3044" s="60"/>
      <c r="H3044" s="62"/>
      <c r="I3044" s="62"/>
      <c r="J3044" s="62"/>
      <c r="K3044" s="62"/>
      <c r="M3044" s="63"/>
      <c r="N3044" s="63"/>
      <c r="O3044" s="64"/>
      <c r="P3044" s="127"/>
      <c r="W3044" s="64"/>
      <c r="X3044" s="64"/>
    </row>
    <row r="3045" spans="1:24" s="59" customFormat="1" x14ac:dyDescent="0.25">
      <c r="A3045" s="77"/>
      <c r="D3045" s="60"/>
      <c r="E3045" s="60"/>
      <c r="F3045" s="60"/>
      <c r="G3045" s="60"/>
      <c r="H3045" s="62"/>
      <c r="I3045" s="62"/>
      <c r="J3045" s="62"/>
      <c r="K3045" s="62"/>
      <c r="M3045" s="63"/>
      <c r="N3045" s="63"/>
      <c r="O3045" s="64"/>
      <c r="P3045" s="127"/>
      <c r="W3045" s="64"/>
      <c r="X3045" s="64"/>
    </row>
    <row r="3046" spans="1:24" s="59" customFormat="1" x14ac:dyDescent="0.25">
      <c r="A3046" s="77"/>
      <c r="D3046" s="60"/>
      <c r="E3046" s="60"/>
      <c r="F3046" s="60"/>
      <c r="G3046" s="60"/>
      <c r="H3046" s="62"/>
      <c r="I3046" s="62"/>
      <c r="J3046" s="62"/>
      <c r="K3046" s="62"/>
      <c r="M3046" s="63"/>
      <c r="N3046" s="63"/>
      <c r="O3046" s="64"/>
      <c r="P3046" s="127"/>
      <c r="W3046" s="64"/>
      <c r="X3046" s="64"/>
    </row>
    <row r="3047" spans="1:24" s="59" customFormat="1" x14ac:dyDescent="0.25">
      <c r="A3047" s="77"/>
      <c r="D3047" s="60"/>
      <c r="E3047" s="60"/>
      <c r="F3047" s="60"/>
      <c r="G3047" s="60"/>
      <c r="H3047" s="62"/>
      <c r="I3047" s="62"/>
      <c r="J3047" s="62"/>
      <c r="K3047" s="62"/>
      <c r="M3047" s="63"/>
      <c r="N3047" s="63"/>
      <c r="O3047" s="64"/>
      <c r="P3047" s="127"/>
      <c r="W3047" s="64"/>
      <c r="X3047" s="64"/>
    </row>
    <row r="3048" spans="1:24" s="59" customFormat="1" x14ac:dyDescent="0.25">
      <c r="A3048" s="77"/>
      <c r="D3048" s="60"/>
      <c r="E3048" s="60"/>
      <c r="F3048" s="60"/>
      <c r="G3048" s="60"/>
      <c r="H3048" s="62"/>
      <c r="I3048" s="62"/>
      <c r="J3048" s="62"/>
      <c r="K3048" s="62"/>
      <c r="M3048" s="63"/>
      <c r="N3048" s="63"/>
      <c r="O3048" s="64"/>
      <c r="P3048" s="127"/>
      <c r="W3048" s="64"/>
      <c r="X3048" s="64"/>
    </row>
    <row r="3049" spans="1:24" s="59" customFormat="1" x14ac:dyDescent="0.25">
      <c r="A3049" s="77"/>
      <c r="D3049" s="60"/>
      <c r="E3049" s="60"/>
      <c r="F3049" s="60"/>
      <c r="G3049" s="60"/>
      <c r="H3049" s="62"/>
      <c r="I3049" s="62"/>
      <c r="J3049" s="62"/>
      <c r="K3049" s="62"/>
      <c r="M3049" s="63"/>
      <c r="N3049" s="63"/>
      <c r="O3049" s="64"/>
      <c r="P3049" s="127"/>
      <c r="W3049" s="64"/>
      <c r="X3049" s="64"/>
    </row>
    <row r="3050" spans="1:24" s="59" customFormat="1" x14ac:dyDescent="0.25">
      <c r="A3050" s="77"/>
      <c r="D3050" s="60"/>
      <c r="E3050" s="60"/>
      <c r="F3050" s="60"/>
      <c r="G3050" s="60"/>
      <c r="H3050" s="62"/>
      <c r="I3050" s="62"/>
      <c r="J3050" s="62"/>
      <c r="K3050" s="62"/>
      <c r="M3050" s="63"/>
      <c r="N3050" s="63"/>
      <c r="O3050" s="64"/>
      <c r="P3050" s="127"/>
      <c r="W3050" s="64"/>
      <c r="X3050" s="64"/>
    </row>
    <row r="3051" spans="1:24" s="59" customFormat="1" x14ac:dyDescent="0.25">
      <c r="A3051" s="77"/>
      <c r="D3051" s="60"/>
      <c r="E3051" s="60"/>
      <c r="F3051" s="60"/>
      <c r="G3051" s="60"/>
      <c r="H3051" s="62"/>
      <c r="I3051" s="62"/>
      <c r="J3051" s="62"/>
      <c r="K3051" s="62"/>
      <c r="M3051" s="63"/>
      <c r="N3051" s="63"/>
      <c r="O3051" s="64"/>
      <c r="P3051" s="127"/>
      <c r="W3051" s="64"/>
      <c r="X3051" s="64"/>
    </row>
    <row r="3052" spans="1:24" s="59" customFormat="1" x14ac:dyDescent="0.25">
      <c r="A3052" s="77"/>
      <c r="D3052" s="60"/>
      <c r="E3052" s="60"/>
      <c r="F3052" s="60"/>
      <c r="G3052" s="60"/>
      <c r="H3052" s="62"/>
      <c r="I3052" s="62"/>
      <c r="J3052" s="62"/>
      <c r="K3052" s="62"/>
      <c r="M3052" s="63"/>
      <c r="N3052" s="63"/>
      <c r="O3052" s="64"/>
      <c r="P3052" s="127"/>
      <c r="W3052" s="64"/>
      <c r="X3052" s="64"/>
    </row>
    <row r="3053" spans="1:24" s="59" customFormat="1" x14ac:dyDescent="0.25">
      <c r="A3053" s="77"/>
      <c r="D3053" s="60"/>
      <c r="E3053" s="60"/>
      <c r="F3053" s="60"/>
      <c r="G3053" s="60"/>
      <c r="H3053" s="62"/>
      <c r="I3053" s="62"/>
      <c r="J3053" s="62"/>
      <c r="K3053" s="62"/>
      <c r="M3053" s="63"/>
      <c r="N3053" s="63"/>
      <c r="O3053" s="64"/>
      <c r="P3053" s="127"/>
      <c r="W3053" s="64"/>
      <c r="X3053" s="64"/>
    </row>
    <row r="3054" spans="1:24" s="59" customFormat="1" x14ac:dyDescent="0.25">
      <c r="A3054" s="77"/>
      <c r="D3054" s="60"/>
      <c r="E3054" s="60"/>
      <c r="F3054" s="60"/>
      <c r="G3054" s="60"/>
      <c r="H3054" s="62"/>
      <c r="I3054" s="62"/>
      <c r="J3054" s="62"/>
      <c r="K3054" s="62"/>
      <c r="M3054" s="63"/>
      <c r="N3054" s="63"/>
      <c r="O3054" s="64"/>
      <c r="P3054" s="127"/>
      <c r="W3054" s="64"/>
      <c r="X3054" s="64"/>
    </row>
    <row r="3055" spans="1:24" s="59" customFormat="1" x14ac:dyDescent="0.25">
      <c r="A3055" s="77"/>
      <c r="D3055" s="60"/>
      <c r="E3055" s="60"/>
      <c r="F3055" s="60"/>
      <c r="G3055" s="60"/>
      <c r="H3055" s="62"/>
      <c r="I3055" s="62"/>
      <c r="J3055" s="62"/>
      <c r="K3055" s="62"/>
      <c r="M3055" s="63"/>
      <c r="N3055" s="63"/>
      <c r="O3055" s="64"/>
      <c r="P3055" s="127"/>
      <c r="W3055" s="64"/>
      <c r="X3055" s="64"/>
    </row>
    <row r="3056" spans="1:24" s="59" customFormat="1" x14ac:dyDescent="0.25">
      <c r="A3056" s="77"/>
      <c r="D3056" s="60"/>
      <c r="E3056" s="60"/>
      <c r="F3056" s="60"/>
      <c r="G3056" s="60"/>
      <c r="H3056" s="62"/>
      <c r="I3056" s="62"/>
      <c r="J3056" s="62"/>
      <c r="K3056" s="62"/>
      <c r="M3056" s="63"/>
      <c r="N3056" s="63"/>
      <c r="O3056" s="64"/>
      <c r="P3056" s="127"/>
      <c r="W3056" s="64"/>
      <c r="X3056" s="64"/>
    </row>
    <row r="3057" spans="1:24" s="59" customFormat="1" x14ac:dyDescent="0.25">
      <c r="A3057" s="77"/>
      <c r="D3057" s="60"/>
      <c r="E3057" s="60"/>
      <c r="F3057" s="60"/>
      <c r="G3057" s="60"/>
      <c r="H3057" s="62"/>
      <c r="I3057" s="62"/>
      <c r="J3057" s="62"/>
      <c r="K3057" s="62"/>
      <c r="M3057" s="63"/>
      <c r="N3057" s="63"/>
      <c r="O3057" s="64"/>
      <c r="P3057" s="127"/>
      <c r="W3057" s="64"/>
      <c r="X3057" s="64"/>
    </row>
    <row r="3058" spans="1:24" s="59" customFormat="1" x14ac:dyDescent="0.25">
      <c r="A3058" s="77"/>
      <c r="D3058" s="60"/>
      <c r="E3058" s="60"/>
      <c r="F3058" s="60"/>
      <c r="G3058" s="60"/>
      <c r="H3058" s="62"/>
      <c r="I3058" s="62"/>
      <c r="J3058" s="62"/>
      <c r="K3058" s="62"/>
      <c r="M3058" s="63"/>
      <c r="N3058" s="63"/>
      <c r="O3058" s="64"/>
      <c r="P3058" s="127"/>
      <c r="W3058" s="64"/>
      <c r="X3058" s="64"/>
    </row>
    <row r="3059" spans="1:24" s="59" customFormat="1" x14ac:dyDescent="0.25">
      <c r="A3059" s="77"/>
      <c r="D3059" s="60"/>
      <c r="E3059" s="60"/>
      <c r="F3059" s="60"/>
      <c r="G3059" s="60"/>
      <c r="H3059" s="62"/>
      <c r="I3059" s="62"/>
      <c r="J3059" s="62"/>
      <c r="K3059" s="62"/>
      <c r="M3059" s="63"/>
      <c r="N3059" s="63"/>
      <c r="O3059" s="64"/>
      <c r="P3059" s="127"/>
      <c r="W3059" s="64"/>
      <c r="X3059" s="64"/>
    </row>
    <row r="3060" spans="1:24" s="59" customFormat="1" x14ac:dyDescent="0.25">
      <c r="A3060" s="77"/>
      <c r="D3060" s="60"/>
      <c r="E3060" s="60"/>
      <c r="F3060" s="60"/>
      <c r="G3060" s="60"/>
      <c r="H3060" s="62"/>
      <c r="I3060" s="62"/>
      <c r="J3060" s="62"/>
      <c r="K3060" s="62"/>
      <c r="M3060" s="63"/>
      <c r="N3060" s="63"/>
      <c r="O3060" s="64"/>
      <c r="P3060" s="127"/>
      <c r="W3060" s="64"/>
      <c r="X3060" s="64"/>
    </row>
    <row r="3061" spans="1:24" s="59" customFormat="1" x14ac:dyDescent="0.25">
      <c r="A3061" s="77"/>
      <c r="D3061" s="60"/>
      <c r="E3061" s="60"/>
      <c r="F3061" s="60"/>
      <c r="G3061" s="60"/>
      <c r="H3061" s="62"/>
      <c r="I3061" s="62"/>
      <c r="J3061" s="62"/>
      <c r="K3061" s="62"/>
      <c r="M3061" s="63"/>
      <c r="N3061" s="63"/>
      <c r="O3061" s="64"/>
      <c r="P3061" s="127"/>
      <c r="W3061" s="64"/>
      <c r="X3061" s="64"/>
    </row>
    <row r="3062" spans="1:24" s="59" customFormat="1" x14ac:dyDescent="0.25">
      <c r="A3062" s="77"/>
      <c r="D3062" s="60"/>
      <c r="E3062" s="60"/>
      <c r="F3062" s="60"/>
      <c r="G3062" s="60"/>
      <c r="H3062" s="62"/>
      <c r="I3062" s="62"/>
      <c r="J3062" s="62"/>
      <c r="K3062" s="62"/>
      <c r="M3062" s="63"/>
      <c r="N3062" s="63"/>
      <c r="O3062" s="64"/>
      <c r="P3062" s="127"/>
      <c r="W3062" s="64"/>
      <c r="X3062" s="64"/>
    </row>
    <row r="3063" spans="1:24" s="59" customFormat="1" x14ac:dyDescent="0.25">
      <c r="A3063" s="77"/>
      <c r="D3063" s="60"/>
      <c r="E3063" s="60"/>
      <c r="F3063" s="60"/>
      <c r="G3063" s="60"/>
      <c r="H3063" s="62"/>
      <c r="I3063" s="62"/>
      <c r="J3063" s="62"/>
      <c r="K3063" s="62"/>
      <c r="M3063" s="63"/>
      <c r="N3063" s="63"/>
      <c r="O3063" s="64"/>
      <c r="P3063" s="127"/>
      <c r="W3063" s="64"/>
      <c r="X3063" s="64"/>
    </row>
    <row r="3064" spans="1:24" s="59" customFormat="1" x14ac:dyDescent="0.25">
      <c r="A3064" s="77"/>
      <c r="D3064" s="60"/>
      <c r="E3064" s="60"/>
      <c r="F3064" s="60"/>
      <c r="G3064" s="60"/>
      <c r="H3064" s="62"/>
      <c r="I3064" s="62"/>
      <c r="J3064" s="62"/>
      <c r="K3064" s="62"/>
      <c r="M3064" s="63"/>
      <c r="N3064" s="63"/>
      <c r="O3064" s="64"/>
      <c r="P3064" s="127"/>
      <c r="W3064" s="64"/>
      <c r="X3064" s="64"/>
    </row>
    <row r="3065" spans="1:24" s="59" customFormat="1" x14ac:dyDescent="0.25">
      <c r="A3065" s="77"/>
      <c r="D3065" s="60"/>
      <c r="E3065" s="60"/>
      <c r="F3065" s="60"/>
      <c r="G3065" s="60"/>
      <c r="H3065" s="62"/>
      <c r="I3065" s="62"/>
      <c r="J3065" s="62"/>
      <c r="K3065" s="62"/>
      <c r="M3065" s="63"/>
      <c r="N3065" s="63"/>
      <c r="O3065" s="64"/>
      <c r="P3065" s="127"/>
      <c r="W3065" s="64"/>
      <c r="X3065" s="64"/>
    </row>
    <row r="3066" spans="1:24" s="59" customFormat="1" x14ac:dyDescent="0.25">
      <c r="A3066" s="77"/>
      <c r="D3066" s="60"/>
      <c r="E3066" s="60"/>
      <c r="F3066" s="60"/>
      <c r="G3066" s="60"/>
      <c r="H3066" s="62"/>
      <c r="I3066" s="62"/>
      <c r="J3066" s="62"/>
      <c r="K3066" s="62"/>
      <c r="M3066" s="63"/>
      <c r="N3066" s="63"/>
      <c r="O3066" s="64"/>
      <c r="P3066" s="127"/>
      <c r="W3066" s="64"/>
      <c r="X3066" s="64"/>
    </row>
    <row r="3067" spans="1:24" s="59" customFormat="1" x14ac:dyDescent="0.25">
      <c r="A3067" s="77"/>
      <c r="D3067" s="60"/>
      <c r="E3067" s="60"/>
      <c r="F3067" s="60"/>
      <c r="G3067" s="60"/>
      <c r="H3067" s="62"/>
      <c r="I3067" s="62"/>
      <c r="J3067" s="62"/>
      <c r="K3067" s="62"/>
      <c r="M3067" s="63"/>
      <c r="N3067" s="63"/>
      <c r="O3067" s="64"/>
      <c r="P3067" s="127"/>
      <c r="W3067" s="64"/>
      <c r="X3067" s="64"/>
    </row>
    <row r="3068" spans="1:24" s="59" customFormat="1" x14ac:dyDescent="0.25">
      <c r="A3068" s="77"/>
      <c r="D3068" s="60"/>
      <c r="E3068" s="60"/>
      <c r="F3068" s="60"/>
      <c r="G3068" s="60"/>
      <c r="H3068" s="62"/>
      <c r="I3068" s="62"/>
      <c r="J3068" s="62"/>
      <c r="K3068" s="62"/>
      <c r="M3068" s="63"/>
      <c r="N3068" s="63"/>
      <c r="O3068" s="64"/>
      <c r="P3068" s="127"/>
      <c r="W3068" s="64"/>
      <c r="X3068" s="64"/>
    </row>
    <row r="3069" spans="1:24" s="59" customFormat="1" x14ac:dyDescent="0.25">
      <c r="A3069" s="77"/>
      <c r="D3069" s="60"/>
      <c r="E3069" s="60"/>
      <c r="F3069" s="60"/>
      <c r="G3069" s="60"/>
      <c r="H3069" s="62"/>
      <c r="I3069" s="62"/>
      <c r="J3069" s="62"/>
      <c r="K3069" s="62"/>
      <c r="M3069" s="63"/>
      <c r="N3069" s="63"/>
      <c r="O3069" s="64"/>
      <c r="P3069" s="127"/>
      <c r="W3069" s="64"/>
      <c r="X3069" s="64"/>
    </row>
    <row r="3070" spans="1:24" s="59" customFormat="1" x14ac:dyDescent="0.25">
      <c r="A3070" s="77"/>
      <c r="D3070" s="60"/>
      <c r="E3070" s="60"/>
      <c r="F3070" s="60"/>
      <c r="G3070" s="60"/>
      <c r="H3070" s="62"/>
      <c r="I3070" s="62"/>
      <c r="J3070" s="62"/>
      <c r="K3070" s="62"/>
      <c r="M3070" s="63"/>
      <c r="N3070" s="63"/>
      <c r="O3070" s="64"/>
      <c r="P3070" s="127"/>
      <c r="W3070" s="64"/>
      <c r="X3070" s="64"/>
    </row>
    <row r="3071" spans="1:24" s="59" customFormat="1" x14ac:dyDescent="0.25">
      <c r="A3071" s="77"/>
      <c r="D3071" s="60"/>
      <c r="E3071" s="60"/>
      <c r="F3071" s="60"/>
      <c r="G3071" s="60"/>
      <c r="H3071" s="62"/>
      <c r="I3071" s="62"/>
      <c r="J3071" s="62"/>
      <c r="K3071" s="62"/>
      <c r="M3071" s="63"/>
      <c r="N3071" s="63"/>
      <c r="O3071" s="64"/>
      <c r="P3071" s="127"/>
      <c r="W3071" s="64"/>
      <c r="X3071" s="64"/>
    </row>
    <row r="3072" spans="1:24" s="59" customFormat="1" x14ac:dyDescent="0.25">
      <c r="A3072" s="77"/>
      <c r="D3072" s="60"/>
      <c r="E3072" s="60"/>
      <c r="F3072" s="60"/>
      <c r="G3072" s="60"/>
      <c r="H3072" s="62"/>
      <c r="I3072" s="62"/>
      <c r="J3072" s="62"/>
      <c r="K3072" s="62"/>
      <c r="M3072" s="63"/>
      <c r="N3072" s="63"/>
      <c r="O3072" s="64"/>
      <c r="P3072" s="127"/>
      <c r="W3072" s="64"/>
      <c r="X3072" s="64"/>
    </row>
    <row r="3073" spans="1:24" s="59" customFormat="1" x14ac:dyDescent="0.25">
      <c r="A3073" s="77"/>
      <c r="D3073" s="60"/>
      <c r="E3073" s="60"/>
      <c r="F3073" s="60"/>
      <c r="G3073" s="60"/>
      <c r="H3073" s="62"/>
      <c r="I3073" s="62"/>
      <c r="J3073" s="62"/>
      <c r="K3073" s="62"/>
      <c r="M3073" s="63"/>
      <c r="N3073" s="63"/>
      <c r="O3073" s="64"/>
      <c r="P3073" s="127"/>
      <c r="W3073" s="64"/>
      <c r="X3073" s="64"/>
    </row>
    <row r="3074" spans="1:24" s="59" customFormat="1" x14ac:dyDescent="0.25">
      <c r="A3074" s="77"/>
      <c r="D3074" s="60"/>
      <c r="E3074" s="60"/>
      <c r="F3074" s="60"/>
      <c r="G3074" s="60"/>
      <c r="H3074" s="62"/>
      <c r="I3074" s="62"/>
      <c r="J3074" s="62"/>
      <c r="K3074" s="62"/>
      <c r="M3074" s="63"/>
      <c r="N3074" s="63"/>
      <c r="O3074" s="64"/>
      <c r="P3074" s="127"/>
      <c r="W3074" s="64"/>
      <c r="X3074" s="64"/>
    </row>
    <row r="3075" spans="1:24" s="59" customFormat="1" x14ac:dyDescent="0.25">
      <c r="A3075" s="77"/>
      <c r="D3075" s="60"/>
      <c r="E3075" s="60"/>
      <c r="F3075" s="60"/>
      <c r="G3075" s="60"/>
      <c r="H3075" s="62"/>
      <c r="I3075" s="62"/>
      <c r="J3075" s="62"/>
      <c r="K3075" s="62"/>
      <c r="M3075" s="63"/>
      <c r="N3075" s="63"/>
      <c r="O3075" s="64"/>
      <c r="P3075" s="127"/>
      <c r="W3075" s="64"/>
      <c r="X3075" s="64"/>
    </row>
    <row r="3076" spans="1:24" s="59" customFormat="1" x14ac:dyDescent="0.25">
      <c r="A3076" s="77"/>
      <c r="D3076" s="60"/>
      <c r="E3076" s="60"/>
      <c r="F3076" s="60"/>
      <c r="G3076" s="60"/>
      <c r="H3076" s="62"/>
      <c r="I3076" s="62"/>
      <c r="J3076" s="62"/>
      <c r="K3076" s="62"/>
      <c r="M3076" s="63"/>
      <c r="N3076" s="63"/>
      <c r="O3076" s="64"/>
      <c r="P3076" s="127"/>
      <c r="W3076" s="64"/>
      <c r="X3076" s="64"/>
    </row>
    <row r="3077" spans="1:24" s="59" customFormat="1" x14ac:dyDescent="0.25">
      <c r="A3077" s="77"/>
      <c r="D3077" s="60"/>
      <c r="E3077" s="60"/>
      <c r="F3077" s="60"/>
      <c r="G3077" s="60"/>
      <c r="H3077" s="62"/>
      <c r="I3077" s="62"/>
      <c r="J3077" s="62"/>
      <c r="K3077" s="62"/>
      <c r="M3077" s="63"/>
      <c r="N3077" s="63"/>
      <c r="O3077" s="64"/>
      <c r="P3077" s="127"/>
      <c r="W3077" s="64"/>
      <c r="X3077" s="64"/>
    </row>
    <row r="3078" spans="1:24" s="59" customFormat="1" x14ac:dyDescent="0.25">
      <c r="A3078" s="77"/>
      <c r="D3078" s="60"/>
      <c r="E3078" s="60"/>
      <c r="F3078" s="60"/>
      <c r="G3078" s="60"/>
      <c r="H3078" s="62"/>
      <c r="I3078" s="62"/>
      <c r="J3078" s="62"/>
      <c r="K3078" s="62"/>
      <c r="M3078" s="63"/>
      <c r="N3078" s="63"/>
      <c r="O3078" s="64"/>
      <c r="P3078" s="127"/>
      <c r="W3078" s="64"/>
      <c r="X3078" s="64"/>
    </row>
    <row r="3079" spans="1:24" s="59" customFormat="1" x14ac:dyDescent="0.25">
      <c r="A3079" s="77"/>
      <c r="D3079" s="60"/>
      <c r="E3079" s="60"/>
      <c r="F3079" s="60"/>
      <c r="G3079" s="60"/>
      <c r="H3079" s="62"/>
      <c r="I3079" s="62"/>
      <c r="J3079" s="62"/>
      <c r="K3079" s="62"/>
      <c r="M3079" s="63"/>
      <c r="N3079" s="63"/>
      <c r="O3079" s="64"/>
      <c r="P3079" s="127"/>
      <c r="W3079" s="64"/>
      <c r="X3079" s="64"/>
    </row>
    <row r="3080" spans="1:24" s="59" customFormat="1" x14ac:dyDescent="0.25">
      <c r="A3080" s="77"/>
      <c r="D3080" s="60"/>
      <c r="E3080" s="60"/>
      <c r="F3080" s="60"/>
      <c r="G3080" s="60"/>
      <c r="H3080" s="62"/>
      <c r="I3080" s="62"/>
      <c r="J3080" s="62"/>
      <c r="K3080" s="62"/>
      <c r="M3080" s="63"/>
      <c r="N3080" s="63"/>
      <c r="O3080" s="64"/>
      <c r="P3080" s="127"/>
      <c r="W3080" s="64"/>
      <c r="X3080" s="64"/>
    </row>
    <row r="3081" spans="1:24" s="59" customFormat="1" x14ac:dyDescent="0.25">
      <c r="A3081" s="77"/>
      <c r="D3081" s="60"/>
      <c r="E3081" s="60"/>
      <c r="F3081" s="60"/>
      <c r="G3081" s="60"/>
      <c r="H3081" s="62"/>
      <c r="I3081" s="62"/>
      <c r="J3081" s="62"/>
      <c r="K3081" s="62"/>
      <c r="M3081" s="63"/>
      <c r="N3081" s="63"/>
      <c r="O3081" s="64"/>
      <c r="P3081" s="127"/>
      <c r="W3081" s="64"/>
      <c r="X3081" s="64"/>
    </row>
    <row r="3082" spans="1:24" s="59" customFormat="1" x14ac:dyDescent="0.25">
      <c r="A3082" s="77"/>
      <c r="D3082" s="60"/>
      <c r="E3082" s="60"/>
      <c r="F3082" s="60"/>
      <c r="G3082" s="60"/>
      <c r="H3082" s="62"/>
      <c r="I3082" s="62"/>
      <c r="J3082" s="62"/>
      <c r="K3082" s="62"/>
      <c r="M3082" s="63"/>
      <c r="N3082" s="63"/>
      <c r="O3082" s="64"/>
      <c r="P3082" s="127"/>
      <c r="W3082" s="64"/>
      <c r="X3082" s="64"/>
    </row>
    <row r="3083" spans="1:24" s="59" customFormat="1" x14ac:dyDescent="0.25">
      <c r="A3083" s="77"/>
      <c r="D3083" s="60"/>
      <c r="E3083" s="60"/>
      <c r="F3083" s="60"/>
      <c r="G3083" s="60"/>
      <c r="H3083" s="62"/>
      <c r="I3083" s="62"/>
      <c r="J3083" s="62"/>
      <c r="K3083" s="62"/>
      <c r="M3083" s="63"/>
      <c r="N3083" s="63"/>
      <c r="O3083" s="64"/>
      <c r="P3083" s="127"/>
      <c r="W3083" s="64"/>
      <c r="X3083" s="64"/>
    </row>
    <row r="3084" spans="1:24" s="59" customFormat="1" x14ac:dyDescent="0.25">
      <c r="A3084" s="77"/>
      <c r="D3084" s="60"/>
      <c r="E3084" s="60"/>
      <c r="F3084" s="60"/>
      <c r="G3084" s="60"/>
      <c r="H3084" s="62"/>
      <c r="I3084" s="62"/>
      <c r="J3084" s="62"/>
      <c r="K3084" s="62"/>
      <c r="M3084" s="63"/>
      <c r="N3084" s="63"/>
      <c r="O3084" s="64"/>
      <c r="P3084" s="127"/>
      <c r="W3084" s="64"/>
      <c r="X3084" s="64"/>
    </row>
    <row r="3085" spans="1:24" s="59" customFormat="1" x14ac:dyDescent="0.25">
      <c r="A3085" s="77"/>
      <c r="D3085" s="60"/>
      <c r="E3085" s="60"/>
      <c r="F3085" s="60"/>
      <c r="G3085" s="60"/>
      <c r="H3085" s="62"/>
      <c r="I3085" s="62"/>
      <c r="J3085" s="62"/>
      <c r="K3085" s="62"/>
      <c r="M3085" s="63"/>
      <c r="N3085" s="63"/>
      <c r="O3085" s="64"/>
      <c r="P3085" s="127"/>
      <c r="W3085" s="64"/>
      <c r="X3085" s="64"/>
    </row>
    <row r="3086" spans="1:24" s="59" customFormat="1" x14ac:dyDescent="0.25">
      <c r="A3086" s="77"/>
      <c r="D3086" s="60"/>
      <c r="E3086" s="60"/>
      <c r="F3086" s="60"/>
      <c r="G3086" s="60"/>
      <c r="H3086" s="62"/>
      <c r="I3086" s="62"/>
      <c r="J3086" s="62"/>
      <c r="K3086" s="62"/>
      <c r="M3086" s="63"/>
      <c r="N3086" s="63"/>
      <c r="O3086" s="64"/>
      <c r="P3086" s="127"/>
      <c r="W3086" s="64"/>
      <c r="X3086" s="64"/>
    </row>
    <row r="3087" spans="1:24" s="59" customFormat="1" x14ac:dyDescent="0.25">
      <c r="A3087" s="77"/>
      <c r="D3087" s="60"/>
      <c r="E3087" s="60"/>
      <c r="F3087" s="60"/>
      <c r="G3087" s="60"/>
      <c r="H3087" s="62"/>
      <c r="I3087" s="62"/>
      <c r="J3087" s="62"/>
      <c r="K3087" s="62"/>
      <c r="M3087" s="63"/>
      <c r="N3087" s="63"/>
      <c r="O3087" s="64"/>
      <c r="P3087" s="127"/>
      <c r="W3087" s="64"/>
      <c r="X3087" s="64"/>
    </row>
    <row r="3088" spans="1:24" s="59" customFormat="1" x14ac:dyDescent="0.25">
      <c r="A3088" s="77"/>
      <c r="D3088" s="60"/>
      <c r="E3088" s="60"/>
      <c r="F3088" s="60"/>
      <c r="G3088" s="60"/>
      <c r="H3088" s="62"/>
      <c r="I3088" s="62"/>
      <c r="J3088" s="62"/>
      <c r="K3088" s="62"/>
      <c r="M3088" s="63"/>
      <c r="N3088" s="63"/>
      <c r="O3088" s="64"/>
      <c r="P3088" s="127"/>
      <c r="W3088" s="64"/>
      <c r="X3088" s="64"/>
    </row>
    <row r="3089" spans="1:24" s="59" customFormat="1" x14ac:dyDescent="0.25">
      <c r="A3089" s="77"/>
      <c r="D3089" s="60"/>
      <c r="E3089" s="60"/>
      <c r="F3089" s="60"/>
      <c r="G3089" s="60"/>
      <c r="H3089" s="62"/>
      <c r="I3089" s="62"/>
      <c r="J3089" s="62"/>
      <c r="K3089" s="62"/>
      <c r="M3089" s="63"/>
      <c r="N3089" s="63"/>
      <c r="O3089" s="64"/>
      <c r="P3089" s="127"/>
      <c r="W3089" s="64"/>
      <c r="X3089" s="64"/>
    </row>
    <row r="3090" spans="1:24" s="59" customFormat="1" x14ac:dyDescent="0.25">
      <c r="A3090" s="77"/>
      <c r="D3090" s="60"/>
      <c r="E3090" s="60"/>
      <c r="F3090" s="60"/>
      <c r="G3090" s="60"/>
      <c r="H3090" s="62"/>
      <c r="I3090" s="62"/>
      <c r="J3090" s="62"/>
      <c r="K3090" s="62"/>
      <c r="M3090" s="63"/>
      <c r="N3090" s="63"/>
      <c r="O3090" s="64"/>
      <c r="P3090" s="127"/>
      <c r="W3090" s="64"/>
      <c r="X3090" s="64"/>
    </row>
    <row r="3091" spans="1:24" s="59" customFormat="1" x14ac:dyDescent="0.25">
      <c r="A3091" s="77"/>
      <c r="D3091" s="60"/>
      <c r="E3091" s="60"/>
      <c r="F3091" s="60"/>
      <c r="G3091" s="60"/>
      <c r="H3091" s="62"/>
      <c r="I3091" s="62"/>
      <c r="J3091" s="62"/>
      <c r="K3091" s="62"/>
      <c r="M3091" s="63"/>
      <c r="N3091" s="63"/>
      <c r="O3091" s="64"/>
      <c r="P3091" s="127"/>
      <c r="W3091" s="64"/>
      <c r="X3091" s="64"/>
    </row>
    <row r="3092" spans="1:24" s="59" customFormat="1" x14ac:dyDescent="0.25">
      <c r="A3092" s="77"/>
      <c r="D3092" s="60"/>
      <c r="E3092" s="60"/>
      <c r="F3092" s="60"/>
      <c r="G3092" s="60"/>
      <c r="H3092" s="62"/>
      <c r="I3092" s="62"/>
      <c r="J3092" s="62"/>
      <c r="K3092" s="62"/>
      <c r="M3092" s="63"/>
      <c r="N3092" s="63"/>
      <c r="O3092" s="64"/>
      <c r="P3092" s="127"/>
      <c r="W3092" s="64"/>
      <c r="X3092" s="64"/>
    </row>
    <row r="3093" spans="1:24" s="59" customFormat="1" x14ac:dyDescent="0.25">
      <c r="A3093" s="77"/>
      <c r="D3093" s="60"/>
      <c r="E3093" s="60"/>
      <c r="F3093" s="60"/>
      <c r="G3093" s="60"/>
      <c r="H3093" s="62"/>
      <c r="I3093" s="62"/>
      <c r="J3093" s="62"/>
      <c r="K3093" s="62"/>
      <c r="M3093" s="63"/>
      <c r="N3093" s="63"/>
      <c r="O3093" s="64"/>
      <c r="P3093" s="127"/>
      <c r="W3093" s="64"/>
      <c r="X3093" s="64"/>
    </row>
    <row r="3094" spans="1:24" s="59" customFormat="1" x14ac:dyDescent="0.25">
      <c r="A3094" s="77"/>
      <c r="D3094" s="60"/>
      <c r="E3094" s="60"/>
      <c r="F3094" s="60"/>
      <c r="G3094" s="60"/>
      <c r="H3094" s="62"/>
      <c r="I3094" s="62"/>
      <c r="J3094" s="62"/>
      <c r="K3094" s="62"/>
      <c r="M3094" s="63"/>
      <c r="N3094" s="63"/>
      <c r="O3094" s="64"/>
      <c r="P3094" s="127"/>
      <c r="W3094" s="64"/>
      <c r="X3094" s="64"/>
    </row>
    <row r="3095" spans="1:24" s="59" customFormat="1" x14ac:dyDescent="0.25">
      <c r="A3095" s="77"/>
      <c r="D3095" s="60"/>
      <c r="E3095" s="60"/>
      <c r="F3095" s="60"/>
      <c r="G3095" s="60"/>
      <c r="H3095" s="62"/>
      <c r="I3095" s="62"/>
      <c r="J3095" s="62"/>
      <c r="K3095" s="62"/>
      <c r="M3095" s="63"/>
      <c r="N3095" s="63"/>
      <c r="O3095" s="64"/>
      <c r="P3095" s="127"/>
      <c r="W3095" s="64"/>
      <c r="X3095" s="64"/>
    </row>
    <row r="3096" spans="1:24" s="59" customFormat="1" x14ac:dyDescent="0.25">
      <c r="A3096" s="77"/>
      <c r="D3096" s="60"/>
      <c r="E3096" s="60"/>
      <c r="F3096" s="60"/>
      <c r="G3096" s="60"/>
      <c r="H3096" s="62"/>
      <c r="I3096" s="62"/>
      <c r="J3096" s="62"/>
      <c r="K3096" s="62"/>
      <c r="M3096" s="63"/>
      <c r="N3096" s="63"/>
      <c r="O3096" s="64"/>
      <c r="P3096" s="127"/>
      <c r="W3096" s="64"/>
      <c r="X3096" s="64"/>
    </row>
    <row r="3097" spans="1:24" s="59" customFormat="1" x14ac:dyDescent="0.25">
      <c r="A3097" s="77"/>
      <c r="D3097" s="60"/>
      <c r="E3097" s="60"/>
      <c r="F3097" s="60"/>
      <c r="G3097" s="60"/>
      <c r="H3097" s="62"/>
      <c r="I3097" s="62"/>
      <c r="J3097" s="62"/>
      <c r="K3097" s="62"/>
      <c r="M3097" s="63"/>
      <c r="N3097" s="63"/>
      <c r="O3097" s="64"/>
      <c r="P3097" s="127"/>
      <c r="W3097" s="64"/>
      <c r="X3097" s="64"/>
    </row>
    <row r="3098" spans="1:24" s="59" customFormat="1" x14ac:dyDescent="0.25">
      <c r="A3098" s="77"/>
      <c r="D3098" s="60"/>
      <c r="E3098" s="60"/>
      <c r="F3098" s="60"/>
      <c r="G3098" s="60"/>
      <c r="H3098" s="62"/>
      <c r="I3098" s="62"/>
      <c r="J3098" s="62"/>
      <c r="K3098" s="62"/>
      <c r="M3098" s="63"/>
      <c r="N3098" s="63"/>
      <c r="O3098" s="64"/>
      <c r="P3098" s="127"/>
      <c r="W3098" s="64"/>
      <c r="X3098" s="64"/>
    </row>
    <row r="3099" spans="1:24" s="59" customFormat="1" x14ac:dyDescent="0.25">
      <c r="A3099" s="77"/>
      <c r="D3099" s="60"/>
      <c r="E3099" s="60"/>
      <c r="F3099" s="60"/>
      <c r="G3099" s="60"/>
      <c r="H3099" s="62"/>
      <c r="I3099" s="62"/>
      <c r="J3099" s="62"/>
      <c r="K3099" s="62"/>
      <c r="M3099" s="63"/>
      <c r="N3099" s="63"/>
      <c r="O3099" s="64"/>
      <c r="P3099" s="127"/>
      <c r="W3099" s="64"/>
      <c r="X3099" s="64"/>
    </row>
    <row r="3100" spans="1:24" s="59" customFormat="1" x14ac:dyDescent="0.25">
      <c r="A3100" s="77"/>
      <c r="D3100" s="60"/>
      <c r="E3100" s="60"/>
      <c r="F3100" s="60"/>
      <c r="G3100" s="60"/>
      <c r="H3100" s="62"/>
      <c r="I3100" s="62"/>
      <c r="J3100" s="62"/>
      <c r="K3100" s="62"/>
      <c r="M3100" s="63"/>
      <c r="N3100" s="63"/>
      <c r="O3100" s="64"/>
      <c r="P3100" s="127"/>
      <c r="W3100" s="64"/>
      <c r="X3100" s="64"/>
    </row>
    <row r="3101" spans="1:24" s="59" customFormat="1" x14ac:dyDescent="0.25">
      <c r="A3101" s="77"/>
      <c r="D3101" s="60"/>
      <c r="E3101" s="60"/>
      <c r="F3101" s="60"/>
      <c r="G3101" s="60"/>
      <c r="H3101" s="62"/>
      <c r="I3101" s="62"/>
      <c r="J3101" s="62"/>
      <c r="K3101" s="62"/>
      <c r="M3101" s="63"/>
      <c r="N3101" s="63"/>
      <c r="O3101" s="64"/>
      <c r="P3101" s="127"/>
      <c r="W3101" s="64"/>
      <c r="X3101" s="64"/>
    </row>
    <row r="3102" spans="1:24" s="59" customFormat="1" x14ac:dyDescent="0.25">
      <c r="A3102" s="77"/>
      <c r="D3102" s="60"/>
      <c r="E3102" s="60"/>
      <c r="F3102" s="60"/>
      <c r="G3102" s="60"/>
      <c r="H3102" s="62"/>
      <c r="I3102" s="62"/>
      <c r="J3102" s="62"/>
      <c r="K3102" s="62"/>
      <c r="M3102" s="63"/>
      <c r="N3102" s="63"/>
      <c r="O3102" s="64"/>
      <c r="P3102" s="127"/>
      <c r="W3102" s="64"/>
      <c r="X3102" s="64"/>
    </row>
    <row r="3103" spans="1:24" s="59" customFormat="1" x14ac:dyDescent="0.25">
      <c r="A3103" s="77"/>
      <c r="D3103" s="60"/>
      <c r="E3103" s="60"/>
      <c r="F3103" s="60"/>
      <c r="G3103" s="60"/>
      <c r="H3103" s="62"/>
      <c r="I3103" s="62"/>
      <c r="J3103" s="62"/>
      <c r="K3103" s="62"/>
      <c r="M3103" s="63"/>
      <c r="N3103" s="63"/>
      <c r="O3103" s="64"/>
      <c r="P3103" s="127"/>
      <c r="W3103" s="64"/>
      <c r="X3103" s="64"/>
    </row>
    <row r="3104" spans="1:24" s="59" customFormat="1" x14ac:dyDescent="0.25">
      <c r="A3104" s="77"/>
      <c r="D3104" s="60"/>
      <c r="E3104" s="60"/>
      <c r="F3104" s="60"/>
      <c r="G3104" s="60"/>
      <c r="H3104" s="62"/>
      <c r="I3104" s="62"/>
      <c r="J3104" s="62"/>
      <c r="K3104" s="62"/>
      <c r="M3104" s="63"/>
      <c r="N3104" s="63"/>
      <c r="O3104" s="64"/>
      <c r="P3104" s="127"/>
      <c r="W3104" s="64"/>
      <c r="X3104" s="64"/>
    </row>
    <row r="3105" spans="1:24" s="59" customFormat="1" x14ac:dyDescent="0.25">
      <c r="A3105" s="77"/>
      <c r="D3105" s="60"/>
      <c r="E3105" s="60"/>
      <c r="F3105" s="60"/>
      <c r="G3105" s="60"/>
      <c r="H3105" s="62"/>
      <c r="I3105" s="62"/>
      <c r="J3105" s="62"/>
      <c r="K3105" s="62"/>
      <c r="M3105" s="63"/>
      <c r="N3105" s="63"/>
      <c r="O3105" s="64"/>
      <c r="P3105" s="127"/>
      <c r="W3105" s="64"/>
      <c r="X3105" s="64"/>
    </row>
    <row r="3106" spans="1:24" s="59" customFormat="1" x14ac:dyDescent="0.25">
      <c r="A3106" s="77"/>
      <c r="D3106" s="60"/>
      <c r="E3106" s="60"/>
      <c r="F3106" s="60"/>
      <c r="G3106" s="60"/>
      <c r="H3106" s="62"/>
      <c r="I3106" s="62"/>
      <c r="J3106" s="62"/>
      <c r="K3106" s="62"/>
      <c r="M3106" s="63"/>
      <c r="N3106" s="63"/>
      <c r="O3106" s="64"/>
      <c r="P3106" s="127"/>
      <c r="W3106" s="64"/>
      <c r="X3106" s="64"/>
    </row>
    <row r="3107" spans="1:24" s="59" customFormat="1" x14ac:dyDescent="0.25">
      <c r="A3107" s="77"/>
      <c r="D3107" s="60"/>
      <c r="E3107" s="60"/>
      <c r="F3107" s="60"/>
      <c r="G3107" s="60"/>
      <c r="H3107" s="62"/>
      <c r="I3107" s="62"/>
      <c r="J3107" s="62"/>
      <c r="K3107" s="62"/>
      <c r="M3107" s="63"/>
      <c r="N3107" s="63"/>
      <c r="O3107" s="64"/>
      <c r="P3107" s="127"/>
      <c r="W3107" s="64"/>
      <c r="X3107" s="64"/>
    </row>
    <row r="3108" spans="1:24" s="59" customFormat="1" x14ac:dyDescent="0.25">
      <c r="A3108" s="77"/>
      <c r="D3108" s="60"/>
      <c r="E3108" s="60"/>
      <c r="F3108" s="60"/>
      <c r="G3108" s="60"/>
      <c r="H3108" s="62"/>
      <c r="I3108" s="62"/>
      <c r="J3108" s="62"/>
      <c r="K3108" s="62"/>
      <c r="M3108" s="63"/>
      <c r="N3108" s="63"/>
      <c r="O3108" s="64"/>
      <c r="P3108" s="127"/>
      <c r="W3108" s="64"/>
      <c r="X3108" s="64"/>
    </row>
    <row r="3109" spans="1:24" s="59" customFormat="1" x14ac:dyDescent="0.25">
      <c r="A3109" s="77"/>
      <c r="D3109" s="60"/>
      <c r="E3109" s="60"/>
      <c r="F3109" s="60"/>
      <c r="G3109" s="60"/>
      <c r="H3109" s="62"/>
      <c r="I3109" s="62"/>
      <c r="J3109" s="62"/>
      <c r="K3109" s="62"/>
      <c r="M3109" s="63"/>
      <c r="N3109" s="63"/>
      <c r="O3109" s="64"/>
      <c r="P3109" s="127"/>
      <c r="W3109" s="64"/>
      <c r="X3109" s="64"/>
    </row>
    <row r="3110" spans="1:24" s="59" customFormat="1" x14ac:dyDescent="0.25">
      <c r="A3110" s="77"/>
      <c r="D3110" s="60"/>
      <c r="E3110" s="60"/>
      <c r="F3110" s="60"/>
      <c r="G3110" s="60"/>
      <c r="H3110" s="62"/>
      <c r="I3110" s="62"/>
      <c r="J3110" s="62"/>
      <c r="K3110" s="62"/>
      <c r="M3110" s="63"/>
      <c r="N3110" s="63"/>
      <c r="O3110" s="64"/>
      <c r="P3110" s="127"/>
      <c r="W3110" s="64"/>
      <c r="X3110" s="64"/>
    </row>
    <row r="3111" spans="1:24" s="59" customFormat="1" x14ac:dyDescent="0.25">
      <c r="A3111" s="77"/>
      <c r="D3111" s="60"/>
      <c r="E3111" s="60"/>
      <c r="F3111" s="60"/>
      <c r="G3111" s="60"/>
      <c r="H3111" s="62"/>
      <c r="I3111" s="62"/>
      <c r="J3111" s="62"/>
      <c r="K3111" s="62"/>
      <c r="M3111" s="63"/>
      <c r="N3111" s="63"/>
      <c r="O3111" s="64"/>
      <c r="P3111" s="127"/>
      <c r="W3111" s="64"/>
      <c r="X3111" s="64"/>
    </row>
    <row r="3112" spans="1:24" s="59" customFormat="1" x14ac:dyDescent="0.25">
      <c r="A3112" s="77"/>
      <c r="D3112" s="60"/>
      <c r="E3112" s="60"/>
      <c r="F3112" s="60"/>
      <c r="G3112" s="60"/>
      <c r="H3112" s="62"/>
      <c r="I3112" s="62"/>
      <c r="J3112" s="62"/>
      <c r="K3112" s="62"/>
      <c r="M3112" s="63"/>
      <c r="N3112" s="63"/>
      <c r="O3112" s="64"/>
      <c r="P3112" s="127"/>
      <c r="W3112" s="64"/>
      <c r="X3112" s="64"/>
    </row>
    <row r="3113" spans="1:24" s="59" customFormat="1" x14ac:dyDescent="0.25">
      <c r="A3113" s="77"/>
      <c r="D3113" s="60"/>
      <c r="E3113" s="60"/>
      <c r="F3113" s="60"/>
      <c r="G3113" s="60"/>
      <c r="H3113" s="62"/>
      <c r="I3113" s="62"/>
      <c r="J3113" s="62"/>
      <c r="K3113" s="62"/>
      <c r="M3113" s="63"/>
      <c r="N3113" s="63"/>
      <c r="O3113" s="64"/>
      <c r="P3113" s="127"/>
      <c r="W3113" s="64"/>
      <c r="X3113" s="64"/>
    </row>
    <row r="3114" spans="1:24" s="59" customFormat="1" x14ac:dyDescent="0.25">
      <c r="A3114" s="77"/>
      <c r="D3114" s="60"/>
      <c r="E3114" s="60"/>
      <c r="F3114" s="60"/>
      <c r="G3114" s="60"/>
      <c r="H3114" s="62"/>
      <c r="I3114" s="62"/>
      <c r="J3114" s="62"/>
      <c r="K3114" s="62"/>
      <c r="M3114" s="63"/>
      <c r="N3114" s="63"/>
      <c r="O3114" s="64"/>
      <c r="P3114" s="127"/>
      <c r="W3114" s="64"/>
      <c r="X3114" s="64"/>
    </row>
    <row r="3115" spans="1:24" s="59" customFormat="1" x14ac:dyDescent="0.25">
      <c r="A3115" s="77"/>
      <c r="D3115" s="60"/>
      <c r="E3115" s="60"/>
      <c r="F3115" s="60"/>
      <c r="G3115" s="60"/>
      <c r="H3115" s="62"/>
      <c r="I3115" s="62"/>
      <c r="J3115" s="62"/>
      <c r="K3115" s="62"/>
      <c r="M3115" s="63"/>
      <c r="N3115" s="63"/>
      <c r="O3115" s="64"/>
      <c r="P3115" s="127"/>
      <c r="W3115" s="64"/>
      <c r="X3115" s="64"/>
    </row>
    <row r="3116" spans="1:24" s="59" customFormat="1" x14ac:dyDescent="0.25">
      <c r="A3116" s="77"/>
      <c r="D3116" s="60"/>
      <c r="E3116" s="60"/>
      <c r="F3116" s="60"/>
      <c r="G3116" s="60"/>
      <c r="H3116" s="62"/>
      <c r="I3116" s="62"/>
      <c r="J3116" s="62"/>
      <c r="K3116" s="62"/>
      <c r="M3116" s="63"/>
      <c r="N3116" s="63"/>
      <c r="O3116" s="64"/>
      <c r="P3116" s="127"/>
      <c r="W3116" s="64"/>
      <c r="X3116" s="64"/>
    </row>
    <row r="3117" spans="1:24" s="59" customFormat="1" x14ac:dyDescent="0.25">
      <c r="A3117" s="77"/>
      <c r="D3117" s="60"/>
      <c r="E3117" s="60"/>
      <c r="F3117" s="60"/>
      <c r="G3117" s="60"/>
      <c r="H3117" s="62"/>
      <c r="I3117" s="62"/>
      <c r="J3117" s="62"/>
      <c r="K3117" s="62"/>
      <c r="M3117" s="63"/>
      <c r="N3117" s="63"/>
      <c r="O3117" s="64"/>
      <c r="P3117" s="127"/>
      <c r="W3117" s="64"/>
      <c r="X3117" s="64"/>
    </row>
    <row r="3118" spans="1:24" s="59" customFormat="1" x14ac:dyDescent="0.25">
      <c r="A3118" s="77"/>
      <c r="D3118" s="60"/>
      <c r="E3118" s="60"/>
      <c r="F3118" s="60"/>
      <c r="G3118" s="60"/>
      <c r="H3118" s="62"/>
      <c r="I3118" s="62"/>
      <c r="J3118" s="62"/>
      <c r="K3118" s="62"/>
      <c r="M3118" s="63"/>
      <c r="N3118" s="63"/>
      <c r="O3118" s="64"/>
      <c r="P3118" s="127"/>
      <c r="W3118" s="64"/>
      <c r="X3118" s="64"/>
    </row>
    <row r="3119" spans="1:24" s="59" customFormat="1" x14ac:dyDescent="0.25">
      <c r="A3119" s="77"/>
      <c r="D3119" s="60"/>
      <c r="E3119" s="60"/>
      <c r="F3119" s="60"/>
      <c r="G3119" s="60"/>
      <c r="H3119" s="62"/>
      <c r="I3119" s="62"/>
      <c r="J3119" s="62"/>
      <c r="K3119" s="62"/>
      <c r="M3119" s="63"/>
      <c r="N3119" s="63"/>
      <c r="O3119" s="64"/>
      <c r="P3119" s="127"/>
      <c r="W3119" s="64"/>
      <c r="X3119" s="64"/>
    </row>
    <row r="3120" spans="1:24" s="59" customFormat="1" x14ac:dyDescent="0.25">
      <c r="A3120" s="77"/>
      <c r="D3120" s="60"/>
      <c r="E3120" s="60"/>
      <c r="F3120" s="60"/>
      <c r="G3120" s="60"/>
      <c r="H3120" s="62"/>
      <c r="I3120" s="62"/>
      <c r="J3120" s="62"/>
      <c r="K3120" s="62"/>
      <c r="M3120" s="63"/>
      <c r="N3120" s="63"/>
      <c r="O3120" s="64"/>
      <c r="P3120" s="127"/>
      <c r="W3120" s="64"/>
      <c r="X3120" s="64"/>
    </row>
    <row r="3121" spans="1:24" s="59" customFormat="1" x14ac:dyDescent="0.25">
      <c r="A3121" s="77"/>
      <c r="D3121" s="60"/>
      <c r="E3121" s="60"/>
      <c r="F3121" s="60"/>
      <c r="G3121" s="60"/>
      <c r="H3121" s="62"/>
      <c r="I3121" s="62"/>
      <c r="J3121" s="62"/>
      <c r="K3121" s="62"/>
      <c r="M3121" s="63"/>
      <c r="N3121" s="63"/>
      <c r="O3121" s="64"/>
      <c r="P3121" s="127"/>
      <c r="W3121" s="64"/>
      <c r="X3121" s="64"/>
    </row>
    <row r="3122" spans="1:24" s="59" customFormat="1" x14ac:dyDescent="0.25">
      <c r="A3122" s="77"/>
      <c r="D3122" s="60"/>
      <c r="E3122" s="60"/>
      <c r="F3122" s="60"/>
      <c r="G3122" s="60"/>
      <c r="H3122" s="62"/>
      <c r="I3122" s="62"/>
      <c r="J3122" s="62"/>
      <c r="K3122" s="62"/>
      <c r="M3122" s="63"/>
      <c r="N3122" s="63"/>
      <c r="O3122" s="64"/>
      <c r="P3122" s="127"/>
      <c r="W3122" s="64"/>
      <c r="X3122" s="64"/>
    </row>
    <row r="3123" spans="1:24" s="59" customFormat="1" x14ac:dyDescent="0.25">
      <c r="A3123" s="77"/>
      <c r="D3123" s="60"/>
      <c r="E3123" s="60"/>
      <c r="F3123" s="60"/>
      <c r="G3123" s="60"/>
      <c r="H3123" s="62"/>
      <c r="I3123" s="62"/>
      <c r="J3123" s="62"/>
      <c r="K3123" s="62"/>
      <c r="M3123" s="63"/>
      <c r="N3123" s="63"/>
      <c r="O3123" s="64"/>
      <c r="P3123" s="127"/>
      <c r="W3123" s="64"/>
      <c r="X3123" s="64"/>
    </row>
    <row r="3124" spans="1:24" s="59" customFormat="1" x14ac:dyDescent="0.25">
      <c r="A3124" s="77"/>
      <c r="D3124" s="60"/>
      <c r="E3124" s="60"/>
      <c r="F3124" s="60"/>
      <c r="G3124" s="60"/>
      <c r="H3124" s="62"/>
      <c r="I3124" s="62"/>
      <c r="J3124" s="62"/>
      <c r="K3124" s="62"/>
      <c r="M3124" s="63"/>
      <c r="N3124" s="63"/>
      <c r="O3124" s="64"/>
      <c r="P3124" s="127"/>
      <c r="W3124" s="64"/>
      <c r="X3124" s="64"/>
    </row>
    <row r="3125" spans="1:24" s="59" customFormat="1" x14ac:dyDescent="0.25">
      <c r="A3125" s="77"/>
      <c r="D3125" s="60"/>
      <c r="E3125" s="60"/>
      <c r="F3125" s="60"/>
      <c r="G3125" s="60"/>
      <c r="H3125" s="62"/>
      <c r="I3125" s="62"/>
      <c r="J3125" s="62"/>
      <c r="K3125" s="62"/>
      <c r="M3125" s="63"/>
      <c r="N3125" s="63"/>
      <c r="O3125" s="64"/>
      <c r="P3125" s="127"/>
      <c r="W3125" s="64"/>
      <c r="X3125" s="64"/>
    </row>
    <row r="3126" spans="1:24" s="59" customFormat="1" x14ac:dyDescent="0.25">
      <c r="A3126" s="77"/>
      <c r="D3126" s="60"/>
      <c r="E3126" s="60"/>
      <c r="F3126" s="60"/>
      <c r="G3126" s="60"/>
      <c r="H3126" s="62"/>
      <c r="I3126" s="62"/>
      <c r="J3126" s="62"/>
      <c r="K3126" s="62"/>
      <c r="M3126" s="63"/>
      <c r="N3126" s="63"/>
      <c r="O3126" s="64"/>
      <c r="P3126" s="127"/>
      <c r="W3126" s="64"/>
      <c r="X3126" s="64"/>
    </row>
    <row r="3127" spans="1:24" s="59" customFormat="1" x14ac:dyDescent="0.25">
      <c r="A3127" s="77"/>
      <c r="D3127" s="60"/>
      <c r="E3127" s="60"/>
      <c r="F3127" s="60"/>
      <c r="G3127" s="60"/>
      <c r="H3127" s="62"/>
      <c r="I3127" s="62"/>
      <c r="J3127" s="62"/>
      <c r="K3127" s="62"/>
      <c r="M3127" s="63"/>
      <c r="N3127" s="63"/>
      <c r="O3127" s="64"/>
      <c r="P3127" s="127"/>
      <c r="W3127" s="64"/>
      <c r="X3127" s="64"/>
    </row>
    <row r="3128" spans="1:24" s="59" customFormat="1" x14ac:dyDescent="0.25">
      <c r="A3128" s="77"/>
      <c r="D3128" s="60"/>
      <c r="E3128" s="60"/>
      <c r="F3128" s="60"/>
      <c r="G3128" s="60"/>
      <c r="H3128" s="62"/>
      <c r="I3128" s="62"/>
      <c r="J3128" s="62"/>
      <c r="K3128" s="62"/>
      <c r="M3128" s="63"/>
      <c r="N3128" s="63"/>
      <c r="O3128" s="64"/>
      <c r="P3128" s="127"/>
      <c r="W3128" s="64"/>
      <c r="X3128" s="64"/>
    </row>
    <row r="3129" spans="1:24" s="59" customFormat="1" x14ac:dyDescent="0.25">
      <c r="A3129" s="77"/>
      <c r="D3129" s="60"/>
      <c r="E3129" s="60"/>
      <c r="F3129" s="60"/>
      <c r="G3129" s="60"/>
      <c r="H3129" s="62"/>
      <c r="I3129" s="62"/>
      <c r="J3129" s="62"/>
      <c r="K3129" s="62"/>
      <c r="M3129" s="63"/>
      <c r="N3129" s="63"/>
      <c r="O3129" s="64"/>
      <c r="P3129" s="127"/>
      <c r="W3129" s="64"/>
      <c r="X3129" s="64"/>
    </row>
    <row r="3130" spans="1:24" s="59" customFormat="1" x14ac:dyDescent="0.25">
      <c r="A3130" s="77"/>
      <c r="D3130" s="60"/>
      <c r="E3130" s="60"/>
      <c r="F3130" s="60"/>
      <c r="G3130" s="60"/>
      <c r="H3130" s="62"/>
      <c r="I3130" s="62"/>
      <c r="J3130" s="62"/>
      <c r="K3130" s="62"/>
      <c r="M3130" s="63"/>
      <c r="N3130" s="63"/>
      <c r="O3130" s="64"/>
      <c r="P3130" s="127"/>
      <c r="W3130" s="64"/>
      <c r="X3130" s="64"/>
    </row>
    <row r="3131" spans="1:24" s="59" customFormat="1" x14ac:dyDescent="0.25">
      <c r="A3131" s="77"/>
      <c r="D3131" s="60"/>
      <c r="E3131" s="60"/>
      <c r="F3131" s="60"/>
      <c r="G3131" s="60"/>
      <c r="H3131" s="62"/>
      <c r="I3131" s="62"/>
      <c r="J3131" s="62"/>
      <c r="K3131" s="62"/>
      <c r="M3131" s="63"/>
      <c r="N3131" s="63"/>
      <c r="O3131" s="64"/>
      <c r="P3131" s="127"/>
      <c r="W3131" s="64"/>
      <c r="X3131" s="64"/>
    </row>
    <row r="3132" spans="1:24" s="59" customFormat="1" x14ac:dyDescent="0.25">
      <c r="A3132" s="77"/>
      <c r="D3132" s="60"/>
      <c r="E3132" s="60"/>
      <c r="F3132" s="60"/>
      <c r="G3132" s="60"/>
      <c r="H3132" s="62"/>
      <c r="I3132" s="62"/>
      <c r="J3132" s="62"/>
      <c r="K3132" s="62"/>
      <c r="M3132" s="63"/>
      <c r="N3132" s="63"/>
      <c r="O3132" s="64"/>
      <c r="P3132" s="127"/>
      <c r="W3132" s="64"/>
      <c r="X3132" s="64"/>
    </row>
    <row r="3133" spans="1:24" s="59" customFormat="1" x14ac:dyDescent="0.25">
      <c r="A3133" s="77"/>
      <c r="D3133" s="60"/>
      <c r="E3133" s="60"/>
      <c r="F3133" s="60"/>
      <c r="G3133" s="60"/>
      <c r="H3133" s="62"/>
      <c r="I3133" s="62"/>
      <c r="J3133" s="62"/>
      <c r="K3133" s="62"/>
      <c r="M3133" s="63"/>
      <c r="N3133" s="63"/>
      <c r="O3133" s="64"/>
      <c r="P3133" s="127"/>
      <c r="W3133" s="64"/>
      <c r="X3133" s="64"/>
    </row>
    <row r="3134" spans="1:24" s="59" customFormat="1" x14ac:dyDescent="0.25">
      <c r="A3134" s="77"/>
      <c r="D3134" s="60"/>
      <c r="E3134" s="60"/>
      <c r="F3134" s="60"/>
      <c r="G3134" s="60"/>
      <c r="H3134" s="62"/>
      <c r="I3134" s="62"/>
      <c r="J3134" s="62"/>
      <c r="K3134" s="62"/>
      <c r="M3134" s="63"/>
      <c r="N3134" s="63"/>
      <c r="O3134" s="64"/>
      <c r="P3134" s="127"/>
      <c r="W3134" s="64"/>
      <c r="X3134" s="64"/>
    </row>
    <row r="3135" spans="1:24" s="59" customFormat="1" x14ac:dyDescent="0.25">
      <c r="A3135" s="77"/>
      <c r="D3135" s="60"/>
      <c r="E3135" s="60"/>
      <c r="F3135" s="60"/>
      <c r="G3135" s="60"/>
      <c r="H3135" s="62"/>
      <c r="I3135" s="62"/>
      <c r="J3135" s="62"/>
      <c r="K3135" s="62"/>
      <c r="M3135" s="63"/>
      <c r="N3135" s="63"/>
      <c r="O3135" s="64"/>
      <c r="P3135" s="127"/>
      <c r="W3135" s="64"/>
      <c r="X3135" s="64"/>
    </row>
    <row r="3136" spans="1:24" s="59" customFormat="1" x14ac:dyDescent="0.25">
      <c r="A3136" s="77"/>
      <c r="D3136" s="60"/>
      <c r="E3136" s="60"/>
      <c r="F3136" s="60"/>
      <c r="G3136" s="60"/>
      <c r="H3136" s="62"/>
      <c r="I3136" s="62"/>
      <c r="J3136" s="62"/>
      <c r="K3136" s="62"/>
      <c r="M3136" s="63"/>
      <c r="N3136" s="63"/>
      <c r="O3136" s="64"/>
      <c r="P3136" s="127"/>
      <c r="W3136" s="64"/>
      <c r="X3136" s="64"/>
    </row>
    <row r="3137" spans="1:24" s="59" customFormat="1" x14ac:dyDescent="0.25">
      <c r="A3137" s="77"/>
      <c r="D3137" s="60"/>
      <c r="E3137" s="60"/>
      <c r="F3137" s="60"/>
      <c r="G3137" s="60"/>
      <c r="H3137" s="62"/>
      <c r="I3137" s="62"/>
      <c r="J3137" s="62"/>
      <c r="K3137" s="62"/>
      <c r="M3137" s="63"/>
      <c r="N3137" s="63"/>
      <c r="O3137" s="64"/>
      <c r="P3137" s="127"/>
      <c r="W3137" s="64"/>
      <c r="X3137" s="64"/>
    </row>
    <row r="3138" spans="1:24" s="59" customFormat="1" x14ac:dyDescent="0.25">
      <c r="A3138" s="77"/>
      <c r="D3138" s="60"/>
      <c r="E3138" s="60"/>
      <c r="F3138" s="60"/>
      <c r="G3138" s="60"/>
      <c r="H3138" s="62"/>
      <c r="I3138" s="62"/>
      <c r="J3138" s="62"/>
      <c r="K3138" s="62"/>
      <c r="M3138" s="63"/>
      <c r="N3138" s="63"/>
      <c r="O3138" s="64"/>
      <c r="P3138" s="127"/>
      <c r="W3138" s="64"/>
      <c r="X3138" s="64"/>
    </row>
    <row r="3139" spans="1:24" s="59" customFormat="1" x14ac:dyDescent="0.25">
      <c r="A3139" s="77"/>
      <c r="D3139" s="60"/>
      <c r="E3139" s="60"/>
      <c r="F3139" s="60"/>
      <c r="G3139" s="60"/>
      <c r="H3139" s="62"/>
      <c r="I3139" s="62"/>
      <c r="J3139" s="62"/>
      <c r="K3139" s="62"/>
      <c r="M3139" s="63"/>
      <c r="N3139" s="63"/>
      <c r="O3139" s="64"/>
      <c r="P3139" s="127"/>
      <c r="W3139" s="64"/>
      <c r="X3139" s="64"/>
    </row>
    <row r="3140" spans="1:24" s="59" customFormat="1" x14ac:dyDescent="0.25">
      <c r="A3140" s="77"/>
      <c r="D3140" s="60"/>
      <c r="E3140" s="60"/>
      <c r="F3140" s="60"/>
      <c r="G3140" s="60"/>
      <c r="H3140" s="62"/>
      <c r="I3140" s="62"/>
      <c r="J3140" s="62"/>
      <c r="K3140" s="62"/>
      <c r="M3140" s="63"/>
      <c r="N3140" s="63"/>
      <c r="O3140" s="64"/>
      <c r="P3140" s="127"/>
      <c r="W3140" s="64"/>
      <c r="X3140" s="64"/>
    </row>
    <row r="3141" spans="1:24" s="59" customFormat="1" x14ac:dyDescent="0.25">
      <c r="A3141" s="77"/>
      <c r="D3141" s="60"/>
      <c r="E3141" s="60"/>
      <c r="F3141" s="60"/>
      <c r="G3141" s="60"/>
      <c r="H3141" s="62"/>
      <c r="I3141" s="62"/>
      <c r="J3141" s="62"/>
      <c r="K3141" s="62"/>
      <c r="M3141" s="63"/>
      <c r="N3141" s="63"/>
      <c r="O3141" s="64"/>
      <c r="P3141" s="127"/>
      <c r="W3141" s="64"/>
      <c r="X3141" s="64"/>
    </row>
    <row r="3142" spans="1:24" s="59" customFormat="1" x14ac:dyDescent="0.25">
      <c r="A3142" s="77"/>
      <c r="D3142" s="60"/>
      <c r="E3142" s="60"/>
      <c r="F3142" s="60"/>
      <c r="G3142" s="60"/>
      <c r="H3142" s="62"/>
      <c r="I3142" s="62"/>
      <c r="J3142" s="62"/>
      <c r="K3142" s="62"/>
      <c r="M3142" s="63"/>
      <c r="N3142" s="63"/>
      <c r="O3142" s="64"/>
      <c r="P3142" s="127"/>
      <c r="W3142" s="64"/>
      <c r="X3142" s="64"/>
    </row>
    <row r="3143" spans="1:24" s="59" customFormat="1" x14ac:dyDescent="0.25">
      <c r="A3143" s="77"/>
      <c r="D3143" s="60"/>
      <c r="E3143" s="60"/>
      <c r="F3143" s="60"/>
      <c r="G3143" s="60"/>
      <c r="H3143" s="62"/>
      <c r="I3143" s="62"/>
      <c r="J3143" s="62"/>
      <c r="K3143" s="62"/>
      <c r="M3143" s="63"/>
      <c r="N3143" s="63"/>
      <c r="O3143" s="64"/>
      <c r="P3143" s="127"/>
      <c r="W3143" s="64"/>
      <c r="X3143" s="64"/>
    </row>
    <row r="3144" spans="1:24" s="59" customFormat="1" x14ac:dyDescent="0.25">
      <c r="A3144" s="77"/>
      <c r="D3144" s="60"/>
      <c r="E3144" s="60"/>
      <c r="F3144" s="60"/>
      <c r="G3144" s="60"/>
      <c r="H3144" s="62"/>
      <c r="I3144" s="62"/>
      <c r="J3144" s="62"/>
      <c r="K3144" s="62"/>
      <c r="M3144" s="63"/>
      <c r="N3144" s="63"/>
      <c r="O3144" s="64"/>
      <c r="P3144" s="127"/>
      <c r="W3144" s="64"/>
      <c r="X3144" s="64"/>
    </row>
    <row r="3145" spans="1:24" s="59" customFormat="1" x14ac:dyDescent="0.25">
      <c r="A3145" s="77"/>
      <c r="D3145" s="60"/>
      <c r="E3145" s="60"/>
      <c r="F3145" s="60"/>
      <c r="G3145" s="60"/>
      <c r="H3145" s="62"/>
      <c r="I3145" s="62"/>
      <c r="J3145" s="62"/>
      <c r="K3145" s="62"/>
      <c r="M3145" s="63"/>
      <c r="N3145" s="63"/>
      <c r="O3145" s="64"/>
      <c r="P3145" s="127"/>
      <c r="W3145" s="64"/>
      <c r="X3145" s="64"/>
    </row>
    <row r="3146" spans="1:24" s="59" customFormat="1" x14ac:dyDescent="0.25">
      <c r="A3146" s="77"/>
      <c r="D3146" s="60"/>
      <c r="E3146" s="60"/>
      <c r="F3146" s="60"/>
      <c r="G3146" s="60"/>
      <c r="H3146" s="62"/>
      <c r="I3146" s="62"/>
      <c r="J3146" s="62"/>
      <c r="K3146" s="62"/>
      <c r="M3146" s="63"/>
      <c r="N3146" s="63"/>
      <c r="O3146" s="64"/>
      <c r="P3146" s="127"/>
      <c r="W3146" s="64"/>
      <c r="X3146" s="64"/>
    </row>
    <row r="3147" spans="1:24" s="59" customFormat="1" x14ac:dyDescent="0.25">
      <c r="A3147" s="77"/>
      <c r="D3147" s="60"/>
      <c r="E3147" s="60"/>
      <c r="F3147" s="60"/>
      <c r="G3147" s="60"/>
      <c r="H3147" s="62"/>
      <c r="I3147" s="62"/>
      <c r="J3147" s="62"/>
      <c r="K3147" s="62"/>
      <c r="M3147" s="63"/>
      <c r="N3147" s="63"/>
      <c r="O3147" s="64"/>
      <c r="P3147" s="127"/>
      <c r="W3147" s="64"/>
      <c r="X3147" s="64"/>
    </row>
    <row r="3148" spans="1:24" s="59" customFormat="1" x14ac:dyDescent="0.25">
      <c r="A3148" s="77"/>
      <c r="D3148" s="60"/>
      <c r="E3148" s="60"/>
      <c r="F3148" s="60"/>
      <c r="G3148" s="60"/>
      <c r="H3148" s="62"/>
      <c r="I3148" s="62"/>
      <c r="J3148" s="62"/>
      <c r="K3148" s="62"/>
      <c r="M3148" s="63"/>
      <c r="N3148" s="63"/>
      <c r="O3148" s="64"/>
      <c r="P3148" s="127"/>
      <c r="W3148" s="64"/>
      <c r="X3148" s="64"/>
    </row>
    <row r="3149" spans="1:24" s="59" customFormat="1" x14ac:dyDescent="0.25">
      <c r="A3149" s="77"/>
      <c r="D3149" s="60"/>
      <c r="E3149" s="60"/>
      <c r="F3149" s="60"/>
      <c r="G3149" s="60"/>
      <c r="H3149" s="62"/>
      <c r="I3149" s="62"/>
      <c r="J3149" s="62"/>
      <c r="K3149" s="62"/>
      <c r="M3149" s="63"/>
      <c r="N3149" s="63"/>
      <c r="O3149" s="64"/>
      <c r="P3149" s="127"/>
      <c r="W3149" s="64"/>
      <c r="X3149" s="64"/>
    </row>
    <row r="3150" spans="1:24" s="59" customFormat="1" x14ac:dyDescent="0.25">
      <c r="A3150" s="77"/>
      <c r="D3150" s="60"/>
      <c r="E3150" s="60"/>
      <c r="F3150" s="60"/>
      <c r="G3150" s="60"/>
      <c r="H3150" s="62"/>
      <c r="I3150" s="62"/>
      <c r="J3150" s="62"/>
      <c r="K3150" s="62"/>
      <c r="M3150" s="63"/>
      <c r="N3150" s="63"/>
      <c r="O3150" s="64"/>
      <c r="P3150" s="127"/>
      <c r="W3150" s="64"/>
      <c r="X3150" s="64"/>
    </row>
    <row r="3151" spans="1:24" s="59" customFormat="1" x14ac:dyDescent="0.25">
      <c r="A3151" s="77"/>
      <c r="D3151" s="60"/>
      <c r="E3151" s="60"/>
      <c r="F3151" s="60"/>
      <c r="G3151" s="60"/>
      <c r="H3151" s="62"/>
      <c r="I3151" s="62"/>
      <c r="J3151" s="62"/>
      <c r="K3151" s="62"/>
      <c r="M3151" s="63"/>
      <c r="N3151" s="63"/>
      <c r="O3151" s="64"/>
      <c r="P3151" s="127"/>
      <c r="W3151" s="64"/>
      <c r="X3151" s="64"/>
    </row>
    <row r="3152" spans="1:24" s="59" customFormat="1" x14ac:dyDescent="0.25">
      <c r="A3152" s="77"/>
      <c r="D3152" s="60"/>
      <c r="E3152" s="60"/>
      <c r="F3152" s="60"/>
      <c r="G3152" s="60"/>
      <c r="H3152" s="62"/>
      <c r="I3152" s="62"/>
      <c r="J3152" s="62"/>
      <c r="K3152" s="62"/>
      <c r="M3152" s="63"/>
      <c r="N3152" s="63"/>
      <c r="O3152" s="64"/>
      <c r="P3152" s="127"/>
      <c r="W3152" s="64"/>
      <c r="X3152" s="64"/>
    </row>
    <row r="3153" spans="1:24" s="59" customFormat="1" x14ac:dyDescent="0.25">
      <c r="A3153" s="77"/>
      <c r="D3153" s="60"/>
      <c r="E3153" s="60"/>
      <c r="F3153" s="60"/>
      <c r="G3153" s="60"/>
      <c r="H3153" s="62"/>
      <c r="I3153" s="62"/>
      <c r="J3153" s="62"/>
      <c r="K3153" s="62"/>
      <c r="M3153" s="63"/>
      <c r="N3153" s="63"/>
      <c r="O3153" s="64"/>
      <c r="P3153" s="127"/>
      <c r="W3153" s="64"/>
      <c r="X3153" s="64"/>
    </row>
    <row r="3154" spans="1:24" s="59" customFormat="1" x14ac:dyDescent="0.25">
      <c r="A3154" s="77"/>
      <c r="D3154" s="60"/>
      <c r="E3154" s="60"/>
      <c r="F3154" s="60"/>
      <c r="G3154" s="60"/>
      <c r="H3154" s="62"/>
      <c r="I3154" s="62"/>
      <c r="J3154" s="62"/>
      <c r="K3154" s="62"/>
      <c r="M3154" s="63"/>
      <c r="N3154" s="63"/>
      <c r="O3154" s="64"/>
      <c r="P3154" s="127"/>
      <c r="W3154" s="64"/>
      <c r="X3154" s="64"/>
    </row>
    <row r="3155" spans="1:24" s="59" customFormat="1" x14ac:dyDescent="0.25">
      <c r="A3155" s="77"/>
      <c r="D3155" s="60"/>
      <c r="E3155" s="60"/>
      <c r="F3155" s="60"/>
      <c r="G3155" s="60"/>
      <c r="H3155" s="62"/>
      <c r="I3155" s="62"/>
      <c r="J3155" s="62"/>
      <c r="K3155" s="62"/>
      <c r="M3155" s="63"/>
      <c r="N3155" s="63"/>
      <c r="O3155" s="64"/>
      <c r="P3155" s="127"/>
      <c r="W3155" s="64"/>
      <c r="X3155" s="64"/>
    </row>
    <row r="3156" spans="1:24" s="59" customFormat="1" x14ac:dyDescent="0.25">
      <c r="A3156" s="77"/>
      <c r="D3156" s="60"/>
      <c r="E3156" s="60"/>
      <c r="F3156" s="60"/>
      <c r="G3156" s="60"/>
      <c r="H3156" s="62"/>
      <c r="I3156" s="62"/>
      <c r="J3156" s="62"/>
      <c r="K3156" s="62"/>
      <c r="M3156" s="63"/>
      <c r="N3156" s="63"/>
      <c r="O3156" s="64"/>
      <c r="P3156" s="127"/>
      <c r="W3156" s="64"/>
      <c r="X3156" s="64"/>
    </row>
    <row r="3157" spans="1:24" s="59" customFormat="1" x14ac:dyDescent="0.25">
      <c r="A3157" s="77"/>
      <c r="D3157" s="60"/>
      <c r="E3157" s="60"/>
      <c r="F3157" s="60"/>
      <c r="G3157" s="60"/>
      <c r="H3157" s="62"/>
      <c r="I3157" s="62"/>
      <c r="J3157" s="62"/>
      <c r="K3157" s="62"/>
      <c r="M3157" s="63"/>
      <c r="N3157" s="63"/>
      <c r="O3157" s="64"/>
      <c r="P3157" s="127"/>
      <c r="W3157" s="64"/>
      <c r="X3157" s="64"/>
    </row>
    <row r="3158" spans="1:24" s="59" customFormat="1" x14ac:dyDescent="0.25">
      <c r="A3158" s="77"/>
      <c r="D3158" s="60"/>
      <c r="E3158" s="60"/>
      <c r="F3158" s="60"/>
      <c r="G3158" s="60"/>
      <c r="H3158" s="62"/>
      <c r="I3158" s="62"/>
      <c r="J3158" s="62"/>
      <c r="K3158" s="62"/>
      <c r="M3158" s="63"/>
      <c r="N3158" s="63"/>
      <c r="O3158" s="64"/>
      <c r="P3158" s="127"/>
      <c r="W3158" s="64"/>
      <c r="X3158" s="64"/>
    </row>
    <row r="3159" spans="1:24" s="59" customFormat="1" x14ac:dyDescent="0.25">
      <c r="A3159" s="77"/>
      <c r="D3159" s="60"/>
      <c r="E3159" s="60"/>
      <c r="F3159" s="60"/>
      <c r="G3159" s="60"/>
      <c r="H3159" s="62"/>
      <c r="I3159" s="62"/>
      <c r="J3159" s="62"/>
      <c r="K3159" s="62"/>
      <c r="M3159" s="63"/>
      <c r="N3159" s="63"/>
      <c r="O3159" s="64"/>
      <c r="P3159" s="127"/>
      <c r="W3159" s="64"/>
      <c r="X3159" s="64"/>
    </row>
    <row r="3160" spans="1:24" s="59" customFormat="1" x14ac:dyDescent="0.25">
      <c r="A3160" s="77"/>
      <c r="D3160" s="60"/>
      <c r="E3160" s="60"/>
      <c r="F3160" s="60"/>
      <c r="G3160" s="60"/>
      <c r="H3160" s="62"/>
      <c r="I3160" s="62"/>
      <c r="J3160" s="62"/>
      <c r="K3160" s="62"/>
      <c r="M3160" s="63"/>
      <c r="N3160" s="63"/>
      <c r="O3160" s="64"/>
      <c r="P3160" s="127"/>
      <c r="W3160" s="64"/>
      <c r="X3160" s="64"/>
    </row>
    <row r="3161" spans="1:24" s="59" customFormat="1" x14ac:dyDescent="0.25">
      <c r="A3161" s="77"/>
      <c r="D3161" s="60"/>
      <c r="E3161" s="60"/>
      <c r="F3161" s="60"/>
      <c r="G3161" s="60"/>
      <c r="H3161" s="62"/>
      <c r="I3161" s="62"/>
      <c r="J3161" s="62"/>
      <c r="K3161" s="62"/>
      <c r="M3161" s="63"/>
      <c r="N3161" s="63"/>
      <c r="O3161" s="64"/>
      <c r="P3161" s="127"/>
      <c r="W3161" s="64"/>
      <c r="X3161" s="64"/>
    </row>
    <row r="3162" spans="1:24" s="59" customFormat="1" x14ac:dyDescent="0.25">
      <c r="A3162" s="77"/>
      <c r="D3162" s="60"/>
      <c r="E3162" s="60"/>
      <c r="F3162" s="60"/>
      <c r="G3162" s="60"/>
      <c r="H3162" s="62"/>
      <c r="I3162" s="62"/>
      <c r="J3162" s="62"/>
      <c r="K3162" s="62"/>
      <c r="M3162" s="63"/>
      <c r="N3162" s="63"/>
      <c r="O3162" s="64"/>
      <c r="P3162" s="127"/>
      <c r="W3162" s="64"/>
      <c r="X3162" s="64"/>
    </row>
    <row r="3163" spans="1:24" s="59" customFormat="1" x14ac:dyDescent="0.25">
      <c r="A3163" s="77"/>
      <c r="D3163" s="60"/>
      <c r="E3163" s="60"/>
      <c r="F3163" s="60"/>
      <c r="G3163" s="60"/>
      <c r="H3163" s="62"/>
      <c r="I3163" s="62"/>
      <c r="J3163" s="62"/>
      <c r="K3163" s="62"/>
      <c r="M3163" s="63"/>
      <c r="N3163" s="63"/>
      <c r="O3163" s="64"/>
      <c r="P3163" s="127"/>
      <c r="W3163" s="64"/>
      <c r="X3163" s="64"/>
    </row>
    <row r="3164" spans="1:24" s="59" customFormat="1" x14ac:dyDescent="0.25">
      <c r="A3164" s="77"/>
      <c r="D3164" s="60"/>
      <c r="E3164" s="60"/>
      <c r="F3164" s="60"/>
      <c r="G3164" s="60"/>
      <c r="H3164" s="62"/>
      <c r="I3164" s="62"/>
      <c r="J3164" s="62"/>
      <c r="K3164" s="62"/>
      <c r="M3164" s="63"/>
      <c r="N3164" s="63"/>
      <c r="O3164" s="64"/>
      <c r="P3164" s="127"/>
      <c r="W3164" s="64"/>
      <c r="X3164" s="64"/>
    </row>
    <row r="3165" spans="1:24" s="59" customFormat="1" x14ac:dyDescent="0.25">
      <c r="A3165" s="77"/>
      <c r="D3165" s="60"/>
      <c r="E3165" s="60"/>
      <c r="F3165" s="60"/>
      <c r="G3165" s="60"/>
      <c r="H3165" s="62"/>
      <c r="I3165" s="62"/>
      <c r="J3165" s="62"/>
      <c r="K3165" s="62"/>
      <c r="M3165" s="63"/>
      <c r="N3165" s="63"/>
      <c r="O3165" s="64"/>
      <c r="P3165" s="127"/>
      <c r="W3165" s="64"/>
      <c r="X3165" s="64"/>
    </row>
    <row r="3166" spans="1:24" s="59" customFormat="1" x14ac:dyDescent="0.25">
      <c r="A3166" s="77"/>
      <c r="D3166" s="60"/>
      <c r="E3166" s="60"/>
      <c r="F3166" s="60"/>
      <c r="G3166" s="60"/>
      <c r="H3166" s="62"/>
      <c r="I3166" s="62"/>
      <c r="J3166" s="62"/>
      <c r="K3166" s="62"/>
      <c r="M3166" s="63"/>
      <c r="N3166" s="63"/>
      <c r="O3166" s="64"/>
      <c r="P3166" s="127"/>
      <c r="W3166" s="64"/>
      <c r="X3166" s="64"/>
    </row>
    <row r="3167" spans="1:24" s="59" customFormat="1" x14ac:dyDescent="0.25">
      <c r="A3167" s="77"/>
      <c r="D3167" s="60"/>
      <c r="E3167" s="60"/>
      <c r="F3167" s="60"/>
      <c r="G3167" s="60"/>
      <c r="H3167" s="62"/>
      <c r="I3167" s="62"/>
      <c r="J3167" s="62"/>
      <c r="K3167" s="62"/>
      <c r="M3167" s="63"/>
      <c r="N3167" s="63"/>
      <c r="O3167" s="64"/>
      <c r="P3167" s="127"/>
      <c r="W3167" s="64"/>
      <c r="X3167" s="64"/>
    </row>
    <row r="3168" spans="1:24" s="59" customFormat="1" x14ac:dyDescent="0.25">
      <c r="A3168" s="77"/>
      <c r="D3168" s="60"/>
      <c r="E3168" s="60"/>
      <c r="F3168" s="60"/>
      <c r="G3168" s="60"/>
      <c r="H3168" s="62"/>
      <c r="I3168" s="62"/>
      <c r="J3168" s="62"/>
      <c r="K3168" s="62"/>
      <c r="M3168" s="63"/>
      <c r="N3168" s="63"/>
      <c r="O3168" s="64"/>
      <c r="P3168" s="127"/>
      <c r="W3168" s="64"/>
      <c r="X3168" s="64"/>
    </row>
    <row r="3169" spans="1:24" s="59" customFormat="1" x14ac:dyDescent="0.25">
      <c r="A3169" s="77"/>
      <c r="D3169" s="60"/>
      <c r="E3169" s="60"/>
      <c r="F3169" s="60"/>
      <c r="G3169" s="60"/>
      <c r="H3169" s="62"/>
      <c r="I3169" s="62"/>
      <c r="J3169" s="62"/>
      <c r="K3169" s="62"/>
      <c r="M3169" s="63"/>
      <c r="N3169" s="63"/>
      <c r="O3169" s="64"/>
      <c r="P3169" s="127"/>
      <c r="W3169" s="64"/>
      <c r="X3169" s="64"/>
    </row>
    <row r="3170" spans="1:24" s="59" customFormat="1" x14ac:dyDescent="0.25">
      <c r="A3170" s="77"/>
      <c r="D3170" s="60"/>
      <c r="E3170" s="60"/>
      <c r="F3170" s="60"/>
      <c r="G3170" s="60"/>
      <c r="H3170" s="62"/>
      <c r="I3170" s="62"/>
      <c r="J3170" s="62"/>
      <c r="K3170" s="62"/>
      <c r="M3170" s="63"/>
      <c r="N3170" s="63"/>
      <c r="O3170" s="64"/>
      <c r="P3170" s="127"/>
      <c r="W3170" s="64"/>
      <c r="X3170" s="64"/>
    </row>
    <row r="3171" spans="1:24" s="59" customFormat="1" x14ac:dyDescent="0.25">
      <c r="A3171" s="77"/>
      <c r="D3171" s="60"/>
      <c r="E3171" s="60"/>
      <c r="F3171" s="60"/>
      <c r="G3171" s="60"/>
      <c r="H3171" s="62"/>
      <c r="I3171" s="62"/>
      <c r="J3171" s="62"/>
      <c r="K3171" s="62"/>
      <c r="M3171" s="63"/>
      <c r="N3171" s="63"/>
      <c r="O3171" s="64"/>
      <c r="P3171" s="127"/>
      <c r="W3171" s="64"/>
      <c r="X3171" s="64"/>
    </row>
    <row r="3172" spans="1:24" s="59" customFormat="1" x14ac:dyDescent="0.25">
      <c r="A3172" s="77"/>
      <c r="D3172" s="60"/>
      <c r="E3172" s="60"/>
      <c r="F3172" s="60"/>
      <c r="G3172" s="60"/>
      <c r="H3172" s="62"/>
      <c r="I3172" s="62"/>
      <c r="J3172" s="62"/>
      <c r="K3172" s="62"/>
      <c r="M3172" s="63"/>
      <c r="N3172" s="63"/>
      <c r="O3172" s="64"/>
      <c r="P3172" s="127"/>
      <c r="W3172" s="64"/>
      <c r="X3172" s="64"/>
    </row>
    <row r="3173" spans="1:24" s="59" customFormat="1" x14ac:dyDescent="0.25">
      <c r="A3173" s="77"/>
      <c r="D3173" s="60"/>
      <c r="E3173" s="60"/>
      <c r="F3173" s="60"/>
      <c r="G3173" s="60"/>
      <c r="H3173" s="62"/>
      <c r="I3173" s="62"/>
      <c r="J3173" s="62"/>
      <c r="K3173" s="62"/>
      <c r="M3173" s="63"/>
      <c r="N3173" s="63"/>
      <c r="O3173" s="64"/>
      <c r="P3173" s="127"/>
      <c r="W3173" s="64"/>
      <c r="X3173" s="64"/>
    </row>
    <row r="3174" spans="1:24" s="59" customFormat="1" x14ac:dyDescent="0.25">
      <c r="A3174" s="77"/>
      <c r="D3174" s="60"/>
      <c r="E3174" s="60"/>
      <c r="F3174" s="60"/>
      <c r="G3174" s="60"/>
      <c r="H3174" s="62"/>
      <c r="I3174" s="62"/>
      <c r="J3174" s="62"/>
      <c r="K3174" s="62"/>
      <c r="M3174" s="63"/>
      <c r="N3174" s="63"/>
      <c r="O3174" s="64"/>
      <c r="P3174" s="127"/>
      <c r="W3174" s="64"/>
      <c r="X3174" s="64"/>
    </row>
    <row r="3175" spans="1:24" s="59" customFormat="1" x14ac:dyDescent="0.25">
      <c r="A3175" s="77"/>
      <c r="D3175" s="60"/>
      <c r="E3175" s="60"/>
      <c r="F3175" s="60"/>
      <c r="G3175" s="60"/>
      <c r="H3175" s="62"/>
      <c r="I3175" s="62"/>
      <c r="J3175" s="62"/>
      <c r="K3175" s="62"/>
      <c r="M3175" s="63"/>
      <c r="N3175" s="63"/>
      <c r="O3175" s="64"/>
      <c r="P3175" s="127"/>
      <c r="W3175" s="64"/>
      <c r="X3175" s="64"/>
    </row>
    <row r="3176" spans="1:24" s="59" customFormat="1" x14ac:dyDescent="0.25">
      <c r="A3176" s="77"/>
      <c r="D3176" s="60"/>
      <c r="E3176" s="60"/>
      <c r="F3176" s="60"/>
      <c r="G3176" s="60"/>
      <c r="H3176" s="62"/>
      <c r="I3176" s="62"/>
      <c r="J3176" s="62"/>
      <c r="K3176" s="62"/>
      <c r="M3176" s="63"/>
      <c r="N3176" s="63"/>
      <c r="O3176" s="64"/>
      <c r="P3176" s="127"/>
      <c r="W3176" s="64"/>
      <c r="X3176" s="64"/>
    </row>
    <row r="3177" spans="1:24" s="59" customFormat="1" x14ac:dyDescent="0.25">
      <c r="A3177" s="77"/>
      <c r="D3177" s="60"/>
      <c r="E3177" s="60"/>
      <c r="F3177" s="60"/>
      <c r="G3177" s="60"/>
      <c r="H3177" s="62"/>
      <c r="I3177" s="62"/>
      <c r="J3177" s="62"/>
      <c r="K3177" s="62"/>
      <c r="M3177" s="63"/>
      <c r="N3177" s="63"/>
      <c r="O3177" s="64"/>
      <c r="P3177" s="127"/>
      <c r="W3177" s="64"/>
      <c r="X3177" s="64"/>
    </row>
    <row r="3178" spans="1:24" s="59" customFormat="1" x14ac:dyDescent="0.25">
      <c r="A3178" s="77"/>
      <c r="D3178" s="60"/>
      <c r="E3178" s="60"/>
      <c r="F3178" s="60"/>
      <c r="G3178" s="60"/>
      <c r="H3178" s="62"/>
      <c r="I3178" s="62"/>
      <c r="J3178" s="62"/>
      <c r="K3178" s="62"/>
      <c r="M3178" s="63"/>
      <c r="N3178" s="63"/>
      <c r="O3178" s="64"/>
      <c r="P3178" s="127"/>
      <c r="W3178" s="64"/>
      <c r="X3178" s="64"/>
    </row>
    <row r="3179" spans="1:24" s="59" customFormat="1" x14ac:dyDescent="0.25">
      <c r="A3179" s="77"/>
      <c r="D3179" s="60"/>
      <c r="E3179" s="60"/>
      <c r="F3179" s="60"/>
      <c r="G3179" s="60"/>
      <c r="H3179" s="62"/>
      <c r="I3179" s="62"/>
      <c r="J3179" s="62"/>
      <c r="K3179" s="62"/>
      <c r="M3179" s="63"/>
      <c r="N3179" s="63"/>
      <c r="O3179" s="64"/>
      <c r="P3179" s="127"/>
      <c r="W3179" s="64"/>
      <c r="X3179" s="64"/>
    </row>
    <row r="3180" spans="1:24" s="59" customFormat="1" x14ac:dyDescent="0.25">
      <c r="A3180" s="77"/>
      <c r="D3180" s="60"/>
      <c r="E3180" s="60"/>
      <c r="F3180" s="60"/>
      <c r="G3180" s="60"/>
      <c r="H3180" s="62"/>
      <c r="I3180" s="62"/>
      <c r="J3180" s="62"/>
      <c r="K3180" s="62"/>
      <c r="M3180" s="63"/>
      <c r="N3180" s="63"/>
      <c r="O3180" s="64"/>
      <c r="P3180" s="127"/>
      <c r="W3180" s="64"/>
      <c r="X3180" s="64"/>
    </row>
    <row r="3181" spans="1:24" s="59" customFormat="1" x14ac:dyDescent="0.25">
      <c r="A3181" s="77"/>
      <c r="D3181" s="60"/>
      <c r="E3181" s="60"/>
      <c r="F3181" s="60"/>
      <c r="G3181" s="60"/>
      <c r="H3181" s="62"/>
      <c r="I3181" s="62"/>
      <c r="J3181" s="62"/>
      <c r="K3181" s="62"/>
      <c r="M3181" s="63"/>
      <c r="N3181" s="63"/>
      <c r="O3181" s="64"/>
      <c r="P3181" s="127"/>
      <c r="W3181" s="64"/>
      <c r="X3181" s="64"/>
    </row>
    <row r="3182" spans="1:24" s="59" customFormat="1" x14ac:dyDescent="0.25">
      <c r="A3182" s="77"/>
      <c r="D3182" s="60"/>
      <c r="E3182" s="60"/>
      <c r="F3182" s="60"/>
      <c r="G3182" s="60"/>
      <c r="H3182" s="62"/>
      <c r="I3182" s="62"/>
      <c r="J3182" s="62"/>
      <c r="K3182" s="62"/>
      <c r="M3182" s="63"/>
      <c r="N3182" s="63"/>
      <c r="O3182" s="64"/>
      <c r="P3182" s="127"/>
      <c r="W3182" s="64"/>
      <c r="X3182" s="64"/>
    </row>
    <row r="3183" spans="1:24" s="59" customFormat="1" x14ac:dyDescent="0.25">
      <c r="A3183" s="77"/>
      <c r="D3183" s="60"/>
      <c r="E3183" s="60"/>
      <c r="F3183" s="60"/>
      <c r="G3183" s="60"/>
      <c r="H3183" s="62"/>
      <c r="I3183" s="62"/>
      <c r="J3183" s="62"/>
      <c r="K3183" s="62"/>
      <c r="M3183" s="63"/>
      <c r="N3183" s="63"/>
      <c r="O3183" s="64"/>
      <c r="P3183" s="127"/>
      <c r="W3183" s="64"/>
      <c r="X3183" s="64"/>
    </row>
    <row r="3184" spans="1:24" s="59" customFormat="1" x14ac:dyDescent="0.25">
      <c r="A3184" s="77"/>
      <c r="D3184" s="60"/>
      <c r="E3184" s="60"/>
      <c r="F3184" s="60"/>
      <c r="G3184" s="60"/>
      <c r="H3184" s="62"/>
      <c r="I3184" s="62"/>
      <c r="J3184" s="62"/>
      <c r="K3184" s="62"/>
      <c r="M3184" s="63"/>
      <c r="N3184" s="63"/>
      <c r="O3184" s="64"/>
      <c r="P3184" s="127"/>
      <c r="W3184" s="64"/>
      <c r="X3184" s="64"/>
    </row>
    <row r="3185" spans="1:24" s="59" customFormat="1" x14ac:dyDescent="0.25">
      <c r="A3185" s="77"/>
      <c r="D3185" s="60"/>
      <c r="E3185" s="60"/>
      <c r="F3185" s="60"/>
      <c r="G3185" s="60"/>
      <c r="H3185" s="62"/>
      <c r="I3185" s="62"/>
      <c r="J3185" s="62"/>
      <c r="K3185" s="62"/>
      <c r="M3185" s="63"/>
      <c r="N3185" s="63"/>
      <c r="O3185" s="64"/>
      <c r="P3185" s="127"/>
      <c r="W3185" s="64"/>
      <c r="X3185" s="64"/>
    </row>
    <row r="3186" spans="1:24" s="59" customFormat="1" x14ac:dyDescent="0.25">
      <c r="A3186" s="77"/>
      <c r="D3186" s="60"/>
      <c r="E3186" s="60"/>
      <c r="F3186" s="60"/>
      <c r="G3186" s="60"/>
      <c r="H3186" s="62"/>
      <c r="I3186" s="62"/>
      <c r="J3186" s="62"/>
      <c r="K3186" s="62"/>
      <c r="M3186" s="63"/>
      <c r="N3186" s="63"/>
      <c r="O3186" s="64"/>
      <c r="P3186" s="127"/>
      <c r="W3186" s="64"/>
      <c r="X3186" s="64"/>
    </row>
    <row r="3187" spans="1:24" s="59" customFormat="1" x14ac:dyDescent="0.25">
      <c r="A3187" s="77"/>
      <c r="D3187" s="60"/>
      <c r="E3187" s="60"/>
      <c r="F3187" s="60"/>
      <c r="G3187" s="60"/>
      <c r="H3187" s="62"/>
      <c r="I3187" s="62"/>
      <c r="J3187" s="62"/>
      <c r="K3187" s="62"/>
      <c r="M3187" s="63"/>
      <c r="N3187" s="63"/>
      <c r="O3187" s="64"/>
      <c r="P3187" s="127"/>
      <c r="W3187" s="64"/>
      <c r="X3187" s="64"/>
    </row>
    <row r="3188" spans="1:24" s="59" customFormat="1" x14ac:dyDescent="0.25">
      <c r="A3188" s="77"/>
      <c r="D3188" s="60"/>
      <c r="E3188" s="60"/>
      <c r="F3188" s="60"/>
      <c r="G3188" s="60"/>
      <c r="H3188" s="62"/>
      <c r="I3188" s="62"/>
      <c r="J3188" s="62"/>
      <c r="K3188" s="62"/>
      <c r="M3188" s="63"/>
      <c r="N3188" s="63"/>
      <c r="O3188" s="64"/>
      <c r="P3188" s="127"/>
      <c r="W3188" s="64"/>
      <c r="X3188" s="64"/>
    </row>
    <row r="3189" spans="1:24" s="59" customFormat="1" x14ac:dyDescent="0.25">
      <c r="A3189" s="77"/>
      <c r="D3189" s="60"/>
      <c r="E3189" s="60"/>
      <c r="F3189" s="60"/>
      <c r="G3189" s="60"/>
      <c r="H3189" s="62"/>
      <c r="I3189" s="62"/>
      <c r="J3189" s="62"/>
      <c r="K3189" s="62"/>
      <c r="M3189" s="63"/>
      <c r="N3189" s="63"/>
      <c r="O3189" s="64"/>
      <c r="P3189" s="127"/>
      <c r="W3189" s="64"/>
      <c r="X3189" s="64"/>
    </row>
    <row r="3190" spans="1:24" s="59" customFormat="1" x14ac:dyDescent="0.25">
      <c r="A3190" s="77"/>
      <c r="D3190" s="60"/>
      <c r="E3190" s="60"/>
      <c r="F3190" s="60"/>
      <c r="G3190" s="60"/>
      <c r="H3190" s="62"/>
      <c r="I3190" s="62"/>
      <c r="J3190" s="62"/>
      <c r="K3190" s="62"/>
      <c r="M3190" s="63"/>
      <c r="N3190" s="63"/>
      <c r="O3190" s="64"/>
      <c r="P3190" s="127"/>
      <c r="W3190" s="64"/>
      <c r="X3190" s="64"/>
    </row>
    <row r="3191" spans="1:24" s="59" customFormat="1" x14ac:dyDescent="0.25">
      <c r="A3191" s="77"/>
      <c r="D3191" s="60"/>
      <c r="E3191" s="60"/>
      <c r="F3191" s="60"/>
      <c r="G3191" s="60"/>
      <c r="H3191" s="62"/>
      <c r="I3191" s="62"/>
      <c r="J3191" s="62"/>
      <c r="K3191" s="62"/>
      <c r="M3191" s="63"/>
      <c r="N3191" s="63"/>
      <c r="O3191" s="64"/>
      <c r="P3191" s="127"/>
      <c r="W3191" s="64"/>
      <c r="X3191" s="64"/>
    </row>
    <row r="3192" spans="1:24" s="59" customFormat="1" x14ac:dyDescent="0.25">
      <c r="A3192" s="77"/>
      <c r="D3192" s="60"/>
      <c r="E3192" s="60"/>
      <c r="F3192" s="60"/>
      <c r="G3192" s="60"/>
      <c r="H3192" s="62"/>
      <c r="I3192" s="62"/>
      <c r="J3192" s="62"/>
      <c r="K3192" s="62"/>
      <c r="M3192" s="63"/>
      <c r="N3192" s="63"/>
      <c r="O3192" s="64"/>
      <c r="P3192" s="127"/>
      <c r="W3192" s="64"/>
      <c r="X3192" s="64"/>
    </row>
    <row r="3193" spans="1:24" s="59" customFormat="1" x14ac:dyDescent="0.25">
      <c r="A3193" s="77"/>
      <c r="D3193" s="60"/>
      <c r="E3193" s="60"/>
      <c r="F3193" s="60"/>
      <c r="G3193" s="60"/>
      <c r="H3193" s="62"/>
      <c r="I3193" s="62"/>
      <c r="J3193" s="62"/>
      <c r="K3193" s="62"/>
      <c r="M3193" s="63"/>
      <c r="N3193" s="63"/>
      <c r="O3193" s="64"/>
      <c r="P3193" s="127"/>
      <c r="W3193" s="64"/>
      <c r="X3193" s="64"/>
    </row>
    <row r="3194" spans="1:24" s="59" customFormat="1" x14ac:dyDescent="0.25">
      <c r="A3194" s="77"/>
      <c r="D3194" s="60"/>
      <c r="E3194" s="60"/>
      <c r="F3194" s="60"/>
      <c r="G3194" s="60"/>
      <c r="H3194" s="62"/>
      <c r="I3194" s="62"/>
      <c r="J3194" s="62"/>
      <c r="K3194" s="62"/>
      <c r="M3194" s="63"/>
      <c r="N3194" s="63"/>
      <c r="O3194" s="64"/>
      <c r="P3194" s="127"/>
      <c r="W3194" s="64"/>
      <c r="X3194" s="64"/>
    </row>
    <row r="3195" spans="1:24" s="59" customFormat="1" x14ac:dyDescent="0.25">
      <c r="A3195" s="77"/>
      <c r="D3195" s="60"/>
      <c r="E3195" s="60"/>
      <c r="F3195" s="60"/>
      <c r="G3195" s="60"/>
      <c r="H3195" s="62"/>
      <c r="I3195" s="62"/>
      <c r="J3195" s="62"/>
      <c r="K3195" s="62"/>
      <c r="M3195" s="63"/>
      <c r="N3195" s="63"/>
      <c r="O3195" s="64"/>
      <c r="P3195" s="127"/>
      <c r="W3195" s="64"/>
      <c r="X3195" s="64"/>
    </row>
    <row r="3196" spans="1:24" s="59" customFormat="1" x14ac:dyDescent="0.25">
      <c r="A3196" s="77"/>
      <c r="D3196" s="60"/>
      <c r="E3196" s="60"/>
      <c r="F3196" s="60"/>
      <c r="G3196" s="60"/>
      <c r="H3196" s="62"/>
      <c r="I3196" s="62"/>
      <c r="J3196" s="62"/>
      <c r="K3196" s="62"/>
      <c r="M3196" s="63"/>
      <c r="N3196" s="63"/>
      <c r="O3196" s="64"/>
      <c r="P3196" s="127"/>
      <c r="W3196" s="64"/>
      <c r="X3196" s="64"/>
    </row>
    <row r="3197" spans="1:24" s="59" customFormat="1" x14ac:dyDescent="0.25">
      <c r="A3197" s="77"/>
      <c r="D3197" s="60"/>
      <c r="E3197" s="60"/>
      <c r="F3197" s="60"/>
      <c r="G3197" s="60"/>
      <c r="H3197" s="62"/>
      <c r="I3197" s="62"/>
      <c r="J3197" s="62"/>
      <c r="K3197" s="62"/>
      <c r="M3197" s="63"/>
      <c r="N3197" s="63"/>
      <c r="O3197" s="64"/>
      <c r="P3197" s="127"/>
      <c r="W3197" s="64"/>
      <c r="X3197" s="64"/>
    </row>
    <row r="3198" spans="1:24" s="59" customFormat="1" x14ac:dyDescent="0.25">
      <c r="A3198" s="77"/>
      <c r="D3198" s="60"/>
      <c r="E3198" s="60"/>
      <c r="F3198" s="60"/>
      <c r="G3198" s="60"/>
      <c r="H3198" s="62"/>
      <c r="I3198" s="62"/>
      <c r="J3198" s="62"/>
      <c r="K3198" s="62"/>
      <c r="M3198" s="63"/>
      <c r="N3198" s="63"/>
      <c r="O3198" s="64"/>
      <c r="P3198" s="127"/>
      <c r="W3198" s="64"/>
      <c r="X3198" s="64"/>
    </row>
    <row r="3199" spans="1:24" s="59" customFormat="1" x14ac:dyDescent="0.25">
      <c r="A3199" s="77"/>
      <c r="D3199" s="60"/>
      <c r="E3199" s="60"/>
      <c r="F3199" s="60"/>
      <c r="G3199" s="60"/>
      <c r="H3199" s="62"/>
      <c r="I3199" s="62"/>
      <c r="J3199" s="62"/>
      <c r="K3199" s="62"/>
      <c r="M3199" s="63"/>
      <c r="N3199" s="63"/>
      <c r="O3199" s="64"/>
      <c r="P3199" s="127"/>
      <c r="W3199" s="64"/>
      <c r="X3199" s="64"/>
    </row>
    <row r="3200" spans="1:24" s="59" customFormat="1" x14ac:dyDescent="0.25">
      <c r="A3200" s="77"/>
      <c r="D3200" s="60"/>
      <c r="E3200" s="60"/>
      <c r="F3200" s="60"/>
      <c r="G3200" s="60"/>
      <c r="H3200" s="62"/>
      <c r="I3200" s="62"/>
      <c r="J3200" s="62"/>
      <c r="K3200" s="62"/>
      <c r="M3200" s="63"/>
      <c r="N3200" s="63"/>
      <c r="O3200" s="64"/>
      <c r="P3200" s="127"/>
      <c r="W3200" s="64"/>
      <c r="X3200" s="64"/>
    </row>
    <row r="3201" spans="1:24" s="59" customFormat="1" x14ac:dyDescent="0.25">
      <c r="A3201" s="77"/>
      <c r="D3201" s="60"/>
      <c r="E3201" s="60"/>
      <c r="F3201" s="60"/>
      <c r="G3201" s="60"/>
      <c r="H3201" s="62"/>
      <c r="I3201" s="62"/>
      <c r="J3201" s="62"/>
      <c r="K3201" s="62"/>
      <c r="M3201" s="63"/>
      <c r="N3201" s="63"/>
      <c r="O3201" s="64"/>
      <c r="P3201" s="127"/>
      <c r="W3201" s="64"/>
      <c r="X3201" s="64"/>
    </row>
    <row r="3202" spans="1:24" s="59" customFormat="1" x14ac:dyDescent="0.25">
      <c r="A3202" s="77"/>
      <c r="D3202" s="60"/>
      <c r="E3202" s="60"/>
      <c r="F3202" s="60"/>
      <c r="G3202" s="60"/>
      <c r="H3202" s="62"/>
      <c r="I3202" s="62"/>
      <c r="J3202" s="62"/>
      <c r="K3202" s="62"/>
      <c r="M3202" s="63"/>
      <c r="N3202" s="63"/>
      <c r="O3202" s="64"/>
      <c r="P3202" s="127"/>
      <c r="W3202" s="64"/>
      <c r="X3202" s="64"/>
    </row>
    <row r="3203" spans="1:24" s="59" customFormat="1" x14ac:dyDescent="0.25">
      <c r="A3203" s="77"/>
      <c r="D3203" s="60"/>
      <c r="E3203" s="60"/>
      <c r="F3203" s="60"/>
      <c r="G3203" s="60"/>
      <c r="H3203" s="62"/>
      <c r="I3203" s="62"/>
      <c r="J3203" s="62"/>
      <c r="K3203" s="62"/>
      <c r="M3203" s="63"/>
      <c r="N3203" s="63"/>
      <c r="O3203" s="64"/>
      <c r="P3203" s="127"/>
      <c r="W3203" s="64"/>
      <c r="X3203" s="64"/>
    </row>
    <row r="3204" spans="1:24" s="59" customFormat="1" x14ac:dyDescent="0.25">
      <c r="A3204" s="77"/>
      <c r="D3204" s="60"/>
      <c r="E3204" s="60"/>
      <c r="F3204" s="60"/>
      <c r="G3204" s="60"/>
      <c r="H3204" s="62"/>
      <c r="I3204" s="62"/>
      <c r="J3204" s="62"/>
      <c r="K3204" s="62"/>
      <c r="M3204" s="63"/>
      <c r="N3204" s="63"/>
      <c r="O3204" s="64"/>
      <c r="P3204" s="127"/>
      <c r="W3204" s="64"/>
      <c r="X3204" s="64"/>
    </row>
    <row r="3205" spans="1:24" s="59" customFormat="1" x14ac:dyDescent="0.25">
      <c r="A3205" s="77"/>
      <c r="D3205" s="60"/>
      <c r="E3205" s="60"/>
      <c r="F3205" s="60"/>
      <c r="G3205" s="60"/>
      <c r="H3205" s="62"/>
      <c r="I3205" s="62"/>
      <c r="J3205" s="62"/>
      <c r="K3205" s="62"/>
      <c r="M3205" s="63"/>
      <c r="N3205" s="63"/>
      <c r="O3205" s="64"/>
      <c r="P3205" s="127"/>
      <c r="W3205" s="64"/>
      <c r="X3205" s="64"/>
    </row>
    <row r="3206" spans="1:24" s="59" customFormat="1" x14ac:dyDescent="0.25">
      <c r="A3206" s="77"/>
      <c r="D3206" s="60"/>
      <c r="E3206" s="60"/>
      <c r="F3206" s="60"/>
      <c r="G3206" s="60"/>
      <c r="H3206" s="62"/>
      <c r="I3206" s="62"/>
      <c r="J3206" s="62"/>
      <c r="K3206" s="62"/>
      <c r="M3206" s="63"/>
      <c r="N3206" s="63"/>
      <c r="O3206" s="64"/>
      <c r="P3206" s="127"/>
      <c r="W3206" s="64"/>
      <c r="X3206" s="64"/>
    </row>
    <row r="3207" spans="1:24" s="59" customFormat="1" x14ac:dyDescent="0.25">
      <c r="A3207" s="77"/>
      <c r="D3207" s="60"/>
      <c r="E3207" s="60"/>
      <c r="F3207" s="60"/>
      <c r="G3207" s="60"/>
      <c r="H3207" s="62"/>
      <c r="I3207" s="62"/>
      <c r="J3207" s="62"/>
      <c r="K3207" s="62"/>
      <c r="M3207" s="63"/>
      <c r="N3207" s="63"/>
      <c r="O3207" s="64"/>
      <c r="P3207" s="127"/>
      <c r="W3207" s="64"/>
      <c r="X3207" s="64"/>
    </row>
    <row r="3208" spans="1:24" s="59" customFormat="1" x14ac:dyDescent="0.25">
      <c r="A3208" s="77"/>
      <c r="D3208" s="60"/>
      <c r="E3208" s="60"/>
      <c r="F3208" s="60"/>
      <c r="G3208" s="60"/>
      <c r="H3208" s="62"/>
      <c r="I3208" s="62"/>
      <c r="J3208" s="62"/>
      <c r="K3208" s="62"/>
      <c r="M3208" s="63"/>
      <c r="N3208" s="63"/>
      <c r="O3208" s="64"/>
      <c r="P3208" s="127"/>
      <c r="W3208" s="64"/>
      <c r="X3208" s="64"/>
    </row>
    <row r="3209" spans="1:24" s="59" customFormat="1" x14ac:dyDescent="0.25">
      <c r="A3209" s="77"/>
      <c r="D3209" s="60"/>
      <c r="E3209" s="60"/>
      <c r="F3209" s="60"/>
      <c r="G3209" s="60"/>
      <c r="H3209" s="62"/>
      <c r="I3209" s="62"/>
      <c r="J3209" s="62"/>
      <c r="K3209" s="62"/>
      <c r="M3209" s="63"/>
      <c r="N3209" s="63"/>
      <c r="O3209" s="64"/>
      <c r="P3209" s="127"/>
      <c r="W3209" s="64"/>
      <c r="X3209" s="64"/>
    </row>
    <row r="3210" spans="1:24" s="59" customFormat="1" x14ac:dyDescent="0.25">
      <c r="A3210" s="77"/>
      <c r="D3210" s="60"/>
      <c r="E3210" s="60"/>
      <c r="F3210" s="60"/>
      <c r="G3210" s="60"/>
      <c r="H3210" s="62"/>
      <c r="I3210" s="62"/>
      <c r="J3210" s="62"/>
      <c r="K3210" s="62"/>
      <c r="M3210" s="63"/>
      <c r="N3210" s="63"/>
      <c r="O3210" s="64"/>
      <c r="P3210" s="127"/>
      <c r="W3210" s="64"/>
      <c r="X3210" s="64"/>
    </row>
    <row r="3211" spans="1:24" s="59" customFormat="1" x14ac:dyDescent="0.25">
      <c r="A3211" s="77"/>
      <c r="D3211" s="60"/>
      <c r="E3211" s="60"/>
      <c r="F3211" s="60"/>
      <c r="G3211" s="60"/>
      <c r="H3211" s="62"/>
      <c r="I3211" s="62"/>
      <c r="J3211" s="62"/>
      <c r="K3211" s="62"/>
      <c r="M3211" s="63"/>
      <c r="N3211" s="63"/>
      <c r="O3211" s="64"/>
      <c r="P3211" s="127"/>
      <c r="W3211" s="64"/>
      <c r="X3211" s="64"/>
    </row>
    <row r="3212" spans="1:24" s="59" customFormat="1" x14ac:dyDescent="0.25">
      <c r="A3212" s="77"/>
      <c r="D3212" s="60"/>
      <c r="E3212" s="60"/>
      <c r="F3212" s="60"/>
      <c r="G3212" s="60"/>
      <c r="H3212" s="62"/>
      <c r="I3212" s="62"/>
      <c r="J3212" s="62"/>
      <c r="K3212" s="62"/>
      <c r="M3212" s="63"/>
      <c r="N3212" s="63"/>
      <c r="O3212" s="64"/>
      <c r="P3212" s="127"/>
      <c r="W3212" s="64"/>
      <c r="X3212" s="64"/>
    </row>
    <row r="3213" spans="1:24" s="59" customFormat="1" x14ac:dyDescent="0.25">
      <c r="A3213" s="77"/>
      <c r="D3213" s="60"/>
      <c r="E3213" s="60"/>
      <c r="F3213" s="60"/>
      <c r="G3213" s="60"/>
      <c r="H3213" s="62"/>
      <c r="I3213" s="62"/>
      <c r="J3213" s="62"/>
      <c r="K3213" s="62"/>
      <c r="M3213" s="63"/>
      <c r="N3213" s="63"/>
      <c r="O3213" s="64"/>
      <c r="P3213" s="127"/>
      <c r="W3213" s="64"/>
      <c r="X3213" s="64"/>
    </row>
    <row r="3214" spans="1:24" s="59" customFormat="1" x14ac:dyDescent="0.25">
      <c r="A3214" s="77"/>
      <c r="D3214" s="60"/>
      <c r="E3214" s="60"/>
      <c r="F3214" s="60"/>
      <c r="G3214" s="60"/>
      <c r="H3214" s="62"/>
      <c r="I3214" s="62"/>
      <c r="J3214" s="62"/>
      <c r="K3214" s="62"/>
      <c r="M3214" s="63"/>
      <c r="N3214" s="63"/>
      <c r="O3214" s="64"/>
      <c r="P3214" s="127"/>
      <c r="W3214" s="64"/>
      <c r="X3214" s="64"/>
    </row>
    <row r="3215" spans="1:24" s="59" customFormat="1" x14ac:dyDescent="0.25">
      <c r="A3215" s="77"/>
      <c r="D3215" s="60"/>
      <c r="E3215" s="60"/>
      <c r="F3215" s="60"/>
      <c r="G3215" s="60"/>
      <c r="H3215" s="62"/>
      <c r="I3215" s="62"/>
      <c r="J3215" s="62"/>
      <c r="K3215" s="62"/>
      <c r="M3215" s="63"/>
      <c r="N3215" s="63"/>
      <c r="O3215" s="64"/>
      <c r="P3215" s="127"/>
      <c r="W3215" s="64"/>
      <c r="X3215" s="64"/>
    </row>
    <row r="3216" spans="1:24" s="59" customFormat="1" x14ac:dyDescent="0.25">
      <c r="A3216" s="77"/>
      <c r="D3216" s="60"/>
      <c r="E3216" s="60"/>
      <c r="F3216" s="60"/>
      <c r="G3216" s="60"/>
      <c r="H3216" s="62"/>
      <c r="I3216" s="62"/>
      <c r="J3216" s="62"/>
      <c r="K3216" s="62"/>
      <c r="M3216" s="63"/>
      <c r="N3216" s="63"/>
      <c r="O3216" s="64"/>
      <c r="P3216" s="127"/>
      <c r="W3216" s="64"/>
      <c r="X3216" s="64"/>
    </row>
    <row r="3217" spans="1:24" s="59" customFormat="1" x14ac:dyDescent="0.25">
      <c r="A3217" s="77"/>
      <c r="D3217" s="60"/>
      <c r="E3217" s="60"/>
      <c r="F3217" s="60"/>
      <c r="G3217" s="60"/>
      <c r="H3217" s="62"/>
      <c r="I3217" s="62"/>
      <c r="J3217" s="62"/>
      <c r="K3217" s="62"/>
      <c r="M3217" s="63"/>
      <c r="N3217" s="63"/>
      <c r="O3217" s="64"/>
      <c r="P3217" s="127"/>
      <c r="W3217" s="64"/>
      <c r="X3217" s="64"/>
    </row>
    <row r="3218" spans="1:24" s="59" customFormat="1" x14ac:dyDescent="0.25">
      <c r="A3218" s="77"/>
      <c r="D3218" s="60"/>
      <c r="E3218" s="60"/>
      <c r="F3218" s="60"/>
      <c r="G3218" s="60"/>
      <c r="H3218" s="62"/>
      <c r="I3218" s="62"/>
      <c r="J3218" s="62"/>
      <c r="K3218" s="62"/>
      <c r="M3218" s="63"/>
      <c r="N3218" s="63"/>
      <c r="O3218" s="64"/>
      <c r="P3218" s="127"/>
      <c r="W3218" s="64"/>
      <c r="X3218" s="64"/>
    </row>
    <row r="3219" spans="1:24" s="59" customFormat="1" x14ac:dyDescent="0.25">
      <c r="A3219" s="77"/>
      <c r="D3219" s="60"/>
      <c r="E3219" s="60"/>
      <c r="F3219" s="60"/>
      <c r="G3219" s="60"/>
      <c r="H3219" s="62"/>
      <c r="I3219" s="62"/>
      <c r="J3219" s="62"/>
      <c r="K3219" s="62"/>
      <c r="M3219" s="63"/>
      <c r="N3219" s="63"/>
      <c r="O3219" s="64"/>
      <c r="P3219" s="127"/>
      <c r="W3219" s="64"/>
      <c r="X3219" s="64"/>
    </row>
    <row r="3220" spans="1:24" s="59" customFormat="1" x14ac:dyDescent="0.25">
      <c r="A3220" s="77"/>
      <c r="D3220" s="60"/>
      <c r="E3220" s="60"/>
      <c r="F3220" s="60"/>
      <c r="G3220" s="60"/>
      <c r="H3220" s="62"/>
      <c r="I3220" s="62"/>
      <c r="J3220" s="62"/>
      <c r="K3220" s="62"/>
      <c r="M3220" s="63"/>
      <c r="N3220" s="63"/>
      <c r="O3220" s="64"/>
      <c r="P3220" s="127"/>
      <c r="W3220" s="64"/>
      <c r="X3220" s="64"/>
    </row>
    <row r="3221" spans="1:24" s="59" customFormat="1" x14ac:dyDescent="0.25">
      <c r="A3221" s="77"/>
      <c r="D3221" s="60"/>
      <c r="E3221" s="60"/>
      <c r="F3221" s="60"/>
      <c r="G3221" s="60"/>
      <c r="H3221" s="62"/>
      <c r="I3221" s="62"/>
      <c r="J3221" s="62"/>
      <c r="K3221" s="62"/>
      <c r="M3221" s="63"/>
      <c r="N3221" s="63"/>
      <c r="O3221" s="64"/>
      <c r="P3221" s="127"/>
      <c r="W3221" s="64"/>
      <c r="X3221" s="64"/>
    </row>
    <row r="3222" spans="1:24" s="59" customFormat="1" x14ac:dyDescent="0.25">
      <c r="A3222" s="77"/>
      <c r="D3222" s="60"/>
      <c r="E3222" s="60"/>
      <c r="F3222" s="60"/>
      <c r="G3222" s="60"/>
      <c r="H3222" s="62"/>
      <c r="I3222" s="62"/>
      <c r="J3222" s="62"/>
      <c r="K3222" s="62"/>
      <c r="M3222" s="63"/>
      <c r="N3222" s="63"/>
      <c r="O3222" s="64"/>
      <c r="P3222" s="127"/>
      <c r="W3222" s="64"/>
      <c r="X3222" s="64"/>
    </row>
    <row r="3223" spans="1:24" s="59" customFormat="1" x14ac:dyDescent="0.25">
      <c r="A3223" s="77"/>
      <c r="D3223" s="60"/>
      <c r="E3223" s="60"/>
      <c r="F3223" s="60"/>
      <c r="G3223" s="60"/>
      <c r="H3223" s="62"/>
      <c r="I3223" s="62"/>
      <c r="J3223" s="62"/>
      <c r="K3223" s="62"/>
      <c r="M3223" s="63"/>
      <c r="N3223" s="63"/>
      <c r="O3223" s="64"/>
      <c r="P3223" s="127"/>
      <c r="W3223" s="64"/>
      <c r="X3223" s="64"/>
    </row>
    <row r="3224" spans="1:24" s="59" customFormat="1" x14ac:dyDescent="0.25">
      <c r="A3224" s="77"/>
      <c r="D3224" s="60"/>
      <c r="E3224" s="60"/>
      <c r="F3224" s="60"/>
      <c r="G3224" s="60"/>
      <c r="H3224" s="62"/>
      <c r="I3224" s="62"/>
      <c r="J3224" s="62"/>
      <c r="K3224" s="62"/>
      <c r="M3224" s="63"/>
      <c r="N3224" s="63"/>
      <c r="O3224" s="64"/>
      <c r="P3224" s="127"/>
      <c r="W3224" s="64"/>
      <c r="X3224" s="64"/>
    </row>
    <row r="3225" spans="1:24" s="59" customFormat="1" x14ac:dyDescent="0.25">
      <c r="A3225" s="77"/>
      <c r="D3225" s="60"/>
      <c r="E3225" s="60"/>
      <c r="F3225" s="60"/>
      <c r="G3225" s="60"/>
      <c r="H3225" s="62"/>
      <c r="I3225" s="62"/>
      <c r="J3225" s="62"/>
      <c r="K3225" s="62"/>
      <c r="M3225" s="63"/>
      <c r="N3225" s="63"/>
      <c r="O3225" s="64"/>
      <c r="P3225" s="127"/>
      <c r="W3225" s="64"/>
      <c r="X3225" s="64"/>
    </row>
    <row r="3226" spans="1:24" s="59" customFormat="1" x14ac:dyDescent="0.25">
      <c r="A3226" s="77"/>
      <c r="D3226" s="60"/>
      <c r="E3226" s="60"/>
      <c r="F3226" s="60"/>
      <c r="G3226" s="60"/>
      <c r="H3226" s="62"/>
      <c r="I3226" s="62"/>
      <c r="J3226" s="62"/>
      <c r="K3226" s="62"/>
      <c r="M3226" s="63"/>
      <c r="N3226" s="63"/>
      <c r="O3226" s="64"/>
      <c r="P3226" s="127"/>
      <c r="W3226" s="64"/>
      <c r="X3226" s="64"/>
    </row>
    <row r="3227" spans="1:24" s="59" customFormat="1" x14ac:dyDescent="0.25">
      <c r="A3227" s="77"/>
      <c r="D3227" s="60"/>
      <c r="E3227" s="60"/>
      <c r="F3227" s="60"/>
      <c r="G3227" s="60"/>
      <c r="H3227" s="62"/>
      <c r="I3227" s="62"/>
      <c r="J3227" s="62"/>
      <c r="K3227" s="62"/>
      <c r="M3227" s="63"/>
      <c r="N3227" s="63"/>
      <c r="O3227" s="64"/>
      <c r="P3227" s="127"/>
      <c r="W3227" s="64"/>
      <c r="X3227" s="64"/>
    </row>
    <row r="3228" spans="1:24" s="59" customFormat="1" x14ac:dyDescent="0.25">
      <c r="A3228" s="77"/>
      <c r="D3228" s="60"/>
      <c r="E3228" s="60"/>
      <c r="F3228" s="60"/>
      <c r="G3228" s="60"/>
      <c r="H3228" s="62"/>
      <c r="I3228" s="62"/>
      <c r="J3228" s="62"/>
      <c r="K3228" s="62"/>
      <c r="M3228" s="63"/>
      <c r="N3228" s="63"/>
      <c r="O3228" s="64"/>
      <c r="P3228" s="127"/>
      <c r="W3228" s="64"/>
      <c r="X3228" s="64"/>
    </row>
    <row r="3229" spans="1:24" s="59" customFormat="1" x14ac:dyDescent="0.25">
      <c r="A3229" s="77"/>
      <c r="D3229" s="60"/>
      <c r="E3229" s="60"/>
      <c r="F3229" s="60"/>
      <c r="G3229" s="60"/>
      <c r="H3229" s="62"/>
      <c r="I3229" s="62"/>
      <c r="J3229" s="62"/>
      <c r="K3229" s="62"/>
      <c r="M3229" s="63"/>
      <c r="N3229" s="63"/>
      <c r="O3229" s="64"/>
      <c r="P3229" s="127"/>
      <c r="W3229" s="64"/>
      <c r="X3229" s="64"/>
    </row>
    <row r="3230" spans="1:24" s="59" customFormat="1" x14ac:dyDescent="0.25">
      <c r="A3230" s="77"/>
      <c r="D3230" s="60"/>
      <c r="E3230" s="60"/>
      <c r="F3230" s="60"/>
      <c r="G3230" s="60"/>
      <c r="H3230" s="62"/>
      <c r="I3230" s="62"/>
      <c r="J3230" s="62"/>
      <c r="K3230" s="62"/>
      <c r="M3230" s="63"/>
      <c r="N3230" s="63"/>
      <c r="O3230" s="64"/>
      <c r="P3230" s="127"/>
      <c r="W3230" s="64"/>
      <c r="X3230" s="64"/>
    </row>
    <row r="3231" spans="1:24" s="59" customFormat="1" x14ac:dyDescent="0.25">
      <c r="A3231" s="77"/>
      <c r="D3231" s="60"/>
      <c r="E3231" s="60"/>
      <c r="F3231" s="60"/>
      <c r="G3231" s="60"/>
      <c r="H3231" s="62"/>
      <c r="I3231" s="62"/>
      <c r="J3231" s="62"/>
      <c r="K3231" s="62"/>
      <c r="M3231" s="63"/>
      <c r="N3231" s="63"/>
      <c r="O3231" s="64"/>
      <c r="P3231" s="127"/>
      <c r="W3231" s="64"/>
      <c r="X3231" s="64"/>
    </row>
    <row r="3232" spans="1:24" s="59" customFormat="1" x14ac:dyDescent="0.25">
      <c r="A3232" s="77"/>
      <c r="D3232" s="60"/>
      <c r="E3232" s="60"/>
      <c r="F3232" s="60"/>
      <c r="G3232" s="60"/>
      <c r="H3232" s="62"/>
      <c r="I3232" s="62"/>
      <c r="J3232" s="62"/>
      <c r="K3232" s="62"/>
      <c r="M3232" s="63"/>
      <c r="N3232" s="63"/>
      <c r="O3232" s="64"/>
      <c r="P3232" s="127"/>
      <c r="W3232" s="64"/>
      <c r="X3232" s="64"/>
    </row>
    <row r="3233" spans="1:24" s="59" customFormat="1" x14ac:dyDescent="0.25">
      <c r="A3233" s="77"/>
      <c r="D3233" s="60"/>
      <c r="E3233" s="60"/>
      <c r="F3233" s="60"/>
      <c r="G3233" s="60"/>
      <c r="H3233" s="62"/>
      <c r="I3233" s="62"/>
      <c r="J3233" s="62"/>
      <c r="K3233" s="62"/>
      <c r="M3233" s="63"/>
      <c r="N3233" s="63"/>
      <c r="O3233" s="64"/>
      <c r="P3233" s="127"/>
      <c r="W3233" s="64"/>
      <c r="X3233" s="64"/>
    </row>
    <row r="3234" spans="1:24" s="59" customFormat="1" x14ac:dyDescent="0.25">
      <c r="A3234" s="77"/>
      <c r="D3234" s="60"/>
      <c r="E3234" s="60"/>
      <c r="F3234" s="60"/>
      <c r="G3234" s="60"/>
      <c r="H3234" s="62"/>
      <c r="I3234" s="62"/>
      <c r="J3234" s="62"/>
      <c r="K3234" s="62"/>
      <c r="M3234" s="63"/>
      <c r="N3234" s="63"/>
      <c r="O3234" s="64"/>
      <c r="P3234" s="127"/>
      <c r="W3234" s="64"/>
      <c r="X3234" s="64"/>
    </row>
    <row r="3235" spans="1:24" s="59" customFormat="1" x14ac:dyDescent="0.25">
      <c r="A3235" s="77"/>
      <c r="D3235" s="60"/>
      <c r="E3235" s="60"/>
      <c r="F3235" s="60"/>
      <c r="G3235" s="60"/>
      <c r="H3235" s="62"/>
      <c r="I3235" s="62"/>
      <c r="J3235" s="62"/>
      <c r="K3235" s="62"/>
      <c r="M3235" s="63"/>
      <c r="N3235" s="63"/>
      <c r="O3235" s="64"/>
      <c r="P3235" s="127"/>
      <c r="W3235" s="64"/>
      <c r="X3235" s="64"/>
    </row>
    <row r="3236" spans="1:24" s="59" customFormat="1" x14ac:dyDescent="0.25">
      <c r="A3236" s="77"/>
      <c r="D3236" s="60"/>
      <c r="E3236" s="60"/>
      <c r="F3236" s="60"/>
      <c r="G3236" s="60"/>
      <c r="H3236" s="62"/>
      <c r="I3236" s="62"/>
      <c r="J3236" s="62"/>
      <c r="K3236" s="62"/>
      <c r="M3236" s="63"/>
      <c r="N3236" s="63"/>
      <c r="O3236" s="64"/>
      <c r="P3236" s="127"/>
      <c r="W3236" s="64"/>
      <c r="X3236" s="64"/>
    </row>
    <row r="3237" spans="1:24" s="59" customFormat="1" x14ac:dyDescent="0.25">
      <c r="A3237" s="77"/>
      <c r="D3237" s="60"/>
      <c r="E3237" s="60"/>
      <c r="F3237" s="60"/>
      <c r="G3237" s="60"/>
      <c r="H3237" s="62"/>
      <c r="I3237" s="62"/>
      <c r="J3237" s="62"/>
      <c r="K3237" s="62"/>
      <c r="M3237" s="63"/>
      <c r="N3237" s="63"/>
      <c r="O3237" s="64"/>
      <c r="P3237" s="127"/>
      <c r="W3237" s="64"/>
      <c r="X3237" s="64"/>
    </row>
    <row r="3238" spans="1:24" s="59" customFormat="1" x14ac:dyDescent="0.25">
      <c r="A3238" s="77"/>
      <c r="D3238" s="60"/>
      <c r="E3238" s="60"/>
      <c r="F3238" s="60"/>
      <c r="G3238" s="60"/>
      <c r="H3238" s="62"/>
      <c r="I3238" s="62"/>
      <c r="J3238" s="62"/>
      <c r="K3238" s="62"/>
      <c r="M3238" s="63"/>
      <c r="N3238" s="63"/>
      <c r="O3238" s="64"/>
      <c r="P3238" s="127"/>
      <c r="W3238" s="64"/>
      <c r="X3238" s="64"/>
    </row>
    <row r="3239" spans="1:24" s="59" customFormat="1" x14ac:dyDescent="0.25">
      <c r="A3239" s="77"/>
      <c r="D3239" s="60"/>
      <c r="E3239" s="60"/>
      <c r="F3239" s="60"/>
      <c r="G3239" s="60"/>
      <c r="H3239" s="62"/>
      <c r="I3239" s="62"/>
      <c r="J3239" s="62"/>
      <c r="K3239" s="62"/>
      <c r="M3239" s="63"/>
      <c r="N3239" s="63"/>
      <c r="O3239" s="64"/>
      <c r="P3239" s="127"/>
      <c r="W3239" s="64"/>
      <c r="X3239" s="64"/>
    </row>
    <row r="3240" spans="1:24" s="59" customFormat="1" x14ac:dyDescent="0.25">
      <c r="A3240" s="77"/>
      <c r="D3240" s="60"/>
      <c r="E3240" s="60"/>
      <c r="F3240" s="60"/>
      <c r="G3240" s="60"/>
      <c r="H3240" s="62"/>
      <c r="I3240" s="62"/>
      <c r="J3240" s="62"/>
      <c r="K3240" s="62"/>
      <c r="M3240" s="63"/>
      <c r="N3240" s="63"/>
      <c r="O3240" s="64"/>
      <c r="P3240" s="127"/>
      <c r="W3240" s="64"/>
      <c r="X3240" s="64"/>
    </row>
    <row r="3241" spans="1:24" s="59" customFormat="1" x14ac:dyDescent="0.25">
      <c r="A3241" s="77"/>
      <c r="D3241" s="60"/>
      <c r="E3241" s="60"/>
      <c r="F3241" s="60"/>
      <c r="G3241" s="60"/>
      <c r="H3241" s="62"/>
      <c r="I3241" s="62"/>
      <c r="J3241" s="62"/>
      <c r="K3241" s="62"/>
      <c r="M3241" s="63"/>
      <c r="N3241" s="63"/>
      <c r="O3241" s="64"/>
      <c r="P3241" s="127"/>
      <c r="W3241" s="64"/>
      <c r="X3241" s="64"/>
    </row>
    <row r="3242" spans="1:24" s="59" customFormat="1" x14ac:dyDescent="0.25">
      <c r="A3242" s="77"/>
      <c r="D3242" s="60"/>
      <c r="E3242" s="60"/>
      <c r="F3242" s="60"/>
      <c r="G3242" s="60"/>
      <c r="H3242" s="62"/>
      <c r="I3242" s="62"/>
      <c r="J3242" s="62"/>
      <c r="K3242" s="62"/>
      <c r="M3242" s="63"/>
      <c r="N3242" s="63"/>
      <c r="O3242" s="64"/>
      <c r="P3242" s="127"/>
      <c r="W3242" s="64"/>
      <c r="X3242" s="64"/>
    </row>
    <row r="3243" spans="1:24" s="59" customFormat="1" x14ac:dyDescent="0.25">
      <c r="A3243" s="77"/>
      <c r="D3243" s="60"/>
      <c r="E3243" s="60"/>
      <c r="F3243" s="60"/>
      <c r="G3243" s="60"/>
      <c r="H3243" s="62"/>
      <c r="I3243" s="62"/>
      <c r="J3243" s="62"/>
      <c r="K3243" s="62"/>
      <c r="M3243" s="63"/>
      <c r="N3243" s="63"/>
      <c r="O3243" s="64"/>
      <c r="P3243" s="127"/>
      <c r="W3243" s="64"/>
      <c r="X3243" s="64"/>
    </row>
    <row r="3244" spans="1:24" s="59" customFormat="1" x14ac:dyDescent="0.25">
      <c r="A3244" s="77"/>
      <c r="D3244" s="60"/>
      <c r="E3244" s="60"/>
      <c r="F3244" s="60"/>
      <c r="G3244" s="60"/>
      <c r="H3244" s="62"/>
      <c r="I3244" s="62"/>
      <c r="J3244" s="62"/>
      <c r="K3244" s="62"/>
      <c r="M3244" s="63"/>
      <c r="N3244" s="63"/>
      <c r="O3244" s="64"/>
      <c r="P3244" s="127"/>
      <c r="W3244" s="64"/>
      <c r="X3244" s="64"/>
    </row>
    <row r="3245" spans="1:24" s="59" customFormat="1" x14ac:dyDescent="0.25">
      <c r="A3245" s="77"/>
      <c r="D3245" s="60"/>
      <c r="E3245" s="60"/>
      <c r="F3245" s="60"/>
      <c r="G3245" s="60"/>
      <c r="H3245" s="62"/>
      <c r="I3245" s="62"/>
      <c r="J3245" s="62"/>
      <c r="K3245" s="62"/>
      <c r="M3245" s="63"/>
      <c r="N3245" s="63"/>
      <c r="O3245" s="64"/>
      <c r="P3245" s="127"/>
      <c r="W3245" s="64"/>
      <c r="X3245" s="64"/>
    </row>
    <row r="3246" spans="1:24" s="59" customFormat="1" x14ac:dyDescent="0.25">
      <c r="A3246" s="77"/>
      <c r="D3246" s="60"/>
      <c r="E3246" s="60"/>
      <c r="F3246" s="60"/>
      <c r="G3246" s="60"/>
      <c r="H3246" s="62"/>
      <c r="I3246" s="62"/>
      <c r="J3246" s="62"/>
      <c r="K3246" s="62"/>
      <c r="M3246" s="63"/>
      <c r="N3246" s="63"/>
      <c r="O3246" s="64"/>
      <c r="P3246" s="127"/>
      <c r="W3246" s="64"/>
      <c r="X3246" s="64"/>
    </row>
    <row r="3247" spans="1:24" s="59" customFormat="1" x14ac:dyDescent="0.25">
      <c r="A3247" s="77"/>
      <c r="D3247" s="60"/>
      <c r="E3247" s="60"/>
      <c r="F3247" s="60"/>
      <c r="G3247" s="60"/>
      <c r="H3247" s="62"/>
      <c r="I3247" s="62"/>
      <c r="J3247" s="62"/>
      <c r="K3247" s="62"/>
      <c r="M3247" s="63"/>
      <c r="N3247" s="63"/>
      <c r="O3247" s="64"/>
      <c r="P3247" s="127"/>
      <c r="W3247" s="64"/>
      <c r="X3247" s="64"/>
    </row>
    <row r="3248" spans="1:24" s="59" customFormat="1" x14ac:dyDescent="0.25">
      <c r="A3248" s="77"/>
      <c r="D3248" s="60"/>
      <c r="E3248" s="60"/>
      <c r="F3248" s="60"/>
      <c r="G3248" s="60"/>
      <c r="H3248" s="62"/>
      <c r="I3248" s="62"/>
      <c r="J3248" s="62"/>
      <c r="K3248" s="62"/>
      <c r="M3248" s="63"/>
      <c r="N3248" s="63"/>
      <c r="O3248" s="64"/>
      <c r="P3248" s="127"/>
      <c r="W3248" s="64"/>
      <c r="X3248" s="64"/>
    </row>
    <row r="3249" spans="1:24" s="59" customFormat="1" x14ac:dyDescent="0.25">
      <c r="A3249" s="77"/>
      <c r="D3249" s="60"/>
      <c r="E3249" s="60"/>
      <c r="F3249" s="60"/>
      <c r="G3249" s="60"/>
      <c r="H3249" s="62"/>
      <c r="I3249" s="62"/>
      <c r="J3249" s="62"/>
      <c r="K3249" s="62"/>
      <c r="M3249" s="63"/>
      <c r="N3249" s="63"/>
      <c r="O3249" s="64"/>
      <c r="P3249" s="127"/>
      <c r="W3249" s="64"/>
      <c r="X3249" s="64"/>
    </row>
    <row r="3250" spans="1:24" s="59" customFormat="1" x14ac:dyDescent="0.25">
      <c r="A3250" s="77"/>
      <c r="D3250" s="60"/>
      <c r="E3250" s="60"/>
      <c r="F3250" s="60"/>
      <c r="G3250" s="60"/>
      <c r="H3250" s="62"/>
      <c r="I3250" s="62"/>
      <c r="J3250" s="62"/>
      <c r="K3250" s="62"/>
      <c r="M3250" s="63"/>
      <c r="N3250" s="63"/>
      <c r="O3250" s="64"/>
      <c r="P3250" s="127"/>
      <c r="W3250" s="64"/>
      <c r="X3250" s="64"/>
    </row>
    <row r="3251" spans="1:24" s="59" customFormat="1" x14ac:dyDescent="0.25">
      <c r="A3251" s="77"/>
      <c r="D3251" s="60"/>
      <c r="E3251" s="60"/>
      <c r="F3251" s="60"/>
      <c r="G3251" s="60"/>
      <c r="H3251" s="62"/>
      <c r="I3251" s="62"/>
      <c r="J3251" s="62"/>
      <c r="K3251" s="62"/>
      <c r="M3251" s="63"/>
      <c r="N3251" s="63"/>
      <c r="O3251" s="64"/>
      <c r="P3251" s="127"/>
      <c r="W3251" s="64"/>
      <c r="X3251" s="64"/>
    </row>
    <row r="3252" spans="1:24" s="59" customFormat="1" x14ac:dyDescent="0.25">
      <c r="A3252" s="77"/>
      <c r="D3252" s="60"/>
      <c r="E3252" s="60"/>
      <c r="F3252" s="60"/>
      <c r="G3252" s="60"/>
      <c r="H3252" s="62"/>
      <c r="I3252" s="62"/>
      <c r="J3252" s="62"/>
      <c r="K3252" s="62"/>
      <c r="M3252" s="63"/>
      <c r="N3252" s="63"/>
      <c r="O3252" s="64"/>
      <c r="P3252" s="127"/>
      <c r="W3252" s="64"/>
      <c r="X3252" s="64"/>
    </row>
    <row r="3253" spans="1:24" s="59" customFormat="1" x14ac:dyDescent="0.25">
      <c r="A3253" s="77"/>
      <c r="D3253" s="60"/>
      <c r="E3253" s="60"/>
      <c r="F3253" s="60"/>
      <c r="G3253" s="60"/>
      <c r="H3253" s="62"/>
      <c r="I3253" s="62"/>
      <c r="J3253" s="62"/>
      <c r="K3253" s="62"/>
      <c r="M3253" s="63"/>
      <c r="N3253" s="63"/>
      <c r="O3253" s="64"/>
      <c r="P3253" s="127"/>
      <c r="W3253" s="64"/>
      <c r="X3253" s="64"/>
    </row>
    <row r="3254" spans="1:24" s="59" customFormat="1" x14ac:dyDescent="0.25">
      <c r="A3254" s="77"/>
      <c r="D3254" s="60"/>
      <c r="E3254" s="60"/>
      <c r="F3254" s="60"/>
      <c r="G3254" s="60"/>
      <c r="H3254" s="62"/>
      <c r="I3254" s="62"/>
      <c r="J3254" s="62"/>
      <c r="K3254" s="62"/>
      <c r="M3254" s="63"/>
      <c r="N3254" s="63"/>
      <c r="O3254" s="64"/>
      <c r="P3254" s="127"/>
      <c r="W3254" s="64"/>
      <c r="X3254" s="64"/>
    </row>
    <row r="3255" spans="1:24" s="59" customFormat="1" x14ac:dyDescent="0.25">
      <c r="A3255" s="77"/>
      <c r="D3255" s="60"/>
      <c r="E3255" s="60"/>
      <c r="F3255" s="60"/>
      <c r="G3255" s="60"/>
      <c r="H3255" s="62"/>
      <c r="I3255" s="62"/>
      <c r="J3255" s="62"/>
      <c r="K3255" s="62"/>
      <c r="M3255" s="63"/>
      <c r="N3255" s="63"/>
      <c r="O3255" s="64"/>
      <c r="P3255" s="127"/>
      <c r="W3255" s="64"/>
      <c r="X3255" s="64"/>
    </row>
    <row r="3256" spans="1:24" s="59" customFormat="1" x14ac:dyDescent="0.25">
      <c r="A3256" s="77"/>
      <c r="D3256" s="60"/>
      <c r="E3256" s="60"/>
      <c r="F3256" s="60"/>
      <c r="G3256" s="60"/>
      <c r="H3256" s="62"/>
      <c r="I3256" s="62"/>
      <c r="J3256" s="62"/>
      <c r="K3256" s="62"/>
      <c r="M3256" s="63"/>
      <c r="N3256" s="63"/>
      <c r="O3256" s="64"/>
      <c r="P3256" s="127"/>
      <c r="W3256" s="64"/>
      <c r="X3256" s="64"/>
    </row>
    <row r="3257" spans="1:24" s="59" customFormat="1" x14ac:dyDescent="0.25">
      <c r="A3257" s="77"/>
      <c r="D3257" s="60"/>
      <c r="E3257" s="60"/>
      <c r="F3257" s="60"/>
      <c r="G3257" s="60"/>
      <c r="H3257" s="62"/>
      <c r="I3257" s="62"/>
      <c r="J3257" s="62"/>
      <c r="K3257" s="62"/>
      <c r="M3257" s="63"/>
      <c r="N3257" s="63"/>
      <c r="O3257" s="64"/>
      <c r="P3257" s="127"/>
      <c r="W3257" s="64"/>
      <c r="X3257" s="64"/>
    </row>
    <row r="3258" spans="1:24" s="59" customFormat="1" x14ac:dyDescent="0.25">
      <c r="A3258" s="77"/>
      <c r="D3258" s="60"/>
      <c r="E3258" s="60"/>
      <c r="F3258" s="60"/>
      <c r="G3258" s="60"/>
      <c r="H3258" s="62"/>
      <c r="I3258" s="62"/>
      <c r="J3258" s="62"/>
      <c r="K3258" s="62"/>
      <c r="M3258" s="63"/>
      <c r="N3258" s="63"/>
      <c r="O3258" s="64"/>
      <c r="P3258" s="127"/>
      <c r="W3258" s="64"/>
      <c r="X3258" s="64"/>
    </row>
    <row r="3259" spans="1:24" s="59" customFormat="1" x14ac:dyDescent="0.25">
      <c r="A3259" s="77"/>
      <c r="D3259" s="60"/>
      <c r="E3259" s="60"/>
      <c r="F3259" s="60"/>
      <c r="G3259" s="60"/>
      <c r="H3259" s="62"/>
      <c r="I3259" s="62"/>
      <c r="J3259" s="62"/>
      <c r="K3259" s="62"/>
      <c r="M3259" s="63"/>
      <c r="N3259" s="63"/>
      <c r="O3259" s="64"/>
      <c r="P3259" s="127"/>
      <c r="W3259" s="64"/>
      <c r="X3259" s="64"/>
    </row>
    <row r="3260" spans="1:24" s="59" customFormat="1" x14ac:dyDescent="0.25">
      <c r="A3260" s="77"/>
      <c r="D3260" s="60"/>
      <c r="E3260" s="60"/>
      <c r="F3260" s="60"/>
      <c r="G3260" s="60"/>
      <c r="H3260" s="62"/>
      <c r="I3260" s="62"/>
      <c r="J3260" s="62"/>
      <c r="K3260" s="62"/>
      <c r="M3260" s="63"/>
      <c r="N3260" s="63"/>
      <c r="O3260" s="64"/>
      <c r="P3260" s="127"/>
      <c r="W3260" s="64"/>
      <c r="X3260" s="64"/>
    </row>
    <row r="3261" spans="1:24" s="59" customFormat="1" x14ac:dyDescent="0.25">
      <c r="A3261" s="77"/>
      <c r="D3261" s="60"/>
      <c r="E3261" s="60"/>
      <c r="F3261" s="60"/>
      <c r="G3261" s="60"/>
      <c r="H3261" s="62"/>
      <c r="I3261" s="62"/>
      <c r="J3261" s="62"/>
      <c r="K3261" s="62"/>
      <c r="M3261" s="63"/>
      <c r="N3261" s="63"/>
      <c r="O3261" s="64"/>
      <c r="P3261" s="127"/>
      <c r="W3261" s="64"/>
      <c r="X3261" s="64"/>
    </row>
    <row r="3262" spans="1:24" s="59" customFormat="1" x14ac:dyDescent="0.25">
      <c r="A3262" s="77"/>
      <c r="D3262" s="60"/>
      <c r="E3262" s="60"/>
      <c r="F3262" s="60"/>
      <c r="G3262" s="60"/>
      <c r="H3262" s="62"/>
      <c r="I3262" s="62"/>
      <c r="J3262" s="62"/>
      <c r="K3262" s="62"/>
      <c r="M3262" s="63"/>
      <c r="N3262" s="63"/>
      <c r="O3262" s="64"/>
      <c r="P3262" s="127"/>
      <c r="W3262" s="64"/>
      <c r="X3262" s="64"/>
    </row>
    <row r="3263" spans="1:24" s="59" customFormat="1" x14ac:dyDescent="0.25">
      <c r="A3263" s="77"/>
      <c r="D3263" s="60"/>
      <c r="E3263" s="60"/>
      <c r="F3263" s="60"/>
      <c r="G3263" s="60"/>
      <c r="H3263" s="62"/>
      <c r="I3263" s="62"/>
      <c r="J3263" s="62"/>
      <c r="K3263" s="62"/>
      <c r="M3263" s="63"/>
      <c r="N3263" s="63"/>
      <c r="O3263" s="64"/>
      <c r="P3263" s="127"/>
      <c r="W3263" s="64"/>
      <c r="X3263" s="64"/>
    </row>
    <row r="3264" spans="1:24" s="59" customFormat="1" x14ac:dyDescent="0.25">
      <c r="A3264" s="77"/>
      <c r="D3264" s="60"/>
      <c r="E3264" s="60"/>
      <c r="F3264" s="60"/>
      <c r="G3264" s="60"/>
      <c r="H3264" s="62"/>
      <c r="I3264" s="62"/>
      <c r="J3264" s="62"/>
      <c r="K3264" s="62"/>
      <c r="M3264" s="63"/>
      <c r="N3264" s="63"/>
      <c r="O3264" s="64"/>
      <c r="P3264" s="127"/>
      <c r="W3264" s="64"/>
      <c r="X3264" s="64"/>
    </row>
    <row r="3265" spans="1:24" s="59" customFormat="1" x14ac:dyDescent="0.25">
      <c r="A3265" s="77"/>
      <c r="D3265" s="60"/>
      <c r="E3265" s="60"/>
      <c r="F3265" s="60"/>
      <c r="G3265" s="60"/>
      <c r="H3265" s="62"/>
      <c r="I3265" s="62"/>
      <c r="J3265" s="62"/>
      <c r="K3265" s="62"/>
      <c r="M3265" s="63"/>
      <c r="N3265" s="63"/>
      <c r="O3265" s="64"/>
      <c r="P3265" s="127"/>
      <c r="W3265" s="64"/>
      <c r="X3265" s="64"/>
    </row>
    <row r="3266" spans="1:24" s="59" customFormat="1" x14ac:dyDescent="0.25">
      <c r="A3266" s="77"/>
      <c r="D3266" s="60"/>
      <c r="E3266" s="60"/>
      <c r="F3266" s="60"/>
      <c r="G3266" s="60"/>
      <c r="H3266" s="62"/>
      <c r="I3266" s="62"/>
      <c r="J3266" s="62"/>
      <c r="K3266" s="62"/>
      <c r="M3266" s="63"/>
      <c r="N3266" s="63"/>
      <c r="O3266" s="64"/>
      <c r="P3266" s="127"/>
      <c r="W3266" s="64"/>
      <c r="X3266" s="64"/>
    </row>
    <row r="3267" spans="1:24" s="59" customFormat="1" x14ac:dyDescent="0.25">
      <c r="A3267" s="77"/>
      <c r="D3267" s="60"/>
      <c r="E3267" s="60"/>
      <c r="F3267" s="60"/>
      <c r="G3267" s="60"/>
      <c r="H3267" s="62"/>
      <c r="I3267" s="62"/>
      <c r="J3267" s="62"/>
      <c r="K3267" s="62"/>
      <c r="M3267" s="63"/>
      <c r="N3267" s="63"/>
      <c r="O3267" s="64"/>
      <c r="P3267" s="127"/>
      <c r="W3267" s="64"/>
      <c r="X3267" s="64"/>
    </row>
    <row r="3268" spans="1:24" s="59" customFormat="1" x14ac:dyDescent="0.25">
      <c r="A3268" s="77"/>
      <c r="D3268" s="60"/>
      <c r="E3268" s="60"/>
      <c r="F3268" s="60"/>
      <c r="G3268" s="60"/>
      <c r="H3268" s="62"/>
      <c r="I3268" s="62"/>
      <c r="J3268" s="62"/>
      <c r="K3268" s="62"/>
      <c r="M3268" s="63"/>
      <c r="N3268" s="63"/>
      <c r="O3268" s="64"/>
      <c r="P3268" s="127"/>
      <c r="W3268" s="64"/>
      <c r="X3268" s="64"/>
    </row>
    <row r="3269" spans="1:24" s="59" customFormat="1" x14ac:dyDescent="0.25">
      <c r="A3269" s="77"/>
      <c r="D3269" s="60"/>
      <c r="E3269" s="60"/>
      <c r="F3269" s="60"/>
      <c r="G3269" s="60"/>
      <c r="H3269" s="62"/>
      <c r="I3269" s="62"/>
      <c r="J3269" s="62"/>
      <c r="K3269" s="62"/>
      <c r="M3269" s="63"/>
      <c r="N3269" s="63"/>
      <c r="O3269" s="64"/>
      <c r="P3269" s="127"/>
      <c r="W3269" s="64"/>
      <c r="X3269" s="64"/>
    </row>
    <row r="3270" spans="1:24" s="59" customFormat="1" x14ac:dyDescent="0.25">
      <c r="A3270" s="77"/>
      <c r="D3270" s="60"/>
      <c r="E3270" s="60"/>
      <c r="F3270" s="60"/>
      <c r="G3270" s="60"/>
      <c r="H3270" s="62"/>
      <c r="I3270" s="62"/>
      <c r="J3270" s="62"/>
      <c r="K3270" s="62"/>
      <c r="M3270" s="63"/>
      <c r="N3270" s="63"/>
      <c r="O3270" s="64"/>
      <c r="P3270" s="127"/>
      <c r="W3270" s="64"/>
      <c r="X3270" s="64"/>
    </row>
    <row r="3271" spans="1:24" s="59" customFormat="1" x14ac:dyDescent="0.25">
      <c r="A3271" s="77"/>
      <c r="D3271" s="60"/>
      <c r="E3271" s="60"/>
      <c r="F3271" s="60"/>
      <c r="G3271" s="60"/>
      <c r="H3271" s="62"/>
      <c r="I3271" s="62"/>
      <c r="J3271" s="62"/>
      <c r="K3271" s="62"/>
      <c r="M3271" s="63"/>
      <c r="N3271" s="63"/>
      <c r="O3271" s="64"/>
      <c r="P3271" s="127"/>
      <c r="W3271" s="64"/>
      <c r="X3271" s="64"/>
    </row>
    <row r="3272" spans="1:24" s="59" customFormat="1" x14ac:dyDescent="0.25">
      <c r="A3272" s="77"/>
      <c r="D3272" s="60"/>
      <c r="E3272" s="60"/>
      <c r="F3272" s="60"/>
      <c r="G3272" s="60"/>
      <c r="H3272" s="62"/>
      <c r="I3272" s="62"/>
      <c r="J3272" s="62"/>
      <c r="K3272" s="62"/>
      <c r="M3272" s="63"/>
      <c r="N3272" s="63"/>
      <c r="O3272" s="64"/>
      <c r="P3272" s="127"/>
      <c r="W3272" s="64"/>
      <c r="X3272" s="64"/>
    </row>
    <row r="3273" spans="1:24" s="59" customFormat="1" x14ac:dyDescent="0.25">
      <c r="A3273" s="77"/>
      <c r="D3273" s="60"/>
      <c r="E3273" s="60"/>
      <c r="F3273" s="60"/>
      <c r="G3273" s="60"/>
      <c r="H3273" s="62"/>
      <c r="I3273" s="62"/>
      <c r="J3273" s="62"/>
      <c r="K3273" s="62"/>
      <c r="M3273" s="63"/>
      <c r="N3273" s="63"/>
      <c r="O3273" s="64"/>
      <c r="P3273" s="127"/>
      <c r="W3273" s="64"/>
      <c r="X3273" s="64"/>
    </row>
    <row r="3274" spans="1:24" s="59" customFormat="1" x14ac:dyDescent="0.25">
      <c r="A3274" s="77"/>
      <c r="D3274" s="60"/>
      <c r="E3274" s="60"/>
      <c r="F3274" s="60"/>
      <c r="G3274" s="60"/>
      <c r="H3274" s="62"/>
      <c r="I3274" s="62"/>
      <c r="J3274" s="62"/>
      <c r="K3274" s="62"/>
      <c r="M3274" s="63"/>
      <c r="N3274" s="63"/>
      <c r="O3274" s="64"/>
      <c r="P3274" s="127"/>
      <c r="W3274" s="64"/>
      <c r="X3274" s="64"/>
    </row>
    <row r="3275" spans="1:24" s="59" customFormat="1" x14ac:dyDescent="0.25">
      <c r="A3275" s="77"/>
      <c r="D3275" s="60"/>
      <c r="E3275" s="60"/>
      <c r="F3275" s="60"/>
      <c r="G3275" s="60"/>
      <c r="H3275" s="62"/>
      <c r="I3275" s="62"/>
      <c r="J3275" s="62"/>
      <c r="K3275" s="62"/>
      <c r="M3275" s="63"/>
      <c r="N3275" s="63"/>
      <c r="O3275" s="64"/>
      <c r="P3275" s="127"/>
      <c r="W3275" s="64"/>
      <c r="X3275" s="64"/>
    </row>
    <row r="3276" spans="1:24" s="59" customFormat="1" x14ac:dyDescent="0.25">
      <c r="A3276" s="77"/>
      <c r="D3276" s="60"/>
      <c r="E3276" s="60"/>
      <c r="F3276" s="60"/>
      <c r="G3276" s="60"/>
      <c r="H3276" s="62"/>
      <c r="I3276" s="62"/>
      <c r="J3276" s="62"/>
      <c r="K3276" s="62"/>
      <c r="M3276" s="63"/>
      <c r="N3276" s="63"/>
      <c r="O3276" s="64"/>
      <c r="P3276" s="127"/>
      <c r="W3276" s="64"/>
      <c r="X3276" s="64"/>
    </row>
    <row r="3277" spans="1:24" s="59" customFormat="1" x14ac:dyDescent="0.25">
      <c r="A3277" s="77"/>
      <c r="D3277" s="60"/>
      <c r="E3277" s="60"/>
      <c r="F3277" s="60"/>
      <c r="G3277" s="60"/>
      <c r="H3277" s="62"/>
      <c r="I3277" s="62"/>
      <c r="J3277" s="62"/>
      <c r="K3277" s="62"/>
      <c r="M3277" s="63"/>
      <c r="N3277" s="63"/>
      <c r="O3277" s="64"/>
      <c r="P3277" s="127"/>
      <c r="W3277" s="64"/>
      <c r="X3277" s="64"/>
    </row>
    <row r="3278" spans="1:24" s="59" customFormat="1" x14ac:dyDescent="0.25">
      <c r="A3278" s="77"/>
      <c r="D3278" s="60"/>
      <c r="E3278" s="60"/>
      <c r="F3278" s="60"/>
      <c r="G3278" s="60"/>
      <c r="H3278" s="62"/>
      <c r="I3278" s="62"/>
      <c r="J3278" s="62"/>
      <c r="K3278" s="62"/>
      <c r="M3278" s="63"/>
      <c r="N3278" s="63"/>
      <c r="O3278" s="64"/>
      <c r="P3278" s="127"/>
      <c r="W3278" s="64"/>
      <c r="X3278" s="64"/>
    </row>
    <row r="3279" spans="1:24" s="59" customFormat="1" x14ac:dyDescent="0.25">
      <c r="A3279" s="77"/>
      <c r="D3279" s="60"/>
      <c r="E3279" s="60"/>
      <c r="F3279" s="60"/>
      <c r="G3279" s="60"/>
      <c r="H3279" s="62"/>
      <c r="I3279" s="62"/>
      <c r="J3279" s="62"/>
      <c r="K3279" s="62"/>
      <c r="M3279" s="63"/>
      <c r="N3279" s="63"/>
      <c r="O3279" s="64"/>
      <c r="P3279" s="127"/>
      <c r="W3279" s="64"/>
      <c r="X3279" s="64"/>
    </row>
    <row r="3280" spans="1:24" s="59" customFormat="1" x14ac:dyDescent="0.25">
      <c r="A3280" s="77"/>
      <c r="D3280" s="60"/>
      <c r="E3280" s="60"/>
      <c r="F3280" s="60"/>
      <c r="G3280" s="60"/>
      <c r="H3280" s="62"/>
      <c r="I3280" s="62"/>
      <c r="J3280" s="62"/>
      <c r="K3280" s="62"/>
      <c r="M3280" s="63"/>
      <c r="N3280" s="63"/>
      <c r="O3280" s="64"/>
      <c r="P3280" s="127"/>
      <c r="W3280" s="64"/>
      <c r="X3280" s="64"/>
    </row>
    <row r="3281" spans="1:24" s="59" customFormat="1" x14ac:dyDescent="0.25">
      <c r="A3281" s="77"/>
      <c r="D3281" s="60"/>
      <c r="E3281" s="60"/>
      <c r="F3281" s="60"/>
      <c r="G3281" s="60"/>
      <c r="H3281" s="62"/>
      <c r="I3281" s="62"/>
      <c r="J3281" s="62"/>
      <c r="K3281" s="62"/>
      <c r="M3281" s="63"/>
      <c r="N3281" s="63"/>
      <c r="O3281" s="64"/>
      <c r="P3281" s="127"/>
      <c r="W3281" s="64"/>
      <c r="X3281" s="64"/>
    </row>
    <row r="3282" spans="1:24" s="59" customFormat="1" x14ac:dyDescent="0.25">
      <c r="A3282" s="77"/>
      <c r="D3282" s="60"/>
      <c r="E3282" s="60"/>
      <c r="F3282" s="60"/>
      <c r="G3282" s="60"/>
      <c r="H3282" s="62"/>
      <c r="I3282" s="62"/>
      <c r="J3282" s="62"/>
      <c r="K3282" s="62"/>
      <c r="M3282" s="63"/>
      <c r="N3282" s="63"/>
      <c r="O3282" s="64"/>
      <c r="P3282" s="127"/>
      <c r="W3282" s="64"/>
      <c r="X3282" s="64"/>
    </row>
    <row r="3283" spans="1:24" s="59" customFormat="1" x14ac:dyDescent="0.25">
      <c r="A3283" s="77"/>
      <c r="D3283" s="60"/>
      <c r="E3283" s="60"/>
      <c r="F3283" s="60"/>
      <c r="G3283" s="60"/>
      <c r="H3283" s="62"/>
      <c r="I3283" s="62"/>
      <c r="J3283" s="62"/>
      <c r="K3283" s="62"/>
      <c r="M3283" s="63"/>
      <c r="N3283" s="63"/>
      <c r="O3283" s="64"/>
      <c r="P3283" s="127"/>
      <c r="W3283" s="64"/>
      <c r="X3283" s="64"/>
    </row>
    <row r="3284" spans="1:24" s="59" customFormat="1" x14ac:dyDescent="0.25">
      <c r="A3284" s="77"/>
      <c r="D3284" s="60"/>
      <c r="E3284" s="60"/>
      <c r="F3284" s="60"/>
      <c r="G3284" s="60"/>
      <c r="H3284" s="62"/>
      <c r="I3284" s="62"/>
      <c r="J3284" s="62"/>
      <c r="K3284" s="62"/>
      <c r="M3284" s="63"/>
      <c r="N3284" s="63"/>
      <c r="O3284" s="64"/>
      <c r="P3284" s="127"/>
      <c r="W3284" s="64"/>
      <c r="X3284" s="64"/>
    </row>
    <row r="3285" spans="1:24" s="59" customFormat="1" x14ac:dyDescent="0.25">
      <c r="A3285" s="77"/>
      <c r="D3285" s="60"/>
      <c r="E3285" s="60"/>
      <c r="F3285" s="60"/>
      <c r="G3285" s="60"/>
      <c r="H3285" s="62"/>
      <c r="I3285" s="62"/>
      <c r="J3285" s="62"/>
      <c r="K3285" s="62"/>
      <c r="M3285" s="63"/>
      <c r="N3285" s="63"/>
      <c r="O3285" s="64"/>
      <c r="P3285" s="127"/>
      <c r="W3285" s="64"/>
      <c r="X3285" s="64"/>
    </row>
    <row r="3286" spans="1:24" s="59" customFormat="1" x14ac:dyDescent="0.25">
      <c r="A3286" s="77"/>
      <c r="D3286" s="60"/>
      <c r="E3286" s="60"/>
      <c r="F3286" s="60"/>
      <c r="G3286" s="60"/>
      <c r="H3286" s="62"/>
      <c r="I3286" s="62"/>
      <c r="J3286" s="62"/>
      <c r="K3286" s="62"/>
      <c r="M3286" s="63"/>
      <c r="N3286" s="63"/>
      <c r="O3286" s="64"/>
      <c r="P3286" s="127"/>
      <c r="W3286" s="64"/>
      <c r="X3286" s="64"/>
    </row>
    <row r="3287" spans="1:24" s="59" customFormat="1" x14ac:dyDescent="0.25">
      <c r="A3287" s="77"/>
      <c r="D3287" s="60"/>
      <c r="E3287" s="60"/>
      <c r="F3287" s="60"/>
      <c r="G3287" s="60"/>
      <c r="H3287" s="62"/>
      <c r="I3287" s="62"/>
      <c r="J3287" s="62"/>
      <c r="K3287" s="62"/>
      <c r="M3287" s="63"/>
      <c r="N3287" s="63"/>
      <c r="O3287" s="64"/>
      <c r="P3287" s="127"/>
      <c r="W3287" s="64"/>
      <c r="X3287" s="64"/>
    </row>
    <row r="3288" spans="1:24" s="59" customFormat="1" x14ac:dyDescent="0.25">
      <c r="A3288" s="77"/>
      <c r="D3288" s="60"/>
      <c r="E3288" s="60"/>
      <c r="F3288" s="60"/>
      <c r="G3288" s="60"/>
      <c r="H3288" s="62"/>
      <c r="I3288" s="62"/>
      <c r="J3288" s="62"/>
      <c r="K3288" s="62"/>
      <c r="M3288" s="63"/>
      <c r="N3288" s="63"/>
      <c r="O3288" s="64"/>
      <c r="P3288" s="127"/>
      <c r="W3288" s="64"/>
      <c r="X3288" s="64"/>
    </row>
    <row r="3289" spans="1:24" s="59" customFormat="1" x14ac:dyDescent="0.25">
      <c r="A3289" s="77"/>
      <c r="D3289" s="60"/>
      <c r="E3289" s="60"/>
      <c r="F3289" s="60"/>
      <c r="G3289" s="60"/>
      <c r="H3289" s="62"/>
      <c r="I3289" s="62"/>
      <c r="J3289" s="62"/>
      <c r="K3289" s="62"/>
      <c r="M3289" s="63"/>
      <c r="N3289" s="63"/>
      <c r="O3289" s="64"/>
      <c r="P3289" s="127"/>
      <c r="W3289" s="64"/>
      <c r="X3289" s="64"/>
    </row>
    <row r="3290" spans="1:24" s="59" customFormat="1" x14ac:dyDescent="0.25">
      <c r="A3290" s="77"/>
      <c r="D3290" s="60"/>
      <c r="E3290" s="60"/>
      <c r="F3290" s="60"/>
      <c r="G3290" s="60"/>
      <c r="H3290" s="62"/>
      <c r="I3290" s="62"/>
      <c r="J3290" s="62"/>
      <c r="K3290" s="62"/>
      <c r="M3290" s="63"/>
      <c r="N3290" s="63"/>
      <c r="O3290" s="64"/>
      <c r="P3290" s="127"/>
      <c r="W3290" s="64"/>
      <c r="X3290" s="64"/>
    </row>
    <row r="3291" spans="1:24" s="59" customFormat="1" x14ac:dyDescent="0.25">
      <c r="A3291" s="77"/>
      <c r="D3291" s="60"/>
      <c r="E3291" s="60"/>
      <c r="F3291" s="60"/>
      <c r="G3291" s="60"/>
      <c r="H3291" s="62"/>
      <c r="I3291" s="62"/>
      <c r="J3291" s="62"/>
      <c r="K3291" s="62"/>
      <c r="M3291" s="63"/>
      <c r="N3291" s="63"/>
      <c r="O3291" s="64"/>
      <c r="P3291" s="127"/>
      <c r="W3291" s="64"/>
      <c r="X3291" s="64"/>
    </row>
    <row r="3292" spans="1:24" s="59" customFormat="1" x14ac:dyDescent="0.25">
      <c r="A3292" s="77"/>
      <c r="D3292" s="60"/>
      <c r="E3292" s="60"/>
      <c r="F3292" s="60"/>
      <c r="G3292" s="60"/>
      <c r="H3292" s="62"/>
      <c r="I3292" s="62"/>
      <c r="J3292" s="62"/>
      <c r="K3292" s="62"/>
      <c r="M3292" s="63"/>
      <c r="N3292" s="63"/>
      <c r="O3292" s="64"/>
      <c r="P3292" s="127"/>
      <c r="W3292" s="64"/>
      <c r="X3292" s="64"/>
    </row>
    <row r="3293" spans="1:24" s="59" customFormat="1" x14ac:dyDescent="0.25">
      <c r="A3293" s="77"/>
      <c r="D3293" s="60"/>
      <c r="E3293" s="60"/>
      <c r="F3293" s="60"/>
      <c r="G3293" s="60"/>
      <c r="H3293" s="62"/>
      <c r="I3293" s="62"/>
      <c r="J3293" s="62"/>
      <c r="K3293" s="62"/>
      <c r="M3293" s="63"/>
      <c r="N3293" s="63"/>
      <c r="O3293" s="64"/>
      <c r="P3293" s="127"/>
      <c r="W3293" s="64"/>
      <c r="X3293" s="64"/>
    </row>
    <row r="3294" spans="1:24" s="59" customFormat="1" x14ac:dyDescent="0.25">
      <c r="A3294" s="77"/>
      <c r="D3294" s="60"/>
      <c r="E3294" s="60"/>
      <c r="F3294" s="60"/>
      <c r="G3294" s="60"/>
      <c r="H3294" s="62"/>
      <c r="I3294" s="62"/>
      <c r="J3294" s="62"/>
      <c r="K3294" s="62"/>
      <c r="M3294" s="63"/>
      <c r="N3294" s="63"/>
      <c r="O3294" s="64"/>
      <c r="P3294" s="127"/>
      <c r="W3294" s="64"/>
      <c r="X3294" s="64"/>
    </row>
    <row r="3295" spans="1:24" s="59" customFormat="1" x14ac:dyDescent="0.25">
      <c r="A3295" s="77"/>
      <c r="D3295" s="60"/>
      <c r="E3295" s="60"/>
      <c r="F3295" s="60"/>
      <c r="G3295" s="60"/>
      <c r="H3295" s="62"/>
      <c r="I3295" s="62"/>
      <c r="J3295" s="62"/>
      <c r="K3295" s="62"/>
      <c r="M3295" s="63"/>
      <c r="N3295" s="63"/>
      <c r="O3295" s="64"/>
      <c r="P3295" s="127"/>
      <c r="W3295" s="64"/>
      <c r="X3295" s="64"/>
    </row>
    <row r="3296" spans="1:24" s="59" customFormat="1" x14ac:dyDescent="0.25">
      <c r="A3296" s="77"/>
      <c r="D3296" s="60"/>
      <c r="E3296" s="60"/>
      <c r="F3296" s="60"/>
      <c r="G3296" s="60"/>
      <c r="H3296" s="62"/>
      <c r="I3296" s="62"/>
      <c r="J3296" s="62"/>
      <c r="K3296" s="62"/>
      <c r="M3296" s="63"/>
      <c r="N3296" s="63"/>
      <c r="O3296" s="64"/>
      <c r="P3296" s="127"/>
      <c r="W3296" s="64"/>
      <c r="X3296" s="64"/>
    </row>
    <row r="3297" spans="1:24" s="59" customFormat="1" x14ac:dyDescent="0.25">
      <c r="A3297" s="77"/>
      <c r="D3297" s="60"/>
      <c r="E3297" s="60"/>
      <c r="F3297" s="60"/>
      <c r="G3297" s="60"/>
      <c r="H3297" s="62"/>
      <c r="I3297" s="62"/>
      <c r="J3297" s="62"/>
      <c r="K3297" s="62"/>
      <c r="M3297" s="63"/>
      <c r="N3297" s="63"/>
      <c r="O3297" s="64"/>
      <c r="P3297" s="127"/>
      <c r="W3297" s="64"/>
      <c r="X3297" s="64"/>
    </row>
    <row r="3298" spans="1:24" s="59" customFormat="1" x14ac:dyDescent="0.25">
      <c r="A3298" s="77"/>
      <c r="D3298" s="60"/>
      <c r="E3298" s="60"/>
      <c r="F3298" s="60"/>
      <c r="G3298" s="60"/>
      <c r="H3298" s="62"/>
      <c r="I3298" s="62"/>
      <c r="J3298" s="62"/>
      <c r="K3298" s="62"/>
      <c r="M3298" s="63"/>
      <c r="N3298" s="63"/>
      <c r="O3298" s="64"/>
      <c r="P3298" s="127"/>
      <c r="W3298" s="64"/>
      <c r="X3298" s="64"/>
    </row>
    <row r="3299" spans="1:24" s="59" customFormat="1" x14ac:dyDescent="0.25">
      <c r="A3299" s="77"/>
      <c r="D3299" s="60"/>
      <c r="E3299" s="60"/>
      <c r="F3299" s="60"/>
      <c r="G3299" s="60"/>
      <c r="H3299" s="62"/>
      <c r="I3299" s="62"/>
      <c r="J3299" s="62"/>
      <c r="K3299" s="62"/>
      <c r="M3299" s="63"/>
      <c r="N3299" s="63"/>
      <c r="O3299" s="64"/>
      <c r="P3299" s="127"/>
      <c r="W3299" s="64"/>
      <c r="X3299" s="64"/>
    </row>
    <row r="3300" spans="1:24" s="59" customFormat="1" x14ac:dyDescent="0.25">
      <c r="A3300" s="77"/>
      <c r="D3300" s="60"/>
      <c r="E3300" s="60"/>
      <c r="F3300" s="60"/>
      <c r="G3300" s="60"/>
      <c r="H3300" s="62"/>
      <c r="I3300" s="62"/>
      <c r="J3300" s="62"/>
      <c r="K3300" s="62"/>
      <c r="M3300" s="63"/>
      <c r="N3300" s="63"/>
      <c r="O3300" s="64"/>
      <c r="P3300" s="127"/>
      <c r="W3300" s="64"/>
      <c r="X3300" s="64"/>
    </row>
    <row r="3301" spans="1:24" s="59" customFormat="1" x14ac:dyDescent="0.25">
      <c r="A3301" s="77"/>
      <c r="D3301" s="60"/>
      <c r="E3301" s="60"/>
      <c r="F3301" s="60"/>
      <c r="G3301" s="60"/>
      <c r="H3301" s="62"/>
      <c r="I3301" s="62"/>
      <c r="J3301" s="62"/>
      <c r="K3301" s="62"/>
      <c r="M3301" s="63"/>
      <c r="N3301" s="63"/>
      <c r="O3301" s="64"/>
      <c r="P3301" s="127"/>
      <c r="W3301" s="64"/>
      <c r="X3301" s="64"/>
    </row>
    <row r="3302" spans="1:24" s="59" customFormat="1" x14ac:dyDescent="0.25">
      <c r="A3302" s="77"/>
      <c r="D3302" s="60"/>
      <c r="E3302" s="60"/>
      <c r="F3302" s="60"/>
      <c r="G3302" s="60"/>
      <c r="H3302" s="62"/>
      <c r="I3302" s="62"/>
      <c r="J3302" s="62"/>
      <c r="K3302" s="62"/>
      <c r="M3302" s="63"/>
      <c r="N3302" s="63"/>
      <c r="O3302" s="64"/>
      <c r="P3302" s="127"/>
      <c r="W3302" s="64"/>
      <c r="X3302" s="64"/>
    </row>
    <row r="3303" spans="1:24" s="59" customFormat="1" x14ac:dyDescent="0.25">
      <c r="A3303" s="77"/>
      <c r="D3303" s="60"/>
      <c r="E3303" s="60"/>
      <c r="F3303" s="60"/>
      <c r="G3303" s="60"/>
      <c r="H3303" s="62"/>
      <c r="I3303" s="62"/>
      <c r="J3303" s="62"/>
      <c r="K3303" s="62"/>
      <c r="M3303" s="63"/>
      <c r="N3303" s="63"/>
      <c r="O3303" s="64"/>
      <c r="P3303" s="127"/>
      <c r="W3303" s="64"/>
      <c r="X3303" s="64"/>
    </row>
    <row r="3304" spans="1:24" s="59" customFormat="1" x14ac:dyDescent="0.25">
      <c r="A3304" s="77"/>
      <c r="D3304" s="60"/>
      <c r="E3304" s="60"/>
      <c r="F3304" s="60"/>
      <c r="G3304" s="60"/>
      <c r="H3304" s="62"/>
      <c r="I3304" s="62"/>
      <c r="J3304" s="62"/>
      <c r="K3304" s="62"/>
      <c r="M3304" s="63"/>
      <c r="N3304" s="63"/>
      <c r="O3304" s="64"/>
      <c r="P3304" s="127"/>
      <c r="W3304" s="64"/>
      <c r="X3304" s="64"/>
    </row>
    <row r="3305" spans="1:24" s="59" customFormat="1" x14ac:dyDescent="0.25">
      <c r="A3305" s="77"/>
      <c r="D3305" s="60"/>
      <c r="E3305" s="60"/>
      <c r="F3305" s="60"/>
      <c r="G3305" s="60"/>
      <c r="H3305" s="62"/>
      <c r="I3305" s="62"/>
      <c r="J3305" s="62"/>
      <c r="K3305" s="62"/>
      <c r="M3305" s="63"/>
      <c r="N3305" s="63"/>
      <c r="O3305" s="64"/>
      <c r="P3305" s="127"/>
      <c r="W3305" s="64"/>
      <c r="X3305" s="64"/>
    </row>
    <row r="3306" spans="1:24" s="59" customFormat="1" x14ac:dyDescent="0.25">
      <c r="A3306" s="77"/>
      <c r="D3306" s="60"/>
      <c r="E3306" s="60"/>
      <c r="F3306" s="60"/>
      <c r="G3306" s="60"/>
      <c r="H3306" s="62"/>
      <c r="I3306" s="62"/>
      <c r="J3306" s="62"/>
      <c r="K3306" s="62"/>
      <c r="M3306" s="63"/>
      <c r="N3306" s="63"/>
      <c r="O3306" s="64"/>
      <c r="P3306" s="127"/>
      <c r="W3306" s="64"/>
      <c r="X3306" s="64"/>
    </row>
    <row r="3307" spans="1:24" s="59" customFormat="1" x14ac:dyDescent="0.25">
      <c r="A3307" s="77"/>
      <c r="D3307" s="60"/>
      <c r="E3307" s="60"/>
      <c r="F3307" s="60"/>
      <c r="G3307" s="60"/>
      <c r="H3307" s="62"/>
      <c r="I3307" s="62"/>
      <c r="J3307" s="62"/>
      <c r="K3307" s="62"/>
      <c r="M3307" s="63"/>
      <c r="N3307" s="63"/>
      <c r="O3307" s="64"/>
      <c r="P3307" s="127"/>
      <c r="W3307" s="64"/>
      <c r="X3307" s="64"/>
    </row>
    <row r="3308" spans="1:24" s="59" customFormat="1" x14ac:dyDescent="0.25">
      <c r="A3308" s="77"/>
      <c r="D3308" s="60"/>
      <c r="E3308" s="60"/>
      <c r="F3308" s="60"/>
      <c r="G3308" s="60"/>
      <c r="H3308" s="62"/>
      <c r="I3308" s="62"/>
      <c r="J3308" s="62"/>
      <c r="K3308" s="62"/>
      <c r="M3308" s="63"/>
      <c r="N3308" s="63"/>
      <c r="O3308" s="64"/>
      <c r="P3308" s="127"/>
      <c r="W3308" s="64"/>
      <c r="X3308" s="64"/>
    </row>
    <row r="3309" spans="1:24" s="59" customFormat="1" x14ac:dyDescent="0.25">
      <c r="A3309" s="77"/>
      <c r="D3309" s="60"/>
      <c r="E3309" s="60"/>
      <c r="F3309" s="60"/>
      <c r="G3309" s="60"/>
      <c r="H3309" s="62"/>
      <c r="I3309" s="62"/>
      <c r="J3309" s="62"/>
      <c r="K3309" s="62"/>
      <c r="M3309" s="63"/>
      <c r="N3309" s="63"/>
      <c r="O3309" s="64"/>
      <c r="P3309" s="127"/>
      <c r="W3309" s="64"/>
      <c r="X3309" s="64"/>
    </row>
    <row r="3310" spans="1:24" s="59" customFormat="1" x14ac:dyDescent="0.25">
      <c r="A3310" s="77"/>
      <c r="D3310" s="60"/>
      <c r="E3310" s="60"/>
      <c r="F3310" s="60"/>
      <c r="G3310" s="60"/>
      <c r="H3310" s="62"/>
      <c r="I3310" s="62"/>
      <c r="J3310" s="62"/>
      <c r="K3310" s="62"/>
      <c r="M3310" s="63"/>
      <c r="N3310" s="63"/>
      <c r="O3310" s="64"/>
      <c r="P3310" s="127"/>
      <c r="W3310" s="64"/>
      <c r="X3310" s="64"/>
    </row>
    <row r="3311" spans="1:24" s="59" customFormat="1" x14ac:dyDescent="0.25">
      <c r="A3311" s="77"/>
      <c r="D3311" s="60"/>
      <c r="E3311" s="60"/>
      <c r="F3311" s="60"/>
      <c r="G3311" s="60"/>
      <c r="H3311" s="62"/>
      <c r="I3311" s="62"/>
      <c r="J3311" s="62"/>
      <c r="K3311" s="62"/>
      <c r="M3311" s="63"/>
      <c r="N3311" s="63"/>
      <c r="O3311" s="64"/>
      <c r="P3311" s="127"/>
      <c r="W3311" s="64"/>
      <c r="X3311" s="64"/>
    </row>
    <row r="3312" spans="1:24" s="59" customFormat="1" x14ac:dyDescent="0.25">
      <c r="A3312" s="77"/>
      <c r="D3312" s="60"/>
      <c r="E3312" s="60"/>
      <c r="F3312" s="60"/>
      <c r="G3312" s="60"/>
      <c r="H3312" s="62"/>
      <c r="I3312" s="62"/>
      <c r="J3312" s="62"/>
      <c r="K3312" s="62"/>
      <c r="M3312" s="63"/>
      <c r="N3312" s="63"/>
      <c r="O3312" s="64"/>
      <c r="P3312" s="127"/>
      <c r="W3312" s="64"/>
      <c r="X3312" s="64"/>
    </row>
    <row r="3313" spans="1:24" s="59" customFormat="1" x14ac:dyDescent="0.25">
      <c r="A3313" s="77"/>
      <c r="D3313" s="60"/>
      <c r="E3313" s="60"/>
      <c r="F3313" s="60"/>
      <c r="G3313" s="60"/>
      <c r="H3313" s="62"/>
      <c r="I3313" s="62"/>
      <c r="J3313" s="62"/>
      <c r="K3313" s="62"/>
      <c r="M3313" s="63"/>
      <c r="N3313" s="63"/>
      <c r="O3313" s="64"/>
      <c r="P3313" s="127"/>
      <c r="W3313" s="64"/>
      <c r="X3313" s="64"/>
    </row>
    <row r="3314" spans="1:24" s="59" customFormat="1" x14ac:dyDescent="0.25">
      <c r="A3314" s="77"/>
      <c r="D3314" s="60"/>
      <c r="E3314" s="60"/>
      <c r="F3314" s="60"/>
      <c r="G3314" s="60"/>
      <c r="H3314" s="62"/>
      <c r="I3314" s="62"/>
      <c r="J3314" s="62"/>
      <c r="K3314" s="62"/>
      <c r="M3314" s="63"/>
      <c r="N3314" s="63"/>
      <c r="O3314" s="64"/>
      <c r="P3314" s="127"/>
      <c r="W3314" s="64"/>
      <c r="X3314" s="64"/>
    </row>
    <row r="3315" spans="1:24" s="59" customFormat="1" x14ac:dyDescent="0.25">
      <c r="A3315" s="77"/>
      <c r="D3315" s="60"/>
      <c r="E3315" s="60"/>
      <c r="F3315" s="60"/>
      <c r="G3315" s="60"/>
      <c r="H3315" s="62"/>
      <c r="I3315" s="62"/>
      <c r="J3315" s="62"/>
      <c r="K3315" s="62"/>
      <c r="M3315" s="63"/>
      <c r="N3315" s="63"/>
      <c r="O3315" s="64"/>
      <c r="P3315" s="127"/>
      <c r="W3315" s="64"/>
      <c r="X3315" s="64"/>
    </row>
    <row r="3316" spans="1:24" s="59" customFormat="1" x14ac:dyDescent="0.25">
      <c r="A3316" s="77"/>
      <c r="D3316" s="60"/>
      <c r="E3316" s="60"/>
      <c r="F3316" s="60"/>
      <c r="G3316" s="60"/>
      <c r="H3316" s="62"/>
      <c r="I3316" s="62"/>
      <c r="J3316" s="62"/>
      <c r="K3316" s="62"/>
      <c r="M3316" s="63"/>
      <c r="N3316" s="63"/>
      <c r="O3316" s="64"/>
      <c r="P3316" s="127"/>
      <c r="W3316" s="64"/>
      <c r="X3316" s="64"/>
    </row>
    <row r="3317" spans="1:24" s="59" customFormat="1" x14ac:dyDescent="0.25">
      <c r="A3317" s="77"/>
      <c r="D3317" s="60"/>
      <c r="E3317" s="60"/>
      <c r="F3317" s="60"/>
      <c r="G3317" s="60"/>
      <c r="H3317" s="62"/>
      <c r="I3317" s="62"/>
      <c r="J3317" s="62"/>
      <c r="K3317" s="62"/>
      <c r="M3317" s="63"/>
      <c r="N3317" s="63"/>
      <c r="O3317" s="64"/>
      <c r="P3317" s="127"/>
      <c r="W3317" s="64"/>
      <c r="X3317" s="64"/>
    </row>
    <row r="3318" spans="1:24" s="59" customFormat="1" x14ac:dyDescent="0.25">
      <c r="A3318" s="77"/>
      <c r="D3318" s="60"/>
      <c r="E3318" s="60"/>
      <c r="F3318" s="60"/>
      <c r="G3318" s="60"/>
      <c r="H3318" s="62"/>
      <c r="I3318" s="62"/>
      <c r="J3318" s="62"/>
      <c r="K3318" s="62"/>
      <c r="M3318" s="63"/>
      <c r="N3318" s="63"/>
      <c r="O3318" s="64"/>
      <c r="P3318" s="127"/>
      <c r="W3318" s="64"/>
      <c r="X3318" s="64"/>
    </row>
    <row r="3319" spans="1:24" s="59" customFormat="1" x14ac:dyDescent="0.25">
      <c r="A3319" s="77"/>
      <c r="D3319" s="60"/>
      <c r="E3319" s="60"/>
      <c r="F3319" s="60"/>
      <c r="G3319" s="60"/>
      <c r="H3319" s="62"/>
      <c r="I3319" s="62"/>
      <c r="J3319" s="62"/>
      <c r="K3319" s="62"/>
      <c r="M3319" s="63"/>
      <c r="N3319" s="63"/>
      <c r="O3319" s="64"/>
      <c r="P3319" s="127"/>
      <c r="W3319" s="64"/>
      <c r="X3319" s="64"/>
    </row>
    <row r="3320" spans="1:24" s="59" customFormat="1" x14ac:dyDescent="0.25">
      <c r="A3320" s="77"/>
      <c r="D3320" s="60"/>
      <c r="E3320" s="60"/>
      <c r="F3320" s="60"/>
      <c r="G3320" s="60"/>
      <c r="H3320" s="62"/>
      <c r="I3320" s="62"/>
      <c r="J3320" s="62"/>
      <c r="K3320" s="62"/>
      <c r="M3320" s="63"/>
      <c r="N3320" s="63"/>
      <c r="O3320" s="64"/>
      <c r="P3320" s="127"/>
      <c r="W3320" s="64"/>
      <c r="X3320" s="64"/>
    </row>
    <row r="3321" spans="1:24" s="59" customFormat="1" x14ac:dyDescent="0.25">
      <c r="A3321" s="77"/>
      <c r="D3321" s="60"/>
      <c r="E3321" s="60"/>
      <c r="F3321" s="60"/>
      <c r="G3321" s="60"/>
      <c r="H3321" s="62"/>
      <c r="I3321" s="62"/>
      <c r="J3321" s="62"/>
      <c r="K3321" s="62"/>
      <c r="M3321" s="63"/>
      <c r="N3321" s="63"/>
      <c r="O3321" s="64"/>
      <c r="P3321" s="127"/>
      <c r="W3321" s="64"/>
      <c r="X3321" s="64"/>
    </row>
    <row r="3322" spans="1:24" s="59" customFormat="1" x14ac:dyDescent="0.25">
      <c r="A3322" s="77"/>
      <c r="D3322" s="60"/>
      <c r="E3322" s="60"/>
      <c r="F3322" s="60"/>
      <c r="G3322" s="60"/>
      <c r="H3322" s="62"/>
      <c r="I3322" s="62"/>
      <c r="J3322" s="62"/>
      <c r="K3322" s="62"/>
      <c r="M3322" s="63"/>
      <c r="N3322" s="63"/>
      <c r="O3322" s="64"/>
      <c r="P3322" s="127"/>
      <c r="W3322" s="64"/>
      <c r="X3322" s="64"/>
    </row>
    <row r="3323" spans="1:24" s="59" customFormat="1" x14ac:dyDescent="0.25">
      <c r="A3323" s="77"/>
      <c r="D3323" s="60"/>
      <c r="E3323" s="60"/>
      <c r="F3323" s="60"/>
      <c r="G3323" s="60"/>
      <c r="H3323" s="62"/>
      <c r="I3323" s="62"/>
      <c r="J3323" s="62"/>
      <c r="K3323" s="62"/>
      <c r="M3323" s="63"/>
      <c r="N3323" s="63"/>
      <c r="O3323" s="64"/>
      <c r="P3323" s="127"/>
      <c r="W3323" s="64"/>
      <c r="X3323" s="64"/>
    </row>
    <row r="3324" spans="1:24" s="59" customFormat="1" x14ac:dyDescent="0.25">
      <c r="A3324" s="77"/>
      <c r="D3324" s="60"/>
      <c r="E3324" s="60"/>
      <c r="F3324" s="60"/>
      <c r="G3324" s="60"/>
      <c r="H3324" s="62"/>
      <c r="I3324" s="62"/>
      <c r="J3324" s="62"/>
      <c r="K3324" s="62"/>
      <c r="M3324" s="63"/>
      <c r="N3324" s="63"/>
      <c r="O3324" s="64"/>
      <c r="P3324" s="127"/>
      <c r="W3324" s="64"/>
      <c r="X3324" s="64"/>
    </row>
    <row r="3325" spans="1:24" s="59" customFormat="1" x14ac:dyDescent="0.25">
      <c r="A3325" s="77"/>
      <c r="D3325" s="60"/>
      <c r="E3325" s="60"/>
      <c r="F3325" s="60"/>
      <c r="G3325" s="60"/>
      <c r="H3325" s="62"/>
      <c r="I3325" s="62"/>
      <c r="J3325" s="62"/>
      <c r="K3325" s="62"/>
      <c r="M3325" s="63"/>
      <c r="N3325" s="63"/>
      <c r="O3325" s="64"/>
      <c r="P3325" s="127"/>
      <c r="W3325" s="64"/>
      <c r="X3325" s="64"/>
    </row>
    <row r="3326" spans="1:24" s="59" customFormat="1" x14ac:dyDescent="0.25">
      <c r="A3326" s="77"/>
      <c r="D3326" s="60"/>
      <c r="E3326" s="60"/>
      <c r="F3326" s="60"/>
      <c r="G3326" s="60"/>
      <c r="H3326" s="62"/>
      <c r="I3326" s="62"/>
      <c r="J3326" s="62"/>
      <c r="K3326" s="62"/>
      <c r="M3326" s="63"/>
      <c r="N3326" s="63"/>
      <c r="O3326" s="64"/>
      <c r="P3326" s="127"/>
      <c r="W3326" s="64"/>
      <c r="X3326" s="64"/>
    </row>
    <row r="3327" spans="1:24" s="59" customFormat="1" x14ac:dyDescent="0.25">
      <c r="A3327" s="77"/>
      <c r="D3327" s="60"/>
      <c r="E3327" s="60"/>
      <c r="F3327" s="60"/>
      <c r="G3327" s="60"/>
      <c r="H3327" s="62"/>
      <c r="I3327" s="62"/>
      <c r="J3327" s="62"/>
      <c r="K3327" s="62"/>
      <c r="M3327" s="63"/>
      <c r="N3327" s="63"/>
      <c r="O3327" s="64"/>
      <c r="P3327" s="127"/>
      <c r="W3327" s="64"/>
      <c r="X3327" s="64"/>
    </row>
    <row r="3328" spans="1:24" s="59" customFormat="1" x14ac:dyDescent="0.25">
      <c r="A3328" s="77"/>
      <c r="D3328" s="60"/>
      <c r="E3328" s="60"/>
      <c r="F3328" s="60"/>
      <c r="G3328" s="60"/>
      <c r="H3328" s="62"/>
      <c r="I3328" s="62"/>
      <c r="J3328" s="62"/>
      <c r="K3328" s="62"/>
      <c r="M3328" s="63"/>
      <c r="N3328" s="63"/>
      <c r="O3328" s="64"/>
      <c r="P3328" s="127"/>
      <c r="W3328" s="64"/>
      <c r="X3328" s="64"/>
    </row>
    <row r="3329" spans="1:24" s="59" customFormat="1" x14ac:dyDescent="0.25">
      <c r="A3329" s="77"/>
      <c r="D3329" s="60"/>
      <c r="E3329" s="60"/>
      <c r="F3329" s="60"/>
      <c r="G3329" s="60"/>
      <c r="H3329" s="62"/>
      <c r="I3329" s="62"/>
      <c r="J3329" s="62"/>
      <c r="K3329" s="62"/>
      <c r="M3329" s="63"/>
      <c r="N3329" s="63"/>
      <c r="O3329" s="64"/>
      <c r="P3329" s="127"/>
      <c r="W3329" s="64"/>
      <c r="X3329" s="64"/>
    </row>
    <row r="3330" spans="1:24" s="59" customFormat="1" x14ac:dyDescent="0.25">
      <c r="A3330" s="77"/>
      <c r="D3330" s="60"/>
      <c r="E3330" s="60"/>
      <c r="F3330" s="60"/>
      <c r="G3330" s="60"/>
      <c r="H3330" s="62"/>
      <c r="I3330" s="62"/>
      <c r="J3330" s="62"/>
      <c r="K3330" s="62"/>
      <c r="M3330" s="63"/>
      <c r="N3330" s="63"/>
      <c r="O3330" s="64"/>
      <c r="P3330" s="127"/>
      <c r="W3330" s="64"/>
      <c r="X3330" s="64"/>
    </row>
    <row r="3331" spans="1:24" s="59" customFormat="1" x14ac:dyDescent="0.25">
      <c r="A3331" s="77"/>
      <c r="D3331" s="60"/>
      <c r="E3331" s="60"/>
      <c r="F3331" s="60"/>
      <c r="G3331" s="60"/>
      <c r="H3331" s="62"/>
      <c r="I3331" s="62"/>
      <c r="J3331" s="62"/>
      <c r="K3331" s="62"/>
      <c r="M3331" s="63"/>
      <c r="N3331" s="63"/>
      <c r="O3331" s="64"/>
      <c r="P3331" s="127"/>
      <c r="W3331" s="64"/>
      <c r="X3331" s="64"/>
    </row>
    <row r="3332" spans="1:24" s="59" customFormat="1" x14ac:dyDescent="0.25">
      <c r="A3332" s="77"/>
      <c r="D3332" s="60"/>
      <c r="E3332" s="60"/>
      <c r="F3332" s="60"/>
      <c r="G3332" s="60"/>
      <c r="H3332" s="62"/>
      <c r="I3332" s="62"/>
      <c r="J3332" s="62"/>
      <c r="K3332" s="62"/>
      <c r="M3332" s="63"/>
      <c r="N3332" s="63"/>
      <c r="O3332" s="64"/>
      <c r="P3332" s="127"/>
      <c r="W3332" s="64"/>
      <c r="X3332" s="64"/>
    </row>
    <row r="3333" spans="1:24" s="59" customFormat="1" x14ac:dyDescent="0.25">
      <c r="A3333" s="77"/>
      <c r="D3333" s="60"/>
      <c r="E3333" s="60"/>
      <c r="F3333" s="60"/>
      <c r="G3333" s="60"/>
      <c r="H3333" s="62"/>
      <c r="I3333" s="62"/>
      <c r="J3333" s="62"/>
      <c r="K3333" s="62"/>
      <c r="M3333" s="63"/>
      <c r="N3333" s="63"/>
      <c r="O3333" s="64"/>
      <c r="P3333" s="127"/>
      <c r="W3333" s="64"/>
      <c r="X3333" s="64"/>
    </row>
    <row r="3334" spans="1:24" s="59" customFormat="1" x14ac:dyDescent="0.25">
      <c r="A3334" s="77"/>
      <c r="D3334" s="60"/>
      <c r="E3334" s="60"/>
      <c r="F3334" s="60"/>
      <c r="G3334" s="60"/>
      <c r="H3334" s="62"/>
      <c r="I3334" s="62"/>
      <c r="J3334" s="62"/>
      <c r="K3334" s="62"/>
      <c r="M3334" s="63"/>
      <c r="N3334" s="63"/>
      <c r="O3334" s="64"/>
      <c r="P3334" s="127"/>
      <c r="W3334" s="64"/>
      <c r="X3334" s="64"/>
    </row>
    <row r="3335" spans="1:24" s="59" customFormat="1" x14ac:dyDescent="0.25">
      <c r="A3335" s="77"/>
      <c r="D3335" s="60"/>
      <c r="E3335" s="60"/>
      <c r="F3335" s="60"/>
      <c r="G3335" s="60"/>
      <c r="H3335" s="62"/>
      <c r="I3335" s="62"/>
      <c r="J3335" s="62"/>
      <c r="K3335" s="62"/>
      <c r="M3335" s="63"/>
      <c r="N3335" s="63"/>
      <c r="O3335" s="64"/>
      <c r="P3335" s="127"/>
      <c r="W3335" s="64"/>
      <c r="X3335" s="64"/>
    </row>
    <row r="3336" spans="1:24" s="59" customFormat="1" x14ac:dyDescent="0.25">
      <c r="A3336" s="77"/>
      <c r="D3336" s="60"/>
      <c r="E3336" s="60"/>
      <c r="F3336" s="60"/>
      <c r="G3336" s="60"/>
      <c r="H3336" s="62"/>
      <c r="I3336" s="62"/>
      <c r="J3336" s="62"/>
      <c r="K3336" s="62"/>
      <c r="M3336" s="63"/>
      <c r="N3336" s="63"/>
      <c r="O3336" s="64"/>
      <c r="P3336" s="127"/>
      <c r="W3336" s="64"/>
      <c r="X3336" s="64"/>
    </row>
    <row r="3337" spans="1:24" s="59" customFormat="1" x14ac:dyDescent="0.25">
      <c r="A3337" s="77"/>
      <c r="D3337" s="60"/>
      <c r="E3337" s="60"/>
      <c r="F3337" s="60"/>
      <c r="G3337" s="60"/>
      <c r="H3337" s="62"/>
      <c r="I3337" s="62"/>
      <c r="J3337" s="62"/>
      <c r="K3337" s="62"/>
      <c r="M3337" s="63"/>
      <c r="N3337" s="63"/>
      <c r="O3337" s="64"/>
      <c r="P3337" s="127"/>
      <c r="W3337" s="64"/>
      <c r="X3337" s="64"/>
    </row>
    <row r="3338" spans="1:24" s="59" customFormat="1" x14ac:dyDescent="0.25">
      <c r="A3338" s="77"/>
      <c r="D3338" s="60"/>
      <c r="E3338" s="60"/>
      <c r="F3338" s="60"/>
      <c r="G3338" s="60"/>
      <c r="H3338" s="62"/>
      <c r="I3338" s="62"/>
      <c r="J3338" s="62"/>
      <c r="K3338" s="62"/>
      <c r="M3338" s="63"/>
      <c r="N3338" s="63"/>
      <c r="O3338" s="64"/>
      <c r="P3338" s="127"/>
      <c r="W3338" s="64"/>
      <c r="X3338" s="64"/>
    </row>
    <row r="3339" spans="1:24" s="59" customFormat="1" x14ac:dyDescent="0.25">
      <c r="A3339" s="77"/>
      <c r="D3339" s="60"/>
      <c r="E3339" s="60"/>
      <c r="F3339" s="60"/>
      <c r="G3339" s="60"/>
      <c r="H3339" s="62"/>
      <c r="I3339" s="62"/>
      <c r="J3339" s="62"/>
      <c r="K3339" s="62"/>
      <c r="M3339" s="63"/>
      <c r="N3339" s="63"/>
      <c r="O3339" s="64"/>
      <c r="P3339" s="127"/>
      <c r="W3339" s="64"/>
      <c r="X3339" s="64"/>
    </row>
    <row r="3340" spans="1:24" s="59" customFormat="1" x14ac:dyDescent="0.25">
      <c r="A3340" s="77"/>
      <c r="D3340" s="60"/>
      <c r="E3340" s="60"/>
      <c r="F3340" s="60"/>
      <c r="G3340" s="60"/>
      <c r="H3340" s="62"/>
      <c r="I3340" s="62"/>
      <c r="J3340" s="62"/>
      <c r="K3340" s="62"/>
      <c r="M3340" s="63"/>
      <c r="N3340" s="63"/>
      <c r="O3340" s="64"/>
      <c r="P3340" s="127"/>
      <c r="W3340" s="64"/>
      <c r="X3340" s="64"/>
    </row>
    <row r="3341" spans="1:24" s="59" customFormat="1" x14ac:dyDescent="0.25">
      <c r="A3341" s="77"/>
      <c r="D3341" s="60"/>
      <c r="E3341" s="60"/>
      <c r="F3341" s="60"/>
      <c r="G3341" s="60"/>
      <c r="H3341" s="62"/>
      <c r="I3341" s="62"/>
      <c r="J3341" s="62"/>
      <c r="K3341" s="62"/>
      <c r="M3341" s="63"/>
      <c r="N3341" s="63"/>
      <c r="O3341" s="64"/>
      <c r="P3341" s="127"/>
      <c r="W3341" s="64"/>
      <c r="X3341" s="64"/>
    </row>
    <row r="3342" spans="1:24" s="59" customFormat="1" x14ac:dyDescent="0.25">
      <c r="A3342" s="77"/>
      <c r="D3342" s="60"/>
      <c r="E3342" s="60"/>
      <c r="F3342" s="60"/>
      <c r="G3342" s="60"/>
      <c r="H3342" s="62"/>
      <c r="I3342" s="62"/>
      <c r="J3342" s="62"/>
      <c r="K3342" s="62"/>
      <c r="M3342" s="63"/>
      <c r="N3342" s="63"/>
      <c r="O3342" s="64"/>
      <c r="P3342" s="127"/>
      <c r="W3342" s="64"/>
      <c r="X3342" s="64"/>
    </row>
    <row r="3343" spans="1:24" s="59" customFormat="1" x14ac:dyDescent="0.25">
      <c r="A3343" s="77"/>
      <c r="D3343" s="60"/>
      <c r="E3343" s="60"/>
      <c r="F3343" s="60"/>
      <c r="G3343" s="60"/>
      <c r="H3343" s="62"/>
      <c r="I3343" s="62"/>
      <c r="J3343" s="62"/>
      <c r="K3343" s="62"/>
      <c r="M3343" s="63"/>
      <c r="N3343" s="63"/>
      <c r="O3343" s="64"/>
      <c r="P3343" s="127"/>
      <c r="W3343" s="64"/>
      <c r="X3343" s="64"/>
    </row>
    <row r="3344" spans="1:24" s="59" customFormat="1" x14ac:dyDescent="0.25">
      <c r="A3344" s="77"/>
      <c r="D3344" s="60"/>
      <c r="E3344" s="60"/>
      <c r="F3344" s="60"/>
      <c r="G3344" s="60"/>
      <c r="H3344" s="62"/>
      <c r="I3344" s="62"/>
      <c r="J3344" s="62"/>
      <c r="K3344" s="62"/>
      <c r="M3344" s="63"/>
      <c r="N3344" s="63"/>
      <c r="O3344" s="64"/>
      <c r="P3344" s="127"/>
      <c r="W3344" s="64"/>
      <c r="X3344" s="64"/>
    </row>
    <row r="3345" spans="1:24" s="59" customFormat="1" x14ac:dyDescent="0.25">
      <c r="A3345" s="77"/>
      <c r="D3345" s="60"/>
      <c r="E3345" s="60"/>
      <c r="F3345" s="60"/>
      <c r="G3345" s="60"/>
      <c r="H3345" s="62"/>
      <c r="I3345" s="62"/>
      <c r="J3345" s="62"/>
      <c r="K3345" s="62"/>
      <c r="M3345" s="63"/>
      <c r="N3345" s="63"/>
      <c r="O3345" s="64"/>
      <c r="P3345" s="127"/>
      <c r="W3345" s="64"/>
      <c r="X3345" s="64"/>
    </row>
    <row r="3346" spans="1:24" s="59" customFormat="1" x14ac:dyDescent="0.25">
      <c r="A3346" s="77"/>
      <c r="D3346" s="60"/>
      <c r="E3346" s="60"/>
      <c r="F3346" s="60"/>
      <c r="G3346" s="60"/>
      <c r="H3346" s="62"/>
      <c r="I3346" s="62"/>
      <c r="J3346" s="62"/>
      <c r="K3346" s="62"/>
      <c r="M3346" s="63"/>
      <c r="N3346" s="63"/>
      <c r="O3346" s="64"/>
      <c r="P3346" s="127"/>
      <c r="W3346" s="64"/>
      <c r="X3346" s="64"/>
    </row>
    <row r="3347" spans="1:24" s="59" customFormat="1" x14ac:dyDescent="0.25">
      <c r="A3347" s="77"/>
      <c r="D3347" s="60"/>
      <c r="E3347" s="60"/>
      <c r="F3347" s="60"/>
      <c r="G3347" s="60"/>
      <c r="H3347" s="62"/>
      <c r="I3347" s="62"/>
      <c r="J3347" s="62"/>
      <c r="K3347" s="62"/>
      <c r="M3347" s="63"/>
      <c r="N3347" s="63"/>
      <c r="O3347" s="64"/>
      <c r="P3347" s="127"/>
      <c r="W3347" s="64"/>
      <c r="X3347" s="64"/>
    </row>
    <row r="3348" spans="1:24" s="59" customFormat="1" x14ac:dyDescent="0.25">
      <c r="A3348" s="77"/>
      <c r="D3348" s="60"/>
      <c r="E3348" s="60"/>
      <c r="F3348" s="60"/>
      <c r="G3348" s="60"/>
      <c r="H3348" s="62"/>
      <c r="I3348" s="62"/>
      <c r="J3348" s="62"/>
      <c r="K3348" s="62"/>
      <c r="M3348" s="63"/>
      <c r="N3348" s="63"/>
      <c r="O3348" s="64"/>
      <c r="P3348" s="127"/>
      <c r="W3348" s="64"/>
      <c r="X3348" s="64"/>
    </row>
    <row r="3349" spans="1:24" s="59" customFormat="1" x14ac:dyDescent="0.25">
      <c r="A3349" s="77"/>
      <c r="D3349" s="60"/>
      <c r="E3349" s="60"/>
      <c r="F3349" s="60"/>
      <c r="G3349" s="60"/>
      <c r="H3349" s="62"/>
      <c r="I3349" s="62"/>
      <c r="J3349" s="62"/>
      <c r="K3349" s="62"/>
      <c r="M3349" s="63"/>
      <c r="N3349" s="63"/>
      <c r="O3349" s="64"/>
      <c r="P3349" s="127"/>
      <c r="W3349" s="64"/>
      <c r="X3349" s="64"/>
    </row>
    <row r="3350" spans="1:24" s="59" customFormat="1" x14ac:dyDescent="0.25">
      <c r="A3350" s="77"/>
      <c r="D3350" s="60"/>
      <c r="E3350" s="60"/>
      <c r="F3350" s="60"/>
      <c r="G3350" s="60"/>
      <c r="H3350" s="62"/>
      <c r="I3350" s="62"/>
      <c r="J3350" s="62"/>
      <c r="K3350" s="62"/>
      <c r="M3350" s="63"/>
      <c r="N3350" s="63"/>
      <c r="O3350" s="64"/>
      <c r="P3350" s="127"/>
      <c r="W3350" s="64"/>
      <c r="X3350" s="64"/>
    </row>
    <row r="3351" spans="1:24" s="59" customFormat="1" x14ac:dyDescent="0.25">
      <c r="A3351" s="77"/>
      <c r="D3351" s="60"/>
      <c r="E3351" s="60"/>
      <c r="F3351" s="60"/>
      <c r="G3351" s="60"/>
      <c r="H3351" s="62"/>
      <c r="I3351" s="62"/>
      <c r="J3351" s="62"/>
      <c r="K3351" s="62"/>
      <c r="M3351" s="63"/>
      <c r="N3351" s="63"/>
      <c r="O3351" s="64"/>
      <c r="P3351" s="127"/>
      <c r="W3351" s="64"/>
      <c r="X3351" s="64"/>
    </row>
    <row r="3352" spans="1:24" s="59" customFormat="1" x14ac:dyDescent="0.25">
      <c r="A3352" s="77"/>
      <c r="D3352" s="60"/>
      <c r="E3352" s="60"/>
      <c r="F3352" s="60"/>
      <c r="G3352" s="60"/>
      <c r="H3352" s="62"/>
      <c r="I3352" s="62"/>
      <c r="J3352" s="62"/>
      <c r="K3352" s="62"/>
      <c r="M3352" s="63"/>
      <c r="N3352" s="63"/>
      <c r="O3352" s="64"/>
      <c r="P3352" s="127"/>
      <c r="W3352" s="64"/>
      <c r="X3352" s="64"/>
    </row>
    <row r="3353" spans="1:24" s="59" customFormat="1" x14ac:dyDescent="0.25">
      <c r="A3353" s="77"/>
      <c r="D3353" s="60"/>
      <c r="E3353" s="60"/>
      <c r="F3353" s="60"/>
      <c r="G3353" s="60"/>
      <c r="H3353" s="62"/>
      <c r="I3353" s="62"/>
      <c r="J3353" s="62"/>
      <c r="K3353" s="62"/>
      <c r="M3353" s="63"/>
      <c r="N3353" s="63"/>
      <c r="O3353" s="64"/>
      <c r="P3353" s="127"/>
      <c r="W3353" s="64"/>
      <c r="X3353" s="64"/>
    </row>
    <row r="3354" spans="1:24" s="59" customFormat="1" x14ac:dyDescent="0.25">
      <c r="A3354" s="77"/>
      <c r="D3354" s="60"/>
      <c r="E3354" s="60"/>
      <c r="F3354" s="60"/>
      <c r="G3354" s="60"/>
      <c r="H3354" s="62"/>
      <c r="I3354" s="62"/>
      <c r="J3354" s="62"/>
      <c r="K3354" s="62"/>
      <c r="M3354" s="63"/>
      <c r="N3354" s="63"/>
      <c r="O3354" s="64"/>
      <c r="P3354" s="127"/>
      <c r="W3354" s="64"/>
      <c r="X3354" s="64"/>
    </row>
    <row r="3355" spans="1:24" s="59" customFormat="1" x14ac:dyDescent="0.25">
      <c r="A3355" s="77"/>
      <c r="D3355" s="60"/>
      <c r="E3355" s="60"/>
      <c r="F3355" s="60"/>
      <c r="G3355" s="60"/>
      <c r="H3355" s="62"/>
      <c r="I3355" s="62"/>
      <c r="J3355" s="62"/>
      <c r="K3355" s="62"/>
      <c r="M3355" s="63"/>
      <c r="N3355" s="63"/>
      <c r="O3355" s="64"/>
      <c r="P3355" s="127"/>
      <c r="W3355" s="64"/>
      <c r="X3355" s="64"/>
    </row>
    <row r="3356" spans="1:24" s="59" customFormat="1" x14ac:dyDescent="0.25">
      <c r="A3356" s="77"/>
      <c r="D3356" s="60"/>
      <c r="E3356" s="60"/>
      <c r="F3356" s="60"/>
      <c r="G3356" s="60"/>
      <c r="H3356" s="62"/>
      <c r="I3356" s="62"/>
      <c r="J3356" s="62"/>
      <c r="K3356" s="62"/>
      <c r="M3356" s="63"/>
      <c r="N3356" s="63"/>
      <c r="O3356" s="64"/>
      <c r="P3356" s="127"/>
      <c r="W3356" s="64"/>
      <c r="X3356" s="64"/>
    </row>
    <row r="3357" spans="1:24" s="59" customFormat="1" x14ac:dyDescent="0.25">
      <c r="A3357" s="77"/>
      <c r="D3357" s="60"/>
      <c r="E3357" s="60"/>
      <c r="F3357" s="60"/>
      <c r="G3357" s="60"/>
      <c r="H3357" s="62"/>
      <c r="I3357" s="62"/>
      <c r="J3357" s="62"/>
      <c r="K3357" s="62"/>
      <c r="M3357" s="63"/>
      <c r="N3357" s="63"/>
      <c r="O3357" s="64"/>
      <c r="P3357" s="127"/>
      <c r="W3357" s="64"/>
      <c r="X3357" s="64"/>
    </row>
    <row r="3358" spans="1:24" s="59" customFormat="1" x14ac:dyDescent="0.25">
      <c r="A3358" s="77"/>
      <c r="D3358" s="60"/>
      <c r="E3358" s="60"/>
      <c r="F3358" s="60"/>
      <c r="G3358" s="60"/>
      <c r="H3358" s="62"/>
      <c r="I3358" s="62"/>
      <c r="J3358" s="62"/>
      <c r="K3358" s="62"/>
      <c r="M3358" s="63"/>
      <c r="N3358" s="63"/>
      <c r="O3358" s="64"/>
      <c r="P3358" s="127"/>
      <c r="W3358" s="64"/>
      <c r="X3358" s="64"/>
    </row>
    <row r="3359" spans="1:24" s="59" customFormat="1" x14ac:dyDescent="0.25">
      <c r="A3359" s="77"/>
      <c r="D3359" s="60"/>
      <c r="E3359" s="60"/>
      <c r="F3359" s="60"/>
      <c r="G3359" s="60"/>
      <c r="H3359" s="62"/>
      <c r="I3359" s="62"/>
      <c r="J3359" s="62"/>
      <c r="K3359" s="62"/>
      <c r="M3359" s="63"/>
      <c r="N3359" s="63"/>
      <c r="O3359" s="64"/>
      <c r="P3359" s="127"/>
      <c r="W3359" s="64"/>
      <c r="X3359" s="64"/>
    </row>
    <row r="3360" spans="1:24" s="59" customFormat="1" x14ac:dyDescent="0.25">
      <c r="A3360" s="77"/>
      <c r="D3360" s="60"/>
      <c r="E3360" s="60"/>
      <c r="F3360" s="60"/>
      <c r="G3360" s="60"/>
      <c r="H3360" s="62"/>
      <c r="I3360" s="62"/>
      <c r="J3360" s="62"/>
      <c r="K3360" s="62"/>
      <c r="M3360" s="63"/>
      <c r="N3360" s="63"/>
      <c r="O3360" s="64"/>
      <c r="P3360" s="127"/>
      <c r="W3360" s="64"/>
      <c r="X3360" s="64"/>
    </row>
    <row r="3361" spans="1:24" s="59" customFormat="1" x14ac:dyDescent="0.25">
      <c r="A3361" s="77"/>
      <c r="D3361" s="60"/>
      <c r="E3361" s="60"/>
      <c r="F3361" s="60"/>
      <c r="G3361" s="60"/>
      <c r="H3361" s="62"/>
      <c r="I3361" s="62"/>
      <c r="J3361" s="62"/>
      <c r="K3361" s="62"/>
      <c r="M3361" s="63"/>
      <c r="N3361" s="63"/>
      <c r="O3361" s="64"/>
      <c r="P3361" s="127"/>
      <c r="W3361" s="64"/>
      <c r="X3361" s="64"/>
    </row>
    <row r="3362" spans="1:24" s="59" customFormat="1" x14ac:dyDescent="0.25">
      <c r="A3362" s="77"/>
      <c r="D3362" s="60"/>
      <c r="E3362" s="60"/>
      <c r="F3362" s="60"/>
      <c r="G3362" s="60"/>
      <c r="H3362" s="62"/>
      <c r="I3362" s="62"/>
      <c r="J3362" s="62"/>
      <c r="K3362" s="62"/>
      <c r="M3362" s="63"/>
      <c r="N3362" s="63"/>
      <c r="O3362" s="64"/>
      <c r="P3362" s="127"/>
      <c r="W3362" s="64"/>
      <c r="X3362" s="64"/>
    </row>
    <row r="3363" spans="1:24" s="59" customFormat="1" x14ac:dyDescent="0.25">
      <c r="A3363" s="77"/>
      <c r="D3363" s="60"/>
      <c r="E3363" s="60"/>
      <c r="F3363" s="60"/>
      <c r="G3363" s="60"/>
      <c r="H3363" s="62"/>
      <c r="I3363" s="62"/>
      <c r="J3363" s="62"/>
      <c r="K3363" s="62"/>
      <c r="M3363" s="63"/>
      <c r="N3363" s="63"/>
      <c r="O3363" s="64"/>
      <c r="P3363" s="127"/>
      <c r="W3363" s="64"/>
      <c r="X3363" s="64"/>
    </row>
    <row r="3364" spans="1:24" s="59" customFormat="1" x14ac:dyDescent="0.25">
      <c r="A3364" s="77"/>
      <c r="D3364" s="60"/>
      <c r="E3364" s="60"/>
      <c r="F3364" s="60"/>
      <c r="G3364" s="60"/>
      <c r="H3364" s="62"/>
      <c r="I3364" s="62"/>
      <c r="J3364" s="62"/>
      <c r="K3364" s="62"/>
      <c r="M3364" s="63"/>
      <c r="N3364" s="63"/>
      <c r="O3364" s="64"/>
      <c r="P3364" s="127"/>
      <c r="W3364" s="64"/>
      <c r="X3364" s="64"/>
    </row>
    <row r="3365" spans="1:24" s="59" customFormat="1" x14ac:dyDescent="0.25">
      <c r="A3365" s="77"/>
      <c r="D3365" s="60"/>
      <c r="E3365" s="60"/>
      <c r="F3365" s="60"/>
      <c r="G3365" s="60"/>
      <c r="H3365" s="62"/>
      <c r="I3365" s="62"/>
      <c r="J3365" s="62"/>
      <c r="K3365" s="62"/>
      <c r="M3365" s="63"/>
      <c r="N3365" s="63"/>
      <c r="O3365" s="64"/>
      <c r="P3365" s="127"/>
      <c r="W3365" s="64"/>
      <c r="X3365" s="64"/>
    </row>
    <row r="3366" spans="1:24" s="59" customFormat="1" x14ac:dyDescent="0.25">
      <c r="A3366" s="77"/>
      <c r="D3366" s="60"/>
      <c r="E3366" s="60"/>
      <c r="F3366" s="60"/>
      <c r="G3366" s="60"/>
      <c r="H3366" s="62"/>
      <c r="I3366" s="62"/>
      <c r="J3366" s="62"/>
      <c r="K3366" s="62"/>
      <c r="M3366" s="63"/>
      <c r="N3366" s="63"/>
      <c r="O3366" s="64"/>
      <c r="P3366" s="127"/>
      <c r="W3366" s="64"/>
      <c r="X3366" s="64"/>
    </row>
    <row r="3367" spans="1:24" s="59" customFormat="1" x14ac:dyDescent="0.25">
      <c r="A3367" s="77"/>
      <c r="D3367" s="60"/>
      <c r="E3367" s="60"/>
      <c r="F3367" s="60"/>
      <c r="G3367" s="60"/>
      <c r="H3367" s="62"/>
      <c r="I3367" s="62"/>
      <c r="J3367" s="62"/>
      <c r="K3367" s="62"/>
      <c r="M3367" s="63"/>
      <c r="N3367" s="63"/>
      <c r="O3367" s="64"/>
      <c r="P3367" s="127"/>
      <c r="W3367" s="64"/>
      <c r="X3367" s="64"/>
    </row>
    <row r="3368" spans="1:24" s="59" customFormat="1" x14ac:dyDescent="0.25">
      <c r="A3368" s="77"/>
      <c r="D3368" s="60"/>
      <c r="E3368" s="60"/>
      <c r="F3368" s="60"/>
      <c r="G3368" s="60"/>
      <c r="H3368" s="62"/>
      <c r="I3368" s="62"/>
      <c r="J3368" s="62"/>
      <c r="K3368" s="62"/>
      <c r="M3368" s="63"/>
      <c r="N3368" s="63"/>
      <c r="O3368" s="64"/>
      <c r="P3368" s="127"/>
      <c r="W3368" s="64"/>
      <c r="X3368" s="64"/>
    </row>
    <row r="3369" spans="1:24" s="59" customFormat="1" x14ac:dyDescent="0.25">
      <c r="A3369" s="77"/>
      <c r="D3369" s="60"/>
      <c r="E3369" s="60"/>
      <c r="F3369" s="60"/>
      <c r="G3369" s="60"/>
      <c r="H3369" s="62"/>
      <c r="I3369" s="62"/>
      <c r="J3369" s="62"/>
      <c r="K3369" s="62"/>
      <c r="M3369" s="63"/>
      <c r="N3369" s="63"/>
      <c r="O3369" s="64"/>
      <c r="P3369" s="127"/>
      <c r="W3369" s="64"/>
      <c r="X3369" s="64"/>
    </row>
    <row r="3370" spans="1:24" s="59" customFormat="1" x14ac:dyDescent="0.25">
      <c r="A3370" s="77"/>
      <c r="D3370" s="60"/>
      <c r="E3370" s="60"/>
      <c r="F3370" s="60"/>
      <c r="G3370" s="60"/>
      <c r="H3370" s="62"/>
      <c r="I3370" s="62"/>
      <c r="J3370" s="62"/>
      <c r="K3370" s="62"/>
      <c r="M3370" s="63"/>
      <c r="N3370" s="63"/>
      <c r="O3370" s="64"/>
      <c r="P3370" s="127"/>
      <c r="W3370" s="64"/>
      <c r="X3370" s="64"/>
    </row>
    <row r="3371" spans="1:24" s="59" customFormat="1" x14ac:dyDescent="0.25">
      <c r="A3371" s="77"/>
      <c r="D3371" s="60"/>
      <c r="E3371" s="60"/>
      <c r="F3371" s="60"/>
      <c r="G3371" s="60"/>
      <c r="H3371" s="62"/>
      <c r="I3371" s="62"/>
      <c r="J3371" s="62"/>
      <c r="K3371" s="62"/>
      <c r="M3371" s="63"/>
      <c r="N3371" s="63"/>
      <c r="O3371" s="64"/>
      <c r="P3371" s="127"/>
      <c r="W3371" s="64"/>
      <c r="X3371" s="64"/>
    </row>
    <row r="3372" spans="1:24" s="59" customFormat="1" x14ac:dyDescent="0.25">
      <c r="A3372" s="77"/>
      <c r="D3372" s="60"/>
      <c r="E3372" s="60"/>
      <c r="F3372" s="60"/>
      <c r="G3372" s="60"/>
      <c r="H3372" s="62"/>
      <c r="I3372" s="62"/>
      <c r="J3372" s="62"/>
      <c r="K3372" s="62"/>
      <c r="M3372" s="63"/>
      <c r="N3372" s="63"/>
      <c r="O3372" s="64"/>
      <c r="P3372" s="127"/>
      <c r="W3372" s="64"/>
      <c r="X3372" s="64"/>
    </row>
    <row r="3373" spans="1:24" s="59" customFormat="1" x14ac:dyDescent="0.25">
      <c r="A3373" s="77"/>
      <c r="D3373" s="60"/>
      <c r="E3373" s="60"/>
      <c r="F3373" s="60"/>
      <c r="G3373" s="60"/>
      <c r="H3373" s="62"/>
      <c r="I3373" s="62"/>
      <c r="J3373" s="62"/>
      <c r="K3373" s="62"/>
      <c r="M3373" s="63"/>
      <c r="N3373" s="63"/>
      <c r="O3373" s="64"/>
      <c r="P3373" s="127"/>
      <c r="W3373" s="64"/>
      <c r="X3373" s="64"/>
    </row>
    <row r="3374" spans="1:24" s="59" customFormat="1" x14ac:dyDescent="0.25">
      <c r="A3374" s="77"/>
      <c r="D3374" s="60"/>
      <c r="E3374" s="60"/>
      <c r="F3374" s="60"/>
      <c r="G3374" s="60"/>
      <c r="H3374" s="62"/>
      <c r="I3374" s="62"/>
      <c r="J3374" s="62"/>
      <c r="K3374" s="62"/>
      <c r="M3374" s="63"/>
      <c r="N3374" s="63"/>
      <c r="O3374" s="64"/>
      <c r="P3374" s="127"/>
      <c r="W3374" s="64"/>
      <c r="X3374" s="64"/>
    </row>
    <row r="3375" spans="1:24" s="59" customFormat="1" x14ac:dyDescent="0.25">
      <c r="A3375" s="77"/>
      <c r="D3375" s="60"/>
      <c r="E3375" s="60"/>
      <c r="F3375" s="60"/>
      <c r="G3375" s="60"/>
      <c r="H3375" s="62"/>
      <c r="I3375" s="62"/>
      <c r="J3375" s="62"/>
      <c r="K3375" s="62"/>
      <c r="M3375" s="63"/>
      <c r="N3375" s="63"/>
      <c r="O3375" s="64"/>
      <c r="P3375" s="127"/>
      <c r="W3375" s="64"/>
      <c r="X3375" s="64"/>
    </row>
    <row r="3376" spans="1:24" s="59" customFormat="1" x14ac:dyDescent="0.25">
      <c r="A3376" s="77"/>
      <c r="D3376" s="60"/>
      <c r="E3376" s="60"/>
      <c r="F3376" s="60"/>
      <c r="G3376" s="60"/>
      <c r="H3376" s="62"/>
      <c r="I3376" s="62"/>
      <c r="J3376" s="62"/>
      <c r="K3376" s="62"/>
      <c r="M3376" s="63"/>
      <c r="N3376" s="63"/>
      <c r="O3376" s="64"/>
      <c r="P3376" s="127"/>
      <c r="W3376" s="64"/>
      <c r="X3376" s="64"/>
    </row>
    <row r="3377" spans="1:24" s="59" customFormat="1" x14ac:dyDescent="0.25">
      <c r="A3377" s="77"/>
      <c r="D3377" s="60"/>
      <c r="E3377" s="60"/>
      <c r="F3377" s="60"/>
      <c r="G3377" s="60"/>
      <c r="H3377" s="62"/>
      <c r="I3377" s="62"/>
      <c r="J3377" s="62"/>
      <c r="K3377" s="62"/>
      <c r="M3377" s="63"/>
      <c r="N3377" s="63"/>
      <c r="O3377" s="64"/>
      <c r="P3377" s="127"/>
      <c r="W3377" s="64"/>
      <c r="X3377" s="64"/>
    </row>
    <row r="3378" spans="1:24" s="59" customFormat="1" x14ac:dyDescent="0.25">
      <c r="A3378" s="77"/>
      <c r="D3378" s="60"/>
      <c r="E3378" s="60"/>
      <c r="F3378" s="60"/>
      <c r="G3378" s="60"/>
      <c r="H3378" s="62"/>
      <c r="I3378" s="62"/>
      <c r="J3378" s="62"/>
      <c r="K3378" s="62"/>
      <c r="M3378" s="63"/>
      <c r="N3378" s="63"/>
      <c r="O3378" s="64"/>
      <c r="P3378" s="127"/>
      <c r="W3378" s="64"/>
      <c r="X3378" s="64"/>
    </row>
    <row r="3379" spans="1:24" s="59" customFormat="1" x14ac:dyDescent="0.25">
      <c r="A3379" s="77"/>
      <c r="D3379" s="60"/>
      <c r="E3379" s="60"/>
      <c r="F3379" s="60"/>
      <c r="G3379" s="60"/>
      <c r="H3379" s="62"/>
      <c r="I3379" s="62"/>
      <c r="J3379" s="62"/>
      <c r="K3379" s="62"/>
      <c r="M3379" s="63"/>
      <c r="N3379" s="63"/>
      <c r="O3379" s="64"/>
      <c r="P3379" s="127"/>
      <c r="W3379" s="64"/>
      <c r="X3379" s="64"/>
    </row>
    <row r="3380" spans="1:24" s="59" customFormat="1" x14ac:dyDescent="0.25">
      <c r="A3380" s="77"/>
      <c r="D3380" s="60"/>
      <c r="E3380" s="60"/>
      <c r="F3380" s="60"/>
      <c r="G3380" s="60"/>
      <c r="H3380" s="62"/>
      <c r="I3380" s="62"/>
      <c r="J3380" s="62"/>
      <c r="K3380" s="62"/>
      <c r="M3380" s="63"/>
      <c r="N3380" s="63"/>
      <c r="O3380" s="64"/>
      <c r="P3380" s="127"/>
      <c r="W3380" s="64"/>
      <c r="X3380" s="64"/>
    </row>
    <row r="3381" spans="1:24" s="59" customFormat="1" x14ac:dyDescent="0.25">
      <c r="A3381" s="77"/>
      <c r="D3381" s="60"/>
      <c r="E3381" s="60"/>
      <c r="F3381" s="60"/>
      <c r="G3381" s="60"/>
      <c r="H3381" s="62"/>
      <c r="I3381" s="62"/>
      <c r="J3381" s="62"/>
      <c r="K3381" s="62"/>
      <c r="M3381" s="63"/>
      <c r="N3381" s="63"/>
      <c r="O3381" s="64"/>
      <c r="P3381" s="127"/>
      <c r="W3381" s="64"/>
      <c r="X3381" s="64"/>
    </row>
    <row r="3382" spans="1:24" s="59" customFormat="1" x14ac:dyDescent="0.25">
      <c r="A3382" s="77"/>
      <c r="D3382" s="60"/>
      <c r="E3382" s="60"/>
      <c r="F3382" s="60"/>
      <c r="G3382" s="60"/>
      <c r="H3382" s="62"/>
      <c r="I3382" s="62"/>
      <c r="J3382" s="62"/>
      <c r="K3382" s="62"/>
      <c r="M3382" s="63"/>
      <c r="N3382" s="63"/>
      <c r="O3382" s="64"/>
      <c r="P3382" s="127"/>
      <c r="W3382" s="64"/>
      <c r="X3382" s="64"/>
    </row>
    <row r="3383" spans="1:24" s="59" customFormat="1" x14ac:dyDescent="0.25">
      <c r="A3383" s="77"/>
      <c r="D3383" s="60"/>
      <c r="E3383" s="60"/>
      <c r="F3383" s="60"/>
      <c r="G3383" s="60"/>
      <c r="H3383" s="62"/>
      <c r="I3383" s="62"/>
      <c r="J3383" s="62"/>
      <c r="K3383" s="62"/>
      <c r="M3383" s="63"/>
      <c r="N3383" s="63"/>
      <c r="O3383" s="64"/>
      <c r="P3383" s="127"/>
      <c r="W3383" s="64"/>
      <c r="X3383" s="64"/>
    </row>
    <row r="3384" spans="1:24" s="59" customFormat="1" x14ac:dyDescent="0.25">
      <c r="A3384" s="77"/>
      <c r="D3384" s="60"/>
      <c r="E3384" s="60"/>
      <c r="F3384" s="60"/>
      <c r="G3384" s="60"/>
      <c r="H3384" s="62"/>
      <c r="I3384" s="62"/>
      <c r="J3384" s="62"/>
      <c r="K3384" s="62"/>
      <c r="M3384" s="63"/>
      <c r="N3384" s="63"/>
      <c r="O3384" s="64"/>
      <c r="P3384" s="127"/>
      <c r="W3384" s="64"/>
      <c r="X3384" s="64"/>
    </row>
    <row r="3385" spans="1:24" s="59" customFormat="1" x14ac:dyDescent="0.25">
      <c r="A3385" s="77"/>
      <c r="D3385" s="60"/>
      <c r="E3385" s="60"/>
      <c r="F3385" s="60"/>
      <c r="G3385" s="60"/>
      <c r="H3385" s="62"/>
      <c r="I3385" s="62"/>
      <c r="J3385" s="62"/>
      <c r="K3385" s="62"/>
      <c r="M3385" s="63"/>
      <c r="N3385" s="63"/>
      <c r="O3385" s="64"/>
      <c r="P3385" s="127"/>
      <c r="W3385" s="64"/>
      <c r="X3385" s="64"/>
    </row>
    <row r="3386" spans="1:24" s="59" customFormat="1" x14ac:dyDescent="0.25">
      <c r="A3386" s="77"/>
      <c r="D3386" s="60"/>
      <c r="E3386" s="60"/>
      <c r="F3386" s="60"/>
      <c r="G3386" s="60"/>
      <c r="H3386" s="62"/>
      <c r="I3386" s="62"/>
      <c r="J3386" s="62"/>
      <c r="K3386" s="62"/>
      <c r="M3386" s="63"/>
      <c r="N3386" s="63"/>
      <c r="O3386" s="64"/>
      <c r="P3386" s="127"/>
      <c r="W3386" s="64"/>
      <c r="X3386" s="64"/>
    </row>
    <row r="3387" spans="1:24" s="59" customFormat="1" x14ac:dyDescent="0.25">
      <c r="A3387" s="77"/>
      <c r="D3387" s="60"/>
      <c r="E3387" s="60"/>
      <c r="F3387" s="60"/>
      <c r="G3387" s="60"/>
      <c r="H3387" s="62"/>
      <c r="I3387" s="62"/>
      <c r="J3387" s="62"/>
      <c r="K3387" s="62"/>
      <c r="M3387" s="63"/>
      <c r="N3387" s="63"/>
      <c r="O3387" s="64"/>
      <c r="P3387" s="127"/>
      <c r="W3387" s="64"/>
      <c r="X3387" s="64"/>
    </row>
    <row r="3388" spans="1:24" s="59" customFormat="1" x14ac:dyDescent="0.25">
      <c r="A3388" s="77"/>
      <c r="D3388" s="60"/>
      <c r="E3388" s="60"/>
      <c r="F3388" s="60"/>
      <c r="G3388" s="60"/>
      <c r="H3388" s="62"/>
      <c r="I3388" s="62"/>
      <c r="J3388" s="62"/>
      <c r="K3388" s="62"/>
      <c r="M3388" s="63"/>
      <c r="N3388" s="63"/>
      <c r="O3388" s="64"/>
      <c r="P3388" s="127"/>
      <c r="W3388" s="64"/>
      <c r="X3388" s="64"/>
    </row>
    <row r="3389" spans="1:24" s="59" customFormat="1" x14ac:dyDescent="0.25">
      <c r="A3389" s="77"/>
      <c r="D3389" s="60"/>
      <c r="E3389" s="60"/>
      <c r="F3389" s="60"/>
      <c r="G3389" s="60"/>
      <c r="H3389" s="62"/>
      <c r="I3389" s="62"/>
      <c r="J3389" s="62"/>
      <c r="K3389" s="62"/>
      <c r="M3389" s="63"/>
      <c r="N3389" s="63"/>
      <c r="O3389" s="64"/>
      <c r="P3389" s="127"/>
      <c r="W3389" s="64"/>
      <c r="X3389" s="64"/>
    </row>
    <row r="3390" spans="1:24" s="59" customFormat="1" x14ac:dyDescent="0.25">
      <c r="A3390" s="77"/>
      <c r="D3390" s="60"/>
      <c r="E3390" s="60"/>
      <c r="F3390" s="60"/>
      <c r="G3390" s="60"/>
      <c r="H3390" s="62"/>
      <c r="I3390" s="62"/>
      <c r="J3390" s="62"/>
      <c r="K3390" s="62"/>
      <c r="M3390" s="63"/>
      <c r="N3390" s="63"/>
      <c r="O3390" s="64"/>
      <c r="P3390" s="127"/>
      <c r="W3390" s="64"/>
      <c r="X3390" s="64"/>
    </row>
    <row r="3391" spans="1:24" s="59" customFormat="1" x14ac:dyDescent="0.25">
      <c r="A3391" s="77"/>
      <c r="D3391" s="60"/>
      <c r="E3391" s="60"/>
      <c r="F3391" s="60"/>
      <c r="G3391" s="60"/>
      <c r="H3391" s="62"/>
      <c r="I3391" s="62"/>
      <c r="J3391" s="62"/>
      <c r="K3391" s="62"/>
      <c r="M3391" s="63"/>
      <c r="N3391" s="63"/>
      <c r="O3391" s="64"/>
      <c r="P3391" s="127"/>
      <c r="W3391" s="64"/>
      <c r="X3391" s="64"/>
    </row>
    <row r="3392" spans="1:24" s="59" customFormat="1" x14ac:dyDescent="0.25">
      <c r="A3392" s="77"/>
      <c r="D3392" s="60"/>
      <c r="E3392" s="60"/>
      <c r="F3392" s="60"/>
      <c r="G3392" s="60"/>
      <c r="H3392" s="62"/>
      <c r="I3392" s="62"/>
      <c r="J3392" s="62"/>
      <c r="K3392" s="62"/>
      <c r="M3392" s="63"/>
      <c r="N3392" s="63"/>
      <c r="O3392" s="64"/>
      <c r="P3392" s="127"/>
      <c r="W3392" s="64"/>
      <c r="X3392" s="64"/>
    </row>
    <row r="3393" spans="1:24" s="59" customFormat="1" x14ac:dyDescent="0.25">
      <c r="A3393" s="77"/>
      <c r="D3393" s="60"/>
      <c r="E3393" s="60"/>
      <c r="F3393" s="60"/>
      <c r="G3393" s="60"/>
      <c r="H3393" s="62"/>
      <c r="I3393" s="62"/>
      <c r="J3393" s="62"/>
      <c r="K3393" s="62"/>
      <c r="M3393" s="63"/>
      <c r="N3393" s="63"/>
      <c r="O3393" s="64"/>
      <c r="P3393" s="127"/>
      <c r="W3393" s="64"/>
      <c r="X3393" s="64"/>
    </row>
    <row r="3394" spans="1:24" s="59" customFormat="1" x14ac:dyDescent="0.25">
      <c r="A3394" s="77"/>
      <c r="D3394" s="60"/>
      <c r="E3394" s="60"/>
      <c r="F3394" s="60"/>
      <c r="G3394" s="60"/>
      <c r="H3394" s="62"/>
      <c r="I3394" s="62"/>
      <c r="J3394" s="62"/>
      <c r="K3394" s="62"/>
      <c r="M3394" s="63"/>
      <c r="N3394" s="63"/>
      <c r="O3394" s="64"/>
      <c r="P3394" s="127"/>
      <c r="W3394" s="64"/>
      <c r="X3394" s="64"/>
    </row>
    <row r="3395" spans="1:24" s="59" customFormat="1" x14ac:dyDescent="0.25">
      <c r="A3395" s="77"/>
      <c r="D3395" s="60"/>
      <c r="E3395" s="60"/>
      <c r="F3395" s="60"/>
      <c r="G3395" s="60"/>
      <c r="H3395" s="62"/>
      <c r="I3395" s="62"/>
      <c r="J3395" s="62"/>
      <c r="K3395" s="62"/>
      <c r="M3395" s="63"/>
      <c r="N3395" s="63"/>
      <c r="O3395" s="64"/>
      <c r="P3395" s="127"/>
      <c r="W3395" s="64"/>
      <c r="X3395" s="64"/>
    </row>
    <row r="3396" spans="1:24" s="59" customFormat="1" x14ac:dyDescent="0.25">
      <c r="A3396" s="77"/>
      <c r="D3396" s="60"/>
      <c r="E3396" s="60"/>
      <c r="F3396" s="60"/>
      <c r="G3396" s="60"/>
      <c r="H3396" s="62"/>
      <c r="I3396" s="62"/>
      <c r="J3396" s="62"/>
      <c r="K3396" s="62"/>
      <c r="M3396" s="63"/>
      <c r="N3396" s="63"/>
      <c r="O3396" s="64"/>
      <c r="P3396" s="127"/>
      <c r="W3396" s="64"/>
      <c r="X3396" s="64"/>
    </row>
    <row r="3397" spans="1:24" s="59" customFormat="1" x14ac:dyDescent="0.25">
      <c r="A3397" s="77"/>
      <c r="D3397" s="60"/>
      <c r="E3397" s="60"/>
      <c r="F3397" s="60"/>
      <c r="G3397" s="60"/>
      <c r="H3397" s="62"/>
      <c r="I3397" s="62"/>
      <c r="J3397" s="62"/>
      <c r="K3397" s="62"/>
      <c r="M3397" s="63"/>
      <c r="N3397" s="63"/>
      <c r="O3397" s="64"/>
      <c r="P3397" s="127"/>
      <c r="W3397" s="64"/>
      <c r="X3397" s="64"/>
    </row>
    <row r="3398" spans="1:24" s="59" customFormat="1" x14ac:dyDescent="0.25">
      <c r="A3398" s="77"/>
      <c r="D3398" s="60"/>
      <c r="E3398" s="60"/>
      <c r="F3398" s="60"/>
      <c r="G3398" s="60"/>
      <c r="H3398" s="62"/>
      <c r="I3398" s="62"/>
      <c r="J3398" s="62"/>
      <c r="K3398" s="62"/>
      <c r="M3398" s="63"/>
      <c r="N3398" s="63"/>
      <c r="O3398" s="64"/>
      <c r="P3398" s="127"/>
      <c r="W3398" s="64"/>
      <c r="X3398" s="64"/>
    </row>
    <row r="3399" spans="1:24" s="59" customFormat="1" x14ac:dyDescent="0.25">
      <c r="A3399" s="77"/>
      <c r="D3399" s="60"/>
      <c r="E3399" s="60"/>
      <c r="F3399" s="60"/>
      <c r="G3399" s="60"/>
      <c r="H3399" s="62"/>
      <c r="I3399" s="62"/>
      <c r="J3399" s="62"/>
      <c r="K3399" s="62"/>
      <c r="M3399" s="63"/>
      <c r="N3399" s="63"/>
      <c r="O3399" s="64"/>
      <c r="P3399" s="127"/>
      <c r="W3399" s="64"/>
      <c r="X3399" s="64"/>
    </row>
    <row r="3400" spans="1:24" s="59" customFormat="1" x14ac:dyDescent="0.25">
      <c r="A3400" s="77"/>
      <c r="D3400" s="60"/>
      <c r="E3400" s="60"/>
      <c r="F3400" s="60"/>
      <c r="G3400" s="60"/>
      <c r="H3400" s="62"/>
      <c r="I3400" s="62"/>
      <c r="J3400" s="62"/>
      <c r="K3400" s="62"/>
      <c r="M3400" s="63"/>
      <c r="N3400" s="63"/>
      <c r="O3400" s="64"/>
      <c r="P3400" s="127"/>
      <c r="W3400" s="64"/>
      <c r="X3400" s="64"/>
    </row>
    <row r="3401" spans="1:24" s="59" customFormat="1" x14ac:dyDescent="0.25">
      <c r="A3401" s="77"/>
      <c r="D3401" s="60"/>
      <c r="E3401" s="60"/>
      <c r="F3401" s="60"/>
      <c r="G3401" s="60"/>
      <c r="H3401" s="62"/>
      <c r="I3401" s="62"/>
      <c r="J3401" s="62"/>
      <c r="K3401" s="62"/>
      <c r="M3401" s="63"/>
      <c r="N3401" s="63"/>
      <c r="O3401" s="64"/>
      <c r="P3401" s="127"/>
      <c r="W3401" s="64"/>
      <c r="X3401" s="64"/>
    </row>
    <row r="3402" spans="1:24" s="59" customFormat="1" x14ac:dyDescent="0.25">
      <c r="A3402" s="77"/>
      <c r="D3402" s="60"/>
      <c r="E3402" s="60"/>
      <c r="F3402" s="60"/>
      <c r="G3402" s="60"/>
      <c r="H3402" s="62"/>
      <c r="I3402" s="62"/>
      <c r="J3402" s="62"/>
      <c r="K3402" s="62"/>
      <c r="M3402" s="63"/>
      <c r="N3402" s="63"/>
      <c r="O3402" s="64"/>
      <c r="P3402" s="127"/>
      <c r="W3402" s="64"/>
      <c r="X3402" s="64"/>
    </row>
    <row r="3403" spans="1:24" s="59" customFormat="1" x14ac:dyDescent="0.25">
      <c r="A3403" s="77"/>
      <c r="D3403" s="60"/>
      <c r="E3403" s="60"/>
      <c r="F3403" s="60"/>
      <c r="G3403" s="60"/>
      <c r="H3403" s="62"/>
      <c r="I3403" s="62"/>
      <c r="J3403" s="62"/>
      <c r="K3403" s="62"/>
      <c r="M3403" s="63"/>
      <c r="N3403" s="63"/>
      <c r="O3403" s="64"/>
      <c r="P3403" s="127"/>
      <c r="W3403" s="64"/>
      <c r="X3403" s="64"/>
    </row>
    <row r="3404" spans="1:24" s="59" customFormat="1" x14ac:dyDescent="0.25">
      <c r="A3404" s="77"/>
      <c r="D3404" s="60"/>
      <c r="E3404" s="60"/>
      <c r="F3404" s="60"/>
      <c r="G3404" s="60"/>
      <c r="H3404" s="62"/>
      <c r="I3404" s="62"/>
      <c r="J3404" s="62"/>
      <c r="K3404" s="62"/>
      <c r="M3404" s="63"/>
      <c r="N3404" s="63"/>
      <c r="O3404" s="64"/>
      <c r="P3404" s="127"/>
      <c r="W3404" s="64"/>
      <c r="X3404" s="64"/>
    </row>
    <row r="3405" spans="1:24" s="59" customFormat="1" x14ac:dyDescent="0.25">
      <c r="A3405" s="77"/>
      <c r="D3405" s="60"/>
      <c r="E3405" s="60"/>
      <c r="F3405" s="60"/>
      <c r="G3405" s="60"/>
      <c r="H3405" s="62"/>
      <c r="I3405" s="62"/>
      <c r="J3405" s="62"/>
      <c r="K3405" s="62"/>
      <c r="M3405" s="63"/>
      <c r="N3405" s="63"/>
      <c r="O3405" s="64"/>
      <c r="P3405" s="127"/>
      <c r="W3405" s="64"/>
      <c r="X3405" s="64"/>
    </row>
    <row r="3406" spans="1:24" s="59" customFormat="1" x14ac:dyDescent="0.25">
      <c r="A3406" s="77"/>
      <c r="D3406" s="60"/>
      <c r="E3406" s="60"/>
      <c r="F3406" s="60"/>
      <c r="G3406" s="60"/>
      <c r="H3406" s="62"/>
      <c r="I3406" s="62"/>
      <c r="J3406" s="62"/>
      <c r="K3406" s="62"/>
      <c r="M3406" s="63"/>
      <c r="N3406" s="63"/>
      <c r="O3406" s="64"/>
      <c r="P3406" s="127"/>
      <c r="W3406" s="64"/>
      <c r="X3406" s="64"/>
    </row>
    <row r="3407" spans="1:24" s="59" customFormat="1" x14ac:dyDescent="0.25">
      <c r="A3407" s="77"/>
      <c r="D3407" s="60"/>
      <c r="E3407" s="60"/>
      <c r="F3407" s="60"/>
      <c r="G3407" s="60"/>
      <c r="H3407" s="62"/>
      <c r="I3407" s="62"/>
      <c r="J3407" s="62"/>
      <c r="K3407" s="62"/>
      <c r="M3407" s="63"/>
      <c r="N3407" s="63"/>
      <c r="O3407" s="64"/>
      <c r="P3407" s="127"/>
      <c r="W3407" s="64"/>
      <c r="X3407" s="64"/>
    </row>
    <row r="3408" spans="1:24" s="59" customFormat="1" x14ac:dyDescent="0.25">
      <c r="A3408" s="77"/>
      <c r="D3408" s="60"/>
      <c r="E3408" s="60"/>
      <c r="F3408" s="60"/>
      <c r="G3408" s="60"/>
      <c r="H3408" s="62"/>
      <c r="I3408" s="62"/>
      <c r="J3408" s="62"/>
      <c r="K3408" s="62"/>
      <c r="M3408" s="63"/>
      <c r="N3408" s="63"/>
      <c r="O3408" s="64"/>
      <c r="P3408" s="127"/>
      <c r="W3408" s="64"/>
      <c r="X3408" s="64"/>
    </row>
    <row r="3409" spans="1:24" s="59" customFormat="1" x14ac:dyDescent="0.25">
      <c r="A3409" s="77"/>
      <c r="D3409" s="60"/>
      <c r="E3409" s="60"/>
      <c r="F3409" s="60"/>
      <c r="G3409" s="60"/>
      <c r="H3409" s="62"/>
      <c r="I3409" s="62"/>
      <c r="J3409" s="62"/>
      <c r="K3409" s="62"/>
      <c r="M3409" s="63"/>
      <c r="N3409" s="63"/>
      <c r="O3409" s="64"/>
      <c r="P3409" s="127"/>
      <c r="W3409" s="64"/>
      <c r="X3409" s="64"/>
    </row>
    <row r="3410" spans="1:24" s="59" customFormat="1" x14ac:dyDescent="0.25">
      <c r="A3410" s="77"/>
      <c r="D3410" s="60"/>
      <c r="E3410" s="60"/>
      <c r="F3410" s="60"/>
      <c r="G3410" s="60"/>
      <c r="H3410" s="62"/>
      <c r="I3410" s="62"/>
      <c r="J3410" s="62"/>
      <c r="K3410" s="62"/>
      <c r="M3410" s="63"/>
      <c r="N3410" s="63"/>
      <c r="O3410" s="64"/>
      <c r="P3410" s="127"/>
      <c r="W3410" s="64"/>
      <c r="X3410" s="64"/>
    </row>
    <row r="3411" spans="1:24" s="59" customFormat="1" x14ac:dyDescent="0.25">
      <c r="A3411" s="77"/>
      <c r="D3411" s="60"/>
      <c r="E3411" s="60"/>
      <c r="F3411" s="60"/>
      <c r="G3411" s="60"/>
      <c r="H3411" s="62"/>
      <c r="I3411" s="62"/>
      <c r="J3411" s="62"/>
      <c r="K3411" s="62"/>
      <c r="M3411" s="63"/>
      <c r="N3411" s="63"/>
      <c r="O3411" s="64"/>
      <c r="P3411" s="127"/>
      <c r="W3411" s="64"/>
      <c r="X3411" s="64"/>
    </row>
    <row r="3412" spans="1:24" s="59" customFormat="1" x14ac:dyDescent="0.25">
      <c r="A3412" s="77"/>
      <c r="D3412" s="60"/>
      <c r="E3412" s="60"/>
      <c r="F3412" s="60"/>
      <c r="G3412" s="60"/>
      <c r="H3412" s="62"/>
      <c r="I3412" s="62"/>
      <c r="J3412" s="62"/>
      <c r="K3412" s="62"/>
      <c r="M3412" s="63"/>
      <c r="N3412" s="63"/>
      <c r="O3412" s="64"/>
      <c r="P3412" s="127"/>
      <c r="W3412" s="64"/>
      <c r="X3412" s="64"/>
    </row>
    <row r="3413" spans="1:24" s="59" customFormat="1" x14ac:dyDescent="0.25">
      <c r="A3413" s="77"/>
      <c r="D3413" s="60"/>
      <c r="E3413" s="60"/>
      <c r="F3413" s="60"/>
      <c r="G3413" s="60"/>
      <c r="H3413" s="62"/>
      <c r="I3413" s="62"/>
      <c r="J3413" s="62"/>
      <c r="K3413" s="62"/>
      <c r="M3413" s="63"/>
      <c r="N3413" s="63"/>
      <c r="O3413" s="64"/>
      <c r="P3413" s="127"/>
      <c r="W3413" s="64"/>
      <c r="X3413" s="64"/>
    </row>
    <row r="3414" spans="1:24" s="59" customFormat="1" x14ac:dyDescent="0.25">
      <c r="A3414" s="77"/>
      <c r="D3414" s="60"/>
      <c r="E3414" s="60"/>
      <c r="F3414" s="60"/>
      <c r="G3414" s="60"/>
      <c r="H3414" s="62"/>
      <c r="I3414" s="62"/>
      <c r="J3414" s="62"/>
      <c r="K3414" s="62"/>
      <c r="M3414" s="63"/>
      <c r="N3414" s="63"/>
      <c r="O3414" s="64"/>
      <c r="P3414" s="127"/>
      <c r="W3414" s="64"/>
      <c r="X3414" s="64"/>
    </row>
    <row r="3415" spans="1:24" s="59" customFormat="1" x14ac:dyDescent="0.25">
      <c r="A3415" s="77"/>
      <c r="D3415" s="60"/>
      <c r="E3415" s="60"/>
      <c r="F3415" s="60"/>
      <c r="G3415" s="60"/>
      <c r="H3415" s="62"/>
      <c r="I3415" s="62"/>
      <c r="J3415" s="62"/>
      <c r="K3415" s="62"/>
      <c r="M3415" s="63"/>
      <c r="N3415" s="63"/>
      <c r="O3415" s="64"/>
      <c r="P3415" s="127"/>
      <c r="W3415" s="64"/>
      <c r="X3415" s="64"/>
    </row>
    <row r="3416" spans="1:24" s="59" customFormat="1" x14ac:dyDescent="0.25">
      <c r="A3416" s="77"/>
      <c r="D3416" s="60"/>
      <c r="E3416" s="60"/>
      <c r="F3416" s="60"/>
      <c r="G3416" s="60"/>
      <c r="H3416" s="62"/>
      <c r="I3416" s="62"/>
      <c r="J3416" s="62"/>
      <c r="K3416" s="62"/>
      <c r="M3416" s="63"/>
      <c r="N3416" s="63"/>
      <c r="O3416" s="64"/>
      <c r="P3416" s="127"/>
      <c r="W3416" s="64"/>
      <c r="X3416" s="64"/>
    </row>
    <row r="3417" spans="1:24" s="59" customFormat="1" x14ac:dyDescent="0.25">
      <c r="A3417" s="77"/>
      <c r="D3417" s="60"/>
      <c r="E3417" s="60"/>
      <c r="F3417" s="60"/>
      <c r="G3417" s="60"/>
      <c r="H3417" s="62"/>
      <c r="I3417" s="62"/>
      <c r="J3417" s="62"/>
      <c r="K3417" s="62"/>
      <c r="M3417" s="63"/>
      <c r="N3417" s="63"/>
      <c r="O3417" s="64"/>
      <c r="P3417" s="127"/>
      <c r="W3417" s="64"/>
      <c r="X3417" s="64"/>
    </row>
    <row r="3418" spans="1:24" s="59" customFormat="1" x14ac:dyDescent="0.25">
      <c r="A3418" s="77"/>
      <c r="D3418" s="60"/>
      <c r="E3418" s="60"/>
      <c r="F3418" s="60"/>
      <c r="G3418" s="60"/>
      <c r="H3418" s="62"/>
      <c r="I3418" s="62"/>
      <c r="J3418" s="62"/>
      <c r="K3418" s="62"/>
      <c r="M3418" s="63"/>
      <c r="N3418" s="63"/>
      <c r="O3418" s="64"/>
      <c r="P3418" s="127"/>
      <c r="W3418" s="64"/>
      <c r="X3418" s="64"/>
    </row>
    <row r="3419" spans="1:24" s="59" customFormat="1" x14ac:dyDescent="0.25">
      <c r="A3419" s="77"/>
      <c r="D3419" s="60"/>
      <c r="E3419" s="60"/>
      <c r="F3419" s="60"/>
      <c r="G3419" s="60"/>
      <c r="H3419" s="62"/>
      <c r="I3419" s="62"/>
      <c r="J3419" s="62"/>
      <c r="K3419" s="62"/>
      <c r="M3419" s="63"/>
      <c r="N3419" s="63"/>
      <c r="O3419" s="64"/>
      <c r="P3419" s="127"/>
      <c r="W3419" s="64"/>
      <c r="X3419" s="64"/>
    </row>
    <row r="3420" spans="1:24" s="59" customFormat="1" x14ac:dyDescent="0.25">
      <c r="A3420" s="77"/>
      <c r="D3420" s="60"/>
      <c r="E3420" s="60"/>
      <c r="F3420" s="60"/>
      <c r="G3420" s="60"/>
      <c r="H3420" s="62"/>
      <c r="I3420" s="62"/>
      <c r="J3420" s="62"/>
      <c r="K3420" s="62"/>
      <c r="M3420" s="63"/>
      <c r="N3420" s="63"/>
      <c r="O3420" s="64"/>
      <c r="P3420" s="127"/>
      <c r="W3420" s="64"/>
      <c r="X3420" s="64"/>
    </row>
    <row r="3421" spans="1:24" s="59" customFormat="1" x14ac:dyDescent="0.25">
      <c r="A3421" s="77"/>
      <c r="D3421" s="60"/>
      <c r="E3421" s="60"/>
      <c r="F3421" s="60"/>
      <c r="G3421" s="60"/>
      <c r="H3421" s="62"/>
      <c r="I3421" s="62"/>
      <c r="J3421" s="62"/>
      <c r="K3421" s="62"/>
      <c r="M3421" s="63"/>
      <c r="N3421" s="63"/>
      <c r="O3421" s="64"/>
      <c r="P3421" s="127"/>
      <c r="W3421" s="64"/>
      <c r="X3421" s="64"/>
    </row>
    <row r="3422" spans="1:24" s="59" customFormat="1" x14ac:dyDescent="0.25">
      <c r="A3422" s="77"/>
      <c r="D3422" s="60"/>
      <c r="E3422" s="60"/>
      <c r="F3422" s="60"/>
      <c r="G3422" s="60"/>
      <c r="H3422" s="62"/>
      <c r="I3422" s="62"/>
      <c r="J3422" s="62"/>
      <c r="K3422" s="62"/>
      <c r="M3422" s="63"/>
      <c r="N3422" s="63"/>
      <c r="O3422" s="64"/>
      <c r="P3422" s="127"/>
      <c r="W3422" s="64"/>
      <c r="X3422" s="64"/>
    </row>
    <row r="3423" spans="1:24" s="59" customFormat="1" x14ac:dyDescent="0.25">
      <c r="A3423" s="77"/>
      <c r="D3423" s="60"/>
      <c r="E3423" s="60"/>
      <c r="F3423" s="60"/>
      <c r="G3423" s="60"/>
      <c r="H3423" s="62"/>
      <c r="I3423" s="62"/>
      <c r="J3423" s="62"/>
      <c r="K3423" s="62"/>
      <c r="M3423" s="63"/>
      <c r="N3423" s="63"/>
      <c r="O3423" s="64"/>
      <c r="P3423" s="127"/>
      <c r="W3423" s="64"/>
      <c r="X3423" s="64"/>
    </row>
    <row r="3424" spans="1:24" s="59" customFormat="1" x14ac:dyDescent="0.25">
      <c r="A3424" s="77"/>
      <c r="D3424" s="60"/>
      <c r="E3424" s="60"/>
      <c r="F3424" s="60"/>
      <c r="G3424" s="60"/>
      <c r="H3424" s="62"/>
      <c r="I3424" s="62"/>
      <c r="J3424" s="62"/>
      <c r="K3424" s="62"/>
      <c r="M3424" s="63"/>
      <c r="N3424" s="63"/>
      <c r="O3424" s="64"/>
      <c r="P3424" s="127"/>
      <c r="W3424" s="64"/>
      <c r="X3424" s="64"/>
    </row>
    <row r="3425" spans="1:24" s="59" customFormat="1" x14ac:dyDescent="0.25">
      <c r="A3425" s="77"/>
      <c r="D3425" s="60"/>
      <c r="E3425" s="60"/>
      <c r="F3425" s="60"/>
      <c r="G3425" s="60"/>
      <c r="H3425" s="62"/>
      <c r="I3425" s="62"/>
      <c r="J3425" s="62"/>
      <c r="K3425" s="62"/>
      <c r="M3425" s="63"/>
      <c r="N3425" s="63"/>
      <c r="O3425" s="64"/>
      <c r="P3425" s="127"/>
      <c r="W3425" s="64"/>
      <c r="X3425" s="64"/>
    </row>
    <row r="3426" spans="1:24" s="59" customFormat="1" x14ac:dyDescent="0.25">
      <c r="A3426" s="77"/>
      <c r="D3426" s="60"/>
      <c r="E3426" s="60"/>
      <c r="F3426" s="60"/>
      <c r="G3426" s="60"/>
      <c r="H3426" s="62"/>
      <c r="I3426" s="62"/>
      <c r="J3426" s="62"/>
      <c r="K3426" s="62"/>
      <c r="M3426" s="63"/>
      <c r="N3426" s="63"/>
      <c r="O3426" s="64"/>
      <c r="P3426" s="127"/>
      <c r="W3426" s="64"/>
      <c r="X3426" s="64"/>
    </row>
    <row r="3427" spans="1:24" s="59" customFormat="1" x14ac:dyDescent="0.25">
      <c r="A3427" s="77"/>
      <c r="D3427" s="60"/>
      <c r="E3427" s="60"/>
      <c r="F3427" s="60"/>
      <c r="G3427" s="60"/>
      <c r="H3427" s="62"/>
      <c r="I3427" s="62"/>
      <c r="J3427" s="62"/>
      <c r="K3427" s="62"/>
      <c r="M3427" s="63"/>
      <c r="N3427" s="63"/>
      <c r="O3427" s="64"/>
      <c r="P3427" s="127"/>
      <c r="W3427" s="64"/>
      <c r="X3427" s="64"/>
    </row>
    <row r="3428" spans="1:24" s="59" customFormat="1" x14ac:dyDescent="0.25">
      <c r="A3428" s="77"/>
      <c r="D3428" s="60"/>
      <c r="E3428" s="60"/>
      <c r="F3428" s="60"/>
      <c r="G3428" s="60"/>
      <c r="H3428" s="62"/>
      <c r="I3428" s="62"/>
      <c r="J3428" s="62"/>
      <c r="K3428" s="62"/>
      <c r="M3428" s="63"/>
      <c r="N3428" s="63"/>
      <c r="O3428" s="64"/>
      <c r="P3428" s="127"/>
      <c r="W3428" s="64"/>
      <c r="X3428" s="64"/>
    </row>
    <row r="3429" spans="1:24" s="59" customFormat="1" x14ac:dyDescent="0.25">
      <c r="A3429" s="77"/>
      <c r="D3429" s="60"/>
      <c r="E3429" s="60"/>
      <c r="F3429" s="60"/>
      <c r="G3429" s="60"/>
      <c r="H3429" s="62"/>
      <c r="I3429" s="62"/>
      <c r="J3429" s="62"/>
      <c r="K3429" s="62"/>
      <c r="M3429" s="63"/>
      <c r="N3429" s="63"/>
      <c r="O3429" s="64"/>
      <c r="P3429" s="127"/>
      <c r="W3429" s="64"/>
      <c r="X3429" s="64"/>
    </row>
    <row r="3430" spans="1:24" s="59" customFormat="1" x14ac:dyDescent="0.25">
      <c r="A3430" s="77"/>
      <c r="D3430" s="60"/>
      <c r="E3430" s="60"/>
      <c r="F3430" s="60"/>
      <c r="G3430" s="60"/>
      <c r="H3430" s="62"/>
      <c r="I3430" s="62"/>
      <c r="J3430" s="62"/>
      <c r="K3430" s="62"/>
      <c r="M3430" s="63"/>
      <c r="N3430" s="63"/>
      <c r="O3430" s="64"/>
      <c r="P3430" s="127"/>
      <c r="W3430" s="64"/>
      <c r="X3430" s="64"/>
    </row>
    <row r="3431" spans="1:24" s="59" customFormat="1" x14ac:dyDescent="0.25">
      <c r="A3431" s="77"/>
      <c r="D3431" s="60"/>
      <c r="E3431" s="60"/>
      <c r="F3431" s="60"/>
      <c r="G3431" s="60"/>
      <c r="H3431" s="62"/>
      <c r="I3431" s="62"/>
      <c r="J3431" s="62"/>
      <c r="K3431" s="62"/>
      <c r="M3431" s="63"/>
      <c r="N3431" s="63"/>
      <c r="O3431" s="64"/>
      <c r="P3431" s="127"/>
      <c r="W3431" s="64"/>
      <c r="X3431" s="64"/>
    </row>
    <row r="3432" spans="1:24" s="59" customFormat="1" x14ac:dyDescent="0.25">
      <c r="A3432" s="77"/>
      <c r="D3432" s="60"/>
      <c r="E3432" s="60"/>
      <c r="F3432" s="60"/>
      <c r="G3432" s="60"/>
      <c r="H3432" s="62"/>
      <c r="I3432" s="62"/>
      <c r="J3432" s="62"/>
      <c r="K3432" s="62"/>
      <c r="M3432" s="63"/>
      <c r="N3432" s="63"/>
      <c r="O3432" s="64"/>
      <c r="P3432" s="127"/>
      <c r="W3432" s="64"/>
      <c r="X3432" s="64"/>
    </row>
    <row r="3433" spans="1:24" s="59" customFormat="1" x14ac:dyDescent="0.25">
      <c r="A3433" s="77"/>
      <c r="D3433" s="60"/>
      <c r="E3433" s="60"/>
      <c r="F3433" s="60"/>
      <c r="G3433" s="60"/>
      <c r="H3433" s="62"/>
      <c r="I3433" s="62"/>
      <c r="J3433" s="62"/>
      <c r="K3433" s="62"/>
      <c r="M3433" s="63"/>
      <c r="N3433" s="63"/>
      <c r="O3433" s="64"/>
      <c r="P3433" s="127"/>
      <c r="W3433" s="64"/>
      <c r="X3433" s="64"/>
    </row>
    <row r="3434" spans="1:24" s="59" customFormat="1" x14ac:dyDescent="0.25">
      <c r="A3434" s="77"/>
      <c r="D3434" s="60"/>
      <c r="E3434" s="60"/>
      <c r="F3434" s="60"/>
      <c r="G3434" s="60"/>
      <c r="H3434" s="62"/>
      <c r="I3434" s="62"/>
      <c r="J3434" s="62"/>
      <c r="K3434" s="62"/>
      <c r="M3434" s="63"/>
      <c r="N3434" s="63"/>
      <c r="O3434" s="64"/>
      <c r="P3434" s="127"/>
      <c r="W3434" s="64"/>
      <c r="X3434" s="64"/>
    </row>
    <row r="3435" spans="1:24" s="59" customFormat="1" x14ac:dyDescent="0.25">
      <c r="A3435" s="77"/>
      <c r="D3435" s="60"/>
      <c r="E3435" s="60"/>
      <c r="F3435" s="60"/>
      <c r="G3435" s="60"/>
      <c r="H3435" s="62"/>
      <c r="I3435" s="62"/>
      <c r="J3435" s="62"/>
      <c r="K3435" s="62"/>
      <c r="M3435" s="63"/>
      <c r="N3435" s="63"/>
      <c r="O3435" s="64"/>
      <c r="P3435" s="127"/>
      <c r="W3435" s="64"/>
      <c r="X3435" s="64"/>
    </row>
    <row r="3436" spans="1:24" s="59" customFormat="1" x14ac:dyDescent="0.25">
      <c r="A3436" s="77"/>
      <c r="D3436" s="60"/>
      <c r="E3436" s="60"/>
      <c r="F3436" s="60"/>
      <c r="G3436" s="60"/>
      <c r="H3436" s="62"/>
      <c r="I3436" s="62"/>
      <c r="J3436" s="62"/>
      <c r="K3436" s="62"/>
      <c r="M3436" s="63"/>
      <c r="N3436" s="63"/>
      <c r="O3436" s="64"/>
      <c r="P3436" s="127"/>
      <c r="W3436" s="64"/>
      <c r="X3436" s="64"/>
    </row>
    <row r="3437" spans="1:24" s="59" customFormat="1" x14ac:dyDescent="0.25">
      <c r="A3437" s="77"/>
      <c r="D3437" s="60"/>
      <c r="E3437" s="60"/>
      <c r="F3437" s="60"/>
      <c r="G3437" s="60"/>
      <c r="H3437" s="62"/>
      <c r="I3437" s="62"/>
      <c r="J3437" s="62"/>
      <c r="K3437" s="62"/>
      <c r="M3437" s="63"/>
      <c r="N3437" s="63"/>
      <c r="O3437" s="64"/>
      <c r="P3437" s="127"/>
      <c r="W3437" s="64"/>
      <c r="X3437" s="64"/>
    </row>
    <row r="3438" spans="1:24" s="59" customFormat="1" x14ac:dyDescent="0.25">
      <c r="A3438" s="77"/>
      <c r="D3438" s="60"/>
      <c r="E3438" s="60"/>
      <c r="F3438" s="60"/>
      <c r="G3438" s="60"/>
      <c r="H3438" s="62"/>
      <c r="I3438" s="62"/>
      <c r="J3438" s="62"/>
      <c r="K3438" s="62"/>
      <c r="M3438" s="63"/>
      <c r="N3438" s="63"/>
      <c r="O3438" s="64"/>
      <c r="P3438" s="127"/>
      <c r="W3438" s="64"/>
      <c r="X3438" s="64"/>
    </row>
    <row r="3439" spans="1:24" s="59" customFormat="1" x14ac:dyDescent="0.25">
      <c r="A3439" s="77"/>
      <c r="D3439" s="60"/>
      <c r="E3439" s="60"/>
      <c r="F3439" s="60"/>
      <c r="G3439" s="60"/>
      <c r="H3439" s="62"/>
      <c r="I3439" s="62"/>
      <c r="J3439" s="62"/>
      <c r="K3439" s="62"/>
      <c r="M3439" s="63"/>
      <c r="N3439" s="63"/>
      <c r="O3439" s="64"/>
      <c r="P3439" s="127"/>
      <c r="W3439" s="64"/>
      <c r="X3439" s="64"/>
    </row>
    <row r="3440" spans="1:24" s="59" customFormat="1" x14ac:dyDescent="0.25">
      <c r="A3440" s="77"/>
      <c r="D3440" s="60"/>
      <c r="E3440" s="60"/>
      <c r="F3440" s="60"/>
      <c r="G3440" s="60"/>
      <c r="H3440" s="62"/>
      <c r="I3440" s="62"/>
      <c r="J3440" s="62"/>
      <c r="K3440" s="62"/>
      <c r="M3440" s="63"/>
      <c r="N3440" s="63"/>
      <c r="O3440" s="64"/>
      <c r="P3440" s="127"/>
      <c r="W3440" s="64"/>
      <c r="X3440" s="64"/>
    </row>
    <row r="3441" spans="1:24" s="59" customFormat="1" x14ac:dyDescent="0.25">
      <c r="A3441" s="77"/>
      <c r="D3441" s="60"/>
      <c r="E3441" s="60"/>
      <c r="F3441" s="60"/>
      <c r="G3441" s="60"/>
      <c r="H3441" s="62"/>
      <c r="I3441" s="62"/>
      <c r="J3441" s="62"/>
      <c r="K3441" s="62"/>
      <c r="M3441" s="63"/>
      <c r="N3441" s="63"/>
      <c r="O3441" s="64"/>
      <c r="P3441" s="127"/>
      <c r="W3441" s="64"/>
      <c r="X3441" s="64"/>
    </row>
    <row r="3442" spans="1:24" s="59" customFormat="1" x14ac:dyDescent="0.25">
      <c r="A3442" s="77"/>
      <c r="D3442" s="60"/>
      <c r="E3442" s="60"/>
      <c r="F3442" s="60"/>
      <c r="G3442" s="60"/>
      <c r="H3442" s="62"/>
      <c r="I3442" s="62"/>
      <c r="J3442" s="62"/>
      <c r="K3442" s="62"/>
      <c r="M3442" s="63"/>
      <c r="N3442" s="63"/>
      <c r="O3442" s="64"/>
      <c r="P3442" s="127"/>
      <c r="W3442" s="64"/>
      <c r="X3442" s="64"/>
    </row>
    <row r="3443" spans="1:24" s="59" customFormat="1" x14ac:dyDescent="0.25">
      <c r="A3443" s="77"/>
      <c r="D3443" s="60"/>
      <c r="E3443" s="60"/>
      <c r="F3443" s="60"/>
      <c r="G3443" s="60"/>
      <c r="H3443" s="62"/>
      <c r="I3443" s="62"/>
      <c r="J3443" s="62"/>
      <c r="K3443" s="62"/>
      <c r="M3443" s="63"/>
      <c r="N3443" s="63"/>
      <c r="O3443" s="64"/>
      <c r="P3443" s="127"/>
      <c r="W3443" s="64"/>
      <c r="X3443" s="64"/>
    </row>
    <row r="3444" spans="1:24" s="59" customFormat="1" x14ac:dyDescent="0.25">
      <c r="A3444" s="77"/>
      <c r="D3444" s="60"/>
      <c r="E3444" s="60"/>
      <c r="F3444" s="60"/>
      <c r="G3444" s="60"/>
      <c r="H3444" s="62"/>
      <c r="I3444" s="62"/>
      <c r="J3444" s="62"/>
      <c r="K3444" s="62"/>
      <c r="M3444" s="63"/>
      <c r="N3444" s="63"/>
      <c r="O3444" s="64"/>
      <c r="P3444" s="127"/>
      <c r="W3444" s="64"/>
      <c r="X3444" s="64"/>
    </row>
    <row r="3445" spans="1:24" s="59" customFormat="1" x14ac:dyDescent="0.25">
      <c r="A3445" s="77"/>
      <c r="D3445" s="60"/>
      <c r="E3445" s="60"/>
      <c r="F3445" s="60"/>
      <c r="G3445" s="60"/>
      <c r="H3445" s="62"/>
      <c r="I3445" s="62"/>
      <c r="J3445" s="62"/>
      <c r="K3445" s="62"/>
      <c r="M3445" s="63"/>
      <c r="N3445" s="63"/>
      <c r="O3445" s="64"/>
      <c r="P3445" s="127"/>
      <c r="W3445" s="64"/>
      <c r="X3445" s="64"/>
    </row>
    <row r="3446" spans="1:24" s="59" customFormat="1" x14ac:dyDescent="0.25">
      <c r="A3446" s="77"/>
      <c r="D3446" s="60"/>
      <c r="E3446" s="60"/>
      <c r="F3446" s="60"/>
      <c r="G3446" s="60"/>
      <c r="H3446" s="62"/>
      <c r="I3446" s="62"/>
      <c r="J3446" s="62"/>
      <c r="K3446" s="62"/>
      <c r="M3446" s="63"/>
      <c r="N3446" s="63"/>
      <c r="O3446" s="64"/>
      <c r="P3446" s="127"/>
      <c r="W3446" s="64"/>
      <c r="X3446" s="64"/>
    </row>
    <row r="3447" spans="1:24" s="59" customFormat="1" x14ac:dyDescent="0.25">
      <c r="A3447" s="77"/>
      <c r="D3447" s="60"/>
      <c r="E3447" s="60"/>
      <c r="F3447" s="60"/>
      <c r="G3447" s="60"/>
      <c r="H3447" s="62"/>
      <c r="I3447" s="62"/>
      <c r="J3447" s="62"/>
      <c r="K3447" s="62"/>
      <c r="M3447" s="63"/>
      <c r="N3447" s="63"/>
      <c r="O3447" s="64"/>
      <c r="P3447" s="127"/>
      <c r="W3447" s="64"/>
      <c r="X3447" s="64"/>
    </row>
    <row r="3448" spans="1:24" s="59" customFormat="1" x14ac:dyDescent="0.25">
      <c r="A3448" s="77"/>
      <c r="D3448" s="60"/>
      <c r="E3448" s="60"/>
      <c r="F3448" s="60"/>
      <c r="G3448" s="60"/>
      <c r="H3448" s="62"/>
      <c r="I3448" s="62"/>
      <c r="J3448" s="62"/>
      <c r="K3448" s="62"/>
      <c r="M3448" s="63"/>
      <c r="N3448" s="63"/>
      <c r="O3448" s="64"/>
      <c r="P3448" s="127"/>
      <c r="W3448" s="64"/>
      <c r="X3448" s="64"/>
    </row>
    <row r="3449" spans="1:24" s="59" customFormat="1" x14ac:dyDescent="0.25">
      <c r="A3449" s="77"/>
      <c r="D3449" s="60"/>
      <c r="E3449" s="60"/>
      <c r="F3449" s="60"/>
      <c r="G3449" s="60"/>
      <c r="H3449" s="62"/>
      <c r="I3449" s="62"/>
      <c r="J3449" s="62"/>
      <c r="K3449" s="62"/>
      <c r="M3449" s="63"/>
      <c r="N3449" s="63"/>
      <c r="O3449" s="64"/>
      <c r="P3449" s="127"/>
      <c r="W3449" s="64"/>
      <c r="X3449" s="64"/>
    </row>
    <row r="3450" spans="1:24" s="59" customFormat="1" x14ac:dyDescent="0.25">
      <c r="A3450" s="77"/>
      <c r="D3450" s="60"/>
      <c r="E3450" s="60"/>
      <c r="F3450" s="60"/>
      <c r="G3450" s="60"/>
      <c r="H3450" s="62"/>
      <c r="I3450" s="62"/>
      <c r="J3450" s="62"/>
      <c r="K3450" s="62"/>
      <c r="M3450" s="63"/>
      <c r="N3450" s="63"/>
      <c r="O3450" s="64"/>
      <c r="P3450" s="127"/>
      <c r="W3450" s="64"/>
      <c r="X3450" s="64"/>
    </row>
    <row r="3451" spans="1:24" s="59" customFormat="1" x14ac:dyDescent="0.25">
      <c r="A3451" s="77"/>
      <c r="D3451" s="60"/>
      <c r="E3451" s="60"/>
      <c r="F3451" s="60"/>
      <c r="G3451" s="60"/>
      <c r="H3451" s="62"/>
      <c r="I3451" s="62"/>
      <c r="J3451" s="62"/>
      <c r="K3451" s="62"/>
      <c r="M3451" s="63"/>
      <c r="N3451" s="63"/>
      <c r="O3451" s="64"/>
      <c r="P3451" s="127"/>
      <c r="W3451" s="64"/>
      <c r="X3451" s="64"/>
    </row>
    <row r="3452" spans="1:24" s="59" customFormat="1" x14ac:dyDescent="0.25">
      <c r="A3452" s="77"/>
      <c r="D3452" s="60"/>
      <c r="E3452" s="60"/>
      <c r="F3452" s="60"/>
      <c r="G3452" s="60"/>
      <c r="H3452" s="62"/>
      <c r="I3452" s="62"/>
      <c r="J3452" s="62"/>
      <c r="K3452" s="62"/>
      <c r="M3452" s="63"/>
      <c r="N3452" s="63"/>
      <c r="O3452" s="64"/>
      <c r="P3452" s="127"/>
      <c r="W3452" s="64"/>
      <c r="X3452" s="64"/>
    </row>
    <row r="3453" spans="1:24" s="59" customFormat="1" x14ac:dyDescent="0.25">
      <c r="A3453" s="77"/>
      <c r="D3453" s="60"/>
      <c r="E3453" s="60"/>
      <c r="F3453" s="60"/>
      <c r="G3453" s="60"/>
      <c r="H3453" s="62"/>
      <c r="I3453" s="62"/>
      <c r="J3453" s="62"/>
      <c r="K3453" s="62"/>
      <c r="M3453" s="63"/>
      <c r="N3453" s="63"/>
      <c r="O3453" s="64"/>
      <c r="P3453" s="127"/>
      <c r="W3453" s="64"/>
      <c r="X3453" s="64"/>
    </row>
    <row r="3454" spans="1:24" s="59" customFormat="1" x14ac:dyDescent="0.25">
      <c r="A3454" s="77"/>
      <c r="D3454" s="60"/>
      <c r="E3454" s="60"/>
      <c r="F3454" s="60"/>
      <c r="G3454" s="60"/>
      <c r="H3454" s="62"/>
      <c r="I3454" s="62"/>
      <c r="J3454" s="62"/>
      <c r="K3454" s="62"/>
      <c r="M3454" s="63"/>
      <c r="N3454" s="63"/>
      <c r="O3454" s="64"/>
      <c r="P3454" s="127"/>
      <c r="W3454" s="64"/>
      <c r="X3454" s="64"/>
    </row>
    <row r="3455" spans="1:24" s="59" customFormat="1" x14ac:dyDescent="0.25">
      <c r="A3455" s="77"/>
      <c r="D3455" s="60"/>
      <c r="E3455" s="60"/>
      <c r="F3455" s="60"/>
      <c r="G3455" s="60"/>
      <c r="H3455" s="62"/>
      <c r="I3455" s="62"/>
      <c r="J3455" s="62"/>
      <c r="K3455" s="62"/>
      <c r="M3455" s="63"/>
      <c r="N3455" s="63"/>
      <c r="O3455" s="64"/>
      <c r="P3455" s="127"/>
      <c r="W3455" s="64"/>
      <c r="X3455" s="64"/>
    </row>
    <row r="3456" spans="1:24" s="59" customFormat="1" x14ac:dyDescent="0.25">
      <c r="A3456" s="77"/>
      <c r="D3456" s="60"/>
      <c r="E3456" s="60"/>
      <c r="F3456" s="60"/>
      <c r="G3456" s="60"/>
      <c r="H3456" s="62"/>
      <c r="I3456" s="62"/>
      <c r="J3456" s="62"/>
      <c r="K3456" s="62"/>
      <c r="M3456" s="63"/>
      <c r="N3456" s="63"/>
      <c r="O3456" s="64"/>
      <c r="P3456" s="127"/>
      <c r="W3456" s="64"/>
      <c r="X3456" s="64"/>
    </row>
    <row r="3457" spans="1:24" s="59" customFormat="1" x14ac:dyDescent="0.25">
      <c r="A3457" s="77"/>
      <c r="D3457" s="60"/>
      <c r="E3457" s="60"/>
      <c r="F3457" s="60"/>
      <c r="G3457" s="60"/>
      <c r="H3457" s="62"/>
      <c r="I3457" s="62"/>
      <c r="J3457" s="62"/>
      <c r="K3457" s="62"/>
      <c r="M3457" s="63"/>
      <c r="N3457" s="63"/>
      <c r="O3457" s="64"/>
      <c r="P3457" s="127"/>
      <c r="W3457" s="64"/>
      <c r="X3457" s="64"/>
    </row>
    <row r="3458" spans="1:24" s="59" customFormat="1" x14ac:dyDescent="0.25">
      <c r="A3458" s="77"/>
      <c r="D3458" s="60"/>
      <c r="E3458" s="60"/>
      <c r="F3458" s="60"/>
      <c r="G3458" s="60"/>
      <c r="H3458" s="62"/>
      <c r="I3458" s="62"/>
      <c r="J3458" s="62"/>
      <c r="K3458" s="62"/>
      <c r="M3458" s="63"/>
      <c r="N3458" s="63"/>
      <c r="O3458" s="64"/>
      <c r="P3458" s="127"/>
      <c r="W3458" s="64"/>
      <c r="X3458" s="64"/>
    </row>
    <row r="3459" spans="1:24" s="59" customFormat="1" x14ac:dyDescent="0.25">
      <c r="A3459" s="77"/>
      <c r="D3459" s="60"/>
      <c r="E3459" s="60"/>
      <c r="F3459" s="60"/>
      <c r="G3459" s="60"/>
      <c r="H3459" s="62"/>
      <c r="I3459" s="62"/>
      <c r="J3459" s="62"/>
      <c r="K3459" s="62"/>
      <c r="M3459" s="63"/>
      <c r="N3459" s="63"/>
      <c r="O3459" s="64"/>
      <c r="P3459" s="127"/>
      <c r="W3459" s="64"/>
      <c r="X3459" s="64"/>
    </row>
    <row r="3460" spans="1:24" s="59" customFormat="1" x14ac:dyDescent="0.25">
      <c r="A3460" s="77"/>
      <c r="D3460" s="60"/>
      <c r="E3460" s="60"/>
      <c r="F3460" s="60"/>
      <c r="G3460" s="60"/>
      <c r="H3460" s="62"/>
      <c r="I3460" s="62"/>
      <c r="J3460" s="62"/>
      <c r="K3460" s="62"/>
      <c r="M3460" s="63"/>
      <c r="N3460" s="63"/>
      <c r="O3460" s="64"/>
      <c r="P3460" s="127"/>
      <c r="W3460" s="64"/>
      <c r="X3460" s="64"/>
    </row>
    <row r="3461" spans="1:24" s="59" customFormat="1" x14ac:dyDescent="0.25">
      <c r="A3461" s="77"/>
      <c r="D3461" s="60"/>
      <c r="E3461" s="60"/>
      <c r="F3461" s="60"/>
      <c r="G3461" s="60"/>
      <c r="H3461" s="62"/>
      <c r="I3461" s="62"/>
      <c r="J3461" s="62"/>
      <c r="K3461" s="62"/>
      <c r="M3461" s="63"/>
      <c r="N3461" s="63"/>
      <c r="O3461" s="64"/>
      <c r="P3461" s="127"/>
      <c r="W3461" s="64"/>
      <c r="X3461" s="64"/>
    </row>
    <row r="3462" spans="1:24" s="59" customFormat="1" x14ac:dyDescent="0.25">
      <c r="A3462" s="77"/>
      <c r="D3462" s="60"/>
      <c r="E3462" s="60"/>
      <c r="F3462" s="60"/>
      <c r="G3462" s="60"/>
      <c r="H3462" s="62"/>
      <c r="I3462" s="62"/>
      <c r="J3462" s="62"/>
      <c r="K3462" s="62"/>
      <c r="M3462" s="63"/>
      <c r="N3462" s="63"/>
      <c r="O3462" s="64"/>
      <c r="P3462" s="127"/>
      <c r="W3462" s="64"/>
      <c r="X3462" s="64"/>
    </row>
    <row r="3463" spans="1:24" s="59" customFormat="1" x14ac:dyDescent="0.25">
      <c r="A3463" s="77"/>
      <c r="D3463" s="60"/>
      <c r="E3463" s="60"/>
      <c r="F3463" s="60"/>
      <c r="G3463" s="60"/>
      <c r="H3463" s="62"/>
      <c r="I3463" s="62"/>
      <c r="J3463" s="62"/>
      <c r="K3463" s="62"/>
      <c r="M3463" s="63"/>
      <c r="N3463" s="63"/>
      <c r="O3463" s="64"/>
      <c r="P3463" s="127"/>
      <c r="W3463" s="64"/>
      <c r="X3463" s="64"/>
    </row>
    <row r="3464" spans="1:24" s="59" customFormat="1" x14ac:dyDescent="0.25">
      <c r="A3464" s="77"/>
      <c r="D3464" s="60"/>
      <c r="E3464" s="60"/>
      <c r="F3464" s="60"/>
      <c r="G3464" s="60"/>
      <c r="H3464" s="62"/>
      <c r="I3464" s="62"/>
      <c r="J3464" s="62"/>
      <c r="K3464" s="62"/>
      <c r="M3464" s="63"/>
      <c r="N3464" s="63"/>
      <c r="O3464" s="64"/>
      <c r="P3464" s="127"/>
      <c r="W3464" s="64"/>
      <c r="X3464" s="64"/>
    </row>
    <row r="3465" spans="1:24" s="59" customFormat="1" x14ac:dyDescent="0.25">
      <c r="A3465" s="77"/>
      <c r="D3465" s="60"/>
      <c r="E3465" s="60"/>
      <c r="F3465" s="60"/>
      <c r="G3465" s="60"/>
      <c r="H3465" s="62"/>
      <c r="I3465" s="62"/>
      <c r="J3465" s="62"/>
      <c r="K3465" s="62"/>
      <c r="M3465" s="63"/>
      <c r="N3465" s="63"/>
      <c r="O3465" s="64"/>
      <c r="P3465" s="127"/>
      <c r="W3465" s="64"/>
      <c r="X3465" s="64"/>
    </row>
    <row r="3466" spans="1:24" s="59" customFormat="1" x14ac:dyDescent="0.25">
      <c r="A3466" s="77"/>
      <c r="D3466" s="60"/>
      <c r="E3466" s="60"/>
      <c r="F3466" s="60"/>
      <c r="G3466" s="60"/>
      <c r="H3466" s="62"/>
      <c r="I3466" s="62"/>
      <c r="J3466" s="62"/>
      <c r="K3466" s="62"/>
      <c r="M3466" s="63"/>
      <c r="N3466" s="63"/>
      <c r="O3466" s="64"/>
      <c r="P3466" s="127"/>
      <c r="W3466" s="64"/>
      <c r="X3466" s="64"/>
    </row>
    <row r="3467" spans="1:24" s="59" customFormat="1" x14ac:dyDescent="0.25">
      <c r="A3467" s="77"/>
      <c r="D3467" s="60"/>
      <c r="E3467" s="60"/>
      <c r="F3467" s="60"/>
      <c r="G3467" s="60"/>
      <c r="H3467" s="62"/>
      <c r="I3467" s="62"/>
      <c r="J3467" s="62"/>
      <c r="K3467" s="62"/>
      <c r="M3467" s="63"/>
      <c r="N3467" s="63"/>
      <c r="O3467" s="64"/>
      <c r="P3467" s="127"/>
      <c r="W3467" s="64"/>
      <c r="X3467" s="64"/>
    </row>
    <row r="3468" spans="1:24" s="59" customFormat="1" x14ac:dyDescent="0.25">
      <c r="A3468" s="77"/>
      <c r="D3468" s="60"/>
      <c r="E3468" s="60"/>
      <c r="F3468" s="60"/>
      <c r="G3468" s="60"/>
      <c r="H3468" s="62"/>
      <c r="I3468" s="62"/>
      <c r="J3468" s="62"/>
      <c r="K3468" s="62"/>
      <c r="M3468" s="63"/>
      <c r="N3468" s="63"/>
      <c r="O3468" s="64"/>
      <c r="P3468" s="127"/>
      <c r="W3468" s="64"/>
      <c r="X3468" s="64"/>
    </row>
    <row r="3469" spans="1:24" s="59" customFormat="1" x14ac:dyDescent="0.25">
      <c r="A3469" s="77"/>
      <c r="D3469" s="60"/>
      <c r="E3469" s="60"/>
      <c r="F3469" s="60"/>
      <c r="G3469" s="60"/>
      <c r="H3469" s="62"/>
      <c r="I3469" s="62"/>
      <c r="J3469" s="62"/>
      <c r="K3469" s="62"/>
      <c r="M3469" s="63"/>
      <c r="N3469" s="63"/>
      <c r="O3469" s="64"/>
      <c r="P3469" s="127"/>
      <c r="W3469" s="64"/>
      <c r="X3469" s="64"/>
    </row>
    <row r="3470" spans="1:24" s="59" customFormat="1" x14ac:dyDescent="0.25">
      <c r="A3470" s="77"/>
      <c r="D3470" s="60"/>
      <c r="E3470" s="60"/>
      <c r="F3470" s="60"/>
      <c r="G3470" s="60"/>
      <c r="H3470" s="62"/>
      <c r="I3470" s="62"/>
      <c r="J3470" s="62"/>
      <c r="K3470" s="62"/>
      <c r="M3470" s="63"/>
      <c r="N3470" s="63"/>
      <c r="O3470" s="64"/>
      <c r="P3470" s="127"/>
      <c r="W3470" s="64"/>
      <c r="X3470" s="64"/>
    </row>
    <row r="3471" spans="1:24" s="59" customFormat="1" x14ac:dyDescent="0.25">
      <c r="A3471" s="77"/>
      <c r="D3471" s="60"/>
      <c r="E3471" s="60"/>
      <c r="F3471" s="60"/>
      <c r="G3471" s="60"/>
      <c r="H3471" s="62"/>
      <c r="I3471" s="62"/>
      <c r="J3471" s="62"/>
      <c r="K3471" s="62"/>
      <c r="M3471" s="63"/>
      <c r="N3471" s="63"/>
      <c r="O3471" s="64"/>
      <c r="P3471" s="127"/>
      <c r="W3471" s="64"/>
      <c r="X3471" s="64"/>
    </row>
    <row r="3472" spans="1:24" s="59" customFormat="1" x14ac:dyDescent="0.25">
      <c r="A3472" s="77"/>
      <c r="D3472" s="60"/>
      <c r="E3472" s="60"/>
      <c r="F3472" s="60"/>
      <c r="G3472" s="60"/>
      <c r="H3472" s="62"/>
      <c r="I3472" s="62"/>
      <c r="J3472" s="62"/>
      <c r="K3472" s="62"/>
      <c r="M3472" s="63"/>
      <c r="N3472" s="63"/>
      <c r="O3472" s="64"/>
      <c r="P3472" s="127"/>
      <c r="W3472" s="64"/>
      <c r="X3472" s="64"/>
    </row>
    <row r="3473" spans="1:24" s="59" customFormat="1" x14ac:dyDescent="0.25">
      <c r="A3473" s="77"/>
      <c r="D3473" s="60"/>
      <c r="E3473" s="60"/>
      <c r="F3473" s="60"/>
      <c r="G3473" s="60"/>
      <c r="H3473" s="62"/>
      <c r="I3473" s="62"/>
      <c r="J3473" s="62"/>
      <c r="K3473" s="62"/>
      <c r="M3473" s="63"/>
      <c r="N3473" s="63"/>
      <c r="O3473" s="64"/>
      <c r="P3473" s="127"/>
      <c r="W3473" s="64"/>
      <c r="X3473" s="64"/>
    </row>
    <row r="3474" spans="1:24" s="59" customFormat="1" x14ac:dyDescent="0.25">
      <c r="A3474" s="77"/>
      <c r="D3474" s="60"/>
      <c r="E3474" s="60"/>
      <c r="F3474" s="60"/>
      <c r="G3474" s="60"/>
      <c r="H3474" s="62"/>
      <c r="I3474" s="62"/>
      <c r="J3474" s="62"/>
      <c r="K3474" s="62"/>
      <c r="M3474" s="63"/>
      <c r="N3474" s="63"/>
      <c r="O3474" s="64"/>
      <c r="P3474" s="127"/>
      <c r="W3474" s="64"/>
      <c r="X3474" s="64"/>
    </row>
    <row r="3475" spans="1:24" s="59" customFormat="1" x14ac:dyDescent="0.25">
      <c r="A3475" s="77"/>
      <c r="D3475" s="60"/>
      <c r="E3475" s="60"/>
      <c r="F3475" s="60"/>
      <c r="G3475" s="60"/>
      <c r="H3475" s="62"/>
      <c r="I3475" s="62"/>
      <c r="J3475" s="62"/>
      <c r="K3475" s="62"/>
      <c r="M3475" s="63"/>
      <c r="N3475" s="63"/>
      <c r="O3475" s="64"/>
      <c r="P3475" s="127"/>
      <c r="W3475" s="64"/>
      <c r="X3475" s="64"/>
    </row>
    <row r="3476" spans="1:24" s="59" customFormat="1" x14ac:dyDescent="0.25">
      <c r="A3476" s="77"/>
      <c r="D3476" s="60"/>
      <c r="E3476" s="60"/>
      <c r="F3476" s="60"/>
      <c r="G3476" s="60"/>
      <c r="H3476" s="62"/>
      <c r="I3476" s="62"/>
      <c r="J3476" s="62"/>
      <c r="K3476" s="62"/>
      <c r="M3476" s="63"/>
      <c r="N3476" s="63"/>
      <c r="O3476" s="64"/>
      <c r="P3476" s="127"/>
      <c r="W3476" s="64"/>
      <c r="X3476" s="64"/>
    </row>
    <row r="3477" spans="1:24" s="59" customFormat="1" x14ac:dyDescent="0.25">
      <c r="A3477" s="77"/>
      <c r="D3477" s="60"/>
      <c r="E3477" s="60"/>
      <c r="F3477" s="60"/>
      <c r="G3477" s="60"/>
      <c r="H3477" s="62"/>
      <c r="I3477" s="62"/>
      <c r="J3477" s="62"/>
      <c r="K3477" s="62"/>
      <c r="M3477" s="63"/>
      <c r="N3477" s="63"/>
      <c r="O3477" s="64"/>
      <c r="P3477" s="127"/>
      <c r="W3477" s="64"/>
      <c r="X3477" s="64"/>
    </row>
    <row r="3478" spans="1:24" s="59" customFormat="1" x14ac:dyDescent="0.25">
      <c r="A3478" s="77"/>
      <c r="D3478" s="60"/>
      <c r="E3478" s="60"/>
      <c r="F3478" s="60"/>
      <c r="G3478" s="60"/>
      <c r="H3478" s="62"/>
      <c r="I3478" s="62"/>
      <c r="J3478" s="62"/>
      <c r="K3478" s="62"/>
      <c r="M3478" s="63"/>
      <c r="N3478" s="63"/>
      <c r="O3478" s="64"/>
      <c r="P3478" s="127"/>
      <c r="W3478" s="64"/>
      <c r="X3478" s="64"/>
    </row>
    <row r="3479" spans="1:24" s="59" customFormat="1" x14ac:dyDescent="0.25">
      <c r="A3479" s="77"/>
      <c r="D3479" s="60"/>
      <c r="E3479" s="60"/>
      <c r="F3479" s="60"/>
      <c r="G3479" s="60"/>
      <c r="H3479" s="62"/>
      <c r="I3479" s="62"/>
      <c r="J3479" s="62"/>
      <c r="K3479" s="62"/>
      <c r="M3479" s="63"/>
      <c r="N3479" s="63"/>
      <c r="O3479" s="64"/>
      <c r="P3479" s="127"/>
      <c r="W3479" s="64"/>
      <c r="X3479" s="64"/>
    </row>
    <row r="3480" spans="1:24" s="59" customFormat="1" x14ac:dyDescent="0.25">
      <c r="A3480" s="77"/>
      <c r="D3480" s="60"/>
      <c r="E3480" s="60"/>
      <c r="F3480" s="60"/>
      <c r="G3480" s="60"/>
      <c r="H3480" s="62"/>
      <c r="I3480" s="62"/>
      <c r="J3480" s="62"/>
      <c r="K3480" s="62"/>
      <c r="M3480" s="63"/>
      <c r="N3480" s="63"/>
      <c r="O3480" s="64"/>
      <c r="P3480" s="127"/>
      <c r="W3480" s="64"/>
      <c r="X3480" s="64"/>
    </row>
    <row r="3481" spans="1:24" s="59" customFormat="1" x14ac:dyDescent="0.25">
      <c r="A3481" s="77"/>
      <c r="D3481" s="60"/>
      <c r="E3481" s="60"/>
      <c r="F3481" s="60"/>
      <c r="G3481" s="60"/>
      <c r="H3481" s="62"/>
      <c r="I3481" s="62"/>
      <c r="J3481" s="62"/>
      <c r="K3481" s="62"/>
      <c r="M3481" s="63"/>
      <c r="N3481" s="63"/>
      <c r="O3481" s="64"/>
      <c r="P3481" s="127"/>
      <c r="W3481" s="64"/>
      <c r="X3481" s="64"/>
    </row>
    <row r="3482" spans="1:24" s="59" customFormat="1" x14ac:dyDescent="0.25">
      <c r="A3482" s="77"/>
      <c r="D3482" s="60"/>
      <c r="E3482" s="60"/>
      <c r="F3482" s="60"/>
      <c r="G3482" s="60"/>
      <c r="H3482" s="62"/>
      <c r="I3482" s="62"/>
      <c r="J3482" s="62"/>
      <c r="K3482" s="62"/>
      <c r="M3482" s="63"/>
      <c r="N3482" s="63"/>
      <c r="O3482" s="64"/>
      <c r="P3482" s="127"/>
      <c r="W3482" s="64"/>
      <c r="X3482" s="64"/>
    </row>
    <row r="3483" spans="1:24" s="59" customFormat="1" x14ac:dyDescent="0.25">
      <c r="A3483" s="77"/>
      <c r="D3483" s="60"/>
      <c r="E3483" s="60"/>
      <c r="F3483" s="60"/>
      <c r="G3483" s="60"/>
      <c r="H3483" s="62"/>
      <c r="I3483" s="62"/>
      <c r="J3483" s="62"/>
      <c r="K3483" s="62"/>
      <c r="M3483" s="63"/>
      <c r="N3483" s="63"/>
      <c r="O3483" s="64"/>
      <c r="P3483" s="127"/>
      <c r="W3483" s="64"/>
      <c r="X3483" s="64"/>
    </row>
    <row r="3484" spans="1:24" s="59" customFormat="1" x14ac:dyDescent="0.25">
      <c r="A3484" s="77"/>
      <c r="D3484" s="60"/>
      <c r="E3484" s="60"/>
      <c r="F3484" s="60"/>
      <c r="G3484" s="60"/>
      <c r="H3484" s="62"/>
      <c r="I3484" s="62"/>
      <c r="J3484" s="62"/>
      <c r="K3484" s="62"/>
      <c r="M3484" s="63"/>
      <c r="N3484" s="63"/>
      <c r="O3484" s="64"/>
      <c r="P3484" s="127"/>
      <c r="W3484" s="64"/>
      <c r="X3484" s="64"/>
    </row>
    <row r="3485" spans="1:24" s="59" customFormat="1" x14ac:dyDescent="0.25">
      <c r="A3485" s="77"/>
      <c r="D3485" s="60"/>
      <c r="E3485" s="60"/>
      <c r="F3485" s="60"/>
      <c r="G3485" s="60"/>
      <c r="H3485" s="62"/>
      <c r="I3485" s="62"/>
      <c r="J3485" s="62"/>
      <c r="K3485" s="62"/>
      <c r="M3485" s="63"/>
      <c r="N3485" s="63"/>
      <c r="O3485" s="64"/>
      <c r="P3485" s="127"/>
      <c r="W3485" s="64"/>
      <c r="X3485" s="64"/>
    </row>
    <row r="3486" spans="1:24" s="59" customFormat="1" x14ac:dyDescent="0.25">
      <c r="A3486" s="77"/>
      <c r="D3486" s="60"/>
      <c r="E3486" s="60"/>
      <c r="F3486" s="60"/>
      <c r="G3486" s="60"/>
      <c r="H3486" s="62"/>
      <c r="I3486" s="62"/>
      <c r="J3486" s="62"/>
      <c r="K3486" s="62"/>
      <c r="M3486" s="63"/>
      <c r="N3486" s="63"/>
      <c r="O3486" s="64"/>
      <c r="P3486" s="127"/>
      <c r="W3486" s="64"/>
      <c r="X3486" s="64"/>
    </row>
    <row r="3487" spans="1:24" s="59" customFormat="1" x14ac:dyDescent="0.25">
      <c r="A3487" s="77"/>
      <c r="D3487" s="60"/>
      <c r="E3487" s="60"/>
      <c r="F3487" s="60"/>
      <c r="G3487" s="60"/>
      <c r="H3487" s="62"/>
      <c r="I3487" s="62"/>
      <c r="J3487" s="62"/>
      <c r="K3487" s="62"/>
      <c r="M3487" s="63"/>
      <c r="N3487" s="63"/>
      <c r="O3487" s="64"/>
      <c r="P3487" s="127"/>
      <c r="W3487" s="64"/>
      <c r="X3487" s="64"/>
    </row>
    <row r="3488" spans="1:24" s="59" customFormat="1" x14ac:dyDescent="0.25">
      <c r="A3488" s="77"/>
      <c r="D3488" s="60"/>
      <c r="E3488" s="60"/>
      <c r="F3488" s="60"/>
      <c r="G3488" s="60"/>
      <c r="H3488" s="62"/>
      <c r="I3488" s="62"/>
      <c r="J3488" s="62"/>
      <c r="K3488" s="62"/>
      <c r="M3488" s="63"/>
      <c r="N3488" s="63"/>
      <c r="O3488" s="64"/>
      <c r="P3488" s="127"/>
      <c r="W3488" s="64"/>
      <c r="X3488" s="64"/>
    </row>
    <row r="3489" spans="1:24" s="59" customFormat="1" x14ac:dyDescent="0.25">
      <c r="A3489" s="77"/>
      <c r="D3489" s="60"/>
      <c r="E3489" s="60"/>
      <c r="F3489" s="60"/>
      <c r="G3489" s="60"/>
      <c r="H3489" s="62"/>
      <c r="I3489" s="62"/>
      <c r="J3489" s="62"/>
      <c r="K3489" s="62"/>
      <c r="M3489" s="63"/>
      <c r="N3489" s="63"/>
      <c r="O3489" s="64"/>
      <c r="P3489" s="127"/>
      <c r="W3489" s="64"/>
      <c r="X3489" s="64"/>
    </row>
    <row r="3490" spans="1:24" s="59" customFormat="1" x14ac:dyDescent="0.25">
      <c r="A3490" s="77"/>
      <c r="D3490" s="60"/>
      <c r="E3490" s="60"/>
      <c r="F3490" s="60"/>
      <c r="G3490" s="60"/>
      <c r="H3490" s="62"/>
      <c r="I3490" s="62"/>
      <c r="J3490" s="62"/>
      <c r="K3490" s="62"/>
      <c r="M3490" s="63"/>
      <c r="N3490" s="63"/>
      <c r="O3490" s="64"/>
      <c r="P3490" s="127"/>
      <c r="W3490" s="64"/>
      <c r="X3490" s="64"/>
    </row>
    <row r="3491" spans="1:24" s="59" customFormat="1" x14ac:dyDescent="0.25">
      <c r="A3491" s="77"/>
      <c r="D3491" s="60"/>
      <c r="E3491" s="60"/>
      <c r="F3491" s="60"/>
      <c r="G3491" s="60"/>
      <c r="H3491" s="62"/>
      <c r="I3491" s="62"/>
      <c r="J3491" s="62"/>
      <c r="K3491" s="62"/>
      <c r="M3491" s="63"/>
      <c r="N3491" s="63"/>
      <c r="O3491" s="64"/>
      <c r="P3491" s="127"/>
      <c r="W3491" s="64"/>
      <c r="X3491" s="64"/>
    </row>
    <row r="3492" spans="1:24" s="59" customFormat="1" x14ac:dyDescent="0.25">
      <c r="A3492" s="77"/>
      <c r="D3492" s="60"/>
      <c r="E3492" s="60"/>
      <c r="F3492" s="60"/>
      <c r="G3492" s="60"/>
      <c r="H3492" s="62"/>
      <c r="I3492" s="62"/>
      <c r="J3492" s="62"/>
      <c r="K3492" s="62"/>
      <c r="M3492" s="63"/>
      <c r="N3492" s="63"/>
      <c r="O3492" s="64"/>
      <c r="P3492" s="127"/>
      <c r="W3492" s="64"/>
      <c r="X3492" s="64"/>
    </row>
    <row r="3493" spans="1:24" s="59" customFormat="1" x14ac:dyDescent="0.25">
      <c r="A3493" s="77"/>
      <c r="D3493" s="60"/>
      <c r="E3493" s="60"/>
      <c r="F3493" s="60"/>
      <c r="G3493" s="60"/>
      <c r="H3493" s="62"/>
      <c r="I3493" s="62"/>
      <c r="J3493" s="62"/>
      <c r="K3493" s="62"/>
      <c r="M3493" s="63"/>
      <c r="N3493" s="63"/>
      <c r="O3493" s="64"/>
      <c r="P3493" s="127"/>
      <c r="W3493" s="64"/>
      <c r="X3493" s="64"/>
    </row>
    <row r="3494" spans="1:24" s="59" customFormat="1" x14ac:dyDescent="0.25">
      <c r="A3494" s="77"/>
      <c r="D3494" s="60"/>
      <c r="E3494" s="60"/>
      <c r="F3494" s="60"/>
      <c r="G3494" s="60"/>
      <c r="H3494" s="62"/>
      <c r="I3494" s="62"/>
      <c r="J3494" s="62"/>
      <c r="K3494" s="62"/>
      <c r="M3494" s="63"/>
      <c r="N3494" s="63"/>
      <c r="O3494" s="64"/>
      <c r="P3494" s="127"/>
      <c r="W3494" s="64"/>
      <c r="X3494" s="64"/>
    </row>
    <row r="3495" spans="1:24" s="59" customFormat="1" x14ac:dyDescent="0.25">
      <c r="A3495" s="77"/>
      <c r="D3495" s="60"/>
      <c r="E3495" s="60"/>
      <c r="F3495" s="60"/>
      <c r="G3495" s="60"/>
      <c r="H3495" s="62"/>
      <c r="I3495" s="62"/>
      <c r="J3495" s="62"/>
      <c r="K3495" s="62"/>
      <c r="M3495" s="63"/>
      <c r="N3495" s="63"/>
      <c r="O3495" s="64"/>
      <c r="P3495" s="127"/>
      <c r="W3495" s="64"/>
      <c r="X3495" s="64"/>
    </row>
    <row r="3496" spans="1:24" s="59" customFormat="1" x14ac:dyDescent="0.25">
      <c r="A3496" s="77"/>
      <c r="D3496" s="60"/>
      <c r="E3496" s="60"/>
      <c r="F3496" s="60"/>
      <c r="G3496" s="60"/>
      <c r="H3496" s="62"/>
      <c r="I3496" s="62"/>
      <c r="J3496" s="62"/>
      <c r="K3496" s="62"/>
      <c r="M3496" s="63"/>
      <c r="N3496" s="63"/>
      <c r="O3496" s="64"/>
      <c r="P3496" s="127"/>
      <c r="W3496" s="64"/>
      <c r="X3496" s="64"/>
    </row>
    <row r="3497" spans="1:24" s="59" customFormat="1" x14ac:dyDescent="0.25">
      <c r="A3497" s="77"/>
      <c r="D3497" s="60"/>
      <c r="E3497" s="60"/>
      <c r="F3497" s="60"/>
      <c r="G3497" s="60"/>
      <c r="H3497" s="62"/>
      <c r="I3497" s="62"/>
      <c r="J3497" s="62"/>
      <c r="K3497" s="62"/>
      <c r="M3497" s="63"/>
      <c r="N3497" s="63"/>
      <c r="O3497" s="64"/>
      <c r="P3497" s="127"/>
      <c r="W3497" s="64"/>
      <c r="X3497" s="64"/>
    </row>
    <row r="3498" spans="1:24" s="59" customFormat="1" x14ac:dyDescent="0.25">
      <c r="A3498" s="77"/>
      <c r="D3498" s="60"/>
      <c r="E3498" s="60"/>
      <c r="F3498" s="60"/>
      <c r="G3498" s="60"/>
      <c r="H3498" s="62"/>
      <c r="I3498" s="62"/>
      <c r="J3498" s="62"/>
      <c r="K3498" s="62"/>
      <c r="M3498" s="63"/>
      <c r="N3498" s="63"/>
      <c r="O3498" s="64"/>
      <c r="P3498" s="127"/>
      <c r="W3498" s="64"/>
      <c r="X3498" s="64"/>
    </row>
    <row r="3499" spans="1:24" s="59" customFormat="1" x14ac:dyDescent="0.25">
      <c r="A3499" s="77"/>
      <c r="D3499" s="60"/>
      <c r="E3499" s="60"/>
      <c r="F3499" s="60"/>
      <c r="G3499" s="60"/>
      <c r="H3499" s="62"/>
      <c r="I3499" s="62"/>
      <c r="J3499" s="62"/>
      <c r="K3499" s="62"/>
      <c r="M3499" s="63"/>
      <c r="N3499" s="63"/>
      <c r="O3499" s="64"/>
      <c r="P3499" s="127"/>
      <c r="W3499" s="64"/>
      <c r="X3499" s="64"/>
    </row>
    <row r="3500" spans="1:24" s="59" customFormat="1" x14ac:dyDescent="0.25">
      <c r="A3500" s="77"/>
      <c r="D3500" s="60"/>
      <c r="E3500" s="60"/>
      <c r="F3500" s="60"/>
      <c r="G3500" s="60"/>
      <c r="H3500" s="62"/>
      <c r="I3500" s="62"/>
      <c r="J3500" s="62"/>
      <c r="K3500" s="62"/>
      <c r="M3500" s="63"/>
      <c r="N3500" s="63"/>
      <c r="O3500" s="64"/>
      <c r="P3500" s="127"/>
      <c r="W3500" s="64"/>
      <c r="X3500" s="64"/>
    </row>
    <row r="3501" spans="1:24" s="59" customFormat="1" x14ac:dyDescent="0.25">
      <c r="A3501" s="77"/>
      <c r="D3501" s="60"/>
      <c r="E3501" s="60"/>
      <c r="F3501" s="60"/>
      <c r="G3501" s="60"/>
      <c r="H3501" s="62"/>
      <c r="I3501" s="62"/>
      <c r="J3501" s="62"/>
      <c r="K3501" s="62"/>
      <c r="M3501" s="63"/>
      <c r="N3501" s="63"/>
      <c r="O3501" s="64"/>
      <c r="P3501" s="127"/>
      <c r="W3501" s="64"/>
      <c r="X3501" s="64"/>
    </row>
    <row r="3502" spans="1:24" s="59" customFormat="1" x14ac:dyDescent="0.25">
      <c r="A3502" s="77"/>
      <c r="D3502" s="60"/>
      <c r="E3502" s="60"/>
      <c r="F3502" s="60"/>
      <c r="G3502" s="60"/>
      <c r="H3502" s="62"/>
      <c r="I3502" s="62"/>
      <c r="J3502" s="62"/>
      <c r="K3502" s="62"/>
      <c r="M3502" s="63"/>
      <c r="N3502" s="63"/>
      <c r="O3502" s="64"/>
      <c r="P3502" s="127"/>
      <c r="W3502" s="64"/>
      <c r="X3502" s="64"/>
    </row>
    <row r="3503" spans="1:24" s="59" customFormat="1" x14ac:dyDescent="0.25">
      <c r="A3503" s="77"/>
      <c r="D3503" s="60"/>
      <c r="E3503" s="60"/>
      <c r="F3503" s="60"/>
      <c r="G3503" s="60"/>
      <c r="H3503" s="62"/>
      <c r="I3503" s="62"/>
      <c r="J3503" s="62"/>
      <c r="K3503" s="62"/>
      <c r="M3503" s="63"/>
      <c r="N3503" s="63"/>
      <c r="O3503" s="64"/>
      <c r="P3503" s="127"/>
      <c r="W3503" s="64"/>
      <c r="X3503" s="64"/>
    </row>
    <row r="3504" spans="1:24" s="59" customFormat="1" x14ac:dyDescent="0.25">
      <c r="A3504" s="77"/>
      <c r="D3504" s="60"/>
      <c r="E3504" s="60"/>
      <c r="F3504" s="60"/>
      <c r="G3504" s="60"/>
      <c r="H3504" s="62"/>
      <c r="I3504" s="62"/>
      <c r="J3504" s="62"/>
      <c r="K3504" s="62"/>
      <c r="M3504" s="63"/>
      <c r="N3504" s="63"/>
      <c r="O3504" s="64"/>
      <c r="P3504" s="127"/>
      <c r="W3504" s="64"/>
      <c r="X3504" s="64"/>
    </row>
    <row r="3505" spans="1:24" s="59" customFormat="1" x14ac:dyDescent="0.25">
      <c r="A3505" s="77"/>
      <c r="D3505" s="60"/>
      <c r="E3505" s="60"/>
      <c r="F3505" s="60"/>
      <c r="G3505" s="60"/>
      <c r="H3505" s="62"/>
      <c r="I3505" s="62"/>
      <c r="J3505" s="62"/>
      <c r="K3505" s="62"/>
      <c r="M3505" s="63"/>
      <c r="N3505" s="63"/>
      <c r="O3505" s="64"/>
      <c r="P3505" s="127"/>
      <c r="W3505" s="64"/>
      <c r="X3505" s="64"/>
    </row>
    <row r="3506" spans="1:24" s="59" customFormat="1" x14ac:dyDescent="0.25">
      <c r="A3506" s="77"/>
      <c r="D3506" s="60"/>
      <c r="E3506" s="60"/>
      <c r="F3506" s="60"/>
      <c r="G3506" s="60"/>
      <c r="H3506" s="62"/>
      <c r="I3506" s="62"/>
      <c r="J3506" s="62"/>
      <c r="K3506" s="62"/>
      <c r="M3506" s="63"/>
      <c r="N3506" s="63"/>
      <c r="O3506" s="64"/>
      <c r="P3506" s="127"/>
      <c r="W3506" s="64"/>
      <c r="X3506" s="64"/>
    </row>
    <row r="3507" spans="1:24" s="59" customFormat="1" x14ac:dyDescent="0.25">
      <c r="A3507" s="77"/>
      <c r="D3507" s="60"/>
      <c r="E3507" s="60"/>
      <c r="F3507" s="60"/>
      <c r="G3507" s="60"/>
      <c r="H3507" s="62"/>
      <c r="I3507" s="62"/>
      <c r="J3507" s="62"/>
      <c r="K3507" s="62"/>
      <c r="M3507" s="63"/>
      <c r="N3507" s="63"/>
      <c r="O3507" s="64"/>
      <c r="P3507" s="127"/>
      <c r="W3507" s="64"/>
      <c r="X3507" s="64"/>
    </row>
    <row r="3508" spans="1:24" s="59" customFormat="1" x14ac:dyDescent="0.25">
      <c r="A3508" s="77"/>
      <c r="D3508" s="60"/>
      <c r="E3508" s="60"/>
      <c r="F3508" s="60"/>
      <c r="G3508" s="60"/>
      <c r="H3508" s="62"/>
      <c r="I3508" s="62"/>
      <c r="J3508" s="62"/>
      <c r="K3508" s="62"/>
      <c r="M3508" s="63"/>
      <c r="N3508" s="63"/>
      <c r="O3508" s="64"/>
      <c r="P3508" s="127"/>
      <c r="W3508" s="64"/>
      <c r="X3508" s="64"/>
    </row>
    <row r="3509" spans="1:24" s="59" customFormat="1" x14ac:dyDescent="0.25">
      <c r="A3509" s="77"/>
      <c r="D3509" s="60"/>
      <c r="E3509" s="60"/>
      <c r="F3509" s="60"/>
      <c r="G3509" s="60"/>
      <c r="H3509" s="62"/>
      <c r="I3509" s="62"/>
      <c r="J3509" s="62"/>
      <c r="K3509" s="62"/>
      <c r="M3509" s="63"/>
      <c r="N3509" s="63"/>
      <c r="O3509" s="64"/>
      <c r="P3509" s="127"/>
      <c r="W3509" s="64"/>
      <c r="X3509" s="64"/>
    </row>
    <row r="3510" spans="1:24" s="59" customFormat="1" x14ac:dyDescent="0.25">
      <c r="A3510" s="77"/>
      <c r="D3510" s="60"/>
      <c r="E3510" s="60"/>
      <c r="F3510" s="60"/>
      <c r="G3510" s="60"/>
      <c r="H3510" s="62"/>
      <c r="I3510" s="62"/>
      <c r="J3510" s="62"/>
      <c r="K3510" s="62"/>
      <c r="M3510" s="63"/>
      <c r="N3510" s="63"/>
      <c r="O3510" s="64"/>
      <c r="P3510" s="127"/>
      <c r="W3510" s="64"/>
      <c r="X3510" s="64"/>
    </row>
    <row r="3511" spans="1:24" s="59" customFormat="1" x14ac:dyDescent="0.25">
      <c r="A3511" s="77"/>
      <c r="D3511" s="60"/>
      <c r="E3511" s="60"/>
      <c r="F3511" s="60"/>
      <c r="G3511" s="60"/>
      <c r="H3511" s="62"/>
      <c r="I3511" s="62"/>
      <c r="J3511" s="62"/>
      <c r="K3511" s="62"/>
      <c r="M3511" s="63"/>
      <c r="N3511" s="63"/>
      <c r="O3511" s="64"/>
      <c r="P3511" s="127"/>
      <c r="W3511" s="64"/>
      <c r="X3511" s="64"/>
    </row>
    <row r="3512" spans="1:24" s="59" customFormat="1" x14ac:dyDescent="0.25">
      <c r="A3512" s="77"/>
      <c r="D3512" s="60"/>
      <c r="E3512" s="60"/>
      <c r="F3512" s="60"/>
      <c r="G3512" s="60"/>
      <c r="H3512" s="62"/>
      <c r="I3512" s="62"/>
      <c r="J3512" s="62"/>
      <c r="K3512" s="62"/>
      <c r="M3512" s="63"/>
      <c r="N3512" s="63"/>
      <c r="O3512" s="64"/>
      <c r="P3512" s="127"/>
      <c r="W3512" s="64"/>
      <c r="X3512" s="64"/>
    </row>
    <row r="3513" spans="1:24" s="59" customFormat="1" x14ac:dyDescent="0.25">
      <c r="A3513" s="77"/>
      <c r="D3513" s="60"/>
      <c r="E3513" s="60"/>
      <c r="F3513" s="60"/>
      <c r="G3513" s="60"/>
      <c r="H3513" s="62"/>
      <c r="I3513" s="62"/>
      <c r="J3513" s="62"/>
      <c r="K3513" s="62"/>
      <c r="M3513" s="63"/>
      <c r="N3513" s="63"/>
      <c r="O3513" s="64"/>
      <c r="P3513" s="127"/>
      <c r="W3513" s="64"/>
      <c r="X3513" s="64"/>
    </row>
    <row r="3514" spans="1:24" s="59" customFormat="1" x14ac:dyDescent="0.25">
      <c r="A3514" s="77"/>
      <c r="D3514" s="60"/>
      <c r="E3514" s="60"/>
      <c r="F3514" s="60"/>
      <c r="G3514" s="60"/>
      <c r="H3514" s="62"/>
      <c r="I3514" s="62"/>
      <c r="J3514" s="62"/>
      <c r="K3514" s="62"/>
      <c r="M3514" s="63"/>
      <c r="N3514" s="63"/>
      <c r="O3514" s="64"/>
      <c r="P3514" s="127"/>
      <c r="W3514" s="64"/>
      <c r="X3514" s="64"/>
    </row>
    <row r="3515" spans="1:24" s="59" customFormat="1" x14ac:dyDescent="0.25">
      <c r="A3515" s="77"/>
      <c r="D3515" s="60"/>
      <c r="E3515" s="60"/>
      <c r="F3515" s="60"/>
      <c r="G3515" s="60"/>
      <c r="H3515" s="62"/>
      <c r="I3515" s="62"/>
      <c r="J3515" s="62"/>
      <c r="K3515" s="62"/>
      <c r="M3515" s="63"/>
      <c r="N3515" s="63"/>
      <c r="O3515" s="64"/>
      <c r="P3515" s="127"/>
      <c r="W3515" s="64"/>
      <c r="X3515" s="64"/>
    </row>
    <row r="3516" spans="1:24" s="59" customFormat="1" x14ac:dyDescent="0.25">
      <c r="A3516" s="77"/>
      <c r="D3516" s="60"/>
      <c r="E3516" s="60"/>
      <c r="F3516" s="60"/>
      <c r="G3516" s="60"/>
      <c r="H3516" s="62"/>
      <c r="I3516" s="62"/>
      <c r="J3516" s="62"/>
      <c r="K3516" s="62"/>
      <c r="M3516" s="63"/>
      <c r="N3516" s="63"/>
      <c r="O3516" s="64"/>
      <c r="P3516" s="127"/>
      <c r="W3516" s="64"/>
      <c r="X3516" s="64"/>
    </row>
    <row r="3517" spans="1:24" s="59" customFormat="1" x14ac:dyDescent="0.25">
      <c r="A3517" s="77"/>
      <c r="D3517" s="60"/>
      <c r="E3517" s="60"/>
      <c r="F3517" s="60"/>
      <c r="G3517" s="60"/>
      <c r="H3517" s="62"/>
      <c r="I3517" s="62"/>
      <c r="J3517" s="62"/>
      <c r="K3517" s="62"/>
      <c r="M3517" s="63"/>
      <c r="N3517" s="63"/>
      <c r="O3517" s="64"/>
      <c r="P3517" s="127"/>
      <c r="W3517" s="64"/>
      <c r="X3517" s="64"/>
    </row>
    <row r="3518" spans="1:24" s="59" customFormat="1" x14ac:dyDescent="0.25">
      <c r="A3518" s="77"/>
      <c r="D3518" s="60"/>
      <c r="E3518" s="60"/>
      <c r="F3518" s="60"/>
      <c r="G3518" s="60"/>
      <c r="H3518" s="62"/>
      <c r="I3518" s="62"/>
      <c r="J3518" s="62"/>
      <c r="K3518" s="62"/>
      <c r="M3518" s="63"/>
      <c r="N3518" s="63"/>
      <c r="O3518" s="64"/>
      <c r="P3518" s="127"/>
      <c r="W3518" s="64"/>
      <c r="X3518" s="64"/>
    </row>
    <row r="3519" spans="1:24" s="59" customFormat="1" x14ac:dyDescent="0.25">
      <c r="A3519" s="77"/>
      <c r="D3519" s="60"/>
      <c r="E3519" s="60"/>
      <c r="F3519" s="60"/>
      <c r="G3519" s="60"/>
      <c r="H3519" s="62"/>
      <c r="I3519" s="62"/>
      <c r="J3519" s="62"/>
      <c r="K3519" s="62"/>
      <c r="M3519" s="63"/>
      <c r="N3519" s="63"/>
      <c r="O3519" s="64"/>
      <c r="P3519" s="127"/>
      <c r="W3519" s="64"/>
      <c r="X3519" s="64"/>
    </row>
    <row r="3520" spans="1:24" s="59" customFormat="1" x14ac:dyDescent="0.25">
      <c r="A3520" s="77"/>
      <c r="D3520" s="60"/>
      <c r="E3520" s="60"/>
      <c r="F3520" s="60"/>
      <c r="G3520" s="60"/>
      <c r="H3520" s="62"/>
      <c r="I3520" s="62"/>
      <c r="J3520" s="62"/>
      <c r="K3520" s="62"/>
      <c r="M3520" s="63"/>
      <c r="N3520" s="63"/>
      <c r="O3520" s="64"/>
      <c r="P3520" s="127"/>
      <c r="W3520" s="64"/>
      <c r="X3520" s="64"/>
    </row>
    <row r="3521" spans="1:24" s="59" customFormat="1" x14ac:dyDescent="0.25">
      <c r="A3521" s="77"/>
      <c r="D3521" s="60"/>
      <c r="E3521" s="60"/>
      <c r="F3521" s="60"/>
      <c r="G3521" s="60"/>
      <c r="H3521" s="62"/>
      <c r="I3521" s="62"/>
      <c r="J3521" s="62"/>
      <c r="K3521" s="62"/>
      <c r="M3521" s="63"/>
      <c r="N3521" s="63"/>
      <c r="O3521" s="64"/>
      <c r="P3521" s="127"/>
      <c r="W3521" s="64"/>
      <c r="X3521" s="64"/>
    </row>
    <row r="3522" spans="1:24" s="59" customFormat="1" x14ac:dyDescent="0.25">
      <c r="A3522" s="77"/>
      <c r="D3522" s="60"/>
      <c r="E3522" s="60"/>
      <c r="F3522" s="60"/>
      <c r="G3522" s="60"/>
      <c r="H3522" s="62"/>
      <c r="I3522" s="62"/>
      <c r="J3522" s="62"/>
      <c r="K3522" s="62"/>
      <c r="M3522" s="63"/>
      <c r="N3522" s="63"/>
      <c r="O3522" s="64"/>
      <c r="P3522" s="127"/>
      <c r="W3522" s="64"/>
      <c r="X3522" s="64"/>
    </row>
    <row r="3523" spans="1:24" s="59" customFormat="1" x14ac:dyDescent="0.25">
      <c r="A3523" s="77"/>
      <c r="D3523" s="60"/>
      <c r="E3523" s="60"/>
      <c r="F3523" s="60"/>
      <c r="G3523" s="60"/>
      <c r="H3523" s="62"/>
      <c r="I3523" s="62"/>
      <c r="J3523" s="62"/>
      <c r="K3523" s="62"/>
      <c r="M3523" s="63"/>
      <c r="N3523" s="63"/>
      <c r="O3523" s="64"/>
      <c r="P3523" s="127"/>
      <c r="W3523" s="64"/>
      <c r="X3523" s="64"/>
    </row>
    <row r="3524" spans="1:24" s="59" customFormat="1" x14ac:dyDescent="0.25">
      <c r="A3524" s="77"/>
      <c r="D3524" s="60"/>
      <c r="E3524" s="60"/>
      <c r="F3524" s="60"/>
      <c r="G3524" s="60"/>
      <c r="H3524" s="62"/>
      <c r="I3524" s="62"/>
      <c r="J3524" s="62"/>
      <c r="K3524" s="62"/>
      <c r="M3524" s="63"/>
      <c r="N3524" s="63"/>
      <c r="O3524" s="64"/>
      <c r="P3524" s="127"/>
      <c r="W3524" s="64"/>
      <c r="X3524" s="64"/>
    </row>
    <row r="3525" spans="1:24" s="59" customFormat="1" x14ac:dyDescent="0.25">
      <c r="A3525" s="77"/>
      <c r="D3525" s="60"/>
      <c r="E3525" s="60"/>
      <c r="F3525" s="60"/>
      <c r="G3525" s="60"/>
      <c r="H3525" s="62"/>
      <c r="I3525" s="62"/>
      <c r="J3525" s="62"/>
      <c r="K3525" s="62"/>
      <c r="M3525" s="63"/>
      <c r="N3525" s="63"/>
      <c r="O3525" s="64"/>
      <c r="P3525" s="127"/>
      <c r="W3525" s="64"/>
      <c r="X3525" s="64"/>
    </row>
    <row r="3526" spans="1:24" s="59" customFormat="1" x14ac:dyDescent="0.25">
      <c r="A3526" s="77"/>
      <c r="D3526" s="60"/>
      <c r="E3526" s="60"/>
      <c r="F3526" s="60"/>
      <c r="G3526" s="60"/>
      <c r="H3526" s="62"/>
      <c r="I3526" s="62"/>
      <c r="J3526" s="62"/>
      <c r="K3526" s="62"/>
      <c r="M3526" s="63"/>
      <c r="N3526" s="63"/>
      <c r="O3526" s="64"/>
      <c r="P3526" s="127"/>
      <c r="W3526" s="64"/>
      <c r="X3526" s="64"/>
    </row>
    <row r="3527" spans="1:24" s="59" customFormat="1" x14ac:dyDescent="0.25">
      <c r="A3527" s="77"/>
      <c r="D3527" s="60"/>
      <c r="E3527" s="60"/>
      <c r="F3527" s="60"/>
      <c r="G3527" s="60"/>
      <c r="H3527" s="62"/>
      <c r="I3527" s="62"/>
      <c r="J3527" s="62"/>
      <c r="K3527" s="62"/>
      <c r="M3527" s="63"/>
      <c r="N3527" s="63"/>
      <c r="O3527" s="64"/>
      <c r="P3527" s="127"/>
      <c r="W3527" s="64"/>
      <c r="X3527" s="64"/>
    </row>
    <row r="3528" spans="1:24" s="59" customFormat="1" x14ac:dyDescent="0.25">
      <c r="A3528" s="77"/>
      <c r="D3528" s="60"/>
      <c r="E3528" s="60"/>
      <c r="F3528" s="60"/>
      <c r="G3528" s="60"/>
      <c r="H3528" s="62"/>
      <c r="I3528" s="62"/>
      <c r="J3528" s="62"/>
      <c r="K3528" s="62"/>
      <c r="M3528" s="63"/>
      <c r="N3528" s="63"/>
      <c r="O3528" s="64"/>
      <c r="P3528" s="127"/>
      <c r="W3528" s="64"/>
      <c r="X3528" s="64"/>
    </row>
    <row r="3529" spans="1:24" s="59" customFormat="1" x14ac:dyDescent="0.25">
      <c r="A3529" s="77"/>
      <c r="D3529" s="60"/>
      <c r="E3529" s="60"/>
      <c r="F3529" s="60"/>
      <c r="G3529" s="60"/>
      <c r="H3529" s="62"/>
      <c r="I3529" s="62"/>
      <c r="J3529" s="62"/>
      <c r="K3529" s="62"/>
      <c r="M3529" s="63"/>
      <c r="N3529" s="63"/>
      <c r="O3529" s="64"/>
      <c r="P3529" s="127"/>
      <c r="W3529" s="64"/>
      <c r="X3529" s="64"/>
    </row>
    <row r="3530" spans="1:24" s="59" customFormat="1" x14ac:dyDescent="0.25">
      <c r="A3530" s="77"/>
      <c r="D3530" s="60"/>
      <c r="E3530" s="60"/>
      <c r="F3530" s="60"/>
      <c r="G3530" s="60"/>
      <c r="H3530" s="62"/>
      <c r="I3530" s="62"/>
      <c r="J3530" s="62"/>
      <c r="K3530" s="62"/>
      <c r="M3530" s="63"/>
      <c r="N3530" s="63"/>
      <c r="O3530" s="64"/>
      <c r="P3530" s="127"/>
      <c r="W3530" s="64"/>
      <c r="X3530" s="64"/>
    </row>
    <row r="3531" spans="1:24" s="59" customFormat="1" x14ac:dyDescent="0.25">
      <c r="A3531" s="77"/>
      <c r="D3531" s="60"/>
      <c r="E3531" s="60"/>
      <c r="F3531" s="60"/>
      <c r="G3531" s="60"/>
      <c r="H3531" s="62"/>
      <c r="I3531" s="62"/>
      <c r="J3531" s="62"/>
      <c r="K3531" s="62"/>
      <c r="M3531" s="63"/>
      <c r="N3531" s="63"/>
      <c r="O3531" s="64"/>
      <c r="P3531" s="127"/>
      <c r="W3531" s="64"/>
      <c r="X3531" s="64"/>
    </row>
    <row r="3532" spans="1:24" s="59" customFormat="1" x14ac:dyDescent="0.25">
      <c r="A3532" s="77"/>
      <c r="D3532" s="60"/>
      <c r="E3532" s="60"/>
      <c r="F3532" s="60"/>
      <c r="G3532" s="60"/>
      <c r="H3532" s="62"/>
      <c r="I3532" s="62"/>
      <c r="J3532" s="62"/>
      <c r="K3532" s="62"/>
      <c r="M3532" s="63"/>
      <c r="N3532" s="63"/>
      <c r="O3532" s="64"/>
      <c r="P3532" s="127"/>
      <c r="W3532" s="64"/>
      <c r="X3532" s="64"/>
    </row>
    <row r="3533" spans="1:24" s="59" customFormat="1" x14ac:dyDescent="0.25">
      <c r="A3533" s="77"/>
      <c r="D3533" s="60"/>
      <c r="E3533" s="60"/>
      <c r="F3533" s="60"/>
      <c r="G3533" s="60"/>
      <c r="H3533" s="62"/>
      <c r="I3533" s="62"/>
      <c r="J3533" s="62"/>
      <c r="K3533" s="62"/>
      <c r="M3533" s="63"/>
      <c r="N3533" s="63"/>
      <c r="O3533" s="64"/>
      <c r="P3533" s="127"/>
      <c r="W3533" s="64"/>
      <c r="X3533" s="64"/>
    </row>
    <row r="3534" spans="1:24" s="59" customFormat="1" x14ac:dyDescent="0.25">
      <c r="A3534" s="77"/>
      <c r="D3534" s="60"/>
      <c r="E3534" s="60"/>
      <c r="F3534" s="60"/>
      <c r="G3534" s="60"/>
      <c r="H3534" s="62"/>
      <c r="I3534" s="62"/>
      <c r="J3534" s="62"/>
      <c r="K3534" s="62"/>
      <c r="M3534" s="63"/>
      <c r="N3534" s="63"/>
      <c r="O3534" s="64"/>
      <c r="P3534" s="127"/>
      <c r="W3534" s="64"/>
      <c r="X3534" s="64"/>
    </row>
    <row r="3535" spans="1:24" s="59" customFormat="1" x14ac:dyDescent="0.25">
      <c r="A3535" s="77"/>
      <c r="D3535" s="60"/>
      <c r="E3535" s="60"/>
      <c r="F3535" s="60"/>
      <c r="G3535" s="60"/>
      <c r="H3535" s="62"/>
      <c r="I3535" s="62"/>
      <c r="J3535" s="62"/>
      <c r="K3535" s="62"/>
      <c r="M3535" s="63"/>
      <c r="N3535" s="63"/>
      <c r="O3535" s="64"/>
      <c r="P3535" s="127"/>
      <c r="W3535" s="64"/>
      <c r="X3535" s="64"/>
    </row>
    <row r="3536" spans="1:24" s="59" customFormat="1" x14ac:dyDescent="0.25">
      <c r="A3536" s="77"/>
      <c r="D3536" s="60"/>
      <c r="E3536" s="60"/>
      <c r="F3536" s="60"/>
      <c r="G3536" s="60"/>
      <c r="H3536" s="62"/>
      <c r="I3536" s="62"/>
      <c r="J3536" s="62"/>
      <c r="K3536" s="62"/>
      <c r="M3536" s="63"/>
      <c r="N3536" s="63"/>
      <c r="O3536" s="64"/>
      <c r="P3536" s="127"/>
      <c r="W3536" s="64"/>
      <c r="X3536" s="64"/>
    </row>
    <row r="3537" spans="1:24" s="59" customFormat="1" x14ac:dyDescent="0.25">
      <c r="A3537" s="77"/>
      <c r="D3537" s="60"/>
      <c r="E3537" s="60"/>
      <c r="F3537" s="60"/>
      <c r="G3537" s="60"/>
      <c r="H3537" s="62"/>
      <c r="I3537" s="62"/>
      <c r="J3537" s="62"/>
      <c r="K3537" s="62"/>
      <c r="M3537" s="63"/>
      <c r="N3537" s="63"/>
      <c r="O3537" s="64"/>
      <c r="P3537" s="127"/>
      <c r="W3537" s="64"/>
      <c r="X3537" s="64"/>
    </row>
    <row r="3538" spans="1:24" s="59" customFormat="1" x14ac:dyDescent="0.25">
      <c r="A3538" s="77"/>
      <c r="D3538" s="60"/>
      <c r="E3538" s="60"/>
      <c r="F3538" s="60"/>
      <c r="G3538" s="60"/>
      <c r="H3538" s="62"/>
      <c r="I3538" s="62"/>
      <c r="J3538" s="62"/>
      <c r="K3538" s="62"/>
      <c r="M3538" s="63"/>
      <c r="N3538" s="63"/>
      <c r="O3538" s="64"/>
      <c r="P3538" s="127"/>
      <c r="W3538" s="64"/>
      <c r="X3538" s="64"/>
    </row>
    <row r="3539" spans="1:24" s="59" customFormat="1" x14ac:dyDescent="0.25">
      <c r="A3539" s="77"/>
      <c r="D3539" s="60"/>
      <c r="E3539" s="60"/>
      <c r="F3539" s="60"/>
      <c r="G3539" s="60"/>
      <c r="H3539" s="62"/>
      <c r="I3539" s="62"/>
      <c r="J3539" s="62"/>
      <c r="K3539" s="62"/>
      <c r="M3539" s="63"/>
      <c r="N3539" s="63"/>
      <c r="O3539" s="64"/>
      <c r="P3539" s="127"/>
      <c r="W3539" s="64"/>
      <c r="X3539" s="64"/>
    </row>
    <row r="3540" spans="1:24" s="59" customFormat="1" x14ac:dyDescent="0.25">
      <c r="A3540" s="77"/>
      <c r="D3540" s="60"/>
      <c r="E3540" s="60"/>
      <c r="F3540" s="60"/>
      <c r="G3540" s="60"/>
      <c r="H3540" s="62"/>
      <c r="I3540" s="62"/>
      <c r="J3540" s="62"/>
      <c r="K3540" s="62"/>
      <c r="M3540" s="63"/>
      <c r="N3540" s="63"/>
      <c r="O3540" s="64"/>
      <c r="P3540" s="127"/>
      <c r="W3540" s="64"/>
      <c r="X3540" s="64"/>
    </row>
    <row r="3541" spans="1:24" s="59" customFormat="1" x14ac:dyDescent="0.25">
      <c r="A3541" s="77"/>
      <c r="D3541" s="60"/>
      <c r="E3541" s="60"/>
      <c r="F3541" s="60"/>
      <c r="G3541" s="60"/>
      <c r="H3541" s="62"/>
      <c r="I3541" s="62"/>
      <c r="J3541" s="62"/>
      <c r="K3541" s="62"/>
      <c r="M3541" s="63"/>
      <c r="N3541" s="63"/>
      <c r="O3541" s="64"/>
      <c r="P3541" s="127"/>
      <c r="W3541" s="64"/>
      <c r="X3541" s="64"/>
    </row>
    <row r="3542" spans="1:24" s="59" customFormat="1" x14ac:dyDescent="0.25">
      <c r="A3542" s="77"/>
      <c r="D3542" s="60"/>
      <c r="E3542" s="60"/>
      <c r="F3542" s="60"/>
      <c r="G3542" s="60"/>
      <c r="H3542" s="62"/>
      <c r="I3542" s="62"/>
      <c r="J3542" s="62"/>
      <c r="K3542" s="62"/>
      <c r="M3542" s="63"/>
      <c r="N3542" s="63"/>
      <c r="O3542" s="64"/>
      <c r="P3542" s="127"/>
      <c r="W3542" s="64"/>
      <c r="X3542" s="64"/>
    </row>
    <row r="3543" spans="1:24" s="59" customFormat="1" x14ac:dyDescent="0.25">
      <c r="A3543" s="77"/>
      <c r="D3543" s="60"/>
      <c r="E3543" s="60"/>
      <c r="F3543" s="60"/>
      <c r="G3543" s="60"/>
      <c r="H3543" s="62"/>
      <c r="I3543" s="62"/>
      <c r="J3543" s="62"/>
      <c r="K3543" s="62"/>
      <c r="M3543" s="63"/>
      <c r="N3543" s="63"/>
      <c r="O3543" s="64"/>
      <c r="P3543" s="127"/>
      <c r="W3543" s="64"/>
      <c r="X3543" s="64"/>
    </row>
    <row r="3544" spans="1:24" s="59" customFormat="1" x14ac:dyDescent="0.25">
      <c r="A3544" s="77"/>
      <c r="D3544" s="60"/>
      <c r="E3544" s="60"/>
      <c r="F3544" s="60"/>
      <c r="G3544" s="60"/>
      <c r="H3544" s="62"/>
      <c r="I3544" s="62"/>
      <c r="J3544" s="62"/>
      <c r="K3544" s="62"/>
      <c r="M3544" s="63"/>
      <c r="N3544" s="63"/>
      <c r="O3544" s="64"/>
      <c r="P3544" s="127"/>
      <c r="W3544" s="64"/>
      <c r="X3544" s="64"/>
    </row>
    <row r="3545" spans="1:24" s="59" customFormat="1" x14ac:dyDescent="0.25">
      <c r="A3545" s="77"/>
      <c r="D3545" s="60"/>
      <c r="E3545" s="60"/>
      <c r="F3545" s="60"/>
      <c r="G3545" s="60"/>
      <c r="H3545" s="62"/>
      <c r="I3545" s="62"/>
      <c r="J3545" s="62"/>
      <c r="K3545" s="62"/>
      <c r="M3545" s="63"/>
      <c r="N3545" s="63"/>
      <c r="O3545" s="64"/>
      <c r="P3545" s="127"/>
      <c r="W3545" s="64"/>
      <c r="X3545" s="64"/>
    </row>
    <row r="3546" spans="1:24" s="59" customFormat="1" x14ac:dyDescent="0.25">
      <c r="A3546" s="77"/>
      <c r="D3546" s="60"/>
      <c r="E3546" s="60"/>
      <c r="F3546" s="60"/>
      <c r="G3546" s="60"/>
      <c r="H3546" s="62"/>
      <c r="I3546" s="62"/>
      <c r="J3546" s="62"/>
      <c r="K3546" s="62"/>
      <c r="M3546" s="63"/>
      <c r="N3546" s="63"/>
      <c r="O3546" s="64"/>
      <c r="P3546" s="127"/>
      <c r="W3546" s="64"/>
      <c r="X3546" s="64"/>
    </row>
    <row r="3547" spans="1:24" s="59" customFormat="1" x14ac:dyDescent="0.25">
      <c r="A3547" s="77"/>
      <c r="D3547" s="60"/>
      <c r="E3547" s="60"/>
      <c r="F3547" s="60"/>
      <c r="G3547" s="60"/>
      <c r="H3547" s="62"/>
      <c r="I3547" s="62"/>
      <c r="J3547" s="62"/>
      <c r="K3547" s="62"/>
      <c r="M3547" s="63"/>
      <c r="N3547" s="63"/>
      <c r="O3547" s="64"/>
      <c r="P3547" s="127"/>
      <c r="W3547" s="64"/>
      <c r="X3547" s="64"/>
    </row>
    <row r="3548" spans="1:24" s="59" customFormat="1" x14ac:dyDescent="0.25">
      <c r="A3548" s="77"/>
      <c r="D3548" s="60"/>
      <c r="E3548" s="60"/>
      <c r="F3548" s="60"/>
      <c r="G3548" s="60"/>
      <c r="H3548" s="62"/>
      <c r="I3548" s="62"/>
      <c r="J3548" s="62"/>
      <c r="K3548" s="62"/>
      <c r="M3548" s="63"/>
      <c r="N3548" s="63"/>
      <c r="O3548" s="64"/>
      <c r="P3548" s="127"/>
      <c r="W3548" s="64"/>
      <c r="X3548" s="64"/>
    </row>
    <row r="3549" spans="1:24" s="59" customFormat="1" x14ac:dyDescent="0.25">
      <c r="A3549" s="77"/>
      <c r="D3549" s="60"/>
      <c r="E3549" s="60"/>
      <c r="F3549" s="60"/>
      <c r="G3549" s="60"/>
      <c r="H3549" s="62"/>
      <c r="I3549" s="62"/>
      <c r="J3549" s="62"/>
      <c r="K3549" s="62"/>
      <c r="M3549" s="63"/>
      <c r="N3549" s="63"/>
      <c r="O3549" s="64"/>
      <c r="P3549" s="127"/>
      <c r="W3549" s="64"/>
      <c r="X3549" s="64"/>
    </row>
    <row r="3550" spans="1:24" s="59" customFormat="1" x14ac:dyDescent="0.25">
      <c r="A3550" s="77"/>
      <c r="D3550" s="60"/>
      <c r="E3550" s="60"/>
      <c r="F3550" s="60"/>
      <c r="G3550" s="60"/>
      <c r="H3550" s="62"/>
      <c r="I3550" s="62"/>
      <c r="J3550" s="62"/>
      <c r="K3550" s="62"/>
      <c r="M3550" s="63"/>
      <c r="N3550" s="63"/>
      <c r="O3550" s="64"/>
      <c r="P3550" s="127"/>
      <c r="W3550" s="64"/>
      <c r="X3550" s="64"/>
    </row>
    <row r="3551" spans="1:24" s="59" customFormat="1" x14ac:dyDescent="0.25">
      <c r="A3551" s="77"/>
      <c r="D3551" s="60"/>
      <c r="E3551" s="60"/>
      <c r="F3551" s="60"/>
      <c r="G3551" s="60"/>
      <c r="H3551" s="62"/>
      <c r="I3551" s="62"/>
      <c r="J3551" s="62"/>
      <c r="K3551" s="62"/>
      <c r="M3551" s="63"/>
      <c r="N3551" s="63"/>
      <c r="O3551" s="64"/>
      <c r="P3551" s="127"/>
      <c r="W3551" s="64"/>
      <c r="X3551" s="64"/>
    </row>
    <row r="3552" spans="1:24" s="59" customFormat="1" x14ac:dyDescent="0.25">
      <c r="A3552" s="77"/>
      <c r="D3552" s="60"/>
      <c r="E3552" s="60"/>
      <c r="F3552" s="60"/>
      <c r="G3552" s="60"/>
      <c r="H3552" s="62"/>
      <c r="I3552" s="62"/>
      <c r="J3552" s="62"/>
      <c r="K3552" s="62"/>
      <c r="M3552" s="63"/>
      <c r="N3552" s="63"/>
      <c r="O3552" s="64"/>
      <c r="P3552" s="127"/>
      <c r="W3552" s="64"/>
      <c r="X3552" s="64"/>
    </row>
    <row r="3553" spans="1:24" s="59" customFormat="1" x14ac:dyDescent="0.25">
      <c r="A3553" s="77"/>
      <c r="D3553" s="60"/>
      <c r="E3553" s="60"/>
      <c r="F3553" s="60"/>
      <c r="G3553" s="60"/>
      <c r="H3553" s="62"/>
      <c r="I3553" s="62"/>
      <c r="J3553" s="62"/>
      <c r="K3553" s="62"/>
      <c r="M3553" s="63"/>
      <c r="N3553" s="63"/>
      <c r="O3553" s="64"/>
      <c r="P3553" s="127"/>
      <c r="W3553" s="64"/>
      <c r="X3553" s="64"/>
    </row>
    <row r="3554" spans="1:24" s="59" customFormat="1" x14ac:dyDescent="0.25">
      <c r="A3554" s="77"/>
      <c r="D3554" s="60"/>
      <c r="E3554" s="60"/>
      <c r="F3554" s="60"/>
      <c r="G3554" s="60"/>
      <c r="H3554" s="62"/>
      <c r="I3554" s="62"/>
      <c r="J3554" s="62"/>
      <c r="K3554" s="62"/>
      <c r="M3554" s="63"/>
      <c r="N3554" s="63"/>
      <c r="O3554" s="64"/>
      <c r="P3554" s="127"/>
      <c r="W3554" s="64"/>
      <c r="X3554" s="64"/>
    </row>
    <row r="3555" spans="1:24" s="59" customFormat="1" x14ac:dyDescent="0.25">
      <c r="A3555" s="77"/>
      <c r="D3555" s="60"/>
      <c r="E3555" s="60"/>
      <c r="F3555" s="60"/>
      <c r="G3555" s="60"/>
      <c r="H3555" s="62"/>
      <c r="I3555" s="62"/>
      <c r="J3555" s="62"/>
      <c r="K3555" s="62"/>
      <c r="M3555" s="63"/>
      <c r="N3555" s="63"/>
      <c r="O3555" s="64"/>
      <c r="P3555" s="127"/>
      <c r="W3555" s="64"/>
      <c r="X3555" s="64"/>
    </row>
    <row r="3556" spans="1:24" s="59" customFormat="1" x14ac:dyDescent="0.25">
      <c r="A3556" s="77"/>
      <c r="D3556" s="60"/>
      <c r="E3556" s="60"/>
      <c r="F3556" s="60"/>
      <c r="G3556" s="60"/>
      <c r="H3556" s="62"/>
      <c r="I3556" s="62"/>
      <c r="J3556" s="62"/>
      <c r="K3556" s="62"/>
      <c r="M3556" s="63"/>
      <c r="N3556" s="63"/>
      <c r="O3556" s="64"/>
      <c r="P3556" s="127"/>
      <c r="W3556" s="64"/>
      <c r="X3556" s="64"/>
    </row>
    <row r="3557" spans="1:24" s="59" customFormat="1" x14ac:dyDescent="0.25">
      <c r="A3557" s="77"/>
      <c r="D3557" s="60"/>
      <c r="E3557" s="60"/>
      <c r="F3557" s="60"/>
      <c r="G3557" s="60"/>
      <c r="H3557" s="62"/>
      <c r="I3557" s="62"/>
      <c r="J3557" s="62"/>
      <c r="K3557" s="62"/>
      <c r="M3557" s="63"/>
      <c r="N3557" s="63"/>
      <c r="O3557" s="64"/>
      <c r="P3557" s="127"/>
      <c r="W3557" s="64"/>
      <c r="X3557" s="64"/>
    </row>
    <row r="3558" spans="1:24" s="59" customFormat="1" x14ac:dyDescent="0.25">
      <c r="A3558" s="77"/>
      <c r="D3558" s="60"/>
      <c r="E3558" s="60"/>
      <c r="F3558" s="60"/>
      <c r="G3558" s="60"/>
      <c r="H3558" s="62"/>
      <c r="I3558" s="62"/>
      <c r="J3558" s="62"/>
      <c r="K3558" s="62"/>
      <c r="M3558" s="63"/>
      <c r="N3558" s="63"/>
      <c r="O3558" s="64"/>
      <c r="P3558" s="127"/>
      <c r="W3558" s="64"/>
      <c r="X3558" s="64"/>
    </row>
    <row r="3559" spans="1:24" s="59" customFormat="1" x14ac:dyDescent="0.25">
      <c r="A3559" s="77"/>
      <c r="D3559" s="60"/>
      <c r="E3559" s="60"/>
      <c r="F3559" s="60"/>
      <c r="G3559" s="60"/>
      <c r="H3559" s="62"/>
      <c r="I3559" s="62"/>
      <c r="J3559" s="62"/>
      <c r="K3559" s="62"/>
      <c r="M3559" s="63"/>
      <c r="N3559" s="63"/>
      <c r="O3559" s="64"/>
      <c r="P3559" s="127"/>
      <c r="W3559" s="64"/>
      <c r="X3559" s="64"/>
    </row>
    <row r="3560" spans="1:24" s="59" customFormat="1" x14ac:dyDescent="0.25">
      <c r="A3560" s="77"/>
      <c r="D3560" s="60"/>
      <c r="E3560" s="60"/>
      <c r="F3560" s="60"/>
      <c r="G3560" s="60"/>
      <c r="H3560" s="62"/>
      <c r="I3560" s="62"/>
      <c r="J3560" s="62"/>
      <c r="K3560" s="62"/>
      <c r="M3560" s="63"/>
      <c r="N3560" s="63"/>
      <c r="O3560" s="64"/>
      <c r="P3560" s="127"/>
      <c r="W3560" s="64"/>
      <c r="X3560" s="64"/>
    </row>
    <row r="3561" spans="1:24" s="59" customFormat="1" x14ac:dyDescent="0.25">
      <c r="A3561" s="77"/>
      <c r="D3561" s="60"/>
      <c r="E3561" s="60"/>
      <c r="F3561" s="60"/>
      <c r="G3561" s="60"/>
      <c r="H3561" s="62"/>
      <c r="I3561" s="62"/>
      <c r="J3561" s="62"/>
      <c r="K3561" s="62"/>
      <c r="M3561" s="63"/>
      <c r="N3561" s="63"/>
      <c r="O3561" s="64"/>
      <c r="P3561" s="127"/>
      <c r="W3561" s="64"/>
      <c r="X3561" s="64"/>
    </row>
    <row r="3562" spans="1:24" s="59" customFormat="1" x14ac:dyDescent="0.25">
      <c r="A3562" s="77"/>
      <c r="D3562" s="60"/>
      <c r="E3562" s="60"/>
      <c r="F3562" s="60"/>
      <c r="G3562" s="60"/>
      <c r="H3562" s="62"/>
      <c r="I3562" s="62"/>
      <c r="J3562" s="62"/>
      <c r="K3562" s="62"/>
      <c r="M3562" s="63"/>
      <c r="N3562" s="63"/>
      <c r="O3562" s="64"/>
      <c r="P3562" s="127"/>
      <c r="W3562" s="64"/>
      <c r="X3562" s="64"/>
    </row>
    <row r="3563" spans="1:24" s="59" customFormat="1" x14ac:dyDescent="0.25">
      <c r="A3563" s="77"/>
      <c r="D3563" s="60"/>
      <c r="E3563" s="60"/>
      <c r="F3563" s="60"/>
      <c r="G3563" s="60"/>
      <c r="H3563" s="62"/>
      <c r="I3563" s="62"/>
      <c r="J3563" s="62"/>
      <c r="K3563" s="62"/>
      <c r="M3563" s="63"/>
      <c r="N3563" s="63"/>
      <c r="O3563" s="64"/>
      <c r="P3563" s="127"/>
      <c r="W3563" s="64"/>
      <c r="X3563" s="64"/>
    </row>
    <row r="3564" spans="1:24" s="59" customFormat="1" x14ac:dyDescent="0.25">
      <c r="A3564" s="77"/>
      <c r="D3564" s="60"/>
      <c r="E3564" s="60"/>
      <c r="F3564" s="60"/>
      <c r="G3564" s="60"/>
      <c r="H3564" s="62"/>
      <c r="I3564" s="62"/>
      <c r="J3564" s="62"/>
      <c r="K3564" s="62"/>
      <c r="M3564" s="63"/>
      <c r="N3564" s="63"/>
      <c r="O3564" s="64"/>
      <c r="P3564" s="127"/>
      <c r="W3564" s="64"/>
      <c r="X3564" s="64"/>
    </row>
    <row r="3565" spans="1:24" s="59" customFormat="1" x14ac:dyDescent="0.25">
      <c r="A3565" s="77"/>
      <c r="D3565" s="60"/>
      <c r="E3565" s="60"/>
      <c r="F3565" s="60"/>
      <c r="G3565" s="60"/>
      <c r="H3565" s="62"/>
      <c r="I3565" s="62"/>
      <c r="J3565" s="62"/>
      <c r="K3565" s="62"/>
      <c r="M3565" s="63"/>
      <c r="N3565" s="63"/>
      <c r="O3565" s="64"/>
      <c r="P3565" s="127"/>
      <c r="W3565" s="64"/>
      <c r="X3565" s="64"/>
    </row>
    <row r="3566" spans="1:24" s="59" customFormat="1" x14ac:dyDescent="0.25">
      <c r="A3566" s="77"/>
      <c r="D3566" s="60"/>
      <c r="E3566" s="60"/>
      <c r="F3566" s="60"/>
      <c r="G3566" s="60"/>
      <c r="H3566" s="62"/>
      <c r="I3566" s="62"/>
      <c r="J3566" s="62"/>
      <c r="K3566" s="62"/>
      <c r="M3566" s="63"/>
      <c r="N3566" s="63"/>
      <c r="O3566" s="64"/>
      <c r="P3566" s="127"/>
      <c r="W3566" s="64"/>
      <c r="X3566" s="64"/>
    </row>
    <row r="3567" spans="1:24" s="59" customFormat="1" x14ac:dyDescent="0.25">
      <c r="A3567" s="77"/>
      <c r="D3567" s="60"/>
      <c r="E3567" s="60"/>
      <c r="F3567" s="60"/>
      <c r="G3567" s="60"/>
      <c r="H3567" s="62"/>
      <c r="I3567" s="62"/>
      <c r="J3567" s="62"/>
      <c r="K3567" s="62"/>
      <c r="M3567" s="63"/>
      <c r="N3567" s="63"/>
      <c r="O3567" s="64"/>
      <c r="P3567" s="127"/>
      <c r="W3567" s="64"/>
      <c r="X3567" s="64"/>
    </row>
    <row r="3568" spans="1:24" s="59" customFormat="1" x14ac:dyDescent="0.25">
      <c r="A3568" s="77"/>
      <c r="D3568" s="60"/>
      <c r="E3568" s="60"/>
      <c r="F3568" s="60"/>
      <c r="G3568" s="60"/>
      <c r="H3568" s="62"/>
      <c r="I3568" s="62"/>
      <c r="J3568" s="62"/>
      <c r="K3568" s="62"/>
      <c r="M3568" s="63"/>
      <c r="N3568" s="63"/>
      <c r="O3568" s="64"/>
      <c r="P3568" s="127"/>
      <c r="W3568" s="64"/>
      <c r="X3568" s="64"/>
    </row>
    <row r="3569" spans="1:24" s="59" customFormat="1" x14ac:dyDescent="0.25">
      <c r="A3569" s="77"/>
      <c r="D3569" s="60"/>
      <c r="E3569" s="60"/>
      <c r="F3569" s="60"/>
      <c r="G3569" s="60"/>
      <c r="H3569" s="62"/>
      <c r="I3569" s="62"/>
      <c r="J3569" s="62"/>
      <c r="K3569" s="62"/>
      <c r="M3569" s="63"/>
      <c r="N3569" s="63"/>
      <c r="O3569" s="64"/>
      <c r="P3569" s="127"/>
      <c r="W3569" s="64"/>
      <c r="X3569" s="64"/>
    </row>
    <row r="3570" spans="1:24" s="59" customFormat="1" x14ac:dyDescent="0.25">
      <c r="A3570" s="77"/>
      <c r="D3570" s="60"/>
      <c r="E3570" s="60"/>
      <c r="F3570" s="60"/>
      <c r="G3570" s="60"/>
      <c r="H3570" s="62"/>
      <c r="I3570" s="62"/>
      <c r="J3570" s="62"/>
      <c r="K3570" s="62"/>
      <c r="M3570" s="63"/>
      <c r="N3570" s="63"/>
      <c r="O3570" s="64"/>
      <c r="P3570" s="127"/>
      <c r="W3570" s="64"/>
      <c r="X3570" s="64"/>
    </row>
    <row r="3571" spans="1:24" s="59" customFormat="1" x14ac:dyDescent="0.25">
      <c r="A3571" s="77"/>
      <c r="D3571" s="60"/>
      <c r="E3571" s="60"/>
      <c r="F3571" s="60"/>
      <c r="G3571" s="60"/>
      <c r="H3571" s="62"/>
      <c r="I3571" s="62"/>
      <c r="J3571" s="62"/>
      <c r="K3571" s="62"/>
      <c r="M3571" s="63"/>
      <c r="N3571" s="63"/>
      <c r="O3571" s="64"/>
      <c r="P3571" s="127"/>
      <c r="W3571" s="64"/>
      <c r="X3571" s="64"/>
    </row>
    <row r="3572" spans="1:24" s="59" customFormat="1" x14ac:dyDescent="0.25">
      <c r="A3572" s="77"/>
      <c r="D3572" s="60"/>
      <c r="E3572" s="60"/>
      <c r="F3572" s="60"/>
      <c r="G3572" s="60"/>
      <c r="H3572" s="62"/>
      <c r="I3572" s="62"/>
      <c r="J3572" s="62"/>
      <c r="K3572" s="62"/>
      <c r="M3572" s="63"/>
      <c r="N3572" s="63"/>
      <c r="O3572" s="64"/>
      <c r="P3572" s="127"/>
      <c r="W3572" s="64"/>
      <c r="X3572" s="64"/>
    </row>
    <row r="3573" spans="1:24" s="59" customFormat="1" x14ac:dyDescent="0.25">
      <c r="A3573" s="77"/>
      <c r="D3573" s="60"/>
      <c r="E3573" s="60"/>
      <c r="F3573" s="60"/>
      <c r="G3573" s="60"/>
      <c r="H3573" s="62"/>
      <c r="I3573" s="62"/>
      <c r="J3573" s="62"/>
      <c r="K3573" s="62"/>
      <c r="M3573" s="63"/>
      <c r="N3573" s="63"/>
      <c r="O3573" s="64"/>
      <c r="P3573" s="127"/>
      <c r="W3573" s="64"/>
      <c r="X3573" s="64"/>
    </row>
    <row r="3574" spans="1:24" s="59" customFormat="1" x14ac:dyDescent="0.25">
      <c r="A3574" s="77"/>
      <c r="D3574" s="60"/>
      <c r="E3574" s="60"/>
      <c r="F3574" s="60"/>
      <c r="G3574" s="60"/>
      <c r="H3574" s="62"/>
      <c r="I3574" s="62"/>
      <c r="J3574" s="62"/>
      <c r="K3574" s="62"/>
      <c r="M3574" s="63"/>
      <c r="N3574" s="63"/>
      <c r="O3574" s="64"/>
      <c r="P3574" s="127"/>
      <c r="W3574" s="64"/>
      <c r="X3574" s="64"/>
    </row>
    <row r="3575" spans="1:24" s="59" customFormat="1" x14ac:dyDescent="0.25">
      <c r="A3575" s="77"/>
      <c r="D3575" s="60"/>
      <c r="E3575" s="60"/>
      <c r="F3575" s="60"/>
      <c r="G3575" s="60"/>
      <c r="H3575" s="62"/>
      <c r="I3575" s="62"/>
      <c r="J3575" s="62"/>
      <c r="K3575" s="62"/>
      <c r="M3575" s="63"/>
      <c r="N3575" s="63"/>
      <c r="O3575" s="64"/>
      <c r="P3575" s="127"/>
      <c r="W3575" s="64"/>
      <c r="X3575" s="64"/>
    </row>
    <row r="3576" spans="1:24" s="59" customFormat="1" x14ac:dyDescent="0.25">
      <c r="A3576" s="77"/>
      <c r="D3576" s="60"/>
      <c r="E3576" s="60"/>
      <c r="F3576" s="60"/>
      <c r="G3576" s="60"/>
      <c r="H3576" s="62"/>
      <c r="I3576" s="62"/>
      <c r="J3576" s="62"/>
      <c r="K3576" s="62"/>
      <c r="M3576" s="63"/>
      <c r="N3576" s="63"/>
      <c r="O3576" s="64"/>
      <c r="P3576" s="127"/>
      <c r="W3576" s="64"/>
      <c r="X3576" s="64"/>
    </row>
    <row r="3577" spans="1:24" s="59" customFormat="1" x14ac:dyDescent="0.25">
      <c r="A3577" s="77"/>
      <c r="D3577" s="60"/>
      <c r="E3577" s="60"/>
      <c r="F3577" s="60"/>
      <c r="G3577" s="60"/>
      <c r="H3577" s="62"/>
      <c r="I3577" s="62"/>
      <c r="J3577" s="62"/>
      <c r="K3577" s="62"/>
      <c r="M3577" s="63"/>
      <c r="N3577" s="63"/>
      <c r="O3577" s="64"/>
      <c r="P3577" s="127"/>
      <c r="W3577" s="64"/>
      <c r="X3577" s="64"/>
    </row>
    <row r="3578" spans="1:24" s="59" customFormat="1" x14ac:dyDescent="0.25">
      <c r="A3578" s="77"/>
      <c r="D3578" s="60"/>
      <c r="E3578" s="60"/>
      <c r="F3578" s="60"/>
      <c r="G3578" s="60"/>
      <c r="H3578" s="62"/>
      <c r="I3578" s="62"/>
      <c r="J3578" s="62"/>
      <c r="K3578" s="62"/>
      <c r="M3578" s="63"/>
      <c r="N3578" s="63"/>
      <c r="O3578" s="64"/>
      <c r="P3578" s="127"/>
      <c r="W3578" s="64"/>
      <c r="X3578" s="64"/>
    </row>
    <row r="3579" spans="1:24" s="59" customFormat="1" x14ac:dyDescent="0.25">
      <c r="A3579" s="77"/>
      <c r="D3579" s="60"/>
      <c r="E3579" s="60"/>
      <c r="F3579" s="60"/>
      <c r="G3579" s="60"/>
      <c r="H3579" s="62"/>
      <c r="I3579" s="62"/>
      <c r="J3579" s="62"/>
      <c r="K3579" s="62"/>
      <c r="M3579" s="63"/>
      <c r="N3579" s="63"/>
      <c r="O3579" s="64"/>
      <c r="P3579" s="127"/>
      <c r="W3579" s="64"/>
      <c r="X3579" s="64"/>
    </row>
    <row r="3580" spans="1:24" s="59" customFormat="1" x14ac:dyDescent="0.25">
      <c r="A3580" s="77"/>
      <c r="D3580" s="60"/>
      <c r="E3580" s="60"/>
      <c r="F3580" s="60"/>
      <c r="G3580" s="60"/>
      <c r="H3580" s="62"/>
      <c r="I3580" s="62"/>
      <c r="J3580" s="62"/>
      <c r="K3580" s="62"/>
      <c r="M3580" s="63"/>
      <c r="N3580" s="63"/>
      <c r="O3580" s="64"/>
      <c r="P3580" s="127"/>
      <c r="W3580" s="64"/>
      <c r="X3580" s="64"/>
    </row>
    <row r="3581" spans="1:24" s="59" customFormat="1" x14ac:dyDescent="0.25">
      <c r="A3581" s="77"/>
      <c r="D3581" s="60"/>
      <c r="E3581" s="60"/>
      <c r="F3581" s="60"/>
      <c r="G3581" s="60"/>
      <c r="H3581" s="62"/>
      <c r="I3581" s="62"/>
      <c r="J3581" s="62"/>
      <c r="K3581" s="62"/>
      <c r="M3581" s="63"/>
      <c r="N3581" s="63"/>
      <c r="O3581" s="64"/>
      <c r="P3581" s="127"/>
      <c r="W3581" s="64"/>
      <c r="X3581" s="64"/>
    </row>
    <row r="3582" spans="1:24" s="59" customFormat="1" x14ac:dyDescent="0.25">
      <c r="A3582" s="77"/>
      <c r="D3582" s="60"/>
      <c r="E3582" s="60"/>
      <c r="F3582" s="60"/>
      <c r="G3582" s="60"/>
      <c r="H3582" s="62"/>
      <c r="I3582" s="62"/>
      <c r="J3582" s="62"/>
      <c r="K3582" s="62"/>
      <c r="M3582" s="63"/>
      <c r="N3582" s="63"/>
      <c r="O3582" s="64"/>
      <c r="P3582" s="127"/>
      <c r="W3582" s="64"/>
      <c r="X3582" s="64"/>
    </row>
    <row r="3583" spans="1:24" s="59" customFormat="1" x14ac:dyDescent="0.25">
      <c r="A3583" s="77"/>
      <c r="D3583" s="60"/>
      <c r="E3583" s="60"/>
      <c r="F3583" s="60"/>
      <c r="G3583" s="60"/>
      <c r="H3583" s="62"/>
      <c r="I3583" s="62"/>
      <c r="J3583" s="62"/>
      <c r="K3583" s="62"/>
      <c r="M3583" s="63"/>
      <c r="N3583" s="63"/>
      <c r="O3583" s="64"/>
      <c r="P3583" s="127"/>
      <c r="W3583" s="64"/>
      <c r="X3583" s="64"/>
    </row>
    <row r="3584" spans="1:24" s="59" customFormat="1" x14ac:dyDescent="0.25">
      <c r="A3584" s="77"/>
      <c r="D3584" s="60"/>
      <c r="E3584" s="60"/>
      <c r="F3584" s="60"/>
      <c r="G3584" s="60"/>
      <c r="H3584" s="62"/>
      <c r="I3584" s="62"/>
      <c r="J3584" s="62"/>
      <c r="K3584" s="62"/>
      <c r="M3584" s="63"/>
      <c r="N3584" s="63"/>
      <c r="O3584" s="64"/>
      <c r="P3584" s="127"/>
      <c r="W3584" s="64"/>
      <c r="X3584" s="64"/>
    </row>
    <row r="3585" spans="1:24" s="59" customFormat="1" x14ac:dyDescent="0.25">
      <c r="A3585" s="77"/>
      <c r="D3585" s="60"/>
      <c r="E3585" s="60"/>
      <c r="F3585" s="60"/>
      <c r="G3585" s="60"/>
      <c r="H3585" s="62"/>
      <c r="I3585" s="62"/>
      <c r="J3585" s="62"/>
      <c r="K3585" s="62"/>
      <c r="M3585" s="63"/>
      <c r="N3585" s="63"/>
      <c r="O3585" s="64"/>
      <c r="P3585" s="127"/>
      <c r="W3585" s="64"/>
      <c r="X3585" s="64"/>
    </row>
    <row r="3586" spans="1:24" s="59" customFormat="1" x14ac:dyDescent="0.25">
      <c r="A3586" s="77"/>
      <c r="D3586" s="60"/>
      <c r="E3586" s="60"/>
      <c r="F3586" s="60"/>
      <c r="G3586" s="60"/>
      <c r="H3586" s="62"/>
      <c r="I3586" s="62"/>
      <c r="J3586" s="62"/>
      <c r="K3586" s="62"/>
      <c r="M3586" s="63"/>
      <c r="N3586" s="63"/>
      <c r="O3586" s="64"/>
      <c r="P3586" s="127"/>
      <c r="W3586" s="64"/>
      <c r="X3586" s="64"/>
    </row>
    <row r="3587" spans="1:24" s="59" customFormat="1" x14ac:dyDescent="0.25">
      <c r="A3587" s="77"/>
      <c r="D3587" s="60"/>
      <c r="E3587" s="60"/>
      <c r="F3587" s="60"/>
      <c r="G3587" s="60"/>
      <c r="H3587" s="62"/>
      <c r="I3587" s="62"/>
      <c r="J3587" s="62"/>
      <c r="K3587" s="62"/>
      <c r="M3587" s="63"/>
      <c r="N3587" s="63"/>
      <c r="O3587" s="64"/>
      <c r="P3587" s="127"/>
      <c r="W3587" s="64"/>
      <c r="X3587" s="64"/>
    </row>
    <row r="3588" spans="1:24" s="59" customFormat="1" x14ac:dyDescent="0.25">
      <c r="A3588" s="77"/>
      <c r="D3588" s="60"/>
      <c r="E3588" s="60"/>
      <c r="F3588" s="60"/>
      <c r="G3588" s="60"/>
      <c r="H3588" s="62"/>
      <c r="I3588" s="62"/>
      <c r="J3588" s="62"/>
      <c r="K3588" s="62"/>
      <c r="M3588" s="63"/>
      <c r="N3588" s="63"/>
      <c r="O3588" s="64"/>
      <c r="P3588" s="127"/>
      <c r="W3588" s="64"/>
      <c r="X3588" s="64"/>
    </row>
    <row r="3589" spans="1:24" s="59" customFormat="1" x14ac:dyDescent="0.25">
      <c r="A3589" s="77"/>
      <c r="D3589" s="60"/>
      <c r="E3589" s="60"/>
      <c r="F3589" s="60"/>
      <c r="G3589" s="60"/>
      <c r="H3589" s="62"/>
      <c r="I3589" s="62"/>
      <c r="J3589" s="62"/>
      <c r="K3589" s="62"/>
      <c r="M3589" s="63"/>
      <c r="N3589" s="63"/>
      <c r="O3589" s="64"/>
      <c r="P3589" s="127"/>
      <c r="W3589" s="64"/>
      <c r="X3589" s="64"/>
    </row>
    <row r="3590" spans="1:24" s="59" customFormat="1" x14ac:dyDescent="0.25">
      <c r="A3590" s="77"/>
      <c r="D3590" s="60"/>
      <c r="E3590" s="60"/>
      <c r="F3590" s="60"/>
      <c r="G3590" s="60"/>
      <c r="H3590" s="62"/>
      <c r="I3590" s="62"/>
      <c r="J3590" s="62"/>
      <c r="K3590" s="62"/>
      <c r="M3590" s="63"/>
      <c r="N3590" s="63"/>
      <c r="O3590" s="64"/>
      <c r="P3590" s="127"/>
      <c r="W3590" s="64"/>
      <c r="X3590" s="64"/>
    </row>
    <row r="3591" spans="1:24" s="59" customFormat="1" x14ac:dyDescent="0.25">
      <c r="A3591" s="77"/>
      <c r="D3591" s="60"/>
      <c r="E3591" s="60"/>
      <c r="F3591" s="60"/>
      <c r="G3591" s="60"/>
      <c r="H3591" s="62"/>
      <c r="I3591" s="62"/>
      <c r="J3591" s="62"/>
      <c r="K3591" s="62"/>
      <c r="M3591" s="63"/>
      <c r="N3591" s="63"/>
      <c r="O3591" s="64"/>
      <c r="P3591" s="127"/>
      <c r="W3591" s="64"/>
      <c r="X3591" s="64"/>
    </row>
    <row r="3592" spans="1:24" s="59" customFormat="1" x14ac:dyDescent="0.25">
      <c r="A3592" s="77"/>
      <c r="D3592" s="60"/>
      <c r="E3592" s="60"/>
      <c r="F3592" s="60"/>
      <c r="G3592" s="60"/>
      <c r="H3592" s="62"/>
      <c r="I3592" s="62"/>
      <c r="J3592" s="62"/>
      <c r="K3592" s="62"/>
      <c r="M3592" s="63"/>
      <c r="N3592" s="63"/>
      <c r="O3592" s="64"/>
      <c r="P3592" s="127"/>
      <c r="W3592" s="64"/>
      <c r="X3592" s="64"/>
    </row>
    <row r="3593" spans="1:24" s="59" customFormat="1" x14ac:dyDescent="0.25">
      <c r="A3593" s="77"/>
      <c r="D3593" s="60"/>
      <c r="E3593" s="60"/>
      <c r="F3593" s="60"/>
      <c r="G3593" s="60"/>
      <c r="H3593" s="62"/>
      <c r="I3593" s="62"/>
      <c r="J3593" s="62"/>
      <c r="K3593" s="62"/>
      <c r="M3593" s="63"/>
      <c r="N3593" s="63"/>
      <c r="O3593" s="64"/>
      <c r="P3593" s="127"/>
      <c r="W3593" s="64"/>
      <c r="X3593" s="64"/>
    </row>
    <row r="3594" spans="1:24" s="59" customFormat="1" x14ac:dyDescent="0.25">
      <c r="A3594" s="77"/>
      <c r="D3594" s="60"/>
      <c r="E3594" s="60"/>
      <c r="F3594" s="60"/>
      <c r="G3594" s="60"/>
      <c r="H3594" s="62"/>
      <c r="I3594" s="62"/>
      <c r="J3594" s="62"/>
      <c r="K3594" s="62"/>
      <c r="M3594" s="63"/>
      <c r="N3594" s="63"/>
      <c r="O3594" s="64"/>
      <c r="P3594" s="127"/>
      <c r="W3594" s="64"/>
      <c r="X3594" s="64"/>
    </row>
    <row r="3595" spans="1:24" s="59" customFormat="1" x14ac:dyDescent="0.25">
      <c r="A3595" s="77"/>
      <c r="D3595" s="60"/>
      <c r="E3595" s="60"/>
      <c r="F3595" s="60"/>
      <c r="G3595" s="60"/>
      <c r="H3595" s="62"/>
      <c r="I3595" s="62"/>
      <c r="J3595" s="62"/>
      <c r="K3595" s="62"/>
      <c r="M3595" s="63"/>
      <c r="N3595" s="63"/>
      <c r="O3595" s="64"/>
      <c r="P3595" s="127"/>
      <c r="W3595" s="64"/>
      <c r="X3595" s="64"/>
    </row>
    <row r="3596" spans="1:24" s="59" customFormat="1" x14ac:dyDescent="0.25">
      <c r="A3596" s="77"/>
      <c r="D3596" s="60"/>
      <c r="E3596" s="60"/>
      <c r="F3596" s="60"/>
      <c r="G3596" s="60"/>
      <c r="H3596" s="62"/>
      <c r="I3596" s="62"/>
      <c r="J3596" s="62"/>
      <c r="K3596" s="62"/>
      <c r="M3596" s="63"/>
      <c r="N3596" s="63"/>
      <c r="O3596" s="64"/>
      <c r="P3596" s="127"/>
      <c r="W3596" s="64"/>
      <c r="X3596" s="64"/>
    </row>
    <row r="3597" spans="1:24" s="59" customFormat="1" x14ac:dyDescent="0.25">
      <c r="A3597" s="77"/>
      <c r="D3597" s="60"/>
      <c r="E3597" s="60"/>
      <c r="F3597" s="60"/>
      <c r="G3597" s="60"/>
      <c r="H3597" s="62"/>
      <c r="I3597" s="62"/>
      <c r="J3597" s="62"/>
      <c r="K3597" s="62"/>
      <c r="M3597" s="63"/>
      <c r="N3597" s="63"/>
      <c r="O3597" s="64"/>
      <c r="P3597" s="127"/>
      <c r="W3597" s="64"/>
      <c r="X3597" s="64"/>
    </row>
    <row r="3598" spans="1:24" s="59" customFormat="1" x14ac:dyDescent="0.25">
      <c r="A3598" s="77"/>
      <c r="D3598" s="60"/>
      <c r="E3598" s="60"/>
      <c r="F3598" s="60"/>
      <c r="G3598" s="60"/>
      <c r="H3598" s="62"/>
      <c r="I3598" s="62"/>
      <c r="J3598" s="62"/>
      <c r="K3598" s="62"/>
      <c r="M3598" s="63"/>
      <c r="N3598" s="63"/>
      <c r="O3598" s="64"/>
      <c r="P3598" s="127"/>
      <c r="W3598" s="64"/>
      <c r="X3598" s="64"/>
    </row>
    <row r="3599" spans="1:24" s="59" customFormat="1" x14ac:dyDescent="0.25">
      <c r="A3599" s="77"/>
      <c r="D3599" s="60"/>
      <c r="E3599" s="60"/>
      <c r="F3599" s="60"/>
      <c r="G3599" s="60"/>
      <c r="H3599" s="62"/>
      <c r="I3599" s="62"/>
      <c r="J3599" s="62"/>
      <c r="K3599" s="62"/>
      <c r="M3599" s="63"/>
      <c r="N3599" s="63"/>
      <c r="O3599" s="64"/>
      <c r="P3599" s="127"/>
      <c r="W3599" s="64"/>
      <c r="X3599" s="64"/>
    </row>
    <row r="3600" spans="1:24" s="59" customFormat="1" x14ac:dyDescent="0.25">
      <c r="A3600" s="77"/>
      <c r="D3600" s="60"/>
      <c r="E3600" s="60"/>
      <c r="F3600" s="60"/>
      <c r="G3600" s="60"/>
      <c r="H3600" s="62"/>
      <c r="I3600" s="62"/>
      <c r="J3600" s="62"/>
      <c r="K3600" s="62"/>
      <c r="M3600" s="63"/>
      <c r="N3600" s="63"/>
      <c r="O3600" s="64"/>
      <c r="P3600" s="127"/>
      <c r="W3600" s="64"/>
      <c r="X3600" s="64"/>
    </row>
    <row r="3601" spans="1:24" s="59" customFormat="1" x14ac:dyDescent="0.25">
      <c r="A3601" s="77"/>
      <c r="D3601" s="60"/>
      <c r="E3601" s="60"/>
      <c r="F3601" s="60"/>
      <c r="G3601" s="60"/>
      <c r="H3601" s="62"/>
      <c r="I3601" s="62"/>
      <c r="J3601" s="62"/>
      <c r="K3601" s="62"/>
      <c r="M3601" s="63"/>
      <c r="N3601" s="63"/>
      <c r="O3601" s="64"/>
      <c r="P3601" s="127"/>
      <c r="W3601" s="64"/>
      <c r="X3601" s="64"/>
    </row>
    <row r="3602" spans="1:24" s="59" customFormat="1" x14ac:dyDescent="0.25">
      <c r="A3602" s="77"/>
      <c r="D3602" s="60"/>
      <c r="E3602" s="60"/>
      <c r="F3602" s="60"/>
      <c r="G3602" s="60"/>
      <c r="H3602" s="62"/>
      <c r="I3602" s="62"/>
      <c r="J3602" s="62"/>
      <c r="K3602" s="62"/>
      <c r="M3602" s="63"/>
      <c r="N3602" s="63"/>
      <c r="O3602" s="64"/>
      <c r="P3602" s="127"/>
      <c r="W3602" s="64"/>
      <c r="X3602" s="64"/>
    </row>
    <row r="3603" spans="1:24" s="59" customFormat="1" x14ac:dyDescent="0.25">
      <c r="A3603" s="77"/>
      <c r="D3603" s="60"/>
      <c r="E3603" s="60"/>
      <c r="F3603" s="60"/>
      <c r="G3603" s="60"/>
      <c r="H3603" s="62"/>
      <c r="I3603" s="62"/>
      <c r="J3603" s="62"/>
      <c r="K3603" s="62"/>
      <c r="M3603" s="63"/>
      <c r="N3603" s="63"/>
      <c r="O3603" s="64"/>
      <c r="P3603" s="127"/>
      <c r="W3603" s="64"/>
      <c r="X3603" s="64"/>
    </row>
    <row r="3604" spans="1:24" s="59" customFormat="1" x14ac:dyDescent="0.25">
      <c r="A3604" s="77"/>
      <c r="D3604" s="60"/>
      <c r="E3604" s="60"/>
      <c r="F3604" s="60"/>
      <c r="G3604" s="60"/>
      <c r="H3604" s="62"/>
      <c r="I3604" s="62"/>
      <c r="J3604" s="62"/>
      <c r="K3604" s="62"/>
      <c r="M3604" s="63"/>
      <c r="N3604" s="63"/>
      <c r="O3604" s="64"/>
      <c r="P3604" s="127"/>
      <c r="W3604" s="64"/>
      <c r="X3604" s="64"/>
    </row>
    <row r="3605" spans="1:24" s="59" customFormat="1" x14ac:dyDescent="0.25">
      <c r="A3605" s="77"/>
      <c r="D3605" s="60"/>
      <c r="E3605" s="60"/>
      <c r="F3605" s="60"/>
      <c r="G3605" s="60"/>
      <c r="H3605" s="62"/>
      <c r="I3605" s="62"/>
      <c r="J3605" s="62"/>
      <c r="K3605" s="62"/>
      <c r="M3605" s="63"/>
      <c r="N3605" s="63"/>
      <c r="O3605" s="64"/>
      <c r="P3605" s="127"/>
      <c r="W3605" s="64"/>
      <c r="X3605" s="64"/>
    </row>
    <row r="3606" spans="1:24" s="59" customFormat="1" x14ac:dyDescent="0.25">
      <c r="A3606" s="77"/>
      <c r="D3606" s="60"/>
      <c r="E3606" s="60"/>
      <c r="F3606" s="60"/>
      <c r="G3606" s="60"/>
      <c r="H3606" s="62"/>
      <c r="I3606" s="62"/>
      <c r="J3606" s="62"/>
      <c r="K3606" s="62"/>
      <c r="M3606" s="63"/>
      <c r="N3606" s="63"/>
      <c r="O3606" s="64"/>
      <c r="P3606" s="127"/>
      <c r="W3606" s="64"/>
      <c r="X3606" s="64"/>
    </row>
    <row r="3607" spans="1:24" s="59" customFormat="1" x14ac:dyDescent="0.25">
      <c r="A3607" s="77"/>
      <c r="D3607" s="60"/>
      <c r="E3607" s="60"/>
      <c r="F3607" s="60"/>
      <c r="G3607" s="60"/>
      <c r="H3607" s="62"/>
      <c r="I3607" s="62"/>
      <c r="J3607" s="62"/>
      <c r="K3607" s="62"/>
      <c r="M3607" s="63"/>
      <c r="N3607" s="63"/>
      <c r="O3607" s="64"/>
      <c r="P3607" s="127"/>
      <c r="W3607" s="64"/>
      <c r="X3607" s="64"/>
    </row>
    <row r="3608" spans="1:24" s="59" customFormat="1" x14ac:dyDescent="0.25">
      <c r="A3608" s="77"/>
      <c r="D3608" s="60"/>
      <c r="E3608" s="60"/>
      <c r="F3608" s="60"/>
      <c r="G3608" s="60"/>
      <c r="H3608" s="62"/>
      <c r="I3608" s="62"/>
      <c r="J3608" s="62"/>
      <c r="K3608" s="62"/>
      <c r="M3608" s="63"/>
      <c r="N3608" s="63"/>
      <c r="O3608" s="64"/>
      <c r="P3608" s="127"/>
      <c r="W3608" s="64"/>
      <c r="X3608" s="64"/>
    </row>
    <row r="3609" spans="1:24" s="59" customFormat="1" x14ac:dyDescent="0.25">
      <c r="A3609" s="77"/>
      <c r="D3609" s="60"/>
      <c r="E3609" s="60"/>
      <c r="F3609" s="60"/>
      <c r="G3609" s="60"/>
      <c r="H3609" s="62"/>
      <c r="I3609" s="62"/>
      <c r="J3609" s="62"/>
      <c r="K3609" s="62"/>
      <c r="M3609" s="63"/>
      <c r="N3609" s="63"/>
      <c r="O3609" s="64"/>
      <c r="P3609" s="127"/>
      <c r="W3609" s="64"/>
      <c r="X3609" s="64"/>
    </row>
    <row r="3610" spans="1:24" s="59" customFormat="1" x14ac:dyDescent="0.25">
      <c r="A3610" s="77"/>
      <c r="D3610" s="60"/>
      <c r="E3610" s="60"/>
      <c r="F3610" s="60"/>
      <c r="G3610" s="60"/>
      <c r="H3610" s="62"/>
      <c r="I3610" s="62"/>
      <c r="J3610" s="62"/>
      <c r="K3610" s="62"/>
      <c r="M3610" s="63"/>
      <c r="N3610" s="63"/>
      <c r="O3610" s="64"/>
      <c r="P3610" s="127"/>
      <c r="W3610" s="64"/>
      <c r="X3610" s="64"/>
    </row>
    <row r="3611" spans="1:24" s="59" customFormat="1" x14ac:dyDescent="0.25">
      <c r="A3611" s="77"/>
      <c r="D3611" s="60"/>
      <c r="E3611" s="60"/>
      <c r="F3611" s="60"/>
      <c r="G3611" s="60"/>
      <c r="H3611" s="62"/>
      <c r="I3611" s="62"/>
      <c r="J3611" s="62"/>
      <c r="K3611" s="62"/>
      <c r="M3611" s="63"/>
      <c r="N3611" s="63"/>
      <c r="O3611" s="64"/>
      <c r="P3611" s="127"/>
      <c r="W3611" s="64"/>
      <c r="X3611" s="64"/>
    </row>
    <row r="3612" spans="1:24" s="59" customFormat="1" x14ac:dyDescent="0.25">
      <c r="A3612" s="77"/>
      <c r="D3612" s="60"/>
      <c r="E3612" s="60"/>
      <c r="F3612" s="60"/>
      <c r="G3612" s="60"/>
      <c r="H3612" s="62"/>
      <c r="I3612" s="62"/>
      <c r="J3612" s="62"/>
      <c r="K3612" s="62"/>
      <c r="M3612" s="63"/>
      <c r="N3612" s="63"/>
      <c r="O3612" s="64"/>
      <c r="P3612" s="127"/>
      <c r="W3612" s="64"/>
      <c r="X3612" s="64"/>
    </row>
    <row r="3613" spans="1:24" s="59" customFormat="1" x14ac:dyDescent="0.25">
      <c r="A3613" s="77"/>
      <c r="D3613" s="60"/>
      <c r="E3613" s="60"/>
      <c r="F3613" s="60"/>
      <c r="G3613" s="60"/>
      <c r="H3613" s="62"/>
      <c r="I3613" s="62"/>
      <c r="J3613" s="62"/>
      <c r="K3613" s="62"/>
      <c r="M3613" s="63"/>
      <c r="N3613" s="63"/>
      <c r="O3613" s="64"/>
      <c r="P3613" s="127"/>
      <c r="W3613" s="64"/>
      <c r="X3613" s="64"/>
    </row>
    <row r="3614" spans="1:24" s="59" customFormat="1" x14ac:dyDescent="0.25">
      <c r="A3614" s="77"/>
      <c r="D3614" s="60"/>
      <c r="E3614" s="60"/>
      <c r="F3614" s="60"/>
      <c r="G3614" s="60"/>
      <c r="H3614" s="62"/>
      <c r="I3614" s="62"/>
      <c r="J3614" s="62"/>
      <c r="K3614" s="62"/>
      <c r="M3614" s="63"/>
      <c r="N3614" s="63"/>
      <c r="O3614" s="64"/>
      <c r="P3614" s="127"/>
      <c r="W3614" s="64"/>
      <c r="X3614" s="64"/>
    </row>
    <row r="3615" spans="1:24" s="59" customFormat="1" x14ac:dyDescent="0.25">
      <c r="A3615" s="77"/>
      <c r="D3615" s="60"/>
      <c r="E3615" s="60"/>
      <c r="F3615" s="60"/>
      <c r="G3615" s="60"/>
      <c r="H3615" s="62"/>
      <c r="I3615" s="62"/>
      <c r="J3615" s="62"/>
      <c r="K3615" s="62"/>
      <c r="M3615" s="63"/>
      <c r="N3615" s="63"/>
      <c r="O3615" s="64"/>
      <c r="P3615" s="127"/>
      <c r="W3615" s="64"/>
      <c r="X3615" s="64"/>
    </row>
    <row r="3616" spans="1:24" s="59" customFormat="1" x14ac:dyDescent="0.25">
      <c r="A3616" s="77"/>
      <c r="D3616" s="60"/>
      <c r="E3616" s="60"/>
      <c r="F3616" s="60"/>
      <c r="G3616" s="60"/>
      <c r="H3616" s="62"/>
      <c r="I3616" s="62"/>
      <c r="J3616" s="62"/>
      <c r="K3616" s="62"/>
      <c r="M3616" s="63"/>
      <c r="N3616" s="63"/>
      <c r="O3616" s="64"/>
      <c r="P3616" s="127"/>
      <c r="W3616" s="64"/>
      <c r="X3616" s="64"/>
    </row>
    <row r="3617" spans="1:24" s="59" customFormat="1" x14ac:dyDescent="0.25">
      <c r="A3617" s="77"/>
      <c r="D3617" s="60"/>
      <c r="E3617" s="60"/>
      <c r="F3617" s="60"/>
      <c r="G3617" s="60"/>
      <c r="H3617" s="62"/>
      <c r="I3617" s="62"/>
      <c r="J3617" s="62"/>
      <c r="K3617" s="62"/>
      <c r="M3617" s="63"/>
      <c r="N3617" s="63"/>
      <c r="O3617" s="64"/>
      <c r="P3617" s="127"/>
      <c r="W3617" s="64"/>
      <c r="X3617" s="64"/>
    </row>
    <row r="3618" spans="1:24" s="59" customFormat="1" x14ac:dyDescent="0.25">
      <c r="A3618" s="77"/>
      <c r="D3618" s="60"/>
      <c r="E3618" s="60"/>
      <c r="F3618" s="60"/>
      <c r="G3618" s="60"/>
      <c r="H3618" s="62"/>
      <c r="I3618" s="62"/>
      <c r="J3618" s="62"/>
      <c r="K3618" s="62"/>
      <c r="M3618" s="63"/>
      <c r="N3618" s="63"/>
      <c r="O3618" s="64"/>
      <c r="P3618" s="127"/>
      <c r="W3618" s="64"/>
      <c r="X3618" s="64"/>
    </row>
    <row r="3619" spans="1:24" s="59" customFormat="1" x14ac:dyDescent="0.25">
      <c r="A3619" s="77"/>
      <c r="D3619" s="60"/>
      <c r="E3619" s="60"/>
      <c r="F3619" s="60"/>
      <c r="G3619" s="60"/>
      <c r="H3619" s="62"/>
      <c r="I3619" s="62"/>
      <c r="J3619" s="62"/>
      <c r="K3619" s="62"/>
      <c r="M3619" s="63"/>
      <c r="N3619" s="63"/>
      <c r="O3619" s="64"/>
      <c r="P3619" s="127"/>
      <c r="W3619" s="64"/>
      <c r="X3619" s="64"/>
    </row>
    <row r="3620" spans="1:24" s="59" customFormat="1" x14ac:dyDescent="0.25">
      <c r="A3620" s="77"/>
      <c r="D3620" s="60"/>
      <c r="E3620" s="60"/>
      <c r="F3620" s="60"/>
      <c r="G3620" s="60"/>
      <c r="H3620" s="62"/>
      <c r="I3620" s="62"/>
      <c r="J3620" s="62"/>
      <c r="K3620" s="62"/>
      <c r="M3620" s="63"/>
      <c r="N3620" s="63"/>
      <c r="O3620" s="64"/>
      <c r="P3620" s="127"/>
      <c r="W3620" s="64"/>
      <c r="X3620" s="64"/>
    </row>
    <row r="3621" spans="1:24" s="59" customFormat="1" x14ac:dyDescent="0.25">
      <c r="A3621" s="77"/>
      <c r="D3621" s="60"/>
      <c r="E3621" s="60"/>
      <c r="F3621" s="60"/>
      <c r="G3621" s="60"/>
      <c r="H3621" s="62"/>
      <c r="I3621" s="62"/>
      <c r="J3621" s="62"/>
      <c r="K3621" s="62"/>
      <c r="M3621" s="63"/>
      <c r="N3621" s="63"/>
      <c r="O3621" s="64"/>
      <c r="P3621" s="127"/>
      <c r="W3621" s="64"/>
      <c r="X3621" s="64"/>
    </row>
    <row r="3622" spans="1:24" s="59" customFormat="1" x14ac:dyDescent="0.25">
      <c r="A3622" s="77"/>
      <c r="D3622" s="60"/>
      <c r="E3622" s="60"/>
      <c r="F3622" s="60"/>
      <c r="G3622" s="60"/>
      <c r="H3622" s="62"/>
      <c r="I3622" s="62"/>
      <c r="J3622" s="62"/>
      <c r="K3622" s="62"/>
      <c r="M3622" s="63"/>
      <c r="N3622" s="63"/>
      <c r="O3622" s="64"/>
      <c r="P3622" s="127"/>
      <c r="W3622" s="64"/>
      <c r="X3622" s="64"/>
    </row>
    <row r="3623" spans="1:24" s="59" customFormat="1" x14ac:dyDescent="0.25">
      <c r="A3623" s="77"/>
      <c r="D3623" s="60"/>
      <c r="E3623" s="60"/>
      <c r="F3623" s="60"/>
      <c r="G3623" s="60"/>
      <c r="H3623" s="62"/>
      <c r="I3623" s="62"/>
      <c r="J3623" s="62"/>
      <c r="K3623" s="62"/>
      <c r="M3623" s="63"/>
      <c r="N3623" s="63"/>
      <c r="O3623" s="64"/>
      <c r="P3623" s="127"/>
      <c r="W3623" s="64"/>
      <c r="X3623" s="64"/>
    </row>
    <row r="3624" spans="1:24" s="59" customFormat="1" x14ac:dyDescent="0.25">
      <c r="A3624" s="77"/>
      <c r="D3624" s="60"/>
      <c r="E3624" s="60"/>
      <c r="F3624" s="60"/>
      <c r="G3624" s="60"/>
      <c r="H3624" s="62"/>
      <c r="I3624" s="62"/>
      <c r="J3624" s="62"/>
      <c r="K3624" s="62"/>
      <c r="M3624" s="63"/>
      <c r="N3624" s="63"/>
      <c r="O3624" s="64"/>
      <c r="P3624" s="127"/>
      <c r="W3624" s="64"/>
      <c r="X3624" s="64"/>
    </row>
    <row r="3625" spans="1:24" s="59" customFormat="1" x14ac:dyDescent="0.25">
      <c r="A3625" s="77"/>
      <c r="D3625" s="60"/>
      <c r="E3625" s="60"/>
      <c r="F3625" s="60"/>
      <c r="G3625" s="60"/>
      <c r="H3625" s="62"/>
      <c r="I3625" s="62"/>
      <c r="J3625" s="62"/>
      <c r="K3625" s="62"/>
      <c r="M3625" s="63"/>
      <c r="N3625" s="63"/>
      <c r="O3625" s="64"/>
      <c r="P3625" s="127"/>
      <c r="W3625" s="64"/>
      <c r="X3625" s="64"/>
    </row>
    <row r="3626" spans="1:24" s="59" customFormat="1" x14ac:dyDescent="0.25">
      <c r="A3626" s="77"/>
      <c r="D3626" s="60"/>
      <c r="E3626" s="60"/>
      <c r="F3626" s="60"/>
      <c r="G3626" s="60"/>
      <c r="H3626" s="62"/>
      <c r="I3626" s="62"/>
      <c r="J3626" s="62"/>
      <c r="K3626" s="62"/>
      <c r="M3626" s="63"/>
      <c r="N3626" s="63"/>
      <c r="O3626" s="64"/>
      <c r="P3626" s="127"/>
      <c r="W3626" s="64"/>
      <c r="X3626" s="64"/>
    </row>
    <row r="3627" spans="1:24" s="59" customFormat="1" x14ac:dyDescent="0.25">
      <c r="A3627" s="77"/>
      <c r="D3627" s="60"/>
      <c r="E3627" s="60"/>
      <c r="F3627" s="60"/>
      <c r="G3627" s="60"/>
      <c r="H3627" s="62"/>
      <c r="I3627" s="62"/>
      <c r="J3627" s="62"/>
      <c r="K3627" s="62"/>
      <c r="M3627" s="63"/>
      <c r="N3627" s="63"/>
      <c r="O3627" s="64"/>
      <c r="P3627" s="127"/>
      <c r="W3627" s="64"/>
      <c r="X3627" s="64"/>
    </row>
    <row r="3628" spans="1:24" s="59" customFormat="1" x14ac:dyDescent="0.25">
      <c r="A3628" s="77"/>
      <c r="D3628" s="60"/>
      <c r="E3628" s="60"/>
      <c r="F3628" s="60"/>
      <c r="G3628" s="60"/>
      <c r="H3628" s="62"/>
      <c r="I3628" s="62"/>
      <c r="J3628" s="62"/>
      <c r="K3628" s="62"/>
      <c r="M3628" s="63"/>
      <c r="N3628" s="63"/>
      <c r="O3628" s="64"/>
      <c r="P3628" s="127"/>
      <c r="W3628" s="64"/>
      <c r="X3628" s="64"/>
    </row>
    <row r="3629" spans="1:24" s="59" customFormat="1" x14ac:dyDescent="0.25">
      <c r="A3629" s="77"/>
      <c r="D3629" s="60"/>
      <c r="E3629" s="60"/>
      <c r="F3629" s="60"/>
      <c r="G3629" s="60"/>
      <c r="H3629" s="62"/>
      <c r="I3629" s="62"/>
      <c r="J3629" s="62"/>
      <c r="K3629" s="62"/>
      <c r="M3629" s="63"/>
      <c r="N3629" s="63"/>
      <c r="O3629" s="64"/>
      <c r="P3629" s="127"/>
      <c r="W3629" s="64"/>
      <c r="X3629" s="64"/>
    </row>
    <row r="3630" spans="1:24" s="59" customFormat="1" x14ac:dyDescent="0.25">
      <c r="A3630" s="77"/>
      <c r="D3630" s="60"/>
      <c r="E3630" s="60"/>
      <c r="F3630" s="60"/>
      <c r="G3630" s="60"/>
      <c r="H3630" s="62"/>
      <c r="I3630" s="62"/>
      <c r="J3630" s="62"/>
      <c r="K3630" s="62"/>
      <c r="M3630" s="63"/>
      <c r="N3630" s="63"/>
      <c r="O3630" s="64"/>
      <c r="P3630" s="127"/>
      <c r="W3630" s="64"/>
      <c r="X3630" s="64"/>
    </row>
    <row r="3631" spans="1:24" s="59" customFormat="1" x14ac:dyDescent="0.25">
      <c r="A3631" s="77"/>
      <c r="D3631" s="60"/>
      <c r="E3631" s="60"/>
      <c r="F3631" s="60"/>
      <c r="G3631" s="60"/>
      <c r="H3631" s="62"/>
      <c r="I3631" s="62"/>
      <c r="J3631" s="62"/>
      <c r="K3631" s="62"/>
      <c r="M3631" s="63"/>
      <c r="N3631" s="63"/>
      <c r="O3631" s="64"/>
      <c r="P3631" s="127"/>
      <c r="W3631" s="64"/>
      <c r="X3631" s="64"/>
    </row>
    <row r="3632" spans="1:24" s="59" customFormat="1" x14ac:dyDescent="0.25">
      <c r="A3632" s="77"/>
      <c r="D3632" s="60"/>
      <c r="E3632" s="60"/>
      <c r="F3632" s="60"/>
      <c r="G3632" s="60"/>
      <c r="H3632" s="62"/>
      <c r="I3632" s="62"/>
      <c r="J3632" s="62"/>
      <c r="K3632" s="62"/>
      <c r="M3632" s="63"/>
      <c r="N3632" s="63"/>
      <c r="O3632" s="64"/>
      <c r="P3632" s="127"/>
      <c r="W3632" s="64"/>
      <c r="X3632" s="64"/>
    </row>
    <row r="3633" spans="1:24" s="59" customFormat="1" x14ac:dyDescent="0.25">
      <c r="A3633" s="77"/>
      <c r="D3633" s="60"/>
      <c r="E3633" s="60"/>
      <c r="F3633" s="60"/>
      <c r="G3633" s="60"/>
      <c r="H3633" s="62"/>
      <c r="I3633" s="62"/>
      <c r="J3633" s="62"/>
      <c r="K3633" s="62"/>
      <c r="M3633" s="63"/>
      <c r="N3633" s="63"/>
      <c r="O3633" s="64"/>
      <c r="P3633" s="127"/>
      <c r="W3633" s="64"/>
      <c r="X3633" s="64"/>
    </row>
    <row r="3634" spans="1:24" s="59" customFormat="1" x14ac:dyDescent="0.25">
      <c r="A3634" s="77"/>
      <c r="D3634" s="60"/>
      <c r="E3634" s="60"/>
      <c r="F3634" s="60"/>
      <c r="G3634" s="60"/>
      <c r="H3634" s="62"/>
      <c r="I3634" s="62"/>
      <c r="J3634" s="62"/>
      <c r="K3634" s="62"/>
      <c r="M3634" s="63"/>
      <c r="N3634" s="63"/>
      <c r="O3634" s="64"/>
      <c r="P3634" s="127"/>
      <c r="W3634" s="64"/>
      <c r="X3634" s="64"/>
    </row>
    <row r="3635" spans="1:24" s="59" customFormat="1" x14ac:dyDescent="0.25">
      <c r="A3635" s="77"/>
      <c r="D3635" s="60"/>
      <c r="E3635" s="60"/>
      <c r="F3635" s="60"/>
      <c r="G3635" s="60"/>
      <c r="H3635" s="62"/>
      <c r="I3635" s="62"/>
      <c r="J3635" s="62"/>
      <c r="K3635" s="62"/>
      <c r="M3635" s="63"/>
      <c r="N3635" s="63"/>
      <c r="O3635" s="64"/>
      <c r="P3635" s="127"/>
      <c r="W3635" s="64"/>
      <c r="X3635" s="64"/>
    </row>
    <row r="3636" spans="1:24" s="59" customFormat="1" x14ac:dyDescent="0.25">
      <c r="A3636" s="77"/>
      <c r="D3636" s="60"/>
      <c r="E3636" s="60"/>
      <c r="F3636" s="60"/>
      <c r="G3636" s="60"/>
      <c r="H3636" s="62"/>
      <c r="I3636" s="62"/>
      <c r="J3636" s="62"/>
      <c r="K3636" s="62"/>
      <c r="M3636" s="63"/>
      <c r="N3636" s="63"/>
      <c r="O3636" s="64"/>
      <c r="P3636" s="127"/>
      <c r="W3636" s="64"/>
      <c r="X3636" s="64"/>
    </row>
    <row r="3637" spans="1:24" s="59" customFormat="1" x14ac:dyDescent="0.25">
      <c r="A3637" s="77"/>
      <c r="D3637" s="60"/>
      <c r="E3637" s="60"/>
      <c r="F3637" s="60"/>
      <c r="G3637" s="60"/>
      <c r="H3637" s="62"/>
      <c r="I3637" s="62"/>
      <c r="J3637" s="62"/>
      <c r="K3637" s="62"/>
      <c r="M3637" s="63"/>
      <c r="N3637" s="63"/>
      <c r="O3637" s="64"/>
      <c r="P3637" s="127"/>
      <c r="W3637" s="64"/>
      <c r="X3637" s="64"/>
    </row>
    <row r="3638" spans="1:24" s="59" customFormat="1" x14ac:dyDescent="0.25">
      <c r="A3638" s="77"/>
      <c r="D3638" s="60"/>
      <c r="E3638" s="60"/>
      <c r="F3638" s="60"/>
      <c r="G3638" s="60"/>
      <c r="H3638" s="62"/>
      <c r="I3638" s="62"/>
      <c r="J3638" s="62"/>
      <c r="K3638" s="62"/>
      <c r="M3638" s="63"/>
      <c r="N3638" s="63"/>
      <c r="O3638" s="64"/>
      <c r="P3638" s="127"/>
      <c r="W3638" s="64"/>
      <c r="X3638" s="64"/>
    </row>
    <row r="3639" spans="1:24" s="59" customFormat="1" x14ac:dyDescent="0.25">
      <c r="A3639" s="77"/>
      <c r="D3639" s="60"/>
      <c r="E3639" s="60"/>
      <c r="F3639" s="60"/>
      <c r="G3639" s="60"/>
      <c r="H3639" s="62"/>
      <c r="I3639" s="62"/>
      <c r="J3639" s="62"/>
      <c r="K3639" s="62"/>
      <c r="M3639" s="63"/>
      <c r="N3639" s="63"/>
      <c r="O3639" s="64"/>
      <c r="P3639" s="127"/>
      <c r="W3639" s="64"/>
      <c r="X3639" s="64"/>
    </row>
    <row r="3640" spans="1:24" s="59" customFormat="1" x14ac:dyDescent="0.25">
      <c r="A3640" s="77"/>
      <c r="D3640" s="60"/>
      <c r="E3640" s="60"/>
      <c r="F3640" s="60"/>
      <c r="G3640" s="60"/>
      <c r="H3640" s="62"/>
      <c r="I3640" s="62"/>
      <c r="J3640" s="62"/>
      <c r="K3640" s="62"/>
      <c r="M3640" s="63"/>
      <c r="N3640" s="63"/>
      <c r="O3640" s="64"/>
      <c r="P3640" s="127"/>
      <c r="W3640" s="64"/>
      <c r="X3640" s="64"/>
    </row>
    <row r="3641" spans="1:24" s="59" customFormat="1" x14ac:dyDescent="0.25">
      <c r="A3641" s="77"/>
      <c r="D3641" s="60"/>
      <c r="E3641" s="60"/>
      <c r="F3641" s="60"/>
      <c r="G3641" s="60"/>
      <c r="H3641" s="62"/>
      <c r="I3641" s="62"/>
      <c r="J3641" s="62"/>
      <c r="K3641" s="62"/>
      <c r="M3641" s="63"/>
      <c r="N3641" s="63"/>
      <c r="O3641" s="64"/>
      <c r="P3641" s="127"/>
      <c r="W3641" s="64"/>
      <c r="X3641" s="64"/>
    </row>
    <row r="3642" spans="1:24" s="59" customFormat="1" x14ac:dyDescent="0.25">
      <c r="A3642" s="77"/>
      <c r="D3642" s="60"/>
      <c r="E3642" s="60"/>
      <c r="F3642" s="60"/>
      <c r="G3642" s="60"/>
      <c r="H3642" s="62"/>
      <c r="I3642" s="62"/>
      <c r="J3642" s="62"/>
      <c r="K3642" s="62"/>
      <c r="M3642" s="63"/>
      <c r="N3642" s="63"/>
      <c r="O3642" s="64"/>
      <c r="P3642" s="127"/>
      <c r="W3642" s="64"/>
      <c r="X3642" s="64"/>
    </row>
    <row r="3643" spans="1:24" s="59" customFormat="1" x14ac:dyDescent="0.25">
      <c r="A3643" s="77"/>
      <c r="D3643" s="60"/>
      <c r="E3643" s="60"/>
      <c r="F3643" s="60"/>
      <c r="G3643" s="60"/>
      <c r="H3643" s="62"/>
      <c r="I3643" s="62"/>
      <c r="J3643" s="62"/>
      <c r="K3643" s="62"/>
      <c r="M3643" s="63"/>
      <c r="N3643" s="63"/>
      <c r="O3643" s="64"/>
      <c r="P3643" s="127"/>
      <c r="W3643" s="64"/>
      <c r="X3643" s="64"/>
    </row>
    <row r="3644" spans="1:24" s="59" customFormat="1" x14ac:dyDescent="0.25">
      <c r="A3644" s="77"/>
      <c r="D3644" s="60"/>
      <c r="E3644" s="60"/>
      <c r="F3644" s="60"/>
      <c r="G3644" s="60"/>
      <c r="H3644" s="62"/>
      <c r="I3644" s="62"/>
      <c r="J3644" s="62"/>
      <c r="K3644" s="62"/>
      <c r="M3644" s="63"/>
      <c r="N3644" s="63"/>
      <c r="O3644" s="64"/>
      <c r="P3644" s="127"/>
      <c r="W3644" s="64"/>
      <c r="X3644" s="64"/>
    </row>
    <row r="3645" spans="1:24" s="59" customFormat="1" x14ac:dyDescent="0.25">
      <c r="A3645" s="77"/>
      <c r="D3645" s="60"/>
      <c r="E3645" s="60"/>
      <c r="F3645" s="60"/>
      <c r="G3645" s="60"/>
      <c r="H3645" s="62"/>
      <c r="I3645" s="62"/>
      <c r="J3645" s="62"/>
      <c r="K3645" s="62"/>
      <c r="M3645" s="63"/>
      <c r="N3645" s="63"/>
      <c r="O3645" s="64"/>
      <c r="P3645" s="127"/>
      <c r="W3645" s="64"/>
      <c r="X3645" s="64"/>
    </row>
    <row r="3646" spans="1:24" s="59" customFormat="1" x14ac:dyDescent="0.25">
      <c r="A3646" s="77"/>
      <c r="D3646" s="60"/>
      <c r="E3646" s="60"/>
      <c r="F3646" s="60"/>
      <c r="G3646" s="60"/>
      <c r="H3646" s="62"/>
      <c r="I3646" s="62"/>
      <c r="J3646" s="62"/>
      <c r="K3646" s="62"/>
      <c r="M3646" s="63"/>
      <c r="N3646" s="63"/>
      <c r="O3646" s="64"/>
      <c r="P3646" s="127"/>
      <c r="W3646" s="64"/>
      <c r="X3646" s="64"/>
    </row>
    <row r="3647" spans="1:24" s="59" customFormat="1" x14ac:dyDescent="0.25">
      <c r="A3647" s="77"/>
      <c r="D3647" s="60"/>
      <c r="E3647" s="60"/>
      <c r="F3647" s="60"/>
      <c r="G3647" s="60"/>
      <c r="H3647" s="62"/>
      <c r="I3647" s="62"/>
      <c r="J3647" s="62"/>
      <c r="K3647" s="62"/>
      <c r="M3647" s="63"/>
      <c r="N3647" s="63"/>
      <c r="O3647" s="64"/>
      <c r="P3647" s="127"/>
      <c r="W3647" s="64"/>
      <c r="X3647" s="64"/>
    </row>
    <row r="3648" spans="1:24" s="59" customFormat="1" x14ac:dyDescent="0.25">
      <c r="A3648" s="77"/>
      <c r="D3648" s="60"/>
      <c r="E3648" s="60"/>
      <c r="F3648" s="60"/>
      <c r="G3648" s="60"/>
      <c r="H3648" s="62"/>
      <c r="I3648" s="62"/>
      <c r="J3648" s="62"/>
      <c r="K3648" s="62"/>
      <c r="M3648" s="63"/>
      <c r="N3648" s="63"/>
      <c r="O3648" s="64"/>
      <c r="P3648" s="127"/>
      <c r="W3648" s="64"/>
      <c r="X3648" s="64"/>
    </row>
    <row r="3649" spans="1:24" s="59" customFormat="1" x14ac:dyDescent="0.25">
      <c r="A3649" s="77"/>
      <c r="D3649" s="60"/>
      <c r="E3649" s="60"/>
      <c r="F3649" s="60"/>
      <c r="G3649" s="60"/>
      <c r="H3649" s="62"/>
      <c r="I3649" s="62"/>
      <c r="J3649" s="62"/>
      <c r="K3649" s="62"/>
      <c r="M3649" s="63"/>
      <c r="N3649" s="63"/>
      <c r="O3649" s="64"/>
      <c r="P3649" s="127"/>
      <c r="W3649" s="64"/>
      <c r="X3649" s="64"/>
    </row>
    <row r="3650" spans="1:24" s="59" customFormat="1" x14ac:dyDescent="0.25">
      <c r="A3650" s="77"/>
      <c r="D3650" s="60"/>
      <c r="E3650" s="60"/>
      <c r="F3650" s="60"/>
      <c r="G3650" s="60"/>
      <c r="H3650" s="62"/>
      <c r="I3650" s="62"/>
      <c r="J3650" s="62"/>
      <c r="K3650" s="62"/>
      <c r="M3650" s="63"/>
      <c r="N3650" s="63"/>
      <c r="O3650" s="64"/>
      <c r="P3650" s="127"/>
      <c r="W3650" s="64"/>
      <c r="X3650" s="64"/>
    </row>
    <row r="3651" spans="1:24" s="59" customFormat="1" x14ac:dyDescent="0.25">
      <c r="A3651" s="77"/>
      <c r="D3651" s="60"/>
      <c r="E3651" s="60"/>
      <c r="F3651" s="60"/>
      <c r="G3651" s="60"/>
      <c r="H3651" s="62"/>
      <c r="I3651" s="62"/>
      <c r="J3651" s="62"/>
      <c r="K3651" s="62"/>
      <c r="M3651" s="63"/>
      <c r="N3651" s="63"/>
      <c r="O3651" s="64"/>
      <c r="P3651" s="127"/>
      <c r="W3651" s="64"/>
      <c r="X3651" s="64"/>
    </row>
    <row r="3652" spans="1:24" s="59" customFormat="1" x14ac:dyDescent="0.25">
      <c r="A3652" s="77"/>
      <c r="D3652" s="60"/>
      <c r="E3652" s="60"/>
      <c r="F3652" s="60"/>
      <c r="G3652" s="60"/>
      <c r="H3652" s="62"/>
      <c r="I3652" s="62"/>
      <c r="J3652" s="62"/>
      <c r="K3652" s="62"/>
      <c r="M3652" s="63"/>
      <c r="N3652" s="63"/>
      <c r="O3652" s="64"/>
      <c r="P3652" s="127"/>
      <c r="W3652" s="64"/>
      <c r="X3652" s="64"/>
    </row>
    <row r="3653" spans="1:24" s="59" customFormat="1" x14ac:dyDescent="0.25">
      <c r="A3653" s="77"/>
      <c r="D3653" s="60"/>
      <c r="E3653" s="60"/>
      <c r="F3653" s="60"/>
      <c r="G3653" s="60"/>
      <c r="H3653" s="62"/>
      <c r="I3653" s="62"/>
      <c r="J3653" s="62"/>
      <c r="K3653" s="62"/>
      <c r="M3653" s="63"/>
      <c r="N3653" s="63"/>
      <c r="O3653" s="64"/>
      <c r="P3653" s="127"/>
      <c r="W3653" s="64"/>
      <c r="X3653" s="64"/>
    </row>
    <row r="3654" spans="1:24" s="59" customFormat="1" x14ac:dyDescent="0.25">
      <c r="A3654" s="77"/>
      <c r="D3654" s="60"/>
      <c r="E3654" s="60"/>
      <c r="F3654" s="60"/>
      <c r="G3654" s="60"/>
      <c r="H3654" s="62"/>
      <c r="I3654" s="62"/>
      <c r="J3654" s="62"/>
      <c r="K3654" s="62"/>
      <c r="M3654" s="63"/>
      <c r="N3654" s="63"/>
      <c r="O3654" s="64"/>
      <c r="P3654" s="127"/>
      <c r="W3654" s="64"/>
      <c r="X3654" s="64"/>
    </row>
    <row r="3655" spans="1:24" s="59" customFormat="1" x14ac:dyDescent="0.25">
      <c r="A3655" s="77"/>
      <c r="D3655" s="60"/>
      <c r="E3655" s="60"/>
      <c r="F3655" s="60"/>
      <c r="G3655" s="60"/>
      <c r="H3655" s="62"/>
      <c r="I3655" s="62"/>
      <c r="J3655" s="62"/>
      <c r="K3655" s="62"/>
      <c r="M3655" s="63"/>
      <c r="N3655" s="63"/>
      <c r="O3655" s="64"/>
      <c r="P3655" s="127"/>
      <c r="W3655" s="64"/>
      <c r="X3655" s="64"/>
    </row>
    <row r="3656" spans="1:24" s="59" customFormat="1" x14ac:dyDescent="0.25">
      <c r="A3656" s="77"/>
      <c r="D3656" s="60"/>
      <c r="E3656" s="60"/>
      <c r="F3656" s="60"/>
      <c r="G3656" s="60"/>
      <c r="H3656" s="62"/>
      <c r="I3656" s="62"/>
      <c r="J3656" s="62"/>
      <c r="K3656" s="62"/>
      <c r="M3656" s="63"/>
      <c r="N3656" s="63"/>
      <c r="O3656" s="64"/>
      <c r="P3656" s="127"/>
      <c r="W3656" s="64"/>
      <c r="X3656" s="64"/>
    </row>
    <row r="3657" spans="1:24" s="59" customFormat="1" x14ac:dyDescent="0.25">
      <c r="A3657" s="77"/>
      <c r="D3657" s="60"/>
      <c r="E3657" s="60"/>
      <c r="F3657" s="60"/>
      <c r="G3657" s="60"/>
      <c r="H3657" s="62"/>
      <c r="I3657" s="62"/>
      <c r="J3657" s="62"/>
      <c r="K3657" s="62"/>
      <c r="M3657" s="63"/>
      <c r="N3657" s="63"/>
      <c r="O3657" s="64"/>
      <c r="P3657" s="127"/>
      <c r="W3657" s="64"/>
      <c r="X3657" s="64"/>
    </row>
    <row r="3658" spans="1:24" s="59" customFormat="1" x14ac:dyDescent="0.25">
      <c r="A3658" s="77"/>
      <c r="D3658" s="60"/>
      <c r="E3658" s="60"/>
      <c r="F3658" s="60"/>
      <c r="G3658" s="60"/>
      <c r="H3658" s="62"/>
      <c r="I3658" s="62"/>
      <c r="J3658" s="62"/>
      <c r="K3658" s="62"/>
      <c r="M3658" s="63"/>
      <c r="N3658" s="63"/>
      <c r="O3658" s="64"/>
      <c r="P3658" s="127"/>
      <c r="W3658" s="64"/>
      <c r="X3658" s="64"/>
    </row>
    <row r="3659" spans="1:24" s="59" customFormat="1" x14ac:dyDescent="0.25">
      <c r="A3659" s="77"/>
      <c r="D3659" s="60"/>
      <c r="E3659" s="60"/>
      <c r="F3659" s="60"/>
      <c r="G3659" s="60"/>
      <c r="H3659" s="62"/>
      <c r="I3659" s="62"/>
      <c r="J3659" s="62"/>
      <c r="K3659" s="62"/>
      <c r="M3659" s="63"/>
      <c r="N3659" s="63"/>
      <c r="O3659" s="64"/>
      <c r="P3659" s="127"/>
      <c r="W3659" s="64"/>
      <c r="X3659" s="64"/>
    </row>
    <row r="3660" spans="1:24" s="59" customFormat="1" x14ac:dyDescent="0.25">
      <c r="A3660" s="77"/>
      <c r="D3660" s="60"/>
      <c r="E3660" s="60"/>
      <c r="F3660" s="60"/>
      <c r="G3660" s="60"/>
      <c r="H3660" s="62"/>
      <c r="I3660" s="62"/>
      <c r="J3660" s="62"/>
      <c r="K3660" s="62"/>
      <c r="M3660" s="63"/>
      <c r="N3660" s="63"/>
      <c r="O3660" s="64"/>
      <c r="P3660" s="127"/>
      <c r="W3660" s="64"/>
      <c r="X3660" s="64"/>
    </row>
    <row r="3661" spans="1:24" s="59" customFormat="1" x14ac:dyDescent="0.25">
      <c r="A3661" s="77"/>
      <c r="D3661" s="60"/>
      <c r="E3661" s="60"/>
      <c r="F3661" s="60"/>
      <c r="G3661" s="60"/>
      <c r="H3661" s="62"/>
      <c r="I3661" s="62"/>
      <c r="J3661" s="62"/>
      <c r="K3661" s="62"/>
      <c r="M3661" s="63"/>
      <c r="N3661" s="63"/>
      <c r="O3661" s="64"/>
      <c r="P3661" s="127"/>
      <c r="W3661" s="64"/>
      <c r="X3661" s="64"/>
    </row>
    <row r="3662" spans="1:24" s="59" customFormat="1" x14ac:dyDescent="0.25">
      <c r="A3662" s="77"/>
      <c r="D3662" s="60"/>
      <c r="E3662" s="60"/>
      <c r="F3662" s="60"/>
      <c r="G3662" s="60"/>
      <c r="H3662" s="62"/>
      <c r="I3662" s="62"/>
      <c r="J3662" s="62"/>
      <c r="K3662" s="62"/>
      <c r="M3662" s="63"/>
      <c r="N3662" s="63"/>
      <c r="O3662" s="64"/>
      <c r="P3662" s="127"/>
      <c r="W3662" s="64"/>
      <c r="X3662" s="64"/>
    </row>
    <row r="3663" spans="1:24" s="59" customFormat="1" x14ac:dyDescent="0.25">
      <c r="A3663" s="77"/>
      <c r="D3663" s="60"/>
      <c r="E3663" s="60"/>
      <c r="F3663" s="60"/>
      <c r="G3663" s="60"/>
      <c r="H3663" s="62"/>
      <c r="I3663" s="62"/>
      <c r="J3663" s="62"/>
      <c r="K3663" s="62"/>
      <c r="M3663" s="63"/>
      <c r="N3663" s="63"/>
      <c r="O3663" s="64"/>
      <c r="P3663" s="127"/>
      <c r="W3663" s="64"/>
      <c r="X3663" s="64"/>
    </row>
    <row r="3664" spans="1:24" s="59" customFormat="1" x14ac:dyDescent="0.25">
      <c r="A3664" s="77"/>
      <c r="D3664" s="60"/>
      <c r="E3664" s="60"/>
      <c r="F3664" s="60"/>
      <c r="G3664" s="60"/>
      <c r="H3664" s="62"/>
      <c r="I3664" s="62"/>
      <c r="J3664" s="62"/>
      <c r="K3664" s="62"/>
      <c r="M3664" s="63"/>
      <c r="N3664" s="63"/>
      <c r="O3664" s="64"/>
      <c r="P3664" s="127"/>
      <c r="W3664" s="64"/>
      <c r="X3664" s="64"/>
    </row>
    <row r="3665" spans="1:24" s="59" customFormat="1" x14ac:dyDescent="0.25">
      <c r="A3665" s="77"/>
      <c r="D3665" s="60"/>
      <c r="E3665" s="60"/>
      <c r="F3665" s="60"/>
      <c r="G3665" s="60"/>
      <c r="H3665" s="62"/>
      <c r="I3665" s="62"/>
      <c r="J3665" s="62"/>
      <c r="K3665" s="62"/>
      <c r="M3665" s="63"/>
      <c r="N3665" s="63"/>
      <c r="O3665" s="64"/>
      <c r="P3665" s="127"/>
      <c r="W3665" s="64"/>
      <c r="X3665" s="64"/>
    </row>
    <row r="3666" spans="1:24" s="59" customFormat="1" x14ac:dyDescent="0.25">
      <c r="A3666" s="77"/>
      <c r="D3666" s="60"/>
      <c r="E3666" s="60"/>
      <c r="F3666" s="60"/>
      <c r="G3666" s="60"/>
      <c r="H3666" s="62"/>
      <c r="I3666" s="62"/>
      <c r="J3666" s="62"/>
      <c r="K3666" s="62"/>
      <c r="M3666" s="63"/>
      <c r="N3666" s="63"/>
      <c r="O3666" s="64"/>
      <c r="P3666" s="127"/>
      <c r="W3666" s="64"/>
      <c r="X3666" s="64"/>
    </row>
    <row r="3667" spans="1:24" s="59" customFormat="1" x14ac:dyDescent="0.25">
      <c r="A3667" s="77"/>
      <c r="D3667" s="60"/>
      <c r="E3667" s="60"/>
      <c r="F3667" s="60"/>
      <c r="G3667" s="60"/>
      <c r="H3667" s="62"/>
      <c r="I3667" s="62"/>
      <c r="J3667" s="62"/>
      <c r="K3667" s="62"/>
      <c r="M3667" s="63"/>
      <c r="N3667" s="63"/>
      <c r="O3667" s="64"/>
      <c r="P3667" s="127"/>
      <c r="W3667" s="64"/>
      <c r="X3667" s="64"/>
    </row>
    <row r="3668" spans="1:24" s="59" customFormat="1" x14ac:dyDescent="0.25">
      <c r="A3668" s="77"/>
      <c r="D3668" s="60"/>
      <c r="E3668" s="60"/>
      <c r="F3668" s="60"/>
      <c r="G3668" s="60"/>
      <c r="H3668" s="62"/>
      <c r="I3668" s="62"/>
      <c r="J3668" s="62"/>
      <c r="K3668" s="62"/>
      <c r="M3668" s="63"/>
      <c r="N3668" s="63"/>
      <c r="O3668" s="64"/>
      <c r="P3668" s="127"/>
      <c r="W3668" s="64"/>
      <c r="X3668" s="64"/>
    </row>
    <row r="3669" spans="1:24" s="59" customFormat="1" x14ac:dyDescent="0.25">
      <c r="A3669" s="77"/>
      <c r="D3669" s="60"/>
      <c r="E3669" s="60"/>
      <c r="F3669" s="60"/>
      <c r="G3669" s="60"/>
      <c r="H3669" s="62"/>
      <c r="I3669" s="62"/>
      <c r="J3669" s="62"/>
      <c r="K3669" s="62"/>
      <c r="M3669" s="63"/>
      <c r="N3669" s="63"/>
      <c r="O3669" s="64"/>
      <c r="P3669" s="127"/>
      <c r="W3669" s="64"/>
      <c r="X3669" s="64"/>
    </row>
    <row r="3670" spans="1:24" s="59" customFormat="1" x14ac:dyDescent="0.25">
      <c r="A3670" s="77"/>
      <c r="D3670" s="60"/>
      <c r="E3670" s="60"/>
      <c r="F3670" s="60"/>
      <c r="G3670" s="60"/>
      <c r="H3670" s="62"/>
      <c r="I3670" s="62"/>
      <c r="J3670" s="62"/>
      <c r="K3670" s="62"/>
      <c r="M3670" s="63"/>
      <c r="N3670" s="63"/>
      <c r="O3670" s="64"/>
      <c r="P3670" s="127"/>
      <c r="W3670" s="64"/>
      <c r="X3670" s="64"/>
    </row>
    <row r="3671" spans="1:24" s="59" customFormat="1" x14ac:dyDescent="0.25">
      <c r="A3671" s="77"/>
      <c r="D3671" s="60"/>
      <c r="E3671" s="60"/>
      <c r="F3671" s="60"/>
      <c r="G3671" s="60"/>
      <c r="H3671" s="62"/>
      <c r="I3671" s="62"/>
      <c r="J3671" s="62"/>
      <c r="K3671" s="62"/>
      <c r="M3671" s="63"/>
      <c r="N3671" s="63"/>
      <c r="O3671" s="64"/>
      <c r="P3671" s="127"/>
      <c r="W3671" s="64"/>
      <c r="X3671" s="64"/>
    </row>
    <row r="3672" spans="1:24" s="59" customFormat="1" x14ac:dyDescent="0.25">
      <c r="A3672" s="77"/>
      <c r="D3672" s="60"/>
      <c r="E3672" s="60"/>
      <c r="F3672" s="60"/>
      <c r="G3672" s="60"/>
      <c r="H3672" s="62"/>
      <c r="I3672" s="62"/>
      <c r="J3672" s="62"/>
      <c r="K3672" s="62"/>
      <c r="M3672" s="63"/>
      <c r="N3672" s="63"/>
      <c r="O3672" s="64"/>
      <c r="P3672" s="127"/>
      <c r="W3672" s="64"/>
      <c r="X3672" s="64"/>
    </row>
    <row r="3673" spans="1:24" s="59" customFormat="1" x14ac:dyDescent="0.25">
      <c r="A3673" s="77"/>
      <c r="D3673" s="60"/>
      <c r="E3673" s="60"/>
      <c r="F3673" s="60"/>
      <c r="G3673" s="60"/>
      <c r="H3673" s="62"/>
      <c r="I3673" s="62"/>
      <c r="J3673" s="62"/>
      <c r="K3673" s="62"/>
      <c r="M3673" s="63"/>
      <c r="N3673" s="63"/>
      <c r="O3673" s="64"/>
      <c r="P3673" s="127"/>
      <c r="W3673" s="64"/>
      <c r="X3673" s="64"/>
    </row>
    <row r="3674" spans="1:24" s="59" customFormat="1" x14ac:dyDescent="0.25">
      <c r="A3674" s="77"/>
      <c r="D3674" s="60"/>
      <c r="E3674" s="60"/>
      <c r="F3674" s="60"/>
      <c r="G3674" s="60"/>
      <c r="H3674" s="62"/>
      <c r="I3674" s="62"/>
      <c r="J3674" s="62"/>
      <c r="K3674" s="62"/>
      <c r="M3674" s="63"/>
      <c r="N3674" s="63"/>
      <c r="O3674" s="64"/>
      <c r="P3674" s="127"/>
      <c r="W3674" s="64"/>
      <c r="X3674" s="64"/>
    </row>
    <row r="3675" spans="1:24" s="59" customFormat="1" x14ac:dyDescent="0.25">
      <c r="A3675" s="77"/>
      <c r="D3675" s="60"/>
      <c r="E3675" s="60"/>
      <c r="F3675" s="60"/>
      <c r="G3675" s="60"/>
      <c r="H3675" s="62"/>
      <c r="I3675" s="62"/>
      <c r="J3675" s="62"/>
      <c r="K3675" s="62"/>
      <c r="M3675" s="63"/>
      <c r="N3675" s="63"/>
      <c r="O3675" s="64"/>
      <c r="P3675" s="127"/>
      <c r="W3675" s="64"/>
      <c r="X3675" s="64"/>
    </row>
    <row r="3676" spans="1:24" s="59" customFormat="1" x14ac:dyDescent="0.25">
      <c r="A3676" s="77"/>
      <c r="D3676" s="60"/>
      <c r="E3676" s="60"/>
      <c r="F3676" s="60"/>
      <c r="G3676" s="60"/>
      <c r="H3676" s="62"/>
      <c r="I3676" s="62"/>
      <c r="J3676" s="62"/>
      <c r="K3676" s="62"/>
      <c r="M3676" s="63"/>
      <c r="N3676" s="63"/>
      <c r="O3676" s="64"/>
      <c r="P3676" s="127"/>
      <c r="W3676" s="64"/>
      <c r="X3676" s="64"/>
    </row>
    <row r="3677" spans="1:24" s="59" customFormat="1" x14ac:dyDescent="0.25">
      <c r="A3677" s="77"/>
      <c r="D3677" s="60"/>
      <c r="E3677" s="60"/>
      <c r="F3677" s="60"/>
      <c r="G3677" s="60"/>
      <c r="H3677" s="62"/>
      <c r="I3677" s="62"/>
      <c r="J3677" s="62"/>
      <c r="K3677" s="62"/>
      <c r="M3677" s="63"/>
      <c r="N3677" s="63"/>
      <c r="O3677" s="64"/>
      <c r="P3677" s="127"/>
      <c r="W3677" s="64"/>
      <c r="X3677" s="64"/>
    </row>
    <row r="3678" spans="1:24" s="59" customFormat="1" x14ac:dyDescent="0.25">
      <c r="A3678" s="77"/>
      <c r="D3678" s="60"/>
      <c r="E3678" s="60"/>
      <c r="F3678" s="60"/>
      <c r="G3678" s="60"/>
      <c r="H3678" s="62"/>
      <c r="I3678" s="62"/>
      <c r="J3678" s="62"/>
      <c r="K3678" s="62"/>
      <c r="M3678" s="63"/>
      <c r="N3678" s="63"/>
      <c r="O3678" s="64"/>
      <c r="P3678" s="127"/>
      <c r="W3678" s="64"/>
      <c r="X3678" s="64"/>
    </row>
    <row r="3679" spans="1:24" s="59" customFormat="1" x14ac:dyDescent="0.25">
      <c r="A3679" s="77"/>
      <c r="D3679" s="60"/>
      <c r="E3679" s="60"/>
      <c r="F3679" s="60"/>
      <c r="G3679" s="60"/>
      <c r="H3679" s="62"/>
      <c r="I3679" s="62"/>
      <c r="J3679" s="62"/>
      <c r="K3679" s="62"/>
      <c r="M3679" s="63"/>
      <c r="N3679" s="63"/>
      <c r="O3679" s="64"/>
      <c r="P3679" s="127"/>
      <c r="W3679" s="64"/>
      <c r="X3679" s="64"/>
    </row>
    <row r="3680" spans="1:24" s="59" customFormat="1" x14ac:dyDescent="0.25">
      <c r="A3680" s="77"/>
      <c r="D3680" s="60"/>
      <c r="E3680" s="60"/>
      <c r="F3680" s="60"/>
      <c r="G3680" s="60"/>
      <c r="H3680" s="62"/>
      <c r="I3680" s="62"/>
      <c r="J3680" s="62"/>
      <c r="K3680" s="62"/>
      <c r="M3680" s="63"/>
      <c r="N3680" s="63"/>
      <c r="O3680" s="64"/>
      <c r="P3680" s="127"/>
      <c r="W3680" s="64"/>
      <c r="X3680" s="64"/>
    </row>
    <row r="3681" spans="1:24" s="59" customFormat="1" x14ac:dyDescent="0.25">
      <c r="A3681" s="77"/>
      <c r="D3681" s="60"/>
      <c r="E3681" s="60"/>
      <c r="F3681" s="60"/>
      <c r="G3681" s="60"/>
      <c r="H3681" s="62"/>
      <c r="I3681" s="62"/>
      <c r="J3681" s="62"/>
      <c r="K3681" s="62"/>
      <c r="M3681" s="63"/>
      <c r="N3681" s="63"/>
      <c r="O3681" s="64"/>
      <c r="P3681" s="127"/>
      <c r="W3681" s="64"/>
      <c r="X3681" s="64"/>
    </row>
    <row r="3682" spans="1:24" s="59" customFormat="1" x14ac:dyDescent="0.25">
      <c r="A3682" s="77"/>
      <c r="D3682" s="60"/>
      <c r="E3682" s="60"/>
      <c r="F3682" s="60"/>
      <c r="G3682" s="60"/>
      <c r="H3682" s="62"/>
      <c r="I3682" s="62"/>
      <c r="J3682" s="62"/>
      <c r="K3682" s="62"/>
      <c r="M3682" s="63"/>
      <c r="N3682" s="63"/>
      <c r="O3682" s="64"/>
      <c r="P3682" s="127"/>
      <c r="W3682" s="64"/>
      <c r="X3682" s="64"/>
    </row>
    <row r="3683" spans="1:24" s="59" customFormat="1" x14ac:dyDescent="0.25">
      <c r="A3683" s="77"/>
      <c r="D3683" s="60"/>
      <c r="E3683" s="60"/>
      <c r="F3683" s="60"/>
      <c r="G3683" s="60"/>
      <c r="H3683" s="62"/>
      <c r="I3683" s="62"/>
      <c r="J3683" s="62"/>
      <c r="K3683" s="62"/>
      <c r="M3683" s="63"/>
      <c r="N3683" s="63"/>
      <c r="O3683" s="64"/>
      <c r="P3683" s="127"/>
      <c r="W3683" s="64"/>
      <c r="X3683" s="64"/>
    </row>
    <row r="3684" spans="1:24" s="59" customFormat="1" x14ac:dyDescent="0.25">
      <c r="A3684" s="77"/>
      <c r="D3684" s="60"/>
      <c r="E3684" s="60"/>
      <c r="F3684" s="60"/>
      <c r="G3684" s="60"/>
      <c r="H3684" s="62"/>
      <c r="I3684" s="62"/>
      <c r="J3684" s="62"/>
      <c r="K3684" s="62"/>
      <c r="M3684" s="63"/>
      <c r="N3684" s="63"/>
      <c r="O3684" s="64"/>
      <c r="P3684" s="127"/>
      <c r="W3684" s="64"/>
      <c r="X3684" s="64"/>
    </row>
    <row r="3685" spans="1:24" s="59" customFormat="1" x14ac:dyDescent="0.25">
      <c r="A3685" s="77"/>
      <c r="D3685" s="60"/>
      <c r="E3685" s="60"/>
      <c r="F3685" s="60"/>
      <c r="G3685" s="60"/>
      <c r="H3685" s="62"/>
      <c r="I3685" s="62"/>
      <c r="J3685" s="62"/>
      <c r="K3685" s="62"/>
      <c r="M3685" s="63"/>
      <c r="N3685" s="63"/>
      <c r="O3685" s="64"/>
      <c r="P3685" s="127"/>
      <c r="W3685" s="64"/>
      <c r="X3685" s="64"/>
    </row>
    <row r="3686" spans="1:24" s="59" customFormat="1" x14ac:dyDescent="0.25">
      <c r="A3686" s="77"/>
      <c r="D3686" s="60"/>
      <c r="E3686" s="60"/>
      <c r="F3686" s="60"/>
      <c r="G3686" s="60"/>
      <c r="H3686" s="62"/>
      <c r="I3686" s="62"/>
      <c r="J3686" s="62"/>
      <c r="K3686" s="62"/>
      <c r="M3686" s="63"/>
      <c r="N3686" s="63"/>
      <c r="O3686" s="64"/>
      <c r="P3686" s="127"/>
      <c r="W3686" s="64"/>
      <c r="X3686" s="64"/>
    </row>
    <row r="3687" spans="1:24" s="59" customFormat="1" x14ac:dyDescent="0.25">
      <c r="A3687" s="77"/>
      <c r="D3687" s="60"/>
      <c r="E3687" s="60"/>
      <c r="F3687" s="60"/>
      <c r="G3687" s="60"/>
      <c r="H3687" s="62"/>
      <c r="I3687" s="62"/>
      <c r="J3687" s="62"/>
      <c r="K3687" s="62"/>
      <c r="M3687" s="63"/>
      <c r="N3687" s="63"/>
      <c r="O3687" s="64"/>
      <c r="P3687" s="127"/>
      <c r="W3687" s="64"/>
      <c r="X3687" s="64"/>
    </row>
    <row r="3688" spans="1:24" s="59" customFormat="1" x14ac:dyDescent="0.25">
      <c r="A3688" s="77"/>
      <c r="D3688" s="60"/>
      <c r="E3688" s="60"/>
      <c r="F3688" s="60"/>
      <c r="G3688" s="60"/>
      <c r="H3688" s="62"/>
      <c r="I3688" s="62"/>
      <c r="J3688" s="62"/>
      <c r="K3688" s="62"/>
      <c r="M3688" s="63"/>
      <c r="N3688" s="63"/>
      <c r="O3688" s="64"/>
      <c r="P3688" s="127"/>
      <c r="W3688" s="64"/>
      <c r="X3688" s="64"/>
    </row>
    <row r="3689" spans="1:24" s="59" customFormat="1" x14ac:dyDescent="0.25">
      <c r="A3689" s="77"/>
      <c r="D3689" s="60"/>
      <c r="E3689" s="60"/>
      <c r="F3689" s="60"/>
      <c r="G3689" s="60"/>
      <c r="H3689" s="62"/>
      <c r="I3689" s="62"/>
      <c r="J3689" s="62"/>
      <c r="K3689" s="62"/>
      <c r="M3689" s="63"/>
      <c r="N3689" s="63"/>
      <c r="O3689" s="64"/>
      <c r="P3689" s="127"/>
      <c r="W3689" s="64"/>
      <c r="X3689" s="64"/>
    </row>
    <row r="3690" spans="1:24" s="59" customFormat="1" x14ac:dyDescent="0.25">
      <c r="A3690" s="77"/>
      <c r="D3690" s="60"/>
      <c r="E3690" s="60"/>
      <c r="F3690" s="60"/>
      <c r="G3690" s="60"/>
      <c r="H3690" s="62"/>
      <c r="I3690" s="62"/>
      <c r="J3690" s="62"/>
      <c r="K3690" s="62"/>
      <c r="M3690" s="63"/>
      <c r="N3690" s="63"/>
      <c r="O3690" s="64"/>
      <c r="P3690" s="127"/>
      <c r="W3690" s="64"/>
      <c r="X3690" s="64"/>
    </row>
    <row r="3691" spans="1:24" s="59" customFormat="1" x14ac:dyDescent="0.25">
      <c r="A3691" s="77"/>
      <c r="D3691" s="60"/>
      <c r="E3691" s="60"/>
      <c r="F3691" s="60"/>
      <c r="G3691" s="60"/>
      <c r="H3691" s="62"/>
      <c r="I3691" s="62"/>
      <c r="J3691" s="62"/>
      <c r="K3691" s="62"/>
      <c r="M3691" s="63"/>
      <c r="N3691" s="63"/>
      <c r="O3691" s="64"/>
      <c r="P3691" s="127"/>
      <c r="W3691" s="64"/>
      <c r="X3691" s="64"/>
    </row>
    <row r="3692" spans="1:24" s="59" customFormat="1" x14ac:dyDescent="0.25">
      <c r="A3692" s="77"/>
      <c r="D3692" s="60"/>
      <c r="E3692" s="60"/>
      <c r="F3692" s="60"/>
      <c r="G3692" s="60"/>
      <c r="H3692" s="62"/>
      <c r="I3692" s="62"/>
      <c r="J3692" s="62"/>
      <c r="K3692" s="62"/>
      <c r="M3692" s="63"/>
      <c r="N3692" s="63"/>
      <c r="O3692" s="64"/>
      <c r="P3692" s="127"/>
      <c r="W3692" s="64"/>
      <c r="X3692" s="64"/>
    </row>
    <row r="3693" spans="1:24" s="59" customFormat="1" x14ac:dyDescent="0.25">
      <c r="A3693" s="77"/>
      <c r="D3693" s="60"/>
      <c r="E3693" s="60"/>
      <c r="F3693" s="60"/>
      <c r="G3693" s="60"/>
      <c r="H3693" s="62"/>
      <c r="I3693" s="62"/>
      <c r="J3693" s="62"/>
      <c r="K3693" s="62"/>
      <c r="M3693" s="63"/>
      <c r="N3693" s="63"/>
      <c r="O3693" s="64"/>
      <c r="P3693" s="127"/>
      <c r="W3693" s="64"/>
      <c r="X3693" s="64"/>
    </row>
    <row r="3694" spans="1:24" s="59" customFormat="1" x14ac:dyDescent="0.25">
      <c r="A3694" s="77"/>
      <c r="D3694" s="60"/>
      <c r="E3694" s="60"/>
      <c r="F3694" s="60"/>
      <c r="G3694" s="60"/>
      <c r="H3694" s="62"/>
      <c r="I3694" s="62"/>
      <c r="J3694" s="62"/>
      <c r="K3694" s="62"/>
      <c r="M3694" s="63"/>
      <c r="N3694" s="63"/>
      <c r="O3694" s="64"/>
      <c r="P3694" s="127"/>
      <c r="W3694" s="64"/>
      <c r="X3694" s="64"/>
    </row>
    <row r="3695" spans="1:24" s="59" customFormat="1" x14ac:dyDescent="0.25">
      <c r="A3695" s="77"/>
      <c r="D3695" s="60"/>
      <c r="E3695" s="60"/>
      <c r="F3695" s="60"/>
      <c r="G3695" s="60"/>
      <c r="H3695" s="62"/>
      <c r="I3695" s="62"/>
      <c r="J3695" s="62"/>
      <c r="K3695" s="62"/>
      <c r="M3695" s="63"/>
      <c r="N3695" s="63"/>
      <c r="O3695" s="64"/>
      <c r="P3695" s="127"/>
      <c r="W3695" s="64"/>
      <c r="X3695" s="64"/>
    </row>
    <row r="3696" spans="1:24" s="59" customFormat="1" x14ac:dyDescent="0.25">
      <c r="A3696" s="77"/>
      <c r="D3696" s="60"/>
      <c r="E3696" s="60"/>
      <c r="F3696" s="60"/>
      <c r="G3696" s="60"/>
      <c r="H3696" s="62"/>
      <c r="I3696" s="62"/>
      <c r="J3696" s="62"/>
      <c r="K3696" s="62"/>
      <c r="M3696" s="63"/>
      <c r="N3696" s="63"/>
      <c r="O3696" s="64"/>
      <c r="P3696" s="127"/>
      <c r="W3696" s="64"/>
      <c r="X3696" s="64"/>
    </row>
    <row r="3697" spans="1:24" s="59" customFormat="1" x14ac:dyDescent="0.25">
      <c r="A3697" s="77"/>
      <c r="D3697" s="60"/>
      <c r="E3697" s="60"/>
      <c r="F3697" s="60"/>
      <c r="G3697" s="60"/>
      <c r="H3697" s="62"/>
      <c r="I3697" s="62"/>
      <c r="J3697" s="62"/>
      <c r="K3697" s="62"/>
      <c r="M3697" s="63"/>
      <c r="N3697" s="63"/>
      <c r="O3697" s="64"/>
      <c r="P3697" s="127"/>
      <c r="W3697" s="64"/>
      <c r="X3697" s="64"/>
    </row>
    <row r="3698" spans="1:24" s="59" customFormat="1" x14ac:dyDescent="0.25">
      <c r="A3698" s="77"/>
      <c r="D3698" s="60"/>
      <c r="E3698" s="60"/>
      <c r="F3698" s="60"/>
      <c r="G3698" s="60"/>
      <c r="H3698" s="62"/>
      <c r="I3698" s="62"/>
      <c r="J3698" s="62"/>
      <c r="K3698" s="62"/>
      <c r="M3698" s="63"/>
      <c r="N3698" s="63"/>
      <c r="O3698" s="64"/>
      <c r="P3698" s="127"/>
      <c r="W3698" s="64"/>
      <c r="X3698" s="64"/>
    </row>
    <row r="3699" spans="1:24" s="59" customFormat="1" x14ac:dyDescent="0.25">
      <c r="A3699" s="77"/>
      <c r="D3699" s="60"/>
      <c r="E3699" s="60"/>
      <c r="F3699" s="60"/>
      <c r="G3699" s="60"/>
      <c r="H3699" s="62"/>
      <c r="I3699" s="62"/>
      <c r="J3699" s="62"/>
      <c r="K3699" s="62"/>
      <c r="M3699" s="63"/>
      <c r="N3699" s="63"/>
      <c r="O3699" s="64"/>
      <c r="P3699" s="127"/>
      <c r="W3699" s="64"/>
      <c r="X3699" s="64"/>
    </row>
    <row r="3700" spans="1:24" s="59" customFormat="1" x14ac:dyDescent="0.25">
      <c r="A3700" s="77"/>
      <c r="D3700" s="60"/>
      <c r="E3700" s="60"/>
      <c r="F3700" s="60"/>
      <c r="G3700" s="60"/>
      <c r="H3700" s="62"/>
      <c r="I3700" s="62"/>
      <c r="J3700" s="62"/>
      <c r="K3700" s="62"/>
      <c r="M3700" s="63"/>
      <c r="N3700" s="63"/>
      <c r="O3700" s="64"/>
      <c r="P3700" s="127"/>
      <c r="W3700" s="64"/>
      <c r="X3700" s="64"/>
    </row>
    <row r="3701" spans="1:24" s="59" customFormat="1" x14ac:dyDescent="0.25">
      <c r="A3701" s="77"/>
      <c r="D3701" s="60"/>
      <c r="E3701" s="60"/>
      <c r="F3701" s="60"/>
      <c r="G3701" s="60"/>
      <c r="H3701" s="62"/>
      <c r="I3701" s="62"/>
      <c r="J3701" s="62"/>
      <c r="K3701" s="62"/>
      <c r="M3701" s="63"/>
      <c r="N3701" s="63"/>
      <c r="O3701" s="64"/>
      <c r="P3701" s="127"/>
      <c r="W3701" s="64"/>
      <c r="X3701" s="64"/>
    </row>
    <row r="3702" spans="1:24" s="59" customFormat="1" x14ac:dyDescent="0.25">
      <c r="A3702" s="77"/>
      <c r="D3702" s="60"/>
      <c r="E3702" s="60"/>
      <c r="F3702" s="60"/>
      <c r="G3702" s="60"/>
      <c r="H3702" s="62"/>
      <c r="I3702" s="62"/>
      <c r="J3702" s="62"/>
      <c r="K3702" s="62"/>
      <c r="M3702" s="63"/>
      <c r="N3702" s="63"/>
      <c r="O3702" s="64"/>
      <c r="P3702" s="127"/>
      <c r="W3702" s="64"/>
      <c r="X3702" s="64"/>
    </row>
    <row r="3703" spans="1:24" s="59" customFormat="1" x14ac:dyDescent="0.25">
      <c r="A3703" s="77"/>
      <c r="D3703" s="60"/>
      <c r="E3703" s="60"/>
      <c r="F3703" s="60"/>
      <c r="G3703" s="60"/>
      <c r="H3703" s="62"/>
      <c r="I3703" s="62"/>
      <c r="J3703" s="62"/>
      <c r="K3703" s="62"/>
      <c r="M3703" s="63"/>
      <c r="N3703" s="63"/>
      <c r="O3703" s="64"/>
      <c r="P3703" s="127"/>
      <c r="W3703" s="64"/>
      <c r="X3703" s="64"/>
    </row>
    <row r="3704" spans="1:24" s="59" customFormat="1" x14ac:dyDescent="0.25">
      <c r="A3704" s="77"/>
      <c r="D3704" s="60"/>
      <c r="E3704" s="60"/>
      <c r="F3704" s="60"/>
      <c r="G3704" s="60"/>
      <c r="H3704" s="62"/>
      <c r="I3704" s="62"/>
      <c r="J3704" s="62"/>
      <c r="K3704" s="62"/>
      <c r="M3704" s="63"/>
      <c r="N3704" s="63"/>
      <c r="O3704" s="64"/>
      <c r="P3704" s="127"/>
      <c r="W3704" s="64"/>
      <c r="X3704" s="64"/>
    </row>
    <row r="3705" spans="1:24" s="59" customFormat="1" x14ac:dyDescent="0.25">
      <c r="A3705" s="77"/>
      <c r="D3705" s="60"/>
      <c r="E3705" s="60"/>
      <c r="F3705" s="60"/>
      <c r="G3705" s="60"/>
      <c r="H3705" s="62"/>
      <c r="I3705" s="62"/>
      <c r="J3705" s="62"/>
      <c r="K3705" s="62"/>
      <c r="M3705" s="63"/>
      <c r="N3705" s="63"/>
      <c r="O3705" s="64"/>
      <c r="P3705" s="127"/>
      <c r="W3705" s="64"/>
      <c r="X3705" s="64"/>
    </row>
    <row r="3706" spans="1:24" s="59" customFormat="1" x14ac:dyDescent="0.25">
      <c r="A3706" s="77"/>
      <c r="D3706" s="60"/>
      <c r="E3706" s="60"/>
      <c r="F3706" s="60"/>
      <c r="G3706" s="60"/>
      <c r="H3706" s="62"/>
      <c r="I3706" s="62"/>
      <c r="J3706" s="62"/>
      <c r="K3706" s="62"/>
      <c r="M3706" s="63"/>
      <c r="N3706" s="63"/>
      <c r="O3706" s="64"/>
      <c r="P3706" s="127"/>
      <c r="W3706" s="64"/>
      <c r="X3706" s="64"/>
    </row>
    <row r="3707" spans="1:24" s="59" customFormat="1" x14ac:dyDescent="0.25">
      <c r="A3707" s="77"/>
      <c r="D3707" s="60"/>
      <c r="E3707" s="60"/>
      <c r="F3707" s="60"/>
      <c r="G3707" s="60"/>
      <c r="H3707" s="62"/>
      <c r="I3707" s="62"/>
      <c r="J3707" s="62"/>
      <c r="K3707" s="62"/>
      <c r="M3707" s="63"/>
      <c r="N3707" s="63"/>
      <c r="O3707" s="64"/>
      <c r="P3707" s="127"/>
      <c r="W3707" s="64"/>
      <c r="X3707" s="64"/>
    </row>
    <row r="3708" spans="1:24" s="59" customFormat="1" x14ac:dyDescent="0.25">
      <c r="A3708" s="77"/>
      <c r="D3708" s="60"/>
      <c r="E3708" s="60"/>
      <c r="F3708" s="60"/>
      <c r="G3708" s="60"/>
      <c r="H3708" s="62"/>
      <c r="I3708" s="62"/>
      <c r="J3708" s="62"/>
      <c r="K3708" s="62"/>
      <c r="M3708" s="63"/>
      <c r="N3708" s="63"/>
      <c r="O3708" s="64"/>
      <c r="P3708" s="127"/>
      <c r="W3708" s="64"/>
      <c r="X3708" s="64"/>
    </row>
    <row r="3709" spans="1:24" s="59" customFormat="1" x14ac:dyDescent="0.25">
      <c r="A3709" s="77"/>
      <c r="D3709" s="60"/>
      <c r="E3709" s="60"/>
      <c r="F3709" s="60"/>
      <c r="G3709" s="60"/>
      <c r="H3709" s="62"/>
      <c r="I3709" s="62"/>
      <c r="J3709" s="62"/>
      <c r="K3709" s="62"/>
      <c r="M3709" s="63"/>
      <c r="N3709" s="63"/>
      <c r="O3709" s="64"/>
      <c r="P3709" s="127"/>
      <c r="W3709" s="64"/>
      <c r="X3709" s="64"/>
    </row>
    <row r="3710" spans="1:24" s="59" customFormat="1" x14ac:dyDescent="0.25">
      <c r="A3710" s="77"/>
      <c r="D3710" s="60"/>
      <c r="E3710" s="60"/>
      <c r="F3710" s="60"/>
      <c r="G3710" s="60"/>
      <c r="H3710" s="62"/>
      <c r="I3710" s="62"/>
      <c r="J3710" s="62"/>
      <c r="K3710" s="62"/>
      <c r="M3710" s="63"/>
      <c r="N3710" s="63"/>
      <c r="O3710" s="64"/>
      <c r="P3710" s="127"/>
      <c r="W3710" s="64"/>
      <c r="X3710" s="64"/>
    </row>
    <row r="3711" spans="1:24" s="59" customFormat="1" x14ac:dyDescent="0.25">
      <c r="A3711" s="77"/>
      <c r="D3711" s="60"/>
      <c r="E3711" s="60"/>
      <c r="F3711" s="60"/>
      <c r="G3711" s="60"/>
      <c r="H3711" s="62"/>
      <c r="I3711" s="62"/>
      <c r="J3711" s="62"/>
      <c r="K3711" s="62"/>
      <c r="M3711" s="63"/>
      <c r="N3711" s="63"/>
      <c r="O3711" s="64"/>
      <c r="P3711" s="127"/>
      <c r="W3711" s="64"/>
      <c r="X3711" s="64"/>
    </row>
    <row r="3712" spans="1:24" s="59" customFormat="1" x14ac:dyDescent="0.25">
      <c r="A3712" s="77"/>
      <c r="D3712" s="60"/>
      <c r="E3712" s="60"/>
      <c r="F3712" s="60"/>
      <c r="G3712" s="60"/>
      <c r="H3712" s="62"/>
      <c r="I3712" s="62"/>
      <c r="J3712" s="62"/>
      <c r="K3712" s="62"/>
      <c r="M3712" s="63"/>
      <c r="N3712" s="63"/>
      <c r="O3712" s="64"/>
      <c r="P3712" s="127"/>
      <c r="W3712" s="64"/>
      <c r="X3712" s="64"/>
    </row>
    <row r="3713" spans="1:24" s="59" customFormat="1" x14ac:dyDescent="0.25">
      <c r="A3713" s="77"/>
      <c r="D3713" s="60"/>
      <c r="E3713" s="60"/>
      <c r="F3713" s="60"/>
      <c r="G3713" s="60"/>
      <c r="H3713" s="62"/>
      <c r="I3713" s="62"/>
      <c r="J3713" s="62"/>
      <c r="K3713" s="62"/>
      <c r="M3713" s="63"/>
      <c r="N3713" s="63"/>
      <c r="O3713" s="64"/>
      <c r="P3713" s="127"/>
      <c r="W3713" s="64"/>
      <c r="X3713" s="64"/>
    </row>
    <row r="3714" spans="1:24" s="59" customFormat="1" x14ac:dyDescent="0.25">
      <c r="A3714" s="77"/>
      <c r="D3714" s="60"/>
      <c r="E3714" s="60"/>
      <c r="F3714" s="60"/>
      <c r="G3714" s="60"/>
      <c r="H3714" s="62"/>
      <c r="I3714" s="62"/>
      <c r="J3714" s="62"/>
      <c r="K3714" s="62"/>
      <c r="M3714" s="63"/>
      <c r="N3714" s="63"/>
      <c r="O3714" s="64"/>
      <c r="P3714" s="127"/>
      <c r="W3714" s="64"/>
      <c r="X3714" s="64"/>
    </row>
    <row r="3715" spans="1:24" s="59" customFormat="1" x14ac:dyDescent="0.25">
      <c r="A3715" s="77"/>
      <c r="D3715" s="60"/>
      <c r="E3715" s="60"/>
      <c r="F3715" s="60"/>
      <c r="G3715" s="60"/>
      <c r="H3715" s="62"/>
      <c r="I3715" s="62"/>
      <c r="J3715" s="62"/>
      <c r="K3715" s="62"/>
      <c r="M3715" s="63"/>
      <c r="N3715" s="63"/>
      <c r="O3715" s="64"/>
      <c r="P3715" s="127"/>
      <c r="W3715" s="64"/>
      <c r="X3715" s="64"/>
    </row>
    <row r="3716" spans="1:24" s="59" customFormat="1" x14ac:dyDescent="0.25">
      <c r="A3716" s="77"/>
      <c r="D3716" s="60"/>
      <c r="E3716" s="60"/>
      <c r="F3716" s="60"/>
      <c r="G3716" s="60"/>
      <c r="H3716" s="62"/>
      <c r="I3716" s="62"/>
      <c r="J3716" s="62"/>
      <c r="K3716" s="62"/>
      <c r="M3716" s="63"/>
      <c r="N3716" s="63"/>
      <c r="O3716" s="64"/>
      <c r="P3716" s="127"/>
      <c r="W3716" s="64"/>
      <c r="X3716" s="64"/>
    </row>
    <row r="3717" spans="1:24" s="59" customFormat="1" x14ac:dyDescent="0.25">
      <c r="A3717" s="77"/>
      <c r="D3717" s="60"/>
      <c r="E3717" s="60"/>
      <c r="F3717" s="60"/>
      <c r="G3717" s="60"/>
      <c r="H3717" s="62"/>
      <c r="I3717" s="62"/>
      <c r="J3717" s="62"/>
      <c r="K3717" s="62"/>
      <c r="M3717" s="63"/>
      <c r="N3717" s="63"/>
      <c r="O3717" s="64"/>
      <c r="P3717" s="127"/>
      <c r="W3717" s="64"/>
      <c r="X3717" s="64"/>
    </row>
    <row r="3718" spans="1:24" s="59" customFormat="1" x14ac:dyDescent="0.25">
      <c r="A3718" s="77"/>
      <c r="D3718" s="60"/>
      <c r="E3718" s="60"/>
      <c r="F3718" s="60"/>
      <c r="G3718" s="60"/>
      <c r="H3718" s="62"/>
      <c r="I3718" s="62"/>
      <c r="J3718" s="62"/>
      <c r="K3718" s="62"/>
      <c r="M3718" s="63"/>
      <c r="N3718" s="63"/>
      <c r="O3718" s="64"/>
      <c r="P3718" s="127"/>
      <c r="W3718" s="64"/>
      <c r="X3718" s="64"/>
    </row>
    <row r="3719" spans="1:24" s="59" customFormat="1" x14ac:dyDescent="0.25">
      <c r="A3719" s="77"/>
      <c r="D3719" s="60"/>
      <c r="E3719" s="60"/>
      <c r="F3719" s="60"/>
      <c r="G3719" s="60"/>
      <c r="H3719" s="62"/>
      <c r="I3719" s="62"/>
      <c r="J3719" s="62"/>
      <c r="K3719" s="62"/>
      <c r="M3719" s="63"/>
      <c r="N3719" s="63"/>
      <c r="O3719" s="64"/>
      <c r="P3719" s="127"/>
      <c r="W3719" s="64"/>
      <c r="X3719" s="64"/>
    </row>
    <row r="3720" spans="1:24" s="59" customFormat="1" x14ac:dyDescent="0.25">
      <c r="A3720" s="77"/>
      <c r="D3720" s="60"/>
      <c r="E3720" s="60"/>
      <c r="F3720" s="60"/>
      <c r="G3720" s="60"/>
      <c r="H3720" s="62"/>
      <c r="I3720" s="62"/>
      <c r="J3720" s="62"/>
      <c r="K3720" s="62"/>
      <c r="M3720" s="63"/>
      <c r="N3720" s="63"/>
      <c r="O3720" s="64"/>
      <c r="P3720" s="127"/>
      <c r="W3720" s="64"/>
      <c r="X3720" s="64"/>
    </row>
    <row r="3721" spans="1:24" s="59" customFormat="1" x14ac:dyDescent="0.25">
      <c r="A3721" s="77"/>
      <c r="D3721" s="60"/>
      <c r="E3721" s="60"/>
      <c r="F3721" s="60"/>
      <c r="G3721" s="60"/>
      <c r="H3721" s="62"/>
      <c r="I3721" s="62"/>
      <c r="J3721" s="62"/>
      <c r="K3721" s="62"/>
      <c r="M3721" s="63"/>
      <c r="N3721" s="63"/>
      <c r="O3721" s="64"/>
      <c r="P3721" s="127"/>
      <c r="W3721" s="64"/>
      <c r="X3721" s="64"/>
    </row>
    <row r="3722" spans="1:24" s="59" customFormat="1" x14ac:dyDescent="0.25">
      <c r="A3722" s="77"/>
      <c r="D3722" s="60"/>
      <c r="E3722" s="60"/>
      <c r="F3722" s="60"/>
      <c r="G3722" s="60"/>
      <c r="H3722" s="62"/>
      <c r="I3722" s="62"/>
      <c r="J3722" s="62"/>
      <c r="K3722" s="62"/>
      <c r="M3722" s="63"/>
      <c r="N3722" s="63"/>
      <c r="O3722" s="64"/>
      <c r="P3722" s="127"/>
      <c r="W3722" s="64"/>
      <c r="X3722" s="64"/>
    </row>
    <row r="3723" spans="1:24" s="59" customFormat="1" x14ac:dyDescent="0.25">
      <c r="A3723" s="77"/>
      <c r="D3723" s="60"/>
      <c r="E3723" s="60"/>
      <c r="F3723" s="60"/>
      <c r="G3723" s="60"/>
      <c r="H3723" s="62"/>
      <c r="I3723" s="62"/>
      <c r="J3723" s="62"/>
      <c r="K3723" s="62"/>
      <c r="M3723" s="63"/>
      <c r="N3723" s="63"/>
      <c r="O3723" s="64"/>
      <c r="P3723" s="127"/>
      <c r="W3723" s="64"/>
      <c r="X3723" s="64"/>
    </row>
    <row r="3724" spans="1:24" s="59" customFormat="1" x14ac:dyDescent="0.25">
      <c r="A3724" s="77"/>
      <c r="D3724" s="60"/>
      <c r="E3724" s="60"/>
      <c r="F3724" s="60"/>
      <c r="G3724" s="60"/>
      <c r="H3724" s="62"/>
      <c r="I3724" s="62"/>
      <c r="J3724" s="62"/>
      <c r="K3724" s="62"/>
      <c r="M3724" s="63"/>
      <c r="N3724" s="63"/>
      <c r="O3724" s="64"/>
      <c r="P3724" s="127"/>
      <c r="W3724" s="64"/>
      <c r="X3724" s="64"/>
    </row>
    <row r="3725" spans="1:24" s="59" customFormat="1" x14ac:dyDescent="0.25">
      <c r="A3725" s="77"/>
      <c r="D3725" s="60"/>
      <c r="E3725" s="60"/>
      <c r="F3725" s="60"/>
      <c r="G3725" s="60"/>
      <c r="H3725" s="62"/>
      <c r="I3725" s="62"/>
      <c r="J3725" s="62"/>
      <c r="K3725" s="62"/>
      <c r="M3725" s="63"/>
      <c r="N3725" s="63"/>
      <c r="O3725" s="64"/>
      <c r="P3725" s="127"/>
      <c r="W3725" s="64"/>
      <c r="X3725" s="64"/>
    </row>
    <row r="3726" spans="1:24" s="59" customFormat="1" x14ac:dyDescent="0.25">
      <c r="A3726" s="77"/>
      <c r="D3726" s="60"/>
      <c r="E3726" s="60"/>
      <c r="F3726" s="60"/>
      <c r="G3726" s="60"/>
      <c r="H3726" s="62"/>
      <c r="I3726" s="62"/>
      <c r="J3726" s="62"/>
      <c r="K3726" s="62"/>
      <c r="M3726" s="63"/>
      <c r="N3726" s="63"/>
      <c r="O3726" s="64"/>
      <c r="P3726" s="127"/>
      <c r="W3726" s="64"/>
      <c r="X3726" s="64"/>
    </row>
    <row r="3727" spans="1:24" s="59" customFormat="1" x14ac:dyDescent="0.25">
      <c r="A3727" s="77"/>
      <c r="D3727" s="60"/>
      <c r="E3727" s="60"/>
      <c r="F3727" s="60"/>
      <c r="G3727" s="60"/>
      <c r="H3727" s="62"/>
      <c r="I3727" s="62"/>
      <c r="J3727" s="62"/>
      <c r="K3727" s="62"/>
      <c r="M3727" s="63"/>
      <c r="N3727" s="63"/>
      <c r="O3727" s="64"/>
      <c r="P3727" s="127"/>
      <c r="W3727" s="64"/>
      <c r="X3727" s="64"/>
    </row>
    <row r="3728" spans="1:24" s="59" customFormat="1" x14ac:dyDescent="0.25">
      <c r="A3728" s="77"/>
      <c r="D3728" s="60"/>
      <c r="E3728" s="60"/>
      <c r="F3728" s="60"/>
      <c r="G3728" s="60"/>
      <c r="H3728" s="62"/>
      <c r="I3728" s="62"/>
      <c r="J3728" s="62"/>
      <c r="K3728" s="62"/>
      <c r="M3728" s="63"/>
      <c r="N3728" s="63"/>
      <c r="O3728" s="64"/>
      <c r="P3728" s="127"/>
      <c r="W3728" s="64"/>
      <c r="X3728" s="64"/>
    </row>
    <row r="3729" spans="1:24" s="59" customFormat="1" x14ac:dyDescent="0.25">
      <c r="A3729" s="77"/>
      <c r="D3729" s="60"/>
      <c r="E3729" s="60"/>
      <c r="F3729" s="60"/>
      <c r="G3729" s="60"/>
      <c r="H3729" s="62"/>
      <c r="I3729" s="62"/>
      <c r="J3729" s="62"/>
      <c r="K3729" s="62"/>
      <c r="M3729" s="63"/>
      <c r="N3729" s="63"/>
      <c r="O3729" s="64"/>
      <c r="P3729" s="127"/>
      <c r="W3729" s="64"/>
      <c r="X3729" s="64"/>
    </row>
    <row r="3730" spans="1:24" s="59" customFormat="1" x14ac:dyDescent="0.25">
      <c r="A3730" s="77"/>
      <c r="D3730" s="60"/>
      <c r="E3730" s="60"/>
      <c r="F3730" s="60"/>
      <c r="G3730" s="60"/>
      <c r="H3730" s="62"/>
      <c r="I3730" s="62"/>
      <c r="J3730" s="62"/>
      <c r="K3730" s="62"/>
      <c r="M3730" s="63"/>
      <c r="N3730" s="63"/>
      <c r="O3730" s="64"/>
      <c r="P3730" s="127"/>
      <c r="W3730" s="64"/>
      <c r="X3730" s="64"/>
    </row>
    <row r="3731" spans="1:24" s="59" customFormat="1" x14ac:dyDescent="0.25">
      <c r="A3731" s="77"/>
      <c r="D3731" s="60"/>
      <c r="E3731" s="60"/>
      <c r="F3731" s="60"/>
      <c r="G3731" s="60"/>
      <c r="H3731" s="62"/>
      <c r="I3731" s="62"/>
      <c r="J3731" s="62"/>
      <c r="K3731" s="62"/>
      <c r="M3731" s="63"/>
      <c r="N3731" s="63"/>
      <c r="O3731" s="64"/>
      <c r="P3731" s="127"/>
      <c r="W3731" s="64"/>
      <c r="X3731" s="64"/>
    </row>
    <row r="3732" spans="1:24" s="59" customFormat="1" x14ac:dyDescent="0.25">
      <c r="A3732" s="77"/>
      <c r="D3732" s="60"/>
      <c r="E3732" s="60"/>
      <c r="F3732" s="60"/>
      <c r="G3732" s="60"/>
      <c r="H3732" s="62"/>
      <c r="I3732" s="62"/>
      <c r="J3732" s="62"/>
      <c r="K3732" s="62"/>
      <c r="M3732" s="63"/>
      <c r="N3732" s="63"/>
      <c r="O3732" s="64"/>
      <c r="P3732" s="127"/>
      <c r="W3732" s="64"/>
      <c r="X3732" s="64"/>
    </row>
    <row r="3733" spans="1:24" s="59" customFormat="1" x14ac:dyDescent="0.25">
      <c r="A3733" s="77"/>
      <c r="D3733" s="60"/>
      <c r="E3733" s="60"/>
      <c r="F3733" s="60"/>
      <c r="G3733" s="60"/>
      <c r="H3733" s="62"/>
      <c r="I3733" s="62"/>
      <c r="J3733" s="62"/>
      <c r="K3733" s="62"/>
      <c r="M3733" s="63"/>
      <c r="N3733" s="63"/>
      <c r="O3733" s="64"/>
      <c r="P3733" s="127"/>
      <c r="W3733" s="64"/>
      <c r="X3733" s="64"/>
    </row>
    <row r="3734" spans="1:24" s="59" customFormat="1" x14ac:dyDescent="0.25">
      <c r="A3734" s="77"/>
      <c r="D3734" s="60"/>
      <c r="E3734" s="60"/>
      <c r="F3734" s="60"/>
      <c r="G3734" s="60"/>
      <c r="H3734" s="62"/>
      <c r="I3734" s="62"/>
      <c r="J3734" s="62"/>
      <c r="K3734" s="62"/>
      <c r="M3734" s="63"/>
      <c r="N3734" s="63"/>
      <c r="O3734" s="64"/>
      <c r="P3734" s="127"/>
      <c r="W3734" s="64"/>
      <c r="X3734" s="64"/>
    </row>
    <row r="3735" spans="1:24" s="59" customFormat="1" x14ac:dyDescent="0.25">
      <c r="A3735" s="77"/>
      <c r="D3735" s="60"/>
      <c r="E3735" s="60"/>
      <c r="F3735" s="60"/>
      <c r="G3735" s="60"/>
      <c r="H3735" s="62"/>
      <c r="I3735" s="62"/>
      <c r="J3735" s="62"/>
      <c r="K3735" s="62"/>
      <c r="M3735" s="63"/>
      <c r="N3735" s="63"/>
      <c r="O3735" s="64"/>
      <c r="P3735" s="127"/>
      <c r="W3735" s="64"/>
      <c r="X3735" s="64"/>
    </row>
    <row r="3736" spans="1:24" s="59" customFormat="1" x14ac:dyDescent="0.25">
      <c r="A3736" s="77"/>
      <c r="D3736" s="60"/>
      <c r="E3736" s="60"/>
      <c r="F3736" s="60"/>
      <c r="G3736" s="60"/>
      <c r="H3736" s="62"/>
      <c r="I3736" s="62"/>
      <c r="J3736" s="62"/>
      <c r="K3736" s="62"/>
      <c r="M3736" s="63"/>
      <c r="N3736" s="63"/>
      <c r="O3736" s="64"/>
      <c r="P3736" s="127"/>
      <c r="W3736" s="64"/>
      <c r="X3736" s="64"/>
    </row>
    <row r="3737" spans="1:24" s="59" customFormat="1" x14ac:dyDescent="0.25">
      <c r="A3737" s="77"/>
      <c r="D3737" s="60"/>
      <c r="E3737" s="60"/>
      <c r="F3737" s="60"/>
      <c r="G3737" s="60"/>
      <c r="H3737" s="62"/>
      <c r="I3737" s="62"/>
      <c r="J3737" s="62"/>
      <c r="K3737" s="62"/>
      <c r="M3737" s="63"/>
      <c r="N3737" s="63"/>
      <c r="O3737" s="64"/>
      <c r="P3737" s="127"/>
      <c r="W3737" s="64"/>
      <c r="X3737" s="64"/>
    </row>
    <row r="3738" spans="1:24" s="59" customFormat="1" x14ac:dyDescent="0.25">
      <c r="A3738" s="77"/>
      <c r="D3738" s="60"/>
      <c r="E3738" s="60"/>
      <c r="F3738" s="60"/>
      <c r="G3738" s="60"/>
      <c r="H3738" s="62"/>
      <c r="I3738" s="62"/>
      <c r="J3738" s="62"/>
      <c r="K3738" s="62"/>
      <c r="M3738" s="63"/>
      <c r="N3738" s="63"/>
      <c r="O3738" s="64"/>
      <c r="P3738" s="127"/>
      <c r="W3738" s="64"/>
      <c r="X3738" s="64"/>
    </row>
    <row r="3739" spans="1:24" s="59" customFormat="1" x14ac:dyDescent="0.25">
      <c r="A3739" s="77"/>
      <c r="D3739" s="60"/>
      <c r="E3739" s="60"/>
      <c r="F3739" s="60"/>
      <c r="G3739" s="60"/>
      <c r="H3739" s="62"/>
      <c r="I3739" s="62"/>
      <c r="J3739" s="62"/>
      <c r="K3739" s="62"/>
      <c r="M3739" s="63"/>
      <c r="N3739" s="63"/>
      <c r="O3739" s="64"/>
      <c r="P3739" s="127"/>
      <c r="W3739" s="64"/>
      <c r="X3739" s="64"/>
    </row>
    <row r="3740" spans="1:24" s="59" customFormat="1" x14ac:dyDescent="0.25">
      <c r="A3740" s="77"/>
      <c r="D3740" s="60"/>
      <c r="E3740" s="60"/>
      <c r="F3740" s="60"/>
      <c r="G3740" s="60"/>
      <c r="H3740" s="62"/>
      <c r="I3740" s="62"/>
      <c r="J3740" s="62"/>
      <c r="K3740" s="62"/>
      <c r="M3740" s="63"/>
      <c r="N3740" s="63"/>
      <c r="O3740" s="64"/>
      <c r="P3740" s="127"/>
      <c r="W3740" s="64"/>
      <c r="X3740" s="64"/>
    </row>
    <row r="3741" spans="1:24" s="59" customFormat="1" x14ac:dyDescent="0.25">
      <c r="A3741" s="77"/>
      <c r="D3741" s="60"/>
      <c r="E3741" s="60"/>
      <c r="F3741" s="60"/>
      <c r="G3741" s="60"/>
      <c r="H3741" s="62"/>
      <c r="I3741" s="62"/>
      <c r="J3741" s="62"/>
      <c r="K3741" s="62"/>
      <c r="M3741" s="63"/>
      <c r="N3741" s="63"/>
      <c r="O3741" s="64"/>
      <c r="P3741" s="127"/>
      <c r="W3741" s="64"/>
      <c r="X3741" s="64"/>
    </row>
    <row r="3742" spans="1:24" s="59" customFormat="1" x14ac:dyDescent="0.25">
      <c r="A3742" s="77"/>
      <c r="D3742" s="60"/>
      <c r="E3742" s="60"/>
      <c r="F3742" s="60"/>
      <c r="G3742" s="60"/>
      <c r="H3742" s="62"/>
      <c r="I3742" s="62"/>
      <c r="J3742" s="62"/>
      <c r="K3742" s="62"/>
      <c r="M3742" s="63"/>
      <c r="N3742" s="63"/>
      <c r="O3742" s="64"/>
      <c r="P3742" s="127"/>
      <c r="W3742" s="64"/>
      <c r="X3742" s="64"/>
    </row>
    <row r="3743" spans="1:24" s="59" customFormat="1" x14ac:dyDescent="0.25">
      <c r="A3743" s="77"/>
      <c r="D3743" s="60"/>
      <c r="E3743" s="60"/>
      <c r="F3743" s="60"/>
      <c r="G3743" s="60"/>
      <c r="H3743" s="62"/>
      <c r="I3743" s="62"/>
      <c r="J3743" s="62"/>
      <c r="K3743" s="62"/>
      <c r="M3743" s="63"/>
      <c r="N3743" s="63"/>
      <c r="O3743" s="64"/>
      <c r="P3743" s="127"/>
      <c r="W3743" s="64"/>
      <c r="X3743" s="64"/>
    </row>
    <row r="3744" spans="1:24" s="59" customFormat="1" x14ac:dyDescent="0.25">
      <c r="A3744" s="77"/>
      <c r="D3744" s="60"/>
      <c r="E3744" s="60"/>
      <c r="F3744" s="60"/>
      <c r="G3744" s="60"/>
      <c r="H3744" s="62"/>
      <c r="I3744" s="62"/>
      <c r="J3744" s="62"/>
      <c r="K3744" s="62"/>
      <c r="M3744" s="63"/>
      <c r="N3744" s="63"/>
      <c r="O3744" s="64"/>
      <c r="P3744" s="127"/>
      <c r="W3744" s="64"/>
      <c r="X3744" s="64"/>
    </row>
    <row r="3745" spans="1:24" s="59" customFormat="1" x14ac:dyDescent="0.25">
      <c r="A3745" s="77"/>
      <c r="D3745" s="60"/>
      <c r="E3745" s="60"/>
      <c r="F3745" s="60"/>
      <c r="G3745" s="60"/>
      <c r="H3745" s="62"/>
      <c r="I3745" s="62"/>
      <c r="J3745" s="62"/>
      <c r="K3745" s="62"/>
      <c r="M3745" s="63"/>
      <c r="N3745" s="63"/>
      <c r="O3745" s="64"/>
      <c r="P3745" s="127"/>
      <c r="W3745" s="64"/>
      <c r="X3745" s="64"/>
    </row>
    <row r="3746" spans="1:24" s="59" customFormat="1" x14ac:dyDescent="0.25">
      <c r="A3746" s="77"/>
      <c r="D3746" s="60"/>
      <c r="E3746" s="60"/>
      <c r="F3746" s="60"/>
      <c r="G3746" s="60"/>
      <c r="H3746" s="62"/>
      <c r="I3746" s="62"/>
      <c r="J3746" s="62"/>
      <c r="K3746" s="62"/>
      <c r="M3746" s="63"/>
      <c r="N3746" s="63"/>
      <c r="O3746" s="64"/>
      <c r="P3746" s="127"/>
      <c r="W3746" s="64"/>
      <c r="X3746" s="64"/>
    </row>
    <row r="3747" spans="1:24" s="59" customFormat="1" x14ac:dyDescent="0.25">
      <c r="A3747" s="77"/>
      <c r="D3747" s="60"/>
      <c r="E3747" s="60"/>
      <c r="F3747" s="60"/>
      <c r="G3747" s="60"/>
      <c r="H3747" s="62"/>
      <c r="I3747" s="62"/>
      <c r="J3747" s="62"/>
      <c r="K3747" s="62"/>
      <c r="M3747" s="63"/>
      <c r="N3747" s="63"/>
      <c r="O3747" s="64"/>
      <c r="P3747" s="127"/>
      <c r="W3747" s="64"/>
      <c r="X3747" s="64"/>
    </row>
    <row r="3748" spans="1:24" s="59" customFormat="1" x14ac:dyDescent="0.25">
      <c r="A3748" s="77"/>
      <c r="D3748" s="60"/>
      <c r="E3748" s="60"/>
      <c r="F3748" s="60"/>
      <c r="G3748" s="60"/>
      <c r="H3748" s="62"/>
      <c r="I3748" s="62"/>
      <c r="J3748" s="62"/>
      <c r="K3748" s="62"/>
      <c r="M3748" s="63"/>
      <c r="N3748" s="63"/>
      <c r="O3748" s="64"/>
      <c r="P3748" s="127"/>
      <c r="W3748" s="64"/>
      <c r="X3748" s="64"/>
    </row>
    <row r="3749" spans="1:24" s="59" customFormat="1" x14ac:dyDescent="0.25">
      <c r="A3749" s="77"/>
      <c r="D3749" s="60"/>
      <c r="E3749" s="60"/>
      <c r="F3749" s="60"/>
      <c r="G3749" s="60"/>
      <c r="H3749" s="62"/>
      <c r="I3749" s="62"/>
      <c r="J3749" s="62"/>
      <c r="K3749" s="62"/>
      <c r="M3749" s="63"/>
      <c r="N3749" s="63"/>
      <c r="O3749" s="64"/>
      <c r="P3749" s="127"/>
      <c r="W3749" s="64"/>
      <c r="X3749" s="64"/>
    </row>
    <row r="3750" spans="1:24" s="59" customFormat="1" x14ac:dyDescent="0.25">
      <c r="A3750" s="77"/>
      <c r="D3750" s="60"/>
      <c r="E3750" s="60"/>
      <c r="F3750" s="60"/>
      <c r="G3750" s="60"/>
      <c r="H3750" s="62"/>
      <c r="I3750" s="62"/>
      <c r="J3750" s="62"/>
      <c r="K3750" s="62"/>
      <c r="M3750" s="63"/>
      <c r="N3750" s="63"/>
      <c r="O3750" s="64"/>
      <c r="P3750" s="127"/>
      <c r="W3750" s="64"/>
      <c r="X3750" s="64"/>
    </row>
    <row r="3751" spans="1:24" s="59" customFormat="1" x14ac:dyDescent="0.25">
      <c r="A3751" s="77"/>
      <c r="D3751" s="60"/>
      <c r="E3751" s="60"/>
      <c r="F3751" s="60"/>
      <c r="G3751" s="60"/>
      <c r="H3751" s="62"/>
      <c r="I3751" s="62"/>
      <c r="J3751" s="62"/>
      <c r="K3751" s="62"/>
      <c r="M3751" s="63"/>
      <c r="N3751" s="63"/>
      <c r="O3751" s="64"/>
      <c r="P3751" s="127"/>
      <c r="W3751" s="64"/>
      <c r="X3751" s="64"/>
    </row>
    <row r="3752" spans="1:24" s="59" customFormat="1" x14ac:dyDescent="0.25">
      <c r="A3752" s="77"/>
      <c r="D3752" s="60"/>
      <c r="E3752" s="60"/>
      <c r="F3752" s="60"/>
      <c r="G3752" s="60"/>
      <c r="H3752" s="62"/>
      <c r="I3752" s="62"/>
      <c r="J3752" s="62"/>
      <c r="K3752" s="62"/>
      <c r="M3752" s="63"/>
      <c r="N3752" s="63"/>
      <c r="O3752" s="64"/>
      <c r="P3752" s="127"/>
      <c r="W3752" s="64"/>
      <c r="X3752" s="64"/>
    </row>
    <row r="3753" spans="1:24" s="59" customFormat="1" x14ac:dyDescent="0.25">
      <c r="A3753" s="77"/>
      <c r="D3753" s="60"/>
      <c r="E3753" s="60"/>
      <c r="F3753" s="60"/>
      <c r="G3753" s="60"/>
      <c r="H3753" s="62"/>
      <c r="I3753" s="62"/>
      <c r="J3753" s="62"/>
      <c r="K3753" s="62"/>
      <c r="M3753" s="63"/>
      <c r="N3753" s="63"/>
      <c r="O3753" s="64"/>
      <c r="P3753" s="127"/>
      <c r="W3753" s="64"/>
      <c r="X3753" s="64"/>
    </row>
    <row r="3754" spans="1:24" s="59" customFormat="1" x14ac:dyDescent="0.25">
      <c r="A3754" s="77"/>
      <c r="D3754" s="60"/>
      <c r="E3754" s="60"/>
      <c r="F3754" s="60"/>
      <c r="G3754" s="60"/>
      <c r="H3754" s="62"/>
      <c r="I3754" s="62"/>
      <c r="J3754" s="62"/>
      <c r="K3754" s="62"/>
      <c r="M3754" s="63"/>
      <c r="N3754" s="63"/>
      <c r="O3754" s="64"/>
      <c r="P3754" s="127"/>
      <c r="W3754" s="64"/>
      <c r="X3754" s="64"/>
    </row>
    <row r="3755" spans="1:24" s="59" customFormat="1" x14ac:dyDescent="0.25">
      <c r="A3755" s="77"/>
      <c r="D3755" s="60"/>
      <c r="E3755" s="60"/>
      <c r="F3755" s="60"/>
      <c r="G3755" s="60"/>
      <c r="H3755" s="62"/>
      <c r="I3755" s="62"/>
      <c r="J3755" s="62"/>
      <c r="K3755" s="62"/>
      <c r="M3755" s="63"/>
      <c r="N3755" s="63"/>
      <c r="O3755" s="64"/>
      <c r="P3755" s="127"/>
      <c r="W3755" s="64"/>
      <c r="X3755" s="64"/>
    </row>
    <row r="3756" spans="1:24" s="59" customFormat="1" x14ac:dyDescent="0.25">
      <c r="A3756" s="77"/>
      <c r="D3756" s="60"/>
      <c r="E3756" s="60"/>
      <c r="F3756" s="60"/>
      <c r="G3756" s="60"/>
      <c r="H3756" s="62"/>
      <c r="I3756" s="62"/>
      <c r="J3756" s="62"/>
      <c r="K3756" s="62"/>
      <c r="M3756" s="63"/>
      <c r="N3756" s="63"/>
      <c r="O3756" s="64"/>
      <c r="P3756" s="127"/>
      <c r="W3756" s="64"/>
      <c r="X3756" s="64"/>
    </row>
    <row r="3757" spans="1:24" s="59" customFormat="1" x14ac:dyDescent="0.25">
      <c r="A3757" s="77"/>
      <c r="D3757" s="60"/>
      <c r="E3757" s="60"/>
      <c r="F3757" s="60"/>
      <c r="G3757" s="60"/>
      <c r="H3757" s="62"/>
      <c r="I3757" s="62"/>
      <c r="J3757" s="62"/>
      <c r="K3757" s="62"/>
      <c r="M3757" s="63"/>
      <c r="N3757" s="63"/>
      <c r="O3757" s="64"/>
      <c r="P3757" s="127"/>
      <c r="W3757" s="64"/>
      <c r="X3757" s="64"/>
    </row>
    <row r="3758" spans="1:24" s="59" customFormat="1" x14ac:dyDescent="0.25">
      <c r="A3758" s="77"/>
      <c r="D3758" s="60"/>
      <c r="E3758" s="60"/>
      <c r="F3758" s="60"/>
      <c r="G3758" s="60"/>
      <c r="H3758" s="62"/>
      <c r="I3758" s="62"/>
      <c r="J3758" s="62"/>
      <c r="K3758" s="62"/>
      <c r="M3758" s="63"/>
      <c r="N3758" s="63"/>
      <c r="O3758" s="64"/>
      <c r="P3758" s="127"/>
      <c r="W3758" s="64"/>
      <c r="X3758" s="64"/>
    </row>
    <row r="3759" spans="1:24" s="59" customFormat="1" x14ac:dyDescent="0.25">
      <c r="A3759" s="77"/>
      <c r="D3759" s="60"/>
      <c r="E3759" s="60"/>
      <c r="F3759" s="60"/>
      <c r="G3759" s="60"/>
      <c r="H3759" s="62"/>
      <c r="I3759" s="62"/>
      <c r="J3759" s="62"/>
      <c r="K3759" s="62"/>
      <c r="M3759" s="63"/>
      <c r="N3759" s="63"/>
      <c r="O3759" s="64"/>
      <c r="P3759" s="127"/>
      <c r="W3759" s="64"/>
      <c r="X3759" s="64"/>
    </row>
    <row r="3760" spans="1:24" s="59" customFormat="1" x14ac:dyDescent="0.25">
      <c r="A3760" s="77"/>
      <c r="D3760" s="60"/>
      <c r="E3760" s="60"/>
      <c r="F3760" s="60"/>
      <c r="G3760" s="60"/>
      <c r="H3760" s="62"/>
      <c r="I3760" s="62"/>
      <c r="J3760" s="62"/>
      <c r="K3760" s="62"/>
      <c r="M3760" s="63"/>
      <c r="N3760" s="63"/>
      <c r="O3760" s="64"/>
      <c r="P3760" s="127"/>
      <c r="W3760" s="64"/>
      <c r="X3760" s="64"/>
    </row>
    <row r="3761" spans="1:24" s="59" customFormat="1" x14ac:dyDescent="0.25">
      <c r="A3761" s="77"/>
      <c r="D3761" s="60"/>
      <c r="E3761" s="60"/>
      <c r="F3761" s="60"/>
      <c r="G3761" s="60"/>
      <c r="H3761" s="62"/>
      <c r="I3761" s="62"/>
      <c r="J3761" s="62"/>
      <c r="K3761" s="62"/>
      <c r="M3761" s="63"/>
      <c r="N3761" s="63"/>
      <c r="O3761" s="64"/>
      <c r="P3761" s="127"/>
      <c r="W3761" s="64"/>
      <c r="X3761" s="64"/>
    </row>
    <row r="3762" spans="1:24" s="59" customFormat="1" x14ac:dyDescent="0.25">
      <c r="A3762" s="77"/>
      <c r="D3762" s="60"/>
      <c r="E3762" s="60"/>
      <c r="F3762" s="60"/>
      <c r="G3762" s="60"/>
      <c r="H3762" s="62"/>
      <c r="I3762" s="62"/>
      <c r="J3762" s="62"/>
      <c r="K3762" s="62"/>
      <c r="M3762" s="63"/>
      <c r="N3762" s="63"/>
      <c r="O3762" s="64"/>
      <c r="P3762" s="127"/>
      <c r="W3762" s="64"/>
      <c r="X3762" s="64"/>
    </row>
    <row r="3763" spans="1:24" s="59" customFormat="1" x14ac:dyDescent="0.25">
      <c r="A3763" s="77"/>
      <c r="D3763" s="60"/>
      <c r="E3763" s="60"/>
      <c r="F3763" s="60"/>
      <c r="G3763" s="60"/>
      <c r="H3763" s="62"/>
      <c r="I3763" s="62"/>
      <c r="J3763" s="62"/>
      <c r="K3763" s="62"/>
      <c r="M3763" s="63"/>
      <c r="N3763" s="63"/>
      <c r="O3763" s="64"/>
      <c r="P3763" s="127"/>
      <c r="W3763" s="64"/>
      <c r="X3763" s="64"/>
    </row>
    <row r="3764" spans="1:24" s="59" customFormat="1" x14ac:dyDescent="0.25">
      <c r="A3764" s="77"/>
      <c r="D3764" s="60"/>
      <c r="E3764" s="60"/>
      <c r="F3764" s="60"/>
      <c r="G3764" s="60"/>
      <c r="H3764" s="62"/>
      <c r="I3764" s="62"/>
      <c r="J3764" s="62"/>
      <c r="K3764" s="62"/>
      <c r="M3764" s="63"/>
      <c r="N3764" s="63"/>
      <c r="O3764" s="64"/>
      <c r="P3764" s="127"/>
      <c r="W3764" s="64"/>
      <c r="X3764" s="64"/>
    </row>
    <row r="3765" spans="1:24" s="59" customFormat="1" x14ac:dyDescent="0.25">
      <c r="A3765" s="77"/>
      <c r="D3765" s="60"/>
      <c r="E3765" s="60"/>
      <c r="F3765" s="60"/>
      <c r="G3765" s="60"/>
      <c r="H3765" s="62"/>
      <c r="I3765" s="62"/>
      <c r="J3765" s="62"/>
      <c r="K3765" s="62"/>
      <c r="M3765" s="63"/>
      <c r="N3765" s="63"/>
      <c r="O3765" s="64"/>
      <c r="P3765" s="127"/>
      <c r="W3765" s="64"/>
      <c r="X3765" s="64"/>
    </row>
    <row r="3766" spans="1:24" s="59" customFormat="1" x14ac:dyDescent="0.25">
      <c r="A3766" s="77"/>
      <c r="D3766" s="60"/>
      <c r="E3766" s="60"/>
      <c r="F3766" s="60"/>
      <c r="G3766" s="60"/>
      <c r="H3766" s="62"/>
      <c r="I3766" s="62"/>
      <c r="J3766" s="62"/>
      <c r="K3766" s="62"/>
      <c r="M3766" s="63"/>
      <c r="N3766" s="63"/>
      <c r="O3766" s="64"/>
      <c r="P3766" s="127"/>
      <c r="W3766" s="64"/>
      <c r="X3766" s="64"/>
    </row>
    <row r="3767" spans="1:24" s="59" customFormat="1" x14ac:dyDescent="0.25">
      <c r="A3767" s="77"/>
      <c r="D3767" s="60"/>
      <c r="E3767" s="60"/>
      <c r="F3767" s="60"/>
      <c r="G3767" s="60"/>
      <c r="H3767" s="62"/>
      <c r="I3767" s="62"/>
      <c r="J3767" s="62"/>
      <c r="K3767" s="62"/>
      <c r="M3767" s="63"/>
      <c r="N3767" s="63"/>
      <c r="O3767" s="64"/>
      <c r="P3767" s="127"/>
      <c r="W3767" s="64"/>
      <c r="X3767" s="64"/>
    </row>
    <row r="3768" spans="1:24" s="59" customFormat="1" x14ac:dyDescent="0.25">
      <c r="A3768" s="77"/>
      <c r="D3768" s="60"/>
      <c r="E3768" s="60"/>
      <c r="F3768" s="60"/>
      <c r="G3768" s="60"/>
      <c r="H3768" s="62"/>
      <c r="I3768" s="62"/>
      <c r="J3768" s="62"/>
      <c r="K3768" s="62"/>
      <c r="M3768" s="63"/>
      <c r="N3768" s="63"/>
      <c r="O3768" s="64"/>
      <c r="P3768" s="127"/>
      <c r="W3768" s="64"/>
      <c r="X3768" s="64"/>
    </row>
    <row r="3769" spans="1:24" s="59" customFormat="1" x14ac:dyDescent="0.25">
      <c r="A3769" s="77"/>
      <c r="D3769" s="60"/>
      <c r="E3769" s="60"/>
      <c r="F3769" s="60"/>
      <c r="G3769" s="60"/>
      <c r="H3769" s="62"/>
      <c r="I3769" s="62"/>
      <c r="J3769" s="62"/>
      <c r="K3769" s="62"/>
      <c r="M3769" s="63"/>
      <c r="N3769" s="63"/>
      <c r="O3769" s="64"/>
      <c r="P3769" s="127"/>
      <c r="W3769" s="64"/>
      <c r="X3769" s="64"/>
    </row>
    <row r="3770" spans="1:24" s="59" customFormat="1" x14ac:dyDescent="0.25">
      <c r="A3770" s="77"/>
      <c r="D3770" s="60"/>
      <c r="E3770" s="60"/>
      <c r="F3770" s="60"/>
      <c r="G3770" s="60"/>
      <c r="H3770" s="62"/>
      <c r="I3770" s="62"/>
      <c r="J3770" s="62"/>
      <c r="K3770" s="62"/>
      <c r="M3770" s="63"/>
      <c r="N3770" s="63"/>
      <c r="O3770" s="64"/>
      <c r="P3770" s="127"/>
      <c r="W3770" s="64"/>
      <c r="X3770" s="64"/>
    </row>
    <row r="3771" spans="1:24" s="59" customFormat="1" x14ac:dyDescent="0.25">
      <c r="A3771" s="77"/>
      <c r="D3771" s="60"/>
      <c r="E3771" s="60"/>
      <c r="F3771" s="60"/>
      <c r="G3771" s="60"/>
      <c r="H3771" s="62"/>
      <c r="I3771" s="62"/>
      <c r="J3771" s="62"/>
      <c r="K3771" s="62"/>
      <c r="M3771" s="63"/>
      <c r="N3771" s="63"/>
      <c r="O3771" s="64"/>
      <c r="P3771" s="127"/>
      <c r="W3771" s="64"/>
      <c r="X3771" s="64"/>
    </row>
    <row r="3772" spans="1:24" s="59" customFormat="1" x14ac:dyDescent="0.25">
      <c r="A3772" s="77"/>
      <c r="D3772" s="60"/>
      <c r="E3772" s="60"/>
      <c r="F3772" s="60"/>
      <c r="G3772" s="60"/>
      <c r="H3772" s="62"/>
      <c r="I3772" s="62"/>
      <c r="J3772" s="62"/>
      <c r="K3772" s="62"/>
      <c r="M3772" s="63"/>
      <c r="N3772" s="63"/>
      <c r="O3772" s="64"/>
      <c r="P3772" s="127"/>
      <c r="W3772" s="64"/>
      <c r="X3772" s="64"/>
    </row>
    <row r="3773" spans="1:24" s="59" customFormat="1" x14ac:dyDescent="0.25">
      <c r="A3773" s="77"/>
      <c r="D3773" s="60"/>
      <c r="E3773" s="60"/>
      <c r="F3773" s="60"/>
      <c r="G3773" s="60"/>
      <c r="H3773" s="62"/>
      <c r="I3773" s="62"/>
      <c r="J3773" s="62"/>
      <c r="K3773" s="62"/>
      <c r="M3773" s="63"/>
      <c r="N3773" s="63"/>
      <c r="O3773" s="64"/>
      <c r="P3773" s="127"/>
      <c r="W3773" s="64"/>
      <c r="X3773" s="64"/>
    </row>
    <row r="3774" spans="1:24" s="59" customFormat="1" x14ac:dyDescent="0.25">
      <c r="A3774" s="77"/>
      <c r="D3774" s="60"/>
      <c r="E3774" s="60"/>
      <c r="F3774" s="60"/>
      <c r="G3774" s="60"/>
      <c r="H3774" s="62"/>
      <c r="I3774" s="62"/>
      <c r="J3774" s="62"/>
      <c r="K3774" s="62"/>
      <c r="M3774" s="63"/>
      <c r="N3774" s="63"/>
      <c r="O3774" s="64"/>
      <c r="P3774" s="127"/>
      <c r="W3774" s="64"/>
      <c r="X3774" s="64"/>
    </row>
    <row r="3775" spans="1:24" s="59" customFormat="1" x14ac:dyDescent="0.25">
      <c r="A3775" s="77"/>
      <c r="D3775" s="60"/>
      <c r="E3775" s="60"/>
      <c r="F3775" s="60"/>
      <c r="G3775" s="60"/>
      <c r="H3775" s="62"/>
      <c r="I3775" s="62"/>
      <c r="J3775" s="62"/>
      <c r="K3775" s="62"/>
      <c r="M3775" s="63"/>
      <c r="N3775" s="63"/>
      <c r="O3775" s="64"/>
      <c r="P3775" s="127"/>
      <c r="W3775" s="64"/>
      <c r="X3775" s="64"/>
    </row>
    <row r="3776" spans="1:24" s="59" customFormat="1" x14ac:dyDescent="0.25">
      <c r="A3776" s="77"/>
      <c r="D3776" s="60"/>
      <c r="E3776" s="60"/>
      <c r="F3776" s="60"/>
      <c r="G3776" s="60"/>
      <c r="H3776" s="62"/>
      <c r="I3776" s="62"/>
      <c r="J3776" s="62"/>
      <c r="K3776" s="62"/>
      <c r="M3776" s="63"/>
      <c r="N3776" s="63"/>
      <c r="O3776" s="64"/>
      <c r="P3776" s="127"/>
      <c r="W3776" s="64"/>
      <c r="X3776" s="64"/>
    </row>
    <row r="3777" spans="1:24" s="59" customFormat="1" x14ac:dyDescent="0.25">
      <c r="A3777" s="77"/>
      <c r="D3777" s="60"/>
      <c r="E3777" s="60"/>
      <c r="F3777" s="60"/>
      <c r="G3777" s="60"/>
      <c r="H3777" s="62"/>
      <c r="I3777" s="62"/>
      <c r="J3777" s="62"/>
      <c r="K3777" s="62"/>
      <c r="M3777" s="63"/>
      <c r="N3777" s="63"/>
      <c r="O3777" s="64"/>
      <c r="P3777" s="127"/>
      <c r="W3777" s="64"/>
      <c r="X3777" s="64"/>
    </row>
    <row r="3778" spans="1:24" s="59" customFormat="1" x14ac:dyDescent="0.25">
      <c r="A3778" s="77"/>
      <c r="D3778" s="60"/>
      <c r="E3778" s="60"/>
      <c r="F3778" s="60"/>
      <c r="G3778" s="60"/>
      <c r="H3778" s="62"/>
      <c r="I3778" s="62"/>
      <c r="J3778" s="62"/>
      <c r="K3778" s="62"/>
      <c r="M3778" s="63"/>
      <c r="N3778" s="63"/>
      <c r="O3778" s="64"/>
      <c r="P3778" s="127"/>
      <c r="W3778" s="64"/>
      <c r="X3778" s="64"/>
    </row>
    <row r="3779" spans="1:24" s="59" customFormat="1" x14ac:dyDescent="0.25">
      <c r="A3779" s="77"/>
      <c r="D3779" s="60"/>
      <c r="E3779" s="60"/>
      <c r="F3779" s="60"/>
      <c r="G3779" s="60"/>
      <c r="H3779" s="62"/>
      <c r="I3779" s="62"/>
      <c r="J3779" s="62"/>
      <c r="K3779" s="62"/>
      <c r="M3779" s="63"/>
      <c r="N3779" s="63"/>
      <c r="O3779" s="64"/>
      <c r="P3779" s="127"/>
      <c r="W3779" s="64"/>
      <c r="X3779" s="64"/>
    </row>
    <row r="3780" spans="1:24" s="59" customFormat="1" x14ac:dyDescent="0.25">
      <c r="A3780" s="77"/>
      <c r="D3780" s="60"/>
      <c r="E3780" s="60"/>
      <c r="F3780" s="60"/>
      <c r="G3780" s="60"/>
      <c r="H3780" s="62"/>
      <c r="I3780" s="62"/>
      <c r="J3780" s="62"/>
      <c r="K3780" s="62"/>
      <c r="M3780" s="63"/>
      <c r="N3780" s="63"/>
      <c r="O3780" s="64"/>
      <c r="P3780" s="127"/>
      <c r="W3780" s="64"/>
      <c r="X3780" s="64"/>
    </row>
    <row r="3781" spans="1:24" s="59" customFormat="1" x14ac:dyDescent="0.25">
      <c r="A3781" s="77"/>
      <c r="D3781" s="60"/>
      <c r="E3781" s="60"/>
      <c r="F3781" s="60"/>
      <c r="G3781" s="60"/>
      <c r="H3781" s="62"/>
      <c r="I3781" s="62"/>
      <c r="J3781" s="62"/>
      <c r="K3781" s="62"/>
      <c r="M3781" s="63"/>
      <c r="N3781" s="63"/>
      <c r="O3781" s="64"/>
      <c r="P3781" s="127"/>
      <c r="W3781" s="64"/>
      <c r="X3781" s="64"/>
    </row>
    <row r="3782" spans="1:24" s="59" customFormat="1" x14ac:dyDescent="0.25">
      <c r="A3782" s="77"/>
      <c r="D3782" s="60"/>
      <c r="E3782" s="60"/>
      <c r="F3782" s="60"/>
      <c r="G3782" s="60"/>
      <c r="H3782" s="62"/>
      <c r="I3782" s="62"/>
      <c r="J3782" s="62"/>
      <c r="K3782" s="62"/>
      <c r="M3782" s="63"/>
      <c r="N3782" s="63"/>
      <c r="O3782" s="64"/>
      <c r="P3782" s="127"/>
      <c r="W3782" s="64"/>
      <c r="X3782" s="64"/>
    </row>
    <row r="3783" spans="1:24" s="59" customFormat="1" x14ac:dyDescent="0.25">
      <c r="A3783" s="77"/>
      <c r="D3783" s="60"/>
      <c r="E3783" s="60"/>
      <c r="F3783" s="60"/>
      <c r="G3783" s="60"/>
      <c r="H3783" s="62"/>
      <c r="I3783" s="62"/>
      <c r="J3783" s="62"/>
      <c r="K3783" s="62"/>
      <c r="M3783" s="63"/>
      <c r="N3783" s="63"/>
      <c r="O3783" s="64"/>
      <c r="P3783" s="127"/>
      <c r="W3783" s="64"/>
      <c r="X3783" s="64"/>
    </row>
    <row r="3784" spans="1:24" s="59" customFormat="1" x14ac:dyDescent="0.25">
      <c r="A3784" s="77"/>
      <c r="D3784" s="60"/>
      <c r="E3784" s="60"/>
      <c r="F3784" s="60"/>
      <c r="G3784" s="60"/>
      <c r="H3784" s="62"/>
      <c r="I3784" s="62"/>
      <c r="J3784" s="62"/>
      <c r="K3784" s="62"/>
      <c r="M3784" s="63"/>
      <c r="N3784" s="63"/>
      <c r="O3784" s="64"/>
      <c r="P3784" s="127"/>
      <c r="W3784" s="64"/>
      <c r="X3784" s="64"/>
    </row>
    <row r="3785" spans="1:24" s="59" customFormat="1" x14ac:dyDescent="0.25">
      <c r="A3785" s="77"/>
      <c r="D3785" s="60"/>
      <c r="E3785" s="60"/>
      <c r="F3785" s="60"/>
      <c r="G3785" s="60"/>
      <c r="H3785" s="62"/>
      <c r="I3785" s="62"/>
      <c r="J3785" s="62"/>
      <c r="K3785" s="62"/>
      <c r="M3785" s="63"/>
      <c r="N3785" s="63"/>
      <c r="O3785" s="64"/>
      <c r="P3785" s="127"/>
      <c r="W3785" s="64"/>
      <c r="X3785" s="64"/>
    </row>
    <row r="3786" spans="1:24" s="59" customFormat="1" x14ac:dyDescent="0.25">
      <c r="A3786" s="77"/>
      <c r="D3786" s="60"/>
      <c r="E3786" s="60"/>
      <c r="F3786" s="60"/>
      <c r="G3786" s="60"/>
      <c r="H3786" s="62"/>
      <c r="I3786" s="62"/>
      <c r="J3786" s="62"/>
      <c r="K3786" s="62"/>
      <c r="M3786" s="63"/>
      <c r="N3786" s="63"/>
      <c r="O3786" s="64"/>
      <c r="P3786" s="127"/>
      <c r="W3786" s="64"/>
      <c r="X3786" s="64"/>
    </row>
    <row r="3787" spans="1:24" s="59" customFormat="1" x14ac:dyDescent="0.25">
      <c r="A3787" s="77"/>
      <c r="D3787" s="60"/>
      <c r="E3787" s="60"/>
      <c r="F3787" s="60"/>
      <c r="G3787" s="60"/>
      <c r="H3787" s="62"/>
      <c r="I3787" s="62"/>
      <c r="J3787" s="62"/>
      <c r="K3787" s="62"/>
      <c r="M3787" s="63"/>
      <c r="N3787" s="63"/>
      <c r="O3787" s="64"/>
      <c r="P3787" s="127"/>
      <c r="W3787" s="64"/>
      <c r="X3787" s="64"/>
    </row>
    <row r="3788" spans="1:24" s="59" customFormat="1" x14ac:dyDescent="0.25">
      <c r="A3788" s="77"/>
      <c r="D3788" s="60"/>
      <c r="E3788" s="60"/>
      <c r="F3788" s="60"/>
      <c r="G3788" s="60"/>
      <c r="H3788" s="62"/>
      <c r="I3788" s="62"/>
      <c r="J3788" s="62"/>
      <c r="K3788" s="62"/>
      <c r="M3788" s="63"/>
      <c r="N3788" s="63"/>
      <c r="O3788" s="64"/>
      <c r="P3788" s="127"/>
      <c r="W3788" s="64"/>
      <c r="X3788" s="64"/>
    </row>
    <row r="3789" spans="1:24" s="59" customFormat="1" x14ac:dyDescent="0.25">
      <c r="A3789" s="77"/>
      <c r="D3789" s="60"/>
      <c r="E3789" s="60"/>
      <c r="F3789" s="60"/>
      <c r="G3789" s="60"/>
      <c r="H3789" s="62"/>
      <c r="I3789" s="62"/>
      <c r="J3789" s="62"/>
      <c r="K3789" s="62"/>
      <c r="M3789" s="63"/>
      <c r="N3789" s="63"/>
      <c r="O3789" s="64"/>
      <c r="P3789" s="127"/>
      <c r="W3789" s="64"/>
      <c r="X3789" s="64"/>
    </row>
    <row r="3790" spans="1:24" s="59" customFormat="1" x14ac:dyDescent="0.25">
      <c r="A3790" s="77"/>
      <c r="D3790" s="60"/>
      <c r="E3790" s="60"/>
      <c r="F3790" s="60"/>
      <c r="G3790" s="60"/>
      <c r="H3790" s="62"/>
      <c r="I3790" s="62"/>
      <c r="J3790" s="62"/>
      <c r="K3790" s="62"/>
      <c r="M3790" s="63"/>
      <c r="N3790" s="63"/>
      <c r="O3790" s="64"/>
      <c r="P3790" s="127"/>
      <c r="W3790" s="64"/>
      <c r="X3790" s="64"/>
    </row>
    <row r="3791" spans="1:24" s="59" customFormat="1" x14ac:dyDescent="0.25">
      <c r="A3791" s="77"/>
      <c r="D3791" s="60"/>
      <c r="E3791" s="60"/>
      <c r="F3791" s="60"/>
      <c r="G3791" s="60"/>
      <c r="H3791" s="62"/>
      <c r="I3791" s="62"/>
      <c r="J3791" s="62"/>
      <c r="K3791" s="62"/>
      <c r="M3791" s="63"/>
      <c r="N3791" s="63"/>
      <c r="O3791" s="64"/>
      <c r="P3791" s="127"/>
      <c r="W3791" s="64"/>
      <c r="X3791" s="64"/>
    </row>
    <row r="3792" spans="1:24" s="59" customFormat="1" x14ac:dyDescent="0.25">
      <c r="A3792" s="77"/>
      <c r="D3792" s="60"/>
      <c r="E3792" s="60"/>
      <c r="F3792" s="60"/>
      <c r="G3792" s="60"/>
      <c r="H3792" s="62"/>
      <c r="I3792" s="62"/>
      <c r="J3792" s="62"/>
      <c r="K3792" s="62"/>
      <c r="M3792" s="63"/>
      <c r="N3792" s="63"/>
      <c r="O3792" s="64"/>
      <c r="P3792" s="127"/>
      <c r="W3792" s="64"/>
      <c r="X3792" s="64"/>
    </row>
    <row r="3793" spans="1:24" s="59" customFormat="1" x14ac:dyDescent="0.25">
      <c r="A3793" s="77"/>
      <c r="D3793" s="60"/>
      <c r="E3793" s="60"/>
      <c r="F3793" s="60"/>
      <c r="G3793" s="60"/>
      <c r="H3793" s="62"/>
      <c r="I3793" s="62"/>
      <c r="J3793" s="62"/>
      <c r="K3793" s="62"/>
      <c r="M3793" s="63"/>
      <c r="N3793" s="63"/>
      <c r="O3793" s="64"/>
      <c r="P3793" s="127"/>
      <c r="W3793" s="64"/>
      <c r="X3793" s="64"/>
    </row>
    <row r="3794" spans="1:24" s="59" customFormat="1" x14ac:dyDescent="0.25">
      <c r="A3794" s="77"/>
      <c r="D3794" s="60"/>
      <c r="E3794" s="60"/>
      <c r="F3794" s="60"/>
      <c r="G3794" s="60"/>
      <c r="H3794" s="62"/>
      <c r="I3794" s="62"/>
      <c r="J3794" s="62"/>
      <c r="K3794" s="62"/>
      <c r="M3794" s="63"/>
      <c r="N3794" s="63"/>
      <c r="O3794" s="64"/>
      <c r="P3794" s="127"/>
      <c r="W3794" s="64"/>
      <c r="X3794" s="64"/>
    </row>
    <row r="3795" spans="1:24" s="59" customFormat="1" x14ac:dyDescent="0.25">
      <c r="A3795" s="77"/>
      <c r="D3795" s="60"/>
      <c r="E3795" s="60"/>
      <c r="F3795" s="60"/>
      <c r="G3795" s="60"/>
      <c r="H3795" s="62"/>
      <c r="I3795" s="62"/>
      <c r="J3795" s="62"/>
      <c r="K3795" s="62"/>
      <c r="M3795" s="63"/>
      <c r="N3795" s="63"/>
      <c r="O3795" s="64"/>
      <c r="P3795" s="127"/>
      <c r="W3795" s="64"/>
      <c r="X3795" s="64"/>
    </row>
    <row r="3796" spans="1:24" s="59" customFormat="1" x14ac:dyDescent="0.25">
      <c r="A3796" s="77"/>
      <c r="D3796" s="60"/>
      <c r="E3796" s="60"/>
      <c r="F3796" s="60"/>
      <c r="G3796" s="60"/>
      <c r="H3796" s="62"/>
      <c r="I3796" s="62"/>
      <c r="J3796" s="62"/>
      <c r="K3796" s="62"/>
      <c r="M3796" s="63"/>
      <c r="N3796" s="63"/>
      <c r="O3796" s="64"/>
      <c r="P3796" s="127"/>
      <c r="W3796" s="64"/>
      <c r="X3796" s="64"/>
    </row>
    <row r="3797" spans="1:24" s="59" customFormat="1" x14ac:dyDescent="0.25">
      <c r="A3797" s="77"/>
      <c r="D3797" s="60"/>
      <c r="E3797" s="60"/>
      <c r="F3797" s="60"/>
      <c r="G3797" s="60"/>
      <c r="H3797" s="62"/>
      <c r="I3797" s="62"/>
      <c r="J3797" s="62"/>
      <c r="K3797" s="62"/>
      <c r="M3797" s="63"/>
      <c r="N3797" s="63"/>
      <c r="O3797" s="64"/>
      <c r="P3797" s="127"/>
      <c r="W3797" s="64"/>
      <c r="X3797" s="64"/>
    </row>
    <row r="3798" spans="1:24" s="59" customFormat="1" x14ac:dyDescent="0.25">
      <c r="A3798" s="77"/>
      <c r="D3798" s="60"/>
      <c r="E3798" s="60"/>
      <c r="F3798" s="60"/>
      <c r="G3798" s="60"/>
      <c r="H3798" s="62"/>
      <c r="I3798" s="62"/>
      <c r="J3798" s="62"/>
      <c r="K3798" s="62"/>
      <c r="M3798" s="63"/>
      <c r="N3798" s="63"/>
      <c r="O3798" s="64"/>
      <c r="P3798" s="127"/>
      <c r="W3798" s="64"/>
      <c r="X3798" s="64"/>
    </row>
    <row r="3799" spans="1:24" s="59" customFormat="1" x14ac:dyDescent="0.25">
      <c r="A3799" s="77"/>
      <c r="D3799" s="60"/>
      <c r="E3799" s="60"/>
      <c r="F3799" s="60"/>
      <c r="G3799" s="60"/>
      <c r="H3799" s="62"/>
      <c r="I3799" s="62"/>
      <c r="J3799" s="62"/>
      <c r="K3799" s="62"/>
      <c r="M3799" s="63"/>
      <c r="N3799" s="63"/>
      <c r="O3799" s="64"/>
      <c r="P3799" s="127"/>
      <c r="W3799" s="64"/>
      <c r="X3799" s="64"/>
    </row>
    <row r="3800" spans="1:24" s="59" customFormat="1" x14ac:dyDescent="0.25">
      <c r="A3800" s="77"/>
      <c r="D3800" s="60"/>
      <c r="E3800" s="60"/>
      <c r="F3800" s="60"/>
      <c r="G3800" s="60"/>
      <c r="H3800" s="62"/>
      <c r="I3800" s="62"/>
      <c r="J3800" s="62"/>
      <c r="K3800" s="62"/>
      <c r="M3800" s="63"/>
      <c r="N3800" s="63"/>
      <c r="O3800" s="64"/>
      <c r="P3800" s="127"/>
      <c r="W3800" s="64"/>
      <c r="X3800" s="64"/>
    </row>
    <row r="3801" spans="1:24" s="59" customFormat="1" x14ac:dyDescent="0.25">
      <c r="A3801" s="77"/>
      <c r="D3801" s="60"/>
      <c r="E3801" s="60"/>
      <c r="F3801" s="60"/>
      <c r="G3801" s="60"/>
      <c r="H3801" s="62"/>
      <c r="I3801" s="62"/>
      <c r="J3801" s="62"/>
      <c r="K3801" s="62"/>
      <c r="M3801" s="63"/>
      <c r="N3801" s="63"/>
      <c r="O3801" s="64"/>
      <c r="P3801" s="127"/>
      <c r="W3801" s="64"/>
      <c r="X3801" s="64"/>
    </row>
    <row r="3802" spans="1:24" s="59" customFormat="1" x14ac:dyDescent="0.25">
      <c r="A3802" s="77"/>
      <c r="D3802" s="60"/>
      <c r="E3802" s="60"/>
      <c r="F3802" s="60"/>
      <c r="G3802" s="60"/>
      <c r="H3802" s="62"/>
      <c r="I3802" s="62"/>
      <c r="J3802" s="62"/>
      <c r="K3802" s="62"/>
      <c r="M3802" s="63"/>
      <c r="N3802" s="63"/>
      <c r="O3802" s="64"/>
      <c r="P3802" s="127"/>
      <c r="W3802" s="64"/>
      <c r="X3802" s="64"/>
    </row>
    <row r="3803" spans="1:24" s="59" customFormat="1" x14ac:dyDescent="0.25">
      <c r="A3803" s="77"/>
      <c r="D3803" s="60"/>
      <c r="E3803" s="60"/>
      <c r="F3803" s="60"/>
      <c r="G3803" s="60"/>
      <c r="H3803" s="62"/>
      <c r="I3803" s="62"/>
      <c r="J3803" s="62"/>
      <c r="K3803" s="62"/>
      <c r="M3803" s="63"/>
      <c r="N3803" s="63"/>
      <c r="O3803" s="64"/>
      <c r="P3803" s="127"/>
      <c r="W3803" s="64"/>
      <c r="X3803" s="64"/>
    </row>
    <row r="3804" spans="1:24" s="59" customFormat="1" x14ac:dyDescent="0.25">
      <c r="A3804" s="77"/>
      <c r="D3804" s="60"/>
      <c r="E3804" s="60"/>
      <c r="F3804" s="60"/>
      <c r="G3804" s="60"/>
      <c r="H3804" s="62"/>
      <c r="I3804" s="62"/>
      <c r="J3804" s="62"/>
      <c r="K3804" s="62"/>
      <c r="M3804" s="63"/>
      <c r="N3804" s="63"/>
      <c r="O3804" s="64"/>
      <c r="P3804" s="127"/>
      <c r="W3804" s="64"/>
      <c r="X3804" s="64"/>
    </row>
    <row r="3805" spans="1:24" s="59" customFormat="1" x14ac:dyDescent="0.25">
      <c r="A3805" s="77"/>
      <c r="D3805" s="60"/>
      <c r="E3805" s="60"/>
      <c r="F3805" s="60"/>
      <c r="G3805" s="60"/>
      <c r="H3805" s="62"/>
      <c r="I3805" s="62"/>
      <c r="J3805" s="62"/>
      <c r="K3805" s="62"/>
      <c r="M3805" s="63"/>
      <c r="N3805" s="63"/>
      <c r="O3805" s="64"/>
      <c r="P3805" s="127"/>
      <c r="W3805" s="64"/>
      <c r="X3805" s="64"/>
    </row>
    <row r="3806" spans="1:24" s="59" customFormat="1" x14ac:dyDescent="0.25">
      <c r="A3806" s="77"/>
      <c r="D3806" s="60"/>
      <c r="E3806" s="60"/>
      <c r="F3806" s="60"/>
      <c r="G3806" s="60"/>
      <c r="H3806" s="62"/>
      <c r="I3806" s="62"/>
      <c r="J3806" s="62"/>
      <c r="K3806" s="62"/>
      <c r="M3806" s="63"/>
      <c r="N3806" s="63"/>
      <c r="O3806" s="64"/>
      <c r="P3806" s="127"/>
      <c r="W3806" s="64"/>
      <c r="X3806" s="64"/>
    </row>
    <row r="3807" spans="1:24" s="59" customFormat="1" x14ac:dyDescent="0.25">
      <c r="A3807" s="77"/>
      <c r="D3807" s="60"/>
      <c r="E3807" s="60"/>
      <c r="F3807" s="60"/>
      <c r="G3807" s="60"/>
      <c r="H3807" s="62"/>
      <c r="I3807" s="62"/>
      <c r="J3807" s="62"/>
      <c r="K3807" s="62"/>
      <c r="M3807" s="63"/>
      <c r="N3807" s="63"/>
      <c r="O3807" s="64"/>
      <c r="P3807" s="127"/>
      <c r="W3807" s="64"/>
      <c r="X3807" s="64"/>
    </row>
    <row r="3808" spans="1:24" s="59" customFormat="1" x14ac:dyDescent="0.25">
      <c r="A3808" s="77"/>
      <c r="D3808" s="60"/>
      <c r="E3808" s="60"/>
      <c r="F3808" s="60"/>
      <c r="G3808" s="60"/>
      <c r="H3808" s="62"/>
      <c r="I3808" s="62"/>
      <c r="J3808" s="62"/>
      <c r="K3808" s="62"/>
      <c r="M3808" s="63"/>
      <c r="N3808" s="63"/>
      <c r="O3808" s="64"/>
      <c r="P3808" s="127"/>
      <c r="W3808" s="64"/>
      <c r="X3808" s="64"/>
    </row>
    <row r="3809" spans="1:24" s="59" customFormat="1" x14ac:dyDescent="0.25">
      <c r="A3809" s="77"/>
      <c r="D3809" s="60"/>
      <c r="E3809" s="60"/>
      <c r="F3809" s="60"/>
      <c r="G3809" s="60"/>
      <c r="H3809" s="62"/>
      <c r="I3809" s="62"/>
      <c r="J3809" s="62"/>
      <c r="K3809" s="62"/>
      <c r="M3809" s="63"/>
      <c r="N3809" s="63"/>
      <c r="O3809" s="64"/>
      <c r="P3809" s="127"/>
      <c r="W3809" s="64"/>
      <c r="X3809" s="64"/>
    </row>
    <row r="3810" spans="1:24" s="59" customFormat="1" x14ac:dyDescent="0.25">
      <c r="A3810" s="77"/>
      <c r="D3810" s="60"/>
      <c r="E3810" s="60"/>
      <c r="F3810" s="60"/>
      <c r="G3810" s="60"/>
      <c r="H3810" s="62"/>
      <c r="I3810" s="62"/>
      <c r="J3810" s="62"/>
      <c r="K3810" s="62"/>
      <c r="M3810" s="63"/>
      <c r="N3810" s="63"/>
      <c r="O3810" s="64"/>
      <c r="P3810" s="127"/>
      <c r="W3810" s="64"/>
      <c r="X3810" s="64"/>
    </row>
    <row r="3811" spans="1:24" s="59" customFormat="1" x14ac:dyDescent="0.25">
      <c r="A3811" s="77"/>
      <c r="D3811" s="60"/>
      <c r="E3811" s="60"/>
      <c r="F3811" s="60"/>
      <c r="G3811" s="60"/>
      <c r="H3811" s="62"/>
      <c r="I3811" s="62"/>
      <c r="J3811" s="62"/>
      <c r="K3811" s="62"/>
      <c r="M3811" s="63"/>
      <c r="N3811" s="63"/>
      <c r="O3811" s="64"/>
      <c r="P3811" s="127"/>
      <c r="W3811" s="64"/>
      <c r="X3811" s="64"/>
    </row>
    <row r="3812" spans="1:24" s="59" customFormat="1" x14ac:dyDescent="0.25">
      <c r="A3812" s="77"/>
      <c r="D3812" s="60"/>
      <c r="E3812" s="60"/>
      <c r="F3812" s="60"/>
      <c r="G3812" s="60"/>
      <c r="H3812" s="62"/>
      <c r="I3812" s="62"/>
      <c r="J3812" s="62"/>
      <c r="K3812" s="62"/>
      <c r="M3812" s="63"/>
      <c r="N3812" s="63"/>
      <c r="O3812" s="64"/>
      <c r="P3812" s="127"/>
      <c r="W3812" s="64"/>
      <c r="X3812" s="64"/>
    </row>
    <row r="3813" spans="1:24" s="59" customFormat="1" x14ac:dyDescent="0.25">
      <c r="A3813" s="77"/>
      <c r="D3813" s="60"/>
      <c r="E3813" s="60"/>
      <c r="F3813" s="60"/>
      <c r="G3813" s="60"/>
      <c r="H3813" s="62"/>
      <c r="I3813" s="62"/>
      <c r="J3813" s="62"/>
      <c r="K3813" s="62"/>
      <c r="M3813" s="63"/>
      <c r="N3813" s="63"/>
      <c r="O3813" s="64"/>
      <c r="P3813" s="127"/>
      <c r="W3813" s="64"/>
      <c r="X3813" s="64"/>
    </row>
    <row r="3814" spans="1:24" s="59" customFormat="1" x14ac:dyDescent="0.25">
      <c r="A3814" s="77"/>
      <c r="D3814" s="60"/>
      <c r="E3814" s="60"/>
      <c r="F3814" s="60"/>
      <c r="G3814" s="60"/>
      <c r="H3814" s="62"/>
      <c r="I3814" s="62"/>
      <c r="J3814" s="62"/>
      <c r="K3814" s="62"/>
      <c r="M3814" s="63"/>
      <c r="N3814" s="63"/>
      <c r="O3814" s="64"/>
      <c r="P3814" s="127"/>
      <c r="W3814" s="64"/>
      <c r="X3814" s="64"/>
    </row>
    <row r="3815" spans="1:24" s="59" customFormat="1" x14ac:dyDescent="0.25">
      <c r="A3815" s="77"/>
      <c r="D3815" s="60"/>
      <c r="E3815" s="60"/>
      <c r="F3815" s="60"/>
      <c r="G3815" s="60"/>
      <c r="H3815" s="62"/>
      <c r="I3815" s="62"/>
      <c r="J3815" s="62"/>
      <c r="K3815" s="62"/>
      <c r="M3815" s="63"/>
      <c r="N3815" s="63"/>
      <c r="O3815" s="64"/>
      <c r="P3815" s="127"/>
      <c r="W3815" s="64"/>
      <c r="X3815" s="64"/>
    </row>
    <row r="3816" spans="1:24" s="59" customFormat="1" x14ac:dyDescent="0.25">
      <c r="A3816" s="77"/>
      <c r="D3816" s="60"/>
      <c r="E3816" s="60"/>
      <c r="F3816" s="60"/>
      <c r="G3816" s="60"/>
      <c r="H3816" s="62"/>
      <c r="I3816" s="62"/>
      <c r="J3816" s="62"/>
      <c r="K3816" s="62"/>
      <c r="M3816" s="63"/>
      <c r="N3816" s="63"/>
      <c r="O3816" s="64"/>
      <c r="P3816" s="127"/>
      <c r="W3816" s="64"/>
      <c r="X3816" s="64"/>
    </row>
    <row r="3817" spans="1:24" s="59" customFormat="1" x14ac:dyDescent="0.25">
      <c r="A3817" s="77"/>
      <c r="D3817" s="60"/>
      <c r="E3817" s="60"/>
      <c r="F3817" s="60"/>
      <c r="G3817" s="60"/>
      <c r="H3817" s="62"/>
      <c r="I3817" s="62"/>
      <c r="J3817" s="62"/>
      <c r="K3817" s="62"/>
      <c r="M3817" s="63"/>
      <c r="N3817" s="63"/>
      <c r="O3817" s="64"/>
      <c r="P3817" s="127"/>
      <c r="W3817" s="64"/>
      <c r="X3817" s="64"/>
    </row>
    <row r="3818" spans="1:24" s="59" customFormat="1" x14ac:dyDescent="0.25">
      <c r="A3818" s="77"/>
      <c r="D3818" s="60"/>
      <c r="E3818" s="60"/>
      <c r="F3818" s="60"/>
      <c r="G3818" s="60"/>
      <c r="H3818" s="62"/>
      <c r="I3818" s="62"/>
      <c r="J3818" s="62"/>
      <c r="K3818" s="62"/>
      <c r="M3818" s="63"/>
      <c r="N3818" s="63"/>
      <c r="O3818" s="64"/>
      <c r="P3818" s="127"/>
      <c r="W3818" s="64"/>
      <c r="X3818" s="64"/>
    </row>
    <row r="3819" spans="1:24" s="59" customFormat="1" x14ac:dyDescent="0.25">
      <c r="A3819" s="77"/>
      <c r="D3819" s="60"/>
      <c r="E3819" s="60"/>
      <c r="F3819" s="60"/>
      <c r="G3819" s="60"/>
      <c r="H3819" s="62"/>
      <c r="I3819" s="62"/>
      <c r="J3819" s="62"/>
      <c r="K3819" s="62"/>
      <c r="M3819" s="63"/>
      <c r="N3819" s="63"/>
      <c r="O3819" s="64"/>
      <c r="P3819" s="127"/>
      <c r="W3819" s="64"/>
      <c r="X3819" s="64"/>
    </row>
    <row r="3820" spans="1:24" s="59" customFormat="1" x14ac:dyDescent="0.25">
      <c r="A3820" s="77"/>
      <c r="D3820" s="60"/>
      <c r="E3820" s="60"/>
      <c r="F3820" s="60"/>
      <c r="G3820" s="60"/>
      <c r="H3820" s="62"/>
      <c r="I3820" s="62"/>
      <c r="J3820" s="62"/>
      <c r="K3820" s="62"/>
      <c r="M3820" s="63"/>
      <c r="N3820" s="63"/>
      <c r="O3820" s="64"/>
      <c r="P3820" s="127"/>
      <c r="W3820" s="64"/>
      <c r="X3820" s="64"/>
    </row>
    <row r="3821" spans="1:24" s="59" customFormat="1" x14ac:dyDescent="0.25">
      <c r="A3821" s="77"/>
      <c r="D3821" s="60"/>
      <c r="E3821" s="60"/>
      <c r="F3821" s="60"/>
      <c r="G3821" s="60"/>
      <c r="H3821" s="62"/>
      <c r="I3821" s="62"/>
      <c r="J3821" s="62"/>
      <c r="K3821" s="62"/>
      <c r="M3821" s="63"/>
      <c r="N3821" s="63"/>
      <c r="O3821" s="64"/>
      <c r="P3821" s="127"/>
      <c r="W3821" s="64"/>
      <c r="X3821" s="64"/>
    </row>
    <row r="3822" spans="1:24" s="59" customFormat="1" x14ac:dyDescent="0.25">
      <c r="A3822" s="77"/>
      <c r="D3822" s="60"/>
      <c r="E3822" s="60"/>
      <c r="F3822" s="60"/>
      <c r="G3822" s="60"/>
      <c r="H3822" s="62"/>
      <c r="I3822" s="62"/>
      <c r="J3822" s="62"/>
      <c r="K3822" s="62"/>
      <c r="M3822" s="63"/>
      <c r="N3822" s="63"/>
      <c r="O3822" s="64"/>
      <c r="P3822" s="127"/>
      <c r="W3822" s="64"/>
      <c r="X3822" s="64"/>
    </row>
    <row r="3823" spans="1:24" s="59" customFormat="1" x14ac:dyDescent="0.25">
      <c r="A3823" s="77"/>
      <c r="D3823" s="60"/>
      <c r="E3823" s="60"/>
      <c r="F3823" s="60"/>
      <c r="G3823" s="60"/>
      <c r="H3823" s="62"/>
      <c r="I3823" s="62"/>
      <c r="J3823" s="62"/>
      <c r="K3823" s="62"/>
      <c r="M3823" s="63"/>
      <c r="N3823" s="63"/>
      <c r="O3823" s="64"/>
      <c r="P3823" s="127"/>
      <c r="W3823" s="64"/>
      <c r="X3823" s="64"/>
    </row>
    <row r="3824" spans="1:24" s="59" customFormat="1" x14ac:dyDescent="0.25">
      <c r="A3824" s="77"/>
      <c r="D3824" s="60"/>
      <c r="E3824" s="60"/>
      <c r="F3824" s="60"/>
      <c r="G3824" s="60"/>
      <c r="H3824" s="62"/>
      <c r="I3824" s="62"/>
      <c r="J3824" s="62"/>
      <c r="K3824" s="62"/>
      <c r="M3824" s="63"/>
      <c r="N3824" s="63"/>
      <c r="O3824" s="64"/>
      <c r="P3824" s="127"/>
      <c r="W3824" s="64"/>
      <c r="X3824" s="64"/>
    </row>
    <row r="3825" spans="1:24" s="59" customFormat="1" x14ac:dyDescent="0.25">
      <c r="A3825" s="77"/>
      <c r="D3825" s="60"/>
      <c r="E3825" s="60"/>
      <c r="F3825" s="60"/>
      <c r="G3825" s="60"/>
      <c r="H3825" s="62"/>
      <c r="I3825" s="62"/>
      <c r="J3825" s="62"/>
      <c r="K3825" s="62"/>
      <c r="M3825" s="63"/>
      <c r="N3825" s="63"/>
      <c r="O3825" s="64"/>
      <c r="P3825" s="127"/>
      <c r="W3825" s="64"/>
      <c r="X3825" s="64"/>
    </row>
    <row r="3826" spans="1:24" s="59" customFormat="1" x14ac:dyDescent="0.25">
      <c r="A3826" s="77"/>
      <c r="D3826" s="60"/>
      <c r="E3826" s="60"/>
      <c r="F3826" s="60"/>
      <c r="G3826" s="60"/>
      <c r="H3826" s="62"/>
      <c r="I3826" s="62"/>
      <c r="J3826" s="62"/>
      <c r="K3826" s="62"/>
      <c r="M3826" s="63"/>
      <c r="N3826" s="63"/>
      <c r="O3826" s="64"/>
      <c r="P3826" s="127"/>
      <c r="W3826" s="64"/>
      <c r="X3826" s="64"/>
    </row>
    <row r="3827" spans="1:24" s="59" customFormat="1" x14ac:dyDescent="0.25">
      <c r="A3827" s="77"/>
      <c r="D3827" s="60"/>
      <c r="E3827" s="60"/>
      <c r="F3827" s="60"/>
      <c r="G3827" s="60"/>
      <c r="H3827" s="62"/>
      <c r="I3827" s="62"/>
      <c r="J3827" s="62"/>
      <c r="K3827" s="62"/>
      <c r="M3827" s="63"/>
      <c r="N3827" s="63"/>
      <c r="O3827" s="64"/>
      <c r="P3827" s="127"/>
      <c r="W3827" s="64"/>
      <c r="X3827" s="64"/>
    </row>
    <row r="3828" spans="1:24" s="59" customFormat="1" x14ac:dyDescent="0.25">
      <c r="A3828" s="77"/>
      <c r="D3828" s="60"/>
      <c r="E3828" s="60"/>
      <c r="F3828" s="60"/>
      <c r="G3828" s="60"/>
      <c r="H3828" s="62"/>
      <c r="I3828" s="62"/>
      <c r="J3828" s="62"/>
      <c r="K3828" s="62"/>
      <c r="M3828" s="63"/>
      <c r="N3828" s="63"/>
      <c r="O3828" s="64"/>
      <c r="P3828" s="127"/>
      <c r="W3828" s="64"/>
      <c r="X3828" s="64"/>
    </row>
    <row r="3829" spans="1:24" s="59" customFormat="1" x14ac:dyDescent="0.25">
      <c r="A3829" s="77"/>
      <c r="D3829" s="60"/>
      <c r="E3829" s="60"/>
      <c r="F3829" s="60"/>
      <c r="G3829" s="60"/>
      <c r="H3829" s="62"/>
      <c r="I3829" s="62"/>
      <c r="J3829" s="62"/>
      <c r="K3829" s="62"/>
      <c r="M3829" s="63"/>
      <c r="N3829" s="63"/>
      <c r="O3829" s="64"/>
      <c r="P3829" s="127"/>
      <c r="W3829" s="64"/>
      <c r="X3829" s="64"/>
    </row>
    <row r="3830" spans="1:24" s="59" customFormat="1" x14ac:dyDescent="0.25">
      <c r="A3830" s="77"/>
      <c r="D3830" s="60"/>
      <c r="E3830" s="60"/>
      <c r="F3830" s="60"/>
      <c r="G3830" s="60"/>
      <c r="H3830" s="62"/>
      <c r="I3830" s="62"/>
      <c r="J3830" s="62"/>
      <c r="K3830" s="62"/>
      <c r="M3830" s="63"/>
      <c r="N3830" s="63"/>
      <c r="O3830" s="64"/>
      <c r="P3830" s="127"/>
      <c r="W3830" s="64"/>
      <c r="X3830" s="64"/>
    </row>
    <row r="3831" spans="1:24" s="59" customFormat="1" x14ac:dyDescent="0.25">
      <c r="A3831" s="77"/>
      <c r="D3831" s="60"/>
      <c r="E3831" s="60"/>
      <c r="F3831" s="60"/>
      <c r="G3831" s="60"/>
      <c r="H3831" s="62"/>
      <c r="I3831" s="62"/>
      <c r="J3831" s="62"/>
      <c r="K3831" s="62"/>
      <c r="M3831" s="63"/>
      <c r="N3831" s="63"/>
      <c r="O3831" s="64"/>
      <c r="P3831" s="127"/>
      <c r="W3831" s="64"/>
      <c r="X3831" s="64"/>
    </row>
    <row r="3832" spans="1:24" s="59" customFormat="1" x14ac:dyDescent="0.25">
      <c r="A3832" s="77"/>
      <c r="D3832" s="60"/>
      <c r="E3832" s="60"/>
      <c r="F3832" s="60"/>
      <c r="G3832" s="60"/>
      <c r="H3832" s="62"/>
      <c r="I3832" s="62"/>
      <c r="J3832" s="62"/>
      <c r="K3832" s="62"/>
      <c r="M3832" s="63"/>
      <c r="N3832" s="63"/>
      <c r="O3832" s="64"/>
      <c r="P3832" s="127"/>
      <c r="W3832" s="64"/>
      <c r="X3832" s="64"/>
    </row>
    <row r="3833" spans="1:24" s="59" customFormat="1" x14ac:dyDescent="0.25">
      <c r="A3833" s="77"/>
      <c r="D3833" s="60"/>
      <c r="E3833" s="60"/>
      <c r="F3833" s="60"/>
      <c r="G3833" s="60"/>
      <c r="H3833" s="62"/>
      <c r="I3833" s="62"/>
      <c r="J3833" s="62"/>
      <c r="K3833" s="62"/>
      <c r="M3833" s="63"/>
      <c r="N3833" s="63"/>
      <c r="O3833" s="64"/>
      <c r="P3833" s="127"/>
      <c r="W3833" s="64"/>
      <c r="X3833" s="64"/>
    </row>
    <row r="3834" spans="1:24" s="59" customFormat="1" x14ac:dyDescent="0.25">
      <c r="A3834" s="77"/>
      <c r="D3834" s="60"/>
      <c r="E3834" s="60"/>
      <c r="F3834" s="60"/>
      <c r="G3834" s="60"/>
      <c r="H3834" s="62"/>
      <c r="I3834" s="62"/>
      <c r="J3834" s="62"/>
      <c r="K3834" s="62"/>
      <c r="M3834" s="63"/>
      <c r="N3834" s="63"/>
      <c r="O3834" s="64"/>
      <c r="P3834" s="127"/>
      <c r="W3834" s="64"/>
      <c r="X3834" s="64"/>
    </row>
    <row r="3835" spans="1:24" s="59" customFormat="1" x14ac:dyDescent="0.25">
      <c r="A3835" s="77"/>
      <c r="D3835" s="60"/>
      <c r="E3835" s="60"/>
      <c r="F3835" s="60"/>
      <c r="G3835" s="60"/>
      <c r="H3835" s="62"/>
      <c r="I3835" s="62"/>
      <c r="J3835" s="62"/>
      <c r="K3835" s="62"/>
      <c r="M3835" s="63"/>
      <c r="N3835" s="63"/>
      <c r="O3835" s="64"/>
      <c r="P3835" s="127"/>
      <c r="W3835" s="64"/>
      <c r="X3835" s="64"/>
    </row>
    <row r="3836" spans="1:24" s="59" customFormat="1" x14ac:dyDescent="0.25">
      <c r="A3836" s="77"/>
      <c r="D3836" s="60"/>
      <c r="E3836" s="60"/>
      <c r="F3836" s="60"/>
      <c r="G3836" s="60"/>
      <c r="H3836" s="62"/>
      <c r="I3836" s="62"/>
      <c r="J3836" s="62"/>
      <c r="K3836" s="62"/>
      <c r="M3836" s="63"/>
      <c r="N3836" s="63"/>
      <c r="O3836" s="64"/>
      <c r="P3836" s="127"/>
      <c r="W3836" s="64"/>
      <c r="X3836" s="64"/>
    </row>
    <row r="3837" spans="1:24" s="59" customFormat="1" x14ac:dyDescent="0.25">
      <c r="A3837" s="77"/>
      <c r="D3837" s="60"/>
      <c r="E3837" s="60"/>
      <c r="F3837" s="60"/>
      <c r="G3837" s="60"/>
      <c r="H3837" s="62"/>
      <c r="I3837" s="62"/>
      <c r="J3837" s="62"/>
      <c r="K3837" s="62"/>
      <c r="M3837" s="63"/>
      <c r="N3837" s="63"/>
      <c r="O3837" s="64"/>
      <c r="P3837" s="127"/>
      <c r="W3837" s="64"/>
      <c r="X3837" s="64"/>
    </row>
    <row r="3838" spans="1:24" s="59" customFormat="1" x14ac:dyDescent="0.25">
      <c r="A3838" s="77"/>
      <c r="D3838" s="60"/>
      <c r="E3838" s="60"/>
      <c r="F3838" s="60"/>
      <c r="G3838" s="60"/>
      <c r="H3838" s="62"/>
      <c r="I3838" s="62"/>
      <c r="J3838" s="62"/>
      <c r="K3838" s="62"/>
      <c r="M3838" s="63"/>
      <c r="N3838" s="63"/>
      <c r="O3838" s="64"/>
      <c r="P3838" s="127"/>
      <c r="W3838" s="64"/>
      <c r="X3838" s="64"/>
    </row>
    <row r="3839" spans="1:24" s="59" customFormat="1" x14ac:dyDescent="0.25">
      <c r="A3839" s="77"/>
      <c r="D3839" s="60"/>
      <c r="E3839" s="60"/>
      <c r="F3839" s="60"/>
      <c r="G3839" s="60"/>
      <c r="H3839" s="62"/>
      <c r="I3839" s="62"/>
      <c r="J3839" s="62"/>
      <c r="K3839" s="62"/>
      <c r="M3839" s="63"/>
      <c r="N3839" s="63"/>
      <c r="O3839" s="64"/>
      <c r="P3839" s="127"/>
      <c r="W3839" s="64"/>
      <c r="X3839" s="64"/>
    </row>
    <row r="3840" spans="1:24" s="59" customFormat="1" x14ac:dyDescent="0.25">
      <c r="A3840" s="77"/>
      <c r="D3840" s="60"/>
      <c r="E3840" s="60"/>
      <c r="F3840" s="60"/>
      <c r="G3840" s="60"/>
      <c r="H3840" s="62"/>
      <c r="I3840" s="62"/>
      <c r="J3840" s="62"/>
      <c r="K3840" s="62"/>
      <c r="M3840" s="63"/>
      <c r="N3840" s="63"/>
      <c r="O3840" s="64"/>
      <c r="P3840" s="127"/>
      <c r="W3840" s="64"/>
      <c r="X3840" s="64"/>
    </row>
    <row r="3841" spans="1:24" s="59" customFormat="1" x14ac:dyDescent="0.25">
      <c r="A3841" s="77"/>
      <c r="D3841" s="60"/>
      <c r="E3841" s="60"/>
      <c r="F3841" s="60"/>
      <c r="G3841" s="60"/>
      <c r="H3841" s="62"/>
      <c r="I3841" s="62"/>
      <c r="J3841" s="62"/>
      <c r="K3841" s="62"/>
      <c r="M3841" s="63"/>
      <c r="N3841" s="63"/>
      <c r="O3841" s="64"/>
      <c r="P3841" s="127"/>
      <c r="W3841" s="64"/>
      <c r="X3841" s="64"/>
    </row>
    <row r="3842" spans="1:24" s="59" customFormat="1" x14ac:dyDescent="0.25">
      <c r="A3842" s="77"/>
      <c r="D3842" s="60"/>
      <c r="E3842" s="60"/>
      <c r="F3842" s="60"/>
      <c r="G3842" s="60"/>
      <c r="H3842" s="62"/>
      <c r="I3842" s="62"/>
      <c r="J3842" s="62"/>
      <c r="K3842" s="62"/>
      <c r="M3842" s="63"/>
      <c r="N3842" s="63"/>
      <c r="O3842" s="64"/>
      <c r="P3842" s="127"/>
      <c r="W3842" s="64"/>
      <c r="X3842" s="64"/>
    </row>
    <row r="3843" spans="1:24" s="59" customFormat="1" x14ac:dyDescent="0.25">
      <c r="A3843" s="77"/>
      <c r="D3843" s="60"/>
      <c r="E3843" s="60"/>
      <c r="F3843" s="60"/>
      <c r="G3843" s="60"/>
      <c r="H3843" s="62"/>
      <c r="I3843" s="62"/>
      <c r="J3843" s="62"/>
      <c r="K3843" s="62"/>
      <c r="M3843" s="63"/>
      <c r="N3843" s="63"/>
      <c r="O3843" s="64"/>
      <c r="P3843" s="127"/>
      <c r="W3843" s="64"/>
      <c r="X3843" s="64"/>
    </row>
    <row r="3844" spans="1:24" s="59" customFormat="1" x14ac:dyDescent="0.25">
      <c r="A3844" s="77"/>
      <c r="D3844" s="60"/>
      <c r="E3844" s="60"/>
      <c r="F3844" s="60"/>
      <c r="G3844" s="60"/>
      <c r="H3844" s="62"/>
      <c r="I3844" s="62"/>
      <c r="J3844" s="62"/>
      <c r="K3844" s="62"/>
      <c r="M3844" s="63"/>
      <c r="N3844" s="63"/>
      <c r="O3844" s="64"/>
      <c r="P3844" s="127"/>
      <c r="W3844" s="64"/>
      <c r="X3844" s="64"/>
    </row>
    <row r="3845" spans="1:24" s="59" customFormat="1" x14ac:dyDescent="0.25">
      <c r="A3845" s="77"/>
      <c r="D3845" s="60"/>
      <c r="E3845" s="60"/>
      <c r="F3845" s="60"/>
      <c r="G3845" s="60"/>
      <c r="H3845" s="62"/>
      <c r="I3845" s="62"/>
      <c r="J3845" s="62"/>
      <c r="K3845" s="62"/>
      <c r="M3845" s="63"/>
      <c r="N3845" s="63"/>
      <c r="O3845" s="64"/>
      <c r="P3845" s="127"/>
      <c r="W3845" s="64"/>
      <c r="X3845" s="64"/>
    </row>
    <row r="3846" spans="1:24" s="59" customFormat="1" x14ac:dyDescent="0.25">
      <c r="A3846" s="77"/>
      <c r="D3846" s="60"/>
      <c r="E3846" s="60"/>
      <c r="F3846" s="60"/>
      <c r="G3846" s="60"/>
      <c r="H3846" s="62"/>
      <c r="I3846" s="62"/>
      <c r="J3846" s="62"/>
      <c r="K3846" s="62"/>
      <c r="M3846" s="63"/>
      <c r="N3846" s="63"/>
      <c r="O3846" s="64"/>
      <c r="P3846" s="127"/>
      <c r="W3846" s="64"/>
      <c r="X3846" s="64"/>
    </row>
    <row r="3847" spans="1:24" s="59" customFormat="1" x14ac:dyDescent="0.25">
      <c r="A3847" s="77"/>
      <c r="D3847" s="60"/>
      <c r="E3847" s="60"/>
      <c r="F3847" s="60"/>
      <c r="G3847" s="60"/>
      <c r="H3847" s="62"/>
      <c r="I3847" s="62"/>
      <c r="J3847" s="62"/>
      <c r="K3847" s="62"/>
      <c r="M3847" s="63"/>
      <c r="N3847" s="63"/>
      <c r="O3847" s="64"/>
      <c r="P3847" s="127"/>
      <c r="W3847" s="64"/>
      <c r="X3847" s="64"/>
    </row>
    <row r="3848" spans="1:24" s="59" customFormat="1" x14ac:dyDescent="0.25">
      <c r="A3848" s="77"/>
      <c r="D3848" s="60"/>
      <c r="E3848" s="60"/>
      <c r="F3848" s="60"/>
      <c r="G3848" s="60"/>
      <c r="H3848" s="62"/>
      <c r="I3848" s="62"/>
      <c r="J3848" s="62"/>
      <c r="K3848" s="62"/>
      <c r="M3848" s="63"/>
      <c r="N3848" s="63"/>
      <c r="O3848" s="64"/>
      <c r="P3848" s="127"/>
      <c r="W3848" s="64"/>
      <c r="X3848" s="64"/>
    </row>
    <row r="3849" spans="1:24" s="59" customFormat="1" x14ac:dyDescent="0.25">
      <c r="A3849" s="77"/>
      <c r="D3849" s="60"/>
      <c r="E3849" s="60"/>
      <c r="F3849" s="60"/>
      <c r="G3849" s="60"/>
      <c r="H3849" s="62"/>
      <c r="I3849" s="62"/>
      <c r="J3849" s="62"/>
      <c r="K3849" s="62"/>
      <c r="M3849" s="63"/>
      <c r="N3849" s="63"/>
      <c r="O3849" s="64"/>
      <c r="P3849" s="127"/>
      <c r="W3849" s="64"/>
      <c r="X3849" s="64"/>
    </row>
    <row r="3850" spans="1:24" s="59" customFormat="1" x14ac:dyDescent="0.25">
      <c r="A3850" s="77"/>
      <c r="D3850" s="60"/>
      <c r="E3850" s="60"/>
      <c r="F3850" s="60"/>
      <c r="G3850" s="60"/>
      <c r="H3850" s="62"/>
      <c r="I3850" s="62"/>
      <c r="J3850" s="62"/>
      <c r="K3850" s="62"/>
      <c r="M3850" s="63"/>
      <c r="N3850" s="63"/>
      <c r="O3850" s="64"/>
      <c r="P3850" s="127"/>
      <c r="W3850" s="64"/>
      <c r="X3850" s="64"/>
    </row>
    <row r="3851" spans="1:24" s="59" customFormat="1" x14ac:dyDescent="0.25">
      <c r="A3851" s="77"/>
      <c r="D3851" s="60"/>
      <c r="E3851" s="60"/>
      <c r="F3851" s="60"/>
      <c r="G3851" s="60"/>
      <c r="H3851" s="62"/>
      <c r="I3851" s="62"/>
      <c r="J3851" s="62"/>
      <c r="K3851" s="62"/>
      <c r="M3851" s="63"/>
      <c r="N3851" s="63"/>
      <c r="O3851" s="64"/>
      <c r="P3851" s="127"/>
      <c r="W3851" s="64"/>
      <c r="X3851" s="64"/>
    </row>
    <row r="3852" spans="1:24" s="59" customFormat="1" x14ac:dyDescent="0.25">
      <c r="A3852" s="77"/>
      <c r="D3852" s="60"/>
      <c r="E3852" s="60"/>
      <c r="F3852" s="60"/>
      <c r="G3852" s="60"/>
      <c r="H3852" s="62"/>
      <c r="I3852" s="62"/>
      <c r="J3852" s="62"/>
      <c r="K3852" s="62"/>
      <c r="M3852" s="63"/>
      <c r="N3852" s="63"/>
      <c r="O3852" s="64"/>
      <c r="P3852" s="127"/>
      <c r="W3852" s="64"/>
      <c r="X3852" s="64"/>
    </row>
    <row r="3853" spans="1:24" s="59" customFormat="1" x14ac:dyDescent="0.25">
      <c r="A3853" s="77"/>
      <c r="D3853" s="60"/>
      <c r="E3853" s="60"/>
      <c r="F3853" s="60"/>
      <c r="G3853" s="60"/>
      <c r="H3853" s="62"/>
      <c r="I3853" s="62"/>
      <c r="J3853" s="62"/>
      <c r="K3853" s="62"/>
      <c r="M3853" s="63"/>
      <c r="N3853" s="63"/>
      <c r="O3853" s="64"/>
      <c r="P3853" s="127"/>
      <c r="W3853" s="64"/>
      <c r="X3853" s="64"/>
    </row>
    <row r="3854" spans="1:24" s="59" customFormat="1" x14ac:dyDescent="0.25">
      <c r="A3854" s="77"/>
      <c r="D3854" s="60"/>
      <c r="E3854" s="60"/>
      <c r="F3854" s="60"/>
      <c r="G3854" s="60"/>
      <c r="H3854" s="62"/>
      <c r="I3854" s="62"/>
      <c r="J3854" s="62"/>
      <c r="K3854" s="62"/>
      <c r="M3854" s="63"/>
      <c r="N3854" s="63"/>
      <c r="O3854" s="64"/>
      <c r="P3854" s="127"/>
      <c r="W3854" s="64"/>
      <c r="X3854" s="64"/>
    </row>
    <row r="3855" spans="1:24" s="59" customFormat="1" x14ac:dyDescent="0.25">
      <c r="A3855" s="77"/>
      <c r="D3855" s="60"/>
      <c r="E3855" s="60"/>
      <c r="F3855" s="60"/>
      <c r="G3855" s="60"/>
      <c r="H3855" s="62"/>
      <c r="I3855" s="62"/>
      <c r="J3855" s="62"/>
      <c r="K3855" s="62"/>
      <c r="M3855" s="63"/>
      <c r="N3855" s="63"/>
      <c r="O3855" s="64"/>
      <c r="P3855" s="127"/>
      <c r="W3855" s="64"/>
      <c r="X3855" s="64"/>
    </row>
    <row r="3856" spans="1:24" s="59" customFormat="1" x14ac:dyDescent="0.25">
      <c r="A3856" s="77"/>
      <c r="D3856" s="60"/>
      <c r="E3856" s="60"/>
      <c r="F3856" s="60"/>
      <c r="G3856" s="60"/>
      <c r="H3856" s="62"/>
      <c r="I3856" s="62"/>
      <c r="J3856" s="62"/>
      <c r="K3856" s="62"/>
      <c r="M3856" s="63"/>
      <c r="N3856" s="63"/>
      <c r="O3856" s="64"/>
      <c r="P3856" s="127"/>
      <c r="W3856" s="64"/>
      <c r="X3856" s="64"/>
    </row>
    <row r="3857" spans="1:24" s="59" customFormat="1" x14ac:dyDescent="0.25">
      <c r="A3857" s="77"/>
      <c r="D3857" s="60"/>
      <c r="E3857" s="60"/>
      <c r="F3857" s="60"/>
      <c r="G3857" s="60"/>
      <c r="H3857" s="62"/>
      <c r="I3857" s="62"/>
      <c r="J3857" s="62"/>
      <c r="K3857" s="62"/>
      <c r="M3857" s="63"/>
      <c r="N3857" s="63"/>
      <c r="O3857" s="64"/>
      <c r="P3857" s="127"/>
      <c r="W3857" s="64"/>
      <c r="X3857" s="64"/>
    </row>
    <row r="3858" spans="1:24" s="59" customFormat="1" x14ac:dyDescent="0.25">
      <c r="A3858" s="77"/>
      <c r="D3858" s="60"/>
      <c r="E3858" s="60"/>
      <c r="F3858" s="60"/>
      <c r="G3858" s="60"/>
      <c r="H3858" s="62"/>
      <c r="I3858" s="62"/>
      <c r="J3858" s="62"/>
      <c r="K3858" s="62"/>
      <c r="M3858" s="63"/>
      <c r="N3858" s="63"/>
      <c r="O3858" s="64"/>
      <c r="P3858" s="127"/>
      <c r="W3858" s="64"/>
      <c r="X3858" s="64"/>
    </row>
    <row r="3859" spans="1:24" s="59" customFormat="1" x14ac:dyDescent="0.25">
      <c r="A3859" s="77"/>
      <c r="D3859" s="60"/>
      <c r="E3859" s="60"/>
      <c r="F3859" s="60"/>
      <c r="G3859" s="60"/>
      <c r="H3859" s="62"/>
      <c r="I3859" s="62"/>
      <c r="J3859" s="62"/>
      <c r="K3859" s="62"/>
      <c r="M3859" s="63"/>
      <c r="N3859" s="63"/>
      <c r="O3859" s="64"/>
      <c r="P3859" s="127"/>
      <c r="W3859" s="64"/>
      <c r="X3859" s="64"/>
    </row>
    <row r="3860" spans="1:24" s="59" customFormat="1" x14ac:dyDescent="0.25">
      <c r="A3860" s="77"/>
      <c r="D3860" s="60"/>
      <c r="E3860" s="60"/>
      <c r="F3860" s="60"/>
      <c r="G3860" s="60"/>
      <c r="H3860" s="62"/>
      <c r="I3860" s="62"/>
      <c r="J3860" s="62"/>
      <c r="K3860" s="62"/>
      <c r="M3860" s="63"/>
      <c r="N3860" s="63"/>
      <c r="O3860" s="64"/>
      <c r="P3860" s="127"/>
      <c r="W3860" s="64"/>
      <c r="X3860" s="64"/>
    </row>
    <row r="3861" spans="1:24" s="59" customFormat="1" x14ac:dyDescent="0.25">
      <c r="A3861" s="77"/>
      <c r="D3861" s="60"/>
      <c r="E3861" s="60"/>
      <c r="F3861" s="60"/>
      <c r="G3861" s="60"/>
      <c r="H3861" s="62"/>
      <c r="I3861" s="62"/>
      <c r="J3861" s="62"/>
      <c r="K3861" s="62"/>
      <c r="M3861" s="63"/>
      <c r="N3861" s="63"/>
      <c r="O3861" s="64"/>
      <c r="P3861" s="127"/>
      <c r="W3861" s="64"/>
      <c r="X3861" s="64"/>
    </row>
    <row r="3862" spans="1:24" s="59" customFormat="1" x14ac:dyDescent="0.25">
      <c r="A3862" s="77"/>
      <c r="D3862" s="60"/>
      <c r="E3862" s="60"/>
      <c r="F3862" s="60"/>
      <c r="G3862" s="60"/>
      <c r="H3862" s="62"/>
      <c r="I3862" s="62"/>
      <c r="J3862" s="62"/>
      <c r="K3862" s="62"/>
      <c r="M3862" s="63"/>
      <c r="N3862" s="63"/>
      <c r="O3862" s="64"/>
      <c r="P3862" s="127"/>
      <c r="W3862" s="64"/>
      <c r="X3862" s="64"/>
    </row>
    <row r="3863" spans="1:24" s="59" customFormat="1" x14ac:dyDescent="0.25">
      <c r="A3863" s="77"/>
      <c r="D3863" s="60"/>
      <c r="E3863" s="60"/>
      <c r="F3863" s="60"/>
      <c r="G3863" s="60"/>
      <c r="H3863" s="62"/>
      <c r="I3863" s="62"/>
      <c r="J3863" s="62"/>
      <c r="K3863" s="62"/>
      <c r="M3863" s="63"/>
      <c r="N3863" s="63"/>
      <c r="O3863" s="64"/>
      <c r="P3863" s="127"/>
      <c r="W3863" s="64"/>
      <c r="X3863" s="64"/>
    </row>
    <row r="3864" spans="1:24" s="59" customFormat="1" x14ac:dyDescent="0.25">
      <c r="A3864" s="77"/>
      <c r="D3864" s="60"/>
      <c r="E3864" s="60"/>
      <c r="F3864" s="60"/>
      <c r="G3864" s="60"/>
      <c r="H3864" s="62"/>
      <c r="I3864" s="62"/>
      <c r="J3864" s="62"/>
      <c r="K3864" s="62"/>
      <c r="M3864" s="63"/>
      <c r="N3864" s="63"/>
      <c r="O3864" s="64"/>
      <c r="P3864" s="127"/>
      <c r="W3864" s="64"/>
      <c r="X3864" s="64"/>
    </row>
    <row r="3865" spans="1:24" s="59" customFormat="1" x14ac:dyDescent="0.25">
      <c r="A3865" s="77"/>
      <c r="D3865" s="60"/>
      <c r="E3865" s="60"/>
      <c r="F3865" s="60"/>
      <c r="G3865" s="60"/>
      <c r="H3865" s="62"/>
      <c r="I3865" s="62"/>
      <c r="J3865" s="62"/>
      <c r="K3865" s="62"/>
      <c r="M3865" s="63"/>
      <c r="N3865" s="63"/>
      <c r="O3865" s="64"/>
      <c r="P3865" s="127"/>
      <c r="W3865" s="64"/>
      <c r="X3865" s="64"/>
    </row>
    <row r="3866" spans="1:24" s="59" customFormat="1" x14ac:dyDescent="0.25">
      <c r="A3866" s="77"/>
      <c r="D3866" s="60"/>
      <c r="E3866" s="60"/>
      <c r="F3866" s="60"/>
      <c r="G3866" s="60"/>
      <c r="H3866" s="62"/>
      <c r="I3866" s="62"/>
      <c r="J3866" s="62"/>
      <c r="K3866" s="62"/>
      <c r="M3866" s="63"/>
      <c r="N3866" s="63"/>
      <c r="O3866" s="64"/>
      <c r="P3866" s="127"/>
      <c r="W3866" s="64"/>
      <c r="X3866" s="64"/>
    </row>
    <row r="3867" spans="1:24" s="59" customFormat="1" x14ac:dyDescent="0.25">
      <c r="A3867" s="77"/>
      <c r="D3867" s="60"/>
      <c r="E3867" s="60"/>
      <c r="F3867" s="60"/>
      <c r="G3867" s="60"/>
      <c r="H3867" s="62"/>
      <c r="I3867" s="62"/>
      <c r="J3867" s="62"/>
      <c r="K3867" s="62"/>
      <c r="M3867" s="63"/>
      <c r="N3867" s="63"/>
      <c r="O3867" s="64"/>
      <c r="P3867" s="127"/>
      <c r="W3867" s="64"/>
      <c r="X3867" s="64"/>
    </row>
    <row r="3868" spans="1:24" s="59" customFormat="1" x14ac:dyDescent="0.25">
      <c r="A3868" s="77"/>
      <c r="D3868" s="60"/>
      <c r="E3868" s="60"/>
      <c r="F3868" s="60"/>
      <c r="G3868" s="60"/>
      <c r="H3868" s="62"/>
      <c r="I3868" s="62"/>
      <c r="J3868" s="62"/>
      <c r="K3868" s="62"/>
      <c r="M3868" s="63"/>
      <c r="N3868" s="63"/>
      <c r="O3868" s="64"/>
      <c r="P3868" s="127"/>
      <c r="W3868" s="64"/>
      <c r="X3868" s="64"/>
    </row>
    <row r="3869" spans="1:24" s="59" customFormat="1" x14ac:dyDescent="0.25">
      <c r="A3869" s="77"/>
      <c r="D3869" s="60"/>
      <c r="E3869" s="60"/>
      <c r="F3869" s="60"/>
      <c r="G3869" s="60"/>
      <c r="H3869" s="62"/>
      <c r="I3869" s="62"/>
      <c r="J3869" s="62"/>
      <c r="K3869" s="62"/>
      <c r="M3869" s="63"/>
      <c r="N3869" s="63"/>
      <c r="O3869" s="64"/>
      <c r="P3869" s="127"/>
      <c r="W3869" s="64"/>
      <c r="X3869" s="64"/>
    </row>
    <row r="3870" spans="1:24" s="59" customFormat="1" x14ac:dyDescent="0.25">
      <c r="A3870" s="77"/>
      <c r="D3870" s="60"/>
      <c r="E3870" s="60"/>
      <c r="F3870" s="60"/>
      <c r="G3870" s="60"/>
      <c r="H3870" s="62"/>
      <c r="I3870" s="62"/>
      <c r="J3870" s="62"/>
      <c r="K3870" s="62"/>
      <c r="M3870" s="63"/>
      <c r="N3870" s="63"/>
      <c r="O3870" s="64"/>
      <c r="P3870" s="127"/>
      <c r="W3870" s="64"/>
      <c r="X3870" s="64"/>
    </row>
    <row r="3871" spans="1:24" s="59" customFormat="1" x14ac:dyDescent="0.25">
      <c r="A3871" s="77"/>
      <c r="D3871" s="60"/>
      <c r="E3871" s="60"/>
      <c r="F3871" s="60"/>
      <c r="G3871" s="60"/>
      <c r="H3871" s="62"/>
      <c r="I3871" s="62"/>
      <c r="J3871" s="62"/>
      <c r="K3871" s="62"/>
      <c r="M3871" s="63"/>
      <c r="N3871" s="63"/>
      <c r="O3871" s="64"/>
      <c r="P3871" s="127"/>
      <c r="W3871" s="64"/>
      <c r="X3871" s="64"/>
    </row>
    <row r="3872" spans="1:24" s="59" customFormat="1" x14ac:dyDescent="0.25">
      <c r="A3872" s="77"/>
      <c r="D3872" s="60"/>
      <c r="E3872" s="60"/>
      <c r="F3872" s="60"/>
      <c r="G3872" s="60"/>
      <c r="H3872" s="62"/>
      <c r="I3872" s="62"/>
      <c r="J3872" s="62"/>
      <c r="K3872" s="62"/>
      <c r="M3872" s="63"/>
      <c r="N3872" s="63"/>
      <c r="O3872" s="64"/>
      <c r="P3872" s="127"/>
      <c r="W3872" s="64"/>
      <c r="X3872" s="64"/>
    </row>
    <row r="3873" spans="1:24" s="59" customFormat="1" x14ac:dyDescent="0.25">
      <c r="A3873" s="77"/>
      <c r="D3873" s="60"/>
      <c r="E3873" s="60"/>
      <c r="F3873" s="60"/>
      <c r="G3873" s="60"/>
      <c r="H3873" s="62"/>
      <c r="I3873" s="62"/>
      <c r="J3873" s="62"/>
      <c r="K3873" s="62"/>
      <c r="M3873" s="63"/>
      <c r="N3873" s="63"/>
      <c r="O3873" s="64"/>
      <c r="P3873" s="127"/>
      <c r="W3873" s="64"/>
      <c r="X3873" s="64"/>
    </row>
    <row r="3874" spans="1:24" s="59" customFormat="1" x14ac:dyDescent="0.25">
      <c r="A3874" s="77"/>
      <c r="D3874" s="60"/>
      <c r="E3874" s="60"/>
      <c r="F3874" s="60"/>
      <c r="G3874" s="60"/>
      <c r="H3874" s="62"/>
      <c r="I3874" s="62"/>
      <c r="J3874" s="62"/>
      <c r="K3874" s="62"/>
      <c r="M3874" s="63"/>
      <c r="N3874" s="63"/>
      <c r="O3874" s="64"/>
      <c r="P3874" s="127"/>
      <c r="W3874" s="64"/>
      <c r="X3874" s="64"/>
    </row>
    <row r="3875" spans="1:24" s="59" customFormat="1" x14ac:dyDescent="0.25">
      <c r="A3875" s="77"/>
      <c r="D3875" s="60"/>
      <c r="E3875" s="60"/>
      <c r="F3875" s="60"/>
      <c r="G3875" s="60"/>
      <c r="H3875" s="62"/>
      <c r="I3875" s="62"/>
      <c r="J3875" s="62"/>
      <c r="K3875" s="62"/>
      <c r="M3875" s="63"/>
      <c r="N3875" s="63"/>
      <c r="O3875" s="64"/>
      <c r="P3875" s="127"/>
      <c r="W3875" s="64"/>
      <c r="X3875" s="64"/>
    </row>
    <row r="3876" spans="1:24" s="59" customFormat="1" x14ac:dyDescent="0.25">
      <c r="A3876" s="77"/>
      <c r="D3876" s="60"/>
      <c r="E3876" s="60"/>
      <c r="F3876" s="60"/>
      <c r="G3876" s="60"/>
      <c r="H3876" s="62"/>
      <c r="I3876" s="62"/>
      <c r="J3876" s="62"/>
      <c r="K3876" s="62"/>
      <c r="M3876" s="63"/>
      <c r="N3876" s="63"/>
      <c r="O3876" s="64"/>
      <c r="P3876" s="127"/>
      <c r="W3876" s="64"/>
      <c r="X3876" s="64"/>
    </row>
    <row r="3877" spans="1:24" s="59" customFormat="1" x14ac:dyDescent="0.25">
      <c r="A3877" s="77"/>
      <c r="D3877" s="60"/>
      <c r="E3877" s="60"/>
      <c r="F3877" s="60"/>
      <c r="G3877" s="60"/>
      <c r="H3877" s="62"/>
      <c r="I3877" s="62"/>
      <c r="J3877" s="62"/>
      <c r="K3877" s="62"/>
      <c r="M3877" s="63"/>
      <c r="N3877" s="63"/>
      <c r="O3877" s="64"/>
      <c r="P3877" s="127"/>
      <c r="W3877" s="64"/>
      <c r="X3877" s="64"/>
    </row>
    <row r="3878" spans="1:24" s="59" customFormat="1" x14ac:dyDescent="0.25">
      <c r="A3878" s="77"/>
      <c r="D3878" s="60"/>
      <c r="E3878" s="60"/>
      <c r="F3878" s="60"/>
      <c r="G3878" s="60"/>
      <c r="H3878" s="62"/>
      <c r="I3878" s="62"/>
      <c r="J3878" s="62"/>
      <c r="K3878" s="62"/>
      <c r="M3878" s="63"/>
      <c r="N3878" s="63"/>
      <c r="O3878" s="64"/>
      <c r="P3878" s="127"/>
      <c r="W3878" s="64"/>
      <c r="X3878" s="64"/>
    </row>
    <row r="3879" spans="1:24" s="59" customFormat="1" x14ac:dyDescent="0.25">
      <c r="A3879" s="77"/>
      <c r="D3879" s="60"/>
      <c r="E3879" s="60"/>
      <c r="F3879" s="60"/>
      <c r="G3879" s="60"/>
      <c r="H3879" s="62"/>
      <c r="I3879" s="62"/>
      <c r="J3879" s="62"/>
      <c r="K3879" s="62"/>
      <c r="M3879" s="63"/>
      <c r="N3879" s="63"/>
      <c r="O3879" s="64"/>
      <c r="P3879" s="127"/>
      <c r="W3879" s="64"/>
      <c r="X3879" s="64"/>
    </row>
    <row r="3880" spans="1:24" s="59" customFormat="1" x14ac:dyDescent="0.25">
      <c r="A3880" s="77"/>
      <c r="D3880" s="60"/>
      <c r="E3880" s="60"/>
      <c r="F3880" s="60"/>
      <c r="G3880" s="60"/>
      <c r="H3880" s="62"/>
      <c r="I3880" s="62"/>
      <c r="J3880" s="62"/>
      <c r="K3880" s="62"/>
      <c r="M3880" s="63"/>
      <c r="N3880" s="63"/>
      <c r="O3880" s="64"/>
      <c r="P3880" s="127"/>
      <c r="W3880" s="64"/>
      <c r="X3880" s="64"/>
    </row>
    <row r="3881" spans="1:24" s="59" customFormat="1" x14ac:dyDescent="0.25">
      <c r="A3881" s="77"/>
      <c r="D3881" s="60"/>
      <c r="E3881" s="60"/>
      <c r="F3881" s="60"/>
      <c r="G3881" s="60"/>
      <c r="H3881" s="62"/>
      <c r="I3881" s="62"/>
      <c r="J3881" s="62"/>
      <c r="K3881" s="62"/>
      <c r="M3881" s="63"/>
      <c r="N3881" s="63"/>
      <c r="O3881" s="64"/>
      <c r="P3881" s="127"/>
      <c r="W3881" s="64"/>
      <c r="X3881" s="64"/>
    </row>
    <row r="3882" spans="1:24" s="59" customFormat="1" x14ac:dyDescent="0.25">
      <c r="A3882" s="77"/>
      <c r="D3882" s="60"/>
      <c r="E3882" s="60"/>
      <c r="F3882" s="60"/>
      <c r="G3882" s="60"/>
      <c r="H3882" s="62"/>
      <c r="I3882" s="62"/>
      <c r="J3882" s="62"/>
      <c r="K3882" s="62"/>
      <c r="M3882" s="63"/>
      <c r="N3882" s="63"/>
      <c r="O3882" s="64"/>
      <c r="P3882" s="127"/>
      <c r="W3882" s="64"/>
      <c r="X3882" s="64"/>
    </row>
    <row r="3883" spans="1:24" s="59" customFormat="1" x14ac:dyDescent="0.25">
      <c r="A3883" s="77"/>
      <c r="D3883" s="60"/>
      <c r="E3883" s="60"/>
      <c r="F3883" s="60"/>
      <c r="G3883" s="60"/>
      <c r="H3883" s="62"/>
      <c r="I3883" s="62"/>
      <c r="J3883" s="62"/>
      <c r="K3883" s="62"/>
      <c r="M3883" s="63"/>
      <c r="N3883" s="63"/>
      <c r="O3883" s="64"/>
      <c r="P3883" s="127"/>
      <c r="W3883" s="64"/>
      <c r="X3883" s="64"/>
    </row>
    <row r="3884" spans="1:24" s="59" customFormat="1" x14ac:dyDescent="0.25">
      <c r="A3884" s="77"/>
      <c r="D3884" s="60"/>
      <c r="E3884" s="60"/>
      <c r="F3884" s="60"/>
      <c r="G3884" s="60"/>
      <c r="H3884" s="62"/>
      <c r="I3884" s="62"/>
      <c r="J3884" s="62"/>
      <c r="K3884" s="62"/>
      <c r="M3884" s="63"/>
      <c r="N3884" s="63"/>
      <c r="O3884" s="64"/>
      <c r="P3884" s="127"/>
      <c r="W3884" s="64"/>
      <c r="X3884" s="64"/>
    </row>
    <row r="3885" spans="1:24" s="59" customFormat="1" x14ac:dyDescent="0.25">
      <c r="A3885" s="77"/>
      <c r="D3885" s="60"/>
      <c r="E3885" s="60"/>
      <c r="F3885" s="60"/>
      <c r="G3885" s="60"/>
      <c r="H3885" s="62"/>
      <c r="I3885" s="62"/>
      <c r="J3885" s="62"/>
      <c r="K3885" s="62"/>
      <c r="M3885" s="63"/>
      <c r="N3885" s="63"/>
      <c r="O3885" s="64"/>
      <c r="P3885" s="127"/>
      <c r="W3885" s="64"/>
      <c r="X3885" s="64"/>
    </row>
    <row r="3886" spans="1:24" s="59" customFormat="1" x14ac:dyDescent="0.25">
      <c r="A3886" s="77"/>
      <c r="D3886" s="60"/>
      <c r="E3886" s="60"/>
      <c r="F3886" s="60"/>
      <c r="G3886" s="60"/>
      <c r="H3886" s="62"/>
      <c r="I3886" s="62"/>
      <c r="J3886" s="62"/>
      <c r="K3886" s="62"/>
      <c r="M3886" s="63"/>
      <c r="N3886" s="63"/>
      <c r="O3886" s="64"/>
      <c r="P3886" s="127"/>
      <c r="W3886" s="64"/>
      <c r="X3886" s="64"/>
    </row>
    <row r="3887" spans="1:24" s="59" customFormat="1" x14ac:dyDescent="0.25">
      <c r="A3887" s="77"/>
      <c r="D3887" s="60"/>
      <c r="E3887" s="60"/>
      <c r="F3887" s="60"/>
      <c r="G3887" s="60"/>
      <c r="H3887" s="62"/>
      <c r="I3887" s="62"/>
      <c r="J3887" s="62"/>
      <c r="K3887" s="62"/>
      <c r="M3887" s="63"/>
      <c r="N3887" s="63"/>
      <c r="O3887" s="64"/>
      <c r="P3887" s="127"/>
      <c r="W3887" s="64"/>
      <c r="X3887" s="64"/>
    </row>
    <row r="3888" spans="1:24" s="59" customFormat="1" x14ac:dyDescent="0.25">
      <c r="A3888" s="77"/>
      <c r="D3888" s="60"/>
      <c r="E3888" s="60"/>
      <c r="F3888" s="60"/>
      <c r="G3888" s="60"/>
      <c r="H3888" s="62"/>
      <c r="I3888" s="62"/>
      <c r="J3888" s="62"/>
      <c r="K3888" s="62"/>
      <c r="M3888" s="63"/>
      <c r="N3888" s="63"/>
      <c r="O3888" s="64"/>
      <c r="P3888" s="127"/>
      <c r="W3888" s="64"/>
      <c r="X3888" s="64"/>
    </row>
    <row r="3889" spans="1:24" s="59" customFormat="1" x14ac:dyDescent="0.25">
      <c r="A3889" s="77"/>
      <c r="D3889" s="60"/>
      <c r="E3889" s="60"/>
      <c r="F3889" s="60"/>
      <c r="G3889" s="60"/>
      <c r="H3889" s="62"/>
      <c r="I3889" s="62"/>
      <c r="J3889" s="62"/>
      <c r="K3889" s="62"/>
      <c r="M3889" s="63"/>
      <c r="N3889" s="63"/>
      <c r="O3889" s="64"/>
      <c r="P3889" s="127"/>
      <c r="W3889" s="64"/>
      <c r="X3889" s="64"/>
    </row>
    <row r="3890" spans="1:24" s="59" customFormat="1" x14ac:dyDescent="0.25">
      <c r="A3890" s="77"/>
      <c r="D3890" s="60"/>
      <c r="E3890" s="60"/>
      <c r="F3890" s="60"/>
      <c r="G3890" s="60"/>
      <c r="H3890" s="62"/>
      <c r="I3890" s="62"/>
      <c r="J3890" s="62"/>
      <c r="K3890" s="62"/>
      <c r="M3890" s="63"/>
      <c r="N3890" s="63"/>
      <c r="O3890" s="64"/>
      <c r="P3890" s="127"/>
      <c r="W3890" s="64"/>
      <c r="X3890" s="64"/>
    </row>
    <row r="3891" spans="1:24" s="59" customFormat="1" x14ac:dyDescent="0.25">
      <c r="A3891" s="77"/>
      <c r="D3891" s="60"/>
      <c r="E3891" s="60"/>
      <c r="F3891" s="60"/>
      <c r="G3891" s="60"/>
      <c r="H3891" s="62"/>
      <c r="I3891" s="62"/>
      <c r="J3891" s="62"/>
      <c r="K3891" s="62"/>
      <c r="M3891" s="63"/>
      <c r="N3891" s="63"/>
      <c r="O3891" s="64"/>
      <c r="P3891" s="127"/>
      <c r="W3891" s="64"/>
      <c r="X3891" s="64"/>
    </row>
    <row r="3892" spans="1:24" s="59" customFormat="1" x14ac:dyDescent="0.25">
      <c r="A3892" s="77"/>
      <c r="D3892" s="60"/>
      <c r="E3892" s="60"/>
      <c r="F3892" s="60"/>
      <c r="G3892" s="60"/>
      <c r="H3892" s="62"/>
      <c r="I3892" s="62"/>
      <c r="J3892" s="62"/>
      <c r="K3892" s="62"/>
      <c r="M3892" s="63"/>
      <c r="N3892" s="63"/>
      <c r="O3892" s="64"/>
      <c r="P3892" s="127"/>
      <c r="W3892" s="64"/>
      <c r="X3892" s="64"/>
    </row>
    <row r="3893" spans="1:24" s="59" customFormat="1" x14ac:dyDescent="0.25">
      <c r="A3893" s="77"/>
      <c r="D3893" s="60"/>
      <c r="E3893" s="60"/>
      <c r="F3893" s="60"/>
      <c r="G3893" s="60"/>
      <c r="H3893" s="62"/>
      <c r="I3893" s="62"/>
      <c r="J3893" s="62"/>
      <c r="K3893" s="62"/>
      <c r="M3893" s="63"/>
      <c r="N3893" s="63"/>
      <c r="O3893" s="64"/>
      <c r="P3893" s="127"/>
      <c r="W3893" s="64"/>
      <c r="X3893" s="64"/>
    </row>
    <row r="3894" spans="1:24" s="59" customFormat="1" x14ac:dyDescent="0.25">
      <c r="A3894" s="77"/>
      <c r="D3894" s="60"/>
      <c r="E3894" s="60"/>
      <c r="F3894" s="60"/>
      <c r="G3894" s="60"/>
      <c r="H3894" s="62"/>
      <c r="I3894" s="62"/>
      <c r="J3894" s="62"/>
      <c r="K3894" s="62"/>
      <c r="M3894" s="63"/>
      <c r="N3894" s="63"/>
      <c r="O3894" s="64"/>
      <c r="P3894" s="127"/>
      <c r="W3894" s="64"/>
      <c r="X3894" s="64"/>
    </row>
    <row r="3895" spans="1:24" s="59" customFormat="1" x14ac:dyDescent="0.25">
      <c r="A3895" s="77"/>
      <c r="D3895" s="60"/>
      <c r="E3895" s="60"/>
      <c r="F3895" s="60"/>
      <c r="G3895" s="60"/>
      <c r="H3895" s="62"/>
      <c r="I3895" s="62"/>
      <c r="J3895" s="62"/>
      <c r="K3895" s="62"/>
      <c r="M3895" s="63"/>
      <c r="N3895" s="63"/>
      <c r="O3895" s="64"/>
      <c r="P3895" s="127"/>
      <c r="W3895" s="64"/>
      <c r="X3895" s="64"/>
    </row>
    <row r="3896" spans="1:24" s="59" customFormat="1" x14ac:dyDescent="0.25">
      <c r="A3896" s="77"/>
      <c r="D3896" s="60"/>
      <c r="E3896" s="60"/>
      <c r="F3896" s="60"/>
      <c r="G3896" s="60"/>
      <c r="H3896" s="62"/>
      <c r="I3896" s="62"/>
      <c r="J3896" s="62"/>
      <c r="K3896" s="62"/>
      <c r="M3896" s="63"/>
      <c r="N3896" s="63"/>
      <c r="O3896" s="64"/>
      <c r="P3896" s="127"/>
      <c r="W3896" s="64"/>
      <c r="X3896" s="64"/>
    </row>
    <row r="3897" spans="1:24" s="59" customFormat="1" x14ac:dyDescent="0.25">
      <c r="A3897" s="77"/>
      <c r="D3897" s="60"/>
      <c r="E3897" s="60"/>
      <c r="F3897" s="60"/>
      <c r="G3897" s="60"/>
      <c r="H3897" s="62"/>
      <c r="I3897" s="62"/>
      <c r="J3897" s="62"/>
      <c r="K3897" s="62"/>
      <c r="M3897" s="63"/>
      <c r="N3897" s="63"/>
      <c r="O3897" s="64"/>
      <c r="P3897" s="127"/>
      <c r="W3897" s="64"/>
      <c r="X3897" s="64"/>
    </row>
    <row r="3898" spans="1:24" s="59" customFormat="1" x14ac:dyDescent="0.25">
      <c r="A3898" s="77"/>
      <c r="D3898" s="60"/>
      <c r="E3898" s="60"/>
      <c r="F3898" s="60"/>
      <c r="G3898" s="60"/>
      <c r="H3898" s="62"/>
      <c r="I3898" s="62"/>
      <c r="J3898" s="62"/>
      <c r="K3898" s="62"/>
      <c r="M3898" s="63"/>
      <c r="N3898" s="63"/>
      <c r="O3898" s="64"/>
      <c r="P3898" s="127"/>
      <c r="W3898" s="64"/>
      <c r="X3898" s="64"/>
    </row>
    <row r="3899" spans="1:24" s="59" customFormat="1" x14ac:dyDescent="0.25">
      <c r="A3899" s="77"/>
      <c r="D3899" s="60"/>
      <c r="E3899" s="60"/>
      <c r="F3899" s="60"/>
      <c r="G3899" s="60"/>
      <c r="H3899" s="62"/>
      <c r="I3899" s="62"/>
      <c r="J3899" s="62"/>
      <c r="K3899" s="62"/>
      <c r="M3899" s="63"/>
      <c r="N3899" s="63"/>
      <c r="O3899" s="64"/>
      <c r="P3899" s="127"/>
      <c r="W3899" s="64"/>
      <c r="X3899" s="64"/>
    </row>
    <row r="3900" spans="1:24" s="59" customFormat="1" x14ac:dyDescent="0.25">
      <c r="A3900" s="77"/>
      <c r="D3900" s="60"/>
      <c r="E3900" s="60"/>
      <c r="F3900" s="60"/>
      <c r="G3900" s="60"/>
      <c r="H3900" s="62"/>
      <c r="I3900" s="62"/>
      <c r="J3900" s="62"/>
      <c r="K3900" s="62"/>
      <c r="M3900" s="63"/>
      <c r="N3900" s="63"/>
      <c r="O3900" s="64"/>
      <c r="P3900" s="127"/>
      <c r="W3900" s="64"/>
      <c r="X3900" s="64"/>
    </row>
    <row r="3901" spans="1:24" s="59" customFormat="1" x14ac:dyDescent="0.25">
      <c r="A3901" s="77"/>
      <c r="D3901" s="60"/>
      <c r="E3901" s="60"/>
      <c r="F3901" s="60"/>
      <c r="G3901" s="60"/>
      <c r="H3901" s="62"/>
      <c r="I3901" s="62"/>
      <c r="J3901" s="62"/>
      <c r="K3901" s="62"/>
      <c r="M3901" s="63"/>
      <c r="N3901" s="63"/>
      <c r="O3901" s="64"/>
      <c r="P3901" s="127"/>
      <c r="W3901" s="64"/>
      <c r="X3901" s="64"/>
    </row>
    <row r="3902" spans="1:24" s="59" customFormat="1" x14ac:dyDescent="0.25">
      <c r="A3902" s="77"/>
      <c r="D3902" s="60"/>
      <c r="E3902" s="60"/>
      <c r="F3902" s="60"/>
      <c r="G3902" s="60"/>
      <c r="H3902" s="62"/>
      <c r="I3902" s="62"/>
      <c r="J3902" s="62"/>
      <c r="K3902" s="62"/>
      <c r="M3902" s="63"/>
      <c r="N3902" s="63"/>
      <c r="O3902" s="64"/>
      <c r="P3902" s="127"/>
      <c r="W3902" s="64"/>
      <c r="X3902" s="64"/>
    </row>
    <row r="3903" spans="1:24" s="59" customFormat="1" x14ac:dyDescent="0.25">
      <c r="A3903" s="77"/>
      <c r="D3903" s="60"/>
      <c r="E3903" s="60"/>
      <c r="F3903" s="60"/>
      <c r="G3903" s="60"/>
      <c r="H3903" s="62"/>
      <c r="I3903" s="62"/>
      <c r="J3903" s="62"/>
      <c r="K3903" s="62"/>
      <c r="M3903" s="63"/>
      <c r="N3903" s="63"/>
      <c r="O3903" s="64"/>
      <c r="P3903" s="127"/>
      <c r="W3903" s="64"/>
      <c r="X3903" s="64"/>
    </row>
    <row r="3904" spans="1:24" s="59" customFormat="1" x14ac:dyDescent="0.25">
      <c r="A3904" s="77"/>
      <c r="D3904" s="60"/>
      <c r="E3904" s="60"/>
      <c r="F3904" s="60"/>
      <c r="G3904" s="60"/>
      <c r="H3904" s="62"/>
      <c r="I3904" s="62"/>
      <c r="J3904" s="62"/>
      <c r="K3904" s="62"/>
      <c r="M3904" s="63"/>
      <c r="N3904" s="63"/>
      <c r="O3904" s="64"/>
      <c r="P3904" s="127"/>
      <c r="W3904" s="64"/>
      <c r="X3904" s="64"/>
    </row>
    <row r="3905" spans="1:24" s="59" customFormat="1" x14ac:dyDescent="0.25">
      <c r="A3905" s="77"/>
      <c r="D3905" s="60"/>
      <c r="E3905" s="60"/>
      <c r="F3905" s="60"/>
      <c r="G3905" s="60"/>
      <c r="H3905" s="62"/>
      <c r="I3905" s="62"/>
      <c r="J3905" s="62"/>
      <c r="K3905" s="62"/>
      <c r="M3905" s="63"/>
      <c r="N3905" s="63"/>
      <c r="O3905" s="64"/>
      <c r="P3905" s="127"/>
      <c r="W3905" s="64"/>
      <c r="X3905" s="64"/>
    </row>
    <row r="3906" spans="1:24" s="59" customFormat="1" x14ac:dyDescent="0.25">
      <c r="A3906" s="77"/>
      <c r="D3906" s="60"/>
      <c r="E3906" s="60"/>
      <c r="F3906" s="60"/>
      <c r="G3906" s="60"/>
      <c r="H3906" s="62"/>
      <c r="I3906" s="62"/>
      <c r="J3906" s="62"/>
      <c r="K3906" s="62"/>
      <c r="M3906" s="63"/>
      <c r="N3906" s="63"/>
      <c r="O3906" s="64"/>
      <c r="P3906" s="127"/>
      <c r="W3906" s="64"/>
      <c r="X3906" s="64"/>
    </row>
    <row r="3907" spans="1:24" s="59" customFormat="1" x14ac:dyDescent="0.25">
      <c r="A3907" s="77"/>
      <c r="D3907" s="60"/>
      <c r="E3907" s="60"/>
      <c r="F3907" s="60"/>
      <c r="G3907" s="60"/>
      <c r="H3907" s="62"/>
      <c r="I3907" s="62"/>
      <c r="J3907" s="62"/>
      <c r="K3907" s="62"/>
      <c r="M3907" s="63"/>
      <c r="N3907" s="63"/>
      <c r="O3907" s="64"/>
      <c r="P3907" s="127"/>
      <c r="W3907" s="64"/>
      <c r="X3907" s="64"/>
    </row>
    <row r="3908" spans="1:24" s="59" customFormat="1" x14ac:dyDescent="0.25">
      <c r="A3908" s="77"/>
      <c r="D3908" s="60"/>
      <c r="E3908" s="60"/>
      <c r="F3908" s="60"/>
      <c r="G3908" s="60"/>
      <c r="H3908" s="62"/>
      <c r="I3908" s="62"/>
      <c r="J3908" s="62"/>
      <c r="K3908" s="62"/>
      <c r="M3908" s="63"/>
      <c r="N3908" s="63"/>
      <c r="O3908" s="64"/>
      <c r="P3908" s="127"/>
      <c r="W3908" s="64"/>
      <c r="X3908" s="64"/>
    </row>
    <row r="3909" spans="1:24" s="59" customFormat="1" x14ac:dyDescent="0.25">
      <c r="A3909" s="77"/>
      <c r="D3909" s="60"/>
      <c r="E3909" s="60"/>
      <c r="F3909" s="60"/>
      <c r="G3909" s="60"/>
      <c r="H3909" s="62"/>
      <c r="I3909" s="62"/>
      <c r="J3909" s="62"/>
      <c r="K3909" s="62"/>
      <c r="M3909" s="63"/>
      <c r="N3909" s="63"/>
      <c r="O3909" s="64"/>
      <c r="P3909" s="127"/>
      <c r="W3909" s="64"/>
      <c r="X3909" s="64"/>
    </row>
    <row r="3910" spans="1:24" s="59" customFormat="1" x14ac:dyDescent="0.25">
      <c r="A3910" s="77"/>
      <c r="D3910" s="60"/>
      <c r="E3910" s="60"/>
      <c r="F3910" s="60"/>
      <c r="G3910" s="60"/>
      <c r="H3910" s="62"/>
      <c r="I3910" s="62"/>
      <c r="J3910" s="62"/>
      <c r="K3910" s="62"/>
      <c r="M3910" s="63"/>
      <c r="N3910" s="63"/>
      <c r="O3910" s="64"/>
      <c r="P3910" s="127"/>
      <c r="W3910" s="64"/>
      <c r="X3910" s="64"/>
    </row>
    <row r="3911" spans="1:24" s="59" customFormat="1" x14ac:dyDescent="0.25">
      <c r="A3911" s="77"/>
      <c r="D3911" s="60"/>
      <c r="E3911" s="60"/>
      <c r="F3911" s="60"/>
      <c r="G3911" s="60"/>
      <c r="H3911" s="62"/>
      <c r="I3911" s="62"/>
      <c r="J3911" s="62"/>
      <c r="K3911" s="62"/>
      <c r="M3911" s="63"/>
      <c r="N3911" s="63"/>
      <c r="O3911" s="64"/>
      <c r="P3911" s="127"/>
      <c r="W3911" s="64"/>
      <c r="X3911" s="64"/>
    </row>
    <row r="3912" spans="1:24" s="59" customFormat="1" x14ac:dyDescent="0.25">
      <c r="A3912" s="77"/>
      <c r="D3912" s="60"/>
      <c r="E3912" s="60"/>
      <c r="F3912" s="60"/>
      <c r="G3912" s="60"/>
      <c r="H3912" s="62"/>
      <c r="I3912" s="62"/>
      <c r="J3912" s="62"/>
      <c r="K3912" s="62"/>
      <c r="M3912" s="63"/>
      <c r="N3912" s="63"/>
      <c r="O3912" s="64"/>
      <c r="P3912" s="127"/>
      <c r="W3912" s="64"/>
      <c r="X3912" s="64"/>
    </row>
    <row r="3913" spans="1:24" s="59" customFormat="1" x14ac:dyDescent="0.25">
      <c r="A3913" s="77"/>
      <c r="D3913" s="60"/>
      <c r="E3913" s="60"/>
      <c r="F3913" s="60"/>
      <c r="G3913" s="60"/>
      <c r="H3913" s="62"/>
      <c r="I3913" s="62"/>
      <c r="J3913" s="62"/>
      <c r="K3913" s="62"/>
      <c r="M3913" s="63"/>
      <c r="N3913" s="63"/>
      <c r="O3913" s="64"/>
      <c r="P3913" s="127"/>
      <c r="W3913" s="64"/>
      <c r="X3913" s="64"/>
    </row>
    <row r="3914" spans="1:24" s="59" customFormat="1" x14ac:dyDescent="0.25">
      <c r="A3914" s="77"/>
      <c r="D3914" s="60"/>
      <c r="E3914" s="60"/>
      <c r="F3914" s="60"/>
      <c r="G3914" s="60"/>
      <c r="H3914" s="62"/>
      <c r="I3914" s="62"/>
      <c r="J3914" s="62"/>
      <c r="K3914" s="62"/>
      <c r="M3914" s="63"/>
      <c r="N3914" s="63"/>
      <c r="O3914" s="64"/>
      <c r="P3914" s="127"/>
      <c r="W3914" s="64"/>
      <c r="X3914" s="64"/>
    </row>
    <row r="3915" spans="1:24" s="59" customFormat="1" x14ac:dyDescent="0.25">
      <c r="A3915" s="77"/>
      <c r="D3915" s="60"/>
      <c r="E3915" s="60"/>
      <c r="F3915" s="60"/>
      <c r="G3915" s="60"/>
      <c r="H3915" s="62"/>
      <c r="I3915" s="62"/>
      <c r="J3915" s="62"/>
      <c r="K3915" s="62"/>
      <c r="M3915" s="63"/>
      <c r="N3915" s="63"/>
      <c r="O3915" s="64"/>
      <c r="P3915" s="127"/>
      <c r="W3915" s="64"/>
      <c r="X3915" s="64"/>
    </row>
    <row r="3916" spans="1:24" s="59" customFormat="1" x14ac:dyDescent="0.25">
      <c r="A3916" s="77"/>
      <c r="D3916" s="60"/>
      <c r="E3916" s="60"/>
      <c r="F3916" s="60"/>
      <c r="G3916" s="60"/>
      <c r="H3916" s="62"/>
      <c r="I3916" s="62"/>
      <c r="J3916" s="62"/>
      <c r="K3916" s="62"/>
      <c r="M3916" s="63"/>
      <c r="N3916" s="63"/>
      <c r="O3916" s="64"/>
      <c r="P3916" s="127"/>
      <c r="W3916" s="64"/>
      <c r="X3916" s="64"/>
    </row>
    <row r="3917" spans="1:24" s="59" customFormat="1" x14ac:dyDescent="0.25">
      <c r="A3917" s="77"/>
      <c r="D3917" s="60"/>
      <c r="E3917" s="60"/>
      <c r="F3917" s="60"/>
      <c r="G3917" s="60"/>
      <c r="H3917" s="62"/>
      <c r="I3917" s="62"/>
      <c r="J3917" s="62"/>
      <c r="K3917" s="62"/>
      <c r="M3917" s="63"/>
      <c r="N3917" s="63"/>
      <c r="O3917" s="64"/>
      <c r="P3917" s="127"/>
      <c r="W3917" s="64"/>
      <c r="X3917" s="64"/>
    </row>
    <row r="3918" spans="1:24" s="59" customFormat="1" x14ac:dyDescent="0.25">
      <c r="A3918" s="77"/>
      <c r="D3918" s="60"/>
      <c r="E3918" s="60"/>
      <c r="F3918" s="60"/>
      <c r="G3918" s="60"/>
      <c r="H3918" s="62"/>
      <c r="I3918" s="62"/>
      <c r="J3918" s="62"/>
      <c r="K3918" s="62"/>
      <c r="M3918" s="63"/>
      <c r="N3918" s="63"/>
      <c r="O3918" s="64"/>
      <c r="P3918" s="127"/>
      <c r="W3918" s="64"/>
      <c r="X3918" s="64"/>
    </row>
    <row r="3919" spans="1:24" s="59" customFormat="1" x14ac:dyDescent="0.25">
      <c r="A3919" s="77"/>
      <c r="D3919" s="60"/>
      <c r="E3919" s="60"/>
      <c r="F3919" s="60"/>
      <c r="G3919" s="60"/>
      <c r="H3919" s="62"/>
      <c r="I3919" s="62"/>
      <c r="J3919" s="62"/>
      <c r="K3919" s="62"/>
      <c r="M3919" s="63"/>
      <c r="N3919" s="63"/>
      <c r="O3919" s="64"/>
      <c r="P3919" s="127"/>
      <c r="W3919" s="64"/>
      <c r="X3919" s="64"/>
    </row>
    <row r="3920" spans="1:24" s="59" customFormat="1" x14ac:dyDescent="0.25">
      <c r="A3920" s="77"/>
      <c r="D3920" s="60"/>
      <c r="E3920" s="60"/>
      <c r="F3920" s="60"/>
      <c r="G3920" s="60"/>
      <c r="H3920" s="62"/>
      <c r="I3920" s="62"/>
      <c r="J3920" s="62"/>
      <c r="K3920" s="62"/>
      <c r="M3920" s="63"/>
      <c r="N3920" s="63"/>
      <c r="O3920" s="64"/>
      <c r="P3920" s="127"/>
      <c r="W3920" s="64"/>
      <c r="X3920" s="64"/>
    </row>
    <row r="3921" spans="1:24" s="59" customFormat="1" x14ac:dyDescent="0.25">
      <c r="A3921" s="77"/>
      <c r="D3921" s="60"/>
      <c r="E3921" s="60"/>
      <c r="F3921" s="60"/>
      <c r="G3921" s="60"/>
      <c r="H3921" s="62"/>
      <c r="I3921" s="62"/>
      <c r="J3921" s="62"/>
      <c r="K3921" s="62"/>
      <c r="M3921" s="63"/>
      <c r="N3921" s="63"/>
      <c r="O3921" s="64"/>
      <c r="P3921" s="127"/>
      <c r="W3921" s="64"/>
      <c r="X3921" s="64"/>
    </row>
    <row r="3922" spans="1:24" s="59" customFormat="1" x14ac:dyDescent="0.25">
      <c r="A3922" s="77"/>
      <c r="D3922" s="60"/>
      <c r="E3922" s="60"/>
      <c r="F3922" s="60"/>
      <c r="G3922" s="60"/>
      <c r="H3922" s="62"/>
      <c r="I3922" s="62"/>
      <c r="J3922" s="62"/>
      <c r="K3922" s="62"/>
      <c r="M3922" s="63"/>
      <c r="N3922" s="63"/>
      <c r="O3922" s="64"/>
      <c r="P3922" s="127"/>
      <c r="W3922" s="64"/>
      <c r="X3922" s="64"/>
    </row>
    <row r="3923" spans="1:24" s="59" customFormat="1" x14ac:dyDescent="0.25">
      <c r="A3923" s="77"/>
      <c r="D3923" s="60"/>
      <c r="E3923" s="60"/>
      <c r="F3923" s="60"/>
      <c r="G3923" s="60"/>
      <c r="H3923" s="62"/>
      <c r="I3923" s="62"/>
      <c r="J3923" s="62"/>
      <c r="K3923" s="62"/>
      <c r="M3923" s="63"/>
      <c r="N3923" s="63"/>
      <c r="O3923" s="64"/>
      <c r="P3923" s="127"/>
      <c r="W3923" s="64"/>
      <c r="X3923" s="64"/>
    </row>
    <row r="3924" spans="1:24" s="59" customFormat="1" x14ac:dyDescent="0.25">
      <c r="A3924" s="77"/>
      <c r="D3924" s="60"/>
      <c r="E3924" s="60"/>
      <c r="F3924" s="60"/>
      <c r="G3924" s="60"/>
      <c r="H3924" s="62"/>
      <c r="I3924" s="62"/>
      <c r="J3924" s="62"/>
      <c r="K3924" s="62"/>
      <c r="M3924" s="63"/>
      <c r="N3924" s="63"/>
      <c r="O3924" s="64"/>
      <c r="P3924" s="127"/>
      <c r="W3924" s="64"/>
      <c r="X3924" s="64"/>
    </row>
    <row r="3925" spans="1:24" s="59" customFormat="1" x14ac:dyDescent="0.25">
      <c r="A3925" s="77"/>
      <c r="D3925" s="60"/>
      <c r="E3925" s="60"/>
      <c r="F3925" s="60"/>
      <c r="G3925" s="60"/>
      <c r="H3925" s="62"/>
      <c r="I3925" s="62"/>
      <c r="J3925" s="62"/>
      <c r="K3925" s="62"/>
      <c r="M3925" s="63"/>
      <c r="N3925" s="63"/>
      <c r="O3925" s="64"/>
      <c r="P3925" s="127"/>
      <c r="W3925" s="64"/>
      <c r="X3925" s="64"/>
    </row>
    <row r="3926" spans="1:24" s="59" customFormat="1" x14ac:dyDescent="0.25">
      <c r="A3926" s="77"/>
      <c r="D3926" s="60"/>
      <c r="E3926" s="60"/>
      <c r="F3926" s="60"/>
      <c r="G3926" s="60"/>
      <c r="H3926" s="62"/>
      <c r="I3926" s="62"/>
      <c r="J3926" s="62"/>
      <c r="K3926" s="62"/>
      <c r="M3926" s="63"/>
      <c r="N3926" s="63"/>
      <c r="O3926" s="64"/>
      <c r="P3926" s="127"/>
      <c r="W3926" s="64"/>
      <c r="X3926" s="64"/>
    </row>
    <row r="3927" spans="1:24" s="59" customFormat="1" x14ac:dyDescent="0.25">
      <c r="A3927" s="77"/>
      <c r="D3927" s="60"/>
      <c r="E3927" s="60"/>
      <c r="F3927" s="60"/>
      <c r="G3927" s="60"/>
      <c r="H3927" s="62"/>
      <c r="I3927" s="62"/>
      <c r="J3927" s="62"/>
      <c r="K3927" s="62"/>
      <c r="M3927" s="63"/>
      <c r="N3927" s="63"/>
      <c r="O3927" s="64"/>
      <c r="P3927" s="127"/>
      <c r="W3927" s="64"/>
      <c r="X3927" s="64"/>
    </row>
    <row r="3928" spans="1:24" s="59" customFormat="1" x14ac:dyDescent="0.25">
      <c r="A3928" s="77"/>
      <c r="D3928" s="60"/>
      <c r="E3928" s="60"/>
      <c r="F3928" s="60"/>
      <c r="G3928" s="60"/>
      <c r="H3928" s="62"/>
      <c r="I3928" s="62"/>
      <c r="J3928" s="62"/>
      <c r="K3928" s="62"/>
      <c r="M3928" s="63"/>
      <c r="N3928" s="63"/>
      <c r="O3928" s="64"/>
      <c r="P3928" s="127"/>
      <c r="W3928" s="64"/>
      <c r="X3928" s="64"/>
    </row>
    <row r="3929" spans="1:24" s="59" customFormat="1" x14ac:dyDescent="0.25">
      <c r="A3929" s="77"/>
      <c r="D3929" s="60"/>
      <c r="E3929" s="60"/>
      <c r="F3929" s="60"/>
      <c r="G3929" s="60"/>
      <c r="H3929" s="62"/>
      <c r="I3929" s="62"/>
      <c r="J3929" s="62"/>
      <c r="K3929" s="62"/>
      <c r="M3929" s="63"/>
      <c r="N3929" s="63"/>
      <c r="O3929" s="64"/>
      <c r="P3929" s="127"/>
      <c r="W3929" s="64"/>
      <c r="X3929" s="64"/>
    </row>
    <row r="3930" spans="1:24" s="59" customFormat="1" x14ac:dyDescent="0.25">
      <c r="A3930" s="77"/>
      <c r="D3930" s="60"/>
      <c r="E3930" s="60"/>
      <c r="F3930" s="60"/>
      <c r="G3930" s="60"/>
      <c r="H3930" s="62"/>
      <c r="I3930" s="62"/>
      <c r="J3930" s="62"/>
      <c r="K3930" s="62"/>
      <c r="M3930" s="63"/>
      <c r="N3930" s="63"/>
      <c r="O3930" s="64"/>
      <c r="P3930" s="127"/>
      <c r="W3930" s="64"/>
      <c r="X3930" s="64"/>
    </row>
    <row r="3931" spans="1:24" s="59" customFormat="1" x14ac:dyDescent="0.25">
      <c r="A3931" s="77"/>
      <c r="D3931" s="60"/>
      <c r="E3931" s="60"/>
      <c r="F3931" s="60"/>
      <c r="G3931" s="60"/>
      <c r="H3931" s="62"/>
      <c r="I3931" s="62"/>
      <c r="J3931" s="62"/>
      <c r="K3931" s="62"/>
      <c r="M3931" s="63"/>
      <c r="N3931" s="63"/>
      <c r="O3931" s="64"/>
      <c r="P3931" s="127"/>
      <c r="W3931" s="64"/>
      <c r="X3931" s="64"/>
    </row>
    <row r="3932" spans="1:24" s="59" customFormat="1" x14ac:dyDescent="0.25">
      <c r="A3932" s="77"/>
      <c r="D3932" s="60"/>
      <c r="E3932" s="60"/>
      <c r="F3932" s="60"/>
      <c r="G3932" s="60"/>
      <c r="H3932" s="62"/>
      <c r="I3932" s="62"/>
      <c r="J3932" s="62"/>
      <c r="K3932" s="62"/>
      <c r="M3932" s="63"/>
      <c r="N3932" s="63"/>
      <c r="O3932" s="64"/>
      <c r="P3932" s="127"/>
      <c r="W3932" s="64"/>
      <c r="X3932" s="64"/>
    </row>
    <row r="3933" spans="1:24" s="59" customFormat="1" x14ac:dyDescent="0.25">
      <c r="A3933" s="77"/>
      <c r="D3933" s="60"/>
      <c r="E3933" s="60"/>
      <c r="F3933" s="60"/>
      <c r="G3933" s="60"/>
      <c r="H3933" s="62"/>
      <c r="I3933" s="62"/>
      <c r="J3933" s="62"/>
      <c r="K3933" s="62"/>
      <c r="M3933" s="63"/>
      <c r="N3933" s="63"/>
      <c r="O3933" s="64"/>
      <c r="P3933" s="127"/>
      <c r="W3933" s="64"/>
      <c r="X3933" s="64"/>
    </row>
    <row r="3934" spans="1:24" s="59" customFormat="1" x14ac:dyDescent="0.25">
      <c r="A3934" s="77"/>
      <c r="D3934" s="60"/>
      <c r="E3934" s="60"/>
      <c r="F3934" s="60"/>
      <c r="G3934" s="60"/>
      <c r="H3934" s="62"/>
      <c r="I3934" s="62"/>
      <c r="J3934" s="62"/>
      <c r="K3934" s="62"/>
      <c r="M3934" s="63"/>
      <c r="N3934" s="63"/>
      <c r="O3934" s="64"/>
      <c r="P3934" s="127"/>
      <c r="W3934" s="64"/>
      <c r="X3934" s="64"/>
    </row>
    <row r="3935" spans="1:24" s="59" customFormat="1" x14ac:dyDescent="0.25">
      <c r="A3935" s="77"/>
      <c r="D3935" s="60"/>
      <c r="E3935" s="60"/>
      <c r="F3935" s="60"/>
      <c r="G3935" s="60"/>
      <c r="H3935" s="62"/>
      <c r="I3935" s="62"/>
      <c r="J3935" s="62"/>
      <c r="K3935" s="62"/>
      <c r="M3935" s="63"/>
      <c r="N3935" s="63"/>
      <c r="O3935" s="64"/>
      <c r="P3935" s="127"/>
      <c r="W3935" s="64"/>
      <c r="X3935" s="64"/>
    </row>
    <row r="3936" spans="1:24" s="59" customFormat="1" x14ac:dyDescent="0.25">
      <c r="A3936" s="77"/>
      <c r="D3936" s="60"/>
      <c r="E3936" s="60"/>
      <c r="F3936" s="60"/>
      <c r="G3936" s="60"/>
      <c r="H3936" s="62"/>
      <c r="I3936" s="62"/>
      <c r="J3936" s="62"/>
      <c r="K3936" s="62"/>
      <c r="M3936" s="63"/>
      <c r="N3936" s="63"/>
      <c r="O3936" s="64"/>
      <c r="P3936" s="127"/>
      <c r="W3936" s="64"/>
      <c r="X3936" s="64"/>
    </row>
    <row r="3937" spans="1:24" s="59" customFormat="1" x14ac:dyDescent="0.25">
      <c r="A3937" s="77"/>
      <c r="D3937" s="60"/>
      <c r="E3937" s="60"/>
      <c r="F3937" s="60"/>
      <c r="G3937" s="60"/>
      <c r="H3937" s="62"/>
      <c r="I3937" s="62"/>
      <c r="J3937" s="62"/>
      <c r="K3937" s="62"/>
      <c r="M3937" s="63"/>
      <c r="N3937" s="63"/>
      <c r="O3937" s="64"/>
      <c r="P3937" s="127"/>
      <c r="W3937" s="64"/>
      <c r="X3937" s="64"/>
    </row>
    <row r="3938" spans="1:24" s="59" customFormat="1" x14ac:dyDescent="0.25">
      <c r="A3938" s="77"/>
      <c r="D3938" s="60"/>
      <c r="E3938" s="60"/>
      <c r="F3938" s="60"/>
      <c r="G3938" s="60"/>
      <c r="H3938" s="62"/>
      <c r="I3938" s="62"/>
      <c r="J3938" s="62"/>
      <c r="K3938" s="62"/>
      <c r="M3938" s="63"/>
      <c r="N3938" s="63"/>
      <c r="O3938" s="64"/>
      <c r="P3938" s="127"/>
      <c r="W3938" s="64"/>
      <c r="X3938" s="64"/>
    </row>
    <row r="3939" spans="1:24" s="59" customFormat="1" x14ac:dyDescent="0.25">
      <c r="A3939" s="77"/>
      <c r="D3939" s="60"/>
      <c r="E3939" s="60"/>
      <c r="F3939" s="60"/>
      <c r="G3939" s="60"/>
      <c r="H3939" s="62"/>
      <c r="I3939" s="62"/>
      <c r="J3939" s="62"/>
      <c r="K3939" s="62"/>
      <c r="M3939" s="63"/>
      <c r="N3939" s="63"/>
      <c r="O3939" s="64"/>
      <c r="P3939" s="127"/>
      <c r="W3939" s="64"/>
      <c r="X3939" s="64"/>
    </row>
    <row r="3940" spans="1:24" s="59" customFormat="1" x14ac:dyDescent="0.25">
      <c r="A3940" s="77"/>
      <c r="D3940" s="60"/>
      <c r="E3940" s="60"/>
      <c r="F3940" s="60"/>
      <c r="G3940" s="60"/>
      <c r="H3940" s="62"/>
      <c r="I3940" s="62"/>
      <c r="J3940" s="62"/>
      <c r="K3940" s="62"/>
      <c r="M3940" s="63"/>
      <c r="N3940" s="63"/>
      <c r="O3940" s="64"/>
      <c r="P3940" s="127"/>
      <c r="W3940" s="64"/>
      <c r="X3940" s="64"/>
    </row>
    <row r="3941" spans="1:24" s="59" customFormat="1" x14ac:dyDescent="0.25">
      <c r="A3941" s="77"/>
      <c r="D3941" s="60"/>
      <c r="E3941" s="60"/>
      <c r="F3941" s="60"/>
      <c r="G3941" s="60"/>
      <c r="H3941" s="62"/>
      <c r="I3941" s="62"/>
      <c r="J3941" s="62"/>
      <c r="K3941" s="62"/>
      <c r="M3941" s="63"/>
      <c r="N3941" s="63"/>
      <c r="O3941" s="64"/>
      <c r="P3941" s="127"/>
      <c r="W3941" s="64"/>
      <c r="X3941" s="64"/>
    </row>
    <row r="3942" spans="1:24" s="59" customFormat="1" x14ac:dyDescent="0.25">
      <c r="A3942" s="77"/>
      <c r="D3942" s="60"/>
      <c r="E3942" s="60"/>
      <c r="F3942" s="60"/>
      <c r="G3942" s="60"/>
      <c r="H3942" s="62"/>
      <c r="I3942" s="62"/>
      <c r="J3942" s="62"/>
      <c r="K3942" s="62"/>
      <c r="M3942" s="63"/>
      <c r="N3942" s="63"/>
      <c r="O3942" s="64"/>
      <c r="P3942" s="127"/>
      <c r="W3942" s="64"/>
      <c r="X3942" s="64"/>
    </row>
    <row r="3943" spans="1:24" s="59" customFormat="1" x14ac:dyDescent="0.25">
      <c r="A3943" s="77"/>
      <c r="D3943" s="60"/>
      <c r="E3943" s="60"/>
      <c r="F3943" s="60"/>
      <c r="G3943" s="60"/>
      <c r="H3943" s="62"/>
      <c r="I3943" s="62"/>
      <c r="J3943" s="62"/>
      <c r="K3943" s="62"/>
      <c r="M3943" s="63"/>
      <c r="N3943" s="63"/>
      <c r="O3943" s="64"/>
      <c r="P3943" s="127"/>
      <c r="W3943" s="64"/>
      <c r="X3943" s="64"/>
    </row>
    <row r="3944" spans="1:24" s="59" customFormat="1" x14ac:dyDescent="0.25">
      <c r="A3944" s="77"/>
      <c r="D3944" s="60"/>
      <c r="E3944" s="60"/>
      <c r="F3944" s="60"/>
      <c r="G3944" s="60"/>
      <c r="H3944" s="62"/>
      <c r="I3944" s="62"/>
      <c r="J3944" s="62"/>
      <c r="K3944" s="62"/>
      <c r="M3944" s="63"/>
      <c r="N3944" s="63"/>
      <c r="O3944" s="64"/>
      <c r="P3944" s="127"/>
      <c r="W3944" s="64"/>
      <c r="X3944" s="64"/>
    </row>
    <row r="3945" spans="1:24" s="59" customFormat="1" x14ac:dyDescent="0.25">
      <c r="A3945" s="77"/>
      <c r="D3945" s="60"/>
      <c r="E3945" s="60"/>
      <c r="F3945" s="60"/>
      <c r="G3945" s="60"/>
      <c r="H3945" s="62"/>
      <c r="I3945" s="62"/>
      <c r="J3945" s="62"/>
      <c r="K3945" s="62"/>
      <c r="M3945" s="63"/>
      <c r="N3945" s="63"/>
      <c r="O3945" s="64"/>
      <c r="P3945" s="127"/>
      <c r="W3945" s="64"/>
      <c r="X3945" s="64"/>
    </row>
    <row r="3946" spans="1:24" s="59" customFormat="1" x14ac:dyDescent="0.25">
      <c r="A3946" s="77"/>
      <c r="D3946" s="60"/>
      <c r="E3946" s="60"/>
      <c r="F3946" s="60"/>
      <c r="G3946" s="60"/>
      <c r="H3946" s="62"/>
      <c r="I3946" s="62"/>
      <c r="J3946" s="62"/>
      <c r="K3946" s="62"/>
      <c r="M3946" s="63"/>
      <c r="N3946" s="63"/>
      <c r="O3946" s="64"/>
      <c r="P3946" s="127"/>
      <c r="W3946" s="64"/>
      <c r="X3946" s="64"/>
    </row>
    <row r="3947" spans="1:24" s="59" customFormat="1" x14ac:dyDescent="0.25">
      <c r="A3947" s="77"/>
      <c r="D3947" s="60"/>
      <c r="E3947" s="60"/>
      <c r="F3947" s="60"/>
      <c r="G3947" s="60"/>
      <c r="H3947" s="62"/>
      <c r="I3947" s="62"/>
      <c r="J3947" s="62"/>
      <c r="K3947" s="62"/>
      <c r="M3947" s="63"/>
      <c r="N3947" s="63"/>
      <c r="O3947" s="64"/>
      <c r="P3947" s="127"/>
      <c r="W3947" s="64"/>
      <c r="X3947" s="64"/>
    </row>
    <row r="3948" spans="1:24" s="59" customFormat="1" x14ac:dyDescent="0.25">
      <c r="A3948" s="77"/>
      <c r="D3948" s="60"/>
      <c r="E3948" s="60"/>
      <c r="F3948" s="60"/>
      <c r="G3948" s="60"/>
      <c r="H3948" s="62"/>
      <c r="I3948" s="62"/>
      <c r="J3948" s="62"/>
      <c r="K3948" s="62"/>
      <c r="M3948" s="63"/>
      <c r="N3948" s="63"/>
      <c r="O3948" s="64"/>
      <c r="P3948" s="127"/>
      <c r="W3948" s="64"/>
      <c r="X3948" s="64"/>
    </row>
    <row r="3949" spans="1:24" s="59" customFormat="1" x14ac:dyDescent="0.25">
      <c r="A3949" s="77"/>
      <c r="D3949" s="60"/>
      <c r="E3949" s="60"/>
      <c r="F3949" s="60"/>
      <c r="G3949" s="60"/>
      <c r="H3949" s="62"/>
      <c r="I3949" s="62"/>
      <c r="J3949" s="62"/>
      <c r="K3949" s="62"/>
      <c r="M3949" s="63"/>
      <c r="N3949" s="63"/>
      <c r="O3949" s="64"/>
      <c r="P3949" s="127"/>
      <c r="W3949" s="64"/>
      <c r="X3949" s="64"/>
    </row>
    <row r="3950" spans="1:24" s="59" customFormat="1" x14ac:dyDescent="0.25">
      <c r="A3950" s="77"/>
      <c r="D3950" s="60"/>
      <c r="E3950" s="60"/>
      <c r="F3950" s="60"/>
      <c r="G3950" s="60"/>
      <c r="H3950" s="62"/>
      <c r="I3950" s="62"/>
      <c r="J3950" s="62"/>
      <c r="K3950" s="62"/>
      <c r="M3950" s="63"/>
      <c r="N3950" s="63"/>
      <c r="O3950" s="64"/>
      <c r="P3950" s="127"/>
      <c r="W3950" s="64"/>
      <c r="X3950" s="64"/>
    </row>
    <row r="3951" spans="1:24" s="59" customFormat="1" x14ac:dyDescent="0.25">
      <c r="A3951" s="77"/>
      <c r="D3951" s="60"/>
      <c r="E3951" s="60"/>
      <c r="F3951" s="60"/>
      <c r="G3951" s="60"/>
      <c r="H3951" s="62"/>
      <c r="I3951" s="62"/>
      <c r="J3951" s="62"/>
      <c r="K3951" s="62"/>
      <c r="M3951" s="63"/>
      <c r="N3951" s="63"/>
      <c r="O3951" s="64"/>
      <c r="P3951" s="127"/>
      <c r="W3951" s="64"/>
      <c r="X3951" s="64"/>
    </row>
    <row r="3952" spans="1:24" s="59" customFormat="1" x14ac:dyDescent="0.25">
      <c r="A3952" s="77"/>
      <c r="D3952" s="60"/>
      <c r="E3952" s="60"/>
      <c r="F3952" s="60"/>
      <c r="G3952" s="60"/>
      <c r="H3952" s="62"/>
      <c r="I3952" s="62"/>
      <c r="J3952" s="62"/>
      <c r="K3952" s="62"/>
      <c r="M3952" s="63"/>
      <c r="N3952" s="63"/>
      <c r="O3952" s="64"/>
      <c r="P3952" s="127"/>
      <c r="W3952" s="64"/>
      <c r="X3952" s="64"/>
    </row>
    <row r="3953" spans="1:24" s="59" customFormat="1" x14ac:dyDescent="0.25">
      <c r="A3953" s="77"/>
      <c r="D3953" s="60"/>
      <c r="E3953" s="60"/>
      <c r="F3953" s="60"/>
      <c r="G3953" s="60"/>
      <c r="H3953" s="62"/>
      <c r="I3953" s="62"/>
      <c r="J3953" s="62"/>
      <c r="K3953" s="62"/>
      <c r="M3953" s="63"/>
      <c r="N3953" s="63"/>
      <c r="O3953" s="64"/>
      <c r="P3953" s="127"/>
      <c r="W3953" s="64"/>
      <c r="X3953" s="64"/>
    </row>
    <row r="3954" spans="1:24" s="59" customFormat="1" x14ac:dyDescent="0.25">
      <c r="A3954" s="77"/>
      <c r="D3954" s="60"/>
      <c r="E3954" s="60"/>
      <c r="F3954" s="60"/>
      <c r="G3954" s="60"/>
      <c r="H3954" s="62"/>
      <c r="I3954" s="62"/>
      <c r="J3954" s="62"/>
      <c r="K3954" s="62"/>
      <c r="M3954" s="63"/>
      <c r="N3954" s="63"/>
      <c r="O3954" s="64"/>
      <c r="P3954" s="127"/>
      <c r="W3954" s="64"/>
      <c r="X3954" s="64"/>
    </row>
    <row r="3955" spans="1:24" s="59" customFormat="1" x14ac:dyDescent="0.25">
      <c r="A3955" s="77"/>
      <c r="D3955" s="60"/>
      <c r="E3955" s="60"/>
      <c r="F3955" s="60"/>
      <c r="G3955" s="60"/>
      <c r="H3955" s="62"/>
      <c r="I3955" s="62"/>
      <c r="J3955" s="62"/>
      <c r="K3955" s="62"/>
      <c r="M3955" s="63"/>
      <c r="N3955" s="63"/>
      <c r="O3955" s="64"/>
      <c r="P3955" s="127"/>
      <c r="W3955" s="64"/>
      <c r="X3955" s="64"/>
    </row>
    <row r="3956" spans="1:24" s="59" customFormat="1" x14ac:dyDescent="0.25">
      <c r="A3956" s="77"/>
      <c r="D3956" s="60"/>
      <c r="E3956" s="60"/>
      <c r="F3956" s="60"/>
      <c r="G3956" s="60"/>
      <c r="H3956" s="62"/>
      <c r="I3956" s="62"/>
      <c r="J3956" s="62"/>
      <c r="K3956" s="62"/>
      <c r="M3956" s="63"/>
      <c r="N3956" s="63"/>
      <c r="O3956" s="64"/>
      <c r="P3956" s="127"/>
      <c r="W3956" s="64"/>
      <c r="X3956" s="64"/>
    </row>
    <row r="3957" spans="1:24" s="59" customFormat="1" x14ac:dyDescent="0.25">
      <c r="A3957" s="77"/>
      <c r="D3957" s="60"/>
      <c r="E3957" s="60"/>
      <c r="F3957" s="60"/>
      <c r="G3957" s="60"/>
      <c r="H3957" s="62"/>
      <c r="I3957" s="62"/>
      <c r="J3957" s="62"/>
      <c r="K3957" s="62"/>
      <c r="M3957" s="63"/>
      <c r="N3957" s="63"/>
      <c r="O3957" s="64"/>
      <c r="P3957" s="127"/>
      <c r="W3957" s="64"/>
      <c r="X3957" s="64"/>
    </row>
    <row r="3958" spans="1:24" s="59" customFormat="1" x14ac:dyDescent="0.25">
      <c r="A3958" s="77"/>
      <c r="D3958" s="60"/>
      <c r="E3958" s="60"/>
      <c r="F3958" s="60"/>
      <c r="G3958" s="60"/>
      <c r="H3958" s="62"/>
      <c r="I3958" s="62"/>
      <c r="J3958" s="62"/>
      <c r="K3958" s="62"/>
      <c r="M3958" s="63"/>
      <c r="N3958" s="63"/>
      <c r="O3958" s="64"/>
      <c r="P3958" s="127"/>
      <c r="W3958" s="64"/>
      <c r="X3958" s="64"/>
    </row>
    <row r="3959" spans="1:24" s="59" customFormat="1" x14ac:dyDescent="0.25">
      <c r="A3959" s="77"/>
      <c r="D3959" s="60"/>
      <c r="E3959" s="60"/>
      <c r="F3959" s="60"/>
      <c r="G3959" s="60"/>
      <c r="H3959" s="62"/>
      <c r="I3959" s="62"/>
      <c r="J3959" s="62"/>
      <c r="K3959" s="62"/>
      <c r="M3959" s="63"/>
      <c r="N3959" s="63"/>
      <c r="O3959" s="64"/>
      <c r="P3959" s="127"/>
      <c r="W3959" s="64"/>
      <c r="X3959" s="64"/>
    </row>
    <row r="3960" spans="1:24" s="59" customFormat="1" x14ac:dyDescent="0.25">
      <c r="A3960" s="77"/>
      <c r="D3960" s="60"/>
      <c r="E3960" s="60"/>
      <c r="F3960" s="60"/>
      <c r="G3960" s="60"/>
      <c r="H3960" s="62"/>
      <c r="I3960" s="62"/>
      <c r="J3960" s="62"/>
      <c r="K3960" s="62"/>
      <c r="M3960" s="63"/>
      <c r="N3960" s="63"/>
      <c r="O3960" s="64"/>
      <c r="P3960" s="127"/>
      <c r="W3960" s="64"/>
      <c r="X3960" s="64"/>
    </row>
    <row r="3961" spans="1:24" s="59" customFormat="1" x14ac:dyDescent="0.25">
      <c r="A3961" s="77"/>
      <c r="D3961" s="60"/>
      <c r="E3961" s="60"/>
      <c r="F3961" s="60"/>
      <c r="G3961" s="60"/>
      <c r="H3961" s="62"/>
      <c r="I3961" s="62"/>
      <c r="J3961" s="62"/>
      <c r="K3961" s="62"/>
      <c r="M3961" s="63"/>
      <c r="N3961" s="63"/>
      <c r="O3961" s="64"/>
      <c r="P3961" s="127"/>
      <c r="W3961" s="64"/>
      <c r="X3961" s="64"/>
    </row>
    <row r="3962" spans="1:24" s="59" customFormat="1" x14ac:dyDescent="0.25">
      <c r="A3962" s="77"/>
      <c r="D3962" s="60"/>
      <c r="E3962" s="60"/>
      <c r="F3962" s="60"/>
      <c r="G3962" s="60"/>
      <c r="H3962" s="62"/>
      <c r="I3962" s="62"/>
      <c r="J3962" s="62"/>
      <c r="K3962" s="62"/>
      <c r="M3962" s="63"/>
      <c r="N3962" s="63"/>
      <c r="O3962" s="64"/>
      <c r="P3962" s="127"/>
      <c r="W3962" s="64"/>
      <c r="X3962" s="64"/>
    </row>
    <row r="3963" spans="1:24" s="59" customFormat="1" x14ac:dyDescent="0.25">
      <c r="A3963" s="77"/>
      <c r="D3963" s="60"/>
      <c r="E3963" s="60"/>
      <c r="F3963" s="60"/>
      <c r="G3963" s="60"/>
      <c r="H3963" s="62"/>
      <c r="I3963" s="62"/>
      <c r="J3963" s="62"/>
      <c r="K3963" s="62"/>
      <c r="M3963" s="63"/>
      <c r="N3963" s="63"/>
      <c r="O3963" s="64"/>
      <c r="P3963" s="127"/>
      <c r="W3963" s="64"/>
      <c r="X3963" s="64"/>
    </row>
    <row r="3964" spans="1:24" s="59" customFormat="1" x14ac:dyDescent="0.25">
      <c r="A3964" s="77"/>
      <c r="D3964" s="60"/>
      <c r="E3964" s="60"/>
      <c r="F3964" s="60"/>
      <c r="G3964" s="60"/>
      <c r="H3964" s="62"/>
      <c r="I3964" s="62"/>
      <c r="J3964" s="62"/>
      <c r="K3964" s="62"/>
      <c r="M3964" s="63"/>
      <c r="N3964" s="63"/>
      <c r="O3964" s="64"/>
      <c r="P3964" s="127"/>
      <c r="W3964" s="64"/>
      <c r="X3964" s="64"/>
    </row>
    <row r="3965" spans="1:24" s="59" customFormat="1" x14ac:dyDescent="0.25">
      <c r="A3965" s="77"/>
      <c r="D3965" s="60"/>
      <c r="E3965" s="60"/>
      <c r="F3965" s="60"/>
      <c r="G3965" s="60"/>
      <c r="H3965" s="62"/>
      <c r="I3965" s="62"/>
      <c r="J3965" s="62"/>
      <c r="K3965" s="62"/>
      <c r="M3965" s="63"/>
      <c r="N3965" s="63"/>
      <c r="O3965" s="64"/>
      <c r="P3965" s="127"/>
      <c r="W3965" s="64"/>
      <c r="X3965" s="64"/>
    </row>
    <row r="3966" spans="1:24" s="59" customFormat="1" x14ac:dyDescent="0.25">
      <c r="A3966" s="77"/>
      <c r="D3966" s="60"/>
      <c r="E3966" s="60"/>
      <c r="F3966" s="60"/>
      <c r="G3966" s="60"/>
      <c r="H3966" s="62"/>
      <c r="I3966" s="62"/>
      <c r="J3966" s="62"/>
      <c r="K3966" s="62"/>
      <c r="M3966" s="63"/>
      <c r="N3966" s="63"/>
      <c r="O3966" s="64"/>
      <c r="P3966" s="127"/>
      <c r="W3966" s="64"/>
      <c r="X3966" s="64"/>
    </row>
    <row r="3967" spans="1:24" s="59" customFormat="1" x14ac:dyDescent="0.25">
      <c r="A3967" s="77"/>
      <c r="D3967" s="60"/>
      <c r="E3967" s="60"/>
      <c r="F3967" s="60"/>
      <c r="G3967" s="60"/>
      <c r="H3967" s="62"/>
      <c r="I3967" s="62"/>
      <c r="J3967" s="62"/>
      <c r="K3967" s="62"/>
      <c r="M3967" s="63"/>
      <c r="N3967" s="63"/>
      <c r="O3967" s="64"/>
      <c r="P3967" s="127"/>
      <c r="W3967" s="64"/>
      <c r="X3967" s="64"/>
    </row>
    <row r="3968" spans="1:24" s="59" customFormat="1" x14ac:dyDescent="0.25">
      <c r="A3968" s="77"/>
      <c r="D3968" s="60"/>
      <c r="E3968" s="60"/>
      <c r="F3968" s="60"/>
      <c r="G3968" s="60"/>
      <c r="H3968" s="62"/>
      <c r="I3968" s="62"/>
      <c r="J3968" s="62"/>
      <c r="K3968" s="62"/>
      <c r="M3968" s="63"/>
      <c r="N3968" s="63"/>
      <c r="O3968" s="64"/>
      <c r="P3968" s="127"/>
      <c r="W3968" s="64"/>
      <c r="X3968" s="64"/>
    </row>
    <row r="3969" spans="1:24" s="59" customFormat="1" x14ac:dyDescent="0.25">
      <c r="A3969" s="77"/>
      <c r="D3969" s="60"/>
      <c r="E3969" s="60"/>
      <c r="F3969" s="60"/>
      <c r="G3969" s="60"/>
      <c r="H3969" s="62"/>
      <c r="I3969" s="62"/>
      <c r="J3969" s="62"/>
      <c r="K3969" s="62"/>
      <c r="M3969" s="63"/>
      <c r="N3969" s="63"/>
      <c r="O3969" s="64"/>
      <c r="P3969" s="127"/>
      <c r="W3969" s="64"/>
      <c r="X3969" s="64"/>
    </row>
    <row r="3970" spans="1:24" s="59" customFormat="1" x14ac:dyDescent="0.25">
      <c r="A3970" s="77"/>
      <c r="D3970" s="60"/>
      <c r="E3970" s="60"/>
      <c r="F3970" s="60"/>
      <c r="G3970" s="60"/>
      <c r="H3970" s="62"/>
      <c r="I3970" s="62"/>
      <c r="J3970" s="62"/>
      <c r="K3970" s="62"/>
      <c r="M3970" s="63"/>
      <c r="N3970" s="63"/>
      <c r="O3970" s="64"/>
      <c r="P3970" s="127"/>
      <c r="W3970" s="64"/>
      <c r="X3970" s="64"/>
    </row>
    <row r="3971" spans="1:24" s="59" customFormat="1" x14ac:dyDescent="0.25">
      <c r="A3971" s="77"/>
      <c r="D3971" s="60"/>
      <c r="E3971" s="60"/>
      <c r="F3971" s="60"/>
      <c r="G3971" s="60"/>
      <c r="H3971" s="62"/>
      <c r="I3971" s="62"/>
      <c r="J3971" s="62"/>
      <c r="K3971" s="62"/>
      <c r="M3971" s="63"/>
      <c r="N3971" s="63"/>
      <c r="O3971" s="64"/>
      <c r="P3971" s="127"/>
      <c r="W3971" s="64"/>
      <c r="X3971" s="64"/>
    </row>
    <row r="3972" spans="1:24" s="59" customFormat="1" x14ac:dyDescent="0.25">
      <c r="A3972" s="77"/>
      <c r="D3972" s="60"/>
      <c r="E3972" s="60"/>
      <c r="F3972" s="60"/>
      <c r="G3972" s="60"/>
      <c r="H3972" s="62"/>
      <c r="I3972" s="62"/>
      <c r="J3972" s="62"/>
      <c r="K3972" s="62"/>
      <c r="M3972" s="63"/>
      <c r="N3972" s="63"/>
      <c r="O3972" s="64"/>
      <c r="P3972" s="127"/>
      <c r="W3972" s="64"/>
      <c r="X3972" s="64"/>
    </row>
    <row r="3973" spans="1:24" s="59" customFormat="1" x14ac:dyDescent="0.25">
      <c r="A3973" s="77"/>
      <c r="D3973" s="60"/>
      <c r="E3973" s="60"/>
      <c r="F3973" s="60"/>
      <c r="G3973" s="60"/>
      <c r="H3973" s="62"/>
      <c r="I3973" s="62"/>
      <c r="J3973" s="62"/>
      <c r="K3973" s="62"/>
      <c r="M3973" s="63"/>
      <c r="N3973" s="63"/>
      <c r="O3973" s="64"/>
      <c r="P3973" s="127"/>
      <c r="W3973" s="64"/>
      <c r="X3973" s="64"/>
    </row>
    <row r="3974" spans="1:24" s="59" customFormat="1" x14ac:dyDescent="0.25">
      <c r="A3974" s="77"/>
      <c r="D3974" s="60"/>
      <c r="E3974" s="60"/>
      <c r="F3974" s="60"/>
      <c r="G3974" s="60"/>
      <c r="H3974" s="62"/>
      <c r="I3974" s="62"/>
      <c r="J3974" s="62"/>
      <c r="K3974" s="62"/>
      <c r="M3974" s="63"/>
      <c r="N3974" s="63"/>
      <c r="O3974" s="64"/>
      <c r="P3974" s="127"/>
      <c r="W3974" s="64"/>
      <c r="X3974" s="64"/>
    </row>
    <row r="3975" spans="1:24" s="59" customFormat="1" x14ac:dyDescent="0.25">
      <c r="A3975" s="77"/>
      <c r="D3975" s="60"/>
      <c r="E3975" s="60"/>
      <c r="F3975" s="60"/>
      <c r="G3975" s="60"/>
      <c r="H3975" s="62"/>
      <c r="I3975" s="62"/>
      <c r="J3975" s="62"/>
      <c r="K3975" s="62"/>
      <c r="M3975" s="63"/>
      <c r="N3975" s="63"/>
      <c r="O3975" s="64"/>
      <c r="P3975" s="127"/>
      <c r="W3975" s="64"/>
      <c r="X3975" s="64"/>
    </row>
    <row r="3976" spans="1:24" s="59" customFormat="1" x14ac:dyDescent="0.25">
      <c r="A3976" s="77"/>
      <c r="D3976" s="60"/>
      <c r="E3976" s="60"/>
      <c r="F3976" s="60"/>
      <c r="G3976" s="60"/>
      <c r="H3976" s="62"/>
      <c r="I3976" s="62"/>
      <c r="J3976" s="62"/>
      <c r="K3976" s="62"/>
      <c r="M3976" s="63"/>
      <c r="N3976" s="63"/>
      <c r="O3976" s="64"/>
      <c r="P3976" s="127"/>
      <c r="W3976" s="64"/>
      <c r="X3976" s="64"/>
    </row>
    <row r="3977" spans="1:24" s="59" customFormat="1" x14ac:dyDescent="0.25">
      <c r="A3977" s="77"/>
      <c r="D3977" s="60"/>
      <c r="E3977" s="60"/>
      <c r="F3977" s="60"/>
      <c r="G3977" s="60"/>
      <c r="H3977" s="62"/>
      <c r="I3977" s="62"/>
      <c r="J3977" s="62"/>
      <c r="K3977" s="62"/>
      <c r="M3977" s="63"/>
      <c r="N3977" s="63"/>
      <c r="O3977" s="64"/>
      <c r="P3977" s="127"/>
      <c r="W3977" s="64"/>
      <c r="X3977" s="64"/>
    </row>
    <row r="3978" spans="1:24" s="59" customFormat="1" x14ac:dyDescent="0.25">
      <c r="A3978" s="77"/>
      <c r="D3978" s="60"/>
      <c r="E3978" s="60"/>
      <c r="F3978" s="60"/>
      <c r="G3978" s="60"/>
      <c r="H3978" s="62"/>
      <c r="I3978" s="62"/>
      <c r="J3978" s="62"/>
      <c r="K3978" s="62"/>
      <c r="M3978" s="63"/>
      <c r="N3978" s="63"/>
      <c r="O3978" s="64"/>
      <c r="P3978" s="127"/>
      <c r="W3978" s="64"/>
      <c r="X3978" s="64"/>
    </row>
    <row r="3979" spans="1:24" s="59" customFormat="1" x14ac:dyDescent="0.25">
      <c r="A3979" s="77"/>
      <c r="D3979" s="60"/>
      <c r="E3979" s="60"/>
      <c r="F3979" s="60"/>
      <c r="G3979" s="60"/>
      <c r="H3979" s="62"/>
      <c r="I3979" s="62"/>
      <c r="J3979" s="62"/>
      <c r="K3979" s="62"/>
      <c r="M3979" s="63"/>
      <c r="N3979" s="63"/>
      <c r="O3979" s="64"/>
      <c r="P3979" s="127"/>
      <c r="W3979" s="64"/>
      <c r="X3979" s="64"/>
    </row>
    <row r="3980" spans="1:24" s="59" customFormat="1" x14ac:dyDescent="0.25">
      <c r="A3980" s="77"/>
      <c r="D3980" s="60"/>
      <c r="E3980" s="60"/>
      <c r="F3980" s="60"/>
      <c r="G3980" s="60"/>
      <c r="H3980" s="62"/>
      <c r="I3980" s="62"/>
      <c r="J3980" s="62"/>
      <c r="K3980" s="62"/>
      <c r="M3980" s="63"/>
      <c r="N3980" s="63"/>
      <c r="O3980" s="64"/>
      <c r="P3980" s="127"/>
      <c r="W3980" s="64"/>
      <c r="X3980" s="64"/>
    </row>
    <row r="3981" spans="1:24" s="59" customFormat="1" x14ac:dyDescent="0.25">
      <c r="A3981" s="77"/>
      <c r="D3981" s="60"/>
      <c r="E3981" s="60"/>
      <c r="F3981" s="60"/>
      <c r="G3981" s="60"/>
      <c r="H3981" s="62"/>
      <c r="I3981" s="62"/>
      <c r="J3981" s="62"/>
      <c r="K3981" s="62"/>
      <c r="M3981" s="63"/>
      <c r="N3981" s="63"/>
      <c r="O3981" s="64"/>
      <c r="P3981" s="127"/>
      <c r="W3981" s="64"/>
      <c r="X3981" s="64"/>
    </row>
    <row r="3982" spans="1:24" s="59" customFormat="1" x14ac:dyDescent="0.25">
      <c r="A3982" s="77"/>
      <c r="D3982" s="60"/>
      <c r="E3982" s="60"/>
      <c r="F3982" s="60"/>
      <c r="G3982" s="60"/>
      <c r="H3982" s="62"/>
      <c r="I3982" s="62"/>
      <c r="J3982" s="62"/>
      <c r="K3982" s="62"/>
      <c r="M3982" s="63"/>
      <c r="N3982" s="63"/>
      <c r="O3982" s="64"/>
      <c r="P3982" s="127"/>
      <c r="W3982" s="64"/>
      <c r="X3982" s="64"/>
    </row>
    <row r="3983" spans="1:24" s="59" customFormat="1" x14ac:dyDescent="0.25">
      <c r="A3983" s="77"/>
      <c r="D3983" s="60"/>
      <c r="E3983" s="60"/>
      <c r="F3983" s="60"/>
      <c r="G3983" s="60"/>
      <c r="H3983" s="62"/>
      <c r="I3983" s="62"/>
      <c r="J3983" s="62"/>
      <c r="K3983" s="62"/>
      <c r="M3983" s="63"/>
      <c r="N3983" s="63"/>
      <c r="O3983" s="64"/>
      <c r="P3983" s="127"/>
      <c r="W3983" s="64"/>
      <c r="X3983" s="64"/>
    </row>
    <row r="3984" spans="1:24" s="59" customFormat="1" x14ac:dyDescent="0.25">
      <c r="A3984" s="77"/>
      <c r="D3984" s="60"/>
      <c r="E3984" s="60"/>
      <c r="F3984" s="60"/>
      <c r="G3984" s="60"/>
      <c r="H3984" s="62"/>
      <c r="I3984" s="62"/>
      <c r="J3984" s="62"/>
      <c r="K3984" s="62"/>
      <c r="M3984" s="63"/>
      <c r="N3984" s="63"/>
      <c r="O3984" s="64"/>
      <c r="P3984" s="127"/>
      <c r="W3984" s="64"/>
      <c r="X3984" s="64"/>
    </row>
    <row r="3985" spans="1:24" s="59" customFormat="1" x14ac:dyDescent="0.25">
      <c r="A3985" s="77"/>
      <c r="D3985" s="60"/>
      <c r="E3985" s="60"/>
      <c r="F3985" s="60"/>
      <c r="G3985" s="60"/>
      <c r="H3985" s="62"/>
      <c r="I3985" s="62"/>
      <c r="J3985" s="62"/>
      <c r="K3985" s="62"/>
      <c r="M3985" s="63"/>
      <c r="N3985" s="63"/>
      <c r="O3985" s="64"/>
      <c r="P3985" s="127"/>
      <c r="W3985" s="64"/>
      <c r="X3985" s="64"/>
    </row>
    <row r="3986" spans="1:24" s="59" customFormat="1" x14ac:dyDescent="0.25">
      <c r="A3986" s="77"/>
      <c r="D3986" s="60"/>
      <c r="E3986" s="60"/>
      <c r="F3986" s="60"/>
      <c r="G3986" s="60"/>
      <c r="H3986" s="62"/>
      <c r="I3986" s="62"/>
      <c r="J3986" s="62"/>
      <c r="K3986" s="62"/>
      <c r="M3986" s="63"/>
      <c r="N3986" s="63"/>
      <c r="O3986" s="64"/>
      <c r="P3986" s="127"/>
      <c r="W3986" s="64"/>
      <c r="X3986" s="64"/>
    </row>
    <row r="3987" spans="1:24" s="59" customFormat="1" x14ac:dyDescent="0.25">
      <c r="A3987" s="77"/>
      <c r="D3987" s="60"/>
      <c r="E3987" s="60"/>
      <c r="F3987" s="60"/>
      <c r="G3987" s="60"/>
      <c r="H3987" s="62"/>
      <c r="I3987" s="62"/>
      <c r="J3987" s="62"/>
      <c r="K3987" s="62"/>
      <c r="M3987" s="63"/>
      <c r="N3987" s="63"/>
      <c r="O3987" s="64"/>
      <c r="P3987" s="127"/>
      <c r="W3987" s="64"/>
      <c r="X3987" s="64"/>
    </row>
    <row r="3988" spans="1:24" s="59" customFormat="1" x14ac:dyDescent="0.25">
      <c r="A3988" s="77"/>
      <c r="D3988" s="60"/>
      <c r="E3988" s="60"/>
      <c r="F3988" s="60"/>
      <c r="G3988" s="60"/>
      <c r="H3988" s="62"/>
      <c r="I3988" s="62"/>
      <c r="J3988" s="62"/>
      <c r="K3988" s="62"/>
      <c r="M3988" s="63"/>
      <c r="N3988" s="63"/>
      <c r="O3988" s="64"/>
      <c r="P3988" s="127"/>
      <c r="W3988" s="64"/>
      <c r="X3988" s="64"/>
    </row>
    <row r="3989" spans="1:24" s="59" customFormat="1" x14ac:dyDescent="0.25">
      <c r="A3989" s="77"/>
      <c r="D3989" s="60"/>
      <c r="E3989" s="60"/>
      <c r="F3989" s="60"/>
      <c r="G3989" s="60"/>
      <c r="H3989" s="62"/>
      <c r="I3989" s="62"/>
      <c r="J3989" s="62"/>
      <c r="K3989" s="62"/>
      <c r="M3989" s="63"/>
      <c r="N3989" s="63"/>
      <c r="O3989" s="64"/>
      <c r="P3989" s="127"/>
      <c r="W3989" s="64"/>
      <c r="X3989" s="64"/>
    </row>
    <row r="3990" spans="1:24" s="59" customFormat="1" x14ac:dyDescent="0.25">
      <c r="A3990" s="77"/>
      <c r="D3990" s="60"/>
      <c r="E3990" s="60"/>
      <c r="F3990" s="60"/>
      <c r="G3990" s="60"/>
      <c r="H3990" s="62"/>
      <c r="I3990" s="62"/>
      <c r="J3990" s="62"/>
      <c r="K3990" s="62"/>
      <c r="M3990" s="63"/>
      <c r="N3990" s="63"/>
      <c r="O3990" s="64"/>
      <c r="P3990" s="127"/>
      <c r="W3990" s="64"/>
      <c r="X3990" s="64"/>
    </row>
    <row r="3991" spans="1:24" s="59" customFormat="1" x14ac:dyDescent="0.25">
      <c r="A3991" s="77"/>
      <c r="D3991" s="60"/>
      <c r="E3991" s="60"/>
      <c r="F3991" s="60"/>
      <c r="G3991" s="60"/>
      <c r="H3991" s="62"/>
      <c r="I3991" s="62"/>
      <c r="J3991" s="62"/>
      <c r="K3991" s="62"/>
      <c r="M3991" s="63"/>
      <c r="N3991" s="63"/>
      <c r="O3991" s="64"/>
      <c r="P3991" s="127"/>
      <c r="W3991" s="64"/>
      <c r="X3991" s="64"/>
    </row>
    <row r="3992" spans="1:24" s="59" customFormat="1" x14ac:dyDescent="0.25">
      <c r="A3992" s="77"/>
      <c r="D3992" s="60"/>
      <c r="E3992" s="60"/>
      <c r="F3992" s="60"/>
      <c r="G3992" s="60"/>
      <c r="H3992" s="62"/>
      <c r="I3992" s="62"/>
      <c r="J3992" s="62"/>
      <c r="K3992" s="62"/>
      <c r="M3992" s="63"/>
      <c r="N3992" s="63"/>
      <c r="O3992" s="64"/>
      <c r="P3992" s="127"/>
      <c r="W3992" s="64"/>
      <c r="X3992" s="64"/>
    </row>
    <row r="3993" spans="1:24" s="59" customFormat="1" x14ac:dyDescent="0.25">
      <c r="A3993" s="77"/>
      <c r="D3993" s="60"/>
      <c r="E3993" s="60"/>
      <c r="F3993" s="60"/>
      <c r="G3993" s="60"/>
      <c r="H3993" s="62"/>
      <c r="I3993" s="62"/>
      <c r="J3993" s="62"/>
      <c r="K3993" s="62"/>
      <c r="M3993" s="63"/>
      <c r="N3993" s="63"/>
      <c r="O3993" s="64"/>
      <c r="P3993" s="127"/>
      <c r="W3993" s="64"/>
      <c r="X3993" s="64"/>
    </row>
    <row r="3994" spans="1:24" s="59" customFormat="1" x14ac:dyDescent="0.25">
      <c r="A3994" s="77"/>
      <c r="D3994" s="60"/>
      <c r="E3994" s="60"/>
      <c r="F3994" s="60"/>
      <c r="G3994" s="60"/>
      <c r="H3994" s="62"/>
      <c r="I3994" s="62"/>
      <c r="J3994" s="62"/>
      <c r="K3994" s="62"/>
      <c r="M3994" s="63"/>
      <c r="N3994" s="63"/>
      <c r="O3994" s="64"/>
      <c r="P3994" s="127"/>
      <c r="W3994" s="64"/>
      <c r="X3994" s="64"/>
    </row>
    <row r="3995" spans="1:24" s="59" customFormat="1" x14ac:dyDescent="0.25">
      <c r="A3995" s="77"/>
      <c r="D3995" s="60"/>
      <c r="E3995" s="60"/>
      <c r="F3995" s="60"/>
      <c r="G3995" s="60"/>
      <c r="H3995" s="62"/>
      <c r="I3995" s="62"/>
      <c r="J3995" s="62"/>
      <c r="K3995" s="62"/>
      <c r="M3995" s="63"/>
      <c r="N3995" s="63"/>
      <c r="O3995" s="64"/>
      <c r="P3995" s="127"/>
      <c r="W3995" s="64"/>
      <c r="X3995" s="64"/>
    </row>
    <row r="3996" spans="1:24" s="59" customFormat="1" x14ac:dyDescent="0.25">
      <c r="A3996" s="77"/>
      <c r="D3996" s="60"/>
      <c r="E3996" s="60"/>
      <c r="F3996" s="60"/>
      <c r="G3996" s="60"/>
      <c r="H3996" s="62"/>
      <c r="I3996" s="62"/>
      <c r="J3996" s="62"/>
      <c r="K3996" s="62"/>
      <c r="M3996" s="63"/>
      <c r="N3996" s="63"/>
      <c r="O3996" s="64"/>
      <c r="P3996" s="127"/>
      <c r="W3996" s="64"/>
      <c r="X3996" s="64"/>
    </row>
    <row r="3997" spans="1:24" s="59" customFormat="1" x14ac:dyDescent="0.25">
      <c r="A3997" s="77"/>
      <c r="D3997" s="60"/>
      <c r="E3997" s="60"/>
      <c r="F3997" s="60"/>
      <c r="G3997" s="60"/>
      <c r="H3997" s="62"/>
      <c r="I3997" s="62"/>
      <c r="J3997" s="62"/>
      <c r="K3997" s="62"/>
      <c r="M3997" s="63"/>
      <c r="N3997" s="63"/>
      <c r="O3997" s="64"/>
      <c r="P3997" s="127"/>
      <c r="W3997" s="64"/>
      <c r="X3997" s="64"/>
    </row>
    <row r="3998" spans="1:24" s="59" customFormat="1" x14ac:dyDescent="0.25">
      <c r="A3998" s="77"/>
      <c r="D3998" s="60"/>
      <c r="E3998" s="60"/>
      <c r="F3998" s="60"/>
      <c r="G3998" s="60"/>
      <c r="H3998" s="62"/>
      <c r="I3998" s="62"/>
      <c r="J3998" s="62"/>
      <c r="K3998" s="62"/>
      <c r="M3998" s="63"/>
      <c r="N3998" s="63"/>
      <c r="O3998" s="64"/>
      <c r="P3998" s="127"/>
      <c r="W3998" s="64"/>
      <c r="X3998" s="64"/>
    </row>
    <row r="3999" spans="1:24" s="59" customFormat="1" x14ac:dyDescent="0.25">
      <c r="A3999" s="77"/>
      <c r="D3999" s="60"/>
      <c r="E3999" s="60"/>
      <c r="F3999" s="60"/>
      <c r="G3999" s="60"/>
      <c r="H3999" s="62"/>
      <c r="I3999" s="62"/>
      <c r="J3999" s="62"/>
      <c r="K3999" s="62"/>
      <c r="M3999" s="63"/>
      <c r="N3999" s="63"/>
      <c r="O3999" s="64"/>
      <c r="P3999" s="127"/>
      <c r="W3999" s="64"/>
      <c r="X3999" s="64"/>
    </row>
    <row r="4000" spans="1:24" s="59" customFormat="1" x14ac:dyDescent="0.25">
      <c r="A4000" s="77"/>
      <c r="D4000" s="60"/>
      <c r="E4000" s="60"/>
      <c r="F4000" s="60"/>
      <c r="G4000" s="60"/>
      <c r="H4000" s="62"/>
      <c r="I4000" s="62"/>
      <c r="J4000" s="62"/>
      <c r="K4000" s="62"/>
      <c r="M4000" s="63"/>
      <c r="N4000" s="63"/>
      <c r="O4000" s="64"/>
      <c r="P4000" s="127"/>
      <c r="W4000" s="64"/>
      <c r="X4000" s="64"/>
    </row>
    <row r="4001" spans="1:24" s="59" customFormat="1" x14ac:dyDescent="0.25">
      <c r="A4001" s="77"/>
      <c r="D4001" s="60"/>
      <c r="E4001" s="60"/>
      <c r="F4001" s="60"/>
      <c r="G4001" s="60"/>
      <c r="H4001" s="62"/>
      <c r="I4001" s="62"/>
      <c r="J4001" s="62"/>
      <c r="K4001" s="62"/>
      <c r="M4001" s="63"/>
      <c r="N4001" s="63"/>
      <c r="O4001" s="64"/>
      <c r="P4001" s="127"/>
      <c r="W4001" s="64"/>
      <c r="X4001" s="64"/>
    </row>
    <row r="4002" spans="1:24" s="59" customFormat="1" x14ac:dyDescent="0.25">
      <c r="A4002" s="77"/>
      <c r="D4002" s="60"/>
      <c r="E4002" s="60"/>
      <c r="F4002" s="60"/>
      <c r="G4002" s="60"/>
      <c r="H4002" s="62"/>
      <c r="I4002" s="62"/>
      <c r="J4002" s="62"/>
      <c r="K4002" s="62"/>
      <c r="M4002" s="63"/>
      <c r="N4002" s="63"/>
      <c r="O4002" s="64"/>
      <c r="P4002" s="127"/>
      <c r="W4002" s="64"/>
      <c r="X4002" s="64"/>
    </row>
    <row r="4003" spans="1:24" s="59" customFormat="1" x14ac:dyDescent="0.25">
      <c r="A4003" s="77"/>
      <c r="D4003" s="60"/>
      <c r="E4003" s="60"/>
      <c r="F4003" s="60"/>
      <c r="G4003" s="60"/>
      <c r="H4003" s="62"/>
      <c r="I4003" s="62"/>
      <c r="J4003" s="62"/>
      <c r="K4003" s="62"/>
      <c r="M4003" s="63"/>
      <c r="N4003" s="63"/>
      <c r="O4003" s="64"/>
      <c r="P4003" s="127"/>
      <c r="W4003" s="64"/>
      <c r="X4003" s="64"/>
    </row>
    <row r="4004" spans="1:24" s="59" customFormat="1" x14ac:dyDescent="0.25">
      <c r="A4004" s="77"/>
      <c r="D4004" s="60"/>
      <c r="E4004" s="60"/>
      <c r="F4004" s="60"/>
      <c r="G4004" s="60"/>
      <c r="H4004" s="62"/>
      <c r="I4004" s="62"/>
      <c r="J4004" s="62"/>
      <c r="K4004" s="62"/>
      <c r="M4004" s="63"/>
      <c r="N4004" s="63"/>
      <c r="O4004" s="64"/>
      <c r="P4004" s="127"/>
      <c r="W4004" s="64"/>
      <c r="X4004" s="64"/>
    </row>
    <row r="4005" spans="1:24" s="59" customFormat="1" x14ac:dyDescent="0.25">
      <c r="A4005" s="77"/>
      <c r="D4005" s="60"/>
      <c r="E4005" s="60"/>
      <c r="F4005" s="60"/>
      <c r="G4005" s="60"/>
      <c r="H4005" s="62"/>
      <c r="I4005" s="62"/>
      <c r="J4005" s="62"/>
      <c r="K4005" s="62"/>
      <c r="M4005" s="63"/>
      <c r="N4005" s="63"/>
      <c r="O4005" s="64"/>
      <c r="P4005" s="127"/>
      <c r="W4005" s="64"/>
      <c r="X4005" s="64"/>
    </row>
    <row r="4006" spans="1:24" s="59" customFormat="1" x14ac:dyDescent="0.25">
      <c r="A4006" s="77"/>
      <c r="D4006" s="60"/>
      <c r="E4006" s="60"/>
      <c r="F4006" s="60"/>
      <c r="G4006" s="60"/>
      <c r="H4006" s="62"/>
      <c r="I4006" s="62"/>
      <c r="J4006" s="62"/>
      <c r="K4006" s="62"/>
      <c r="M4006" s="63"/>
      <c r="N4006" s="63"/>
      <c r="O4006" s="64"/>
      <c r="P4006" s="127"/>
      <c r="W4006" s="64"/>
      <c r="X4006" s="64"/>
    </row>
    <row r="4007" spans="1:24" s="59" customFormat="1" x14ac:dyDescent="0.25">
      <c r="A4007" s="77"/>
      <c r="D4007" s="60"/>
      <c r="E4007" s="60"/>
      <c r="F4007" s="60"/>
      <c r="G4007" s="60"/>
      <c r="H4007" s="62"/>
      <c r="I4007" s="62"/>
      <c r="J4007" s="62"/>
      <c r="K4007" s="62"/>
      <c r="M4007" s="63"/>
      <c r="N4007" s="63"/>
      <c r="O4007" s="64"/>
      <c r="P4007" s="127"/>
      <c r="W4007" s="64"/>
      <c r="X4007" s="64"/>
    </row>
    <row r="4008" spans="1:24" s="59" customFormat="1" x14ac:dyDescent="0.25">
      <c r="A4008" s="77"/>
      <c r="D4008" s="60"/>
      <c r="E4008" s="60"/>
      <c r="F4008" s="60"/>
      <c r="G4008" s="60"/>
      <c r="H4008" s="62"/>
      <c r="I4008" s="62"/>
      <c r="J4008" s="62"/>
      <c r="K4008" s="62"/>
      <c r="M4008" s="63"/>
      <c r="N4008" s="63"/>
      <c r="O4008" s="64"/>
      <c r="P4008" s="127"/>
      <c r="W4008" s="64"/>
      <c r="X4008" s="64"/>
    </row>
    <row r="4009" spans="1:24" s="59" customFormat="1" x14ac:dyDescent="0.25">
      <c r="A4009" s="77"/>
      <c r="D4009" s="60"/>
      <c r="E4009" s="60"/>
      <c r="F4009" s="60"/>
      <c r="G4009" s="60"/>
      <c r="H4009" s="62"/>
      <c r="I4009" s="62"/>
      <c r="J4009" s="62"/>
      <c r="K4009" s="62"/>
      <c r="M4009" s="63"/>
      <c r="N4009" s="63"/>
      <c r="O4009" s="64"/>
      <c r="P4009" s="127"/>
      <c r="W4009" s="64"/>
      <c r="X4009" s="64"/>
    </row>
    <row r="4010" spans="1:24" s="59" customFormat="1" x14ac:dyDescent="0.25">
      <c r="A4010" s="77"/>
      <c r="D4010" s="60"/>
      <c r="E4010" s="60"/>
      <c r="F4010" s="60"/>
      <c r="G4010" s="60"/>
      <c r="H4010" s="62"/>
      <c r="I4010" s="62"/>
      <c r="J4010" s="62"/>
      <c r="K4010" s="62"/>
      <c r="M4010" s="63"/>
      <c r="N4010" s="63"/>
      <c r="O4010" s="64"/>
      <c r="P4010" s="127"/>
      <c r="W4010" s="64"/>
      <c r="X4010" s="64"/>
    </row>
    <row r="4011" spans="1:24" s="59" customFormat="1" x14ac:dyDescent="0.25">
      <c r="A4011" s="77"/>
      <c r="D4011" s="60"/>
      <c r="E4011" s="60"/>
      <c r="F4011" s="60"/>
      <c r="G4011" s="60"/>
      <c r="H4011" s="62"/>
      <c r="I4011" s="62"/>
      <c r="J4011" s="62"/>
      <c r="K4011" s="62"/>
      <c r="M4011" s="63"/>
      <c r="N4011" s="63"/>
      <c r="O4011" s="64"/>
      <c r="P4011" s="127"/>
      <c r="W4011" s="64"/>
      <c r="X4011" s="64"/>
    </row>
    <row r="4012" spans="1:24" s="59" customFormat="1" x14ac:dyDescent="0.25">
      <c r="A4012" s="77"/>
      <c r="D4012" s="60"/>
      <c r="E4012" s="60"/>
      <c r="F4012" s="60"/>
      <c r="G4012" s="60"/>
      <c r="H4012" s="62"/>
      <c r="I4012" s="62"/>
      <c r="J4012" s="62"/>
      <c r="K4012" s="62"/>
      <c r="M4012" s="63"/>
      <c r="N4012" s="63"/>
      <c r="O4012" s="64"/>
      <c r="P4012" s="127"/>
      <c r="W4012" s="64"/>
      <c r="X4012" s="64"/>
    </row>
    <row r="4013" spans="1:24" s="59" customFormat="1" x14ac:dyDescent="0.25">
      <c r="A4013" s="77"/>
      <c r="D4013" s="60"/>
      <c r="E4013" s="60"/>
      <c r="F4013" s="60"/>
      <c r="G4013" s="60"/>
      <c r="H4013" s="62"/>
      <c r="I4013" s="62"/>
      <c r="J4013" s="62"/>
      <c r="K4013" s="62"/>
      <c r="M4013" s="63"/>
      <c r="N4013" s="63"/>
      <c r="O4013" s="64"/>
      <c r="P4013" s="127"/>
      <c r="W4013" s="64"/>
      <c r="X4013" s="64"/>
    </row>
    <row r="4014" spans="1:24" s="59" customFormat="1" x14ac:dyDescent="0.25">
      <c r="A4014" s="77"/>
      <c r="D4014" s="60"/>
      <c r="E4014" s="60"/>
      <c r="F4014" s="60"/>
      <c r="G4014" s="60"/>
      <c r="H4014" s="62"/>
      <c r="I4014" s="62"/>
      <c r="J4014" s="62"/>
      <c r="K4014" s="62"/>
      <c r="M4014" s="63"/>
      <c r="N4014" s="63"/>
      <c r="O4014" s="64"/>
      <c r="P4014" s="127"/>
      <c r="W4014" s="64"/>
      <c r="X4014" s="64"/>
    </row>
    <row r="4015" spans="1:24" s="59" customFormat="1" x14ac:dyDescent="0.25">
      <c r="A4015" s="77"/>
      <c r="D4015" s="60"/>
      <c r="E4015" s="60"/>
      <c r="F4015" s="60"/>
      <c r="G4015" s="60"/>
      <c r="H4015" s="62"/>
      <c r="I4015" s="62"/>
      <c r="J4015" s="62"/>
      <c r="K4015" s="62"/>
      <c r="M4015" s="63"/>
      <c r="N4015" s="63"/>
      <c r="O4015" s="64"/>
      <c r="P4015" s="127"/>
      <c r="W4015" s="64"/>
      <c r="X4015" s="64"/>
    </row>
    <row r="4016" spans="1:24" s="59" customFormat="1" x14ac:dyDescent="0.25">
      <c r="A4016" s="77"/>
      <c r="D4016" s="60"/>
      <c r="E4016" s="60"/>
      <c r="F4016" s="60"/>
      <c r="G4016" s="60"/>
      <c r="H4016" s="62"/>
      <c r="I4016" s="62"/>
      <c r="J4016" s="62"/>
      <c r="K4016" s="62"/>
      <c r="M4016" s="63"/>
      <c r="N4016" s="63"/>
      <c r="O4016" s="64"/>
      <c r="P4016" s="127"/>
      <c r="W4016" s="64"/>
      <c r="X4016" s="64"/>
    </row>
    <row r="4017" spans="1:24" s="59" customFormat="1" x14ac:dyDescent="0.25">
      <c r="A4017" s="77"/>
      <c r="D4017" s="60"/>
      <c r="E4017" s="60"/>
      <c r="F4017" s="60"/>
      <c r="G4017" s="60"/>
      <c r="H4017" s="62"/>
      <c r="I4017" s="62"/>
      <c r="J4017" s="62"/>
      <c r="K4017" s="62"/>
      <c r="M4017" s="63"/>
      <c r="N4017" s="63"/>
      <c r="O4017" s="64"/>
      <c r="P4017" s="127"/>
      <c r="W4017" s="64"/>
      <c r="X4017" s="64"/>
    </row>
    <row r="4018" spans="1:24" s="59" customFormat="1" x14ac:dyDescent="0.25">
      <c r="A4018" s="77"/>
      <c r="D4018" s="60"/>
      <c r="E4018" s="60"/>
      <c r="F4018" s="60"/>
      <c r="G4018" s="60"/>
      <c r="H4018" s="62"/>
      <c r="I4018" s="62"/>
      <c r="J4018" s="62"/>
      <c r="K4018" s="62"/>
      <c r="M4018" s="63"/>
      <c r="N4018" s="63"/>
      <c r="O4018" s="64"/>
      <c r="P4018" s="127"/>
      <c r="W4018" s="64"/>
      <c r="X4018" s="64"/>
    </row>
    <row r="4019" spans="1:24" s="59" customFormat="1" x14ac:dyDescent="0.25">
      <c r="A4019" s="77"/>
      <c r="D4019" s="60"/>
      <c r="E4019" s="60"/>
      <c r="F4019" s="60"/>
      <c r="G4019" s="60"/>
      <c r="H4019" s="62"/>
      <c r="I4019" s="62"/>
      <c r="J4019" s="62"/>
      <c r="K4019" s="62"/>
      <c r="M4019" s="63"/>
      <c r="N4019" s="63"/>
      <c r="O4019" s="64"/>
      <c r="P4019" s="127"/>
      <c r="W4019" s="64"/>
      <c r="X4019" s="64"/>
    </row>
    <row r="4020" spans="1:24" s="59" customFormat="1" x14ac:dyDescent="0.25">
      <c r="A4020" s="77"/>
      <c r="D4020" s="60"/>
      <c r="E4020" s="60"/>
      <c r="F4020" s="60"/>
      <c r="G4020" s="60"/>
      <c r="H4020" s="62"/>
      <c r="I4020" s="62"/>
      <c r="J4020" s="62"/>
      <c r="K4020" s="62"/>
      <c r="M4020" s="63"/>
      <c r="N4020" s="63"/>
      <c r="O4020" s="64"/>
      <c r="P4020" s="127"/>
      <c r="W4020" s="64"/>
      <c r="X4020" s="64"/>
    </row>
    <row r="4021" spans="1:24" s="59" customFormat="1" x14ac:dyDescent="0.25">
      <c r="A4021" s="77"/>
      <c r="D4021" s="60"/>
      <c r="E4021" s="60"/>
      <c r="F4021" s="60"/>
      <c r="G4021" s="60"/>
      <c r="H4021" s="62"/>
      <c r="I4021" s="62"/>
      <c r="J4021" s="62"/>
      <c r="K4021" s="62"/>
      <c r="M4021" s="63"/>
      <c r="N4021" s="63"/>
      <c r="O4021" s="64"/>
      <c r="P4021" s="127"/>
      <c r="W4021" s="64"/>
      <c r="X4021" s="64"/>
    </row>
    <row r="4022" spans="1:24" s="59" customFormat="1" x14ac:dyDescent="0.25">
      <c r="A4022" s="77"/>
      <c r="D4022" s="60"/>
      <c r="E4022" s="60"/>
      <c r="F4022" s="60"/>
      <c r="G4022" s="60"/>
      <c r="H4022" s="62"/>
      <c r="I4022" s="62"/>
      <c r="J4022" s="62"/>
      <c r="K4022" s="62"/>
      <c r="M4022" s="63"/>
      <c r="N4022" s="63"/>
      <c r="O4022" s="64"/>
      <c r="P4022" s="127"/>
      <c r="W4022" s="64"/>
      <c r="X4022" s="64"/>
    </row>
    <row r="4023" spans="1:24" s="59" customFormat="1" x14ac:dyDescent="0.25">
      <c r="A4023" s="77"/>
      <c r="D4023" s="60"/>
      <c r="E4023" s="60"/>
      <c r="F4023" s="60"/>
      <c r="G4023" s="60"/>
      <c r="H4023" s="62"/>
      <c r="I4023" s="62"/>
      <c r="J4023" s="62"/>
      <c r="K4023" s="62"/>
      <c r="M4023" s="63"/>
      <c r="N4023" s="63"/>
      <c r="O4023" s="64"/>
      <c r="P4023" s="127"/>
      <c r="W4023" s="64"/>
      <c r="X4023" s="64"/>
    </row>
    <row r="4024" spans="1:24" s="59" customFormat="1" x14ac:dyDescent="0.25">
      <c r="A4024" s="77"/>
      <c r="D4024" s="60"/>
      <c r="E4024" s="60"/>
      <c r="F4024" s="60"/>
      <c r="G4024" s="60"/>
      <c r="H4024" s="62"/>
      <c r="I4024" s="62"/>
      <c r="J4024" s="62"/>
      <c r="K4024" s="62"/>
      <c r="M4024" s="63"/>
      <c r="N4024" s="63"/>
      <c r="O4024" s="64"/>
      <c r="P4024" s="127"/>
      <c r="W4024" s="64"/>
      <c r="X4024" s="64"/>
    </row>
    <row r="4025" spans="1:24" s="59" customFormat="1" x14ac:dyDescent="0.25">
      <c r="A4025" s="77"/>
      <c r="D4025" s="60"/>
      <c r="E4025" s="60"/>
      <c r="F4025" s="60"/>
      <c r="G4025" s="60"/>
      <c r="H4025" s="62"/>
      <c r="I4025" s="62"/>
      <c r="J4025" s="62"/>
      <c r="K4025" s="62"/>
      <c r="M4025" s="63"/>
      <c r="N4025" s="63"/>
      <c r="O4025" s="64"/>
      <c r="P4025" s="127"/>
      <c r="W4025" s="64"/>
      <c r="X4025" s="64"/>
    </row>
    <row r="4026" spans="1:24" s="59" customFormat="1" x14ac:dyDescent="0.25">
      <c r="A4026" s="77"/>
      <c r="D4026" s="60"/>
      <c r="E4026" s="60"/>
      <c r="F4026" s="60"/>
      <c r="G4026" s="60"/>
      <c r="H4026" s="62"/>
      <c r="I4026" s="62"/>
      <c r="J4026" s="62"/>
      <c r="K4026" s="62"/>
      <c r="M4026" s="63"/>
      <c r="N4026" s="63"/>
      <c r="O4026" s="64"/>
      <c r="P4026" s="127"/>
      <c r="W4026" s="64"/>
      <c r="X4026" s="64"/>
    </row>
    <row r="4027" spans="1:24" s="59" customFormat="1" x14ac:dyDescent="0.25">
      <c r="A4027" s="77"/>
      <c r="D4027" s="60"/>
      <c r="E4027" s="60"/>
      <c r="F4027" s="60"/>
      <c r="G4027" s="60"/>
      <c r="H4027" s="62"/>
      <c r="I4027" s="62"/>
      <c r="J4027" s="62"/>
      <c r="K4027" s="62"/>
      <c r="M4027" s="63"/>
      <c r="N4027" s="63"/>
      <c r="O4027" s="64"/>
      <c r="P4027" s="127"/>
      <c r="W4027" s="64"/>
      <c r="X4027" s="64"/>
    </row>
    <row r="4028" spans="1:24" s="59" customFormat="1" x14ac:dyDescent="0.25">
      <c r="A4028" s="77"/>
      <c r="D4028" s="60"/>
      <c r="E4028" s="60"/>
      <c r="F4028" s="60"/>
      <c r="G4028" s="60"/>
      <c r="H4028" s="62"/>
      <c r="I4028" s="62"/>
      <c r="J4028" s="62"/>
      <c r="K4028" s="62"/>
      <c r="M4028" s="63"/>
      <c r="N4028" s="63"/>
      <c r="O4028" s="64"/>
      <c r="P4028" s="127"/>
      <c r="W4028" s="64"/>
      <c r="X4028" s="64"/>
    </row>
    <row r="4029" spans="1:24" s="59" customFormat="1" x14ac:dyDescent="0.25">
      <c r="A4029" s="77"/>
      <c r="D4029" s="60"/>
      <c r="E4029" s="60"/>
      <c r="F4029" s="60"/>
      <c r="G4029" s="60"/>
      <c r="H4029" s="62"/>
      <c r="I4029" s="62"/>
      <c r="J4029" s="62"/>
      <c r="K4029" s="62"/>
      <c r="M4029" s="63"/>
      <c r="N4029" s="63"/>
      <c r="O4029" s="64"/>
      <c r="P4029" s="127"/>
      <c r="W4029" s="64"/>
      <c r="X4029" s="64"/>
    </row>
    <row r="4030" spans="1:24" s="59" customFormat="1" x14ac:dyDescent="0.25">
      <c r="A4030" s="77"/>
      <c r="D4030" s="60"/>
      <c r="E4030" s="60"/>
      <c r="F4030" s="60"/>
      <c r="G4030" s="60"/>
      <c r="H4030" s="62"/>
      <c r="I4030" s="62"/>
      <c r="J4030" s="62"/>
      <c r="K4030" s="62"/>
      <c r="M4030" s="63"/>
      <c r="N4030" s="63"/>
      <c r="O4030" s="64"/>
      <c r="P4030" s="127"/>
      <c r="W4030" s="64"/>
      <c r="X4030" s="64"/>
    </row>
    <row r="4031" spans="1:24" s="59" customFormat="1" x14ac:dyDescent="0.25">
      <c r="A4031" s="77"/>
      <c r="D4031" s="60"/>
      <c r="E4031" s="60"/>
      <c r="F4031" s="60"/>
      <c r="G4031" s="60"/>
      <c r="H4031" s="62"/>
      <c r="I4031" s="62"/>
      <c r="J4031" s="62"/>
      <c r="K4031" s="62"/>
      <c r="M4031" s="63"/>
      <c r="N4031" s="63"/>
      <c r="O4031" s="64"/>
      <c r="P4031" s="127"/>
      <c r="W4031" s="64"/>
      <c r="X4031" s="64"/>
    </row>
    <row r="4032" spans="1:24" s="59" customFormat="1" x14ac:dyDescent="0.25">
      <c r="A4032" s="77"/>
      <c r="D4032" s="60"/>
      <c r="E4032" s="60"/>
      <c r="F4032" s="60"/>
      <c r="G4032" s="60"/>
      <c r="H4032" s="62"/>
      <c r="I4032" s="62"/>
      <c r="J4032" s="62"/>
      <c r="K4032" s="62"/>
      <c r="M4032" s="63"/>
      <c r="N4032" s="63"/>
      <c r="O4032" s="64"/>
      <c r="P4032" s="127"/>
      <c r="W4032" s="64"/>
      <c r="X4032" s="64"/>
    </row>
    <row r="4033" spans="1:24" s="59" customFormat="1" x14ac:dyDescent="0.25">
      <c r="A4033" s="77"/>
      <c r="D4033" s="60"/>
      <c r="E4033" s="60"/>
      <c r="F4033" s="60"/>
      <c r="G4033" s="60"/>
      <c r="H4033" s="62"/>
      <c r="I4033" s="62"/>
      <c r="J4033" s="62"/>
      <c r="K4033" s="62"/>
      <c r="M4033" s="63"/>
      <c r="N4033" s="63"/>
      <c r="O4033" s="64"/>
      <c r="P4033" s="127"/>
      <c r="W4033" s="64"/>
      <c r="X4033" s="64"/>
    </row>
    <row r="4034" spans="1:24" s="59" customFormat="1" x14ac:dyDescent="0.25">
      <c r="A4034" s="77"/>
      <c r="D4034" s="60"/>
      <c r="E4034" s="60"/>
      <c r="F4034" s="60"/>
      <c r="G4034" s="60"/>
      <c r="H4034" s="62"/>
      <c r="I4034" s="62"/>
      <c r="J4034" s="62"/>
      <c r="K4034" s="62"/>
      <c r="M4034" s="63"/>
      <c r="N4034" s="63"/>
      <c r="O4034" s="64"/>
      <c r="P4034" s="127"/>
      <c r="W4034" s="64"/>
      <c r="X4034" s="64"/>
    </row>
    <row r="4035" spans="1:24" s="59" customFormat="1" x14ac:dyDescent="0.25">
      <c r="A4035" s="77"/>
      <c r="D4035" s="60"/>
      <c r="E4035" s="60"/>
      <c r="F4035" s="60"/>
      <c r="G4035" s="60"/>
      <c r="H4035" s="62"/>
      <c r="I4035" s="62"/>
      <c r="J4035" s="62"/>
      <c r="K4035" s="62"/>
      <c r="M4035" s="63"/>
      <c r="N4035" s="63"/>
      <c r="O4035" s="64"/>
      <c r="P4035" s="127"/>
      <c r="W4035" s="64"/>
      <c r="X4035" s="64"/>
    </row>
    <row r="4036" spans="1:24" s="59" customFormat="1" x14ac:dyDescent="0.25">
      <c r="A4036" s="77"/>
      <c r="D4036" s="60"/>
      <c r="E4036" s="60"/>
      <c r="F4036" s="60"/>
      <c r="G4036" s="60"/>
      <c r="H4036" s="62"/>
      <c r="I4036" s="62"/>
      <c r="J4036" s="62"/>
      <c r="K4036" s="62"/>
      <c r="M4036" s="63"/>
      <c r="N4036" s="63"/>
      <c r="O4036" s="64"/>
      <c r="P4036" s="127"/>
      <c r="W4036" s="64"/>
      <c r="X4036" s="64"/>
    </row>
    <row r="4037" spans="1:24" s="59" customFormat="1" x14ac:dyDescent="0.25">
      <c r="A4037" s="77"/>
      <c r="D4037" s="60"/>
      <c r="E4037" s="60"/>
      <c r="F4037" s="60"/>
      <c r="G4037" s="60"/>
      <c r="H4037" s="62"/>
      <c r="I4037" s="62"/>
      <c r="J4037" s="62"/>
      <c r="K4037" s="62"/>
      <c r="M4037" s="63"/>
      <c r="N4037" s="63"/>
      <c r="O4037" s="64"/>
      <c r="P4037" s="127"/>
      <c r="W4037" s="64"/>
      <c r="X4037" s="64"/>
    </row>
    <row r="4038" spans="1:24" s="59" customFormat="1" x14ac:dyDescent="0.25">
      <c r="A4038" s="77"/>
      <c r="D4038" s="60"/>
      <c r="E4038" s="60"/>
      <c r="F4038" s="60"/>
      <c r="G4038" s="60"/>
      <c r="H4038" s="62"/>
      <c r="I4038" s="62"/>
      <c r="J4038" s="62"/>
      <c r="K4038" s="62"/>
      <c r="M4038" s="63"/>
      <c r="N4038" s="63"/>
      <c r="O4038" s="64"/>
      <c r="P4038" s="127"/>
      <c r="W4038" s="64"/>
      <c r="X4038" s="64"/>
    </row>
    <row r="4039" spans="1:24" s="59" customFormat="1" x14ac:dyDescent="0.25">
      <c r="A4039" s="77"/>
      <c r="D4039" s="60"/>
      <c r="E4039" s="60"/>
      <c r="F4039" s="60"/>
      <c r="G4039" s="60"/>
      <c r="H4039" s="62"/>
      <c r="I4039" s="62"/>
      <c r="J4039" s="62"/>
      <c r="K4039" s="62"/>
      <c r="M4039" s="63"/>
      <c r="N4039" s="63"/>
      <c r="O4039" s="64"/>
      <c r="P4039" s="127"/>
      <c r="W4039" s="64"/>
      <c r="X4039" s="64"/>
    </row>
    <row r="4040" spans="1:24" s="59" customFormat="1" x14ac:dyDescent="0.25">
      <c r="A4040" s="77"/>
      <c r="D4040" s="60"/>
      <c r="E4040" s="60"/>
      <c r="F4040" s="60"/>
      <c r="G4040" s="60"/>
      <c r="H4040" s="62"/>
      <c r="I4040" s="62"/>
      <c r="J4040" s="62"/>
      <c r="K4040" s="62"/>
      <c r="M4040" s="63"/>
      <c r="N4040" s="63"/>
      <c r="O4040" s="64"/>
      <c r="P4040" s="127"/>
      <c r="W4040" s="64"/>
      <c r="X4040" s="64"/>
    </row>
    <row r="4041" spans="1:24" s="59" customFormat="1" x14ac:dyDescent="0.25">
      <c r="A4041" s="77"/>
      <c r="D4041" s="60"/>
      <c r="E4041" s="60"/>
      <c r="F4041" s="60"/>
      <c r="G4041" s="60"/>
      <c r="H4041" s="62"/>
      <c r="I4041" s="62"/>
      <c r="J4041" s="62"/>
      <c r="K4041" s="62"/>
      <c r="M4041" s="63"/>
      <c r="N4041" s="63"/>
      <c r="O4041" s="64"/>
      <c r="P4041" s="127"/>
      <c r="W4041" s="64"/>
      <c r="X4041" s="64"/>
    </row>
    <row r="4042" spans="1:24" s="59" customFormat="1" x14ac:dyDescent="0.25">
      <c r="A4042" s="77"/>
      <c r="D4042" s="60"/>
      <c r="E4042" s="60"/>
      <c r="F4042" s="60"/>
      <c r="G4042" s="60"/>
      <c r="H4042" s="62"/>
      <c r="I4042" s="62"/>
      <c r="J4042" s="62"/>
      <c r="K4042" s="62"/>
      <c r="M4042" s="63"/>
      <c r="N4042" s="63"/>
      <c r="O4042" s="64"/>
      <c r="P4042" s="127"/>
      <c r="W4042" s="64"/>
      <c r="X4042" s="64"/>
    </row>
    <row r="4043" spans="1:24" s="59" customFormat="1" x14ac:dyDescent="0.25">
      <c r="A4043" s="77"/>
      <c r="D4043" s="60"/>
      <c r="E4043" s="60"/>
      <c r="F4043" s="60"/>
      <c r="G4043" s="60"/>
      <c r="H4043" s="62"/>
      <c r="I4043" s="62"/>
      <c r="J4043" s="62"/>
      <c r="K4043" s="62"/>
      <c r="M4043" s="63"/>
      <c r="N4043" s="63"/>
      <c r="O4043" s="64"/>
      <c r="P4043" s="127"/>
      <c r="W4043" s="64"/>
      <c r="X4043" s="64"/>
    </row>
    <row r="4044" spans="1:24" s="59" customFormat="1" x14ac:dyDescent="0.25">
      <c r="A4044" s="77"/>
      <c r="D4044" s="60"/>
      <c r="E4044" s="60"/>
      <c r="F4044" s="60"/>
      <c r="G4044" s="60"/>
      <c r="H4044" s="62"/>
      <c r="I4044" s="62"/>
      <c r="J4044" s="62"/>
      <c r="K4044" s="62"/>
      <c r="M4044" s="63"/>
      <c r="N4044" s="63"/>
      <c r="O4044" s="64"/>
      <c r="P4044" s="127"/>
      <c r="W4044" s="64"/>
      <c r="X4044" s="64"/>
    </row>
    <row r="4045" spans="1:24" s="59" customFormat="1" x14ac:dyDescent="0.25">
      <c r="A4045" s="77"/>
      <c r="D4045" s="60"/>
      <c r="E4045" s="60"/>
      <c r="F4045" s="60"/>
      <c r="G4045" s="60"/>
      <c r="H4045" s="62"/>
      <c r="I4045" s="62"/>
      <c r="J4045" s="62"/>
      <c r="K4045" s="62"/>
      <c r="M4045" s="63"/>
      <c r="N4045" s="63"/>
      <c r="O4045" s="64"/>
      <c r="P4045" s="127"/>
      <c r="W4045" s="64"/>
      <c r="X4045" s="64"/>
    </row>
    <row r="4046" spans="1:24" s="59" customFormat="1" x14ac:dyDescent="0.25">
      <c r="A4046" s="77"/>
      <c r="D4046" s="60"/>
      <c r="E4046" s="60"/>
      <c r="F4046" s="60"/>
      <c r="G4046" s="60"/>
      <c r="H4046" s="62"/>
      <c r="I4046" s="62"/>
      <c r="J4046" s="62"/>
      <c r="K4046" s="62"/>
      <c r="M4046" s="63"/>
      <c r="N4046" s="63"/>
      <c r="O4046" s="64"/>
      <c r="P4046" s="127"/>
      <c r="W4046" s="64"/>
      <c r="X4046" s="64"/>
    </row>
    <row r="4047" spans="1:24" s="59" customFormat="1" x14ac:dyDescent="0.25">
      <c r="A4047" s="77"/>
      <c r="D4047" s="60"/>
      <c r="E4047" s="60"/>
      <c r="F4047" s="60"/>
      <c r="G4047" s="60"/>
      <c r="H4047" s="62"/>
      <c r="I4047" s="62"/>
      <c r="J4047" s="62"/>
      <c r="K4047" s="62"/>
      <c r="M4047" s="63"/>
      <c r="N4047" s="63"/>
      <c r="O4047" s="64"/>
      <c r="P4047" s="127"/>
      <c r="W4047" s="64"/>
      <c r="X4047" s="64"/>
    </row>
    <row r="4048" spans="1:24" s="59" customFormat="1" x14ac:dyDescent="0.25">
      <c r="A4048" s="77"/>
      <c r="D4048" s="60"/>
      <c r="E4048" s="60"/>
      <c r="F4048" s="60"/>
      <c r="G4048" s="60"/>
      <c r="H4048" s="62"/>
      <c r="I4048" s="62"/>
      <c r="J4048" s="62"/>
      <c r="K4048" s="62"/>
      <c r="M4048" s="63"/>
      <c r="N4048" s="63"/>
      <c r="O4048" s="64"/>
      <c r="P4048" s="127"/>
      <c r="W4048" s="64"/>
      <c r="X4048" s="64"/>
    </row>
    <row r="4049" spans="1:24" s="59" customFormat="1" x14ac:dyDescent="0.25">
      <c r="A4049" s="77"/>
      <c r="D4049" s="60"/>
      <c r="E4049" s="60"/>
      <c r="F4049" s="60"/>
      <c r="G4049" s="60"/>
      <c r="H4049" s="62"/>
      <c r="I4049" s="62"/>
      <c r="J4049" s="62"/>
      <c r="K4049" s="62"/>
      <c r="M4049" s="63"/>
      <c r="N4049" s="63"/>
      <c r="O4049" s="64"/>
      <c r="P4049" s="127"/>
      <c r="W4049" s="64"/>
      <c r="X4049" s="64"/>
    </row>
    <row r="4050" spans="1:24" s="59" customFormat="1" x14ac:dyDescent="0.25">
      <c r="A4050" s="77"/>
      <c r="D4050" s="60"/>
      <c r="E4050" s="60"/>
      <c r="F4050" s="60"/>
      <c r="G4050" s="60"/>
      <c r="H4050" s="62"/>
      <c r="I4050" s="62"/>
      <c r="J4050" s="62"/>
      <c r="K4050" s="62"/>
      <c r="M4050" s="63"/>
      <c r="N4050" s="63"/>
      <c r="O4050" s="64"/>
      <c r="P4050" s="127"/>
      <c r="W4050" s="64"/>
      <c r="X4050" s="64"/>
    </row>
    <row r="4051" spans="1:24" s="59" customFormat="1" x14ac:dyDescent="0.25">
      <c r="A4051" s="77"/>
      <c r="D4051" s="60"/>
      <c r="E4051" s="60"/>
      <c r="F4051" s="60"/>
      <c r="G4051" s="60"/>
      <c r="H4051" s="62"/>
      <c r="I4051" s="62"/>
      <c r="J4051" s="62"/>
      <c r="K4051" s="62"/>
      <c r="M4051" s="63"/>
      <c r="N4051" s="63"/>
      <c r="O4051" s="64"/>
      <c r="P4051" s="127"/>
      <c r="W4051" s="64"/>
      <c r="X4051" s="64"/>
    </row>
    <row r="4052" spans="1:24" s="59" customFormat="1" x14ac:dyDescent="0.25">
      <c r="A4052" s="77"/>
      <c r="D4052" s="60"/>
      <c r="E4052" s="60"/>
      <c r="F4052" s="60"/>
      <c r="G4052" s="60"/>
      <c r="H4052" s="62"/>
      <c r="I4052" s="62"/>
      <c r="J4052" s="62"/>
      <c r="K4052" s="62"/>
      <c r="M4052" s="63"/>
      <c r="N4052" s="63"/>
      <c r="O4052" s="64"/>
      <c r="P4052" s="127"/>
      <c r="W4052" s="64"/>
      <c r="X4052" s="64"/>
    </row>
    <row r="4053" spans="1:24" s="59" customFormat="1" x14ac:dyDescent="0.25">
      <c r="A4053" s="77"/>
      <c r="D4053" s="60"/>
      <c r="E4053" s="60"/>
      <c r="F4053" s="60"/>
      <c r="G4053" s="60"/>
      <c r="H4053" s="62"/>
      <c r="I4053" s="62"/>
      <c r="J4053" s="62"/>
      <c r="K4053" s="62"/>
      <c r="M4053" s="63"/>
      <c r="N4053" s="63"/>
      <c r="O4053" s="64"/>
      <c r="P4053" s="127"/>
      <c r="W4053" s="64"/>
      <c r="X4053" s="64"/>
    </row>
    <row r="4054" spans="1:24" s="59" customFormat="1" x14ac:dyDescent="0.25">
      <c r="A4054" s="77"/>
      <c r="D4054" s="60"/>
      <c r="E4054" s="60"/>
      <c r="F4054" s="60"/>
      <c r="G4054" s="60"/>
      <c r="H4054" s="62"/>
      <c r="I4054" s="62"/>
      <c r="J4054" s="62"/>
      <c r="K4054" s="62"/>
      <c r="M4054" s="63"/>
      <c r="N4054" s="63"/>
      <c r="O4054" s="64"/>
      <c r="P4054" s="127"/>
      <c r="W4054" s="64"/>
      <c r="X4054" s="64"/>
    </row>
    <row r="4055" spans="1:24" s="59" customFormat="1" x14ac:dyDescent="0.25">
      <c r="A4055" s="77"/>
      <c r="D4055" s="60"/>
      <c r="E4055" s="60"/>
      <c r="F4055" s="60"/>
      <c r="G4055" s="60"/>
      <c r="H4055" s="62"/>
      <c r="I4055" s="62"/>
      <c r="J4055" s="62"/>
      <c r="K4055" s="62"/>
      <c r="M4055" s="63"/>
      <c r="N4055" s="63"/>
      <c r="O4055" s="64"/>
      <c r="P4055" s="127"/>
      <c r="W4055" s="64"/>
      <c r="X4055" s="64"/>
    </row>
    <row r="4056" spans="1:24" s="59" customFormat="1" x14ac:dyDescent="0.25">
      <c r="A4056" s="77"/>
      <c r="D4056" s="60"/>
      <c r="E4056" s="60"/>
      <c r="F4056" s="60"/>
      <c r="G4056" s="60"/>
      <c r="H4056" s="62"/>
      <c r="I4056" s="62"/>
      <c r="J4056" s="62"/>
      <c r="K4056" s="62"/>
      <c r="M4056" s="63"/>
      <c r="N4056" s="63"/>
      <c r="O4056" s="64"/>
      <c r="P4056" s="127"/>
      <c r="W4056" s="64"/>
      <c r="X4056" s="64"/>
    </row>
    <row r="4057" spans="1:24" s="59" customFormat="1" x14ac:dyDescent="0.25">
      <c r="A4057" s="77"/>
      <c r="D4057" s="60"/>
      <c r="E4057" s="60"/>
      <c r="F4057" s="60"/>
      <c r="G4057" s="60"/>
      <c r="H4057" s="62"/>
      <c r="I4057" s="62"/>
      <c r="J4057" s="62"/>
      <c r="K4057" s="62"/>
      <c r="M4057" s="63"/>
      <c r="N4057" s="63"/>
      <c r="O4057" s="64"/>
      <c r="P4057" s="127"/>
      <c r="W4057" s="64"/>
      <c r="X4057" s="64"/>
    </row>
    <row r="4058" spans="1:24" s="59" customFormat="1" x14ac:dyDescent="0.25">
      <c r="A4058" s="77"/>
      <c r="D4058" s="60"/>
      <c r="E4058" s="60"/>
      <c r="F4058" s="60"/>
      <c r="G4058" s="60"/>
      <c r="H4058" s="62"/>
      <c r="I4058" s="62"/>
      <c r="J4058" s="62"/>
      <c r="K4058" s="62"/>
      <c r="M4058" s="63"/>
      <c r="N4058" s="63"/>
      <c r="O4058" s="64"/>
      <c r="P4058" s="127"/>
      <c r="W4058" s="64"/>
      <c r="X4058" s="64"/>
    </row>
    <row r="4059" spans="1:24" s="59" customFormat="1" x14ac:dyDescent="0.25">
      <c r="A4059" s="77"/>
      <c r="D4059" s="60"/>
      <c r="E4059" s="60"/>
      <c r="F4059" s="60"/>
      <c r="G4059" s="60"/>
      <c r="H4059" s="62"/>
      <c r="I4059" s="62"/>
      <c r="J4059" s="62"/>
      <c r="K4059" s="62"/>
      <c r="M4059" s="63"/>
      <c r="N4059" s="63"/>
      <c r="O4059" s="64"/>
      <c r="P4059" s="127"/>
      <c r="W4059" s="64"/>
      <c r="X4059" s="64"/>
    </row>
    <row r="4060" spans="1:24" s="59" customFormat="1" x14ac:dyDescent="0.25">
      <c r="A4060" s="77"/>
      <c r="D4060" s="60"/>
      <c r="E4060" s="60"/>
      <c r="F4060" s="60"/>
      <c r="G4060" s="60"/>
      <c r="H4060" s="62"/>
      <c r="I4060" s="62"/>
      <c r="J4060" s="62"/>
      <c r="K4060" s="62"/>
      <c r="M4060" s="63"/>
      <c r="N4060" s="63"/>
      <c r="O4060" s="64"/>
      <c r="P4060" s="127"/>
      <c r="W4060" s="64"/>
      <c r="X4060" s="64"/>
    </row>
    <row r="4061" spans="1:24" s="59" customFormat="1" x14ac:dyDescent="0.25">
      <c r="A4061" s="77"/>
      <c r="D4061" s="60"/>
      <c r="E4061" s="60"/>
      <c r="F4061" s="60"/>
      <c r="G4061" s="60"/>
      <c r="H4061" s="62"/>
      <c r="I4061" s="62"/>
      <c r="J4061" s="62"/>
      <c r="K4061" s="62"/>
      <c r="M4061" s="63"/>
      <c r="N4061" s="63"/>
      <c r="O4061" s="64"/>
      <c r="P4061" s="127"/>
      <c r="W4061" s="64"/>
      <c r="X4061" s="64"/>
    </row>
    <row r="4062" spans="1:24" s="59" customFormat="1" x14ac:dyDescent="0.25">
      <c r="A4062" s="77"/>
      <c r="D4062" s="60"/>
      <c r="E4062" s="60"/>
      <c r="F4062" s="60"/>
      <c r="G4062" s="60"/>
      <c r="H4062" s="62"/>
      <c r="I4062" s="62"/>
      <c r="J4062" s="62"/>
      <c r="K4062" s="62"/>
      <c r="M4062" s="63"/>
      <c r="N4062" s="63"/>
      <c r="O4062" s="64"/>
      <c r="P4062" s="127"/>
      <c r="W4062" s="64"/>
      <c r="X4062" s="64"/>
    </row>
    <row r="4063" spans="1:24" s="59" customFormat="1" x14ac:dyDescent="0.25">
      <c r="A4063" s="77"/>
      <c r="D4063" s="60"/>
      <c r="E4063" s="60"/>
      <c r="F4063" s="60"/>
      <c r="G4063" s="60"/>
      <c r="H4063" s="62"/>
      <c r="I4063" s="62"/>
      <c r="J4063" s="62"/>
      <c r="K4063" s="62"/>
      <c r="M4063" s="63"/>
      <c r="N4063" s="63"/>
      <c r="O4063" s="64"/>
      <c r="P4063" s="127"/>
      <c r="W4063" s="64"/>
      <c r="X4063" s="64"/>
    </row>
    <row r="4064" spans="1:24" s="59" customFormat="1" x14ac:dyDescent="0.25">
      <c r="A4064" s="77"/>
      <c r="D4064" s="60"/>
      <c r="E4064" s="60"/>
      <c r="F4064" s="60"/>
      <c r="G4064" s="60"/>
      <c r="H4064" s="62"/>
      <c r="I4064" s="62"/>
      <c r="J4064" s="62"/>
      <c r="K4064" s="62"/>
      <c r="M4064" s="63"/>
      <c r="N4064" s="63"/>
      <c r="O4064" s="64"/>
      <c r="P4064" s="127"/>
      <c r="W4064" s="64"/>
      <c r="X4064" s="64"/>
    </row>
    <row r="4065" spans="1:24" s="59" customFormat="1" x14ac:dyDescent="0.25">
      <c r="A4065" s="77"/>
      <c r="D4065" s="60"/>
      <c r="E4065" s="60"/>
      <c r="F4065" s="60"/>
      <c r="G4065" s="60"/>
      <c r="H4065" s="62"/>
      <c r="I4065" s="62"/>
      <c r="J4065" s="62"/>
      <c r="K4065" s="62"/>
      <c r="M4065" s="63"/>
      <c r="N4065" s="63"/>
      <c r="O4065" s="64"/>
      <c r="P4065" s="127"/>
      <c r="W4065" s="64"/>
      <c r="X4065" s="64"/>
    </row>
    <row r="4066" spans="1:24" s="59" customFormat="1" x14ac:dyDescent="0.25">
      <c r="A4066" s="77"/>
      <c r="D4066" s="60"/>
      <c r="E4066" s="60"/>
      <c r="F4066" s="60"/>
      <c r="G4066" s="60"/>
      <c r="H4066" s="62"/>
      <c r="I4066" s="62"/>
      <c r="J4066" s="62"/>
      <c r="K4066" s="62"/>
      <c r="M4066" s="63"/>
      <c r="N4066" s="63"/>
      <c r="O4066" s="64"/>
      <c r="P4066" s="127"/>
      <c r="W4066" s="64"/>
      <c r="X4066" s="64"/>
    </row>
    <row r="4067" spans="1:24" s="59" customFormat="1" x14ac:dyDescent="0.25">
      <c r="A4067" s="77"/>
      <c r="D4067" s="60"/>
      <c r="E4067" s="60"/>
      <c r="F4067" s="60"/>
      <c r="G4067" s="60"/>
      <c r="H4067" s="62"/>
      <c r="I4067" s="62"/>
      <c r="J4067" s="62"/>
      <c r="K4067" s="62"/>
      <c r="M4067" s="63"/>
      <c r="N4067" s="63"/>
      <c r="O4067" s="64"/>
      <c r="P4067" s="127"/>
      <c r="W4067" s="64"/>
      <c r="X4067" s="64"/>
    </row>
    <row r="4068" spans="1:24" s="59" customFormat="1" x14ac:dyDescent="0.25">
      <c r="A4068" s="77"/>
      <c r="D4068" s="60"/>
      <c r="E4068" s="60"/>
      <c r="F4068" s="60"/>
      <c r="G4068" s="60"/>
      <c r="H4068" s="62"/>
      <c r="I4068" s="62"/>
      <c r="J4068" s="62"/>
      <c r="K4068" s="62"/>
      <c r="M4068" s="63"/>
      <c r="N4068" s="63"/>
      <c r="O4068" s="64"/>
      <c r="P4068" s="127"/>
      <c r="W4068" s="64"/>
      <c r="X4068" s="64"/>
    </row>
    <row r="4069" spans="1:24" s="59" customFormat="1" x14ac:dyDescent="0.25">
      <c r="A4069" s="77"/>
      <c r="D4069" s="60"/>
      <c r="E4069" s="60"/>
      <c r="F4069" s="60"/>
      <c r="G4069" s="60"/>
      <c r="H4069" s="62"/>
      <c r="I4069" s="62"/>
      <c r="J4069" s="62"/>
      <c r="K4069" s="62"/>
      <c r="M4069" s="63"/>
      <c r="N4069" s="63"/>
      <c r="O4069" s="64"/>
      <c r="P4069" s="127"/>
      <c r="W4069" s="64"/>
      <c r="X4069" s="64"/>
    </row>
    <row r="4070" spans="1:24" s="59" customFormat="1" x14ac:dyDescent="0.25">
      <c r="A4070" s="77"/>
      <c r="D4070" s="60"/>
      <c r="E4070" s="60"/>
      <c r="F4070" s="60"/>
      <c r="G4070" s="60"/>
      <c r="H4070" s="62"/>
      <c r="I4070" s="62"/>
      <c r="J4070" s="62"/>
      <c r="K4070" s="62"/>
      <c r="M4070" s="63"/>
      <c r="N4070" s="63"/>
      <c r="O4070" s="64"/>
      <c r="P4070" s="127"/>
      <c r="W4070" s="64"/>
      <c r="X4070" s="64"/>
    </row>
    <row r="4071" spans="1:24" s="59" customFormat="1" x14ac:dyDescent="0.25">
      <c r="A4071" s="77"/>
      <c r="D4071" s="60"/>
      <c r="E4071" s="60"/>
      <c r="F4071" s="60"/>
      <c r="G4071" s="60"/>
      <c r="H4071" s="62"/>
      <c r="I4071" s="62"/>
      <c r="J4071" s="62"/>
      <c r="K4071" s="62"/>
      <c r="M4071" s="63"/>
      <c r="N4071" s="63"/>
      <c r="O4071" s="64"/>
      <c r="P4071" s="127"/>
      <c r="W4071" s="64"/>
      <c r="X4071" s="64"/>
    </row>
    <row r="4072" spans="1:24" s="59" customFormat="1" x14ac:dyDescent="0.25">
      <c r="A4072" s="77"/>
      <c r="D4072" s="60"/>
      <c r="E4072" s="60"/>
      <c r="F4072" s="60"/>
      <c r="G4072" s="60"/>
      <c r="H4072" s="62"/>
      <c r="I4072" s="62"/>
      <c r="J4072" s="62"/>
      <c r="K4072" s="62"/>
      <c r="M4072" s="63"/>
      <c r="N4072" s="63"/>
      <c r="O4072" s="64"/>
      <c r="P4072" s="127"/>
      <c r="W4072" s="64"/>
      <c r="X4072" s="64"/>
    </row>
    <row r="4073" spans="1:24" s="59" customFormat="1" x14ac:dyDescent="0.25">
      <c r="A4073" s="77"/>
      <c r="D4073" s="60"/>
      <c r="E4073" s="60"/>
      <c r="F4073" s="60"/>
      <c r="G4073" s="60"/>
      <c r="H4073" s="62"/>
      <c r="I4073" s="62"/>
      <c r="J4073" s="62"/>
      <c r="K4073" s="62"/>
      <c r="M4073" s="63"/>
      <c r="N4073" s="63"/>
      <c r="O4073" s="64"/>
      <c r="P4073" s="127"/>
      <c r="W4073" s="64"/>
      <c r="X4073" s="64"/>
    </row>
    <row r="4074" spans="1:24" s="59" customFormat="1" x14ac:dyDescent="0.25">
      <c r="A4074" s="77"/>
      <c r="D4074" s="60"/>
      <c r="E4074" s="60"/>
      <c r="F4074" s="60"/>
      <c r="G4074" s="60"/>
      <c r="H4074" s="62"/>
      <c r="I4074" s="62"/>
      <c r="J4074" s="62"/>
      <c r="K4074" s="62"/>
      <c r="M4074" s="63"/>
      <c r="N4074" s="63"/>
      <c r="O4074" s="64"/>
      <c r="P4074" s="127"/>
      <c r="W4074" s="64"/>
      <c r="X4074" s="64"/>
    </row>
    <row r="4075" spans="1:24" s="59" customFormat="1" x14ac:dyDescent="0.25">
      <c r="A4075" s="77"/>
      <c r="D4075" s="60"/>
      <c r="E4075" s="60"/>
      <c r="F4075" s="60"/>
      <c r="G4075" s="60"/>
      <c r="H4075" s="62"/>
      <c r="I4075" s="62"/>
      <c r="J4075" s="62"/>
      <c r="K4075" s="62"/>
      <c r="M4075" s="63"/>
      <c r="N4075" s="63"/>
      <c r="O4075" s="64"/>
      <c r="P4075" s="127"/>
      <c r="W4075" s="64"/>
      <c r="X4075" s="64"/>
    </row>
    <row r="4076" spans="1:24" s="59" customFormat="1" x14ac:dyDescent="0.25">
      <c r="A4076" s="77"/>
      <c r="D4076" s="60"/>
      <c r="E4076" s="60"/>
      <c r="F4076" s="60"/>
      <c r="G4076" s="60"/>
      <c r="H4076" s="62"/>
      <c r="I4076" s="62"/>
      <c r="J4076" s="62"/>
      <c r="K4076" s="62"/>
      <c r="M4076" s="63"/>
      <c r="N4076" s="63"/>
      <c r="O4076" s="64"/>
      <c r="P4076" s="127"/>
      <c r="W4076" s="64"/>
      <c r="X4076" s="64"/>
    </row>
    <row r="4077" spans="1:24" s="59" customFormat="1" x14ac:dyDescent="0.25">
      <c r="A4077" s="77"/>
      <c r="D4077" s="60"/>
      <c r="E4077" s="60"/>
      <c r="F4077" s="60"/>
      <c r="G4077" s="60"/>
      <c r="H4077" s="62"/>
      <c r="I4077" s="62"/>
      <c r="J4077" s="62"/>
      <c r="K4077" s="62"/>
      <c r="M4077" s="63"/>
      <c r="N4077" s="63"/>
      <c r="O4077" s="64"/>
      <c r="P4077" s="127"/>
      <c r="W4077" s="64"/>
      <c r="X4077" s="64"/>
    </row>
    <row r="4078" spans="1:24" s="59" customFormat="1" x14ac:dyDescent="0.25">
      <c r="A4078" s="77"/>
      <c r="D4078" s="60"/>
      <c r="E4078" s="60"/>
      <c r="F4078" s="60"/>
      <c r="G4078" s="60"/>
      <c r="H4078" s="62"/>
      <c r="I4078" s="62"/>
      <c r="J4078" s="62"/>
      <c r="K4078" s="62"/>
      <c r="M4078" s="63"/>
      <c r="N4078" s="63"/>
      <c r="O4078" s="64"/>
      <c r="P4078" s="127"/>
      <c r="W4078" s="64"/>
      <c r="X4078" s="64"/>
    </row>
    <row r="4079" spans="1:24" s="59" customFormat="1" x14ac:dyDescent="0.25">
      <c r="A4079" s="77"/>
      <c r="D4079" s="60"/>
      <c r="E4079" s="60"/>
      <c r="F4079" s="60"/>
      <c r="G4079" s="60"/>
      <c r="H4079" s="62"/>
      <c r="I4079" s="62"/>
      <c r="J4079" s="62"/>
      <c r="K4079" s="62"/>
      <c r="M4079" s="63"/>
      <c r="N4079" s="63"/>
      <c r="O4079" s="64"/>
      <c r="P4079" s="127"/>
      <c r="W4079" s="64"/>
      <c r="X4079" s="64"/>
    </row>
    <row r="4080" spans="1:24" s="59" customFormat="1" x14ac:dyDescent="0.25">
      <c r="A4080" s="77"/>
      <c r="D4080" s="60"/>
      <c r="E4080" s="60"/>
      <c r="F4080" s="60"/>
      <c r="G4080" s="60"/>
      <c r="H4080" s="62"/>
      <c r="I4080" s="62"/>
      <c r="J4080" s="62"/>
      <c r="K4080" s="62"/>
      <c r="M4080" s="63"/>
      <c r="N4080" s="63"/>
      <c r="O4080" s="64"/>
      <c r="P4080" s="127"/>
      <c r="W4080" s="64"/>
      <c r="X4080" s="64"/>
    </row>
    <row r="4081" spans="1:24" s="59" customFormat="1" x14ac:dyDescent="0.25">
      <c r="A4081" s="77"/>
      <c r="D4081" s="60"/>
      <c r="E4081" s="60"/>
      <c r="F4081" s="60"/>
      <c r="G4081" s="60"/>
      <c r="H4081" s="62"/>
      <c r="I4081" s="62"/>
      <c r="J4081" s="62"/>
      <c r="K4081" s="62"/>
      <c r="M4081" s="63"/>
      <c r="N4081" s="63"/>
      <c r="O4081" s="64"/>
      <c r="P4081" s="127"/>
      <c r="W4081" s="64"/>
      <c r="X4081" s="64"/>
    </row>
    <row r="4082" spans="1:24" s="59" customFormat="1" x14ac:dyDescent="0.25">
      <c r="A4082" s="77"/>
      <c r="D4082" s="60"/>
      <c r="E4082" s="60"/>
      <c r="F4082" s="60"/>
      <c r="G4082" s="60"/>
      <c r="H4082" s="62"/>
      <c r="I4082" s="62"/>
      <c r="J4082" s="62"/>
      <c r="K4082" s="62"/>
      <c r="M4082" s="63"/>
      <c r="N4082" s="63"/>
      <c r="O4082" s="64"/>
      <c r="P4082" s="127"/>
      <c r="W4082" s="64"/>
      <c r="X4082" s="64"/>
    </row>
    <row r="4083" spans="1:24" s="59" customFormat="1" x14ac:dyDescent="0.25">
      <c r="A4083" s="77"/>
      <c r="D4083" s="60"/>
      <c r="E4083" s="60"/>
      <c r="F4083" s="60"/>
      <c r="G4083" s="60"/>
      <c r="H4083" s="62"/>
      <c r="I4083" s="62"/>
      <c r="J4083" s="62"/>
      <c r="K4083" s="62"/>
      <c r="M4083" s="63"/>
      <c r="N4083" s="63"/>
      <c r="O4083" s="64"/>
      <c r="P4083" s="127"/>
      <c r="W4083" s="64"/>
      <c r="X4083" s="64"/>
    </row>
    <row r="4084" spans="1:24" s="59" customFormat="1" x14ac:dyDescent="0.25">
      <c r="A4084" s="77"/>
      <c r="D4084" s="60"/>
      <c r="E4084" s="60"/>
      <c r="F4084" s="60"/>
      <c r="G4084" s="60"/>
      <c r="H4084" s="62"/>
      <c r="I4084" s="62"/>
      <c r="J4084" s="62"/>
      <c r="K4084" s="62"/>
      <c r="M4084" s="63"/>
      <c r="N4084" s="63"/>
      <c r="O4084" s="64"/>
      <c r="P4084" s="127"/>
      <c r="W4084" s="64"/>
      <c r="X4084" s="64"/>
    </row>
    <row r="4085" spans="1:24" s="59" customFormat="1" x14ac:dyDescent="0.25">
      <c r="A4085" s="77"/>
      <c r="D4085" s="60"/>
      <c r="E4085" s="60"/>
      <c r="F4085" s="60"/>
      <c r="G4085" s="60"/>
      <c r="H4085" s="62"/>
      <c r="I4085" s="62"/>
      <c r="J4085" s="62"/>
      <c r="K4085" s="62"/>
      <c r="M4085" s="63"/>
      <c r="N4085" s="63"/>
      <c r="O4085" s="64"/>
      <c r="P4085" s="127"/>
      <c r="W4085" s="64"/>
      <c r="X4085" s="64"/>
    </row>
    <row r="4086" spans="1:24" s="59" customFormat="1" x14ac:dyDescent="0.25">
      <c r="A4086" s="77"/>
      <c r="D4086" s="60"/>
      <c r="E4086" s="60"/>
      <c r="F4086" s="60"/>
      <c r="G4086" s="60"/>
      <c r="H4086" s="62"/>
      <c r="I4086" s="62"/>
      <c r="J4086" s="62"/>
      <c r="K4086" s="62"/>
      <c r="M4086" s="63"/>
      <c r="N4086" s="63"/>
      <c r="O4086" s="64"/>
      <c r="P4086" s="127"/>
      <c r="W4086" s="64"/>
      <c r="X4086" s="64"/>
    </row>
    <row r="4087" spans="1:24" s="59" customFormat="1" x14ac:dyDescent="0.25">
      <c r="A4087" s="77"/>
      <c r="D4087" s="60"/>
      <c r="E4087" s="60"/>
      <c r="F4087" s="60"/>
      <c r="G4087" s="60"/>
      <c r="H4087" s="62"/>
      <c r="I4087" s="62"/>
      <c r="J4087" s="62"/>
      <c r="K4087" s="62"/>
      <c r="M4087" s="63"/>
      <c r="N4087" s="63"/>
      <c r="O4087" s="64"/>
      <c r="P4087" s="127"/>
      <c r="W4087" s="64"/>
      <c r="X4087" s="64"/>
    </row>
    <row r="4088" spans="1:24" s="59" customFormat="1" x14ac:dyDescent="0.25">
      <c r="A4088" s="77"/>
      <c r="D4088" s="60"/>
      <c r="E4088" s="60"/>
      <c r="F4088" s="60"/>
      <c r="G4088" s="60"/>
      <c r="H4088" s="62"/>
      <c r="I4088" s="62"/>
      <c r="J4088" s="62"/>
      <c r="K4088" s="62"/>
      <c r="M4088" s="63"/>
      <c r="N4088" s="63"/>
      <c r="O4088" s="64"/>
      <c r="P4088" s="127"/>
      <c r="W4088" s="64"/>
      <c r="X4088" s="64"/>
    </row>
    <row r="4089" spans="1:24" s="59" customFormat="1" x14ac:dyDescent="0.25">
      <c r="A4089" s="77"/>
      <c r="D4089" s="60"/>
      <c r="E4089" s="60"/>
      <c r="F4089" s="60"/>
      <c r="G4089" s="60"/>
      <c r="H4089" s="62"/>
      <c r="I4089" s="62"/>
      <c r="J4089" s="62"/>
      <c r="K4089" s="62"/>
      <c r="M4089" s="63"/>
      <c r="N4089" s="63"/>
      <c r="O4089" s="64"/>
      <c r="P4089" s="127"/>
      <c r="W4089" s="64"/>
      <c r="X4089" s="64"/>
    </row>
    <row r="4090" spans="1:24" s="59" customFormat="1" x14ac:dyDescent="0.25">
      <c r="A4090" s="77"/>
      <c r="D4090" s="60"/>
      <c r="E4090" s="60"/>
      <c r="F4090" s="60"/>
      <c r="G4090" s="60"/>
      <c r="H4090" s="62"/>
      <c r="I4090" s="62"/>
      <c r="J4090" s="62"/>
      <c r="K4090" s="62"/>
      <c r="M4090" s="63"/>
      <c r="N4090" s="63"/>
      <c r="O4090" s="64"/>
      <c r="P4090" s="127"/>
      <c r="W4090" s="64"/>
      <c r="X4090" s="64"/>
    </row>
    <row r="4091" spans="1:24" s="59" customFormat="1" x14ac:dyDescent="0.25">
      <c r="A4091" s="77"/>
      <c r="D4091" s="60"/>
      <c r="E4091" s="60"/>
      <c r="F4091" s="60"/>
      <c r="G4091" s="60"/>
      <c r="H4091" s="62"/>
      <c r="I4091" s="62"/>
      <c r="J4091" s="62"/>
      <c r="K4091" s="62"/>
      <c r="M4091" s="63"/>
      <c r="N4091" s="63"/>
      <c r="O4091" s="64"/>
      <c r="P4091" s="127"/>
      <c r="W4091" s="64"/>
      <c r="X4091" s="64"/>
    </row>
    <row r="4092" spans="1:24" s="59" customFormat="1" x14ac:dyDescent="0.25">
      <c r="A4092" s="77"/>
      <c r="D4092" s="60"/>
      <c r="E4092" s="60"/>
      <c r="F4092" s="60"/>
      <c r="G4092" s="60"/>
      <c r="H4092" s="62"/>
      <c r="I4092" s="62"/>
      <c r="J4092" s="62"/>
      <c r="K4092" s="62"/>
      <c r="M4092" s="63"/>
      <c r="N4092" s="63"/>
      <c r="O4092" s="64"/>
      <c r="P4092" s="127"/>
      <c r="W4092" s="64"/>
      <c r="X4092" s="64"/>
    </row>
    <row r="4093" spans="1:24" s="59" customFormat="1" x14ac:dyDescent="0.25">
      <c r="A4093" s="77"/>
      <c r="D4093" s="60"/>
      <c r="E4093" s="60"/>
      <c r="F4093" s="60"/>
      <c r="G4093" s="60"/>
      <c r="H4093" s="62"/>
      <c r="I4093" s="62"/>
      <c r="J4093" s="62"/>
      <c r="K4093" s="62"/>
      <c r="M4093" s="63"/>
      <c r="N4093" s="63"/>
      <c r="O4093" s="64"/>
      <c r="P4093" s="127"/>
      <c r="W4093" s="64"/>
      <c r="X4093" s="64"/>
    </row>
    <row r="4094" spans="1:24" s="59" customFormat="1" x14ac:dyDescent="0.25">
      <c r="A4094" s="77"/>
      <c r="D4094" s="60"/>
      <c r="E4094" s="60"/>
      <c r="F4094" s="60"/>
      <c r="G4094" s="60"/>
      <c r="H4094" s="62"/>
      <c r="I4094" s="62"/>
      <c r="J4094" s="62"/>
      <c r="K4094" s="62"/>
      <c r="M4094" s="63"/>
      <c r="N4094" s="63"/>
      <c r="O4094" s="64"/>
      <c r="P4094" s="127"/>
      <c r="W4094" s="64"/>
      <c r="X4094" s="64"/>
    </row>
    <row r="4095" spans="1:24" s="59" customFormat="1" x14ac:dyDescent="0.25">
      <c r="A4095" s="77"/>
      <c r="D4095" s="60"/>
      <c r="E4095" s="60"/>
      <c r="F4095" s="60"/>
      <c r="G4095" s="60"/>
      <c r="H4095" s="62"/>
      <c r="I4095" s="62"/>
      <c r="J4095" s="62"/>
      <c r="K4095" s="62"/>
      <c r="M4095" s="63"/>
      <c r="N4095" s="63"/>
      <c r="O4095" s="64"/>
      <c r="P4095" s="127"/>
      <c r="W4095" s="64"/>
      <c r="X4095" s="64"/>
    </row>
    <row r="4096" spans="1:24" s="59" customFormat="1" x14ac:dyDescent="0.25">
      <c r="A4096" s="77"/>
      <c r="D4096" s="60"/>
      <c r="E4096" s="60"/>
      <c r="F4096" s="60"/>
      <c r="G4096" s="60"/>
      <c r="H4096" s="62"/>
      <c r="I4096" s="62"/>
      <c r="J4096" s="62"/>
      <c r="K4096" s="62"/>
      <c r="M4096" s="63"/>
      <c r="N4096" s="63"/>
      <c r="O4096" s="64"/>
      <c r="P4096" s="127"/>
      <c r="W4096" s="64"/>
      <c r="X4096" s="64"/>
    </row>
    <row r="4097" spans="1:24" s="59" customFormat="1" x14ac:dyDescent="0.25">
      <c r="A4097" s="77"/>
      <c r="D4097" s="60"/>
      <c r="E4097" s="60"/>
      <c r="F4097" s="60"/>
      <c r="G4097" s="60"/>
      <c r="H4097" s="62"/>
      <c r="I4097" s="62"/>
      <c r="J4097" s="62"/>
      <c r="K4097" s="62"/>
      <c r="M4097" s="63"/>
      <c r="N4097" s="63"/>
      <c r="O4097" s="64"/>
      <c r="P4097" s="127"/>
      <c r="W4097" s="64"/>
      <c r="X4097" s="64"/>
    </row>
    <row r="4098" spans="1:24" s="59" customFormat="1" x14ac:dyDescent="0.25">
      <c r="A4098" s="77"/>
      <c r="D4098" s="60"/>
      <c r="E4098" s="60"/>
      <c r="F4098" s="60"/>
      <c r="G4098" s="60"/>
      <c r="H4098" s="62"/>
      <c r="I4098" s="62"/>
      <c r="J4098" s="62"/>
      <c r="K4098" s="62"/>
      <c r="M4098" s="63"/>
      <c r="N4098" s="63"/>
      <c r="O4098" s="64"/>
      <c r="P4098" s="127"/>
      <c r="W4098" s="64"/>
      <c r="X4098" s="64"/>
    </row>
    <row r="4099" spans="1:24" s="59" customFormat="1" x14ac:dyDescent="0.25">
      <c r="A4099" s="77"/>
      <c r="D4099" s="60"/>
      <c r="E4099" s="60"/>
      <c r="F4099" s="60"/>
      <c r="G4099" s="60"/>
      <c r="H4099" s="62"/>
      <c r="I4099" s="62"/>
      <c r="J4099" s="62"/>
      <c r="K4099" s="62"/>
      <c r="M4099" s="63"/>
      <c r="N4099" s="63"/>
      <c r="O4099" s="64"/>
      <c r="P4099" s="127"/>
      <c r="W4099" s="64"/>
      <c r="X4099" s="64"/>
    </row>
    <row r="4100" spans="1:24" s="59" customFormat="1" x14ac:dyDescent="0.25">
      <c r="A4100" s="77"/>
      <c r="D4100" s="60"/>
      <c r="E4100" s="60"/>
      <c r="F4100" s="60"/>
      <c r="G4100" s="60"/>
      <c r="H4100" s="62"/>
      <c r="I4100" s="62"/>
      <c r="J4100" s="62"/>
      <c r="K4100" s="62"/>
      <c r="M4100" s="63"/>
      <c r="N4100" s="63"/>
      <c r="O4100" s="64"/>
      <c r="P4100" s="127"/>
      <c r="W4100" s="64"/>
      <c r="X4100" s="64"/>
    </row>
    <row r="4101" spans="1:24" s="59" customFormat="1" x14ac:dyDescent="0.25">
      <c r="A4101" s="77"/>
      <c r="D4101" s="60"/>
      <c r="E4101" s="60"/>
      <c r="F4101" s="60"/>
      <c r="G4101" s="60"/>
      <c r="H4101" s="62"/>
      <c r="I4101" s="62"/>
      <c r="J4101" s="62"/>
      <c r="K4101" s="62"/>
      <c r="M4101" s="63"/>
      <c r="N4101" s="63"/>
      <c r="O4101" s="64"/>
      <c r="P4101" s="127"/>
      <c r="W4101" s="64"/>
      <c r="X4101" s="64"/>
    </row>
    <row r="4102" spans="1:24" s="59" customFormat="1" x14ac:dyDescent="0.25">
      <c r="A4102" s="77"/>
      <c r="D4102" s="60"/>
      <c r="E4102" s="60"/>
      <c r="F4102" s="60"/>
      <c r="G4102" s="60"/>
      <c r="H4102" s="62"/>
      <c r="I4102" s="62"/>
      <c r="J4102" s="62"/>
      <c r="K4102" s="62"/>
      <c r="M4102" s="63"/>
      <c r="N4102" s="63"/>
      <c r="O4102" s="64"/>
      <c r="P4102" s="127"/>
      <c r="W4102" s="64"/>
      <c r="X4102" s="64"/>
    </row>
    <row r="4103" spans="1:24" s="59" customFormat="1" x14ac:dyDescent="0.25">
      <c r="A4103" s="77"/>
      <c r="D4103" s="60"/>
      <c r="E4103" s="60"/>
      <c r="F4103" s="60"/>
      <c r="G4103" s="60"/>
      <c r="H4103" s="62"/>
      <c r="I4103" s="62"/>
      <c r="J4103" s="62"/>
      <c r="K4103" s="62"/>
      <c r="M4103" s="63"/>
      <c r="N4103" s="63"/>
      <c r="O4103" s="64"/>
      <c r="P4103" s="127"/>
      <c r="W4103" s="64"/>
      <c r="X4103" s="64"/>
    </row>
    <row r="4104" spans="1:24" s="59" customFormat="1" x14ac:dyDescent="0.25">
      <c r="A4104" s="77"/>
      <c r="D4104" s="60"/>
      <c r="E4104" s="60"/>
      <c r="F4104" s="60"/>
      <c r="G4104" s="60"/>
      <c r="H4104" s="62"/>
      <c r="I4104" s="62"/>
      <c r="J4104" s="62"/>
      <c r="K4104" s="62"/>
      <c r="M4104" s="63"/>
      <c r="N4104" s="63"/>
      <c r="O4104" s="64"/>
      <c r="P4104" s="127"/>
      <c r="W4104" s="64"/>
      <c r="X4104" s="64"/>
    </row>
    <row r="4105" spans="1:24" s="59" customFormat="1" x14ac:dyDescent="0.25">
      <c r="A4105" s="77"/>
      <c r="D4105" s="60"/>
      <c r="E4105" s="60"/>
      <c r="F4105" s="60"/>
      <c r="G4105" s="60"/>
      <c r="H4105" s="62"/>
      <c r="I4105" s="62"/>
      <c r="J4105" s="62"/>
      <c r="K4105" s="62"/>
      <c r="M4105" s="63"/>
      <c r="N4105" s="63"/>
      <c r="O4105" s="64"/>
      <c r="P4105" s="127"/>
      <c r="W4105" s="64"/>
      <c r="X4105" s="64"/>
    </row>
    <row r="4106" spans="1:24" s="59" customFormat="1" x14ac:dyDescent="0.25">
      <c r="A4106" s="77"/>
      <c r="D4106" s="60"/>
      <c r="E4106" s="60"/>
      <c r="F4106" s="60"/>
      <c r="G4106" s="60"/>
      <c r="H4106" s="62"/>
      <c r="I4106" s="62"/>
      <c r="J4106" s="62"/>
      <c r="K4106" s="62"/>
      <c r="M4106" s="63"/>
      <c r="N4106" s="63"/>
      <c r="O4106" s="64"/>
      <c r="P4106" s="127"/>
      <c r="W4106" s="64"/>
      <c r="X4106" s="64"/>
    </row>
    <row r="4107" spans="1:24" s="59" customFormat="1" x14ac:dyDescent="0.25">
      <c r="A4107" s="77"/>
      <c r="D4107" s="60"/>
      <c r="E4107" s="60"/>
      <c r="F4107" s="60"/>
      <c r="G4107" s="60"/>
      <c r="H4107" s="62"/>
      <c r="I4107" s="62"/>
      <c r="J4107" s="62"/>
      <c r="K4107" s="62"/>
      <c r="M4107" s="63"/>
      <c r="N4107" s="63"/>
      <c r="O4107" s="64"/>
      <c r="P4107" s="127"/>
      <c r="W4107" s="64"/>
      <c r="X4107" s="64"/>
    </row>
    <row r="4108" spans="1:24" s="59" customFormat="1" x14ac:dyDescent="0.25">
      <c r="A4108" s="77"/>
      <c r="D4108" s="60"/>
      <c r="E4108" s="60"/>
      <c r="F4108" s="60"/>
      <c r="G4108" s="60"/>
      <c r="H4108" s="62"/>
      <c r="I4108" s="62"/>
      <c r="J4108" s="62"/>
      <c r="K4108" s="62"/>
      <c r="M4108" s="63"/>
      <c r="N4108" s="63"/>
      <c r="O4108" s="64"/>
      <c r="P4108" s="127"/>
      <c r="W4108" s="64"/>
      <c r="X4108" s="64"/>
    </row>
    <row r="4109" spans="1:24" s="59" customFormat="1" x14ac:dyDescent="0.25">
      <c r="A4109" s="77"/>
      <c r="D4109" s="60"/>
      <c r="E4109" s="60"/>
      <c r="F4109" s="60"/>
      <c r="G4109" s="60"/>
      <c r="H4109" s="62"/>
      <c r="I4109" s="62"/>
      <c r="J4109" s="62"/>
      <c r="K4109" s="62"/>
      <c r="M4109" s="63"/>
      <c r="N4109" s="63"/>
      <c r="O4109" s="64"/>
      <c r="P4109" s="127"/>
      <c r="W4109" s="64"/>
      <c r="X4109" s="64"/>
    </row>
    <row r="4110" spans="1:24" s="59" customFormat="1" x14ac:dyDescent="0.25">
      <c r="A4110" s="77"/>
      <c r="D4110" s="60"/>
      <c r="E4110" s="60"/>
      <c r="F4110" s="60"/>
      <c r="G4110" s="60"/>
      <c r="H4110" s="62"/>
      <c r="I4110" s="62"/>
      <c r="J4110" s="62"/>
      <c r="K4110" s="62"/>
      <c r="M4110" s="63"/>
      <c r="N4110" s="63"/>
      <c r="O4110" s="64"/>
      <c r="P4110" s="127"/>
      <c r="W4110" s="64"/>
      <c r="X4110" s="64"/>
    </row>
    <row r="4111" spans="1:24" s="59" customFormat="1" x14ac:dyDescent="0.25">
      <c r="A4111" s="77"/>
      <c r="D4111" s="60"/>
      <c r="E4111" s="60"/>
      <c r="F4111" s="60"/>
      <c r="G4111" s="60"/>
      <c r="H4111" s="62"/>
      <c r="I4111" s="62"/>
      <c r="J4111" s="62"/>
      <c r="K4111" s="62"/>
      <c r="M4111" s="63"/>
      <c r="N4111" s="63"/>
      <c r="O4111" s="64"/>
      <c r="P4111" s="127"/>
      <c r="W4111" s="64"/>
      <c r="X4111" s="64"/>
    </row>
    <row r="4112" spans="1:24" s="59" customFormat="1" x14ac:dyDescent="0.25">
      <c r="A4112" s="77"/>
      <c r="D4112" s="60"/>
      <c r="E4112" s="60"/>
      <c r="F4112" s="60"/>
      <c r="G4112" s="60"/>
      <c r="H4112" s="62"/>
      <c r="I4112" s="62"/>
      <c r="J4112" s="62"/>
      <c r="K4112" s="62"/>
      <c r="M4112" s="63"/>
      <c r="N4112" s="63"/>
      <c r="O4112" s="64"/>
      <c r="P4112" s="127"/>
      <c r="W4112" s="64"/>
      <c r="X4112" s="64"/>
    </row>
    <row r="4113" spans="1:24" s="59" customFormat="1" x14ac:dyDescent="0.25">
      <c r="A4113" s="77"/>
      <c r="D4113" s="60"/>
      <c r="E4113" s="60"/>
      <c r="F4113" s="60"/>
      <c r="G4113" s="60"/>
      <c r="H4113" s="62"/>
      <c r="I4113" s="62"/>
      <c r="J4113" s="62"/>
      <c r="K4113" s="62"/>
      <c r="M4113" s="63"/>
      <c r="N4113" s="63"/>
      <c r="O4113" s="64"/>
      <c r="P4113" s="127"/>
      <c r="W4113" s="64"/>
      <c r="X4113" s="64"/>
    </row>
    <row r="4114" spans="1:24" s="59" customFormat="1" x14ac:dyDescent="0.25">
      <c r="A4114" s="77"/>
      <c r="D4114" s="60"/>
      <c r="E4114" s="60"/>
      <c r="F4114" s="60"/>
      <c r="G4114" s="60"/>
      <c r="H4114" s="62"/>
      <c r="I4114" s="62"/>
      <c r="J4114" s="62"/>
      <c r="K4114" s="62"/>
      <c r="M4114" s="63"/>
      <c r="N4114" s="63"/>
      <c r="O4114" s="64"/>
      <c r="P4114" s="127"/>
      <c r="W4114" s="64"/>
      <c r="X4114" s="64"/>
    </row>
    <row r="4115" spans="1:24" s="59" customFormat="1" x14ac:dyDescent="0.25">
      <c r="A4115" s="77"/>
      <c r="D4115" s="60"/>
      <c r="E4115" s="60"/>
      <c r="F4115" s="60"/>
      <c r="G4115" s="60"/>
      <c r="H4115" s="62"/>
      <c r="I4115" s="62"/>
      <c r="J4115" s="62"/>
      <c r="K4115" s="62"/>
      <c r="M4115" s="63"/>
      <c r="N4115" s="63"/>
      <c r="O4115" s="64"/>
      <c r="P4115" s="127"/>
      <c r="W4115" s="64"/>
      <c r="X4115" s="64"/>
    </row>
    <row r="4116" spans="1:24" s="59" customFormat="1" x14ac:dyDescent="0.25">
      <c r="A4116" s="77"/>
      <c r="D4116" s="60"/>
      <c r="E4116" s="60"/>
      <c r="F4116" s="60"/>
      <c r="G4116" s="60"/>
      <c r="H4116" s="62"/>
      <c r="I4116" s="62"/>
      <c r="J4116" s="62"/>
      <c r="K4116" s="62"/>
      <c r="M4116" s="63"/>
      <c r="N4116" s="63"/>
      <c r="O4116" s="64"/>
      <c r="P4116" s="127"/>
      <c r="W4116" s="64"/>
      <c r="X4116" s="64"/>
    </row>
    <row r="4117" spans="1:24" s="59" customFormat="1" x14ac:dyDescent="0.25">
      <c r="A4117" s="77"/>
      <c r="D4117" s="60"/>
      <c r="E4117" s="60"/>
      <c r="F4117" s="60"/>
      <c r="G4117" s="60"/>
      <c r="H4117" s="62"/>
      <c r="I4117" s="62"/>
      <c r="J4117" s="62"/>
      <c r="K4117" s="62"/>
      <c r="M4117" s="63"/>
      <c r="N4117" s="63"/>
      <c r="O4117" s="64"/>
      <c r="P4117" s="127"/>
      <c r="W4117" s="64"/>
      <c r="X4117" s="64"/>
    </row>
    <row r="4118" spans="1:24" s="59" customFormat="1" x14ac:dyDescent="0.25">
      <c r="A4118" s="77"/>
      <c r="D4118" s="60"/>
      <c r="E4118" s="60"/>
      <c r="F4118" s="60"/>
      <c r="G4118" s="60"/>
      <c r="H4118" s="62"/>
      <c r="I4118" s="62"/>
      <c r="J4118" s="62"/>
      <c r="K4118" s="62"/>
      <c r="M4118" s="63"/>
      <c r="N4118" s="63"/>
      <c r="O4118" s="64"/>
      <c r="P4118" s="127"/>
      <c r="W4118" s="64"/>
      <c r="X4118" s="64"/>
    </row>
    <row r="4119" spans="1:24" s="59" customFormat="1" x14ac:dyDescent="0.25">
      <c r="A4119" s="77"/>
      <c r="D4119" s="60"/>
      <c r="E4119" s="60"/>
      <c r="F4119" s="60"/>
      <c r="G4119" s="60"/>
      <c r="H4119" s="62"/>
      <c r="I4119" s="62"/>
      <c r="J4119" s="62"/>
      <c r="K4119" s="62"/>
      <c r="M4119" s="63"/>
      <c r="N4119" s="63"/>
      <c r="O4119" s="64"/>
      <c r="P4119" s="127"/>
      <c r="W4119" s="64"/>
      <c r="X4119" s="64"/>
    </row>
    <row r="4120" spans="1:24" s="59" customFormat="1" x14ac:dyDescent="0.25">
      <c r="A4120" s="77"/>
      <c r="D4120" s="60"/>
      <c r="E4120" s="60"/>
      <c r="F4120" s="60"/>
      <c r="G4120" s="60"/>
      <c r="H4120" s="62"/>
      <c r="I4120" s="62"/>
      <c r="J4120" s="62"/>
      <c r="K4120" s="62"/>
      <c r="M4120" s="63"/>
      <c r="N4120" s="63"/>
      <c r="O4120" s="64"/>
      <c r="P4120" s="127"/>
      <c r="W4120" s="64"/>
      <c r="X4120" s="64"/>
    </row>
    <row r="4121" spans="1:24" s="59" customFormat="1" x14ac:dyDescent="0.25">
      <c r="A4121" s="77"/>
      <c r="D4121" s="60"/>
      <c r="E4121" s="60"/>
      <c r="F4121" s="60"/>
      <c r="G4121" s="60"/>
      <c r="H4121" s="62"/>
      <c r="I4121" s="62"/>
      <c r="J4121" s="62"/>
      <c r="K4121" s="62"/>
      <c r="M4121" s="63"/>
      <c r="N4121" s="63"/>
      <c r="O4121" s="64"/>
      <c r="P4121" s="127"/>
      <c r="W4121" s="64"/>
      <c r="X4121" s="64"/>
    </row>
    <row r="4122" spans="1:24" s="59" customFormat="1" x14ac:dyDescent="0.25">
      <c r="A4122" s="77"/>
      <c r="D4122" s="60"/>
      <c r="E4122" s="60"/>
      <c r="F4122" s="60"/>
      <c r="G4122" s="60"/>
      <c r="H4122" s="62"/>
      <c r="I4122" s="62"/>
      <c r="J4122" s="62"/>
      <c r="K4122" s="62"/>
      <c r="M4122" s="63"/>
      <c r="N4122" s="63"/>
      <c r="O4122" s="64"/>
      <c r="P4122" s="127"/>
      <c r="W4122" s="64"/>
      <c r="X4122" s="64"/>
    </row>
    <row r="4123" spans="1:24" s="59" customFormat="1" x14ac:dyDescent="0.25">
      <c r="A4123" s="77"/>
      <c r="D4123" s="60"/>
      <c r="E4123" s="60"/>
      <c r="F4123" s="60"/>
      <c r="G4123" s="60"/>
      <c r="H4123" s="62"/>
      <c r="I4123" s="62"/>
      <c r="J4123" s="62"/>
      <c r="K4123" s="62"/>
      <c r="M4123" s="63"/>
      <c r="N4123" s="63"/>
      <c r="O4123" s="64"/>
      <c r="P4123" s="127"/>
      <c r="W4123" s="64"/>
      <c r="X4123" s="64"/>
    </row>
    <row r="4124" spans="1:24" s="59" customFormat="1" x14ac:dyDescent="0.25">
      <c r="A4124" s="77"/>
      <c r="D4124" s="60"/>
      <c r="E4124" s="60"/>
      <c r="F4124" s="60"/>
      <c r="G4124" s="60"/>
      <c r="H4124" s="62"/>
      <c r="I4124" s="62"/>
      <c r="J4124" s="62"/>
      <c r="K4124" s="62"/>
      <c r="M4124" s="63"/>
      <c r="N4124" s="63"/>
      <c r="O4124" s="64"/>
      <c r="P4124" s="127"/>
      <c r="W4124" s="64"/>
      <c r="X4124" s="64"/>
    </row>
    <row r="4125" spans="1:24" s="59" customFormat="1" x14ac:dyDescent="0.25">
      <c r="A4125" s="77"/>
      <c r="D4125" s="60"/>
      <c r="E4125" s="60"/>
      <c r="F4125" s="60"/>
      <c r="G4125" s="60"/>
      <c r="H4125" s="62"/>
      <c r="I4125" s="62"/>
      <c r="J4125" s="62"/>
      <c r="K4125" s="62"/>
      <c r="M4125" s="63"/>
      <c r="N4125" s="63"/>
      <c r="O4125" s="64"/>
      <c r="P4125" s="127"/>
      <c r="W4125" s="64"/>
      <c r="X4125" s="64"/>
    </row>
    <row r="4126" spans="1:24" s="59" customFormat="1" x14ac:dyDescent="0.25">
      <c r="A4126" s="77"/>
      <c r="D4126" s="60"/>
      <c r="E4126" s="60"/>
      <c r="F4126" s="60"/>
      <c r="G4126" s="60"/>
      <c r="H4126" s="62"/>
      <c r="I4126" s="62"/>
      <c r="J4126" s="62"/>
      <c r="K4126" s="62"/>
      <c r="M4126" s="63"/>
      <c r="N4126" s="63"/>
      <c r="O4126" s="64"/>
      <c r="P4126" s="127"/>
      <c r="W4126" s="64"/>
      <c r="X4126" s="64"/>
    </row>
    <row r="4127" spans="1:24" s="59" customFormat="1" x14ac:dyDescent="0.25">
      <c r="A4127" s="77"/>
      <c r="D4127" s="60"/>
      <c r="E4127" s="60"/>
      <c r="F4127" s="60"/>
      <c r="G4127" s="60"/>
      <c r="H4127" s="62"/>
      <c r="I4127" s="62"/>
      <c r="J4127" s="62"/>
      <c r="K4127" s="62"/>
      <c r="M4127" s="63"/>
      <c r="N4127" s="63"/>
      <c r="O4127" s="64"/>
      <c r="P4127" s="127"/>
      <c r="W4127" s="64"/>
      <c r="X4127" s="64"/>
    </row>
    <row r="4128" spans="1:24" s="59" customFormat="1" x14ac:dyDescent="0.25">
      <c r="A4128" s="77"/>
      <c r="D4128" s="60"/>
      <c r="E4128" s="60"/>
      <c r="F4128" s="60"/>
      <c r="G4128" s="60"/>
      <c r="H4128" s="62"/>
      <c r="I4128" s="62"/>
      <c r="J4128" s="62"/>
      <c r="K4128" s="62"/>
      <c r="M4128" s="63"/>
      <c r="N4128" s="63"/>
      <c r="O4128" s="64"/>
      <c r="P4128" s="127"/>
      <c r="W4128" s="64"/>
      <c r="X4128" s="64"/>
    </row>
    <row r="4129" spans="1:24" s="59" customFormat="1" x14ac:dyDescent="0.25">
      <c r="A4129" s="77"/>
      <c r="D4129" s="60"/>
      <c r="E4129" s="60"/>
      <c r="F4129" s="60"/>
      <c r="G4129" s="60"/>
      <c r="H4129" s="62"/>
      <c r="I4129" s="62"/>
      <c r="J4129" s="62"/>
      <c r="K4129" s="62"/>
      <c r="M4129" s="63"/>
      <c r="N4129" s="63"/>
      <c r="O4129" s="64"/>
      <c r="P4129" s="127"/>
      <c r="W4129" s="64"/>
      <c r="X4129" s="64"/>
    </row>
    <row r="4130" spans="1:24" s="59" customFormat="1" x14ac:dyDescent="0.25">
      <c r="A4130" s="77"/>
      <c r="D4130" s="60"/>
      <c r="E4130" s="60"/>
      <c r="F4130" s="60"/>
      <c r="G4130" s="60"/>
      <c r="H4130" s="62"/>
      <c r="I4130" s="62"/>
      <c r="J4130" s="62"/>
      <c r="K4130" s="62"/>
      <c r="M4130" s="63"/>
      <c r="N4130" s="63"/>
      <c r="O4130" s="64"/>
      <c r="P4130" s="127"/>
      <c r="W4130" s="64"/>
      <c r="X4130" s="64"/>
    </row>
    <row r="4131" spans="1:24" s="59" customFormat="1" x14ac:dyDescent="0.25">
      <c r="A4131" s="77"/>
      <c r="D4131" s="60"/>
      <c r="E4131" s="60"/>
      <c r="F4131" s="60"/>
      <c r="G4131" s="60"/>
      <c r="H4131" s="62"/>
      <c r="I4131" s="62"/>
      <c r="J4131" s="62"/>
      <c r="K4131" s="62"/>
      <c r="M4131" s="63"/>
      <c r="N4131" s="63"/>
      <c r="O4131" s="64"/>
      <c r="P4131" s="127"/>
      <c r="W4131" s="64"/>
      <c r="X4131" s="64"/>
    </row>
    <row r="4132" spans="1:24" s="59" customFormat="1" x14ac:dyDescent="0.25">
      <c r="A4132" s="77"/>
      <c r="D4132" s="60"/>
      <c r="E4132" s="60"/>
      <c r="F4132" s="60"/>
      <c r="G4132" s="60"/>
      <c r="H4132" s="62"/>
      <c r="I4132" s="62"/>
      <c r="J4132" s="62"/>
      <c r="K4132" s="62"/>
      <c r="M4132" s="63"/>
      <c r="N4132" s="63"/>
      <c r="O4132" s="64"/>
      <c r="P4132" s="127"/>
      <c r="W4132" s="64"/>
      <c r="X4132" s="64"/>
    </row>
    <row r="4133" spans="1:24" s="59" customFormat="1" x14ac:dyDescent="0.25">
      <c r="A4133" s="77"/>
      <c r="D4133" s="60"/>
      <c r="E4133" s="60"/>
      <c r="F4133" s="60"/>
      <c r="G4133" s="60"/>
      <c r="H4133" s="62"/>
      <c r="I4133" s="62"/>
      <c r="J4133" s="62"/>
      <c r="K4133" s="62"/>
      <c r="M4133" s="63"/>
      <c r="N4133" s="63"/>
      <c r="O4133" s="64"/>
      <c r="P4133" s="127"/>
      <c r="W4133" s="64"/>
      <c r="X4133" s="64"/>
    </row>
    <row r="4134" spans="1:24" s="59" customFormat="1" x14ac:dyDescent="0.25">
      <c r="A4134" s="77"/>
      <c r="D4134" s="60"/>
      <c r="E4134" s="60"/>
      <c r="F4134" s="60"/>
      <c r="G4134" s="60"/>
      <c r="H4134" s="62"/>
      <c r="I4134" s="62"/>
      <c r="J4134" s="62"/>
      <c r="K4134" s="62"/>
      <c r="M4134" s="63"/>
      <c r="N4134" s="63"/>
      <c r="O4134" s="64"/>
      <c r="P4134" s="127"/>
      <c r="W4134" s="64"/>
      <c r="X4134" s="64"/>
    </row>
    <row r="4135" spans="1:24" s="59" customFormat="1" x14ac:dyDescent="0.25">
      <c r="A4135" s="77"/>
      <c r="D4135" s="60"/>
      <c r="E4135" s="60"/>
      <c r="F4135" s="60"/>
      <c r="G4135" s="60"/>
      <c r="H4135" s="62"/>
      <c r="I4135" s="62"/>
      <c r="J4135" s="62"/>
      <c r="K4135" s="62"/>
      <c r="M4135" s="63"/>
      <c r="N4135" s="63"/>
      <c r="O4135" s="64"/>
      <c r="P4135" s="127"/>
      <c r="W4135" s="64"/>
      <c r="X4135" s="64"/>
    </row>
    <row r="4136" spans="1:24" s="59" customFormat="1" x14ac:dyDescent="0.25">
      <c r="A4136" s="77"/>
      <c r="D4136" s="60"/>
      <c r="E4136" s="60"/>
      <c r="F4136" s="60"/>
      <c r="G4136" s="60"/>
      <c r="H4136" s="62"/>
      <c r="I4136" s="62"/>
      <c r="J4136" s="62"/>
      <c r="K4136" s="62"/>
      <c r="M4136" s="63"/>
      <c r="N4136" s="63"/>
      <c r="O4136" s="64"/>
      <c r="P4136" s="127"/>
      <c r="W4136" s="64"/>
      <c r="X4136" s="64"/>
    </row>
    <row r="4137" spans="1:24" s="59" customFormat="1" x14ac:dyDescent="0.25">
      <c r="A4137" s="77"/>
      <c r="D4137" s="60"/>
      <c r="E4137" s="60"/>
      <c r="F4137" s="60"/>
      <c r="G4137" s="60"/>
      <c r="H4137" s="62"/>
      <c r="I4137" s="62"/>
      <c r="J4137" s="62"/>
      <c r="K4137" s="62"/>
      <c r="M4137" s="63"/>
      <c r="N4137" s="63"/>
      <c r="O4137" s="64"/>
      <c r="P4137" s="127"/>
      <c r="W4137" s="64"/>
      <c r="X4137" s="64"/>
    </row>
    <row r="4138" spans="1:24" s="59" customFormat="1" x14ac:dyDescent="0.25">
      <c r="A4138" s="77"/>
      <c r="D4138" s="60"/>
      <c r="E4138" s="60"/>
      <c r="F4138" s="60"/>
      <c r="G4138" s="60"/>
      <c r="H4138" s="62"/>
      <c r="I4138" s="62"/>
      <c r="J4138" s="62"/>
      <c r="K4138" s="62"/>
      <c r="M4138" s="63"/>
      <c r="N4138" s="63"/>
      <c r="O4138" s="64"/>
      <c r="P4138" s="127"/>
      <c r="W4138" s="64"/>
      <c r="X4138" s="64"/>
    </row>
    <row r="4139" spans="1:24" s="59" customFormat="1" x14ac:dyDescent="0.25">
      <c r="A4139" s="77"/>
      <c r="D4139" s="60"/>
      <c r="E4139" s="60"/>
      <c r="F4139" s="60"/>
      <c r="G4139" s="60"/>
      <c r="H4139" s="62"/>
      <c r="I4139" s="62"/>
      <c r="J4139" s="62"/>
      <c r="K4139" s="62"/>
      <c r="M4139" s="63"/>
      <c r="N4139" s="63"/>
      <c r="O4139" s="64"/>
      <c r="P4139" s="127"/>
      <c r="W4139" s="64"/>
      <c r="X4139" s="64"/>
    </row>
    <row r="4140" spans="1:24" s="59" customFormat="1" x14ac:dyDescent="0.25">
      <c r="A4140" s="77"/>
      <c r="D4140" s="60"/>
      <c r="E4140" s="60"/>
      <c r="F4140" s="60"/>
      <c r="G4140" s="60"/>
      <c r="H4140" s="62"/>
      <c r="I4140" s="62"/>
      <c r="J4140" s="62"/>
      <c r="K4140" s="62"/>
      <c r="M4140" s="63"/>
      <c r="N4140" s="63"/>
      <c r="O4140" s="64"/>
      <c r="P4140" s="127"/>
      <c r="W4140" s="64"/>
      <c r="X4140" s="64"/>
    </row>
    <row r="4141" spans="1:24" s="59" customFormat="1" x14ac:dyDescent="0.25">
      <c r="A4141" s="77"/>
      <c r="D4141" s="60"/>
      <c r="E4141" s="60"/>
      <c r="F4141" s="60"/>
      <c r="G4141" s="60"/>
      <c r="H4141" s="62"/>
      <c r="I4141" s="62"/>
      <c r="J4141" s="62"/>
      <c r="K4141" s="62"/>
      <c r="M4141" s="63"/>
      <c r="N4141" s="63"/>
      <c r="O4141" s="64"/>
      <c r="P4141" s="127"/>
      <c r="W4141" s="64"/>
      <c r="X4141" s="64"/>
    </row>
    <row r="4142" spans="1:24" s="59" customFormat="1" x14ac:dyDescent="0.25">
      <c r="A4142" s="77"/>
      <c r="D4142" s="60"/>
      <c r="E4142" s="60"/>
      <c r="F4142" s="60"/>
      <c r="G4142" s="60"/>
      <c r="H4142" s="62"/>
      <c r="I4142" s="62"/>
      <c r="J4142" s="62"/>
      <c r="K4142" s="62"/>
      <c r="M4142" s="63"/>
      <c r="N4142" s="63"/>
      <c r="O4142" s="64"/>
      <c r="P4142" s="127"/>
      <c r="W4142" s="64"/>
      <c r="X4142" s="64"/>
    </row>
    <row r="4143" spans="1:24" s="59" customFormat="1" x14ac:dyDescent="0.25">
      <c r="A4143" s="77"/>
      <c r="D4143" s="60"/>
      <c r="E4143" s="60"/>
      <c r="F4143" s="60"/>
      <c r="G4143" s="60"/>
      <c r="H4143" s="62"/>
      <c r="I4143" s="62"/>
      <c r="J4143" s="62"/>
      <c r="K4143" s="62"/>
      <c r="M4143" s="63"/>
      <c r="N4143" s="63"/>
      <c r="O4143" s="64"/>
      <c r="P4143" s="127"/>
      <c r="W4143" s="64"/>
      <c r="X4143" s="64"/>
    </row>
    <row r="4144" spans="1:24" s="59" customFormat="1" x14ac:dyDescent="0.25">
      <c r="A4144" s="77"/>
      <c r="D4144" s="60"/>
      <c r="E4144" s="60"/>
      <c r="F4144" s="60"/>
      <c r="G4144" s="60"/>
      <c r="H4144" s="62"/>
      <c r="I4144" s="62"/>
      <c r="J4144" s="62"/>
      <c r="K4144" s="62"/>
      <c r="M4144" s="63"/>
      <c r="N4144" s="63"/>
      <c r="O4144" s="64"/>
      <c r="P4144" s="127"/>
      <c r="W4144" s="64"/>
      <c r="X4144" s="64"/>
    </row>
    <row r="4145" spans="1:24" s="59" customFormat="1" x14ac:dyDescent="0.25">
      <c r="A4145" s="77"/>
      <c r="D4145" s="60"/>
      <c r="E4145" s="60"/>
      <c r="F4145" s="60"/>
      <c r="G4145" s="60"/>
      <c r="H4145" s="62"/>
      <c r="I4145" s="62"/>
      <c r="J4145" s="62"/>
      <c r="K4145" s="62"/>
      <c r="M4145" s="63"/>
      <c r="N4145" s="63"/>
      <c r="O4145" s="64"/>
      <c r="P4145" s="127"/>
      <c r="W4145" s="64"/>
      <c r="X4145" s="64"/>
    </row>
    <row r="4146" spans="1:24" s="59" customFormat="1" x14ac:dyDescent="0.25">
      <c r="A4146" s="77"/>
      <c r="D4146" s="60"/>
      <c r="E4146" s="60"/>
      <c r="F4146" s="60"/>
      <c r="G4146" s="60"/>
      <c r="H4146" s="62"/>
      <c r="I4146" s="62"/>
      <c r="J4146" s="62"/>
      <c r="K4146" s="62"/>
      <c r="M4146" s="63"/>
      <c r="N4146" s="63"/>
      <c r="O4146" s="64"/>
      <c r="P4146" s="127"/>
      <c r="W4146" s="64"/>
      <c r="X4146" s="64"/>
    </row>
    <row r="4147" spans="1:24" s="59" customFormat="1" x14ac:dyDescent="0.25">
      <c r="A4147" s="77"/>
      <c r="D4147" s="60"/>
      <c r="E4147" s="60"/>
      <c r="F4147" s="60"/>
      <c r="G4147" s="60"/>
      <c r="H4147" s="62"/>
      <c r="I4147" s="62"/>
      <c r="J4147" s="62"/>
      <c r="K4147" s="62"/>
      <c r="M4147" s="63"/>
      <c r="N4147" s="63"/>
      <c r="O4147" s="64"/>
      <c r="P4147" s="127"/>
      <c r="W4147" s="64"/>
      <c r="X4147" s="64"/>
    </row>
    <row r="4148" spans="1:24" s="59" customFormat="1" x14ac:dyDescent="0.25">
      <c r="A4148" s="77"/>
      <c r="D4148" s="60"/>
      <c r="E4148" s="60"/>
      <c r="F4148" s="60"/>
      <c r="G4148" s="60"/>
      <c r="H4148" s="62"/>
      <c r="I4148" s="62"/>
      <c r="J4148" s="62"/>
      <c r="K4148" s="62"/>
      <c r="M4148" s="63"/>
      <c r="N4148" s="63"/>
      <c r="O4148" s="64"/>
      <c r="P4148" s="127"/>
      <c r="W4148" s="64"/>
      <c r="X4148" s="64"/>
    </row>
    <row r="4149" spans="1:24" s="59" customFormat="1" x14ac:dyDescent="0.25">
      <c r="A4149" s="77"/>
      <c r="D4149" s="60"/>
      <c r="E4149" s="60"/>
      <c r="F4149" s="60"/>
      <c r="G4149" s="60"/>
      <c r="H4149" s="62"/>
      <c r="I4149" s="62"/>
      <c r="J4149" s="62"/>
      <c r="K4149" s="62"/>
      <c r="M4149" s="63"/>
      <c r="N4149" s="63"/>
      <c r="O4149" s="64"/>
      <c r="P4149" s="127"/>
      <c r="W4149" s="64"/>
      <c r="X4149" s="64"/>
    </row>
    <row r="4150" spans="1:24" s="59" customFormat="1" x14ac:dyDescent="0.25">
      <c r="A4150" s="77"/>
      <c r="D4150" s="60"/>
      <c r="E4150" s="60"/>
      <c r="F4150" s="60"/>
      <c r="G4150" s="60"/>
      <c r="H4150" s="62"/>
      <c r="I4150" s="62"/>
      <c r="J4150" s="62"/>
      <c r="K4150" s="62"/>
      <c r="M4150" s="63"/>
      <c r="N4150" s="63"/>
      <c r="O4150" s="64"/>
      <c r="P4150" s="127"/>
      <c r="W4150" s="64"/>
      <c r="X4150" s="64"/>
    </row>
    <row r="4151" spans="1:24" s="59" customFormat="1" x14ac:dyDescent="0.25">
      <c r="A4151" s="77"/>
      <c r="D4151" s="60"/>
      <c r="E4151" s="60"/>
      <c r="F4151" s="60"/>
      <c r="G4151" s="60"/>
      <c r="H4151" s="62"/>
      <c r="I4151" s="62"/>
      <c r="J4151" s="62"/>
      <c r="K4151" s="62"/>
      <c r="M4151" s="63"/>
      <c r="N4151" s="63"/>
      <c r="O4151" s="64"/>
      <c r="P4151" s="127"/>
      <c r="W4151" s="64"/>
      <c r="X4151" s="64"/>
    </row>
    <row r="4152" spans="1:24" s="59" customFormat="1" x14ac:dyDescent="0.25">
      <c r="A4152" s="77"/>
      <c r="D4152" s="60"/>
      <c r="E4152" s="60"/>
      <c r="F4152" s="60"/>
      <c r="G4152" s="60"/>
      <c r="H4152" s="62"/>
      <c r="I4152" s="62"/>
      <c r="J4152" s="62"/>
      <c r="K4152" s="62"/>
      <c r="M4152" s="63"/>
      <c r="N4152" s="63"/>
      <c r="O4152" s="64"/>
      <c r="P4152" s="127"/>
      <c r="W4152" s="64"/>
      <c r="X4152" s="64"/>
    </row>
    <row r="4153" spans="1:24" s="59" customFormat="1" x14ac:dyDescent="0.25">
      <c r="A4153" s="77"/>
      <c r="D4153" s="60"/>
      <c r="E4153" s="60"/>
      <c r="F4153" s="60"/>
      <c r="G4153" s="60"/>
      <c r="H4153" s="62"/>
      <c r="I4153" s="62"/>
      <c r="J4153" s="62"/>
      <c r="K4153" s="62"/>
      <c r="M4153" s="63"/>
      <c r="N4153" s="63"/>
      <c r="O4153" s="64"/>
      <c r="P4153" s="127"/>
      <c r="W4153" s="64"/>
      <c r="X4153" s="64"/>
    </row>
    <row r="4154" spans="1:24" s="59" customFormat="1" x14ac:dyDescent="0.25">
      <c r="A4154" s="77"/>
      <c r="D4154" s="60"/>
      <c r="E4154" s="60"/>
      <c r="F4154" s="60"/>
      <c r="G4154" s="60"/>
      <c r="H4154" s="62"/>
      <c r="I4154" s="62"/>
      <c r="J4154" s="62"/>
      <c r="K4154" s="62"/>
      <c r="M4154" s="63"/>
      <c r="N4154" s="63"/>
      <c r="O4154" s="64"/>
      <c r="P4154" s="127"/>
      <c r="W4154" s="64"/>
      <c r="X4154" s="64"/>
    </row>
    <row r="4155" spans="1:24" s="59" customFormat="1" x14ac:dyDescent="0.25">
      <c r="A4155" s="77"/>
      <c r="D4155" s="60"/>
      <c r="E4155" s="60"/>
      <c r="F4155" s="60"/>
      <c r="G4155" s="60"/>
      <c r="H4155" s="62"/>
      <c r="I4155" s="62"/>
      <c r="J4155" s="62"/>
      <c r="K4155" s="62"/>
      <c r="M4155" s="63"/>
      <c r="N4155" s="63"/>
      <c r="O4155" s="64"/>
      <c r="P4155" s="127"/>
      <c r="W4155" s="64"/>
      <c r="X4155" s="64"/>
    </row>
    <row r="4156" spans="1:24" s="59" customFormat="1" x14ac:dyDescent="0.25">
      <c r="A4156" s="77"/>
      <c r="D4156" s="60"/>
      <c r="E4156" s="60"/>
      <c r="F4156" s="60"/>
      <c r="G4156" s="60"/>
      <c r="H4156" s="62"/>
      <c r="I4156" s="62"/>
      <c r="J4156" s="62"/>
      <c r="K4156" s="62"/>
      <c r="M4156" s="63"/>
      <c r="N4156" s="63"/>
      <c r="O4156" s="64"/>
      <c r="P4156" s="127"/>
      <c r="W4156" s="64"/>
      <c r="X4156" s="64"/>
    </row>
    <row r="4157" spans="1:24" s="59" customFormat="1" x14ac:dyDescent="0.25">
      <c r="A4157" s="77"/>
      <c r="D4157" s="60"/>
      <c r="E4157" s="60"/>
      <c r="F4157" s="60"/>
      <c r="G4157" s="60"/>
      <c r="H4157" s="62"/>
      <c r="I4157" s="62"/>
      <c r="J4157" s="62"/>
      <c r="K4157" s="62"/>
      <c r="M4157" s="63"/>
      <c r="N4157" s="63"/>
      <c r="O4157" s="64"/>
      <c r="P4157" s="127"/>
      <c r="W4157" s="64"/>
      <c r="X4157" s="64"/>
    </row>
    <row r="4158" spans="1:24" s="59" customFormat="1" x14ac:dyDescent="0.25">
      <c r="A4158" s="77"/>
      <c r="D4158" s="60"/>
      <c r="E4158" s="60"/>
      <c r="F4158" s="60"/>
      <c r="G4158" s="60"/>
      <c r="H4158" s="62"/>
      <c r="I4158" s="62"/>
      <c r="J4158" s="62"/>
      <c r="K4158" s="62"/>
      <c r="M4158" s="63"/>
      <c r="N4158" s="63"/>
      <c r="O4158" s="64"/>
      <c r="P4158" s="127"/>
      <c r="W4158" s="64"/>
      <c r="X4158" s="64"/>
    </row>
    <row r="4159" spans="1:24" s="59" customFormat="1" x14ac:dyDescent="0.25">
      <c r="A4159" s="77"/>
      <c r="D4159" s="60"/>
      <c r="E4159" s="60"/>
      <c r="F4159" s="60"/>
      <c r="G4159" s="60"/>
      <c r="H4159" s="62"/>
      <c r="I4159" s="62"/>
      <c r="J4159" s="62"/>
      <c r="K4159" s="62"/>
      <c r="M4159" s="63"/>
      <c r="N4159" s="63"/>
      <c r="O4159" s="64"/>
      <c r="P4159" s="127"/>
      <c r="W4159" s="64"/>
      <c r="X4159" s="64"/>
    </row>
    <row r="4160" spans="1:24" s="59" customFormat="1" x14ac:dyDescent="0.25">
      <c r="A4160" s="77"/>
      <c r="D4160" s="60"/>
      <c r="E4160" s="60"/>
      <c r="F4160" s="60"/>
      <c r="G4160" s="60"/>
      <c r="H4160" s="62"/>
      <c r="I4160" s="62"/>
      <c r="J4160" s="62"/>
      <c r="K4160" s="62"/>
      <c r="M4160" s="63"/>
      <c r="N4160" s="63"/>
      <c r="O4160" s="64"/>
      <c r="P4160" s="127"/>
      <c r="W4160" s="64"/>
      <c r="X4160" s="64"/>
    </row>
    <row r="4161" spans="1:24" s="59" customFormat="1" x14ac:dyDescent="0.25">
      <c r="A4161" s="77"/>
      <c r="D4161" s="60"/>
      <c r="E4161" s="60"/>
      <c r="F4161" s="60"/>
      <c r="G4161" s="60"/>
      <c r="H4161" s="62"/>
      <c r="I4161" s="62"/>
      <c r="J4161" s="62"/>
      <c r="K4161" s="62"/>
      <c r="M4161" s="63"/>
      <c r="N4161" s="63"/>
      <c r="O4161" s="64"/>
      <c r="P4161" s="127"/>
      <c r="W4161" s="64"/>
      <c r="X4161" s="64"/>
    </row>
    <row r="4162" spans="1:24" s="59" customFormat="1" x14ac:dyDescent="0.25">
      <c r="A4162" s="77"/>
      <c r="D4162" s="60"/>
      <c r="E4162" s="60"/>
      <c r="F4162" s="60"/>
      <c r="G4162" s="60"/>
      <c r="H4162" s="62"/>
      <c r="I4162" s="62"/>
      <c r="J4162" s="62"/>
      <c r="K4162" s="62"/>
      <c r="M4162" s="63"/>
      <c r="N4162" s="63"/>
      <c r="O4162" s="64"/>
      <c r="P4162" s="127"/>
      <c r="W4162" s="64"/>
      <c r="X4162" s="64"/>
    </row>
    <row r="4163" spans="1:24" s="59" customFormat="1" x14ac:dyDescent="0.25">
      <c r="A4163" s="77"/>
      <c r="D4163" s="60"/>
      <c r="E4163" s="60"/>
      <c r="F4163" s="60"/>
      <c r="G4163" s="60"/>
      <c r="H4163" s="62"/>
      <c r="I4163" s="62"/>
      <c r="J4163" s="62"/>
      <c r="K4163" s="62"/>
      <c r="M4163" s="63"/>
      <c r="N4163" s="63"/>
      <c r="O4163" s="64"/>
      <c r="P4163" s="127"/>
      <c r="W4163" s="64"/>
      <c r="X4163" s="64"/>
    </row>
    <row r="4164" spans="1:24" s="59" customFormat="1" x14ac:dyDescent="0.25">
      <c r="A4164" s="77"/>
      <c r="D4164" s="60"/>
      <c r="E4164" s="60"/>
      <c r="F4164" s="60"/>
      <c r="G4164" s="60"/>
      <c r="H4164" s="62"/>
      <c r="I4164" s="62"/>
      <c r="J4164" s="62"/>
      <c r="K4164" s="62"/>
      <c r="M4164" s="63"/>
      <c r="N4164" s="63"/>
      <c r="O4164" s="64"/>
      <c r="P4164" s="127"/>
      <c r="W4164" s="64"/>
      <c r="X4164" s="64"/>
    </row>
    <row r="4165" spans="1:24" s="59" customFormat="1" x14ac:dyDescent="0.25">
      <c r="A4165" s="77"/>
      <c r="D4165" s="60"/>
      <c r="E4165" s="60"/>
      <c r="F4165" s="60"/>
      <c r="G4165" s="60"/>
      <c r="H4165" s="62"/>
      <c r="I4165" s="62"/>
      <c r="J4165" s="62"/>
      <c r="K4165" s="62"/>
      <c r="M4165" s="63"/>
      <c r="N4165" s="63"/>
      <c r="O4165" s="64"/>
      <c r="P4165" s="127"/>
      <c r="W4165" s="64"/>
      <c r="X4165" s="64"/>
    </row>
    <row r="4166" spans="1:24" s="59" customFormat="1" x14ac:dyDescent="0.25">
      <c r="A4166" s="77"/>
      <c r="D4166" s="60"/>
      <c r="E4166" s="60"/>
      <c r="F4166" s="60"/>
      <c r="G4166" s="60"/>
      <c r="H4166" s="62"/>
      <c r="I4166" s="62"/>
      <c r="J4166" s="62"/>
      <c r="K4166" s="62"/>
      <c r="M4166" s="63"/>
      <c r="N4166" s="63"/>
      <c r="O4166" s="64"/>
      <c r="P4166" s="127"/>
      <c r="W4166" s="64"/>
      <c r="X4166" s="64"/>
    </row>
    <row r="4167" spans="1:24" s="59" customFormat="1" x14ac:dyDescent="0.25">
      <c r="A4167" s="77"/>
      <c r="D4167" s="60"/>
      <c r="E4167" s="60"/>
      <c r="F4167" s="60"/>
      <c r="G4167" s="60"/>
      <c r="H4167" s="62"/>
      <c r="I4167" s="62"/>
      <c r="J4167" s="62"/>
      <c r="K4167" s="62"/>
      <c r="M4167" s="63"/>
      <c r="N4167" s="63"/>
      <c r="O4167" s="64"/>
      <c r="P4167" s="127"/>
      <c r="W4167" s="64"/>
      <c r="X4167" s="64"/>
    </row>
    <row r="4168" spans="1:24" s="59" customFormat="1" x14ac:dyDescent="0.25">
      <c r="A4168" s="77"/>
      <c r="D4168" s="60"/>
      <c r="E4168" s="60"/>
      <c r="F4168" s="60"/>
      <c r="G4168" s="60"/>
      <c r="H4168" s="62"/>
      <c r="I4168" s="62"/>
      <c r="J4168" s="62"/>
      <c r="K4168" s="62"/>
      <c r="M4168" s="63"/>
      <c r="N4168" s="63"/>
      <c r="O4168" s="64"/>
      <c r="P4168" s="127"/>
      <c r="W4168" s="64"/>
      <c r="X4168" s="64"/>
    </row>
    <row r="4169" spans="1:24" s="59" customFormat="1" x14ac:dyDescent="0.25">
      <c r="A4169" s="77"/>
      <c r="D4169" s="60"/>
      <c r="E4169" s="60"/>
      <c r="F4169" s="60"/>
      <c r="G4169" s="60"/>
      <c r="H4169" s="62"/>
      <c r="I4169" s="62"/>
      <c r="J4169" s="62"/>
      <c r="K4169" s="62"/>
      <c r="M4169" s="63"/>
      <c r="N4169" s="63"/>
      <c r="O4169" s="64"/>
      <c r="P4169" s="127"/>
      <c r="W4169" s="64"/>
      <c r="X4169" s="64"/>
    </row>
    <row r="4170" spans="1:24" s="59" customFormat="1" x14ac:dyDescent="0.25">
      <c r="A4170" s="77"/>
      <c r="D4170" s="60"/>
      <c r="E4170" s="60"/>
      <c r="F4170" s="60"/>
      <c r="G4170" s="60"/>
      <c r="H4170" s="62"/>
      <c r="I4170" s="62"/>
      <c r="J4170" s="62"/>
      <c r="K4170" s="62"/>
      <c r="M4170" s="63"/>
      <c r="N4170" s="63"/>
      <c r="O4170" s="64"/>
      <c r="P4170" s="127"/>
      <c r="W4170" s="64"/>
      <c r="X4170" s="64"/>
    </row>
    <row r="4171" spans="1:24" s="59" customFormat="1" x14ac:dyDescent="0.25">
      <c r="A4171" s="77"/>
      <c r="D4171" s="60"/>
      <c r="E4171" s="60"/>
      <c r="F4171" s="60"/>
      <c r="G4171" s="60"/>
      <c r="H4171" s="62"/>
      <c r="I4171" s="62"/>
      <c r="J4171" s="62"/>
      <c r="K4171" s="62"/>
      <c r="M4171" s="63"/>
      <c r="N4171" s="63"/>
      <c r="O4171" s="64"/>
      <c r="P4171" s="127"/>
      <c r="W4171" s="64"/>
      <c r="X4171" s="64"/>
    </row>
    <row r="4172" spans="1:24" s="59" customFormat="1" x14ac:dyDescent="0.25">
      <c r="A4172" s="77"/>
      <c r="D4172" s="60"/>
      <c r="E4172" s="60"/>
      <c r="F4172" s="60"/>
      <c r="G4172" s="60"/>
      <c r="H4172" s="62"/>
      <c r="I4172" s="62"/>
      <c r="J4172" s="62"/>
      <c r="K4172" s="62"/>
      <c r="M4172" s="63"/>
      <c r="N4172" s="63"/>
      <c r="O4172" s="64"/>
      <c r="P4172" s="127"/>
      <c r="W4172" s="64"/>
      <c r="X4172" s="64"/>
    </row>
    <row r="4173" spans="1:24" s="59" customFormat="1" x14ac:dyDescent="0.25">
      <c r="A4173" s="77"/>
      <c r="D4173" s="60"/>
      <c r="E4173" s="60"/>
      <c r="F4173" s="60"/>
      <c r="G4173" s="60"/>
      <c r="H4173" s="62"/>
      <c r="I4173" s="62"/>
      <c r="J4173" s="62"/>
      <c r="K4173" s="62"/>
      <c r="M4173" s="63"/>
      <c r="N4173" s="63"/>
      <c r="O4173" s="64"/>
      <c r="P4173" s="127"/>
      <c r="W4173" s="64"/>
      <c r="X4173" s="64"/>
    </row>
    <row r="4174" spans="1:24" s="59" customFormat="1" x14ac:dyDescent="0.25">
      <c r="A4174" s="77"/>
      <c r="D4174" s="60"/>
      <c r="E4174" s="60"/>
      <c r="F4174" s="60"/>
      <c r="G4174" s="60"/>
      <c r="H4174" s="62"/>
      <c r="I4174" s="62"/>
      <c r="J4174" s="62"/>
      <c r="K4174" s="62"/>
      <c r="M4174" s="63"/>
      <c r="N4174" s="63"/>
      <c r="O4174" s="64"/>
      <c r="P4174" s="127"/>
      <c r="W4174" s="64"/>
      <c r="X4174" s="64"/>
    </row>
    <row r="4175" spans="1:24" s="59" customFormat="1" x14ac:dyDescent="0.25">
      <c r="A4175" s="77"/>
      <c r="D4175" s="60"/>
      <c r="E4175" s="60"/>
      <c r="F4175" s="60"/>
      <c r="G4175" s="60"/>
      <c r="H4175" s="62"/>
      <c r="I4175" s="62"/>
      <c r="J4175" s="62"/>
      <c r="K4175" s="62"/>
      <c r="M4175" s="63"/>
      <c r="N4175" s="63"/>
      <c r="O4175" s="64"/>
      <c r="P4175" s="127"/>
      <c r="W4175" s="64"/>
      <c r="X4175" s="64"/>
    </row>
    <row r="4176" spans="1:24" s="59" customFormat="1" x14ac:dyDescent="0.25">
      <c r="A4176" s="77"/>
      <c r="D4176" s="60"/>
      <c r="E4176" s="60"/>
      <c r="F4176" s="60"/>
      <c r="G4176" s="60"/>
      <c r="H4176" s="62"/>
      <c r="I4176" s="62"/>
      <c r="J4176" s="62"/>
      <c r="K4176" s="62"/>
      <c r="M4176" s="63"/>
      <c r="N4176" s="63"/>
      <c r="O4176" s="64"/>
      <c r="P4176" s="127"/>
      <c r="W4176" s="64"/>
      <c r="X4176" s="64"/>
    </row>
    <row r="4177" spans="1:24" s="59" customFormat="1" x14ac:dyDescent="0.25">
      <c r="A4177" s="77"/>
      <c r="D4177" s="60"/>
      <c r="E4177" s="60"/>
      <c r="F4177" s="60"/>
      <c r="G4177" s="60"/>
      <c r="H4177" s="62"/>
      <c r="I4177" s="62"/>
      <c r="J4177" s="62"/>
      <c r="K4177" s="62"/>
      <c r="M4177" s="63"/>
      <c r="N4177" s="63"/>
      <c r="O4177" s="64"/>
      <c r="P4177" s="127"/>
      <c r="W4177" s="64"/>
      <c r="X4177" s="64"/>
    </row>
    <row r="4178" spans="1:24" s="59" customFormat="1" x14ac:dyDescent="0.25">
      <c r="A4178" s="77"/>
      <c r="D4178" s="60"/>
      <c r="E4178" s="60"/>
      <c r="F4178" s="60"/>
      <c r="G4178" s="60"/>
      <c r="H4178" s="62"/>
      <c r="I4178" s="62"/>
      <c r="J4178" s="62"/>
      <c r="K4178" s="62"/>
      <c r="M4178" s="63"/>
      <c r="N4178" s="63"/>
      <c r="O4178" s="64"/>
      <c r="P4178" s="127"/>
      <c r="W4178" s="64"/>
      <c r="X4178" s="64"/>
    </row>
    <row r="4179" spans="1:24" s="59" customFormat="1" x14ac:dyDescent="0.25">
      <c r="A4179" s="77"/>
      <c r="D4179" s="60"/>
      <c r="E4179" s="60"/>
      <c r="F4179" s="60"/>
      <c r="G4179" s="60"/>
      <c r="H4179" s="62"/>
      <c r="I4179" s="62"/>
      <c r="J4179" s="62"/>
      <c r="K4179" s="62"/>
      <c r="M4179" s="63"/>
      <c r="N4179" s="63"/>
      <c r="O4179" s="64"/>
      <c r="P4179" s="127"/>
      <c r="W4179" s="64"/>
      <c r="X4179" s="64"/>
    </row>
    <row r="4180" spans="1:24" s="59" customFormat="1" x14ac:dyDescent="0.25">
      <c r="A4180" s="77"/>
      <c r="D4180" s="60"/>
      <c r="E4180" s="60"/>
      <c r="F4180" s="60"/>
      <c r="G4180" s="60"/>
      <c r="H4180" s="62"/>
      <c r="I4180" s="62"/>
      <c r="J4180" s="62"/>
      <c r="K4180" s="62"/>
      <c r="M4180" s="63"/>
      <c r="N4180" s="63"/>
      <c r="O4180" s="64"/>
      <c r="P4180" s="127"/>
      <c r="W4180" s="64"/>
      <c r="X4180" s="64"/>
    </row>
    <row r="4181" spans="1:24" s="59" customFormat="1" x14ac:dyDescent="0.25">
      <c r="A4181" s="77"/>
      <c r="D4181" s="60"/>
      <c r="E4181" s="60"/>
      <c r="F4181" s="60"/>
      <c r="G4181" s="60"/>
      <c r="H4181" s="62"/>
      <c r="I4181" s="62"/>
      <c r="J4181" s="62"/>
      <c r="K4181" s="62"/>
      <c r="M4181" s="63"/>
      <c r="N4181" s="63"/>
      <c r="O4181" s="64"/>
      <c r="P4181" s="127"/>
      <c r="W4181" s="64"/>
      <c r="X4181" s="64"/>
    </row>
    <row r="4182" spans="1:24" s="59" customFormat="1" x14ac:dyDescent="0.25">
      <c r="A4182" s="77"/>
      <c r="D4182" s="60"/>
      <c r="E4182" s="60"/>
      <c r="F4182" s="60"/>
      <c r="G4182" s="60"/>
      <c r="H4182" s="62"/>
      <c r="I4182" s="62"/>
      <c r="J4182" s="62"/>
      <c r="K4182" s="62"/>
      <c r="M4182" s="63"/>
      <c r="N4182" s="63"/>
      <c r="O4182" s="64"/>
      <c r="P4182" s="127"/>
      <c r="W4182" s="64"/>
      <c r="X4182" s="64"/>
    </row>
    <row r="4183" spans="1:24" s="59" customFormat="1" x14ac:dyDescent="0.25">
      <c r="A4183" s="77"/>
      <c r="D4183" s="60"/>
      <c r="E4183" s="60"/>
      <c r="F4183" s="60"/>
      <c r="G4183" s="60"/>
      <c r="H4183" s="62"/>
      <c r="I4183" s="62"/>
      <c r="J4183" s="62"/>
      <c r="K4183" s="62"/>
      <c r="M4183" s="63"/>
      <c r="N4183" s="63"/>
      <c r="O4183" s="64"/>
      <c r="P4183" s="127"/>
      <c r="W4183" s="64"/>
      <c r="X4183" s="64"/>
    </row>
    <row r="4184" spans="1:24" s="59" customFormat="1" x14ac:dyDescent="0.25">
      <c r="A4184" s="77"/>
      <c r="D4184" s="60"/>
      <c r="E4184" s="60"/>
      <c r="F4184" s="60"/>
      <c r="G4184" s="60"/>
      <c r="H4184" s="62"/>
      <c r="I4184" s="62"/>
      <c r="J4184" s="62"/>
      <c r="K4184" s="62"/>
      <c r="M4184" s="63"/>
      <c r="N4184" s="63"/>
      <c r="O4184" s="64"/>
      <c r="P4184" s="127"/>
      <c r="W4184" s="64"/>
      <c r="X4184" s="64"/>
    </row>
    <row r="4185" spans="1:24" s="59" customFormat="1" x14ac:dyDescent="0.25">
      <c r="A4185" s="77"/>
      <c r="D4185" s="60"/>
      <c r="E4185" s="60"/>
      <c r="F4185" s="60"/>
      <c r="G4185" s="60"/>
      <c r="H4185" s="62"/>
      <c r="I4185" s="62"/>
      <c r="J4185" s="62"/>
      <c r="K4185" s="62"/>
      <c r="M4185" s="63"/>
      <c r="N4185" s="63"/>
      <c r="O4185" s="64"/>
      <c r="P4185" s="127"/>
      <c r="W4185" s="64"/>
      <c r="X4185" s="64"/>
    </row>
    <row r="4186" spans="1:24" s="59" customFormat="1" x14ac:dyDescent="0.25">
      <c r="A4186" s="77"/>
      <c r="D4186" s="60"/>
      <c r="E4186" s="60"/>
      <c r="F4186" s="60"/>
      <c r="G4186" s="60"/>
      <c r="H4186" s="62"/>
      <c r="I4186" s="62"/>
      <c r="J4186" s="62"/>
      <c r="K4186" s="62"/>
      <c r="M4186" s="63"/>
      <c r="N4186" s="63"/>
      <c r="O4186" s="64"/>
      <c r="P4186" s="127"/>
      <c r="W4186" s="64"/>
      <c r="X4186" s="64"/>
    </row>
    <row r="4187" spans="1:24" s="59" customFormat="1" x14ac:dyDescent="0.25">
      <c r="A4187" s="77"/>
      <c r="D4187" s="60"/>
      <c r="E4187" s="60"/>
      <c r="F4187" s="60"/>
      <c r="G4187" s="60"/>
      <c r="H4187" s="62"/>
      <c r="I4187" s="62"/>
      <c r="J4187" s="62"/>
      <c r="K4187" s="62"/>
      <c r="M4187" s="63"/>
      <c r="N4187" s="63"/>
      <c r="O4187" s="64"/>
      <c r="P4187" s="127"/>
      <c r="W4187" s="64"/>
      <c r="X4187" s="64"/>
    </row>
    <row r="4188" spans="1:24" s="59" customFormat="1" x14ac:dyDescent="0.25">
      <c r="A4188" s="77"/>
      <c r="D4188" s="60"/>
      <c r="E4188" s="60"/>
      <c r="F4188" s="60"/>
      <c r="G4188" s="60"/>
      <c r="H4188" s="62"/>
      <c r="I4188" s="62"/>
      <c r="J4188" s="62"/>
      <c r="K4188" s="62"/>
      <c r="M4188" s="63"/>
      <c r="N4188" s="63"/>
      <c r="O4188" s="64"/>
      <c r="P4188" s="127"/>
      <c r="W4188" s="64"/>
      <c r="X4188" s="64"/>
    </row>
    <row r="4189" spans="1:24" s="59" customFormat="1" x14ac:dyDescent="0.25">
      <c r="A4189" s="77"/>
      <c r="D4189" s="60"/>
      <c r="E4189" s="60"/>
      <c r="F4189" s="60"/>
      <c r="G4189" s="60"/>
      <c r="H4189" s="62"/>
      <c r="I4189" s="62"/>
      <c r="J4189" s="62"/>
      <c r="K4189" s="62"/>
      <c r="M4189" s="63"/>
      <c r="N4189" s="63"/>
      <c r="O4189" s="64"/>
      <c r="P4189" s="127"/>
      <c r="W4189" s="64"/>
      <c r="X4189" s="64"/>
    </row>
    <row r="4190" spans="1:24" s="59" customFormat="1" x14ac:dyDescent="0.25">
      <c r="A4190" s="77"/>
      <c r="D4190" s="60"/>
      <c r="E4190" s="60"/>
      <c r="F4190" s="60"/>
      <c r="G4190" s="60"/>
      <c r="H4190" s="62"/>
      <c r="I4190" s="62"/>
      <c r="J4190" s="62"/>
      <c r="K4190" s="62"/>
      <c r="M4190" s="63"/>
      <c r="N4190" s="63"/>
      <c r="O4190" s="64"/>
      <c r="P4190" s="127"/>
      <c r="W4190" s="64"/>
      <c r="X4190" s="64"/>
    </row>
    <row r="4191" spans="1:24" s="59" customFormat="1" x14ac:dyDescent="0.25">
      <c r="A4191" s="77"/>
      <c r="D4191" s="60"/>
      <c r="E4191" s="60"/>
      <c r="F4191" s="60"/>
      <c r="G4191" s="60"/>
      <c r="H4191" s="62"/>
      <c r="I4191" s="62"/>
      <c r="J4191" s="62"/>
      <c r="K4191" s="62"/>
      <c r="M4191" s="63"/>
      <c r="N4191" s="63"/>
      <c r="O4191" s="64"/>
      <c r="P4191" s="127"/>
      <c r="W4191" s="64"/>
      <c r="X4191" s="64"/>
    </row>
    <row r="4192" spans="1:24" s="59" customFormat="1" x14ac:dyDescent="0.25">
      <c r="A4192" s="77"/>
      <c r="D4192" s="60"/>
      <c r="E4192" s="60"/>
      <c r="F4192" s="60"/>
      <c r="G4192" s="60"/>
      <c r="H4192" s="62"/>
      <c r="I4192" s="62"/>
      <c r="J4192" s="62"/>
      <c r="K4192" s="62"/>
      <c r="M4192" s="63"/>
      <c r="N4192" s="63"/>
      <c r="O4192" s="64"/>
      <c r="P4192" s="127"/>
      <c r="W4192" s="64"/>
      <c r="X4192" s="64"/>
    </row>
    <row r="4193" spans="1:24" s="59" customFormat="1" x14ac:dyDescent="0.25">
      <c r="A4193" s="77"/>
      <c r="D4193" s="60"/>
      <c r="E4193" s="60"/>
      <c r="F4193" s="60"/>
      <c r="G4193" s="60"/>
      <c r="H4193" s="62"/>
      <c r="I4193" s="62"/>
      <c r="J4193" s="62"/>
      <c r="K4193" s="62"/>
      <c r="M4193" s="63"/>
      <c r="N4193" s="63"/>
      <c r="O4193" s="64"/>
      <c r="P4193" s="127"/>
      <c r="W4193" s="64"/>
      <c r="X4193" s="64"/>
    </row>
    <row r="4194" spans="1:24" s="59" customFormat="1" x14ac:dyDescent="0.25">
      <c r="A4194" s="77"/>
      <c r="D4194" s="60"/>
      <c r="E4194" s="60"/>
      <c r="F4194" s="60"/>
      <c r="G4194" s="60"/>
      <c r="H4194" s="62"/>
      <c r="I4194" s="62"/>
      <c r="J4194" s="62"/>
      <c r="K4194" s="62"/>
      <c r="M4194" s="63"/>
      <c r="N4194" s="63"/>
      <c r="O4194" s="64"/>
      <c r="P4194" s="127"/>
      <c r="W4194" s="64"/>
      <c r="X4194" s="64"/>
    </row>
    <row r="4195" spans="1:24" s="59" customFormat="1" x14ac:dyDescent="0.25">
      <c r="A4195" s="77"/>
      <c r="D4195" s="60"/>
      <c r="E4195" s="60"/>
      <c r="F4195" s="60"/>
      <c r="G4195" s="60"/>
      <c r="H4195" s="62"/>
      <c r="I4195" s="62"/>
      <c r="J4195" s="62"/>
      <c r="K4195" s="62"/>
      <c r="M4195" s="63"/>
      <c r="N4195" s="63"/>
      <c r="O4195" s="64"/>
      <c r="P4195" s="127"/>
      <c r="W4195" s="64"/>
      <c r="X4195" s="64"/>
    </row>
    <row r="4196" spans="1:24" s="59" customFormat="1" x14ac:dyDescent="0.25">
      <c r="A4196" s="77"/>
      <c r="D4196" s="60"/>
      <c r="E4196" s="60"/>
      <c r="F4196" s="60"/>
      <c r="G4196" s="60"/>
      <c r="H4196" s="62"/>
      <c r="I4196" s="62"/>
      <c r="J4196" s="62"/>
      <c r="K4196" s="62"/>
      <c r="M4196" s="63"/>
      <c r="N4196" s="63"/>
      <c r="O4196" s="64"/>
      <c r="P4196" s="127"/>
      <c r="W4196" s="64"/>
      <c r="X4196" s="64"/>
    </row>
    <row r="4197" spans="1:24" s="59" customFormat="1" x14ac:dyDescent="0.25">
      <c r="A4197" s="77"/>
      <c r="D4197" s="60"/>
      <c r="E4197" s="60"/>
      <c r="F4197" s="60"/>
      <c r="G4197" s="60"/>
      <c r="H4197" s="62"/>
      <c r="I4197" s="62"/>
      <c r="J4197" s="62"/>
      <c r="K4197" s="62"/>
      <c r="M4197" s="63"/>
      <c r="N4197" s="63"/>
      <c r="O4197" s="64"/>
      <c r="P4197" s="127"/>
      <c r="W4197" s="64"/>
      <c r="X4197" s="64"/>
    </row>
    <row r="4198" spans="1:24" s="59" customFormat="1" x14ac:dyDescent="0.25">
      <c r="A4198" s="77"/>
      <c r="D4198" s="60"/>
      <c r="E4198" s="60"/>
      <c r="F4198" s="60"/>
      <c r="G4198" s="60"/>
      <c r="H4198" s="62"/>
      <c r="I4198" s="62"/>
      <c r="J4198" s="62"/>
      <c r="K4198" s="62"/>
      <c r="M4198" s="63"/>
      <c r="N4198" s="63"/>
      <c r="O4198" s="64"/>
      <c r="P4198" s="127"/>
      <c r="W4198" s="64"/>
      <c r="X4198" s="64"/>
    </row>
    <row r="4199" spans="1:24" s="59" customFormat="1" x14ac:dyDescent="0.25">
      <c r="A4199" s="77"/>
      <c r="D4199" s="60"/>
      <c r="E4199" s="60"/>
      <c r="F4199" s="60"/>
      <c r="G4199" s="60"/>
      <c r="H4199" s="62"/>
      <c r="I4199" s="62"/>
      <c r="J4199" s="62"/>
      <c r="K4199" s="62"/>
      <c r="M4199" s="63"/>
      <c r="N4199" s="63"/>
      <c r="O4199" s="64"/>
      <c r="P4199" s="127"/>
      <c r="W4199" s="64"/>
      <c r="X4199" s="64"/>
    </row>
    <row r="4200" spans="1:24" s="59" customFormat="1" x14ac:dyDescent="0.25">
      <c r="A4200" s="77"/>
      <c r="D4200" s="60"/>
      <c r="E4200" s="60"/>
      <c r="F4200" s="60"/>
      <c r="G4200" s="60"/>
      <c r="H4200" s="62"/>
      <c r="I4200" s="62"/>
      <c r="J4200" s="62"/>
      <c r="K4200" s="62"/>
      <c r="M4200" s="63"/>
      <c r="N4200" s="63"/>
      <c r="O4200" s="64"/>
      <c r="P4200" s="127"/>
      <c r="W4200" s="64"/>
      <c r="X4200" s="64"/>
    </row>
    <row r="4201" spans="1:24" s="59" customFormat="1" x14ac:dyDescent="0.25">
      <c r="A4201" s="77"/>
      <c r="D4201" s="60"/>
      <c r="E4201" s="60"/>
      <c r="F4201" s="60"/>
      <c r="G4201" s="60"/>
      <c r="H4201" s="62"/>
      <c r="I4201" s="62"/>
      <c r="J4201" s="62"/>
      <c r="K4201" s="62"/>
      <c r="M4201" s="63"/>
      <c r="N4201" s="63"/>
      <c r="O4201" s="64"/>
      <c r="P4201" s="127"/>
      <c r="W4201" s="64"/>
      <c r="X4201" s="64"/>
    </row>
    <row r="4202" spans="1:24" s="59" customFormat="1" x14ac:dyDescent="0.25">
      <c r="A4202" s="77"/>
      <c r="D4202" s="60"/>
      <c r="E4202" s="60"/>
      <c r="F4202" s="60"/>
      <c r="G4202" s="60"/>
      <c r="H4202" s="62"/>
      <c r="I4202" s="62"/>
      <c r="J4202" s="62"/>
      <c r="K4202" s="62"/>
      <c r="M4202" s="63"/>
      <c r="N4202" s="63"/>
      <c r="O4202" s="64"/>
      <c r="P4202" s="127"/>
      <c r="W4202" s="64"/>
      <c r="X4202" s="64"/>
    </row>
    <row r="4203" spans="1:24" s="59" customFormat="1" x14ac:dyDescent="0.25">
      <c r="A4203" s="77"/>
      <c r="D4203" s="60"/>
      <c r="E4203" s="60"/>
      <c r="F4203" s="60"/>
      <c r="G4203" s="60"/>
      <c r="H4203" s="62"/>
      <c r="I4203" s="62"/>
      <c r="J4203" s="62"/>
      <c r="K4203" s="62"/>
      <c r="M4203" s="63"/>
      <c r="N4203" s="63"/>
      <c r="O4203" s="64"/>
      <c r="P4203" s="127"/>
      <c r="W4203" s="64"/>
      <c r="X4203" s="64"/>
    </row>
    <row r="4204" spans="1:24" s="59" customFormat="1" x14ac:dyDescent="0.25">
      <c r="A4204" s="77"/>
      <c r="D4204" s="60"/>
      <c r="E4204" s="60"/>
      <c r="F4204" s="60"/>
      <c r="G4204" s="60"/>
      <c r="H4204" s="62"/>
      <c r="I4204" s="62"/>
      <c r="J4204" s="62"/>
      <c r="K4204" s="62"/>
      <c r="M4204" s="63"/>
      <c r="N4204" s="63"/>
      <c r="O4204" s="64"/>
      <c r="P4204" s="127"/>
      <c r="W4204" s="64"/>
      <c r="X4204" s="64"/>
    </row>
    <row r="4205" spans="1:24" s="59" customFormat="1" x14ac:dyDescent="0.25">
      <c r="A4205" s="77"/>
      <c r="D4205" s="60"/>
      <c r="E4205" s="60"/>
      <c r="F4205" s="60"/>
      <c r="G4205" s="60"/>
      <c r="H4205" s="62"/>
      <c r="I4205" s="62"/>
      <c r="J4205" s="62"/>
      <c r="K4205" s="62"/>
      <c r="M4205" s="63"/>
      <c r="N4205" s="63"/>
      <c r="O4205" s="64"/>
      <c r="P4205" s="127"/>
      <c r="W4205" s="64"/>
      <c r="X4205" s="64"/>
    </row>
    <row r="4206" spans="1:24" s="59" customFormat="1" x14ac:dyDescent="0.25">
      <c r="A4206" s="77"/>
      <c r="D4206" s="60"/>
      <c r="E4206" s="60"/>
      <c r="F4206" s="60"/>
      <c r="G4206" s="60"/>
      <c r="H4206" s="62"/>
      <c r="I4206" s="62"/>
      <c r="J4206" s="62"/>
      <c r="K4206" s="62"/>
      <c r="M4206" s="63"/>
      <c r="N4206" s="63"/>
      <c r="O4206" s="64"/>
      <c r="P4206" s="127"/>
      <c r="W4206" s="64"/>
      <c r="X4206" s="64"/>
    </row>
    <row r="4207" spans="1:24" s="59" customFormat="1" x14ac:dyDescent="0.25">
      <c r="A4207" s="77"/>
      <c r="D4207" s="60"/>
      <c r="E4207" s="60"/>
      <c r="F4207" s="60"/>
      <c r="G4207" s="60"/>
      <c r="H4207" s="62"/>
      <c r="I4207" s="62"/>
      <c r="J4207" s="62"/>
      <c r="K4207" s="62"/>
      <c r="M4207" s="63"/>
      <c r="N4207" s="63"/>
      <c r="O4207" s="64"/>
      <c r="P4207" s="127"/>
      <c r="W4207" s="64"/>
      <c r="X4207" s="64"/>
    </row>
    <row r="4208" spans="1:24" s="59" customFormat="1" x14ac:dyDescent="0.25">
      <c r="A4208" s="77"/>
      <c r="D4208" s="60"/>
      <c r="E4208" s="60"/>
      <c r="F4208" s="60"/>
      <c r="G4208" s="60"/>
      <c r="H4208" s="62"/>
      <c r="I4208" s="62"/>
      <c r="J4208" s="62"/>
      <c r="K4208" s="62"/>
      <c r="M4208" s="63"/>
      <c r="N4208" s="63"/>
      <c r="O4208" s="64"/>
      <c r="P4208" s="127"/>
      <c r="W4208" s="64"/>
      <c r="X4208" s="64"/>
    </row>
    <row r="4209" spans="1:24" s="59" customFormat="1" x14ac:dyDescent="0.25">
      <c r="A4209" s="77"/>
      <c r="D4209" s="60"/>
      <c r="E4209" s="60"/>
      <c r="F4209" s="60"/>
      <c r="G4209" s="60"/>
      <c r="H4209" s="62"/>
      <c r="I4209" s="62"/>
      <c r="J4209" s="62"/>
      <c r="K4209" s="62"/>
      <c r="M4209" s="63"/>
      <c r="N4209" s="63"/>
      <c r="O4209" s="64"/>
      <c r="P4209" s="127"/>
      <c r="W4209" s="64"/>
      <c r="X4209" s="64"/>
    </row>
    <row r="4210" spans="1:24" s="59" customFormat="1" x14ac:dyDescent="0.25">
      <c r="A4210" s="77"/>
      <c r="D4210" s="60"/>
      <c r="E4210" s="60"/>
      <c r="F4210" s="60"/>
      <c r="G4210" s="60"/>
      <c r="H4210" s="62"/>
      <c r="I4210" s="62"/>
      <c r="J4210" s="62"/>
      <c r="K4210" s="62"/>
      <c r="M4210" s="63"/>
      <c r="N4210" s="63"/>
      <c r="O4210" s="64"/>
      <c r="P4210" s="127"/>
      <c r="W4210" s="64"/>
      <c r="X4210" s="64"/>
    </row>
    <row r="4211" spans="1:24" s="59" customFormat="1" x14ac:dyDescent="0.25">
      <c r="A4211" s="77"/>
      <c r="D4211" s="60"/>
      <c r="E4211" s="60"/>
      <c r="F4211" s="60"/>
      <c r="G4211" s="60"/>
      <c r="H4211" s="62"/>
      <c r="I4211" s="62"/>
      <c r="J4211" s="62"/>
      <c r="K4211" s="62"/>
      <c r="M4211" s="63"/>
      <c r="N4211" s="63"/>
      <c r="O4211" s="64"/>
      <c r="P4211" s="127"/>
      <c r="W4211" s="64"/>
      <c r="X4211" s="64"/>
    </row>
    <row r="4212" spans="1:24" s="59" customFormat="1" x14ac:dyDescent="0.25">
      <c r="A4212" s="77"/>
      <c r="D4212" s="60"/>
      <c r="E4212" s="60"/>
      <c r="F4212" s="60"/>
      <c r="G4212" s="60"/>
      <c r="H4212" s="62"/>
      <c r="I4212" s="62"/>
      <c r="J4212" s="62"/>
      <c r="K4212" s="62"/>
      <c r="M4212" s="63"/>
      <c r="N4212" s="63"/>
      <c r="O4212" s="64"/>
      <c r="P4212" s="127"/>
      <c r="W4212" s="64"/>
      <c r="X4212" s="64"/>
    </row>
    <row r="4213" spans="1:24" s="59" customFormat="1" x14ac:dyDescent="0.25">
      <c r="A4213" s="77"/>
      <c r="D4213" s="60"/>
      <c r="E4213" s="60"/>
      <c r="F4213" s="60"/>
      <c r="G4213" s="60"/>
      <c r="H4213" s="62"/>
      <c r="I4213" s="62"/>
      <c r="J4213" s="62"/>
      <c r="K4213" s="62"/>
      <c r="M4213" s="63"/>
      <c r="N4213" s="63"/>
      <c r="O4213" s="64"/>
      <c r="P4213" s="127"/>
      <c r="W4213" s="64"/>
      <c r="X4213" s="64"/>
    </row>
    <row r="4214" spans="1:24" s="59" customFormat="1" x14ac:dyDescent="0.25">
      <c r="A4214" s="77"/>
      <c r="D4214" s="60"/>
      <c r="E4214" s="60"/>
      <c r="F4214" s="60"/>
      <c r="G4214" s="60"/>
      <c r="H4214" s="62"/>
      <c r="I4214" s="62"/>
      <c r="J4214" s="62"/>
      <c r="K4214" s="62"/>
      <c r="M4214" s="63"/>
      <c r="N4214" s="63"/>
      <c r="O4214" s="64"/>
      <c r="P4214" s="127"/>
      <c r="W4214" s="64"/>
      <c r="X4214" s="64"/>
    </row>
    <row r="4215" spans="1:24" s="59" customFormat="1" x14ac:dyDescent="0.25">
      <c r="A4215" s="77"/>
      <c r="D4215" s="60"/>
      <c r="E4215" s="60"/>
      <c r="F4215" s="60"/>
      <c r="G4215" s="60"/>
      <c r="H4215" s="62"/>
      <c r="I4215" s="62"/>
      <c r="J4215" s="62"/>
      <c r="K4215" s="62"/>
      <c r="M4215" s="63"/>
      <c r="N4215" s="63"/>
      <c r="O4215" s="64"/>
      <c r="P4215" s="127"/>
      <c r="W4215" s="64"/>
      <c r="X4215" s="64"/>
    </row>
    <row r="4216" spans="1:24" s="59" customFormat="1" x14ac:dyDescent="0.25">
      <c r="A4216" s="77"/>
      <c r="D4216" s="60"/>
      <c r="E4216" s="60"/>
      <c r="F4216" s="60"/>
      <c r="G4216" s="60"/>
      <c r="H4216" s="62"/>
      <c r="I4216" s="62"/>
      <c r="J4216" s="62"/>
      <c r="K4216" s="62"/>
      <c r="M4216" s="63"/>
      <c r="N4216" s="63"/>
      <c r="O4216" s="64"/>
      <c r="P4216" s="127"/>
      <c r="W4216" s="64"/>
      <c r="X4216" s="64"/>
    </row>
    <row r="4217" spans="1:24" s="59" customFormat="1" x14ac:dyDescent="0.25">
      <c r="A4217" s="77"/>
      <c r="D4217" s="60"/>
      <c r="E4217" s="60"/>
      <c r="F4217" s="60"/>
      <c r="G4217" s="60"/>
      <c r="H4217" s="62"/>
      <c r="I4217" s="62"/>
      <c r="J4217" s="62"/>
      <c r="K4217" s="62"/>
      <c r="M4217" s="63"/>
      <c r="N4217" s="63"/>
      <c r="O4217" s="64"/>
      <c r="P4217" s="127"/>
      <c r="W4217" s="64"/>
      <c r="X4217" s="64"/>
    </row>
    <row r="4218" spans="1:24" s="59" customFormat="1" x14ac:dyDescent="0.25">
      <c r="A4218" s="77"/>
      <c r="D4218" s="60"/>
      <c r="E4218" s="60"/>
      <c r="F4218" s="60"/>
      <c r="G4218" s="60"/>
      <c r="H4218" s="62"/>
      <c r="I4218" s="62"/>
      <c r="J4218" s="62"/>
      <c r="K4218" s="62"/>
      <c r="M4218" s="63"/>
      <c r="N4218" s="63"/>
      <c r="O4218" s="64"/>
      <c r="P4218" s="127"/>
      <c r="W4218" s="64"/>
      <c r="X4218" s="64"/>
    </row>
    <row r="4219" spans="1:24" s="59" customFormat="1" x14ac:dyDescent="0.25">
      <c r="A4219" s="77"/>
      <c r="D4219" s="60"/>
      <c r="E4219" s="60"/>
      <c r="F4219" s="60"/>
      <c r="G4219" s="60"/>
      <c r="H4219" s="62"/>
      <c r="I4219" s="62"/>
      <c r="J4219" s="62"/>
      <c r="K4219" s="62"/>
      <c r="M4219" s="63"/>
      <c r="N4219" s="63"/>
      <c r="O4219" s="64"/>
      <c r="P4219" s="127"/>
      <c r="W4219" s="64"/>
      <c r="X4219" s="64"/>
    </row>
    <row r="4220" spans="1:24" s="59" customFormat="1" x14ac:dyDescent="0.25">
      <c r="A4220" s="77"/>
      <c r="D4220" s="60"/>
      <c r="E4220" s="60"/>
      <c r="F4220" s="60"/>
      <c r="G4220" s="60"/>
      <c r="H4220" s="62"/>
      <c r="I4220" s="62"/>
      <c r="J4220" s="62"/>
      <c r="K4220" s="62"/>
      <c r="M4220" s="63"/>
      <c r="N4220" s="63"/>
      <c r="O4220" s="64"/>
      <c r="P4220" s="127"/>
      <c r="W4220" s="64"/>
      <c r="X4220" s="64"/>
    </row>
    <row r="4221" spans="1:24" s="59" customFormat="1" x14ac:dyDescent="0.25">
      <c r="A4221" s="77"/>
      <c r="D4221" s="60"/>
      <c r="E4221" s="60"/>
      <c r="F4221" s="60"/>
      <c r="G4221" s="60"/>
      <c r="H4221" s="62"/>
      <c r="I4221" s="62"/>
      <c r="J4221" s="62"/>
      <c r="K4221" s="62"/>
      <c r="M4221" s="63"/>
      <c r="N4221" s="63"/>
      <c r="O4221" s="64"/>
      <c r="P4221" s="127"/>
      <c r="W4221" s="64"/>
      <c r="X4221" s="64"/>
    </row>
    <row r="4222" spans="1:24" s="59" customFormat="1" x14ac:dyDescent="0.25">
      <c r="A4222" s="77"/>
      <c r="D4222" s="60"/>
      <c r="E4222" s="60"/>
      <c r="F4222" s="60"/>
      <c r="G4222" s="60"/>
      <c r="H4222" s="62"/>
      <c r="I4222" s="62"/>
      <c r="J4222" s="62"/>
      <c r="K4222" s="62"/>
      <c r="M4222" s="63"/>
      <c r="N4222" s="63"/>
      <c r="O4222" s="64"/>
      <c r="P4222" s="127"/>
      <c r="W4222" s="64"/>
      <c r="X4222" s="64"/>
    </row>
    <row r="4223" spans="1:24" s="59" customFormat="1" x14ac:dyDescent="0.25">
      <c r="A4223" s="77"/>
      <c r="D4223" s="60"/>
      <c r="E4223" s="60"/>
      <c r="F4223" s="60"/>
      <c r="G4223" s="60"/>
      <c r="H4223" s="62"/>
      <c r="I4223" s="62"/>
      <c r="J4223" s="62"/>
      <c r="K4223" s="62"/>
      <c r="M4223" s="63"/>
      <c r="N4223" s="63"/>
      <c r="O4223" s="64"/>
      <c r="P4223" s="127"/>
      <c r="W4223" s="64"/>
      <c r="X4223" s="64"/>
    </row>
    <row r="4224" spans="1:24" s="59" customFormat="1" x14ac:dyDescent="0.25">
      <c r="A4224" s="77"/>
      <c r="D4224" s="60"/>
      <c r="E4224" s="60"/>
      <c r="F4224" s="60"/>
      <c r="G4224" s="60"/>
      <c r="H4224" s="62"/>
      <c r="I4224" s="62"/>
      <c r="J4224" s="62"/>
      <c r="K4224" s="62"/>
      <c r="M4224" s="63"/>
      <c r="N4224" s="63"/>
      <c r="O4224" s="64"/>
      <c r="P4224" s="127"/>
      <c r="W4224" s="64"/>
      <c r="X4224" s="64"/>
    </row>
    <row r="4225" spans="1:24" s="59" customFormat="1" x14ac:dyDescent="0.25">
      <c r="A4225" s="77"/>
      <c r="D4225" s="60"/>
      <c r="E4225" s="60"/>
      <c r="F4225" s="60"/>
      <c r="G4225" s="60"/>
      <c r="H4225" s="62"/>
      <c r="I4225" s="62"/>
      <c r="J4225" s="62"/>
      <c r="K4225" s="62"/>
      <c r="M4225" s="63"/>
      <c r="N4225" s="63"/>
      <c r="O4225" s="64"/>
      <c r="P4225" s="127"/>
      <c r="W4225" s="64"/>
      <c r="X4225" s="64"/>
    </row>
    <row r="4226" spans="1:24" s="59" customFormat="1" x14ac:dyDescent="0.25">
      <c r="A4226" s="77"/>
      <c r="D4226" s="60"/>
      <c r="E4226" s="60"/>
      <c r="F4226" s="60"/>
      <c r="G4226" s="60"/>
      <c r="H4226" s="62"/>
      <c r="I4226" s="62"/>
      <c r="J4226" s="62"/>
      <c r="K4226" s="62"/>
      <c r="M4226" s="63"/>
      <c r="N4226" s="63"/>
      <c r="O4226" s="64"/>
      <c r="P4226" s="127"/>
      <c r="W4226" s="64"/>
      <c r="X4226" s="64"/>
    </row>
    <row r="4227" spans="1:24" s="59" customFormat="1" x14ac:dyDescent="0.25">
      <c r="A4227" s="77"/>
      <c r="D4227" s="60"/>
      <c r="E4227" s="60"/>
      <c r="F4227" s="60"/>
      <c r="G4227" s="60"/>
      <c r="H4227" s="62"/>
      <c r="I4227" s="62"/>
      <c r="J4227" s="62"/>
      <c r="K4227" s="62"/>
      <c r="M4227" s="63"/>
      <c r="N4227" s="63"/>
      <c r="O4227" s="64"/>
      <c r="P4227" s="127"/>
      <c r="W4227" s="64"/>
      <c r="X4227" s="64"/>
    </row>
    <row r="4228" spans="1:24" s="59" customFormat="1" x14ac:dyDescent="0.25">
      <c r="A4228" s="77"/>
      <c r="D4228" s="60"/>
      <c r="E4228" s="60"/>
      <c r="F4228" s="60"/>
      <c r="G4228" s="60"/>
      <c r="H4228" s="62"/>
      <c r="I4228" s="62"/>
      <c r="J4228" s="62"/>
      <c r="K4228" s="62"/>
      <c r="M4228" s="63"/>
      <c r="N4228" s="63"/>
      <c r="O4228" s="64"/>
      <c r="P4228" s="127"/>
      <c r="W4228" s="64"/>
      <c r="X4228" s="64"/>
    </row>
    <row r="4229" spans="1:24" s="59" customFormat="1" x14ac:dyDescent="0.25">
      <c r="A4229" s="77"/>
      <c r="D4229" s="60"/>
      <c r="E4229" s="60"/>
      <c r="F4229" s="60"/>
      <c r="G4229" s="60"/>
      <c r="H4229" s="62"/>
      <c r="I4229" s="62"/>
      <c r="J4229" s="62"/>
      <c r="K4229" s="62"/>
      <c r="M4229" s="63"/>
      <c r="N4229" s="63"/>
      <c r="O4229" s="64"/>
      <c r="P4229" s="127"/>
      <c r="W4229" s="64"/>
      <c r="X4229" s="64"/>
    </row>
    <row r="4230" spans="1:24" s="59" customFormat="1" x14ac:dyDescent="0.25">
      <c r="A4230" s="77"/>
      <c r="D4230" s="60"/>
      <c r="E4230" s="60"/>
      <c r="F4230" s="60"/>
      <c r="G4230" s="60"/>
      <c r="H4230" s="62"/>
      <c r="I4230" s="62"/>
      <c r="J4230" s="62"/>
      <c r="K4230" s="62"/>
      <c r="M4230" s="63"/>
      <c r="N4230" s="63"/>
      <c r="O4230" s="64"/>
      <c r="P4230" s="127"/>
      <c r="W4230" s="64"/>
      <c r="X4230" s="64"/>
    </row>
    <row r="4231" spans="1:24" s="59" customFormat="1" x14ac:dyDescent="0.25">
      <c r="A4231" s="77"/>
      <c r="D4231" s="60"/>
      <c r="E4231" s="60"/>
      <c r="F4231" s="60"/>
      <c r="G4231" s="60"/>
      <c r="H4231" s="62"/>
      <c r="I4231" s="62"/>
      <c r="J4231" s="62"/>
      <c r="K4231" s="62"/>
      <c r="M4231" s="63"/>
      <c r="N4231" s="63"/>
      <c r="O4231" s="64"/>
      <c r="P4231" s="127"/>
      <c r="W4231" s="64"/>
      <c r="X4231" s="64"/>
    </row>
    <row r="4232" spans="1:24" s="59" customFormat="1" x14ac:dyDescent="0.25">
      <c r="A4232" s="77"/>
      <c r="D4232" s="60"/>
      <c r="E4232" s="60"/>
      <c r="F4232" s="60"/>
      <c r="G4232" s="60"/>
      <c r="H4232" s="62"/>
      <c r="I4232" s="62"/>
      <c r="J4232" s="62"/>
      <c r="K4232" s="62"/>
      <c r="M4232" s="63"/>
      <c r="N4232" s="63"/>
      <c r="O4232" s="64"/>
      <c r="P4232" s="127"/>
      <c r="W4232" s="64"/>
      <c r="X4232" s="64"/>
    </row>
    <row r="4233" spans="1:24" s="59" customFormat="1" x14ac:dyDescent="0.25">
      <c r="A4233" s="77"/>
      <c r="D4233" s="60"/>
      <c r="E4233" s="60"/>
      <c r="F4233" s="60"/>
      <c r="G4233" s="60"/>
      <c r="H4233" s="62"/>
      <c r="I4233" s="62"/>
      <c r="J4233" s="62"/>
      <c r="K4233" s="62"/>
      <c r="M4233" s="63"/>
      <c r="N4233" s="63"/>
      <c r="O4233" s="64"/>
      <c r="P4233" s="127"/>
      <c r="W4233" s="64"/>
      <c r="X4233" s="64"/>
    </row>
    <row r="4234" spans="1:24" s="59" customFormat="1" x14ac:dyDescent="0.25">
      <c r="A4234" s="77"/>
      <c r="D4234" s="60"/>
      <c r="E4234" s="60"/>
      <c r="F4234" s="60"/>
      <c r="G4234" s="60"/>
      <c r="H4234" s="62"/>
      <c r="I4234" s="62"/>
      <c r="J4234" s="62"/>
      <c r="K4234" s="62"/>
      <c r="M4234" s="63"/>
      <c r="N4234" s="63"/>
      <c r="O4234" s="64"/>
      <c r="P4234" s="127"/>
      <c r="W4234" s="64"/>
      <c r="X4234" s="64"/>
    </row>
    <row r="4235" spans="1:24" s="59" customFormat="1" x14ac:dyDescent="0.25">
      <c r="A4235" s="77"/>
      <c r="D4235" s="60"/>
      <c r="E4235" s="60"/>
      <c r="F4235" s="60"/>
      <c r="G4235" s="60"/>
      <c r="H4235" s="62"/>
      <c r="I4235" s="62"/>
      <c r="J4235" s="62"/>
      <c r="K4235" s="62"/>
      <c r="M4235" s="63"/>
      <c r="N4235" s="63"/>
      <c r="O4235" s="64"/>
      <c r="P4235" s="127"/>
      <c r="W4235" s="64"/>
      <c r="X4235" s="64"/>
    </row>
    <row r="4236" spans="1:24" s="59" customFormat="1" x14ac:dyDescent="0.25">
      <c r="A4236" s="77"/>
      <c r="D4236" s="60"/>
      <c r="E4236" s="60"/>
      <c r="F4236" s="60"/>
      <c r="G4236" s="60"/>
      <c r="H4236" s="62"/>
      <c r="I4236" s="62"/>
      <c r="J4236" s="62"/>
      <c r="K4236" s="62"/>
      <c r="M4236" s="63"/>
      <c r="N4236" s="63"/>
      <c r="O4236" s="64"/>
      <c r="P4236" s="127"/>
      <c r="W4236" s="64"/>
      <c r="X4236" s="64"/>
    </row>
    <row r="4237" spans="1:24" s="59" customFormat="1" x14ac:dyDescent="0.25">
      <c r="A4237" s="77"/>
      <c r="D4237" s="60"/>
      <c r="E4237" s="60"/>
      <c r="F4237" s="60"/>
      <c r="G4237" s="60"/>
      <c r="H4237" s="62"/>
      <c r="I4237" s="62"/>
      <c r="J4237" s="62"/>
      <c r="K4237" s="62"/>
      <c r="M4237" s="63"/>
      <c r="N4237" s="63"/>
      <c r="O4237" s="64"/>
      <c r="P4237" s="127"/>
      <c r="W4237" s="64"/>
      <c r="X4237" s="64"/>
    </row>
    <row r="4238" spans="1:24" s="59" customFormat="1" x14ac:dyDescent="0.25">
      <c r="A4238" s="77"/>
      <c r="D4238" s="60"/>
      <c r="E4238" s="60"/>
      <c r="F4238" s="60"/>
      <c r="G4238" s="60"/>
      <c r="H4238" s="62"/>
      <c r="I4238" s="62"/>
      <c r="J4238" s="62"/>
      <c r="K4238" s="62"/>
      <c r="M4238" s="63"/>
      <c r="N4238" s="63"/>
      <c r="O4238" s="64"/>
      <c r="P4238" s="127"/>
      <c r="W4238" s="64"/>
      <c r="X4238" s="64"/>
    </row>
    <row r="4239" spans="1:24" s="59" customFormat="1" x14ac:dyDescent="0.25">
      <c r="A4239" s="77"/>
      <c r="D4239" s="60"/>
      <c r="E4239" s="60"/>
      <c r="F4239" s="60"/>
      <c r="G4239" s="60"/>
      <c r="H4239" s="62"/>
      <c r="I4239" s="62"/>
      <c r="J4239" s="62"/>
      <c r="K4239" s="62"/>
      <c r="M4239" s="63"/>
      <c r="N4239" s="63"/>
      <c r="O4239" s="64"/>
      <c r="P4239" s="127"/>
      <c r="W4239" s="64"/>
      <c r="X4239" s="64"/>
    </row>
    <row r="4240" spans="1:24" s="59" customFormat="1" x14ac:dyDescent="0.25">
      <c r="A4240" s="77"/>
      <c r="D4240" s="60"/>
      <c r="E4240" s="60"/>
      <c r="F4240" s="60"/>
      <c r="G4240" s="60"/>
      <c r="H4240" s="62"/>
      <c r="I4240" s="62"/>
      <c r="J4240" s="62"/>
      <c r="K4240" s="62"/>
      <c r="M4240" s="63"/>
      <c r="N4240" s="63"/>
      <c r="O4240" s="64"/>
      <c r="P4240" s="127"/>
      <c r="W4240" s="64"/>
      <c r="X4240" s="64"/>
    </row>
    <row r="4241" spans="1:24" s="59" customFormat="1" x14ac:dyDescent="0.25">
      <c r="A4241" s="77"/>
      <c r="D4241" s="60"/>
      <c r="E4241" s="60"/>
      <c r="F4241" s="60"/>
      <c r="G4241" s="60"/>
      <c r="H4241" s="62"/>
      <c r="I4241" s="62"/>
      <c r="J4241" s="62"/>
      <c r="K4241" s="62"/>
      <c r="M4241" s="63"/>
      <c r="N4241" s="63"/>
      <c r="O4241" s="64"/>
      <c r="P4241" s="127"/>
      <c r="W4241" s="64"/>
      <c r="X4241" s="64"/>
    </row>
    <row r="4242" spans="1:24" s="59" customFormat="1" x14ac:dyDescent="0.25">
      <c r="A4242" s="77"/>
      <c r="D4242" s="60"/>
      <c r="E4242" s="60"/>
      <c r="F4242" s="60"/>
      <c r="G4242" s="60"/>
      <c r="H4242" s="62"/>
      <c r="I4242" s="62"/>
      <c r="J4242" s="62"/>
      <c r="K4242" s="62"/>
      <c r="M4242" s="63"/>
      <c r="N4242" s="63"/>
      <c r="O4242" s="64"/>
      <c r="P4242" s="127"/>
      <c r="W4242" s="64"/>
      <c r="X4242" s="64"/>
    </row>
    <row r="4243" spans="1:24" s="59" customFormat="1" x14ac:dyDescent="0.25">
      <c r="A4243" s="77"/>
      <c r="D4243" s="60"/>
      <c r="E4243" s="60"/>
      <c r="F4243" s="60"/>
      <c r="G4243" s="60"/>
      <c r="H4243" s="62"/>
      <c r="I4243" s="62"/>
      <c r="J4243" s="62"/>
      <c r="K4243" s="62"/>
      <c r="M4243" s="63"/>
      <c r="N4243" s="63"/>
      <c r="O4243" s="64"/>
      <c r="P4243" s="127"/>
      <c r="W4243" s="64"/>
      <c r="X4243" s="64"/>
    </row>
    <row r="4244" spans="1:24" s="59" customFormat="1" x14ac:dyDescent="0.25">
      <c r="A4244" s="77"/>
      <c r="D4244" s="60"/>
      <c r="E4244" s="60"/>
      <c r="F4244" s="60"/>
      <c r="G4244" s="60"/>
      <c r="H4244" s="62"/>
      <c r="I4244" s="62"/>
      <c r="J4244" s="62"/>
      <c r="K4244" s="62"/>
      <c r="M4244" s="63"/>
      <c r="N4244" s="63"/>
      <c r="O4244" s="64"/>
      <c r="P4244" s="127"/>
      <c r="W4244" s="64"/>
      <c r="X4244" s="64"/>
    </row>
    <row r="4245" spans="1:24" s="59" customFormat="1" x14ac:dyDescent="0.25">
      <c r="A4245" s="77"/>
      <c r="D4245" s="60"/>
      <c r="E4245" s="60"/>
      <c r="F4245" s="60"/>
      <c r="G4245" s="60"/>
      <c r="H4245" s="62"/>
      <c r="I4245" s="62"/>
      <c r="J4245" s="62"/>
      <c r="K4245" s="62"/>
      <c r="M4245" s="63"/>
      <c r="N4245" s="63"/>
      <c r="O4245" s="64"/>
      <c r="P4245" s="127"/>
      <c r="W4245" s="64"/>
      <c r="X4245" s="64"/>
    </row>
    <row r="4246" spans="1:24" s="59" customFormat="1" x14ac:dyDescent="0.25">
      <c r="A4246" s="77"/>
      <c r="D4246" s="60"/>
      <c r="E4246" s="60"/>
      <c r="F4246" s="60"/>
      <c r="G4246" s="60"/>
      <c r="H4246" s="62"/>
      <c r="I4246" s="62"/>
      <c r="J4246" s="62"/>
      <c r="K4246" s="62"/>
      <c r="M4246" s="63"/>
      <c r="N4246" s="63"/>
      <c r="O4246" s="64"/>
      <c r="P4246" s="127"/>
      <c r="W4246" s="64"/>
      <c r="X4246" s="64"/>
    </row>
    <row r="4247" spans="1:24" s="59" customFormat="1" x14ac:dyDescent="0.25">
      <c r="A4247" s="77"/>
      <c r="D4247" s="60"/>
      <c r="E4247" s="60"/>
      <c r="F4247" s="60"/>
      <c r="G4247" s="60"/>
      <c r="H4247" s="62"/>
      <c r="I4247" s="62"/>
      <c r="J4247" s="62"/>
      <c r="K4247" s="62"/>
      <c r="M4247" s="63"/>
      <c r="N4247" s="63"/>
      <c r="O4247" s="64"/>
      <c r="P4247" s="127"/>
      <c r="W4247" s="64"/>
      <c r="X4247" s="64"/>
    </row>
    <row r="4248" spans="1:24" s="59" customFormat="1" x14ac:dyDescent="0.25">
      <c r="A4248" s="77"/>
      <c r="D4248" s="60"/>
      <c r="E4248" s="60"/>
      <c r="F4248" s="60"/>
      <c r="G4248" s="60"/>
      <c r="H4248" s="62"/>
      <c r="I4248" s="62"/>
      <c r="J4248" s="62"/>
      <c r="K4248" s="62"/>
      <c r="M4248" s="63"/>
      <c r="N4248" s="63"/>
      <c r="O4248" s="64"/>
      <c r="P4248" s="127"/>
      <c r="W4248" s="64"/>
      <c r="X4248" s="64"/>
    </row>
    <row r="4249" spans="1:24" s="59" customFormat="1" x14ac:dyDescent="0.25">
      <c r="A4249" s="77"/>
      <c r="D4249" s="60"/>
      <c r="E4249" s="60"/>
      <c r="F4249" s="60"/>
      <c r="G4249" s="60"/>
      <c r="H4249" s="62"/>
      <c r="I4249" s="62"/>
      <c r="J4249" s="62"/>
      <c r="K4249" s="62"/>
      <c r="M4249" s="63"/>
      <c r="N4249" s="63"/>
      <c r="O4249" s="64"/>
      <c r="P4249" s="127"/>
      <c r="W4249" s="64"/>
      <c r="X4249" s="64"/>
    </row>
    <row r="4250" spans="1:24" s="59" customFormat="1" x14ac:dyDescent="0.25">
      <c r="A4250" s="77"/>
      <c r="D4250" s="60"/>
      <c r="E4250" s="60"/>
      <c r="F4250" s="60"/>
      <c r="G4250" s="60"/>
      <c r="H4250" s="62"/>
      <c r="I4250" s="62"/>
      <c r="J4250" s="62"/>
      <c r="K4250" s="62"/>
      <c r="M4250" s="63"/>
      <c r="N4250" s="63"/>
      <c r="O4250" s="64"/>
      <c r="P4250" s="127"/>
      <c r="W4250" s="64"/>
      <c r="X4250" s="64"/>
    </row>
    <row r="4251" spans="1:24" s="59" customFormat="1" x14ac:dyDescent="0.25">
      <c r="A4251" s="77"/>
      <c r="D4251" s="60"/>
      <c r="E4251" s="60"/>
      <c r="F4251" s="60"/>
      <c r="G4251" s="60"/>
      <c r="H4251" s="62"/>
      <c r="I4251" s="62"/>
      <c r="J4251" s="62"/>
      <c r="K4251" s="62"/>
      <c r="M4251" s="63"/>
      <c r="N4251" s="63"/>
      <c r="O4251" s="64"/>
      <c r="P4251" s="127"/>
      <c r="W4251" s="64"/>
      <c r="X4251" s="64"/>
    </row>
    <row r="4252" spans="1:24" s="59" customFormat="1" x14ac:dyDescent="0.25">
      <c r="A4252" s="77"/>
      <c r="D4252" s="60"/>
      <c r="E4252" s="60"/>
      <c r="F4252" s="60"/>
      <c r="G4252" s="60"/>
      <c r="H4252" s="62"/>
      <c r="I4252" s="62"/>
      <c r="J4252" s="62"/>
      <c r="K4252" s="62"/>
      <c r="M4252" s="63"/>
      <c r="N4252" s="63"/>
      <c r="O4252" s="64"/>
      <c r="P4252" s="127"/>
      <c r="W4252" s="64"/>
      <c r="X4252" s="64"/>
    </row>
    <row r="4253" spans="1:24" s="59" customFormat="1" x14ac:dyDescent="0.25">
      <c r="A4253" s="77"/>
      <c r="D4253" s="60"/>
      <c r="E4253" s="60"/>
      <c r="F4253" s="60"/>
      <c r="G4253" s="60"/>
      <c r="H4253" s="62"/>
      <c r="I4253" s="62"/>
      <c r="J4253" s="62"/>
      <c r="K4253" s="62"/>
      <c r="M4253" s="63"/>
      <c r="N4253" s="63"/>
      <c r="O4253" s="64"/>
      <c r="P4253" s="127"/>
      <c r="W4253" s="64"/>
      <c r="X4253" s="64"/>
    </row>
    <row r="4254" spans="1:24" s="59" customFormat="1" x14ac:dyDescent="0.25">
      <c r="A4254" s="77"/>
      <c r="D4254" s="60"/>
      <c r="E4254" s="60"/>
      <c r="F4254" s="60"/>
      <c r="G4254" s="60"/>
      <c r="H4254" s="62"/>
      <c r="I4254" s="62"/>
      <c r="J4254" s="62"/>
      <c r="K4254" s="62"/>
      <c r="M4254" s="63"/>
      <c r="N4254" s="63"/>
      <c r="O4254" s="64"/>
      <c r="P4254" s="127"/>
      <c r="W4254" s="64"/>
      <c r="X4254" s="64"/>
    </row>
    <row r="4255" spans="1:24" s="59" customFormat="1" x14ac:dyDescent="0.25">
      <c r="A4255" s="77"/>
      <c r="D4255" s="60"/>
      <c r="E4255" s="60"/>
      <c r="F4255" s="60"/>
      <c r="G4255" s="60"/>
      <c r="H4255" s="62"/>
      <c r="I4255" s="62"/>
      <c r="J4255" s="62"/>
      <c r="K4255" s="62"/>
      <c r="M4255" s="63"/>
      <c r="N4255" s="63"/>
      <c r="O4255" s="64"/>
      <c r="P4255" s="127"/>
      <c r="W4255" s="64"/>
      <c r="X4255" s="64"/>
    </row>
    <row r="4256" spans="1:24" s="59" customFormat="1" x14ac:dyDescent="0.25">
      <c r="A4256" s="77"/>
      <c r="D4256" s="60"/>
      <c r="E4256" s="60"/>
      <c r="F4256" s="60"/>
      <c r="G4256" s="60"/>
      <c r="H4256" s="62"/>
      <c r="I4256" s="62"/>
      <c r="J4256" s="62"/>
      <c r="K4256" s="62"/>
      <c r="M4256" s="63"/>
      <c r="N4256" s="63"/>
      <c r="O4256" s="64"/>
      <c r="P4256" s="127"/>
      <c r="W4256" s="64"/>
      <c r="X4256" s="64"/>
    </row>
    <row r="4257" spans="1:24" s="59" customFormat="1" x14ac:dyDescent="0.25">
      <c r="A4257" s="77"/>
      <c r="D4257" s="60"/>
      <c r="E4257" s="60"/>
      <c r="F4257" s="60"/>
      <c r="G4257" s="60"/>
      <c r="H4257" s="62"/>
      <c r="I4257" s="62"/>
      <c r="J4257" s="62"/>
      <c r="K4257" s="62"/>
      <c r="M4257" s="63"/>
      <c r="N4257" s="63"/>
      <c r="O4257" s="64"/>
      <c r="P4257" s="127"/>
      <c r="W4257" s="64"/>
      <c r="X4257" s="64"/>
    </row>
    <row r="4258" spans="1:24" s="59" customFormat="1" x14ac:dyDescent="0.25">
      <c r="A4258" s="77"/>
      <c r="D4258" s="60"/>
      <c r="E4258" s="60"/>
      <c r="F4258" s="60"/>
      <c r="G4258" s="60"/>
      <c r="H4258" s="62"/>
      <c r="I4258" s="62"/>
      <c r="J4258" s="62"/>
      <c r="K4258" s="62"/>
      <c r="M4258" s="63"/>
      <c r="N4258" s="63"/>
      <c r="O4258" s="64"/>
      <c r="P4258" s="127"/>
      <c r="W4258" s="64"/>
      <c r="X4258" s="64"/>
    </row>
    <row r="4259" spans="1:24" s="59" customFormat="1" x14ac:dyDescent="0.25">
      <c r="A4259" s="77"/>
      <c r="D4259" s="60"/>
      <c r="E4259" s="60"/>
      <c r="F4259" s="60"/>
      <c r="G4259" s="60"/>
      <c r="H4259" s="62"/>
      <c r="I4259" s="62"/>
      <c r="J4259" s="62"/>
      <c r="K4259" s="62"/>
      <c r="M4259" s="63"/>
      <c r="N4259" s="63"/>
      <c r="O4259" s="64"/>
      <c r="P4259" s="127"/>
      <c r="W4259" s="64"/>
      <c r="X4259" s="64"/>
    </row>
    <row r="4260" spans="1:24" s="59" customFormat="1" x14ac:dyDescent="0.25">
      <c r="A4260" s="77"/>
      <c r="D4260" s="60"/>
      <c r="E4260" s="60"/>
      <c r="F4260" s="60"/>
      <c r="G4260" s="60"/>
      <c r="H4260" s="62"/>
      <c r="I4260" s="62"/>
      <c r="J4260" s="62"/>
      <c r="K4260" s="62"/>
      <c r="M4260" s="63"/>
      <c r="N4260" s="63"/>
      <c r="O4260" s="64"/>
      <c r="P4260" s="127"/>
      <c r="W4260" s="64"/>
      <c r="X4260" s="64"/>
    </row>
    <row r="4261" spans="1:24" s="59" customFormat="1" x14ac:dyDescent="0.25">
      <c r="A4261" s="77"/>
      <c r="D4261" s="60"/>
      <c r="E4261" s="60"/>
      <c r="F4261" s="60"/>
      <c r="G4261" s="60"/>
      <c r="H4261" s="62"/>
      <c r="I4261" s="62"/>
      <c r="J4261" s="62"/>
      <c r="K4261" s="62"/>
      <c r="M4261" s="63"/>
      <c r="N4261" s="63"/>
      <c r="O4261" s="64"/>
      <c r="P4261" s="127"/>
      <c r="W4261" s="64"/>
      <c r="X4261" s="64"/>
    </row>
    <row r="4262" spans="1:24" s="59" customFormat="1" x14ac:dyDescent="0.25">
      <c r="A4262" s="77"/>
      <c r="D4262" s="60"/>
      <c r="E4262" s="60"/>
      <c r="F4262" s="60"/>
      <c r="G4262" s="60"/>
      <c r="H4262" s="62"/>
      <c r="I4262" s="62"/>
      <c r="J4262" s="62"/>
      <c r="K4262" s="62"/>
      <c r="M4262" s="63"/>
      <c r="N4262" s="63"/>
      <c r="O4262" s="64"/>
      <c r="P4262" s="127"/>
      <c r="W4262" s="64"/>
      <c r="X4262" s="64"/>
    </row>
    <row r="4263" spans="1:24" s="59" customFormat="1" x14ac:dyDescent="0.25">
      <c r="A4263" s="77"/>
      <c r="D4263" s="60"/>
      <c r="E4263" s="60"/>
      <c r="F4263" s="60"/>
      <c r="G4263" s="60"/>
      <c r="H4263" s="62"/>
      <c r="I4263" s="62"/>
      <c r="J4263" s="62"/>
      <c r="K4263" s="62"/>
      <c r="M4263" s="63"/>
      <c r="N4263" s="63"/>
      <c r="O4263" s="64"/>
      <c r="P4263" s="127"/>
      <c r="W4263" s="64"/>
      <c r="X4263" s="64"/>
    </row>
    <row r="4264" spans="1:24" s="59" customFormat="1" x14ac:dyDescent="0.25">
      <c r="A4264" s="77"/>
      <c r="D4264" s="60"/>
      <c r="E4264" s="60"/>
      <c r="F4264" s="60"/>
      <c r="G4264" s="60"/>
      <c r="H4264" s="62"/>
      <c r="I4264" s="62"/>
      <c r="J4264" s="62"/>
      <c r="K4264" s="62"/>
      <c r="M4264" s="63"/>
      <c r="N4264" s="63"/>
      <c r="O4264" s="64"/>
      <c r="P4264" s="127"/>
      <c r="W4264" s="64"/>
      <c r="X4264" s="64"/>
    </row>
    <row r="4265" spans="1:24" s="59" customFormat="1" x14ac:dyDescent="0.25">
      <c r="A4265" s="77"/>
      <c r="D4265" s="60"/>
      <c r="E4265" s="60"/>
      <c r="F4265" s="60"/>
      <c r="G4265" s="60"/>
      <c r="H4265" s="62"/>
      <c r="I4265" s="62"/>
      <c r="J4265" s="62"/>
      <c r="K4265" s="62"/>
      <c r="M4265" s="63"/>
      <c r="N4265" s="63"/>
      <c r="O4265" s="64"/>
      <c r="P4265" s="127"/>
      <c r="W4265" s="64"/>
      <c r="X4265" s="64"/>
    </row>
    <row r="4266" spans="1:24" s="59" customFormat="1" x14ac:dyDescent="0.25">
      <c r="A4266" s="77"/>
      <c r="D4266" s="60"/>
      <c r="E4266" s="60"/>
      <c r="F4266" s="60"/>
      <c r="G4266" s="60"/>
      <c r="H4266" s="62"/>
      <c r="I4266" s="62"/>
      <c r="J4266" s="62"/>
      <c r="K4266" s="62"/>
      <c r="M4266" s="63"/>
      <c r="N4266" s="63"/>
      <c r="O4266" s="64"/>
      <c r="P4266" s="127"/>
      <c r="W4266" s="64"/>
      <c r="X4266" s="64"/>
    </row>
    <row r="4267" spans="1:24" s="59" customFormat="1" x14ac:dyDescent="0.25">
      <c r="A4267" s="77"/>
      <c r="D4267" s="60"/>
      <c r="E4267" s="60"/>
      <c r="F4267" s="60"/>
      <c r="G4267" s="60"/>
      <c r="H4267" s="62"/>
      <c r="I4267" s="62"/>
      <c r="J4267" s="62"/>
      <c r="K4267" s="62"/>
      <c r="M4267" s="63"/>
      <c r="N4267" s="63"/>
      <c r="O4267" s="64"/>
      <c r="P4267" s="127"/>
      <c r="W4267" s="64"/>
      <c r="X4267" s="64"/>
    </row>
    <row r="4268" spans="1:24" s="59" customFormat="1" x14ac:dyDescent="0.25">
      <c r="A4268" s="77"/>
      <c r="D4268" s="60"/>
      <c r="E4268" s="60"/>
      <c r="F4268" s="60"/>
      <c r="G4268" s="60"/>
      <c r="H4268" s="62"/>
      <c r="I4268" s="62"/>
      <c r="J4268" s="62"/>
      <c r="K4268" s="62"/>
      <c r="M4268" s="63"/>
      <c r="N4268" s="63"/>
      <c r="O4268" s="64"/>
      <c r="P4268" s="127"/>
      <c r="W4268" s="64"/>
      <c r="X4268" s="64"/>
    </row>
    <row r="4269" spans="1:24" s="59" customFormat="1" x14ac:dyDescent="0.25">
      <c r="A4269" s="77"/>
      <c r="D4269" s="60"/>
      <c r="E4269" s="60"/>
      <c r="F4269" s="60"/>
      <c r="G4269" s="60"/>
      <c r="H4269" s="62"/>
      <c r="I4269" s="62"/>
      <c r="J4269" s="62"/>
      <c r="K4269" s="62"/>
      <c r="M4269" s="63"/>
      <c r="N4269" s="63"/>
      <c r="O4269" s="64"/>
      <c r="P4269" s="127"/>
      <c r="W4269" s="64"/>
      <c r="X4269" s="64"/>
    </row>
    <row r="4270" spans="1:24" s="59" customFormat="1" x14ac:dyDescent="0.25">
      <c r="A4270" s="77"/>
      <c r="D4270" s="60"/>
      <c r="E4270" s="60"/>
      <c r="F4270" s="60"/>
      <c r="G4270" s="60"/>
      <c r="H4270" s="62"/>
      <c r="I4270" s="62"/>
      <c r="J4270" s="62"/>
      <c r="K4270" s="62"/>
      <c r="M4270" s="63"/>
      <c r="N4270" s="63"/>
      <c r="O4270" s="64"/>
      <c r="P4270" s="127"/>
      <c r="W4270" s="64"/>
      <c r="X4270" s="64"/>
    </row>
    <row r="4271" spans="1:24" s="59" customFormat="1" x14ac:dyDescent="0.25">
      <c r="A4271" s="77"/>
      <c r="D4271" s="60"/>
      <c r="E4271" s="60"/>
      <c r="F4271" s="60"/>
      <c r="G4271" s="60"/>
      <c r="H4271" s="62"/>
      <c r="I4271" s="62"/>
      <c r="J4271" s="62"/>
      <c r="K4271" s="62"/>
      <c r="M4271" s="63"/>
      <c r="N4271" s="63"/>
      <c r="O4271" s="64"/>
      <c r="P4271" s="127"/>
      <c r="W4271" s="64"/>
      <c r="X4271" s="64"/>
    </row>
    <row r="4272" spans="1:24" s="59" customFormat="1" x14ac:dyDescent="0.25">
      <c r="A4272" s="77"/>
      <c r="D4272" s="60"/>
      <c r="E4272" s="60"/>
      <c r="F4272" s="60"/>
      <c r="G4272" s="60"/>
      <c r="H4272" s="62"/>
      <c r="I4272" s="62"/>
      <c r="J4272" s="62"/>
      <c r="K4272" s="62"/>
      <c r="M4272" s="63"/>
      <c r="N4272" s="63"/>
      <c r="O4272" s="64"/>
      <c r="P4272" s="127"/>
      <c r="W4272" s="64"/>
      <c r="X4272" s="64"/>
    </row>
    <row r="4273" spans="1:24" s="59" customFormat="1" x14ac:dyDescent="0.25">
      <c r="A4273" s="77"/>
      <c r="D4273" s="60"/>
      <c r="E4273" s="60"/>
      <c r="F4273" s="60"/>
      <c r="G4273" s="60"/>
      <c r="H4273" s="62"/>
      <c r="I4273" s="62"/>
      <c r="J4273" s="62"/>
      <c r="K4273" s="62"/>
      <c r="M4273" s="63"/>
      <c r="N4273" s="63"/>
      <c r="O4273" s="64"/>
      <c r="P4273" s="127"/>
      <c r="W4273" s="64"/>
      <c r="X4273" s="64"/>
    </row>
    <row r="4274" spans="1:24" s="59" customFormat="1" x14ac:dyDescent="0.25">
      <c r="A4274" s="77"/>
      <c r="D4274" s="60"/>
      <c r="E4274" s="60"/>
      <c r="F4274" s="60"/>
      <c r="G4274" s="60"/>
      <c r="H4274" s="62"/>
      <c r="I4274" s="62"/>
      <c r="J4274" s="62"/>
      <c r="K4274" s="62"/>
      <c r="M4274" s="63"/>
      <c r="N4274" s="63"/>
      <c r="O4274" s="64"/>
      <c r="P4274" s="127"/>
      <c r="W4274" s="64"/>
      <c r="X4274" s="64"/>
    </row>
    <row r="4275" spans="1:24" s="59" customFormat="1" x14ac:dyDescent="0.25">
      <c r="A4275" s="77"/>
      <c r="D4275" s="60"/>
      <c r="E4275" s="60"/>
      <c r="F4275" s="60"/>
      <c r="G4275" s="60"/>
      <c r="H4275" s="62"/>
      <c r="I4275" s="62"/>
      <c r="J4275" s="62"/>
      <c r="K4275" s="62"/>
      <c r="M4275" s="63"/>
      <c r="N4275" s="63"/>
      <c r="O4275" s="64"/>
      <c r="P4275" s="127"/>
      <c r="W4275" s="64"/>
      <c r="X4275" s="64"/>
    </row>
    <row r="4276" spans="1:24" s="59" customFormat="1" x14ac:dyDescent="0.25">
      <c r="A4276" s="77"/>
      <c r="D4276" s="60"/>
      <c r="E4276" s="60"/>
      <c r="F4276" s="60"/>
      <c r="G4276" s="60"/>
      <c r="H4276" s="62"/>
      <c r="I4276" s="62"/>
      <c r="J4276" s="62"/>
      <c r="K4276" s="62"/>
      <c r="M4276" s="63"/>
      <c r="N4276" s="63"/>
      <c r="O4276" s="64"/>
      <c r="P4276" s="127"/>
      <c r="W4276" s="64"/>
      <c r="X4276" s="64"/>
    </row>
    <row r="4277" spans="1:24" s="59" customFormat="1" x14ac:dyDescent="0.25">
      <c r="A4277" s="77"/>
      <c r="D4277" s="60"/>
      <c r="E4277" s="60"/>
      <c r="F4277" s="60"/>
      <c r="G4277" s="60"/>
      <c r="H4277" s="62"/>
      <c r="I4277" s="62"/>
      <c r="J4277" s="62"/>
      <c r="K4277" s="62"/>
      <c r="M4277" s="63"/>
      <c r="N4277" s="63"/>
      <c r="O4277" s="64"/>
      <c r="P4277" s="127"/>
      <c r="W4277" s="64"/>
      <c r="X4277" s="64"/>
    </row>
    <row r="4278" spans="1:24" s="59" customFormat="1" x14ac:dyDescent="0.25">
      <c r="A4278" s="77"/>
      <c r="D4278" s="60"/>
      <c r="E4278" s="60"/>
      <c r="F4278" s="60"/>
      <c r="G4278" s="60"/>
      <c r="H4278" s="62"/>
      <c r="I4278" s="62"/>
      <c r="J4278" s="62"/>
      <c r="K4278" s="62"/>
      <c r="M4278" s="63"/>
      <c r="N4278" s="63"/>
      <c r="O4278" s="64"/>
      <c r="P4278" s="127"/>
      <c r="W4278" s="64"/>
      <c r="X4278" s="64"/>
    </row>
    <row r="4279" spans="1:24" s="59" customFormat="1" x14ac:dyDescent="0.25">
      <c r="A4279" s="77"/>
      <c r="D4279" s="60"/>
      <c r="E4279" s="60"/>
      <c r="F4279" s="60"/>
      <c r="G4279" s="60"/>
      <c r="H4279" s="62"/>
      <c r="I4279" s="62"/>
      <c r="J4279" s="62"/>
      <c r="K4279" s="62"/>
      <c r="M4279" s="63"/>
      <c r="N4279" s="63"/>
      <c r="O4279" s="64"/>
      <c r="P4279" s="127"/>
      <c r="W4279" s="64"/>
      <c r="X4279" s="64"/>
    </row>
    <row r="4280" spans="1:24" s="59" customFormat="1" x14ac:dyDescent="0.25">
      <c r="A4280" s="77"/>
      <c r="D4280" s="60"/>
      <c r="E4280" s="60"/>
      <c r="F4280" s="60"/>
      <c r="G4280" s="60"/>
      <c r="H4280" s="62"/>
      <c r="I4280" s="62"/>
      <c r="J4280" s="62"/>
      <c r="K4280" s="62"/>
      <c r="M4280" s="63"/>
      <c r="N4280" s="63"/>
      <c r="O4280" s="64"/>
      <c r="P4280" s="127"/>
      <c r="W4280" s="64"/>
      <c r="X4280" s="64"/>
    </row>
    <row r="4281" spans="1:24" s="59" customFormat="1" x14ac:dyDescent="0.25">
      <c r="A4281" s="77"/>
      <c r="D4281" s="60"/>
      <c r="E4281" s="60"/>
      <c r="F4281" s="60"/>
      <c r="G4281" s="60"/>
      <c r="H4281" s="62"/>
      <c r="I4281" s="62"/>
      <c r="J4281" s="62"/>
      <c r="K4281" s="62"/>
      <c r="M4281" s="63"/>
      <c r="N4281" s="63"/>
      <c r="O4281" s="64"/>
      <c r="P4281" s="127"/>
      <c r="W4281" s="64"/>
      <c r="X4281" s="64"/>
    </row>
    <row r="4282" spans="1:24" s="59" customFormat="1" x14ac:dyDescent="0.25">
      <c r="A4282" s="77"/>
      <c r="D4282" s="60"/>
      <c r="E4282" s="60"/>
      <c r="F4282" s="60"/>
      <c r="G4282" s="60"/>
      <c r="H4282" s="62"/>
      <c r="I4282" s="62"/>
      <c r="J4282" s="62"/>
      <c r="K4282" s="62"/>
      <c r="M4282" s="63"/>
      <c r="N4282" s="63"/>
      <c r="O4282" s="64"/>
      <c r="P4282" s="127"/>
      <c r="W4282" s="64"/>
      <c r="X4282" s="64"/>
    </row>
    <row r="4283" spans="1:24" s="59" customFormat="1" x14ac:dyDescent="0.25">
      <c r="A4283" s="77"/>
      <c r="D4283" s="60"/>
      <c r="E4283" s="60"/>
      <c r="F4283" s="60"/>
      <c r="G4283" s="60"/>
      <c r="H4283" s="62"/>
      <c r="I4283" s="62"/>
      <c r="J4283" s="62"/>
      <c r="K4283" s="62"/>
      <c r="M4283" s="63"/>
      <c r="N4283" s="63"/>
      <c r="O4283" s="64"/>
      <c r="P4283" s="127"/>
      <c r="W4283" s="64"/>
      <c r="X4283" s="64"/>
    </row>
    <row r="4284" spans="1:24" s="59" customFormat="1" x14ac:dyDescent="0.25">
      <c r="A4284" s="77"/>
      <c r="D4284" s="60"/>
      <c r="E4284" s="60"/>
      <c r="F4284" s="60"/>
      <c r="G4284" s="60"/>
      <c r="H4284" s="62"/>
      <c r="I4284" s="62"/>
      <c r="J4284" s="62"/>
      <c r="K4284" s="62"/>
      <c r="M4284" s="63"/>
      <c r="N4284" s="63"/>
      <c r="O4284" s="64"/>
      <c r="P4284" s="127"/>
      <c r="W4284" s="64"/>
      <c r="X4284" s="64"/>
    </row>
    <row r="4285" spans="1:24" s="59" customFormat="1" x14ac:dyDescent="0.25">
      <c r="A4285" s="77"/>
      <c r="D4285" s="60"/>
      <c r="E4285" s="60"/>
      <c r="F4285" s="60"/>
      <c r="G4285" s="60"/>
      <c r="H4285" s="62"/>
      <c r="I4285" s="62"/>
      <c r="J4285" s="62"/>
      <c r="K4285" s="62"/>
      <c r="M4285" s="63"/>
      <c r="N4285" s="63"/>
      <c r="O4285" s="64"/>
      <c r="P4285" s="127"/>
      <c r="W4285" s="64"/>
      <c r="X4285" s="64"/>
    </row>
    <row r="4286" spans="1:24" s="59" customFormat="1" x14ac:dyDescent="0.25">
      <c r="A4286" s="77"/>
      <c r="D4286" s="60"/>
      <c r="E4286" s="60"/>
      <c r="F4286" s="60"/>
      <c r="G4286" s="60"/>
      <c r="H4286" s="62"/>
      <c r="I4286" s="62"/>
      <c r="J4286" s="62"/>
      <c r="K4286" s="62"/>
      <c r="M4286" s="63"/>
      <c r="N4286" s="63"/>
      <c r="O4286" s="64"/>
      <c r="P4286" s="127"/>
      <c r="W4286" s="64"/>
      <c r="X4286" s="64"/>
    </row>
    <row r="4287" spans="1:24" s="59" customFormat="1" x14ac:dyDescent="0.25">
      <c r="A4287" s="77"/>
      <c r="D4287" s="60"/>
      <c r="E4287" s="60"/>
      <c r="F4287" s="60"/>
      <c r="G4287" s="60"/>
      <c r="H4287" s="62"/>
      <c r="I4287" s="62"/>
      <c r="J4287" s="62"/>
      <c r="K4287" s="62"/>
      <c r="M4287" s="63"/>
      <c r="N4287" s="63"/>
      <c r="O4287" s="64"/>
      <c r="P4287" s="127"/>
      <c r="W4287" s="64"/>
      <c r="X4287" s="64"/>
    </row>
    <row r="4288" spans="1:24" s="59" customFormat="1" x14ac:dyDescent="0.25">
      <c r="A4288" s="77"/>
      <c r="D4288" s="60"/>
      <c r="E4288" s="60"/>
      <c r="F4288" s="60"/>
      <c r="G4288" s="60"/>
      <c r="H4288" s="62"/>
      <c r="I4288" s="62"/>
      <c r="J4288" s="62"/>
      <c r="K4288" s="62"/>
      <c r="M4288" s="63"/>
      <c r="N4288" s="63"/>
      <c r="O4288" s="64"/>
      <c r="P4288" s="127"/>
      <c r="W4288" s="64"/>
      <c r="X4288" s="64"/>
    </row>
    <row r="4289" spans="1:24" s="59" customFormat="1" x14ac:dyDescent="0.25">
      <c r="A4289" s="77"/>
      <c r="D4289" s="60"/>
      <c r="E4289" s="60"/>
      <c r="F4289" s="60"/>
      <c r="G4289" s="60"/>
      <c r="H4289" s="62"/>
      <c r="I4289" s="62"/>
      <c r="J4289" s="62"/>
      <c r="K4289" s="62"/>
      <c r="M4289" s="63"/>
      <c r="N4289" s="63"/>
      <c r="O4289" s="64"/>
      <c r="P4289" s="127"/>
      <c r="W4289" s="64"/>
      <c r="X4289" s="64"/>
    </row>
    <row r="4290" spans="1:24" s="59" customFormat="1" x14ac:dyDescent="0.25">
      <c r="A4290" s="77"/>
      <c r="D4290" s="60"/>
      <c r="E4290" s="60"/>
      <c r="F4290" s="60"/>
      <c r="G4290" s="60"/>
      <c r="H4290" s="62"/>
      <c r="I4290" s="62"/>
      <c r="J4290" s="62"/>
      <c r="K4290" s="62"/>
      <c r="M4290" s="63"/>
      <c r="N4290" s="63"/>
      <c r="O4290" s="64"/>
      <c r="P4290" s="127"/>
      <c r="W4290" s="64"/>
      <c r="X4290" s="64"/>
    </row>
    <row r="4291" spans="1:24" s="59" customFormat="1" x14ac:dyDescent="0.25">
      <c r="A4291" s="77"/>
      <c r="D4291" s="60"/>
      <c r="E4291" s="60"/>
      <c r="F4291" s="60"/>
      <c r="G4291" s="60"/>
      <c r="H4291" s="62"/>
      <c r="I4291" s="62"/>
      <c r="J4291" s="62"/>
      <c r="K4291" s="62"/>
      <c r="M4291" s="63"/>
      <c r="N4291" s="63"/>
      <c r="O4291" s="64"/>
      <c r="P4291" s="127"/>
      <c r="W4291" s="64"/>
      <c r="X4291" s="64"/>
    </row>
    <row r="4292" spans="1:24" s="59" customFormat="1" x14ac:dyDescent="0.25">
      <c r="A4292" s="77"/>
      <c r="D4292" s="60"/>
      <c r="E4292" s="60"/>
      <c r="F4292" s="60"/>
      <c r="G4292" s="60"/>
      <c r="H4292" s="62"/>
      <c r="I4292" s="62"/>
      <c r="J4292" s="62"/>
      <c r="K4292" s="62"/>
      <c r="M4292" s="63"/>
      <c r="N4292" s="63"/>
      <c r="O4292" s="64"/>
      <c r="P4292" s="127"/>
      <c r="W4292" s="64"/>
      <c r="X4292" s="64"/>
    </row>
    <row r="4293" spans="1:24" s="59" customFormat="1" x14ac:dyDescent="0.25">
      <c r="A4293" s="77"/>
      <c r="D4293" s="60"/>
      <c r="E4293" s="60"/>
      <c r="F4293" s="60"/>
      <c r="G4293" s="60"/>
      <c r="H4293" s="62"/>
      <c r="I4293" s="62"/>
      <c r="J4293" s="62"/>
      <c r="K4293" s="62"/>
      <c r="M4293" s="63"/>
      <c r="N4293" s="63"/>
      <c r="O4293" s="64"/>
      <c r="P4293" s="127"/>
      <c r="W4293" s="64"/>
      <c r="X4293" s="64"/>
    </row>
    <row r="4294" spans="1:24" s="59" customFormat="1" x14ac:dyDescent="0.25">
      <c r="A4294" s="77"/>
      <c r="D4294" s="60"/>
      <c r="E4294" s="60"/>
      <c r="F4294" s="60"/>
      <c r="G4294" s="60"/>
      <c r="H4294" s="62"/>
      <c r="I4294" s="62"/>
      <c r="J4294" s="62"/>
      <c r="K4294" s="62"/>
      <c r="M4294" s="63"/>
      <c r="N4294" s="63"/>
      <c r="O4294" s="64"/>
      <c r="P4294" s="127"/>
      <c r="W4294" s="64"/>
      <c r="X4294" s="64"/>
    </row>
    <row r="4295" spans="1:24" s="59" customFormat="1" x14ac:dyDescent="0.25">
      <c r="A4295" s="77"/>
      <c r="D4295" s="60"/>
      <c r="E4295" s="60"/>
      <c r="F4295" s="60"/>
      <c r="G4295" s="60"/>
      <c r="H4295" s="62"/>
      <c r="I4295" s="62"/>
      <c r="J4295" s="62"/>
      <c r="K4295" s="62"/>
      <c r="M4295" s="63"/>
      <c r="N4295" s="63"/>
      <c r="O4295" s="64"/>
      <c r="P4295" s="127"/>
      <c r="W4295" s="64"/>
      <c r="X4295" s="64"/>
    </row>
    <row r="4296" spans="1:24" s="59" customFormat="1" x14ac:dyDescent="0.25">
      <c r="A4296" s="77"/>
      <c r="D4296" s="60"/>
      <c r="E4296" s="60"/>
      <c r="F4296" s="60"/>
      <c r="G4296" s="60"/>
      <c r="H4296" s="62"/>
      <c r="I4296" s="62"/>
      <c r="J4296" s="62"/>
      <c r="K4296" s="62"/>
      <c r="M4296" s="63"/>
      <c r="N4296" s="63"/>
      <c r="O4296" s="64"/>
      <c r="P4296" s="127"/>
      <c r="W4296" s="64"/>
      <c r="X4296" s="64"/>
    </row>
    <row r="4297" spans="1:24" s="59" customFormat="1" x14ac:dyDescent="0.25">
      <c r="A4297" s="77"/>
      <c r="D4297" s="60"/>
      <c r="E4297" s="60"/>
      <c r="F4297" s="60"/>
      <c r="G4297" s="60"/>
      <c r="H4297" s="62"/>
      <c r="I4297" s="62"/>
      <c r="J4297" s="62"/>
      <c r="K4297" s="62"/>
      <c r="M4297" s="63"/>
      <c r="N4297" s="63"/>
      <c r="O4297" s="64"/>
      <c r="P4297" s="127"/>
      <c r="W4297" s="64"/>
      <c r="X4297" s="64"/>
    </row>
    <row r="4298" spans="1:24" s="59" customFormat="1" x14ac:dyDescent="0.25">
      <c r="A4298" s="77"/>
      <c r="D4298" s="60"/>
      <c r="E4298" s="60"/>
      <c r="F4298" s="60"/>
      <c r="G4298" s="60"/>
      <c r="H4298" s="62"/>
      <c r="I4298" s="62"/>
      <c r="J4298" s="62"/>
      <c r="K4298" s="62"/>
      <c r="M4298" s="63"/>
      <c r="N4298" s="63"/>
      <c r="O4298" s="64"/>
      <c r="P4298" s="127"/>
      <c r="W4298" s="64"/>
      <c r="X4298" s="64"/>
    </row>
    <row r="4299" spans="1:24" s="59" customFormat="1" x14ac:dyDescent="0.25">
      <c r="A4299" s="77"/>
      <c r="D4299" s="60"/>
      <c r="E4299" s="60"/>
      <c r="F4299" s="60"/>
      <c r="G4299" s="60"/>
      <c r="H4299" s="62"/>
      <c r="I4299" s="62"/>
      <c r="J4299" s="62"/>
      <c r="K4299" s="62"/>
      <c r="M4299" s="63"/>
      <c r="N4299" s="63"/>
      <c r="O4299" s="64"/>
      <c r="P4299" s="127"/>
      <c r="W4299" s="64"/>
      <c r="X4299" s="64"/>
    </row>
    <row r="4300" spans="1:24" s="59" customFormat="1" x14ac:dyDescent="0.25">
      <c r="A4300" s="77"/>
      <c r="D4300" s="60"/>
      <c r="E4300" s="60"/>
      <c r="F4300" s="60"/>
      <c r="G4300" s="60"/>
      <c r="H4300" s="62"/>
      <c r="I4300" s="62"/>
      <c r="J4300" s="62"/>
      <c r="K4300" s="62"/>
      <c r="M4300" s="63"/>
      <c r="N4300" s="63"/>
      <c r="O4300" s="64"/>
      <c r="P4300" s="127"/>
      <c r="W4300" s="64"/>
      <c r="X4300" s="64"/>
    </row>
    <row r="4301" spans="1:24" s="59" customFormat="1" x14ac:dyDescent="0.25">
      <c r="A4301" s="77"/>
      <c r="D4301" s="60"/>
      <c r="E4301" s="60"/>
      <c r="F4301" s="60"/>
      <c r="G4301" s="60"/>
      <c r="H4301" s="62"/>
      <c r="I4301" s="62"/>
      <c r="J4301" s="62"/>
      <c r="K4301" s="62"/>
      <c r="M4301" s="63"/>
      <c r="N4301" s="63"/>
      <c r="O4301" s="64"/>
      <c r="P4301" s="127"/>
      <c r="W4301" s="64"/>
      <c r="X4301" s="64"/>
    </row>
    <row r="4302" spans="1:24" s="59" customFormat="1" x14ac:dyDescent="0.25">
      <c r="A4302" s="77"/>
      <c r="D4302" s="60"/>
      <c r="E4302" s="60"/>
      <c r="F4302" s="60"/>
      <c r="G4302" s="60"/>
      <c r="H4302" s="62"/>
      <c r="I4302" s="62"/>
      <c r="J4302" s="62"/>
      <c r="K4302" s="62"/>
      <c r="M4302" s="63"/>
      <c r="N4302" s="63"/>
      <c r="O4302" s="64"/>
      <c r="P4302" s="127"/>
      <c r="W4302" s="64"/>
      <c r="X4302" s="64"/>
    </row>
    <row r="4303" spans="1:24" s="59" customFormat="1" x14ac:dyDescent="0.25">
      <c r="A4303" s="77"/>
      <c r="D4303" s="60"/>
      <c r="E4303" s="60"/>
      <c r="F4303" s="60"/>
      <c r="G4303" s="60"/>
      <c r="H4303" s="62"/>
      <c r="I4303" s="62"/>
      <c r="J4303" s="62"/>
      <c r="K4303" s="62"/>
      <c r="M4303" s="63"/>
      <c r="N4303" s="63"/>
      <c r="O4303" s="64"/>
      <c r="P4303" s="127"/>
      <c r="W4303" s="64"/>
      <c r="X4303" s="64"/>
    </row>
    <row r="4304" spans="1:24" s="59" customFormat="1" x14ac:dyDescent="0.25">
      <c r="A4304" s="77"/>
      <c r="D4304" s="60"/>
      <c r="E4304" s="60"/>
      <c r="F4304" s="60"/>
      <c r="G4304" s="60"/>
      <c r="H4304" s="62"/>
      <c r="I4304" s="62"/>
      <c r="J4304" s="62"/>
      <c r="K4304" s="62"/>
      <c r="M4304" s="63"/>
      <c r="N4304" s="63"/>
      <c r="O4304" s="64"/>
      <c r="P4304" s="127"/>
      <c r="W4304" s="64"/>
      <c r="X4304" s="64"/>
    </row>
    <row r="4305" spans="1:24" s="59" customFormat="1" x14ac:dyDescent="0.25">
      <c r="A4305" s="77"/>
      <c r="D4305" s="60"/>
      <c r="E4305" s="60"/>
      <c r="F4305" s="60"/>
      <c r="G4305" s="60"/>
      <c r="H4305" s="62"/>
      <c r="I4305" s="62"/>
      <c r="J4305" s="62"/>
      <c r="K4305" s="62"/>
      <c r="M4305" s="63"/>
      <c r="N4305" s="63"/>
      <c r="O4305" s="64"/>
      <c r="P4305" s="127"/>
      <c r="W4305" s="64"/>
      <c r="X4305" s="64"/>
    </row>
    <row r="4306" spans="1:24" s="59" customFormat="1" x14ac:dyDescent="0.25">
      <c r="A4306" s="77"/>
      <c r="D4306" s="60"/>
      <c r="E4306" s="60"/>
      <c r="F4306" s="60"/>
      <c r="G4306" s="60"/>
      <c r="H4306" s="62"/>
      <c r="I4306" s="62"/>
      <c r="J4306" s="62"/>
      <c r="K4306" s="62"/>
      <c r="M4306" s="63"/>
      <c r="N4306" s="63"/>
      <c r="O4306" s="64"/>
      <c r="P4306" s="127"/>
      <c r="W4306" s="64"/>
      <c r="X4306" s="64"/>
    </row>
    <row r="4307" spans="1:24" s="59" customFormat="1" x14ac:dyDescent="0.25">
      <c r="A4307" s="77"/>
      <c r="D4307" s="60"/>
      <c r="E4307" s="60"/>
      <c r="F4307" s="60"/>
      <c r="G4307" s="60"/>
      <c r="H4307" s="62"/>
      <c r="I4307" s="62"/>
      <c r="J4307" s="62"/>
      <c r="K4307" s="62"/>
      <c r="M4307" s="63"/>
      <c r="N4307" s="63"/>
      <c r="O4307" s="64"/>
      <c r="P4307" s="127"/>
      <c r="W4307" s="64"/>
      <c r="X4307" s="64"/>
    </row>
    <row r="4308" spans="1:24" s="59" customFormat="1" x14ac:dyDescent="0.25">
      <c r="A4308" s="77"/>
      <c r="D4308" s="60"/>
      <c r="E4308" s="60"/>
      <c r="F4308" s="60"/>
      <c r="G4308" s="60"/>
      <c r="H4308" s="62"/>
      <c r="I4308" s="62"/>
      <c r="J4308" s="62"/>
      <c r="K4308" s="62"/>
      <c r="M4308" s="63"/>
      <c r="N4308" s="63"/>
      <c r="O4308" s="64"/>
      <c r="P4308" s="127"/>
      <c r="W4308" s="64"/>
      <c r="X4308" s="64"/>
    </row>
    <row r="4309" spans="1:24" s="59" customFormat="1" x14ac:dyDescent="0.25">
      <c r="A4309" s="77"/>
      <c r="D4309" s="60"/>
      <c r="E4309" s="60"/>
      <c r="F4309" s="60"/>
      <c r="G4309" s="60"/>
      <c r="H4309" s="62"/>
      <c r="I4309" s="62"/>
      <c r="J4309" s="62"/>
      <c r="K4309" s="62"/>
      <c r="M4309" s="63"/>
      <c r="N4309" s="63"/>
      <c r="O4309" s="64"/>
      <c r="P4309" s="127"/>
      <c r="W4309" s="64"/>
      <c r="X4309" s="64"/>
    </row>
    <row r="4310" spans="1:24" s="59" customFormat="1" x14ac:dyDescent="0.25">
      <c r="A4310" s="77"/>
      <c r="D4310" s="60"/>
      <c r="E4310" s="60"/>
      <c r="F4310" s="60"/>
      <c r="G4310" s="60"/>
      <c r="H4310" s="62"/>
      <c r="I4310" s="62"/>
      <c r="J4310" s="62"/>
      <c r="K4310" s="62"/>
      <c r="M4310" s="63"/>
      <c r="N4310" s="63"/>
      <c r="O4310" s="64"/>
      <c r="P4310" s="127"/>
      <c r="W4310" s="64"/>
      <c r="X4310" s="64"/>
    </row>
    <row r="4311" spans="1:24" s="59" customFormat="1" x14ac:dyDescent="0.25">
      <c r="A4311" s="77"/>
      <c r="D4311" s="60"/>
      <c r="E4311" s="60"/>
      <c r="F4311" s="60"/>
      <c r="G4311" s="60"/>
      <c r="H4311" s="62"/>
      <c r="I4311" s="62"/>
      <c r="J4311" s="62"/>
      <c r="K4311" s="62"/>
      <c r="M4311" s="63"/>
      <c r="N4311" s="63"/>
      <c r="O4311" s="64"/>
      <c r="P4311" s="127"/>
      <c r="W4311" s="64"/>
      <c r="X4311" s="64"/>
    </row>
    <row r="4312" spans="1:24" s="59" customFormat="1" x14ac:dyDescent="0.25">
      <c r="A4312" s="77"/>
      <c r="D4312" s="60"/>
      <c r="E4312" s="60"/>
      <c r="F4312" s="60"/>
      <c r="G4312" s="60"/>
      <c r="H4312" s="62"/>
      <c r="I4312" s="62"/>
      <c r="J4312" s="62"/>
      <c r="K4312" s="62"/>
      <c r="M4312" s="63"/>
      <c r="N4312" s="63"/>
      <c r="O4312" s="64"/>
      <c r="P4312" s="127"/>
      <c r="W4312" s="64"/>
      <c r="X4312" s="64"/>
    </row>
    <row r="4313" spans="1:24" s="59" customFormat="1" x14ac:dyDescent="0.25">
      <c r="A4313" s="77"/>
      <c r="D4313" s="60"/>
      <c r="E4313" s="60"/>
      <c r="F4313" s="60"/>
      <c r="G4313" s="60"/>
      <c r="H4313" s="62"/>
      <c r="I4313" s="62"/>
      <c r="J4313" s="62"/>
      <c r="K4313" s="62"/>
      <c r="M4313" s="63"/>
      <c r="N4313" s="63"/>
      <c r="O4313" s="64"/>
      <c r="P4313" s="127"/>
      <c r="W4313" s="64"/>
      <c r="X4313" s="64"/>
    </row>
    <row r="4314" spans="1:24" s="59" customFormat="1" x14ac:dyDescent="0.25">
      <c r="A4314" s="77"/>
      <c r="D4314" s="60"/>
      <c r="E4314" s="60"/>
      <c r="F4314" s="60"/>
      <c r="G4314" s="60"/>
      <c r="H4314" s="62"/>
      <c r="I4314" s="62"/>
      <c r="J4314" s="62"/>
      <c r="K4314" s="62"/>
      <c r="M4314" s="63"/>
      <c r="N4314" s="63"/>
      <c r="O4314" s="64"/>
      <c r="P4314" s="127"/>
      <c r="W4314" s="64"/>
      <c r="X4314" s="64"/>
    </row>
    <row r="4315" spans="1:24" s="59" customFormat="1" x14ac:dyDescent="0.25">
      <c r="A4315" s="77"/>
      <c r="D4315" s="60"/>
      <c r="E4315" s="60"/>
      <c r="F4315" s="60"/>
      <c r="G4315" s="60"/>
      <c r="H4315" s="62"/>
      <c r="I4315" s="62"/>
      <c r="J4315" s="62"/>
      <c r="K4315" s="62"/>
      <c r="M4315" s="63"/>
      <c r="N4315" s="63"/>
      <c r="O4315" s="64"/>
      <c r="P4315" s="127"/>
      <c r="W4315" s="64"/>
      <c r="X4315" s="64"/>
    </row>
    <row r="4316" spans="1:24" s="59" customFormat="1" x14ac:dyDescent="0.25">
      <c r="A4316" s="77"/>
      <c r="D4316" s="60"/>
      <c r="E4316" s="60"/>
      <c r="F4316" s="60"/>
      <c r="G4316" s="60"/>
      <c r="H4316" s="62"/>
      <c r="I4316" s="62"/>
      <c r="J4316" s="62"/>
      <c r="K4316" s="62"/>
      <c r="M4316" s="63"/>
      <c r="N4316" s="63"/>
      <c r="O4316" s="64"/>
      <c r="P4316" s="127"/>
      <c r="W4316" s="64"/>
      <c r="X4316" s="64"/>
    </row>
    <row r="4317" spans="1:24" s="59" customFormat="1" x14ac:dyDescent="0.25">
      <c r="A4317" s="77"/>
      <c r="D4317" s="60"/>
      <c r="E4317" s="60"/>
      <c r="F4317" s="60"/>
      <c r="G4317" s="60"/>
      <c r="H4317" s="62"/>
      <c r="I4317" s="62"/>
      <c r="J4317" s="62"/>
      <c r="K4317" s="62"/>
      <c r="M4317" s="63"/>
      <c r="N4317" s="63"/>
      <c r="O4317" s="64"/>
      <c r="P4317" s="127"/>
      <c r="W4317" s="64"/>
      <c r="X4317" s="64"/>
    </row>
    <row r="4318" spans="1:24" s="59" customFormat="1" x14ac:dyDescent="0.25">
      <c r="A4318" s="77"/>
      <c r="D4318" s="60"/>
      <c r="E4318" s="60"/>
      <c r="F4318" s="60"/>
      <c r="G4318" s="60"/>
      <c r="H4318" s="62"/>
      <c r="I4318" s="62"/>
      <c r="J4318" s="62"/>
      <c r="K4318" s="62"/>
      <c r="M4318" s="63"/>
      <c r="N4318" s="63"/>
      <c r="O4318" s="64"/>
      <c r="P4318" s="127"/>
      <c r="W4318" s="64"/>
      <c r="X4318" s="64"/>
    </row>
    <row r="4319" spans="1:24" s="59" customFormat="1" x14ac:dyDescent="0.25">
      <c r="A4319" s="77"/>
      <c r="D4319" s="60"/>
      <c r="E4319" s="60"/>
      <c r="F4319" s="60"/>
      <c r="G4319" s="60"/>
      <c r="H4319" s="62"/>
      <c r="I4319" s="62"/>
      <c r="J4319" s="62"/>
      <c r="K4319" s="62"/>
      <c r="M4319" s="63"/>
      <c r="N4319" s="63"/>
      <c r="O4319" s="64"/>
      <c r="P4319" s="127"/>
      <c r="W4319" s="64"/>
      <c r="X4319" s="64"/>
    </row>
    <row r="4320" spans="1:24" s="59" customFormat="1" x14ac:dyDescent="0.25">
      <c r="A4320" s="77"/>
      <c r="D4320" s="60"/>
      <c r="E4320" s="60"/>
      <c r="F4320" s="60"/>
      <c r="G4320" s="60"/>
      <c r="H4320" s="62"/>
      <c r="I4320" s="62"/>
      <c r="J4320" s="62"/>
      <c r="K4320" s="62"/>
      <c r="M4320" s="63"/>
      <c r="N4320" s="63"/>
      <c r="O4320" s="64"/>
      <c r="P4320" s="127"/>
      <c r="W4320" s="64"/>
      <c r="X4320" s="64"/>
    </row>
    <row r="4321" spans="1:24" s="59" customFormat="1" x14ac:dyDescent="0.25">
      <c r="A4321" s="77"/>
      <c r="D4321" s="60"/>
      <c r="E4321" s="60"/>
      <c r="F4321" s="60"/>
      <c r="G4321" s="60"/>
      <c r="H4321" s="62"/>
      <c r="I4321" s="62"/>
      <c r="J4321" s="62"/>
      <c r="K4321" s="62"/>
      <c r="M4321" s="63"/>
      <c r="N4321" s="63"/>
      <c r="O4321" s="64"/>
      <c r="P4321" s="127"/>
      <c r="W4321" s="64"/>
      <c r="X4321" s="64"/>
    </row>
    <row r="4322" spans="1:24" s="59" customFormat="1" x14ac:dyDescent="0.25">
      <c r="A4322" s="77"/>
      <c r="D4322" s="60"/>
      <c r="E4322" s="60"/>
      <c r="F4322" s="60"/>
      <c r="G4322" s="60"/>
      <c r="H4322" s="62"/>
      <c r="I4322" s="62"/>
      <c r="J4322" s="62"/>
      <c r="K4322" s="62"/>
      <c r="M4322" s="63"/>
      <c r="N4322" s="63"/>
      <c r="O4322" s="64"/>
      <c r="P4322" s="127"/>
      <c r="W4322" s="64"/>
      <c r="X4322" s="64"/>
    </row>
    <row r="4323" spans="1:24" s="59" customFormat="1" x14ac:dyDescent="0.25">
      <c r="A4323" s="77"/>
      <c r="D4323" s="60"/>
      <c r="E4323" s="60"/>
      <c r="F4323" s="60"/>
      <c r="G4323" s="60"/>
      <c r="H4323" s="62"/>
      <c r="I4323" s="62"/>
      <c r="J4323" s="62"/>
      <c r="K4323" s="62"/>
      <c r="M4323" s="63"/>
      <c r="N4323" s="63"/>
      <c r="O4323" s="64"/>
      <c r="P4323" s="127"/>
      <c r="W4323" s="64"/>
      <c r="X4323" s="64"/>
    </row>
    <row r="4324" spans="1:24" s="59" customFormat="1" x14ac:dyDescent="0.25">
      <c r="A4324" s="77"/>
      <c r="D4324" s="60"/>
      <c r="E4324" s="60"/>
      <c r="F4324" s="60"/>
      <c r="G4324" s="60"/>
      <c r="H4324" s="62"/>
      <c r="I4324" s="62"/>
      <c r="J4324" s="62"/>
      <c r="K4324" s="62"/>
      <c r="M4324" s="63"/>
      <c r="N4324" s="63"/>
      <c r="O4324" s="64"/>
      <c r="P4324" s="127"/>
      <c r="W4324" s="64"/>
      <c r="X4324" s="64"/>
    </row>
    <row r="4325" spans="1:24" s="59" customFormat="1" x14ac:dyDescent="0.25">
      <c r="A4325" s="77"/>
      <c r="D4325" s="60"/>
      <c r="E4325" s="60"/>
      <c r="F4325" s="60"/>
      <c r="G4325" s="60"/>
      <c r="H4325" s="62"/>
      <c r="I4325" s="62"/>
      <c r="J4325" s="62"/>
      <c r="K4325" s="62"/>
      <c r="M4325" s="63"/>
      <c r="N4325" s="63"/>
      <c r="O4325" s="64"/>
      <c r="P4325" s="127"/>
      <c r="W4325" s="64"/>
      <c r="X4325" s="64"/>
    </row>
    <row r="4326" spans="1:24" s="59" customFormat="1" x14ac:dyDescent="0.25">
      <c r="A4326" s="77"/>
      <c r="D4326" s="60"/>
      <c r="E4326" s="60"/>
      <c r="F4326" s="60"/>
      <c r="G4326" s="60"/>
      <c r="H4326" s="62"/>
      <c r="I4326" s="62"/>
      <c r="J4326" s="62"/>
      <c r="K4326" s="62"/>
      <c r="M4326" s="63"/>
      <c r="N4326" s="63"/>
      <c r="O4326" s="64"/>
      <c r="P4326" s="127"/>
      <c r="W4326" s="64"/>
      <c r="X4326" s="64"/>
    </row>
    <row r="4327" spans="1:24" s="59" customFormat="1" x14ac:dyDescent="0.25">
      <c r="A4327" s="77"/>
      <c r="D4327" s="60"/>
      <c r="E4327" s="60"/>
      <c r="F4327" s="60"/>
      <c r="G4327" s="60"/>
      <c r="H4327" s="62"/>
      <c r="I4327" s="62"/>
      <c r="J4327" s="62"/>
      <c r="K4327" s="62"/>
      <c r="M4327" s="63"/>
      <c r="N4327" s="63"/>
      <c r="O4327" s="64"/>
      <c r="P4327" s="127"/>
      <c r="W4327" s="64"/>
      <c r="X4327" s="64"/>
    </row>
    <row r="4328" spans="1:24" s="59" customFormat="1" x14ac:dyDescent="0.25">
      <c r="A4328" s="77"/>
      <c r="D4328" s="60"/>
      <c r="E4328" s="60"/>
      <c r="F4328" s="60"/>
      <c r="G4328" s="60"/>
      <c r="H4328" s="62"/>
      <c r="I4328" s="62"/>
      <c r="J4328" s="62"/>
      <c r="K4328" s="62"/>
      <c r="M4328" s="63"/>
      <c r="N4328" s="63"/>
      <c r="O4328" s="64"/>
      <c r="P4328" s="127"/>
      <c r="W4328" s="64"/>
      <c r="X4328" s="64"/>
    </row>
    <row r="4329" spans="1:24" s="59" customFormat="1" x14ac:dyDescent="0.25">
      <c r="A4329" s="77"/>
      <c r="D4329" s="60"/>
      <c r="E4329" s="60"/>
      <c r="F4329" s="60"/>
      <c r="G4329" s="60"/>
      <c r="H4329" s="62"/>
      <c r="I4329" s="62"/>
      <c r="J4329" s="62"/>
      <c r="K4329" s="62"/>
      <c r="M4329" s="63"/>
      <c r="N4329" s="63"/>
      <c r="O4329" s="64"/>
      <c r="P4329" s="127"/>
      <c r="W4329" s="64"/>
      <c r="X4329" s="64"/>
    </row>
    <row r="4330" spans="1:24" s="59" customFormat="1" x14ac:dyDescent="0.25">
      <c r="A4330" s="77"/>
      <c r="D4330" s="60"/>
      <c r="E4330" s="60"/>
      <c r="F4330" s="60"/>
      <c r="G4330" s="60"/>
      <c r="H4330" s="62"/>
      <c r="I4330" s="62"/>
      <c r="J4330" s="62"/>
      <c r="K4330" s="62"/>
      <c r="M4330" s="63"/>
      <c r="N4330" s="63"/>
      <c r="O4330" s="64"/>
      <c r="P4330" s="127"/>
      <c r="W4330" s="64"/>
      <c r="X4330" s="64"/>
    </row>
    <row r="4331" spans="1:24" s="59" customFormat="1" x14ac:dyDescent="0.25">
      <c r="A4331" s="77"/>
      <c r="D4331" s="60"/>
      <c r="E4331" s="60"/>
      <c r="F4331" s="60"/>
      <c r="G4331" s="60"/>
      <c r="H4331" s="62"/>
      <c r="I4331" s="62"/>
      <c r="J4331" s="62"/>
      <c r="K4331" s="62"/>
      <c r="M4331" s="63"/>
      <c r="N4331" s="63"/>
      <c r="O4331" s="64"/>
      <c r="P4331" s="127"/>
      <c r="W4331" s="64"/>
      <c r="X4331" s="64"/>
    </row>
    <row r="4332" spans="1:24" s="59" customFormat="1" x14ac:dyDescent="0.25">
      <c r="A4332" s="77"/>
      <c r="D4332" s="60"/>
      <c r="E4332" s="60"/>
      <c r="F4332" s="60"/>
      <c r="G4332" s="60"/>
      <c r="H4332" s="62"/>
      <c r="I4332" s="62"/>
      <c r="J4332" s="62"/>
      <c r="K4332" s="62"/>
      <c r="M4332" s="63"/>
      <c r="N4332" s="63"/>
      <c r="O4332" s="64"/>
      <c r="P4332" s="127"/>
      <c r="W4332" s="64"/>
      <c r="X4332" s="64"/>
    </row>
    <row r="4333" spans="1:24" s="59" customFormat="1" x14ac:dyDescent="0.25">
      <c r="A4333" s="77"/>
      <c r="D4333" s="60"/>
      <c r="E4333" s="60"/>
      <c r="F4333" s="60"/>
      <c r="G4333" s="60"/>
      <c r="H4333" s="62"/>
      <c r="I4333" s="62"/>
      <c r="J4333" s="62"/>
      <c r="K4333" s="62"/>
      <c r="M4333" s="63"/>
      <c r="N4333" s="63"/>
      <c r="O4333" s="64"/>
      <c r="P4333" s="127"/>
      <c r="W4333" s="64"/>
      <c r="X4333" s="64"/>
    </row>
    <row r="4334" spans="1:24" s="59" customFormat="1" x14ac:dyDescent="0.25">
      <c r="A4334" s="77"/>
      <c r="D4334" s="60"/>
      <c r="E4334" s="60"/>
      <c r="F4334" s="60"/>
      <c r="G4334" s="60"/>
      <c r="H4334" s="62"/>
      <c r="I4334" s="62"/>
      <c r="J4334" s="62"/>
      <c r="K4334" s="62"/>
      <c r="M4334" s="63"/>
      <c r="N4334" s="63"/>
      <c r="O4334" s="64"/>
      <c r="P4334" s="127"/>
      <c r="W4334" s="64"/>
      <c r="X4334" s="64"/>
    </row>
    <row r="4335" spans="1:24" s="59" customFormat="1" x14ac:dyDescent="0.25">
      <c r="A4335" s="77"/>
      <c r="D4335" s="60"/>
      <c r="E4335" s="60"/>
      <c r="F4335" s="60"/>
      <c r="G4335" s="60"/>
      <c r="H4335" s="62"/>
      <c r="I4335" s="62"/>
      <c r="J4335" s="62"/>
      <c r="K4335" s="62"/>
      <c r="M4335" s="63"/>
      <c r="N4335" s="63"/>
      <c r="O4335" s="64"/>
      <c r="P4335" s="127"/>
      <c r="W4335" s="64"/>
      <c r="X4335" s="64"/>
    </row>
    <row r="4336" spans="1:24" s="59" customFormat="1" x14ac:dyDescent="0.25">
      <c r="A4336" s="77"/>
      <c r="D4336" s="60"/>
      <c r="E4336" s="60"/>
      <c r="F4336" s="60"/>
      <c r="G4336" s="60"/>
      <c r="H4336" s="62"/>
      <c r="I4336" s="62"/>
      <c r="J4336" s="62"/>
      <c r="K4336" s="62"/>
      <c r="M4336" s="63"/>
      <c r="N4336" s="63"/>
      <c r="O4336" s="64"/>
      <c r="P4336" s="127"/>
      <c r="W4336" s="64"/>
      <c r="X4336" s="64"/>
    </row>
    <row r="4337" spans="1:24" s="59" customFormat="1" x14ac:dyDescent="0.25">
      <c r="A4337" s="77"/>
      <c r="D4337" s="60"/>
      <c r="E4337" s="60"/>
      <c r="F4337" s="60"/>
      <c r="G4337" s="60"/>
      <c r="H4337" s="62"/>
      <c r="I4337" s="62"/>
      <c r="J4337" s="62"/>
      <c r="K4337" s="62"/>
      <c r="M4337" s="63"/>
      <c r="N4337" s="63"/>
      <c r="O4337" s="64"/>
      <c r="P4337" s="127"/>
      <c r="W4337" s="64"/>
      <c r="X4337" s="64"/>
    </row>
    <row r="4338" spans="1:24" s="59" customFormat="1" x14ac:dyDescent="0.25">
      <c r="A4338" s="77"/>
      <c r="D4338" s="60"/>
      <c r="E4338" s="60"/>
      <c r="F4338" s="60"/>
      <c r="G4338" s="60"/>
      <c r="H4338" s="62"/>
      <c r="I4338" s="62"/>
      <c r="J4338" s="62"/>
      <c r="K4338" s="62"/>
      <c r="M4338" s="63"/>
      <c r="N4338" s="63"/>
      <c r="O4338" s="64"/>
      <c r="P4338" s="127"/>
      <c r="W4338" s="64"/>
      <c r="X4338" s="64"/>
    </row>
    <row r="4339" spans="1:24" s="59" customFormat="1" x14ac:dyDescent="0.25">
      <c r="A4339" s="77"/>
      <c r="D4339" s="60"/>
      <c r="E4339" s="60"/>
      <c r="F4339" s="60"/>
      <c r="G4339" s="60"/>
      <c r="H4339" s="62"/>
      <c r="I4339" s="62"/>
      <c r="J4339" s="62"/>
      <c r="K4339" s="62"/>
      <c r="M4339" s="63"/>
      <c r="N4339" s="63"/>
      <c r="O4339" s="64"/>
      <c r="P4339" s="127"/>
      <c r="W4339" s="64"/>
      <c r="X4339" s="64"/>
    </row>
    <row r="4340" spans="1:24" s="59" customFormat="1" x14ac:dyDescent="0.25">
      <c r="A4340" s="77"/>
      <c r="D4340" s="60"/>
      <c r="E4340" s="60"/>
      <c r="F4340" s="60"/>
      <c r="G4340" s="60"/>
      <c r="H4340" s="62"/>
      <c r="I4340" s="62"/>
      <c r="J4340" s="62"/>
      <c r="K4340" s="62"/>
      <c r="M4340" s="63"/>
      <c r="N4340" s="63"/>
      <c r="O4340" s="64"/>
      <c r="P4340" s="127"/>
      <c r="W4340" s="64"/>
      <c r="X4340" s="64"/>
    </row>
    <row r="4341" spans="1:24" s="59" customFormat="1" x14ac:dyDescent="0.25">
      <c r="A4341" s="77"/>
      <c r="D4341" s="60"/>
      <c r="E4341" s="60"/>
      <c r="F4341" s="60"/>
      <c r="G4341" s="60"/>
      <c r="H4341" s="62"/>
      <c r="I4341" s="62"/>
      <c r="J4341" s="62"/>
      <c r="K4341" s="62"/>
      <c r="M4341" s="63"/>
      <c r="N4341" s="63"/>
      <c r="O4341" s="64"/>
      <c r="P4341" s="127"/>
      <c r="W4341" s="64"/>
      <c r="X4341" s="64"/>
    </row>
    <row r="4342" spans="1:24" s="59" customFormat="1" x14ac:dyDescent="0.25">
      <c r="A4342" s="77"/>
      <c r="D4342" s="60"/>
      <c r="E4342" s="60"/>
      <c r="F4342" s="60"/>
      <c r="G4342" s="60"/>
      <c r="H4342" s="62"/>
      <c r="I4342" s="62"/>
      <c r="J4342" s="62"/>
      <c r="K4342" s="62"/>
      <c r="M4342" s="63"/>
      <c r="N4342" s="63"/>
      <c r="O4342" s="64"/>
      <c r="P4342" s="127"/>
      <c r="W4342" s="64"/>
      <c r="X4342" s="64"/>
    </row>
    <row r="4343" spans="1:24" s="59" customFormat="1" x14ac:dyDescent="0.25">
      <c r="A4343" s="77"/>
      <c r="D4343" s="60"/>
      <c r="E4343" s="60"/>
      <c r="F4343" s="60"/>
      <c r="G4343" s="60"/>
      <c r="H4343" s="62"/>
      <c r="I4343" s="62"/>
      <c r="J4343" s="62"/>
      <c r="K4343" s="62"/>
      <c r="M4343" s="63"/>
      <c r="N4343" s="63"/>
      <c r="O4343" s="64"/>
      <c r="P4343" s="127"/>
      <c r="W4343" s="64"/>
      <c r="X4343" s="64"/>
    </row>
    <row r="4344" spans="1:24" s="59" customFormat="1" x14ac:dyDescent="0.25">
      <c r="A4344" s="77"/>
      <c r="D4344" s="60"/>
      <c r="E4344" s="60"/>
      <c r="F4344" s="60"/>
      <c r="G4344" s="60"/>
      <c r="H4344" s="62"/>
      <c r="I4344" s="62"/>
      <c r="J4344" s="62"/>
      <c r="K4344" s="62"/>
      <c r="M4344" s="63"/>
      <c r="N4344" s="63"/>
      <c r="O4344" s="64"/>
      <c r="P4344" s="127"/>
      <c r="W4344" s="64"/>
      <c r="X4344" s="64"/>
    </row>
    <row r="4345" spans="1:24" s="59" customFormat="1" x14ac:dyDescent="0.25">
      <c r="A4345" s="77"/>
      <c r="D4345" s="60"/>
      <c r="E4345" s="60"/>
      <c r="F4345" s="60"/>
      <c r="G4345" s="60"/>
      <c r="H4345" s="62"/>
      <c r="I4345" s="62"/>
      <c r="J4345" s="62"/>
      <c r="K4345" s="62"/>
      <c r="M4345" s="63"/>
      <c r="N4345" s="63"/>
      <c r="O4345" s="64"/>
      <c r="P4345" s="127"/>
      <c r="W4345" s="64"/>
      <c r="X4345" s="64"/>
    </row>
    <row r="4346" spans="1:24" s="59" customFormat="1" x14ac:dyDescent="0.25">
      <c r="A4346" s="77"/>
      <c r="D4346" s="60"/>
      <c r="E4346" s="60"/>
      <c r="F4346" s="60"/>
      <c r="G4346" s="60"/>
      <c r="H4346" s="62"/>
      <c r="I4346" s="62"/>
      <c r="J4346" s="62"/>
      <c r="K4346" s="62"/>
      <c r="M4346" s="63"/>
      <c r="N4346" s="63"/>
      <c r="O4346" s="64"/>
      <c r="P4346" s="127"/>
      <c r="W4346" s="64"/>
      <c r="X4346" s="64"/>
    </row>
    <row r="4347" spans="1:24" s="59" customFormat="1" x14ac:dyDescent="0.25">
      <c r="A4347" s="77"/>
      <c r="D4347" s="60"/>
      <c r="E4347" s="60"/>
      <c r="F4347" s="60"/>
      <c r="G4347" s="60"/>
      <c r="H4347" s="62"/>
      <c r="I4347" s="62"/>
      <c r="J4347" s="62"/>
      <c r="K4347" s="62"/>
      <c r="M4347" s="63"/>
      <c r="N4347" s="63"/>
      <c r="O4347" s="64"/>
      <c r="P4347" s="127"/>
      <c r="W4347" s="64"/>
      <c r="X4347" s="64"/>
    </row>
    <row r="4348" spans="1:24" s="59" customFormat="1" x14ac:dyDescent="0.25">
      <c r="A4348" s="77"/>
      <c r="D4348" s="60"/>
      <c r="E4348" s="60"/>
      <c r="F4348" s="60"/>
      <c r="G4348" s="60"/>
      <c r="H4348" s="62"/>
      <c r="I4348" s="62"/>
      <c r="J4348" s="62"/>
      <c r="K4348" s="62"/>
      <c r="M4348" s="63"/>
      <c r="N4348" s="63"/>
      <c r="O4348" s="64"/>
      <c r="P4348" s="127"/>
      <c r="W4348" s="64"/>
      <c r="X4348" s="64"/>
    </row>
    <row r="4349" spans="1:24" s="59" customFormat="1" x14ac:dyDescent="0.25">
      <c r="A4349" s="77"/>
      <c r="D4349" s="60"/>
      <c r="E4349" s="60"/>
      <c r="F4349" s="60"/>
      <c r="G4349" s="60"/>
      <c r="H4349" s="62"/>
      <c r="I4349" s="62"/>
      <c r="J4349" s="62"/>
      <c r="K4349" s="62"/>
      <c r="M4349" s="63"/>
      <c r="N4349" s="63"/>
      <c r="O4349" s="64"/>
      <c r="P4349" s="127"/>
      <c r="W4349" s="64"/>
      <c r="X4349" s="64"/>
    </row>
    <row r="4350" spans="1:24" s="59" customFormat="1" x14ac:dyDescent="0.25">
      <c r="A4350" s="77"/>
      <c r="D4350" s="60"/>
      <c r="E4350" s="60"/>
      <c r="F4350" s="60"/>
      <c r="G4350" s="60"/>
      <c r="H4350" s="62"/>
      <c r="I4350" s="62"/>
      <c r="J4350" s="62"/>
      <c r="K4350" s="62"/>
      <c r="M4350" s="63"/>
      <c r="N4350" s="63"/>
      <c r="O4350" s="64"/>
      <c r="P4350" s="127"/>
      <c r="W4350" s="64"/>
      <c r="X4350" s="64"/>
    </row>
    <row r="4351" spans="1:24" s="59" customFormat="1" x14ac:dyDescent="0.25">
      <c r="A4351" s="77"/>
      <c r="D4351" s="60"/>
      <c r="E4351" s="60"/>
      <c r="F4351" s="60"/>
      <c r="G4351" s="60"/>
      <c r="H4351" s="62"/>
      <c r="I4351" s="62"/>
      <c r="J4351" s="62"/>
      <c r="K4351" s="62"/>
      <c r="M4351" s="63"/>
      <c r="N4351" s="63"/>
      <c r="O4351" s="64"/>
      <c r="P4351" s="127"/>
      <c r="W4351" s="64"/>
      <c r="X4351" s="64"/>
    </row>
    <row r="4352" spans="1:24" s="59" customFormat="1" x14ac:dyDescent="0.25">
      <c r="A4352" s="77"/>
      <c r="D4352" s="60"/>
      <c r="E4352" s="60"/>
      <c r="F4352" s="60"/>
      <c r="G4352" s="60"/>
      <c r="H4352" s="62"/>
      <c r="I4352" s="62"/>
      <c r="J4352" s="62"/>
      <c r="K4352" s="62"/>
      <c r="M4352" s="63"/>
      <c r="N4352" s="63"/>
      <c r="O4352" s="64"/>
      <c r="P4352" s="127"/>
      <c r="W4352" s="64"/>
      <c r="X4352" s="64"/>
    </row>
    <row r="4353" spans="1:24" s="59" customFormat="1" x14ac:dyDescent="0.25">
      <c r="A4353" s="77"/>
      <c r="D4353" s="60"/>
      <c r="E4353" s="60"/>
      <c r="F4353" s="60"/>
      <c r="G4353" s="60"/>
      <c r="H4353" s="62"/>
      <c r="I4353" s="62"/>
      <c r="J4353" s="62"/>
      <c r="K4353" s="62"/>
      <c r="M4353" s="63"/>
      <c r="N4353" s="63"/>
      <c r="O4353" s="64"/>
      <c r="P4353" s="127"/>
      <c r="W4353" s="64"/>
      <c r="X4353" s="64"/>
    </row>
    <row r="4354" spans="1:24" s="59" customFormat="1" x14ac:dyDescent="0.25">
      <c r="A4354" s="77"/>
      <c r="D4354" s="60"/>
      <c r="E4354" s="60"/>
      <c r="F4354" s="60"/>
      <c r="G4354" s="60"/>
      <c r="H4354" s="62"/>
      <c r="I4354" s="62"/>
      <c r="J4354" s="62"/>
      <c r="K4354" s="62"/>
      <c r="M4354" s="63"/>
      <c r="N4354" s="63"/>
      <c r="O4354" s="64"/>
      <c r="P4354" s="127"/>
      <c r="W4354" s="64"/>
      <c r="X4354" s="64"/>
    </row>
    <row r="4355" spans="1:24" s="59" customFormat="1" x14ac:dyDescent="0.25">
      <c r="A4355" s="77"/>
      <c r="D4355" s="60"/>
      <c r="E4355" s="60"/>
      <c r="F4355" s="60"/>
      <c r="G4355" s="60"/>
      <c r="H4355" s="62"/>
      <c r="I4355" s="62"/>
      <c r="J4355" s="62"/>
      <c r="K4355" s="62"/>
      <c r="M4355" s="63"/>
      <c r="N4355" s="63"/>
      <c r="O4355" s="64"/>
      <c r="P4355" s="127"/>
      <c r="W4355" s="64"/>
      <c r="X4355" s="64"/>
    </row>
    <row r="4356" spans="1:24" s="59" customFormat="1" x14ac:dyDescent="0.25">
      <c r="A4356" s="77"/>
      <c r="D4356" s="60"/>
      <c r="E4356" s="60"/>
      <c r="F4356" s="60"/>
      <c r="G4356" s="60"/>
      <c r="H4356" s="62"/>
      <c r="I4356" s="62"/>
      <c r="J4356" s="62"/>
      <c r="K4356" s="62"/>
      <c r="M4356" s="63"/>
      <c r="N4356" s="63"/>
      <c r="O4356" s="64"/>
      <c r="P4356" s="127"/>
      <c r="W4356" s="64"/>
      <c r="X4356" s="64"/>
    </row>
    <row r="4357" spans="1:24" s="59" customFormat="1" x14ac:dyDescent="0.25">
      <c r="A4357" s="77"/>
      <c r="D4357" s="60"/>
      <c r="E4357" s="60"/>
      <c r="F4357" s="60"/>
      <c r="G4357" s="60"/>
      <c r="H4357" s="62"/>
      <c r="I4357" s="62"/>
      <c r="J4357" s="62"/>
      <c r="K4357" s="62"/>
      <c r="M4357" s="63"/>
      <c r="N4357" s="63"/>
      <c r="O4357" s="64"/>
      <c r="P4357" s="127"/>
      <c r="W4357" s="64"/>
      <c r="X4357" s="64"/>
    </row>
    <row r="4358" spans="1:24" s="59" customFormat="1" x14ac:dyDescent="0.25">
      <c r="A4358" s="77"/>
      <c r="D4358" s="60"/>
      <c r="E4358" s="60"/>
      <c r="F4358" s="60"/>
      <c r="G4358" s="60"/>
      <c r="H4358" s="62"/>
      <c r="I4358" s="62"/>
      <c r="J4358" s="62"/>
      <c r="K4358" s="62"/>
      <c r="M4358" s="63"/>
      <c r="N4358" s="63"/>
      <c r="O4358" s="64"/>
      <c r="P4358" s="127"/>
      <c r="W4358" s="64"/>
      <c r="X4358" s="64"/>
    </row>
    <row r="4359" spans="1:24" s="59" customFormat="1" x14ac:dyDescent="0.25">
      <c r="A4359" s="77"/>
      <c r="D4359" s="60"/>
      <c r="E4359" s="60"/>
      <c r="F4359" s="60"/>
      <c r="G4359" s="60"/>
      <c r="H4359" s="62"/>
      <c r="I4359" s="62"/>
      <c r="J4359" s="62"/>
      <c r="K4359" s="62"/>
      <c r="M4359" s="63"/>
      <c r="N4359" s="63"/>
      <c r="O4359" s="64"/>
      <c r="P4359" s="127"/>
      <c r="W4359" s="64"/>
      <c r="X4359" s="64"/>
    </row>
    <row r="4360" spans="1:24" s="59" customFormat="1" x14ac:dyDescent="0.25">
      <c r="A4360" s="77"/>
      <c r="D4360" s="60"/>
      <c r="E4360" s="60"/>
      <c r="F4360" s="60"/>
      <c r="G4360" s="60"/>
      <c r="H4360" s="62"/>
      <c r="I4360" s="62"/>
      <c r="J4360" s="62"/>
      <c r="K4360" s="62"/>
      <c r="M4360" s="63"/>
      <c r="N4360" s="63"/>
      <c r="O4360" s="64"/>
      <c r="P4360" s="127"/>
      <c r="W4360" s="64"/>
      <c r="X4360" s="64"/>
    </row>
    <row r="4361" spans="1:24" s="59" customFormat="1" x14ac:dyDescent="0.25">
      <c r="A4361" s="77"/>
      <c r="D4361" s="60"/>
      <c r="E4361" s="60"/>
      <c r="F4361" s="60"/>
      <c r="G4361" s="60"/>
      <c r="H4361" s="62"/>
      <c r="I4361" s="62"/>
      <c r="J4361" s="62"/>
      <c r="K4361" s="62"/>
      <c r="M4361" s="63"/>
      <c r="N4361" s="63"/>
      <c r="O4361" s="64"/>
      <c r="P4361" s="127"/>
      <c r="W4361" s="64"/>
      <c r="X4361" s="64"/>
    </row>
    <row r="4362" spans="1:24" s="59" customFormat="1" x14ac:dyDescent="0.25">
      <c r="A4362" s="77"/>
      <c r="D4362" s="60"/>
      <c r="E4362" s="60"/>
      <c r="F4362" s="60"/>
      <c r="G4362" s="60"/>
      <c r="H4362" s="62"/>
      <c r="I4362" s="62"/>
      <c r="J4362" s="62"/>
      <c r="K4362" s="62"/>
      <c r="M4362" s="63"/>
      <c r="N4362" s="63"/>
      <c r="O4362" s="64"/>
      <c r="P4362" s="127"/>
      <c r="W4362" s="64"/>
      <c r="X4362" s="64"/>
    </row>
    <row r="4363" spans="1:24" s="59" customFormat="1" x14ac:dyDescent="0.25">
      <c r="A4363" s="77"/>
      <c r="D4363" s="60"/>
      <c r="E4363" s="60"/>
      <c r="F4363" s="60"/>
      <c r="G4363" s="60"/>
      <c r="H4363" s="62"/>
      <c r="I4363" s="62"/>
      <c r="J4363" s="62"/>
      <c r="K4363" s="62"/>
      <c r="M4363" s="63"/>
      <c r="N4363" s="63"/>
      <c r="O4363" s="64"/>
      <c r="P4363" s="127"/>
      <c r="W4363" s="64"/>
      <c r="X4363" s="64"/>
    </row>
    <row r="4364" spans="1:24" s="59" customFormat="1" x14ac:dyDescent="0.25">
      <c r="A4364" s="77"/>
      <c r="D4364" s="60"/>
      <c r="E4364" s="60"/>
      <c r="F4364" s="60"/>
      <c r="G4364" s="60"/>
      <c r="H4364" s="62"/>
      <c r="I4364" s="62"/>
      <c r="J4364" s="62"/>
      <c r="K4364" s="62"/>
      <c r="M4364" s="63"/>
      <c r="N4364" s="63"/>
      <c r="O4364" s="64"/>
      <c r="P4364" s="127"/>
      <c r="W4364" s="64"/>
      <c r="X4364" s="64"/>
    </row>
    <row r="4365" spans="1:24" s="59" customFormat="1" x14ac:dyDescent="0.25">
      <c r="A4365" s="77"/>
      <c r="D4365" s="60"/>
      <c r="E4365" s="60"/>
      <c r="F4365" s="60"/>
      <c r="G4365" s="60"/>
      <c r="H4365" s="62"/>
      <c r="I4365" s="62"/>
      <c r="J4365" s="62"/>
      <c r="K4365" s="62"/>
      <c r="M4365" s="63"/>
      <c r="N4365" s="63"/>
      <c r="O4365" s="64"/>
      <c r="P4365" s="127"/>
      <c r="W4365" s="64"/>
      <c r="X4365" s="64"/>
    </row>
    <row r="4366" spans="1:24" s="59" customFormat="1" x14ac:dyDescent="0.25">
      <c r="A4366" s="77"/>
      <c r="D4366" s="60"/>
      <c r="E4366" s="60"/>
      <c r="F4366" s="60"/>
      <c r="G4366" s="60"/>
      <c r="H4366" s="62"/>
      <c r="I4366" s="62"/>
      <c r="J4366" s="62"/>
      <c r="K4366" s="62"/>
      <c r="M4366" s="63"/>
      <c r="N4366" s="63"/>
      <c r="O4366" s="64"/>
      <c r="P4366" s="127"/>
      <c r="W4366" s="64"/>
      <c r="X4366" s="64"/>
    </row>
    <row r="4367" spans="1:24" s="59" customFormat="1" x14ac:dyDescent="0.25">
      <c r="A4367" s="77"/>
      <c r="D4367" s="60"/>
      <c r="E4367" s="60"/>
      <c r="F4367" s="60"/>
      <c r="G4367" s="60"/>
      <c r="H4367" s="62"/>
      <c r="I4367" s="62"/>
      <c r="J4367" s="62"/>
      <c r="K4367" s="62"/>
      <c r="M4367" s="63"/>
      <c r="N4367" s="63"/>
      <c r="O4367" s="64"/>
      <c r="P4367" s="127"/>
      <c r="W4367" s="64"/>
      <c r="X4367" s="64"/>
    </row>
    <row r="4368" spans="1:24" s="59" customFormat="1" x14ac:dyDescent="0.25">
      <c r="A4368" s="77"/>
      <c r="D4368" s="60"/>
      <c r="E4368" s="60"/>
      <c r="F4368" s="60"/>
      <c r="G4368" s="60"/>
      <c r="H4368" s="62"/>
      <c r="I4368" s="62"/>
      <c r="J4368" s="62"/>
      <c r="K4368" s="62"/>
      <c r="M4368" s="63"/>
      <c r="N4368" s="63"/>
      <c r="O4368" s="64"/>
      <c r="P4368" s="127"/>
      <c r="W4368" s="64"/>
      <c r="X4368" s="64"/>
    </row>
    <row r="4369" spans="1:24" s="59" customFormat="1" x14ac:dyDescent="0.25">
      <c r="A4369" s="77"/>
      <c r="D4369" s="60"/>
      <c r="E4369" s="60"/>
      <c r="F4369" s="60"/>
      <c r="G4369" s="60"/>
      <c r="H4369" s="62"/>
      <c r="I4369" s="62"/>
      <c r="J4369" s="62"/>
      <c r="K4369" s="62"/>
      <c r="M4369" s="63"/>
      <c r="N4369" s="63"/>
      <c r="O4369" s="64"/>
      <c r="P4369" s="127"/>
      <c r="W4369" s="64"/>
      <c r="X4369" s="64"/>
    </row>
    <row r="4370" spans="1:24" s="59" customFormat="1" x14ac:dyDescent="0.25">
      <c r="A4370" s="77"/>
      <c r="D4370" s="60"/>
      <c r="E4370" s="60"/>
      <c r="F4370" s="60"/>
      <c r="G4370" s="60"/>
      <c r="H4370" s="62"/>
      <c r="I4370" s="62"/>
      <c r="J4370" s="62"/>
      <c r="K4370" s="62"/>
      <c r="M4370" s="63"/>
      <c r="N4370" s="63"/>
      <c r="O4370" s="64"/>
      <c r="P4370" s="127"/>
      <c r="W4370" s="64"/>
      <c r="X4370" s="64"/>
    </row>
    <row r="4371" spans="1:24" s="59" customFormat="1" x14ac:dyDescent="0.25">
      <c r="A4371" s="77"/>
      <c r="D4371" s="60"/>
      <c r="E4371" s="60"/>
      <c r="F4371" s="60"/>
      <c r="G4371" s="60"/>
      <c r="H4371" s="62"/>
      <c r="I4371" s="62"/>
      <c r="J4371" s="62"/>
      <c r="K4371" s="62"/>
      <c r="M4371" s="63"/>
      <c r="N4371" s="63"/>
      <c r="O4371" s="64"/>
      <c r="P4371" s="127"/>
      <c r="W4371" s="64"/>
      <c r="X4371" s="64"/>
    </row>
    <row r="4372" spans="1:24" s="59" customFormat="1" x14ac:dyDescent="0.25">
      <c r="A4372" s="77"/>
      <c r="D4372" s="60"/>
      <c r="E4372" s="60"/>
      <c r="F4372" s="60"/>
      <c r="G4372" s="60"/>
      <c r="H4372" s="62"/>
      <c r="I4372" s="62"/>
      <c r="J4372" s="62"/>
      <c r="K4372" s="62"/>
      <c r="M4372" s="63"/>
      <c r="N4372" s="63"/>
      <c r="O4372" s="64"/>
      <c r="P4372" s="127"/>
      <c r="W4372" s="64"/>
      <c r="X4372" s="64"/>
    </row>
    <row r="4373" spans="1:24" s="59" customFormat="1" x14ac:dyDescent="0.25">
      <c r="A4373" s="77"/>
      <c r="D4373" s="60"/>
      <c r="E4373" s="60"/>
      <c r="F4373" s="60"/>
      <c r="G4373" s="60"/>
      <c r="H4373" s="62"/>
      <c r="I4373" s="62"/>
      <c r="J4373" s="62"/>
      <c r="K4373" s="62"/>
      <c r="M4373" s="63"/>
      <c r="N4373" s="63"/>
      <c r="O4373" s="64"/>
      <c r="P4373" s="127"/>
      <c r="W4373" s="64"/>
      <c r="X4373" s="64"/>
    </row>
    <row r="4374" spans="1:24" s="59" customFormat="1" x14ac:dyDescent="0.25">
      <c r="A4374" s="77"/>
      <c r="D4374" s="60"/>
      <c r="E4374" s="60"/>
      <c r="F4374" s="60"/>
      <c r="G4374" s="60"/>
      <c r="H4374" s="62"/>
      <c r="I4374" s="62"/>
      <c r="J4374" s="62"/>
      <c r="K4374" s="62"/>
      <c r="M4374" s="63"/>
      <c r="N4374" s="63"/>
      <c r="O4374" s="64"/>
      <c r="P4374" s="127"/>
      <c r="W4374" s="64"/>
      <c r="X4374" s="64"/>
    </row>
    <row r="4375" spans="1:24" s="59" customFormat="1" x14ac:dyDescent="0.25">
      <c r="A4375" s="77"/>
      <c r="D4375" s="60"/>
      <c r="E4375" s="60"/>
      <c r="F4375" s="60"/>
      <c r="G4375" s="60"/>
      <c r="H4375" s="62"/>
      <c r="I4375" s="62"/>
      <c r="J4375" s="62"/>
      <c r="K4375" s="62"/>
      <c r="M4375" s="63"/>
      <c r="N4375" s="63"/>
      <c r="O4375" s="64"/>
      <c r="P4375" s="127"/>
      <c r="W4375" s="64"/>
      <c r="X4375" s="64"/>
    </row>
    <row r="4376" spans="1:24" s="59" customFormat="1" x14ac:dyDescent="0.25">
      <c r="A4376" s="77"/>
      <c r="D4376" s="60"/>
      <c r="E4376" s="60"/>
      <c r="F4376" s="60"/>
      <c r="G4376" s="60"/>
      <c r="H4376" s="62"/>
      <c r="I4376" s="62"/>
      <c r="J4376" s="62"/>
      <c r="K4376" s="62"/>
      <c r="M4376" s="63"/>
      <c r="N4376" s="63"/>
      <c r="O4376" s="64"/>
      <c r="P4376" s="127"/>
      <c r="W4376" s="64"/>
      <c r="X4376" s="64"/>
    </row>
    <row r="4377" spans="1:24" s="59" customFormat="1" x14ac:dyDescent="0.25">
      <c r="A4377" s="77"/>
      <c r="D4377" s="60"/>
      <c r="E4377" s="60"/>
      <c r="F4377" s="60"/>
      <c r="G4377" s="60"/>
      <c r="H4377" s="62"/>
      <c r="I4377" s="62"/>
      <c r="J4377" s="62"/>
      <c r="K4377" s="62"/>
      <c r="M4377" s="63"/>
      <c r="N4377" s="63"/>
      <c r="O4377" s="64"/>
      <c r="P4377" s="127"/>
      <c r="W4377" s="64"/>
      <c r="X4377" s="64"/>
    </row>
    <row r="4378" spans="1:24" s="59" customFormat="1" x14ac:dyDescent="0.25">
      <c r="A4378" s="77"/>
      <c r="D4378" s="60"/>
      <c r="E4378" s="60"/>
      <c r="F4378" s="60"/>
      <c r="G4378" s="60"/>
      <c r="H4378" s="62"/>
      <c r="I4378" s="62"/>
      <c r="J4378" s="62"/>
      <c r="K4378" s="62"/>
      <c r="M4378" s="63"/>
      <c r="N4378" s="63"/>
      <c r="O4378" s="64"/>
      <c r="P4378" s="127"/>
      <c r="W4378" s="64"/>
      <c r="X4378" s="64"/>
    </row>
    <row r="4379" spans="1:24" s="59" customFormat="1" x14ac:dyDescent="0.25">
      <c r="A4379" s="77"/>
      <c r="D4379" s="60"/>
      <c r="E4379" s="60"/>
      <c r="F4379" s="60"/>
      <c r="G4379" s="60"/>
      <c r="H4379" s="62"/>
      <c r="I4379" s="62"/>
      <c r="J4379" s="62"/>
      <c r="K4379" s="62"/>
      <c r="M4379" s="63"/>
      <c r="N4379" s="63"/>
      <c r="O4379" s="64"/>
      <c r="P4379" s="127"/>
      <c r="W4379" s="64"/>
      <c r="X4379" s="64"/>
    </row>
    <row r="4380" spans="1:24" s="59" customFormat="1" x14ac:dyDescent="0.25">
      <c r="A4380" s="77"/>
      <c r="D4380" s="60"/>
      <c r="E4380" s="60"/>
      <c r="F4380" s="60"/>
      <c r="G4380" s="60"/>
      <c r="H4380" s="62"/>
      <c r="I4380" s="62"/>
      <c r="J4380" s="62"/>
      <c r="K4380" s="62"/>
      <c r="M4380" s="63"/>
      <c r="N4380" s="63"/>
      <c r="O4380" s="64"/>
      <c r="P4380" s="127"/>
      <c r="W4380" s="64"/>
      <c r="X4380" s="64"/>
    </row>
    <row r="4381" spans="1:24" s="59" customFormat="1" x14ac:dyDescent="0.25">
      <c r="A4381" s="77"/>
      <c r="D4381" s="60"/>
      <c r="E4381" s="60"/>
      <c r="F4381" s="60"/>
      <c r="G4381" s="60"/>
      <c r="H4381" s="62"/>
      <c r="I4381" s="62"/>
      <c r="J4381" s="62"/>
      <c r="K4381" s="62"/>
      <c r="M4381" s="63"/>
      <c r="N4381" s="63"/>
      <c r="O4381" s="64"/>
      <c r="P4381" s="127"/>
      <c r="W4381" s="64"/>
      <c r="X4381" s="64"/>
    </row>
    <row r="4382" spans="1:24" s="59" customFormat="1" x14ac:dyDescent="0.25">
      <c r="A4382" s="77"/>
      <c r="D4382" s="60"/>
      <c r="E4382" s="60"/>
      <c r="F4382" s="60"/>
      <c r="G4382" s="60"/>
      <c r="H4382" s="62"/>
      <c r="I4382" s="62"/>
      <c r="J4382" s="62"/>
      <c r="K4382" s="62"/>
      <c r="M4382" s="63"/>
      <c r="N4382" s="63"/>
      <c r="O4382" s="64"/>
      <c r="P4382" s="127"/>
      <c r="W4382" s="64"/>
      <c r="X4382" s="64"/>
    </row>
    <row r="4383" spans="1:24" s="59" customFormat="1" x14ac:dyDescent="0.25">
      <c r="A4383" s="77"/>
      <c r="D4383" s="60"/>
      <c r="E4383" s="60"/>
      <c r="F4383" s="60"/>
      <c r="G4383" s="60"/>
      <c r="H4383" s="62"/>
      <c r="I4383" s="62"/>
      <c r="J4383" s="62"/>
      <c r="K4383" s="62"/>
      <c r="M4383" s="63"/>
      <c r="N4383" s="63"/>
      <c r="O4383" s="64"/>
      <c r="P4383" s="127"/>
      <c r="W4383" s="64"/>
      <c r="X4383" s="64"/>
    </row>
    <row r="4384" spans="1:24" s="59" customFormat="1" x14ac:dyDescent="0.25">
      <c r="A4384" s="77"/>
      <c r="D4384" s="60"/>
      <c r="E4384" s="60"/>
      <c r="F4384" s="60"/>
      <c r="G4384" s="60"/>
      <c r="H4384" s="62"/>
      <c r="I4384" s="62"/>
      <c r="J4384" s="62"/>
      <c r="K4384" s="62"/>
      <c r="M4384" s="63"/>
      <c r="N4384" s="63"/>
      <c r="O4384" s="64"/>
      <c r="P4384" s="127"/>
      <c r="W4384" s="64"/>
      <c r="X4384" s="64"/>
    </row>
    <row r="4385" spans="1:24" s="59" customFormat="1" x14ac:dyDescent="0.25">
      <c r="A4385" s="77"/>
      <c r="D4385" s="60"/>
      <c r="E4385" s="60"/>
      <c r="F4385" s="60"/>
      <c r="G4385" s="60"/>
      <c r="H4385" s="62"/>
      <c r="I4385" s="62"/>
      <c r="J4385" s="62"/>
      <c r="K4385" s="62"/>
      <c r="M4385" s="63"/>
      <c r="N4385" s="63"/>
      <c r="O4385" s="64"/>
      <c r="P4385" s="127"/>
      <c r="W4385" s="64"/>
      <c r="X4385" s="64"/>
    </row>
    <row r="4386" spans="1:24" s="59" customFormat="1" x14ac:dyDescent="0.25">
      <c r="A4386" s="77"/>
      <c r="D4386" s="60"/>
      <c r="E4386" s="60"/>
      <c r="F4386" s="60"/>
      <c r="G4386" s="60"/>
      <c r="H4386" s="62"/>
      <c r="I4386" s="62"/>
      <c r="J4386" s="62"/>
      <c r="K4386" s="62"/>
      <c r="M4386" s="63"/>
      <c r="N4386" s="63"/>
      <c r="O4386" s="64"/>
      <c r="P4386" s="127"/>
      <c r="W4386" s="64"/>
      <c r="X4386" s="64"/>
    </row>
    <row r="4387" spans="1:24" s="59" customFormat="1" x14ac:dyDescent="0.25">
      <c r="A4387" s="77"/>
      <c r="D4387" s="60"/>
      <c r="E4387" s="60"/>
      <c r="F4387" s="60"/>
      <c r="G4387" s="60"/>
      <c r="H4387" s="62"/>
      <c r="I4387" s="62"/>
      <c r="J4387" s="62"/>
      <c r="K4387" s="62"/>
      <c r="M4387" s="63"/>
      <c r="N4387" s="63"/>
      <c r="O4387" s="64"/>
      <c r="P4387" s="127"/>
      <c r="W4387" s="64"/>
      <c r="X4387" s="64"/>
    </row>
    <row r="4388" spans="1:24" s="59" customFormat="1" x14ac:dyDescent="0.25">
      <c r="A4388" s="77"/>
      <c r="D4388" s="60"/>
      <c r="E4388" s="60"/>
      <c r="F4388" s="60"/>
      <c r="G4388" s="60"/>
      <c r="H4388" s="62"/>
      <c r="I4388" s="62"/>
      <c r="J4388" s="62"/>
      <c r="K4388" s="62"/>
      <c r="M4388" s="63"/>
      <c r="N4388" s="63"/>
      <c r="O4388" s="64"/>
      <c r="P4388" s="127"/>
      <c r="W4388" s="64"/>
      <c r="X4388" s="64"/>
    </row>
    <row r="4389" spans="1:24" s="59" customFormat="1" x14ac:dyDescent="0.25">
      <c r="A4389" s="77"/>
      <c r="D4389" s="60"/>
      <c r="E4389" s="60"/>
      <c r="F4389" s="60"/>
      <c r="G4389" s="60"/>
      <c r="H4389" s="62"/>
      <c r="I4389" s="62"/>
      <c r="J4389" s="62"/>
      <c r="K4389" s="62"/>
      <c r="M4389" s="63"/>
      <c r="N4389" s="63"/>
      <c r="O4389" s="64"/>
      <c r="P4389" s="127"/>
      <c r="W4389" s="64"/>
      <c r="X4389" s="64"/>
    </row>
    <row r="4390" spans="1:24" s="59" customFormat="1" x14ac:dyDescent="0.25">
      <c r="A4390" s="77"/>
      <c r="D4390" s="60"/>
      <c r="E4390" s="60"/>
      <c r="F4390" s="60"/>
      <c r="G4390" s="60"/>
      <c r="H4390" s="62"/>
      <c r="I4390" s="62"/>
      <c r="J4390" s="62"/>
      <c r="K4390" s="62"/>
      <c r="M4390" s="63"/>
      <c r="N4390" s="63"/>
      <c r="O4390" s="64"/>
      <c r="P4390" s="127"/>
      <c r="W4390" s="64"/>
      <c r="X4390" s="64"/>
    </row>
    <row r="4391" spans="1:24" s="59" customFormat="1" x14ac:dyDescent="0.25">
      <c r="A4391" s="77"/>
      <c r="D4391" s="60"/>
      <c r="E4391" s="60"/>
      <c r="F4391" s="60"/>
      <c r="G4391" s="60"/>
      <c r="H4391" s="62"/>
      <c r="I4391" s="62"/>
      <c r="J4391" s="62"/>
      <c r="K4391" s="62"/>
      <c r="M4391" s="63"/>
      <c r="N4391" s="63"/>
      <c r="O4391" s="64"/>
      <c r="P4391" s="127"/>
      <c r="W4391" s="64"/>
      <c r="X4391" s="64"/>
    </row>
    <row r="4392" spans="1:24" s="59" customFormat="1" x14ac:dyDescent="0.25">
      <c r="A4392" s="77"/>
      <c r="D4392" s="60"/>
      <c r="E4392" s="60"/>
      <c r="F4392" s="60"/>
      <c r="G4392" s="60"/>
      <c r="H4392" s="62"/>
      <c r="I4392" s="62"/>
      <c r="J4392" s="62"/>
      <c r="K4392" s="62"/>
      <c r="M4392" s="63"/>
      <c r="N4392" s="63"/>
      <c r="O4392" s="64"/>
      <c r="P4392" s="127"/>
      <c r="W4392" s="64"/>
      <c r="X4392" s="64"/>
    </row>
    <row r="4393" spans="1:24" s="59" customFormat="1" x14ac:dyDescent="0.25">
      <c r="A4393" s="77"/>
      <c r="D4393" s="60"/>
      <c r="E4393" s="60"/>
      <c r="F4393" s="60"/>
      <c r="G4393" s="60"/>
      <c r="H4393" s="62"/>
      <c r="I4393" s="62"/>
      <c r="J4393" s="62"/>
      <c r="K4393" s="62"/>
      <c r="M4393" s="63"/>
      <c r="N4393" s="63"/>
      <c r="O4393" s="64"/>
      <c r="P4393" s="127"/>
      <c r="W4393" s="64"/>
      <c r="X4393" s="64"/>
    </row>
    <row r="4394" spans="1:24" s="59" customFormat="1" x14ac:dyDescent="0.25">
      <c r="A4394" s="77"/>
      <c r="D4394" s="60"/>
      <c r="E4394" s="60"/>
      <c r="F4394" s="60"/>
      <c r="G4394" s="60"/>
      <c r="H4394" s="62"/>
      <c r="I4394" s="62"/>
      <c r="J4394" s="62"/>
      <c r="K4394" s="62"/>
      <c r="M4394" s="63"/>
      <c r="N4394" s="63"/>
      <c r="O4394" s="64"/>
      <c r="P4394" s="127"/>
      <c r="W4394" s="64"/>
      <c r="X4394" s="64"/>
    </row>
    <row r="4395" spans="1:24" s="59" customFormat="1" x14ac:dyDescent="0.25">
      <c r="A4395" s="77"/>
      <c r="D4395" s="60"/>
      <c r="E4395" s="60"/>
      <c r="F4395" s="60"/>
      <c r="G4395" s="60"/>
      <c r="H4395" s="62"/>
      <c r="I4395" s="62"/>
      <c r="J4395" s="62"/>
      <c r="K4395" s="62"/>
      <c r="M4395" s="63"/>
      <c r="N4395" s="63"/>
      <c r="O4395" s="64"/>
      <c r="P4395" s="127"/>
      <c r="W4395" s="64"/>
      <c r="X4395" s="64"/>
    </row>
    <row r="4396" spans="1:24" s="59" customFormat="1" x14ac:dyDescent="0.25">
      <c r="A4396" s="77"/>
      <c r="D4396" s="60"/>
      <c r="E4396" s="60"/>
      <c r="F4396" s="60"/>
      <c r="G4396" s="60"/>
      <c r="H4396" s="62"/>
      <c r="I4396" s="62"/>
      <c r="J4396" s="62"/>
      <c r="K4396" s="62"/>
      <c r="M4396" s="63"/>
      <c r="N4396" s="63"/>
      <c r="O4396" s="64"/>
      <c r="P4396" s="127"/>
      <c r="W4396" s="64"/>
      <c r="X4396" s="64"/>
    </row>
    <row r="4397" spans="1:24" s="59" customFormat="1" x14ac:dyDescent="0.25">
      <c r="A4397" s="77"/>
      <c r="D4397" s="60"/>
      <c r="E4397" s="60"/>
      <c r="F4397" s="60"/>
      <c r="G4397" s="60"/>
      <c r="H4397" s="62"/>
      <c r="I4397" s="62"/>
      <c r="J4397" s="62"/>
      <c r="K4397" s="62"/>
      <c r="M4397" s="63"/>
      <c r="N4397" s="63"/>
      <c r="O4397" s="64"/>
      <c r="P4397" s="127"/>
      <c r="W4397" s="64"/>
      <c r="X4397" s="64"/>
    </row>
    <row r="4398" spans="1:24" s="59" customFormat="1" x14ac:dyDescent="0.25">
      <c r="A4398" s="77"/>
      <c r="D4398" s="60"/>
      <c r="E4398" s="60"/>
      <c r="F4398" s="60"/>
      <c r="G4398" s="60"/>
      <c r="H4398" s="62"/>
      <c r="I4398" s="62"/>
      <c r="J4398" s="62"/>
      <c r="K4398" s="62"/>
      <c r="M4398" s="63"/>
      <c r="N4398" s="63"/>
      <c r="O4398" s="64"/>
      <c r="P4398" s="127"/>
      <c r="W4398" s="64"/>
      <c r="X4398" s="64"/>
    </row>
    <row r="4399" spans="1:24" s="59" customFormat="1" x14ac:dyDescent="0.25">
      <c r="A4399" s="77"/>
      <c r="D4399" s="60"/>
      <c r="E4399" s="60"/>
      <c r="F4399" s="60"/>
      <c r="G4399" s="60"/>
      <c r="H4399" s="62"/>
      <c r="I4399" s="62"/>
      <c r="J4399" s="62"/>
      <c r="K4399" s="62"/>
      <c r="M4399" s="63"/>
      <c r="N4399" s="63"/>
      <c r="O4399" s="64"/>
      <c r="P4399" s="127"/>
      <c r="W4399" s="64"/>
      <c r="X4399" s="64"/>
    </row>
    <row r="4400" spans="1:24" s="59" customFormat="1" x14ac:dyDescent="0.25">
      <c r="A4400" s="77"/>
      <c r="D4400" s="60"/>
      <c r="E4400" s="60"/>
      <c r="F4400" s="60"/>
      <c r="G4400" s="60"/>
      <c r="H4400" s="62"/>
      <c r="I4400" s="62"/>
      <c r="J4400" s="62"/>
      <c r="K4400" s="62"/>
      <c r="M4400" s="63"/>
      <c r="N4400" s="63"/>
      <c r="O4400" s="64"/>
      <c r="P4400" s="127"/>
      <c r="W4400" s="64"/>
      <c r="X4400" s="64"/>
    </row>
    <row r="4401" spans="1:24" s="59" customFormat="1" x14ac:dyDescent="0.25">
      <c r="A4401" s="77"/>
      <c r="D4401" s="60"/>
      <c r="E4401" s="60"/>
      <c r="F4401" s="60"/>
      <c r="G4401" s="60"/>
      <c r="H4401" s="62"/>
      <c r="I4401" s="62"/>
      <c r="J4401" s="62"/>
      <c r="K4401" s="62"/>
      <c r="M4401" s="63"/>
      <c r="N4401" s="63"/>
      <c r="O4401" s="64"/>
      <c r="P4401" s="127"/>
      <c r="W4401" s="64"/>
      <c r="X4401" s="64"/>
    </row>
    <row r="4402" spans="1:24" s="59" customFormat="1" x14ac:dyDescent="0.25">
      <c r="A4402" s="77"/>
      <c r="D4402" s="60"/>
      <c r="E4402" s="60"/>
      <c r="F4402" s="60"/>
      <c r="G4402" s="60"/>
      <c r="H4402" s="62"/>
      <c r="I4402" s="62"/>
      <c r="J4402" s="62"/>
      <c r="K4402" s="62"/>
      <c r="M4402" s="63"/>
      <c r="N4402" s="63"/>
      <c r="O4402" s="64"/>
      <c r="P4402" s="127"/>
      <c r="W4402" s="64"/>
      <c r="X4402" s="64"/>
    </row>
    <row r="4403" spans="1:24" s="59" customFormat="1" x14ac:dyDescent="0.25">
      <c r="A4403" s="77"/>
      <c r="D4403" s="60"/>
      <c r="E4403" s="60"/>
      <c r="F4403" s="60"/>
      <c r="G4403" s="60"/>
      <c r="H4403" s="62"/>
      <c r="I4403" s="62"/>
      <c r="J4403" s="62"/>
      <c r="K4403" s="62"/>
      <c r="M4403" s="63"/>
      <c r="N4403" s="63"/>
      <c r="O4403" s="64"/>
      <c r="P4403" s="127"/>
      <c r="W4403" s="64"/>
      <c r="X4403" s="64"/>
    </row>
    <row r="4404" spans="1:24" s="59" customFormat="1" x14ac:dyDescent="0.25">
      <c r="A4404" s="77"/>
      <c r="D4404" s="60"/>
      <c r="E4404" s="60"/>
      <c r="F4404" s="60"/>
      <c r="G4404" s="60"/>
      <c r="H4404" s="62"/>
      <c r="I4404" s="62"/>
      <c r="J4404" s="62"/>
      <c r="K4404" s="62"/>
      <c r="M4404" s="63"/>
      <c r="N4404" s="63"/>
      <c r="O4404" s="64"/>
      <c r="P4404" s="127"/>
      <c r="W4404" s="64"/>
      <c r="X4404" s="64"/>
    </row>
    <row r="4405" spans="1:24" s="59" customFormat="1" x14ac:dyDescent="0.25">
      <c r="A4405" s="77"/>
      <c r="D4405" s="60"/>
      <c r="E4405" s="60"/>
      <c r="F4405" s="60"/>
      <c r="G4405" s="60"/>
      <c r="H4405" s="62"/>
      <c r="I4405" s="62"/>
      <c r="J4405" s="62"/>
      <c r="K4405" s="62"/>
      <c r="M4405" s="63"/>
      <c r="N4405" s="63"/>
      <c r="O4405" s="64"/>
      <c r="P4405" s="127"/>
      <c r="W4405" s="64"/>
      <c r="X4405" s="64"/>
    </row>
    <row r="4406" spans="1:24" s="59" customFormat="1" x14ac:dyDescent="0.25">
      <c r="A4406" s="77"/>
      <c r="D4406" s="60"/>
      <c r="E4406" s="60"/>
      <c r="F4406" s="60"/>
      <c r="G4406" s="60"/>
      <c r="H4406" s="62"/>
      <c r="I4406" s="62"/>
      <c r="J4406" s="62"/>
      <c r="K4406" s="62"/>
      <c r="M4406" s="63"/>
      <c r="N4406" s="63"/>
      <c r="O4406" s="64"/>
      <c r="P4406" s="127"/>
      <c r="W4406" s="64"/>
      <c r="X4406" s="64"/>
    </row>
    <row r="4407" spans="1:24" s="59" customFormat="1" x14ac:dyDescent="0.25">
      <c r="A4407" s="77"/>
      <c r="D4407" s="60"/>
      <c r="E4407" s="60"/>
      <c r="F4407" s="60"/>
      <c r="G4407" s="60"/>
      <c r="H4407" s="62"/>
      <c r="I4407" s="62"/>
      <c r="J4407" s="62"/>
      <c r="K4407" s="62"/>
      <c r="M4407" s="63"/>
      <c r="N4407" s="63"/>
      <c r="O4407" s="64"/>
      <c r="P4407" s="127"/>
      <c r="W4407" s="64"/>
      <c r="X4407" s="64"/>
    </row>
    <row r="4408" spans="1:24" s="59" customFormat="1" x14ac:dyDescent="0.25">
      <c r="A4408" s="77"/>
      <c r="D4408" s="60"/>
      <c r="E4408" s="60"/>
      <c r="F4408" s="60"/>
      <c r="G4408" s="60"/>
      <c r="H4408" s="62"/>
      <c r="I4408" s="62"/>
      <c r="J4408" s="62"/>
      <c r="K4408" s="62"/>
      <c r="M4408" s="63"/>
      <c r="N4408" s="63"/>
      <c r="O4408" s="64"/>
      <c r="P4408" s="127"/>
      <c r="W4408" s="64"/>
      <c r="X4408" s="64"/>
    </row>
    <row r="4409" spans="1:24" s="59" customFormat="1" x14ac:dyDescent="0.25">
      <c r="A4409" s="77"/>
      <c r="D4409" s="60"/>
      <c r="E4409" s="60"/>
      <c r="F4409" s="60"/>
      <c r="G4409" s="60"/>
      <c r="H4409" s="62"/>
      <c r="I4409" s="62"/>
      <c r="J4409" s="62"/>
      <c r="K4409" s="62"/>
      <c r="M4409" s="63"/>
      <c r="N4409" s="63"/>
      <c r="O4409" s="64"/>
      <c r="P4409" s="127"/>
      <c r="W4409" s="64"/>
      <c r="X4409" s="64"/>
    </row>
    <row r="4410" spans="1:24" s="59" customFormat="1" x14ac:dyDescent="0.25">
      <c r="A4410" s="77"/>
      <c r="D4410" s="60"/>
      <c r="E4410" s="60"/>
      <c r="F4410" s="60"/>
      <c r="G4410" s="60"/>
      <c r="H4410" s="62"/>
      <c r="I4410" s="62"/>
      <c r="J4410" s="62"/>
      <c r="K4410" s="62"/>
      <c r="M4410" s="63"/>
      <c r="N4410" s="63"/>
      <c r="O4410" s="64"/>
      <c r="P4410" s="127"/>
      <c r="W4410" s="64"/>
      <c r="X4410" s="64"/>
    </row>
    <row r="4411" spans="1:24" s="59" customFormat="1" x14ac:dyDescent="0.25">
      <c r="A4411" s="77"/>
      <c r="D4411" s="60"/>
      <c r="E4411" s="60"/>
      <c r="F4411" s="60"/>
      <c r="G4411" s="60"/>
      <c r="H4411" s="62"/>
      <c r="I4411" s="62"/>
      <c r="J4411" s="62"/>
      <c r="K4411" s="62"/>
      <c r="M4411" s="63"/>
      <c r="N4411" s="63"/>
      <c r="O4411" s="64"/>
      <c r="P4411" s="127"/>
      <c r="W4411" s="64"/>
      <c r="X4411" s="64"/>
    </row>
    <row r="4412" spans="1:24" s="59" customFormat="1" x14ac:dyDescent="0.25">
      <c r="A4412" s="77"/>
      <c r="D4412" s="60"/>
      <c r="E4412" s="60"/>
      <c r="F4412" s="60"/>
      <c r="G4412" s="60"/>
      <c r="H4412" s="62"/>
      <c r="I4412" s="62"/>
      <c r="J4412" s="62"/>
      <c r="K4412" s="62"/>
      <c r="M4412" s="63"/>
      <c r="N4412" s="63"/>
      <c r="O4412" s="64"/>
      <c r="P4412" s="127"/>
      <c r="W4412" s="64"/>
      <c r="X4412" s="64"/>
    </row>
    <row r="4413" spans="1:24" s="59" customFormat="1" x14ac:dyDescent="0.25">
      <c r="A4413" s="77"/>
      <c r="D4413" s="60"/>
      <c r="E4413" s="60"/>
      <c r="F4413" s="60"/>
      <c r="G4413" s="60"/>
      <c r="H4413" s="62"/>
      <c r="I4413" s="62"/>
      <c r="J4413" s="62"/>
      <c r="K4413" s="62"/>
      <c r="M4413" s="63"/>
      <c r="N4413" s="63"/>
      <c r="O4413" s="64"/>
      <c r="P4413" s="127"/>
      <c r="W4413" s="64"/>
      <c r="X4413" s="64"/>
    </row>
    <row r="4414" spans="1:24" s="59" customFormat="1" x14ac:dyDescent="0.25">
      <c r="A4414" s="77"/>
      <c r="D4414" s="60"/>
      <c r="E4414" s="60"/>
      <c r="F4414" s="60"/>
      <c r="G4414" s="60"/>
      <c r="H4414" s="62"/>
      <c r="I4414" s="62"/>
      <c r="J4414" s="62"/>
      <c r="K4414" s="62"/>
      <c r="M4414" s="63"/>
      <c r="N4414" s="63"/>
      <c r="O4414" s="64"/>
      <c r="P4414" s="127"/>
      <c r="W4414" s="64"/>
      <c r="X4414" s="64"/>
    </row>
    <row r="4415" spans="1:24" s="59" customFormat="1" x14ac:dyDescent="0.25">
      <c r="A4415" s="77"/>
      <c r="D4415" s="60"/>
      <c r="E4415" s="60"/>
      <c r="F4415" s="60"/>
      <c r="G4415" s="60"/>
      <c r="H4415" s="62"/>
      <c r="I4415" s="62"/>
      <c r="J4415" s="62"/>
      <c r="K4415" s="62"/>
      <c r="M4415" s="63"/>
      <c r="N4415" s="63"/>
      <c r="O4415" s="64"/>
      <c r="P4415" s="127"/>
      <c r="W4415" s="64"/>
      <c r="X4415" s="64"/>
    </row>
    <row r="4416" spans="1:24" s="59" customFormat="1" x14ac:dyDescent="0.25">
      <c r="A4416" s="77"/>
      <c r="D4416" s="60"/>
      <c r="E4416" s="60"/>
      <c r="F4416" s="60"/>
      <c r="G4416" s="60"/>
      <c r="H4416" s="62"/>
      <c r="I4416" s="62"/>
      <c r="J4416" s="62"/>
      <c r="K4416" s="62"/>
      <c r="M4416" s="63"/>
      <c r="N4416" s="63"/>
      <c r="O4416" s="64"/>
      <c r="P4416" s="127"/>
      <c r="W4416" s="64"/>
      <c r="X4416" s="64"/>
    </row>
    <row r="4417" spans="1:24" s="59" customFormat="1" x14ac:dyDescent="0.25">
      <c r="A4417" s="77"/>
      <c r="D4417" s="60"/>
      <c r="E4417" s="60"/>
      <c r="F4417" s="60"/>
      <c r="G4417" s="60"/>
      <c r="H4417" s="62"/>
      <c r="I4417" s="62"/>
      <c r="J4417" s="62"/>
      <c r="K4417" s="62"/>
      <c r="M4417" s="63"/>
      <c r="N4417" s="63"/>
      <c r="O4417" s="64"/>
      <c r="P4417" s="127"/>
      <c r="W4417" s="64"/>
      <c r="X4417" s="64"/>
    </row>
    <row r="4418" spans="1:24" s="59" customFormat="1" x14ac:dyDescent="0.25">
      <c r="A4418" s="77"/>
      <c r="D4418" s="60"/>
      <c r="E4418" s="60"/>
      <c r="F4418" s="60"/>
      <c r="G4418" s="60"/>
      <c r="H4418" s="62"/>
      <c r="I4418" s="62"/>
      <c r="J4418" s="62"/>
      <c r="K4418" s="62"/>
      <c r="M4418" s="63"/>
      <c r="N4418" s="63"/>
      <c r="O4418" s="64"/>
      <c r="P4418" s="127"/>
      <c r="W4418" s="64"/>
      <c r="X4418" s="64"/>
    </row>
    <row r="4419" spans="1:24" s="59" customFormat="1" x14ac:dyDescent="0.25">
      <c r="A4419" s="77"/>
      <c r="D4419" s="60"/>
      <c r="E4419" s="60"/>
      <c r="F4419" s="60"/>
      <c r="G4419" s="60"/>
      <c r="H4419" s="62"/>
      <c r="I4419" s="62"/>
      <c r="J4419" s="62"/>
      <c r="K4419" s="62"/>
      <c r="M4419" s="63"/>
      <c r="N4419" s="63"/>
      <c r="O4419" s="64"/>
      <c r="P4419" s="127"/>
      <c r="W4419" s="64"/>
      <c r="X4419" s="64"/>
    </row>
    <row r="4420" spans="1:24" s="59" customFormat="1" x14ac:dyDescent="0.25">
      <c r="A4420" s="77"/>
      <c r="D4420" s="60"/>
      <c r="E4420" s="60"/>
      <c r="F4420" s="60"/>
      <c r="G4420" s="60"/>
      <c r="H4420" s="62"/>
      <c r="I4420" s="62"/>
      <c r="J4420" s="62"/>
      <c r="K4420" s="62"/>
      <c r="M4420" s="63"/>
      <c r="N4420" s="63"/>
      <c r="O4420" s="64"/>
      <c r="P4420" s="127"/>
      <c r="W4420" s="64"/>
      <c r="X4420" s="64"/>
    </row>
    <row r="4421" spans="1:24" s="59" customFormat="1" x14ac:dyDescent="0.25">
      <c r="A4421" s="77"/>
      <c r="D4421" s="60"/>
      <c r="E4421" s="60"/>
      <c r="F4421" s="60"/>
      <c r="G4421" s="60"/>
      <c r="H4421" s="62"/>
      <c r="I4421" s="62"/>
      <c r="J4421" s="62"/>
      <c r="K4421" s="62"/>
      <c r="M4421" s="63"/>
      <c r="N4421" s="63"/>
      <c r="O4421" s="64"/>
      <c r="P4421" s="127"/>
      <c r="W4421" s="64"/>
      <c r="X4421" s="64"/>
    </row>
    <row r="4422" spans="1:24" s="59" customFormat="1" x14ac:dyDescent="0.25">
      <c r="A4422" s="77"/>
      <c r="D4422" s="60"/>
      <c r="E4422" s="60"/>
      <c r="F4422" s="60"/>
      <c r="G4422" s="60"/>
      <c r="H4422" s="62"/>
      <c r="I4422" s="62"/>
      <c r="J4422" s="62"/>
      <c r="K4422" s="62"/>
      <c r="M4422" s="63"/>
      <c r="N4422" s="63"/>
      <c r="O4422" s="64"/>
      <c r="P4422" s="127"/>
      <c r="W4422" s="64"/>
      <c r="X4422" s="64"/>
    </row>
    <row r="4423" spans="1:24" s="59" customFormat="1" x14ac:dyDescent="0.25">
      <c r="A4423" s="77"/>
      <c r="D4423" s="60"/>
      <c r="E4423" s="60"/>
      <c r="F4423" s="60"/>
      <c r="G4423" s="60"/>
      <c r="H4423" s="62"/>
      <c r="I4423" s="62"/>
      <c r="J4423" s="62"/>
      <c r="K4423" s="62"/>
      <c r="M4423" s="63"/>
      <c r="N4423" s="63"/>
      <c r="O4423" s="64"/>
      <c r="P4423" s="127"/>
      <c r="W4423" s="64"/>
      <c r="X4423" s="64"/>
    </row>
    <row r="4424" spans="1:24" s="59" customFormat="1" x14ac:dyDescent="0.25">
      <c r="A4424" s="77"/>
      <c r="D4424" s="60"/>
      <c r="E4424" s="60"/>
      <c r="F4424" s="60"/>
      <c r="G4424" s="60"/>
      <c r="H4424" s="62"/>
      <c r="I4424" s="62"/>
      <c r="J4424" s="62"/>
      <c r="K4424" s="62"/>
      <c r="M4424" s="63"/>
      <c r="N4424" s="63"/>
      <c r="O4424" s="64"/>
      <c r="P4424" s="127"/>
      <c r="W4424" s="64"/>
      <c r="X4424" s="64"/>
    </row>
    <row r="4425" spans="1:24" s="59" customFormat="1" x14ac:dyDescent="0.25">
      <c r="A4425" s="77"/>
      <c r="D4425" s="60"/>
      <c r="E4425" s="60"/>
      <c r="F4425" s="60"/>
      <c r="G4425" s="60"/>
      <c r="H4425" s="62"/>
      <c r="I4425" s="62"/>
      <c r="J4425" s="62"/>
      <c r="K4425" s="62"/>
      <c r="M4425" s="63"/>
      <c r="N4425" s="63"/>
      <c r="O4425" s="64"/>
      <c r="P4425" s="127"/>
      <c r="W4425" s="64"/>
      <c r="X4425" s="64"/>
    </row>
    <row r="4426" spans="1:24" s="59" customFormat="1" x14ac:dyDescent="0.25">
      <c r="A4426" s="77"/>
      <c r="D4426" s="60"/>
      <c r="E4426" s="60"/>
      <c r="F4426" s="60"/>
      <c r="G4426" s="60"/>
      <c r="H4426" s="62"/>
      <c r="I4426" s="62"/>
      <c r="J4426" s="62"/>
      <c r="K4426" s="62"/>
      <c r="M4426" s="63"/>
      <c r="N4426" s="63"/>
      <c r="O4426" s="64"/>
      <c r="P4426" s="127"/>
      <c r="W4426" s="64"/>
      <c r="X4426" s="64"/>
    </row>
    <row r="4427" spans="1:24" s="59" customFormat="1" x14ac:dyDescent="0.25">
      <c r="A4427" s="77"/>
      <c r="D4427" s="60"/>
      <c r="E4427" s="60"/>
      <c r="F4427" s="60"/>
      <c r="G4427" s="60"/>
      <c r="H4427" s="62"/>
      <c r="I4427" s="62"/>
      <c r="J4427" s="62"/>
      <c r="K4427" s="62"/>
      <c r="M4427" s="63"/>
      <c r="N4427" s="63"/>
      <c r="O4427" s="64"/>
      <c r="P4427" s="127"/>
      <c r="W4427" s="64"/>
      <c r="X4427" s="64"/>
    </row>
    <row r="4428" spans="1:24" s="59" customFormat="1" x14ac:dyDescent="0.25">
      <c r="A4428" s="77"/>
      <c r="D4428" s="60"/>
      <c r="E4428" s="60"/>
      <c r="F4428" s="60"/>
      <c r="G4428" s="60"/>
      <c r="H4428" s="62"/>
      <c r="I4428" s="62"/>
      <c r="J4428" s="62"/>
      <c r="K4428" s="62"/>
      <c r="M4428" s="63"/>
      <c r="N4428" s="63"/>
      <c r="O4428" s="64"/>
      <c r="P4428" s="127"/>
      <c r="W4428" s="64"/>
      <c r="X4428" s="64"/>
    </row>
    <row r="4429" spans="1:24" s="59" customFormat="1" x14ac:dyDescent="0.25">
      <c r="A4429" s="77"/>
      <c r="D4429" s="60"/>
      <c r="E4429" s="60"/>
      <c r="F4429" s="60"/>
      <c r="G4429" s="60"/>
      <c r="H4429" s="62"/>
      <c r="I4429" s="62"/>
      <c r="J4429" s="62"/>
      <c r="K4429" s="62"/>
      <c r="M4429" s="63"/>
      <c r="N4429" s="63"/>
      <c r="O4429" s="64"/>
      <c r="P4429" s="127"/>
      <c r="W4429" s="64"/>
      <c r="X4429" s="64"/>
    </row>
    <row r="4430" spans="1:24" s="59" customFormat="1" x14ac:dyDescent="0.25">
      <c r="A4430" s="77"/>
      <c r="D4430" s="60"/>
      <c r="E4430" s="60"/>
      <c r="F4430" s="60"/>
      <c r="G4430" s="60"/>
      <c r="H4430" s="62"/>
      <c r="I4430" s="62"/>
      <c r="J4430" s="62"/>
      <c r="K4430" s="62"/>
      <c r="M4430" s="63"/>
      <c r="N4430" s="63"/>
      <c r="O4430" s="64"/>
      <c r="P4430" s="127"/>
      <c r="W4430" s="64"/>
      <c r="X4430" s="64"/>
    </row>
    <row r="4431" spans="1:24" s="59" customFormat="1" x14ac:dyDescent="0.25">
      <c r="A4431" s="77"/>
      <c r="D4431" s="60"/>
      <c r="E4431" s="60"/>
      <c r="F4431" s="60"/>
      <c r="G4431" s="60"/>
      <c r="H4431" s="62"/>
      <c r="I4431" s="62"/>
      <c r="J4431" s="62"/>
      <c r="K4431" s="62"/>
      <c r="M4431" s="63"/>
      <c r="N4431" s="63"/>
      <c r="O4431" s="64"/>
      <c r="P4431" s="127"/>
      <c r="W4431" s="64"/>
      <c r="X4431" s="64"/>
    </row>
    <row r="4432" spans="1:24" s="59" customFormat="1" x14ac:dyDescent="0.25">
      <c r="A4432" s="77"/>
      <c r="D4432" s="60"/>
      <c r="E4432" s="60"/>
      <c r="F4432" s="60"/>
      <c r="G4432" s="60"/>
      <c r="H4432" s="62"/>
      <c r="I4432" s="62"/>
      <c r="J4432" s="62"/>
      <c r="K4432" s="62"/>
      <c r="M4432" s="63"/>
      <c r="N4432" s="63"/>
      <c r="O4432" s="64"/>
      <c r="P4432" s="127"/>
      <c r="W4432" s="64"/>
      <c r="X4432" s="64"/>
    </row>
    <row r="4433" spans="1:24" s="59" customFormat="1" x14ac:dyDescent="0.25">
      <c r="A4433" s="77"/>
      <c r="D4433" s="60"/>
      <c r="E4433" s="60"/>
      <c r="F4433" s="60"/>
      <c r="G4433" s="60"/>
      <c r="H4433" s="62"/>
      <c r="I4433" s="62"/>
      <c r="J4433" s="62"/>
      <c r="K4433" s="62"/>
      <c r="M4433" s="63"/>
      <c r="N4433" s="63"/>
      <c r="O4433" s="64"/>
      <c r="P4433" s="127"/>
      <c r="W4433" s="64"/>
      <c r="X4433" s="64"/>
    </row>
    <row r="4434" spans="1:24" s="59" customFormat="1" x14ac:dyDescent="0.25">
      <c r="A4434" s="77"/>
      <c r="D4434" s="60"/>
      <c r="E4434" s="60"/>
      <c r="F4434" s="60"/>
      <c r="G4434" s="60"/>
      <c r="H4434" s="62"/>
      <c r="I4434" s="62"/>
      <c r="J4434" s="62"/>
      <c r="K4434" s="62"/>
      <c r="M4434" s="63"/>
      <c r="N4434" s="63"/>
      <c r="O4434" s="64"/>
      <c r="P4434" s="127"/>
      <c r="W4434" s="64"/>
      <c r="X4434" s="64"/>
    </row>
    <row r="4435" spans="1:24" s="59" customFormat="1" x14ac:dyDescent="0.25">
      <c r="A4435" s="77"/>
      <c r="D4435" s="60"/>
      <c r="E4435" s="60"/>
      <c r="F4435" s="60"/>
      <c r="G4435" s="60"/>
      <c r="H4435" s="62"/>
      <c r="I4435" s="62"/>
      <c r="J4435" s="62"/>
      <c r="K4435" s="62"/>
      <c r="M4435" s="63"/>
      <c r="N4435" s="63"/>
      <c r="O4435" s="64"/>
      <c r="P4435" s="127"/>
      <c r="W4435" s="64"/>
      <c r="X4435" s="64"/>
    </row>
    <row r="4436" spans="1:24" s="59" customFormat="1" x14ac:dyDescent="0.25">
      <c r="A4436" s="77"/>
      <c r="D4436" s="60"/>
      <c r="E4436" s="60"/>
      <c r="F4436" s="60"/>
      <c r="G4436" s="60"/>
      <c r="H4436" s="62"/>
      <c r="I4436" s="62"/>
      <c r="J4436" s="62"/>
      <c r="K4436" s="62"/>
      <c r="M4436" s="63"/>
      <c r="N4436" s="63"/>
      <c r="O4436" s="64"/>
      <c r="P4436" s="127"/>
      <c r="W4436" s="64"/>
      <c r="X4436" s="64"/>
    </row>
    <row r="4437" spans="1:24" s="59" customFormat="1" x14ac:dyDescent="0.25">
      <c r="A4437" s="77"/>
      <c r="D4437" s="60"/>
      <c r="E4437" s="60"/>
      <c r="F4437" s="60"/>
      <c r="G4437" s="60"/>
      <c r="H4437" s="62"/>
      <c r="I4437" s="62"/>
      <c r="J4437" s="62"/>
      <c r="K4437" s="62"/>
      <c r="M4437" s="63"/>
      <c r="N4437" s="63"/>
      <c r="O4437" s="64"/>
      <c r="P4437" s="127"/>
      <c r="W4437" s="64"/>
      <c r="X4437" s="64"/>
    </row>
    <row r="4438" spans="1:24" s="59" customFormat="1" x14ac:dyDescent="0.25">
      <c r="A4438" s="77"/>
      <c r="D4438" s="60"/>
      <c r="E4438" s="60"/>
      <c r="F4438" s="60"/>
      <c r="G4438" s="60"/>
      <c r="H4438" s="62"/>
      <c r="I4438" s="62"/>
      <c r="J4438" s="62"/>
      <c r="K4438" s="62"/>
      <c r="M4438" s="63"/>
      <c r="N4438" s="63"/>
      <c r="O4438" s="64"/>
      <c r="P4438" s="127"/>
      <c r="W4438" s="64"/>
      <c r="X4438" s="64"/>
    </row>
    <row r="4439" spans="1:24" s="59" customFormat="1" x14ac:dyDescent="0.25">
      <c r="A4439" s="77"/>
      <c r="D4439" s="60"/>
      <c r="E4439" s="60"/>
      <c r="F4439" s="60"/>
      <c r="G4439" s="60"/>
      <c r="H4439" s="62"/>
      <c r="I4439" s="62"/>
      <c r="J4439" s="62"/>
      <c r="K4439" s="62"/>
      <c r="M4439" s="63"/>
      <c r="N4439" s="63"/>
      <c r="O4439" s="64"/>
      <c r="P4439" s="127"/>
      <c r="W4439" s="64"/>
      <c r="X4439" s="64"/>
    </row>
    <row r="4440" spans="1:24" s="59" customFormat="1" x14ac:dyDescent="0.25">
      <c r="A4440" s="77"/>
      <c r="D4440" s="60"/>
      <c r="E4440" s="60"/>
      <c r="F4440" s="60"/>
      <c r="G4440" s="60"/>
      <c r="H4440" s="62"/>
      <c r="I4440" s="62"/>
      <c r="J4440" s="62"/>
      <c r="K4440" s="62"/>
      <c r="M4440" s="63"/>
      <c r="N4440" s="63"/>
      <c r="O4440" s="64"/>
      <c r="P4440" s="127"/>
      <c r="W4440" s="64"/>
      <c r="X4440" s="64"/>
    </row>
    <row r="4441" spans="1:24" s="59" customFormat="1" x14ac:dyDescent="0.25">
      <c r="A4441" s="77"/>
      <c r="D4441" s="60"/>
      <c r="E4441" s="60"/>
      <c r="F4441" s="60"/>
      <c r="G4441" s="60"/>
      <c r="H4441" s="62"/>
      <c r="I4441" s="62"/>
      <c r="J4441" s="62"/>
      <c r="K4441" s="62"/>
      <c r="M4441" s="63"/>
      <c r="N4441" s="63"/>
      <c r="O4441" s="64"/>
      <c r="P4441" s="127"/>
      <c r="W4441" s="64"/>
      <c r="X4441" s="64"/>
    </row>
    <row r="4442" spans="1:24" s="59" customFormat="1" x14ac:dyDescent="0.25">
      <c r="A4442" s="77"/>
      <c r="D4442" s="60"/>
      <c r="E4442" s="60"/>
      <c r="F4442" s="60"/>
      <c r="G4442" s="60"/>
      <c r="H4442" s="62"/>
      <c r="I4442" s="62"/>
      <c r="J4442" s="62"/>
      <c r="K4442" s="62"/>
      <c r="M4442" s="63"/>
      <c r="N4442" s="63"/>
      <c r="O4442" s="64"/>
      <c r="P4442" s="127"/>
      <c r="W4442" s="64"/>
      <c r="X4442" s="64"/>
    </row>
    <row r="4443" spans="1:24" s="59" customFormat="1" x14ac:dyDescent="0.25">
      <c r="A4443" s="77"/>
      <c r="D4443" s="60"/>
      <c r="E4443" s="60"/>
      <c r="F4443" s="60"/>
      <c r="G4443" s="60"/>
      <c r="H4443" s="62"/>
      <c r="I4443" s="62"/>
      <c r="J4443" s="62"/>
      <c r="K4443" s="62"/>
      <c r="M4443" s="63"/>
      <c r="N4443" s="63"/>
      <c r="O4443" s="64"/>
      <c r="P4443" s="127"/>
      <c r="W4443" s="64"/>
      <c r="X4443" s="64"/>
    </row>
    <row r="4444" spans="1:24" s="59" customFormat="1" x14ac:dyDescent="0.25">
      <c r="A4444" s="77"/>
      <c r="D4444" s="60"/>
      <c r="E4444" s="60"/>
      <c r="F4444" s="60"/>
      <c r="G4444" s="60"/>
      <c r="H4444" s="62"/>
      <c r="I4444" s="62"/>
      <c r="J4444" s="62"/>
      <c r="K4444" s="62"/>
      <c r="M4444" s="63"/>
      <c r="N4444" s="63"/>
      <c r="O4444" s="64"/>
      <c r="P4444" s="127"/>
      <c r="W4444" s="64"/>
      <c r="X4444" s="64"/>
    </row>
    <row r="4445" spans="1:24" s="59" customFormat="1" x14ac:dyDescent="0.25">
      <c r="A4445" s="77"/>
      <c r="D4445" s="60"/>
      <c r="E4445" s="60"/>
      <c r="F4445" s="60"/>
      <c r="G4445" s="60"/>
      <c r="H4445" s="62"/>
      <c r="I4445" s="62"/>
      <c r="J4445" s="62"/>
      <c r="K4445" s="62"/>
      <c r="M4445" s="63"/>
      <c r="N4445" s="63"/>
      <c r="O4445" s="64"/>
      <c r="P4445" s="127"/>
      <c r="W4445" s="64"/>
      <c r="X4445" s="64"/>
    </row>
    <row r="4446" spans="1:24" s="59" customFormat="1" x14ac:dyDescent="0.25">
      <c r="A4446" s="77"/>
      <c r="D4446" s="60"/>
      <c r="E4446" s="60"/>
      <c r="F4446" s="60"/>
      <c r="G4446" s="60"/>
      <c r="H4446" s="62"/>
      <c r="I4446" s="62"/>
      <c r="J4446" s="62"/>
      <c r="K4446" s="62"/>
      <c r="M4446" s="63"/>
      <c r="N4446" s="63"/>
      <c r="O4446" s="64"/>
      <c r="P4446" s="127"/>
      <c r="W4446" s="64"/>
      <c r="X4446" s="64"/>
    </row>
    <row r="4447" spans="1:24" s="59" customFormat="1" x14ac:dyDescent="0.25">
      <c r="A4447" s="77"/>
      <c r="D4447" s="60"/>
      <c r="E4447" s="60"/>
      <c r="F4447" s="60"/>
      <c r="G4447" s="60"/>
      <c r="H4447" s="62"/>
      <c r="I4447" s="62"/>
      <c r="J4447" s="62"/>
      <c r="K4447" s="62"/>
      <c r="M4447" s="63"/>
      <c r="N4447" s="63"/>
      <c r="O4447" s="64"/>
      <c r="P4447" s="127"/>
      <c r="W4447" s="64"/>
      <c r="X4447" s="64"/>
    </row>
    <row r="4448" spans="1:24" s="59" customFormat="1" x14ac:dyDescent="0.25">
      <c r="A4448" s="77"/>
      <c r="D4448" s="60"/>
      <c r="E4448" s="60"/>
      <c r="F4448" s="60"/>
      <c r="G4448" s="60"/>
      <c r="H4448" s="62"/>
      <c r="I4448" s="62"/>
      <c r="J4448" s="62"/>
      <c r="K4448" s="62"/>
      <c r="M4448" s="63"/>
      <c r="N4448" s="63"/>
      <c r="O4448" s="64"/>
      <c r="P4448" s="127"/>
      <c r="W4448" s="64"/>
      <c r="X4448" s="64"/>
    </row>
    <row r="4449" spans="1:24" s="59" customFormat="1" x14ac:dyDescent="0.25">
      <c r="A4449" s="77"/>
      <c r="D4449" s="60"/>
      <c r="E4449" s="60"/>
      <c r="F4449" s="60"/>
      <c r="G4449" s="60"/>
      <c r="H4449" s="62"/>
      <c r="I4449" s="62"/>
      <c r="J4449" s="62"/>
      <c r="K4449" s="62"/>
      <c r="M4449" s="63"/>
      <c r="N4449" s="63"/>
      <c r="O4449" s="64"/>
      <c r="P4449" s="127"/>
      <c r="W4449" s="64"/>
      <c r="X4449" s="64"/>
    </row>
    <row r="4450" spans="1:24" s="59" customFormat="1" x14ac:dyDescent="0.25">
      <c r="A4450" s="77"/>
      <c r="D4450" s="60"/>
      <c r="E4450" s="60"/>
      <c r="F4450" s="60"/>
      <c r="G4450" s="60"/>
      <c r="H4450" s="62"/>
      <c r="I4450" s="62"/>
      <c r="J4450" s="62"/>
      <c r="K4450" s="62"/>
      <c r="M4450" s="63"/>
      <c r="N4450" s="63"/>
      <c r="O4450" s="64"/>
      <c r="P4450" s="127"/>
      <c r="W4450" s="64"/>
      <c r="X4450" s="64"/>
    </row>
    <row r="4451" spans="1:24" s="59" customFormat="1" x14ac:dyDescent="0.25">
      <c r="A4451" s="77"/>
      <c r="D4451" s="60"/>
      <c r="E4451" s="60"/>
      <c r="F4451" s="60"/>
      <c r="G4451" s="60"/>
      <c r="H4451" s="62"/>
      <c r="I4451" s="62"/>
      <c r="J4451" s="62"/>
      <c r="K4451" s="62"/>
      <c r="M4451" s="63"/>
      <c r="N4451" s="63"/>
      <c r="O4451" s="64"/>
      <c r="P4451" s="127"/>
      <c r="W4451" s="64"/>
      <c r="X4451" s="64"/>
    </row>
    <row r="4452" spans="1:24" s="59" customFormat="1" x14ac:dyDescent="0.25">
      <c r="A4452" s="77"/>
      <c r="D4452" s="60"/>
      <c r="E4452" s="60"/>
      <c r="F4452" s="60"/>
      <c r="G4452" s="60"/>
      <c r="H4452" s="62"/>
      <c r="I4452" s="62"/>
      <c r="J4452" s="62"/>
      <c r="K4452" s="62"/>
      <c r="M4452" s="63"/>
      <c r="N4452" s="63"/>
      <c r="O4452" s="64"/>
      <c r="P4452" s="127"/>
      <c r="W4452" s="64"/>
      <c r="X4452" s="64"/>
    </row>
    <row r="4453" spans="1:24" s="59" customFormat="1" x14ac:dyDescent="0.25">
      <c r="A4453" s="77"/>
      <c r="D4453" s="60"/>
      <c r="E4453" s="60"/>
      <c r="F4453" s="60"/>
      <c r="G4453" s="60"/>
      <c r="H4453" s="62"/>
      <c r="I4453" s="62"/>
      <c r="J4453" s="62"/>
      <c r="K4453" s="62"/>
      <c r="M4453" s="63"/>
      <c r="N4453" s="63"/>
      <c r="O4453" s="64"/>
      <c r="P4453" s="127"/>
      <c r="W4453" s="64"/>
      <c r="X4453" s="64"/>
    </row>
    <row r="4454" spans="1:24" s="59" customFormat="1" x14ac:dyDescent="0.25">
      <c r="A4454" s="77"/>
      <c r="D4454" s="60"/>
      <c r="E4454" s="60"/>
      <c r="F4454" s="60"/>
      <c r="G4454" s="60"/>
      <c r="H4454" s="62"/>
      <c r="I4454" s="62"/>
      <c r="J4454" s="62"/>
      <c r="K4454" s="62"/>
      <c r="M4454" s="63"/>
      <c r="N4454" s="63"/>
      <c r="O4454" s="64"/>
      <c r="P4454" s="127"/>
      <c r="W4454" s="64"/>
      <c r="X4454" s="64"/>
    </row>
    <row r="4455" spans="1:24" s="59" customFormat="1" x14ac:dyDescent="0.25">
      <c r="A4455" s="77"/>
      <c r="D4455" s="60"/>
      <c r="E4455" s="60"/>
      <c r="F4455" s="60"/>
      <c r="G4455" s="60"/>
      <c r="H4455" s="62"/>
      <c r="I4455" s="62"/>
      <c r="J4455" s="62"/>
      <c r="K4455" s="62"/>
      <c r="M4455" s="63"/>
      <c r="N4455" s="63"/>
      <c r="O4455" s="64"/>
      <c r="P4455" s="127"/>
      <c r="W4455" s="64"/>
      <c r="X4455" s="64"/>
    </row>
    <row r="4456" spans="1:24" s="59" customFormat="1" x14ac:dyDescent="0.25">
      <c r="A4456" s="77"/>
      <c r="D4456" s="60"/>
      <c r="E4456" s="60"/>
      <c r="F4456" s="60"/>
      <c r="G4456" s="60"/>
      <c r="H4456" s="62"/>
      <c r="I4456" s="62"/>
      <c r="J4456" s="62"/>
      <c r="K4456" s="62"/>
      <c r="M4456" s="63"/>
      <c r="N4456" s="63"/>
      <c r="O4456" s="64"/>
      <c r="P4456" s="127"/>
      <c r="W4456" s="64"/>
      <c r="X4456" s="64"/>
    </row>
    <row r="4457" spans="1:24" s="59" customFormat="1" x14ac:dyDescent="0.25">
      <c r="A4457" s="77"/>
      <c r="D4457" s="60"/>
      <c r="E4457" s="60"/>
      <c r="F4457" s="60"/>
      <c r="G4457" s="60"/>
      <c r="H4457" s="62"/>
      <c r="I4457" s="62"/>
      <c r="J4457" s="62"/>
      <c r="K4457" s="62"/>
      <c r="M4457" s="63"/>
      <c r="N4457" s="63"/>
      <c r="O4457" s="64"/>
      <c r="P4457" s="127"/>
      <c r="W4457" s="64"/>
      <c r="X4457" s="64"/>
    </row>
    <row r="4458" spans="1:24" s="59" customFormat="1" x14ac:dyDescent="0.25">
      <c r="A4458" s="77"/>
      <c r="D4458" s="60"/>
      <c r="E4458" s="60"/>
      <c r="F4458" s="60"/>
      <c r="G4458" s="60"/>
      <c r="H4458" s="62"/>
      <c r="I4458" s="62"/>
      <c r="J4458" s="62"/>
      <c r="K4458" s="62"/>
      <c r="M4458" s="63"/>
      <c r="N4458" s="63"/>
      <c r="O4458" s="64"/>
      <c r="P4458" s="127"/>
      <c r="W4458" s="64"/>
      <c r="X4458" s="64"/>
    </row>
    <row r="4459" spans="1:24" s="59" customFormat="1" x14ac:dyDescent="0.25">
      <c r="A4459" s="77"/>
      <c r="D4459" s="60"/>
      <c r="E4459" s="60"/>
      <c r="F4459" s="60"/>
      <c r="G4459" s="60"/>
      <c r="H4459" s="62"/>
      <c r="I4459" s="62"/>
      <c r="J4459" s="62"/>
      <c r="K4459" s="62"/>
      <c r="M4459" s="63"/>
      <c r="N4459" s="63"/>
      <c r="O4459" s="64"/>
      <c r="P4459" s="127"/>
      <c r="W4459" s="64"/>
      <c r="X4459" s="64"/>
    </row>
    <row r="4460" spans="1:24" s="59" customFormat="1" x14ac:dyDescent="0.25">
      <c r="A4460" s="77"/>
      <c r="D4460" s="60"/>
      <c r="E4460" s="60"/>
      <c r="F4460" s="60"/>
      <c r="G4460" s="60"/>
      <c r="H4460" s="62"/>
      <c r="I4460" s="62"/>
      <c r="J4460" s="62"/>
      <c r="K4460" s="62"/>
      <c r="M4460" s="63"/>
      <c r="N4460" s="63"/>
      <c r="O4460" s="64"/>
      <c r="P4460" s="127"/>
      <c r="W4460" s="64"/>
      <c r="X4460" s="64"/>
    </row>
    <row r="4461" spans="1:24" s="59" customFormat="1" x14ac:dyDescent="0.25">
      <c r="A4461" s="77"/>
      <c r="D4461" s="60"/>
      <c r="E4461" s="60"/>
      <c r="F4461" s="60"/>
      <c r="G4461" s="60"/>
      <c r="H4461" s="62"/>
      <c r="I4461" s="62"/>
      <c r="J4461" s="62"/>
      <c r="K4461" s="62"/>
      <c r="M4461" s="63"/>
      <c r="N4461" s="63"/>
      <c r="O4461" s="64"/>
      <c r="P4461" s="127"/>
      <c r="W4461" s="64"/>
      <c r="X4461" s="64"/>
    </row>
    <row r="4462" spans="1:24" s="59" customFormat="1" x14ac:dyDescent="0.25">
      <c r="A4462" s="77"/>
      <c r="D4462" s="60"/>
      <c r="E4462" s="60"/>
      <c r="F4462" s="60"/>
      <c r="G4462" s="60"/>
      <c r="H4462" s="62"/>
      <c r="I4462" s="62"/>
      <c r="J4462" s="62"/>
      <c r="K4462" s="62"/>
      <c r="M4462" s="63"/>
      <c r="N4462" s="63"/>
      <c r="O4462" s="64"/>
      <c r="P4462" s="127"/>
      <c r="W4462" s="64"/>
      <c r="X4462" s="64"/>
    </row>
    <row r="4463" spans="1:24" s="59" customFormat="1" x14ac:dyDescent="0.25">
      <c r="A4463" s="77"/>
      <c r="D4463" s="60"/>
      <c r="E4463" s="60"/>
      <c r="F4463" s="60"/>
      <c r="G4463" s="60"/>
      <c r="H4463" s="62"/>
      <c r="I4463" s="62"/>
      <c r="J4463" s="62"/>
      <c r="K4463" s="62"/>
      <c r="M4463" s="63"/>
      <c r="N4463" s="63"/>
      <c r="O4463" s="64"/>
      <c r="P4463" s="127"/>
      <c r="W4463" s="64"/>
      <c r="X4463" s="64"/>
    </row>
    <row r="4464" spans="1:24" s="59" customFormat="1" x14ac:dyDescent="0.25">
      <c r="A4464" s="77"/>
      <c r="D4464" s="60"/>
      <c r="E4464" s="60"/>
      <c r="F4464" s="60"/>
      <c r="G4464" s="60"/>
      <c r="H4464" s="62"/>
      <c r="I4464" s="62"/>
      <c r="J4464" s="62"/>
      <c r="K4464" s="62"/>
      <c r="M4464" s="63"/>
      <c r="N4464" s="63"/>
      <c r="O4464" s="64"/>
      <c r="P4464" s="127"/>
      <c r="W4464" s="64"/>
      <c r="X4464" s="64"/>
    </row>
    <row r="4465" spans="1:24" s="59" customFormat="1" x14ac:dyDescent="0.25">
      <c r="A4465" s="77"/>
      <c r="D4465" s="60"/>
      <c r="E4465" s="60"/>
      <c r="F4465" s="60"/>
      <c r="G4465" s="60"/>
      <c r="H4465" s="62"/>
      <c r="I4465" s="62"/>
      <c r="J4465" s="62"/>
      <c r="K4465" s="62"/>
      <c r="M4465" s="63"/>
      <c r="N4465" s="63"/>
      <c r="O4465" s="64"/>
      <c r="P4465" s="127"/>
      <c r="W4465" s="64"/>
      <c r="X4465" s="64"/>
    </row>
    <row r="4466" spans="1:24" s="59" customFormat="1" x14ac:dyDescent="0.25">
      <c r="A4466" s="77"/>
      <c r="D4466" s="60"/>
      <c r="E4466" s="60"/>
      <c r="F4466" s="60"/>
      <c r="G4466" s="60"/>
      <c r="H4466" s="62"/>
      <c r="I4466" s="62"/>
      <c r="J4466" s="62"/>
      <c r="K4466" s="62"/>
      <c r="M4466" s="63"/>
      <c r="N4466" s="63"/>
      <c r="O4466" s="64"/>
      <c r="P4466" s="127"/>
      <c r="W4466" s="64"/>
      <c r="X4466" s="64"/>
    </row>
    <row r="4467" spans="1:24" s="59" customFormat="1" x14ac:dyDescent="0.25">
      <c r="A4467" s="77"/>
      <c r="D4467" s="60"/>
      <c r="E4467" s="60"/>
      <c r="F4467" s="60"/>
      <c r="G4467" s="60"/>
      <c r="H4467" s="62"/>
      <c r="I4467" s="62"/>
      <c r="J4467" s="62"/>
      <c r="K4467" s="62"/>
      <c r="M4467" s="63"/>
      <c r="N4467" s="63"/>
      <c r="O4467" s="64"/>
      <c r="P4467" s="127"/>
      <c r="W4467" s="64"/>
      <c r="X4467" s="64"/>
    </row>
    <row r="4468" spans="1:24" s="59" customFormat="1" x14ac:dyDescent="0.25">
      <c r="A4468" s="77"/>
      <c r="D4468" s="60"/>
      <c r="E4468" s="60"/>
      <c r="F4468" s="60"/>
      <c r="G4468" s="60"/>
      <c r="H4468" s="62"/>
      <c r="I4468" s="62"/>
      <c r="J4468" s="62"/>
      <c r="K4468" s="62"/>
      <c r="M4468" s="63"/>
      <c r="N4468" s="63"/>
      <c r="O4468" s="64"/>
      <c r="P4468" s="127"/>
      <c r="W4468" s="64"/>
      <c r="X4468" s="64"/>
    </row>
    <row r="4469" spans="1:24" s="59" customFormat="1" x14ac:dyDescent="0.25">
      <c r="A4469" s="77"/>
      <c r="D4469" s="60"/>
      <c r="E4469" s="60"/>
      <c r="F4469" s="60"/>
      <c r="G4469" s="60"/>
      <c r="H4469" s="62"/>
      <c r="I4469" s="62"/>
      <c r="J4469" s="62"/>
      <c r="K4469" s="62"/>
      <c r="M4469" s="63"/>
      <c r="N4469" s="63"/>
      <c r="O4469" s="64"/>
      <c r="P4469" s="127"/>
      <c r="W4469" s="64"/>
      <c r="X4469" s="64"/>
    </row>
    <row r="4470" spans="1:24" s="59" customFormat="1" x14ac:dyDescent="0.25">
      <c r="A4470" s="77"/>
      <c r="D4470" s="60"/>
      <c r="E4470" s="60"/>
      <c r="F4470" s="60"/>
      <c r="G4470" s="60"/>
      <c r="H4470" s="62"/>
      <c r="I4470" s="62"/>
      <c r="J4470" s="62"/>
      <c r="K4470" s="62"/>
      <c r="M4470" s="63"/>
      <c r="N4470" s="63"/>
      <c r="O4470" s="64"/>
      <c r="P4470" s="127"/>
      <c r="W4470" s="64"/>
      <c r="X4470" s="64"/>
    </row>
    <row r="4471" spans="1:24" s="59" customFormat="1" x14ac:dyDescent="0.25">
      <c r="A4471" s="77"/>
      <c r="D4471" s="60"/>
      <c r="E4471" s="60"/>
      <c r="F4471" s="60"/>
      <c r="G4471" s="60"/>
      <c r="H4471" s="62"/>
      <c r="I4471" s="62"/>
      <c r="J4471" s="62"/>
      <c r="K4471" s="62"/>
      <c r="M4471" s="63"/>
      <c r="N4471" s="63"/>
      <c r="O4471" s="64"/>
      <c r="P4471" s="127"/>
      <c r="W4471" s="64"/>
      <c r="X4471" s="64"/>
    </row>
    <row r="4472" spans="1:24" s="59" customFormat="1" x14ac:dyDescent="0.25">
      <c r="A4472" s="77"/>
      <c r="D4472" s="60"/>
      <c r="E4472" s="60"/>
      <c r="F4472" s="60"/>
      <c r="G4472" s="60"/>
      <c r="H4472" s="62"/>
      <c r="I4472" s="62"/>
      <c r="J4472" s="62"/>
      <c r="K4472" s="62"/>
      <c r="M4472" s="63"/>
      <c r="N4472" s="63"/>
      <c r="O4472" s="64"/>
      <c r="P4472" s="127"/>
      <c r="W4472" s="64"/>
      <c r="X4472" s="64"/>
    </row>
    <row r="4473" spans="1:24" s="59" customFormat="1" x14ac:dyDescent="0.25">
      <c r="A4473" s="77"/>
      <c r="D4473" s="60"/>
      <c r="E4473" s="60"/>
      <c r="F4473" s="60"/>
      <c r="G4473" s="60"/>
      <c r="H4473" s="62"/>
      <c r="I4473" s="62"/>
      <c r="J4473" s="62"/>
      <c r="K4473" s="62"/>
      <c r="M4473" s="63"/>
      <c r="N4473" s="63"/>
      <c r="O4473" s="64"/>
      <c r="P4473" s="127"/>
      <c r="W4473" s="64"/>
      <c r="X4473" s="64"/>
    </row>
    <row r="4474" spans="1:24" s="59" customFormat="1" x14ac:dyDescent="0.25">
      <c r="A4474" s="77"/>
      <c r="D4474" s="60"/>
      <c r="E4474" s="60"/>
      <c r="F4474" s="60"/>
      <c r="G4474" s="60"/>
      <c r="H4474" s="62"/>
      <c r="I4474" s="62"/>
      <c r="J4474" s="62"/>
      <c r="K4474" s="62"/>
      <c r="M4474" s="63"/>
      <c r="N4474" s="63"/>
      <c r="O4474" s="64"/>
      <c r="P4474" s="127"/>
      <c r="W4474" s="64"/>
      <c r="X4474" s="64"/>
    </row>
    <row r="4475" spans="1:24" s="59" customFormat="1" x14ac:dyDescent="0.25">
      <c r="A4475" s="77"/>
      <c r="D4475" s="60"/>
      <c r="E4475" s="60"/>
      <c r="F4475" s="60"/>
      <c r="G4475" s="60"/>
      <c r="H4475" s="62"/>
      <c r="I4475" s="62"/>
      <c r="J4475" s="62"/>
      <c r="K4475" s="62"/>
      <c r="M4475" s="63"/>
      <c r="N4475" s="63"/>
      <c r="O4475" s="64"/>
      <c r="P4475" s="127"/>
      <c r="W4475" s="64"/>
      <c r="X4475" s="64"/>
    </row>
    <row r="4476" spans="1:24" s="59" customFormat="1" x14ac:dyDescent="0.25">
      <c r="A4476" s="77"/>
      <c r="D4476" s="60"/>
      <c r="E4476" s="60"/>
      <c r="F4476" s="60"/>
      <c r="G4476" s="60"/>
      <c r="H4476" s="62"/>
      <c r="I4476" s="62"/>
      <c r="J4476" s="62"/>
      <c r="K4476" s="62"/>
      <c r="M4476" s="63"/>
      <c r="N4476" s="63"/>
      <c r="O4476" s="64"/>
      <c r="P4476" s="127"/>
      <c r="W4476" s="64"/>
      <c r="X4476" s="64"/>
    </row>
    <row r="4477" spans="1:24" s="59" customFormat="1" x14ac:dyDescent="0.25">
      <c r="A4477" s="77"/>
      <c r="D4477" s="60"/>
      <c r="E4477" s="60"/>
      <c r="F4477" s="60"/>
      <c r="G4477" s="60"/>
      <c r="H4477" s="62"/>
      <c r="I4477" s="62"/>
      <c r="J4477" s="62"/>
      <c r="K4477" s="62"/>
      <c r="M4477" s="63"/>
      <c r="N4477" s="63"/>
      <c r="O4477" s="64"/>
      <c r="P4477" s="127"/>
      <c r="W4477" s="64"/>
      <c r="X4477" s="64"/>
    </row>
    <row r="4478" spans="1:24" s="59" customFormat="1" x14ac:dyDescent="0.25">
      <c r="A4478" s="77"/>
      <c r="D4478" s="60"/>
      <c r="E4478" s="60"/>
      <c r="F4478" s="60"/>
      <c r="G4478" s="60"/>
      <c r="H4478" s="62"/>
      <c r="I4478" s="62"/>
      <c r="J4478" s="62"/>
      <c r="K4478" s="62"/>
      <c r="M4478" s="63"/>
      <c r="N4478" s="63"/>
      <c r="O4478" s="64"/>
      <c r="P4478" s="127"/>
      <c r="W4478" s="64"/>
      <c r="X4478" s="64"/>
    </row>
    <row r="4479" spans="1:24" s="59" customFormat="1" x14ac:dyDescent="0.25">
      <c r="A4479" s="77"/>
      <c r="D4479" s="60"/>
      <c r="E4479" s="60"/>
      <c r="F4479" s="60"/>
      <c r="G4479" s="60"/>
      <c r="H4479" s="62"/>
      <c r="I4479" s="62"/>
      <c r="J4479" s="62"/>
      <c r="K4479" s="62"/>
      <c r="M4479" s="63"/>
      <c r="N4479" s="63"/>
      <c r="O4479" s="64"/>
      <c r="P4479" s="127"/>
      <c r="W4479" s="64"/>
      <c r="X4479" s="64"/>
    </row>
    <row r="4480" spans="1:24" s="59" customFormat="1" x14ac:dyDescent="0.25">
      <c r="A4480" s="77"/>
      <c r="D4480" s="60"/>
      <c r="E4480" s="60"/>
      <c r="F4480" s="60"/>
      <c r="G4480" s="60"/>
      <c r="H4480" s="62"/>
      <c r="I4480" s="62"/>
      <c r="J4480" s="62"/>
      <c r="K4480" s="62"/>
      <c r="M4480" s="63"/>
      <c r="N4480" s="63"/>
      <c r="O4480" s="64"/>
      <c r="P4480" s="127"/>
      <c r="W4480" s="64"/>
      <c r="X4480" s="64"/>
    </row>
    <row r="4481" spans="1:24" s="59" customFormat="1" x14ac:dyDescent="0.25">
      <c r="A4481" s="77"/>
      <c r="D4481" s="60"/>
      <c r="E4481" s="60"/>
      <c r="F4481" s="60"/>
      <c r="G4481" s="60"/>
      <c r="H4481" s="62"/>
      <c r="I4481" s="62"/>
      <c r="J4481" s="62"/>
      <c r="K4481" s="62"/>
      <c r="M4481" s="63"/>
      <c r="N4481" s="63"/>
      <c r="O4481" s="64"/>
      <c r="P4481" s="127"/>
      <c r="W4481" s="64"/>
      <c r="X4481" s="64"/>
    </row>
    <row r="4482" spans="1:24" s="59" customFormat="1" x14ac:dyDescent="0.25">
      <c r="A4482" s="77"/>
      <c r="D4482" s="60"/>
      <c r="E4482" s="60"/>
      <c r="F4482" s="60"/>
      <c r="G4482" s="60"/>
      <c r="H4482" s="62"/>
      <c r="I4482" s="62"/>
      <c r="J4482" s="62"/>
      <c r="K4482" s="62"/>
      <c r="M4482" s="63"/>
      <c r="N4482" s="63"/>
      <c r="O4482" s="64"/>
      <c r="P4482" s="127"/>
      <c r="W4482" s="64"/>
      <c r="X4482" s="64"/>
    </row>
    <row r="4483" spans="1:24" s="59" customFormat="1" x14ac:dyDescent="0.25">
      <c r="A4483" s="77"/>
      <c r="D4483" s="60"/>
      <c r="E4483" s="60"/>
      <c r="F4483" s="60"/>
      <c r="G4483" s="60"/>
      <c r="H4483" s="62"/>
      <c r="I4483" s="62"/>
      <c r="J4483" s="62"/>
      <c r="K4483" s="62"/>
      <c r="M4483" s="63"/>
      <c r="N4483" s="63"/>
      <c r="O4483" s="64"/>
      <c r="P4483" s="127"/>
      <c r="W4483" s="64"/>
      <c r="X4483" s="64"/>
    </row>
    <row r="4484" spans="1:24" s="59" customFormat="1" x14ac:dyDescent="0.25">
      <c r="A4484" s="77"/>
      <c r="D4484" s="60"/>
      <c r="E4484" s="60"/>
      <c r="F4484" s="60"/>
      <c r="G4484" s="60"/>
      <c r="H4484" s="62"/>
      <c r="I4484" s="62"/>
      <c r="J4484" s="62"/>
      <c r="K4484" s="62"/>
      <c r="M4484" s="63"/>
      <c r="N4484" s="63"/>
      <c r="O4484" s="64"/>
      <c r="P4484" s="127"/>
      <c r="W4484" s="64"/>
      <c r="X4484" s="64"/>
    </row>
    <row r="4485" spans="1:24" s="59" customFormat="1" x14ac:dyDescent="0.25">
      <c r="A4485" s="77"/>
      <c r="D4485" s="60"/>
      <c r="E4485" s="60"/>
      <c r="F4485" s="60"/>
      <c r="G4485" s="60"/>
      <c r="H4485" s="62"/>
      <c r="I4485" s="62"/>
      <c r="J4485" s="62"/>
      <c r="K4485" s="62"/>
      <c r="M4485" s="63"/>
      <c r="N4485" s="63"/>
      <c r="O4485" s="64"/>
      <c r="P4485" s="127"/>
      <c r="W4485" s="64"/>
      <c r="X4485" s="64"/>
    </row>
    <row r="4486" spans="1:24" s="59" customFormat="1" x14ac:dyDescent="0.25">
      <c r="A4486" s="77"/>
      <c r="D4486" s="60"/>
      <c r="E4486" s="60"/>
      <c r="F4486" s="60"/>
      <c r="G4486" s="60"/>
      <c r="H4486" s="62"/>
      <c r="I4486" s="62"/>
      <c r="J4486" s="62"/>
      <c r="K4486" s="62"/>
      <c r="M4486" s="63"/>
      <c r="N4486" s="63"/>
      <c r="O4486" s="64"/>
      <c r="P4486" s="127"/>
      <c r="W4486" s="64"/>
      <c r="X4486" s="64"/>
    </row>
    <row r="4487" spans="1:24" s="59" customFormat="1" x14ac:dyDescent="0.25">
      <c r="A4487" s="77"/>
      <c r="D4487" s="60"/>
      <c r="E4487" s="60"/>
      <c r="F4487" s="60"/>
      <c r="G4487" s="60"/>
      <c r="H4487" s="62"/>
      <c r="I4487" s="62"/>
      <c r="J4487" s="62"/>
      <c r="K4487" s="62"/>
      <c r="M4487" s="63"/>
      <c r="N4487" s="63"/>
      <c r="O4487" s="64"/>
      <c r="P4487" s="127"/>
      <c r="W4487" s="64"/>
      <c r="X4487" s="64"/>
    </row>
    <row r="4488" spans="1:24" s="59" customFormat="1" x14ac:dyDescent="0.25">
      <c r="A4488" s="77"/>
      <c r="D4488" s="60"/>
      <c r="E4488" s="60"/>
      <c r="F4488" s="60"/>
      <c r="G4488" s="60"/>
      <c r="H4488" s="62"/>
      <c r="I4488" s="62"/>
      <c r="J4488" s="62"/>
      <c r="K4488" s="62"/>
      <c r="M4488" s="63"/>
      <c r="N4488" s="63"/>
      <c r="O4488" s="64"/>
      <c r="P4488" s="127"/>
      <c r="W4488" s="64"/>
      <c r="X4488" s="64"/>
    </row>
    <row r="4489" spans="1:24" s="59" customFormat="1" x14ac:dyDescent="0.25">
      <c r="A4489" s="77"/>
      <c r="D4489" s="60"/>
      <c r="E4489" s="60"/>
      <c r="F4489" s="60"/>
      <c r="G4489" s="60"/>
      <c r="H4489" s="62"/>
      <c r="I4489" s="62"/>
      <c r="J4489" s="62"/>
      <c r="K4489" s="62"/>
      <c r="M4489" s="63"/>
      <c r="N4489" s="63"/>
      <c r="O4489" s="64"/>
      <c r="P4489" s="127"/>
      <c r="W4489" s="64"/>
      <c r="X4489" s="64"/>
    </row>
    <row r="4490" spans="1:24" s="59" customFormat="1" x14ac:dyDescent="0.25">
      <c r="A4490" s="77"/>
      <c r="D4490" s="60"/>
      <c r="E4490" s="60"/>
      <c r="F4490" s="60"/>
      <c r="G4490" s="60"/>
      <c r="H4490" s="62"/>
      <c r="I4490" s="62"/>
      <c r="J4490" s="62"/>
      <c r="K4490" s="62"/>
      <c r="M4490" s="63"/>
      <c r="N4490" s="63"/>
      <c r="O4490" s="64"/>
      <c r="P4490" s="127"/>
      <c r="W4490" s="64"/>
      <c r="X4490" s="64"/>
    </row>
    <row r="4491" spans="1:24" s="59" customFormat="1" x14ac:dyDescent="0.25">
      <c r="A4491" s="77"/>
      <c r="D4491" s="60"/>
      <c r="E4491" s="60"/>
      <c r="F4491" s="60"/>
      <c r="G4491" s="60"/>
      <c r="H4491" s="62"/>
      <c r="I4491" s="62"/>
      <c r="J4491" s="62"/>
      <c r="K4491" s="62"/>
      <c r="M4491" s="63"/>
      <c r="N4491" s="63"/>
      <c r="O4491" s="64"/>
      <c r="P4491" s="127"/>
      <c r="W4491" s="64"/>
      <c r="X4491" s="64"/>
    </row>
    <row r="4492" spans="1:24" s="59" customFormat="1" x14ac:dyDescent="0.25">
      <c r="A4492" s="77"/>
      <c r="D4492" s="60"/>
      <c r="E4492" s="60"/>
      <c r="F4492" s="60"/>
      <c r="G4492" s="60"/>
      <c r="H4492" s="62"/>
      <c r="I4492" s="62"/>
      <c r="J4492" s="62"/>
      <c r="K4492" s="62"/>
      <c r="M4492" s="63"/>
      <c r="N4492" s="63"/>
      <c r="O4492" s="64"/>
      <c r="P4492" s="127"/>
      <c r="W4492" s="64"/>
      <c r="X4492" s="64"/>
    </row>
    <row r="4493" spans="1:24" s="59" customFormat="1" x14ac:dyDescent="0.25">
      <c r="A4493" s="77"/>
      <c r="D4493" s="60"/>
      <c r="E4493" s="60"/>
      <c r="F4493" s="60"/>
      <c r="G4493" s="60"/>
      <c r="H4493" s="62"/>
      <c r="I4493" s="62"/>
      <c r="J4493" s="62"/>
      <c r="K4493" s="62"/>
      <c r="M4493" s="63"/>
      <c r="N4493" s="63"/>
      <c r="O4493" s="64"/>
      <c r="P4493" s="127"/>
      <c r="W4493" s="64"/>
      <c r="X4493" s="64"/>
    </row>
    <row r="4494" spans="1:24" s="59" customFormat="1" x14ac:dyDescent="0.25">
      <c r="A4494" s="77"/>
      <c r="D4494" s="60"/>
      <c r="E4494" s="60"/>
      <c r="F4494" s="60"/>
      <c r="G4494" s="60"/>
      <c r="H4494" s="62"/>
      <c r="I4494" s="62"/>
      <c r="J4494" s="62"/>
      <c r="K4494" s="62"/>
      <c r="M4494" s="63"/>
      <c r="N4494" s="63"/>
      <c r="O4494" s="64"/>
      <c r="P4494" s="127"/>
      <c r="W4494" s="64"/>
      <c r="X4494" s="64"/>
    </row>
    <row r="4495" spans="1:24" s="59" customFormat="1" x14ac:dyDescent="0.25">
      <c r="A4495" s="77"/>
      <c r="D4495" s="60"/>
      <c r="E4495" s="60"/>
      <c r="F4495" s="60"/>
      <c r="G4495" s="60"/>
      <c r="H4495" s="62"/>
      <c r="I4495" s="62"/>
      <c r="J4495" s="62"/>
      <c r="K4495" s="62"/>
      <c r="M4495" s="63"/>
      <c r="N4495" s="63"/>
      <c r="O4495" s="64"/>
      <c r="P4495" s="127"/>
      <c r="W4495" s="64"/>
      <c r="X4495" s="64"/>
    </row>
    <row r="4496" spans="1:24" s="59" customFormat="1" x14ac:dyDescent="0.25">
      <c r="A4496" s="77"/>
      <c r="D4496" s="60"/>
      <c r="E4496" s="60"/>
      <c r="F4496" s="60"/>
      <c r="G4496" s="60"/>
      <c r="H4496" s="62"/>
      <c r="I4496" s="62"/>
      <c r="J4496" s="62"/>
      <c r="K4496" s="62"/>
      <c r="M4496" s="63"/>
      <c r="N4496" s="63"/>
      <c r="O4496" s="64"/>
      <c r="P4496" s="127"/>
      <c r="W4496" s="64"/>
      <c r="X4496" s="64"/>
    </row>
    <row r="4497" spans="1:24" s="59" customFormat="1" x14ac:dyDescent="0.25">
      <c r="A4497" s="77"/>
      <c r="D4497" s="60"/>
      <c r="E4497" s="60"/>
      <c r="F4497" s="60"/>
      <c r="G4497" s="60"/>
      <c r="H4497" s="62"/>
      <c r="I4497" s="62"/>
      <c r="J4497" s="62"/>
      <c r="K4497" s="62"/>
      <c r="M4497" s="63"/>
      <c r="N4497" s="63"/>
      <c r="O4497" s="64"/>
      <c r="P4497" s="127"/>
      <c r="W4497" s="64"/>
      <c r="X4497" s="64"/>
    </row>
    <row r="4498" spans="1:24" s="59" customFormat="1" x14ac:dyDescent="0.25">
      <c r="A4498" s="77"/>
      <c r="D4498" s="60"/>
      <c r="E4498" s="60"/>
      <c r="F4498" s="60"/>
      <c r="G4498" s="60"/>
      <c r="H4498" s="62"/>
      <c r="I4498" s="62"/>
      <c r="J4498" s="62"/>
      <c r="K4498" s="62"/>
      <c r="M4498" s="63"/>
      <c r="N4498" s="63"/>
      <c r="O4498" s="64"/>
      <c r="P4498" s="127"/>
      <c r="W4498" s="64"/>
      <c r="X4498" s="64"/>
    </row>
    <row r="4499" spans="1:24" s="59" customFormat="1" x14ac:dyDescent="0.25">
      <c r="A4499" s="77"/>
      <c r="D4499" s="60"/>
      <c r="E4499" s="60"/>
      <c r="F4499" s="60"/>
      <c r="G4499" s="60"/>
      <c r="H4499" s="62"/>
      <c r="I4499" s="62"/>
      <c r="J4499" s="62"/>
      <c r="K4499" s="62"/>
      <c r="M4499" s="63"/>
      <c r="N4499" s="63"/>
      <c r="O4499" s="64"/>
      <c r="P4499" s="127"/>
      <c r="W4499" s="64"/>
      <c r="X4499" s="64"/>
    </row>
    <row r="4500" spans="1:24" s="59" customFormat="1" x14ac:dyDescent="0.25">
      <c r="A4500" s="77"/>
      <c r="D4500" s="60"/>
      <c r="E4500" s="60"/>
      <c r="F4500" s="60"/>
      <c r="G4500" s="60"/>
      <c r="H4500" s="62"/>
      <c r="I4500" s="62"/>
      <c r="J4500" s="62"/>
      <c r="K4500" s="62"/>
      <c r="M4500" s="63"/>
      <c r="N4500" s="63"/>
      <c r="O4500" s="64"/>
      <c r="P4500" s="127"/>
      <c r="W4500" s="64"/>
      <c r="X4500" s="64"/>
    </row>
    <row r="4501" spans="1:24" s="59" customFormat="1" x14ac:dyDescent="0.25">
      <c r="A4501" s="77"/>
      <c r="D4501" s="60"/>
      <c r="E4501" s="60"/>
      <c r="F4501" s="60"/>
      <c r="G4501" s="60"/>
      <c r="H4501" s="62"/>
      <c r="I4501" s="62"/>
      <c r="J4501" s="62"/>
      <c r="K4501" s="62"/>
      <c r="M4501" s="63"/>
      <c r="N4501" s="63"/>
      <c r="O4501" s="64"/>
      <c r="P4501" s="127"/>
      <c r="W4501" s="64"/>
      <c r="X4501" s="64"/>
    </row>
    <row r="4502" spans="1:24" s="59" customFormat="1" x14ac:dyDescent="0.25">
      <c r="A4502" s="77"/>
      <c r="D4502" s="60"/>
      <c r="E4502" s="60"/>
      <c r="F4502" s="60"/>
      <c r="G4502" s="60"/>
      <c r="H4502" s="62"/>
      <c r="I4502" s="62"/>
      <c r="J4502" s="62"/>
      <c r="K4502" s="62"/>
      <c r="M4502" s="63"/>
      <c r="N4502" s="63"/>
      <c r="O4502" s="64"/>
      <c r="P4502" s="127"/>
      <c r="W4502" s="64"/>
      <c r="X4502" s="64"/>
    </row>
    <row r="4503" spans="1:24" s="59" customFormat="1" x14ac:dyDescent="0.25">
      <c r="A4503" s="77"/>
      <c r="D4503" s="60"/>
      <c r="E4503" s="60"/>
      <c r="F4503" s="60"/>
      <c r="G4503" s="60"/>
      <c r="H4503" s="62"/>
      <c r="I4503" s="62"/>
      <c r="J4503" s="62"/>
      <c r="K4503" s="62"/>
      <c r="M4503" s="63"/>
      <c r="N4503" s="63"/>
      <c r="O4503" s="64"/>
      <c r="P4503" s="127"/>
      <c r="W4503" s="64"/>
      <c r="X4503" s="64"/>
    </row>
    <row r="4504" spans="1:24" s="59" customFormat="1" x14ac:dyDescent="0.25">
      <c r="A4504" s="77"/>
      <c r="D4504" s="60"/>
      <c r="E4504" s="60"/>
      <c r="F4504" s="60"/>
      <c r="G4504" s="60"/>
      <c r="H4504" s="62"/>
      <c r="I4504" s="62"/>
      <c r="J4504" s="62"/>
      <c r="K4504" s="62"/>
      <c r="M4504" s="63"/>
      <c r="N4504" s="63"/>
      <c r="O4504" s="64"/>
      <c r="P4504" s="127"/>
      <c r="W4504" s="64"/>
      <c r="X4504" s="64"/>
    </row>
    <row r="4505" spans="1:24" s="59" customFormat="1" x14ac:dyDescent="0.25">
      <c r="A4505" s="77"/>
      <c r="D4505" s="60"/>
      <c r="E4505" s="60"/>
      <c r="F4505" s="60"/>
      <c r="G4505" s="60"/>
      <c r="H4505" s="62"/>
      <c r="I4505" s="62"/>
      <c r="J4505" s="62"/>
      <c r="K4505" s="62"/>
      <c r="M4505" s="63"/>
      <c r="N4505" s="63"/>
      <c r="O4505" s="64"/>
      <c r="P4505" s="127"/>
      <c r="W4505" s="64"/>
      <c r="X4505" s="64"/>
    </row>
    <row r="4506" spans="1:24" s="59" customFormat="1" x14ac:dyDescent="0.25">
      <c r="A4506" s="77"/>
      <c r="D4506" s="60"/>
      <c r="E4506" s="60"/>
      <c r="F4506" s="60"/>
      <c r="G4506" s="60"/>
      <c r="H4506" s="62"/>
      <c r="I4506" s="62"/>
      <c r="J4506" s="62"/>
      <c r="K4506" s="62"/>
      <c r="M4506" s="63"/>
      <c r="N4506" s="63"/>
      <c r="O4506" s="64"/>
      <c r="P4506" s="127"/>
      <c r="W4506" s="64"/>
      <c r="X4506" s="64"/>
    </row>
    <row r="4507" spans="1:24" s="59" customFormat="1" x14ac:dyDescent="0.25">
      <c r="A4507" s="77"/>
      <c r="D4507" s="60"/>
      <c r="E4507" s="60"/>
      <c r="F4507" s="60"/>
      <c r="G4507" s="60"/>
      <c r="H4507" s="62"/>
      <c r="I4507" s="62"/>
      <c r="J4507" s="62"/>
      <c r="K4507" s="62"/>
      <c r="M4507" s="63"/>
      <c r="N4507" s="63"/>
      <c r="O4507" s="64"/>
      <c r="P4507" s="127"/>
      <c r="W4507" s="64"/>
      <c r="X4507" s="64"/>
    </row>
    <row r="4508" spans="1:24" s="59" customFormat="1" x14ac:dyDescent="0.25">
      <c r="A4508" s="77"/>
      <c r="D4508" s="60"/>
      <c r="E4508" s="60"/>
      <c r="F4508" s="60"/>
      <c r="G4508" s="60"/>
      <c r="H4508" s="62"/>
      <c r="I4508" s="62"/>
      <c r="J4508" s="62"/>
      <c r="K4508" s="62"/>
      <c r="M4508" s="63"/>
      <c r="N4508" s="63"/>
      <c r="O4508" s="64"/>
      <c r="P4508" s="127"/>
      <c r="W4508" s="64"/>
      <c r="X4508" s="64"/>
    </row>
    <row r="4509" spans="1:24" s="59" customFormat="1" x14ac:dyDescent="0.25">
      <c r="A4509" s="77"/>
      <c r="D4509" s="60"/>
      <c r="E4509" s="60"/>
      <c r="F4509" s="60"/>
      <c r="G4509" s="60"/>
      <c r="H4509" s="62"/>
      <c r="I4509" s="62"/>
      <c r="J4509" s="62"/>
      <c r="K4509" s="62"/>
      <c r="M4509" s="63"/>
      <c r="N4509" s="63"/>
      <c r="O4509" s="64"/>
      <c r="P4509" s="127"/>
      <c r="W4509" s="64"/>
      <c r="X4509" s="64"/>
    </row>
    <row r="4510" spans="1:24" s="59" customFormat="1" x14ac:dyDescent="0.25">
      <c r="A4510" s="77"/>
      <c r="D4510" s="60"/>
      <c r="E4510" s="60"/>
      <c r="F4510" s="60"/>
      <c r="G4510" s="60"/>
      <c r="H4510" s="62"/>
      <c r="I4510" s="62"/>
      <c r="J4510" s="62"/>
      <c r="K4510" s="62"/>
      <c r="M4510" s="63"/>
      <c r="N4510" s="63"/>
      <c r="O4510" s="64"/>
      <c r="P4510" s="127"/>
      <c r="W4510" s="64"/>
      <c r="X4510" s="64"/>
    </row>
    <row r="4511" spans="1:24" s="59" customFormat="1" x14ac:dyDescent="0.25">
      <c r="A4511" s="77"/>
      <c r="D4511" s="60"/>
      <c r="E4511" s="60"/>
      <c r="F4511" s="60"/>
      <c r="G4511" s="60"/>
      <c r="H4511" s="62"/>
      <c r="I4511" s="62"/>
      <c r="J4511" s="62"/>
      <c r="K4511" s="62"/>
      <c r="M4511" s="63"/>
      <c r="N4511" s="63"/>
      <c r="O4511" s="64"/>
      <c r="P4511" s="127"/>
      <c r="W4511" s="64"/>
      <c r="X4511" s="64"/>
    </row>
    <row r="4512" spans="1:24" s="59" customFormat="1" x14ac:dyDescent="0.25">
      <c r="A4512" s="77"/>
      <c r="D4512" s="60"/>
      <c r="E4512" s="60"/>
      <c r="F4512" s="60"/>
      <c r="G4512" s="60"/>
      <c r="H4512" s="62"/>
      <c r="I4512" s="62"/>
      <c r="J4512" s="62"/>
      <c r="K4512" s="62"/>
      <c r="M4512" s="63"/>
      <c r="N4512" s="63"/>
      <c r="O4512" s="64"/>
      <c r="P4512" s="127"/>
      <c r="W4512" s="64"/>
      <c r="X4512" s="64"/>
    </row>
    <row r="4513" spans="1:24" s="59" customFormat="1" x14ac:dyDescent="0.25">
      <c r="A4513" s="77"/>
      <c r="D4513" s="60"/>
      <c r="E4513" s="60"/>
      <c r="F4513" s="60"/>
      <c r="G4513" s="60"/>
      <c r="H4513" s="62"/>
      <c r="I4513" s="62"/>
      <c r="J4513" s="62"/>
      <c r="K4513" s="62"/>
      <c r="M4513" s="63"/>
      <c r="N4513" s="63"/>
      <c r="O4513" s="64"/>
      <c r="P4513" s="127"/>
      <c r="W4513" s="64"/>
      <c r="X4513" s="64"/>
    </row>
    <row r="4514" spans="1:24" s="59" customFormat="1" x14ac:dyDescent="0.25">
      <c r="A4514" s="77"/>
      <c r="D4514" s="60"/>
      <c r="E4514" s="60"/>
      <c r="F4514" s="60"/>
      <c r="G4514" s="60"/>
      <c r="H4514" s="62"/>
      <c r="I4514" s="62"/>
      <c r="J4514" s="62"/>
      <c r="K4514" s="62"/>
      <c r="M4514" s="63"/>
      <c r="N4514" s="63"/>
      <c r="O4514" s="64"/>
      <c r="P4514" s="127"/>
      <c r="W4514" s="64"/>
      <c r="X4514" s="64"/>
    </row>
    <row r="4515" spans="1:24" s="59" customFormat="1" x14ac:dyDescent="0.25">
      <c r="A4515" s="77"/>
      <c r="D4515" s="60"/>
      <c r="E4515" s="60"/>
      <c r="F4515" s="60"/>
      <c r="G4515" s="60"/>
      <c r="H4515" s="62"/>
      <c r="I4515" s="62"/>
      <c r="J4515" s="62"/>
      <c r="K4515" s="62"/>
      <c r="M4515" s="63"/>
      <c r="N4515" s="63"/>
      <c r="O4515" s="64"/>
      <c r="P4515" s="127"/>
      <c r="W4515" s="64"/>
      <c r="X4515" s="64"/>
    </row>
    <row r="4516" spans="1:24" s="59" customFormat="1" x14ac:dyDescent="0.25">
      <c r="A4516" s="77"/>
      <c r="D4516" s="60"/>
      <c r="E4516" s="60"/>
      <c r="F4516" s="60"/>
      <c r="G4516" s="60"/>
      <c r="H4516" s="62"/>
      <c r="I4516" s="62"/>
      <c r="J4516" s="62"/>
      <c r="K4516" s="62"/>
      <c r="M4516" s="63"/>
      <c r="N4516" s="63"/>
      <c r="O4516" s="64"/>
      <c r="P4516" s="127"/>
      <c r="W4516" s="64"/>
      <c r="X4516" s="64"/>
    </row>
    <row r="4517" spans="1:24" s="59" customFormat="1" x14ac:dyDescent="0.25">
      <c r="A4517" s="77"/>
      <c r="D4517" s="60"/>
      <c r="E4517" s="60"/>
      <c r="F4517" s="60"/>
      <c r="G4517" s="60"/>
      <c r="H4517" s="62"/>
      <c r="I4517" s="62"/>
      <c r="J4517" s="62"/>
      <c r="K4517" s="62"/>
      <c r="M4517" s="63"/>
      <c r="N4517" s="63"/>
      <c r="O4517" s="64"/>
      <c r="P4517" s="127"/>
      <c r="W4517" s="64"/>
      <c r="X4517" s="64"/>
    </row>
    <row r="4518" spans="1:24" s="59" customFormat="1" x14ac:dyDescent="0.25">
      <c r="A4518" s="77"/>
      <c r="D4518" s="60"/>
      <c r="E4518" s="60"/>
      <c r="F4518" s="60"/>
      <c r="G4518" s="60"/>
      <c r="H4518" s="62"/>
      <c r="I4518" s="62"/>
      <c r="J4518" s="62"/>
      <c r="K4518" s="62"/>
      <c r="M4518" s="63"/>
      <c r="N4518" s="63"/>
      <c r="O4518" s="64"/>
      <c r="P4518" s="127"/>
      <c r="W4518" s="64"/>
      <c r="X4518" s="64"/>
    </row>
    <row r="4519" spans="1:24" s="59" customFormat="1" x14ac:dyDescent="0.25">
      <c r="A4519" s="77"/>
      <c r="D4519" s="60"/>
      <c r="E4519" s="60"/>
      <c r="F4519" s="60"/>
      <c r="G4519" s="60"/>
      <c r="H4519" s="62"/>
      <c r="I4519" s="62"/>
      <c r="J4519" s="62"/>
      <c r="K4519" s="62"/>
      <c r="M4519" s="63"/>
      <c r="N4519" s="63"/>
      <c r="O4519" s="64"/>
      <c r="P4519" s="127"/>
      <c r="W4519" s="64"/>
      <c r="X4519" s="64"/>
    </row>
    <row r="4520" spans="1:24" s="59" customFormat="1" x14ac:dyDescent="0.25">
      <c r="A4520" s="77"/>
      <c r="D4520" s="60"/>
      <c r="E4520" s="60"/>
      <c r="F4520" s="60"/>
      <c r="G4520" s="60"/>
      <c r="H4520" s="62"/>
      <c r="I4520" s="62"/>
      <c r="J4520" s="62"/>
      <c r="K4520" s="62"/>
      <c r="M4520" s="63"/>
      <c r="N4520" s="63"/>
      <c r="O4520" s="64"/>
      <c r="P4520" s="127"/>
      <c r="W4520" s="64"/>
      <c r="X4520" s="64"/>
    </row>
    <row r="4521" spans="1:24" s="59" customFormat="1" x14ac:dyDescent="0.25">
      <c r="A4521" s="77"/>
      <c r="D4521" s="60"/>
      <c r="E4521" s="60"/>
      <c r="F4521" s="60"/>
      <c r="G4521" s="60"/>
      <c r="H4521" s="62"/>
      <c r="I4521" s="62"/>
      <c r="J4521" s="62"/>
      <c r="K4521" s="62"/>
      <c r="M4521" s="63"/>
      <c r="N4521" s="63"/>
      <c r="O4521" s="64"/>
      <c r="P4521" s="127"/>
      <c r="W4521" s="64"/>
      <c r="X4521" s="64"/>
    </row>
    <row r="4522" spans="1:24" s="59" customFormat="1" x14ac:dyDescent="0.25">
      <c r="A4522" s="77"/>
      <c r="D4522" s="60"/>
      <c r="E4522" s="60"/>
      <c r="F4522" s="60"/>
      <c r="G4522" s="60"/>
      <c r="H4522" s="62"/>
      <c r="I4522" s="62"/>
      <c r="J4522" s="62"/>
      <c r="K4522" s="62"/>
      <c r="M4522" s="63"/>
      <c r="N4522" s="63"/>
      <c r="O4522" s="64"/>
      <c r="P4522" s="127"/>
      <c r="W4522" s="64"/>
      <c r="X4522" s="64"/>
    </row>
    <row r="4523" spans="1:24" s="59" customFormat="1" x14ac:dyDescent="0.25">
      <c r="A4523" s="77"/>
      <c r="D4523" s="60"/>
      <c r="E4523" s="60"/>
      <c r="F4523" s="60"/>
      <c r="G4523" s="60"/>
      <c r="H4523" s="62"/>
      <c r="I4523" s="62"/>
      <c r="J4523" s="62"/>
      <c r="K4523" s="62"/>
      <c r="M4523" s="63"/>
      <c r="N4523" s="63"/>
      <c r="O4523" s="64"/>
      <c r="P4523" s="127"/>
      <c r="W4523" s="64"/>
      <c r="X4523" s="64"/>
    </row>
    <row r="4524" spans="1:24" s="59" customFormat="1" x14ac:dyDescent="0.25">
      <c r="A4524" s="77"/>
      <c r="D4524" s="60"/>
      <c r="E4524" s="60"/>
      <c r="F4524" s="60"/>
      <c r="G4524" s="60"/>
      <c r="H4524" s="62"/>
      <c r="I4524" s="62"/>
      <c r="J4524" s="62"/>
      <c r="K4524" s="62"/>
      <c r="M4524" s="63"/>
      <c r="N4524" s="63"/>
      <c r="O4524" s="64"/>
      <c r="P4524" s="127"/>
      <c r="W4524" s="64"/>
      <c r="X4524" s="64"/>
    </row>
    <row r="4525" spans="1:24" s="59" customFormat="1" x14ac:dyDescent="0.25">
      <c r="A4525" s="77"/>
      <c r="D4525" s="60"/>
      <c r="E4525" s="60"/>
      <c r="F4525" s="60"/>
      <c r="G4525" s="60"/>
      <c r="H4525" s="62"/>
      <c r="I4525" s="62"/>
      <c r="J4525" s="62"/>
      <c r="K4525" s="62"/>
      <c r="M4525" s="63"/>
      <c r="N4525" s="63"/>
      <c r="O4525" s="64"/>
      <c r="P4525" s="127"/>
      <c r="W4525" s="64"/>
      <c r="X4525" s="64"/>
    </row>
    <row r="4526" spans="1:24" s="59" customFormat="1" x14ac:dyDescent="0.25">
      <c r="A4526" s="77"/>
      <c r="D4526" s="60"/>
      <c r="E4526" s="60"/>
      <c r="F4526" s="60"/>
      <c r="G4526" s="60"/>
      <c r="H4526" s="62"/>
      <c r="I4526" s="62"/>
      <c r="J4526" s="62"/>
      <c r="K4526" s="62"/>
      <c r="M4526" s="63"/>
      <c r="N4526" s="63"/>
      <c r="O4526" s="64"/>
      <c r="P4526" s="127"/>
      <c r="W4526" s="64"/>
      <c r="X4526" s="64"/>
    </row>
    <row r="4527" spans="1:24" s="59" customFormat="1" x14ac:dyDescent="0.25">
      <c r="A4527" s="77"/>
      <c r="D4527" s="60"/>
      <c r="E4527" s="60"/>
      <c r="F4527" s="60"/>
      <c r="G4527" s="60"/>
      <c r="H4527" s="62"/>
      <c r="I4527" s="62"/>
      <c r="J4527" s="62"/>
      <c r="K4527" s="62"/>
      <c r="M4527" s="63"/>
      <c r="N4527" s="63"/>
      <c r="O4527" s="64"/>
      <c r="P4527" s="127"/>
      <c r="W4527" s="64"/>
      <c r="X4527" s="64"/>
    </row>
    <row r="4528" spans="1:24" s="59" customFormat="1" x14ac:dyDescent="0.25">
      <c r="A4528" s="77"/>
      <c r="D4528" s="60"/>
      <c r="E4528" s="60"/>
      <c r="F4528" s="60"/>
      <c r="G4528" s="60"/>
      <c r="H4528" s="62"/>
      <c r="I4528" s="62"/>
      <c r="J4528" s="62"/>
      <c r="K4528" s="62"/>
      <c r="M4528" s="63"/>
      <c r="N4528" s="63"/>
      <c r="O4528" s="64"/>
      <c r="P4528" s="127"/>
      <c r="W4528" s="64"/>
      <c r="X4528" s="64"/>
    </row>
    <row r="4529" spans="1:24" s="59" customFormat="1" x14ac:dyDescent="0.25">
      <c r="A4529" s="77"/>
      <c r="D4529" s="60"/>
      <c r="E4529" s="60"/>
      <c r="F4529" s="60"/>
      <c r="G4529" s="60"/>
      <c r="H4529" s="62"/>
      <c r="I4529" s="62"/>
      <c r="J4529" s="62"/>
      <c r="K4529" s="62"/>
      <c r="M4529" s="63"/>
      <c r="N4529" s="63"/>
      <c r="O4529" s="64"/>
      <c r="P4529" s="127"/>
      <c r="W4529" s="64"/>
      <c r="X4529" s="64"/>
    </row>
    <row r="4530" spans="1:24" s="59" customFormat="1" x14ac:dyDescent="0.25">
      <c r="A4530" s="77"/>
      <c r="D4530" s="60"/>
      <c r="E4530" s="60"/>
      <c r="F4530" s="60"/>
      <c r="G4530" s="60"/>
      <c r="H4530" s="62"/>
      <c r="I4530" s="62"/>
      <c r="J4530" s="62"/>
      <c r="K4530" s="62"/>
      <c r="M4530" s="63"/>
      <c r="N4530" s="63"/>
      <c r="O4530" s="64"/>
      <c r="P4530" s="127"/>
      <c r="W4530" s="64"/>
      <c r="X4530" s="64"/>
    </row>
    <row r="4531" spans="1:24" s="59" customFormat="1" x14ac:dyDescent="0.25">
      <c r="A4531" s="77"/>
      <c r="D4531" s="60"/>
      <c r="E4531" s="60"/>
      <c r="F4531" s="60"/>
      <c r="G4531" s="60"/>
      <c r="H4531" s="62"/>
      <c r="I4531" s="62"/>
      <c r="J4531" s="62"/>
      <c r="K4531" s="62"/>
      <c r="M4531" s="63"/>
      <c r="N4531" s="63"/>
      <c r="O4531" s="64"/>
      <c r="P4531" s="127"/>
      <c r="W4531" s="64"/>
      <c r="X4531" s="64"/>
    </row>
    <row r="4532" spans="1:24" s="59" customFormat="1" x14ac:dyDescent="0.25">
      <c r="A4532" s="77"/>
      <c r="D4532" s="60"/>
      <c r="E4532" s="60"/>
      <c r="F4532" s="60"/>
      <c r="G4532" s="60"/>
      <c r="H4532" s="62"/>
      <c r="I4532" s="62"/>
      <c r="J4532" s="62"/>
      <c r="K4532" s="62"/>
      <c r="M4532" s="63"/>
      <c r="N4532" s="63"/>
      <c r="O4532" s="64"/>
      <c r="P4532" s="127"/>
      <c r="W4532" s="64"/>
      <c r="X4532" s="64"/>
    </row>
    <row r="4533" spans="1:24" s="59" customFormat="1" x14ac:dyDescent="0.25">
      <c r="A4533" s="77"/>
      <c r="D4533" s="60"/>
      <c r="E4533" s="60"/>
      <c r="F4533" s="60"/>
      <c r="G4533" s="60"/>
      <c r="H4533" s="62"/>
      <c r="I4533" s="62"/>
      <c r="J4533" s="62"/>
      <c r="K4533" s="62"/>
      <c r="M4533" s="63"/>
      <c r="N4533" s="63"/>
      <c r="O4533" s="64"/>
      <c r="P4533" s="127"/>
      <c r="W4533" s="64"/>
      <c r="X4533" s="64"/>
    </row>
    <row r="4534" spans="1:24" s="59" customFormat="1" x14ac:dyDescent="0.25">
      <c r="A4534" s="77"/>
      <c r="D4534" s="60"/>
      <c r="E4534" s="60"/>
      <c r="F4534" s="60"/>
      <c r="G4534" s="60"/>
      <c r="H4534" s="62"/>
      <c r="I4534" s="62"/>
      <c r="J4534" s="62"/>
      <c r="K4534" s="62"/>
      <c r="M4534" s="63"/>
      <c r="N4534" s="63"/>
      <c r="O4534" s="64"/>
      <c r="P4534" s="127"/>
      <c r="W4534" s="64"/>
      <c r="X4534" s="64"/>
    </row>
    <row r="4535" spans="1:24" s="59" customFormat="1" x14ac:dyDescent="0.25">
      <c r="A4535" s="77"/>
      <c r="D4535" s="60"/>
      <c r="E4535" s="60"/>
      <c r="F4535" s="60"/>
      <c r="G4535" s="60"/>
      <c r="H4535" s="62"/>
      <c r="I4535" s="62"/>
      <c r="J4535" s="62"/>
      <c r="K4535" s="62"/>
      <c r="M4535" s="63"/>
      <c r="N4535" s="63"/>
      <c r="O4535" s="64"/>
      <c r="P4535" s="127"/>
      <c r="W4535" s="64"/>
      <c r="X4535" s="64"/>
    </row>
    <row r="4536" spans="1:24" s="59" customFormat="1" x14ac:dyDescent="0.25">
      <c r="A4536" s="77"/>
      <c r="D4536" s="60"/>
      <c r="E4536" s="60"/>
      <c r="F4536" s="60"/>
      <c r="G4536" s="60"/>
      <c r="H4536" s="62"/>
      <c r="I4536" s="62"/>
      <c r="J4536" s="62"/>
      <c r="K4536" s="62"/>
      <c r="M4536" s="63"/>
      <c r="N4536" s="63"/>
      <c r="O4536" s="64"/>
      <c r="P4536" s="127"/>
      <c r="W4536" s="64"/>
      <c r="X4536" s="64"/>
    </row>
    <row r="4537" spans="1:24" s="59" customFormat="1" x14ac:dyDescent="0.25">
      <c r="A4537" s="77"/>
      <c r="D4537" s="60"/>
      <c r="E4537" s="60"/>
      <c r="F4537" s="60"/>
      <c r="G4537" s="60"/>
      <c r="H4537" s="62"/>
      <c r="I4537" s="62"/>
      <c r="J4537" s="62"/>
      <c r="K4537" s="62"/>
      <c r="M4537" s="63"/>
      <c r="N4537" s="63"/>
      <c r="O4537" s="64"/>
      <c r="P4537" s="127"/>
      <c r="W4537" s="64"/>
      <c r="X4537" s="64"/>
    </row>
    <row r="4538" spans="1:24" s="59" customFormat="1" x14ac:dyDescent="0.25">
      <c r="A4538" s="77"/>
      <c r="D4538" s="60"/>
      <c r="E4538" s="60"/>
      <c r="F4538" s="60"/>
      <c r="G4538" s="60"/>
      <c r="H4538" s="62"/>
      <c r="I4538" s="62"/>
      <c r="J4538" s="62"/>
      <c r="K4538" s="62"/>
      <c r="M4538" s="63"/>
      <c r="N4538" s="63"/>
      <c r="O4538" s="64"/>
      <c r="P4538" s="127"/>
      <c r="W4538" s="64"/>
      <c r="X4538" s="64"/>
    </row>
    <row r="4539" spans="1:24" s="59" customFormat="1" x14ac:dyDescent="0.25">
      <c r="A4539" s="77"/>
      <c r="D4539" s="60"/>
      <c r="E4539" s="60"/>
      <c r="F4539" s="60"/>
      <c r="G4539" s="60"/>
      <c r="H4539" s="62"/>
      <c r="I4539" s="62"/>
      <c r="J4539" s="62"/>
      <c r="K4539" s="62"/>
      <c r="M4539" s="63"/>
      <c r="N4539" s="63"/>
      <c r="O4539" s="64"/>
      <c r="P4539" s="127"/>
      <c r="W4539" s="64"/>
      <c r="X4539" s="64"/>
    </row>
    <row r="4540" spans="1:24" s="59" customFormat="1" x14ac:dyDescent="0.25">
      <c r="A4540" s="77"/>
      <c r="D4540" s="60"/>
      <c r="E4540" s="60"/>
      <c r="F4540" s="60"/>
      <c r="G4540" s="60"/>
      <c r="H4540" s="62"/>
      <c r="I4540" s="62"/>
      <c r="J4540" s="62"/>
      <c r="K4540" s="62"/>
      <c r="M4540" s="63"/>
      <c r="N4540" s="63"/>
      <c r="O4540" s="64"/>
      <c r="P4540" s="127"/>
      <c r="W4540" s="64"/>
      <c r="X4540" s="64"/>
    </row>
    <row r="4541" spans="1:24" s="59" customFormat="1" x14ac:dyDescent="0.25">
      <c r="A4541" s="77"/>
      <c r="D4541" s="60"/>
      <c r="E4541" s="60"/>
      <c r="F4541" s="60"/>
      <c r="G4541" s="60"/>
      <c r="H4541" s="62"/>
      <c r="I4541" s="62"/>
      <c r="J4541" s="62"/>
      <c r="K4541" s="62"/>
      <c r="M4541" s="63"/>
      <c r="N4541" s="63"/>
      <c r="O4541" s="64"/>
      <c r="P4541" s="127"/>
      <c r="W4541" s="64"/>
      <c r="X4541" s="64"/>
    </row>
    <row r="4542" spans="1:24" s="59" customFormat="1" x14ac:dyDescent="0.25">
      <c r="A4542" s="77"/>
      <c r="D4542" s="60"/>
      <c r="E4542" s="60"/>
      <c r="F4542" s="60"/>
      <c r="G4542" s="60"/>
      <c r="H4542" s="62"/>
      <c r="I4542" s="62"/>
      <c r="J4542" s="62"/>
      <c r="K4542" s="62"/>
      <c r="M4542" s="63"/>
      <c r="N4542" s="63"/>
      <c r="O4542" s="64"/>
      <c r="P4542" s="127"/>
      <c r="W4542" s="64"/>
      <c r="X4542" s="64"/>
    </row>
    <row r="4543" spans="1:24" s="59" customFormat="1" x14ac:dyDescent="0.25">
      <c r="A4543" s="77"/>
      <c r="D4543" s="60"/>
      <c r="E4543" s="60"/>
      <c r="F4543" s="60"/>
      <c r="G4543" s="60"/>
      <c r="H4543" s="62"/>
      <c r="I4543" s="62"/>
      <c r="J4543" s="62"/>
      <c r="K4543" s="62"/>
      <c r="M4543" s="63"/>
      <c r="N4543" s="63"/>
      <c r="O4543" s="64"/>
      <c r="P4543" s="127"/>
      <c r="W4543" s="64"/>
      <c r="X4543" s="64"/>
    </row>
    <row r="4544" spans="1:24" s="59" customFormat="1" x14ac:dyDescent="0.25">
      <c r="A4544" s="77"/>
      <c r="D4544" s="60"/>
      <c r="E4544" s="60"/>
      <c r="F4544" s="60"/>
      <c r="G4544" s="60"/>
      <c r="H4544" s="62"/>
      <c r="I4544" s="62"/>
      <c r="J4544" s="62"/>
      <c r="K4544" s="62"/>
      <c r="M4544" s="63"/>
      <c r="N4544" s="63"/>
      <c r="O4544" s="64"/>
      <c r="P4544" s="127"/>
      <c r="W4544" s="64"/>
      <c r="X4544" s="64"/>
    </row>
    <row r="4545" spans="1:24" s="59" customFormat="1" x14ac:dyDescent="0.25">
      <c r="A4545" s="77"/>
      <c r="D4545" s="60"/>
      <c r="E4545" s="60"/>
      <c r="F4545" s="60"/>
      <c r="G4545" s="60"/>
      <c r="H4545" s="62"/>
      <c r="I4545" s="62"/>
      <c r="J4545" s="62"/>
      <c r="K4545" s="62"/>
      <c r="M4545" s="63"/>
      <c r="N4545" s="63"/>
      <c r="O4545" s="64"/>
      <c r="P4545" s="127"/>
      <c r="W4545" s="64"/>
      <c r="X4545" s="64"/>
    </row>
    <row r="4546" spans="1:24" s="59" customFormat="1" x14ac:dyDescent="0.25">
      <c r="A4546" s="77"/>
      <c r="D4546" s="60"/>
      <c r="E4546" s="60"/>
      <c r="F4546" s="60"/>
      <c r="G4546" s="60"/>
      <c r="H4546" s="62"/>
      <c r="I4546" s="62"/>
      <c r="J4546" s="62"/>
      <c r="K4546" s="62"/>
      <c r="M4546" s="63"/>
      <c r="N4546" s="63"/>
      <c r="O4546" s="64"/>
      <c r="P4546" s="127"/>
      <c r="W4546" s="64"/>
      <c r="X4546" s="64"/>
    </row>
    <row r="4547" spans="1:24" s="59" customFormat="1" x14ac:dyDescent="0.25">
      <c r="A4547" s="77"/>
      <c r="D4547" s="60"/>
      <c r="E4547" s="60"/>
      <c r="F4547" s="60"/>
      <c r="G4547" s="60"/>
      <c r="H4547" s="62"/>
      <c r="I4547" s="62"/>
      <c r="J4547" s="62"/>
      <c r="K4547" s="62"/>
      <c r="M4547" s="63"/>
      <c r="N4547" s="63"/>
      <c r="O4547" s="64"/>
      <c r="P4547" s="127"/>
      <c r="W4547" s="64"/>
      <c r="X4547" s="64"/>
    </row>
    <row r="4548" spans="1:24" s="59" customFormat="1" x14ac:dyDescent="0.25">
      <c r="A4548" s="77"/>
      <c r="D4548" s="60"/>
      <c r="E4548" s="60"/>
      <c r="F4548" s="60"/>
      <c r="G4548" s="60"/>
      <c r="H4548" s="62"/>
      <c r="I4548" s="62"/>
      <c r="J4548" s="62"/>
      <c r="K4548" s="62"/>
      <c r="M4548" s="63"/>
      <c r="N4548" s="63"/>
      <c r="O4548" s="64"/>
      <c r="P4548" s="127"/>
      <c r="W4548" s="64"/>
      <c r="X4548" s="64"/>
    </row>
    <row r="4549" spans="1:24" s="59" customFormat="1" x14ac:dyDescent="0.25">
      <c r="A4549" s="77"/>
      <c r="D4549" s="60"/>
      <c r="E4549" s="60"/>
      <c r="F4549" s="60"/>
      <c r="G4549" s="60"/>
      <c r="H4549" s="62"/>
      <c r="I4549" s="62"/>
      <c r="J4549" s="62"/>
      <c r="K4549" s="62"/>
      <c r="M4549" s="63"/>
      <c r="N4549" s="63"/>
      <c r="O4549" s="64"/>
      <c r="P4549" s="127"/>
      <c r="W4549" s="64"/>
      <c r="X4549" s="64"/>
    </row>
    <row r="4550" spans="1:24" s="59" customFormat="1" x14ac:dyDescent="0.25">
      <c r="A4550" s="77"/>
      <c r="D4550" s="60"/>
      <c r="E4550" s="60"/>
      <c r="F4550" s="60"/>
      <c r="G4550" s="60"/>
      <c r="H4550" s="62"/>
      <c r="I4550" s="62"/>
      <c r="J4550" s="62"/>
      <c r="K4550" s="62"/>
      <c r="M4550" s="63"/>
      <c r="N4550" s="63"/>
      <c r="O4550" s="64"/>
      <c r="P4550" s="127"/>
      <c r="W4550" s="64"/>
      <c r="X4550" s="64"/>
    </row>
    <row r="4551" spans="1:24" s="59" customFormat="1" x14ac:dyDescent="0.25">
      <c r="A4551" s="77"/>
      <c r="D4551" s="60"/>
      <c r="E4551" s="60"/>
      <c r="F4551" s="60"/>
      <c r="G4551" s="60"/>
      <c r="H4551" s="62"/>
      <c r="I4551" s="62"/>
      <c r="J4551" s="62"/>
      <c r="K4551" s="62"/>
      <c r="M4551" s="63"/>
      <c r="N4551" s="63"/>
      <c r="O4551" s="64"/>
      <c r="P4551" s="127"/>
      <c r="W4551" s="64"/>
      <c r="X4551" s="64"/>
    </row>
    <row r="4552" spans="1:24" s="59" customFormat="1" x14ac:dyDescent="0.25">
      <c r="A4552" s="77"/>
      <c r="D4552" s="60"/>
      <c r="E4552" s="60"/>
      <c r="F4552" s="60"/>
      <c r="G4552" s="60"/>
      <c r="H4552" s="62"/>
      <c r="I4552" s="62"/>
      <c r="J4552" s="62"/>
      <c r="K4552" s="62"/>
      <c r="M4552" s="63"/>
      <c r="N4552" s="63"/>
      <c r="O4552" s="64"/>
      <c r="P4552" s="127"/>
      <c r="W4552" s="64"/>
      <c r="X4552" s="64"/>
    </row>
    <row r="4553" spans="1:24" s="59" customFormat="1" x14ac:dyDescent="0.25">
      <c r="A4553" s="77"/>
      <c r="D4553" s="60"/>
      <c r="E4553" s="60"/>
      <c r="F4553" s="60"/>
      <c r="G4553" s="60"/>
      <c r="H4553" s="62"/>
      <c r="I4553" s="62"/>
      <c r="J4553" s="62"/>
      <c r="K4553" s="62"/>
      <c r="M4553" s="63"/>
      <c r="N4553" s="63"/>
      <c r="O4553" s="64"/>
      <c r="P4553" s="127"/>
      <c r="W4553" s="64"/>
      <c r="X4553" s="64"/>
    </row>
    <row r="4554" spans="1:24" s="59" customFormat="1" x14ac:dyDescent="0.25">
      <c r="A4554" s="77"/>
      <c r="D4554" s="60"/>
      <c r="E4554" s="60"/>
      <c r="F4554" s="60"/>
      <c r="G4554" s="60"/>
      <c r="H4554" s="62"/>
      <c r="I4554" s="62"/>
      <c r="J4554" s="62"/>
      <c r="K4554" s="62"/>
      <c r="M4554" s="63"/>
      <c r="N4554" s="63"/>
      <c r="O4554" s="64"/>
      <c r="P4554" s="127"/>
      <c r="W4554" s="64"/>
      <c r="X4554" s="64"/>
    </row>
    <row r="4555" spans="1:24" s="59" customFormat="1" x14ac:dyDescent="0.25">
      <c r="A4555" s="77"/>
      <c r="D4555" s="60"/>
      <c r="E4555" s="60"/>
      <c r="F4555" s="60"/>
      <c r="G4555" s="60"/>
      <c r="H4555" s="62"/>
      <c r="I4555" s="62"/>
      <c r="J4555" s="62"/>
      <c r="K4555" s="62"/>
      <c r="M4555" s="63"/>
      <c r="N4555" s="63"/>
      <c r="O4555" s="64"/>
      <c r="P4555" s="127"/>
      <c r="W4555" s="64"/>
      <c r="X4555" s="64"/>
    </row>
    <row r="4556" spans="1:24" s="59" customFormat="1" x14ac:dyDescent="0.25">
      <c r="A4556" s="77"/>
      <c r="D4556" s="60"/>
      <c r="E4556" s="60"/>
      <c r="F4556" s="60"/>
      <c r="G4556" s="60"/>
      <c r="H4556" s="62"/>
      <c r="I4556" s="62"/>
      <c r="J4556" s="62"/>
      <c r="K4556" s="62"/>
      <c r="M4556" s="63"/>
      <c r="N4556" s="63"/>
      <c r="O4556" s="64"/>
      <c r="P4556" s="127"/>
      <c r="W4556" s="64"/>
      <c r="X4556" s="64"/>
    </row>
    <row r="4557" spans="1:24" s="59" customFormat="1" x14ac:dyDescent="0.25">
      <c r="A4557" s="77"/>
      <c r="D4557" s="60"/>
      <c r="E4557" s="60"/>
      <c r="F4557" s="60"/>
      <c r="G4557" s="60"/>
      <c r="H4557" s="62"/>
      <c r="I4557" s="62"/>
      <c r="J4557" s="62"/>
      <c r="K4557" s="62"/>
      <c r="M4557" s="63"/>
      <c r="N4557" s="63"/>
      <c r="O4557" s="64"/>
      <c r="P4557" s="127"/>
      <c r="W4557" s="64"/>
      <c r="X4557" s="64"/>
    </row>
    <row r="4558" spans="1:24" s="59" customFormat="1" x14ac:dyDescent="0.25">
      <c r="A4558" s="77"/>
      <c r="D4558" s="60"/>
      <c r="E4558" s="60"/>
      <c r="F4558" s="60"/>
      <c r="G4558" s="60"/>
      <c r="H4558" s="62"/>
      <c r="I4558" s="62"/>
      <c r="J4558" s="62"/>
      <c r="K4558" s="62"/>
      <c r="M4558" s="63"/>
      <c r="N4558" s="63"/>
      <c r="O4558" s="64"/>
      <c r="P4558" s="127"/>
      <c r="W4558" s="64"/>
      <c r="X4558" s="64"/>
    </row>
    <row r="4559" spans="1:24" s="59" customFormat="1" x14ac:dyDescent="0.25">
      <c r="A4559" s="77"/>
      <c r="D4559" s="60"/>
      <c r="E4559" s="60"/>
      <c r="F4559" s="60"/>
      <c r="G4559" s="60"/>
      <c r="H4559" s="62"/>
      <c r="I4559" s="62"/>
      <c r="J4559" s="62"/>
      <c r="K4559" s="62"/>
      <c r="M4559" s="63"/>
      <c r="N4559" s="63"/>
      <c r="O4559" s="64"/>
      <c r="P4559" s="127"/>
      <c r="W4559" s="64"/>
      <c r="X4559" s="64"/>
    </row>
    <row r="4560" spans="1:24" s="59" customFormat="1" x14ac:dyDescent="0.25">
      <c r="A4560" s="77"/>
      <c r="D4560" s="60"/>
      <c r="E4560" s="60"/>
      <c r="F4560" s="60"/>
      <c r="G4560" s="60"/>
      <c r="H4560" s="62"/>
      <c r="I4560" s="62"/>
      <c r="J4560" s="62"/>
      <c r="K4560" s="62"/>
      <c r="M4560" s="63"/>
      <c r="N4560" s="63"/>
      <c r="O4560" s="64"/>
      <c r="P4560" s="127"/>
      <c r="W4560" s="64"/>
      <c r="X4560" s="64"/>
    </row>
    <row r="4561" spans="1:24" s="59" customFormat="1" x14ac:dyDescent="0.25">
      <c r="A4561" s="77"/>
      <c r="D4561" s="60"/>
      <c r="E4561" s="60"/>
      <c r="F4561" s="60"/>
      <c r="G4561" s="60"/>
      <c r="H4561" s="62"/>
      <c r="I4561" s="62"/>
      <c r="J4561" s="62"/>
      <c r="K4561" s="62"/>
      <c r="M4561" s="63"/>
      <c r="N4561" s="63"/>
      <c r="O4561" s="64"/>
      <c r="P4561" s="127"/>
      <c r="W4561" s="64"/>
      <c r="X4561" s="64"/>
    </row>
    <row r="4562" spans="1:24" s="59" customFormat="1" x14ac:dyDescent="0.25">
      <c r="A4562" s="77"/>
      <c r="D4562" s="60"/>
      <c r="E4562" s="60"/>
      <c r="F4562" s="60"/>
      <c r="G4562" s="60"/>
      <c r="H4562" s="62"/>
      <c r="I4562" s="62"/>
      <c r="J4562" s="62"/>
      <c r="K4562" s="62"/>
      <c r="M4562" s="63"/>
      <c r="N4562" s="63"/>
      <c r="O4562" s="64"/>
      <c r="P4562" s="127"/>
      <c r="W4562" s="64"/>
      <c r="X4562" s="64"/>
    </row>
    <row r="4563" spans="1:24" s="59" customFormat="1" x14ac:dyDescent="0.25">
      <c r="A4563" s="77"/>
      <c r="D4563" s="60"/>
      <c r="E4563" s="60"/>
      <c r="F4563" s="60"/>
      <c r="G4563" s="60"/>
      <c r="H4563" s="62"/>
      <c r="I4563" s="62"/>
      <c r="J4563" s="62"/>
      <c r="K4563" s="62"/>
      <c r="M4563" s="63"/>
      <c r="N4563" s="63"/>
      <c r="O4563" s="64"/>
      <c r="P4563" s="127"/>
      <c r="W4563" s="64"/>
      <c r="X4563" s="64"/>
    </row>
    <row r="4564" spans="1:24" s="59" customFormat="1" x14ac:dyDescent="0.25">
      <c r="A4564" s="77"/>
      <c r="D4564" s="60"/>
      <c r="E4564" s="60"/>
      <c r="F4564" s="60"/>
      <c r="G4564" s="60"/>
      <c r="H4564" s="62"/>
      <c r="I4564" s="62"/>
      <c r="J4564" s="62"/>
      <c r="K4564" s="62"/>
      <c r="M4564" s="63"/>
      <c r="N4564" s="63"/>
      <c r="O4564" s="64"/>
      <c r="P4564" s="127"/>
      <c r="W4564" s="64"/>
      <c r="X4564" s="64"/>
    </row>
    <row r="4565" spans="1:24" s="59" customFormat="1" x14ac:dyDescent="0.25">
      <c r="A4565" s="77"/>
      <c r="D4565" s="60"/>
      <c r="E4565" s="60"/>
      <c r="F4565" s="60"/>
      <c r="G4565" s="60"/>
      <c r="H4565" s="62"/>
      <c r="I4565" s="62"/>
      <c r="J4565" s="62"/>
      <c r="K4565" s="62"/>
      <c r="M4565" s="63"/>
      <c r="N4565" s="63"/>
      <c r="O4565" s="64"/>
      <c r="P4565" s="127"/>
      <c r="W4565" s="64"/>
      <c r="X4565" s="64"/>
    </row>
    <row r="4566" spans="1:24" s="59" customFormat="1" x14ac:dyDescent="0.25">
      <c r="A4566" s="77"/>
      <c r="D4566" s="60"/>
      <c r="E4566" s="60"/>
      <c r="F4566" s="60"/>
      <c r="G4566" s="60"/>
      <c r="H4566" s="62"/>
      <c r="I4566" s="62"/>
      <c r="J4566" s="62"/>
      <c r="K4566" s="62"/>
      <c r="M4566" s="63"/>
      <c r="N4566" s="63"/>
      <c r="O4566" s="64"/>
      <c r="P4566" s="127"/>
      <c r="W4566" s="64"/>
      <c r="X4566" s="64"/>
    </row>
    <row r="4567" spans="1:24" s="59" customFormat="1" x14ac:dyDescent="0.25">
      <c r="A4567" s="77"/>
      <c r="D4567" s="60"/>
      <c r="E4567" s="60"/>
      <c r="F4567" s="60"/>
      <c r="G4567" s="60"/>
      <c r="H4567" s="62"/>
      <c r="I4567" s="62"/>
      <c r="J4567" s="62"/>
      <c r="K4567" s="62"/>
      <c r="M4567" s="63"/>
      <c r="N4567" s="63"/>
      <c r="O4567" s="64"/>
      <c r="P4567" s="127"/>
      <c r="W4567" s="64"/>
      <c r="X4567" s="64"/>
    </row>
    <row r="4568" spans="1:24" s="59" customFormat="1" x14ac:dyDescent="0.25">
      <c r="A4568" s="77"/>
      <c r="D4568" s="60"/>
      <c r="E4568" s="60"/>
      <c r="F4568" s="60"/>
      <c r="G4568" s="60"/>
      <c r="H4568" s="62"/>
      <c r="I4568" s="62"/>
      <c r="J4568" s="62"/>
      <c r="K4568" s="62"/>
      <c r="M4568" s="63"/>
      <c r="N4568" s="63"/>
      <c r="O4568" s="64"/>
      <c r="P4568" s="127"/>
      <c r="W4568" s="64"/>
      <c r="X4568" s="64"/>
    </row>
    <row r="4569" spans="1:24" s="59" customFormat="1" x14ac:dyDescent="0.25">
      <c r="A4569" s="77"/>
      <c r="D4569" s="60"/>
      <c r="E4569" s="60"/>
      <c r="F4569" s="60"/>
      <c r="G4569" s="60"/>
      <c r="H4569" s="62"/>
      <c r="I4569" s="62"/>
      <c r="J4569" s="62"/>
      <c r="K4569" s="62"/>
      <c r="M4569" s="63"/>
      <c r="N4569" s="63"/>
      <c r="O4569" s="64"/>
      <c r="P4569" s="127"/>
      <c r="W4569" s="64"/>
      <c r="X4569" s="64"/>
    </row>
    <row r="4570" spans="1:24" s="59" customFormat="1" x14ac:dyDescent="0.25">
      <c r="A4570" s="77"/>
      <c r="D4570" s="60"/>
      <c r="E4570" s="60"/>
      <c r="F4570" s="60"/>
      <c r="G4570" s="60"/>
      <c r="H4570" s="62"/>
      <c r="I4570" s="62"/>
      <c r="J4570" s="62"/>
      <c r="K4570" s="62"/>
      <c r="M4570" s="63"/>
      <c r="N4570" s="63"/>
      <c r="O4570" s="64"/>
      <c r="P4570" s="127"/>
      <c r="W4570" s="64"/>
      <c r="X4570" s="64"/>
    </row>
    <row r="4571" spans="1:24" s="59" customFormat="1" x14ac:dyDescent="0.25">
      <c r="A4571" s="77"/>
      <c r="D4571" s="60"/>
      <c r="E4571" s="60"/>
      <c r="F4571" s="60"/>
      <c r="G4571" s="60"/>
      <c r="H4571" s="62"/>
      <c r="I4571" s="62"/>
      <c r="J4571" s="62"/>
      <c r="K4571" s="62"/>
      <c r="M4571" s="63"/>
      <c r="N4571" s="63"/>
      <c r="O4571" s="64"/>
      <c r="P4571" s="127"/>
      <c r="W4571" s="64"/>
      <c r="X4571" s="64"/>
    </row>
    <row r="4572" spans="1:24" s="59" customFormat="1" x14ac:dyDescent="0.25">
      <c r="A4572" s="77"/>
      <c r="D4572" s="60"/>
      <c r="E4572" s="60"/>
      <c r="F4572" s="60"/>
      <c r="G4572" s="60"/>
      <c r="H4572" s="62"/>
      <c r="I4572" s="62"/>
      <c r="J4572" s="62"/>
      <c r="K4572" s="62"/>
      <c r="M4572" s="63"/>
      <c r="N4572" s="63"/>
      <c r="O4572" s="64"/>
      <c r="P4572" s="127"/>
      <c r="W4572" s="64"/>
      <c r="X4572" s="64"/>
    </row>
    <row r="4573" spans="1:24" s="59" customFormat="1" x14ac:dyDescent="0.25">
      <c r="A4573" s="77"/>
      <c r="D4573" s="60"/>
      <c r="E4573" s="60"/>
      <c r="F4573" s="60"/>
      <c r="G4573" s="60"/>
      <c r="H4573" s="62"/>
      <c r="I4573" s="62"/>
      <c r="J4573" s="62"/>
      <c r="K4573" s="62"/>
      <c r="M4573" s="63"/>
      <c r="N4573" s="63"/>
      <c r="O4573" s="64"/>
      <c r="P4573" s="127"/>
      <c r="W4573" s="64"/>
      <c r="X4573" s="64"/>
    </row>
    <row r="4574" spans="1:24" s="59" customFormat="1" x14ac:dyDescent="0.25">
      <c r="A4574" s="77"/>
      <c r="D4574" s="60"/>
      <c r="E4574" s="60"/>
      <c r="F4574" s="60"/>
      <c r="G4574" s="60"/>
      <c r="H4574" s="62"/>
      <c r="I4574" s="62"/>
      <c r="J4574" s="62"/>
      <c r="K4574" s="62"/>
      <c r="M4574" s="63"/>
      <c r="N4574" s="63"/>
      <c r="O4574" s="64"/>
      <c r="P4574" s="127"/>
      <c r="W4574" s="64"/>
      <c r="X4574" s="64"/>
    </row>
    <row r="4575" spans="1:24" s="59" customFormat="1" x14ac:dyDescent="0.25">
      <c r="A4575" s="77"/>
      <c r="D4575" s="60"/>
      <c r="E4575" s="60"/>
      <c r="F4575" s="60"/>
      <c r="G4575" s="60"/>
      <c r="H4575" s="62"/>
      <c r="I4575" s="62"/>
      <c r="J4575" s="62"/>
      <c r="K4575" s="62"/>
      <c r="M4575" s="63"/>
      <c r="N4575" s="63"/>
      <c r="O4575" s="64"/>
      <c r="P4575" s="127"/>
      <c r="W4575" s="64"/>
      <c r="X4575" s="64"/>
    </row>
    <row r="4576" spans="1:24" s="59" customFormat="1" x14ac:dyDescent="0.25">
      <c r="A4576" s="77"/>
      <c r="D4576" s="60"/>
      <c r="E4576" s="60"/>
      <c r="F4576" s="60"/>
      <c r="G4576" s="60"/>
      <c r="H4576" s="62"/>
      <c r="I4576" s="62"/>
      <c r="J4576" s="62"/>
      <c r="K4576" s="62"/>
      <c r="M4576" s="63"/>
      <c r="N4576" s="63"/>
      <c r="O4576" s="64"/>
      <c r="P4576" s="127"/>
      <c r="W4576" s="64"/>
      <c r="X4576" s="64"/>
    </row>
    <row r="4577" spans="1:24" s="59" customFormat="1" x14ac:dyDescent="0.25">
      <c r="A4577" s="77"/>
      <c r="D4577" s="60"/>
      <c r="E4577" s="60"/>
      <c r="F4577" s="60"/>
      <c r="G4577" s="60"/>
      <c r="H4577" s="62"/>
      <c r="I4577" s="62"/>
      <c r="J4577" s="62"/>
      <c r="K4577" s="62"/>
      <c r="M4577" s="63"/>
      <c r="N4577" s="63"/>
      <c r="O4577" s="64"/>
      <c r="P4577" s="127"/>
      <c r="W4577" s="64"/>
      <c r="X4577" s="64"/>
    </row>
    <row r="4578" spans="1:24" s="59" customFormat="1" x14ac:dyDescent="0.25">
      <c r="A4578" s="77"/>
      <c r="D4578" s="60"/>
      <c r="E4578" s="60"/>
      <c r="F4578" s="60"/>
      <c r="G4578" s="60"/>
      <c r="H4578" s="62"/>
      <c r="I4578" s="62"/>
      <c r="J4578" s="62"/>
      <c r="K4578" s="62"/>
      <c r="M4578" s="63"/>
      <c r="N4578" s="63"/>
      <c r="O4578" s="64"/>
      <c r="P4578" s="127"/>
      <c r="W4578" s="64"/>
      <c r="X4578" s="64"/>
    </row>
    <row r="4579" spans="1:24" s="59" customFormat="1" x14ac:dyDescent="0.25">
      <c r="A4579" s="77"/>
      <c r="D4579" s="60"/>
      <c r="E4579" s="60"/>
      <c r="F4579" s="60"/>
      <c r="G4579" s="60"/>
      <c r="H4579" s="62"/>
      <c r="I4579" s="62"/>
      <c r="J4579" s="62"/>
      <c r="K4579" s="62"/>
      <c r="M4579" s="63"/>
      <c r="N4579" s="63"/>
      <c r="O4579" s="64"/>
      <c r="P4579" s="127"/>
      <c r="W4579" s="64"/>
      <c r="X4579" s="64"/>
    </row>
    <row r="4580" spans="1:24" s="59" customFormat="1" x14ac:dyDescent="0.25">
      <c r="A4580" s="77"/>
      <c r="D4580" s="60"/>
      <c r="E4580" s="60"/>
      <c r="F4580" s="60"/>
      <c r="G4580" s="60"/>
      <c r="H4580" s="62"/>
      <c r="I4580" s="62"/>
      <c r="J4580" s="62"/>
      <c r="K4580" s="62"/>
      <c r="M4580" s="63"/>
      <c r="N4580" s="63"/>
      <c r="O4580" s="64"/>
      <c r="P4580" s="127"/>
      <c r="W4580" s="64"/>
      <c r="X4580" s="64"/>
    </row>
    <row r="4581" spans="1:24" s="59" customFormat="1" x14ac:dyDescent="0.25">
      <c r="A4581" s="77"/>
      <c r="D4581" s="60"/>
      <c r="E4581" s="60"/>
      <c r="F4581" s="60"/>
      <c r="G4581" s="60"/>
      <c r="H4581" s="62"/>
      <c r="I4581" s="62"/>
      <c r="J4581" s="62"/>
      <c r="K4581" s="62"/>
      <c r="M4581" s="63"/>
      <c r="N4581" s="63"/>
      <c r="O4581" s="64"/>
      <c r="P4581" s="127"/>
      <c r="W4581" s="64"/>
      <c r="X4581" s="64"/>
    </row>
    <row r="4582" spans="1:24" s="59" customFormat="1" x14ac:dyDescent="0.25">
      <c r="A4582" s="77"/>
      <c r="D4582" s="60"/>
      <c r="E4582" s="60"/>
      <c r="F4582" s="60"/>
      <c r="G4582" s="60"/>
      <c r="H4582" s="62"/>
      <c r="I4582" s="62"/>
      <c r="J4582" s="62"/>
      <c r="K4582" s="62"/>
      <c r="M4582" s="63"/>
      <c r="N4582" s="63"/>
      <c r="O4582" s="64"/>
      <c r="P4582" s="127"/>
      <c r="W4582" s="64"/>
      <c r="X4582" s="64"/>
    </row>
    <row r="4583" spans="1:24" s="59" customFormat="1" x14ac:dyDescent="0.25">
      <c r="A4583" s="77"/>
      <c r="D4583" s="60"/>
      <c r="E4583" s="60"/>
      <c r="F4583" s="60"/>
      <c r="G4583" s="60"/>
      <c r="H4583" s="62"/>
      <c r="I4583" s="62"/>
      <c r="J4583" s="62"/>
      <c r="K4583" s="62"/>
      <c r="M4583" s="63"/>
      <c r="N4583" s="63"/>
      <c r="O4583" s="64"/>
      <c r="P4583" s="127"/>
      <c r="W4583" s="64"/>
      <c r="X4583" s="64"/>
    </row>
    <row r="4584" spans="1:24" s="59" customFormat="1" x14ac:dyDescent="0.25">
      <c r="A4584" s="77"/>
      <c r="D4584" s="60"/>
      <c r="E4584" s="60"/>
      <c r="F4584" s="60"/>
      <c r="G4584" s="60"/>
      <c r="H4584" s="62"/>
      <c r="I4584" s="62"/>
      <c r="J4584" s="62"/>
      <c r="K4584" s="62"/>
      <c r="M4584" s="63"/>
      <c r="N4584" s="63"/>
      <c r="O4584" s="64"/>
      <c r="P4584" s="127"/>
      <c r="W4584" s="64"/>
      <c r="X4584" s="64"/>
    </row>
    <row r="4585" spans="1:24" s="59" customFormat="1" x14ac:dyDescent="0.25">
      <c r="A4585" s="77"/>
      <c r="D4585" s="60"/>
      <c r="E4585" s="60"/>
      <c r="F4585" s="60"/>
      <c r="G4585" s="60"/>
      <c r="H4585" s="62"/>
      <c r="I4585" s="62"/>
      <c r="J4585" s="62"/>
      <c r="K4585" s="62"/>
      <c r="M4585" s="63"/>
      <c r="N4585" s="63"/>
      <c r="O4585" s="64"/>
      <c r="P4585" s="127"/>
      <c r="W4585" s="64"/>
      <c r="X4585" s="64"/>
    </row>
    <row r="4586" spans="1:24" s="59" customFormat="1" x14ac:dyDescent="0.25">
      <c r="A4586" s="77"/>
      <c r="D4586" s="60"/>
      <c r="E4586" s="60"/>
      <c r="F4586" s="60"/>
      <c r="G4586" s="60"/>
      <c r="H4586" s="62"/>
      <c r="I4586" s="62"/>
      <c r="J4586" s="62"/>
      <c r="K4586" s="62"/>
      <c r="M4586" s="63"/>
      <c r="N4586" s="63"/>
      <c r="O4586" s="64"/>
      <c r="P4586" s="127"/>
      <c r="W4586" s="64"/>
      <c r="X4586" s="64"/>
    </row>
    <row r="4587" spans="1:24" s="59" customFormat="1" x14ac:dyDescent="0.25">
      <c r="A4587" s="77"/>
      <c r="D4587" s="60"/>
      <c r="E4587" s="60"/>
      <c r="F4587" s="60"/>
      <c r="G4587" s="60"/>
      <c r="H4587" s="62"/>
      <c r="I4587" s="62"/>
      <c r="J4587" s="62"/>
      <c r="K4587" s="62"/>
      <c r="M4587" s="63"/>
      <c r="N4587" s="63"/>
      <c r="O4587" s="64"/>
      <c r="P4587" s="127"/>
      <c r="W4587" s="64"/>
      <c r="X4587" s="64"/>
    </row>
    <row r="4588" spans="1:24" s="59" customFormat="1" x14ac:dyDescent="0.25">
      <c r="A4588" s="77"/>
      <c r="D4588" s="60"/>
      <c r="E4588" s="60"/>
      <c r="F4588" s="60"/>
      <c r="G4588" s="60"/>
      <c r="H4588" s="62"/>
      <c r="I4588" s="62"/>
      <c r="J4588" s="62"/>
      <c r="K4588" s="62"/>
      <c r="M4588" s="63"/>
      <c r="N4588" s="63"/>
      <c r="O4588" s="64"/>
      <c r="P4588" s="127"/>
      <c r="W4588" s="64"/>
      <c r="X4588" s="64"/>
    </row>
    <row r="4589" spans="1:24" s="59" customFormat="1" x14ac:dyDescent="0.25">
      <c r="A4589" s="77"/>
      <c r="D4589" s="60"/>
      <c r="E4589" s="60"/>
      <c r="F4589" s="60"/>
      <c r="G4589" s="60"/>
      <c r="H4589" s="62"/>
      <c r="I4589" s="62"/>
      <c r="J4589" s="62"/>
      <c r="K4589" s="62"/>
      <c r="M4589" s="63"/>
      <c r="N4589" s="63"/>
      <c r="O4589" s="64"/>
      <c r="P4589" s="127"/>
      <c r="W4589" s="64"/>
      <c r="X4589" s="64"/>
    </row>
    <row r="4590" spans="1:24" s="59" customFormat="1" x14ac:dyDescent="0.25">
      <c r="A4590" s="77"/>
      <c r="D4590" s="60"/>
      <c r="E4590" s="60"/>
      <c r="F4590" s="60"/>
      <c r="G4590" s="60"/>
      <c r="H4590" s="62"/>
      <c r="I4590" s="62"/>
      <c r="J4590" s="62"/>
      <c r="K4590" s="62"/>
      <c r="M4590" s="63"/>
      <c r="N4590" s="63"/>
      <c r="O4590" s="64"/>
      <c r="P4590" s="127"/>
      <c r="W4590" s="64"/>
      <c r="X4590" s="64"/>
    </row>
    <row r="4591" spans="1:24" s="59" customFormat="1" x14ac:dyDescent="0.25">
      <c r="A4591" s="77"/>
      <c r="D4591" s="60"/>
      <c r="E4591" s="60"/>
      <c r="F4591" s="60"/>
      <c r="G4591" s="60"/>
      <c r="H4591" s="62"/>
      <c r="I4591" s="62"/>
      <c r="J4591" s="62"/>
      <c r="K4591" s="62"/>
      <c r="M4591" s="63"/>
      <c r="N4591" s="63"/>
      <c r="O4591" s="64"/>
      <c r="P4591" s="127"/>
      <c r="W4591" s="64"/>
      <c r="X4591" s="64"/>
    </row>
    <row r="4592" spans="1:24" s="59" customFormat="1" x14ac:dyDescent="0.25">
      <c r="A4592" s="77"/>
      <c r="D4592" s="60"/>
      <c r="E4592" s="60"/>
      <c r="F4592" s="60"/>
      <c r="G4592" s="60"/>
      <c r="H4592" s="62"/>
      <c r="I4592" s="62"/>
      <c r="J4592" s="62"/>
      <c r="K4592" s="62"/>
      <c r="M4592" s="63"/>
      <c r="N4592" s="63"/>
      <c r="O4592" s="64"/>
      <c r="P4592" s="127"/>
      <c r="W4592" s="64"/>
      <c r="X4592" s="64"/>
    </row>
    <row r="4593" spans="1:24" s="59" customFormat="1" x14ac:dyDescent="0.25">
      <c r="A4593" s="77"/>
      <c r="D4593" s="60"/>
      <c r="E4593" s="60"/>
      <c r="F4593" s="60"/>
      <c r="G4593" s="60"/>
      <c r="H4593" s="62"/>
      <c r="I4593" s="62"/>
      <c r="J4593" s="62"/>
      <c r="K4593" s="62"/>
      <c r="M4593" s="63"/>
      <c r="N4593" s="63"/>
      <c r="O4593" s="64"/>
      <c r="P4593" s="127"/>
      <c r="W4593" s="64"/>
      <c r="X4593" s="64"/>
    </row>
    <row r="4594" spans="1:24" s="59" customFormat="1" x14ac:dyDescent="0.25">
      <c r="A4594" s="77"/>
      <c r="D4594" s="60"/>
      <c r="E4594" s="60"/>
      <c r="F4594" s="60"/>
      <c r="G4594" s="60"/>
      <c r="H4594" s="62"/>
      <c r="I4594" s="62"/>
      <c r="J4594" s="62"/>
      <c r="K4594" s="62"/>
      <c r="M4594" s="63"/>
      <c r="N4594" s="63"/>
      <c r="O4594" s="64"/>
      <c r="P4594" s="127"/>
      <c r="W4594" s="64"/>
      <c r="X4594" s="64"/>
    </row>
    <row r="4595" spans="1:24" s="59" customFormat="1" x14ac:dyDescent="0.25">
      <c r="A4595" s="77"/>
      <c r="D4595" s="60"/>
      <c r="E4595" s="60"/>
      <c r="F4595" s="60"/>
      <c r="G4595" s="60"/>
      <c r="H4595" s="62"/>
      <c r="I4595" s="62"/>
      <c r="J4595" s="62"/>
      <c r="K4595" s="62"/>
      <c r="M4595" s="63"/>
      <c r="N4595" s="63"/>
      <c r="O4595" s="64"/>
      <c r="P4595" s="127"/>
      <c r="W4595" s="64"/>
      <c r="X4595" s="64"/>
    </row>
    <row r="4596" spans="1:24" s="59" customFormat="1" x14ac:dyDescent="0.25">
      <c r="A4596" s="77"/>
      <c r="D4596" s="60"/>
      <c r="E4596" s="60"/>
      <c r="F4596" s="60"/>
      <c r="G4596" s="60"/>
      <c r="H4596" s="62"/>
      <c r="I4596" s="62"/>
      <c r="J4596" s="62"/>
      <c r="K4596" s="62"/>
      <c r="M4596" s="63"/>
      <c r="N4596" s="63"/>
      <c r="O4596" s="64"/>
      <c r="P4596" s="127"/>
      <c r="W4596" s="64"/>
      <c r="X4596" s="64"/>
    </row>
    <row r="4597" spans="1:24" s="59" customFormat="1" x14ac:dyDescent="0.25">
      <c r="A4597" s="77"/>
      <c r="D4597" s="60"/>
      <c r="E4597" s="60"/>
      <c r="F4597" s="60"/>
      <c r="G4597" s="60"/>
      <c r="H4597" s="62"/>
      <c r="I4597" s="62"/>
      <c r="J4597" s="62"/>
      <c r="K4597" s="62"/>
      <c r="M4597" s="63"/>
      <c r="N4597" s="63"/>
      <c r="O4597" s="64"/>
      <c r="P4597" s="127"/>
      <c r="W4597" s="64"/>
      <c r="X4597" s="64"/>
    </row>
    <row r="4598" spans="1:24" s="59" customFormat="1" x14ac:dyDescent="0.25">
      <c r="A4598" s="77"/>
      <c r="D4598" s="60"/>
      <c r="E4598" s="60"/>
      <c r="F4598" s="60"/>
      <c r="G4598" s="60"/>
      <c r="H4598" s="62"/>
      <c r="I4598" s="62"/>
      <c r="J4598" s="62"/>
      <c r="K4598" s="62"/>
      <c r="M4598" s="63"/>
      <c r="N4598" s="63"/>
      <c r="O4598" s="64"/>
      <c r="P4598" s="127"/>
      <c r="W4598" s="64"/>
      <c r="X4598" s="64"/>
    </row>
    <row r="4599" spans="1:24" s="59" customFormat="1" x14ac:dyDescent="0.25">
      <c r="A4599" s="77"/>
      <c r="D4599" s="60"/>
      <c r="E4599" s="60"/>
      <c r="F4599" s="60"/>
      <c r="G4599" s="60"/>
      <c r="H4599" s="62"/>
      <c r="I4599" s="62"/>
      <c r="J4599" s="62"/>
      <c r="K4599" s="62"/>
      <c r="M4599" s="63"/>
      <c r="N4599" s="63"/>
      <c r="O4599" s="64"/>
      <c r="P4599" s="127"/>
      <c r="W4599" s="64"/>
      <c r="X4599" s="64"/>
    </row>
    <row r="4600" spans="1:24" s="59" customFormat="1" x14ac:dyDescent="0.25">
      <c r="A4600" s="77"/>
      <c r="D4600" s="60"/>
      <c r="E4600" s="60"/>
      <c r="F4600" s="60"/>
      <c r="G4600" s="60"/>
      <c r="H4600" s="62"/>
      <c r="I4600" s="62"/>
      <c r="J4600" s="62"/>
      <c r="K4600" s="62"/>
      <c r="M4600" s="63"/>
      <c r="N4600" s="63"/>
      <c r="O4600" s="64"/>
      <c r="P4600" s="127"/>
      <c r="W4600" s="64"/>
      <c r="X4600" s="64"/>
    </row>
    <row r="4601" spans="1:24" s="59" customFormat="1" x14ac:dyDescent="0.25">
      <c r="A4601" s="77"/>
      <c r="D4601" s="60"/>
      <c r="E4601" s="60"/>
      <c r="F4601" s="60"/>
      <c r="G4601" s="60"/>
      <c r="H4601" s="62"/>
      <c r="I4601" s="62"/>
      <c r="J4601" s="62"/>
      <c r="K4601" s="62"/>
      <c r="M4601" s="63"/>
      <c r="N4601" s="63"/>
      <c r="O4601" s="64"/>
      <c r="P4601" s="127"/>
      <c r="W4601" s="64"/>
      <c r="X4601" s="64"/>
    </row>
    <row r="4602" spans="1:24" s="59" customFormat="1" x14ac:dyDescent="0.25">
      <c r="A4602" s="77"/>
      <c r="D4602" s="60"/>
      <c r="E4602" s="60"/>
      <c r="F4602" s="60"/>
      <c r="G4602" s="60"/>
      <c r="H4602" s="62"/>
      <c r="I4602" s="62"/>
      <c r="J4602" s="62"/>
      <c r="K4602" s="62"/>
      <c r="M4602" s="63"/>
      <c r="N4602" s="63"/>
      <c r="O4602" s="64"/>
      <c r="P4602" s="127"/>
      <c r="W4602" s="64"/>
      <c r="X4602" s="64"/>
    </row>
    <row r="4603" spans="1:24" s="59" customFormat="1" x14ac:dyDescent="0.25">
      <c r="A4603" s="77"/>
      <c r="D4603" s="60"/>
      <c r="E4603" s="60"/>
      <c r="F4603" s="60"/>
      <c r="G4603" s="60"/>
      <c r="H4603" s="62"/>
      <c r="I4603" s="62"/>
      <c r="J4603" s="62"/>
      <c r="K4603" s="62"/>
      <c r="M4603" s="63"/>
      <c r="N4603" s="63"/>
      <c r="O4603" s="64"/>
      <c r="P4603" s="127"/>
      <c r="W4603" s="64"/>
      <c r="X4603" s="64"/>
    </row>
    <row r="4604" spans="1:24" s="59" customFormat="1" x14ac:dyDescent="0.25">
      <c r="A4604" s="77"/>
      <c r="D4604" s="60"/>
      <c r="E4604" s="60"/>
      <c r="F4604" s="60"/>
      <c r="G4604" s="60"/>
      <c r="H4604" s="62"/>
      <c r="I4604" s="62"/>
      <c r="J4604" s="62"/>
      <c r="K4604" s="62"/>
      <c r="M4604" s="63"/>
      <c r="N4604" s="63"/>
      <c r="O4604" s="64"/>
      <c r="P4604" s="127"/>
      <c r="W4604" s="64"/>
      <c r="X4604" s="64"/>
    </row>
    <row r="4605" spans="1:24" s="59" customFormat="1" x14ac:dyDescent="0.25">
      <c r="A4605" s="77"/>
      <c r="D4605" s="60"/>
      <c r="E4605" s="60"/>
      <c r="F4605" s="60"/>
      <c r="G4605" s="60"/>
      <c r="H4605" s="62"/>
      <c r="I4605" s="62"/>
      <c r="J4605" s="62"/>
      <c r="K4605" s="62"/>
      <c r="M4605" s="63"/>
      <c r="N4605" s="63"/>
      <c r="O4605" s="64"/>
      <c r="P4605" s="127"/>
      <c r="W4605" s="64"/>
      <c r="X4605" s="64"/>
    </row>
    <row r="4606" spans="1:24" s="59" customFormat="1" x14ac:dyDescent="0.25">
      <c r="A4606" s="77"/>
      <c r="D4606" s="60"/>
      <c r="E4606" s="60"/>
      <c r="F4606" s="60"/>
      <c r="G4606" s="60"/>
      <c r="H4606" s="62"/>
      <c r="I4606" s="62"/>
      <c r="J4606" s="62"/>
      <c r="K4606" s="62"/>
      <c r="M4606" s="63"/>
      <c r="N4606" s="63"/>
      <c r="O4606" s="64"/>
      <c r="P4606" s="127"/>
      <c r="W4606" s="64"/>
      <c r="X4606" s="64"/>
    </row>
    <row r="4607" spans="1:24" s="59" customFormat="1" x14ac:dyDescent="0.25">
      <c r="A4607" s="77"/>
      <c r="D4607" s="60"/>
      <c r="E4607" s="60"/>
      <c r="F4607" s="60"/>
      <c r="G4607" s="60"/>
      <c r="H4607" s="62"/>
      <c r="I4607" s="62"/>
      <c r="J4607" s="62"/>
      <c r="K4607" s="62"/>
      <c r="M4607" s="63"/>
      <c r="N4607" s="63"/>
      <c r="O4607" s="64"/>
      <c r="P4607" s="127"/>
      <c r="W4607" s="64"/>
      <c r="X4607" s="64"/>
    </row>
    <row r="4608" spans="1:24" s="59" customFormat="1" x14ac:dyDescent="0.25">
      <c r="A4608" s="77"/>
      <c r="D4608" s="60"/>
      <c r="E4608" s="60"/>
      <c r="F4608" s="60"/>
      <c r="G4608" s="60"/>
      <c r="H4608" s="62"/>
      <c r="I4608" s="62"/>
      <c r="J4608" s="62"/>
      <c r="K4608" s="62"/>
      <c r="M4608" s="63"/>
      <c r="N4608" s="63"/>
      <c r="O4608" s="64"/>
      <c r="P4608" s="127"/>
      <c r="W4608" s="64"/>
      <c r="X4608" s="64"/>
    </row>
    <row r="4609" spans="1:24" s="59" customFormat="1" x14ac:dyDescent="0.25">
      <c r="A4609" s="77"/>
      <c r="D4609" s="60"/>
      <c r="E4609" s="60"/>
      <c r="F4609" s="60"/>
      <c r="G4609" s="60"/>
      <c r="H4609" s="62"/>
      <c r="I4609" s="62"/>
      <c r="J4609" s="62"/>
      <c r="K4609" s="62"/>
      <c r="M4609" s="63"/>
      <c r="N4609" s="63"/>
      <c r="O4609" s="64"/>
      <c r="P4609" s="127"/>
      <c r="W4609" s="64"/>
      <c r="X4609" s="64"/>
    </row>
    <row r="4610" spans="1:24" s="59" customFormat="1" x14ac:dyDescent="0.25">
      <c r="A4610" s="77"/>
      <c r="D4610" s="60"/>
      <c r="E4610" s="60"/>
      <c r="F4610" s="60"/>
      <c r="G4610" s="60"/>
      <c r="H4610" s="62"/>
      <c r="I4610" s="62"/>
      <c r="J4610" s="62"/>
      <c r="K4610" s="62"/>
      <c r="M4610" s="63"/>
      <c r="N4610" s="63"/>
      <c r="O4610" s="64"/>
      <c r="P4610" s="127"/>
      <c r="W4610" s="64"/>
      <c r="X4610" s="64"/>
    </row>
    <row r="4611" spans="1:24" s="59" customFormat="1" x14ac:dyDescent="0.25">
      <c r="A4611" s="77"/>
      <c r="D4611" s="60"/>
      <c r="E4611" s="60"/>
      <c r="F4611" s="60"/>
      <c r="G4611" s="60"/>
      <c r="H4611" s="62"/>
      <c r="I4611" s="62"/>
      <c r="J4611" s="62"/>
      <c r="K4611" s="62"/>
      <c r="M4611" s="63"/>
      <c r="N4611" s="63"/>
      <c r="O4611" s="64"/>
      <c r="P4611" s="127"/>
      <c r="W4611" s="64"/>
      <c r="X4611" s="64"/>
    </row>
    <row r="4612" spans="1:24" s="59" customFormat="1" x14ac:dyDescent="0.25">
      <c r="A4612" s="77"/>
      <c r="D4612" s="60"/>
      <c r="E4612" s="60"/>
      <c r="F4612" s="60"/>
      <c r="G4612" s="60"/>
      <c r="H4612" s="62"/>
      <c r="I4612" s="62"/>
      <c r="J4612" s="62"/>
      <c r="K4612" s="62"/>
      <c r="M4612" s="63"/>
      <c r="N4612" s="63"/>
      <c r="O4612" s="64"/>
      <c r="P4612" s="127"/>
      <c r="W4612" s="64"/>
      <c r="X4612" s="64"/>
    </row>
    <row r="4613" spans="1:24" s="59" customFormat="1" x14ac:dyDescent="0.25">
      <c r="A4613" s="77"/>
      <c r="D4613" s="60"/>
      <c r="E4613" s="60"/>
      <c r="F4613" s="60"/>
      <c r="G4613" s="60"/>
      <c r="H4613" s="62"/>
      <c r="I4613" s="62"/>
      <c r="J4613" s="62"/>
      <c r="K4613" s="62"/>
      <c r="M4613" s="63"/>
      <c r="N4613" s="63"/>
      <c r="O4613" s="64"/>
      <c r="P4613" s="127"/>
      <c r="W4613" s="64"/>
      <c r="X4613" s="64"/>
    </row>
    <row r="4614" spans="1:24" s="59" customFormat="1" x14ac:dyDescent="0.25">
      <c r="A4614" s="77"/>
      <c r="D4614" s="60"/>
      <c r="E4614" s="60"/>
      <c r="F4614" s="60"/>
      <c r="G4614" s="60"/>
      <c r="H4614" s="62"/>
      <c r="I4614" s="62"/>
      <c r="J4614" s="62"/>
      <c r="K4614" s="62"/>
      <c r="M4614" s="63"/>
      <c r="N4614" s="63"/>
      <c r="O4614" s="64"/>
      <c r="P4614" s="127"/>
      <c r="W4614" s="64"/>
      <c r="X4614" s="64"/>
    </row>
    <row r="4615" spans="1:24" s="59" customFormat="1" x14ac:dyDescent="0.25">
      <c r="A4615" s="77"/>
      <c r="D4615" s="60"/>
      <c r="E4615" s="60"/>
      <c r="F4615" s="60"/>
      <c r="G4615" s="60"/>
      <c r="H4615" s="62"/>
      <c r="I4615" s="62"/>
      <c r="J4615" s="62"/>
      <c r="K4615" s="62"/>
      <c r="M4615" s="63"/>
      <c r="N4615" s="63"/>
      <c r="O4615" s="64"/>
      <c r="P4615" s="127"/>
      <c r="W4615" s="64"/>
      <c r="X4615" s="64"/>
    </row>
    <row r="4616" spans="1:24" s="59" customFormat="1" x14ac:dyDescent="0.25">
      <c r="A4616" s="77"/>
      <c r="D4616" s="60"/>
      <c r="E4616" s="60"/>
      <c r="F4616" s="60"/>
      <c r="G4616" s="60"/>
      <c r="H4616" s="62"/>
      <c r="I4616" s="62"/>
      <c r="J4616" s="62"/>
      <c r="K4616" s="62"/>
      <c r="M4616" s="63"/>
      <c r="N4616" s="63"/>
      <c r="O4616" s="64"/>
      <c r="P4616" s="127"/>
      <c r="W4616" s="64"/>
      <c r="X4616" s="64"/>
    </row>
    <row r="4617" spans="1:24" s="59" customFormat="1" x14ac:dyDescent="0.25">
      <c r="A4617" s="77"/>
      <c r="D4617" s="60"/>
      <c r="E4617" s="60"/>
      <c r="F4617" s="60"/>
      <c r="G4617" s="60"/>
      <c r="H4617" s="62"/>
      <c r="I4617" s="62"/>
      <c r="J4617" s="62"/>
      <c r="K4617" s="62"/>
      <c r="M4617" s="63"/>
      <c r="N4617" s="63"/>
      <c r="O4617" s="64"/>
      <c r="P4617" s="127"/>
      <c r="W4617" s="64"/>
      <c r="X4617" s="64"/>
    </row>
    <row r="4618" spans="1:24" s="59" customFormat="1" x14ac:dyDescent="0.25">
      <c r="A4618" s="77"/>
      <c r="D4618" s="60"/>
      <c r="E4618" s="60"/>
      <c r="F4618" s="60"/>
      <c r="G4618" s="60"/>
      <c r="H4618" s="62"/>
      <c r="I4618" s="62"/>
      <c r="J4618" s="62"/>
      <c r="K4618" s="62"/>
      <c r="M4618" s="63"/>
      <c r="N4618" s="63"/>
      <c r="O4618" s="64"/>
      <c r="P4618" s="127"/>
      <c r="W4618" s="64"/>
      <c r="X4618" s="64"/>
    </row>
    <row r="4619" spans="1:24" s="59" customFormat="1" x14ac:dyDescent="0.25">
      <c r="A4619" s="77"/>
      <c r="D4619" s="60"/>
      <c r="E4619" s="60"/>
      <c r="F4619" s="60"/>
      <c r="G4619" s="60"/>
      <c r="H4619" s="62"/>
      <c r="I4619" s="62"/>
      <c r="J4619" s="62"/>
      <c r="K4619" s="62"/>
      <c r="M4619" s="63"/>
      <c r="N4619" s="63"/>
      <c r="O4619" s="64"/>
      <c r="P4619" s="127"/>
      <c r="W4619" s="64"/>
      <c r="X4619" s="64"/>
    </row>
    <row r="4620" spans="1:24" s="59" customFormat="1" x14ac:dyDescent="0.25">
      <c r="A4620" s="77"/>
      <c r="D4620" s="60"/>
      <c r="E4620" s="60"/>
      <c r="F4620" s="60"/>
      <c r="G4620" s="60"/>
      <c r="H4620" s="62"/>
      <c r="I4620" s="62"/>
      <c r="J4620" s="62"/>
      <c r="K4620" s="62"/>
      <c r="M4620" s="63"/>
      <c r="N4620" s="63"/>
      <c r="O4620" s="64"/>
      <c r="P4620" s="127"/>
      <c r="W4620" s="64"/>
      <c r="X4620" s="64"/>
    </row>
    <row r="4621" spans="1:24" s="59" customFormat="1" x14ac:dyDescent="0.25">
      <c r="A4621" s="77"/>
      <c r="D4621" s="60"/>
      <c r="E4621" s="60"/>
      <c r="F4621" s="60"/>
      <c r="G4621" s="60"/>
      <c r="H4621" s="62"/>
      <c r="I4621" s="62"/>
      <c r="J4621" s="62"/>
      <c r="K4621" s="62"/>
      <c r="M4621" s="63"/>
      <c r="N4621" s="63"/>
      <c r="O4621" s="64"/>
      <c r="P4621" s="127"/>
      <c r="W4621" s="64"/>
      <c r="X4621" s="64"/>
    </row>
    <row r="4622" spans="1:24" s="59" customFormat="1" x14ac:dyDescent="0.25">
      <c r="A4622" s="77"/>
      <c r="D4622" s="60"/>
      <c r="E4622" s="60"/>
      <c r="F4622" s="60"/>
      <c r="G4622" s="60"/>
      <c r="H4622" s="62"/>
      <c r="I4622" s="62"/>
      <c r="J4622" s="62"/>
      <c r="K4622" s="62"/>
      <c r="M4622" s="63"/>
      <c r="N4622" s="63"/>
      <c r="O4622" s="64"/>
      <c r="P4622" s="127"/>
      <c r="W4622" s="64"/>
      <c r="X4622" s="64"/>
    </row>
    <row r="4623" spans="1:24" s="59" customFormat="1" x14ac:dyDescent="0.25">
      <c r="A4623" s="77"/>
      <c r="D4623" s="60"/>
      <c r="E4623" s="60"/>
      <c r="F4623" s="60"/>
      <c r="G4623" s="60"/>
      <c r="H4623" s="62"/>
      <c r="I4623" s="62"/>
      <c r="J4623" s="62"/>
      <c r="K4623" s="62"/>
      <c r="M4623" s="63"/>
      <c r="N4623" s="63"/>
      <c r="O4623" s="64"/>
      <c r="P4623" s="127"/>
      <c r="W4623" s="64"/>
      <c r="X4623" s="64"/>
    </row>
    <row r="4624" spans="1:24" s="59" customFormat="1" x14ac:dyDescent="0.25">
      <c r="A4624" s="77"/>
      <c r="D4624" s="60"/>
      <c r="E4624" s="60"/>
      <c r="F4624" s="60"/>
      <c r="G4624" s="60"/>
      <c r="H4624" s="62"/>
      <c r="I4624" s="62"/>
      <c r="J4624" s="62"/>
      <c r="K4624" s="62"/>
      <c r="M4624" s="63"/>
      <c r="N4624" s="63"/>
      <c r="O4624" s="64"/>
      <c r="P4624" s="127"/>
      <c r="W4624" s="64"/>
      <c r="X4624" s="64"/>
    </row>
    <row r="4625" spans="1:24" s="59" customFormat="1" x14ac:dyDescent="0.25">
      <c r="A4625" s="77"/>
      <c r="D4625" s="60"/>
      <c r="E4625" s="60"/>
      <c r="F4625" s="60"/>
      <c r="G4625" s="60"/>
      <c r="H4625" s="62"/>
      <c r="I4625" s="62"/>
      <c r="J4625" s="62"/>
      <c r="K4625" s="62"/>
      <c r="M4625" s="63"/>
      <c r="N4625" s="63"/>
      <c r="O4625" s="64"/>
      <c r="P4625" s="127"/>
      <c r="W4625" s="64"/>
      <c r="X4625" s="64"/>
    </row>
    <row r="4626" spans="1:24" s="59" customFormat="1" x14ac:dyDescent="0.25">
      <c r="A4626" s="77"/>
      <c r="D4626" s="60"/>
      <c r="E4626" s="60"/>
      <c r="F4626" s="60"/>
      <c r="G4626" s="60"/>
      <c r="H4626" s="62"/>
      <c r="I4626" s="62"/>
      <c r="J4626" s="62"/>
      <c r="K4626" s="62"/>
      <c r="M4626" s="63"/>
      <c r="N4626" s="63"/>
      <c r="O4626" s="64"/>
      <c r="P4626" s="127"/>
      <c r="W4626" s="64"/>
      <c r="X4626" s="64"/>
    </row>
    <row r="4627" spans="1:24" s="59" customFormat="1" x14ac:dyDescent="0.25">
      <c r="A4627" s="77"/>
      <c r="D4627" s="60"/>
      <c r="E4627" s="60"/>
      <c r="F4627" s="60"/>
      <c r="G4627" s="60"/>
      <c r="H4627" s="62"/>
      <c r="I4627" s="62"/>
      <c r="J4627" s="62"/>
      <c r="K4627" s="62"/>
      <c r="M4627" s="63"/>
      <c r="N4627" s="63"/>
      <c r="O4627" s="64"/>
      <c r="P4627" s="127"/>
      <c r="W4627" s="64"/>
      <c r="X4627" s="64"/>
    </row>
    <row r="4628" spans="1:24" s="59" customFormat="1" x14ac:dyDescent="0.25">
      <c r="A4628" s="77"/>
      <c r="D4628" s="60"/>
      <c r="E4628" s="60"/>
      <c r="F4628" s="60"/>
      <c r="G4628" s="60"/>
      <c r="H4628" s="62"/>
      <c r="I4628" s="62"/>
      <c r="J4628" s="62"/>
      <c r="K4628" s="62"/>
      <c r="M4628" s="63"/>
      <c r="N4628" s="63"/>
      <c r="O4628" s="64"/>
      <c r="P4628" s="127"/>
      <c r="W4628" s="64"/>
      <c r="X4628" s="64"/>
    </row>
    <row r="4629" spans="1:24" s="59" customFormat="1" x14ac:dyDescent="0.25">
      <c r="A4629" s="77"/>
      <c r="D4629" s="60"/>
      <c r="E4629" s="60"/>
      <c r="F4629" s="60"/>
      <c r="G4629" s="60"/>
      <c r="H4629" s="62"/>
      <c r="I4629" s="62"/>
      <c r="J4629" s="62"/>
      <c r="K4629" s="62"/>
      <c r="M4629" s="63"/>
      <c r="N4629" s="63"/>
      <c r="O4629" s="64"/>
      <c r="P4629" s="127"/>
      <c r="W4629" s="64"/>
      <c r="X4629" s="64"/>
    </row>
    <row r="4630" spans="1:24" s="59" customFormat="1" x14ac:dyDescent="0.25">
      <c r="A4630" s="77"/>
      <c r="D4630" s="60"/>
      <c r="E4630" s="60"/>
      <c r="F4630" s="60"/>
      <c r="G4630" s="60"/>
      <c r="H4630" s="62"/>
      <c r="I4630" s="62"/>
      <c r="J4630" s="62"/>
      <c r="K4630" s="62"/>
      <c r="M4630" s="63"/>
      <c r="N4630" s="63"/>
      <c r="O4630" s="64"/>
      <c r="P4630" s="127"/>
      <c r="W4630" s="64"/>
      <c r="X4630" s="64"/>
    </row>
    <row r="4631" spans="1:24" s="59" customFormat="1" x14ac:dyDescent="0.25">
      <c r="A4631" s="77"/>
      <c r="D4631" s="60"/>
      <c r="E4631" s="60"/>
      <c r="F4631" s="60"/>
      <c r="G4631" s="60"/>
      <c r="H4631" s="62"/>
      <c r="I4631" s="62"/>
      <c r="J4631" s="62"/>
      <c r="K4631" s="62"/>
      <c r="M4631" s="63"/>
      <c r="N4631" s="63"/>
      <c r="O4631" s="64"/>
      <c r="P4631" s="127"/>
      <c r="W4631" s="64"/>
      <c r="X4631" s="64"/>
    </row>
    <row r="4632" spans="1:24" s="59" customFormat="1" x14ac:dyDescent="0.25">
      <c r="A4632" s="77"/>
      <c r="D4632" s="60"/>
      <c r="E4632" s="60"/>
      <c r="F4632" s="60"/>
      <c r="G4632" s="60"/>
      <c r="H4632" s="62"/>
      <c r="I4632" s="62"/>
      <c r="J4632" s="62"/>
      <c r="K4632" s="62"/>
      <c r="M4632" s="63"/>
      <c r="N4632" s="63"/>
      <c r="O4632" s="64"/>
      <c r="P4632" s="127"/>
      <c r="W4632" s="64"/>
      <c r="X4632" s="64"/>
    </row>
    <row r="4633" spans="1:24" s="59" customFormat="1" x14ac:dyDescent="0.25">
      <c r="A4633" s="77"/>
      <c r="D4633" s="60"/>
      <c r="E4633" s="60"/>
      <c r="F4633" s="60"/>
      <c r="G4633" s="60"/>
      <c r="H4633" s="62"/>
      <c r="I4633" s="62"/>
      <c r="J4633" s="62"/>
      <c r="K4633" s="62"/>
      <c r="M4633" s="63"/>
      <c r="N4633" s="63"/>
      <c r="O4633" s="64"/>
      <c r="P4633" s="127"/>
      <c r="W4633" s="64"/>
      <c r="X4633" s="64"/>
    </row>
    <row r="4634" spans="1:24" s="59" customFormat="1" x14ac:dyDescent="0.25">
      <c r="A4634" s="77"/>
      <c r="D4634" s="60"/>
      <c r="E4634" s="60"/>
      <c r="F4634" s="60"/>
      <c r="G4634" s="60"/>
      <c r="H4634" s="62"/>
      <c r="I4634" s="62"/>
      <c r="J4634" s="62"/>
      <c r="K4634" s="62"/>
      <c r="M4634" s="63"/>
      <c r="N4634" s="63"/>
      <c r="O4634" s="64"/>
      <c r="P4634" s="127"/>
      <c r="W4634" s="64"/>
      <c r="X4634" s="64"/>
    </row>
    <row r="4635" spans="1:24" s="59" customFormat="1" x14ac:dyDescent="0.25">
      <c r="A4635" s="77"/>
      <c r="D4635" s="60"/>
      <c r="E4635" s="60"/>
      <c r="F4635" s="60"/>
      <c r="G4635" s="60"/>
      <c r="H4635" s="62"/>
      <c r="I4635" s="62"/>
      <c r="J4635" s="62"/>
      <c r="K4635" s="62"/>
      <c r="M4635" s="63"/>
      <c r="N4635" s="63"/>
      <c r="O4635" s="64"/>
      <c r="P4635" s="127"/>
      <c r="W4635" s="64"/>
      <c r="X4635" s="64"/>
    </row>
    <row r="4636" spans="1:24" s="59" customFormat="1" x14ac:dyDescent="0.25">
      <c r="A4636" s="77"/>
      <c r="D4636" s="60"/>
      <c r="E4636" s="60"/>
      <c r="F4636" s="60"/>
      <c r="G4636" s="60"/>
      <c r="H4636" s="62"/>
      <c r="I4636" s="62"/>
      <c r="J4636" s="62"/>
      <c r="K4636" s="62"/>
      <c r="M4636" s="63"/>
      <c r="N4636" s="63"/>
      <c r="O4636" s="64"/>
      <c r="P4636" s="127"/>
      <c r="W4636" s="64"/>
      <c r="X4636" s="64"/>
    </row>
    <row r="4637" spans="1:24" s="59" customFormat="1" x14ac:dyDescent="0.25">
      <c r="A4637" s="77"/>
      <c r="D4637" s="60"/>
      <c r="E4637" s="60"/>
      <c r="F4637" s="60"/>
      <c r="G4637" s="60"/>
      <c r="H4637" s="62"/>
      <c r="I4637" s="62"/>
      <c r="J4637" s="62"/>
      <c r="K4637" s="62"/>
      <c r="M4637" s="63"/>
      <c r="N4637" s="63"/>
      <c r="O4637" s="64"/>
      <c r="P4637" s="127"/>
      <c r="W4637" s="64"/>
      <c r="X4637" s="64"/>
    </row>
    <row r="4638" spans="1:24" s="59" customFormat="1" x14ac:dyDescent="0.25">
      <c r="A4638" s="77"/>
      <c r="D4638" s="60"/>
      <c r="E4638" s="60"/>
      <c r="F4638" s="60"/>
      <c r="G4638" s="60"/>
      <c r="H4638" s="62"/>
      <c r="I4638" s="62"/>
      <c r="J4638" s="62"/>
      <c r="K4638" s="62"/>
      <c r="M4638" s="63"/>
      <c r="N4638" s="63"/>
      <c r="O4638" s="64"/>
      <c r="P4638" s="127"/>
      <c r="W4638" s="64"/>
      <c r="X4638" s="64"/>
    </row>
    <row r="4639" spans="1:24" s="59" customFormat="1" x14ac:dyDescent="0.25">
      <c r="A4639" s="77"/>
      <c r="D4639" s="60"/>
      <c r="E4639" s="60"/>
      <c r="F4639" s="60"/>
      <c r="G4639" s="60"/>
      <c r="H4639" s="62"/>
      <c r="I4639" s="62"/>
      <c r="J4639" s="62"/>
      <c r="K4639" s="62"/>
      <c r="M4639" s="63"/>
      <c r="N4639" s="63"/>
      <c r="O4639" s="64"/>
      <c r="P4639" s="127"/>
      <c r="W4639" s="64"/>
      <c r="X4639" s="64"/>
    </row>
    <row r="4640" spans="1:24" s="59" customFormat="1" x14ac:dyDescent="0.25">
      <c r="A4640" s="77"/>
      <c r="D4640" s="60"/>
      <c r="E4640" s="60"/>
      <c r="F4640" s="60"/>
      <c r="G4640" s="60"/>
      <c r="H4640" s="62"/>
      <c r="I4640" s="62"/>
      <c r="J4640" s="62"/>
      <c r="K4640" s="62"/>
      <c r="M4640" s="63"/>
      <c r="N4640" s="63"/>
      <c r="O4640" s="64"/>
      <c r="P4640" s="127"/>
      <c r="W4640" s="64"/>
      <c r="X4640" s="64"/>
    </row>
    <row r="4641" spans="1:24" s="59" customFormat="1" x14ac:dyDescent="0.25">
      <c r="A4641" s="77"/>
      <c r="D4641" s="60"/>
      <c r="E4641" s="60"/>
      <c r="F4641" s="60"/>
      <c r="G4641" s="60"/>
      <c r="H4641" s="62"/>
      <c r="I4641" s="62"/>
      <c r="J4641" s="62"/>
      <c r="K4641" s="62"/>
      <c r="M4641" s="63"/>
      <c r="N4641" s="63"/>
      <c r="O4641" s="64"/>
      <c r="P4641" s="127"/>
      <c r="W4641" s="64"/>
      <c r="X4641" s="64"/>
    </row>
    <row r="4642" spans="1:24" s="59" customFormat="1" x14ac:dyDescent="0.25">
      <c r="A4642" s="77"/>
      <c r="D4642" s="60"/>
      <c r="E4642" s="60"/>
      <c r="F4642" s="60"/>
      <c r="G4642" s="60"/>
      <c r="H4642" s="62"/>
      <c r="I4642" s="62"/>
      <c r="J4642" s="62"/>
      <c r="K4642" s="62"/>
      <c r="M4642" s="63"/>
      <c r="N4642" s="63"/>
      <c r="O4642" s="64"/>
      <c r="P4642" s="127"/>
      <c r="W4642" s="64"/>
      <c r="X4642" s="64"/>
    </row>
    <row r="4643" spans="1:24" s="59" customFormat="1" x14ac:dyDescent="0.25">
      <c r="A4643" s="77"/>
      <c r="D4643" s="60"/>
      <c r="E4643" s="60"/>
      <c r="F4643" s="60"/>
      <c r="G4643" s="60"/>
      <c r="H4643" s="62"/>
      <c r="I4643" s="62"/>
      <c r="J4643" s="62"/>
      <c r="K4643" s="62"/>
      <c r="M4643" s="63"/>
      <c r="N4643" s="63"/>
      <c r="O4643" s="64"/>
      <c r="P4643" s="127"/>
      <c r="W4643" s="64"/>
      <c r="X4643" s="64"/>
    </row>
    <row r="4644" spans="1:24" s="59" customFormat="1" x14ac:dyDescent="0.25">
      <c r="A4644" s="77"/>
      <c r="D4644" s="60"/>
      <c r="E4644" s="60"/>
      <c r="F4644" s="60"/>
      <c r="G4644" s="60"/>
      <c r="H4644" s="62"/>
      <c r="I4644" s="62"/>
      <c r="J4644" s="62"/>
      <c r="K4644" s="62"/>
      <c r="M4644" s="63"/>
      <c r="N4644" s="63"/>
      <c r="O4644" s="64"/>
      <c r="P4644" s="127"/>
      <c r="W4644" s="64"/>
      <c r="X4644" s="64"/>
    </row>
    <row r="4645" spans="1:24" s="59" customFormat="1" x14ac:dyDescent="0.25">
      <c r="A4645" s="77"/>
      <c r="D4645" s="60"/>
      <c r="E4645" s="60"/>
      <c r="F4645" s="60"/>
      <c r="G4645" s="60"/>
      <c r="H4645" s="62"/>
      <c r="I4645" s="62"/>
      <c r="J4645" s="62"/>
      <c r="K4645" s="62"/>
      <c r="M4645" s="63"/>
      <c r="N4645" s="63"/>
      <c r="O4645" s="64"/>
      <c r="P4645" s="127"/>
      <c r="W4645" s="64"/>
      <c r="X4645" s="64"/>
    </row>
    <row r="4646" spans="1:24" s="59" customFormat="1" x14ac:dyDescent="0.25">
      <c r="A4646" s="77"/>
      <c r="D4646" s="60"/>
      <c r="E4646" s="60"/>
      <c r="F4646" s="60"/>
      <c r="G4646" s="60"/>
      <c r="H4646" s="62"/>
      <c r="I4646" s="62"/>
      <c r="J4646" s="62"/>
      <c r="K4646" s="62"/>
      <c r="M4646" s="63"/>
      <c r="N4646" s="63"/>
      <c r="O4646" s="64"/>
      <c r="P4646" s="127"/>
      <c r="W4646" s="64"/>
      <c r="X4646" s="64"/>
    </row>
    <row r="4647" spans="1:24" s="59" customFormat="1" x14ac:dyDescent="0.25">
      <c r="A4647" s="77"/>
      <c r="D4647" s="60"/>
      <c r="E4647" s="60"/>
      <c r="F4647" s="60"/>
      <c r="G4647" s="60"/>
      <c r="H4647" s="62"/>
      <c r="I4647" s="62"/>
      <c r="J4647" s="62"/>
      <c r="K4647" s="62"/>
      <c r="M4647" s="63"/>
      <c r="N4647" s="63"/>
      <c r="O4647" s="64"/>
      <c r="P4647" s="127"/>
      <c r="W4647" s="64"/>
      <c r="X4647" s="64"/>
    </row>
    <row r="4648" spans="1:24" s="59" customFormat="1" x14ac:dyDescent="0.25">
      <c r="A4648" s="77"/>
      <c r="D4648" s="60"/>
      <c r="E4648" s="60"/>
      <c r="F4648" s="60"/>
      <c r="G4648" s="60"/>
      <c r="H4648" s="62"/>
      <c r="I4648" s="62"/>
      <c r="J4648" s="62"/>
      <c r="K4648" s="62"/>
      <c r="M4648" s="63"/>
      <c r="N4648" s="63"/>
      <c r="O4648" s="64"/>
      <c r="P4648" s="127"/>
      <c r="W4648" s="64"/>
      <c r="X4648" s="64"/>
    </row>
    <row r="4649" spans="1:24" s="59" customFormat="1" x14ac:dyDescent="0.25">
      <c r="A4649" s="77"/>
      <c r="D4649" s="60"/>
      <c r="E4649" s="60"/>
      <c r="F4649" s="60"/>
      <c r="G4649" s="60"/>
      <c r="H4649" s="62"/>
      <c r="I4649" s="62"/>
      <c r="J4649" s="62"/>
      <c r="K4649" s="62"/>
      <c r="M4649" s="63"/>
      <c r="N4649" s="63"/>
      <c r="O4649" s="64"/>
      <c r="P4649" s="127"/>
      <c r="W4649" s="64"/>
      <c r="X4649" s="64"/>
    </row>
    <row r="4650" spans="1:24" s="59" customFormat="1" x14ac:dyDescent="0.25">
      <c r="A4650" s="77"/>
      <c r="D4650" s="60"/>
      <c r="E4650" s="60"/>
      <c r="F4650" s="60"/>
      <c r="G4650" s="60"/>
      <c r="H4650" s="62"/>
      <c r="I4650" s="62"/>
      <c r="J4650" s="62"/>
      <c r="K4650" s="62"/>
      <c r="M4650" s="63"/>
      <c r="N4650" s="63"/>
      <c r="O4650" s="64"/>
      <c r="P4650" s="127"/>
      <c r="W4650" s="64"/>
      <c r="X4650" s="64"/>
    </row>
    <row r="4651" spans="1:24" s="59" customFormat="1" x14ac:dyDescent="0.25">
      <c r="A4651" s="77"/>
      <c r="D4651" s="60"/>
      <c r="E4651" s="60"/>
      <c r="F4651" s="60"/>
      <c r="G4651" s="60"/>
      <c r="H4651" s="62"/>
      <c r="I4651" s="62"/>
      <c r="J4651" s="62"/>
      <c r="K4651" s="62"/>
      <c r="M4651" s="63"/>
      <c r="N4651" s="63"/>
      <c r="O4651" s="64"/>
      <c r="P4651" s="127"/>
      <c r="W4651" s="64"/>
      <c r="X4651" s="64"/>
    </row>
    <row r="4652" spans="1:24" s="59" customFormat="1" x14ac:dyDescent="0.25">
      <c r="A4652" s="77"/>
      <c r="D4652" s="60"/>
      <c r="E4652" s="60"/>
      <c r="F4652" s="60"/>
      <c r="G4652" s="60"/>
      <c r="H4652" s="62"/>
      <c r="I4652" s="62"/>
      <c r="J4652" s="62"/>
      <c r="K4652" s="62"/>
      <c r="M4652" s="63"/>
      <c r="N4652" s="63"/>
      <c r="O4652" s="64"/>
      <c r="P4652" s="127"/>
      <c r="W4652" s="64"/>
      <c r="X4652" s="64"/>
    </row>
    <row r="4653" spans="1:24" s="59" customFormat="1" x14ac:dyDescent="0.25">
      <c r="A4653" s="77"/>
      <c r="D4653" s="60"/>
      <c r="E4653" s="60"/>
      <c r="F4653" s="60"/>
      <c r="G4653" s="60"/>
      <c r="H4653" s="62"/>
      <c r="I4653" s="62"/>
      <c r="J4653" s="62"/>
      <c r="K4653" s="62"/>
      <c r="M4653" s="63"/>
      <c r="N4653" s="63"/>
      <c r="O4653" s="64"/>
      <c r="P4653" s="127"/>
      <c r="W4653" s="64"/>
      <c r="X4653" s="64"/>
    </row>
    <row r="4654" spans="1:24" s="59" customFormat="1" x14ac:dyDescent="0.25">
      <c r="A4654" s="77"/>
      <c r="D4654" s="60"/>
      <c r="E4654" s="60"/>
      <c r="F4654" s="60"/>
      <c r="G4654" s="60"/>
      <c r="H4654" s="62"/>
      <c r="I4654" s="62"/>
      <c r="J4654" s="62"/>
      <c r="K4654" s="62"/>
      <c r="M4654" s="63"/>
      <c r="N4654" s="63"/>
      <c r="O4654" s="64"/>
      <c r="P4654" s="127"/>
      <c r="W4654" s="64"/>
      <c r="X4654" s="64"/>
    </row>
    <row r="4655" spans="1:24" s="59" customFormat="1" x14ac:dyDescent="0.25">
      <c r="A4655" s="77"/>
      <c r="D4655" s="60"/>
      <c r="E4655" s="60"/>
      <c r="F4655" s="60"/>
      <c r="G4655" s="60"/>
      <c r="H4655" s="62"/>
      <c r="I4655" s="62"/>
      <c r="J4655" s="62"/>
      <c r="K4655" s="62"/>
      <c r="M4655" s="63"/>
      <c r="N4655" s="63"/>
      <c r="O4655" s="64"/>
      <c r="P4655" s="127"/>
      <c r="W4655" s="64"/>
      <c r="X4655" s="64"/>
    </row>
    <row r="4656" spans="1:24" s="59" customFormat="1" x14ac:dyDescent="0.25">
      <c r="A4656" s="77"/>
      <c r="D4656" s="60"/>
      <c r="E4656" s="60"/>
      <c r="F4656" s="60"/>
      <c r="G4656" s="60"/>
      <c r="H4656" s="62"/>
      <c r="I4656" s="62"/>
      <c r="J4656" s="62"/>
      <c r="K4656" s="62"/>
      <c r="M4656" s="63"/>
      <c r="N4656" s="63"/>
      <c r="O4656" s="64"/>
      <c r="P4656" s="127"/>
      <c r="W4656" s="64"/>
      <c r="X4656" s="64"/>
    </row>
    <row r="4657" spans="1:24" s="59" customFormat="1" x14ac:dyDescent="0.25">
      <c r="A4657" s="77"/>
      <c r="D4657" s="60"/>
      <c r="E4657" s="60"/>
      <c r="F4657" s="60"/>
      <c r="G4657" s="60"/>
      <c r="H4657" s="62"/>
      <c r="I4657" s="62"/>
      <c r="J4657" s="62"/>
      <c r="K4657" s="62"/>
      <c r="M4657" s="63"/>
      <c r="N4657" s="63"/>
      <c r="O4657" s="64"/>
      <c r="P4657" s="127"/>
      <c r="W4657" s="64"/>
      <c r="X4657" s="64"/>
    </row>
    <row r="4658" spans="1:24" s="59" customFormat="1" x14ac:dyDescent="0.25">
      <c r="A4658" s="77"/>
      <c r="D4658" s="60"/>
      <c r="E4658" s="60"/>
      <c r="F4658" s="60"/>
      <c r="G4658" s="60"/>
      <c r="H4658" s="62"/>
      <c r="I4658" s="62"/>
      <c r="J4658" s="62"/>
      <c r="K4658" s="62"/>
      <c r="M4658" s="63"/>
      <c r="N4658" s="63"/>
      <c r="O4658" s="64"/>
      <c r="P4658" s="127"/>
      <c r="W4658" s="64"/>
      <c r="X4658" s="64"/>
    </row>
    <row r="4659" spans="1:24" s="59" customFormat="1" x14ac:dyDescent="0.25">
      <c r="A4659" s="77"/>
      <c r="D4659" s="60"/>
      <c r="E4659" s="60"/>
      <c r="F4659" s="60"/>
      <c r="G4659" s="60"/>
      <c r="H4659" s="62"/>
      <c r="I4659" s="62"/>
      <c r="J4659" s="62"/>
      <c r="K4659" s="62"/>
      <c r="M4659" s="63"/>
      <c r="N4659" s="63"/>
      <c r="O4659" s="64"/>
      <c r="P4659" s="127"/>
      <c r="W4659" s="64"/>
      <c r="X4659" s="64"/>
    </row>
    <row r="4660" spans="1:24" s="59" customFormat="1" x14ac:dyDescent="0.25">
      <c r="A4660" s="77"/>
      <c r="D4660" s="60"/>
      <c r="E4660" s="60"/>
      <c r="F4660" s="60"/>
      <c r="G4660" s="60"/>
      <c r="H4660" s="62"/>
      <c r="I4660" s="62"/>
      <c r="J4660" s="62"/>
      <c r="K4660" s="62"/>
      <c r="M4660" s="63"/>
      <c r="N4660" s="63"/>
      <c r="O4660" s="64"/>
      <c r="P4660" s="127"/>
      <c r="W4660" s="64"/>
      <c r="X4660" s="64"/>
    </row>
    <row r="4661" spans="1:24" s="59" customFormat="1" x14ac:dyDescent="0.25">
      <c r="A4661" s="77"/>
      <c r="D4661" s="60"/>
      <c r="E4661" s="60"/>
      <c r="F4661" s="60"/>
      <c r="G4661" s="60"/>
      <c r="H4661" s="62"/>
      <c r="I4661" s="62"/>
      <c r="J4661" s="62"/>
      <c r="K4661" s="62"/>
      <c r="M4661" s="63"/>
      <c r="N4661" s="63"/>
      <c r="O4661" s="64"/>
      <c r="P4661" s="127"/>
      <c r="W4661" s="64"/>
      <c r="X4661" s="64"/>
    </row>
    <row r="4662" spans="1:24" s="59" customFormat="1" x14ac:dyDescent="0.25">
      <c r="A4662" s="77"/>
      <c r="D4662" s="60"/>
      <c r="E4662" s="60"/>
      <c r="F4662" s="60"/>
      <c r="G4662" s="60"/>
      <c r="H4662" s="62"/>
      <c r="I4662" s="62"/>
      <c r="J4662" s="62"/>
      <c r="K4662" s="62"/>
      <c r="M4662" s="63"/>
      <c r="N4662" s="63"/>
      <c r="O4662" s="64"/>
      <c r="P4662" s="127"/>
      <c r="W4662" s="64"/>
      <c r="X4662" s="64"/>
    </row>
    <row r="4663" spans="1:24" s="59" customFormat="1" x14ac:dyDescent="0.25">
      <c r="A4663" s="77"/>
      <c r="D4663" s="60"/>
      <c r="E4663" s="60"/>
      <c r="F4663" s="60"/>
      <c r="G4663" s="60"/>
      <c r="H4663" s="62"/>
      <c r="I4663" s="62"/>
      <c r="J4663" s="62"/>
      <c r="K4663" s="62"/>
      <c r="M4663" s="63"/>
      <c r="N4663" s="63"/>
      <c r="O4663" s="64"/>
      <c r="P4663" s="127"/>
      <c r="W4663" s="64"/>
      <c r="X4663" s="64"/>
    </row>
    <row r="4664" spans="1:24" s="59" customFormat="1" x14ac:dyDescent="0.25">
      <c r="A4664" s="77"/>
      <c r="D4664" s="60"/>
      <c r="E4664" s="60"/>
      <c r="F4664" s="60"/>
      <c r="G4664" s="60"/>
      <c r="H4664" s="62"/>
      <c r="I4664" s="62"/>
      <c r="J4664" s="62"/>
      <c r="K4664" s="62"/>
      <c r="M4664" s="63"/>
      <c r="N4664" s="63"/>
      <c r="O4664" s="64"/>
      <c r="P4664" s="127"/>
      <c r="W4664" s="64"/>
      <c r="X4664" s="64"/>
    </row>
    <row r="4665" spans="1:24" s="59" customFormat="1" x14ac:dyDescent="0.25">
      <c r="A4665" s="77"/>
      <c r="D4665" s="60"/>
      <c r="E4665" s="60"/>
      <c r="F4665" s="60"/>
      <c r="G4665" s="60"/>
      <c r="H4665" s="62"/>
      <c r="I4665" s="62"/>
      <c r="J4665" s="62"/>
      <c r="K4665" s="62"/>
      <c r="M4665" s="63"/>
      <c r="N4665" s="63"/>
      <c r="O4665" s="64"/>
      <c r="P4665" s="127"/>
      <c r="W4665" s="64"/>
      <c r="X4665" s="64"/>
    </row>
    <row r="4666" spans="1:24" s="59" customFormat="1" x14ac:dyDescent="0.25">
      <c r="A4666" s="77"/>
      <c r="D4666" s="60"/>
      <c r="E4666" s="60"/>
      <c r="F4666" s="60"/>
      <c r="G4666" s="60"/>
      <c r="H4666" s="62"/>
      <c r="I4666" s="62"/>
      <c r="J4666" s="62"/>
      <c r="K4666" s="62"/>
      <c r="M4666" s="63"/>
      <c r="N4666" s="63"/>
      <c r="O4666" s="64"/>
      <c r="P4666" s="127"/>
      <c r="W4666" s="64"/>
      <c r="X4666" s="64"/>
    </row>
    <row r="4667" spans="1:24" s="59" customFormat="1" x14ac:dyDescent="0.25">
      <c r="A4667" s="77"/>
      <c r="D4667" s="60"/>
      <c r="E4667" s="60"/>
      <c r="F4667" s="60"/>
      <c r="G4667" s="60"/>
      <c r="H4667" s="62"/>
      <c r="I4667" s="62"/>
      <c r="J4667" s="62"/>
      <c r="K4667" s="62"/>
      <c r="M4667" s="63"/>
      <c r="N4667" s="63"/>
      <c r="O4667" s="64"/>
      <c r="P4667" s="127"/>
      <c r="W4667" s="64"/>
      <c r="X4667" s="64"/>
    </row>
    <row r="4668" spans="1:24" s="59" customFormat="1" x14ac:dyDescent="0.25">
      <c r="A4668" s="77"/>
      <c r="D4668" s="60"/>
      <c r="E4668" s="60"/>
      <c r="F4668" s="60"/>
      <c r="G4668" s="60"/>
      <c r="H4668" s="62"/>
      <c r="I4668" s="62"/>
      <c r="J4668" s="62"/>
      <c r="K4668" s="62"/>
      <c r="M4668" s="63"/>
      <c r="N4668" s="63"/>
      <c r="O4668" s="64"/>
      <c r="P4668" s="127"/>
      <c r="W4668" s="64"/>
      <c r="X4668" s="64"/>
    </row>
    <row r="4669" spans="1:24" s="59" customFormat="1" x14ac:dyDescent="0.25">
      <c r="A4669" s="77"/>
      <c r="D4669" s="60"/>
      <c r="E4669" s="60"/>
      <c r="F4669" s="60"/>
      <c r="G4669" s="60"/>
      <c r="H4669" s="62"/>
      <c r="I4669" s="62"/>
      <c r="J4669" s="62"/>
      <c r="K4669" s="62"/>
      <c r="M4669" s="63"/>
      <c r="N4669" s="63"/>
      <c r="O4669" s="64"/>
      <c r="P4669" s="127"/>
      <c r="W4669" s="64"/>
      <c r="X4669" s="64"/>
    </row>
    <row r="4670" spans="1:24" s="59" customFormat="1" x14ac:dyDescent="0.25">
      <c r="A4670" s="77"/>
      <c r="D4670" s="60"/>
      <c r="E4670" s="60"/>
      <c r="F4670" s="60"/>
      <c r="G4670" s="60"/>
      <c r="H4670" s="62"/>
      <c r="I4670" s="62"/>
      <c r="J4670" s="62"/>
      <c r="K4670" s="62"/>
      <c r="M4670" s="63"/>
      <c r="N4670" s="63"/>
      <c r="O4670" s="64"/>
      <c r="P4670" s="127"/>
      <c r="W4670" s="64"/>
      <c r="X4670" s="64"/>
    </row>
    <row r="4671" spans="1:24" s="59" customFormat="1" x14ac:dyDescent="0.25">
      <c r="A4671" s="77"/>
      <c r="D4671" s="60"/>
      <c r="E4671" s="60"/>
      <c r="F4671" s="60"/>
      <c r="G4671" s="60"/>
      <c r="H4671" s="62"/>
      <c r="I4671" s="62"/>
      <c r="J4671" s="62"/>
      <c r="K4671" s="62"/>
      <c r="M4671" s="63"/>
      <c r="N4671" s="63"/>
      <c r="O4671" s="64"/>
      <c r="P4671" s="127"/>
      <c r="W4671" s="64"/>
      <c r="X4671" s="64"/>
    </row>
    <row r="4672" spans="1:24" s="59" customFormat="1" x14ac:dyDescent="0.25">
      <c r="A4672" s="77"/>
      <c r="D4672" s="60"/>
      <c r="E4672" s="60"/>
      <c r="F4672" s="60"/>
      <c r="G4672" s="60"/>
      <c r="H4672" s="62"/>
      <c r="I4672" s="62"/>
      <c r="J4672" s="62"/>
      <c r="K4672" s="62"/>
      <c r="M4672" s="63"/>
      <c r="N4672" s="63"/>
      <c r="O4672" s="64"/>
      <c r="P4672" s="127"/>
      <c r="W4672" s="64"/>
      <c r="X4672" s="64"/>
    </row>
    <row r="4673" spans="1:24" s="59" customFormat="1" x14ac:dyDescent="0.25">
      <c r="A4673" s="77"/>
      <c r="D4673" s="60"/>
      <c r="E4673" s="60"/>
      <c r="F4673" s="60"/>
      <c r="G4673" s="60"/>
      <c r="H4673" s="62"/>
      <c r="I4673" s="62"/>
      <c r="J4673" s="62"/>
      <c r="K4673" s="62"/>
      <c r="M4673" s="63"/>
      <c r="N4673" s="63"/>
      <c r="O4673" s="64"/>
      <c r="P4673" s="127"/>
      <c r="W4673" s="64"/>
      <c r="X4673" s="64"/>
    </row>
    <row r="4674" spans="1:24" s="59" customFormat="1" x14ac:dyDescent="0.25">
      <c r="A4674" s="77"/>
      <c r="D4674" s="60"/>
      <c r="E4674" s="60"/>
      <c r="F4674" s="60"/>
      <c r="G4674" s="60"/>
      <c r="H4674" s="62"/>
      <c r="I4674" s="62"/>
      <c r="J4674" s="62"/>
      <c r="K4674" s="62"/>
      <c r="M4674" s="63"/>
      <c r="N4674" s="63"/>
      <c r="O4674" s="64"/>
      <c r="P4674" s="127"/>
      <c r="W4674" s="64"/>
      <c r="X4674" s="64"/>
    </row>
    <row r="4675" spans="1:24" s="59" customFormat="1" x14ac:dyDescent="0.25">
      <c r="A4675" s="77"/>
      <c r="D4675" s="60"/>
      <c r="E4675" s="60"/>
      <c r="F4675" s="60"/>
      <c r="G4675" s="60"/>
      <c r="H4675" s="62"/>
      <c r="I4675" s="62"/>
      <c r="J4675" s="62"/>
      <c r="K4675" s="62"/>
      <c r="M4675" s="63"/>
      <c r="N4675" s="63"/>
      <c r="O4675" s="64"/>
      <c r="P4675" s="127"/>
      <c r="W4675" s="64"/>
      <c r="X4675" s="64"/>
    </row>
    <row r="4676" spans="1:24" s="59" customFormat="1" x14ac:dyDescent="0.25">
      <c r="A4676" s="77"/>
      <c r="D4676" s="60"/>
      <c r="E4676" s="60"/>
      <c r="F4676" s="60"/>
      <c r="G4676" s="60"/>
      <c r="H4676" s="62"/>
      <c r="I4676" s="62"/>
      <c r="J4676" s="62"/>
      <c r="K4676" s="62"/>
      <c r="M4676" s="63"/>
      <c r="N4676" s="63"/>
      <c r="O4676" s="64"/>
      <c r="P4676" s="127"/>
      <c r="W4676" s="64"/>
      <c r="X4676" s="64"/>
    </row>
    <row r="4677" spans="1:24" s="59" customFormat="1" x14ac:dyDescent="0.25">
      <c r="A4677" s="77"/>
      <c r="D4677" s="60"/>
      <c r="E4677" s="60"/>
      <c r="F4677" s="60"/>
      <c r="G4677" s="60"/>
      <c r="H4677" s="62"/>
      <c r="I4677" s="62"/>
      <c r="J4677" s="62"/>
      <c r="K4677" s="62"/>
      <c r="M4677" s="63"/>
      <c r="N4677" s="63"/>
      <c r="O4677" s="64"/>
      <c r="P4677" s="127"/>
      <c r="W4677" s="64"/>
      <c r="X4677" s="64"/>
    </row>
    <row r="4678" spans="1:24" s="59" customFormat="1" x14ac:dyDescent="0.25">
      <c r="A4678" s="77"/>
      <c r="D4678" s="60"/>
      <c r="E4678" s="60"/>
      <c r="F4678" s="60"/>
      <c r="G4678" s="60"/>
      <c r="H4678" s="62"/>
      <c r="I4678" s="62"/>
      <c r="J4678" s="62"/>
      <c r="K4678" s="62"/>
      <c r="M4678" s="63"/>
      <c r="N4678" s="63"/>
      <c r="O4678" s="64"/>
      <c r="P4678" s="127"/>
      <c r="W4678" s="64"/>
      <c r="X4678" s="64"/>
    </row>
    <row r="4679" spans="1:24" s="59" customFormat="1" x14ac:dyDescent="0.25">
      <c r="A4679" s="77"/>
      <c r="D4679" s="60"/>
      <c r="E4679" s="60"/>
      <c r="F4679" s="60"/>
      <c r="G4679" s="60"/>
      <c r="H4679" s="62"/>
      <c r="I4679" s="62"/>
      <c r="J4679" s="62"/>
      <c r="K4679" s="62"/>
      <c r="M4679" s="63"/>
      <c r="N4679" s="63"/>
      <c r="O4679" s="64"/>
      <c r="P4679" s="127"/>
      <c r="W4679" s="64"/>
      <c r="X4679" s="64"/>
    </row>
    <row r="4680" spans="1:24" s="59" customFormat="1" x14ac:dyDescent="0.25">
      <c r="A4680" s="77"/>
      <c r="D4680" s="60"/>
      <c r="E4680" s="60"/>
      <c r="F4680" s="60"/>
      <c r="G4680" s="60"/>
      <c r="H4680" s="62"/>
      <c r="I4680" s="62"/>
      <c r="J4680" s="62"/>
      <c r="K4680" s="62"/>
      <c r="M4680" s="63"/>
      <c r="N4680" s="63"/>
      <c r="O4680" s="64"/>
      <c r="P4680" s="127"/>
      <c r="W4680" s="64"/>
      <c r="X4680" s="64"/>
    </row>
    <row r="4681" spans="1:24" s="59" customFormat="1" x14ac:dyDescent="0.25">
      <c r="A4681" s="77"/>
      <c r="D4681" s="60"/>
      <c r="E4681" s="60"/>
      <c r="F4681" s="60"/>
      <c r="G4681" s="60"/>
      <c r="H4681" s="62"/>
      <c r="I4681" s="62"/>
      <c r="J4681" s="62"/>
      <c r="K4681" s="62"/>
      <c r="M4681" s="63"/>
      <c r="N4681" s="63"/>
      <c r="O4681" s="64"/>
      <c r="P4681" s="127"/>
      <c r="W4681" s="64"/>
      <c r="X4681" s="64"/>
    </row>
    <row r="4682" spans="1:24" s="59" customFormat="1" x14ac:dyDescent="0.25">
      <c r="A4682" s="77"/>
      <c r="D4682" s="60"/>
      <c r="E4682" s="60"/>
      <c r="F4682" s="60"/>
      <c r="G4682" s="60"/>
      <c r="H4682" s="62"/>
      <c r="I4682" s="62"/>
      <c r="J4682" s="62"/>
      <c r="K4682" s="62"/>
      <c r="M4682" s="63"/>
      <c r="N4682" s="63"/>
      <c r="O4682" s="64"/>
      <c r="P4682" s="127"/>
      <c r="W4682" s="64"/>
      <c r="X4682" s="64"/>
    </row>
    <row r="4683" spans="1:24" s="59" customFormat="1" x14ac:dyDescent="0.25">
      <c r="A4683" s="77"/>
      <c r="D4683" s="60"/>
      <c r="E4683" s="60"/>
      <c r="F4683" s="60"/>
      <c r="G4683" s="60"/>
      <c r="H4683" s="62"/>
      <c r="I4683" s="62"/>
      <c r="J4683" s="62"/>
      <c r="K4683" s="62"/>
      <c r="M4683" s="63"/>
      <c r="N4683" s="63"/>
      <c r="O4683" s="64"/>
      <c r="P4683" s="127"/>
      <c r="W4683" s="64"/>
      <c r="X4683" s="64"/>
    </row>
    <row r="4684" spans="1:24" s="59" customFormat="1" x14ac:dyDescent="0.25">
      <c r="A4684" s="77"/>
      <c r="D4684" s="60"/>
      <c r="E4684" s="60"/>
      <c r="F4684" s="60"/>
      <c r="G4684" s="60"/>
      <c r="H4684" s="62"/>
      <c r="I4684" s="62"/>
      <c r="J4684" s="62"/>
      <c r="K4684" s="62"/>
      <c r="M4684" s="63"/>
      <c r="N4684" s="63"/>
      <c r="O4684" s="64"/>
      <c r="P4684" s="127"/>
      <c r="W4684" s="64"/>
      <c r="X4684" s="64"/>
    </row>
    <row r="4685" spans="1:24" s="59" customFormat="1" x14ac:dyDescent="0.25">
      <c r="A4685" s="77"/>
      <c r="D4685" s="60"/>
      <c r="E4685" s="60"/>
      <c r="F4685" s="60"/>
      <c r="G4685" s="60"/>
      <c r="H4685" s="62"/>
      <c r="I4685" s="62"/>
      <c r="J4685" s="62"/>
      <c r="K4685" s="62"/>
      <c r="M4685" s="63"/>
      <c r="N4685" s="63"/>
      <c r="O4685" s="64"/>
      <c r="P4685" s="127"/>
      <c r="W4685" s="64"/>
      <c r="X4685" s="64"/>
    </row>
    <row r="4686" spans="1:24" s="59" customFormat="1" x14ac:dyDescent="0.25">
      <c r="A4686" s="77"/>
      <c r="D4686" s="60"/>
      <c r="E4686" s="60"/>
      <c r="F4686" s="60"/>
      <c r="G4686" s="60"/>
      <c r="H4686" s="62"/>
      <c r="I4686" s="62"/>
      <c r="J4686" s="62"/>
      <c r="K4686" s="62"/>
      <c r="M4686" s="63"/>
      <c r="N4686" s="63"/>
      <c r="O4686" s="64"/>
      <c r="P4686" s="127"/>
      <c r="W4686" s="64"/>
      <c r="X4686" s="64"/>
    </row>
    <row r="4687" spans="1:24" s="59" customFormat="1" x14ac:dyDescent="0.25">
      <c r="A4687" s="77"/>
      <c r="D4687" s="60"/>
      <c r="E4687" s="60"/>
      <c r="F4687" s="60"/>
      <c r="G4687" s="60"/>
      <c r="H4687" s="62"/>
      <c r="I4687" s="62"/>
      <c r="J4687" s="62"/>
      <c r="K4687" s="62"/>
      <c r="M4687" s="63"/>
      <c r="N4687" s="63"/>
      <c r="O4687" s="64"/>
      <c r="P4687" s="127"/>
      <c r="W4687" s="64"/>
      <c r="X4687" s="64"/>
    </row>
    <row r="4688" spans="1:24" s="59" customFormat="1" x14ac:dyDescent="0.25">
      <c r="A4688" s="77"/>
      <c r="D4688" s="60"/>
      <c r="E4688" s="60"/>
      <c r="F4688" s="60"/>
      <c r="G4688" s="60"/>
      <c r="H4688" s="62"/>
      <c r="I4688" s="62"/>
      <c r="J4688" s="62"/>
      <c r="K4688" s="62"/>
      <c r="M4688" s="63"/>
      <c r="N4688" s="63"/>
      <c r="O4688" s="64"/>
      <c r="P4688" s="127"/>
      <c r="W4688" s="64"/>
      <c r="X4688" s="64"/>
    </row>
    <row r="4689" spans="1:24" s="59" customFormat="1" x14ac:dyDescent="0.25">
      <c r="A4689" s="77"/>
      <c r="D4689" s="60"/>
      <c r="E4689" s="60"/>
      <c r="F4689" s="60"/>
      <c r="G4689" s="60"/>
      <c r="H4689" s="62"/>
      <c r="I4689" s="62"/>
      <c r="J4689" s="62"/>
      <c r="K4689" s="62"/>
      <c r="M4689" s="63"/>
      <c r="N4689" s="63"/>
      <c r="O4689" s="64"/>
      <c r="P4689" s="127"/>
      <c r="W4689" s="64"/>
      <c r="X4689" s="64"/>
    </row>
    <row r="4690" spans="1:24" s="59" customFormat="1" x14ac:dyDescent="0.25">
      <c r="A4690" s="77"/>
      <c r="D4690" s="60"/>
      <c r="E4690" s="60"/>
      <c r="F4690" s="60"/>
      <c r="G4690" s="60"/>
      <c r="H4690" s="62"/>
      <c r="I4690" s="62"/>
      <c r="J4690" s="62"/>
      <c r="K4690" s="62"/>
      <c r="M4690" s="63"/>
      <c r="N4690" s="63"/>
      <c r="O4690" s="64"/>
      <c r="P4690" s="127"/>
      <c r="W4690" s="64"/>
      <c r="X4690" s="64"/>
    </row>
    <row r="4691" spans="1:24" s="59" customFormat="1" x14ac:dyDescent="0.25">
      <c r="A4691" s="77"/>
      <c r="D4691" s="60"/>
      <c r="E4691" s="60"/>
      <c r="F4691" s="60"/>
      <c r="G4691" s="60"/>
      <c r="H4691" s="62"/>
      <c r="I4691" s="62"/>
      <c r="J4691" s="62"/>
      <c r="K4691" s="62"/>
      <c r="M4691" s="63"/>
      <c r="N4691" s="63"/>
      <c r="O4691" s="64"/>
      <c r="P4691" s="127"/>
      <c r="W4691" s="64"/>
      <c r="X4691" s="64"/>
    </row>
    <row r="4692" spans="1:24" s="59" customFormat="1" x14ac:dyDescent="0.25">
      <c r="A4692" s="77"/>
      <c r="D4692" s="60"/>
      <c r="E4692" s="60"/>
      <c r="F4692" s="60"/>
      <c r="G4692" s="60"/>
      <c r="H4692" s="62"/>
      <c r="I4692" s="62"/>
      <c r="J4692" s="62"/>
      <c r="K4692" s="62"/>
      <c r="M4692" s="63"/>
      <c r="N4692" s="63"/>
      <c r="O4692" s="64"/>
      <c r="P4692" s="127"/>
      <c r="W4692" s="64"/>
      <c r="X4692" s="64"/>
    </row>
    <row r="4693" spans="1:24" s="59" customFormat="1" x14ac:dyDescent="0.25">
      <c r="A4693" s="77"/>
      <c r="D4693" s="60"/>
      <c r="E4693" s="60"/>
      <c r="F4693" s="60"/>
      <c r="G4693" s="60"/>
      <c r="H4693" s="62"/>
      <c r="I4693" s="62"/>
      <c r="J4693" s="62"/>
      <c r="K4693" s="62"/>
      <c r="M4693" s="63"/>
      <c r="N4693" s="63"/>
      <c r="O4693" s="64"/>
      <c r="P4693" s="127"/>
      <c r="W4693" s="64"/>
      <c r="X4693" s="64"/>
    </row>
    <row r="4694" spans="1:24" s="59" customFormat="1" x14ac:dyDescent="0.25">
      <c r="A4694" s="77"/>
      <c r="D4694" s="60"/>
      <c r="E4694" s="60"/>
      <c r="F4694" s="60"/>
      <c r="G4694" s="60"/>
      <c r="H4694" s="62"/>
      <c r="I4694" s="62"/>
      <c r="J4694" s="62"/>
      <c r="K4694" s="62"/>
      <c r="M4694" s="63"/>
      <c r="N4694" s="63"/>
      <c r="O4694" s="64"/>
      <c r="P4694" s="127"/>
      <c r="W4694" s="64"/>
      <c r="X4694" s="64"/>
    </row>
    <row r="4695" spans="1:24" s="59" customFormat="1" x14ac:dyDescent="0.25">
      <c r="A4695" s="77"/>
      <c r="D4695" s="60"/>
      <c r="E4695" s="60"/>
      <c r="F4695" s="60"/>
      <c r="G4695" s="60"/>
      <c r="H4695" s="62"/>
      <c r="I4695" s="62"/>
      <c r="J4695" s="62"/>
      <c r="K4695" s="62"/>
      <c r="M4695" s="63"/>
      <c r="N4695" s="63"/>
      <c r="O4695" s="64"/>
      <c r="P4695" s="127"/>
      <c r="W4695" s="64"/>
      <c r="X4695" s="64"/>
    </row>
    <row r="4696" spans="1:24" s="59" customFormat="1" x14ac:dyDescent="0.25">
      <c r="A4696" s="77"/>
      <c r="D4696" s="60"/>
      <c r="E4696" s="60"/>
      <c r="F4696" s="60"/>
      <c r="G4696" s="60"/>
      <c r="H4696" s="62"/>
      <c r="I4696" s="62"/>
      <c r="J4696" s="62"/>
      <c r="K4696" s="62"/>
      <c r="M4696" s="63"/>
      <c r="N4696" s="63"/>
      <c r="O4696" s="64"/>
      <c r="P4696" s="127"/>
      <c r="W4696" s="64"/>
      <c r="X4696" s="64"/>
    </row>
    <row r="4697" spans="1:24" s="59" customFormat="1" x14ac:dyDescent="0.25">
      <c r="A4697" s="77"/>
      <c r="D4697" s="60"/>
      <c r="E4697" s="60"/>
      <c r="F4697" s="60"/>
      <c r="G4697" s="60"/>
      <c r="H4697" s="62"/>
      <c r="I4697" s="62"/>
      <c r="J4697" s="62"/>
      <c r="K4697" s="62"/>
      <c r="M4697" s="63"/>
      <c r="N4697" s="63"/>
      <c r="O4697" s="64"/>
      <c r="P4697" s="127"/>
      <c r="W4697" s="64"/>
      <c r="X4697" s="64"/>
    </row>
    <row r="4698" spans="1:24" s="59" customFormat="1" x14ac:dyDescent="0.25">
      <c r="A4698" s="77"/>
      <c r="D4698" s="60"/>
      <c r="E4698" s="60"/>
      <c r="F4698" s="60"/>
      <c r="G4698" s="60"/>
      <c r="H4698" s="62"/>
      <c r="I4698" s="62"/>
      <c r="J4698" s="62"/>
      <c r="K4698" s="62"/>
      <c r="M4698" s="63"/>
      <c r="N4698" s="63"/>
      <c r="O4698" s="64"/>
      <c r="P4698" s="127"/>
      <c r="W4698" s="64"/>
      <c r="X4698" s="64"/>
    </row>
    <row r="4699" spans="1:24" s="59" customFormat="1" x14ac:dyDescent="0.25">
      <c r="A4699" s="77"/>
      <c r="D4699" s="60"/>
      <c r="E4699" s="60"/>
      <c r="F4699" s="60"/>
      <c r="G4699" s="60"/>
      <c r="H4699" s="62"/>
      <c r="I4699" s="62"/>
      <c r="J4699" s="62"/>
      <c r="K4699" s="62"/>
      <c r="M4699" s="63"/>
      <c r="N4699" s="63"/>
      <c r="O4699" s="64"/>
      <c r="P4699" s="127"/>
      <c r="W4699" s="64"/>
      <c r="X4699" s="64"/>
    </row>
    <row r="4700" spans="1:24" s="59" customFormat="1" x14ac:dyDescent="0.25">
      <c r="A4700" s="77"/>
      <c r="D4700" s="60"/>
      <c r="E4700" s="60"/>
      <c r="F4700" s="60"/>
      <c r="G4700" s="60"/>
      <c r="H4700" s="62"/>
      <c r="I4700" s="62"/>
      <c r="J4700" s="62"/>
      <c r="K4700" s="62"/>
      <c r="M4700" s="63"/>
      <c r="N4700" s="63"/>
      <c r="O4700" s="64"/>
      <c r="P4700" s="127"/>
      <c r="W4700" s="64"/>
      <c r="X4700" s="64"/>
    </row>
    <row r="4701" spans="1:24" s="59" customFormat="1" x14ac:dyDescent="0.25">
      <c r="A4701" s="77"/>
      <c r="D4701" s="60"/>
      <c r="E4701" s="60"/>
      <c r="F4701" s="60"/>
      <c r="G4701" s="60"/>
      <c r="H4701" s="62"/>
      <c r="I4701" s="62"/>
      <c r="J4701" s="62"/>
      <c r="K4701" s="62"/>
      <c r="M4701" s="63"/>
      <c r="N4701" s="63"/>
      <c r="O4701" s="64"/>
      <c r="P4701" s="127"/>
      <c r="W4701" s="64"/>
      <c r="X4701" s="64"/>
    </row>
    <row r="4702" spans="1:24" s="59" customFormat="1" x14ac:dyDescent="0.25">
      <c r="A4702" s="77"/>
      <c r="D4702" s="60"/>
      <c r="E4702" s="60"/>
      <c r="F4702" s="60"/>
      <c r="G4702" s="60"/>
      <c r="H4702" s="62"/>
      <c r="I4702" s="62"/>
      <c r="J4702" s="62"/>
      <c r="K4702" s="62"/>
      <c r="M4702" s="63"/>
      <c r="N4702" s="63"/>
      <c r="O4702" s="64"/>
      <c r="P4702" s="127"/>
      <c r="W4702" s="64"/>
      <c r="X4702" s="64"/>
    </row>
    <row r="4703" spans="1:24" s="59" customFormat="1" x14ac:dyDescent="0.25">
      <c r="A4703" s="77"/>
      <c r="D4703" s="60"/>
      <c r="E4703" s="60"/>
      <c r="F4703" s="60"/>
      <c r="G4703" s="60"/>
      <c r="H4703" s="62"/>
      <c r="I4703" s="62"/>
      <c r="J4703" s="62"/>
      <c r="K4703" s="62"/>
      <c r="M4703" s="63"/>
      <c r="N4703" s="63"/>
      <c r="O4703" s="64"/>
      <c r="P4703" s="127"/>
      <c r="W4703" s="64"/>
      <c r="X4703" s="64"/>
    </row>
    <row r="4704" spans="1:24" s="59" customFormat="1" x14ac:dyDescent="0.25">
      <c r="A4704" s="77"/>
      <c r="D4704" s="60"/>
      <c r="E4704" s="60"/>
      <c r="F4704" s="60"/>
      <c r="G4704" s="60"/>
      <c r="H4704" s="62"/>
      <c r="I4704" s="62"/>
      <c r="J4704" s="62"/>
      <c r="K4704" s="62"/>
      <c r="M4704" s="63"/>
      <c r="N4704" s="63"/>
      <c r="O4704" s="64"/>
      <c r="P4704" s="127"/>
      <c r="W4704" s="64"/>
      <c r="X4704" s="64"/>
    </row>
    <row r="4705" spans="1:24" s="59" customFormat="1" x14ac:dyDescent="0.25">
      <c r="A4705" s="77"/>
      <c r="D4705" s="60"/>
      <c r="E4705" s="60"/>
      <c r="F4705" s="60"/>
      <c r="G4705" s="60"/>
      <c r="H4705" s="62"/>
      <c r="I4705" s="62"/>
      <c r="J4705" s="62"/>
      <c r="K4705" s="62"/>
      <c r="M4705" s="63"/>
      <c r="N4705" s="63"/>
      <c r="O4705" s="64"/>
      <c r="P4705" s="127"/>
      <c r="W4705" s="64"/>
      <c r="X4705" s="64"/>
    </row>
    <row r="4706" spans="1:24" s="59" customFormat="1" x14ac:dyDescent="0.25">
      <c r="A4706" s="77"/>
      <c r="D4706" s="60"/>
      <c r="E4706" s="60"/>
      <c r="F4706" s="60"/>
      <c r="G4706" s="60"/>
      <c r="H4706" s="62"/>
      <c r="I4706" s="62"/>
      <c r="J4706" s="62"/>
      <c r="K4706" s="62"/>
      <c r="M4706" s="63"/>
      <c r="N4706" s="63"/>
      <c r="O4706" s="64"/>
      <c r="P4706" s="127"/>
      <c r="W4706" s="64"/>
      <c r="X4706" s="64"/>
    </row>
    <row r="4707" spans="1:24" s="59" customFormat="1" x14ac:dyDescent="0.25">
      <c r="A4707" s="77"/>
      <c r="D4707" s="60"/>
      <c r="E4707" s="60"/>
      <c r="F4707" s="60"/>
      <c r="G4707" s="60"/>
      <c r="H4707" s="62"/>
      <c r="I4707" s="62"/>
      <c r="J4707" s="62"/>
      <c r="K4707" s="62"/>
      <c r="M4707" s="63"/>
      <c r="N4707" s="63"/>
      <c r="O4707" s="64"/>
      <c r="P4707" s="127"/>
      <c r="W4707" s="64"/>
      <c r="X4707" s="64"/>
    </row>
    <row r="4708" spans="1:24" s="59" customFormat="1" x14ac:dyDescent="0.25">
      <c r="A4708" s="77"/>
      <c r="D4708" s="60"/>
      <c r="E4708" s="60"/>
      <c r="F4708" s="60"/>
      <c r="G4708" s="60"/>
      <c r="H4708" s="62"/>
      <c r="I4708" s="62"/>
      <c r="J4708" s="62"/>
      <c r="K4708" s="62"/>
      <c r="M4708" s="63"/>
      <c r="N4708" s="63"/>
      <c r="O4708" s="64"/>
      <c r="P4708" s="127"/>
      <c r="W4708" s="64"/>
      <c r="X4708" s="64"/>
    </row>
    <row r="4709" spans="1:24" s="59" customFormat="1" x14ac:dyDescent="0.25">
      <c r="A4709" s="77"/>
      <c r="D4709" s="60"/>
      <c r="E4709" s="60"/>
      <c r="F4709" s="60"/>
      <c r="G4709" s="60"/>
      <c r="H4709" s="62"/>
      <c r="I4709" s="62"/>
      <c r="J4709" s="62"/>
      <c r="K4709" s="62"/>
      <c r="M4709" s="63"/>
      <c r="N4709" s="63"/>
      <c r="O4709" s="64"/>
      <c r="P4709" s="127"/>
      <c r="W4709" s="64"/>
      <c r="X4709" s="64"/>
    </row>
    <row r="4710" spans="1:24" s="59" customFormat="1" x14ac:dyDescent="0.25">
      <c r="A4710" s="77"/>
      <c r="D4710" s="60"/>
      <c r="E4710" s="60"/>
      <c r="F4710" s="60"/>
      <c r="G4710" s="60"/>
      <c r="H4710" s="62"/>
      <c r="I4710" s="62"/>
      <c r="J4710" s="62"/>
      <c r="K4710" s="62"/>
      <c r="M4710" s="63"/>
      <c r="N4710" s="63"/>
      <c r="O4710" s="64"/>
      <c r="P4710" s="127"/>
      <c r="W4710" s="64"/>
      <c r="X4710" s="64"/>
    </row>
    <row r="4711" spans="1:24" s="59" customFormat="1" x14ac:dyDescent="0.25">
      <c r="A4711" s="77"/>
      <c r="D4711" s="60"/>
      <c r="E4711" s="60"/>
      <c r="F4711" s="60"/>
      <c r="G4711" s="60"/>
      <c r="H4711" s="62"/>
      <c r="I4711" s="62"/>
      <c r="J4711" s="62"/>
      <c r="K4711" s="62"/>
      <c r="M4711" s="63"/>
      <c r="N4711" s="63"/>
      <c r="O4711" s="64"/>
      <c r="P4711" s="127"/>
      <c r="W4711" s="64"/>
      <c r="X4711" s="64"/>
    </row>
    <row r="4712" spans="1:24" s="59" customFormat="1" x14ac:dyDescent="0.25">
      <c r="A4712" s="77"/>
      <c r="D4712" s="60"/>
      <c r="E4712" s="60"/>
      <c r="F4712" s="60"/>
      <c r="G4712" s="60"/>
      <c r="H4712" s="62"/>
      <c r="I4712" s="62"/>
      <c r="J4712" s="62"/>
      <c r="K4712" s="62"/>
      <c r="M4712" s="63"/>
      <c r="N4712" s="63"/>
      <c r="O4712" s="64"/>
      <c r="P4712" s="127"/>
      <c r="W4712" s="64"/>
      <c r="X4712" s="64"/>
    </row>
    <row r="4713" spans="1:24" s="59" customFormat="1" x14ac:dyDescent="0.25">
      <c r="A4713" s="77"/>
      <c r="D4713" s="60"/>
      <c r="E4713" s="60"/>
      <c r="F4713" s="60"/>
      <c r="G4713" s="60"/>
      <c r="H4713" s="62"/>
      <c r="I4713" s="62"/>
      <c r="J4713" s="62"/>
      <c r="K4713" s="62"/>
      <c r="M4713" s="63"/>
      <c r="N4713" s="63"/>
      <c r="O4713" s="64"/>
      <c r="P4713" s="127"/>
      <c r="W4713" s="64"/>
      <c r="X4713" s="64"/>
    </row>
    <row r="4714" spans="1:24" s="59" customFormat="1" x14ac:dyDescent="0.25">
      <c r="A4714" s="77"/>
      <c r="D4714" s="60"/>
      <c r="E4714" s="60"/>
      <c r="F4714" s="60"/>
      <c r="G4714" s="60"/>
      <c r="H4714" s="62"/>
      <c r="I4714" s="62"/>
      <c r="J4714" s="62"/>
      <c r="K4714" s="62"/>
      <c r="M4714" s="63"/>
      <c r="N4714" s="63"/>
      <c r="O4714" s="64"/>
      <c r="P4714" s="127"/>
      <c r="W4714" s="64"/>
      <c r="X4714" s="64"/>
    </row>
    <row r="4715" spans="1:24" s="59" customFormat="1" x14ac:dyDescent="0.25">
      <c r="A4715" s="77"/>
      <c r="D4715" s="60"/>
      <c r="E4715" s="60"/>
      <c r="F4715" s="60"/>
      <c r="G4715" s="60"/>
      <c r="H4715" s="62"/>
      <c r="I4715" s="62"/>
      <c r="J4715" s="62"/>
      <c r="K4715" s="62"/>
      <c r="M4715" s="63"/>
      <c r="N4715" s="63"/>
      <c r="O4715" s="64"/>
      <c r="P4715" s="127"/>
      <c r="W4715" s="64"/>
      <c r="X4715" s="64"/>
    </row>
    <row r="4716" spans="1:24" s="59" customFormat="1" x14ac:dyDescent="0.25">
      <c r="A4716" s="77"/>
      <c r="D4716" s="60"/>
      <c r="E4716" s="60"/>
      <c r="F4716" s="60"/>
      <c r="G4716" s="60"/>
      <c r="H4716" s="62"/>
      <c r="I4716" s="62"/>
      <c r="J4716" s="62"/>
      <c r="K4716" s="62"/>
      <c r="M4716" s="63"/>
      <c r="N4716" s="63"/>
      <c r="O4716" s="64"/>
      <c r="P4716" s="127"/>
      <c r="W4716" s="64"/>
      <c r="X4716" s="64"/>
    </row>
    <row r="4717" spans="1:24" s="59" customFormat="1" x14ac:dyDescent="0.25">
      <c r="A4717" s="77"/>
      <c r="D4717" s="60"/>
      <c r="E4717" s="60"/>
      <c r="F4717" s="60"/>
      <c r="G4717" s="60"/>
      <c r="H4717" s="62"/>
      <c r="I4717" s="62"/>
      <c r="J4717" s="62"/>
      <c r="K4717" s="62"/>
      <c r="M4717" s="63"/>
      <c r="N4717" s="63"/>
      <c r="O4717" s="64"/>
      <c r="P4717" s="127"/>
      <c r="W4717" s="64"/>
      <c r="X4717" s="64"/>
    </row>
    <row r="4718" spans="1:24" s="59" customFormat="1" x14ac:dyDescent="0.25">
      <c r="A4718" s="77"/>
      <c r="D4718" s="60"/>
      <c r="E4718" s="60"/>
      <c r="F4718" s="60"/>
      <c r="G4718" s="60"/>
      <c r="H4718" s="62"/>
      <c r="I4718" s="62"/>
      <c r="J4718" s="62"/>
      <c r="K4718" s="62"/>
      <c r="M4718" s="63"/>
      <c r="N4718" s="63"/>
      <c r="O4718" s="64"/>
      <c r="P4718" s="127"/>
      <c r="W4718" s="64"/>
      <c r="X4718" s="64"/>
    </row>
    <row r="4719" spans="1:24" s="59" customFormat="1" x14ac:dyDescent="0.25">
      <c r="A4719" s="77"/>
      <c r="D4719" s="60"/>
      <c r="E4719" s="60"/>
      <c r="F4719" s="60"/>
      <c r="G4719" s="60"/>
      <c r="H4719" s="62"/>
      <c r="I4719" s="62"/>
      <c r="J4719" s="62"/>
      <c r="K4719" s="62"/>
      <c r="M4719" s="63"/>
      <c r="N4719" s="63"/>
      <c r="O4719" s="64"/>
      <c r="P4719" s="127"/>
      <c r="W4719" s="64"/>
      <c r="X4719" s="64"/>
    </row>
    <row r="4720" spans="1:24" s="59" customFormat="1" x14ac:dyDescent="0.25">
      <c r="A4720" s="77"/>
      <c r="D4720" s="60"/>
      <c r="E4720" s="60"/>
      <c r="F4720" s="60"/>
      <c r="G4720" s="60"/>
      <c r="H4720" s="62"/>
      <c r="I4720" s="62"/>
      <c r="J4720" s="62"/>
      <c r="K4720" s="62"/>
      <c r="M4720" s="63"/>
      <c r="N4720" s="63"/>
      <c r="O4720" s="64"/>
      <c r="P4720" s="127"/>
      <c r="W4720" s="64"/>
      <c r="X4720" s="64"/>
    </row>
    <row r="4721" spans="1:24" s="59" customFormat="1" x14ac:dyDescent="0.25">
      <c r="A4721" s="77"/>
      <c r="D4721" s="60"/>
      <c r="E4721" s="60"/>
      <c r="F4721" s="60"/>
      <c r="G4721" s="60"/>
      <c r="H4721" s="62"/>
      <c r="I4721" s="62"/>
      <c r="J4721" s="62"/>
      <c r="K4721" s="62"/>
      <c r="M4721" s="63"/>
      <c r="N4721" s="63"/>
      <c r="O4721" s="64"/>
      <c r="P4721" s="127"/>
      <c r="W4721" s="64"/>
      <c r="X4721" s="64"/>
    </row>
    <row r="4722" spans="1:24" s="59" customFormat="1" x14ac:dyDescent="0.25">
      <c r="A4722" s="77"/>
      <c r="D4722" s="60"/>
      <c r="E4722" s="60"/>
      <c r="F4722" s="60"/>
      <c r="G4722" s="60"/>
      <c r="H4722" s="62"/>
      <c r="I4722" s="62"/>
      <c r="J4722" s="62"/>
      <c r="K4722" s="62"/>
      <c r="M4722" s="63"/>
      <c r="N4722" s="63"/>
      <c r="O4722" s="64"/>
      <c r="P4722" s="127"/>
      <c r="W4722" s="64"/>
      <c r="X4722" s="64"/>
    </row>
    <row r="4723" spans="1:24" s="59" customFormat="1" x14ac:dyDescent="0.25">
      <c r="A4723" s="77"/>
      <c r="D4723" s="60"/>
      <c r="E4723" s="60"/>
      <c r="F4723" s="60"/>
      <c r="G4723" s="60"/>
      <c r="H4723" s="62"/>
      <c r="I4723" s="62"/>
      <c r="J4723" s="62"/>
      <c r="K4723" s="62"/>
      <c r="M4723" s="63"/>
      <c r="N4723" s="63"/>
      <c r="O4723" s="64"/>
      <c r="P4723" s="127"/>
      <c r="W4723" s="64"/>
      <c r="X4723" s="64"/>
    </row>
    <row r="4724" spans="1:24" s="59" customFormat="1" x14ac:dyDescent="0.25">
      <c r="A4724" s="77"/>
      <c r="D4724" s="60"/>
      <c r="E4724" s="60"/>
      <c r="F4724" s="60"/>
      <c r="G4724" s="60"/>
      <c r="H4724" s="62"/>
      <c r="I4724" s="62"/>
      <c r="J4724" s="62"/>
      <c r="K4724" s="62"/>
      <c r="M4724" s="63"/>
      <c r="N4724" s="63"/>
      <c r="O4724" s="64"/>
      <c r="P4724" s="127"/>
      <c r="W4724" s="64"/>
      <c r="X4724" s="64"/>
    </row>
    <row r="4725" spans="1:24" s="59" customFormat="1" x14ac:dyDescent="0.25">
      <c r="A4725" s="77"/>
      <c r="D4725" s="60"/>
      <c r="E4725" s="60"/>
      <c r="F4725" s="60"/>
      <c r="G4725" s="60"/>
      <c r="H4725" s="62"/>
      <c r="I4725" s="62"/>
      <c r="J4725" s="62"/>
      <c r="K4725" s="62"/>
      <c r="M4725" s="63"/>
      <c r="N4725" s="63"/>
      <c r="O4725" s="64"/>
      <c r="P4725" s="127"/>
      <c r="W4725" s="64"/>
      <c r="X4725" s="64"/>
    </row>
    <row r="4726" spans="1:24" s="59" customFormat="1" x14ac:dyDescent="0.25">
      <c r="A4726" s="77"/>
      <c r="D4726" s="60"/>
      <c r="E4726" s="60"/>
      <c r="F4726" s="60"/>
      <c r="G4726" s="60"/>
      <c r="H4726" s="62"/>
      <c r="I4726" s="62"/>
      <c r="J4726" s="62"/>
      <c r="K4726" s="62"/>
      <c r="M4726" s="63"/>
      <c r="N4726" s="63"/>
      <c r="O4726" s="64"/>
      <c r="P4726" s="127"/>
      <c r="W4726" s="64"/>
      <c r="X4726" s="64"/>
    </row>
    <row r="4727" spans="1:24" s="59" customFormat="1" x14ac:dyDescent="0.25">
      <c r="A4727" s="77"/>
      <c r="D4727" s="60"/>
      <c r="E4727" s="60"/>
      <c r="F4727" s="60"/>
      <c r="G4727" s="60"/>
      <c r="H4727" s="62"/>
      <c r="I4727" s="62"/>
      <c r="J4727" s="62"/>
      <c r="K4727" s="62"/>
      <c r="M4727" s="63"/>
      <c r="N4727" s="63"/>
      <c r="O4727" s="64"/>
      <c r="P4727" s="127"/>
      <c r="W4727" s="64"/>
      <c r="X4727" s="64"/>
    </row>
    <row r="4728" spans="1:24" s="59" customFormat="1" x14ac:dyDescent="0.25">
      <c r="A4728" s="77"/>
      <c r="D4728" s="60"/>
      <c r="E4728" s="60"/>
      <c r="F4728" s="60"/>
      <c r="G4728" s="60"/>
      <c r="H4728" s="62"/>
      <c r="I4728" s="62"/>
      <c r="J4728" s="62"/>
      <c r="K4728" s="62"/>
      <c r="M4728" s="63"/>
      <c r="N4728" s="63"/>
      <c r="O4728" s="64"/>
      <c r="P4728" s="127"/>
      <c r="W4728" s="64"/>
      <c r="X4728" s="64"/>
    </row>
    <row r="4729" spans="1:24" s="59" customFormat="1" x14ac:dyDescent="0.25">
      <c r="A4729" s="77"/>
      <c r="D4729" s="60"/>
      <c r="E4729" s="60"/>
      <c r="F4729" s="60"/>
      <c r="G4729" s="60"/>
      <c r="H4729" s="62"/>
      <c r="I4729" s="62"/>
      <c r="J4729" s="62"/>
      <c r="K4729" s="62"/>
      <c r="M4729" s="63"/>
      <c r="N4729" s="63"/>
      <c r="O4729" s="64"/>
      <c r="P4729" s="127"/>
      <c r="W4729" s="64"/>
      <c r="X4729" s="64"/>
    </row>
    <row r="4730" spans="1:24" s="59" customFormat="1" x14ac:dyDescent="0.25">
      <c r="A4730" s="77"/>
      <c r="D4730" s="60"/>
      <c r="E4730" s="60"/>
      <c r="F4730" s="60"/>
      <c r="G4730" s="60"/>
      <c r="H4730" s="62"/>
      <c r="I4730" s="62"/>
      <c r="J4730" s="62"/>
      <c r="K4730" s="62"/>
      <c r="M4730" s="63"/>
      <c r="N4730" s="63"/>
      <c r="O4730" s="64"/>
      <c r="P4730" s="127"/>
      <c r="W4730" s="64"/>
      <c r="X4730" s="64"/>
    </row>
    <row r="4731" spans="1:24" s="59" customFormat="1" x14ac:dyDescent="0.25">
      <c r="A4731" s="77"/>
      <c r="D4731" s="60"/>
      <c r="E4731" s="60"/>
      <c r="F4731" s="60"/>
      <c r="G4731" s="60"/>
      <c r="H4731" s="62"/>
      <c r="I4731" s="62"/>
      <c r="J4731" s="62"/>
      <c r="K4731" s="62"/>
      <c r="M4731" s="63"/>
      <c r="N4731" s="63"/>
      <c r="O4731" s="64"/>
      <c r="P4731" s="127"/>
      <c r="W4731" s="64"/>
      <c r="X4731" s="64"/>
    </row>
    <row r="4732" spans="1:24" s="59" customFormat="1" x14ac:dyDescent="0.25">
      <c r="A4732" s="77"/>
      <c r="D4732" s="60"/>
      <c r="E4732" s="60"/>
      <c r="F4732" s="60"/>
      <c r="G4732" s="60"/>
      <c r="H4732" s="62"/>
      <c r="I4732" s="62"/>
      <c r="J4732" s="62"/>
      <c r="K4732" s="62"/>
      <c r="M4732" s="63"/>
      <c r="N4732" s="63"/>
      <c r="O4732" s="64"/>
      <c r="P4732" s="127"/>
      <c r="W4732" s="64"/>
      <c r="X4732" s="64"/>
    </row>
    <row r="4733" spans="1:24" s="59" customFormat="1" x14ac:dyDescent="0.25">
      <c r="A4733" s="77"/>
      <c r="D4733" s="60"/>
      <c r="E4733" s="60"/>
      <c r="F4733" s="60"/>
      <c r="G4733" s="60"/>
      <c r="H4733" s="62"/>
      <c r="I4733" s="62"/>
      <c r="J4733" s="62"/>
      <c r="K4733" s="62"/>
      <c r="M4733" s="63"/>
      <c r="N4733" s="63"/>
      <c r="O4733" s="64"/>
      <c r="P4733" s="127"/>
      <c r="W4733" s="64"/>
      <c r="X4733" s="64"/>
    </row>
    <row r="4734" spans="1:24" s="59" customFormat="1" x14ac:dyDescent="0.25">
      <c r="A4734" s="77"/>
      <c r="D4734" s="60"/>
      <c r="E4734" s="60"/>
      <c r="F4734" s="60"/>
      <c r="G4734" s="60"/>
      <c r="H4734" s="62"/>
      <c r="I4734" s="62"/>
      <c r="J4734" s="62"/>
      <c r="K4734" s="62"/>
      <c r="M4734" s="63"/>
      <c r="N4734" s="63"/>
      <c r="O4734" s="64"/>
      <c r="P4734" s="127"/>
      <c r="W4734" s="64"/>
      <c r="X4734" s="64"/>
    </row>
    <row r="4735" spans="1:24" s="59" customFormat="1" x14ac:dyDescent="0.25">
      <c r="A4735" s="77"/>
      <c r="D4735" s="60"/>
      <c r="E4735" s="60"/>
      <c r="F4735" s="60"/>
      <c r="G4735" s="60"/>
      <c r="H4735" s="62"/>
      <c r="I4735" s="62"/>
      <c r="J4735" s="62"/>
      <c r="K4735" s="62"/>
      <c r="M4735" s="63"/>
      <c r="N4735" s="63"/>
      <c r="O4735" s="64"/>
      <c r="P4735" s="127"/>
      <c r="W4735" s="64"/>
      <c r="X4735" s="64"/>
    </row>
    <row r="4736" spans="1:24" s="59" customFormat="1" x14ac:dyDescent="0.25">
      <c r="A4736" s="77"/>
      <c r="D4736" s="60"/>
      <c r="E4736" s="60"/>
      <c r="F4736" s="60"/>
      <c r="G4736" s="60"/>
      <c r="H4736" s="62"/>
      <c r="I4736" s="62"/>
      <c r="J4736" s="62"/>
      <c r="K4736" s="62"/>
      <c r="M4736" s="63"/>
      <c r="N4736" s="63"/>
      <c r="O4736" s="64"/>
      <c r="P4736" s="127"/>
      <c r="W4736" s="64"/>
      <c r="X4736" s="64"/>
    </row>
    <row r="4737" spans="1:24" s="59" customFormat="1" x14ac:dyDescent="0.25">
      <c r="A4737" s="77"/>
      <c r="D4737" s="60"/>
      <c r="E4737" s="60"/>
      <c r="F4737" s="60"/>
      <c r="G4737" s="60"/>
      <c r="H4737" s="62"/>
      <c r="I4737" s="62"/>
      <c r="J4737" s="62"/>
      <c r="K4737" s="62"/>
      <c r="M4737" s="63"/>
      <c r="N4737" s="63"/>
      <c r="O4737" s="64"/>
      <c r="P4737" s="127"/>
      <c r="W4737" s="64"/>
      <c r="X4737" s="64"/>
    </row>
    <row r="4738" spans="1:24" s="59" customFormat="1" x14ac:dyDescent="0.25">
      <c r="A4738" s="77"/>
      <c r="D4738" s="60"/>
      <c r="E4738" s="60"/>
      <c r="F4738" s="60"/>
      <c r="G4738" s="60"/>
      <c r="H4738" s="62"/>
      <c r="I4738" s="62"/>
      <c r="J4738" s="62"/>
      <c r="K4738" s="62"/>
      <c r="M4738" s="63"/>
      <c r="N4738" s="63"/>
      <c r="O4738" s="64"/>
      <c r="P4738" s="127"/>
      <c r="W4738" s="64"/>
      <c r="X4738" s="64"/>
    </row>
    <row r="4739" spans="1:24" s="59" customFormat="1" x14ac:dyDescent="0.25">
      <c r="A4739" s="77"/>
      <c r="D4739" s="60"/>
      <c r="E4739" s="60"/>
      <c r="F4739" s="60"/>
      <c r="G4739" s="60"/>
      <c r="H4739" s="62"/>
      <c r="I4739" s="62"/>
      <c r="J4739" s="62"/>
      <c r="K4739" s="62"/>
      <c r="M4739" s="63"/>
      <c r="N4739" s="63"/>
      <c r="O4739" s="64"/>
      <c r="P4739" s="127"/>
      <c r="W4739" s="64"/>
      <c r="X4739" s="64"/>
    </row>
    <row r="4740" spans="1:24" s="59" customFormat="1" x14ac:dyDescent="0.25">
      <c r="A4740" s="77"/>
      <c r="D4740" s="60"/>
      <c r="E4740" s="60"/>
      <c r="F4740" s="60"/>
      <c r="G4740" s="60"/>
      <c r="H4740" s="62"/>
      <c r="I4740" s="62"/>
      <c r="J4740" s="62"/>
      <c r="K4740" s="62"/>
      <c r="M4740" s="63"/>
      <c r="N4740" s="63"/>
      <c r="O4740" s="64"/>
      <c r="P4740" s="127"/>
      <c r="W4740" s="64"/>
      <c r="X4740" s="64"/>
    </row>
    <row r="4741" spans="1:24" s="59" customFormat="1" x14ac:dyDescent="0.25">
      <c r="A4741" s="77"/>
      <c r="D4741" s="60"/>
      <c r="E4741" s="60"/>
      <c r="F4741" s="60"/>
      <c r="G4741" s="60"/>
      <c r="H4741" s="62"/>
      <c r="I4741" s="62"/>
      <c r="J4741" s="62"/>
      <c r="K4741" s="62"/>
      <c r="M4741" s="63"/>
      <c r="N4741" s="63"/>
      <c r="O4741" s="64"/>
      <c r="P4741" s="127"/>
      <c r="W4741" s="64"/>
      <c r="X4741" s="64"/>
    </row>
    <row r="4742" spans="1:24" s="59" customFormat="1" x14ac:dyDescent="0.25">
      <c r="A4742" s="77"/>
      <c r="D4742" s="60"/>
      <c r="E4742" s="60"/>
      <c r="F4742" s="60"/>
      <c r="G4742" s="60"/>
      <c r="H4742" s="62"/>
      <c r="I4742" s="62"/>
      <c r="J4742" s="62"/>
      <c r="K4742" s="62"/>
      <c r="M4742" s="63"/>
      <c r="N4742" s="63"/>
      <c r="O4742" s="64"/>
      <c r="P4742" s="127"/>
      <c r="W4742" s="64"/>
      <c r="X4742" s="64"/>
    </row>
    <row r="4743" spans="1:24" s="59" customFormat="1" x14ac:dyDescent="0.25">
      <c r="A4743" s="77"/>
      <c r="D4743" s="60"/>
      <c r="E4743" s="60"/>
      <c r="F4743" s="60"/>
      <c r="G4743" s="60"/>
      <c r="H4743" s="62"/>
      <c r="I4743" s="62"/>
      <c r="J4743" s="62"/>
      <c r="K4743" s="62"/>
      <c r="M4743" s="63"/>
      <c r="N4743" s="63"/>
      <c r="O4743" s="64"/>
      <c r="P4743" s="127"/>
      <c r="W4743" s="64"/>
      <c r="X4743" s="64"/>
    </row>
    <row r="4744" spans="1:24" s="59" customFormat="1" x14ac:dyDescent="0.25">
      <c r="A4744" s="77"/>
      <c r="D4744" s="60"/>
      <c r="E4744" s="60"/>
      <c r="F4744" s="60"/>
      <c r="G4744" s="60"/>
      <c r="H4744" s="62"/>
      <c r="I4744" s="62"/>
      <c r="J4744" s="62"/>
      <c r="K4744" s="62"/>
      <c r="M4744" s="63"/>
      <c r="N4744" s="63"/>
      <c r="O4744" s="64"/>
      <c r="P4744" s="127"/>
      <c r="W4744" s="64"/>
      <c r="X4744" s="64"/>
    </row>
    <row r="4745" spans="1:24" s="59" customFormat="1" x14ac:dyDescent="0.25">
      <c r="A4745" s="77"/>
      <c r="D4745" s="60"/>
      <c r="E4745" s="60"/>
      <c r="F4745" s="60"/>
      <c r="G4745" s="60"/>
      <c r="H4745" s="62"/>
      <c r="I4745" s="62"/>
      <c r="J4745" s="62"/>
      <c r="K4745" s="62"/>
      <c r="M4745" s="63"/>
      <c r="N4745" s="63"/>
      <c r="O4745" s="64"/>
      <c r="P4745" s="127"/>
      <c r="W4745" s="64"/>
      <c r="X4745" s="64"/>
    </row>
    <row r="4746" spans="1:24" s="59" customFormat="1" x14ac:dyDescent="0.25">
      <c r="A4746" s="77"/>
      <c r="D4746" s="60"/>
      <c r="E4746" s="60"/>
      <c r="F4746" s="60"/>
      <c r="G4746" s="60"/>
      <c r="H4746" s="62"/>
      <c r="I4746" s="62"/>
      <c r="J4746" s="62"/>
      <c r="K4746" s="62"/>
      <c r="M4746" s="63"/>
      <c r="N4746" s="63"/>
      <c r="O4746" s="64"/>
      <c r="P4746" s="127"/>
      <c r="W4746" s="64"/>
      <c r="X4746" s="64"/>
    </row>
    <row r="4747" spans="1:24" s="59" customFormat="1" x14ac:dyDescent="0.25">
      <c r="A4747" s="77"/>
      <c r="D4747" s="60"/>
      <c r="E4747" s="60"/>
      <c r="F4747" s="60"/>
      <c r="G4747" s="60"/>
      <c r="H4747" s="62"/>
      <c r="I4747" s="62"/>
      <c r="J4747" s="62"/>
      <c r="K4747" s="62"/>
      <c r="M4747" s="63"/>
      <c r="N4747" s="63"/>
      <c r="O4747" s="64"/>
      <c r="P4747" s="127"/>
      <c r="W4747" s="64"/>
      <c r="X4747" s="64"/>
    </row>
    <row r="4748" spans="1:24" s="59" customFormat="1" x14ac:dyDescent="0.25">
      <c r="A4748" s="77"/>
      <c r="D4748" s="60"/>
      <c r="E4748" s="60"/>
      <c r="F4748" s="60"/>
      <c r="G4748" s="60"/>
      <c r="H4748" s="62"/>
      <c r="I4748" s="62"/>
      <c r="J4748" s="62"/>
      <c r="K4748" s="62"/>
      <c r="M4748" s="63"/>
      <c r="N4748" s="63"/>
      <c r="O4748" s="64"/>
      <c r="P4748" s="127"/>
      <c r="W4748" s="64"/>
      <c r="X4748" s="64"/>
    </row>
    <row r="4749" spans="1:24" s="59" customFormat="1" x14ac:dyDescent="0.25">
      <c r="A4749" s="77"/>
      <c r="D4749" s="60"/>
      <c r="E4749" s="60"/>
      <c r="F4749" s="60"/>
      <c r="G4749" s="60"/>
      <c r="H4749" s="62"/>
      <c r="I4749" s="62"/>
      <c r="J4749" s="62"/>
      <c r="K4749" s="62"/>
      <c r="M4749" s="63"/>
      <c r="N4749" s="63"/>
      <c r="O4749" s="64"/>
      <c r="P4749" s="127"/>
      <c r="W4749" s="64"/>
      <c r="X4749" s="64"/>
    </row>
    <row r="4750" spans="1:24" s="59" customFormat="1" x14ac:dyDescent="0.25">
      <c r="A4750" s="77"/>
      <c r="D4750" s="60"/>
      <c r="E4750" s="60"/>
      <c r="F4750" s="60"/>
      <c r="G4750" s="60"/>
      <c r="H4750" s="62"/>
      <c r="I4750" s="62"/>
      <c r="J4750" s="62"/>
      <c r="K4750" s="62"/>
      <c r="M4750" s="63"/>
      <c r="N4750" s="63"/>
      <c r="O4750" s="64"/>
      <c r="P4750" s="127"/>
      <c r="W4750" s="64"/>
      <c r="X4750" s="64"/>
    </row>
    <row r="4751" spans="1:24" s="59" customFormat="1" x14ac:dyDescent="0.25">
      <c r="A4751" s="77"/>
      <c r="D4751" s="60"/>
      <c r="E4751" s="60"/>
      <c r="F4751" s="60"/>
      <c r="G4751" s="60"/>
      <c r="H4751" s="62"/>
      <c r="I4751" s="62"/>
      <c r="J4751" s="62"/>
      <c r="K4751" s="62"/>
      <c r="M4751" s="63"/>
      <c r="N4751" s="63"/>
      <c r="O4751" s="64"/>
      <c r="P4751" s="127"/>
      <c r="W4751" s="64"/>
      <c r="X4751" s="64"/>
    </row>
    <row r="4752" spans="1:24" s="59" customFormat="1" x14ac:dyDescent="0.25">
      <c r="A4752" s="77"/>
      <c r="D4752" s="60"/>
      <c r="E4752" s="60"/>
      <c r="F4752" s="60"/>
      <c r="G4752" s="60"/>
      <c r="H4752" s="62"/>
      <c r="I4752" s="62"/>
      <c r="J4752" s="62"/>
      <c r="K4752" s="62"/>
      <c r="M4752" s="63"/>
      <c r="N4752" s="63"/>
      <c r="O4752" s="64"/>
      <c r="P4752" s="127"/>
      <c r="W4752" s="64"/>
      <c r="X4752" s="64"/>
    </row>
    <row r="4753" spans="1:24" s="59" customFormat="1" x14ac:dyDescent="0.25">
      <c r="A4753" s="77"/>
      <c r="D4753" s="60"/>
      <c r="E4753" s="60"/>
      <c r="F4753" s="60"/>
      <c r="G4753" s="60"/>
      <c r="H4753" s="62"/>
      <c r="I4753" s="62"/>
      <c r="J4753" s="62"/>
      <c r="K4753" s="62"/>
      <c r="M4753" s="63"/>
      <c r="N4753" s="63"/>
      <c r="O4753" s="64"/>
      <c r="P4753" s="127"/>
      <c r="W4753" s="64"/>
      <c r="X4753" s="64"/>
    </row>
    <row r="4754" spans="1:24" s="59" customFormat="1" x14ac:dyDescent="0.25">
      <c r="A4754" s="77"/>
      <c r="D4754" s="60"/>
      <c r="E4754" s="60"/>
      <c r="F4754" s="60"/>
      <c r="G4754" s="60"/>
      <c r="H4754" s="62"/>
      <c r="I4754" s="62"/>
      <c r="J4754" s="62"/>
      <c r="K4754" s="62"/>
      <c r="M4754" s="63"/>
      <c r="N4754" s="63"/>
      <c r="O4754" s="64"/>
      <c r="P4754" s="127"/>
      <c r="W4754" s="64"/>
      <c r="X4754" s="64"/>
    </row>
    <row r="4755" spans="1:24" s="59" customFormat="1" x14ac:dyDescent="0.25">
      <c r="A4755" s="77"/>
      <c r="D4755" s="60"/>
      <c r="E4755" s="60"/>
      <c r="F4755" s="60"/>
      <c r="G4755" s="60"/>
      <c r="H4755" s="62"/>
      <c r="I4755" s="62"/>
      <c r="J4755" s="62"/>
      <c r="K4755" s="62"/>
      <c r="M4755" s="63"/>
      <c r="N4755" s="63"/>
      <c r="O4755" s="64"/>
      <c r="P4755" s="127"/>
      <c r="W4755" s="64"/>
      <c r="X4755" s="64"/>
    </row>
    <row r="4756" spans="1:24" s="59" customFormat="1" x14ac:dyDescent="0.25">
      <c r="A4756" s="77"/>
      <c r="D4756" s="60"/>
      <c r="E4756" s="60"/>
      <c r="F4756" s="60"/>
      <c r="G4756" s="60"/>
      <c r="H4756" s="62"/>
      <c r="I4756" s="62"/>
      <c r="J4756" s="62"/>
      <c r="K4756" s="62"/>
      <c r="M4756" s="63"/>
      <c r="N4756" s="63"/>
      <c r="O4756" s="64"/>
      <c r="P4756" s="127"/>
      <c r="W4756" s="64"/>
      <c r="X4756" s="64"/>
    </row>
    <row r="4757" spans="1:24" s="59" customFormat="1" x14ac:dyDescent="0.25">
      <c r="A4757" s="77"/>
      <c r="D4757" s="60"/>
      <c r="E4757" s="60"/>
      <c r="F4757" s="60"/>
      <c r="G4757" s="60"/>
      <c r="H4757" s="62"/>
      <c r="I4757" s="62"/>
      <c r="J4757" s="62"/>
      <c r="K4757" s="62"/>
      <c r="M4757" s="63"/>
      <c r="N4757" s="63"/>
      <c r="O4757" s="64"/>
      <c r="P4757" s="127"/>
      <c r="W4757" s="64"/>
      <c r="X4757" s="64"/>
    </row>
    <row r="4758" spans="1:24" s="59" customFormat="1" x14ac:dyDescent="0.25">
      <c r="A4758" s="77"/>
      <c r="D4758" s="60"/>
      <c r="E4758" s="60"/>
      <c r="F4758" s="60"/>
      <c r="G4758" s="60"/>
      <c r="H4758" s="62"/>
      <c r="I4758" s="62"/>
      <c r="J4758" s="62"/>
      <c r="K4758" s="62"/>
      <c r="M4758" s="63"/>
      <c r="N4758" s="63"/>
      <c r="O4758" s="64"/>
      <c r="P4758" s="127"/>
      <c r="W4758" s="64"/>
      <c r="X4758" s="64"/>
    </row>
    <row r="4759" spans="1:24" s="59" customFormat="1" x14ac:dyDescent="0.25">
      <c r="A4759" s="77"/>
      <c r="D4759" s="60"/>
      <c r="E4759" s="60"/>
      <c r="F4759" s="60"/>
      <c r="G4759" s="60"/>
      <c r="H4759" s="62"/>
      <c r="I4759" s="62"/>
      <c r="J4759" s="62"/>
      <c r="K4759" s="62"/>
      <c r="M4759" s="63"/>
      <c r="N4759" s="63"/>
      <c r="O4759" s="64"/>
      <c r="P4759" s="127"/>
      <c r="W4759" s="64"/>
      <c r="X4759" s="64"/>
    </row>
    <row r="4760" spans="1:24" s="59" customFormat="1" x14ac:dyDescent="0.25">
      <c r="A4760" s="77"/>
      <c r="D4760" s="60"/>
      <c r="E4760" s="60"/>
      <c r="F4760" s="60"/>
      <c r="G4760" s="60"/>
      <c r="H4760" s="62"/>
      <c r="I4760" s="62"/>
      <c r="J4760" s="62"/>
      <c r="K4760" s="62"/>
      <c r="M4760" s="63"/>
      <c r="N4760" s="63"/>
      <c r="O4760" s="64"/>
      <c r="P4760" s="127"/>
      <c r="W4760" s="64"/>
      <c r="X4760" s="64"/>
    </row>
    <row r="4761" spans="1:24" s="59" customFormat="1" x14ac:dyDescent="0.25">
      <c r="A4761" s="77"/>
      <c r="D4761" s="60"/>
      <c r="E4761" s="60"/>
      <c r="F4761" s="60"/>
      <c r="G4761" s="60"/>
      <c r="H4761" s="62"/>
      <c r="I4761" s="62"/>
      <c r="J4761" s="62"/>
      <c r="K4761" s="62"/>
      <c r="M4761" s="63"/>
      <c r="N4761" s="63"/>
      <c r="O4761" s="64"/>
      <c r="P4761" s="127"/>
      <c r="W4761" s="64"/>
      <c r="X4761" s="64"/>
    </row>
    <row r="4762" spans="1:24" s="59" customFormat="1" x14ac:dyDescent="0.25">
      <c r="A4762" s="77"/>
      <c r="D4762" s="60"/>
      <c r="E4762" s="60"/>
      <c r="F4762" s="60"/>
      <c r="G4762" s="60"/>
      <c r="H4762" s="62"/>
      <c r="I4762" s="62"/>
      <c r="J4762" s="62"/>
      <c r="K4762" s="62"/>
      <c r="M4762" s="63"/>
      <c r="N4762" s="63"/>
      <c r="O4762" s="64"/>
      <c r="P4762" s="127"/>
      <c r="W4762" s="64"/>
      <c r="X4762" s="64"/>
    </row>
    <row r="4763" spans="1:24" s="59" customFormat="1" x14ac:dyDescent="0.25">
      <c r="A4763" s="77"/>
      <c r="D4763" s="60"/>
      <c r="E4763" s="60"/>
      <c r="F4763" s="60"/>
      <c r="G4763" s="60"/>
      <c r="H4763" s="62"/>
      <c r="I4763" s="62"/>
      <c r="J4763" s="62"/>
      <c r="K4763" s="62"/>
      <c r="M4763" s="63"/>
      <c r="N4763" s="63"/>
      <c r="O4763" s="64"/>
      <c r="P4763" s="127"/>
      <c r="W4763" s="64"/>
      <c r="X4763" s="64"/>
    </row>
    <row r="4764" spans="1:24" s="59" customFormat="1" x14ac:dyDescent="0.25">
      <c r="A4764" s="77"/>
      <c r="D4764" s="60"/>
      <c r="E4764" s="60"/>
      <c r="F4764" s="60"/>
      <c r="G4764" s="60"/>
      <c r="H4764" s="62"/>
      <c r="I4764" s="62"/>
      <c r="J4764" s="62"/>
      <c r="K4764" s="62"/>
      <c r="M4764" s="63"/>
      <c r="N4764" s="63"/>
      <c r="O4764" s="64"/>
      <c r="P4764" s="127"/>
      <c r="W4764" s="64"/>
      <c r="X4764" s="64"/>
    </row>
    <row r="4765" spans="1:24" s="59" customFormat="1" x14ac:dyDescent="0.25">
      <c r="A4765" s="77"/>
      <c r="D4765" s="60"/>
      <c r="E4765" s="60"/>
      <c r="F4765" s="60"/>
      <c r="G4765" s="60"/>
      <c r="H4765" s="62"/>
      <c r="I4765" s="62"/>
      <c r="J4765" s="62"/>
      <c r="K4765" s="62"/>
      <c r="M4765" s="63"/>
      <c r="N4765" s="63"/>
      <c r="O4765" s="64"/>
      <c r="P4765" s="127"/>
      <c r="W4765" s="64"/>
      <c r="X4765" s="64"/>
    </row>
    <row r="4766" spans="1:24" s="59" customFormat="1" x14ac:dyDescent="0.25">
      <c r="A4766" s="77"/>
      <c r="D4766" s="60"/>
      <c r="E4766" s="60"/>
      <c r="F4766" s="60"/>
      <c r="G4766" s="60"/>
      <c r="H4766" s="62"/>
      <c r="I4766" s="62"/>
      <c r="J4766" s="62"/>
      <c r="K4766" s="62"/>
      <c r="M4766" s="63"/>
      <c r="N4766" s="63"/>
      <c r="O4766" s="64"/>
      <c r="P4766" s="127"/>
      <c r="W4766" s="64"/>
      <c r="X4766" s="64"/>
    </row>
    <row r="4767" spans="1:24" s="59" customFormat="1" x14ac:dyDescent="0.25">
      <c r="A4767" s="77"/>
      <c r="D4767" s="60"/>
      <c r="E4767" s="60"/>
      <c r="F4767" s="60"/>
      <c r="G4767" s="60"/>
      <c r="H4767" s="62"/>
      <c r="I4767" s="62"/>
      <c r="J4767" s="62"/>
      <c r="K4767" s="62"/>
      <c r="M4767" s="63"/>
      <c r="N4767" s="63"/>
      <c r="O4767" s="64"/>
      <c r="P4767" s="127"/>
      <c r="W4767" s="64"/>
      <c r="X4767" s="64"/>
    </row>
    <row r="4768" spans="1:24" s="59" customFormat="1" x14ac:dyDescent="0.25">
      <c r="A4768" s="77"/>
      <c r="D4768" s="60"/>
      <c r="E4768" s="60"/>
      <c r="F4768" s="60"/>
      <c r="G4768" s="60"/>
      <c r="H4768" s="62"/>
      <c r="I4768" s="62"/>
      <c r="J4768" s="62"/>
      <c r="K4768" s="62"/>
      <c r="M4768" s="63"/>
      <c r="N4768" s="63"/>
      <c r="O4768" s="64"/>
      <c r="P4768" s="127"/>
      <c r="W4768" s="64"/>
      <c r="X4768" s="64"/>
    </row>
    <row r="4769" spans="1:24" s="59" customFormat="1" x14ac:dyDescent="0.25">
      <c r="A4769" s="77"/>
      <c r="D4769" s="60"/>
      <c r="E4769" s="60"/>
      <c r="F4769" s="60"/>
      <c r="G4769" s="60"/>
      <c r="H4769" s="62"/>
      <c r="I4769" s="62"/>
      <c r="J4769" s="62"/>
      <c r="K4769" s="62"/>
      <c r="M4769" s="63"/>
      <c r="N4769" s="63"/>
      <c r="O4769" s="64"/>
      <c r="P4769" s="127"/>
      <c r="W4769" s="64"/>
      <c r="X4769" s="64"/>
    </row>
    <row r="4770" spans="1:24" s="59" customFormat="1" x14ac:dyDescent="0.25">
      <c r="A4770" s="77"/>
      <c r="D4770" s="60"/>
      <c r="E4770" s="60"/>
      <c r="F4770" s="60"/>
      <c r="G4770" s="60"/>
      <c r="H4770" s="62"/>
      <c r="I4770" s="62"/>
      <c r="J4770" s="62"/>
      <c r="K4770" s="62"/>
      <c r="M4770" s="63"/>
      <c r="N4770" s="63"/>
      <c r="O4770" s="64"/>
      <c r="P4770" s="127"/>
      <c r="W4770" s="64"/>
      <c r="X4770" s="64"/>
    </row>
    <row r="4771" spans="1:24" s="59" customFormat="1" x14ac:dyDescent="0.25">
      <c r="A4771" s="77"/>
      <c r="D4771" s="60"/>
      <c r="E4771" s="60"/>
      <c r="F4771" s="60"/>
      <c r="G4771" s="60"/>
      <c r="H4771" s="62"/>
      <c r="I4771" s="62"/>
      <c r="J4771" s="62"/>
      <c r="K4771" s="62"/>
      <c r="M4771" s="63"/>
      <c r="N4771" s="63"/>
      <c r="O4771" s="64"/>
      <c r="P4771" s="127"/>
      <c r="W4771" s="64"/>
      <c r="X4771" s="64"/>
    </row>
    <row r="4772" spans="1:24" s="59" customFormat="1" x14ac:dyDescent="0.25">
      <c r="A4772" s="77"/>
      <c r="D4772" s="60"/>
      <c r="E4772" s="60"/>
      <c r="F4772" s="60"/>
      <c r="G4772" s="60"/>
      <c r="H4772" s="62"/>
      <c r="I4772" s="62"/>
      <c r="J4772" s="62"/>
      <c r="K4772" s="62"/>
      <c r="M4772" s="63"/>
      <c r="N4772" s="63"/>
      <c r="O4772" s="64"/>
      <c r="P4772" s="127"/>
      <c r="W4772" s="64"/>
      <c r="X4772" s="64"/>
    </row>
    <row r="4773" spans="1:24" s="59" customFormat="1" x14ac:dyDescent="0.25">
      <c r="A4773" s="77"/>
      <c r="D4773" s="60"/>
      <c r="E4773" s="60"/>
      <c r="F4773" s="60"/>
      <c r="G4773" s="60"/>
      <c r="H4773" s="62"/>
      <c r="I4773" s="62"/>
      <c r="J4773" s="62"/>
      <c r="K4773" s="62"/>
      <c r="M4773" s="63"/>
      <c r="N4773" s="63"/>
      <c r="O4773" s="64"/>
      <c r="P4773" s="127"/>
      <c r="W4773" s="64"/>
      <c r="X4773" s="64"/>
    </row>
    <row r="4774" spans="1:24" s="59" customFormat="1" x14ac:dyDescent="0.25">
      <c r="A4774" s="77"/>
      <c r="D4774" s="60"/>
      <c r="E4774" s="60"/>
      <c r="F4774" s="60"/>
      <c r="G4774" s="60"/>
      <c r="H4774" s="62"/>
      <c r="I4774" s="62"/>
      <c r="J4774" s="62"/>
      <c r="K4774" s="62"/>
      <c r="M4774" s="63"/>
      <c r="N4774" s="63"/>
      <c r="O4774" s="64"/>
      <c r="P4774" s="127"/>
      <c r="W4774" s="64"/>
      <c r="X4774" s="64"/>
    </row>
    <row r="4775" spans="1:24" s="59" customFormat="1" x14ac:dyDescent="0.25">
      <c r="A4775" s="77"/>
      <c r="D4775" s="60"/>
      <c r="E4775" s="60"/>
      <c r="F4775" s="60"/>
      <c r="G4775" s="60"/>
      <c r="H4775" s="62"/>
      <c r="I4775" s="62"/>
      <c r="J4775" s="62"/>
      <c r="K4775" s="62"/>
      <c r="M4775" s="63"/>
      <c r="N4775" s="63"/>
      <c r="O4775" s="64"/>
      <c r="P4775" s="127"/>
      <c r="W4775" s="64"/>
      <c r="X4775" s="64"/>
    </row>
    <row r="4776" spans="1:24" s="59" customFormat="1" x14ac:dyDescent="0.25">
      <c r="A4776" s="77"/>
      <c r="D4776" s="60"/>
      <c r="E4776" s="60"/>
      <c r="F4776" s="60"/>
      <c r="G4776" s="60"/>
      <c r="H4776" s="62"/>
      <c r="I4776" s="62"/>
      <c r="J4776" s="62"/>
      <c r="K4776" s="62"/>
      <c r="M4776" s="63"/>
      <c r="N4776" s="63"/>
      <c r="O4776" s="64"/>
      <c r="P4776" s="127"/>
      <c r="W4776" s="64"/>
      <c r="X4776" s="64"/>
    </row>
    <row r="4777" spans="1:24" s="59" customFormat="1" x14ac:dyDescent="0.25">
      <c r="A4777" s="77"/>
      <c r="D4777" s="60"/>
      <c r="E4777" s="60"/>
      <c r="F4777" s="60"/>
      <c r="G4777" s="60"/>
      <c r="H4777" s="62"/>
      <c r="I4777" s="62"/>
      <c r="J4777" s="62"/>
      <c r="K4777" s="62"/>
      <c r="M4777" s="63"/>
      <c r="N4777" s="63"/>
      <c r="O4777" s="64"/>
      <c r="P4777" s="127"/>
      <c r="W4777" s="64"/>
      <c r="X4777" s="64"/>
    </row>
    <row r="4778" spans="1:24" s="59" customFormat="1" x14ac:dyDescent="0.25">
      <c r="A4778" s="77"/>
      <c r="D4778" s="60"/>
      <c r="E4778" s="60"/>
      <c r="F4778" s="60"/>
      <c r="G4778" s="60"/>
      <c r="H4778" s="62"/>
      <c r="I4778" s="62"/>
      <c r="J4778" s="62"/>
      <c r="K4778" s="62"/>
      <c r="M4778" s="63"/>
      <c r="N4778" s="63"/>
      <c r="O4778" s="64"/>
      <c r="P4778" s="127"/>
      <c r="W4778" s="64"/>
      <c r="X4778" s="64"/>
    </row>
    <row r="4779" spans="1:24" s="59" customFormat="1" x14ac:dyDescent="0.25">
      <c r="A4779" s="77"/>
      <c r="D4779" s="60"/>
      <c r="E4779" s="60"/>
      <c r="F4779" s="60"/>
      <c r="G4779" s="60"/>
      <c r="H4779" s="62"/>
      <c r="I4779" s="62"/>
      <c r="J4779" s="62"/>
      <c r="K4779" s="62"/>
      <c r="M4779" s="63"/>
      <c r="N4779" s="63"/>
      <c r="O4779" s="64"/>
      <c r="P4779" s="127"/>
      <c r="W4779" s="64"/>
      <c r="X4779" s="64"/>
    </row>
    <row r="4780" spans="1:24" s="59" customFormat="1" x14ac:dyDescent="0.25">
      <c r="A4780" s="77"/>
      <c r="D4780" s="60"/>
      <c r="E4780" s="60"/>
      <c r="F4780" s="60"/>
      <c r="G4780" s="60"/>
      <c r="H4780" s="62"/>
      <c r="I4780" s="62"/>
      <c r="J4780" s="62"/>
      <c r="K4780" s="62"/>
      <c r="M4780" s="63"/>
      <c r="N4780" s="63"/>
      <c r="O4780" s="64"/>
      <c r="P4780" s="127"/>
      <c r="W4780" s="64"/>
      <c r="X4780" s="64"/>
    </row>
    <row r="4781" spans="1:24" s="59" customFormat="1" x14ac:dyDescent="0.25">
      <c r="A4781" s="77"/>
      <c r="D4781" s="60"/>
      <c r="E4781" s="60"/>
      <c r="F4781" s="60"/>
      <c r="G4781" s="60"/>
      <c r="H4781" s="62"/>
      <c r="I4781" s="62"/>
      <c r="J4781" s="62"/>
      <c r="K4781" s="62"/>
      <c r="M4781" s="63"/>
      <c r="N4781" s="63"/>
      <c r="O4781" s="64"/>
      <c r="P4781" s="127"/>
      <c r="W4781" s="64"/>
      <c r="X4781" s="64"/>
    </row>
    <row r="4782" spans="1:24" s="59" customFormat="1" x14ac:dyDescent="0.25">
      <c r="A4782" s="77"/>
      <c r="D4782" s="60"/>
      <c r="E4782" s="60"/>
      <c r="F4782" s="60"/>
      <c r="G4782" s="60"/>
      <c r="H4782" s="62"/>
      <c r="I4782" s="62"/>
      <c r="J4782" s="62"/>
      <c r="K4782" s="62"/>
      <c r="M4782" s="63"/>
      <c r="N4782" s="63"/>
      <c r="O4782" s="64"/>
      <c r="P4782" s="127"/>
      <c r="W4782" s="64"/>
      <c r="X4782" s="64"/>
    </row>
    <row r="4783" spans="1:24" s="59" customFormat="1" x14ac:dyDescent="0.25">
      <c r="A4783" s="77"/>
      <c r="D4783" s="60"/>
      <c r="E4783" s="60"/>
      <c r="F4783" s="60"/>
      <c r="G4783" s="60"/>
      <c r="H4783" s="62"/>
      <c r="I4783" s="62"/>
      <c r="J4783" s="62"/>
      <c r="K4783" s="62"/>
      <c r="M4783" s="63"/>
      <c r="N4783" s="63"/>
      <c r="O4783" s="64"/>
      <c r="P4783" s="127"/>
      <c r="W4783" s="64"/>
      <c r="X4783" s="64"/>
    </row>
    <row r="4784" spans="1:24" s="59" customFormat="1" x14ac:dyDescent="0.25">
      <c r="A4784" s="77"/>
      <c r="D4784" s="60"/>
      <c r="E4784" s="60"/>
      <c r="F4784" s="60"/>
      <c r="G4784" s="60"/>
      <c r="H4784" s="62"/>
      <c r="I4784" s="62"/>
      <c r="J4784" s="62"/>
      <c r="K4784" s="62"/>
      <c r="M4784" s="63"/>
      <c r="N4784" s="63"/>
      <c r="O4784" s="64"/>
      <c r="P4784" s="127"/>
      <c r="W4784" s="64"/>
      <c r="X4784" s="64"/>
    </row>
    <row r="4785" spans="1:24" s="59" customFormat="1" x14ac:dyDescent="0.25">
      <c r="A4785" s="77"/>
      <c r="D4785" s="60"/>
      <c r="E4785" s="60"/>
      <c r="F4785" s="60"/>
      <c r="G4785" s="60"/>
      <c r="H4785" s="62"/>
      <c r="I4785" s="62"/>
      <c r="J4785" s="62"/>
      <c r="K4785" s="62"/>
      <c r="M4785" s="63"/>
      <c r="N4785" s="63"/>
      <c r="O4785" s="64"/>
      <c r="P4785" s="127"/>
      <c r="W4785" s="64"/>
      <c r="X4785" s="64"/>
    </row>
    <row r="4786" spans="1:24" s="59" customFormat="1" x14ac:dyDescent="0.25">
      <c r="A4786" s="77"/>
      <c r="D4786" s="60"/>
      <c r="E4786" s="60"/>
      <c r="F4786" s="60"/>
      <c r="G4786" s="60"/>
      <c r="H4786" s="62"/>
      <c r="I4786" s="62"/>
      <c r="J4786" s="62"/>
      <c r="K4786" s="62"/>
      <c r="M4786" s="63"/>
      <c r="N4786" s="63"/>
      <c r="O4786" s="64"/>
      <c r="P4786" s="127"/>
      <c r="W4786" s="64"/>
      <c r="X4786" s="64"/>
    </row>
    <row r="4787" spans="1:24" s="59" customFormat="1" x14ac:dyDescent="0.25">
      <c r="A4787" s="77"/>
      <c r="D4787" s="60"/>
      <c r="E4787" s="60"/>
      <c r="F4787" s="60"/>
      <c r="G4787" s="60"/>
      <c r="H4787" s="62"/>
      <c r="I4787" s="62"/>
      <c r="J4787" s="62"/>
      <c r="K4787" s="62"/>
      <c r="M4787" s="63"/>
      <c r="N4787" s="63"/>
      <c r="O4787" s="64"/>
      <c r="P4787" s="127"/>
      <c r="W4787" s="64"/>
      <c r="X4787" s="64"/>
    </row>
    <row r="4788" spans="1:24" s="59" customFormat="1" x14ac:dyDescent="0.25">
      <c r="A4788" s="77"/>
      <c r="D4788" s="60"/>
      <c r="E4788" s="60"/>
      <c r="F4788" s="60"/>
      <c r="G4788" s="60"/>
      <c r="H4788" s="62"/>
      <c r="I4788" s="62"/>
      <c r="J4788" s="62"/>
      <c r="K4788" s="62"/>
      <c r="M4788" s="63"/>
      <c r="N4788" s="63"/>
      <c r="O4788" s="64"/>
      <c r="P4788" s="127"/>
      <c r="W4788" s="64"/>
      <c r="X4788" s="64"/>
    </row>
    <row r="4789" spans="1:24" s="59" customFormat="1" x14ac:dyDescent="0.25">
      <c r="A4789" s="77"/>
      <c r="D4789" s="60"/>
      <c r="E4789" s="60"/>
      <c r="F4789" s="60"/>
      <c r="G4789" s="60"/>
      <c r="H4789" s="62"/>
      <c r="I4789" s="62"/>
      <c r="J4789" s="62"/>
      <c r="K4789" s="62"/>
      <c r="M4789" s="63"/>
      <c r="N4789" s="63"/>
      <c r="O4789" s="64"/>
      <c r="P4789" s="127"/>
      <c r="W4789" s="64"/>
      <c r="X4789" s="64"/>
    </row>
    <row r="4790" spans="1:24" s="59" customFormat="1" x14ac:dyDescent="0.25">
      <c r="A4790" s="77"/>
      <c r="D4790" s="60"/>
      <c r="E4790" s="60"/>
      <c r="F4790" s="60"/>
      <c r="G4790" s="60"/>
      <c r="H4790" s="62"/>
      <c r="I4790" s="62"/>
      <c r="J4790" s="62"/>
      <c r="K4790" s="62"/>
      <c r="M4790" s="63"/>
      <c r="N4790" s="63"/>
      <c r="O4790" s="64"/>
      <c r="P4790" s="127"/>
      <c r="W4790" s="64"/>
      <c r="X4790" s="64"/>
    </row>
    <row r="4791" spans="1:24" s="59" customFormat="1" x14ac:dyDescent="0.25">
      <c r="A4791" s="77"/>
      <c r="D4791" s="60"/>
      <c r="E4791" s="60"/>
      <c r="F4791" s="60"/>
      <c r="G4791" s="60"/>
      <c r="H4791" s="62"/>
      <c r="I4791" s="62"/>
      <c r="J4791" s="62"/>
      <c r="K4791" s="62"/>
      <c r="M4791" s="63"/>
      <c r="N4791" s="63"/>
      <c r="O4791" s="64"/>
      <c r="P4791" s="127"/>
      <c r="W4791" s="64"/>
      <c r="X4791" s="64"/>
    </row>
    <row r="4792" spans="1:24" s="59" customFormat="1" x14ac:dyDescent="0.25">
      <c r="A4792" s="77"/>
      <c r="D4792" s="60"/>
      <c r="E4792" s="60"/>
      <c r="F4792" s="60"/>
      <c r="G4792" s="60"/>
      <c r="H4792" s="62"/>
      <c r="I4792" s="62"/>
      <c r="J4792" s="62"/>
      <c r="K4792" s="62"/>
      <c r="M4792" s="63"/>
      <c r="N4792" s="63"/>
      <c r="O4792" s="64"/>
      <c r="P4792" s="127"/>
      <c r="W4792" s="64"/>
      <c r="X4792" s="64"/>
    </row>
    <row r="4793" spans="1:24" s="59" customFormat="1" x14ac:dyDescent="0.25">
      <c r="A4793" s="77"/>
      <c r="D4793" s="60"/>
      <c r="E4793" s="60"/>
      <c r="F4793" s="60"/>
      <c r="G4793" s="60"/>
      <c r="H4793" s="62"/>
      <c r="I4793" s="62"/>
      <c r="J4793" s="62"/>
      <c r="K4793" s="62"/>
      <c r="M4793" s="63"/>
      <c r="N4793" s="63"/>
      <c r="O4793" s="64"/>
      <c r="P4793" s="127"/>
      <c r="W4793" s="64"/>
      <c r="X4793" s="64"/>
    </row>
    <row r="4794" spans="1:24" s="59" customFormat="1" x14ac:dyDescent="0.25">
      <c r="A4794" s="77"/>
      <c r="D4794" s="60"/>
      <c r="E4794" s="60"/>
      <c r="F4794" s="60"/>
      <c r="G4794" s="60"/>
      <c r="H4794" s="62"/>
      <c r="I4794" s="62"/>
      <c r="J4794" s="62"/>
      <c r="K4794" s="62"/>
      <c r="M4794" s="63"/>
      <c r="N4794" s="63"/>
      <c r="O4794" s="64"/>
      <c r="P4794" s="127"/>
      <c r="W4794" s="64"/>
      <c r="X4794" s="64"/>
    </row>
    <row r="4795" spans="1:24" s="59" customFormat="1" x14ac:dyDescent="0.25">
      <c r="A4795" s="77"/>
      <c r="D4795" s="60"/>
      <c r="E4795" s="60"/>
      <c r="F4795" s="60"/>
      <c r="G4795" s="60"/>
      <c r="H4795" s="62"/>
      <c r="I4795" s="62"/>
      <c r="J4795" s="62"/>
      <c r="K4795" s="62"/>
      <c r="M4795" s="63"/>
      <c r="N4795" s="63"/>
      <c r="O4795" s="64"/>
      <c r="P4795" s="127"/>
      <c r="W4795" s="64"/>
      <c r="X4795" s="64"/>
    </row>
    <row r="4796" spans="1:24" s="59" customFormat="1" x14ac:dyDescent="0.25">
      <c r="A4796" s="77"/>
      <c r="D4796" s="60"/>
      <c r="E4796" s="60"/>
      <c r="F4796" s="60"/>
      <c r="G4796" s="60"/>
      <c r="H4796" s="62"/>
      <c r="I4796" s="62"/>
      <c r="J4796" s="62"/>
      <c r="K4796" s="62"/>
      <c r="M4796" s="63"/>
      <c r="N4796" s="63"/>
      <c r="O4796" s="64"/>
      <c r="P4796" s="127"/>
      <c r="W4796" s="64"/>
      <c r="X4796" s="64"/>
    </row>
    <row r="4797" spans="1:24" s="59" customFormat="1" x14ac:dyDescent="0.25">
      <c r="A4797" s="77"/>
      <c r="D4797" s="60"/>
      <c r="E4797" s="60"/>
      <c r="F4797" s="60"/>
      <c r="G4797" s="60"/>
      <c r="H4797" s="62"/>
      <c r="I4797" s="62"/>
      <c r="J4797" s="62"/>
      <c r="K4797" s="62"/>
      <c r="M4797" s="63"/>
      <c r="N4797" s="63"/>
      <c r="O4797" s="64"/>
      <c r="P4797" s="127"/>
      <c r="W4797" s="64"/>
      <c r="X4797" s="64"/>
    </row>
    <row r="4798" spans="1:24" s="59" customFormat="1" x14ac:dyDescent="0.25">
      <c r="A4798" s="77"/>
      <c r="D4798" s="60"/>
      <c r="E4798" s="60"/>
      <c r="F4798" s="60"/>
      <c r="G4798" s="60"/>
      <c r="H4798" s="62"/>
      <c r="I4798" s="62"/>
      <c r="J4798" s="62"/>
      <c r="K4798" s="62"/>
      <c r="M4798" s="63"/>
      <c r="N4798" s="63"/>
      <c r="O4798" s="64"/>
      <c r="P4798" s="127"/>
      <c r="W4798" s="64"/>
      <c r="X4798" s="64"/>
    </row>
    <row r="4799" spans="1:24" s="59" customFormat="1" x14ac:dyDescent="0.25">
      <c r="A4799" s="77"/>
      <c r="D4799" s="60"/>
      <c r="E4799" s="60"/>
      <c r="F4799" s="60"/>
      <c r="G4799" s="60"/>
      <c r="H4799" s="62"/>
      <c r="I4799" s="62"/>
      <c r="J4799" s="62"/>
      <c r="K4799" s="62"/>
      <c r="M4799" s="63"/>
      <c r="N4799" s="63"/>
      <c r="O4799" s="64"/>
      <c r="P4799" s="127"/>
      <c r="W4799" s="64"/>
      <c r="X4799" s="64"/>
    </row>
    <row r="4800" spans="1:24" s="59" customFormat="1" x14ac:dyDescent="0.25">
      <c r="A4800" s="77"/>
      <c r="D4800" s="60"/>
      <c r="E4800" s="60"/>
      <c r="F4800" s="60"/>
      <c r="G4800" s="60"/>
      <c r="H4800" s="62"/>
      <c r="I4800" s="62"/>
      <c r="J4800" s="62"/>
      <c r="K4800" s="62"/>
      <c r="M4800" s="63"/>
      <c r="N4800" s="63"/>
      <c r="O4800" s="64"/>
      <c r="P4800" s="127"/>
      <c r="W4800" s="64"/>
      <c r="X4800" s="64"/>
    </row>
    <row r="4801" spans="1:24" s="59" customFormat="1" x14ac:dyDescent="0.25">
      <c r="A4801" s="77"/>
      <c r="D4801" s="60"/>
      <c r="E4801" s="60"/>
      <c r="F4801" s="60"/>
      <c r="G4801" s="60"/>
      <c r="H4801" s="62"/>
      <c r="I4801" s="62"/>
      <c r="J4801" s="62"/>
      <c r="K4801" s="62"/>
      <c r="M4801" s="63"/>
      <c r="N4801" s="63"/>
      <c r="O4801" s="64"/>
      <c r="P4801" s="127"/>
      <c r="W4801" s="64"/>
      <c r="X4801" s="64"/>
    </row>
    <row r="4802" spans="1:24" s="59" customFormat="1" x14ac:dyDescent="0.25">
      <c r="A4802" s="77"/>
      <c r="D4802" s="60"/>
      <c r="E4802" s="60"/>
      <c r="F4802" s="60"/>
      <c r="G4802" s="60"/>
      <c r="H4802" s="62"/>
      <c r="I4802" s="62"/>
      <c r="J4802" s="62"/>
      <c r="K4802" s="62"/>
      <c r="M4802" s="63"/>
      <c r="N4802" s="63"/>
      <c r="O4802" s="64"/>
      <c r="P4802" s="127"/>
      <c r="W4802" s="64"/>
      <c r="X4802" s="64"/>
    </row>
    <row r="4803" spans="1:24" s="59" customFormat="1" x14ac:dyDescent="0.25">
      <c r="A4803" s="77"/>
      <c r="D4803" s="60"/>
      <c r="E4803" s="60"/>
      <c r="F4803" s="60"/>
      <c r="G4803" s="60"/>
      <c r="H4803" s="62"/>
      <c r="I4803" s="62"/>
      <c r="J4803" s="62"/>
      <c r="K4803" s="62"/>
      <c r="M4803" s="63"/>
      <c r="N4803" s="63"/>
      <c r="O4803" s="64"/>
      <c r="P4803" s="127"/>
      <c r="W4803" s="64"/>
      <c r="X4803" s="64"/>
    </row>
    <row r="4804" spans="1:24" s="59" customFormat="1" x14ac:dyDescent="0.25">
      <c r="A4804" s="77"/>
      <c r="D4804" s="60"/>
      <c r="E4804" s="60"/>
      <c r="F4804" s="60"/>
      <c r="G4804" s="60"/>
      <c r="H4804" s="62"/>
      <c r="I4804" s="62"/>
      <c r="J4804" s="62"/>
      <c r="K4804" s="62"/>
      <c r="M4804" s="63"/>
      <c r="N4804" s="63"/>
      <c r="O4804" s="64"/>
      <c r="P4804" s="127"/>
      <c r="W4804" s="64"/>
      <c r="X4804" s="64"/>
    </row>
    <row r="4805" spans="1:24" s="59" customFormat="1" x14ac:dyDescent="0.25">
      <c r="A4805" s="77"/>
      <c r="D4805" s="60"/>
      <c r="E4805" s="60"/>
      <c r="F4805" s="60"/>
      <c r="G4805" s="60"/>
      <c r="H4805" s="62"/>
      <c r="I4805" s="62"/>
      <c r="J4805" s="62"/>
      <c r="K4805" s="62"/>
      <c r="M4805" s="63"/>
      <c r="N4805" s="63"/>
      <c r="O4805" s="64"/>
      <c r="P4805" s="127"/>
      <c r="W4805" s="64"/>
      <c r="X4805" s="64"/>
    </row>
    <row r="4806" spans="1:24" s="59" customFormat="1" x14ac:dyDescent="0.25">
      <c r="A4806" s="77"/>
      <c r="D4806" s="60"/>
      <c r="E4806" s="60"/>
      <c r="F4806" s="60"/>
      <c r="G4806" s="60"/>
      <c r="H4806" s="62"/>
      <c r="I4806" s="62"/>
      <c r="J4806" s="62"/>
      <c r="K4806" s="62"/>
      <c r="M4806" s="63"/>
      <c r="N4806" s="63"/>
      <c r="O4806" s="64"/>
      <c r="P4806" s="127"/>
      <c r="W4806" s="64"/>
      <c r="X4806" s="64"/>
    </row>
    <row r="4807" spans="1:24" s="59" customFormat="1" x14ac:dyDescent="0.25">
      <c r="A4807" s="77"/>
      <c r="D4807" s="60"/>
      <c r="E4807" s="60"/>
      <c r="F4807" s="60"/>
      <c r="G4807" s="60"/>
      <c r="H4807" s="62"/>
      <c r="I4807" s="62"/>
      <c r="J4807" s="62"/>
      <c r="K4807" s="62"/>
      <c r="M4807" s="63"/>
      <c r="N4807" s="63"/>
      <c r="O4807" s="64"/>
      <c r="P4807" s="127"/>
      <c r="W4807" s="64"/>
      <c r="X4807" s="64"/>
    </row>
    <row r="4808" spans="1:24" s="59" customFormat="1" x14ac:dyDescent="0.25">
      <c r="A4808" s="77"/>
      <c r="D4808" s="60"/>
      <c r="E4808" s="60"/>
      <c r="F4808" s="60"/>
      <c r="G4808" s="60"/>
      <c r="H4808" s="62"/>
      <c r="I4808" s="62"/>
      <c r="J4808" s="62"/>
      <c r="K4808" s="62"/>
      <c r="M4808" s="63"/>
      <c r="N4808" s="63"/>
      <c r="O4808" s="64"/>
      <c r="P4808" s="127"/>
      <c r="W4808" s="64"/>
      <c r="X4808" s="64"/>
    </row>
    <row r="4809" spans="1:24" s="59" customFormat="1" x14ac:dyDescent="0.25">
      <c r="A4809" s="77"/>
      <c r="D4809" s="60"/>
      <c r="E4809" s="60"/>
      <c r="F4809" s="60"/>
      <c r="G4809" s="60"/>
      <c r="H4809" s="62"/>
      <c r="I4809" s="62"/>
      <c r="J4809" s="62"/>
      <c r="K4809" s="62"/>
      <c r="M4809" s="63"/>
      <c r="N4809" s="63"/>
      <c r="O4809" s="64"/>
      <c r="P4809" s="127"/>
      <c r="W4809" s="64"/>
      <c r="X4809" s="64"/>
    </row>
    <row r="4810" spans="1:24" s="59" customFormat="1" x14ac:dyDescent="0.25">
      <c r="A4810" s="77"/>
      <c r="D4810" s="60"/>
      <c r="E4810" s="60"/>
      <c r="F4810" s="60"/>
      <c r="G4810" s="60"/>
      <c r="H4810" s="62"/>
      <c r="I4810" s="62"/>
      <c r="J4810" s="62"/>
      <c r="K4810" s="62"/>
      <c r="M4810" s="63"/>
      <c r="N4810" s="63"/>
      <c r="O4810" s="64"/>
      <c r="P4810" s="127"/>
      <c r="W4810" s="64"/>
      <c r="X4810" s="64"/>
    </row>
    <row r="4811" spans="1:24" s="59" customFormat="1" x14ac:dyDescent="0.25">
      <c r="A4811" s="77"/>
      <c r="D4811" s="60"/>
      <c r="E4811" s="60"/>
      <c r="F4811" s="60"/>
      <c r="G4811" s="60"/>
      <c r="H4811" s="62"/>
      <c r="I4811" s="62"/>
      <c r="J4811" s="62"/>
      <c r="K4811" s="62"/>
      <c r="M4811" s="63"/>
      <c r="N4811" s="63"/>
      <c r="O4811" s="64"/>
      <c r="P4811" s="127"/>
      <c r="W4811" s="64"/>
      <c r="X4811" s="64"/>
    </row>
    <row r="4812" spans="1:24" s="59" customFormat="1" x14ac:dyDescent="0.25">
      <c r="A4812" s="77"/>
      <c r="D4812" s="60"/>
      <c r="E4812" s="60"/>
      <c r="F4812" s="60"/>
      <c r="G4812" s="60"/>
      <c r="H4812" s="62"/>
      <c r="I4812" s="62"/>
      <c r="J4812" s="62"/>
      <c r="K4812" s="62"/>
      <c r="M4812" s="63"/>
      <c r="N4812" s="63"/>
      <c r="O4812" s="64"/>
      <c r="P4812" s="127"/>
      <c r="W4812" s="64"/>
      <c r="X4812" s="64"/>
    </row>
    <row r="4813" spans="1:24" s="59" customFormat="1" x14ac:dyDescent="0.25">
      <c r="A4813" s="77"/>
      <c r="D4813" s="60"/>
      <c r="E4813" s="60"/>
      <c r="F4813" s="60"/>
      <c r="G4813" s="60"/>
      <c r="H4813" s="62"/>
      <c r="I4813" s="62"/>
      <c r="J4813" s="62"/>
      <c r="K4813" s="62"/>
      <c r="M4813" s="63"/>
      <c r="N4813" s="63"/>
      <c r="O4813" s="64"/>
      <c r="P4813" s="127"/>
      <c r="W4813" s="64"/>
      <c r="X4813" s="64"/>
    </row>
    <row r="4814" spans="1:24" s="59" customFormat="1" x14ac:dyDescent="0.25">
      <c r="A4814" s="77"/>
      <c r="D4814" s="60"/>
      <c r="E4814" s="60"/>
      <c r="F4814" s="60"/>
      <c r="G4814" s="60"/>
      <c r="H4814" s="62"/>
      <c r="I4814" s="62"/>
      <c r="J4814" s="62"/>
      <c r="K4814" s="62"/>
      <c r="M4814" s="63"/>
      <c r="N4814" s="63"/>
      <c r="O4814" s="64"/>
      <c r="P4814" s="127"/>
      <c r="W4814" s="64"/>
      <c r="X4814" s="64"/>
    </row>
    <row r="4815" spans="1:24" s="59" customFormat="1" x14ac:dyDescent="0.25">
      <c r="A4815" s="77"/>
      <c r="D4815" s="60"/>
      <c r="E4815" s="60"/>
      <c r="F4815" s="60"/>
      <c r="G4815" s="60"/>
      <c r="H4815" s="62"/>
      <c r="I4815" s="62"/>
      <c r="J4815" s="62"/>
      <c r="K4815" s="62"/>
      <c r="M4815" s="63"/>
      <c r="N4815" s="63"/>
      <c r="O4815" s="64"/>
      <c r="P4815" s="127"/>
      <c r="W4815" s="64"/>
      <c r="X4815" s="64"/>
    </row>
    <row r="4816" spans="1:24" s="59" customFormat="1" x14ac:dyDescent="0.25">
      <c r="A4816" s="77"/>
      <c r="D4816" s="60"/>
      <c r="E4816" s="60"/>
      <c r="F4816" s="60"/>
      <c r="G4816" s="60"/>
      <c r="H4816" s="62"/>
      <c r="I4816" s="62"/>
      <c r="J4816" s="62"/>
      <c r="K4816" s="62"/>
      <c r="M4816" s="63"/>
      <c r="N4816" s="63"/>
      <c r="O4816" s="64"/>
      <c r="P4816" s="127"/>
      <c r="W4816" s="64"/>
      <c r="X4816" s="64"/>
    </row>
    <row r="4817" spans="1:24" s="59" customFormat="1" x14ac:dyDescent="0.25">
      <c r="A4817" s="77"/>
      <c r="D4817" s="60"/>
      <c r="E4817" s="60"/>
      <c r="F4817" s="60"/>
      <c r="G4817" s="60"/>
      <c r="H4817" s="62"/>
      <c r="I4817" s="62"/>
      <c r="J4817" s="62"/>
      <c r="K4817" s="62"/>
      <c r="M4817" s="63"/>
      <c r="N4817" s="63"/>
      <c r="O4817" s="64"/>
      <c r="P4817" s="127"/>
      <c r="W4817" s="64"/>
      <c r="X4817" s="64"/>
    </row>
    <row r="4818" spans="1:24" s="59" customFormat="1" x14ac:dyDescent="0.25">
      <c r="A4818" s="77"/>
      <c r="D4818" s="60"/>
      <c r="E4818" s="60"/>
      <c r="F4818" s="60"/>
      <c r="G4818" s="60"/>
      <c r="H4818" s="62"/>
      <c r="I4818" s="62"/>
      <c r="J4818" s="62"/>
      <c r="K4818" s="62"/>
      <c r="M4818" s="63"/>
      <c r="N4818" s="63"/>
      <c r="O4818" s="64"/>
      <c r="P4818" s="127"/>
      <c r="W4818" s="64"/>
      <c r="X4818" s="64"/>
    </row>
    <row r="4819" spans="1:24" s="59" customFormat="1" x14ac:dyDescent="0.25">
      <c r="A4819" s="77"/>
      <c r="D4819" s="60"/>
      <c r="E4819" s="60"/>
      <c r="F4819" s="60"/>
      <c r="G4819" s="60"/>
      <c r="H4819" s="62"/>
      <c r="I4819" s="62"/>
      <c r="J4819" s="62"/>
      <c r="K4819" s="62"/>
      <c r="M4819" s="63"/>
      <c r="N4819" s="63"/>
      <c r="O4819" s="64"/>
      <c r="P4819" s="127"/>
      <c r="W4819" s="64"/>
      <c r="X4819" s="64"/>
    </row>
    <row r="4820" spans="1:24" s="59" customFormat="1" x14ac:dyDescent="0.25">
      <c r="A4820" s="77"/>
      <c r="D4820" s="60"/>
      <c r="E4820" s="60"/>
      <c r="F4820" s="60"/>
      <c r="G4820" s="60"/>
      <c r="H4820" s="62"/>
      <c r="I4820" s="62"/>
      <c r="J4820" s="62"/>
      <c r="K4820" s="62"/>
      <c r="M4820" s="63"/>
      <c r="N4820" s="63"/>
      <c r="O4820" s="64"/>
      <c r="P4820" s="127"/>
      <c r="W4820" s="64"/>
      <c r="X4820" s="64"/>
    </row>
    <row r="4821" spans="1:24" s="59" customFormat="1" x14ac:dyDescent="0.25">
      <c r="A4821" s="77"/>
      <c r="D4821" s="60"/>
      <c r="E4821" s="60"/>
      <c r="F4821" s="60"/>
      <c r="G4821" s="60"/>
      <c r="H4821" s="62"/>
      <c r="I4821" s="62"/>
      <c r="J4821" s="62"/>
      <c r="K4821" s="62"/>
      <c r="M4821" s="63"/>
      <c r="N4821" s="63"/>
      <c r="O4821" s="64"/>
      <c r="P4821" s="127"/>
      <c r="W4821" s="64"/>
      <c r="X4821" s="64"/>
    </row>
    <row r="4822" spans="1:24" s="59" customFormat="1" x14ac:dyDescent="0.25">
      <c r="A4822" s="77"/>
      <c r="D4822" s="60"/>
      <c r="E4822" s="60"/>
      <c r="F4822" s="60"/>
      <c r="G4822" s="60"/>
      <c r="H4822" s="62"/>
      <c r="I4822" s="62"/>
      <c r="J4822" s="62"/>
      <c r="K4822" s="62"/>
      <c r="M4822" s="63"/>
      <c r="N4822" s="63"/>
      <c r="O4822" s="64"/>
      <c r="P4822" s="127"/>
      <c r="W4822" s="64"/>
      <c r="X4822" s="64"/>
    </row>
    <row r="4823" spans="1:24" s="59" customFormat="1" x14ac:dyDescent="0.25">
      <c r="A4823" s="77"/>
      <c r="D4823" s="60"/>
      <c r="E4823" s="60"/>
      <c r="F4823" s="60"/>
      <c r="G4823" s="60"/>
      <c r="H4823" s="62"/>
      <c r="I4823" s="62"/>
      <c r="J4823" s="62"/>
      <c r="K4823" s="62"/>
      <c r="M4823" s="63"/>
      <c r="N4823" s="63"/>
      <c r="O4823" s="64"/>
      <c r="P4823" s="127"/>
      <c r="W4823" s="64"/>
      <c r="X4823" s="64"/>
    </row>
    <row r="4824" spans="1:24" s="59" customFormat="1" x14ac:dyDescent="0.25">
      <c r="A4824" s="77"/>
      <c r="D4824" s="60"/>
      <c r="E4824" s="60"/>
      <c r="F4824" s="60"/>
      <c r="G4824" s="60"/>
      <c r="H4824" s="62"/>
      <c r="I4824" s="62"/>
      <c r="J4824" s="62"/>
      <c r="K4824" s="62"/>
      <c r="M4824" s="63"/>
      <c r="N4824" s="63"/>
      <c r="O4824" s="64"/>
      <c r="P4824" s="127"/>
      <c r="W4824" s="64"/>
      <c r="X4824" s="64"/>
    </row>
    <row r="4825" spans="1:24" s="59" customFormat="1" x14ac:dyDescent="0.25">
      <c r="A4825" s="77"/>
      <c r="D4825" s="60"/>
      <c r="E4825" s="60"/>
      <c r="F4825" s="60"/>
      <c r="G4825" s="60"/>
      <c r="H4825" s="62"/>
      <c r="I4825" s="62"/>
      <c r="J4825" s="62"/>
      <c r="K4825" s="62"/>
      <c r="M4825" s="63"/>
      <c r="N4825" s="63"/>
      <c r="O4825" s="64"/>
      <c r="P4825" s="127"/>
      <c r="W4825" s="64"/>
      <c r="X4825" s="64"/>
    </row>
    <row r="4826" spans="1:24" s="59" customFormat="1" x14ac:dyDescent="0.25">
      <c r="A4826" s="77"/>
      <c r="D4826" s="60"/>
      <c r="E4826" s="60"/>
      <c r="F4826" s="60"/>
      <c r="G4826" s="60"/>
      <c r="H4826" s="62"/>
      <c r="I4826" s="62"/>
      <c r="J4826" s="62"/>
      <c r="K4826" s="62"/>
      <c r="M4826" s="63"/>
      <c r="N4826" s="63"/>
      <c r="O4826" s="64"/>
      <c r="P4826" s="127"/>
      <c r="W4826" s="64"/>
      <c r="X4826" s="64"/>
    </row>
    <row r="4827" spans="1:24" s="59" customFormat="1" x14ac:dyDescent="0.25">
      <c r="A4827" s="77"/>
      <c r="D4827" s="60"/>
      <c r="E4827" s="60"/>
      <c r="F4827" s="60"/>
      <c r="G4827" s="60"/>
      <c r="H4827" s="62"/>
      <c r="I4827" s="62"/>
      <c r="J4827" s="62"/>
      <c r="K4827" s="62"/>
      <c r="M4827" s="63"/>
      <c r="N4827" s="63"/>
      <c r="O4827" s="64"/>
      <c r="P4827" s="127"/>
      <c r="W4827" s="64"/>
      <c r="X4827" s="64"/>
    </row>
    <row r="4828" spans="1:24" s="59" customFormat="1" x14ac:dyDescent="0.25">
      <c r="A4828" s="77"/>
      <c r="D4828" s="60"/>
      <c r="E4828" s="60"/>
      <c r="F4828" s="60"/>
      <c r="G4828" s="60"/>
      <c r="H4828" s="62"/>
      <c r="I4828" s="62"/>
      <c r="J4828" s="62"/>
      <c r="K4828" s="62"/>
      <c r="M4828" s="63"/>
      <c r="N4828" s="63"/>
      <c r="O4828" s="64"/>
      <c r="P4828" s="127"/>
      <c r="W4828" s="64"/>
      <c r="X4828" s="64"/>
    </row>
    <row r="4829" spans="1:24" s="59" customFormat="1" x14ac:dyDescent="0.25">
      <c r="A4829" s="77"/>
      <c r="D4829" s="60"/>
      <c r="E4829" s="60"/>
      <c r="F4829" s="60"/>
      <c r="G4829" s="60"/>
      <c r="H4829" s="62"/>
      <c r="I4829" s="62"/>
      <c r="J4829" s="62"/>
      <c r="K4829" s="62"/>
      <c r="M4829" s="63"/>
      <c r="N4829" s="63"/>
      <c r="O4829" s="64"/>
      <c r="P4829" s="127"/>
      <c r="W4829" s="64"/>
      <c r="X4829" s="64"/>
    </row>
    <row r="4830" spans="1:24" s="59" customFormat="1" x14ac:dyDescent="0.25">
      <c r="A4830" s="77"/>
      <c r="D4830" s="60"/>
      <c r="E4830" s="60"/>
      <c r="F4830" s="60"/>
      <c r="G4830" s="60"/>
      <c r="H4830" s="62"/>
      <c r="I4830" s="62"/>
      <c r="J4830" s="62"/>
      <c r="K4830" s="62"/>
      <c r="M4830" s="63"/>
      <c r="N4830" s="63"/>
      <c r="O4830" s="64"/>
      <c r="P4830" s="127"/>
      <c r="W4830" s="64"/>
      <c r="X4830" s="64"/>
    </row>
    <row r="4831" spans="1:24" s="59" customFormat="1" x14ac:dyDescent="0.25">
      <c r="A4831" s="77"/>
      <c r="D4831" s="60"/>
      <c r="E4831" s="60"/>
      <c r="F4831" s="60"/>
      <c r="G4831" s="60"/>
      <c r="H4831" s="62"/>
      <c r="I4831" s="62"/>
      <c r="J4831" s="62"/>
      <c r="K4831" s="62"/>
      <c r="M4831" s="63"/>
      <c r="N4831" s="63"/>
      <c r="O4831" s="64"/>
      <c r="P4831" s="127"/>
      <c r="W4831" s="64"/>
      <c r="X4831" s="64"/>
    </row>
    <row r="4832" spans="1:24" s="59" customFormat="1" x14ac:dyDescent="0.25">
      <c r="A4832" s="77"/>
      <c r="D4832" s="60"/>
      <c r="E4832" s="60"/>
      <c r="F4832" s="60"/>
      <c r="G4832" s="60"/>
      <c r="H4832" s="62"/>
      <c r="I4832" s="62"/>
      <c r="J4832" s="62"/>
      <c r="K4832" s="62"/>
      <c r="M4832" s="63"/>
      <c r="N4832" s="63"/>
      <c r="O4832" s="64"/>
      <c r="P4832" s="127"/>
      <c r="W4832" s="64"/>
      <c r="X4832" s="64"/>
    </row>
    <row r="4833" spans="1:24" s="59" customFormat="1" x14ac:dyDescent="0.25">
      <c r="A4833" s="77"/>
      <c r="D4833" s="60"/>
      <c r="E4833" s="60"/>
      <c r="F4833" s="60"/>
      <c r="G4833" s="60"/>
      <c r="H4833" s="62"/>
      <c r="I4833" s="62"/>
      <c r="J4833" s="62"/>
      <c r="K4833" s="62"/>
      <c r="M4833" s="63"/>
      <c r="N4833" s="63"/>
      <c r="O4833" s="64"/>
      <c r="P4833" s="127"/>
      <c r="W4833" s="64"/>
      <c r="X4833" s="64"/>
    </row>
    <row r="4834" spans="1:24" s="59" customFormat="1" x14ac:dyDescent="0.25">
      <c r="A4834" s="77"/>
      <c r="D4834" s="60"/>
      <c r="E4834" s="60"/>
      <c r="F4834" s="60"/>
      <c r="G4834" s="60"/>
      <c r="H4834" s="62"/>
      <c r="I4834" s="62"/>
      <c r="J4834" s="62"/>
      <c r="K4834" s="62"/>
      <c r="M4834" s="63"/>
      <c r="N4834" s="63"/>
      <c r="O4834" s="64"/>
      <c r="P4834" s="127"/>
      <c r="W4834" s="64"/>
      <c r="X4834" s="64"/>
    </row>
    <row r="4835" spans="1:24" s="59" customFormat="1" x14ac:dyDescent="0.25">
      <c r="A4835" s="77"/>
      <c r="D4835" s="60"/>
      <c r="E4835" s="60"/>
      <c r="F4835" s="60"/>
      <c r="G4835" s="60"/>
      <c r="H4835" s="62"/>
      <c r="I4835" s="62"/>
      <c r="J4835" s="62"/>
      <c r="K4835" s="62"/>
      <c r="M4835" s="63"/>
      <c r="N4835" s="63"/>
      <c r="O4835" s="64"/>
      <c r="P4835" s="127"/>
      <c r="W4835" s="64"/>
      <c r="X4835" s="64"/>
    </row>
    <row r="4836" spans="1:24" s="59" customFormat="1" x14ac:dyDescent="0.25">
      <c r="A4836" s="77"/>
      <c r="D4836" s="60"/>
      <c r="E4836" s="60"/>
      <c r="F4836" s="60"/>
      <c r="G4836" s="60"/>
      <c r="H4836" s="62"/>
      <c r="I4836" s="62"/>
      <c r="J4836" s="62"/>
      <c r="K4836" s="62"/>
      <c r="M4836" s="63"/>
      <c r="N4836" s="63"/>
      <c r="O4836" s="64"/>
      <c r="P4836" s="127"/>
      <c r="W4836" s="64"/>
      <c r="X4836" s="64"/>
    </row>
    <row r="4837" spans="1:24" s="59" customFormat="1" x14ac:dyDescent="0.25">
      <c r="A4837" s="77"/>
      <c r="D4837" s="60"/>
      <c r="E4837" s="60"/>
      <c r="F4837" s="60"/>
      <c r="G4837" s="60"/>
      <c r="H4837" s="62"/>
      <c r="I4837" s="62"/>
      <c r="J4837" s="62"/>
      <c r="K4837" s="62"/>
      <c r="M4837" s="63"/>
      <c r="N4837" s="63"/>
      <c r="O4837" s="64"/>
      <c r="P4837" s="127"/>
      <c r="W4837" s="64"/>
      <c r="X4837" s="64"/>
    </row>
    <row r="4838" spans="1:24" s="59" customFormat="1" x14ac:dyDescent="0.25">
      <c r="A4838" s="77"/>
      <c r="D4838" s="60"/>
      <c r="E4838" s="60"/>
      <c r="F4838" s="60"/>
      <c r="G4838" s="60"/>
      <c r="H4838" s="62"/>
      <c r="I4838" s="62"/>
      <c r="J4838" s="62"/>
      <c r="K4838" s="62"/>
      <c r="M4838" s="63"/>
      <c r="N4838" s="63"/>
      <c r="O4838" s="64"/>
      <c r="P4838" s="127"/>
      <c r="W4838" s="64"/>
      <c r="X4838" s="64"/>
    </row>
    <row r="4839" spans="1:24" s="59" customFormat="1" x14ac:dyDescent="0.25">
      <c r="A4839" s="77"/>
      <c r="D4839" s="60"/>
      <c r="E4839" s="60"/>
      <c r="F4839" s="60"/>
      <c r="G4839" s="60"/>
      <c r="H4839" s="62"/>
      <c r="I4839" s="62"/>
      <c r="J4839" s="62"/>
      <c r="K4839" s="62"/>
      <c r="M4839" s="63"/>
      <c r="N4839" s="63"/>
      <c r="O4839" s="64"/>
      <c r="P4839" s="127"/>
      <c r="W4839" s="64"/>
      <c r="X4839" s="64"/>
    </row>
    <row r="4840" spans="1:24" s="59" customFormat="1" x14ac:dyDescent="0.25">
      <c r="A4840" s="77"/>
      <c r="D4840" s="60"/>
      <c r="E4840" s="60"/>
      <c r="F4840" s="60"/>
      <c r="G4840" s="60"/>
      <c r="H4840" s="62"/>
      <c r="I4840" s="62"/>
      <c r="J4840" s="62"/>
      <c r="K4840" s="62"/>
      <c r="M4840" s="63"/>
      <c r="N4840" s="63"/>
      <c r="O4840" s="64"/>
      <c r="P4840" s="127"/>
      <c r="W4840" s="64"/>
      <c r="X4840" s="64"/>
    </row>
    <row r="4841" spans="1:24" s="59" customFormat="1" x14ac:dyDescent="0.25">
      <c r="A4841" s="77"/>
      <c r="D4841" s="60"/>
      <c r="E4841" s="60"/>
      <c r="F4841" s="60"/>
      <c r="G4841" s="60"/>
      <c r="H4841" s="62"/>
      <c r="I4841" s="62"/>
      <c r="J4841" s="62"/>
      <c r="K4841" s="62"/>
      <c r="M4841" s="63"/>
      <c r="N4841" s="63"/>
      <c r="O4841" s="64"/>
      <c r="P4841" s="127"/>
      <c r="W4841" s="64"/>
      <c r="X4841" s="64"/>
    </row>
    <row r="4842" spans="1:24" s="59" customFormat="1" x14ac:dyDescent="0.25">
      <c r="A4842" s="77"/>
      <c r="D4842" s="60"/>
      <c r="E4842" s="60"/>
      <c r="F4842" s="60"/>
      <c r="G4842" s="60"/>
      <c r="H4842" s="62"/>
      <c r="I4842" s="62"/>
      <c r="J4842" s="62"/>
      <c r="K4842" s="62"/>
      <c r="M4842" s="63"/>
      <c r="N4842" s="63"/>
      <c r="O4842" s="64"/>
      <c r="P4842" s="127"/>
      <c r="W4842" s="64"/>
      <c r="X4842" s="64"/>
    </row>
    <row r="4843" spans="1:24" s="59" customFormat="1" x14ac:dyDescent="0.25">
      <c r="A4843" s="77"/>
      <c r="D4843" s="60"/>
      <c r="E4843" s="60"/>
      <c r="F4843" s="60"/>
      <c r="G4843" s="60"/>
      <c r="H4843" s="62"/>
      <c r="I4843" s="62"/>
      <c r="J4843" s="62"/>
      <c r="K4843" s="62"/>
      <c r="M4843" s="63"/>
      <c r="N4843" s="63"/>
      <c r="O4843" s="64"/>
      <c r="P4843" s="127"/>
      <c r="W4843" s="64"/>
      <c r="X4843" s="64"/>
    </row>
    <row r="4844" spans="1:24" s="59" customFormat="1" x14ac:dyDescent="0.25">
      <c r="A4844" s="77"/>
      <c r="D4844" s="60"/>
      <c r="E4844" s="60"/>
      <c r="F4844" s="60"/>
      <c r="G4844" s="60"/>
      <c r="H4844" s="62"/>
      <c r="I4844" s="62"/>
      <c r="J4844" s="62"/>
      <c r="K4844" s="62"/>
      <c r="M4844" s="63"/>
      <c r="N4844" s="63"/>
      <c r="O4844" s="64"/>
      <c r="P4844" s="127"/>
      <c r="W4844" s="64"/>
      <c r="X4844" s="64"/>
    </row>
    <row r="4845" spans="1:24" s="59" customFormat="1" x14ac:dyDescent="0.25">
      <c r="A4845" s="77"/>
      <c r="D4845" s="60"/>
      <c r="E4845" s="60"/>
      <c r="F4845" s="60"/>
      <c r="G4845" s="60"/>
      <c r="H4845" s="62"/>
      <c r="I4845" s="62"/>
      <c r="J4845" s="62"/>
      <c r="K4845" s="62"/>
      <c r="M4845" s="63"/>
      <c r="N4845" s="63"/>
      <c r="O4845" s="64"/>
      <c r="P4845" s="127"/>
      <c r="W4845" s="64"/>
      <c r="X4845" s="64"/>
    </row>
    <row r="4846" spans="1:24" s="59" customFormat="1" x14ac:dyDescent="0.25">
      <c r="A4846" s="77"/>
      <c r="D4846" s="60"/>
      <c r="E4846" s="60"/>
      <c r="F4846" s="60"/>
      <c r="G4846" s="60"/>
      <c r="H4846" s="62"/>
      <c r="I4846" s="62"/>
      <c r="J4846" s="62"/>
      <c r="K4846" s="62"/>
      <c r="M4846" s="63"/>
      <c r="N4846" s="63"/>
      <c r="O4846" s="64"/>
      <c r="P4846" s="127"/>
      <c r="W4846" s="64"/>
      <c r="X4846" s="64"/>
    </row>
    <row r="4847" spans="1:24" s="59" customFormat="1" x14ac:dyDescent="0.25">
      <c r="A4847" s="77"/>
      <c r="D4847" s="60"/>
      <c r="E4847" s="60"/>
      <c r="F4847" s="60"/>
      <c r="G4847" s="60"/>
      <c r="H4847" s="62"/>
      <c r="I4847" s="62"/>
      <c r="J4847" s="62"/>
      <c r="K4847" s="62"/>
      <c r="M4847" s="63"/>
      <c r="N4847" s="63"/>
      <c r="O4847" s="64"/>
      <c r="P4847" s="127"/>
      <c r="W4847" s="64"/>
      <c r="X4847" s="64"/>
    </row>
    <row r="4848" spans="1:24" s="59" customFormat="1" x14ac:dyDescent="0.25">
      <c r="A4848" s="77"/>
      <c r="D4848" s="60"/>
      <c r="E4848" s="60"/>
      <c r="F4848" s="60"/>
      <c r="G4848" s="60"/>
      <c r="H4848" s="62"/>
      <c r="I4848" s="62"/>
      <c r="J4848" s="62"/>
      <c r="K4848" s="62"/>
      <c r="M4848" s="63"/>
      <c r="N4848" s="63"/>
      <c r="O4848" s="64"/>
      <c r="P4848" s="127"/>
      <c r="W4848" s="64"/>
      <c r="X4848" s="64"/>
    </row>
    <row r="4849" spans="1:24" s="59" customFormat="1" x14ac:dyDescent="0.25">
      <c r="A4849" s="77"/>
      <c r="D4849" s="60"/>
      <c r="E4849" s="60"/>
      <c r="F4849" s="60"/>
      <c r="G4849" s="60"/>
      <c r="H4849" s="62"/>
      <c r="I4849" s="62"/>
      <c r="J4849" s="62"/>
      <c r="K4849" s="62"/>
      <c r="M4849" s="63"/>
      <c r="N4849" s="63"/>
      <c r="O4849" s="64"/>
      <c r="P4849" s="127"/>
      <c r="W4849" s="64"/>
      <c r="X4849" s="64"/>
    </row>
    <row r="4850" spans="1:24" s="59" customFormat="1" x14ac:dyDescent="0.25">
      <c r="A4850" s="77"/>
      <c r="D4850" s="60"/>
      <c r="E4850" s="60"/>
      <c r="F4850" s="60"/>
      <c r="G4850" s="60"/>
      <c r="H4850" s="62"/>
      <c r="I4850" s="62"/>
      <c r="J4850" s="62"/>
      <c r="K4850" s="62"/>
      <c r="M4850" s="63"/>
      <c r="N4850" s="63"/>
      <c r="O4850" s="64"/>
      <c r="P4850" s="127"/>
      <c r="W4850" s="64"/>
      <c r="X4850" s="64"/>
    </row>
    <row r="4851" spans="1:24" s="59" customFormat="1" x14ac:dyDescent="0.25">
      <c r="A4851" s="77"/>
      <c r="D4851" s="60"/>
      <c r="E4851" s="60"/>
      <c r="F4851" s="60"/>
      <c r="G4851" s="60"/>
      <c r="H4851" s="62"/>
      <c r="I4851" s="62"/>
      <c r="J4851" s="62"/>
      <c r="K4851" s="62"/>
      <c r="M4851" s="63"/>
      <c r="N4851" s="63"/>
      <c r="O4851" s="64"/>
      <c r="P4851" s="127"/>
      <c r="W4851" s="64"/>
      <c r="X4851" s="64"/>
    </row>
    <row r="4852" spans="1:24" s="59" customFormat="1" x14ac:dyDescent="0.25">
      <c r="A4852" s="77"/>
      <c r="D4852" s="60"/>
      <c r="E4852" s="60"/>
      <c r="F4852" s="60"/>
      <c r="G4852" s="60"/>
      <c r="H4852" s="62"/>
      <c r="I4852" s="62"/>
      <c r="J4852" s="62"/>
      <c r="K4852" s="62"/>
      <c r="M4852" s="63"/>
      <c r="N4852" s="63"/>
      <c r="O4852" s="64"/>
      <c r="P4852" s="127"/>
      <c r="W4852" s="64"/>
      <c r="X4852" s="64"/>
    </row>
    <row r="4853" spans="1:24" s="59" customFormat="1" x14ac:dyDescent="0.25">
      <c r="A4853" s="77"/>
      <c r="D4853" s="60"/>
      <c r="E4853" s="60"/>
      <c r="F4853" s="60"/>
      <c r="G4853" s="60"/>
      <c r="H4853" s="62"/>
      <c r="I4853" s="62"/>
      <c r="J4853" s="62"/>
      <c r="K4853" s="62"/>
      <c r="M4853" s="63"/>
      <c r="N4853" s="63"/>
      <c r="O4853" s="64"/>
      <c r="P4853" s="127"/>
      <c r="W4853" s="64"/>
      <c r="X4853" s="64"/>
    </row>
    <row r="4854" spans="1:24" s="59" customFormat="1" x14ac:dyDescent="0.25">
      <c r="A4854" s="77"/>
      <c r="D4854" s="60"/>
      <c r="E4854" s="60"/>
      <c r="F4854" s="60"/>
      <c r="G4854" s="60"/>
      <c r="H4854" s="62"/>
      <c r="I4854" s="62"/>
      <c r="J4854" s="62"/>
      <c r="K4854" s="62"/>
      <c r="M4854" s="63"/>
      <c r="N4854" s="63"/>
      <c r="O4854" s="64"/>
      <c r="P4854" s="127"/>
      <c r="W4854" s="64"/>
      <c r="X4854" s="64"/>
    </row>
    <row r="4855" spans="1:24" s="59" customFormat="1" x14ac:dyDescent="0.25">
      <c r="A4855" s="77"/>
      <c r="D4855" s="60"/>
      <c r="E4855" s="60"/>
      <c r="F4855" s="60"/>
      <c r="G4855" s="60"/>
      <c r="H4855" s="62"/>
      <c r="I4855" s="62"/>
      <c r="J4855" s="62"/>
      <c r="K4855" s="62"/>
      <c r="M4855" s="63"/>
      <c r="N4855" s="63"/>
      <c r="O4855" s="64"/>
      <c r="P4855" s="127"/>
      <c r="W4855" s="64"/>
      <c r="X4855" s="64"/>
    </row>
    <row r="4856" spans="1:24" s="59" customFormat="1" x14ac:dyDescent="0.25">
      <c r="A4856" s="77"/>
      <c r="D4856" s="60"/>
      <c r="E4856" s="60"/>
      <c r="F4856" s="60"/>
      <c r="G4856" s="60"/>
      <c r="H4856" s="62"/>
      <c r="I4856" s="62"/>
      <c r="J4856" s="62"/>
      <c r="K4856" s="62"/>
      <c r="M4856" s="63"/>
      <c r="N4856" s="63"/>
      <c r="O4856" s="64"/>
      <c r="P4856" s="127"/>
      <c r="W4856" s="64"/>
      <c r="X4856" s="64"/>
    </row>
    <row r="4857" spans="1:24" s="59" customFormat="1" x14ac:dyDescent="0.25">
      <c r="A4857" s="77"/>
      <c r="D4857" s="60"/>
      <c r="E4857" s="60"/>
      <c r="F4857" s="60"/>
      <c r="G4857" s="60"/>
      <c r="H4857" s="62"/>
      <c r="I4857" s="62"/>
      <c r="J4857" s="62"/>
      <c r="K4857" s="62"/>
      <c r="M4857" s="63"/>
      <c r="N4857" s="63"/>
      <c r="O4857" s="64"/>
      <c r="P4857" s="127"/>
      <c r="W4857" s="64"/>
      <c r="X4857" s="64"/>
    </row>
    <row r="4858" spans="1:24" s="59" customFormat="1" x14ac:dyDescent="0.25">
      <c r="A4858" s="77"/>
      <c r="D4858" s="60"/>
      <c r="E4858" s="60"/>
      <c r="F4858" s="60"/>
      <c r="G4858" s="60"/>
      <c r="H4858" s="62"/>
      <c r="I4858" s="62"/>
      <c r="J4858" s="62"/>
      <c r="K4858" s="62"/>
      <c r="M4858" s="63"/>
      <c r="N4858" s="63"/>
      <c r="O4858" s="64"/>
      <c r="P4858" s="127"/>
      <c r="W4858" s="64"/>
      <c r="X4858" s="64"/>
    </row>
    <row r="4859" spans="1:24" s="59" customFormat="1" x14ac:dyDescent="0.25">
      <c r="A4859" s="77"/>
      <c r="D4859" s="60"/>
      <c r="E4859" s="60"/>
      <c r="F4859" s="60"/>
      <c r="G4859" s="60"/>
      <c r="H4859" s="62"/>
      <c r="I4859" s="62"/>
      <c r="J4859" s="62"/>
      <c r="K4859" s="62"/>
      <c r="M4859" s="63"/>
      <c r="N4859" s="63"/>
      <c r="O4859" s="64"/>
      <c r="P4859" s="127"/>
      <c r="W4859" s="64"/>
      <c r="X4859" s="64"/>
    </row>
    <row r="4860" spans="1:24" s="59" customFormat="1" x14ac:dyDescent="0.25">
      <c r="A4860" s="77"/>
      <c r="D4860" s="60"/>
      <c r="E4860" s="60"/>
      <c r="F4860" s="60"/>
      <c r="G4860" s="60"/>
      <c r="H4860" s="62"/>
      <c r="I4860" s="62"/>
      <c r="J4860" s="62"/>
      <c r="K4860" s="62"/>
      <c r="M4860" s="63"/>
      <c r="N4860" s="63"/>
      <c r="O4860" s="64"/>
      <c r="P4860" s="127"/>
      <c r="W4860" s="64"/>
      <c r="X4860" s="64"/>
    </row>
    <row r="4861" spans="1:24" s="59" customFormat="1" x14ac:dyDescent="0.25">
      <c r="A4861" s="77"/>
      <c r="D4861" s="60"/>
      <c r="E4861" s="60"/>
      <c r="F4861" s="60"/>
      <c r="G4861" s="60"/>
      <c r="H4861" s="62"/>
      <c r="I4861" s="62"/>
      <c r="J4861" s="62"/>
      <c r="K4861" s="62"/>
      <c r="M4861" s="63"/>
      <c r="N4861" s="63"/>
      <c r="O4861" s="64"/>
      <c r="P4861" s="127"/>
      <c r="W4861" s="64"/>
      <c r="X4861" s="64"/>
    </row>
    <row r="4862" spans="1:24" s="59" customFormat="1" x14ac:dyDescent="0.25">
      <c r="A4862" s="77"/>
      <c r="D4862" s="60"/>
      <c r="E4862" s="60"/>
      <c r="F4862" s="60"/>
      <c r="G4862" s="60"/>
      <c r="H4862" s="62"/>
      <c r="I4862" s="62"/>
      <c r="J4862" s="62"/>
      <c r="K4862" s="62"/>
      <c r="M4862" s="63"/>
      <c r="N4862" s="63"/>
      <c r="O4862" s="64"/>
      <c r="P4862" s="127"/>
      <c r="W4862" s="64"/>
      <c r="X4862" s="64"/>
    </row>
    <row r="4863" spans="1:24" s="59" customFormat="1" x14ac:dyDescent="0.25">
      <c r="A4863" s="77"/>
      <c r="D4863" s="60"/>
      <c r="E4863" s="60"/>
      <c r="F4863" s="60"/>
      <c r="G4863" s="60"/>
      <c r="H4863" s="62"/>
      <c r="I4863" s="62"/>
      <c r="J4863" s="62"/>
      <c r="K4863" s="62"/>
      <c r="M4863" s="63"/>
      <c r="N4863" s="63"/>
      <c r="O4863" s="64"/>
      <c r="P4863" s="127"/>
      <c r="W4863" s="64"/>
      <c r="X4863" s="64"/>
    </row>
    <row r="4864" spans="1:24" s="59" customFormat="1" x14ac:dyDescent="0.25">
      <c r="A4864" s="77"/>
      <c r="D4864" s="60"/>
      <c r="E4864" s="60"/>
      <c r="F4864" s="60"/>
      <c r="G4864" s="60"/>
      <c r="H4864" s="62"/>
      <c r="I4864" s="62"/>
      <c r="J4864" s="62"/>
      <c r="K4864" s="62"/>
      <c r="M4864" s="63"/>
      <c r="N4864" s="63"/>
      <c r="O4864" s="64"/>
      <c r="P4864" s="127"/>
      <c r="W4864" s="64"/>
      <c r="X4864" s="64"/>
    </row>
    <row r="4865" spans="1:24" s="59" customFormat="1" x14ac:dyDescent="0.25">
      <c r="A4865" s="77"/>
      <c r="D4865" s="60"/>
      <c r="E4865" s="60"/>
      <c r="F4865" s="60"/>
      <c r="G4865" s="60"/>
      <c r="H4865" s="62"/>
      <c r="I4865" s="62"/>
      <c r="J4865" s="62"/>
      <c r="K4865" s="62"/>
      <c r="M4865" s="63"/>
      <c r="N4865" s="63"/>
      <c r="O4865" s="64"/>
      <c r="P4865" s="127"/>
      <c r="W4865" s="64"/>
      <c r="X4865" s="64"/>
    </row>
    <row r="4866" spans="1:24" s="59" customFormat="1" x14ac:dyDescent="0.25">
      <c r="A4866" s="77"/>
      <c r="D4866" s="60"/>
      <c r="E4866" s="60"/>
      <c r="F4866" s="60"/>
      <c r="G4866" s="60"/>
      <c r="H4866" s="62"/>
      <c r="I4866" s="62"/>
      <c r="J4866" s="62"/>
      <c r="K4866" s="62"/>
      <c r="M4866" s="63"/>
      <c r="N4866" s="63"/>
      <c r="O4866" s="64"/>
      <c r="P4866" s="127"/>
      <c r="W4866" s="64"/>
      <c r="X4866" s="64"/>
    </row>
    <row r="4867" spans="1:24" s="59" customFormat="1" x14ac:dyDescent="0.25">
      <c r="A4867" s="77"/>
      <c r="D4867" s="60"/>
      <c r="E4867" s="60"/>
      <c r="F4867" s="60"/>
      <c r="G4867" s="60"/>
      <c r="H4867" s="62"/>
      <c r="I4867" s="62"/>
      <c r="J4867" s="62"/>
      <c r="K4867" s="62"/>
      <c r="M4867" s="63"/>
      <c r="N4867" s="63"/>
      <c r="O4867" s="64"/>
      <c r="P4867" s="127"/>
      <c r="W4867" s="64"/>
      <c r="X4867" s="64"/>
    </row>
    <row r="4868" spans="1:24" s="59" customFormat="1" x14ac:dyDescent="0.25">
      <c r="A4868" s="77"/>
      <c r="D4868" s="60"/>
      <c r="E4868" s="60"/>
      <c r="F4868" s="60"/>
      <c r="G4868" s="60"/>
      <c r="H4868" s="62"/>
      <c r="I4868" s="62"/>
      <c r="J4868" s="62"/>
      <c r="K4868" s="62"/>
      <c r="M4868" s="63"/>
      <c r="N4868" s="63"/>
      <c r="O4868" s="64"/>
      <c r="P4868" s="127"/>
      <c r="W4868" s="64"/>
      <c r="X4868" s="64"/>
    </row>
    <row r="4869" spans="1:24" s="59" customFormat="1" x14ac:dyDescent="0.25">
      <c r="A4869" s="77"/>
      <c r="D4869" s="60"/>
      <c r="E4869" s="60"/>
      <c r="F4869" s="60"/>
      <c r="G4869" s="60"/>
      <c r="H4869" s="62"/>
      <c r="I4869" s="62"/>
      <c r="J4869" s="62"/>
      <c r="K4869" s="62"/>
      <c r="M4869" s="63"/>
      <c r="N4869" s="63"/>
      <c r="O4869" s="64"/>
      <c r="P4869" s="127"/>
      <c r="W4869" s="64"/>
      <c r="X4869" s="64"/>
    </row>
    <row r="4870" spans="1:24" s="59" customFormat="1" x14ac:dyDescent="0.25">
      <c r="A4870" s="77"/>
      <c r="D4870" s="60"/>
      <c r="E4870" s="60"/>
      <c r="F4870" s="60"/>
      <c r="G4870" s="60"/>
      <c r="H4870" s="62"/>
      <c r="I4870" s="62"/>
      <c r="J4870" s="62"/>
      <c r="K4870" s="62"/>
      <c r="M4870" s="63"/>
      <c r="N4870" s="63"/>
      <c r="O4870" s="64"/>
      <c r="P4870" s="127"/>
      <c r="W4870" s="64"/>
      <c r="X4870" s="64"/>
    </row>
    <row r="4871" spans="1:24" s="59" customFormat="1" x14ac:dyDescent="0.25">
      <c r="A4871" s="77"/>
      <c r="D4871" s="60"/>
      <c r="E4871" s="60"/>
      <c r="F4871" s="60"/>
      <c r="G4871" s="60"/>
      <c r="H4871" s="62"/>
      <c r="I4871" s="62"/>
      <c r="J4871" s="62"/>
      <c r="K4871" s="62"/>
      <c r="M4871" s="63"/>
      <c r="N4871" s="63"/>
      <c r="O4871" s="64"/>
      <c r="P4871" s="127"/>
      <c r="W4871" s="64"/>
      <c r="X4871" s="64"/>
    </row>
    <row r="4872" spans="1:24" s="59" customFormat="1" x14ac:dyDescent="0.25">
      <c r="A4872" s="77"/>
      <c r="D4872" s="60"/>
      <c r="E4872" s="60"/>
      <c r="F4872" s="60"/>
      <c r="G4872" s="60"/>
      <c r="H4872" s="62"/>
      <c r="I4872" s="62"/>
      <c r="J4872" s="62"/>
      <c r="K4872" s="62"/>
      <c r="M4872" s="63"/>
      <c r="N4872" s="63"/>
      <c r="O4872" s="64"/>
      <c r="P4872" s="127"/>
      <c r="W4872" s="64"/>
      <c r="X4872" s="64"/>
    </row>
    <row r="4873" spans="1:24" s="59" customFormat="1" x14ac:dyDescent="0.25">
      <c r="A4873" s="77"/>
      <c r="D4873" s="60"/>
      <c r="E4873" s="60"/>
      <c r="F4873" s="60"/>
      <c r="G4873" s="60"/>
      <c r="H4873" s="62"/>
      <c r="I4873" s="62"/>
      <c r="J4873" s="62"/>
      <c r="K4873" s="62"/>
      <c r="M4873" s="63"/>
      <c r="N4873" s="63"/>
      <c r="O4873" s="64"/>
      <c r="P4873" s="127"/>
      <c r="W4873" s="64"/>
      <c r="X4873" s="64"/>
    </row>
    <row r="4874" spans="1:24" s="59" customFormat="1" x14ac:dyDescent="0.25">
      <c r="A4874" s="77"/>
      <c r="D4874" s="60"/>
      <c r="E4874" s="60"/>
      <c r="F4874" s="60"/>
      <c r="G4874" s="60"/>
      <c r="H4874" s="62"/>
      <c r="I4874" s="62"/>
      <c r="J4874" s="62"/>
      <c r="K4874" s="62"/>
      <c r="M4874" s="63"/>
      <c r="N4874" s="63"/>
      <c r="O4874" s="64"/>
      <c r="P4874" s="127"/>
      <c r="W4874" s="64"/>
      <c r="X4874" s="64"/>
    </row>
    <row r="4875" spans="1:24" s="59" customFormat="1" x14ac:dyDescent="0.25">
      <c r="A4875" s="77"/>
      <c r="D4875" s="60"/>
      <c r="E4875" s="60"/>
      <c r="F4875" s="60"/>
      <c r="G4875" s="60"/>
      <c r="H4875" s="62"/>
      <c r="I4875" s="62"/>
      <c r="J4875" s="62"/>
      <c r="K4875" s="62"/>
      <c r="M4875" s="63"/>
      <c r="N4875" s="63"/>
      <c r="O4875" s="64"/>
      <c r="P4875" s="127"/>
      <c r="W4875" s="64"/>
      <c r="X4875" s="64"/>
    </row>
    <row r="4876" spans="1:24" s="59" customFormat="1" x14ac:dyDescent="0.25">
      <c r="A4876" s="77"/>
      <c r="D4876" s="60"/>
      <c r="E4876" s="60"/>
      <c r="F4876" s="60"/>
      <c r="G4876" s="60"/>
      <c r="H4876" s="62"/>
      <c r="I4876" s="62"/>
      <c r="J4876" s="62"/>
      <c r="K4876" s="62"/>
      <c r="M4876" s="63"/>
      <c r="N4876" s="63"/>
      <c r="O4876" s="64"/>
      <c r="P4876" s="127"/>
      <c r="W4876" s="64"/>
      <c r="X4876" s="64"/>
    </row>
    <row r="4877" spans="1:24" s="59" customFormat="1" x14ac:dyDescent="0.25">
      <c r="A4877" s="77"/>
      <c r="D4877" s="60"/>
      <c r="E4877" s="60"/>
      <c r="F4877" s="60"/>
      <c r="G4877" s="60"/>
      <c r="H4877" s="62"/>
      <c r="I4877" s="62"/>
      <c r="J4877" s="62"/>
      <c r="K4877" s="62"/>
      <c r="M4877" s="63"/>
      <c r="N4877" s="63"/>
      <c r="O4877" s="64"/>
      <c r="P4877" s="127"/>
      <c r="W4877" s="64"/>
      <c r="X4877" s="64"/>
    </row>
    <row r="4878" spans="1:24" s="59" customFormat="1" x14ac:dyDescent="0.25">
      <c r="A4878" s="77"/>
      <c r="D4878" s="60"/>
      <c r="E4878" s="60"/>
      <c r="F4878" s="60"/>
      <c r="G4878" s="60"/>
      <c r="H4878" s="62"/>
      <c r="I4878" s="62"/>
      <c r="J4878" s="62"/>
      <c r="K4878" s="62"/>
      <c r="M4878" s="63"/>
      <c r="N4878" s="63"/>
      <c r="O4878" s="64"/>
      <c r="P4878" s="127"/>
      <c r="W4878" s="64"/>
      <c r="X4878" s="64"/>
    </row>
    <row r="4879" spans="1:24" s="59" customFormat="1" x14ac:dyDescent="0.25">
      <c r="A4879" s="77"/>
      <c r="D4879" s="60"/>
      <c r="E4879" s="60"/>
      <c r="F4879" s="60"/>
      <c r="G4879" s="60"/>
      <c r="H4879" s="62"/>
      <c r="I4879" s="62"/>
      <c r="J4879" s="62"/>
      <c r="K4879" s="62"/>
      <c r="M4879" s="63"/>
      <c r="N4879" s="63"/>
      <c r="O4879" s="64"/>
      <c r="P4879" s="127"/>
      <c r="W4879" s="64"/>
      <c r="X4879" s="64"/>
    </row>
    <row r="4880" spans="1:24" s="59" customFormat="1" x14ac:dyDescent="0.25">
      <c r="A4880" s="77"/>
      <c r="D4880" s="60"/>
      <c r="E4880" s="60"/>
      <c r="F4880" s="60"/>
      <c r="G4880" s="60"/>
      <c r="H4880" s="62"/>
      <c r="I4880" s="62"/>
      <c r="J4880" s="62"/>
      <c r="K4880" s="62"/>
      <c r="M4880" s="63"/>
      <c r="N4880" s="63"/>
      <c r="O4880" s="64"/>
      <c r="P4880" s="127"/>
      <c r="W4880" s="64"/>
      <c r="X4880" s="64"/>
    </row>
    <row r="4881" spans="1:24" s="59" customFormat="1" x14ac:dyDescent="0.25">
      <c r="A4881" s="77"/>
      <c r="D4881" s="60"/>
      <c r="E4881" s="60"/>
      <c r="F4881" s="60"/>
      <c r="G4881" s="60"/>
      <c r="H4881" s="62"/>
      <c r="I4881" s="62"/>
      <c r="J4881" s="62"/>
      <c r="K4881" s="62"/>
      <c r="M4881" s="63"/>
      <c r="N4881" s="63"/>
      <c r="O4881" s="64"/>
      <c r="P4881" s="127"/>
      <c r="W4881" s="64"/>
      <c r="X4881" s="64"/>
    </row>
    <row r="4882" spans="1:24" s="59" customFormat="1" x14ac:dyDescent="0.25">
      <c r="A4882" s="77"/>
      <c r="D4882" s="60"/>
      <c r="E4882" s="60"/>
      <c r="F4882" s="60"/>
      <c r="G4882" s="60"/>
      <c r="H4882" s="62"/>
      <c r="I4882" s="62"/>
      <c r="J4882" s="62"/>
      <c r="K4882" s="62"/>
      <c r="M4882" s="63"/>
      <c r="N4882" s="63"/>
      <c r="O4882" s="64"/>
      <c r="P4882" s="127"/>
      <c r="W4882" s="64"/>
      <c r="X4882" s="64"/>
    </row>
    <row r="4883" spans="1:24" s="59" customFormat="1" x14ac:dyDescent="0.25">
      <c r="A4883" s="77"/>
      <c r="D4883" s="60"/>
      <c r="E4883" s="60"/>
      <c r="F4883" s="60"/>
      <c r="G4883" s="60"/>
      <c r="H4883" s="62"/>
      <c r="I4883" s="62"/>
      <c r="J4883" s="62"/>
      <c r="K4883" s="62"/>
      <c r="M4883" s="63"/>
      <c r="N4883" s="63"/>
      <c r="O4883" s="64"/>
      <c r="P4883" s="127"/>
      <c r="W4883" s="64"/>
      <c r="X4883" s="64"/>
    </row>
    <row r="4884" spans="1:24" s="59" customFormat="1" x14ac:dyDescent="0.25">
      <c r="A4884" s="77"/>
      <c r="D4884" s="60"/>
      <c r="E4884" s="60"/>
      <c r="F4884" s="60"/>
      <c r="G4884" s="60"/>
      <c r="H4884" s="62"/>
      <c r="I4884" s="62"/>
      <c r="J4884" s="62"/>
      <c r="K4884" s="62"/>
      <c r="M4884" s="63"/>
      <c r="N4884" s="63"/>
      <c r="O4884" s="64"/>
      <c r="P4884" s="127"/>
      <c r="W4884" s="64"/>
      <c r="X4884" s="64"/>
    </row>
    <row r="4885" spans="1:24" s="59" customFormat="1" x14ac:dyDescent="0.25">
      <c r="A4885" s="77"/>
      <c r="D4885" s="60"/>
      <c r="E4885" s="60"/>
      <c r="F4885" s="60"/>
      <c r="G4885" s="60"/>
      <c r="H4885" s="62"/>
      <c r="I4885" s="62"/>
      <c r="J4885" s="62"/>
      <c r="K4885" s="62"/>
      <c r="M4885" s="63"/>
      <c r="N4885" s="63"/>
      <c r="O4885" s="64"/>
      <c r="P4885" s="127"/>
      <c r="W4885" s="64"/>
      <c r="X4885" s="64"/>
    </row>
    <row r="4886" spans="1:24" s="59" customFormat="1" x14ac:dyDescent="0.25">
      <c r="A4886" s="77"/>
      <c r="D4886" s="60"/>
      <c r="E4886" s="60"/>
      <c r="F4886" s="60"/>
      <c r="G4886" s="60"/>
      <c r="H4886" s="62"/>
      <c r="I4886" s="62"/>
      <c r="J4886" s="62"/>
      <c r="K4886" s="62"/>
      <c r="M4886" s="63"/>
      <c r="N4886" s="63"/>
      <c r="O4886" s="64"/>
      <c r="P4886" s="127"/>
      <c r="W4886" s="64"/>
      <c r="X4886" s="64"/>
    </row>
    <row r="4887" spans="1:24" s="59" customFormat="1" x14ac:dyDescent="0.25">
      <c r="A4887" s="77"/>
      <c r="D4887" s="60"/>
      <c r="E4887" s="60"/>
      <c r="F4887" s="60"/>
      <c r="G4887" s="60"/>
      <c r="H4887" s="62"/>
      <c r="I4887" s="62"/>
      <c r="J4887" s="62"/>
      <c r="K4887" s="62"/>
      <c r="M4887" s="63"/>
      <c r="N4887" s="63"/>
      <c r="O4887" s="64"/>
      <c r="P4887" s="127"/>
      <c r="W4887" s="64"/>
      <c r="X4887" s="64"/>
    </row>
    <row r="4888" spans="1:24" s="59" customFormat="1" x14ac:dyDescent="0.25">
      <c r="A4888" s="77"/>
      <c r="D4888" s="60"/>
      <c r="E4888" s="60"/>
      <c r="F4888" s="60"/>
      <c r="G4888" s="60"/>
      <c r="H4888" s="62"/>
      <c r="I4888" s="62"/>
      <c r="J4888" s="62"/>
      <c r="K4888" s="62"/>
      <c r="M4888" s="63"/>
      <c r="N4888" s="63"/>
      <c r="O4888" s="64"/>
      <c r="P4888" s="127"/>
      <c r="W4888" s="64"/>
      <c r="X4888" s="64"/>
    </row>
    <row r="4889" spans="1:24" s="59" customFormat="1" x14ac:dyDescent="0.25">
      <c r="A4889" s="77"/>
      <c r="D4889" s="60"/>
      <c r="E4889" s="60"/>
      <c r="F4889" s="60"/>
      <c r="G4889" s="60"/>
      <c r="H4889" s="62"/>
      <c r="I4889" s="62"/>
      <c r="J4889" s="62"/>
      <c r="K4889" s="62"/>
      <c r="M4889" s="63"/>
      <c r="N4889" s="63"/>
      <c r="O4889" s="64"/>
      <c r="P4889" s="127"/>
      <c r="W4889" s="64"/>
      <c r="X4889" s="64"/>
    </row>
    <row r="4890" spans="1:24" s="59" customFormat="1" x14ac:dyDescent="0.25">
      <c r="A4890" s="77"/>
      <c r="D4890" s="60"/>
      <c r="E4890" s="60"/>
      <c r="F4890" s="60"/>
      <c r="G4890" s="60"/>
      <c r="H4890" s="62"/>
      <c r="I4890" s="62"/>
      <c r="J4890" s="62"/>
      <c r="K4890" s="62"/>
      <c r="M4890" s="63"/>
      <c r="N4890" s="63"/>
      <c r="O4890" s="64"/>
      <c r="P4890" s="127"/>
      <c r="W4890" s="64"/>
      <c r="X4890" s="64"/>
    </row>
    <row r="4891" spans="1:24" s="59" customFormat="1" x14ac:dyDescent="0.25">
      <c r="A4891" s="77"/>
      <c r="D4891" s="60"/>
      <c r="E4891" s="60"/>
      <c r="F4891" s="60"/>
      <c r="G4891" s="60"/>
      <c r="H4891" s="62"/>
      <c r="I4891" s="62"/>
      <c r="J4891" s="62"/>
      <c r="K4891" s="62"/>
      <c r="M4891" s="63"/>
      <c r="N4891" s="63"/>
      <c r="O4891" s="64"/>
      <c r="P4891" s="127"/>
      <c r="W4891" s="64"/>
      <c r="X4891" s="64"/>
    </row>
    <row r="4892" spans="1:24" s="59" customFormat="1" x14ac:dyDescent="0.25">
      <c r="A4892" s="77"/>
      <c r="D4892" s="60"/>
      <c r="E4892" s="60"/>
      <c r="F4892" s="60"/>
      <c r="G4892" s="60"/>
      <c r="H4892" s="62"/>
      <c r="I4892" s="62"/>
      <c r="J4892" s="62"/>
      <c r="K4892" s="62"/>
      <c r="M4892" s="63"/>
      <c r="N4892" s="63"/>
      <c r="O4892" s="64"/>
      <c r="P4892" s="127"/>
      <c r="W4892" s="64"/>
      <c r="X4892" s="64"/>
    </row>
    <row r="4893" spans="1:24" s="59" customFormat="1" x14ac:dyDescent="0.25">
      <c r="A4893" s="77"/>
      <c r="D4893" s="60"/>
      <c r="E4893" s="60"/>
      <c r="F4893" s="60"/>
      <c r="G4893" s="60"/>
      <c r="H4893" s="62"/>
      <c r="I4893" s="62"/>
      <c r="J4893" s="62"/>
      <c r="K4893" s="62"/>
      <c r="M4893" s="63"/>
      <c r="N4893" s="63"/>
      <c r="O4893" s="64"/>
      <c r="P4893" s="127"/>
      <c r="W4893" s="64"/>
      <c r="X4893" s="64"/>
    </row>
    <row r="4894" spans="1:24" s="59" customFormat="1" x14ac:dyDescent="0.25">
      <c r="A4894" s="77"/>
      <c r="D4894" s="60"/>
      <c r="E4894" s="60"/>
      <c r="F4894" s="60"/>
      <c r="G4894" s="60"/>
      <c r="H4894" s="62"/>
      <c r="I4894" s="62"/>
      <c r="J4894" s="62"/>
      <c r="K4894" s="62"/>
      <c r="M4894" s="63"/>
      <c r="N4894" s="63"/>
      <c r="O4894" s="64"/>
      <c r="P4894" s="127"/>
      <c r="W4894" s="64"/>
      <c r="X4894" s="64"/>
    </row>
    <row r="4895" spans="1:24" s="59" customFormat="1" x14ac:dyDescent="0.25">
      <c r="A4895" s="77"/>
      <c r="D4895" s="60"/>
      <c r="E4895" s="60"/>
      <c r="F4895" s="60"/>
      <c r="G4895" s="60"/>
      <c r="H4895" s="62"/>
      <c r="I4895" s="62"/>
      <c r="J4895" s="62"/>
      <c r="K4895" s="62"/>
      <c r="M4895" s="63"/>
      <c r="N4895" s="63"/>
      <c r="O4895" s="64"/>
      <c r="P4895" s="127"/>
      <c r="W4895" s="64"/>
      <c r="X4895" s="64"/>
    </row>
    <row r="4896" spans="1:24" s="59" customFormat="1" x14ac:dyDescent="0.25">
      <c r="A4896" s="77"/>
      <c r="D4896" s="60"/>
      <c r="E4896" s="60"/>
      <c r="F4896" s="60"/>
      <c r="G4896" s="60"/>
      <c r="H4896" s="62"/>
      <c r="I4896" s="62"/>
      <c r="J4896" s="62"/>
      <c r="K4896" s="62"/>
      <c r="M4896" s="63"/>
      <c r="N4896" s="63"/>
      <c r="O4896" s="64"/>
      <c r="P4896" s="127"/>
      <c r="W4896" s="64"/>
      <c r="X4896" s="64"/>
    </row>
    <row r="4897" spans="1:24" s="59" customFormat="1" x14ac:dyDescent="0.25">
      <c r="A4897" s="77"/>
      <c r="D4897" s="60"/>
      <c r="E4897" s="60"/>
      <c r="F4897" s="60"/>
      <c r="G4897" s="60"/>
      <c r="H4897" s="62"/>
      <c r="I4897" s="62"/>
      <c r="J4897" s="62"/>
      <c r="K4897" s="62"/>
      <c r="M4897" s="63"/>
      <c r="N4897" s="63"/>
      <c r="O4897" s="64"/>
      <c r="P4897" s="127"/>
      <c r="W4897" s="64"/>
      <c r="X4897" s="64"/>
    </row>
    <row r="4898" spans="1:24" s="59" customFormat="1" x14ac:dyDescent="0.25">
      <c r="A4898" s="77"/>
      <c r="D4898" s="60"/>
      <c r="E4898" s="60"/>
      <c r="F4898" s="60"/>
      <c r="G4898" s="60"/>
      <c r="H4898" s="62"/>
      <c r="I4898" s="62"/>
      <c r="J4898" s="62"/>
      <c r="K4898" s="62"/>
      <c r="M4898" s="63"/>
      <c r="N4898" s="63"/>
      <c r="O4898" s="64"/>
      <c r="P4898" s="127"/>
      <c r="W4898" s="64"/>
      <c r="X4898" s="64"/>
    </row>
    <row r="4899" spans="1:24" s="59" customFormat="1" x14ac:dyDescent="0.25">
      <c r="A4899" s="77"/>
      <c r="D4899" s="60"/>
      <c r="E4899" s="60"/>
      <c r="F4899" s="60"/>
      <c r="G4899" s="60"/>
      <c r="H4899" s="62"/>
      <c r="I4899" s="62"/>
      <c r="J4899" s="62"/>
      <c r="K4899" s="62"/>
      <c r="M4899" s="63"/>
      <c r="N4899" s="63"/>
      <c r="O4899" s="64"/>
      <c r="P4899" s="127"/>
      <c r="W4899" s="64"/>
      <c r="X4899" s="64"/>
    </row>
    <row r="4900" spans="1:24" s="59" customFormat="1" x14ac:dyDescent="0.25">
      <c r="A4900" s="77"/>
      <c r="D4900" s="60"/>
      <c r="E4900" s="60"/>
      <c r="F4900" s="60"/>
      <c r="G4900" s="60"/>
      <c r="H4900" s="62"/>
      <c r="I4900" s="62"/>
      <c r="J4900" s="62"/>
      <c r="K4900" s="62"/>
      <c r="M4900" s="63"/>
      <c r="N4900" s="63"/>
      <c r="O4900" s="64"/>
      <c r="P4900" s="127"/>
      <c r="W4900" s="64"/>
      <c r="X4900" s="64"/>
    </row>
    <row r="4901" spans="1:24" s="59" customFormat="1" x14ac:dyDescent="0.25">
      <c r="A4901" s="77"/>
      <c r="D4901" s="60"/>
      <c r="E4901" s="60"/>
      <c r="F4901" s="60"/>
      <c r="G4901" s="60"/>
      <c r="H4901" s="62"/>
      <c r="I4901" s="62"/>
      <c r="J4901" s="62"/>
      <c r="K4901" s="62"/>
      <c r="M4901" s="63"/>
      <c r="N4901" s="63"/>
      <c r="O4901" s="64"/>
      <c r="P4901" s="127"/>
      <c r="W4901" s="64"/>
      <c r="X4901" s="64"/>
    </row>
    <row r="4902" spans="1:24" s="59" customFormat="1" x14ac:dyDescent="0.25">
      <c r="A4902" s="77"/>
      <c r="D4902" s="60"/>
      <c r="E4902" s="60"/>
      <c r="F4902" s="60"/>
      <c r="G4902" s="60"/>
      <c r="H4902" s="62"/>
      <c r="I4902" s="62"/>
      <c r="J4902" s="62"/>
      <c r="K4902" s="62"/>
      <c r="M4902" s="63"/>
      <c r="N4902" s="63"/>
      <c r="O4902" s="64"/>
      <c r="P4902" s="127"/>
      <c r="W4902" s="64"/>
      <c r="X4902" s="64"/>
    </row>
    <row r="4903" spans="1:24" s="59" customFormat="1" x14ac:dyDescent="0.25">
      <c r="A4903" s="77"/>
      <c r="D4903" s="60"/>
      <c r="E4903" s="60"/>
      <c r="F4903" s="60"/>
      <c r="G4903" s="60"/>
      <c r="H4903" s="62"/>
      <c r="I4903" s="62"/>
      <c r="J4903" s="62"/>
      <c r="K4903" s="62"/>
      <c r="M4903" s="63"/>
      <c r="N4903" s="63"/>
      <c r="O4903" s="64"/>
      <c r="P4903" s="127"/>
      <c r="W4903" s="64"/>
      <c r="X4903" s="64"/>
    </row>
    <row r="4904" spans="1:24" s="59" customFormat="1" x14ac:dyDescent="0.25">
      <c r="A4904" s="77"/>
      <c r="D4904" s="60"/>
      <c r="E4904" s="60"/>
      <c r="F4904" s="60"/>
      <c r="G4904" s="60"/>
      <c r="H4904" s="62"/>
      <c r="I4904" s="62"/>
      <c r="J4904" s="62"/>
      <c r="K4904" s="62"/>
      <c r="M4904" s="63"/>
      <c r="N4904" s="63"/>
      <c r="O4904" s="64"/>
      <c r="P4904" s="127"/>
      <c r="W4904" s="64"/>
      <c r="X4904" s="64"/>
    </row>
    <row r="4905" spans="1:24" s="59" customFormat="1" x14ac:dyDescent="0.25">
      <c r="A4905" s="77"/>
      <c r="D4905" s="60"/>
      <c r="E4905" s="60"/>
      <c r="F4905" s="60"/>
      <c r="G4905" s="60"/>
      <c r="H4905" s="62"/>
      <c r="I4905" s="62"/>
      <c r="J4905" s="62"/>
      <c r="K4905" s="62"/>
      <c r="M4905" s="63"/>
      <c r="N4905" s="63"/>
      <c r="O4905" s="64"/>
      <c r="P4905" s="127"/>
      <c r="W4905" s="64"/>
      <c r="X4905" s="64"/>
    </row>
    <row r="4906" spans="1:24" s="59" customFormat="1" x14ac:dyDescent="0.25">
      <c r="A4906" s="77"/>
      <c r="D4906" s="60"/>
      <c r="E4906" s="60"/>
      <c r="F4906" s="60"/>
      <c r="G4906" s="60"/>
      <c r="H4906" s="62"/>
      <c r="I4906" s="62"/>
      <c r="J4906" s="62"/>
      <c r="K4906" s="62"/>
      <c r="M4906" s="63"/>
      <c r="N4906" s="63"/>
      <c r="O4906" s="64"/>
      <c r="P4906" s="127"/>
      <c r="W4906" s="64"/>
      <c r="X4906" s="64"/>
    </row>
    <row r="4907" spans="1:24" s="59" customFormat="1" x14ac:dyDescent="0.25">
      <c r="A4907" s="77"/>
      <c r="D4907" s="60"/>
      <c r="E4907" s="60"/>
      <c r="F4907" s="60"/>
      <c r="G4907" s="60"/>
      <c r="H4907" s="62"/>
      <c r="I4907" s="62"/>
      <c r="J4907" s="62"/>
      <c r="K4907" s="62"/>
      <c r="M4907" s="63"/>
      <c r="N4907" s="63"/>
      <c r="O4907" s="64"/>
      <c r="P4907" s="127"/>
      <c r="W4907" s="64"/>
      <c r="X4907" s="64"/>
    </row>
    <row r="4908" spans="1:24" s="59" customFormat="1" x14ac:dyDescent="0.25">
      <c r="A4908" s="77"/>
      <c r="D4908" s="60"/>
      <c r="E4908" s="60"/>
      <c r="F4908" s="60"/>
      <c r="G4908" s="60"/>
      <c r="H4908" s="62"/>
      <c r="I4908" s="62"/>
      <c r="J4908" s="62"/>
      <c r="K4908" s="62"/>
      <c r="M4908" s="63"/>
      <c r="N4908" s="63"/>
      <c r="O4908" s="64"/>
      <c r="P4908" s="127"/>
      <c r="W4908" s="64"/>
      <c r="X4908" s="64"/>
    </row>
    <row r="4909" spans="1:24" s="59" customFormat="1" x14ac:dyDescent="0.25">
      <c r="A4909" s="77"/>
      <c r="D4909" s="60"/>
      <c r="E4909" s="60"/>
      <c r="F4909" s="60"/>
      <c r="G4909" s="60"/>
      <c r="H4909" s="62"/>
      <c r="I4909" s="62"/>
      <c r="J4909" s="62"/>
      <c r="K4909" s="62"/>
      <c r="M4909" s="63"/>
      <c r="N4909" s="63"/>
      <c r="O4909" s="64"/>
      <c r="P4909" s="127"/>
      <c r="W4909" s="64"/>
      <c r="X4909" s="64"/>
    </row>
    <row r="4910" spans="1:24" s="59" customFormat="1" x14ac:dyDescent="0.25">
      <c r="A4910" s="77"/>
      <c r="D4910" s="60"/>
      <c r="E4910" s="60"/>
      <c r="F4910" s="60"/>
      <c r="G4910" s="60"/>
      <c r="H4910" s="62"/>
      <c r="I4910" s="62"/>
      <c r="J4910" s="62"/>
      <c r="K4910" s="62"/>
      <c r="M4910" s="63"/>
      <c r="N4910" s="63"/>
      <c r="O4910" s="64"/>
      <c r="P4910" s="127"/>
      <c r="W4910" s="64"/>
      <c r="X4910" s="64"/>
    </row>
    <row r="4911" spans="1:24" s="59" customFormat="1" x14ac:dyDescent="0.25">
      <c r="A4911" s="77"/>
      <c r="D4911" s="60"/>
      <c r="E4911" s="60"/>
      <c r="F4911" s="60"/>
      <c r="G4911" s="60"/>
      <c r="H4911" s="62"/>
      <c r="I4911" s="62"/>
      <c r="J4911" s="62"/>
      <c r="K4911" s="62"/>
      <c r="M4911" s="63"/>
      <c r="N4911" s="63"/>
      <c r="O4911" s="64"/>
      <c r="P4911" s="127"/>
      <c r="W4911" s="64"/>
      <c r="X4911" s="64"/>
    </row>
    <row r="4912" spans="1:24" s="59" customFormat="1" x14ac:dyDescent="0.25">
      <c r="A4912" s="77"/>
      <c r="D4912" s="60"/>
      <c r="E4912" s="60"/>
      <c r="F4912" s="60"/>
      <c r="G4912" s="60"/>
      <c r="H4912" s="62"/>
      <c r="I4912" s="62"/>
      <c r="J4912" s="62"/>
      <c r="K4912" s="62"/>
      <c r="M4912" s="63"/>
      <c r="N4912" s="63"/>
      <c r="O4912" s="64"/>
      <c r="P4912" s="127"/>
      <c r="W4912" s="64"/>
      <c r="X4912" s="64"/>
    </row>
    <row r="4913" spans="1:24" s="59" customFormat="1" x14ac:dyDescent="0.25">
      <c r="A4913" s="77"/>
      <c r="D4913" s="60"/>
      <c r="E4913" s="60"/>
      <c r="F4913" s="60"/>
      <c r="G4913" s="60"/>
      <c r="H4913" s="62"/>
      <c r="I4913" s="62"/>
      <c r="J4913" s="62"/>
      <c r="K4913" s="62"/>
      <c r="M4913" s="63"/>
      <c r="N4913" s="63"/>
      <c r="O4913" s="64"/>
      <c r="P4913" s="127"/>
      <c r="W4913" s="64"/>
      <c r="X4913" s="64"/>
    </row>
    <row r="4914" spans="1:24" s="59" customFormat="1" x14ac:dyDescent="0.25">
      <c r="A4914" s="77"/>
      <c r="D4914" s="60"/>
      <c r="E4914" s="60"/>
      <c r="F4914" s="60"/>
      <c r="G4914" s="60"/>
      <c r="H4914" s="62"/>
      <c r="I4914" s="62"/>
      <c r="J4914" s="62"/>
      <c r="K4914" s="62"/>
      <c r="M4914" s="63"/>
      <c r="N4914" s="63"/>
      <c r="O4914" s="64"/>
      <c r="P4914" s="127"/>
      <c r="W4914" s="64"/>
      <c r="X4914" s="64"/>
    </row>
    <row r="4915" spans="1:24" s="59" customFormat="1" x14ac:dyDescent="0.25">
      <c r="A4915" s="77"/>
      <c r="D4915" s="60"/>
      <c r="E4915" s="60"/>
      <c r="F4915" s="60"/>
      <c r="G4915" s="60"/>
      <c r="H4915" s="62"/>
      <c r="I4915" s="62"/>
      <c r="J4915" s="62"/>
      <c r="K4915" s="62"/>
      <c r="M4915" s="63"/>
      <c r="N4915" s="63"/>
      <c r="O4915" s="64"/>
      <c r="P4915" s="127"/>
      <c r="W4915" s="64"/>
      <c r="X4915" s="64"/>
    </row>
    <row r="4916" spans="1:24" s="59" customFormat="1" x14ac:dyDescent="0.25">
      <c r="A4916" s="77"/>
      <c r="D4916" s="60"/>
      <c r="E4916" s="60"/>
      <c r="F4916" s="60"/>
      <c r="G4916" s="60"/>
      <c r="H4916" s="62"/>
      <c r="I4916" s="62"/>
      <c r="J4916" s="62"/>
      <c r="K4916" s="62"/>
      <c r="M4916" s="63"/>
      <c r="N4916" s="63"/>
      <c r="O4916" s="64"/>
      <c r="P4916" s="127"/>
      <c r="W4916" s="64"/>
      <c r="X4916" s="64"/>
    </row>
    <row r="4917" spans="1:24" s="59" customFormat="1" x14ac:dyDescent="0.25">
      <c r="A4917" s="77"/>
      <c r="D4917" s="60"/>
      <c r="E4917" s="60"/>
      <c r="F4917" s="60"/>
      <c r="G4917" s="60"/>
      <c r="H4917" s="62"/>
      <c r="I4917" s="62"/>
      <c r="J4917" s="62"/>
      <c r="K4917" s="62"/>
      <c r="M4917" s="63"/>
      <c r="N4917" s="63"/>
      <c r="O4917" s="64"/>
      <c r="P4917" s="127"/>
      <c r="W4917" s="64"/>
      <c r="X4917" s="64"/>
    </row>
    <row r="4918" spans="1:24" s="59" customFormat="1" x14ac:dyDescent="0.25">
      <c r="A4918" s="77"/>
      <c r="D4918" s="60"/>
      <c r="E4918" s="60"/>
      <c r="F4918" s="60"/>
      <c r="G4918" s="60"/>
      <c r="H4918" s="62"/>
      <c r="I4918" s="62"/>
      <c r="J4918" s="62"/>
      <c r="K4918" s="62"/>
      <c r="M4918" s="63"/>
      <c r="N4918" s="63"/>
      <c r="O4918" s="64"/>
      <c r="P4918" s="127"/>
      <c r="W4918" s="64"/>
      <c r="X4918" s="64"/>
    </row>
    <row r="4919" spans="1:24" s="59" customFormat="1" x14ac:dyDescent="0.25">
      <c r="A4919" s="77"/>
      <c r="D4919" s="60"/>
      <c r="E4919" s="60"/>
      <c r="F4919" s="60"/>
      <c r="G4919" s="60"/>
      <c r="H4919" s="62"/>
      <c r="I4919" s="62"/>
      <c r="J4919" s="62"/>
      <c r="K4919" s="62"/>
      <c r="M4919" s="63"/>
      <c r="N4919" s="63"/>
      <c r="O4919" s="64"/>
      <c r="P4919" s="127"/>
      <c r="W4919" s="64"/>
      <c r="X4919" s="64"/>
    </row>
    <row r="4920" spans="1:24" s="59" customFormat="1" x14ac:dyDescent="0.25">
      <c r="A4920" s="77"/>
      <c r="D4920" s="60"/>
      <c r="E4920" s="60"/>
      <c r="F4920" s="60"/>
      <c r="G4920" s="60"/>
      <c r="H4920" s="62"/>
      <c r="I4920" s="62"/>
      <c r="J4920" s="62"/>
      <c r="K4920" s="62"/>
      <c r="M4920" s="63"/>
      <c r="N4920" s="63"/>
      <c r="O4920" s="64"/>
      <c r="P4920" s="127"/>
      <c r="W4920" s="64"/>
      <c r="X4920" s="64"/>
    </row>
    <row r="4921" spans="1:24" s="59" customFormat="1" x14ac:dyDescent="0.25">
      <c r="A4921" s="77"/>
      <c r="D4921" s="60"/>
      <c r="E4921" s="60"/>
      <c r="F4921" s="60"/>
      <c r="G4921" s="60"/>
      <c r="H4921" s="62"/>
      <c r="I4921" s="62"/>
      <c r="J4921" s="62"/>
      <c r="K4921" s="62"/>
      <c r="M4921" s="63"/>
      <c r="N4921" s="63"/>
      <c r="O4921" s="64"/>
      <c r="P4921" s="127"/>
      <c r="W4921" s="64"/>
      <c r="X4921" s="64"/>
    </row>
    <row r="4922" spans="1:24" s="59" customFormat="1" x14ac:dyDescent="0.25">
      <c r="A4922" s="77"/>
      <c r="D4922" s="60"/>
      <c r="E4922" s="60"/>
      <c r="F4922" s="60"/>
      <c r="G4922" s="60"/>
      <c r="H4922" s="62"/>
      <c r="I4922" s="62"/>
      <c r="J4922" s="62"/>
      <c r="K4922" s="62"/>
      <c r="M4922" s="63"/>
      <c r="N4922" s="63"/>
      <c r="O4922" s="64"/>
      <c r="P4922" s="127"/>
      <c r="W4922" s="64"/>
      <c r="X4922" s="64"/>
    </row>
    <row r="4923" spans="1:24" s="59" customFormat="1" x14ac:dyDescent="0.25">
      <c r="A4923" s="77"/>
      <c r="D4923" s="60"/>
      <c r="E4923" s="60"/>
      <c r="F4923" s="60"/>
      <c r="G4923" s="60"/>
      <c r="H4923" s="62"/>
      <c r="I4923" s="62"/>
      <c r="J4923" s="62"/>
      <c r="K4923" s="62"/>
      <c r="M4923" s="63"/>
      <c r="N4923" s="63"/>
      <c r="O4923" s="64"/>
      <c r="P4923" s="127"/>
      <c r="W4923" s="64"/>
      <c r="X4923" s="64"/>
    </row>
    <row r="4924" spans="1:24" s="59" customFormat="1" x14ac:dyDescent="0.25">
      <c r="A4924" s="77"/>
      <c r="D4924" s="60"/>
      <c r="E4924" s="60"/>
      <c r="F4924" s="60"/>
      <c r="G4924" s="60"/>
      <c r="H4924" s="62"/>
      <c r="I4924" s="62"/>
      <c r="J4924" s="62"/>
      <c r="K4924" s="62"/>
      <c r="M4924" s="63"/>
      <c r="N4924" s="63"/>
      <c r="O4924" s="64"/>
      <c r="P4924" s="127"/>
      <c r="W4924" s="64"/>
      <c r="X4924" s="64"/>
    </row>
    <row r="4925" spans="1:24" s="59" customFormat="1" x14ac:dyDescent="0.25">
      <c r="A4925" s="77"/>
      <c r="D4925" s="60"/>
      <c r="E4925" s="60"/>
      <c r="F4925" s="60"/>
      <c r="G4925" s="60"/>
      <c r="H4925" s="62"/>
      <c r="I4925" s="62"/>
      <c r="J4925" s="62"/>
      <c r="K4925" s="62"/>
      <c r="M4925" s="63"/>
      <c r="N4925" s="63"/>
      <c r="O4925" s="64"/>
      <c r="P4925" s="127"/>
      <c r="W4925" s="64"/>
      <c r="X4925" s="64"/>
    </row>
    <row r="4926" spans="1:24" s="59" customFormat="1" x14ac:dyDescent="0.25">
      <c r="A4926" s="77"/>
      <c r="D4926" s="60"/>
      <c r="E4926" s="60"/>
      <c r="F4926" s="60"/>
      <c r="G4926" s="60"/>
      <c r="H4926" s="62"/>
      <c r="I4926" s="62"/>
      <c r="J4926" s="62"/>
      <c r="K4926" s="62"/>
      <c r="M4926" s="63"/>
      <c r="N4926" s="63"/>
      <c r="O4926" s="64"/>
      <c r="P4926" s="127"/>
      <c r="W4926" s="64"/>
      <c r="X4926" s="64"/>
    </row>
    <row r="4927" spans="1:24" s="59" customFormat="1" x14ac:dyDescent="0.25">
      <c r="A4927" s="77"/>
      <c r="D4927" s="60"/>
      <c r="E4927" s="60"/>
      <c r="F4927" s="60"/>
      <c r="G4927" s="60"/>
      <c r="H4927" s="62"/>
      <c r="I4927" s="62"/>
      <c r="J4927" s="62"/>
      <c r="K4927" s="62"/>
      <c r="M4927" s="63"/>
      <c r="N4927" s="63"/>
      <c r="O4927" s="64"/>
      <c r="P4927" s="127"/>
      <c r="W4927" s="64"/>
      <c r="X4927" s="64"/>
    </row>
    <row r="4928" spans="1:24" s="59" customFormat="1" x14ac:dyDescent="0.25">
      <c r="A4928" s="77"/>
      <c r="D4928" s="60"/>
      <c r="E4928" s="60"/>
      <c r="F4928" s="60"/>
      <c r="G4928" s="60"/>
      <c r="H4928" s="62"/>
      <c r="I4928" s="62"/>
      <c r="J4928" s="62"/>
      <c r="K4928" s="62"/>
      <c r="M4928" s="63"/>
      <c r="N4928" s="63"/>
      <c r="O4928" s="64"/>
      <c r="P4928" s="127"/>
      <c r="W4928" s="64"/>
      <c r="X4928" s="64"/>
    </row>
    <row r="4929" spans="1:24" s="59" customFormat="1" x14ac:dyDescent="0.25">
      <c r="A4929" s="77"/>
      <c r="D4929" s="60"/>
      <c r="E4929" s="60"/>
      <c r="F4929" s="60"/>
      <c r="G4929" s="60"/>
      <c r="H4929" s="62"/>
      <c r="I4929" s="62"/>
      <c r="J4929" s="62"/>
      <c r="K4929" s="62"/>
      <c r="M4929" s="63"/>
      <c r="N4929" s="63"/>
      <c r="O4929" s="64"/>
      <c r="P4929" s="127"/>
      <c r="W4929" s="64"/>
      <c r="X4929" s="64"/>
    </row>
    <row r="4930" spans="1:24" s="59" customFormat="1" x14ac:dyDescent="0.25">
      <c r="A4930" s="77"/>
      <c r="D4930" s="60"/>
      <c r="E4930" s="60"/>
      <c r="F4930" s="60"/>
      <c r="G4930" s="60"/>
      <c r="H4930" s="62"/>
      <c r="I4930" s="62"/>
      <c r="J4930" s="62"/>
      <c r="K4930" s="62"/>
      <c r="M4930" s="63"/>
      <c r="N4930" s="63"/>
      <c r="O4930" s="64"/>
      <c r="P4930" s="127"/>
      <c r="W4930" s="64"/>
      <c r="X4930" s="64"/>
    </row>
    <row r="4931" spans="1:24" s="59" customFormat="1" x14ac:dyDescent="0.25">
      <c r="A4931" s="77"/>
      <c r="D4931" s="60"/>
      <c r="E4931" s="60"/>
      <c r="F4931" s="60"/>
      <c r="G4931" s="60"/>
      <c r="H4931" s="62"/>
      <c r="I4931" s="62"/>
      <c r="J4931" s="62"/>
      <c r="K4931" s="62"/>
      <c r="M4931" s="63"/>
      <c r="N4931" s="63"/>
      <c r="O4931" s="64"/>
      <c r="P4931" s="127"/>
      <c r="W4931" s="64"/>
      <c r="X4931" s="64"/>
    </row>
    <row r="4932" spans="1:24" s="59" customFormat="1" x14ac:dyDescent="0.25">
      <c r="A4932" s="77"/>
      <c r="D4932" s="60"/>
      <c r="E4932" s="60"/>
      <c r="F4932" s="60"/>
      <c r="G4932" s="60"/>
      <c r="H4932" s="62"/>
      <c r="I4932" s="62"/>
      <c r="J4932" s="62"/>
      <c r="K4932" s="62"/>
      <c r="M4932" s="63"/>
      <c r="N4932" s="63"/>
      <c r="O4932" s="64"/>
      <c r="P4932" s="127"/>
      <c r="W4932" s="64"/>
      <c r="X4932" s="64"/>
    </row>
    <row r="4933" spans="1:24" s="59" customFormat="1" x14ac:dyDescent="0.25">
      <c r="A4933" s="77"/>
      <c r="D4933" s="60"/>
      <c r="E4933" s="60"/>
      <c r="F4933" s="60"/>
      <c r="G4933" s="60"/>
      <c r="H4933" s="62"/>
      <c r="I4933" s="62"/>
      <c r="J4933" s="62"/>
      <c r="K4933" s="62"/>
      <c r="M4933" s="63"/>
      <c r="N4933" s="63"/>
      <c r="O4933" s="64"/>
      <c r="P4933" s="127"/>
      <c r="W4933" s="64"/>
      <c r="X4933" s="64"/>
    </row>
    <row r="4934" spans="1:24" s="59" customFormat="1" x14ac:dyDescent="0.25">
      <c r="A4934" s="77"/>
      <c r="D4934" s="60"/>
      <c r="E4934" s="60"/>
      <c r="F4934" s="60"/>
      <c r="G4934" s="60"/>
      <c r="H4934" s="62"/>
      <c r="I4934" s="62"/>
      <c r="J4934" s="62"/>
      <c r="K4934" s="62"/>
      <c r="M4934" s="63"/>
      <c r="N4934" s="63"/>
      <c r="O4934" s="64"/>
      <c r="P4934" s="127"/>
      <c r="W4934" s="64"/>
      <c r="X4934" s="64"/>
    </row>
    <row r="4935" spans="1:24" s="59" customFormat="1" x14ac:dyDescent="0.25">
      <c r="A4935" s="77"/>
      <c r="D4935" s="60"/>
      <c r="E4935" s="60"/>
      <c r="F4935" s="60"/>
      <c r="G4935" s="60"/>
      <c r="H4935" s="62"/>
      <c r="I4935" s="62"/>
      <c r="J4935" s="62"/>
      <c r="K4935" s="62"/>
      <c r="M4935" s="63"/>
      <c r="N4935" s="63"/>
      <c r="O4935" s="64"/>
      <c r="P4935" s="127"/>
      <c r="W4935" s="64"/>
      <c r="X4935" s="64"/>
    </row>
    <row r="4936" spans="1:24" s="59" customFormat="1" x14ac:dyDescent="0.25">
      <c r="A4936" s="77"/>
      <c r="D4936" s="60"/>
      <c r="E4936" s="60"/>
      <c r="F4936" s="60"/>
      <c r="G4936" s="60"/>
      <c r="H4936" s="62"/>
      <c r="I4936" s="62"/>
      <c r="J4936" s="62"/>
      <c r="K4936" s="62"/>
      <c r="M4936" s="63"/>
      <c r="N4936" s="63"/>
      <c r="O4936" s="64"/>
      <c r="P4936" s="127"/>
      <c r="W4936" s="64"/>
      <c r="X4936" s="64"/>
    </row>
    <row r="4937" spans="1:24" s="59" customFormat="1" x14ac:dyDescent="0.25">
      <c r="A4937" s="77"/>
      <c r="D4937" s="60"/>
      <c r="E4937" s="60"/>
      <c r="F4937" s="60"/>
      <c r="G4937" s="60"/>
      <c r="H4937" s="62"/>
      <c r="I4937" s="62"/>
      <c r="J4937" s="62"/>
      <c r="K4937" s="62"/>
      <c r="M4937" s="63"/>
      <c r="N4937" s="63"/>
      <c r="O4937" s="64"/>
      <c r="P4937" s="127"/>
      <c r="W4937" s="64"/>
      <c r="X4937" s="64"/>
    </row>
    <row r="4938" spans="1:24" s="59" customFormat="1" x14ac:dyDescent="0.25">
      <c r="A4938" s="77"/>
      <c r="D4938" s="60"/>
      <c r="E4938" s="60"/>
      <c r="F4938" s="60"/>
      <c r="G4938" s="60"/>
      <c r="H4938" s="62"/>
      <c r="I4938" s="62"/>
      <c r="J4938" s="62"/>
      <c r="K4938" s="62"/>
      <c r="M4938" s="63"/>
      <c r="N4938" s="63"/>
      <c r="O4938" s="64"/>
      <c r="P4938" s="127"/>
      <c r="W4938" s="64"/>
      <c r="X4938" s="64"/>
    </row>
    <row r="4939" spans="1:24" s="59" customFormat="1" x14ac:dyDescent="0.25">
      <c r="A4939" s="77"/>
      <c r="D4939" s="60"/>
      <c r="E4939" s="60"/>
      <c r="F4939" s="60"/>
      <c r="G4939" s="60"/>
      <c r="H4939" s="62"/>
      <c r="I4939" s="62"/>
      <c r="J4939" s="62"/>
      <c r="K4939" s="62"/>
      <c r="M4939" s="63"/>
      <c r="N4939" s="63"/>
      <c r="O4939" s="64"/>
      <c r="P4939" s="127"/>
      <c r="W4939" s="64"/>
      <c r="X4939" s="64"/>
    </row>
    <row r="4940" spans="1:24" s="59" customFormat="1" x14ac:dyDescent="0.25">
      <c r="A4940" s="77"/>
      <c r="D4940" s="60"/>
      <c r="E4940" s="60"/>
      <c r="F4940" s="60"/>
      <c r="G4940" s="60"/>
      <c r="H4940" s="62"/>
      <c r="I4940" s="62"/>
      <c r="J4940" s="62"/>
      <c r="K4940" s="62"/>
      <c r="M4940" s="63"/>
      <c r="N4940" s="63"/>
      <c r="O4940" s="64"/>
      <c r="P4940" s="127"/>
      <c r="W4940" s="64"/>
      <c r="X4940" s="64"/>
    </row>
    <row r="4941" spans="1:24" s="59" customFormat="1" x14ac:dyDescent="0.25">
      <c r="A4941" s="77"/>
      <c r="D4941" s="60"/>
      <c r="E4941" s="60"/>
      <c r="F4941" s="60"/>
      <c r="G4941" s="60"/>
      <c r="H4941" s="62"/>
      <c r="I4941" s="62"/>
      <c r="J4941" s="62"/>
      <c r="K4941" s="62"/>
      <c r="M4941" s="63"/>
      <c r="N4941" s="63"/>
      <c r="O4941" s="64"/>
      <c r="P4941" s="127"/>
      <c r="W4941" s="64"/>
      <c r="X4941" s="64"/>
    </row>
    <row r="4942" spans="1:24" s="59" customFormat="1" x14ac:dyDescent="0.25">
      <c r="A4942" s="77"/>
      <c r="D4942" s="60"/>
      <c r="E4942" s="60"/>
      <c r="F4942" s="60"/>
      <c r="G4942" s="60"/>
      <c r="H4942" s="62"/>
      <c r="I4942" s="62"/>
      <c r="J4942" s="62"/>
      <c r="K4942" s="62"/>
      <c r="M4942" s="63"/>
      <c r="N4942" s="63"/>
      <c r="O4942" s="64"/>
      <c r="P4942" s="127"/>
      <c r="W4942" s="64"/>
      <c r="X4942" s="64"/>
    </row>
    <row r="4943" spans="1:24" s="59" customFormat="1" x14ac:dyDescent="0.25">
      <c r="A4943" s="77"/>
      <c r="D4943" s="60"/>
      <c r="E4943" s="60"/>
      <c r="F4943" s="60"/>
      <c r="G4943" s="60"/>
      <c r="H4943" s="62"/>
      <c r="I4943" s="62"/>
      <c r="J4943" s="62"/>
      <c r="K4943" s="62"/>
      <c r="M4943" s="63"/>
      <c r="N4943" s="63"/>
      <c r="O4943" s="64"/>
      <c r="P4943" s="127"/>
      <c r="W4943" s="64"/>
      <c r="X4943" s="64"/>
    </row>
    <row r="4944" spans="1:24" s="59" customFormat="1" x14ac:dyDescent="0.25">
      <c r="A4944" s="77"/>
      <c r="D4944" s="60"/>
      <c r="E4944" s="60"/>
      <c r="F4944" s="60"/>
      <c r="G4944" s="60"/>
      <c r="H4944" s="62"/>
      <c r="I4944" s="62"/>
      <c r="J4944" s="62"/>
      <c r="K4944" s="62"/>
      <c r="M4944" s="63"/>
      <c r="N4944" s="63"/>
      <c r="O4944" s="64"/>
      <c r="P4944" s="127"/>
      <c r="W4944" s="64"/>
      <c r="X4944" s="64"/>
    </row>
    <row r="4945" spans="1:24" s="59" customFormat="1" x14ac:dyDescent="0.25">
      <c r="A4945" s="77"/>
      <c r="D4945" s="60"/>
      <c r="E4945" s="60"/>
      <c r="F4945" s="60"/>
      <c r="G4945" s="60"/>
      <c r="H4945" s="62"/>
      <c r="I4945" s="62"/>
      <c r="J4945" s="62"/>
      <c r="K4945" s="62"/>
      <c r="M4945" s="63"/>
      <c r="N4945" s="63"/>
      <c r="O4945" s="64"/>
      <c r="P4945" s="127"/>
      <c r="W4945" s="64"/>
      <c r="X4945" s="64"/>
    </row>
    <row r="4946" spans="1:24" s="59" customFormat="1" x14ac:dyDescent="0.25">
      <c r="A4946" s="77"/>
      <c r="D4946" s="60"/>
      <c r="E4946" s="60"/>
      <c r="F4946" s="60"/>
      <c r="G4946" s="60"/>
      <c r="H4946" s="62"/>
      <c r="I4946" s="62"/>
      <c r="J4946" s="62"/>
      <c r="K4946" s="62"/>
      <c r="M4946" s="63"/>
      <c r="N4946" s="63"/>
      <c r="O4946" s="64"/>
      <c r="P4946" s="127"/>
      <c r="W4946" s="64"/>
      <c r="X4946" s="64"/>
    </row>
    <row r="4947" spans="1:24" s="59" customFormat="1" x14ac:dyDescent="0.25">
      <c r="A4947" s="77"/>
      <c r="D4947" s="60"/>
      <c r="E4947" s="60"/>
      <c r="F4947" s="60"/>
      <c r="G4947" s="60"/>
      <c r="H4947" s="62"/>
      <c r="I4947" s="62"/>
      <c r="J4947" s="62"/>
      <c r="K4947" s="62"/>
      <c r="M4947" s="63"/>
      <c r="N4947" s="63"/>
      <c r="O4947" s="64"/>
      <c r="P4947" s="127"/>
      <c r="W4947" s="64"/>
      <c r="X4947" s="64"/>
    </row>
    <row r="4948" spans="1:24" s="59" customFormat="1" x14ac:dyDescent="0.25">
      <c r="A4948" s="77"/>
      <c r="D4948" s="60"/>
      <c r="E4948" s="60"/>
      <c r="F4948" s="60"/>
      <c r="G4948" s="60"/>
      <c r="H4948" s="62"/>
      <c r="I4948" s="62"/>
      <c r="J4948" s="62"/>
      <c r="K4948" s="62"/>
      <c r="M4948" s="63"/>
      <c r="N4948" s="63"/>
      <c r="O4948" s="64"/>
      <c r="P4948" s="127"/>
      <c r="W4948" s="64"/>
      <c r="X4948" s="64"/>
    </row>
    <row r="4949" spans="1:24" s="59" customFormat="1" x14ac:dyDescent="0.25">
      <c r="A4949" s="77"/>
      <c r="D4949" s="60"/>
      <c r="E4949" s="60"/>
      <c r="F4949" s="60"/>
      <c r="G4949" s="60"/>
      <c r="H4949" s="62"/>
      <c r="I4949" s="62"/>
      <c r="J4949" s="62"/>
      <c r="K4949" s="62"/>
      <c r="M4949" s="63"/>
      <c r="N4949" s="63"/>
      <c r="O4949" s="64"/>
      <c r="P4949" s="127"/>
      <c r="W4949" s="64"/>
      <c r="X4949" s="64"/>
    </row>
    <row r="4950" spans="1:24" s="59" customFormat="1" x14ac:dyDescent="0.25">
      <c r="A4950" s="77"/>
      <c r="D4950" s="60"/>
      <c r="E4950" s="60"/>
      <c r="F4950" s="60"/>
      <c r="G4950" s="60"/>
      <c r="H4950" s="62"/>
      <c r="I4950" s="62"/>
      <c r="J4950" s="62"/>
      <c r="K4950" s="62"/>
      <c r="M4950" s="63"/>
      <c r="N4950" s="63"/>
      <c r="O4950" s="64"/>
      <c r="P4950" s="127"/>
      <c r="W4950" s="64"/>
      <c r="X4950" s="64"/>
    </row>
    <row r="4951" spans="1:24" s="59" customFormat="1" x14ac:dyDescent="0.25">
      <c r="A4951" s="77"/>
      <c r="D4951" s="60"/>
      <c r="E4951" s="60"/>
      <c r="F4951" s="60"/>
      <c r="G4951" s="60"/>
      <c r="H4951" s="62"/>
      <c r="I4951" s="62"/>
      <c r="J4951" s="62"/>
      <c r="K4951" s="62"/>
      <c r="M4951" s="63"/>
      <c r="N4951" s="63"/>
      <c r="O4951" s="64"/>
      <c r="P4951" s="127"/>
      <c r="W4951" s="64"/>
      <c r="X4951" s="64"/>
    </row>
    <row r="4952" spans="1:24" s="59" customFormat="1" x14ac:dyDescent="0.25">
      <c r="A4952" s="77"/>
      <c r="D4952" s="60"/>
      <c r="E4952" s="60"/>
      <c r="F4952" s="60"/>
      <c r="G4952" s="60"/>
      <c r="H4952" s="62"/>
      <c r="I4952" s="62"/>
      <c r="J4952" s="62"/>
      <c r="K4952" s="62"/>
      <c r="M4952" s="63"/>
      <c r="N4952" s="63"/>
      <c r="O4952" s="64"/>
      <c r="P4952" s="127"/>
      <c r="W4952" s="64"/>
      <c r="X4952" s="64"/>
    </row>
    <row r="4953" spans="1:24" s="59" customFormat="1" x14ac:dyDescent="0.25">
      <c r="A4953" s="77"/>
      <c r="D4953" s="60"/>
      <c r="E4953" s="60"/>
      <c r="F4953" s="60"/>
      <c r="G4953" s="60"/>
      <c r="H4953" s="62"/>
      <c r="I4953" s="62"/>
      <c r="J4953" s="62"/>
      <c r="K4953" s="62"/>
      <c r="M4953" s="63"/>
      <c r="N4953" s="63"/>
      <c r="O4953" s="64"/>
      <c r="P4953" s="127"/>
      <c r="W4953" s="64"/>
      <c r="X4953" s="64"/>
    </row>
    <row r="4954" spans="1:24" s="59" customFormat="1" x14ac:dyDescent="0.25">
      <c r="A4954" s="77"/>
      <c r="D4954" s="60"/>
      <c r="E4954" s="60"/>
      <c r="F4954" s="60"/>
      <c r="G4954" s="60"/>
      <c r="H4954" s="62"/>
      <c r="I4954" s="62"/>
      <c r="J4954" s="62"/>
      <c r="K4954" s="62"/>
      <c r="M4954" s="63"/>
      <c r="N4954" s="63"/>
      <c r="O4954" s="64"/>
      <c r="P4954" s="127"/>
      <c r="W4954" s="64"/>
      <c r="X4954" s="64"/>
    </row>
    <row r="4955" spans="1:24" s="59" customFormat="1" x14ac:dyDescent="0.25">
      <c r="A4955" s="77"/>
      <c r="D4955" s="60"/>
      <c r="E4955" s="60"/>
      <c r="F4955" s="60"/>
      <c r="G4955" s="60"/>
      <c r="H4955" s="62"/>
      <c r="I4955" s="62"/>
      <c r="J4955" s="62"/>
      <c r="K4955" s="62"/>
      <c r="M4955" s="63"/>
      <c r="N4955" s="63"/>
      <c r="O4955" s="64"/>
      <c r="P4955" s="127"/>
      <c r="W4955" s="64"/>
      <c r="X4955" s="64"/>
    </row>
    <row r="4956" spans="1:24" s="59" customFormat="1" x14ac:dyDescent="0.25">
      <c r="A4956" s="77"/>
      <c r="D4956" s="60"/>
      <c r="E4956" s="60"/>
      <c r="F4956" s="60"/>
      <c r="G4956" s="60"/>
      <c r="H4956" s="62"/>
      <c r="I4956" s="62"/>
      <c r="J4956" s="62"/>
      <c r="K4956" s="62"/>
      <c r="M4956" s="63"/>
      <c r="N4956" s="63"/>
      <c r="O4956" s="64"/>
      <c r="P4956" s="127"/>
      <c r="W4956" s="64"/>
      <c r="X4956" s="64"/>
    </row>
    <row r="4957" spans="1:24" s="59" customFormat="1" x14ac:dyDescent="0.25">
      <c r="A4957" s="77"/>
      <c r="D4957" s="60"/>
      <c r="E4957" s="60"/>
      <c r="F4957" s="60"/>
      <c r="G4957" s="60"/>
      <c r="H4957" s="62"/>
      <c r="I4957" s="62"/>
      <c r="J4957" s="62"/>
      <c r="K4957" s="62"/>
      <c r="M4957" s="63"/>
      <c r="N4957" s="63"/>
      <c r="O4957" s="64"/>
      <c r="P4957" s="127"/>
      <c r="W4957" s="64"/>
      <c r="X4957" s="64"/>
    </row>
    <row r="4958" spans="1:24" s="59" customFormat="1" x14ac:dyDescent="0.25">
      <c r="A4958" s="77"/>
      <c r="D4958" s="60"/>
      <c r="E4958" s="60"/>
      <c r="F4958" s="60"/>
      <c r="G4958" s="60"/>
      <c r="H4958" s="62"/>
      <c r="I4958" s="62"/>
      <c r="J4958" s="62"/>
      <c r="K4958" s="62"/>
      <c r="M4958" s="63"/>
      <c r="N4958" s="63"/>
      <c r="O4958" s="64"/>
      <c r="P4958" s="127"/>
      <c r="W4958" s="64"/>
      <c r="X4958" s="64"/>
    </row>
    <row r="4959" spans="1:24" s="59" customFormat="1" x14ac:dyDescent="0.25">
      <c r="A4959" s="77"/>
      <c r="D4959" s="60"/>
      <c r="E4959" s="60"/>
      <c r="F4959" s="60"/>
      <c r="G4959" s="60"/>
      <c r="H4959" s="62"/>
      <c r="I4959" s="62"/>
      <c r="J4959" s="62"/>
      <c r="K4959" s="62"/>
      <c r="M4959" s="63"/>
      <c r="N4959" s="63"/>
      <c r="O4959" s="64"/>
      <c r="P4959" s="127"/>
      <c r="W4959" s="64"/>
      <c r="X4959" s="64"/>
    </row>
    <row r="4960" spans="1:24" s="59" customFormat="1" x14ac:dyDescent="0.25">
      <c r="A4960" s="77"/>
      <c r="D4960" s="60"/>
      <c r="E4960" s="60"/>
      <c r="F4960" s="60"/>
      <c r="G4960" s="60"/>
      <c r="H4960" s="62"/>
      <c r="I4960" s="62"/>
      <c r="J4960" s="62"/>
      <c r="K4960" s="62"/>
      <c r="M4960" s="63"/>
      <c r="N4960" s="63"/>
      <c r="O4960" s="64"/>
      <c r="P4960" s="127"/>
      <c r="W4960" s="64"/>
      <c r="X4960" s="64"/>
    </row>
    <row r="4961" spans="1:24" s="59" customFormat="1" x14ac:dyDescent="0.25">
      <c r="A4961" s="77"/>
      <c r="D4961" s="60"/>
      <c r="E4961" s="60"/>
      <c r="F4961" s="60"/>
      <c r="G4961" s="60"/>
      <c r="H4961" s="62"/>
      <c r="I4961" s="62"/>
      <c r="J4961" s="62"/>
      <c r="K4961" s="62"/>
      <c r="M4961" s="63"/>
      <c r="N4961" s="63"/>
      <c r="O4961" s="64"/>
      <c r="P4961" s="127"/>
      <c r="W4961" s="64"/>
      <c r="X4961" s="64"/>
    </row>
    <row r="4962" spans="1:24" s="59" customFormat="1" x14ac:dyDescent="0.25">
      <c r="A4962" s="77"/>
      <c r="D4962" s="60"/>
      <c r="E4962" s="60"/>
      <c r="F4962" s="60"/>
      <c r="G4962" s="60"/>
      <c r="H4962" s="62"/>
      <c r="I4962" s="62"/>
      <c r="J4962" s="62"/>
      <c r="K4962" s="62"/>
      <c r="M4962" s="63"/>
      <c r="N4962" s="63"/>
      <c r="O4962" s="64"/>
      <c r="P4962" s="127"/>
      <c r="W4962" s="64"/>
      <c r="X4962" s="64"/>
    </row>
    <row r="4963" spans="1:24" s="59" customFormat="1" x14ac:dyDescent="0.25">
      <c r="A4963" s="77"/>
      <c r="D4963" s="60"/>
      <c r="E4963" s="60"/>
      <c r="F4963" s="60"/>
      <c r="G4963" s="60"/>
      <c r="H4963" s="62"/>
      <c r="I4963" s="62"/>
      <c r="J4963" s="62"/>
      <c r="K4963" s="62"/>
      <c r="M4963" s="63"/>
      <c r="N4963" s="63"/>
      <c r="O4963" s="64"/>
      <c r="P4963" s="127"/>
      <c r="W4963" s="64"/>
      <c r="X4963" s="64"/>
    </row>
    <row r="4964" spans="1:24" s="59" customFormat="1" x14ac:dyDescent="0.25">
      <c r="A4964" s="77"/>
      <c r="D4964" s="60"/>
      <c r="E4964" s="60"/>
      <c r="F4964" s="60"/>
      <c r="G4964" s="60"/>
      <c r="H4964" s="62"/>
      <c r="I4964" s="62"/>
      <c r="J4964" s="62"/>
      <c r="K4964" s="62"/>
      <c r="M4964" s="63"/>
      <c r="N4964" s="63"/>
      <c r="O4964" s="64"/>
      <c r="P4964" s="127"/>
      <c r="W4964" s="64"/>
      <c r="X4964" s="64"/>
    </row>
    <row r="4965" spans="1:24" s="59" customFormat="1" x14ac:dyDescent="0.25">
      <c r="A4965" s="77"/>
      <c r="D4965" s="60"/>
      <c r="E4965" s="60"/>
      <c r="F4965" s="60"/>
      <c r="G4965" s="60"/>
      <c r="H4965" s="62"/>
      <c r="I4965" s="62"/>
      <c r="J4965" s="62"/>
      <c r="K4965" s="62"/>
      <c r="M4965" s="63"/>
      <c r="N4965" s="63"/>
      <c r="O4965" s="64"/>
      <c r="P4965" s="127"/>
      <c r="W4965" s="64"/>
      <c r="X4965" s="64"/>
    </row>
    <row r="4966" spans="1:24" s="59" customFormat="1" x14ac:dyDescent="0.25">
      <c r="A4966" s="77"/>
      <c r="D4966" s="60"/>
      <c r="E4966" s="60"/>
      <c r="F4966" s="60"/>
      <c r="G4966" s="60"/>
      <c r="H4966" s="62"/>
      <c r="I4966" s="62"/>
      <c r="J4966" s="62"/>
      <c r="K4966" s="62"/>
      <c r="M4966" s="63"/>
      <c r="N4966" s="63"/>
      <c r="O4966" s="64"/>
      <c r="P4966" s="127"/>
      <c r="W4966" s="64"/>
      <c r="X4966" s="64"/>
    </row>
    <row r="4967" spans="1:24" s="59" customFormat="1" x14ac:dyDescent="0.25">
      <c r="A4967" s="77"/>
      <c r="D4967" s="60"/>
      <c r="E4967" s="60"/>
      <c r="F4967" s="60"/>
      <c r="G4967" s="60"/>
      <c r="H4967" s="62"/>
      <c r="I4967" s="62"/>
      <c r="J4967" s="62"/>
      <c r="K4967" s="62"/>
      <c r="M4967" s="63"/>
      <c r="N4967" s="63"/>
      <c r="O4967" s="64"/>
      <c r="P4967" s="127"/>
      <c r="W4967" s="64"/>
      <c r="X4967" s="64"/>
    </row>
    <row r="4968" spans="1:24" s="59" customFormat="1" x14ac:dyDescent="0.25">
      <c r="A4968" s="77"/>
      <c r="D4968" s="60"/>
      <c r="E4968" s="60"/>
      <c r="F4968" s="60"/>
      <c r="G4968" s="60"/>
      <c r="H4968" s="62"/>
      <c r="I4968" s="62"/>
      <c r="J4968" s="62"/>
      <c r="K4968" s="62"/>
      <c r="M4968" s="63"/>
      <c r="N4968" s="63"/>
      <c r="O4968" s="64"/>
      <c r="P4968" s="127"/>
      <c r="W4968" s="64"/>
      <c r="X4968" s="64"/>
    </row>
    <row r="4969" spans="1:24" s="59" customFormat="1" x14ac:dyDescent="0.25">
      <c r="A4969" s="77"/>
      <c r="D4969" s="60"/>
      <c r="E4969" s="60"/>
      <c r="F4969" s="60"/>
      <c r="G4969" s="60"/>
      <c r="H4969" s="62"/>
      <c r="I4969" s="62"/>
      <c r="J4969" s="62"/>
      <c r="K4969" s="62"/>
      <c r="M4969" s="63"/>
      <c r="N4969" s="63"/>
      <c r="O4969" s="64"/>
      <c r="P4969" s="127"/>
      <c r="W4969" s="64"/>
      <c r="X4969" s="64"/>
    </row>
    <row r="4970" spans="1:24" s="59" customFormat="1" x14ac:dyDescent="0.25">
      <c r="A4970" s="77"/>
      <c r="D4970" s="60"/>
      <c r="E4970" s="60"/>
      <c r="F4970" s="60"/>
      <c r="G4970" s="60"/>
      <c r="H4970" s="62"/>
      <c r="I4970" s="62"/>
      <c r="J4970" s="62"/>
      <c r="K4970" s="62"/>
      <c r="M4970" s="63"/>
      <c r="N4970" s="63"/>
      <c r="O4970" s="64"/>
      <c r="P4970" s="127"/>
      <c r="W4970" s="64"/>
      <c r="X4970" s="64"/>
    </row>
    <row r="4971" spans="1:24" s="59" customFormat="1" x14ac:dyDescent="0.25">
      <c r="A4971" s="77"/>
      <c r="D4971" s="60"/>
      <c r="E4971" s="60"/>
      <c r="F4971" s="60"/>
      <c r="G4971" s="60"/>
      <c r="H4971" s="62"/>
      <c r="I4971" s="62"/>
      <c r="J4971" s="62"/>
      <c r="K4971" s="62"/>
      <c r="M4971" s="63"/>
      <c r="N4971" s="63"/>
      <c r="O4971" s="64"/>
      <c r="P4971" s="127"/>
      <c r="W4971" s="64"/>
      <c r="X4971" s="64"/>
    </row>
    <row r="4972" spans="1:24" s="59" customFormat="1" x14ac:dyDescent="0.25">
      <c r="A4972" s="77"/>
      <c r="D4972" s="60"/>
      <c r="E4972" s="60"/>
      <c r="F4972" s="60"/>
      <c r="G4972" s="60"/>
      <c r="H4972" s="62"/>
      <c r="I4972" s="62"/>
      <c r="J4972" s="62"/>
      <c r="K4972" s="62"/>
      <c r="M4972" s="63"/>
      <c r="N4972" s="63"/>
      <c r="O4972" s="64"/>
      <c r="P4972" s="127"/>
      <c r="W4972" s="64"/>
      <c r="X4972" s="64"/>
    </row>
    <row r="4973" spans="1:24" s="59" customFormat="1" x14ac:dyDescent="0.25">
      <c r="A4973" s="77"/>
      <c r="D4973" s="60"/>
      <c r="E4973" s="60"/>
      <c r="F4973" s="60"/>
      <c r="G4973" s="60"/>
      <c r="H4973" s="62"/>
      <c r="I4973" s="62"/>
      <c r="J4973" s="62"/>
      <c r="K4973" s="62"/>
      <c r="M4973" s="63"/>
      <c r="N4973" s="63"/>
      <c r="O4973" s="64"/>
      <c r="P4973" s="127"/>
      <c r="W4973" s="64"/>
      <c r="X4973" s="64"/>
    </row>
    <row r="4974" spans="1:24" s="59" customFormat="1" x14ac:dyDescent="0.25">
      <c r="A4974" s="77"/>
      <c r="D4974" s="60"/>
      <c r="E4974" s="60"/>
      <c r="F4974" s="60"/>
      <c r="G4974" s="60"/>
      <c r="H4974" s="62"/>
      <c r="I4974" s="62"/>
      <c r="J4974" s="62"/>
      <c r="K4974" s="62"/>
      <c r="M4974" s="63"/>
      <c r="N4974" s="63"/>
      <c r="O4974" s="64"/>
      <c r="P4974" s="127"/>
      <c r="W4974" s="64"/>
      <c r="X4974" s="64"/>
    </row>
    <row r="4975" spans="1:24" s="59" customFormat="1" x14ac:dyDescent="0.25">
      <c r="A4975" s="77"/>
      <c r="D4975" s="60"/>
      <c r="E4975" s="60"/>
      <c r="F4975" s="60"/>
      <c r="G4975" s="60"/>
      <c r="H4975" s="62"/>
      <c r="I4975" s="62"/>
      <c r="J4975" s="62"/>
      <c r="K4975" s="62"/>
      <c r="M4975" s="63"/>
      <c r="N4975" s="63"/>
      <c r="O4975" s="64"/>
      <c r="P4975" s="127"/>
      <c r="W4975" s="64"/>
      <c r="X4975" s="64"/>
    </row>
    <row r="4976" spans="1:24" s="59" customFormat="1" x14ac:dyDescent="0.25">
      <c r="A4976" s="77"/>
      <c r="D4976" s="60"/>
      <c r="E4976" s="60"/>
      <c r="F4976" s="60"/>
      <c r="G4976" s="60"/>
      <c r="H4976" s="62"/>
      <c r="I4976" s="62"/>
      <c r="J4976" s="62"/>
      <c r="K4976" s="62"/>
      <c r="M4976" s="63"/>
      <c r="N4976" s="63"/>
      <c r="O4976" s="64"/>
      <c r="P4976" s="127"/>
      <c r="W4976" s="64"/>
      <c r="X4976" s="64"/>
    </row>
    <row r="4977" spans="1:24" s="59" customFormat="1" x14ac:dyDescent="0.25">
      <c r="A4977" s="77"/>
      <c r="D4977" s="60"/>
      <c r="E4977" s="60"/>
      <c r="F4977" s="60"/>
      <c r="G4977" s="60"/>
      <c r="H4977" s="62"/>
      <c r="I4977" s="62"/>
      <c r="J4977" s="62"/>
      <c r="K4977" s="62"/>
      <c r="M4977" s="63"/>
      <c r="N4977" s="63"/>
      <c r="O4977" s="64"/>
      <c r="P4977" s="127"/>
      <c r="W4977" s="64"/>
      <c r="X4977" s="64"/>
    </row>
    <row r="4978" spans="1:24" s="59" customFormat="1" x14ac:dyDescent="0.25">
      <c r="A4978" s="77"/>
      <c r="D4978" s="60"/>
      <c r="E4978" s="60"/>
      <c r="F4978" s="60"/>
      <c r="G4978" s="60"/>
      <c r="H4978" s="62"/>
      <c r="I4978" s="62"/>
      <c r="J4978" s="62"/>
      <c r="K4978" s="62"/>
      <c r="M4978" s="63"/>
      <c r="N4978" s="63"/>
      <c r="O4978" s="64"/>
      <c r="P4978" s="127"/>
      <c r="W4978" s="64"/>
      <c r="X4978" s="64"/>
    </row>
    <row r="4979" spans="1:24" s="59" customFormat="1" x14ac:dyDescent="0.25">
      <c r="A4979" s="77"/>
      <c r="D4979" s="60"/>
      <c r="E4979" s="60"/>
      <c r="F4979" s="60"/>
      <c r="G4979" s="60"/>
      <c r="H4979" s="62"/>
      <c r="I4979" s="62"/>
      <c r="J4979" s="62"/>
      <c r="K4979" s="62"/>
      <c r="M4979" s="63"/>
      <c r="N4979" s="63"/>
      <c r="O4979" s="64"/>
      <c r="P4979" s="127"/>
      <c r="W4979" s="64"/>
      <c r="X4979" s="64"/>
    </row>
    <row r="4980" spans="1:24" s="59" customFormat="1" x14ac:dyDescent="0.25">
      <c r="A4980" s="77"/>
      <c r="D4980" s="60"/>
      <c r="E4980" s="60"/>
      <c r="F4980" s="60"/>
      <c r="G4980" s="60"/>
      <c r="H4980" s="62"/>
      <c r="I4980" s="62"/>
      <c r="J4980" s="62"/>
      <c r="K4980" s="62"/>
      <c r="M4980" s="63"/>
      <c r="N4980" s="63"/>
      <c r="O4980" s="64"/>
      <c r="P4980" s="127"/>
      <c r="W4980" s="64"/>
      <c r="X4980" s="64"/>
    </row>
    <row r="4981" spans="1:24" s="59" customFormat="1" x14ac:dyDescent="0.25">
      <c r="A4981" s="77"/>
      <c r="D4981" s="60"/>
      <c r="E4981" s="60"/>
      <c r="F4981" s="60"/>
      <c r="G4981" s="60"/>
      <c r="H4981" s="62"/>
      <c r="I4981" s="62"/>
      <c r="J4981" s="62"/>
      <c r="K4981" s="62"/>
      <c r="M4981" s="63"/>
      <c r="N4981" s="63"/>
      <c r="O4981" s="64"/>
      <c r="P4981" s="127"/>
      <c r="W4981" s="64"/>
      <c r="X4981" s="64"/>
    </row>
    <row r="4982" spans="1:24" s="59" customFormat="1" x14ac:dyDescent="0.25">
      <c r="A4982" s="77"/>
      <c r="D4982" s="60"/>
      <c r="E4982" s="60"/>
      <c r="F4982" s="60"/>
      <c r="G4982" s="60"/>
      <c r="H4982" s="62"/>
      <c r="I4982" s="62"/>
      <c r="J4982" s="62"/>
      <c r="K4982" s="62"/>
      <c r="M4982" s="63"/>
      <c r="N4982" s="63"/>
      <c r="O4982" s="64"/>
      <c r="P4982" s="127"/>
      <c r="W4982" s="64"/>
      <c r="X4982" s="64"/>
    </row>
    <row r="4983" spans="1:24" s="59" customFormat="1" x14ac:dyDescent="0.25">
      <c r="A4983" s="77"/>
      <c r="D4983" s="60"/>
      <c r="E4983" s="60"/>
      <c r="F4983" s="60"/>
      <c r="G4983" s="60"/>
      <c r="H4983" s="62"/>
      <c r="I4983" s="62"/>
      <c r="J4983" s="62"/>
      <c r="K4983" s="62"/>
      <c r="M4983" s="63"/>
      <c r="N4983" s="63"/>
      <c r="O4983" s="64"/>
      <c r="P4983" s="127"/>
      <c r="W4983" s="64"/>
      <c r="X4983" s="64"/>
    </row>
    <row r="4984" spans="1:24" s="59" customFormat="1" x14ac:dyDescent="0.25">
      <c r="A4984" s="77"/>
      <c r="D4984" s="60"/>
      <c r="E4984" s="60"/>
      <c r="F4984" s="60"/>
      <c r="G4984" s="60"/>
      <c r="H4984" s="62"/>
      <c r="I4984" s="62"/>
      <c r="J4984" s="62"/>
      <c r="K4984" s="62"/>
      <c r="M4984" s="63"/>
      <c r="N4984" s="63"/>
      <c r="O4984" s="64"/>
      <c r="P4984" s="127"/>
      <c r="W4984" s="64"/>
      <c r="X4984" s="64"/>
    </row>
    <row r="4985" spans="1:24" s="59" customFormat="1" x14ac:dyDescent="0.25">
      <c r="A4985" s="77"/>
      <c r="D4985" s="60"/>
      <c r="E4985" s="60"/>
      <c r="F4985" s="60"/>
      <c r="G4985" s="60"/>
      <c r="H4985" s="62"/>
      <c r="I4985" s="62"/>
      <c r="J4985" s="62"/>
      <c r="K4985" s="62"/>
      <c r="M4985" s="63"/>
      <c r="N4985" s="63"/>
      <c r="O4985" s="64"/>
      <c r="P4985" s="127"/>
      <c r="W4985" s="64"/>
      <c r="X4985" s="64"/>
    </row>
    <row r="4986" spans="1:24" s="59" customFormat="1" x14ac:dyDescent="0.25">
      <c r="A4986" s="77"/>
      <c r="D4986" s="60"/>
      <c r="E4986" s="60"/>
      <c r="F4986" s="60"/>
      <c r="G4986" s="60"/>
      <c r="H4986" s="62"/>
      <c r="I4986" s="62"/>
      <c r="J4986" s="62"/>
      <c r="K4986" s="62"/>
      <c r="M4986" s="63"/>
      <c r="N4986" s="63"/>
      <c r="O4986" s="64"/>
      <c r="P4986" s="127"/>
      <c r="W4986" s="64"/>
      <c r="X4986" s="64"/>
    </row>
    <row r="4987" spans="1:24" s="59" customFormat="1" x14ac:dyDescent="0.25">
      <c r="A4987" s="77"/>
      <c r="D4987" s="60"/>
      <c r="E4987" s="60"/>
      <c r="F4987" s="60"/>
      <c r="G4987" s="60"/>
      <c r="H4987" s="62"/>
      <c r="I4987" s="62"/>
      <c r="J4987" s="62"/>
      <c r="K4987" s="62"/>
      <c r="M4987" s="63"/>
      <c r="N4987" s="63"/>
      <c r="O4987" s="64"/>
      <c r="P4987" s="127"/>
      <c r="W4987" s="64"/>
      <c r="X4987" s="64"/>
    </row>
    <row r="4988" spans="1:24" s="59" customFormat="1" x14ac:dyDescent="0.25">
      <c r="A4988" s="77"/>
      <c r="D4988" s="60"/>
      <c r="E4988" s="60"/>
      <c r="F4988" s="60"/>
      <c r="G4988" s="60"/>
      <c r="H4988" s="62"/>
      <c r="I4988" s="62"/>
      <c r="J4988" s="62"/>
      <c r="K4988" s="62"/>
      <c r="M4988" s="63"/>
      <c r="N4988" s="63"/>
      <c r="O4988" s="64"/>
      <c r="P4988" s="127"/>
      <c r="W4988" s="64"/>
      <c r="X4988" s="64"/>
    </row>
    <row r="4989" spans="1:24" s="59" customFormat="1" x14ac:dyDescent="0.25">
      <c r="A4989" s="77"/>
      <c r="D4989" s="60"/>
      <c r="E4989" s="60"/>
      <c r="F4989" s="60"/>
      <c r="G4989" s="60"/>
      <c r="H4989" s="62"/>
      <c r="I4989" s="62"/>
      <c r="J4989" s="62"/>
      <c r="K4989" s="62"/>
      <c r="M4989" s="63"/>
      <c r="N4989" s="63"/>
      <c r="O4989" s="64"/>
      <c r="P4989" s="127"/>
      <c r="W4989" s="64"/>
      <c r="X4989" s="64"/>
    </row>
    <row r="4990" spans="1:24" s="59" customFormat="1" x14ac:dyDescent="0.25">
      <c r="A4990" s="77"/>
      <c r="D4990" s="60"/>
      <c r="E4990" s="60"/>
      <c r="F4990" s="60"/>
      <c r="G4990" s="60"/>
      <c r="H4990" s="62"/>
      <c r="I4990" s="62"/>
      <c r="J4990" s="62"/>
      <c r="K4990" s="62"/>
      <c r="M4990" s="63"/>
      <c r="N4990" s="63"/>
      <c r="O4990" s="64"/>
      <c r="P4990" s="127"/>
      <c r="W4990" s="64"/>
      <c r="X4990" s="64"/>
    </row>
    <row r="4991" spans="1:24" s="59" customFormat="1" x14ac:dyDescent="0.25">
      <c r="A4991" s="77"/>
      <c r="D4991" s="60"/>
      <c r="E4991" s="60"/>
      <c r="F4991" s="60"/>
      <c r="G4991" s="60"/>
      <c r="H4991" s="62"/>
      <c r="I4991" s="62"/>
      <c r="J4991" s="62"/>
      <c r="K4991" s="62"/>
      <c r="M4991" s="63"/>
      <c r="N4991" s="63"/>
      <c r="O4991" s="64"/>
      <c r="P4991" s="127"/>
      <c r="W4991" s="64"/>
      <c r="X4991" s="64"/>
    </row>
    <row r="4992" spans="1:24" s="59" customFormat="1" x14ac:dyDescent="0.25">
      <c r="A4992" s="77"/>
      <c r="D4992" s="60"/>
      <c r="E4992" s="60"/>
      <c r="F4992" s="60"/>
      <c r="G4992" s="60"/>
      <c r="H4992" s="62"/>
      <c r="I4992" s="62"/>
      <c r="J4992" s="62"/>
      <c r="K4992" s="62"/>
      <c r="M4992" s="63"/>
      <c r="N4992" s="63"/>
      <c r="O4992" s="64"/>
      <c r="P4992" s="127"/>
      <c r="W4992" s="64"/>
      <c r="X4992" s="64"/>
    </row>
    <row r="4993" spans="1:24" s="59" customFormat="1" x14ac:dyDescent="0.25">
      <c r="A4993" s="77"/>
      <c r="D4993" s="60"/>
      <c r="E4993" s="60"/>
      <c r="F4993" s="60"/>
      <c r="G4993" s="60"/>
      <c r="H4993" s="62"/>
      <c r="I4993" s="62"/>
      <c r="J4993" s="62"/>
      <c r="K4993" s="62"/>
      <c r="M4993" s="63"/>
      <c r="N4993" s="63"/>
      <c r="O4993" s="64"/>
      <c r="P4993" s="127"/>
      <c r="W4993" s="64"/>
      <c r="X4993" s="64"/>
    </row>
    <row r="4994" spans="1:24" s="59" customFormat="1" x14ac:dyDescent="0.25">
      <c r="A4994" s="77"/>
      <c r="D4994" s="60"/>
      <c r="E4994" s="60"/>
      <c r="F4994" s="60"/>
      <c r="G4994" s="60"/>
      <c r="H4994" s="62"/>
      <c r="I4994" s="62"/>
      <c r="J4994" s="62"/>
      <c r="K4994" s="62"/>
      <c r="M4994" s="63"/>
      <c r="N4994" s="63"/>
      <c r="O4994" s="64"/>
      <c r="P4994" s="127"/>
      <c r="W4994" s="64"/>
      <c r="X4994" s="64"/>
    </row>
    <row r="4995" spans="1:24" s="59" customFormat="1" x14ac:dyDescent="0.25">
      <c r="A4995" s="77"/>
      <c r="D4995" s="60"/>
      <c r="E4995" s="60"/>
      <c r="F4995" s="60"/>
      <c r="G4995" s="60"/>
      <c r="H4995" s="62"/>
      <c r="I4995" s="62"/>
      <c r="J4995" s="62"/>
      <c r="K4995" s="62"/>
      <c r="M4995" s="63"/>
      <c r="N4995" s="63"/>
      <c r="O4995" s="64"/>
      <c r="P4995" s="127"/>
      <c r="W4995" s="64"/>
      <c r="X4995" s="64"/>
    </row>
    <row r="4996" spans="1:24" s="59" customFormat="1" x14ac:dyDescent="0.25">
      <c r="A4996" s="77"/>
      <c r="D4996" s="60"/>
      <c r="E4996" s="60"/>
      <c r="F4996" s="60"/>
      <c r="G4996" s="60"/>
      <c r="H4996" s="62"/>
      <c r="I4996" s="62"/>
      <c r="J4996" s="62"/>
      <c r="K4996" s="62"/>
      <c r="M4996" s="63"/>
      <c r="N4996" s="63"/>
      <c r="O4996" s="64"/>
      <c r="P4996" s="127"/>
      <c r="W4996" s="64"/>
      <c r="X4996" s="64"/>
    </row>
    <row r="4997" spans="1:24" s="59" customFormat="1" x14ac:dyDescent="0.25">
      <c r="A4997" s="77"/>
      <c r="D4997" s="60"/>
      <c r="E4997" s="60"/>
      <c r="F4997" s="60"/>
      <c r="G4997" s="60"/>
      <c r="H4997" s="62"/>
      <c r="I4997" s="62"/>
      <c r="J4997" s="62"/>
      <c r="K4997" s="62"/>
      <c r="M4997" s="63"/>
      <c r="N4997" s="63"/>
      <c r="O4997" s="64"/>
      <c r="P4997" s="127"/>
      <c r="W4997" s="64"/>
      <c r="X4997" s="64"/>
    </row>
    <row r="4998" spans="1:24" s="59" customFormat="1" x14ac:dyDescent="0.25">
      <c r="A4998" s="77"/>
      <c r="D4998" s="60"/>
      <c r="E4998" s="60"/>
      <c r="F4998" s="60"/>
      <c r="G4998" s="60"/>
      <c r="H4998" s="62"/>
      <c r="I4998" s="62"/>
      <c r="J4998" s="62"/>
      <c r="K4998" s="62"/>
      <c r="M4998" s="63"/>
      <c r="N4998" s="63"/>
      <c r="O4998" s="64"/>
      <c r="P4998" s="127"/>
      <c r="W4998" s="64"/>
      <c r="X4998" s="64"/>
    </row>
    <row r="4999" spans="1:24" s="59" customFormat="1" x14ac:dyDescent="0.25">
      <c r="A4999" s="77"/>
      <c r="D4999" s="60"/>
      <c r="E4999" s="60"/>
      <c r="F4999" s="60"/>
      <c r="G4999" s="60"/>
      <c r="H4999" s="62"/>
      <c r="I4999" s="62"/>
      <c r="J4999" s="62"/>
      <c r="K4999" s="62"/>
      <c r="M4999" s="63"/>
      <c r="N4999" s="63"/>
      <c r="O4999" s="64"/>
      <c r="P4999" s="127"/>
      <c r="W4999" s="64"/>
      <c r="X4999" s="64"/>
    </row>
    <row r="5000" spans="1:24" s="59" customFormat="1" x14ac:dyDescent="0.25">
      <c r="A5000" s="77"/>
      <c r="D5000" s="60"/>
      <c r="E5000" s="60"/>
      <c r="F5000" s="60"/>
      <c r="G5000" s="60"/>
      <c r="H5000" s="62"/>
      <c r="I5000" s="62"/>
      <c r="J5000" s="62"/>
      <c r="K5000" s="62"/>
      <c r="M5000" s="63"/>
      <c r="N5000" s="63"/>
      <c r="O5000" s="64"/>
      <c r="P5000" s="127"/>
      <c r="W5000" s="64"/>
      <c r="X5000" s="64"/>
    </row>
    <row r="5001" spans="1:24" s="59" customFormat="1" x14ac:dyDescent="0.25">
      <c r="A5001" s="77"/>
      <c r="D5001" s="60"/>
      <c r="E5001" s="60"/>
      <c r="F5001" s="60"/>
      <c r="G5001" s="60"/>
      <c r="H5001" s="62"/>
      <c r="I5001" s="62"/>
      <c r="J5001" s="62"/>
      <c r="K5001" s="62"/>
      <c r="M5001" s="63"/>
      <c r="N5001" s="63"/>
      <c r="O5001" s="64"/>
      <c r="P5001" s="127"/>
      <c r="W5001" s="64"/>
      <c r="X5001" s="64"/>
    </row>
    <row r="5002" spans="1:24" s="59" customFormat="1" x14ac:dyDescent="0.25">
      <c r="A5002" s="77"/>
      <c r="D5002" s="60"/>
      <c r="E5002" s="60"/>
      <c r="F5002" s="60"/>
      <c r="G5002" s="60"/>
      <c r="H5002" s="62"/>
      <c r="I5002" s="62"/>
      <c r="J5002" s="62"/>
      <c r="K5002" s="62"/>
      <c r="M5002" s="63"/>
      <c r="N5002" s="63"/>
      <c r="O5002" s="64"/>
      <c r="P5002" s="127"/>
      <c r="W5002" s="64"/>
      <c r="X5002" s="64"/>
    </row>
    <row r="5003" spans="1:24" s="59" customFormat="1" x14ac:dyDescent="0.25">
      <c r="A5003" s="77"/>
      <c r="D5003" s="60"/>
      <c r="E5003" s="60"/>
      <c r="F5003" s="60"/>
      <c r="G5003" s="60"/>
      <c r="H5003" s="62"/>
      <c r="I5003" s="62"/>
      <c r="J5003" s="62"/>
      <c r="K5003" s="62"/>
      <c r="M5003" s="63"/>
      <c r="N5003" s="63"/>
      <c r="O5003" s="64"/>
      <c r="P5003" s="127"/>
      <c r="W5003" s="64"/>
      <c r="X5003" s="64"/>
    </row>
    <row r="5004" spans="1:24" s="59" customFormat="1" x14ac:dyDescent="0.25">
      <c r="A5004" s="77"/>
      <c r="D5004" s="60"/>
      <c r="E5004" s="60"/>
      <c r="F5004" s="60"/>
      <c r="G5004" s="60"/>
      <c r="H5004" s="62"/>
      <c r="I5004" s="62"/>
      <c r="J5004" s="62"/>
      <c r="K5004" s="62"/>
      <c r="M5004" s="63"/>
      <c r="N5004" s="63"/>
      <c r="O5004" s="64"/>
      <c r="P5004" s="127"/>
      <c r="W5004" s="64"/>
      <c r="X5004" s="64"/>
    </row>
    <row r="5005" spans="1:24" s="59" customFormat="1" x14ac:dyDescent="0.25">
      <c r="A5005" s="77"/>
      <c r="D5005" s="60"/>
      <c r="E5005" s="60"/>
      <c r="F5005" s="60"/>
      <c r="G5005" s="60"/>
      <c r="H5005" s="62"/>
      <c r="I5005" s="62"/>
      <c r="J5005" s="62"/>
      <c r="K5005" s="62"/>
      <c r="M5005" s="63"/>
      <c r="N5005" s="63"/>
      <c r="O5005" s="64"/>
      <c r="P5005" s="127"/>
      <c r="W5005" s="64"/>
      <c r="X5005" s="64"/>
    </row>
    <row r="5006" spans="1:24" s="59" customFormat="1" x14ac:dyDescent="0.25">
      <c r="A5006" s="77"/>
      <c r="D5006" s="60"/>
      <c r="E5006" s="60"/>
      <c r="F5006" s="60"/>
      <c r="G5006" s="60"/>
      <c r="H5006" s="62"/>
      <c r="I5006" s="62"/>
      <c r="J5006" s="62"/>
      <c r="K5006" s="62"/>
      <c r="M5006" s="63"/>
      <c r="N5006" s="63"/>
      <c r="O5006" s="64"/>
      <c r="P5006" s="127"/>
      <c r="W5006" s="64"/>
      <c r="X5006" s="64"/>
    </row>
    <row r="5007" spans="1:24" s="59" customFormat="1" x14ac:dyDescent="0.25">
      <c r="A5007" s="77"/>
      <c r="D5007" s="60"/>
      <c r="E5007" s="60"/>
      <c r="F5007" s="60"/>
      <c r="G5007" s="60"/>
      <c r="H5007" s="62"/>
      <c r="I5007" s="62"/>
      <c r="J5007" s="62"/>
      <c r="K5007" s="62"/>
      <c r="M5007" s="63"/>
      <c r="N5007" s="63"/>
      <c r="O5007" s="64"/>
      <c r="P5007" s="127"/>
      <c r="W5007" s="64"/>
      <c r="X5007" s="64"/>
    </row>
    <row r="5008" spans="1:24" s="59" customFormat="1" x14ac:dyDescent="0.25">
      <c r="A5008" s="77"/>
      <c r="D5008" s="60"/>
      <c r="E5008" s="60"/>
      <c r="F5008" s="60"/>
      <c r="G5008" s="60"/>
      <c r="H5008" s="62"/>
      <c r="I5008" s="62"/>
      <c r="J5008" s="62"/>
      <c r="K5008" s="62"/>
      <c r="M5008" s="63"/>
      <c r="N5008" s="63"/>
      <c r="O5008" s="64"/>
      <c r="P5008" s="127"/>
      <c r="W5008" s="64"/>
      <c r="X5008" s="64"/>
    </row>
    <row r="5009" spans="1:24" s="59" customFormat="1" x14ac:dyDescent="0.25">
      <c r="A5009" s="77"/>
      <c r="D5009" s="60"/>
      <c r="E5009" s="60"/>
      <c r="F5009" s="60"/>
      <c r="G5009" s="60"/>
      <c r="H5009" s="62"/>
      <c r="I5009" s="62"/>
      <c r="J5009" s="62"/>
      <c r="K5009" s="62"/>
      <c r="M5009" s="63"/>
      <c r="N5009" s="63"/>
      <c r="O5009" s="64"/>
      <c r="P5009" s="127"/>
      <c r="W5009" s="64"/>
      <c r="X5009" s="64"/>
    </row>
    <row r="5010" spans="1:24" s="59" customFormat="1" x14ac:dyDescent="0.25">
      <c r="A5010" s="77"/>
      <c r="D5010" s="60"/>
      <c r="E5010" s="60"/>
      <c r="F5010" s="60"/>
      <c r="G5010" s="60"/>
      <c r="H5010" s="62"/>
      <c r="I5010" s="62"/>
      <c r="J5010" s="62"/>
      <c r="K5010" s="62"/>
      <c r="M5010" s="63"/>
      <c r="N5010" s="63"/>
      <c r="O5010" s="64"/>
      <c r="P5010" s="127"/>
      <c r="W5010" s="64"/>
      <c r="X5010" s="64"/>
    </row>
    <row r="5011" spans="1:24" s="59" customFormat="1" x14ac:dyDescent="0.25">
      <c r="A5011" s="77"/>
      <c r="D5011" s="60"/>
      <c r="E5011" s="60"/>
      <c r="F5011" s="60"/>
      <c r="G5011" s="60"/>
      <c r="H5011" s="62"/>
      <c r="I5011" s="62"/>
      <c r="J5011" s="62"/>
      <c r="K5011" s="62"/>
      <c r="M5011" s="63"/>
      <c r="N5011" s="63"/>
      <c r="O5011" s="64"/>
      <c r="P5011" s="127"/>
      <c r="W5011" s="64"/>
      <c r="X5011" s="64"/>
    </row>
    <row r="5012" spans="1:24" s="59" customFormat="1" x14ac:dyDescent="0.25">
      <c r="A5012" s="77"/>
      <c r="D5012" s="60"/>
      <c r="E5012" s="60"/>
      <c r="F5012" s="60"/>
      <c r="G5012" s="60"/>
      <c r="H5012" s="62"/>
      <c r="I5012" s="62"/>
      <c r="J5012" s="62"/>
      <c r="K5012" s="62"/>
      <c r="M5012" s="63"/>
      <c r="N5012" s="63"/>
      <c r="O5012" s="64"/>
      <c r="P5012" s="127"/>
      <c r="W5012" s="64"/>
      <c r="X5012" s="64"/>
    </row>
    <row r="5013" spans="1:24" s="59" customFormat="1" x14ac:dyDescent="0.25">
      <c r="A5013" s="77"/>
      <c r="D5013" s="60"/>
      <c r="E5013" s="60"/>
      <c r="F5013" s="60"/>
      <c r="G5013" s="60"/>
      <c r="H5013" s="62"/>
      <c r="I5013" s="62"/>
      <c r="J5013" s="62"/>
      <c r="K5013" s="62"/>
      <c r="M5013" s="63"/>
      <c r="N5013" s="63"/>
      <c r="O5013" s="64"/>
      <c r="P5013" s="127"/>
      <c r="W5013" s="64"/>
      <c r="X5013" s="64"/>
    </row>
    <row r="5014" spans="1:24" s="59" customFormat="1" x14ac:dyDescent="0.25">
      <c r="A5014" s="77"/>
      <c r="D5014" s="60"/>
      <c r="E5014" s="60"/>
      <c r="F5014" s="60"/>
      <c r="G5014" s="60"/>
      <c r="H5014" s="62"/>
      <c r="I5014" s="62"/>
      <c r="J5014" s="62"/>
      <c r="K5014" s="62"/>
      <c r="M5014" s="63"/>
      <c r="N5014" s="63"/>
      <c r="O5014" s="64"/>
      <c r="P5014" s="127"/>
      <c r="W5014" s="64"/>
      <c r="X5014" s="64"/>
    </row>
    <row r="5015" spans="1:24" s="59" customFormat="1" x14ac:dyDescent="0.25">
      <c r="A5015" s="77"/>
      <c r="D5015" s="60"/>
      <c r="E5015" s="60"/>
      <c r="F5015" s="60"/>
      <c r="G5015" s="60"/>
      <c r="H5015" s="62"/>
      <c r="I5015" s="62"/>
      <c r="J5015" s="62"/>
      <c r="K5015" s="62"/>
      <c r="M5015" s="63"/>
      <c r="N5015" s="63"/>
      <c r="O5015" s="64"/>
      <c r="P5015" s="127"/>
      <c r="W5015" s="64"/>
      <c r="X5015" s="64"/>
    </row>
    <row r="5016" spans="1:24" s="59" customFormat="1" x14ac:dyDescent="0.25">
      <c r="A5016" s="77"/>
      <c r="D5016" s="60"/>
      <c r="E5016" s="60"/>
      <c r="F5016" s="60"/>
      <c r="G5016" s="60"/>
      <c r="H5016" s="62"/>
      <c r="I5016" s="62"/>
      <c r="J5016" s="62"/>
      <c r="K5016" s="62"/>
      <c r="M5016" s="63"/>
      <c r="N5016" s="63"/>
      <c r="O5016" s="64"/>
      <c r="P5016" s="127"/>
      <c r="W5016" s="64"/>
      <c r="X5016" s="64"/>
    </row>
    <row r="5017" spans="1:24" s="59" customFormat="1" x14ac:dyDescent="0.25">
      <c r="A5017" s="77"/>
      <c r="D5017" s="60"/>
      <c r="E5017" s="60"/>
      <c r="F5017" s="60"/>
      <c r="G5017" s="60"/>
      <c r="H5017" s="62"/>
      <c r="I5017" s="62"/>
      <c r="J5017" s="62"/>
      <c r="K5017" s="62"/>
      <c r="M5017" s="63"/>
      <c r="N5017" s="63"/>
      <c r="O5017" s="64"/>
      <c r="P5017" s="127"/>
      <c r="W5017" s="64"/>
      <c r="X5017" s="64"/>
    </row>
    <row r="5018" spans="1:24" s="59" customFormat="1" x14ac:dyDescent="0.25">
      <c r="A5018" s="77"/>
      <c r="D5018" s="60"/>
      <c r="E5018" s="60"/>
      <c r="F5018" s="60"/>
      <c r="G5018" s="60"/>
      <c r="H5018" s="62"/>
      <c r="I5018" s="62"/>
      <c r="J5018" s="62"/>
      <c r="K5018" s="62"/>
      <c r="M5018" s="63"/>
      <c r="N5018" s="63"/>
      <c r="O5018" s="64"/>
      <c r="P5018" s="127"/>
      <c r="W5018" s="64"/>
      <c r="X5018" s="64"/>
    </row>
    <row r="5019" spans="1:24" s="59" customFormat="1" x14ac:dyDescent="0.25">
      <c r="A5019" s="77"/>
      <c r="D5019" s="60"/>
      <c r="E5019" s="60"/>
      <c r="F5019" s="60"/>
      <c r="G5019" s="60"/>
      <c r="H5019" s="62"/>
      <c r="I5019" s="62"/>
      <c r="J5019" s="62"/>
      <c r="K5019" s="62"/>
      <c r="M5019" s="63"/>
      <c r="N5019" s="63"/>
      <c r="O5019" s="64"/>
      <c r="P5019" s="127"/>
      <c r="W5019" s="64"/>
      <c r="X5019" s="64"/>
    </row>
    <row r="5020" spans="1:24" s="59" customFormat="1" x14ac:dyDescent="0.25">
      <c r="A5020" s="77"/>
      <c r="D5020" s="60"/>
      <c r="E5020" s="60"/>
      <c r="F5020" s="60"/>
      <c r="G5020" s="60"/>
      <c r="H5020" s="62"/>
      <c r="I5020" s="62"/>
      <c r="J5020" s="62"/>
      <c r="K5020" s="62"/>
      <c r="M5020" s="63"/>
      <c r="N5020" s="63"/>
      <c r="O5020" s="64"/>
      <c r="P5020" s="127"/>
      <c r="W5020" s="64"/>
      <c r="X5020" s="64"/>
    </row>
    <row r="5021" spans="1:24" s="59" customFormat="1" x14ac:dyDescent="0.25">
      <c r="A5021" s="77"/>
      <c r="D5021" s="60"/>
      <c r="E5021" s="60"/>
      <c r="F5021" s="60"/>
      <c r="G5021" s="60"/>
      <c r="H5021" s="62"/>
      <c r="I5021" s="62"/>
      <c r="J5021" s="62"/>
      <c r="K5021" s="62"/>
      <c r="M5021" s="63"/>
      <c r="N5021" s="63"/>
      <c r="O5021" s="64"/>
      <c r="P5021" s="127"/>
      <c r="W5021" s="64"/>
      <c r="X5021" s="64"/>
    </row>
    <row r="5022" spans="1:24" s="59" customFormat="1" x14ac:dyDescent="0.25">
      <c r="A5022" s="77"/>
      <c r="D5022" s="60"/>
      <c r="E5022" s="60"/>
      <c r="F5022" s="60"/>
      <c r="G5022" s="60"/>
      <c r="H5022" s="62"/>
      <c r="I5022" s="62"/>
      <c r="J5022" s="62"/>
      <c r="K5022" s="62"/>
      <c r="M5022" s="63"/>
      <c r="N5022" s="63"/>
      <c r="O5022" s="64"/>
      <c r="P5022" s="127"/>
      <c r="W5022" s="64"/>
      <c r="X5022" s="64"/>
    </row>
    <row r="5023" spans="1:24" s="59" customFormat="1" x14ac:dyDescent="0.25">
      <c r="A5023" s="77"/>
      <c r="D5023" s="60"/>
      <c r="E5023" s="60"/>
      <c r="F5023" s="60"/>
      <c r="G5023" s="60"/>
      <c r="H5023" s="62"/>
      <c r="I5023" s="62"/>
      <c r="J5023" s="62"/>
      <c r="K5023" s="62"/>
      <c r="M5023" s="63"/>
      <c r="N5023" s="63"/>
      <c r="O5023" s="64"/>
      <c r="P5023" s="127"/>
      <c r="W5023" s="64"/>
      <c r="X5023" s="64"/>
    </row>
    <row r="5024" spans="1:24" s="59" customFormat="1" x14ac:dyDescent="0.25">
      <c r="A5024" s="77"/>
      <c r="D5024" s="60"/>
      <c r="E5024" s="60"/>
      <c r="F5024" s="60"/>
      <c r="G5024" s="60"/>
      <c r="H5024" s="62"/>
      <c r="I5024" s="62"/>
      <c r="J5024" s="62"/>
      <c r="K5024" s="62"/>
      <c r="M5024" s="63"/>
      <c r="N5024" s="63"/>
      <c r="O5024" s="64"/>
      <c r="P5024" s="127"/>
      <c r="W5024" s="64"/>
      <c r="X5024" s="64"/>
    </row>
    <row r="5025" spans="1:24" s="59" customFormat="1" x14ac:dyDescent="0.25">
      <c r="A5025" s="77"/>
      <c r="D5025" s="60"/>
      <c r="E5025" s="60"/>
      <c r="F5025" s="60"/>
      <c r="G5025" s="60"/>
      <c r="H5025" s="62"/>
      <c r="I5025" s="62"/>
      <c r="J5025" s="62"/>
      <c r="K5025" s="62"/>
      <c r="M5025" s="63"/>
      <c r="N5025" s="63"/>
      <c r="O5025" s="64"/>
      <c r="P5025" s="127"/>
      <c r="W5025" s="64"/>
      <c r="X5025" s="64"/>
    </row>
    <row r="5026" spans="1:24" s="59" customFormat="1" x14ac:dyDescent="0.25">
      <c r="A5026" s="77"/>
      <c r="D5026" s="60"/>
      <c r="E5026" s="60"/>
      <c r="F5026" s="60"/>
      <c r="G5026" s="60"/>
      <c r="H5026" s="62"/>
      <c r="I5026" s="62"/>
      <c r="J5026" s="62"/>
      <c r="K5026" s="62"/>
      <c r="M5026" s="63"/>
      <c r="N5026" s="63"/>
      <c r="O5026" s="64"/>
      <c r="P5026" s="127"/>
      <c r="W5026" s="64"/>
      <c r="X5026" s="64"/>
    </row>
    <row r="5027" spans="1:24" s="59" customFormat="1" x14ac:dyDescent="0.25">
      <c r="A5027" s="77"/>
      <c r="D5027" s="60"/>
      <c r="E5027" s="60"/>
      <c r="F5027" s="60"/>
      <c r="G5027" s="60"/>
      <c r="H5027" s="62"/>
      <c r="I5027" s="62"/>
      <c r="J5027" s="62"/>
      <c r="K5027" s="62"/>
      <c r="M5027" s="63"/>
      <c r="N5027" s="63"/>
      <c r="O5027" s="64"/>
      <c r="P5027" s="127"/>
      <c r="W5027" s="64"/>
      <c r="X5027" s="64"/>
    </row>
    <row r="5028" spans="1:24" s="59" customFormat="1" x14ac:dyDescent="0.25">
      <c r="A5028" s="77"/>
      <c r="D5028" s="60"/>
      <c r="E5028" s="60"/>
      <c r="F5028" s="60"/>
      <c r="G5028" s="60"/>
      <c r="H5028" s="62"/>
      <c r="I5028" s="62"/>
      <c r="J5028" s="62"/>
      <c r="K5028" s="62"/>
      <c r="M5028" s="63"/>
      <c r="N5028" s="63"/>
      <c r="O5028" s="64"/>
      <c r="P5028" s="127"/>
      <c r="W5028" s="64"/>
      <c r="X5028" s="64"/>
    </row>
    <row r="5029" spans="1:24" s="59" customFormat="1" x14ac:dyDescent="0.25">
      <c r="A5029" s="77"/>
      <c r="D5029" s="60"/>
      <c r="E5029" s="60"/>
      <c r="F5029" s="60"/>
      <c r="G5029" s="60"/>
      <c r="H5029" s="62"/>
      <c r="I5029" s="62"/>
      <c r="J5029" s="62"/>
      <c r="K5029" s="62"/>
      <c r="M5029" s="63"/>
      <c r="N5029" s="63"/>
      <c r="O5029" s="64"/>
      <c r="P5029" s="127"/>
      <c r="W5029" s="64"/>
      <c r="X5029" s="64"/>
    </row>
    <row r="5030" spans="1:24" s="59" customFormat="1" x14ac:dyDescent="0.25">
      <c r="A5030" s="77"/>
      <c r="D5030" s="60"/>
      <c r="E5030" s="60"/>
      <c r="F5030" s="60"/>
      <c r="G5030" s="60"/>
      <c r="H5030" s="62"/>
      <c r="I5030" s="62"/>
      <c r="J5030" s="62"/>
      <c r="K5030" s="62"/>
      <c r="M5030" s="63"/>
      <c r="N5030" s="63"/>
      <c r="O5030" s="64"/>
      <c r="P5030" s="127"/>
      <c r="W5030" s="64"/>
      <c r="X5030" s="64"/>
    </row>
    <row r="5031" spans="1:24" s="59" customFormat="1" x14ac:dyDescent="0.25">
      <c r="A5031" s="77"/>
      <c r="D5031" s="60"/>
      <c r="E5031" s="60"/>
      <c r="F5031" s="60"/>
      <c r="G5031" s="60"/>
      <c r="H5031" s="62"/>
      <c r="I5031" s="62"/>
      <c r="J5031" s="62"/>
      <c r="K5031" s="62"/>
      <c r="M5031" s="63"/>
      <c r="N5031" s="63"/>
      <c r="O5031" s="64"/>
      <c r="P5031" s="127"/>
      <c r="W5031" s="64"/>
      <c r="X5031" s="64"/>
    </row>
    <row r="5032" spans="1:24" s="59" customFormat="1" x14ac:dyDescent="0.25">
      <c r="A5032" s="77"/>
      <c r="D5032" s="60"/>
      <c r="E5032" s="60"/>
      <c r="F5032" s="60"/>
      <c r="G5032" s="60"/>
      <c r="H5032" s="62"/>
      <c r="I5032" s="62"/>
      <c r="J5032" s="62"/>
      <c r="K5032" s="62"/>
      <c r="M5032" s="63"/>
      <c r="N5032" s="63"/>
      <c r="O5032" s="64"/>
      <c r="P5032" s="127"/>
      <c r="W5032" s="64"/>
      <c r="X5032" s="64"/>
    </row>
    <row r="5033" spans="1:24" s="59" customFormat="1" x14ac:dyDescent="0.25">
      <c r="A5033" s="77"/>
      <c r="D5033" s="60"/>
      <c r="E5033" s="60"/>
      <c r="F5033" s="60"/>
      <c r="G5033" s="60"/>
      <c r="H5033" s="62"/>
      <c r="I5033" s="62"/>
      <c r="J5033" s="62"/>
      <c r="K5033" s="62"/>
      <c r="M5033" s="63"/>
      <c r="N5033" s="63"/>
      <c r="O5033" s="64"/>
      <c r="P5033" s="127"/>
      <c r="W5033" s="64"/>
      <c r="X5033" s="64"/>
    </row>
    <row r="5034" spans="1:24" s="59" customFormat="1" x14ac:dyDescent="0.25">
      <c r="A5034" s="77"/>
      <c r="D5034" s="60"/>
      <c r="E5034" s="60"/>
      <c r="F5034" s="60"/>
      <c r="G5034" s="60"/>
      <c r="H5034" s="62"/>
      <c r="I5034" s="62"/>
      <c r="J5034" s="62"/>
      <c r="K5034" s="62"/>
      <c r="M5034" s="63"/>
      <c r="N5034" s="63"/>
      <c r="O5034" s="64"/>
      <c r="P5034" s="127"/>
      <c r="W5034" s="64"/>
      <c r="X5034" s="64"/>
    </row>
    <row r="5035" spans="1:24" s="59" customFormat="1" x14ac:dyDescent="0.25">
      <c r="A5035" s="77"/>
      <c r="D5035" s="60"/>
      <c r="E5035" s="60"/>
      <c r="F5035" s="60"/>
      <c r="G5035" s="60"/>
      <c r="H5035" s="62"/>
      <c r="I5035" s="62"/>
      <c r="J5035" s="62"/>
      <c r="K5035" s="62"/>
      <c r="M5035" s="63"/>
      <c r="N5035" s="63"/>
      <c r="O5035" s="64"/>
      <c r="P5035" s="127"/>
      <c r="W5035" s="64"/>
      <c r="X5035" s="64"/>
    </row>
    <row r="5036" spans="1:24" s="59" customFormat="1" x14ac:dyDescent="0.25">
      <c r="A5036" s="77"/>
      <c r="D5036" s="60"/>
      <c r="E5036" s="60"/>
      <c r="F5036" s="60"/>
      <c r="G5036" s="60"/>
      <c r="H5036" s="62"/>
      <c r="I5036" s="62"/>
      <c r="J5036" s="62"/>
      <c r="K5036" s="62"/>
      <c r="M5036" s="63"/>
      <c r="N5036" s="63"/>
      <c r="O5036" s="64"/>
      <c r="P5036" s="127"/>
      <c r="W5036" s="64"/>
      <c r="X5036" s="64"/>
    </row>
    <row r="5037" spans="1:24" s="59" customFormat="1" x14ac:dyDescent="0.25">
      <c r="A5037" s="77"/>
      <c r="D5037" s="60"/>
      <c r="E5037" s="60"/>
      <c r="F5037" s="60"/>
      <c r="G5037" s="60"/>
      <c r="H5037" s="62"/>
      <c r="I5037" s="62"/>
      <c r="J5037" s="62"/>
      <c r="K5037" s="62"/>
      <c r="M5037" s="63"/>
      <c r="N5037" s="63"/>
      <c r="O5037" s="64"/>
      <c r="P5037" s="127"/>
      <c r="W5037" s="64"/>
      <c r="X5037" s="64"/>
    </row>
    <row r="5038" spans="1:24" s="59" customFormat="1" x14ac:dyDescent="0.25">
      <c r="A5038" s="77"/>
      <c r="D5038" s="60"/>
      <c r="E5038" s="60"/>
      <c r="F5038" s="60"/>
      <c r="G5038" s="60"/>
      <c r="H5038" s="62"/>
      <c r="I5038" s="62"/>
      <c r="J5038" s="62"/>
      <c r="K5038" s="62"/>
      <c r="M5038" s="63"/>
      <c r="N5038" s="63"/>
      <c r="O5038" s="64"/>
      <c r="P5038" s="127"/>
      <c r="W5038" s="64"/>
      <c r="X5038" s="64"/>
    </row>
    <row r="5039" spans="1:24" s="59" customFormat="1" x14ac:dyDescent="0.25">
      <c r="A5039" s="77"/>
      <c r="D5039" s="60"/>
      <c r="E5039" s="60"/>
      <c r="F5039" s="60"/>
      <c r="G5039" s="60"/>
      <c r="H5039" s="62"/>
      <c r="I5039" s="62"/>
      <c r="J5039" s="62"/>
      <c r="K5039" s="62"/>
      <c r="M5039" s="63"/>
      <c r="N5039" s="63"/>
      <c r="O5039" s="64"/>
      <c r="P5039" s="127"/>
      <c r="W5039" s="64"/>
      <c r="X5039" s="64"/>
    </row>
    <row r="5040" spans="1:24" s="59" customFormat="1" x14ac:dyDescent="0.25">
      <c r="A5040" s="77"/>
      <c r="D5040" s="60"/>
      <c r="E5040" s="60"/>
      <c r="F5040" s="60"/>
      <c r="G5040" s="60"/>
      <c r="H5040" s="62"/>
      <c r="I5040" s="62"/>
      <c r="J5040" s="62"/>
      <c r="K5040" s="62"/>
      <c r="M5040" s="63"/>
      <c r="N5040" s="63"/>
      <c r="O5040" s="64"/>
      <c r="P5040" s="127"/>
      <c r="W5040" s="64"/>
      <c r="X5040" s="64"/>
    </row>
    <row r="5041" spans="1:24" s="59" customFormat="1" x14ac:dyDescent="0.25">
      <c r="A5041" s="77"/>
      <c r="D5041" s="60"/>
      <c r="E5041" s="60"/>
      <c r="F5041" s="60"/>
      <c r="G5041" s="60"/>
      <c r="H5041" s="62"/>
      <c r="I5041" s="62"/>
      <c r="J5041" s="62"/>
      <c r="K5041" s="62"/>
      <c r="M5041" s="63"/>
      <c r="N5041" s="63"/>
      <c r="O5041" s="64"/>
      <c r="P5041" s="127"/>
      <c r="W5041" s="64"/>
      <c r="X5041" s="64"/>
    </row>
    <row r="5042" spans="1:24" s="59" customFormat="1" x14ac:dyDescent="0.25">
      <c r="A5042" s="77"/>
      <c r="D5042" s="60"/>
      <c r="E5042" s="60"/>
      <c r="F5042" s="60"/>
      <c r="G5042" s="60"/>
      <c r="H5042" s="62"/>
      <c r="I5042" s="62"/>
      <c r="J5042" s="62"/>
      <c r="K5042" s="62"/>
      <c r="M5042" s="63"/>
      <c r="N5042" s="63"/>
      <c r="O5042" s="64"/>
      <c r="P5042" s="127"/>
      <c r="W5042" s="64"/>
      <c r="X5042" s="64"/>
    </row>
    <row r="5043" spans="1:24" s="59" customFormat="1" x14ac:dyDescent="0.25">
      <c r="A5043" s="77"/>
      <c r="D5043" s="60"/>
      <c r="E5043" s="60"/>
      <c r="F5043" s="60"/>
      <c r="G5043" s="60"/>
      <c r="H5043" s="62"/>
      <c r="I5043" s="62"/>
      <c r="J5043" s="62"/>
      <c r="K5043" s="62"/>
      <c r="M5043" s="63"/>
      <c r="N5043" s="63"/>
      <c r="O5043" s="64"/>
      <c r="P5043" s="127"/>
      <c r="W5043" s="64"/>
      <c r="X5043" s="64"/>
    </row>
    <row r="5044" spans="1:24" s="59" customFormat="1" x14ac:dyDescent="0.25">
      <c r="A5044" s="77"/>
      <c r="D5044" s="60"/>
      <c r="E5044" s="60"/>
      <c r="F5044" s="60"/>
      <c r="G5044" s="60"/>
      <c r="H5044" s="62"/>
      <c r="I5044" s="62"/>
      <c r="J5044" s="62"/>
      <c r="K5044" s="62"/>
      <c r="M5044" s="63"/>
      <c r="N5044" s="63"/>
      <c r="O5044" s="64"/>
      <c r="P5044" s="127"/>
      <c r="W5044" s="64"/>
      <c r="X5044" s="64"/>
    </row>
    <row r="5045" spans="1:24" s="59" customFormat="1" x14ac:dyDescent="0.25">
      <c r="A5045" s="77"/>
      <c r="D5045" s="60"/>
      <c r="E5045" s="60"/>
      <c r="F5045" s="60"/>
      <c r="G5045" s="60"/>
      <c r="H5045" s="62"/>
      <c r="I5045" s="62"/>
      <c r="J5045" s="62"/>
      <c r="K5045" s="62"/>
      <c r="M5045" s="63"/>
      <c r="N5045" s="63"/>
      <c r="O5045" s="64"/>
      <c r="P5045" s="127"/>
      <c r="W5045" s="64"/>
      <c r="X5045" s="64"/>
    </row>
    <row r="5046" spans="1:24" s="59" customFormat="1" x14ac:dyDescent="0.25">
      <c r="A5046" s="77"/>
      <c r="D5046" s="60"/>
      <c r="E5046" s="60"/>
      <c r="F5046" s="60"/>
      <c r="G5046" s="60"/>
      <c r="H5046" s="62"/>
      <c r="I5046" s="62"/>
      <c r="J5046" s="62"/>
      <c r="K5046" s="62"/>
      <c r="M5046" s="63"/>
      <c r="N5046" s="63"/>
      <c r="O5046" s="64"/>
      <c r="P5046" s="127"/>
      <c r="W5046" s="64"/>
      <c r="X5046" s="64"/>
    </row>
    <row r="5047" spans="1:24" s="59" customFormat="1" x14ac:dyDescent="0.25">
      <c r="A5047" s="77"/>
      <c r="D5047" s="60"/>
      <c r="E5047" s="60"/>
      <c r="F5047" s="60"/>
      <c r="G5047" s="60"/>
      <c r="H5047" s="62"/>
      <c r="I5047" s="62"/>
      <c r="J5047" s="62"/>
      <c r="K5047" s="62"/>
      <c r="M5047" s="63"/>
      <c r="N5047" s="63"/>
      <c r="O5047" s="64"/>
      <c r="P5047" s="127"/>
      <c r="W5047" s="64"/>
      <c r="X5047" s="64"/>
    </row>
    <row r="5048" spans="1:24" s="59" customFormat="1" x14ac:dyDescent="0.25">
      <c r="A5048" s="77"/>
      <c r="D5048" s="60"/>
      <c r="E5048" s="60"/>
      <c r="F5048" s="60"/>
      <c r="G5048" s="60"/>
      <c r="H5048" s="62"/>
      <c r="I5048" s="62"/>
      <c r="J5048" s="62"/>
      <c r="K5048" s="62"/>
      <c r="M5048" s="63"/>
      <c r="N5048" s="63"/>
      <c r="O5048" s="64"/>
      <c r="P5048" s="127"/>
      <c r="W5048" s="64"/>
      <c r="X5048" s="64"/>
    </row>
    <row r="5049" spans="1:24" s="59" customFormat="1" x14ac:dyDescent="0.25">
      <c r="A5049" s="77"/>
      <c r="D5049" s="60"/>
      <c r="E5049" s="60"/>
      <c r="F5049" s="60"/>
      <c r="G5049" s="60"/>
      <c r="H5049" s="62"/>
      <c r="I5049" s="62"/>
      <c r="J5049" s="62"/>
      <c r="K5049" s="62"/>
      <c r="M5049" s="63"/>
      <c r="N5049" s="63"/>
      <c r="O5049" s="64"/>
      <c r="P5049" s="127"/>
      <c r="W5049" s="64"/>
      <c r="X5049" s="64"/>
    </row>
    <row r="5050" spans="1:24" s="59" customFormat="1" x14ac:dyDescent="0.25">
      <c r="A5050" s="77"/>
      <c r="D5050" s="60"/>
      <c r="E5050" s="60"/>
      <c r="F5050" s="60"/>
      <c r="G5050" s="60"/>
      <c r="H5050" s="62"/>
      <c r="I5050" s="62"/>
      <c r="J5050" s="62"/>
      <c r="K5050" s="62"/>
      <c r="M5050" s="63"/>
      <c r="N5050" s="63"/>
      <c r="O5050" s="64"/>
      <c r="P5050" s="127"/>
      <c r="W5050" s="64"/>
      <c r="X5050" s="64"/>
    </row>
    <row r="5051" spans="1:24" s="59" customFormat="1" x14ac:dyDescent="0.25">
      <c r="A5051" s="77"/>
      <c r="D5051" s="60"/>
      <c r="E5051" s="60"/>
      <c r="F5051" s="60"/>
      <c r="G5051" s="60"/>
      <c r="H5051" s="62"/>
      <c r="I5051" s="62"/>
      <c r="J5051" s="62"/>
      <c r="K5051" s="62"/>
      <c r="M5051" s="63"/>
      <c r="N5051" s="63"/>
      <c r="O5051" s="64"/>
      <c r="P5051" s="127"/>
      <c r="W5051" s="64"/>
      <c r="X5051" s="64"/>
    </row>
    <row r="5052" spans="1:24" s="59" customFormat="1" x14ac:dyDescent="0.25">
      <c r="A5052" s="77"/>
      <c r="D5052" s="60"/>
      <c r="E5052" s="60"/>
      <c r="F5052" s="60"/>
      <c r="G5052" s="60"/>
      <c r="H5052" s="62"/>
      <c r="I5052" s="62"/>
      <c r="J5052" s="62"/>
      <c r="K5052" s="62"/>
      <c r="M5052" s="63"/>
      <c r="N5052" s="63"/>
      <c r="O5052" s="64"/>
      <c r="P5052" s="127"/>
      <c r="W5052" s="64"/>
      <c r="X5052" s="64"/>
    </row>
    <row r="5053" spans="1:24" s="59" customFormat="1" x14ac:dyDescent="0.25">
      <c r="A5053" s="77"/>
      <c r="D5053" s="60"/>
      <c r="E5053" s="60"/>
      <c r="F5053" s="60"/>
      <c r="G5053" s="60"/>
      <c r="H5053" s="62"/>
      <c r="I5053" s="62"/>
      <c r="J5053" s="62"/>
      <c r="K5053" s="62"/>
      <c r="M5053" s="63"/>
      <c r="N5053" s="63"/>
      <c r="O5053" s="64"/>
      <c r="P5053" s="127"/>
      <c r="W5053" s="64"/>
      <c r="X5053" s="64"/>
    </row>
    <row r="5054" spans="1:24" s="59" customFormat="1" x14ac:dyDescent="0.25">
      <c r="A5054" s="77"/>
      <c r="D5054" s="60"/>
      <c r="E5054" s="60"/>
      <c r="F5054" s="60"/>
      <c r="G5054" s="60"/>
      <c r="H5054" s="62"/>
      <c r="I5054" s="62"/>
      <c r="J5054" s="62"/>
      <c r="K5054" s="62"/>
      <c r="M5054" s="63"/>
      <c r="N5054" s="63"/>
      <c r="O5054" s="64"/>
      <c r="P5054" s="127"/>
      <c r="W5054" s="64"/>
      <c r="X5054" s="64"/>
    </row>
    <row r="5055" spans="1:24" s="59" customFormat="1" x14ac:dyDescent="0.25">
      <c r="A5055" s="77"/>
      <c r="D5055" s="60"/>
      <c r="E5055" s="60"/>
      <c r="F5055" s="60"/>
      <c r="G5055" s="60"/>
      <c r="H5055" s="62"/>
      <c r="I5055" s="62"/>
      <c r="J5055" s="62"/>
      <c r="K5055" s="62"/>
      <c r="M5055" s="63"/>
      <c r="N5055" s="63"/>
      <c r="O5055" s="64"/>
      <c r="P5055" s="127"/>
      <c r="W5055" s="64"/>
      <c r="X5055" s="64"/>
    </row>
    <row r="5056" spans="1:24" s="59" customFormat="1" x14ac:dyDescent="0.25">
      <c r="A5056" s="77"/>
      <c r="D5056" s="60"/>
      <c r="E5056" s="60"/>
      <c r="F5056" s="60"/>
      <c r="G5056" s="60"/>
      <c r="H5056" s="62"/>
      <c r="I5056" s="62"/>
      <c r="J5056" s="62"/>
      <c r="K5056" s="62"/>
      <c r="M5056" s="63"/>
      <c r="N5056" s="63"/>
      <c r="O5056" s="64"/>
      <c r="P5056" s="127"/>
      <c r="W5056" s="64"/>
      <c r="X5056" s="64"/>
    </row>
    <row r="5057" spans="1:24" s="59" customFormat="1" x14ac:dyDescent="0.25">
      <c r="A5057" s="77"/>
      <c r="D5057" s="60"/>
      <c r="E5057" s="60"/>
      <c r="F5057" s="60"/>
      <c r="G5057" s="60"/>
      <c r="H5057" s="62"/>
      <c r="I5057" s="62"/>
      <c r="J5057" s="62"/>
      <c r="K5057" s="62"/>
      <c r="M5057" s="63"/>
      <c r="N5057" s="63"/>
      <c r="O5057" s="64"/>
      <c r="P5057" s="127"/>
      <c r="W5057" s="64"/>
      <c r="X5057" s="64"/>
    </row>
    <row r="5058" spans="1:24" s="59" customFormat="1" x14ac:dyDescent="0.25">
      <c r="A5058" s="77"/>
      <c r="D5058" s="60"/>
      <c r="E5058" s="60"/>
      <c r="F5058" s="60"/>
      <c r="G5058" s="60"/>
      <c r="H5058" s="62"/>
      <c r="I5058" s="62"/>
      <c r="J5058" s="62"/>
      <c r="K5058" s="62"/>
      <c r="M5058" s="63"/>
      <c r="N5058" s="63"/>
      <c r="O5058" s="64"/>
      <c r="P5058" s="127"/>
      <c r="W5058" s="64"/>
      <c r="X5058" s="64"/>
    </row>
    <row r="5059" spans="1:24" s="59" customFormat="1" x14ac:dyDescent="0.25">
      <c r="A5059" s="77"/>
      <c r="D5059" s="60"/>
      <c r="E5059" s="60"/>
      <c r="F5059" s="60"/>
      <c r="G5059" s="60"/>
      <c r="H5059" s="62"/>
      <c r="I5059" s="62"/>
      <c r="J5059" s="62"/>
      <c r="K5059" s="62"/>
      <c r="M5059" s="63"/>
      <c r="N5059" s="63"/>
      <c r="O5059" s="64"/>
      <c r="P5059" s="127"/>
      <c r="W5059" s="64"/>
      <c r="X5059" s="64"/>
    </row>
    <row r="5060" spans="1:24" s="59" customFormat="1" x14ac:dyDescent="0.25">
      <c r="A5060" s="77"/>
      <c r="D5060" s="60"/>
      <c r="E5060" s="60"/>
      <c r="F5060" s="60"/>
      <c r="G5060" s="60"/>
      <c r="H5060" s="62"/>
      <c r="I5060" s="62"/>
      <c r="J5060" s="62"/>
      <c r="K5060" s="62"/>
      <c r="M5060" s="63"/>
      <c r="N5060" s="63"/>
      <c r="O5060" s="64"/>
      <c r="P5060" s="127"/>
      <c r="W5060" s="64"/>
      <c r="X5060" s="64"/>
    </row>
    <row r="5061" spans="1:24" s="59" customFormat="1" x14ac:dyDescent="0.25">
      <c r="A5061" s="77"/>
      <c r="D5061" s="60"/>
      <c r="E5061" s="60"/>
      <c r="F5061" s="60"/>
      <c r="G5061" s="60"/>
      <c r="H5061" s="62"/>
      <c r="I5061" s="62"/>
      <c r="J5061" s="62"/>
      <c r="K5061" s="62"/>
      <c r="M5061" s="63"/>
      <c r="N5061" s="63"/>
      <c r="O5061" s="64"/>
      <c r="P5061" s="127"/>
      <c r="W5061" s="64"/>
      <c r="X5061" s="64"/>
    </row>
    <row r="5062" spans="1:24" s="59" customFormat="1" x14ac:dyDescent="0.25">
      <c r="A5062" s="77"/>
      <c r="D5062" s="60"/>
      <c r="E5062" s="60"/>
      <c r="F5062" s="60"/>
      <c r="G5062" s="60"/>
      <c r="H5062" s="62"/>
      <c r="I5062" s="62"/>
      <c r="J5062" s="62"/>
      <c r="K5062" s="62"/>
      <c r="M5062" s="63"/>
      <c r="N5062" s="63"/>
      <c r="O5062" s="64"/>
      <c r="P5062" s="127"/>
      <c r="W5062" s="64"/>
      <c r="X5062" s="64"/>
    </row>
    <row r="5063" spans="1:24" s="59" customFormat="1" x14ac:dyDescent="0.25">
      <c r="A5063" s="77"/>
      <c r="D5063" s="60"/>
      <c r="E5063" s="60"/>
      <c r="F5063" s="60"/>
      <c r="G5063" s="60"/>
      <c r="H5063" s="62"/>
      <c r="I5063" s="62"/>
      <c r="J5063" s="62"/>
      <c r="K5063" s="62"/>
      <c r="M5063" s="63"/>
      <c r="N5063" s="63"/>
      <c r="O5063" s="64"/>
      <c r="P5063" s="127"/>
      <c r="W5063" s="64"/>
      <c r="X5063" s="64"/>
    </row>
    <row r="5064" spans="1:24" s="59" customFormat="1" x14ac:dyDescent="0.25">
      <c r="A5064" s="77"/>
      <c r="D5064" s="60"/>
      <c r="E5064" s="60"/>
      <c r="F5064" s="60"/>
      <c r="G5064" s="60"/>
      <c r="H5064" s="62"/>
      <c r="I5064" s="62"/>
      <c r="J5064" s="62"/>
      <c r="K5064" s="62"/>
      <c r="M5064" s="63"/>
      <c r="N5064" s="63"/>
      <c r="O5064" s="64"/>
      <c r="P5064" s="127"/>
      <c r="W5064" s="64"/>
      <c r="X5064" s="64"/>
    </row>
    <row r="5065" spans="1:24" s="59" customFormat="1" x14ac:dyDescent="0.25">
      <c r="A5065" s="77"/>
      <c r="D5065" s="60"/>
      <c r="E5065" s="60"/>
      <c r="F5065" s="60"/>
      <c r="G5065" s="60"/>
      <c r="H5065" s="62"/>
      <c r="I5065" s="62"/>
      <c r="J5065" s="62"/>
      <c r="K5065" s="62"/>
      <c r="M5065" s="63"/>
      <c r="N5065" s="63"/>
      <c r="O5065" s="64"/>
      <c r="P5065" s="127"/>
      <c r="W5065" s="64"/>
      <c r="X5065" s="64"/>
    </row>
    <row r="5066" spans="1:24" s="59" customFormat="1" x14ac:dyDescent="0.25">
      <c r="A5066" s="77"/>
      <c r="D5066" s="60"/>
      <c r="E5066" s="60"/>
      <c r="F5066" s="60"/>
      <c r="G5066" s="60"/>
      <c r="H5066" s="62"/>
      <c r="I5066" s="62"/>
      <c r="J5066" s="62"/>
      <c r="K5066" s="62"/>
      <c r="M5066" s="63"/>
      <c r="N5066" s="63"/>
      <c r="O5066" s="64"/>
      <c r="P5066" s="127"/>
      <c r="W5066" s="64"/>
      <c r="X5066" s="64"/>
    </row>
    <row r="5067" spans="1:24" s="59" customFormat="1" x14ac:dyDescent="0.25">
      <c r="A5067" s="77"/>
      <c r="D5067" s="60"/>
      <c r="E5067" s="60"/>
      <c r="F5067" s="60"/>
      <c r="G5067" s="60"/>
      <c r="H5067" s="62"/>
      <c r="I5067" s="62"/>
      <c r="J5067" s="62"/>
      <c r="K5067" s="62"/>
      <c r="M5067" s="63"/>
      <c r="N5067" s="63"/>
      <c r="O5067" s="64"/>
      <c r="P5067" s="127"/>
      <c r="W5067" s="64"/>
      <c r="X5067" s="64"/>
    </row>
    <row r="5068" spans="1:24" s="59" customFormat="1" x14ac:dyDescent="0.25">
      <c r="A5068" s="77"/>
      <c r="D5068" s="60"/>
      <c r="E5068" s="60"/>
      <c r="F5068" s="60"/>
      <c r="G5068" s="60"/>
      <c r="H5068" s="62"/>
      <c r="I5068" s="62"/>
      <c r="J5068" s="62"/>
      <c r="K5068" s="62"/>
      <c r="M5068" s="63"/>
      <c r="N5068" s="63"/>
      <c r="O5068" s="64"/>
      <c r="P5068" s="127"/>
      <c r="W5068" s="64"/>
      <c r="X5068" s="64"/>
    </row>
    <row r="5069" spans="1:24" s="59" customFormat="1" x14ac:dyDescent="0.25">
      <c r="A5069" s="77"/>
      <c r="D5069" s="60"/>
      <c r="E5069" s="60"/>
      <c r="F5069" s="60"/>
      <c r="G5069" s="60"/>
      <c r="H5069" s="62"/>
      <c r="I5069" s="62"/>
      <c r="J5069" s="62"/>
      <c r="K5069" s="62"/>
      <c r="M5069" s="63"/>
      <c r="N5069" s="63"/>
      <c r="O5069" s="64"/>
      <c r="P5069" s="127"/>
      <c r="W5069" s="64"/>
      <c r="X5069" s="64"/>
    </row>
    <row r="5070" spans="1:24" s="59" customFormat="1" x14ac:dyDescent="0.25">
      <c r="A5070" s="77"/>
      <c r="D5070" s="60"/>
      <c r="E5070" s="60"/>
      <c r="F5070" s="60"/>
      <c r="G5070" s="60"/>
      <c r="H5070" s="62"/>
      <c r="I5070" s="62"/>
      <c r="J5070" s="62"/>
      <c r="K5070" s="62"/>
      <c r="M5070" s="63"/>
      <c r="N5070" s="63"/>
      <c r="O5070" s="64"/>
      <c r="P5070" s="127"/>
      <c r="W5070" s="64"/>
      <c r="X5070" s="64"/>
    </row>
    <row r="5071" spans="1:24" s="59" customFormat="1" x14ac:dyDescent="0.25">
      <c r="A5071" s="77"/>
      <c r="D5071" s="60"/>
      <c r="E5071" s="60"/>
      <c r="F5071" s="60"/>
      <c r="G5071" s="60"/>
      <c r="H5071" s="62"/>
      <c r="I5071" s="62"/>
      <c r="J5071" s="62"/>
      <c r="K5071" s="62"/>
      <c r="M5071" s="63"/>
      <c r="N5071" s="63"/>
      <c r="O5071" s="64"/>
      <c r="P5071" s="127"/>
      <c r="W5071" s="64"/>
      <c r="X5071" s="64"/>
    </row>
    <row r="5072" spans="1:24" s="59" customFormat="1" x14ac:dyDescent="0.25">
      <c r="A5072" s="77"/>
      <c r="D5072" s="60"/>
      <c r="E5072" s="60"/>
      <c r="F5072" s="60"/>
      <c r="G5072" s="60"/>
      <c r="H5072" s="62"/>
      <c r="I5072" s="62"/>
      <c r="J5072" s="62"/>
      <c r="K5072" s="62"/>
      <c r="M5072" s="63"/>
      <c r="N5072" s="63"/>
      <c r="O5072" s="64"/>
      <c r="P5072" s="127"/>
      <c r="W5072" s="64"/>
      <c r="X5072" s="64"/>
    </row>
    <row r="5073" spans="1:24" s="59" customFormat="1" x14ac:dyDescent="0.25">
      <c r="A5073" s="77"/>
      <c r="D5073" s="60"/>
      <c r="E5073" s="60"/>
      <c r="F5073" s="60"/>
      <c r="G5073" s="60"/>
      <c r="H5073" s="62"/>
      <c r="I5073" s="62"/>
      <c r="J5073" s="62"/>
      <c r="K5073" s="62"/>
      <c r="M5073" s="63"/>
      <c r="N5073" s="63"/>
      <c r="O5073" s="64"/>
      <c r="P5073" s="127"/>
      <c r="W5073" s="64"/>
      <c r="X5073" s="64"/>
    </row>
    <row r="5074" spans="1:24" s="59" customFormat="1" x14ac:dyDescent="0.25">
      <c r="A5074" s="77"/>
      <c r="D5074" s="60"/>
      <c r="E5074" s="60"/>
      <c r="F5074" s="60"/>
      <c r="G5074" s="60"/>
      <c r="H5074" s="62"/>
      <c r="I5074" s="62"/>
      <c r="J5074" s="62"/>
      <c r="K5074" s="62"/>
      <c r="M5074" s="63"/>
      <c r="N5074" s="63"/>
      <c r="O5074" s="64"/>
      <c r="P5074" s="127"/>
      <c r="W5074" s="64"/>
      <c r="X5074" s="64"/>
    </row>
    <row r="5075" spans="1:24" s="59" customFormat="1" x14ac:dyDescent="0.25">
      <c r="A5075" s="77"/>
      <c r="D5075" s="60"/>
      <c r="E5075" s="60"/>
      <c r="F5075" s="60"/>
      <c r="G5075" s="60"/>
      <c r="H5075" s="62"/>
      <c r="I5075" s="62"/>
      <c r="J5075" s="62"/>
      <c r="K5075" s="62"/>
      <c r="M5075" s="63"/>
      <c r="N5075" s="63"/>
      <c r="O5075" s="64"/>
      <c r="P5075" s="127"/>
      <c r="W5075" s="64"/>
      <c r="X5075" s="64"/>
    </row>
    <row r="5076" spans="1:24" s="59" customFormat="1" x14ac:dyDescent="0.25">
      <c r="A5076" s="77"/>
      <c r="D5076" s="60"/>
      <c r="E5076" s="60"/>
      <c r="F5076" s="60"/>
      <c r="G5076" s="60"/>
      <c r="H5076" s="62"/>
      <c r="I5076" s="62"/>
      <c r="J5076" s="62"/>
      <c r="K5076" s="62"/>
      <c r="M5076" s="63"/>
      <c r="N5076" s="63"/>
      <c r="O5076" s="64"/>
      <c r="P5076" s="127"/>
      <c r="W5076" s="64"/>
      <c r="X5076" s="64"/>
    </row>
    <row r="5077" spans="1:24" s="59" customFormat="1" x14ac:dyDescent="0.25">
      <c r="A5077" s="77"/>
      <c r="D5077" s="60"/>
      <c r="E5077" s="60"/>
      <c r="F5077" s="60"/>
      <c r="G5077" s="60"/>
      <c r="H5077" s="62"/>
      <c r="I5077" s="62"/>
      <c r="J5077" s="62"/>
      <c r="K5077" s="62"/>
      <c r="M5077" s="63"/>
      <c r="N5077" s="63"/>
      <c r="O5077" s="64"/>
      <c r="P5077" s="127"/>
      <c r="W5077" s="64"/>
      <c r="X5077" s="64"/>
    </row>
    <row r="5078" spans="1:24" s="59" customFormat="1" x14ac:dyDescent="0.25">
      <c r="A5078" s="77"/>
      <c r="D5078" s="60"/>
      <c r="E5078" s="60"/>
      <c r="F5078" s="60"/>
      <c r="G5078" s="60"/>
      <c r="H5078" s="62"/>
      <c r="I5078" s="62"/>
      <c r="J5078" s="62"/>
      <c r="K5078" s="62"/>
      <c r="M5078" s="63"/>
      <c r="N5078" s="63"/>
      <c r="O5078" s="64"/>
      <c r="P5078" s="127"/>
      <c r="W5078" s="64"/>
      <c r="X5078" s="64"/>
    </row>
    <row r="5079" spans="1:24" s="59" customFormat="1" x14ac:dyDescent="0.25">
      <c r="A5079" s="77"/>
      <c r="D5079" s="60"/>
      <c r="E5079" s="60"/>
      <c r="F5079" s="60"/>
      <c r="G5079" s="60"/>
      <c r="H5079" s="62"/>
      <c r="I5079" s="62"/>
      <c r="J5079" s="62"/>
      <c r="K5079" s="62"/>
      <c r="M5079" s="63"/>
      <c r="N5079" s="63"/>
      <c r="O5079" s="64"/>
      <c r="P5079" s="127"/>
      <c r="W5079" s="64"/>
      <c r="X5079" s="64"/>
    </row>
    <row r="5080" spans="1:24" s="59" customFormat="1" x14ac:dyDescent="0.25">
      <c r="A5080" s="77"/>
      <c r="D5080" s="60"/>
      <c r="E5080" s="60"/>
      <c r="F5080" s="60"/>
      <c r="G5080" s="60"/>
      <c r="H5080" s="62"/>
      <c r="I5080" s="62"/>
      <c r="J5080" s="62"/>
      <c r="K5080" s="62"/>
      <c r="M5080" s="63"/>
      <c r="N5080" s="63"/>
      <c r="O5080" s="64"/>
      <c r="P5080" s="127"/>
      <c r="W5080" s="64"/>
      <c r="X5080" s="64"/>
    </row>
    <row r="5081" spans="1:24" s="59" customFormat="1" x14ac:dyDescent="0.25">
      <c r="A5081" s="77"/>
      <c r="D5081" s="60"/>
      <c r="E5081" s="60"/>
      <c r="F5081" s="60"/>
      <c r="G5081" s="60"/>
      <c r="H5081" s="62"/>
      <c r="I5081" s="62"/>
      <c r="J5081" s="62"/>
      <c r="K5081" s="62"/>
      <c r="M5081" s="63"/>
      <c r="N5081" s="63"/>
      <c r="O5081" s="64"/>
      <c r="P5081" s="127"/>
      <c r="W5081" s="64"/>
      <c r="X5081" s="64"/>
    </row>
    <row r="5082" spans="1:24" s="59" customFormat="1" x14ac:dyDescent="0.25">
      <c r="A5082" s="77"/>
      <c r="D5082" s="60"/>
      <c r="E5082" s="60"/>
      <c r="F5082" s="60"/>
      <c r="G5082" s="60"/>
      <c r="H5082" s="62"/>
      <c r="I5082" s="62"/>
      <c r="J5082" s="62"/>
      <c r="K5082" s="62"/>
      <c r="M5082" s="63"/>
      <c r="N5082" s="63"/>
      <c r="O5082" s="64"/>
      <c r="P5082" s="127"/>
      <c r="W5082" s="64"/>
      <c r="X5082" s="64"/>
    </row>
    <row r="5083" spans="1:24" s="59" customFormat="1" x14ac:dyDescent="0.25">
      <c r="A5083" s="77"/>
      <c r="D5083" s="60"/>
      <c r="E5083" s="60"/>
      <c r="F5083" s="60"/>
      <c r="G5083" s="60"/>
      <c r="H5083" s="62"/>
      <c r="I5083" s="62"/>
      <c r="J5083" s="62"/>
      <c r="K5083" s="62"/>
      <c r="M5083" s="63"/>
      <c r="N5083" s="63"/>
      <c r="O5083" s="64"/>
      <c r="P5083" s="127"/>
      <c r="W5083" s="64"/>
      <c r="X5083" s="64"/>
    </row>
    <row r="5084" spans="1:24" s="59" customFormat="1" x14ac:dyDescent="0.25">
      <c r="A5084" s="77"/>
      <c r="D5084" s="60"/>
      <c r="E5084" s="60"/>
      <c r="F5084" s="60"/>
      <c r="G5084" s="60"/>
      <c r="H5084" s="62"/>
      <c r="I5084" s="62"/>
      <c r="J5084" s="62"/>
      <c r="K5084" s="62"/>
      <c r="M5084" s="63"/>
      <c r="N5084" s="63"/>
      <c r="O5084" s="64"/>
      <c r="P5084" s="127"/>
      <c r="W5084" s="64"/>
      <c r="X5084" s="64"/>
    </row>
    <row r="5085" spans="1:24" s="59" customFormat="1" x14ac:dyDescent="0.25">
      <c r="A5085" s="77"/>
      <c r="D5085" s="60"/>
      <c r="E5085" s="60"/>
      <c r="F5085" s="60"/>
      <c r="G5085" s="60"/>
      <c r="H5085" s="62"/>
      <c r="I5085" s="62"/>
      <c r="J5085" s="62"/>
      <c r="K5085" s="62"/>
      <c r="M5085" s="63"/>
      <c r="N5085" s="63"/>
      <c r="O5085" s="64"/>
      <c r="P5085" s="127"/>
      <c r="W5085" s="64"/>
      <c r="X5085" s="64"/>
    </row>
    <row r="5086" spans="1:24" s="59" customFormat="1" x14ac:dyDescent="0.25">
      <c r="A5086" s="77"/>
      <c r="D5086" s="60"/>
      <c r="E5086" s="60"/>
      <c r="F5086" s="60"/>
      <c r="G5086" s="60"/>
      <c r="H5086" s="62"/>
      <c r="I5086" s="62"/>
      <c r="J5086" s="62"/>
      <c r="K5086" s="62"/>
      <c r="M5086" s="63"/>
      <c r="N5086" s="63"/>
      <c r="O5086" s="64"/>
      <c r="P5086" s="127"/>
      <c r="W5086" s="64"/>
      <c r="X5086" s="64"/>
    </row>
    <row r="5087" spans="1:24" s="59" customFormat="1" x14ac:dyDescent="0.25">
      <c r="A5087" s="77"/>
      <c r="D5087" s="60"/>
      <c r="E5087" s="60"/>
      <c r="F5087" s="60"/>
      <c r="G5087" s="60"/>
      <c r="H5087" s="62"/>
      <c r="I5087" s="62"/>
      <c r="J5087" s="62"/>
      <c r="K5087" s="62"/>
      <c r="M5087" s="63"/>
      <c r="N5087" s="63"/>
      <c r="O5087" s="64"/>
      <c r="P5087" s="127"/>
      <c r="W5087" s="64"/>
      <c r="X5087" s="64"/>
    </row>
    <row r="5088" spans="1:24" s="59" customFormat="1" x14ac:dyDescent="0.25">
      <c r="A5088" s="77"/>
      <c r="D5088" s="60"/>
      <c r="E5088" s="60"/>
      <c r="F5088" s="60"/>
      <c r="G5088" s="60"/>
      <c r="H5088" s="62"/>
      <c r="I5088" s="62"/>
      <c r="J5088" s="62"/>
      <c r="K5088" s="62"/>
      <c r="M5088" s="63"/>
      <c r="N5088" s="63"/>
      <c r="O5088" s="64"/>
      <c r="P5088" s="127"/>
      <c r="W5088" s="64"/>
      <c r="X5088" s="64"/>
    </row>
    <row r="5089" spans="1:24" s="59" customFormat="1" x14ac:dyDescent="0.25">
      <c r="A5089" s="77"/>
      <c r="D5089" s="60"/>
      <c r="E5089" s="60"/>
      <c r="F5089" s="60"/>
      <c r="G5089" s="60"/>
      <c r="H5089" s="62"/>
      <c r="I5089" s="62"/>
      <c r="J5089" s="62"/>
      <c r="K5089" s="62"/>
      <c r="M5089" s="63"/>
      <c r="N5089" s="63"/>
      <c r="O5089" s="64"/>
      <c r="P5089" s="127"/>
      <c r="W5089" s="64"/>
      <c r="X5089" s="64"/>
    </row>
    <row r="5090" spans="1:24" s="59" customFormat="1" x14ac:dyDescent="0.25">
      <c r="A5090" s="77"/>
      <c r="D5090" s="60"/>
      <c r="E5090" s="60"/>
      <c r="F5090" s="60"/>
      <c r="G5090" s="60"/>
      <c r="H5090" s="62"/>
      <c r="I5090" s="62"/>
      <c r="J5090" s="62"/>
      <c r="K5090" s="62"/>
      <c r="M5090" s="63"/>
      <c r="N5090" s="63"/>
      <c r="O5090" s="64"/>
      <c r="P5090" s="127"/>
      <c r="W5090" s="64"/>
      <c r="X5090" s="64"/>
    </row>
    <row r="5091" spans="1:24" s="59" customFormat="1" x14ac:dyDescent="0.25">
      <c r="A5091" s="77"/>
      <c r="D5091" s="60"/>
      <c r="E5091" s="60"/>
      <c r="F5091" s="60"/>
      <c r="G5091" s="60"/>
      <c r="H5091" s="62"/>
      <c r="I5091" s="62"/>
      <c r="J5091" s="62"/>
      <c r="K5091" s="62"/>
      <c r="M5091" s="63"/>
      <c r="N5091" s="63"/>
      <c r="O5091" s="64"/>
      <c r="P5091" s="127"/>
      <c r="W5091" s="64"/>
      <c r="X5091" s="64"/>
    </row>
    <row r="5092" spans="1:24" s="59" customFormat="1" x14ac:dyDescent="0.25">
      <c r="A5092" s="77"/>
      <c r="D5092" s="60"/>
      <c r="E5092" s="60"/>
      <c r="F5092" s="60"/>
      <c r="G5092" s="60"/>
      <c r="H5092" s="62"/>
      <c r="I5092" s="62"/>
      <c r="J5092" s="62"/>
      <c r="K5092" s="62"/>
      <c r="M5092" s="63"/>
      <c r="N5092" s="63"/>
      <c r="O5092" s="64"/>
      <c r="P5092" s="127"/>
      <c r="W5092" s="64"/>
      <c r="X5092" s="64"/>
    </row>
    <row r="5093" spans="1:24" s="59" customFormat="1" x14ac:dyDescent="0.25">
      <c r="A5093" s="77"/>
      <c r="D5093" s="60"/>
      <c r="E5093" s="60"/>
      <c r="F5093" s="60"/>
      <c r="G5093" s="60"/>
      <c r="H5093" s="62"/>
      <c r="I5093" s="62"/>
      <c r="J5093" s="62"/>
      <c r="K5093" s="62"/>
      <c r="M5093" s="63"/>
      <c r="N5093" s="63"/>
      <c r="O5093" s="64"/>
      <c r="P5093" s="127"/>
      <c r="W5093" s="64"/>
      <c r="X5093" s="64"/>
    </row>
    <row r="5094" spans="1:24" s="59" customFormat="1" x14ac:dyDescent="0.25">
      <c r="A5094" s="77"/>
      <c r="D5094" s="60"/>
      <c r="E5094" s="60"/>
      <c r="F5094" s="60"/>
      <c r="G5094" s="60"/>
      <c r="H5094" s="62"/>
      <c r="I5094" s="62"/>
      <c r="J5094" s="62"/>
      <c r="K5094" s="62"/>
      <c r="M5094" s="63"/>
      <c r="N5094" s="63"/>
      <c r="O5094" s="64"/>
      <c r="P5094" s="127"/>
      <c r="W5094" s="64"/>
      <c r="X5094" s="64"/>
    </row>
    <row r="5095" spans="1:24" s="59" customFormat="1" x14ac:dyDescent="0.25">
      <c r="A5095" s="77"/>
      <c r="D5095" s="60"/>
      <c r="E5095" s="60"/>
      <c r="F5095" s="60"/>
      <c r="G5095" s="60"/>
      <c r="H5095" s="62"/>
      <c r="I5095" s="62"/>
      <c r="J5095" s="62"/>
      <c r="K5095" s="62"/>
      <c r="M5095" s="63"/>
      <c r="N5095" s="63"/>
      <c r="O5095" s="64"/>
      <c r="P5095" s="127"/>
      <c r="W5095" s="64"/>
      <c r="X5095" s="64"/>
    </row>
    <row r="5096" spans="1:24" s="59" customFormat="1" x14ac:dyDescent="0.25">
      <c r="A5096" s="77"/>
      <c r="D5096" s="60"/>
      <c r="E5096" s="60"/>
      <c r="F5096" s="60"/>
      <c r="G5096" s="60"/>
      <c r="H5096" s="62"/>
      <c r="I5096" s="62"/>
      <c r="J5096" s="62"/>
      <c r="K5096" s="62"/>
      <c r="M5096" s="63"/>
      <c r="N5096" s="63"/>
      <c r="O5096" s="64"/>
      <c r="P5096" s="127"/>
      <c r="W5096" s="64"/>
      <c r="X5096" s="64"/>
    </row>
    <row r="5097" spans="1:24" s="59" customFormat="1" x14ac:dyDescent="0.25">
      <c r="A5097" s="77"/>
      <c r="D5097" s="60"/>
      <c r="E5097" s="60"/>
      <c r="F5097" s="60"/>
      <c r="G5097" s="60"/>
      <c r="H5097" s="62"/>
      <c r="I5097" s="62"/>
      <c r="J5097" s="62"/>
      <c r="K5097" s="62"/>
      <c r="M5097" s="63"/>
      <c r="N5097" s="63"/>
      <c r="O5097" s="64"/>
      <c r="P5097" s="127"/>
      <c r="W5097" s="64"/>
      <c r="X5097" s="64"/>
    </row>
    <row r="5098" spans="1:24" s="59" customFormat="1" x14ac:dyDescent="0.25">
      <c r="A5098" s="77"/>
      <c r="D5098" s="60"/>
      <c r="E5098" s="60"/>
      <c r="F5098" s="60"/>
      <c r="G5098" s="60"/>
      <c r="H5098" s="62"/>
      <c r="I5098" s="62"/>
      <c r="J5098" s="62"/>
      <c r="K5098" s="62"/>
      <c r="M5098" s="63"/>
      <c r="N5098" s="63"/>
      <c r="O5098" s="64"/>
      <c r="P5098" s="127"/>
      <c r="W5098" s="64"/>
      <c r="X5098" s="64"/>
    </row>
    <row r="5099" spans="1:24" s="59" customFormat="1" x14ac:dyDescent="0.25">
      <c r="A5099" s="77"/>
      <c r="D5099" s="60"/>
      <c r="E5099" s="60"/>
      <c r="F5099" s="60"/>
      <c r="G5099" s="60"/>
      <c r="H5099" s="62"/>
      <c r="I5099" s="62"/>
      <c r="J5099" s="62"/>
      <c r="K5099" s="62"/>
      <c r="M5099" s="63"/>
      <c r="N5099" s="63"/>
      <c r="O5099" s="64"/>
      <c r="P5099" s="127"/>
      <c r="W5099" s="64"/>
      <c r="X5099" s="64"/>
    </row>
    <row r="5100" spans="1:24" s="59" customFormat="1" x14ac:dyDescent="0.25">
      <c r="A5100" s="77"/>
      <c r="D5100" s="60"/>
      <c r="E5100" s="60"/>
      <c r="F5100" s="60"/>
      <c r="G5100" s="60"/>
      <c r="H5100" s="62"/>
      <c r="I5100" s="62"/>
      <c r="J5100" s="62"/>
      <c r="K5100" s="62"/>
      <c r="M5100" s="63"/>
      <c r="N5100" s="63"/>
      <c r="O5100" s="64"/>
      <c r="P5100" s="127"/>
      <c r="W5100" s="64"/>
      <c r="X5100" s="64"/>
    </row>
    <row r="5101" spans="1:24" s="59" customFormat="1" x14ac:dyDescent="0.25">
      <c r="A5101" s="77"/>
      <c r="D5101" s="60"/>
      <c r="E5101" s="60"/>
      <c r="F5101" s="60"/>
      <c r="G5101" s="60"/>
      <c r="H5101" s="62"/>
      <c r="I5101" s="62"/>
      <c r="J5101" s="62"/>
      <c r="K5101" s="62"/>
      <c r="M5101" s="63"/>
      <c r="N5101" s="63"/>
      <c r="O5101" s="64"/>
      <c r="P5101" s="127"/>
      <c r="W5101" s="64"/>
      <c r="X5101" s="64"/>
    </row>
    <row r="5102" spans="1:24" s="59" customFormat="1" x14ac:dyDescent="0.25">
      <c r="A5102" s="77"/>
      <c r="D5102" s="60"/>
      <c r="E5102" s="60"/>
      <c r="F5102" s="60"/>
      <c r="G5102" s="60"/>
      <c r="H5102" s="62"/>
      <c r="I5102" s="62"/>
      <c r="J5102" s="62"/>
      <c r="K5102" s="62"/>
      <c r="M5102" s="63"/>
      <c r="N5102" s="63"/>
      <c r="O5102" s="64"/>
      <c r="P5102" s="127"/>
      <c r="W5102" s="64"/>
      <c r="X5102" s="64"/>
    </row>
    <row r="5103" spans="1:24" s="59" customFormat="1" x14ac:dyDescent="0.25">
      <c r="A5103" s="77"/>
      <c r="D5103" s="60"/>
      <c r="E5103" s="60"/>
      <c r="F5103" s="60"/>
      <c r="G5103" s="60"/>
      <c r="H5103" s="62"/>
      <c r="I5103" s="62"/>
      <c r="J5103" s="62"/>
      <c r="K5103" s="62"/>
      <c r="M5103" s="63"/>
      <c r="N5103" s="63"/>
      <c r="O5103" s="64"/>
      <c r="P5103" s="127"/>
      <c r="W5103" s="64"/>
      <c r="X5103" s="64"/>
    </row>
    <row r="5104" spans="1:24" s="59" customFormat="1" x14ac:dyDescent="0.25">
      <c r="A5104" s="77"/>
      <c r="D5104" s="60"/>
      <c r="E5104" s="60"/>
      <c r="F5104" s="60"/>
      <c r="G5104" s="60"/>
      <c r="H5104" s="62"/>
      <c r="I5104" s="62"/>
      <c r="J5104" s="62"/>
      <c r="K5104" s="62"/>
      <c r="M5104" s="63"/>
      <c r="N5104" s="63"/>
      <c r="O5104" s="64"/>
      <c r="P5104" s="127"/>
      <c r="W5104" s="64"/>
      <c r="X5104" s="64"/>
    </row>
    <row r="5105" spans="1:24" s="59" customFormat="1" x14ac:dyDescent="0.25">
      <c r="A5105" s="77"/>
      <c r="D5105" s="60"/>
      <c r="E5105" s="60"/>
      <c r="F5105" s="60"/>
      <c r="G5105" s="60"/>
      <c r="H5105" s="62"/>
      <c r="I5105" s="62"/>
      <c r="J5105" s="62"/>
      <c r="K5105" s="62"/>
      <c r="M5105" s="63"/>
      <c r="N5105" s="63"/>
      <c r="O5105" s="64"/>
      <c r="P5105" s="127"/>
      <c r="W5105" s="64"/>
      <c r="X5105" s="64"/>
    </row>
    <row r="5106" spans="1:24" s="59" customFormat="1" x14ac:dyDescent="0.25">
      <c r="A5106" s="77"/>
      <c r="D5106" s="60"/>
      <c r="E5106" s="60"/>
      <c r="F5106" s="60"/>
      <c r="G5106" s="60"/>
      <c r="H5106" s="62"/>
      <c r="I5106" s="62"/>
      <c r="J5106" s="62"/>
      <c r="K5106" s="62"/>
      <c r="M5106" s="63"/>
      <c r="N5106" s="63"/>
      <c r="O5106" s="64"/>
      <c r="P5106" s="127"/>
      <c r="W5106" s="64"/>
      <c r="X5106" s="64"/>
    </row>
    <row r="5107" spans="1:24" s="59" customFormat="1" x14ac:dyDescent="0.25">
      <c r="A5107" s="77"/>
      <c r="D5107" s="60"/>
      <c r="E5107" s="60"/>
      <c r="F5107" s="60"/>
      <c r="G5107" s="60"/>
      <c r="H5107" s="62"/>
      <c r="I5107" s="62"/>
      <c r="J5107" s="62"/>
      <c r="K5107" s="62"/>
      <c r="M5107" s="63"/>
      <c r="N5107" s="63"/>
      <c r="O5107" s="64"/>
      <c r="P5107" s="127"/>
      <c r="W5107" s="64"/>
      <c r="X5107" s="64"/>
    </row>
    <row r="5108" spans="1:24" s="59" customFormat="1" x14ac:dyDescent="0.25">
      <c r="A5108" s="77"/>
      <c r="D5108" s="60"/>
      <c r="E5108" s="60"/>
      <c r="F5108" s="60"/>
      <c r="G5108" s="60"/>
      <c r="H5108" s="62"/>
      <c r="I5108" s="62"/>
      <c r="J5108" s="62"/>
      <c r="K5108" s="62"/>
      <c r="M5108" s="63"/>
      <c r="N5108" s="63"/>
      <c r="O5108" s="64"/>
      <c r="P5108" s="127"/>
      <c r="W5108" s="64"/>
      <c r="X5108" s="64"/>
    </row>
    <row r="5109" spans="1:24" s="59" customFormat="1" x14ac:dyDescent="0.25">
      <c r="A5109" s="77"/>
      <c r="D5109" s="60"/>
      <c r="E5109" s="60"/>
      <c r="F5109" s="60"/>
      <c r="G5109" s="60"/>
      <c r="H5109" s="62"/>
      <c r="I5109" s="62"/>
      <c r="J5109" s="62"/>
      <c r="K5109" s="62"/>
      <c r="M5109" s="63"/>
      <c r="N5109" s="63"/>
      <c r="O5109" s="64"/>
      <c r="P5109" s="127"/>
      <c r="W5109" s="64"/>
      <c r="X5109" s="64"/>
    </row>
    <row r="5110" spans="1:24" s="59" customFormat="1" x14ac:dyDescent="0.25">
      <c r="A5110" s="77"/>
      <c r="D5110" s="60"/>
      <c r="E5110" s="60"/>
      <c r="F5110" s="60"/>
      <c r="G5110" s="60"/>
      <c r="H5110" s="62"/>
      <c r="I5110" s="62"/>
      <c r="J5110" s="62"/>
      <c r="K5110" s="62"/>
      <c r="M5110" s="63"/>
      <c r="N5110" s="63"/>
      <c r="O5110" s="64"/>
      <c r="P5110" s="127"/>
      <c r="W5110" s="64"/>
      <c r="X5110" s="64"/>
    </row>
    <row r="5111" spans="1:24" s="59" customFormat="1" x14ac:dyDescent="0.25">
      <c r="A5111" s="77"/>
      <c r="D5111" s="60"/>
      <c r="E5111" s="60"/>
      <c r="F5111" s="60"/>
      <c r="G5111" s="60"/>
      <c r="H5111" s="62"/>
      <c r="I5111" s="62"/>
      <c r="J5111" s="62"/>
      <c r="K5111" s="62"/>
      <c r="M5111" s="63"/>
      <c r="N5111" s="63"/>
      <c r="O5111" s="64"/>
      <c r="P5111" s="127"/>
      <c r="W5111" s="64"/>
      <c r="X5111" s="64"/>
    </row>
    <row r="5112" spans="1:24" s="59" customFormat="1" x14ac:dyDescent="0.25">
      <c r="A5112" s="77"/>
      <c r="D5112" s="60"/>
      <c r="E5112" s="60"/>
      <c r="F5112" s="60"/>
      <c r="G5112" s="60"/>
      <c r="H5112" s="62"/>
      <c r="I5112" s="62"/>
      <c r="J5112" s="62"/>
      <c r="K5112" s="62"/>
      <c r="M5112" s="63"/>
      <c r="N5112" s="63"/>
      <c r="O5112" s="64"/>
      <c r="P5112" s="127"/>
      <c r="W5112" s="64"/>
      <c r="X5112" s="64"/>
    </row>
    <row r="5113" spans="1:24" s="59" customFormat="1" x14ac:dyDescent="0.25">
      <c r="A5113" s="77"/>
      <c r="D5113" s="60"/>
      <c r="E5113" s="60"/>
      <c r="F5113" s="60"/>
      <c r="G5113" s="60"/>
      <c r="H5113" s="62"/>
      <c r="I5113" s="62"/>
      <c r="J5113" s="62"/>
      <c r="K5113" s="62"/>
      <c r="M5113" s="63"/>
      <c r="N5113" s="63"/>
      <c r="O5113" s="64"/>
      <c r="P5113" s="127"/>
      <c r="W5113" s="64"/>
      <c r="X5113" s="64"/>
    </row>
    <row r="5114" spans="1:24" s="59" customFormat="1" x14ac:dyDescent="0.25">
      <c r="A5114" s="77"/>
      <c r="D5114" s="60"/>
      <c r="E5114" s="60"/>
      <c r="F5114" s="60"/>
      <c r="G5114" s="60"/>
      <c r="H5114" s="62"/>
      <c r="I5114" s="62"/>
      <c r="J5114" s="62"/>
      <c r="K5114" s="62"/>
      <c r="M5114" s="63"/>
      <c r="N5114" s="63"/>
      <c r="O5114" s="64"/>
      <c r="P5114" s="127"/>
      <c r="W5114" s="64"/>
      <c r="X5114" s="64"/>
    </row>
    <row r="5115" spans="1:24" s="59" customFormat="1" x14ac:dyDescent="0.25">
      <c r="A5115" s="77"/>
      <c r="D5115" s="60"/>
      <c r="E5115" s="60"/>
      <c r="F5115" s="60"/>
      <c r="G5115" s="60"/>
      <c r="H5115" s="62"/>
      <c r="I5115" s="62"/>
      <c r="J5115" s="62"/>
      <c r="K5115" s="62"/>
      <c r="M5115" s="63"/>
      <c r="N5115" s="63"/>
      <c r="O5115" s="64"/>
      <c r="P5115" s="127"/>
      <c r="W5115" s="64"/>
      <c r="X5115" s="64"/>
    </row>
    <row r="5116" spans="1:24" s="59" customFormat="1" x14ac:dyDescent="0.25">
      <c r="A5116" s="77"/>
      <c r="D5116" s="60"/>
      <c r="E5116" s="60"/>
      <c r="F5116" s="60"/>
      <c r="G5116" s="60"/>
      <c r="H5116" s="62"/>
      <c r="I5116" s="62"/>
      <c r="J5116" s="62"/>
      <c r="K5116" s="62"/>
      <c r="M5116" s="63"/>
      <c r="N5116" s="63"/>
      <c r="O5116" s="64"/>
      <c r="P5116" s="127"/>
      <c r="W5116" s="64"/>
      <c r="X5116" s="64"/>
    </row>
    <row r="5117" spans="1:24" s="59" customFormat="1" x14ac:dyDescent="0.25">
      <c r="A5117" s="77"/>
      <c r="D5117" s="60"/>
      <c r="E5117" s="60"/>
      <c r="F5117" s="60"/>
      <c r="G5117" s="60"/>
      <c r="H5117" s="62"/>
      <c r="I5117" s="62"/>
      <c r="J5117" s="62"/>
      <c r="K5117" s="62"/>
      <c r="M5117" s="63"/>
      <c r="N5117" s="63"/>
      <c r="O5117" s="64"/>
      <c r="P5117" s="127"/>
      <c r="W5117" s="64"/>
      <c r="X5117" s="64"/>
    </row>
    <row r="5118" spans="1:24" s="59" customFormat="1" x14ac:dyDescent="0.25">
      <c r="A5118" s="77"/>
      <c r="D5118" s="60"/>
      <c r="E5118" s="60"/>
      <c r="F5118" s="60"/>
      <c r="G5118" s="60"/>
      <c r="H5118" s="62"/>
      <c r="I5118" s="62"/>
      <c r="J5118" s="62"/>
      <c r="K5118" s="62"/>
      <c r="M5118" s="63"/>
      <c r="N5118" s="63"/>
      <c r="O5118" s="64"/>
      <c r="P5118" s="127"/>
      <c r="W5118" s="64"/>
      <c r="X5118" s="64"/>
    </row>
    <row r="5119" spans="1:24" s="59" customFormat="1" x14ac:dyDescent="0.25">
      <c r="A5119" s="77"/>
      <c r="D5119" s="60"/>
      <c r="E5119" s="60"/>
      <c r="F5119" s="60"/>
      <c r="G5119" s="60"/>
      <c r="H5119" s="62"/>
      <c r="I5119" s="62"/>
      <c r="J5119" s="62"/>
      <c r="K5119" s="62"/>
      <c r="M5119" s="63"/>
      <c r="N5119" s="63"/>
      <c r="O5119" s="64"/>
      <c r="P5119" s="127"/>
      <c r="W5119" s="64"/>
      <c r="X5119" s="64"/>
    </row>
    <row r="5120" spans="1:24" s="59" customFormat="1" x14ac:dyDescent="0.25">
      <c r="A5120" s="77"/>
      <c r="D5120" s="60"/>
      <c r="E5120" s="60"/>
      <c r="F5120" s="60"/>
      <c r="G5120" s="60"/>
      <c r="H5120" s="62"/>
      <c r="I5120" s="62"/>
      <c r="J5120" s="62"/>
      <c r="K5120" s="62"/>
      <c r="M5120" s="63"/>
      <c r="N5120" s="63"/>
      <c r="O5120" s="64"/>
      <c r="P5120" s="127"/>
      <c r="W5120" s="64"/>
      <c r="X5120" s="64"/>
    </row>
    <row r="5121" spans="1:24" s="59" customFormat="1" x14ac:dyDescent="0.25">
      <c r="A5121" s="77"/>
      <c r="D5121" s="60"/>
      <c r="E5121" s="60"/>
      <c r="F5121" s="60"/>
      <c r="G5121" s="60"/>
      <c r="H5121" s="62"/>
      <c r="I5121" s="62"/>
      <c r="J5121" s="62"/>
      <c r="K5121" s="62"/>
      <c r="M5121" s="63"/>
      <c r="N5121" s="63"/>
      <c r="O5121" s="64"/>
      <c r="P5121" s="127"/>
      <c r="W5121" s="64"/>
      <c r="X5121" s="64"/>
    </row>
    <row r="5122" spans="1:24" s="59" customFormat="1" x14ac:dyDescent="0.25">
      <c r="A5122" s="77"/>
      <c r="D5122" s="60"/>
      <c r="E5122" s="60"/>
      <c r="F5122" s="60"/>
      <c r="G5122" s="60"/>
      <c r="H5122" s="62"/>
      <c r="I5122" s="62"/>
      <c r="J5122" s="62"/>
      <c r="K5122" s="62"/>
      <c r="M5122" s="63"/>
      <c r="N5122" s="63"/>
      <c r="O5122" s="64"/>
      <c r="P5122" s="127"/>
      <c r="W5122" s="64"/>
      <c r="X5122" s="64"/>
    </row>
    <row r="5123" spans="1:24" s="59" customFormat="1" x14ac:dyDescent="0.25">
      <c r="A5123" s="77"/>
      <c r="D5123" s="60"/>
      <c r="E5123" s="60"/>
      <c r="F5123" s="60"/>
      <c r="G5123" s="60"/>
      <c r="H5123" s="62"/>
      <c r="I5123" s="62"/>
      <c r="J5123" s="62"/>
      <c r="K5123" s="62"/>
      <c r="M5123" s="63"/>
      <c r="N5123" s="63"/>
      <c r="O5123" s="64"/>
      <c r="P5123" s="127"/>
      <c r="W5123" s="64"/>
      <c r="X5123" s="64"/>
    </row>
    <row r="5124" spans="1:24" s="59" customFormat="1" x14ac:dyDescent="0.25">
      <c r="A5124" s="77"/>
      <c r="D5124" s="60"/>
      <c r="E5124" s="60"/>
      <c r="F5124" s="60"/>
      <c r="G5124" s="60"/>
      <c r="H5124" s="62"/>
      <c r="I5124" s="62"/>
      <c r="J5124" s="62"/>
      <c r="K5124" s="62"/>
      <c r="M5124" s="63"/>
      <c r="N5124" s="63"/>
      <c r="O5124" s="64"/>
      <c r="P5124" s="127"/>
      <c r="W5124" s="64"/>
      <c r="X5124" s="64"/>
    </row>
    <row r="5125" spans="1:24" s="59" customFormat="1" x14ac:dyDescent="0.25">
      <c r="A5125" s="77"/>
      <c r="D5125" s="60"/>
      <c r="E5125" s="60"/>
      <c r="F5125" s="60"/>
      <c r="G5125" s="60"/>
      <c r="H5125" s="62"/>
      <c r="I5125" s="62"/>
      <c r="J5125" s="62"/>
      <c r="K5125" s="62"/>
      <c r="M5125" s="63"/>
      <c r="N5125" s="63"/>
      <c r="O5125" s="64"/>
      <c r="P5125" s="127"/>
      <c r="W5125" s="64"/>
      <c r="X5125" s="64"/>
    </row>
    <row r="5126" spans="1:24" s="59" customFormat="1" x14ac:dyDescent="0.25">
      <c r="A5126" s="77"/>
      <c r="D5126" s="60"/>
      <c r="E5126" s="60"/>
      <c r="F5126" s="60"/>
      <c r="G5126" s="60"/>
      <c r="H5126" s="62"/>
      <c r="I5126" s="62"/>
      <c r="J5126" s="62"/>
      <c r="K5126" s="62"/>
      <c r="M5126" s="63"/>
      <c r="N5126" s="63"/>
      <c r="O5126" s="64"/>
      <c r="P5126" s="127"/>
      <c r="W5126" s="64"/>
      <c r="X5126" s="64"/>
    </row>
    <row r="5127" spans="1:24" s="59" customFormat="1" x14ac:dyDescent="0.25">
      <c r="A5127" s="77"/>
      <c r="D5127" s="60"/>
      <c r="E5127" s="60"/>
      <c r="F5127" s="60"/>
      <c r="G5127" s="60"/>
      <c r="H5127" s="62"/>
      <c r="I5127" s="62"/>
      <c r="J5127" s="62"/>
      <c r="K5127" s="62"/>
      <c r="M5127" s="63"/>
      <c r="N5127" s="63"/>
      <c r="O5127" s="64"/>
      <c r="P5127" s="127"/>
      <c r="W5127" s="64"/>
      <c r="X5127" s="64"/>
    </row>
    <row r="5128" spans="1:24" s="59" customFormat="1" x14ac:dyDescent="0.25">
      <c r="A5128" s="77"/>
      <c r="D5128" s="60"/>
      <c r="E5128" s="60"/>
      <c r="F5128" s="60"/>
      <c r="G5128" s="60"/>
      <c r="H5128" s="62"/>
      <c r="I5128" s="62"/>
      <c r="J5128" s="62"/>
      <c r="K5128" s="62"/>
      <c r="M5128" s="63"/>
      <c r="N5128" s="63"/>
      <c r="O5128" s="64"/>
      <c r="P5128" s="127"/>
      <c r="W5128" s="64"/>
      <c r="X5128" s="64"/>
    </row>
    <row r="5129" spans="1:24" s="59" customFormat="1" x14ac:dyDescent="0.25">
      <c r="A5129" s="77"/>
      <c r="D5129" s="60"/>
      <c r="E5129" s="60"/>
      <c r="F5129" s="60"/>
      <c r="G5129" s="60"/>
      <c r="H5129" s="62"/>
      <c r="I5129" s="62"/>
      <c r="J5129" s="62"/>
      <c r="K5129" s="62"/>
      <c r="M5129" s="63"/>
      <c r="N5129" s="63"/>
      <c r="O5129" s="64"/>
      <c r="P5129" s="127"/>
      <c r="W5129" s="64"/>
      <c r="X5129" s="64"/>
    </row>
    <row r="5130" spans="1:24" s="59" customFormat="1" x14ac:dyDescent="0.25">
      <c r="A5130" s="77"/>
      <c r="D5130" s="60"/>
      <c r="E5130" s="60"/>
      <c r="F5130" s="60"/>
      <c r="G5130" s="60"/>
      <c r="H5130" s="62"/>
      <c r="I5130" s="62"/>
      <c r="J5130" s="62"/>
      <c r="K5130" s="62"/>
      <c r="M5130" s="63"/>
      <c r="N5130" s="63"/>
      <c r="O5130" s="64"/>
      <c r="P5130" s="127"/>
      <c r="W5130" s="64"/>
      <c r="X5130" s="64"/>
    </row>
    <row r="5131" spans="1:24" s="59" customFormat="1" x14ac:dyDescent="0.25">
      <c r="A5131" s="77"/>
      <c r="D5131" s="60"/>
      <c r="E5131" s="60"/>
      <c r="F5131" s="60"/>
      <c r="G5131" s="60"/>
      <c r="H5131" s="62"/>
      <c r="I5131" s="62"/>
      <c r="J5131" s="62"/>
      <c r="K5131" s="62"/>
      <c r="M5131" s="63"/>
      <c r="N5131" s="63"/>
      <c r="O5131" s="64"/>
      <c r="P5131" s="127"/>
      <c r="W5131" s="64"/>
      <c r="X5131" s="64"/>
    </row>
    <row r="5132" spans="1:24" s="59" customFormat="1" x14ac:dyDescent="0.25">
      <c r="A5132" s="77"/>
      <c r="D5132" s="60"/>
      <c r="E5132" s="60"/>
      <c r="F5132" s="60"/>
      <c r="G5132" s="60"/>
      <c r="H5132" s="62"/>
      <c r="I5132" s="62"/>
      <c r="J5132" s="62"/>
      <c r="K5132" s="62"/>
      <c r="M5132" s="63"/>
      <c r="N5132" s="63"/>
      <c r="O5132" s="64"/>
      <c r="P5132" s="127"/>
      <c r="W5132" s="64"/>
      <c r="X5132" s="64"/>
    </row>
    <row r="5133" spans="1:24" s="59" customFormat="1" x14ac:dyDescent="0.25">
      <c r="A5133" s="77"/>
      <c r="D5133" s="60"/>
      <c r="E5133" s="60"/>
      <c r="F5133" s="60"/>
      <c r="G5133" s="60"/>
      <c r="H5133" s="62"/>
      <c r="I5133" s="62"/>
      <c r="J5133" s="62"/>
      <c r="K5133" s="62"/>
      <c r="M5133" s="63"/>
      <c r="N5133" s="63"/>
      <c r="O5133" s="64"/>
      <c r="P5133" s="127"/>
      <c r="W5133" s="64"/>
      <c r="X5133" s="64"/>
    </row>
    <row r="5134" spans="1:24" s="59" customFormat="1" x14ac:dyDescent="0.25">
      <c r="A5134" s="77"/>
      <c r="D5134" s="60"/>
      <c r="E5134" s="60"/>
      <c r="F5134" s="60"/>
      <c r="G5134" s="60"/>
      <c r="H5134" s="62"/>
      <c r="I5134" s="62"/>
      <c r="J5134" s="62"/>
      <c r="K5134" s="62"/>
      <c r="M5134" s="63"/>
      <c r="N5134" s="63"/>
      <c r="O5134" s="64"/>
      <c r="P5134" s="127"/>
      <c r="W5134" s="64"/>
      <c r="X5134" s="64"/>
    </row>
    <row r="5135" spans="1:24" s="59" customFormat="1" x14ac:dyDescent="0.25">
      <c r="A5135" s="77"/>
      <c r="D5135" s="60"/>
      <c r="E5135" s="60"/>
      <c r="F5135" s="60"/>
      <c r="G5135" s="60"/>
      <c r="H5135" s="62"/>
      <c r="I5135" s="62"/>
      <c r="J5135" s="62"/>
      <c r="K5135" s="62"/>
      <c r="M5135" s="63"/>
      <c r="N5135" s="63"/>
      <c r="O5135" s="64"/>
      <c r="P5135" s="127"/>
      <c r="W5135" s="64"/>
      <c r="X5135" s="64"/>
    </row>
    <row r="5136" spans="1:24" s="59" customFormat="1" x14ac:dyDescent="0.25">
      <c r="A5136" s="77"/>
      <c r="D5136" s="60"/>
      <c r="E5136" s="60"/>
      <c r="F5136" s="60"/>
      <c r="G5136" s="60"/>
      <c r="H5136" s="62"/>
      <c r="I5136" s="62"/>
      <c r="J5136" s="62"/>
      <c r="K5136" s="62"/>
      <c r="M5136" s="63"/>
      <c r="N5136" s="63"/>
      <c r="O5136" s="64"/>
      <c r="P5136" s="127"/>
      <c r="W5136" s="64"/>
      <c r="X5136" s="64"/>
    </row>
    <row r="5137" spans="1:24" s="59" customFormat="1" x14ac:dyDescent="0.25">
      <c r="A5137" s="77"/>
      <c r="D5137" s="60"/>
      <c r="E5137" s="60"/>
      <c r="F5137" s="60"/>
      <c r="G5137" s="60"/>
      <c r="H5137" s="62"/>
      <c r="I5137" s="62"/>
      <c r="J5137" s="62"/>
      <c r="K5137" s="62"/>
      <c r="M5137" s="63"/>
      <c r="N5137" s="63"/>
      <c r="O5137" s="64"/>
      <c r="P5137" s="127"/>
      <c r="W5137" s="64"/>
      <c r="X5137" s="64"/>
    </row>
    <row r="5138" spans="1:24" s="59" customFormat="1" x14ac:dyDescent="0.25">
      <c r="A5138" s="77"/>
      <c r="D5138" s="60"/>
      <c r="E5138" s="60"/>
      <c r="F5138" s="60"/>
      <c r="G5138" s="60"/>
      <c r="H5138" s="62"/>
      <c r="I5138" s="62"/>
      <c r="J5138" s="62"/>
      <c r="K5138" s="62"/>
      <c r="M5138" s="63"/>
      <c r="N5138" s="63"/>
      <c r="O5138" s="64"/>
      <c r="P5138" s="127"/>
      <c r="W5138" s="64"/>
      <c r="X5138" s="64"/>
    </row>
    <row r="5139" spans="1:24" s="59" customFormat="1" x14ac:dyDescent="0.25">
      <c r="A5139" s="77"/>
      <c r="D5139" s="60"/>
      <c r="E5139" s="60"/>
      <c r="F5139" s="60"/>
      <c r="G5139" s="60"/>
      <c r="H5139" s="62"/>
      <c r="I5139" s="62"/>
      <c r="J5139" s="62"/>
      <c r="K5139" s="62"/>
      <c r="M5139" s="63"/>
      <c r="N5139" s="63"/>
      <c r="O5139" s="64"/>
      <c r="P5139" s="127"/>
      <c r="W5139" s="64"/>
      <c r="X5139" s="64"/>
    </row>
    <row r="5140" spans="1:24" s="59" customFormat="1" x14ac:dyDescent="0.25">
      <c r="A5140" s="77"/>
      <c r="D5140" s="60"/>
      <c r="E5140" s="60"/>
      <c r="F5140" s="60"/>
      <c r="G5140" s="60"/>
      <c r="H5140" s="62"/>
      <c r="I5140" s="62"/>
      <c r="J5140" s="62"/>
      <c r="K5140" s="62"/>
      <c r="M5140" s="63"/>
      <c r="N5140" s="63"/>
      <c r="O5140" s="64"/>
      <c r="P5140" s="127"/>
      <c r="W5140" s="64"/>
      <c r="X5140" s="64"/>
    </row>
    <row r="5141" spans="1:24" s="59" customFormat="1" x14ac:dyDescent="0.25">
      <c r="A5141" s="77"/>
      <c r="D5141" s="60"/>
      <c r="E5141" s="60"/>
      <c r="F5141" s="60"/>
      <c r="G5141" s="60"/>
      <c r="H5141" s="62"/>
      <c r="I5141" s="62"/>
      <c r="J5141" s="62"/>
      <c r="K5141" s="62"/>
      <c r="M5141" s="63"/>
      <c r="N5141" s="63"/>
      <c r="O5141" s="64"/>
      <c r="P5141" s="127"/>
      <c r="W5141" s="64"/>
      <c r="X5141" s="64"/>
    </row>
    <row r="5142" spans="1:24" s="59" customFormat="1" x14ac:dyDescent="0.25">
      <c r="A5142" s="77"/>
      <c r="D5142" s="60"/>
      <c r="E5142" s="60"/>
      <c r="F5142" s="60"/>
      <c r="G5142" s="60"/>
      <c r="H5142" s="62"/>
      <c r="I5142" s="62"/>
      <c r="J5142" s="62"/>
      <c r="K5142" s="62"/>
      <c r="M5142" s="63"/>
      <c r="N5142" s="63"/>
      <c r="O5142" s="64"/>
      <c r="P5142" s="127"/>
      <c r="W5142" s="64"/>
      <c r="X5142" s="64"/>
    </row>
    <row r="5143" spans="1:24" s="59" customFormat="1" x14ac:dyDescent="0.25">
      <c r="A5143" s="77"/>
      <c r="D5143" s="60"/>
      <c r="E5143" s="60"/>
      <c r="F5143" s="60"/>
      <c r="G5143" s="60"/>
      <c r="H5143" s="62"/>
      <c r="I5143" s="62"/>
      <c r="J5143" s="62"/>
      <c r="K5143" s="62"/>
      <c r="M5143" s="63"/>
      <c r="N5143" s="63"/>
      <c r="O5143" s="64"/>
      <c r="P5143" s="127"/>
      <c r="W5143" s="64"/>
      <c r="X5143" s="64"/>
    </row>
    <row r="5144" spans="1:24" s="59" customFormat="1" x14ac:dyDescent="0.25">
      <c r="A5144" s="77"/>
      <c r="D5144" s="60"/>
      <c r="E5144" s="60"/>
      <c r="F5144" s="60"/>
      <c r="G5144" s="60"/>
      <c r="H5144" s="62"/>
      <c r="I5144" s="62"/>
      <c r="J5144" s="62"/>
      <c r="K5144" s="62"/>
      <c r="M5144" s="63"/>
      <c r="N5144" s="63"/>
      <c r="O5144" s="64"/>
      <c r="P5144" s="127"/>
      <c r="W5144" s="64"/>
      <c r="X5144" s="64"/>
    </row>
    <row r="5145" spans="1:24" s="59" customFormat="1" x14ac:dyDescent="0.25">
      <c r="A5145" s="77"/>
      <c r="D5145" s="60"/>
      <c r="E5145" s="60"/>
      <c r="F5145" s="60"/>
      <c r="G5145" s="60"/>
      <c r="H5145" s="62"/>
      <c r="I5145" s="62"/>
      <c r="J5145" s="62"/>
      <c r="K5145" s="62"/>
      <c r="M5145" s="63"/>
      <c r="N5145" s="63"/>
      <c r="O5145" s="64"/>
      <c r="P5145" s="127"/>
      <c r="W5145" s="64"/>
      <c r="X5145" s="64"/>
    </row>
    <row r="5146" spans="1:24" s="59" customFormat="1" x14ac:dyDescent="0.25">
      <c r="A5146" s="77"/>
      <c r="D5146" s="60"/>
      <c r="E5146" s="60"/>
      <c r="F5146" s="60"/>
      <c r="G5146" s="60"/>
      <c r="H5146" s="62"/>
      <c r="I5146" s="62"/>
      <c r="J5146" s="62"/>
      <c r="K5146" s="62"/>
      <c r="M5146" s="63"/>
      <c r="N5146" s="63"/>
      <c r="O5146" s="64"/>
      <c r="P5146" s="127"/>
      <c r="W5146" s="64"/>
      <c r="X5146" s="64"/>
    </row>
    <row r="5147" spans="1:24" s="59" customFormat="1" x14ac:dyDescent="0.25">
      <c r="A5147" s="77"/>
      <c r="D5147" s="60"/>
      <c r="E5147" s="60"/>
      <c r="F5147" s="60"/>
      <c r="G5147" s="60"/>
      <c r="H5147" s="62"/>
      <c r="I5147" s="62"/>
      <c r="J5147" s="62"/>
      <c r="K5147" s="62"/>
      <c r="M5147" s="63"/>
      <c r="N5147" s="63"/>
      <c r="O5147" s="64"/>
      <c r="P5147" s="127"/>
      <c r="W5147" s="64"/>
      <c r="X5147" s="64"/>
    </row>
    <row r="5148" spans="1:24" s="59" customFormat="1" x14ac:dyDescent="0.25">
      <c r="A5148" s="77"/>
      <c r="D5148" s="60"/>
      <c r="E5148" s="60"/>
      <c r="F5148" s="60"/>
      <c r="G5148" s="60"/>
      <c r="H5148" s="62"/>
      <c r="I5148" s="62"/>
      <c r="J5148" s="62"/>
      <c r="K5148" s="62"/>
      <c r="M5148" s="63"/>
      <c r="N5148" s="63"/>
      <c r="O5148" s="64"/>
      <c r="P5148" s="127"/>
      <c r="W5148" s="64"/>
      <c r="X5148" s="64"/>
    </row>
    <row r="5149" spans="1:24" s="59" customFormat="1" x14ac:dyDescent="0.25">
      <c r="A5149" s="77"/>
      <c r="D5149" s="60"/>
      <c r="E5149" s="60"/>
      <c r="F5149" s="60"/>
      <c r="G5149" s="60"/>
      <c r="H5149" s="62"/>
      <c r="I5149" s="62"/>
      <c r="J5149" s="62"/>
      <c r="K5149" s="62"/>
      <c r="M5149" s="63"/>
      <c r="N5149" s="63"/>
      <c r="O5149" s="64"/>
      <c r="P5149" s="127"/>
      <c r="W5149" s="64"/>
      <c r="X5149" s="64"/>
    </row>
    <row r="5150" spans="1:24" s="59" customFormat="1" x14ac:dyDescent="0.25">
      <c r="A5150" s="77"/>
      <c r="D5150" s="60"/>
      <c r="E5150" s="60"/>
      <c r="F5150" s="60"/>
      <c r="G5150" s="60"/>
      <c r="H5150" s="62"/>
      <c r="I5150" s="62"/>
      <c r="J5150" s="62"/>
      <c r="K5150" s="62"/>
      <c r="M5150" s="63"/>
      <c r="N5150" s="63"/>
      <c r="O5150" s="64"/>
      <c r="P5150" s="127"/>
      <c r="W5150" s="64"/>
      <c r="X5150" s="64"/>
    </row>
    <row r="5151" spans="1:24" s="59" customFormat="1" x14ac:dyDescent="0.25">
      <c r="A5151" s="77"/>
      <c r="D5151" s="60"/>
      <c r="E5151" s="60"/>
      <c r="F5151" s="60"/>
      <c r="G5151" s="60"/>
      <c r="H5151" s="62"/>
      <c r="I5151" s="62"/>
      <c r="J5151" s="62"/>
      <c r="K5151" s="62"/>
      <c r="M5151" s="63"/>
      <c r="N5151" s="63"/>
      <c r="O5151" s="64"/>
      <c r="P5151" s="127"/>
      <c r="W5151" s="64"/>
      <c r="X5151" s="64"/>
    </row>
    <row r="5152" spans="1:24" s="59" customFormat="1" x14ac:dyDescent="0.25">
      <c r="A5152" s="77"/>
      <c r="D5152" s="60"/>
      <c r="E5152" s="60"/>
      <c r="F5152" s="60"/>
      <c r="G5152" s="60"/>
      <c r="H5152" s="62"/>
      <c r="I5152" s="62"/>
      <c r="J5152" s="62"/>
      <c r="K5152" s="62"/>
      <c r="M5152" s="63"/>
      <c r="N5152" s="63"/>
      <c r="O5152" s="64"/>
      <c r="P5152" s="127"/>
      <c r="W5152" s="64"/>
      <c r="X5152" s="64"/>
    </row>
    <row r="5153" spans="1:24" s="59" customFormat="1" x14ac:dyDescent="0.25">
      <c r="A5153" s="77"/>
      <c r="D5153" s="60"/>
      <c r="E5153" s="60"/>
      <c r="F5153" s="60"/>
      <c r="G5153" s="60"/>
      <c r="H5153" s="62"/>
      <c r="I5153" s="62"/>
      <c r="J5153" s="62"/>
      <c r="K5153" s="62"/>
      <c r="M5153" s="63"/>
      <c r="N5153" s="63"/>
      <c r="O5153" s="64"/>
      <c r="P5153" s="127"/>
      <c r="W5153" s="64"/>
      <c r="X5153" s="64"/>
    </row>
    <row r="5154" spans="1:24" s="59" customFormat="1" x14ac:dyDescent="0.25">
      <c r="A5154" s="77"/>
      <c r="D5154" s="60"/>
      <c r="E5154" s="60"/>
      <c r="F5154" s="60"/>
      <c r="G5154" s="60"/>
      <c r="H5154" s="62"/>
      <c r="I5154" s="62"/>
      <c r="J5154" s="62"/>
      <c r="K5154" s="62"/>
      <c r="M5154" s="63"/>
      <c r="N5154" s="63"/>
      <c r="O5154" s="64"/>
      <c r="P5154" s="127"/>
      <c r="W5154" s="64"/>
      <c r="X5154" s="64"/>
    </row>
    <row r="5155" spans="1:24" s="59" customFormat="1" x14ac:dyDescent="0.25">
      <c r="A5155" s="77"/>
      <c r="D5155" s="60"/>
      <c r="E5155" s="60"/>
      <c r="F5155" s="60"/>
      <c r="G5155" s="60"/>
      <c r="H5155" s="62"/>
      <c r="I5155" s="62"/>
      <c r="J5155" s="62"/>
      <c r="K5155" s="62"/>
      <c r="M5155" s="63"/>
      <c r="N5155" s="63"/>
      <c r="O5155" s="64"/>
      <c r="P5155" s="127"/>
      <c r="W5155" s="64"/>
      <c r="X5155" s="64"/>
    </row>
    <row r="5156" spans="1:24" s="59" customFormat="1" x14ac:dyDescent="0.25">
      <c r="A5156" s="77"/>
      <c r="D5156" s="60"/>
      <c r="E5156" s="60"/>
      <c r="F5156" s="60"/>
      <c r="G5156" s="60"/>
      <c r="H5156" s="62"/>
      <c r="I5156" s="62"/>
      <c r="J5156" s="62"/>
      <c r="K5156" s="62"/>
      <c r="M5156" s="63"/>
      <c r="N5156" s="63"/>
      <c r="O5156" s="64"/>
      <c r="P5156" s="127"/>
      <c r="W5156" s="64"/>
      <c r="X5156" s="64"/>
    </row>
    <row r="5157" spans="1:24" s="59" customFormat="1" x14ac:dyDescent="0.25">
      <c r="A5157" s="77"/>
      <c r="D5157" s="60"/>
      <c r="E5157" s="60"/>
      <c r="F5157" s="60"/>
      <c r="G5157" s="60"/>
      <c r="H5157" s="62"/>
      <c r="I5157" s="62"/>
      <c r="J5157" s="62"/>
      <c r="K5157" s="62"/>
      <c r="M5157" s="63"/>
      <c r="N5157" s="63"/>
      <c r="O5157" s="64"/>
      <c r="P5157" s="127"/>
      <c r="W5157" s="64"/>
      <c r="X5157" s="64"/>
    </row>
    <row r="5158" spans="1:24" s="59" customFormat="1" x14ac:dyDescent="0.25">
      <c r="A5158" s="77"/>
      <c r="D5158" s="60"/>
      <c r="E5158" s="60"/>
      <c r="F5158" s="60"/>
      <c r="G5158" s="60"/>
      <c r="H5158" s="62"/>
      <c r="I5158" s="62"/>
      <c r="J5158" s="62"/>
      <c r="K5158" s="62"/>
      <c r="M5158" s="63"/>
      <c r="N5158" s="63"/>
      <c r="O5158" s="64"/>
      <c r="P5158" s="127"/>
      <c r="W5158" s="64"/>
      <c r="X5158" s="64"/>
    </row>
    <row r="5159" spans="1:24" s="59" customFormat="1" x14ac:dyDescent="0.25">
      <c r="A5159" s="77"/>
      <c r="D5159" s="60"/>
      <c r="E5159" s="60"/>
      <c r="F5159" s="60"/>
      <c r="G5159" s="60"/>
      <c r="H5159" s="62"/>
      <c r="I5159" s="62"/>
      <c r="J5159" s="62"/>
      <c r="K5159" s="62"/>
      <c r="M5159" s="63"/>
      <c r="N5159" s="63"/>
      <c r="O5159" s="64"/>
      <c r="P5159" s="127"/>
      <c r="W5159" s="64"/>
      <c r="X5159" s="64"/>
    </row>
    <row r="5160" spans="1:24" s="59" customFormat="1" x14ac:dyDescent="0.25">
      <c r="A5160" s="77"/>
      <c r="D5160" s="60"/>
      <c r="E5160" s="60"/>
      <c r="F5160" s="60"/>
      <c r="G5160" s="60"/>
      <c r="H5160" s="62"/>
      <c r="I5160" s="62"/>
      <c r="J5160" s="62"/>
      <c r="K5160" s="62"/>
      <c r="M5160" s="63"/>
      <c r="N5160" s="63"/>
      <c r="O5160" s="64"/>
      <c r="P5160" s="127"/>
      <c r="W5160" s="64"/>
      <c r="X5160" s="64"/>
    </row>
    <row r="5161" spans="1:24" s="59" customFormat="1" x14ac:dyDescent="0.25">
      <c r="A5161" s="77"/>
      <c r="D5161" s="60"/>
      <c r="E5161" s="60"/>
      <c r="F5161" s="60"/>
      <c r="G5161" s="60"/>
      <c r="H5161" s="62"/>
      <c r="I5161" s="62"/>
      <c r="J5161" s="62"/>
      <c r="K5161" s="62"/>
      <c r="M5161" s="63"/>
      <c r="N5161" s="63"/>
      <c r="O5161" s="64"/>
      <c r="P5161" s="127"/>
      <c r="W5161" s="64"/>
      <c r="X5161" s="64"/>
    </row>
    <row r="5162" spans="1:24" s="59" customFormat="1" x14ac:dyDescent="0.25">
      <c r="A5162" s="77"/>
      <c r="D5162" s="60"/>
      <c r="E5162" s="60"/>
      <c r="F5162" s="60"/>
      <c r="G5162" s="60"/>
      <c r="H5162" s="62"/>
      <c r="I5162" s="62"/>
      <c r="J5162" s="62"/>
      <c r="K5162" s="62"/>
      <c r="M5162" s="63"/>
      <c r="N5162" s="63"/>
      <c r="O5162" s="64"/>
      <c r="P5162" s="127"/>
      <c r="W5162" s="64"/>
      <c r="X5162" s="64"/>
    </row>
    <row r="5163" spans="1:24" s="59" customFormat="1" x14ac:dyDescent="0.25">
      <c r="A5163" s="77"/>
      <c r="D5163" s="60"/>
      <c r="E5163" s="60"/>
      <c r="F5163" s="60"/>
      <c r="G5163" s="60"/>
      <c r="H5163" s="62"/>
      <c r="I5163" s="62"/>
      <c r="J5163" s="62"/>
      <c r="K5163" s="62"/>
      <c r="M5163" s="63"/>
      <c r="N5163" s="63"/>
      <c r="O5163" s="64"/>
      <c r="P5163" s="127"/>
      <c r="W5163" s="64"/>
      <c r="X5163" s="64"/>
    </row>
    <row r="5164" spans="1:24" s="59" customFormat="1" x14ac:dyDescent="0.25">
      <c r="A5164" s="77"/>
      <c r="D5164" s="60"/>
      <c r="E5164" s="60"/>
      <c r="F5164" s="60"/>
      <c r="G5164" s="60"/>
      <c r="H5164" s="62"/>
      <c r="I5164" s="62"/>
      <c r="J5164" s="62"/>
      <c r="K5164" s="62"/>
      <c r="M5164" s="63"/>
      <c r="N5164" s="63"/>
      <c r="O5164" s="64"/>
      <c r="P5164" s="127"/>
      <c r="W5164" s="64"/>
      <c r="X5164" s="64"/>
    </row>
    <row r="5165" spans="1:24" s="59" customFormat="1" x14ac:dyDescent="0.25">
      <c r="A5165" s="77"/>
      <c r="D5165" s="60"/>
      <c r="E5165" s="60"/>
      <c r="F5165" s="60"/>
      <c r="G5165" s="60"/>
      <c r="H5165" s="62"/>
      <c r="I5165" s="62"/>
      <c r="J5165" s="62"/>
      <c r="K5165" s="62"/>
      <c r="M5165" s="63"/>
      <c r="N5165" s="63"/>
      <c r="O5165" s="64"/>
      <c r="P5165" s="127"/>
      <c r="W5165" s="64"/>
      <c r="X5165" s="64"/>
    </row>
    <row r="5166" spans="1:24" s="59" customFormat="1" x14ac:dyDescent="0.25">
      <c r="A5166" s="77"/>
      <c r="D5166" s="60"/>
      <c r="E5166" s="60"/>
      <c r="F5166" s="60"/>
      <c r="G5166" s="60"/>
      <c r="H5166" s="62"/>
      <c r="I5166" s="62"/>
      <c r="J5166" s="62"/>
      <c r="K5166" s="62"/>
      <c r="M5166" s="63"/>
      <c r="N5166" s="63"/>
      <c r="O5166" s="64"/>
      <c r="P5166" s="127"/>
      <c r="W5166" s="64"/>
      <c r="X5166" s="64"/>
    </row>
    <row r="5167" spans="1:24" s="59" customFormat="1" x14ac:dyDescent="0.25">
      <c r="A5167" s="77"/>
      <c r="D5167" s="60"/>
      <c r="E5167" s="60"/>
      <c r="F5167" s="60"/>
      <c r="G5167" s="60"/>
      <c r="H5167" s="62"/>
      <c r="I5167" s="62"/>
      <c r="J5167" s="62"/>
      <c r="K5167" s="62"/>
      <c r="M5167" s="63"/>
      <c r="N5167" s="63"/>
      <c r="O5167" s="64"/>
      <c r="P5167" s="127"/>
      <c r="W5167" s="64"/>
      <c r="X5167" s="64"/>
    </row>
    <row r="5168" spans="1:24" s="59" customFormat="1" x14ac:dyDescent="0.25">
      <c r="A5168" s="77"/>
      <c r="D5168" s="60"/>
      <c r="E5168" s="60"/>
      <c r="F5168" s="60"/>
      <c r="G5168" s="60"/>
      <c r="H5168" s="62"/>
      <c r="I5168" s="62"/>
      <c r="J5168" s="62"/>
      <c r="K5168" s="62"/>
      <c r="M5168" s="63"/>
      <c r="N5168" s="63"/>
      <c r="O5168" s="64"/>
      <c r="P5168" s="127"/>
      <c r="W5168" s="64"/>
      <c r="X5168" s="64"/>
    </row>
    <row r="5169" spans="1:24" s="59" customFormat="1" x14ac:dyDescent="0.25">
      <c r="A5169" s="77"/>
      <c r="D5169" s="60"/>
      <c r="E5169" s="60"/>
      <c r="F5169" s="60"/>
      <c r="G5169" s="60"/>
      <c r="H5169" s="62"/>
      <c r="I5169" s="62"/>
      <c r="J5169" s="62"/>
      <c r="K5169" s="62"/>
      <c r="M5169" s="63"/>
      <c r="N5169" s="63"/>
      <c r="O5169" s="64"/>
      <c r="P5169" s="127"/>
      <c r="W5169" s="64"/>
      <c r="X5169" s="64"/>
    </row>
    <row r="5170" spans="1:24" s="59" customFormat="1" x14ac:dyDescent="0.25">
      <c r="A5170" s="77"/>
      <c r="D5170" s="60"/>
      <c r="E5170" s="60"/>
      <c r="F5170" s="60"/>
      <c r="G5170" s="60"/>
      <c r="H5170" s="62"/>
      <c r="I5170" s="62"/>
      <c r="J5170" s="62"/>
      <c r="K5170" s="62"/>
      <c r="M5170" s="63"/>
      <c r="N5170" s="63"/>
      <c r="O5170" s="64"/>
      <c r="P5170" s="127"/>
      <c r="W5170" s="64"/>
      <c r="X5170" s="64"/>
    </row>
    <row r="5171" spans="1:24" s="59" customFormat="1" x14ac:dyDescent="0.25">
      <c r="A5171" s="77"/>
      <c r="D5171" s="60"/>
      <c r="E5171" s="60"/>
      <c r="F5171" s="60"/>
      <c r="G5171" s="60"/>
      <c r="H5171" s="62"/>
      <c r="I5171" s="62"/>
      <c r="J5171" s="62"/>
      <c r="K5171" s="62"/>
      <c r="M5171" s="63"/>
      <c r="N5171" s="63"/>
      <c r="O5171" s="64"/>
      <c r="P5171" s="127"/>
      <c r="W5171" s="64"/>
      <c r="X5171" s="64"/>
    </row>
    <row r="5172" spans="1:24" s="59" customFormat="1" x14ac:dyDescent="0.25">
      <c r="A5172" s="77"/>
      <c r="D5172" s="60"/>
      <c r="E5172" s="60"/>
      <c r="F5172" s="60"/>
      <c r="G5172" s="60"/>
      <c r="H5172" s="62"/>
      <c r="I5172" s="62"/>
      <c r="J5172" s="62"/>
      <c r="K5172" s="62"/>
      <c r="M5172" s="63"/>
      <c r="N5172" s="63"/>
      <c r="O5172" s="64"/>
      <c r="P5172" s="127"/>
      <c r="W5172" s="64"/>
      <c r="X5172" s="64"/>
    </row>
    <row r="5173" spans="1:24" s="59" customFormat="1" x14ac:dyDescent="0.25">
      <c r="A5173" s="77"/>
      <c r="D5173" s="60"/>
      <c r="E5173" s="60"/>
      <c r="F5173" s="60"/>
      <c r="G5173" s="60"/>
      <c r="H5173" s="62"/>
      <c r="I5173" s="62"/>
      <c r="J5173" s="62"/>
      <c r="K5173" s="62"/>
      <c r="M5173" s="63"/>
      <c r="N5173" s="63"/>
      <c r="O5173" s="64"/>
      <c r="P5173" s="127"/>
      <c r="W5173" s="64"/>
      <c r="X5173" s="64"/>
    </row>
    <row r="5174" spans="1:24" s="59" customFormat="1" x14ac:dyDescent="0.25">
      <c r="A5174" s="77"/>
      <c r="D5174" s="60"/>
      <c r="E5174" s="60"/>
      <c r="F5174" s="60"/>
      <c r="G5174" s="60"/>
      <c r="H5174" s="62"/>
      <c r="I5174" s="62"/>
      <c r="J5174" s="62"/>
      <c r="K5174" s="62"/>
      <c r="M5174" s="63"/>
      <c r="N5174" s="63"/>
      <c r="O5174" s="64"/>
      <c r="P5174" s="127"/>
      <c r="W5174" s="64"/>
      <c r="X5174" s="64"/>
    </row>
    <row r="5175" spans="1:24" s="59" customFormat="1" x14ac:dyDescent="0.25">
      <c r="A5175" s="77"/>
      <c r="D5175" s="60"/>
      <c r="E5175" s="60"/>
      <c r="F5175" s="60"/>
      <c r="G5175" s="60"/>
      <c r="H5175" s="62"/>
      <c r="I5175" s="62"/>
      <c r="J5175" s="62"/>
      <c r="K5175" s="62"/>
      <c r="M5175" s="63"/>
      <c r="N5175" s="63"/>
      <c r="O5175" s="64"/>
      <c r="P5175" s="127"/>
      <c r="W5175" s="64"/>
      <c r="X5175" s="64"/>
    </row>
    <row r="5176" spans="1:24" s="59" customFormat="1" x14ac:dyDescent="0.25">
      <c r="A5176" s="77"/>
      <c r="D5176" s="60"/>
      <c r="E5176" s="60"/>
      <c r="F5176" s="60"/>
      <c r="G5176" s="60"/>
      <c r="H5176" s="62"/>
      <c r="I5176" s="62"/>
      <c r="J5176" s="62"/>
      <c r="K5176" s="62"/>
      <c r="M5176" s="63"/>
      <c r="N5176" s="63"/>
      <c r="O5176" s="64"/>
      <c r="P5176" s="127"/>
      <c r="W5176" s="64"/>
      <c r="X5176" s="64"/>
    </row>
    <row r="5177" spans="1:24" s="59" customFormat="1" x14ac:dyDescent="0.25">
      <c r="A5177" s="77"/>
      <c r="D5177" s="60"/>
      <c r="E5177" s="60"/>
      <c r="F5177" s="60"/>
      <c r="G5177" s="60"/>
      <c r="H5177" s="62"/>
      <c r="I5177" s="62"/>
      <c r="J5177" s="62"/>
      <c r="K5177" s="62"/>
      <c r="M5177" s="63"/>
      <c r="N5177" s="63"/>
      <c r="O5177" s="64"/>
      <c r="P5177" s="127"/>
      <c r="W5177" s="64"/>
      <c r="X5177" s="64"/>
    </row>
    <row r="5178" spans="1:24" s="59" customFormat="1" x14ac:dyDescent="0.25">
      <c r="A5178" s="77"/>
      <c r="D5178" s="60"/>
      <c r="E5178" s="60"/>
      <c r="F5178" s="60"/>
      <c r="G5178" s="60"/>
      <c r="H5178" s="62"/>
      <c r="I5178" s="62"/>
      <c r="J5178" s="62"/>
      <c r="K5178" s="62"/>
      <c r="M5178" s="63"/>
      <c r="N5178" s="63"/>
      <c r="O5178" s="64"/>
      <c r="P5178" s="127"/>
      <c r="W5178" s="64"/>
      <c r="X5178" s="64"/>
    </row>
    <row r="5179" spans="1:24" s="59" customFormat="1" x14ac:dyDescent="0.25">
      <c r="A5179" s="77"/>
      <c r="D5179" s="60"/>
      <c r="E5179" s="60"/>
      <c r="F5179" s="60"/>
      <c r="G5179" s="60"/>
      <c r="H5179" s="62"/>
      <c r="I5179" s="62"/>
      <c r="J5179" s="62"/>
      <c r="K5179" s="62"/>
      <c r="M5179" s="63"/>
      <c r="N5179" s="63"/>
      <c r="O5179" s="64"/>
      <c r="P5179" s="127"/>
      <c r="W5179" s="64"/>
      <c r="X5179" s="64"/>
    </row>
    <row r="5180" spans="1:24" s="59" customFormat="1" x14ac:dyDescent="0.25">
      <c r="A5180" s="77"/>
      <c r="D5180" s="60"/>
      <c r="E5180" s="60"/>
      <c r="F5180" s="60"/>
      <c r="G5180" s="60"/>
      <c r="H5180" s="62"/>
      <c r="I5180" s="62"/>
      <c r="J5180" s="62"/>
      <c r="K5180" s="62"/>
      <c r="M5180" s="63"/>
      <c r="N5180" s="63"/>
      <c r="O5180" s="64"/>
      <c r="P5180" s="127"/>
      <c r="W5180" s="64"/>
      <c r="X5180" s="64"/>
    </row>
    <row r="5181" spans="1:24" s="59" customFormat="1" x14ac:dyDescent="0.25">
      <c r="A5181" s="77"/>
      <c r="D5181" s="60"/>
      <c r="E5181" s="60"/>
      <c r="F5181" s="60"/>
      <c r="G5181" s="60"/>
      <c r="H5181" s="62"/>
      <c r="I5181" s="62"/>
      <c r="J5181" s="62"/>
      <c r="K5181" s="62"/>
      <c r="M5181" s="63"/>
      <c r="N5181" s="63"/>
      <c r="O5181" s="64"/>
      <c r="P5181" s="127"/>
      <c r="W5181" s="64"/>
      <c r="X5181" s="64"/>
    </row>
    <row r="5182" spans="1:24" s="59" customFormat="1" x14ac:dyDescent="0.25">
      <c r="A5182" s="77"/>
      <c r="D5182" s="60"/>
      <c r="E5182" s="60"/>
      <c r="F5182" s="60"/>
      <c r="G5182" s="60"/>
      <c r="H5182" s="62"/>
      <c r="I5182" s="62"/>
      <c r="J5182" s="62"/>
      <c r="K5182" s="62"/>
      <c r="M5182" s="63"/>
      <c r="N5182" s="63"/>
      <c r="O5182" s="64"/>
      <c r="P5182" s="127"/>
      <c r="W5182" s="64"/>
      <c r="X5182" s="64"/>
    </row>
    <row r="5183" spans="1:24" s="59" customFormat="1" x14ac:dyDescent="0.25">
      <c r="A5183" s="77"/>
      <c r="D5183" s="60"/>
      <c r="E5183" s="60"/>
      <c r="F5183" s="60"/>
      <c r="G5183" s="60"/>
      <c r="H5183" s="62"/>
      <c r="I5183" s="62"/>
      <c r="J5183" s="62"/>
      <c r="K5183" s="62"/>
      <c r="M5183" s="63"/>
      <c r="N5183" s="63"/>
      <c r="O5183" s="64"/>
      <c r="P5183" s="127"/>
      <c r="W5183" s="64"/>
      <c r="X5183" s="64"/>
    </row>
    <row r="5184" spans="1:24" s="59" customFormat="1" x14ac:dyDescent="0.25">
      <c r="A5184" s="77"/>
      <c r="D5184" s="60"/>
      <c r="E5184" s="60"/>
      <c r="F5184" s="60"/>
      <c r="G5184" s="60"/>
      <c r="H5184" s="62"/>
      <c r="I5184" s="62"/>
      <c r="J5184" s="62"/>
      <c r="K5184" s="62"/>
      <c r="M5184" s="63"/>
      <c r="N5184" s="63"/>
      <c r="O5184" s="64"/>
      <c r="P5184" s="127"/>
      <c r="W5184" s="64"/>
      <c r="X5184" s="64"/>
    </row>
    <row r="5185" spans="1:24" s="59" customFormat="1" x14ac:dyDescent="0.25">
      <c r="A5185" s="77"/>
      <c r="D5185" s="60"/>
      <c r="E5185" s="60"/>
      <c r="F5185" s="60"/>
      <c r="G5185" s="60"/>
      <c r="H5185" s="62"/>
      <c r="I5185" s="62"/>
      <c r="J5185" s="62"/>
      <c r="K5185" s="62"/>
      <c r="M5185" s="63"/>
      <c r="N5185" s="63"/>
      <c r="O5185" s="64"/>
      <c r="P5185" s="127"/>
      <c r="W5185" s="64"/>
      <c r="X5185" s="64"/>
    </row>
    <row r="5186" spans="1:24" s="59" customFormat="1" x14ac:dyDescent="0.25">
      <c r="A5186" s="77"/>
      <c r="D5186" s="60"/>
      <c r="E5186" s="60"/>
      <c r="F5186" s="60"/>
      <c r="G5186" s="60"/>
      <c r="H5186" s="62"/>
      <c r="I5186" s="62"/>
      <c r="J5186" s="62"/>
      <c r="K5186" s="62"/>
      <c r="M5186" s="63"/>
      <c r="N5186" s="63"/>
      <c r="O5186" s="64"/>
      <c r="P5186" s="127"/>
      <c r="W5186" s="64"/>
      <c r="X5186" s="64"/>
    </row>
    <row r="5187" spans="1:24" s="59" customFormat="1" x14ac:dyDescent="0.25">
      <c r="A5187" s="77"/>
      <c r="D5187" s="60"/>
      <c r="E5187" s="60"/>
      <c r="F5187" s="60"/>
      <c r="G5187" s="60"/>
      <c r="H5187" s="62"/>
      <c r="I5187" s="62"/>
      <c r="J5187" s="62"/>
      <c r="K5187" s="62"/>
      <c r="M5187" s="63"/>
      <c r="N5187" s="63"/>
      <c r="O5187" s="64"/>
      <c r="P5187" s="127"/>
      <c r="W5187" s="64"/>
      <c r="X5187" s="64"/>
    </row>
    <row r="5188" spans="1:24" s="59" customFormat="1" x14ac:dyDescent="0.25">
      <c r="A5188" s="77"/>
      <c r="D5188" s="60"/>
      <c r="E5188" s="60"/>
      <c r="F5188" s="60"/>
      <c r="G5188" s="60"/>
      <c r="H5188" s="62"/>
      <c r="I5188" s="62"/>
      <c r="J5188" s="62"/>
      <c r="K5188" s="62"/>
      <c r="M5188" s="63"/>
      <c r="N5188" s="63"/>
      <c r="O5188" s="64"/>
      <c r="P5188" s="127"/>
      <c r="W5188" s="64"/>
      <c r="X5188" s="64"/>
    </row>
    <row r="5189" spans="1:24" s="59" customFormat="1" x14ac:dyDescent="0.25">
      <c r="A5189" s="77"/>
      <c r="D5189" s="60"/>
      <c r="E5189" s="60"/>
      <c r="F5189" s="60"/>
      <c r="G5189" s="60"/>
      <c r="H5189" s="62"/>
      <c r="I5189" s="62"/>
      <c r="J5189" s="62"/>
      <c r="K5189" s="62"/>
      <c r="M5189" s="63"/>
      <c r="N5189" s="63"/>
      <c r="O5189" s="64"/>
      <c r="P5189" s="127"/>
      <c r="W5189" s="64"/>
      <c r="X5189" s="64"/>
    </row>
    <row r="5190" spans="1:24" s="59" customFormat="1" x14ac:dyDescent="0.25">
      <c r="A5190" s="77"/>
      <c r="D5190" s="60"/>
      <c r="E5190" s="60"/>
      <c r="F5190" s="60"/>
      <c r="G5190" s="60"/>
      <c r="H5190" s="62"/>
      <c r="I5190" s="62"/>
      <c r="J5190" s="62"/>
      <c r="K5190" s="62"/>
      <c r="M5190" s="63"/>
      <c r="N5190" s="63"/>
      <c r="O5190" s="64"/>
      <c r="P5190" s="127"/>
      <c r="W5190" s="64"/>
      <c r="X5190" s="64"/>
    </row>
    <row r="5191" spans="1:24" s="59" customFormat="1" x14ac:dyDescent="0.25">
      <c r="A5191" s="77"/>
      <c r="D5191" s="60"/>
      <c r="E5191" s="60"/>
      <c r="F5191" s="60"/>
      <c r="G5191" s="60"/>
      <c r="H5191" s="62"/>
      <c r="I5191" s="62"/>
      <c r="J5191" s="62"/>
      <c r="K5191" s="62"/>
      <c r="M5191" s="63"/>
      <c r="N5191" s="63"/>
      <c r="O5191" s="64"/>
      <c r="P5191" s="127"/>
      <c r="W5191" s="64"/>
      <c r="X5191" s="64"/>
    </row>
    <row r="5192" spans="1:24" s="59" customFormat="1" x14ac:dyDescent="0.25">
      <c r="A5192" s="77"/>
      <c r="D5192" s="60"/>
      <c r="E5192" s="60"/>
      <c r="F5192" s="60"/>
      <c r="G5192" s="60"/>
      <c r="H5192" s="62"/>
      <c r="I5192" s="62"/>
      <c r="J5192" s="62"/>
      <c r="K5192" s="62"/>
      <c r="M5192" s="63"/>
      <c r="N5192" s="63"/>
      <c r="O5192" s="64"/>
      <c r="P5192" s="127"/>
      <c r="W5192" s="64"/>
      <c r="X5192" s="64"/>
    </row>
    <row r="5193" spans="1:24" s="59" customFormat="1" x14ac:dyDescent="0.25">
      <c r="A5193" s="77"/>
      <c r="D5193" s="60"/>
      <c r="E5193" s="60"/>
      <c r="F5193" s="60"/>
      <c r="G5193" s="60"/>
      <c r="H5193" s="62"/>
      <c r="I5193" s="62"/>
      <c r="J5193" s="62"/>
      <c r="K5193" s="62"/>
      <c r="M5193" s="63"/>
      <c r="N5193" s="63"/>
      <c r="O5193" s="64"/>
      <c r="P5193" s="127"/>
      <c r="W5193" s="64"/>
      <c r="X5193" s="64"/>
    </row>
    <row r="5194" spans="1:24" s="59" customFormat="1" x14ac:dyDescent="0.25">
      <c r="A5194" s="77"/>
      <c r="D5194" s="60"/>
      <c r="E5194" s="60"/>
      <c r="F5194" s="60"/>
      <c r="G5194" s="60"/>
      <c r="H5194" s="62"/>
      <c r="I5194" s="62"/>
      <c r="J5194" s="62"/>
      <c r="K5194" s="62"/>
      <c r="M5194" s="63"/>
      <c r="N5194" s="63"/>
      <c r="O5194" s="64"/>
      <c r="P5194" s="127"/>
      <c r="W5194" s="64"/>
      <c r="X5194" s="64"/>
    </row>
    <row r="5195" spans="1:24" s="59" customFormat="1" x14ac:dyDescent="0.25">
      <c r="A5195" s="77"/>
      <c r="D5195" s="60"/>
      <c r="E5195" s="60"/>
      <c r="F5195" s="60"/>
      <c r="G5195" s="60"/>
      <c r="H5195" s="62"/>
      <c r="I5195" s="62"/>
      <c r="J5195" s="62"/>
      <c r="K5195" s="62"/>
      <c r="M5195" s="63"/>
      <c r="N5195" s="63"/>
      <c r="O5195" s="64"/>
      <c r="P5195" s="127"/>
      <c r="W5195" s="64"/>
      <c r="X5195" s="64"/>
    </row>
    <row r="5196" spans="1:24" s="59" customFormat="1" x14ac:dyDescent="0.25">
      <c r="A5196" s="77"/>
      <c r="D5196" s="60"/>
      <c r="E5196" s="60"/>
      <c r="F5196" s="60"/>
      <c r="G5196" s="60"/>
      <c r="H5196" s="62"/>
      <c r="I5196" s="62"/>
      <c r="J5196" s="62"/>
      <c r="K5196" s="62"/>
      <c r="M5196" s="63"/>
      <c r="N5196" s="63"/>
      <c r="O5196" s="64"/>
      <c r="P5196" s="127"/>
      <c r="W5196" s="64"/>
      <c r="X5196" s="64"/>
    </row>
    <row r="5197" spans="1:24" s="59" customFormat="1" x14ac:dyDescent="0.25">
      <c r="A5197" s="77"/>
      <c r="D5197" s="60"/>
      <c r="E5197" s="60"/>
      <c r="F5197" s="60"/>
      <c r="G5197" s="60"/>
      <c r="H5197" s="62"/>
      <c r="I5197" s="62"/>
      <c r="J5197" s="62"/>
      <c r="K5197" s="62"/>
      <c r="M5197" s="63"/>
      <c r="N5197" s="63"/>
      <c r="O5197" s="64"/>
      <c r="P5197" s="127"/>
      <c r="W5197" s="64"/>
      <c r="X5197" s="64"/>
    </row>
    <row r="5198" spans="1:24" s="59" customFormat="1" x14ac:dyDescent="0.25">
      <c r="A5198" s="77"/>
      <c r="D5198" s="60"/>
      <c r="E5198" s="60"/>
      <c r="F5198" s="60"/>
      <c r="G5198" s="60"/>
      <c r="H5198" s="62"/>
      <c r="I5198" s="62"/>
      <c r="J5198" s="62"/>
      <c r="K5198" s="62"/>
      <c r="M5198" s="63"/>
      <c r="N5198" s="63"/>
      <c r="O5198" s="64"/>
      <c r="P5198" s="127"/>
      <c r="W5198" s="64"/>
      <c r="X5198" s="64"/>
    </row>
    <row r="5199" spans="1:24" s="59" customFormat="1" x14ac:dyDescent="0.25">
      <c r="A5199" s="77"/>
      <c r="D5199" s="60"/>
      <c r="E5199" s="60"/>
      <c r="F5199" s="60"/>
      <c r="G5199" s="60"/>
      <c r="H5199" s="62"/>
      <c r="I5199" s="62"/>
      <c r="J5199" s="62"/>
      <c r="K5199" s="62"/>
      <c r="M5199" s="63"/>
      <c r="N5199" s="63"/>
      <c r="O5199" s="64"/>
      <c r="P5199" s="127"/>
      <c r="W5199" s="64"/>
      <c r="X5199" s="64"/>
    </row>
    <row r="5200" spans="1:24" s="59" customFormat="1" x14ac:dyDescent="0.25">
      <c r="A5200" s="77"/>
      <c r="D5200" s="60"/>
      <c r="E5200" s="60"/>
      <c r="F5200" s="60"/>
      <c r="G5200" s="60"/>
      <c r="H5200" s="62"/>
      <c r="I5200" s="62"/>
      <c r="J5200" s="62"/>
      <c r="K5200" s="62"/>
      <c r="M5200" s="63"/>
      <c r="N5200" s="63"/>
      <c r="O5200" s="64"/>
      <c r="P5200" s="127"/>
      <c r="W5200" s="64"/>
      <c r="X5200" s="64"/>
    </row>
    <row r="5201" spans="1:24" s="59" customFormat="1" x14ac:dyDescent="0.25">
      <c r="A5201" s="77"/>
      <c r="D5201" s="60"/>
      <c r="E5201" s="60"/>
      <c r="F5201" s="60"/>
      <c r="G5201" s="60"/>
      <c r="H5201" s="62"/>
      <c r="I5201" s="62"/>
      <c r="J5201" s="62"/>
      <c r="K5201" s="62"/>
      <c r="M5201" s="63"/>
      <c r="N5201" s="63"/>
      <c r="O5201" s="64"/>
      <c r="P5201" s="127"/>
      <c r="W5201" s="64"/>
      <c r="X5201" s="64"/>
    </row>
    <row r="5202" spans="1:24" s="59" customFormat="1" x14ac:dyDescent="0.25">
      <c r="A5202" s="77"/>
      <c r="D5202" s="60"/>
      <c r="E5202" s="60"/>
      <c r="F5202" s="60"/>
      <c r="G5202" s="60"/>
      <c r="H5202" s="62"/>
      <c r="I5202" s="62"/>
      <c r="J5202" s="62"/>
      <c r="K5202" s="62"/>
      <c r="M5202" s="63"/>
      <c r="N5202" s="63"/>
      <c r="O5202" s="64"/>
      <c r="P5202" s="127"/>
      <c r="W5202" s="64"/>
      <c r="X5202" s="64"/>
    </row>
    <row r="5203" spans="1:24" s="59" customFormat="1" x14ac:dyDescent="0.25">
      <c r="A5203" s="77"/>
      <c r="D5203" s="60"/>
      <c r="E5203" s="60"/>
      <c r="F5203" s="60"/>
      <c r="G5203" s="60"/>
      <c r="H5203" s="62"/>
      <c r="I5203" s="62"/>
      <c r="J5203" s="62"/>
      <c r="K5203" s="62"/>
      <c r="M5203" s="63"/>
      <c r="N5203" s="63"/>
      <c r="O5203" s="64"/>
      <c r="P5203" s="127"/>
      <c r="W5203" s="64"/>
      <c r="X5203" s="64"/>
    </row>
    <row r="5204" spans="1:24" s="59" customFormat="1" x14ac:dyDescent="0.25">
      <c r="A5204" s="77"/>
      <c r="D5204" s="60"/>
      <c r="E5204" s="60"/>
      <c r="F5204" s="60"/>
      <c r="G5204" s="60"/>
      <c r="H5204" s="62"/>
      <c r="I5204" s="62"/>
      <c r="J5204" s="62"/>
      <c r="K5204" s="62"/>
      <c r="M5204" s="63"/>
      <c r="N5204" s="63"/>
      <c r="O5204" s="64"/>
      <c r="P5204" s="127"/>
      <c r="W5204" s="64"/>
      <c r="X5204" s="64"/>
    </row>
    <row r="5205" spans="1:24" s="59" customFormat="1" x14ac:dyDescent="0.25">
      <c r="A5205" s="77"/>
      <c r="D5205" s="60"/>
      <c r="E5205" s="60"/>
      <c r="F5205" s="60"/>
      <c r="G5205" s="60"/>
      <c r="H5205" s="62"/>
      <c r="I5205" s="62"/>
      <c r="J5205" s="62"/>
      <c r="K5205" s="62"/>
      <c r="M5205" s="63"/>
      <c r="N5205" s="63"/>
      <c r="O5205" s="64"/>
      <c r="P5205" s="127"/>
      <c r="W5205" s="64"/>
      <c r="X5205" s="64"/>
    </row>
    <row r="5206" spans="1:24" s="59" customFormat="1" x14ac:dyDescent="0.25">
      <c r="A5206" s="77"/>
      <c r="D5206" s="60"/>
      <c r="E5206" s="60"/>
      <c r="F5206" s="60"/>
      <c r="G5206" s="60"/>
      <c r="H5206" s="62"/>
      <c r="I5206" s="62"/>
      <c r="J5206" s="62"/>
      <c r="K5206" s="62"/>
      <c r="M5206" s="63"/>
      <c r="N5206" s="63"/>
      <c r="O5206" s="64"/>
      <c r="P5206" s="127"/>
      <c r="W5206" s="64"/>
      <c r="X5206" s="64"/>
    </row>
    <row r="5207" spans="1:24" s="59" customFormat="1" x14ac:dyDescent="0.25">
      <c r="A5207" s="77"/>
      <c r="D5207" s="60"/>
      <c r="E5207" s="60"/>
      <c r="F5207" s="60"/>
      <c r="G5207" s="60"/>
      <c r="H5207" s="62"/>
      <c r="I5207" s="62"/>
      <c r="J5207" s="62"/>
      <c r="K5207" s="62"/>
      <c r="M5207" s="63"/>
      <c r="N5207" s="63"/>
      <c r="O5207" s="64"/>
      <c r="P5207" s="127"/>
      <c r="W5207" s="64"/>
      <c r="X5207" s="64"/>
    </row>
    <row r="5208" spans="1:24" s="59" customFormat="1" x14ac:dyDescent="0.25">
      <c r="A5208" s="77"/>
      <c r="D5208" s="60"/>
      <c r="E5208" s="60"/>
      <c r="F5208" s="60"/>
      <c r="G5208" s="60"/>
      <c r="H5208" s="62"/>
      <c r="I5208" s="62"/>
      <c r="J5208" s="62"/>
      <c r="K5208" s="62"/>
      <c r="M5208" s="63"/>
      <c r="N5208" s="63"/>
      <c r="O5208" s="64"/>
      <c r="P5208" s="127"/>
      <c r="W5208" s="64"/>
      <c r="X5208" s="64"/>
    </row>
    <row r="5209" spans="1:24" s="59" customFormat="1" x14ac:dyDescent="0.25">
      <c r="A5209" s="77"/>
      <c r="D5209" s="60"/>
      <c r="E5209" s="60"/>
      <c r="F5209" s="60"/>
      <c r="G5209" s="60"/>
      <c r="H5209" s="62"/>
      <c r="I5209" s="62"/>
      <c r="J5209" s="62"/>
      <c r="K5209" s="62"/>
      <c r="M5209" s="63"/>
      <c r="N5209" s="63"/>
      <c r="O5209" s="64"/>
      <c r="P5209" s="127"/>
      <c r="W5209" s="64"/>
      <c r="X5209" s="64"/>
    </row>
    <row r="5210" spans="1:24" s="59" customFormat="1" x14ac:dyDescent="0.25">
      <c r="A5210" s="77"/>
      <c r="D5210" s="60"/>
      <c r="E5210" s="60"/>
      <c r="F5210" s="60"/>
      <c r="G5210" s="60"/>
      <c r="H5210" s="62"/>
      <c r="I5210" s="62"/>
      <c r="J5210" s="62"/>
      <c r="K5210" s="62"/>
      <c r="M5210" s="63"/>
      <c r="N5210" s="63"/>
      <c r="O5210" s="64"/>
      <c r="P5210" s="127"/>
      <c r="W5210" s="64"/>
      <c r="X5210" s="64"/>
    </row>
    <row r="5211" spans="1:24" s="59" customFormat="1" x14ac:dyDescent="0.25">
      <c r="A5211" s="77"/>
      <c r="D5211" s="60"/>
      <c r="E5211" s="60"/>
      <c r="F5211" s="60"/>
      <c r="G5211" s="60"/>
      <c r="H5211" s="62"/>
      <c r="I5211" s="62"/>
      <c r="J5211" s="62"/>
      <c r="K5211" s="62"/>
      <c r="M5211" s="63"/>
      <c r="N5211" s="63"/>
      <c r="O5211" s="64"/>
      <c r="P5211" s="127"/>
      <c r="W5211" s="64"/>
      <c r="X5211" s="64"/>
    </row>
    <row r="5212" spans="1:24" s="59" customFormat="1" x14ac:dyDescent="0.25">
      <c r="A5212" s="77"/>
      <c r="D5212" s="60"/>
      <c r="E5212" s="60"/>
      <c r="F5212" s="60"/>
      <c r="G5212" s="60"/>
      <c r="H5212" s="62"/>
      <c r="I5212" s="62"/>
      <c r="J5212" s="62"/>
      <c r="K5212" s="62"/>
      <c r="M5212" s="63"/>
      <c r="N5212" s="63"/>
      <c r="O5212" s="64"/>
      <c r="P5212" s="127"/>
      <c r="W5212" s="64"/>
      <c r="X5212" s="64"/>
    </row>
    <row r="5213" spans="1:24" s="59" customFormat="1" x14ac:dyDescent="0.25">
      <c r="A5213" s="77"/>
      <c r="D5213" s="60"/>
      <c r="E5213" s="60"/>
      <c r="F5213" s="60"/>
      <c r="G5213" s="60"/>
      <c r="H5213" s="62"/>
      <c r="I5213" s="62"/>
      <c r="J5213" s="62"/>
      <c r="K5213" s="62"/>
      <c r="M5213" s="63"/>
      <c r="N5213" s="63"/>
      <c r="O5213" s="64"/>
      <c r="P5213" s="127"/>
      <c r="W5213" s="64"/>
      <c r="X5213" s="64"/>
    </row>
    <row r="5214" spans="1:24" s="59" customFormat="1" x14ac:dyDescent="0.25">
      <c r="A5214" s="77"/>
      <c r="D5214" s="60"/>
      <c r="E5214" s="60"/>
      <c r="F5214" s="60"/>
      <c r="G5214" s="60"/>
      <c r="H5214" s="62"/>
      <c r="I5214" s="62"/>
      <c r="J5214" s="62"/>
      <c r="K5214" s="62"/>
      <c r="M5214" s="63"/>
      <c r="N5214" s="63"/>
      <c r="O5214" s="64"/>
      <c r="P5214" s="127"/>
      <c r="W5214" s="64"/>
      <c r="X5214" s="64"/>
    </row>
    <row r="5215" spans="1:24" s="59" customFormat="1" x14ac:dyDescent="0.25">
      <c r="A5215" s="77"/>
      <c r="D5215" s="60"/>
      <c r="E5215" s="60"/>
      <c r="F5215" s="60"/>
      <c r="G5215" s="60"/>
      <c r="H5215" s="62"/>
      <c r="I5215" s="62"/>
      <c r="J5215" s="62"/>
      <c r="K5215" s="62"/>
      <c r="M5215" s="63"/>
      <c r="N5215" s="63"/>
      <c r="O5215" s="64"/>
      <c r="P5215" s="127"/>
      <c r="W5215" s="64"/>
      <c r="X5215" s="64"/>
    </row>
    <row r="5216" spans="1:24" s="59" customFormat="1" x14ac:dyDescent="0.25">
      <c r="A5216" s="77"/>
      <c r="D5216" s="60"/>
      <c r="E5216" s="60"/>
      <c r="F5216" s="60"/>
      <c r="G5216" s="60"/>
      <c r="H5216" s="62"/>
      <c r="I5216" s="62"/>
      <c r="J5216" s="62"/>
      <c r="K5216" s="62"/>
      <c r="M5216" s="63"/>
      <c r="N5216" s="63"/>
      <c r="O5216" s="64"/>
      <c r="P5216" s="127"/>
      <c r="W5216" s="64"/>
      <c r="X5216" s="64"/>
    </row>
    <row r="5217" spans="1:24" s="59" customFormat="1" x14ac:dyDescent="0.25">
      <c r="A5217" s="77"/>
      <c r="D5217" s="60"/>
      <c r="E5217" s="60"/>
      <c r="F5217" s="60"/>
      <c r="G5217" s="60"/>
      <c r="H5217" s="62"/>
      <c r="I5217" s="62"/>
      <c r="J5217" s="62"/>
      <c r="K5217" s="62"/>
      <c r="M5217" s="63"/>
      <c r="N5217" s="63"/>
      <c r="O5217" s="64"/>
      <c r="P5217" s="127"/>
      <c r="W5217" s="64"/>
      <c r="X5217" s="64"/>
    </row>
    <row r="5218" spans="1:24" s="59" customFormat="1" x14ac:dyDescent="0.25">
      <c r="A5218" s="77"/>
      <c r="D5218" s="60"/>
      <c r="E5218" s="60"/>
      <c r="F5218" s="60"/>
      <c r="G5218" s="60"/>
      <c r="H5218" s="62"/>
      <c r="I5218" s="62"/>
      <c r="J5218" s="62"/>
      <c r="K5218" s="62"/>
      <c r="M5218" s="63"/>
      <c r="N5218" s="63"/>
      <c r="O5218" s="64"/>
      <c r="P5218" s="127"/>
      <c r="W5218" s="64"/>
      <c r="X5218" s="64"/>
    </row>
    <row r="5219" spans="1:24" s="59" customFormat="1" x14ac:dyDescent="0.25">
      <c r="A5219" s="77"/>
      <c r="D5219" s="60"/>
      <c r="E5219" s="60"/>
      <c r="F5219" s="60"/>
      <c r="G5219" s="60"/>
      <c r="H5219" s="62"/>
      <c r="I5219" s="62"/>
      <c r="J5219" s="62"/>
      <c r="K5219" s="62"/>
      <c r="M5219" s="63"/>
      <c r="N5219" s="63"/>
      <c r="O5219" s="64"/>
      <c r="P5219" s="127"/>
      <c r="W5219" s="64"/>
      <c r="X5219" s="64"/>
    </row>
    <row r="5220" spans="1:24" s="59" customFormat="1" x14ac:dyDescent="0.25">
      <c r="A5220" s="77"/>
      <c r="D5220" s="60"/>
      <c r="E5220" s="60"/>
      <c r="F5220" s="60"/>
      <c r="G5220" s="60"/>
      <c r="H5220" s="62"/>
      <c r="I5220" s="62"/>
      <c r="J5220" s="62"/>
      <c r="K5220" s="62"/>
      <c r="M5220" s="63"/>
      <c r="N5220" s="63"/>
      <c r="O5220" s="64"/>
      <c r="P5220" s="127"/>
      <c r="W5220" s="64"/>
      <c r="X5220" s="64"/>
    </row>
    <row r="5221" spans="1:24" s="59" customFormat="1" x14ac:dyDescent="0.25">
      <c r="A5221" s="77"/>
      <c r="D5221" s="60"/>
      <c r="E5221" s="60"/>
      <c r="F5221" s="60"/>
      <c r="G5221" s="60"/>
      <c r="H5221" s="62"/>
      <c r="I5221" s="62"/>
      <c r="J5221" s="62"/>
      <c r="K5221" s="62"/>
      <c r="M5221" s="63"/>
      <c r="N5221" s="63"/>
      <c r="O5221" s="64"/>
      <c r="P5221" s="127"/>
      <c r="W5221" s="64"/>
      <c r="X5221" s="64"/>
    </row>
    <row r="5222" spans="1:24" s="59" customFormat="1" x14ac:dyDescent="0.25">
      <c r="A5222" s="77"/>
      <c r="D5222" s="60"/>
      <c r="E5222" s="60"/>
      <c r="F5222" s="60"/>
      <c r="G5222" s="60"/>
      <c r="H5222" s="62"/>
      <c r="I5222" s="62"/>
      <c r="J5222" s="62"/>
      <c r="K5222" s="62"/>
      <c r="M5222" s="63"/>
      <c r="N5222" s="63"/>
      <c r="O5222" s="64"/>
      <c r="P5222" s="127"/>
      <c r="W5222" s="64"/>
      <c r="X5222" s="64"/>
    </row>
    <row r="5223" spans="1:24" s="59" customFormat="1" x14ac:dyDescent="0.25">
      <c r="A5223" s="77"/>
      <c r="D5223" s="60"/>
      <c r="E5223" s="60"/>
      <c r="F5223" s="60"/>
      <c r="G5223" s="60"/>
      <c r="H5223" s="62"/>
      <c r="I5223" s="62"/>
      <c r="J5223" s="62"/>
      <c r="K5223" s="62"/>
      <c r="M5223" s="63"/>
      <c r="N5223" s="63"/>
      <c r="O5223" s="64"/>
      <c r="P5223" s="127"/>
      <c r="W5223" s="64"/>
      <c r="X5223" s="64"/>
    </row>
    <row r="5224" spans="1:24" s="59" customFormat="1" x14ac:dyDescent="0.25">
      <c r="A5224" s="77"/>
      <c r="D5224" s="60"/>
      <c r="E5224" s="60"/>
      <c r="F5224" s="60"/>
      <c r="G5224" s="60"/>
      <c r="H5224" s="62"/>
      <c r="I5224" s="62"/>
      <c r="J5224" s="62"/>
      <c r="K5224" s="62"/>
      <c r="M5224" s="63"/>
      <c r="N5224" s="63"/>
      <c r="O5224" s="64"/>
      <c r="P5224" s="127"/>
      <c r="W5224" s="64"/>
      <c r="X5224" s="64"/>
    </row>
    <row r="5225" spans="1:24" s="59" customFormat="1" x14ac:dyDescent="0.25">
      <c r="A5225" s="77"/>
      <c r="D5225" s="60"/>
      <c r="E5225" s="60"/>
      <c r="F5225" s="60"/>
      <c r="G5225" s="60"/>
      <c r="H5225" s="62"/>
      <c r="I5225" s="62"/>
      <c r="J5225" s="62"/>
      <c r="K5225" s="62"/>
      <c r="M5225" s="63"/>
      <c r="N5225" s="63"/>
      <c r="O5225" s="64"/>
      <c r="P5225" s="127"/>
      <c r="W5225" s="64"/>
      <c r="X5225" s="64"/>
    </row>
    <row r="5226" spans="1:24" s="59" customFormat="1" x14ac:dyDescent="0.25">
      <c r="A5226" s="77"/>
      <c r="D5226" s="60"/>
      <c r="E5226" s="60"/>
      <c r="F5226" s="60"/>
      <c r="G5226" s="60"/>
      <c r="H5226" s="62"/>
      <c r="I5226" s="62"/>
      <c r="J5226" s="62"/>
      <c r="K5226" s="62"/>
      <c r="M5226" s="63"/>
      <c r="N5226" s="63"/>
      <c r="O5226" s="64"/>
      <c r="P5226" s="127"/>
      <c r="W5226" s="64"/>
      <c r="X5226" s="64"/>
    </row>
    <row r="5227" spans="1:24" s="59" customFormat="1" x14ac:dyDescent="0.25">
      <c r="A5227" s="77"/>
      <c r="D5227" s="60"/>
      <c r="E5227" s="60"/>
      <c r="F5227" s="60"/>
      <c r="G5227" s="60"/>
      <c r="H5227" s="62"/>
      <c r="I5227" s="62"/>
      <c r="J5227" s="62"/>
      <c r="K5227" s="62"/>
      <c r="M5227" s="63"/>
      <c r="N5227" s="63"/>
      <c r="O5227" s="64"/>
      <c r="P5227" s="127"/>
      <c r="W5227" s="64"/>
      <c r="X5227" s="64"/>
    </row>
    <row r="5228" spans="1:24" s="59" customFormat="1" x14ac:dyDescent="0.25">
      <c r="A5228" s="77"/>
      <c r="D5228" s="60"/>
      <c r="E5228" s="60"/>
      <c r="F5228" s="60"/>
      <c r="G5228" s="60"/>
      <c r="H5228" s="62"/>
      <c r="I5228" s="62"/>
      <c r="J5228" s="62"/>
      <c r="K5228" s="62"/>
      <c r="M5228" s="63"/>
      <c r="N5228" s="63"/>
      <c r="O5228" s="64"/>
      <c r="P5228" s="127"/>
      <c r="W5228" s="64"/>
      <c r="X5228" s="64"/>
    </row>
    <row r="5229" spans="1:24" s="59" customFormat="1" x14ac:dyDescent="0.25">
      <c r="A5229" s="77"/>
      <c r="D5229" s="60"/>
      <c r="E5229" s="60"/>
      <c r="F5229" s="60"/>
      <c r="G5229" s="60"/>
      <c r="H5229" s="62"/>
      <c r="I5229" s="62"/>
      <c r="J5229" s="62"/>
      <c r="K5229" s="62"/>
      <c r="M5229" s="63"/>
      <c r="N5229" s="63"/>
      <c r="O5229" s="64"/>
      <c r="P5229" s="127"/>
      <c r="W5229" s="64"/>
      <c r="X5229" s="64"/>
    </row>
    <row r="5230" spans="1:24" s="59" customFormat="1" x14ac:dyDescent="0.25">
      <c r="A5230" s="77"/>
      <c r="D5230" s="60"/>
      <c r="E5230" s="60"/>
      <c r="F5230" s="60"/>
      <c r="G5230" s="60"/>
      <c r="H5230" s="62"/>
      <c r="I5230" s="62"/>
      <c r="J5230" s="62"/>
      <c r="K5230" s="62"/>
      <c r="M5230" s="63"/>
      <c r="N5230" s="63"/>
      <c r="O5230" s="64"/>
      <c r="P5230" s="127"/>
      <c r="W5230" s="64"/>
      <c r="X5230" s="64"/>
    </row>
    <row r="5231" spans="1:24" s="59" customFormat="1" x14ac:dyDescent="0.25">
      <c r="A5231" s="77"/>
      <c r="D5231" s="60"/>
      <c r="E5231" s="60"/>
      <c r="F5231" s="60"/>
      <c r="G5231" s="60"/>
      <c r="H5231" s="62"/>
      <c r="I5231" s="62"/>
      <c r="J5231" s="62"/>
      <c r="K5231" s="62"/>
      <c r="M5231" s="63"/>
      <c r="N5231" s="63"/>
      <c r="O5231" s="64"/>
      <c r="P5231" s="127"/>
      <c r="W5231" s="64"/>
      <c r="X5231" s="64"/>
    </row>
    <row r="5232" spans="1:24" s="59" customFormat="1" x14ac:dyDescent="0.25">
      <c r="A5232" s="77"/>
      <c r="D5232" s="60"/>
      <c r="E5232" s="60"/>
      <c r="F5232" s="60"/>
      <c r="G5232" s="60"/>
      <c r="H5232" s="62"/>
      <c r="I5232" s="62"/>
      <c r="J5232" s="62"/>
      <c r="K5232" s="62"/>
      <c r="M5232" s="63"/>
      <c r="N5232" s="63"/>
      <c r="O5232" s="64"/>
      <c r="P5232" s="127"/>
      <c r="W5232" s="64"/>
      <c r="X5232" s="64"/>
    </row>
    <row r="5233" spans="1:24" s="59" customFormat="1" x14ac:dyDescent="0.25">
      <c r="A5233" s="77"/>
      <c r="D5233" s="60"/>
      <c r="E5233" s="60"/>
      <c r="F5233" s="60"/>
      <c r="G5233" s="60"/>
      <c r="H5233" s="62"/>
      <c r="I5233" s="62"/>
      <c r="J5233" s="62"/>
      <c r="K5233" s="62"/>
      <c r="M5233" s="63"/>
      <c r="N5233" s="63"/>
      <c r="O5233" s="64"/>
      <c r="P5233" s="127"/>
      <c r="W5233" s="64"/>
      <c r="X5233" s="64"/>
    </row>
    <row r="5234" spans="1:24" s="59" customFormat="1" x14ac:dyDescent="0.25">
      <c r="A5234" s="77"/>
      <c r="D5234" s="60"/>
      <c r="E5234" s="60"/>
      <c r="F5234" s="60"/>
      <c r="G5234" s="60"/>
      <c r="H5234" s="62"/>
      <c r="I5234" s="62"/>
      <c r="J5234" s="62"/>
      <c r="K5234" s="62"/>
      <c r="M5234" s="63"/>
      <c r="N5234" s="63"/>
      <c r="O5234" s="64"/>
      <c r="P5234" s="127"/>
      <c r="W5234" s="64"/>
      <c r="X5234" s="64"/>
    </row>
    <row r="5235" spans="1:24" s="59" customFormat="1" x14ac:dyDescent="0.25">
      <c r="A5235" s="77"/>
      <c r="D5235" s="60"/>
      <c r="E5235" s="60"/>
      <c r="F5235" s="60"/>
      <c r="G5235" s="60"/>
      <c r="H5235" s="62"/>
      <c r="I5235" s="62"/>
      <c r="J5235" s="62"/>
      <c r="K5235" s="62"/>
      <c r="M5235" s="63"/>
      <c r="N5235" s="63"/>
      <c r="O5235" s="64"/>
      <c r="P5235" s="127"/>
      <c r="W5235" s="64"/>
      <c r="X5235" s="64"/>
    </row>
    <row r="5236" spans="1:24" s="59" customFormat="1" x14ac:dyDescent="0.25">
      <c r="A5236" s="77"/>
      <c r="D5236" s="60"/>
      <c r="E5236" s="60"/>
      <c r="F5236" s="60"/>
      <c r="G5236" s="60"/>
      <c r="H5236" s="62"/>
      <c r="I5236" s="62"/>
      <c r="J5236" s="62"/>
      <c r="K5236" s="62"/>
      <c r="M5236" s="63"/>
      <c r="N5236" s="63"/>
      <c r="O5236" s="64"/>
      <c r="P5236" s="127"/>
      <c r="W5236" s="64"/>
      <c r="X5236" s="64"/>
    </row>
    <row r="5237" spans="1:24" s="59" customFormat="1" x14ac:dyDescent="0.25">
      <c r="A5237" s="77"/>
      <c r="D5237" s="60"/>
      <c r="E5237" s="60"/>
      <c r="F5237" s="60"/>
      <c r="G5237" s="60"/>
      <c r="H5237" s="62"/>
      <c r="I5237" s="62"/>
      <c r="J5237" s="62"/>
      <c r="K5237" s="62"/>
      <c r="M5237" s="63"/>
      <c r="N5237" s="63"/>
      <c r="O5237" s="64"/>
      <c r="P5237" s="127"/>
      <c r="W5237" s="64"/>
      <c r="X5237" s="64"/>
    </row>
    <row r="5238" spans="1:24" s="59" customFormat="1" x14ac:dyDescent="0.25">
      <c r="A5238" s="77"/>
      <c r="D5238" s="60"/>
      <c r="E5238" s="60"/>
      <c r="F5238" s="60"/>
      <c r="G5238" s="60"/>
      <c r="H5238" s="62"/>
      <c r="I5238" s="62"/>
      <c r="J5238" s="62"/>
      <c r="K5238" s="62"/>
      <c r="M5238" s="63"/>
      <c r="N5238" s="63"/>
      <c r="O5238" s="64"/>
      <c r="P5238" s="127"/>
      <c r="W5238" s="64"/>
      <c r="X5238" s="64"/>
    </row>
    <row r="5239" spans="1:24" s="59" customFormat="1" x14ac:dyDescent="0.25">
      <c r="A5239" s="77"/>
      <c r="D5239" s="60"/>
      <c r="E5239" s="60"/>
      <c r="F5239" s="60"/>
      <c r="G5239" s="60"/>
      <c r="H5239" s="62"/>
      <c r="I5239" s="62"/>
      <c r="J5239" s="62"/>
      <c r="K5239" s="62"/>
      <c r="M5239" s="63"/>
      <c r="N5239" s="63"/>
      <c r="O5239" s="64"/>
      <c r="P5239" s="127"/>
      <c r="W5239" s="64"/>
      <c r="X5239" s="64"/>
    </row>
    <row r="5240" spans="1:24" s="59" customFormat="1" x14ac:dyDescent="0.25">
      <c r="A5240" s="77"/>
      <c r="D5240" s="60"/>
      <c r="E5240" s="60"/>
      <c r="F5240" s="60"/>
      <c r="G5240" s="60"/>
      <c r="H5240" s="62"/>
      <c r="I5240" s="62"/>
      <c r="J5240" s="62"/>
      <c r="K5240" s="62"/>
      <c r="M5240" s="63"/>
      <c r="N5240" s="63"/>
      <c r="O5240" s="64"/>
      <c r="P5240" s="127"/>
      <c r="W5240" s="64"/>
      <c r="X5240" s="64"/>
    </row>
    <row r="5241" spans="1:24" s="59" customFormat="1" x14ac:dyDescent="0.25">
      <c r="A5241" s="77"/>
      <c r="D5241" s="60"/>
      <c r="E5241" s="60"/>
      <c r="F5241" s="60"/>
      <c r="G5241" s="60"/>
      <c r="H5241" s="62"/>
      <c r="I5241" s="62"/>
      <c r="J5241" s="62"/>
      <c r="K5241" s="62"/>
      <c r="M5241" s="63"/>
      <c r="N5241" s="63"/>
      <c r="O5241" s="64"/>
      <c r="P5241" s="127"/>
      <c r="W5241" s="64"/>
      <c r="X5241" s="64"/>
    </row>
    <row r="5242" spans="1:24" s="59" customFormat="1" x14ac:dyDescent="0.25">
      <c r="A5242" s="77"/>
      <c r="D5242" s="60"/>
      <c r="E5242" s="60"/>
      <c r="F5242" s="60"/>
      <c r="G5242" s="60"/>
      <c r="H5242" s="62"/>
      <c r="I5242" s="62"/>
      <c r="J5242" s="62"/>
      <c r="K5242" s="62"/>
      <c r="M5242" s="63"/>
      <c r="N5242" s="63"/>
      <c r="O5242" s="64"/>
      <c r="P5242" s="127"/>
      <c r="W5242" s="64"/>
      <c r="X5242" s="64"/>
    </row>
    <row r="5243" spans="1:24" s="59" customFormat="1" x14ac:dyDescent="0.25">
      <c r="A5243" s="77"/>
      <c r="D5243" s="60"/>
      <c r="E5243" s="60"/>
      <c r="F5243" s="60"/>
      <c r="G5243" s="60"/>
      <c r="H5243" s="62"/>
      <c r="I5243" s="62"/>
      <c r="J5243" s="62"/>
      <c r="K5243" s="62"/>
      <c r="M5243" s="63"/>
      <c r="N5243" s="63"/>
      <c r="O5243" s="64"/>
      <c r="P5243" s="127"/>
      <c r="W5243" s="64"/>
      <c r="X5243" s="64"/>
    </row>
    <row r="5244" spans="1:24" s="59" customFormat="1" x14ac:dyDescent="0.25">
      <c r="A5244" s="77"/>
      <c r="D5244" s="60"/>
      <c r="E5244" s="60"/>
      <c r="F5244" s="60"/>
      <c r="G5244" s="60"/>
      <c r="H5244" s="62"/>
      <c r="I5244" s="62"/>
      <c r="J5244" s="62"/>
      <c r="K5244" s="62"/>
      <c r="M5244" s="63"/>
      <c r="N5244" s="63"/>
      <c r="O5244" s="64"/>
      <c r="P5244" s="127"/>
      <c r="W5244" s="64"/>
      <c r="X5244" s="64"/>
    </row>
    <row r="5245" spans="1:24" s="59" customFormat="1" x14ac:dyDescent="0.25">
      <c r="A5245" s="77"/>
      <c r="D5245" s="60"/>
      <c r="E5245" s="60"/>
      <c r="F5245" s="60"/>
      <c r="G5245" s="60"/>
      <c r="H5245" s="62"/>
      <c r="I5245" s="62"/>
      <c r="J5245" s="62"/>
      <c r="K5245" s="62"/>
      <c r="M5245" s="63"/>
      <c r="N5245" s="63"/>
      <c r="O5245" s="64"/>
      <c r="P5245" s="127"/>
      <c r="W5245" s="64"/>
      <c r="X5245" s="64"/>
    </row>
    <row r="5246" spans="1:24" s="59" customFormat="1" x14ac:dyDescent="0.25">
      <c r="A5246" s="77"/>
      <c r="D5246" s="60"/>
      <c r="E5246" s="60"/>
      <c r="F5246" s="60"/>
      <c r="G5246" s="60"/>
      <c r="H5246" s="62"/>
      <c r="I5246" s="62"/>
      <c r="J5246" s="62"/>
      <c r="K5246" s="62"/>
      <c r="M5246" s="63"/>
      <c r="N5246" s="63"/>
      <c r="O5246" s="64"/>
      <c r="P5246" s="127"/>
      <c r="W5246" s="64"/>
      <c r="X5246" s="64"/>
    </row>
    <row r="5247" spans="1:24" s="59" customFormat="1" x14ac:dyDescent="0.25">
      <c r="A5247" s="77"/>
      <c r="D5247" s="60"/>
      <c r="E5247" s="60"/>
      <c r="F5247" s="60"/>
      <c r="G5247" s="60"/>
      <c r="H5247" s="62"/>
      <c r="I5247" s="62"/>
      <c r="J5247" s="62"/>
      <c r="K5247" s="62"/>
      <c r="M5247" s="63"/>
      <c r="N5247" s="63"/>
      <c r="O5247" s="64"/>
      <c r="P5247" s="127"/>
      <c r="W5247" s="64"/>
      <c r="X5247" s="64"/>
    </row>
    <row r="5248" spans="1:24" s="59" customFormat="1" x14ac:dyDescent="0.25">
      <c r="A5248" s="77"/>
      <c r="D5248" s="60"/>
      <c r="E5248" s="60"/>
      <c r="F5248" s="60"/>
      <c r="G5248" s="60"/>
      <c r="H5248" s="62"/>
      <c r="I5248" s="62"/>
      <c r="J5248" s="62"/>
      <c r="K5248" s="62"/>
      <c r="M5248" s="63"/>
      <c r="N5248" s="63"/>
      <c r="O5248" s="64"/>
      <c r="P5248" s="127"/>
      <c r="W5248" s="64"/>
      <c r="X5248" s="64"/>
    </row>
    <row r="5249" spans="1:24" s="59" customFormat="1" x14ac:dyDescent="0.25">
      <c r="A5249" s="77"/>
      <c r="D5249" s="60"/>
      <c r="E5249" s="60"/>
      <c r="F5249" s="60"/>
      <c r="G5249" s="60"/>
      <c r="H5249" s="62"/>
      <c r="I5249" s="62"/>
      <c r="J5249" s="62"/>
      <c r="K5249" s="62"/>
      <c r="M5249" s="63"/>
      <c r="N5249" s="63"/>
      <c r="O5249" s="64"/>
      <c r="P5249" s="127"/>
      <c r="W5249" s="64"/>
      <c r="X5249" s="64"/>
    </row>
    <row r="5250" spans="1:24" s="59" customFormat="1" x14ac:dyDescent="0.25">
      <c r="A5250" s="77"/>
      <c r="D5250" s="60"/>
      <c r="E5250" s="60"/>
      <c r="F5250" s="60"/>
      <c r="G5250" s="60"/>
      <c r="H5250" s="62"/>
      <c r="I5250" s="62"/>
      <c r="J5250" s="62"/>
      <c r="K5250" s="62"/>
      <c r="M5250" s="63"/>
      <c r="N5250" s="63"/>
      <c r="O5250" s="64"/>
      <c r="P5250" s="127"/>
      <c r="W5250" s="64"/>
      <c r="X5250" s="64"/>
    </row>
    <row r="5251" spans="1:24" s="59" customFormat="1" x14ac:dyDescent="0.25">
      <c r="A5251" s="77"/>
      <c r="D5251" s="60"/>
      <c r="E5251" s="60"/>
      <c r="F5251" s="60"/>
      <c r="G5251" s="60"/>
      <c r="H5251" s="62"/>
      <c r="I5251" s="62"/>
      <c r="J5251" s="62"/>
      <c r="K5251" s="62"/>
      <c r="M5251" s="63"/>
      <c r="N5251" s="63"/>
      <c r="O5251" s="64"/>
      <c r="P5251" s="127"/>
      <c r="W5251" s="64"/>
      <c r="X5251" s="64"/>
    </row>
    <row r="5252" spans="1:24" s="59" customFormat="1" x14ac:dyDescent="0.25">
      <c r="A5252" s="77"/>
      <c r="D5252" s="60"/>
      <c r="E5252" s="60"/>
      <c r="F5252" s="60"/>
      <c r="G5252" s="60"/>
      <c r="H5252" s="62"/>
      <c r="I5252" s="62"/>
      <c r="J5252" s="62"/>
      <c r="K5252" s="62"/>
      <c r="M5252" s="63"/>
      <c r="N5252" s="63"/>
      <c r="O5252" s="64"/>
      <c r="P5252" s="127"/>
      <c r="W5252" s="64"/>
      <c r="X5252" s="64"/>
    </row>
    <row r="5253" spans="1:24" s="59" customFormat="1" x14ac:dyDescent="0.25">
      <c r="A5253" s="77"/>
      <c r="D5253" s="60"/>
      <c r="E5253" s="60"/>
      <c r="F5253" s="60"/>
      <c r="G5253" s="60"/>
      <c r="H5253" s="62"/>
      <c r="I5253" s="62"/>
      <c r="J5253" s="62"/>
      <c r="K5253" s="62"/>
      <c r="M5253" s="63"/>
      <c r="N5253" s="63"/>
      <c r="O5253" s="64"/>
      <c r="P5253" s="127"/>
      <c r="W5253" s="64"/>
      <c r="X5253" s="64"/>
    </row>
    <row r="5254" spans="1:24" s="59" customFormat="1" x14ac:dyDescent="0.25">
      <c r="A5254" s="77"/>
      <c r="D5254" s="60"/>
      <c r="E5254" s="60"/>
      <c r="F5254" s="60"/>
      <c r="G5254" s="60"/>
      <c r="H5254" s="62"/>
      <c r="I5254" s="62"/>
      <c r="J5254" s="62"/>
      <c r="K5254" s="62"/>
      <c r="M5254" s="63"/>
      <c r="N5254" s="63"/>
      <c r="O5254" s="64"/>
      <c r="P5254" s="127"/>
      <c r="W5254" s="64"/>
      <c r="X5254" s="64"/>
    </row>
    <row r="5255" spans="1:24" s="59" customFormat="1" x14ac:dyDescent="0.25">
      <c r="A5255" s="77"/>
      <c r="D5255" s="60"/>
      <c r="E5255" s="60"/>
      <c r="F5255" s="60"/>
      <c r="G5255" s="60"/>
      <c r="H5255" s="62"/>
      <c r="I5255" s="62"/>
      <c r="J5255" s="62"/>
      <c r="K5255" s="62"/>
      <c r="M5255" s="63"/>
      <c r="N5255" s="63"/>
      <c r="O5255" s="64"/>
      <c r="P5255" s="127"/>
      <c r="W5255" s="64"/>
      <c r="X5255" s="64"/>
    </row>
    <row r="5256" spans="1:24" s="59" customFormat="1" x14ac:dyDescent="0.25">
      <c r="A5256" s="77"/>
      <c r="D5256" s="60"/>
      <c r="E5256" s="60"/>
      <c r="F5256" s="60"/>
      <c r="G5256" s="60"/>
      <c r="H5256" s="62"/>
      <c r="I5256" s="62"/>
      <c r="J5256" s="62"/>
      <c r="K5256" s="62"/>
      <c r="M5256" s="63"/>
      <c r="N5256" s="63"/>
      <c r="O5256" s="64"/>
      <c r="P5256" s="127"/>
      <c r="W5256" s="64"/>
      <c r="X5256" s="64"/>
    </row>
    <row r="5257" spans="1:24" s="59" customFormat="1" x14ac:dyDescent="0.25">
      <c r="A5257" s="77"/>
      <c r="D5257" s="60"/>
      <c r="E5257" s="60"/>
      <c r="F5257" s="60"/>
      <c r="G5257" s="60"/>
      <c r="H5257" s="62"/>
      <c r="I5257" s="62"/>
      <c r="J5257" s="62"/>
      <c r="K5257" s="62"/>
      <c r="M5257" s="63"/>
      <c r="N5257" s="63"/>
      <c r="O5257" s="64"/>
      <c r="P5257" s="127"/>
      <c r="W5257" s="64"/>
      <c r="X5257" s="64"/>
    </row>
    <row r="5258" spans="1:24" s="59" customFormat="1" x14ac:dyDescent="0.25">
      <c r="A5258" s="77"/>
      <c r="D5258" s="60"/>
      <c r="E5258" s="60"/>
      <c r="F5258" s="60"/>
      <c r="G5258" s="60"/>
      <c r="H5258" s="62"/>
      <c r="I5258" s="62"/>
      <c r="J5258" s="62"/>
      <c r="K5258" s="62"/>
      <c r="M5258" s="63"/>
      <c r="N5258" s="63"/>
      <c r="O5258" s="64"/>
      <c r="P5258" s="127"/>
      <c r="W5258" s="64"/>
      <c r="X5258" s="64"/>
    </row>
    <row r="5259" spans="1:24" s="59" customFormat="1" x14ac:dyDescent="0.25">
      <c r="A5259" s="77"/>
      <c r="D5259" s="60"/>
      <c r="E5259" s="60"/>
      <c r="F5259" s="60"/>
      <c r="G5259" s="60"/>
      <c r="H5259" s="62"/>
      <c r="I5259" s="62"/>
      <c r="J5259" s="62"/>
      <c r="K5259" s="62"/>
      <c r="M5259" s="63"/>
      <c r="N5259" s="63"/>
      <c r="O5259" s="64"/>
      <c r="P5259" s="127"/>
      <c r="W5259" s="64"/>
      <c r="X5259" s="64"/>
    </row>
    <row r="5260" spans="1:24" s="59" customFormat="1" x14ac:dyDescent="0.25">
      <c r="A5260" s="77"/>
      <c r="D5260" s="60"/>
      <c r="E5260" s="60"/>
      <c r="F5260" s="60"/>
      <c r="G5260" s="60"/>
      <c r="H5260" s="62"/>
      <c r="I5260" s="62"/>
      <c r="J5260" s="62"/>
      <c r="K5260" s="62"/>
      <c r="M5260" s="63"/>
      <c r="N5260" s="63"/>
      <c r="O5260" s="64"/>
      <c r="P5260" s="127"/>
      <c r="W5260" s="64"/>
      <c r="X5260" s="64"/>
    </row>
    <row r="5261" spans="1:24" s="59" customFormat="1" x14ac:dyDescent="0.25">
      <c r="A5261" s="77"/>
      <c r="D5261" s="60"/>
      <c r="E5261" s="60"/>
      <c r="F5261" s="60"/>
      <c r="G5261" s="60"/>
      <c r="H5261" s="62"/>
      <c r="I5261" s="62"/>
      <c r="J5261" s="62"/>
      <c r="K5261" s="62"/>
      <c r="M5261" s="63"/>
      <c r="N5261" s="63"/>
      <c r="O5261" s="64"/>
      <c r="P5261" s="127"/>
      <c r="W5261" s="64"/>
      <c r="X5261" s="64"/>
    </row>
    <row r="5262" spans="1:24" s="59" customFormat="1" x14ac:dyDescent="0.25">
      <c r="A5262" s="77"/>
      <c r="D5262" s="60"/>
      <c r="E5262" s="60"/>
      <c r="F5262" s="60"/>
      <c r="G5262" s="60"/>
      <c r="H5262" s="62"/>
      <c r="I5262" s="62"/>
      <c r="J5262" s="62"/>
      <c r="K5262" s="62"/>
      <c r="M5262" s="63"/>
      <c r="N5262" s="63"/>
      <c r="O5262" s="64"/>
      <c r="P5262" s="127"/>
      <c r="W5262" s="64"/>
      <c r="X5262" s="64"/>
    </row>
    <row r="5263" spans="1:24" s="59" customFormat="1" x14ac:dyDescent="0.25">
      <c r="A5263" s="77"/>
      <c r="D5263" s="60"/>
      <c r="E5263" s="60"/>
      <c r="F5263" s="60"/>
      <c r="G5263" s="60"/>
      <c r="H5263" s="62"/>
      <c r="I5263" s="62"/>
      <c r="J5263" s="62"/>
      <c r="K5263" s="62"/>
      <c r="M5263" s="63"/>
      <c r="N5263" s="63"/>
      <c r="O5263" s="64"/>
      <c r="P5263" s="127"/>
      <c r="W5263" s="64"/>
      <c r="X5263" s="64"/>
    </row>
    <row r="5264" spans="1:24" s="59" customFormat="1" x14ac:dyDescent="0.25">
      <c r="A5264" s="77"/>
      <c r="D5264" s="60"/>
      <c r="E5264" s="60"/>
      <c r="F5264" s="60"/>
      <c r="G5264" s="60"/>
      <c r="H5264" s="62"/>
      <c r="I5264" s="62"/>
      <c r="J5264" s="62"/>
      <c r="K5264" s="62"/>
      <c r="M5264" s="63"/>
      <c r="N5264" s="63"/>
      <c r="O5264" s="64"/>
      <c r="P5264" s="127"/>
      <c r="W5264" s="64"/>
      <c r="X5264" s="64"/>
    </row>
    <row r="5265" spans="1:24" s="59" customFormat="1" x14ac:dyDescent="0.25">
      <c r="A5265" s="77"/>
      <c r="D5265" s="60"/>
      <c r="E5265" s="60"/>
      <c r="F5265" s="60"/>
      <c r="G5265" s="60"/>
      <c r="H5265" s="62"/>
      <c r="I5265" s="62"/>
      <c r="J5265" s="62"/>
      <c r="K5265" s="62"/>
      <c r="M5265" s="63"/>
      <c r="N5265" s="63"/>
      <c r="O5265" s="64"/>
      <c r="P5265" s="127"/>
      <c r="W5265" s="64"/>
      <c r="X5265" s="64"/>
    </row>
    <row r="5266" spans="1:24" s="59" customFormat="1" x14ac:dyDescent="0.25">
      <c r="A5266" s="77"/>
      <c r="D5266" s="60"/>
      <c r="E5266" s="60"/>
      <c r="F5266" s="60"/>
      <c r="G5266" s="60"/>
      <c r="H5266" s="62"/>
      <c r="I5266" s="62"/>
      <c r="J5266" s="62"/>
      <c r="K5266" s="62"/>
      <c r="M5266" s="63"/>
      <c r="N5266" s="63"/>
      <c r="O5266" s="64"/>
      <c r="P5266" s="127"/>
      <c r="W5266" s="64"/>
      <c r="X5266" s="64"/>
    </row>
    <row r="5267" spans="1:24" s="59" customFormat="1" x14ac:dyDescent="0.25">
      <c r="A5267" s="77"/>
      <c r="D5267" s="60"/>
      <c r="E5267" s="60"/>
      <c r="F5267" s="60"/>
      <c r="G5267" s="60"/>
      <c r="H5267" s="62"/>
      <c r="I5267" s="62"/>
      <c r="J5267" s="62"/>
      <c r="K5267" s="62"/>
      <c r="M5267" s="63"/>
      <c r="N5267" s="63"/>
      <c r="O5267" s="64"/>
      <c r="P5267" s="127"/>
      <c r="W5267" s="64"/>
      <c r="X5267" s="64"/>
    </row>
    <row r="5268" spans="1:24" s="59" customFormat="1" x14ac:dyDescent="0.25">
      <c r="A5268" s="77"/>
      <c r="D5268" s="60"/>
      <c r="E5268" s="60"/>
      <c r="F5268" s="60"/>
      <c r="G5268" s="60"/>
      <c r="H5268" s="62"/>
      <c r="I5268" s="62"/>
      <c r="J5268" s="62"/>
      <c r="K5268" s="62"/>
      <c r="M5268" s="63"/>
      <c r="N5268" s="63"/>
      <c r="O5268" s="64"/>
      <c r="P5268" s="127"/>
      <c r="W5268" s="64"/>
      <c r="X5268" s="64"/>
    </row>
    <row r="5269" spans="1:24" s="59" customFormat="1" x14ac:dyDescent="0.25">
      <c r="A5269" s="77"/>
      <c r="D5269" s="60"/>
      <c r="E5269" s="60"/>
      <c r="F5269" s="60"/>
      <c r="G5269" s="60"/>
      <c r="H5269" s="62"/>
      <c r="I5269" s="62"/>
      <c r="J5269" s="62"/>
      <c r="K5269" s="62"/>
      <c r="M5269" s="63"/>
      <c r="N5269" s="63"/>
      <c r="O5269" s="64"/>
      <c r="P5269" s="127"/>
      <c r="W5269" s="64"/>
      <c r="X5269" s="64"/>
    </row>
    <row r="5270" spans="1:24" s="59" customFormat="1" x14ac:dyDescent="0.25">
      <c r="A5270" s="77"/>
      <c r="D5270" s="60"/>
      <c r="E5270" s="60"/>
      <c r="F5270" s="60"/>
      <c r="G5270" s="60"/>
      <c r="H5270" s="62"/>
      <c r="I5270" s="62"/>
      <c r="J5270" s="62"/>
      <c r="K5270" s="62"/>
      <c r="M5270" s="63"/>
      <c r="N5270" s="63"/>
      <c r="O5270" s="64"/>
      <c r="P5270" s="127"/>
      <c r="W5270" s="64"/>
      <c r="X5270" s="64"/>
    </row>
    <row r="5271" spans="1:24" s="59" customFormat="1" x14ac:dyDescent="0.25">
      <c r="A5271" s="77"/>
      <c r="D5271" s="60"/>
      <c r="E5271" s="60"/>
      <c r="F5271" s="60"/>
      <c r="G5271" s="60"/>
      <c r="H5271" s="62"/>
      <c r="I5271" s="62"/>
      <c r="J5271" s="62"/>
      <c r="K5271" s="62"/>
      <c r="M5271" s="63"/>
      <c r="N5271" s="63"/>
      <c r="O5271" s="64"/>
      <c r="P5271" s="127"/>
      <c r="W5271" s="64"/>
      <c r="X5271" s="64"/>
    </row>
    <row r="5272" spans="1:24" s="59" customFormat="1" x14ac:dyDescent="0.25">
      <c r="A5272" s="77"/>
      <c r="D5272" s="60"/>
      <c r="E5272" s="60"/>
      <c r="F5272" s="60"/>
      <c r="G5272" s="60"/>
      <c r="H5272" s="62"/>
      <c r="I5272" s="62"/>
      <c r="J5272" s="62"/>
      <c r="K5272" s="62"/>
      <c r="M5272" s="63"/>
      <c r="N5272" s="63"/>
      <c r="O5272" s="64"/>
      <c r="P5272" s="127"/>
      <c r="W5272" s="64"/>
      <c r="X5272" s="64"/>
    </row>
    <row r="5273" spans="1:24" s="59" customFormat="1" x14ac:dyDescent="0.25">
      <c r="A5273" s="77"/>
      <c r="D5273" s="60"/>
      <c r="E5273" s="60"/>
      <c r="F5273" s="60"/>
      <c r="G5273" s="60"/>
      <c r="H5273" s="62"/>
      <c r="I5273" s="62"/>
      <c r="J5273" s="62"/>
      <c r="K5273" s="62"/>
      <c r="M5273" s="63"/>
      <c r="N5273" s="63"/>
      <c r="O5273" s="64"/>
      <c r="P5273" s="127"/>
      <c r="W5273" s="64"/>
      <c r="X5273" s="64"/>
    </row>
    <row r="5274" spans="1:24" s="59" customFormat="1" x14ac:dyDescent="0.25">
      <c r="A5274" s="77"/>
      <c r="D5274" s="60"/>
      <c r="E5274" s="60"/>
      <c r="F5274" s="60"/>
      <c r="G5274" s="60"/>
      <c r="H5274" s="62"/>
      <c r="I5274" s="62"/>
      <c r="J5274" s="62"/>
      <c r="K5274" s="62"/>
      <c r="M5274" s="63"/>
      <c r="N5274" s="63"/>
      <c r="O5274" s="64"/>
      <c r="P5274" s="127"/>
      <c r="W5274" s="64"/>
      <c r="X5274" s="64"/>
    </row>
    <row r="5275" spans="1:24" s="59" customFormat="1" x14ac:dyDescent="0.25">
      <c r="A5275" s="77"/>
      <c r="D5275" s="60"/>
      <c r="E5275" s="60"/>
      <c r="F5275" s="60"/>
      <c r="G5275" s="60"/>
      <c r="H5275" s="62"/>
      <c r="I5275" s="62"/>
      <c r="J5275" s="62"/>
      <c r="K5275" s="62"/>
      <c r="M5275" s="63"/>
      <c r="N5275" s="63"/>
      <c r="O5275" s="64"/>
      <c r="P5275" s="127"/>
      <c r="W5275" s="64"/>
      <c r="X5275" s="64"/>
    </row>
    <row r="5276" spans="1:24" s="59" customFormat="1" x14ac:dyDescent="0.25">
      <c r="A5276" s="77"/>
      <c r="D5276" s="60"/>
      <c r="E5276" s="60"/>
      <c r="F5276" s="60"/>
      <c r="G5276" s="60"/>
      <c r="H5276" s="62"/>
      <c r="I5276" s="62"/>
      <c r="J5276" s="62"/>
      <c r="K5276" s="62"/>
      <c r="M5276" s="63"/>
      <c r="N5276" s="63"/>
      <c r="O5276" s="64"/>
      <c r="P5276" s="127"/>
      <c r="W5276" s="64"/>
      <c r="X5276" s="64"/>
    </row>
    <row r="5277" spans="1:24" s="59" customFormat="1" x14ac:dyDescent="0.25">
      <c r="A5277" s="77"/>
      <c r="D5277" s="60"/>
      <c r="E5277" s="60"/>
      <c r="F5277" s="60"/>
      <c r="G5277" s="60"/>
      <c r="H5277" s="62"/>
      <c r="I5277" s="62"/>
      <c r="J5277" s="62"/>
      <c r="K5277" s="62"/>
      <c r="M5277" s="63"/>
      <c r="N5277" s="63"/>
      <c r="O5277" s="64"/>
      <c r="P5277" s="127"/>
      <c r="W5277" s="64"/>
      <c r="X5277" s="64"/>
    </row>
    <row r="5278" spans="1:24" s="59" customFormat="1" x14ac:dyDescent="0.25">
      <c r="A5278" s="77"/>
      <c r="D5278" s="60"/>
      <c r="E5278" s="60"/>
      <c r="F5278" s="60"/>
      <c r="G5278" s="60"/>
      <c r="H5278" s="62"/>
      <c r="I5278" s="62"/>
      <c r="J5278" s="62"/>
      <c r="K5278" s="62"/>
      <c r="M5278" s="63"/>
      <c r="N5278" s="63"/>
      <c r="O5278" s="64"/>
      <c r="P5278" s="127"/>
      <c r="W5278" s="64"/>
      <c r="X5278" s="64"/>
    </row>
    <row r="5279" spans="1:24" s="59" customFormat="1" x14ac:dyDescent="0.25">
      <c r="A5279" s="77"/>
      <c r="D5279" s="60"/>
      <c r="E5279" s="60"/>
      <c r="F5279" s="60"/>
      <c r="G5279" s="60"/>
      <c r="H5279" s="62"/>
      <c r="I5279" s="62"/>
      <c r="J5279" s="62"/>
      <c r="K5279" s="62"/>
      <c r="M5279" s="63"/>
      <c r="N5279" s="63"/>
      <c r="O5279" s="64"/>
      <c r="P5279" s="127"/>
      <c r="W5279" s="64"/>
      <c r="X5279" s="64"/>
    </row>
    <row r="5280" spans="1:24" s="59" customFormat="1" x14ac:dyDescent="0.25">
      <c r="A5280" s="77"/>
      <c r="D5280" s="60"/>
      <c r="E5280" s="60"/>
      <c r="F5280" s="60"/>
      <c r="G5280" s="60"/>
      <c r="H5280" s="62"/>
      <c r="I5280" s="62"/>
      <c r="J5280" s="62"/>
      <c r="K5280" s="62"/>
      <c r="M5280" s="63"/>
      <c r="N5280" s="63"/>
      <c r="O5280" s="64"/>
      <c r="P5280" s="127"/>
      <c r="W5280" s="64"/>
      <c r="X5280" s="64"/>
    </row>
    <row r="5281" spans="1:24" s="59" customFormat="1" x14ac:dyDescent="0.25">
      <c r="A5281" s="77"/>
      <c r="D5281" s="60"/>
      <c r="E5281" s="60"/>
      <c r="F5281" s="60"/>
      <c r="G5281" s="60"/>
      <c r="H5281" s="62"/>
      <c r="I5281" s="62"/>
      <c r="J5281" s="62"/>
      <c r="K5281" s="62"/>
      <c r="M5281" s="63"/>
      <c r="N5281" s="63"/>
      <c r="O5281" s="64"/>
      <c r="P5281" s="127"/>
      <c r="W5281" s="64"/>
      <c r="X5281" s="64"/>
    </row>
    <row r="5282" spans="1:24" s="59" customFormat="1" x14ac:dyDescent="0.25">
      <c r="A5282" s="77"/>
      <c r="D5282" s="60"/>
      <c r="E5282" s="60"/>
      <c r="F5282" s="60"/>
      <c r="G5282" s="60"/>
      <c r="H5282" s="62"/>
      <c r="I5282" s="62"/>
      <c r="J5282" s="62"/>
      <c r="K5282" s="62"/>
      <c r="M5282" s="63"/>
      <c r="N5282" s="63"/>
      <c r="O5282" s="64"/>
      <c r="P5282" s="127"/>
      <c r="W5282" s="64"/>
      <c r="X5282" s="64"/>
    </row>
    <row r="5283" spans="1:24" s="59" customFormat="1" x14ac:dyDescent="0.25">
      <c r="A5283" s="77"/>
      <c r="D5283" s="60"/>
      <c r="E5283" s="60"/>
      <c r="F5283" s="60"/>
      <c r="G5283" s="60"/>
      <c r="H5283" s="62"/>
      <c r="I5283" s="62"/>
      <c r="J5283" s="62"/>
      <c r="K5283" s="62"/>
      <c r="M5283" s="63"/>
      <c r="N5283" s="63"/>
      <c r="O5283" s="64"/>
      <c r="P5283" s="127"/>
      <c r="W5283" s="64"/>
      <c r="X5283" s="64"/>
    </row>
    <row r="5284" spans="1:24" s="59" customFormat="1" x14ac:dyDescent="0.25">
      <c r="A5284" s="77"/>
      <c r="D5284" s="60"/>
      <c r="E5284" s="60"/>
      <c r="F5284" s="60"/>
      <c r="G5284" s="60"/>
      <c r="H5284" s="62"/>
      <c r="I5284" s="62"/>
      <c r="J5284" s="62"/>
      <c r="K5284" s="62"/>
      <c r="M5284" s="63"/>
      <c r="N5284" s="63"/>
      <c r="O5284" s="64"/>
      <c r="P5284" s="127"/>
      <c r="W5284" s="64"/>
      <c r="X5284" s="64"/>
    </row>
    <row r="5285" spans="1:24" s="59" customFormat="1" x14ac:dyDescent="0.25">
      <c r="A5285" s="77"/>
      <c r="D5285" s="60"/>
      <c r="E5285" s="60"/>
      <c r="F5285" s="60"/>
      <c r="G5285" s="60"/>
      <c r="H5285" s="62"/>
      <c r="I5285" s="62"/>
      <c r="J5285" s="62"/>
      <c r="K5285" s="62"/>
      <c r="M5285" s="63"/>
      <c r="N5285" s="63"/>
      <c r="O5285" s="64"/>
      <c r="P5285" s="127"/>
      <c r="W5285" s="64"/>
      <c r="X5285" s="64"/>
    </row>
    <row r="5286" spans="1:24" s="59" customFormat="1" x14ac:dyDescent="0.25">
      <c r="A5286" s="77"/>
      <c r="D5286" s="60"/>
      <c r="E5286" s="60"/>
      <c r="F5286" s="60"/>
      <c r="G5286" s="60"/>
      <c r="H5286" s="62"/>
      <c r="I5286" s="62"/>
      <c r="J5286" s="62"/>
      <c r="K5286" s="62"/>
      <c r="M5286" s="63"/>
      <c r="N5286" s="63"/>
      <c r="O5286" s="64"/>
      <c r="P5286" s="127"/>
      <c r="W5286" s="64"/>
      <c r="X5286" s="64"/>
    </row>
    <row r="5287" spans="1:24" s="59" customFormat="1" x14ac:dyDescent="0.25">
      <c r="A5287" s="77"/>
      <c r="D5287" s="60"/>
      <c r="E5287" s="60"/>
      <c r="F5287" s="60"/>
      <c r="G5287" s="60"/>
      <c r="H5287" s="62"/>
      <c r="I5287" s="62"/>
      <c r="J5287" s="62"/>
      <c r="K5287" s="62"/>
      <c r="M5287" s="63"/>
      <c r="N5287" s="63"/>
      <c r="O5287" s="64"/>
      <c r="P5287" s="127"/>
      <c r="W5287" s="64"/>
      <c r="X5287" s="64"/>
    </row>
    <row r="5288" spans="1:24" s="59" customFormat="1" x14ac:dyDescent="0.25">
      <c r="A5288" s="77"/>
      <c r="D5288" s="60"/>
      <c r="E5288" s="60"/>
      <c r="F5288" s="60"/>
      <c r="G5288" s="60"/>
      <c r="H5288" s="62"/>
      <c r="I5288" s="62"/>
      <c r="J5288" s="62"/>
      <c r="K5288" s="62"/>
      <c r="M5288" s="63"/>
      <c r="N5288" s="63"/>
      <c r="O5288" s="64"/>
      <c r="P5288" s="127"/>
      <c r="W5288" s="64"/>
      <c r="X5288" s="64"/>
    </row>
    <row r="5289" spans="1:24" s="59" customFormat="1" x14ac:dyDescent="0.25">
      <c r="A5289" s="77"/>
      <c r="D5289" s="60"/>
      <c r="E5289" s="60"/>
      <c r="F5289" s="60"/>
      <c r="G5289" s="60"/>
      <c r="H5289" s="62"/>
      <c r="I5289" s="62"/>
      <c r="J5289" s="62"/>
      <c r="K5289" s="62"/>
      <c r="M5289" s="63"/>
      <c r="N5289" s="63"/>
      <c r="O5289" s="64"/>
      <c r="P5289" s="127"/>
      <c r="W5289" s="64"/>
      <c r="X5289" s="64"/>
    </row>
    <row r="5290" spans="1:24" s="59" customFormat="1" x14ac:dyDescent="0.25">
      <c r="A5290" s="77"/>
      <c r="D5290" s="60"/>
      <c r="E5290" s="60"/>
      <c r="F5290" s="60"/>
      <c r="G5290" s="60"/>
      <c r="H5290" s="62"/>
      <c r="I5290" s="62"/>
      <c r="J5290" s="62"/>
      <c r="K5290" s="62"/>
      <c r="M5290" s="63"/>
      <c r="N5290" s="63"/>
      <c r="O5290" s="64"/>
      <c r="P5290" s="127"/>
      <c r="W5290" s="64"/>
      <c r="X5290" s="64"/>
    </row>
    <row r="5291" spans="1:24" s="59" customFormat="1" x14ac:dyDescent="0.25">
      <c r="A5291" s="77"/>
      <c r="D5291" s="60"/>
      <c r="E5291" s="60"/>
      <c r="F5291" s="60"/>
      <c r="G5291" s="60"/>
      <c r="H5291" s="62"/>
      <c r="I5291" s="62"/>
      <c r="J5291" s="62"/>
      <c r="K5291" s="62"/>
      <c r="M5291" s="63"/>
      <c r="N5291" s="63"/>
      <c r="O5291" s="64"/>
      <c r="P5291" s="127"/>
      <c r="W5291" s="64"/>
      <c r="X5291" s="64"/>
    </row>
    <row r="5292" spans="1:24" s="59" customFormat="1" x14ac:dyDescent="0.25">
      <c r="A5292" s="77"/>
      <c r="D5292" s="60"/>
      <c r="E5292" s="60"/>
      <c r="F5292" s="60"/>
      <c r="G5292" s="60"/>
      <c r="H5292" s="62"/>
      <c r="I5292" s="62"/>
      <c r="J5292" s="62"/>
      <c r="K5292" s="62"/>
      <c r="M5292" s="63"/>
      <c r="N5292" s="63"/>
      <c r="O5292" s="64"/>
      <c r="P5292" s="127"/>
      <c r="W5292" s="64"/>
      <c r="X5292" s="64"/>
    </row>
    <row r="5293" spans="1:24" s="59" customFormat="1" x14ac:dyDescent="0.25">
      <c r="A5293" s="77"/>
      <c r="D5293" s="60"/>
      <c r="E5293" s="60"/>
      <c r="F5293" s="60"/>
      <c r="G5293" s="60"/>
      <c r="H5293" s="62"/>
      <c r="I5293" s="62"/>
      <c r="J5293" s="62"/>
      <c r="K5293" s="62"/>
      <c r="M5293" s="63"/>
      <c r="N5293" s="63"/>
      <c r="O5293" s="64"/>
      <c r="P5293" s="127"/>
      <c r="W5293" s="64"/>
      <c r="X5293" s="64"/>
    </row>
    <row r="5294" spans="1:24" s="59" customFormat="1" x14ac:dyDescent="0.25">
      <c r="A5294" s="77"/>
      <c r="D5294" s="60"/>
      <c r="E5294" s="60"/>
      <c r="F5294" s="60"/>
      <c r="G5294" s="60"/>
      <c r="H5294" s="62"/>
      <c r="I5294" s="62"/>
      <c r="J5294" s="62"/>
      <c r="K5294" s="62"/>
      <c r="M5294" s="63"/>
      <c r="N5294" s="63"/>
      <c r="O5294" s="64"/>
      <c r="P5294" s="127"/>
      <c r="W5294" s="64"/>
      <c r="X5294" s="64"/>
    </row>
    <row r="5295" spans="1:24" s="59" customFormat="1" x14ac:dyDescent="0.25">
      <c r="A5295" s="77"/>
      <c r="D5295" s="60"/>
      <c r="E5295" s="60"/>
      <c r="F5295" s="60"/>
      <c r="G5295" s="60"/>
      <c r="H5295" s="62"/>
      <c r="I5295" s="62"/>
      <c r="J5295" s="62"/>
      <c r="K5295" s="62"/>
      <c r="M5295" s="63"/>
      <c r="N5295" s="63"/>
      <c r="O5295" s="64"/>
      <c r="P5295" s="127"/>
      <c r="W5295" s="64"/>
      <c r="X5295" s="64"/>
    </row>
    <row r="5296" spans="1:24" s="59" customFormat="1" x14ac:dyDescent="0.25">
      <c r="A5296" s="77"/>
      <c r="D5296" s="60"/>
      <c r="E5296" s="60"/>
      <c r="F5296" s="60"/>
      <c r="G5296" s="60"/>
      <c r="H5296" s="62"/>
      <c r="I5296" s="62"/>
      <c r="J5296" s="62"/>
      <c r="K5296" s="62"/>
      <c r="M5296" s="63"/>
      <c r="N5296" s="63"/>
      <c r="O5296" s="64"/>
      <c r="P5296" s="127"/>
      <c r="W5296" s="64"/>
      <c r="X5296" s="64"/>
    </row>
    <row r="5297" spans="1:24" s="59" customFormat="1" x14ac:dyDescent="0.25">
      <c r="A5297" s="77"/>
      <c r="D5297" s="60"/>
      <c r="E5297" s="60"/>
      <c r="F5297" s="60"/>
      <c r="G5297" s="60"/>
      <c r="H5297" s="62"/>
      <c r="I5297" s="62"/>
      <c r="J5297" s="62"/>
      <c r="K5297" s="62"/>
      <c r="M5297" s="63"/>
      <c r="N5297" s="63"/>
      <c r="O5297" s="64"/>
      <c r="P5297" s="127"/>
      <c r="W5297" s="64"/>
      <c r="X5297" s="64"/>
    </row>
    <row r="5298" spans="1:24" s="59" customFormat="1" x14ac:dyDescent="0.25">
      <c r="A5298" s="77"/>
      <c r="D5298" s="60"/>
      <c r="E5298" s="60"/>
      <c r="F5298" s="60"/>
      <c r="G5298" s="60"/>
      <c r="H5298" s="62"/>
      <c r="I5298" s="62"/>
      <c r="J5298" s="62"/>
      <c r="K5298" s="62"/>
      <c r="M5298" s="63"/>
      <c r="N5298" s="63"/>
      <c r="O5298" s="64"/>
      <c r="P5298" s="127"/>
      <c r="W5298" s="64"/>
      <c r="X5298" s="64"/>
    </row>
    <row r="5299" spans="1:24" s="59" customFormat="1" x14ac:dyDescent="0.25">
      <c r="A5299" s="77"/>
      <c r="D5299" s="60"/>
      <c r="E5299" s="60"/>
      <c r="F5299" s="60"/>
      <c r="G5299" s="60"/>
      <c r="H5299" s="62"/>
      <c r="I5299" s="62"/>
      <c r="J5299" s="62"/>
      <c r="K5299" s="62"/>
      <c r="M5299" s="63"/>
      <c r="N5299" s="63"/>
      <c r="O5299" s="64"/>
      <c r="P5299" s="127"/>
      <c r="W5299" s="64"/>
      <c r="X5299" s="64"/>
    </row>
    <row r="5300" spans="1:24" s="59" customFormat="1" x14ac:dyDescent="0.25">
      <c r="A5300" s="77"/>
      <c r="D5300" s="60"/>
      <c r="E5300" s="60"/>
      <c r="F5300" s="60"/>
      <c r="G5300" s="60"/>
      <c r="H5300" s="62"/>
      <c r="I5300" s="62"/>
      <c r="J5300" s="62"/>
      <c r="K5300" s="62"/>
      <c r="M5300" s="63"/>
      <c r="N5300" s="63"/>
      <c r="O5300" s="64"/>
      <c r="P5300" s="127"/>
      <c r="W5300" s="64"/>
      <c r="X5300" s="64"/>
    </row>
    <row r="5301" spans="1:24" s="59" customFormat="1" x14ac:dyDescent="0.25">
      <c r="A5301" s="77"/>
      <c r="D5301" s="60"/>
      <c r="E5301" s="60"/>
      <c r="F5301" s="60"/>
      <c r="G5301" s="60"/>
      <c r="H5301" s="62"/>
      <c r="I5301" s="62"/>
      <c r="J5301" s="62"/>
      <c r="K5301" s="62"/>
      <c r="M5301" s="63"/>
      <c r="N5301" s="63"/>
      <c r="O5301" s="64"/>
      <c r="P5301" s="127"/>
      <c r="W5301" s="64"/>
      <c r="X5301" s="64"/>
    </row>
    <row r="5302" spans="1:24" s="59" customFormat="1" x14ac:dyDescent="0.25">
      <c r="A5302" s="77"/>
      <c r="D5302" s="60"/>
      <c r="E5302" s="60"/>
      <c r="F5302" s="60"/>
      <c r="G5302" s="60"/>
      <c r="H5302" s="62"/>
      <c r="I5302" s="62"/>
      <c r="J5302" s="62"/>
      <c r="K5302" s="62"/>
      <c r="M5302" s="63"/>
      <c r="N5302" s="63"/>
      <c r="O5302" s="64"/>
      <c r="P5302" s="127"/>
      <c r="W5302" s="64"/>
      <c r="X5302" s="64"/>
    </row>
    <row r="5303" spans="1:24" s="59" customFormat="1" x14ac:dyDescent="0.25">
      <c r="A5303" s="77"/>
      <c r="D5303" s="60"/>
      <c r="E5303" s="60"/>
      <c r="F5303" s="60"/>
      <c r="G5303" s="60"/>
      <c r="H5303" s="62"/>
      <c r="I5303" s="62"/>
      <c r="J5303" s="62"/>
      <c r="K5303" s="62"/>
      <c r="M5303" s="63"/>
      <c r="N5303" s="63"/>
      <c r="O5303" s="64"/>
      <c r="P5303" s="127"/>
      <c r="W5303" s="64"/>
      <c r="X5303" s="64"/>
    </row>
    <row r="5304" spans="1:24" s="59" customFormat="1" x14ac:dyDescent="0.25">
      <c r="A5304" s="77"/>
      <c r="D5304" s="60"/>
      <c r="E5304" s="60"/>
      <c r="F5304" s="60"/>
      <c r="G5304" s="60"/>
      <c r="H5304" s="62"/>
      <c r="I5304" s="62"/>
      <c r="J5304" s="62"/>
      <c r="K5304" s="62"/>
      <c r="M5304" s="63"/>
      <c r="N5304" s="63"/>
      <c r="O5304" s="64"/>
      <c r="P5304" s="127"/>
      <c r="W5304" s="64"/>
      <c r="X5304" s="64"/>
    </row>
    <row r="5305" spans="1:24" s="59" customFormat="1" x14ac:dyDescent="0.25">
      <c r="A5305" s="77"/>
      <c r="D5305" s="60"/>
      <c r="E5305" s="60"/>
      <c r="F5305" s="60"/>
      <c r="G5305" s="60"/>
      <c r="H5305" s="62"/>
      <c r="I5305" s="62"/>
      <c r="J5305" s="62"/>
      <c r="K5305" s="62"/>
      <c r="M5305" s="63"/>
      <c r="N5305" s="63"/>
      <c r="O5305" s="64"/>
      <c r="P5305" s="127"/>
      <c r="W5305" s="64"/>
      <c r="X5305" s="64"/>
    </row>
    <row r="5306" spans="1:24" s="59" customFormat="1" x14ac:dyDescent="0.25">
      <c r="A5306" s="77"/>
      <c r="D5306" s="60"/>
      <c r="E5306" s="60"/>
      <c r="F5306" s="60"/>
      <c r="G5306" s="60"/>
      <c r="H5306" s="62"/>
      <c r="I5306" s="62"/>
      <c r="J5306" s="62"/>
      <c r="K5306" s="62"/>
      <c r="M5306" s="63"/>
      <c r="N5306" s="63"/>
      <c r="O5306" s="64"/>
      <c r="P5306" s="127"/>
      <c r="W5306" s="64"/>
      <c r="X5306" s="64"/>
    </row>
    <row r="5307" spans="1:24" s="59" customFormat="1" x14ac:dyDescent="0.25">
      <c r="A5307" s="77"/>
      <c r="D5307" s="60"/>
      <c r="E5307" s="60"/>
      <c r="F5307" s="60"/>
      <c r="G5307" s="60"/>
      <c r="H5307" s="62"/>
      <c r="I5307" s="62"/>
      <c r="J5307" s="62"/>
      <c r="K5307" s="62"/>
      <c r="M5307" s="63"/>
      <c r="N5307" s="63"/>
      <c r="O5307" s="64"/>
      <c r="P5307" s="127"/>
      <c r="W5307" s="64"/>
      <c r="X5307" s="64"/>
    </row>
    <row r="5308" spans="1:24" s="59" customFormat="1" x14ac:dyDescent="0.25">
      <c r="A5308" s="77"/>
      <c r="D5308" s="60"/>
      <c r="E5308" s="60"/>
      <c r="F5308" s="60"/>
      <c r="G5308" s="60"/>
      <c r="H5308" s="62"/>
      <c r="I5308" s="62"/>
      <c r="J5308" s="62"/>
      <c r="K5308" s="62"/>
      <c r="M5308" s="63"/>
      <c r="N5308" s="63"/>
      <c r="O5308" s="64"/>
      <c r="P5308" s="127"/>
      <c r="W5308" s="64"/>
      <c r="X5308" s="64"/>
    </row>
    <row r="5309" spans="1:24" s="59" customFormat="1" x14ac:dyDescent="0.25">
      <c r="A5309" s="77"/>
      <c r="D5309" s="60"/>
      <c r="E5309" s="60"/>
      <c r="F5309" s="60"/>
      <c r="G5309" s="60"/>
      <c r="H5309" s="62"/>
      <c r="I5309" s="62"/>
      <c r="J5309" s="62"/>
      <c r="K5309" s="62"/>
      <c r="M5309" s="63"/>
      <c r="N5309" s="63"/>
      <c r="O5309" s="64"/>
      <c r="P5309" s="127"/>
      <c r="W5309" s="64"/>
      <c r="X5309" s="64"/>
    </row>
    <row r="5310" spans="1:24" s="59" customFormat="1" x14ac:dyDescent="0.25">
      <c r="A5310" s="77"/>
      <c r="D5310" s="60"/>
      <c r="E5310" s="60"/>
      <c r="F5310" s="60"/>
      <c r="G5310" s="60"/>
      <c r="H5310" s="62"/>
      <c r="I5310" s="62"/>
      <c r="J5310" s="62"/>
      <c r="K5310" s="62"/>
      <c r="M5310" s="63"/>
      <c r="N5310" s="63"/>
      <c r="O5310" s="64"/>
      <c r="P5310" s="127"/>
      <c r="W5310" s="64"/>
      <c r="X5310" s="64"/>
    </row>
    <row r="5311" spans="1:24" s="59" customFormat="1" x14ac:dyDescent="0.25">
      <c r="A5311" s="77"/>
      <c r="D5311" s="60"/>
      <c r="E5311" s="60"/>
      <c r="F5311" s="60"/>
      <c r="G5311" s="60"/>
      <c r="H5311" s="62"/>
      <c r="I5311" s="62"/>
      <c r="J5311" s="62"/>
      <c r="K5311" s="62"/>
      <c r="M5311" s="63"/>
      <c r="N5311" s="63"/>
      <c r="O5311" s="64"/>
      <c r="P5311" s="127"/>
      <c r="W5311" s="64"/>
      <c r="X5311" s="64"/>
    </row>
    <row r="5312" spans="1:24" s="59" customFormat="1" x14ac:dyDescent="0.25">
      <c r="A5312" s="77"/>
      <c r="D5312" s="60"/>
      <c r="E5312" s="60"/>
      <c r="F5312" s="60"/>
      <c r="G5312" s="60"/>
      <c r="H5312" s="62"/>
      <c r="I5312" s="62"/>
      <c r="J5312" s="62"/>
      <c r="K5312" s="62"/>
      <c r="M5312" s="63"/>
      <c r="N5312" s="63"/>
      <c r="O5312" s="64"/>
      <c r="P5312" s="127"/>
      <c r="W5312" s="64"/>
      <c r="X5312" s="64"/>
    </row>
    <row r="5313" spans="1:24" s="59" customFormat="1" x14ac:dyDescent="0.25">
      <c r="A5313" s="77"/>
      <c r="D5313" s="60"/>
      <c r="E5313" s="60"/>
      <c r="F5313" s="60"/>
      <c r="G5313" s="60"/>
      <c r="H5313" s="62"/>
      <c r="I5313" s="62"/>
      <c r="J5313" s="62"/>
      <c r="K5313" s="62"/>
      <c r="M5313" s="63"/>
      <c r="N5313" s="63"/>
      <c r="O5313" s="64"/>
      <c r="P5313" s="127"/>
      <c r="W5313" s="64"/>
      <c r="X5313" s="64"/>
    </row>
    <row r="5314" spans="1:24" s="59" customFormat="1" x14ac:dyDescent="0.25">
      <c r="A5314" s="77"/>
      <c r="D5314" s="60"/>
      <c r="E5314" s="60"/>
      <c r="F5314" s="60"/>
      <c r="G5314" s="60"/>
      <c r="H5314" s="62"/>
      <c r="I5314" s="62"/>
      <c r="J5314" s="62"/>
      <c r="K5314" s="62"/>
      <c r="M5314" s="63"/>
      <c r="N5314" s="63"/>
      <c r="O5314" s="64"/>
      <c r="P5314" s="127"/>
      <c r="W5314" s="64"/>
      <c r="X5314" s="64"/>
    </row>
    <row r="5315" spans="1:24" s="59" customFormat="1" x14ac:dyDescent="0.25">
      <c r="A5315" s="77"/>
      <c r="D5315" s="60"/>
      <c r="E5315" s="60"/>
      <c r="F5315" s="60"/>
      <c r="G5315" s="60"/>
      <c r="H5315" s="62"/>
      <c r="I5315" s="62"/>
      <c r="J5315" s="62"/>
      <c r="K5315" s="62"/>
      <c r="M5315" s="63"/>
      <c r="N5315" s="63"/>
      <c r="O5315" s="64"/>
      <c r="P5315" s="127"/>
      <c r="W5315" s="64"/>
      <c r="X5315" s="64"/>
    </row>
    <row r="5316" spans="1:24" s="59" customFormat="1" x14ac:dyDescent="0.25">
      <c r="A5316" s="77"/>
      <c r="D5316" s="60"/>
      <c r="E5316" s="60"/>
      <c r="F5316" s="60"/>
      <c r="G5316" s="60"/>
      <c r="H5316" s="62"/>
      <c r="I5316" s="62"/>
      <c r="J5316" s="62"/>
      <c r="K5316" s="62"/>
      <c r="M5316" s="63"/>
      <c r="N5316" s="63"/>
      <c r="O5316" s="64"/>
      <c r="P5316" s="127"/>
      <c r="W5316" s="64"/>
      <c r="X5316" s="64"/>
    </row>
    <row r="5317" spans="1:24" s="59" customFormat="1" x14ac:dyDescent="0.25">
      <c r="A5317" s="77"/>
      <c r="D5317" s="60"/>
      <c r="E5317" s="60"/>
      <c r="F5317" s="60"/>
      <c r="G5317" s="60"/>
      <c r="H5317" s="62"/>
      <c r="I5317" s="62"/>
      <c r="J5317" s="62"/>
      <c r="K5317" s="62"/>
      <c r="M5317" s="63"/>
      <c r="N5317" s="63"/>
      <c r="O5317" s="64"/>
      <c r="P5317" s="127"/>
      <c r="W5317" s="64"/>
      <c r="X5317" s="64"/>
    </row>
    <row r="5318" spans="1:24" s="59" customFormat="1" x14ac:dyDescent="0.25">
      <c r="A5318" s="77"/>
      <c r="D5318" s="60"/>
      <c r="E5318" s="60"/>
      <c r="F5318" s="60"/>
      <c r="G5318" s="60"/>
      <c r="H5318" s="62"/>
      <c r="I5318" s="62"/>
      <c r="J5318" s="62"/>
      <c r="K5318" s="62"/>
      <c r="M5318" s="63"/>
      <c r="N5318" s="63"/>
      <c r="O5318" s="64"/>
      <c r="P5318" s="127"/>
      <c r="W5318" s="64"/>
      <c r="X5318" s="64"/>
    </row>
    <row r="5319" spans="1:24" s="59" customFormat="1" x14ac:dyDescent="0.25">
      <c r="A5319" s="77"/>
      <c r="D5319" s="60"/>
      <c r="E5319" s="60"/>
      <c r="F5319" s="60"/>
      <c r="G5319" s="60"/>
      <c r="H5319" s="62"/>
      <c r="I5319" s="62"/>
      <c r="J5319" s="62"/>
      <c r="K5319" s="62"/>
      <c r="M5319" s="63"/>
      <c r="N5319" s="63"/>
      <c r="O5319" s="64"/>
      <c r="P5319" s="127"/>
      <c r="W5319" s="64"/>
      <c r="X5319" s="64"/>
    </row>
    <row r="5320" spans="1:24" s="59" customFormat="1" x14ac:dyDescent="0.25">
      <c r="A5320" s="77"/>
      <c r="D5320" s="60"/>
      <c r="E5320" s="60"/>
      <c r="F5320" s="60"/>
      <c r="G5320" s="60"/>
      <c r="H5320" s="62"/>
      <c r="I5320" s="62"/>
      <c r="J5320" s="62"/>
      <c r="K5320" s="62"/>
      <c r="M5320" s="63"/>
      <c r="N5320" s="63"/>
      <c r="O5320" s="64"/>
      <c r="P5320" s="127"/>
      <c r="W5320" s="64"/>
      <c r="X5320" s="64"/>
    </row>
    <row r="5321" spans="1:24" s="59" customFormat="1" x14ac:dyDescent="0.25">
      <c r="A5321" s="77"/>
      <c r="D5321" s="60"/>
      <c r="E5321" s="60"/>
      <c r="F5321" s="60"/>
      <c r="G5321" s="60"/>
      <c r="H5321" s="62"/>
      <c r="I5321" s="62"/>
      <c r="J5321" s="62"/>
      <c r="K5321" s="62"/>
      <c r="M5321" s="63"/>
      <c r="N5321" s="63"/>
      <c r="O5321" s="64"/>
      <c r="P5321" s="127"/>
      <c r="W5321" s="64"/>
      <c r="X5321" s="64"/>
    </row>
    <row r="5322" spans="1:24" s="59" customFormat="1" x14ac:dyDescent="0.25">
      <c r="A5322" s="77"/>
      <c r="D5322" s="60"/>
      <c r="E5322" s="60"/>
      <c r="F5322" s="60"/>
      <c r="G5322" s="60"/>
      <c r="H5322" s="62"/>
      <c r="I5322" s="62"/>
      <c r="J5322" s="62"/>
      <c r="K5322" s="62"/>
      <c r="M5322" s="63"/>
      <c r="N5322" s="63"/>
      <c r="O5322" s="64"/>
      <c r="P5322" s="127"/>
      <c r="W5322" s="64"/>
      <c r="X5322" s="64"/>
    </row>
    <row r="5323" spans="1:24" s="59" customFormat="1" x14ac:dyDescent="0.25">
      <c r="A5323" s="77"/>
      <c r="D5323" s="60"/>
      <c r="E5323" s="60"/>
      <c r="F5323" s="60"/>
      <c r="G5323" s="60"/>
      <c r="H5323" s="62"/>
      <c r="I5323" s="62"/>
      <c r="J5323" s="62"/>
      <c r="K5323" s="62"/>
      <c r="M5323" s="63"/>
      <c r="N5323" s="63"/>
      <c r="O5323" s="64"/>
      <c r="P5323" s="127"/>
      <c r="W5323" s="64"/>
      <c r="X5323" s="64"/>
    </row>
    <row r="5324" spans="1:24" s="59" customFormat="1" x14ac:dyDescent="0.25">
      <c r="A5324" s="77"/>
      <c r="D5324" s="60"/>
      <c r="E5324" s="60"/>
      <c r="F5324" s="60"/>
      <c r="G5324" s="60"/>
      <c r="H5324" s="62"/>
      <c r="I5324" s="62"/>
      <c r="J5324" s="62"/>
      <c r="K5324" s="62"/>
      <c r="M5324" s="63"/>
      <c r="N5324" s="63"/>
      <c r="O5324" s="64"/>
      <c r="P5324" s="127"/>
      <c r="W5324" s="64"/>
      <c r="X5324" s="64"/>
    </row>
    <row r="5325" spans="1:24" s="59" customFormat="1" x14ac:dyDescent="0.25">
      <c r="A5325" s="77"/>
      <c r="D5325" s="60"/>
      <c r="E5325" s="60"/>
      <c r="F5325" s="60"/>
      <c r="G5325" s="60"/>
      <c r="H5325" s="62"/>
      <c r="I5325" s="62"/>
      <c r="J5325" s="62"/>
      <c r="K5325" s="62"/>
      <c r="M5325" s="63"/>
      <c r="N5325" s="63"/>
      <c r="O5325" s="64"/>
      <c r="P5325" s="127"/>
      <c r="W5325" s="64"/>
      <c r="X5325" s="64"/>
    </row>
    <row r="5326" spans="1:24" s="59" customFormat="1" x14ac:dyDescent="0.25">
      <c r="A5326" s="77"/>
      <c r="D5326" s="60"/>
      <c r="E5326" s="60"/>
      <c r="F5326" s="60"/>
      <c r="G5326" s="60"/>
      <c r="H5326" s="62"/>
      <c r="I5326" s="62"/>
      <c r="J5326" s="62"/>
      <c r="K5326" s="62"/>
      <c r="M5326" s="63"/>
      <c r="N5326" s="63"/>
      <c r="O5326" s="64"/>
      <c r="P5326" s="127"/>
      <c r="W5326" s="64"/>
      <c r="X5326" s="64"/>
    </row>
    <row r="5327" spans="1:24" s="59" customFormat="1" x14ac:dyDescent="0.25">
      <c r="A5327" s="77"/>
      <c r="D5327" s="60"/>
      <c r="E5327" s="60"/>
      <c r="F5327" s="60"/>
      <c r="G5327" s="60"/>
      <c r="H5327" s="62"/>
      <c r="I5327" s="62"/>
      <c r="J5327" s="62"/>
      <c r="K5327" s="62"/>
      <c r="M5327" s="63"/>
      <c r="N5327" s="63"/>
      <c r="O5327" s="64"/>
      <c r="P5327" s="127"/>
      <c r="W5327" s="64"/>
      <c r="X5327" s="64"/>
    </row>
    <row r="5328" spans="1:24" s="59" customFormat="1" x14ac:dyDescent="0.25">
      <c r="A5328" s="77"/>
      <c r="D5328" s="60"/>
      <c r="E5328" s="60"/>
      <c r="F5328" s="60"/>
      <c r="G5328" s="60"/>
      <c r="H5328" s="62"/>
      <c r="I5328" s="62"/>
      <c r="J5328" s="62"/>
      <c r="K5328" s="62"/>
      <c r="M5328" s="63"/>
      <c r="N5328" s="63"/>
      <c r="O5328" s="64"/>
      <c r="P5328" s="127"/>
      <c r="W5328" s="64"/>
      <c r="X5328" s="64"/>
    </row>
    <row r="5329" spans="1:24" s="59" customFormat="1" x14ac:dyDescent="0.25">
      <c r="A5329" s="77"/>
      <c r="D5329" s="60"/>
      <c r="E5329" s="60"/>
      <c r="F5329" s="60"/>
      <c r="G5329" s="60"/>
      <c r="H5329" s="62"/>
      <c r="I5329" s="62"/>
      <c r="J5329" s="62"/>
      <c r="K5329" s="62"/>
      <c r="M5329" s="63"/>
      <c r="N5329" s="63"/>
      <c r="O5329" s="64"/>
      <c r="P5329" s="127"/>
      <c r="W5329" s="64"/>
      <c r="X5329" s="64"/>
    </row>
    <row r="5330" spans="1:24" s="59" customFormat="1" x14ac:dyDescent="0.25">
      <c r="A5330" s="77"/>
      <c r="D5330" s="60"/>
      <c r="E5330" s="60"/>
      <c r="F5330" s="60"/>
      <c r="G5330" s="60"/>
      <c r="H5330" s="62"/>
      <c r="I5330" s="62"/>
      <c r="J5330" s="62"/>
      <c r="K5330" s="62"/>
      <c r="M5330" s="63"/>
      <c r="N5330" s="63"/>
      <c r="O5330" s="64"/>
      <c r="P5330" s="127"/>
      <c r="W5330" s="64"/>
      <c r="X5330" s="64"/>
    </row>
    <row r="5331" spans="1:24" s="59" customFormat="1" x14ac:dyDescent="0.25">
      <c r="A5331" s="77"/>
      <c r="D5331" s="60"/>
      <c r="E5331" s="60"/>
      <c r="F5331" s="60"/>
      <c r="G5331" s="60"/>
      <c r="H5331" s="62"/>
      <c r="I5331" s="62"/>
      <c r="J5331" s="62"/>
      <c r="K5331" s="62"/>
      <c r="M5331" s="63"/>
      <c r="N5331" s="63"/>
      <c r="O5331" s="64"/>
      <c r="P5331" s="127"/>
      <c r="W5331" s="64"/>
      <c r="X5331" s="64"/>
    </row>
    <row r="5332" spans="1:24" s="59" customFormat="1" x14ac:dyDescent="0.25">
      <c r="A5332" s="77"/>
      <c r="D5332" s="60"/>
      <c r="E5332" s="60"/>
      <c r="F5332" s="60"/>
      <c r="G5332" s="60"/>
      <c r="H5332" s="62"/>
      <c r="I5332" s="62"/>
      <c r="J5332" s="62"/>
      <c r="K5332" s="62"/>
      <c r="M5332" s="63"/>
      <c r="N5332" s="63"/>
      <c r="O5332" s="64"/>
      <c r="P5332" s="127"/>
      <c r="W5332" s="64"/>
      <c r="X5332" s="64"/>
    </row>
    <row r="5333" spans="1:24" s="59" customFormat="1" x14ac:dyDescent="0.25">
      <c r="A5333" s="77"/>
      <c r="D5333" s="60"/>
      <c r="E5333" s="60"/>
      <c r="F5333" s="60"/>
      <c r="G5333" s="60"/>
      <c r="H5333" s="62"/>
      <c r="I5333" s="62"/>
      <c r="J5333" s="62"/>
      <c r="K5333" s="62"/>
      <c r="M5333" s="63"/>
      <c r="N5333" s="63"/>
      <c r="O5333" s="64"/>
      <c r="P5333" s="127"/>
      <c r="W5333" s="64"/>
      <c r="X5333" s="64"/>
    </row>
    <row r="5334" spans="1:24" s="59" customFormat="1" x14ac:dyDescent="0.25">
      <c r="A5334" s="77"/>
      <c r="D5334" s="60"/>
      <c r="E5334" s="60"/>
      <c r="F5334" s="60"/>
      <c r="G5334" s="60"/>
      <c r="H5334" s="62"/>
      <c r="I5334" s="62"/>
      <c r="J5334" s="62"/>
      <c r="K5334" s="62"/>
      <c r="M5334" s="63"/>
      <c r="N5334" s="63"/>
      <c r="O5334" s="64"/>
      <c r="P5334" s="127"/>
      <c r="W5334" s="64"/>
      <c r="X5334" s="64"/>
    </row>
    <row r="5335" spans="1:24" s="59" customFormat="1" x14ac:dyDescent="0.25">
      <c r="A5335" s="77"/>
      <c r="D5335" s="60"/>
      <c r="E5335" s="60"/>
      <c r="F5335" s="60"/>
      <c r="G5335" s="60"/>
      <c r="H5335" s="62"/>
      <c r="I5335" s="62"/>
      <c r="J5335" s="62"/>
      <c r="K5335" s="62"/>
      <c r="M5335" s="63"/>
      <c r="N5335" s="63"/>
      <c r="O5335" s="64"/>
      <c r="P5335" s="127"/>
      <c r="W5335" s="64"/>
      <c r="X5335" s="64"/>
    </row>
    <row r="5336" spans="1:24" s="59" customFormat="1" x14ac:dyDescent="0.25">
      <c r="A5336" s="77"/>
      <c r="D5336" s="60"/>
      <c r="E5336" s="60"/>
      <c r="F5336" s="60"/>
      <c r="G5336" s="60"/>
      <c r="H5336" s="62"/>
      <c r="I5336" s="62"/>
      <c r="J5336" s="62"/>
      <c r="K5336" s="62"/>
      <c r="M5336" s="63"/>
      <c r="N5336" s="63"/>
      <c r="O5336" s="64"/>
      <c r="P5336" s="127"/>
      <c r="W5336" s="64"/>
      <c r="X5336" s="64"/>
    </row>
    <row r="5337" spans="1:24" s="59" customFormat="1" x14ac:dyDescent="0.25">
      <c r="A5337" s="77"/>
      <c r="D5337" s="60"/>
      <c r="E5337" s="60"/>
      <c r="F5337" s="60"/>
      <c r="G5337" s="60"/>
      <c r="H5337" s="62"/>
      <c r="I5337" s="62"/>
      <c r="J5337" s="62"/>
      <c r="K5337" s="62"/>
      <c r="M5337" s="63"/>
      <c r="N5337" s="63"/>
      <c r="O5337" s="64"/>
      <c r="P5337" s="127"/>
      <c r="W5337" s="64"/>
      <c r="X5337" s="64"/>
    </row>
    <row r="5338" spans="1:24" s="59" customFormat="1" x14ac:dyDescent="0.25">
      <c r="A5338" s="77"/>
      <c r="D5338" s="60"/>
      <c r="E5338" s="60"/>
      <c r="F5338" s="60"/>
      <c r="G5338" s="60"/>
      <c r="H5338" s="62"/>
      <c r="I5338" s="62"/>
      <c r="J5338" s="62"/>
      <c r="K5338" s="62"/>
      <c r="M5338" s="63"/>
      <c r="N5338" s="63"/>
      <c r="O5338" s="64"/>
      <c r="P5338" s="127"/>
      <c r="W5338" s="64"/>
      <c r="X5338" s="64"/>
    </row>
    <row r="5339" spans="1:24" s="59" customFormat="1" x14ac:dyDescent="0.25">
      <c r="A5339" s="77"/>
      <c r="D5339" s="60"/>
      <c r="E5339" s="60"/>
      <c r="F5339" s="60"/>
      <c r="G5339" s="60"/>
      <c r="H5339" s="62"/>
      <c r="I5339" s="62"/>
      <c r="J5339" s="62"/>
      <c r="K5339" s="62"/>
      <c r="M5339" s="63"/>
      <c r="N5339" s="63"/>
      <c r="O5339" s="64"/>
      <c r="P5339" s="127"/>
      <c r="W5339" s="64"/>
      <c r="X5339" s="64"/>
    </row>
    <row r="5340" spans="1:24" s="59" customFormat="1" x14ac:dyDescent="0.25">
      <c r="A5340" s="77"/>
      <c r="D5340" s="60"/>
      <c r="E5340" s="60"/>
      <c r="F5340" s="60"/>
      <c r="G5340" s="60"/>
      <c r="H5340" s="62"/>
      <c r="I5340" s="62"/>
      <c r="J5340" s="62"/>
      <c r="K5340" s="62"/>
      <c r="M5340" s="63"/>
      <c r="N5340" s="63"/>
      <c r="O5340" s="64"/>
      <c r="P5340" s="127"/>
      <c r="W5340" s="64"/>
      <c r="X5340" s="64"/>
    </row>
    <row r="5341" spans="1:24" s="59" customFormat="1" x14ac:dyDescent="0.25">
      <c r="A5341" s="77"/>
      <c r="D5341" s="60"/>
      <c r="E5341" s="60"/>
      <c r="F5341" s="60"/>
      <c r="G5341" s="60"/>
      <c r="H5341" s="62"/>
      <c r="I5341" s="62"/>
      <c r="J5341" s="62"/>
      <c r="K5341" s="62"/>
      <c r="M5341" s="63"/>
      <c r="N5341" s="63"/>
      <c r="O5341" s="64"/>
      <c r="P5341" s="127"/>
      <c r="W5341" s="64"/>
      <c r="X5341" s="64"/>
    </row>
    <row r="5342" spans="1:24" s="59" customFormat="1" x14ac:dyDescent="0.25">
      <c r="A5342" s="77"/>
      <c r="D5342" s="60"/>
      <c r="E5342" s="60"/>
      <c r="F5342" s="60"/>
      <c r="G5342" s="60"/>
      <c r="H5342" s="62"/>
      <c r="I5342" s="62"/>
      <c r="J5342" s="62"/>
      <c r="K5342" s="62"/>
      <c r="M5342" s="63"/>
      <c r="N5342" s="63"/>
      <c r="O5342" s="64"/>
      <c r="P5342" s="127"/>
      <c r="W5342" s="64"/>
      <c r="X5342" s="64"/>
    </row>
    <row r="5343" spans="1:24" s="59" customFormat="1" x14ac:dyDescent="0.25">
      <c r="A5343" s="77"/>
      <c r="D5343" s="60"/>
      <c r="E5343" s="60"/>
      <c r="F5343" s="60"/>
      <c r="G5343" s="60"/>
      <c r="H5343" s="62"/>
      <c r="I5343" s="62"/>
      <c r="J5343" s="62"/>
      <c r="K5343" s="62"/>
      <c r="M5343" s="63"/>
      <c r="N5343" s="63"/>
      <c r="O5343" s="64"/>
      <c r="P5343" s="127"/>
      <c r="W5343" s="64"/>
      <c r="X5343" s="64"/>
    </row>
    <row r="5344" spans="1:24" s="59" customFormat="1" x14ac:dyDescent="0.25">
      <c r="A5344" s="77"/>
      <c r="D5344" s="60"/>
      <c r="E5344" s="60"/>
      <c r="F5344" s="60"/>
      <c r="G5344" s="60"/>
      <c r="H5344" s="62"/>
      <c r="I5344" s="62"/>
      <c r="J5344" s="62"/>
      <c r="K5344" s="62"/>
      <c r="M5344" s="63"/>
      <c r="N5344" s="63"/>
      <c r="O5344" s="64"/>
      <c r="P5344" s="127"/>
      <c r="W5344" s="64"/>
      <c r="X5344" s="64"/>
    </row>
    <row r="5345" spans="1:24" s="59" customFormat="1" x14ac:dyDescent="0.25">
      <c r="A5345" s="77"/>
      <c r="D5345" s="60"/>
      <c r="E5345" s="60"/>
      <c r="F5345" s="60"/>
      <c r="G5345" s="60"/>
      <c r="H5345" s="62"/>
      <c r="I5345" s="62"/>
      <c r="J5345" s="62"/>
      <c r="K5345" s="62"/>
      <c r="M5345" s="63"/>
      <c r="N5345" s="63"/>
      <c r="O5345" s="64"/>
      <c r="P5345" s="127"/>
      <c r="W5345" s="64"/>
      <c r="X5345" s="64"/>
    </row>
    <row r="5346" spans="1:24" s="59" customFormat="1" x14ac:dyDescent="0.25">
      <c r="A5346" s="77"/>
      <c r="D5346" s="60"/>
      <c r="E5346" s="60"/>
      <c r="F5346" s="60"/>
      <c r="G5346" s="60"/>
      <c r="H5346" s="62"/>
      <c r="I5346" s="62"/>
      <c r="J5346" s="62"/>
      <c r="K5346" s="62"/>
      <c r="M5346" s="63"/>
      <c r="N5346" s="63"/>
      <c r="O5346" s="64"/>
      <c r="P5346" s="127"/>
      <c r="W5346" s="64"/>
      <c r="X5346" s="64"/>
    </row>
    <row r="5347" spans="1:24" s="59" customFormat="1" x14ac:dyDescent="0.25">
      <c r="A5347" s="77"/>
      <c r="D5347" s="60"/>
      <c r="E5347" s="60"/>
      <c r="F5347" s="60"/>
      <c r="G5347" s="60"/>
      <c r="H5347" s="62"/>
      <c r="I5347" s="62"/>
      <c r="J5347" s="62"/>
      <c r="K5347" s="62"/>
      <c r="M5347" s="63"/>
      <c r="N5347" s="63"/>
      <c r="O5347" s="64"/>
      <c r="P5347" s="127"/>
      <c r="W5347" s="64"/>
      <c r="X5347" s="64"/>
    </row>
    <row r="5348" spans="1:24" s="59" customFormat="1" x14ac:dyDescent="0.25">
      <c r="A5348" s="77"/>
      <c r="D5348" s="60"/>
      <c r="E5348" s="60"/>
      <c r="F5348" s="60"/>
      <c r="G5348" s="60"/>
      <c r="H5348" s="62"/>
      <c r="I5348" s="62"/>
      <c r="J5348" s="62"/>
      <c r="K5348" s="62"/>
      <c r="M5348" s="63"/>
      <c r="N5348" s="63"/>
      <c r="O5348" s="64"/>
      <c r="P5348" s="127"/>
      <c r="W5348" s="64"/>
      <c r="X5348" s="64"/>
    </row>
    <row r="5349" spans="1:24" s="59" customFormat="1" x14ac:dyDescent="0.25">
      <c r="A5349" s="77"/>
      <c r="D5349" s="60"/>
      <c r="E5349" s="60"/>
      <c r="F5349" s="60"/>
      <c r="G5349" s="60"/>
      <c r="H5349" s="62"/>
      <c r="I5349" s="62"/>
      <c r="J5349" s="62"/>
      <c r="K5349" s="62"/>
      <c r="M5349" s="63"/>
      <c r="N5349" s="63"/>
      <c r="O5349" s="64"/>
      <c r="P5349" s="127"/>
      <c r="W5349" s="64"/>
      <c r="X5349" s="64"/>
    </row>
    <row r="5350" spans="1:24" s="59" customFormat="1" x14ac:dyDescent="0.25">
      <c r="A5350" s="77"/>
      <c r="D5350" s="60"/>
      <c r="E5350" s="60"/>
      <c r="F5350" s="60"/>
      <c r="G5350" s="60"/>
      <c r="H5350" s="62"/>
      <c r="I5350" s="62"/>
      <c r="J5350" s="62"/>
      <c r="K5350" s="62"/>
      <c r="M5350" s="63"/>
      <c r="N5350" s="63"/>
      <c r="O5350" s="64"/>
      <c r="P5350" s="127"/>
      <c r="W5350" s="64"/>
      <c r="X5350" s="64"/>
    </row>
    <row r="5351" spans="1:24" s="59" customFormat="1" x14ac:dyDescent="0.25">
      <c r="A5351" s="77"/>
      <c r="D5351" s="60"/>
      <c r="E5351" s="60"/>
      <c r="F5351" s="60"/>
      <c r="G5351" s="60"/>
      <c r="H5351" s="62"/>
      <c r="I5351" s="62"/>
      <c r="J5351" s="62"/>
      <c r="K5351" s="62"/>
      <c r="M5351" s="63"/>
      <c r="N5351" s="63"/>
      <c r="O5351" s="64"/>
      <c r="P5351" s="127"/>
      <c r="W5351" s="64"/>
      <c r="X5351" s="64"/>
    </row>
    <row r="5352" spans="1:24" s="59" customFormat="1" x14ac:dyDescent="0.25">
      <c r="A5352" s="77"/>
      <c r="D5352" s="60"/>
      <c r="E5352" s="60"/>
      <c r="F5352" s="60"/>
      <c r="G5352" s="60"/>
      <c r="H5352" s="62"/>
      <c r="I5352" s="62"/>
      <c r="J5352" s="62"/>
      <c r="K5352" s="62"/>
      <c r="M5352" s="63"/>
      <c r="N5352" s="63"/>
      <c r="O5352" s="64"/>
      <c r="P5352" s="127"/>
      <c r="W5352" s="64"/>
      <c r="X5352" s="64"/>
    </row>
    <row r="5353" spans="1:24" s="59" customFormat="1" x14ac:dyDescent="0.25">
      <c r="A5353" s="77"/>
      <c r="D5353" s="60"/>
      <c r="E5353" s="60"/>
      <c r="F5353" s="60"/>
      <c r="G5353" s="60"/>
      <c r="H5353" s="62"/>
      <c r="I5353" s="62"/>
      <c r="J5353" s="62"/>
      <c r="K5353" s="62"/>
      <c r="M5353" s="63"/>
      <c r="N5353" s="63"/>
      <c r="O5353" s="64"/>
      <c r="P5353" s="127"/>
      <c r="W5353" s="64"/>
      <c r="X5353" s="64"/>
    </row>
    <row r="5354" spans="1:24" s="59" customFormat="1" x14ac:dyDescent="0.25">
      <c r="A5354" s="77"/>
      <c r="D5354" s="60"/>
      <c r="E5354" s="60"/>
      <c r="F5354" s="60"/>
      <c r="G5354" s="60"/>
      <c r="H5354" s="62"/>
      <c r="I5354" s="62"/>
      <c r="J5354" s="62"/>
      <c r="K5354" s="62"/>
      <c r="M5354" s="63"/>
      <c r="N5354" s="63"/>
      <c r="O5354" s="64"/>
      <c r="P5354" s="127"/>
      <c r="W5354" s="64"/>
      <c r="X5354" s="64"/>
    </row>
    <row r="5355" spans="1:24" s="59" customFormat="1" x14ac:dyDescent="0.25">
      <c r="A5355" s="77"/>
      <c r="D5355" s="60"/>
      <c r="E5355" s="60"/>
      <c r="F5355" s="60"/>
      <c r="G5355" s="60"/>
      <c r="H5355" s="62"/>
      <c r="I5355" s="62"/>
      <c r="J5355" s="62"/>
      <c r="K5355" s="62"/>
      <c r="M5355" s="63"/>
      <c r="N5355" s="63"/>
      <c r="O5355" s="64"/>
      <c r="P5355" s="127"/>
      <c r="W5355" s="64"/>
      <c r="X5355" s="64"/>
    </row>
    <row r="5356" spans="1:24" s="59" customFormat="1" x14ac:dyDescent="0.25">
      <c r="A5356" s="77"/>
      <c r="D5356" s="60"/>
      <c r="E5356" s="60"/>
      <c r="F5356" s="60"/>
      <c r="G5356" s="60"/>
      <c r="H5356" s="62"/>
      <c r="I5356" s="62"/>
      <c r="J5356" s="62"/>
      <c r="K5356" s="62"/>
      <c r="M5356" s="63"/>
      <c r="N5356" s="63"/>
      <c r="O5356" s="64"/>
      <c r="P5356" s="127"/>
      <c r="W5356" s="64"/>
      <c r="X5356" s="64"/>
    </row>
    <row r="5357" spans="1:24" s="59" customFormat="1" x14ac:dyDescent="0.25">
      <c r="A5357" s="77"/>
      <c r="D5357" s="60"/>
      <c r="E5357" s="60"/>
      <c r="F5357" s="60"/>
      <c r="G5357" s="60"/>
      <c r="H5357" s="62"/>
      <c r="I5357" s="62"/>
      <c r="J5357" s="62"/>
      <c r="K5357" s="62"/>
      <c r="M5357" s="63"/>
      <c r="N5357" s="63"/>
      <c r="O5357" s="64"/>
      <c r="P5357" s="127"/>
      <c r="W5357" s="64"/>
      <c r="X5357" s="64"/>
    </row>
    <row r="5358" spans="1:24" s="59" customFormat="1" x14ac:dyDescent="0.25">
      <c r="A5358" s="77"/>
      <c r="D5358" s="60"/>
      <c r="E5358" s="60"/>
      <c r="F5358" s="60"/>
      <c r="G5358" s="60"/>
      <c r="H5358" s="62"/>
      <c r="I5358" s="62"/>
      <c r="J5358" s="62"/>
      <c r="K5358" s="62"/>
      <c r="M5358" s="63"/>
      <c r="N5358" s="63"/>
      <c r="O5358" s="64"/>
      <c r="P5358" s="127"/>
      <c r="W5358" s="64"/>
      <c r="X5358" s="64"/>
    </row>
    <row r="5359" spans="1:24" s="59" customFormat="1" x14ac:dyDescent="0.25">
      <c r="A5359" s="77"/>
      <c r="D5359" s="60"/>
      <c r="E5359" s="60"/>
      <c r="F5359" s="60"/>
      <c r="G5359" s="60"/>
      <c r="H5359" s="62"/>
      <c r="I5359" s="62"/>
      <c r="J5359" s="62"/>
      <c r="K5359" s="62"/>
      <c r="M5359" s="63"/>
      <c r="N5359" s="63"/>
      <c r="O5359" s="64"/>
      <c r="P5359" s="127"/>
      <c r="W5359" s="64"/>
      <c r="X5359" s="64"/>
    </row>
    <row r="5360" spans="1:24" s="59" customFormat="1" x14ac:dyDescent="0.25">
      <c r="A5360" s="77"/>
      <c r="D5360" s="60"/>
      <c r="E5360" s="60"/>
      <c r="F5360" s="60"/>
      <c r="G5360" s="60"/>
      <c r="H5360" s="62"/>
      <c r="I5360" s="62"/>
      <c r="J5360" s="62"/>
      <c r="K5360" s="62"/>
      <c r="M5360" s="63"/>
      <c r="N5360" s="63"/>
      <c r="O5360" s="64"/>
      <c r="P5360" s="127"/>
      <c r="W5360" s="64"/>
      <c r="X5360" s="64"/>
    </row>
    <row r="5361" spans="1:24" s="59" customFormat="1" x14ac:dyDescent="0.25">
      <c r="A5361" s="77"/>
      <c r="D5361" s="60"/>
      <c r="E5361" s="60"/>
      <c r="F5361" s="60"/>
      <c r="G5361" s="60"/>
      <c r="H5361" s="62"/>
      <c r="I5361" s="62"/>
      <c r="J5361" s="62"/>
      <c r="K5361" s="62"/>
      <c r="M5361" s="63"/>
      <c r="N5361" s="63"/>
      <c r="O5361" s="64"/>
      <c r="P5361" s="127"/>
      <c r="W5361" s="64"/>
      <c r="X5361" s="64"/>
    </row>
    <row r="5362" spans="1:24" s="59" customFormat="1" x14ac:dyDescent="0.25">
      <c r="A5362" s="77"/>
      <c r="D5362" s="60"/>
      <c r="E5362" s="60"/>
      <c r="F5362" s="60"/>
      <c r="G5362" s="60"/>
      <c r="H5362" s="62"/>
      <c r="I5362" s="62"/>
      <c r="J5362" s="62"/>
      <c r="K5362" s="62"/>
      <c r="M5362" s="63"/>
      <c r="N5362" s="63"/>
      <c r="O5362" s="64"/>
      <c r="P5362" s="127"/>
      <c r="W5362" s="64"/>
      <c r="X5362" s="64"/>
    </row>
    <row r="5363" spans="1:24" s="59" customFormat="1" x14ac:dyDescent="0.25">
      <c r="A5363" s="77"/>
      <c r="D5363" s="60"/>
      <c r="E5363" s="60"/>
      <c r="F5363" s="60"/>
      <c r="G5363" s="60"/>
      <c r="H5363" s="62"/>
      <c r="I5363" s="62"/>
      <c r="J5363" s="62"/>
      <c r="K5363" s="62"/>
      <c r="M5363" s="63"/>
      <c r="N5363" s="63"/>
      <c r="O5363" s="64"/>
      <c r="P5363" s="127"/>
      <c r="W5363" s="64"/>
      <c r="X5363" s="64"/>
    </row>
    <row r="5364" spans="1:24" s="59" customFormat="1" x14ac:dyDescent="0.25">
      <c r="A5364" s="77"/>
      <c r="D5364" s="60"/>
      <c r="E5364" s="60"/>
      <c r="F5364" s="60"/>
      <c r="G5364" s="60"/>
      <c r="H5364" s="62"/>
      <c r="I5364" s="62"/>
      <c r="J5364" s="62"/>
      <c r="K5364" s="62"/>
      <c r="M5364" s="63"/>
      <c r="N5364" s="63"/>
      <c r="O5364" s="64"/>
      <c r="P5364" s="127"/>
      <c r="W5364" s="64"/>
      <c r="X5364" s="64"/>
    </row>
    <row r="5365" spans="1:24" s="59" customFormat="1" x14ac:dyDescent="0.25">
      <c r="A5365" s="77"/>
      <c r="D5365" s="60"/>
      <c r="E5365" s="60"/>
      <c r="F5365" s="60"/>
      <c r="G5365" s="60"/>
      <c r="H5365" s="62"/>
      <c r="I5365" s="62"/>
      <c r="J5365" s="62"/>
      <c r="K5365" s="62"/>
      <c r="M5365" s="63"/>
      <c r="N5365" s="63"/>
      <c r="O5365" s="64"/>
      <c r="P5365" s="127"/>
      <c r="W5365" s="64"/>
      <c r="X5365" s="64"/>
    </row>
    <row r="5366" spans="1:24" s="59" customFormat="1" x14ac:dyDescent="0.25">
      <c r="A5366" s="77"/>
      <c r="D5366" s="60"/>
      <c r="E5366" s="60"/>
      <c r="F5366" s="60"/>
      <c r="G5366" s="60"/>
      <c r="H5366" s="62"/>
      <c r="I5366" s="62"/>
      <c r="J5366" s="62"/>
      <c r="K5366" s="62"/>
      <c r="M5366" s="63"/>
      <c r="N5366" s="63"/>
      <c r="O5366" s="64"/>
      <c r="P5366" s="127"/>
      <c r="W5366" s="64"/>
      <c r="X5366" s="64"/>
    </row>
    <row r="5367" spans="1:24" s="59" customFormat="1" x14ac:dyDescent="0.25">
      <c r="A5367" s="77"/>
      <c r="D5367" s="60"/>
      <c r="E5367" s="60"/>
      <c r="F5367" s="60"/>
      <c r="G5367" s="60"/>
      <c r="H5367" s="62"/>
      <c r="I5367" s="62"/>
      <c r="J5367" s="62"/>
      <c r="K5367" s="62"/>
      <c r="M5367" s="63"/>
      <c r="N5367" s="63"/>
      <c r="O5367" s="64"/>
      <c r="P5367" s="127"/>
      <c r="W5367" s="64"/>
      <c r="X5367" s="64"/>
    </row>
    <row r="5368" spans="1:24" s="59" customFormat="1" x14ac:dyDescent="0.25">
      <c r="A5368" s="77"/>
      <c r="D5368" s="60"/>
      <c r="E5368" s="60"/>
      <c r="F5368" s="60"/>
      <c r="G5368" s="60"/>
      <c r="H5368" s="62"/>
      <c r="I5368" s="62"/>
      <c r="J5368" s="62"/>
      <c r="K5368" s="62"/>
      <c r="M5368" s="63"/>
      <c r="N5368" s="63"/>
      <c r="O5368" s="64"/>
      <c r="P5368" s="127"/>
      <c r="W5368" s="64"/>
      <c r="X5368" s="64"/>
    </row>
    <row r="5369" spans="1:24" s="59" customFormat="1" x14ac:dyDescent="0.25">
      <c r="A5369" s="77"/>
      <c r="D5369" s="60"/>
      <c r="E5369" s="60"/>
      <c r="F5369" s="60"/>
      <c r="G5369" s="60"/>
      <c r="H5369" s="62"/>
      <c r="I5369" s="62"/>
      <c r="J5369" s="62"/>
      <c r="K5369" s="62"/>
      <c r="M5369" s="63"/>
      <c r="N5369" s="63"/>
      <c r="O5369" s="64"/>
      <c r="P5369" s="127"/>
      <c r="W5369" s="64"/>
      <c r="X5369" s="64"/>
    </row>
    <row r="5370" spans="1:24" s="59" customFormat="1" x14ac:dyDescent="0.25">
      <c r="A5370" s="77"/>
      <c r="D5370" s="60"/>
      <c r="E5370" s="60"/>
      <c r="F5370" s="60"/>
      <c r="G5370" s="60"/>
      <c r="H5370" s="62"/>
      <c r="I5370" s="62"/>
      <c r="J5370" s="62"/>
      <c r="K5370" s="62"/>
      <c r="M5370" s="63"/>
      <c r="N5370" s="63"/>
      <c r="O5370" s="64"/>
      <c r="P5370" s="127"/>
      <c r="W5370" s="64"/>
      <c r="X5370" s="64"/>
    </row>
    <row r="5371" spans="1:24" s="59" customFormat="1" x14ac:dyDescent="0.25">
      <c r="A5371" s="77"/>
      <c r="D5371" s="60"/>
      <c r="E5371" s="60"/>
      <c r="F5371" s="60"/>
      <c r="G5371" s="60"/>
      <c r="H5371" s="62"/>
      <c r="I5371" s="62"/>
      <c r="J5371" s="62"/>
      <c r="K5371" s="62"/>
      <c r="M5371" s="63"/>
      <c r="N5371" s="63"/>
      <c r="O5371" s="64"/>
      <c r="P5371" s="127"/>
      <c r="W5371" s="64"/>
      <c r="X5371" s="64"/>
    </row>
    <row r="5372" spans="1:24" s="59" customFormat="1" x14ac:dyDescent="0.25">
      <c r="A5372" s="77"/>
      <c r="D5372" s="60"/>
      <c r="E5372" s="60"/>
      <c r="F5372" s="60"/>
      <c r="G5372" s="60"/>
      <c r="H5372" s="62"/>
      <c r="I5372" s="62"/>
      <c r="J5372" s="62"/>
      <c r="K5372" s="62"/>
      <c r="M5372" s="63"/>
      <c r="N5372" s="63"/>
      <c r="O5372" s="64"/>
      <c r="P5372" s="127"/>
      <c r="W5372" s="64"/>
      <c r="X5372" s="64"/>
    </row>
    <row r="5373" spans="1:24" s="59" customFormat="1" x14ac:dyDescent="0.25">
      <c r="A5373" s="77"/>
      <c r="D5373" s="60"/>
      <c r="E5373" s="60"/>
      <c r="F5373" s="60"/>
      <c r="G5373" s="60"/>
      <c r="H5373" s="62"/>
      <c r="I5373" s="62"/>
      <c r="J5373" s="62"/>
      <c r="K5373" s="62"/>
      <c r="M5373" s="63"/>
      <c r="N5373" s="63"/>
      <c r="O5373" s="64"/>
      <c r="P5373" s="127"/>
      <c r="W5373" s="64"/>
      <c r="X5373" s="64"/>
    </row>
    <row r="5374" spans="1:24" s="59" customFormat="1" x14ac:dyDescent="0.25">
      <c r="A5374" s="77"/>
      <c r="D5374" s="60"/>
      <c r="E5374" s="60"/>
      <c r="F5374" s="60"/>
      <c r="G5374" s="60"/>
      <c r="H5374" s="62"/>
      <c r="I5374" s="62"/>
      <c r="J5374" s="62"/>
      <c r="K5374" s="62"/>
      <c r="M5374" s="63"/>
      <c r="N5374" s="63"/>
      <c r="O5374" s="64"/>
      <c r="P5374" s="127"/>
      <c r="W5374" s="64"/>
      <c r="X5374" s="64"/>
    </row>
    <row r="5375" spans="1:24" s="59" customFormat="1" x14ac:dyDescent="0.25">
      <c r="A5375" s="77"/>
      <c r="D5375" s="60"/>
      <c r="E5375" s="60"/>
      <c r="F5375" s="60"/>
      <c r="G5375" s="60"/>
      <c r="H5375" s="62"/>
      <c r="I5375" s="62"/>
      <c r="J5375" s="62"/>
      <c r="K5375" s="62"/>
      <c r="M5375" s="63"/>
      <c r="N5375" s="63"/>
      <c r="O5375" s="64"/>
      <c r="P5375" s="127"/>
      <c r="W5375" s="64"/>
      <c r="X5375" s="64"/>
    </row>
    <row r="5376" spans="1:24" s="59" customFormat="1" x14ac:dyDescent="0.25">
      <c r="A5376" s="77"/>
      <c r="D5376" s="60"/>
      <c r="E5376" s="60"/>
      <c r="F5376" s="60"/>
      <c r="G5376" s="60"/>
      <c r="H5376" s="62"/>
      <c r="I5376" s="62"/>
      <c r="J5376" s="62"/>
      <c r="K5376" s="62"/>
      <c r="M5376" s="63"/>
      <c r="N5376" s="63"/>
      <c r="O5376" s="64"/>
      <c r="P5376" s="127"/>
      <c r="W5376" s="64"/>
      <c r="X5376" s="64"/>
    </row>
    <row r="5377" spans="1:24" s="59" customFormat="1" x14ac:dyDescent="0.25">
      <c r="A5377" s="77"/>
      <c r="D5377" s="60"/>
      <c r="E5377" s="60"/>
      <c r="F5377" s="60"/>
      <c r="G5377" s="60"/>
      <c r="H5377" s="62"/>
      <c r="I5377" s="62"/>
      <c r="J5377" s="62"/>
      <c r="K5377" s="62"/>
      <c r="M5377" s="63"/>
      <c r="N5377" s="63"/>
      <c r="O5377" s="64"/>
      <c r="P5377" s="127"/>
      <c r="W5377" s="64"/>
      <c r="X5377" s="64"/>
    </row>
    <row r="5378" spans="1:24" s="59" customFormat="1" x14ac:dyDescent="0.25">
      <c r="A5378" s="77"/>
      <c r="D5378" s="60"/>
      <c r="E5378" s="60"/>
      <c r="F5378" s="60"/>
      <c r="G5378" s="60"/>
      <c r="H5378" s="62"/>
      <c r="I5378" s="62"/>
      <c r="J5378" s="62"/>
      <c r="K5378" s="62"/>
      <c r="M5378" s="63"/>
      <c r="N5378" s="63"/>
      <c r="O5378" s="64"/>
      <c r="P5378" s="127"/>
      <c r="W5378" s="64"/>
      <c r="X5378" s="64"/>
    </row>
    <row r="5379" spans="1:24" s="59" customFormat="1" x14ac:dyDescent="0.25">
      <c r="A5379" s="77"/>
      <c r="D5379" s="60"/>
      <c r="E5379" s="60"/>
      <c r="F5379" s="60"/>
      <c r="G5379" s="60"/>
      <c r="H5379" s="62"/>
      <c r="I5379" s="62"/>
      <c r="J5379" s="62"/>
      <c r="K5379" s="62"/>
      <c r="M5379" s="63"/>
      <c r="N5379" s="63"/>
      <c r="O5379" s="64"/>
      <c r="P5379" s="127"/>
      <c r="W5379" s="64"/>
      <c r="X5379" s="64"/>
    </row>
    <row r="5380" spans="1:24" s="59" customFormat="1" x14ac:dyDescent="0.25">
      <c r="A5380" s="77"/>
      <c r="D5380" s="60"/>
      <c r="E5380" s="60"/>
      <c r="F5380" s="60"/>
      <c r="G5380" s="60"/>
      <c r="H5380" s="62"/>
      <c r="I5380" s="62"/>
      <c r="J5380" s="62"/>
      <c r="K5380" s="62"/>
      <c r="M5380" s="63"/>
      <c r="N5380" s="63"/>
      <c r="O5380" s="64"/>
      <c r="P5380" s="127"/>
      <c r="W5380" s="64"/>
      <c r="X5380" s="64"/>
    </row>
    <row r="5381" spans="1:24" s="59" customFormat="1" x14ac:dyDescent="0.25">
      <c r="A5381" s="77"/>
      <c r="D5381" s="60"/>
      <c r="E5381" s="60"/>
      <c r="F5381" s="60"/>
      <c r="G5381" s="60"/>
      <c r="H5381" s="62"/>
      <c r="I5381" s="62"/>
      <c r="J5381" s="62"/>
      <c r="K5381" s="62"/>
      <c r="M5381" s="63"/>
      <c r="N5381" s="63"/>
      <c r="O5381" s="64"/>
      <c r="P5381" s="127"/>
      <c r="W5381" s="64"/>
      <c r="X5381" s="64"/>
    </row>
    <row r="5382" spans="1:24" s="59" customFormat="1" x14ac:dyDescent="0.25">
      <c r="A5382" s="77"/>
      <c r="D5382" s="60"/>
      <c r="E5382" s="60"/>
      <c r="F5382" s="60"/>
      <c r="G5382" s="60"/>
      <c r="H5382" s="62"/>
      <c r="I5382" s="62"/>
      <c r="J5382" s="62"/>
      <c r="K5382" s="62"/>
      <c r="M5382" s="63"/>
      <c r="N5382" s="63"/>
      <c r="O5382" s="64"/>
      <c r="P5382" s="127"/>
      <c r="W5382" s="64"/>
      <c r="X5382" s="64"/>
    </row>
    <row r="5383" spans="1:24" s="59" customFormat="1" x14ac:dyDescent="0.25">
      <c r="A5383" s="77"/>
      <c r="D5383" s="60"/>
      <c r="E5383" s="60"/>
      <c r="F5383" s="60"/>
      <c r="G5383" s="60"/>
      <c r="H5383" s="62"/>
      <c r="I5383" s="62"/>
      <c r="J5383" s="62"/>
      <c r="K5383" s="62"/>
      <c r="M5383" s="63"/>
      <c r="N5383" s="63"/>
      <c r="O5383" s="64"/>
      <c r="P5383" s="127"/>
      <c r="W5383" s="64"/>
      <c r="X5383" s="64"/>
    </row>
    <row r="5384" spans="1:24" s="59" customFormat="1" x14ac:dyDescent="0.25">
      <c r="A5384" s="77"/>
      <c r="D5384" s="60"/>
      <c r="E5384" s="60"/>
      <c r="F5384" s="60"/>
      <c r="G5384" s="60"/>
      <c r="H5384" s="62"/>
      <c r="I5384" s="62"/>
      <c r="J5384" s="62"/>
      <c r="K5384" s="62"/>
      <c r="M5384" s="63"/>
      <c r="N5384" s="63"/>
      <c r="O5384" s="64"/>
      <c r="P5384" s="127"/>
      <c r="W5384" s="64"/>
      <c r="X5384" s="64"/>
    </row>
    <row r="5385" spans="1:24" s="59" customFormat="1" x14ac:dyDescent="0.25">
      <c r="A5385" s="77"/>
      <c r="D5385" s="60"/>
      <c r="E5385" s="60"/>
      <c r="F5385" s="60"/>
      <c r="G5385" s="60"/>
      <c r="H5385" s="62"/>
      <c r="I5385" s="62"/>
      <c r="J5385" s="62"/>
      <c r="K5385" s="62"/>
      <c r="M5385" s="63"/>
      <c r="N5385" s="63"/>
      <c r="O5385" s="64"/>
      <c r="P5385" s="127"/>
      <c r="W5385" s="64"/>
      <c r="X5385" s="64"/>
    </row>
    <row r="5386" spans="1:24" s="59" customFormat="1" x14ac:dyDescent="0.25">
      <c r="A5386" s="77"/>
      <c r="D5386" s="60"/>
      <c r="E5386" s="60"/>
      <c r="F5386" s="60"/>
      <c r="G5386" s="60"/>
      <c r="H5386" s="62"/>
      <c r="I5386" s="62"/>
      <c r="J5386" s="62"/>
      <c r="K5386" s="62"/>
      <c r="M5386" s="63"/>
      <c r="N5386" s="63"/>
      <c r="O5386" s="64"/>
      <c r="P5386" s="127"/>
      <c r="W5386" s="64"/>
      <c r="X5386" s="64"/>
    </row>
    <row r="5387" spans="1:24" s="59" customFormat="1" x14ac:dyDescent="0.25">
      <c r="A5387" s="77"/>
      <c r="D5387" s="60"/>
      <c r="E5387" s="60"/>
      <c r="F5387" s="60"/>
      <c r="G5387" s="60"/>
      <c r="H5387" s="62"/>
      <c r="I5387" s="62"/>
      <c r="J5387" s="62"/>
      <c r="K5387" s="62"/>
      <c r="M5387" s="63"/>
      <c r="N5387" s="63"/>
      <c r="O5387" s="64"/>
      <c r="P5387" s="127"/>
      <c r="W5387" s="64"/>
      <c r="X5387" s="64"/>
    </row>
    <row r="5388" spans="1:24" s="59" customFormat="1" x14ac:dyDescent="0.25">
      <c r="A5388" s="77"/>
      <c r="D5388" s="60"/>
      <c r="E5388" s="60"/>
      <c r="F5388" s="60"/>
      <c r="G5388" s="60"/>
      <c r="H5388" s="62"/>
      <c r="I5388" s="62"/>
      <c r="J5388" s="62"/>
      <c r="K5388" s="62"/>
      <c r="M5388" s="63"/>
      <c r="N5388" s="63"/>
      <c r="O5388" s="64"/>
      <c r="P5388" s="127"/>
      <c r="W5388" s="64"/>
      <c r="X5388" s="64"/>
    </row>
    <row r="5389" spans="1:24" s="59" customFormat="1" x14ac:dyDescent="0.25">
      <c r="A5389" s="77"/>
      <c r="D5389" s="60"/>
      <c r="E5389" s="60"/>
      <c r="F5389" s="60"/>
      <c r="G5389" s="60"/>
      <c r="H5389" s="62"/>
      <c r="I5389" s="62"/>
      <c r="J5389" s="62"/>
      <c r="K5389" s="62"/>
      <c r="M5389" s="63"/>
      <c r="N5389" s="63"/>
      <c r="O5389" s="64"/>
      <c r="P5389" s="127"/>
      <c r="W5389" s="64"/>
      <c r="X5389" s="64"/>
    </row>
    <row r="5390" spans="1:24" s="59" customFormat="1" x14ac:dyDescent="0.25">
      <c r="A5390" s="77"/>
      <c r="D5390" s="60"/>
      <c r="E5390" s="60"/>
      <c r="F5390" s="60"/>
      <c r="G5390" s="60"/>
      <c r="H5390" s="62"/>
      <c r="I5390" s="62"/>
      <c r="J5390" s="62"/>
      <c r="K5390" s="62"/>
      <c r="M5390" s="63"/>
      <c r="N5390" s="63"/>
      <c r="O5390" s="64"/>
      <c r="P5390" s="127"/>
      <c r="W5390" s="64"/>
      <c r="X5390" s="64"/>
    </row>
    <row r="5391" spans="1:24" s="59" customFormat="1" x14ac:dyDescent="0.25">
      <c r="A5391" s="77"/>
      <c r="D5391" s="60"/>
      <c r="E5391" s="60"/>
      <c r="F5391" s="60"/>
      <c r="G5391" s="60"/>
      <c r="H5391" s="62"/>
      <c r="I5391" s="62"/>
      <c r="J5391" s="62"/>
      <c r="K5391" s="62"/>
      <c r="M5391" s="63"/>
      <c r="N5391" s="63"/>
      <c r="O5391" s="64"/>
      <c r="P5391" s="127"/>
      <c r="W5391" s="64"/>
      <c r="X5391" s="64"/>
    </row>
    <row r="5392" spans="1:24" s="59" customFormat="1" x14ac:dyDescent="0.25">
      <c r="A5392" s="77"/>
      <c r="D5392" s="60"/>
      <c r="E5392" s="60"/>
      <c r="F5392" s="60"/>
      <c r="G5392" s="60"/>
      <c r="H5392" s="62"/>
      <c r="I5392" s="62"/>
      <c r="J5392" s="62"/>
      <c r="K5392" s="62"/>
      <c r="M5392" s="63"/>
      <c r="N5392" s="63"/>
      <c r="O5392" s="64"/>
      <c r="P5392" s="127"/>
      <c r="W5392" s="64"/>
      <c r="X5392" s="64"/>
    </row>
    <row r="5393" spans="1:24" s="59" customFormat="1" x14ac:dyDescent="0.25">
      <c r="A5393" s="77"/>
      <c r="D5393" s="60"/>
      <c r="E5393" s="60"/>
      <c r="F5393" s="60"/>
      <c r="G5393" s="60"/>
      <c r="H5393" s="62"/>
      <c r="I5393" s="62"/>
      <c r="J5393" s="62"/>
      <c r="K5393" s="62"/>
      <c r="M5393" s="63"/>
      <c r="N5393" s="63"/>
      <c r="O5393" s="64"/>
      <c r="P5393" s="127"/>
      <c r="W5393" s="64"/>
      <c r="X5393" s="64"/>
    </row>
    <row r="5394" spans="1:24" s="59" customFormat="1" x14ac:dyDescent="0.25">
      <c r="A5394" s="77"/>
      <c r="D5394" s="60"/>
      <c r="E5394" s="60"/>
      <c r="F5394" s="60"/>
      <c r="G5394" s="60"/>
      <c r="H5394" s="62"/>
      <c r="I5394" s="62"/>
      <c r="J5394" s="62"/>
      <c r="K5394" s="62"/>
      <c r="M5394" s="63"/>
      <c r="N5394" s="63"/>
      <c r="O5394" s="64"/>
      <c r="P5394" s="127"/>
      <c r="W5394" s="64"/>
      <c r="X5394" s="64"/>
    </row>
    <row r="5395" spans="1:24" s="59" customFormat="1" x14ac:dyDescent="0.25">
      <c r="A5395" s="77"/>
      <c r="D5395" s="60"/>
      <c r="E5395" s="60"/>
      <c r="F5395" s="60"/>
      <c r="G5395" s="60"/>
      <c r="H5395" s="62"/>
      <c r="I5395" s="62"/>
      <c r="J5395" s="62"/>
      <c r="K5395" s="62"/>
      <c r="M5395" s="63"/>
      <c r="N5395" s="63"/>
      <c r="O5395" s="64"/>
      <c r="P5395" s="127"/>
      <c r="W5395" s="64"/>
      <c r="X5395" s="64"/>
    </row>
    <row r="5396" spans="1:24" s="59" customFormat="1" x14ac:dyDescent="0.25">
      <c r="A5396" s="77"/>
      <c r="D5396" s="60"/>
      <c r="E5396" s="60"/>
      <c r="F5396" s="60"/>
      <c r="G5396" s="60"/>
      <c r="H5396" s="62"/>
      <c r="I5396" s="62"/>
      <c r="J5396" s="62"/>
      <c r="K5396" s="62"/>
      <c r="M5396" s="63"/>
      <c r="N5396" s="63"/>
      <c r="O5396" s="64"/>
      <c r="P5396" s="127"/>
      <c r="W5396" s="64"/>
      <c r="X5396" s="64"/>
    </row>
    <row r="5397" spans="1:24" s="59" customFormat="1" x14ac:dyDescent="0.25">
      <c r="A5397" s="77"/>
      <c r="D5397" s="60"/>
      <c r="E5397" s="60"/>
      <c r="F5397" s="60"/>
      <c r="G5397" s="60"/>
      <c r="H5397" s="62"/>
      <c r="I5397" s="62"/>
      <c r="J5397" s="62"/>
      <c r="K5397" s="62"/>
      <c r="M5397" s="63"/>
      <c r="N5397" s="63"/>
      <c r="O5397" s="64"/>
      <c r="P5397" s="127"/>
      <c r="W5397" s="64"/>
      <c r="X5397" s="64"/>
    </row>
    <row r="5398" spans="1:24" s="59" customFormat="1" x14ac:dyDescent="0.25">
      <c r="A5398" s="77"/>
      <c r="D5398" s="60"/>
      <c r="E5398" s="60"/>
      <c r="F5398" s="60"/>
      <c r="G5398" s="60"/>
      <c r="H5398" s="62"/>
      <c r="I5398" s="62"/>
      <c r="J5398" s="62"/>
      <c r="K5398" s="62"/>
      <c r="M5398" s="63"/>
      <c r="N5398" s="63"/>
      <c r="O5398" s="64"/>
      <c r="P5398" s="127"/>
      <c r="W5398" s="64"/>
      <c r="X5398" s="64"/>
    </row>
    <row r="5399" spans="1:24" s="59" customFormat="1" x14ac:dyDescent="0.25">
      <c r="A5399" s="77"/>
      <c r="D5399" s="60"/>
      <c r="E5399" s="60"/>
      <c r="F5399" s="60"/>
      <c r="G5399" s="60"/>
      <c r="H5399" s="62"/>
      <c r="I5399" s="62"/>
      <c r="J5399" s="62"/>
      <c r="K5399" s="62"/>
      <c r="M5399" s="63"/>
      <c r="N5399" s="63"/>
      <c r="O5399" s="64"/>
      <c r="P5399" s="127"/>
      <c r="W5399" s="64"/>
      <c r="X5399" s="64"/>
    </row>
    <row r="5400" spans="1:24" s="59" customFormat="1" x14ac:dyDescent="0.25">
      <c r="A5400" s="77"/>
      <c r="D5400" s="60"/>
      <c r="E5400" s="60"/>
      <c r="F5400" s="60"/>
      <c r="G5400" s="60"/>
      <c r="H5400" s="62"/>
      <c r="I5400" s="62"/>
      <c r="J5400" s="62"/>
      <c r="K5400" s="62"/>
      <c r="M5400" s="63"/>
      <c r="N5400" s="63"/>
      <c r="O5400" s="64"/>
      <c r="P5400" s="127"/>
      <c r="W5400" s="64"/>
      <c r="X5400" s="64"/>
    </row>
    <row r="5401" spans="1:24" s="59" customFormat="1" x14ac:dyDescent="0.25">
      <c r="A5401" s="77"/>
      <c r="D5401" s="60"/>
      <c r="E5401" s="60"/>
      <c r="F5401" s="60"/>
      <c r="G5401" s="60"/>
      <c r="H5401" s="62"/>
      <c r="I5401" s="62"/>
      <c r="J5401" s="62"/>
      <c r="K5401" s="62"/>
      <c r="M5401" s="63"/>
      <c r="N5401" s="63"/>
      <c r="O5401" s="64"/>
      <c r="P5401" s="127"/>
      <c r="W5401" s="64"/>
      <c r="X5401" s="64"/>
    </row>
    <row r="5402" spans="1:24" s="59" customFormat="1" x14ac:dyDescent="0.25">
      <c r="A5402" s="77"/>
      <c r="D5402" s="60"/>
      <c r="E5402" s="60"/>
      <c r="F5402" s="60"/>
      <c r="G5402" s="60"/>
      <c r="H5402" s="62"/>
      <c r="I5402" s="62"/>
      <c r="J5402" s="62"/>
      <c r="K5402" s="62"/>
      <c r="M5402" s="63"/>
      <c r="N5402" s="63"/>
      <c r="O5402" s="64"/>
      <c r="P5402" s="127"/>
      <c r="W5402" s="64"/>
      <c r="X5402" s="64"/>
    </row>
    <row r="5403" spans="1:24" s="59" customFormat="1" x14ac:dyDescent="0.25">
      <c r="A5403" s="77"/>
      <c r="D5403" s="60"/>
      <c r="E5403" s="60"/>
      <c r="F5403" s="60"/>
      <c r="G5403" s="60"/>
      <c r="H5403" s="62"/>
      <c r="I5403" s="62"/>
      <c r="J5403" s="62"/>
      <c r="K5403" s="62"/>
      <c r="M5403" s="63"/>
      <c r="N5403" s="63"/>
      <c r="O5403" s="64"/>
      <c r="P5403" s="127"/>
      <c r="W5403" s="64"/>
      <c r="X5403" s="64"/>
    </row>
    <row r="5404" spans="1:24" s="59" customFormat="1" x14ac:dyDescent="0.25">
      <c r="A5404" s="77"/>
      <c r="D5404" s="60"/>
      <c r="E5404" s="60"/>
      <c r="F5404" s="60"/>
      <c r="G5404" s="60"/>
      <c r="H5404" s="62"/>
      <c r="I5404" s="62"/>
      <c r="J5404" s="62"/>
      <c r="K5404" s="62"/>
      <c r="M5404" s="63"/>
      <c r="N5404" s="63"/>
      <c r="O5404" s="64"/>
      <c r="P5404" s="127"/>
      <c r="W5404" s="64"/>
      <c r="X5404" s="64"/>
    </row>
    <row r="5405" spans="1:24" s="59" customFormat="1" x14ac:dyDescent="0.25">
      <c r="A5405" s="77"/>
      <c r="D5405" s="60"/>
      <c r="E5405" s="60"/>
      <c r="F5405" s="60"/>
      <c r="G5405" s="60"/>
      <c r="H5405" s="62"/>
      <c r="I5405" s="62"/>
      <c r="J5405" s="62"/>
      <c r="K5405" s="62"/>
      <c r="M5405" s="63"/>
      <c r="N5405" s="63"/>
      <c r="O5405" s="64"/>
      <c r="P5405" s="127"/>
      <c r="W5405" s="64"/>
      <c r="X5405" s="64"/>
    </row>
    <row r="5406" spans="1:24" s="59" customFormat="1" x14ac:dyDescent="0.25">
      <c r="A5406" s="77"/>
      <c r="D5406" s="60"/>
      <c r="E5406" s="60"/>
      <c r="F5406" s="60"/>
      <c r="G5406" s="60"/>
      <c r="H5406" s="62"/>
      <c r="I5406" s="62"/>
      <c r="J5406" s="62"/>
      <c r="K5406" s="62"/>
      <c r="M5406" s="63"/>
      <c r="N5406" s="63"/>
      <c r="O5406" s="64"/>
      <c r="P5406" s="127"/>
      <c r="W5406" s="64"/>
      <c r="X5406" s="64"/>
    </row>
    <row r="5407" spans="1:24" s="59" customFormat="1" x14ac:dyDescent="0.25">
      <c r="A5407" s="77"/>
      <c r="D5407" s="60"/>
      <c r="E5407" s="60"/>
      <c r="F5407" s="60"/>
      <c r="G5407" s="60"/>
      <c r="H5407" s="62"/>
      <c r="I5407" s="62"/>
      <c r="J5407" s="62"/>
      <c r="K5407" s="62"/>
      <c r="M5407" s="63"/>
      <c r="N5407" s="63"/>
      <c r="O5407" s="64"/>
      <c r="P5407" s="127"/>
      <c r="W5407" s="64"/>
      <c r="X5407" s="64"/>
    </row>
    <row r="5408" spans="1:24" s="59" customFormat="1" x14ac:dyDescent="0.25">
      <c r="A5408" s="77"/>
      <c r="D5408" s="60"/>
      <c r="E5408" s="60"/>
      <c r="F5408" s="60"/>
      <c r="G5408" s="60"/>
      <c r="H5408" s="62"/>
      <c r="I5408" s="62"/>
      <c r="J5408" s="62"/>
      <c r="K5408" s="62"/>
      <c r="M5408" s="63"/>
      <c r="N5408" s="63"/>
      <c r="O5408" s="64"/>
      <c r="P5408" s="127"/>
      <c r="W5408" s="64"/>
      <c r="X5408" s="64"/>
    </row>
    <row r="5409" spans="1:24" s="59" customFormat="1" x14ac:dyDescent="0.25">
      <c r="A5409" s="77"/>
      <c r="D5409" s="60"/>
      <c r="E5409" s="60"/>
      <c r="F5409" s="60"/>
      <c r="G5409" s="60"/>
      <c r="H5409" s="62"/>
      <c r="I5409" s="62"/>
      <c r="J5409" s="62"/>
      <c r="K5409" s="62"/>
      <c r="M5409" s="63"/>
      <c r="N5409" s="63"/>
      <c r="O5409" s="64"/>
      <c r="P5409" s="127"/>
      <c r="W5409" s="64"/>
      <c r="X5409" s="64"/>
    </row>
    <row r="5410" spans="1:24" s="59" customFormat="1" x14ac:dyDescent="0.25">
      <c r="A5410" s="77"/>
      <c r="D5410" s="60"/>
      <c r="E5410" s="60"/>
      <c r="F5410" s="60"/>
      <c r="G5410" s="60"/>
      <c r="H5410" s="62"/>
      <c r="I5410" s="62"/>
      <c r="J5410" s="62"/>
      <c r="K5410" s="62"/>
      <c r="M5410" s="63"/>
      <c r="N5410" s="63"/>
      <c r="O5410" s="64"/>
      <c r="P5410" s="127"/>
      <c r="W5410" s="64"/>
      <c r="X5410" s="64"/>
    </row>
    <row r="5411" spans="1:24" s="59" customFormat="1" x14ac:dyDescent="0.25">
      <c r="A5411" s="77"/>
      <c r="D5411" s="60"/>
      <c r="E5411" s="60"/>
      <c r="F5411" s="60"/>
      <c r="G5411" s="60"/>
      <c r="H5411" s="62"/>
      <c r="I5411" s="62"/>
      <c r="J5411" s="62"/>
      <c r="K5411" s="62"/>
      <c r="M5411" s="63"/>
      <c r="N5411" s="63"/>
      <c r="O5411" s="64"/>
      <c r="P5411" s="127"/>
      <c r="W5411" s="64"/>
      <c r="X5411" s="64"/>
    </row>
    <row r="5412" spans="1:24" s="59" customFormat="1" x14ac:dyDescent="0.25">
      <c r="A5412" s="77"/>
      <c r="D5412" s="60"/>
      <c r="E5412" s="60"/>
      <c r="F5412" s="60"/>
      <c r="G5412" s="60"/>
      <c r="H5412" s="62"/>
      <c r="I5412" s="62"/>
      <c r="J5412" s="62"/>
      <c r="K5412" s="62"/>
      <c r="M5412" s="63"/>
      <c r="N5412" s="63"/>
      <c r="O5412" s="64"/>
      <c r="P5412" s="127"/>
      <c r="W5412" s="64"/>
      <c r="X5412" s="64"/>
    </row>
    <row r="5413" spans="1:24" s="59" customFormat="1" x14ac:dyDescent="0.25">
      <c r="A5413" s="77"/>
      <c r="D5413" s="60"/>
      <c r="E5413" s="60"/>
      <c r="F5413" s="60"/>
      <c r="G5413" s="60"/>
      <c r="H5413" s="62"/>
      <c r="I5413" s="62"/>
      <c r="J5413" s="62"/>
      <c r="K5413" s="62"/>
      <c r="M5413" s="63"/>
      <c r="N5413" s="63"/>
      <c r="O5413" s="64"/>
      <c r="P5413" s="127"/>
      <c r="W5413" s="64"/>
      <c r="X5413" s="64"/>
    </row>
    <row r="5414" spans="1:24" s="59" customFormat="1" x14ac:dyDescent="0.25">
      <c r="A5414" s="77"/>
      <c r="D5414" s="60"/>
      <c r="E5414" s="60"/>
      <c r="F5414" s="60"/>
      <c r="G5414" s="60"/>
      <c r="H5414" s="62"/>
      <c r="I5414" s="62"/>
      <c r="J5414" s="62"/>
      <c r="K5414" s="62"/>
      <c r="M5414" s="63"/>
      <c r="N5414" s="63"/>
      <c r="O5414" s="64"/>
      <c r="P5414" s="127"/>
      <c r="W5414" s="64"/>
      <c r="X5414" s="64"/>
    </row>
    <row r="5415" spans="1:24" s="59" customFormat="1" x14ac:dyDescent="0.25">
      <c r="A5415" s="77"/>
      <c r="D5415" s="60"/>
      <c r="E5415" s="60"/>
      <c r="F5415" s="60"/>
      <c r="G5415" s="60"/>
      <c r="H5415" s="62"/>
      <c r="I5415" s="62"/>
      <c r="J5415" s="62"/>
      <c r="K5415" s="62"/>
      <c r="M5415" s="63"/>
      <c r="N5415" s="63"/>
      <c r="O5415" s="64"/>
      <c r="P5415" s="127"/>
      <c r="W5415" s="64"/>
      <c r="X5415" s="64"/>
    </row>
    <row r="5416" spans="1:24" s="59" customFormat="1" x14ac:dyDescent="0.25">
      <c r="A5416" s="77"/>
      <c r="D5416" s="60"/>
      <c r="E5416" s="60"/>
      <c r="F5416" s="60"/>
      <c r="G5416" s="60"/>
      <c r="H5416" s="62"/>
      <c r="I5416" s="62"/>
      <c r="J5416" s="62"/>
      <c r="K5416" s="62"/>
      <c r="M5416" s="63"/>
      <c r="N5416" s="63"/>
      <c r="O5416" s="64"/>
      <c r="P5416" s="127"/>
      <c r="W5416" s="64"/>
      <c r="X5416" s="64"/>
    </row>
    <row r="5417" spans="1:24" s="59" customFormat="1" x14ac:dyDescent="0.25">
      <c r="A5417" s="77"/>
      <c r="D5417" s="60"/>
      <c r="E5417" s="60"/>
      <c r="F5417" s="60"/>
      <c r="G5417" s="60"/>
      <c r="H5417" s="62"/>
      <c r="I5417" s="62"/>
      <c r="J5417" s="62"/>
      <c r="K5417" s="62"/>
      <c r="M5417" s="63"/>
      <c r="N5417" s="63"/>
      <c r="O5417" s="64"/>
      <c r="P5417" s="127"/>
      <c r="W5417" s="64"/>
      <c r="X5417" s="64"/>
    </row>
    <row r="5418" spans="1:24" s="59" customFormat="1" x14ac:dyDescent="0.25">
      <c r="A5418" s="77"/>
      <c r="D5418" s="60"/>
      <c r="E5418" s="60"/>
      <c r="F5418" s="60"/>
      <c r="G5418" s="60"/>
      <c r="H5418" s="62"/>
      <c r="I5418" s="62"/>
      <c r="J5418" s="62"/>
      <c r="K5418" s="62"/>
      <c r="M5418" s="63"/>
      <c r="N5418" s="63"/>
      <c r="O5418" s="64"/>
      <c r="P5418" s="127"/>
      <c r="W5418" s="64"/>
      <c r="X5418" s="64"/>
    </row>
    <row r="5419" spans="1:24" s="59" customFormat="1" x14ac:dyDescent="0.25">
      <c r="A5419" s="77"/>
      <c r="D5419" s="60"/>
      <c r="E5419" s="60"/>
      <c r="F5419" s="60"/>
      <c r="G5419" s="60"/>
      <c r="H5419" s="62"/>
      <c r="I5419" s="62"/>
      <c r="J5419" s="62"/>
      <c r="K5419" s="62"/>
      <c r="M5419" s="63"/>
      <c r="N5419" s="63"/>
      <c r="O5419" s="64"/>
      <c r="P5419" s="127"/>
      <c r="W5419" s="64"/>
      <c r="X5419" s="64"/>
    </row>
    <row r="5420" spans="1:24" s="59" customFormat="1" x14ac:dyDescent="0.25">
      <c r="A5420" s="77"/>
      <c r="D5420" s="60"/>
      <c r="E5420" s="60"/>
      <c r="F5420" s="60"/>
      <c r="G5420" s="60"/>
      <c r="H5420" s="62"/>
      <c r="I5420" s="62"/>
      <c r="J5420" s="62"/>
      <c r="K5420" s="62"/>
      <c r="M5420" s="63"/>
      <c r="N5420" s="63"/>
      <c r="O5420" s="64"/>
      <c r="P5420" s="127"/>
      <c r="W5420" s="64"/>
      <c r="X5420" s="64"/>
    </row>
    <row r="5421" spans="1:24" s="59" customFormat="1" x14ac:dyDescent="0.25">
      <c r="A5421" s="77"/>
      <c r="D5421" s="60"/>
      <c r="E5421" s="60"/>
      <c r="F5421" s="60"/>
      <c r="G5421" s="60"/>
      <c r="H5421" s="62"/>
      <c r="I5421" s="62"/>
      <c r="J5421" s="62"/>
      <c r="K5421" s="62"/>
      <c r="M5421" s="63"/>
      <c r="N5421" s="63"/>
      <c r="O5421" s="64"/>
      <c r="P5421" s="127"/>
      <c r="W5421" s="64"/>
      <c r="X5421" s="64"/>
    </row>
    <row r="5422" spans="1:24" s="59" customFormat="1" x14ac:dyDescent="0.25">
      <c r="A5422" s="77"/>
      <c r="D5422" s="60"/>
      <c r="E5422" s="60"/>
      <c r="F5422" s="60"/>
      <c r="G5422" s="60"/>
      <c r="H5422" s="62"/>
      <c r="I5422" s="62"/>
      <c r="J5422" s="62"/>
      <c r="K5422" s="62"/>
      <c r="M5422" s="63"/>
      <c r="N5422" s="63"/>
      <c r="O5422" s="64"/>
      <c r="P5422" s="127"/>
      <c r="W5422" s="64"/>
      <c r="X5422" s="64"/>
    </row>
    <row r="5423" spans="1:24" s="59" customFormat="1" x14ac:dyDescent="0.25">
      <c r="A5423" s="77"/>
      <c r="D5423" s="60"/>
      <c r="E5423" s="60"/>
      <c r="F5423" s="60"/>
      <c r="G5423" s="60"/>
      <c r="H5423" s="62"/>
      <c r="I5423" s="62"/>
      <c r="J5423" s="62"/>
      <c r="K5423" s="62"/>
      <c r="M5423" s="63"/>
      <c r="N5423" s="63"/>
      <c r="O5423" s="64"/>
      <c r="P5423" s="127"/>
      <c r="W5423" s="64"/>
      <c r="X5423" s="64"/>
    </row>
    <row r="5424" spans="1:24" s="59" customFormat="1" x14ac:dyDescent="0.25">
      <c r="A5424" s="77"/>
      <c r="D5424" s="60"/>
      <c r="E5424" s="60"/>
      <c r="F5424" s="60"/>
      <c r="G5424" s="60"/>
      <c r="H5424" s="62"/>
      <c r="I5424" s="62"/>
      <c r="J5424" s="62"/>
      <c r="K5424" s="62"/>
      <c r="M5424" s="63"/>
      <c r="N5424" s="63"/>
      <c r="O5424" s="64"/>
      <c r="P5424" s="127"/>
      <c r="W5424" s="64"/>
      <c r="X5424" s="64"/>
    </row>
    <row r="5425" spans="1:24" s="59" customFormat="1" x14ac:dyDescent="0.25">
      <c r="A5425" s="77"/>
      <c r="D5425" s="60"/>
      <c r="E5425" s="60"/>
      <c r="F5425" s="60"/>
      <c r="G5425" s="60"/>
      <c r="H5425" s="62"/>
      <c r="I5425" s="62"/>
      <c r="J5425" s="62"/>
      <c r="K5425" s="62"/>
      <c r="M5425" s="63"/>
      <c r="N5425" s="63"/>
      <c r="O5425" s="64"/>
      <c r="P5425" s="127"/>
      <c r="W5425" s="64"/>
      <c r="X5425" s="64"/>
    </row>
    <row r="5426" spans="1:24" s="59" customFormat="1" x14ac:dyDescent="0.25">
      <c r="A5426" s="77"/>
      <c r="D5426" s="60"/>
      <c r="E5426" s="60"/>
      <c r="F5426" s="60"/>
      <c r="G5426" s="60"/>
      <c r="H5426" s="62"/>
      <c r="I5426" s="62"/>
      <c r="J5426" s="62"/>
      <c r="K5426" s="62"/>
      <c r="M5426" s="63"/>
      <c r="N5426" s="63"/>
      <c r="O5426" s="64"/>
      <c r="P5426" s="127"/>
      <c r="W5426" s="64"/>
      <c r="X5426" s="64"/>
    </row>
    <row r="5427" spans="1:24" s="59" customFormat="1" x14ac:dyDescent="0.25">
      <c r="A5427" s="77"/>
      <c r="D5427" s="60"/>
      <c r="E5427" s="60"/>
      <c r="F5427" s="60"/>
      <c r="G5427" s="60"/>
      <c r="H5427" s="62"/>
      <c r="I5427" s="62"/>
      <c r="J5427" s="62"/>
      <c r="K5427" s="62"/>
      <c r="M5427" s="63"/>
      <c r="N5427" s="63"/>
      <c r="O5427" s="64"/>
      <c r="P5427" s="127"/>
      <c r="W5427" s="64"/>
      <c r="X5427" s="64"/>
    </row>
    <row r="5428" spans="1:24" s="59" customFormat="1" x14ac:dyDescent="0.25">
      <c r="A5428" s="77"/>
      <c r="D5428" s="60"/>
      <c r="E5428" s="60"/>
      <c r="F5428" s="60"/>
      <c r="G5428" s="60"/>
      <c r="H5428" s="62"/>
      <c r="I5428" s="62"/>
      <c r="J5428" s="62"/>
      <c r="K5428" s="62"/>
      <c r="M5428" s="63"/>
      <c r="N5428" s="63"/>
      <c r="O5428" s="64"/>
      <c r="P5428" s="127"/>
      <c r="W5428" s="64"/>
      <c r="X5428" s="64"/>
    </row>
    <row r="5429" spans="1:24" s="59" customFormat="1" x14ac:dyDescent="0.25">
      <c r="A5429" s="77"/>
      <c r="D5429" s="60"/>
      <c r="E5429" s="60"/>
      <c r="F5429" s="60"/>
      <c r="G5429" s="60"/>
      <c r="H5429" s="62"/>
      <c r="I5429" s="62"/>
      <c r="J5429" s="62"/>
      <c r="K5429" s="62"/>
      <c r="M5429" s="63"/>
      <c r="N5429" s="63"/>
      <c r="O5429" s="64"/>
      <c r="P5429" s="127"/>
      <c r="W5429" s="64"/>
      <c r="X5429" s="64"/>
    </row>
    <row r="5430" spans="1:24" s="59" customFormat="1" x14ac:dyDescent="0.25">
      <c r="A5430" s="77"/>
      <c r="D5430" s="60"/>
      <c r="E5430" s="60"/>
      <c r="F5430" s="60"/>
      <c r="G5430" s="60"/>
      <c r="H5430" s="62"/>
      <c r="I5430" s="62"/>
      <c r="J5430" s="62"/>
      <c r="K5430" s="62"/>
      <c r="M5430" s="63"/>
      <c r="N5430" s="63"/>
      <c r="O5430" s="64"/>
      <c r="P5430" s="127"/>
      <c r="W5430" s="64"/>
      <c r="X5430" s="64"/>
    </row>
    <row r="5431" spans="1:24" s="59" customFormat="1" x14ac:dyDescent="0.25">
      <c r="A5431" s="77"/>
      <c r="D5431" s="60"/>
      <c r="E5431" s="60"/>
      <c r="F5431" s="60"/>
      <c r="G5431" s="60"/>
      <c r="H5431" s="62"/>
      <c r="I5431" s="62"/>
      <c r="J5431" s="62"/>
      <c r="K5431" s="62"/>
      <c r="M5431" s="63"/>
      <c r="N5431" s="63"/>
      <c r="O5431" s="64"/>
      <c r="P5431" s="127"/>
      <c r="W5431" s="64"/>
      <c r="X5431" s="64"/>
    </row>
    <row r="5432" spans="1:24" s="59" customFormat="1" x14ac:dyDescent="0.25">
      <c r="A5432" s="77"/>
      <c r="D5432" s="60"/>
      <c r="E5432" s="60"/>
      <c r="F5432" s="60"/>
      <c r="G5432" s="60"/>
      <c r="H5432" s="62"/>
      <c r="I5432" s="62"/>
      <c r="J5432" s="62"/>
      <c r="K5432" s="62"/>
      <c r="M5432" s="63"/>
      <c r="N5432" s="63"/>
      <c r="O5432" s="64"/>
      <c r="P5432" s="127"/>
      <c r="W5432" s="64"/>
      <c r="X5432" s="64"/>
    </row>
    <row r="5433" spans="1:24" s="59" customFormat="1" x14ac:dyDescent="0.25">
      <c r="A5433" s="77"/>
      <c r="D5433" s="60"/>
      <c r="E5433" s="60"/>
      <c r="F5433" s="60"/>
      <c r="G5433" s="60"/>
      <c r="H5433" s="62"/>
      <c r="I5433" s="62"/>
      <c r="J5433" s="62"/>
      <c r="K5433" s="62"/>
      <c r="M5433" s="63"/>
      <c r="N5433" s="63"/>
      <c r="O5433" s="64"/>
      <c r="P5433" s="127"/>
      <c r="W5433" s="64"/>
      <c r="X5433" s="64"/>
    </row>
    <row r="5434" spans="1:24" s="59" customFormat="1" x14ac:dyDescent="0.25">
      <c r="A5434" s="77"/>
      <c r="D5434" s="60"/>
      <c r="E5434" s="60"/>
      <c r="F5434" s="60"/>
      <c r="G5434" s="60"/>
      <c r="H5434" s="62"/>
      <c r="I5434" s="62"/>
      <c r="J5434" s="62"/>
      <c r="K5434" s="62"/>
      <c r="M5434" s="63"/>
      <c r="N5434" s="63"/>
      <c r="O5434" s="64"/>
      <c r="P5434" s="127"/>
      <c r="W5434" s="64"/>
      <c r="X5434" s="64"/>
    </row>
    <row r="5435" spans="1:24" s="59" customFormat="1" x14ac:dyDescent="0.25">
      <c r="A5435" s="77"/>
      <c r="D5435" s="60"/>
      <c r="E5435" s="60"/>
      <c r="F5435" s="60"/>
      <c r="G5435" s="60"/>
      <c r="H5435" s="62"/>
      <c r="I5435" s="62"/>
      <c r="J5435" s="62"/>
      <c r="K5435" s="62"/>
      <c r="M5435" s="63"/>
      <c r="N5435" s="63"/>
      <c r="O5435" s="64"/>
      <c r="P5435" s="127"/>
      <c r="W5435" s="64"/>
      <c r="X5435" s="64"/>
    </row>
    <row r="5436" spans="1:24" s="59" customFormat="1" x14ac:dyDescent="0.25">
      <c r="A5436" s="77"/>
      <c r="D5436" s="60"/>
      <c r="E5436" s="60"/>
      <c r="F5436" s="60"/>
      <c r="G5436" s="60"/>
      <c r="H5436" s="62"/>
      <c r="I5436" s="62"/>
      <c r="J5436" s="62"/>
      <c r="K5436" s="62"/>
      <c r="M5436" s="63"/>
      <c r="N5436" s="63"/>
      <c r="O5436" s="64"/>
      <c r="P5436" s="127"/>
      <c r="W5436" s="64"/>
      <c r="X5436" s="64"/>
    </row>
    <row r="5437" spans="1:24" s="59" customFormat="1" x14ac:dyDescent="0.25">
      <c r="A5437" s="77"/>
      <c r="D5437" s="60"/>
      <c r="E5437" s="60"/>
      <c r="F5437" s="60"/>
      <c r="G5437" s="60"/>
      <c r="H5437" s="62"/>
      <c r="I5437" s="62"/>
      <c r="J5437" s="62"/>
      <c r="K5437" s="62"/>
      <c r="M5437" s="63"/>
      <c r="N5437" s="63"/>
      <c r="O5437" s="64"/>
      <c r="P5437" s="127"/>
      <c r="W5437" s="64"/>
      <c r="X5437" s="64"/>
    </row>
    <row r="5438" spans="1:24" s="59" customFormat="1" x14ac:dyDescent="0.25">
      <c r="A5438" s="77"/>
      <c r="D5438" s="60"/>
      <c r="E5438" s="60"/>
      <c r="F5438" s="60"/>
      <c r="G5438" s="60"/>
      <c r="H5438" s="62"/>
      <c r="I5438" s="62"/>
      <c r="J5438" s="62"/>
      <c r="K5438" s="62"/>
      <c r="M5438" s="63"/>
      <c r="N5438" s="63"/>
      <c r="O5438" s="64"/>
      <c r="P5438" s="127"/>
      <c r="W5438" s="64"/>
      <c r="X5438" s="64"/>
    </row>
    <row r="5439" spans="1:24" s="59" customFormat="1" x14ac:dyDescent="0.25">
      <c r="A5439" s="77"/>
      <c r="D5439" s="60"/>
      <c r="E5439" s="60"/>
      <c r="F5439" s="60"/>
      <c r="G5439" s="60"/>
      <c r="H5439" s="62"/>
      <c r="I5439" s="62"/>
      <c r="J5439" s="62"/>
      <c r="K5439" s="62"/>
      <c r="M5439" s="63"/>
      <c r="N5439" s="63"/>
      <c r="O5439" s="64"/>
      <c r="P5439" s="127"/>
      <c r="W5439" s="64"/>
      <c r="X5439" s="64"/>
    </row>
    <row r="5440" spans="1:24" s="59" customFormat="1" x14ac:dyDescent="0.25">
      <c r="A5440" s="77"/>
      <c r="D5440" s="60"/>
      <c r="E5440" s="60"/>
      <c r="F5440" s="60"/>
      <c r="G5440" s="60"/>
      <c r="H5440" s="62"/>
      <c r="I5440" s="62"/>
      <c r="J5440" s="62"/>
      <c r="K5440" s="62"/>
      <c r="M5440" s="63"/>
      <c r="N5440" s="63"/>
      <c r="O5440" s="64"/>
      <c r="P5440" s="127"/>
      <c r="W5440" s="64"/>
      <c r="X5440" s="64"/>
    </row>
    <row r="5441" spans="1:24" s="59" customFormat="1" x14ac:dyDescent="0.25">
      <c r="A5441" s="77"/>
      <c r="D5441" s="60"/>
      <c r="E5441" s="60"/>
      <c r="F5441" s="60"/>
      <c r="G5441" s="60"/>
      <c r="H5441" s="62"/>
      <c r="I5441" s="62"/>
      <c r="J5441" s="62"/>
      <c r="K5441" s="62"/>
      <c r="M5441" s="63"/>
      <c r="N5441" s="63"/>
      <c r="O5441" s="64"/>
      <c r="P5441" s="127"/>
      <c r="W5441" s="64"/>
      <c r="X5441" s="64"/>
    </row>
    <row r="5442" spans="1:24" s="59" customFormat="1" x14ac:dyDescent="0.25">
      <c r="A5442" s="77"/>
      <c r="D5442" s="60"/>
      <c r="E5442" s="60"/>
      <c r="F5442" s="60"/>
      <c r="G5442" s="60"/>
      <c r="H5442" s="62"/>
      <c r="I5442" s="62"/>
      <c r="J5442" s="62"/>
      <c r="K5442" s="62"/>
      <c r="M5442" s="63"/>
      <c r="N5442" s="63"/>
      <c r="O5442" s="64"/>
      <c r="P5442" s="127"/>
      <c r="W5442" s="64"/>
      <c r="X5442" s="64"/>
    </row>
    <row r="5443" spans="1:24" s="59" customFormat="1" x14ac:dyDescent="0.25">
      <c r="A5443" s="77"/>
      <c r="D5443" s="60"/>
      <c r="E5443" s="60"/>
      <c r="F5443" s="60"/>
      <c r="G5443" s="60"/>
      <c r="H5443" s="62"/>
      <c r="I5443" s="62"/>
      <c r="J5443" s="62"/>
      <c r="K5443" s="62"/>
      <c r="M5443" s="63"/>
      <c r="N5443" s="63"/>
      <c r="O5443" s="64"/>
      <c r="P5443" s="127"/>
      <c r="W5443" s="64"/>
      <c r="X5443" s="64"/>
    </row>
    <row r="5444" spans="1:24" s="59" customFormat="1" x14ac:dyDescent="0.25">
      <c r="A5444" s="77"/>
      <c r="D5444" s="60"/>
      <c r="E5444" s="60"/>
      <c r="F5444" s="60"/>
      <c r="G5444" s="60"/>
      <c r="H5444" s="62"/>
      <c r="I5444" s="62"/>
      <c r="J5444" s="62"/>
      <c r="K5444" s="62"/>
      <c r="M5444" s="63"/>
      <c r="N5444" s="63"/>
      <c r="O5444" s="64"/>
      <c r="P5444" s="127"/>
      <c r="W5444" s="64"/>
      <c r="X5444" s="64"/>
    </row>
    <row r="5445" spans="1:24" s="59" customFormat="1" x14ac:dyDescent="0.25">
      <c r="A5445" s="77"/>
      <c r="D5445" s="60"/>
      <c r="E5445" s="60"/>
      <c r="F5445" s="60"/>
      <c r="G5445" s="60"/>
      <c r="H5445" s="62"/>
      <c r="I5445" s="62"/>
      <c r="J5445" s="62"/>
      <c r="K5445" s="62"/>
      <c r="M5445" s="63"/>
      <c r="N5445" s="63"/>
      <c r="O5445" s="64"/>
      <c r="P5445" s="127"/>
      <c r="W5445" s="64"/>
      <c r="X5445" s="64"/>
    </row>
    <row r="5446" spans="1:24" s="59" customFormat="1" x14ac:dyDescent="0.25">
      <c r="A5446" s="77"/>
      <c r="D5446" s="60"/>
      <c r="E5446" s="60"/>
      <c r="F5446" s="60"/>
      <c r="G5446" s="60"/>
      <c r="H5446" s="62"/>
      <c r="I5446" s="62"/>
      <c r="J5446" s="62"/>
      <c r="K5446" s="62"/>
      <c r="M5446" s="63"/>
      <c r="N5446" s="63"/>
      <c r="O5446" s="64"/>
      <c r="P5446" s="127"/>
      <c r="W5446" s="64"/>
      <c r="X5446" s="64"/>
    </row>
    <row r="5447" spans="1:24" s="59" customFormat="1" x14ac:dyDescent="0.25">
      <c r="A5447" s="77"/>
      <c r="D5447" s="60"/>
      <c r="E5447" s="60"/>
      <c r="F5447" s="60"/>
      <c r="G5447" s="60"/>
      <c r="H5447" s="62"/>
      <c r="I5447" s="62"/>
      <c r="J5447" s="62"/>
      <c r="K5447" s="62"/>
      <c r="M5447" s="63"/>
      <c r="N5447" s="63"/>
      <c r="O5447" s="64"/>
      <c r="P5447" s="127"/>
      <c r="W5447" s="64"/>
      <c r="X5447" s="64"/>
    </row>
    <row r="5448" spans="1:24" s="59" customFormat="1" x14ac:dyDescent="0.25">
      <c r="A5448" s="77"/>
      <c r="D5448" s="60"/>
      <c r="E5448" s="60"/>
      <c r="F5448" s="60"/>
      <c r="G5448" s="60"/>
      <c r="H5448" s="62"/>
      <c r="I5448" s="62"/>
      <c r="J5448" s="62"/>
      <c r="K5448" s="62"/>
      <c r="M5448" s="63"/>
      <c r="N5448" s="63"/>
      <c r="O5448" s="64"/>
      <c r="P5448" s="127"/>
      <c r="W5448" s="64"/>
      <c r="X5448" s="64"/>
    </row>
    <row r="5449" spans="1:24" s="59" customFormat="1" x14ac:dyDescent="0.25">
      <c r="A5449" s="77"/>
      <c r="D5449" s="60"/>
      <c r="E5449" s="60"/>
      <c r="F5449" s="60"/>
      <c r="G5449" s="60"/>
      <c r="H5449" s="62"/>
      <c r="I5449" s="62"/>
      <c r="J5449" s="62"/>
      <c r="K5449" s="62"/>
      <c r="M5449" s="63"/>
      <c r="N5449" s="63"/>
      <c r="O5449" s="64"/>
      <c r="P5449" s="127"/>
      <c r="W5449" s="64"/>
      <c r="X5449" s="64"/>
    </row>
    <row r="5450" spans="1:24" s="59" customFormat="1" x14ac:dyDescent="0.25">
      <c r="A5450" s="77"/>
      <c r="D5450" s="60"/>
      <c r="E5450" s="60"/>
      <c r="F5450" s="60"/>
      <c r="G5450" s="60"/>
      <c r="H5450" s="62"/>
      <c r="I5450" s="62"/>
      <c r="J5450" s="62"/>
      <c r="K5450" s="62"/>
      <c r="M5450" s="63"/>
      <c r="N5450" s="63"/>
      <c r="O5450" s="64"/>
      <c r="P5450" s="127"/>
      <c r="W5450" s="64"/>
      <c r="X5450" s="64"/>
    </row>
    <row r="5451" spans="1:24" s="59" customFormat="1" x14ac:dyDescent="0.25">
      <c r="A5451" s="77"/>
      <c r="D5451" s="60"/>
      <c r="E5451" s="60"/>
      <c r="F5451" s="60"/>
      <c r="G5451" s="60"/>
      <c r="H5451" s="62"/>
      <c r="I5451" s="62"/>
      <c r="J5451" s="62"/>
      <c r="K5451" s="62"/>
      <c r="M5451" s="63"/>
      <c r="N5451" s="63"/>
      <c r="O5451" s="64"/>
      <c r="P5451" s="127"/>
      <c r="W5451" s="64"/>
      <c r="X5451" s="64"/>
    </row>
    <row r="5452" spans="1:24" s="59" customFormat="1" x14ac:dyDescent="0.25">
      <c r="A5452" s="77"/>
      <c r="D5452" s="60"/>
      <c r="E5452" s="60"/>
      <c r="F5452" s="60"/>
      <c r="G5452" s="60"/>
      <c r="H5452" s="62"/>
      <c r="I5452" s="62"/>
      <c r="J5452" s="62"/>
      <c r="K5452" s="62"/>
      <c r="M5452" s="63"/>
      <c r="N5452" s="63"/>
      <c r="O5452" s="64"/>
      <c r="P5452" s="127"/>
      <c r="W5452" s="64"/>
      <c r="X5452" s="64"/>
    </row>
    <row r="5453" spans="1:24" s="59" customFormat="1" x14ac:dyDescent="0.25">
      <c r="A5453" s="77"/>
      <c r="D5453" s="60"/>
      <c r="E5453" s="60"/>
      <c r="F5453" s="60"/>
      <c r="G5453" s="60"/>
      <c r="H5453" s="62"/>
      <c r="I5453" s="62"/>
      <c r="J5453" s="62"/>
      <c r="K5453" s="62"/>
      <c r="M5453" s="63"/>
      <c r="N5453" s="63"/>
      <c r="O5453" s="64"/>
      <c r="P5453" s="127"/>
      <c r="W5453" s="64"/>
      <c r="X5453" s="64"/>
    </row>
    <row r="5454" spans="1:24" s="59" customFormat="1" x14ac:dyDescent="0.25">
      <c r="A5454" s="77"/>
      <c r="D5454" s="60"/>
      <c r="E5454" s="60"/>
      <c r="F5454" s="60"/>
      <c r="G5454" s="60"/>
      <c r="H5454" s="62"/>
      <c r="I5454" s="62"/>
      <c r="J5454" s="62"/>
      <c r="K5454" s="62"/>
      <c r="M5454" s="63"/>
      <c r="N5454" s="63"/>
      <c r="O5454" s="64"/>
      <c r="P5454" s="127"/>
      <c r="W5454" s="64"/>
      <c r="X5454" s="64"/>
    </row>
    <row r="5455" spans="1:24" s="59" customFormat="1" x14ac:dyDescent="0.25">
      <c r="A5455" s="77"/>
      <c r="D5455" s="60"/>
      <c r="E5455" s="60"/>
      <c r="F5455" s="60"/>
      <c r="G5455" s="60"/>
      <c r="H5455" s="62"/>
      <c r="I5455" s="62"/>
      <c r="J5455" s="62"/>
      <c r="K5455" s="62"/>
      <c r="M5455" s="63"/>
      <c r="N5455" s="63"/>
      <c r="O5455" s="64"/>
      <c r="P5455" s="127"/>
      <c r="W5455" s="64"/>
      <c r="X5455" s="64"/>
    </row>
    <row r="5456" spans="1:24" s="59" customFormat="1" x14ac:dyDescent="0.25">
      <c r="A5456" s="77"/>
      <c r="D5456" s="60"/>
      <c r="E5456" s="60"/>
      <c r="F5456" s="60"/>
      <c r="G5456" s="60"/>
      <c r="H5456" s="62"/>
      <c r="I5456" s="62"/>
      <c r="J5456" s="62"/>
      <c r="K5456" s="62"/>
      <c r="M5456" s="63"/>
      <c r="N5456" s="63"/>
      <c r="O5456" s="64"/>
      <c r="P5456" s="127"/>
      <c r="W5456" s="64"/>
      <c r="X5456" s="64"/>
    </row>
    <row r="5457" spans="1:24" s="59" customFormat="1" x14ac:dyDescent="0.25">
      <c r="A5457" s="77"/>
      <c r="D5457" s="60"/>
      <c r="E5457" s="60"/>
      <c r="F5457" s="60"/>
      <c r="G5457" s="60"/>
      <c r="H5457" s="62"/>
      <c r="I5457" s="62"/>
      <c r="J5457" s="62"/>
      <c r="K5457" s="62"/>
      <c r="M5457" s="63"/>
      <c r="N5457" s="63"/>
      <c r="O5457" s="64"/>
      <c r="P5457" s="127"/>
      <c r="W5457" s="64"/>
      <c r="X5457" s="64"/>
    </row>
    <row r="5458" spans="1:24" s="59" customFormat="1" x14ac:dyDescent="0.25">
      <c r="A5458" s="77"/>
      <c r="D5458" s="60"/>
      <c r="E5458" s="60"/>
      <c r="F5458" s="60"/>
      <c r="G5458" s="60"/>
      <c r="H5458" s="62"/>
      <c r="I5458" s="62"/>
      <c r="J5458" s="62"/>
      <c r="K5458" s="62"/>
      <c r="M5458" s="63"/>
      <c r="N5458" s="63"/>
      <c r="O5458" s="64"/>
      <c r="P5458" s="127"/>
      <c r="W5458" s="64"/>
      <c r="X5458" s="64"/>
    </row>
    <row r="5459" spans="1:24" s="59" customFormat="1" x14ac:dyDescent="0.25">
      <c r="A5459" s="77"/>
      <c r="D5459" s="60"/>
      <c r="E5459" s="60"/>
      <c r="F5459" s="60"/>
      <c r="G5459" s="60"/>
      <c r="H5459" s="62"/>
      <c r="I5459" s="62"/>
      <c r="J5459" s="62"/>
      <c r="K5459" s="62"/>
      <c r="M5459" s="63"/>
      <c r="N5459" s="63"/>
      <c r="O5459" s="64"/>
      <c r="P5459" s="127"/>
      <c r="W5459" s="64"/>
      <c r="X5459" s="64"/>
    </row>
    <row r="5460" spans="1:24" s="59" customFormat="1" x14ac:dyDescent="0.25">
      <c r="A5460" s="77"/>
      <c r="D5460" s="60"/>
      <c r="E5460" s="60"/>
      <c r="F5460" s="60"/>
      <c r="G5460" s="60"/>
      <c r="H5460" s="62"/>
      <c r="I5460" s="62"/>
      <c r="J5460" s="62"/>
      <c r="K5460" s="62"/>
      <c r="M5460" s="63"/>
      <c r="N5460" s="63"/>
      <c r="O5460" s="64"/>
      <c r="P5460" s="127"/>
      <c r="W5460" s="64"/>
      <c r="X5460" s="64"/>
    </row>
    <row r="5461" spans="1:24" s="59" customFormat="1" x14ac:dyDescent="0.25">
      <c r="A5461" s="77"/>
      <c r="D5461" s="60"/>
      <c r="E5461" s="60"/>
      <c r="F5461" s="60"/>
      <c r="G5461" s="60"/>
      <c r="H5461" s="62"/>
      <c r="I5461" s="62"/>
      <c r="J5461" s="62"/>
      <c r="K5461" s="62"/>
      <c r="M5461" s="63"/>
      <c r="N5461" s="63"/>
      <c r="O5461" s="64"/>
      <c r="P5461" s="127"/>
      <c r="W5461" s="64"/>
      <c r="X5461" s="64"/>
    </row>
    <row r="5462" spans="1:24" s="59" customFormat="1" x14ac:dyDescent="0.25">
      <c r="A5462" s="77"/>
      <c r="D5462" s="60"/>
      <c r="E5462" s="60"/>
      <c r="F5462" s="60"/>
      <c r="G5462" s="60"/>
      <c r="H5462" s="62"/>
      <c r="I5462" s="62"/>
      <c r="J5462" s="62"/>
      <c r="K5462" s="62"/>
      <c r="M5462" s="63"/>
      <c r="N5462" s="63"/>
      <c r="O5462" s="64"/>
      <c r="P5462" s="127"/>
      <c r="W5462" s="64"/>
      <c r="X5462" s="64"/>
    </row>
    <row r="5463" spans="1:24" s="59" customFormat="1" x14ac:dyDescent="0.25">
      <c r="A5463" s="77"/>
      <c r="D5463" s="60"/>
      <c r="E5463" s="60"/>
      <c r="F5463" s="60"/>
      <c r="G5463" s="60"/>
      <c r="H5463" s="62"/>
      <c r="I5463" s="62"/>
      <c r="J5463" s="62"/>
      <c r="K5463" s="62"/>
      <c r="M5463" s="63"/>
      <c r="N5463" s="63"/>
      <c r="O5463" s="64"/>
      <c r="P5463" s="127"/>
      <c r="W5463" s="64"/>
      <c r="X5463" s="64"/>
    </row>
    <row r="5464" spans="1:24" s="59" customFormat="1" x14ac:dyDescent="0.25">
      <c r="A5464" s="77"/>
      <c r="D5464" s="60"/>
      <c r="E5464" s="60"/>
      <c r="F5464" s="60"/>
      <c r="G5464" s="60"/>
      <c r="H5464" s="62"/>
      <c r="I5464" s="62"/>
      <c r="J5464" s="62"/>
      <c r="K5464" s="62"/>
      <c r="M5464" s="63"/>
      <c r="N5464" s="63"/>
      <c r="O5464" s="64"/>
      <c r="P5464" s="127"/>
      <c r="W5464" s="64"/>
      <c r="X5464" s="64"/>
    </row>
    <row r="5465" spans="1:24" s="59" customFormat="1" x14ac:dyDescent="0.25">
      <c r="A5465" s="77"/>
      <c r="D5465" s="60"/>
      <c r="E5465" s="60"/>
      <c r="F5465" s="60"/>
      <c r="G5465" s="60"/>
      <c r="H5465" s="62"/>
      <c r="I5465" s="62"/>
      <c r="J5465" s="62"/>
      <c r="K5465" s="62"/>
      <c r="M5465" s="63"/>
      <c r="N5465" s="63"/>
      <c r="O5465" s="64"/>
      <c r="P5465" s="127"/>
      <c r="W5465" s="64"/>
      <c r="X5465" s="64"/>
    </row>
    <row r="5466" spans="1:24" s="59" customFormat="1" x14ac:dyDescent="0.25">
      <c r="A5466" s="77"/>
      <c r="D5466" s="60"/>
      <c r="E5466" s="60"/>
      <c r="F5466" s="60"/>
      <c r="G5466" s="60"/>
      <c r="H5466" s="62"/>
      <c r="I5466" s="62"/>
      <c r="J5466" s="62"/>
      <c r="K5466" s="62"/>
      <c r="M5466" s="63"/>
      <c r="N5466" s="63"/>
      <c r="O5466" s="64"/>
      <c r="P5466" s="127"/>
      <c r="W5466" s="64"/>
      <c r="X5466" s="64"/>
    </row>
    <row r="5467" spans="1:24" s="59" customFormat="1" x14ac:dyDescent="0.25">
      <c r="A5467" s="77"/>
      <c r="D5467" s="60"/>
      <c r="E5467" s="60"/>
      <c r="F5467" s="60"/>
      <c r="G5467" s="60"/>
      <c r="H5467" s="62"/>
      <c r="I5467" s="62"/>
      <c r="J5467" s="62"/>
      <c r="K5467" s="62"/>
      <c r="M5467" s="63"/>
      <c r="N5467" s="63"/>
      <c r="O5467" s="64"/>
      <c r="P5467" s="127"/>
      <c r="W5467" s="64"/>
      <c r="X5467" s="64"/>
    </row>
    <row r="5468" spans="1:24" s="59" customFormat="1" x14ac:dyDescent="0.25">
      <c r="A5468" s="77"/>
      <c r="D5468" s="60"/>
      <c r="E5468" s="60"/>
      <c r="F5468" s="60"/>
      <c r="G5468" s="60"/>
      <c r="H5468" s="62"/>
      <c r="I5468" s="62"/>
      <c r="J5468" s="62"/>
      <c r="K5468" s="62"/>
      <c r="M5468" s="63"/>
      <c r="N5468" s="63"/>
      <c r="O5468" s="64"/>
      <c r="P5468" s="127"/>
      <c r="W5468" s="64"/>
      <c r="X5468" s="64"/>
    </row>
    <row r="5469" spans="1:24" s="59" customFormat="1" x14ac:dyDescent="0.25">
      <c r="A5469" s="77"/>
      <c r="D5469" s="60"/>
      <c r="E5469" s="60"/>
      <c r="F5469" s="60"/>
      <c r="G5469" s="60"/>
      <c r="H5469" s="62"/>
      <c r="I5469" s="62"/>
      <c r="J5469" s="62"/>
      <c r="K5469" s="62"/>
      <c r="M5469" s="63"/>
      <c r="N5469" s="63"/>
      <c r="O5469" s="64"/>
      <c r="P5469" s="127"/>
      <c r="W5469" s="64"/>
      <c r="X5469" s="64"/>
    </row>
    <row r="5470" spans="1:24" s="59" customFormat="1" x14ac:dyDescent="0.25">
      <c r="A5470" s="77"/>
      <c r="D5470" s="60"/>
      <c r="E5470" s="60"/>
      <c r="F5470" s="60"/>
      <c r="G5470" s="60"/>
      <c r="H5470" s="62"/>
      <c r="I5470" s="62"/>
      <c r="J5470" s="62"/>
      <c r="K5470" s="62"/>
      <c r="M5470" s="63"/>
      <c r="N5470" s="63"/>
      <c r="O5470" s="64"/>
      <c r="P5470" s="127"/>
      <c r="W5470" s="64"/>
      <c r="X5470" s="64"/>
    </row>
    <row r="5471" spans="1:24" s="59" customFormat="1" x14ac:dyDescent="0.25">
      <c r="A5471" s="77"/>
      <c r="D5471" s="60"/>
      <c r="E5471" s="60"/>
      <c r="F5471" s="60"/>
      <c r="G5471" s="60"/>
      <c r="H5471" s="62"/>
      <c r="I5471" s="62"/>
      <c r="J5471" s="62"/>
      <c r="K5471" s="62"/>
      <c r="M5471" s="63"/>
      <c r="N5471" s="63"/>
      <c r="O5471" s="64"/>
      <c r="P5471" s="127"/>
      <c r="W5471" s="64"/>
      <c r="X5471" s="64"/>
    </row>
    <row r="5472" spans="1:24" s="59" customFormat="1" x14ac:dyDescent="0.25">
      <c r="A5472" s="77"/>
      <c r="D5472" s="60"/>
      <c r="E5472" s="60"/>
      <c r="F5472" s="60"/>
      <c r="G5472" s="60"/>
      <c r="H5472" s="62"/>
      <c r="I5472" s="62"/>
      <c r="J5472" s="62"/>
      <c r="K5472" s="62"/>
      <c r="M5472" s="63"/>
      <c r="N5472" s="63"/>
      <c r="O5472" s="64"/>
      <c r="P5472" s="127"/>
      <c r="W5472" s="64"/>
      <c r="X5472" s="64"/>
    </row>
    <row r="5473" spans="1:24" s="59" customFormat="1" x14ac:dyDescent="0.25">
      <c r="A5473" s="77"/>
      <c r="D5473" s="60"/>
      <c r="E5473" s="60"/>
      <c r="F5473" s="60"/>
      <c r="G5473" s="60"/>
      <c r="H5473" s="62"/>
      <c r="I5473" s="62"/>
      <c r="J5473" s="62"/>
      <c r="K5473" s="62"/>
      <c r="M5473" s="63"/>
      <c r="N5473" s="63"/>
      <c r="O5473" s="64"/>
      <c r="P5473" s="127"/>
      <c r="W5473" s="64"/>
      <c r="X5473" s="64"/>
    </row>
    <row r="5474" spans="1:24" s="59" customFormat="1" x14ac:dyDescent="0.25">
      <c r="A5474" s="77"/>
      <c r="D5474" s="60"/>
      <c r="E5474" s="60"/>
      <c r="F5474" s="60"/>
      <c r="G5474" s="60"/>
      <c r="H5474" s="62"/>
      <c r="I5474" s="62"/>
      <c r="J5474" s="62"/>
      <c r="K5474" s="62"/>
      <c r="M5474" s="63"/>
      <c r="N5474" s="63"/>
      <c r="O5474" s="64"/>
      <c r="P5474" s="127"/>
      <c r="W5474" s="64"/>
      <c r="X5474" s="64"/>
    </row>
    <row r="5475" spans="1:24" s="59" customFormat="1" x14ac:dyDescent="0.25">
      <c r="A5475" s="77"/>
      <c r="D5475" s="60"/>
      <c r="E5475" s="60"/>
      <c r="F5475" s="60"/>
      <c r="G5475" s="60"/>
      <c r="H5475" s="62"/>
      <c r="I5475" s="62"/>
      <c r="J5475" s="62"/>
      <c r="K5475" s="62"/>
      <c r="M5475" s="63"/>
      <c r="N5475" s="63"/>
      <c r="O5475" s="64"/>
      <c r="P5475" s="127"/>
      <c r="W5475" s="64"/>
      <c r="X5475" s="64"/>
    </row>
    <row r="5476" spans="1:24" s="59" customFormat="1" x14ac:dyDescent="0.25">
      <c r="A5476" s="77"/>
      <c r="D5476" s="60"/>
      <c r="E5476" s="60"/>
      <c r="F5476" s="60"/>
      <c r="G5476" s="60"/>
      <c r="H5476" s="62"/>
      <c r="I5476" s="62"/>
      <c r="J5476" s="62"/>
      <c r="K5476" s="62"/>
      <c r="M5476" s="63"/>
      <c r="N5476" s="63"/>
      <c r="O5476" s="64"/>
      <c r="P5476" s="127"/>
      <c r="W5476" s="64"/>
      <c r="X5476" s="64"/>
    </row>
    <row r="5477" spans="1:24" s="59" customFormat="1" x14ac:dyDescent="0.25">
      <c r="A5477" s="77"/>
      <c r="D5477" s="60"/>
      <c r="E5477" s="60"/>
      <c r="F5477" s="60"/>
      <c r="G5477" s="60"/>
      <c r="H5477" s="62"/>
      <c r="I5477" s="62"/>
      <c r="J5477" s="62"/>
      <c r="K5477" s="62"/>
      <c r="M5477" s="63"/>
      <c r="N5477" s="63"/>
      <c r="O5477" s="64"/>
      <c r="P5477" s="127"/>
      <c r="W5477" s="64"/>
      <c r="X5477" s="64"/>
    </row>
    <row r="5478" spans="1:24" s="59" customFormat="1" x14ac:dyDescent="0.25">
      <c r="A5478" s="77"/>
      <c r="D5478" s="60"/>
      <c r="E5478" s="60"/>
      <c r="F5478" s="60"/>
      <c r="G5478" s="60"/>
      <c r="H5478" s="62"/>
      <c r="I5478" s="62"/>
      <c r="J5478" s="62"/>
      <c r="K5478" s="62"/>
      <c r="M5478" s="63"/>
      <c r="N5478" s="63"/>
      <c r="O5478" s="64"/>
      <c r="P5478" s="127"/>
      <c r="W5478" s="64"/>
      <c r="X5478" s="64"/>
    </row>
    <row r="5479" spans="1:24" s="59" customFormat="1" x14ac:dyDescent="0.25">
      <c r="A5479" s="77"/>
      <c r="D5479" s="60"/>
      <c r="E5479" s="60"/>
      <c r="F5479" s="60"/>
      <c r="G5479" s="60"/>
      <c r="H5479" s="62"/>
      <c r="I5479" s="62"/>
      <c r="J5479" s="62"/>
      <c r="K5479" s="62"/>
      <c r="M5479" s="63"/>
      <c r="N5479" s="63"/>
      <c r="O5479" s="64"/>
      <c r="P5479" s="127"/>
      <c r="W5479" s="64"/>
      <c r="X5479" s="64"/>
    </row>
    <row r="5480" spans="1:24" s="59" customFormat="1" x14ac:dyDescent="0.25">
      <c r="A5480" s="77"/>
      <c r="D5480" s="60"/>
      <c r="E5480" s="60"/>
      <c r="F5480" s="60"/>
      <c r="G5480" s="60"/>
      <c r="H5480" s="62"/>
      <c r="I5480" s="62"/>
      <c r="J5480" s="62"/>
      <c r="K5480" s="62"/>
      <c r="M5480" s="63"/>
      <c r="N5480" s="63"/>
      <c r="O5480" s="64"/>
      <c r="P5480" s="127"/>
      <c r="W5480" s="64"/>
      <c r="X5480" s="64"/>
    </row>
    <row r="5481" spans="1:24" s="59" customFormat="1" x14ac:dyDescent="0.25">
      <c r="A5481" s="77"/>
      <c r="D5481" s="60"/>
      <c r="E5481" s="60"/>
      <c r="F5481" s="60"/>
      <c r="G5481" s="60"/>
      <c r="H5481" s="62"/>
      <c r="I5481" s="62"/>
      <c r="J5481" s="62"/>
      <c r="K5481" s="62"/>
      <c r="M5481" s="63"/>
      <c r="N5481" s="63"/>
      <c r="O5481" s="64"/>
      <c r="P5481" s="127"/>
      <c r="W5481" s="64"/>
      <c r="X5481" s="64"/>
    </row>
    <row r="5482" spans="1:24" s="59" customFormat="1" x14ac:dyDescent="0.25">
      <c r="A5482" s="77"/>
      <c r="D5482" s="60"/>
      <c r="E5482" s="60"/>
      <c r="F5482" s="60"/>
      <c r="G5482" s="60"/>
      <c r="H5482" s="62"/>
      <c r="I5482" s="62"/>
      <c r="J5482" s="62"/>
      <c r="K5482" s="62"/>
      <c r="M5482" s="63"/>
      <c r="N5482" s="63"/>
      <c r="O5482" s="64"/>
      <c r="P5482" s="127"/>
      <c r="W5482" s="64"/>
      <c r="X5482" s="64"/>
    </row>
    <row r="5483" spans="1:24" s="59" customFormat="1" x14ac:dyDescent="0.25">
      <c r="A5483" s="77"/>
      <c r="D5483" s="60"/>
      <c r="E5483" s="60"/>
      <c r="F5483" s="60"/>
      <c r="G5483" s="60"/>
      <c r="H5483" s="62"/>
      <c r="I5483" s="62"/>
      <c r="J5483" s="62"/>
      <c r="K5483" s="62"/>
      <c r="M5483" s="63"/>
      <c r="N5483" s="63"/>
      <c r="O5483" s="64"/>
      <c r="P5483" s="127"/>
      <c r="W5483" s="64"/>
      <c r="X5483" s="64"/>
    </row>
    <row r="5484" spans="1:24" s="59" customFormat="1" x14ac:dyDescent="0.25">
      <c r="A5484" s="77"/>
      <c r="D5484" s="60"/>
      <c r="E5484" s="60"/>
      <c r="F5484" s="60"/>
      <c r="G5484" s="60"/>
      <c r="H5484" s="62"/>
      <c r="I5484" s="62"/>
      <c r="J5484" s="62"/>
      <c r="K5484" s="62"/>
      <c r="M5484" s="63"/>
      <c r="N5484" s="63"/>
      <c r="O5484" s="64"/>
      <c r="P5484" s="127"/>
      <c r="W5484" s="64"/>
      <c r="X5484" s="64"/>
    </row>
    <row r="5485" spans="1:24" s="59" customFormat="1" x14ac:dyDescent="0.25">
      <c r="A5485" s="77"/>
      <c r="D5485" s="60"/>
      <c r="E5485" s="60"/>
      <c r="F5485" s="60"/>
      <c r="G5485" s="60"/>
      <c r="H5485" s="62"/>
      <c r="I5485" s="62"/>
      <c r="J5485" s="62"/>
      <c r="K5485" s="62"/>
      <c r="M5485" s="63"/>
      <c r="N5485" s="63"/>
      <c r="O5485" s="64"/>
      <c r="P5485" s="127"/>
      <c r="W5485" s="64"/>
      <c r="X5485" s="64"/>
    </row>
    <row r="5486" spans="1:24" s="59" customFormat="1" x14ac:dyDescent="0.25">
      <c r="A5486" s="77"/>
      <c r="D5486" s="60"/>
      <c r="E5486" s="60"/>
      <c r="F5486" s="60"/>
      <c r="G5486" s="60"/>
      <c r="H5486" s="62"/>
      <c r="I5486" s="62"/>
      <c r="J5486" s="62"/>
      <c r="K5486" s="62"/>
      <c r="M5486" s="63"/>
      <c r="N5486" s="63"/>
      <c r="O5486" s="64"/>
      <c r="P5486" s="127"/>
      <c r="W5486" s="64"/>
      <c r="X5486" s="64"/>
    </row>
    <row r="5487" spans="1:24" s="59" customFormat="1" x14ac:dyDescent="0.25">
      <c r="A5487" s="77"/>
      <c r="D5487" s="60"/>
      <c r="E5487" s="60"/>
      <c r="F5487" s="60"/>
      <c r="G5487" s="60"/>
      <c r="H5487" s="62"/>
      <c r="I5487" s="62"/>
      <c r="J5487" s="62"/>
      <c r="K5487" s="62"/>
      <c r="M5487" s="63"/>
      <c r="N5487" s="63"/>
      <c r="O5487" s="64"/>
      <c r="P5487" s="127"/>
      <c r="W5487" s="64"/>
      <c r="X5487" s="64"/>
    </row>
    <row r="5488" spans="1:24" s="59" customFormat="1" x14ac:dyDescent="0.25">
      <c r="A5488" s="77"/>
      <c r="D5488" s="60"/>
      <c r="E5488" s="60"/>
      <c r="F5488" s="60"/>
      <c r="G5488" s="60"/>
      <c r="H5488" s="62"/>
      <c r="I5488" s="62"/>
      <c r="J5488" s="62"/>
      <c r="K5488" s="62"/>
      <c r="M5488" s="63"/>
      <c r="N5488" s="63"/>
      <c r="O5488" s="64"/>
      <c r="P5488" s="127"/>
      <c r="W5488" s="64"/>
      <c r="X5488" s="64"/>
    </row>
    <row r="5489" spans="1:24" s="59" customFormat="1" x14ac:dyDescent="0.25">
      <c r="A5489" s="77"/>
      <c r="D5489" s="60"/>
      <c r="E5489" s="60"/>
      <c r="F5489" s="60"/>
      <c r="G5489" s="60"/>
      <c r="H5489" s="62"/>
      <c r="I5489" s="62"/>
      <c r="J5489" s="62"/>
      <c r="K5489" s="62"/>
      <c r="M5489" s="63"/>
      <c r="N5489" s="63"/>
      <c r="O5489" s="64"/>
      <c r="P5489" s="127"/>
      <c r="W5489" s="64"/>
      <c r="X5489" s="64"/>
    </row>
    <row r="5490" spans="1:24" s="59" customFormat="1" x14ac:dyDescent="0.25">
      <c r="A5490" s="77"/>
      <c r="D5490" s="60"/>
      <c r="E5490" s="60"/>
      <c r="F5490" s="60"/>
      <c r="G5490" s="60"/>
      <c r="H5490" s="62"/>
      <c r="I5490" s="62"/>
      <c r="J5490" s="62"/>
      <c r="K5490" s="62"/>
      <c r="M5490" s="63"/>
      <c r="N5490" s="63"/>
      <c r="O5490" s="64"/>
      <c r="P5490" s="127"/>
      <c r="W5490" s="64"/>
      <c r="X5490" s="64"/>
    </row>
    <row r="5491" spans="1:24" s="59" customFormat="1" x14ac:dyDescent="0.25">
      <c r="A5491" s="77"/>
      <c r="D5491" s="60"/>
      <c r="E5491" s="60"/>
      <c r="F5491" s="60"/>
      <c r="G5491" s="60"/>
      <c r="H5491" s="62"/>
      <c r="I5491" s="62"/>
      <c r="J5491" s="62"/>
      <c r="K5491" s="62"/>
      <c r="M5491" s="63"/>
      <c r="N5491" s="63"/>
      <c r="O5491" s="64"/>
      <c r="P5491" s="127"/>
      <c r="W5491" s="64"/>
      <c r="X5491" s="64"/>
    </row>
    <row r="5492" spans="1:24" s="59" customFormat="1" x14ac:dyDescent="0.25">
      <c r="A5492" s="77"/>
      <c r="D5492" s="60"/>
      <c r="E5492" s="60"/>
      <c r="F5492" s="60"/>
      <c r="G5492" s="60"/>
      <c r="H5492" s="62"/>
      <c r="I5492" s="62"/>
      <c r="J5492" s="62"/>
      <c r="K5492" s="62"/>
      <c r="M5492" s="63"/>
      <c r="N5492" s="63"/>
      <c r="O5492" s="64"/>
      <c r="P5492" s="127"/>
      <c r="W5492" s="64"/>
      <c r="X5492" s="64"/>
    </row>
    <row r="5493" spans="1:24" s="59" customFormat="1" x14ac:dyDescent="0.25">
      <c r="A5493" s="77"/>
      <c r="D5493" s="60"/>
      <c r="E5493" s="60"/>
      <c r="F5493" s="60"/>
      <c r="G5493" s="60"/>
      <c r="H5493" s="62"/>
      <c r="I5493" s="62"/>
      <c r="J5493" s="62"/>
      <c r="K5493" s="62"/>
      <c r="M5493" s="63"/>
      <c r="N5493" s="63"/>
      <c r="O5493" s="64"/>
      <c r="P5493" s="127"/>
      <c r="W5493" s="64"/>
      <c r="X5493" s="64"/>
    </row>
    <row r="5494" spans="1:24" s="59" customFormat="1" x14ac:dyDescent="0.25">
      <c r="A5494" s="77"/>
      <c r="D5494" s="60"/>
      <c r="E5494" s="60"/>
      <c r="F5494" s="60"/>
      <c r="G5494" s="60"/>
      <c r="H5494" s="62"/>
      <c r="I5494" s="62"/>
      <c r="J5494" s="62"/>
      <c r="K5494" s="62"/>
      <c r="M5494" s="63"/>
      <c r="N5494" s="63"/>
      <c r="O5494" s="64"/>
      <c r="P5494" s="127"/>
      <c r="W5494" s="64"/>
      <c r="X5494" s="64"/>
    </row>
    <row r="5495" spans="1:24" s="59" customFormat="1" x14ac:dyDescent="0.25">
      <c r="A5495" s="77"/>
      <c r="D5495" s="60"/>
      <c r="E5495" s="60"/>
      <c r="F5495" s="60"/>
      <c r="G5495" s="60"/>
      <c r="H5495" s="62"/>
      <c r="I5495" s="62"/>
      <c r="J5495" s="62"/>
      <c r="K5495" s="62"/>
      <c r="M5495" s="63"/>
      <c r="N5495" s="63"/>
      <c r="O5495" s="64"/>
      <c r="P5495" s="127"/>
      <c r="W5495" s="64"/>
      <c r="X5495" s="64"/>
    </row>
    <row r="5496" spans="1:24" s="59" customFormat="1" x14ac:dyDescent="0.25">
      <c r="A5496" s="77"/>
      <c r="D5496" s="60"/>
      <c r="E5496" s="60"/>
      <c r="F5496" s="60"/>
      <c r="G5496" s="60"/>
      <c r="H5496" s="62"/>
      <c r="I5496" s="62"/>
      <c r="J5496" s="62"/>
      <c r="K5496" s="62"/>
      <c r="M5496" s="63"/>
      <c r="N5496" s="63"/>
      <c r="O5496" s="64"/>
      <c r="P5496" s="127"/>
      <c r="W5496" s="64"/>
      <c r="X5496" s="64"/>
    </row>
    <row r="5497" spans="1:24" s="59" customFormat="1" x14ac:dyDescent="0.25">
      <c r="A5497" s="77"/>
      <c r="D5497" s="60"/>
      <c r="E5497" s="60"/>
      <c r="F5497" s="60"/>
      <c r="G5497" s="60"/>
      <c r="H5497" s="62"/>
      <c r="I5497" s="62"/>
      <c r="J5497" s="62"/>
      <c r="K5497" s="62"/>
      <c r="M5497" s="63"/>
      <c r="N5497" s="63"/>
      <c r="O5497" s="64"/>
      <c r="P5497" s="127"/>
      <c r="W5497" s="64"/>
      <c r="X5497" s="64"/>
    </row>
    <row r="5498" spans="1:24" s="59" customFormat="1" x14ac:dyDescent="0.25">
      <c r="A5498" s="77"/>
      <c r="D5498" s="60"/>
      <c r="E5498" s="60"/>
      <c r="F5498" s="60"/>
      <c r="G5498" s="60"/>
      <c r="H5498" s="62"/>
      <c r="I5498" s="62"/>
      <c r="J5498" s="62"/>
      <c r="K5498" s="62"/>
      <c r="M5498" s="63"/>
      <c r="N5498" s="63"/>
      <c r="O5498" s="64"/>
      <c r="P5498" s="127"/>
      <c r="W5498" s="64"/>
      <c r="X5498" s="64"/>
    </row>
    <row r="5499" spans="1:24" s="59" customFormat="1" x14ac:dyDescent="0.25">
      <c r="A5499" s="77"/>
      <c r="D5499" s="60"/>
      <c r="E5499" s="60"/>
      <c r="F5499" s="60"/>
      <c r="G5499" s="60"/>
      <c r="H5499" s="62"/>
      <c r="I5499" s="62"/>
      <c r="J5499" s="62"/>
      <c r="K5499" s="62"/>
      <c r="M5499" s="63"/>
      <c r="N5499" s="63"/>
      <c r="O5499" s="64"/>
      <c r="P5499" s="127"/>
      <c r="W5499" s="64"/>
      <c r="X5499" s="64"/>
    </row>
    <row r="5500" spans="1:24" s="59" customFormat="1" x14ac:dyDescent="0.25">
      <c r="A5500" s="77"/>
      <c r="D5500" s="60"/>
      <c r="E5500" s="60"/>
      <c r="F5500" s="60"/>
      <c r="G5500" s="60"/>
      <c r="H5500" s="62"/>
      <c r="I5500" s="62"/>
      <c r="J5500" s="62"/>
      <c r="K5500" s="62"/>
      <c r="M5500" s="63"/>
      <c r="N5500" s="63"/>
      <c r="O5500" s="64"/>
      <c r="P5500" s="127"/>
      <c r="W5500" s="64"/>
      <c r="X5500" s="64"/>
    </row>
    <row r="5501" spans="1:24" s="59" customFormat="1" x14ac:dyDescent="0.25">
      <c r="A5501" s="77"/>
      <c r="D5501" s="60"/>
      <c r="E5501" s="60"/>
      <c r="F5501" s="60"/>
      <c r="G5501" s="60"/>
      <c r="H5501" s="62"/>
      <c r="I5501" s="62"/>
      <c r="J5501" s="62"/>
      <c r="K5501" s="62"/>
      <c r="M5501" s="63"/>
      <c r="N5501" s="63"/>
      <c r="O5501" s="64"/>
      <c r="P5501" s="127"/>
      <c r="W5501" s="64"/>
      <c r="X5501" s="64"/>
    </row>
    <row r="5502" spans="1:24" s="59" customFormat="1" x14ac:dyDescent="0.25">
      <c r="A5502" s="77"/>
      <c r="D5502" s="60"/>
      <c r="E5502" s="60"/>
      <c r="F5502" s="60"/>
      <c r="G5502" s="60"/>
      <c r="H5502" s="62"/>
      <c r="I5502" s="62"/>
      <c r="J5502" s="62"/>
      <c r="K5502" s="62"/>
      <c r="M5502" s="63"/>
      <c r="N5502" s="63"/>
      <c r="O5502" s="64"/>
      <c r="P5502" s="127"/>
      <c r="W5502" s="64"/>
      <c r="X5502" s="64"/>
    </row>
    <row r="5503" spans="1:24" s="59" customFormat="1" x14ac:dyDescent="0.25">
      <c r="A5503" s="77"/>
      <c r="D5503" s="60"/>
      <c r="E5503" s="60"/>
      <c r="F5503" s="60"/>
      <c r="G5503" s="60"/>
      <c r="H5503" s="62"/>
      <c r="I5503" s="62"/>
      <c r="J5503" s="62"/>
      <c r="K5503" s="62"/>
      <c r="M5503" s="63"/>
      <c r="N5503" s="63"/>
      <c r="O5503" s="64"/>
      <c r="P5503" s="127"/>
      <c r="W5503" s="64"/>
      <c r="X5503" s="64"/>
    </row>
    <row r="5504" spans="1:24" s="59" customFormat="1" x14ac:dyDescent="0.25">
      <c r="A5504" s="77"/>
      <c r="D5504" s="60"/>
      <c r="E5504" s="60"/>
      <c r="F5504" s="60"/>
      <c r="G5504" s="60"/>
      <c r="H5504" s="62"/>
      <c r="I5504" s="62"/>
      <c r="J5504" s="62"/>
      <c r="K5504" s="62"/>
      <c r="M5504" s="63"/>
      <c r="N5504" s="63"/>
      <c r="O5504" s="64"/>
      <c r="P5504" s="127"/>
      <c r="W5504" s="64"/>
      <c r="X5504" s="64"/>
    </row>
    <row r="5505" spans="1:24" s="59" customFormat="1" x14ac:dyDescent="0.25">
      <c r="A5505" s="77"/>
      <c r="D5505" s="60"/>
      <c r="E5505" s="60"/>
      <c r="F5505" s="60"/>
      <c r="G5505" s="60"/>
      <c r="H5505" s="62"/>
      <c r="I5505" s="62"/>
      <c r="J5505" s="62"/>
      <c r="K5505" s="62"/>
      <c r="M5505" s="63"/>
      <c r="N5505" s="63"/>
      <c r="O5505" s="64"/>
      <c r="P5505" s="127"/>
      <c r="W5505" s="64"/>
      <c r="X5505" s="64"/>
    </row>
    <row r="5506" spans="1:24" s="59" customFormat="1" x14ac:dyDescent="0.25">
      <c r="A5506" s="77"/>
      <c r="D5506" s="60"/>
      <c r="E5506" s="60"/>
      <c r="F5506" s="60"/>
      <c r="G5506" s="60"/>
      <c r="H5506" s="62"/>
      <c r="I5506" s="62"/>
      <c r="J5506" s="62"/>
      <c r="K5506" s="62"/>
      <c r="M5506" s="63"/>
      <c r="N5506" s="63"/>
      <c r="O5506" s="64"/>
      <c r="P5506" s="127"/>
      <c r="W5506" s="64"/>
      <c r="X5506" s="64"/>
    </row>
    <row r="5507" spans="1:24" s="59" customFormat="1" x14ac:dyDescent="0.25">
      <c r="A5507" s="77"/>
      <c r="D5507" s="60"/>
      <c r="E5507" s="60"/>
      <c r="F5507" s="60"/>
      <c r="G5507" s="60"/>
      <c r="H5507" s="62"/>
      <c r="I5507" s="62"/>
      <c r="J5507" s="62"/>
      <c r="K5507" s="62"/>
      <c r="M5507" s="63"/>
      <c r="N5507" s="63"/>
      <c r="O5507" s="64"/>
      <c r="P5507" s="127"/>
      <c r="W5507" s="64"/>
      <c r="X5507" s="64"/>
    </row>
    <row r="5508" spans="1:24" s="59" customFormat="1" x14ac:dyDescent="0.25">
      <c r="A5508" s="77"/>
      <c r="D5508" s="60"/>
      <c r="E5508" s="60"/>
      <c r="F5508" s="60"/>
      <c r="G5508" s="60"/>
      <c r="H5508" s="62"/>
      <c r="I5508" s="62"/>
      <c r="J5508" s="62"/>
      <c r="K5508" s="62"/>
      <c r="M5508" s="63"/>
      <c r="N5508" s="63"/>
      <c r="O5508" s="64"/>
      <c r="P5508" s="127"/>
      <c r="W5508" s="64"/>
      <c r="X5508" s="64"/>
    </row>
    <row r="5509" spans="1:24" s="59" customFormat="1" x14ac:dyDescent="0.25">
      <c r="A5509" s="77"/>
      <c r="D5509" s="60"/>
      <c r="E5509" s="60"/>
      <c r="F5509" s="60"/>
      <c r="G5509" s="60"/>
      <c r="H5509" s="62"/>
      <c r="I5509" s="62"/>
      <c r="J5509" s="62"/>
      <c r="K5509" s="62"/>
      <c r="M5509" s="63"/>
      <c r="N5509" s="63"/>
      <c r="O5509" s="64"/>
      <c r="P5509" s="127"/>
      <c r="W5509" s="64"/>
      <c r="X5509" s="64"/>
    </row>
    <row r="5510" spans="1:24" s="59" customFormat="1" x14ac:dyDescent="0.25">
      <c r="A5510" s="77"/>
      <c r="D5510" s="60"/>
      <c r="E5510" s="60"/>
      <c r="F5510" s="60"/>
      <c r="G5510" s="60"/>
      <c r="H5510" s="62"/>
      <c r="I5510" s="62"/>
      <c r="J5510" s="62"/>
      <c r="K5510" s="62"/>
      <c r="M5510" s="63"/>
      <c r="N5510" s="63"/>
      <c r="O5510" s="64"/>
      <c r="P5510" s="127"/>
      <c r="W5510" s="64"/>
      <c r="X5510" s="64"/>
    </row>
    <row r="5511" spans="1:24" s="59" customFormat="1" x14ac:dyDescent="0.25">
      <c r="A5511" s="77"/>
      <c r="D5511" s="60"/>
      <c r="E5511" s="60"/>
      <c r="F5511" s="60"/>
      <c r="G5511" s="60"/>
      <c r="H5511" s="62"/>
      <c r="I5511" s="62"/>
      <c r="J5511" s="62"/>
      <c r="K5511" s="62"/>
      <c r="M5511" s="63"/>
      <c r="N5511" s="63"/>
      <c r="O5511" s="64"/>
      <c r="P5511" s="127"/>
      <c r="W5511" s="64"/>
      <c r="X5511" s="64"/>
    </row>
    <row r="5512" spans="1:24" s="59" customFormat="1" x14ac:dyDescent="0.25">
      <c r="A5512" s="77"/>
      <c r="D5512" s="60"/>
      <c r="E5512" s="60"/>
      <c r="F5512" s="60"/>
      <c r="G5512" s="60"/>
      <c r="H5512" s="62"/>
      <c r="I5512" s="62"/>
      <c r="J5512" s="62"/>
      <c r="K5512" s="62"/>
      <c r="M5512" s="63"/>
      <c r="N5512" s="63"/>
      <c r="O5512" s="64"/>
      <c r="P5512" s="127"/>
      <c r="W5512" s="64"/>
      <c r="X5512" s="64"/>
    </row>
    <row r="5513" spans="1:24" s="59" customFormat="1" x14ac:dyDescent="0.25">
      <c r="A5513" s="77"/>
      <c r="D5513" s="60"/>
      <c r="E5513" s="60"/>
      <c r="F5513" s="60"/>
      <c r="G5513" s="60"/>
      <c r="H5513" s="62"/>
      <c r="I5513" s="62"/>
      <c r="J5513" s="62"/>
      <c r="K5513" s="62"/>
      <c r="M5513" s="63"/>
      <c r="N5513" s="63"/>
      <c r="O5513" s="64"/>
      <c r="P5513" s="127"/>
      <c r="W5513" s="64"/>
      <c r="X5513" s="64"/>
    </row>
    <row r="5514" spans="1:24" s="59" customFormat="1" x14ac:dyDescent="0.25">
      <c r="A5514" s="77"/>
      <c r="D5514" s="60"/>
      <c r="E5514" s="60"/>
      <c r="F5514" s="60"/>
      <c r="G5514" s="60"/>
      <c r="H5514" s="62"/>
      <c r="I5514" s="62"/>
      <c r="J5514" s="62"/>
      <c r="K5514" s="62"/>
      <c r="M5514" s="63"/>
      <c r="N5514" s="63"/>
      <c r="O5514" s="64"/>
      <c r="P5514" s="127"/>
      <c r="W5514" s="64"/>
      <c r="X5514" s="64"/>
    </row>
    <row r="5515" spans="1:24" s="59" customFormat="1" x14ac:dyDescent="0.25">
      <c r="A5515" s="77"/>
      <c r="D5515" s="60"/>
      <c r="E5515" s="60"/>
      <c r="F5515" s="60"/>
      <c r="G5515" s="60"/>
      <c r="H5515" s="62"/>
      <c r="I5515" s="62"/>
      <c r="J5515" s="62"/>
      <c r="K5515" s="62"/>
      <c r="M5515" s="63"/>
      <c r="N5515" s="63"/>
      <c r="O5515" s="64"/>
      <c r="P5515" s="127"/>
      <c r="W5515" s="64"/>
      <c r="X5515" s="64"/>
    </row>
    <row r="5516" spans="1:24" s="59" customFormat="1" x14ac:dyDescent="0.25">
      <c r="A5516" s="77"/>
      <c r="D5516" s="60"/>
      <c r="E5516" s="60"/>
      <c r="F5516" s="60"/>
      <c r="G5516" s="60"/>
      <c r="H5516" s="62"/>
      <c r="I5516" s="62"/>
      <c r="J5516" s="62"/>
      <c r="K5516" s="62"/>
      <c r="M5516" s="63"/>
      <c r="N5516" s="63"/>
      <c r="O5516" s="64"/>
      <c r="P5516" s="127"/>
      <c r="W5516" s="64"/>
      <c r="X5516" s="64"/>
    </row>
    <row r="5517" spans="1:24" s="59" customFormat="1" x14ac:dyDescent="0.25">
      <c r="A5517" s="77"/>
      <c r="D5517" s="60"/>
      <c r="E5517" s="60"/>
      <c r="F5517" s="60"/>
      <c r="G5517" s="60"/>
      <c r="H5517" s="62"/>
      <c r="I5517" s="62"/>
      <c r="J5517" s="62"/>
      <c r="K5517" s="62"/>
      <c r="M5517" s="63"/>
      <c r="N5517" s="63"/>
      <c r="O5517" s="64"/>
      <c r="P5517" s="127"/>
      <c r="W5517" s="64"/>
      <c r="X5517" s="64"/>
    </row>
    <row r="5518" spans="1:24" s="59" customFormat="1" x14ac:dyDescent="0.25">
      <c r="A5518" s="77"/>
      <c r="D5518" s="60"/>
      <c r="E5518" s="60"/>
      <c r="F5518" s="60"/>
      <c r="G5518" s="60"/>
      <c r="H5518" s="62"/>
      <c r="I5518" s="62"/>
      <c r="J5518" s="62"/>
      <c r="K5518" s="62"/>
      <c r="M5518" s="63"/>
      <c r="N5518" s="63"/>
      <c r="O5518" s="64"/>
      <c r="P5518" s="127"/>
      <c r="W5518" s="64"/>
      <c r="X5518" s="64"/>
    </row>
    <row r="5519" spans="1:24" s="59" customFormat="1" x14ac:dyDescent="0.25">
      <c r="A5519" s="77"/>
      <c r="D5519" s="60"/>
      <c r="E5519" s="60"/>
      <c r="F5519" s="60"/>
      <c r="G5519" s="60"/>
      <c r="H5519" s="62"/>
      <c r="I5519" s="62"/>
      <c r="J5519" s="62"/>
      <c r="K5519" s="62"/>
      <c r="M5519" s="63"/>
      <c r="N5519" s="63"/>
      <c r="O5519" s="64"/>
      <c r="P5519" s="127"/>
      <c r="W5519" s="64"/>
      <c r="X5519" s="64"/>
    </row>
    <row r="5520" spans="1:24" s="59" customFormat="1" x14ac:dyDescent="0.25">
      <c r="A5520" s="77"/>
      <c r="D5520" s="60"/>
      <c r="E5520" s="60"/>
      <c r="F5520" s="60"/>
      <c r="G5520" s="60"/>
      <c r="H5520" s="62"/>
      <c r="I5520" s="62"/>
      <c r="J5520" s="62"/>
      <c r="K5520" s="62"/>
      <c r="M5520" s="63"/>
      <c r="N5520" s="63"/>
      <c r="O5520" s="64"/>
      <c r="P5520" s="127"/>
      <c r="W5520" s="64"/>
      <c r="X5520" s="64"/>
    </row>
    <row r="5521" spans="1:24" s="59" customFormat="1" x14ac:dyDescent="0.25">
      <c r="A5521" s="77"/>
      <c r="D5521" s="60"/>
      <c r="E5521" s="60"/>
      <c r="F5521" s="60"/>
      <c r="G5521" s="60"/>
      <c r="H5521" s="62"/>
      <c r="I5521" s="62"/>
      <c r="J5521" s="62"/>
      <c r="K5521" s="62"/>
      <c r="M5521" s="63"/>
      <c r="N5521" s="63"/>
      <c r="O5521" s="64"/>
      <c r="P5521" s="127"/>
      <c r="W5521" s="64"/>
      <c r="X5521" s="64"/>
    </row>
    <row r="5522" spans="1:24" s="59" customFormat="1" x14ac:dyDescent="0.25">
      <c r="A5522" s="77"/>
      <c r="D5522" s="60"/>
      <c r="E5522" s="60"/>
      <c r="F5522" s="60"/>
      <c r="G5522" s="60"/>
      <c r="H5522" s="62"/>
      <c r="I5522" s="62"/>
      <c r="J5522" s="62"/>
      <c r="K5522" s="62"/>
      <c r="M5522" s="63"/>
      <c r="N5522" s="63"/>
      <c r="O5522" s="64"/>
      <c r="P5522" s="127"/>
      <c r="W5522" s="64"/>
      <c r="X5522" s="64"/>
    </row>
    <row r="5523" spans="1:24" s="59" customFormat="1" x14ac:dyDescent="0.25">
      <c r="A5523" s="77"/>
      <c r="D5523" s="60"/>
      <c r="E5523" s="60"/>
      <c r="F5523" s="60"/>
      <c r="G5523" s="60"/>
      <c r="H5523" s="62"/>
      <c r="I5523" s="62"/>
      <c r="J5523" s="62"/>
      <c r="K5523" s="62"/>
      <c r="M5523" s="63"/>
      <c r="N5523" s="63"/>
      <c r="O5523" s="64"/>
      <c r="P5523" s="127"/>
      <c r="W5523" s="64"/>
      <c r="X5523" s="64"/>
    </row>
    <row r="5524" spans="1:24" s="59" customFormat="1" x14ac:dyDescent="0.25">
      <c r="A5524" s="77"/>
      <c r="D5524" s="60"/>
      <c r="E5524" s="60"/>
      <c r="F5524" s="60"/>
      <c r="G5524" s="60"/>
      <c r="H5524" s="62"/>
      <c r="I5524" s="62"/>
      <c r="J5524" s="62"/>
      <c r="K5524" s="62"/>
      <c r="M5524" s="63"/>
      <c r="N5524" s="63"/>
      <c r="O5524" s="64"/>
      <c r="P5524" s="127"/>
      <c r="W5524" s="64"/>
      <c r="X5524" s="64"/>
    </row>
    <row r="5525" spans="1:24" s="59" customFormat="1" x14ac:dyDescent="0.25">
      <c r="A5525" s="77"/>
      <c r="D5525" s="60"/>
      <c r="E5525" s="60"/>
      <c r="F5525" s="60"/>
      <c r="G5525" s="60"/>
      <c r="H5525" s="62"/>
      <c r="I5525" s="62"/>
      <c r="J5525" s="62"/>
      <c r="K5525" s="62"/>
      <c r="M5525" s="63"/>
      <c r="N5525" s="63"/>
      <c r="O5525" s="64"/>
      <c r="P5525" s="127"/>
      <c r="W5525" s="64"/>
      <c r="X5525" s="64"/>
    </row>
    <row r="5526" spans="1:24" s="59" customFormat="1" x14ac:dyDescent="0.25">
      <c r="A5526" s="77"/>
      <c r="D5526" s="60"/>
      <c r="E5526" s="60"/>
      <c r="F5526" s="60"/>
      <c r="G5526" s="60"/>
      <c r="H5526" s="62"/>
      <c r="I5526" s="62"/>
      <c r="J5526" s="62"/>
      <c r="K5526" s="62"/>
      <c r="M5526" s="63"/>
      <c r="N5526" s="63"/>
      <c r="O5526" s="64"/>
      <c r="P5526" s="127"/>
      <c r="W5526" s="64"/>
      <c r="X5526" s="64"/>
    </row>
    <row r="5527" spans="1:24" s="59" customFormat="1" x14ac:dyDescent="0.25">
      <c r="A5527" s="77"/>
      <c r="D5527" s="60"/>
      <c r="E5527" s="60"/>
      <c r="F5527" s="60"/>
      <c r="G5527" s="60"/>
      <c r="H5527" s="62"/>
      <c r="I5527" s="62"/>
      <c r="J5527" s="62"/>
      <c r="K5527" s="62"/>
      <c r="M5527" s="63"/>
      <c r="N5527" s="63"/>
      <c r="O5527" s="64"/>
      <c r="P5527" s="127"/>
      <c r="W5527" s="64"/>
      <c r="X5527" s="64"/>
    </row>
    <row r="5528" spans="1:24" s="59" customFormat="1" x14ac:dyDescent="0.25">
      <c r="A5528" s="77"/>
      <c r="D5528" s="60"/>
      <c r="E5528" s="60"/>
      <c r="F5528" s="60"/>
      <c r="G5528" s="60"/>
      <c r="H5528" s="62"/>
      <c r="I5528" s="62"/>
      <c r="J5528" s="62"/>
      <c r="K5528" s="62"/>
      <c r="M5528" s="63"/>
      <c r="N5528" s="63"/>
      <c r="O5528" s="64"/>
      <c r="P5528" s="127"/>
      <c r="W5528" s="64"/>
      <c r="X5528" s="64"/>
    </row>
    <row r="5529" spans="1:24" s="59" customFormat="1" x14ac:dyDescent="0.25">
      <c r="A5529" s="77"/>
      <c r="D5529" s="60"/>
      <c r="E5529" s="60"/>
      <c r="F5529" s="60"/>
      <c r="G5529" s="60"/>
      <c r="H5529" s="62"/>
      <c r="I5529" s="62"/>
      <c r="J5529" s="62"/>
      <c r="K5529" s="62"/>
      <c r="M5529" s="63"/>
      <c r="N5529" s="63"/>
      <c r="O5529" s="64"/>
      <c r="P5529" s="127"/>
      <c r="W5529" s="64"/>
      <c r="X5529" s="64"/>
    </row>
    <row r="5530" spans="1:24" s="59" customFormat="1" x14ac:dyDescent="0.25">
      <c r="A5530" s="77"/>
      <c r="D5530" s="60"/>
      <c r="E5530" s="60"/>
      <c r="F5530" s="60"/>
      <c r="G5530" s="60"/>
      <c r="H5530" s="62"/>
      <c r="I5530" s="62"/>
      <c r="J5530" s="62"/>
      <c r="K5530" s="62"/>
      <c r="M5530" s="63"/>
      <c r="N5530" s="63"/>
      <c r="O5530" s="64"/>
      <c r="P5530" s="127"/>
      <c r="W5530" s="64"/>
      <c r="X5530" s="64"/>
    </row>
    <row r="5531" spans="1:24" s="59" customFormat="1" x14ac:dyDescent="0.25">
      <c r="A5531" s="77"/>
      <c r="D5531" s="60"/>
      <c r="E5531" s="60"/>
      <c r="F5531" s="60"/>
      <c r="G5531" s="60"/>
      <c r="H5531" s="62"/>
      <c r="I5531" s="62"/>
      <c r="J5531" s="62"/>
      <c r="K5531" s="62"/>
      <c r="M5531" s="63"/>
      <c r="N5531" s="63"/>
      <c r="O5531" s="64"/>
      <c r="P5531" s="127"/>
      <c r="W5531" s="64"/>
      <c r="X5531" s="64"/>
    </row>
    <row r="5532" spans="1:24" s="59" customFormat="1" x14ac:dyDescent="0.25">
      <c r="A5532" s="77"/>
      <c r="D5532" s="60"/>
      <c r="E5532" s="60"/>
      <c r="F5532" s="60"/>
      <c r="G5532" s="60"/>
      <c r="H5532" s="62"/>
      <c r="I5532" s="62"/>
      <c r="J5532" s="62"/>
      <c r="K5532" s="62"/>
      <c r="M5532" s="63"/>
      <c r="N5532" s="63"/>
      <c r="O5532" s="64"/>
      <c r="P5532" s="127"/>
      <c r="W5532" s="64"/>
      <c r="X5532" s="64"/>
    </row>
    <row r="5533" spans="1:24" s="59" customFormat="1" x14ac:dyDescent="0.25">
      <c r="A5533" s="77"/>
      <c r="D5533" s="60"/>
      <c r="E5533" s="60"/>
      <c r="F5533" s="60"/>
      <c r="G5533" s="60"/>
      <c r="H5533" s="62"/>
      <c r="I5533" s="62"/>
      <c r="J5533" s="62"/>
      <c r="K5533" s="62"/>
      <c r="M5533" s="63"/>
      <c r="N5533" s="63"/>
      <c r="O5533" s="64"/>
      <c r="P5533" s="127"/>
      <c r="W5533" s="64"/>
      <c r="X5533" s="64"/>
    </row>
    <row r="5534" spans="1:24" s="59" customFormat="1" x14ac:dyDescent="0.25">
      <c r="A5534" s="77"/>
      <c r="D5534" s="60"/>
      <c r="E5534" s="60"/>
      <c r="F5534" s="60"/>
      <c r="G5534" s="60"/>
      <c r="H5534" s="62"/>
      <c r="I5534" s="62"/>
      <c r="J5534" s="62"/>
      <c r="K5534" s="62"/>
      <c r="M5534" s="63"/>
      <c r="N5534" s="63"/>
      <c r="O5534" s="64"/>
      <c r="P5534" s="127"/>
      <c r="W5534" s="64"/>
      <c r="X5534" s="64"/>
    </row>
    <row r="5535" spans="1:24" s="59" customFormat="1" x14ac:dyDescent="0.25">
      <c r="A5535" s="77"/>
      <c r="D5535" s="60"/>
      <c r="E5535" s="60"/>
      <c r="F5535" s="60"/>
      <c r="G5535" s="60"/>
      <c r="H5535" s="62"/>
      <c r="I5535" s="62"/>
      <c r="J5535" s="62"/>
      <c r="K5535" s="62"/>
      <c r="M5535" s="63"/>
      <c r="N5535" s="63"/>
      <c r="O5535" s="64"/>
      <c r="P5535" s="127"/>
      <c r="W5535" s="64"/>
      <c r="X5535" s="64"/>
    </row>
    <row r="5536" spans="1:24" s="59" customFormat="1" x14ac:dyDescent="0.25">
      <c r="A5536" s="77"/>
      <c r="D5536" s="60"/>
      <c r="E5536" s="60"/>
      <c r="F5536" s="60"/>
      <c r="G5536" s="60"/>
      <c r="H5536" s="62"/>
      <c r="I5536" s="62"/>
      <c r="J5536" s="62"/>
      <c r="K5536" s="62"/>
      <c r="M5536" s="63"/>
      <c r="N5536" s="63"/>
      <c r="O5536" s="64"/>
      <c r="P5536" s="127"/>
      <c r="W5536" s="64"/>
      <c r="X5536" s="64"/>
    </row>
    <row r="5537" spans="1:24" s="59" customFormat="1" x14ac:dyDescent="0.25">
      <c r="A5537" s="77"/>
      <c r="D5537" s="60"/>
      <c r="E5537" s="60"/>
      <c r="F5537" s="60"/>
      <c r="G5537" s="60"/>
      <c r="H5537" s="62"/>
      <c r="I5537" s="62"/>
      <c r="J5537" s="62"/>
      <c r="K5537" s="62"/>
      <c r="M5537" s="63"/>
      <c r="N5537" s="63"/>
      <c r="O5537" s="64"/>
      <c r="P5537" s="127"/>
      <c r="W5537" s="64"/>
      <c r="X5537" s="64"/>
    </row>
    <row r="5538" spans="1:24" s="59" customFormat="1" x14ac:dyDescent="0.25">
      <c r="A5538" s="77"/>
      <c r="D5538" s="60"/>
      <c r="E5538" s="60"/>
      <c r="F5538" s="60"/>
      <c r="G5538" s="60"/>
      <c r="H5538" s="62"/>
      <c r="I5538" s="62"/>
      <c r="J5538" s="62"/>
      <c r="K5538" s="62"/>
      <c r="M5538" s="63"/>
      <c r="N5538" s="63"/>
      <c r="O5538" s="64"/>
      <c r="P5538" s="127"/>
      <c r="W5538" s="64"/>
      <c r="X5538" s="64"/>
    </row>
    <row r="5539" spans="1:24" s="59" customFormat="1" x14ac:dyDescent="0.25">
      <c r="A5539" s="77"/>
      <c r="D5539" s="60"/>
      <c r="E5539" s="60"/>
      <c r="F5539" s="60"/>
      <c r="G5539" s="60"/>
      <c r="H5539" s="62"/>
      <c r="I5539" s="62"/>
      <c r="J5539" s="62"/>
      <c r="K5539" s="62"/>
      <c r="M5539" s="63"/>
      <c r="N5539" s="63"/>
      <c r="O5539" s="64"/>
      <c r="P5539" s="127"/>
      <c r="W5539" s="64"/>
      <c r="X5539" s="64"/>
    </row>
    <row r="5540" spans="1:24" s="59" customFormat="1" x14ac:dyDescent="0.25">
      <c r="A5540" s="77"/>
      <c r="D5540" s="60"/>
      <c r="E5540" s="60"/>
      <c r="F5540" s="60"/>
      <c r="G5540" s="60"/>
      <c r="H5540" s="62"/>
      <c r="I5540" s="62"/>
      <c r="J5540" s="62"/>
      <c r="K5540" s="62"/>
      <c r="M5540" s="63"/>
      <c r="N5540" s="63"/>
      <c r="O5540" s="64"/>
      <c r="P5540" s="127"/>
      <c r="W5540" s="64"/>
      <c r="X5540" s="64"/>
    </row>
    <row r="5541" spans="1:24" s="59" customFormat="1" x14ac:dyDescent="0.25">
      <c r="A5541" s="77"/>
      <c r="D5541" s="60"/>
      <c r="E5541" s="60"/>
      <c r="F5541" s="60"/>
      <c r="G5541" s="60"/>
      <c r="H5541" s="62"/>
      <c r="I5541" s="62"/>
      <c r="J5541" s="62"/>
      <c r="K5541" s="62"/>
      <c r="M5541" s="63"/>
      <c r="N5541" s="63"/>
      <c r="O5541" s="64"/>
      <c r="P5541" s="127"/>
      <c r="W5541" s="64"/>
      <c r="X5541" s="64"/>
    </row>
    <row r="5542" spans="1:24" s="59" customFormat="1" x14ac:dyDescent="0.25">
      <c r="A5542" s="77"/>
      <c r="D5542" s="60"/>
      <c r="E5542" s="60"/>
      <c r="F5542" s="60"/>
      <c r="G5542" s="60"/>
      <c r="H5542" s="62"/>
      <c r="I5542" s="62"/>
      <c r="J5542" s="62"/>
      <c r="K5542" s="62"/>
      <c r="M5542" s="63"/>
      <c r="N5542" s="63"/>
      <c r="O5542" s="64"/>
      <c r="P5542" s="127"/>
      <c r="W5542" s="64"/>
      <c r="X5542" s="64"/>
    </row>
    <row r="5543" spans="1:24" s="59" customFormat="1" x14ac:dyDescent="0.25">
      <c r="A5543" s="77"/>
      <c r="D5543" s="60"/>
      <c r="E5543" s="60"/>
      <c r="F5543" s="60"/>
      <c r="G5543" s="60"/>
      <c r="H5543" s="62"/>
      <c r="I5543" s="62"/>
      <c r="J5543" s="62"/>
      <c r="K5543" s="62"/>
      <c r="M5543" s="63"/>
      <c r="N5543" s="63"/>
      <c r="O5543" s="64"/>
      <c r="P5543" s="127"/>
      <c r="W5543" s="64"/>
      <c r="X5543" s="64"/>
    </row>
    <row r="5544" spans="1:24" s="59" customFormat="1" x14ac:dyDescent="0.25">
      <c r="A5544" s="77"/>
      <c r="D5544" s="60"/>
      <c r="E5544" s="60"/>
      <c r="F5544" s="60"/>
      <c r="G5544" s="60"/>
      <c r="H5544" s="62"/>
      <c r="I5544" s="62"/>
      <c r="J5544" s="62"/>
      <c r="K5544" s="62"/>
      <c r="M5544" s="63"/>
      <c r="N5544" s="63"/>
      <c r="O5544" s="64"/>
      <c r="P5544" s="127"/>
      <c r="W5544" s="64"/>
      <c r="X5544" s="64"/>
    </row>
    <row r="5545" spans="1:24" s="59" customFormat="1" x14ac:dyDescent="0.25">
      <c r="A5545" s="77"/>
      <c r="D5545" s="60"/>
      <c r="E5545" s="60"/>
      <c r="F5545" s="60"/>
      <c r="G5545" s="60"/>
      <c r="H5545" s="62"/>
      <c r="I5545" s="62"/>
      <c r="J5545" s="62"/>
      <c r="K5545" s="62"/>
      <c r="M5545" s="63"/>
      <c r="N5545" s="63"/>
      <c r="O5545" s="64"/>
      <c r="P5545" s="127"/>
      <c r="W5545" s="64"/>
      <c r="X5545" s="64"/>
    </row>
    <row r="5546" spans="1:24" s="59" customFormat="1" x14ac:dyDescent="0.25">
      <c r="A5546" s="77"/>
      <c r="D5546" s="60"/>
      <c r="E5546" s="60"/>
      <c r="F5546" s="60"/>
      <c r="G5546" s="60"/>
      <c r="H5546" s="62"/>
      <c r="I5546" s="62"/>
      <c r="J5546" s="62"/>
      <c r="K5546" s="62"/>
      <c r="M5546" s="63"/>
      <c r="N5546" s="63"/>
      <c r="O5546" s="64"/>
      <c r="P5546" s="127"/>
      <c r="W5546" s="64"/>
      <c r="X5546" s="64"/>
    </row>
    <row r="5547" spans="1:24" s="59" customFormat="1" x14ac:dyDescent="0.25">
      <c r="A5547" s="77"/>
      <c r="D5547" s="60"/>
      <c r="E5547" s="60"/>
      <c r="F5547" s="60"/>
      <c r="G5547" s="60"/>
      <c r="H5547" s="62"/>
      <c r="I5547" s="62"/>
      <c r="J5547" s="62"/>
      <c r="K5547" s="62"/>
      <c r="M5547" s="63"/>
      <c r="N5547" s="63"/>
      <c r="O5547" s="64"/>
      <c r="P5547" s="127"/>
      <c r="W5547" s="64"/>
      <c r="X5547" s="64"/>
    </row>
    <row r="5548" spans="1:24" s="59" customFormat="1" x14ac:dyDescent="0.25">
      <c r="A5548" s="77"/>
      <c r="D5548" s="60"/>
      <c r="E5548" s="60"/>
      <c r="F5548" s="60"/>
      <c r="G5548" s="60"/>
      <c r="H5548" s="62"/>
      <c r="I5548" s="62"/>
      <c r="J5548" s="62"/>
      <c r="K5548" s="62"/>
      <c r="M5548" s="63"/>
      <c r="N5548" s="63"/>
      <c r="O5548" s="64"/>
      <c r="P5548" s="127"/>
      <c r="W5548" s="64"/>
      <c r="X5548" s="64"/>
    </row>
    <row r="5549" spans="1:24" s="59" customFormat="1" x14ac:dyDescent="0.25">
      <c r="A5549" s="77"/>
      <c r="D5549" s="60"/>
      <c r="E5549" s="60"/>
      <c r="F5549" s="60"/>
      <c r="G5549" s="60"/>
      <c r="H5549" s="62"/>
      <c r="I5549" s="62"/>
      <c r="J5549" s="62"/>
      <c r="K5549" s="62"/>
      <c r="M5549" s="63"/>
      <c r="N5549" s="63"/>
      <c r="O5549" s="64"/>
      <c r="P5549" s="127"/>
      <c r="W5549" s="64"/>
      <c r="X5549" s="64"/>
    </row>
    <row r="5550" spans="1:24" s="59" customFormat="1" x14ac:dyDescent="0.25">
      <c r="A5550" s="77"/>
      <c r="D5550" s="60"/>
      <c r="E5550" s="60"/>
      <c r="F5550" s="60"/>
      <c r="G5550" s="60"/>
      <c r="H5550" s="62"/>
      <c r="I5550" s="62"/>
      <c r="J5550" s="62"/>
      <c r="K5550" s="62"/>
      <c r="M5550" s="63"/>
      <c r="N5550" s="63"/>
      <c r="O5550" s="64"/>
      <c r="P5550" s="127"/>
      <c r="W5550" s="64"/>
      <c r="X5550" s="64"/>
    </row>
    <row r="5551" spans="1:24" s="59" customFormat="1" x14ac:dyDescent="0.25">
      <c r="A5551" s="77"/>
      <c r="D5551" s="60"/>
      <c r="E5551" s="60"/>
      <c r="F5551" s="60"/>
      <c r="G5551" s="60"/>
      <c r="H5551" s="62"/>
      <c r="I5551" s="62"/>
      <c r="J5551" s="62"/>
      <c r="K5551" s="62"/>
      <c r="M5551" s="63"/>
      <c r="N5551" s="63"/>
      <c r="O5551" s="64"/>
      <c r="P5551" s="127"/>
      <c r="W5551" s="64"/>
      <c r="X5551" s="64"/>
    </row>
    <row r="5552" spans="1:24" s="59" customFormat="1" x14ac:dyDescent="0.25">
      <c r="A5552" s="77"/>
      <c r="D5552" s="60"/>
      <c r="E5552" s="60"/>
      <c r="F5552" s="60"/>
      <c r="G5552" s="60"/>
      <c r="H5552" s="62"/>
      <c r="I5552" s="62"/>
      <c r="J5552" s="62"/>
      <c r="K5552" s="62"/>
      <c r="M5552" s="63"/>
      <c r="N5552" s="63"/>
      <c r="O5552" s="64"/>
      <c r="P5552" s="127"/>
      <c r="W5552" s="64"/>
      <c r="X5552" s="64"/>
    </row>
    <row r="5553" spans="1:24" s="59" customFormat="1" x14ac:dyDescent="0.25">
      <c r="A5553" s="77"/>
      <c r="D5553" s="60"/>
      <c r="E5553" s="60"/>
      <c r="F5553" s="60"/>
      <c r="G5553" s="60"/>
      <c r="H5553" s="62"/>
      <c r="I5553" s="62"/>
      <c r="J5553" s="62"/>
      <c r="K5553" s="62"/>
      <c r="M5553" s="63"/>
      <c r="N5553" s="63"/>
      <c r="O5553" s="64"/>
      <c r="P5553" s="127"/>
      <c r="W5553" s="64"/>
      <c r="X5553" s="64"/>
    </row>
    <row r="5554" spans="1:24" s="59" customFormat="1" x14ac:dyDescent="0.25">
      <c r="A5554" s="77"/>
      <c r="D5554" s="60"/>
      <c r="E5554" s="60"/>
      <c r="F5554" s="60"/>
      <c r="G5554" s="60"/>
      <c r="H5554" s="62"/>
      <c r="I5554" s="62"/>
      <c r="J5554" s="62"/>
      <c r="K5554" s="62"/>
      <c r="M5554" s="63"/>
      <c r="N5554" s="63"/>
      <c r="O5554" s="64"/>
      <c r="P5554" s="127"/>
      <c r="W5554" s="64"/>
      <c r="X5554" s="64"/>
    </row>
    <row r="5555" spans="1:24" s="59" customFormat="1" x14ac:dyDescent="0.25">
      <c r="A5555" s="77"/>
      <c r="D5555" s="60"/>
      <c r="E5555" s="60"/>
      <c r="F5555" s="60"/>
      <c r="G5555" s="60"/>
      <c r="H5555" s="62"/>
      <c r="I5555" s="62"/>
      <c r="J5555" s="62"/>
      <c r="K5555" s="62"/>
      <c r="M5555" s="63"/>
      <c r="N5555" s="63"/>
      <c r="O5555" s="64"/>
      <c r="P5555" s="127"/>
      <c r="W5555" s="64"/>
      <c r="X5555" s="64"/>
    </row>
    <row r="5556" spans="1:24" s="59" customFormat="1" x14ac:dyDescent="0.25">
      <c r="A5556" s="77"/>
      <c r="D5556" s="60"/>
      <c r="E5556" s="60"/>
      <c r="F5556" s="60"/>
      <c r="G5556" s="60"/>
      <c r="H5556" s="62"/>
      <c r="I5556" s="62"/>
      <c r="J5556" s="62"/>
      <c r="K5556" s="62"/>
      <c r="M5556" s="63"/>
      <c r="N5556" s="63"/>
      <c r="O5556" s="64"/>
      <c r="P5556" s="127"/>
      <c r="W5556" s="64"/>
      <c r="X5556" s="64"/>
    </row>
    <row r="5557" spans="1:24" s="59" customFormat="1" x14ac:dyDescent="0.25">
      <c r="A5557" s="77"/>
      <c r="D5557" s="60"/>
      <c r="E5557" s="60"/>
      <c r="F5557" s="60"/>
      <c r="G5557" s="60"/>
      <c r="H5557" s="62"/>
      <c r="I5557" s="62"/>
      <c r="J5557" s="62"/>
      <c r="K5557" s="62"/>
      <c r="M5557" s="63"/>
      <c r="N5557" s="63"/>
      <c r="O5557" s="64"/>
      <c r="P5557" s="127"/>
      <c r="W5557" s="64"/>
      <c r="X5557" s="64"/>
    </row>
    <row r="5558" spans="1:24" s="59" customFormat="1" x14ac:dyDescent="0.25">
      <c r="A5558" s="77"/>
      <c r="D5558" s="60"/>
      <c r="E5558" s="60"/>
      <c r="F5558" s="60"/>
      <c r="G5558" s="60"/>
      <c r="H5558" s="62"/>
      <c r="I5558" s="62"/>
      <c r="J5558" s="62"/>
      <c r="K5558" s="62"/>
      <c r="M5558" s="63"/>
      <c r="N5558" s="63"/>
      <c r="O5558" s="64"/>
      <c r="P5558" s="127"/>
      <c r="W5558" s="64"/>
      <c r="X5558" s="64"/>
    </row>
    <row r="5559" spans="1:24" s="59" customFormat="1" x14ac:dyDescent="0.25">
      <c r="A5559" s="77"/>
      <c r="D5559" s="60"/>
      <c r="E5559" s="60"/>
      <c r="F5559" s="60"/>
      <c r="G5559" s="60"/>
      <c r="H5559" s="62"/>
      <c r="I5559" s="62"/>
      <c r="J5559" s="62"/>
      <c r="K5559" s="62"/>
      <c r="M5559" s="63"/>
      <c r="N5559" s="63"/>
      <c r="O5559" s="64"/>
      <c r="P5559" s="127"/>
      <c r="W5559" s="64"/>
      <c r="X5559" s="64"/>
    </row>
    <row r="5560" spans="1:24" s="59" customFormat="1" x14ac:dyDescent="0.25">
      <c r="A5560" s="77"/>
      <c r="D5560" s="60"/>
      <c r="E5560" s="60"/>
      <c r="F5560" s="60"/>
      <c r="G5560" s="60"/>
      <c r="H5560" s="62"/>
      <c r="I5560" s="62"/>
      <c r="J5560" s="62"/>
      <c r="K5560" s="62"/>
      <c r="M5560" s="63"/>
      <c r="N5560" s="63"/>
      <c r="O5560" s="64"/>
      <c r="P5560" s="127"/>
      <c r="W5560" s="64"/>
      <c r="X5560" s="64"/>
    </row>
    <row r="5561" spans="1:24" s="59" customFormat="1" x14ac:dyDescent="0.25">
      <c r="A5561" s="77"/>
      <c r="D5561" s="60"/>
      <c r="E5561" s="60"/>
      <c r="F5561" s="60"/>
      <c r="G5561" s="60"/>
      <c r="H5561" s="62"/>
      <c r="I5561" s="62"/>
      <c r="J5561" s="62"/>
      <c r="K5561" s="62"/>
      <c r="M5561" s="63"/>
      <c r="N5561" s="63"/>
      <c r="O5561" s="64"/>
      <c r="P5561" s="127"/>
      <c r="W5561" s="64"/>
      <c r="X5561" s="64"/>
    </row>
    <row r="5562" spans="1:24" s="59" customFormat="1" x14ac:dyDescent="0.25">
      <c r="A5562" s="77"/>
      <c r="D5562" s="60"/>
      <c r="E5562" s="60"/>
      <c r="F5562" s="60"/>
      <c r="G5562" s="60"/>
      <c r="H5562" s="62"/>
      <c r="I5562" s="62"/>
      <c r="J5562" s="62"/>
      <c r="K5562" s="62"/>
      <c r="M5562" s="63"/>
      <c r="N5562" s="63"/>
      <c r="O5562" s="64"/>
      <c r="P5562" s="127"/>
      <c r="W5562" s="64"/>
      <c r="X5562" s="64"/>
    </row>
    <row r="5563" spans="1:24" s="59" customFormat="1" x14ac:dyDescent="0.25">
      <c r="A5563" s="77"/>
      <c r="D5563" s="60"/>
      <c r="E5563" s="60"/>
      <c r="F5563" s="60"/>
      <c r="G5563" s="60"/>
      <c r="H5563" s="62"/>
      <c r="I5563" s="62"/>
      <c r="J5563" s="62"/>
      <c r="K5563" s="62"/>
      <c r="M5563" s="63"/>
      <c r="N5563" s="63"/>
      <c r="O5563" s="64"/>
      <c r="P5563" s="127"/>
      <c r="W5563" s="64"/>
      <c r="X5563" s="64"/>
    </row>
    <row r="5564" spans="1:24" s="59" customFormat="1" x14ac:dyDescent="0.25">
      <c r="A5564" s="77"/>
      <c r="D5564" s="60"/>
      <c r="E5564" s="60"/>
      <c r="F5564" s="60"/>
      <c r="G5564" s="60"/>
      <c r="H5564" s="62"/>
      <c r="I5564" s="62"/>
      <c r="J5564" s="62"/>
      <c r="K5564" s="62"/>
      <c r="M5564" s="63"/>
      <c r="N5564" s="63"/>
      <c r="O5564" s="64"/>
      <c r="P5564" s="127"/>
      <c r="W5564" s="64"/>
      <c r="X5564" s="64"/>
    </row>
    <row r="5565" spans="1:24" s="59" customFormat="1" x14ac:dyDescent="0.25">
      <c r="A5565" s="77"/>
      <c r="D5565" s="60"/>
      <c r="E5565" s="60"/>
      <c r="F5565" s="60"/>
      <c r="G5565" s="60"/>
      <c r="H5565" s="62"/>
      <c r="I5565" s="62"/>
      <c r="J5565" s="62"/>
      <c r="K5565" s="62"/>
      <c r="M5565" s="63"/>
      <c r="N5565" s="63"/>
      <c r="O5565" s="64"/>
      <c r="P5565" s="127"/>
      <c r="W5565" s="64"/>
      <c r="X5565" s="64"/>
    </row>
    <row r="5566" spans="1:24" s="59" customFormat="1" x14ac:dyDescent="0.25">
      <c r="A5566" s="77"/>
      <c r="D5566" s="60"/>
      <c r="E5566" s="60"/>
      <c r="F5566" s="60"/>
      <c r="G5566" s="60"/>
      <c r="H5566" s="62"/>
      <c r="I5566" s="62"/>
      <c r="J5566" s="62"/>
      <c r="K5566" s="62"/>
      <c r="M5566" s="63"/>
      <c r="N5566" s="63"/>
      <c r="O5566" s="64"/>
      <c r="P5566" s="127"/>
      <c r="W5566" s="64"/>
      <c r="X5566" s="64"/>
    </row>
    <row r="5567" spans="1:24" s="59" customFormat="1" x14ac:dyDescent="0.25">
      <c r="A5567" s="77"/>
      <c r="D5567" s="60"/>
      <c r="E5567" s="60"/>
      <c r="F5567" s="60"/>
      <c r="G5567" s="60"/>
      <c r="H5567" s="62"/>
      <c r="I5567" s="62"/>
      <c r="J5567" s="62"/>
      <c r="K5567" s="62"/>
      <c r="M5567" s="63"/>
      <c r="N5567" s="63"/>
      <c r="O5567" s="64"/>
      <c r="P5567" s="127"/>
      <c r="W5567" s="64"/>
      <c r="X5567" s="64"/>
    </row>
    <row r="5568" spans="1:24" s="59" customFormat="1" x14ac:dyDescent="0.25">
      <c r="A5568" s="77"/>
      <c r="D5568" s="60"/>
      <c r="E5568" s="60"/>
      <c r="F5568" s="60"/>
      <c r="G5568" s="60"/>
      <c r="H5568" s="62"/>
      <c r="I5568" s="62"/>
      <c r="J5568" s="62"/>
      <c r="K5568" s="62"/>
      <c r="M5568" s="63"/>
      <c r="N5568" s="63"/>
      <c r="O5568" s="64"/>
      <c r="P5568" s="127"/>
      <c r="W5568" s="64"/>
      <c r="X5568" s="64"/>
    </row>
    <row r="5569" spans="1:24" s="59" customFormat="1" x14ac:dyDescent="0.25">
      <c r="A5569" s="77"/>
      <c r="D5569" s="60"/>
      <c r="E5569" s="60"/>
      <c r="F5569" s="60"/>
      <c r="G5569" s="60"/>
      <c r="H5569" s="62"/>
      <c r="I5569" s="62"/>
      <c r="J5569" s="62"/>
      <c r="K5569" s="62"/>
      <c r="M5569" s="63"/>
      <c r="N5569" s="63"/>
      <c r="O5569" s="64"/>
      <c r="P5569" s="127"/>
      <c r="W5569" s="64"/>
      <c r="X5569" s="64"/>
    </row>
    <row r="5570" spans="1:24" s="59" customFormat="1" x14ac:dyDescent="0.25">
      <c r="A5570" s="77"/>
      <c r="D5570" s="60"/>
      <c r="E5570" s="60"/>
      <c r="F5570" s="60"/>
      <c r="G5570" s="60"/>
      <c r="H5570" s="62"/>
      <c r="I5570" s="62"/>
      <c r="J5570" s="62"/>
      <c r="K5570" s="62"/>
      <c r="M5570" s="63"/>
      <c r="N5570" s="63"/>
      <c r="O5570" s="64"/>
      <c r="P5570" s="127"/>
      <c r="W5570" s="64"/>
      <c r="X5570" s="64"/>
    </row>
    <row r="5571" spans="1:24" s="59" customFormat="1" x14ac:dyDescent="0.25">
      <c r="A5571" s="77"/>
      <c r="D5571" s="60"/>
      <c r="E5571" s="60"/>
      <c r="F5571" s="60"/>
      <c r="G5571" s="60"/>
      <c r="H5571" s="62"/>
      <c r="I5571" s="62"/>
      <c r="J5571" s="62"/>
      <c r="K5571" s="62"/>
      <c r="M5571" s="63"/>
      <c r="N5571" s="63"/>
      <c r="O5571" s="64"/>
      <c r="P5571" s="127"/>
      <c r="W5571" s="64"/>
      <c r="X5571" s="64"/>
    </row>
    <row r="5572" spans="1:24" s="59" customFormat="1" x14ac:dyDescent="0.25">
      <c r="A5572" s="77"/>
      <c r="D5572" s="60"/>
      <c r="E5572" s="60"/>
      <c r="F5572" s="60"/>
      <c r="G5572" s="60"/>
      <c r="H5572" s="62"/>
      <c r="I5572" s="62"/>
      <c r="J5572" s="62"/>
      <c r="K5572" s="62"/>
      <c r="M5572" s="63"/>
      <c r="N5572" s="63"/>
      <c r="O5572" s="64"/>
      <c r="P5572" s="127"/>
      <c r="W5572" s="64"/>
      <c r="X5572" s="64"/>
    </row>
    <row r="5573" spans="1:24" s="59" customFormat="1" x14ac:dyDescent="0.25">
      <c r="A5573" s="77"/>
      <c r="D5573" s="60"/>
      <c r="E5573" s="60"/>
      <c r="F5573" s="60"/>
      <c r="G5573" s="60"/>
      <c r="H5573" s="62"/>
      <c r="I5573" s="62"/>
      <c r="J5573" s="62"/>
      <c r="K5573" s="62"/>
      <c r="M5573" s="63"/>
      <c r="N5573" s="63"/>
      <c r="O5573" s="64"/>
      <c r="P5573" s="127"/>
      <c r="W5573" s="64"/>
      <c r="X5573" s="64"/>
    </row>
    <row r="5574" spans="1:24" s="59" customFormat="1" x14ac:dyDescent="0.25">
      <c r="A5574" s="77"/>
      <c r="D5574" s="60"/>
      <c r="E5574" s="60"/>
      <c r="F5574" s="60"/>
      <c r="G5574" s="60"/>
      <c r="H5574" s="62"/>
      <c r="I5574" s="62"/>
      <c r="J5574" s="62"/>
      <c r="K5574" s="62"/>
      <c r="M5574" s="63"/>
      <c r="N5574" s="63"/>
      <c r="O5574" s="64"/>
      <c r="P5574" s="127"/>
      <c r="W5574" s="64"/>
      <c r="X5574" s="64"/>
    </row>
    <row r="5575" spans="1:24" s="59" customFormat="1" x14ac:dyDescent="0.25">
      <c r="A5575" s="77"/>
      <c r="D5575" s="60"/>
      <c r="E5575" s="60"/>
      <c r="F5575" s="60"/>
      <c r="G5575" s="60"/>
      <c r="H5575" s="62"/>
      <c r="I5575" s="62"/>
      <c r="J5575" s="62"/>
      <c r="K5575" s="62"/>
      <c r="M5575" s="63"/>
      <c r="N5575" s="63"/>
      <c r="O5575" s="64"/>
      <c r="P5575" s="127"/>
      <c r="W5575" s="64"/>
      <c r="X5575" s="64"/>
    </row>
    <row r="5576" spans="1:24" s="59" customFormat="1" x14ac:dyDescent="0.25">
      <c r="A5576" s="77"/>
      <c r="D5576" s="60"/>
      <c r="E5576" s="60"/>
      <c r="F5576" s="60"/>
      <c r="G5576" s="60"/>
      <c r="H5576" s="62"/>
      <c r="I5576" s="62"/>
      <c r="J5576" s="62"/>
      <c r="K5576" s="62"/>
      <c r="M5576" s="63"/>
      <c r="N5576" s="63"/>
      <c r="O5576" s="64"/>
      <c r="P5576" s="127"/>
      <c r="W5576" s="64"/>
      <c r="X5576" s="64"/>
    </row>
    <row r="5577" spans="1:24" s="59" customFormat="1" x14ac:dyDescent="0.25">
      <c r="A5577" s="77"/>
      <c r="D5577" s="60"/>
      <c r="E5577" s="60"/>
      <c r="F5577" s="60"/>
      <c r="G5577" s="60"/>
      <c r="H5577" s="62"/>
      <c r="I5577" s="62"/>
      <c r="J5577" s="62"/>
      <c r="K5577" s="62"/>
      <c r="M5577" s="63"/>
      <c r="N5577" s="63"/>
      <c r="O5577" s="64"/>
      <c r="P5577" s="127"/>
      <c r="W5577" s="64"/>
      <c r="X5577" s="64"/>
    </row>
    <row r="5578" spans="1:24" s="59" customFormat="1" x14ac:dyDescent="0.25">
      <c r="A5578" s="77"/>
      <c r="D5578" s="60"/>
      <c r="E5578" s="60"/>
      <c r="F5578" s="60"/>
      <c r="G5578" s="60"/>
      <c r="H5578" s="62"/>
      <c r="I5578" s="62"/>
      <c r="J5578" s="62"/>
      <c r="K5578" s="62"/>
      <c r="M5578" s="63"/>
      <c r="N5578" s="63"/>
      <c r="O5578" s="64"/>
      <c r="P5578" s="127"/>
      <c r="W5578" s="64"/>
      <c r="X5578" s="64"/>
    </row>
    <row r="5579" spans="1:24" s="59" customFormat="1" x14ac:dyDescent="0.25">
      <c r="A5579" s="77"/>
      <c r="D5579" s="60"/>
      <c r="E5579" s="60"/>
      <c r="F5579" s="60"/>
      <c r="G5579" s="60"/>
      <c r="H5579" s="62"/>
      <c r="I5579" s="62"/>
      <c r="J5579" s="62"/>
      <c r="K5579" s="62"/>
      <c r="M5579" s="63"/>
      <c r="N5579" s="63"/>
      <c r="O5579" s="64"/>
      <c r="P5579" s="127"/>
      <c r="W5579" s="64"/>
      <c r="X5579" s="64"/>
    </row>
    <row r="5580" spans="1:24" s="59" customFormat="1" x14ac:dyDescent="0.25">
      <c r="A5580" s="77"/>
      <c r="D5580" s="60"/>
      <c r="E5580" s="60"/>
      <c r="F5580" s="60"/>
      <c r="G5580" s="60"/>
      <c r="H5580" s="62"/>
      <c r="I5580" s="62"/>
      <c r="J5580" s="62"/>
      <c r="K5580" s="62"/>
      <c r="M5580" s="63"/>
      <c r="N5580" s="63"/>
      <c r="O5580" s="64"/>
      <c r="P5580" s="127"/>
      <c r="W5580" s="64"/>
      <c r="X5580" s="64"/>
    </row>
    <row r="5581" spans="1:24" s="59" customFormat="1" x14ac:dyDescent="0.25">
      <c r="A5581" s="77"/>
      <c r="D5581" s="60"/>
      <c r="E5581" s="60"/>
      <c r="F5581" s="60"/>
      <c r="G5581" s="60"/>
      <c r="H5581" s="62"/>
      <c r="I5581" s="62"/>
      <c r="J5581" s="62"/>
      <c r="K5581" s="62"/>
      <c r="M5581" s="63"/>
      <c r="N5581" s="63"/>
      <c r="O5581" s="64"/>
      <c r="P5581" s="127"/>
      <c r="W5581" s="64"/>
      <c r="X5581" s="64"/>
    </row>
    <row r="5582" spans="1:24" s="59" customFormat="1" x14ac:dyDescent="0.25">
      <c r="A5582" s="77"/>
      <c r="D5582" s="60"/>
      <c r="E5582" s="60"/>
      <c r="F5582" s="60"/>
      <c r="G5582" s="60"/>
      <c r="H5582" s="62"/>
      <c r="I5582" s="62"/>
      <c r="J5582" s="62"/>
      <c r="K5582" s="62"/>
      <c r="M5582" s="63"/>
      <c r="N5582" s="63"/>
      <c r="O5582" s="64"/>
      <c r="P5582" s="127"/>
      <c r="W5582" s="64"/>
      <c r="X5582" s="64"/>
    </row>
    <row r="5583" spans="1:24" s="59" customFormat="1" x14ac:dyDescent="0.25">
      <c r="A5583" s="77"/>
      <c r="D5583" s="60"/>
      <c r="E5583" s="60"/>
      <c r="F5583" s="60"/>
      <c r="G5583" s="60"/>
      <c r="H5583" s="62"/>
      <c r="I5583" s="62"/>
      <c r="J5583" s="62"/>
      <c r="K5583" s="62"/>
      <c r="M5583" s="63"/>
      <c r="N5583" s="63"/>
      <c r="O5583" s="64"/>
      <c r="P5583" s="127"/>
      <c r="W5583" s="64"/>
      <c r="X5583" s="64"/>
    </row>
    <row r="5584" spans="1:24" s="59" customFormat="1" x14ac:dyDescent="0.25">
      <c r="A5584" s="77"/>
      <c r="D5584" s="60"/>
      <c r="E5584" s="60"/>
      <c r="F5584" s="60"/>
      <c r="G5584" s="60"/>
      <c r="H5584" s="62"/>
      <c r="I5584" s="62"/>
      <c r="J5584" s="62"/>
      <c r="K5584" s="62"/>
      <c r="M5584" s="63"/>
      <c r="N5584" s="63"/>
      <c r="O5584" s="64"/>
      <c r="P5584" s="127"/>
      <c r="W5584" s="64"/>
      <c r="X5584" s="64"/>
    </row>
    <row r="5585" spans="1:24" s="59" customFormat="1" x14ac:dyDescent="0.25">
      <c r="A5585" s="77"/>
      <c r="D5585" s="60"/>
      <c r="E5585" s="60"/>
      <c r="F5585" s="60"/>
      <c r="G5585" s="60"/>
      <c r="H5585" s="62"/>
      <c r="I5585" s="62"/>
      <c r="J5585" s="62"/>
      <c r="K5585" s="62"/>
      <c r="M5585" s="63"/>
      <c r="N5585" s="63"/>
      <c r="O5585" s="64"/>
      <c r="P5585" s="127"/>
      <c r="W5585" s="64"/>
      <c r="X5585" s="64"/>
    </row>
    <row r="5586" spans="1:24" s="59" customFormat="1" x14ac:dyDescent="0.25">
      <c r="A5586" s="77"/>
      <c r="D5586" s="60"/>
      <c r="E5586" s="60"/>
      <c r="F5586" s="60"/>
      <c r="G5586" s="60"/>
      <c r="H5586" s="62"/>
      <c r="I5586" s="62"/>
      <c r="J5586" s="62"/>
      <c r="K5586" s="62"/>
      <c r="M5586" s="63"/>
      <c r="N5586" s="63"/>
      <c r="O5586" s="64"/>
      <c r="P5586" s="127"/>
      <c r="W5586" s="64"/>
      <c r="X5586" s="64"/>
    </row>
    <row r="5587" spans="1:24" s="59" customFormat="1" x14ac:dyDescent="0.25">
      <c r="A5587" s="77"/>
      <c r="D5587" s="60"/>
      <c r="E5587" s="60"/>
      <c r="F5587" s="60"/>
      <c r="G5587" s="60"/>
      <c r="H5587" s="62"/>
      <c r="I5587" s="62"/>
      <c r="J5587" s="62"/>
      <c r="K5587" s="62"/>
      <c r="M5587" s="63"/>
      <c r="N5587" s="63"/>
      <c r="O5587" s="64"/>
      <c r="P5587" s="127"/>
      <c r="W5587" s="64"/>
      <c r="X5587" s="64"/>
    </row>
    <row r="5588" spans="1:24" s="59" customFormat="1" x14ac:dyDescent="0.25">
      <c r="A5588" s="77"/>
      <c r="D5588" s="60"/>
      <c r="E5588" s="60"/>
      <c r="F5588" s="60"/>
      <c r="G5588" s="60"/>
      <c r="H5588" s="62"/>
      <c r="I5588" s="62"/>
      <c r="J5588" s="62"/>
      <c r="K5588" s="62"/>
      <c r="M5588" s="63"/>
      <c r="N5588" s="63"/>
      <c r="O5588" s="64"/>
      <c r="P5588" s="127"/>
      <c r="W5588" s="64"/>
      <c r="X5588" s="64"/>
    </row>
    <row r="5589" spans="1:24" s="59" customFormat="1" x14ac:dyDescent="0.25">
      <c r="A5589" s="77"/>
      <c r="D5589" s="60"/>
      <c r="E5589" s="60"/>
      <c r="F5589" s="60"/>
      <c r="G5589" s="60"/>
      <c r="H5589" s="62"/>
      <c r="I5589" s="62"/>
      <c r="J5589" s="62"/>
      <c r="K5589" s="62"/>
      <c r="M5589" s="63"/>
      <c r="N5589" s="63"/>
      <c r="O5589" s="64"/>
      <c r="P5589" s="127"/>
      <c r="W5589" s="64"/>
      <c r="X5589" s="64"/>
    </row>
    <row r="5590" spans="1:24" s="59" customFormat="1" x14ac:dyDescent="0.25">
      <c r="A5590" s="77"/>
      <c r="D5590" s="60"/>
      <c r="E5590" s="60"/>
      <c r="F5590" s="60"/>
      <c r="G5590" s="60"/>
      <c r="H5590" s="62"/>
      <c r="I5590" s="62"/>
      <c r="J5590" s="62"/>
      <c r="K5590" s="62"/>
      <c r="M5590" s="63"/>
      <c r="N5590" s="63"/>
      <c r="O5590" s="64"/>
      <c r="P5590" s="127"/>
      <c r="W5590" s="64"/>
      <c r="X5590" s="64"/>
    </row>
    <row r="5591" spans="1:24" s="59" customFormat="1" x14ac:dyDescent="0.25">
      <c r="A5591" s="77"/>
      <c r="D5591" s="60"/>
      <c r="E5591" s="60"/>
      <c r="F5591" s="60"/>
      <c r="G5591" s="60"/>
      <c r="H5591" s="62"/>
      <c r="I5591" s="62"/>
      <c r="J5591" s="62"/>
      <c r="K5591" s="62"/>
      <c r="M5591" s="63"/>
      <c r="N5591" s="63"/>
      <c r="O5591" s="64"/>
      <c r="P5591" s="127"/>
      <c r="W5591" s="64"/>
      <c r="X5591" s="64"/>
    </row>
    <row r="5592" spans="1:24" s="59" customFormat="1" x14ac:dyDescent="0.25">
      <c r="A5592" s="77"/>
      <c r="D5592" s="60"/>
      <c r="E5592" s="60"/>
      <c r="F5592" s="60"/>
      <c r="G5592" s="60"/>
      <c r="H5592" s="62"/>
      <c r="I5592" s="62"/>
      <c r="J5592" s="62"/>
      <c r="K5592" s="62"/>
      <c r="M5592" s="63"/>
      <c r="N5592" s="63"/>
      <c r="O5592" s="64"/>
      <c r="P5592" s="127"/>
      <c r="W5592" s="64"/>
      <c r="X5592" s="64"/>
    </row>
    <row r="5593" spans="1:24" s="59" customFormat="1" x14ac:dyDescent="0.25">
      <c r="A5593" s="77"/>
      <c r="D5593" s="60"/>
      <c r="E5593" s="60"/>
      <c r="F5593" s="60"/>
      <c r="G5593" s="60"/>
      <c r="H5593" s="62"/>
      <c r="I5593" s="62"/>
      <c r="J5593" s="62"/>
      <c r="K5593" s="62"/>
      <c r="M5593" s="63"/>
      <c r="N5593" s="63"/>
      <c r="O5593" s="64"/>
      <c r="P5593" s="127"/>
      <c r="W5593" s="64"/>
      <c r="X5593" s="64"/>
    </row>
    <row r="5594" spans="1:24" s="59" customFormat="1" x14ac:dyDescent="0.25">
      <c r="A5594" s="77"/>
      <c r="D5594" s="60"/>
      <c r="E5594" s="60"/>
      <c r="F5594" s="60"/>
      <c r="G5594" s="60"/>
      <c r="H5594" s="62"/>
      <c r="I5594" s="62"/>
      <c r="J5594" s="62"/>
      <c r="K5594" s="62"/>
      <c r="M5594" s="63"/>
      <c r="N5594" s="63"/>
      <c r="O5594" s="64"/>
      <c r="P5594" s="127"/>
      <c r="W5594" s="64"/>
      <c r="X5594" s="64"/>
    </row>
    <row r="5595" spans="1:24" s="59" customFormat="1" x14ac:dyDescent="0.25">
      <c r="A5595" s="77"/>
      <c r="D5595" s="60"/>
      <c r="E5595" s="60"/>
      <c r="F5595" s="60"/>
      <c r="G5595" s="60"/>
      <c r="H5595" s="62"/>
      <c r="I5595" s="62"/>
      <c r="J5595" s="62"/>
      <c r="K5595" s="62"/>
      <c r="M5595" s="63"/>
      <c r="N5595" s="63"/>
      <c r="O5595" s="64"/>
      <c r="P5595" s="127"/>
      <c r="W5595" s="64"/>
      <c r="X5595" s="64"/>
    </row>
    <row r="5596" spans="1:24" s="59" customFormat="1" x14ac:dyDescent="0.25">
      <c r="A5596" s="77"/>
      <c r="D5596" s="60"/>
      <c r="E5596" s="60"/>
      <c r="F5596" s="60"/>
      <c r="G5596" s="60"/>
      <c r="H5596" s="62"/>
      <c r="I5596" s="62"/>
      <c r="J5596" s="62"/>
      <c r="K5596" s="62"/>
      <c r="M5596" s="63"/>
      <c r="N5596" s="63"/>
      <c r="O5596" s="64"/>
      <c r="P5596" s="127"/>
      <c r="W5596" s="64"/>
      <c r="X5596" s="64"/>
    </row>
    <row r="5597" spans="1:24" s="59" customFormat="1" x14ac:dyDescent="0.25">
      <c r="A5597" s="77"/>
      <c r="D5597" s="60"/>
      <c r="E5597" s="60"/>
      <c r="F5597" s="60"/>
      <c r="G5597" s="60"/>
      <c r="H5597" s="62"/>
      <c r="I5597" s="62"/>
      <c r="J5597" s="62"/>
      <c r="K5597" s="62"/>
      <c r="M5597" s="63"/>
      <c r="N5597" s="63"/>
      <c r="O5597" s="64"/>
      <c r="P5597" s="127"/>
      <c r="W5597" s="64"/>
      <c r="X5597" s="64"/>
    </row>
    <row r="5598" spans="1:24" s="59" customFormat="1" x14ac:dyDescent="0.25">
      <c r="A5598" s="77"/>
      <c r="D5598" s="60"/>
      <c r="E5598" s="60"/>
      <c r="F5598" s="60"/>
      <c r="G5598" s="60"/>
      <c r="H5598" s="62"/>
      <c r="I5598" s="62"/>
      <c r="J5598" s="62"/>
      <c r="K5598" s="62"/>
      <c r="M5598" s="63"/>
      <c r="N5598" s="63"/>
      <c r="O5598" s="64"/>
      <c r="P5598" s="127"/>
      <c r="W5598" s="64"/>
      <c r="X5598" s="64"/>
    </row>
    <row r="5599" spans="1:24" s="59" customFormat="1" x14ac:dyDescent="0.25">
      <c r="A5599" s="77"/>
      <c r="D5599" s="60"/>
      <c r="E5599" s="60"/>
      <c r="F5599" s="60"/>
      <c r="G5599" s="60"/>
      <c r="H5599" s="62"/>
      <c r="I5599" s="62"/>
      <c r="J5599" s="62"/>
      <c r="K5599" s="62"/>
      <c r="M5599" s="63"/>
      <c r="N5599" s="63"/>
      <c r="O5599" s="64"/>
      <c r="P5599" s="127"/>
      <c r="W5599" s="64"/>
      <c r="X5599" s="64"/>
    </row>
    <row r="5600" spans="1:24" s="59" customFormat="1" x14ac:dyDescent="0.25">
      <c r="A5600" s="77"/>
      <c r="D5600" s="60"/>
      <c r="E5600" s="60"/>
      <c r="F5600" s="60"/>
      <c r="G5600" s="60"/>
      <c r="H5600" s="62"/>
      <c r="I5600" s="62"/>
      <c r="J5600" s="62"/>
      <c r="K5600" s="62"/>
      <c r="M5600" s="63"/>
      <c r="N5600" s="63"/>
      <c r="O5600" s="64"/>
      <c r="P5600" s="127"/>
      <c r="W5600" s="64"/>
      <c r="X5600" s="64"/>
    </row>
    <row r="5601" spans="1:24" s="59" customFormat="1" x14ac:dyDescent="0.25">
      <c r="A5601" s="77"/>
      <c r="D5601" s="60"/>
      <c r="E5601" s="60"/>
      <c r="F5601" s="60"/>
      <c r="G5601" s="60"/>
      <c r="H5601" s="62"/>
      <c r="I5601" s="62"/>
      <c r="J5601" s="62"/>
      <c r="K5601" s="62"/>
      <c r="M5601" s="63"/>
      <c r="N5601" s="63"/>
      <c r="O5601" s="64"/>
      <c r="P5601" s="127"/>
      <c r="W5601" s="64"/>
      <c r="X5601" s="64"/>
    </row>
    <row r="5602" spans="1:24" s="59" customFormat="1" x14ac:dyDescent="0.25">
      <c r="A5602" s="77"/>
      <c r="D5602" s="60"/>
      <c r="E5602" s="60"/>
      <c r="F5602" s="60"/>
      <c r="G5602" s="60"/>
      <c r="H5602" s="62"/>
      <c r="I5602" s="62"/>
      <c r="J5602" s="62"/>
      <c r="K5602" s="62"/>
      <c r="M5602" s="63"/>
      <c r="N5602" s="63"/>
      <c r="O5602" s="64"/>
      <c r="P5602" s="127"/>
      <c r="W5602" s="64"/>
      <c r="X5602" s="64"/>
    </row>
    <row r="5603" spans="1:24" s="59" customFormat="1" x14ac:dyDescent="0.25">
      <c r="A5603" s="77"/>
      <c r="D5603" s="60"/>
      <c r="E5603" s="60"/>
      <c r="F5603" s="60"/>
      <c r="G5603" s="60"/>
      <c r="H5603" s="62"/>
      <c r="I5603" s="62"/>
      <c r="J5603" s="62"/>
      <c r="K5603" s="62"/>
      <c r="M5603" s="63"/>
      <c r="N5603" s="63"/>
      <c r="O5603" s="64"/>
      <c r="P5603" s="127"/>
      <c r="W5603" s="64"/>
      <c r="X5603" s="64"/>
    </row>
    <row r="5604" spans="1:24" s="59" customFormat="1" x14ac:dyDescent="0.25">
      <c r="A5604" s="77"/>
      <c r="D5604" s="60"/>
      <c r="E5604" s="60"/>
      <c r="F5604" s="60"/>
      <c r="G5604" s="60"/>
      <c r="H5604" s="62"/>
      <c r="I5604" s="62"/>
      <c r="J5604" s="62"/>
      <c r="K5604" s="62"/>
      <c r="M5604" s="63"/>
      <c r="N5604" s="63"/>
      <c r="O5604" s="64"/>
      <c r="P5604" s="127"/>
      <c r="W5604" s="64"/>
      <c r="X5604" s="64"/>
    </row>
    <row r="5605" spans="1:24" s="59" customFormat="1" x14ac:dyDescent="0.25">
      <c r="A5605" s="77"/>
      <c r="D5605" s="60"/>
      <c r="E5605" s="60"/>
      <c r="F5605" s="60"/>
      <c r="G5605" s="60"/>
      <c r="H5605" s="62"/>
      <c r="I5605" s="62"/>
      <c r="J5605" s="62"/>
      <c r="K5605" s="62"/>
      <c r="M5605" s="63"/>
      <c r="N5605" s="63"/>
      <c r="O5605" s="64"/>
      <c r="P5605" s="127"/>
      <c r="W5605" s="64"/>
      <c r="X5605" s="64"/>
    </row>
    <row r="5606" spans="1:24" s="59" customFormat="1" x14ac:dyDescent="0.25">
      <c r="A5606" s="77"/>
      <c r="D5606" s="60"/>
      <c r="E5606" s="60"/>
      <c r="F5606" s="60"/>
      <c r="G5606" s="60"/>
      <c r="H5606" s="62"/>
      <c r="I5606" s="62"/>
      <c r="J5606" s="62"/>
      <c r="K5606" s="62"/>
      <c r="M5606" s="63"/>
      <c r="N5606" s="63"/>
      <c r="O5606" s="64"/>
      <c r="P5606" s="127"/>
      <c r="W5606" s="64"/>
      <c r="X5606" s="64"/>
    </row>
    <row r="5607" spans="1:24" s="59" customFormat="1" x14ac:dyDescent="0.25">
      <c r="A5607" s="77"/>
      <c r="D5607" s="60"/>
      <c r="E5607" s="60"/>
      <c r="F5607" s="60"/>
      <c r="G5607" s="60"/>
      <c r="H5607" s="62"/>
      <c r="I5607" s="62"/>
      <c r="J5607" s="62"/>
      <c r="K5607" s="62"/>
      <c r="M5607" s="63"/>
      <c r="N5607" s="63"/>
      <c r="O5607" s="64"/>
      <c r="P5607" s="127"/>
      <c r="W5607" s="64"/>
      <c r="X5607" s="64"/>
    </row>
    <row r="5608" spans="1:24" s="59" customFormat="1" x14ac:dyDescent="0.25">
      <c r="A5608" s="77"/>
      <c r="D5608" s="60"/>
      <c r="E5608" s="60"/>
      <c r="F5608" s="60"/>
      <c r="G5608" s="60"/>
      <c r="H5608" s="62"/>
      <c r="I5608" s="62"/>
      <c r="J5608" s="62"/>
      <c r="K5608" s="62"/>
      <c r="M5608" s="63"/>
      <c r="N5608" s="63"/>
      <c r="O5608" s="64"/>
      <c r="P5608" s="127"/>
      <c r="W5608" s="64"/>
      <c r="X5608" s="64"/>
    </row>
    <row r="5609" spans="1:24" s="59" customFormat="1" x14ac:dyDescent="0.25">
      <c r="A5609" s="77"/>
      <c r="D5609" s="60"/>
      <c r="E5609" s="60"/>
      <c r="F5609" s="60"/>
      <c r="G5609" s="60"/>
      <c r="H5609" s="62"/>
      <c r="I5609" s="62"/>
      <c r="J5609" s="62"/>
      <c r="K5609" s="62"/>
      <c r="M5609" s="63"/>
      <c r="N5609" s="63"/>
      <c r="O5609" s="64"/>
      <c r="P5609" s="127"/>
      <c r="W5609" s="64"/>
      <c r="X5609" s="64"/>
    </row>
    <row r="5610" spans="1:24" s="59" customFormat="1" x14ac:dyDescent="0.25">
      <c r="A5610" s="77"/>
      <c r="D5610" s="60"/>
      <c r="E5610" s="60"/>
      <c r="F5610" s="60"/>
      <c r="G5610" s="60"/>
      <c r="H5610" s="62"/>
      <c r="I5610" s="62"/>
      <c r="J5610" s="62"/>
      <c r="K5610" s="62"/>
      <c r="M5610" s="63"/>
      <c r="N5610" s="63"/>
      <c r="O5610" s="64"/>
      <c r="P5610" s="127"/>
      <c r="W5610" s="64"/>
      <c r="X5610" s="64"/>
    </row>
    <row r="5611" spans="1:24" s="59" customFormat="1" x14ac:dyDescent="0.25">
      <c r="A5611" s="77"/>
      <c r="D5611" s="60"/>
      <c r="E5611" s="60"/>
      <c r="F5611" s="60"/>
      <c r="G5611" s="60"/>
      <c r="H5611" s="62"/>
      <c r="I5611" s="62"/>
      <c r="J5611" s="62"/>
      <c r="K5611" s="62"/>
      <c r="M5611" s="63"/>
      <c r="N5611" s="63"/>
      <c r="O5611" s="64"/>
      <c r="P5611" s="127"/>
      <c r="W5611" s="64"/>
      <c r="X5611" s="64"/>
    </row>
    <row r="5612" spans="1:24" s="59" customFormat="1" x14ac:dyDescent="0.25">
      <c r="A5612" s="77"/>
      <c r="D5612" s="60"/>
      <c r="E5612" s="60"/>
      <c r="F5612" s="60"/>
      <c r="G5612" s="60"/>
      <c r="H5612" s="62"/>
      <c r="I5612" s="62"/>
      <c r="J5612" s="62"/>
      <c r="K5612" s="62"/>
      <c r="M5612" s="63"/>
      <c r="N5612" s="63"/>
      <c r="O5612" s="64"/>
      <c r="P5612" s="127"/>
      <c r="W5612" s="64"/>
      <c r="X5612" s="64"/>
    </row>
    <row r="5613" spans="1:24" s="59" customFormat="1" x14ac:dyDescent="0.25">
      <c r="A5613" s="77"/>
      <c r="D5613" s="60"/>
      <c r="E5613" s="60"/>
      <c r="F5613" s="60"/>
      <c r="G5613" s="60"/>
      <c r="H5613" s="62"/>
      <c r="I5613" s="62"/>
      <c r="J5613" s="62"/>
      <c r="K5613" s="62"/>
      <c r="M5613" s="63"/>
      <c r="N5613" s="63"/>
      <c r="O5613" s="64"/>
      <c r="P5613" s="127"/>
      <c r="W5613" s="64"/>
      <c r="X5613" s="64"/>
    </row>
    <row r="5614" spans="1:24" s="59" customFormat="1" x14ac:dyDescent="0.25">
      <c r="A5614" s="77"/>
      <c r="D5614" s="60"/>
      <c r="E5614" s="60"/>
      <c r="F5614" s="60"/>
      <c r="G5614" s="60"/>
      <c r="H5614" s="62"/>
      <c r="I5614" s="62"/>
      <c r="J5614" s="62"/>
      <c r="K5614" s="62"/>
      <c r="M5614" s="63"/>
      <c r="N5614" s="63"/>
      <c r="O5614" s="64"/>
      <c r="P5614" s="127"/>
      <c r="W5614" s="64"/>
      <c r="X5614" s="64"/>
    </row>
    <row r="5615" spans="1:24" s="59" customFormat="1" x14ac:dyDescent="0.25">
      <c r="A5615" s="77"/>
      <c r="D5615" s="60"/>
      <c r="E5615" s="60"/>
      <c r="F5615" s="60"/>
      <c r="G5615" s="60"/>
      <c r="H5615" s="62"/>
      <c r="I5615" s="62"/>
      <c r="J5615" s="62"/>
      <c r="K5615" s="62"/>
      <c r="M5615" s="63"/>
      <c r="N5615" s="63"/>
      <c r="O5615" s="64"/>
      <c r="P5615" s="127"/>
      <c r="W5615" s="64"/>
      <c r="X5615" s="64"/>
    </row>
    <row r="5616" spans="1:24" s="59" customFormat="1" x14ac:dyDescent="0.25">
      <c r="A5616" s="77"/>
      <c r="D5616" s="60"/>
      <c r="E5616" s="60"/>
      <c r="F5616" s="60"/>
      <c r="G5616" s="60"/>
      <c r="H5616" s="62"/>
      <c r="I5616" s="62"/>
      <c r="J5616" s="62"/>
      <c r="K5616" s="62"/>
      <c r="M5616" s="63"/>
      <c r="N5616" s="63"/>
      <c r="O5616" s="64"/>
      <c r="P5616" s="127"/>
      <c r="W5616" s="64"/>
      <c r="X5616" s="64"/>
    </row>
    <row r="5617" spans="1:24" s="59" customFormat="1" x14ac:dyDescent="0.25">
      <c r="A5617" s="77"/>
      <c r="D5617" s="60"/>
      <c r="E5617" s="60"/>
      <c r="F5617" s="60"/>
      <c r="G5617" s="60"/>
      <c r="H5617" s="62"/>
      <c r="I5617" s="62"/>
      <c r="J5617" s="62"/>
      <c r="K5617" s="62"/>
      <c r="M5617" s="63"/>
      <c r="N5617" s="63"/>
      <c r="O5617" s="64"/>
      <c r="P5617" s="127"/>
      <c r="W5617" s="64"/>
      <c r="X5617" s="64"/>
    </row>
    <row r="5618" spans="1:24" s="59" customFormat="1" x14ac:dyDescent="0.25">
      <c r="A5618" s="77"/>
      <c r="D5618" s="60"/>
      <c r="E5618" s="60"/>
      <c r="F5618" s="60"/>
      <c r="G5618" s="60"/>
      <c r="H5618" s="62"/>
      <c r="I5618" s="62"/>
      <c r="J5618" s="62"/>
      <c r="K5618" s="62"/>
      <c r="M5618" s="63"/>
      <c r="N5618" s="63"/>
      <c r="O5618" s="64"/>
      <c r="P5618" s="127"/>
      <c r="W5618" s="64"/>
      <c r="X5618" s="64"/>
    </row>
    <row r="5619" spans="1:24" s="59" customFormat="1" x14ac:dyDescent="0.25">
      <c r="A5619" s="77"/>
      <c r="D5619" s="60"/>
      <c r="E5619" s="60"/>
      <c r="F5619" s="60"/>
      <c r="G5619" s="60"/>
      <c r="H5619" s="62"/>
      <c r="I5619" s="62"/>
      <c r="J5619" s="62"/>
      <c r="K5619" s="62"/>
      <c r="M5619" s="63"/>
      <c r="N5619" s="63"/>
      <c r="O5619" s="64"/>
      <c r="P5619" s="127"/>
      <c r="W5619" s="64"/>
      <c r="X5619" s="64"/>
    </row>
    <row r="5620" spans="1:24" s="59" customFormat="1" x14ac:dyDescent="0.25">
      <c r="A5620" s="77"/>
      <c r="D5620" s="60"/>
      <c r="E5620" s="60"/>
      <c r="F5620" s="60"/>
      <c r="G5620" s="60"/>
      <c r="H5620" s="62"/>
      <c r="I5620" s="62"/>
      <c r="J5620" s="62"/>
      <c r="K5620" s="62"/>
      <c r="M5620" s="63"/>
      <c r="N5620" s="63"/>
      <c r="O5620" s="64"/>
      <c r="P5620" s="127"/>
      <c r="W5620" s="64"/>
      <c r="X5620" s="64"/>
    </row>
    <row r="5621" spans="1:24" s="59" customFormat="1" x14ac:dyDescent="0.25">
      <c r="A5621" s="77"/>
      <c r="D5621" s="60"/>
      <c r="E5621" s="60"/>
      <c r="F5621" s="60"/>
      <c r="G5621" s="60"/>
      <c r="H5621" s="62"/>
      <c r="I5621" s="62"/>
      <c r="J5621" s="62"/>
      <c r="K5621" s="62"/>
      <c r="M5621" s="63"/>
      <c r="N5621" s="63"/>
      <c r="O5621" s="64"/>
      <c r="P5621" s="127"/>
      <c r="W5621" s="64"/>
      <c r="X5621" s="64"/>
    </row>
    <row r="5622" spans="1:24" s="59" customFormat="1" x14ac:dyDescent="0.25">
      <c r="A5622" s="77"/>
      <c r="D5622" s="60"/>
      <c r="E5622" s="60"/>
      <c r="F5622" s="60"/>
      <c r="G5622" s="60"/>
      <c r="H5622" s="62"/>
      <c r="I5622" s="62"/>
      <c r="J5622" s="62"/>
      <c r="K5622" s="62"/>
      <c r="M5622" s="63"/>
      <c r="N5622" s="63"/>
      <c r="O5622" s="64"/>
      <c r="P5622" s="127"/>
      <c r="W5622" s="64"/>
      <c r="X5622" s="64"/>
    </row>
    <row r="5623" spans="1:24" s="59" customFormat="1" x14ac:dyDescent="0.25">
      <c r="A5623" s="77"/>
      <c r="D5623" s="60"/>
      <c r="E5623" s="60"/>
      <c r="F5623" s="60"/>
      <c r="G5623" s="60"/>
      <c r="H5623" s="62"/>
      <c r="I5623" s="62"/>
      <c r="J5623" s="62"/>
      <c r="K5623" s="62"/>
      <c r="M5623" s="63"/>
      <c r="N5623" s="63"/>
      <c r="O5623" s="64"/>
      <c r="P5623" s="127"/>
      <c r="W5623" s="64"/>
      <c r="X5623" s="64"/>
    </row>
    <row r="5624" spans="1:24" s="59" customFormat="1" x14ac:dyDescent="0.25">
      <c r="A5624" s="77"/>
      <c r="D5624" s="60"/>
      <c r="E5624" s="60"/>
      <c r="F5624" s="60"/>
      <c r="G5624" s="60"/>
      <c r="H5624" s="62"/>
      <c r="I5624" s="62"/>
      <c r="J5624" s="62"/>
      <c r="K5624" s="62"/>
      <c r="M5624" s="63"/>
      <c r="N5624" s="63"/>
      <c r="O5624" s="64"/>
      <c r="P5624" s="127"/>
      <c r="W5624" s="64"/>
      <c r="X5624" s="64"/>
    </row>
    <row r="5625" spans="1:24" s="59" customFormat="1" x14ac:dyDescent="0.25">
      <c r="A5625" s="77"/>
      <c r="D5625" s="60"/>
      <c r="E5625" s="60"/>
      <c r="F5625" s="60"/>
      <c r="G5625" s="60"/>
      <c r="H5625" s="62"/>
      <c r="I5625" s="62"/>
      <c r="J5625" s="62"/>
      <c r="K5625" s="62"/>
      <c r="M5625" s="63"/>
      <c r="N5625" s="63"/>
      <c r="O5625" s="64"/>
      <c r="P5625" s="127"/>
      <c r="W5625" s="64"/>
      <c r="X5625" s="64"/>
    </row>
    <row r="5626" spans="1:24" s="59" customFormat="1" x14ac:dyDescent="0.25">
      <c r="A5626" s="77"/>
      <c r="D5626" s="60"/>
      <c r="E5626" s="60"/>
      <c r="F5626" s="60"/>
      <c r="G5626" s="60"/>
      <c r="H5626" s="62"/>
      <c r="I5626" s="62"/>
      <c r="J5626" s="62"/>
      <c r="K5626" s="62"/>
      <c r="M5626" s="63"/>
      <c r="N5626" s="63"/>
      <c r="O5626" s="64"/>
      <c r="P5626" s="127"/>
      <c r="W5626" s="64"/>
      <c r="X5626" s="64"/>
    </row>
    <row r="5627" spans="1:24" s="59" customFormat="1" x14ac:dyDescent="0.25">
      <c r="A5627" s="77"/>
      <c r="D5627" s="60"/>
      <c r="E5627" s="60"/>
      <c r="F5627" s="60"/>
      <c r="G5627" s="60"/>
      <c r="H5627" s="62"/>
      <c r="I5627" s="62"/>
      <c r="J5627" s="62"/>
      <c r="K5627" s="62"/>
      <c r="M5627" s="63"/>
      <c r="N5627" s="63"/>
      <c r="O5627" s="64"/>
      <c r="P5627" s="127"/>
      <c r="W5627" s="64"/>
      <c r="X5627" s="64"/>
    </row>
    <row r="5628" spans="1:24" s="59" customFormat="1" x14ac:dyDescent="0.25">
      <c r="A5628" s="77"/>
      <c r="D5628" s="60"/>
      <c r="E5628" s="60"/>
      <c r="F5628" s="60"/>
      <c r="G5628" s="60"/>
      <c r="H5628" s="62"/>
      <c r="I5628" s="62"/>
      <c r="J5628" s="62"/>
      <c r="K5628" s="62"/>
      <c r="M5628" s="63"/>
      <c r="N5628" s="63"/>
      <c r="O5628" s="64"/>
      <c r="P5628" s="127"/>
      <c r="W5628" s="64"/>
      <c r="X5628" s="64"/>
    </row>
    <row r="5629" spans="1:24" s="59" customFormat="1" x14ac:dyDescent="0.25">
      <c r="A5629" s="77"/>
      <c r="D5629" s="60"/>
      <c r="E5629" s="60"/>
      <c r="F5629" s="60"/>
      <c r="G5629" s="60"/>
      <c r="H5629" s="62"/>
      <c r="I5629" s="62"/>
      <c r="J5629" s="62"/>
      <c r="K5629" s="62"/>
      <c r="M5629" s="63"/>
      <c r="N5629" s="63"/>
      <c r="O5629" s="64"/>
      <c r="P5629" s="127"/>
      <c r="W5629" s="64"/>
      <c r="X5629" s="64"/>
    </row>
    <row r="5630" spans="1:24" s="59" customFormat="1" x14ac:dyDescent="0.25">
      <c r="A5630" s="77"/>
      <c r="D5630" s="60"/>
      <c r="E5630" s="60"/>
      <c r="F5630" s="60"/>
      <c r="G5630" s="60"/>
      <c r="H5630" s="62"/>
      <c r="I5630" s="62"/>
      <c r="J5630" s="62"/>
      <c r="K5630" s="62"/>
      <c r="M5630" s="63"/>
      <c r="N5630" s="63"/>
      <c r="O5630" s="64"/>
      <c r="P5630" s="127"/>
      <c r="W5630" s="64"/>
      <c r="X5630" s="64"/>
    </row>
    <row r="5631" spans="1:24" s="59" customFormat="1" x14ac:dyDescent="0.25">
      <c r="A5631" s="77"/>
      <c r="D5631" s="60"/>
      <c r="E5631" s="60"/>
      <c r="F5631" s="60"/>
      <c r="G5631" s="60"/>
      <c r="H5631" s="62"/>
      <c r="I5631" s="62"/>
      <c r="J5631" s="62"/>
      <c r="K5631" s="62"/>
      <c r="M5631" s="63"/>
      <c r="N5631" s="63"/>
      <c r="O5631" s="64"/>
      <c r="P5631" s="127"/>
      <c r="W5631" s="64"/>
      <c r="X5631" s="64"/>
    </row>
    <row r="5632" spans="1:24" s="59" customFormat="1" x14ac:dyDescent="0.25">
      <c r="A5632" s="77"/>
      <c r="D5632" s="60"/>
      <c r="E5632" s="60"/>
      <c r="F5632" s="60"/>
      <c r="G5632" s="60"/>
      <c r="H5632" s="62"/>
      <c r="I5632" s="62"/>
      <c r="J5632" s="62"/>
      <c r="K5632" s="62"/>
      <c r="M5632" s="63"/>
      <c r="N5632" s="63"/>
      <c r="O5632" s="64"/>
      <c r="P5632" s="127"/>
      <c r="W5632" s="64"/>
      <c r="X5632" s="64"/>
    </row>
    <row r="5633" spans="1:24" s="59" customFormat="1" x14ac:dyDescent="0.25">
      <c r="A5633" s="77"/>
      <c r="D5633" s="60"/>
      <c r="E5633" s="60"/>
      <c r="F5633" s="60"/>
      <c r="G5633" s="60"/>
      <c r="H5633" s="62"/>
      <c r="I5633" s="62"/>
      <c r="J5633" s="62"/>
      <c r="K5633" s="62"/>
      <c r="M5633" s="63"/>
      <c r="N5633" s="63"/>
      <c r="O5633" s="64"/>
      <c r="P5633" s="127"/>
      <c r="W5633" s="64"/>
      <c r="X5633" s="64"/>
    </row>
    <row r="5634" spans="1:24" s="59" customFormat="1" x14ac:dyDescent="0.25">
      <c r="A5634" s="77"/>
      <c r="D5634" s="60"/>
      <c r="E5634" s="60"/>
      <c r="F5634" s="60"/>
      <c r="G5634" s="60"/>
      <c r="H5634" s="62"/>
      <c r="I5634" s="62"/>
      <c r="J5634" s="62"/>
      <c r="K5634" s="62"/>
      <c r="M5634" s="63"/>
      <c r="N5634" s="63"/>
      <c r="O5634" s="64"/>
      <c r="P5634" s="127"/>
      <c r="W5634" s="64"/>
      <c r="X5634" s="64"/>
    </row>
    <row r="5635" spans="1:24" s="59" customFormat="1" x14ac:dyDescent="0.25">
      <c r="A5635" s="77"/>
      <c r="D5635" s="60"/>
      <c r="E5635" s="60"/>
      <c r="F5635" s="60"/>
      <c r="G5635" s="60"/>
      <c r="H5635" s="62"/>
      <c r="I5635" s="62"/>
      <c r="J5635" s="62"/>
      <c r="K5635" s="62"/>
      <c r="M5635" s="63"/>
      <c r="N5635" s="63"/>
      <c r="O5635" s="64"/>
      <c r="P5635" s="127"/>
      <c r="W5635" s="64"/>
      <c r="X5635" s="64"/>
    </row>
    <row r="5636" spans="1:24" s="59" customFormat="1" x14ac:dyDescent="0.25">
      <c r="A5636" s="77"/>
      <c r="D5636" s="60"/>
      <c r="E5636" s="60"/>
      <c r="F5636" s="60"/>
      <c r="G5636" s="60"/>
      <c r="H5636" s="62"/>
      <c r="I5636" s="62"/>
      <c r="J5636" s="62"/>
      <c r="K5636" s="62"/>
      <c r="M5636" s="63"/>
      <c r="N5636" s="63"/>
      <c r="O5636" s="64"/>
      <c r="P5636" s="127"/>
      <c r="W5636" s="64"/>
      <c r="X5636" s="64"/>
    </row>
    <row r="5637" spans="1:24" s="59" customFormat="1" x14ac:dyDescent="0.25">
      <c r="A5637" s="77"/>
      <c r="D5637" s="60"/>
      <c r="E5637" s="60"/>
      <c r="F5637" s="60"/>
      <c r="G5637" s="60"/>
      <c r="H5637" s="62"/>
      <c r="I5637" s="62"/>
      <c r="J5637" s="62"/>
      <c r="K5637" s="62"/>
      <c r="M5637" s="63"/>
      <c r="N5637" s="63"/>
      <c r="O5637" s="64"/>
      <c r="P5637" s="127"/>
      <c r="W5637" s="64"/>
      <c r="X5637" s="64"/>
    </row>
    <row r="5638" spans="1:24" s="59" customFormat="1" x14ac:dyDescent="0.25">
      <c r="A5638" s="77"/>
      <c r="D5638" s="60"/>
      <c r="E5638" s="60"/>
      <c r="F5638" s="60"/>
      <c r="G5638" s="60"/>
      <c r="H5638" s="62"/>
      <c r="I5638" s="62"/>
      <c r="J5638" s="62"/>
      <c r="K5638" s="62"/>
      <c r="M5638" s="63"/>
      <c r="N5638" s="63"/>
      <c r="O5638" s="64"/>
      <c r="P5638" s="127"/>
      <c r="W5638" s="64"/>
      <c r="X5638" s="64"/>
    </row>
    <row r="5639" spans="1:24" s="59" customFormat="1" x14ac:dyDescent="0.25">
      <c r="A5639" s="77"/>
      <c r="D5639" s="60"/>
      <c r="E5639" s="60"/>
      <c r="F5639" s="60"/>
      <c r="G5639" s="60"/>
      <c r="H5639" s="62"/>
      <c r="I5639" s="62"/>
      <c r="J5639" s="62"/>
      <c r="K5639" s="62"/>
      <c r="M5639" s="63"/>
      <c r="N5639" s="63"/>
      <c r="O5639" s="64"/>
      <c r="P5639" s="127"/>
      <c r="W5639" s="64"/>
      <c r="X5639" s="64"/>
    </row>
    <row r="5640" spans="1:24" s="59" customFormat="1" x14ac:dyDescent="0.25">
      <c r="A5640" s="77"/>
      <c r="D5640" s="60"/>
      <c r="E5640" s="60"/>
      <c r="F5640" s="60"/>
      <c r="G5640" s="60"/>
      <c r="H5640" s="62"/>
      <c r="I5640" s="62"/>
      <c r="J5640" s="62"/>
      <c r="K5640" s="62"/>
      <c r="M5640" s="63"/>
      <c r="N5640" s="63"/>
      <c r="O5640" s="64"/>
      <c r="P5640" s="127"/>
      <c r="W5640" s="64"/>
      <c r="X5640" s="64"/>
    </row>
    <row r="5641" spans="1:24" s="59" customFormat="1" x14ac:dyDescent="0.25">
      <c r="A5641" s="77"/>
      <c r="D5641" s="60"/>
      <c r="E5641" s="60"/>
      <c r="F5641" s="60"/>
      <c r="G5641" s="60"/>
      <c r="H5641" s="62"/>
      <c r="I5641" s="62"/>
      <c r="J5641" s="62"/>
      <c r="K5641" s="62"/>
      <c r="M5641" s="63"/>
      <c r="N5641" s="63"/>
      <c r="O5641" s="64"/>
      <c r="P5641" s="127"/>
      <c r="W5641" s="64"/>
      <c r="X5641" s="64"/>
    </row>
    <row r="5642" spans="1:24" s="59" customFormat="1" x14ac:dyDescent="0.25">
      <c r="A5642" s="77"/>
      <c r="D5642" s="60"/>
      <c r="E5642" s="60"/>
      <c r="F5642" s="60"/>
      <c r="G5642" s="60"/>
      <c r="H5642" s="62"/>
      <c r="I5642" s="62"/>
      <c r="J5642" s="62"/>
      <c r="K5642" s="62"/>
      <c r="M5642" s="63"/>
      <c r="N5642" s="63"/>
      <c r="O5642" s="64"/>
      <c r="P5642" s="127"/>
      <c r="W5642" s="64"/>
      <c r="X5642" s="64"/>
    </row>
    <row r="5643" spans="1:24" s="59" customFormat="1" x14ac:dyDescent="0.25">
      <c r="A5643" s="77"/>
      <c r="D5643" s="60"/>
      <c r="E5643" s="60"/>
      <c r="F5643" s="60"/>
      <c r="G5643" s="60"/>
      <c r="H5643" s="62"/>
      <c r="I5643" s="62"/>
      <c r="J5643" s="62"/>
      <c r="K5643" s="62"/>
      <c r="M5643" s="63"/>
      <c r="N5643" s="63"/>
      <c r="O5643" s="64"/>
      <c r="P5643" s="127"/>
      <c r="W5643" s="64"/>
      <c r="X5643" s="64"/>
    </row>
    <row r="5644" spans="1:24" s="59" customFormat="1" x14ac:dyDescent="0.25">
      <c r="A5644" s="77"/>
      <c r="D5644" s="60"/>
      <c r="E5644" s="60"/>
      <c r="F5644" s="60"/>
      <c r="G5644" s="60"/>
      <c r="H5644" s="62"/>
      <c r="I5644" s="62"/>
      <c r="J5644" s="62"/>
      <c r="K5644" s="62"/>
      <c r="M5644" s="63"/>
      <c r="N5644" s="63"/>
      <c r="O5644" s="64"/>
      <c r="P5644" s="127"/>
      <c r="W5644" s="64"/>
      <c r="X5644" s="64"/>
    </row>
    <row r="5645" spans="1:24" s="59" customFormat="1" x14ac:dyDescent="0.25">
      <c r="A5645" s="77"/>
      <c r="D5645" s="60"/>
      <c r="E5645" s="60"/>
      <c r="F5645" s="60"/>
      <c r="G5645" s="60"/>
      <c r="H5645" s="62"/>
      <c r="I5645" s="62"/>
      <c r="J5645" s="62"/>
      <c r="K5645" s="62"/>
      <c r="M5645" s="63"/>
      <c r="N5645" s="63"/>
      <c r="O5645" s="64"/>
      <c r="P5645" s="127"/>
      <c r="W5645" s="64"/>
      <c r="X5645" s="64"/>
    </row>
    <row r="5646" spans="1:24" s="59" customFormat="1" x14ac:dyDescent="0.25">
      <c r="A5646" s="77"/>
      <c r="D5646" s="60"/>
      <c r="E5646" s="60"/>
      <c r="F5646" s="60"/>
      <c r="G5646" s="60"/>
      <c r="H5646" s="62"/>
      <c r="I5646" s="62"/>
      <c r="J5646" s="62"/>
      <c r="K5646" s="62"/>
      <c r="M5646" s="63"/>
      <c r="N5646" s="63"/>
      <c r="O5646" s="64"/>
      <c r="P5646" s="127"/>
      <c r="W5646" s="64"/>
      <c r="X5646" s="64"/>
    </row>
    <row r="5647" spans="1:24" s="59" customFormat="1" x14ac:dyDescent="0.25">
      <c r="A5647" s="77"/>
      <c r="D5647" s="60"/>
      <c r="E5647" s="60"/>
      <c r="F5647" s="60"/>
      <c r="G5647" s="60"/>
      <c r="H5647" s="62"/>
      <c r="I5647" s="62"/>
      <c r="J5647" s="62"/>
      <c r="K5647" s="62"/>
      <c r="M5647" s="63"/>
      <c r="N5647" s="63"/>
      <c r="O5647" s="64"/>
      <c r="P5647" s="127"/>
      <c r="W5647" s="64"/>
      <c r="X5647" s="64"/>
    </row>
    <row r="5648" spans="1:24" s="59" customFormat="1" x14ac:dyDescent="0.25">
      <c r="A5648" s="77"/>
      <c r="D5648" s="60"/>
      <c r="E5648" s="60"/>
      <c r="F5648" s="60"/>
      <c r="G5648" s="60"/>
      <c r="H5648" s="62"/>
      <c r="I5648" s="62"/>
      <c r="J5648" s="62"/>
      <c r="K5648" s="62"/>
      <c r="M5648" s="63"/>
      <c r="N5648" s="63"/>
      <c r="O5648" s="64"/>
      <c r="P5648" s="127"/>
      <c r="W5648" s="64"/>
      <c r="X5648" s="64"/>
    </row>
    <row r="5649" spans="1:24" s="59" customFormat="1" x14ac:dyDescent="0.25">
      <c r="A5649" s="77"/>
      <c r="D5649" s="60"/>
      <c r="E5649" s="60"/>
      <c r="F5649" s="60"/>
      <c r="G5649" s="60"/>
      <c r="H5649" s="62"/>
      <c r="I5649" s="62"/>
      <c r="J5649" s="62"/>
      <c r="K5649" s="62"/>
      <c r="M5649" s="63"/>
      <c r="N5649" s="63"/>
      <c r="O5649" s="64"/>
      <c r="P5649" s="127"/>
      <c r="W5649" s="64"/>
      <c r="X5649" s="64"/>
    </row>
    <row r="5650" spans="1:24" s="59" customFormat="1" x14ac:dyDescent="0.25">
      <c r="A5650" s="77"/>
      <c r="D5650" s="60"/>
      <c r="E5650" s="60"/>
      <c r="F5650" s="60"/>
      <c r="G5650" s="60"/>
      <c r="H5650" s="62"/>
      <c r="I5650" s="62"/>
      <c r="J5650" s="62"/>
      <c r="K5650" s="62"/>
      <c r="M5650" s="63"/>
      <c r="N5650" s="63"/>
      <c r="O5650" s="64"/>
      <c r="P5650" s="127"/>
      <c r="W5650" s="64"/>
      <c r="X5650" s="64"/>
    </row>
    <row r="5651" spans="1:24" s="59" customFormat="1" x14ac:dyDescent="0.25">
      <c r="A5651" s="77"/>
      <c r="D5651" s="60"/>
      <c r="E5651" s="60"/>
      <c r="F5651" s="60"/>
      <c r="G5651" s="60"/>
      <c r="H5651" s="62"/>
      <c r="I5651" s="62"/>
      <c r="J5651" s="62"/>
      <c r="K5651" s="62"/>
      <c r="M5651" s="63"/>
      <c r="N5651" s="63"/>
      <c r="O5651" s="64"/>
      <c r="P5651" s="127"/>
      <c r="W5651" s="64"/>
      <c r="X5651" s="64"/>
    </row>
    <row r="5652" spans="1:24" s="59" customFormat="1" x14ac:dyDescent="0.25">
      <c r="A5652" s="77"/>
      <c r="D5652" s="60"/>
      <c r="E5652" s="60"/>
      <c r="F5652" s="60"/>
      <c r="G5652" s="60"/>
      <c r="H5652" s="62"/>
      <c r="I5652" s="62"/>
      <c r="J5652" s="62"/>
      <c r="K5652" s="62"/>
      <c r="M5652" s="63"/>
      <c r="N5652" s="63"/>
      <c r="O5652" s="64"/>
      <c r="P5652" s="127"/>
      <c r="W5652" s="64"/>
      <c r="X5652" s="64"/>
    </row>
    <row r="5653" spans="1:24" s="59" customFormat="1" x14ac:dyDescent="0.25">
      <c r="A5653" s="77"/>
      <c r="D5653" s="60"/>
      <c r="E5653" s="60"/>
      <c r="F5653" s="60"/>
      <c r="G5653" s="60"/>
      <c r="H5653" s="62"/>
      <c r="I5653" s="62"/>
      <c r="J5653" s="62"/>
      <c r="K5653" s="62"/>
      <c r="M5653" s="63"/>
      <c r="N5653" s="63"/>
      <c r="O5653" s="64"/>
      <c r="P5653" s="127"/>
      <c r="W5653" s="64"/>
      <c r="X5653" s="64"/>
    </row>
    <row r="5654" spans="1:24" s="59" customFormat="1" x14ac:dyDescent="0.25">
      <c r="A5654" s="77"/>
      <c r="D5654" s="60"/>
      <c r="E5654" s="60"/>
      <c r="F5654" s="60"/>
      <c r="G5654" s="60"/>
      <c r="H5654" s="62"/>
      <c r="I5654" s="62"/>
      <c r="J5654" s="62"/>
      <c r="K5654" s="62"/>
      <c r="M5654" s="63"/>
      <c r="N5654" s="63"/>
      <c r="O5654" s="64"/>
      <c r="P5654" s="127"/>
      <c r="W5654" s="64"/>
      <c r="X5654" s="64"/>
    </row>
    <row r="5655" spans="1:24" s="59" customFormat="1" x14ac:dyDescent="0.25">
      <c r="A5655" s="77"/>
      <c r="D5655" s="60"/>
      <c r="E5655" s="60"/>
      <c r="F5655" s="60"/>
      <c r="G5655" s="60"/>
      <c r="H5655" s="62"/>
      <c r="I5655" s="62"/>
      <c r="J5655" s="62"/>
      <c r="K5655" s="62"/>
      <c r="M5655" s="63"/>
      <c r="N5655" s="63"/>
      <c r="O5655" s="64"/>
      <c r="P5655" s="127"/>
      <c r="W5655" s="64"/>
      <c r="X5655" s="64"/>
    </row>
    <row r="5656" spans="1:24" s="59" customFormat="1" x14ac:dyDescent="0.25">
      <c r="A5656" s="77"/>
      <c r="D5656" s="60"/>
      <c r="E5656" s="60"/>
      <c r="F5656" s="60"/>
      <c r="G5656" s="60"/>
      <c r="H5656" s="62"/>
      <c r="I5656" s="62"/>
      <c r="J5656" s="62"/>
      <c r="K5656" s="62"/>
      <c r="M5656" s="63"/>
      <c r="N5656" s="63"/>
      <c r="O5656" s="64"/>
      <c r="P5656" s="127"/>
      <c r="W5656" s="64"/>
      <c r="X5656" s="64"/>
    </row>
    <row r="5657" spans="1:24" s="59" customFormat="1" x14ac:dyDescent="0.25">
      <c r="A5657" s="77"/>
      <c r="D5657" s="60"/>
      <c r="E5657" s="60"/>
      <c r="F5657" s="60"/>
      <c r="G5657" s="60"/>
      <c r="H5657" s="62"/>
      <c r="I5657" s="62"/>
      <c r="J5657" s="62"/>
      <c r="K5657" s="62"/>
      <c r="M5657" s="63"/>
      <c r="N5657" s="63"/>
      <c r="O5657" s="64"/>
      <c r="P5657" s="127"/>
      <c r="W5657" s="64"/>
      <c r="X5657" s="64"/>
    </row>
    <row r="5658" spans="1:24" s="59" customFormat="1" x14ac:dyDescent="0.25">
      <c r="A5658" s="77"/>
      <c r="D5658" s="60"/>
      <c r="E5658" s="60"/>
      <c r="F5658" s="60"/>
      <c r="G5658" s="60"/>
      <c r="H5658" s="62"/>
      <c r="I5658" s="62"/>
      <c r="J5658" s="62"/>
      <c r="K5658" s="62"/>
      <c r="M5658" s="63"/>
      <c r="N5658" s="63"/>
      <c r="O5658" s="64"/>
      <c r="P5658" s="127"/>
      <c r="W5658" s="64"/>
      <c r="X5658" s="64"/>
    </row>
    <row r="5659" spans="1:24" s="59" customFormat="1" x14ac:dyDescent="0.25">
      <c r="A5659" s="77"/>
      <c r="D5659" s="60"/>
      <c r="E5659" s="60"/>
      <c r="F5659" s="60"/>
      <c r="G5659" s="60"/>
      <c r="H5659" s="62"/>
      <c r="I5659" s="62"/>
      <c r="J5659" s="62"/>
      <c r="K5659" s="62"/>
      <c r="M5659" s="63"/>
      <c r="N5659" s="63"/>
      <c r="O5659" s="64"/>
      <c r="P5659" s="127"/>
      <c r="W5659" s="64"/>
      <c r="X5659" s="64"/>
    </row>
    <row r="5660" spans="1:24" s="59" customFormat="1" x14ac:dyDescent="0.25">
      <c r="A5660" s="77"/>
      <c r="D5660" s="60"/>
      <c r="E5660" s="60"/>
      <c r="F5660" s="60"/>
      <c r="G5660" s="60"/>
      <c r="H5660" s="62"/>
      <c r="I5660" s="62"/>
      <c r="J5660" s="62"/>
      <c r="K5660" s="62"/>
      <c r="M5660" s="63"/>
      <c r="N5660" s="63"/>
      <c r="O5660" s="64"/>
      <c r="P5660" s="127"/>
      <c r="W5660" s="64"/>
      <c r="X5660" s="64"/>
    </row>
    <row r="5661" spans="1:24" s="59" customFormat="1" x14ac:dyDescent="0.25">
      <c r="A5661" s="77"/>
      <c r="D5661" s="60"/>
      <c r="E5661" s="60"/>
      <c r="F5661" s="60"/>
      <c r="G5661" s="60"/>
      <c r="H5661" s="62"/>
      <c r="I5661" s="62"/>
      <c r="J5661" s="62"/>
      <c r="K5661" s="62"/>
      <c r="M5661" s="63"/>
      <c r="N5661" s="63"/>
      <c r="O5661" s="64"/>
      <c r="P5661" s="127"/>
      <c r="W5661" s="64"/>
      <c r="X5661" s="64"/>
    </row>
    <row r="5662" spans="1:24" s="59" customFormat="1" x14ac:dyDescent="0.25">
      <c r="A5662" s="77"/>
      <c r="D5662" s="60"/>
      <c r="E5662" s="60"/>
      <c r="F5662" s="60"/>
      <c r="G5662" s="60"/>
      <c r="H5662" s="62"/>
      <c r="I5662" s="62"/>
      <c r="J5662" s="62"/>
      <c r="K5662" s="62"/>
      <c r="M5662" s="63"/>
      <c r="N5662" s="63"/>
      <c r="O5662" s="64"/>
      <c r="P5662" s="127"/>
      <c r="W5662" s="64"/>
      <c r="X5662" s="64"/>
    </row>
    <row r="5663" spans="1:24" s="59" customFormat="1" x14ac:dyDescent="0.25">
      <c r="A5663" s="77"/>
      <c r="D5663" s="60"/>
      <c r="E5663" s="60"/>
      <c r="F5663" s="60"/>
      <c r="G5663" s="60"/>
      <c r="H5663" s="62"/>
      <c r="I5663" s="62"/>
      <c r="J5663" s="62"/>
      <c r="K5663" s="62"/>
      <c r="M5663" s="63"/>
      <c r="N5663" s="63"/>
      <c r="O5663" s="64"/>
      <c r="P5663" s="127"/>
      <c r="W5663" s="64"/>
      <c r="X5663" s="64"/>
    </row>
    <row r="5664" spans="1:24" s="59" customFormat="1" x14ac:dyDescent="0.25">
      <c r="A5664" s="77"/>
      <c r="D5664" s="60"/>
      <c r="E5664" s="60"/>
      <c r="F5664" s="60"/>
      <c r="G5664" s="60"/>
      <c r="H5664" s="62"/>
      <c r="I5664" s="62"/>
      <c r="J5664" s="62"/>
      <c r="K5664" s="62"/>
      <c r="M5664" s="63"/>
      <c r="N5664" s="63"/>
      <c r="O5664" s="64"/>
      <c r="P5664" s="127"/>
      <c r="W5664" s="64"/>
      <c r="X5664" s="64"/>
    </row>
    <row r="5665" spans="1:24" s="59" customFormat="1" x14ac:dyDescent="0.25">
      <c r="A5665" s="77"/>
      <c r="D5665" s="60"/>
      <c r="E5665" s="60"/>
      <c r="F5665" s="60"/>
      <c r="G5665" s="60"/>
      <c r="H5665" s="62"/>
      <c r="I5665" s="62"/>
      <c r="J5665" s="62"/>
      <c r="K5665" s="62"/>
      <c r="M5665" s="63"/>
      <c r="N5665" s="63"/>
      <c r="O5665" s="64"/>
      <c r="P5665" s="127"/>
      <c r="W5665" s="64"/>
      <c r="X5665" s="64"/>
    </row>
    <row r="5666" spans="1:24" s="59" customFormat="1" x14ac:dyDescent="0.25">
      <c r="A5666" s="77"/>
      <c r="D5666" s="60"/>
      <c r="E5666" s="60"/>
      <c r="F5666" s="60"/>
      <c r="G5666" s="60"/>
      <c r="H5666" s="62"/>
      <c r="I5666" s="62"/>
      <c r="J5666" s="62"/>
      <c r="K5666" s="62"/>
      <c r="M5666" s="63"/>
      <c r="N5666" s="63"/>
      <c r="O5666" s="64"/>
      <c r="P5666" s="127"/>
      <c r="W5666" s="64"/>
      <c r="X5666" s="64"/>
    </row>
    <row r="5667" spans="1:24" s="59" customFormat="1" x14ac:dyDescent="0.25">
      <c r="A5667" s="77"/>
      <c r="D5667" s="60"/>
      <c r="E5667" s="60"/>
      <c r="F5667" s="60"/>
      <c r="G5667" s="60"/>
      <c r="H5667" s="62"/>
      <c r="I5667" s="62"/>
      <c r="J5667" s="62"/>
      <c r="K5667" s="62"/>
      <c r="M5667" s="63"/>
      <c r="N5667" s="63"/>
      <c r="O5667" s="64"/>
      <c r="P5667" s="127"/>
      <c r="W5667" s="64"/>
      <c r="X5667" s="64"/>
    </row>
    <row r="5668" spans="1:24" s="59" customFormat="1" x14ac:dyDescent="0.25">
      <c r="A5668" s="77"/>
      <c r="D5668" s="60"/>
      <c r="E5668" s="60"/>
      <c r="F5668" s="60"/>
      <c r="G5668" s="60"/>
      <c r="H5668" s="62"/>
      <c r="I5668" s="62"/>
      <c r="J5668" s="62"/>
      <c r="K5668" s="62"/>
      <c r="M5668" s="63"/>
      <c r="N5668" s="63"/>
      <c r="O5668" s="64"/>
      <c r="P5668" s="127"/>
      <c r="W5668" s="64"/>
      <c r="X5668" s="64"/>
    </row>
    <row r="5669" spans="1:24" s="59" customFormat="1" x14ac:dyDescent="0.25">
      <c r="A5669" s="77"/>
      <c r="D5669" s="60"/>
      <c r="E5669" s="60"/>
      <c r="F5669" s="60"/>
      <c r="G5669" s="60"/>
      <c r="H5669" s="62"/>
      <c r="I5669" s="62"/>
      <c r="J5669" s="62"/>
      <c r="K5669" s="62"/>
      <c r="M5669" s="63"/>
      <c r="N5669" s="63"/>
      <c r="O5669" s="64"/>
      <c r="P5669" s="127"/>
      <c r="W5669" s="64"/>
      <c r="X5669" s="64"/>
    </row>
    <row r="5670" spans="1:24" s="59" customFormat="1" x14ac:dyDescent="0.25">
      <c r="A5670" s="77"/>
      <c r="D5670" s="60"/>
      <c r="E5670" s="60"/>
      <c r="F5670" s="60"/>
      <c r="G5670" s="60"/>
      <c r="H5670" s="62"/>
      <c r="I5670" s="62"/>
      <c r="J5670" s="62"/>
      <c r="K5670" s="62"/>
      <c r="M5670" s="63"/>
      <c r="N5670" s="63"/>
      <c r="O5670" s="64"/>
      <c r="P5670" s="127"/>
      <c r="W5670" s="64"/>
      <c r="X5670" s="64"/>
    </row>
    <row r="5671" spans="1:24" s="59" customFormat="1" x14ac:dyDescent="0.25">
      <c r="A5671" s="77"/>
      <c r="D5671" s="60"/>
      <c r="E5671" s="60"/>
      <c r="F5671" s="60"/>
      <c r="G5671" s="60"/>
      <c r="H5671" s="62"/>
      <c r="I5671" s="62"/>
      <c r="J5671" s="62"/>
      <c r="K5671" s="62"/>
      <c r="M5671" s="63"/>
      <c r="N5671" s="63"/>
      <c r="O5671" s="64"/>
      <c r="P5671" s="127"/>
      <c r="W5671" s="64"/>
      <c r="X5671" s="64"/>
    </row>
    <row r="5672" spans="1:24" s="59" customFormat="1" x14ac:dyDescent="0.25">
      <c r="A5672" s="77"/>
      <c r="D5672" s="60"/>
      <c r="E5672" s="60"/>
      <c r="F5672" s="60"/>
      <c r="G5672" s="60"/>
      <c r="H5672" s="62"/>
      <c r="I5672" s="62"/>
      <c r="J5672" s="62"/>
      <c r="K5672" s="62"/>
      <c r="M5672" s="63"/>
      <c r="N5672" s="63"/>
      <c r="O5672" s="64"/>
      <c r="P5672" s="127"/>
      <c r="W5672" s="64"/>
      <c r="X5672" s="64"/>
    </row>
    <row r="5673" spans="1:24" s="59" customFormat="1" x14ac:dyDescent="0.25">
      <c r="A5673" s="77"/>
      <c r="D5673" s="60"/>
      <c r="E5673" s="60"/>
      <c r="F5673" s="60"/>
      <c r="G5673" s="60"/>
      <c r="H5673" s="62"/>
      <c r="I5673" s="62"/>
      <c r="J5673" s="62"/>
      <c r="K5673" s="62"/>
      <c r="M5673" s="63"/>
      <c r="N5673" s="63"/>
      <c r="O5673" s="64"/>
      <c r="P5673" s="127"/>
      <c r="W5673" s="64"/>
      <c r="X5673" s="64"/>
    </row>
    <row r="5674" spans="1:24" s="59" customFormat="1" x14ac:dyDescent="0.25">
      <c r="A5674" s="77"/>
      <c r="D5674" s="60"/>
      <c r="E5674" s="60"/>
      <c r="F5674" s="60"/>
      <c r="G5674" s="60"/>
      <c r="H5674" s="62"/>
      <c r="I5674" s="62"/>
      <c r="J5674" s="62"/>
      <c r="K5674" s="62"/>
      <c r="M5674" s="63"/>
      <c r="N5674" s="63"/>
      <c r="O5674" s="64"/>
      <c r="P5674" s="127"/>
      <c r="W5674" s="64"/>
      <c r="X5674" s="64"/>
    </row>
    <row r="5675" spans="1:24" s="59" customFormat="1" x14ac:dyDescent="0.25">
      <c r="A5675" s="77"/>
      <c r="D5675" s="60"/>
      <c r="E5675" s="60"/>
      <c r="F5675" s="60"/>
      <c r="G5675" s="60"/>
      <c r="H5675" s="62"/>
      <c r="I5675" s="62"/>
      <c r="J5675" s="62"/>
      <c r="K5675" s="62"/>
      <c r="M5675" s="63"/>
      <c r="N5675" s="63"/>
      <c r="O5675" s="64"/>
      <c r="P5675" s="127"/>
      <c r="W5675" s="64"/>
      <c r="X5675" s="64"/>
    </row>
    <row r="5676" spans="1:24" s="59" customFormat="1" x14ac:dyDescent="0.25">
      <c r="A5676" s="77"/>
      <c r="D5676" s="60"/>
      <c r="E5676" s="60"/>
      <c r="F5676" s="60"/>
      <c r="G5676" s="60"/>
      <c r="H5676" s="62"/>
      <c r="I5676" s="62"/>
      <c r="J5676" s="62"/>
      <c r="K5676" s="62"/>
      <c r="M5676" s="63"/>
      <c r="N5676" s="63"/>
      <c r="O5676" s="64"/>
      <c r="P5676" s="127"/>
      <c r="W5676" s="64"/>
      <c r="X5676" s="64"/>
    </row>
    <row r="5677" spans="1:24" s="59" customFormat="1" x14ac:dyDescent="0.25">
      <c r="A5677" s="77"/>
      <c r="D5677" s="60"/>
      <c r="E5677" s="60"/>
      <c r="F5677" s="60"/>
      <c r="G5677" s="60"/>
      <c r="H5677" s="62"/>
      <c r="I5677" s="62"/>
      <c r="J5677" s="62"/>
      <c r="K5677" s="62"/>
      <c r="M5677" s="63"/>
      <c r="N5677" s="63"/>
      <c r="O5677" s="64"/>
      <c r="P5677" s="127"/>
      <c r="W5677" s="64"/>
      <c r="X5677" s="64"/>
    </row>
    <row r="5678" spans="1:24" s="59" customFormat="1" x14ac:dyDescent="0.25">
      <c r="A5678" s="77"/>
      <c r="D5678" s="60"/>
      <c r="E5678" s="60"/>
      <c r="F5678" s="60"/>
      <c r="G5678" s="60"/>
      <c r="H5678" s="62"/>
      <c r="I5678" s="62"/>
      <c r="J5678" s="62"/>
      <c r="K5678" s="62"/>
      <c r="M5678" s="63"/>
      <c r="N5678" s="63"/>
      <c r="O5678" s="64"/>
      <c r="P5678" s="127"/>
      <c r="W5678" s="64"/>
      <c r="X5678" s="64"/>
    </row>
    <row r="5679" spans="1:24" s="59" customFormat="1" x14ac:dyDescent="0.25">
      <c r="A5679" s="77"/>
      <c r="D5679" s="60"/>
      <c r="E5679" s="60"/>
      <c r="F5679" s="60"/>
      <c r="G5679" s="60"/>
      <c r="H5679" s="62"/>
      <c r="I5679" s="62"/>
      <c r="J5679" s="62"/>
      <c r="K5679" s="62"/>
      <c r="M5679" s="63"/>
      <c r="N5679" s="63"/>
      <c r="O5679" s="64"/>
      <c r="P5679" s="127"/>
      <c r="W5679" s="64"/>
      <c r="X5679" s="64"/>
    </row>
    <row r="5680" spans="1:24" s="59" customFormat="1" x14ac:dyDescent="0.25">
      <c r="A5680" s="77"/>
      <c r="D5680" s="60"/>
      <c r="E5680" s="60"/>
      <c r="F5680" s="60"/>
      <c r="G5680" s="60"/>
      <c r="H5680" s="62"/>
      <c r="I5680" s="62"/>
      <c r="J5680" s="62"/>
      <c r="K5680" s="62"/>
      <c r="M5680" s="63"/>
      <c r="N5680" s="63"/>
      <c r="O5680" s="64"/>
      <c r="P5680" s="127"/>
      <c r="W5680" s="64"/>
      <c r="X5680" s="64"/>
    </row>
    <row r="5681" spans="1:24" s="59" customFormat="1" x14ac:dyDescent="0.25">
      <c r="A5681" s="77"/>
      <c r="D5681" s="60"/>
      <c r="E5681" s="60"/>
      <c r="F5681" s="60"/>
      <c r="G5681" s="60"/>
      <c r="H5681" s="62"/>
      <c r="I5681" s="62"/>
      <c r="J5681" s="62"/>
      <c r="K5681" s="62"/>
      <c r="M5681" s="63"/>
      <c r="N5681" s="63"/>
      <c r="O5681" s="64"/>
      <c r="P5681" s="127"/>
      <c r="W5681" s="64"/>
      <c r="X5681" s="64"/>
    </row>
    <row r="5682" spans="1:24" s="59" customFormat="1" x14ac:dyDescent="0.25">
      <c r="A5682" s="77"/>
      <c r="D5682" s="60"/>
      <c r="E5682" s="60"/>
      <c r="F5682" s="60"/>
      <c r="G5682" s="60"/>
      <c r="H5682" s="62"/>
      <c r="I5682" s="62"/>
      <c r="J5682" s="62"/>
      <c r="K5682" s="62"/>
      <c r="M5682" s="63"/>
      <c r="N5682" s="63"/>
      <c r="O5682" s="64"/>
      <c r="P5682" s="127"/>
      <c r="W5682" s="64"/>
      <c r="X5682" s="64"/>
    </row>
    <row r="5683" spans="1:24" s="59" customFormat="1" x14ac:dyDescent="0.25">
      <c r="A5683" s="77"/>
      <c r="D5683" s="60"/>
      <c r="E5683" s="60"/>
      <c r="F5683" s="60"/>
      <c r="G5683" s="60"/>
      <c r="H5683" s="62"/>
      <c r="I5683" s="62"/>
      <c r="J5683" s="62"/>
      <c r="K5683" s="62"/>
      <c r="M5683" s="63"/>
      <c r="N5683" s="63"/>
      <c r="O5683" s="64"/>
      <c r="P5683" s="127"/>
      <c r="W5683" s="64"/>
      <c r="X5683" s="64"/>
    </row>
    <row r="5684" spans="1:24" s="59" customFormat="1" x14ac:dyDescent="0.25">
      <c r="A5684" s="77"/>
      <c r="D5684" s="60"/>
      <c r="E5684" s="60"/>
      <c r="F5684" s="60"/>
      <c r="G5684" s="60"/>
      <c r="H5684" s="62"/>
      <c r="I5684" s="62"/>
      <c r="J5684" s="62"/>
      <c r="K5684" s="62"/>
      <c r="M5684" s="63"/>
      <c r="N5684" s="63"/>
      <c r="O5684" s="64"/>
      <c r="P5684" s="127"/>
      <c r="W5684" s="64"/>
      <c r="X5684" s="64"/>
    </row>
    <row r="5685" spans="1:24" s="59" customFormat="1" x14ac:dyDescent="0.25">
      <c r="A5685" s="77"/>
      <c r="D5685" s="60"/>
      <c r="E5685" s="60"/>
      <c r="F5685" s="60"/>
      <c r="G5685" s="60"/>
      <c r="H5685" s="62"/>
      <c r="I5685" s="62"/>
      <c r="J5685" s="62"/>
      <c r="K5685" s="62"/>
      <c r="M5685" s="63"/>
      <c r="N5685" s="63"/>
      <c r="O5685" s="64"/>
      <c r="P5685" s="127"/>
      <c r="W5685" s="64"/>
      <c r="X5685" s="64"/>
    </row>
    <row r="5686" spans="1:24" s="59" customFormat="1" x14ac:dyDescent="0.25">
      <c r="A5686" s="77"/>
      <c r="D5686" s="60"/>
      <c r="E5686" s="60"/>
      <c r="F5686" s="60"/>
      <c r="G5686" s="60"/>
      <c r="H5686" s="62"/>
      <c r="I5686" s="62"/>
      <c r="J5686" s="62"/>
      <c r="K5686" s="62"/>
      <c r="M5686" s="63"/>
      <c r="N5686" s="63"/>
      <c r="O5686" s="64"/>
      <c r="P5686" s="127"/>
      <c r="W5686" s="64"/>
      <c r="X5686" s="64"/>
    </row>
    <row r="5687" spans="1:24" s="59" customFormat="1" x14ac:dyDescent="0.25">
      <c r="A5687" s="77"/>
      <c r="D5687" s="60"/>
      <c r="E5687" s="60"/>
      <c r="F5687" s="60"/>
      <c r="G5687" s="60"/>
      <c r="H5687" s="62"/>
      <c r="I5687" s="62"/>
      <c r="J5687" s="62"/>
      <c r="K5687" s="62"/>
      <c r="M5687" s="63"/>
      <c r="N5687" s="63"/>
      <c r="O5687" s="64"/>
      <c r="P5687" s="127"/>
      <c r="W5687" s="64"/>
      <c r="X5687" s="64"/>
    </row>
    <row r="5688" spans="1:24" s="59" customFormat="1" x14ac:dyDescent="0.25">
      <c r="A5688" s="77"/>
      <c r="D5688" s="60"/>
      <c r="E5688" s="60"/>
      <c r="F5688" s="60"/>
      <c r="G5688" s="60"/>
      <c r="H5688" s="62"/>
      <c r="I5688" s="62"/>
      <c r="J5688" s="62"/>
      <c r="K5688" s="62"/>
      <c r="M5688" s="63"/>
      <c r="N5688" s="63"/>
      <c r="O5688" s="64"/>
      <c r="P5688" s="127"/>
      <c r="W5688" s="64"/>
      <c r="X5688" s="64"/>
    </row>
    <row r="5689" spans="1:24" s="59" customFormat="1" x14ac:dyDescent="0.25">
      <c r="A5689" s="77"/>
      <c r="D5689" s="60"/>
      <c r="E5689" s="60"/>
      <c r="F5689" s="60"/>
      <c r="G5689" s="60"/>
      <c r="H5689" s="62"/>
      <c r="I5689" s="62"/>
      <c r="J5689" s="62"/>
      <c r="K5689" s="62"/>
      <c r="M5689" s="63"/>
      <c r="N5689" s="63"/>
      <c r="O5689" s="64"/>
      <c r="P5689" s="127"/>
      <c r="W5689" s="64"/>
      <c r="X5689" s="64"/>
    </row>
    <row r="5690" spans="1:24" s="59" customFormat="1" x14ac:dyDescent="0.25">
      <c r="A5690" s="77"/>
      <c r="D5690" s="60"/>
      <c r="E5690" s="60"/>
      <c r="F5690" s="60"/>
      <c r="G5690" s="60"/>
      <c r="H5690" s="62"/>
      <c r="I5690" s="62"/>
      <c r="J5690" s="62"/>
      <c r="K5690" s="62"/>
      <c r="M5690" s="63"/>
      <c r="N5690" s="63"/>
      <c r="O5690" s="64"/>
      <c r="P5690" s="127"/>
      <c r="W5690" s="64"/>
      <c r="X5690" s="64"/>
    </row>
    <row r="5691" spans="1:24" s="59" customFormat="1" x14ac:dyDescent="0.25">
      <c r="A5691" s="77"/>
      <c r="D5691" s="60"/>
      <c r="E5691" s="60"/>
      <c r="F5691" s="60"/>
      <c r="G5691" s="60"/>
      <c r="H5691" s="62"/>
      <c r="I5691" s="62"/>
      <c r="J5691" s="62"/>
      <c r="K5691" s="62"/>
      <c r="M5691" s="63"/>
      <c r="N5691" s="63"/>
      <c r="O5691" s="64"/>
      <c r="P5691" s="127"/>
      <c r="W5691" s="64"/>
      <c r="X5691" s="64"/>
    </row>
    <row r="5692" spans="1:24" s="59" customFormat="1" x14ac:dyDescent="0.25">
      <c r="A5692" s="77"/>
      <c r="D5692" s="60"/>
      <c r="E5692" s="60"/>
      <c r="F5692" s="60"/>
      <c r="G5692" s="60"/>
      <c r="H5692" s="62"/>
      <c r="I5692" s="62"/>
      <c r="J5692" s="62"/>
      <c r="K5692" s="62"/>
      <c r="M5692" s="63"/>
      <c r="N5692" s="63"/>
      <c r="O5692" s="64"/>
      <c r="P5692" s="127"/>
      <c r="W5692" s="64"/>
      <c r="X5692" s="64"/>
    </row>
    <row r="5693" spans="1:24" s="59" customFormat="1" x14ac:dyDescent="0.25">
      <c r="A5693" s="77"/>
      <c r="D5693" s="60"/>
      <c r="E5693" s="60"/>
      <c r="F5693" s="60"/>
      <c r="G5693" s="60"/>
      <c r="H5693" s="62"/>
      <c r="I5693" s="62"/>
      <c r="J5693" s="62"/>
      <c r="K5693" s="62"/>
      <c r="M5693" s="63"/>
      <c r="N5693" s="63"/>
      <c r="O5693" s="64"/>
      <c r="P5693" s="127"/>
      <c r="W5693" s="64"/>
      <c r="X5693" s="64"/>
    </row>
    <row r="5694" spans="1:24" s="59" customFormat="1" x14ac:dyDescent="0.25">
      <c r="A5694" s="77"/>
      <c r="D5694" s="60"/>
      <c r="E5694" s="60"/>
      <c r="F5694" s="60"/>
      <c r="G5694" s="60"/>
      <c r="H5694" s="62"/>
      <c r="I5694" s="62"/>
      <c r="J5694" s="62"/>
      <c r="K5694" s="62"/>
      <c r="M5694" s="63"/>
      <c r="N5694" s="63"/>
      <c r="O5694" s="64"/>
      <c r="P5694" s="127"/>
      <c r="W5694" s="64"/>
      <c r="X5694" s="64"/>
    </row>
    <row r="5695" spans="1:24" s="59" customFormat="1" x14ac:dyDescent="0.25">
      <c r="A5695" s="77"/>
      <c r="D5695" s="60"/>
      <c r="E5695" s="60"/>
      <c r="F5695" s="60"/>
      <c r="G5695" s="60"/>
      <c r="H5695" s="62"/>
      <c r="I5695" s="62"/>
      <c r="J5695" s="62"/>
      <c r="K5695" s="62"/>
      <c r="M5695" s="63"/>
      <c r="N5695" s="63"/>
      <c r="O5695" s="64"/>
      <c r="P5695" s="127"/>
      <c r="W5695" s="64"/>
      <c r="X5695" s="64"/>
    </row>
    <row r="5696" spans="1:24" s="59" customFormat="1" x14ac:dyDescent="0.25">
      <c r="A5696" s="77"/>
      <c r="D5696" s="60"/>
      <c r="E5696" s="60"/>
      <c r="F5696" s="60"/>
      <c r="G5696" s="60"/>
      <c r="H5696" s="62"/>
      <c r="I5696" s="62"/>
      <c r="J5696" s="62"/>
      <c r="K5696" s="62"/>
      <c r="M5696" s="63"/>
      <c r="N5696" s="63"/>
      <c r="O5696" s="64"/>
      <c r="P5696" s="127"/>
      <c r="W5696" s="64"/>
      <c r="X5696" s="64"/>
    </row>
    <row r="5697" spans="1:24" s="59" customFormat="1" x14ac:dyDescent="0.25">
      <c r="A5697" s="77"/>
      <c r="D5697" s="60"/>
      <c r="E5697" s="60"/>
      <c r="F5697" s="60"/>
      <c r="G5697" s="60"/>
      <c r="H5697" s="62"/>
      <c r="I5697" s="62"/>
      <c r="J5697" s="62"/>
      <c r="K5697" s="62"/>
      <c r="M5697" s="63"/>
      <c r="N5697" s="63"/>
      <c r="O5697" s="64"/>
      <c r="P5697" s="127"/>
      <c r="W5697" s="64"/>
      <c r="X5697" s="64"/>
    </row>
    <row r="5698" spans="1:24" s="59" customFormat="1" x14ac:dyDescent="0.25">
      <c r="A5698" s="77"/>
      <c r="D5698" s="60"/>
      <c r="E5698" s="60"/>
      <c r="F5698" s="60"/>
      <c r="G5698" s="60"/>
      <c r="H5698" s="62"/>
      <c r="I5698" s="62"/>
      <c r="J5698" s="62"/>
      <c r="K5698" s="62"/>
      <c r="M5698" s="63"/>
      <c r="N5698" s="63"/>
      <c r="O5698" s="64"/>
      <c r="P5698" s="127"/>
      <c r="W5698" s="64"/>
      <c r="X5698" s="64"/>
    </row>
    <row r="5699" spans="1:24" s="59" customFormat="1" x14ac:dyDescent="0.25">
      <c r="A5699" s="77"/>
      <c r="D5699" s="60"/>
      <c r="E5699" s="60"/>
      <c r="F5699" s="60"/>
      <c r="G5699" s="60"/>
      <c r="H5699" s="62"/>
      <c r="I5699" s="62"/>
      <c r="J5699" s="62"/>
      <c r="K5699" s="62"/>
      <c r="M5699" s="63"/>
      <c r="N5699" s="63"/>
      <c r="O5699" s="64"/>
      <c r="P5699" s="127"/>
      <c r="W5699" s="64"/>
      <c r="X5699" s="64"/>
    </row>
    <row r="5700" spans="1:24" s="59" customFormat="1" x14ac:dyDescent="0.25">
      <c r="A5700" s="77"/>
      <c r="D5700" s="60"/>
      <c r="E5700" s="60"/>
      <c r="F5700" s="60"/>
      <c r="G5700" s="60"/>
      <c r="H5700" s="62"/>
      <c r="I5700" s="62"/>
      <c r="J5700" s="62"/>
      <c r="K5700" s="62"/>
      <c r="M5700" s="63"/>
      <c r="N5700" s="63"/>
      <c r="O5700" s="64"/>
      <c r="P5700" s="127"/>
      <c r="W5700" s="64"/>
      <c r="X5700" s="64"/>
    </row>
    <row r="5701" spans="1:24" s="59" customFormat="1" x14ac:dyDescent="0.25">
      <c r="A5701" s="77"/>
      <c r="D5701" s="60"/>
      <c r="E5701" s="60"/>
      <c r="F5701" s="60"/>
      <c r="G5701" s="60"/>
      <c r="H5701" s="62"/>
      <c r="I5701" s="62"/>
      <c r="J5701" s="62"/>
      <c r="K5701" s="62"/>
      <c r="M5701" s="63"/>
      <c r="N5701" s="63"/>
      <c r="O5701" s="64"/>
      <c r="P5701" s="127"/>
      <c r="W5701" s="64"/>
      <c r="X5701" s="64"/>
    </row>
    <row r="5702" spans="1:24" s="59" customFormat="1" x14ac:dyDescent="0.25">
      <c r="A5702" s="77"/>
      <c r="D5702" s="60"/>
      <c r="E5702" s="60"/>
      <c r="F5702" s="60"/>
      <c r="G5702" s="60"/>
      <c r="H5702" s="62"/>
      <c r="I5702" s="62"/>
      <c r="J5702" s="62"/>
      <c r="K5702" s="62"/>
      <c r="M5702" s="63"/>
      <c r="N5702" s="63"/>
      <c r="O5702" s="64"/>
      <c r="P5702" s="127"/>
      <c r="W5702" s="64"/>
      <c r="X5702" s="64"/>
    </row>
    <row r="5703" spans="1:24" s="59" customFormat="1" x14ac:dyDescent="0.25">
      <c r="A5703" s="77"/>
      <c r="D5703" s="60"/>
      <c r="E5703" s="60"/>
      <c r="F5703" s="60"/>
      <c r="G5703" s="60"/>
      <c r="H5703" s="62"/>
      <c r="I5703" s="62"/>
      <c r="J5703" s="62"/>
      <c r="K5703" s="62"/>
      <c r="M5703" s="63"/>
      <c r="N5703" s="63"/>
      <c r="O5703" s="64"/>
      <c r="P5703" s="127"/>
      <c r="W5703" s="64"/>
      <c r="X5703" s="64"/>
    </row>
    <row r="5704" spans="1:24" s="59" customFormat="1" x14ac:dyDescent="0.25">
      <c r="A5704" s="77"/>
      <c r="D5704" s="60"/>
      <c r="E5704" s="60"/>
      <c r="F5704" s="60"/>
      <c r="G5704" s="60"/>
      <c r="H5704" s="62"/>
      <c r="I5704" s="62"/>
      <c r="J5704" s="62"/>
      <c r="K5704" s="62"/>
      <c r="M5704" s="63"/>
      <c r="N5704" s="63"/>
      <c r="O5704" s="64"/>
      <c r="P5704" s="127"/>
      <c r="W5704" s="64"/>
      <c r="X5704" s="64"/>
    </row>
    <row r="5705" spans="1:24" s="59" customFormat="1" x14ac:dyDescent="0.25">
      <c r="A5705" s="77"/>
      <c r="D5705" s="60"/>
      <c r="E5705" s="60"/>
      <c r="F5705" s="60"/>
      <c r="G5705" s="60"/>
      <c r="H5705" s="62"/>
      <c r="I5705" s="62"/>
      <c r="J5705" s="62"/>
      <c r="K5705" s="62"/>
      <c r="M5705" s="63"/>
      <c r="N5705" s="63"/>
      <c r="O5705" s="64"/>
      <c r="P5705" s="127"/>
      <c r="W5705" s="64"/>
      <c r="X5705" s="64"/>
    </row>
    <row r="5706" spans="1:24" s="59" customFormat="1" x14ac:dyDescent="0.25">
      <c r="A5706" s="77"/>
      <c r="D5706" s="60"/>
      <c r="E5706" s="60"/>
      <c r="F5706" s="60"/>
      <c r="G5706" s="60"/>
      <c r="H5706" s="62"/>
      <c r="I5706" s="62"/>
      <c r="J5706" s="62"/>
      <c r="K5706" s="62"/>
      <c r="M5706" s="63"/>
      <c r="N5706" s="63"/>
      <c r="O5706" s="64"/>
      <c r="P5706" s="127"/>
      <c r="W5706" s="64"/>
      <c r="X5706" s="64"/>
    </row>
    <row r="5707" spans="1:24" s="59" customFormat="1" x14ac:dyDescent="0.25">
      <c r="A5707" s="77"/>
      <c r="D5707" s="60"/>
      <c r="E5707" s="60"/>
      <c r="F5707" s="60"/>
      <c r="G5707" s="60"/>
      <c r="H5707" s="62"/>
      <c r="I5707" s="62"/>
      <c r="J5707" s="62"/>
      <c r="K5707" s="62"/>
      <c r="M5707" s="63"/>
      <c r="N5707" s="63"/>
      <c r="O5707" s="64"/>
      <c r="P5707" s="127"/>
      <c r="W5707" s="64"/>
      <c r="X5707" s="64"/>
    </row>
    <row r="5708" spans="1:24" s="59" customFormat="1" x14ac:dyDescent="0.25">
      <c r="A5708" s="77"/>
      <c r="D5708" s="60"/>
      <c r="E5708" s="60"/>
      <c r="F5708" s="60"/>
      <c r="G5708" s="60"/>
      <c r="H5708" s="62"/>
      <c r="I5708" s="62"/>
      <c r="J5708" s="62"/>
      <c r="K5708" s="62"/>
      <c r="M5708" s="63"/>
      <c r="N5708" s="63"/>
      <c r="O5708" s="64"/>
      <c r="P5708" s="127"/>
      <c r="W5708" s="64"/>
      <c r="X5708" s="64"/>
    </row>
    <row r="5709" spans="1:24" s="59" customFormat="1" x14ac:dyDescent="0.25">
      <c r="A5709" s="77"/>
      <c r="D5709" s="60"/>
      <c r="E5709" s="60"/>
      <c r="F5709" s="60"/>
      <c r="G5709" s="60"/>
      <c r="H5709" s="62"/>
      <c r="I5709" s="62"/>
      <c r="J5709" s="62"/>
      <c r="K5709" s="62"/>
      <c r="M5709" s="63"/>
      <c r="N5709" s="63"/>
      <c r="O5709" s="64"/>
      <c r="P5709" s="127"/>
      <c r="W5709" s="64"/>
      <c r="X5709" s="64"/>
    </row>
    <row r="5710" spans="1:24" s="59" customFormat="1" x14ac:dyDescent="0.25">
      <c r="A5710" s="77"/>
      <c r="D5710" s="60"/>
      <c r="E5710" s="60"/>
      <c r="F5710" s="60"/>
      <c r="G5710" s="60"/>
      <c r="H5710" s="62"/>
      <c r="I5710" s="62"/>
      <c r="J5710" s="62"/>
      <c r="K5710" s="62"/>
      <c r="M5710" s="63"/>
      <c r="N5710" s="63"/>
      <c r="O5710" s="64"/>
      <c r="P5710" s="127"/>
      <c r="W5710" s="64"/>
      <c r="X5710" s="64"/>
    </row>
    <row r="5711" spans="1:24" s="59" customFormat="1" x14ac:dyDescent="0.25">
      <c r="A5711" s="77"/>
      <c r="D5711" s="60"/>
      <c r="E5711" s="60"/>
      <c r="F5711" s="60"/>
      <c r="G5711" s="60"/>
      <c r="H5711" s="62"/>
      <c r="I5711" s="62"/>
      <c r="J5711" s="62"/>
      <c r="K5711" s="62"/>
      <c r="M5711" s="63"/>
      <c r="N5711" s="63"/>
      <c r="O5711" s="64"/>
      <c r="P5711" s="127"/>
      <c r="W5711" s="64"/>
      <c r="X5711" s="64"/>
    </row>
    <row r="5712" spans="1:24" s="59" customFormat="1" x14ac:dyDescent="0.25">
      <c r="A5712" s="77"/>
      <c r="D5712" s="60"/>
      <c r="E5712" s="60"/>
      <c r="F5712" s="60"/>
      <c r="G5712" s="60"/>
      <c r="H5712" s="62"/>
      <c r="I5712" s="62"/>
      <c r="J5712" s="62"/>
      <c r="K5712" s="62"/>
      <c r="M5712" s="63"/>
      <c r="N5712" s="63"/>
      <c r="O5712" s="64"/>
      <c r="P5712" s="127"/>
      <c r="W5712" s="64"/>
      <c r="X5712" s="64"/>
    </row>
    <row r="5713" spans="1:24" s="59" customFormat="1" x14ac:dyDescent="0.25">
      <c r="A5713" s="77"/>
      <c r="D5713" s="60"/>
      <c r="E5713" s="60"/>
      <c r="F5713" s="60"/>
      <c r="G5713" s="60"/>
      <c r="H5713" s="62"/>
      <c r="I5713" s="62"/>
      <c r="J5713" s="62"/>
      <c r="K5713" s="62"/>
      <c r="M5713" s="63"/>
      <c r="N5713" s="63"/>
      <c r="O5713" s="64"/>
      <c r="P5713" s="127"/>
      <c r="W5713" s="64"/>
      <c r="X5713" s="64"/>
    </row>
    <row r="5714" spans="1:24" s="59" customFormat="1" x14ac:dyDescent="0.25">
      <c r="A5714" s="77"/>
      <c r="D5714" s="60"/>
      <c r="E5714" s="60"/>
      <c r="F5714" s="60"/>
      <c r="G5714" s="60"/>
      <c r="H5714" s="62"/>
      <c r="I5714" s="62"/>
      <c r="J5714" s="62"/>
      <c r="K5714" s="62"/>
      <c r="M5714" s="63"/>
      <c r="N5714" s="63"/>
      <c r="O5714" s="64"/>
      <c r="P5714" s="127"/>
      <c r="W5714" s="64"/>
      <c r="X5714" s="64"/>
    </row>
    <row r="5715" spans="1:24" s="59" customFormat="1" x14ac:dyDescent="0.25">
      <c r="A5715" s="77"/>
      <c r="D5715" s="60"/>
      <c r="E5715" s="60"/>
      <c r="F5715" s="60"/>
      <c r="G5715" s="60"/>
      <c r="H5715" s="62"/>
      <c r="I5715" s="62"/>
      <c r="J5715" s="62"/>
      <c r="K5715" s="62"/>
      <c r="M5715" s="63"/>
      <c r="N5715" s="63"/>
      <c r="O5715" s="64"/>
      <c r="P5715" s="127"/>
      <c r="W5715" s="64"/>
      <c r="X5715" s="64"/>
    </row>
    <row r="5716" spans="1:24" s="59" customFormat="1" x14ac:dyDescent="0.25">
      <c r="A5716" s="77"/>
      <c r="D5716" s="60"/>
      <c r="E5716" s="60"/>
      <c r="F5716" s="60"/>
      <c r="G5716" s="60"/>
      <c r="H5716" s="62"/>
      <c r="I5716" s="62"/>
      <c r="J5716" s="62"/>
      <c r="K5716" s="62"/>
      <c r="M5716" s="63"/>
      <c r="N5716" s="63"/>
      <c r="O5716" s="64"/>
      <c r="P5716" s="127"/>
      <c r="W5716" s="64"/>
      <c r="X5716" s="64"/>
    </row>
    <row r="5717" spans="1:24" s="59" customFormat="1" x14ac:dyDescent="0.25">
      <c r="A5717" s="77"/>
      <c r="D5717" s="60"/>
      <c r="E5717" s="60"/>
      <c r="F5717" s="60"/>
      <c r="G5717" s="60"/>
      <c r="H5717" s="62"/>
      <c r="I5717" s="62"/>
      <c r="J5717" s="62"/>
      <c r="K5717" s="62"/>
      <c r="M5717" s="63"/>
      <c r="N5717" s="63"/>
      <c r="O5717" s="64"/>
      <c r="P5717" s="127"/>
      <c r="W5717" s="64"/>
      <c r="X5717" s="64"/>
    </row>
    <row r="5718" spans="1:24" s="59" customFormat="1" x14ac:dyDescent="0.25">
      <c r="A5718" s="77"/>
      <c r="D5718" s="60"/>
      <c r="E5718" s="60"/>
      <c r="F5718" s="60"/>
      <c r="G5718" s="60"/>
      <c r="H5718" s="62"/>
      <c r="I5718" s="62"/>
      <c r="J5718" s="62"/>
      <c r="K5718" s="62"/>
      <c r="M5718" s="63"/>
      <c r="N5718" s="63"/>
      <c r="O5718" s="64"/>
      <c r="P5718" s="127"/>
      <c r="W5718" s="64"/>
      <c r="X5718" s="64"/>
    </row>
    <row r="5719" spans="1:24" s="59" customFormat="1" x14ac:dyDescent="0.25">
      <c r="A5719" s="77"/>
      <c r="D5719" s="60"/>
      <c r="E5719" s="60"/>
      <c r="F5719" s="60"/>
      <c r="G5719" s="60"/>
      <c r="H5719" s="62"/>
      <c r="I5719" s="62"/>
      <c r="J5719" s="62"/>
      <c r="K5719" s="62"/>
      <c r="M5719" s="63"/>
      <c r="N5719" s="63"/>
      <c r="O5719" s="64"/>
      <c r="P5719" s="127"/>
      <c r="W5719" s="64"/>
      <c r="X5719" s="64"/>
    </row>
    <row r="5720" spans="1:24" s="59" customFormat="1" x14ac:dyDescent="0.25">
      <c r="A5720" s="77"/>
      <c r="D5720" s="60"/>
      <c r="E5720" s="60"/>
      <c r="F5720" s="60"/>
      <c r="G5720" s="60"/>
      <c r="H5720" s="62"/>
      <c r="I5720" s="62"/>
      <c r="J5720" s="62"/>
      <c r="K5720" s="62"/>
      <c r="M5720" s="63"/>
      <c r="N5720" s="63"/>
      <c r="O5720" s="64"/>
      <c r="P5720" s="127"/>
      <c r="W5720" s="64"/>
      <c r="X5720" s="64"/>
    </row>
    <row r="5721" spans="1:24" s="59" customFormat="1" x14ac:dyDescent="0.25">
      <c r="A5721" s="77"/>
      <c r="D5721" s="60"/>
      <c r="E5721" s="60"/>
      <c r="F5721" s="60"/>
      <c r="G5721" s="60"/>
      <c r="H5721" s="62"/>
      <c r="I5721" s="62"/>
      <c r="J5721" s="62"/>
      <c r="K5721" s="62"/>
      <c r="M5721" s="63"/>
      <c r="N5721" s="63"/>
      <c r="O5721" s="64"/>
      <c r="P5721" s="127"/>
      <c r="W5721" s="64"/>
      <c r="X5721" s="64"/>
    </row>
    <row r="5722" spans="1:24" s="59" customFormat="1" x14ac:dyDescent="0.25">
      <c r="A5722" s="77"/>
      <c r="D5722" s="60"/>
      <c r="E5722" s="60"/>
      <c r="F5722" s="60"/>
      <c r="G5722" s="60"/>
      <c r="H5722" s="62"/>
      <c r="I5722" s="62"/>
      <c r="J5722" s="62"/>
      <c r="K5722" s="62"/>
      <c r="M5722" s="63"/>
      <c r="N5722" s="63"/>
      <c r="O5722" s="64"/>
      <c r="P5722" s="127"/>
      <c r="W5722" s="64"/>
      <c r="X5722" s="64"/>
    </row>
    <row r="5723" spans="1:24" s="59" customFormat="1" x14ac:dyDescent="0.25">
      <c r="A5723" s="77"/>
      <c r="D5723" s="60"/>
      <c r="E5723" s="60"/>
      <c r="F5723" s="60"/>
      <c r="G5723" s="60"/>
      <c r="H5723" s="62"/>
      <c r="I5723" s="62"/>
      <c r="J5723" s="62"/>
      <c r="K5723" s="62"/>
      <c r="M5723" s="63"/>
      <c r="N5723" s="63"/>
      <c r="O5723" s="64"/>
      <c r="P5723" s="127"/>
      <c r="W5723" s="64"/>
      <c r="X5723" s="64"/>
    </row>
    <row r="5724" spans="1:24" s="59" customFormat="1" x14ac:dyDescent="0.25">
      <c r="A5724" s="77"/>
      <c r="D5724" s="60"/>
      <c r="E5724" s="60"/>
      <c r="F5724" s="60"/>
      <c r="G5724" s="60"/>
      <c r="H5724" s="62"/>
      <c r="I5724" s="62"/>
      <c r="J5724" s="62"/>
      <c r="K5724" s="62"/>
      <c r="M5724" s="63"/>
      <c r="N5724" s="63"/>
      <c r="O5724" s="64"/>
      <c r="P5724" s="127"/>
      <c r="W5724" s="64"/>
      <c r="X5724" s="64"/>
    </row>
    <row r="5725" spans="1:24" s="59" customFormat="1" x14ac:dyDescent="0.25">
      <c r="A5725" s="77"/>
      <c r="D5725" s="60"/>
      <c r="E5725" s="60"/>
      <c r="F5725" s="60"/>
      <c r="G5725" s="60"/>
      <c r="H5725" s="62"/>
      <c r="I5725" s="62"/>
      <c r="J5725" s="62"/>
      <c r="K5725" s="62"/>
      <c r="M5725" s="63"/>
      <c r="N5725" s="63"/>
      <c r="O5725" s="64"/>
      <c r="P5725" s="127"/>
      <c r="W5725" s="64"/>
      <c r="X5725" s="64"/>
    </row>
    <row r="5726" spans="1:24" s="59" customFormat="1" x14ac:dyDescent="0.25">
      <c r="A5726" s="77"/>
      <c r="D5726" s="60"/>
      <c r="E5726" s="60"/>
      <c r="F5726" s="60"/>
      <c r="G5726" s="60"/>
      <c r="H5726" s="62"/>
      <c r="I5726" s="62"/>
      <c r="J5726" s="62"/>
      <c r="K5726" s="62"/>
      <c r="M5726" s="63"/>
      <c r="N5726" s="63"/>
      <c r="O5726" s="64"/>
      <c r="P5726" s="127"/>
      <c r="W5726" s="64"/>
      <c r="X5726" s="64"/>
    </row>
    <row r="5727" spans="1:24" s="59" customFormat="1" x14ac:dyDescent="0.25">
      <c r="A5727" s="77"/>
      <c r="D5727" s="60"/>
      <c r="E5727" s="60"/>
      <c r="F5727" s="60"/>
      <c r="G5727" s="60"/>
      <c r="H5727" s="62"/>
      <c r="I5727" s="62"/>
      <c r="J5727" s="62"/>
      <c r="K5727" s="62"/>
      <c r="M5727" s="63"/>
      <c r="N5727" s="63"/>
      <c r="O5727" s="64"/>
      <c r="P5727" s="127"/>
      <c r="W5727" s="64"/>
      <c r="X5727" s="64"/>
    </row>
    <row r="5728" spans="1:24" s="59" customFormat="1" x14ac:dyDescent="0.25">
      <c r="A5728" s="77"/>
      <c r="D5728" s="60"/>
      <c r="E5728" s="60"/>
      <c r="F5728" s="60"/>
      <c r="G5728" s="60"/>
      <c r="H5728" s="62"/>
      <c r="I5728" s="62"/>
      <c r="J5728" s="62"/>
      <c r="K5728" s="62"/>
      <c r="M5728" s="63"/>
      <c r="N5728" s="63"/>
      <c r="O5728" s="64"/>
      <c r="P5728" s="127"/>
      <c r="W5728" s="64"/>
      <c r="X5728" s="64"/>
    </row>
    <row r="5729" spans="1:24" s="59" customFormat="1" x14ac:dyDescent="0.25">
      <c r="A5729" s="77"/>
      <c r="D5729" s="60"/>
      <c r="E5729" s="60"/>
      <c r="F5729" s="60"/>
      <c r="G5729" s="60"/>
      <c r="H5729" s="62"/>
      <c r="I5729" s="62"/>
      <c r="J5729" s="62"/>
      <c r="K5729" s="62"/>
      <c r="M5729" s="63"/>
      <c r="N5729" s="63"/>
      <c r="O5729" s="64"/>
      <c r="P5729" s="127"/>
      <c r="W5729" s="64"/>
      <c r="X5729" s="64"/>
    </row>
    <row r="5730" spans="1:24" s="59" customFormat="1" x14ac:dyDescent="0.25">
      <c r="A5730" s="77"/>
      <c r="D5730" s="60"/>
      <c r="E5730" s="60"/>
      <c r="F5730" s="60"/>
      <c r="G5730" s="60"/>
      <c r="H5730" s="62"/>
      <c r="I5730" s="62"/>
      <c r="J5730" s="62"/>
      <c r="K5730" s="62"/>
      <c r="M5730" s="63"/>
      <c r="N5730" s="63"/>
      <c r="O5730" s="64"/>
      <c r="P5730" s="127"/>
      <c r="W5730" s="64"/>
      <c r="X5730" s="64"/>
    </row>
    <row r="5731" spans="1:24" s="59" customFormat="1" x14ac:dyDescent="0.25">
      <c r="A5731" s="77"/>
      <c r="D5731" s="60"/>
      <c r="E5731" s="60"/>
      <c r="F5731" s="60"/>
      <c r="G5731" s="60"/>
      <c r="H5731" s="62"/>
      <c r="I5731" s="62"/>
      <c r="J5731" s="62"/>
      <c r="K5731" s="62"/>
      <c r="M5731" s="63"/>
      <c r="N5731" s="63"/>
      <c r="O5731" s="64"/>
      <c r="P5731" s="127"/>
      <c r="W5731" s="64"/>
      <c r="X5731" s="64"/>
    </row>
    <row r="5732" spans="1:24" s="59" customFormat="1" x14ac:dyDescent="0.25">
      <c r="A5732" s="77"/>
      <c r="D5732" s="60"/>
      <c r="E5732" s="60"/>
      <c r="F5732" s="60"/>
      <c r="G5732" s="60"/>
      <c r="H5732" s="62"/>
      <c r="I5732" s="62"/>
      <c r="J5732" s="62"/>
      <c r="K5732" s="62"/>
      <c r="M5732" s="63"/>
      <c r="N5732" s="63"/>
      <c r="O5732" s="64"/>
      <c r="P5732" s="127"/>
      <c r="W5732" s="64"/>
      <c r="X5732" s="64"/>
    </row>
    <row r="5733" spans="1:24" s="59" customFormat="1" x14ac:dyDescent="0.25">
      <c r="A5733" s="77"/>
      <c r="D5733" s="60"/>
      <c r="E5733" s="60"/>
      <c r="F5733" s="60"/>
      <c r="G5733" s="60"/>
      <c r="H5733" s="62"/>
      <c r="I5733" s="62"/>
      <c r="J5733" s="62"/>
      <c r="K5733" s="62"/>
      <c r="M5733" s="63"/>
      <c r="N5733" s="63"/>
      <c r="O5733" s="64"/>
      <c r="P5733" s="127"/>
      <c r="W5733" s="64"/>
      <c r="X5733" s="64"/>
    </row>
    <row r="5734" spans="1:24" s="59" customFormat="1" x14ac:dyDescent="0.25">
      <c r="A5734" s="77"/>
      <c r="D5734" s="60"/>
      <c r="E5734" s="60"/>
      <c r="F5734" s="60"/>
      <c r="G5734" s="60"/>
      <c r="H5734" s="62"/>
      <c r="I5734" s="62"/>
      <c r="J5734" s="62"/>
      <c r="K5734" s="62"/>
      <c r="M5734" s="63"/>
      <c r="N5734" s="63"/>
      <c r="O5734" s="64"/>
      <c r="P5734" s="127"/>
      <c r="W5734" s="64"/>
      <c r="X5734" s="64"/>
    </row>
    <row r="5735" spans="1:24" s="59" customFormat="1" x14ac:dyDescent="0.25">
      <c r="A5735" s="77"/>
      <c r="D5735" s="60"/>
      <c r="E5735" s="60"/>
      <c r="F5735" s="60"/>
      <c r="G5735" s="60"/>
      <c r="H5735" s="62"/>
      <c r="I5735" s="62"/>
      <c r="J5735" s="62"/>
      <c r="K5735" s="62"/>
      <c r="M5735" s="63"/>
      <c r="N5735" s="63"/>
      <c r="O5735" s="64"/>
      <c r="P5735" s="127"/>
      <c r="W5735" s="64"/>
      <c r="X5735" s="64"/>
    </row>
    <row r="5736" spans="1:24" s="59" customFormat="1" x14ac:dyDescent="0.25">
      <c r="A5736" s="77"/>
      <c r="D5736" s="60"/>
      <c r="E5736" s="60"/>
      <c r="F5736" s="60"/>
      <c r="G5736" s="60"/>
      <c r="H5736" s="62"/>
      <c r="I5736" s="62"/>
      <c r="J5736" s="62"/>
      <c r="K5736" s="62"/>
      <c r="M5736" s="63"/>
      <c r="N5736" s="63"/>
      <c r="O5736" s="64"/>
      <c r="P5736" s="127"/>
      <c r="W5736" s="64"/>
      <c r="X5736" s="64"/>
    </row>
    <row r="5737" spans="1:24" s="59" customFormat="1" x14ac:dyDescent="0.25">
      <c r="A5737" s="77"/>
      <c r="D5737" s="60"/>
      <c r="E5737" s="60"/>
      <c r="F5737" s="60"/>
      <c r="G5737" s="60"/>
      <c r="H5737" s="62"/>
      <c r="I5737" s="62"/>
      <c r="J5737" s="62"/>
      <c r="K5737" s="62"/>
      <c r="M5737" s="63"/>
      <c r="N5737" s="63"/>
      <c r="O5737" s="64"/>
      <c r="P5737" s="127"/>
      <c r="W5737" s="64"/>
      <c r="X5737" s="64"/>
    </row>
    <row r="5738" spans="1:24" s="59" customFormat="1" x14ac:dyDescent="0.25">
      <c r="A5738" s="77"/>
      <c r="D5738" s="60"/>
      <c r="E5738" s="60"/>
      <c r="F5738" s="60"/>
      <c r="G5738" s="60"/>
      <c r="H5738" s="62"/>
      <c r="I5738" s="62"/>
      <c r="J5738" s="62"/>
      <c r="K5738" s="62"/>
      <c r="M5738" s="63"/>
      <c r="N5738" s="63"/>
      <c r="O5738" s="64"/>
      <c r="P5738" s="127"/>
      <c r="W5738" s="64"/>
      <c r="X5738" s="64"/>
    </row>
    <row r="5739" spans="1:24" s="59" customFormat="1" x14ac:dyDescent="0.25">
      <c r="A5739" s="77"/>
      <c r="D5739" s="60"/>
      <c r="E5739" s="60"/>
      <c r="F5739" s="60"/>
      <c r="G5739" s="60"/>
      <c r="H5739" s="62"/>
      <c r="I5739" s="62"/>
      <c r="J5739" s="62"/>
      <c r="K5739" s="62"/>
      <c r="M5739" s="63"/>
      <c r="N5739" s="63"/>
      <c r="O5739" s="64"/>
      <c r="P5739" s="127"/>
      <c r="W5739" s="64"/>
      <c r="X5739" s="64"/>
    </row>
    <row r="5740" spans="1:24" s="59" customFormat="1" x14ac:dyDescent="0.25">
      <c r="A5740" s="77"/>
      <c r="D5740" s="60"/>
      <c r="E5740" s="60"/>
      <c r="F5740" s="60"/>
      <c r="G5740" s="60"/>
      <c r="H5740" s="62"/>
      <c r="I5740" s="62"/>
      <c r="J5740" s="62"/>
      <c r="K5740" s="62"/>
      <c r="M5740" s="63"/>
      <c r="N5740" s="63"/>
      <c r="O5740" s="64"/>
      <c r="P5740" s="127"/>
      <c r="W5740" s="64"/>
      <c r="X5740" s="64"/>
    </row>
    <row r="5741" spans="1:24" s="59" customFormat="1" x14ac:dyDescent="0.25">
      <c r="A5741" s="77"/>
      <c r="D5741" s="60"/>
      <c r="E5741" s="60"/>
      <c r="F5741" s="60"/>
      <c r="G5741" s="60"/>
      <c r="H5741" s="62"/>
      <c r="I5741" s="62"/>
      <c r="J5741" s="62"/>
      <c r="K5741" s="62"/>
      <c r="M5741" s="63"/>
      <c r="N5741" s="63"/>
      <c r="O5741" s="64"/>
      <c r="P5741" s="127"/>
      <c r="W5741" s="64"/>
      <c r="X5741" s="64"/>
    </row>
    <row r="5742" spans="1:24" s="59" customFormat="1" x14ac:dyDescent="0.25">
      <c r="A5742" s="77"/>
      <c r="D5742" s="60"/>
      <c r="E5742" s="60"/>
      <c r="F5742" s="60"/>
      <c r="G5742" s="60"/>
      <c r="H5742" s="62"/>
      <c r="I5742" s="62"/>
      <c r="J5742" s="62"/>
      <c r="K5742" s="62"/>
      <c r="M5742" s="63"/>
      <c r="N5742" s="63"/>
      <c r="O5742" s="64"/>
      <c r="P5742" s="127"/>
      <c r="W5742" s="64"/>
      <c r="X5742" s="64"/>
    </row>
    <row r="5743" spans="1:24" s="59" customFormat="1" x14ac:dyDescent="0.25">
      <c r="A5743" s="77"/>
      <c r="D5743" s="60"/>
      <c r="E5743" s="60"/>
      <c r="F5743" s="60"/>
      <c r="G5743" s="60"/>
      <c r="H5743" s="62"/>
      <c r="I5743" s="62"/>
      <c r="J5743" s="62"/>
      <c r="K5743" s="62"/>
      <c r="M5743" s="63"/>
      <c r="N5743" s="63"/>
      <c r="O5743" s="64"/>
      <c r="P5743" s="127"/>
      <c r="W5743" s="64"/>
      <c r="X5743" s="64"/>
    </row>
    <row r="5744" spans="1:24" s="59" customFormat="1" x14ac:dyDescent="0.25">
      <c r="A5744" s="77"/>
      <c r="D5744" s="60"/>
      <c r="E5744" s="60"/>
      <c r="F5744" s="60"/>
      <c r="G5744" s="60"/>
      <c r="H5744" s="62"/>
      <c r="I5744" s="62"/>
      <c r="J5744" s="62"/>
      <c r="K5744" s="62"/>
      <c r="M5744" s="63"/>
      <c r="N5744" s="63"/>
      <c r="O5744" s="64"/>
      <c r="P5744" s="127"/>
      <c r="W5744" s="64"/>
      <c r="X5744" s="64"/>
    </row>
    <row r="5745" spans="1:24" s="59" customFormat="1" x14ac:dyDescent="0.25">
      <c r="A5745" s="77"/>
      <c r="D5745" s="60"/>
      <c r="E5745" s="60"/>
      <c r="F5745" s="60"/>
      <c r="G5745" s="60"/>
      <c r="H5745" s="62"/>
      <c r="I5745" s="62"/>
      <c r="J5745" s="62"/>
      <c r="K5745" s="62"/>
      <c r="M5745" s="63"/>
      <c r="N5745" s="63"/>
      <c r="O5745" s="64"/>
      <c r="P5745" s="127"/>
      <c r="W5745" s="64"/>
      <c r="X5745" s="64"/>
    </row>
    <row r="5746" spans="1:24" s="59" customFormat="1" x14ac:dyDescent="0.25">
      <c r="A5746" s="77"/>
      <c r="D5746" s="60"/>
      <c r="E5746" s="60"/>
      <c r="F5746" s="60"/>
      <c r="G5746" s="60"/>
      <c r="H5746" s="62"/>
      <c r="I5746" s="62"/>
      <c r="J5746" s="62"/>
      <c r="K5746" s="62"/>
      <c r="M5746" s="63"/>
      <c r="N5746" s="63"/>
      <c r="O5746" s="64"/>
      <c r="P5746" s="127"/>
      <c r="W5746" s="64"/>
      <c r="X5746" s="64"/>
    </row>
    <row r="5747" spans="1:24" s="59" customFormat="1" x14ac:dyDescent="0.25">
      <c r="A5747" s="77"/>
      <c r="D5747" s="60"/>
      <c r="E5747" s="60"/>
      <c r="F5747" s="60"/>
      <c r="G5747" s="60"/>
      <c r="H5747" s="62"/>
      <c r="I5747" s="62"/>
      <c r="J5747" s="62"/>
      <c r="K5747" s="62"/>
      <c r="M5747" s="63"/>
      <c r="N5747" s="63"/>
      <c r="O5747" s="64"/>
      <c r="P5747" s="127"/>
      <c r="W5747" s="64"/>
      <c r="X5747" s="64"/>
    </row>
    <row r="5748" spans="1:24" s="59" customFormat="1" x14ac:dyDescent="0.25">
      <c r="A5748" s="77"/>
      <c r="D5748" s="60"/>
      <c r="E5748" s="60"/>
      <c r="F5748" s="60"/>
      <c r="G5748" s="60"/>
      <c r="H5748" s="62"/>
      <c r="I5748" s="62"/>
      <c r="J5748" s="62"/>
      <c r="K5748" s="62"/>
      <c r="M5748" s="63"/>
      <c r="N5748" s="63"/>
      <c r="O5748" s="64"/>
      <c r="P5748" s="127"/>
      <c r="W5748" s="64"/>
      <c r="X5748" s="64"/>
    </row>
    <row r="5749" spans="1:24" s="59" customFormat="1" x14ac:dyDescent="0.25">
      <c r="A5749" s="77"/>
      <c r="D5749" s="60"/>
      <c r="E5749" s="60"/>
      <c r="F5749" s="60"/>
      <c r="G5749" s="60"/>
      <c r="H5749" s="62"/>
      <c r="I5749" s="62"/>
      <c r="J5749" s="62"/>
      <c r="K5749" s="62"/>
      <c r="M5749" s="63"/>
      <c r="N5749" s="63"/>
      <c r="O5749" s="64"/>
      <c r="P5749" s="127"/>
      <c r="W5749" s="64"/>
      <c r="X5749" s="64"/>
    </row>
    <row r="5750" spans="1:24" s="59" customFormat="1" x14ac:dyDescent="0.25">
      <c r="A5750" s="77"/>
      <c r="D5750" s="60"/>
      <c r="E5750" s="60"/>
      <c r="F5750" s="60"/>
      <c r="G5750" s="60"/>
      <c r="H5750" s="62"/>
      <c r="I5750" s="62"/>
      <c r="J5750" s="62"/>
      <c r="K5750" s="62"/>
      <c r="M5750" s="63"/>
      <c r="N5750" s="63"/>
      <c r="O5750" s="64"/>
      <c r="P5750" s="127"/>
      <c r="W5750" s="64"/>
      <c r="X5750" s="64"/>
    </row>
    <row r="5751" spans="1:24" s="59" customFormat="1" x14ac:dyDescent="0.25">
      <c r="A5751" s="77"/>
      <c r="D5751" s="60"/>
      <c r="E5751" s="60"/>
      <c r="F5751" s="60"/>
      <c r="G5751" s="60"/>
      <c r="H5751" s="62"/>
      <c r="I5751" s="62"/>
      <c r="J5751" s="62"/>
      <c r="K5751" s="62"/>
      <c r="M5751" s="63"/>
      <c r="N5751" s="63"/>
      <c r="O5751" s="64"/>
      <c r="P5751" s="127"/>
      <c r="W5751" s="64"/>
      <c r="X5751" s="64"/>
    </row>
    <row r="5752" spans="1:24" s="59" customFormat="1" x14ac:dyDescent="0.25">
      <c r="A5752" s="77"/>
      <c r="D5752" s="60"/>
      <c r="E5752" s="60"/>
      <c r="F5752" s="60"/>
      <c r="G5752" s="60"/>
      <c r="H5752" s="62"/>
      <c r="I5752" s="62"/>
      <c r="J5752" s="62"/>
      <c r="K5752" s="62"/>
      <c r="M5752" s="63"/>
      <c r="N5752" s="63"/>
      <c r="O5752" s="64"/>
      <c r="P5752" s="127"/>
      <c r="W5752" s="64"/>
      <c r="X5752" s="64"/>
    </row>
    <row r="5753" spans="1:24" s="59" customFormat="1" x14ac:dyDescent="0.25">
      <c r="A5753" s="77"/>
      <c r="D5753" s="60"/>
      <c r="E5753" s="60"/>
      <c r="F5753" s="60"/>
      <c r="G5753" s="60"/>
      <c r="H5753" s="62"/>
      <c r="I5753" s="62"/>
      <c r="J5753" s="62"/>
      <c r="K5753" s="62"/>
      <c r="M5753" s="63"/>
      <c r="N5753" s="63"/>
      <c r="O5753" s="64"/>
      <c r="P5753" s="127"/>
      <c r="W5753" s="64"/>
      <c r="X5753" s="64"/>
    </row>
    <row r="5754" spans="1:24" s="59" customFormat="1" x14ac:dyDescent="0.25">
      <c r="A5754" s="77"/>
      <c r="D5754" s="60"/>
      <c r="E5754" s="60"/>
      <c r="F5754" s="60"/>
      <c r="G5754" s="60"/>
      <c r="H5754" s="62"/>
      <c r="I5754" s="62"/>
      <c r="J5754" s="62"/>
      <c r="K5754" s="62"/>
      <c r="M5754" s="63"/>
      <c r="N5754" s="63"/>
      <c r="O5754" s="64"/>
      <c r="P5754" s="127"/>
      <c r="W5754" s="64"/>
      <c r="X5754" s="64"/>
    </row>
    <row r="5755" spans="1:24" s="59" customFormat="1" x14ac:dyDescent="0.25">
      <c r="A5755" s="77"/>
      <c r="D5755" s="60"/>
      <c r="E5755" s="60"/>
      <c r="F5755" s="60"/>
      <c r="G5755" s="60"/>
      <c r="H5755" s="62"/>
      <c r="I5755" s="62"/>
      <c r="J5755" s="62"/>
      <c r="K5755" s="62"/>
      <c r="M5755" s="63"/>
      <c r="N5755" s="63"/>
      <c r="O5755" s="64"/>
      <c r="P5755" s="127"/>
      <c r="W5755" s="64"/>
      <c r="X5755" s="64"/>
    </row>
    <row r="5756" spans="1:24" s="59" customFormat="1" x14ac:dyDescent="0.25">
      <c r="A5756" s="77"/>
      <c r="D5756" s="60"/>
      <c r="E5756" s="60"/>
      <c r="F5756" s="60"/>
      <c r="G5756" s="60"/>
      <c r="H5756" s="62"/>
      <c r="I5756" s="62"/>
      <c r="J5756" s="62"/>
      <c r="K5756" s="62"/>
      <c r="M5756" s="63"/>
      <c r="N5756" s="63"/>
      <c r="O5756" s="64"/>
      <c r="P5756" s="127"/>
      <c r="W5756" s="64"/>
      <c r="X5756" s="64"/>
    </row>
    <row r="5757" spans="1:24" s="59" customFormat="1" x14ac:dyDescent="0.25">
      <c r="A5757" s="77"/>
      <c r="D5757" s="60"/>
      <c r="E5757" s="60"/>
      <c r="F5757" s="60"/>
      <c r="G5757" s="60"/>
      <c r="H5757" s="62"/>
      <c r="I5757" s="62"/>
      <c r="J5757" s="62"/>
      <c r="K5757" s="62"/>
      <c r="M5757" s="63"/>
      <c r="N5757" s="63"/>
      <c r="O5757" s="64"/>
      <c r="P5757" s="127"/>
      <c r="W5757" s="64"/>
      <c r="X5757" s="64"/>
    </row>
    <row r="5758" spans="1:24" s="59" customFormat="1" x14ac:dyDescent="0.25">
      <c r="A5758" s="77"/>
      <c r="D5758" s="60"/>
      <c r="E5758" s="60"/>
      <c r="F5758" s="60"/>
      <c r="G5758" s="60"/>
      <c r="H5758" s="62"/>
      <c r="I5758" s="62"/>
      <c r="J5758" s="62"/>
      <c r="K5758" s="62"/>
      <c r="M5758" s="63"/>
      <c r="N5758" s="63"/>
      <c r="O5758" s="64"/>
      <c r="P5758" s="127"/>
      <c r="W5758" s="64"/>
      <c r="X5758" s="64"/>
    </row>
    <row r="5759" spans="1:24" s="59" customFormat="1" x14ac:dyDescent="0.25">
      <c r="A5759" s="77"/>
      <c r="D5759" s="60"/>
      <c r="E5759" s="60"/>
      <c r="F5759" s="60"/>
      <c r="G5759" s="60"/>
      <c r="H5759" s="62"/>
      <c r="I5759" s="62"/>
      <c r="J5759" s="62"/>
      <c r="K5759" s="62"/>
      <c r="M5759" s="63"/>
      <c r="N5759" s="63"/>
      <c r="O5759" s="64"/>
      <c r="P5759" s="127"/>
      <c r="W5759" s="64"/>
      <c r="X5759" s="64"/>
    </row>
    <row r="5760" spans="1:24" s="59" customFormat="1" x14ac:dyDescent="0.25">
      <c r="A5760" s="77"/>
      <c r="D5760" s="60"/>
      <c r="E5760" s="60"/>
      <c r="F5760" s="60"/>
      <c r="G5760" s="60"/>
      <c r="H5760" s="62"/>
      <c r="I5760" s="62"/>
      <c r="J5760" s="62"/>
      <c r="K5760" s="62"/>
      <c r="M5760" s="63"/>
      <c r="N5760" s="63"/>
      <c r="O5760" s="64"/>
      <c r="P5760" s="127"/>
      <c r="W5760" s="64"/>
      <c r="X5760" s="64"/>
    </row>
    <row r="5761" spans="1:24" s="59" customFormat="1" x14ac:dyDescent="0.25">
      <c r="A5761" s="77"/>
      <c r="D5761" s="60"/>
      <c r="E5761" s="60"/>
      <c r="F5761" s="60"/>
      <c r="G5761" s="60"/>
      <c r="H5761" s="62"/>
      <c r="I5761" s="62"/>
      <c r="J5761" s="62"/>
      <c r="K5761" s="62"/>
      <c r="M5761" s="63"/>
      <c r="N5761" s="63"/>
      <c r="O5761" s="64"/>
      <c r="P5761" s="127"/>
      <c r="W5761" s="64"/>
      <c r="X5761" s="64"/>
    </row>
    <row r="5762" spans="1:24" s="59" customFormat="1" x14ac:dyDescent="0.25">
      <c r="A5762" s="77"/>
      <c r="D5762" s="60"/>
      <c r="E5762" s="60"/>
      <c r="F5762" s="60"/>
      <c r="G5762" s="60"/>
      <c r="H5762" s="62"/>
      <c r="I5762" s="62"/>
      <c r="J5762" s="62"/>
      <c r="K5762" s="62"/>
      <c r="M5762" s="63"/>
      <c r="N5762" s="63"/>
      <c r="O5762" s="64"/>
      <c r="P5762" s="127"/>
      <c r="W5762" s="64"/>
      <c r="X5762" s="64"/>
    </row>
    <row r="5763" spans="1:24" s="59" customFormat="1" x14ac:dyDescent="0.25">
      <c r="A5763" s="77"/>
      <c r="D5763" s="60"/>
      <c r="E5763" s="60"/>
      <c r="F5763" s="60"/>
      <c r="G5763" s="60"/>
      <c r="H5763" s="62"/>
      <c r="I5763" s="62"/>
      <c r="J5763" s="62"/>
      <c r="K5763" s="62"/>
      <c r="M5763" s="63"/>
      <c r="N5763" s="63"/>
      <c r="O5763" s="64"/>
      <c r="P5763" s="127"/>
      <c r="W5763" s="64"/>
      <c r="X5763" s="64"/>
    </row>
    <row r="5764" spans="1:24" s="59" customFormat="1" x14ac:dyDescent="0.25">
      <c r="A5764" s="77"/>
      <c r="D5764" s="60"/>
      <c r="E5764" s="60"/>
      <c r="F5764" s="60"/>
      <c r="G5764" s="60"/>
      <c r="H5764" s="62"/>
      <c r="I5764" s="62"/>
      <c r="J5764" s="62"/>
      <c r="K5764" s="62"/>
      <c r="M5764" s="63"/>
      <c r="N5764" s="63"/>
      <c r="O5764" s="64"/>
      <c r="P5764" s="127"/>
      <c r="W5764" s="64"/>
      <c r="X5764" s="64"/>
    </row>
    <row r="5765" spans="1:24" s="59" customFormat="1" x14ac:dyDescent="0.25">
      <c r="A5765" s="77"/>
      <c r="D5765" s="60"/>
      <c r="E5765" s="60"/>
      <c r="F5765" s="60"/>
      <c r="G5765" s="60"/>
      <c r="H5765" s="62"/>
      <c r="I5765" s="62"/>
      <c r="J5765" s="62"/>
      <c r="K5765" s="62"/>
      <c r="M5765" s="63"/>
      <c r="N5765" s="63"/>
      <c r="O5765" s="64"/>
      <c r="P5765" s="127"/>
      <c r="W5765" s="64"/>
      <c r="X5765" s="64"/>
    </row>
    <row r="5766" spans="1:24" s="59" customFormat="1" x14ac:dyDescent="0.25">
      <c r="A5766" s="77"/>
      <c r="D5766" s="60"/>
      <c r="E5766" s="60"/>
      <c r="F5766" s="60"/>
      <c r="G5766" s="60"/>
      <c r="H5766" s="62"/>
      <c r="I5766" s="62"/>
      <c r="J5766" s="62"/>
      <c r="K5766" s="62"/>
      <c r="M5766" s="63"/>
      <c r="N5766" s="63"/>
      <c r="O5766" s="64"/>
      <c r="P5766" s="127"/>
      <c r="W5766" s="64"/>
      <c r="X5766" s="64"/>
    </row>
    <row r="5767" spans="1:24" s="59" customFormat="1" x14ac:dyDescent="0.25">
      <c r="A5767" s="77"/>
      <c r="D5767" s="60"/>
      <c r="E5767" s="60"/>
      <c r="F5767" s="60"/>
      <c r="G5767" s="60"/>
      <c r="H5767" s="62"/>
      <c r="I5767" s="62"/>
      <c r="J5767" s="62"/>
      <c r="K5767" s="62"/>
      <c r="M5767" s="63"/>
      <c r="N5767" s="63"/>
      <c r="O5767" s="64"/>
      <c r="P5767" s="127"/>
      <c r="W5767" s="64"/>
      <c r="X5767" s="64"/>
    </row>
    <row r="5768" spans="1:24" s="59" customFormat="1" x14ac:dyDescent="0.25">
      <c r="A5768" s="77"/>
      <c r="D5768" s="60"/>
      <c r="E5768" s="60"/>
      <c r="F5768" s="60"/>
      <c r="G5768" s="60"/>
      <c r="H5768" s="62"/>
      <c r="I5768" s="62"/>
      <c r="J5768" s="62"/>
      <c r="K5768" s="62"/>
      <c r="M5768" s="63"/>
      <c r="N5768" s="63"/>
      <c r="O5768" s="64"/>
      <c r="P5768" s="127"/>
      <c r="W5768" s="64"/>
      <c r="X5768" s="64"/>
    </row>
    <row r="5769" spans="1:24" s="59" customFormat="1" x14ac:dyDescent="0.25">
      <c r="A5769" s="77"/>
      <c r="D5769" s="60"/>
      <c r="E5769" s="60"/>
      <c r="F5769" s="60"/>
      <c r="G5769" s="60"/>
      <c r="H5769" s="62"/>
      <c r="I5769" s="62"/>
      <c r="J5769" s="62"/>
      <c r="K5769" s="62"/>
      <c r="M5769" s="63"/>
      <c r="N5769" s="63"/>
      <c r="O5769" s="64"/>
      <c r="P5769" s="127"/>
      <c r="W5769" s="64"/>
      <c r="X5769" s="64"/>
    </row>
    <row r="5770" spans="1:24" s="59" customFormat="1" x14ac:dyDescent="0.25">
      <c r="A5770" s="77"/>
      <c r="D5770" s="60"/>
      <c r="E5770" s="60"/>
      <c r="F5770" s="60"/>
      <c r="G5770" s="60"/>
      <c r="H5770" s="62"/>
      <c r="I5770" s="62"/>
      <c r="J5770" s="62"/>
      <c r="K5770" s="62"/>
      <c r="M5770" s="63"/>
      <c r="N5770" s="63"/>
      <c r="O5770" s="64"/>
      <c r="P5770" s="127"/>
      <c r="W5770" s="64"/>
      <c r="X5770" s="64"/>
    </row>
    <row r="5771" spans="1:24" s="59" customFormat="1" x14ac:dyDescent="0.25">
      <c r="A5771" s="77"/>
      <c r="D5771" s="60"/>
      <c r="E5771" s="60"/>
      <c r="F5771" s="60"/>
      <c r="G5771" s="60"/>
      <c r="H5771" s="62"/>
      <c r="I5771" s="62"/>
      <c r="J5771" s="62"/>
      <c r="K5771" s="62"/>
      <c r="M5771" s="63"/>
      <c r="N5771" s="63"/>
      <c r="O5771" s="64"/>
      <c r="P5771" s="127"/>
      <c r="W5771" s="64"/>
      <c r="X5771" s="64"/>
    </row>
    <row r="5772" spans="1:24" s="59" customFormat="1" x14ac:dyDescent="0.25">
      <c r="A5772" s="77"/>
      <c r="D5772" s="60"/>
      <c r="E5772" s="60"/>
      <c r="F5772" s="60"/>
      <c r="G5772" s="60"/>
      <c r="H5772" s="62"/>
      <c r="I5772" s="62"/>
      <c r="J5772" s="62"/>
      <c r="K5772" s="62"/>
      <c r="M5772" s="63"/>
      <c r="N5772" s="63"/>
      <c r="O5772" s="64"/>
      <c r="P5772" s="127"/>
      <c r="W5772" s="64"/>
      <c r="X5772" s="64"/>
    </row>
    <row r="5773" spans="1:24" s="59" customFormat="1" x14ac:dyDescent="0.25">
      <c r="A5773" s="77"/>
      <c r="D5773" s="60"/>
      <c r="E5773" s="60"/>
      <c r="F5773" s="60"/>
      <c r="G5773" s="60"/>
      <c r="H5773" s="62"/>
      <c r="I5773" s="62"/>
      <c r="J5773" s="62"/>
      <c r="K5773" s="62"/>
      <c r="M5773" s="63"/>
      <c r="N5773" s="63"/>
      <c r="O5773" s="64"/>
      <c r="P5773" s="127"/>
      <c r="W5773" s="64"/>
      <c r="X5773" s="64"/>
    </row>
    <row r="5774" spans="1:24" s="59" customFormat="1" x14ac:dyDescent="0.25">
      <c r="A5774" s="77"/>
      <c r="D5774" s="60"/>
      <c r="E5774" s="60"/>
      <c r="F5774" s="60"/>
      <c r="G5774" s="60"/>
      <c r="H5774" s="62"/>
      <c r="I5774" s="62"/>
      <c r="J5774" s="62"/>
      <c r="K5774" s="62"/>
      <c r="M5774" s="63"/>
      <c r="N5774" s="63"/>
      <c r="O5774" s="64"/>
      <c r="P5774" s="127"/>
      <c r="W5774" s="64"/>
      <c r="X5774" s="64"/>
    </row>
    <row r="5775" spans="1:24" s="59" customFormat="1" x14ac:dyDescent="0.25">
      <c r="A5775" s="77"/>
      <c r="D5775" s="60"/>
      <c r="E5775" s="60"/>
      <c r="F5775" s="60"/>
      <c r="G5775" s="60"/>
      <c r="H5775" s="62"/>
      <c r="I5775" s="62"/>
      <c r="J5775" s="62"/>
      <c r="K5775" s="62"/>
      <c r="M5775" s="63"/>
      <c r="N5775" s="63"/>
      <c r="O5775" s="64"/>
      <c r="P5775" s="127"/>
      <c r="W5775" s="64"/>
      <c r="X5775" s="64"/>
    </row>
    <row r="5776" spans="1:24" s="59" customFormat="1" x14ac:dyDescent="0.25">
      <c r="A5776" s="77"/>
      <c r="D5776" s="60"/>
      <c r="E5776" s="60"/>
      <c r="F5776" s="60"/>
      <c r="G5776" s="60"/>
      <c r="H5776" s="62"/>
      <c r="I5776" s="62"/>
      <c r="J5776" s="62"/>
      <c r="K5776" s="62"/>
      <c r="M5776" s="63"/>
      <c r="N5776" s="63"/>
      <c r="O5776" s="64"/>
      <c r="P5776" s="127"/>
      <c r="W5776" s="64"/>
      <c r="X5776" s="64"/>
    </row>
    <row r="5777" spans="1:24" s="59" customFormat="1" x14ac:dyDescent="0.25">
      <c r="A5777" s="77"/>
      <c r="D5777" s="60"/>
      <c r="E5777" s="60"/>
      <c r="F5777" s="60"/>
      <c r="G5777" s="60"/>
      <c r="H5777" s="62"/>
      <c r="I5777" s="62"/>
      <c r="J5777" s="62"/>
      <c r="K5777" s="62"/>
      <c r="M5777" s="63"/>
      <c r="N5777" s="63"/>
      <c r="O5777" s="64"/>
      <c r="P5777" s="127"/>
      <c r="W5777" s="64"/>
      <c r="X5777" s="64"/>
    </row>
    <row r="5778" spans="1:24" s="59" customFormat="1" x14ac:dyDescent="0.25">
      <c r="A5778" s="77"/>
      <c r="D5778" s="60"/>
      <c r="E5778" s="60"/>
      <c r="F5778" s="60"/>
      <c r="G5778" s="60"/>
      <c r="H5778" s="62"/>
      <c r="I5778" s="62"/>
      <c r="J5778" s="62"/>
      <c r="K5778" s="62"/>
      <c r="M5778" s="63"/>
      <c r="N5778" s="63"/>
      <c r="O5778" s="64"/>
      <c r="P5778" s="127"/>
      <c r="W5778" s="64"/>
      <c r="X5778" s="64"/>
    </row>
    <row r="5779" spans="1:24" s="59" customFormat="1" x14ac:dyDescent="0.25">
      <c r="A5779" s="77"/>
      <c r="D5779" s="60"/>
      <c r="E5779" s="60"/>
      <c r="F5779" s="60"/>
      <c r="G5779" s="60"/>
      <c r="H5779" s="62"/>
      <c r="I5779" s="62"/>
      <c r="J5779" s="62"/>
      <c r="K5779" s="62"/>
      <c r="M5779" s="63"/>
      <c r="N5779" s="63"/>
      <c r="O5779" s="64"/>
      <c r="P5779" s="127"/>
      <c r="W5779" s="64"/>
      <c r="X5779" s="64"/>
    </row>
    <row r="5780" spans="1:24" s="59" customFormat="1" x14ac:dyDescent="0.25">
      <c r="A5780" s="77"/>
      <c r="D5780" s="60"/>
      <c r="E5780" s="60"/>
      <c r="F5780" s="60"/>
      <c r="G5780" s="60"/>
      <c r="H5780" s="62"/>
      <c r="I5780" s="62"/>
      <c r="J5780" s="62"/>
      <c r="K5780" s="62"/>
      <c r="M5780" s="63"/>
      <c r="N5780" s="63"/>
      <c r="O5780" s="64"/>
      <c r="P5780" s="127"/>
      <c r="W5780" s="64"/>
      <c r="X5780" s="64"/>
    </row>
    <row r="5781" spans="1:24" s="59" customFormat="1" x14ac:dyDescent="0.25">
      <c r="A5781" s="77"/>
      <c r="D5781" s="60"/>
      <c r="E5781" s="60"/>
      <c r="F5781" s="60"/>
      <c r="G5781" s="60"/>
      <c r="H5781" s="62"/>
      <c r="I5781" s="62"/>
      <c r="J5781" s="62"/>
      <c r="K5781" s="62"/>
      <c r="M5781" s="63"/>
      <c r="N5781" s="63"/>
      <c r="O5781" s="64"/>
      <c r="P5781" s="127"/>
      <c r="W5781" s="64"/>
      <c r="X5781" s="64"/>
    </row>
    <row r="5782" spans="1:24" s="59" customFormat="1" x14ac:dyDescent="0.25">
      <c r="A5782" s="77"/>
      <c r="D5782" s="60"/>
      <c r="E5782" s="60"/>
      <c r="F5782" s="60"/>
      <c r="G5782" s="60"/>
      <c r="H5782" s="62"/>
      <c r="I5782" s="62"/>
      <c r="J5782" s="62"/>
      <c r="K5782" s="62"/>
      <c r="M5782" s="63"/>
      <c r="N5782" s="63"/>
      <c r="O5782" s="64"/>
      <c r="P5782" s="127"/>
      <c r="W5782" s="64"/>
      <c r="X5782" s="64"/>
    </row>
    <row r="5783" spans="1:24" s="59" customFormat="1" x14ac:dyDescent="0.25">
      <c r="A5783" s="77"/>
      <c r="D5783" s="60"/>
      <c r="E5783" s="60"/>
      <c r="F5783" s="60"/>
      <c r="G5783" s="60"/>
      <c r="H5783" s="62"/>
      <c r="I5783" s="62"/>
      <c r="J5783" s="62"/>
      <c r="K5783" s="62"/>
      <c r="M5783" s="63"/>
      <c r="N5783" s="63"/>
      <c r="O5783" s="64"/>
      <c r="P5783" s="127"/>
      <c r="W5783" s="64"/>
      <c r="X5783" s="64"/>
    </row>
    <row r="5784" spans="1:24" s="59" customFormat="1" x14ac:dyDescent="0.25">
      <c r="A5784" s="77"/>
      <c r="D5784" s="60"/>
      <c r="E5784" s="60"/>
      <c r="F5784" s="60"/>
      <c r="G5784" s="60"/>
      <c r="H5784" s="62"/>
      <c r="I5784" s="62"/>
      <c r="J5784" s="62"/>
      <c r="K5784" s="62"/>
      <c r="M5784" s="63"/>
      <c r="N5784" s="63"/>
      <c r="O5784" s="64"/>
      <c r="P5784" s="127"/>
      <c r="W5784" s="64"/>
      <c r="X5784" s="64"/>
    </row>
    <row r="5785" spans="1:24" s="59" customFormat="1" x14ac:dyDescent="0.25">
      <c r="A5785" s="77"/>
      <c r="D5785" s="60"/>
      <c r="E5785" s="60"/>
      <c r="F5785" s="60"/>
      <c r="G5785" s="60"/>
      <c r="H5785" s="62"/>
      <c r="I5785" s="62"/>
      <c r="J5785" s="62"/>
      <c r="K5785" s="62"/>
      <c r="M5785" s="63"/>
      <c r="N5785" s="63"/>
      <c r="O5785" s="64"/>
      <c r="P5785" s="127"/>
      <c r="W5785" s="64"/>
      <c r="X5785" s="64"/>
    </row>
    <row r="5786" spans="1:24" s="59" customFormat="1" x14ac:dyDescent="0.25">
      <c r="A5786" s="77"/>
      <c r="D5786" s="60"/>
      <c r="E5786" s="60"/>
      <c r="F5786" s="60"/>
      <c r="G5786" s="60"/>
      <c r="H5786" s="62"/>
      <c r="I5786" s="62"/>
      <c r="J5786" s="62"/>
      <c r="K5786" s="62"/>
      <c r="M5786" s="63"/>
      <c r="N5786" s="63"/>
      <c r="O5786" s="64"/>
      <c r="P5786" s="127"/>
      <c r="W5786" s="64"/>
      <c r="X5786" s="64"/>
    </row>
    <row r="5787" spans="1:24" s="59" customFormat="1" x14ac:dyDescent="0.25">
      <c r="A5787" s="77"/>
      <c r="D5787" s="60"/>
      <c r="E5787" s="60"/>
      <c r="F5787" s="60"/>
      <c r="G5787" s="60"/>
      <c r="H5787" s="62"/>
      <c r="I5787" s="62"/>
      <c r="J5787" s="62"/>
      <c r="K5787" s="62"/>
      <c r="M5787" s="63"/>
      <c r="N5787" s="63"/>
      <c r="O5787" s="64"/>
      <c r="P5787" s="127"/>
      <c r="W5787" s="64"/>
      <c r="X5787" s="64"/>
    </row>
    <row r="5788" spans="1:24" s="59" customFormat="1" x14ac:dyDescent="0.25">
      <c r="A5788" s="77"/>
      <c r="D5788" s="60"/>
      <c r="E5788" s="60"/>
      <c r="F5788" s="60"/>
      <c r="G5788" s="60"/>
      <c r="H5788" s="62"/>
      <c r="I5788" s="62"/>
      <c r="J5788" s="62"/>
      <c r="K5788" s="62"/>
      <c r="M5788" s="63"/>
      <c r="N5788" s="63"/>
      <c r="O5788" s="64"/>
      <c r="P5788" s="127"/>
      <c r="W5788" s="64"/>
      <c r="X5788" s="64"/>
    </row>
    <row r="5789" spans="1:24" s="59" customFormat="1" x14ac:dyDescent="0.25">
      <c r="A5789" s="77"/>
      <c r="D5789" s="60"/>
      <c r="E5789" s="60"/>
      <c r="F5789" s="60"/>
      <c r="G5789" s="60"/>
      <c r="H5789" s="62"/>
      <c r="I5789" s="62"/>
      <c r="J5789" s="62"/>
      <c r="K5789" s="62"/>
      <c r="M5789" s="63"/>
      <c r="N5789" s="63"/>
      <c r="O5789" s="64"/>
      <c r="P5789" s="127"/>
      <c r="W5789" s="64"/>
      <c r="X5789" s="64"/>
    </row>
    <row r="5790" spans="1:24" s="59" customFormat="1" x14ac:dyDescent="0.25">
      <c r="A5790" s="77"/>
      <c r="D5790" s="60"/>
      <c r="E5790" s="60"/>
      <c r="F5790" s="60"/>
      <c r="G5790" s="60"/>
      <c r="H5790" s="62"/>
      <c r="I5790" s="62"/>
      <c r="J5790" s="62"/>
      <c r="K5790" s="62"/>
      <c r="M5790" s="63"/>
      <c r="N5790" s="63"/>
      <c r="O5790" s="64"/>
      <c r="P5790" s="127"/>
      <c r="W5790" s="64"/>
      <c r="X5790" s="64"/>
    </row>
    <row r="5791" spans="1:24" s="59" customFormat="1" x14ac:dyDescent="0.25">
      <c r="A5791" s="77"/>
      <c r="D5791" s="60"/>
      <c r="E5791" s="60"/>
      <c r="F5791" s="60"/>
      <c r="G5791" s="60"/>
      <c r="H5791" s="62"/>
      <c r="I5791" s="62"/>
      <c r="J5791" s="62"/>
      <c r="K5791" s="62"/>
      <c r="M5791" s="63"/>
      <c r="N5791" s="63"/>
      <c r="O5791" s="64"/>
      <c r="P5791" s="127"/>
      <c r="W5791" s="64"/>
      <c r="X5791" s="64"/>
    </row>
    <row r="5792" spans="1:24" s="59" customFormat="1" x14ac:dyDescent="0.25">
      <c r="A5792" s="77"/>
      <c r="D5792" s="60"/>
      <c r="E5792" s="60"/>
      <c r="F5792" s="60"/>
      <c r="G5792" s="60"/>
      <c r="H5792" s="62"/>
      <c r="I5792" s="62"/>
      <c r="J5792" s="62"/>
      <c r="K5792" s="62"/>
      <c r="M5792" s="63"/>
      <c r="N5792" s="63"/>
      <c r="O5792" s="64"/>
      <c r="P5792" s="127"/>
      <c r="W5792" s="64"/>
      <c r="X5792" s="64"/>
    </row>
    <row r="5793" spans="1:24" s="59" customFormat="1" x14ac:dyDescent="0.25">
      <c r="A5793" s="77"/>
      <c r="D5793" s="60"/>
      <c r="E5793" s="60"/>
      <c r="F5793" s="60"/>
      <c r="G5793" s="60"/>
      <c r="H5793" s="62"/>
      <c r="I5793" s="62"/>
      <c r="J5793" s="62"/>
      <c r="K5793" s="62"/>
      <c r="M5793" s="63"/>
      <c r="N5793" s="63"/>
      <c r="O5793" s="64"/>
      <c r="P5793" s="127"/>
      <c r="W5793" s="64"/>
      <c r="X5793" s="64"/>
    </row>
    <row r="5794" spans="1:24" s="59" customFormat="1" x14ac:dyDescent="0.25">
      <c r="A5794" s="77"/>
      <c r="D5794" s="60"/>
      <c r="E5794" s="60"/>
      <c r="F5794" s="60"/>
      <c r="G5794" s="60"/>
      <c r="H5794" s="62"/>
      <c r="I5794" s="62"/>
      <c r="J5794" s="62"/>
      <c r="K5794" s="62"/>
      <c r="M5794" s="63"/>
      <c r="N5794" s="63"/>
      <c r="O5794" s="64"/>
      <c r="P5794" s="127"/>
      <c r="W5794" s="64"/>
      <c r="X5794" s="64"/>
    </row>
    <row r="5795" spans="1:24" s="59" customFormat="1" x14ac:dyDescent="0.25">
      <c r="A5795" s="77"/>
      <c r="D5795" s="60"/>
      <c r="E5795" s="60"/>
      <c r="F5795" s="60"/>
      <c r="G5795" s="60"/>
      <c r="H5795" s="62"/>
      <c r="I5795" s="62"/>
      <c r="J5795" s="62"/>
      <c r="K5795" s="62"/>
      <c r="M5795" s="63"/>
      <c r="N5795" s="63"/>
      <c r="O5795" s="64"/>
      <c r="P5795" s="127"/>
      <c r="W5795" s="64"/>
      <c r="X5795" s="64"/>
    </row>
    <row r="5796" spans="1:24" s="59" customFormat="1" x14ac:dyDescent="0.25">
      <c r="A5796" s="77"/>
      <c r="D5796" s="60"/>
      <c r="E5796" s="60"/>
      <c r="F5796" s="60"/>
      <c r="G5796" s="60"/>
      <c r="H5796" s="62"/>
      <c r="I5796" s="62"/>
      <c r="J5796" s="62"/>
      <c r="K5796" s="62"/>
      <c r="M5796" s="63"/>
      <c r="N5796" s="63"/>
      <c r="O5796" s="64"/>
      <c r="P5796" s="127"/>
      <c r="W5796" s="64"/>
      <c r="X5796" s="64"/>
    </row>
    <row r="5797" spans="1:24" s="59" customFormat="1" x14ac:dyDescent="0.25">
      <c r="A5797" s="77"/>
      <c r="D5797" s="60"/>
      <c r="E5797" s="60"/>
      <c r="F5797" s="60"/>
      <c r="G5797" s="60"/>
      <c r="H5797" s="62"/>
      <c r="I5797" s="62"/>
      <c r="J5797" s="62"/>
      <c r="K5797" s="62"/>
      <c r="M5797" s="63"/>
      <c r="N5797" s="63"/>
      <c r="O5797" s="64"/>
      <c r="P5797" s="127"/>
      <c r="W5797" s="64"/>
      <c r="X5797" s="64"/>
    </row>
    <row r="5798" spans="1:24" s="59" customFormat="1" x14ac:dyDescent="0.25">
      <c r="A5798" s="77"/>
      <c r="D5798" s="60"/>
      <c r="E5798" s="60"/>
      <c r="F5798" s="60"/>
      <c r="G5798" s="60"/>
      <c r="H5798" s="62"/>
      <c r="I5798" s="62"/>
      <c r="J5798" s="62"/>
      <c r="K5798" s="62"/>
      <c r="M5798" s="63"/>
      <c r="N5798" s="63"/>
      <c r="O5798" s="64"/>
      <c r="P5798" s="127"/>
      <c r="W5798" s="64"/>
      <c r="X5798" s="64"/>
    </row>
    <row r="5799" spans="1:24" s="59" customFormat="1" x14ac:dyDescent="0.25">
      <c r="A5799" s="77"/>
      <c r="D5799" s="60"/>
      <c r="E5799" s="60"/>
      <c r="F5799" s="60"/>
      <c r="G5799" s="60"/>
      <c r="H5799" s="62"/>
      <c r="I5799" s="62"/>
      <c r="J5799" s="62"/>
      <c r="K5799" s="62"/>
      <c r="M5799" s="63"/>
      <c r="N5799" s="63"/>
      <c r="O5799" s="64"/>
      <c r="P5799" s="127"/>
      <c r="W5799" s="64"/>
      <c r="X5799" s="64"/>
    </row>
    <row r="5800" spans="1:24" s="59" customFormat="1" x14ac:dyDescent="0.25">
      <c r="A5800" s="77"/>
      <c r="D5800" s="60"/>
      <c r="E5800" s="60"/>
      <c r="F5800" s="60"/>
      <c r="G5800" s="60"/>
      <c r="H5800" s="62"/>
      <c r="I5800" s="62"/>
      <c r="J5800" s="62"/>
      <c r="K5800" s="62"/>
      <c r="M5800" s="63"/>
      <c r="N5800" s="63"/>
      <c r="O5800" s="64"/>
      <c r="P5800" s="127"/>
      <c r="W5800" s="64"/>
      <c r="X5800" s="64"/>
    </row>
    <row r="5801" spans="1:24" s="59" customFormat="1" x14ac:dyDescent="0.25">
      <c r="A5801" s="77"/>
      <c r="D5801" s="60"/>
      <c r="E5801" s="60"/>
      <c r="F5801" s="60"/>
      <c r="G5801" s="60"/>
      <c r="H5801" s="62"/>
      <c r="I5801" s="62"/>
      <c r="J5801" s="62"/>
      <c r="K5801" s="62"/>
      <c r="M5801" s="63"/>
      <c r="N5801" s="63"/>
      <c r="O5801" s="64"/>
      <c r="P5801" s="127"/>
      <c r="W5801" s="64"/>
      <c r="X5801" s="64"/>
    </row>
    <row r="5802" spans="1:24" s="59" customFormat="1" x14ac:dyDescent="0.25">
      <c r="A5802" s="77"/>
      <c r="D5802" s="60"/>
      <c r="E5802" s="60"/>
      <c r="F5802" s="60"/>
      <c r="G5802" s="60"/>
      <c r="H5802" s="62"/>
      <c r="I5802" s="62"/>
      <c r="J5802" s="62"/>
      <c r="K5802" s="62"/>
      <c r="M5802" s="63"/>
      <c r="N5802" s="63"/>
      <c r="O5802" s="64"/>
      <c r="P5802" s="127"/>
      <c r="W5802" s="64"/>
      <c r="X5802" s="64"/>
    </row>
    <row r="5803" spans="1:24" s="59" customFormat="1" x14ac:dyDescent="0.25">
      <c r="A5803" s="77"/>
      <c r="D5803" s="60"/>
      <c r="E5803" s="60"/>
      <c r="F5803" s="60"/>
      <c r="G5803" s="60"/>
      <c r="H5803" s="62"/>
      <c r="I5803" s="62"/>
      <c r="J5803" s="62"/>
      <c r="K5803" s="62"/>
      <c r="M5803" s="63"/>
      <c r="N5803" s="63"/>
      <c r="O5803" s="64"/>
      <c r="P5803" s="127"/>
      <c r="W5803" s="64"/>
      <c r="X5803" s="64"/>
    </row>
    <row r="5804" spans="1:24" s="59" customFormat="1" x14ac:dyDescent="0.25">
      <c r="A5804" s="77"/>
      <c r="D5804" s="60"/>
      <c r="E5804" s="60"/>
      <c r="F5804" s="60"/>
      <c r="G5804" s="60"/>
      <c r="H5804" s="62"/>
      <c r="I5804" s="62"/>
      <c r="J5804" s="62"/>
      <c r="K5804" s="62"/>
      <c r="M5804" s="63"/>
      <c r="N5804" s="63"/>
      <c r="O5804" s="64"/>
      <c r="P5804" s="127"/>
      <c r="W5804" s="64"/>
      <c r="X5804" s="64"/>
    </row>
    <row r="5805" spans="1:24" s="59" customFormat="1" x14ac:dyDescent="0.25">
      <c r="A5805" s="77"/>
      <c r="D5805" s="60"/>
      <c r="E5805" s="60"/>
      <c r="F5805" s="60"/>
      <c r="G5805" s="60"/>
      <c r="H5805" s="62"/>
      <c r="I5805" s="62"/>
      <c r="J5805" s="62"/>
      <c r="K5805" s="62"/>
      <c r="M5805" s="63"/>
      <c r="N5805" s="63"/>
      <c r="O5805" s="64"/>
      <c r="P5805" s="127"/>
      <c r="W5805" s="64"/>
      <c r="X5805" s="64"/>
    </row>
    <row r="5806" spans="1:24" s="59" customFormat="1" x14ac:dyDescent="0.25">
      <c r="A5806" s="77"/>
      <c r="D5806" s="60"/>
      <c r="E5806" s="60"/>
      <c r="F5806" s="60"/>
      <c r="G5806" s="60"/>
      <c r="H5806" s="62"/>
      <c r="I5806" s="62"/>
      <c r="J5806" s="62"/>
      <c r="K5806" s="62"/>
      <c r="M5806" s="63"/>
      <c r="N5806" s="63"/>
      <c r="O5806" s="64"/>
      <c r="P5806" s="127"/>
      <c r="W5806" s="64"/>
      <c r="X5806" s="64"/>
    </row>
    <row r="5807" spans="1:24" s="59" customFormat="1" x14ac:dyDescent="0.25">
      <c r="A5807" s="77"/>
      <c r="D5807" s="60"/>
      <c r="E5807" s="60"/>
      <c r="F5807" s="60"/>
      <c r="G5807" s="60"/>
      <c r="H5807" s="62"/>
      <c r="I5807" s="62"/>
      <c r="J5807" s="62"/>
      <c r="K5807" s="62"/>
      <c r="M5807" s="63"/>
      <c r="N5807" s="63"/>
      <c r="O5807" s="64"/>
      <c r="P5807" s="127"/>
      <c r="W5807" s="64"/>
      <c r="X5807" s="64"/>
    </row>
    <row r="5808" spans="1:24" s="59" customFormat="1" x14ac:dyDescent="0.25">
      <c r="A5808" s="77"/>
      <c r="D5808" s="60"/>
      <c r="E5808" s="60"/>
      <c r="F5808" s="60"/>
      <c r="G5808" s="60"/>
      <c r="H5808" s="62"/>
      <c r="I5808" s="62"/>
      <c r="J5808" s="62"/>
      <c r="K5808" s="62"/>
      <c r="M5808" s="63"/>
      <c r="N5808" s="63"/>
      <c r="O5808" s="64"/>
      <c r="P5808" s="127"/>
      <c r="W5808" s="64"/>
      <c r="X5808" s="64"/>
    </row>
    <row r="5809" spans="1:24" s="59" customFormat="1" x14ac:dyDescent="0.25">
      <c r="A5809" s="77"/>
      <c r="D5809" s="60"/>
      <c r="E5809" s="60"/>
      <c r="F5809" s="60"/>
      <c r="G5809" s="60"/>
      <c r="H5809" s="62"/>
      <c r="I5809" s="62"/>
      <c r="J5809" s="62"/>
      <c r="K5809" s="62"/>
      <c r="M5809" s="63"/>
      <c r="N5809" s="63"/>
      <c r="O5809" s="64"/>
      <c r="P5809" s="127"/>
      <c r="W5809" s="64"/>
      <c r="X5809" s="64"/>
    </row>
    <row r="5810" spans="1:24" s="59" customFormat="1" x14ac:dyDescent="0.25">
      <c r="A5810" s="77"/>
      <c r="D5810" s="60"/>
      <c r="E5810" s="60"/>
      <c r="F5810" s="60"/>
      <c r="G5810" s="60"/>
      <c r="H5810" s="62"/>
      <c r="I5810" s="62"/>
      <c r="J5810" s="62"/>
      <c r="K5810" s="62"/>
      <c r="M5810" s="63"/>
      <c r="N5810" s="63"/>
      <c r="O5810" s="64"/>
      <c r="P5810" s="127"/>
      <c r="W5810" s="64"/>
      <c r="X5810" s="64"/>
    </row>
    <row r="5811" spans="1:24" s="59" customFormat="1" x14ac:dyDescent="0.25">
      <c r="A5811" s="77"/>
      <c r="D5811" s="60"/>
      <c r="E5811" s="60"/>
      <c r="F5811" s="60"/>
      <c r="G5811" s="60"/>
      <c r="H5811" s="62"/>
      <c r="I5811" s="62"/>
      <c r="J5811" s="62"/>
      <c r="K5811" s="62"/>
      <c r="M5811" s="63"/>
      <c r="N5811" s="63"/>
      <c r="O5811" s="64"/>
      <c r="P5811" s="127"/>
      <c r="W5811" s="64"/>
      <c r="X5811" s="64"/>
    </row>
    <row r="5812" spans="1:24" s="59" customFormat="1" x14ac:dyDescent="0.25">
      <c r="A5812" s="77"/>
      <c r="D5812" s="60"/>
      <c r="E5812" s="60"/>
      <c r="F5812" s="60"/>
      <c r="G5812" s="60"/>
      <c r="H5812" s="62"/>
      <c r="I5812" s="62"/>
      <c r="J5812" s="62"/>
      <c r="K5812" s="62"/>
      <c r="M5812" s="63"/>
      <c r="N5812" s="63"/>
      <c r="O5812" s="64"/>
      <c r="P5812" s="127"/>
      <c r="W5812" s="64"/>
      <c r="X5812" s="64"/>
    </row>
    <row r="5813" spans="1:24" s="59" customFormat="1" x14ac:dyDescent="0.25">
      <c r="A5813" s="77"/>
      <c r="D5813" s="60"/>
      <c r="E5813" s="60"/>
      <c r="F5813" s="60"/>
      <c r="G5813" s="60"/>
      <c r="H5813" s="62"/>
      <c r="I5813" s="62"/>
      <c r="J5813" s="62"/>
      <c r="K5813" s="62"/>
      <c r="M5813" s="63"/>
      <c r="N5813" s="63"/>
      <c r="O5813" s="64"/>
      <c r="P5813" s="127"/>
      <c r="W5813" s="64"/>
      <c r="X5813" s="64"/>
    </row>
    <row r="5814" spans="1:24" s="59" customFormat="1" x14ac:dyDescent="0.25">
      <c r="A5814" s="77"/>
      <c r="D5814" s="60"/>
      <c r="E5814" s="60"/>
      <c r="F5814" s="60"/>
      <c r="G5814" s="60"/>
      <c r="H5814" s="62"/>
      <c r="I5814" s="62"/>
      <c r="J5814" s="62"/>
      <c r="K5814" s="62"/>
      <c r="M5814" s="63"/>
      <c r="N5814" s="63"/>
      <c r="O5814" s="64"/>
      <c r="P5814" s="127"/>
      <c r="W5814" s="64"/>
      <c r="X5814" s="64"/>
    </row>
    <row r="5815" spans="1:24" s="59" customFormat="1" x14ac:dyDescent="0.25">
      <c r="A5815" s="77"/>
      <c r="D5815" s="60"/>
      <c r="E5815" s="60"/>
      <c r="F5815" s="60"/>
      <c r="G5815" s="60"/>
      <c r="H5815" s="62"/>
      <c r="I5815" s="62"/>
      <c r="J5815" s="62"/>
      <c r="K5815" s="62"/>
      <c r="M5815" s="63"/>
      <c r="N5815" s="63"/>
      <c r="O5815" s="64"/>
      <c r="P5815" s="127"/>
      <c r="W5815" s="64"/>
      <c r="X5815" s="64"/>
    </row>
    <row r="5816" spans="1:24" s="59" customFormat="1" x14ac:dyDescent="0.25">
      <c r="A5816" s="77"/>
      <c r="D5816" s="60"/>
      <c r="E5816" s="60"/>
      <c r="F5816" s="60"/>
      <c r="G5816" s="60"/>
      <c r="H5816" s="62"/>
      <c r="I5816" s="62"/>
      <c r="J5816" s="62"/>
      <c r="K5816" s="62"/>
      <c r="M5816" s="63"/>
      <c r="N5816" s="63"/>
      <c r="O5816" s="64"/>
      <c r="P5816" s="127"/>
      <c r="W5816" s="64"/>
      <c r="X5816" s="64"/>
    </row>
    <row r="5817" spans="1:24" s="59" customFormat="1" x14ac:dyDescent="0.25">
      <c r="A5817" s="77"/>
      <c r="D5817" s="60"/>
      <c r="E5817" s="60"/>
      <c r="F5817" s="60"/>
      <c r="G5817" s="60"/>
      <c r="H5817" s="62"/>
      <c r="I5817" s="62"/>
      <c r="J5817" s="62"/>
      <c r="K5817" s="62"/>
      <c r="M5817" s="63"/>
      <c r="N5817" s="63"/>
      <c r="O5817" s="64"/>
      <c r="P5817" s="127"/>
      <c r="W5817" s="64"/>
      <c r="X5817" s="64"/>
    </row>
    <row r="5818" spans="1:24" s="59" customFormat="1" x14ac:dyDescent="0.25">
      <c r="A5818" s="77"/>
      <c r="D5818" s="60"/>
      <c r="E5818" s="60"/>
      <c r="F5818" s="60"/>
      <c r="G5818" s="60"/>
      <c r="H5818" s="62"/>
      <c r="I5818" s="62"/>
      <c r="J5818" s="62"/>
      <c r="K5818" s="62"/>
      <c r="M5818" s="63"/>
      <c r="N5818" s="63"/>
      <c r="O5818" s="64"/>
      <c r="P5818" s="127"/>
      <c r="W5818" s="64"/>
      <c r="X5818" s="64"/>
    </row>
    <row r="5819" spans="1:24" s="59" customFormat="1" x14ac:dyDescent="0.25">
      <c r="A5819" s="77"/>
      <c r="D5819" s="60"/>
      <c r="E5819" s="60"/>
      <c r="F5819" s="60"/>
      <c r="G5819" s="60"/>
      <c r="H5819" s="62"/>
      <c r="I5819" s="62"/>
      <c r="J5819" s="62"/>
      <c r="K5819" s="62"/>
      <c r="M5819" s="63"/>
      <c r="N5819" s="63"/>
      <c r="O5819" s="64"/>
      <c r="P5819" s="127"/>
      <c r="W5819" s="64"/>
      <c r="X5819" s="64"/>
    </row>
    <row r="5820" spans="1:24" s="59" customFormat="1" x14ac:dyDescent="0.25">
      <c r="A5820" s="77"/>
      <c r="D5820" s="60"/>
      <c r="E5820" s="60"/>
      <c r="F5820" s="60"/>
      <c r="G5820" s="60"/>
      <c r="H5820" s="62"/>
      <c r="I5820" s="62"/>
      <c r="J5820" s="62"/>
      <c r="K5820" s="62"/>
      <c r="M5820" s="63"/>
      <c r="N5820" s="63"/>
      <c r="O5820" s="64"/>
      <c r="P5820" s="127"/>
      <c r="W5820" s="64"/>
      <c r="X5820" s="64"/>
    </row>
    <row r="5821" spans="1:24" s="59" customFormat="1" x14ac:dyDescent="0.25">
      <c r="A5821" s="77"/>
      <c r="D5821" s="60"/>
      <c r="E5821" s="60"/>
      <c r="F5821" s="60"/>
      <c r="G5821" s="60"/>
      <c r="H5821" s="62"/>
      <c r="I5821" s="62"/>
      <c r="J5821" s="62"/>
      <c r="K5821" s="62"/>
      <c r="M5821" s="63"/>
      <c r="N5821" s="63"/>
      <c r="O5821" s="64"/>
      <c r="P5821" s="127"/>
      <c r="W5821" s="64"/>
      <c r="X5821" s="64"/>
    </row>
    <row r="5822" spans="1:24" s="59" customFormat="1" x14ac:dyDescent="0.25">
      <c r="A5822" s="77"/>
      <c r="D5822" s="60"/>
      <c r="E5822" s="60"/>
      <c r="F5822" s="60"/>
      <c r="G5822" s="60"/>
      <c r="H5822" s="62"/>
      <c r="I5822" s="62"/>
      <c r="J5822" s="62"/>
      <c r="K5822" s="62"/>
      <c r="M5822" s="63"/>
      <c r="N5822" s="63"/>
      <c r="O5822" s="64"/>
      <c r="P5822" s="127"/>
      <c r="W5822" s="64"/>
      <c r="X5822" s="64"/>
    </row>
    <row r="5823" spans="1:24" s="59" customFormat="1" x14ac:dyDescent="0.25">
      <c r="A5823" s="77"/>
      <c r="D5823" s="60"/>
      <c r="E5823" s="60"/>
      <c r="F5823" s="60"/>
      <c r="G5823" s="60"/>
      <c r="H5823" s="62"/>
      <c r="I5823" s="62"/>
      <c r="J5823" s="62"/>
      <c r="K5823" s="62"/>
      <c r="M5823" s="63"/>
      <c r="N5823" s="63"/>
      <c r="O5823" s="64"/>
      <c r="P5823" s="127"/>
      <c r="W5823" s="64"/>
      <c r="X5823" s="64"/>
    </row>
    <row r="5824" spans="1:24" s="59" customFormat="1" x14ac:dyDescent="0.25">
      <c r="A5824" s="77"/>
      <c r="D5824" s="60"/>
      <c r="E5824" s="60"/>
      <c r="F5824" s="60"/>
      <c r="G5824" s="60"/>
      <c r="H5824" s="62"/>
      <c r="I5824" s="62"/>
      <c r="J5824" s="62"/>
      <c r="K5824" s="62"/>
      <c r="M5824" s="63"/>
      <c r="N5824" s="63"/>
      <c r="O5824" s="64"/>
      <c r="P5824" s="127"/>
      <c r="W5824" s="64"/>
      <c r="X5824" s="64"/>
    </row>
    <row r="5825" spans="1:24" s="59" customFormat="1" x14ac:dyDescent="0.25">
      <c r="A5825" s="77"/>
      <c r="D5825" s="60"/>
      <c r="E5825" s="60"/>
      <c r="F5825" s="60"/>
      <c r="G5825" s="60"/>
      <c r="H5825" s="62"/>
      <c r="I5825" s="62"/>
      <c r="J5825" s="62"/>
      <c r="K5825" s="62"/>
      <c r="M5825" s="63"/>
      <c r="N5825" s="63"/>
      <c r="O5825" s="64"/>
      <c r="P5825" s="127"/>
      <c r="W5825" s="64"/>
      <c r="X5825" s="64"/>
    </row>
    <row r="5826" spans="1:24" s="59" customFormat="1" x14ac:dyDescent="0.25">
      <c r="A5826" s="77"/>
      <c r="D5826" s="60"/>
      <c r="E5826" s="60"/>
      <c r="F5826" s="60"/>
      <c r="G5826" s="60"/>
      <c r="H5826" s="62"/>
      <c r="I5826" s="62"/>
      <c r="J5826" s="62"/>
      <c r="K5826" s="62"/>
      <c r="M5826" s="63"/>
      <c r="N5826" s="63"/>
      <c r="O5826" s="64"/>
      <c r="P5826" s="127"/>
      <c r="W5826" s="64"/>
      <c r="X5826" s="64"/>
    </row>
    <row r="5827" spans="1:24" s="59" customFormat="1" x14ac:dyDescent="0.25">
      <c r="A5827" s="77"/>
      <c r="D5827" s="60"/>
      <c r="E5827" s="60"/>
      <c r="F5827" s="60"/>
      <c r="G5827" s="60"/>
      <c r="H5827" s="62"/>
      <c r="I5827" s="62"/>
      <c r="J5827" s="62"/>
      <c r="K5827" s="62"/>
      <c r="M5827" s="63"/>
      <c r="N5827" s="63"/>
      <c r="O5827" s="64"/>
      <c r="P5827" s="127"/>
      <c r="W5827" s="64"/>
      <c r="X5827" s="64"/>
    </row>
    <row r="5828" spans="1:24" s="59" customFormat="1" x14ac:dyDescent="0.25">
      <c r="A5828" s="77"/>
      <c r="D5828" s="60"/>
      <c r="E5828" s="60"/>
      <c r="F5828" s="60"/>
      <c r="G5828" s="60"/>
      <c r="H5828" s="62"/>
      <c r="I5828" s="62"/>
      <c r="J5828" s="62"/>
      <c r="K5828" s="62"/>
      <c r="M5828" s="63"/>
      <c r="N5828" s="63"/>
      <c r="O5828" s="64"/>
      <c r="P5828" s="127"/>
      <c r="W5828" s="64"/>
      <c r="X5828" s="64"/>
    </row>
    <row r="5829" spans="1:24" s="59" customFormat="1" x14ac:dyDescent="0.25">
      <c r="A5829" s="77"/>
      <c r="D5829" s="60"/>
      <c r="E5829" s="60"/>
      <c r="F5829" s="60"/>
      <c r="G5829" s="60"/>
      <c r="H5829" s="62"/>
      <c r="I5829" s="62"/>
      <c r="J5829" s="62"/>
      <c r="K5829" s="62"/>
      <c r="M5829" s="63"/>
      <c r="N5829" s="63"/>
      <c r="O5829" s="64"/>
      <c r="P5829" s="127"/>
      <c r="W5829" s="64"/>
      <c r="X5829" s="64"/>
    </row>
    <row r="5830" spans="1:24" s="59" customFormat="1" x14ac:dyDescent="0.25">
      <c r="A5830" s="77"/>
      <c r="D5830" s="60"/>
      <c r="E5830" s="60"/>
      <c r="F5830" s="60"/>
      <c r="G5830" s="60"/>
      <c r="H5830" s="62"/>
      <c r="I5830" s="62"/>
      <c r="J5830" s="62"/>
      <c r="K5830" s="62"/>
      <c r="M5830" s="63"/>
      <c r="N5830" s="63"/>
      <c r="O5830" s="64"/>
      <c r="P5830" s="127"/>
      <c r="W5830" s="64"/>
      <c r="X5830" s="64"/>
    </row>
    <row r="5831" spans="1:24" s="59" customFormat="1" x14ac:dyDescent="0.25">
      <c r="A5831" s="77"/>
      <c r="D5831" s="60"/>
      <c r="E5831" s="60"/>
      <c r="F5831" s="60"/>
      <c r="G5831" s="60"/>
      <c r="H5831" s="62"/>
      <c r="I5831" s="62"/>
      <c r="J5831" s="62"/>
      <c r="K5831" s="62"/>
      <c r="M5831" s="63"/>
      <c r="N5831" s="63"/>
      <c r="O5831" s="64"/>
      <c r="P5831" s="127"/>
      <c r="W5831" s="64"/>
      <c r="X5831" s="64"/>
    </row>
    <row r="5832" spans="1:24" s="59" customFormat="1" x14ac:dyDescent="0.25">
      <c r="A5832" s="77"/>
      <c r="D5832" s="60"/>
      <c r="E5832" s="60"/>
      <c r="F5832" s="60"/>
      <c r="G5832" s="60"/>
      <c r="H5832" s="62"/>
      <c r="I5832" s="62"/>
      <c r="J5832" s="62"/>
      <c r="K5832" s="62"/>
      <c r="M5832" s="63"/>
      <c r="N5832" s="63"/>
      <c r="O5832" s="64"/>
      <c r="P5832" s="127"/>
      <c r="W5832" s="64"/>
      <c r="X5832" s="64"/>
    </row>
    <row r="5833" spans="1:24" s="59" customFormat="1" x14ac:dyDescent="0.25">
      <c r="A5833" s="77"/>
      <c r="D5833" s="60"/>
      <c r="E5833" s="60"/>
      <c r="F5833" s="60"/>
      <c r="G5833" s="60"/>
      <c r="H5833" s="62"/>
      <c r="I5833" s="62"/>
      <c r="J5833" s="62"/>
      <c r="K5833" s="62"/>
      <c r="M5833" s="63"/>
      <c r="N5833" s="63"/>
      <c r="O5833" s="64"/>
      <c r="P5833" s="127"/>
      <c r="W5833" s="64"/>
      <c r="X5833" s="64"/>
    </row>
    <row r="5834" spans="1:24" s="59" customFormat="1" x14ac:dyDescent="0.25">
      <c r="A5834" s="77"/>
      <c r="D5834" s="60"/>
      <c r="E5834" s="60"/>
      <c r="F5834" s="60"/>
      <c r="G5834" s="60"/>
      <c r="H5834" s="62"/>
      <c r="I5834" s="62"/>
      <c r="J5834" s="62"/>
      <c r="K5834" s="62"/>
      <c r="M5834" s="63"/>
      <c r="N5834" s="63"/>
      <c r="O5834" s="64"/>
      <c r="P5834" s="127"/>
      <c r="W5834" s="64"/>
      <c r="X5834" s="64"/>
    </row>
    <row r="5835" spans="1:24" s="59" customFormat="1" x14ac:dyDescent="0.25">
      <c r="A5835" s="77"/>
      <c r="D5835" s="60"/>
      <c r="E5835" s="60"/>
      <c r="F5835" s="60"/>
      <c r="G5835" s="60"/>
      <c r="H5835" s="62"/>
      <c r="I5835" s="62"/>
      <c r="J5835" s="62"/>
      <c r="K5835" s="62"/>
      <c r="M5835" s="63"/>
      <c r="N5835" s="63"/>
      <c r="O5835" s="64"/>
      <c r="P5835" s="127"/>
      <c r="W5835" s="64"/>
      <c r="X5835" s="64"/>
    </row>
    <row r="5836" spans="1:24" s="59" customFormat="1" x14ac:dyDescent="0.25">
      <c r="A5836" s="77"/>
      <c r="D5836" s="60"/>
      <c r="E5836" s="60"/>
      <c r="F5836" s="60"/>
      <c r="G5836" s="60"/>
      <c r="H5836" s="62"/>
      <c r="I5836" s="62"/>
      <c r="J5836" s="62"/>
      <c r="K5836" s="62"/>
      <c r="M5836" s="63"/>
      <c r="N5836" s="63"/>
      <c r="O5836" s="64"/>
      <c r="P5836" s="127"/>
      <c r="W5836" s="64"/>
      <c r="X5836" s="64"/>
    </row>
    <row r="5837" spans="1:24" s="59" customFormat="1" x14ac:dyDescent="0.25">
      <c r="A5837" s="77"/>
      <c r="D5837" s="60"/>
      <c r="E5837" s="60"/>
      <c r="F5837" s="60"/>
      <c r="G5837" s="60"/>
      <c r="H5837" s="62"/>
      <c r="I5837" s="62"/>
      <c r="J5837" s="62"/>
      <c r="K5837" s="62"/>
      <c r="M5837" s="63"/>
      <c r="N5837" s="63"/>
      <c r="O5837" s="64"/>
      <c r="P5837" s="127"/>
      <c r="W5837" s="64"/>
      <c r="X5837" s="64"/>
    </row>
    <row r="5838" spans="1:24" s="59" customFormat="1" x14ac:dyDescent="0.25">
      <c r="A5838" s="77"/>
      <c r="D5838" s="60"/>
      <c r="E5838" s="60"/>
      <c r="F5838" s="60"/>
      <c r="G5838" s="60"/>
      <c r="H5838" s="62"/>
      <c r="I5838" s="62"/>
      <c r="J5838" s="62"/>
      <c r="K5838" s="62"/>
      <c r="M5838" s="63"/>
      <c r="N5838" s="63"/>
      <c r="O5838" s="64"/>
      <c r="P5838" s="127"/>
      <c r="W5838" s="64"/>
      <c r="X5838" s="64"/>
    </row>
    <row r="5839" spans="1:24" s="59" customFormat="1" x14ac:dyDescent="0.25">
      <c r="A5839" s="77"/>
      <c r="D5839" s="60"/>
      <c r="E5839" s="60"/>
      <c r="F5839" s="60"/>
      <c r="G5839" s="60"/>
      <c r="H5839" s="62"/>
      <c r="I5839" s="62"/>
      <c r="J5839" s="62"/>
      <c r="K5839" s="62"/>
      <c r="M5839" s="63"/>
      <c r="N5839" s="63"/>
      <c r="O5839" s="64"/>
      <c r="P5839" s="127"/>
      <c r="W5839" s="64"/>
      <c r="X5839" s="64"/>
    </row>
    <row r="5840" spans="1:24" s="59" customFormat="1" x14ac:dyDescent="0.25">
      <c r="A5840" s="77"/>
      <c r="D5840" s="60"/>
      <c r="E5840" s="60"/>
      <c r="F5840" s="60"/>
      <c r="G5840" s="60"/>
      <c r="H5840" s="62"/>
      <c r="I5840" s="62"/>
      <c r="J5840" s="62"/>
      <c r="K5840" s="62"/>
      <c r="M5840" s="63"/>
      <c r="N5840" s="63"/>
      <c r="O5840" s="64"/>
      <c r="P5840" s="127"/>
      <c r="W5840" s="64"/>
      <c r="X5840" s="64"/>
    </row>
    <row r="5841" spans="1:24" s="59" customFormat="1" x14ac:dyDescent="0.25">
      <c r="A5841" s="77"/>
      <c r="D5841" s="60"/>
      <c r="E5841" s="60"/>
      <c r="F5841" s="60"/>
      <c r="G5841" s="60"/>
      <c r="H5841" s="62"/>
      <c r="I5841" s="62"/>
      <c r="J5841" s="62"/>
      <c r="K5841" s="62"/>
      <c r="M5841" s="63"/>
      <c r="N5841" s="63"/>
      <c r="O5841" s="64"/>
      <c r="P5841" s="127"/>
      <c r="W5841" s="64"/>
      <c r="X5841" s="64"/>
    </row>
    <row r="5842" spans="1:24" s="59" customFormat="1" x14ac:dyDescent="0.25">
      <c r="A5842" s="77"/>
      <c r="D5842" s="60"/>
      <c r="E5842" s="60"/>
      <c r="F5842" s="60"/>
      <c r="G5842" s="60"/>
      <c r="H5842" s="62"/>
      <c r="I5842" s="62"/>
      <c r="J5842" s="62"/>
      <c r="K5842" s="62"/>
      <c r="M5842" s="63"/>
      <c r="N5842" s="63"/>
      <c r="O5842" s="64"/>
      <c r="P5842" s="127"/>
      <c r="W5842" s="64"/>
      <c r="X5842" s="64"/>
    </row>
    <row r="5843" spans="1:24" s="59" customFormat="1" x14ac:dyDescent="0.25">
      <c r="A5843" s="77"/>
      <c r="D5843" s="60"/>
      <c r="E5843" s="60"/>
      <c r="F5843" s="60"/>
      <c r="G5843" s="60"/>
      <c r="H5843" s="62"/>
      <c r="I5843" s="62"/>
      <c r="J5843" s="62"/>
      <c r="K5843" s="62"/>
      <c r="M5843" s="63"/>
      <c r="N5843" s="63"/>
      <c r="O5843" s="64"/>
      <c r="P5843" s="127"/>
      <c r="W5843" s="64"/>
      <c r="X5843" s="64"/>
    </row>
    <row r="5844" spans="1:24" s="59" customFormat="1" x14ac:dyDescent="0.25">
      <c r="A5844" s="77"/>
      <c r="D5844" s="60"/>
      <c r="E5844" s="60"/>
      <c r="F5844" s="60"/>
      <c r="G5844" s="60"/>
      <c r="H5844" s="62"/>
      <c r="I5844" s="62"/>
      <c r="J5844" s="62"/>
      <c r="K5844" s="62"/>
      <c r="M5844" s="63"/>
      <c r="N5844" s="63"/>
      <c r="O5844" s="64"/>
      <c r="P5844" s="127"/>
      <c r="W5844" s="64"/>
      <c r="X5844" s="64"/>
    </row>
    <row r="5845" spans="1:24" s="59" customFormat="1" x14ac:dyDescent="0.25">
      <c r="A5845" s="77"/>
      <c r="D5845" s="60"/>
      <c r="E5845" s="60"/>
      <c r="F5845" s="60"/>
      <c r="G5845" s="60"/>
      <c r="H5845" s="62"/>
      <c r="I5845" s="62"/>
      <c r="J5845" s="62"/>
      <c r="K5845" s="62"/>
      <c r="M5845" s="63"/>
      <c r="N5845" s="63"/>
      <c r="O5845" s="64"/>
      <c r="P5845" s="127"/>
      <c r="W5845" s="64"/>
      <c r="X5845" s="64"/>
    </row>
    <row r="5846" spans="1:24" s="59" customFormat="1" x14ac:dyDescent="0.25">
      <c r="A5846" s="77"/>
      <c r="D5846" s="60"/>
      <c r="E5846" s="60"/>
      <c r="F5846" s="60"/>
      <c r="G5846" s="60"/>
      <c r="H5846" s="62"/>
      <c r="I5846" s="62"/>
      <c r="J5846" s="62"/>
      <c r="K5846" s="62"/>
      <c r="M5846" s="63"/>
      <c r="N5846" s="63"/>
      <c r="O5846" s="64"/>
      <c r="P5846" s="127"/>
      <c r="W5846" s="64"/>
      <c r="X5846" s="64"/>
    </row>
    <row r="5847" spans="1:24" s="59" customFormat="1" x14ac:dyDescent="0.25">
      <c r="A5847" s="77"/>
      <c r="D5847" s="60"/>
      <c r="E5847" s="60"/>
      <c r="F5847" s="60"/>
      <c r="G5847" s="60"/>
      <c r="H5847" s="62"/>
      <c r="I5847" s="62"/>
      <c r="J5847" s="62"/>
      <c r="K5847" s="62"/>
      <c r="M5847" s="63"/>
      <c r="N5847" s="63"/>
      <c r="O5847" s="64"/>
      <c r="P5847" s="127"/>
      <c r="W5847" s="64"/>
      <c r="X5847" s="64"/>
    </row>
    <row r="5848" spans="1:24" s="59" customFormat="1" x14ac:dyDescent="0.25">
      <c r="A5848" s="77"/>
      <c r="D5848" s="60"/>
      <c r="E5848" s="60"/>
      <c r="F5848" s="60"/>
      <c r="G5848" s="60"/>
      <c r="H5848" s="62"/>
      <c r="I5848" s="62"/>
      <c r="J5848" s="62"/>
      <c r="K5848" s="62"/>
      <c r="M5848" s="63"/>
      <c r="N5848" s="63"/>
      <c r="O5848" s="64"/>
      <c r="P5848" s="127"/>
      <c r="W5848" s="64"/>
      <c r="X5848" s="64"/>
    </row>
    <row r="5849" spans="1:24" s="59" customFormat="1" x14ac:dyDescent="0.25">
      <c r="A5849" s="77"/>
      <c r="D5849" s="60"/>
      <c r="E5849" s="60"/>
      <c r="F5849" s="60"/>
      <c r="G5849" s="60"/>
      <c r="H5849" s="62"/>
      <c r="I5849" s="62"/>
      <c r="J5849" s="62"/>
      <c r="K5849" s="62"/>
      <c r="M5849" s="63"/>
      <c r="N5849" s="63"/>
      <c r="O5849" s="64"/>
      <c r="P5849" s="127"/>
      <c r="W5849" s="64"/>
      <c r="X5849" s="64"/>
    </row>
    <row r="5850" spans="1:24" s="59" customFormat="1" x14ac:dyDescent="0.25">
      <c r="A5850" s="77"/>
      <c r="D5850" s="60"/>
      <c r="E5850" s="60"/>
      <c r="F5850" s="60"/>
      <c r="G5850" s="60"/>
      <c r="H5850" s="62"/>
      <c r="I5850" s="62"/>
      <c r="J5850" s="62"/>
      <c r="K5850" s="62"/>
      <c r="M5850" s="63"/>
      <c r="N5850" s="63"/>
      <c r="O5850" s="64"/>
      <c r="P5850" s="127"/>
      <c r="W5850" s="64"/>
      <c r="X5850" s="64"/>
    </row>
    <row r="5851" spans="1:24" s="59" customFormat="1" x14ac:dyDescent="0.25">
      <c r="A5851" s="77"/>
      <c r="D5851" s="60"/>
      <c r="E5851" s="60"/>
      <c r="F5851" s="60"/>
      <c r="G5851" s="60"/>
      <c r="H5851" s="62"/>
      <c r="I5851" s="62"/>
      <c r="J5851" s="62"/>
      <c r="K5851" s="62"/>
      <c r="M5851" s="63"/>
      <c r="N5851" s="63"/>
      <c r="O5851" s="64"/>
      <c r="P5851" s="127"/>
      <c r="W5851" s="64"/>
      <c r="X5851" s="64"/>
    </row>
    <row r="5852" spans="1:24" s="59" customFormat="1" x14ac:dyDescent="0.25">
      <c r="A5852" s="77"/>
      <c r="D5852" s="60"/>
      <c r="E5852" s="60"/>
      <c r="F5852" s="60"/>
      <c r="G5852" s="60"/>
      <c r="H5852" s="62"/>
      <c r="I5852" s="62"/>
      <c r="J5852" s="62"/>
      <c r="K5852" s="62"/>
      <c r="M5852" s="63"/>
      <c r="N5852" s="63"/>
      <c r="O5852" s="64"/>
      <c r="P5852" s="127"/>
      <c r="W5852" s="64"/>
      <c r="X5852" s="64"/>
    </row>
    <row r="5853" spans="1:24" s="59" customFormat="1" x14ac:dyDescent="0.25">
      <c r="A5853" s="77"/>
      <c r="D5853" s="60"/>
      <c r="E5853" s="60"/>
      <c r="F5853" s="60"/>
      <c r="G5853" s="60"/>
      <c r="H5853" s="62"/>
      <c r="I5853" s="62"/>
      <c r="J5853" s="62"/>
      <c r="K5853" s="62"/>
      <c r="M5853" s="63"/>
      <c r="N5853" s="63"/>
      <c r="O5853" s="64"/>
      <c r="P5853" s="127"/>
      <c r="W5853" s="64"/>
      <c r="X5853" s="64"/>
    </row>
    <row r="5854" spans="1:24" s="59" customFormat="1" x14ac:dyDescent="0.25">
      <c r="A5854" s="77"/>
      <c r="D5854" s="60"/>
      <c r="E5854" s="60"/>
      <c r="F5854" s="60"/>
      <c r="G5854" s="60"/>
      <c r="H5854" s="62"/>
      <c r="I5854" s="62"/>
      <c r="J5854" s="62"/>
      <c r="K5854" s="62"/>
      <c r="M5854" s="63"/>
      <c r="N5854" s="63"/>
      <c r="O5854" s="64"/>
      <c r="P5854" s="127"/>
      <c r="W5854" s="64"/>
      <c r="X5854" s="64"/>
    </row>
    <row r="5855" spans="1:24" s="59" customFormat="1" x14ac:dyDescent="0.25">
      <c r="A5855" s="77"/>
      <c r="D5855" s="60"/>
      <c r="E5855" s="60"/>
      <c r="F5855" s="60"/>
      <c r="G5855" s="60"/>
      <c r="H5855" s="62"/>
      <c r="I5855" s="62"/>
      <c r="J5855" s="62"/>
      <c r="K5855" s="62"/>
      <c r="M5855" s="63"/>
      <c r="N5855" s="63"/>
      <c r="O5855" s="64"/>
      <c r="P5855" s="127"/>
      <c r="W5855" s="64"/>
      <c r="X5855" s="64"/>
    </row>
    <row r="5856" spans="1:24" s="59" customFormat="1" x14ac:dyDescent="0.25">
      <c r="A5856" s="77"/>
      <c r="D5856" s="60"/>
      <c r="E5856" s="60"/>
      <c r="F5856" s="60"/>
      <c r="G5856" s="60"/>
      <c r="H5856" s="62"/>
      <c r="I5856" s="62"/>
      <c r="J5856" s="62"/>
      <c r="K5856" s="62"/>
      <c r="M5856" s="63"/>
      <c r="N5856" s="63"/>
      <c r="O5856" s="64"/>
      <c r="P5856" s="127"/>
      <c r="W5856" s="64"/>
      <c r="X5856" s="64"/>
    </row>
    <row r="5857" spans="1:24" s="59" customFormat="1" x14ac:dyDescent="0.25">
      <c r="A5857" s="77"/>
      <c r="D5857" s="60"/>
      <c r="E5857" s="60"/>
      <c r="F5857" s="60"/>
      <c r="G5857" s="60"/>
      <c r="H5857" s="62"/>
      <c r="I5857" s="62"/>
      <c r="J5857" s="62"/>
      <c r="K5857" s="62"/>
      <c r="M5857" s="63"/>
      <c r="N5857" s="63"/>
      <c r="O5857" s="64"/>
      <c r="P5857" s="127"/>
      <c r="W5857" s="64"/>
      <c r="X5857" s="64"/>
    </row>
    <row r="5858" spans="1:24" s="59" customFormat="1" x14ac:dyDescent="0.25">
      <c r="A5858" s="77"/>
      <c r="D5858" s="60"/>
      <c r="E5858" s="60"/>
      <c r="F5858" s="60"/>
      <c r="G5858" s="60"/>
      <c r="H5858" s="62"/>
      <c r="I5858" s="62"/>
      <c r="J5858" s="62"/>
      <c r="K5858" s="62"/>
      <c r="M5858" s="63"/>
      <c r="N5858" s="63"/>
      <c r="O5858" s="64"/>
      <c r="P5858" s="127"/>
      <c r="W5858" s="64"/>
      <c r="X5858" s="64"/>
    </row>
    <row r="5859" spans="1:24" s="59" customFormat="1" x14ac:dyDescent="0.25">
      <c r="A5859" s="77"/>
      <c r="D5859" s="60"/>
      <c r="E5859" s="60"/>
      <c r="F5859" s="60"/>
      <c r="G5859" s="60"/>
      <c r="H5859" s="62"/>
      <c r="I5859" s="62"/>
      <c r="J5859" s="62"/>
      <c r="K5859" s="62"/>
      <c r="M5859" s="63"/>
      <c r="N5859" s="63"/>
      <c r="O5859" s="64"/>
      <c r="P5859" s="127"/>
      <c r="W5859" s="64"/>
      <c r="X5859" s="64"/>
    </row>
    <row r="5860" spans="1:24" s="59" customFormat="1" x14ac:dyDescent="0.25">
      <c r="A5860" s="77"/>
      <c r="D5860" s="60"/>
      <c r="E5860" s="60"/>
      <c r="F5860" s="60"/>
      <c r="G5860" s="60"/>
      <c r="H5860" s="62"/>
      <c r="I5860" s="62"/>
      <c r="J5860" s="62"/>
      <c r="K5860" s="62"/>
      <c r="M5860" s="63"/>
      <c r="N5860" s="63"/>
      <c r="O5860" s="64"/>
      <c r="P5860" s="127"/>
      <c r="W5860" s="64"/>
      <c r="X5860" s="64"/>
    </row>
    <row r="5861" spans="1:24" s="59" customFormat="1" x14ac:dyDescent="0.25">
      <c r="A5861" s="77"/>
      <c r="D5861" s="60"/>
      <c r="E5861" s="60"/>
      <c r="F5861" s="60"/>
      <c r="G5861" s="60"/>
      <c r="H5861" s="62"/>
      <c r="I5861" s="62"/>
      <c r="J5861" s="62"/>
      <c r="K5861" s="62"/>
      <c r="M5861" s="63"/>
      <c r="N5861" s="63"/>
      <c r="O5861" s="64"/>
      <c r="P5861" s="127"/>
      <c r="W5861" s="64"/>
      <c r="X5861" s="64"/>
    </row>
    <row r="5862" spans="1:24" s="59" customFormat="1" x14ac:dyDescent="0.25">
      <c r="A5862" s="77"/>
      <c r="D5862" s="60"/>
      <c r="E5862" s="60"/>
      <c r="F5862" s="60"/>
      <c r="G5862" s="60"/>
      <c r="H5862" s="62"/>
      <c r="I5862" s="62"/>
      <c r="J5862" s="62"/>
      <c r="K5862" s="62"/>
      <c r="M5862" s="63"/>
      <c r="N5862" s="63"/>
      <c r="O5862" s="64"/>
      <c r="P5862" s="127"/>
      <c r="W5862" s="64"/>
      <c r="X5862" s="64"/>
    </row>
    <row r="5863" spans="1:24" s="59" customFormat="1" x14ac:dyDescent="0.25">
      <c r="A5863" s="77"/>
      <c r="D5863" s="60"/>
      <c r="E5863" s="60"/>
      <c r="F5863" s="60"/>
      <c r="G5863" s="60"/>
      <c r="H5863" s="62"/>
      <c r="I5863" s="62"/>
      <c r="J5863" s="62"/>
      <c r="K5863" s="62"/>
      <c r="M5863" s="63"/>
      <c r="N5863" s="63"/>
      <c r="O5863" s="64"/>
      <c r="P5863" s="127"/>
      <c r="W5863" s="64"/>
      <c r="X5863" s="64"/>
    </row>
    <row r="5864" spans="1:24" s="59" customFormat="1" x14ac:dyDescent="0.25">
      <c r="A5864" s="77"/>
      <c r="D5864" s="60"/>
      <c r="E5864" s="60"/>
      <c r="F5864" s="60"/>
      <c r="G5864" s="60"/>
      <c r="H5864" s="62"/>
      <c r="I5864" s="62"/>
      <c r="J5864" s="62"/>
      <c r="K5864" s="62"/>
      <c r="M5864" s="63"/>
      <c r="N5864" s="63"/>
      <c r="O5864" s="64"/>
      <c r="P5864" s="127"/>
      <c r="W5864" s="64"/>
      <c r="X5864" s="64"/>
    </row>
    <row r="5865" spans="1:24" s="59" customFormat="1" x14ac:dyDescent="0.25">
      <c r="A5865" s="77"/>
      <c r="D5865" s="60"/>
      <c r="E5865" s="60"/>
      <c r="F5865" s="60"/>
      <c r="G5865" s="60"/>
      <c r="H5865" s="62"/>
      <c r="I5865" s="62"/>
      <c r="J5865" s="62"/>
      <c r="K5865" s="62"/>
      <c r="M5865" s="63"/>
      <c r="N5865" s="63"/>
      <c r="O5865" s="64"/>
      <c r="P5865" s="127"/>
      <c r="W5865" s="64"/>
      <c r="X5865" s="64"/>
    </row>
    <row r="5866" spans="1:24" s="59" customFormat="1" x14ac:dyDescent="0.25">
      <c r="A5866" s="77"/>
      <c r="D5866" s="60"/>
      <c r="E5866" s="60"/>
      <c r="F5866" s="60"/>
      <c r="G5866" s="60"/>
      <c r="H5866" s="62"/>
      <c r="I5866" s="62"/>
      <c r="J5866" s="62"/>
      <c r="K5866" s="62"/>
      <c r="M5866" s="63"/>
      <c r="N5866" s="63"/>
      <c r="O5866" s="64"/>
      <c r="P5866" s="127"/>
      <c r="W5866" s="64"/>
      <c r="X5866" s="64"/>
    </row>
    <row r="5867" spans="1:24" s="59" customFormat="1" x14ac:dyDescent="0.25">
      <c r="A5867" s="77"/>
      <c r="D5867" s="60"/>
      <c r="E5867" s="60"/>
      <c r="F5867" s="60"/>
      <c r="G5867" s="60"/>
      <c r="H5867" s="62"/>
      <c r="I5867" s="62"/>
      <c r="J5867" s="62"/>
      <c r="K5867" s="62"/>
      <c r="M5867" s="63"/>
      <c r="N5867" s="63"/>
      <c r="O5867" s="64"/>
      <c r="P5867" s="127"/>
      <c r="W5867" s="64"/>
      <c r="X5867" s="64"/>
    </row>
    <row r="5868" spans="1:24" s="59" customFormat="1" x14ac:dyDescent="0.25">
      <c r="A5868" s="77"/>
      <c r="D5868" s="60"/>
      <c r="E5868" s="60"/>
      <c r="F5868" s="60"/>
      <c r="G5868" s="60"/>
      <c r="H5868" s="62"/>
      <c r="I5868" s="62"/>
      <c r="J5868" s="62"/>
      <c r="K5868" s="62"/>
      <c r="M5868" s="63"/>
      <c r="N5868" s="63"/>
      <c r="O5868" s="64"/>
      <c r="P5868" s="127"/>
      <c r="W5868" s="64"/>
      <c r="X5868" s="64"/>
    </row>
    <row r="5869" spans="1:24" s="59" customFormat="1" x14ac:dyDescent="0.25">
      <c r="A5869" s="77"/>
      <c r="D5869" s="60"/>
      <c r="E5869" s="60"/>
      <c r="F5869" s="60"/>
      <c r="G5869" s="60"/>
      <c r="H5869" s="62"/>
      <c r="I5869" s="62"/>
      <c r="J5869" s="62"/>
      <c r="K5869" s="62"/>
      <c r="M5869" s="63"/>
      <c r="N5869" s="63"/>
      <c r="O5869" s="64"/>
      <c r="P5869" s="127"/>
      <c r="W5869" s="64"/>
      <c r="X5869" s="64"/>
    </row>
    <row r="5870" spans="1:24" s="59" customFormat="1" x14ac:dyDescent="0.25">
      <c r="A5870" s="77"/>
      <c r="D5870" s="60"/>
      <c r="E5870" s="60"/>
      <c r="F5870" s="60"/>
      <c r="G5870" s="60"/>
      <c r="H5870" s="62"/>
      <c r="I5870" s="62"/>
      <c r="J5870" s="62"/>
      <c r="K5870" s="62"/>
      <c r="M5870" s="63"/>
      <c r="N5870" s="63"/>
      <c r="O5870" s="64"/>
      <c r="P5870" s="127"/>
      <c r="W5870" s="64"/>
      <c r="X5870" s="64"/>
    </row>
    <row r="5871" spans="1:24" s="59" customFormat="1" x14ac:dyDescent="0.25">
      <c r="A5871" s="77"/>
      <c r="D5871" s="60"/>
      <c r="E5871" s="60"/>
      <c r="F5871" s="60"/>
      <c r="G5871" s="60"/>
      <c r="H5871" s="62"/>
      <c r="I5871" s="62"/>
      <c r="J5871" s="62"/>
      <c r="K5871" s="62"/>
      <c r="M5871" s="63"/>
      <c r="N5871" s="63"/>
      <c r="O5871" s="64"/>
      <c r="P5871" s="127"/>
      <c r="W5871" s="64"/>
      <c r="X5871" s="64"/>
    </row>
    <row r="5872" spans="1:24" s="59" customFormat="1" x14ac:dyDescent="0.25">
      <c r="A5872" s="77"/>
      <c r="D5872" s="60"/>
      <c r="E5872" s="60"/>
      <c r="F5872" s="60"/>
      <c r="G5872" s="60"/>
      <c r="H5872" s="62"/>
      <c r="I5872" s="62"/>
      <c r="J5872" s="62"/>
      <c r="K5872" s="62"/>
      <c r="M5872" s="63"/>
      <c r="N5872" s="63"/>
      <c r="O5872" s="64"/>
      <c r="P5872" s="127"/>
      <c r="W5872" s="64"/>
      <c r="X5872" s="64"/>
    </row>
    <row r="5873" spans="1:24" s="59" customFormat="1" x14ac:dyDescent="0.25">
      <c r="A5873" s="77"/>
      <c r="D5873" s="60"/>
      <c r="E5873" s="60"/>
      <c r="F5873" s="60"/>
      <c r="G5873" s="60"/>
      <c r="H5873" s="62"/>
      <c r="I5873" s="62"/>
      <c r="J5873" s="62"/>
      <c r="K5873" s="62"/>
      <c r="M5873" s="63"/>
      <c r="N5873" s="63"/>
      <c r="O5873" s="64"/>
      <c r="P5873" s="127"/>
      <c r="W5873" s="64"/>
      <c r="X5873" s="64"/>
    </row>
    <row r="5874" spans="1:24" s="59" customFormat="1" x14ac:dyDescent="0.25">
      <c r="A5874" s="77"/>
      <c r="D5874" s="60"/>
      <c r="E5874" s="60"/>
      <c r="F5874" s="60"/>
      <c r="G5874" s="60"/>
      <c r="H5874" s="62"/>
      <c r="I5874" s="62"/>
      <c r="J5874" s="62"/>
      <c r="K5874" s="62"/>
      <c r="M5874" s="63"/>
      <c r="N5874" s="63"/>
      <c r="O5874" s="64"/>
      <c r="P5874" s="127"/>
      <c r="W5874" s="64"/>
      <c r="X5874" s="64"/>
    </row>
    <row r="5875" spans="1:24" s="59" customFormat="1" x14ac:dyDescent="0.25">
      <c r="A5875" s="77"/>
      <c r="D5875" s="60"/>
      <c r="E5875" s="60"/>
      <c r="F5875" s="60"/>
      <c r="G5875" s="60"/>
      <c r="H5875" s="62"/>
      <c r="I5875" s="62"/>
      <c r="J5875" s="62"/>
      <c r="K5875" s="62"/>
      <c r="M5875" s="63"/>
      <c r="N5875" s="63"/>
      <c r="O5875" s="64"/>
      <c r="P5875" s="127"/>
      <c r="W5875" s="64"/>
      <c r="X5875" s="64"/>
    </row>
    <row r="5876" spans="1:24" s="59" customFormat="1" x14ac:dyDescent="0.25">
      <c r="A5876" s="77"/>
      <c r="D5876" s="60"/>
      <c r="E5876" s="60"/>
      <c r="F5876" s="60"/>
      <c r="G5876" s="60"/>
      <c r="H5876" s="62"/>
      <c r="I5876" s="62"/>
      <c r="J5876" s="62"/>
      <c r="K5876" s="62"/>
      <c r="M5876" s="63"/>
      <c r="N5876" s="63"/>
      <c r="O5876" s="64"/>
      <c r="P5876" s="127"/>
      <c r="W5876" s="64"/>
      <c r="X5876" s="64"/>
    </row>
    <row r="5877" spans="1:24" s="59" customFormat="1" x14ac:dyDescent="0.25">
      <c r="A5877" s="77"/>
      <c r="D5877" s="60"/>
      <c r="E5877" s="60"/>
      <c r="F5877" s="60"/>
      <c r="G5877" s="60"/>
      <c r="H5877" s="62"/>
      <c r="I5877" s="62"/>
      <c r="J5877" s="62"/>
      <c r="K5877" s="62"/>
      <c r="M5877" s="63"/>
      <c r="N5877" s="63"/>
      <c r="O5877" s="64"/>
      <c r="P5877" s="127"/>
      <c r="W5877" s="64"/>
      <c r="X5877" s="64"/>
    </row>
    <row r="5878" spans="1:24" s="59" customFormat="1" x14ac:dyDescent="0.25">
      <c r="A5878" s="77"/>
      <c r="D5878" s="60"/>
      <c r="E5878" s="60"/>
      <c r="F5878" s="60"/>
      <c r="G5878" s="60"/>
      <c r="H5878" s="62"/>
      <c r="I5878" s="62"/>
      <c r="J5878" s="62"/>
      <c r="K5878" s="62"/>
      <c r="M5878" s="63"/>
      <c r="N5878" s="63"/>
      <c r="O5878" s="64"/>
      <c r="P5878" s="127"/>
      <c r="W5878" s="64"/>
      <c r="X5878" s="64"/>
    </row>
    <row r="5879" spans="1:24" s="59" customFormat="1" x14ac:dyDescent="0.25">
      <c r="A5879" s="77"/>
      <c r="D5879" s="60"/>
      <c r="E5879" s="60"/>
      <c r="F5879" s="60"/>
      <c r="G5879" s="60"/>
      <c r="H5879" s="62"/>
      <c r="I5879" s="62"/>
      <c r="J5879" s="62"/>
      <c r="K5879" s="62"/>
      <c r="M5879" s="63"/>
      <c r="N5879" s="63"/>
      <c r="O5879" s="64"/>
      <c r="P5879" s="127"/>
      <c r="W5879" s="64"/>
      <c r="X5879" s="64"/>
    </row>
    <row r="5880" spans="1:24" s="59" customFormat="1" x14ac:dyDescent="0.25">
      <c r="A5880" s="77"/>
      <c r="D5880" s="60"/>
      <c r="E5880" s="60"/>
      <c r="F5880" s="60"/>
      <c r="G5880" s="60"/>
      <c r="H5880" s="62"/>
      <c r="I5880" s="62"/>
      <c r="J5880" s="62"/>
      <c r="K5880" s="62"/>
      <c r="M5880" s="63"/>
      <c r="N5880" s="63"/>
      <c r="O5880" s="64"/>
      <c r="P5880" s="127"/>
      <c r="W5880" s="64"/>
      <c r="X5880" s="64"/>
    </row>
    <row r="5881" spans="1:24" s="59" customFormat="1" x14ac:dyDescent="0.25">
      <c r="A5881" s="77"/>
      <c r="D5881" s="60"/>
      <c r="E5881" s="60"/>
      <c r="F5881" s="60"/>
      <c r="G5881" s="60"/>
      <c r="H5881" s="62"/>
      <c r="I5881" s="62"/>
      <c r="J5881" s="62"/>
      <c r="K5881" s="62"/>
      <c r="M5881" s="63"/>
      <c r="N5881" s="63"/>
      <c r="O5881" s="64"/>
      <c r="P5881" s="127"/>
      <c r="W5881" s="64"/>
      <c r="X5881" s="64"/>
    </row>
    <row r="5882" spans="1:24" s="59" customFormat="1" x14ac:dyDescent="0.25">
      <c r="A5882" s="77"/>
      <c r="D5882" s="60"/>
      <c r="E5882" s="60"/>
      <c r="F5882" s="60"/>
      <c r="G5882" s="60"/>
      <c r="H5882" s="62"/>
      <c r="I5882" s="62"/>
      <c r="J5882" s="62"/>
      <c r="K5882" s="62"/>
      <c r="M5882" s="63"/>
      <c r="N5882" s="63"/>
      <c r="O5882" s="64"/>
      <c r="P5882" s="127"/>
      <c r="W5882" s="64"/>
      <c r="X5882" s="64"/>
    </row>
    <row r="5883" spans="1:24" s="59" customFormat="1" x14ac:dyDescent="0.25">
      <c r="A5883" s="77"/>
      <c r="D5883" s="60"/>
      <c r="E5883" s="60"/>
      <c r="F5883" s="60"/>
      <c r="G5883" s="60"/>
      <c r="H5883" s="62"/>
      <c r="I5883" s="62"/>
      <c r="J5883" s="62"/>
      <c r="K5883" s="62"/>
      <c r="M5883" s="63"/>
      <c r="N5883" s="63"/>
      <c r="O5883" s="64"/>
      <c r="P5883" s="127"/>
      <c r="W5883" s="64"/>
      <c r="X5883" s="64"/>
    </row>
    <row r="5884" spans="1:24" s="59" customFormat="1" x14ac:dyDescent="0.25">
      <c r="A5884" s="77"/>
      <c r="D5884" s="60"/>
      <c r="E5884" s="60"/>
      <c r="F5884" s="60"/>
      <c r="G5884" s="60"/>
      <c r="H5884" s="62"/>
      <c r="I5884" s="62"/>
      <c r="J5884" s="62"/>
      <c r="K5884" s="62"/>
      <c r="M5884" s="63"/>
      <c r="N5884" s="63"/>
      <c r="O5884" s="64"/>
      <c r="P5884" s="127"/>
      <c r="W5884" s="64"/>
      <c r="X5884" s="64"/>
    </row>
    <row r="5885" spans="1:24" s="59" customFormat="1" x14ac:dyDescent="0.25">
      <c r="A5885" s="77"/>
      <c r="D5885" s="60"/>
      <c r="E5885" s="60"/>
      <c r="F5885" s="60"/>
      <c r="G5885" s="60"/>
      <c r="H5885" s="62"/>
      <c r="I5885" s="62"/>
      <c r="J5885" s="62"/>
      <c r="K5885" s="62"/>
      <c r="M5885" s="63"/>
      <c r="N5885" s="63"/>
      <c r="O5885" s="64"/>
      <c r="P5885" s="127"/>
      <c r="W5885" s="64"/>
      <c r="X5885" s="64"/>
    </row>
    <row r="5886" spans="1:24" s="59" customFormat="1" x14ac:dyDescent="0.25">
      <c r="A5886" s="77"/>
      <c r="D5886" s="60"/>
      <c r="E5886" s="60"/>
      <c r="F5886" s="60"/>
      <c r="G5886" s="60"/>
      <c r="H5886" s="62"/>
      <c r="I5886" s="62"/>
      <c r="J5886" s="62"/>
      <c r="K5886" s="62"/>
      <c r="M5886" s="63"/>
      <c r="N5886" s="63"/>
      <c r="O5886" s="64"/>
      <c r="P5886" s="127"/>
      <c r="W5886" s="64"/>
      <c r="X5886" s="64"/>
    </row>
    <row r="5887" spans="1:24" s="59" customFormat="1" x14ac:dyDescent="0.25">
      <c r="A5887" s="77"/>
      <c r="D5887" s="60"/>
      <c r="E5887" s="60"/>
      <c r="F5887" s="60"/>
      <c r="G5887" s="60"/>
      <c r="H5887" s="62"/>
      <c r="I5887" s="62"/>
      <c r="J5887" s="62"/>
      <c r="K5887" s="62"/>
      <c r="M5887" s="63"/>
      <c r="N5887" s="63"/>
      <c r="O5887" s="64"/>
      <c r="P5887" s="127"/>
      <c r="W5887" s="64"/>
      <c r="X5887" s="64"/>
    </row>
    <row r="5888" spans="1:24" s="59" customFormat="1" x14ac:dyDescent="0.25">
      <c r="A5888" s="77"/>
      <c r="D5888" s="60"/>
      <c r="E5888" s="60"/>
      <c r="F5888" s="60"/>
      <c r="G5888" s="60"/>
      <c r="H5888" s="62"/>
      <c r="I5888" s="62"/>
      <c r="J5888" s="62"/>
      <c r="K5888" s="62"/>
      <c r="M5888" s="63"/>
      <c r="N5888" s="63"/>
      <c r="O5888" s="64"/>
      <c r="P5888" s="127"/>
      <c r="W5888" s="64"/>
      <c r="X5888" s="64"/>
    </row>
    <row r="5889" spans="1:24" s="59" customFormat="1" x14ac:dyDescent="0.25">
      <c r="A5889" s="77"/>
      <c r="D5889" s="60"/>
      <c r="E5889" s="60"/>
      <c r="F5889" s="60"/>
      <c r="G5889" s="60"/>
      <c r="H5889" s="62"/>
      <c r="I5889" s="62"/>
      <c r="J5889" s="62"/>
      <c r="K5889" s="62"/>
      <c r="M5889" s="63"/>
      <c r="N5889" s="63"/>
      <c r="O5889" s="64"/>
      <c r="P5889" s="127"/>
      <c r="W5889" s="64"/>
      <c r="X5889" s="64"/>
    </row>
    <row r="5890" spans="1:24" s="59" customFormat="1" x14ac:dyDescent="0.25">
      <c r="A5890" s="77"/>
      <c r="D5890" s="60"/>
      <c r="E5890" s="60"/>
      <c r="F5890" s="60"/>
      <c r="G5890" s="60"/>
      <c r="H5890" s="62"/>
      <c r="I5890" s="62"/>
      <c r="J5890" s="62"/>
      <c r="K5890" s="62"/>
      <c r="M5890" s="63"/>
      <c r="N5890" s="63"/>
      <c r="O5890" s="64"/>
      <c r="P5890" s="127"/>
      <c r="W5890" s="64"/>
      <c r="X5890" s="64"/>
    </row>
    <row r="5891" spans="1:24" s="59" customFormat="1" x14ac:dyDescent="0.25">
      <c r="A5891" s="77"/>
      <c r="D5891" s="60"/>
      <c r="E5891" s="60"/>
      <c r="F5891" s="60"/>
      <c r="G5891" s="60"/>
      <c r="H5891" s="62"/>
      <c r="I5891" s="62"/>
      <c r="J5891" s="62"/>
      <c r="K5891" s="62"/>
      <c r="M5891" s="63"/>
      <c r="N5891" s="63"/>
      <c r="O5891" s="64"/>
      <c r="P5891" s="127"/>
      <c r="W5891" s="64"/>
      <c r="X5891" s="64"/>
    </row>
    <row r="5892" spans="1:24" s="59" customFormat="1" x14ac:dyDescent="0.25">
      <c r="A5892" s="77"/>
      <c r="D5892" s="60"/>
      <c r="E5892" s="60"/>
      <c r="F5892" s="60"/>
      <c r="G5892" s="60"/>
      <c r="H5892" s="62"/>
      <c r="I5892" s="62"/>
      <c r="J5892" s="62"/>
      <c r="K5892" s="62"/>
      <c r="M5892" s="63"/>
      <c r="N5892" s="63"/>
      <c r="O5892" s="64"/>
      <c r="P5892" s="127"/>
      <c r="W5892" s="64"/>
      <c r="X5892" s="64"/>
    </row>
    <row r="5893" spans="1:24" s="59" customFormat="1" x14ac:dyDescent="0.25">
      <c r="A5893" s="77"/>
      <c r="D5893" s="60"/>
      <c r="E5893" s="60"/>
      <c r="F5893" s="60"/>
      <c r="G5893" s="60"/>
      <c r="H5893" s="62"/>
      <c r="I5893" s="62"/>
      <c r="J5893" s="62"/>
      <c r="K5893" s="62"/>
      <c r="M5893" s="63"/>
      <c r="N5893" s="63"/>
      <c r="O5893" s="64"/>
      <c r="P5893" s="127"/>
      <c r="W5893" s="64"/>
      <c r="X5893" s="64"/>
    </row>
    <row r="5894" spans="1:24" s="59" customFormat="1" x14ac:dyDescent="0.25">
      <c r="A5894" s="77"/>
      <c r="D5894" s="60"/>
      <c r="E5894" s="60"/>
      <c r="F5894" s="60"/>
      <c r="G5894" s="60"/>
      <c r="H5894" s="62"/>
      <c r="I5894" s="62"/>
      <c r="J5894" s="62"/>
      <c r="K5894" s="62"/>
      <c r="M5894" s="63"/>
      <c r="N5894" s="63"/>
      <c r="O5894" s="64"/>
      <c r="P5894" s="127"/>
      <c r="W5894" s="64"/>
      <c r="X5894" s="64"/>
    </row>
    <row r="5895" spans="1:24" s="59" customFormat="1" x14ac:dyDescent="0.25">
      <c r="A5895" s="77"/>
      <c r="D5895" s="60"/>
      <c r="E5895" s="60"/>
      <c r="F5895" s="60"/>
      <c r="G5895" s="60"/>
      <c r="H5895" s="62"/>
      <c r="I5895" s="62"/>
      <c r="J5895" s="62"/>
      <c r="K5895" s="62"/>
      <c r="M5895" s="63"/>
      <c r="N5895" s="63"/>
      <c r="O5895" s="64"/>
      <c r="P5895" s="127"/>
      <c r="W5895" s="64"/>
      <c r="X5895" s="64"/>
    </row>
    <row r="5896" spans="1:24" s="59" customFormat="1" x14ac:dyDescent="0.25">
      <c r="A5896" s="77"/>
      <c r="D5896" s="60"/>
      <c r="E5896" s="60"/>
      <c r="F5896" s="60"/>
      <c r="G5896" s="60"/>
      <c r="H5896" s="62"/>
      <c r="I5896" s="62"/>
      <c r="J5896" s="62"/>
      <c r="K5896" s="62"/>
      <c r="M5896" s="63"/>
      <c r="N5896" s="63"/>
      <c r="O5896" s="64"/>
      <c r="P5896" s="127"/>
      <c r="W5896" s="64"/>
      <c r="X5896" s="64"/>
    </row>
    <row r="5897" spans="1:24" s="59" customFormat="1" x14ac:dyDescent="0.25">
      <c r="A5897" s="77"/>
      <c r="D5897" s="60"/>
      <c r="E5897" s="60"/>
      <c r="F5897" s="60"/>
      <c r="G5897" s="60"/>
      <c r="H5897" s="62"/>
      <c r="I5897" s="62"/>
      <c r="J5897" s="62"/>
      <c r="K5897" s="62"/>
      <c r="M5897" s="63"/>
      <c r="N5897" s="63"/>
      <c r="O5897" s="64"/>
      <c r="P5897" s="127"/>
      <c r="W5897" s="64"/>
      <c r="X5897" s="64"/>
    </row>
    <row r="5898" spans="1:24" s="59" customFormat="1" x14ac:dyDescent="0.25">
      <c r="A5898" s="77"/>
      <c r="D5898" s="60"/>
      <c r="E5898" s="60"/>
      <c r="F5898" s="60"/>
      <c r="G5898" s="60"/>
      <c r="H5898" s="62"/>
      <c r="I5898" s="62"/>
      <c r="J5898" s="62"/>
      <c r="K5898" s="62"/>
      <c r="M5898" s="63"/>
      <c r="N5898" s="63"/>
      <c r="O5898" s="64"/>
      <c r="P5898" s="127"/>
      <c r="W5898" s="64"/>
      <c r="X5898" s="64"/>
    </row>
    <row r="5899" spans="1:24" s="59" customFormat="1" x14ac:dyDescent="0.25">
      <c r="A5899" s="77"/>
      <c r="D5899" s="60"/>
      <c r="E5899" s="60"/>
      <c r="F5899" s="60"/>
      <c r="G5899" s="60"/>
      <c r="H5899" s="62"/>
      <c r="I5899" s="62"/>
      <c r="J5899" s="62"/>
      <c r="K5899" s="62"/>
      <c r="M5899" s="63"/>
      <c r="N5899" s="63"/>
      <c r="O5899" s="64"/>
      <c r="P5899" s="127"/>
      <c r="W5899" s="64"/>
      <c r="X5899" s="64"/>
    </row>
    <row r="5900" spans="1:24" s="59" customFormat="1" x14ac:dyDescent="0.25">
      <c r="A5900" s="77"/>
      <c r="D5900" s="60"/>
      <c r="E5900" s="60"/>
      <c r="F5900" s="60"/>
      <c r="G5900" s="60"/>
      <c r="H5900" s="62"/>
      <c r="I5900" s="62"/>
      <c r="J5900" s="62"/>
      <c r="K5900" s="62"/>
      <c r="M5900" s="63"/>
      <c r="N5900" s="63"/>
      <c r="O5900" s="64"/>
      <c r="P5900" s="127"/>
      <c r="W5900" s="64"/>
      <c r="X5900" s="64"/>
    </row>
    <row r="5901" spans="1:24" s="59" customFormat="1" x14ac:dyDescent="0.25">
      <c r="A5901" s="77"/>
      <c r="D5901" s="60"/>
      <c r="E5901" s="60"/>
      <c r="F5901" s="60"/>
      <c r="G5901" s="60"/>
      <c r="H5901" s="62"/>
      <c r="I5901" s="62"/>
      <c r="J5901" s="62"/>
      <c r="K5901" s="62"/>
      <c r="M5901" s="63"/>
      <c r="N5901" s="63"/>
      <c r="O5901" s="64"/>
      <c r="P5901" s="127"/>
      <c r="W5901" s="64"/>
      <c r="X5901" s="64"/>
    </row>
    <row r="5902" spans="1:24" s="59" customFormat="1" x14ac:dyDescent="0.25">
      <c r="A5902" s="77"/>
      <c r="D5902" s="60"/>
      <c r="E5902" s="60"/>
      <c r="F5902" s="60"/>
      <c r="G5902" s="60"/>
      <c r="H5902" s="62"/>
      <c r="I5902" s="62"/>
      <c r="J5902" s="62"/>
      <c r="K5902" s="62"/>
      <c r="M5902" s="63"/>
      <c r="N5902" s="63"/>
      <c r="O5902" s="64"/>
      <c r="P5902" s="127"/>
      <c r="W5902" s="64"/>
      <c r="X5902" s="64"/>
    </row>
    <row r="5903" spans="1:24" s="59" customFormat="1" x14ac:dyDescent="0.25">
      <c r="A5903" s="77"/>
      <c r="D5903" s="60"/>
      <c r="E5903" s="60"/>
      <c r="F5903" s="60"/>
      <c r="G5903" s="60"/>
      <c r="H5903" s="62"/>
      <c r="I5903" s="62"/>
      <c r="J5903" s="62"/>
      <c r="K5903" s="62"/>
      <c r="M5903" s="63"/>
      <c r="N5903" s="63"/>
      <c r="O5903" s="64"/>
      <c r="P5903" s="127"/>
      <c r="W5903" s="64"/>
      <c r="X5903" s="64"/>
    </row>
    <row r="5904" spans="1:24" s="59" customFormat="1" x14ac:dyDescent="0.25">
      <c r="A5904" s="77"/>
      <c r="D5904" s="60"/>
      <c r="E5904" s="60"/>
      <c r="F5904" s="60"/>
      <c r="G5904" s="60"/>
      <c r="H5904" s="62"/>
      <c r="I5904" s="62"/>
      <c r="J5904" s="62"/>
      <c r="K5904" s="62"/>
      <c r="M5904" s="63"/>
      <c r="N5904" s="63"/>
      <c r="O5904" s="64"/>
      <c r="P5904" s="127"/>
      <c r="W5904" s="64"/>
      <c r="X5904" s="64"/>
    </row>
    <row r="5905" spans="1:24" s="59" customFormat="1" x14ac:dyDescent="0.25">
      <c r="A5905" s="77"/>
      <c r="D5905" s="60"/>
      <c r="E5905" s="60"/>
      <c r="F5905" s="60"/>
      <c r="G5905" s="60"/>
      <c r="H5905" s="62"/>
      <c r="I5905" s="62"/>
      <c r="J5905" s="62"/>
      <c r="K5905" s="62"/>
      <c r="M5905" s="63"/>
      <c r="N5905" s="63"/>
      <c r="O5905" s="64"/>
      <c r="P5905" s="127"/>
      <c r="W5905" s="64"/>
      <c r="X5905" s="64"/>
    </row>
    <row r="5906" spans="1:24" s="59" customFormat="1" x14ac:dyDescent="0.25">
      <c r="A5906" s="77"/>
      <c r="D5906" s="60"/>
      <c r="E5906" s="60"/>
      <c r="F5906" s="60"/>
      <c r="G5906" s="60"/>
      <c r="H5906" s="62"/>
      <c r="I5906" s="62"/>
      <c r="J5906" s="62"/>
      <c r="K5906" s="62"/>
      <c r="M5906" s="63"/>
      <c r="N5906" s="63"/>
      <c r="O5906" s="64"/>
      <c r="P5906" s="127"/>
      <c r="W5906" s="64"/>
      <c r="X5906" s="64"/>
    </row>
    <row r="5907" spans="1:24" s="59" customFormat="1" x14ac:dyDescent="0.25">
      <c r="A5907" s="77"/>
      <c r="D5907" s="60"/>
      <c r="E5907" s="60"/>
      <c r="F5907" s="60"/>
      <c r="G5907" s="60"/>
      <c r="H5907" s="62"/>
      <c r="I5907" s="62"/>
      <c r="J5907" s="62"/>
      <c r="K5907" s="62"/>
      <c r="M5907" s="63"/>
      <c r="N5907" s="63"/>
      <c r="O5907" s="64"/>
      <c r="P5907" s="127"/>
      <c r="W5907" s="64"/>
      <c r="X5907" s="64"/>
    </row>
    <row r="5908" spans="1:24" s="59" customFormat="1" x14ac:dyDescent="0.25">
      <c r="A5908" s="77"/>
      <c r="D5908" s="60"/>
      <c r="E5908" s="60"/>
      <c r="F5908" s="60"/>
      <c r="G5908" s="60"/>
      <c r="H5908" s="62"/>
      <c r="I5908" s="62"/>
      <c r="J5908" s="62"/>
      <c r="K5908" s="62"/>
      <c r="M5908" s="63"/>
      <c r="N5908" s="63"/>
      <c r="O5908" s="64"/>
      <c r="P5908" s="127"/>
      <c r="W5908" s="64"/>
      <c r="X5908" s="64"/>
    </row>
    <row r="5909" spans="1:24" s="59" customFormat="1" x14ac:dyDescent="0.25">
      <c r="A5909" s="77"/>
      <c r="D5909" s="60"/>
      <c r="E5909" s="60"/>
      <c r="F5909" s="60"/>
      <c r="G5909" s="60"/>
      <c r="H5909" s="62"/>
      <c r="I5909" s="62"/>
      <c r="J5909" s="62"/>
      <c r="K5909" s="62"/>
      <c r="M5909" s="63"/>
      <c r="N5909" s="63"/>
      <c r="O5909" s="64"/>
      <c r="P5909" s="127"/>
      <c r="W5909" s="64"/>
      <c r="X5909" s="64"/>
    </row>
    <row r="5910" spans="1:24" s="59" customFormat="1" x14ac:dyDescent="0.25">
      <c r="A5910" s="77"/>
      <c r="D5910" s="60"/>
      <c r="E5910" s="60"/>
      <c r="F5910" s="60"/>
      <c r="G5910" s="60"/>
      <c r="H5910" s="62"/>
      <c r="I5910" s="62"/>
      <c r="J5910" s="62"/>
      <c r="K5910" s="62"/>
      <c r="M5910" s="63"/>
      <c r="N5910" s="63"/>
      <c r="O5910" s="64"/>
      <c r="P5910" s="127"/>
      <c r="W5910" s="64"/>
      <c r="X5910" s="64"/>
    </row>
    <row r="5911" spans="1:24" s="59" customFormat="1" x14ac:dyDescent="0.25">
      <c r="A5911" s="77"/>
      <c r="D5911" s="60"/>
      <c r="E5911" s="60"/>
      <c r="F5911" s="60"/>
      <c r="G5911" s="60"/>
      <c r="H5911" s="62"/>
      <c r="I5911" s="62"/>
      <c r="J5911" s="62"/>
      <c r="K5911" s="62"/>
      <c r="M5911" s="63"/>
      <c r="N5911" s="63"/>
      <c r="O5911" s="64"/>
      <c r="P5911" s="127"/>
      <c r="W5911" s="64"/>
      <c r="X5911" s="64"/>
    </row>
    <row r="5912" spans="1:24" s="59" customFormat="1" x14ac:dyDescent="0.25">
      <c r="A5912" s="77"/>
      <c r="D5912" s="60"/>
      <c r="E5912" s="60"/>
      <c r="F5912" s="60"/>
      <c r="G5912" s="60"/>
      <c r="H5912" s="62"/>
      <c r="I5912" s="62"/>
      <c r="J5912" s="62"/>
      <c r="K5912" s="62"/>
      <c r="M5912" s="63"/>
      <c r="N5912" s="63"/>
      <c r="O5912" s="64"/>
      <c r="P5912" s="127"/>
      <c r="W5912" s="64"/>
      <c r="X5912" s="64"/>
    </row>
    <row r="5913" spans="1:24" s="59" customFormat="1" x14ac:dyDescent="0.25">
      <c r="A5913" s="77"/>
      <c r="D5913" s="60"/>
      <c r="E5913" s="60"/>
      <c r="F5913" s="60"/>
      <c r="G5913" s="60"/>
      <c r="H5913" s="62"/>
      <c r="I5913" s="62"/>
      <c r="J5913" s="62"/>
      <c r="K5913" s="62"/>
      <c r="M5913" s="63"/>
      <c r="N5913" s="63"/>
      <c r="O5913" s="64"/>
      <c r="P5913" s="127"/>
      <c r="W5913" s="64"/>
      <c r="X5913" s="64"/>
    </row>
    <row r="5914" spans="1:24" s="59" customFormat="1" x14ac:dyDescent="0.25">
      <c r="A5914" s="77"/>
      <c r="D5914" s="60"/>
      <c r="E5914" s="60"/>
      <c r="F5914" s="60"/>
      <c r="G5914" s="60"/>
      <c r="H5914" s="62"/>
      <c r="I5914" s="62"/>
      <c r="J5914" s="62"/>
      <c r="K5914" s="62"/>
      <c r="M5914" s="63"/>
      <c r="N5914" s="63"/>
      <c r="O5914" s="64"/>
      <c r="P5914" s="127"/>
      <c r="W5914" s="64"/>
      <c r="X5914" s="64"/>
    </row>
    <row r="5915" spans="1:24" s="59" customFormat="1" x14ac:dyDescent="0.25">
      <c r="A5915" s="77"/>
      <c r="D5915" s="60"/>
      <c r="E5915" s="60"/>
      <c r="F5915" s="60"/>
      <c r="G5915" s="60"/>
      <c r="H5915" s="62"/>
      <c r="I5915" s="62"/>
      <c r="J5915" s="62"/>
      <c r="K5915" s="62"/>
      <c r="M5915" s="63"/>
      <c r="N5915" s="63"/>
      <c r="O5915" s="64"/>
      <c r="P5915" s="127"/>
      <c r="W5915" s="64"/>
      <c r="X5915" s="64"/>
    </row>
    <row r="5916" spans="1:24" s="59" customFormat="1" x14ac:dyDescent="0.25">
      <c r="A5916" s="77"/>
      <c r="D5916" s="60"/>
      <c r="E5916" s="60"/>
      <c r="F5916" s="60"/>
      <c r="G5916" s="60"/>
      <c r="H5916" s="62"/>
      <c r="I5916" s="62"/>
      <c r="J5916" s="62"/>
      <c r="K5916" s="62"/>
      <c r="M5916" s="63"/>
      <c r="N5916" s="63"/>
      <c r="O5916" s="64"/>
      <c r="P5916" s="127"/>
      <c r="W5916" s="64"/>
      <c r="X5916" s="64"/>
    </row>
    <row r="5917" spans="1:24" s="59" customFormat="1" x14ac:dyDescent="0.25">
      <c r="A5917" s="77"/>
      <c r="D5917" s="60"/>
      <c r="E5917" s="60"/>
      <c r="F5917" s="60"/>
      <c r="G5917" s="60"/>
      <c r="H5917" s="62"/>
      <c r="I5917" s="62"/>
      <c r="J5917" s="62"/>
      <c r="K5917" s="62"/>
      <c r="M5917" s="63"/>
      <c r="N5917" s="63"/>
      <c r="O5917" s="64"/>
      <c r="P5917" s="127"/>
      <c r="W5917" s="64"/>
      <c r="X5917" s="64"/>
    </row>
    <row r="5918" spans="1:24" s="59" customFormat="1" x14ac:dyDescent="0.25">
      <c r="A5918" s="77"/>
      <c r="D5918" s="60"/>
      <c r="E5918" s="60"/>
      <c r="F5918" s="60"/>
      <c r="G5918" s="60"/>
      <c r="H5918" s="62"/>
      <c r="I5918" s="62"/>
      <c r="J5918" s="62"/>
      <c r="K5918" s="62"/>
      <c r="M5918" s="63"/>
      <c r="N5918" s="63"/>
      <c r="O5918" s="64"/>
      <c r="P5918" s="127"/>
      <c r="W5918" s="64"/>
      <c r="X5918" s="64"/>
    </row>
    <row r="5919" spans="1:24" s="59" customFormat="1" x14ac:dyDescent="0.25">
      <c r="A5919" s="77"/>
      <c r="D5919" s="60"/>
      <c r="E5919" s="60"/>
      <c r="F5919" s="60"/>
      <c r="G5919" s="60"/>
      <c r="H5919" s="62"/>
      <c r="I5919" s="62"/>
      <c r="J5919" s="62"/>
      <c r="K5919" s="62"/>
      <c r="M5919" s="63"/>
      <c r="N5919" s="63"/>
      <c r="O5919" s="64"/>
      <c r="P5919" s="127"/>
      <c r="W5919" s="64"/>
      <c r="X5919" s="64"/>
    </row>
    <row r="5920" spans="1:24" s="59" customFormat="1" x14ac:dyDescent="0.25">
      <c r="A5920" s="77"/>
      <c r="D5920" s="60"/>
      <c r="E5920" s="60"/>
      <c r="F5920" s="60"/>
      <c r="G5920" s="60"/>
      <c r="H5920" s="62"/>
      <c r="I5920" s="62"/>
      <c r="J5920" s="62"/>
      <c r="K5920" s="62"/>
      <c r="M5920" s="63"/>
      <c r="N5920" s="63"/>
      <c r="O5920" s="64"/>
      <c r="P5920" s="127"/>
      <c r="W5920" s="64"/>
      <c r="X5920" s="64"/>
    </row>
    <row r="5921" spans="1:24" s="59" customFormat="1" x14ac:dyDescent="0.25">
      <c r="A5921" s="77"/>
      <c r="D5921" s="60"/>
      <c r="E5921" s="60"/>
      <c r="F5921" s="60"/>
      <c r="G5921" s="60"/>
      <c r="H5921" s="62"/>
      <c r="I5921" s="62"/>
      <c r="J5921" s="62"/>
      <c r="K5921" s="62"/>
      <c r="M5921" s="63"/>
      <c r="N5921" s="63"/>
      <c r="O5921" s="64"/>
      <c r="P5921" s="127"/>
      <c r="W5921" s="64"/>
      <c r="X5921" s="64"/>
    </row>
    <row r="5922" spans="1:24" s="59" customFormat="1" x14ac:dyDescent="0.25">
      <c r="A5922" s="77"/>
      <c r="D5922" s="60"/>
      <c r="E5922" s="60"/>
      <c r="F5922" s="60"/>
      <c r="G5922" s="60"/>
      <c r="H5922" s="62"/>
      <c r="I5922" s="62"/>
      <c r="J5922" s="62"/>
      <c r="K5922" s="62"/>
      <c r="M5922" s="63"/>
      <c r="N5922" s="63"/>
      <c r="O5922" s="64"/>
      <c r="P5922" s="127"/>
      <c r="W5922" s="64"/>
      <c r="X5922" s="64"/>
    </row>
    <row r="5923" spans="1:24" s="59" customFormat="1" x14ac:dyDescent="0.25">
      <c r="A5923" s="77"/>
      <c r="D5923" s="60"/>
      <c r="E5923" s="60"/>
      <c r="F5923" s="60"/>
      <c r="G5923" s="60"/>
      <c r="H5923" s="62"/>
      <c r="I5923" s="62"/>
      <c r="J5923" s="62"/>
      <c r="K5923" s="62"/>
      <c r="M5923" s="63"/>
      <c r="N5923" s="63"/>
      <c r="O5923" s="64"/>
      <c r="P5923" s="127"/>
      <c r="W5923" s="64"/>
      <c r="X5923" s="64"/>
    </row>
    <row r="5924" spans="1:24" s="59" customFormat="1" x14ac:dyDescent="0.25">
      <c r="A5924" s="77"/>
      <c r="D5924" s="60"/>
      <c r="E5924" s="60"/>
      <c r="F5924" s="60"/>
      <c r="G5924" s="60"/>
      <c r="H5924" s="62"/>
      <c r="I5924" s="62"/>
      <c r="J5924" s="62"/>
      <c r="K5924" s="62"/>
      <c r="M5924" s="63"/>
      <c r="N5924" s="63"/>
      <c r="O5924" s="64"/>
      <c r="P5924" s="127"/>
      <c r="W5924" s="64"/>
      <c r="X5924" s="64"/>
    </row>
    <row r="5925" spans="1:24" s="59" customFormat="1" x14ac:dyDescent="0.25">
      <c r="A5925" s="77"/>
      <c r="D5925" s="60"/>
      <c r="E5925" s="60"/>
      <c r="F5925" s="60"/>
      <c r="G5925" s="60"/>
      <c r="H5925" s="62"/>
      <c r="I5925" s="62"/>
      <c r="J5925" s="62"/>
      <c r="K5925" s="62"/>
      <c r="M5925" s="63"/>
      <c r="N5925" s="63"/>
      <c r="O5925" s="64"/>
      <c r="P5925" s="127"/>
      <c r="W5925" s="64"/>
      <c r="X5925" s="64"/>
    </row>
    <row r="5926" spans="1:24" s="59" customFormat="1" x14ac:dyDescent="0.25">
      <c r="A5926" s="77"/>
      <c r="D5926" s="60"/>
      <c r="E5926" s="60"/>
      <c r="F5926" s="60"/>
      <c r="G5926" s="60"/>
      <c r="H5926" s="62"/>
      <c r="I5926" s="62"/>
      <c r="J5926" s="62"/>
      <c r="K5926" s="62"/>
      <c r="M5926" s="63"/>
      <c r="N5926" s="63"/>
      <c r="O5926" s="64"/>
      <c r="P5926" s="127"/>
      <c r="W5926" s="64"/>
      <c r="X5926" s="64"/>
    </row>
    <row r="5927" spans="1:24" s="59" customFormat="1" x14ac:dyDescent="0.25">
      <c r="A5927" s="77"/>
      <c r="D5927" s="60"/>
      <c r="E5927" s="60"/>
      <c r="F5927" s="60"/>
      <c r="G5927" s="60"/>
      <c r="H5927" s="62"/>
      <c r="I5927" s="62"/>
      <c r="J5927" s="62"/>
      <c r="K5927" s="62"/>
      <c r="M5927" s="63"/>
      <c r="N5927" s="63"/>
      <c r="O5927" s="64"/>
      <c r="P5927" s="127"/>
      <c r="W5927" s="64"/>
      <c r="X5927" s="64"/>
    </row>
    <row r="5928" spans="1:24" s="59" customFormat="1" x14ac:dyDescent="0.25">
      <c r="A5928" s="77"/>
      <c r="D5928" s="60"/>
      <c r="E5928" s="60"/>
      <c r="F5928" s="60"/>
      <c r="G5928" s="60"/>
      <c r="H5928" s="62"/>
      <c r="I5928" s="62"/>
      <c r="J5928" s="62"/>
      <c r="K5928" s="62"/>
      <c r="M5928" s="63"/>
      <c r="N5928" s="63"/>
      <c r="O5928" s="64"/>
      <c r="P5928" s="127"/>
      <c r="W5928" s="64"/>
      <c r="X5928" s="64"/>
    </row>
    <row r="5929" spans="1:24" s="59" customFormat="1" x14ac:dyDescent="0.25">
      <c r="A5929" s="77"/>
      <c r="D5929" s="60"/>
      <c r="E5929" s="60"/>
      <c r="F5929" s="60"/>
      <c r="G5929" s="60"/>
      <c r="H5929" s="62"/>
      <c r="I5929" s="62"/>
      <c r="J5929" s="62"/>
      <c r="K5929" s="62"/>
      <c r="M5929" s="63"/>
      <c r="N5929" s="63"/>
      <c r="O5929" s="64"/>
      <c r="P5929" s="127"/>
      <c r="W5929" s="64"/>
      <c r="X5929" s="64"/>
    </row>
    <row r="5930" spans="1:24" s="59" customFormat="1" x14ac:dyDescent="0.25">
      <c r="A5930" s="77"/>
      <c r="D5930" s="60"/>
      <c r="E5930" s="60"/>
      <c r="F5930" s="60"/>
      <c r="G5930" s="60"/>
      <c r="H5930" s="62"/>
      <c r="I5930" s="62"/>
      <c r="J5930" s="62"/>
      <c r="K5930" s="62"/>
      <c r="M5930" s="63"/>
      <c r="N5930" s="63"/>
      <c r="O5930" s="64"/>
      <c r="P5930" s="127"/>
      <c r="W5930" s="64"/>
      <c r="X5930" s="64"/>
    </row>
    <row r="5931" spans="1:24" s="59" customFormat="1" x14ac:dyDescent="0.25">
      <c r="A5931" s="77"/>
      <c r="D5931" s="60"/>
      <c r="E5931" s="60"/>
      <c r="F5931" s="60"/>
      <c r="G5931" s="60"/>
      <c r="H5931" s="62"/>
      <c r="I5931" s="62"/>
      <c r="J5931" s="62"/>
      <c r="K5931" s="62"/>
      <c r="M5931" s="63"/>
      <c r="N5931" s="63"/>
      <c r="O5931" s="64"/>
      <c r="P5931" s="127"/>
      <c r="W5931" s="64"/>
      <c r="X5931" s="64"/>
    </row>
    <row r="5932" spans="1:24" s="59" customFormat="1" x14ac:dyDescent="0.25">
      <c r="A5932" s="77"/>
      <c r="D5932" s="60"/>
      <c r="E5932" s="60"/>
      <c r="F5932" s="60"/>
      <c r="G5932" s="60"/>
      <c r="H5932" s="62"/>
      <c r="I5932" s="62"/>
      <c r="J5932" s="62"/>
      <c r="K5932" s="62"/>
      <c r="M5932" s="63"/>
      <c r="N5932" s="63"/>
      <c r="O5932" s="64"/>
      <c r="P5932" s="127"/>
      <c r="W5932" s="64"/>
      <c r="X5932" s="64"/>
    </row>
    <row r="5933" spans="1:24" s="59" customFormat="1" x14ac:dyDescent="0.25">
      <c r="A5933" s="77"/>
      <c r="D5933" s="60"/>
      <c r="E5933" s="60"/>
      <c r="F5933" s="60"/>
      <c r="G5933" s="60"/>
      <c r="H5933" s="62"/>
      <c r="I5933" s="62"/>
      <c r="J5933" s="62"/>
      <c r="K5933" s="62"/>
      <c r="M5933" s="63"/>
      <c r="N5933" s="63"/>
      <c r="O5933" s="64"/>
      <c r="P5933" s="127"/>
      <c r="W5933" s="64"/>
      <c r="X5933" s="64"/>
    </row>
    <row r="5934" spans="1:24" s="59" customFormat="1" x14ac:dyDescent="0.25">
      <c r="A5934" s="77"/>
      <c r="D5934" s="60"/>
      <c r="E5934" s="60"/>
      <c r="F5934" s="60"/>
      <c r="G5934" s="60"/>
      <c r="H5934" s="62"/>
      <c r="I5934" s="62"/>
      <c r="J5934" s="62"/>
      <c r="K5934" s="62"/>
      <c r="M5934" s="63"/>
      <c r="N5934" s="63"/>
      <c r="O5934" s="64"/>
      <c r="P5934" s="127"/>
      <c r="W5934" s="64"/>
      <c r="X5934" s="64"/>
    </row>
    <row r="5935" spans="1:24" s="59" customFormat="1" x14ac:dyDescent="0.25">
      <c r="A5935" s="77"/>
      <c r="D5935" s="60"/>
      <c r="E5935" s="60"/>
      <c r="F5935" s="60"/>
      <c r="G5935" s="60"/>
      <c r="H5935" s="62"/>
      <c r="I5935" s="62"/>
      <c r="J5935" s="62"/>
      <c r="K5935" s="62"/>
      <c r="M5935" s="63"/>
      <c r="N5935" s="63"/>
      <c r="O5935" s="64"/>
      <c r="P5935" s="127"/>
      <c r="W5935" s="64"/>
      <c r="X5935" s="64"/>
    </row>
    <row r="5936" spans="1:24" s="59" customFormat="1" x14ac:dyDescent="0.25">
      <c r="A5936" s="77"/>
      <c r="D5936" s="60"/>
      <c r="E5936" s="60"/>
      <c r="F5936" s="60"/>
      <c r="G5936" s="60"/>
      <c r="H5936" s="62"/>
      <c r="I5936" s="62"/>
      <c r="J5936" s="62"/>
      <c r="K5936" s="62"/>
      <c r="M5936" s="63"/>
      <c r="N5936" s="63"/>
      <c r="O5936" s="64"/>
      <c r="P5936" s="127"/>
      <c r="W5936" s="64"/>
      <c r="X5936" s="64"/>
    </row>
    <row r="5937" spans="1:24" s="59" customFormat="1" x14ac:dyDescent="0.25">
      <c r="A5937" s="77"/>
      <c r="D5937" s="60"/>
      <c r="E5937" s="60"/>
      <c r="F5937" s="60"/>
      <c r="G5937" s="60"/>
      <c r="H5937" s="62"/>
      <c r="I5937" s="62"/>
      <c r="J5937" s="62"/>
      <c r="K5937" s="62"/>
      <c r="M5937" s="63"/>
      <c r="N5937" s="63"/>
      <c r="O5937" s="64"/>
      <c r="P5937" s="127"/>
      <c r="W5937" s="64"/>
      <c r="X5937" s="64"/>
    </row>
    <row r="5938" spans="1:24" s="59" customFormat="1" x14ac:dyDescent="0.25">
      <c r="A5938" s="77"/>
      <c r="D5938" s="60"/>
      <c r="E5938" s="60"/>
      <c r="F5938" s="60"/>
      <c r="G5938" s="60"/>
      <c r="H5938" s="62"/>
      <c r="I5938" s="62"/>
      <c r="J5938" s="62"/>
      <c r="K5938" s="62"/>
      <c r="M5938" s="63"/>
      <c r="N5938" s="63"/>
      <c r="O5938" s="64"/>
      <c r="P5938" s="127"/>
      <c r="W5938" s="64"/>
      <c r="X5938" s="64"/>
    </row>
    <row r="5939" spans="1:24" s="59" customFormat="1" x14ac:dyDescent="0.25">
      <c r="A5939" s="77"/>
      <c r="D5939" s="60"/>
      <c r="E5939" s="60"/>
      <c r="F5939" s="60"/>
      <c r="G5939" s="60"/>
      <c r="H5939" s="62"/>
      <c r="I5939" s="62"/>
      <c r="J5939" s="62"/>
      <c r="K5939" s="62"/>
      <c r="M5939" s="63"/>
      <c r="N5939" s="63"/>
      <c r="O5939" s="64"/>
      <c r="P5939" s="127"/>
      <c r="W5939" s="64"/>
      <c r="X5939" s="64"/>
    </row>
    <row r="5940" spans="1:24" s="59" customFormat="1" x14ac:dyDescent="0.25">
      <c r="A5940" s="77"/>
      <c r="D5940" s="60"/>
      <c r="E5940" s="60"/>
      <c r="F5940" s="60"/>
      <c r="G5940" s="60"/>
      <c r="H5940" s="62"/>
      <c r="I5940" s="62"/>
      <c r="J5940" s="62"/>
      <c r="K5940" s="62"/>
      <c r="M5940" s="63"/>
      <c r="N5940" s="63"/>
      <c r="O5940" s="64"/>
      <c r="P5940" s="127"/>
      <c r="W5940" s="64"/>
      <c r="X5940" s="64"/>
    </row>
    <row r="5941" spans="1:24" s="59" customFormat="1" x14ac:dyDescent="0.25">
      <c r="A5941" s="77"/>
      <c r="D5941" s="60"/>
      <c r="E5941" s="60"/>
      <c r="F5941" s="60"/>
      <c r="G5941" s="60"/>
      <c r="H5941" s="62"/>
      <c r="I5941" s="62"/>
      <c r="J5941" s="62"/>
      <c r="K5941" s="62"/>
      <c r="M5941" s="63"/>
      <c r="N5941" s="63"/>
      <c r="O5941" s="64"/>
      <c r="P5941" s="127"/>
      <c r="W5941" s="64"/>
      <c r="X5941" s="64"/>
    </row>
    <row r="5942" spans="1:24" s="59" customFormat="1" x14ac:dyDescent="0.25">
      <c r="A5942" s="77"/>
      <c r="D5942" s="60"/>
      <c r="E5942" s="60"/>
      <c r="F5942" s="60"/>
      <c r="G5942" s="60"/>
      <c r="H5942" s="62"/>
      <c r="I5942" s="62"/>
      <c r="J5942" s="62"/>
      <c r="K5942" s="62"/>
      <c r="M5942" s="63"/>
      <c r="N5942" s="63"/>
      <c r="O5942" s="64"/>
      <c r="P5942" s="127"/>
      <c r="W5942" s="64"/>
      <c r="X5942" s="64"/>
    </row>
    <row r="5943" spans="1:24" s="59" customFormat="1" x14ac:dyDescent="0.25">
      <c r="A5943" s="77"/>
      <c r="D5943" s="60"/>
      <c r="E5943" s="60"/>
      <c r="F5943" s="60"/>
      <c r="G5943" s="60"/>
      <c r="H5943" s="62"/>
      <c r="I5943" s="62"/>
      <c r="J5943" s="62"/>
      <c r="K5943" s="62"/>
      <c r="M5943" s="63"/>
      <c r="N5943" s="63"/>
      <c r="O5943" s="64"/>
      <c r="P5943" s="127"/>
      <c r="W5943" s="64"/>
      <c r="X5943" s="64"/>
    </row>
    <row r="5944" spans="1:24" s="59" customFormat="1" x14ac:dyDescent="0.25">
      <c r="A5944" s="77"/>
      <c r="D5944" s="60"/>
      <c r="E5944" s="60"/>
      <c r="F5944" s="60"/>
      <c r="G5944" s="60"/>
      <c r="H5944" s="62"/>
      <c r="I5944" s="62"/>
      <c r="J5944" s="62"/>
      <c r="K5944" s="62"/>
      <c r="M5944" s="63"/>
      <c r="N5944" s="63"/>
      <c r="O5944" s="64"/>
      <c r="P5944" s="127"/>
      <c r="W5944" s="64"/>
      <c r="X5944" s="64"/>
    </row>
    <row r="5945" spans="1:24" s="59" customFormat="1" x14ac:dyDescent="0.25">
      <c r="A5945" s="77"/>
      <c r="D5945" s="60"/>
      <c r="E5945" s="60"/>
      <c r="F5945" s="60"/>
      <c r="G5945" s="60"/>
      <c r="H5945" s="62"/>
      <c r="I5945" s="62"/>
      <c r="J5945" s="62"/>
      <c r="K5945" s="62"/>
      <c r="M5945" s="63"/>
      <c r="N5945" s="63"/>
      <c r="O5945" s="64"/>
      <c r="P5945" s="127"/>
      <c r="W5945" s="64"/>
      <c r="X5945" s="64"/>
    </row>
    <row r="5946" spans="1:24" s="59" customFormat="1" x14ac:dyDescent="0.25">
      <c r="A5946" s="77"/>
      <c r="D5946" s="60"/>
      <c r="E5946" s="60"/>
      <c r="F5946" s="60"/>
      <c r="G5946" s="60"/>
      <c r="H5946" s="62"/>
      <c r="I5946" s="62"/>
      <c r="J5946" s="62"/>
      <c r="K5946" s="62"/>
      <c r="M5946" s="63"/>
      <c r="N5946" s="63"/>
      <c r="O5946" s="64"/>
      <c r="P5946" s="127"/>
      <c r="W5946" s="64"/>
      <c r="X5946" s="64"/>
    </row>
    <row r="5947" spans="1:24" s="59" customFormat="1" x14ac:dyDescent="0.25">
      <c r="A5947" s="77"/>
      <c r="D5947" s="60"/>
      <c r="E5947" s="60"/>
      <c r="F5947" s="60"/>
      <c r="G5947" s="60"/>
      <c r="H5947" s="62"/>
      <c r="I5947" s="62"/>
      <c r="J5947" s="62"/>
      <c r="K5947" s="62"/>
      <c r="M5947" s="63"/>
      <c r="N5947" s="63"/>
      <c r="O5947" s="64"/>
      <c r="P5947" s="127"/>
      <c r="W5947" s="64"/>
      <c r="X5947" s="64"/>
    </row>
    <row r="5948" spans="1:24" s="59" customFormat="1" x14ac:dyDescent="0.25">
      <c r="A5948" s="77"/>
      <c r="D5948" s="60"/>
      <c r="E5948" s="60"/>
      <c r="F5948" s="60"/>
      <c r="G5948" s="60"/>
      <c r="H5948" s="62"/>
      <c r="I5948" s="62"/>
      <c r="J5948" s="62"/>
      <c r="K5948" s="62"/>
      <c r="M5948" s="63"/>
      <c r="N5948" s="63"/>
      <c r="O5948" s="64"/>
      <c r="P5948" s="127"/>
      <c r="W5948" s="64"/>
      <c r="X5948" s="64"/>
    </row>
    <row r="5949" spans="1:24" s="59" customFormat="1" x14ac:dyDescent="0.25">
      <c r="A5949" s="77"/>
      <c r="D5949" s="60"/>
      <c r="E5949" s="60"/>
      <c r="F5949" s="60"/>
      <c r="G5949" s="60"/>
      <c r="H5949" s="62"/>
      <c r="I5949" s="62"/>
      <c r="J5949" s="62"/>
      <c r="K5949" s="62"/>
      <c r="M5949" s="63"/>
      <c r="N5949" s="63"/>
      <c r="O5949" s="64"/>
      <c r="P5949" s="127"/>
      <c r="W5949" s="64"/>
      <c r="X5949" s="64"/>
    </row>
    <row r="5950" spans="1:24" s="59" customFormat="1" x14ac:dyDescent="0.25">
      <c r="A5950" s="77"/>
      <c r="D5950" s="60"/>
      <c r="E5950" s="60"/>
      <c r="F5950" s="60"/>
      <c r="G5950" s="60"/>
      <c r="H5950" s="62"/>
      <c r="I5950" s="62"/>
      <c r="J5950" s="62"/>
      <c r="K5950" s="62"/>
      <c r="M5950" s="63"/>
      <c r="N5950" s="63"/>
      <c r="O5950" s="64"/>
      <c r="P5950" s="127"/>
      <c r="W5950" s="64"/>
      <c r="X5950" s="64"/>
    </row>
    <row r="5951" spans="1:24" s="59" customFormat="1" x14ac:dyDescent="0.25">
      <c r="A5951" s="77"/>
      <c r="D5951" s="60"/>
      <c r="E5951" s="60"/>
      <c r="F5951" s="60"/>
      <c r="G5951" s="60"/>
      <c r="H5951" s="62"/>
      <c r="I5951" s="62"/>
      <c r="J5951" s="62"/>
      <c r="K5951" s="62"/>
      <c r="M5951" s="63"/>
      <c r="N5951" s="63"/>
      <c r="O5951" s="64"/>
      <c r="P5951" s="127"/>
      <c r="W5951" s="64"/>
      <c r="X5951" s="64"/>
    </row>
    <row r="5952" spans="1:24" s="59" customFormat="1" x14ac:dyDescent="0.25">
      <c r="A5952" s="77"/>
      <c r="D5952" s="60"/>
      <c r="E5952" s="60"/>
      <c r="F5952" s="60"/>
      <c r="G5952" s="60"/>
      <c r="H5952" s="62"/>
      <c r="I5952" s="62"/>
      <c r="J5952" s="62"/>
      <c r="K5952" s="62"/>
      <c r="M5952" s="63"/>
      <c r="N5952" s="63"/>
      <c r="O5952" s="64"/>
      <c r="P5952" s="127"/>
      <c r="W5952" s="64"/>
      <c r="X5952" s="64"/>
    </row>
    <row r="5953" spans="1:24" s="59" customFormat="1" x14ac:dyDescent="0.25">
      <c r="A5953" s="77"/>
      <c r="D5953" s="60"/>
      <c r="E5953" s="60"/>
      <c r="F5953" s="60"/>
      <c r="G5953" s="60"/>
      <c r="H5953" s="62"/>
      <c r="I5953" s="62"/>
      <c r="J5953" s="62"/>
      <c r="K5953" s="62"/>
      <c r="M5953" s="63"/>
      <c r="N5953" s="63"/>
      <c r="O5953" s="64"/>
      <c r="P5953" s="127"/>
      <c r="W5953" s="64"/>
      <c r="X5953" s="64"/>
    </row>
    <row r="5954" spans="1:24" s="59" customFormat="1" x14ac:dyDescent="0.25">
      <c r="A5954" s="77"/>
      <c r="D5954" s="60"/>
      <c r="E5954" s="60"/>
      <c r="F5954" s="60"/>
      <c r="G5954" s="60"/>
      <c r="H5954" s="62"/>
      <c r="I5954" s="62"/>
      <c r="J5954" s="62"/>
      <c r="K5954" s="62"/>
      <c r="M5954" s="63"/>
      <c r="N5954" s="63"/>
      <c r="O5954" s="64"/>
      <c r="P5954" s="127"/>
      <c r="W5954" s="64"/>
      <c r="X5954" s="64"/>
    </row>
    <row r="5955" spans="1:24" s="59" customFormat="1" x14ac:dyDescent="0.25">
      <c r="A5955" s="77"/>
      <c r="D5955" s="60"/>
      <c r="E5955" s="60"/>
      <c r="F5955" s="60"/>
      <c r="G5955" s="60"/>
      <c r="H5955" s="62"/>
      <c r="I5955" s="62"/>
      <c r="J5955" s="62"/>
      <c r="K5955" s="62"/>
      <c r="M5955" s="63"/>
      <c r="N5955" s="63"/>
      <c r="O5955" s="64"/>
      <c r="P5955" s="127"/>
      <c r="W5955" s="64"/>
      <c r="X5955" s="64"/>
    </row>
    <row r="5956" spans="1:24" s="59" customFormat="1" x14ac:dyDescent="0.25">
      <c r="A5956" s="77"/>
      <c r="D5956" s="60"/>
      <c r="E5956" s="60"/>
      <c r="F5956" s="60"/>
      <c r="G5956" s="60"/>
      <c r="H5956" s="62"/>
      <c r="I5956" s="62"/>
      <c r="J5956" s="62"/>
      <c r="K5956" s="62"/>
      <c r="M5956" s="63"/>
      <c r="N5956" s="63"/>
      <c r="O5956" s="64"/>
      <c r="P5956" s="127"/>
      <c r="W5956" s="64"/>
      <c r="X5956" s="64"/>
    </row>
    <row r="5957" spans="1:24" s="59" customFormat="1" x14ac:dyDescent="0.25">
      <c r="A5957" s="77"/>
      <c r="D5957" s="60"/>
      <c r="E5957" s="60"/>
      <c r="F5957" s="60"/>
      <c r="G5957" s="60"/>
      <c r="H5957" s="62"/>
      <c r="I5957" s="62"/>
      <c r="J5957" s="62"/>
      <c r="K5957" s="62"/>
      <c r="M5957" s="63"/>
      <c r="N5957" s="63"/>
      <c r="O5957" s="64"/>
      <c r="P5957" s="127"/>
      <c r="W5957" s="64"/>
      <c r="X5957" s="64"/>
    </row>
    <row r="5958" spans="1:24" s="59" customFormat="1" x14ac:dyDescent="0.25">
      <c r="A5958" s="77"/>
      <c r="D5958" s="60"/>
      <c r="E5958" s="60"/>
      <c r="F5958" s="60"/>
      <c r="G5958" s="60"/>
      <c r="H5958" s="62"/>
      <c r="I5958" s="62"/>
      <c r="J5958" s="62"/>
      <c r="K5958" s="62"/>
      <c r="M5958" s="63"/>
      <c r="N5958" s="63"/>
      <c r="O5958" s="64"/>
      <c r="P5958" s="127"/>
      <c r="W5958" s="64"/>
      <c r="X5958" s="64"/>
    </row>
    <row r="5959" spans="1:24" s="59" customFormat="1" x14ac:dyDescent="0.25">
      <c r="A5959" s="77"/>
      <c r="D5959" s="60"/>
      <c r="E5959" s="60"/>
      <c r="F5959" s="60"/>
      <c r="G5959" s="60"/>
      <c r="H5959" s="62"/>
      <c r="I5959" s="62"/>
      <c r="J5959" s="62"/>
      <c r="K5959" s="62"/>
      <c r="M5959" s="63"/>
      <c r="N5959" s="63"/>
      <c r="O5959" s="64"/>
      <c r="P5959" s="127"/>
      <c r="W5959" s="64"/>
      <c r="X5959" s="64"/>
    </row>
    <row r="5960" spans="1:24" s="59" customFormat="1" x14ac:dyDescent="0.25">
      <c r="A5960" s="77"/>
      <c r="D5960" s="60"/>
      <c r="E5960" s="60"/>
      <c r="F5960" s="60"/>
      <c r="G5960" s="60"/>
      <c r="H5960" s="62"/>
      <c r="I5960" s="62"/>
      <c r="J5960" s="62"/>
      <c r="K5960" s="62"/>
      <c r="M5960" s="63"/>
      <c r="N5960" s="63"/>
      <c r="O5960" s="64"/>
      <c r="P5960" s="127"/>
      <c r="W5960" s="64"/>
      <c r="X5960" s="64"/>
    </row>
    <row r="5961" spans="1:24" s="59" customFormat="1" x14ac:dyDescent="0.25">
      <c r="A5961" s="77"/>
      <c r="D5961" s="60"/>
      <c r="E5961" s="60"/>
      <c r="F5961" s="60"/>
      <c r="G5961" s="60"/>
      <c r="H5961" s="62"/>
      <c r="I5961" s="62"/>
      <c r="J5961" s="62"/>
      <c r="K5961" s="62"/>
      <c r="M5961" s="63"/>
      <c r="N5961" s="63"/>
      <c r="O5961" s="64"/>
      <c r="P5961" s="127"/>
      <c r="W5961" s="64"/>
      <c r="X5961" s="64"/>
    </row>
    <row r="5962" spans="1:24" s="59" customFormat="1" x14ac:dyDescent="0.25">
      <c r="A5962" s="77"/>
      <c r="D5962" s="60"/>
      <c r="E5962" s="60"/>
      <c r="F5962" s="60"/>
      <c r="G5962" s="60"/>
      <c r="H5962" s="62"/>
      <c r="I5962" s="62"/>
      <c r="J5962" s="62"/>
      <c r="K5962" s="62"/>
      <c r="M5962" s="63"/>
      <c r="N5962" s="63"/>
      <c r="O5962" s="64"/>
      <c r="P5962" s="127"/>
      <c r="W5962" s="64"/>
      <c r="X5962" s="64"/>
    </row>
    <row r="5963" spans="1:24" s="59" customFormat="1" x14ac:dyDescent="0.25">
      <c r="A5963" s="77"/>
      <c r="D5963" s="60"/>
      <c r="E5963" s="60"/>
      <c r="F5963" s="60"/>
      <c r="G5963" s="60"/>
      <c r="H5963" s="62"/>
      <c r="I5963" s="62"/>
      <c r="J5963" s="62"/>
      <c r="K5963" s="62"/>
      <c r="M5963" s="63"/>
      <c r="N5963" s="63"/>
      <c r="O5963" s="64"/>
      <c r="P5963" s="127"/>
      <c r="W5963" s="64"/>
      <c r="X5963" s="64"/>
    </row>
    <row r="5964" spans="1:24" s="59" customFormat="1" x14ac:dyDescent="0.25">
      <c r="A5964" s="77"/>
      <c r="D5964" s="60"/>
      <c r="E5964" s="60"/>
      <c r="F5964" s="60"/>
      <c r="G5964" s="60"/>
      <c r="H5964" s="62"/>
      <c r="I5964" s="62"/>
      <c r="J5964" s="62"/>
      <c r="K5964" s="62"/>
      <c r="M5964" s="63"/>
      <c r="N5964" s="63"/>
      <c r="O5964" s="64"/>
      <c r="P5964" s="127"/>
      <c r="W5964" s="64"/>
      <c r="X5964" s="64"/>
    </row>
    <row r="5965" spans="1:24" s="59" customFormat="1" x14ac:dyDescent="0.25">
      <c r="A5965" s="77"/>
      <c r="D5965" s="60"/>
      <c r="E5965" s="60"/>
      <c r="F5965" s="60"/>
      <c r="G5965" s="60"/>
      <c r="H5965" s="62"/>
      <c r="I5965" s="62"/>
      <c r="J5965" s="62"/>
      <c r="K5965" s="62"/>
      <c r="M5965" s="63"/>
      <c r="N5965" s="63"/>
      <c r="O5965" s="64"/>
      <c r="P5965" s="127"/>
      <c r="W5965" s="64"/>
      <c r="X5965" s="64"/>
    </row>
    <row r="5966" spans="1:24" s="59" customFormat="1" x14ac:dyDescent="0.25">
      <c r="A5966" s="77"/>
      <c r="D5966" s="60"/>
      <c r="E5966" s="60"/>
      <c r="F5966" s="60"/>
      <c r="G5966" s="60"/>
      <c r="H5966" s="62"/>
      <c r="I5966" s="62"/>
      <c r="J5966" s="62"/>
      <c r="K5966" s="62"/>
      <c r="M5966" s="63"/>
      <c r="N5966" s="63"/>
      <c r="O5966" s="64"/>
      <c r="P5966" s="127"/>
      <c r="W5966" s="64"/>
      <c r="X5966" s="64"/>
    </row>
    <row r="5967" spans="1:24" s="59" customFormat="1" x14ac:dyDescent="0.25">
      <c r="A5967" s="77"/>
      <c r="D5967" s="60"/>
      <c r="E5967" s="60"/>
      <c r="F5967" s="60"/>
      <c r="G5967" s="60"/>
      <c r="H5967" s="62"/>
      <c r="I5967" s="62"/>
      <c r="J5967" s="62"/>
      <c r="K5967" s="62"/>
      <c r="M5967" s="63"/>
      <c r="N5967" s="63"/>
      <c r="O5967" s="64"/>
      <c r="P5967" s="127"/>
      <c r="W5967" s="64"/>
      <c r="X5967" s="64"/>
    </row>
    <row r="5968" spans="1:24" s="59" customFormat="1" x14ac:dyDescent="0.25">
      <c r="A5968" s="77"/>
      <c r="D5968" s="60"/>
      <c r="E5968" s="60"/>
      <c r="F5968" s="60"/>
      <c r="G5968" s="60"/>
      <c r="H5968" s="62"/>
      <c r="I5968" s="62"/>
      <c r="J5968" s="62"/>
      <c r="K5968" s="62"/>
      <c r="M5968" s="63"/>
      <c r="N5968" s="63"/>
      <c r="O5968" s="64"/>
      <c r="P5968" s="127"/>
      <c r="W5968" s="64"/>
      <c r="X5968" s="64"/>
    </row>
    <row r="5969" spans="1:24" s="59" customFormat="1" x14ac:dyDescent="0.25">
      <c r="A5969" s="77"/>
      <c r="D5969" s="60"/>
      <c r="E5969" s="60"/>
      <c r="F5969" s="60"/>
      <c r="G5969" s="60"/>
      <c r="H5969" s="62"/>
      <c r="I5969" s="62"/>
      <c r="J5969" s="62"/>
      <c r="K5969" s="62"/>
      <c r="M5969" s="63"/>
      <c r="N5969" s="63"/>
      <c r="O5969" s="64"/>
      <c r="P5969" s="127"/>
      <c r="W5969" s="64"/>
      <c r="X5969" s="64"/>
    </row>
    <row r="5970" spans="1:24" s="59" customFormat="1" x14ac:dyDescent="0.25">
      <c r="A5970" s="77"/>
      <c r="D5970" s="60"/>
      <c r="E5970" s="60"/>
      <c r="F5970" s="60"/>
      <c r="G5970" s="60"/>
      <c r="H5970" s="62"/>
      <c r="I5970" s="62"/>
      <c r="J5970" s="62"/>
      <c r="K5970" s="62"/>
      <c r="M5970" s="63"/>
      <c r="N5970" s="63"/>
      <c r="O5970" s="64"/>
      <c r="P5970" s="127"/>
      <c r="W5970" s="64"/>
      <c r="X5970" s="64"/>
    </row>
    <row r="5971" spans="1:24" s="59" customFormat="1" x14ac:dyDescent="0.25">
      <c r="A5971" s="77"/>
      <c r="D5971" s="60"/>
      <c r="E5971" s="60"/>
      <c r="F5971" s="60"/>
      <c r="G5971" s="60"/>
      <c r="H5971" s="62"/>
      <c r="I5971" s="62"/>
      <c r="J5971" s="62"/>
      <c r="K5971" s="62"/>
      <c r="M5971" s="63"/>
      <c r="N5971" s="63"/>
      <c r="O5971" s="64"/>
      <c r="P5971" s="127"/>
      <c r="W5971" s="64"/>
      <c r="X5971" s="64"/>
    </row>
    <row r="5972" spans="1:24" s="59" customFormat="1" x14ac:dyDescent="0.25">
      <c r="A5972" s="77"/>
      <c r="D5972" s="60"/>
      <c r="E5972" s="60"/>
      <c r="F5972" s="60"/>
      <c r="G5972" s="60"/>
      <c r="H5972" s="62"/>
      <c r="I5972" s="62"/>
      <c r="J5972" s="62"/>
      <c r="K5972" s="62"/>
      <c r="M5972" s="63"/>
      <c r="N5972" s="63"/>
      <c r="O5972" s="64"/>
      <c r="P5972" s="127"/>
      <c r="W5972" s="64"/>
      <c r="X5972" s="64"/>
    </row>
    <row r="5973" spans="1:24" s="59" customFormat="1" x14ac:dyDescent="0.25">
      <c r="A5973" s="77"/>
      <c r="D5973" s="60"/>
      <c r="E5973" s="60"/>
      <c r="F5973" s="60"/>
      <c r="G5973" s="60"/>
      <c r="H5973" s="62"/>
      <c r="I5973" s="62"/>
      <c r="J5973" s="62"/>
      <c r="K5973" s="62"/>
      <c r="M5973" s="63"/>
      <c r="N5973" s="63"/>
      <c r="O5973" s="64"/>
      <c r="P5973" s="127"/>
      <c r="W5973" s="64"/>
      <c r="X5973" s="64"/>
    </row>
    <row r="5974" spans="1:24" s="59" customFormat="1" x14ac:dyDescent="0.25">
      <c r="A5974" s="77"/>
      <c r="D5974" s="60"/>
      <c r="E5974" s="60"/>
      <c r="F5974" s="60"/>
      <c r="G5974" s="60"/>
      <c r="H5974" s="62"/>
      <c r="I5974" s="62"/>
      <c r="J5974" s="62"/>
      <c r="K5974" s="62"/>
      <c r="M5974" s="63"/>
      <c r="N5974" s="63"/>
      <c r="O5974" s="64"/>
      <c r="P5974" s="127"/>
      <c r="W5974" s="64"/>
      <c r="X5974" s="64"/>
    </row>
    <row r="5975" spans="1:24" s="59" customFormat="1" x14ac:dyDescent="0.25">
      <c r="A5975" s="77"/>
      <c r="D5975" s="60"/>
      <c r="E5975" s="60"/>
      <c r="F5975" s="60"/>
      <c r="G5975" s="60"/>
      <c r="H5975" s="62"/>
      <c r="I5975" s="62"/>
      <c r="J5975" s="62"/>
      <c r="K5975" s="62"/>
      <c r="M5975" s="63"/>
      <c r="N5975" s="63"/>
      <c r="O5975" s="64"/>
      <c r="P5975" s="127"/>
      <c r="W5975" s="64"/>
      <c r="X5975" s="64"/>
    </row>
    <row r="5976" spans="1:24" s="59" customFormat="1" x14ac:dyDescent="0.25">
      <c r="A5976" s="77"/>
      <c r="D5976" s="60"/>
      <c r="E5976" s="60"/>
      <c r="F5976" s="60"/>
      <c r="G5976" s="60"/>
      <c r="H5976" s="62"/>
      <c r="I5976" s="62"/>
      <c r="J5976" s="62"/>
      <c r="K5976" s="62"/>
      <c r="M5976" s="63"/>
      <c r="N5976" s="63"/>
      <c r="O5976" s="64"/>
      <c r="P5976" s="127"/>
      <c r="W5976" s="64"/>
      <c r="X5976" s="64"/>
    </row>
    <row r="5977" spans="1:24" s="59" customFormat="1" x14ac:dyDescent="0.25">
      <c r="A5977" s="77"/>
      <c r="D5977" s="60"/>
      <c r="E5977" s="60"/>
      <c r="F5977" s="60"/>
      <c r="G5977" s="60"/>
      <c r="H5977" s="62"/>
      <c r="I5977" s="62"/>
      <c r="J5977" s="62"/>
      <c r="K5977" s="62"/>
      <c r="M5977" s="63"/>
      <c r="N5977" s="63"/>
      <c r="O5977" s="64"/>
      <c r="P5977" s="127"/>
      <c r="W5977" s="64"/>
      <c r="X5977" s="64"/>
    </row>
    <row r="5978" spans="1:24" s="59" customFormat="1" x14ac:dyDescent="0.25">
      <c r="A5978" s="77"/>
      <c r="D5978" s="60"/>
      <c r="E5978" s="60"/>
      <c r="F5978" s="60"/>
      <c r="G5978" s="60"/>
      <c r="H5978" s="62"/>
      <c r="I5978" s="62"/>
      <c r="J5978" s="62"/>
      <c r="K5978" s="62"/>
      <c r="M5978" s="63"/>
      <c r="N5978" s="63"/>
      <c r="O5978" s="64"/>
      <c r="P5978" s="127"/>
      <c r="W5978" s="64"/>
      <c r="X5978" s="64"/>
    </row>
    <row r="5979" spans="1:24" s="59" customFormat="1" x14ac:dyDescent="0.25">
      <c r="A5979" s="77"/>
      <c r="D5979" s="60"/>
      <c r="E5979" s="60"/>
      <c r="F5979" s="60"/>
      <c r="G5979" s="60"/>
      <c r="H5979" s="62"/>
      <c r="I5979" s="62"/>
      <c r="J5979" s="62"/>
      <c r="K5979" s="62"/>
      <c r="M5979" s="63"/>
      <c r="N5979" s="63"/>
      <c r="O5979" s="64"/>
      <c r="P5979" s="127"/>
      <c r="W5979" s="64"/>
      <c r="X5979" s="64"/>
    </row>
    <row r="5980" spans="1:24" s="59" customFormat="1" x14ac:dyDescent="0.25">
      <c r="A5980" s="77"/>
      <c r="D5980" s="60"/>
      <c r="E5980" s="60"/>
      <c r="F5980" s="60"/>
      <c r="G5980" s="60"/>
      <c r="H5980" s="62"/>
      <c r="I5980" s="62"/>
      <c r="J5980" s="62"/>
      <c r="K5980" s="62"/>
      <c r="M5980" s="63"/>
      <c r="N5980" s="63"/>
      <c r="O5980" s="64"/>
      <c r="P5980" s="127"/>
      <c r="W5980" s="64"/>
      <c r="X5980" s="64"/>
    </row>
    <row r="5981" spans="1:24" s="59" customFormat="1" x14ac:dyDescent="0.25">
      <c r="A5981" s="77"/>
      <c r="D5981" s="60"/>
      <c r="E5981" s="60"/>
      <c r="F5981" s="60"/>
      <c r="G5981" s="60"/>
      <c r="H5981" s="62"/>
      <c r="I5981" s="62"/>
      <c r="J5981" s="62"/>
      <c r="K5981" s="62"/>
      <c r="M5981" s="63"/>
      <c r="N5981" s="63"/>
      <c r="O5981" s="64"/>
      <c r="P5981" s="127"/>
      <c r="W5981" s="64"/>
      <c r="X5981" s="64"/>
    </row>
    <row r="5982" spans="1:24" s="59" customFormat="1" x14ac:dyDescent="0.25">
      <c r="A5982" s="77"/>
      <c r="D5982" s="60"/>
      <c r="E5982" s="60"/>
      <c r="F5982" s="60"/>
      <c r="G5982" s="60"/>
      <c r="H5982" s="62"/>
      <c r="I5982" s="62"/>
      <c r="J5982" s="62"/>
      <c r="K5982" s="62"/>
      <c r="M5982" s="63"/>
      <c r="N5982" s="63"/>
      <c r="O5982" s="64"/>
      <c r="P5982" s="127"/>
      <c r="W5982" s="64"/>
      <c r="X5982" s="64"/>
    </row>
    <row r="5983" spans="1:24" s="59" customFormat="1" x14ac:dyDescent="0.25">
      <c r="A5983" s="77"/>
      <c r="D5983" s="60"/>
      <c r="E5983" s="60"/>
      <c r="F5983" s="60"/>
      <c r="G5983" s="60"/>
      <c r="H5983" s="62"/>
      <c r="I5983" s="62"/>
      <c r="J5983" s="62"/>
      <c r="K5983" s="62"/>
      <c r="M5983" s="63"/>
      <c r="N5983" s="63"/>
      <c r="O5983" s="64"/>
      <c r="P5983" s="127"/>
      <c r="W5983" s="64"/>
      <c r="X5983" s="64"/>
    </row>
    <row r="5984" spans="1:24" s="59" customFormat="1" x14ac:dyDescent="0.25">
      <c r="A5984" s="77"/>
      <c r="D5984" s="60"/>
      <c r="E5984" s="60"/>
      <c r="F5984" s="60"/>
      <c r="G5984" s="60"/>
      <c r="H5984" s="62"/>
      <c r="I5984" s="62"/>
      <c r="J5984" s="62"/>
      <c r="K5984" s="62"/>
      <c r="M5984" s="63"/>
      <c r="N5984" s="63"/>
      <c r="O5984" s="64"/>
      <c r="P5984" s="127"/>
      <c r="W5984" s="64"/>
      <c r="X5984" s="64"/>
    </row>
    <row r="5985" spans="1:24" s="59" customFormat="1" x14ac:dyDescent="0.25">
      <c r="A5985" s="77"/>
      <c r="D5985" s="60"/>
      <c r="E5985" s="60"/>
      <c r="F5985" s="60"/>
      <c r="G5985" s="60"/>
      <c r="H5985" s="62"/>
      <c r="I5985" s="62"/>
      <c r="J5985" s="62"/>
      <c r="K5985" s="62"/>
      <c r="M5985" s="63"/>
      <c r="N5985" s="63"/>
      <c r="O5985" s="64"/>
      <c r="P5985" s="127"/>
      <c r="W5985" s="64"/>
      <c r="X5985" s="64"/>
    </row>
    <row r="5986" spans="1:24" s="59" customFormat="1" x14ac:dyDescent="0.25">
      <c r="A5986" s="77"/>
      <c r="D5986" s="60"/>
      <c r="E5986" s="60"/>
      <c r="F5986" s="60"/>
      <c r="G5986" s="60"/>
      <c r="H5986" s="62"/>
      <c r="I5986" s="62"/>
      <c r="J5986" s="62"/>
      <c r="K5986" s="62"/>
      <c r="M5986" s="63"/>
      <c r="N5986" s="63"/>
      <c r="O5986" s="64"/>
      <c r="P5986" s="127"/>
      <c r="W5986" s="64"/>
      <c r="X5986" s="64"/>
    </row>
    <row r="5987" spans="1:24" s="59" customFormat="1" x14ac:dyDescent="0.25">
      <c r="A5987" s="77"/>
      <c r="D5987" s="60"/>
      <c r="E5987" s="60"/>
      <c r="F5987" s="60"/>
      <c r="G5987" s="60"/>
      <c r="H5987" s="62"/>
      <c r="I5987" s="62"/>
      <c r="J5987" s="62"/>
      <c r="K5987" s="62"/>
      <c r="M5987" s="63"/>
      <c r="N5987" s="63"/>
      <c r="O5987" s="64"/>
      <c r="P5987" s="127"/>
      <c r="W5987" s="64"/>
      <c r="X5987" s="64"/>
    </row>
    <row r="5988" spans="1:24" s="59" customFormat="1" x14ac:dyDescent="0.25">
      <c r="A5988" s="77"/>
      <c r="D5988" s="60"/>
      <c r="E5988" s="60"/>
      <c r="F5988" s="60"/>
      <c r="G5988" s="60"/>
      <c r="H5988" s="62"/>
      <c r="I5988" s="62"/>
      <c r="J5988" s="62"/>
      <c r="K5988" s="62"/>
      <c r="M5988" s="63"/>
      <c r="N5988" s="63"/>
      <c r="O5988" s="64"/>
      <c r="P5988" s="127"/>
      <c r="W5988" s="64"/>
      <c r="X5988" s="64"/>
    </row>
    <row r="5989" spans="1:24" s="59" customFormat="1" x14ac:dyDescent="0.25">
      <c r="A5989" s="77"/>
      <c r="D5989" s="60"/>
      <c r="E5989" s="60"/>
      <c r="F5989" s="60"/>
      <c r="G5989" s="60"/>
      <c r="H5989" s="62"/>
      <c r="I5989" s="62"/>
      <c r="J5989" s="62"/>
      <c r="K5989" s="62"/>
      <c r="M5989" s="63"/>
      <c r="N5989" s="63"/>
      <c r="O5989" s="64"/>
      <c r="P5989" s="127"/>
      <c r="W5989" s="64"/>
      <c r="X5989" s="64"/>
    </row>
    <row r="5990" spans="1:24" s="59" customFormat="1" x14ac:dyDescent="0.25">
      <c r="A5990" s="77"/>
      <c r="D5990" s="60"/>
      <c r="E5990" s="60"/>
      <c r="F5990" s="60"/>
      <c r="G5990" s="60"/>
      <c r="H5990" s="62"/>
      <c r="I5990" s="62"/>
      <c r="J5990" s="62"/>
      <c r="K5990" s="62"/>
      <c r="M5990" s="63"/>
      <c r="N5990" s="63"/>
      <c r="O5990" s="64"/>
      <c r="P5990" s="127"/>
      <c r="W5990" s="64"/>
      <c r="X5990" s="64"/>
    </row>
    <row r="5991" spans="1:24" s="59" customFormat="1" x14ac:dyDescent="0.25">
      <c r="A5991" s="77"/>
      <c r="D5991" s="60"/>
      <c r="E5991" s="60"/>
      <c r="F5991" s="60"/>
      <c r="G5991" s="60"/>
      <c r="H5991" s="62"/>
      <c r="I5991" s="62"/>
      <c r="J5991" s="62"/>
      <c r="K5991" s="62"/>
      <c r="M5991" s="63"/>
      <c r="N5991" s="63"/>
      <c r="O5991" s="64"/>
      <c r="P5991" s="127"/>
      <c r="W5991" s="64"/>
      <c r="X5991" s="64"/>
    </row>
    <row r="5992" spans="1:24" s="59" customFormat="1" x14ac:dyDescent="0.25">
      <c r="A5992" s="77"/>
      <c r="D5992" s="60"/>
      <c r="E5992" s="60"/>
      <c r="F5992" s="60"/>
      <c r="G5992" s="60"/>
      <c r="H5992" s="62"/>
      <c r="I5992" s="62"/>
      <c r="J5992" s="62"/>
      <c r="K5992" s="62"/>
      <c r="M5992" s="63"/>
      <c r="N5992" s="63"/>
      <c r="O5992" s="64"/>
      <c r="P5992" s="127"/>
      <c r="W5992" s="64"/>
      <c r="X5992" s="64"/>
    </row>
    <row r="5993" spans="1:24" s="59" customFormat="1" x14ac:dyDescent="0.25">
      <c r="A5993" s="77"/>
      <c r="D5993" s="60"/>
      <c r="E5993" s="60"/>
      <c r="F5993" s="60"/>
      <c r="G5993" s="60"/>
      <c r="H5993" s="62"/>
      <c r="I5993" s="62"/>
      <c r="J5993" s="62"/>
      <c r="K5993" s="62"/>
      <c r="M5993" s="63"/>
      <c r="N5993" s="63"/>
      <c r="O5993" s="64"/>
      <c r="P5993" s="127"/>
      <c r="W5993" s="64"/>
      <c r="X5993" s="64"/>
    </row>
    <row r="5994" spans="1:24" s="59" customFormat="1" x14ac:dyDescent="0.25">
      <c r="A5994" s="77"/>
      <c r="D5994" s="60"/>
      <c r="E5994" s="60"/>
      <c r="F5994" s="60"/>
      <c r="G5994" s="60"/>
      <c r="H5994" s="62"/>
      <c r="I5994" s="62"/>
      <c r="J5994" s="62"/>
      <c r="K5994" s="62"/>
      <c r="M5994" s="63"/>
      <c r="N5994" s="63"/>
      <c r="O5994" s="64"/>
      <c r="P5994" s="127"/>
      <c r="W5994" s="64"/>
      <c r="X5994" s="64"/>
    </row>
    <row r="5995" spans="1:24" s="59" customFormat="1" x14ac:dyDescent="0.25">
      <c r="A5995" s="77"/>
      <c r="D5995" s="60"/>
      <c r="E5995" s="60"/>
      <c r="F5995" s="60"/>
      <c r="G5995" s="60"/>
      <c r="H5995" s="62"/>
      <c r="I5995" s="62"/>
      <c r="J5995" s="62"/>
      <c r="K5995" s="62"/>
      <c r="M5995" s="63"/>
      <c r="N5995" s="63"/>
      <c r="O5995" s="64"/>
      <c r="P5995" s="127"/>
      <c r="W5995" s="64"/>
      <c r="X5995" s="64"/>
    </row>
    <row r="5996" spans="1:24" s="59" customFormat="1" x14ac:dyDescent="0.25">
      <c r="A5996" s="77"/>
      <c r="D5996" s="60"/>
      <c r="E5996" s="60"/>
      <c r="F5996" s="60"/>
      <c r="G5996" s="60"/>
      <c r="H5996" s="62"/>
      <c r="I5996" s="62"/>
      <c r="J5996" s="62"/>
      <c r="K5996" s="62"/>
      <c r="M5996" s="63"/>
      <c r="N5996" s="63"/>
      <c r="O5996" s="64"/>
      <c r="P5996" s="127"/>
      <c r="W5996" s="64"/>
      <c r="X5996" s="64"/>
    </row>
    <row r="5997" spans="1:24" s="59" customFormat="1" x14ac:dyDescent="0.25">
      <c r="A5997" s="77"/>
      <c r="D5997" s="60"/>
      <c r="E5997" s="60"/>
      <c r="F5997" s="60"/>
      <c r="G5997" s="60"/>
      <c r="H5997" s="62"/>
      <c r="I5997" s="62"/>
      <c r="J5997" s="62"/>
      <c r="K5997" s="62"/>
      <c r="M5997" s="63"/>
      <c r="N5997" s="63"/>
      <c r="O5997" s="64"/>
      <c r="P5997" s="127"/>
      <c r="W5997" s="64"/>
      <c r="X5997" s="64"/>
    </row>
    <row r="5998" spans="1:24" s="59" customFormat="1" x14ac:dyDescent="0.25">
      <c r="A5998" s="77"/>
      <c r="D5998" s="60"/>
      <c r="E5998" s="60"/>
      <c r="F5998" s="60"/>
      <c r="G5998" s="60"/>
      <c r="H5998" s="62"/>
      <c r="I5998" s="62"/>
      <c r="J5998" s="62"/>
      <c r="K5998" s="62"/>
      <c r="M5998" s="63"/>
      <c r="N5998" s="63"/>
      <c r="O5998" s="64"/>
      <c r="P5998" s="127"/>
      <c r="W5998" s="64"/>
      <c r="X5998" s="64"/>
    </row>
    <row r="5999" spans="1:24" s="59" customFormat="1" x14ac:dyDescent="0.25">
      <c r="A5999" s="77"/>
      <c r="D5999" s="60"/>
      <c r="E5999" s="60"/>
      <c r="F5999" s="60"/>
      <c r="G5999" s="60"/>
      <c r="H5999" s="62"/>
      <c r="I5999" s="62"/>
      <c r="J5999" s="62"/>
      <c r="K5999" s="62"/>
      <c r="M5999" s="63"/>
      <c r="N5999" s="63"/>
      <c r="O5999" s="64"/>
      <c r="P5999" s="127"/>
      <c r="W5999" s="64"/>
      <c r="X5999" s="64"/>
    </row>
    <row r="6000" spans="1:24" s="59" customFormat="1" x14ac:dyDescent="0.25">
      <c r="A6000" s="77"/>
      <c r="D6000" s="60"/>
      <c r="E6000" s="60"/>
      <c r="F6000" s="60"/>
      <c r="G6000" s="60"/>
      <c r="H6000" s="62"/>
      <c r="I6000" s="62"/>
      <c r="J6000" s="62"/>
      <c r="K6000" s="62"/>
      <c r="M6000" s="63"/>
      <c r="N6000" s="63"/>
      <c r="O6000" s="64"/>
      <c r="P6000" s="127"/>
      <c r="W6000" s="64"/>
      <c r="X6000" s="64"/>
    </row>
    <row r="6001" spans="1:24" s="59" customFormat="1" x14ac:dyDescent="0.25">
      <c r="A6001" s="77"/>
      <c r="D6001" s="60"/>
      <c r="E6001" s="60"/>
      <c r="F6001" s="60"/>
      <c r="G6001" s="60"/>
      <c r="H6001" s="62"/>
      <c r="I6001" s="62"/>
      <c r="J6001" s="62"/>
      <c r="K6001" s="62"/>
      <c r="M6001" s="63"/>
      <c r="N6001" s="63"/>
      <c r="O6001" s="64"/>
      <c r="P6001" s="127"/>
      <c r="W6001" s="64"/>
      <c r="X6001" s="64"/>
    </row>
    <row r="6002" spans="1:24" s="59" customFormat="1" x14ac:dyDescent="0.25">
      <c r="A6002" s="77"/>
      <c r="D6002" s="60"/>
      <c r="E6002" s="60"/>
      <c r="F6002" s="60"/>
      <c r="G6002" s="60"/>
      <c r="H6002" s="62"/>
      <c r="I6002" s="62"/>
      <c r="J6002" s="62"/>
      <c r="K6002" s="62"/>
      <c r="M6002" s="63"/>
      <c r="N6002" s="63"/>
      <c r="O6002" s="64"/>
      <c r="P6002" s="127"/>
      <c r="W6002" s="64"/>
      <c r="X6002" s="64"/>
    </row>
    <row r="6003" spans="1:24" s="59" customFormat="1" x14ac:dyDescent="0.25">
      <c r="A6003" s="77"/>
      <c r="D6003" s="60"/>
      <c r="E6003" s="60"/>
      <c r="F6003" s="60"/>
      <c r="G6003" s="60"/>
      <c r="H6003" s="62"/>
      <c r="I6003" s="62"/>
      <c r="J6003" s="62"/>
      <c r="K6003" s="62"/>
      <c r="M6003" s="63"/>
      <c r="N6003" s="63"/>
      <c r="O6003" s="64"/>
      <c r="P6003" s="127"/>
      <c r="W6003" s="64"/>
      <c r="X6003" s="64"/>
    </row>
    <row r="6004" spans="1:24" s="59" customFormat="1" x14ac:dyDescent="0.25">
      <c r="A6004" s="77"/>
      <c r="D6004" s="60"/>
      <c r="E6004" s="60"/>
      <c r="F6004" s="60"/>
      <c r="G6004" s="60"/>
      <c r="H6004" s="62"/>
      <c r="I6004" s="62"/>
      <c r="J6004" s="62"/>
      <c r="K6004" s="62"/>
      <c r="M6004" s="63"/>
      <c r="N6004" s="63"/>
      <c r="O6004" s="64"/>
      <c r="P6004" s="127"/>
      <c r="W6004" s="64"/>
      <c r="X6004" s="64"/>
    </row>
    <row r="6005" spans="1:24" s="59" customFormat="1" x14ac:dyDescent="0.25">
      <c r="A6005" s="77"/>
      <c r="D6005" s="60"/>
      <c r="E6005" s="60"/>
      <c r="F6005" s="60"/>
      <c r="G6005" s="60"/>
      <c r="H6005" s="62"/>
      <c r="I6005" s="62"/>
      <c r="J6005" s="62"/>
      <c r="K6005" s="62"/>
      <c r="M6005" s="63"/>
      <c r="N6005" s="63"/>
      <c r="O6005" s="64"/>
      <c r="P6005" s="127"/>
      <c r="W6005" s="64"/>
      <c r="X6005" s="64"/>
    </row>
    <row r="6006" spans="1:24" s="59" customFormat="1" x14ac:dyDescent="0.25">
      <c r="A6006" s="77"/>
      <c r="D6006" s="60"/>
      <c r="E6006" s="60"/>
      <c r="F6006" s="60"/>
      <c r="G6006" s="60"/>
      <c r="H6006" s="62"/>
      <c r="I6006" s="62"/>
      <c r="J6006" s="62"/>
      <c r="K6006" s="62"/>
      <c r="M6006" s="63"/>
      <c r="N6006" s="63"/>
      <c r="O6006" s="64"/>
      <c r="P6006" s="127"/>
      <c r="W6006" s="64"/>
      <c r="X6006" s="64"/>
    </row>
    <row r="6007" spans="1:24" s="59" customFormat="1" x14ac:dyDescent="0.25">
      <c r="A6007" s="77"/>
      <c r="D6007" s="60"/>
      <c r="E6007" s="60"/>
      <c r="F6007" s="60"/>
      <c r="G6007" s="60"/>
      <c r="H6007" s="62"/>
      <c r="I6007" s="62"/>
      <c r="J6007" s="62"/>
      <c r="K6007" s="62"/>
      <c r="M6007" s="63"/>
      <c r="N6007" s="63"/>
      <c r="O6007" s="64"/>
      <c r="P6007" s="127"/>
      <c r="W6007" s="64"/>
      <c r="X6007" s="64"/>
    </row>
    <row r="6008" spans="1:24" s="59" customFormat="1" x14ac:dyDescent="0.25">
      <c r="A6008" s="77"/>
      <c r="D6008" s="60"/>
      <c r="E6008" s="60"/>
      <c r="F6008" s="60"/>
      <c r="G6008" s="60"/>
      <c r="H6008" s="62"/>
      <c r="I6008" s="62"/>
      <c r="J6008" s="62"/>
      <c r="K6008" s="62"/>
      <c r="M6008" s="63"/>
      <c r="N6008" s="63"/>
      <c r="O6008" s="64"/>
      <c r="P6008" s="127"/>
      <c r="W6008" s="64"/>
      <c r="X6008" s="64"/>
    </row>
    <row r="6009" spans="1:24" s="59" customFormat="1" x14ac:dyDescent="0.25">
      <c r="A6009" s="77"/>
      <c r="D6009" s="60"/>
      <c r="E6009" s="60"/>
      <c r="F6009" s="60"/>
      <c r="G6009" s="60"/>
      <c r="H6009" s="62"/>
      <c r="I6009" s="62"/>
      <c r="J6009" s="62"/>
      <c r="K6009" s="62"/>
      <c r="M6009" s="63"/>
      <c r="N6009" s="63"/>
      <c r="O6009" s="64"/>
      <c r="P6009" s="127"/>
      <c r="W6009" s="64"/>
      <c r="X6009" s="64"/>
    </row>
    <row r="6010" spans="1:24" s="59" customFormat="1" x14ac:dyDescent="0.25">
      <c r="A6010" s="77"/>
      <c r="D6010" s="60"/>
      <c r="E6010" s="60"/>
      <c r="F6010" s="60"/>
      <c r="G6010" s="60"/>
      <c r="H6010" s="62"/>
      <c r="I6010" s="62"/>
      <c r="J6010" s="62"/>
      <c r="K6010" s="62"/>
      <c r="M6010" s="63"/>
      <c r="N6010" s="63"/>
      <c r="O6010" s="64"/>
      <c r="P6010" s="127"/>
      <c r="W6010" s="64"/>
      <c r="X6010" s="64"/>
    </row>
    <row r="6011" spans="1:24" s="59" customFormat="1" x14ac:dyDescent="0.25">
      <c r="A6011" s="77"/>
      <c r="D6011" s="60"/>
      <c r="E6011" s="60"/>
      <c r="F6011" s="60"/>
      <c r="G6011" s="60"/>
      <c r="H6011" s="62"/>
      <c r="I6011" s="62"/>
      <c r="J6011" s="62"/>
      <c r="K6011" s="62"/>
      <c r="M6011" s="63"/>
      <c r="N6011" s="63"/>
      <c r="O6011" s="64"/>
      <c r="P6011" s="127"/>
      <c r="W6011" s="64"/>
      <c r="X6011" s="64"/>
    </row>
    <row r="6012" spans="1:24" s="59" customFormat="1" x14ac:dyDescent="0.25">
      <c r="A6012" s="77"/>
      <c r="D6012" s="60"/>
      <c r="E6012" s="60"/>
      <c r="F6012" s="60"/>
      <c r="G6012" s="60"/>
      <c r="H6012" s="62"/>
      <c r="I6012" s="62"/>
      <c r="J6012" s="62"/>
      <c r="K6012" s="62"/>
      <c r="M6012" s="63"/>
      <c r="N6012" s="63"/>
      <c r="O6012" s="64"/>
      <c r="P6012" s="127"/>
      <c r="W6012" s="64"/>
      <c r="X6012" s="64"/>
    </row>
    <row r="6013" spans="1:24" s="59" customFormat="1" x14ac:dyDescent="0.25">
      <c r="A6013" s="77"/>
      <c r="D6013" s="60"/>
      <c r="E6013" s="60"/>
      <c r="F6013" s="60"/>
      <c r="G6013" s="60"/>
      <c r="H6013" s="62"/>
      <c r="I6013" s="62"/>
      <c r="J6013" s="62"/>
      <c r="K6013" s="62"/>
      <c r="M6013" s="63"/>
      <c r="N6013" s="63"/>
      <c r="O6013" s="64"/>
      <c r="P6013" s="127"/>
      <c r="W6013" s="64"/>
      <c r="X6013" s="64"/>
    </row>
    <row r="6014" spans="1:24" s="59" customFormat="1" x14ac:dyDescent="0.25">
      <c r="A6014" s="77"/>
      <c r="D6014" s="60"/>
      <c r="E6014" s="60"/>
      <c r="F6014" s="60"/>
      <c r="G6014" s="60"/>
      <c r="H6014" s="62"/>
      <c r="I6014" s="62"/>
      <c r="J6014" s="62"/>
      <c r="K6014" s="62"/>
      <c r="M6014" s="63"/>
      <c r="N6014" s="63"/>
      <c r="O6014" s="64"/>
      <c r="P6014" s="127"/>
      <c r="W6014" s="64"/>
      <c r="X6014" s="64"/>
    </row>
    <row r="6015" spans="1:24" s="59" customFormat="1" x14ac:dyDescent="0.25">
      <c r="A6015" s="77"/>
      <c r="D6015" s="60"/>
      <c r="E6015" s="60"/>
      <c r="F6015" s="60"/>
      <c r="G6015" s="60"/>
      <c r="H6015" s="62"/>
      <c r="I6015" s="62"/>
      <c r="J6015" s="62"/>
      <c r="K6015" s="62"/>
      <c r="M6015" s="63"/>
      <c r="N6015" s="63"/>
      <c r="O6015" s="64"/>
      <c r="P6015" s="127"/>
      <c r="W6015" s="64"/>
      <c r="X6015" s="64"/>
    </row>
    <row r="6016" spans="1:24" s="59" customFormat="1" x14ac:dyDescent="0.25">
      <c r="A6016" s="77"/>
      <c r="D6016" s="60"/>
      <c r="E6016" s="60"/>
      <c r="F6016" s="60"/>
      <c r="G6016" s="60"/>
      <c r="H6016" s="62"/>
      <c r="I6016" s="62"/>
      <c r="J6016" s="62"/>
      <c r="K6016" s="62"/>
      <c r="M6016" s="63"/>
      <c r="N6016" s="63"/>
      <c r="O6016" s="64"/>
      <c r="P6016" s="127"/>
      <c r="W6016" s="64"/>
      <c r="X6016" s="64"/>
    </row>
    <row r="6017" spans="1:24" s="59" customFormat="1" x14ac:dyDescent="0.25">
      <c r="A6017" s="77"/>
      <c r="D6017" s="60"/>
      <c r="E6017" s="60"/>
      <c r="F6017" s="60"/>
      <c r="G6017" s="60"/>
      <c r="H6017" s="62"/>
      <c r="I6017" s="62"/>
      <c r="J6017" s="62"/>
      <c r="K6017" s="62"/>
      <c r="M6017" s="63"/>
      <c r="N6017" s="63"/>
      <c r="O6017" s="64"/>
      <c r="P6017" s="127"/>
      <c r="W6017" s="64"/>
      <c r="X6017" s="64"/>
    </row>
    <row r="6018" spans="1:24" s="59" customFormat="1" x14ac:dyDescent="0.25">
      <c r="A6018" s="77"/>
      <c r="D6018" s="60"/>
      <c r="E6018" s="60"/>
      <c r="F6018" s="60"/>
      <c r="G6018" s="60"/>
      <c r="H6018" s="62"/>
      <c r="I6018" s="62"/>
      <c r="J6018" s="62"/>
      <c r="K6018" s="62"/>
      <c r="M6018" s="63"/>
      <c r="N6018" s="63"/>
      <c r="O6018" s="64"/>
      <c r="P6018" s="127"/>
      <c r="W6018" s="64"/>
      <c r="X6018" s="64"/>
    </row>
    <row r="6019" spans="1:24" s="59" customFormat="1" x14ac:dyDescent="0.25">
      <c r="A6019" s="77"/>
      <c r="D6019" s="60"/>
      <c r="E6019" s="60"/>
      <c r="F6019" s="60"/>
      <c r="G6019" s="60"/>
      <c r="H6019" s="62"/>
      <c r="I6019" s="62"/>
      <c r="J6019" s="62"/>
      <c r="K6019" s="62"/>
      <c r="M6019" s="63"/>
      <c r="N6019" s="63"/>
      <c r="O6019" s="64"/>
      <c r="P6019" s="127"/>
      <c r="W6019" s="64"/>
      <c r="X6019" s="64"/>
    </row>
    <row r="6020" spans="1:24" s="59" customFormat="1" x14ac:dyDescent="0.25">
      <c r="A6020" s="77"/>
      <c r="D6020" s="60"/>
      <c r="E6020" s="60"/>
      <c r="F6020" s="60"/>
      <c r="G6020" s="60"/>
      <c r="H6020" s="62"/>
      <c r="I6020" s="62"/>
      <c r="J6020" s="62"/>
      <c r="K6020" s="62"/>
      <c r="M6020" s="63"/>
      <c r="N6020" s="63"/>
      <c r="O6020" s="64"/>
      <c r="P6020" s="127"/>
      <c r="W6020" s="64"/>
      <c r="X6020" s="64"/>
    </row>
    <row r="6021" spans="1:24" s="59" customFormat="1" x14ac:dyDescent="0.25">
      <c r="A6021" s="77"/>
      <c r="D6021" s="60"/>
      <c r="E6021" s="60"/>
      <c r="F6021" s="60"/>
      <c r="G6021" s="60"/>
      <c r="H6021" s="62"/>
      <c r="I6021" s="62"/>
      <c r="J6021" s="62"/>
      <c r="K6021" s="62"/>
      <c r="M6021" s="63"/>
      <c r="N6021" s="63"/>
      <c r="O6021" s="64"/>
      <c r="P6021" s="127"/>
      <c r="W6021" s="64"/>
      <c r="X6021" s="64"/>
    </row>
    <row r="6022" spans="1:24" s="59" customFormat="1" x14ac:dyDescent="0.25">
      <c r="A6022" s="77"/>
      <c r="D6022" s="60"/>
      <c r="E6022" s="60"/>
      <c r="F6022" s="60"/>
      <c r="G6022" s="60"/>
      <c r="H6022" s="62"/>
      <c r="I6022" s="62"/>
      <c r="J6022" s="62"/>
      <c r="K6022" s="62"/>
      <c r="M6022" s="63"/>
      <c r="N6022" s="63"/>
      <c r="O6022" s="64"/>
      <c r="P6022" s="127"/>
      <c r="W6022" s="64"/>
      <c r="X6022" s="64"/>
    </row>
    <row r="6023" spans="1:24" s="59" customFormat="1" x14ac:dyDescent="0.25">
      <c r="A6023" s="77"/>
      <c r="D6023" s="60"/>
      <c r="E6023" s="60"/>
      <c r="F6023" s="60"/>
      <c r="G6023" s="60"/>
      <c r="H6023" s="62"/>
      <c r="I6023" s="62"/>
      <c r="J6023" s="62"/>
      <c r="K6023" s="62"/>
      <c r="M6023" s="63"/>
      <c r="N6023" s="63"/>
      <c r="O6023" s="64"/>
      <c r="P6023" s="127"/>
      <c r="W6023" s="64"/>
      <c r="X6023" s="64"/>
    </row>
    <row r="6024" spans="1:24" s="59" customFormat="1" x14ac:dyDescent="0.25">
      <c r="A6024" s="77"/>
      <c r="D6024" s="60"/>
      <c r="E6024" s="60"/>
      <c r="F6024" s="60"/>
      <c r="G6024" s="60"/>
      <c r="H6024" s="62"/>
      <c r="I6024" s="62"/>
      <c r="J6024" s="62"/>
      <c r="K6024" s="62"/>
      <c r="M6024" s="63"/>
      <c r="N6024" s="63"/>
      <c r="O6024" s="64"/>
      <c r="P6024" s="127"/>
      <c r="W6024" s="64"/>
      <c r="X6024" s="64"/>
    </row>
    <row r="6025" spans="1:24" s="59" customFormat="1" x14ac:dyDescent="0.25">
      <c r="A6025" s="77"/>
      <c r="D6025" s="60"/>
      <c r="E6025" s="60"/>
      <c r="F6025" s="60"/>
      <c r="G6025" s="60"/>
      <c r="H6025" s="62"/>
      <c r="I6025" s="62"/>
      <c r="J6025" s="62"/>
      <c r="K6025" s="62"/>
      <c r="M6025" s="63"/>
      <c r="N6025" s="63"/>
      <c r="O6025" s="64"/>
      <c r="P6025" s="127"/>
      <c r="W6025" s="64"/>
      <c r="X6025" s="64"/>
    </row>
    <row r="6026" spans="1:24" s="59" customFormat="1" x14ac:dyDescent="0.25">
      <c r="A6026" s="77"/>
      <c r="D6026" s="60"/>
      <c r="E6026" s="60"/>
      <c r="F6026" s="60"/>
      <c r="G6026" s="60"/>
      <c r="H6026" s="62"/>
      <c r="I6026" s="62"/>
      <c r="J6026" s="62"/>
      <c r="K6026" s="62"/>
      <c r="M6026" s="63"/>
      <c r="N6026" s="63"/>
      <c r="O6026" s="64"/>
      <c r="P6026" s="127"/>
      <c r="W6026" s="64"/>
      <c r="X6026" s="64"/>
    </row>
    <row r="6027" spans="1:24" s="59" customFormat="1" x14ac:dyDescent="0.25">
      <c r="A6027" s="77"/>
      <c r="D6027" s="60"/>
      <c r="E6027" s="60"/>
      <c r="F6027" s="60"/>
      <c r="G6027" s="60"/>
      <c r="H6027" s="62"/>
      <c r="I6027" s="62"/>
      <c r="J6027" s="62"/>
      <c r="K6027" s="62"/>
      <c r="M6027" s="63"/>
      <c r="N6027" s="63"/>
      <c r="O6027" s="64"/>
      <c r="P6027" s="127"/>
      <c r="W6027" s="64"/>
      <c r="X6027" s="64"/>
    </row>
    <row r="6028" spans="1:24" s="59" customFormat="1" x14ac:dyDescent="0.25">
      <c r="A6028" s="77"/>
      <c r="D6028" s="60"/>
      <c r="E6028" s="60"/>
      <c r="F6028" s="60"/>
      <c r="G6028" s="60"/>
      <c r="H6028" s="62"/>
      <c r="I6028" s="62"/>
      <c r="J6028" s="62"/>
      <c r="K6028" s="62"/>
      <c r="M6028" s="63"/>
      <c r="N6028" s="63"/>
      <c r="O6028" s="64"/>
      <c r="P6028" s="127"/>
      <c r="W6028" s="64"/>
      <c r="X6028" s="64"/>
    </row>
    <row r="6029" spans="1:24" s="59" customFormat="1" x14ac:dyDescent="0.25">
      <c r="A6029" s="77"/>
      <c r="D6029" s="60"/>
      <c r="E6029" s="60"/>
      <c r="F6029" s="60"/>
      <c r="G6029" s="60"/>
      <c r="H6029" s="62"/>
      <c r="I6029" s="62"/>
      <c r="J6029" s="62"/>
      <c r="K6029" s="62"/>
      <c r="M6029" s="63"/>
      <c r="N6029" s="63"/>
      <c r="O6029" s="64"/>
      <c r="P6029" s="127"/>
      <c r="W6029" s="64"/>
      <c r="X6029" s="64"/>
    </row>
    <row r="6030" spans="1:24" s="59" customFormat="1" x14ac:dyDescent="0.25">
      <c r="A6030" s="77"/>
      <c r="D6030" s="60"/>
      <c r="E6030" s="60"/>
      <c r="F6030" s="60"/>
      <c r="G6030" s="60"/>
      <c r="H6030" s="62"/>
      <c r="I6030" s="62"/>
      <c r="J6030" s="62"/>
      <c r="K6030" s="62"/>
      <c r="M6030" s="63"/>
      <c r="N6030" s="63"/>
      <c r="O6030" s="64"/>
      <c r="P6030" s="127"/>
      <c r="W6030" s="64"/>
      <c r="X6030" s="64"/>
    </row>
    <row r="6031" spans="1:24" s="59" customFormat="1" x14ac:dyDescent="0.25">
      <c r="A6031" s="77"/>
      <c r="D6031" s="60"/>
      <c r="E6031" s="60"/>
      <c r="F6031" s="60"/>
      <c r="G6031" s="60"/>
      <c r="H6031" s="62"/>
      <c r="I6031" s="62"/>
      <c r="J6031" s="62"/>
      <c r="K6031" s="62"/>
      <c r="M6031" s="63"/>
      <c r="N6031" s="63"/>
      <c r="O6031" s="64"/>
      <c r="P6031" s="127"/>
      <c r="W6031" s="64"/>
      <c r="X6031" s="64"/>
    </row>
    <row r="6032" spans="1:24" s="59" customFormat="1" x14ac:dyDescent="0.25">
      <c r="A6032" s="77"/>
      <c r="D6032" s="60"/>
      <c r="E6032" s="60"/>
      <c r="F6032" s="60"/>
      <c r="G6032" s="60"/>
      <c r="H6032" s="62"/>
      <c r="I6032" s="62"/>
      <c r="J6032" s="62"/>
      <c r="K6032" s="62"/>
      <c r="M6032" s="63"/>
      <c r="N6032" s="63"/>
      <c r="O6032" s="64"/>
      <c r="P6032" s="127"/>
      <c r="W6032" s="64"/>
      <c r="X6032" s="64"/>
    </row>
    <row r="6033" spans="1:24" s="59" customFormat="1" x14ac:dyDescent="0.25">
      <c r="A6033" s="77"/>
      <c r="D6033" s="60"/>
      <c r="E6033" s="60"/>
      <c r="F6033" s="60"/>
      <c r="G6033" s="60"/>
      <c r="H6033" s="62"/>
      <c r="I6033" s="62"/>
      <c r="J6033" s="62"/>
      <c r="K6033" s="62"/>
      <c r="M6033" s="63"/>
      <c r="N6033" s="63"/>
      <c r="O6033" s="64"/>
      <c r="P6033" s="127"/>
      <c r="W6033" s="64"/>
      <c r="X6033" s="64"/>
    </row>
    <row r="6034" spans="1:24" s="59" customFormat="1" x14ac:dyDescent="0.25">
      <c r="A6034" s="77"/>
      <c r="D6034" s="60"/>
      <c r="E6034" s="60"/>
      <c r="F6034" s="60"/>
      <c r="G6034" s="60"/>
      <c r="H6034" s="62"/>
      <c r="I6034" s="62"/>
      <c r="J6034" s="62"/>
      <c r="K6034" s="62"/>
      <c r="M6034" s="63"/>
      <c r="N6034" s="63"/>
      <c r="O6034" s="64"/>
      <c r="P6034" s="127"/>
      <c r="W6034" s="64"/>
      <c r="X6034" s="64"/>
    </row>
    <row r="6035" spans="1:24" s="59" customFormat="1" x14ac:dyDescent="0.25">
      <c r="A6035" s="77"/>
      <c r="D6035" s="60"/>
      <c r="E6035" s="60"/>
      <c r="F6035" s="60"/>
      <c r="G6035" s="60"/>
      <c r="H6035" s="62"/>
      <c r="I6035" s="62"/>
      <c r="J6035" s="62"/>
      <c r="K6035" s="62"/>
      <c r="M6035" s="63"/>
      <c r="N6035" s="63"/>
      <c r="O6035" s="64"/>
      <c r="P6035" s="127"/>
      <c r="W6035" s="64"/>
      <c r="X6035" s="64"/>
    </row>
    <row r="6036" spans="1:24" s="59" customFormat="1" x14ac:dyDescent="0.25">
      <c r="A6036" s="77"/>
      <c r="D6036" s="60"/>
      <c r="E6036" s="60"/>
      <c r="F6036" s="60"/>
      <c r="G6036" s="60"/>
      <c r="H6036" s="62"/>
      <c r="I6036" s="62"/>
      <c r="J6036" s="62"/>
      <c r="K6036" s="62"/>
      <c r="M6036" s="63"/>
      <c r="N6036" s="63"/>
      <c r="O6036" s="64"/>
      <c r="P6036" s="127"/>
      <c r="W6036" s="64"/>
      <c r="X6036" s="64"/>
    </row>
    <row r="6037" spans="1:24" s="59" customFormat="1" x14ac:dyDescent="0.25">
      <c r="A6037" s="77"/>
      <c r="D6037" s="60"/>
      <c r="E6037" s="60"/>
      <c r="F6037" s="60"/>
      <c r="G6037" s="60"/>
      <c r="H6037" s="62"/>
      <c r="I6037" s="62"/>
      <c r="J6037" s="62"/>
      <c r="K6037" s="62"/>
      <c r="M6037" s="63"/>
      <c r="N6037" s="63"/>
      <c r="O6037" s="64"/>
      <c r="P6037" s="127"/>
      <c r="W6037" s="64"/>
      <c r="X6037" s="64"/>
    </row>
    <row r="6038" spans="1:24" s="59" customFormat="1" x14ac:dyDescent="0.25">
      <c r="A6038" s="77"/>
      <c r="D6038" s="60"/>
      <c r="E6038" s="60"/>
      <c r="F6038" s="60"/>
      <c r="G6038" s="60"/>
      <c r="H6038" s="62"/>
      <c r="I6038" s="62"/>
      <c r="J6038" s="62"/>
      <c r="K6038" s="62"/>
      <c r="M6038" s="63"/>
      <c r="N6038" s="63"/>
      <c r="O6038" s="64"/>
      <c r="P6038" s="127"/>
      <c r="W6038" s="64"/>
      <c r="X6038" s="64"/>
    </row>
    <row r="6039" spans="1:24" s="59" customFormat="1" x14ac:dyDescent="0.25">
      <c r="A6039" s="77"/>
      <c r="D6039" s="60"/>
      <c r="E6039" s="60"/>
      <c r="F6039" s="60"/>
      <c r="G6039" s="60"/>
      <c r="H6039" s="62"/>
      <c r="I6039" s="62"/>
      <c r="J6039" s="62"/>
      <c r="K6039" s="62"/>
      <c r="M6039" s="63"/>
      <c r="N6039" s="63"/>
      <c r="O6039" s="64"/>
      <c r="P6039" s="127"/>
      <c r="W6039" s="64"/>
      <c r="X6039" s="64"/>
    </row>
    <row r="6040" spans="1:24" s="59" customFormat="1" x14ac:dyDescent="0.25">
      <c r="A6040" s="77"/>
      <c r="D6040" s="60"/>
      <c r="E6040" s="60"/>
      <c r="F6040" s="60"/>
      <c r="G6040" s="60"/>
      <c r="H6040" s="62"/>
      <c r="I6040" s="62"/>
      <c r="J6040" s="62"/>
      <c r="K6040" s="62"/>
      <c r="M6040" s="63"/>
      <c r="N6040" s="63"/>
      <c r="O6040" s="64"/>
      <c r="P6040" s="127"/>
      <c r="W6040" s="64"/>
      <c r="X6040" s="64"/>
    </row>
    <row r="6041" spans="1:24" s="59" customFormat="1" x14ac:dyDescent="0.25">
      <c r="A6041" s="77"/>
      <c r="D6041" s="60"/>
      <c r="E6041" s="60"/>
      <c r="F6041" s="60"/>
      <c r="G6041" s="60"/>
      <c r="H6041" s="62"/>
      <c r="I6041" s="62"/>
      <c r="J6041" s="62"/>
      <c r="K6041" s="62"/>
      <c r="M6041" s="63"/>
      <c r="N6041" s="63"/>
      <c r="O6041" s="64"/>
      <c r="P6041" s="127"/>
      <c r="W6041" s="64"/>
      <c r="X6041" s="64"/>
    </row>
    <row r="6042" spans="1:24" s="59" customFormat="1" x14ac:dyDescent="0.25">
      <c r="A6042" s="77"/>
      <c r="D6042" s="60"/>
      <c r="E6042" s="60"/>
      <c r="F6042" s="60"/>
      <c r="G6042" s="60"/>
      <c r="H6042" s="62"/>
      <c r="I6042" s="62"/>
      <c r="J6042" s="62"/>
      <c r="K6042" s="62"/>
      <c r="M6042" s="63"/>
      <c r="N6042" s="63"/>
      <c r="O6042" s="64"/>
      <c r="P6042" s="127"/>
      <c r="W6042" s="64"/>
      <c r="X6042" s="64"/>
    </row>
    <row r="6043" spans="1:24" s="59" customFormat="1" x14ac:dyDescent="0.25">
      <c r="A6043" s="77"/>
      <c r="D6043" s="60"/>
      <c r="E6043" s="60"/>
      <c r="F6043" s="60"/>
      <c r="G6043" s="60"/>
      <c r="H6043" s="62"/>
      <c r="I6043" s="62"/>
      <c r="J6043" s="62"/>
      <c r="K6043" s="62"/>
      <c r="M6043" s="63"/>
      <c r="N6043" s="63"/>
      <c r="O6043" s="64"/>
      <c r="P6043" s="127"/>
      <c r="W6043" s="64"/>
      <c r="X6043" s="64"/>
    </row>
    <row r="6044" spans="1:24" s="59" customFormat="1" x14ac:dyDescent="0.25">
      <c r="A6044" s="77"/>
      <c r="D6044" s="60"/>
      <c r="E6044" s="60"/>
      <c r="F6044" s="60"/>
      <c r="G6044" s="60"/>
      <c r="H6044" s="62"/>
      <c r="I6044" s="62"/>
      <c r="J6044" s="62"/>
      <c r="K6044" s="62"/>
      <c r="M6044" s="63"/>
      <c r="N6044" s="63"/>
      <c r="O6044" s="64"/>
      <c r="P6044" s="127"/>
      <c r="W6044" s="64"/>
      <c r="X6044" s="64"/>
    </row>
    <row r="6045" spans="1:24" s="59" customFormat="1" x14ac:dyDescent="0.25">
      <c r="A6045" s="77"/>
      <c r="D6045" s="60"/>
      <c r="E6045" s="60"/>
      <c r="F6045" s="60"/>
      <c r="G6045" s="60"/>
      <c r="H6045" s="62"/>
      <c r="I6045" s="62"/>
      <c r="J6045" s="62"/>
      <c r="K6045" s="62"/>
      <c r="M6045" s="63"/>
      <c r="N6045" s="63"/>
      <c r="O6045" s="64"/>
      <c r="P6045" s="127"/>
      <c r="W6045" s="64"/>
      <c r="X6045" s="64"/>
    </row>
    <row r="6046" spans="1:24" s="59" customFormat="1" x14ac:dyDescent="0.25">
      <c r="A6046" s="77"/>
      <c r="D6046" s="60"/>
      <c r="E6046" s="60"/>
      <c r="F6046" s="60"/>
      <c r="G6046" s="60"/>
      <c r="H6046" s="62"/>
      <c r="I6046" s="62"/>
      <c r="J6046" s="62"/>
      <c r="K6046" s="62"/>
      <c r="M6046" s="63"/>
      <c r="N6046" s="63"/>
      <c r="O6046" s="64"/>
      <c r="P6046" s="127"/>
      <c r="W6046" s="64"/>
      <c r="X6046" s="64"/>
    </row>
    <row r="6047" spans="1:24" s="59" customFormat="1" x14ac:dyDescent="0.25">
      <c r="A6047" s="77"/>
      <c r="D6047" s="60"/>
      <c r="E6047" s="60"/>
      <c r="F6047" s="60"/>
      <c r="G6047" s="60"/>
      <c r="H6047" s="62"/>
      <c r="I6047" s="62"/>
      <c r="J6047" s="62"/>
      <c r="K6047" s="62"/>
      <c r="M6047" s="63"/>
      <c r="N6047" s="63"/>
      <c r="O6047" s="64"/>
      <c r="P6047" s="127"/>
      <c r="W6047" s="64"/>
      <c r="X6047" s="64"/>
    </row>
    <row r="6048" spans="1:24" s="59" customFormat="1" x14ac:dyDescent="0.25">
      <c r="A6048" s="77"/>
      <c r="D6048" s="60"/>
      <c r="E6048" s="60"/>
      <c r="F6048" s="60"/>
      <c r="G6048" s="60"/>
      <c r="H6048" s="62"/>
      <c r="I6048" s="62"/>
      <c r="J6048" s="62"/>
      <c r="K6048" s="62"/>
      <c r="M6048" s="63"/>
      <c r="N6048" s="63"/>
      <c r="O6048" s="64"/>
      <c r="P6048" s="127"/>
      <c r="W6048" s="64"/>
      <c r="X6048" s="64"/>
    </row>
    <row r="6049" spans="1:24" s="59" customFormat="1" x14ac:dyDescent="0.25">
      <c r="A6049" s="77"/>
      <c r="D6049" s="60"/>
      <c r="E6049" s="60"/>
      <c r="F6049" s="60"/>
      <c r="G6049" s="60"/>
      <c r="H6049" s="62"/>
      <c r="I6049" s="62"/>
      <c r="J6049" s="62"/>
      <c r="K6049" s="62"/>
      <c r="M6049" s="63"/>
      <c r="N6049" s="63"/>
      <c r="O6049" s="64"/>
      <c r="P6049" s="127"/>
      <c r="W6049" s="64"/>
      <c r="X6049" s="64"/>
    </row>
    <row r="6050" spans="1:24" s="59" customFormat="1" x14ac:dyDescent="0.25">
      <c r="A6050" s="77"/>
      <c r="D6050" s="60"/>
      <c r="E6050" s="60"/>
      <c r="F6050" s="60"/>
      <c r="G6050" s="60"/>
      <c r="H6050" s="62"/>
      <c r="I6050" s="62"/>
      <c r="J6050" s="62"/>
      <c r="K6050" s="62"/>
      <c r="M6050" s="63"/>
      <c r="N6050" s="63"/>
      <c r="O6050" s="64"/>
      <c r="P6050" s="127"/>
      <c r="W6050" s="64"/>
      <c r="X6050" s="64"/>
    </row>
    <row r="6051" spans="1:24" s="59" customFormat="1" x14ac:dyDescent="0.25">
      <c r="A6051" s="77"/>
      <c r="D6051" s="60"/>
      <c r="E6051" s="60"/>
      <c r="F6051" s="60"/>
      <c r="G6051" s="60"/>
      <c r="H6051" s="62"/>
      <c r="I6051" s="62"/>
      <c r="J6051" s="62"/>
      <c r="K6051" s="62"/>
      <c r="M6051" s="63"/>
      <c r="N6051" s="63"/>
      <c r="O6051" s="64"/>
      <c r="P6051" s="127"/>
      <c r="W6051" s="64"/>
      <c r="X6051" s="64"/>
    </row>
    <row r="6052" spans="1:24" s="59" customFormat="1" x14ac:dyDescent="0.25">
      <c r="A6052" s="77"/>
      <c r="D6052" s="60"/>
      <c r="E6052" s="60"/>
      <c r="F6052" s="60"/>
      <c r="G6052" s="60"/>
      <c r="H6052" s="62"/>
      <c r="I6052" s="62"/>
      <c r="J6052" s="62"/>
      <c r="K6052" s="62"/>
      <c r="M6052" s="63"/>
      <c r="N6052" s="63"/>
      <c r="O6052" s="64"/>
      <c r="P6052" s="127"/>
      <c r="W6052" s="64"/>
      <c r="X6052" s="64"/>
    </row>
    <row r="6053" spans="1:24" s="59" customFormat="1" x14ac:dyDescent="0.25">
      <c r="A6053" s="77"/>
      <c r="D6053" s="60"/>
      <c r="E6053" s="60"/>
      <c r="F6053" s="60"/>
      <c r="G6053" s="60"/>
      <c r="H6053" s="62"/>
      <c r="I6053" s="62"/>
      <c r="J6053" s="62"/>
      <c r="K6053" s="62"/>
      <c r="M6053" s="63"/>
      <c r="N6053" s="63"/>
      <c r="O6053" s="64"/>
      <c r="P6053" s="127"/>
      <c r="W6053" s="64"/>
      <c r="X6053" s="64"/>
    </row>
    <row r="6054" spans="1:24" s="59" customFormat="1" x14ac:dyDescent="0.25">
      <c r="A6054" s="77"/>
      <c r="D6054" s="60"/>
      <c r="E6054" s="60"/>
      <c r="F6054" s="60"/>
      <c r="G6054" s="60"/>
      <c r="H6054" s="62"/>
      <c r="I6054" s="62"/>
      <c r="J6054" s="62"/>
      <c r="K6054" s="62"/>
      <c r="M6054" s="63"/>
      <c r="N6054" s="63"/>
      <c r="O6054" s="64"/>
      <c r="P6054" s="127"/>
      <c r="W6054" s="64"/>
      <c r="X6054" s="64"/>
    </row>
    <row r="6055" spans="1:24" s="59" customFormat="1" x14ac:dyDescent="0.25">
      <c r="A6055" s="77"/>
      <c r="D6055" s="60"/>
      <c r="E6055" s="60"/>
      <c r="F6055" s="60"/>
      <c r="G6055" s="60"/>
      <c r="H6055" s="62"/>
      <c r="I6055" s="62"/>
      <c r="J6055" s="62"/>
      <c r="K6055" s="62"/>
      <c r="M6055" s="63"/>
      <c r="N6055" s="63"/>
      <c r="O6055" s="64"/>
      <c r="P6055" s="127"/>
      <c r="W6055" s="64"/>
      <c r="X6055" s="64"/>
    </row>
    <row r="6056" spans="1:24" s="59" customFormat="1" x14ac:dyDescent="0.25">
      <c r="A6056" s="77"/>
      <c r="D6056" s="60"/>
      <c r="E6056" s="60"/>
      <c r="F6056" s="60"/>
      <c r="G6056" s="60"/>
      <c r="H6056" s="62"/>
      <c r="I6056" s="62"/>
      <c r="J6056" s="62"/>
      <c r="K6056" s="62"/>
      <c r="M6056" s="63"/>
      <c r="N6056" s="63"/>
      <c r="O6056" s="64"/>
      <c r="P6056" s="127"/>
      <c r="W6056" s="64"/>
      <c r="X6056" s="64"/>
    </row>
    <row r="6057" spans="1:24" s="59" customFormat="1" x14ac:dyDescent="0.25">
      <c r="A6057" s="77"/>
      <c r="D6057" s="60"/>
      <c r="E6057" s="60"/>
      <c r="F6057" s="60"/>
      <c r="G6057" s="60"/>
      <c r="H6057" s="62"/>
      <c r="I6057" s="62"/>
      <c r="J6057" s="62"/>
      <c r="K6057" s="62"/>
      <c r="M6057" s="63"/>
      <c r="N6057" s="63"/>
      <c r="O6057" s="64"/>
      <c r="P6057" s="127"/>
      <c r="W6057" s="64"/>
      <c r="X6057" s="64"/>
    </row>
    <row r="6058" spans="1:24" s="59" customFormat="1" x14ac:dyDescent="0.25">
      <c r="A6058" s="77"/>
      <c r="D6058" s="60"/>
      <c r="E6058" s="60"/>
      <c r="F6058" s="60"/>
      <c r="G6058" s="60"/>
      <c r="H6058" s="62"/>
      <c r="I6058" s="62"/>
      <c r="J6058" s="62"/>
      <c r="K6058" s="62"/>
      <c r="M6058" s="63"/>
      <c r="N6058" s="63"/>
      <c r="O6058" s="64"/>
      <c r="P6058" s="127"/>
      <c r="W6058" s="64"/>
      <c r="X6058" s="64"/>
    </row>
    <row r="6059" spans="1:24" s="59" customFormat="1" x14ac:dyDescent="0.25">
      <c r="A6059" s="77"/>
      <c r="D6059" s="60"/>
      <c r="E6059" s="60"/>
      <c r="F6059" s="60"/>
      <c r="G6059" s="60"/>
      <c r="H6059" s="62"/>
      <c r="I6059" s="62"/>
      <c r="J6059" s="62"/>
      <c r="K6059" s="62"/>
      <c r="M6059" s="63"/>
      <c r="N6059" s="63"/>
      <c r="O6059" s="64"/>
      <c r="P6059" s="127"/>
      <c r="W6059" s="64"/>
      <c r="X6059" s="64"/>
    </row>
    <row r="6060" spans="1:24" s="59" customFormat="1" x14ac:dyDescent="0.25">
      <c r="A6060" s="77"/>
      <c r="D6060" s="60"/>
      <c r="E6060" s="60"/>
      <c r="F6060" s="60"/>
      <c r="G6060" s="60"/>
      <c r="H6060" s="62"/>
      <c r="I6060" s="62"/>
      <c r="J6060" s="62"/>
      <c r="K6060" s="62"/>
      <c r="M6060" s="63"/>
      <c r="N6060" s="63"/>
      <c r="O6060" s="64"/>
      <c r="P6060" s="127"/>
      <c r="W6060" s="64"/>
      <c r="X6060" s="64"/>
    </row>
    <row r="6061" spans="1:24" s="59" customFormat="1" x14ac:dyDescent="0.25">
      <c r="A6061" s="77"/>
      <c r="D6061" s="60"/>
      <c r="E6061" s="60"/>
      <c r="F6061" s="60"/>
      <c r="G6061" s="60"/>
      <c r="H6061" s="62"/>
      <c r="I6061" s="62"/>
      <c r="J6061" s="62"/>
      <c r="K6061" s="62"/>
      <c r="M6061" s="63"/>
      <c r="N6061" s="63"/>
      <c r="O6061" s="64"/>
      <c r="P6061" s="127"/>
      <c r="W6061" s="64"/>
      <c r="X6061" s="64"/>
    </row>
    <row r="6062" spans="1:24" s="59" customFormat="1" x14ac:dyDescent="0.25">
      <c r="A6062" s="77"/>
      <c r="D6062" s="60"/>
      <c r="E6062" s="60"/>
      <c r="F6062" s="60"/>
      <c r="G6062" s="60"/>
      <c r="H6062" s="62"/>
      <c r="I6062" s="62"/>
      <c r="J6062" s="62"/>
      <c r="K6062" s="62"/>
      <c r="M6062" s="63"/>
      <c r="N6062" s="63"/>
      <c r="O6062" s="64"/>
      <c r="P6062" s="127"/>
      <c r="W6062" s="64"/>
      <c r="X6062" s="64"/>
    </row>
    <row r="6063" spans="1:24" s="59" customFormat="1" x14ac:dyDescent="0.25">
      <c r="A6063" s="77"/>
      <c r="D6063" s="60"/>
      <c r="E6063" s="60"/>
      <c r="F6063" s="60"/>
      <c r="G6063" s="60"/>
      <c r="H6063" s="62"/>
      <c r="I6063" s="62"/>
      <c r="J6063" s="62"/>
      <c r="K6063" s="62"/>
      <c r="M6063" s="63"/>
      <c r="N6063" s="63"/>
      <c r="O6063" s="64"/>
      <c r="P6063" s="127"/>
      <c r="W6063" s="64"/>
      <c r="X6063" s="64"/>
    </row>
    <row r="6064" spans="1:24" s="59" customFormat="1" x14ac:dyDescent="0.25">
      <c r="A6064" s="77"/>
      <c r="D6064" s="60"/>
      <c r="E6064" s="60"/>
      <c r="F6064" s="60"/>
      <c r="G6064" s="60"/>
      <c r="H6064" s="62"/>
      <c r="I6064" s="62"/>
      <c r="J6064" s="62"/>
      <c r="K6064" s="62"/>
      <c r="M6064" s="63"/>
      <c r="N6064" s="63"/>
      <c r="O6064" s="64"/>
      <c r="P6064" s="127"/>
      <c r="W6064" s="64"/>
      <c r="X6064" s="64"/>
    </row>
    <row r="6065" spans="1:24" s="59" customFormat="1" x14ac:dyDescent="0.25">
      <c r="A6065" s="77"/>
      <c r="D6065" s="60"/>
      <c r="E6065" s="60"/>
      <c r="F6065" s="60"/>
      <c r="G6065" s="60"/>
      <c r="H6065" s="62"/>
      <c r="I6065" s="62"/>
      <c r="J6065" s="62"/>
      <c r="K6065" s="62"/>
      <c r="M6065" s="63"/>
      <c r="N6065" s="63"/>
      <c r="O6065" s="64"/>
      <c r="P6065" s="127"/>
      <c r="W6065" s="64"/>
      <c r="X6065" s="64"/>
    </row>
    <row r="6066" spans="1:24" s="59" customFormat="1" x14ac:dyDescent="0.25">
      <c r="A6066" s="77"/>
      <c r="D6066" s="60"/>
      <c r="E6066" s="60"/>
      <c r="F6066" s="60"/>
      <c r="G6066" s="60"/>
      <c r="H6066" s="62"/>
      <c r="I6066" s="62"/>
      <c r="J6066" s="62"/>
      <c r="K6066" s="62"/>
      <c r="M6066" s="63"/>
      <c r="N6066" s="63"/>
      <c r="O6066" s="64"/>
      <c r="P6066" s="127"/>
      <c r="W6066" s="64"/>
      <c r="X6066" s="64"/>
    </row>
    <row r="6067" spans="1:24" s="59" customFormat="1" x14ac:dyDescent="0.25">
      <c r="A6067" s="77"/>
      <c r="D6067" s="60"/>
      <c r="E6067" s="60"/>
      <c r="F6067" s="60"/>
      <c r="G6067" s="60"/>
      <c r="H6067" s="62"/>
      <c r="I6067" s="62"/>
      <c r="J6067" s="62"/>
      <c r="K6067" s="62"/>
      <c r="M6067" s="63"/>
      <c r="N6067" s="63"/>
      <c r="O6067" s="64"/>
      <c r="P6067" s="127"/>
      <c r="W6067" s="64"/>
      <c r="X6067" s="64"/>
    </row>
    <row r="6068" spans="1:24" s="59" customFormat="1" x14ac:dyDescent="0.25">
      <c r="A6068" s="77"/>
      <c r="D6068" s="60"/>
      <c r="E6068" s="60"/>
      <c r="F6068" s="60"/>
      <c r="G6068" s="60"/>
      <c r="H6068" s="62"/>
      <c r="I6068" s="62"/>
      <c r="J6068" s="62"/>
      <c r="K6068" s="62"/>
      <c r="M6068" s="63"/>
      <c r="N6068" s="63"/>
      <c r="O6068" s="64"/>
      <c r="P6068" s="127"/>
      <c r="W6068" s="64"/>
      <c r="X6068" s="64"/>
    </row>
    <row r="6069" spans="1:24" s="59" customFormat="1" x14ac:dyDescent="0.25">
      <c r="A6069" s="77"/>
      <c r="D6069" s="60"/>
      <c r="E6069" s="60"/>
      <c r="F6069" s="60"/>
      <c r="G6069" s="60"/>
      <c r="H6069" s="62"/>
      <c r="I6069" s="62"/>
      <c r="J6069" s="62"/>
      <c r="K6069" s="62"/>
      <c r="M6069" s="63"/>
      <c r="N6069" s="63"/>
      <c r="O6069" s="64"/>
      <c r="P6069" s="127"/>
      <c r="W6069" s="64"/>
      <c r="X6069" s="64"/>
    </row>
    <row r="6070" spans="1:24" s="59" customFormat="1" x14ac:dyDescent="0.25">
      <c r="A6070" s="77"/>
      <c r="D6070" s="60"/>
      <c r="E6070" s="60"/>
      <c r="F6070" s="60"/>
      <c r="G6070" s="60"/>
      <c r="H6070" s="62"/>
      <c r="I6070" s="62"/>
      <c r="J6070" s="62"/>
      <c r="K6070" s="62"/>
      <c r="M6070" s="63"/>
      <c r="N6070" s="63"/>
      <c r="O6070" s="64"/>
      <c r="P6070" s="127"/>
      <c r="W6070" s="64"/>
      <c r="X6070" s="64"/>
    </row>
    <row r="6071" spans="1:24" s="59" customFormat="1" x14ac:dyDescent="0.25">
      <c r="A6071" s="77"/>
      <c r="D6071" s="60"/>
      <c r="E6071" s="60"/>
      <c r="F6071" s="60"/>
      <c r="G6071" s="60"/>
      <c r="H6071" s="62"/>
      <c r="I6071" s="62"/>
      <c r="J6071" s="62"/>
      <c r="K6071" s="62"/>
      <c r="M6071" s="63"/>
      <c r="N6071" s="63"/>
      <c r="O6071" s="64"/>
      <c r="P6071" s="127"/>
      <c r="W6071" s="64"/>
      <c r="X6071" s="64"/>
    </row>
    <row r="6072" spans="1:24" s="59" customFormat="1" x14ac:dyDescent="0.25">
      <c r="A6072" s="77"/>
      <c r="D6072" s="60"/>
      <c r="E6072" s="60"/>
      <c r="F6072" s="60"/>
      <c r="G6072" s="60"/>
      <c r="H6072" s="62"/>
      <c r="I6072" s="62"/>
      <c r="J6072" s="62"/>
      <c r="K6072" s="62"/>
      <c r="M6072" s="63"/>
      <c r="N6072" s="63"/>
      <c r="O6072" s="64"/>
      <c r="P6072" s="127"/>
      <c r="W6072" s="64"/>
      <c r="X6072" s="64"/>
    </row>
    <row r="6073" spans="1:24" s="59" customFormat="1" x14ac:dyDescent="0.25">
      <c r="A6073" s="77"/>
      <c r="D6073" s="60"/>
      <c r="E6073" s="60"/>
      <c r="F6073" s="60"/>
      <c r="G6073" s="60"/>
      <c r="H6073" s="62"/>
      <c r="I6073" s="62"/>
      <c r="J6073" s="62"/>
      <c r="K6073" s="62"/>
      <c r="M6073" s="63"/>
      <c r="N6073" s="63"/>
      <c r="O6073" s="64"/>
      <c r="P6073" s="127"/>
      <c r="W6073" s="64"/>
      <c r="X6073" s="64"/>
    </row>
    <row r="6074" spans="1:24" s="59" customFormat="1" x14ac:dyDescent="0.25">
      <c r="A6074" s="77"/>
      <c r="D6074" s="60"/>
      <c r="E6074" s="60"/>
      <c r="F6074" s="60"/>
      <c r="G6074" s="60"/>
      <c r="H6074" s="62"/>
      <c r="I6074" s="62"/>
      <c r="J6074" s="62"/>
      <c r="K6074" s="62"/>
      <c r="M6074" s="63"/>
      <c r="N6074" s="63"/>
      <c r="O6074" s="64"/>
      <c r="P6074" s="127"/>
      <c r="W6074" s="64"/>
      <c r="X6074" s="64"/>
    </row>
    <row r="6075" spans="1:24" s="59" customFormat="1" x14ac:dyDescent="0.25">
      <c r="A6075" s="77"/>
      <c r="D6075" s="60"/>
      <c r="E6075" s="60"/>
      <c r="F6075" s="60"/>
      <c r="G6075" s="60"/>
      <c r="H6075" s="62"/>
      <c r="I6075" s="62"/>
      <c r="J6075" s="62"/>
      <c r="K6075" s="62"/>
      <c r="M6075" s="63"/>
      <c r="N6075" s="63"/>
      <c r="O6075" s="64"/>
      <c r="P6075" s="127"/>
      <c r="W6075" s="64"/>
      <c r="X6075" s="64"/>
    </row>
    <row r="6076" spans="1:24" s="59" customFormat="1" x14ac:dyDescent="0.25">
      <c r="A6076" s="77"/>
      <c r="D6076" s="60"/>
      <c r="E6076" s="60"/>
      <c r="F6076" s="60"/>
      <c r="G6076" s="60"/>
      <c r="H6076" s="62"/>
      <c r="I6076" s="62"/>
      <c r="J6076" s="62"/>
      <c r="K6076" s="62"/>
      <c r="M6076" s="63"/>
      <c r="N6076" s="63"/>
      <c r="O6076" s="64"/>
      <c r="P6076" s="127"/>
      <c r="W6076" s="64"/>
      <c r="X6076" s="64"/>
    </row>
    <row r="6077" spans="1:24" s="59" customFormat="1" x14ac:dyDescent="0.25">
      <c r="A6077" s="77"/>
      <c r="D6077" s="60"/>
      <c r="E6077" s="60"/>
      <c r="F6077" s="60"/>
      <c r="G6077" s="60"/>
      <c r="H6077" s="62"/>
      <c r="I6077" s="62"/>
      <c r="J6077" s="62"/>
      <c r="K6077" s="62"/>
      <c r="M6077" s="63"/>
      <c r="N6077" s="63"/>
      <c r="O6077" s="64"/>
      <c r="P6077" s="127"/>
      <c r="W6077" s="64"/>
      <c r="X6077" s="64"/>
    </row>
    <row r="6078" spans="1:24" s="59" customFormat="1" x14ac:dyDescent="0.25">
      <c r="A6078" s="77"/>
      <c r="D6078" s="60"/>
      <c r="E6078" s="60"/>
      <c r="F6078" s="60"/>
      <c r="G6078" s="60"/>
      <c r="H6078" s="62"/>
      <c r="I6078" s="62"/>
      <c r="J6078" s="62"/>
      <c r="K6078" s="62"/>
      <c r="M6078" s="63"/>
      <c r="N6078" s="63"/>
      <c r="O6078" s="64"/>
      <c r="P6078" s="127"/>
      <c r="W6078" s="64"/>
      <c r="X6078" s="64"/>
    </row>
    <row r="6079" spans="1:24" s="59" customFormat="1" x14ac:dyDescent="0.25">
      <c r="A6079" s="77"/>
      <c r="D6079" s="60"/>
      <c r="E6079" s="60"/>
      <c r="F6079" s="60"/>
      <c r="G6079" s="60"/>
      <c r="H6079" s="62"/>
      <c r="I6079" s="62"/>
      <c r="J6079" s="62"/>
      <c r="K6079" s="62"/>
      <c r="M6079" s="63"/>
      <c r="N6079" s="63"/>
      <c r="O6079" s="64"/>
      <c r="P6079" s="127"/>
      <c r="W6079" s="64"/>
      <c r="X6079" s="64"/>
    </row>
    <row r="6080" spans="1:24" s="59" customFormat="1" x14ac:dyDescent="0.25">
      <c r="A6080" s="77"/>
      <c r="D6080" s="60"/>
      <c r="E6080" s="60"/>
      <c r="F6080" s="60"/>
      <c r="G6080" s="60"/>
      <c r="H6080" s="62"/>
      <c r="I6080" s="62"/>
      <c r="J6080" s="62"/>
      <c r="K6080" s="62"/>
      <c r="M6080" s="63"/>
      <c r="N6080" s="63"/>
      <c r="O6080" s="64"/>
      <c r="P6080" s="127"/>
      <c r="W6080" s="64"/>
      <c r="X6080" s="64"/>
    </row>
    <row r="6081" spans="1:24" s="59" customFormat="1" x14ac:dyDescent="0.25">
      <c r="A6081" s="77"/>
      <c r="D6081" s="60"/>
      <c r="E6081" s="60"/>
      <c r="F6081" s="60"/>
      <c r="G6081" s="60"/>
      <c r="H6081" s="62"/>
      <c r="I6081" s="62"/>
      <c r="J6081" s="62"/>
      <c r="K6081" s="62"/>
      <c r="M6081" s="63"/>
      <c r="N6081" s="63"/>
      <c r="O6081" s="64"/>
      <c r="P6081" s="127"/>
      <c r="W6081" s="64"/>
      <c r="X6081" s="64"/>
    </row>
    <row r="6082" spans="1:24" s="59" customFormat="1" x14ac:dyDescent="0.25">
      <c r="A6082" s="77"/>
      <c r="D6082" s="60"/>
      <c r="E6082" s="60"/>
      <c r="F6082" s="60"/>
      <c r="G6082" s="60"/>
      <c r="H6082" s="62"/>
      <c r="I6082" s="62"/>
      <c r="J6082" s="62"/>
      <c r="K6082" s="62"/>
      <c r="M6082" s="63"/>
      <c r="N6082" s="63"/>
      <c r="O6082" s="64"/>
      <c r="P6082" s="127"/>
      <c r="W6082" s="64"/>
      <c r="X6082" s="64"/>
    </row>
    <row r="6083" spans="1:24" s="59" customFormat="1" x14ac:dyDescent="0.25">
      <c r="A6083" s="77"/>
      <c r="D6083" s="60"/>
      <c r="E6083" s="60"/>
      <c r="F6083" s="60"/>
      <c r="G6083" s="60"/>
      <c r="H6083" s="62"/>
      <c r="I6083" s="62"/>
      <c r="J6083" s="62"/>
      <c r="K6083" s="62"/>
      <c r="M6083" s="63"/>
      <c r="N6083" s="63"/>
      <c r="O6083" s="64"/>
      <c r="P6083" s="127"/>
      <c r="W6083" s="64"/>
      <c r="X6083" s="64"/>
    </row>
    <row r="6084" spans="1:24" s="59" customFormat="1" x14ac:dyDescent="0.25">
      <c r="A6084" s="77"/>
      <c r="D6084" s="60"/>
      <c r="E6084" s="60"/>
      <c r="F6084" s="60"/>
      <c r="G6084" s="60"/>
      <c r="H6084" s="62"/>
      <c r="I6084" s="62"/>
      <c r="J6084" s="62"/>
      <c r="K6084" s="62"/>
      <c r="M6084" s="63"/>
      <c r="N6084" s="63"/>
      <c r="O6084" s="64"/>
      <c r="P6084" s="127"/>
      <c r="W6084" s="64"/>
      <c r="X6084" s="64"/>
    </row>
    <row r="6085" spans="1:24" s="59" customFormat="1" x14ac:dyDescent="0.25">
      <c r="A6085" s="77"/>
      <c r="D6085" s="60"/>
      <c r="E6085" s="60"/>
      <c r="F6085" s="60"/>
      <c r="G6085" s="60"/>
      <c r="H6085" s="62"/>
      <c r="I6085" s="62"/>
      <c r="J6085" s="62"/>
      <c r="K6085" s="62"/>
      <c r="M6085" s="63"/>
      <c r="N6085" s="63"/>
      <c r="O6085" s="64"/>
      <c r="P6085" s="127"/>
      <c r="W6085" s="64"/>
      <c r="X6085" s="64"/>
    </row>
    <row r="6086" spans="1:24" s="59" customFormat="1" x14ac:dyDescent="0.25">
      <c r="A6086" s="77"/>
      <c r="D6086" s="60"/>
      <c r="E6086" s="60"/>
      <c r="F6086" s="60"/>
      <c r="G6086" s="60"/>
      <c r="H6086" s="62"/>
      <c r="I6086" s="62"/>
      <c r="J6086" s="62"/>
      <c r="K6086" s="62"/>
      <c r="M6086" s="63"/>
      <c r="N6086" s="63"/>
      <c r="O6086" s="64"/>
      <c r="P6086" s="127"/>
      <c r="W6086" s="64"/>
      <c r="X6086" s="64"/>
    </row>
    <row r="6087" spans="1:24" s="59" customFormat="1" x14ac:dyDescent="0.25">
      <c r="A6087" s="77"/>
      <c r="D6087" s="60"/>
      <c r="E6087" s="60"/>
      <c r="F6087" s="60"/>
      <c r="G6087" s="60"/>
      <c r="H6087" s="62"/>
      <c r="I6087" s="62"/>
      <c r="J6087" s="62"/>
      <c r="K6087" s="62"/>
      <c r="M6087" s="63"/>
      <c r="N6087" s="63"/>
      <c r="O6087" s="64"/>
      <c r="P6087" s="127"/>
      <c r="W6087" s="64"/>
      <c r="X6087" s="64"/>
    </row>
    <row r="6088" spans="1:24" s="59" customFormat="1" x14ac:dyDescent="0.25">
      <c r="A6088" s="77"/>
      <c r="D6088" s="60"/>
      <c r="E6088" s="60"/>
      <c r="F6088" s="60"/>
      <c r="G6088" s="60"/>
      <c r="H6088" s="62"/>
      <c r="I6088" s="62"/>
      <c r="J6088" s="62"/>
      <c r="K6088" s="62"/>
      <c r="M6088" s="63"/>
      <c r="N6088" s="63"/>
      <c r="O6088" s="64"/>
      <c r="P6088" s="127"/>
      <c r="W6088" s="64"/>
      <c r="X6088" s="64"/>
    </row>
    <row r="6089" spans="1:24" s="59" customFormat="1" x14ac:dyDescent="0.25">
      <c r="A6089" s="77"/>
      <c r="D6089" s="60"/>
      <c r="E6089" s="60"/>
      <c r="F6089" s="60"/>
      <c r="G6089" s="60"/>
      <c r="H6089" s="62"/>
      <c r="I6089" s="62"/>
      <c r="J6089" s="62"/>
      <c r="K6089" s="62"/>
      <c r="M6089" s="63"/>
      <c r="N6089" s="63"/>
      <c r="O6089" s="64"/>
      <c r="P6089" s="127"/>
      <c r="W6089" s="64"/>
      <c r="X6089" s="64"/>
    </row>
    <row r="6090" spans="1:24" s="59" customFormat="1" x14ac:dyDescent="0.25">
      <c r="A6090" s="77"/>
      <c r="D6090" s="60"/>
      <c r="E6090" s="60"/>
      <c r="F6090" s="60"/>
      <c r="G6090" s="60"/>
      <c r="H6090" s="62"/>
      <c r="I6090" s="62"/>
      <c r="J6090" s="62"/>
      <c r="K6090" s="62"/>
      <c r="M6090" s="63"/>
      <c r="N6090" s="63"/>
      <c r="O6090" s="64"/>
      <c r="P6090" s="127"/>
      <c r="W6090" s="64"/>
      <c r="X6090" s="64"/>
    </row>
    <row r="6091" spans="1:24" s="59" customFormat="1" x14ac:dyDescent="0.25">
      <c r="A6091" s="77"/>
      <c r="D6091" s="60"/>
      <c r="E6091" s="60"/>
      <c r="F6091" s="60"/>
      <c r="G6091" s="60"/>
      <c r="H6091" s="62"/>
      <c r="I6091" s="62"/>
      <c r="J6091" s="62"/>
      <c r="K6091" s="62"/>
      <c r="M6091" s="63"/>
      <c r="N6091" s="63"/>
      <c r="O6091" s="64"/>
      <c r="P6091" s="127"/>
      <c r="W6091" s="64"/>
      <c r="X6091" s="64"/>
    </row>
    <row r="6092" spans="1:24" s="59" customFormat="1" x14ac:dyDescent="0.25">
      <c r="A6092" s="77"/>
      <c r="D6092" s="60"/>
      <c r="E6092" s="60"/>
      <c r="F6092" s="60"/>
      <c r="G6092" s="60"/>
      <c r="H6092" s="62"/>
      <c r="I6092" s="62"/>
      <c r="J6092" s="62"/>
      <c r="K6092" s="62"/>
      <c r="M6092" s="63"/>
      <c r="N6092" s="63"/>
      <c r="O6092" s="64"/>
      <c r="P6092" s="127"/>
      <c r="W6092" s="64"/>
      <c r="X6092" s="64"/>
    </row>
    <row r="6093" spans="1:24" s="59" customFormat="1" x14ac:dyDescent="0.25">
      <c r="A6093" s="77"/>
      <c r="D6093" s="60"/>
      <c r="E6093" s="60"/>
      <c r="F6093" s="60"/>
      <c r="G6093" s="60"/>
      <c r="H6093" s="62"/>
      <c r="I6093" s="62"/>
      <c r="J6093" s="62"/>
      <c r="K6093" s="62"/>
      <c r="M6093" s="63"/>
      <c r="N6093" s="63"/>
      <c r="O6093" s="64"/>
      <c r="P6093" s="127"/>
      <c r="W6093" s="64"/>
      <c r="X6093" s="64"/>
    </row>
    <row r="6094" spans="1:24" s="59" customFormat="1" x14ac:dyDescent="0.25">
      <c r="A6094" s="77"/>
      <c r="D6094" s="60"/>
      <c r="E6094" s="60"/>
      <c r="F6094" s="60"/>
      <c r="G6094" s="60"/>
      <c r="H6094" s="62"/>
      <c r="I6094" s="62"/>
      <c r="J6094" s="62"/>
      <c r="K6094" s="62"/>
      <c r="M6094" s="63"/>
      <c r="N6094" s="63"/>
      <c r="O6094" s="64"/>
      <c r="P6094" s="127"/>
      <c r="W6094" s="64"/>
      <c r="X6094" s="64"/>
    </row>
    <row r="6095" spans="1:24" s="59" customFormat="1" x14ac:dyDescent="0.25">
      <c r="A6095" s="77"/>
      <c r="D6095" s="60"/>
      <c r="E6095" s="60"/>
      <c r="F6095" s="60"/>
      <c r="G6095" s="60"/>
      <c r="H6095" s="62"/>
      <c r="I6095" s="62"/>
      <c r="J6095" s="62"/>
      <c r="K6095" s="62"/>
      <c r="M6095" s="63"/>
      <c r="N6095" s="63"/>
      <c r="O6095" s="64"/>
      <c r="P6095" s="127"/>
      <c r="W6095" s="64"/>
      <c r="X6095" s="64"/>
    </row>
    <row r="6096" spans="1:24" s="59" customFormat="1" x14ac:dyDescent="0.25">
      <c r="A6096" s="77"/>
      <c r="D6096" s="60"/>
      <c r="E6096" s="60"/>
      <c r="F6096" s="60"/>
      <c r="G6096" s="60"/>
      <c r="H6096" s="62"/>
      <c r="I6096" s="62"/>
      <c r="J6096" s="62"/>
      <c r="K6096" s="62"/>
      <c r="M6096" s="63"/>
      <c r="N6096" s="63"/>
      <c r="O6096" s="64"/>
      <c r="P6096" s="127"/>
      <c r="W6096" s="64"/>
      <c r="X6096" s="64"/>
    </row>
    <row r="6097" spans="1:24" s="59" customFormat="1" x14ac:dyDescent="0.25">
      <c r="A6097" s="77"/>
      <c r="D6097" s="60"/>
      <c r="E6097" s="60"/>
      <c r="F6097" s="60"/>
      <c r="G6097" s="60"/>
      <c r="H6097" s="62"/>
      <c r="I6097" s="62"/>
      <c r="J6097" s="62"/>
      <c r="K6097" s="62"/>
      <c r="M6097" s="63"/>
      <c r="N6097" s="63"/>
      <c r="O6097" s="64"/>
      <c r="P6097" s="127"/>
      <c r="W6097" s="64"/>
      <c r="X6097" s="64"/>
    </row>
    <row r="6098" spans="1:24" s="59" customFormat="1" x14ac:dyDescent="0.25">
      <c r="A6098" s="77"/>
      <c r="D6098" s="60"/>
      <c r="E6098" s="60"/>
      <c r="F6098" s="60"/>
      <c r="G6098" s="60"/>
      <c r="H6098" s="62"/>
      <c r="I6098" s="62"/>
      <c r="J6098" s="62"/>
      <c r="K6098" s="62"/>
      <c r="M6098" s="63"/>
      <c r="N6098" s="63"/>
      <c r="O6098" s="64"/>
      <c r="P6098" s="127"/>
      <c r="W6098" s="64"/>
      <c r="X6098" s="64"/>
    </row>
    <row r="6099" spans="1:24" s="59" customFormat="1" x14ac:dyDescent="0.25">
      <c r="A6099" s="77"/>
      <c r="D6099" s="60"/>
      <c r="E6099" s="60"/>
      <c r="F6099" s="60"/>
      <c r="G6099" s="60"/>
      <c r="H6099" s="62"/>
      <c r="I6099" s="62"/>
      <c r="J6099" s="62"/>
      <c r="K6099" s="62"/>
      <c r="M6099" s="63"/>
      <c r="N6099" s="63"/>
      <c r="O6099" s="64"/>
      <c r="P6099" s="127"/>
      <c r="W6099" s="64"/>
      <c r="X6099" s="64"/>
    </row>
    <row r="6100" spans="1:24" s="59" customFormat="1" x14ac:dyDescent="0.25">
      <c r="A6100" s="77"/>
      <c r="D6100" s="60"/>
      <c r="E6100" s="60"/>
      <c r="F6100" s="60"/>
      <c r="G6100" s="60"/>
      <c r="H6100" s="62"/>
      <c r="I6100" s="62"/>
      <c r="J6100" s="62"/>
      <c r="K6100" s="62"/>
      <c r="M6100" s="63"/>
      <c r="N6100" s="63"/>
      <c r="O6100" s="64"/>
      <c r="P6100" s="127"/>
      <c r="W6100" s="64"/>
      <c r="X6100" s="64"/>
    </row>
    <row r="6101" spans="1:24" s="59" customFormat="1" x14ac:dyDescent="0.25">
      <c r="A6101" s="77"/>
      <c r="D6101" s="60"/>
      <c r="E6101" s="60"/>
      <c r="F6101" s="60"/>
      <c r="G6101" s="60"/>
      <c r="H6101" s="62"/>
      <c r="I6101" s="62"/>
      <c r="J6101" s="62"/>
      <c r="K6101" s="62"/>
      <c r="M6101" s="63"/>
      <c r="N6101" s="63"/>
      <c r="O6101" s="64"/>
      <c r="P6101" s="127"/>
      <c r="W6101" s="64"/>
      <c r="X6101" s="64"/>
    </row>
    <row r="6102" spans="1:24" s="59" customFormat="1" x14ac:dyDescent="0.25">
      <c r="A6102" s="77"/>
      <c r="D6102" s="60"/>
      <c r="E6102" s="60"/>
      <c r="F6102" s="60"/>
      <c r="G6102" s="60"/>
      <c r="H6102" s="62"/>
      <c r="I6102" s="62"/>
      <c r="J6102" s="62"/>
      <c r="K6102" s="62"/>
      <c r="M6102" s="63"/>
      <c r="N6102" s="63"/>
      <c r="O6102" s="64"/>
      <c r="P6102" s="127"/>
      <c r="W6102" s="64"/>
      <c r="X6102" s="64"/>
    </row>
    <row r="6103" spans="1:24" s="59" customFormat="1" x14ac:dyDescent="0.25">
      <c r="A6103" s="77"/>
      <c r="D6103" s="60"/>
      <c r="E6103" s="60"/>
      <c r="F6103" s="60"/>
      <c r="G6103" s="60"/>
      <c r="H6103" s="62"/>
      <c r="I6103" s="62"/>
      <c r="J6103" s="62"/>
      <c r="K6103" s="62"/>
      <c r="M6103" s="63"/>
      <c r="N6103" s="63"/>
      <c r="O6103" s="64"/>
      <c r="P6103" s="127"/>
      <c r="W6103" s="64"/>
      <c r="X6103" s="64"/>
    </row>
    <row r="6104" spans="1:24" s="59" customFormat="1" x14ac:dyDescent="0.25">
      <c r="A6104" s="77"/>
      <c r="D6104" s="60"/>
      <c r="E6104" s="60"/>
      <c r="F6104" s="60"/>
      <c r="G6104" s="60"/>
      <c r="H6104" s="62"/>
      <c r="I6104" s="62"/>
      <c r="J6104" s="62"/>
      <c r="K6104" s="62"/>
      <c r="M6104" s="63"/>
      <c r="N6104" s="63"/>
      <c r="O6104" s="64"/>
      <c r="P6104" s="127"/>
      <c r="W6104" s="64"/>
      <c r="X6104" s="64"/>
    </row>
    <row r="6105" spans="1:24" s="59" customFormat="1" x14ac:dyDescent="0.25">
      <c r="A6105" s="77"/>
      <c r="D6105" s="60"/>
      <c r="E6105" s="60"/>
      <c r="F6105" s="60"/>
      <c r="G6105" s="60"/>
      <c r="H6105" s="62"/>
      <c r="I6105" s="62"/>
      <c r="J6105" s="62"/>
      <c r="K6105" s="62"/>
      <c r="M6105" s="63"/>
      <c r="N6105" s="63"/>
      <c r="O6105" s="64"/>
      <c r="P6105" s="127"/>
      <c r="W6105" s="64"/>
      <c r="X6105" s="64"/>
    </row>
    <row r="6106" spans="1:24" s="59" customFormat="1" x14ac:dyDescent="0.25">
      <c r="A6106" s="77"/>
      <c r="D6106" s="60"/>
      <c r="E6106" s="60"/>
      <c r="F6106" s="60"/>
      <c r="G6106" s="60"/>
      <c r="H6106" s="62"/>
      <c r="I6106" s="62"/>
      <c r="J6106" s="62"/>
      <c r="K6106" s="62"/>
      <c r="M6106" s="63"/>
      <c r="N6106" s="63"/>
      <c r="O6106" s="64"/>
      <c r="P6106" s="127"/>
      <c r="W6106" s="64"/>
      <c r="X6106" s="64"/>
    </row>
    <row r="6107" spans="1:24" s="59" customFormat="1" x14ac:dyDescent="0.25">
      <c r="A6107" s="77"/>
      <c r="D6107" s="60"/>
      <c r="E6107" s="60"/>
      <c r="F6107" s="60"/>
      <c r="G6107" s="60"/>
      <c r="H6107" s="62"/>
      <c r="I6107" s="62"/>
      <c r="J6107" s="62"/>
      <c r="K6107" s="62"/>
      <c r="M6107" s="63"/>
      <c r="N6107" s="63"/>
      <c r="O6107" s="64"/>
      <c r="P6107" s="127"/>
      <c r="W6107" s="64"/>
      <c r="X6107" s="64"/>
    </row>
    <row r="6108" spans="1:24" s="59" customFormat="1" x14ac:dyDescent="0.25">
      <c r="A6108" s="77"/>
      <c r="D6108" s="60"/>
      <c r="E6108" s="60"/>
      <c r="F6108" s="60"/>
      <c r="G6108" s="60"/>
      <c r="H6108" s="62"/>
      <c r="I6108" s="62"/>
      <c r="J6108" s="62"/>
      <c r="K6108" s="62"/>
      <c r="M6108" s="63"/>
      <c r="N6108" s="63"/>
      <c r="O6108" s="64"/>
      <c r="P6108" s="127"/>
      <c r="W6108" s="64"/>
      <c r="X6108" s="64"/>
    </row>
    <row r="6109" spans="1:24" s="59" customFormat="1" x14ac:dyDescent="0.25">
      <c r="A6109" s="77"/>
      <c r="D6109" s="60"/>
      <c r="E6109" s="60"/>
      <c r="F6109" s="60"/>
      <c r="G6109" s="60"/>
      <c r="H6109" s="62"/>
      <c r="I6109" s="62"/>
      <c r="J6109" s="62"/>
      <c r="K6109" s="62"/>
      <c r="M6109" s="63"/>
      <c r="N6109" s="63"/>
      <c r="O6109" s="64"/>
      <c r="P6109" s="127"/>
      <c r="W6109" s="64"/>
      <c r="X6109" s="64"/>
    </row>
    <row r="6110" spans="1:24" s="59" customFormat="1" x14ac:dyDescent="0.25">
      <c r="A6110" s="77"/>
      <c r="D6110" s="60"/>
      <c r="E6110" s="60"/>
      <c r="F6110" s="60"/>
      <c r="G6110" s="60"/>
      <c r="H6110" s="62"/>
      <c r="I6110" s="62"/>
      <c r="J6110" s="62"/>
      <c r="K6110" s="62"/>
      <c r="M6110" s="63"/>
      <c r="N6110" s="63"/>
      <c r="O6110" s="64"/>
      <c r="P6110" s="127"/>
      <c r="W6110" s="64"/>
      <c r="X6110" s="64"/>
    </row>
    <row r="6111" spans="1:24" s="59" customFormat="1" x14ac:dyDescent="0.25">
      <c r="A6111" s="77"/>
      <c r="D6111" s="60"/>
      <c r="E6111" s="60"/>
      <c r="F6111" s="60"/>
      <c r="G6111" s="60"/>
      <c r="H6111" s="62"/>
      <c r="I6111" s="62"/>
      <c r="J6111" s="62"/>
      <c r="K6111" s="62"/>
      <c r="M6111" s="63"/>
      <c r="N6111" s="63"/>
      <c r="O6111" s="64"/>
      <c r="P6111" s="127"/>
      <c r="W6111" s="64"/>
      <c r="X6111" s="64"/>
    </row>
    <row r="6112" spans="1:24" s="59" customFormat="1" x14ac:dyDescent="0.25">
      <c r="A6112" s="77"/>
      <c r="D6112" s="60"/>
      <c r="E6112" s="60"/>
      <c r="F6112" s="60"/>
      <c r="G6112" s="60"/>
      <c r="H6112" s="62"/>
      <c r="I6112" s="62"/>
      <c r="J6112" s="62"/>
      <c r="K6112" s="62"/>
      <c r="M6112" s="63"/>
      <c r="N6112" s="63"/>
      <c r="O6112" s="64"/>
      <c r="P6112" s="127"/>
      <c r="W6112" s="64"/>
      <c r="X6112" s="64"/>
    </row>
    <row r="6113" spans="1:24" s="59" customFormat="1" x14ac:dyDescent="0.25">
      <c r="A6113" s="77"/>
      <c r="D6113" s="60"/>
      <c r="E6113" s="60"/>
      <c r="F6113" s="60"/>
      <c r="G6113" s="60"/>
      <c r="H6113" s="62"/>
      <c r="I6113" s="62"/>
      <c r="J6113" s="62"/>
      <c r="K6113" s="62"/>
      <c r="M6113" s="63"/>
      <c r="N6113" s="63"/>
      <c r="O6113" s="64"/>
      <c r="P6113" s="127"/>
      <c r="W6113" s="64"/>
      <c r="X6113" s="64"/>
    </row>
    <row r="6114" spans="1:24" s="59" customFormat="1" x14ac:dyDescent="0.25">
      <c r="A6114" s="77"/>
      <c r="D6114" s="60"/>
      <c r="E6114" s="60"/>
      <c r="F6114" s="60"/>
      <c r="G6114" s="60"/>
      <c r="H6114" s="62"/>
      <c r="I6114" s="62"/>
      <c r="J6114" s="62"/>
      <c r="K6114" s="62"/>
      <c r="M6114" s="63"/>
      <c r="N6114" s="63"/>
      <c r="O6114" s="64"/>
      <c r="P6114" s="127"/>
      <c r="W6114" s="64"/>
      <c r="X6114" s="64"/>
    </row>
    <row r="6115" spans="1:24" s="59" customFormat="1" x14ac:dyDescent="0.25">
      <c r="A6115" s="77"/>
      <c r="D6115" s="60"/>
      <c r="E6115" s="60"/>
      <c r="F6115" s="60"/>
      <c r="G6115" s="60"/>
      <c r="H6115" s="62"/>
      <c r="I6115" s="62"/>
      <c r="J6115" s="62"/>
      <c r="K6115" s="62"/>
      <c r="M6115" s="63"/>
      <c r="N6115" s="63"/>
      <c r="O6115" s="64"/>
      <c r="P6115" s="127"/>
      <c r="W6115" s="64"/>
      <c r="X6115" s="64"/>
    </row>
    <row r="6116" spans="1:24" s="59" customFormat="1" x14ac:dyDescent="0.25">
      <c r="A6116" s="77"/>
      <c r="D6116" s="60"/>
      <c r="E6116" s="60"/>
      <c r="F6116" s="60"/>
      <c r="G6116" s="60"/>
      <c r="H6116" s="62"/>
      <c r="I6116" s="62"/>
      <c r="J6116" s="62"/>
      <c r="K6116" s="62"/>
      <c r="M6116" s="63"/>
      <c r="N6116" s="63"/>
      <c r="O6116" s="64"/>
      <c r="P6116" s="127"/>
      <c r="W6116" s="64"/>
      <c r="X6116" s="64"/>
    </row>
    <row r="6117" spans="1:24" s="59" customFormat="1" x14ac:dyDescent="0.25">
      <c r="A6117" s="77"/>
      <c r="D6117" s="60"/>
      <c r="E6117" s="60"/>
      <c r="F6117" s="60"/>
      <c r="G6117" s="60"/>
      <c r="H6117" s="62"/>
      <c r="I6117" s="62"/>
      <c r="J6117" s="62"/>
      <c r="K6117" s="62"/>
      <c r="M6117" s="63"/>
      <c r="N6117" s="63"/>
      <c r="O6117" s="64"/>
      <c r="P6117" s="127"/>
      <c r="W6117" s="64"/>
      <c r="X6117" s="64"/>
    </row>
    <row r="6118" spans="1:24" s="59" customFormat="1" x14ac:dyDescent="0.25">
      <c r="A6118" s="77"/>
      <c r="D6118" s="60"/>
      <c r="E6118" s="60"/>
      <c r="F6118" s="60"/>
      <c r="G6118" s="60"/>
      <c r="H6118" s="62"/>
      <c r="I6118" s="62"/>
      <c r="J6118" s="62"/>
      <c r="K6118" s="62"/>
      <c r="M6118" s="63"/>
      <c r="N6118" s="63"/>
      <c r="O6118" s="64"/>
      <c r="P6118" s="127"/>
      <c r="W6118" s="64"/>
      <c r="X6118" s="64"/>
    </row>
    <row r="6119" spans="1:24" s="59" customFormat="1" x14ac:dyDescent="0.25">
      <c r="A6119" s="77"/>
      <c r="D6119" s="60"/>
      <c r="E6119" s="60"/>
      <c r="F6119" s="60"/>
      <c r="G6119" s="60"/>
      <c r="H6119" s="62"/>
      <c r="I6119" s="62"/>
      <c r="J6119" s="62"/>
      <c r="K6119" s="62"/>
      <c r="M6119" s="63"/>
      <c r="N6119" s="63"/>
      <c r="O6119" s="64"/>
      <c r="P6119" s="127"/>
      <c r="W6119" s="64"/>
      <c r="X6119" s="64"/>
    </row>
    <row r="6120" spans="1:24" s="59" customFormat="1" x14ac:dyDescent="0.25">
      <c r="A6120" s="77"/>
      <c r="D6120" s="60"/>
      <c r="E6120" s="60"/>
      <c r="F6120" s="60"/>
      <c r="G6120" s="60"/>
      <c r="H6120" s="62"/>
      <c r="I6120" s="62"/>
      <c r="J6120" s="62"/>
      <c r="K6120" s="62"/>
      <c r="M6120" s="63"/>
      <c r="N6120" s="63"/>
      <c r="O6120" s="64"/>
      <c r="P6120" s="127"/>
      <c r="W6120" s="64"/>
      <c r="X6120" s="64"/>
    </row>
    <row r="6121" spans="1:24" s="59" customFormat="1" x14ac:dyDescent="0.25">
      <c r="A6121" s="77"/>
      <c r="D6121" s="60"/>
      <c r="E6121" s="60"/>
      <c r="F6121" s="60"/>
      <c r="G6121" s="60"/>
      <c r="H6121" s="62"/>
      <c r="I6121" s="62"/>
      <c r="J6121" s="62"/>
      <c r="K6121" s="62"/>
      <c r="M6121" s="63"/>
      <c r="N6121" s="63"/>
      <c r="O6121" s="64"/>
      <c r="P6121" s="127"/>
      <c r="W6121" s="64"/>
      <c r="X6121" s="64"/>
    </row>
    <row r="6122" spans="1:24" s="59" customFormat="1" x14ac:dyDescent="0.25">
      <c r="A6122" s="77"/>
      <c r="D6122" s="60"/>
      <c r="E6122" s="60"/>
      <c r="F6122" s="60"/>
      <c r="G6122" s="60"/>
      <c r="H6122" s="62"/>
      <c r="I6122" s="62"/>
      <c r="J6122" s="62"/>
      <c r="K6122" s="62"/>
      <c r="M6122" s="63"/>
      <c r="N6122" s="63"/>
      <c r="O6122" s="64"/>
      <c r="P6122" s="127"/>
      <c r="W6122" s="64"/>
      <c r="X6122" s="64"/>
    </row>
    <row r="6123" spans="1:24" s="59" customFormat="1" x14ac:dyDescent="0.25">
      <c r="A6123" s="77"/>
      <c r="D6123" s="60"/>
      <c r="E6123" s="60"/>
      <c r="F6123" s="60"/>
      <c r="G6123" s="60"/>
      <c r="H6123" s="62"/>
      <c r="I6123" s="62"/>
      <c r="J6123" s="62"/>
      <c r="K6123" s="62"/>
      <c r="M6123" s="63"/>
      <c r="N6123" s="63"/>
      <c r="O6123" s="64"/>
      <c r="P6123" s="127"/>
      <c r="W6123" s="64"/>
      <c r="X6123" s="64"/>
    </row>
    <row r="6124" spans="1:24" s="59" customFormat="1" x14ac:dyDescent="0.25">
      <c r="A6124" s="77"/>
      <c r="D6124" s="60"/>
      <c r="E6124" s="60"/>
      <c r="F6124" s="60"/>
      <c r="G6124" s="60"/>
      <c r="H6124" s="62"/>
      <c r="I6124" s="62"/>
      <c r="J6124" s="62"/>
      <c r="K6124" s="62"/>
      <c r="M6124" s="63"/>
      <c r="N6124" s="63"/>
      <c r="O6124" s="64"/>
      <c r="P6124" s="127"/>
      <c r="W6124" s="64"/>
      <c r="X6124" s="64"/>
    </row>
    <row r="6125" spans="1:24" s="59" customFormat="1" x14ac:dyDescent="0.25">
      <c r="A6125" s="77"/>
      <c r="D6125" s="60"/>
      <c r="E6125" s="60"/>
      <c r="F6125" s="60"/>
      <c r="G6125" s="60"/>
      <c r="H6125" s="62"/>
      <c r="I6125" s="62"/>
      <c r="J6125" s="62"/>
      <c r="K6125" s="62"/>
      <c r="M6125" s="63"/>
      <c r="N6125" s="63"/>
      <c r="O6125" s="64"/>
      <c r="P6125" s="127"/>
      <c r="W6125" s="64"/>
      <c r="X6125" s="64"/>
    </row>
    <row r="6126" spans="1:24" s="59" customFormat="1" x14ac:dyDescent="0.25">
      <c r="A6126" s="77"/>
      <c r="D6126" s="60"/>
      <c r="E6126" s="60"/>
      <c r="F6126" s="60"/>
      <c r="G6126" s="60"/>
      <c r="H6126" s="62"/>
      <c r="I6126" s="62"/>
      <c r="J6126" s="62"/>
      <c r="K6126" s="62"/>
      <c r="M6126" s="63"/>
      <c r="N6126" s="63"/>
      <c r="O6126" s="64"/>
      <c r="P6126" s="127"/>
      <c r="W6126" s="64"/>
      <c r="X6126" s="64"/>
    </row>
    <row r="6127" spans="1:24" s="59" customFormat="1" x14ac:dyDescent="0.25">
      <c r="A6127" s="77"/>
      <c r="D6127" s="60"/>
      <c r="E6127" s="60"/>
      <c r="F6127" s="60"/>
      <c r="G6127" s="60"/>
      <c r="H6127" s="62"/>
      <c r="I6127" s="62"/>
      <c r="J6127" s="62"/>
      <c r="K6127" s="62"/>
      <c r="M6127" s="63"/>
      <c r="N6127" s="63"/>
      <c r="O6127" s="64"/>
      <c r="P6127" s="127"/>
      <c r="W6127" s="64"/>
      <c r="X6127" s="64"/>
    </row>
    <row r="6128" spans="1:24" s="59" customFormat="1" x14ac:dyDescent="0.25">
      <c r="A6128" s="77"/>
      <c r="D6128" s="60"/>
      <c r="E6128" s="60"/>
      <c r="F6128" s="60"/>
      <c r="G6128" s="60"/>
      <c r="H6128" s="62"/>
      <c r="I6128" s="62"/>
      <c r="J6128" s="62"/>
      <c r="K6128" s="62"/>
      <c r="M6128" s="63"/>
      <c r="N6128" s="63"/>
      <c r="O6128" s="64"/>
      <c r="P6128" s="127"/>
      <c r="W6128" s="64"/>
      <c r="X6128" s="64"/>
    </row>
    <row r="6129" spans="1:24" s="59" customFormat="1" x14ac:dyDescent="0.25">
      <c r="A6129" s="77"/>
      <c r="D6129" s="60"/>
      <c r="E6129" s="60"/>
      <c r="F6129" s="60"/>
      <c r="G6129" s="60"/>
      <c r="H6129" s="62"/>
      <c r="I6129" s="62"/>
      <c r="J6129" s="62"/>
      <c r="K6129" s="62"/>
      <c r="M6129" s="63"/>
      <c r="N6129" s="63"/>
      <c r="O6129" s="64"/>
      <c r="P6129" s="127"/>
      <c r="W6129" s="64"/>
      <c r="X6129" s="64"/>
    </row>
    <row r="6130" spans="1:24" s="59" customFormat="1" x14ac:dyDescent="0.25">
      <c r="A6130" s="77"/>
      <c r="D6130" s="60"/>
      <c r="E6130" s="60"/>
      <c r="F6130" s="60"/>
      <c r="G6130" s="60"/>
      <c r="H6130" s="62"/>
      <c r="I6130" s="62"/>
      <c r="J6130" s="62"/>
      <c r="K6130" s="62"/>
      <c r="M6130" s="63"/>
      <c r="N6130" s="63"/>
      <c r="O6130" s="64"/>
      <c r="P6130" s="127"/>
      <c r="W6130" s="64"/>
      <c r="X6130" s="64"/>
    </row>
    <row r="6131" spans="1:24" s="59" customFormat="1" x14ac:dyDescent="0.25">
      <c r="A6131" s="77"/>
      <c r="D6131" s="60"/>
      <c r="E6131" s="60"/>
      <c r="F6131" s="60"/>
      <c r="G6131" s="60"/>
      <c r="H6131" s="62"/>
      <c r="I6131" s="62"/>
      <c r="J6131" s="62"/>
      <c r="K6131" s="62"/>
      <c r="M6131" s="63"/>
      <c r="N6131" s="63"/>
      <c r="O6131" s="64"/>
      <c r="P6131" s="127"/>
      <c r="W6131" s="64"/>
      <c r="X6131" s="64"/>
    </row>
    <row r="6132" spans="1:24" s="59" customFormat="1" x14ac:dyDescent="0.25">
      <c r="A6132" s="77"/>
      <c r="D6132" s="60"/>
      <c r="E6132" s="60"/>
      <c r="F6132" s="60"/>
      <c r="G6132" s="60"/>
      <c r="H6132" s="62"/>
      <c r="I6132" s="62"/>
      <c r="J6132" s="62"/>
      <c r="K6132" s="62"/>
      <c r="M6132" s="63"/>
      <c r="N6132" s="63"/>
      <c r="O6132" s="64"/>
      <c r="P6132" s="127"/>
      <c r="W6132" s="64"/>
      <c r="X6132" s="64"/>
    </row>
    <row r="6133" spans="1:24" s="59" customFormat="1" x14ac:dyDescent="0.25">
      <c r="A6133" s="77"/>
      <c r="D6133" s="60"/>
      <c r="E6133" s="60"/>
      <c r="F6133" s="60"/>
      <c r="G6133" s="60"/>
      <c r="H6133" s="62"/>
      <c r="I6133" s="62"/>
      <c r="J6133" s="62"/>
      <c r="K6133" s="62"/>
      <c r="M6133" s="63"/>
      <c r="N6133" s="63"/>
      <c r="O6133" s="64"/>
      <c r="P6133" s="127"/>
      <c r="W6133" s="64"/>
      <c r="X6133" s="64"/>
    </row>
    <row r="6134" spans="1:24" s="59" customFormat="1" x14ac:dyDescent="0.25">
      <c r="A6134" s="77"/>
      <c r="D6134" s="60"/>
      <c r="E6134" s="60"/>
      <c r="F6134" s="60"/>
      <c r="G6134" s="60"/>
      <c r="H6134" s="62"/>
      <c r="I6134" s="62"/>
      <c r="J6134" s="62"/>
      <c r="K6134" s="62"/>
      <c r="M6134" s="63"/>
      <c r="N6134" s="63"/>
      <c r="O6134" s="64"/>
      <c r="P6134" s="127"/>
      <c r="W6134" s="64"/>
      <c r="X6134" s="64"/>
    </row>
    <row r="6135" spans="1:24" s="59" customFormat="1" x14ac:dyDescent="0.25">
      <c r="A6135" s="77"/>
      <c r="D6135" s="60"/>
      <c r="E6135" s="60"/>
      <c r="F6135" s="60"/>
      <c r="G6135" s="60"/>
      <c r="H6135" s="62"/>
      <c r="I6135" s="62"/>
      <c r="J6135" s="62"/>
      <c r="K6135" s="62"/>
      <c r="M6135" s="63"/>
      <c r="N6135" s="63"/>
      <c r="O6135" s="64"/>
      <c r="P6135" s="127"/>
      <c r="W6135" s="64"/>
      <c r="X6135" s="64"/>
    </row>
    <row r="6136" spans="1:24" s="59" customFormat="1" x14ac:dyDescent="0.25">
      <c r="A6136" s="77"/>
      <c r="D6136" s="60"/>
      <c r="E6136" s="60"/>
      <c r="F6136" s="60"/>
      <c r="G6136" s="60"/>
      <c r="H6136" s="62"/>
      <c r="I6136" s="62"/>
      <c r="J6136" s="62"/>
      <c r="K6136" s="62"/>
      <c r="M6136" s="63"/>
      <c r="N6136" s="63"/>
      <c r="O6136" s="64"/>
      <c r="P6136" s="127"/>
      <c r="W6136" s="64"/>
      <c r="X6136" s="64"/>
    </row>
    <row r="6137" spans="1:24" s="59" customFormat="1" x14ac:dyDescent="0.25">
      <c r="A6137" s="77"/>
      <c r="D6137" s="60"/>
      <c r="E6137" s="60"/>
      <c r="F6137" s="60"/>
      <c r="G6137" s="60"/>
      <c r="H6137" s="62"/>
      <c r="I6137" s="62"/>
      <c r="J6137" s="62"/>
      <c r="K6137" s="62"/>
      <c r="M6137" s="63"/>
      <c r="N6137" s="63"/>
      <c r="O6137" s="64"/>
      <c r="P6137" s="127"/>
      <c r="W6137" s="64"/>
      <c r="X6137" s="64"/>
    </row>
    <row r="6138" spans="1:24" s="59" customFormat="1" x14ac:dyDescent="0.25">
      <c r="A6138" s="77"/>
      <c r="D6138" s="60"/>
      <c r="E6138" s="60"/>
      <c r="F6138" s="60"/>
      <c r="G6138" s="60"/>
      <c r="H6138" s="62"/>
      <c r="I6138" s="62"/>
      <c r="J6138" s="62"/>
      <c r="K6138" s="62"/>
      <c r="M6138" s="63"/>
      <c r="N6138" s="63"/>
      <c r="O6138" s="64"/>
      <c r="P6138" s="127"/>
      <c r="W6138" s="64"/>
      <c r="X6138" s="64"/>
    </row>
    <row r="6139" spans="1:24" s="59" customFormat="1" x14ac:dyDescent="0.25">
      <c r="A6139" s="77"/>
      <c r="D6139" s="60"/>
      <c r="E6139" s="60"/>
      <c r="F6139" s="60"/>
      <c r="G6139" s="60"/>
      <c r="H6139" s="62"/>
      <c r="I6139" s="62"/>
      <c r="J6139" s="62"/>
      <c r="K6139" s="62"/>
      <c r="M6139" s="63"/>
      <c r="N6139" s="63"/>
      <c r="O6139" s="64"/>
      <c r="P6139" s="127"/>
      <c r="W6139" s="64"/>
      <c r="X6139" s="64"/>
    </row>
    <row r="6140" spans="1:24" s="59" customFormat="1" x14ac:dyDescent="0.25">
      <c r="A6140" s="77"/>
      <c r="D6140" s="60"/>
      <c r="E6140" s="60"/>
      <c r="F6140" s="60"/>
      <c r="G6140" s="60"/>
      <c r="H6140" s="62"/>
      <c r="I6140" s="62"/>
      <c r="J6140" s="62"/>
      <c r="K6140" s="62"/>
      <c r="M6140" s="63"/>
      <c r="N6140" s="63"/>
      <c r="O6140" s="64"/>
      <c r="P6140" s="127"/>
      <c r="W6140" s="64"/>
      <c r="X6140" s="64"/>
    </row>
    <row r="6141" spans="1:24" s="59" customFormat="1" x14ac:dyDescent="0.25">
      <c r="A6141" s="77"/>
      <c r="D6141" s="60"/>
      <c r="E6141" s="60"/>
      <c r="F6141" s="60"/>
      <c r="G6141" s="60"/>
      <c r="H6141" s="62"/>
      <c r="I6141" s="62"/>
      <c r="J6141" s="62"/>
      <c r="K6141" s="62"/>
      <c r="M6141" s="63"/>
      <c r="N6141" s="63"/>
      <c r="O6141" s="64"/>
      <c r="P6141" s="127"/>
      <c r="W6141" s="64"/>
      <c r="X6141" s="64"/>
    </row>
    <row r="6142" spans="1:24" s="59" customFormat="1" x14ac:dyDescent="0.25">
      <c r="A6142" s="77"/>
      <c r="D6142" s="60"/>
      <c r="E6142" s="60"/>
      <c r="F6142" s="60"/>
      <c r="G6142" s="60"/>
      <c r="H6142" s="62"/>
      <c r="I6142" s="62"/>
      <c r="J6142" s="62"/>
      <c r="K6142" s="62"/>
      <c r="M6142" s="63"/>
      <c r="N6142" s="63"/>
      <c r="O6142" s="64"/>
      <c r="P6142" s="127"/>
      <c r="W6142" s="64"/>
      <c r="X6142" s="64"/>
    </row>
    <row r="6143" spans="1:24" s="59" customFormat="1" x14ac:dyDescent="0.25">
      <c r="A6143" s="77"/>
      <c r="D6143" s="60"/>
      <c r="E6143" s="60"/>
      <c r="F6143" s="60"/>
      <c r="G6143" s="60"/>
      <c r="H6143" s="62"/>
      <c r="I6143" s="62"/>
      <c r="J6143" s="62"/>
      <c r="K6143" s="62"/>
      <c r="M6143" s="63"/>
      <c r="N6143" s="63"/>
      <c r="O6143" s="64"/>
      <c r="P6143" s="127"/>
      <c r="W6143" s="64"/>
      <c r="X6143" s="64"/>
    </row>
    <row r="6144" spans="1:24" s="59" customFormat="1" x14ac:dyDescent="0.25">
      <c r="A6144" s="77"/>
      <c r="D6144" s="60"/>
      <c r="E6144" s="60"/>
      <c r="F6144" s="60"/>
      <c r="G6144" s="60"/>
      <c r="H6144" s="62"/>
      <c r="I6144" s="62"/>
      <c r="J6144" s="62"/>
      <c r="K6144" s="62"/>
      <c r="M6144" s="63"/>
      <c r="N6144" s="63"/>
      <c r="O6144" s="64"/>
      <c r="P6144" s="127"/>
      <c r="W6144" s="64"/>
      <c r="X6144" s="64"/>
    </row>
    <row r="6145" spans="1:24" s="59" customFormat="1" x14ac:dyDescent="0.25">
      <c r="A6145" s="77"/>
      <c r="D6145" s="60"/>
      <c r="E6145" s="60"/>
      <c r="F6145" s="60"/>
      <c r="G6145" s="60"/>
      <c r="H6145" s="62"/>
      <c r="I6145" s="62"/>
      <c r="J6145" s="62"/>
      <c r="K6145" s="62"/>
      <c r="M6145" s="63"/>
      <c r="N6145" s="63"/>
      <c r="O6145" s="64"/>
      <c r="P6145" s="127"/>
      <c r="W6145" s="64"/>
      <c r="X6145" s="64"/>
    </row>
    <row r="6146" spans="1:24" s="59" customFormat="1" x14ac:dyDescent="0.25">
      <c r="A6146" s="77"/>
      <c r="D6146" s="60"/>
      <c r="E6146" s="60"/>
      <c r="F6146" s="60"/>
      <c r="G6146" s="60"/>
      <c r="H6146" s="62"/>
      <c r="I6146" s="62"/>
      <c r="J6146" s="62"/>
      <c r="K6146" s="62"/>
      <c r="M6146" s="63"/>
      <c r="N6146" s="63"/>
      <c r="O6146" s="64"/>
      <c r="P6146" s="127"/>
      <c r="W6146" s="64"/>
      <c r="X6146" s="64"/>
    </row>
    <row r="6147" spans="1:24" s="59" customFormat="1" x14ac:dyDescent="0.25">
      <c r="A6147" s="77"/>
      <c r="D6147" s="60"/>
      <c r="E6147" s="60"/>
      <c r="F6147" s="60"/>
      <c r="G6147" s="60"/>
      <c r="H6147" s="62"/>
      <c r="I6147" s="62"/>
      <c r="J6147" s="62"/>
      <c r="K6147" s="62"/>
      <c r="M6147" s="63"/>
      <c r="N6147" s="63"/>
      <c r="O6147" s="64"/>
      <c r="P6147" s="127"/>
      <c r="W6147" s="64"/>
      <c r="X6147" s="64"/>
    </row>
    <row r="6148" spans="1:24" s="59" customFormat="1" x14ac:dyDescent="0.25">
      <c r="A6148" s="77"/>
      <c r="D6148" s="60"/>
      <c r="E6148" s="60"/>
      <c r="F6148" s="60"/>
      <c r="G6148" s="60"/>
      <c r="H6148" s="62"/>
      <c r="I6148" s="62"/>
      <c r="J6148" s="62"/>
      <c r="K6148" s="62"/>
      <c r="M6148" s="63"/>
      <c r="N6148" s="63"/>
      <c r="O6148" s="64"/>
      <c r="P6148" s="127"/>
      <c r="W6148" s="64"/>
      <c r="X6148" s="64"/>
    </row>
    <row r="6149" spans="1:24" s="59" customFormat="1" x14ac:dyDescent="0.25">
      <c r="A6149" s="77"/>
      <c r="D6149" s="60"/>
      <c r="E6149" s="60"/>
      <c r="F6149" s="60"/>
      <c r="G6149" s="60"/>
      <c r="H6149" s="62"/>
      <c r="I6149" s="62"/>
      <c r="J6149" s="62"/>
      <c r="K6149" s="62"/>
      <c r="M6149" s="63"/>
      <c r="N6149" s="63"/>
      <c r="O6149" s="64"/>
      <c r="P6149" s="127"/>
      <c r="W6149" s="64"/>
      <c r="X6149" s="64"/>
    </row>
    <row r="6150" spans="1:24" s="59" customFormat="1" x14ac:dyDescent="0.25">
      <c r="A6150" s="77"/>
      <c r="D6150" s="60"/>
      <c r="E6150" s="60"/>
      <c r="F6150" s="60"/>
      <c r="G6150" s="60"/>
      <c r="H6150" s="62"/>
      <c r="I6150" s="62"/>
      <c r="J6150" s="62"/>
      <c r="K6150" s="62"/>
      <c r="M6150" s="63"/>
      <c r="N6150" s="63"/>
      <c r="O6150" s="64"/>
      <c r="P6150" s="127"/>
      <c r="W6150" s="64"/>
      <c r="X6150" s="64"/>
    </row>
    <row r="6151" spans="1:24" s="59" customFormat="1" x14ac:dyDescent="0.25">
      <c r="A6151" s="77"/>
      <c r="D6151" s="60"/>
      <c r="E6151" s="60"/>
      <c r="F6151" s="60"/>
      <c r="G6151" s="60"/>
      <c r="H6151" s="62"/>
      <c r="I6151" s="62"/>
      <c r="J6151" s="62"/>
      <c r="K6151" s="62"/>
      <c r="M6151" s="63"/>
      <c r="N6151" s="63"/>
      <c r="O6151" s="64"/>
      <c r="P6151" s="127"/>
      <c r="W6151" s="64"/>
      <c r="X6151" s="64"/>
    </row>
    <row r="6152" spans="1:24" s="59" customFormat="1" x14ac:dyDescent="0.25">
      <c r="A6152" s="77"/>
      <c r="D6152" s="60"/>
      <c r="E6152" s="60"/>
      <c r="F6152" s="60"/>
      <c r="G6152" s="60"/>
      <c r="H6152" s="62"/>
      <c r="I6152" s="62"/>
      <c r="J6152" s="62"/>
      <c r="K6152" s="62"/>
      <c r="M6152" s="63"/>
      <c r="N6152" s="63"/>
      <c r="O6152" s="64"/>
      <c r="P6152" s="127"/>
      <c r="W6152" s="64"/>
      <c r="X6152" s="64"/>
    </row>
    <row r="6153" spans="1:24" s="59" customFormat="1" x14ac:dyDescent="0.25">
      <c r="A6153" s="77"/>
      <c r="D6153" s="60"/>
      <c r="E6153" s="60"/>
      <c r="F6153" s="60"/>
      <c r="G6153" s="60"/>
      <c r="H6153" s="62"/>
      <c r="I6153" s="62"/>
      <c r="J6153" s="62"/>
      <c r="K6153" s="62"/>
      <c r="M6153" s="63"/>
      <c r="N6153" s="63"/>
      <c r="O6153" s="64"/>
      <c r="P6153" s="127"/>
      <c r="W6153" s="64"/>
      <c r="X6153" s="64"/>
    </row>
    <row r="6154" spans="1:24" s="59" customFormat="1" x14ac:dyDescent="0.25">
      <c r="A6154" s="77"/>
      <c r="D6154" s="60"/>
      <c r="E6154" s="60"/>
      <c r="F6154" s="60"/>
      <c r="G6154" s="60"/>
      <c r="H6154" s="62"/>
      <c r="I6154" s="62"/>
      <c r="J6154" s="62"/>
      <c r="K6154" s="62"/>
      <c r="M6154" s="63"/>
      <c r="N6154" s="63"/>
      <c r="O6154" s="64"/>
      <c r="P6154" s="127"/>
      <c r="W6154" s="64"/>
      <c r="X6154" s="64"/>
    </row>
    <row r="6155" spans="1:24" s="59" customFormat="1" x14ac:dyDescent="0.25">
      <c r="A6155" s="77"/>
      <c r="D6155" s="60"/>
      <c r="E6155" s="60"/>
      <c r="F6155" s="60"/>
      <c r="G6155" s="60"/>
      <c r="H6155" s="62"/>
      <c r="I6155" s="62"/>
      <c r="J6155" s="62"/>
      <c r="K6155" s="62"/>
      <c r="M6155" s="63"/>
      <c r="N6155" s="63"/>
      <c r="O6155" s="64"/>
      <c r="P6155" s="127"/>
      <c r="W6155" s="64"/>
      <c r="X6155" s="64"/>
    </row>
    <row r="6156" spans="1:24" s="59" customFormat="1" x14ac:dyDescent="0.25">
      <c r="A6156" s="77"/>
      <c r="D6156" s="60"/>
      <c r="E6156" s="60"/>
      <c r="F6156" s="60"/>
      <c r="G6156" s="60"/>
      <c r="H6156" s="62"/>
      <c r="I6156" s="62"/>
      <c r="J6156" s="62"/>
      <c r="K6156" s="62"/>
      <c r="M6156" s="63"/>
      <c r="N6156" s="63"/>
      <c r="O6156" s="64"/>
      <c r="P6156" s="127"/>
      <c r="W6156" s="64"/>
      <c r="X6156" s="64"/>
    </row>
    <row r="6157" spans="1:24" s="59" customFormat="1" x14ac:dyDescent="0.25">
      <c r="A6157" s="77"/>
      <c r="D6157" s="60"/>
      <c r="E6157" s="60"/>
      <c r="F6157" s="60"/>
      <c r="G6157" s="60"/>
      <c r="H6157" s="62"/>
      <c r="I6157" s="62"/>
      <c r="J6157" s="62"/>
      <c r="K6157" s="62"/>
      <c r="M6157" s="63"/>
      <c r="N6157" s="63"/>
      <c r="O6157" s="64"/>
      <c r="P6157" s="127"/>
      <c r="W6157" s="64"/>
      <c r="X6157" s="64"/>
    </row>
    <row r="6158" spans="1:24" s="59" customFormat="1" x14ac:dyDescent="0.25">
      <c r="A6158" s="77"/>
      <c r="D6158" s="60"/>
      <c r="E6158" s="60"/>
      <c r="F6158" s="60"/>
      <c r="G6158" s="60"/>
      <c r="H6158" s="62"/>
      <c r="I6158" s="62"/>
      <c r="J6158" s="62"/>
      <c r="K6158" s="62"/>
      <c r="M6158" s="63"/>
      <c r="N6158" s="63"/>
      <c r="O6158" s="64"/>
      <c r="P6158" s="127"/>
      <c r="W6158" s="64"/>
      <c r="X6158" s="64"/>
    </row>
    <row r="6159" spans="1:24" s="59" customFormat="1" x14ac:dyDescent="0.25">
      <c r="A6159" s="77"/>
      <c r="D6159" s="60"/>
      <c r="E6159" s="60"/>
      <c r="F6159" s="60"/>
      <c r="G6159" s="60"/>
      <c r="H6159" s="62"/>
      <c r="I6159" s="62"/>
      <c r="J6159" s="62"/>
      <c r="K6159" s="62"/>
      <c r="M6159" s="63"/>
      <c r="N6159" s="63"/>
      <c r="O6159" s="64"/>
      <c r="P6159" s="127"/>
      <c r="W6159" s="64"/>
      <c r="X6159" s="64"/>
    </row>
    <row r="6160" spans="1:24" s="59" customFormat="1" x14ac:dyDescent="0.25">
      <c r="A6160" s="77"/>
      <c r="D6160" s="60"/>
      <c r="E6160" s="60"/>
      <c r="F6160" s="60"/>
      <c r="G6160" s="60"/>
      <c r="H6160" s="62"/>
      <c r="I6160" s="62"/>
      <c r="J6160" s="62"/>
      <c r="K6160" s="62"/>
      <c r="M6160" s="63"/>
      <c r="N6160" s="63"/>
      <c r="O6160" s="64"/>
      <c r="P6160" s="127"/>
      <c r="W6160" s="64"/>
      <c r="X6160" s="64"/>
    </row>
    <row r="6161" spans="1:24" s="59" customFormat="1" x14ac:dyDescent="0.25">
      <c r="A6161" s="77"/>
      <c r="D6161" s="60"/>
      <c r="E6161" s="60"/>
      <c r="F6161" s="60"/>
      <c r="G6161" s="60"/>
      <c r="H6161" s="62"/>
      <c r="I6161" s="62"/>
      <c r="J6161" s="62"/>
      <c r="K6161" s="62"/>
      <c r="M6161" s="63"/>
      <c r="N6161" s="63"/>
      <c r="O6161" s="64"/>
      <c r="P6161" s="127"/>
      <c r="W6161" s="64"/>
      <c r="X6161" s="64"/>
    </row>
    <row r="6162" spans="1:24" s="59" customFormat="1" x14ac:dyDescent="0.25">
      <c r="A6162" s="77"/>
      <c r="D6162" s="60"/>
      <c r="E6162" s="60"/>
      <c r="F6162" s="60"/>
      <c r="G6162" s="60"/>
      <c r="H6162" s="62"/>
      <c r="I6162" s="62"/>
      <c r="J6162" s="62"/>
      <c r="K6162" s="62"/>
      <c r="M6162" s="63"/>
      <c r="N6162" s="63"/>
      <c r="O6162" s="64"/>
      <c r="P6162" s="127"/>
      <c r="W6162" s="64"/>
      <c r="X6162" s="64"/>
    </row>
    <row r="6163" spans="1:24" s="59" customFormat="1" x14ac:dyDescent="0.25">
      <c r="A6163" s="77"/>
      <c r="D6163" s="60"/>
      <c r="E6163" s="60"/>
      <c r="F6163" s="60"/>
      <c r="G6163" s="60"/>
      <c r="H6163" s="62"/>
      <c r="I6163" s="62"/>
      <c r="J6163" s="62"/>
      <c r="K6163" s="62"/>
      <c r="M6163" s="63"/>
      <c r="N6163" s="63"/>
      <c r="O6163" s="64"/>
      <c r="P6163" s="127"/>
      <c r="W6163" s="64"/>
      <c r="X6163" s="64"/>
    </row>
    <row r="6164" spans="1:24" s="59" customFormat="1" x14ac:dyDescent="0.25">
      <c r="A6164" s="77"/>
      <c r="D6164" s="60"/>
      <c r="E6164" s="60"/>
      <c r="F6164" s="60"/>
      <c r="G6164" s="60"/>
      <c r="H6164" s="62"/>
      <c r="I6164" s="62"/>
      <c r="J6164" s="62"/>
      <c r="K6164" s="62"/>
      <c r="M6164" s="63"/>
      <c r="N6164" s="63"/>
      <c r="O6164" s="64"/>
      <c r="P6164" s="127"/>
      <c r="W6164" s="64"/>
      <c r="X6164" s="64"/>
    </row>
    <row r="6165" spans="1:24" s="59" customFormat="1" x14ac:dyDescent="0.25">
      <c r="A6165" s="77"/>
      <c r="D6165" s="60"/>
      <c r="E6165" s="60"/>
      <c r="F6165" s="60"/>
      <c r="G6165" s="60"/>
      <c r="H6165" s="62"/>
      <c r="I6165" s="62"/>
      <c r="J6165" s="62"/>
      <c r="K6165" s="62"/>
      <c r="M6165" s="63"/>
      <c r="N6165" s="63"/>
      <c r="O6165" s="64"/>
      <c r="P6165" s="127"/>
      <c r="W6165" s="64"/>
      <c r="X6165" s="64"/>
    </row>
    <row r="6166" spans="1:24" s="59" customFormat="1" x14ac:dyDescent="0.25">
      <c r="A6166" s="77"/>
      <c r="D6166" s="60"/>
      <c r="E6166" s="60"/>
      <c r="F6166" s="60"/>
      <c r="G6166" s="60"/>
      <c r="H6166" s="62"/>
      <c r="I6166" s="62"/>
      <c r="J6166" s="62"/>
      <c r="K6166" s="62"/>
      <c r="M6166" s="63"/>
      <c r="N6166" s="63"/>
      <c r="O6166" s="64"/>
      <c r="P6166" s="127"/>
      <c r="W6166" s="64"/>
      <c r="X6166" s="64"/>
    </row>
    <row r="6167" spans="1:24" s="59" customFormat="1" x14ac:dyDescent="0.25">
      <c r="A6167" s="77"/>
      <c r="D6167" s="60"/>
      <c r="E6167" s="60"/>
      <c r="F6167" s="60"/>
      <c r="G6167" s="60"/>
      <c r="H6167" s="62"/>
      <c r="I6167" s="62"/>
      <c r="J6167" s="62"/>
      <c r="K6167" s="62"/>
      <c r="M6167" s="63"/>
      <c r="N6167" s="63"/>
      <c r="O6167" s="64"/>
      <c r="P6167" s="127"/>
      <c r="W6167" s="64"/>
      <c r="X6167" s="64"/>
    </row>
    <row r="6168" spans="1:24" s="59" customFormat="1" x14ac:dyDescent="0.25">
      <c r="A6168" s="77"/>
      <c r="D6168" s="60"/>
      <c r="E6168" s="60"/>
      <c r="F6168" s="60"/>
      <c r="G6168" s="60"/>
      <c r="H6168" s="62"/>
      <c r="I6168" s="62"/>
      <c r="J6168" s="62"/>
      <c r="K6168" s="62"/>
      <c r="M6168" s="63"/>
      <c r="N6168" s="63"/>
      <c r="O6168" s="64"/>
      <c r="P6168" s="127"/>
      <c r="W6168" s="64"/>
      <c r="X6168" s="64"/>
    </row>
    <row r="6169" spans="1:24" s="59" customFormat="1" x14ac:dyDescent="0.25">
      <c r="A6169" s="77"/>
      <c r="D6169" s="60"/>
      <c r="E6169" s="60"/>
      <c r="F6169" s="60"/>
      <c r="G6169" s="60"/>
      <c r="H6169" s="62"/>
      <c r="I6169" s="62"/>
      <c r="J6169" s="62"/>
      <c r="K6169" s="62"/>
      <c r="M6169" s="63"/>
      <c r="N6169" s="63"/>
      <c r="O6169" s="64"/>
      <c r="P6169" s="127"/>
      <c r="W6169" s="64"/>
      <c r="X6169" s="64"/>
    </row>
    <row r="6170" spans="1:24" s="59" customFormat="1" x14ac:dyDescent="0.25">
      <c r="A6170" s="77"/>
      <c r="D6170" s="60"/>
      <c r="E6170" s="60"/>
      <c r="F6170" s="60"/>
      <c r="G6170" s="60"/>
      <c r="H6170" s="62"/>
      <c r="I6170" s="62"/>
      <c r="J6170" s="62"/>
      <c r="K6170" s="62"/>
      <c r="M6170" s="63"/>
      <c r="N6170" s="63"/>
      <c r="O6170" s="64"/>
      <c r="P6170" s="127"/>
      <c r="W6170" s="64"/>
      <c r="X6170" s="64"/>
    </row>
    <row r="6171" spans="1:24" s="59" customFormat="1" x14ac:dyDescent="0.25">
      <c r="A6171" s="77"/>
      <c r="D6171" s="60"/>
      <c r="E6171" s="60"/>
      <c r="F6171" s="60"/>
      <c r="G6171" s="60"/>
      <c r="H6171" s="62"/>
      <c r="I6171" s="62"/>
      <c r="J6171" s="62"/>
      <c r="K6171" s="62"/>
      <c r="M6171" s="63"/>
      <c r="N6171" s="63"/>
      <c r="O6171" s="64"/>
      <c r="P6171" s="127"/>
      <c r="W6171" s="64"/>
      <c r="X6171" s="64"/>
    </row>
    <row r="6172" spans="1:24" s="59" customFormat="1" x14ac:dyDescent="0.25">
      <c r="A6172" s="77"/>
      <c r="D6172" s="60"/>
      <c r="E6172" s="60"/>
      <c r="F6172" s="60"/>
      <c r="G6172" s="60"/>
      <c r="H6172" s="62"/>
      <c r="I6172" s="62"/>
      <c r="J6172" s="62"/>
      <c r="K6172" s="62"/>
      <c r="M6172" s="63"/>
      <c r="N6172" s="63"/>
      <c r="O6172" s="64"/>
      <c r="P6172" s="127"/>
      <c r="W6172" s="64"/>
      <c r="X6172" s="64"/>
    </row>
    <row r="6173" spans="1:24" s="59" customFormat="1" x14ac:dyDescent="0.25">
      <c r="A6173" s="77"/>
      <c r="D6173" s="60"/>
      <c r="E6173" s="60"/>
      <c r="F6173" s="60"/>
      <c r="G6173" s="60"/>
      <c r="H6173" s="62"/>
      <c r="I6173" s="62"/>
      <c r="J6173" s="62"/>
      <c r="K6173" s="62"/>
      <c r="M6173" s="63"/>
      <c r="N6173" s="63"/>
      <c r="O6173" s="64"/>
      <c r="P6173" s="127"/>
      <c r="W6173" s="64"/>
      <c r="X6173" s="64"/>
    </row>
    <row r="6174" spans="1:24" s="59" customFormat="1" x14ac:dyDescent="0.25">
      <c r="A6174" s="77"/>
      <c r="D6174" s="60"/>
      <c r="E6174" s="60"/>
      <c r="F6174" s="60"/>
      <c r="G6174" s="60"/>
      <c r="H6174" s="62"/>
      <c r="I6174" s="62"/>
      <c r="J6174" s="62"/>
      <c r="K6174" s="62"/>
      <c r="M6174" s="63"/>
      <c r="N6174" s="63"/>
      <c r="O6174" s="64"/>
      <c r="P6174" s="127"/>
      <c r="W6174" s="64"/>
      <c r="X6174" s="64"/>
    </row>
    <row r="6175" spans="1:24" s="59" customFormat="1" x14ac:dyDescent="0.25">
      <c r="A6175" s="77"/>
      <c r="D6175" s="60"/>
      <c r="E6175" s="60"/>
      <c r="F6175" s="60"/>
      <c r="G6175" s="60"/>
      <c r="H6175" s="62"/>
      <c r="I6175" s="62"/>
      <c r="J6175" s="62"/>
      <c r="K6175" s="62"/>
      <c r="M6175" s="63"/>
      <c r="N6175" s="63"/>
      <c r="O6175" s="64"/>
      <c r="P6175" s="127"/>
      <c r="W6175" s="64"/>
      <c r="X6175" s="64"/>
    </row>
    <row r="6176" spans="1:24" s="59" customFormat="1" x14ac:dyDescent="0.25">
      <c r="A6176" s="77"/>
      <c r="D6176" s="60"/>
      <c r="E6176" s="60"/>
      <c r="F6176" s="60"/>
      <c r="G6176" s="60"/>
      <c r="H6176" s="62"/>
      <c r="I6176" s="62"/>
      <c r="J6176" s="62"/>
      <c r="K6176" s="62"/>
      <c r="M6176" s="63"/>
      <c r="N6176" s="63"/>
      <c r="O6176" s="64"/>
      <c r="P6176" s="127"/>
      <c r="W6176" s="64"/>
      <c r="X6176" s="64"/>
    </row>
    <row r="6177" spans="1:24" s="59" customFormat="1" x14ac:dyDescent="0.25">
      <c r="A6177" s="77"/>
      <c r="D6177" s="60"/>
      <c r="E6177" s="60"/>
      <c r="F6177" s="60"/>
      <c r="G6177" s="60"/>
      <c r="H6177" s="62"/>
      <c r="I6177" s="62"/>
      <c r="J6177" s="62"/>
      <c r="K6177" s="62"/>
      <c r="M6177" s="63"/>
      <c r="N6177" s="63"/>
      <c r="O6177" s="64"/>
      <c r="P6177" s="127"/>
      <c r="W6177" s="64"/>
      <c r="X6177" s="64"/>
    </row>
    <row r="6178" spans="1:24" s="59" customFormat="1" x14ac:dyDescent="0.25">
      <c r="A6178" s="77"/>
      <c r="D6178" s="60"/>
      <c r="E6178" s="60"/>
      <c r="F6178" s="60"/>
      <c r="G6178" s="60"/>
      <c r="H6178" s="62"/>
      <c r="I6178" s="62"/>
      <c r="J6178" s="62"/>
      <c r="K6178" s="62"/>
      <c r="M6178" s="63"/>
      <c r="N6178" s="63"/>
      <c r="O6178" s="64"/>
      <c r="P6178" s="127"/>
      <c r="W6178" s="64"/>
      <c r="X6178" s="64"/>
    </row>
    <row r="6179" spans="1:24" s="59" customFormat="1" x14ac:dyDescent="0.25">
      <c r="A6179" s="77"/>
      <c r="D6179" s="60"/>
      <c r="E6179" s="60"/>
      <c r="F6179" s="60"/>
      <c r="G6179" s="60"/>
      <c r="H6179" s="62"/>
      <c r="I6179" s="62"/>
      <c r="J6179" s="62"/>
      <c r="K6179" s="62"/>
      <c r="M6179" s="63"/>
      <c r="N6179" s="63"/>
      <c r="O6179" s="64"/>
      <c r="P6179" s="127"/>
      <c r="W6179" s="64"/>
      <c r="X6179" s="64"/>
    </row>
    <row r="6180" spans="1:24" s="59" customFormat="1" x14ac:dyDescent="0.25">
      <c r="A6180" s="77"/>
      <c r="D6180" s="60"/>
      <c r="E6180" s="60"/>
      <c r="F6180" s="60"/>
      <c r="G6180" s="60"/>
      <c r="H6180" s="62"/>
      <c r="I6180" s="62"/>
      <c r="J6180" s="62"/>
      <c r="K6180" s="62"/>
      <c r="M6180" s="63"/>
      <c r="N6180" s="63"/>
      <c r="O6180" s="64"/>
      <c r="P6180" s="127"/>
      <c r="W6180" s="64"/>
      <c r="X6180" s="64"/>
    </row>
    <row r="6181" spans="1:24" s="59" customFormat="1" x14ac:dyDescent="0.25">
      <c r="A6181" s="77"/>
      <c r="D6181" s="60"/>
      <c r="E6181" s="60"/>
      <c r="F6181" s="60"/>
      <c r="G6181" s="60"/>
      <c r="H6181" s="62"/>
      <c r="I6181" s="62"/>
      <c r="J6181" s="62"/>
      <c r="K6181" s="62"/>
      <c r="M6181" s="63"/>
      <c r="N6181" s="63"/>
      <c r="O6181" s="64"/>
      <c r="P6181" s="127"/>
      <c r="W6181" s="64"/>
      <c r="X6181" s="64"/>
    </row>
    <row r="6182" spans="1:24" s="59" customFormat="1" x14ac:dyDescent="0.25">
      <c r="A6182" s="77"/>
      <c r="D6182" s="60"/>
      <c r="E6182" s="60"/>
      <c r="F6182" s="60"/>
      <c r="G6182" s="60"/>
      <c r="H6182" s="62"/>
      <c r="I6182" s="62"/>
      <c r="J6182" s="62"/>
      <c r="K6182" s="62"/>
      <c r="M6182" s="63"/>
      <c r="N6182" s="63"/>
      <c r="O6182" s="64"/>
      <c r="P6182" s="127"/>
      <c r="W6182" s="64"/>
      <c r="X6182" s="64"/>
    </row>
    <row r="6183" spans="1:24" s="59" customFormat="1" x14ac:dyDescent="0.25">
      <c r="A6183" s="77"/>
      <c r="D6183" s="60"/>
      <c r="E6183" s="60"/>
      <c r="F6183" s="60"/>
      <c r="G6183" s="60"/>
      <c r="H6183" s="62"/>
      <c r="I6183" s="62"/>
      <c r="J6183" s="62"/>
      <c r="K6183" s="62"/>
      <c r="M6183" s="63"/>
      <c r="N6183" s="63"/>
      <c r="O6183" s="64"/>
      <c r="P6183" s="127"/>
      <c r="W6183" s="64"/>
      <c r="X6183" s="64"/>
    </row>
    <row r="6184" spans="1:24" s="59" customFormat="1" x14ac:dyDescent="0.25">
      <c r="A6184" s="77"/>
      <c r="D6184" s="60"/>
      <c r="E6184" s="60"/>
      <c r="F6184" s="60"/>
      <c r="G6184" s="60"/>
      <c r="H6184" s="62"/>
      <c r="I6184" s="62"/>
      <c r="J6184" s="62"/>
      <c r="K6184" s="62"/>
      <c r="M6184" s="63"/>
      <c r="N6184" s="63"/>
      <c r="O6184" s="64"/>
      <c r="P6184" s="127"/>
      <c r="W6184" s="64"/>
      <c r="X6184" s="64"/>
    </row>
    <row r="6185" spans="1:24" s="59" customFormat="1" x14ac:dyDescent="0.25">
      <c r="A6185" s="77"/>
      <c r="D6185" s="60"/>
      <c r="E6185" s="60"/>
      <c r="F6185" s="60"/>
      <c r="G6185" s="60"/>
      <c r="H6185" s="62"/>
      <c r="I6185" s="62"/>
      <c r="J6185" s="62"/>
      <c r="K6185" s="62"/>
      <c r="M6185" s="63"/>
      <c r="N6185" s="63"/>
      <c r="O6185" s="64"/>
      <c r="P6185" s="127"/>
      <c r="W6185" s="64"/>
      <c r="X6185" s="64"/>
    </row>
    <row r="6186" spans="1:24" s="59" customFormat="1" x14ac:dyDescent="0.25">
      <c r="A6186" s="77"/>
      <c r="D6186" s="60"/>
      <c r="E6186" s="60"/>
      <c r="F6186" s="60"/>
      <c r="G6186" s="60"/>
      <c r="H6186" s="62"/>
      <c r="I6186" s="62"/>
      <c r="J6186" s="62"/>
      <c r="K6186" s="62"/>
      <c r="M6186" s="63"/>
      <c r="N6186" s="63"/>
      <c r="O6186" s="64"/>
      <c r="P6186" s="127"/>
      <c r="W6186" s="64"/>
      <c r="X6186" s="64"/>
    </row>
    <row r="6187" spans="1:24" s="59" customFormat="1" x14ac:dyDescent="0.25">
      <c r="A6187" s="77"/>
      <c r="D6187" s="60"/>
      <c r="E6187" s="60"/>
      <c r="F6187" s="60"/>
      <c r="G6187" s="60"/>
      <c r="H6187" s="62"/>
      <c r="I6187" s="62"/>
      <c r="J6187" s="62"/>
      <c r="K6187" s="62"/>
      <c r="M6187" s="63"/>
      <c r="N6187" s="63"/>
      <c r="O6187" s="64"/>
      <c r="P6187" s="127"/>
      <c r="W6187" s="64"/>
      <c r="X6187" s="64"/>
    </row>
    <row r="6188" spans="1:24" s="59" customFormat="1" x14ac:dyDescent="0.25">
      <c r="A6188" s="77"/>
      <c r="D6188" s="60"/>
      <c r="E6188" s="60"/>
      <c r="F6188" s="60"/>
      <c r="G6188" s="60"/>
      <c r="H6188" s="62"/>
      <c r="I6188" s="62"/>
      <c r="J6188" s="62"/>
      <c r="K6188" s="62"/>
      <c r="M6188" s="63"/>
      <c r="N6188" s="63"/>
      <c r="O6188" s="64"/>
      <c r="P6188" s="127"/>
      <c r="W6188" s="64"/>
      <c r="X6188" s="64"/>
    </row>
    <row r="6189" spans="1:24" s="59" customFormat="1" x14ac:dyDescent="0.25">
      <c r="A6189" s="77"/>
      <c r="D6189" s="60"/>
      <c r="E6189" s="60"/>
      <c r="F6189" s="60"/>
      <c r="G6189" s="60"/>
      <c r="H6189" s="62"/>
      <c r="I6189" s="62"/>
      <c r="J6189" s="62"/>
      <c r="K6189" s="62"/>
      <c r="M6189" s="63"/>
      <c r="N6189" s="63"/>
      <c r="O6189" s="64"/>
      <c r="P6189" s="127"/>
      <c r="W6189" s="64"/>
      <c r="X6189" s="64"/>
    </row>
    <row r="6190" spans="1:24" s="59" customFormat="1" x14ac:dyDescent="0.25">
      <c r="A6190" s="77"/>
      <c r="D6190" s="60"/>
      <c r="E6190" s="60"/>
      <c r="F6190" s="60"/>
      <c r="G6190" s="60"/>
      <c r="H6190" s="62"/>
      <c r="I6190" s="62"/>
      <c r="J6190" s="62"/>
      <c r="K6190" s="62"/>
      <c r="M6190" s="63"/>
      <c r="N6190" s="63"/>
      <c r="O6190" s="64"/>
      <c r="P6190" s="127"/>
      <c r="W6190" s="64"/>
      <c r="X6190" s="64"/>
    </row>
    <row r="6191" spans="1:24" s="59" customFormat="1" x14ac:dyDescent="0.25">
      <c r="A6191" s="77"/>
      <c r="D6191" s="60"/>
      <c r="E6191" s="60"/>
      <c r="F6191" s="60"/>
      <c r="G6191" s="60"/>
      <c r="H6191" s="62"/>
      <c r="I6191" s="62"/>
      <c r="J6191" s="62"/>
      <c r="K6191" s="62"/>
      <c r="M6191" s="63"/>
      <c r="N6191" s="63"/>
      <c r="O6191" s="64"/>
      <c r="P6191" s="127"/>
      <c r="W6191" s="64"/>
      <c r="X6191" s="64"/>
    </row>
    <row r="6192" spans="1:24" s="59" customFormat="1" x14ac:dyDescent="0.25">
      <c r="A6192" s="77"/>
      <c r="D6192" s="60"/>
      <c r="E6192" s="60"/>
      <c r="F6192" s="60"/>
      <c r="G6192" s="60"/>
      <c r="H6192" s="62"/>
      <c r="I6192" s="62"/>
      <c r="J6192" s="62"/>
      <c r="K6192" s="62"/>
      <c r="M6192" s="63"/>
      <c r="N6192" s="63"/>
      <c r="O6192" s="64"/>
      <c r="P6192" s="127"/>
      <c r="W6192" s="64"/>
      <c r="X6192" s="64"/>
    </row>
    <row r="6193" spans="1:24" s="59" customFormat="1" x14ac:dyDescent="0.25">
      <c r="A6193" s="77"/>
      <c r="D6193" s="60"/>
      <c r="E6193" s="60"/>
      <c r="F6193" s="60"/>
      <c r="G6193" s="60"/>
      <c r="H6193" s="62"/>
      <c r="I6193" s="62"/>
      <c r="J6193" s="62"/>
      <c r="K6193" s="62"/>
      <c r="M6193" s="63"/>
      <c r="N6193" s="63"/>
      <c r="O6193" s="64"/>
      <c r="P6193" s="127"/>
      <c r="W6193" s="64"/>
      <c r="X6193" s="64"/>
    </row>
    <row r="6194" spans="1:24" s="59" customFormat="1" x14ac:dyDescent="0.25">
      <c r="A6194" s="77"/>
      <c r="D6194" s="60"/>
      <c r="E6194" s="60"/>
      <c r="F6194" s="60"/>
      <c r="G6194" s="60"/>
      <c r="H6194" s="62"/>
      <c r="I6194" s="62"/>
      <c r="J6194" s="62"/>
      <c r="K6194" s="62"/>
      <c r="M6194" s="63"/>
      <c r="N6194" s="63"/>
      <c r="O6194" s="64"/>
      <c r="P6194" s="127"/>
      <c r="W6194" s="64"/>
      <c r="X6194" s="64"/>
    </row>
    <row r="6195" spans="1:24" s="59" customFormat="1" x14ac:dyDescent="0.25">
      <c r="A6195" s="77"/>
      <c r="D6195" s="60"/>
      <c r="E6195" s="60"/>
      <c r="F6195" s="60"/>
      <c r="G6195" s="60"/>
      <c r="H6195" s="62"/>
      <c r="I6195" s="62"/>
      <c r="J6195" s="62"/>
      <c r="K6195" s="62"/>
      <c r="M6195" s="63"/>
      <c r="N6195" s="63"/>
      <c r="O6195" s="64"/>
      <c r="P6195" s="127"/>
      <c r="W6195" s="64"/>
      <c r="X6195" s="64"/>
    </row>
    <row r="6196" spans="1:24" s="59" customFormat="1" x14ac:dyDescent="0.25">
      <c r="A6196" s="77"/>
      <c r="D6196" s="60"/>
      <c r="E6196" s="60"/>
      <c r="F6196" s="60"/>
      <c r="G6196" s="60"/>
      <c r="H6196" s="62"/>
      <c r="I6196" s="62"/>
      <c r="J6196" s="62"/>
      <c r="K6196" s="62"/>
      <c r="M6196" s="63"/>
      <c r="N6196" s="63"/>
      <c r="O6196" s="64"/>
      <c r="P6196" s="127"/>
      <c r="W6196" s="64"/>
      <c r="X6196" s="64"/>
    </row>
    <row r="6197" spans="1:24" s="59" customFormat="1" x14ac:dyDescent="0.25">
      <c r="A6197" s="77"/>
      <c r="D6197" s="60"/>
      <c r="E6197" s="60"/>
      <c r="F6197" s="60"/>
      <c r="G6197" s="60"/>
      <c r="H6197" s="62"/>
      <c r="I6197" s="62"/>
      <c r="J6197" s="62"/>
      <c r="K6197" s="62"/>
      <c r="M6197" s="63"/>
      <c r="N6197" s="63"/>
      <c r="O6197" s="64"/>
      <c r="P6197" s="127"/>
      <c r="W6197" s="64"/>
      <c r="X6197" s="64"/>
    </row>
    <row r="6198" spans="1:24" s="59" customFormat="1" x14ac:dyDescent="0.25">
      <c r="A6198" s="77"/>
      <c r="D6198" s="60"/>
      <c r="E6198" s="60"/>
      <c r="F6198" s="60"/>
      <c r="G6198" s="60"/>
      <c r="H6198" s="62"/>
      <c r="I6198" s="62"/>
      <c r="J6198" s="62"/>
      <c r="K6198" s="62"/>
      <c r="M6198" s="63"/>
      <c r="N6198" s="63"/>
      <c r="O6198" s="64"/>
      <c r="P6198" s="127"/>
      <c r="W6198" s="64"/>
      <c r="X6198" s="64"/>
    </row>
    <row r="6199" spans="1:24" s="59" customFormat="1" x14ac:dyDescent="0.25">
      <c r="A6199" s="77"/>
      <c r="D6199" s="60"/>
      <c r="E6199" s="60"/>
      <c r="F6199" s="60"/>
      <c r="G6199" s="60"/>
      <c r="H6199" s="62"/>
      <c r="I6199" s="62"/>
      <c r="J6199" s="62"/>
      <c r="K6199" s="62"/>
      <c r="M6199" s="63"/>
      <c r="N6199" s="63"/>
      <c r="O6199" s="64"/>
      <c r="P6199" s="127"/>
      <c r="W6199" s="64"/>
      <c r="X6199" s="64"/>
    </row>
    <row r="6200" spans="1:24" s="59" customFormat="1" x14ac:dyDescent="0.25">
      <c r="A6200" s="77"/>
      <c r="D6200" s="60"/>
      <c r="E6200" s="60"/>
      <c r="F6200" s="60"/>
      <c r="G6200" s="60"/>
      <c r="H6200" s="62"/>
      <c r="I6200" s="62"/>
      <c r="J6200" s="62"/>
      <c r="K6200" s="62"/>
      <c r="M6200" s="63"/>
      <c r="N6200" s="63"/>
      <c r="O6200" s="64"/>
      <c r="P6200" s="127"/>
      <c r="W6200" s="64"/>
      <c r="X6200" s="64"/>
    </row>
    <row r="6201" spans="1:24" s="59" customFormat="1" x14ac:dyDescent="0.25">
      <c r="A6201" s="77"/>
      <c r="D6201" s="60"/>
      <c r="E6201" s="60"/>
      <c r="F6201" s="60"/>
      <c r="G6201" s="60"/>
      <c r="H6201" s="62"/>
      <c r="I6201" s="62"/>
      <c r="J6201" s="62"/>
      <c r="K6201" s="62"/>
      <c r="M6201" s="63"/>
      <c r="N6201" s="63"/>
      <c r="O6201" s="64"/>
      <c r="P6201" s="127"/>
      <c r="W6201" s="64"/>
      <c r="X6201" s="64"/>
    </row>
    <row r="6202" spans="1:24" s="59" customFormat="1" x14ac:dyDescent="0.25">
      <c r="A6202" s="77"/>
      <c r="D6202" s="60"/>
      <c r="E6202" s="60"/>
      <c r="F6202" s="60"/>
      <c r="G6202" s="60"/>
      <c r="H6202" s="62"/>
      <c r="I6202" s="62"/>
      <c r="J6202" s="62"/>
      <c r="K6202" s="62"/>
      <c r="M6202" s="63"/>
      <c r="N6202" s="63"/>
      <c r="O6202" s="64"/>
      <c r="P6202" s="127"/>
      <c r="W6202" s="64"/>
      <c r="X6202" s="64"/>
    </row>
    <row r="6203" spans="1:24" s="59" customFormat="1" x14ac:dyDescent="0.25">
      <c r="A6203" s="77"/>
      <c r="D6203" s="60"/>
      <c r="E6203" s="60"/>
      <c r="F6203" s="60"/>
      <c r="G6203" s="60"/>
      <c r="H6203" s="62"/>
      <c r="I6203" s="62"/>
      <c r="J6203" s="62"/>
      <c r="K6203" s="62"/>
      <c r="M6203" s="63"/>
      <c r="N6203" s="63"/>
      <c r="O6203" s="64"/>
      <c r="P6203" s="127"/>
      <c r="W6203" s="64"/>
      <c r="X6203" s="64"/>
    </row>
    <row r="6204" spans="1:24" s="59" customFormat="1" x14ac:dyDescent="0.25">
      <c r="A6204" s="77"/>
      <c r="D6204" s="60"/>
      <c r="E6204" s="60"/>
      <c r="F6204" s="60"/>
      <c r="G6204" s="60"/>
      <c r="H6204" s="62"/>
      <c r="I6204" s="62"/>
      <c r="J6204" s="62"/>
      <c r="K6204" s="62"/>
      <c r="M6204" s="63"/>
      <c r="N6204" s="63"/>
      <c r="O6204" s="64"/>
      <c r="P6204" s="127"/>
      <c r="W6204" s="64"/>
      <c r="X6204" s="64"/>
    </row>
    <row r="6205" spans="1:24" s="59" customFormat="1" x14ac:dyDescent="0.25">
      <c r="A6205" s="77"/>
      <c r="D6205" s="60"/>
      <c r="E6205" s="60"/>
      <c r="F6205" s="60"/>
      <c r="G6205" s="60"/>
      <c r="H6205" s="62"/>
      <c r="I6205" s="62"/>
      <c r="J6205" s="62"/>
      <c r="K6205" s="62"/>
      <c r="M6205" s="63"/>
      <c r="N6205" s="63"/>
      <c r="O6205" s="64"/>
      <c r="P6205" s="127"/>
      <c r="W6205" s="64"/>
      <c r="X6205" s="64"/>
    </row>
    <row r="6206" spans="1:24" s="59" customFormat="1" x14ac:dyDescent="0.25">
      <c r="A6206" s="77"/>
      <c r="D6206" s="60"/>
      <c r="E6206" s="60"/>
      <c r="F6206" s="60"/>
      <c r="G6206" s="60"/>
      <c r="H6206" s="62"/>
      <c r="I6206" s="62"/>
      <c r="J6206" s="62"/>
      <c r="K6206" s="62"/>
      <c r="M6206" s="63"/>
      <c r="N6206" s="63"/>
      <c r="O6206" s="64"/>
      <c r="P6206" s="127"/>
      <c r="W6206" s="64"/>
      <c r="X6206" s="64"/>
    </row>
    <row r="6207" spans="1:24" s="59" customFormat="1" x14ac:dyDescent="0.25">
      <c r="A6207" s="77"/>
      <c r="D6207" s="60"/>
      <c r="E6207" s="60"/>
      <c r="F6207" s="60"/>
      <c r="G6207" s="60"/>
      <c r="H6207" s="62"/>
      <c r="I6207" s="62"/>
      <c r="J6207" s="62"/>
      <c r="K6207" s="62"/>
      <c r="M6207" s="63"/>
      <c r="N6207" s="63"/>
      <c r="O6207" s="64"/>
      <c r="P6207" s="127"/>
      <c r="W6207" s="64"/>
      <c r="X6207" s="64"/>
    </row>
    <row r="6208" spans="1:24" s="59" customFormat="1" x14ac:dyDescent="0.25">
      <c r="A6208" s="77"/>
      <c r="D6208" s="60"/>
      <c r="E6208" s="60"/>
      <c r="F6208" s="60"/>
      <c r="G6208" s="60"/>
      <c r="H6208" s="62"/>
      <c r="I6208" s="62"/>
      <c r="J6208" s="62"/>
      <c r="K6208" s="62"/>
      <c r="M6208" s="63"/>
      <c r="N6208" s="63"/>
      <c r="O6208" s="64"/>
      <c r="P6208" s="127"/>
      <c r="W6208" s="64"/>
      <c r="X6208" s="64"/>
    </row>
    <row r="6209" spans="1:24" s="59" customFormat="1" x14ac:dyDescent="0.25">
      <c r="A6209" s="77"/>
      <c r="D6209" s="60"/>
      <c r="E6209" s="60"/>
      <c r="F6209" s="60"/>
      <c r="G6209" s="60"/>
      <c r="H6209" s="62"/>
      <c r="I6209" s="62"/>
      <c r="J6209" s="62"/>
      <c r="K6209" s="62"/>
      <c r="M6209" s="63"/>
      <c r="N6209" s="63"/>
      <c r="O6209" s="64"/>
      <c r="P6209" s="127"/>
      <c r="W6209" s="64"/>
      <c r="X6209" s="64"/>
    </row>
    <row r="6210" spans="1:24" s="59" customFormat="1" x14ac:dyDescent="0.25">
      <c r="A6210" s="77"/>
      <c r="D6210" s="60"/>
      <c r="E6210" s="60"/>
      <c r="F6210" s="60"/>
      <c r="G6210" s="60"/>
      <c r="H6210" s="62"/>
      <c r="I6210" s="62"/>
      <c r="J6210" s="62"/>
      <c r="K6210" s="62"/>
      <c r="M6210" s="63"/>
      <c r="N6210" s="63"/>
      <c r="O6210" s="64"/>
      <c r="P6210" s="127"/>
      <c r="W6210" s="64"/>
      <c r="X6210" s="64"/>
    </row>
    <row r="6211" spans="1:24" s="59" customFormat="1" x14ac:dyDescent="0.25">
      <c r="A6211" s="77"/>
      <c r="D6211" s="60"/>
      <c r="E6211" s="60"/>
      <c r="F6211" s="60"/>
      <c r="G6211" s="60"/>
      <c r="H6211" s="62"/>
      <c r="I6211" s="62"/>
      <c r="J6211" s="62"/>
      <c r="K6211" s="62"/>
      <c r="M6211" s="63"/>
      <c r="N6211" s="63"/>
      <c r="O6211" s="64"/>
      <c r="P6211" s="127"/>
      <c r="W6211" s="64"/>
      <c r="X6211" s="64"/>
    </row>
    <row r="6212" spans="1:24" s="59" customFormat="1" x14ac:dyDescent="0.25">
      <c r="A6212" s="77"/>
      <c r="D6212" s="60"/>
      <c r="E6212" s="60"/>
      <c r="F6212" s="60"/>
      <c r="G6212" s="60"/>
      <c r="H6212" s="62"/>
      <c r="I6212" s="62"/>
      <c r="J6212" s="62"/>
      <c r="K6212" s="62"/>
      <c r="M6212" s="63"/>
      <c r="N6212" s="63"/>
      <c r="O6212" s="64"/>
      <c r="P6212" s="127"/>
      <c r="W6212" s="64"/>
      <c r="X6212" s="64"/>
    </row>
    <row r="6213" spans="1:24" s="59" customFormat="1" x14ac:dyDescent="0.25">
      <c r="A6213" s="77"/>
      <c r="D6213" s="60"/>
      <c r="E6213" s="60"/>
      <c r="F6213" s="60"/>
      <c r="G6213" s="60"/>
      <c r="H6213" s="62"/>
      <c r="I6213" s="62"/>
      <c r="J6213" s="62"/>
      <c r="K6213" s="62"/>
      <c r="M6213" s="63"/>
      <c r="N6213" s="63"/>
      <c r="O6213" s="64"/>
      <c r="P6213" s="127"/>
      <c r="W6213" s="64"/>
      <c r="X6213" s="64"/>
    </row>
    <row r="6214" spans="1:24" s="59" customFormat="1" x14ac:dyDescent="0.25">
      <c r="A6214" s="77"/>
      <c r="D6214" s="60"/>
      <c r="E6214" s="60"/>
      <c r="F6214" s="60"/>
      <c r="G6214" s="60"/>
      <c r="H6214" s="62"/>
      <c r="I6214" s="62"/>
      <c r="J6214" s="62"/>
      <c r="K6214" s="62"/>
      <c r="M6214" s="63"/>
      <c r="N6214" s="63"/>
      <c r="O6214" s="64"/>
      <c r="P6214" s="127"/>
      <c r="W6214" s="64"/>
      <c r="X6214" s="64"/>
    </row>
    <row r="6215" spans="1:24" s="59" customFormat="1" x14ac:dyDescent="0.25">
      <c r="A6215" s="77"/>
      <c r="D6215" s="60"/>
      <c r="E6215" s="60"/>
      <c r="F6215" s="60"/>
      <c r="G6215" s="60"/>
      <c r="H6215" s="62"/>
      <c r="I6215" s="62"/>
      <c r="J6215" s="62"/>
      <c r="K6215" s="62"/>
      <c r="M6215" s="63"/>
      <c r="N6215" s="63"/>
      <c r="O6215" s="64"/>
      <c r="P6215" s="127"/>
      <c r="W6215" s="64"/>
      <c r="X6215" s="64"/>
    </row>
    <row r="6216" spans="1:24" s="59" customFormat="1" x14ac:dyDescent="0.25">
      <c r="A6216" s="77"/>
      <c r="D6216" s="60"/>
      <c r="E6216" s="60"/>
      <c r="F6216" s="60"/>
      <c r="G6216" s="60"/>
      <c r="H6216" s="62"/>
      <c r="I6216" s="62"/>
      <c r="J6216" s="62"/>
      <c r="K6216" s="62"/>
      <c r="M6216" s="63"/>
      <c r="N6216" s="63"/>
      <c r="O6216" s="64"/>
      <c r="P6216" s="127"/>
      <c r="W6216" s="64"/>
      <c r="X6216" s="64"/>
    </row>
    <row r="6217" spans="1:24" s="59" customFormat="1" x14ac:dyDescent="0.25">
      <c r="A6217" s="77"/>
      <c r="D6217" s="60"/>
      <c r="E6217" s="60"/>
      <c r="F6217" s="60"/>
      <c r="G6217" s="60"/>
      <c r="H6217" s="62"/>
      <c r="I6217" s="62"/>
      <c r="J6217" s="62"/>
      <c r="K6217" s="62"/>
      <c r="M6217" s="63"/>
      <c r="N6217" s="63"/>
      <c r="O6217" s="64"/>
      <c r="P6217" s="127"/>
      <c r="W6217" s="64"/>
      <c r="X6217" s="64"/>
    </row>
    <row r="6218" spans="1:24" s="59" customFormat="1" x14ac:dyDescent="0.25">
      <c r="A6218" s="77"/>
      <c r="D6218" s="60"/>
      <c r="E6218" s="60"/>
      <c r="F6218" s="60"/>
      <c r="G6218" s="60"/>
      <c r="H6218" s="62"/>
      <c r="I6218" s="62"/>
      <c r="J6218" s="62"/>
      <c r="K6218" s="62"/>
      <c r="M6218" s="63"/>
      <c r="N6218" s="63"/>
      <c r="O6218" s="64"/>
      <c r="P6218" s="127"/>
      <c r="W6218" s="64"/>
      <c r="X6218" s="64"/>
    </row>
    <row r="6219" spans="1:24" s="59" customFormat="1" x14ac:dyDescent="0.25">
      <c r="A6219" s="77"/>
      <c r="D6219" s="60"/>
      <c r="E6219" s="60"/>
      <c r="F6219" s="60"/>
      <c r="G6219" s="60"/>
      <c r="H6219" s="62"/>
      <c r="I6219" s="62"/>
      <c r="J6219" s="62"/>
      <c r="K6219" s="62"/>
      <c r="M6219" s="63"/>
      <c r="N6219" s="63"/>
      <c r="O6219" s="64"/>
      <c r="P6219" s="127"/>
      <c r="W6219" s="64"/>
      <c r="X6219" s="64"/>
    </row>
    <row r="6220" spans="1:24" s="59" customFormat="1" x14ac:dyDescent="0.25">
      <c r="A6220" s="77"/>
      <c r="D6220" s="60"/>
      <c r="E6220" s="60"/>
      <c r="F6220" s="60"/>
      <c r="G6220" s="60"/>
      <c r="H6220" s="62"/>
      <c r="I6220" s="62"/>
      <c r="J6220" s="62"/>
      <c r="K6220" s="62"/>
      <c r="M6220" s="63"/>
      <c r="N6220" s="63"/>
      <c r="O6220" s="64"/>
      <c r="P6220" s="127"/>
      <c r="W6220" s="64"/>
      <c r="X6220" s="64"/>
    </row>
    <row r="6221" spans="1:24" s="59" customFormat="1" x14ac:dyDescent="0.25">
      <c r="A6221" s="77"/>
      <c r="D6221" s="60"/>
      <c r="E6221" s="60"/>
      <c r="F6221" s="60"/>
      <c r="G6221" s="60"/>
      <c r="H6221" s="62"/>
      <c r="I6221" s="62"/>
      <c r="J6221" s="62"/>
      <c r="K6221" s="62"/>
      <c r="M6221" s="63"/>
      <c r="N6221" s="63"/>
      <c r="O6221" s="64"/>
      <c r="P6221" s="127"/>
      <c r="W6221" s="64"/>
      <c r="X6221" s="64"/>
    </row>
    <row r="6222" spans="1:24" s="59" customFormat="1" x14ac:dyDescent="0.25">
      <c r="A6222" s="77"/>
      <c r="D6222" s="60"/>
      <c r="E6222" s="60"/>
      <c r="F6222" s="60"/>
      <c r="G6222" s="60"/>
      <c r="H6222" s="62"/>
      <c r="I6222" s="62"/>
      <c r="J6222" s="62"/>
      <c r="K6222" s="62"/>
      <c r="M6222" s="63"/>
      <c r="N6222" s="63"/>
      <c r="O6222" s="64"/>
      <c r="P6222" s="127"/>
      <c r="W6222" s="64"/>
      <c r="X6222" s="64"/>
    </row>
    <row r="6223" spans="1:24" s="59" customFormat="1" x14ac:dyDescent="0.25">
      <c r="A6223" s="77"/>
      <c r="D6223" s="60"/>
      <c r="E6223" s="60"/>
      <c r="F6223" s="60"/>
      <c r="G6223" s="60"/>
      <c r="H6223" s="62"/>
      <c r="I6223" s="62"/>
      <c r="J6223" s="62"/>
      <c r="K6223" s="62"/>
      <c r="M6223" s="63"/>
      <c r="N6223" s="63"/>
      <c r="O6223" s="64"/>
      <c r="P6223" s="127"/>
      <c r="W6223" s="64"/>
      <c r="X6223" s="64"/>
    </row>
    <row r="6224" spans="1:24" s="59" customFormat="1" x14ac:dyDescent="0.25">
      <c r="A6224" s="77"/>
      <c r="D6224" s="60"/>
      <c r="E6224" s="60"/>
      <c r="F6224" s="60"/>
      <c r="G6224" s="60"/>
      <c r="H6224" s="62"/>
      <c r="I6224" s="62"/>
      <c r="J6224" s="62"/>
      <c r="K6224" s="62"/>
      <c r="M6224" s="63"/>
      <c r="N6224" s="63"/>
      <c r="O6224" s="64"/>
      <c r="P6224" s="127"/>
      <c r="W6224" s="64"/>
      <c r="X6224" s="64"/>
    </row>
    <row r="6225" spans="1:24" s="59" customFormat="1" x14ac:dyDescent="0.25">
      <c r="A6225" s="77"/>
      <c r="D6225" s="60"/>
      <c r="E6225" s="60"/>
      <c r="F6225" s="60"/>
      <c r="G6225" s="60"/>
      <c r="H6225" s="62"/>
      <c r="I6225" s="62"/>
      <c r="J6225" s="62"/>
      <c r="K6225" s="62"/>
      <c r="M6225" s="63"/>
      <c r="N6225" s="63"/>
      <c r="O6225" s="64"/>
      <c r="P6225" s="127"/>
      <c r="W6225" s="64"/>
      <c r="X6225" s="64"/>
    </row>
    <row r="6226" spans="1:24" s="59" customFormat="1" x14ac:dyDescent="0.25">
      <c r="A6226" s="77"/>
      <c r="D6226" s="60"/>
      <c r="E6226" s="60"/>
      <c r="F6226" s="60"/>
      <c r="G6226" s="60"/>
      <c r="H6226" s="62"/>
      <c r="I6226" s="62"/>
      <c r="J6226" s="62"/>
      <c r="K6226" s="62"/>
      <c r="M6226" s="63"/>
      <c r="N6226" s="63"/>
      <c r="O6226" s="64"/>
      <c r="P6226" s="127"/>
      <c r="W6226" s="64"/>
      <c r="X6226" s="64"/>
    </row>
    <row r="6227" spans="1:24" s="59" customFormat="1" x14ac:dyDescent="0.25">
      <c r="A6227" s="77"/>
      <c r="D6227" s="60"/>
      <c r="E6227" s="60"/>
      <c r="F6227" s="60"/>
      <c r="G6227" s="60"/>
      <c r="H6227" s="62"/>
      <c r="I6227" s="62"/>
      <c r="J6227" s="62"/>
      <c r="K6227" s="62"/>
      <c r="M6227" s="63"/>
      <c r="N6227" s="63"/>
      <c r="O6227" s="64"/>
      <c r="P6227" s="127"/>
      <c r="W6227" s="64"/>
      <c r="X6227" s="64"/>
    </row>
    <row r="6228" spans="1:24" s="59" customFormat="1" x14ac:dyDescent="0.25">
      <c r="A6228" s="77"/>
      <c r="D6228" s="60"/>
      <c r="E6228" s="60"/>
      <c r="F6228" s="60"/>
      <c r="G6228" s="60"/>
      <c r="H6228" s="62"/>
      <c r="I6228" s="62"/>
      <c r="J6228" s="62"/>
      <c r="K6228" s="62"/>
      <c r="M6228" s="63"/>
      <c r="N6228" s="63"/>
      <c r="O6228" s="64"/>
      <c r="P6228" s="127"/>
      <c r="W6228" s="64"/>
      <c r="X6228" s="64"/>
    </row>
    <row r="6229" spans="1:24" s="59" customFormat="1" x14ac:dyDescent="0.25">
      <c r="A6229" s="77"/>
      <c r="D6229" s="60"/>
      <c r="E6229" s="60"/>
      <c r="F6229" s="60"/>
      <c r="G6229" s="60"/>
      <c r="H6229" s="62"/>
      <c r="I6229" s="62"/>
      <c r="J6229" s="62"/>
      <c r="K6229" s="62"/>
      <c r="M6229" s="63"/>
      <c r="N6229" s="63"/>
      <c r="O6229" s="64"/>
      <c r="P6229" s="127"/>
      <c r="W6229" s="64"/>
      <c r="X6229" s="64"/>
    </row>
    <row r="6230" spans="1:24" s="59" customFormat="1" x14ac:dyDescent="0.25">
      <c r="A6230" s="77"/>
      <c r="D6230" s="60"/>
      <c r="E6230" s="60"/>
      <c r="F6230" s="60"/>
      <c r="G6230" s="60"/>
      <c r="H6230" s="62"/>
      <c r="I6230" s="62"/>
      <c r="J6230" s="62"/>
      <c r="K6230" s="62"/>
      <c r="M6230" s="63"/>
      <c r="N6230" s="63"/>
      <c r="O6230" s="64"/>
      <c r="P6230" s="127"/>
      <c r="W6230" s="64"/>
      <c r="X6230" s="64"/>
    </row>
    <row r="6231" spans="1:24" s="59" customFormat="1" x14ac:dyDescent="0.25">
      <c r="A6231" s="77"/>
      <c r="D6231" s="60"/>
      <c r="E6231" s="60"/>
      <c r="F6231" s="60"/>
      <c r="G6231" s="60"/>
      <c r="H6231" s="62"/>
      <c r="I6231" s="62"/>
      <c r="J6231" s="62"/>
      <c r="K6231" s="62"/>
      <c r="M6231" s="63"/>
      <c r="N6231" s="63"/>
      <c r="O6231" s="64"/>
      <c r="P6231" s="127"/>
      <c r="W6231" s="64"/>
      <c r="X6231" s="64"/>
    </row>
    <row r="6232" spans="1:24" s="59" customFormat="1" x14ac:dyDescent="0.25">
      <c r="A6232" s="77"/>
      <c r="D6232" s="60"/>
      <c r="E6232" s="60"/>
      <c r="F6232" s="60"/>
      <c r="G6232" s="60"/>
      <c r="H6232" s="62"/>
      <c r="I6232" s="62"/>
      <c r="J6232" s="62"/>
      <c r="K6232" s="62"/>
      <c r="M6232" s="63"/>
      <c r="N6232" s="63"/>
      <c r="O6232" s="64"/>
      <c r="P6232" s="127"/>
      <c r="W6232" s="64"/>
      <c r="X6232" s="64"/>
    </row>
    <row r="6233" spans="1:24" s="59" customFormat="1" x14ac:dyDescent="0.25">
      <c r="A6233" s="77"/>
      <c r="D6233" s="60"/>
      <c r="E6233" s="60"/>
      <c r="F6233" s="60"/>
      <c r="G6233" s="60"/>
      <c r="H6233" s="62"/>
      <c r="I6233" s="62"/>
      <c r="J6233" s="62"/>
      <c r="K6233" s="62"/>
      <c r="M6233" s="63"/>
      <c r="N6233" s="63"/>
      <c r="O6233" s="64"/>
      <c r="P6233" s="127"/>
      <c r="W6233" s="64"/>
      <c r="X6233" s="64"/>
    </row>
    <row r="6234" spans="1:24" s="59" customFormat="1" x14ac:dyDescent="0.25">
      <c r="A6234" s="77"/>
      <c r="D6234" s="60"/>
      <c r="E6234" s="60"/>
      <c r="F6234" s="60"/>
      <c r="G6234" s="60"/>
      <c r="H6234" s="62"/>
      <c r="I6234" s="62"/>
      <c r="J6234" s="62"/>
      <c r="K6234" s="62"/>
      <c r="M6234" s="63"/>
      <c r="N6234" s="63"/>
      <c r="O6234" s="64"/>
      <c r="P6234" s="127"/>
      <c r="W6234" s="64"/>
      <c r="X6234" s="64"/>
    </row>
    <row r="6235" spans="1:24" s="59" customFormat="1" x14ac:dyDescent="0.25">
      <c r="A6235" s="77"/>
      <c r="D6235" s="60"/>
      <c r="E6235" s="60"/>
      <c r="F6235" s="60"/>
      <c r="G6235" s="60"/>
      <c r="H6235" s="62"/>
      <c r="I6235" s="62"/>
      <c r="J6235" s="62"/>
      <c r="K6235" s="62"/>
      <c r="M6235" s="63"/>
      <c r="N6235" s="63"/>
      <c r="O6235" s="64"/>
      <c r="P6235" s="127"/>
      <c r="W6235" s="64"/>
      <c r="X6235" s="64"/>
    </row>
    <row r="6236" spans="1:24" s="59" customFormat="1" x14ac:dyDescent="0.25">
      <c r="A6236" s="77"/>
      <c r="D6236" s="60"/>
      <c r="E6236" s="60"/>
      <c r="F6236" s="60"/>
      <c r="G6236" s="60"/>
      <c r="H6236" s="62"/>
      <c r="I6236" s="62"/>
      <c r="J6236" s="62"/>
      <c r="K6236" s="62"/>
      <c r="M6236" s="63"/>
      <c r="N6236" s="63"/>
      <c r="O6236" s="64"/>
      <c r="P6236" s="127"/>
      <c r="W6236" s="64"/>
      <c r="X6236" s="64"/>
    </row>
    <row r="6237" spans="1:24" s="59" customFormat="1" x14ac:dyDescent="0.25">
      <c r="A6237" s="77"/>
      <c r="D6237" s="60"/>
      <c r="E6237" s="60"/>
      <c r="F6237" s="60"/>
      <c r="G6237" s="60"/>
      <c r="H6237" s="62"/>
      <c r="I6237" s="62"/>
      <c r="J6237" s="62"/>
      <c r="K6237" s="62"/>
      <c r="M6237" s="63"/>
      <c r="N6237" s="63"/>
      <c r="O6237" s="64"/>
      <c r="P6237" s="127"/>
      <c r="W6237" s="64"/>
      <c r="X6237" s="64"/>
    </row>
    <row r="6238" spans="1:24" s="59" customFormat="1" x14ac:dyDescent="0.25">
      <c r="A6238" s="77"/>
      <c r="D6238" s="60"/>
      <c r="E6238" s="60"/>
      <c r="F6238" s="60"/>
      <c r="G6238" s="60"/>
      <c r="H6238" s="62"/>
      <c r="I6238" s="62"/>
      <c r="J6238" s="62"/>
      <c r="K6238" s="62"/>
      <c r="M6238" s="63"/>
      <c r="N6238" s="63"/>
      <c r="O6238" s="64"/>
      <c r="P6238" s="127"/>
      <c r="W6238" s="64"/>
      <c r="X6238" s="64"/>
    </row>
    <row r="6239" spans="1:24" s="59" customFormat="1" x14ac:dyDescent="0.25">
      <c r="A6239" s="77"/>
      <c r="D6239" s="60"/>
      <c r="E6239" s="60"/>
      <c r="F6239" s="60"/>
      <c r="G6239" s="60"/>
      <c r="H6239" s="62"/>
      <c r="I6239" s="62"/>
      <c r="J6239" s="62"/>
      <c r="K6239" s="62"/>
      <c r="M6239" s="63"/>
      <c r="N6239" s="63"/>
      <c r="O6239" s="64"/>
      <c r="P6239" s="127"/>
      <c r="W6239" s="64"/>
      <c r="X6239" s="64"/>
    </row>
    <row r="6240" spans="1:24" s="59" customFormat="1" x14ac:dyDescent="0.25">
      <c r="A6240" s="77"/>
      <c r="D6240" s="60"/>
      <c r="E6240" s="60"/>
      <c r="F6240" s="60"/>
      <c r="G6240" s="60"/>
      <c r="H6240" s="62"/>
      <c r="I6240" s="62"/>
      <c r="J6240" s="62"/>
      <c r="K6240" s="62"/>
      <c r="M6240" s="63"/>
      <c r="N6240" s="63"/>
      <c r="O6240" s="64"/>
      <c r="P6240" s="127"/>
      <c r="W6240" s="64"/>
      <c r="X6240" s="64"/>
    </row>
    <row r="6241" spans="1:24" s="59" customFormat="1" x14ac:dyDescent="0.25">
      <c r="A6241" s="77"/>
      <c r="D6241" s="60"/>
      <c r="E6241" s="60"/>
      <c r="F6241" s="60"/>
      <c r="G6241" s="60"/>
      <c r="H6241" s="62"/>
      <c r="I6241" s="62"/>
      <c r="J6241" s="62"/>
      <c r="K6241" s="62"/>
      <c r="M6241" s="63"/>
      <c r="N6241" s="63"/>
      <c r="O6241" s="64"/>
      <c r="P6241" s="127"/>
      <c r="W6241" s="64"/>
      <c r="X6241" s="64"/>
    </row>
    <row r="6242" spans="1:24" s="59" customFormat="1" x14ac:dyDescent="0.25">
      <c r="A6242" s="77"/>
      <c r="D6242" s="60"/>
      <c r="E6242" s="60"/>
      <c r="F6242" s="60"/>
      <c r="G6242" s="60"/>
      <c r="H6242" s="62"/>
      <c r="I6242" s="62"/>
      <c r="J6242" s="62"/>
      <c r="K6242" s="62"/>
      <c r="M6242" s="63"/>
      <c r="N6242" s="63"/>
      <c r="O6242" s="64"/>
      <c r="P6242" s="127"/>
      <c r="W6242" s="64"/>
      <c r="X6242" s="64"/>
    </row>
    <row r="6243" spans="1:24" s="59" customFormat="1" x14ac:dyDescent="0.25">
      <c r="A6243" s="77"/>
      <c r="D6243" s="60"/>
      <c r="E6243" s="60"/>
      <c r="F6243" s="60"/>
      <c r="G6243" s="60"/>
      <c r="H6243" s="62"/>
      <c r="I6243" s="62"/>
      <c r="J6243" s="62"/>
      <c r="K6243" s="62"/>
      <c r="M6243" s="63"/>
      <c r="N6243" s="63"/>
      <c r="O6243" s="64"/>
      <c r="P6243" s="127"/>
      <c r="W6243" s="64"/>
      <c r="X6243" s="64"/>
    </row>
    <row r="6244" spans="1:24" s="59" customFormat="1" x14ac:dyDescent="0.25">
      <c r="A6244" s="77"/>
      <c r="D6244" s="60"/>
      <c r="E6244" s="60"/>
      <c r="F6244" s="60"/>
      <c r="G6244" s="60"/>
      <c r="H6244" s="62"/>
      <c r="I6244" s="62"/>
      <c r="J6244" s="62"/>
      <c r="K6244" s="62"/>
      <c r="M6244" s="63"/>
      <c r="N6244" s="63"/>
      <c r="O6244" s="64"/>
      <c r="P6244" s="127"/>
      <c r="W6244" s="64"/>
      <c r="X6244" s="64"/>
    </row>
    <row r="6245" spans="1:24" s="59" customFormat="1" x14ac:dyDescent="0.25">
      <c r="A6245" s="77"/>
      <c r="D6245" s="60"/>
      <c r="E6245" s="60"/>
      <c r="F6245" s="60"/>
      <c r="G6245" s="60"/>
      <c r="H6245" s="62"/>
      <c r="I6245" s="62"/>
      <c r="J6245" s="62"/>
      <c r="K6245" s="62"/>
      <c r="M6245" s="63"/>
      <c r="N6245" s="63"/>
      <c r="O6245" s="64"/>
      <c r="P6245" s="127"/>
      <c r="W6245" s="64"/>
      <c r="X6245" s="64"/>
    </row>
    <row r="6246" spans="1:24" s="59" customFormat="1" x14ac:dyDescent="0.25">
      <c r="A6246" s="77"/>
      <c r="D6246" s="60"/>
      <c r="E6246" s="60"/>
      <c r="F6246" s="60"/>
      <c r="G6246" s="60"/>
      <c r="H6246" s="62"/>
      <c r="I6246" s="62"/>
      <c r="J6246" s="62"/>
      <c r="K6246" s="62"/>
      <c r="M6246" s="63"/>
      <c r="N6246" s="63"/>
      <c r="O6246" s="64"/>
      <c r="P6246" s="127"/>
      <c r="W6246" s="64"/>
      <c r="X6246" s="64"/>
    </row>
    <row r="6247" spans="1:24" s="59" customFormat="1" x14ac:dyDescent="0.25">
      <c r="A6247" s="77"/>
      <c r="D6247" s="60"/>
      <c r="E6247" s="60"/>
      <c r="F6247" s="60"/>
      <c r="G6247" s="60"/>
      <c r="H6247" s="62"/>
      <c r="I6247" s="62"/>
      <c r="J6247" s="62"/>
      <c r="K6247" s="62"/>
      <c r="M6247" s="63"/>
      <c r="N6247" s="63"/>
      <c r="O6247" s="64"/>
      <c r="P6247" s="127"/>
      <c r="W6247" s="64"/>
      <c r="X6247" s="64"/>
    </row>
    <row r="6248" spans="1:24" s="59" customFormat="1" x14ac:dyDescent="0.25">
      <c r="A6248" s="77"/>
      <c r="D6248" s="60"/>
      <c r="E6248" s="60"/>
      <c r="F6248" s="60"/>
      <c r="G6248" s="60"/>
      <c r="H6248" s="62"/>
      <c r="I6248" s="62"/>
      <c r="J6248" s="62"/>
      <c r="K6248" s="62"/>
      <c r="M6248" s="63"/>
      <c r="N6248" s="63"/>
      <c r="O6248" s="64"/>
      <c r="P6248" s="127"/>
      <c r="W6248" s="64"/>
      <c r="X6248" s="64"/>
    </row>
    <row r="6249" spans="1:24" s="59" customFormat="1" x14ac:dyDescent="0.25">
      <c r="A6249" s="77"/>
      <c r="D6249" s="60"/>
      <c r="E6249" s="60"/>
      <c r="F6249" s="60"/>
      <c r="G6249" s="60"/>
      <c r="H6249" s="62"/>
      <c r="I6249" s="62"/>
      <c r="J6249" s="62"/>
      <c r="K6249" s="62"/>
      <c r="M6249" s="63"/>
      <c r="N6249" s="63"/>
      <c r="O6249" s="64"/>
      <c r="P6249" s="127"/>
      <c r="W6249" s="64"/>
      <c r="X6249" s="64"/>
    </row>
    <row r="6250" spans="1:24" s="59" customFormat="1" x14ac:dyDescent="0.25">
      <c r="A6250" s="77"/>
      <c r="D6250" s="60"/>
      <c r="E6250" s="60"/>
      <c r="F6250" s="60"/>
      <c r="G6250" s="60"/>
      <c r="H6250" s="62"/>
      <c r="I6250" s="62"/>
      <c r="J6250" s="62"/>
      <c r="K6250" s="62"/>
      <c r="M6250" s="63"/>
      <c r="N6250" s="63"/>
      <c r="O6250" s="64"/>
      <c r="P6250" s="127"/>
      <c r="W6250" s="64"/>
      <c r="X6250" s="64"/>
    </row>
    <row r="6251" spans="1:24" s="59" customFormat="1" x14ac:dyDescent="0.25">
      <c r="A6251" s="77"/>
      <c r="D6251" s="60"/>
      <c r="E6251" s="60"/>
      <c r="F6251" s="60"/>
      <c r="G6251" s="60"/>
      <c r="H6251" s="62"/>
      <c r="I6251" s="62"/>
      <c r="J6251" s="62"/>
      <c r="K6251" s="62"/>
      <c r="M6251" s="63"/>
      <c r="N6251" s="63"/>
      <c r="O6251" s="64"/>
      <c r="P6251" s="127"/>
      <c r="W6251" s="64"/>
      <c r="X6251" s="64"/>
    </row>
    <row r="6252" spans="1:24" s="59" customFormat="1" x14ac:dyDescent="0.25">
      <c r="A6252" s="77"/>
      <c r="D6252" s="60"/>
      <c r="E6252" s="60"/>
      <c r="F6252" s="60"/>
      <c r="G6252" s="60"/>
      <c r="H6252" s="62"/>
      <c r="I6252" s="62"/>
      <c r="J6252" s="62"/>
      <c r="K6252" s="62"/>
      <c r="M6252" s="63"/>
      <c r="N6252" s="63"/>
      <c r="O6252" s="64"/>
      <c r="P6252" s="127"/>
      <c r="W6252" s="64"/>
      <c r="X6252" s="64"/>
    </row>
    <row r="6253" spans="1:24" s="59" customFormat="1" x14ac:dyDescent="0.25">
      <c r="A6253" s="77"/>
      <c r="D6253" s="60"/>
      <c r="E6253" s="60"/>
      <c r="F6253" s="60"/>
      <c r="G6253" s="60"/>
      <c r="H6253" s="62"/>
      <c r="I6253" s="62"/>
      <c r="J6253" s="62"/>
      <c r="K6253" s="62"/>
      <c r="M6253" s="63"/>
      <c r="N6253" s="63"/>
      <c r="O6253" s="64"/>
      <c r="P6253" s="127"/>
      <c r="W6253" s="64"/>
      <c r="X6253" s="64"/>
    </row>
    <row r="6254" spans="1:24" s="59" customFormat="1" x14ac:dyDescent="0.25">
      <c r="A6254" s="77"/>
      <c r="D6254" s="60"/>
      <c r="E6254" s="60"/>
      <c r="F6254" s="60"/>
      <c r="G6254" s="60"/>
      <c r="H6254" s="62"/>
      <c r="I6254" s="62"/>
      <c r="J6254" s="62"/>
      <c r="K6254" s="62"/>
      <c r="M6254" s="63"/>
      <c r="N6254" s="63"/>
      <c r="O6254" s="64"/>
      <c r="P6254" s="127"/>
      <c r="W6254" s="64"/>
      <c r="X6254" s="64"/>
    </row>
    <row r="6255" spans="1:24" s="59" customFormat="1" x14ac:dyDescent="0.25">
      <c r="A6255" s="77"/>
      <c r="D6255" s="60"/>
      <c r="E6255" s="60"/>
      <c r="F6255" s="60"/>
      <c r="G6255" s="60"/>
      <c r="H6255" s="62"/>
      <c r="I6255" s="62"/>
      <c r="J6255" s="62"/>
      <c r="K6255" s="62"/>
      <c r="M6255" s="63"/>
      <c r="N6255" s="63"/>
      <c r="O6255" s="64"/>
      <c r="P6255" s="127"/>
      <c r="W6255" s="64"/>
      <c r="X6255" s="64"/>
    </row>
    <row r="6256" spans="1:24" s="59" customFormat="1" x14ac:dyDescent="0.25">
      <c r="A6256" s="77"/>
      <c r="D6256" s="60"/>
      <c r="E6256" s="60"/>
      <c r="F6256" s="60"/>
      <c r="G6256" s="60"/>
      <c r="H6256" s="62"/>
      <c r="I6256" s="62"/>
      <c r="J6256" s="62"/>
      <c r="K6256" s="62"/>
      <c r="M6256" s="63"/>
      <c r="N6256" s="63"/>
      <c r="O6256" s="64"/>
      <c r="P6256" s="127"/>
      <c r="W6256" s="64"/>
      <c r="X6256" s="64"/>
    </row>
    <row r="6257" spans="1:24" s="59" customFormat="1" x14ac:dyDescent="0.25">
      <c r="A6257" s="77"/>
      <c r="D6257" s="60"/>
      <c r="E6257" s="60"/>
      <c r="F6257" s="60"/>
      <c r="G6257" s="60"/>
      <c r="H6257" s="62"/>
      <c r="I6257" s="62"/>
      <c r="J6257" s="62"/>
      <c r="K6257" s="62"/>
      <c r="M6257" s="63"/>
      <c r="N6257" s="63"/>
      <c r="O6257" s="64"/>
      <c r="P6257" s="127"/>
      <c r="W6257" s="64"/>
      <c r="X6257" s="64"/>
    </row>
    <row r="6258" spans="1:24" s="59" customFormat="1" x14ac:dyDescent="0.25">
      <c r="A6258" s="77"/>
      <c r="D6258" s="60"/>
      <c r="E6258" s="60"/>
      <c r="F6258" s="60"/>
      <c r="G6258" s="60"/>
      <c r="H6258" s="62"/>
      <c r="I6258" s="62"/>
      <c r="J6258" s="62"/>
      <c r="K6258" s="62"/>
      <c r="M6258" s="63"/>
      <c r="N6258" s="63"/>
      <c r="O6258" s="64"/>
      <c r="P6258" s="127"/>
      <c r="W6258" s="64"/>
      <c r="X6258" s="64"/>
    </row>
    <row r="6259" spans="1:24" s="59" customFormat="1" x14ac:dyDescent="0.25">
      <c r="A6259" s="77"/>
      <c r="D6259" s="60"/>
      <c r="E6259" s="60"/>
      <c r="F6259" s="60"/>
      <c r="G6259" s="60"/>
      <c r="H6259" s="62"/>
      <c r="I6259" s="62"/>
      <c r="J6259" s="62"/>
      <c r="K6259" s="62"/>
      <c r="M6259" s="63"/>
      <c r="N6259" s="63"/>
      <c r="O6259" s="64"/>
      <c r="P6259" s="127"/>
      <c r="W6259" s="64"/>
      <c r="X6259" s="64"/>
    </row>
    <row r="6260" spans="1:24" s="59" customFormat="1" x14ac:dyDescent="0.25">
      <c r="A6260" s="77"/>
      <c r="D6260" s="60"/>
      <c r="E6260" s="60"/>
      <c r="F6260" s="60"/>
      <c r="G6260" s="60"/>
      <c r="H6260" s="62"/>
      <c r="I6260" s="62"/>
      <c r="J6260" s="62"/>
      <c r="K6260" s="62"/>
      <c r="M6260" s="63"/>
      <c r="N6260" s="63"/>
      <c r="O6260" s="64"/>
      <c r="P6260" s="127"/>
      <c r="W6260" s="64"/>
      <c r="X6260" s="64"/>
    </row>
    <row r="6261" spans="1:24" s="59" customFormat="1" x14ac:dyDescent="0.25">
      <c r="A6261" s="77"/>
      <c r="D6261" s="60"/>
      <c r="E6261" s="60"/>
      <c r="F6261" s="60"/>
      <c r="G6261" s="60"/>
      <c r="H6261" s="62"/>
      <c r="I6261" s="62"/>
      <c r="J6261" s="62"/>
      <c r="K6261" s="62"/>
      <c r="M6261" s="63"/>
      <c r="N6261" s="63"/>
      <c r="O6261" s="64"/>
      <c r="P6261" s="127"/>
      <c r="W6261" s="64"/>
      <c r="X6261" s="64"/>
    </row>
    <row r="6262" spans="1:24" s="59" customFormat="1" x14ac:dyDescent="0.25">
      <c r="A6262" s="77"/>
      <c r="D6262" s="60"/>
      <c r="E6262" s="60"/>
      <c r="F6262" s="60"/>
      <c r="G6262" s="60"/>
      <c r="H6262" s="62"/>
      <c r="I6262" s="62"/>
      <c r="J6262" s="62"/>
      <c r="K6262" s="62"/>
      <c r="M6262" s="63"/>
      <c r="N6262" s="63"/>
      <c r="O6262" s="64"/>
      <c r="P6262" s="127"/>
      <c r="W6262" s="64"/>
      <c r="X6262" s="64"/>
    </row>
    <row r="6263" spans="1:24" s="59" customFormat="1" x14ac:dyDescent="0.25">
      <c r="A6263" s="77"/>
      <c r="D6263" s="60"/>
      <c r="E6263" s="60"/>
      <c r="F6263" s="60"/>
      <c r="G6263" s="60"/>
      <c r="H6263" s="62"/>
      <c r="I6263" s="62"/>
      <c r="J6263" s="62"/>
      <c r="K6263" s="62"/>
      <c r="M6263" s="63"/>
      <c r="N6263" s="63"/>
      <c r="O6263" s="64"/>
      <c r="P6263" s="127"/>
      <c r="W6263" s="64"/>
      <c r="X6263" s="64"/>
    </row>
    <row r="6264" spans="1:24" s="59" customFormat="1" x14ac:dyDescent="0.25">
      <c r="A6264" s="77"/>
      <c r="D6264" s="60"/>
      <c r="E6264" s="60"/>
      <c r="F6264" s="60"/>
      <c r="G6264" s="60"/>
      <c r="H6264" s="62"/>
      <c r="I6264" s="62"/>
      <c r="J6264" s="62"/>
      <c r="K6264" s="62"/>
      <c r="M6264" s="63"/>
      <c r="N6264" s="63"/>
      <c r="O6264" s="64"/>
      <c r="P6264" s="127"/>
      <c r="W6264" s="64"/>
      <c r="X6264" s="64"/>
    </row>
    <row r="6265" spans="1:24" s="59" customFormat="1" x14ac:dyDescent="0.25">
      <c r="A6265" s="77"/>
      <c r="D6265" s="60"/>
      <c r="E6265" s="60"/>
      <c r="F6265" s="60"/>
      <c r="G6265" s="60"/>
      <c r="H6265" s="62"/>
      <c r="I6265" s="62"/>
      <c r="J6265" s="62"/>
      <c r="K6265" s="62"/>
      <c r="M6265" s="63"/>
      <c r="N6265" s="63"/>
      <c r="O6265" s="64"/>
      <c r="P6265" s="127"/>
      <c r="W6265" s="64"/>
      <c r="X6265" s="64"/>
    </row>
    <row r="6266" spans="1:24" s="59" customFormat="1" x14ac:dyDescent="0.25">
      <c r="A6266" s="77"/>
      <c r="D6266" s="60"/>
      <c r="E6266" s="60"/>
      <c r="F6266" s="60"/>
      <c r="G6266" s="60"/>
      <c r="H6266" s="62"/>
      <c r="I6266" s="62"/>
      <c r="J6266" s="62"/>
      <c r="K6266" s="62"/>
      <c r="M6266" s="63"/>
      <c r="N6266" s="63"/>
      <c r="O6266" s="64"/>
      <c r="P6266" s="127"/>
      <c r="W6266" s="64"/>
      <c r="X6266" s="64"/>
    </row>
    <row r="6267" spans="1:24" s="59" customFormat="1" x14ac:dyDescent="0.25">
      <c r="A6267" s="77"/>
      <c r="D6267" s="60"/>
      <c r="E6267" s="60"/>
      <c r="F6267" s="60"/>
      <c r="G6267" s="60"/>
      <c r="H6267" s="62"/>
      <c r="I6267" s="62"/>
      <c r="J6267" s="62"/>
      <c r="K6267" s="62"/>
      <c r="M6267" s="63"/>
      <c r="N6267" s="63"/>
      <c r="O6267" s="64"/>
      <c r="P6267" s="127"/>
      <c r="W6267" s="64"/>
      <c r="X6267" s="64"/>
    </row>
    <row r="6268" spans="1:24" s="59" customFormat="1" x14ac:dyDescent="0.25">
      <c r="A6268" s="77"/>
      <c r="D6268" s="60"/>
      <c r="E6268" s="60"/>
      <c r="F6268" s="60"/>
      <c r="G6268" s="60"/>
      <c r="H6268" s="62"/>
      <c r="I6268" s="62"/>
      <c r="J6268" s="62"/>
      <c r="K6268" s="62"/>
      <c r="M6268" s="63"/>
      <c r="N6268" s="63"/>
      <c r="O6268" s="64"/>
      <c r="P6268" s="127"/>
      <c r="W6268" s="64"/>
      <c r="X6268" s="64"/>
    </row>
    <row r="6269" spans="1:24" s="59" customFormat="1" x14ac:dyDescent="0.25">
      <c r="A6269" s="77"/>
      <c r="D6269" s="60"/>
      <c r="E6269" s="60"/>
      <c r="F6269" s="60"/>
      <c r="G6269" s="60"/>
      <c r="H6269" s="62"/>
      <c r="I6269" s="62"/>
      <c r="J6269" s="62"/>
      <c r="K6269" s="62"/>
      <c r="M6269" s="63"/>
      <c r="N6269" s="63"/>
      <c r="O6269" s="64"/>
      <c r="P6269" s="127"/>
      <c r="W6269" s="64"/>
      <c r="X6269" s="64"/>
    </row>
    <row r="6270" spans="1:24" s="59" customFormat="1" x14ac:dyDescent="0.25">
      <c r="A6270" s="77"/>
      <c r="D6270" s="60"/>
      <c r="E6270" s="60"/>
      <c r="F6270" s="60"/>
      <c r="G6270" s="60"/>
      <c r="H6270" s="62"/>
      <c r="I6270" s="62"/>
      <c r="J6270" s="62"/>
      <c r="K6270" s="62"/>
      <c r="M6270" s="63"/>
      <c r="N6270" s="63"/>
      <c r="O6270" s="64"/>
      <c r="P6270" s="127"/>
      <c r="W6270" s="64"/>
      <c r="X6270" s="64"/>
    </row>
    <row r="6271" spans="1:24" s="59" customFormat="1" x14ac:dyDescent="0.25">
      <c r="A6271" s="77"/>
      <c r="D6271" s="60"/>
      <c r="E6271" s="60"/>
      <c r="F6271" s="60"/>
      <c r="G6271" s="60"/>
      <c r="H6271" s="62"/>
      <c r="I6271" s="62"/>
      <c r="J6271" s="62"/>
      <c r="K6271" s="62"/>
      <c r="M6271" s="63"/>
      <c r="N6271" s="63"/>
      <c r="O6271" s="64"/>
      <c r="P6271" s="127"/>
      <c r="W6271" s="64"/>
      <c r="X6271" s="64"/>
    </row>
    <row r="6272" spans="1:24" s="59" customFormat="1" x14ac:dyDescent="0.25">
      <c r="A6272" s="77"/>
      <c r="D6272" s="60"/>
      <c r="E6272" s="60"/>
      <c r="F6272" s="60"/>
      <c r="G6272" s="60"/>
      <c r="H6272" s="62"/>
      <c r="I6272" s="62"/>
      <c r="J6272" s="62"/>
      <c r="K6272" s="62"/>
      <c r="M6272" s="63"/>
      <c r="N6272" s="63"/>
      <c r="O6272" s="64"/>
      <c r="P6272" s="127"/>
      <c r="W6272" s="64"/>
      <c r="X6272" s="64"/>
    </row>
    <row r="6273" spans="1:24" s="59" customFormat="1" x14ac:dyDescent="0.25">
      <c r="A6273" s="77"/>
      <c r="D6273" s="60"/>
      <c r="E6273" s="60"/>
      <c r="F6273" s="60"/>
      <c r="G6273" s="60"/>
      <c r="H6273" s="62"/>
      <c r="I6273" s="62"/>
      <c r="J6273" s="62"/>
      <c r="K6273" s="62"/>
      <c r="M6273" s="63"/>
      <c r="N6273" s="63"/>
      <c r="O6273" s="64"/>
      <c r="P6273" s="127"/>
      <c r="W6273" s="64"/>
      <c r="X6273" s="64"/>
    </row>
    <row r="6274" spans="1:24" s="59" customFormat="1" x14ac:dyDescent="0.25">
      <c r="A6274" s="77"/>
      <c r="D6274" s="60"/>
      <c r="E6274" s="60"/>
      <c r="F6274" s="60"/>
      <c r="G6274" s="60"/>
      <c r="H6274" s="62"/>
      <c r="I6274" s="62"/>
      <c r="J6274" s="62"/>
      <c r="K6274" s="62"/>
      <c r="M6274" s="63"/>
      <c r="N6274" s="63"/>
      <c r="O6274" s="64"/>
      <c r="P6274" s="127"/>
      <c r="W6274" s="64"/>
      <c r="X6274" s="64"/>
    </row>
    <row r="6275" spans="1:24" s="59" customFormat="1" x14ac:dyDescent="0.25">
      <c r="A6275" s="77"/>
      <c r="D6275" s="60"/>
      <c r="E6275" s="60"/>
      <c r="F6275" s="60"/>
      <c r="G6275" s="60"/>
      <c r="H6275" s="62"/>
      <c r="I6275" s="62"/>
      <c r="J6275" s="62"/>
      <c r="K6275" s="62"/>
      <c r="M6275" s="63"/>
      <c r="N6275" s="63"/>
      <c r="O6275" s="64"/>
      <c r="P6275" s="127"/>
      <c r="W6275" s="64"/>
      <c r="X6275" s="64"/>
    </row>
    <row r="6276" spans="1:24" s="59" customFormat="1" x14ac:dyDescent="0.25">
      <c r="A6276" s="77"/>
      <c r="D6276" s="60"/>
      <c r="E6276" s="60"/>
      <c r="F6276" s="60"/>
      <c r="G6276" s="60"/>
      <c r="H6276" s="62"/>
      <c r="I6276" s="62"/>
      <c r="J6276" s="62"/>
      <c r="K6276" s="62"/>
      <c r="M6276" s="63"/>
      <c r="N6276" s="63"/>
      <c r="O6276" s="64"/>
      <c r="P6276" s="127"/>
      <c r="W6276" s="64"/>
      <c r="X6276" s="64"/>
    </row>
    <row r="6277" spans="1:24" s="59" customFormat="1" x14ac:dyDescent="0.25">
      <c r="A6277" s="77"/>
      <c r="D6277" s="60"/>
      <c r="E6277" s="60"/>
      <c r="F6277" s="60"/>
      <c r="G6277" s="60"/>
      <c r="H6277" s="62"/>
      <c r="I6277" s="62"/>
      <c r="J6277" s="62"/>
      <c r="K6277" s="62"/>
      <c r="M6277" s="63"/>
      <c r="N6277" s="63"/>
      <c r="O6277" s="64"/>
      <c r="P6277" s="127"/>
      <c r="W6277" s="64"/>
      <c r="X6277" s="64"/>
    </row>
    <row r="6278" spans="1:24" s="59" customFormat="1" x14ac:dyDescent="0.25">
      <c r="A6278" s="77"/>
      <c r="D6278" s="60"/>
      <c r="E6278" s="60"/>
      <c r="F6278" s="60"/>
      <c r="G6278" s="60"/>
      <c r="H6278" s="62"/>
      <c r="I6278" s="62"/>
      <c r="J6278" s="62"/>
      <c r="K6278" s="62"/>
      <c r="M6278" s="63"/>
      <c r="N6278" s="63"/>
      <c r="O6278" s="64"/>
      <c r="P6278" s="127"/>
      <c r="W6278" s="64"/>
      <c r="X6278" s="64"/>
    </row>
    <row r="6279" spans="1:24" s="59" customFormat="1" x14ac:dyDescent="0.25">
      <c r="A6279" s="77"/>
      <c r="D6279" s="60"/>
      <c r="E6279" s="60"/>
      <c r="F6279" s="60"/>
      <c r="G6279" s="60"/>
      <c r="H6279" s="62"/>
      <c r="I6279" s="62"/>
      <c r="J6279" s="62"/>
      <c r="K6279" s="62"/>
      <c r="M6279" s="63"/>
      <c r="N6279" s="63"/>
      <c r="O6279" s="64"/>
      <c r="P6279" s="127"/>
      <c r="W6279" s="64"/>
      <c r="X6279" s="64"/>
    </row>
    <row r="6280" spans="1:24" s="59" customFormat="1" x14ac:dyDescent="0.25">
      <c r="A6280" s="77"/>
      <c r="D6280" s="60"/>
      <c r="E6280" s="60"/>
      <c r="F6280" s="60"/>
      <c r="G6280" s="60"/>
      <c r="H6280" s="62"/>
      <c r="I6280" s="62"/>
      <c r="J6280" s="62"/>
      <c r="K6280" s="62"/>
      <c r="M6280" s="63"/>
      <c r="N6280" s="63"/>
      <c r="O6280" s="64"/>
      <c r="P6280" s="127"/>
      <c r="W6280" s="64"/>
      <c r="X6280" s="64"/>
    </row>
    <row r="6281" spans="1:24" s="59" customFormat="1" x14ac:dyDescent="0.25">
      <c r="A6281" s="77"/>
      <c r="D6281" s="60"/>
      <c r="E6281" s="60"/>
      <c r="F6281" s="60"/>
      <c r="G6281" s="60"/>
      <c r="H6281" s="62"/>
      <c r="I6281" s="62"/>
      <c r="J6281" s="62"/>
      <c r="K6281" s="62"/>
      <c r="M6281" s="63"/>
      <c r="N6281" s="63"/>
      <c r="O6281" s="64"/>
      <c r="P6281" s="127"/>
      <c r="W6281" s="64"/>
      <c r="X6281" s="64"/>
    </row>
    <row r="6282" spans="1:24" s="59" customFormat="1" x14ac:dyDescent="0.25">
      <c r="A6282" s="77"/>
      <c r="D6282" s="60"/>
      <c r="E6282" s="60"/>
      <c r="F6282" s="60"/>
      <c r="G6282" s="60"/>
      <c r="H6282" s="62"/>
      <c r="I6282" s="62"/>
      <c r="J6282" s="62"/>
      <c r="K6282" s="62"/>
      <c r="M6282" s="63"/>
      <c r="N6282" s="63"/>
      <c r="O6282" s="64"/>
      <c r="P6282" s="127"/>
      <c r="W6282" s="64"/>
      <c r="X6282" s="64"/>
    </row>
    <row r="6283" spans="1:24" s="59" customFormat="1" x14ac:dyDescent="0.25">
      <c r="A6283" s="77"/>
      <c r="D6283" s="60"/>
      <c r="E6283" s="60"/>
      <c r="F6283" s="60"/>
      <c r="G6283" s="60"/>
      <c r="H6283" s="62"/>
      <c r="I6283" s="62"/>
      <c r="J6283" s="62"/>
      <c r="K6283" s="62"/>
      <c r="M6283" s="63"/>
      <c r="N6283" s="63"/>
      <c r="O6283" s="64"/>
      <c r="P6283" s="127"/>
      <c r="W6283" s="64"/>
      <c r="X6283" s="64"/>
    </row>
    <row r="6284" spans="1:24" s="59" customFormat="1" x14ac:dyDescent="0.25">
      <c r="A6284" s="77"/>
      <c r="D6284" s="60"/>
      <c r="E6284" s="60"/>
      <c r="F6284" s="60"/>
      <c r="G6284" s="60"/>
      <c r="H6284" s="62"/>
      <c r="I6284" s="62"/>
      <c r="J6284" s="62"/>
      <c r="K6284" s="62"/>
      <c r="M6284" s="63"/>
      <c r="N6284" s="63"/>
      <c r="O6284" s="64"/>
      <c r="P6284" s="127"/>
      <c r="W6284" s="64"/>
      <c r="X6284" s="64"/>
    </row>
    <row r="6285" spans="1:24" s="59" customFormat="1" x14ac:dyDescent="0.25">
      <c r="A6285" s="77"/>
      <c r="D6285" s="60"/>
      <c r="E6285" s="60"/>
      <c r="F6285" s="60"/>
      <c r="G6285" s="60"/>
      <c r="H6285" s="62"/>
      <c r="I6285" s="62"/>
      <c r="J6285" s="62"/>
      <c r="K6285" s="62"/>
      <c r="M6285" s="63"/>
      <c r="N6285" s="63"/>
      <c r="O6285" s="64"/>
      <c r="P6285" s="127"/>
      <c r="W6285" s="64"/>
      <c r="X6285" s="64"/>
    </row>
    <row r="6286" spans="1:24" s="59" customFormat="1" x14ac:dyDescent="0.25">
      <c r="A6286" s="77"/>
      <c r="D6286" s="60"/>
      <c r="E6286" s="60"/>
      <c r="F6286" s="60"/>
      <c r="G6286" s="60"/>
      <c r="H6286" s="62"/>
      <c r="I6286" s="62"/>
      <c r="J6286" s="62"/>
      <c r="K6286" s="62"/>
      <c r="M6286" s="63"/>
      <c r="N6286" s="63"/>
      <c r="O6286" s="64"/>
      <c r="P6286" s="127"/>
      <c r="W6286" s="64"/>
      <c r="X6286" s="64"/>
    </row>
    <row r="6287" spans="1:24" s="59" customFormat="1" x14ac:dyDescent="0.25">
      <c r="A6287" s="77"/>
      <c r="D6287" s="60"/>
      <c r="E6287" s="60"/>
      <c r="F6287" s="60"/>
      <c r="G6287" s="60"/>
      <c r="H6287" s="62"/>
      <c r="I6287" s="62"/>
      <c r="J6287" s="62"/>
      <c r="K6287" s="62"/>
      <c r="M6287" s="63"/>
      <c r="N6287" s="63"/>
      <c r="O6287" s="64"/>
      <c r="P6287" s="127"/>
      <c r="W6287" s="64"/>
      <c r="X6287" s="64"/>
    </row>
    <row r="6288" spans="1:24" s="59" customFormat="1" x14ac:dyDescent="0.25">
      <c r="A6288" s="77"/>
      <c r="D6288" s="60"/>
      <c r="E6288" s="60"/>
      <c r="F6288" s="60"/>
      <c r="G6288" s="60"/>
      <c r="H6288" s="62"/>
      <c r="I6288" s="62"/>
      <c r="J6288" s="62"/>
      <c r="K6288" s="62"/>
      <c r="M6288" s="63"/>
      <c r="N6288" s="63"/>
      <c r="O6288" s="64"/>
      <c r="P6288" s="127"/>
      <c r="W6288" s="64"/>
      <c r="X6288" s="64"/>
    </row>
    <row r="6289" spans="1:24" s="59" customFormat="1" x14ac:dyDescent="0.25">
      <c r="A6289" s="77"/>
      <c r="D6289" s="60"/>
      <c r="E6289" s="60"/>
      <c r="F6289" s="60"/>
      <c r="G6289" s="60"/>
      <c r="H6289" s="62"/>
      <c r="I6289" s="62"/>
      <c r="J6289" s="62"/>
      <c r="K6289" s="62"/>
      <c r="M6289" s="63"/>
      <c r="N6289" s="63"/>
      <c r="O6289" s="64"/>
      <c r="P6289" s="127"/>
      <c r="W6289" s="64"/>
      <c r="X6289" s="64"/>
    </row>
    <row r="6290" spans="1:24" s="59" customFormat="1" x14ac:dyDescent="0.25">
      <c r="A6290" s="77"/>
      <c r="D6290" s="60"/>
      <c r="E6290" s="60"/>
      <c r="F6290" s="60"/>
      <c r="G6290" s="60"/>
      <c r="H6290" s="62"/>
      <c r="I6290" s="62"/>
      <c r="J6290" s="62"/>
      <c r="K6290" s="62"/>
      <c r="M6290" s="63"/>
      <c r="N6290" s="63"/>
      <c r="O6290" s="64"/>
      <c r="P6290" s="127"/>
      <c r="W6290" s="64"/>
      <c r="X6290" s="64"/>
    </row>
    <row r="6291" spans="1:24" s="59" customFormat="1" x14ac:dyDescent="0.25">
      <c r="A6291" s="77"/>
      <c r="D6291" s="60"/>
      <c r="E6291" s="60"/>
      <c r="F6291" s="60"/>
      <c r="G6291" s="60"/>
      <c r="H6291" s="62"/>
      <c r="I6291" s="62"/>
      <c r="J6291" s="62"/>
      <c r="K6291" s="62"/>
      <c r="M6291" s="63"/>
      <c r="N6291" s="63"/>
      <c r="O6291" s="64"/>
      <c r="P6291" s="127"/>
      <c r="W6291" s="64"/>
      <c r="X6291" s="64"/>
    </row>
    <row r="6292" spans="1:24" s="59" customFormat="1" x14ac:dyDescent="0.25">
      <c r="A6292" s="77"/>
      <c r="D6292" s="60"/>
      <c r="E6292" s="60"/>
      <c r="F6292" s="60"/>
      <c r="G6292" s="60"/>
      <c r="H6292" s="62"/>
      <c r="I6292" s="62"/>
      <c r="J6292" s="62"/>
      <c r="K6292" s="62"/>
      <c r="M6292" s="63"/>
      <c r="N6292" s="63"/>
      <c r="O6292" s="64"/>
      <c r="P6292" s="127"/>
      <c r="W6292" s="64"/>
      <c r="X6292" s="64"/>
    </row>
    <row r="6293" spans="1:24" s="59" customFormat="1" x14ac:dyDescent="0.25">
      <c r="A6293" s="77"/>
      <c r="D6293" s="60"/>
      <c r="E6293" s="60"/>
      <c r="F6293" s="60"/>
      <c r="G6293" s="60"/>
      <c r="H6293" s="62"/>
      <c r="I6293" s="62"/>
      <c r="J6293" s="62"/>
      <c r="K6293" s="62"/>
      <c r="M6293" s="63"/>
      <c r="N6293" s="63"/>
      <c r="O6293" s="64"/>
      <c r="P6293" s="127"/>
      <c r="W6293" s="64"/>
      <c r="X6293" s="64"/>
    </row>
    <row r="6294" spans="1:24" s="59" customFormat="1" x14ac:dyDescent="0.25">
      <c r="A6294" s="77"/>
      <c r="D6294" s="60"/>
      <c r="E6294" s="60"/>
      <c r="F6294" s="60"/>
      <c r="G6294" s="60"/>
      <c r="H6294" s="62"/>
      <c r="I6294" s="62"/>
      <c r="J6294" s="62"/>
      <c r="K6294" s="62"/>
      <c r="M6294" s="63"/>
      <c r="N6294" s="63"/>
      <c r="O6294" s="64"/>
      <c r="P6294" s="127"/>
      <c r="W6294" s="64"/>
      <c r="X6294" s="64"/>
    </row>
    <row r="6295" spans="1:24" s="59" customFormat="1" x14ac:dyDescent="0.25">
      <c r="A6295" s="77"/>
      <c r="D6295" s="60"/>
      <c r="E6295" s="60"/>
      <c r="F6295" s="60"/>
      <c r="G6295" s="60"/>
      <c r="H6295" s="62"/>
      <c r="I6295" s="62"/>
      <c r="J6295" s="62"/>
      <c r="K6295" s="62"/>
      <c r="M6295" s="63"/>
      <c r="N6295" s="63"/>
      <c r="O6295" s="64"/>
      <c r="P6295" s="127"/>
      <c r="W6295" s="64"/>
      <c r="X6295" s="64"/>
    </row>
    <row r="6296" spans="1:24" s="59" customFormat="1" x14ac:dyDescent="0.25">
      <c r="A6296" s="77"/>
      <c r="D6296" s="60"/>
      <c r="E6296" s="60"/>
      <c r="F6296" s="60"/>
      <c r="G6296" s="60"/>
      <c r="H6296" s="62"/>
      <c r="I6296" s="62"/>
      <c r="J6296" s="62"/>
      <c r="K6296" s="62"/>
      <c r="M6296" s="63"/>
      <c r="N6296" s="63"/>
      <c r="O6296" s="64"/>
      <c r="P6296" s="127"/>
      <c r="W6296" s="64"/>
      <c r="X6296" s="64"/>
    </row>
    <row r="6297" spans="1:24" s="59" customFormat="1" x14ac:dyDescent="0.25">
      <c r="A6297" s="77"/>
      <c r="D6297" s="60"/>
      <c r="E6297" s="60"/>
      <c r="F6297" s="60"/>
      <c r="G6297" s="60"/>
      <c r="H6297" s="62"/>
      <c r="I6297" s="62"/>
      <c r="J6297" s="62"/>
      <c r="K6297" s="62"/>
      <c r="M6297" s="63"/>
      <c r="N6297" s="63"/>
      <c r="O6297" s="64"/>
      <c r="P6297" s="127"/>
      <c r="W6297" s="64"/>
      <c r="X6297" s="64"/>
    </row>
    <row r="6298" spans="1:24" s="59" customFormat="1" x14ac:dyDescent="0.25">
      <c r="A6298" s="77"/>
      <c r="D6298" s="60"/>
      <c r="E6298" s="60"/>
      <c r="F6298" s="60"/>
      <c r="G6298" s="60"/>
      <c r="H6298" s="62"/>
      <c r="I6298" s="62"/>
      <c r="J6298" s="62"/>
      <c r="K6298" s="62"/>
      <c r="M6298" s="63"/>
      <c r="N6298" s="63"/>
      <c r="O6298" s="64"/>
      <c r="P6298" s="127"/>
      <c r="W6298" s="64"/>
      <c r="X6298" s="64"/>
    </row>
    <row r="6299" spans="1:24" s="59" customFormat="1" x14ac:dyDescent="0.25">
      <c r="A6299" s="77"/>
      <c r="D6299" s="60"/>
      <c r="E6299" s="60"/>
      <c r="F6299" s="60"/>
      <c r="G6299" s="60"/>
      <c r="H6299" s="62"/>
      <c r="I6299" s="62"/>
      <c r="J6299" s="62"/>
      <c r="K6299" s="62"/>
      <c r="M6299" s="63"/>
      <c r="N6299" s="63"/>
      <c r="O6299" s="64"/>
      <c r="P6299" s="127"/>
      <c r="W6299" s="64"/>
      <c r="X6299" s="64"/>
    </row>
    <row r="6300" spans="1:24" s="59" customFormat="1" x14ac:dyDescent="0.25">
      <c r="A6300" s="77"/>
      <c r="D6300" s="60"/>
      <c r="E6300" s="60"/>
      <c r="F6300" s="60"/>
      <c r="G6300" s="60"/>
      <c r="H6300" s="62"/>
      <c r="I6300" s="62"/>
      <c r="J6300" s="62"/>
      <c r="K6300" s="62"/>
      <c r="M6300" s="63"/>
      <c r="N6300" s="63"/>
      <c r="O6300" s="64"/>
      <c r="P6300" s="127"/>
      <c r="W6300" s="64"/>
      <c r="X6300" s="64"/>
    </row>
    <row r="6301" spans="1:24" s="59" customFormat="1" x14ac:dyDescent="0.25">
      <c r="A6301" s="77"/>
      <c r="D6301" s="60"/>
      <c r="E6301" s="60"/>
      <c r="F6301" s="60"/>
      <c r="G6301" s="60"/>
      <c r="H6301" s="62"/>
      <c r="I6301" s="62"/>
      <c r="J6301" s="62"/>
      <c r="K6301" s="62"/>
      <c r="M6301" s="63"/>
      <c r="N6301" s="63"/>
      <c r="O6301" s="64"/>
      <c r="P6301" s="127"/>
      <c r="W6301" s="64"/>
      <c r="X6301" s="64"/>
    </row>
    <row r="6302" spans="1:24" s="59" customFormat="1" x14ac:dyDescent="0.25">
      <c r="A6302" s="77"/>
      <c r="D6302" s="60"/>
      <c r="E6302" s="60"/>
      <c r="F6302" s="60"/>
      <c r="G6302" s="60"/>
      <c r="H6302" s="62"/>
      <c r="I6302" s="62"/>
      <c r="J6302" s="62"/>
      <c r="K6302" s="62"/>
      <c r="M6302" s="63"/>
      <c r="N6302" s="63"/>
      <c r="O6302" s="64"/>
      <c r="P6302" s="127"/>
      <c r="W6302" s="64"/>
      <c r="X6302" s="64"/>
    </row>
    <row r="6303" spans="1:24" s="59" customFormat="1" x14ac:dyDescent="0.25">
      <c r="A6303" s="77"/>
      <c r="D6303" s="60"/>
      <c r="E6303" s="60"/>
      <c r="F6303" s="60"/>
      <c r="G6303" s="60"/>
      <c r="H6303" s="62"/>
      <c r="I6303" s="62"/>
      <c r="J6303" s="62"/>
      <c r="K6303" s="62"/>
      <c r="M6303" s="63"/>
      <c r="N6303" s="63"/>
      <c r="O6303" s="64"/>
      <c r="P6303" s="127"/>
      <c r="W6303" s="64"/>
      <c r="X6303" s="64"/>
    </row>
    <row r="6304" spans="1:24" s="59" customFormat="1" x14ac:dyDescent="0.25">
      <c r="A6304" s="77"/>
      <c r="D6304" s="60"/>
      <c r="E6304" s="60"/>
      <c r="F6304" s="60"/>
      <c r="G6304" s="60"/>
      <c r="H6304" s="62"/>
      <c r="I6304" s="62"/>
      <c r="J6304" s="62"/>
      <c r="K6304" s="62"/>
      <c r="M6304" s="63"/>
      <c r="N6304" s="63"/>
      <c r="O6304" s="64"/>
      <c r="P6304" s="127"/>
      <c r="W6304" s="64"/>
      <c r="X6304" s="64"/>
    </row>
    <row r="6305" spans="1:24" s="59" customFormat="1" x14ac:dyDescent="0.25">
      <c r="A6305" s="77"/>
      <c r="D6305" s="60"/>
      <c r="E6305" s="60"/>
      <c r="F6305" s="60"/>
      <c r="G6305" s="60"/>
      <c r="H6305" s="62"/>
      <c r="I6305" s="62"/>
      <c r="J6305" s="62"/>
      <c r="K6305" s="62"/>
      <c r="M6305" s="63"/>
      <c r="N6305" s="63"/>
      <c r="O6305" s="64"/>
      <c r="P6305" s="127"/>
      <c r="W6305" s="64"/>
      <c r="X6305" s="64"/>
    </row>
    <row r="6306" spans="1:24" s="59" customFormat="1" x14ac:dyDescent="0.25">
      <c r="A6306" s="77"/>
      <c r="D6306" s="60"/>
      <c r="E6306" s="60"/>
      <c r="F6306" s="60"/>
      <c r="G6306" s="60"/>
      <c r="H6306" s="62"/>
      <c r="I6306" s="62"/>
      <c r="J6306" s="62"/>
      <c r="K6306" s="62"/>
      <c r="M6306" s="63"/>
      <c r="N6306" s="63"/>
      <c r="O6306" s="64"/>
      <c r="P6306" s="127"/>
      <c r="W6306" s="64"/>
      <c r="X6306" s="64"/>
    </row>
    <row r="6307" spans="1:24" s="59" customFormat="1" x14ac:dyDescent="0.25">
      <c r="A6307" s="77"/>
      <c r="D6307" s="60"/>
      <c r="E6307" s="60"/>
      <c r="F6307" s="60"/>
      <c r="G6307" s="60"/>
      <c r="H6307" s="62"/>
      <c r="I6307" s="62"/>
      <c r="J6307" s="62"/>
      <c r="K6307" s="62"/>
      <c r="M6307" s="63"/>
      <c r="N6307" s="63"/>
      <c r="O6307" s="64"/>
      <c r="P6307" s="127"/>
      <c r="W6307" s="64"/>
      <c r="X6307" s="64"/>
    </row>
    <row r="6308" spans="1:24" s="59" customFormat="1" x14ac:dyDescent="0.25">
      <c r="A6308" s="77"/>
      <c r="D6308" s="60"/>
      <c r="E6308" s="60"/>
      <c r="F6308" s="60"/>
      <c r="G6308" s="60"/>
      <c r="H6308" s="62"/>
      <c r="I6308" s="62"/>
      <c r="J6308" s="62"/>
      <c r="K6308" s="62"/>
      <c r="M6308" s="63"/>
      <c r="N6308" s="63"/>
      <c r="O6308" s="64"/>
      <c r="P6308" s="127"/>
      <c r="W6308" s="64"/>
      <c r="X6308" s="64"/>
    </row>
    <row r="6309" spans="1:24" s="59" customFormat="1" x14ac:dyDescent="0.25">
      <c r="A6309" s="77"/>
      <c r="D6309" s="60"/>
      <c r="E6309" s="60"/>
      <c r="F6309" s="60"/>
      <c r="G6309" s="60"/>
      <c r="H6309" s="62"/>
      <c r="I6309" s="62"/>
      <c r="J6309" s="62"/>
      <c r="K6309" s="62"/>
      <c r="M6309" s="63"/>
      <c r="N6309" s="63"/>
      <c r="O6309" s="64"/>
      <c r="P6309" s="127"/>
      <c r="W6309" s="64"/>
      <c r="X6309" s="64"/>
    </row>
    <row r="6310" spans="1:24" s="59" customFormat="1" x14ac:dyDescent="0.25">
      <c r="A6310" s="77"/>
      <c r="D6310" s="60"/>
      <c r="E6310" s="60"/>
      <c r="F6310" s="60"/>
      <c r="G6310" s="60"/>
      <c r="H6310" s="62"/>
      <c r="I6310" s="62"/>
      <c r="J6310" s="62"/>
      <c r="K6310" s="62"/>
      <c r="M6310" s="63"/>
      <c r="N6310" s="63"/>
      <c r="O6310" s="64"/>
      <c r="P6310" s="127"/>
      <c r="W6310" s="64"/>
      <c r="X6310" s="64"/>
    </row>
    <row r="6311" spans="1:24" s="59" customFormat="1" x14ac:dyDescent="0.25">
      <c r="A6311" s="77"/>
      <c r="D6311" s="60"/>
      <c r="E6311" s="60"/>
      <c r="F6311" s="60"/>
      <c r="G6311" s="60"/>
      <c r="H6311" s="62"/>
      <c r="I6311" s="62"/>
      <c r="J6311" s="62"/>
      <c r="K6311" s="62"/>
      <c r="M6311" s="63"/>
      <c r="N6311" s="63"/>
      <c r="O6311" s="64"/>
      <c r="P6311" s="127"/>
      <c r="W6311" s="64"/>
      <c r="X6311" s="64"/>
    </row>
    <row r="6312" spans="1:24" s="59" customFormat="1" x14ac:dyDescent="0.25">
      <c r="A6312" s="77"/>
      <c r="D6312" s="60"/>
      <c r="E6312" s="60"/>
      <c r="F6312" s="60"/>
      <c r="G6312" s="60"/>
      <c r="H6312" s="62"/>
      <c r="I6312" s="62"/>
      <c r="J6312" s="62"/>
      <c r="K6312" s="62"/>
      <c r="M6312" s="63"/>
      <c r="N6312" s="63"/>
      <c r="O6312" s="64"/>
      <c r="P6312" s="127"/>
      <c r="W6312" s="64"/>
      <c r="X6312" s="64"/>
    </row>
    <row r="6313" spans="1:24" s="59" customFormat="1" x14ac:dyDescent="0.25">
      <c r="A6313" s="77"/>
      <c r="D6313" s="60"/>
      <c r="E6313" s="60"/>
      <c r="F6313" s="60"/>
      <c r="G6313" s="60"/>
      <c r="H6313" s="62"/>
      <c r="I6313" s="62"/>
      <c r="J6313" s="62"/>
      <c r="K6313" s="62"/>
      <c r="M6313" s="63"/>
      <c r="N6313" s="63"/>
      <c r="O6313" s="64"/>
      <c r="P6313" s="127"/>
      <c r="W6313" s="64"/>
      <c r="X6313" s="64"/>
    </row>
    <row r="6314" spans="1:24" s="59" customFormat="1" x14ac:dyDescent="0.25">
      <c r="A6314" s="77"/>
      <c r="D6314" s="60"/>
      <c r="E6314" s="60"/>
      <c r="F6314" s="60"/>
      <c r="G6314" s="60"/>
      <c r="H6314" s="62"/>
      <c r="I6314" s="62"/>
      <c r="J6314" s="62"/>
      <c r="K6314" s="62"/>
      <c r="M6314" s="63"/>
      <c r="N6314" s="63"/>
      <c r="O6314" s="64"/>
      <c r="P6314" s="127"/>
      <c r="W6314" s="64"/>
      <c r="X6314" s="64"/>
    </row>
    <row r="6315" spans="1:24" s="59" customFormat="1" x14ac:dyDescent="0.25">
      <c r="A6315" s="77"/>
      <c r="D6315" s="60"/>
      <c r="E6315" s="60"/>
      <c r="F6315" s="60"/>
      <c r="G6315" s="60"/>
      <c r="H6315" s="62"/>
      <c r="I6315" s="62"/>
      <c r="J6315" s="62"/>
      <c r="K6315" s="62"/>
      <c r="M6315" s="63"/>
      <c r="N6315" s="63"/>
      <c r="O6315" s="64"/>
      <c r="P6315" s="127"/>
      <c r="W6315" s="64"/>
      <c r="X6315" s="64"/>
    </row>
    <row r="6316" spans="1:24" s="59" customFormat="1" x14ac:dyDescent="0.25">
      <c r="A6316" s="77"/>
      <c r="D6316" s="60"/>
      <c r="E6316" s="60"/>
      <c r="F6316" s="60"/>
      <c r="G6316" s="60"/>
      <c r="H6316" s="62"/>
      <c r="I6316" s="62"/>
      <c r="J6316" s="62"/>
      <c r="K6316" s="62"/>
      <c r="M6316" s="63"/>
      <c r="N6316" s="63"/>
      <c r="O6316" s="64"/>
      <c r="P6316" s="127"/>
      <c r="W6316" s="64"/>
      <c r="X6316" s="64"/>
    </row>
    <row r="6317" spans="1:24" s="59" customFormat="1" x14ac:dyDescent="0.25">
      <c r="A6317" s="77"/>
      <c r="D6317" s="60"/>
      <c r="E6317" s="60"/>
      <c r="F6317" s="60"/>
      <c r="G6317" s="60"/>
      <c r="H6317" s="62"/>
      <c r="I6317" s="62"/>
      <c r="J6317" s="62"/>
      <c r="K6317" s="62"/>
      <c r="M6317" s="63"/>
      <c r="N6317" s="63"/>
      <c r="O6317" s="64"/>
      <c r="P6317" s="127"/>
      <c r="W6317" s="64"/>
      <c r="X6317" s="64"/>
    </row>
    <row r="6318" spans="1:24" s="59" customFormat="1" x14ac:dyDescent="0.25">
      <c r="A6318" s="77"/>
      <c r="D6318" s="60"/>
      <c r="E6318" s="60"/>
      <c r="F6318" s="60"/>
      <c r="G6318" s="60"/>
      <c r="H6318" s="62"/>
      <c r="I6318" s="62"/>
      <c r="J6318" s="62"/>
      <c r="K6318" s="62"/>
      <c r="M6318" s="63"/>
      <c r="N6318" s="63"/>
      <c r="O6318" s="64"/>
      <c r="P6318" s="127"/>
      <c r="W6318" s="64"/>
      <c r="X6318" s="64"/>
    </row>
    <row r="6319" spans="1:24" s="59" customFormat="1" x14ac:dyDescent="0.25">
      <c r="A6319" s="77"/>
      <c r="D6319" s="60"/>
      <c r="E6319" s="60"/>
      <c r="F6319" s="60"/>
      <c r="G6319" s="60"/>
      <c r="H6319" s="62"/>
      <c r="I6319" s="62"/>
      <c r="J6319" s="62"/>
      <c r="K6319" s="62"/>
      <c r="M6319" s="63"/>
      <c r="N6319" s="63"/>
      <c r="O6319" s="64"/>
      <c r="P6319" s="127"/>
      <c r="W6319" s="64"/>
      <c r="X6319" s="64"/>
    </row>
    <row r="6320" spans="1:24" s="59" customFormat="1" x14ac:dyDescent="0.25">
      <c r="A6320" s="77"/>
      <c r="D6320" s="60"/>
      <c r="E6320" s="60"/>
      <c r="F6320" s="60"/>
      <c r="G6320" s="60"/>
      <c r="H6320" s="62"/>
      <c r="I6320" s="62"/>
      <c r="J6320" s="62"/>
      <c r="K6320" s="62"/>
      <c r="M6320" s="63"/>
      <c r="N6320" s="63"/>
      <c r="O6320" s="64"/>
      <c r="P6320" s="127"/>
      <c r="W6320" s="64"/>
      <c r="X6320" s="64"/>
    </row>
    <row r="6321" spans="1:24" s="59" customFormat="1" x14ac:dyDescent="0.25">
      <c r="A6321" s="77"/>
      <c r="D6321" s="60"/>
      <c r="E6321" s="60"/>
      <c r="F6321" s="60"/>
      <c r="G6321" s="60"/>
      <c r="H6321" s="62"/>
      <c r="I6321" s="62"/>
      <c r="J6321" s="62"/>
      <c r="K6321" s="62"/>
      <c r="M6321" s="63"/>
      <c r="N6321" s="63"/>
      <c r="O6321" s="64"/>
      <c r="P6321" s="127"/>
      <c r="W6321" s="64"/>
      <c r="X6321" s="64"/>
    </row>
    <row r="6322" spans="1:24" s="59" customFormat="1" x14ac:dyDescent="0.25">
      <c r="A6322" s="77"/>
      <c r="D6322" s="60"/>
      <c r="E6322" s="60"/>
      <c r="F6322" s="60"/>
      <c r="G6322" s="60"/>
      <c r="H6322" s="62"/>
      <c r="I6322" s="62"/>
      <c r="J6322" s="62"/>
      <c r="K6322" s="62"/>
      <c r="M6322" s="63"/>
      <c r="N6322" s="63"/>
      <c r="O6322" s="64"/>
      <c r="P6322" s="127"/>
      <c r="W6322" s="64"/>
      <c r="X6322" s="64"/>
    </row>
    <row r="6323" spans="1:24" s="59" customFormat="1" x14ac:dyDescent="0.25">
      <c r="A6323" s="77"/>
      <c r="D6323" s="60"/>
      <c r="E6323" s="60"/>
      <c r="F6323" s="60"/>
      <c r="G6323" s="60"/>
      <c r="H6323" s="62"/>
      <c r="I6323" s="62"/>
      <c r="J6323" s="62"/>
      <c r="K6323" s="62"/>
      <c r="M6323" s="63"/>
      <c r="N6323" s="63"/>
      <c r="O6323" s="64"/>
      <c r="P6323" s="127"/>
      <c r="W6323" s="64"/>
      <c r="X6323" s="64"/>
    </row>
    <row r="6324" spans="1:24" s="59" customFormat="1" x14ac:dyDescent="0.25">
      <c r="A6324" s="77"/>
      <c r="D6324" s="60"/>
      <c r="E6324" s="60"/>
      <c r="F6324" s="60"/>
      <c r="G6324" s="60"/>
      <c r="H6324" s="62"/>
      <c r="I6324" s="62"/>
      <c r="J6324" s="62"/>
      <c r="K6324" s="62"/>
      <c r="M6324" s="63"/>
      <c r="N6324" s="63"/>
      <c r="O6324" s="64"/>
      <c r="P6324" s="127"/>
      <c r="W6324" s="64"/>
      <c r="X6324" s="64"/>
    </row>
    <row r="6325" spans="1:24" s="59" customFormat="1" x14ac:dyDescent="0.25">
      <c r="A6325" s="77"/>
      <c r="D6325" s="60"/>
      <c r="E6325" s="60"/>
      <c r="F6325" s="60"/>
      <c r="G6325" s="60"/>
      <c r="H6325" s="62"/>
      <c r="I6325" s="62"/>
      <c r="J6325" s="62"/>
      <c r="K6325" s="62"/>
      <c r="M6325" s="63"/>
      <c r="N6325" s="63"/>
      <c r="O6325" s="64"/>
      <c r="P6325" s="127"/>
      <c r="W6325" s="64"/>
      <c r="X6325" s="64"/>
    </row>
    <row r="6326" spans="1:24" s="59" customFormat="1" x14ac:dyDescent="0.25">
      <c r="A6326" s="77"/>
      <c r="D6326" s="60"/>
      <c r="E6326" s="60"/>
      <c r="F6326" s="60"/>
      <c r="G6326" s="60"/>
      <c r="H6326" s="62"/>
      <c r="I6326" s="62"/>
      <c r="J6326" s="62"/>
      <c r="K6326" s="62"/>
      <c r="M6326" s="63"/>
      <c r="N6326" s="63"/>
      <c r="O6326" s="64"/>
      <c r="P6326" s="127"/>
      <c r="W6326" s="64"/>
      <c r="X6326" s="64"/>
    </row>
    <row r="6327" spans="1:24" s="59" customFormat="1" x14ac:dyDescent="0.25">
      <c r="A6327" s="77"/>
      <c r="D6327" s="60"/>
      <c r="E6327" s="60"/>
      <c r="F6327" s="60"/>
      <c r="G6327" s="60"/>
      <c r="H6327" s="62"/>
      <c r="I6327" s="62"/>
      <c r="J6327" s="62"/>
      <c r="K6327" s="62"/>
      <c r="M6327" s="63"/>
      <c r="N6327" s="63"/>
      <c r="O6327" s="64"/>
      <c r="P6327" s="127"/>
      <c r="W6327" s="64"/>
      <c r="X6327" s="64"/>
    </row>
    <row r="6328" spans="1:24" s="59" customFormat="1" x14ac:dyDescent="0.25">
      <c r="A6328" s="77"/>
      <c r="D6328" s="60"/>
      <c r="E6328" s="60"/>
      <c r="F6328" s="60"/>
      <c r="G6328" s="60"/>
      <c r="H6328" s="62"/>
      <c r="I6328" s="62"/>
      <c r="J6328" s="62"/>
      <c r="K6328" s="62"/>
      <c r="M6328" s="63"/>
      <c r="N6328" s="63"/>
      <c r="O6328" s="64"/>
      <c r="P6328" s="127"/>
      <c r="W6328" s="64"/>
      <c r="X6328" s="64"/>
    </row>
    <row r="6329" spans="1:24" s="59" customFormat="1" x14ac:dyDescent="0.25">
      <c r="A6329" s="77"/>
      <c r="D6329" s="60"/>
      <c r="E6329" s="60"/>
      <c r="F6329" s="60"/>
      <c r="G6329" s="60"/>
      <c r="H6329" s="62"/>
      <c r="I6329" s="62"/>
      <c r="J6329" s="62"/>
      <c r="K6329" s="62"/>
      <c r="M6329" s="63"/>
      <c r="N6329" s="63"/>
      <c r="O6329" s="64"/>
      <c r="P6329" s="127"/>
      <c r="W6329" s="64"/>
      <c r="X6329" s="64"/>
    </row>
    <row r="6330" spans="1:24" s="59" customFormat="1" x14ac:dyDescent="0.25">
      <c r="A6330" s="77"/>
      <c r="D6330" s="60"/>
      <c r="E6330" s="60"/>
      <c r="F6330" s="60"/>
      <c r="G6330" s="60"/>
      <c r="H6330" s="62"/>
      <c r="I6330" s="62"/>
      <c r="J6330" s="62"/>
      <c r="K6330" s="62"/>
      <c r="M6330" s="63"/>
      <c r="N6330" s="63"/>
      <c r="O6330" s="64"/>
      <c r="P6330" s="127"/>
      <c r="W6330" s="64"/>
      <c r="X6330" s="64"/>
    </row>
    <row r="6331" spans="1:24" s="59" customFormat="1" x14ac:dyDescent="0.25">
      <c r="A6331" s="77"/>
      <c r="D6331" s="60"/>
      <c r="E6331" s="60"/>
      <c r="F6331" s="60"/>
      <c r="G6331" s="60"/>
      <c r="H6331" s="62"/>
      <c r="I6331" s="62"/>
      <c r="J6331" s="62"/>
      <c r="K6331" s="62"/>
      <c r="M6331" s="63"/>
      <c r="N6331" s="63"/>
      <c r="O6331" s="64"/>
      <c r="P6331" s="127"/>
      <c r="W6331" s="64"/>
      <c r="X6331" s="64"/>
    </row>
    <row r="6332" spans="1:24" s="59" customFormat="1" x14ac:dyDescent="0.25">
      <c r="A6332" s="77"/>
      <c r="D6332" s="60"/>
      <c r="E6332" s="60"/>
      <c r="F6332" s="60"/>
      <c r="G6332" s="60"/>
      <c r="H6332" s="62"/>
      <c r="I6332" s="62"/>
      <c r="J6332" s="62"/>
      <c r="K6332" s="62"/>
      <c r="M6332" s="63"/>
      <c r="N6332" s="63"/>
      <c r="O6332" s="64"/>
      <c r="P6332" s="127"/>
      <c r="W6332" s="64"/>
      <c r="X6332" s="64"/>
    </row>
    <row r="6333" spans="1:24" s="59" customFormat="1" x14ac:dyDescent="0.25">
      <c r="A6333" s="77"/>
      <c r="D6333" s="60"/>
      <c r="E6333" s="60"/>
      <c r="F6333" s="60"/>
      <c r="G6333" s="60"/>
      <c r="H6333" s="62"/>
      <c r="I6333" s="62"/>
      <c r="J6333" s="62"/>
      <c r="K6333" s="62"/>
      <c r="M6333" s="63"/>
      <c r="N6333" s="63"/>
      <c r="O6333" s="64"/>
      <c r="P6333" s="127"/>
      <c r="W6333" s="64"/>
      <c r="X6333" s="64"/>
    </row>
    <row r="6334" spans="1:24" s="59" customFormat="1" x14ac:dyDescent="0.25">
      <c r="A6334" s="77"/>
      <c r="D6334" s="60"/>
      <c r="E6334" s="60"/>
      <c r="F6334" s="60"/>
      <c r="G6334" s="60"/>
      <c r="H6334" s="62"/>
      <c r="I6334" s="62"/>
      <c r="J6334" s="62"/>
      <c r="K6334" s="62"/>
      <c r="M6334" s="63"/>
      <c r="N6334" s="63"/>
      <c r="O6334" s="64"/>
      <c r="P6334" s="127"/>
      <c r="W6334" s="64"/>
      <c r="X6334" s="64"/>
    </row>
    <row r="6335" spans="1:24" s="59" customFormat="1" x14ac:dyDescent="0.25">
      <c r="A6335" s="77"/>
      <c r="D6335" s="60"/>
      <c r="E6335" s="60"/>
      <c r="F6335" s="60"/>
      <c r="G6335" s="60"/>
      <c r="H6335" s="62"/>
      <c r="I6335" s="62"/>
      <c r="J6335" s="62"/>
      <c r="K6335" s="62"/>
      <c r="M6335" s="63"/>
      <c r="N6335" s="63"/>
      <c r="O6335" s="64"/>
      <c r="P6335" s="127"/>
      <c r="W6335" s="64"/>
      <c r="X6335" s="64"/>
    </row>
    <row r="6336" spans="1:24" s="59" customFormat="1" x14ac:dyDescent="0.25">
      <c r="A6336" s="77"/>
      <c r="D6336" s="60"/>
      <c r="E6336" s="60"/>
      <c r="F6336" s="60"/>
      <c r="G6336" s="60"/>
      <c r="H6336" s="62"/>
      <c r="I6336" s="62"/>
      <c r="J6336" s="62"/>
      <c r="K6336" s="62"/>
      <c r="M6336" s="63"/>
      <c r="N6336" s="63"/>
      <c r="O6336" s="64"/>
      <c r="P6336" s="127"/>
      <c r="W6336" s="64"/>
      <c r="X6336" s="64"/>
    </row>
    <row r="6337" spans="1:24" s="59" customFormat="1" x14ac:dyDescent="0.25">
      <c r="A6337" s="77"/>
      <c r="D6337" s="60"/>
      <c r="E6337" s="60"/>
      <c r="F6337" s="60"/>
      <c r="G6337" s="60"/>
      <c r="H6337" s="62"/>
      <c r="I6337" s="62"/>
      <c r="J6337" s="62"/>
      <c r="K6337" s="62"/>
      <c r="M6337" s="63"/>
      <c r="N6337" s="63"/>
      <c r="O6337" s="64"/>
      <c r="P6337" s="127"/>
      <c r="W6337" s="64"/>
      <c r="X6337" s="64"/>
    </row>
    <row r="6338" spans="1:24" s="59" customFormat="1" x14ac:dyDescent="0.25">
      <c r="A6338" s="77"/>
      <c r="D6338" s="60"/>
      <c r="E6338" s="60"/>
      <c r="F6338" s="60"/>
      <c r="G6338" s="60"/>
      <c r="H6338" s="62"/>
      <c r="I6338" s="62"/>
      <c r="J6338" s="62"/>
      <c r="K6338" s="62"/>
      <c r="M6338" s="63"/>
      <c r="N6338" s="63"/>
      <c r="O6338" s="64"/>
      <c r="P6338" s="127"/>
      <c r="W6338" s="64"/>
      <c r="X6338" s="64"/>
    </row>
    <row r="6339" spans="1:24" s="59" customFormat="1" x14ac:dyDescent="0.25">
      <c r="A6339" s="77"/>
      <c r="D6339" s="60"/>
      <c r="E6339" s="60"/>
      <c r="F6339" s="60"/>
      <c r="G6339" s="60"/>
      <c r="H6339" s="62"/>
      <c r="I6339" s="62"/>
      <c r="J6339" s="62"/>
      <c r="K6339" s="62"/>
      <c r="M6339" s="63"/>
      <c r="N6339" s="63"/>
      <c r="O6339" s="64"/>
      <c r="P6339" s="127"/>
      <c r="W6339" s="64"/>
      <c r="X6339" s="64"/>
    </row>
    <row r="6340" spans="1:24" s="59" customFormat="1" x14ac:dyDescent="0.25">
      <c r="A6340" s="77"/>
      <c r="D6340" s="60"/>
      <c r="E6340" s="60"/>
      <c r="F6340" s="60"/>
      <c r="G6340" s="60"/>
      <c r="H6340" s="62"/>
      <c r="I6340" s="62"/>
      <c r="J6340" s="62"/>
      <c r="K6340" s="62"/>
      <c r="M6340" s="63"/>
      <c r="N6340" s="63"/>
      <c r="O6340" s="64"/>
      <c r="P6340" s="127"/>
      <c r="W6340" s="64"/>
      <c r="X6340" s="64"/>
    </row>
    <row r="6341" spans="1:24" s="59" customFormat="1" x14ac:dyDescent="0.25">
      <c r="A6341" s="77"/>
      <c r="D6341" s="60"/>
      <c r="E6341" s="60"/>
      <c r="F6341" s="60"/>
      <c r="G6341" s="60"/>
      <c r="H6341" s="62"/>
      <c r="I6341" s="62"/>
      <c r="J6341" s="62"/>
      <c r="K6341" s="62"/>
      <c r="M6341" s="63"/>
      <c r="N6341" s="63"/>
      <c r="O6341" s="64"/>
      <c r="P6341" s="127"/>
      <c r="W6341" s="64"/>
      <c r="X6341" s="64"/>
    </row>
    <row r="6342" spans="1:24" s="59" customFormat="1" x14ac:dyDescent="0.25">
      <c r="A6342" s="77"/>
      <c r="D6342" s="60"/>
      <c r="E6342" s="60"/>
      <c r="F6342" s="60"/>
      <c r="G6342" s="60"/>
      <c r="H6342" s="62"/>
      <c r="I6342" s="62"/>
      <c r="J6342" s="62"/>
      <c r="K6342" s="62"/>
      <c r="M6342" s="63"/>
      <c r="N6342" s="63"/>
      <c r="O6342" s="64"/>
      <c r="P6342" s="127"/>
      <c r="W6342" s="64"/>
      <c r="X6342" s="64"/>
    </row>
    <row r="6343" spans="1:24" s="59" customFormat="1" x14ac:dyDescent="0.25">
      <c r="A6343" s="77"/>
      <c r="D6343" s="60"/>
      <c r="E6343" s="60"/>
      <c r="F6343" s="60"/>
      <c r="G6343" s="60"/>
      <c r="H6343" s="62"/>
      <c r="I6343" s="62"/>
      <c r="J6343" s="62"/>
      <c r="K6343" s="62"/>
      <c r="M6343" s="63"/>
      <c r="N6343" s="63"/>
      <c r="O6343" s="64"/>
      <c r="P6343" s="127"/>
      <c r="W6343" s="64"/>
      <c r="X6343" s="64"/>
    </row>
    <row r="6344" spans="1:24" s="59" customFormat="1" x14ac:dyDescent="0.25">
      <c r="A6344" s="77"/>
      <c r="D6344" s="60"/>
      <c r="E6344" s="60"/>
      <c r="F6344" s="60"/>
      <c r="G6344" s="60"/>
      <c r="H6344" s="62"/>
      <c r="I6344" s="62"/>
      <c r="J6344" s="62"/>
      <c r="K6344" s="62"/>
      <c r="M6344" s="63"/>
      <c r="N6344" s="63"/>
      <c r="O6344" s="64"/>
      <c r="P6344" s="127"/>
      <c r="W6344" s="64"/>
      <c r="X6344" s="64"/>
    </row>
    <row r="6345" spans="1:24" s="59" customFormat="1" x14ac:dyDescent="0.25">
      <c r="A6345" s="77"/>
      <c r="D6345" s="60"/>
      <c r="E6345" s="60"/>
      <c r="F6345" s="60"/>
      <c r="G6345" s="60"/>
      <c r="H6345" s="62"/>
      <c r="I6345" s="62"/>
      <c r="J6345" s="62"/>
      <c r="K6345" s="62"/>
      <c r="M6345" s="63"/>
      <c r="N6345" s="63"/>
      <c r="O6345" s="64"/>
      <c r="P6345" s="127"/>
      <c r="W6345" s="64"/>
      <c r="X6345" s="64"/>
    </row>
    <row r="6346" spans="1:24" s="59" customFormat="1" x14ac:dyDescent="0.25">
      <c r="A6346" s="77"/>
      <c r="D6346" s="60"/>
      <c r="E6346" s="60"/>
      <c r="F6346" s="60"/>
      <c r="G6346" s="60"/>
      <c r="H6346" s="62"/>
      <c r="I6346" s="62"/>
      <c r="J6346" s="62"/>
      <c r="K6346" s="62"/>
      <c r="M6346" s="63"/>
      <c r="N6346" s="63"/>
      <c r="O6346" s="64"/>
      <c r="P6346" s="127"/>
      <c r="W6346" s="64"/>
      <c r="X6346" s="64"/>
    </row>
    <row r="6347" spans="1:24" s="59" customFormat="1" x14ac:dyDescent="0.25">
      <c r="A6347" s="77"/>
      <c r="D6347" s="60"/>
      <c r="E6347" s="60"/>
      <c r="F6347" s="60"/>
      <c r="G6347" s="60"/>
      <c r="H6347" s="62"/>
      <c r="I6347" s="62"/>
      <c r="J6347" s="62"/>
      <c r="K6347" s="62"/>
      <c r="M6347" s="63"/>
      <c r="N6347" s="63"/>
      <c r="O6347" s="64"/>
      <c r="P6347" s="127"/>
      <c r="W6347" s="64"/>
      <c r="X6347" s="64"/>
    </row>
    <row r="6348" spans="1:24" s="59" customFormat="1" x14ac:dyDescent="0.25">
      <c r="A6348" s="77"/>
      <c r="D6348" s="60"/>
      <c r="E6348" s="60"/>
      <c r="F6348" s="60"/>
      <c r="G6348" s="60"/>
      <c r="H6348" s="62"/>
      <c r="I6348" s="62"/>
      <c r="J6348" s="62"/>
      <c r="K6348" s="62"/>
      <c r="M6348" s="63"/>
      <c r="N6348" s="63"/>
      <c r="O6348" s="64"/>
      <c r="P6348" s="127"/>
      <c r="W6348" s="64"/>
      <c r="X6348" s="64"/>
    </row>
    <row r="6349" spans="1:24" s="59" customFormat="1" x14ac:dyDescent="0.25">
      <c r="A6349" s="77"/>
      <c r="D6349" s="60"/>
      <c r="E6349" s="60"/>
      <c r="F6349" s="60"/>
      <c r="G6349" s="60"/>
      <c r="H6349" s="62"/>
      <c r="I6349" s="62"/>
      <c r="J6349" s="62"/>
      <c r="K6349" s="62"/>
      <c r="M6349" s="63"/>
      <c r="N6349" s="63"/>
      <c r="O6349" s="64"/>
      <c r="P6349" s="127"/>
      <c r="W6349" s="64"/>
      <c r="X6349" s="64"/>
    </row>
    <row r="6350" spans="1:24" s="59" customFormat="1" x14ac:dyDescent="0.25">
      <c r="A6350" s="77"/>
      <c r="D6350" s="60"/>
      <c r="E6350" s="60"/>
      <c r="F6350" s="60"/>
      <c r="G6350" s="60"/>
      <c r="H6350" s="62"/>
      <c r="I6350" s="62"/>
      <c r="J6350" s="62"/>
      <c r="K6350" s="62"/>
      <c r="M6350" s="63"/>
      <c r="N6350" s="63"/>
      <c r="O6350" s="64"/>
      <c r="P6350" s="127"/>
      <c r="W6350" s="64"/>
      <c r="X6350" s="64"/>
    </row>
    <row r="6351" spans="1:24" s="59" customFormat="1" x14ac:dyDescent="0.25">
      <c r="A6351" s="77"/>
      <c r="D6351" s="60"/>
      <c r="E6351" s="60"/>
      <c r="F6351" s="60"/>
      <c r="G6351" s="60"/>
      <c r="H6351" s="62"/>
      <c r="I6351" s="62"/>
      <c r="J6351" s="62"/>
      <c r="K6351" s="62"/>
      <c r="M6351" s="63"/>
      <c r="N6351" s="63"/>
      <c r="O6351" s="64"/>
      <c r="P6351" s="127"/>
      <c r="W6351" s="64"/>
      <c r="X6351" s="64"/>
    </row>
    <row r="6352" spans="1:24" s="59" customFormat="1" x14ac:dyDescent="0.25">
      <c r="A6352" s="77"/>
      <c r="D6352" s="60"/>
      <c r="E6352" s="60"/>
      <c r="F6352" s="60"/>
      <c r="G6352" s="60"/>
      <c r="H6352" s="62"/>
      <c r="I6352" s="62"/>
      <c r="J6352" s="62"/>
      <c r="K6352" s="62"/>
      <c r="M6352" s="63"/>
      <c r="N6352" s="63"/>
      <c r="O6352" s="64"/>
      <c r="P6352" s="127"/>
      <c r="W6352" s="64"/>
      <c r="X6352" s="64"/>
    </row>
    <row r="6353" spans="1:24" s="59" customFormat="1" x14ac:dyDescent="0.25">
      <c r="A6353" s="77"/>
      <c r="D6353" s="60"/>
      <c r="E6353" s="60"/>
      <c r="F6353" s="60"/>
      <c r="G6353" s="60"/>
      <c r="H6353" s="62"/>
      <c r="I6353" s="62"/>
      <c r="J6353" s="62"/>
      <c r="K6353" s="62"/>
      <c r="M6353" s="63"/>
      <c r="N6353" s="63"/>
      <c r="O6353" s="64"/>
      <c r="P6353" s="127"/>
      <c r="W6353" s="64"/>
      <c r="X6353" s="64"/>
    </row>
    <row r="6354" spans="1:24" s="59" customFormat="1" x14ac:dyDescent="0.25">
      <c r="A6354" s="77"/>
      <c r="D6354" s="60"/>
      <c r="E6354" s="60"/>
      <c r="F6354" s="60"/>
      <c r="G6354" s="60"/>
      <c r="H6354" s="62"/>
      <c r="I6354" s="62"/>
      <c r="J6354" s="62"/>
      <c r="K6354" s="62"/>
      <c r="M6354" s="63"/>
      <c r="N6354" s="63"/>
      <c r="O6354" s="64"/>
      <c r="P6354" s="127"/>
      <c r="W6354" s="64"/>
      <c r="X6354" s="64"/>
    </row>
    <row r="6355" spans="1:24" s="59" customFormat="1" x14ac:dyDescent="0.25">
      <c r="A6355" s="77"/>
      <c r="D6355" s="60"/>
      <c r="E6355" s="60"/>
      <c r="F6355" s="60"/>
      <c r="G6355" s="60"/>
      <c r="H6355" s="62"/>
      <c r="I6355" s="62"/>
      <c r="J6355" s="62"/>
      <c r="K6355" s="62"/>
      <c r="M6355" s="63"/>
      <c r="N6355" s="63"/>
      <c r="O6355" s="64"/>
      <c r="P6355" s="127"/>
      <c r="W6355" s="64"/>
      <c r="X6355" s="64"/>
    </row>
    <row r="6356" spans="1:24" s="59" customFormat="1" x14ac:dyDescent="0.25">
      <c r="A6356" s="77"/>
      <c r="D6356" s="60"/>
      <c r="E6356" s="60"/>
      <c r="F6356" s="60"/>
      <c r="G6356" s="60"/>
      <c r="H6356" s="62"/>
      <c r="I6356" s="62"/>
      <c r="J6356" s="62"/>
      <c r="K6356" s="62"/>
      <c r="M6356" s="63"/>
      <c r="N6356" s="63"/>
      <c r="O6356" s="64"/>
      <c r="P6356" s="127"/>
      <c r="W6356" s="64"/>
      <c r="X6356" s="64"/>
    </row>
    <row r="6357" spans="1:24" s="59" customFormat="1" x14ac:dyDescent="0.25">
      <c r="A6357" s="77"/>
      <c r="D6357" s="60"/>
      <c r="E6357" s="60"/>
      <c r="F6357" s="60"/>
      <c r="G6357" s="60"/>
      <c r="H6357" s="62"/>
      <c r="I6357" s="62"/>
      <c r="J6357" s="62"/>
      <c r="K6357" s="62"/>
      <c r="M6357" s="63"/>
      <c r="N6357" s="63"/>
      <c r="O6357" s="64"/>
      <c r="P6357" s="127"/>
      <c r="W6357" s="64"/>
      <c r="X6357" s="64"/>
    </row>
    <row r="6358" spans="1:24" s="59" customFormat="1" x14ac:dyDescent="0.25">
      <c r="A6358" s="77"/>
      <c r="D6358" s="60"/>
      <c r="E6358" s="60"/>
      <c r="F6358" s="60"/>
      <c r="G6358" s="60"/>
      <c r="H6358" s="62"/>
      <c r="I6358" s="62"/>
      <c r="J6358" s="62"/>
      <c r="K6358" s="62"/>
      <c r="M6358" s="63"/>
      <c r="N6358" s="63"/>
      <c r="O6358" s="64"/>
      <c r="P6358" s="127"/>
      <c r="W6358" s="64"/>
      <c r="X6358" s="64"/>
    </row>
    <row r="6359" spans="1:24" s="59" customFormat="1" x14ac:dyDescent="0.25">
      <c r="A6359" s="77"/>
      <c r="D6359" s="60"/>
      <c r="E6359" s="60"/>
      <c r="F6359" s="60"/>
      <c r="G6359" s="60"/>
      <c r="H6359" s="62"/>
      <c r="I6359" s="62"/>
      <c r="J6359" s="62"/>
      <c r="K6359" s="62"/>
      <c r="M6359" s="63"/>
      <c r="N6359" s="63"/>
      <c r="O6359" s="64"/>
      <c r="P6359" s="127"/>
      <c r="W6359" s="64"/>
      <c r="X6359" s="64"/>
    </row>
    <row r="6360" spans="1:24" s="59" customFormat="1" x14ac:dyDescent="0.25">
      <c r="A6360" s="77"/>
      <c r="D6360" s="60"/>
      <c r="E6360" s="60"/>
      <c r="F6360" s="60"/>
      <c r="G6360" s="60"/>
      <c r="H6360" s="62"/>
      <c r="I6360" s="62"/>
      <c r="J6360" s="62"/>
      <c r="K6360" s="62"/>
      <c r="M6360" s="63"/>
      <c r="N6360" s="63"/>
      <c r="O6360" s="64"/>
      <c r="P6360" s="127"/>
      <c r="W6360" s="64"/>
      <c r="X6360" s="64"/>
    </row>
    <row r="6361" spans="1:24" s="59" customFormat="1" x14ac:dyDescent="0.25">
      <c r="A6361" s="77"/>
      <c r="D6361" s="60"/>
      <c r="E6361" s="60"/>
      <c r="F6361" s="60"/>
      <c r="G6361" s="60"/>
      <c r="H6361" s="62"/>
      <c r="I6361" s="62"/>
      <c r="J6361" s="62"/>
      <c r="K6361" s="62"/>
      <c r="M6361" s="63"/>
      <c r="N6361" s="63"/>
      <c r="O6361" s="64"/>
      <c r="P6361" s="127"/>
      <c r="W6361" s="64"/>
      <c r="X6361" s="64"/>
    </row>
    <row r="6362" spans="1:24" s="59" customFormat="1" x14ac:dyDescent="0.25">
      <c r="A6362" s="77"/>
      <c r="D6362" s="60"/>
      <c r="E6362" s="60"/>
      <c r="F6362" s="60"/>
      <c r="G6362" s="60"/>
      <c r="H6362" s="62"/>
      <c r="I6362" s="62"/>
      <c r="J6362" s="62"/>
      <c r="K6362" s="62"/>
      <c r="M6362" s="63"/>
      <c r="N6362" s="63"/>
      <c r="O6362" s="64"/>
      <c r="P6362" s="127"/>
      <c r="W6362" s="64"/>
      <c r="X6362" s="64"/>
    </row>
    <row r="6363" spans="1:24" s="59" customFormat="1" x14ac:dyDescent="0.25">
      <c r="A6363" s="77"/>
      <c r="D6363" s="60"/>
      <c r="E6363" s="60"/>
      <c r="F6363" s="60"/>
      <c r="G6363" s="60"/>
      <c r="H6363" s="62"/>
      <c r="I6363" s="62"/>
      <c r="J6363" s="62"/>
      <c r="K6363" s="62"/>
      <c r="M6363" s="63"/>
      <c r="N6363" s="63"/>
      <c r="O6363" s="64"/>
      <c r="P6363" s="127"/>
      <c r="W6363" s="64"/>
      <c r="X6363" s="64"/>
    </row>
    <row r="6364" spans="1:24" s="59" customFormat="1" x14ac:dyDescent="0.25">
      <c r="A6364" s="77"/>
      <c r="D6364" s="60"/>
      <c r="E6364" s="60"/>
      <c r="F6364" s="60"/>
      <c r="G6364" s="60"/>
      <c r="H6364" s="62"/>
      <c r="I6364" s="62"/>
      <c r="J6364" s="62"/>
      <c r="K6364" s="62"/>
      <c r="M6364" s="63"/>
      <c r="N6364" s="63"/>
      <c r="O6364" s="64"/>
      <c r="P6364" s="127"/>
      <c r="W6364" s="64"/>
      <c r="X6364" s="64"/>
    </row>
    <row r="6365" spans="1:24" s="59" customFormat="1" x14ac:dyDescent="0.25">
      <c r="A6365" s="77"/>
      <c r="D6365" s="60"/>
      <c r="E6365" s="60"/>
      <c r="F6365" s="60"/>
      <c r="G6365" s="60"/>
      <c r="H6365" s="62"/>
      <c r="I6365" s="62"/>
      <c r="J6365" s="62"/>
      <c r="K6365" s="62"/>
      <c r="M6365" s="63"/>
      <c r="N6365" s="63"/>
      <c r="O6365" s="64"/>
      <c r="P6365" s="127"/>
      <c r="W6365" s="64"/>
      <c r="X6365" s="64"/>
    </row>
    <row r="6366" spans="1:24" s="59" customFormat="1" x14ac:dyDescent="0.25">
      <c r="A6366" s="77"/>
      <c r="D6366" s="60"/>
      <c r="E6366" s="60"/>
      <c r="F6366" s="60"/>
      <c r="G6366" s="60"/>
      <c r="H6366" s="62"/>
      <c r="I6366" s="62"/>
      <c r="J6366" s="62"/>
      <c r="K6366" s="62"/>
      <c r="M6366" s="63"/>
      <c r="N6366" s="63"/>
      <c r="O6366" s="64"/>
      <c r="P6366" s="127"/>
      <c r="W6366" s="64"/>
      <c r="X6366" s="64"/>
    </row>
    <row r="6367" spans="1:24" s="59" customFormat="1" x14ac:dyDescent="0.25">
      <c r="A6367" s="77"/>
      <c r="D6367" s="60"/>
      <c r="E6367" s="60"/>
      <c r="F6367" s="60"/>
      <c r="G6367" s="60"/>
      <c r="H6367" s="62"/>
      <c r="I6367" s="62"/>
      <c r="J6367" s="62"/>
      <c r="K6367" s="62"/>
      <c r="M6367" s="63"/>
      <c r="N6367" s="63"/>
      <c r="O6367" s="64"/>
      <c r="P6367" s="127"/>
      <c r="W6367" s="64"/>
      <c r="X6367" s="64"/>
    </row>
    <row r="6368" spans="1:24" s="59" customFormat="1" x14ac:dyDescent="0.25">
      <c r="A6368" s="77"/>
      <c r="D6368" s="60"/>
      <c r="E6368" s="60"/>
      <c r="F6368" s="60"/>
      <c r="G6368" s="60"/>
      <c r="H6368" s="62"/>
      <c r="I6368" s="62"/>
      <c r="J6368" s="62"/>
      <c r="K6368" s="62"/>
      <c r="M6368" s="63"/>
      <c r="N6368" s="63"/>
      <c r="O6368" s="64"/>
      <c r="P6368" s="127"/>
      <c r="W6368" s="64"/>
      <c r="X6368" s="64"/>
    </row>
    <row r="6369" spans="1:24" s="59" customFormat="1" x14ac:dyDescent="0.25">
      <c r="A6369" s="77"/>
      <c r="D6369" s="60"/>
      <c r="E6369" s="60"/>
      <c r="F6369" s="60"/>
      <c r="G6369" s="60"/>
      <c r="H6369" s="62"/>
      <c r="I6369" s="62"/>
      <c r="J6369" s="62"/>
      <c r="K6369" s="62"/>
      <c r="M6369" s="63"/>
      <c r="N6369" s="63"/>
      <c r="O6369" s="64"/>
      <c r="P6369" s="127"/>
      <c r="W6369" s="64"/>
      <c r="X6369" s="64"/>
    </row>
    <row r="6370" spans="1:24" s="59" customFormat="1" x14ac:dyDescent="0.25">
      <c r="A6370" s="77"/>
      <c r="D6370" s="60"/>
      <c r="E6370" s="60"/>
      <c r="F6370" s="60"/>
      <c r="G6370" s="60"/>
      <c r="H6370" s="62"/>
      <c r="I6370" s="62"/>
      <c r="J6370" s="62"/>
      <c r="K6370" s="62"/>
      <c r="M6370" s="63"/>
      <c r="N6370" s="63"/>
      <c r="O6370" s="64"/>
      <c r="P6370" s="127"/>
      <c r="W6370" s="64"/>
      <c r="X6370" s="64"/>
    </row>
    <row r="6371" spans="1:24" s="59" customFormat="1" x14ac:dyDescent="0.25">
      <c r="A6371" s="77"/>
      <c r="D6371" s="60"/>
      <c r="E6371" s="60"/>
      <c r="F6371" s="60"/>
      <c r="G6371" s="60"/>
      <c r="H6371" s="62"/>
      <c r="I6371" s="62"/>
      <c r="J6371" s="62"/>
      <c r="K6371" s="62"/>
      <c r="M6371" s="63"/>
      <c r="N6371" s="63"/>
      <c r="O6371" s="64"/>
      <c r="P6371" s="127"/>
      <c r="W6371" s="64"/>
      <c r="X6371" s="64"/>
    </row>
    <row r="6372" spans="1:24" s="59" customFormat="1" x14ac:dyDescent="0.25">
      <c r="A6372" s="77"/>
      <c r="D6372" s="60"/>
      <c r="E6372" s="60"/>
      <c r="F6372" s="60"/>
      <c r="G6372" s="60"/>
      <c r="H6372" s="62"/>
      <c r="I6372" s="62"/>
      <c r="J6372" s="62"/>
      <c r="K6372" s="62"/>
      <c r="M6372" s="63"/>
      <c r="N6372" s="63"/>
      <c r="O6372" s="64"/>
      <c r="P6372" s="127"/>
      <c r="W6372" s="64"/>
      <c r="X6372" s="64"/>
    </row>
    <row r="6373" spans="1:24" s="59" customFormat="1" x14ac:dyDescent="0.25">
      <c r="A6373" s="77"/>
      <c r="D6373" s="60"/>
      <c r="E6373" s="60"/>
      <c r="F6373" s="60"/>
      <c r="G6373" s="60"/>
      <c r="H6373" s="62"/>
      <c r="I6373" s="62"/>
      <c r="J6373" s="62"/>
      <c r="K6373" s="62"/>
      <c r="M6373" s="63"/>
      <c r="N6373" s="63"/>
      <c r="O6373" s="64"/>
      <c r="P6373" s="127"/>
      <c r="W6373" s="64"/>
      <c r="X6373" s="64"/>
    </row>
    <row r="6374" spans="1:24" s="59" customFormat="1" x14ac:dyDescent="0.25">
      <c r="A6374" s="77"/>
      <c r="D6374" s="60"/>
      <c r="E6374" s="60"/>
      <c r="F6374" s="60"/>
      <c r="G6374" s="60"/>
      <c r="H6374" s="62"/>
      <c r="I6374" s="62"/>
      <c r="J6374" s="62"/>
      <c r="K6374" s="62"/>
      <c r="M6374" s="63"/>
      <c r="N6374" s="63"/>
      <c r="O6374" s="64"/>
      <c r="P6374" s="127"/>
      <c r="W6374" s="64"/>
      <c r="X6374" s="64"/>
    </row>
    <row r="6375" spans="1:24" s="59" customFormat="1" x14ac:dyDescent="0.25">
      <c r="A6375" s="77"/>
      <c r="D6375" s="60"/>
      <c r="E6375" s="60"/>
      <c r="F6375" s="60"/>
      <c r="G6375" s="60"/>
      <c r="H6375" s="62"/>
      <c r="I6375" s="62"/>
      <c r="J6375" s="62"/>
      <c r="K6375" s="62"/>
      <c r="M6375" s="63"/>
      <c r="N6375" s="63"/>
      <c r="O6375" s="64"/>
      <c r="P6375" s="127"/>
      <c r="W6375" s="64"/>
      <c r="X6375" s="64"/>
    </row>
    <row r="6376" spans="1:24" s="59" customFormat="1" x14ac:dyDescent="0.25">
      <c r="A6376" s="77"/>
      <c r="D6376" s="60"/>
      <c r="E6376" s="60"/>
      <c r="F6376" s="60"/>
      <c r="G6376" s="60"/>
      <c r="H6376" s="62"/>
      <c r="I6376" s="62"/>
      <c r="J6376" s="62"/>
      <c r="K6376" s="62"/>
      <c r="M6376" s="63"/>
      <c r="N6376" s="63"/>
      <c r="O6376" s="64"/>
      <c r="P6376" s="127"/>
      <c r="W6376" s="64"/>
      <c r="X6376" s="64"/>
    </row>
    <row r="6377" spans="1:24" s="59" customFormat="1" x14ac:dyDescent="0.25">
      <c r="A6377" s="77"/>
      <c r="D6377" s="60"/>
      <c r="E6377" s="60"/>
      <c r="F6377" s="60"/>
      <c r="G6377" s="60"/>
      <c r="H6377" s="62"/>
      <c r="I6377" s="62"/>
      <c r="J6377" s="62"/>
      <c r="K6377" s="62"/>
      <c r="M6377" s="63"/>
      <c r="N6377" s="63"/>
      <c r="O6377" s="64"/>
      <c r="P6377" s="127"/>
      <c r="W6377" s="64"/>
      <c r="X6377" s="64"/>
    </row>
    <row r="6378" spans="1:24" s="59" customFormat="1" x14ac:dyDescent="0.25">
      <c r="A6378" s="77"/>
      <c r="D6378" s="60"/>
      <c r="E6378" s="60"/>
      <c r="F6378" s="60"/>
      <c r="G6378" s="60"/>
      <c r="H6378" s="62"/>
      <c r="I6378" s="62"/>
      <c r="J6378" s="62"/>
      <c r="K6378" s="62"/>
      <c r="M6378" s="63"/>
      <c r="N6378" s="63"/>
      <c r="O6378" s="64"/>
      <c r="P6378" s="127"/>
      <c r="W6378" s="64"/>
      <c r="X6378" s="64"/>
    </row>
    <row r="6379" spans="1:24" s="59" customFormat="1" x14ac:dyDescent="0.25">
      <c r="A6379" s="77"/>
      <c r="D6379" s="60"/>
      <c r="E6379" s="60"/>
      <c r="F6379" s="60"/>
      <c r="G6379" s="60"/>
      <c r="H6379" s="62"/>
      <c r="I6379" s="62"/>
      <c r="J6379" s="62"/>
      <c r="K6379" s="62"/>
      <c r="M6379" s="63"/>
      <c r="N6379" s="63"/>
      <c r="O6379" s="64"/>
      <c r="P6379" s="127"/>
      <c r="W6379" s="64"/>
      <c r="X6379" s="64"/>
    </row>
    <row r="6380" spans="1:24" s="59" customFormat="1" x14ac:dyDescent="0.25">
      <c r="A6380" s="77"/>
      <c r="D6380" s="60"/>
      <c r="E6380" s="60"/>
      <c r="F6380" s="60"/>
      <c r="G6380" s="60"/>
      <c r="H6380" s="62"/>
      <c r="I6380" s="62"/>
      <c r="J6380" s="62"/>
      <c r="K6380" s="62"/>
      <c r="M6380" s="63"/>
      <c r="N6380" s="63"/>
      <c r="O6380" s="64"/>
      <c r="P6380" s="127"/>
      <c r="W6380" s="64"/>
      <c r="X6380" s="64"/>
    </row>
    <row r="6381" spans="1:24" s="59" customFormat="1" x14ac:dyDescent="0.25">
      <c r="A6381" s="77"/>
      <c r="D6381" s="60"/>
      <c r="E6381" s="60"/>
      <c r="F6381" s="60"/>
      <c r="G6381" s="60"/>
      <c r="H6381" s="62"/>
      <c r="I6381" s="62"/>
      <c r="J6381" s="62"/>
      <c r="K6381" s="62"/>
      <c r="M6381" s="63"/>
      <c r="N6381" s="63"/>
      <c r="O6381" s="64"/>
      <c r="P6381" s="127"/>
      <c r="W6381" s="64"/>
      <c r="X6381" s="64"/>
    </row>
    <row r="6382" spans="1:24" s="59" customFormat="1" x14ac:dyDescent="0.25">
      <c r="A6382" s="77"/>
      <c r="D6382" s="60"/>
      <c r="E6382" s="60"/>
      <c r="F6382" s="60"/>
      <c r="G6382" s="60"/>
      <c r="H6382" s="62"/>
      <c r="I6382" s="62"/>
      <c r="J6382" s="62"/>
      <c r="K6382" s="62"/>
      <c r="M6382" s="63"/>
      <c r="N6382" s="63"/>
      <c r="O6382" s="64"/>
      <c r="P6382" s="127"/>
      <c r="W6382" s="64"/>
      <c r="X6382" s="64"/>
    </row>
    <row r="6383" spans="1:24" s="59" customFormat="1" x14ac:dyDescent="0.25">
      <c r="A6383" s="77"/>
      <c r="D6383" s="60"/>
      <c r="E6383" s="60"/>
      <c r="F6383" s="60"/>
      <c r="G6383" s="60"/>
      <c r="H6383" s="62"/>
      <c r="I6383" s="62"/>
      <c r="J6383" s="62"/>
      <c r="K6383" s="62"/>
      <c r="M6383" s="63"/>
      <c r="N6383" s="63"/>
      <c r="O6383" s="64"/>
      <c r="P6383" s="127"/>
      <c r="W6383" s="64"/>
      <c r="X6383" s="64"/>
    </row>
    <row r="6384" spans="1:24" s="59" customFormat="1" x14ac:dyDescent="0.25">
      <c r="A6384" s="77"/>
      <c r="D6384" s="60"/>
      <c r="E6384" s="60"/>
      <c r="F6384" s="60"/>
      <c r="G6384" s="60"/>
      <c r="H6384" s="62"/>
      <c r="I6384" s="62"/>
      <c r="J6384" s="62"/>
      <c r="K6384" s="62"/>
      <c r="M6384" s="63"/>
      <c r="N6384" s="63"/>
      <c r="O6384" s="64"/>
      <c r="P6384" s="127"/>
      <c r="W6384" s="64"/>
      <c r="X6384" s="64"/>
    </row>
    <row r="6385" spans="1:24" s="59" customFormat="1" x14ac:dyDescent="0.25">
      <c r="A6385" s="77"/>
      <c r="D6385" s="60"/>
      <c r="E6385" s="60"/>
      <c r="F6385" s="60"/>
      <c r="G6385" s="60"/>
      <c r="H6385" s="62"/>
      <c r="I6385" s="62"/>
      <c r="J6385" s="62"/>
      <c r="K6385" s="62"/>
      <c r="M6385" s="63"/>
      <c r="N6385" s="63"/>
      <c r="O6385" s="64"/>
      <c r="P6385" s="127"/>
      <c r="W6385" s="64"/>
      <c r="X6385" s="64"/>
    </row>
    <row r="6386" spans="1:24" s="59" customFormat="1" x14ac:dyDescent="0.25">
      <c r="A6386" s="77"/>
      <c r="D6386" s="60"/>
      <c r="E6386" s="60"/>
      <c r="F6386" s="60"/>
      <c r="G6386" s="60"/>
      <c r="H6386" s="62"/>
      <c r="I6386" s="62"/>
      <c r="J6386" s="62"/>
      <c r="K6386" s="62"/>
      <c r="M6386" s="63"/>
      <c r="N6386" s="63"/>
      <c r="O6386" s="64"/>
      <c r="P6386" s="127"/>
      <c r="W6386" s="64"/>
      <c r="X6386" s="64"/>
    </row>
    <row r="6387" spans="1:24" s="59" customFormat="1" x14ac:dyDescent="0.25">
      <c r="A6387" s="77"/>
      <c r="D6387" s="60"/>
      <c r="E6387" s="60"/>
      <c r="F6387" s="60"/>
      <c r="G6387" s="60"/>
      <c r="H6387" s="62"/>
      <c r="I6387" s="62"/>
      <c r="J6387" s="62"/>
      <c r="K6387" s="62"/>
      <c r="M6387" s="63"/>
      <c r="N6387" s="63"/>
      <c r="O6387" s="64"/>
      <c r="P6387" s="127"/>
      <c r="W6387" s="64"/>
      <c r="X6387" s="64"/>
    </row>
    <row r="6388" spans="1:24" s="59" customFormat="1" x14ac:dyDescent="0.25">
      <c r="A6388" s="77"/>
      <c r="D6388" s="60"/>
      <c r="E6388" s="60"/>
      <c r="F6388" s="60"/>
      <c r="G6388" s="60"/>
      <c r="H6388" s="62"/>
      <c r="I6388" s="62"/>
      <c r="J6388" s="62"/>
      <c r="K6388" s="62"/>
      <c r="M6388" s="63"/>
      <c r="N6388" s="63"/>
      <c r="O6388" s="64"/>
      <c r="P6388" s="127"/>
      <c r="W6388" s="64"/>
      <c r="X6388" s="64"/>
    </row>
    <row r="6389" spans="1:24" s="59" customFormat="1" x14ac:dyDescent="0.25">
      <c r="A6389" s="77"/>
      <c r="D6389" s="60"/>
      <c r="E6389" s="60"/>
      <c r="F6389" s="60"/>
      <c r="G6389" s="60"/>
      <c r="H6389" s="62"/>
      <c r="I6389" s="62"/>
      <c r="J6389" s="62"/>
      <c r="K6389" s="62"/>
      <c r="M6389" s="63"/>
      <c r="N6389" s="63"/>
      <c r="O6389" s="64"/>
      <c r="P6389" s="127"/>
      <c r="W6389" s="64"/>
      <c r="X6389" s="64"/>
    </row>
    <row r="6390" spans="1:24" s="59" customFormat="1" x14ac:dyDescent="0.25">
      <c r="A6390" s="77"/>
      <c r="D6390" s="60"/>
      <c r="E6390" s="60"/>
      <c r="F6390" s="60"/>
      <c r="G6390" s="60"/>
      <c r="H6390" s="62"/>
      <c r="I6390" s="62"/>
      <c r="J6390" s="62"/>
      <c r="K6390" s="62"/>
      <c r="M6390" s="63"/>
      <c r="N6390" s="63"/>
      <c r="O6390" s="64"/>
      <c r="P6390" s="127"/>
      <c r="W6390" s="64"/>
      <c r="X6390" s="64"/>
    </row>
    <row r="6391" spans="1:24" s="59" customFormat="1" x14ac:dyDescent="0.25">
      <c r="A6391" s="77"/>
      <c r="D6391" s="60"/>
      <c r="E6391" s="60"/>
      <c r="F6391" s="60"/>
      <c r="G6391" s="60"/>
      <c r="H6391" s="62"/>
      <c r="I6391" s="62"/>
      <c r="J6391" s="62"/>
      <c r="K6391" s="62"/>
      <c r="M6391" s="63"/>
      <c r="N6391" s="63"/>
      <c r="O6391" s="64"/>
      <c r="P6391" s="127"/>
      <c r="W6391" s="64"/>
      <c r="X6391" s="64"/>
    </row>
    <row r="6392" spans="1:24" s="59" customFormat="1" x14ac:dyDescent="0.25">
      <c r="A6392" s="77"/>
      <c r="D6392" s="60"/>
      <c r="E6392" s="60"/>
      <c r="F6392" s="60"/>
      <c r="G6392" s="60"/>
      <c r="H6392" s="62"/>
      <c r="I6392" s="62"/>
      <c r="J6392" s="62"/>
      <c r="K6392" s="62"/>
      <c r="M6392" s="63"/>
      <c r="N6392" s="63"/>
      <c r="O6392" s="64"/>
      <c r="P6392" s="127"/>
      <c r="W6392" s="64"/>
      <c r="X6392" s="64"/>
    </row>
    <row r="6393" spans="1:24" s="59" customFormat="1" x14ac:dyDescent="0.25">
      <c r="A6393" s="77"/>
      <c r="D6393" s="60"/>
      <c r="E6393" s="60"/>
      <c r="F6393" s="60"/>
      <c r="G6393" s="60"/>
      <c r="H6393" s="62"/>
      <c r="I6393" s="62"/>
      <c r="J6393" s="62"/>
      <c r="K6393" s="62"/>
      <c r="M6393" s="63"/>
      <c r="N6393" s="63"/>
      <c r="O6393" s="64"/>
      <c r="P6393" s="127"/>
      <c r="W6393" s="64"/>
      <c r="X6393" s="64"/>
    </row>
    <row r="6394" spans="1:24" s="59" customFormat="1" x14ac:dyDescent="0.25">
      <c r="A6394" s="77"/>
      <c r="D6394" s="60"/>
      <c r="E6394" s="60"/>
      <c r="F6394" s="60"/>
      <c r="G6394" s="60"/>
      <c r="H6394" s="62"/>
      <c r="I6394" s="62"/>
      <c r="J6394" s="62"/>
      <c r="K6394" s="62"/>
      <c r="M6394" s="63"/>
      <c r="N6394" s="63"/>
      <c r="O6394" s="64"/>
      <c r="P6394" s="127"/>
      <c r="W6394" s="64"/>
      <c r="X6394" s="64"/>
    </row>
    <row r="6395" spans="1:24" s="59" customFormat="1" x14ac:dyDescent="0.25">
      <c r="A6395" s="77"/>
      <c r="D6395" s="60"/>
      <c r="E6395" s="60"/>
      <c r="F6395" s="60"/>
      <c r="G6395" s="60"/>
      <c r="H6395" s="62"/>
      <c r="I6395" s="62"/>
      <c r="J6395" s="62"/>
      <c r="K6395" s="62"/>
      <c r="M6395" s="63"/>
      <c r="N6395" s="63"/>
      <c r="O6395" s="64"/>
      <c r="P6395" s="127"/>
      <c r="W6395" s="64"/>
      <c r="X6395" s="64"/>
    </row>
    <row r="6396" spans="1:24" s="59" customFormat="1" x14ac:dyDescent="0.25">
      <c r="A6396" s="77"/>
      <c r="D6396" s="60"/>
      <c r="E6396" s="60"/>
      <c r="F6396" s="60"/>
      <c r="G6396" s="60"/>
      <c r="H6396" s="62"/>
      <c r="I6396" s="62"/>
      <c r="J6396" s="62"/>
      <c r="K6396" s="62"/>
      <c r="M6396" s="63"/>
      <c r="N6396" s="63"/>
      <c r="O6396" s="64"/>
      <c r="P6396" s="127"/>
      <c r="W6396" s="64"/>
      <c r="X6396" s="64"/>
    </row>
    <row r="6397" spans="1:24" s="59" customFormat="1" x14ac:dyDescent="0.25">
      <c r="A6397" s="77"/>
      <c r="D6397" s="60"/>
      <c r="E6397" s="60"/>
      <c r="F6397" s="60"/>
      <c r="G6397" s="60"/>
      <c r="H6397" s="62"/>
      <c r="I6397" s="62"/>
      <c r="J6397" s="62"/>
      <c r="K6397" s="62"/>
      <c r="M6397" s="63"/>
      <c r="N6397" s="63"/>
      <c r="O6397" s="64"/>
      <c r="P6397" s="127"/>
      <c r="W6397" s="64"/>
      <c r="X6397" s="64"/>
    </row>
    <row r="6398" spans="1:24" s="59" customFormat="1" x14ac:dyDescent="0.25">
      <c r="A6398" s="77"/>
      <c r="D6398" s="60"/>
      <c r="E6398" s="60"/>
      <c r="F6398" s="60"/>
      <c r="G6398" s="60"/>
      <c r="H6398" s="62"/>
      <c r="I6398" s="62"/>
      <c r="J6398" s="62"/>
      <c r="K6398" s="62"/>
      <c r="M6398" s="63"/>
      <c r="N6398" s="63"/>
      <c r="O6398" s="64"/>
      <c r="P6398" s="127"/>
      <c r="W6398" s="64"/>
      <c r="X6398" s="64"/>
    </row>
    <row r="6399" spans="1:24" s="59" customFormat="1" x14ac:dyDescent="0.25">
      <c r="A6399" s="77"/>
      <c r="D6399" s="60"/>
      <c r="E6399" s="60"/>
      <c r="F6399" s="60"/>
      <c r="G6399" s="60"/>
      <c r="H6399" s="62"/>
      <c r="I6399" s="62"/>
      <c r="J6399" s="62"/>
      <c r="K6399" s="62"/>
      <c r="M6399" s="63"/>
      <c r="N6399" s="63"/>
      <c r="O6399" s="64"/>
      <c r="P6399" s="127"/>
      <c r="W6399" s="64"/>
      <c r="X6399" s="64"/>
    </row>
    <row r="6400" spans="1:24" s="59" customFormat="1" x14ac:dyDescent="0.25">
      <c r="A6400" s="77"/>
      <c r="D6400" s="60"/>
      <c r="E6400" s="60"/>
      <c r="F6400" s="60"/>
      <c r="G6400" s="60"/>
      <c r="H6400" s="62"/>
      <c r="I6400" s="62"/>
      <c r="J6400" s="62"/>
      <c r="K6400" s="62"/>
      <c r="M6400" s="63"/>
      <c r="N6400" s="63"/>
      <c r="O6400" s="64"/>
      <c r="P6400" s="127"/>
      <c r="W6400" s="64"/>
      <c r="X6400" s="64"/>
    </row>
    <row r="6401" spans="1:24" s="59" customFormat="1" x14ac:dyDescent="0.25">
      <c r="A6401" s="77"/>
      <c r="D6401" s="60"/>
      <c r="E6401" s="60"/>
      <c r="F6401" s="60"/>
      <c r="G6401" s="60"/>
      <c r="H6401" s="62"/>
      <c r="I6401" s="62"/>
      <c r="J6401" s="62"/>
      <c r="K6401" s="62"/>
      <c r="M6401" s="63"/>
      <c r="N6401" s="63"/>
      <c r="O6401" s="64"/>
      <c r="P6401" s="127"/>
      <c r="W6401" s="64"/>
      <c r="X6401" s="64"/>
    </row>
    <row r="6402" spans="1:24" s="59" customFormat="1" x14ac:dyDescent="0.25">
      <c r="A6402" s="77"/>
      <c r="D6402" s="60"/>
      <c r="E6402" s="60"/>
      <c r="F6402" s="60"/>
      <c r="G6402" s="60"/>
      <c r="H6402" s="62"/>
      <c r="I6402" s="62"/>
      <c r="J6402" s="62"/>
      <c r="K6402" s="62"/>
      <c r="M6402" s="63"/>
      <c r="N6402" s="63"/>
      <c r="O6402" s="64"/>
      <c r="P6402" s="127"/>
      <c r="W6402" s="64"/>
      <c r="X6402" s="64"/>
    </row>
    <row r="6403" spans="1:24" s="59" customFormat="1" x14ac:dyDescent="0.25">
      <c r="A6403" s="77"/>
      <c r="D6403" s="60"/>
      <c r="E6403" s="60"/>
      <c r="F6403" s="60"/>
      <c r="G6403" s="60"/>
      <c r="H6403" s="62"/>
      <c r="I6403" s="62"/>
      <c r="J6403" s="62"/>
      <c r="K6403" s="62"/>
      <c r="M6403" s="63"/>
      <c r="N6403" s="63"/>
      <c r="O6403" s="64"/>
      <c r="P6403" s="127"/>
      <c r="W6403" s="64"/>
      <c r="X6403" s="64"/>
    </row>
    <row r="6404" spans="1:24" s="59" customFormat="1" x14ac:dyDescent="0.25">
      <c r="A6404" s="77"/>
      <c r="D6404" s="60"/>
      <c r="E6404" s="60"/>
      <c r="F6404" s="60"/>
      <c r="G6404" s="60"/>
      <c r="H6404" s="62"/>
      <c r="I6404" s="62"/>
      <c r="J6404" s="62"/>
      <c r="K6404" s="62"/>
      <c r="M6404" s="63"/>
      <c r="N6404" s="63"/>
      <c r="O6404" s="64"/>
      <c r="P6404" s="127"/>
      <c r="W6404" s="64"/>
      <c r="X6404" s="64"/>
    </row>
    <row r="6405" spans="1:24" s="59" customFormat="1" x14ac:dyDescent="0.25">
      <c r="A6405" s="77"/>
      <c r="D6405" s="60"/>
      <c r="E6405" s="60"/>
      <c r="F6405" s="60"/>
      <c r="G6405" s="60"/>
      <c r="H6405" s="62"/>
      <c r="I6405" s="62"/>
      <c r="J6405" s="62"/>
      <c r="K6405" s="62"/>
      <c r="M6405" s="63"/>
      <c r="N6405" s="63"/>
      <c r="O6405" s="64"/>
      <c r="P6405" s="127"/>
      <c r="W6405" s="64"/>
      <c r="X6405" s="64"/>
    </row>
    <row r="6406" spans="1:24" s="59" customFormat="1" x14ac:dyDescent="0.25">
      <c r="A6406" s="77"/>
      <c r="D6406" s="60"/>
      <c r="E6406" s="60"/>
      <c r="F6406" s="60"/>
      <c r="G6406" s="60"/>
      <c r="H6406" s="62"/>
      <c r="I6406" s="62"/>
      <c r="J6406" s="62"/>
      <c r="K6406" s="62"/>
      <c r="M6406" s="63"/>
      <c r="N6406" s="63"/>
      <c r="O6406" s="64"/>
      <c r="P6406" s="127"/>
      <c r="W6406" s="64"/>
      <c r="X6406" s="64"/>
    </row>
    <row r="6407" spans="1:24" s="59" customFormat="1" x14ac:dyDescent="0.25">
      <c r="A6407" s="77"/>
      <c r="D6407" s="60"/>
      <c r="E6407" s="60"/>
      <c r="F6407" s="60"/>
      <c r="G6407" s="60"/>
      <c r="H6407" s="62"/>
      <c r="I6407" s="62"/>
      <c r="J6407" s="62"/>
      <c r="K6407" s="62"/>
      <c r="M6407" s="63"/>
      <c r="N6407" s="63"/>
      <c r="O6407" s="64"/>
      <c r="P6407" s="127"/>
      <c r="W6407" s="64"/>
      <c r="X6407" s="64"/>
    </row>
    <row r="6408" spans="1:24" s="59" customFormat="1" x14ac:dyDescent="0.25">
      <c r="A6408" s="77"/>
      <c r="D6408" s="60"/>
      <c r="E6408" s="60"/>
      <c r="F6408" s="60"/>
      <c r="G6408" s="60"/>
      <c r="H6408" s="62"/>
      <c r="I6408" s="62"/>
      <c r="J6408" s="62"/>
      <c r="K6408" s="62"/>
      <c r="M6408" s="63"/>
      <c r="N6408" s="63"/>
      <c r="O6408" s="64"/>
      <c r="P6408" s="127"/>
      <c r="W6408" s="64"/>
      <c r="X6408" s="64"/>
    </row>
    <row r="6409" spans="1:24" s="59" customFormat="1" x14ac:dyDescent="0.25">
      <c r="A6409" s="77"/>
      <c r="D6409" s="60"/>
      <c r="E6409" s="60"/>
      <c r="F6409" s="60"/>
      <c r="G6409" s="60"/>
      <c r="H6409" s="62"/>
      <c r="I6409" s="62"/>
      <c r="J6409" s="62"/>
      <c r="K6409" s="62"/>
      <c r="M6409" s="63"/>
      <c r="N6409" s="63"/>
      <c r="O6409" s="64"/>
      <c r="P6409" s="127"/>
      <c r="W6409" s="64"/>
      <c r="X6409" s="64"/>
    </row>
    <row r="6410" spans="1:24" s="59" customFormat="1" x14ac:dyDescent="0.25">
      <c r="A6410" s="77"/>
      <c r="D6410" s="60"/>
      <c r="E6410" s="60"/>
      <c r="F6410" s="60"/>
      <c r="G6410" s="60"/>
      <c r="H6410" s="62"/>
      <c r="I6410" s="62"/>
      <c r="J6410" s="62"/>
      <c r="K6410" s="62"/>
      <c r="M6410" s="63"/>
      <c r="N6410" s="63"/>
      <c r="O6410" s="64"/>
      <c r="P6410" s="127"/>
      <c r="W6410" s="64"/>
      <c r="X6410" s="64"/>
    </row>
    <row r="6411" spans="1:24" s="59" customFormat="1" x14ac:dyDescent="0.25">
      <c r="A6411" s="77"/>
      <c r="D6411" s="60"/>
      <c r="E6411" s="60"/>
      <c r="F6411" s="60"/>
      <c r="G6411" s="60"/>
      <c r="H6411" s="62"/>
      <c r="I6411" s="62"/>
      <c r="J6411" s="62"/>
      <c r="K6411" s="62"/>
      <c r="M6411" s="63"/>
      <c r="N6411" s="63"/>
      <c r="O6411" s="64"/>
      <c r="P6411" s="127"/>
      <c r="W6411" s="64"/>
      <c r="X6411" s="64"/>
    </row>
    <row r="6412" spans="1:24" s="59" customFormat="1" x14ac:dyDescent="0.25">
      <c r="A6412" s="77"/>
      <c r="D6412" s="60"/>
      <c r="E6412" s="60"/>
      <c r="F6412" s="60"/>
      <c r="G6412" s="60"/>
      <c r="H6412" s="62"/>
      <c r="I6412" s="62"/>
      <c r="J6412" s="62"/>
      <c r="K6412" s="62"/>
      <c r="M6412" s="63"/>
      <c r="N6412" s="63"/>
      <c r="O6412" s="64"/>
      <c r="P6412" s="127"/>
      <c r="W6412" s="64"/>
      <c r="X6412" s="64"/>
    </row>
    <row r="6413" spans="1:24" s="59" customFormat="1" x14ac:dyDescent="0.25">
      <c r="A6413" s="77"/>
      <c r="D6413" s="60"/>
      <c r="E6413" s="60"/>
      <c r="F6413" s="60"/>
      <c r="G6413" s="60"/>
      <c r="H6413" s="62"/>
      <c r="I6413" s="62"/>
      <c r="J6413" s="62"/>
      <c r="K6413" s="62"/>
      <c r="M6413" s="63"/>
      <c r="N6413" s="63"/>
      <c r="O6413" s="64"/>
      <c r="P6413" s="127"/>
      <c r="W6413" s="64"/>
      <c r="X6413" s="64"/>
    </row>
    <row r="6414" spans="1:24" s="59" customFormat="1" x14ac:dyDescent="0.25">
      <c r="A6414" s="77"/>
      <c r="D6414" s="60"/>
      <c r="E6414" s="60"/>
      <c r="F6414" s="60"/>
      <c r="G6414" s="60"/>
      <c r="H6414" s="62"/>
      <c r="I6414" s="62"/>
      <c r="J6414" s="62"/>
      <c r="K6414" s="62"/>
      <c r="M6414" s="63"/>
      <c r="N6414" s="63"/>
      <c r="O6414" s="64"/>
      <c r="P6414" s="127"/>
      <c r="W6414" s="64"/>
      <c r="X6414" s="64"/>
    </row>
    <row r="6415" spans="1:24" s="59" customFormat="1" x14ac:dyDescent="0.25">
      <c r="A6415" s="77"/>
      <c r="D6415" s="60"/>
      <c r="E6415" s="60"/>
      <c r="F6415" s="60"/>
      <c r="G6415" s="60"/>
      <c r="H6415" s="62"/>
      <c r="I6415" s="62"/>
      <c r="J6415" s="62"/>
      <c r="K6415" s="62"/>
      <c r="M6415" s="63"/>
      <c r="N6415" s="63"/>
      <c r="O6415" s="64"/>
      <c r="P6415" s="127"/>
      <c r="W6415" s="64"/>
      <c r="X6415" s="64"/>
    </row>
    <row r="6416" spans="1:24" s="59" customFormat="1" x14ac:dyDescent="0.25">
      <c r="A6416" s="77"/>
      <c r="D6416" s="60"/>
      <c r="E6416" s="60"/>
      <c r="F6416" s="60"/>
      <c r="G6416" s="60"/>
      <c r="H6416" s="62"/>
      <c r="I6416" s="62"/>
      <c r="J6416" s="62"/>
      <c r="K6416" s="62"/>
      <c r="M6416" s="63"/>
      <c r="N6416" s="63"/>
      <c r="O6416" s="64"/>
      <c r="P6416" s="127"/>
      <c r="W6416" s="64"/>
      <c r="X6416" s="64"/>
    </row>
    <row r="6417" spans="1:24" s="59" customFormat="1" x14ac:dyDescent="0.25">
      <c r="A6417" s="77"/>
      <c r="D6417" s="60"/>
      <c r="E6417" s="60"/>
      <c r="F6417" s="60"/>
      <c r="G6417" s="60"/>
      <c r="H6417" s="62"/>
      <c r="I6417" s="62"/>
      <c r="J6417" s="62"/>
      <c r="K6417" s="62"/>
      <c r="M6417" s="63"/>
      <c r="N6417" s="63"/>
      <c r="O6417" s="64"/>
      <c r="P6417" s="127"/>
      <c r="W6417" s="64"/>
      <c r="X6417" s="64"/>
    </row>
    <row r="6418" spans="1:24" s="59" customFormat="1" x14ac:dyDescent="0.25">
      <c r="A6418" s="77"/>
      <c r="D6418" s="60"/>
      <c r="E6418" s="60"/>
      <c r="F6418" s="60"/>
      <c r="G6418" s="60"/>
      <c r="H6418" s="62"/>
      <c r="I6418" s="62"/>
      <c r="J6418" s="62"/>
      <c r="K6418" s="62"/>
      <c r="M6418" s="63"/>
      <c r="N6418" s="63"/>
      <c r="O6418" s="64"/>
      <c r="P6418" s="127"/>
      <c r="W6418" s="64"/>
      <c r="X6418" s="64"/>
    </row>
    <row r="6419" spans="1:24" s="59" customFormat="1" x14ac:dyDescent="0.25">
      <c r="A6419" s="77"/>
      <c r="D6419" s="60"/>
      <c r="E6419" s="60"/>
      <c r="F6419" s="60"/>
      <c r="G6419" s="60"/>
      <c r="H6419" s="62"/>
      <c r="I6419" s="62"/>
      <c r="J6419" s="62"/>
      <c r="K6419" s="62"/>
      <c r="M6419" s="63"/>
      <c r="N6419" s="63"/>
      <c r="O6419" s="64"/>
      <c r="P6419" s="127"/>
      <c r="W6419" s="64"/>
      <c r="X6419" s="64"/>
    </row>
    <row r="6420" spans="1:24" s="59" customFormat="1" x14ac:dyDescent="0.25">
      <c r="A6420" s="77"/>
      <c r="D6420" s="60"/>
      <c r="E6420" s="60"/>
      <c r="F6420" s="60"/>
      <c r="G6420" s="60"/>
      <c r="H6420" s="62"/>
      <c r="I6420" s="62"/>
      <c r="J6420" s="62"/>
      <c r="K6420" s="62"/>
      <c r="M6420" s="63"/>
      <c r="N6420" s="63"/>
      <c r="O6420" s="64"/>
      <c r="P6420" s="127"/>
      <c r="W6420" s="64"/>
      <c r="X6420" s="64"/>
    </row>
    <row r="6421" spans="1:24" s="59" customFormat="1" x14ac:dyDescent="0.25">
      <c r="A6421" s="77"/>
      <c r="D6421" s="60"/>
      <c r="E6421" s="60"/>
      <c r="F6421" s="60"/>
      <c r="G6421" s="60"/>
      <c r="H6421" s="62"/>
      <c r="I6421" s="62"/>
      <c r="J6421" s="62"/>
      <c r="K6421" s="62"/>
      <c r="M6421" s="63"/>
      <c r="N6421" s="63"/>
      <c r="O6421" s="64"/>
      <c r="P6421" s="127"/>
      <c r="W6421" s="64"/>
      <c r="X6421" s="64"/>
    </row>
    <row r="6422" spans="1:24" s="59" customFormat="1" x14ac:dyDescent="0.25">
      <c r="A6422" s="77"/>
      <c r="D6422" s="60"/>
      <c r="E6422" s="60"/>
      <c r="F6422" s="60"/>
      <c r="G6422" s="60"/>
      <c r="H6422" s="62"/>
      <c r="I6422" s="62"/>
      <c r="J6422" s="62"/>
      <c r="K6422" s="62"/>
      <c r="M6422" s="63"/>
      <c r="N6422" s="63"/>
      <c r="O6422" s="64"/>
      <c r="P6422" s="127"/>
      <c r="W6422" s="64"/>
      <c r="X6422" s="64"/>
    </row>
    <row r="6423" spans="1:24" s="59" customFormat="1" x14ac:dyDescent="0.25">
      <c r="A6423" s="77"/>
      <c r="D6423" s="60"/>
      <c r="E6423" s="60"/>
      <c r="F6423" s="60"/>
      <c r="G6423" s="60"/>
      <c r="H6423" s="62"/>
      <c r="I6423" s="62"/>
      <c r="J6423" s="62"/>
      <c r="K6423" s="62"/>
      <c r="M6423" s="63"/>
      <c r="N6423" s="63"/>
      <c r="O6423" s="64"/>
      <c r="P6423" s="127"/>
      <c r="W6423" s="64"/>
      <c r="X6423" s="64"/>
    </row>
    <row r="6424" spans="1:24" s="59" customFormat="1" x14ac:dyDescent="0.25">
      <c r="A6424" s="77"/>
      <c r="D6424" s="60"/>
      <c r="E6424" s="60"/>
      <c r="F6424" s="60"/>
      <c r="G6424" s="60"/>
      <c r="H6424" s="62"/>
      <c r="I6424" s="62"/>
      <c r="J6424" s="62"/>
      <c r="K6424" s="62"/>
      <c r="M6424" s="63"/>
      <c r="N6424" s="63"/>
      <c r="O6424" s="64"/>
      <c r="P6424" s="127"/>
      <c r="W6424" s="64"/>
      <c r="X6424" s="64"/>
    </row>
    <row r="6425" spans="1:24" s="59" customFormat="1" x14ac:dyDescent="0.25">
      <c r="A6425" s="77"/>
      <c r="D6425" s="60"/>
      <c r="E6425" s="60"/>
      <c r="F6425" s="60"/>
      <c r="G6425" s="60"/>
      <c r="H6425" s="62"/>
      <c r="I6425" s="62"/>
      <c r="J6425" s="62"/>
      <c r="K6425" s="62"/>
      <c r="M6425" s="63"/>
      <c r="N6425" s="63"/>
      <c r="O6425" s="64"/>
      <c r="P6425" s="127"/>
      <c r="W6425" s="64"/>
      <c r="X6425" s="64"/>
    </row>
    <row r="6426" spans="1:24" s="59" customFormat="1" x14ac:dyDescent="0.25">
      <c r="A6426" s="77"/>
      <c r="D6426" s="60"/>
      <c r="E6426" s="60"/>
      <c r="F6426" s="60"/>
      <c r="G6426" s="60"/>
      <c r="H6426" s="62"/>
      <c r="I6426" s="62"/>
      <c r="J6426" s="62"/>
      <c r="K6426" s="62"/>
      <c r="M6426" s="63"/>
      <c r="N6426" s="63"/>
      <c r="O6426" s="64"/>
      <c r="P6426" s="127"/>
      <c r="W6426" s="64"/>
      <c r="X6426" s="64"/>
    </row>
    <row r="6427" spans="1:24" s="59" customFormat="1" x14ac:dyDescent="0.25">
      <c r="A6427" s="77"/>
      <c r="D6427" s="60"/>
      <c r="E6427" s="60"/>
      <c r="F6427" s="60"/>
      <c r="G6427" s="60"/>
      <c r="H6427" s="62"/>
      <c r="I6427" s="62"/>
      <c r="J6427" s="62"/>
      <c r="K6427" s="62"/>
      <c r="M6427" s="63"/>
      <c r="N6427" s="63"/>
      <c r="O6427" s="64"/>
      <c r="P6427" s="127"/>
      <c r="W6427" s="64"/>
      <c r="X6427" s="64"/>
    </row>
    <row r="6428" spans="1:24" s="59" customFormat="1" x14ac:dyDescent="0.25">
      <c r="A6428" s="77"/>
      <c r="D6428" s="60"/>
      <c r="E6428" s="60"/>
      <c r="F6428" s="60"/>
      <c r="G6428" s="60"/>
      <c r="H6428" s="62"/>
      <c r="I6428" s="62"/>
      <c r="J6428" s="62"/>
      <c r="K6428" s="62"/>
      <c r="M6428" s="63"/>
      <c r="N6428" s="63"/>
      <c r="O6428" s="64"/>
      <c r="P6428" s="127"/>
      <c r="W6428" s="64"/>
      <c r="X6428" s="64"/>
    </row>
    <row r="6429" spans="1:24" s="59" customFormat="1" x14ac:dyDescent="0.25">
      <c r="A6429" s="77"/>
      <c r="D6429" s="60"/>
      <c r="E6429" s="60"/>
      <c r="F6429" s="60"/>
      <c r="G6429" s="60"/>
      <c r="H6429" s="62"/>
      <c r="I6429" s="62"/>
      <c r="J6429" s="62"/>
      <c r="K6429" s="62"/>
      <c r="M6429" s="63"/>
      <c r="N6429" s="63"/>
      <c r="O6429" s="64"/>
      <c r="P6429" s="127"/>
      <c r="W6429" s="64"/>
      <c r="X6429" s="64"/>
    </row>
    <row r="6430" spans="1:24" s="59" customFormat="1" x14ac:dyDescent="0.25">
      <c r="A6430" s="77"/>
      <c r="D6430" s="60"/>
      <c r="E6430" s="60"/>
      <c r="F6430" s="60"/>
      <c r="G6430" s="60"/>
      <c r="H6430" s="62"/>
      <c r="I6430" s="62"/>
      <c r="J6430" s="62"/>
      <c r="K6430" s="62"/>
      <c r="M6430" s="63"/>
      <c r="N6430" s="63"/>
      <c r="O6430" s="64"/>
      <c r="P6430" s="127"/>
      <c r="W6430" s="64"/>
      <c r="X6430" s="64"/>
    </row>
    <row r="6431" spans="1:24" s="59" customFormat="1" x14ac:dyDescent="0.25">
      <c r="A6431" s="77"/>
      <c r="D6431" s="60"/>
      <c r="E6431" s="60"/>
      <c r="F6431" s="60"/>
      <c r="G6431" s="60"/>
      <c r="H6431" s="62"/>
      <c r="I6431" s="62"/>
      <c r="J6431" s="62"/>
      <c r="K6431" s="62"/>
      <c r="M6431" s="63"/>
      <c r="N6431" s="63"/>
      <c r="O6431" s="64"/>
      <c r="P6431" s="127"/>
      <c r="W6431" s="64"/>
      <c r="X6431" s="64"/>
    </row>
    <row r="6432" spans="1:24" s="59" customFormat="1" x14ac:dyDescent="0.25">
      <c r="A6432" s="77"/>
      <c r="D6432" s="60"/>
      <c r="E6432" s="60"/>
      <c r="F6432" s="60"/>
      <c r="G6432" s="60"/>
      <c r="H6432" s="62"/>
      <c r="I6432" s="62"/>
      <c r="J6432" s="62"/>
      <c r="K6432" s="62"/>
      <c r="M6432" s="63"/>
      <c r="N6432" s="63"/>
      <c r="O6432" s="64"/>
      <c r="P6432" s="127"/>
      <c r="W6432" s="64"/>
      <c r="X6432" s="64"/>
    </row>
    <row r="6433" spans="1:24" s="59" customFormat="1" x14ac:dyDescent="0.25">
      <c r="A6433" s="77"/>
      <c r="D6433" s="60"/>
      <c r="E6433" s="60"/>
      <c r="F6433" s="60"/>
      <c r="G6433" s="60"/>
      <c r="H6433" s="62"/>
      <c r="I6433" s="62"/>
      <c r="J6433" s="62"/>
      <c r="K6433" s="62"/>
      <c r="M6433" s="63"/>
      <c r="N6433" s="63"/>
      <c r="O6433" s="64"/>
      <c r="P6433" s="127"/>
      <c r="W6433" s="64"/>
      <c r="X6433" s="64"/>
    </row>
    <row r="6434" spans="1:24" s="59" customFormat="1" x14ac:dyDescent="0.25">
      <c r="A6434" s="77"/>
      <c r="D6434" s="60"/>
      <c r="E6434" s="60"/>
      <c r="F6434" s="60"/>
      <c r="G6434" s="60"/>
      <c r="H6434" s="62"/>
      <c r="I6434" s="62"/>
      <c r="J6434" s="62"/>
      <c r="K6434" s="62"/>
      <c r="M6434" s="63"/>
      <c r="N6434" s="63"/>
      <c r="O6434" s="64"/>
      <c r="P6434" s="127"/>
      <c r="W6434" s="64"/>
      <c r="X6434" s="64"/>
    </row>
    <row r="6435" spans="1:24" s="59" customFormat="1" x14ac:dyDescent="0.25">
      <c r="A6435" s="77"/>
      <c r="D6435" s="60"/>
      <c r="E6435" s="60"/>
      <c r="F6435" s="60"/>
      <c r="G6435" s="60"/>
      <c r="H6435" s="62"/>
      <c r="I6435" s="62"/>
      <c r="J6435" s="62"/>
      <c r="K6435" s="62"/>
      <c r="M6435" s="63"/>
      <c r="N6435" s="63"/>
      <c r="O6435" s="64"/>
      <c r="P6435" s="127"/>
      <c r="W6435" s="64"/>
      <c r="X6435" s="64"/>
    </row>
    <row r="6436" spans="1:24" s="59" customFormat="1" x14ac:dyDescent="0.25">
      <c r="A6436" s="77"/>
      <c r="D6436" s="60"/>
      <c r="E6436" s="60"/>
      <c r="F6436" s="60"/>
      <c r="G6436" s="60"/>
      <c r="H6436" s="62"/>
      <c r="I6436" s="62"/>
      <c r="J6436" s="62"/>
      <c r="K6436" s="62"/>
      <c r="M6436" s="63"/>
      <c r="N6436" s="63"/>
      <c r="O6436" s="64"/>
      <c r="P6436" s="127"/>
      <c r="W6436" s="64"/>
      <c r="X6436" s="64"/>
    </row>
    <row r="6437" spans="1:24" s="59" customFormat="1" x14ac:dyDescent="0.25">
      <c r="A6437" s="77"/>
      <c r="D6437" s="60"/>
      <c r="E6437" s="60"/>
      <c r="F6437" s="60"/>
      <c r="G6437" s="60"/>
      <c r="H6437" s="62"/>
      <c r="I6437" s="62"/>
      <c r="J6437" s="62"/>
      <c r="K6437" s="62"/>
      <c r="M6437" s="63"/>
      <c r="N6437" s="63"/>
      <c r="O6437" s="64"/>
      <c r="P6437" s="127"/>
      <c r="W6437" s="64"/>
      <c r="X6437" s="64"/>
    </row>
    <row r="6438" spans="1:24" s="59" customFormat="1" x14ac:dyDescent="0.25">
      <c r="A6438" s="77"/>
      <c r="D6438" s="60"/>
      <c r="E6438" s="60"/>
      <c r="F6438" s="60"/>
      <c r="G6438" s="60"/>
      <c r="H6438" s="62"/>
      <c r="I6438" s="62"/>
      <c r="J6438" s="62"/>
      <c r="K6438" s="62"/>
      <c r="M6438" s="63"/>
      <c r="N6438" s="63"/>
      <c r="O6438" s="64"/>
      <c r="P6438" s="127"/>
      <c r="W6438" s="64"/>
      <c r="X6438" s="64"/>
    </row>
    <row r="6439" spans="1:24" s="59" customFormat="1" x14ac:dyDescent="0.25">
      <c r="A6439" s="77"/>
      <c r="D6439" s="60"/>
      <c r="E6439" s="60"/>
      <c r="F6439" s="60"/>
      <c r="G6439" s="60"/>
      <c r="H6439" s="62"/>
      <c r="I6439" s="62"/>
      <c r="J6439" s="62"/>
      <c r="K6439" s="62"/>
      <c r="M6439" s="63"/>
      <c r="N6439" s="63"/>
      <c r="O6439" s="64"/>
      <c r="P6439" s="127"/>
      <c r="W6439" s="64"/>
      <c r="X6439" s="64"/>
    </row>
    <row r="6440" spans="1:24" s="59" customFormat="1" x14ac:dyDescent="0.25">
      <c r="A6440" s="77"/>
      <c r="D6440" s="60"/>
      <c r="E6440" s="60"/>
      <c r="F6440" s="60"/>
      <c r="G6440" s="60"/>
      <c r="H6440" s="62"/>
      <c r="I6440" s="62"/>
      <c r="J6440" s="62"/>
      <c r="K6440" s="62"/>
      <c r="M6440" s="63"/>
      <c r="N6440" s="63"/>
      <c r="O6440" s="64"/>
      <c r="P6440" s="127"/>
      <c r="W6440" s="64"/>
      <c r="X6440" s="64"/>
    </row>
    <row r="6441" spans="1:24" s="59" customFormat="1" x14ac:dyDescent="0.25">
      <c r="A6441" s="77"/>
      <c r="D6441" s="60"/>
      <c r="E6441" s="60"/>
      <c r="F6441" s="60"/>
      <c r="G6441" s="60"/>
      <c r="H6441" s="62"/>
      <c r="I6441" s="62"/>
      <c r="J6441" s="62"/>
      <c r="K6441" s="62"/>
      <c r="M6441" s="63"/>
      <c r="N6441" s="63"/>
      <c r="O6441" s="64"/>
      <c r="P6441" s="127"/>
      <c r="W6441" s="64"/>
      <c r="X6441" s="64"/>
    </row>
    <row r="6442" spans="1:24" s="59" customFormat="1" x14ac:dyDescent="0.25">
      <c r="A6442" s="77"/>
      <c r="D6442" s="60"/>
      <c r="E6442" s="60"/>
      <c r="F6442" s="60"/>
      <c r="G6442" s="60"/>
      <c r="H6442" s="62"/>
      <c r="I6442" s="62"/>
      <c r="J6442" s="62"/>
      <c r="K6442" s="62"/>
      <c r="M6442" s="63"/>
      <c r="N6442" s="63"/>
      <c r="O6442" s="64"/>
      <c r="P6442" s="127"/>
      <c r="W6442" s="64"/>
      <c r="X6442" s="64"/>
    </row>
    <row r="6443" spans="1:24" s="59" customFormat="1" x14ac:dyDescent="0.25">
      <c r="A6443" s="77"/>
      <c r="D6443" s="60"/>
      <c r="E6443" s="60"/>
      <c r="F6443" s="60"/>
      <c r="G6443" s="60"/>
      <c r="H6443" s="62"/>
      <c r="I6443" s="62"/>
      <c r="J6443" s="62"/>
      <c r="K6443" s="62"/>
      <c r="M6443" s="63"/>
      <c r="N6443" s="63"/>
      <c r="O6443" s="64"/>
      <c r="P6443" s="127"/>
      <c r="W6443" s="64"/>
      <c r="X6443" s="64"/>
    </row>
    <row r="6444" spans="1:24" s="59" customFormat="1" x14ac:dyDescent="0.25">
      <c r="A6444" s="77"/>
      <c r="D6444" s="60"/>
      <c r="E6444" s="60"/>
      <c r="F6444" s="60"/>
      <c r="G6444" s="60"/>
      <c r="H6444" s="62"/>
      <c r="I6444" s="62"/>
      <c r="J6444" s="62"/>
      <c r="K6444" s="62"/>
      <c r="M6444" s="63"/>
      <c r="N6444" s="63"/>
      <c r="O6444" s="64"/>
      <c r="P6444" s="127"/>
      <c r="W6444" s="64"/>
      <c r="X6444" s="64"/>
    </row>
    <row r="6445" spans="1:24" s="59" customFormat="1" x14ac:dyDescent="0.25">
      <c r="A6445" s="77"/>
      <c r="D6445" s="60"/>
      <c r="E6445" s="60"/>
      <c r="F6445" s="60"/>
      <c r="G6445" s="60"/>
      <c r="H6445" s="62"/>
      <c r="I6445" s="62"/>
      <c r="J6445" s="62"/>
      <c r="K6445" s="62"/>
      <c r="M6445" s="63"/>
      <c r="N6445" s="63"/>
      <c r="O6445" s="64"/>
      <c r="P6445" s="127"/>
      <c r="W6445" s="64"/>
      <c r="X6445" s="64"/>
    </row>
    <row r="6446" spans="1:24" s="59" customFormat="1" x14ac:dyDescent="0.25">
      <c r="A6446" s="77"/>
      <c r="D6446" s="60"/>
      <c r="E6446" s="60"/>
      <c r="F6446" s="60"/>
      <c r="G6446" s="60"/>
      <c r="H6446" s="62"/>
      <c r="I6446" s="62"/>
      <c r="J6446" s="62"/>
      <c r="K6446" s="62"/>
      <c r="M6446" s="63"/>
      <c r="N6446" s="63"/>
      <c r="O6446" s="64"/>
      <c r="P6446" s="127"/>
      <c r="W6446" s="64"/>
      <c r="X6446" s="64"/>
    </row>
    <row r="6447" spans="1:24" s="59" customFormat="1" x14ac:dyDescent="0.25">
      <c r="A6447" s="77"/>
      <c r="D6447" s="60"/>
      <c r="E6447" s="60"/>
      <c r="F6447" s="60"/>
      <c r="G6447" s="60"/>
      <c r="H6447" s="62"/>
      <c r="I6447" s="62"/>
      <c r="J6447" s="62"/>
      <c r="K6447" s="62"/>
      <c r="M6447" s="63"/>
      <c r="N6447" s="63"/>
      <c r="O6447" s="64"/>
      <c r="P6447" s="127"/>
      <c r="W6447" s="64"/>
      <c r="X6447" s="64"/>
    </row>
    <row r="6448" spans="1:24" s="59" customFormat="1" x14ac:dyDescent="0.25">
      <c r="A6448" s="77"/>
      <c r="D6448" s="60"/>
      <c r="E6448" s="60"/>
      <c r="F6448" s="60"/>
      <c r="G6448" s="60"/>
      <c r="H6448" s="62"/>
      <c r="I6448" s="62"/>
      <c r="J6448" s="62"/>
      <c r="K6448" s="62"/>
      <c r="M6448" s="63"/>
      <c r="N6448" s="63"/>
      <c r="O6448" s="64"/>
      <c r="P6448" s="127"/>
      <c r="W6448" s="64"/>
      <c r="X6448" s="64"/>
    </row>
    <row r="6449" spans="1:24" s="59" customFormat="1" x14ac:dyDescent="0.25">
      <c r="A6449" s="77"/>
      <c r="D6449" s="60"/>
      <c r="E6449" s="60"/>
      <c r="F6449" s="60"/>
      <c r="G6449" s="60"/>
      <c r="H6449" s="62"/>
      <c r="I6449" s="62"/>
      <c r="J6449" s="62"/>
      <c r="K6449" s="62"/>
      <c r="M6449" s="63"/>
      <c r="N6449" s="63"/>
      <c r="O6449" s="64"/>
      <c r="P6449" s="127"/>
      <c r="W6449" s="64"/>
      <c r="X6449" s="64"/>
    </row>
    <row r="6450" spans="1:24" s="59" customFormat="1" x14ac:dyDescent="0.25">
      <c r="A6450" s="77"/>
      <c r="D6450" s="60"/>
      <c r="E6450" s="60"/>
      <c r="F6450" s="60"/>
      <c r="G6450" s="60"/>
      <c r="H6450" s="62"/>
      <c r="I6450" s="62"/>
      <c r="J6450" s="62"/>
      <c r="K6450" s="62"/>
      <c r="M6450" s="63"/>
      <c r="N6450" s="63"/>
      <c r="O6450" s="64"/>
      <c r="P6450" s="127"/>
      <c r="W6450" s="64"/>
      <c r="X6450" s="64"/>
    </row>
    <row r="6451" spans="1:24" s="59" customFormat="1" x14ac:dyDescent="0.25">
      <c r="A6451" s="77"/>
      <c r="D6451" s="60"/>
      <c r="E6451" s="60"/>
      <c r="F6451" s="60"/>
      <c r="G6451" s="60"/>
      <c r="H6451" s="62"/>
      <c r="I6451" s="62"/>
      <c r="J6451" s="62"/>
      <c r="K6451" s="62"/>
      <c r="M6451" s="63"/>
      <c r="N6451" s="63"/>
      <c r="O6451" s="64"/>
      <c r="P6451" s="127"/>
      <c r="W6451" s="64"/>
      <c r="X6451" s="64"/>
    </row>
    <row r="6452" spans="1:24" s="59" customFormat="1" x14ac:dyDescent="0.25">
      <c r="A6452" s="77"/>
      <c r="D6452" s="60"/>
      <c r="E6452" s="60"/>
      <c r="F6452" s="60"/>
      <c r="G6452" s="60"/>
      <c r="H6452" s="62"/>
      <c r="I6452" s="62"/>
      <c r="J6452" s="62"/>
      <c r="K6452" s="62"/>
      <c r="M6452" s="63"/>
      <c r="N6452" s="63"/>
      <c r="O6452" s="64"/>
      <c r="P6452" s="127"/>
      <c r="W6452" s="64"/>
      <c r="X6452" s="64"/>
    </row>
    <row r="6453" spans="1:24" s="59" customFormat="1" x14ac:dyDescent="0.25">
      <c r="A6453" s="77"/>
      <c r="D6453" s="60"/>
      <c r="E6453" s="60"/>
      <c r="F6453" s="60"/>
      <c r="G6453" s="60"/>
      <c r="H6453" s="62"/>
      <c r="I6453" s="62"/>
      <c r="J6453" s="62"/>
      <c r="K6453" s="62"/>
      <c r="M6453" s="63"/>
      <c r="N6453" s="63"/>
      <c r="O6453" s="64"/>
      <c r="P6453" s="127"/>
      <c r="W6453" s="64"/>
      <c r="X6453" s="64"/>
    </row>
    <row r="6454" spans="1:24" s="59" customFormat="1" x14ac:dyDescent="0.25">
      <c r="A6454" s="77"/>
      <c r="D6454" s="60"/>
      <c r="E6454" s="60"/>
      <c r="F6454" s="60"/>
      <c r="G6454" s="60"/>
      <c r="H6454" s="62"/>
      <c r="I6454" s="62"/>
      <c r="J6454" s="62"/>
      <c r="K6454" s="62"/>
      <c r="M6454" s="63"/>
      <c r="N6454" s="63"/>
      <c r="O6454" s="64"/>
      <c r="P6454" s="127"/>
      <c r="W6454" s="64"/>
      <c r="X6454" s="64"/>
    </row>
    <row r="6455" spans="1:24" s="59" customFormat="1" x14ac:dyDescent="0.25">
      <c r="A6455" s="77"/>
      <c r="D6455" s="60"/>
      <c r="E6455" s="60"/>
      <c r="F6455" s="60"/>
      <c r="G6455" s="60"/>
      <c r="H6455" s="62"/>
      <c r="I6455" s="62"/>
      <c r="J6455" s="62"/>
      <c r="K6455" s="62"/>
      <c r="M6455" s="63"/>
      <c r="N6455" s="63"/>
      <c r="O6455" s="64"/>
      <c r="P6455" s="127"/>
      <c r="W6455" s="64"/>
      <c r="X6455" s="64"/>
    </row>
    <row r="6456" spans="1:24" s="59" customFormat="1" x14ac:dyDescent="0.25">
      <c r="A6456" s="77"/>
      <c r="D6456" s="60"/>
      <c r="E6456" s="60"/>
      <c r="F6456" s="60"/>
      <c r="G6456" s="60"/>
      <c r="H6456" s="62"/>
      <c r="I6456" s="62"/>
      <c r="J6456" s="62"/>
      <c r="K6456" s="62"/>
      <c r="M6456" s="63"/>
      <c r="N6456" s="63"/>
      <c r="O6456" s="64"/>
      <c r="P6456" s="127"/>
      <c r="W6456" s="64"/>
      <c r="X6456" s="64"/>
    </row>
    <row r="6457" spans="1:24" s="59" customFormat="1" x14ac:dyDescent="0.25">
      <c r="A6457" s="77"/>
      <c r="D6457" s="60"/>
      <c r="E6457" s="60"/>
      <c r="F6457" s="60"/>
      <c r="G6457" s="60"/>
      <c r="H6457" s="62"/>
      <c r="I6457" s="62"/>
      <c r="J6457" s="62"/>
      <c r="K6457" s="62"/>
      <c r="M6457" s="63"/>
      <c r="N6457" s="63"/>
      <c r="O6457" s="64"/>
      <c r="P6457" s="127"/>
      <c r="W6457" s="64"/>
      <c r="X6457" s="64"/>
    </row>
    <row r="6458" spans="1:24" s="59" customFormat="1" x14ac:dyDescent="0.25">
      <c r="A6458" s="77"/>
      <c r="D6458" s="60"/>
      <c r="E6458" s="60"/>
      <c r="F6458" s="60"/>
      <c r="G6458" s="60"/>
      <c r="H6458" s="62"/>
      <c r="I6458" s="62"/>
      <c r="J6458" s="62"/>
      <c r="K6458" s="62"/>
      <c r="M6458" s="63"/>
      <c r="N6458" s="63"/>
      <c r="O6458" s="64"/>
      <c r="P6458" s="127"/>
      <c r="W6458" s="64"/>
      <c r="X6458" s="64"/>
    </row>
    <row r="6459" spans="1:24" s="59" customFormat="1" x14ac:dyDescent="0.25">
      <c r="A6459" s="77"/>
      <c r="D6459" s="60"/>
      <c r="E6459" s="60"/>
      <c r="F6459" s="60"/>
      <c r="G6459" s="60"/>
      <c r="H6459" s="62"/>
      <c r="I6459" s="62"/>
      <c r="J6459" s="62"/>
      <c r="K6459" s="62"/>
      <c r="M6459" s="63"/>
      <c r="N6459" s="63"/>
      <c r="O6459" s="64"/>
      <c r="P6459" s="127"/>
      <c r="W6459" s="64"/>
      <c r="X6459" s="64"/>
    </row>
    <row r="6460" spans="1:24" s="59" customFormat="1" x14ac:dyDescent="0.25">
      <c r="A6460" s="77"/>
      <c r="D6460" s="60"/>
      <c r="E6460" s="60"/>
      <c r="F6460" s="60"/>
      <c r="G6460" s="60"/>
      <c r="H6460" s="62"/>
      <c r="I6460" s="62"/>
      <c r="J6460" s="62"/>
      <c r="K6460" s="62"/>
      <c r="M6460" s="63"/>
      <c r="N6460" s="63"/>
      <c r="O6460" s="64"/>
      <c r="P6460" s="127"/>
      <c r="W6460" s="64"/>
      <c r="X6460" s="64"/>
    </row>
    <row r="6461" spans="1:24" s="59" customFormat="1" x14ac:dyDescent="0.25">
      <c r="A6461" s="77"/>
      <c r="D6461" s="60"/>
      <c r="E6461" s="60"/>
      <c r="F6461" s="60"/>
      <c r="G6461" s="60"/>
      <c r="H6461" s="62"/>
      <c r="I6461" s="62"/>
      <c r="J6461" s="62"/>
      <c r="K6461" s="62"/>
      <c r="M6461" s="63"/>
      <c r="N6461" s="63"/>
      <c r="O6461" s="64"/>
      <c r="P6461" s="127"/>
      <c r="W6461" s="64"/>
      <c r="X6461" s="64"/>
    </row>
    <row r="6462" spans="1:24" s="59" customFormat="1" x14ac:dyDescent="0.25">
      <c r="A6462" s="77"/>
      <c r="D6462" s="60"/>
      <c r="E6462" s="60"/>
      <c r="F6462" s="60"/>
      <c r="G6462" s="60"/>
      <c r="H6462" s="62"/>
      <c r="I6462" s="62"/>
      <c r="J6462" s="62"/>
      <c r="K6462" s="62"/>
      <c r="M6462" s="63"/>
      <c r="N6462" s="63"/>
      <c r="O6462" s="64"/>
      <c r="P6462" s="127"/>
      <c r="W6462" s="64"/>
      <c r="X6462" s="64"/>
    </row>
    <row r="6463" spans="1:24" s="59" customFormat="1" x14ac:dyDescent="0.25">
      <c r="A6463" s="77"/>
      <c r="D6463" s="60"/>
      <c r="E6463" s="60"/>
      <c r="F6463" s="60"/>
      <c r="G6463" s="60"/>
      <c r="H6463" s="62"/>
      <c r="I6463" s="62"/>
      <c r="J6463" s="62"/>
      <c r="K6463" s="62"/>
      <c r="M6463" s="63"/>
      <c r="N6463" s="63"/>
      <c r="O6463" s="64"/>
      <c r="P6463" s="127"/>
      <c r="W6463" s="64"/>
      <c r="X6463" s="64"/>
    </row>
    <row r="6464" spans="1:24" s="59" customFormat="1" x14ac:dyDescent="0.25">
      <c r="A6464" s="77"/>
      <c r="D6464" s="60"/>
      <c r="E6464" s="60"/>
      <c r="F6464" s="60"/>
      <c r="G6464" s="60"/>
      <c r="H6464" s="62"/>
      <c r="I6464" s="62"/>
      <c r="J6464" s="62"/>
      <c r="K6464" s="62"/>
      <c r="M6464" s="63"/>
      <c r="N6464" s="63"/>
      <c r="O6464" s="64"/>
      <c r="P6464" s="127"/>
      <c r="W6464" s="64"/>
      <c r="X6464" s="64"/>
    </row>
    <row r="6465" spans="1:24" s="59" customFormat="1" x14ac:dyDescent="0.25">
      <c r="A6465" s="77"/>
      <c r="D6465" s="60"/>
      <c r="E6465" s="60"/>
      <c r="F6465" s="60"/>
      <c r="G6465" s="60"/>
      <c r="H6465" s="62"/>
      <c r="I6465" s="62"/>
      <c r="J6465" s="62"/>
      <c r="K6465" s="62"/>
      <c r="M6465" s="63"/>
      <c r="N6465" s="63"/>
      <c r="O6465" s="64"/>
      <c r="P6465" s="127"/>
      <c r="W6465" s="64"/>
      <c r="X6465" s="64"/>
    </row>
    <row r="6466" spans="1:24" s="59" customFormat="1" x14ac:dyDescent="0.25">
      <c r="A6466" s="77"/>
      <c r="D6466" s="60"/>
      <c r="E6466" s="60"/>
      <c r="F6466" s="60"/>
      <c r="G6466" s="60"/>
      <c r="H6466" s="62"/>
      <c r="I6466" s="62"/>
      <c r="J6466" s="62"/>
      <c r="K6466" s="62"/>
      <c r="M6466" s="63"/>
      <c r="N6466" s="63"/>
      <c r="O6466" s="64"/>
      <c r="P6466" s="127"/>
      <c r="W6466" s="64"/>
      <c r="X6466" s="64"/>
    </row>
    <row r="6467" spans="1:24" s="59" customFormat="1" x14ac:dyDescent="0.25">
      <c r="A6467" s="77"/>
      <c r="D6467" s="60"/>
      <c r="E6467" s="60"/>
      <c r="F6467" s="60"/>
      <c r="G6467" s="60"/>
      <c r="H6467" s="62"/>
      <c r="I6467" s="62"/>
      <c r="J6467" s="62"/>
      <c r="K6467" s="62"/>
      <c r="M6467" s="63"/>
      <c r="N6467" s="63"/>
      <c r="O6467" s="64"/>
      <c r="P6467" s="127"/>
      <c r="W6467" s="64"/>
      <c r="X6467" s="64"/>
    </row>
    <row r="6468" spans="1:24" s="59" customFormat="1" x14ac:dyDescent="0.25">
      <c r="A6468" s="77"/>
      <c r="D6468" s="60"/>
      <c r="E6468" s="60"/>
      <c r="F6468" s="60"/>
      <c r="G6468" s="60"/>
      <c r="H6468" s="62"/>
      <c r="I6468" s="62"/>
      <c r="J6468" s="62"/>
      <c r="K6468" s="62"/>
      <c r="M6468" s="63"/>
      <c r="N6468" s="63"/>
      <c r="O6468" s="64"/>
      <c r="P6468" s="127"/>
      <c r="W6468" s="64"/>
      <c r="X6468" s="64"/>
    </row>
    <row r="6469" spans="1:24" s="59" customFormat="1" x14ac:dyDescent="0.25">
      <c r="A6469" s="77"/>
      <c r="D6469" s="60"/>
      <c r="E6469" s="60"/>
      <c r="F6469" s="60"/>
      <c r="G6469" s="60"/>
      <c r="H6469" s="62"/>
      <c r="I6469" s="62"/>
      <c r="J6469" s="62"/>
      <c r="K6469" s="62"/>
      <c r="M6469" s="63"/>
      <c r="N6469" s="63"/>
      <c r="O6469" s="64"/>
      <c r="P6469" s="127"/>
      <c r="W6469" s="64"/>
      <c r="X6469" s="64"/>
    </row>
    <row r="6470" spans="1:24" s="59" customFormat="1" x14ac:dyDescent="0.25">
      <c r="A6470" s="77"/>
      <c r="D6470" s="60"/>
      <c r="E6470" s="60"/>
      <c r="F6470" s="60"/>
      <c r="G6470" s="60"/>
      <c r="H6470" s="62"/>
      <c r="I6470" s="62"/>
      <c r="J6470" s="62"/>
      <c r="K6470" s="62"/>
      <c r="M6470" s="63"/>
      <c r="N6470" s="63"/>
      <c r="O6470" s="64"/>
      <c r="P6470" s="127"/>
      <c r="W6470" s="64"/>
      <c r="X6470" s="64"/>
    </row>
    <row r="6471" spans="1:24" s="59" customFormat="1" x14ac:dyDescent="0.25">
      <c r="A6471" s="77"/>
      <c r="D6471" s="60"/>
      <c r="E6471" s="60"/>
      <c r="F6471" s="60"/>
      <c r="G6471" s="60"/>
      <c r="H6471" s="62"/>
      <c r="I6471" s="62"/>
      <c r="J6471" s="62"/>
      <c r="K6471" s="62"/>
      <c r="M6471" s="63"/>
      <c r="N6471" s="63"/>
      <c r="O6471" s="64"/>
      <c r="P6471" s="127"/>
      <c r="W6471" s="64"/>
      <c r="X6471" s="64"/>
    </row>
    <row r="6472" spans="1:24" s="59" customFormat="1" x14ac:dyDescent="0.25">
      <c r="A6472" s="77"/>
      <c r="D6472" s="60"/>
      <c r="E6472" s="60"/>
      <c r="F6472" s="60"/>
      <c r="G6472" s="60"/>
      <c r="H6472" s="62"/>
      <c r="I6472" s="62"/>
      <c r="J6472" s="62"/>
      <c r="K6472" s="62"/>
      <c r="M6472" s="63"/>
      <c r="N6472" s="63"/>
      <c r="O6472" s="64"/>
      <c r="P6472" s="127"/>
      <c r="W6472" s="64"/>
      <c r="X6472" s="64"/>
    </row>
    <row r="6473" spans="1:24" s="59" customFormat="1" x14ac:dyDescent="0.25">
      <c r="A6473" s="77"/>
      <c r="D6473" s="60"/>
      <c r="E6473" s="60"/>
      <c r="F6473" s="60"/>
      <c r="G6473" s="60"/>
      <c r="H6473" s="62"/>
      <c r="I6473" s="62"/>
      <c r="J6473" s="62"/>
      <c r="K6473" s="62"/>
      <c r="M6473" s="63"/>
      <c r="N6473" s="63"/>
      <c r="O6473" s="64"/>
      <c r="P6473" s="127"/>
      <c r="W6473" s="64"/>
      <c r="X6473" s="64"/>
    </row>
    <row r="6474" spans="1:24" s="59" customFormat="1" x14ac:dyDescent="0.25">
      <c r="A6474" s="77"/>
      <c r="D6474" s="60"/>
      <c r="E6474" s="60"/>
      <c r="F6474" s="60"/>
      <c r="G6474" s="60"/>
      <c r="H6474" s="62"/>
      <c r="I6474" s="62"/>
      <c r="J6474" s="62"/>
      <c r="K6474" s="62"/>
      <c r="M6474" s="63"/>
      <c r="N6474" s="63"/>
      <c r="O6474" s="64"/>
      <c r="P6474" s="127"/>
      <c r="W6474" s="64"/>
      <c r="X6474" s="64"/>
    </row>
    <row r="6475" spans="1:24" s="59" customFormat="1" x14ac:dyDescent="0.25">
      <c r="A6475" s="77"/>
      <c r="D6475" s="60"/>
      <c r="E6475" s="60"/>
      <c r="F6475" s="60"/>
      <c r="G6475" s="60"/>
      <c r="H6475" s="62"/>
      <c r="I6475" s="62"/>
      <c r="J6475" s="62"/>
      <c r="K6475" s="62"/>
      <c r="M6475" s="63"/>
      <c r="N6475" s="63"/>
      <c r="O6475" s="64"/>
      <c r="P6475" s="127"/>
      <c r="W6475" s="64"/>
      <c r="X6475" s="64"/>
    </row>
    <row r="6476" spans="1:24" s="59" customFormat="1" x14ac:dyDescent="0.25">
      <c r="A6476" s="77"/>
      <c r="D6476" s="60"/>
      <c r="E6476" s="60"/>
      <c r="F6476" s="60"/>
      <c r="G6476" s="60"/>
      <c r="H6476" s="62"/>
      <c r="I6476" s="62"/>
      <c r="J6476" s="62"/>
      <c r="K6476" s="62"/>
      <c r="M6476" s="63"/>
      <c r="N6476" s="63"/>
      <c r="O6476" s="64"/>
      <c r="P6476" s="127"/>
      <c r="W6476" s="64"/>
      <c r="X6476" s="64"/>
    </row>
    <row r="6477" spans="1:24" s="59" customFormat="1" x14ac:dyDescent="0.25">
      <c r="A6477" s="77"/>
      <c r="D6477" s="60"/>
      <c r="E6477" s="60"/>
      <c r="F6477" s="60"/>
      <c r="G6477" s="60"/>
      <c r="H6477" s="62"/>
      <c r="I6477" s="62"/>
      <c r="J6477" s="62"/>
      <c r="K6477" s="62"/>
      <c r="M6477" s="63"/>
      <c r="N6477" s="63"/>
      <c r="O6477" s="64"/>
      <c r="P6477" s="127"/>
      <c r="W6477" s="64"/>
      <c r="X6477" s="64"/>
    </row>
    <row r="6478" spans="1:24" s="59" customFormat="1" x14ac:dyDescent="0.25">
      <c r="A6478" s="77"/>
      <c r="D6478" s="60"/>
      <c r="E6478" s="60"/>
      <c r="F6478" s="60"/>
      <c r="G6478" s="60"/>
      <c r="H6478" s="62"/>
      <c r="I6478" s="62"/>
      <c r="J6478" s="62"/>
      <c r="K6478" s="62"/>
      <c r="M6478" s="63"/>
      <c r="N6478" s="63"/>
      <c r="O6478" s="64"/>
      <c r="P6478" s="127"/>
      <c r="W6478" s="64"/>
      <c r="X6478" s="64"/>
    </row>
    <row r="6479" spans="1:24" s="59" customFormat="1" x14ac:dyDescent="0.25">
      <c r="A6479" s="77"/>
      <c r="D6479" s="60"/>
      <c r="E6479" s="60"/>
      <c r="F6479" s="60"/>
      <c r="G6479" s="60"/>
      <c r="H6479" s="62"/>
      <c r="I6479" s="62"/>
      <c r="J6479" s="62"/>
      <c r="K6479" s="62"/>
      <c r="M6479" s="63"/>
      <c r="N6479" s="63"/>
      <c r="O6479" s="64"/>
      <c r="P6479" s="127"/>
      <c r="W6479" s="64"/>
      <c r="X6479" s="64"/>
    </row>
    <row r="6480" spans="1:24" s="59" customFormat="1" x14ac:dyDescent="0.25">
      <c r="A6480" s="77"/>
      <c r="D6480" s="60"/>
      <c r="E6480" s="60"/>
      <c r="F6480" s="60"/>
      <c r="G6480" s="60"/>
      <c r="H6480" s="62"/>
      <c r="I6480" s="62"/>
      <c r="J6480" s="62"/>
      <c r="K6480" s="62"/>
      <c r="M6480" s="63"/>
      <c r="N6480" s="63"/>
      <c r="O6480" s="64"/>
      <c r="P6480" s="127"/>
      <c r="W6480" s="64"/>
      <c r="X6480" s="64"/>
    </row>
    <row r="6481" spans="1:24" s="59" customFormat="1" x14ac:dyDescent="0.25">
      <c r="A6481" s="77"/>
      <c r="D6481" s="60"/>
      <c r="E6481" s="60"/>
      <c r="F6481" s="60"/>
      <c r="G6481" s="60"/>
      <c r="H6481" s="62"/>
      <c r="I6481" s="62"/>
      <c r="J6481" s="62"/>
      <c r="K6481" s="62"/>
      <c r="M6481" s="63"/>
      <c r="N6481" s="63"/>
      <c r="O6481" s="64"/>
      <c r="P6481" s="127"/>
      <c r="W6481" s="64"/>
      <c r="X6481" s="64"/>
    </row>
    <row r="6482" spans="1:24" s="59" customFormat="1" x14ac:dyDescent="0.25">
      <c r="A6482" s="77"/>
      <c r="D6482" s="60"/>
      <c r="E6482" s="60"/>
      <c r="F6482" s="60"/>
      <c r="G6482" s="60"/>
      <c r="H6482" s="62"/>
      <c r="I6482" s="62"/>
      <c r="J6482" s="62"/>
      <c r="K6482" s="62"/>
      <c r="M6482" s="63"/>
      <c r="N6482" s="63"/>
      <c r="O6482" s="64"/>
      <c r="P6482" s="127"/>
      <c r="W6482" s="64"/>
      <c r="X6482" s="64"/>
    </row>
    <row r="6483" spans="1:24" s="59" customFormat="1" x14ac:dyDescent="0.25">
      <c r="A6483" s="77"/>
      <c r="D6483" s="60"/>
      <c r="E6483" s="60"/>
      <c r="F6483" s="60"/>
      <c r="G6483" s="60"/>
      <c r="H6483" s="62"/>
      <c r="I6483" s="62"/>
      <c r="J6483" s="62"/>
      <c r="K6483" s="62"/>
      <c r="M6483" s="63"/>
      <c r="N6483" s="63"/>
      <c r="O6483" s="64"/>
      <c r="P6483" s="127"/>
      <c r="W6483" s="64"/>
      <c r="X6483" s="64"/>
    </row>
    <row r="6484" spans="1:24" s="59" customFormat="1" x14ac:dyDescent="0.25">
      <c r="A6484" s="77"/>
      <c r="D6484" s="60"/>
      <c r="E6484" s="60"/>
      <c r="F6484" s="60"/>
      <c r="G6484" s="60"/>
      <c r="H6484" s="62"/>
      <c r="I6484" s="62"/>
      <c r="J6484" s="62"/>
      <c r="K6484" s="62"/>
      <c r="M6484" s="63"/>
      <c r="N6484" s="63"/>
      <c r="O6484" s="64"/>
      <c r="P6484" s="127"/>
      <c r="W6484" s="64"/>
      <c r="X6484" s="64"/>
    </row>
    <row r="6485" spans="1:24" s="59" customFormat="1" x14ac:dyDescent="0.25">
      <c r="A6485" s="77"/>
      <c r="D6485" s="60"/>
      <c r="E6485" s="60"/>
      <c r="F6485" s="60"/>
      <c r="G6485" s="60"/>
      <c r="H6485" s="62"/>
      <c r="I6485" s="62"/>
      <c r="J6485" s="62"/>
      <c r="K6485" s="62"/>
      <c r="M6485" s="63"/>
      <c r="N6485" s="63"/>
      <c r="O6485" s="64"/>
      <c r="P6485" s="127"/>
      <c r="W6485" s="64"/>
      <c r="X6485" s="64"/>
    </row>
    <row r="6486" spans="1:24" s="59" customFormat="1" x14ac:dyDescent="0.25">
      <c r="A6486" s="77"/>
      <c r="D6486" s="60"/>
      <c r="E6486" s="60"/>
      <c r="F6486" s="60"/>
      <c r="G6486" s="60"/>
      <c r="H6486" s="62"/>
      <c r="I6486" s="62"/>
      <c r="J6486" s="62"/>
      <c r="K6486" s="62"/>
      <c r="M6486" s="63"/>
      <c r="N6486" s="63"/>
      <c r="O6486" s="64"/>
      <c r="P6486" s="127"/>
      <c r="W6486" s="64"/>
      <c r="X6486" s="64"/>
    </row>
    <row r="6487" spans="1:24" s="59" customFormat="1" x14ac:dyDescent="0.25">
      <c r="A6487" s="77"/>
      <c r="D6487" s="60"/>
      <c r="E6487" s="60"/>
      <c r="F6487" s="60"/>
      <c r="G6487" s="60"/>
      <c r="H6487" s="62"/>
      <c r="I6487" s="62"/>
      <c r="J6487" s="62"/>
      <c r="K6487" s="62"/>
      <c r="M6487" s="63"/>
      <c r="N6487" s="63"/>
      <c r="O6487" s="64"/>
      <c r="P6487" s="127"/>
      <c r="W6487" s="64"/>
      <c r="X6487" s="64"/>
    </row>
    <row r="6488" spans="1:24" s="59" customFormat="1" x14ac:dyDescent="0.25">
      <c r="A6488" s="77"/>
      <c r="D6488" s="60"/>
      <c r="E6488" s="60"/>
      <c r="F6488" s="60"/>
      <c r="G6488" s="60"/>
      <c r="H6488" s="62"/>
      <c r="I6488" s="62"/>
      <c r="J6488" s="62"/>
      <c r="K6488" s="62"/>
      <c r="M6488" s="63"/>
      <c r="N6488" s="63"/>
      <c r="O6488" s="64"/>
      <c r="P6488" s="127"/>
      <c r="W6488" s="64"/>
      <c r="X6488" s="64"/>
    </row>
    <row r="6489" spans="1:24" s="59" customFormat="1" x14ac:dyDescent="0.25">
      <c r="A6489" s="77"/>
      <c r="D6489" s="60"/>
      <c r="E6489" s="60"/>
      <c r="F6489" s="60"/>
      <c r="G6489" s="60"/>
      <c r="H6489" s="62"/>
      <c r="I6489" s="62"/>
      <c r="J6489" s="62"/>
      <c r="K6489" s="62"/>
      <c r="M6489" s="63"/>
      <c r="N6489" s="63"/>
      <c r="O6489" s="64"/>
      <c r="P6489" s="127"/>
      <c r="W6489" s="64"/>
      <c r="X6489" s="64"/>
    </row>
    <row r="6490" spans="1:24" s="59" customFormat="1" x14ac:dyDescent="0.25">
      <c r="A6490" s="77"/>
      <c r="D6490" s="60"/>
      <c r="E6490" s="60"/>
      <c r="F6490" s="60"/>
      <c r="G6490" s="60"/>
      <c r="H6490" s="62"/>
      <c r="I6490" s="62"/>
      <c r="J6490" s="62"/>
      <c r="K6490" s="62"/>
      <c r="M6490" s="63"/>
      <c r="N6490" s="63"/>
      <c r="O6490" s="64"/>
      <c r="P6490" s="127"/>
      <c r="W6490" s="64"/>
      <c r="X6490" s="64"/>
    </row>
    <row r="6491" spans="1:24" s="59" customFormat="1" x14ac:dyDescent="0.25">
      <c r="A6491" s="77"/>
      <c r="D6491" s="60"/>
      <c r="E6491" s="60"/>
      <c r="F6491" s="60"/>
      <c r="G6491" s="60"/>
      <c r="H6491" s="62"/>
      <c r="I6491" s="62"/>
      <c r="J6491" s="62"/>
      <c r="K6491" s="62"/>
      <c r="M6491" s="63"/>
      <c r="N6491" s="63"/>
      <c r="O6491" s="64"/>
      <c r="P6491" s="127"/>
      <c r="W6491" s="64"/>
      <c r="X6491" s="64"/>
    </row>
    <row r="6492" spans="1:24" s="59" customFormat="1" x14ac:dyDescent="0.25">
      <c r="A6492" s="77"/>
      <c r="D6492" s="60"/>
      <c r="E6492" s="60"/>
      <c r="F6492" s="60"/>
      <c r="G6492" s="60"/>
      <c r="H6492" s="62"/>
      <c r="I6492" s="62"/>
      <c r="J6492" s="62"/>
      <c r="K6492" s="62"/>
      <c r="M6492" s="63"/>
      <c r="N6492" s="63"/>
      <c r="O6492" s="64"/>
      <c r="P6492" s="127"/>
      <c r="W6492" s="64"/>
      <c r="X6492" s="64"/>
    </row>
    <row r="6493" spans="1:24" s="59" customFormat="1" x14ac:dyDescent="0.25">
      <c r="A6493" s="77"/>
      <c r="D6493" s="60"/>
      <c r="E6493" s="60"/>
      <c r="F6493" s="60"/>
      <c r="G6493" s="60"/>
      <c r="H6493" s="62"/>
      <c r="I6493" s="62"/>
      <c r="J6493" s="62"/>
      <c r="K6493" s="62"/>
      <c r="M6493" s="63"/>
      <c r="N6493" s="63"/>
      <c r="O6493" s="64"/>
      <c r="P6493" s="127"/>
      <c r="W6493" s="64"/>
      <c r="X6493" s="64"/>
    </row>
    <row r="6494" spans="1:24" s="59" customFormat="1" x14ac:dyDescent="0.25">
      <c r="A6494" s="77"/>
      <c r="D6494" s="60"/>
      <c r="E6494" s="60"/>
      <c r="F6494" s="60"/>
      <c r="G6494" s="60"/>
      <c r="H6494" s="62"/>
      <c r="I6494" s="62"/>
      <c r="J6494" s="62"/>
      <c r="K6494" s="62"/>
      <c r="M6494" s="63"/>
      <c r="N6494" s="63"/>
      <c r="O6494" s="64"/>
      <c r="P6494" s="127"/>
      <c r="W6494" s="64"/>
      <c r="X6494" s="64"/>
    </row>
    <row r="6495" spans="1:24" s="59" customFormat="1" x14ac:dyDescent="0.25">
      <c r="A6495" s="77"/>
      <c r="D6495" s="60"/>
      <c r="E6495" s="60"/>
      <c r="F6495" s="60"/>
      <c r="G6495" s="60"/>
      <c r="H6495" s="62"/>
      <c r="I6495" s="62"/>
      <c r="J6495" s="62"/>
      <c r="K6495" s="62"/>
      <c r="M6495" s="63"/>
      <c r="N6495" s="63"/>
      <c r="O6495" s="64"/>
      <c r="P6495" s="127"/>
      <c r="W6495" s="64"/>
      <c r="X6495" s="64"/>
    </row>
    <row r="6496" spans="1:24" s="59" customFormat="1" x14ac:dyDescent="0.25">
      <c r="A6496" s="77"/>
      <c r="D6496" s="60"/>
      <c r="E6496" s="60"/>
      <c r="F6496" s="60"/>
      <c r="G6496" s="60"/>
      <c r="H6496" s="62"/>
      <c r="I6496" s="62"/>
      <c r="J6496" s="62"/>
      <c r="K6496" s="62"/>
      <c r="M6496" s="63"/>
      <c r="N6496" s="63"/>
      <c r="O6496" s="64"/>
      <c r="P6496" s="127"/>
      <c r="W6496" s="64"/>
      <c r="X6496" s="64"/>
    </row>
    <row r="6497" spans="1:24" s="59" customFormat="1" x14ac:dyDescent="0.25">
      <c r="A6497" s="77"/>
      <c r="D6497" s="60"/>
      <c r="E6497" s="60"/>
      <c r="F6497" s="60"/>
      <c r="G6497" s="60"/>
      <c r="H6497" s="62"/>
      <c r="I6497" s="62"/>
      <c r="J6497" s="62"/>
      <c r="K6497" s="62"/>
      <c r="M6497" s="63"/>
      <c r="N6497" s="63"/>
      <c r="O6497" s="64"/>
      <c r="P6497" s="127"/>
      <c r="W6497" s="64"/>
      <c r="X6497" s="64"/>
    </row>
    <row r="6498" spans="1:24" s="59" customFormat="1" x14ac:dyDescent="0.25">
      <c r="A6498" s="77"/>
      <c r="D6498" s="60"/>
      <c r="E6498" s="60"/>
      <c r="F6498" s="60"/>
      <c r="G6498" s="60"/>
      <c r="H6498" s="62"/>
      <c r="I6498" s="62"/>
      <c r="J6498" s="62"/>
      <c r="K6498" s="62"/>
      <c r="M6498" s="63"/>
      <c r="N6498" s="63"/>
      <c r="O6498" s="64"/>
      <c r="P6498" s="127"/>
      <c r="W6498" s="64"/>
      <c r="X6498" s="64"/>
    </row>
    <row r="6499" spans="1:24" s="59" customFormat="1" x14ac:dyDescent="0.25">
      <c r="A6499" s="77"/>
      <c r="D6499" s="60"/>
      <c r="E6499" s="60"/>
      <c r="F6499" s="60"/>
      <c r="G6499" s="60"/>
      <c r="H6499" s="62"/>
      <c r="I6499" s="62"/>
      <c r="J6499" s="62"/>
      <c r="K6499" s="62"/>
      <c r="M6499" s="63"/>
      <c r="N6499" s="63"/>
      <c r="O6499" s="64"/>
      <c r="P6499" s="127"/>
      <c r="W6499" s="64"/>
      <c r="X6499" s="64"/>
    </row>
    <row r="6500" spans="1:24" s="59" customFormat="1" x14ac:dyDescent="0.25">
      <c r="A6500" s="77"/>
      <c r="D6500" s="60"/>
      <c r="E6500" s="60"/>
      <c r="F6500" s="60"/>
      <c r="G6500" s="60"/>
      <c r="H6500" s="62"/>
      <c r="I6500" s="62"/>
      <c r="J6500" s="62"/>
      <c r="K6500" s="62"/>
      <c r="M6500" s="63"/>
      <c r="N6500" s="63"/>
      <c r="O6500" s="64"/>
      <c r="P6500" s="127"/>
      <c r="W6500" s="64"/>
      <c r="X6500" s="64"/>
    </row>
    <row r="6501" spans="1:24" s="59" customFormat="1" x14ac:dyDescent="0.25">
      <c r="A6501" s="77"/>
      <c r="D6501" s="60"/>
      <c r="E6501" s="60"/>
      <c r="F6501" s="60"/>
      <c r="G6501" s="60"/>
      <c r="H6501" s="62"/>
      <c r="I6501" s="62"/>
      <c r="J6501" s="62"/>
      <c r="K6501" s="62"/>
      <c r="M6501" s="63"/>
      <c r="N6501" s="63"/>
      <c r="O6501" s="64"/>
      <c r="P6501" s="127"/>
      <c r="W6501" s="64"/>
      <c r="X6501" s="64"/>
    </row>
    <row r="6502" spans="1:24" s="59" customFormat="1" x14ac:dyDescent="0.25">
      <c r="A6502" s="77"/>
      <c r="D6502" s="60"/>
      <c r="E6502" s="60"/>
      <c r="F6502" s="60"/>
      <c r="G6502" s="60"/>
      <c r="H6502" s="62"/>
      <c r="I6502" s="62"/>
      <c r="J6502" s="62"/>
      <c r="K6502" s="62"/>
      <c r="M6502" s="63"/>
      <c r="N6502" s="63"/>
      <c r="O6502" s="64"/>
      <c r="P6502" s="127"/>
      <c r="W6502" s="64"/>
      <c r="X6502" s="64"/>
    </row>
    <row r="6503" spans="1:24" s="59" customFormat="1" x14ac:dyDescent="0.25">
      <c r="A6503" s="77"/>
      <c r="D6503" s="60"/>
      <c r="E6503" s="60"/>
      <c r="F6503" s="60"/>
      <c r="G6503" s="60"/>
      <c r="H6503" s="62"/>
      <c r="I6503" s="62"/>
      <c r="J6503" s="62"/>
      <c r="K6503" s="62"/>
      <c r="M6503" s="63"/>
      <c r="N6503" s="63"/>
      <c r="O6503" s="64"/>
      <c r="P6503" s="127"/>
      <c r="W6503" s="64"/>
      <c r="X6503" s="64"/>
    </row>
    <row r="6504" spans="1:24" s="59" customFormat="1" x14ac:dyDescent="0.25">
      <c r="A6504" s="77"/>
      <c r="D6504" s="60"/>
      <c r="E6504" s="60"/>
      <c r="F6504" s="60"/>
      <c r="G6504" s="60"/>
      <c r="H6504" s="62"/>
      <c r="I6504" s="62"/>
      <c r="J6504" s="62"/>
      <c r="K6504" s="62"/>
      <c r="M6504" s="63"/>
      <c r="N6504" s="63"/>
      <c r="O6504" s="64"/>
      <c r="P6504" s="127"/>
      <c r="W6504" s="64"/>
      <c r="X6504" s="64"/>
    </row>
    <row r="6505" spans="1:24" s="59" customFormat="1" x14ac:dyDescent="0.25">
      <c r="A6505" s="77"/>
      <c r="D6505" s="60"/>
      <c r="E6505" s="60"/>
      <c r="F6505" s="60"/>
      <c r="G6505" s="60"/>
      <c r="H6505" s="62"/>
      <c r="I6505" s="62"/>
      <c r="J6505" s="62"/>
      <c r="K6505" s="62"/>
      <c r="M6505" s="63"/>
      <c r="N6505" s="63"/>
      <c r="O6505" s="64"/>
      <c r="P6505" s="127"/>
      <c r="W6505" s="64"/>
      <c r="X6505" s="64"/>
    </row>
    <row r="6506" spans="1:24" s="59" customFormat="1" x14ac:dyDescent="0.25">
      <c r="A6506" s="77"/>
      <c r="D6506" s="60"/>
      <c r="E6506" s="60"/>
      <c r="F6506" s="60"/>
      <c r="G6506" s="60"/>
      <c r="H6506" s="62"/>
      <c r="I6506" s="62"/>
      <c r="J6506" s="62"/>
      <c r="K6506" s="62"/>
      <c r="M6506" s="63"/>
      <c r="N6506" s="63"/>
      <c r="O6506" s="64"/>
      <c r="P6506" s="127"/>
      <c r="W6506" s="64"/>
      <c r="X6506" s="64"/>
    </row>
    <row r="6507" spans="1:24" s="59" customFormat="1" x14ac:dyDescent="0.25">
      <c r="A6507" s="77"/>
      <c r="D6507" s="60"/>
      <c r="E6507" s="60"/>
      <c r="F6507" s="60"/>
      <c r="G6507" s="60"/>
      <c r="H6507" s="62"/>
      <c r="I6507" s="62"/>
      <c r="J6507" s="62"/>
      <c r="K6507" s="62"/>
      <c r="M6507" s="63"/>
      <c r="N6507" s="63"/>
      <c r="O6507" s="64"/>
      <c r="P6507" s="127"/>
      <c r="W6507" s="64"/>
      <c r="X6507" s="64"/>
    </row>
    <row r="6508" spans="1:24" s="59" customFormat="1" x14ac:dyDescent="0.25">
      <c r="A6508" s="77"/>
      <c r="D6508" s="60"/>
      <c r="E6508" s="60"/>
      <c r="F6508" s="60"/>
      <c r="G6508" s="60"/>
      <c r="H6508" s="62"/>
      <c r="I6508" s="62"/>
      <c r="J6508" s="62"/>
      <c r="K6508" s="62"/>
      <c r="M6508" s="63"/>
      <c r="N6508" s="63"/>
      <c r="O6508" s="64"/>
      <c r="P6508" s="127"/>
      <c r="W6508" s="64"/>
      <c r="X6508" s="64"/>
    </row>
    <row r="6509" spans="1:24" s="59" customFormat="1" x14ac:dyDescent="0.25">
      <c r="A6509" s="77"/>
      <c r="D6509" s="60"/>
      <c r="E6509" s="60"/>
      <c r="F6509" s="60"/>
      <c r="G6509" s="60"/>
      <c r="H6509" s="62"/>
      <c r="I6509" s="62"/>
      <c r="J6509" s="62"/>
      <c r="K6509" s="62"/>
      <c r="M6509" s="63"/>
      <c r="N6509" s="63"/>
      <c r="O6509" s="64"/>
      <c r="P6509" s="127"/>
      <c r="W6509" s="64"/>
      <c r="X6509" s="64"/>
    </row>
    <row r="6510" spans="1:24" s="59" customFormat="1" x14ac:dyDescent="0.25">
      <c r="A6510" s="77"/>
      <c r="D6510" s="60"/>
      <c r="E6510" s="60"/>
      <c r="F6510" s="60"/>
      <c r="G6510" s="60"/>
      <c r="H6510" s="62"/>
      <c r="I6510" s="62"/>
      <c r="J6510" s="62"/>
      <c r="K6510" s="62"/>
      <c r="M6510" s="63"/>
      <c r="N6510" s="63"/>
      <c r="O6510" s="64"/>
      <c r="P6510" s="127"/>
      <c r="W6510" s="64"/>
      <c r="X6510" s="64"/>
    </row>
    <row r="6511" spans="1:24" s="59" customFormat="1" x14ac:dyDescent="0.25">
      <c r="A6511" s="77"/>
      <c r="D6511" s="60"/>
      <c r="E6511" s="60"/>
      <c r="F6511" s="60"/>
      <c r="G6511" s="60"/>
      <c r="H6511" s="62"/>
      <c r="I6511" s="62"/>
      <c r="J6511" s="62"/>
      <c r="K6511" s="62"/>
      <c r="M6511" s="63"/>
      <c r="N6511" s="63"/>
      <c r="O6511" s="64"/>
      <c r="P6511" s="127"/>
      <c r="W6511" s="64"/>
      <c r="X6511" s="64"/>
    </row>
    <row r="6512" spans="1:24" s="59" customFormat="1" x14ac:dyDescent="0.25">
      <c r="A6512" s="77"/>
      <c r="D6512" s="60"/>
      <c r="E6512" s="60"/>
      <c r="F6512" s="60"/>
      <c r="G6512" s="60"/>
      <c r="H6512" s="62"/>
      <c r="I6512" s="62"/>
      <c r="J6512" s="62"/>
      <c r="K6512" s="62"/>
      <c r="M6512" s="63"/>
      <c r="N6512" s="63"/>
      <c r="O6512" s="64"/>
      <c r="P6512" s="127"/>
      <c r="W6512" s="64"/>
      <c r="X6512" s="64"/>
    </row>
    <row r="6513" spans="1:24" s="59" customFormat="1" x14ac:dyDescent="0.25">
      <c r="A6513" s="77"/>
      <c r="D6513" s="60"/>
      <c r="E6513" s="60"/>
      <c r="F6513" s="60"/>
      <c r="G6513" s="60"/>
      <c r="H6513" s="62"/>
      <c r="I6513" s="62"/>
      <c r="J6513" s="62"/>
      <c r="K6513" s="62"/>
      <c r="M6513" s="63"/>
      <c r="N6513" s="63"/>
      <c r="O6513" s="64"/>
      <c r="P6513" s="127"/>
      <c r="W6513" s="64"/>
      <c r="X6513" s="64"/>
    </row>
    <row r="6514" spans="1:24" s="59" customFormat="1" x14ac:dyDescent="0.25">
      <c r="A6514" s="77"/>
      <c r="D6514" s="60"/>
      <c r="E6514" s="60"/>
      <c r="F6514" s="60"/>
      <c r="G6514" s="60"/>
      <c r="H6514" s="62"/>
      <c r="I6514" s="62"/>
      <c r="J6514" s="62"/>
      <c r="K6514" s="62"/>
      <c r="M6514" s="63"/>
      <c r="N6514" s="63"/>
      <c r="O6514" s="64"/>
      <c r="P6514" s="127"/>
      <c r="W6514" s="64"/>
      <c r="X6514" s="64"/>
    </row>
    <row r="6515" spans="1:24" s="59" customFormat="1" x14ac:dyDescent="0.25">
      <c r="A6515" s="77"/>
      <c r="D6515" s="60"/>
      <c r="E6515" s="60"/>
      <c r="F6515" s="60"/>
      <c r="G6515" s="60"/>
      <c r="H6515" s="62"/>
      <c r="I6515" s="62"/>
      <c r="J6515" s="62"/>
      <c r="K6515" s="62"/>
      <c r="M6515" s="63"/>
      <c r="N6515" s="63"/>
      <c r="O6515" s="64"/>
      <c r="P6515" s="127"/>
      <c r="W6515" s="64"/>
      <c r="X6515" s="64"/>
    </row>
    <row r="6516" spans="1:24" s="59" customFormat="1" x14ac:dyDescent="0.25">
      <c r="A6516" s="77"/>
      <c r="D6516" s="60"/>
      <c r="E6516" s="60"/>
      <c r="F6516" s="60"/>
      <c r="G6516" s="60"/>
      <c r="H6516" s="62"/>
      <c r="I6516" s="62"/>
      <c r="J6516" s="62"/>
      <c r="K6516" s="62"/>
      <c r="M6516" s="63"/>
      <c r="N6516" s="63"/>
      <c r="O6516" s="64"/>
      <c r="P6516" s="127"/>
      <c r="W6516" s="64"/>
      <c r="X6516" s="64"/>
    </row>
    <row r="6517" spans="1:24" s="59" customFormat="1" x14ac:dyDescent="0.25">
      <c r="A6517" s="77"/>
      <c r="D6517" s="60"/>
      <c r="E6517" s="60"/>
      <c r="F6517" s="60"/>
      <c r="G6517" s="60"/>
      <c r="H6517" s="62"/>
      <c r="I6517" s="62"/>
      <c r="J6517" s="62"/>
      <c r="K6517" s="62"/>
      <c r="M6517" s="63"/>
      <c r="N6517" s="63"/>
      <c r="O6517" s="64"/>
      <c r="P6517" s="127"/>
      <c r="W6517" s="64"/>
      <c r="X6517" s="64"/>
    </row>
    <row r="6518" spans="1:24" s="59" customFormat="1" x14ac:dyDescent="0.25">
      <c r="A6518" s="77"/>
      <c r="D6518" s="60"/>
      <c r="E6518" s="60"/>
      <c r="F6518" s="60"/>
      <c r="G6518" s="60"/>
      <c r="H6518" s="62"/>
      <c r="I6518" s="62"/>
      <c r="J6518" s="62"/>
      <c r="K6518" s="62"/>
      <c r="M6518" s="63"/>
      <c r="N6518" s="63"/>
      <c r="O6518" s="64"/>
      <c r="P6518" s="127"/>
      <c r="W6518" s="64"/>
      <c r="X6518" s="64"/>
    </row>
    <row r="6519" spans="1:24" s="59" customFormat="1" x14ac:dyDescent="0.25">
      <c r="A6519" s="77"/>
      <c r="D6519" s="60"/>
      <c r="E6519" s="60"/>
      <c r="F6519" s="60"/>
      <c r="G6519" s="60"/>
      <c r="H6519" s="62"/>
      <c r="I6519" s="62"/>
      <c r="J6519" s="62"/>
      <c r="K6519" s="62"/>
      <c r="M6519" s="63"/>
      <c r="N6519" s="63"/>
      <c r="O6519" s="64"/>
      <c r="P6519" s="127"/>
      <c r="W6519" s="64"/>
      <c r="X6519" s="64"/>
    </row>
    <row r="6520" spans="1:24" s="59" customFormat="1" x14ac:dyDescent="0.25">
      <c r="A6520" s="77"/>
      <c r="D6520" s="60"/>
      <c r="E6520" s="60"/>
      <c r="F6520" s="60"/>
      <c r="G6520" s="60"/>
      <c r="H6520" s="62"/>
      <c r="I6520" s="62"/>
      <c r="J6520" s="62"/>
      <c r="K6520" s="62"/>
      <c r="M6520" s="63"/>
      <c r="N6520" s="63"/>
      <c r="O6520" s="64"/>
      <c r="P6520" s="127"/>
      <c r="W6520" s="64"/>
      <c r="X6520" s="64"/>
    </row>
    <row r="6521" spans="1:24" s="59" customFormat="1" x14ac:dyDescent="0.25">
      <c r="A6521" s="77"/>
      <c r="D6521" s="60"/>
      <c r="E6521" s="60"/>
      <c r="F6521" s="60"/>
      <c r="G6521" s="60"/>
      <c r="H6521" s="62"/>
      <c r="I6521" s="62"/>
      <c r="J6521" s="62"/>
      <c r="K6521" s="62"/>
      <c r="M6521" s="63"/>
      <c r="N6521" s="63"/>
      <c r="O6521" s="64"/>
      <c r="P6521" s="127"/>
      <c r="W6521" s="64"/>
      <c r="X6521" s="64"/>
    </row>
    <row r="6522" spans="1:24" s="59" customFormat="1" x14ac:dyDescent="0.25">
      <c r="A6522" s="77"/>
      <c r="D6522" s="60"/>
      <c r="E6522" s="60"/>
      <c r="F6522" s="60"/>
      <c r="G6522" s="60"/>
      <c r="H6522" s="62"/>
      <c r="I6522" s="62"/>
      <c r="J6522" s="62"/>
      <c r="K6522" s="62"/>
      <c r="M6522" s="63"/>
      <c r="N6522" s="63"/>
      <c r="O6522" s="64"/>
      <c r="P6522" s="127"/>
      <c r="W6522" s="64"/>
      <c r="X6522" s="64"/>
    </row>
    <row r="6523" spans="1:24" s="59" customFormat="1" x14ac:dyDescent="0.25">
      <c r="A6523" s="77"/>
      <c r="D6523" s="60"/>
      <c r="E6523" s="60"/>
      <c r="F6523" s="60"/>
      <c r="G6523" s="60"/>
      <c r="H6523" s="62"/>
      <c r="I6523" s="62"/>
      <c r="J6523" s="62"/>
      <c r="K6523" s="62"/>
      <c r="M6523" s="63"/>
      <c r="N6523" s="63"/>
      <c r="O6523" s="64"/>
      <c r="P6523" s="127"/>
      <c r="W6523" s="64"/>
      <c r="X6523" s="64"/>
    </row>
    <row r="6524" spans="1:24" s="59" customFormat="1" x14ac:dyDescent="0.25">
      <c r="A6524" s="77"/>
      <c r="D6524" s="60"/>
      <c r="E6524" s="60"/>
      <c r="F6524" s="60"/>
      <c r="G6524" s="60"/>
      <c r="H6524" s="62"/>
      <c r="I6524" s="62"/>
      <c r="J6524" s="62"/>
      <c r="K6524" s="62"/>
      <c r="M6524" s="63"/>
      <c r="N6524" s="63"/>
      <c r="O6524" s="64"/>
      <c r="P6524" s="127"/>
      <c r="W6524" s="64"/>
      <c r="X6524" s="64"/>
    </row>
    <row r="6525" spans="1:24" s="59" customFormat="1" x14ac:dyDescent="0.25">
      <c r="A6525" s="77"/>
      <c r="D6525" s="60"/>
      <c r="E6525" s="60"/>
      <c r="F6525" s="60"/>
      <c r="G6525" s="60"/>
      <c r="H6525" s="62"/>
      <c r="I6525" s="62"/>
      <c r="J6525" s="62"/>
      <c r="K6525" s="62"/>
      <c r="M6525" s="63"/>
      <c r="N6525" s="63"/>
      <c r="O6525" s="64"/>
      <c r="P6525" s="127"/>
      <c r="W6525" s="64"/>
      <c r="X6525" s="64"/>
    </row>
    <row r="6526" spans="1:24" s="59" customFormat="1" x14ac:dyDescent="0.25">
      <c r="A6526" s="77"/>
      <c r="D6526" s="60"/>
      <c r="E6526" s="60"/>
      <c r="F6526" s="60"/>
      <c r="G6526" s="60"/>
      <c r="H6526" s="62"/>
      <c r="I6526" s="62"/>
      <c r="J6526" s="62"/>
      <c r="K6526" s="62"/>
      <c r="M6526" s="63"/>
      <c r="N6526" s="63"/>
      <c r="O6526" s="64"/>
      <c r="P6526" s="127"/>
      <c r="W6526" s="64"/>
      <c r="X6526" s="64"/>
    </row>
    <row r="6527" spans="1:24" s="59" customFormat="1" x14ac:dyDescent="0.25">
      <c r="A6527" s="77"/>
      <c r="D6527" s="60"/>
      <c r="E6527" s="60"/>
      <c r="F6527" s="60"/>
      <c r="G6527" s="60"/>
      <c r="H6527" s="62"/>
      <c r="I6527" s="62"/>
      <c r="J6527" s="62"/>
      <c r="K6527" s="62"/>
      <c r="M6527" s="63"/>
      <c r="N6527" s="63"/>
      <c r="O6527" s="64"/>
      <c r="P6527" s="127"/>
      <c r="W6527" s="64"/>
      <c r="X6527" s="64"/>
    </row>
    <row r="6528" spans="1:24" s="59" customFormat="1" x14ac:dyDescent="0.25">
      <c r="A6528" s="77"/>
      <c r="D6528" s="60"/>
      <c r="E6528" s="60"/>
      <c r="F6528" s="60"/>
      <c r="G6528" s="60"/>
      <c r="H6528" s="62"/>
      <c r="I6528" s="62"/>
      <c r="J6528" s="62"/>
      <c r="K6528" s="62"/>
      <c r="M6528" s="63"/>
      <c r="N6528" s="63"/>
      <c r="O6528" s="64"/>
      <c r="P6528" s="127"/>
      <c r="W6528" s="64"/>
      <c r="X6528" s="64"/>
    </row>
    <row r="6529" spans="1:24" s="59" customFormat="1" x14ac:dyDescent="0.25">
      <c r="A6529" s="77"/>
      <c r="D6529" s="60"/>
      <c r="E6529" s="60"/>
      <c r="F6529" s="60"/>
      <c r="G6529" s="60"/>
      <c r="H6529" s="62"/>
      <c r="I6529" s="62"/>
      <c r="J6529" s="62"/>
      <c r="K6529" s="62"/>
      <c r="M6529" s="63"/>
      <c r="N6529" s="63"/>
      <c r="O6529" s="64"/>
      <c r="P6529" s="127"/>
      <c r="W6529" s="64"/>
      <c r="X6529" s="64"/>
    </row>
    <row r="6530" spans="1:24" s="59" customFormat="1" x14ac:dyDescent="0.25">
      <c r="A6530" s="77"/>
      <c r="D6530" s="60"/>
      <c r="E6530" s="60"/>
      <c r="F6530" s="60"/>
      <c r="G6530" s="60"/>
      <c r="H6530" s="62"/>
      <c r="I6530" s="62"/>
      <c r="J6530" s="62"/>
      <c r="K6530" s="62"/>
      <c r="M6530" s="63"/>
      <c r="N6530" s="63"/>
      <c r="O6530" s="64"/>
      <c r="P6530" s="127"/>
      <c r="W6530" s="64"/>
      <c r="X6530" s="64"/>
    </row>
    <row r="6531" spans="1:24" s="59" customFormat="1" x14ac:dyDescent="0.25">
      <c r="A6531" s="77"/>
      <c r="D6531" s="60"/>
      <c r="E6531" s="60"/>
      <c r="F6531" s="60"/>
      <c r="G6531" s="60"/>
      <c r="H6531" s="62"/>
      <c r="I6531" s="62"/>
      <c r="J6531" s="62"/>
      <c r="K6531" s="62"/>
      <c r="M6531" s="63"/>
      <c r="N6531" s="63"/>
      <c r="O6531" s="64"/>
      <c r="P6531" s="127"/>
      <c r="W6531" s="64"/>
      <c r="X6531" s="64"/>
    </row>
    <row r="6532" spans="1:24" s="59" customFormat="1" x14ac:dyDescent="0.25">
      <c r="A6532" s="77"/>
      <c r="D6532" s="60"/>
      <c r="E6532" s="60"/>
      <c r="F6532" s="60"/>
      <c r="G6532" s="60"/>
      <c r="H6532" s="62"/>
      <c r="I6532" s="62"/>
      <c r="J6532" s="62"/>
      <c r="K6532" s="62"/>
      <c r="M6532" s="63"/>
      <c r="N6532" s="63"/>
      <c r="O6532" s="64"/>
      <c r="P6532" s="127"/>
      <c r="W6532" s="64"/>
      <c r="X6532" s="64"/>
    </row>
    <row r="6533" spans="1:24" s="59" customFormat="1" x14ac:dyDescent="0.25">
      <c r="A6533" s="77"/>
      <c r="D6533" s="60"/>
      <c r="E6533" s="60"/>
      <c r="F6533" s="60"/>
      <c r="G6533" s="60"/>
      <c r="H6533" s="62"/>
      <c r="I6533" s="62"/>
      <c r="J6533" s="62"/>
      <c r="K6533" s="62"/>
      <c r="M6533" s="63"/>
      <c r="N6533" s="63"/>
      <c r="O6533" s="64"/>
      <c r="P6533" s="127"/>
      <c r="W6533" s="64"/>
      <c r="X6533" s="64"/>
    </row>
    <row r="6534" spans="1:24" s="59" customFormat="1" x14ac:dyDescent="0.25">
      <c r="A6534" s="77"/>
      <c r="D6534" s="60"/>
      <c r="E6534" s="60"/>
      <c r="F6534" s="60"/>
      <c r="G6534" s="60"/>
      <c r="H6534" s="62"/>
      <c r="I6534" s="62"/>
      <c r="J6534" s="62"/>
      <c r="K6534" s="62"/>
      <c r="M6534" s="63"/>
      <c r="N6534" s="63"/>
      <c r="O6534" s="64"/>
      <c r="P6534" s="127"/>
      <c r="W6534" s="64"/>
      <c r="X6534" s="64"/>
    </row>
    <row r="6535" spans="1:24" s="59" customFormat="1" x14ac:dyDescent="0.25">
      <c r="A6535" s="77"/>
      <c r="D6535" s="60"/>
      <c r="E6535" s="60"/>
      <c r="F6535" s="60"/>
      <c r="G6535" s="60"/>
      <c r="H6535" s="62"/>
      <c r="I6535" s="62"/>
      <c r="J6535" s="62"/>
      <c r="K6535" s="62"/>
      <c r="M6535" s="63"/>
      <c r="N6535" s="63"/>
      <c r="O6535" s="64"/>
      <c r="P6535" s="127"/>
      <c r="W6535" s="64"/>
      <c r="X6535" s="64"/>
    </row>
    <row r="6536" spans="1:24" s="59" customFormat="1" x14ac:dyDescent="0.25">
      <c r="A6536" s="77"/>
      <c r="D6536" s="60"/>
      <c r="E6536" s="60"/>
      <c r="F6536" s="60"/>
      <c r="G6536" s="60"/>
      <c r="H6536" s="62"/>
      <c r="I6536" s="62"/>
      <c r="J6536" s="62"/>
      <c r="K6536" s="62"/>
      <c r="M6536" s="63"/>
      <c r="N6536" s="63"/>
      <c r="O6536" s="64"/>
      <c r="P6536" s="127"/>
      <c r="W6536" s="64"/>
      <c r="X6536" s="64"/>
    </row>
    <row r="6537" spans="1:24" s="59" customFormat="1" x14ac:dyDescent="0.25">
      <c r="A6537" s="77"/>
      <c r="D6537" s="60"/>
      <c r="E6537" s="60"/>
      <c r="F6537" s="60"/>
      <c r="G6537" s="60"/>
      <c r="H6537" s="62"/>
      <c r="I6537" s="62"/>
      <c r="J6537" s="62"/>
      <c r="K6537" s="62"/>
      <c r="M6537" s="63"/>
      <c r="N6537" s="63"/>
      <c r="O6537" s="64"/>
      <c r="P6537" s="127"/>
      <c r="W6537" s="64"/>
      <c r="X6537" s="64"/>
    </row>
    <row r="6538" spans="1:24" s="59" customFormat="1" x14ac:dyDescent="0.25">
      <c r="A6538" s="77"/>
      <c r="D6538" s="60"/>
      <c r="E6538" s="60"/>
      <c r="F6538" s="60"/>
      <c r="G6538" s="60"/>
      <c r="H6538" s="62"/>
      <c r="I6538" s="62"/>
      <c r="J6538" s="62"/>
      <c r="K6538" s="62"/>
      <c r="M6538" s="63"/>
      <c r="N6538" s="63"/>
      <c r="O6538" s="64"/>
      <c r="P6538" s="127"/>
      <c r="W6538" s="64"/>
      <c r="X6538" s="64"/>
    </row>
    <row r="6539" spans="1:24" s="59" customFormat="1" x14ac:dyDescent="0.25">
      <c r="A6539" s="77"/>
      <c r="D6539" s="60"/>
      <c r="E6539" s="60"/>
      <c r="F6539" s="60"/>
      <c r="G6539" s="60"/>
      <c r="H6539" s="62"/>
      <c r="I6539" s="62"/>
      <c r="J6539" s="62"/>
      <c r="K6539" s="62"/>
      <c r="M6539" s="63"/>
      <c r="N6539" s="63"/>
      <c r="O6539" s="64"/>
      <c r="P6539" s="127"/>
      <c r="W6539" s="64"/>
      <c r="X6539" s="64"/>
    </row>
    <row r="6540" spans="1:24" s="59" customFormat="1" x14ac:dyDescent="0.25">
      <c r="A6540" s="77"/>
      <c r="D6540" s="60"/>
      <c r="E6540" s="60"/>
      <c r="F6540" s="60"/>
      <c r="G6540" s="60"/>
      <c r="H6540" s="62"/>
      <c r="I6540" s="62"/>
      <c r="J6540" s="62"/>
      <c r="K6540" s="62"/>
      <c r="M6540" s="63"/>
      <c r="N6540" s="63"/>
      <c r="O6540" s="64"/>
      <c r="P6540" s="127"/>
      <c r="W6540" s="64"/>
      <c r="X6540" s="64"/>
    </row>
    <row r="6541" spans="1:24" s="59" customFormat="1" x14ac:dyDescent="0.25">
      <c r="A6541" s="77"/>
      <c r="D6541" s="60"/>
      <c r="E6541" s="60"/>
      <c r="F6541" s="60"/>
      <c r="G6541" s="60"/>
      <c r="H6541" s="62"/>
      <c r="I6541" s="62"/>
      <c r="J6541" s="62"/>
      <c r="K6541" s="62"/>
      <c r="M6541" s="63"/>
      <c r="N6541" s="63"/>
      <c r="O6541" s="64"/>
      <c r="P6541" s="127"/>
      <c r="W6541" s="64"/>
      <c r="X6541" s="64"/>
    </row>
    <row r="6542" spans="1:24" s="59" customFormat="1" x14ac:dyDescent="0.25">
      <c r="A6542" s="77"/>
      <c r="D6542" s="60"/>
      <c r="E6542" s="60"/>
      <c r="F6542" s="60"/>
      <c r="G6542" s="60"/>
      <c r="H6542" s="62"/>
      <c r="I6542" s="62"/>
      <c r="J6542" s="62"/>
      <c r="K6542" s="62"/>
      <c r="M6542" s="63"/>
      <c r="N6542" s="63"/>
      <c r="O6542" s="64"/>
      <c r="P6542" s="127"/>
      <c r="W6542" s="64"/>
      <c r="X6542" s="64"/>
    </row>
    <row r="6543" spans="1:24" s="59" customFormat="1" x14ac:dyDescent="0.25">
      <c r="A6543" s="77"/>
      <c r="D6543" s="60"/>
      <c r="E6543" s="60"/>
      <c r="F6543" s="60"/>
      <c r="G6543" s="60"/>
      <c r="H6543" s="62"/>
      <c r="I6543" s="62"/>
      <c r="J6543" s="62"/>
      <c r="K6543" s="62"/>
      <c r="M6543" s="63"/>
      <c r="N6543" s="63"/>
      <c r="O6543" s="64"/>
      <c r="P6543" s="127"/>
      <c r="W6543" s="64"/>
      <c r="X6543" s="64"/>
    </row>
    <row r="6544" spans="1:24" s="59" customFormat="1" x14ac:dyDescent="0.25">
      <c r="A6544" s="77"/>
      <c r="D6544" s="60"/>
      <c r="E6544" s="60"/>
      <c r="F6544" s="60"/>
      <c r="G6544" s="60"/>
      <c r="H6544" s="62"/>
      <c r="I6544" s="62"/>
      <c r="J6544" s="62"/>
      <c r="K6544" s="62"/>
      <c r="M6544" s="63"/>
      <c r="N6544" s="63"/>
      <c r="O6544" s="64"/>
      <c r="P6544" s="127"/>
      <c r="W6544" s="64"/>
      <c r="X6544" s="64"/>
    </row>
    <row r="6545" spans="1:24" s="59" customFormat="1" x14ac:dyDescent="0.25">
      <c r="A6545" s="77"/>
      <c r="D6545" s="60"/>
      <c r="E6545" s="60"/>
      <c r="F6545" s="60"/>
      <c r="G6545" s="60"/>
      <c r="H6545" s="62"/>
      <c r="I6545" s="62"/>
      <c r="J6545" s="62"/>
      <c r="K6545" s="62"/>
      <c r="M6545" s="63"/>
      <c r="N6545" s="63"/>
      <c r="O6545" s="64"/>
      <c r="P6545" s="127"/>
      <c r="W6545" s="64"/>
      <c r="X6545" s="64"/>
    </row>
    <row r="6546" spans="1:24" s="59" customFormat="1" x14ac:dyDescent="0.25">
      <c r="A6546" s="77"/>
      <c r="D6546" s="60"/>
      <c r="E6546" s="60"/>
      <c r="F6546" s="60"/>
      <c r="G6546" s="60"/>
      <c r="H6546" s="62"/>
      <c r="I6546" s="62"/>
      <c r="J6546" s="62"/>
      <c r="K6546" s="62"/>
      <c r="M6546" s="63"/>
      <c r="N6546" s="63"/>
      <c r="O6546" s="64"/>
      <c r="P6546" s="127"/>
      <c r="W6546" s="64"/>
      <c r="X6546" s="64"/>
    </row>
    <row r="6547" spans="1:24" s="59" customFormat="1" x14ac:dyDescent="0.25">
      <c r="A6547" s="77"/>
      <c r="D6547" s="60"/>
      <c r="E6547" s="60"/>
      <c r="F6547" s="60"/>
      <c r="G6547" s="60"/>
      <c r="H6547" s="62"/>
      <c r="I6547" s="62"/>
      <c r="J6547" s="62"/>
      <c r="K6547" s="62"/>
      <c r="M6547" s="63"/>
      <c r="N6547" s="63"/>
      <c r="O6547" s="64"/>
      <c r="P6547" s="127"/>
      <c r="W6547" s="64"/>
      <c r="X6547" s="64"/>
    </row>
    <row r="6548" spans="1:24" s="59" customFormat="1" x14ac:dyDescent="0.25">
      <c r="A6548" s="77"/>
      <c r="D6548" s="60"/>
      <c r="E6548" s="60"/>
      <c r="F6548" s="60"/>
      <c r="G6548" s="60"/>
      <c r="H6548" s="62"/>
      <c r="I6548" s="62"/>
      <c r="J6548" s="62"/>
      <c r="K6548" s="62"/>
      <c r="M6548" s="63"/>
      <c r="N6548" s="63"/>
      <c r="O6548" s="64"/>
      <c r="P6548" s="127"/>
      <c r="W6548" s="64"/>
      <c r="X6548" s="64"/>
    </row>
    <row r="6549" spans="1:24" s="59" customFormat="1" x14ac:dyDescent="0.25">
      <c r="A6549" s="77"/>
      <c r="D6549" s="60"/>
      <c r="E6549" s="60"/>
      <c r="F6549" s="60"/>
      <c r="G6549" s="60"/>
      <c r="H6549" s="62"/>
      <c r="I6549" s="62"/>
      <c r="J6549" s="62"/>
      <c r="K6549" s="62"/>
      <c r="M6549" s="63"/>
      <c r="N6549" s="63"/>
      <c r="O6549" s="64"/>
      <c r="P6549" s="127"/>
      <c r="W6549" s="64"/>
      <c r="X6549" s="64"/>
    </row>
    <row r="6550" spans="1:24" s="59" customFormat="1" x14ac:dyDescent="0.25">
      <c r="A6550" s="77"/>
      <c r="D6550" s="60"/>
      <c r="E6550" s="60"/>
      <c r="F6550" s="60"/>
      <c r="G6550" s="60"/>
      <c r="H6550" s="62"/>
      <c r="I6550" s="62"/>
      <c r="J6550" s="62"/>
      <c r="K6550" s="62"/>
      <c r="M6550" s="63"/>
      <c r="N6550" s="63"/>
      <c r="O6550" s="64"/>
      <c r="P6550" s="127"/>
      <c r="W6550" s="64"/>
      <c r="X6550" s="64"/>
    </row>
    <row r="6551" spans="1:24" s="59" customFormat="1" x14ac:dyDescent="0.25">
      <c r="A6551" s="77"/>
      <c r="D6551" s="60"/>
      <c r="E6551" s="60"/>
      <c r="F6551" s="60"/>
      <c r="G6551" s="60"/>
      <c r="H6551" s="62"/>
      <c r="I6551" s="62"/>
      <c r="J6551" s="62"/>
      <c r="K6551" s="62"/>
      <c r="M6551" s="63"/>
      <c r="N6551" s="63"/>
      <c r="O6551" s="64"/>
      <c r="P6551" s="127"/>
      <c r="W6551" s="64"/>
      <c r="X6551" s="64"/>
    </row>
    <row r="6552" spans="1:24" s="59" customFormat="1" x14ac:dyDescent="0.25">
      <c r="A6552" s="77"/>
      <c r="D6552" s="60"/>
      <c r="E6552" s="60"/>
      <c r="F6552" s="60"/>
      <c r="G6552" s="60"/>
      <c r="H6552" s="62"/>
      <c r="I6552" s="62"/>
      <c r="J6552" s="62"/>
      <c r="K6552" s="62"/>
      <c r="M6552" s="63"/>
      <c r="N6552" s="63"/>
      <c r="O6552" s="64"/>
      <c r="P6552" s="127"/>
      <c r="W6552" s="64"/>
      <c r="X6552" s="64"/>
    </row>
    <row r="6553" spans="1:24" s="59" customFormat="1" x14ac:dyDescent="0.25">
      <c r="A6553" s="77"/>
      <c r="D6553" s="60"/>
      <c r="E6553" s="60"/>
      <c r="F6553" s="60"/>
      <c r="G6553" s="60"/>
      <c r="H6553" s="62"/>
      <c r="I6553" s="62"/>
      <c r="J6553" s="62"/>
      <c r="K6553" s="62"/>
      <c r="M6553" s="63"/>
      <c r="N6553" s="63"/>
      <c r="O6553" s="64"/>
      <c r="P6553" s="127"/>
      <c r="W6553" s="64"/>
      <c r="X6553" s="64"/>
    </row>
    <row r="6554" spans="1:24" s="59" customFormat="1" x14ac:dyDescent="0.25">
      <c r="A6554" s="77"/>
      <c r="D6554" s="60"/>
      <c r="E6554" s="60"/>
      <c r="F6554" s="60"/>
      <c r="G6554" s="60"/>
      <c r="H6554" s="62"/>
      <c r="I6554" s="62"/>
      <c r="J6554" s="62"/>
      <c r="K6554" s="62"/>
      <c r="M6554" s="63"/>
      <c r="N6554" s="63"/>
      <c r="O6554" s="64"/>
      <c r="P6554" s="127"/>
      <c r="W6554" s="64"/>
      <c r="X6554" s="64"/>
    </row>
    <row r="6555" spans="1:24" s="59" customFormat="1" x14ac:dyDescent="0.25">
      <c r="A6555" s="77"/>
      <c r="D6555" s="60"/>
      <c r="E6555" s="60"/>
      <c r="F6555" s="60"/>
      <c r="G6555" s="60"/>
      <c r="H6555" s="62"/>
      <c r="I6555" s="62"/>
      <c r="J6555" s="62"/>
      <c r="K6555" s="62"/>
      <c r="M6555" s="63"/>
      <c r="N6555" s="63"/>
      <c r="O6555" s="64"/>
      <c r="P6555" s="127"/>
      <c r="W6555" s="64"/>
      <c r="X6555" s="64"/>
    </row>
    <row r="6556" spans="1:24" s="59" customFormat="1" x14ac:dyDescent="0.25">
      <c r="A6556" s="77"/>
      <c r="D6556" s="60"/>
      <c r="E6556" s="60"/>
      <c r="F6556" s="60"/>
      <c r="G6556" s="60"/>
      <c r="H6556" s="62"/>
      <c r="I6556" s="62"/>
      <c r="J6556" s="62"/>
      <c r="K6556" s="62"/>
      <c r="M6556" s="63"/>
      <c r="N6556" s="63"/>
      <c r="O6556" s="64"/>
      <c r="P6556" s="127"/>
      <c r="W6556" s="64"/>
      <c r="X6556" s="64"/>
    </row>
    <row r="6557" spans="1:24" s="59" customFormat="1" x14ac:dyDescent="0.25">
      <c r="A6557" s="77"/>
      <c r="D6557" s="60"/>
      <c r="E6557" s="60"/>
      <c r="F6557" s="60"/>
      <c r="G6557" s="60"/>
      <c r="H6557" s="62"/>
      <c r="I6557" s="62"/>
      <c r="J6557" s="62"/>
      <c r="K6557" s="62"/>
      <c r="M6557" s="63"/>
      <c r="N6557" s="63"/>
      <c r="O6557" s="64"/>
      <c r="P6557" s="127"/>
      <c r="W6557" s="64"/>
      <c r="X6557" s="64"/>
    </row>
    <row r="6558" spans="1:24" s="59" customFormat="1" x14ac:dyDescent="0.25">
      <c r="A6558" s="77"/>
      <c r="D6558" s="60"/>
      <c r="E6558" s="60"/>
      <c r="F6558" s="60"/>
      <c r="G6558" s="60"/>
      <c r="H6558" s="62"/>
      <c r="I6558" s="62"/>
      <c r="J6558" s="62"/>
      <c r="K6558" s="62"/>
      <c r="M6558" s="63"/>
      <c r="N6558" s="63"/>
      <c r="O6558" s="64"/>
      <c r="P6558" s="127"/>
      <c r="W6558" s="64"/>
      <c r="X6558" s="64"/>
    </row>
    <row r="6559" spans="1:24" s="59" customFormat="1" x14ac:dyDescent="0.25">
      <c r="A6559" s="77"/>
      <c r="D6559" s="60"/>
      <c r="E6559" s="60"/>
      <c r="F6559" s="60"/>
      <c r="G6559" s="60"/>
      <c r="H6559" s="62"/>
      <c r="I6559" s="62"/>
      <c r="J6559" s="62"/>
      <c r="K6559" s="62"/>
      <c r="M6559" s="63"/>
      <c r="N6559" s="63"/>
      <c r="O6559" s="64"/>
      <c r="P6559" s="127"/>
      <c r="W6559" s="64"/>
      <c r="X6559" s="64"/>
    </row>
    <row r="6560" spans="1:24" s="59" customFormat="1" x14ac:dyDescent="0.25">
      <c r="A6560" s="77"/>
      <c r="D6560" s="60"/>
      <c r="E6560" s="60"/>
      <c r="F6560" s="60"/>
      <c r="G6560" s="60"/>
      <c r="H6560" s="62"/>
      <c r="I6560" s="62"/>
      <c r="J6560" s="62"/>
      <c r="K6560" s="62"/>
      <c r="M6560" s="63"/>
      <c r="N6560" s="63"/>
      <c r="O6560" s="64"/>
      <c r="P6560" s="127"/>
      <c r="W6560" s="64"/>
      <c r="X6560" s="64"/>
    </row>
    <row r="6561" spans="1:24" s="59" customFormat="1" x14ac:dyDescent="0.25">
      <c r="A6561" s="77"/>
      <c r="D6561" s="60"/>
      <c r="E6561" s="60"/>
      <c r="F6561" s="60"/>
      <c r="G6561" s="60"/>
      <c r="H6561" s="62"/>
      <c r="I6561" s="62"/>
      <c r="J6561" s="62"/>
      <c r="K6561" s="62"/>
      <c r="M6561" s="63"/>
      <c r="N6561" s="63"/>
      <c r="O6561" s="64"/>
      <c r="P6561" s="127"/>
      <c r="W6561" s="64"/>
      <c r="X6561" s="64"/>
    </row>
    <row r="6562" spans="1:24" s="59" customFormat="1" x14ac:dyDescent="0.25">
      <c r="A6562" s="77"/>
      <c r="D6562" s="60"/>
      <c r="E6562" s="60"/>
      <c r="F6562" s="60"/>
      <c r="G6562" s="60"/>
      <c r="H6562" s="62"/>
      <c r="I6562" s="62"/>
      <c r="J6562" s="62"/>
      <c r="K6562" s="62"/>
      <c r="M6562" s="63"/>
      <c r="N6562" s="63"/>
      <c r="O6562" s="64"/>
      <c r="P6562" s="127"/>
      <c r="W6562" s="64"/>
      <c r="X6562" s="64"/>
    </row>
    <row r="6563" spans="1:24" s="59" customFormat="1" x14ac:dyDescent="0.25">
      <c r="A6563" s="77"/>
      <c r="D6563" s="60"/>
      <c r="E6563" s="60"/>
      <c r="F6563" s="60"/>
      <c r="G6563" s="60"/>
      <c r="H6563" s="62"/>
      <c r="I6563" s="62"/>
      <c r="J6563" s="62"/>
      <c r="K6563" s="62"/>
      <c r="M6563" s="63"/>
      <c r="N6563" s="63"/>
      <c r="O6563" s="64"/>
      <c r="P6563" s="127"/>
      <c r="W6563" s="64"/>
      <c r="X6563" s="64"/>
    </row>
    <row r="6564" spans="1:24" s="59" customFormat="1" x14ac:dyDescent="0.25">
      <c r="A6564" s="77"/>
      <c r="D6564" s="60"/>
      <c r="E6564" s="60"/>
      <c r="F6564" s="60"/>
      <c r="G6564" s="60"/>
      <c r="H6564" s="62"/>
      <c r="I6564" s="62"/>
      <c r="J6564" s="62"/>
      <c r="K6564" s="62"/>
      <c r="M6564" s="63"/>
      <c r="N6564" s="63"/>
      <c r="O6564" s="64"/>
      <c r="P6564" s="127"/>
      <c r="W6564" s="64"/>
      <c r="X6564" s="64"/>
    </row>
    <row r="6565" spans="1:24" s="59" customFormat="1" x14ac:dyDescent="0.25">
      <c r="A6565" s="77"/>
      <c r="D6565" s="60"/>
      <c r="E6565" s="60"/>
      <c r="F6565" s="60"/>
      <c r="G6565" s="60"/>
      <c r="H6565" s="62"/>
      <c r="I6565" s="62"/>
      <c r="J6565" s="62"/>
      <c r="K6565" s="62"/>
      <c r="M6565" s="63"/>
      <c r="N6565" s="63"/>
      <c r="O6565" s="64"/>
      <c r="P6565" s="127"/>
      <c r="W6565" s="64"/>
      <c r="X6565" s="64"/>
    </row>
    <row r="6566" spans="1:24" s="59" customFormat="1" x14ac:dyDescent="0.25">
      <c r="A6566" s="77"/>
      <c r="D6566" s="60"/>
      <c r="E6566" s="60"/>
      <c r="F6566" s="60"/>
      <c r="G6566" s="60"/>
      <c r="H6566" s="62"/>
      <c r="I6566" s="62"/>
      <c r="J6566" s="62"/>
      <c r="K6566" s="62"/>
      <c r="M6566" s="63"/>
      <c r="N6566" s="63"/>
      <c r="O6566" s="64"/>
      <c r="P6566" s="127"/>
      <c r="W6566" s="64"/>
      <c r="X6566" s="64"/>
    </row>
    <row r="6567" spans="1:24" s="59" customFormat="1" x14ac:dyDescent="0.25">
      <c r="A6567" s="77"/>
      <c r="D6567" s="60"/>
      <c r="E6567" s="60"/>
      <c r="F6567" s="60"/>
      <c r="G6567" s="60"/>
      <c r="H6567" s="62"/>
      <c r="I6567" s="62"/>
      <c r="J6567" s="62"/>
      <c r="K6567" s="62"/>
      <c r="M6567" s="63"/>
      <c r="N6567" s="63"/>
      <c r="O6567" s="64"/>
      <c r="P6567" s="127"/>
      <c r="W6567" s="64"/>
      <c r="X6567" s="64"/>
    </row>
    <row r="6568" spans="1:24" s="59" customFormat="1" x14ac:dyDescent="0.25">
      <c r="A6568" s="77"/>
      <c r="D6568" s="60"/>
      <c r="E6568" s="60"/>
      <c r="F6568" s="60"/>
      <c r="G6568" s="60"/>
      <c r="H6568" s="62"/>
      <c r="I6568" s="62"/>
      <c r="J6568" s="62"/>
      <c r="K6568" s="62"/>
      <c r="M6568" s="63"/>
      <c r="N6568" s="63"/>
      <c r="O6568" s="64"/>
      <c r="P6568" s="127"/>
      <c r="W6568" s="64"/>
      <c r="X6568" s="64"/>
    </row>
    <row r="6569" spans="1:24" s="59" customFormat="1" x14ac:dyDescent="0.25">
      <c r="A6569" s="77"/>
      <c r="D6569" s="60"/>
      <c r="E6569" s="60"/>
      <c r="F6569" s="60"/>
      <c r="G6569" s="60"/>
      <c r="H6569" s="62"/>
      <c r="I6569" s="62"/>
      <c r="J6569" s="62"/>
      <c r="K6569" s="62"/>
      <c r="M6569" s="63"/>
      <c r="N6569" s="63"/>
      <c r="O6569" s="64"/>
      <c r="P6569" s="127"/>
      <c r="W6569" s="64"/>
      <c r="X6569" s="64"/>
    </row>
    <row r="6570" spans="1:24" s="59" customFormat="1" x14ac:dyDescent="0.25">
      <c r="A6570" s="77"/>
      <c r="D6570" s="60"/>
      <c r="E6570" s="60"/>
      <c r="F6570" s="60"/>
      <c r="G6570" s="60"/>
      <c r="H6570" s="62"/>
      <c r="I6570" s="62"/>
      <c r="J6570" s="62"/>
      <c r="K6570" s="62"/>
      <c r="M6570" s="63"/>
      <c r="N6570" s="63"/>
      <c r="O6570" s="64"/>
      <c r="P6570" s="127"/>
      <c r="W6570" s="64"/>
      <c r="X6570" s="64"/>
    </row>
    <row r="6571" spans="1:24" s="59" customFormat="1" x14ac:dyDescent="0.25">
      <c r="A6571" s="77"/>
      <c r="D6571" s="60"/>
      <c r="E6571" s="60"/>
      <c r="F6571" s="60"/>
      <c r="G6571" s="60"/>
      <c r="H6571" s="62"/>
      <c r="I6571" s="62"/>
      <c r="J6571" s="62"/>
      <c r="K6571" s="62"/>
      <c r="M6571" s="63"/>
      <c r="N6571" s="63"/>
      <c r="O6571" s="64"/>
      <c r="P6571" s="127"/>
      <c r="W6571" s="64"/>
      <c r="X6571" s="64"/>
    </row>
    <row r="6572" spans="1:24" s="59" customFormat="1" x14ac:dyDescent="0.25">
      <c r="A6572" s="77"/>
      <c r="D6572" s="60"/>
      <c r="E6572" s="60"/>
      <c r="F6572" s="60"/>
      <c r="G6572" s="60"/>
      <c r="H6572" s="62"/>
      <c r="I6572" s="62"/>
      <c r="J6572" s="62"/>
      <c r="K6572" s="62"/>
      <c r="M6572" s="63"/>
      <c r="N6572" s="63"/>
      <c r="O6572" s="64"/>
      <c r="P6572" s="127"/>
      <c r="W6572" s="64"/>
      <c r="X6572" s="64"/>
    </row>
    <row r="6573" spans="1:24" s="59" customFormat="1" x14ac:dyDescent="0.25">
      <c r="A6573" s="77"/>
      <c r="D6573" s="60"/>
      <c r="E6573" s="60"/>
      <c r="F6573" s="60"/>
      <c r="G6573" s="60"/>
      <c r="H6573" s="62"/>
      <c r="I6573" s="62"/>
      <c r="J6573" s="62"/>
      <c r="K6573" s="62"/>
      <c r="M6573" s="63"/>
      <c r="N6573" s="63"/>
      <c r="O6573" s="64"/>
      <c r="P6573" s="127"/>
      <c r="W6573" s="64"/>
      <c r="X6573" s="64"/>
    </row>
    <row r="6574" spans="1:24" s="59" customFormat="1" x14ac:dyDescent="0.25">
      <c r="A6574" s="77"/>
      <c r="D6574" s="60"/>
      <c r="E6574" s="60"/>
      <c r="F6574" s="60"/>
      <c r="G6574" s="60"/>
      <c r="H6574" s="62"/>
      <c r="I6574" s="62"/>
      <c r="J6574" s="62"/>
      <c r="K6574" s="62"/>
      <c r="M6574" s="63"/>
      <c r="N6574" s="63"/>
      <c r="O6574" s="64"/>
      <c r="P6574" s="127"/>
      <c r="W6574" s="64"/>
      <c r="X6574" s="64"/>
    </row>
    <row r="6575" spans="1:24" s="59" customFormat="1" x14ac:dyDescent="0.25">
      <c r="A6575" s="77"/>
      <c r="D6575" s="60"/>
      <c r="E6575" s="60"/>
      <c r="F6575" s="60"/>
      <c r="G6575" s="60"/>
      <c r="H6575" s="62"/>
      <c r="I6575" s="62"/>
      <c r="J6575" s="62"/>
      <c r="K6575" s="62"/>
      <c r="M6575" s="63"/>
      <c r="N6575" s="63"/>
      <c r="O6575" s="64"/>
      <c r="P6575" s="127"/>
      <c r="W6575" s="64"/>
      <c r="X6575" s="64"/>
    </row>
    <row r="6576" spans="1:24" s="59" customFormat="1" x14ac:dyDescent="0.25">
      <c r="A6576" s="77"/>
      <c r="D6576" s="60"/>
      <c r="E6576" s="60"/>
      <c r="F6576" s="60"/>
      <c r="G6576" s="60"/>
      <c r="H6576" s="62"/>
      <c r="I6576" s="62"/>
      <c r="J6576" s="62"/>
      <c r="K6576" s="62"/>
      <c r="M6576" s="63"/>
      <c r="N6576" s="63"/>
      <c r="O6576" s="64"/>
      <c r="P6576" s="127"/>
      <c r="W6576" s="64"/>
      <c r="X6576" s="64"/>
    </row>
    <row r="6577" spans="1:24" s="59" customFormat="1" x14ac:dyDescent="0.25">
      <c r="A6577" s="77"/>
      <c r="D6577" s="60"/>
      <c r="E6577" s="60"/>
      <c r="F6577" s="60"/>
      <c r="G6577" s="60"/>
      <c r="H6577" s="62"/>
      <c r="I6577" s="62"/>
      <c r="J6577" s="62"/>
      <c r="K6577" s="62"/>
      <c r="M6577" s="63"/>
      <c r="N6577" s="63"/>
      <c r="O6577" s="64"/>
      <c r="P6577" s="127"/>
      <c r="W6577" s="64"/>
      <c r="X6577" s="64"/>
    </row>
    <row r="6578" spans="1:24" s="59" customFormat="1" x14ac:dyDescent="0.25">
      <c r="A6578" s="77"/>
      <c r="D6578" s="60"/>
      <c r="E6578" s="60"/>
      <c r="F6578" s="60"/>
      <c r="G6578" s="60"/>
      <c r="H6578" s="62"/>
      <c r="I6578" s="62"/>
      <c r="J6578" s="62"/>
      <c r="K6578" s="62"/>
      <c r="M6578" s="63"/>
      <c r="N6578" s="63"/>
      <c r="O6578" s="64"/>
      <c r="P6578" s="127"/>
      <c r="W6578" s="64"/>
      <c r="X6578" s="64"/>
    </row>
    <row r="6579" spans="1:24" s="59" customFormat="1" x14ac:dyDescent="0.25">
      <c r="A6579" s="77"/>
      <c r="D6579" s="60"/>
      <c r="E6579" s="60"/>
      <c r="F6579" s="60"/>
      <c r="G6579" s="60"/>
      <c r="H6579" s="62"/>
      <c r="I6579" s="62"/>
      <c r="J6579" s="62"/>
      <c r="K6579" s="62"/>
      <c r="M6579" s="63"/>
      <c r="N6579" s="63"/>
      <c r="O6579" s="64"/>
      <c r="P6579" s="127"/>
      <c r="W6579" s="64"/>
      <c r="X6579" s="64"/>
    </row>
    <row r="6580" spans="1:24" s="59" customFormat="1" x14ac:dyDescent="0.25">
      <c r="A6580" s="77"/>
      <c r="D6580" s="60"/>
      <c r="E6580" s="60"/>
      <c r="F6580" s="60"/>
      <c r="G6580" s="60"/>
      <c r="H6580" s="62"/>
      <c r="I6580" s="62"/>
      <c r="J6580" s="62"/>
      <c r="K6580" s="62"/>
      <c r="M6580" s="63"/>
      <c r="N6580" s="63"/>
      <c r="O6580" s="64"/>
      <c r="P6580" s="127"/>
      <c r="W6580" s="64"/>
      <c r="X6580" s="64"/>
    </row>
    <row r="6581" spans="1:24" s="59" customFormat="1" x14ac:dyDescent="0.25">
      <c r="A6581" s="77"/>
      <c r="D6581" s="60"/>
      <c r="E6581" s="60"/>
      <c r="F6581" s="60"/>
      <c r="G6581" s="60"/>
      <c r="H6581" s="62"/>
      <c r="I6581" s="62"/>
      <c r="J6581" s="62"/>
      <c r="K6581" s="62"/>
      <c r="M6581" s="63"/>
      <c r="N6581" s="63"/>
      <c r="O6581" s="64"/>
      <c r="P6581" s="127"/>
      <c r="W6581" s="64"/>
      <c r="X6581" s="64"/>
    </row>
    <row r="6582" spans="1:24" s="59" customFormat="1" x14ac:dyDescent="0.25">
      <c r="A6582" s="77"/>
      <c r="D6582" s="60"/>
      <c r="E6582" s="60"/>
      <c r="F6582" s="60"/>
      <c r="G6582" s="60"/>
      <c r="H6582" s="62"/>
      <c r="I6582" s="62"/>
      <c r="J6582" s="62"/>
      <c r="K6582" s="62"/>
      <c r="M6582" s="63"/>
      <c r="N6582" s="63"/>
      <c r="O6582" s="64"/>
      <c r="P6582" s="127"/>
      <c r="W6582" s="64"/>
      <c r="X6582" s="64"/>
    </row>
    <row r="6583" spans="1:24" s="59" customFormat="1" x14ac:dyDescent="0.25">
      <c r="A6583" s="77"/>
      <c r="D6583" s="60"/>
      <c r="E6583" s="60"/>
      <c r="F6583" s="60"/>
      <c r="G6583" s="60"/>
      <c r="H6583" s="62"/>
      <c r="I6583" s="62"/>
      <c r="J6583" s="62"/>
      <c r="K6583" s="62"/>
      <c r="M6583" s="63"/>
      <c r="N6583" s="63"/>
      <c r="O6583" s="64"/>
      <c r="P6583" s="127"/>
      <c r="W6583" s="64"/>
      <c r="X6583" s="64"/>
    </row>
    <row r="6584" spans="1:24" s="59" customFormat="1" x14ac:dyDescent="0.25">
      <c r="A6584" s="77"/>
      <c r="D6584" s="60"/>
      <c r="E6584" s="60"/>
      <c r="F6584" s="60"/>
      <c r="G6584" s="60"/>
      <c r="H6584" s="62"/>
      <c r="I6584" s="62"/>
      <c r="J6584" s="62"/>
      <c r="K6584" s="62"/>
      <c r="M6584" s="63"/>
      <c r="N6584" s="63"/>
      <c r="O6584" s="64"/>
      <c r="P6584" s="127"/>
      <c r="W6584" s="64"/>
      <c r="X6584" s="64"/>
    </row>
    <row r="6585" spans="1:24" s="59" customFormat="1" x14ac:dyDescent="0.25">
      <c r="A6585" s="77"/>
      <c r="D6585" s="60"/>
      <c r="E6585" s="60"/>
      <c r="F6585" s="60"/>
      <c r="G6585" s="60"/>
      <c r="H6585" s="62"/>
      <c r="I6585" s="62"/>
      <c r="J6585" s="62"/>
      <c r="K6585" s="62"/>
      <c r="M6585" s="63"/>
      <c r="N6585" s="63"/>
      <c r="O6585" s="64"/>
      <c r="P6585" s="127"/>
      <c r="W6585" s="64"/>
      <c r="X6585" s="64"/>
    </row>
    <row r="6586" spans="1:24" s="59" customFormat="1" x14ac:dyDescent="0.25">
      <c r="A6586" s="77"/>
      <c r="D6586" s="60"/>
      <c r="E6586" s="60"/>
      <c r="F6586" s="60"/>
      <c r="G6586" s="60"/>
      <c r="H6586" s="62"/>
      <c r="I6586" s="62"/>
      <c r="J6586" s="62"/>
      <c r="K6586" s="62"/>
      <c r="M6586" s="63"/>
      <c r="N6586" s="63"/>
      <c r="O6586" s="64"/>
      <c r="P6586" s="127"/>
      <c r="W6586" s="64"/>
      <c r="X6586" s="64"/>
    </row>
    <row r="6587" spans="1:24" s="59" customFormat="1" x14ac:dyDescent="0.25">
      <c r="A6587" s="77"/>
      <c r="D6587" s="60"/>
      <c r="E6587" s="60"/>
      <c r="F6587" s="60"/>
      <c r="G6587" s="60"/>
      <c r="H6587" s="62"/>
      <c r="I6587" s="62"/>
      <c r="J6587" s="62"/>
      <c r="K6587" s="62"/>
      <c r="M6587" s="63"/>
      <c r="N6587" s="63"/>
      <c r="O6587" s="64"/>
      <c r="P6587" s="127"/>
      <c r="W6587" s="64"/>
      <c r="X6587" s="64"/>
    </row>
    <row r="6588" spans="1:24" s="59" customFormat="1" x14ac:dyDescent="0.25">
      <c r="A6588" s="77"/>
      <c r="D6588" s="60"/>
      <c r="E6588" s="60"/>
      <c r="F6588" s="60"/>
      <c r="G6588" s="60"/>
      <c r="H6588" s="62"/>
      <c r="I6588" s="62"/>
      <c r="J6588" s="62"/>
      <c r="K6588" s="62"/>
      <c r="M6588" s="63"/>
      <c r="N6588" s="63"/>
      <c r="O6588" s="64"/>
      <c r="P6588" s="127"/>
      <c r="W6588" s="64"/>
      <c r="X6588" s="64"/>
    </row>
    <row r="6589" spans="1:24" s="59" customFormat="1" x14ac:dyDescent="0.25">
      <c r="A6589" s="77"/>
      <c r="D6589" s="60"/>
      <c r="E6589" s="60"/>
      <c r="F6589" s="60"/>
      <c r="G6589" s="60"/>
      <c r="H6589" s="62"/>
      <c r="I6589" s="62"/>
      <c r="J6589" s="62"/>
      <c r="K6589" s="62"/>
      <c r="M6589" s="63"/>
      <c r="N6589" s="63"/>
      <c r="O6589" s="64"/>
      <c r="P6589" s="127"/>
      <c r="W6589" s="64"/>
      <c r="X6589" s="64"/>
    </row>
    <row r="6590" spans="1:24" s="59" customFormat="1" x14ac:dyDescent="0.25">
      <c r="A6590" s="77"/>
      <c r="D6590" s="60"/>
      <c r="E6590" s="60"/>
      <c r="F6590" s="60"/>
      <c r="G6590" s="60"/>
      <c r="H6590" s="62"/>
      <c r="I6590" s="62"/>
      <c r="J6590" s="62"/>
      <c r="K6590" s="62"/>
      <c r="M6590" s="63"/>
      <c r="N6590" s="63"/>
      <c r="O6590" s="64"/>
      <c r="P6590" s="127"/>
      <c r="W6590" s="64"/>
      <c r="X6590" s="64"/>
    </row>
    <row r="6591" spans="1:24" s="59" customFormat="1" x14ac:dyDescent="0.25">
      <c r="A6591" s="77"/>
      <c r="D6591" s="60"/>
      <c r="E6591" s="60"/>
      <c r="F6591" s="60"/>
      <c r="G6591" s="60"/>
      <c r="H6591" s="62"/>
      <c r="I6591" s="62"/>
      <c r="J6591" s="62"/>
      <c r="K6591" s="62"/>
      <c r="M6591" s="63"/>
      <c r="N6591" s="63"/>
      <c r="O6591" s="64"/>
      <c r="P6591" s="127"/>
      <c r="W6591" s="64"/>
      <c r="X6591" s="64"/>
    </row>
    <row r="6592" spans="1:24" s="59" customFormat="1" x14ac:dyDescent="0.25">
      <c r="A6592" s="77"/>
      <c r="D6592" s="60"/>
      <c r="E6592" s="60"/>
      <c r="F6592" s="60"/>
      <c r="G6592" s="60"/>
      <c r="H6592" s="62"/>
      <c r="I6592" s="62"/>
      <c r="J6592" s="62"/>
      <c r="K6592" s="62"/>
      <c r="M6592" s="63"/>
      <c r="N6592" s="63"/>
      <c r="O6592" s="64"/>
      <c r="P6592" s="127"/>
      <c r="W6592" s="64"/>
      <c r="X6592" s="64"/>
    </row>
    <row r="6593" spans="1:24" s="59" customFormat="1" x14ac:dyDescent="0.25">
      <c r="A6593" s="77"/>
      <c r="D6593" s="60"/>
      <c r="E6593" s="60"/>
      <c r="F6593" s="60"/>
      <c r="G6593" s="60"/>
      <c r="H6593" s="62"/>
      <c r="I6593" s="62"/>
      <c r="J6593" s="62"/>
      <c r="K6593" s="62"/>
      <c r="M6593" s="63"/>
      <c r="N6593" s="63"/>
      <c r="O6593" s="64"/>
      <c r="P6593" s="127"/>
      <c r="W6593" s="64"/>
      <c r="X6593" s="64"/>
    </row>
    <row r="6594" spans="1:24" s="59" customFormat="1" x14ac:dyDescent="0.25">
      <c r="A6594" s="77"/>
      <c r="D6594" s="60"/>
      <c r="E6594" s="60"/>
      <c r="F6594" s="60"/>
      <c r="G6594" s="60"/>
      <c r="H6594" s="62"/>
      <c r="I6594" s="62"/>
      <c r="J6594" s="62"/>
      <c r="K6594" s="62"/>
      <c r="M6594" s="63"/>
      <c r="N6594" s="63"/>
      <c r="O6594" s="64"/>
      <c r="P6594" s="127"/>
      <c r="W6594" s="64"/>
      <c r="X6594" s="64"/>
    </row>
    <row r="6595" spans="1:24" s="59" customFormat="1" x14ac:dyDescent="0.25">
      <c r="A6595" s="77"/>
      <c r="D6595" s="60"/>
      <c r="E6595" s="60"/>
      <c r="F6595" s="60"/>
      <c r="G6595" s="60"/>
      <c r="H6595" s="62"/>
      <c r="I6595" s="62"/>
      <c r="J6595" s="62"/>
      <c r="K6595" s="62"/>
      <c r="M6595" s="63"/>
      <c r="N6595" s="63"/>
      <c r="O6595" s="64"/>
      <c r="P6595" s="127"/>
      <c r="W6595" s="64"/>
      <c r="X6595" s="64"/>
    </row>
    <row r="6596" spans="1:24" s="59" customFormat="1" x14ac:dyDescent="0.25">
      <c r="A6596" s="77"/>
      <c r="D6596" s="60"/>
      <c r="E6596" s="60"/>
      <c r="F6596" s="60"/>
      <c r="G6596" s="60"/>
      <c r="H6596" s="62"/>
      <c r="I6596" s="62"/>
      <c r="J6596" s="62"/>
      <c r="K6596" s="62"/>
      <c r="M6596" s="63"/>
      <c r="N6596" s="63"/>
      <c r="O6596" s="64"/>
      <c r="P6596" s="127"/>
      <c r="W6596" s="64"/>
      <c r="X6596" s="64"/>
    </row>
    <row r="6597" spans="1:24" s="59" customFormat="1" x14ac:dyDescent="0.25">
      <c r="A6597" s="77"/>
      <c r="D6597" s="60"/>
      <c r="E6597" s="60"/>
      <c r="F6597" s="60"/>
      <c r="G6597" s="60"/>
      <c r="H6597" s="62"/>
      <c r="I6597" s="62"/>
      <c r="J6597" s="62"/>
      <c r="K6597" s="62"/>
      <c r="M6597" s="63"/>
      <c r="N6597" s="63"/>
      <c r="O6597" s="64"/>
      <c r="P6597" s="127"/>
      <c r="W6597" s="64"/>
      <c r="X6597" s="64"/>
    </row>
    <row r="6598" spans="1:24" s="59" customFormat="1" x14ac:dyDescent="0.25">
      <c r="A6598" s="77"/>
      <c r="D6598" s="60"/>
      <c r="E6598" s="60"/>
      <c r="F6598" s="60"/>
      <c r="G6598" s="60"/>
      <c r="H6598" s="62"/>
      <c r="I6598" s="62"/>
      <c r="J6598" s="62"/>
      <c r="K6598" s="62"/>
      <c r="M6598" s="63"/>
      <c r="N6598" s="63"/>
      <c r="O6598" s="64"/>
      <c r="P6598" s="127"/>
      <c r="W6598" s="64"/>
      <c r="X6598" s="64"/>
    </row>
    <row r="6599" spans="1:24" s="59" customFormat="1" x14ac:dyDescent="0.25">
      <c r="A6599" s="77"/>
      <c r="D6599" s="60"/>
      <c r="E6599" s="60"/>
      <c r="F6599" s="60"/>
      <c r="G6599" s="60"/>
      <c r="H6599" s="62"/>
      <c r="I6599" s="62"/>
      <c r="J6599" s="62"/>
      <c r="K6599" s="62"/>
      <c r="M6599" s="63"/>
      <c r="N6599" s="63"/>
      <c r="O6599" s="64"/>
      <c r="P6599" s="127"/>
      <c r="W6599" s="64"/>
      <c r="X6599" s="64"/>
    </row>
    <row r="6600" spans="1:24" s="59" customFormat="1" x14ac:dyDescent="0.25">
      <c r="A6600" s="77"/>
      <c r="D6600" s="60"/>
      <c r="E6600" s="60"/>
      <c r="F6600" s="60"/>
      <c r="G6600" s="60"/>
      <c r="H6600" s="62"/>
      <c r="I6600" s="62"/>
      <c r="J6600" s="62"/>
      <c r="K6600" s="62"/>
      <c r="M6600" s="63"/>
      <c r="N6600" s="63"/>
      <c r="O6600" s="64"/>
      <c r="P6600" s="127"/>
      <c r="W6600" s="64"/>
      <c r="X6600" s="64"/>
    </row>
    <row r="6601" spans="1:24" s="59" customFormat="1" x14ac:dyDescent="0.25">
      <c r="A6601" s="77"/>
      <c r="D6601" s="60"/>
      <c r="E6601" s="60"/>
      <c r="F6601" s="60"/>
      <c r="G6601" s="60"/>
      <c r="H6601" s="62"/>
      <c r="I6601" s="62"/>
      <c r="J6601" s="62"/>
      <c r="K6601" s="62"/>
      <c r="M6601" s="63"/>
      <c r="N6601" s="63"/>
      <c r="O6601" s="64"/>
      <c r="P6601" s="127"/>
      <c r="W6601" s="64"/>
      <c r="X6601" s="64"/>
    </row>
    <row r="6602" spans="1:24" s="59" customFormat="1" x14ac:dyDescent="0.25">
      <c r="A6602" s="77"/>
      <c r="D6602" s="60"/>
      <c r="E6602" s="60"/>
      <c r="F6602" s="60"/>
      <c r="G6602" s="60"/>
      <c r="H6602" s="62"/>
      <c r="I6602" s="62"/>
      <c r="J6602" s="62"/>
      <c r="K6602" s="62"/>
      <c r="M6602" s="63"/>
      <c r="N6602" s="63"/>
      <c r="O6602" s="64"/>
      <c r="P6602" s="127"/>
      <c r="W6602" s="64"/>
      <c r="X6602" s="64"/>
    </row>
    <row r="6603" spans="1:24" s="59" customFormat="1" x14ac:dyDescent="0.25">
      <c r="A6603" s="77"/>
      <c r="D6603" s="60"/>
      <c r="E6603" s="60"/>
      <c r="F6603" s="60"/>
      <c r="G6603" s="60"/>
      <c r="H6603" s="62"/>
      <c r="I6603" s="62"/>
      <c r="J6603" s="62"/>
      <c r="K6603" s="62"/>
      <c r="M6603" s="63"/>
      <c r="N6603" s="63"/>
      <c r="O6603" s="64"/>
      <c r="P6603" s="127"/>
      <c r="W6603" s="64"/>
      <c r="X6603" s="64"/>
    </row>
    <row r="6604" spans="1:24" s="59" customFormat="1" x14ac:dyDescent="0.25">
      <c r="A6604" s="77"/>
      <c r="D6604" s="60"/>
      <c r="E6604" s="60"/>
      <c r="F6604" s="60"/>
      <c r="G6604" s="60"/>
      <c r="H6604" s="62"/>
      <c r="I6604" s="62"/>
      <c r="J6604" s="62"/>
      <c r="K6604" s="62"/>
      <c r="M6604" s="63"/>
      <c r="N6604" s="63"/>
      <c r="O6604" s="64"/>
      <c r="P6604" s="127"/>
      <c r="W6604" s="64"/>
      <c r="X6604" s="64"/>
    </row>
    <row r="6605" spans="1:24" s="59" customFormat="1" x14ac:dyDescent="0.25">
      <c r="A6605" s="77"/>
      <c r="D6605" s="60"/>
      <c r="E6605" s="60"/>
      <c r="F6605" s="60"/>
      <c r="G6605" s="60"/>
      <c r="H6605" s="62"/>
      <c r="I6605" s="62"/>
      <c r="J6605" s="62"/>
      <c r="K6605" s="62"/>
      <c r="M6605" s="63"/>
      <c r="N6605" s="63"/>
      <c r="O6605" s="64"/>
      <c r="P6605" s="127"/>
      <c r="W6605" s="64"/>
      <c r="X6605" s="64"/>
    </row>
    <row r="6606" spans="1:24" s="59" customFormat="1" x14ac:dyDescent="0.25">
      <c r="A6606" s="77"/>
      <c r="D6606" s="60"/>
      <c r="E6606" s="60"/>
      <c r="F6606" s="60"/>
      <c r="G6606" s="60"/>
      <c r="H6606" s="62"/>
      <c r="I6606" s="62"/>
      <c r="J6606" s="62"/>
      <c r="K6606" s="62"/>
      <c r="M6606" s="63"/>
      <c r="N6606" s="63"/>
      <c r="O6606" s="64"/>
      <c r="P6606" s="127"/>
      <c r="W6606" s="64"/>
      <c r="X6606" s="64"/>
    </row>
    <row r="6607" spans="1:24" s="59" customFormat="1" x14ac:dyDescent="0.25">
      <c r="A6607" s="77"/>
      <c r="D6607" s="60"/>
      <c r="E6607" s="60"/>
      <c r="F6607" s="60"/>
      <c r="G6607" s="60"/>
      <c r="H6607" s="62"/>
      <c r="I6607" s="62"/>
      <c r="J6607" s="62"/>
      <c r="K6607" s="62"/>
      <c r="M6607" s="63"/>
      <c r="N6607" s="63"/>
      <c r="O6607" s="64"/>
      <c r="P6607" s="127"/>
      <c r="W6607" s="64"/>
      <c r="X6607" s="64"/>
    </row>
    <row r="6608" spans="1:24" s="59" customFormat="1" x14ac:dyDescent="0.25">
      <c r="A6608" s="77"/>
      <c r="D6608" s="60"/>
      <c r="E6608" s="60"/>
      <c r="F6608" s="60"/>
      <c r="G6608" s="60"/>
      <c r="H6608" s="62"/>
      <c r="I6608" s="62"/>
      <c r="J6608" s="62"/>
      <c r="K6608" s="62"/>
      <c r="M6608" s="63"/>
      <c r="N6608" s="63"/>
      <c r="O6608" s="64"/>
      <c r="P6608" s="127"/>
      <c r="W6608" s="64"/>
      <c r="X6608" s="64"/>
    </row>
    <row r="6609" spans="1:24" s="59" customFormat="1" x14ac:dyDescent="0.25">
      <c r="A6609" s="77"/>
      <c r="D6609" s="60"/>
      <c r="E6609" s="60"/>
      <c r="F6609" s="60"/>
      <c r="G6609" s="60"/>
      <c r="H6609" s="62"/>
      <c r="I6609" s="62"/>
      <c r="J6609" s="62"/>
      <c r="K6609" s="62"/>
      <c r="M6609" s="63"/>
      <c r="N6609" s="63"/>
      <c r="O6609" s="64"/>
      <c r="P6609" s="127"/>
      <c r="W6609" s="64"/>
      <c r="X6609" s="64"/>
    </row>
    <row r="6610" spans="1:24" s="59" customFormat="1" x14ac:dyDescent="0.25">
      <c r="A6610" s="77"/>
      <c r="D6610" s="60"/>
      <c r="E6610" s="60"/>
      <c r="F6610" s="60"/>
      <c r="G6610" s="60"/>
      <c r="H6610" s="62"/>
      <c r="I6610" s="62"/>
      <c r="J6610" s="62"/>
      <c r="K6610" s="62"/>
      <c r="M6610" s="63"/>
      <c r="N6610" s="63"/>
      <c r="O6610" s="64"/>
      <c r="P6610" s="127"/>
      <c r="W6610" s="64"/>
      <c r="X6610" s="64"/>
    </row>
    <row r="6611" spans="1:24" s="59" customFormat="1" x14ac:dyDescent="0.25">
      <c r="A6611" s="77"/>
      <c r="D6611" s="60"/>
      <c r="E6611" s="60"/>
      <c r="F6611" s="60"/>
      <c r="G6611" s="60"/>
      <c r="H6611" s="62"/>
      <c r="I6611" s="62"/>
      <c r="J6611" s="62"/>
      <c r="K6611" s="62"/>
      <c r="M6611" s="63"/>
      <c r="N6611" s="63"/>
      <c r="O6611" s="64"/>
      <c r="P6611" s="127"/>
      <c r="W6611" s="64"/>
      <c r="X6611" s="64"/>
    </row>
    <row r="6612" spans="1:24" s="59" customFormat="1" x14ac:dyDescent="0.25">
      <c r="A6612" s="77"/>
      <c r="D6612" s="60"/>
      <c r="E6612" s="60"/>
      <c r="F6612" s="60"/>
      <c r="G6612" s="60"/>
      <c r="H6612" s="62"/>
      <c r="I6612" s="62"/>
      <c r="J6612" s="62"/>
      <c r="K6612" s="62"/>
      <c r="M6612" s="63"/>
      <c r="N6612" s="63"/>
      <c r="O6612" s="64"/>
      <c r="P6612" s="127"/>
      <c r="W6612" s="64"/>
      <c r="X6612" s="64"/>
    </row>
    <row r="6613" spans="1:24" s="59" customFormat="1" x14ac:dyDescent="0.25">
      <c r="A6613" s="77"/>
      <c r="D6613" s="60"/>
      <c r="E6613" s="60"/>
      <c r="F6613" s="60"/>
      <c r="G6613" s="60"/>
      <c r="H6613" s="62"/>
      <c r="I6613" s="62"/>
      <c r="J6613" s="62"/>
      <c r="K6613" s="62"/>
      <c r="M6613" s="63"/>
      <c r="N6613" s="63"/>
      <c r="O6613" s="64"/>
      <c r="P6613" s="127"/>
      <c r="W6613" s="64"/>
      <c r="X6613" s="64"/>
    </row>
    <row r="6614" spans="1:24" s="59" customFormat="1" x14ac:dyDescent="0.25">
      <c r="A6614" s="77"/>
      <c r="D6614" s="60"/>
      <c r="E6614" s="60"/>
      <c r="F6614" s="60"/>
      <c r="G6614" s="60"/>
      <c r="H6614" s="62"/>
      <c r="I6614" s="62"/>
      <c r="J6614" s="62"/>
      <c r="K6614" s="62"/>
      <c r="M6614" s="63"/>
      <c r="N6614" s="63"/>
      <c r="O6614" s="64"/>
      <c r="P6614" s="127"/>
      <c r="W6614" s="64"/>
      <c r="X6614" s="64"/>
    </row>
    <row r="6615" spans="1:24" s="59" customFormat="1" x14ac:dyDescent="0.25">
      <c r="A6615" s="77"/>
      <c r="D6615" s="60"/>
      <c r="E6615" s="60"/>
      <c r="F6615" s="60"/>
      <c r="G6615" s="60"/>
      <c r="H6615" s="62"/>
      <c r="I6615" s="62"/>
      <c r="J6615" s="62"/>
      <c r="K6615" s="62"/>
      <c r="M6615" s="63"/>
      <c r="N6615" s="63"/>
      <c r="O6615" s="64"/>
      <c r="P6615" s="127"/>
      <c r="W6615" s="64"/>
      <c r="X6615" s="64"/>
    </row>
    <row r="6616" spans="1:24" s="59" customFormat="1" x14ac:dyDescent="0.25">
      <c r="A6616" s="77"/>
      <c r="D6616" s="60"/>
      <c r="E6616" s="60"/>
      <c r="F6616" s="60"/>
      <c r="G6616" s="60"/>
      <c r="H6616" s="62"/>
      <c r="I6616" s="62"/>
      <c r="J6616" s="62"/>
      <c r="K6616" s="62"/>
      <c r="M6616" s="63"/>
      <c r="N6616" s="63"/>
      <c r="O6616" s="64"/>
      <c r="P6616" s="127"/>
      <c r="W6616" s="64"/>
      <c r="X6616" s="64"/>
    </row>
    <row r="6617" spans="1:24" s="59" customFormat="1" x14ac:dyDescent="0.25">
      <c r="A6617" s="77"/>
      <c r="D6617" s="60"/>
      <c r="E6617" s="60"/>
      <c r="F6617" s="60"/>
      <c r="G6617" s="60"/>
      <c r="H6617" s="62"/>
      <c r="I6617" s="62"/>
      <c r="J6617" s="62"/>
      <c r="K6617" s="62"/>
      <c r="M6617" s="63"/>
      <c r="N6617" s="63"/>
      <c r="O6617" s="64"/>
      <c r="P6617" s="127"/>
      <c r="W6617" s="64"/>
      <c r="X6617" s="64"/>
    </row>
    <row r="6618" spans="1:24" s="59" customFormat="1" x14ac:dyDescent="0.25">
      <c r="A6618" s="77"/>
      <c r="D6618" s="60"/>
      <c r="E6618" s="60"/>
      <c r="F6618" s="60"/>
      <c r="G6618" s="60"/>
      <c r="H6618" s="62"/>
      <c r="I6618" s="62"/>
      <c r="J6618" s="62"/>
      <c r="K6618" s="62"/>
      <c r="M6618" s="63"/>
      <c r="N6618" s="63"/>
      <c r="O6618" s="64"/>
      <c r="P6618" s="127"/>
      <c r="W6618" s="64"/>
      <c r="X6618" s="64"/>
    </row>
    <row r="6619" spans="1:24" s="59" customFormat="1" x14ac:dyDescent="0.25">
      <c r="A6619" s="77"/>
      <c r="D6619" s="60"/>
      <c r="E6619" s="60"/>
      <c r="F6619" s="60"/>
      <c r="G6619" s="60"/>
      <c r="H6619" s="62"/>
      <c r="I6619" s="62"/>
      <c r="J6619" s="62"/>
      <c r="K6619" s="62"/>
      <c r="M6619" s="63"/>
      <c r="N6619" s="63"/>
      <c r="O6619" s="64"/>
      <c r="P6619" s="127"/>
      <c r="W6619" s="64"/>
      <c r="X6619" s="64"/>
    </row>
    <row r="6620" spans="1:24" s="59" customFormat="1" x14ac:dyDescent="0.25">
      <c r="A6620" s="77"/>
      <c r="D6620" s="60"/>
      <c r="E6620" s="60"/>
      <c r="F6620" s="60"/>
      <c r="G6620" s="60"/>
      <c r="H6620" s="62"/>
      <c r="I6620" s="62"/>
      <c r="J6620" s="62"/>
      <c r="K6620" s="62"/>
      <c r="M6620" s="63"/>
      <c r="N6620" s="63"/>
      <c r="O6620" s="64"/>
      <c r="P6620" s="127"/>
      <c r="W6620" s="64"/>
      <c r="X6620" s="64"/>
    </row>
    <row r="6621" spans="1:24" s="59" customFormat="1" x14ac:dyDescent="0.25">
      <c r="A6621" s="77"/>
      <c r="D6621" s="60"/>
      <c r="E6621" s="60"/>
      <c r="F6621" s="60"/>
      <c r="G6621" s="60"/>
      <c r="H6621" s="62"/>
      <c r="I6621" s="62"/>
      <c r="J6621" s="62"/>
      <c r="K6621" s="62"/>
      <c r="M6621" s="63"/>
      <c r="N6621" s="63"/>
      <c r="O6621" s="64"/>
      <c r="P6621" s="127"/>
      <c r="W6621" s="64"/>
      <c r="X6621" s="64"/>
    </row>
    <row r="6622" spans="1:24" s="59" customFormat="1" x14ac:dyDescent="0.25">
      <c r="A6622" s="77"/>
      <c r="D6622" s="60"/>
      <c r="E6622" s="60"/>
      <c r="F6622" s="60"/>
      <c r="G6622" s="60"/>
      <c r="H6622" s="62"/>
      <c r="I6622" s="62"/>
      <c r="J6622" s="62"/>
      <c r="K6622" s="62"/>
      <c r="M6622" s="63"/>
      <c r="N6622" s="63"/>
      <c r="O6622" s="64"/>
      <c r="P6622" s="127"/>
      <c r="W6622" s="64"/>
      <c r="X6622" s="64"/>
    </row>
    <row r="6623" spans="1:24" s="59" customFormat="1" x14ac:dyDescent="0.25">
      <c r="A6623" s="77"/>
      <c r="D6623" s="60"/>
      <c r="E6623" s="60"/>
      <c r="F6623" s="60"/>
      <c r="G6623" s="60"/>
      <c r="H6623" s="62"/>
      <c r="I6623" s="62"/>
      <c r="J6623" s="62"/>
      <c r="K6623" s="62"/>
      <c r="M6623" s="63"/>
      <c r="N6623" s="63"/>
      <c r="O6623" s="64"/>
      <c r="P6623" s="127"/>
      <c r="W6623" s="64"/>
      <c r="X6623" s="64"/>
    </row>
    <row r="6624" spans="1:24" s="59" customFormat="1" x14ac:dyDescent="0.25">
      <c r="A6624" s="77"/>
      <c r="D6624" s="60"/>
      <c r="E6624" s="60"/>
      <c r="F6624" s="60"/>
      <c r="G6624" s="60"/>
      <c r="H6624" s="62"/>
      <c r="I6624" s="62"/>
      <c r="J6624" s="62"/>
      <c r="K6624" s="62"/>
      <c r="M6624" s="63"/>
      <c r="N6624" s="63"/>
      <c r="O6624" s="64"/>
      <c r="P6624" s="127"/>
      <c r="W6624" s="64"/>
      <c r="X6624" s="64"/>
    </row>
    <row r="6625" spans="1:24" s="59" customFormat="1" x14ac:dyDescent="0.25">
      <c r="A6625" s="77"/>
      <c r="D6625" s="60"/>
      <c r="E6625" s="60"/>
      <c r="F6625" s="60"/>
      <c r="G6625" s="60"/>
      <c r="H6625" s="62"/>
      <c r="I6625" s="62"/>
      <c r="J6625" s="62"/>
      <c r="K6625" s="62"/>
      <c r="M6625" s="63"/>
      <c r="N6625" s="63"/>
      <c r="O6625" s="64"/>
      <c r="P6625" s="127"/>
      <c r="W6625" s="64"/>
      <c r="X6625" s="64"/>
    </row>
    <row r="6626" spans="1:24" s="59" customFormat="1" x14ac:dyDescent="0.25">
      <c r="A6626" s="77"/>
      <c r="D6626" s="60"/>
      <c r="E6626" s="60"/>
      <c r="F6626" s="60"/>
      <c r="G6626" s="60"/>
      <c r="H6626" s="62"/>
      <c r="I6626" s="62"/>
      <c r="J6626" s="62"/>
      <c r="K6626" s="62"/>
      <c r="M6626" s="63"/>
      <c r="N6626" s="63"/>
      <c r="O6626" s="64"/>
      <c r="P6626" s="127"/>
      <c r="W6626" s="64"/>
      <c r="X6626" s="64"/>
    </row>
    <row r="6627" spans="1:24" s="59" customFormat="1" x14ac:dyDescent="0.25">
      <c r="A6627" s="77"/>
      <c r="D6627" s="60"/>
      <c r="E6627" s="60"/>
      <c r="F6627" s="60"/>
      <c r="G6627" s="60"/>
      <c r="H6627" s="62"/>
      <c r="I6627" s="62"/>
      <c r="J6627" s="62"/>
      <c r="K6627" s="62"/>
      <c r="M6627" s="63"/>
      <c r="N6627" s="63"/>
      <c r="O6627" s="64"/>
      <c r="P6627" s="127"/>
      <c r="W6627" s="64"/>
      <c r="X6627" s="64"/>
    </row>
    <row r="6628" spans="1:24" s="59" customFormat="1" x14ac:dyDescent="0.25">
      <c r="A6628" s="77"/>
      <c r="D6628" s="60"/>
      <c r="E6628" s="60"/>
      <c r="F6628" s="60"/>
      <c r="G6628" s="60"/>
      <c r="H6628" s="62"/>
      <c r="I6628" s="62"/>
      <c r="J6628" s="62"/>
      <c r="K6628" s="62"/>
      <c r="M6628" s="63"/>
      <c r="N6628" s="63"/>
      <c r="O6628" s="64"/>
      <c r="P6628" s="127"/>
      <c r="W6628" s="64"/>
      <c r="X6628" s="64"/>
    </row>
    <row r="6629" spans="1:24" s="59" customFormat="1" x14ac:dyDescent="0.25">
      <c r="A6629" s="77"/>
      <c r="D6629" s="60"/>
      <c r="E6629" s="60"/>
      <c r="F6629" s="60"/>
      <c r="G6629" s="60"/>
      <c r="H6629" s="62"/>
      <c r="I6629" s="62"/>
      <c r="J6629" s="62"/>
      <c r="K6629" s="62"/>
      <c r="M6629" s="63"/>
      <c r="N6629" s="63"/>
      <c r="O6629" s="64"/>
      <c r="P6629" s="127"/>
      <c r="W6629" s="64"/>
      <c r="X6629" s="64"/>
    </row>
    <row r="6630" spans="1:24" s="59" customFormat="1" x14ac:dyDescent="0.25">
      <c r="A6630" s="77"/>
      <c r="D6630" s="60"/>
      <c r="E6630" s="60"/>
      <c r="F6630" s="60"/>
      <c r="G6630" s="60"/>
      <c r="H6630" s="62"/>
      <c r="I6630" s="62"/>
      <c r="J6630" s="62"/>
      <c r="K6630" s="62"/>
      <c r="M6630" s="63"/>
      <c r="N6630" s="63"/>
      <c r="O6630" s="64"/>
      <c r="P6630" s="127"/>
      <c r="W6630" s="64"/>
      <c r="X6630" s="64"/>
    </row>
    <row r="6631" spans="1:24" s="59" customFormat="1" x14ac:dyDescent="0.25">
      <c r="A6631" s="77"/>
      <c r="D6631" s="60"/>
      <c r="E6631" s="60"/>
      <c r="F6631" s="60"/>
      <c r="G6631" s="60"/>
      <c r="H6631" s="62"/>
      <c r="I6631" s="62"/>
      <c r="J6631" s="62"/>
      <c r="K6631" s="62"/>
      <c r="M6631" s="63"/>
      <c r="N6631" s="63"/>
      <c r="O6631" s="64"/>
      <c r="P6631" s="127"/>
      <c r="W6631" s="64"/>
      <c r="X6631" s="64"/>
    </row>
    <row r="6632" spans="1:24" s="59" customFormat="1" x14ac:dyDescent="0.25">
      <c r="A6632" s="77"/>
      <c r="D6632" s="60"/>
      <c r="E6632" s="60"/>
      <c r="F6632" s="60"/>
      <c r="G6632" s="60"/>
      <c r="H6632" s="62"/>
      <c r="I6632" s="62"/>
      <c r="J6632" s="62"/>
      <c r="K6632" s="62"/>
      <c r="M6632" s="63"/>
      <c r="N6632" s="63"/>
      <c r="O6632" s="64"/>
      <c r="P6632" s="127"/>
      <c r="W6632" s="64"/>
      <c r="X6632" s="64"/>
    </row>
    <row r="6633" spans="1:24" s="59" customFormat="1" x14ac:dyDescent="0.25">
      <c r="A6633" s="77"/>
      <c r="D6633" s="60"/>
      <c r="E6633" s="60"/>
      <c r="F6633" s="60"/>
      <c r="G6633" s="60"/>
      <c r="H6633" s="62"/>
      <c r="I6633" s="62"/>
      <c r="J6633" s="62"/>
      <c r="K6633" s="62"/>
      <c r="M6633" s="63"/>
      <c r="N6633" s="63"/>
      <c r="O6633" s="64"/>
      <c r="P6633" s="127"/>
      <c r="W6633" s="64"/>
      <c r="X6633" s="64"/>
    </row>
    <row r="6634" spans="1:24" s="59" customFormat="1" x14ac:dyDescent="0.25">
      <c r="A6634" s="77"/>
      <c r="D6634" s="60"/>
      <c r="E6634" s="60"/>
      <c r="F6634" s="60"/>
      <c r="G6634" s="60"/>
      <c r="H6634" s="62"/>
      <c r="I6634" s="62"/>
      <c r="J6634" s="62"/>
      <c r="K6634" s="62"/>
      <c r="M6634" s="63"/>
      <c r="N6634" s="63"/>
      <c r="O6634" s="64"/>
      <c r="P6634" s="127"/>
      <c r="W6634" s="64"/>
      <c r="X6634" s="64"/>
    </row>
    <row r="6635" spans="1:24" s="59" customFormat="1" x14ac:dyDescent="0.25">
      <c r="A6635" s="77"/>
      <c r="D6635" s="60"/>
      <c r="E6635" s="60"/>
      <c r="F6635" s="60"/>
      <c r="G6635" s="60"/>
      <c r="H6635" s="62"/>
      <c r="I6635" s="62"/>
      <c r="J6635" s="62"/>
      <c r="K6635" s="62"/>
      <c r="M6635" s="63"/>
      <c r="N6635" s="63"/>
      <c r="O6635" s="64"/>
      <c r="P6635" s="127"/>
      <c r="W6635" s="64"/>
      <c r="X6635" s="64"/>
    </row>
    <row r="6636" spans="1:24" s="59" customFormat="1" x14ac:dyDescent="0.25">
      <c r="A6636" s="77"/>
      <c r="D6636" s="60"/>
      <c r="E6636" s="60"/>
      <c r="F6636" s="60"/>
      <c r="G6636" s="60"/>
      <c r="H6636" s="62"/>
      <c r="I6636" s="62"/>
      <c r="J6636" s="62"/>
      <c r="K6636" s="62"/>
      <c r="M6636" s="63"/>
      <c r="N6636" s="63"/>
      <c r="O6636" s="64"/>
      <c r="P6636" s="127"/>
      <c r="W6636" s="64"/>
      <c r="X6636" s="64"/>
    </row>
    <row r="6637" spans="1:24" s="59" customFormat="1" x14ac:dyDescent="0.25">
      <c r="A6637" s="77"/>
      <c r="D6637" s="60"/>
      <c r="E6637" s="60"/>
      <c r="F6637" s="60"/>
      <c r="G6637" s="60"/>
      <c r="H6637" s="62"/>
      <c r="I6637" s="62"/>
      <c r="J6637" s="62"/>
      <c r="K6637" s="62"/>
      <c r="M6637" s="63"/>
      <c r="N6637" s="63"/>
      <c r="O6637" s="64"/>
      <c r="P6637" s="127"/>
      <c r="W6637" s="64"/>
      <c r="X6637" s="64"/>
    </row>
    <row r="6638" spans="1:24" s="59" customFormat="1" x14ac:dyDescent="0.25">
      <c r="A6638" s="77"/>
      <c r="D6638" s="60"/>
      <c r="E6638" s="60"/>
      <c r="F6638" s="60"/>
      <c r="G6638" s="60"/>
      <c r="H6638" s="62"/>
      <c r="I6638" s="62"/>
      <c r="J6638" s="62"/>
      <c r="K6638" s="62"/>
      <c r="M6638" s="63"/>
      <c r="N6638" s="63"/>
      <c r="O6638" s="64"/>
      <c r="P6638" s="127"/>
      <c r="W6638" s="64"/>
      <c r="X6638" s="64"/>
    </row>
    <row r="6639" spans="1:24" s="59" customFormat="1" x14ac:dyDescent="0.25">
      <c r="A6639" s="77"/>
      <c r="D6639" s="60"/>
      <c r="E6639" s="60"/>
      <c r="F6639" s="60"/>
      <c r="G6639" s="60"/>
      <c r="H6639" s="62"/>
      <c r="I6639" s="62"/>
      <c r="J6639" s="62"/>
      <c r="K6639" s="62"/>
      <c r="M6639" s="63"/>
      <c r="N6639" s="63"/>
      <c r="O6639" s="64"/>
      <c r="P6639" s="127"/>
      <c r="W6639" s="64"/>
      <c r="X6639" s="64"/>
    </row>
    <row r="6640" spans="1:24" s="59" customFormat="1" x14ac:dyDescent="0.25">
      <c r="A6640" s="77"/>
      <c r="D6640" s="60"/>
      <c r="E6640" s="60"/>
      <c r="F6640" s="60"/>
      <c r="G6640" s="60"/>
      <c r="H6640" s="62"/>
      <c r="I6640" s="62"/>
      <c r="J6640" s="62"/>
      <c r="K6640" s="62"/>
      <c r="M6640" s="63"/>
      <c r="N6640" s="63"/>
      <c r="O6640" s="64"/>
      <c r="P6640" s="127"/>
      <c r="W6640" s="64"/>
      <c r="X6640" s="64"/>
    </row>
    <row r="6641" spans="1:24" s="59" customFormat="1" x14ac:dyDescent="0.25">
      <c r="A6641" s="77"/>
      <c r="D6641" s="60"/>
      <c r="E6641" s="60"/>
      <c r="F6641" s="60"/>
      <c r="G6641" s="60"/>
      <c r="H6641" s="62"/>
      <c r="I6641" s="62"/>
      <c r="J6641" s="62"/>
      <c r="K6641" s="62"/>
      <c r="M6641" s="63"/>
      <c r="N6641" s="63"/>
      <c r="O6641" s="64"/>
      <c r="P6641" s="127"/>
      <c r="W6641" s="64"/>
      <c r="X6641" s="64"/>
    </row>
    <row r="6642" spans="1:24" s="59" customFormat="1" x14ac:dyDescent="0.25">
      <c r="A6642" s="77"/>
      <c r="D6642" s="60"/>
      <c r="E6642" s="60"/>
      <c r="F6642" s="60"/>
      <c r="G6642" s="60"/>
      <c r="H6642" s="62"/>
      <c r="I6642" s="62"/>
      <c r="J6642" s="62"/>
      <c r="K6642" s="62"/>
      <c r="M6642" s="63"/>
      <c r="N6642" s="63"/>
      <c r="O6642" s="64"/>
      <c r="P6642" s="127"/>
      <c r="W6642" s="64"/>
      <c r="X6642" s="64"/>
    </row>
    <row r="6643" spans="1:24" s="59" customFormat="1" x14ac:dyDescent="0.25">
      <c r="A6643" s="77"/>
      <c r="D6643" s="60"/>
      <c r="E6643" s="60"/>
      <c r="F6643" s="60"/>
      <c r="G6643" s="60"/>
      <c r="H6643" s="62"/>
      <c r="I6643" s="62"/>
      <c r="J6643" s="62"/>
      <c r="K6643" s="62"/>
      <c r="M6643" s="63"/>
      <c r="N6643" s="63"/>
      <c r="O6643" s="64"/>
      <c r="P6643" s="127"/>
      <c r="W6643" s="64"/>
      <c r="X6643" s="64"/>
    </row>
    <row r="6644" spans="1:24" s="59" customFormat="1" x14ac:dyDescent="0.25">
      <c r="A6644" s="77"/>
      <c r="D6644" s="60"/>
      <c r="E6644" s="60"/>
      <c r="F6644" s="60"/>
      <c r="G6644" s="60"/>
      <c r="H6644" s="62"/>
      <c r="I6644" s="62"/>
      <c r="J6644" s="62"/>
      <c r="K6644" s="62"/>
      <c r="M6644" s="63"/>
      <c r="N6644" s="63"/>
      <c r="O6644" s="64"/>
      <c r="P6644" s="127"/>
      <c r="W6644" s="64"/>
      <c r="X6644" s="64"/>
    </row>
    <row r="6645" spans="1:24" s="59" customFormat="1" x14ac:dyDescent="0.25">
      <c r="A6645" s="77"/>
      <c r="D6645" s="60"/>
      <c r="E6645" s="60"/>
      <c r="F6645" s="60"/>
      <c r="G6645" s="60"/>
      <c r="H6645" s="62"/>
      <c r="I6645" s="62"/>
      <c r="J6645" s="62"/>
      <c r="K6645" s="62"/>
      <c r="M6645" s="63"/>
      <c r="N6645" s="63"/>
      <c r="O6645" s="64"/>
      <c r="P6645" s="127"/>
      <c r="W6645" s="64"/>
      <c r="X6645" s="64"/>
    </row>
    <row r="6646" spans="1:24" s="59" customFormat="1" x14ac:dyDescent="0.25">
      <c r="A6646" s="77"/>
      <c r="D6646" s="60"/>
      <c r="E6646" s="60"/>
      <c r="F6646" s="60"/>
      <c r="G6646" s="60"/>
      <c r="H6646" s="62"/>
      <c r="I6646" s="62"/>
      <c r="J6646" s="62"/>
      <c r="K6646" s="62"/>
      <c r="M6646" s="63"/>
      <c r="N6646" s="63"/>
      <c r="O6646" s="64"/>
      <c r="P6646" s="127"/>
      <c r="W6646" s="64"/>
      <c r="X6646" s="64"/>
    </row>
    <row r="6647" spans="1:24" s="59" customFormat="1" x14ac:dyDescent="0.25">
      <c r="A6647" s="77"/>
      <c r="D6647" s="60"/>
      <c r="E6647" s="60"/>
      <c r="F6647" s="60"/>
      <c r="G6647" s="60"/>
      <c r="H6647" s="62"/>
      <c r="I6647" s="62"/>
      <c r="J6647" s="62"/>
      <c r="K6647" s="62"/>
      <c r="M6647" s="63"/>
      <c r="N6647" s="63"/>
      <c r="O6647" s="64"/>
      <c r="P6647" s="127"/>
      <c r="W6647" s="64"/>
      <c r="X6647" s="64"/>
    </row>
    <row r="6648" spans="1:24" s="59" customFormat="1" x14ac:dyDescent="0.25">
      <c r="A6648" s="77"/>
      <c r="D6648" s="60"/>
      <c r="E6648" s="60"/>
      <c r="F6648" s="60"/>
      <c r="G6648" s="60"/>
      <c r="H6648" s="62"/>
      <c r="I6648" s="62"/>
      <c r="J6648" s="62"/>
      <c r="K6648" s="62"/>
      <c r="M6648" s="63"/>
      <c r="N6648" s="63"/>
      <c r="O6648" s="64"/>
      <c r="P6648" s="127"/>
      <c r="W6648" s="64"/>
      <c r="X6648" s="64"/>
    </row>
    <row r="6649" spans="1:24" s="59" customFormat="1" x14ac:dyDescent="0.25">
      <c r="A6649" s="77"/>
      <c r="D6649" s="60"/>
      <c r="E6649" s="60"/>
      <c r="F6649" s="60"/>
      <c r="G6649" s="60"/>
      <c r="H6649" s="62"/>
      <c r="I6649" s="62"/>
      <c r="J6649" s="62"/>
      <c r="K6649" s="62"/>
      <c r="M6649" s="63"/>
      <c r="N6649" s="63"/>
      <c r="O6649" s="64"/>
      <c r="P6649" s="127"/>
      <c r="W6649" s="64"/>
      <c r="X6649" s="64"/>
    </row>
    <row r="6650" spans="1:24" s="59" customFormat="1" x14ac:dyDescent="0.25">
      <c r="A6650" s="77"/>
      <c r="D6650" s="60"/>
      <c r="E6650" s="60"/>
      <c r="F6650" s="60"/>
      <c r="G6650" s="60"/>
      <c r="H6650" s="62"/>
      <c r="I6650" s="62"/>
      <c r="J6650" s="62"/>
      <c r="K6650" s="62"/>
      <c r="M6650" s="63"/>
      <c r="N6650" s="63"/>
      <c r="O6650" s="64"/>
      <c r="P6650" s="127"/>
      <c r="W6650" s="64"/>
      <c r="X6650" s="64"/>
    </row>
    <row r="6651" spans="1:24" s="59" customFormat="1" x14ac:dyDescent="0.25">
      <c r="A6651" s="77"/>
      <c r="D6651" s="60"/>
      <c r="E6651" s="60"/>
      <c r="F6651" s="60"/>
      <c r="G6651" s="60"/>
      <c r="H6651" s="62"/>
      <c r="I6651" s="62"/>
      <c r="J6651" s="62"/>
      <c r="K6651" s="62"/>
      <c r="M6651" s="63"/>
      <c r="N6651" s="63"/>
      <c r="O6651" s="64"/>
      <c r="P6651" s="127"/>
      <c r="W6651" s="64"/>
      <c r="X6651" s="64"/>
    </row>
    <row r="6652" spans="1:24" s="59" customFormat="1" x14ac:dyDescent="0.25">
      <c r="A6652" s="77"/>
      <c r="D6652" s="60"/>
      <c r="E6652" s="60"/>
      <c r="F6652" s="60"/>
      <c r="G6652" s="60"/>
      <c r="H6652" s="62"/>
      <c r="I6652" s="62"/>
      <c r="J6652" s="62"/>
      <c r="K6652" s="62"/>
      <c r="M6652" s="63"/>
      <c r="N6652" s="63"/>
      <c r="O6652" s="64"/>
      <c r="P6652" s="127"/>
      <c r="W6652" s="64"/>
      <c r="X6652" s="64"/>
    </row>
    <row r="6653" spans="1:24" s="59" customFormat="1" x14ac:dyDescent="0.25">
      <c r="A6653" s="77"/>
      <c r="D6653" s="60"/>
      <c r="E6653" s="60"/>
      <c r="F6653" s="60"/>
      <c r="G6653" s="60"/>
      <c r="H6653" s="62"/>
      <c r="I6653" s="62"/>
      <c r="J6653" s="62"/>
      <c r="K6653" s="62"/>
      <c r="M6653" s="63"/>
      <c r="N6653" s="63"/>
      <c r="O6653" s="64"/>
      <c r="P6653" s="127"/>
      <c r="W6653" s="64"/>
      <c r="X6653" s="64"/>
    </row>
    <row r="6654" spans="1:24" s="59" customFormat="1" x14ac:dyDescent="0.25">
      <c r="A6654" s="77"/>
      <c r="D6654" s="60"/>
      <c r="E6654" s="60"/>
      <c r="F6654" s="60"/>
      <c r="G6654" s="60"/>
      <c r="H6654" s="62"/>
      <c r="I6654" s="62"/>
      <c r="J6654" s="62"/>
      <c r="K6654" s="62"/>
      <c r="M6654" s="63"/>
      <c r="N6654" s="63"/>
      <c r="O6654" s="64"/>
      <c r="P6654" s="127"/>
      <c r="W6654" s="64"/>
      <c r="X6654" s="64"/>
    </row>
    <row r="6655" spans="1:24" s="59" customFormat="1" x14ac:dyDescent="0.25">
      <c r="A6655" s="77"/>
      <c r="D6655" s="60"/>
      <c r="E6655" s="60"/>
      <c r="F6655" s="60"/>
      <c r="G6655" s="60"/>
      <c r="H6655" s="62"/>
      <c r="I6655" s="62"/>
      <c r="J6655" s="62"/>
      <c r="K6655" s="62"/>
      <c r="M6655" s="63"/>
      <c r="N6655" s="63"/>
      <c r="O6655" s="64"/>
      <c r="P6655" s="127"/>
      <c r="W6655" s="64"/>
      <c r="X6655" s="64"/>
    </row>
    <row r="6656" spans="1:24" s="59" customFormat="1" x14ac:dyDescent="0.25">
      <c r="A6656" s="77"/>
      <c r="D6656" s="60"/>
      <c r="E6656" s="60"/>
      <c r="F6656" s="60"/>
      <c r="G6656" s="60"/>
      <c r="H6656" s="62"/>
      <c r="I6656" s="62"/>
      <c r="J6656" s="62"/>
      <c r="K6656" s="62"/>
      <c r="M6656" s="63"/>
      <c r="N6656" s="63"/>
      <c r="O6656" s="64"/>
      <c r="P6656" s="127"/>
      <c r="W6656" s="64"/>
      <c r="X6656" s="64"/>
    </row>
    <row r="6657" spans="1:24" s="59" customFormat="1" x14ac:dyDescent="0.25">
      <c r="A6657" s="77"/>
      <c r="D6657" s="60"/>
      <c r="E6657" s="60"/>
      <c r="F6657" s="60"/>
      <c r="G6657" s="60"/>
      <c r="H6657" s="62"/>
      <c r="I6657" s="62"/>
      <c r="J6657" s="62"/>
      <c r="K6657" s="62"/>
      <c r="M6657" s="63"/>
      <c r="N6657" s="63"/>
      <c r="O6657" s="64"/>
      <c r="P6657" s="127"/>
      <c r="W6657" s="64"/>
      <c r="X6657" s="64"/>
    </row>
    <row r="6658" spans="1:24" s="59" customFormat="1" x14ac:dyDescent="0.25">
      <c r="A6658" s="77"/>
      <c r="D6658" s="60"/>
      <c r="E6658" s="60"/>
      <c r="F6658" s="60"/>
      <c r="G6658" s="60"/>
      <c r="H6658" s="62"/>
      <c r="I6658" s="62"/>
      <c r="J6658" s="62"/>
      <c r="K6658" s="62"/>
      <c r="M6658" s="63"/>
      <c r="N6658" s="63"/>
      <c r="O6658" s="64"/>
      <c r="P6658" s="127"/>
      <c r="W6658" s="64"/>
      <c r="X6658" s="64"/>
    </row>
    <row r="6659" spans="1:24" s="59" customFormat="1" x14ac:dyDescent="0.25">
      <c r="A6659" s="77"/>
      <c r="D6659" s="60"/>
      <c r="E6659" s="60"/>
      <c r="F6659" s="60"/>
      <c r="G6659" s="60"/>
      <c r="H6659" s="62"/>
      <c r="I6659" s="62"/>
      <c r="J6659" s="62"/>
      <c r="K6659" s="62"/>
      <c r="M6659" s="63"/>
      <c r="N6659" s="63"/>
      <c r="O6659" s="64"/>
      <c r="P6659" s="127"/>
      <c r="W6659" s="64"/>
      <c r="X6659" s="64"/>
    </row>
    <row r="6660" spans="1:24" s="59" customFormat="1" x14ac:dyDescent="0.25">
      <c r="A6660" s="77"/>
      <c r="D6660" s="60"/>
      <c r="E6660" s="60"/>
      <c r="F6660" s="60"/>
      <c r="G6660" s="60"/>
      <c r="H6660" s="62"/>
      <c r="I6660" s="62"/>
      <c r="J6660" s="62"/>
      <c r="K6660" s="62"/>
      <c r="M6660" s="63"/>
      <c r="N6660" s="63"/>
      <c r="O6660" s="64"/>
      <c r="P6660" s="127"/>
      <c r="W6660" s="64"/>
      <c r="X6660" s="64"/>
    </row>
    <row r="6661" spans="1:24" s="59" customFormat="1" x14ac:dyDescent="0.25">
      <c r="A6661" s="77"/>
      <c r="D6661" s="60"/>
      <c r="E6661" s="60"/>
      <c r="F6661" s="60"/>
      <c r="G6661" s="60"/>
      <c r="H6661" s="62"/>
      <c r="I6661" s="62"/>
      <c r="J6661" s="62"/>
      <c r="K6661" s="62"/>
      <c r="M6661" s="63"/>
      <c r="N6661" s="63"/>
      <c r="O6661" s="64"/>
      <c r="P6661" s="127"/>
      <c r="W6661" s="64"/>
      <c r="X6661" s="64"/>
    </row>
    <row r="6662" spans="1:24" s="59" customFormat="1" x14ac:dyDescent="0.25">
      <c r="A6662" s="77"/>
      <c r="D6662" s="60"/>
      <c r="E6662" s="60"/>
      <c r="F6662" s="60"/>
      <c r="G6662" s="60"/>
      <c r="H6662" s="62"/>
      <c r="I6662" s="62"/>
      <c r="J6662" s="62"/>
      <c r="K6662" s="62"/>
      <c r="M6662" s="63"/>
      <c r="N6662" s="63"/>
      <c r="O6662" s="64"/>
      <c r="P6662" s="127"/>
      <c r="W6662" s="64"/>
      <c r="X6662" s="64"/>
    </row>
    <row r="6663" spans="1:24" s="59" customFormat="1" x14ac:dyDescent="0.25">
      <c r="A6663" s="77"/>
      <c r="D6663" s="60"/>
      <c r="E6663" s="60"/>
      <c r="F6663" s="60"/>
      <c r="G6663" s="60"/>
      <c r="H6663" s="62"/>
      <c r="I6663" s="62"/>
      <c r="J6663" s="62"/>
      <c r="K6663" s="62"/>
      <c r="M6663" s="63"/>
      <c r="N6663" s="63"/>
      <c r="O6663" s="64"/>
      <c r="P6663" s="127"/>
      <c r="W6663" s="64"/>
      <c r="X6663" s="64"/>
    </row>
    <row r="6664" spans="1:24" s="59" customFormat="1" x14ac:dyDescent="0.25">
      <c r="A6664" s="77"/>
      <c r="D6664" s="60"/>
      <c r="E6664" s="60"/>
      <c r="F6664" s="60"/>
      <c r="G6664" s="60"/>
      <c r="H6664" s="62"/>
      <c r="I6664" s="62"/>
      <c r="J6664" s="62"/>
      <c r="K6664" s="62"/>
      <c r="M6664" s="63"/>
      <c r="N6664" s="63"/>
      <c r="O6664" s="64"/>
      <c r="P6664" s="127"/>
      <c r="W6664" s="64"/>
      <c r="X6664" s="64"/>
    </row>
    <row r="6665" spans="1:24" s="59" customFormat="1" x14ac:dyDescent="0.25">
      <c r="A6665" s="77"/>
      <c r="D6665" s="60"/>
      <c r="E6665" s="60"/>
      <c r="F6665" s="60"/>
      <c r="G6665" s="60"/>
      <c r="H6665" s="62"/>
      <c r="I6665" s="62"/>
      <c r="J6665" s="62"/>
      <c r="K6665" s="62"/>
      <c r="M6665" s="63"/>
      <c r="N6665" s="63"/>
      <c r="O6665" s="64"/>
      <c r="P6665" s="127"/>
      <c r="W6665" s="64"/>
      <c r="X6665" s="64"/>
    </row>
    <row r="6666" spans="1:24" s="59" customFormat="1" x14ac:dyDescent="0.25">
      <c r="A6666" s="77"/>
      <c r="D6666" s="60"/>
      <c r="E6666" s="60"/>
      <c r="F6666" s="60"/>
      <c r="G6666" s="60"/>
      <c r="H6666" s="62"/>
      <c r="I6666" s="62"/>
      <c r="J6666" s="62"/>
      <c r="K6666" s="62"/>
      <c r="M6666" s="63"/>
      <c r="N6666" s="63"/>
      <c r="O6666" s="64"/>
      <c r="P6666" s="127"/>
      <c r="W6666" s="64"/>
      <c r="X6666" s="64"/>
    </row>
    <row r="6667" spans="1:24" s="59" customFormat="1" x14ac:dyDescent="0.25">
      <c r="A6667" s="77"/>
      <c r="D6667" s="60"/>
      <c r="E6667" s="60"/>
      <c r="F6667" s="60"/>
      <c r="G6667" s="60"/>
      <c r="H6667" s="62"/>
      <c r="I6667" s="62"/>
      <c r="J6667" s="62"/>
      <c r="K6667" s="62"/>
      <c r="M6667" s="63"/>
      <c r="N6667" s="63"/>
      <c r="O6667" s="64"/>
      <c r="P6667" s="127"/>
      <c r="W6667" s="64"/>
      <c r="X6667" s="64"/>
    </row>
    <row r="6668" spans="1:24" s="59" customFormat="1" x14ac:dyDescent="0.25">
      <c r="A6668" s="77"/>
      <c r="D6668" s="60"/>
      <c r="E6668" s="60"/>
      <c r="F6668" s="60"/>
      <c r="G6668" s="60"/>
      <c r="H6668" s="62"/>
      <c r="I6668" s="62"/>
      <c r="J6668" s="62"/>
      <c r="K6668" s="62"/>
      <c r="M6668" s="63"/>
      <c r="N6668" s="63"/>
      <c r="O6668" s="64"/>
      <c r="P6668" s="127"/>
      <c r="W6668" s="64"/>
      <c r="X6668" s="64"/>
    </row>
    <row r="6669" spans="1:24" s="59" customFormat="1" x14ac:dyDescent="0.25">
      <c r="A6669" s="77"/>
      <c r="D6669" s="60"/>
      <c r="E6669" s="60"/>
      <c r="F6669" s="60"/>
      <c r="G6669" s="60"/>
      <c r="H6669" s="62"/>
      <c r="I6669" s="62"/>
      <c r="J6669" s="62"/>
      <c r="K6669" s="62"/>
      <c r="M6669" s="63"/>
      <c r="N6669" s="63"/>
      <c r="O6669" s="64"/>
      <c r="P6669" s="127"/>
      <c r="W6669" s="64"/>
      <c r="X6669" s="64"/>
    </row>
    <row r="6670" spans="1:24" s="59" customFormat="1" x14ac:dyDescent="0.25">
      <c r="A6670" s="77"/>
      <c r="D6670" s="60"/>
      <c r="E6670" s="60"/>
      <c r="F6670" s="60"/>
      <c r="G6670" s="60"/>
      <c r="H6670" s="62"/>
      <c r="I6670" s="62"/>
      <c r="J6670" s="62"/>
      <c r="K6670" s="62"/>
      <c r="M6670" s="63"/>
      <c r="N6670" s="63"/>
      <c r="O6670" s="64"/>
      <c r="P6670" s="127"/>
      <c r="W6670" s="64"/>
      <c r="X6670" s="64"/>
    </row>
    <row r="6671" spans="1:24" s="59" customFormat="1" x14ac:dyDescent="0.25">
      <c r="A6671" s="77"/>
      <c r="D6671" s="60"/>
      <c r="E6671" s="60"/>
      <c r="F6671" s="60"/>
      <c r="G6671" s="60"/>
      <c r="H6671" s="62"/>
      <c r="I6671" s="62"/>
      <c r="J6671" s="62"/>
      <c r="K6671" s="62"/>
      <c r="M6671" s="63"/>
      <c r="N6671" s="63"/>
      <c r="O6671" s="64"/>
      <c r="P6671" s="127"/>
      <c r="W6671" s="64"/>
      <c r="X6671" s="64"/>
    </row>
    <row r="6672" spans="1:24" s="59" customFormat="1" x14ac:dyDescent="0.25">
      <c r="A6672" s="77"/>
      <c r="D6672" s="60"/>
      <c r="E6672" s="60"/>
      <c r="F6672" s="60"/>
      <c r="G6672" s="60"/>
      <c r="H6672" s="62"/>
      <c r="I6672" s="62"/>
      <c r="J6672" s="62"/>
      <c r="K6672" s="62"/>
      <c r="M6672" s="63"/>
      <c r="N6672" s="63"/>
      <c r="O6672" s="64"/>
      <c r="P6672" s="127"/>
      <c r="W6672" s="64"/>
      <c r="X6672" s="64"/>
    </row>
    <row r="6673" spans="1:24" s="59" customFormat="1" x14ac:dyDescent="0.25">
      <c r="A6673" s="77"/>
      <c r="D6673" s="60"/>
      <c r="E6673" s="60"/>
      <c r="F6673" s="60"/>
      <c r="G6673" s="60"/>
      <c r="H6673" s="62"/>
      <c r="I6673" s="62"/>
      <c r="J6673" s="62"/>
      <c r="K6673" s="62"/>
      <c r="M6673" s="63"/>
      <c r="N6673" s="63"/>
      <c r="O6673" s="64"/>
      <c r="P6673" s="127"/>
      <c r="W6673" s="64"/>
      <c r="X6673" s="64"/>
    </row>
    <row r="6674" spans="1:24" s="59" customFormat="1" x14ac:dyDescent="0.25">
      <c r="A6674" s="77"/>
      <c r="D6674" s="60"/>
      <c r="E6674" s="60"/>
      <c r="F6674" s="60"/>
      <c r="G6674" s="60"/>
      <c r="H6674" s="62"/>
      <c r="I6674" s="62"/>
      <c r="J6674" s="62"/>
      <c r="K6674" s="62"/>
      <c r="M6674" s="63"/>
      <c r="N6674" s="63"/>
      <c r="O6674" s="64"/>
      <c r="P6674" s="127"/>
      <c r="W6674" s="64"/>
      <c r="X6674" s="64"/>
    </row>
    <row r="6675" spans="1:24" s="59" customFormat="1" x14ac:dyDescent="0.25">
      <c r="A6675" s="77"/>
      <c r="D6675" s="60"/>
      <c r="E6675" s="60"/>
      <c r="F6675" s="60"/>
      <c r="G6675" s="60"/>
      <c r="H6675" s="62"/>
      <c r="I6675" s="62"/>
      <c r="J6675" s="62"/>
      <c r="K6675" s="62"/>
      <c r="M6675" s="63"/>
      <c r="N6675" s="63"/>
      <c r="O6675" s="64"/>
      <c r="P6675" s="127"/>
      <c r="W6675" s="64"/>
      <c r="X6675" s="64"/>
    </row>
    <row r="6676" spans="1:24" s="59" customFormat="1" x14ac:dyDescent="0.25">
      <c r="A6676" s="77"/>
      <c r="D6676" s="60"/>
      <c r="E6676" s="60"/>
      <c r="F6676" s="60"/>
      <c r="G6676" s="60"/>
      <c r="H6676" s="62"/>
      <c r="I6676" s="62"/>
      <c r="J6676" s="62"/>
      <c r="K6676" s="62"/>
      <c r="M6676" s="63"/>
      <c r="N6676" s="63"/>
      <c r="O6676" s="64"/>
      <c r="P6676" s="127"/>
      <c r="W6676" s="64"/>
      <c r="X6676" s="64"/>
    </row>
    <row r="6677" spans="1:24" s="59" customFormat="1" x14ac:dyDescent="0.25">
      <c r="A6677" s="77"/>
      <c r="D6677" s="60"/>
      <c r="E6677" s="60"/>
      <c r="F6677" s="60"/>
      <c r="G6677" s="60"/>
      <c r="H6677" s="62"/>
      <c r="I6677" s="62"/>
      <c r="J6677" s="62"/>
      <c r="K6677" s="62"/>
      <c r="M6677" s="63"/>
      <c r="N6677" s="63"/>
      <c r="O6677" s="64"/>
      <c r="P6677" s="127"/>
      <c r="W6677" s="64"/>
      <c r="X6677" s="64"/>
    </row>
    <row r="6678" spans="1:24" s="59" customFormat="1" x14ac:dyDescent="0.25">
      <c r="A6678" s="77"/>
      <c r="D6678" s="60"/>
      <c r="E6678" s="60"/>
      <c r="F6678" s="60"/>
      <c r="G6678" s="60"/>
      <c r="H6678" s="62"/>
      <c r="I6678" s="62"/>
      <c r="J6678" s="62"/>
      <c r="K6678" s="62"/>
      <c r="M6678" s="63"/>
      <c r="N6678" s="63"/>
      <c r="O6678" s="64"/>
      <c r="P6678" s="127"/>
      <c r="W6678" s="64"/>
      <c r="X6678" s="64"/>
    </row>
    <row r="6679" spans="1:24" s="59" customFormat="1" x14ac:dyDescent="0.25">
      <c r="A6679" s="77"/>
      <c r="D6679" s="60"/>
      <c r="E6679" s="60"/>
      <c r="F6679" s="60"/>
      <c r="G6679" s="60"/>
      <c r="H6679" s="62"/>
      <c r="I6679" s="62"/>
      <c r="J6679" s="62"/>
      <c r="K6679" s="62"/>
      <c r="M6679" s="63"/>
      <c r="N6679" s="63"/>
      <c r="O6679" s="64"/>
      <c r="P6679" s="127"/>
      <c r="W6679" s="64"/>
      <c r="X6679" s="64"/>
    </row>
    <row r="6680" spans="1:24" s="59" customFormat="1" x14ac:dyDescent="0.25">
      <c r="A6680" s="77"/>
      <c r="D6680" s="60"/>
      <c r="E6680" s="60"/>
      <c r="F6680" s="60"/>
      <c r="G6680" s="60"/>
      <c r="H6680" s="62"/>
      <c r="I6680" s="62"/>
      <c r="J6680" s="62"/>
      <c r="K6680" s="62"/>
      <c r="M6680" s="63"/>
      <c r="N6680" s="63"/>
      <c r="O6680" s="64"/>
      <c r="P6680" s="127"/>
      <c r="W6680" s="64"/>
      <c r="X6680" s="64"/>
    </row>
    <row r="6681" spans="1:24" s="59" customFormat="1" x14ac:dyDescent="0.25">
      <c r="A6681" s="77"/>
      <c r="D6681" s="60"/>
      <c r="E6681" s="60"/>
      <c r="F6681" s="60"/>
      <c r="G6681" s="60"/>
      <c r="H6681" s="62"/>
      <c r="I6681" s="62"/>
      <c r="J6681" s="62"/>
      <c r="K6681" s="62"/>
      <c r="M6681" s="63"/>
      <c r="N6681" s="63"/>
      <c r="O6681" s="64"/>
      <c r="P6681" s="127"/>
      <c r="W6681" s="64"/>
      <c r="X6681" s="64"/>
    </row>
    <row r="6682" spans="1:24" s="59" customFormat="1" x14ac:dyDescent="0.25">
      <c r="A6682" s="77"/>
      <c r="D6682" s="60"/>
      <c r="E6682" s="60"/>
      <c r="F6682" s="60"/>
      <c r="G6682" s="60"/>
      <c r="H6682" s="62"/>
      <c r="I6682" s="62"/>
      <c r="J6682" s="62"/>
      <c r="K6682" s="62"/>
      <c r="M6682" s="63"/>
      <c r="N6682" s="63"/>
      <c r="O6682" s="64"/>
      <c r="P6682" s="127"/>
      <c r="W6682" s="64"/>
      <c r="X6682" s="64"/>
    </row>
    <row r="6683" spans="1:24" s="59" customFormat="1" x14ac:dyDescent="0.25">
      <c r="A6683" s="77"/>
      <c r="D6683" s="60"/>
      <c r="E6683" s="60"/>
      <c r="F6683" s="60"/>
      <c r="G6683" s="60"/>
      <c r="H6683" s="62"/>
      <c r="I6683" s="62"/>
      <c r="J6683" s="62"/>
      <c r="K6683" s="62"/>
      <c r="M6683" s="63"/>
      <c r="N6683" s="63"/>
      <c r="O6683" s="64"/>
      <c r="P6683" s="127"/>
      <c r="W6683" s="64"/>
      <c r="X6683" s="64"/>
    </row>
    <row r="6684" spans="1:24" s="59" customFormat="1" x14ac:dyDescent="0.25">
      <c r="A6684" s="77"/>
      <c r="D6684" s="60"/>
      <c r="E6684" s="60"/>
      <c r="F6684" s="60"/>
      <c r="G6684" s="60"/>
      <c r="H6684" s="62"/>
      <c r="I6684" s="62"/>
      <c r="J6684" s="62"/>
      <c r="K6684" s="62"/>
      <c r="M6684" s="63"/>
      <c r="N6684" s="63"/>
      <c r="O6684" s="64"/>
      <c r="P6684" s="127"/>
      <c r="W6684" s="64"/>
      <c r="X6684" s="64"/>
    </row>
    <row r="6685" spans="1:24" s="59" customFormat="1" x14ac:dyDescent="0.25">
      <c r="A6685" s="77"/>
      <c r="D6685" s="60"/>
      <c r="E6685" s="60"/>
      <c r="F6685" s="60"/>
      <c r="G6685" s="60"/>
      <c r="H6685" s="62"/>
      <c r="I6685" s="62"/>
      <c r="J6685" s="62"/>
      <c r="K6685" s="62"/>
      <c r="M6685" s="63"/>
      <c r="N6685" s="63"/>
      <c r="O6685" s="64"/>
      <c r="P6685" s="127"/>
      <c r="W6685" s="64"/>
      <c r="X6685" s="64"/>
    </row>
    <row r="6686" spans="1:24" s="59" customFormat="1" x14ac:dyDescent="0.25">
      <c r="A6686" s="77"/>
      <c r="D6686" s="60"/>
      <c r="E6686" s="60"/>
      <c r="F6686" s="60"/>
      <c r="G6686" s="60"/>
      <c r="H6686" s="62"/>
      <c r="I6686" s="62"/>
      <c r="J6686" s="62"/>
      <c r="K6686" s="62"/>
      <c r="M6686" s="63"/>
      <c r="N6686" s="63"/>
      <c r="O6686" s="64"/>
      <c r="P6686" s="127"/>
      <c r="W6686" s="64"/>
      <c r="X6686" s="64"/>
    </row>
    <row r="6687" spans="1:24" s="59" customFormat="1" x14ac:dyDescent="0.25">
      <c r="A6687" s="77"/>
      <c r="D6687" s="60"/>
      <c r="E6687" s="60"/>
      <c r="F6687" s="60"/>
      <c r="G6687" s="60"/>
      <c r="H6687" s="62"/>
      <c r="I6687" s="62"/>
      <c r="J6687" s="62"/>
      <c r="K6687" s="62"/>
      <c r="M6687" s="63"/>
      <c r="N6687" s="63"/>
      <c r="O6687" s="64"/>
      <c r="P6687" s="127"/>
      <c r="W6687" s="64"/>
      <c r="X6687" s="64"/>
    </row>
    <row r="6688" spans="1:24" s="59" customFormat="1" x14ac:dyDescent="0.25">
      <c r="A6688" s="77"/>
      <c r="D6688" s="60"/>
      <c r="E6688" s="60"/>
      <c r="F6688" s="60"/>
      <c r="G6688" s="60"/>
      <c r="H6688" s="62"/>
      <c r="I6688" s="62"/>
      <c r="J6688" s="62"/>
      <c r="K6688" s="62"/>
      <c r="M6688" s="63"/>
      <c r="N6688" s="63"/>
      <c r="O6688" s="64"/>
      <c r="P6688" s="127"/>
      <c r="W6688" s="64"/>
      <c r="X6688" s="64"/>
    </row>
    <row r="6689" spans="1:24" s="59" customFormat="1" x14ac:dyDescent="0.25">
      <c r="A6689" s="77"/>
      <c r="D6689" s="60"/>
      <c r="E6689" s="60"/>
      <c r="F6689" s="60"/>
      <c r="G6689" s="60"/>
      <c r="H6689" s="62"/>
      <c r="I6689" s="62"/>
      <c r="J6689" s="62"/>
      <c r="K6689" s="62"/>
      <c r="M6689" s="63"/>
      <c r="N6689" s="63"/>
      <c r="O6689" s="64"/>
      <c r="P6689" s="127"/>
      <c r="W6689" s="64"/>
      <c r="X6689" s="64"/>
    </row>
    <row r="6690" spans="1:24" s="59" customFormat="1" x14ac:dyDescent="0.25">
      <c r="A6690" s="77"/>
      <c r="D6690" s="60"/>
      <c r="E6690" s="60"/>
      <c r="F6690" s="60"/>
      <c r="G6690" s="60"/>
      <c r="H6690" s="62"/>
      <c r="I6690" s="62"/>
      <c r="J6690" s="62"/>
      <c r="K6690" s="62"/>
      <c r="M6690" s="63"/>
      <c r="N6690" s="63"/>
      <c r="O6690" s="64"/>
      <c r="P6690" s="127"/>
      <c r="W6690" s="64"/>
      <c r="X6690" s="64"/>
    </row>
    <row r="6691" spans="1:24" s="59" customFormat="1" x14ac:dyDescent="0.25">
      <c r="A6691" s="77"/>
      <c r="D6691" s="60"/>
      <c r="E6691" s="60"/>
      <c r="F6691" s="60"/>
      <c r="G6691" s="60"/>
      <c r="H6691" s="62"/>
      <c r="I6691" s="62"/>
      <c r="J6691" s="62"/>
      <c r="K6691" s="62"/>
      <c r="M6691" s="63"/>
      <c r="N6691" s="63"/>
      <c r="O6691" s="64"/>
      <c r="P6691" s="127"/>
      <c r="W6691" s="64"/>
      <c r="X6691" s="64"/>
    </row>
    <row r="6692" spans="1:24" s="59" customFormat="1" x14ac:dyDescent="0.25">
      <c r="A6692" s="77"/>
      <c r="D6692" s="60"/>
      <c r="E6692" s="60"/>
      <c r="F6692" s="60"/>
      <c r="G6692" s="60"/>
      <c r="H6692" s="62"/>
      <c r="I6692" s="62"/>
      <c r="J6692" s="62"/>
      <c r="K6692" s="62"/>
      <c r="M6692" s="63"/>
      <c r="N6692" s="63"/>
      <c r="O6692" s="64"/>
      <c r="P6692" s="127"/>
      <c r="W6692" s="64"/>
      <c r="X6692" s="64"/>
    </row>
    <row r="6693" spans="1:24" s="59" customFormat="1" x14ac:dyDescent="0.25">
      <c r="A6693" s="77"/>
      <c r="D6693" s="60"/>
      <c r="E6693" s="60"/>
      <c r="F6693" s="60"/>
      <c r="G6693" s="60"/>
      <c r="H6693" s="62"/>
      <c r="I6693" s="62"/>
      <c r="J6693" s="62"/>
      <c r="K6693" s="62"/>
      <c r="M6693" s="63"/>
      <c r="N6693" s="63"/>
      <c r="O6693" s="64"/>
      <c r="P6693" s="127"/>
      <c r="W6693" s="64"/>
      <c r="X6693" s="64"/>
    </row>
    <row r="6694" spans="1:24" s="59" customFormat="1" x14ac:dyDescent="0.25">
      <c r="A6694" s="77"/>
      <c r="D6694" s="60"/>
      <c r="E6694" s="60"/>
      <c r="F6694" s="60"/>
      <c r="G6694" s="60"/>
      <c r="H6694" s="62"/>
      <c r="I6694" s="62"/>
      <c r="J6694" s="62"/>
      <c r="K6694" s="62"/>
      <c r="M6694" s="63"/>
      <c r="N6694" s="63"/>
      <c r="O6694" s="64"/>
      <c r="P6694" s="127"/>
      <c r="W6694" s="64"/>
      <c r="X6694" s="64"/>
    </row>
    <row r="6695" spans="1:24" s="59" customFormat="1" x14ac:dyDescent="0.25">
      <c r="A6695" s="77"/>
      <c r="D6695" s="60"/>
      <c r="E6695" s="60"/>
      <c r="F6695" s="60"/>
      <c r="G6695" s="60"/>
      <c r="H6695" s="62"/>
      <c r="I6695" s="62"/>
      <c r="J6695" s="62"/>
      <c r="K6695" s="62"/>
      <c r="M6695" s="63"/>
      <c r="N6695" s="63"/>
      <c r="O6695" s="64"/>
      <c r="P6695" s="127"/>
      <c r="W6695" s="64"/>
      <c r="X6695" s="64"/>
    </row>
    <row r="6696" spans="1:24" s="59" customFormat="1" x14ac:dyDescent="0.25">
      <c r="A6696" s="77"/>
      <c r="D6696" s="60"/>
      <c r="E6696" s="60"/>
      <c r="F6696" s="60"/>
      <c r="G6696" s="60"/>
      <c r="H6696" s="62"/>
      <c r="I6696" s="62"/>
      <c r="J6696" s="62"/>
      <c r="K6696" s="62"/>
      <c r="M6696" s="63"/>
      <c r="N6696" s="63"/>
      <c r="O6696" s="64"/>
      <c r="P6696" s="127"/>
      <c r="W6696" s="64"/>
      <c r="X6696" s="64"/>
    </row>
    <row r="6697" spans="1:24" s="59" customFormat="1" x14ac:dyDescent="0.25">
      <c r="A6697" s="77"/>
      <c r="D6697" s="60"/>
      <c r="E6697" s="60"/>
      <c r="F6697" s="60"/>
      <c r="G6697" s="60"/>
      <c r="H6697" s="62"/>
      <c r="I6697" s="62"/>
      <c r="J6697" s="62"/>
      <c r="K6697" s="62"/>
      <c r="M6697" s="63"/>
      <c r="N6697" s="63"/>
      <c r="O6697" s="64"/>
      <c r="P6697" s="127"/>
      <c r="W6697" s="64"/>
      <c r="X6697" s="64"/>
    </row>
    <row r="6698" spans="1:24" s="59" customFormat="1" x14ac:dyDescent="0.25">
      <c r="A6698" s="77"/>
      <c r="D6698" s="60"/>
      <c r="E6698" s="60"/>
      <c r="F6698" s="60"/>
      <c r="G6698" s="60"/>
      <c r="H6698" s="62"/>
      <c r="I6698" s="62"/>
      <c r="J6698" s="62"/>
      <c r="K6698" s="62"/>
      <c r="M6698" s="63"/>
      <c r="N6698" s="63"/>
      <c r="O6698" s="64"/>
      <c r="P6698" s="127"/>
      <c r="W6698" s="64"/>
      <c r="X6698" s="64"/>
    </row>
    <row r="6699" spans="1:24" s="59" customFormat="1" x14ac:dyDescent="0.25">
      <c r="A6699" s="77"/>
      <c r="D6699" s="60"/>
      <c r="E6699" s="60"/>
      <c r="F6699" s="60"/>
      <c r="G6699" s="60"/>
      <c r="H6699" s="62"/>
      <c r="I6699" s="62"/>
      <c r="J6699" s="62"/>
      <c r="K6699" s="62"/>
      <c r="M6699" s="63"/>
      <c r="N6699" s="63"/>
      <c r="O6699" s="64"/>
      <c r="P6699" s="127"/>
      <c r="W6699" s="64"/>
      <c r="X6699" s="64"/>
    </row>
    <row r="6700" spans="1:24" s="59" customFormat="1" x14ac:dyDescent="0.25">
      <c r="A6700" s="77"/>
      <c r="D6700" s="60"/>
      <c r="E6700" s="60"/>
      <c r="F6700" s="60"/>
      <c r="G6700" s="60"/>
      <c r="H6700" s="62"/>
      <c r="I6700" s="62"/>
      <c r="J6700" s="62"/>
      <c r="K6700" s="62"/>
      <c r="M6700" s="63"/>
      <c r="N6700" s="63"/>
      <c r="O6700" s="64"/>
      <c r="P6700" s="127"/>
      <c r="W6700" s="64"/>
      <c r="X6700" s="64"/>
    </row>
    <row r="6701" spans="1:24" s="59" customFormat="1" x14ac:dyDescent="0.25">
      <c r="A6701" s="77"/>
      <c r="D6701" s="60"/>
      <c r="E6701" s="60"/>
      <c r="F6701" s="60"/>
      <c r="G6701" s="60"/>
      <c r="H6701" s="62"/>
      <c r="I6701" s="62"/>
      <c r="J6701" s="62"/>
      <c r="K6701" s="62"/>
      <c r="M6701" s="63"/>
      <c r="N6701" s="63"/>
      <c r="O6701" s="64"/>
      <c r="P6701" s="127"/>
      <c r="W6701" s="64"/>
      <c r="X6701" s="64"/>
    </row>
    <row r="6702" spans="1:24" s="59" customFormat="1" x14ac:dyDescent="0.25">
      <c r="A6702" s="77"/>
      <c r="D6702" s="60"/>
      <c r="E6702" s="60"/>
      <c r="F6702" s="60"/>
      <c r="G6702" s="60"/>
      <c r="H6702" s="62"/>
      <c r="I6702" s="62"/>
      <c r="J6702" s="62"/>
      <c r="K6702" s="62"/>
      <c r="M6702" s="63"/>
      <c r="N6702" s="63"/>
      <c r="O6702" s="64"/>
      <c r="P6702" s="127"/>
      <c r="W6702" s="64"/>
      <c r="X6702" s="64"/>
    </row>
    <row r="6703" spans="1:24" s="59" customFormat="1" x14ac:dyDescent="0.25">
      <c r="A6703" s="77"/>
      <c r="D6703" s="60"/>
      <c r="E6703" s="60"/>
      <c r="F6703" s="60"/>
      <c r="G6703" s="60"/>
      <c r="H6703" s="62"/>
      <c r="I6703" s="62"/>
      <c r="J6703" s="62"/>
      <c r="K6703" s="62"/>
      <c r="M6703" s="63"/>
      <c r="N6703" s="63"/>
      <c r="O6703" s="64"/>
      <c r="P6703" s="127"/>
      <c r="W6703" s="64"/>
      <c r="X6703" s="64"/>
    </row>
    <row r="6704" spans="1:24" s="59" customFormat="1" x14ac:dyDescent="0.25">
      <c r="A6704" s="77"/>
      <c r="D6704" s="60"/>
      <c r="E6704" s="60"/>
      <c r="F6704" s="60"/>
      <c r="G6704" s="60"/>
      <c r="H6704" s="62"/>
      <c r="I6704" s="62"/>
      <c r="J6704" s="62"/>
      <c r="K6704" s="62"/>
      <c r="M6704" s="63"/>
      <c r="N6704" s="63"/>
      <c r="O6704" s="64"/>
      <c r="P6704" s="127"/>
      <c r="W6704" s="64"/>
      <c r="X6704" s="64"/>
    </row>
    <row r="6705" spans="1:24" s="59" customFormat="1" x14ac:dyDescent="0.25">
      <c r="A6705" s="77"/>
      <c r="D6705" s="60"/>
      <c r="E6705" s="60"/>
      <c r="F6705" s="60"/>
      <c r="G6705" s="60"/>
      <c r="H6705" s="62"/>
      <c r="I6705" s="62"/>
      <c r="J6705" s="62"/>
      <c r="K6705" s="62"/>
      <c r="M6705" s="63"/>
      <c r="N6705" s="63"/>
      <c r="O6705" s="64"/>
      <c r="P6705" s="127"/>
      <c r="W6705" s="64"/>
      <c r="X6705" s="64"/>
    </row>
    <row r="6706" spans="1:24" s="59" customFormat="1" x14ac:dyDescent="0.25">
      <c r="A6706" s="77"/>
      <c r="D6706" s="60"/>
      <c r="E6706" s="60"/>
      <c r="F6706" s="60"/>
      <c r="G6706" s="60"/>
      <c r="H6706" s="62"/>
      <c r="I6706" s="62"/>
      <c r="J6706" s="62"/>
      <c r="K6706" s="62"/>
      <c r="M6706" s="63"/>
      <c r="N6706" s="63"/>
      <c r="O6706" s="64"/>
      <c r="P6706" s="127"/>
      <c r="W6706" s="64"/>
      <c r="X6706" s="64"/>
    </row>
    <row r="6707" spans="1:24" s="59" customFormat="1" x14ac:dyDescent="0.25">
      <c r="A6707" s="77"/>
      <c r="D6707" s="60"/>
      <c r="E6707" s="60"/>
      <c r="F6707" s="60"/>
      <c r="G6707" s="60"/>
      <c r="H6707" s="62"/>
      <c r="I6707" s="62"/>
      <c r="J6707" s="62"/>
      <c r="K6707" s="62"/>
      <c r="M6707" s="63"/>
      <c r="N6707" s="63"/>
      <c r="O6707" s="64"/>
      <c r="P6707" s="127"/>
      <c r="W6707" s="64"/>
      <c r="X6707" s="64"/>
    </row>
    <row r="6708" spans="1:24" s="59" customFormat="1" x14ac:dyDescent="0.25">
      <c r="A6708" s="77"/>
      <c r="D6708" s="60"/>
      <c r="E6708" s="60"/>
      <c r="F6708" s="60"/>
      <c r="G6708" s="60"/>
      <c r="H6708" s="62"/>
      <c r="I6708" s="62"/>
      <c r="J6708" s="62"/>
      <c r="K6708" s="62"/>
      <c r="M6708" s="63"/>
      <c r="N6708" s="63"/>
      <c r="O6708" s="64"/>
      <c r="P6708" s="127"/>
      <c r="W6708" s="64"/>
      <c r="X6708" s="64"/>
    </row>
    <row r="6709" spans="1:24" s="59" customFormat="1" x14ac:dyDescent="0.25">
      <c r="A6709" s="77"/>
      <c r="D6709" s="60"/>
      <c r="E6709" s="60"/>
      <c r="F6709" s="60"/>
      <c r="G6709" s="60"/>
      <c r="H6709" s="62"/>
      <c r="I6709" s="62"/>
      <c r="J6709" s="62"/>
      <c r="K6709" s="62"/>
      <c r="M6709" s="63"/>
      <c r="N6709" s="63"/>
      <c r="O6709" s="64"/>
      <c r="P6709" s="127"/>
      <c r="W6709" s="64"/>
      <c r="X6709" s="64"/>
    </row>
    <row r="6710" spans="1:24" s="59" customFormat="1" x14ac:dyDescent="0.25">
      <c r="A6710" s="77"/>
      <c r="D6710" s="60"/>
      <c r="E6710" s="60"/>
      <c r="F6710" s="60"/>
      <c r="G6710" s="60"/>
      <c r="H6710" s="62"/>
      <c r="I6710" s="62"/>
      <c r="J6710" s="62"/>
      <c r="K6710" s="62"/>
      <c r="M6710" s="63"/>
      <c r="N6710" s="63"/>
      <c r="O6710" s="64"/>
      <c r="P6710" s="127"/>
      <c r="W6710" s="64"/>
      <c r="X6710" s="64"/>
    </row>
    <row r="6711" spans="1:24" s="59" customFormat="1" x14ac:dyDescent="0.25">
      <c r="A6711" s="77"/>
      <c r="D6711" s="60"/>
      <c r="E6711" s="60"/>
      <c r="F6711" s="60"/>
      <c r="G6711" s="60"/>
      <c r="H6711" s="62"/>
      <c r="I6711" s="62"/>
      <c r="J6711" s="62"/>
      <c r="K6711" s="62"/>
      <c r="M6711" s="63"/>
      <c r="N6711" s="63"/>
      <c r="O6711" s="64"/>
      <c r="P6711" s="127"/>
      <c r="W6711" s="64"/>
      <c r="X6711" s="64"/>
    </row>
    <row r="6712" spans="1:24" s="59" customFormat="1" x14ac:dyDescent="0.25">
      <c r="A6712" s="77"/>
      <c r="D6712" s="60"/>
      <c r="E6712" s="60"/>
      <c r="F6712" s="60"/>
      <c r="G6712" s="60"/>
      <c r="H6712" s="62"/>
      <c r="I6712" s="62"/>
      <c r="J6712" s="62"/>
      <c r="K6712" s="62"/>
      <c r="M6712" s="63"/>
      <c r="N6712" s="63"/>
      <c r="O6712" s="64"/>
      <c r="P6712" s="127"/>
      <c r="W6712" s="64"/>
      <c r="X6712" s="64"/>
    </row>
    <row r="6713" spans="1:24" s="59" customFormat="1" x14ac:dyDescent="0.25">
      <c r="A6713" s="77"/>
      <c r="D6713" s="60"/>
      <c r="E6713" s="60"/>
      <c r="F6713" s="60"/>
      <c r="G6713" s="60"/>
      <c r="H6713" s="62"/>
      <c r="I6713" s="62"/>
      <c r="J6713" s="62"/>
      <c r="K6713" s="62"/>
      <c r="M6713" s="63"/>
      <c r="N6713" s="63"/>
      <c r="O6713" s="64"/>
      <c r="P6713" s="127"/>
      <c r="W6713" s="64"/>
      <c r="X6713" s="64"/>
    </row>
    <row r="6714" spans="1:24" s="59" customFormat="1" x14ac:dyDescent="0.25">
      <c r="A6714" s="77"/>
      <c r="D6714" s="60"/>
      <c r="E6714" s="60"/>
      <c r="F6714" s="60"/>
      <c r="G6714" s="60"/>
      <c r="H6714" s="62"/>
      <c r="I6714" s="62"/>
      <c r="J6714" s="62"/>
      <c r="K6714" s="62"/>
      <c r="M6714" s="63"/>
      <c r="N6714" s="63"/>
      <c r="O6714" s="64"/>
      <c r="P6714" s="127"/>
      <c r="W6714" s="64"/>
      <c r="X6714" s="64"/>
    </row>
    <row r="6715" spans="1:24" s="59" customFormat="1" x14ac:dyDescent="0.25">
      <c r="A6715" s="77"/>
      <c r="D6715" s="60"/>
      <c r="E6715" s="60"/>
      <c r="F6715" s="60"/>
      <c r="G6715" s="60"/>
      <c r="H6715" s="62"/>
      <c r="I6715" s="62"/>
      <c r="J6715" s="62"/>
      <c r="K6715" s="62"/>
      <c r="M6715" s="63"/>
      <c r="N6715" s="63"/>
      <c r="O6715" s="64"/>
      <c r="P6715" s="127"/>
      <c r="W6715" s="64"/>
      <c r="X6715" s="64"/>
    </row>
    <row r="6716" spans="1:24" s="59" customFormat="1" x14ac:dyDescent="0.25">
      <c r="A6716" s="77"/>
      <c r="D6716" s="60"/>
      <c r="E6716" s="60"/>
      <c r="F6716" s="60"/>
      <c r="G6716" s="60"/>
      <c r="H6716" s="62"/>
      <c r="I6716" s="62"/>
      <c r="J6716" s="62"/>
      <c r="K6716" s="62"/>
      <c r="M6716" s="63"/>
      <c r="N6716" s="63"/>
      <c r="O6716" s="64"/>
      <c r="P6716" s="127"/>
      <c r="W6716" s="64"/>
      <c r="X6716" s="64"/>
    </row>
    <row r="6717" spans="1:24" s="59" customFormat="1" x14ac:dyDescent="0.25">
      <c r="A6717" s="77"/>
      <c r="D6717" s="60"/>
      <c r="E6717" s="60"/>
      <c r="F6717" s="60"/>
      <c r="G6717" s="60"/>
      <c r="H6717" s="62"/>
      <c r="I6717" s="62"/>
      <c r="J6717" s="62"/>
      <c r="K6717" s="62"/>
      <c r="M6717" s="63"/>
      <c r="N6717" s="63"/>
      <c r="O6717" s="64"/>
      <c r="P6717" s="127"/>
      <c r="W6717" s="64"/>
      <c r="X6717" s="64"/>
    </row>
    <row r="6718" spans="1:24" s="59" customFormat="1" x14ac:dyDescent="0.25">
      <c r="A6718" s="77"/>
      <c r="D6718" s="60"/>
      <c r="E6718" s="60"/>
      <c r="F6718" s="60"/>
      <c r="G6718" s="60"/>
      <c r="H6718" s="62"/>
      <c r="I6718" s="62"/>
      <c r="J6718" s="62"/>
      <c r="K6718" s="62"/>
      <c r="M6718" s="63"/>
      <c r="N6718" s="63"/>
      <c r="O6718" s="64"/>
      <c r="P6718" s="127"/>
      <c r="W6718" s="64"/>
      <c r="X6718" s="64"/>
    </row>
    <row r="6719" spans="1:24" s="59" customFormat="1" x14ac:dyDescent="0.25">
      <c r="A6719" s="77"/>
      <c r="D6719" s="60"/>
      <c r="E6719" s="60"/>
      <c r="F6719" s="60"/>
      <c r="G6719" s="60"/>
      <c r="H6719" s="62"/>
      <c r="I6719" s="62"/>
      <c r="J6719" s="62"/>
      <c r="K6719" s="62"/>
      <c r="M6719" s="63"/>
      <c r="N6719" s="63"/>
      <c r="O6719" s="64"/>
      <c r="P6719" s="127"/>
      <c r="W6719" s="64"/>
      <c r="X6719" s="64"/>
    </row>
    <row r="6720" spans="1:24" s="59" customFormat="1" x14ac:dyDescent="0.25">
      <c r="A6720" s="77"/>
      <c r="D6720" s="60"/>
      <c r="E6720" s="60"/>
      <c r="F6720" s="60"/>
      <c r="G6720" s="60"/>
      <c r="H6720" s="62"/>
      <c r="I6720" s="62"/>
      <c r="J6720" s="62"/>
      <c r="K6720" s="62"/>
      <c r="M6720" s="63"/>
      <c r="N6720" s="63"/>
      <c r="O6720" s="64"/>
      <c r="P6720" s="127"/>
      <c r="W6720" s="64"/>
      <c r="X6720" s="64"/>
    </row>
    <row r="6721" spans="1:24" s="59" customFormat="1" x14ac:dyDescent="0.25">
      <c r="A6721" s="77"/>
      <c r="D6721" s="60"/>
      <c r="E6721" s="60"/>
      <c r="F6721" s="60"/>
      <c r="G6721" s="60"/>
      <c r="H6721" s="62"/>
      <c r="I6721" s="62"/>
      <c r="J6721" s="62"/>
      <c r="K6721" s="62"/>
      <c r="M6721" s="63"/>
      <c r="N6721" s="63"/>
      <c r="O6721" s="64"/>
      <c r="P6721" s="127"/>
      <c r="W6721" s="64"/>
      <c r="X6721" s="64"/>
    </row>
    <row r="6722" spans="1:24" s="59" customFormat="1" x14ac:dyDescent="0.25">
      <c r="A6722" s="77"/>
      <c r="D6722" s="60"/>
      <c r="E6722" s="60"/>
      <c r="F6722" s="60"/>
      <c r="G6722" s="60"/>
      <c r="H6722" s="62"/>
      <c r="I6722" s="62"/>
      <c r="J6722" s="62"/>
      <c r="K6722" s="62"/>
      <c r="M6722" s="63"/>
      <c r="N6722" s="63"/>
      <c r="O6722" s="64"/>
      <c r="P6722" s="127"/>
      <c r="W6722" s="64"/>
      <c r="X6722" s="64"/>
    </row>
    <row r="6723" spans="1:24" s="59" customFormat="1" x14ac:dyDescent="0.25">
      <c r="A6723" s="77"/>
      <c r="D6723" s="60"/>
      <c r="E6723" s="60"/>
      <c r="F6723" s="60"/>
      <c r="G6723" s="60"/>
      <c r="H6723" s="62"/>
      <c r="I6723" s="62"/>
      <c r="J6723" s="62"/>
      <c r="K6723" s="62"/>
      <c r="M6723" s="63"/>
      <c r="N6723" s="63"/>
      <c r="O6723" s="64"/>
      <c r="P6723" s="127"/>
      <c r="W6723" s="64"/>
      <c r="X6723" s="64"/>
    </row>
    <row r="6724" spans="1:24" s="59" customFormat="1" x14ac:dyDescent="0.25">
      <c r="A6724" s="77"/>
      <c r="D6724" s="60"/>
      <c r="E6724" s="60"/>
      <c r="F6724" s="60"/>
      <c r="G6724" s="60"/>
      <c r="H6724" s="62"/>
      <c r="I6724" s="62"/>
      <c r="J6724" s="62"/>
      <c r="K6724" s="62"/>
      <c r="M6724" s="63"/>
      <c r="N6724" s="63"/>
      <c r="O6724" s="64"/>
      <c r="P6724" s="127"/>
      <c r="W6724" s="64"/>
      <c r="X6724" s="64"/>
    </row>
    <row r="6725" spans="1:24" s="59" customFormat="1" x14ac:dyDescent="0.25">
      <c r="A6725" s="77"/>
      <c r="D6725" s="60"/>
      <c r="E6725" s="60"/>
      <c r="F6725" s="60"/>
      <c r="G6725" s="60"/>
      <c r="H6725" s="62"/>
      <c r="I6725" s="62"/>
      <c r="J6725" s="62"/>
      <c r="K6725" s="62"/>
      <c r="M6725" s="63"/>
      <c r="N6725" s="63"/>
      <c r="O6725" s="64"/>
      <c r="P6725" s="127"/>
      <c r="W6725" s="64"/>
      <c r="X6725" s="64"/>
    </row>
    <row r="6726" spans="1:24" s="59" customFormat="1" x14ac:dyDescent="0.25">
      <c r="A6726" s="77"/>
      <c r="D6726" s="60"/>
      <c r="E6726" s="60"/>
      <c r="F6726" s="60"/>
      <c r="G6726" s="60"/>
      <c r="H6726" s="62"/>
      <c r="I6726" s="62"/>
      <c r="J6726" s="62"/>
      <c r="K6726" s="62"/>
      <c r="M6726" s="63"/>
      <c r="N6726" s="63"/>
      <c r="O6726" s="64"/>
      <c r="P6726" s="127"/>
      <c r="W6726" s="64"/>
      <c r="X6726" s="64"/>
    </row>
    <row r="6727" spans="1:24" s="59" customFormat="1" x14ac:dyDescent="0.25">
      <c r="A6727" s="77"/>
      <c r="D6727" s="60"/>
      <c r="E6727" s="60"/>
      <c r="F6727" s="60"/>
      <c r="G6727" s="60"/>
      <c r="H6727" s="62"/>
      <c r="I6727" s="62"/>
      <c r="J6727" s="62"/>
      <c r="K6727" s="62"/>
      <c r="M6727" s="63"/>
      <c r="N6727" s="63"/>
      <c r="O6727" s="64"/>
      <c r="P6727" s="127"/>
      <c r="W6727" s="64"/>
      <c r="X6727" s="64"/>
    </row>
    <row r="6728" spans="1:24" s="59" customFormat="1" x14ac:dyDescent="0.25">
      <c r="A6728" s="77"/>
      <c r="D6728" s="60"/>
      <c r="E6728" s="60"/>
      <c r="F6728" s="60"/>
      <c r="G6728" s="60"/>
      <c r="H6728" s="62"/>
      <c r="I6728" s="62"/>
      <c r="J6728" s="62"/>
      <c r="K6728" s="62"/>
      <c r="M6728" s="63"/>
      <c r="N6728" s="63"/>
      <c r="O6728" s="64"/>
      <c r="P6728" s="127"/>
      <c r="W6728" s="64"/>
      <c r="X6728" s="64"/>
    </row>
    <row r="6729" spans="1:24" s="59" customFormat="1" x14ac:dyDescent="0.25">
      <c r="A6729" s="77"/>
      <c r="D6729" s="60"/>
      <c r="E6729" s="60"/>
      <c r="F6729" s="60"/>
      <c r="G6729" s="60"/>
      <c r="H6729" s="62"/>
      <c r="I6729" s="62"/>
      <c r="J6729" s="62"/>
      <c r="K6729" s="62"/>
      <c r="M6729" s="63"/>
      <c r="N6729" s="63"/>
      <c r="O6729" s="64"/>
      <c r="P6729" s="127"/>
      <c r="W6729" s="64"/>
      <c r="X6729" s="64"/>
    </row>
    <row r="6730" spans="1:24" s="59" customFormat="1" x14ac:dyDescent="0.25">
      <c r="A6730" s="77"/>
      <c r="D6730" s="60"/>
      <c r="E6730" s="60"/>
      <c r="F6730" s="60"/>
      <c r="G6730" s="60"/>
      <c r="H6730" s="62"/>
      <c r="I6730" s="62"/>
      <c r="J6730" s="62"/>
      <c r="K6730" s="62"/>
      <c r="M6730" s="63"/>
      <c r="N6730" s="63"/>
      <c r="O6730" s="64"/>
      <c r="P6730" s="127"/>
      <c r="W6730" s="64"/>
      <c r="X6730" s="64"/>
    </row>
    <row r="6731" spans="1:24" s="59" customFormat="1" x14ac:dyDescent="0.25">
      <c r="A6731" s="77"/>
      <c r="D6731" s="60"/>
      <c r="E6731" s="60"/>
      <c r="F6731" s="60"/>
      <c r="G6731" s="60"/>
      <c r="H6731" s="62"/>
      <c r="I6731" s="62"/>
      <c r="J6731" s="62"/>
      <c r="K6731" s="62"/>
      <c r="M6731" s="63"/>
      <c r="N6731" s="63"/>
      <c r="O6731" s="64"/>
      <c r="P6731" s="127"/>
      <c r="W6731" s="64"/>
      <c r="X6731" s="64"/>
    </row>
    <row r="6732" spans="1:24" s="59" customFormat="1" x14ac:dyDescent="0.25">
      <c r="A6732" s="77"/>
      <c r="D6732" s="60"/>
      <c r="E6732" s="60"/>
      <c r="F6732" s="60"/>
      <c r="G6732" s="60"/>
      <c r="H6732" s="62"/>
      <c r="I6732" s="62"/>
      <c r="J6732" s="62"/>
      <c r="K6732" s="62"/>
      <c r="M6732" s="63"/>
      <c r="N6732" s="63"/>
      <c r="O6732" s="64"/>
      <c r="P6732" s="127"/>
      <c r="W6732" s="64"/>
      <c r="X6732" s="64"/>
    </row>
    <row r="6733" spans="1:24" s="59" customFormat="1" x14ac:dyDescent="0.25">
      <c r="A6733" s="77"/>
      <c r="D6733" s="60"/>
      <c r="E6733" s="60"/>
      <c r="F6733" s="60"/>
      <c r="G6733" s="60"/>
      <c r="H6733" s="62"/>
      <c r="I6733" s="62"/>
      <c r="J6733" s="62"/>
      <c r="K6733" s="62"/>
      <c r="M6733" s="63"/>
      <c r="N6733" s="63"/>
      <c r="O6733" s="64"/>
      <c r="P6733" s="127"/>
      <c r="W6733" s="64"/>
      <c r="X6733" s="64"/>
    </row>
    <row r="6734" spans="1:24" s="59" customFormat="1" x14ac:dyDescent="0.25">
      <c r="A6734" s="77"/>
      <c r="D6734" s="60"/>
      <c r="E6734" s="60"/>
      <c r="F6734" s="60"/>
      <c r="G6734" s="60"/>
      <c r="H6734" s="62"/>
      <c r="I6734" s="62"/>
      <c r="J6734" s="62"/>
      <c r="K6734" s="62"/>
      <c r="M6734" s="63"/>
      <c r="N6734" s="63"/>
      <c r="O6734" s="64"/>
      <c r="P6734" s="127"/>
      <c r="W6734" s="64"/>
      <c r="X6734" s="64"/>
    </row>
    <row r="6735" spans="1:24" s="59" customFormat="1" x14ac:dyDescent="0.25">
      <c r="A6735" s="77"/>
      <c r="D6735" s="60"/>
      <c r="E6735" s="60"/>
      <c r="F6735" s="60"/>
      <c r="G6735" s="60"/>
      <c r="H6735" s="62"/>
      <c r="I6735" s="62"/>
      <c r="J6735" s="62"/>
      <c r="K6735" s="62"/>
      <c r="M6735" s="63"/>
      <c r="N6735" s="63"/>
      <c r="O6735" s="64"/>
      <c r="P6735" s="127"/>
      <c r="W6735" s="64"/>
      <c r="X6735" s="64"/>
    </row>
    <row r="6736" spans="1:24" s="59" customFormat="1" x14ac:dyDescent="0.25">
      <c r="A6736" s="77"/>
      <c r="D6736" s="60"/>
      <c r="E6736" s="60"/>
      <c r="F6736" s="60"/>
      <c r="G6736" s="60"/>
      <c r="H6736" s="62"/>
      <c r="I6736" s="62"/>
      <c r="J6736" s="62"/>
      <c r="K6736" s="62"/>
      <c r="M6736" s="63"/>
      <c r="N6736" s="63"/>
      <c r="O6736" s="64"/>
      <c r="P6736" s="127"/>
      <c r="W6736" s="64"/>
      <c r="X6736" s="64"/>
    </row>
    <row r="6737" spans="1:24" s="59" customFormat="1" x14ac:dyDescent="0.25">
      <c r="A6737" s="77"/>
      <c r="D6737" s="60"/>
      <c r="E6737" s="60"/>
      <c r="F6737" s="60"/>
      <c r="G6737" s="60"/>
      <c r="H6737" s="62"/>
      <c r="I6737" s="62"/>
      <c r="J6737" s="62"/>
      <c r="K6737" s="62"/>
      <c r="M6737" s="63"/>
      <c r="N6737" s="63"/>
      <c r="O6737" s="64"/>
      <c r="P6737" s="127"/>
      <c r="W6737" s="64"/>
      <c r="X6737" s="64"/>
    </row>
    <row r="6738" spans="1:24" s="59" customFormat="1" x14ac:dyDescent="0.25">
      <c r="A6738" s="77"/>
      <c r="D6738" s="60"/>
      <c r="E6738" s="60"/>
      <c r="F6738" s="60"/>
      <c r="G6738" s="60"/>
      <c r="H6738" s="62"/>
      <c r="I6738" s="62"/>
      <c r="J6738" s="62"/>
      <c r="K6738" s="62"/>
      <c r="M6738" s="63"/>
      <c r="N6738" s="63"/>
      <c r="O6738" s="64"/>
      <c r="P6738" s="127"/>
      <c r="W6738" s="64"/>
      <c r="X6738" s="64"/>
    </row>
    <row r="6739" spans="1:24" s="59" customFormat="1" x14ac:dyDescent="0.25">
      <c r="A6739" s="77"/>
      <c r="D6739" s="60"/>
      <c r="E6739" s="60"/>
      <c r="F6739" s="60"/>
      <c r="G6739" s="60"/>
      <c r="H6739" s="62"/>
      <c r="I6739" s="62"/>
      <c r="J6739" s="62"/>
      <c r="K6739" s="62"/>
      <c r="M6739" s="63"/>
      <c r="N6739" s="63"/>
      <c r="O6739" s="64"/>
      <c r="P6739" s="127"/>
      <c r="W6739" s="64"/>
      <c r="X6739" s="64"/>
    </row>
    <row r="6740" spans="1:24" s="59" customFormat="1" x14ac:dyDescent="0.25">
      <c r="A6740" s="77"/>
      <c r="D6740" s="60"/>
      <c r="E6740" s="60"/>
      <c r="F6740" s="60"/>
      <c r="G6740" s="60"/>
      <c r="H6740" s="62"/>
      <c r="I6740" s="62"/>
      <c r="J6740" s="62"/>
      <c r="K6740" s="62"/>
      <c r="M6740" s="63"/>
      <c r="N6740" s="63"/>
      <c r="O6740" s="64"/>
      <c r="P6740" s="127"/>
      <c r="W6740" s="64"/>
      <c r="X6740" s="64"/>
    </row>
    <row r="6741" spans="1:24" s="59" customFormat="1" x14ac:dyDescent="0.25">
      <c r="A6741" s="77"/>
      <c r="D6741" s="60"/>
      <c r="E6741" s="60"/>
      <c r="F6741" s="60"/>
      <c r="G6741" s="60"/>
      <c r="H6741" s="62"/>
      <c r="I6741" s="62"/>
      <c r="J6741" s="62"/>
      <c r="K6741" s="62"/>
      <c r="M6741" s="63"/>
      <c r="N6741" s="63"/>
      <c r="O6741" s="64"/>
      <c r="P6741" s="127"/>
      <c r="W6741" s="64"/>
      <c r="X6741" s="64"/>
    </row>
    <row r="6742" spans="1:24" s="59" customFormat="1" x14ac:dyDescent="0.25">
      <c r="A6742" s="77"/>
      <c r="D6742" s="60"/>
      <c r="E6742" s="60"/>
      <c r="F6742" s="60"/>
      <c r="G6742" s="60"/>
      <c r="H6742" s="62"/>
      <c r="I6742" s="62"/>
      <c r="J6742" s="62"/>
      <c r="K6742" s="62"/>
      <c r="M6742" s="63"/>
      <c r="N6742" s="63"/>
      <c r="O6742" s="64"/>
      <c r="P6742" s="127"/>
      <c r="W6742" s="64"/>
      <c r="X6742" s="64"/>
    </row>
    <row r="6743" spans="1:24" s="59" customFormat="1" x14ac:dyDescent="0.25">
      <c r="A6743" s="77"/>
      <c r="D6743" s="60"/>
      <c r="E6743" s="60"/>
      <c r="F6743" s="60"/>
      <c r="G6743" s="60"/>
      <c r="H6743" s="62"/>
      <c r="I6743" s="62"/>
      <c r="J6743" s="62"/>
      <c r="K6743" s="62"/>
      <c r="M6743" s="63"/>
      <c r="N6743" s="63"/>
      <c r="O6743" s="64"/>
      <c r="P6743" s="127"/>
      <c r="W6743" s="64"/>
      <c r="X6743" s="64"/>
    </row>
    <row r="6744" spans="1:24" s="59" customFormat="1" x14ac:dyDescent="0.25">
      <c r="A6744" s="77"/>
      <c r="D6744" s="60"/>
      <c r="E6744" s="60"/>
      <c r="F6744" s="60"/>
      <c r="G6744" s="60"/>
      <c r="H6744" s="62"/>
      <c r="I6744" s="62"/>
      <c r="J6744" s="62"/>
      <c r="K6744" s="62"/>
      <c r="M6744" s="63"/>
      <c r="N6744" s="63"/>
      <c r="O6744" s="64"/>
      <c r="P6744" s="127"/>
      <c r="W6744" s="64"/>
      <c r="X6744" s="64"/>
    </row>
    <row r="6745" spans="1:24" s="59" customFormat="1" x14ac:dyDescent="0.25">
      <c r="A6745" s="77"/>
      <c r="D6745" s="60"/>
      <c r="E6745" s="60"/>
      <c r="F6745" s="60"/>
      <c r="G6745" s="60"/>
      <c r="H6745" s="62"/>
      <c r="I6745" s="62"/>
      <c r="J6745" s="62"/>
      <c r="K6745" s="62"/>
      <c r="M6745" s="63"/>
      <c r="N6745" s="63"/>
      <c r="O6745" s="64"/>
      <c r="P6745" s="127"/>
      <c r="W6745" s="64"/>
      <c r="X6745" s="64"/>
    </row>
    <row r="6746" spans="1:24" s="59" customFormat="1" x14ac:dyDescent="0.25">
      <c r="A6746" s="77"/>
      <c r="D6746" s="60"/>
      <c r="E6746" s="60"/>
      <c r="F6746" s="60"/>
      <c r="G6746" s="60"/>
      <c r="H6746" s="62"/>
      <c r="I6746" s="62"/>
      <c r="J6746" s="62"/>
      <c r="K6746" s="62"/>
      <c r="M6746" s="63"/>
      <c r="N6746" s="63"/>
      <c r="O6746" s="64"/>
      <c r="P6746" s="127"/>
      <c r="W6746" s="64"/>
      <c r="X6746" s="64"/>
    </row>
    <row r="6747" spans="1:24" s="59" customFormat="1" x14ac:dyDescent="0.25">
      <c r="A6747" s="77"/>
      <c r="D6747" s="60"/>
      <c r="E6747" s="60"/>
      <c r="F6747" s="60"/>
      <c r="G6747" s="60"/>
      <c r="H6747" s="62"/>
      <c r="I6747" s="62"/>
      <c r="J6747" s="62"/>
      <c r="K6747" s="62"/>
      <c r="M6747" s="63"/>
      <c r="N6747" s="63"/>
      <c r="O6747" s="64"/>
      <c r="P6747" s="127"/>
      <c r="W6747" s="64"/>
      <c r="X6747" s="64"/>
    </row>
    <row r="6748" spans="1:24" s="59" customFormat="1" x14ac:dyDescent="0.25">
      <c r="A6748" s="77"/>
      <c r="D6748" s="60"/>
      <c r="E6748" s="60"/>
      <c r="F6748" s="60"/>
      <c r="G6748" s="60"/>
      <c r="H6748" s="62"/>
      <c r="I6748" s="62"/>
      <c r="J6748" s="62"/>
      <c r="K6748" s="62"/>
      <c r="M6748" s="63"/>
      <c r="N6748" s="63"/>
      <c r="O6748" s="64"/>
      <c r="P6748" s="127"/>
      <c r="W6748" s="64"/>
      <c r="X6748" s="64"/>
    </row>
    <row r="6749" spans="1:24" s="59" customFormat="1" x14ac:dyDescent="0.25">
      <c r="A6749" s="77"/>
      <c r="D6749" s="60"/>
      <c r="E6749" s="60"/>
      <c r="F6749" s="60"/>
      <c r="G6749" s="60"/>
      <c r="H6749" s="62"/>
      <c r="I6749" s="62"/>
      <c r="J6749" s="62"/>
      <c r="K6749" s="62"/>
      <c r="M6749" s="63"/>
      <c r="N6749" s="63"/>
      <c r="O6749" s="64"/>
      <c r="P6749" s="127"/>
      <c r="W6749" s="64"/>
      <c r="X6749" s="64"/>
    </row>
    <row r="6750" spans="1:24" s="59" customFormat="1" x14ac:dyDescent="0.25">
      <c r="A6750" s="77"/>
      <c r="D6750" s="60"/>
      <c r="E6750" s="60"/>
      <c r="F6750" s="60"/>
      <c r="G6750" s="60"/>
      <c r="H6750" s="62"/>
      <c r="I6750" s="62"/>
      <c r="J6750" s="62"/>
      <c r="K6750" s="62"/>
      <c r="M6750" s="63"/>
      <c r="N6750" s="63"/>
      <c r="O6750" s="64"/>
      <c r="P6750" s="127"/>
      <c r="W6750" s="64"/>
      <c r="X6750" s="64"/>
    </row>
    <row r="6751" spans="1:24" s="59" customFormat="1" x14ac:dyDescent="0.25">
      <c r="A6751" s="77"/>
      <c r="D6751" s="60"/>
      <c r="E6751" s="60"/>
      <c r="F6751" s="60"/>
      <c r="G6751" s="60"/>
      <c r="H6751" s="62"/>
      <c r="I6751" s="62"/>
      <c r="J6751" s="62"/>
      <c r="K6751" s="62"/>
      <c r="M6751" s="63"/>
      <c r="N6751" s="63"/>
      <c r="O6751" s="64"/>
      <c r="P6751" s="127"/>
      <c r="W6751" s="64"/>
      <c r="X6751" s="64"/>
    </row>
    <row r="6752" spans="1:24" s="59" customFormat="1" x14ac:dyDescent="0.25">
      <c r="A6752" s="77"/>
      <c r="D6752" s="60"/>
      <c r="E6752" s="60"/>
      <c r="F6752" s="60"/>
      <c r="G6752" s="60"/>
      <c r="H6752" s="62"/>
      <c r="I6752" s="62"/>
      <c r="J6752" s="62"/>
      <c r="K6752" s="62"/>
      <c r="M6752" s="63"/>
      <c r="N6752" s="63"/>
      <c r="O6752" s="64"/>
      <c r="P6752" s="127"/>
      <c r="W6752" s="64"/>
      <c r="X6752" s="64"/>
    </row>
    <row r="6753" spans="1:24" s="59" customFormat="1" x14ac:dyDescent="0.25">
      <c r="A6753" s="77"/>
      <c r="D6753" s="60"/>
      <c r="E6753" s="60"/>
      <c r="F6753" s="60"/>
      <c r="G6753" s="60"/>
      <c r="H6753" s="62"/>
      <c r="I6753" s="62"/>
      <c r="J6753" s="62"/>
      <c r="K6753" s="62"/>
      <c r="M6753" s="63"/>
      <c r="N6753" s="63"/>
      <c r="O6753" s="64"/>
      <c r="P6753" s="127"/>
      <c r="W6753" s="64"/>
      <c r="X6753" s="64"/>
    </row>
    <row r="6754" spans="1:24" s="59" customFormat="1" x14ac:dyDescent="0.25">
      <c r="A6754" s="77"/>
      <c r="D6754" s="60"/>
      <c r="E6754" s="60"/>
      <c r="F6754" s="60"/>
      <c r="G6754" s="60"/>
      <c r="H6754" s="62"/>
      <c r="I6754" s="62"/>
      <c r="J6754" s="62"/>
      <c r="K6754" s="62"/>
      <c r="M6754" s="63"/>
      <c r="N6754" s="63"/>
      <c r="O6754" s="64"/>
      <c r="P6754" s="127"/>
      <c r="W6754" s="64"/>
      <c r="X6754" s="64"/>
    </row>
    <row r="6755" spans="1:24" s="59" customFormat="1" x14ac:dyDescent="0.25">
      <c r="A6755" s="77"/>
      <c r="D6755" s="60"/>
      <c r="E6755" s="60"/>
      <c r="F6755" s="60"/>
      <c r="G6755" s="60"/>
      <c r="H6755" s="62"/>
      <c r="I6755" s="62"/>
      <c r="J6755" s="62"/>
      <c r="K6755" s="62"/>
      <c r="M6755" s="63"/>
      <c r="N6755" s="63"/>
      <c r="O6755" s="64"/>
      <c r="P6755" s="127"/>
      <c r="W6755" s="64"/>
      <c r="X6755" s="64"/>
    </row>
    <row r="6756" spans="1:24" s="59" customFormat="1" x14ac:dyDescent="0.25">
      <c r="A6756" s="77"/>
      <c r="D6756" s="60"/>
      <c r="E6756" s="60"/>
      <c r="F6756" s="60"/>
      <c r="G6756" s="60"/>
      <c r="H6756" s="62"/>
      <c r="I6756" s="62"/>
      <c r="J6756" s="62"/>
      <c r="K6756" s="62"/>
      <c r="M6756" s="63"/>
      <c r="N6756" s="63"/>
      <c r="O6756" s="64"/>
      <c r="P6756" s="127"/>
      <c r="W6756" s="64"/>
      <c r="X6756" s="64"/>
    </row>
    <row r="6757" spans="1:24" s="59" customFormat="1" x14ac:dyDescent="0.25">
      <c r="A6757" s="77"/>
      <c r="D6757" s="60"/>
      <c r="E6757" s="60"/>
      <c r="F6757" s="60"/>
      <c r="G6757" s="60"/>
      <c r="H6757" s="62"/>
      <c r="I6757" s="62"/>
      <c r="J6757" s="62"/>
      <c r="K6757" s="62"/>
      <c r="M6757" s="63"/>
      <c r="N6757" s="63"/>
      <c r="O6757" s="64"/>
      <c r="P6757" s="127"/>
      <c r="W6757" s="64"/>
      <c r="X6757" s="64"/>
    </row>
    <row r="6758" spans="1:24" s="59" customFormat="1" x14ac:dyDescent="0.25">
      <c r="A6758" s="77"/>
      <c r="D6758" s="60"/>
      <c r="E6758" s="60"/>
      <c r="F6758" s="60"/>
      <c r="G6758" s="60"/>
      <c r="H6758" s="62"/>
      <c r="I6758" s="62"/>
      <c r="J6758" s="62"/>
      <c r="K6758" s="62"/>
      <c r="M6758" s="63"/>
      <c r="N6758" s="63"/>
      <c r="O6758" s="64"/>
      <c r="P6758" s="127"/>
      <c r="W6758" s="64"/>
      <c r="X6758" s="64"/>
    </row>
    <row r="6759" spans="1:24" s="59" customFormat="1" x14ac:dyDescent="0.25">
      <c r="A6759" s="77"/>
      <c r="D6759" s="60"/>
      <c r="E6759" s="60"/>
      <c r="F6759" s="60"/>
      <c r="G6759" s="60"/>
      <c r="H6759" s="62"/>
      <c r="I6759" s="62"/>
      <c r="J6759" s="62"/>
      <c r="K6759" s="62"/>
      <c r="M6759" s="63"/>
      <c r="N6759" s="63"/>
      <c r="O6759" s="64"/>
      <c r="P6759" s="127"/>
      <c r="W6759" s="64"/>
      <c r="X6759" s="64"/>
    </row>
    <row r="6760" spans="1:24" s="59" customFormat="1" x14ac:dyDescent="0.25">
      <c r="A6760" s="77"/>
      <c r="D6760" s="60"/>
      <c r="E6760" s="60"/>
      <c r="F6760" s="60"/>
      <c r="G6760" s="60"/>
      <c r="H6760" s="62"/>
      <c r="I6760" s="62"/>
      <c r="J6760" s="62"/>
      <c r="K6760" s="62"/>
      <c r="M6760" s="63"/>
      <c r="N6760" s="63"/>
      <c r="O6760" s="64"/>
      <c r="P6760" s="127"/>
      <c r="W6760" s="64"/>
      <c r="X6760" s="64"/>
    </row>
    <row r="6761" spans="1:24" s="59" customFormat="1" x14ac:dyDescent="0.25">
      <c r="A6761" s="77"/>
      <c r="D6761" s="60"/>
      <c r="E6761" s="60"/>
      <c r="F6761" s="60"/>
      <c r="G6761" s="60"/>
      <c r="H6761" s="62"/>
      <c r="I6761" s="62"/>
      <c r="J6761" s="62"/>
      <c r="K6761" s="62"/>
      <c r="M6761" s="63"/>
      <c r="N6761" s="63"/>
      <c r="O6761" s="64"/>
      <c r="P6761" s="127"/>
      <c r="W6761" s="64"/>
      <c r="X6761" s="64"/>
    </row>
    <row r="6762" spans="1:24" s="59" customFormat="1" x14ac:dyDescent="0.25">
      <c r="A6762" s="77"/>
      <c r="D6762" s="60"/>
      <c r="E6762" s="60"/>
      <c r="F6762" s="60"/>
      <c r="G6762" s="60"/>
      <c r="H6762" s="62"/>
      <c r="I6762" s="62"/>
      <c r="J6762" s="62"/>
      <c r="K6762" s="62"/>
      <c r="M6762" s="63"/>
      <c r="N6762" s="63"/>
      <c r="O6762" s="64"/>
      <c r="P6762" s="127"/>
      <c r="W6762" s="64"/>
      <c r="X6762" s="64"/>
    </row>
    <row r="6763" spans="1:24" s="59" customFormat="1" x14ac:dyDescent="0.25">
      <c r="A6763" s="77"/>
      <c r="D6763" s="60"/>
      <c r="E6763" s="60"/>
      <c r="F6763" s="60"/>
      <c r="G6763" s="60"/>
      <c r="H6763" s="62"/>
      <c r="I6763" s="62"/>
      <c r="J6763" s="62"/>
      <c r="K6763" s="62"/>
      <c r="M6763" s="63"/>
      <c r="N6763" s="63"/>
      <c r="O6763" s="64"/>
      <c r="P6763" s="127"/>
      <c r="W6763" s="64"/>
      <c r="X6763" s="64"/>
    </row>
    <row r="6764" spans="1:24" s="59" customFormat="1" x14ac:dyDescent="0.25">
      <c r="A6764" s="77"/>
      <c r="D6764" s="60"/>
      <c r="E6764" s="60"/>
      <c r="F6764" s="60"/>
      <c r="G6764" s="60"/>
      <c r="H6764" s="62"/>
      <c r="I6764" s="62"/>
      <c r="J6764" s="62"/>
      <c r="K6764" s="62"/>
      <c r="M6764" s="63"/>
      <c r="N6764" s="63"/>
      <c r="O6764" s="64"/>
      <c r="P6764" s="127"/>
      <c r="W6764" s="64"/>
      <c r="X6764" s="64"/>
    </row>
    <row r="6765" spans="1:24" s="59" customFormat="1" x14ac:dyDescent="0.25">
      <c r="A6765" s="77"/>
      <c r="D6765" s="60"/>
      <c r="E6765" s="60"/>
      <c r="F6765" s="60"/>
      <c r="G6765" s="60"/>
      <c r="H6765" s="62"/>
      <c r="I6765" s="62"/>
      <c r="J6765" s="62"/>
      <c r="K6765" s="62"/>
      <c r="M6765" s="63"/>
      <c r="N6765" s="63"/>
      <c r="O6765" s="64"/>
      <c r="P6765" s="127"/>
      <c r="W6765" s="64"/>
      <c r="X6765" s="64"/>
    </row>
    <row r="6766" spans="1:24" s="59" customFormat="1" x14ac:dyDescent="0.25">
      <c r="A6766" s="77"/>
      <c r="D6766" s="60"/>
      <c r="E6766" s="60"/>
      <c r="F6766" s="60"/>
      <c r="G6766" s="60"/>
      <c r="H6766" s="62"/>
      <c r="I6766" s="62"/>
      <c r="J6766" s="62"/>
      <c r="K6766" s="62"/>
      <c r="M6766" s="63"/>
      <c r="N6766" s="63"/>
      <c r="O6766" s="64"/>
      <c r="P6766" s="127"/>
      <c r="W6766" s="64"/>
      <c r="X6766" s="64"/>
    </row>
    <row r="6767" spans="1:24" s="59" customFormat="1" x14ac:dyDescent="0.25">
      <c r="A6767" s="77"/>
      <c r="D6767" s="60"/>
      <c r="E6767" s="60"/>
      <c r="F6767" s="60"/>
      <c r="G6767" s="60"/>
      <c r="H6767" s="62"/>
      <c r="I6767" s="62"/>
      <c r="J6767" s="62"/>
      <c r="K6767" s="62"/>
      <c r="M6767" s="63"/>
      <c r="N6767" s="63"/>
      <c r="O6767" s="64"/>
      <c r="P6767" s="127"/>
      <c r="W6767" s="64"/>
      <c r="X6767" s="64"/>
    </row>
    <row r="6768" spans="1:24" s="59" customFormat="1" x14ac:dyDescent="0.25">
      <c r="A6768" s="77"/>
      <c r="D6768" s="60"/>
      <c r="E6768" s="60"/>
      <c r="F6768" s="60"/>
      <c r="G6768" s="60"/>
      <c r="H6768" s="62"/>
      <c r="I6768" s="62"/>
      <c r="J6768" s="62"/>
      <c r="K6768" s="62"/>
      <c r="M6768" s="63"/>
      <c r="N6768" s="63"/>
      <c r="O6768" s="64"/>
      <c r="P6768" s="127"/>
      <c r="W6768" s="64"/>
      <c r="X6768" s="64"/>
    </row>
    <row r="6769" spans="1:24" s="59" customFormat="1" x14ac:dyDescent="0.25">
      <c r="A6769" s="77"/>
      <c r="D6769" s="60"/>
      <c r="E6769" s="60"/>
      <c r="F6769" s="60"/>
      <c r="G6769" s="60"/>
      <c r="H6769" s="62"/>
      <c r="I6769" s="62"/>
      <c r="J6769" s="62"/>
      <c r="K6769" s="62"/>
      <c r="M6769" s="63"/>
      <c r="N6769" s="63"/>
      <c r="O6769" s="64"/>
      <c r="P6769" s="127"/>
      <c r="W6769" s="64"/>
      <c r="X6769" s="64"/>
    </row>
    <row r="6770" spans="1:24" s="59" customFormat="1" x14ac:dyDescent="0.25">
      <c r="A6770" s="77"/>
      <c r="D6770" s="60"/>
      <c r="E6770" s="60"/>
      <c r="F6770" s="60"/>
      <c r="G6770" s="60"/>
      <c r="H6770" s="62"/>
      <c r="I6770" s="62"/>
      <c r="J6770" s="62"/>
      <c r="K6770" s="62"/>
      <c r="M6770" s="63"/>
      <c r="N6770" s="63"/>
      <c r="O6770" s="64"/>
      <c r="P6770" s="127"/>
      <c r="W6770" s="64"/>
      <c r="X6770" s="64"/>
    </row>
    <row r="6771" spans="1:24" s="59" customFormat="1" x14ac:dyDescent="0.25">
      <c r="A6771" s="77"/>
      <c r="D6771" s="60"/>
      <c r="E6771" s="60"/>
      <c r="F6771" s="60"/>
      <c r="G6771" s="60"/>
      <c r="H6771" s="62"/>
      <c r="I6771" s="62"/>
      <c r="J6771" s="62"/>
      <c r="K6771" s="62"/>
      <c r="M6771" s="63"/>
      <c r="N6771" s="63"/>
      <c r="O6771" s="64"/>
      <c r="P6771" s="127"/>
      <c r="W6771" s="64"/>
      <c r="X6771" s="64"/>
    </row>
    <row r="6772" spans="1:24" s="59" customFormat="1" x14ac:dyDescent="0.25">
      <c r="A6772" s="77"/>
      <c r="D6772" s="60"/>
      <c r="E6772" s="60"/>
      <c r="F6772" s="60"/>
      <c r="G6772" s="60"/>
      <c r="H6772" s="62"/>
      <c r="I6772" s="62"/>
      <c r="J6772" s="62"/>
      <c r="K6772" s="62"/>
      <c r="M6772" s="63"/>
      <c r="N6772" s="63"/>
      <c r="O6772" s="64"/>
      <c r="P6772" s="127"/>
      <c r="W6772" s="64"/>
      <c r="X6772" s="64"/>
    </row>
    <row r="6773" spans="1:24" s="59" customFormat="1" x14ac:dyDescent="0.25">
      <c r="A6773" s="77"/>
      <c r="D6773" s="60"/>
      <c r="E6773" s="60"/>
      <c r="F6773" s="60"/>
      <c r="G6773" s="60"/>
      <c r="H6773" s="62"/>
      <c r="I6773" s="62"/>
      <c r="J6773" s="62"/>
      <c r="K6773" s="62"/>
      <c r="M6773" s="63"/>
      <c r="N6773" s="63"/>
      <c r="O6773" s="64"/>
      <c r="P6773" s="127"/>
      <c r="W6773" s="64"/>
      <c r="X6773" s="64"/>
    </row>
    <row r="6774" spans="1:24" s="59" customFormat="1" x14ac:dyDescent="0.25">
      <c r="A6774" s="77"/>
      <c r="D6774" s="60"/>
      <c r="E6774" s="60"/>
      <c r="F6774" s="60"/>
      <c r="G6774" s="60"/>
      <c r="H6774" s="62"/>
      <c r="I6774" s="62"/>
      <c r="J6774" s="62"/>
      <c r="K6774" s="62"/>
      <c r="M6774" s="63"/>
      <c r="N6774" s="63"/>
      <c r="O6774" s="64"/>
      <c r="P6774" s="127"/>
      <c r="W6774" s="64"/>
      <c r="X6774" s="64"/>
    </row>
    <row r="6775" spans="1:24" s="59" customFormat="1" x14ac:dyDescent="0.25">
      <c r="A6775" s="77"/>
      <c r="D6775" s="60"/>
      <c r="E6775" s="60"/>
      <c r="F6775" s="60"/>
      <c r="G6775" s="60"/>
      <c r="H6775" s="62"/>
      <c r="I6775" s="62"/>
      <c r="J6775" s="62"/>
      <c r="K6775" s="62"/>
      <c r="M6775" s="63"/>
      <c r="N6775" s="63"/>
      <c r="O6775" s="64"/>
      <c r="P6775" s="127"/>
      <c r="W6775" s="64"/>
      <c r="X6775" s="64"/>
    </row>
    <row r="6776" spans="1:24" s="59" customFormat="1" x14ac:dyDescent="0.25">
      <c r="A6776" s="77"/>
      <c r="D6776" s="60"/>
      <c r="E6776" s="60"/>
      <c r="F6776" s="60"/>
      <c r="G6776" s="60"/>
      <c r="H6776" s="62"/>
      <c r="I6776" s="62"/>
      <c r="J6776" s="62"/>
      <c r="K6776" s="62"/>
      <c r="M6776" s="63"/>
      <c r="N6776" s="63"/>
      <c r="O6776" s="64"/>
      <c r="P6776" s="127"/>
      <c r="W6776" s="64"/>
      <c r="X6776" s="64"/>
    </row>
    <row r="6777" spans="1:24" s="59" customFormat="1" x14ac:dyDescent="0.25">
      <c r="A6777" s="77"/>
      <c r="D6777" s="60"/>
      <c r="E6777" s="60"/>
      <c r="F6777" s="60"/>
      <c r="G6777" s="60"/>
      <c r="H6777" s="62"/>
      <c r="I6777" s="62"/>
      <c r="J6777" s="62"/>
      <c r="K6777" s="62"/>
      <c r="M6777" s="63"/>
      <c r="N6777" s="63"/>
      <c r="O6777" s="64"/>
      <c r="P6777" s="127"/>
      <c r="W6777" s="64"/>
      <c r="X6777" s="64"/>
    </row>
    <row r="6778" spans="1:24" s="59" customFormat="1" x14ac:dyDescent="0.25">
      <c r="A6778" s="77"/>
      <c r="D6778" s="60"/>
      <c r="E6778" s="60"/>
      <c r="F6778" s="60"/>
      <c r="G6778" s="60"/>
      <c r="H6778" s="62"/>
      <c r="I6778" s="62"/>
      <c r="J6778" s="62"/>
      <c r="K6778" s="62"/>
      <c r="M6778" s="63"/>
      <c r="N6778" s="63"/>
      <c r="O6778" s="64"/>
      <c r="P6778" s="127"/>
      <c r="W6778" s="64"/>
      <c r="X6778" s="64"/>
    </row>
    <row r="6779" spans="1:24" s="59" customFormat="1" x14ac:dyDescent="0.25">
      <c r="A6779" s="77"/>
      <c r="D6779" s="60"/>
      <c r="E6779" s="60"/>
      <c r="F6779" s="60"/>
      <c r="G6779" s="60"/>
      <c r="H6779" s="62"/>
      <c r="I6779" s="62"/>
      <c r="J6779" s="62"/>
      <c r="K6779" s="62"/>
      <c r="M6779" s="63"/>
      <c r="N6779" s="63"/>
      <c r="O6779" s="64"/>
      <c r="P6779" s="127"/>
      <c r="W6779" s="64"/>
      <c r="X6779" s="64"/>
    </row>
    <row r="6780" spans="1:24" s="59" customFormat="1" x14ac:dyDescent="0.25">
      <c r="A6780" s="77"/>
      <c r="D6780" s="60"/>
      <c r="E6780" s="60"/>
      <c r="F6780" s="60"/>
      <c r="G6780" s="60"/>
      <c r="H6780" s="62"/>
      <c r="I6780" s="62"/>
      <c r="J6780" s="62"/>
      <c r="K6780" s="62"/>
      <c r="M6780" s="63"/>
      <c r="N6780" s="63"/>
      <c r="O6780" s="64"/>
      <c r="P6780" s="127"/>
      <c r="W6780" s="64"/>
      <c r="X6780" s="64"/>
    </row>
    <row r="6781" spans="1:24" s="59" customFormat="1" x14ac:dyDescent="0.25">
      <c r="A6781" s="77"/>
      <c r="D6781" s="60"/>
      <c r="E6781" s="60"/>
      <c r="F6781" s="60"/>
      <c r="G6781" s="60"/>
      <c r="H6781" s="62"/>
      <c r="I6781" s="62"/>
      <c r="J6781" s="62"/>
      <c r="K6781" s="62"/>
      <c r="M6781" s="63"/>
      <c r="N6781" s="63"/>
      <c r="O6781" s="64"/>
      <c r="P6781" s="127"/>
      <c r="W6781" s="64"/>
      <c r="X6781" s="64"/>
    </row>
    <row r="6782" spans="1:24" s="59" customFormat="1" x14ac:dyDescent="0.25">
      <c r="A6782" s="77"/>
      <c r="D6782" s="60"/>
      <c r="E6782" s="60"/>
      <c r="F6782" s="60"/>
      <c r="G6782" s="60"/>
      <c r="H6782" s="62"/>
      <c r="I6782" s="62"/>
      <c r="J6782" s="62"/>
      <c r="K6782" s="62"/>
      <c r="M6782" s="63"/>
      <c r="N6782" s="63"/>
      <c r="O6782" s="64"/>
      <c r="P6782" s="127"/>
      <c r="W6782" s="64"/>
      <c r="X6782" s="64"/>
    </row>
    <row r="6783" spans="1:24" s="59" customFormat="1" x14ac:dyDescent="0.25">
      <c r="A6783" s="77"/>
      <c r="D6783" s="60"/>
      <c r="E6783" s="60"/>
      <c r="F6783" s="60"/>
      <c r="G6783" s="60"/>
      <c r="H6783" s="62"/>
      <c r="I6783" s="62"/>
      <c r="J6783" s="62"/>
      <c r="K6783" s="62"/>
      <c r="M6783" s="63"/>
      <c r="N6783" s="63"/>
      <c r="O6783" s="64"/>
      <c r="P6783" s="127"/>
      <c r="W6783" s="64"/>
      <c r="X6783" s="64"/>
    </row>
    <row r="6784" spans="1:24" s="59" customFormat="1" x14ac:dyDescent="0.25">
      <c r="A6784" s="77"/>
      <c r="D6784" s="60"/>
      <c r="E6784" s="60"/>
      <c r="F6784" s="60"/>
      <c r="G6784" s="60"/>
      <c r="H6784" s="62"/>
      <c r="I6784" s="62"/>
      <c r="J6784" s="62"/>
      <c r="K6784" s="62"/>
      <c r="M6784" s="63"/>
      <c r="N6784" s="63"/>
      <c r="O6784" s="64"/>
      <c r="P6784" s="127"/>
      <c r="W6784" s="64"/>
      <c r="X6784" s="64"/>
    </row>
    <row r="6785" spans="1:24" s="59" customFormat="1" x14ac:dyDescent="0.25">
      <c r="A6785" s="77"/>
      <c r="D6785" s="60"/>
      <c r="E6785" s="60"/>
      <c r="F6785" s="60"/>
      <c r="G6785" s="60"/>
      <c r="H6785" s="62"/>
      <c r="I6785" s="62"/>
      <c r="J6785" s="62"/>
      <c r="K6785" s="62"/>
      <c r="M6785" s="63"/>
      <c r="N6785" s="63"/>
      <c r="O6785" s="64"/>
      <c r="P6785" s="127"/>
      <c r="W6785" s="64"/>
      <c r="X6785" s="64"/>
    </row>
    <row r="6786" spans="1:24" s="59" customFormat="1" x14ac:dyDescent="0.25">
      <c r="A6786" s="77"/>
      <c r="D6786" s="60"/>
      <c r="E6786" s="60"/>
      <c r="F6786" s="60"/>
      <c r="G6786" s="60"/>
      <c r="H6786" s="62"/>
      <c r="I6786" s="62"/>
      <c r="J6786" s="62"/>
      <c r="K6786" s="62"/>
      <c r="M6786" s="63"/>
      <c r="N6786" s="63"/>
      <c r="O6786" s="64"/>
      <c r="P6786" s="127"/>
      <c r="W6786" s="64"/>
      <c r="X6786" s="64"/>
    </row>
    <row r="6787" spans="1:24" s="59" customFormat="1" x14ac:dyDescent="0.25">
      <c r="A6787" s="77"/>
      <c r="D6787" s="60"/>
      <c r="E6787" s="60"/>
      <c r="F6787" s="60"/>
      <c r="G6787" s="60"/>
      <c r="H6787" s="62"/>
      <c r="I6787" s="62"/>
      <c r="J6787" s="62"/>
      <c r="K6787" s="62"/>
      <c r="M6787" s="63"/>
      <c r="N6787" s="63"/>
      <c r="O6787" s="64"/>
      <c r="P6787" s="127"/>
      <c r="W6787" s="64"/>
      <c r="X6787" s="64"/>
    </row>
    <row r="6788" spans="1:24" s="59" customFormat="1" x14ac:dyDescent="0.25">
      <c r="A6788" s="77"/>
      <c r="D6788" s="60"/>
      <c r="E6788" s="60"/>
      <c r="F6788" s="60"/>
      <c r="G6788" s="60"/>
      <c r="H6788" s="62"/>
      <c r="I6788" s="62"/>
      <c r="J6788" s="62"/>
      <c r="K6788" s="62"/>
      <c r="M6788" s="63"/>
      <c r="N6788" s="63"/>
      <c r="O6788" s="64"/>
      <c r="P6788" s="127"/>
      <c r="W6788" s="64"/>
      <c r="X6788" s="64"/>
    </row>
    <row r="6789" spans="1:24" s="59" customFormat="1" x14ac:dyDescent="0.25">
      <c r="A6789" s="77"/>
      <c r="D6789" s="60"/>
      <c r="E6789" s="60"/>
      <c r="F6789" s="60"/>
      <c r="G6789" s="60"/>
      <c r="H6789" s="62"/>
      <c r="I6789" s="62"/>
      <c r="J6789" s="62"/>
      <c r="K6789" s="62"/>
      <c r="M6789" s="63"/>
      <c r="N6789" s="63"/>
      <c r="O6789" s="64"/>
      <c r="P6789" s="127"/>
      <c r="W6789" s="64"/>
      <c r="X6789" s="64"/>
    </row>
    <row r="6790" spans="1:24" s="59" customFormat="1" x14ac:dyDescent="0.25">
      <c r="A6790" s="77"/>
      <c r="D6790" s="60"/>
      <c r="E6790" s="60"/>
      <c r="F6790" s="60"/>
      <c r="G6790" s="60"/>
      <c r="H6790" s="62"/>
      <c r="I6790" s="62"/>
      <c r="J6790" s="62"/>
      <c r="K6790" s="62"/>
      <c r="M6790" s="63"/>
      <c r="N6790" s="63"/>
      <c r="O6790" s="64"/>
      <c r="P6790" s="127"/>
      <c r="W6790" s="64"/>
      <c r="X6790" s="64"/>
    </row>
    <row r="6791" spans="1:24" s="59" customFormat="1" x14ac:dyDescent="0.25">
      <c r="A6791" s="77"/>
      <c r="D6791" s="60"/>
      <c r="E6791" s="60"/>
      <c r="F6791" s="60"/>
      <c r="G6791" s="60"/>
      <c r="H6791" s="62"/>
      <c r="I6791" s="62"/>
      <c r="J6791" s="62"/>
      <c r="K6791" s="62"/>
      <c r="M6791" s="63"/>
      <c r="N6791" s="63"/>
      <c r="O6791" s="64"/>
      <c r="P6791" s="127"/>
      <c r="W6791" s="64"/>
      <c r="X6791" s="64"/>
    </row>
    <row r="6792" spans="1:24" s="59" customFormat="1" x14ac:dyDescent="0.25">
      <c r="A6792" s="77"/>
      <c r="D6792" s="60"/>
      <c r="E6792" s="60"/>
      <c r="F6792" s="60"/>
      <c r="G6792" s="60"/>
      <c r="H6792" s="62"/>
      <c r="I6792" s="62"/>
      <c r="J6792" s="62"/>
      <c r="K6792" s="62"/>
      <c r="M6792" s="63"/>
      <c r="N6792" s="63"/>
      <c r="O6792" s="64"/>
      <c r="P6792" s="127"/>
      <c r="W6792" s="64"/>
      <c r="X6792" s="64"/>
    </row>
    <row r="6793" spans="1:24" s="59" customFormat="1" x14ac:dyDescent="0.25">
      <c r="A6793" s="77"/>
      <c r="D6793" s="60"/>
      <c r="E6793" s="60"/>
      <c r="F6793" s="60"/>
      <c r="G6793" s="60"/>
      <c r="H6793" s="62"/>
      <c r="I6793" s="62"/>
      <c r="J6793" s="62"/>
      <c r="K6793" s="62"/>
      <c r="M6793" s="63"/>
      <c r="N6793" s="63"/>
      <c r="O6793" s="64"/>
      <c r="P6793" s="127"/>
      <c r="W6793" s="64"/>
      <c r="X6793" s="64"/>
    </row>
    <row r="6794" spans="1:24" s="59" customFormat="1" x14ac:dyDescent="0.25">
      <c r="A6794" s="77"/>
      <c r="D6794" s="60"/>
      <c r="E6794" s="60"/>
      <c r="F6794" s="60"/>
      <c r="G6794" s="60"/>
      <c r="H6794" s="62"/>
      <c r="I6794" s="62"/>
      <c r="J6794" s="62"/>
      <c r="K6794" s="62"/>
      <c r="M6794" s="63"/>
      <c r="N6794" s="63"/>
      <c r="O6794" s="64"/>
      <c r="P6794" s="127"/>
      <c r="W6794" s="64"/>
      <c r="X6794" s="64"/>
    </row>
    <row r="6795" spans="1:24" s="59" customFormat="1" x14ac:dyDescent="0.25">
      <c r="A6795" s="77"/>
      <c r="D6795" s="60"/>
      <c r="E6795" s="60"/>
      <c r="F6795" s="60"/>
      <c r="G6795" s="60"/>
      <c r="H6795" s="62"/>
      <c r="I6795" s="62"/>
      <c r="J6795" s="62"/>
      <c r="K6795" s="62"/>
      <c r="M6795" s="63"/>
      <c r="N6795" s="63"/>
      <c r="O6795" s="64"/>
      <c r="P6795" s="127"/>
      <c r="W6795" s="64"/>
      <c r="X6795" s="64"/>
    </row>
    <row r="6796" spans="1:24" s="59" customFormat="1" x14ac:dyDescent="0.25">
      <c r="A6796" s="77"/>
      <c r="D6796" s="60"/>
      <c r="E6796" s="60"/>
      <c r="F6796" s="60"/>
      <c r="G6796" s="60"/>
      <c r="H6796" s="62"/>
      <c r="I6796" s="62"/>
      <c r="J6796" s="62"/>
      <c r="K6796" s="62"/>
      <c r="M6796" s="63"/>
      <c r="N6796" s="63"/>
      <c r="O6796" s="64"/>
      <c r="P6796" s="127"/>
      <c r="W6796" s="64"/>
      <c r="X6796" s="64"/>
    </row>
    <row r="6797" spans="1:24" s="59" customFormat="1" x14ac:dyDescent="0.25">
      <c r="A6797" s="77"/>
      <c r="D6797" s="60"/>
      <c r="E6797" s="60"/>
      <c r="F6797" s="60"/>
      <c r="G6797" s="60"/>
      <c r="H6797" s="62"/>
      <c r="I6797" s="62"/>
      <c r="J6797" s="62"/>
      <c r="K6797" s="62"/>
      <c r="M6797" s="63"/>
      <c r="N6797" s="63"/>
      <c r="O6797" s="64"/>
      <c r="P6797" s="127"/>
      <c r="W6797" s="64"/>
      <c r="X6797" s="64"/>
    </row>
    <row r="6798" spans="1:24" s="59" customFormat="1" x14ac:dyDescent="0.25">
      <c r="A6798" s="77"/>
      <c r="D6798" s="60"/>
      <c r="E6798" s="60"/>
      <c r="F6798" s="60"/>
      <c r="G6798" s="60"/>
      <c r="H6798" s="62"/>
      <c r="I6798" s="62"/>
      <c r="J6798" s="62"/>
      <c r="K6798" s="62"/>
      <c r="M6798" s="63"/>
      <c r="N6798" s="63"/>
      <c r="O6798" s="64"/>
      <c r="P6798" s="127"/>
      <c r="W6798" s="64"/>
      <c r="X6798" s="64"/>
    </row>
    <row r="6799" spans="1:24" s="59" customFormat="1" x14ac:dyDescent="0.25">
      <c r="A6799" s="77"/>
      <c r="D6799" s="60"/>
      <c r="E6799" s="60"/>
      <c r="F6799" s="60"/>
      <c r="G6799" s="60"/>
      <c r="H6799" s="62"/>
      <c r="I6799" s="62"/>
      <c r="J6799" s="62"/>
      <c r="K6799" s="62"/>
      <c r="M6799" s="63"/>
      <c r="N6799" s="63"/>
      <c r="O6799" s="64"/>
      <c r="P6799" s="127"/>
      <c r="W6799" s="64"/>
      <c r="X6799" s="64"/>
    </row>
    <row r="6800" spans="1:24" s="59" customFormat="1" x14ac:dyDescent="0.25">
      <c r="A6800" s="77"/>
      <c r="D6800" s="60"/>
      <c r="E6800" s="60"/>
      <c r="F6800" s="60"/>
      <c r="G6800" s="60"/>
      <c r="H6800" s="62"/>
      <c r="I6800" s="62"/>
      <c r="J6800" s="62"/>
      <c r="K6800" s="62"/>
      <c r="M6800" s="63"/>
      <c r="N6800" s="63"/>
      <c r="O6800" s="64"/>
      <c r="P6800" s="127"/>
      <c r="W6800" s="64"/>
      <c r="X6800" s="64"/>
    </row>
    <row r="6801" spans="1:24" s="59" customFormat="1" x14ac:dyDescent="0.25">
      <c r="A6801" s="77"/>
      <c r="D6801" s="60"/>
      <c r="E6801" s="60"/>
      <c r="F6801" s="60"/>
      <c r="G6801" s="60"/>
      <c r="H6801" s="62"/>
      <c r="I6801" s="62"/>
      <c r="J6801" s="62"/>
      <c r="K6801" s="62"/>
      <c r="M6801" s="63"/>
      <c r="N6801" s="63"/>
      <c r="O6801" s="64"/>
      <c r="P6801" s="127"/>
      <c r="W6801" s="64"/>
      <c r="X6801" s="64"/>
    </row>
    <row r="6802" spans="1:24" s="59" customFormat="1" x14ac:dyDescent="0.25">
      <c r="A6802" s="77"/>
      <c r="D6802" s="60"/>
      <c r="E6802" s="60"/>
      <c r="F6802" s="60"/>
      <c r="G6802" s="60"/>
      <c r="H6802" s="62"/>
      <c r="I6802" s="62"/>
      <c r="J6802" s="62"/>
      <c r="K6802" s="62"/>
      <c r="M6802" s="63"/>
      <c r="N6802" s="63"/>
      <c r="O6802" s="64"/>
      <c r="P6802" s="127"/>
      <c r="W6802" s="64"/>
      <c r="X6802" s="64"/>
    </row>
    <row r="6803" spans="1:24" s="59" customFormat="1" x14ac:dyDescent="0.25">
      <c r="A6803" s="77"/>
      <c r="D6803" s="60"/>
      <c r="E6803" s="60"/>
      <c r="F6803" s="60"/>
      <c r="G6803" s="60"/>
      <c r="H6803" s="62"/>
      <c r="I6803" s="62"/>
      <c r="J6803" s="62"/>
      <c r="K6803" s="62"/>
      <c r="M6803" s="63"/>
      <c r="N6803" s="63"/>
      <c r="O6803" s="64"/>
      <c r="P6803" s="127"/>
      <c r="W6803" s="64"/>
      <c r="X6803" s="64"/>
    </row>
    <row r="6804" spans="1:24" s="59" customFormat="1" x14ac:dyDescent="0.25">
      <c r="A6804" s="77"/>
      <c r="D6804" s="60"/>
      <c r="E6804" s="60"/>
      <c r="F6804" s="60"/>
      <c r="G6804" s="60"/>
      <c r="H6804" s="62"/>
      <c r="I6804" s="62"/>
      <c r="J6804" s="62"/>
      <c r="K6804" s="62"/>
      <c r="M6804" s="63"/>
      <c r="N6804" s="63"/>
      <c r="O6804" s="64"/>
      <c r="P6804" s="127"/>
      <c r="W6804" s="64"/>
      <c r="X6804" s="64"/>
    </row>
    <row r="6805" spans="1:24" s="59" customFormat="1" x14ac:dyDescent="0.25">
      <c r="A6805" s="77"/>
      <c r="D6805" s="60"/>
      <c r="E6805" s="60"/>
      <c r="F6805" s="60"/>
      <c r="G6805" s="60"/>
      <c r="H6805" s="62"/>
      <c r="I6805" s="62"/>
      <c r="J6805" s="62"/>
      <c r="K6805" s="62"/>
      <c r="M6805" s="63"/>
      <c r="N6805" s="63"/>
      <c r="O6805" s="64"/>
      <c r="P6805" s="127"/>
      <c r="W6805" s="64"/>
      <c r="X6805" s="64"/>
    </row>
    <row r="6806" spans="1:24" s="59" customFormat="1" x14ac:dyDescent="0.25">
      <c r="A6806" s="77"/>
      <c r="D6806" s="60"/>
      <c r="E6806" s="60"/>
      <c r="F6806" s="60"/>
      <c r="G6806" s="60"/>
      <c r="H6806" s="62"/>
      <c r="I6806" s="62"/>
      <c r="J6806" s="62"/>
      <c r="K6806" s="62"/>
      <c r="M6806" s="63"/>
      <c r="N6806" s="63"/>
      <c r="O6806" s="64"/>
      <c r="P6806" s="127"/>
      <c r="W6806" s="64"/>
      <c r="X6806" s="64"/>
    </row>
    <row r="6807" spans="1:24" s="59" customFormat="1" x14ac:dyDescent="0.25">
      <c r="A6807" s="77"/>
      <c r="D6807" s="60"/>
      <c r="E6807" s="60"/>
      <c r="F6807" s="60"/>
      <c r="G6807" s="60"/>
      <c r="H6807" s="62"/>
      <c r="I6807" s="62"/>
      <c r="J6807" s="62"/>
      <c r="K6807" s="62"/>
      <c r="M6807" s="63"/>
      <c r="N6807" s="63"/>
      <c r="O6807" s="64"/>
      <c r="P6807" s="127"/>
      <c r="W6807" s="64"/>
      <c r="X6807" s="64"/>
    </row>
    <row r="6808" spans="1:24" s="59" customFormat="1" x14ac:dyDescent="0.25">
      <c r="A6808" s="77"/>
      <c r="D6808" s="60"/>
      <c r="E6808" s="60"/>
      <c r="F6808" s="60"/>
      <c r="G6808" s="60"/>
      <c r="H6808" s="62"/>
      <c r="I6808" s="62"/>
      <c r="J6808" s="62"/>
      <c r="K6808" s="62"/>
      <c r="M6808" s="63"/>
      <c r="N6808" s="63"/>
      <c r="O6808" s="64"/>
      <c r="P6808" s="127"/>
      <c r="W6808" s="64"/>
      <c r="X6808" s="64"/>
    </row>
    <row r="6809" spans="1:24" s="59" customFormat="1" x14ac:dyDescent="0.25">
      <c r="A6809" s="77"/>
      <c r="D6809" s="60"/>
      <c r="E6809" s="60"/>
      <c r="F6809" s="60"/>
      <c r="G6809" s="60"/>
      <c r="H6809" s="62"/>
      <c r="I6809" s="62"/>
      <c r="J6809" s="62"/>
      <c r="K6809" s="62"/>
      <c r="M6809" s="63"/>
      <c r="N6809" s="63"/>
      <c r="O6809" s="64"/>
      <c r="P6809" s="127"/>
      <c r="W6809" s="64"/>
      <c r="X6809" s="64"/>
    </row>
    <row r="6810" spans="1:24" s="59" customFormat="1" x14ac:dyDescent="0.25">
      <c r="A6810" s="77"/>
      <c r="D6810" s="60"/>
      <c r="E6810" s="60"/>
      <c r="F6810" s="60"/>
      <c r="G6810" s="60"/>
      <c r="H6810" s="62"/>
      <c r="I6810" s="62"/>
      <c r="J6810" s="62"/>
      <c r="K6810" s="62"/>
      <c r="M6810" s="63"/>
      <c r="N6810" s="63"/>
      <c r="O6810" s="64"/>
      <c r="P6810" s="127"/>
      <c r="W6810" s="64"/>
      <c r="X6810" s="64"/>
    </row>
    <row r="6811" spans="1:24" s="59" customFormat="1" x14ac:dyDescent="0.25">
      <c r="A6811" s="77"/>
      <c r="D6811" s="60"/>
      <c r="E6811" s="60"/>
      <c r="F6811" s="60"/>
      <c r="G6811" s="60"/>
      <c r="H6811" s="62"/>
      <c r="I6811" s="62"/>
      <c r="J6811" s="62"/>
      <c r="K6811" s="62"/>
      <c r="M6811" s="63"/>
      <c r="N6811" s="63"/>
      <c r="O6811" s="64"/>
      <c r="P6811" s="127"/>
      <c r="W6811" s="64"/>
      <c r="X6811" s="64"/>
    </row>
    <row r="6812" spans="1:24" s="59" customFormat="1" x14ac:dyDescent="0.25">
      <c r="A6812" s="77"/>
      <c r="D6812" s="60"/>
      <c r="E6812" s="60"/>
      <c r="F6812" s="60"/>
      <c r="G6812" s="60"/>
      <c r="H6812" s="62"/>
      <c r="I6812" s="62"/>
      <c r="J6812" s="62"/>
      <c r="K6812" s="62"/>
      <c r="M6812" s="63"/>
      <c r="N6812" s="63"/>
      <c r="O6812" s="64"/>
      <c r="P6812" s="127"/>
      <c r="W6812" s="64"/>
      <c r="X6812" s="64"/>
    </row>
    <row r="6813" spans="1:24" s="59" customFormat="1" x14ac:dyDescent="0.25">
      <c r="A6813" s="77"/>
      <c r="D6813" s="60"/>
      <c r="E6813" s="60"/>
      <c r="F6813" s="60"/>
      <c r="G6813" s="60"/>
      <c r="H6813" s="62"/>
      <c r="I6813" s="62"/>
      <c r="J6813" s="62"/>
      <c r="K6813" s="62"/>
      <c r="M6813" s="63"/>
      <c r="N6813" s="63"/>
      <c r="O6813" s="64"/>
      <c r="P6813" s="127"/>
      <c r="W6813" s="64"/>
      <c r="X6813" s="64"/>
    </row>
    <row r="6814" spans="1:24" s="59" customFormat="1" x14ac:dyDescent="0.25">
      <c r="A6814" s="77"/>
      <c r="D6814" s="60"/>
      <c r="E6814" s="60"/>
      <c r="F6814" s="60"/>
      <c r="G6814" s="60"/>
      <c r="H6814" s="62"/>
      <c r="I6814" s="62"/>
      <c r="J6814" s="62"/>
      <c r="K6814" s="62"/>
      <c r="M6814" s="63"/>
      <c r="N6814" s="63"/>
      <c r="O6814" s="64"/>
      <c r="P6814" s="127"/>
      <c r="W6814" s="64"/>
      <c r="X6814" s="64"/>
    </row>
    <row r="6815" spans="1:24" s="59" customFormat="1" x14ac:dyDescent="0.25">
      <c r="A6815" s="77"/>
      <c r="D6815" s="60"/>
      <c r="E6815" s="60"/>
      <c r="F6815" s="60"/>
      <c r="G6815" s="60"/>
      <c r="H6815" s="62"/>
      <c r="I6815" s="62"/>
      <c r="J6815" s="62"/>
      <c r="K6815" s="62"/>
      <c r="M6815" s="63"/>
      <c r="N6815" s="63"/>
      <c r="O6815" s="64"/>
      <c r="P6815" s="127"/>
      <c r="W6815" s="64"/>
      <c r="X6815" s="64"/>
    </row>
    <row r="6816" spans="1:24" s="59" customFormat="1" x14ac:dyDescent="0.25">
      <c r="A6816" s="77"/>
      <c r="D6816" s="60"/>
      <c r="E6816" s="60"/>
      <c r="F6816" s="60"/>
      <c r="G6816" s="60"/>
      <c r="H6816" s="62"/>
      <c r="I6816" s="62"/>
      <c r="J6816" s="62"/>
      <c r="K6816" s="62"/>
      <c r="M6816" s="63"/>
      <c r="N6816" s="63"/>
      <c r="O6816" s="64"/>
      <c r="P6816" s="127"/>
      <c r="W6816" s="64"/>
      <c r="X6816" s="64"/>
    </row>
    <row r="6817" spans="1:24" s="59" customFormat="1" x14ac:dyDescent="0.25">
      <c r="A6817" s="77"/>
      <c r="D6817" s="60"/>
      <c r="E6817" s="60"/>
      <c r="F6817" s="60"/>
      <c r="G6817" s="60"/>
      <c r="H6817" s="62"/>
      <c r="I6817" s="62"/>
      <c r="J6817" s="62"/>
      <c r="K6817" s="62"/>
      <c r="M6817" s="63"/>
      <c r="N6817" s="63"/>
      <c r="O6817" s="64"/>
      <c r="P6817" s="127"/>
      <c r="W6817" s="64"/>
      <c r="X6817" s="64"/>
    </row>
    <row r="6818" spans="1:24" s="59" customFormat="1" x14ac:dyDescent="0.25">
      <c r="A6818" s="77"/>
      <c r="D6818" s="60"/>
      <c r="E6818" s="60"/>
      <c r="F6818" s="60"/>
      <c r="G6818" s="60"/>
      <c r="H6818" s="62"/>
      <c r="I6818" s="62"/>
      <c r="J6818" s="62"/>
      <c r="K6818" s="62"/>
      <c r="M6818" s="63"/>
      <c r="N6818" s="63"/>
      <c r="O6818" s="64"/>
      <c r="P6818" s="127"/>
      <c r="W6818" s="64"/>
      <c r="X6818" s="64"/>
    </row>
    <row r="6819" spans="1:24" s="59" customFormat="1" x14ac:dyDescent="0.25">
      <c r="A6819" s="77"/>
      <c r="D6819" s="60"/>
      <c r="E6819" s="60"/>
      <c r="F6819" s="60"/>
      <c r="G6819" s="60"/>
      <c r="H6819" s="62"/>
      <c r="I6819" s="62"/>
      <c r="J6819" s="62"/>
      <c r="K6819" s="62"/>
      <c r="M6819" s="63"/>
      <c r="N6819" s="63"/>
      <c r="O6819" s="64"/>
      <c r="P6819" s="127"/>
      <c r="W6819" s="64"/>
      <c r="X6819" s="64"/>
    </row>
    <row r="6820" spans="1:24" s="59" customFormat="1" x14ac:dyDescent="0.25">
      <c r="A6820" s="77"/>
      <c r="D6820" s="60"/>
      <c r="E6820" s="60"/>
      <c r="F6820" s="60"/>
      <c r="G6820" s="60"/>
      <c r="H6820" s="62"/>
      <c r="I6820" s="62"/>
      <c r="J6820" s="62"/>
      <c r="K6820" s="62"/>
      <c r="M6820" s="63"/>
      <c r="N6820" s="63"/>
      <c r="O6820" s="64"/>
      <c r="P6820" s="127"/>
      <c r="W6820" s="64"/>
      <c r="X6820" s="64"/>
    </row>
    <row r="6821" spans="1:24" s="59" customFormat="1" x14ac:dyDescent="0.25">
      <c r="A6821" s="77"/>
      <c r="D6821" s="60"/>
      <c r="E6821" s="60"/>
      <c r="F6821" s="60"/>
      <c r="G6821" s="60"/>
      <c r="H6821" s="62"/>
      <c r="I6821" s="62"/>
      <c r="J6821" s="62"/>
      <c r="K6821" s="62"/>
      <c r="M6821" s="63"/>
      <c r="N6821" s="63"/>
      <c r="O6821" s="64"/>
      <c r="P6821" s="127"/>
      <c r="W6821" s="64"/>
      <c r="X6821" s="64"/>
    </row>
    <row r="6822" spans="1:24" s="59" customFormat="1" x14ac:dyDescent="0.25">
      <c r="A6822" s="77"/>
      <c r="D6822" s="60"/>
      <c r="E6822" s="60"/>
      <c r="F6822" s="60"/>
      <c r="G6822" s="60"/>
      <c r="H6822" s="62"/>
      <c r="I6822" s="62"/>
      <c r="J6822" s="62"/>
      <c r="K6822" s="62"/>
      <c r="M6822" s="63"/>
      <c r="N6822" s="63"/>
      <c r="O6822" s="64"/>
      <c r="P6822" s="127"/>
      <c r="W6822" s="64"/>
      <c r="X6822" s="64"/>
    </row>
    <row r="6823" spans="1:24" s="59" customFormat="1" x14ac:dyDescent="0.25">
      <c r="A6823" s="77"/>
      <c r="D6823" s="60"/>
      <c r="E6823" s="60"/>
      <c r="F6823" s="60"/>
      <c r="G6823" s="60"/>
      <c r="H6823" s="62"/>
      <c r="I6823" s="62"/>
      <c r="J6823" s="62"/>
      <c r="K6823" s="62"/>
      <c r="M6823" s="63"/>
      <c r="N6823" s="63"/>
      <c r="O6823" s="64"/>
      <c r="P6823" s="127"/>
      <c r="W6823" s="64"/>
      <c r="X6823" s="64"/>
    </row>
    <row r="6824" spans="1:24" s="59" customFormat="1" x14ac:dyDescent="0.25">
      <c r="A6824" s="77"/>
      <c r="D6824" s="60"/>
      <c r="E6824" s="60"/>
      <c r="F6824" s="60"/>
      <c r="G6824" s="60"/>
      <c r="H6824" s="62"/>
      <c r="I6824" s="62"/>
      <c r="J6824" s="62"/>
      <c r="K6824" s="62"/>
      <c r="M6824" s="63"/>
      <c r="N6824" s="63"/>
      <c r="O6824" s="64"/>
      <c r="P6824" s="127"/>
      <c r="W6824" s="64"/>
      <c r="X6824" s="64"/>
    </row>
    <row r="6825" spans="1:24" s="59" customFormat="1" x14ac:dyDescent="0.25">
      <c r="A6825" s="77"/>
      <c r="D6825" s="60"/>
      <c r="E6825" s="60"/>
      <c r="F6825" s="60"/>
      <c r="G6825" s="60"/>
      <c r="H6825" s="62"/>
      <c r="I6825" s="62"/>
      <c r="J6825" s="62"/>
      <c r="K6825" s="62"/>
      <c r="M6825" s="63"/>
      <c r="N6825" s="63"/>
      <c r="O6825" s="64"/>
      <c r="P6825" s="127"/>
      <c r="W6825" s="64"/>
      <c r="X6825" s="64"/>
    </row>
    <row r="6826" spans="1:24" s="59" customFormat="1" x14ac:dyDescent="0.25">
      <c r="A6826" s="77"/>
      <c r="D6826" s="60"/>
      <c r="E6826" s="60"/>
      <c r="F6826" s="60"/>
      <c r="G6826" s="60"/>
      <c r="H6826" s="62"/>
      <c r="I6826" s="62"/>
      <c r="J6826" s="62"/>
      <c r="K6826" s="62"/>
      <c r="M6826" s="63"/>
      <c r="N6826" s="63"/>
      <c r="O6826" s="64"/>
      <c r="P6826" s="127"/>
      <c r="W6826" s="64"/>
      <c r="X6826" s="64"/>
    </row>
    <row r="6827" spans="1:24" s="59" customFormat="1" x14ac:dyDescent="0.25">
      <c r="A6827" s="77"/>
      <c r="D6827" s="60"/>
      <c r="E6827" s="60"/>
      <c r="F6827" s="60"/>
      <c r="G6827" s="60"/>
      <c r="H6827" s="62"/>
      <c r="I6827" s="62"/>
      <c r="J6827" s="62"/>
      <c r="K6827" s="62"/>
      <c r="M6827" s="63"/>
      <c r="N6827" s="63"/>
      <c r="O6827" s="64"/>
      <c r="P6827" s="127"/>
      <c r="W6827" s="64"/>
      <c r="X6827" s="64"/>
    </row>
    <row r="6828" spans="1:24" s="59" customFormat="1" x14ac:dyDescent="0.25">
      <c r="A6828" s="77"/>
      <c r="D6828" s="60"/>
      <c r="E6828" s="60"/>
      <c r="F6828" s="60"/>
      <c r="G6828" s="60"/>
      <c r="H6828" s="62"/>
      <c r="I6828" s="62"/>
      <c r="J6828" s="62"/>
      <c r="K6828" s="62"/>
      <c r="M6828" s="63"/>
      <c r="N6828" s="63"/>
      <c r="O6828" s="64"/>
      <c r="P6828" s="127"/>
      <c r="W6828" s="64"/>
      <c r="X6828" s="64"/>
    </row>
    <row r="6829" spans="1:24" s="59" customFormat="1" x14ac:dyDescent="0.25">
      <c r="A6829" s="77"/>
      <c r="D6829" s="60"/>
      <c r="E6829" s="60"/>
      <c r="F6829" s="60"/>
      <c r="G6829" s="60"/>
      <c r="H6829" s="62"/>
      <c r="I6829" s="62"/>
      <c r="J6829" s="62"/>
      <c r="K6829" s="62"/>
      <c r="M6829" s="63"/>
      <c r="N6829" s="63"/>
      <c r="O6829" s="64"/>
      <c r="P6829" s="127"/>
      <c r="W6829" s="64"/>
      <c r="X6829" s="64"/>
    </row>
    <row r="6830" spans="1:24" s="59" customFormat="1" x14ac:dyDescent="0.25">
      <c r="A6830" s="77"/>
      <c r="D6830" s="60"/>
      <c r="E6830" s="60"/>
      <c r="F6830" s="60"/>
      <c r="G6830" s="60"/>
      <c r="H6830" s="62"/>
      <c r="I6830" s="62"/>
      <c r="J6830" s="62"/>
      <c r="K6830" s="62"/>
      <c r="M6830" s="63"/>
      <c r="N6830" s="63"/>
      <c r="O6830" s="64"/>
      <c r="P6830" s="127"/>
      <c r="W6830" s="64"/>
      <c r="X6830" s="64"/>
    </row>
    <row r="6831" spans="1:24" s="59" customFormat="1" x14ac:dyDescent="0.25">
      <c r="A6831" s="77"/>
      <c r="D6831" s="60"/>
      <c r="E6831" s="60"/>
      <c r="F6831" s="60"/>
      <c r="G6831" s="60"/>
      <c r="H6831" s="62"/>
      <c r="I6831" s="62"/>
      <c r="J6831" s="62"/>
      <c r="K6831" s="62"/>
      <c r="M6831" s="63"/>
      <c r="N6831" s="63"/>
      <c r="O6831" s="64"/>
      <c r="P6831" s="127"/>
      <c r="W6831" s="64"/>
      <c r="X6831" s="64"/>
    </row>
    <row r="6832" spans="1:24" s="59" customFormat="1" x14ac:dyDescent="0.25">
      <c r="A6832" s="77"/>
      <c r="D6832" s="60"/>
      <c r="E6832" s="60"/>
      <c r="F6832" s="60"/>
      <c r="G6832" s="60"/>
      <c r="H6832" s="62"/>
      <c r="I6832" s="62"/>
      <c r="J6832" s="62"/>
      <c r="K6832" s="62"/>
      <c r="M6832" s="63"/>
      <c r="N6832" s="63"/>
      <c r="O6832" s="64"/>
      <c r="P6832" s="127"/>
      <c r="W6832" s="64"/>
      <c r="X6832" s="64"/>
    </row>
    <row r="6833" spans="1:24" s="59" customFormat="1" x14ac:dyDescent="0.25">
      <c r="A6833" s="77"/>
      <c r="D6833" s="60"/>
      <c r="E6833" s="60"/>
      <c r="F6833" s="60"/>
      <c r="G6833" s="60"/>
      <c r="H6833" s="62"/>
      <c r="I6833" s="62"/>
      <c r="J6833" s="62"/>
      <c r="K6833" s="62"/>
      <c r="M6833" s="63"/>
      <c r="N6833" s="63"/>
      <c r="O6833" s="64"/>
      <c r="P6833" s="127"/>
      <c r="W6833" s="64"/>
      <c r="X6833" s="64"/>
    </row>
    <row r="6834" spans="1:24" s="59" customFormat="1" x14ac:dyDescent="0.25">
      <c r="A6834" s="77"/>
      <c r="D6834" s="60"/>
      <c r="E6834" s="60"/>
      <c r="F6834" s="60"/>
      <c r="G6834" s="60"/>
      <c r="H6834" s="62"/>
      <c r="I6834" s="62"/>
      <c r="J6834" s="62"/>
      <c r="K6834" s="62"/>
      <c r="M6834" s="63"/>
      <c r="N6834" s="63"/>
      <c r="O6834" s="64"/>
      <c r="P6834" s="127"/>
      <c r="W6834" s="64"/>
      <c r="X6834" s="64"/>
    </row>
    <row r="6835" spans="1:24" s="59" customFormat="1" x14ac:dyDescent="0.25">
      <c r="A6835" s="77"/>
      <c r="D6835" s="60"/>
      <c r="E6835" s="60"/>
      <c r="F6835" s="60"/>
      <c r="G6835" s="60"/>
      <c r="H6835" s="62"/>
      <c r="I6835" s="62"/>
      <c r="J6835" s="62"/>
      <c r="K6835" s="62"/>
      <c r="M6835" s="63"/>
      <c r="N6835" s="63"/>
      <c r="O6835" s="64"/>
      <c r="P6835" s="127"/>
      <c r="W6835" s="64"/>
      <c r="X6835" s="64"/>
    </row>
    <row r="6836" spans="1:24" s="59" customFormat="1" x14ac:dyDescent="0.25">
      <c r="A6836" s="77"/>
      <c r="D6836" s="60"/>
      <c r="E6836" s="60"/>
      <c r="F6836" s="60"/>
      <c r="G6836" s="60"/>
      <c r="H6836" s="62"/>
      <c r="I6836" s="62"/>
      <c r="J6836" s="62"/>
      <c r="K6836" s="62"/>
      <c r="M6836" s="63"/>
      <c r="N6836" s="63"/>
      <c r="O6836" s="64"/>
      <c r="P6836" s="127"/>
      <c r="W6836" s="64"/>
      <c r="X6836" s="64"/>
    </row>
    <row r="6837" spans="1:24" s="59" customFormat="1" x14ac:dyDescent="0.25">
      <c r="A6837" s="77"/>
      <c r="D6837" s="60"/>
      <c r="E6837" s="60"/>
      <c r="F6837" s="60"/>
      <c r="G6837" s="60"/>
      <c r="H6837" s="62"/>
      <c r="I6837" s="62"/>
      <c r="J6837" s="62"/>
      <c r="K6837" s="62"/>
      <c r="M6837" s="63"/>
      <c r="N6837" s="63"/>
      <c r="O6837" s="64"/>
      <c r="P6837" s="127"/>
      <c r="W6837" s="64"/>
      <c r="X6837" s="64"/>
    </row>
    <row r="6838" spans="1:24" s="59" customFormat="1" x14ac:dyDescent="0.25">
      <c r="A6838" s="77"/>
      <c r="D6838" s="60"/>
      <c r="E6838" s="60"/>
      <c r="F6838" s="60"/>
      <c r="G6838" s="60"/>
      <c r="H6838" s="62"/>
      <c r="I6838" s="62"/>
      <c r="J6838" s="62"/>
      <c r="K6838" s="62"/>
      <c r="M6838" s="63"/>
      <c r="N6838" s="63"/>
      <c r="O6838" s="64"/>
      <c r="P6838" s="127"/>
      <c r="W6838" s="64"/>
      <c r="X6838" s="64"/>
    </row>
    <row r="6839" spans="1:24" s="59" customFormat="1" x14ac:dyDescent="0.25">
      <c r="A6839" s="77"/>
      <c r="D6839" s="60"/>
      <c r="E6839" s="60"/>
      <c r="F6839" s="60"/>
      <c r="G6839" s="60"/>
      <c r="H6839" s="62"/>
      <c r="I6839" s="62"/>
      <c r="J6839" s="62"/>
      <c r="K6839" s="62"/>
      <c r="M6839" s="63"/>
      <c r="N6839" s="63"/>
      <c r="O6839" s="64"/>
      <c r="P6839" s="127"/>
      <c r="W6839" s="64"/>
      <c r="X6839" s="64"/>
    </row>
    <row r="6840" spans="1:24" s="59" customFormat="1" x14ac:dyDescent="0.25">
      <c r="A6840" s="77"/>
      <c r="D6840" s="60"/>
      <c r="E6840" s="60"/>
      <c r="F6840" s="60"/>
      <c r="G6840" s="60"/>
      <c r="H6840" s="62"/>
      <c r="I6840" s="62"/>
      <c r="J6840" s="62"/>
      <c r="K6840" s="62"/>
      <c r="M6840" s="63"/>
      <c r="N6840" s="63"/>
      <c r="O6840" s="64"/>
      <c r="P6840" s="127"/>
      <c r="W6840" s="64"/>
      <c r="X6840" s="64"/>
    </row>
    <row r="6841" spans="1:24" s="59" customFormat="1" x14ac:dyDescent="0.25">
      <c r="A6841" s="77"/>
      <c r="D6841" s="60"/>
      <c r="E6841" s="60"/>
      <c r="F6841" s="60"/>
      <c r="G6841" s="60"/>
      <c r="H6841" s="62"/>
      <c r="I6841" s="62"/>
      <c r="J6841" s="62"/>
      <c r="K6841" s="62"/>
      <c r="M6841" s="63"/>
      <c r="N6841" s="63"/>
      <c r="O6841" s="64"/>
      <c r="P6841" s="127"/>
      <c r="W6841" s="64"/>
      <c r="X6841" s="64"/>
    </row>
    <row r="6842" spans="1:24" s="59" customFormat="1" x14ac:dyDescent="0.25">
      <c r="A6842" s="77"/>
      <c r="D6842" s="60"/>
      <c r="E6842" s="60"/>
      <c r="F6842" s="60"/>
      <c r="G6842" s="60"/>
      <c r="H6842" s="62"/>
      <c r="I6842" s="62"/>
      <c r="J6842" s="62"/>
      <c r="K6842" s="62"/>
      <c r="M6842" s="63"/>
      <c r="N6842" s="63"/>
      <c r="O6842" s="64"/>
      <c r="P6842" s="127"/>
      <c r="W6842" s="64"/>
      <c r="X6842" s="64"/>
    </row>
    <row r="6843" spans="1:24" s="59" customFormat="1" x14ac:dyDescent="0.25">
      <c r="A6843" s="77"/>
      <c r="D6843" s="60"/>
      <c r="E6843" s="60"/>
      <c r="F6843" s="60"/>
      <c r="G6843" s="60"/>
      <c r="H6843" s="62"/>
      <c r="I6843" s="62"/>
      <c r="J6843" s="62"/>
      <c r="K6843" s="62"/>
      <c r="M6843" s="63"/>
      <c r="N6843" s="63"/>
      <c r="O6843" s="64"/>
      <c r="P6843" s="127"/>
      <c r="W6843" s="64"/>
      <c r="X6843" s="64"/>
    </row>
    <row r="6844" spans="1:24" s="59" customFormat="1" x14ac:dyDescent="0.25">
      <c r="A6844" s="77"/>
      <c r="D6844" s="60"/>
      <c r="E6844" s="60"/>
      <c r="F6844" s="60"/>
      <c r="G6844" s="60"/>
      <c r="H6844" s="62"/>
      <c r="I6844" s="62"/>
      <c r="J6844" s="62"/>
      <c r="K6844" s="62"/>
      <c r="M6844" s="63"/>
      <c r="N6844" s="63"/>
      <c r="O6844" s="64"/>
      <c r="P6844" s="127"/>
      <c r="W6844" s="64"/>
      <c r="X6844" s="64"/>
    </row>
    <row r="6845" spans="1:24" s="59" customFormat="1" x14ac:dyDescent="0.25">
      <c r="A6845" s="77"/>
      <c r="D6845" s="60"/>
      <c r="E6845" s="60"/>
      <c r="F6845" s="60"/>
      <c r="G6845" s="60"/>
      <c r="H6845" s="62"/>
      <c r="I6845" s="62"/>
      <c r="J6845" s="62"/>
      <c r="K6845" s="62"/>
      <c r="M6845" s="63"/>
      <c r="N6845" s="63"/>
      <c r="O6845" s="64"/>
      <c r="P6845" s="127"/>
      <c r="W6845" s="64"/>
      <c r="X6845" s="64"/>
    </row>
    <row r="6846" spans="1:24" s="59" customFormat="1" x14ac:dyDescent="0.25">
      <c r="A6846" s="77"/>
      <c r="D6846" s="60"/>
      <c r="E6846" s="60"/>
      <c r="F6846" s="60"/>
      <c r="G6846" s="60"/>
      <c r="H6846" s="62"/>
      <c r="I6846" s="62"/>
      <c r="J6846" s="62"/>
      <c r="K6846" s="62"/>
      <c r="M6846" s="63"/>
      <c r="N6846" s="63"/>
      <c r="O6846" s="64"/>
      <c r="P6846" s="127"/>
      <c r="W6846" s="64"/>
      <c r="X6846" s="64"/>
    </row>
    <row r="6847" spans="1:24" s="59" customFormat="1" x14ac:dyDescent="0.25">
      <c r="A6847" s="77"/>
      <c r="D6847" s="60"/>
      <c r="E6847" s="60"/>
      <c r="F6847" s="60"/>
      <c r="G6847" s="60"/>
      <c r="H6847" s="62"/>
      <c r="I6847" s="62"/>
      <c r="J6847" s="62"/>
      <c r="K6847" s="62"/>
      <c r="M6847" s="63"/>
      <c r="N6847" s="63"/>
      <c r="O6847" s="64"/>
      <c r="P6847" s="127"/>
      <c r="W6847" s="64"/>
      <c r="X6847" s="64"/>
    </row>
    <row r="6848" spans="1:24" s="59" customFormat="1" x14ac:dyDescent="0.25">
      <c r="A6848" s="77"/>
      <c r="D6848" s="60"/>
      <c r="E6848" s="60"/>
      <c r="F6848" s="60"/>
      <c r="G6848" s="60"/>
      <c r="H6848" s="62"/>
      <c r="I6848" s="62"/>
      <c r="J6848" s="62"/>
      <c r="K6848" s="62"/>
      <c r="M6848" s="63"/>
      <c r="N6848" s="63"/>
      <c r="O6848" s="64"/>
      <c r="P6848" s="127"/>
      <c r="W6848" s="64"/>
      <c r="X6848" s="64"/>
    </row>
    <row r="6849" spans="1:24" s="59" customFormat="1" x14ac:dyDescent="0.25">
      <c r="A6849" s="77"/>
      <c r="D6849" s="60"/>
      <c r="E6849" s="60"/>
      <c r="F6849" s="60"/>
      <c r="G6849" s="60"/>
      <c r="H6849" s="62"/>
      <c r="I6849" s="62"/>
      <c r="J6849" s="62"/>
      <c r="K6849" s="62"/>
      <c r="M6849" s="63"/>
      <c r="N6849" s="63"/>
      <c r="O6849" s="64"/>
      <c r="P6849" s="127"/>
      <c r="W6849" s="64"/>
      <c r="X6849" s="64"/>
    </row>
    <row r="6850" spans="1:24" s="59" customFormat="1" x14ac:dyDescent="0.25">
      <c r="A6850" s="77"/>
      <c r="D6850" s="60"/>
      <c r="E6850" s="60"/>
      <c r="F6850" s="60"/>
      <c r="G6850" s="60"/>
      <c r="H6850" s="62"/>
      <c r="I6850" s="62"/>
      <c r="J6850" s="62"/>
      <c r="K6850" s="62"/>
      <c r="M6850" s="63"/>
      <c r="N6850" s="63"/>
      <c r="O6850" s="64"/>
      <c r="P6850" s="127"/>
      <c r="W6850" s="64"/>
      <c r="X6850" s="64"/>
    </row>
    <row r="6851" spans="1:24" s="59" customFormat="1" x14ac:dyDescent="0.25">
      <c r="A6851" s="77"/>
      <c r="D6851" s="60"/>
      <c r="E6851" s="60"/>
      <c r="F6851" s="60"/>
      <c r="G6851" s="60"/>
      <c r="H6851" s="62"/>
      <c r="I6851" s="62"/>
      <c r="J6851" s="62"/>
      <c r="K6851" s="62"/>
      <c r="M6851" s="63"/>
      <c r="N6851" s="63"/>
      <c r="O6851" s="64"/>
      <c r="P6851" s="127"/>
      <c r="W6851" s="64"/>
      <c r="X6851" s="64"/>
    </row>
    <row r="6852" spans="1:24" s="59" customFormat="1" x14ac:dyDescent="0.25">
      <c r="A6852" s="77"/>
      <c r="D6852" s="60"/>
      <c r="E6852" s="60"/>
      <c r="F6852" s="60"/>
      <c r="G6852" s="60"/>
      <c r="H6852" s="62"/>
      <c r="I6852" s="62"/>
      <c r="J6852" s="62"/>
      <c r="K6852" s="62"/>
      <c r="M6852" s="63"/>
      <c r="N6852" s="63"/>
      <c r="O6852" s="64"/>
      <c r="P6852" s="127"/>
      <c r="W6852" s="64"/>
      <c r="X6852" s="64"/>
    </row>
    <row r="6853" spans="1:24" s="59" customFormat="1" x14ac:dyDescent="0.25">
      <c r="A6853" s="77"/>
      <c r="D6853" s="60"/>
      <c r="E6853" s="60"/>
      <c r="F6853" s="60"/>
      <c r="G6853" s="60"/>
      <c r="H6853" s="62"/>
      <c r="I6853" s="62"/>
      <c r="J6853" s="62"/>
      <c r="K6853" s="62"/>
      <c r="M6853" s="63"/>
      <c r="N6853" s="63"/>
      <c r="O6853" s="64"/>
      <c r="P6853" s="127"/>
      <c r="W6853" s="64"/>
      <c r="X6853" s="64"/>
    </row>
    <row r="6854" spans="1:24" s="59" customFormat="1" x14ac:dyDescent="0.25">
      <c r="A6854" s="77"/>
      <c r="D6854" s="60"/>
      <c r="E6854" s="60"/>
      <c r="F6854" s="60"/>
      <c r="G6854" s="60"/>
      <c r="H6854" s="62"/>
      <c r="I6854" s="62"/>
      <c r="J6854" s="62"/>
      <c r="K6854" s="62"/>
      <c r="M6854" s="63"/>
      <c r="N6854" s="63"/>
      <c r="O6854" s="64"/>
      <c r="P6854" s="127"/>
      <c r="W6854" s="64"/>
      <c r="X6854" s="64"/>
    </row>
    <row r="6855" spans="1:24" s="59" customFormat="1" x14ac:dyDescent="0.25">
      <c r="A6855" s="77"/>
      <c r="D6855" s="60"/>
      <c r="E6855" s="60"/>
      <c r="F6855" s="60"/>
      <c r="G6855" s="60"/>
      <c r="H6855" s="62"/>
      <c r="I6855" s="62"/>
      <c r="J6855" s="62"/>
      <c r="K6855" s="62"/>
      <c r="M6855" s="63"/>
      <c r="N6855" s="63"/>
      <c r="O6855" s="64"/>
      <c r="P6855" s="127"/>
      <c r="W6855" s="64"/>
      <c r="X6855" s="64"/>
    </row>
    <row r="6856" spans="1:24" s="59" customFormat="1" x14ac:dyDescent="0.25">
      <c r="A6856" s="77"/>
      <c r="D6856" s="60"/>
      <c r="E6856" s="60"/>
      <c r="F6856" s="60"/>
      <c r="G6856" s="60"/>
      <c r="H6856" s="62"/>
      <c r="I6856" s="62"/>
      <c r="J6856" s="62"/>
      <c r="K6856" s="62"/>
      <c r="M6856" s="63"/>
      <c r="N6856" s="63"/>
      <c r="O6856" s="64"/>
      <c r="P6856" s="127"/>
      <c r="W6856" s="64"/>
      <c r="X6856" s="64"/>
    </row>
    <row r="6857" spans="1:24" s="59" customFormat="1" x14ac:dyDescent="0.25">
      <c r="A6857" s="77"/>
      <c r="D6857" s="60"/>
      <c r="E6857" s="60"/>
      <c r="F6857" s="60"/>
      <c r="G6857" s="60"/>
      <c r="H6857" s="62"/>
      <c r="I6857" s="62"/>
      <c r="J6857" s="62"/>
      <c r="K6857" s="62"/>
      <c r="M6857" s="63"/>
      <c r="N6857" s="63"/>
      <c r="O6857" s="64"/>
      <c r="P6857" s="127"/>
      <c r="W6857" s="64"/>
      <c r="X6857" s="64"/>
    </row>
    <row r="6858" spans="1:24" s="59" customFormat="1" x14ac:dyDescent="0.25">
      <c r="A6858" s="77"/>
      <c r="D6858" s="60"/>
      <c r="E6858" s="60"/>
      <c r="F6858" s="60"/>
      <c r="G6858" s="60"/>
      <c r="H6858" s="62"/>
      <c r="I6858" s="62"/>
      <c r="J6858" s="62"/>
      <c r="K6858" s="62"/>
      <c r="M6858" s="63"/>
      <c r="N6858" s="63"/>
      <c r="O6858" s="64"/>
      <c r="P6858" s="127"/>
      <c r="W6858" s="64"/>
      <c r="X6858" s="64"/>
    </row>
    <row r="6859" spans="1:24" s="59" customFormat="1" x14ac:dyDescent="0.25">
      <c r="A6859" s="77"/>
      <c r="D6859" s="60"/>
      <c r="E6859" s="60"/>
      <c r="F6859" s="60"/>
      <c r="G6859" s="60"/>
      <c r="H6859" s="62"/>
      <c r="I6859" s="62"/>
      <c r="J6859" s="62"/>
      <c r="K6859" s="62"/>
      <c r="M6859" s="63"/>
      <c r="N6859" s="63"/>
      <c r="O6859" s="64"/>
      <c r="P6859" s="127"/>
      <c r="W6859" s="64"/>
      <c r="X6859" s="64"/>
    </row>
    <row r="6860" spans="1:24" s="59" customFormat="1" x14ac:dyDescent="0.25">
      <c r="A6860" s="77"/>
      <c r="D6860" s="60"/>
      <c r="E6860" s="60"/>
      <c r="F6860" s="60"/>
      <c r="G6860" s="60"/>
      <c r="H6860" s="62"/>
      <c r="I6860" s="62"/>
      <c r="J6860" s="62"/>
      <c r="K6860" s="62"/>
      <c r="M6860" s="63"/>
      <c r="N6860" s="63"/>
      <c r="O6860" s="64"/>
      <c r="P6860" s="127"/>
      <c r="W6860" s="64"/>
      <c r="X6860" s="64"/>
    </row>
    <row r="6861" spans="1:24" s="59" customFormat="1" x14ac:dyDescent="0.25">
      <c r="A6861" s="77"/>
      <c r="D6861" s="60"/>
      <c r="E6861" s="60"/>
      <c r="F6861" s="60"/>
      <c r="G6861" s="60"/>
      <c r="H6861" s="62"/>
      <c r="I6861" s="62"/>
      <c r="J6861" s="62"/>
      <c r="K6861" s="62"/>
      <c r="M6861" s="63"/>
      <c r="N6861" s="63"/>
      <c r="O6861" s="64"/>
      <c r="P6861" s="127"/>
      <c r="W6861" s="64"/>
      <c r="X6861" s="64"/>
    </row>
    <row r="6862" spans="1:24" s="59" customFormat="1" x14ac:dyDescent="0.25">
      <c r="A6862" s="77"/>
      <c r="D6862" s="60"/>
      <c r="E6862" s="60"/>
      <c r="F6862" s="60"/>
      <c r="G6862" s="60"/>
      <c r="H6862" s="62"/>
      <c r="I6862" s="62"/>
      <c r="J6862" s="62"/>
      <c r="K6862" s="62"/>
      <c r="M6862" s="63"/>
      <c r="N6862" s="63"/>
      <c r="O6862" s="64"/>
      <c r="P6862" s="127"/>
      <c r="W6862" s="64"/>
      <c r="X6862" s="64"/>
    </row>
    <row r="6863" spans="1:24" s="59" customFormat="1" x14ac:dyDescent="0.25">
      <c r="A6863" s="77"/>
      <c r="D6863" s="60"/>
      <c r="E6863" s="60"/>
      <c r="F6863" s="60"/>
      <c r="G6863" s="60"/>
      <c r="H6863" s="62"/>
      <c r="I6863" s="62"/>
      <c r="J6863" s="62"/>
      <c r="K6863" s="62"/>
      <c r="M6863" s="63"/>
      <c r="N6863" s="63"/>
      <c r="O6863" s="64"/>
      <c r="P6863" s="127"/>
      <c r="W6863" s="64"/>
      <c r="X6863" s="64"/>
    </row>
    <row r="6864" spans="1:24" s="59" customFormat="1" x14ac:dyDescent="0.25">
      <c r="A6864" s="77"/>
      <c r="D6864" s="60"/>
      <c r="E6864" s="60"/>
      <c r="F6864" s="60"/>
      <c r="G6864" s="60"/>
      <c r="H6864" s="62"/>
      <c r="I6864" s="62"/>
      <c r="J6864" s="62"/>
      <c r="K6864" s="62"/>
      <c r="M6864" s="63"/>
      <c r="N6864" s="63"/>
      <c r="O6864" s="64"/>
      <c r="P6864" s="127"/>
      <c r="W6864" s="64"/>
      <c r="X6864" s="64"/>
    </row>
    <row r="6865" spans="1:24" s="59" customFormat="1" x14ac:dyDescent="0.25">
      <c r="A6865" s="77"/>
      <c r="D6865" s="60"/>
      <c r="E6865" s="60"/>
      <c r="F6865" s="60"/>
      <c r="G6865" s="60"/>
      <c r="H6865" s="62"/>
      <c r="I6865" s="62"/>
      <c r="J6865" s="62"/>
      <c r="K6865" s="62"/>
      <c r="M6865" s="63"/>
      <c r="N6865" s="63"/>
      <c r="O6865" s="64"/>
      <c r="P6865" s="127"/>
      <c r="W6865" s="64"/>
      <c r="X6865" s="64"/>
    </row>
    <row r="6866" spans="1:24" s="59" customFormat="1" x14ac:dyDescent="0.25">
      <c r="A6866" s="77"/>
      <c r="D6866" s="60"/>
      <c r="E6866" s="60"/>
      <c r="F6866" s="60"/>
      <c r="G6866" s="60"/>
      <c r="H6866" s="62"/>
      <c r="I6866" s="62"/>
      <c r="J6866" s="62"/>
      <c r="K6866" s="62"/>
      <c r="M6866" s="63"/>
      <c r="N6866" s="63"/>
      <c r="O6866" s="64"/>
      <c r="P6866" s="127"/>
      <c r="W6866" s="64"/>
      <c r="X6866" s="64"/>
    </row>
    <row r="6867" spans="1:24" s="59" customFormat="1" x14ac:dyDescent="0.25">
      <c r="A6867" s="77"/>
      <c r="D6867" s="60"/>
      <c r="E6867" s="60"/>
      <c r="F6867" s="60"/>
      <c r="G6867" s="60"/>
      <c r="H6867" s="62"/>
      <c r="I6867" s="62"/>
      <c r="J6867" s="62"/>
      <c r="K6867" s="62"/>
      <c r="M6867" s="63"/>
      <c r="N6867" s="63"/>
      <c r="O6867" s="64"/>
      <c r="P6867" s="127"/>
      <c r="W6867" s="64"/>
      <c r="X6867" s="64"/>
    </row>
    <row r="6868" spans="1:24" s="59" customFormat="1" x14ac:dyDescent="0.25">
      <c r="A6868" s="77"/>
      <c r="D6868" s="60"/>
      <c r="E6868" s="60"/>
      <c r="F6868" s="60"/>
      <c r="G6868" s="60"/>
      <c r="H6868" s="62"/>
      <c r="I6868" s="62"/>
      <c r="J6868" s="62"/>
      <c r="K6868" s="62"/>
      <c r="M6868" s="63"/>
      <c r="N6868" s="63"/>
      <c r="O6868" s="64"/>
      <c r="P6868" s="127"/>
      <c r="W6868" s="64"/>
      <c r="X6868" s="64"/>
    </row>
    <row r="6869" spans="1:24" s="59" customFormat="1" x14ac:dyDescent="0.25">
      <c r="A6869" s="77"/>
      <c r="D6869" s="60"/>
      <c r="E6869" s="60"/>
      <c r="F6869" s="60"/>
      <c r="G6869" s="60"/>
      <c r="H6869" s="62"/>
      <c r="I6869" s="62"/>
      <c r="J6869" s="62"/>
      <c r="K6869" s="62"/>
      <c r="M6869" s="63"/>
      <c r="N6869" s="63"/>
      <c r="O6869" s="64"/>
      <c r="P6869" s="127"/>
      <c r="W6869" s="64"/>
      <c r="X6869" s="64"/>
    </row>
    <row r="6870" spans="1:24" s="59" customFormat="1" x14ac:dyDescent="0.25">
      <c r="A6870" s="77"/>
      <c r="D6870" s="60"/>
      <c r="E6870" s="60"/>
      <c r="F6870" s="60"/>
      <c r="G6870" s="60"/>
      <c r="H6870" s="62"/>
      <c r="I6870" s="62"/>
      <c r="J6870" s="62"/>
      <c r="K6870" s="62"/>
      <c r="M6870" s="63"/>
      <c r="N6870" s="63"/>
      <c r="O6870" s="64"/>
      <c r="P6870" s="127"/>
      <c r="W6870" s="64"/>
      <c r="X6870" s="64"/>
    </row>
    <row r="6871" spans="1:24" s="59" customFormat="1" x14ac:dyDescent="0.25">
      <c r="A6871" s="77"/>
      <c r="D6871" s="60"/>
      <c r="E6871" s="60"/>
      <c r="F6871" s="60"/>
      <c r="G6871" s="60"/>
      <c r="H6871" s="62"/>
      <c r="I6871" s="62"/>
      <c r="J6871" s="62"/>
      <c r="K6871" s="62"/>
      <c r="M6871" s="63"/>
      <c r="N6871" s="63"/>
      <c r="O6871" s="64"/>
      <c r="P6871" s="127"/>
      <c r="W6871" s="64"/>
      <c r="X6871" s="64"/>
    </row>
    <row r="6872" spans="1:24" s="59" customFormat="1" x14ac:dyDescent="0.25">
      <c r="A6872" s="77"/>
      <c r="D6872" s="60"/>
      <c r="E6872" s="60"/>
      <c r="F6872" s="60"/>
      <c r="G6872" s="60"/>
      <c r="H6872" s="62"/>
      <c r="I6872" s="62"/>
      <c r="J6872" s="62"/>
      <c r="K6872" s="62"/>
      <c r="M6872" s="63"/>
      <c r="N6872" s="63"/>
      <c r="O6872" s="64"/>
      <c r="P6872" s="127"/>
      <c r="W6872" s="64"/>
      <c r="X6872" s="64"/>
    </row>
    <row r="6873" spans="1:24" s="59" customFormat="1" x14ac:dyDescent="0.25">
      <c r="A6873" s="77"/>
      <c r="D6873" s="60"/>
      <c r="E6873" s="60"/>
      <c r="F6873" s="60"/>
      <c r="G6873" s="60"/>
      <c r="H6873" s="62"/>
      <c r="I6873" s="62"/>
      <c r="J6873" s="62"/>
      <c r="K6873" s="62"/>
      <c r="M6873" s="63"/>
      <c r="N6873" s="63"/>
      <c r="O6873" s="64"/>
      <c r="P6873" s="127"/>
      <c r="W6873" s="64"/>
      <c r="X6873" s="64"/>
    </row>
    <row r="6874" spans="1:24" s="59" customFormat="1" x14ac:dyDescent="0.25">
      <c r="A6874" s="77"/>
      <c r="D6874" s="60"/>
      <c r="E6874" s="60"/>
      <c r="F6874" s="60"/>
      <c r="G6874" s="60"/>
      <c r="H6874" s="62"/>
      <c r="I6874" s="62"/>
      <c r="J6874" s="62"/>
      <c r="K6874" s="62"/>
      <c r="M6874" s="63"/>
      <c r="N6874" s="63"/>
      <c r="O6874" s="64"/>
      <c r="P6874" s="127"/>
      <c r="W6874" s="64"/>
      <c r="X6874" s="64"/>
    </row>
    <row r="6875" spans="1:24" s="59" customFormat="1" x14ac:dyDescent="0.25">
      <c r="A6875" s="77"/>
      <c r="D6875" s="60"/>
      <c r="E6875" s="60"/>
      <c r="F6875" s="60"/>
      <c r="G6875" s="60"/>
      <c r="H6875" s="62"/>
      <c r="I6875" s="62"/>
      <c r="J6875" s="62"/>
      <c r="K6875" s="62"/>
      <c r="M6875" s="63"/>
      <c r="N6875" s="63"/>
      <c r="O6875" s="64"/>
      <c r="P6875" s="127"/>
      <c r="W6875" s="64"/>
      <c r="X6875" s="64"/>
    </row>
    <row r="6876" spans="1:24" s="59" customFormat="1" x14ac:dyDescent="0.25">
      <c r="A6876" s="77"/>
      <c r="D6876" s="60"/>
      <c r="E6876" s="60"/>
      <c r="F6876" s="60"/>
      <c r="G6876" s="60"/>
      <c r="H6876" s="62"/>
      <c r="I6876" s="62"/>
      <c r="J6876" s="62"/>
      <c r="K6876" s="62"/>
      <c r="M6876" s="63"/>
      <c r="N6876" s="63"/>
      <c r="O6876" s="64"/>
      <c r="P6876" s="127"/>
      <c r="W6876" s="64"/>
      <c r="X6876" s="64"/>
    </row>
    <row r="6877" spans="1:24" s="59" customFormat="1" x14ac:dyDescent="0.25">
      <c r="A6877" s="77"/>
      <c r="D6877" s="60"/>
      <c r="E6877" s="60"/>
      <c r="F6877" s="60"/>
      <c r="G6877" s="60"/>
      <c r="H6877" s="62"/>
      <c r="I6877" s="62"/>
      <c r="J6877" s="62"/>
      <c r="K6877" s="62"/>
      <c r="M6877" s="63"/>
      <c r="N6877" s="63"/>
      <c r="O6877" s="64"/>
      <c r="P6877" s="127"/>
      <c r="W6877" s="64"/>
      <c r="X6877" s="64"/>
    </row>
    <row r="6878" spans="1:24" s="59" customFormat="1" x14ac:dyDescent="0.25">
      <c r="A6878" s="77"/>
      <c r="D6878" s="60"/>
      <c r="E6878" s="60"/>
      <c r="F6878" s="60"/>
      <c r="G6878" s="60"/>
      <c r="H6878" s="62"/>
      <c r="I6878" s="62"/>
      <c r="J6878" s="62"/>
      <c r="K6878" s="62"/>
      <c r="M6878" s="63"/>
      <c r="N6878" s="63"/>
      <c r="O6878" s="64"/>
      <c r="P6878" s="127"/>
      <c r="W6878" s="64"/>
      <c r="X6878" s="64"/>
    </row>
    <row r="6879" spans="1:24" s="59" customFormat="1" x14ac:dyDescent="0.25">
      <c r="A6879" s="77"/>
      <c r="D6879" s="60"/>
      <c r="E6879" s="60"/>
      <c r="F6879" s="60"/>
      <c r="G6879" s="60"/>
      <c r="H6879" s="62"/>
      <c r="I6879" s="62"/>
      <c r="J6879" s="62"/>
      <c r="K6879" s="62"/>
      <c r="M6879" s="63"/>
      <c r="N6879" s="63"/>
      <c r="O6879" s="64"/>
      <c r="P6879" s="127"/>
      <c r="W6879" s="64"/>
      <c r="X6879" s="64"/>
    </row>
    <row r="6880" spans="1:24" s="59" customFormat="1" x14ac:dyDescent="0.25">
      <c r="A6880" s="77"/>
      <c r="D6880" s="60"/>
      <c r="E6880" s="60"/>
      <c r="F6880" s="60"/>
      <c r="G6880" s="60"/>
      <c r="H6880" s="62"/>
      <c r="I6880" s="62"/>
      <c r="J6880" s="62"/>
      <c r="K6880" s="62"/>
      <c r="M6880" s="63"/>
      <c r="N6880" s="63"/>
      <c r="O6880" s="64"/>
      <c r="P6880" s="127"/>
      <c r="W6880" s="64"/>
      <c r="X6880" s="64"/>
    </row>
    <row r="6881" spans="1:24" s="59" customFormat="1" x14ac:dyDescent="0.25">
      <c r="A6881" s="77"/>
      <c r="D6881" s="60"/>
      <c r="E6881" s="60"/>
      <c r="F6881" s="60"/>
      <c r="G6881" s="60"/>
      <c r="H6881" s="62"/>
      <c r="I6881" s="62"/>
      <c r="J6881" s="62"/>
      <c r="K6881" s="62"/>
      <c r="M6881" s="63"/>
      <c r="N6881" s="63"/>
      <c r="O6881" s="64"/>
      <c r="P6881" s="127"/>
      <c r="W6881" s="64"/>
      <c r="X6881" s="64"/>
    </row>
    <row r="6882" spans="1:24" s="59" customFormat="1" x14ac:dyDescent="0.25">
      <c r="A6882" s="77"/>
      <c r="D6882" s="60"/>
      <c r="E6882" s="60"/>
      <c r="F6882" s="60"/>
      <c r="G6882" s="60"/>
      <c r="H6882" s="62"/>
      <c r="I6882" s="62"/>
      <c r="J6882" s="62"/>
      <c r="K6882" s="62"/>
      <c r="M6882" s="63"/>
      <c r="N6882" s="63"/>
      <c r="O6882" s="64"/>
      <c r="P6882" s="127"/>
      <c r="W6882" s="64"/>
      <c r="X6882" s="64"/>
    </row>
    <row r="6883" spans="1:24" s="59" customFormat="1" x14ac:dyDescent="0.25">
      <c r="A6883" s="77"/>
      <c r="D6883" s="60"/>
      <c r="E6883" s="60"/>
      <c r="F6883" s="60"/>
      <c r="G6883" s="60"/>
      <c r="H6883" s="62"/>
      <c r="I6883" s="62"/>
      <c r="J6883" s="62"/>
      <c r="K6883" s="62"/>
      <c r="M6883" s="63"/>
      <c r="N6883" s="63"/>
      <c r="O6883" s="64"/>
      <c r="P6883" s="127"/>
      <c r="W6883" s="64"/>
      <c r="X6883" s="64"/>
    </row>
    <row r="6884" spans="1:24" s="59" customFormat="1" x14ac:dyDescent="0.25">
      <c r="A6884" s="77"/>
      <c r="D6884" s="60"/>
      <c r="E6884" s="60"/>
      <c r="F6884" s="60"/>
      <c r="G6884" s="60"/>
      <c r="H6884" s="62"/>
      <c r="I6884" s="62"/>
      <c r="J6884" s="62"/>
      <c r="K6884" s="62"/>
      <c r="M6884" s="63"/>
      <c r="N6884" s="63"/>
      <c r="O6884" s="64"/>
      <c r="P6884" s="127"/>
      <c r="W6884" s="64"/>
      <c r="X6884" s="64"/>
    </row>
    <row r="6885" spans="1:24" s="59" customFormat="1" x14ac:dyDescent="0.25">
      <c r="A6885" s="77"/>
      <c r="D6885" s="60"/>
      <c r="E6885" s="60"/>
      <c r="F6885" s="60"/>
      <c r="G6885" s="60"/>
      <c r="H6885" s="62"/>
      <c r="I6885" s="62"/>
      <c r="J6885" s="62"/>
      <c r="K6885" s="62"/>
      <c r="M6885" s="63"/>
      <c r="N6885" s="63"/>
      <c r="O6885" s="64"/>
      <c r="P6885" s="127"/>
      <c r="W6885" s="64"/>
      <c r="X6885" s="64"/>
    </row>
    <row r="6886" spans="1:24" s="59" customFormat="1" x14ac:dyDescent="0.25">
      <c r="A6886" s="77"/>
      <c r="D6886" s="60"/>
      <c r="E6886" s="60"/>
      <c r="F6886" s="60"/>
      <c r="G6886" s="60"/>
      <c r="H6886" s="62"/>
      <c r="I6886" s="62"/>
      <c r="J6886" s="62"/>
      <c r="K6886" s="62"/>
      <c r="M6886" s="63"/>
      <c r="N6886" s="63"/>
      <c r="O6886" s="64"/>
      <c r="P6886" s="127"/>
      <c r="W6886" s="64"/>
      <c r="X6886" s="64"/>
    </row>
    <row r="6887" spans="1:24" s="59" customFormat="1" x14ac:dyDescent="0.25">
      <c r="A6887" s="77"/>
      <c r="D6887" s="60"/>
      <c r="E6887" s="60"/>
      <c r="F6887" s="60"/>
      <c r="G6887" s="60"/>
      <c r="H6887" s="62"/>
      <c r="I6887" s="62"/>
      <c r="J6887" s="62"/>
      <c r="K6887" s="62"/>
      <c r="M6887" s="63"/>
      <c r="N6887" s="63"/>
      <c r="O6887" s="64"/>
      <c r="P6887" s="127"/>
      <c r="W6887" s="64"/>
      <c r="X6887" s="64"/>
    </row>
    <row r="6888" spans="1:24" s="59" customFormat="1" x14ac:dyDescent="0.25">
      <c r="A6888" s="77"/>
      <c r="D6888" s="60"/>
      <c r="E6888" s="60"/>
      <c r="F6888" s="60"/>
      <c r="G6888" s="60"/>
      <c r="H6888" s="62"/>
      <c r="I6888" s="62"/>
      <c r="J6888" s="62"/>
      <c r="K6888" s="62"/>
      <c r="M6888" s="63"/>
      <c r="N6888" s="63"/>
      <c r="O6888" s="64"/>
      <c r="P6888" s="127"/>
      <c r="W6888" s="64"/>
      <c r="X6888" s="64"/>
    </row>
    <row r="6889" spans="1:24" s="59" customFormat="1" x14ac:dyDescent="0.25">
      <c r="A6889" s="77"/>
      <c r="D6889" s="60"/>
      <c r="E6889" s="60"/>
      <c r="F6889" s="60"/>
      <c r="G6889" s="60"/>
      <c r="H6889" s="62"/>
      <c r="I6889" s="62"/>
      <c r="J6889" s="62"/>
      <c r="K6889" s="62"/>
      <c r="M6889" s="63"/>
      <c r="N6889" s="63"/>
      <c r="O6889" s="64"/>
      <c r="P6889" s="127"/>
      <c r="W6889" s="64"/>
      <c r="X6889" s="64"/>
    </row>
    <row r="6890" spans="1:24" s="59" customFormat="1" x14ac:dyDescent="0.25">
      <c r="A6890" s="77"/>
      <c r="D6890" s="60"/>
      <c r="E6890" s="60"/>
      <c r="F6890" s="60"/>
      <c r="G6890" s="60"/>
      <c r="H6890" s="62"/>
      <c r="I6890" s="62"/>
      <c r="J6890" s="62"/>
      <c r="K6890" s="62"/>
      <c r="M6890" s="63"/>
      <c r="N6890" s="63"/>
      <c r="O6890" s="64"/>
      <c r="P6890" s="127"/>
      <c r="W6890" s="64"/>
      <c r="X6890" s="64"/>
    </row>
    <row r="6891" spans="1:24" s="59" customFormat="1" x14ac:dyDescent="0.25">
      <c r="A6891" s="77"/>
      <c r="D6891" s="60"/>
      <c r="E6891" s="60"/>
      <c r="F6891" s="60"/>
      <c r="G6891" s="60"/>
      <c r="H6891" s="62"/>
      <c r="I6891" s="62"/>
      <c r="J6891" s="62"/>
      <c r="K6891" s="62"/>
      <c r="M6891" s="63"/>
      <c r="N6891" s="63"/>
      <c r="O6891" s="64"/>
      <c r="P6891" s="127"/>
      <c r="W6891" s="64"/>
      <c r="X6891" s="64"/>
    </row>
    <row r="6892" spans="1:24" s="59" customFormat="1" x14ac:dyDescent="0.25">
      <c r="A6892" s="77"/>
      <c r="D6892" s="60"/>
      <c r="E6892" s="60"/>
      <c r="F6892" s="60"/>
      <c r="G6892" s="60"/>
      <c r="H6892" s="62"/>
      <c r="I6892" s="62"/>
      <c r="J6892" s="62"/>
      <c r="K6892" s="62"/>
      <c r="M6892" s="63"/>
      <c r="N6892" s="63"/>
      <c r="O6892" s="64"/>
      <c r="P6892" s="127"/>
      <c r="W6892" s="64"/>
      <c r="X6892" s="64"/>
    </row>
    <row r="6893" spans="1:24" s="59" customFormat="1" x14ac:dyDescent="0.25">
      <c r="A6893" s="77"/>
      <c r="D6893" s="60"/>
      <c r="E6893" s="60"/>
      <c r="F6893" s="60"/>
      <c r="G6893" s="60"/>
      <c r="H6893" s="62"/>
      <c r="I6893" s="62"/>
      <c r="J6893" s="62"/>
      <c r="K6893" s="62"/>
      <c r="M6893" s="63"/>
      <c r="N6893" s="63"/>
      <c r="O6893" s="64"/>
      <c r="P6893" s="127"/>
      <c r="W6893" s="64"/>
      <c r="X6893" s="64"/>
    </row>
    <row r="6894" spans="1:24" s="59" customFormat="1" x14ac:dyDescent="0.25">
      <c r="A6894" s="77"/>
      <c r="D6894" s="60"/>
      <c r="E6894" s="60"/>
      <c r="F6894" s="60"/>
      <c r="G6894" s="60"/>
      <c r="H6894" s="62"/>
      <c r="I6894" s="62"/>
      <c r="J6894" s="62"/>
      <c r="K6894" s="62"/>
      <c r="M6894" s="63"/>
      <c r="N6894" s="63"/>
      <c r="O6894" s="64"/>
      <c r="P6894" s="127"/>
      <c r="W6894" s="64"/>
      <c r="X6894" s="64"/>
    </row>
    <row r="6895" spans="1:24" s="59" customFormat="1" x14ac:dyDescent="0.25">
      <c r="A6895" s="77"/>
      <c r="D6895" s="60"/>
      <c r="E6895" s="60"/>
      <c r="F6895" s="60"/>
      <c r="G6895" s="60"/>
      <c r="H6895" s="62"/>
      <c r="I6895" s="62"/>
      <c r="J6895" s="62"/>
      <c r="K6895" s="62"/>
      <c r="M6895" s="63"/>
      <c r="N6895" s="63"/>
      <c r="O6895" s="64"/>
      <c r="P6895" s="127"/>
      <c r="W6895" s="64"/>
      <c r="X6895" s="64"/>
    </row>
    <row r="6896" spans="1:24" s="59" customFormat="1" x14ac:dyDescent="0.25">
      <c r="A6896" s="77"/>
      <c r="D6896" s="60"/>
      <c r="E6896" s="60"/>
      <c r="F6896" s="60"/>
      <c r="G6896" s="60"/>
      <c r="H6896" s="62"/>
      <c r="I6896" s="62"/>
      <c r="J6896" s="62"/>
      <c r="K6896" s="62"/>
      <c r="M6896" s="63"/>
      <c r="N6896" s="63"/>
      <c r="O6896" s="64"/>
      <c r="P6896" s="127"/>
      <c r="W6896" s="64"/>
      <c r="X6896" s="64"/>
    </row>
    <row r="6897" spans="1:24" s="59" customFormat="1" x14ac:dyDescent="0.25">
      <c r="A6897" s="77"/>
      <c r="D6897" s="60"/>
      <c r="E6897" s="60"/>
      <c r="F6897" s="60"/>
      <c r="G6897" s="60"/>
      <c r="H6897" s="62"/>
      <c r="I6897" s="62"/>
      <c r="J6897" s="62"/>
      <c r="K6897" s="62"/>
      <c r="M6897" s="63"/>
      <c r="N6897" s="63"/>
      <c r="O6897" s="64"/>
      <c r="P6897" s="127"/>
      <c r="W6897" s="64"/>
      <c r="X6897" s="64"/>
    </row>
    <row r="6898" spans="1:24" s="59" customFormat="1" x14ac:dyDescent="0.25">
      <c r="A6898" s="77"/>
      <c r="D6898" s="60"/>
      <c r="E6898" s="60"/>
      <c r="F6898" s="60"/>
      <c r="G6898" s="60"/>
      <c r="H6898" s="62"/>
      <c r="I6898" s="62"/>
      <c r="J6898" s="62"/>
      <c r="K6898" s="62"/>
      <c r="M6898" s="63"/>
      <c r="N6898" s="63"/>
      <c r="O6898" s="64"/>
      <c r="P6898" s="127"/>
      <c r="W6898" s="64"/>
      <c r="X6898" s="64"/>
    </row>
    <row r="6899" spans="1:24" s="59" customFormat="1" x14ac:dyDescent="0.25">
      <c r="A6899" s="77"/>
      <c r="D6899" s="60"/>
      <c r="E6899" s="60"/>
      <c r="F6899" s="60"/>
      <c r="G6899" s="60"/>
      <c r="H6899" s="62"/>
      <c r="I6899" s="62"/>
      <c r="J6899" s="62"/>
      <c r="K6899" s="62"/>
      <c r="M6899" s="63"/>
      <c r="N6899" s="63"/>
      <c r="O6899" s="64"/>
      <c r="P6899" s="127"/>
      <c r="W6899" s="64"/>
      <c r="X6899" s="64"/>
    </row>
    <row r="6900" spans="1:24" s="59" customFormat="1" x14ac:dyDescent="0.25">
      <c r="A6900" s="77"/>
      <c r="D6900" s="60"/>
      <c r="E6900" s="60"/>
      <c r="F6900" s="60"/>
      <c r="G6900" s="60"/>
      <c r="H6900" s="62"/>
      <c r="I6900" s="62"/>
      <c r="J6900" s="62"/>
      <c r="K6900" s="62"/>
      <c r="M6900" s="63"/>
      <c r="N6900" s="63"/>
      <c r="O6900" s="64"/>
      <c r="P6900" s="127"/>
      <c r="W6900" s="64"/>
      <c r="X6900" s="64"/>
    </row>
    <row r="6901" spans="1:24" s="59" customFormat="1" x14ac:dyDescent="0.25">
      <c r="A6901" s="77"/>
      <c r="D6901" s="60"/>
      <c r="E6901" s="60"/>
      <c r="F6901" s="60"/>
      <c r="G6901" s="60"/>
      <c r="H6901" s="62"/>
      <c r="I6901" s="62"/>
      <c r="J6901" s="62"/>
      <c r="K6901" s="62"/>
      <c r="M6901" s="63"/>
      <c r="N6901" s="63"/>
      <c r="O6901" s="64"/>
      <c r="P6901" s="127"/>
      <c r="W6901" s="64"/>
      <c r="X6901" s="64"/>
    </row>
    <row r="6902" spans="1:24" s="59" customFormat="1" x14ac:dyDescent="0.25">
      <c r="A6902" s="77"/>
      <c r="D6902" s="60"/>
      <c r="E6902" s="60"/>
      <c r="F6902" s="60"/>
      <c r="G6902" s="60"/>
      <c r="H6902" s="62"/>
      <c r="I6902" s="62"/>
      <c r="J6902" s="62"/>
      <c r="K6902" s="62"/>
      <c r="M6902" s="63"/>
      <c r="N6902" s="63"/>
      <c r="O6902" s="64"/>
      <c r="P6902" s="127"/>
      <c r="W6902" s="64"/>
      <c r="X6902" s="64"/>
    </row>
    <row r="6903" spans="1:24" s="59" customFormat="1" x14ac:dyDescent="0.25">
      <c r="A6903" s="77"/>
      <c r="D6903" s="60"/>
      <c r="E6903" s="60"/>
      <c r="F6903" s="60"/>
      <c r="G6903" s="60"/>
      <c r="H6903" s="62"/>
      <c r="I6903" s="62"/>
      <c r="J6903" s="62"/>
      <c r="K6903" s="62"/>
      <c r="M6903" s="63"/>
      <c r="N6903" s="63"/>
      <c r="O6903" s="64"/>
      <c r="P6903" s="127"/>
      <c r="W6903" s="64"/>
      <c r="X6903" s="64"/>
    </row>
    <row r="6904" spans="1:24" s="59" customFormat="1" x14ac:dyDescent="0.25">
      <c r="A6904" s="77"/>
      <c r="D6904" s="60"/>
      <c r="E6904" s="60"/>
      <c r="F6904" s="60"/>
      <c r="G6904" s="60"/>
      <c r="H6904" s="62"/>
      <c r="I6904" s="62"/>
      <c r="J6904" s="62"/>
      <c r="K6904" s="62"/>
      <c r="M6904" s="63"/>
      <c r="N6904" s="63"/>
      <c r="O6904" s="64"/>
      <c r="P6904" s="127"/>
      <c r="W6904" s="64"/>
      <c r="X6904" s="64"/>
    </row>
    <row r="6905" spans="1:24" s="59" customFormat="1" x14ac:dyDescent="0.25">
      <c r="A6905" s="77"/>
      <c r="D6905" s="60"/>
      <c r="E6905" s="60"/>
      <c r="F6905" s="60"/>
      <c r="G6905" s="60"/>
      <c r="H6905" s="62"/>
      <c r="I6905" s="62"/>
      <c r="J6905" s="62"/>
      <c r="K6905" s="62"/>
      <c r="M6905" s="63"/>
      <c r="N6905" s="63"/>
      <c r="O6905" s="64"/>
      <c r="P6905" s="127"/>
      <c r="W6905" s="64"/>
      <c r="X6905" s="64"/>
    </row>
    <row r="6906" spans="1:24" s="59" customFormat="1" x14ac:dyDescent="0.25">
      <c r="A6906" s="77"/>
      <c r="D6906" s="60"/>
      <c r="E6906" s="60"/>
      <c r="F6906" s="60"/>
      <c r="G6906" s="60"/>
      <c r="H6906" s="62"/>
      <c r="I6906" s="62"/>
      <c r="J6906" s="62"/>
      <c r="K6906" s="62"/>
      <c r="M6906" s="63"/>
      <c r="N6906" s="63"/>
      <c r="O6906" s="64"/>
      <c r="P6906" s="127"/>
      <c r="W6906" s="64"/>
      <c r="X6906" s="64"/>
    </row>
    <row r="6907" spans="1:24" s="59" customFormat="1" x14ac:dyDescent="0.25">
      <c r="A6907" s="77"/>
      <c r="D6907" s="60"/>
      <c r="E6907" s="60"/>
      <c r="F6907" s="60"/>
      <c r="G6907" s="60"/>
      <c r="H6907" s="62"/>
      <c r="I6907" s="62"/>
      <c r="J6907" s="62"/>
      <c r="K6907" s="62"/>
      <c r="M6907" s="63"/>
      <c r="N6907" s="63"/>
      <c r="O6907" s="64"/>
      <c r="P6907" s="127"/>
      <c r="W6907" s="64"/>
      <c r="X6907" s="64"/>
    </row>
    <row r="6908" spans="1:24" s="59" customFormat="1" x14ac:dyDescent="0.25">
      <c r="A6908" s="77"/>
      <c r="D6908" s="60"/>
      <c r="E6908" s="60"/>
      <c r="F6908" s="60"/>
      <c r="G6908" s="60"/>
      <c r="H6908" s="62"/>
      <c r="I6908" s="62"/>
      <c r="J6908" s="62"/>
      <c r="K6908" s="62"/>
      <c r="M6908" s="63"/>
      <c r="N6908" s="63"/>
      <c r="O6908" s="64"/>
      <c r="P6908" s="127"/>
      <c r="W6908" s="64"/>
      <c r="X6908" s="64"/>
    </row>
    <row r="6909" spans="1:24" s="59" customFormat="1" x14ac:dyDescent="0.25">
      <c r="A6909" s="77"/>
      <c r="D6909" s="60"/>
      <c r="E6909" s="60"/>
      <c r="F6909" s="60"/>
      <c r="G6909" s="60"/>
      <c r="H6909" s="62"/>
      <c r="I6909" s="62"/>
      <c r="J6909" s="62"/>
      <c r="K6909" s="62"/>
      <c r="M6909" s="63"/>
      <c r="N6909" s="63"/>
      <c r="O6909" s="64"/>
      <c r="P6909" s="127"/>
      <c r="W6909" s="64"/>
      <c r="X6909" s="64"/>
    </row>
    <row r="6910" spans="1:24" s="59" customFormat="1" x14ac:dyDescent="0.25">
      <c r="A6910" s="77"/>
      <c r="D6910" s="60"/>
      <c r="E6910" s="60"/>
      <c r="F6910" s="60"/>
      <c r="G6910" s="60"/>
      <c r="H6910" s="62"/>
      <c r="I6910" s="62"/>
      <c r="J6910" s="62"/>
      <c r="K6910" s="62"/>
      <c r="M6910" s="63"/>
      <c r="N6910" s="63"/>
      <c r="O6910" s="64"/>
      <c r="P6910" s="127"/>
      <c r="W6910" s="64"/>
      <c r="X6910" s="64"/>
    </row>
    <row r="6911" spans="1:24" s="59" customFormat="1" x14ac:dyDescent="0.25">
      <c r="A6911" s="77"/>
      <c r="D6911" s="60"/>
      <c r="E6911" s="60"/>
      <c r="F6911" s="60"/>
      <c r="G6911" s="60"/>
      <c r="H6911" s="62"/>
      <c r="I6911" s="62"/>
      <c r="J6911" s="62"/>
      <c r="K6911" s="62"/>
      <c r="M6911" s="63"/>
      <c r="N6911" s="63"/>
      <c r="O6911" s="64"/>
      <c r="P6911" s="127"/>
      <c r="W6911" s="64"/>
      <c r="X6911" s="64"/>
    </row>
    <row r="6912" spans="1:24" s="59" customFormat="1" x14ac:dyDescent="0.25">
      <c r="A6912" s="77"/>
      <c r="D6912" s="60"/>
      <c r="E6912" s="60"/>
      <c r="F6912" s="60"/>
      <c r="G6912" s="60"/>
      <c r="H6912" s="62"/>
      <c r="I6912" s="62"/>
      <c r="J6912" s="62"/>
      <c r="K6912" s="62"/>
      <c r="M6912" s="63"/>
      <c r="N6912" s="63"/>
      <c r="O6912" s="64"/>
      <c r="P6912" s="127"/>
      <c r="W6912" s="64"/>
      <c r="X6912" s="64"/>
    </row>
    <row r="6913" spans="1:24" s="59" customFormat="1" x14ac:dyDescent="0.25">
      <c r="A6913" s="77"/>
      <c r="D6913" s="60"/>
      <c r="E6913" s="60"/>
      <c r="F6913" s="60"/>
      <c r="G6913" s="60"/>
      <c r="H6913" s="62"/>
      <c r="I6913" s="62"/>
      <c r="J6913" s="62"/>
      <c r="K6913" s="62"/>
      <c r="M6913" s="63"/>
      <c r="N6913" s="63"/>
      <c r="O6913" s="64"/>
      <c r="P6913" s="127"/>
      <c r="W6913" s="64"/>
      <c r="X6913" s="64"/>
    </row>
    <row r="6914" spans="1:24" s="59" customFormat="1" x14ac:dyDescent="0.25">
      <c r="A6914" s="77"/>
      <c r="D6914" s="60"/>
      <c r="E6914" s="60"/>
      <c r="F6914" s="60"/>
      <c r="G6914" s="60"/>
      <c r="H6914" s="62"/>
      <c r="I6914" s="62"/>
      <c r="J6914" s="62"/>
      <c r="K6914" s="62"/>
      <c r="M6914" s="63"/>
      <c r="N6914" s="63"/>
      <c r="O6914" s="64"/>
      <c r="P6914" s="127"/>
      <c r="W6914" s="64"/>
      <c r="X6914" s="64"/>
    </row>
    <row r="6915" spans="1:24" s="59" customFormat="1" x14ac:dyDescent="0.25">
      <c r="A6915" s="77"/>
      <c r="D6915" s="60"/>
      <c r="E6915" s="60"/>
      <c r="F6915" s="60"/>
      <c r="G6915" s="60"/>
      <c r="H6915" s="62"/>
      <c r="I6915" s="62"/>
      <c r="J6915" s="62"/>
      <c r="K6915" s="62"/>
      <c r="M6915" s="63"/>
      <c r="N6915" s="63"/>
      <c r="O6915" s="64"/>
      <c r="P6915" s="127"/>
      <c r="W6915" s="64"/>
      <c r="X6915" s="64"/>
    </row>
    <row r="6916" spans="1:24" s="59" customFormat="1" x14ac:dyDescent="0.25">
      <c r="A6916" s="77"/>
      <c r="D6916" s="60"/>
      <c r="E6916" s="60"/>
      <c r="F6916" s="60"/>
      <c r="G6916" s="60"/>
      <c r="H6916" s="62"/>
      <c r="I6916" s="62"/>
      <c r="J6916" s="62"/>
      <c r="K6916" s="62"/>
      <c r="M6916" s="63"/>
      <c r="N6916" s="63"/>
      <c r="O6916" s="64"/>
      <c r="P6916" s="127"/>
      <c r="W6916" s="64"/>
      <c r="X6916" s="64"/>
    </row>
    <row r="6917" spans="1:24" s="59" customFormat="1" x14ac:dyDescent="0.25">
      <c r="A6917" s="77"/>
      <c r="D6917" s="60"/>
      <c r="E6917" s="60"/>
      <c r="F6917" s="60"/>
      <c r="G6917" s="60"/>
      <c r="H6917" s="62"/>
      <c r="I6917" s="62"/>
      <c r="J6917" s="62"/>
      <c r="K6917" s="62"/>
      <c r="M6917" s="63"/>
      <c r="N6917" s="63"/>
      <c r="O6917" s="64"/>
      <c r="P6917" s="127"/>
      <c r="W6917" s="64"/>
      <c r="X6917" s="64"/>
    </row>
    <row r="6918" spans="1:24" s="59" customFormat="1" x14ac:dyDescent="0.25">
      <c r="A6918" s="77"/>
      <c r="D6918" s="60"/>
      <c r="E6918" s="60"/>
      <c r="F6918" s="60"/>
      <c r="G6918" s="60"/>
      <c r="H6918" s="62"/>
      <c r="I6918" s="62"/>
      <c r="J6918" s="62"/>
      <c r="K6918" s="62"/>
      <c r="M6918" s="63"/>
      <c r="N6918" s="63"/>
      <c r="O6918" s="64"/>
      <c r="P6918" s="127"/>
      <c r="W6918" s="64"/>
      <c r="X6918" s="64"/>
    </row>
    <row r="6919" spans="1:24" s="59" customFormat="1" x14ac:dyDescent="0.25">
      <c r="A6919" s="77"/>
      <c r="D6919" s="60"/>
      <c r="E6919" s="60"/>
      <c r="F6919" s="60"/>
      <c r="G6919" s="60"/>
      <c r="H6919" s="62"/>
      <c r="I6919" s="62"/>
      <c r="J6919" s="62"/>
      <c r="K6919" s="62"/>
      <c r="M6919" s="63"/>
      <c r="N6919" s="63"/>
      <c r="O6919" s="64"/>
      <c r="P6919" s="127"/>
      <c r="W6919" s="64"/>
      <c r="X6919" s="64"/>
    </row>
    <row r="6920" spans="1:24" s="59" customFormat="1" x14ac:dyDescent="0.25">
      <c r="A6920" s="77"/>
      <c r="D6920" s="60"/>
      <c r="E6920" s="60"/>
      <c r="F6920" s="60"/>
      <c r="G6920" s="60"/>
      <c r="H6920" s="62"/>
      <c r="I6920" s="62"/>
      <c r="J6920" s="62"/>
      <c r="K6920" s="62"/>
      <c r="M6920" s="63"/>
      <c r="N6920" s="63"/>
      <c r="O6920" s="64"/>
      <c r="P6920" s="127"/>
      <c r="W6920" s="64"/>
      <c r="X6920" s="64"/>
    </row>
    <row r="6921" spans="1:24" s="59" customFormat="1" x14ac:dyDescent="0.25">
      <c r="A6921" s="77"/>
      <c r="D6921" s="60"/>
      <c r="E6921" s="60"/>
      <c r="F6921" s="60"/>
      <c r="G6921" s="60"/>
      <c r="H6921" s="62"/>
      <c r="I6921" s="62"/>
      <c r="J6921" s="62"/>
      <c r="K6921" s="62"/>
      <c r="M6921" s="63"/>
      <c r="N6921" s="63"/>
      <c r="O6921" s="64"/>
      <c r="P6921" s="127"/>
      <c r="W6921" s="64"/>
      <c r="X6921" s="64"/>
    </row>
    <row r="6922" spans="1:24" s="59" customFormat="1" x14ac:dyDescent="0.25">
      <c r="A6922" s="77"/>
      <c r="D6922" s="60"/>
      <c r="E6922" s="60"/>
      <c r="F6922" s="60"/>
      <c r="G6922" s="60"/>
      <c r="H6922" s="62"/>
      <c r="I6922" s="62"/>
      <c r="J6922" s="62"/>
      <c r="K6922" s="62"/>
      <c r="M6922" s="63"/>
      <c r="N6922" s="63"/>
      <c r="O6922" s="64"/>
      <c r="P6922" s="127"/>
      <c r="W6922" s="64"/>
      <c r="X6922" s="64"/>
    </row>
    <row r="6923" spans="1:24" s="59" customFormat="1" x14ac:dyDescent="0.25">
      <c r="A6923" s="77"/>
      <c r="D6923" s="60"/>
      <c r="E6923" s="60"/>
      <c r="F6923" s="60"/>
      <c r="G6923" s="60"/>
      <c r="H6923" s="62"/>
      <c r="I6923" s="62"/>
      <c r="J6923" s="62"/>
      <c r="K6923" s="62"/>
      <c r="M6923" s="63"/>
      <c r="N6923" s="63"/>
      <c r="O6923" s="64"/>
      <c r="P6923" s="127"/>
      <c r="W6923" s="64"/>
      <c r="X6923" s="64"/>
    </row>
    <row r="6924" spans="1:24" s="59" customFormat="1" x14ac:dyDescent="0.25">
      <c r="A6924" s="77"/>
      <c r="D6924" s="60"/>
      <c r="E6924" s="60"/>
      <c r="F6924" s="60"/>
      <c r="G6924" s="60"/>
      <c r="H6924" s="62"/>
      <c r="I6924" s="62"/>
      <c r="J6924" s="62"/>
      <c r="K6924" s="62"/>
      <c r="M6924" s="63"/>
      <c r="N6924" s="63"/>
      <c r="O6924" s="64"/>
      <c r="P6924" s="127"/>
      <c r="W6924" s="64"/>
      <c r="X6924" s="64"/>
    </row>
    <row r="6925" spans="1:24" s="59" customFormat="1" x14ac:dyDescent="0.25">
      <c r="A6925" s="77"/>
      <c r="D6925" s="60"/>
      <c r="E6925" s="60"/>
      <c r="F6925" s="60"/>
      <c r="G6925" s="60"/>
      <c r="H6925" s="62"/>
      <c r="I6925" s="62"/>
      <c r="J6925" s="62"/>
      <c r="K6925" s="62"/>
      <c r="M6925" s="63"/>
      <c r="N6925" s="63"/>
      <c r="O6925" s="64"/>
      <c r="P6925" s="127"/>
      <c r="W6925" s="64"/>
      <c r="X6925" s="64"/>
    </row>
    <row r="6926" spans="1:24" s="59" customFormat="1" x14ac:dyDescent="0.25">
      <c r="A6926" s="77"/>
      <c r="D6926" s="60"/>
      <c r="E6926" s="60"/>
      <c r="F6926" s="60"/>
      <c r="G6926" s="60"/>
      <c r="H6926" s="62"/>
      <c r="I6926" s="62"/>
      <c r="J6926" s="62"/>
      <c r="K6926" s="62"/>
      <c r="M6926" s="63"/>
      <c r="N6926" s="63"/>
      <c r="O6926" s="64"/>
      <c r="P6926" s="127"/>
      <c r="W6926" s="64"/>
      <c r="X6926" s="64"/>
    </row>
    <row r="6927" spans="1:24" s="59" customFormat="1" x14ac:dyDescent="0.25">
      <c r="A6927" s="77"/>
      <c r="D6927" s="60"/>
      <c r="E6927" s="60"/>
      <c r="F6927" s="60"/>
      <c r="G6927" s="60"/>
      <c r="H6927" s="62"/>
      <c r="I6927" s="62"/>
      <c r="J6927" s="62"/>
      <c r="K6927" s="62"/>
      <c r="M6927" s="63"/>
      <c r="N6927" s="63"/>
      <c r="O6927" s="64"/>
      <c r="P6927" s="127"/>
      <c r="W6927" s="64"/>
      <c r="X6927" s="64"/>
    </row>
    <row r="6928" spans="1:24" s="59" customFormat="1" x14ac:dyDescent="0.25">
      <c r="A6928" s="77"/>
      <c r="D6928" s="60"/>
      <c r="E6928" s="60"/>
      <c r="F6928" s="60"/>
      <c r="G6928" s="60"/>
      <c r="H6928" s="62"/>
      <c r="I6928" s="62"/>
      <c r="J6928" s="62"/>
      <c r="K6928" s="62"/>
      <c r="M6928" s="63"/>
      <c r="N6928" s="63"/>
      <c r="O6928" s="64"/>
      <c r="P6928" s="127"/>
      <c r="W6928" s="64"/>
      <c r="X6928" s="64"/>
    </row>
    <row r="6929" spans="1:24" s="59" customFormat="1" x14ac:dyDescent="0.25">
      <c r="A6929" s="77"/>
      <c r="D6929" s="60"/>
      <c r="E6929" s="60"/>
      <c r="F6929" s="60"/>
      <c r="G6929" s="60"/>
      <c r="H6929" s="62"/>
      <c r="I6929" s="62"/>
      <c r="J6929" s="62"/>
      <c r="K6929" s="62"/>
      <c r="M6929" s="63"/>
      <c r="N6929" s="63"/>
      <c r="O6929" s="64"/>
      <c r="P6929" s="127"/>
      <c r="W6929" s="64"/>
      <c r="X6929" s="64"/>
    </row>
    <row r="6930" spans="1:24" s="59" customFormat="1" x14ac:dyDescent="0.25">
      <c r="A6930" s="77"/>
      <c r="D6930" s="60"/>
      <c r="E6930" s="60"/>
      <c r="F6930" s="60"/>
      <c r="G6930" s="60"/>
      <c r="H6930" s="62"/>
      <c r="I6930" s="62"/>
      <c r="J6930" s="62"/>
      <c r="K6930" s="62"/>
      <c r="M6930" s="63"/>
      <c r="N6930" s="63"/>
      <c r="O6930" s="64"/>
      <c r="P6930" s="127"/>
      <c r="W6930" s="64"/>
      <c r="X6930" s="64"/>
    </row>
    <row r="6931" spans="1:24" s="59" customFormat="1" x14ac:dyDescent="0.25">
      <c r="A6931" s="77"/>
      <c r="D6931" s="60"/>
      <c r="E6931" s="60"/>
      <c r="F6931" s="60"/>
      <c r="G6931" s="60"/>
      <c r="H6931" s="62"/>
      <c r="I6931" s="62"/>
      <c r="J6931" s="62"/>
      <c r="K6931" s="62"/>
      <c r="M6931" s="63"/>
      <c r="N6931" s="63"/>
      <c r="O6931" s="64"/>
      <c r="P6931" s="127"/>
      <c r="W6931" s="64"/>
      <c r="X6931" s="64"/>
    </row>
    <row r="6932" spans="1:24" s="59" customFormat="1" x14ac:dyDescent="0.25">
      <c r="A6932" s="77"/>
      <c r="D6932" s="60"/>
      <c r="E6932" s="60"/>
      <c r="F6932" s="60"/>
      <c r="G6932" s="60"/>
      <c r="H6932" s="62"/>
      <c r="I6932" s="62"/>
      <c r="J6932" s="62"/>
      <c r="K6932" s="62"/>
      <c r="M6932" s="63"/>
      <c r="N6932" s="63"/>
      <c r="O6932" s="64"/>
      <c r="P6932" s="127"/>
      <c r="W6932" s="64"/>
      <c r="X6932" s="64"/>
    </row>
    <row r="6933" spans="1:24" s="59" customFormat="1" x14ac:dyDescent="0.25">
      <c r="A6933" s="77"/>
      <c r="D6933" s="60"/>
      <c r="E6933" s="60"/>
      <c r="F6933" s="60"/>
      <c r="G6933" s="60"/>
      <c r="H6933" s="62"/>
      <c r="I6933" s="62"/>
      <c r="J6933" s="62"/>
      <c r="K6933" s="62"/>
      <c r="M6933" s="63"/>
      <c r="N6933" s="63"/>
      <c r="O6933" s="64"/>
      <c r="P6933" s="127"/>
      <c r="W6933" s="64"/>
      <c r="X6933" s="64"/>
    </row>
    <row r="6934" spans="1:24" s="59" customFormat="1" x14ac:dyDescent="0.25">
      <c r="A6934" s="77"/>
      <c r="D6934" s="60"/>
      <c r="E6934" s="60"/>
      <c r="F6934" s="60"/>
      <c r="G6934" s="60"/>
      <c r="H6934" s="62"/>
      <c r="I6934" s="62"/>
      <c r="J6934" s="62"/>
      <c r="K6934" s="62"/>
      <c r="M6934" s="63"/>
      <c r="N6934" s="63"/>
      <c r="O6934" s="64"/>
      <c r="P6934" s="127"/>
      <c r="W6934" s="64"/>
      <c r="X6934" s="64"/>
    </row>
    <row r="6935" spans="1:24" s="59" customFormat="1" x14ac:dyDescent="0.25">
      <c r="A6935" s="77"/>
      <c r="D6935" s="60"/>
      <c r="E6935" s="60"/>
      <c r="F6935" s="60"/>
      <c r="G6935" s="60"/>
      <c r="H6935" s="62"/>
      <c r="I6935" s="62"/>
      <c r="J6935" s="62"/>
      <c r="K6935" s="62"/>
      <c r="M6935" s="63"/>
      <c r="N6935" s="63"/>
      <c r="O6935" s="64"/>
      <c r="P6935" s="127"/>
      <c r="W6935" s="64"/>
      <c r="X6935" s="64"/>
    </row>
    <row r="6936" spans="1:24" s="59" customFormat="1" x14ac:dyDescent="0.25">
      <c r="A6936" s="77"/>
      <c r="D6936" s="60"/>
      <c r="E6936" s="60"/>
      <c r="F6936" s="60"/>
      <c r="G6936" s="60"/>
      <c r="H6936" s="62"/>
      <c r="I6936" s="62"/>
      <c r="J6936" s="62"/>
      <c r="K6936" s="62"/>
      <c r="M6936" s="63"/>
      <c r="N6936" s="63"/>
      <c r="O6936" s="64"/>
      <c r="P6936" s="127"/>
      <c r="W6936" s="64"/>
      <c r="X6936" s="64"/>
    </row>
    <row r="6937" spans="1:24" s="59" customFormat="1" x14ac:dyDescent="0.25">
      <c r="A6937" s="77"/>
      <c r="D6937" s="60"/>
      <c r="E6937" s="60"/>
      <c r="F6937" s="60"/>
      <c r="G6937" s="60"/>
      <c r="H6937" s="62"/>
      <c r="I6937" s="62"/>
      <c r="J6937" s="62"/>
      <c r="K6937" s="62"/>
      <c r="M6937" s="63"/>
      <c r="N6937" s="63"/>
      <c r="O6937" s="64"/>
      <c r="P6937" s="127"/>
      <c r="W6937" s="64"/>
      <c r="X6937" s="64"/>
    </row>
    <row r="6938" spans="1:24" s="59" customFormat="1" x14ac:dyDescent="0.25">
      <c r="A6938" s="77"/>
      <c r="D6938" s="60"/>
      <c r="E6938" s="60"/>
      <c r="F6938" s="60"/>
      <c r="G6938" s="60"/>
      <c r="H6938" s="62"/>
      <c r="I6938" s="62"/>
      <c r="J6938" s="62"/>
      <c r="K6938" s="62"/>
      <c r="M6938" s="63"/>
      <c r="N6938" s="63"/>
      <c r="O6938" s="64"/>
      <c r="P6938" s="127"/>
      <c r="W6938" s="64"/>
      <c r="X6938" s="64"/>
    </row>
    <row r="6939" spans="1:24" s="59" customFormat="1" x14ac:dyDescent="0.25">
      <c r="A6939" s="77"/>
      <c r="D6939" s="60"/>
      <c r="E6939" s="60"/>
      <c r="F6939" s="60"/>
      <c r="G6939" s="60"/>
      <c r="H6939" s="62"/>
      <c r="I6939" s="62"/>
      <c r="J6939" s="62"/>
      <c r="K6939" s="62"/>
      <c r="M6939" s="63"/>
      <c r="N6939" s="63"/>
      <c r="O6939" s="64"/>
      <c r="P6939" s="127"/>
      <c r="W6939" s="64"/>
      <c r="X6939" s="64"/>
    </row>
    <row r="6940" spans="1:24" s="59" customFormat="1" x14ac:dyDescent="0.25">
      <c r="A6940" s="77"/>
      <c r="D6940" s="60"/>
      <c r="E6940" s="60"/>
      <c r="F6940" s="60"/>
      <c r="G6940" s="60"/>
      <c r="H6940" s="62"/>
      <c r="I6940" s="62"/>
      <c r="J6940" s="62"/>
      <c r="K6940" s="62"/>
      <c r="M6940" s="63"/>
      <c r="N6940" s="63"/>
      <c r="O6940" s="64"/>
      <c r="P6940" s="127"/>
      <c r="W6940" s="64"/>
      <c r="X6940" s="64"/>
    </row>
    <row r="6941" spans="1:24" s="59" customFormat="1" x14ac:dyDescent="0.25">
      <c r="A6941" s="77"/>
      <c r="D6941" s="60"/>
      <c r="E6941" s="60"/>
      <c r="F6941" s="60"/>
      <c r="G6941" s="60"/>
      <c r="H6941" s="62"/>
      <c r="I6941" s="62"/>
      <c r="J6941" s="62"/>
      <c r="K6941" s="62"/>
      <c r="M6941" s="63"/>
      <c r="N6941" s="63"/>
      <c r="O6941" s="64"/>
      <c r="P6941" s="127"/>
      <c r="W6941" s="64"/>
      <c r="X6941" s="64"/>
    </row>
    <row r="6942" spans="1:24" s="59" customFormat="1" x14ac:dyDescent="0.25">
      <c r="A6942" s="77"/>
      <c r="D6942" s="60"/>
      <c r="E6942" s="60"/>
      <c r="F6942" s="60"/>
      <c r="G6942" s="60"/>
      <c r="H6942" s="62"/>
      <c r="I6942" s="62"/>
      <c r="J6942" s="62"/>
      <c r="K6942" s="62"/>
      <c r="M6942" s="63"/>
      <c r="N6942" s="63"/>
      <c r="O6942" s="64"/>
      <c r="P6942" s="127"/>
      <c r="W6942" s="64"/>
      <c r="X6942" s="64"/>
    </row>
    <row r="6943" spans="1:24" s="59" customFormat="1" x14ac:dyDescent="0.25">
      <c r="A6943" s="77"/>
      <c r="D6943" s="60"/>
      <c r="E6943" s="60"/>
      <c r="F6943" s="60"/>
      <c r="G6943" s="60"/>
      <c r="H6943" s="62"/>
      <c r="I6943" s="62"/>
      <c r="J6943" s="62"/>
      <c r="K6943" s="62"/>
      <c r="M6943" s="63"/>
      <c r="N6943" s="63"/>
      <c r="O6943" s="64"/>
      <c r="P6943" s="127"/>
      <c r="W6943" s="64"/>
      <c r="X6943" s="64"/>
    </row>
    <row r="6944" spans="1:24" s="59" customFormat="1" x14ac:dyDescent="0.25">
      <c r="A6944" s="77"/>
      <c r="D6944" s="60"/>
      <c r="E6944" s="60"/>
      <c r="F6944" s="60"/>
      <c r="G6944" s="60"/>
      <c r="H6944" s="62"/>
      <c r="I6944" s="62"/>
      <c r="J6944" s="62"/>
      <c r="K6944" s="62"/>
      <c r="M6944" s="63"/>
      <c r="N6944" s="63"/>
      <c r="O6944" s="64"/>
      <c r="P6944" s="127"/>
      <c r="W6944" s="64"/>
      <c r="X6944" s="64"/>
    </row>
    <row r="6945" spans="1:24" s="59" customFormat="1" x14ac:dyDescent="0.25">
      <c r="A6945" s="77"/>
      <c r="D6945" s="60"/>
      <c r="E6945" s="60"/>
      <c r="F6945" s="60"/>
      <c r="G6945" s="60"/>
      <c r="H6945" s="62"/>
      <c r="I6945" s="62"/>
      <c r="J6945" s="62"/>
      <c r="K6945" s="62"/>
      <c r="M6945" s="63"/>
      <c r="N6945" s="63"/>
      <c r="O6945" s="64"/>
      <c r="P6945" s="127"/>
      <c r="W6945" s="64"/>
      <c r="X6945" s="64"/>
    </row>
    <row r="6946" spans="1:24" s="59" customFormat="1" x14ac:dyDescent="0.25">
      <c r="A6946" s="77"/>
      <c r="D6946" s="60"/>
      <c r="E6946" s="60"/>
      <c r="F6946" s="60"/>
      <c r="G6946" s="60"/>
      <c r="H6946" s="62"/>
      <c r="I6946" s="62"/>
      <c r="J6946" s="62"/>
      <c r="K6946" s="62"/>
      <c r="M6946" s="63"/>
      <c r="N6946" s="63"/>
      <c r="O6946" s="64"/>
      <c r="P6946" s="127"/>
      <c r="W6946" s="64"/>
      <c r="X6946" s="64"/>
    </row>
    <row r="6947" spans="1:24" s="59" customFormat="1" x14ac:dyDescent="0.25">
      <c r="A6947" s="77"/>
      <c r="D6947" s="60"/>
      <c r="E6947" s="60"/>
      <c r="F6947" s="60"/>
      <c r="G6947" s="60"/>
      <c r="H6947" s="62"/>
      <c r="I6947" s="62"/>
      <c r="J6947" s="62"/>
      <c r="K6947" s="62"/>
      <c r="M6947" s="63"/>
      <c r="N6947" s="63"/>
      <c r="O6947" s="64"/>
      <c r="P6947" s="127"/>
      <c r="W6947" s="64"/>
      <c r="X6947" s="64"/>
    </row>
    <row r="6948" spans="1:24" s="59" customFormat="1" x14ac:dyDescent="0.25">
      <c r="A6948" s="77"/>
      <c r="D6948" s="60"/>
      <c r="E6948" s="60"/>
      <c r="F6948" s="60"/>
      <c r="G6948" s="60"/>
      <c r="H6948" s="62"/>
      <c r="I6948" s="62"/>
      <c r="J6948" s="62"/>
      <c r="K6948" s="62"/>
      <c r="M6948" s="63"/>
      <c r="N6948" s="63"/>
      <c r="O6948" s="64"/>
      <c r="P6948" s="127"/>
      <c r="W6948" s="64"/>
      <c r="X6948" s="64"/>
    </row>
    <row r="6949" spans="1:24" s="59" customFormat="1" x14ac:dyDescent="0.25">
      <c r="A6949" s="77"/>
      <c r="D6949" s="60"/>
      <c r="E6949" s="60"/>
      <c r="F6949" s="60"/>
      <c r="G6949" s="60"/>
      <c r="H6949" s="62"/>
      <c r="I6949" s="62"/>
      <c r="J6949" s="62"/>
      <c r="K6949" s="62"/>
      <c r="M6949" s="63"/>
      <c r="N6949" s="63"/>
      <c r="O6949" s="64"/>
      <c r="P6949" s="127"/>
      <c r="W6949" s="64"/>
      <c r="X6949" s="64"/>
    </row>
    <row r="6950" spans="1:24" s="59" customFormat="1" x14ac:dyDescent="0.25">
      <c r="A6950" s="77"/>
      <c r="D6950" s="60"/>
      <c r="E6950" s="60"/>
      <c r="F6950" s="60"/>
      <c r="G6950" s="60"/>
      <c r="H6950" s="62"/>
      <c r="I6950" s="62"/>
      <c r="J6950" s="62"/>
      <c r="K6950" s="62"/>
      <c r="M6950" s="63"/>
      <c r="N6950" s="63"/>
      <c r="O6950" s="64"/>
      <c r="P6950" s="127"/>
      <c r="W6950" s="64"/>
      <c r="X6950" s="64"/>
    </row>
    <row r="6951" spans="1:24" s="59" customFormat="1" x14ac:dyDescent="0.25">
      <c r="A6951" s="77"/>
      <c r="D6951" s="60"/>
      <c r="E6951" s="60"/>
      <c r="F6951" s="60"/>
      <c r="G6951" s="60"/>
      <c r="H6951" s="62"/>
      <c r="I6951" s="62"/>
      <c r="J6951" s="62"/>
      <c r="K6951" s="62"/>
      <c r="M6951" s="63"/>
      <c r="N6951" s="63"/>
      <c r="O6951" s="64"/>
      <c r="P6951" s="127"/>
      <c r="W6951" s="64"/>
      <c r="X6951" s="64"/>
    </row>
    <row r="6952" spans="1:24" s="59" customFormat="1" x14ac:dyDescent="0.25">
      <c r="A6952" s="77"/>
      <c r="D6952" s="60"/>
      <c r="E6952" s="60"/>
      <c r="F6952" s="60"/>
      <c r="G6952" s="60"/>
      <c r="H6952" s="62"/>
      <c r="I6952" s="62"/>
      <c r="J6952" s="62"/>
      <c r="K6952" s="62"/>
      <c r="M6952" s="63"/>
      <c r="N6952" s="63"/>
      <c r="O6952" s="64"/>
      <c r="P6952" s="127"/>
      <c r="W6952" s="64"/>
      <c r="X6952" s="64"/>
    </row>
    <row r="6953" spans="1:24" s="59" customFormat="1" x14ac:dyDescent="0.25">
      <c r="A6953" s="77"/>
      <c r="D6953" s="60"/>
      <c r="E6953" s="60"/>
      <c r="F6953" s="60"/>
      <c r="G6953" s="60"/>
      <c r="H6953" s="62"/>
      <c r="I6953" s="62"/>
      <c r="J6953" s="62"/>
      <c r="K6953" s="62"/>
      <c r="M6953" s="63"/>
      <c r="N6953" s="63"/>
      <c r="O6953" s="64"/>
      <c r="P6953" s="127"/>
      <c r="W6953" s="64"/>
      <c r="X6953" s="64"/>
    </row>
    <row r="6954" spans="1:24" s="59" customFormat="1" x14ac:dyDescent="0.25">
      <c r="A6954" s="77"/>
      <c r="D6954" s="60"/>
      <c r="E6954" s="60"/>
      <c r="F6954" s="60"/>
      <c r="G6954" s="60"/>
      <c r="H6954" s="62"/>
      <c r="I6954" s="62"/>
      <c r="J6954" s="62"/>
      <c r="K6954" s="62"/>
      <c r="M6954" s="63"/>
      <c r="N6954" s="63"/>
      <c r="O6954" s="64"/>
      <c r="P6954" s="127"/>
      <c r="W6954" s="64"/>
      <c r="X6954" s="64"/>
    </row>
    <row r="6955" spans="1:24" s="59" customFormat="1" x14ac:dyDescent="0.25">
      <c r="A6955" s="77"/>
      <c r="D6955" s="60"/>
      <c r="E6955" s="60"/>
      <c r="F6955" s="60"/>
      <c r="G6955" s="60"/>
      <c r="H6955" s="62"/>
      <c r="I6955" s="62"/>
      <c r="J6955" s="62"/>
      <c r="K6955" s="62"/>
      <c r="M6955" s="63"/>
      <c r="N6955" s="63"/>
      <c r="O6955" s="64"/>
      <c r="P6955" s="127"/>
      <c r="W6955" s="64"/>
      <c r="X6955" s="64"/>
    </row>
    <row r="6956" spans="1:24" s="59" customFormat="1" x14ac:dyDescent="0.25">
      <c r="A6956" s="77"/>
      <c r="D6956" s="60"/>
      <c r="E6956" s="60"/>
      <c r="F6956" s="60"/>
      <c r="G6956" s="60"/>
      <c r="H6956" s="62"/>
      <c r="I6956" s="62"/>
      <c r="J6956" s="62"/>
      <c r="K6956" s="62"/>
      <c r="M6956" s="63"/>
      <c r="N6956" s="63"/>
      <c r="O6956" s="64"/>
      <c r="P6956" s="127"/>
      <c r="W6956" s="64"/>
      <c r="X6956" s="64"/>
    </row>
    <row r="6957" spans="1:24" s="59" customFormat="1" x14ac:dyDescent="0.25">
      <c r="A6957" s="77"/>
      <c r="D6957" s="60"/>
      <c r="E6957" s="60"/>
      <c r="F6957" s="60"/>
      <c r="G6957" s="60"/>
      <c r="H6957" s="62"/>
      <c r="I6957" s="62"/>
      <c r="J6957" s="62"/>
      <c r="K6957" s="62"/>
      <c r="M6957" s="63"/>
      <c r="N6957" s="63"/>
      <c r="O6957" s="64"/>
      <c r="P6957" s="127"/>
      <c r="W6957" s="64"/>
      <c r="X6957" s="64"/>
    </row>
    <row r="6958" spans="1:24" s="59" customFormat="1" x14ac:dyDescent="0.25">
      <c r="A6958" s="77"/>
      <c r="D6958" s="60"/>
      <c r="E6958" s="60"/>
      <c r="F6958" s="60"/>
      <c r="G6958" s="60"/>
      <c r="H6958" s="62"/>
      <c r="I6958" s="62"/>
      <c r="J6958" s="62"/>
      <c r="K6958" s="62"/>
      <c r="M6958" s="63"/>
      <c r="N6958" s="63"/>
      <c r="O6958" s="64"/>
      <c r="P6958" s="127"/>
      <c r="W6958" s="64"/>
      <c r="X6958" s="64"/>
    </row>
    <row r="6959" spans="1:24" s="59" customFormat="1" x14ac:dyDescent="0.25">
      <c r="A6959" s="77"/>
      <c r="D6959" s="60"/>
      <c r="E6959" s="60"/>
      <c r="F6959" s="60"/>
      <c r="G6959" s="60"/>
      <c r="H6959" s="62"/>
      <c r="I6959" s="62"/>
      <c r="J6959" s="62"/>
      <c r="K6959" s="62"/>
      <c r="M6959" s="63"/>
      <c r="N6959" s="63"/>
      <c r="O6959" s="64"/>
      <c r="P6959" s="127"/>
      <c r="W6959" s="64"/>
      <c r="X6959" s="64"/>
    </row>
    <row r="6960" spans="1:24" s="59" customFormat="1" x14ac:dyDescent="0.25">
      <c r="A6960" s="77"/>
      <c r="D6960" s="60"/>
      <c r="E6960" s="60"/>
      <c r="F6960" s="60"/>
      <c r="G6960" s="60"/>
      <c r="H6960" s="62"/>
      <c r="I6960" s="62"/>
      <c r="J6960" s="62"/>
      <c r="K6960" s="62"/>
      <c r="M6960" s="63"/>
      <c r="N6960" s="63"/>
      <c r="O6960" s="64"/>
      <c r="P6960" s="127"/>
      <c r="W6960" s="64"/>
      <c r="X6960" s="64"/>
    </row>
    <row r="6961" spans="1:24" s="59" customFormat="1" x14ac:dyDescent="0.25">
      <c r="A6961" s="77"/>
      <c r="D6961" s="60"/>
      <c r="E6961" s="60"/>
      <c r="F6961" s="60"/>
      <c r="G6961" s="60"/>
      <c r="H6961" s="62"/>
      <c r="I6961" s="62"/>
      <c r="J6961" s="62"/>
      <c r="K6961" s="62"/>
      <c r="M6961" s="63"/>
      <c r="N6961" s="63"/>
      <c r="O6961" s="64"/>
      <c r="P6961" s="127"/>
      <c r="W6961" s="64"/>
      <c r="X6961" s="64"/>
    </row>
    <row r="6962" spans="1:24" s="59" customFormat="1" x14ac:dyDescent="0.25">
      <c r="A6962" s="77"/>
      <c r="D6962" s="60"/>
      <c r="E6962" s="60"/>
      <c r="F6962" s="60"/>
      <c r="G6962" s="60"/>
      <c r="H6962" s="62"/>
      <c r="I6962" s="62"/>
      <c r="J6962" s="62"/>
      <c r="K6962" s="62"/>
      <c r="M6962" s="63"/>
      <c r="N6962" s="63"/>
      <c r="O6962" s="64"/>
      <c r="P6962" s="127"/>
      <c r="W6962" s="64"/>
      <c r="X6962" s="64"/>
    </row>
    <row r="6963" spans="1:24" s="59" customFormat="1" x14ac:dyDescent="0.25">
      <c r="A6963" s="77"/>
      <c r="D6963" s="60"/>
      <c r="E6963" s="60"/>
      <c r="F6963" s="60"/>
      <c r="G6963" s="60"/>
      <c r="H6963" s="62"/>
      <c r="I6963" s="62"/>
      <c r="J6963" s="62"/>
      <c r="K6963" s="62"/>
      <c r="M6963" s="63"/>
      <c r="N6963" s="63"/>
      <c r="O6963" s="64"/>
      <c r="P6963" s="127"/>
      <c r="W6963" s="64"/>
      <c r="X6963" s="64"/>
    </row>
    <row r="6964" spans="1:24" s="59" customFormat="1" x14ac:dyDescent="0.25">
      <c r="A6964" s="77"/>
      <c r="D6964" s="60"/>
      <c r="E6964" s="60"/>
      <c r="F6964" s="60"/>
      <c r="G6964" s="60"/>
      <c r="H6964" s="62"/>
      <c r="I6964" s="62"/>
      <c r="J6964" s="62"/>
      <c r="K6964" s="62"/>
      <c r="M6964" s="63"/>
      <c r="N6964" s="63"/>
      <c r="O6964" s="64"/>
      <c r="P6964" s="127"/>
      <c r="W6964" s="64"/>
      <c r="X6964" s="64"/>
    </row>
    <row r="6965" spans="1:24" s="59" customFormat="1" x14ac:dyDescent="0.25">
      <c r="A6965" s="77"/>
      <c r="D6965" s="60"/>
      <c r="E6965" s="60"/>
      <c r="F6965" s="60"/>
      <c r="G6965" s="60"/>
      <c r="H6965" s="62"/>
      <c r="I6965" s="62"/>
      <c r="J6965" s="62"/>
      <c r="K6965" s="62"/>
      <c r="M6965" s="63"/>
      <c r="N6965" s="63"/>
      <c r="O6965" s="64"/>
      <c r="P6965" s="127"/>
      <c r="W6965" s="64"/>
      <c r="X6965" s="64"/>
    </row>
    <row r="6966" spans="1:24" s="59" customFormat="1" x14ac:dyDescent="0.25">
      <c r="A6966" s="77"/>
      <c r="D6966" s="60"/>
      <c r="E6966" s="60"/>
      <c r="F6966" s="60"/>
      <c r="G6966" s="60"/>
      <c r="H6966" s="62"/>
      <c r="I6966" s="62"/>
      <c r="J6966" s="62"/>
      <c r="K6966" s="62"/>
      <c r="M6966" s="63"/>
      <c r="N6966" s="63"/>
      <c r="O6966" s="64"/>
      <c r="P6966" s="127"/>
      <c r="W6966" s="64"/>
      <c r="X6966" s="64"/>
    </row>
    <row r="6967" spans="1:24" s="59" customFormat="1" x14ac:dyDescent="0.25">
      <c r="A6967" s="77"/>
      <c r="D6967" s="60"/>
      <c r="E6967" s="60"/>
      <c r="F6967" s="60"/>
      <c r="G6967" s="60"/>
      <c r="H6967" s="62"/>
      <c r="I6967" s="62"/>
      <c r="J6967" s="62"/>
      <c r="K6967" s="62"/>
      <c r="M6967" s="63"/>
      <c r="N6967" s="63"/>
      <c r="O6967" s="64"/>
      <c r="P6967" s="127"/>
      <c r="W6967" s="64"/>
      <c r="X6967" s="64"/>
    </row>
    <row r="6968" spans="1:24" s="59" customFormat="1" x14ac:dyDescent="0.25">
      <c r="A6968" s="77"/>
      <c r="D6968" s="60"/>
      <c r="E6968" s="60"/>
      <c r="F6968" s="60"/>
      <c r="G6968" s="60"/>
      <c r="H6968" s="62"/>
      <c r="I6968" s="62"/>
      <c r="J6968" s="62"/>
      <c r="K6968" s="62"/>
      <c r="M6968" s="63"/>
      <c r="N6968" s="63"/>
      <c r="O6968" s="64"/>
      <c r="P6968" s="127"/>
      <c r="W6968" s="64"/>
      <c r="X6968" s="64"/>
    </row>
    <row r="6969" spans="1:24" s="59" customFormat="1" x14ac:dyDescent="0.25">
      <c r="A6969" s="77"/>
      <c r="D6969" s="60"/>
      <c r="E6969" s="60"/>
      <c r="F6969" s="60"/>
      <c r="G6969" s="60"/>
      <c r="H6969" s="62"/>
      <c r="I6969" s="62"/>
      <c r="J6969" s="62"/>
      <c r="K6969" s="62"/>
      <c r="M6969" s="63"/>
      <c r="N6969" s="63"/>
      <c r="O6969" s="64"/>
      <c r="P6969" s="127"/>
      <c r="W6969" s="64"/>
      <c r="X6969" s="64"/>
    </row>
    <row r="6970" spans="1:24" s="59" customFormat="1" x14ac:dyDescent="0.25">
      <c r="A6970" s="77"/>
      <c r="D6970" s="60"/>
      <c r="E6970" s="60"/>
      <c r="F6970" s="60"/>
      <c r="G6970" s="60"/>
      <c r="H6970" s="62"/>
      <c r="I6970" s="62"/>
      <c r="J6970" s="62"/>
      <c r="K6970" s="62"/>
      <c r="M6970" s="63"/>
      <c r="N6970" s="63"/>
      <c r="O6970" s="64"/>
      <c r="P6970" s="127"/>
      <c r="W6970" s="64"/>
      <c r="X6970" s="64"/>
    </row>
    <row r="6971" spans="1:24" s="59" customFormat="1" x14ac:dyDescent="0.25">
      <c r="A6971" s="77"/>
      <c r="D6971" s="60"/>
      <c r="E6971" s="60"/>
      <c r="F6971" s="60"/>
      <c r="G6971" s="60"/>
      <c r="H6971" s="62"/>
      <c r="I6971" s="62"/>
      <c r="J6971" s="62"/>
      <c r="K6971" s="62"/>
      <c r="M6971" s="63"/>
      <c r="N6971" s="63"/>
      <c r="O6971" s="64"/>
      <c r="P6971" s="127"/>
      <c r="W6971" s="64"/>
      <c r="X6971" s="64"/>
    </row>
    <row r="6972" spans="1:24" s="59" customFormat="1" x14ac:dyDescent="0.25">
      <c r="A6972" s="77"/>
      <c r="D6972" s="60"/>
      <c r="E6972" s="60"/>
      <c r="F6972" s="60"/>
      <c r="G6972" s="60"/>
      <c r="H6972" s="62"/>
      <c r="I6972" s="62"/>
      <c r="J6972" s="62"/>
      <c r="K6972" s="62"/>
      <c r="M6972" s="63"/>
      <c r="N6972" s="63"/>
      <c r="O6972" s="64"/>
      <c r="P6972" s="127"/>
      <c r="W6972" s="64"/>
      <c r="X6972" s="64"/>
    </row>
    <row r="6973" spans="1:24" s="59" customFormat="1" x14ac:dyDescent="0.25">
      <c r="A6973" s="77"/>
      <c r="D6973" s="60"/>
      <c r="E6973" s="60"/>
      <c r="F6973" s="60"/>
      <c r="G6973" s="60"/>
      <c r="H6973" s="62"/>
      <c r="I6973" s="62"/>
      <c r="J6973" s="62"/>
      <c r="K6973" s="62"/>
      <c r="M6973" s="63"/>
      <c r="N6973" s="63"/>
      <c r="O6973" s="64"/>
      <c r="P6973" s="127"/>
      <c r="W6973" s="64"/>
      <c r="X6973" s="64"/>
    </row>
    <row r="6974" spans="1:24" s="59" customFormat="1" x14ac:dyDescent="0.25">
      <c r="A6974" s="77"/>
      <c r="D6974" s="60"/>
      <c r="E6974" s="60"/>
      <c r="F6974" s="60"/>
      <c r="G6974" s="60"/>
      <c r="H6974" s="62"/>
      <c r="I6974" s="62"/>
      <c r="J6974" s="62"/>
      <c r="K6974" s="62"/>
      <c r="M6974" s="63"/>
      <c r="N6974" s="63"/>
      <c r="O6974" s="64"/>
      <c r="P6974" s="127"/>
      <c r="W6974" s="64"/>
      <c r="X6974" s="64"/>
    </row>
    <row r="6975" spans="1:24" s="59" customFormat="1" x14ac:dyDescent="0.25">
      <c r="A6975" s="77"/>
      <c r="D6975" s="60"/>
      <c r="E6975" s="60"/>
      <c r="F6975" s="60"/>
      <c r="G6975" s="60"/>
      <c r="H6975" s="62"/>
      <c r="I6975" s="62"/>
      <c r="J6975" s="62"/>
      <c r="K6975" s="62"/>
      <c r="M6975" s="63"/>
      <c r="N6975" s="63"/>
      <c r="O6975" s="64"/>
      <c r="P6975" s="127"/>
      <c r="W6975" s="64"/>
      <c r="X6975" s="64"/>
    </row>
    <row r="6976" spans="1:24" s="59" customFormat="1" x14ac:dyDescent="0.25">
      <c r="A6976" s="77"/>
      <c r="D6976" s="60"/>
      <c r="E6976" s="60"/>
      <c r="F6976" s="60"/>
      <c r="G6976" s="60"/>
      <c r="H6976" s="62"/>
      <c r="I6976" s="62"/>
      <c r="J6976" s="62"/>
      <c r="K6976" s="62"/>
      <c r="M6976" s="63"/>
      <c r="N6976" s="63"/>
      <c r="O6976" s="64"/>
      <c r="P6976" s="127"/>
      <c r="W6976" s="64"/>
      <c r="X6976" s="64"/>
    </row>
    <row r="6977" spans="1:24" s="59" customFormat="1" x14ac:dyDescent="0.25">
      <c r="A6977" s="77"/>
      <c r="D6977" s="60"/>
      <c r="E6977" s="60"/>
      <c r="F6977" s="60"/>
      <c r="G6977" s="60"/>
      <c r="H6977" s="62"/>
      <c r="I6977" s="62"/>
      <c r="J6977" s="62"/>
      <c r="K6977" s="62"/>
      <c r="M6977" s="63"/>
      <c r="N6977" s="63"/>
      <c r="O6977" s="64"/>
      <c r="P6977" s="127"/>
      <c r="W6977" s="64"/>
      <c r="X6977" s="64"/>
    </row>
    <row r="6978" spans="1:24" s="59" customFormat="1" x14ac:dyDescent="0.25">
      <c r="A6978" s="77"/>
      <c r="D6978" s="60"/>
      <c r="E6978" s="60"/>
      <c r="F6978" s="60"/>
      <c r="G6978" s="60"/>
      <c r="H6978" s="62"/>
      <c r="I6978" s="62"/>
      <c r="J6978" s="62"/>
      <c r="K6978" s="62"/>
      <c r="M6978" s="63"/>
      <c r="N6978" s="63"/>
      <c r="O6978" s="64"/>
      <c r="P6978" s="127"/>
      <c r="W6978" s="64"/>
      <c r="X6978" s="64"/>
    </row>
    <row r="6979" spans="1:24" s="59" customFormat="1" x14ac:dyDescent="0.25">
      <c r="A6979" s="77"/>
      <c r="D6979" s="60"/>
      <c r="E6979" s="60"/>
      <c r="F6979" s="60"/>
      <c r="G6979" s="60"/>
      <c r="H6979" s="62"/>
      <c r="I6979" s="62"/>
      <c r="J6979" s="62"/>
      <c r="K6979" s="62"/>
      <c r="M6979" s="63"/>
      <c r="N6979" s="63"/>
      <c r="O6979" s="64"/>
      <c r="P6979" s="127"/>
      <c r="W6979" s="64"/>
      <c r="X6979" s="64"/>
    </row>
    <row r="6980" spans="1:24" s="59" customFormat="1" x14ac:dyDescent="0.25">
      <c r="A6980" s="77"/>
      <c r="D6980" s="60"/>
      <c r="E6980" s="60"/>
      <c r="F6980" s="60"/>
      <c r="G6980" s="60"/>
      <c r="H6980" s="62"/>
      <c r="I6980" s="62"/>
      <c r="J6980" s="62"/>
      <c r="K6980" s="62"/>
      <c r="M6980" s="63"/>
      <c r="N6980" s="63"/>
      <c r="O6980" s="64"/>
      <c r="P6980" s="127"/>
      <c r="W6980" s="64"/>
      <c r="X6980" s="64"/>
    </row>
    <row r="6981" spans="1:24" s="59" customFormat="1" x14ac:dyDescent="0.25">
      <c r="A6981" s="77"/>
      <c r="D6981" s="60"/>
      <c r="E6981" s="60"/>
      <c r="F6981" s="60"/>
      <c r="G6981" s="60"/>
      <c r="H6981" s="62"/>
      <c r="I6981" s="62"/>
      <c r="J6981" s="62"/>
      <c r="K6981" s="62"/>
      <c r="M6981" s="63"/>
      <c r="N6981" s="63"/>
      <c r="O6981" s="64"/>
      <c r="P6981" s="127"/>
      <c r="W6981" s="64"/>
      <c r="X6981" s="64"/>
    </row>
    <row r="6982" spans="1:24" s="59" customFormat="1" x14ac:dyDescent="0.25">
      <c r="A6982" s="77"/>
      <c r="D6982" s="60"/>
      <c r="E6982" s="60"/>
      <c r="F6982" s="60"/>
      <c r="G6982" s="60"/>
      <c r="H6982" s="62"/>
      <c r="I6982" s="62"/>
      <c r="J6982" s="62"/>
      <c r="K6982" s="62"/>
      <c r="M6982" s="63"/>
      <c r="N6982" s="63"/>
      <c r="O6982" s="64"/>
      <c r="P6982" s="127"/>
      <c r="W6982" s="64"/>
      <c r="X6982" s="64"/>
    </row>
    <row r="6983" spans="1:24" s="59" customFormat="1" x14ac:dyDescent="0.25">
      <c r="A6983" s="77"/>
      <c r="D6983" s="60"/>
      <c r="E6983" s="60"/>
      <c r="F6983" s="60"/>
      <c r="G6983" s="60"/>
      <c r="H6983" s="62"/>
      <c r="I6983" s="62"/>
      <c r="J6983" s="62"/>
      <c r="K6983" s="62"/>
      <c r="M6983" s="63"/>
      <c r="N6983" s="63"/>
      <c r="O6983" s="64"/>
      <c r="P6983" s="127"/>
      <c r="W6983" s="64"/>
      <c r="X6983" s="64"/>
    </row>
    <row r="6984" spans="1:24" s="59" customFormat="1" x14ac:dyDescent="0.25">
      <c r="A6984" s="77"/>
      <c r="D6984" s="60"/>
      <c r="E6984" s="60"/>
      <c r="F6984" s="60"/>
      <c r="G6984" s="60"/>
      <c r="H6984" s="62"/>
      <c r="I6984" s="62"/>
      <c r="J6984" s="62"/>
      <c r="K6984" s="62"/>
      <c r="M6984" s="63"/>
      <c r="N6984" s="63"/>
      <c r="O6984" s="64"/>
      <c r="P6984" s="127"/>
      <c r="W6984" s="64"/>
      <c r="X6984" s="64"/>
    </row>
    <row r="6985" spans="1:24" s="59" customFormat="1" x14ac:dyDescent="0.25">
      <c r="A6985" s="77"/>
      <c r="D6985" s="60"/>
      <c r="E6985" s="60"/>
      <c r="F6985" s="60"/>
      <c r="G6985" s="60"/>
      <c r="H6985" s="62"/>
      <c r="I6985" s="62"/>
      <c r="J6985" s="62"/>
      <c r="K6985" s="62"/>
      <c r="M6985" s="63"/>
      <c r="N6985" s="63"/>
      <c r="O6985" s="64"/>
      <c r="P6985" s="127"/>
      <c r="W6985" s="64"/>
      <c r="X6985" s="64"/>
    </row>
    <row r="6986" spans="1:24" s="59" customFormat="1" x14ac:dyDescent="0.25">
      <c r="A6986" s="77"/>
      <c r="D6986" s="60"/>
      <c r="E6986" s="60"/>
      <c r="F6986" s="60"/>
      <c r="G6986" s="60"/>
      <c r="H6986" s="62"/>
      <c r="I6986" s="62"/>
      <c r="J6986" s="62"/>
      <c r="K6986" s="62"/>
      <c r="M6986" s="63"/>
      <c r="N6986" s="63"/>
      <c r="O6986" s="64"/>
      <c r="P6986" s="127"/>
      <c r="W6986" s="64"/>
      <c r="X6986" s="64"/>
    </row>
    <row r="6987" spans="1:24" s="59" customFormat="1" x14ac:dyDescent="0.25">
      <c r="A6987" s="77"/>
      <c r="D6987" s="60"/>
      <c r="E6987" s="60"/>
      <c r="F6987" s="60"/>
      <c r="G6987" s="60"/>
      <c r="H6987" s="62"/>
      <c r="I6987" s="62"/>
      <c r="J6987" s="62"/>
      <c r="K6987" s="62"/>
      <c r="M6987" s="63"/>
      <c r="N6987" s="63"/>
      <c r="O6987" s="64"/>
      <c r="P6987" s="127"/>
      <c r="W6987" s="64"/>
      <c r="X6987" s="64"/>
    </row>
    <row r="6988" spans="1:24" s="59" customFormat="1" x14ac:dyDescent="0.25">
      <c r="A6988" s="77"/>
      <c r="D6988" s="60"/>
      <c r="E6988" s="60"/>
      <c r="F6988" s="60"/>
      <c r="G6988" s="60"/>
      <c r="H6988" s="62"/>
      <c r="I6988" s="62"/>
      <c r="J6988" s="62"/>
      <c r="K6988" s="62"/>
      <c r="M6988" s="63"/>
      <c r="N6988" s="63"/>
      <c r="O6988" s="64"/>
      <c r="P6988" s="127"/>
      <c r="W6988" s="64"/>
      <c r="X6988" s="64"/>
    </row>
    <row r="6989" spans="1:24" s="59" customFormat="1" x14ac:dyDescent="0.25">
      <c r="A6989" s="77"/>
      <c r="D6989" s="60"/>
      <c r="E6989" s="60"/>
      <c r="F6989" s="60"/>
      <c r="G6989" s="60"/>
      <c r="H6989" s="62"/>
      <c r="I6989" s="62"/>
      <c r="J6989" s="62"/>
      <c r="K6989" s="62"/>
      <c r="M6989" s="63"/>
      <c r="N6989" s="63"/>
      <c r="O6989" s="64"/>
      <c r="P6989" s="127"/>
      <c r="W6989" s="64"/>
      <c r="X6989" s="64"/>
    </row>
    <row r="6990" spans="1:24" s="59" customFormat="1" x14ac:dyDescent="0.25">
      <c r="A6990" s="77"/>
      <c r="D6990" s="60"/>
      <c r="E6990" s="60"/>
      <c r="F6990" s="60"/>
      <c r="G6990" s="60"/>
      <c r="H6990" s="62"/>
      <c r="I6990" s="62"/>
      <c r="J6990" s="62"/>
      <c r="K6990" s="62"/>
      <c r="M6990" s="63"/>
      <c r="N6990" s="63"/>
      <c r="O6990" s="64"/>
      <c r="P6990" s="127"/>
      <c r="W6990" s="64"/>
      <c r="X6990" s="64"/>
    </row>
    <row r="6991" spans="1:24" s="59" customFormat="1" x14ac:dyDescent="0.25">
      <c r="A6991" s="77"/>
      <c r="D6991" s="60"/>
      <c r="E6991" s="60"/>
      <c r="F6991" s="60"/>
      <c r="G6991" s="60"/>
      <c r="H6991" s="62"/>
      <c r="I6991" s="62"/>
      <c r="J6991" s="62"/>
      <c r="K6991" s="62"/>
      <c r="M6991" s="63"/>
      <c r="N6991" s="63"/>
      <c r="O6991" s="64"/>
      <c r="P6991" s="127"/>
      <c r="W6991" s="64"/>
      <c r="X6991" s="64"/>
    </row>
    <row r="6992" spans="1:24" s="59" customFormat="1" x14ac:dyDescent="0.25">
      <c r="A6992" s="77"/>
      <c r="D6992" s="60"/>
      <c r="E6992" s="60"/>
      <c r="F6992" s="60"/>
      <c r="G6992" s="60"/>
      <c r="H6992" s="62"/>
      <c r="I6992" s="62"/>
      <c r="J6992" s="62"/>
      <c r="K6992" s="62"/>
      <c r="M6992" s="63"/>
      <c r="N6992" s="63"/>
      <c r="O6992" s="64"/>
      <c r="P6992" s="127"/>
      <c r="W6992" s="64"/>
      <c r="X6992" s="64"/>
    </row>
    <row r="6993" spans="1:24" s="59" customFormat="1" x14ac:dyDescent="0.25">
      <c r="A6993" s="77"/>
      <c r="D6993" s="60"/>
      <c r="E6993" s="60"/>
      <c r="F6993" s="60"/>
      <c r="G6993" s="60"/>
      <c r="H6993" s="62"/>
      <c r="I6993" s="62"/>
      <c r="J6993" s="62"/>
      <c r="K6993" s="62"/>
      <c r="M6993" s="63"/>
      <c r="N6993" s="63"/>
      <c r="O6993" s="64"/>
      <c r="P6993" s="127"/>
      <c r="W6993" s="64"/>
      <c r="X6993" s="64"/>
    </row>
    <row r="6994" spans="1:24" s="59" customFormat="1" x14ac:dyDescent="0.25">
      <c r="A6994" s="77"/>
      <c r="D6994" s="60"/>
      <c r="E6994" s="60"/>
      <c r="F6994" s="60"/>
      <c r="G6994" s="60"/>
      <c r="H6994" s="62"/>
      <c r="I6994" s="62"/>
      <c r="J6994" s="62"/>
      <c r="K6994" s="62"/>
      <c r="M6994" s="63"/>
      <c r="N6994" s="63"/>
      <c r="O6994" s="64"/>
      <c r="P6994" s="127"/>
      <c r="W6994" s="64"/>
      <c r="X6994" s="64"/>
    </row>
    <row r="6995" spans="1:24" s="59" customFormat="1" x14ac:dyDescent="0.25">
      <c r="A6995" s="77"/>
      <c r="D6995" s="60"/>
      <c r="E6995" s="60"/>
      <c r="F6995" s="60"/>
      <c r="G6995" s="60"/>
      <c r="H6995" s="62"/>
      <c r="I6995" s="62"/>
      <c r="J6995" s="62"/>
      <c r="K6995" s="62"/>
      <c r="M6995" s="63"/>
      <c r="N6995" s="63"/>
      <c r="O6995" s="64"/>
      <c r="P6995" s="127"/>
      <c r="W6995" s="64"/>
      <c r="X6995" s="64"/>
    </row>
    <row r="6996" spans="1:24" s="59" customFormat="1" x14ac:dyDescent="0.25">
      <c r="A6996" s="77"/>
      <c r="D6996" s="60"/>
      <c r="E6996" s="60"/>
      <c r="F6996" s="60"/>
      <c r="G6996" s="60"/>
      <c r="H6996" s="62"/>
      <c r="I6996" s="62"/>
      <c r="J6996" s="62"/>
      <c r="K6996" s="62"/>
      <c r="M6996" s="63"/>
      <c r="N6996" s="63"/>
      <c r="O6996" s="64"/>
      <c r="P6996" s="127"/>
      <c r="W6996" s="64"/>
      <c r="X6996" s="64"/>
    </row>
    <row r="6997" spans="1:24" s="59" customFormat="1" x14ac:dyDescent="0.25">
      <c r="A6997" s="77"/>
      <c r="D6997" s="60"/>
      <c r="E6997" s="60"/>
      <c r="F6997" s="60"/>
      <c r="G6997" s="60"/>
      <c r="H6997" s="62"/>
      <c r="I6997" s="62"/>
      <c r="J6997" s="62"/>
      <c r="K6997" s="62"/>
      <c r="M6997" s="63"/>
      <c r="N6997" s="63"/>
      <c r="O6997" s="64"/>
      <c r="P6997" s="127"/>
      <c r="W6997" s="64"/>
      <c r="X6997" s="64"/>
    </row>
    <row r="6998" spans="1:24" s="59" customFormat="1" x14ac:dyDescent="0.25">
      <c r="A6998" s="77"/>
      <c r="D6998" s="60"/>
      <c r="E6998" s="60"/>
      <c r="F6998" s="60"/>
      <c r="G6998" s="60"/>
      <c r="H6998" s="62"/>
      <c r="I6998" s="62"/>
      <c r="J6998" s="62"/>
      <c r="K6998" s="62"/>
      <c r="M6998" s="63"/>
      <c r="N6998" s="63"/>
      <c r="O6998" s="64"/>
      <c r="P6998" s="127"/>
      <c r="W6998" s="64"/>
      <c r="X6998" s="64"/>
    </row>
    <row r="6999" spans="1:24" s="59" customFormat="1" x14ac:dyDescent="0.25">
      <c r="A6999" s="77"/>
      <c r="D6999" s="60"/>
      <c r="E6999" s="60"/>
      <c r="F6999" s="60"/>
      <c r="G6999" s="60"/>
      <c r="H6999" s="62"/>
      <c r="I6999" s="62"/>
      <c r="J6999" s="62"/>
      <c r="K6999" s="62"/>
      <c r="M6999" s="63"/>
      <c r="N6999" s="63"/>
      <c r="O6999" s="64"/>
      <c r="P6999" s="127"/>
      <c r="W6999" s="64"/>
      <c r="X6999" s="64"/>
    </row>
    <row r="7000" spans="1:24" s="59" customFormat="1" x14ac:dyDescent="0.25">
      <c r="A7000" s="77"/>
      <c r="D7000" s="60"/>
      <c r="E7000" s="60"/>
      <c r="F7000" s="60"/>
      <c r="G7000" s="60"/>
      <c r="H7000" s="62"/>
      <c r="I7000" s="62"/>
      <c r="J7000" s="62"/>
      <c r="K7000" s="62"/>
      <c r="M7000" s="63"/>
      <c r="N7000" s="63"/>
      <c r="O7000" s="64"/>
      <c r="P7000" s="127"/>
      <c r="W7000" s="64"/>
      <c r="X7000" s="64"/>
    </row>
    <row r="7001" spans="1:24" s="59" customFormat="1" x14ac:dyDescent="0.25">
      <c r="A7001" s="77"/>
      <c r="D7001" s="60"/>
      <c r="E7001" s="60"/>
      <c r="F7001" s="60"/>
      <c r="G7001" s="60"/>
      <c r="H7001" s="62"/>
      <c r="I7001" s="62"/>
      <c r="J7001" s="62"/>
      <c r="K7001" s="62"/>
      <c r="M7001" s="63"/>
      <c r="N7001" s="63"/>
      <c r="O7001" s="64"/>
      <c r="P7001" s="127"/>
      <c r="W7001" s="64"/>
      <c r="X7001" s="64"/>
    </row>
    <row r="7002" spans="1:24" s="59" customFormat="1" x14ac:dyDescent="0.25">
      <c r="A7002" s="77"/>
      <c r="D7002" s="60"/>
      <c r="E7002" s="60"/>
      <c r="F7002" s="60"/>
      <c r="G7002" s="60"/>
      <c r="H7002" s="62"/>
      <c r="I7002" s="62"/>
      <c r="J7002" s="62"/>
      <c r="K7002" s="62"/>
      <c r="M7002" s="63"/>
      <c r="N7002" s="63"/>
      <c r="O7002" s="64"/>
      <c r="P7002" s="127"/>
      <c r="W7002" s="64"/>
      <c r="X7002" s="64"/>
    </row>
    <row r="7003" spans="1:24" s="59" customFormat="1" x14ac:dyDescent="0.25">
      <c r="A7003" s="77"/>
      <c r="D7003" s="60"/>
      <c r="E7003" s="60"/>
      <c r="F7003" s="60"/>
      <c r="G7003" s="60"/>
      <c r="H7003" s="62"/>
      <c r="I7003" s="62"/>
      <c r="J7003" s="62"/>
      <c r="K7003" s="62"/>
      <c r="M7003" s="63"/>
      <c r="N7003" s="63"/>
      <c r="O7003" s="64"/>
      <c r="P7003" s="127"/>
      <c r="W7003" s="64"/>
      <c r="X7003" s="64"/>
    </row>
    <row r="7004" spans="1:24" s="59" customFormat="1" x14ac:dyDescent="0.25">
      <c r="A7004" s="77"/>
      <c r="D7004" s="60"/>
      <c r="E7004" s="60"/>
      <c r="F7004" s="60"/>
      <c r="G7004" s="60"/>
      <c r="H7004" s="62"/>
      <c r="I7004" s="62"/>
      <c r="J7004" s="62"/>
      <c r="K7004" s="62"/>
      <c r="M7004" s="63"/>
      <c r="N7004" s="63"/>
      <c r="O7004" s="64"/>
      <c r="P7004" s="127"/>
      <c r="W7004" s="64"/>
      <c r="X7004" s="64"/>
    </row>
    <row r="7005" spans="1:24" s="59" customFormat="1" x14ac:dyDescent="0.25">
      <c r="A7005" s="77"/>
      <c r="D7005" s="60"/>
      <c r="E7005" s="60"/>
      <c r="F7005" s="60"/>
      <c r="G7005" s="60"/>
      <c r="H7005" s="62"/>
      <c r="I7005" s="62"/>
      <c r="J7005" s="62"/>
      <c r="K7005" s="62"/>
      <c r="M7005" s="63"/>
      <c r="N7005" s="63"/>
      <c r="O7005" s="64"/>
      <c r="P7005" s="127"/>
      <c r="W7005" s="64"/>
      <c r="X7005" s="64"/>
    </row>
    <row r="7006" spans="1:24" s="59" customFormat="1" x14ac:dyDescent="0.25">
      <c r="A7006" s="77"/>
      <c r="D7006" s="60"/>
      <c r="E7006" s="60"/>
      <c r="F7006" s="60"/>
      <c r="G7006" s="60"/>
      <c r="H7006" s="62"/>
      <c r="I7006" s="62"/>
      <c r="J7006" s="62"/>
      <c r="K7006" s="62"/>
      <c r="M7006" s="63"/>
      <c r="N7006" s="63"/>
      <c r="O7006" s="64"/>
      <c r="P7006" s="127"/>
      <c r="W7006" s="64"/>
      <c r="X7006" s="64"/>
    </row>
    <row r="7007" spans="1:24" s="59" customFormat="1" x14ac:dyDescent="0.25">
      <c r="A7007" s="77"/>
      <c r="D7007" s="60"/>
      <c r="E7007" s="60"/>
      <c r="F7007" s="60"/>
      <c r="G7007" s="60"/>
      <c r="H7007" s="62"/>
      <c r="I7007" s="62"/>
      <c r="J7007" s="62"/>
      <c r="K7007" s="62"/>
      <c r="M7007" s="63"/>
      <c r="N7007" s="63"/>
      <c r="O7007" s="64"/>
      <c r="P7007" s="127"/>
      <c r="W7007" s="64"/>
      <c r="X7007" s="64"/>
    </row>
    <row r="7008" spans="1:24" s="59" customFormat="1" x14ac:dyDescent="0.25">
      <c r="A7008" s="77"/>
      <c r="D7008" s="60"/>
      <c r="E7008" s="60"/>
      <c r="F7008" s="60"/>
      <c r="G7008" s="60"/>
      <c r="H7008" s="62"/>
      <c r="I7008" s="62"/>
      <c r="J7008" s="62"/>
      <c r="K7008" s="62"/>
      <c r="M7008" s="63"/>
      <c r="N7008" s="63"/>
      <c r="O7008" s="64"/>
      <c r="P7008" s="127"/>
      <c r="W7008" s="64"/>
      <c r="X7008" s="64"/>
    </row>
    <row r="7009" spans="1:24" s="59" customFormat="1" x14ac:dyDescent="0.25">
      <c r="A7009" s="77"/>
      <c r="D7009" s="60"/>
      <c r="E7009" s="60"/>
      <c r="F7009" s="60"/>
      <c r="G7009" s="60"/>
      <c r="H7009" s="62"/>
      <c r="I7009" s="62"/>
      <c r="J7009" s="62"/>
      <c r="K7009" s="62"/>
      <c r="M7009" s="63"/>
      <c r="N7009" s="63"/>
      <c r="O7009" s="64"/>
      <c r="P7009" s="127"/>
      <c r="W7009" s="64"/>
      <c r="X7009" s="64"/>
    </row>
    <row r="7010" spans="1:24" s="59" customFormat="1" x14ac:dyDescent="0.25">
      <c r="A7010" s="77"/>
      <c r="D7010" s="60"/>
      <c r="E7010" s="60"/>
      <c r="F7010" s="60"/>
      <c r="G7010" s="60"/>
      <c r="H7010" s="62"/>
      <c r="I7010" s="62"/>
      <c r="J7010" s="62"/>
      <c r="K7010" s="62"/>
      <c r="M7010" s="63"/>
      <c r="N7010" s="63"/>
      <c r="O7010" s="64"/>
      <c r="P7010" s="127"/>
      <c r="W7010" s="64"/>
      <c r="X7010" s="64"/>
    </row>
    <row r="7011" spans="1:24" s="59" customFormat="1" x14ac:dyDescent="0.25">
      <c r="A7011" s="77"/>
      <c r="D7011" s="60"/>
      <c r="E7011" s="60"/>
      <c r="F7011" s="60"/>
      <c r="G7011" s="60"/>
      <c r="H7011" s="62"/>
      <c r="I7011" s="62"/>
      <c r="J7011" s="62"/>
      <c r="K7011" s="62"/>
      <c r="M7011" s="63"/>
      <c r="N7011" s="63"/>
      <c r="O7011" s="64"/>
      <c r="P7011" s="127"/>
      <c r="W7011" s="64"/>
      <c r="X7011" s="64"/>
    </row>
    <row r="7012" spans="1:24" s="59" customFormat="1" x14ac:dyDescent="0.25">
      <c r="A7012" s="77"/>
      <c r="D7012" s="60"/>
      <c r="E7012" s="60"/>
      <c r="F7012" s="60"/>
      <c r="G7012" s="60"/>
      <c r="H7012" s="62"/>
      <c r="I7012" s="62"/>
      <c r="J7012" s="62"/>
      <c r="K7012" s="62"/>
      <c r="M7012" s="63"/>
      <c r="N7012" s="63"/>
      <c r="O7012" s="64"/>
      <c r="P7012" s="127"/>
      <c r="W7012" s="64"/>
      <c r="X7012" s="64"/>
    </row>
    <row r="7013" spans="1:24" s="59" customFormat="1" x14ac:dyDescent="0.25">
      <c r="A7013" s="77"/>
      <c r="D7013" s="60"/>
      <c r="E7013" s="60"/>
      <c r="F7013" s="60"/>
      <c r="G7013" s="60"/>
      <c r="H7013" s="62"/>
      <c r="I7013" s="62"/>
      <c r="J7013" s="62"/>
      <c r="K7013" s="62"/>
      <c r="M7013" s="63"/>
      <c r="N7013" s="63"/>
      <c r="O7013" s="64"/>
      <c r="P7013" s="127"/>
      <c r="W7013" s="64"/>
      <c r="X7013" s="64"/>
    </row>
    <row r="7014" spans="1:24" s="59" customFormat="1" x14ac:dyDescent="0.25">
      <c r="A7014" s="77"/>
      <c r="D7014" s="60"/>
      <c r="E7014" s="60"/>
      <c r="F7014" s="60"/>
      <c r="G7014" s="60"/>
      <c r="H7014" s="62"/>
      <c r="I7014" s="62"/>
      <c r="J7014" s="62"/>
      <c r="K7014" s="62"/>
      <c r="M7014" s="63"/>
      <c r="N7014" s="63"/>
      <c r="O7014" s="64"/>
      <c r="P7014" s="127"/>
      <c r="W7014" s="64"/>
      <c r="X7014" s="64"/>
    </row>
    <row r="7015" spans="1:24" s="59" customFormat="1" x14ac:dyDescent="0.25">
      <c r="A7015" s="77"/>
      <c r="D7015" s="60"/>
      <c r="E7015" s="60"/>
      <c r="F7015" s="60"/>
      <c r="G7015" s="60"/>
      <c r="H7015" s="62"/>
      <c r="I7015" s="62"/>
      <c r="J7015" s="62"/>
      <c r="K7015" s="62"/>
      <c r="M7015" s="63"/>
      <c r="N7015" s="63"/>
      <c r="O7015" s="64"/>
      <c r="P7015" s="127"/>
      <c r="W7015" s="64"/>
      <c r="X7015" s="64"/>
    </row>
    <row r="7016" spans="1:24" s="59" customFormat="1" x14ac:dyDescent="0.25">
      <c r="A7016" s="77"/>
      <c r="D7016" s="60"/>
      <c r="E7016" s="60"/>
      <c r="F7016" s="60"/>
      <c r="G7016" s="60"/>
      <c r="H7016" s="62"/>
      <c r="I7016" s="62"/>
      <c r="J7016" s="62"/>
      <c r="K7016" s="62"/>
      <c r="M7016" s="63"/>
      <c r="N7016" s="63"/>
      <c r="O7016" s="64"/>
      <c r="P7016" s="127"/>
      <c r="W7016" s="64"/>
      <c r="X7016" s="64"/>
    </row>
    <row r="7017" spans="1:24" s="59" customFormat="1" x14ac:dyDescent="0.25">
      <c r="A7017" s="77"/>
      <c r="D7017" s="60"/>
      <c r="E7017" s="60"/>
      <c r="F7017" s="60"/>
      <c r="G7017" s="60"/>
      <c r="H7017" s="62"/>
      <c r="I7017" s="62"/>
      <c r="J7017" s="62"/>
      <c r="K7017" s="62"/>
      <c r="M7017" s="63"/>
      <c r="N7017" s="63"/>
      <c r="O7017" s="64"/>
      <c r="P7017" s="127"/>
      <c r="W7017" s="64"/>
      <c r="X7017" s="64"/>
    </row>
    <row r="7018" spans="1:24" s="59" customFormat="1" x14ac:dyDescent="0.25">
      <c r="A7018" s="77"/>
      <c r="D7018" s="60"/>
      <c r="E7018" s="60"/>
      <c r="F7018" s="60"/>
      <c r="G7018" s="60"/>
      <c r="H7018" s="62"/>
      <c r="I7018" s="62"/>
      <c r="J7018" s="62"/>
      <c r="K7018" s="62"/>
      <c r="M7018" s="63"/>
      <c r="N7018" s="63"/>
      <c r="O7018" s="64"/>
      <c r="P7018" s="127"/>
      <c r="W7018" s="64"/>
      <c r="X7018" s="64"/>
    </row>
    <row r="7019" spans="1:24" s="59" customFormat="1" x14ac:dyDescent="0.25">
      <c r="A7019" s="77"/>
      <c r="D7019" s="60"/>
      <c r="E7019" s="60"/>
      <c r="F7019" s="60"/>
      <c r="G7019" s="60"/>
      <c r="H7019" s="62"/>
      <c r="I7019" s="62"/>
      <c r="J7019" s="62"/>
      <c r="K7019" s="62"/>
      <c r="M7019" s="63"/>
      <c r="N7019" s="63"/>
      <c r="O7019" s="64"/>
      <c r="P7019" s="127"/>
      <c r="W7019" s="64"/>
      <c r="X7019" s="64"/>
    </row>
    <row r="7020" spans="1:24" s="59" customFormat="1" x14ac:dyDescent="0.25">
      <c r="A7020" s="77"/>
      <c r="D7020" s="60"/>
      <c r="E7020" s="60"/>
      <c r="F7020" s="60"/>
      <c r="G7020" s="60"/>
      <c r="H7020" s="62"/>
      <c r="I7020" s="62"/>
      <c r="J7020" s="62"/>
      <c r="K7020" s="62"/>
      <c r="M7020" s="63"/>
      <c r="N7020" s="63"/>
      <c r="O7020" s="64"/>
      <c r="P7020" s="127"/>
      <c r="W7020" s="64"/>
      <c r="X7020" s="64"/>
    </row>
    <row r="7021" spans="1:24" s="59" customFormat="1" x14ac:dyDescent="0.25">
      <c r="A7021" s="77"/>
      <c r="D7021" s="60"/>
      <c r="E7021" s="60"/>
      <c r="F7021" s="60"/>
      <c r="G7021" s="60"/>
      <c r="H7021" s="62"/>
      <c r="I7021" s="62"/>
      <c r="J7021" s="62"/>
      <c r="K7021" s="62"/>
      <c r="M7021" s="63"/>
      <c r="N7021" s="63"/>
      <c r="O7021" s="64"/>
      <c r="P7021" s="127"/>
      <c r="W7021" s="64"/>
      <c r="X7021" s="64"/>
    </row>
    <row r="7022" spans="1:24" s="59" customFormat="1" x14ac:dyDescent="0.25">
      <c r="A7022" s="77"/>
      <c r="D7022" s="60"/>
      <c r="E7022" s="60"/>
      <c r="F7022" s="60"/>
      <c r="G7022" s="60"/>
      <c r="H7022" s="62"/>
      <c r="I7022" s="62"/>
      <c r="J7022" s="62"/>
      <c r="K7022" s="62"/>
      <c r="M7022" s="63"/>
      <c r="N7022" s="63"/>
      <c r="O7022" s="64"/>
      <c r="P7022" s="127"/>
      <c r="W7022" s="64"/>
      <c r="X7022" s="64"/>
    </row>
    <row r="7023" spans="1:24" s="59" customFormat="1" x14ac:dyDescent="0.25">
      <c r="A7023" s="77"/>
      <c r="D7023" s="60"/>
      <c r="E7023" s="60"/>
      <c r="F7023" s="60"/>
      <c r="G7023" s="60"/>
      <c r="H7023" s="62"/>
      <c r="I7023" s="62"/>
      <c r="J7023" s="62"/>
      <c r="K7023" s="62"/>
      <c r="M7023" s="63"/>
      <c r="N7023" s="63"/>
      <c r="O7023" s="64"/>
      <c r="P7023" s="127"/>
      <c r="W7023" s="64"/>
      <c r="X7023" s="64"/>
    </row>
    <row r="7024" spans="1:24" s="59" customFormat="1" x14ac:dyDescent="0.25">
      <c r="A7024" s="77"/>
      <c r="D7024" s="60"/>
      <c r="E7024" s="60"/>
      <c r="F7024" s="60"/>
      <c r="G7024" s="60"/>
      <c r="H7024" s="62"/>
      <c r="I7024" s="62"/>
      <c r="J7024" s="62"/>
      <c r="K7024" s="62"/>
      <c r="M7024" s="63"/>
      <c r="N7024" s="63"/>
      <c r="O7024" s="64"/>
      <c r="P7024" s="127"/>
      <c r="W7024" s="64"/>
      <c r="X7024" s="64"/>
    </row>
    <row r="7025" spans="1:24" s="59" customFormat="1" x14ac:dyDescent="0.25">
      <c r="A7025" s="77"/>
      <c r="D7025" s="60"/>
      <c r="E7025" s="60"/>
      <c r="F7025" s="60"/>
      <c r="G7025" s="60"/>
      <c r="H7025" s="62"/>
      <c r="I7025" s="62"/>
      <c r="J7025" s="62"/>
      <c r="K7025" s="62"/>
      <c r="M7025" s="63"/>
      <c r="N7025" s="63"/>
      <c r="O7025" s="64"/>
      <c r="P7025" s="127"/>
      <c r="W7025" s="64"/>
      <c r="X7025" s="64"/>
    </row>
    <row r="7026" spans="1:24" s="59" customFormat="1" x14ac:dyDescent="0.25">
      <c r="A7026" s="77"/>
      <c r="D7026" s="60"/>
      <c r="E7026" s="60"/>
      <c r="F7026" s="60"/>
      <c r="G7026" s="60"/>
      <c r="H7026" s="62"/>
      <c r="I7026" s="62"/>
      <c r="J7026" s="62"/>
      <c r="K7026" s="62"/>
      <c r="M7026" s="63"/>
      <c r="N7026" s="63"/>
      <c r="O7026" s="64"/>
      <c r="P7026" s="127"/>
      <c r="W7026" s="64"/>
      <c r="X7026" s="64"/>
    </row>
    <row r="7027" spans="1:24" s="59" customFormat="1" x14ac:dyDescent="0.25">
      <c r="A7027" s="77"/>
      <c r="D7027" s="60"/>
      <c r="E7027" s="60"/>
      <c r="F7027" s="60"/>
      <c r="G7027" s="60"/>
      <c r="H7027" s="62"/>
      <c r="I7027" s="62"/>
      <c r="J7027" s="62"/>
      <c r="K7027" s="62"/>
      <c r="M7027" s="63"/>
      <c r="N7027" s="63"/>
      <c r="O7027" s="64"/>
      <c r="P7027" s="127"/>
      <c r="W7027" s="64"/>
      <c r="X7027" s="64"/>
    </row>
    <row r="7028" spans="1:24" s="59" customFormat="1" x14ac:dyDescent="0.25">
      <c r="A7028" s="77"/>
      <c r="D7028" s="60"/>
      <c r="E7028" s="60"/>
      <c r="F7028" s="60"/>
      <c r="G7028" s="60"/>
      <c r="H7028" s="62"/>
      <c r="I7028" s="62"/>
      <c r="J7028" s="62"/>
      <c r="K7028" s="62"/>
      <c r="M7028" s="63"/>
      <c r="N7028" s="63"/>
      <c r="O7028" s="64"/>
      <c r="P7028" s="127"/>
      <c r="W7028" s="64"/>
      <c r="X7028" s="64"/>
    </row>
    <row r="7029" spans="1:24" s="59" customFormat="1" x14ac:dyDescent="0.25">
      <c r="A7029" s="77"/>
      <c r="D7029" s="60"/>
      <c r="E7029" s="60"/>
      <c r="F7029" s="60"/>
      <c r="G7029" s="60"/>
      <c r="H7029" s="62"/>
      <c r="I7029" s="62"/>
      <c r="J7029" s="62"/>
      <c r="K7029" s="62"/>
      <c r="M7029" s="63"/>
      <c r="N7029" s="63"/>
      <c r="O7029" s="64"/>
      <c r="P7029" s="127"/>
      <c r="W7029" s="64"/>
      <c r="X7029" s="64"/>
    </row>
    <row r="7030" spans="1:24" s="59" customFormat="1" x14ac:dyDescent="0.25">
      <c r="A7030" s="77"/>
      <c r="D7030" s="60"/>
      <c r="E7030" s="60"/>
      <c r="F7030" s="60"/>
      <c r="G7030" s="60"/>
      <c r="H7030" s="62"/>
      <c r="I7030" s="62"/>
      <c r="J7030" s="62"/>
      <c r="K7030" s="62"/>
      <c r="M7030" s="63"/>
      <c r="N7030" s="63"/>
      <c r="O7030" s="64"/>
      <c r="P7030" s="127"/>
      <c r="W7030" s="64"/>
      <c r="X7030" s="64"/>
    </row>
    <row r="7031" spans="1:24" s="59" customFormat="1" x14ac:dyDescent="0.25">
      <c r="A7031" s="77"/>
      <c r="D7031" s="60"/>
      <c r="E7031" s="60"/>
      <c r="F7031" s="60"/>
      <c r="G7031" s="60"/>
      <c r="H7031" s="62"/>
      <c r="I7031" s="62"/>
      <c r="J7031" s="62"/>
      <c r="K7031" s="62"/>
      <c r="M7031" s="63"/>
      <c r="N7031" s="63"/>
      <c r="O7031" s="64"/>
      <c r="P7031" s="127"/>
      <c r="W7031" s="64"/>
      <c r="X7031" s="64"/>
    </row>
    <row r="7032" spans="1:24" s="59" customFormat="1" x14ac:dyDescent="0.25">
      <c r="A7032" s="77"/>
      <c r="D7032" s="60"/>
      <c r="E7032" s="60"/>
      <c r="F7032" s="60"/>
      <c r="G7032" s="60"/>
      <c r="H7032" s="62"/>
      <c r="I7032" s="62"/>
      <c r="J7032" s="62"/>
      <c r="K7032" s="62"/>
      <c r="M7032" s="63"/>
      <c r="N7032" s="63"/>
      <c r="O7032" s="64"/>
      <c r="P7032" s="127"/>
      <c r="W7032" s="64"/>
      <c r="X7032" s="64"/>
    </row>
    <row r="7033" spans="1:24" s="59" customFormat="1" x14ac:dyDescent="0.25">
      <c r="A7033" s="77"/>
      <c r="D7033" s="60"/>
      <c r="E7033" s="60"/>
      <c r="F7033" s="60"/>
      <c r="G7033" s="60"/>
      <c r="H7033" s="62"/>
      <c r="I7033" s="62"/>
      <c r="J7033" s="62"/>
      <c r="K7033" s="62"/>
      <c r="M7033" s="63"/>
      <c r="N7033" s="63"/>
      <c r="O7033" s="64"/>
      <c r="P7033" s="127"/>
      <c r="W7033" s="64"/>
      <c r="X7033" s="64"/>
    </row>
    <row r="7034" spans="1:24" s="59" customFormat="1" x14ac:dyDescent="0.25">
      <c r="A7034" s="77"/>
      <c r="D7034" s="60"/>
      <c r="E7034" s="60"/>
      <c r="F7034" s="60"/>
      <c r="G7034" s="60"/>
      <c r="H7034" s="62"/>
      <c r="I7034" s="62"/>
      <c r="J7034" s="62"/>
      <c r="K7034" s="62"/>
      <c r="M7034" s="63"/>
      <c r="N7034" s="63"/>
      <c r="O7034" s="64"/>
      <c r="P7034" s="127"/>
      <c r="W7034" s="64"/>
      <c r="X7034" s="64"/>
    </row>
    <row r="7035" spans="1:24" s="59" customFormat="1" x14ac:dyDescent="0.25">
      <c r="A7035" s="77"/>
      <c r="D7035" s="60"/>
      <c r="E7035" s="60"/>
      <c r="F7035" s="60"/>
      <c r="G7035" s="60"/>
      <c r="H7035" s="62"/>
      <c r="I7035" s="62"/>
      <c r="J7035" s="62"/>
      <c r="K7035" s="62"/>
      <c r="M7035" s="63"/>
      <c r="N7035" s="63"/>
      <c r="O7035" s="64"/>
      <c r="P7035" s="127"/>
      <c r="W7035" s="64"/>
      <c r="X7035" s="64"/>
    </row>
    <row r="7036" spans="1:24" s="59" customFormat="1" x14ac:dyDescent="0.25">
      <c r="A7036" s="77"/>
      <c r="D7036" s="60"/>
      <c r="E7036" s="60"/>
      <c r="F7036" s="60"/>
      <c r="G7036" s="60"/>
      <c r="H7036" s="62"/>
      <c r="I7036" s="62"/>
      <c r="J7036" s="62"/>
      <c r="K7036" s="62"/>
      <c r="M7036" s="63"/>
      <c r="N7036" s="63"/>
      <c r="O7036" s="64"/>
      <c r="P7036" s="127"/>
      <c r="W7036" s="64"/>
      <c r="X7036" s="64"/>
    </row>
    <row r="7037" spans="1:24" s="59" customFormat="1" x14ac:dyDescent="0.25">
      <c r="A7037" s="77"/>
      <c r="D7037" s="60"/>
      <c r="E7037" s="60"/>
      <c r="F7037" s="60"/>
      <c r="G7037" s="60"/>
      <c r="H7037" s="62"/>
      <c r="I7037" s="62"/>
      <c r="J7037" s="62"/>
      <c r="K7037" s="62"/>
      <c r="M7037" s="63"/>
      <c r="N7037" s="63"/>
      <c r="O7037" s="64"/>
      <c r="P7037" s="127"/>
      <c r="W7037" s="64"/>
      <c r="X7037" s="64"/>
    </row>
    <row r="7038" spans="1:24" s="59" customFormat="1" x14ac:dyDescent="0.25">
      <c r="A7038" s="77"/>
      <c r="D7038" s="60"/>
      <c r="E7038" s="60"/>
      <c r="F7038" s="60"/>
      <c r="G7038" s="60"/>
      <c r="H7038" s="62"/>
      <c r="I7038" s="62"/>
      <c r="J7038" s="62"/>
      <c r="K7038" s="62"/>
      <c r="M7038" s="63"/>
      <c r="N7038" s="63"/>
      <c r="O7038" s="64"/>
      <c r="P7038" s="127"/>
      <c r="W7038" s="64"/>
      <c r="X7038" s="64"/>
    </row>
    <row r="7039" spans="1:24" s="59" customFormat="1" x14ac:dyDescent="0.25">
      <c r="A7039" s="77"/>
      <c r="D7039" s="60"/>
      <c r="E7039" s="60"/>
      <c r="F7039" s="60"/>
      <c r="G7039" s="60"/>
      <c r="H7039" s="62"/>
      <c r="I7039" s="62"/>
      <c r="J7039" s="62"/>
      <c r="K7039" s="62"/>
      <c r="M7039" s="63"/>
      <c r="N7039" s="63"/>
      <c r="O7039" s="64"/>
      <c r="P7039" s="127"/>
      <c r="W7039" s="64"/>
      <c r="X7039" s="64"/>
    </row>
    <row r="7040" spans="1:24" s="59" customFormat="1" x14ac:dyDescent="0.25">
      <c r="A7040" s="77"/>
      <c r="D7040" s="60"/>
      <c r="E7040" s="60"/>
      <c r="F7040" s="60"/>
      <c r="G7040" s="60"/>
      <c r="H7040" s="62"/>
      <c r="I7040" s="62"/>
      <c r="J7040" s="62"/>
      <c r="K7040" s="62"/>
      <c r="M7040" s="63"/>
      <c r="N7040" s="63"/>
      <c r="O7040" s="64"/>
      <c r="P7040" s="127"/>
      <c r="W7040" s="64"/>
      <c r="X7040" s="64"/>
    </row>
    <row r="7041" spans="1:24" s="59" customFormat="1" x14ac:dyDescent="0.25">
      <c r="A7041" s="77"/>
      <c r="D7041" s="60"/>
      <c r="E7041" s="60"/>
      <c r="F7041" s="60"/>
      <c r="G7041" s="60"/>
      <c r="H7041" s="62"/>
      <c r="I7041" s="62"/>
      <c r="J7041" s="62"/>
      <c r="K7041" s="62"/>
      <c r="M7041" s="63"/>
      <c r="N7041" s="63"/>
      <c r="O7041" s="64"/>
      <c r="P7041" s="127"/>
      <c r="W7041" s="64"/>
      <c r="X7041" s="64"/>
    </row>
    <row r="7042" spans="1:24" s="59" customFormat="1" x14ac:dyDescent="0.25">
      <c r="A7042" s="77"/>
      <c r="D7042" s="60"/>
      <c r="E7042" s="60"/>
      <c r="F7042" s="60"/>
      <c r="G7042" s="60"/>
      <c r="H7042" s="62"/>
      <c r="I7042" s="62"/>
      <c r="J7042" s="62"/>
      <c r="K7042" s="62"/>
      <c r="M7042" s="63"/>
      <c r="N7042" s="63"/>
      <c r="O7042" s="64"/>
      <c r="P7042" s="127"/>
      <c r="W7042" s="64"/>
      <c r="X7042" s="64"/>
    </row>
    <row r="7043" spans="1:24" s="59" customFormat="1" x14ac:dyDescent="0.25">
      <c r="A7043" s="77"/>
      <c r="D7043" s="60"/>
      <c r="E7043" s="60"/>
      <c r="F7043" s="60"/>
      <c r="G7043" s="60"/>
      <c r="H7043" s="62"/>
      <c r="I7043" s="62"/>
      <c r="J7043" s="62"/>
      <c r="K7043" s="62"/>
      <c r="M7043" s="63"/>
      <c r="N7043" s="63"/>
      <c r="O7043" s="64"/>
      <c r="P7043" s="127"/>
      <c r="W7043" s="64"/>
      <c r="X7043" s="64"/>
    </row>
    <row r="7044" spans="1:24" s="59" customFormat="1" x14ac:dyDescent="0.25">
      <c r="A7044" s="77"/>
      <c r="D7044" s="60"/>
      <c r="E7044" s="60"/>
      <c r="F7044" s="60"/>
      <c r="G7044" s="60"/>
      <c r="H7044" s="62"/>
      <c r="I7044" s="62"/>
      <c r="J7044" s="62"/>
      <c r="K7044" s="62"/>
      <c r="M7044" s="63"/>
      <c r="N7044" s="63"/>
      <c r="O7044" s="64"/>
      <c r="P7044" s="127"/>
      <c r="W7044" s="64"/>
      <c r="X7044" s="64"/>
    </row>
    <row r="7045" spans="1:24" s="59" customFormat="1" x14ac:dyDescent="0.25">
      <c r="A7045" s="77"/>
      <c r="D7045" s="60"/>
      <c r="E7045" s="60"/>
      <c r="F7045" s="60"/>
      <c r="G7045" s="60"/>
      <c r="H7045" s="62"/>
      <c r="I7045" s="62"/>
      <c r="J7045" s="62"/>
      <c r="K7045" s="62"/>
      <c r="M7045" s="63"/>
      <c r="N7045" s="63"/>
      <c r="O7045" s="64"/>
      <c r="P7045" s="127"/>
      <c r="W7045" s="64"/>
      <c r="X7045" s="64"/>
    </row>
    <row r="7046" spans="1:24" s="59" customFormat="1" x14ac:dyDescent="0.25">
      <c r="A7046" s="77"/>
      <c r="D7046" s="60"/>
      <c r="E7046" s="60"/>
      <c r="F7046" s="60"/>
      <c r="G7046" s="60"/>
      <c r="H7046" s="62"/>
      <c r="I7046" s="62"/>
      <c r="J7046" s="62"/>
      <c r="K7046" s="62"/>
      <c r="M7046" s="63"/>
      <c r="N7046" s="63"/>
      <c r="O7046" s="64"/>
      <c r="P7046" s="127"/>
      <c r="W7046" s="64"/>
      <c r="X7046" s="64"/>
    </row>
    <row r="7047" spans="1:24" s="59" customFormat="1" x14ac:dyDescent="0.25">
      <c r="A7047" s="77"/>
      <c r="D7047" s="60"/>
      <c r="E7047" s="60"/>
      <c r="F7047" s="60"/>
      <c r="G7047" s="60"/>
      <c r="H7047" s="62"/>
      <c r="I7047" s="62"/>
      <c r="J7047" s="62"/>
      <c r="K7047" s="62"/>
      <c r="M7047" s="63"/>
      <c r="N7047" s="63"/>
      <c r="O7047" s="64"/>
      <c r="P7047" s="127"/>
      <c r="W7047" s="64"/>
      <c r="X7047" s="64"/>
    </row>
    <row r="7048" spans="1:24" s="59" customFormat="1" x14ac:dyDescent="0.25">
      <c r="A7048" s="77"/>
      <c r="D7048" s="60"/>
      <c r="E7048" s="60"/>
      <c r="F7048" s="60"/>
      <c r="G7048" s="60"/>
      <c r="H7048" s="62"/>
      <c r="I7048" s="62"/>
      <c r="J7048" s="62"/>
      <c r="K7048" s="62"/>
      <c r="M7048" s="63"/>
      <c r="N7048" s="63"/>
      <c r="O7048" s="64"/>
      <c r="P7048" s="127"/>
      <c r="W7048" s="64"/>
      <c r="X7048" s="64"/>
    </row>
    <row r="7049" spans="1:24" s="59" customFormat="1" x14ac:dyDescent="0.25">
      <c r="A7049" s="77"/>
      <c r="D7049" s="60"/>
      <c r="E7049" s="60"/>
      <c r="F7049" s="60"/>
      <c r="G7049" s="60"/>
      <c r="H7049" s="62"/>
      <c r="I7049" s="62"/>
      <c r="J7049" s="62"/>
      <c r="K7049" s="62"/>
      <c r="M7049" s="63"/>
      <c r="N7049" s="63"/>
      <c r="O7049" s="64"/>
      <c r="P7049" s="127"/>
      <c r="W7049" s="64"/>
      <c r="X7049" s="64"/>
    </row>
    <row r="7050" spans="1:24" s="59" customFormat="1" x14ac:dyDescent="0.25">
      <c r="A7050" s="77"/>
      <c r="D7050" s="60"/>
      <c r="E7050" s="60"/>
      <c r="F7050" s="60"/>
      <c r="G7050" s="60"/>
      <c r="H7050" s="62"/>
      <c r="I7050" s="62"/>
      <c r="J7050" s="62"/>
      <c r="K7050" s="62"/>
      <c r="M7050" s="63"/>
      <c r="N7050" s="63"/>
      <c r="O7050" s="64"/>
      <c r="P7050" s="127"/>
      <c r="W7050" s="64"/>
      <c r="X7050" s="64"/>
    </row>
    <row r="7051" spans="1:24" s="59" customFormat="1" x14ac:dyDescent="0.25">
      <c r="A7051" s="77"/>
      <c r="D7051" s="60"/>
      <c r="E7051" s="60"/>
      <c r="F7051" s="60"/>
      <c r="G7051" s="60"/>
      <c r="H7051" s="62"/>
      <c r="I7051" s="62"/>
      <c r="J7051" s="62"/>
      <c r="K7051" s="62"/>
      <c r="M7051" s="63"/>
      <c r="N7051" s="63"/>
      <c r="O7051" s="64"/>
      <c r="P7051" s="127"/>
      <c r="W7051" s="64"/>
      <c r="X7051" s="64"/>
    </row>
    <row r="7052" spans="1:24" s="59" customFormat="1" x14ac:dyDescent="0.25">
      <c r="A7052" s="77"/>
      <c r="D7052" s="60"/>
      <c r="E7052" s="60"/>
      <c r="F7052" s="60"/>
      <c r="G7052" s="60"/>
      <c r="H7052" s="62"/>
      <c r="I7052" s="62"/>
      <c r="J7052" s="62"/>
      <c r="K7052" s="62"/>
      <c r="M7052" s="63"/>
      <c r="N7052" s="63"/>
      <c r="O7052" s="64"/>
      <c r="P7052" s="127"/>
      <c r="W7052" s="64"/>
      <c r="X7052" s="64"/>
    </row>
    <row r="7053" spans="1:24" s="59" customFormat="1" x14ac:dyDescent="0.25">
      <c r="A7053" s="77"/>
      <c r="D7053" s="60"/>
      <c r="E7053" s="60"/>
      <c r="F7053" s="60"/>
      <c r="G7053" s="60"/>
      <c r="H7053" s="62"/>
      <c r="I7053" s="62"/>
      <c r="J7053" s="62"/>
      <c r="K7053" s="62"/>
      <c r="M7053" s="63"/>
      <c r="N7053" s="63"/>
      <c r="O7053" s="64"/>
      <c r="P7053" s="127"/>
      <c r="W7053" s="64"/>
      <c r="X7053" s="64"/>
    </row>
    <row r="7054" spans="1:24" s="59" customFormat="1" x14ac:dyDescent="0.25">
      <c r="A7054" s="77"/>
      <c r="D7054" s="60"/>
      <c r="E7054" s="60"/>
      <c r="F7054" s="60"/>
      <c r="G7054" s="60"/>
      <c r="H7054" s="62"/>
      <c r="I7054" s="62"/>
      <c r="J7054" s="62"/>
      <c r="K7054" s="62"/>
      <c r="M7054" s="63"/>
      <c r="N7054" s="63"/>
      <c r="O7054" s="64"/>
      <c r="P7054" s="127"/>
      <c r="W7054" s="64"/>
      <c r="X7054" s="64"/>
    </row>
    <row r="7055" spans="1:24" s="59" customFormat="1" x14ac:dyDescent="0.25">
      <c r="A7055" s="77"/>
      <c r="D7055" s="60"/>
      <c r="E7055" s="60"/>
      <c r="F7055" s="60"/>
      <c r="G7055" s="60"/>
      <c r="H7055" s="62"/>
      <c r="I7055" s="62"/>
      <c r="J7055" s="62"/>
      <c r="K7055" s="62"/>
      <c r="M7055" s="63"/>
      <c r="N7055" s="63"/>
      <c r="O7055" s="64"/>
      <c r="P7055" s="127"/>
      <c r="W7055" s="64"/>
      <c r="X7055" s="64"/>
    </row>
    <row r="7056" spans="1:24" s="59" customFormat="1" x14ac:dyDescent="0.25">
      <c r="A7056" s="77"/>
      <c r="D7056" s="60"/>
      <c r="E7056" s="60"/>
      <c r="F7056" s="60"/>
      <c r="G7056" s="60"/>
      <c r="H7056" s="62"/>
      <c r="I7056" s="62"/>
      <c r="J7056" s="62"/>
      <c r="K7056" s="62"/>
      <c r="M7056" s="63"/>
      <c r="N7056" s="63"/>
      <c r="O7056" s="64"/>
      <c r="P7056" s="127"/>
      <c r="W7056" s="64"/>
      <c r="X7056" s="64"/>
    </row>
    <row r="7057" spans="1:24" s="59" customFormat="1" x14ac:dyDescent="0.25">
      <c r="A7057" s="77"/>
      <c r="D7057" s="60"/>
      <c r="E7057" s="60"/>
      <c r="F7057" s="60"/>
      <c r="G7057" s="60"/>
      <c r="H7057" s="62"/>
      <c r="I7057" s="62"/>
      <c r="J7057" s="62"/>
      <c r="K7057" s="62"/>
      <c r="M7057" s="63"/>
      <c r="N7057" s="63"/>
      <c r="O7057" s="64"/>
      <c r="P7057" s="127"/>
      <c r="W7057" s="64"/>
      <c r="X7057" s="64"/>
    </row>
    <row r="7058" spans="1:24" s="59" customFormat="1" x14ac:dyDescent="0.25">
      <c r="A7058" s="77"/>
      <c r="D7058" s="60"/>
      <c r="E7058" s="60"/>
      <c r="F7058" s="60"/>
      <c r="G7058" s="60"/>
      <c r="H7058" s="62"/>
      <c r="I7058" s="62"/>
      <c r="J7058" s="62"/>
      <c r="K7058" s="62"/>
      <c r="M7058" s="63"/>
      <c r="N7058" s="63"/>
      <c r="O7058" s="64"/>
      <c r="P7058" s="127"/>
      <c r="W7058" s="64"/>
      <c r="X7058" s="64"/>
    </row>
    <row r="7059" spans="1:24" s="59" customFormat="1" x14ac:dyDescent="0.25">
      <c r="A7059" s="77"/>
      <c r="D7059" s="60"/>
      <c r="E7059" s="60"/>
      <c r="F7059" s="60"/>
      <c r="G7059" s="60"/>
      <c r="H7059" s="62"/>
      <c r="I7059" s="62"/>
      <c r="J7059" s="62"/>
      <c r="K7059" s="62"/>
      <c r="M7059" s="63"/>
      <c r="N7059" s="63"/>
      <c r="O7059" s="64"/>
      <c r="P7059" s="127"/>
      <c r="W7059" s="64"/>
      <c r="X7059" s="64"/>
    </row>
    <row r="7060" spans="1:24" s="59" customFormat="1" x14ac:dyDescent="0.25">
      <c r="A7060" s="77"/>
      <c r="D7060" s="60"/>
      <c r="E7060" s="60"/>
      <c r="F7060" s="60"/>
      <c r="G7060" s="60"/>
      <c r="H7060" s="62"/>
      <c r="I7060" s="62"/>
      <c r="J7060" s="62"/>
      <c r="K7060" s="62"/>
      <c r="M7060" s="63"/>
      <c r="N7060" s="63"/>
      <c r="O7060" s="64"/>
      <c r="P7060" s="127"/>
      <c r="W7060" s="64"/>
      <c r="X7060" s="64"/>
    </row>
    <row r="7061" spans="1:24" s="59" customFormat="1" x14ac:dyDescent="0.25">
      <c r="A7061" s="77"/>
      <c r="D7061" s="60"/>
      <c r="E7061" s="60"/>
      <c r="F7061" s="60"/>
      <c r="G7061" s="60"/>
      <c r="H7061" s="62"/>
      <c r="I7061" s="62"/>
      <c r="J7061" s="62"/>
      <c r="K7061" s="62"/>
      <c r="M7061" s="63"/>
      <c r="N7061" s="63"/>
      <c r="O7061" s="64"/>
      <c r="P7061" s="127"/>
      <c r="W7061" s="64"/>
      <c r="X7061" s="64"/>
    </row>
    <row r="7062" spans="1:24" s="59" customFormat="1" x14ac:dyDescent="0.25">
      <c r="A7062" s="77"/>
      <c r="D7062" s="60"/>
      <c r="E7062" s="60"/>
      <c r="F7062" s="60"/>
      <c r="G7062" s="60"/>
      <c r="H7062" s="62"/>
      <c r="I7062" s="62"/>
      <c r="J7062" s="62"/>
      <c r="K7062" s="62"/>
      <c r="M7062" s="63"/>
      <c r="N7062" s="63"/>
      <c r="O7062" s="64"/>
      <c r="P7062" s="127"/>
      <c r="W7062" s="64"/>
      <c r="X7062" s="64"/>
    </row>
    <row r="7063" spans="1:24" s="59" customFormat="1" x14ac:dyDescent="0.25">
      <c r="A7063" s="77"/>
      <c r="D7063" s="60"/>
      <c r="E7063" s="60"/>
      <c r="F7063" s="60"/>
      <c r="G7063" s="60"/>
      <c r="H7063" s="62"/>
      <c r="I7063" s="62"/>
      <c r="J7063" s="62"/>
      <c r="K7063" s="62"/>
      <c r="M7063" s="63"/>
      <c r="N7063" s="63"/>
      <c r="O7063" s="64"/>
      <c r="P7063" s="127"/>
      <c r="W7063" s="64"/>
      <c r="X7063" s="64"/>
    </row>
    <row r="7064" spans="1:24" s="59" customFormat="1" x14ac:dyDescent="0.25">
      <c r="A7064" s="77"/>
      <c r="D7064" s="60"/>
      <c r="E7064" s="60"/>
      <c r="F7064" s="60"/>
      <c r="G7064" s="60"/>
      <c r="H7064" s="62"/>
      <c r="I7064" s="62"/>
      <c r="J7064" s="62"/>
      <c r="K7064" s="62"/>
      <c r="M7064" s="63"/>
      <c r="N7064" s="63"/>
      <c r="O7064" s="64"/>
      <c r="P7064" s="127"/>
      <c r="W7064" s="64"/>
      <c r="X7064" s="64"/>
    </row>
    <row r="7065" spans="1:24" s="59" customFormat="1" x14ac:dyDescent="0.25">
      <c r="A7065" s="77"/>
      <c r="D7065" s="60"/>
      <c r="E7065" s="60"/>
      <c r="F7065" s="60"/>
      <c r="G7065" s="60"/>
      <c r="H7065" s="62"/>
      <c r="I7065" s="62"/>
      <c r="J7065" s="62"/>
      <c r="K7065" s="62"/>
      <c r="M7065" s="63"/>
      <c r="N7065" s="63"/>
      <c r="O7065" s="64"/>
      <c r="P7065" s="127"/>
      <c r="W7065" s="64"/>
      <c r="X7065" s="64"/>
    </row>
    <row r="7066" spans="1:24" s="59" customFormat="1" x14ac:dyDescent="0.25">
      <c r="A7066" s="77"/>
      <c r="D7066" s="60"/>
      <c r="E7066" s="60"/>
      <c r="F7066" s="60"/>
      <c r="G7066" s="60"/>
      <c r="H7066" s="62"/>
      <c r="I7066" s="62"/>
      <c r="J7066" s="62"/>
      <c r="K7066" s="62"/>
      <c r="M7066" s="63"/>
      <c r="N7066" s="63"/>
      <c r="O7066" s="64"/>
      <c r="P7066" s="127"/>
      <c r="W7066" s="64"/>
      <c r="X7066" s="64"/>
    </row>
    <row r="7067" spans="1:24" s="59" customFormat="1" x14ac:dyDescent="0.25">
      <c r="A7067" s="77"/>
      <c r="D7067" s="60"/>
      <c r="E7067" s="60"/>
      <c r="F7067" s="60"/>
      <c r="G7067" s="60"/>
      <c r="H7067" s="62"/>
      <c r="I7067" s="62"/>
      <c r="J7067" s="62"/>
      <c r="K7067" s="62"/>
      <c r="M7067" s="63"/>
      <c r="N7067" s="63"/>
      <c r="O7067" s="64"/>
      <c r="P7067" s="127"/>
      <c r="W7067" s="64"/>
      <c r="X7067" s="64"/>
    </row>
    <row r="7068" spans="1:24" s="59" customFormat="1" x14ac:dyDescent="0.25">
      <c r="A7068" s="77"/>
      <c r="D7068" s="60"/>
      <c r="E7068" s="60"/>
      <c r="F7068" s="60"/>
      <c r="G7068" s="60"/>
      <c r="H7068" s="62"/>
      <c r="I7068" s="62"/>
      <c r="J7068" s="62"/>
      <c r="K7068" s="62"/>
      <c r="M7068" s="63"/>
      <c r="N7068" s="63"/>
      <c r="O7068" s="64"/>
      <c r="P7068" s="127"/>
      <c r="W7068" s="64"/>
      <c r="X7068" s="64"/>
    </row>
    <row r="7069" spans="1:24" s="59" customFormat="1" x14ac:dyDescent="0.25">
      <c r="A7069" s="77"/>
      <c r="D7069" s="60"/>
      <c r="E7069" s="60"/>
      <c r="F7069" s="60"/>
      <c r="G7069" s="60"/>
      <c r="H7069" s="62"/>
      <c r="I7069" s="62"/>
      <c r="J7069" s="62"/>
      <c r="K7069" s="62"/>
      <c r="M7069" s="63"/>
      <c r="N7069" s="63"/>
      <c r="O7069" s="64"/>
      <c r="P7069" s="127"/>
      <c r="W7069" s="64"/>
      <c r="X7069" s="64"/>
    </row>
    <row r="7070" spans="1:24" s="59" customFormat="1" x14ac:dyDescent="0.25">
      <c r="A7070" s="77"/>
      <c r="D7070" s="60"/>
      <c r="E7070" s="60"/>
      <c r="F7070" s="60"/>
      <c r="G7070" s="60"/>
      <c r="H7070" s="62"/>
      <c r="I7070" s="62"/>
      <c r="J7070" s="62"/>
      <c r="K7070" s="62"/>
      <c r="M7070" s="63"/>
      <c r="N7070" s="63"/>
      <c r="O7070" s="64"/>
      <c r="P7070" s="127"/>
      <c r="W7070" s="64"/>
      <c r="X7070" s="64"/>
    </row>
    <row r="7071" spans="1:24" s="59" customFormat="1" x14ac:dyDescent="0.25">
      <c r="A7071" s="77"/>
      <c r="D7071" s="60"/>
      <c r="E7071" s="60"/>
      <c r="F7071" s="60"/>
      <c r="G7071" s="60"/>
      <c r="H7071" s="62"/>
      <c r="I7071" s="62"/>
      <c r="J7071" s="62"/>
      <c r="K7071" s="62"/>
      <c r="M7071" s="63"/>
      <c r="N7071" s="63"/>
      <c r="O7071" s="64"/>
      <c r="P7071" s="127"/>
      <c r="W7071" s="64"/>
      <c r="X7071" s="64"/>
    </row>
    <row r="7072" spans="1:24" s="59" customFormat="1" x14ac:dyDescent="0.25">
      <c r="A7072" s="77"/>
      <c r="D7072" s="60"/>
      <c r="E7072" s="60"/>
      <c r="F7072" s="60"/>
      <c r="G7072" s="60"/>
      <c r="H7072" s="62"/>
      <c r="I7072" s="62"/>
      <c r="J7072" s="62"/>
      <c r="K7072" s="62"/>
      <c r="M7072" s="63"/>
      <c r="N7072" s="63"/>
      <c r="O7072" s="64"/>
      <c r="P7072" s="127"/>
      <c r="W7072" s="64"/>
      <c r="X7072" s="64"/>
    </row>
    <row r="7073" spans="1:24" s="59" customFormat="1" x14ac:dyDescent="0.25">
      <c r="A7073" s="77"/>
      <c r="D7073" s="60"/>
      <c r="E7073" s="60"/>
      <c r="F7073" s="60"/>
      <c r="G7073" s="60"/>
      <c r="H7073" s="62"/>
      <c r="I7073" s="62"/>
      <c r="J7073" s="62"/>
      <c r="K7073" s="62"/>
      <c r="M7073" s="63"/>
      <c r="N7073" s="63"/>
      <c r="O7073" s="64"/>
      <c r="P7073" s="127"/>
      <c r="W7073" s="64"/>
      <c r="X7073" s="64"/>
    </row>
    <row r="7074" spans="1:24" s="59" customFormat="1" x14ac:dyDescent="0.25">
      <c r="A7074" s="77"/>
      <c r="D7074" s="60"/>
      <c r="E7074" s="60"/>
      <c r="F7074" s="60"/>
      <c r="G7074" s="60"/>
      <c r="H7074" s="62"/>
      <c r="I7074" s="62"/>
      <c r="J7074" s="62"/>
      <c r="K7074" s="62"/>
      <c r="M7074" s="63"/>
      <c r="N7074" s="63"/>
      <c r="O7074" s="64"/>
      <c r="P7074" s="127"/>
      <c r="W7074" s="64"/>
      <c r="X7074" s="64"/>
    </row>
    <row r="7075" spans="1:24" s="59" customFormat="1" x14ac:dyDescent="0.25">
      <c r="A7075" s="77"/>
      <c r="D7075" s="60"/>
      <c r="E7075" s="60"/>
      <c r="F7075" s="60"/>
      <c r="G7075" s="60"/>
      <c r="H7075" s="62"/>
      <c r="I7075" s="62"/>
      <c r="J7075" s="62"/>
      <c r="K7075" s="62"/>
      <c r="M7075" s="63"/>
      <c r="N7075" s="63"/>
      <c r="O7075" s="64"/>
      <c r="P7075" s="127"/>
      <c r="W7075" s="64"/>
      <c r="X7075" s="64"/>
    </row>
    <row r="7076" spans="1:24" s="59" customFormat="1" x14ac:dyDescent="0.25">
      <c r="A7076" s="77"/>
      <c r="D7076" s="60"/>
      <c r="E7076" s="60"/>
      <c r="F7076" s="60"/>
      <c r="G7076" s="60"/>
      <c r="H7076" s="62"/>
      <c r="I7076" s="62"/>
      <c r="J7076" s="62"/>
      <c r="K7076" s="62"/>
      <c r="M7076" s="63"/>
      <c r="N7076" s="63"/>
      <c r="O7076" s="64"/>
      <c r="P7076" s="127"/>
      <c r="W7076" s="64"/>
      <c r="X7076" s="64"/>
    </row>
    <row r="7077" spans="1:24" s="59" customFormat="1" x14ac:dyDescent="0.25">
      <c r="A7077" s="77"/>
      <c r="D7077" s="60"/>
      <c r="E7077" s="60"/>
      <c r="F7077" s="60"/>
      <c r="G7077" s="60"/>
      <c r="H7077" s="62"/>
      <c r="I7077" s="62"/>
      <c r="J7077" s="62"/>
      <c r="K7077" s="62"/>
      <c r="M7077" s="63"/>
      <c r="N7077" s="63"/>
      <c r="O7077" s="64"/>
      <c r="P7077" s="127"/>
      <c r="W7077" s="64"/>
      <c r="X7077" s="64"/>
    </row>
    <row r="7078" spans="1:24" s="59" customFormat="1" x14ac:dyDescent="0.25">
      <c r="A7078" s="77"/>
      <c r="D7078" s="60"/>
      <c r="E7078" s="60"/>
      <c r="F7078" s="60"/>
      <c r="G7078" s="60"/>
      <c r="H7078" s="62"/>
      <c r="I7078" s="62"/>
      <c r="J7078" s="62"/>
      <c r="K7078" s="62"/>
      <c r="M7078" s="63"/>
      <c r="N7078" s="63"/>
      <c r="O7078" s="64"/>
      <c r="P7078" s="127"/>
      <c r="W7078" s="64"/>
      <c r="X7078" s="64"/>
    </row>
    <row r="7079" spans="1:24" s="59" customFormat="1" x14ac:dyDescent="0.25">
      <c r="A7079" s="77"/>
      <c r="D7079" s="60"/>
      <c r="E7079" s="60"/>
      <c r="F7079" s="60"/>
      <c r="G7079" s="60"/>
      <c r="H7079" s="62"/>
      <c r="I7079" s="62"/>
      <c r="J7079" s="62"/>
      <c r="K7079" s="62"/>
      <c r="M7079" s="63"/>
      <c r="N7079" s="63"/>
      <c r="O7079" s="64"/>
      <c r="P7079" s="127"/>
      <c r="W7079" s="64"/>
      <c r="X7079" s="64"/>
    </row>
    <row r="7080" spans="1:24" s="59" customFormat="1" x14ac:dyDescent="0.25">
      <c r="A7080" s="77"/>
      <c r="D7080" s="60"/>
      <c r="E7080" s="60"/>
      <c r="F7080" s="60"/>
      <c r="G7080" s="60"/>
      <c r="H7080" s="62"/>
      <c r="I7080" s="62"/>
      <c r="J7080" s="62"/>
      <c r="K7080" s="62"/>
      <c r="M7080" s="63"/>
      <c r="N7080" s="63"/>
      <c r="O7080" s="64"/>
      <c r="P7080" s="127"/>
      <c r="W7080" s="64"/>
      <c r="X7080" s="64"/>
    </row>
    <row r="7081" spans="1:24" s="59" customFormat="1" x14ac:dyDescent="0.25">
      <c r="A7081" s="77"/>
      <c r="D7081" s="60"/>
      <c r="E7081" s="60"/>
      <c r="F7081" s="60"/>
      <c r="G7081" s="60"/>
      <c r="H7081" s="62"/>
      <c r="I7081" s="62"/>
      <c r="J7081" s="62"/>
      <c r="K7081" s="62"/>
      <c r="M7081" s="63"/>
      <c r="N7081" s="63"/>
      <c r="O7081" s="64"/>
      <c r="P7081" s="127"/>
      <c r="W7081" s="64"/>
      <c r="X7081" s="64"/>
    </row>
    <row r="7082" spans="1:24" s="59" customFormat="1" x14ac:dyDescent="0.25">
      <c r="A7082" s="77"/>
      <c r="D7082" s="60"/>
      <c r="E7082" s="60"/>
      <c r="F7082" s="60"/>
      <c r="G7082" s="60"/>
      <c r="H7082" s="62"/>
      <c r="I7082" s="62"/>
      <c r="J7082" s="62"/>
      <c r="K7082" s="62"/>
      <c r="M7082" s="63"/>
      <c r="N7082" s="63"/>
      <c r="O7082" s="64"/>
      <c r="P7082" s="127"/>
      <c r="W7082" s="64"/>
      <c r="X7082" s="64"/>
    </row>
    <row r="7083" spans="1:24" s="59" customFormat="1" x14ac:dyDescent="0.25">
      <c r="A7083" s="77"/>
      <c r="D7083" s="60"/>
      <c r="E7083" s="60"/>
      <c r="F7083" s="60"/>
      <c r="G7083" s="60"/>
      <c r="H7083" s="62"/>
      <c r="I7083" s="62"/>
      <c r="J7083" s="62"/>
      <c r="K7083" s="62"/>
      <c r="M7083" s="63"/>
      <c r="N7083" s="63"/>
      <c r="O7083" s="64"/>
      <c r="P7083" s="127"/>
      <c r="W7083" s="64"/>
      <c r="X7083" s="64"/>
    </row>
    <row r="7084" spans="1:24" s="59" customFormat="1" x14ac:dyDescent="0.25">
      <c r="A7084" s="77"/>
      <c r="D7084" s="60"/>
      <c r="E7084" s="60"/>
      <c r="F7084" s="60"/>
      <c r="G7084" s="60"/>
      <c r="H7084" s="62"/>
      <c r="I7084" s="62"/>
      <c r="J7084" s="62"/>
      <c r="K7084" s="62"/>
      <c r="M7084" s="63"/>
      <c r="N7084" s="63"/>
      <c r="O7084" s="64"/>
      <c r="P7084" s="127"/>
      <c r="W7084" s="64"/>
      <c r="X7084" s="64"/>
    </row>
    <row r="7085" spans="1:24" s="59" customFormat="1" x14ac:dyDescent="0.25">
      <c r="A7085" s="77"/>
      <c r="D7085" s="60"/>
      <c r="E7085" s="60"/>
      <c r="F7085" s="60"/>
      <c r="G7085" s="60"/>
      <c r="H7085" s="62"/>
      <c r="I7085" s="62"/>
      <c r="J7085" s="62"/>
      <c r="K7085" s="62"/>
      <c r="M7085" s="63"/>
      <c r="N7085" s="63"/>
      <c r="O7085" s="64"/>
      <c r="P7085" s="127"/>
      <c r="W7085" s="64"/>
      <c r="X7085" s="64"/>
    </row>
    <row r="7086" spans="1:24" s="59" customFormat="1" x14ac:dyDescent="0.25">
      <c r="A7086" s="77"/>
      <c r="D7086" s="60"/>
      <c r="E7086" s="60"/>
      <c r="F7086" s="60"/>
      <c r="G7086" s="60"/>
      <c r="H7086" s="62"/>
      <c r="I7086" s="62"/>
      <c r="J7086" s="62"/>
      <c r="K7086" s="62"/>
      <c r="M7086" s="63"/>
      <c r="N7086" s="63"/>
      <c r="O7086" s="64"/>
      <c r="P7086" s="127"/>
      <c r="W7086" s="64"/>
      <c r="X7086" s="64"/>
    </row>
    <row r="7087" spans="1:24" s="59" customFormat="1" x14ac:dyDescent="0.25">
      <c r="A7087" s="77"/>
      <c r="D7087" s="60"/>
      <c r="E7087" s="60"/>
      <c r="F7087" s="60"/>
      <c r="G7087" s="60"/>
      <c r="H7087" s="62"/>
      <c r="I7087" s="62"/>
      <c r="J7087" s="62"/>
      <c r="K7087" s="62"/>
      <c r="M7087" s="63"/>
      <c r="N7087" s="63"/>
      <c r="O7087" s="64"/>
      <c r="P7087" s="127"/>
      <c r="W7087" s="64"/>
      <c r="X7087" s="64"/>
    </row>
    <row r="7088" spans="1:24" s="59" customFormat="1" x14ac:dyDescent="0.25">
      <c r="A7088" s="77"/>
      <c r="D7088" s="60"/>
      <c r="E7088" s="60"/>
      <c r="F7088" s="60"/>
      <c r="G7088" s="60"/>
      <c r="H7088" s="62"/>
      <c r="I7088" s="62"/>
      <c r="J7088" s="62"/>
      <c r="K7088" s="62"/>
      <c r="M7088" s="63"/>
      <c r="N7088" s="63"/>
      <c r="O7088" s="64"/>
      <c r="P7088" s="127"/>
      <c r="W7088" s="64"/>
      <c r="X7088" s="64"/>
    </row>
    <row r="7089" spans="1:24" s="59" customFormat="1" x14ac:dyDescent="0.25">
      <c r="A7089" s="77"/>
      <c r="D7089" s="60"/>
      <c r="E7089" s="60"/>
      <c r="F7089" s="60"/>
      <c r="G7089" s="60"/>
      <c r="H7089" s="62"/>
      <c r="I7089" s="62"/>
      <c r="J7089" s="62"/>
      <c r="K7089" s="62"/>
      <c r="M7089" s="63"/>
      <c r="N7089" s="63"/>
      <c r="O7089" s="64"/>
      <c r="P7089" s="127"/>
      <c r="W7089" s="64"/>
      <c r="X7089" s="64"/>
    </row>
    <row r="7090" spans="1:24" s="59" customFormat="1" x14ac:dyDescent="0.25">
      <c r="A7090" s="77"/>
      <c r="D7090" s="60"/>
      <c r="E7090" s="60"/>
      <c r="F7090" s="60"/>
      <c r="G7090" s="60"/>
      <c r="H7090" s="62"/>
      <c r="I7090" s="62"/>
      <c r="J7090" s="62"/>
      <c r="K7090" s="62"/>
      <c r="M7090" s="63"/>
      <c r="N7090" s="63"/>
      <c r="O7090" s="64"/>
      <c r="P7090" s="127"/>
      <c r="W7090" s="64"/>
      <c r="X7090" s="64"/>
    </row>
    <row r="7091" spans="1:24" s="59" customFormat="1" x14ac:dyDescent="0.25">
      <c r="A7091" s="77"/>
      <c r="D7091" s="60"/>
      <c r="E7091" s="60"/>
      <c r="F7091" s="60"/>
      <c r="G7091" s="60"/>
      <c r="H7091" s="62"/>
      <c r="I7091" s="62"/>
      <c r="J7091" s="62"/>
      <c r="K7091" s="62"/>
      <c r="M7091" s="63"/>
      <c r="N7091" s="63"/>
      <c r="O7091" s="64"/>
      <c r="P7091" s="127"/>
      <c r="W7091" s="64"/>
      <c r="X7091" s="64"/>
    </row>
    <row r="7092" spans="1:24" s="59" customFormat="1" x14ac:dyDescent="0.25">
      <c r="A7092" s="77"/>
      <c r="D7092" s="60"/>
      <c r="E7092" s="60"/>
      <c r="F7092" s="60"/>
      <c r="G7092" s="60"/>
      <c r="H7092" s="62"/>
      <c r="I7092" s="62"/>
      <c r="J7092" s="62"/>
      <c r="K7092" s="62"/>
      <c r="M7092" s="63"/>
      <c r="N7092" s="63"/>
      <c r="O7092" s="64"/>
      <c r="P7092" s="127"/>
      <c r="W7092" s="64"/>
      <c r="X7092" s="64"/>
    </row>
    <row r="7093" spans="1:24" s="59" customFormat="1" x14ac:dyDescent="0.25">
      <c r="A7093" s="77"/>
      <c r="D7093" s="60"/>
      <c r="E7093" s="60"/>
      <c r="F7093" s="60"/>
      <c r="G7093" s="60"/>
      <c r="H7093" s="62"/>
      <c r="I7093" s="62"/>
      <c r="J7093" s="62"/>
      <c r="K7093" s="62"/>
      <c r="M7093" s="63"/>
      <c r="N7093" s="63"/>
      <c r="O7093" s="64"/>
      <c r="P7093" s="127"/>
      <c r="W7093" s="64"/>
      <c r="X7093" s="64"/>
    </row>
    <row r="7094" spans="1:24" s="59" customFormat="1" x14ac:dyDescent="0.25">
      <c r="A7094" s="77"/>
      <c r="D7094" s="60"/>
      <c r="E7094" s="60"/>
      <c r="F7094" s="60"/>
      <c r="G7094" s="60"/>
      <c r="H7094" s="62"/>
      <c r="I7094" s="62"/>
      <c r="J7094" s="62"/>
      <c r="K7094" s="62"/>
      <c r="M7094" s="63"/>
      <c r="N7094" s="63"/>
      <c r="O7094" s="64"/>
      <c r="P7094" s="127"/>
      <c r="W7094" s="64"/>
      <c r="X7094" s="64"/>
    </row>
    <row r="7095" spans="1:24" s="59" customFormat="1" x14ac:dyDescent="0.25">
      <c r="A7095" s="77"/>
      <c r="D7095" s="60"/>
      <c r="E7095" s="60"/>
      <c r="F7095" s="60"/>
      <c r="G7095" s="60"/>
      <c r="H7095" s="62"/>
      <c r="I7095" s="62"/>
      <c r="J7095" s="62"/>
      <c r="K7095" s="62"/>
      <c r="M7095" s="63"/>
      <c r="N7095" s="63"/>
      <c r="O7095" s="64"/>
      <c r="P7095" s="127"/>
      <c r="W7095" s="64"/>
      <c r="X7095" s="64"/>
    </row>
    <row r="7096" spans="1:24" s="59" customFormat="1" x14ac:dyDescent="0.25">
      <c r="A7096" s="77"/>
      <c r="D7096" s="60"/>
      <c r="E7096" s="60"/>
      <c r="F7096" s="60"/>
      <c r="G7096" s="60"/>
      <c r="H7096" s="62"/>
      <c r="I7096" s="62"/>
      <c r="J7096" s="62"/>
      <c r="K7096" s="62"/>
      <c r="M7096" s="63"/>
      <c r="N7096" s="63"/>
      <c r="O7096" s="64"/>
      <c r="P7096" s="127"/>
      <c r="W7096" s="64"/>
      <c r="X7096" s="64"/>
    </row>
    <row r="7097" spans="1:24" s="59" customFormat="1" x14ac:dyDescent="0.25">
      <c r="A7097" s="77"/>
      <c r="D7097" s="60"/>
      <c r="E7097" s="60"/>
      <c r="F7097" s="60"/>
      <c r="G7097" s="60"/>
      <c r="H7097" s="62"/>
      <c r="I7097" s="62"/>
      <c r="J7097" s="62"/>
      <c r="K7097" s="62"/>
      <c r="M7097" s="63"/>
      <c r="N7097" s="63"/>
      <c r="O7097" s="64"/>
      <c r="P7097" s="127"/>
      <c r="W7097" s="64"/>
      <c r="X7097" s="64"/>
    </row>
    <row r="7098" spans="1:24" s="59" customFormat="1" x14ac:dyDescent="0.25">
      <c r="A7098" s="77"/>
      <c r="D7098" s="60"/>
      <c r="E7098" s="60"/>
      <c r="F7098" s="60"/>
      <c r="G7098" s="60"/>
      <c r="H7098" s="62"/>
      <c r="I7098" s="62"/>
      <c r="J7098" s="62"/>
      <c r="K7098" s="62"/>
      <c r="M7098" s="63"/>
      <c r="N7098" s="63"/>
      <c r="O7098" s="64"/>
      <c r="P7098" s="127"/>
      <c r="W7098" s="64"/>
      <c r="X7098" s="64"/>
    </row>
    <row r="7099" spans="1:24" s="59" customFormat="1" x14ac:dyDescent="0.25">
      <c r="A7099" s="77"/>
      <c r="D7099" s="60"/>
      <c r="E7099" s="60"/>
      <c r="F7099" s="60"/>
      <c r="G7099" s="60"/>
      <c r="H7099" s="62"/>
      <c r="I7099" s="62"/>
      <c r="J7099" s="62"/>
      <c r="K7099" s="62"/>
      <c r="M7099" s="63"/>
      <c r="N7099" s="63"/>
      <c r="O7099" s="64"/>
      <c r="P7099" s="127"/>
      <c r="W7099" s="64"/>
      <c r="X7099" s="64"/>
    </row>
    <row r="7100" spans="1:24" s="59" customFormat="1" x14ac:dyDescent="0.25">
      <c r="A7100" s="77"/>
      <c r="D7100" s="60"/>
      <c r="E7100" s="60"/>
      <c r="F7100" s="60"/>
      <c r="G7100" s="60"/>
      <c r="H7100" s="62"/>
      <c r="I7100" s="62"/>
      <c r="J7100" s="62"/>
      <c r="K7100" s="62"/>
      <c r="M7100" s="63"/>
      <c r="N7100" s="63"/>
      <c r="O7100" s="64"/>
      <c r="P7100" s="127"/>
      <c r="W7100" s="64"/>
      <c r="X7100" s="64"/>
    </row>
    <row r="7101" spans="1:24" s="59" customFormat="1" x14ac:dyDescent="0.25">
      <c r="A7101" s="77"/>
      <c r="D7101" s="60"/>
      <c r="E7101" s="60"/>
      <c r="F7101" s="60"/>
      <c r="G7101" s="60"/>
      <c r="H7101" s="62"/>
      <c r="I7101" s="62"/>
      <c r="J7101" s="62"/>
      <c r="K7101" s="62"/>
      <c r="M7101" s="63"/>
      <c r="N7101" s="63"/>
      <c r="O7101" s="64"/>
      <c r="P7101" s="127"/>
      <c r="W7101" s="64"/>
      <c r="X7101" s="64"/>
    </row>
    <row r="7102" spans="1:24" s="59" customFormat="1" x14ac:dyDescent="0.25">
      <c r="A7102" s="77"/>
      <c r="D7102" s="60"/>
      <c r="E7102" s="60"/>
      <c r="F7102" s="60"/>
      <c r="G7102" s="60"/>
      <c r="H7102" s="62"/>
      <c r="I7102" s="62"/>
      <c r="J7102" s="62"/>
      <c r="K7102" s="62"/>
      <c r="M7102" s="63"/>
      <c r="N7102" s="63"/>
      <c r="O7102" s="64"/>
      <c r="P7102" s="127"/>
      <c r="W7102" s="64"/>
      <c r="X7102" s="64"/>
    </row>
    <row r="7103" spans="1:24" s="59" customFormat="1" x14ac:dyDescent="0.25">
      <c r="A7103" s="77"/>
      <c r="D7103" s="60"/>
      <c r="E7103" s="60"/>
      <c r="F7103" s="60"/>
      <c r="G7103" s="60"/>
      <c r="H7103" s="62"/>
      <c r="I7103" s="62"/>
      <c r="J7103" s="62"/>
      <c r="K7103" s="62"/>
      <c r="M7103" s="63"/>
      <c r="N7103" s="63"/>
      <c r="O7103" s="64"/>
      <c r="P7103" s="127"/>
      <c r="W7103" s="64"/>
      <c r="X7103" s="64"/>
    </row>
    <row r="7104" spans="1:24" s="59" customFormat="1" x14ac:dyDescent="0.25">
      <c r="A7104" s="77"/>
      <c r="D7104" s="60"/>
      <c r="E7104" s="60"/>
      <c r="F7104" s="60"/>
      <c r="G7104" s="60"/>
      <c r="H7104" s="62"/>
      <c r="I7104" s="62"/>
      <c r="J7104" s="62"/>
      <c r="K7104" s="62"/>
      <c r="M7104" s="63"/>
      <c r="N7104" s="63"/>
      <c r="O7104" s="64"/>
      <c r="P7104" s="127"/>
      <c r="W7104" s="64"/>
      <c r="X7104" s="64"/>
    </row>
    <row r="7105" spans="1:24" s="59" customFormat="1" x14ac:dyDescent="0.25">
      <c r="A7105" s="77"/>
      <c r="D7105" s="60"/>
      <c r="E7105" s="60"/>
      <c r="F7105" s="60"/>
      <c r="G7105" s="60"/>
      <c r="H7105" s="62"/>
      <c r="I7105" s="62"/>
      <c r="J7105" s="62"/>
      <c r="K7105" s="62"/>
      <c r="M7105" s="63"/>
      <c r="N7105" s="63"/>
      <c r="O7105" s="64"/>
      <c r="P7105" s="127"/>
      <c r="W7105" s="64"/>
      <c r="X7105" s="64"/>
    </row>
    <row r="7106" spans="1:24" s="59" customFormat="1" x14ac:dyDescent="0.25">
      <c r="A7106" s="77"/>
      <c r="D7106" s="60"/>
      <c r="E7106" s="60"/>
      <c r="F7106" s="60"/>
      <c r="G7106" s="60"/>
      <c r="H7106" s="62"/>
      <c r="I7106" s="62"/>
      <c r="J7106" s="62"/>
      <c r="K7106" s="62"/>
      <c r="M7106" s="63"/>
      <c r="N7106" s="63"/>
      <c r="O7106" s="64"/>
      <c r="P7106" s="127"/>
      <c r="W7106" s="64"/>
      <c r="X7106" s="64"/>
    </row>
    <row r="7107" spans="1:24" s="59" customFormat="1" x14ac:dyDescent="0.25">
      <c r="A7107" s="77"/>
      <c r="D7107" s="60"/>
      <c r="E7107" s="60"/>
      <c r="F7107" s="60"/>
      <c r="G7107" s="60"/>
      <c r="H7107" s="62"/>
      <c r="I7107" s="62"/>
      <c r="J7107" s="62"/>
      <c r="K7107" s="62"/>
      <c r="M7107" s="63"/>
      <c r="N7107" s="63"/>
      <c r="O7107" s="64"/>
      <c r="P7107" s="127"/>
      <c r="W7107" s="64"/>
      <c r="X7107" s="64"/>
    </row>
    <row r="7108" spans="1:24" s="59" customFormat="1" x14ac:dyDescent="0.25">
      <c r="A7108" s="77"/>
      <c r="D7108" s="60"/>
      <c r="E7108" s="60"/>
      <c r="F7108" s="60"/>
      <c r="G7108" s="60"/>
      <c r="H7108" s="62"/>
      <c r="I7108" s="62"/>
      <c r="J7108" s="62"/>
      <c r="K7108" s="62"/>
      <c r="M7108" s="63"/>
      <c r="N7108" s="63"/>
      <c r="O7108" s="64"/>
      <c r="P7108" s="127"/>
      <c r="W7108" s="64"/>
      <c r="X7108" s="64"/>
    </row>
    <row r="7109" spans="1:24" s="59" customFormat="1" x14ac:dyDescent="0.25">
      <c r="A7109" s="77"/>
      <c r="D7109" s="60"/>
      <c r="E7109" s="60"/>
      <c r="F7109" s="60"/>
      <c r="G7109" s="60"/>
      <c r="H7109" s="62"/>
      <c r="I7109" s="62"/>
      <c r="J7109" s="62"/>
      <c r="K7109" s="62"/>
      <c r="M7109" s="63"/>
      <c r="N7109" s="63"/>
      <c r="O7109" s="64"/>
      <c r="P7109" s="127"/>
      <c r="W7109" s="64"/>
      <c r="X7109" s="64"/>
    </row>
    <row r="7110" spans="1:24" s="59" customFormat="1" x14ac:dyDescent="0.25">
      <c r="A7110" s="77"/>
      <c r="D7110" s="60"/>
      <c r="E7110" s="60"/>
      <c r="F7110" s="60"/>
      <c r="G7110" s="60"/>
      <c r="H7110" s="62"/>
      <c r="I7110" s="62"/>
      <c r="J7110" s="62"/>
      <c r="K7110" s="62"/>
      <c r="M7110" s="63"/>
      <c r="N7110" s="63"/>
      <c r="O7110" s="64"/>
      <c r="P7110" s="127"/>
      <c r="W7110" s="64"/>
      <c r="X7110" s="64"/>
    </row>
    <row r="7111" spans="1:24" s="59" customFormat="1" x14ac:dyDescent="0.25">
      <c r="A7111" s="77"/>
      <c r="D7111" s="60"/>
      <c r="E7111" s="60"/>
      <c r="F7111" s="60"/>
      <c r="G7111" s="60"/>
      <c r="H7111" s="62"/>
      <c r="I7111" s="62"/>
      <c r="J7111" s="62"/>
      <c r="K7111" s="62"/>
      <c r="M7111" s="63"/>
      <c r="N7111" s="63"/>
      <c r="O7111" s="64"/>
      <c r="P7111" s="127"/>
      <c r="W7111" s="64"/>
      <c r="X7111" s="64"/>
    </row>
    <row r="7112" spans="1:24" s="59" customFormat="1" x14ac:dyDescent="0.25">
      <c r="A7112" s="77"/>
      <c r="D7112" s="60"/>
      <c r="E7112" s="60"/>
      <c r="F7112" s="60"/>
      <c r="G7112" s="60"/>
      <c r="H7112" s="62"/>
      <c r="I7112" s="62"/>
      <c r="J7112" s="62"/>
      <c r="K7112" s="62"/>
      <c r="M7112" s="63"/>
      <c r="N7112" s="63"/>
      <c r="O7112" s="64"/>
      <c r="P7112" s="127"/>
      <c r="W7112" s="64"/>
      <c r="X7112" s="64"/>
    </row>
    <row r="7113" spans="1:24" s="59" customFormat="1" x14ac:dyDescent="0.25">
      <c r="A7113" s="77"/>
      <c r="D7113" s="60"/>
      <c r="E7113" s="60"/>
      <c r="F7113" s="60"/>
      <c r="G7113" s="60"/>
      <c r="H7113" s="62"/>
      <c r="I7113" s="62"/>
      <c r="J7113" s="62"/>
      <c r="K7113" s="62"/>
      <c r="M7113" s="63"/>
      <c r="N7113" s="63"/>
      <c r="O7113" s="64"/>
      <c r="P7113" s="127"/>
      <c r="W7113" s="64"/>
      <c r="X7113" s="64"/>
    </row>
    <row r="7114" spans="1:24" s="59" customFormat="1" x14ac:dyDescent="0.25">
      <c r="A7114" s="77"/>
      <c r="D7114" s="60"/>
      <c r="E7114" s="60"/>
      <c r="F7114" s="60"/>
      <c r="G7114" s="60"/>
      <c r="H7114" s="62"/>
      <c r="I7114" s="62"/>
      <c r="J7114" s="62"/>
      <c r="K7114" s="62"/>
      <c r="M7114" s="63"/>
      <c r="N7114" s="63"/>
      <c r="O7114" s="64"/>
      <c r="P7114" s="127"/>
      <c r="W7114" s="64"/>
      <c r="X7114" s="64"/>
    </row>
    <row r="7115" spans="1:24" s="59" customFormat="1" x14ac:dyDescent="0.25">
      <c r="A7115" s="77"/>
      <c r="D7115" s="60"/>
      <c r="E7115" s="60"/>
      <c r="F7115" s="60"/>
      <c r="G7115" s="60"/>
      <c r="H7115" s="62"/>
      <c r="I7115" s="62"/>
      <c r="J7115" s="62"/>
      <c r="K7115" s="62"/>
      <c r="M7115" s="63"/>
      <c r="N7115" s="63"/>
      <c r="O7115" s="64"/>
      <c r="P7115" s="127"/>
      <c r="W7115" s="64"/>
      <c r="X7115" s="64"/>
    </row>
    <row r="7116" spans="1:24" s="59" customFormat="1" x14ac:dyDescent="0.25">
      <c r="A7116" s="77"/>
      <c r="D7116" s="60"/>
      <c r="E7116" s="60"/>
      <c r="F7116" s="60"/>
      <c r="G7116" s="60"/>
      <c r="H7116" s="62"/>
      <c r="I7116" s="62"/>
      <c r="J7116" s="62"/>
      <c r="K7116" s="62"/>
      <c r="M7116" s="63"/>
      <c r="N7116" s="63"/>
      <c r="O7116" s="64"/>
      <c r="P7116" s="127"/>
      <c r="W7116" s="64"/>
      <c r="X7116" s="64"/>
    </row>
    <row r="7117" spans="1:24" s="59" customFormat="1" x14ac:dyDescent="0.25">
      <c r="A7117" s="77"/>
      <c r="D7117" s="60"/>
      <c r="E7117" s="60"/>
      <c r="F7117" s="60"/>
      <c r="G7117" s="60"/>
      <c r="H7117" s="62"/>
      <c r="I7117" s="62"/>
      <c r="J7117" s="62"/>
      <c r="K7117" s="62"/>
      <c r="M7117" s="63"/>
      <c r="N7117" s="63"/>
      <c r="O7117" s="64"/>
      <c r="P7117" s="127"/>
      <c r="W7117" s="64"/>
      <c r="X7117" s="64"/>
    </row>
    <row r="7118" spans="1:24" s="59" customFormat="1" x14ac:dyDescent="0.25">
      <c r="A7118" s="77"/>
      <c r="D7118" s="60"/>
      <c r="E7118" s="60"/>
      <c r="F7118" s="60"/>
      <c r="G7118" s="60"/>
      <c r="H7118" s="62"/>
      <c r="I7118" s="62"/>
      <c r="J7118" s="62"/>
      <c r="K7118" s="62"/>
      <c r="M7118" s="63"/>
      <c r="N7118" s="63"/>
      <c r="O7118" s="64"/>
      <c r="P7118" s="127"/>
      <c r="W7118" s="64"/>
      <c r="X7118" s="64"/>
    </row>
    <row r="7119" spans="1:24" s="59" customFormat="1" x14ac:dyDescent="0.25">
      <c r="A7119" s="77"/>
      <c r="D7119" s="60"/>
      <c r="E7119" s="60"/>
      <c r="F7119" s="60"/>
      <c r="G7119" s="60"/>
      <c r="H7119" s="62"/>
      <c r="I7119" s="62"/>
      <c r="J7119" s="62"/>
      <c r="K7119" s="62"/>
      <c r="M7119" s="63"/>
      <c r="N7119" s="63"/>
      <c r="O7119" s="64"/>
      <c r="P7119" s="127"/>
      <c r="W7119" s="64"/>
      <c r="X7119" s="64"/>
    </row>
    <row r="7120" spans="1:24" s="59" customFormat="1" x14ac:dyDescent="0.25">
      <c r="A7120" s="77"/>
      <c r="D7120" s="60"/>
      <c r="E7120" s="60"/>
      <c r="F7120" s="60"/>
      <c r="G7120" s="60"/>
      <c r="H7120" s="62"/>
      <c r="I7120" s="62"/>
      <c r="J7120" s="62"/>
      <c r="K7120" s="62"/>
      <c r="M7120" s="63"/>
      <c r="N7120" s="63"/>
      <c r="O7120" s="64"/>
      <c r="P7120" s="127"/>
      <c r="W7120" s="64"/>
      <c r="X7120" s="64"/>
    </row>
    <row r="7121" spans="1:24" s="59" customFormat="1" x14ac:dyDescent="0.25">
      <c r="A7121" s="77"/>
      <c r="D7121" s="60"/>
      <c r="E7121" s="60"/>
      <c r="F7121" s="60"/>
      <c r="G7121" s="60"/>
      <c r="H7121" s="62"/>
      <c r="I7121" s="62"/>
      <c r="J7121" s="62"/>
      <c r="K7121" s="62"/>
      <c r="M7121" s="63"/>
      <c r="N7121" s="63"/>
      <c r="O7121" s="64"/>
      <c r="P7121" s="127"/>
      <c r="W7121" s="64"/>
      <c r="X7121" s="64"/>
    </row>
    <row r="7122" spans="1:24" s="59" customFormat="1" x14ac:dyDescent="0.25">
      <c r="A7122" s="77"/>
      <c r="D7122" s="60"/>
      <c r="E7122" s="60"/>
      <c r="F7122" s="60"/>
      <c r="G7122" s="60"/>
      <c r="H7122" s="62"/>
      <c r="I7122" s="62"/>
      <c r="J7122" s="62"/>
      <c r="K7122" s="62"/>
      <c r="M7122" s="63"/>
      <c r="N7122" s="63"/>
      <c r="O7122" s="64"/>
      <c r="P7122" s="127"/>
      <c r="W7122" s="64"/>
      <c r="X7122" s="64"/>
    </row>
    <row r="7123" spans="1:24" s="59" customFormat="1" x14ac:dyDescent="0.25">
      <c r="A7123" s="77"/>
      <c r="D7123" s="60"/>
      <c r="E7123" s="60"/>
      <c r="F7123" s="60"/>
      <c r="G7123" s="60"/>
      <c r="H7123" s="62"/>
      <c r="I7123" s="62"/>
      <c r="J7123" s="62"/>
      <c r="K7123" s="62"/>
      <c r="M7123" s="63"/>
      <c r="N7123" s="63"/>
      <c r="O7123" s="64"/>
      <c r="P7123" s="127"/>
      <c r="W7123" s="64"/>
      <c r="X7123" s="64"/>
    </row>
    <row r="7124" spans="1:24" s="59" customFormat="1" x14ac:dyDescent="0.25">
      <c r="A7124" s="77"/>
      <c r="D7124" s="60"/>
      <c r="E7124" s="60"/>
      <c r="F7124" s="60"/>
      <c r="G7124" s="60"/>
      <c r="H7124" s="62"/>
      <c r="I7124" s="62"/>
      <c r="J7124" s="62"/>
      <c r="K7124" s="62"/>
      <c r="M7124" s="63"/>
      <c r="N7124" s="63"/>
      <c r="O7124" s="64"/>
      <c r="P7124" s="127"/>
      <c r="W7124" s="64"/>
      <c r="X7124" s="64"/>
    </row>
    <row r="7125" spans="1:24" s="59" customFormat="1" x14ac:dyDescent="0.25">
      <c r="A7125" s="77"/>
      <c r="D7125" s="60"/>
      <c r="E7125" s="60"/>
      <c r="F7125" s="60"/>
      <c r="G7125" s="60"/>
      <c r="H7125" s="62"/>
      <c r="I7125" s="62"/>
      <c r="J7125" s="62"/>
      <c r="K7125" s="62"/>
      <c r="M7125" s="63"/>
      <c r="N7125" s="63"/>
      <c r="O7125" s="64"/>
      <c r="P7125" s="127"/>
      <c r="W7125" s="64"/>
      <c r="X7125" s="64"/>
    </row>
    <row r="7126" spans="1:24" s="59" customFormat="1" x14ac:dyDescent="0.25">
      <c r="A7126" s="77"/>
      <c r="D7126" s="60"/>
      <c r="E7126" s="60"/>
      <c r="F7126" s="60"/>
      <c r="G7126" s="60"/>
      <c r="H7126" s="62"/>
      <c r="I7126" s="62"/>
      <c r="J7126" s="62"/>
      <c r="K7126" s="62"/>
      <c r="M7126" s="63"/>
      <c r="N7126" s="63"/>
      <c r="O7126" s="64"/>
      <c r="P7126" s="127"/>
      <c r="W7126" s="64"/>
      <c r="X7126" s="64"/>
    </row>
    <row r="7127" spans="1:24" s="59" customFormat="1" x14ac:dyDescent="0.25">
      <c r="A7127" s="77"/>
      <c r="D7127" s="60"/>
      <c r="E7127" s="60"/>
      <c r="F7127" s="60"/>
      <c r="G7127" s="60"/>
      <c r="H7127" s="62"/>
      <c r="I7127" s="62"/>
      <c r="J7127" s="62"/>
      <c r="K7127" s="62"/>
      <c r="M7127" s="63"/>
      <c r="N7127" s="63"/>
      <c r="O7127" s="64"/>
      <c r="P7127" s="127"/>
      <c r="W7127" s="64"/>
      <c r="X7127" s="64"/>
    </row>
    <row r="7128" spans="1:24" s="59" customFormat="1" x14ac:dyDescent="0.25">
      <c r="A7128" s="77"/>
      <c r="D7128" s="60"/>
      <c r="E7128" s="60"/>
      <c r="F7128" s="60"/>
      <c r="G7128" s="60"/>
      <c r="H7128" s="62"/>
      <c r="I7128" s="62"/>
      <c r="J7128" s="62"/>
      <c r="K7128" s="62"/>
      <c r="M7128" s="63"/>
      <c r="N7128" s="63"/>
      <c r="O7128" s="64"/>
      <c r="P7128" s="127"/>
      <c r="W7128" s="64"/>
      <c r="X7128" s="64"/>
    </row>
    <row r="7129" spans="1:24" s="59" customFormat="1" x14ac:dyDescent="0.25">
      <c r="A7129" s="77"/>
      <c r="D7129" s="60"/>
      <c r="E7129" s="60"/>
      <c r="F7129" s="60"/>
      <c r="G7129" s="60"/>
      <c r="H7129" s="62"/>
      <c r="I7129" s="62"/>
      <c r="J7129" s="62"/>
      <c r="K7129" s="62"/>
      <c r="M7129" s="63"/>
      <c r="N7129" s="63"/>
      <c r="O7129" s="64"/>
      <c r="P7129" s="127"/>
      <c r="W7129" s="64"/>
      <c r="X7129" s="64"/>
    </row>
    <row r="7130" spans="1:24" s="59" customFormat="1" x14ac:dyDescent="0.25">
      <c r="A7130" s="77"/>
      <c r="D7130" s="60"/>
      <c r="E7130" s="60"/>
      <c r="F7130" s="60"/>
      <c r="G7130" s="60"/>
      <c r="H7130" s="62"/>
      <c r="I7130" s="62"/>
      <c r="J7130" s="62"/>
      <c r="K7130" s="62"/>
      <c r="M7130" s="63"/>
      <c r="N7130" s="63"/>
      <c r="O7130" s="64"/>
      <c r="P7130" s="127"/>
      <c r="W7130" s="64"/>
      <c r="X7130" s="64"/>
    </row>
    <row r="7131" spans="1:24" s="59" customFormat="1" x14ac:dyDescent="0.25">
      <c r="A7131" s="77"/>
      <c r="D7131" s="60"/>
      <c r="E7131" s="60"/>
      <c r="F7131" s="60"/>
      <c r="G7131" s="60"/>
      <c r="H7131" s="62"/>
      <c r="I7131" s="62"/>
      <c r="J7131" s="62"/>
      <c r="K7131" s="62"/>
      <c r="M7131" s="63"/>
      <c r="N7131" s="63"/>
      <c r="O7131" s="64"/>
      <c r="P7131" s="127"/>
      <c r="W7131" s="64"/>
      <c r="X7131" s="64"/>
    </row>
    <row r="7132" spans="1:24" s="59" customFormat="1" x14ac:dyDescent="0.25">
      <c r="A7132" s="77"/>
      <c r="D7132" s="60"/>
      <c r="E7132" s="60"/>
      <c r="F7132" s="60"/>
      <c r="G7132" s="60"/>
      <c r="H7132" s="62"/>
      <c r="I7132" s="62"/>
      <c r="J7132" s="62"/>
      <c r="K7132" s="62"/>
      <c r="M7132" s="63"/>
      <c r="N7132" s="63"/>
      <c r="O7132" s="64"/>
      <c r="P7132" s="127"/>
      <c r="W7132" s="64"/>
      <c r="X7132" s="64"/>
    </row>
    <row r="7133" spans="1:24" s="59" customFormat="1" x14ac:dyDescent="0.25">
      <c r="A7133" s="77"/>
      <c r="D7133" s="60"/>
      <c r="E7133" s="60"/>
      <c r="F7133" s="60"/>
      <c r="G7133" s="60"/>
      <c r="H7133" s="62"/>
      <c r="I7133" s="62"/>
      <c r="J7133" s="62"/>
      <c r="K7133" s="62"/>
      <c r="M7133" s="63"/>
      <c r="N7133" s="63"/>
      <c r="O7133" s="64"/>
      <c r="P7133" s="127"/>
      <c r="W7133" s="64"/>
      <c r="X7133" s="64"/>
    </row>
    <row r="7134" spans="1:24" s="59" customFormat="1" x14ac:dyDescent="0.25">
      <c r="A7134" s="77"/>
      <c r="D7134" s="60"/>
      <c r="E7134" s="60"/>
      <c r="F7134" s="60"/>
      <c r="G7134" s="60"/>
      <c r="H7134" s="62"/>
      <c r="I7134" s="62"/>
      <c r="J7134" s="62"/>
      <c r="K7134" s="62"/>
      <c r="M7134" s="63"/>
      <c r="N7134" s="63"/>
      <c r="O7134" s="64"/>
      <c r="P7134" s="127"/>
      <c r="W7134" s="64"/>
      <c r="X7134" s="64"/>
    </row>
    <row r="7135" spans="1:24" s="59" customFormat="1" x14ac:dyDescent="0.25">
      <c r="A7135" s="77"/>
      <c r="D7135" s="60"/>
      <c r="E7135" s="60"/>
      <c r="F7135" s="60"/>
      <c r="G7135" s="60"/>
      <c r="H7135" s="62"/>
      <c r="I7135" s="62"/>
      <c r="J7135" s="62"/>
      <c r="K7135" s="62"/>
      <c r="M7135" s="63"/>
      <c r="N7135" s="63"/>
      <c r="O7135" s="64"/>
      <c r="P7135" s="127"/>
      <c r="W7135" s="64"/>
      <c r="X7135" s="64"/>
    </row>
    <row r="7136" spans="1:24" s="59" customFormat="1" x14ac:dyDescent="0.25">
      <c r="A7136" s="77"/>
      <c r="D7136" s="60"/>
      <c r="E7136" s="60"/>
      <c r="F7136" s="60"/>
      <c r="G7136" s="60"/>
      <c r="H7136" s="62"/>
      <c r="I7136" s="62"/>
      <c r="J7136" s="62"/>
      <c r="K7136" s="62"/>
      <c r="M7136" s="63"/>
      <c r="N7136" s="63"/>
      <c r="O7136" s="64"/>
      <c r="P7136" s="127"/>
      <c r="W7136" s="64"/>
      <c r="X7136" s="64"/>
    </row>
    <row r="7137" spans="1:24" s="59" customFormat="1" x14ac:dyDescent="0.25">
      <c r="A7137" s="77"/>
      <c r="D7137" s="60"/>
      <c r="E7137" s="60"/>
      <c r="F7137" s="60"/>
      <c r="G7137" s="60"/>
      <c r="H7137" s="62"/>
      <c r="I7137" s="62"/>
      <c r="J7137" s="62"/>
      <c r="K7137" s="62"/>
      <c r="M7137" s="63"/>
      <c r="N7137" s="63"/>
      <c r="O7137" s="64"/>
      <c r="P7137" s="127"/>
      <c r="W7137" s="64"/>
      <c r="X7137" s="64"/>
    </row>
    <row r="7138" spans="1:24" s="59" customFormat="1" x14ac:dyDescent="0.25">
      <c r="A7138" s="77"/>
      <c r="D7138" s="60"/>
      <c r="E7138" s="60"/>
      <c r="F7138" s="60"/>
      <c r="G7138" s="60"/>
      <c r="H7138" s="62"/>
      <c r="I7138" s="62"/>
      <c r="J7138" s="62"/>
      <c r="K7138" s="62"/>
      <c r="M7138" s="63"/>
      <c r="N7138" s="63"/>
      <c r="O7138" s="64"/>
      <c r="P7138" s="127"/>
      <c r="W7138" s="64"/>
      <c r="X7138" s="64"/>
    </row>
    <row r="7139" spans="1:24" s="59" customFormat="1" x14ac:dyDescent="0.25">
      <c r="A7139" s="77"/>
      <c r="D7139" s="60"/>
      <c r="E7139" s="60"/>
      <c r="F7139" s="60"/>
      <c r="G7139" s="60"/>
      <c r="H7139" s="62"/>
      <c r="I7139" s="62"/>
      <c r="J7139" s="62"/>
      <c r="K7139" s="62"/>
      <c r="M7139" s="63"/>
      <c r="N7139" s="63"/>
      <c r="O7139" s="64"/>
      <c r="P7139" s="127"/>
      <c r="W7139" s="64"/>
      <c r="X7139" s="64"/>
    </row>
    <row r="7140" spans="1:24" s="59" customFormat="1" x14ac:dyDescent="0.25">
      <c r="A7140" s="77"/>
      <c r="D7140" s="60"/>
      <c r="E7140" s="60"/>
      <c r="F7140" s="60"/>
      <c r="G7140" s="60"/>
      <c r="H7140" s="62"/>
      <c r="I7140" s="62"/>
      <c r="J7140" s="62"/>
      <c r="K7140" s="62"/>
      <c r="M7140" s="63"/>
      <c r="N7140" s="63"/>
      <c r="O7140" s="64"/>
      <c r="P7140" s="127"/>
      <c r="W7140" s="64"/>
      <c r="X7140" s="64"/>
    </row>
    <row r="7141" spans="1:24" s="59" customFormat="1" x14ac:dyDescent="0.25">
      <c r="A7141" s="77"/>
      <c r="D7141" s="60"/>
      <c r="E7141" s="60"/>
      <c r="F7141" s="60"/>
      <c r="G7141" s="60"/>
      <c r="H7141" s="62"/>
      <c r="I7141" s="62"/>
      <c r="J7141" s="62"/>
      <c r="K7141" s="62"/>
      <c r="M7141" s="63"/>
      <c r="N7141" s="63"/>
      <c r="O7141" s="64"/>
      <c r="P7141" s="127"/>
      <c r="W7141" s="64"/>
      <c r="X7141" s="64"/>
    </row>
    <row r="7142" spans="1:24" s="59" customFormat="1" x14ac:dyDescent="0.25">
      <c r="A7142" s="77"/>
      <c r="D7142" s="60"/>
      <c r="E7142" s="60"/>
      <c r="F7142" s="60"/>
      <c r="G7142" s="60"/>
      <c r="H7142" s="62"/>
      <c r="I7142" s="62"/>
      <c r="J7142" s="62"/>
      <c r="K7142" s="62"/>
      <c r="M7142" s="63"/>
      <c r="N7142" s="63"/>
      <c r="O7142" s="64"/>
      <c r="P7142" s="127"/>
      <c r="W7142" s="64"/>
      <c r="X7142" s="64"/>
    </row>
    <row r="7143" spans="1:24" s="59" customFormat="1" x14ac:dyDescent="0.25">
      <c r="A7143" s="77"/>
      <c r="D7143" s="60"/>
      <c r="E7143" s="60"/>
      <c r="F7143" s="60"/>
      <c r="G7143" s="60"/>
      <c r="H7143" s="62"/>
      <c r="I7143" s="62"/>
      <c r="J7143" s="62"/>
      <c r="K7143" s="62"/>
      <c r="M7143" s="63"/>
      <c r="N7143" s="63"/>
      <c r="O7143" s="64"/>
      <c r="P7143" s="127"/>
      <c r="W7143" s="64"/>
      <c r="X7143" s="64"/>
    </row>
    <row r="7144" spans="1:24" s="59" customFormat="1" x14ac:dyDescent="0.25">
      <c r="A7144" s="77"/>
      <c r="D7144" s="60"/>
      <c r="E7144" s="60"/>
      <c r="F7144" s="60"/>
      <c r="G7144" s="60"/>
      <c r="H7144" s="62"/>
      <c r="I7144" s="62"/>
      <c r="J7144" s="62"/>
      <c r="K7144" s="62"/>
      <c r="M7144" s="63"/>
      <c r="N7144" s="63"/>
      <c r="O7144" s="64"/>
      <c r="P7144" s="127"/>
      <c r="W7144" s="64"/>
      <c r="X7144" s="64"/>
    </row>
    <row r="7145" spans="1:24" s="59" customFormat="1" x14ac:dyDescent="0.25">
      <c r="A7145" s="77"/>
      <c r="D7145" s="60"/>
      <c r="E7145" s="60"/>
      <c r="F7145" s="60"/>
      <c r="G7145" s="60"/>
      <c r="H7145" s="62"/>
      <c r="I7145" s="62"/>
      <c r="J7145" s="62"/>
      <c r="K7145" s="62"/>
      <c r="M7145" s="63"/>
      <c r="N7145" s="63"/>
      <c r="O7145" s="64"/>
      <c r="P7145" s="127"/>
      <c r="W7145" s="64"/>
      <c r="X7145" s="64"/>
    </row>
    <row r="7146" spans="1:24" s="59" customFormat="1" x14ac:dyDescent="0.25">
      <c r="A7146" s="77"/>
      <c r="D7146" s="60"/>
      <c r="E7146" s="60"/>
      <c r="F7146" s="60"/>
      <c r="G7146" s="60"/>
      <c r="H7146" s="62"/>
      <c r="I7146" s="62"/>
      <c r="J7146" s="62"/>
      <c r="K7146" s="62"/>
      <c r="M7146" s="63"/>
      <c r="N7146" s="63"/>
      <c r="O7146" s="64"/>
      <c r="P7146" s="127"/>
      <c r="W7146" s="64"/>
      <c r="X7146" s="64"/>
    </row>
    <row r="7147" spans="1:24" s="59" customFormat="1" x14ac:dyDescent="0.25">
      <c r="A7147" s="77"/>
      <c r="D7147" s="60"/>
      <c r="E7147" s="60"/>
      <c r="F7147" s="60"/>
      <c r="G7147" s="60"/>
      <c r="H7147" s="62"/>
      <c r="I7147" s="62"/>
      <c r="J7147" s="62"/>
      <c r="K7147" s="62"/>
      <c r="M7147" s="63"/>
      <c r="N7147" s="63"/>
      <c r="O7147" s="64"/>
      <c r="P7147" s="127"/>
      <c r="W7147" s="64"/>
      <c r="X7147" s="64"/>
    </row>
    <row r="7148" spans="1:24" s="59" customFormat="1" x14ac:dyDescent="0.25">
      <c r="A7148" s="77"/>
      <c r="D7148" s="60"/>
      <c r="E7148" s="60"/>
      <c r="F7148" s="60"/>
      <c r="G7148" s="60"/>
      <c r="H7148" s="62"/>
      <c r="I7148" s="62"/>
      <c r="J7148" s="62"/>
      <c r="K7148" s="62"/>
      <c r="M7148" s="63"/>
      <c r="N7148" s="63"/>
      <c r="O7148" s="64"/>
      <c r="P7148" s="127"/>
      <c r="W7148" s="64"/>
      <c r="X7148" s="64"/>
    </row>
    <row r="7149" spans="1:24" s="59" customFormat="1" x14ac:dyDescent="0.25">
      <c r="A7149" s="77"/>
      <c r="D7149" s="60"/>
      <c r="E7149" s="60"/>
      <c r="F7149" s="60"/>
      <c r="G7149" s="60"/>
      <c r="H7149" s="62"/>
      <c r="I7149" s="62"/>
      <c r="J7149" s="62"/>
      <c r="K7149" s="62"/>
      <c r="M7149" s="63"/>
      <c r="N7149" s="63"/>
      <c r="O7149" s="64"/>
      <c r="P7149" s="127"/>
      <c r="W7149" s="64"/>
      <c r="X7149" s="64"/>
    </row>
    <row r="7150" spans="1:24" s="59" customFormat="1" x14ac:dyDescent="0.25">
      <c r="A7150" s="77"/>
      <c r="D7150" s="60"/>
      <c r="E7150" s="60"/>
      <c r="F7150" s="60"/>
      <c r="G7150" s="60"/>
      <c r="H7150" s="62"/>
      <c r="I7150" s="62"/>
      <c r="J7150" s="62"/>
      <c r="K7150" s="62"/>
      <c r="M7150" s="63"/>
      <c r="N7150" s="63"/>
      <c r="O7150" s="64"/>
      <c r="P7150" s="127"/>
      <c r="W7150" s="64"/>
      <c r="X7150" s="64"/>
    </row>
    <row r="7151" spans="1:24" s="59" customFormat="1" x14ac:dyDescent="0.25">
      <c r="A7151" s="77"/>
      <c r="D7151" s="60"/>
      <c r="E7151" s="60"/>
      <c r="F7151" s="60"/>
      <c r="G7151" s="60"/>
      <c r="H7151" s="62"/>
      <c r="I7151" s="62"/>
      <c r="J7151" s="62"/>
      <c r="K7151" s="62"/>
      <c r="M7151" s="63"/>
      <c r="N7151" s="63"/>
      <c r="O7151" s="64"/>
      <c r="P7151" s="127"/>
      <c r="W7151" s="64"/>
      <c r="X7151" s="64"/>
    </row>
    <row r="7152" spans="1:24" s="59" customFormat="1" x14ac:dyDescent="0.25">
      <c r="A7152" s="77"/>
      <c r="D7152" s="60"/>
      <c r="E7152" s="60"/>
      <c r="F7152" s="60"/>
      <c r="G7152" s="60"/>
      <c r="H7152" s="62"/>
      <c r="I7152" s="62"/>
      <c r="J7152" s="62"/>
      <c r="K7152" s="62"/>
      <c r="M7152" s="63"/>
      <c r="N7152" s="63"/>
      <c r="O7152" s="64"/>
      <c r="P7152" s="127"/>
      <c r="W7152" s="64"/>
      <c r="X7152" s="64"/>
    </row>
    <row r="7153" spans="1:24" s="59" customFormat="1" x14ac:dyDescent="0.25">
      <c r="A7153" s="77"/>
      <c r="D7153" s="60"/>
      <c r="E7153" s="60"/>
      <c r="F7153" s="60"/>
      <c r="G7153" s="60"/>
      <c r="H7153" s="62"/>
      <c r="I7153" s="62"/>
      <c r="J7153" s="62"/>
      <c r="K7153" s="62"/>
      <c r="M7153" s="63"/>
      <c r="N7153" s="63"/>
      <c r="O7153" s="64"/>
      <c r="P7153" s="127"/>
      <c r="W7153" s="64"/>
      <c r="X7153" s="64"/>
    </row>
    <row r="7154" spans="1:24" s="59" customFormat="1" x14ac:dyDescent="0.25">
      <c r="A7154" s="77"/>
      <c r="D7154" s="60"/>
      <c r="E7154" s="60"/>
      <c r="F7154" s="60"/>
      <c r="G7154" s="60"/>
      <c r="H7154" s="62"/>
      <c r="I7154" s="62"/>
      <c r="J7154" s="62"/>
      <c r="K7154" s="62"/>
      <c r="M7154" s="63"/>
      <c r="N7154" s="63"/>
      <c r="O7154" s="64"/>
      <c r="P7154" s="127"/>
      <c r="W7154" s="64"/>
      <c r="X7154" s="64"/>
    </row>
    <row r="7155" spans="1:24" s="59" customFormat="1" x14ac:dyDescent="0.25">
      <c r="A7155" s="77"/>
      <c r="D7155" s="60"/>
      <c r="E7155" s="60"/>
      <c r="F7155" s="60"/>
      <c r="G7155" s="60"/>
      <c r="H7155" s="62"/>
      <c r="I7155" s="62"/>
      <c r="J7155" s="62"/>
      <c r="K7155" s="62"/>
      <c r="M7155" s="63"/>
      <c r="N7155" s="63"/>
      <c r="O7155" s="64"/>
      <c r="P7155" s="127"/>
      <c r="W7155" s="64"/>
      <c r="X7155" s="64"/>
    </row>
    <row r="7156" spans="1:24" s="59" customFormat="1" x14ac:dyDescent="0.25">
      <c r="A7156" s="77"/>
      <c r="D7156" s="60"/>
      <c r="E7156" s="60"/>
      <c r="F7156" s="60"/>
      <c r="G7156" s="60"/>
      <c r="H7156" s="62"/>
      <c r="I7156" s="62"/>
      <c r="J7156" s="62"/>
      <c r="K7156" s="62"/>
      <c r="M7156" s="63"/>
      <c r="N7156" s="63"/>
      <c r="O7156" s="64"/>
      <c r="P7156" s="127"/>
      <c r="W7156" s="64"/>
      <c r="X7156" s="64"/>
    </row>
    <row r="7157" spans="1:24" s="59" customFormat="1" x14ac:dyDescent="0.25">
      <c r="A7157" s="77"/>
      <c r="D7157" s="60"/>
      <c r="E7157" s="60"/>
      <c r="F7157" s="60"/>
      <c r="G7157" s="60"/>
      <c r="H7157" s="62"/>
      <c r="I7157" s="62"/>
      <c r="J7157" s="62"/>
      <c r="K7157" s="62"/>
      <c r="M7157" s="63"/>
      <c r="N7157" s="63"/>
      <c r="O7157" s="64"/>
      <c r="P7157" s="127"/>
      <c r="W7157" s="64"/>
      <c r="X7157" s="64"/>
    </row>
    <row r="7158" spans="1:24" s="59" customFormat="1" x14ac:dyDescent="0.25">
      <c r="A7158" s="77"/>
      <c r="D7158" s="60"/>
      <c r="E7158" s="60"/>
      <c r="F7158" s="60"/>
      <c r="G7158" s="60"/>
      <c r="H7158" s="62"/>
      <c r="I7158" s="62"/>
      <c r="J7158" s="62"/>
      <c r="K7158" s="62"/>
      <c r="M7158" s="63"/>
      <c r="N7158" s="63"/>
      <c r="O7158" s="64"/>
      <c r="P7158" s="127"/>
      <c r="W7158" s="64"/>
      <c r="X7158" s="64"/>
    </row>
    <row r="7159" spans="1:24" s="59" customFormat="1" x14ac:dyDescent="0.25">
      <c r="A7159" s="77"/>
      <c r="D7159" s="60"/>
      <c r="E7159" s="60"/>
      <c r="F7159" s="60"/>
      <c r="G7159" s="60"/>
      <c r="H7159" s="62"/>
      <c r="I7159" s="62"/>
      <c r="J7159" s="62"/>
      <c r="K7159" s="62"/>
      <c r="M7159" s="63"/>
      <c r="N7159" s="63"/>
      <c r="O7159" s="64"/>
      <c r="P7159" s="127"/>
      <c r="W7159" s="64"/>
      <c r="X7159" s="64"/>
    </row>
    <row r="7160" spans="1:24" s="59" customFormat="1" x14ac:dyDescent="0.25">
      <c r="A7160" s="77"/>
      <c r="D7160" s="60"/>
      <c r="E7160" s="60"/>
      <c r="F7160" s="60"/>
      <c r="G7160" s="60"/>
      <c r="H7160" s="62"/>
      <c r="I7160" s="62"/>
      <c r="J7160" s="62"/>
      <c r="K7160" s="62"/>
      <c r="M7160" s="63"/>
      <c r="N7160" s="63"/>
      <c r="O7160" s="64"/>
      <c r="P7160" s="127"/>
      <c r="W7160" s="64"/>
      <c r="X7160" s="64"/>
    </row>
    <row r="7161" spans="1:24" s="59" customFormat="1" x14ac:dyDescent="0.25">
      <c r="A7161" s="77"/>
      <c r="D7161" s="60"/>
      <c r="E7161" s="60"/>
      <c r="F7161" s="60"/>
      <c r="G7161" s="60"/>
      <c r="H7161" s="62"/>
      <c r="I7161" s="62"/>
      <c r="J7161" s="62"/>
      <c r="K7161" s="62"/>
      <c r="M7161" s="63"/>
      <c r="N7161" s="63"/>
      <c r="O7161" s="64"/>
      <c r="P7161" s="127"/>
      <c r="W7161" s="64"/>
      <c r="X7161" s="64"/>
    </row>
    <row r="7162" spans="1:24" s="59" customFormat="1" x14ac:dyDescent="0.25">
      <c r="A7162" s="77"/>
      <c r="D7162" s="60"/>
      <c r="E7162" s="60"/>
      <c r="F7162" s="60"/>
      <c r="G7162" s="60"/>
      <c r="H7162" s="62"/>
      <c r="I7162" s="62"/>
      <c r="J7162" s="62"/>
      <c r="K7162" s="62"/>
      <c r="M7162" s="63"/>
      <c r="N7162" s="63"/>
      <c r="O7162" s="64"/>
      <c r="P7162" s="127"/>
      <c r="W7162" s="64"/>
      <c r="X7162" s="64"/>
    </row>
    <row r="7163" spans="1:24" s="59" customFormat="1" x14ac:dyDescent="0.25">
      <c r="A7163" s="77"/>
      <c r="D7163" s="60"/>
      <c r="E7163" s="60"/>
      <c r="F7163" s="60"/>
      <c r="G7163" s="60"/>
      <c r="H7163" s="62"/>
      <c r="I7163" s="62"/>
      <c r="J7163" s="62"/>
      <c r="K7163" s="62"/>
      <c r="M7163" s="63"/>
      <c r="N7163" s="63"/>
      <c r="O7163" s="64"/>
      <c r="P7163" s="127"/>
      <c r="W7163" s="64"/>
      <c r="X7163" s="64"/>
    </row>
    <row r="7164" spans="1:24" s="59" customFormat="1" x14ac:dyDescent="0.25">
      <c r="A7164" s="77"/>
      <c r="D7164" s="60"/>
      <c r="E7164" s="60"/>
      <c r="F7164" s="60"/>
      <c r="G7164" s="60"/>
      <c r="H7164" s="62"/>
      <c r="I7164" s="62"/>
      <c r="J7164" s="62"/>
      <c r="K7164" s="62"/>
      <c r="M7164" s="63"/>
      <c r="N7164" s="63"/>
      <c r="O7164" s="64"/>
      <c r="P7164" s="127"/>
      <c r="W7164" s="64"/>
      <c r="X7164" s="64"/>
    </row>
    <row r="7165" spans="1:24" s="59" customFormat="1" x14ac:dyDescent="0.25">
      <c r="A7165" s="77"/>
      <c r="D7165" s="60"/>
      <c r="E7165" s="60"/>
      <c r="F7165" s="60"/>
      <c r="G7165" s="60"/>
      <c r="H7165" s="62"/>
      <c r="I7165" s="62"/>
      <c r="J7165" s="62"/>
      <c r="K7165" s="62"/>
      <c r="M7165" s="63"/>
      <c r="N7165" s="63"/>
      <c r="O7165" s="64"/>
      <c r="P7165" s="127"/>
      <c r="W7165" s="64"/>
      <c r="X7165" s="64"/>
    </row>
    <row r="7166" spans="1:24" s="59" customFormat="1" x14ac:dyDescent="0.25">
      <c r="A7166" s="77"/>
      <c r="D7166" s="60"/>
      <c r="E7166" s="60"/>
      <c r="F7166" s="60"/>
      <c r="G7166" s="60"/>
      <c r="H7166" s="62"/>
      <c r="I7166" s="62"/>
      <c r="J7166" s="62"/>
      <c r="K7166" s="62"/>
      <c r="M7166" s="63"/>
      <c r="N7166" s="63"/>
      <c r="O7166" s="64"/>
      <c r="P7166" s="127"/>
      <c r="W7166" s="64"/>
      <c r="X7166" s="64"/>
    </row>
    <row r="7167" spans="1:24" s="59" customFormat="1" x14ac:dyDescent="0.25">
      <c r="A7167" s="77"/>
      <c r="D7167" s="60"/>
      <c r="E7167" s="60"/>
      <c r="F7167" s="60"/>
      <c r="G7167" s="60"/>
      <c r="H7167" s="62"/>
      <c r="I7167" s="62"/>
      <c r="J7167" s="62"/>
      <c r="K7167" s="62"/>
      <c r="M7167" s="63"/>
      <c r="N7167" s="63"/>
      <c r="O7167" s="64"/>
      <c r="P7167" s="127"/>
      <c r="W7167" s="64"/>
      <c r="X7167" s="64"/>
    </row>
    <row r="7168" spans="1:24" s="59" customFormat="1" x14ac:dyDescent="0.25">
      <c r="A7168" s="77"/>
      <c r="D7168" s="60"/>
      <c r="E7168" s="60"/>
      <c r="F7168" s="60"/>
      <c r="G7168" s="60"/>
      <c r="H7168" s="62"/>
      <c r="I7168" s="62"/>
      <c r="J7168" s="62"/>
      <c r="K7168" s="62"/>
      <c r="M7168" s="63"/>
      <c r="N7168" s="63"/>
      <c r="O7168" s="64"/>
      <c r="P7168" s="127"/>
      <c r="W7168" s="64"/>
      <c r="X7168" s="64"/>
    </row>
    <row r="7169" spans="1:24" s="59" customFormat="1" x14ac:dyDescent="0.25">
      <c r="A7169" s="77"/>
      <c r="D7169" s="60"/>
      <c r="E7169" s="60"/>
      <c r="F7169" s="60"/>
      <c r="G7169" s="60"/>
      <c r="H7169" s="62"/>
      <c r="I7169" s="62"/>
      <c r="J7169" s="62"/>
      <c r="K7169" s="62"/>
      <c r="M7169" s="63"/>
      <c r="N7169" s="63"/>
      <c r="O7169" s="64"/>
      <c r="P7169" s="127"/>
      <c r="W7169" s="64"/>
      <c r="X7169" s="64"/>
    </row>
    <row r="7170" spans="1:24" s="59" customFormat="1" x14ac:dyDescent="0.25">
      <c r="A7170" s="77"/>
      <c r="D7170" s="60"/>
      <c r="E7170" s="60"/>
      <c r="F7170" s="60"/>
      <c r="G7170" s="60"/>
      <c r="H7170" s="62"/>
      <c r="I7170" s="62"/>
      <c r="J7170" s="62"/>
      <c r="K7170" s="62"/>
      <c r="M7170" s="63"/>
      <c r="N7170" s="63"/>
      <c r="O7170" s="64"/>
      <c r="P7170" s="127"/>
      <c r="W7170" s="64"/>
      <c r="X7170" s="64"/>
    </row>
    <row r="7171" spans="1:24" s="59" customFormat="1" x14ac:dyDescent="0.25">
      <c r="A7171" s="77"/>
      <c r="D7171" s="60"/>
      <c r="E7171" s="60"/>
      <c r="F7171" s="60"/>
      <c r="G7171" s="60"/>
      <c r="H7171" s="62"/>
      <c r="I7171" s="62"/>
      <c r="J7171" s="62"/>
      <c r="K7171" s="62"/>
      <c r="M7171" s="63"/>
      <c r="N7171" s="63"/>
      <c r="O7171" s="64"/>
      <c r="P7171" s="127"/>
      <c r="W7171" s="64"/>
      <c r="X7171" s="64"/>
    </row>
    <row r="7172" spans="1:24" s="59" customFormat="1" x14ac:dyDescent="0.25">
      <c r="A7172" s="77"/>
      <c r="D7172" s="60"/>
      <c r="E7172" s="60"/>
      <c r="F7172" s="60"/>
      <c r="G7172" s="60"/>
      <c r="H7172" s="62"/>
      <c r="I7172" s="62"/>
      <c r="J7172" s="62"/>
      <c r="K7172" s="62"/>
      <c r="M7172" s="63"/>
      <c r="N7172" s="63"/>
      <c r="O7172" s="64"/>
      <c r="P7172" s="127"/>
      <c r="W7172" s="64"/>
      <c r="X7172" s="64"/>
    </row>
    <row r="7173" spans="1:24" s="59" customFormat="1" x14ac:dyDescent="0.25">
      <c r="A7173" s="77"/>
      <c r="D7173" s="60"/>
      <c r="E7173" s="60"/>
      <c r="F7173" s="60"/>
      <c r="G7173" s="60"/>
      <c r="H7173" s="62"/>
      <c r="I7173" s="62"/>
      <c r="J7173" s="62"/>
      <c r="K7173" s="62"/>
      <c r="M7173" s="63"/>
      <c r="N7173" s="63"/>
      <c r="O7173" s="64"/>
      <c r="P7173" s="127"/>
      <c r="W7173" s="64"/>
      <c r="X7173" s="64"/>
    </row>
    <row r="7174" spans="1:24" s="59" customFormat="1" x14ac:dyDescent="0.25">
      <c r="A7174" s="77"/>
      <c r="D7174" s="60"/>
      <c r="E7174" s="60"/>
      <c r="F7174" s="60"/>
      <c r="G7174" s="60"/>
      <c r="H7174" s="62"/>
      <c r="I7174" s="62"/>
      <c r="J7174" s="62"/>
      <c r="K7174" s="62"/>
      <c r="M7174" s="63"/>
      <c r="N7174" s="63"/>
      <c r="O7174" s="64"/>
      <c r="P7174" s="127"/>
      <c r="W7174" s="64"/>
      <c r="X7174" s="64"/>
    </row>
    <row r="7175" spans="1:24" s="59" customFormat="1" x14ac:dyDescent="0.25">
      <c r="A7175" s="77"/>
      <c r="D7175" s="60"/>
      <c r="E7175" s="60"/>
      <c r="F7175" s="60"/>
      <c r="G7175" s="60"/>
      <c r="H7175" s="62"/>
      <c r="I7175" s="62"/>
      <c r="J7175" s="62"/>
      <c r="K7175" s="62"/>
      <c r="M7175" s="63"/>
      <c r="N7175" s="63"/>
      <c r="O7175" s="64"/>
      <c r="P7175" s="127"/>
      <c r="W7175" s="64"/>
      <c r="X7175" s="64"/>
    </row>
    <row r="7176" spans="1:24" s="59" customFormat="1" x14ac:dyDescent="0.25">
      <c r="A7176" s="77"/>
      <c r="D7176" s="60"/>
      <c r="E7176" s="60"/>
      <c r="F7176" s="60"/>
      <c r="G7176" s="60"/>
      <c r="H7176" s="62"/>
      <c r="I7176" s="62"/>
      <c r="J7176" s="62"/>
      <c r="K7176" s="62"/>
      <c r="M7176" s="63"/>
      <c r="N7176" s="63"/>
      <c r="O7176" s="64"/>
      <c r="P7176" s="127"/>
      <c r="W7176" s="64"/>
      <c r="X7176" s="64"/>
    </row>
    <row r="7177" spans="1:24" s="59" customFormat="1" x14ac:dyDescent="0.25">
      <c r="A7177" s="77"/>
      <c r="D7177" s="60"/>
      <c r="E7177" s="60"/>
      <c r="F7177" s="60"/>
      <c r="G7177" s="60"/>
      <c r="H7177" s="62"/>
      <c r="I7177" s="62"/>
      <c r="J7177" s="62"/>
      <c r="K7177" s="62"/>
      <c r="M7177" s="63"/>
      <c r="N7177" s="63"/>
      <c r="O7177" s="64"/>
      <c r="P7177" s="127"/>
      <c r="W7177" s="64"/>
      <c r="X7177" s="64"/>
    </row>
    <row r="7178" spans="1:24" s="59" customFormat="1" x14ac:dyDescent="0.25">
      <c r="A7178" s="77"/>
      <c r="D7178" s="60"/>
      <c r="E7178" s="60"/>
      <c r="F7178" s="60"/>
      <c r="G7178" s="60"/>
      <c r="H7178" s="62"/>
      <c r="I7178" s="62"/>
      <c r="J7178" s="62"/>
      <c r="K7178" s="62"/>
      <c r="M7178" s="63"/>
      <c r="N7178" s="63"/>
      <c r="O7178" s="64"/>
      <c r="P7178" s="127"/>
      <c r="W7178" s="64"/>
      <c r="X7178" s="64"/>
    </row>
    <row r="7179" spans="1:24" s="59" customFormat="1" x14ac:dyDescent="0.25">
      <c r="A7179" s="77"/>
      <c r="D7179" s="60"/>
      <c r="E7179" s="60"/>
      <c r="F7179" s="60"/>
      <c r="G7179" s="60"/>
      <c r="H7179" s="62"/>
      <c r="I7179" s="62"/>
      <c r="J7179" s="62"/>
      <c r="K7179" s="62"/>
      <c r="M7179" s="63"/>
      <c r="N7179" s="63"/>
      <c r="O7179" s="64"/>
      <c r="P7179" s="127"/>
      <c r="W7179" s="64"/>
      <c r="X7179" s="64"/>
    </row>
    <row r="7180" spans="1:24" s="59" customFormat="1" x14ac:dyDescent="0.25">
      <c r="A7180" s="77"/>
      <c r="D7180" s="60"/>
      <c r="E7180" s="60"/>
      <c r="F7180" s="60"/>
      <c r="G7180" s="60"/>
      <c r="H7180" s="62"/>
      <c r="I7180" s="62"/>
      <c r="J7180" s="62"/>
      <c r="K7180" s="62"/>
      <c r="M7180" s="63"/>
      <c r="N7180" s="63"/>
      <c r="O7180" s="64"/>
      <c r="P7180" s="127"/>
      <c r="W7180" s="64"/>
      <c r="X7180" s="64"/>
    </row>
    <row r="7181" spans="1:24" s="59" customFormat="1" x14ac:dyDescent="0.25">
      <c r="A7181" s="77"/>
      <c r="D7181" s="60"/>
      <c r="E7181" s="60"/>
      <c r="F7181" s="60"/>
      <c r="G7181" s="60"/>
      <c r="H7181" s="62"/>
      <c r="I7181" s="62"/>
      <c r="J7181" s="62"/>
      <c r="K7181" s="62"/>
      <c r="M7181" s="63"/>
      <c r="N7181" s="63"/>
      <c r="O7181" s="64"/>
      <c r="P7181" s="127"/>
      <c r="W7181" s="64"/>
      <c r="X7181" s="64"/>
    </row>
    <row r="7182" spans="1:24" s="59" customFormat="1" x14ac:dyDescent="0.25">
      <c r="A7182" s="77"/>
      <c r="D7182" s="60"/>
      <c r="E7182" s="60"/>
      <c r="F7182" s="60"/>
      <c r="G7182" s="60"/>
      <c r="H7182" s="62"/>
      <c r="I7182" s="62"/>
      <c r="J7182" s="62"/>
      <c r="K7182" s="62"/>
      <c r="M7182" s="63"/>
      <c r="N7182" s="63"/>
      <c r="O7182" s="64"/>
      <c r="P7182" s="127"/>
      <c r="W7182" s="64"/>
      <c r="X7182" s="64"/>
    </row>
    <row r="7183" spans="1:24" s="59" customFormat="1" x14ac:dyDescent="0.25">
      <c r="A7183" s="77"/>
      <c r="D7183" s="60"/>
      <c r="E7183" s="60"/>
      <c r="F7183" s="60"/>
      <c r="G7183" s="60"/>
      <c r="H7183" s="62"/>
      <c r="I7183" s="62"/>
      <c r="J7183" s="62"/>
      <c r="K7183" s="62"/>
      <c r="M7183" s="63"/>
      <c r="N7183" s="63"/>
      <c r="O7183" s="64"/>
      <c r="P7183" s="127"/>
      <c r="W7183" s="64"/>
      <c r="X7183" s="64"/>
    </row>
    <row r="7184" spans="1:24" s="59" customFormat="1" x14ac:dyDescent="0.25">
      <c r="A7184" s="77"/>
      <c r="D7184" s="60"/>
      <c r="E7184" s="60"/>
      <c r="F7184" s="60"/>
      <c r="G7184" s="60"/>
      <c r="H7184" s="62"/>
      <c r="I7184" s="62"/>
      <c r="J7184" s="62"/>
      <c r="K7184" s="62"/>
      <c r="M7184" s="63"/>
      <c r="N7184" s="63"/>
      <c r="O7184" s="64"/>
      <c r="P7184" s="127"/>
      <c r="W7184" s="64"/>
      <c r="X7184" s="64"/>
    </row>
    <row r="7185" spans="1:24" s="59" customFormat="1" x14ac:dyDescent="0.25">
      <c r="A7185" s="77"/>
      <c r="D7185" s="60"/>
      <c r="E7185" s="60"/>
      <c r="F7185" s="60"/>
      <c r="G7185" s="60"/>
      <c r="H7185" s="62"/>
      <c r="I7185" s="62"/>
      <c r="J7185" s="62"/>
      <c r="K7185" s="62"/>
      <c r="M7185" s="63"/>
      <c r="N7185" s="63"/>
      <c r="O7185" s="64"/>
      <c r="P7185" s="127"/>
      <c r="W7185" s="64"/>
      <c r="X7185" s="64"/>
    </row>
    <row r="7186" spans="1:24" s="59" customFormat="1" x14ac:dyDescent="0.25">
      <c r="A7186" s="77"/>
      <c r="D7186" s="60"/>
      <c r="E7186" s="60"/>
      <c r="F7186" s="60"/>
      <c r="G7186" s="60"/>
      <c r="H7186" s="62"/>
      <c r="I7186" s="62"/>
      <c r="J7186" s="62"/>
      <c r="K7186" s="62"/>
      <c r="M7186" s="63"/>
      <c r="N7186" s="63"/>
      <c r="O7186" s="64"/>
      <c r="P7186" s="127"/>
      <c r="W7186" s="64"/>
      <c r="X7186" s="64"/>
    </row>
    <row r="7187" spans="1:24" s="59" customFormat="1" x14ac:dyDescent="0.25">
      <c r="A7187" s="77"/>
      <c r="D7187" s="60"/>
      <c r="E7187" s="60"/>
      <c r="F7187" s="60"/>
      <c r="G7187" s="60"/>
      <c r="H7187" s="62"/>
      <c r="I7187" s="62"/>
      <c r="J7187" s="62"/>
      <c r="K7187" s="62"/>
      <c r="M7187" s="63"/>
      <c r="N7187" s="63"/>
      <c r="O7187" s="64"/>
      <c r="P7187" s="127"/>
      <c r="W7187" s="64"/>
      <c r="X7187" s="64"/>
    </row>
    <row r="7188" spans="1:24" s="59" customFormat="1" x14ac:dyDescent="0.25">
      <c r="A7188" s="77"/>
      <c r="D7188" s="60"/>
      <c r="E7188" s="60"/>
      <c r="F7188" s="60"/>
      <c r="G7188" s="60"/>
      <c r="H7188" s="62"/>
      <c r="I7188" s="62"/>
      <c r="J7188" s="62"/>
      <c r="K7188" s="62"/>
      <c r="M7188" s="63"/>
      <c r="N7188" s="63"/>
      <c r="O7188" s="64"/>
      <c r="P7188" s="127"/>
      <c r="W7188" s="64"/>
      <c r="X7188" s="64"/>
    </row>
    <row r="7189" spans="1:24" s="59" customFormat="1" x14ac:dyDescent="0.25">
      <c r="A7189" s="77"/>
      <c r="D7189" s="60"/>
      <c r="E7189" s="60"/>
      <c r="F7189" s="60"/>
      <c r="G7189" s="60"/>
      <c r="H7189" s="62"/>
      <c r="I7189" s="62"/>
      <c r="J7189" s="62"/>
      <c r="K7189" s="62"/>
      <c r="M7189" s="63"/>
      <c r="N7189" s="63"/>
      <c r="O7189" s="64"/>
      <c r="P7189" s="127"/>
      <c r="W7189" s="64"/>
      <c r="X7189" s="64"/>
    </row>
    <row r="7190" spans="1:24" s="59" customFormat="1" x14ac:dyDescent="0.25">
      <c r="A7190" s="77"/>
      <c r="D7190" s="60"/>
      <c r="E7190" s="60"/>
      <c r="F7190" s="60"/>
      <c r="G7190" s="60"/>
      <c r="H7190" s="62"/>
      <c r="I7190" s="62"/>
      <c r="J7190" s="62"/>
      <c r="K7190" s="62"/>
      <c r="M7190" s="63"/>
      <c r="N7190" s="63"/>
      <c r="O7190" s="64"/>
      <c r="P7190" s="127"/>
      <c r="W7190" s="64"/>
      <c r="X7190" s="64"/>
    </row>
    <row r="7191" spans="1:24" s="59" customFormat="1" x14ac:dyDescent="0.25">
      <c r="A7191" s="77"/>
      <c r="D7191" s="60"/>
      <c r="E7191" s="60"/>
      <c r="F7191" s="60"/>
      <c r="G7191" s="60"/>
      <c r="H7191" s="62"/>
      <c r="I7191" s="62"/>
      <c r="J7191" s="62"/>
      <c r="K7191" s="62"/>
      <c r="M7191" s="63"/>
      <c r="N7191" s="63"/>
      <c r="O7191" s="64"/>
      <c r="P7191" s="127"/>
      <c r="W7191" s="64"/>
      <c r="X7191" s="64"/>
    </row>
    <row r="7192" spans="1:24" s="59" customFormat="1" x14ac:dyDescent="0.25">
      <c r="A7192" s="77"/>
      <c r="D7192" s="60"/>
      <c r="E7192" s="60"/>
      <c r="F7192" s="60"/>
      <c r="G7192" s="60"/>
      <c r="H7192" s="62"/>
      <c r="I7192" s="62"/>
      <c r="J7192" s="62"/>
      <c r="K7192" s="62"/>
      <c r="M7192" s="63"/>
      <c r="N7192" s="63"/>
      <c r="O7192" s="64"/>
      <c r="P7192" s="127"/>
      <c r="W7192" s="64"/>
      <c r="X7192" s="64"/>
    </row>
    <row r="7193" spans="1:24" s="59" customFormat="1" x14ac:dyDescent="0.25">
      <c r="A7193" s="77"/>
      <c r="D7193" s="60"/>
      <c r="E7193" s="60"/>
      <c r="F7193" s="60"/>
      <c r="G7193" s="60"/>
      <c r="H7193" s="62"/>
      <c r="I7193" s="62"/>
      <c r="J7193" s="62"/>
      <c r="K7193" s="62"/>
      <c r="M7193" s="63"/>
      <c r="N7193" s="63"/>
      <c r="O7193" s="64"/>
      <c r="P7193" s="127"/>
      <c r="W7193" s="64"/>
      <c r="X7193" s="64"/>
    </row>
    <row r="7194" spans="1:24" s="59" customFormat="1" x14ac:dyDescent="0.25">
      <c r="A7194" s="77"/>
      <c r="D7194" s="60"/>
      <c r="E7194" s="60"/>
      <c r="F7194" s="60"/>
      <c r="G7194" s="60"/>
      <c r="H7194" s="62"/>
      <c r="I7194" s="62"/>
      <c r="J7194" s="62"/>
      <c r="K7194" s="62"/>
      <c r="M7194" s="63"/>
      <c r="N7194" s="63"/>
      <c r="O7194" s="64"/>
      <c r="P7194" s="127"/>
      <c r="W7194" s="64"/>
      <c r="X7194" s="64"/>
    </row>
    <row r="7195" spans="1:24" s="59" customFormat="1" x14ac:dyDescent="0.25">
      <c r="A7195" s="77"/>
      <c r="D7195" s="60"/>
      <c r="E7195" s="60"/>
      <c r="F7195" s="60"/>
      <c r="G7195" s="60"/>
      <c r="H7195" s="62"/>
      <c r="I7195" s="62"/>
      <c r="J7195" s="62"/>
      <c r="K7195" s="62"/>
      <c r="M7195" s="63"/>
      <c r="N7195" s="63"/>
      <c r="O7195" s="64"/>
      <c r="P7195" s="127"/>
      <c r="W7195" s="64"/>
      <c r="X7195" s="64"/>
    </row>
    <row r="7196" spans="1:24" s="59" customFormat="1" x14ac:dyDescent="0.25">
      <c r="A7196" s="77"/>
      <c r="D7196" s="60"/>
      <c r="E7196" s="60"/>
      <c r="F7196" s="60"/>
      <c r="G7196" s="60"/>
      <c r="H7196" s="62"/>
      <c r="I7196" s="62"/>
      <c r="J7196" s="62"/>
      <c r="K7196" s="62"/>
      <c r="M7196" s="63"/>
      <c r="N7196" s="63"/>
      <c r="O7196" s="64"/>
      <c r="P7196" s="127"/>
      <c r="W7196" s="64"/>
      <c r="X7196" s="64"/>
    </row>
    <row r="7197" spans="1:24" s="59" customFormat="1" x14ac:dyDescent="0.25">
      <c r="A7197" s="77"/>
      <c r="D7197" s="60"/>
      <c r="E7197" s="60"/>
      <c r="F7197" s="60"/>
      <c r="G7197" s="60"/>
      <c r="H7197" s="62"/>
      <c r="I7197" s="62"/>
      <c r="J7197" s="62"/>
      <c r="K7197" s="62"/>
      <c r="M7197" s="63"/>
      <c r="N7197" s="63"/>
      <c r="O7197" s="64"/>
      <c r="P7197" s="127"/>
      <c r="W7197" s="64"/>
      <c r="X7197" s="64"/>
    </row>
    <row r="7198" spans="1:24" s="59" customFormat="1" x14ac:dyDescent="0.25">
      <c r="A7198" s="77"/>
      <c r="D7198" s="60"/>
      <c r="E7198" s="60"/>
      <c r="F7198" s="60"/>
      <c r="G7198" s="60"/>
      <c r="H7198" s="62"/>
      <c r="I7198" s="62"/>
      <c r="J7198" s="62"/>
      <c r="K7198" s="62"/>
      <c r="M7198" s="63"/>
      <c r="N7198" s="63"/>
      <c r="O7198" s="64"/>
      <c r="P7198" s="127"/>
      <c r="W7198" s="64"/>
      <c r="X7198" s="64"/>
    </row>
    <row r="7199" spans="1:24" s="59" customFormat="1" x14ac:dyDescent="0.25">
      <c r="A7199" s="77"/>
      <c r="D7199" s="60"/>
      <c r="E7199" s="60"/>
      <c r="F7199" s="60"/>
      <c r="G7199" s="60"/>
      <c r="H7199" s="62"/>
      <c r="I7199" s="62"/>
      <c r="J7199" s="62"/>
      <c r="K7199" s="62"/>
      <c r="M7199" s="63"/>
      <c r="N7199" s="63"/>
      <c r="O7199" s="64"/>
      <c r="P7199" s="127"/>
      <c r="W7199" s="64"/>
      <c r="X7199" s="64"/>
    </row>
    <row r="7200" spans="1:24" s="59" customFormat="1" x14ac:dyDescent="0.25">
      <c r="A7200" s="77"/>
      <c r="D7200" s="60"/>
      <c r="E7200" s="60"/>
      <c r="F7200" s="60"/>
      <c r="G7200" s="60"/>
      <c r="H7200" s="62"/>
      <c r="I7200" s="62"/>
      <c r="J7200" s="62"/>
      <c r="K7200" s="62"/>
      <c r="M7200" s="63"/>
      <c r="N7200" s="63"/>
      <c r="O7200" s="64"/>
      <c r="P7200" s="127"/>
      <c r="W7200" s="64"/>
      <c r="X7200" s="64"/>
    </row>
    <row r="7201" spans="1:24" s="59" customFormat="1" x14ac:dyDescent="0.25">
      <c r="A7201" s="77"/>
      <c r="D7201" s="60"/>
      <c r="E7201" s="60"/>
      <c r="F7201" s="60"/>
      <c r="G7201" s="60"/>
      <c r="H7201" s="62"/>
      <c r="I7201" s="62"/>
      <c r="J7201" s="62"/>
      <c r="K7201" s="62"/>
      <c r="M7201" s="63"/>
      <c r="N7201" s="63"/>
      <c r="O7201" s="64"/>
      <c r="P7201" s="127"/>
      <c r="W7201" s="64"/>
      <c r="X7201" s="64"/>
    </row>
    <row r="7202" spans="1:24" s="59" customFormat="1" x14ac:dyDescent="0.25">
      <c r="A7202" s="77"/>
      <c r="D7202" s="60"/>
      <c r="E7202" s="60"/>
      <c r="F7202" s="60"/>
      <c r="G7202" s="60"/>
      <c r="H7202" s="62"/>
      <c r="I7202" s="62"/>
      <c r="J7202" s="62"/>
      <c r="K7202" s="62"/>
      <c r="M7202" s="63"/>
      <c r="N7202" s="63"/>
      <c r="O7202" s="64"/>
      <c r="P7202" s="127"/>
      <c r="W7202" s="64"/>
      <c r="X7202" s="64"/>
    </row>
    <row r="7203" spans="1:24" s="59" customFormat="1" x14ac:dyDescent="0.25">
      <c r="A7203" s="77"/>
      <c r="D7203" s="60"/>
      <c r="E7203" s="60"/>
      <c r="F7203" s="60"/>
      <c r="G7203" s="60"/>
      <c r="H7203" s="62"/>
      <c r="I7203" s="62"/>
      <c r="J7203" s="62"/>
      <c r="K7203" s="62"/>
      <c r="M7203" s="63"/>
      <c r="N7203" s="63"/>
      <c r="O7203" s="64"/>
      <c r="P7203" s="127"/>
      <c r="W7203" s="64"/>
      <c r="X7203" s="64"/>
    </row>
    <row r="7204" spans="1:24" s="59" customFormat="1" x14ac:dyDescent="0.25">
      <c r="A7204" s="77"/>
      <c r="D7204" s="60"/>
      <c r="E7204" s="60"/>
      <c r="F7204" s="60"/>
      <c r="G7204" s="60"/>
      <c r="H7204" s="62"/>
      <c r="I7204" s="62"/>
      <c r="J7204" s="62"/>
      <c r="K7204" s="62"/>
      <c r="M7204" s="63"/>
      <c r="N7204" s="63"/>
      <c r="O7204" s="64"/>
      <c r="P7204" s="127"/>
      <c r="W7204" s="64"/>
      <c r="X7204" s="64"/>
    </row>
    <row r="7205" spans="1:24" s="59" customFormat="1" x14ac:dyDescent="0.25">
      <c r="A7205" s="77"/>
      <c r="D7205" s="60"/>
      <c r="E7205" s="60"/>
      <c r="F7205" s="60"/>
      <c r="G7205" s="60"/>
      <c r="H7205" s="62"/>
      <c r="I7205" s="62"/>
      <c r="J7205" s="62"/>
      <c r="K7205" s="62"/>
      <c r="M7205" s="63"/>
      <c r="N7205" s="63"/>
      <c r="O7205" s="64"/>
      <c r="P7205" s="127"/>
      <c r="W7205" s="64"/>
      <c r="X7205" s="64"/>
    </row>
    <row r="7206" spans="1:24" s="59" customFormat="1" x14ac:dyDescent="0.25">
      <c r="A7206" s="77"/>
      <c r="D7206" s="60"/>
      <c r="E7206" s="60"/>
      <c r="F7206" s="60"/>
      <c r="G7206" s="60"/>
      <c r="H7206" s="62"/>
      <c r="I7206" s="62"/>
      <c r="J7206" s="62"/>
      <c r="K7206" s="62"/>
      <c r="M7206" s="63"/>
      <c r="N7206" s="63"/>
      <c r="O7206" s="64"/>
      <c r="P7206" s="127"/>
      <c r="W7206" s="64"/>
      <c r="X7206" s="64"/>
    </row>
    <row r="7207" spans="1:24" s="59" customFormat="1" x14ac:dyDescent="0.25">
      <c r="A7207" s="77"/>
      <c r="D7207" s="60"/>
      <c r="E7207" s="60"/>
      <c r="F7207" s="60"/>
      <c r="G7207" s="60"/>
      <c r="H7207" s="62"/>
      <c r="I7207" s="62"/>
      <c r="J7207" s="62"/>
      <c r="K7207" s="62"/>
      <c r="M7207" s="63"/>
      <c r="N7207" s="63"/>
      <c r="O7207" s="64"/>
      <c r="P7207" s="127"/>
      <c r="W7207" s="64"/>
      <c r="X7207" s="64"/>
    </row>
    <row r="7208" spans="1:24" s="59" customFormat="1" x14ac:dyDescent="0.25">
      <c r="A7208" s="77"/>
      <c r="D7208" s="60"/>
      <c r="E7208" s="60"/>
      <c r="F7208" s="60"/>
      <c r="G7208" s="60"/>
      <c r="H7208" s="62"/>
      <c r="I7208" s="62"/>
      <c r="J7208" s="62"/>
      <c r="K7208" s="62"/>
      <c r="M7208" s="63"/>
      <c r="N7208" s="63"/>
      <c r="O7208" s="64"/>
      <c r="P7208" s="127"/>
      <c r="W7208" s="64"/>
      <c r="X7208" s="64"/>
    </row>
    <row r="7209" spans="1:24" s="59" customFormat="1" x14ac:dyDescent="0.25">
      <c r="A7209" s="77"/>
      <c r="D7209" s="60"/>
      <c r="E7209" s="60"/>
      <c r="F7209" s="60"/>
      <c r="G7209" s="60"/>
      <c r="H7209" s="62"/>
      <c r="I7209" s="62"/>
      <c r="J7209" s="62"/>
      <c r="K7209" s="62"/>
      <c r="M7209" s="63"/>
      <c r="N7209" s="63"/>
      <c r="O7209" s="64"/>
      <c r="P7209" s="127"/>
      <c r="W7209" s="64"/>
      <c r="X7209" s="64"/>
    </row>
    <row r="7210" spans="1:24" s="59" customFormat="1" x14ac:dyDescent="0.25">
      <c r="A7210" s="77"/>
      <c r="D7210" s="60"/>
      <c r="E7210" s="60"/>
      <c r="F7210" s="60"/>
      <c r="G7210" s="60"/>
      <c r="H7210" s="62"/>
      <c r="I7210" s="62"/>
      <c r="J7210" s="62"/>
      <c r="K7210" s="62"/>
      <c r="M7210" s="63"/>
      <c r="N7210" s="63"/>
      <c r="O7210" s="64"/>
      <c r="P7210" s="127"/>
      <c r="W7210" s="64"/>
      <c r="X7210" s="64"/>
    </row>
    <row r="7211" spans="1:24" s="59" customFormat="1" x14ac:dyDescent="0.25">
      <c r="A7211" s="77"/>
      <c r="D7211" s="60"/>
      <c r="E7211" s="60"/>
      <c r="F7211" s="60"/>
      <c r="G7211" s="60"/>
      <c r="H7211" s="62"/>
      <c r="I7211" s="62"/>
      <c r="J7211" s="62"/>
      <c r="K7211" s="62"/>
      <c r="M7211" s="63"/>
      <c r="N7211" s="63"/>
      <c r="O7211" s="64"/>
      <c r="P7211" s="127"/>
      <c r="W7211" s="64"/>
      <c r="X7211" s="64"/>
    </row>
    <row r="7212" spans="1:24" s="59" customFormat="1" x14ac:dyDescent="0.25">
      <c r="A7212" s="77"/>
      <c r="D7212" s="60"/>
      <c r="E7212" s="60"/>
      <c r="F7212" s="60"/>
      <c r="G7212" s="60"/>
      <c r="H7212" s="62"/>
      <c r="I7212" s="62"/>
      <c r="J7212" s="62"/>
      <c r="K7212" s="62"/>
      <c r="M7212" s="63"/>
      <c r="N7212" s="63"/>
      <c r="O7212" s="64"/>
      <c r="P7212" s="127"/>
      <c r="W7212" s="64"/>
      <c r="X7212" s="64"/>
    </row>
    <row r="7213" spans="1:24" s="59" customFormat="1" x14ac:dyDescent="0.25">
      <c r="A7213" s="77"/>
      <c r="D7213" s="60"/>
      <c r="E7213" s="60"/>
      <c r="F7213" s="60"/>
      <c r="G7213" s="60"/>
      <c r="H7213" s="62"/>
      <c r="I7213" s="62"/>
      <c r="J7213" s="62"/>
      <c r="K7213" s="62"/>
      <c r="M7213" s="63"/>
      <c r="N7213" s="63"/>
      <c r="O7213" s="64"/>
      <c r="P7213" s="127"/>
      <c r="W7213" s="64"/>
      <c r="X7213" s="64"/>
    </row>
    <row r="7214" spans="1:24" s="59" customFormat="1" x14ac:dyDescent="0.25">
      <c r="A7214" s="77"/>
      <c r="D7214" s="60"/>
      <c r="E7214" s="60"/>
      <c r="F7214" s="60"/>
      <c r="G7214" s="60"/>
      <c r="H7214" s="62"/>
      <c r="I7214" s="62"/>
      <c r="J7214" s="62"/>
      <c r="K7214" s="62"/>
      <c r="M7214" s="63"/>
      <c r="N7214" s="63"/>
      <c r="O7214" s="64"/>
      <c r="P7214" s="127"/>
      <c r="W7214" s="64"/>
      <c r="X7214" s="64"/>
    </row>
    <row r="7215" spans="1:24" s="59" customFormat="1" x14ac:dyDescent="0.25">
      <c r="A7215" s="77"/>
      <c r="D7215" s="60"/>
      <c r="E7215" s="60"/>
      <c r="F7215" s="60"/>
      <c r="G7215" s="60"/>
      <c r="H7215" s="62"/>
      <c r="I7215" s="62"/>
      <c r="J7215" s="62"/>
      <c r="K7215" s="62"/>
      <c r="M7215" s="63"/>
      <c r="N7215" s="63"/>
      <c r="O7215" s="64"/>
      <c r="P7215" s="127"/>
      <c r="W7215" s="64"/>
      <c r="X7215" s="64"/>
    </row>
    <row r="7216" spans="1:24" s="59" customFormat="1" x14ac:dyDescent="0.25">
      <c r="A7216" s="77"/>
      <c r="D7216" s="60"/>
      <c r="E7216" s="60"/>
      <c r="F7216" s="60"/>
      <c r="G7216" s="60"/>
      <c r="H7216" s="62"/>
      <c r="I7216" s="62"/>
      <c r="J7216" s="62"/>
      <c r="K7216" s="62"/>
      <c r="M7216" s="63"/>
      <c r="N7216" s="63"/>
      <c r="O7216" s="64"/>
      <c r="P7216" s="127"/>
      <c r="W7216" s="64"/>
      <c r="X7216" s="64"/>
    </row>
    <row r="7217" spans="1:24" s="59" customFormat="1" x14ac:dyDescent="0.25">
      <c r="A7217" s="77"/>
      <c r="D7217" s="60"/>
      <c r="E7217" s="60"/>
      <c r="F7217" s="60"/>
      <c r="G7217" s="60"/>
      <c r="H7217" s="62"/>
      <c r="I7217" s="62"/>
      <c r="J7217" s="62"/>
      <c r="K7217" s="62"/>
      <c r="M7217" s="63"/>
      <c r="N7217" s="63"/>
      <c r="O7217" s="64"/>
      <c r="P7217" s="127"/>
      <c r="W7217" s="64"/>
      <c r="X7217" s="64"/>
    </row>
    <row r="7218" spans="1:24" s="59" customFormat="1" x14ac:dyDescent="0.25">
      <c r="A7218" s="77"/>
      <c r="D7218" s="60"/>
      <c r="E7218" s="60"/>
      <c r="F7218" s="60"/>
      <c r="G7218" s="60"/>
      <c r="H7218" s="62"/>
      <c r="I7218" s="62"/>
      <c r="J7218" s="62"/>
      <c r="K7218" s="62"/>
      <c r="M7218" s="63"/>
      <c r="N7218" s="63"/>
      <c r="O7218" s="64"/>
      <c r="P7218" s="127"/>
      <c r="W7218" s="64"/>
      <c r="X7218" s="64"/>
    </row>
    <row r="7219" spans="1:24" s="59" customFormat="1" x14ac:dyDescent="0.25">
      <c r="A7219" s="77"/>
      <c r="D7219" s="60"/>
      <c r="E7219" s="60"/>
      <c r="F7219" s="60"/>
      <c r="G7219" s="60"/>
      <c r="H7219" s="62"/>
      <c r="I7219" s="62"/>
      <c r="J7219" s="62"/>
      <c r="K7219" s="62"/>
      <c r="M7219" s="63"/>
      <c r="N7219" s="63"/>
      <c r="O7219" s="64"/>
      <c r="P7219" s="127"/>
      <c r="W7219" s="64"/>
      <c r="X7219" s="64"/>
    </row>
    <row r="7220" spans="1:24" s="59" customFormat="1" x14ac:dyDescent="0.25">
      <c r="A7220" s="77"/>
      <c r="D7220" s="60"/>
      <c r="E7220" s="60"/>
      <c r="F7220" s="60"/>
      <c r="G7220" s="60"/>
      <c r="H7220" s="62"/>
      <c r="I7220" s="62"/>
      <c r="J7220" s="62"/>
      <c r="K7220" s="62"/>
      <c r="M7220" s="63"/>
      <c r="N7220" s="63"/>
      <c r="O7220" s="64"/>
      <c r="P7220" s="127"/>
      <c r="W7220" s="64"/>
      <c r="X7220" s="64"/>
    </row>
    <row r="7221" spans="1:24" s="59" customFormat="1" x14ac:dyDescent="0.25">
      <c r="A7221" s="77"/>
      <c r="D7221" s="60"/>
      <c r="E7221" s="60"/>
      <c r="F7221" s="60"/>
      <c r="G7221" s="60"/>
      <c r="H7221" s="62"/>
      <c r="I7221" s="62"/>
      <c r="J7221" s="62"/>
      <c r="K7221" s="62"/>
      <c r="M7221" s="63"/>
      <c r="N7221" s="63"/>
      <c r="O7221" s="64"/>
      <c r="P7221" s="127"/>
      <c r="W7221" s="64"/>
      <c r="X7221" s="64"/>
    </row>
    <row r="7222" spans="1:24" s="59" customFormat="1" x14ac:dyDescent="0.25">
      <c r="A7222" s="77"/>
      <c r="D7222" s="60"/>
      <c r="E7222" s="60"/>
      <c r="F7222" s="60"/>
      <c r="G7222" s="60"/>
      <c r="H7222" s="62"/>
      <c r="I7222" s="62"/>
      <c r="J7222" s="62"/>
      <c r="K7222" s="62"/>
      <c r="M7222" s="63"/>
      <c r="N7222" s="63"/>
      <c r="O7222" s="64"/>
      <c r="P7222" s="127"/>
      <c r="W7222" s="64"/>
      <c r="X7222" s="64"/>
    </row>
    <row r="7223" spans="1:24" s="59" customFormat="1" x14ac:dyDescent="0.25">
      <c r="A7223" s="77"/>
      <c r="D7223" s="60"/>
      <c r="E7223" s="60"/>
      <c r="F7223" s="60"/>
      <c r="G7223" s="60"/>
      <c r="H7223" s="62"/>
      <c r="I7223" s="62"/>
      <c r="J7223" s="62"/>
      <c r="K7223" s="62"/>
      <c r="M7223" s="63"/>
      <c r="N7223" s="63"/>
      <c r="O7223" s="64"/>
      <c r="P7223" s="127"/>
      <c r="W7223" s="64"/>
      <c r="X7223" s="64"/>
    </row>
    <row r="7224" spans="1:24" s="59" customFormat="1" x14ac:dyDescent="0.25">
      <c r="A7224" s="77"/>
      <c r="D7224" s="60"/>
      <c r="E7224" s="60"/>
      <c r="F7224" s="60"/>
      <c r="G7224" s="60"/>
      <c r="H7224" s="62"/>
      <c r="I7224" s="62"/>
      <c r="J7224" s="62"/>
      <c r="K7224" s="62"/>
      <c r="M7224" s="63"/>
      <c r="N7224" s="63"/>
      <c r="O7224" s="64"/>
      <c r="P7224" s="127"/>
      <c r="W7224" s="64"/>
      <c r="X7224" s="64"/>
    </row>
    <row r="7225" spans="1:24" s="59" customFormat="1" x14ac:dyDescent="0.25">
      <c r="A7225" s="77"/>
      <c r="D7225" s="60"/>
      <c r="E7225" s="60"/>
      <c r="F7225" s="60"/>
      <c r="G7225" s="60"/>
      <c r="H7225" s="62"/>
      <c r="I7225" s="62"/>
      <c r="J7225" s="62"/>
      <c r="K7225" s="62"/>
      <c r="M7225" s="63"/>
      <c r="N7225" s="63"/>
      <c r="O7225" s="64"/>
      <c r="P7225" s="127"/>
      <c r="W7225" s="64"/>
      <c r="X7225" s="64"/>
    </row>
    <row r="7226" spans="1:24" s="59" customFormat="1" x14ac:dyDescent="0.25">
      <c r="A7226" s="77"/>
      <c r="D7226" s="60"/>
      <c r="E7226" s="60"/>
      <c r="F7226" s="60"/>
      <c r="G7226" s="60"/>
      <c r="H7226" s="62"/>
      <c r="I7226" s="62"/>
      <c r="J7226" s="62"/>
      <c r="K7226" s="62"/>
      <c r="M7226" s="63"/>
      <c r="N7226" s="63"/>
      <c r="O7226" s="64"/>
      <c r="P7226" s="127"/>
      <c r="W7226" s="64"/>
      <c r="X7226" s="64"/>
    </row>
    <row r="7227" spans="1:24" s="59" customFormat="1" x14ac:dyDescent="0.25">
      <c r="A7227" s="77"/>
      <c r="D7227" s="60"/>
      <c r="E7227" s="60"/>
      <c r="F7227" s="60"/>
      <c r="G7227" s="60"/>
      <c r="H7227" s="62"/>
      <c r="I7227" s="62"/>
      <c r="J7227" s="62"/>
      <c r="K7227" s="62"/>
      <c r="M7227" s="63"/>
      <c r="N7227" s="63"/>
      <c r="O7227" s="64"/>
      <c r="P7227" s="127"/>
      <c r="W7227" s="64"/>
      <c r="X7227" s="64"/>
    </row>
    <row r="7228" spans="1:24" s="59" customFormat="1" x14ac:dyDescent="0.25">
      <c r="A7228" s="77"/>
      <c r="D7228" s="60"/>
      <c r="E7228" s="60"/>
      <c r="F7228" s="60"/>
      <c r="G7228" s="60"/>
      <c r="H7228" s="62"/>
      <c r="I7228" s="62"/>
      <c r="J7228" s="62"/>
      <c r="K7228" s="62"/>
      <c r="M7228" s="63"/>
      <c r="N7228" s="63"/>
      <c r="O7228" s="64"/>
      <c r="P7228" s="127"/>
      <c r="W7228" s="64"/>
      <c r="X7228" s="64"/>
    </row>
    <row r="7229" spans="1:24" s="59" customFormat="1" x14ac:dyDescent="0.25">
      <c r="A7229" s="77"/>
      <c r="D7229" s="60"/>
      <c r="E7229" s="60"/>
      <c r="F7229" s="60"/>
      <c r="G7229" s="60"/>
      <c r="H7229" s="62"/>
      <c r="I7229" s="62"/>
      <c r="J7229" s="62"/>
      <c r="K7229" s="62"/>
      <c r="M7229" s="63"/>
      <c r="N7229" s="63"/>
      <c r="O7229" s="64"/>
      <c r="P7229" s="127"/>
      <c r="W7229" s="64"/>
      <c r="X7229" s="64"/>
    </row>
    <row r="7230" spans="1:24" s="59" customFormat="1" x14ac:dyDescent="0.25">
      <c r="A7230" s="77"/>
      <c r="D7230" s="60"/>
      <c r="E7230" s="60"/>
      <c r="F7230" s="60"/>
      <c r="G7230" s="60"/>
      <c r="H7230" s="62"/>
      <c r="I7230" s="62"/>
      <c r="J7230" s="62"/>
      <c r="K7230" s="62"/>
      <c r="M7230" s="63"/>
      <c r="N7230" s="63"/>
      <c r="O7230" s="64"/>
      <c r="P7230" s="127"/>
      <c r="W7230" s="64"/>
      <c r="X7230" s="64"/>
    </row>
    <row r="7231" spans="1:24" s="59" customFormat="1" x14ac:dyDescent="0.25">
      <c r="A7231" s="77"/>
      <c r="D7231" s="60"/>
      <c r="E7231" s="60"/>
      <c r="F7231" s="60"/>
      <c r="G7231" s="60"/>
      <c r="H7231" s="62"/>
      <c r="I7231" s="62"/>
      <c r="J7231" s="62"/>
      <c r="K7231" s="62"/>
      <c r="M7231" s="63"/>
      <c r="N7231" s="63"/>
      <c r="O7231" s="64"/>
      <c r="P7231" s="127"/>
      <c r="W7231" s="64"/>
      <c r="X7231" s="64"/>
    </row>
    <row r="7232" spans="1:24" s="59" customFormat="1" x14ac:dyDescent="0.25">
      <c r="A7232" s="77"/>
      <c r="D7232" s="60"/>
      <c r="E7232" s="60"/>
      <c r="F7232" s="60"/>
      <c r="G7232" s="60"/>
      <c r="H7232" s="62"/>
      <c r="I7232" s="62"/>
      <c r="J7232" s="62"/>
      <c r="K7232" s="62"/>
      <c r="M7232" s="63"/>
      <c r="N7232" s="63"/>
      <c r="O7232" s="64"/>
      <c r="P7232" s="127"/>
      <c r="W7232" s="64"/>
      <c r="X7232" s="64"/>
    </row>
    <row r="7233" spans="1:24" s="59" customFormat="1" x14ac:dyDescent="0.25">
      <c r="A7233" s="77"/>
      <c r="D7233" s="60"/>
      <c r="E7233" s="60"/>
      <c r="F7233" s="60"/>
      <c r="G7233" s="60"/>
      <c r="H7233" s="62"/>
      <c r="I7233" s="62"/>
      <c r="J7233" s="62"/>
      <c r="K7233" s="62"/>
      <c r="M7233" s="63"/>
      <c r="N7233" s="63"/>
      <c r="O7233" s="64"/>
      <c r="P7233" s="127"/>
      <c r="W7233" s="64"/>
      <c r="X7233" s="64"/>
    </row>
    <row r="7234" spans="1:24" s="59" customFormat="1" x14ac:dyDescent="0.25">
      <c r="A7234" s="77"/>
      <c r="D7234" s="60"/>
      <c r="E7234" s="60"/>
      <c r="F7234" s="60"/>
      <c r="G7234" s="60"/>
      <c r="H7234" s="62"/>
      <c r="I7234" s="62"/>
      <c r="J7234" s="62"/>
      <c r="K7234" s="62"/>
      <c r="M7234" s="63"/>
      <c r="N7234" s="63"/>
      <c r="O7234" s="64"/>
      <c r="P7234" s="127"/>
      <c r="W7234" s="64"/>
      <c r="X7234" s="64"/>
    </row>
    <row r="7235" spans="1:24" s="59" customFormat="1" x14ac:dyDescent="0.25">
      <c r="A7235" s="77"/>
      <c r="D7235" s="60"/>
      <c r="E7235" s="60"/>
      <c r="F7235" s="60"/>
      <c r="G7235" s="60"/>
      <c r="H7235" s="62"/>
      <c r="I7235" s="62"/>
      <c r="J7235" s="62"/>
      <c r="K7235" s="62"/>
      <c r="M7235" s="63"/>
      <c r="N7235" s="63"/>
      <c r="O7235" s="64"/>
      <c r="P7235" s="127"/>
      <c r="W7235" s="64"/>
      <c r="X7235" s="64"/>
    </row>
    <row r="7236" spans="1:24" s="59" customFormat="1" x14ac:dyDescent="0.25">
      <c r="A7236" s="77"/>
      <c r="D7236" s="60"/>
      <c r="E7236" s="60"/>
      <c r="F7236" s="60"/>
      <c r="G7236" s="60"/>
      <c r="H7236" s="62"/>
      <c r="I7236" s="62"/>
      <c r="J7236" s="62"/>
      <c r="K7236" s="62"/>
      <c r="M7236" s="63"/>
      <c r="N7236" s="63"/>
      <c r="O7236" s="64"/>
      <c r="P7236" s="127"/>
      <c r="W7236" s="64"/>
      <c r="X7236" s="64"/>
    </row>
    <row r="7237" spans="1:24" s="59" customFormat="1" x14ac:dyDescent="0.25">
      <c r="A7237" s="77"/>
      <c r="D7237" s="60"/>
      <c r="E7237" s="60"/>
      <c r="F7237" s="60"/>
      <c r="G7237" s="60"/>
      <c r="H7237" s="62"/>
      <c r="I7237" s="62"/>
      <c r="J7237" s="62"/>
      <c r="K7237" s="62"/>
      <c r="M7237" s="63"/>
      <c r="N7237" s="63"/>
      <c r="O7237" s="64"/>
      <c r="P7237" s="127"/>
      <c r="W7237" s="64"/>
      <c r="X7237" s="64"/>
    </row>
    <row r="7238" spans="1:24" s="59" customFormat="1" x14ac:dyDescent="0.25">
      <c r="A7238" s="77"/>
      <c r="D7238" s="60"/>
      <c r="E7238" s="60"/>
      <c r="F7238" s="60"/>
      <c r="G7238" s="60"/>
      <c r="H7238" s="62"/>
      <c r="I7238" s="62"/>
      <c r="J7238" s="62"/>
      <c r="K7238" s="62"/>
      <c r="M7238" s="63"/>
      <c r="N7238" s="63"/>
      <c r="O7238" s="64"/>
      <c r="P7238" s="127"/>
      <c r="W7238" s="64"/>
      <c r="X7238" s="64"/>
    </row>
    <row r="7239" spans="1:24" s="59" customFormat="1" x14ac:dyDescent="0.25">
      <c r="A7239" s="77"/>
      <c r="D7239" s="60"/>
      <c r="E7239" s="60"/>
      <c r="F7239" s="60"/>
      <c r="G7239" s="60"/>
      <c r="H7239" s="62"/>
      <c r="I7239" s="62"/>
      <c r="J7239" s="62"/>
      <c r="K7239" s="62"/>
      <c r="M7239" s="63"/>
      <c r="N7239" s="63"/>
      <c r="O7239" s="64"/>
      <c r="P7239" s="127"/>
      <c r="W7239" s="64"/>
      <c r="X7239" s="64"/>
    </row>
    <row r="7240" spans="1:24" s="59" customFormat="1" x14ac:dyDescent="0.25">
      <c r="A7240" s="77"/>
      <c r="D7240" s="60"/>
      <c r="E7240" s="60"/>
      <c r="F7240" s="60"/>
      <c r="G7240" s="60"/>
      <c r="H7240" s="62"/>
      <c r="I7240" s="62"/>
      <c r="J7240" s="62"/>
      <c r="K7240" s="62"/>
      <c r="M7240" s="63"/>
      <c r="N7240" s="63"/>
      <c r="O7240" s="64"/>
      <c r="P7240" s="127"/>
      <c r="W7240" s="64"/>
      <c r="X7240" s="64"/>
    </row>
    <row r="7241" spans="1:24" s="59" customFormat="1" x14ac:dyDescent="0.25">
      <c r="A7241" s="77"/>
      <c r="D7241" s="60"/>
      <c r="E7241" s="60"/>
      <c r="F7241" s="60"/>
      <c r="G7241" s="60"/>
      <c r="H7241" s="62"/>
      <c r="I7241" s="62"/>
      <c r="J7241" s="62"/>
      <c r="K7241" s="62"/>
      <c r="M7241" s="63"/>
      <c r="N7241" s="63"/>
      <c r="O7241" s="64"/>
      <c r="P7241" s="127"/>
      <c r="W7241" s="64"/>
      <c r="X7241" s="64"/>
    </row>
    <row r="7242" spans="1:24" s="59" customFormat="1" x14ac:dyDescent="0.25">
      <c r="A7242" s="77"/>
      <c r="D7242" s="60"/>
      <c r="E7242" s="60"/>
      <c r="F7242" s="60"/>
      <c r="G7242" s="60"/>
      <c r="H7242" s="62"/>
      <c r="I7242" s="62"/>
      <c r="J7242" s="62"/>
      <c r="K7242" s="62"/>
      <c r="M7242" s="63"/>
      <c r="N7242" s="63"/>
      <c r="O7242" s="64"/>
      <c r="P7242" s="127"/>
      <c r="W7242" s="64"/>
      <c r="X7242" s="64"/>
    </row>
    <row r="7243" spans="1:24" s="59" customFormat="1" x14ac:dyDescent="0.25">
      <c r="A7243" s="77"/>
      <c r="D7243" s="60"/>
      <c r="E7243" s="60"/>
      <c r="F7243" s="60"/>
      <c r="G7243" s="60"/>
      <c r="H7243" s="62"/>
      <c r="I7243" s="62"/>
      <c r="J7243" s="62"/>
      <c r="K7243" s="62"/>
      <c r="M7243" s="63"/>
      <c r="N7243" s="63"/>
      <c r="O7243" s="64"/>
      <c r="P7243" s="127"/>
      <c r="W7243" s="64"/>
      <c r="X7243" s="64"/>
    </row>
    <row r="7244" spans="1:24" s="59" customFormat="1" x14ac:dyDescent="0.25">
      <c r="A7244" s="77"/>
      <c r="D7244" s="60"/>
      <c r="E7244" s="60"/>
      <c r="F7244" s="60"/>
      <c r="G7244" s="60"/>
      <c r="H7244" s="62"/>
      <c r="I7244" s="62"/>
      <c r="J7244" s="62"/>
      <c r="K7244" s="62"/>
      <c r="M7244" s="63"/>
      <c r="N7244" s="63"/>
      <c r="O7244" s="64"/>
      <c r="P7244" s="127"/>
      <c r="W7244" s="64"/>
      <c r="X7244" s="64"/>
    </row>
    <row r="7245" spans="1:24" s="59" customFormat="1" x14ac:dyDescent="0.25">
      <c r="A7245" s="77"/>
      <c r="D7245" s="60"/>
      <c r="E7245" s="60"/>
      <c r="F7245" s="60"/>
      <c r="G7245" s="60"/>
      <c r="H7245" s="62"/>
      <c r="I7245" s="62"/>
      <c r="J7245" s="62"/>
      <c r="K7245" s="62"/>
      <c r="M7245" s="63"/>
      <c r="N7245" s="63"/>
      <c r="O7245" s="64"/>
      <c r="P7245" s="127"/>
      <c r="W7245" s="64"/>
      <c r="X7245" s="64"/>
    </row>
    <row r="7246" spans="1:24" s="59" customFormat="1" x14ac:dyDescent="0.25">
      <c r="A7246" s="77"/>
      <c r="D7246" s="60"/>
      <c r="E7246" s="60"/>
      <c r="F7246" s="60"/>
      <c r="G7246" s="60"/>
      <c r="H7246" s="62"/>
      <c r="I7246" s="62"/>
      <c r="J7246" s="62"/>
      <c r="K7246" s="62"/>
      <c r="M7246" s="63"/>
      <c r="N7246" s="63"/>
      <c r="O7246" s="64"/>
      <c r="P7246" s="127"/>
      <c r="W7246" s="64"/>
      <c r="X7246" s="64"/>
    </row>
    <row r="7247" spans="1:24" s="59" customFormat="1" x14ac:dyDescent="0.25">
      <c r="A7247" s="77"/>
      <c r="D7247" s="60"/>
      <c r="E7247" s="60"/>
      <c r="F7247" s="60"/>
      <c r="G7247" s="60"/>
      <c r="H7247" s="62"/>
      <c r="I7247" s="62"/>
      <c r="J7247" s="62"/>
      <c r="K7247" s="62"/>
      <c r="M7247" s="63"/>
      <c r="N7247" s="63"/>
      <c r="O7247" s="64"/>
      <c r="P7247" s="127"/>
      <c r="W7247" s="64"/>
      <c r="X7247" s="64"/>
    </row>
    <row r="7248" spans="1:24" s="59" customFormat="1" x14ac:dyDescent="0.25">
      <c r="A7248" s="77"/>
      <c r="D7248" s="60"/>
      <c r="E7248" s="60"/>
      <c r="F7248" s="60"/>
      <c r="G7248" s="60"/>
      <c r="H7248" s="62"/>
      <c r="I7248" s="62"/>
      <c r="J7248" s="62"/>
      <c r="K7248" s="62"/>
      <c r="M7248" s="63"/>
      <c r="N7248" s="63"/>
      <c r="O7248" s="64"/>
      <c r="P7248" s="127"/>
      <c r="W7248" s="64"/>
      <c r="X7248" s="64"/>
    </row>
    <row r="7249" spans="1:24" s="59" customFormat="1" x14ac:dyDescent="0.25">
      <c r="A7249" s="77"/>
      <c r="D7249" s="60"/>
      <c r="E7249" s="60"/>
      <c r="F7249" s="60"/>
      <c r="G7249" s="60"/>
      <c r="H7249" s="62"/>
      <c r="I7249" s="62"/>
      <c r="J7249" s="62"/>
      <c r="K7249" s="62"/>
      <c r="M7249" s="63"/>
      <c r="N7249" s="63"/>
      <c r="O7249" s="64"/>
      <c r="P7249" s="127"/>
      <c r="W7249" s="64"/>
      <c r="X7249" s="64"/>
    </row>
    <row r="7250" spans="1:24" s="59" customFormat="1" x14ac:dyDescent="0.25">
      <c r="A7250" s="77"/>
      <c r="D7250" s="60"/>
      <c r="E7250" s="60"/>
      <c r="F7250" s="60"/>
      <c r="G7250" s="60"/>
      <c r="H7250" s="62"/>
      <c r="I7250" s="62"/>
      <c r="J7250" s="62"/>
      <c r="K7250" s="62"/>
      <c r="M7250" s="63"/>
      <c r="N7250" s="63"/>
      <c r="O7250" s="64"/>
      <c r="P7250" s="127"/>
      <c r="W7250" s="64"/>
      <c r="X7250" s="64"/>
    </row>
    <row r="7251" spans="1:24" s="59" customFormat="1" x14ac:dyDescent="0.25">
      <c r="A7251" s="77"/>
      <c r="D7251" s="60"/>
      <c r="E7251" s="60"/>
      <c r="F7251" s="60"/>
      <c r="G7251" s="60"/>
      <c r="H7251" s="62"/>
      <c r="I7251" s="62"/>
      <c r="J7251" s="62"/>
      <c r="K7251" s="62"/>
      <c r="M7251" s="63"/>
      <c r="N7251" s="63"/>
      <c r="O7251" s="64"/>
      <c r="P7251" s="127"/>
      <c r="W7251" s="64"/>
      <c r="X7251" s="64"/>
    </row>
    <row r="7252" spans="1:24" s="59" customFormat="1" x14ac:dyDescent="0.25">
      <c r="A7252" s="77"/>
      <c r="D7252" s="60"/>
      <c r="E7252" s="60"/>
      <c r="F7252" s="60"/>
      <c r="G7252" s="60"/>
      <c r="H7252" s="62"/>
      <c r="I7252" s="62"/>
      <c r="J7252" s="62"/>
      <c r="K7252" s="62"/>
      <c r="M7252" s="63"/>
      <c r="N7252" s="63"/>
      <c r="O7252" s="64"/>
      <c r="P7252" s="127"/>
      <c r="W7252" s="64"/>
      <c r="X7252" s="64"/>
    </row>
    <row r="7253" spans="1:24" s="59" customFormat="1" x14ac:dyDescent="0.25">
      <c r="A7253" s="77"/>
      <c r="D7253" s="60"/>
      <c r="E7253" s="60"/>
      <c r="F7253" s="60"/>
      <c r="G7253" s="60"/>
      <c r="H7253" s="62"/>
      <c r="I7253" s="62"/>
      <c r="J7253" s="62"/>
      <c r="K7253" s="62"/>
      <c r="M7253" s="63"/>
      <c r="N7253" s="63"/>
      <c r="O7253" s="64"/>
      <c r="P7253" s="127"/>
      <c r="W7253" s="64"/>
      <c r="X7253" s="64"/>
    </row>
    <row r="7254" spans="1:24" s="59" customFormat="1" x14ac:dyDescent="0.25">
      <c r="A7254" s="77"/>
      <c r="D7254" s="60"/>
      <c r="E7254" s="60"/>
      <c r="F7254" s="60"/>
      <c r="G7254" s="60"/>
      <c r="H7254" s="62"/>
      <c r="I7254" s="62"/>
      <c r="J7254" s="62"/>
      <c r="K7254" s="62"/>
      <c r="M7254" s="63"/>
      <c r="N7254" s="63"/>
      <c r="O7254" s="64"/>
      <c r="P7254" s="127"/>
      <c r="W7254" s="64"/>
      <c r="X7254" s="64"/>
    </row>
    <row r="7255" spans="1:24" s="59" customFormat="1" x14ac:dyDescent="0.25">
      <c r="A7255" s="77"/>
      <c r="D7255" s="60"/>
      <c r="E7255" s="60"/>
      <c r="F7255" s="60"/>
      <c r="G7255" s="60"/>
      <c r="H7255" s="62"/>
      <c r="I7255" s="62"/>
      <c r="J7255" s="62"/>
      <c r="K7255" s="62"/>
      <c r="M7255" s="63"/>
      <c r="N7255" s="63"/>
      <c r="O7255" s="64"/>
      <c r="P7255" s="127"/>
      <c r="W7255" s="64"/>
      <c r="X7255" s="64"/>
    </row>
    <row r="7256" spans="1:24" s="59" customFormat="1" x14ac:dyDescent="0.25">
      <c r="A7256" s="77"/>
      <c r="D7256" s="60"/>
      <c r="E7256" s="60"/>
      <c r="F7256" s="60"/>
      <c r="G7256" s="60"/>
      <c r="H7256" s="62"/>
      <c r="I7256" s="62"/>
      <c r="J7256" s="62"/>
      <c r="K7256" s="62"/>
      <c r="M7256" s="63"/>
      <c r="N7256" s="63"/>
      <c r="O7256" s="64"/>
      <c r="P7256" s="127"/>
      <c r="W7256" s="64"/>
      <c r="X7256" s="64"/>
    </row>
    <row r="7257" spans="1:24" s="59" customFormat="1" x14ac:dyDescent="0.25">
      <c r="A7257" s="77"/>
      <c r="D7257" s="60"/>
      <c r="E7257" s="60"/>
      <c r="F7257" s="60"/>
      <c r="G7257" s="60"/>
      <c r="H7257" s="62"/>
      <c r="I7257" s="62"/>
      <c r="J7257" s="62"/>
      <c r="K7257" s="62"/>
      <c r="M7257" s="63"/>
      <c r="N7257" s="63"/>
      <c r="O7257" s="64"/>
      <c r="P7257" s="127"/>
      <c r="W7257" s="64"/>
      <c r="X7257" s="64"/>
    </row>
    <row r="7258" spans="1:24" s="59" customFormat="1" x14ac:dyDescent="0.25">
      <c r="A7258" s="77"/>
      <c r="D7258" s="60"/>
      <c r="E7258" s="60"/>
      <c r="F7258" s="60"/>
      <c r="G7258" s="60"/>
      <c r="H7258" s="62"/>
      <c r="I7258" s="62"/>
      <c r="J7258" s="62"/>
      <c r="K7258" s="62"/>
      <c r="M7258" s="63"/>
      <c r="N7258" s="63"/>
      <c r="O7258" s="64"/>
      <c r="P7258" s="127"/>
      <c r="W7258" s="64"/>
      <c r="X7258" s="64"/>
    </row>
    <row r="7259" spans="1:24" s="59" customFormat="1" x14ac:dyDescent="0.25">
      <c r="A7259" s="77"/>
      <c r="D7259" s="60"/>
      <c r="E7259" s="60"/>
      <c r="F7259" s="60"/>
      <c r="G7259" s="60"/>
      <c r="H7259" s="62"/>
      <c r="I7259" s="62"/>
      <c r="J7259" s="62"/>
      <c r="K7259" s="62"/>
      <c r="M7259" s="63"/>
      <c r="N7259" s="63"/>
      <c r="O7259" s="64"/>
      <c r="P7259" s="127"/>
      <c r="W7259" s="64"/>
      <c r="X7259" s="64"/>
    </row>
    <row r="7260" spans="1:24" s="59" customFormat="1" x14ac:dyDescent="0.25">
      <c r="A7260" s="77"/>
      <c r="D7260" s="60"/>
      <c r="E7260" s="60"/>
      <c r="F7260" s="60"/>
      <c r="G7260" s="60"/>
      <c r="H7260" s="62"/>
      <c r="I7260" s="62"/>
      <c r="J7260" s="62"/>
      <c r="K7260" s="62"/>
      <c r="M7260" s="63"/>
      <c r="N7260" s="63"/>
      <c r="O7260" s="64"/>
      <c r="P7260" s="127"/>
      <c r="W7260" s="64"/>
      <c r="X7260" s="64"/>
    </row>
    <row r="7261" spans="1:24" s="59" customFormat="1" x14ac:dyDescent="0.25">
      <c r="A7261" s="77"/>
      <c r="D7261" s="60"/>
      <c r="E7261" s="60"/>
      <c r="F7261" s="60"/>
      <c r="G7261" s="60"/>
      <c r="H7261" s="62"/>
      <c r="I7261" s="62"/>
      <c r="J7261" s="62"/>
      <c r="K7261" s="62"/>
      <c r="M7261" s="63"/>
      <c r="N7261" s="63"/>
      <c r="O7261" s="64"/>
      <c r="P7261" s="127"/>
      <c r="W7261" s="64"/>
      <c r="X7261" s="64"/>
    </row>
    <row r="7262" spans="1:24" s="59" customFormat="1" x14ac:dyDescent="0.25">
      <c r="A7262" s="77"/>
      <c r="D7262" s="60"/>
      <c r="E7262" s="60"/>
      <c r="F7262" s="60"/>
      <c r="G7262" s="60"/>
      <c r="H7262" s="62"/>
      <c r="I7262" s="62"/>
      <c r="J7262" s="62"/>
      <c r="K7262" s="62"/>
      <c r="M7262" s="63"/>
      <c r="N7262" s="63"/>
      <c r="O7262" s="64"/>
      <c r="P7262" s="127"/>
      <c r="W7262" s="64"/>
      <c r="X7262" s="64"/>
    </row>
    <row r="7263" spans="1:24" s="59" customFormat="1" x14ac:dyDescent="0.25">
      <c r="A7263" s="77"/>
      <c r="D7263" s="60"/>
      <c r="E7263" s="60"/>
      <c r="F7263" s="60"/>
      <c r="G7263" s="60"/>
      <c r="H7263" s="62"/>
      <c r="I7263" s="62"/>
      <c r="J7263" s="62"/>
      <c r="K7263" s="62"/>
      <c r="M7263" s="63"/>
      <c r="N7263" s="63"/>
      <c r="O7263" s="64"/>
      <c r="P7263" s="127"/>
      <c r="W7263" s="64"/>
      <c r="X7263" s="64"/>
    </row>
    <row r="7264" spans="1:24" s="59" customFormat="1" x14ac:dyDescent="0.25">
      <c r="A7264" s="77"/>
      <c r="D7264" s="60"/>
      <c r="E7264" s="60"/>
      <c r="F7264" s="60"/>
      <c r="G7264" s="60"/>
      <c r="H7264" s="62"/>
      <c r="I7264" s="62"/>
      <c r="J7264" s="62"/>
      <c r="K7264" s="62"/>
      <c r="M7264" s="63"/>
      <c r="N7264" s="63"/>
      <c r="O7264" s="64"/>
      <c r="P7264" s="127"/>
      <c r="W7264" s="64"/>
      <c r="X7264" s="64"/>
    </row>
    <row r="7265" spans="1:24" s="59" customFormat="1" x14ac:dyDescent="0.25">
      <c r="A7265" s="77"/>
      <c r="D7265" s="60"/>
      <c r="E7265" s="60"/>
      <c r="F7265" s="60"/>
      <c r="G7265" s="60"/>
      <c r="H7265" s="62"/>
      <c r="I7265" s="62"/>
      <c r="J7265" s="62"/>
      <c r="K7265" s="62"/>
      <c r="M7265" s="63"/>
      <c r="N7265" s="63"/>
      <c r="O7265" s="64"/>
      <c r="P7265" s="127"/>
      <c r="W7265" s="64"/>
      <c r="X7265" s="64"/>
    </row>
    <row r="7266" spans="1:24" s="59" customFormat="1" x14ac:dyDescent="0.25">
      <c r="A7266" s="77"/>
      <c r="D7266" s="60"/>
      <c r="E7266" s="60"/>
      <c r="F7266" s="60"/>
      <c r="G7266" s="60"/>
      <c r="H7266" s="62"/>
      <c r="I7266" s="62"/>
      <c r="J7266" s="62"/>
      <c r="K7266" s="62"/>
      <c r="M7266" s="63"/>
      <c r="N7266" s="63"/>
      <c r="O7266" s="64"/>
      <c r="P7266" s="127"/>
      <c r="W7266" s="64"/>
      <c r="X7266" s="64"/>
    </row>
    <row r="7267" spans="1:24" s="59" customFormat="1" x14ac:dyDescent="0.25">
      <c r="A7267" s="77"/>
      <c r="D7267" s="60"/>
      <c r="E7267" s="60"/>
      <c r="F7267" s="60"/>
      <c r="G7267" s="60"/>
      <c r="H7267" s="62"/>
      <c r="I7267" s="62"/>
      <c r="J7267" s="62"/>
      <c r="K7267" s="62"/>
      <c r="M7267" s="63"/>
      <c r="N7267" s="63"/>
      <c r="O7267" s="64"/>
      <c r="P7267" s="127"/>
      <c r="W7267" s="64"/>
      <c r="X7267" s="64"/>
    </row>
    <row r="7268" spans="1:24" s="59" customFormat="1" x14ac:dyDescent="0.25">
      <c r="A7268" s="77"/>
      <c r="D7268" s="60"/>
      <c r="E7268" s="60"/>
      <c r="F7268" s="60"/>
      <c r="G7268" s="60"/>
      <c r="H7268" s="62"/>
      <c r="I7268" s="62"/>
      <c r="J7268" s="62"/>
      <c r="K7268" s="62"/>
      <c r="M7268" s="63"/>
      <c r="N7268" s="63"/>
      <c r="O7268" s="64"/>
      <c r="P7268" s="127"/>
      <c r="W7268" s="64"/>
      <c r="X7268" s="64"/>
    </row>
    <row r="7269" spans="1:24" s="59" customFormat="1" x14ac:dyDescent="0.25">
      <c r="A7269" s="77"/>
      <c r="D7269" s="60"/>
      <c r="E7269" s="60"/>
      <c r="F7269" s="60"/>
      <c r="G7269" s="60"/>
      <c r="H7269" s="62"/>
      <c r="I7269" s="62"/>
      <c r="J7269" s="62"/>
      <c r="K7269" s="62"/>
      <c r="M7269" s="63"/>
      <c r="N7269" s="63"/>
      <c r="O7269" s="64"/>
      <c r="P7269" s="127"/>
      <c r="W7269" s="64"/>
      <c r="X7269" s="64"/>
    </row>
    <row r="7270" spans="1:24" s="59" customFormat="1" x14ac:dyDescent="0.25">
      <c r="A7270" s="77"/>
      <c r="D7270" s="60"/>
      <c r="E7270" s="60"/>
      <c r="F7270" s="60"/>
      <c r="G7270" s="60"/>
      <c r="H7270" s="62"/>
      <c r="I7270" s="62"/>
      <c r="J7270" s="62"/>
      <c r="K7270" s="62"/>
      <c r="M7270" s="63"/>
      <c r="N7270" s="63"/>
      <c r="O7270" s="64"/>
      <c r="P7270" s="127"/>
      <c r="W7270" s="64"/>
      <c r="X7270" s="64"/>
    </row>
    <row r="7271" spans="1:24" s="59" customFormat="1" x14ac:dyDescent="0.25">
      <c r="A7271" s="77"/>
      <c r="D7271" s="60"/>
      <c r="E7271" s="60"/>
      <c r="F7271" s="60"/>
      <c r="G7271" s="60"/>
      <c r="H7271" s="62"/>
      <c r="I7271" s="62"/>
      <c r="J7271" s="62"/>
      <c r="K7271" s="62"/>
      <c r="M7271" s="63"/>
      <c r="N7271" s="63"/>
      <c r="O7271" s="64"/>
      <c r="P7271" s="127"/>
      <c r="W7271" s="64"/>
      <c r="X7271" s="64"/>
    </row>
    <row r="7272" spans="1:24" s="59" customFormat="1" x14ac:dyDescent="0.25">
      <c r="A7272" s="77"/>
      <c r="D7272" s="60"/>
      <c r="E7272" s="60"/>
      <c r="F7272" s="60"/>
      <c r="G7272" s="60"/>
      <c r="H7272" s="62"/>
      <c r="I7272" s="62"/>
      <c r="J7272" s="62"/>
      <c r="K7272" s="62"/>
      <c r="M7272" s="63"/>
      <c r="N7272" s="63"/>
      <c r="O7272" s="64"/>
      <c r="P7272" s="127"/>
      <c r="W7272" s="64"/>
      <c r="X7272" s="64"/>
    </row>
    <row r="7273" spans="1:24" s="59" customFormat="1" x14ac:dyDescent="0.25">
      <c r="A7273" s="77"/>
      <c r="D7273" s="60"/>
      <c r="E7273" s="60"/>
      <c r="F7273" s="60"/>
      <c r="G7273" s="60"/>
      <c r="H7273" s="62"/>
      <c r="I7273" s="62"/>
      <c r="J7273" s="62"/>
      <c r="K7273" s="62"/>
      <c r="M7273" s="63"/>
      <c r="N7273" s="63"/>
      <c r="O7273" s="64"/>
      <c r="P7273" s="127"/>
      <c r="W7273" s="64"/>
      <c r="X7273" s="64"/>
    </row>
    <row r="7274" spans="1:24" s="59" customFormat="1" x14ac:dyDescent="0.25">
      <c r="A7274" s="77"/>
      <c r="D7274" s="60"/>
      <c r="E7274" s="60"/>
      <c r="F7274" s="60"/>
      <c r="G7274" s="60"/>
      <c r="H7274" s="62"/>
      <c r="I7274" s="62"/>
      <c r="J7274" s="62"/>
      <c r="K7274" s="62"/>
      <c r="M7274" s="63"/>
      <c r="N7274" s="63"/>
      <c r="O7274" s="64"/>
      <c r="P7274" s="127"/>
      <c r="W7274" s="64"/>
      <c r="X7274" s="64"/>
    </row>
    <row r="7275" spans="1:24" s="59" customFormat="1" x14ac:dyDescent="0.25">
      <c r="A7275" s="77"/>
      <c r="D7275" s="60"/>
      <c r="E7275" s="60"/>
      <c r="F7275" s="60"/>
      <c r="G7275" s="60"/>
      <c r="H7275" s="62"/>
      <c r="I7275" s="62"/>
      <c r="J7275" s="62"/>
      <c r="K7275" s="62"/>
      <c r="M7275" s="63"/>
      <c r="N7275" s="63"/>
      <c r="O7275" s="64"/>
      <c r="P7275" s="127"/>
      <c r="W7275" s="64"/>
      <c r="X7275" s="64"/>
    </row>
    <row r="7276" spans="1:24" s="59" customFormat="1" x14ac:dyDescent="0.25">
      <c r="A7276" s="77"/>
      <c r="D7276" s="60"/>
      <c r="E7276" s="60"/>
      <c r="F7276" s="60"/>
      <c r="G7276" s="60"/>
      <c r="H7276" s="62"/>
      <c r="I7276" s="62"/>
      <c r="J7276" s="62"/>
      <c r="K7276" s="62"/>
      <c r="M7276" s="63"/>
      <c r="N7276" s="63"/>
      <c r="O7276" s="64"/>
      <c r="P7276" s="127"/>
      <c r="W7276" s="64"/>
      <c r="X7276" s="64"/>
    </row>
    <row r="7277" spans="1:24" s="59" customFormat="1" x14ac:dyDescent="0.25">
      <c r="A7277" s="77"/>
      <c r="D7277" s="60"/>
      <c r="E7277" s="60"/>
      <c r="F7277" s="60"/>
      <c r="G7277" s="60"/>
      <c r="H7277" s="62"/>
      <c r="I7277" s="62"/>
      <c r="J7277" s="62"/>
      <c r="K7277" s="62"/>
      <c r="M7277" s="63"/>
      <c r="N7277" s="63"/>
      <c r="O7277" s="64"/>
      <c r="P7277" s="127"/>
      <c r="W7277" s="64"/>
      <c r="X7277" s="64"/>
    </row>
    <row r="7278" spans="1:24" s="59" customFormat="1" x14ac:dyDescent="0.25">
      <c r="A7278" s="77"/>
      <c r="D7278" s="60"/>
      <c r="E7278" s="60"/>
      <c r="F7278" s="60"/>
      <c r="G7278" s="60"/>
      <c r="H7278" s="62"/>
      <c r="I7278" s="62"/>
      <c r="J7278" s="62"/>
      <c r="K7278" s="62"/>
      <c r="M7278" s="63"/>
      <c r="N7278" s="63"/>
      <c r="O7278" s="64"/>
      <c r="P7278" s="127"/>
      <c r="W7278" s="64"/>
      <c r="X7278" s="64"/>
    </row>
    <row r="7279" spans="1:24" s="59" customFormat="1" x14ac:dyDescent="0.25">
      <c r="A7279" s="77"/>
      <c r="D7279" s="60"/>
      <c r="E7279" s="60"/>
      <c r="F7279" s="60"/>
      <c r="G7279" s="60"/>
      <c r="H7279" s="62"/>
      <c r="I7279" s="62"/>
      <c r="J7279" s="62"/>
      <c r="K7279" s="62"/>
      <c r="M7279" s="63"/>
      <c r="N7279" s="63"/>
      <c r="O7279" s="64"/>
      <c r="P7279" s="127"/>
      <c r="W7279" s="64"/>
      <c r="X7279" s="64"/>
    </row>
    <row r="7280" spans="1:24" s="59" customFormat="1" x14ac:dyDescent="0.25">
      <c r="A7280" s="77"/>
      <c r="D7280" s="60"/>
      <c r="E7280" s="60"/>
      <c r="F7280" s="60"/>
      <c r="G7280" s="60"/>
      <c r="H7280" s="62"/>
      <c r="I7280" s="62"/>
      <c r="J7280" s="62"/>
      <c r="K7280" s="62"/>
      <c r="M7280" s="63"/>
      <c r="N7280" s="63"/>
      <c r="O7280" s="64"/>
      <c r="P7280" s="127"/>
      <c r="W7280" s="64"/>
      <c r="X7280" s="64"/>
    </row>
    <row r="7281" spans="1:24" s="59" customFormat="1" x14ac:dyDescent="0.25">
      <c r="A7281" s="77"/>
      <c r="D7281" s="60"/>
      <c r="E7281" s="60"/>
      <c r="F7281" s="60"/>
      <c r="G7281" s="60"/>
      <c r="H7281" s="62"/>
      <c r="I7281" s="62"/>
      <c r="J7281" s="62"/>
      <c r="K7281" s="62"/>
      <c r="M7281" s="63"/>
      <c r="N7281" s="63"/>
      <c r="O7281" s="64"/>
      <c r="P7281" s="127"/>
      <c r="W7281" s="64"/>
      <c r="X7281" s="64"/>
    </row>
    <row r="7282" spans="1:24" s="59" customFormat="1" x14ac:dyDescent="0.25">
      <c r="A7282" s="77"/>
      <c r="D7282" s="60"/>
      <c r="E7282" s="60"/>
      <c r="F7282" s="60"/>
      <c r="G7282" s="60"/>
      <c r="H7282" s="62"/>
      <c r="I7282" s="62"/>
      <c r="J7282" s="62"/>
      <c r="K7282" s="62"/>
      <c r="M7282" s="63"/>
      <c r="N7282" s="63"/>
      <c r="O7282" s="64"/>
      <c r="P7282" s="127"/>
      <c r="W7282" s="64"/>
      <c r="X7282" s="64"/>
    </row>
    <row r="7283" spans="1:24" s="59" customFormat="1" x14ac:dyDescent="0.25">
      <c r="A7283" s="77"/>
      <c r="D7283" s="60"/>
      <c r="E7283" s="60"/>
      <c r="F7283" s="60"/>
      <c r="G7283" s="60"/>
      <c r="H7283" s="62"/>
      <c r="I7283" s="62"/>
      <c r="J7283" s="62"/>
      <c r="K7283" s="62"/>
      <c r="M7283" s="63"/>
      <c r="N7283" s="63"/>
      <c r="O7283" s="64"/>
      <c r="P7283" s="127"/>
      <c r="W7283" s="64"/>
      <c r="X7283" s="64"/>
    </row>
    <row r="7284" spans="1:24" s="59" customFormat="1" x14ac:dyDescent="0.25">
      <c r="A7284" s="77"/>
      <c r="D7284" s="60"/>
      <c r="E7284" s="60"/>
      <c r="F7284" s="60"/>
      <c r="G7284" s="60"/>
      <c r="H7284" s="62"/>
      <c r="I7284" s="62"/>
      <c r="J7284" s="62"/>
      <c r="K7284" s="62"/>
      <c r="M7284" s="63"/>
      <c r="N7284" s="63"/>
      <c r="O7284" s="64"/>
      <c r="P7284" s="127"/>
      <c r="W7284" s="64"/>
      <c r="X7284" s="64"/>
    </row>
    <row r="7285" spans="1:24" s="59" customFormat="1" x14ac:dyDescent="0.25">
      <c r="A7285" s="77"/>
      <c r="D7285" s="60"/>
      <c r="E7285" s="60"/>
      <c r="F7285" s="60"/>
      <c r="G7285" s="60"/>
      <c r="H7285" s="62"/>
      <c r="I7285" s="62"/>
      <c r="J7285" s="62"/>
      <c r="K7285" s="62"/>
      <c r="M7285" s="63"/>
      <c r="N7285" s="63"/>
      <c r="O7285" s="64"/>
      <c r="P7285" s="127"/>
      <c r="W7285" s="64"/>
      <c r="X7285" s="64"/>
    </row>
    <row r="7286" spans="1:24" s="59" customFormat="1" x14ac:dyDescent="0.25">
      <c r="A7286" s="77"/>
      <c r="D7286" s="60"/>
      <c r="E7286" s="60"/>
      <c r="F7286" s="60"/>
      <c r="G7286" s="60"/>
      <c r="H7286" s="62"/>
      <c r="I7286" s="62"/>
      <c r="J7286" s="62"/>
      <c r="K7286" s="62"/>
      <c r="M7286" s="63"/>
      <c r="N7286" s="63"/>
      <c r="O7286" s="64"/>
      <c r="P7286" s="127"/>
      <c r="W7286" s="64"/>
      <c r="X7286" s="64"/>
    </row>
    <row r="7287" spans="1:24" s="59" customFormat="1" x14ac:dyDescent="0.25">
      <c r="A7287" s="77"/>
      <c r="D7287" s="60"/>
      <c r="E7287" s="60"/>
      <c r="F7287" s="60"/>
      <c r="G7287" s="60"/>
      <c r="H7287" s="62"/>
      <c r="I7287" s="62"/>
      <c r="J7287" s="62"/>
      <c r="K7287" s="62"/>
      <c r="M7287" s="63"/>
      <c r="N7287" s="63"/>
      <c r="O7287" s="64"/>
      <c r="P7287" s="127"/>
      <c r="W7287" s="64"/>
      <c r="X7287" s="64"/>
    </row>
    <row r="7288" spans="1:24" s="59" customFormat="1" x14ac:dyDescent="0.25">
      <c r="A7288" s="77"/>
      <c r="D7288" s="60"/>
      <c r="E7288" s="60"/>
      <c r="F7288" s="60"/>
      <c r="G7288" s="60"/>
      <c r="H7288" s="62"/>
      <c r="I7288" s="62"/>
      <c r="J7288" s="62"/>
      <c r="K7288" s="62"/>
      <c r="M7288" s="63"/>
      <c r="N7288" s="63"/>
      <c r="O7288" s="64"/>
      <c r="P7288" s="127"/>
      <c r="W7288" s="64"/>
      <c r="X7288" s="64"/>
    </row>
    <row r="7289" spans="1:24" s="59" customFormat="1" x14ac:dyDescent="0.25">
      <c r="A7289" s="77"/>
      <c r="D7289" s="60"/>
      <c r="E7289" s="60"/>
      <c r="F7289" s="60"/>
      <c r="G7289" s="60"/>
      <c r="H7289" s="62"/>
      <c r="I7289" s="62"/>
      <c r="J7289" s="62"/>
      <c r="K7289" s="62"/>
      <c r="M7289" s="63"/>
      <c r="N7289" s="63"/>
      <c r="O7289" s="64"/>
      <c r="P7289" s="127"/>
      <c r="W7289" s="64"/>
      <c r="X7289" s="64"/>
    </row>
    <row r="7290" spans="1:24" s="59" customFormat="1" x14ac:dyDescent="0.25">
      <c r="A7290" s="77"/>
      <c r="D7290" s="60"/>
      <c r="E7290" s="60"/>
      <c r="F7290" s="60"/>
      <c r="G7290" s="60"/>
      <c r="H7290" s="62"/>
      <c r="I7290" s="62"/>
      <c r="J7290" s="62"/>
      <c r="K7290" s="62"/>
      <c r="M7290" s="63"/>
      <c r="N7290" s="63"/>
      <c r="O7290" s="64"/>
      <c r="P7290" s="127"/>
      <c r="W7290" s="64"/>
      <c r="X7290" s="64"/>
    </row>
    <row r="7291" spans="1:24" s="59" customFormat="1" x14ac:dyDescent="0.25">
      <c r="A7291" s="77"/>
      <c r="D7291" s="60"/>
      <c r="E7291" s="60"/>
      <c r="F7291" s="60"/>
      <c r="G7291" s="60"/>
      <c r="H7291" s="62"/>
      <c r="I7291" s="62"/>
      <c r="J7291" s="62"/>
      <c r="K7291" s="62"/>
      <c r="M7291" s="63"/>
      <c r="N7291" s="63"/>
      <c r="O7291" s="64"/>
      <c r="P7291" s="127"/>
      <c r="W7291" s="64"/>
      <c r="X7291" s="64"/>
    </row>
    <row r="7292" spans="1:24" s="59" customFormat="1" x14ac:dyDescent="0.25">
      <c r="A7292" s="77"/>
      <c r="D7292" s="60"/>
      <c r="E7292" s="60"/>
      <c r="F7292" s="60"/>
      <c r="G7292" s="60"/>
      <c r="H7292" s="62"/>
      <c r="I7292" s="62"/>
      <c r="J7292" s="62"/>
      <c r="K7292" s="62"/>
      <c r="M7292" s="63"/>
      <c r="N7292" s="63"/>
      <c r="O7292" s="64"/>
      <c r="P7292" s="127"/>
      <c r="W7292" s="64"/>
      <c r="X7292" s="64"/>
    </row>
    <row r="7293" spans="1:24" s="59" customFormat="1" x14ac:dyDescent="0.25">
      <c r="A7293" s="77"/>
      <c r="D7293" s="60"/>
      <c r="E7293" s="60"/>
      <c r="F7293" s="60"/>
      <c r="G7293" s="60"/>
      <c r="H7293" s="62"/>
      <c r="I7293" s="62"/>
      <c r="J7293" s="62"/>
      <c r="K7293" s="62"/>
      <c r="M7293" s="63"/>
      <c r="N7293" s="63"/>
      <c r="O7293" s="64"/>
      <c r="P7293" s="127"/>
      <c r="W7293" s="64"/>
      <c r="X7293" s="64"/>
    </row>
    <row r="7294" spans="1:24" s="59" customFormat="1" x14ac:dyDescent="0.25">
      <c r="A7294" s="77"/>
      <c r="D7294" s="60"/>
      <c r="E7294" s="60"/>
      <c r="F7294" s="60"/>
      <c r="G7294" s="60"/>
      <c r="H7294" s="62"/>
      <c r="I7294" s="62"/>
      <c r="J7294" s="62"/>
      <c r="K7294" s="62"/>
      <c r="M7294" s="63"/>
      <c r="N7294" s="63"/>
      <c r="O7294" s="64"/>
      <c r="P7294" s="127"/>
      <c r="W7294" s="64"/>
      <c r="X7294" s="64"/>
    </row>
    <row r="7295" spans="1:24" s="59" customFormat="1" x14ac:dyDescent="0.25">
      <c r="A7295" s="77"/>
      <c r="D7295" s="60"/>
      <c r="E7295" s="60"/>
      <c r="F7295" s="60"/>
      <c r="G7295" s="60"/>
      <c r="H7295" s="62"/>
      <c r="I7295" s="62"/>
      <c r="J7295" s="62"/>
      <c r="K7295" s="62"/>
      <c r="M7295" s="63"/>
      <c r="N7295" s="63"/>
      <c r="O7295" s="64"/>
      <c r="P7295" s="127"/>
      <c r="W7295" s="64"/>
      <c r="X7295" s="64"/>
    </row>
    <row r="7296" spans="1:24" s="59" customFormat="1" x14ac:dyDescent="0.25">
      <c r="A7296" s="77"/>
      <c r="D7296" s="60"/>
      <c r="E7296" s="60"/>
      <c r="F7296" s="60"/>
      <c r="G7296" s="60"/>
      <c r="H7296" s="62"/>
      <c r="I7296" s="62"/>
      <c r="J7296" s="62"/>
      <c r="K7296" s="62"/>
      <c r="M7296" s="63"/>
      <c r="N7296" s="63"/>
      <c r="O7296" s="64"/>
      <c r="P7296" s="127"/>
      <c r="W7296" s="64"/>
      <c r="X7296" s="64"/>
    </row>
    <row r="7297" spans="1:24" s="59" customFormat="1" x14ac:dyDescent="0.25">
      <c r="A7297" s="77"/>
      <c r="D7297" s="60"/>
      <c r="E7297" s="60"/>
      <c r="F7297" s="60"/>
      <c r="G7297" s="60"/>
      <c r="H7297" s="62"/>
      <c r="I7297" s="62"/>
      <c r="J7297" s="62"/>
      <c r="K7297" s="62"/>
      <c r="M7297" s="63"/>
      <c r="N7297" s="63"/>
      <c r="O7297" s="64"/>
      <c r="P7297" s="127"/>
      <c r="W7297" s="64"/>
      <c r="X7297" s="64"/>
    </row>
    <row r="7298" spans="1:24" s="59" customFormat="1" x14ac:dyDescent="0.25">
      <c r="A7298" s="77"/>
      <c r="D7298" s="60"/>
      <c r="E7298" s="60"/>
      <c r="F7298" s="60"/>
      <c r="G7298" s="60"/>
      <c r="H7298" s="62"/>
      <c r="I7298" s="62"/>
      <c r="J7298" s="62"/>
      <c r="K7298" s="62"/>
      <c r="M7298" s="63"/>
      <c r="N7298" s="63"/>
      <c r="O7298" s="64"/>
      <c r="P7298" s="127"/>
      <c r="W7298" s="64"/>
      <c r="X7298" s="64"/>
    </row>
    <row r="7299" spans="1:24" s="59" customFormat="1" x14ac:dyDescent="0.25">
      <c r="A7299" s="77"/>
      <c r="D7299" s="60"/>
      <c r="E7299" s="60"/>
      <c r="F7299" s="60"/>
      <c r="G7299" s="60"/>
      <c r="H7299" s="62"/>
      <c r="I7299" s="62"/>
      <c r="J7299" s="62"/>
      <c r="K7299" s="62"/>
      <c r="M7299" s="63"/>
      <c r="N7299" s="63"/>
      <c r="O7299" s="64"/>
      <c r="P7299" s="127"/>
      <c r="W7299" s="64"/>
      <c r="X7299" s="64"/>
    </row>
    <row r="7300" spans="1:24" s="59" customFormat="1" x14ac:dyDescent="0.25">
      <c r="A7300" s="77"/>
      <c r="D7300" s="60"/>
      <c r="E7300" s="60"/>
      <c r="F7300" s="60"/>
      <c r="G7300" s="60"/>
      <c r="H7300" s="62"/>
      <c r="I7300" s="62"/>
      <c r="J7300" s="62"/>
      <c r="K7300" s="62"/>
      <c r="M7300" s="63"/>
      <c r="N7300" s="63"/>
      <c r="O7300" s="64"/>
      <c r="P7300" s="127"/>
      <c r="W7300" s="64"/>
      <c r="X7300" s="64"/>
    </row>
    <row r="7301" spans="1:24" s="59" customFormat="1" x14ac:dyDescent="0.25">
      <c r="A7301" s="77"/>
      <c r="D7301" s="60"/>
      <c r="E7301" s="60"/>
      <c r="F7301" s="60"/>
      <c r="G7301" s="60"/>
      <c r="H7301" s="62"/>
      <c r="I7301" s="62"/>
      <c r="J7301" s="62"/>
      <c r="K7301" s="62"/>
      <c r="M7301" s="63"/>
      <c r="N7301" s="63"/>
      <c r="O7301" s="64"/>
      <c r="P7301" s="127"/>
      <c r="W7301" s="64"/>
      <c r="X7301" s="64"/>
    </row>
    <row r="7302" spans="1:24" s="59" customFormat="1" x14ac:dyDescent="0.25">
      <c r="A7302" s="77"/>
      <c r="D7302" s="60"/>
      <c r="E7302" s="60"/>
      <c r="F7302" s="60"/>
      <c r="G7302" s="60"/>
      <c r="H7302" s="62"/>
      <c r="I7302" s="62"/>
      <c r="J7302" s="62"/>
      <c r="K7302" s="62"/>
      <c r="M7302" s="63"/>
      <c r="N7302" s="63"/>
      <c r="O7302" s="64"/>
      <c r="P7302" s="127"/>
      <c r="W7302" s="64"/>
      <c r="X7302" s="64"/>
    </row>
    <row r="7303" spans="1:24" s="59" customFormat="1" x14ac:dyDescent="0.25">
      <c r="A7303" s="77"/>
      <c r="D7303" s="60"/>
      <c r="E7303" s="60"/>
      <c r="F7303" s="60"/>
      <c r="G7303" s="60"/>
      <c r="H7303" s="62"/>
      <c r="I7303" s="62"/>
      <c r="J7303" s="62"/>
      <c r="K7303" s="62"/>
      <c r="M7303" s="63"/>
      <c r="N7303" s="63"/>
      <c r="O7303" s="64"/>
      <c r="P7303" s="127"/>
      <c r="W7303" s="64"/>
      <c r="X7303" s="64"/>
    </row>
    <row r="7304" spans="1:24" s="59" customFormat="1" x14ac:dyDescent="0.25">
      <c r="A7304" s="77"/>
      <c r="D7304" s="60"/>
      <c r="E7304" s="60"/>
      <c r="F7304" s="60"/>
      <c r="G7304" s="60"/>
      <c r="H7304" s="62"/>
      <c r="I7304" s="62"/>
      <c r="J7304" s="62"/>
      <c r="K7304" s="62"/>
      <c r="M7304" s="63"/>
      <c r="N7304" s="63"/>
      <c r="O7304" s="64"/>
      <c r="P7304" s="127"/>
      <c r="W7304" s="64"/>
      <c r="X7304" s="64"/>
    </row>
    <row r="7305" spans="1:24" s="59" customFormat="1" x14ac:dyDescent="0.25">
      <c r="A7305" s="77"/>
      <c r="D7305" s="60"/>
      <c r="E7305" s="60"/>
      <c r="F7305" s="60"/>
      <c r="G7305" s="60"/>
      <c r="H7305" s="62"/>
      <c r="I7305" s="62"/>
      <c r="J7305" s="62"/>
      <c r="K7305" s="62"/>
      <c r="M7305" s="63"/>
      <c r="N7305" s="63"/>
      <c r="O7305" s="64"/>
      <c r="P7305" s="127"/>
      <c r="W7305" s="64"/>
      <c r="X7305" s="64"/>
    </row>
    <row r="7306" spans="1:24" s="59" customFormat="1" x14ac:dyDescent="0.25">
      <c r="A7306" s="77"/>
      <c r="D7306" s="60"/>
      <c r="E7306" s="60"/>
      <c r="F7306" s="60"/>
      <c r="G7306" s="60"/>
      <c r="H7306" s="62"/>
      <c r="I7306" s="62"/>
      <c r="J7306" s="62"/>
      <c r="K7306" s="62"/>
      <c r="M7306" s="63"/>
      <c r="N7306" s="63"/>
      <c r="O7306" s="64"/>
      <c r="P7306" s="127"/>
      <c r="W7306" s="64"/>
      <c r="X7306" s="64"/>
    </row>
    <row r="7307" spans="1:24" s="59" customFormat="1" x14ac:dyDescent="0.25">
      <c r="A7307" s="77"/>
      <c r="D7307" s="60"/>
      <c r="E7307" s="60"/>
      <c r="F7307" s="60"/>
      <c r="G7307" s="60"/>
      <c r="H7307" s="62"/>
      <c r="I7307" s="62"/>
      <c r="J7307" s="62"/>
      <c r="K7307" s="62"/>
      <c r="M7307" s="63"/>
      <c r="N7307" s="63"/>
      <c r="O7307" s="64"/>
      <c r="P7307" s="127"/>
      <c r="W7307" s="64"/>
      <c r="X7307" s="64"/>
    </row>
    <row r="7308" spans="1:24" s="59" customFormat="1" x14ac:dyDescent="0.25">
      <c r="A7308" s="77"/>
      <c r="D7308" s="60"/>
      <c r="E7308" s="60"/>
      <c r="F7308" s="60"/>
      <c r="G7308" s="60"/>
      <c r="H7308" s="62"/>
      <c r="I7308" s="62"/>
      <c r="J7308" s="62"/>
      <c r="K7308" s="62"/>
      <c r="M7308" s="63"/>
      <c r="N7308" s="63"/>
      <c r="O7308" s="64"/>
      <c r="P7308" s="127"/>
      <c r="W7308" s="64"/>
      <c r="X7308" s="64"/>
    </row>
    <row r="7309" spans="1:24" s="59" customFormat="1" x14ac:dyDescent="0.25">
      <c r="A7309" s="77"/>
      <c r="D7309" s="60"/>
      <c r="E7309" s="60"/>
      <c r="F7309" s="60"/>
      <c r="G7309" s="60"/>
      <c r="H7309" s="62"/>
      <c r="I7309" s="62"/>
      <c r="J7309" s="62"/>
      <c r="K7309" s="62"/>
      <c r="M7309" s="63"/>
      <c r="N7309" s="63"/>
      <c r="O7309" s="64"/>
      <c r="P7309" s="127"/>
      <c r="W7309" s="64"/>
      <c r="X7309" s="64"/>
    </row>
    <row r="7310" spans="1:24" s="59" customFormat="1" x14ac:dyDescent="0.25">
      <c r="A7310" s="77"/>
      <c r="D7310" s="60"/>
      <c r="E7310" s="60"/>
      <c r="F7310" s="60"/>
      <c r="G7310" s="60"/>
      <c r="H7310" s="62"/>
      <c r="I7310" s="62"/>
      <c r="J7310" s="62"/>
      <c r="K7310" s="62"/>
      <c r="M7310" s="63"/>
      <c r="N7310" s="63"/>
      <c r="O7310" s="64"/>
      <c r="P7310" s="127"/>
      <c r="W7310" s="64"/>
      <c r="X7310" s="64"/>
    </row>
    <row r="7311" spans="1:24" s="59" customFormat="1" x14ac:dyDescent="0.25">
      <c r="A7311" s="77"/>
      <c r="D7311" s="60"/>
      <c r="E7311" s="60"/>
      <c r="F7311" s="60"/>
      <c r="G7311" s="60"/>
      <c r="H7311" s="62"/>
      <c r="I7311" s="62"/>
      <c r="J7311" s="62"/>
      <c r="K7311" s="62"/>
      <c r="M7311" s="63"/>
      <c r="N7311" s="63"/>
      <c r="O7311" s="64"/>
      <c r="P7311" s="127"/>
      <c r="W7311" s="64"/>
      <c r="X7311" s="64"/>
    </row>
    <row r="7312" spans="1:24" s="59" customFormat="1" x14ac:dyDescent="0.25">
      <c r="A7312" s="77"/>
      <c r="D7312" s="60"/>
      <c r="E7312" s="60"/>
      <c r="F7312" s="60"/>
      <c r="G7312" s="60"/>
      <c r="H7312" s="62"/>
      <c r="I7312" s="62"/>
      <c r="J7312" s="62"/>
      <c r="K7312" s="62"/>
      <c r="M7312" s="63"/>
      <c r="N7312" s="63"/>
      <c r="O7312" s="64"/>
      <c r="P7312" s="127"/>
      <c r="W7312" s="64"/>
      <c r="X7312" s="64"/>
    </row>
    <row r="7313" spans="1:24" s="59" customFormat="1" x14ac:dyDescent="0.25">
      <c r="A7313" s="77"/>
      <c r="D7313" s="60"/>
      <c r="E7313" s="60"/>
      <c r="F7313" s="60"/>
      <c r="G7313" s="60"/>
      <c r="H7313" s="62"/>
      <c r="I7313" s="62"/>
      <c r="J7313" s="62"/>
      <c r="K7313" s="62"/>
      <c r="M7313" s="63"/>
      <c r="N7313" s="63"/>
      <c r="O7313" s="64"/>
      <c r="P7313" s="127"/>
      <c r="W7313" s="64"/>
      <c r="X7313" s="64"/>
    </row>
    <row r="7314" spans="1:24" s="59" customFormat="1" x14ac:dyDescent="0.25">
      <c r="A7314" s="77"/>
      <c r="D7314" s="60"/>
      <c r="E7314" s="60"/>
      <c r="F7314" s="60"/>
      <c r="G7314" s="60"/>
      <c r="H7314" s="62"/>
      <c r="I7314" s="62"/>
      <c r="J7314" s="62"/>
      <c r="K7314" s="62"/>
      <c r="M7314" s="63"/>
      <c r="N7314" s="63"/>
      <c r="O7314" s="64"/>
      <c r="P7314" s="127"/>
      <c r="W7314" s="64"/>
      <c r="X7314" s="64"/>
    </row>
    <row r="7315" spans="1:24" s="59" customFormat="1" x14ac:dyDescent="0.25">
      <c r="A7315" s="77"/>
      <c r="D7315" s="60"/>
      <c r="E7315" s="60"/>
      <c r="F7315" s="60"/>
      <c r="G7315" s="60"/>
      <c r="H7315" s="62"/>
      <c r="I7315" s="62"/>
      <c r="J7315" s="62"/>
      <c r="K7315" s="62"/>
      <c r="M7315" s="63"/>
      <c r="N7315" s="63"/>
      <c r="O7315" s="64"/>
      <c r="P7315" s="127"/>
      <c r="W7315" s="64"/>
      <c r="X7315" s="64"/>
    </row>
    <row r="7316" spans="1:24" s="59" customFormat="1" x14ac:dyDescent="0.25">
      <c r="A7316" s="77"/>
      <c r="D7316" s="60"/>
      <c r="E7316" s="60"/>
      <c r="F7316" s="60"/>
      <c r="G7316" s="60"/>
      <c r="H7316" s="62"/>
      <c r="I7316" s="62"/>
      <c r="J7316" s="62"/>
      <c r="K7316" s="62"/>
      <c r="M7316" s="63"/>
      <c r="N7316" s="63"/>
      <c r="O7316" s="64"/>
      <c r="P7316" s="127"/>
      <c r="W7316" s="64"/>
      <c r="X7316" s="64"/>
    </row>
    <row r="7317" spans="1:24" s="59" customFormat="1" x14ac:dyDescent="0.25">
      <c r="A7317" s="77"/>
      <c r="D7317" s="60"/>
      <c r="E7317" s="60"/>
      <c r="F7317" s="60"/>
      <c r="G7317" s="60"/>
      <c r="H7317" s="62"/>
      <c r="I7317" s="62"/>
      <c r="J7317" s="62"/>
      <c r="K7317" s="62"/>
      <c r="M7317" s="63"/>
      <c r="N7317" s="63"/>
      <c r="O7317" s="64"/>
      <c r="P7317" s="127"/>
      <c r="W7317" s="64"/>
      <c r="X7317" s="64"/>
    </row>
    <row r="7318" spans="1:24" s="59" customFormat="1" x14ac:dyDescent="0.25">
      <c r="A7318" s="77"/>
      <c r="D7318" s="60"/>
      <c r="E7318" s="60"/>
      <c r="F7318" s="60"/>
      <c r="G7318" s="60"/>
      <c r="H7318" s="62"/>
      <c r="I7318" s="62"/>
      <c r="J7318" s="62"/>
      <c r="K7318" s="62"/>
      <c r="M7318" s="63"/>
      <c r="N7318" s="63"/>
      <c r="O7318" s="64"/>
      <c r="P7318" s="127"/>
      <c r="W7318" s="64"/>
      <c r="X7318" s="64"/>
    </row>
    <row r="7319" spans="1:24" s="59" customFormat="1" x14ac:dyDescent="0.25">
      <c r="A7319" s="77"/>
      <c r="D7319" s="60"/>
      <c r="E7319" s="60"/>
      <c r="F7319" s="60"/>
      <c r="G7319" s="60"/>
      <c r="H7319" s="62"/>
      <c r="I7319" s="62"/>
      <c r="J7319" s="62"/>
      <c r="K7319" s="62"/>
      <c r="M7319" s="63"/>
      <c r="N7319" s="63"/>
      <c r="O7319" s="64"/>
      <c r="P7319" s="127"/>
      <c r="W7319" s="64"/>
      <c r="X7319" s="64"/>
    </row>
    <row r="7320" spans="1:24" s="59" customFormat="1" x14ac:dyDescent="0.25">
      <c r="A7320" s="77"/>
      <c r="D7320" s="60"/>
      <c r="E7320" s="60"/>
      <c r="F7320" s="60"/>
      <c r="G7320" s="60"/>
      <c r="H7320" s="62"/>
      <c r="I7320" s="62"/>
      <c r="J7320" s="62"/>
      <c r="K7320" s="62"/>
      <c r="M7320" s="63"/>
      <c r="N7320" s="63"/>
      <c r="O7320" s="64"/>
      <c r="P7320" s="127"/>
      <c r="W7320" s="64"/>
      <c r="X7320" s="64"/>
    </row>
    <row r="7321" spans="1:24" s="59" customFormat="1" x14ac:dyDescent="0.25">
      <c r="A7321" s="77"/>
      <c r="D7321" s="60"/>
      <c r="E7321" s="60"/>
      <c r="F7321" s="60"/>
      <c r="G7321" s="60"/>
      <c r="H7321" s="62"/>
      <c r="I7321" s="62"/>
      <c r="J7321" s="62"/>
      <c r="K7321" s="62"/>
      <c r="M7321" s="63"/>
      <c r="N7321" s="63"/>
      <c r="O7321" s="64"/>
      <c r="P7321" s="127"/>
      <c r="W7321" s="64"/>
      <c r="X7321" s="64"/>
    </row>
    <row r="7322" spans="1:24" s="59" customFormat="1" x14ac:dyDescent="0.25">
      <c r="A7322" s="77"/>
      <c r="D7322" s="60"/>
      <c r="E7322" s="60"/>
      <c r="F7322" s="60"/>
      <c r="G7322" s="60"/>
      <c r="H7322" s="62"/>
      <c r="I7322" s="62"/>
      <c r="J7322" s="62"/>
      <c r="K7322" s="62"/>
      <c r="M7322" s="63"/>
      <c r="N7322" s="63"/>
      <c r="O7322" s="64"/>
      <c r="P7322" s="127"/>
      <c r="W7322" s="64"/>
      <c r="X7322" s="64"/>
    </row>
    <row r="7323" spans="1:24" s="59" customFormat="1" x14ac:dyDescent="0.25">
      <c r="A7323" s="77"/>
      <c r="D7323" s="60"/>
      <c r="E7323" s="60"/>
      <c r="F7323" s="60"/>
      <c r="G7323" s="60"/>
      <c r="H7323" s="62"/>
      <c r="I7323" s="62"/>
      <c r="J7323" s="62"/>
      <c r="K7323" s="62"/>
      <c r="M7323" s="63"/>
      <c r="N7323" s="63"/>
      <c r="O7323" s="64"/>
      <c r="P7323" s="127"/>
      <c r="W7323" s="64"/>
      <c r="X7323" s="64"/>
    </row>
    <row r="7324" spans="1:24" s="59" customFormat="1" x14ac:dyDescent="0.25">
      <c r="A7324" s="77"/>
      <c r="D7324" s="60"/>
      <c r="E7324" s="60"/>
      <c r="F7324" s="60"/>
      <c r="G7324" s="60"/>
      <c r="H7324" s="62"/>
      <c r="I7324" s="62"/>
      <c r="J7324" s="62"/>
      <c r="K7324" s="62"/>
      <c r="M7324" s="63"/>
      <c r="N7324" s="63"/>
      <c r="O7324" s="64"/>
      <c r="P7324" s="127"/>
      <c r="W7324" s="64"/>
      <c r="X7324" s="64"/>
    </row>
    <row r="7325" spans="1:24" s="59" customFormat="1" x14ac:dyDescent="0.25">
      <c r="A7325" s="77"/>
      <c r="D7325" s="60"/>
      <c r="E7325" s="60"/>
      <c r="F7325" s="60"/>
      <c r="G7325" s="60"/>
      <c r="H7325" s="62"/>
      <c r="I7325" s="62"/>
      <c r="J7325" s="62"/>
      <c r="K7325" s="62"/>
      <c r="M7325" s="63"/>
      <c r="N7325" s="63"/>
      <c r="O7325" s="64"/>
      <c r="P7325" s="127"/>
      <c r="W7325" s="64"/>
      <c r="X7325" s="64"/>
    </row>
    <row r="7326" spans="1:24" s="59" customFormat="1" x14ac:dyDescent="0.25">
      <c r="A7326" s="77"/>
      <c r="D7326" s="60"/>
      <c r="E7326" s="60"/>
      <c r="F7326" s="60"/>
      <c r="G7326" s="60"/>
      <c r="H7326" s="62"/>
      <c r="I7326" s="62"/>
      <c r="J7326" s="62"/>
      <c r="K7326" s="62"/>
      <c r="M7326" s="63"/>
      <c r="N7326" s="63"/>
      <c r="O7326" s="64"/>
      <c r="P7326" s="127"/>
      <c r="W7326" s="64"/>
      <c r="X7326" s="64"/>
    </row>
    <row r="7327" spans="1:24" s="59" customFormat="1" x14ac:dyDescent="0.25">
      <c r="A7327" s="77"/>
      <c r="D7327" s="60"/>
      <c r="E7327" s="60"/>
      <c r="F7327" s="60"/>
      <c r="G7327" s="60"/>
      <c r="H7327" s="62"/>
      <c r="I7327" s="62"/>
      <c r="J7327" s="62"/>
      <c r="K7327" s="62"/>
      <c r="M7327" s="63"/>
      <c r="N7327" s="63"/>
      <c r="O7327" s="64"/>
      <c r="P7327" s="127"/>
      <c r="W7327" s="64"/>
      <c r="X7327" s="64"/>
    </row>
    <row r="7328" spans="1:24" s="59" customFormat="1" x14ac:dyDescent="0.25">
      <c r="A7328" s="77"/>
      <c r="D7328" s="60"/>
      <c r="E7328" s="60"/>
      <c r="F7328" s="60"/>
      <c r="G7328" s="60"/>
      <c r="H7328" s="62"/>
      <c r="I7328" s="62"/>
      <c r="J7328" s="62"/>
      <c r="K7328" s="62"/>
      <c r="M7328" s="63"/>
      <c r="N7328" s="63"/>
      <c r="O7328" s="64"/>
      <c r="P7328" s="127"/>
      <c r="W7328" s="64"/>
      <c r="X7328" s="64"/>
    </row>
    <row r="7329" spans="1:24" s="59" customFormat="1" x14ac:dyDescent="0.25">
      <c r="A7329" s="77"/>
      <c r="D7329" s="60"/>
      <c r="E7329" s="60"/>
      <c r="F7329" s="60"/>
      <c r="G7329" s="60"/>
      <c r="H7329" s="62"/>
      <c r="I7329" s="62"/>
      <c r="J7329" s="62"/>
      <c r="K7329" s="62"/>
      <c r="M7329" s="63"/>
      <c r="N7329" s="63"/>
      <c r="O7329" s="64"/>
      <c r="P7329" s="127"/>
      <c r="W7329" s="64"/>
      <c r="X7329" s="64"/>
    </row>
    <row r="7330" spans="1:24" s="59" customFormat="1" x14ac:dyDescent="0.25">
      <c r="A7330" s="77"/>
      <c r="D7330" s="60"/>
      <c r="E7330" s="60"/>
      <c r="F7330" s="60"/>
      <c r="G7330" s="60"/>
      <c r="H7330" s="62"/>
      <c r="I7330" s="62"/>
      <c r="J7330" s="62"/>
      <c r="K7330" s="62"/>
      <c r="M7330" s="63"/>
      <c r="N7330" s="63"/>
      <c r="O7330" s="64"/>
      <c r="P7330" s="127"/>
      <c r="W7330" s="64"/>
      <c r="X7330" s="64"/>
    </row>
    <row r="7331" spans="1:24" s="59" customFormat="1" x14ac:dyDescent="0.25">
      <c r="A7331" s="77"/>
      <c r="D7331" s="60"/>
      <c r="E7331" s="60"/>
      <c r="F7331" s="60"/>
      <c r="G7331" s="60"/>
      <c r="H7331" s="62"/>
      <c r="I7331" s="62"/>
      <c r="J7331" s="62"/>
      <c r="K7331" s="62"/>
      <c r="M7331" s="63"/>
      <c r="N7331" s="63"/>
      <c r="O7331" s="64"/>
      <c r="P7331" s="127"/>
      <c r="W7331" s="64"/>
      <c r="X7331" s="64"/>
    </row>
    <row r="7332" spans="1:24" s="59" customFormat="1" x14ac:dyDescent="0.25">
      <c r="A7332" s="77"/>
      <c r="D7332" s="60"/>
      <c r="E7332" s="60"/>
      <c r="F7332" s="60"/>
      <c r="G7332" s="60"/>
      <c r="H7332" s="62"/>
      <c r="I7332" s="62"/>
      <c r="J7332" s="62"/>
      <c r="K7332" s="62"/>
      <c r="M7332" s="63"/>
      <c r="N7332" s="63"/>
      <c r="O7332" s="64"/>
      <c r="P7332" s="127"/>
      <c r="W7332" s="64"/>
      <c r="X7332" s="64"/>
    </row>
    <row r="7333" spans="1:24" s="59" customFormat="1" x14ac:dyDescent="0.25">
      <c r="A7333" s="77"/>
      <c r="D7333" s="60"/>
      <c r="E7333" s="60"/>
      <c r="F7333" s="60"/>
      <c r="G7333" s="60"/>
      <c r="H7333" s="62"/>
      <c r="I7333" s="62"/>
      <c r="J7333" s="62"/>
      <c r="K7333" s="62"/>
      <c r="M7333" s="63"/>
      <c r="N7333" s="63"/>
      <c r="O7333" s="64"/>
      <c r="P7333" s="127"/>
      <c r="W7333" s="64"/>
      <c r="X7333" s="64"/>
    </row>
    <row r="7334" spans="1:24" s="59" customFormat="1" x14ac:dyDescent="0.25">
      <c r="A7334" s="77"/>
      <c r="D7334" s="60"/>
      <c r="E7334" s="60"/>
      <c r="F7334" s="60"/>
      <c r="G7334" s="60"/>
      <c r="H7334" s="62"/>
      <c r="I7334" s="62"/>
      <c r="J7334" s="62"/>
      <c r="K7334" s="62"/>
      <c r="M7334" s="63"/>
      <c r="N7334" s="63"/>
      <c r="O7334" s="64"/>
      <c r="P7334" s="127"/>
      <c r="W7334" s="64"/>
      <c r="X7334" s="64"/>
    </row>
    <row r="7335" spans="1:24" s="59" customFormat="1" x14ac:dyDescent="0.25">
      <c r="A7335" s="77"/>
      <c r="D7335" s="60"/>
      <c r="E7335" s="60"/>
      <c r="F7335" s="60"/>
      <c r="G7335" s="60"/>
      <c r="H7335" s="62"/>
      <c r="I7335" s="62"/>
      <c r="J7335" s="62"/>
      <c r="K7335" s="62"/>
      <c r="M7335" s="63"/>
      <c r="N7335" s="63"/>
      <c r="O7335" s="64"/>
      <c r="P7335" s="127"/>
      <c r="W7335" s="64"/>
      <c r="X7335" s="64"/>
    </row>
    <row r="7336" spans="1:24" s="59" customFormat="1" x14ac:dyDescent="0.25">
      <c r="A7336" s="77"/>
      <c r="D7336" s="60"/>
      <c r="E7336" s="60"/>
      <c r="F7336" s="60"/>
      <c r="G7336" s="60"/>
      <c r="H7336" s="62"/>
      <c r="I7336" s="62"/>
      <c r="J7336" s="62"/>
      <c r="K7336" s="62"/>
      <c r="M7336" s="63"/>
      <c r="N7336" s="63"/>
      <c r="O7336" s="64"/>
      <c r="P7336" s="127"/>
      <c r="W7336" s="64"/>
      <c r="X7336" s="64"/>
    </row>
    <row r="7337" spans="1:24" s="59" customFormat="1" x14ac:dyDescent="0.25">
      <c r="A7337" s="77"/>
      <c r="D7337" s="60"/>
      <c r="E7337" s="60"/>
      <c r="F7337" s="60"/>
      <c r="G7337" s="60"/>
      <c r="H7337" s="62"/>
      <c r="I7337" s="62"/>
      <c r="J7337" s="62"/>
      <c r="K7337" s="62"/>
      <c r="M7337" s="63"/>
      <c r="N7337" s="63"/>
      <c r="O7337" s="64"/>
      <c r="P7337" s="127"/>
      <c r="W7337" s="64"/>
      <c r="X7337" s="64"/>
    </row>
    <row r="7338" spans="1:24" s="59" customFormat="1" x14ac:dyDescent="0.25">
      <c r="A7338" s="77"/>
      <c r="D7338" s="60"/>
      <c r="E7338" s="60"/>
      <c r="F7338" s="60"/>
      <c r="G7338" s="60"/>
      <c r="H7338" s="62"/>
      <c r="I7338" s="62"/>
      <c r="J7338" s="62"/>
      <c r="K7338" s="62"/>
      <c r="M7338" s="63"/>
      <c r="N7338" s="63"/>
      <c r="O7338" s="64"/>
      <c r="P7338" s="127"/>
      <c r="W7338" s="64"/>
      <c r="X7338" s="64"/>
    </row>
    <row r="7339" spans="1:24" s="59" customFormat="1" x14ac:dyDescent="0.25">
      <c r="A7339" s="77"/>
      <c r="D7339" s="60"/>
      <c r="E7339" s="60"/>
      <c r="F7339" s="60"/>
      <c r="G7339" s="60"/>
      <c r="H7339" s="62"/>
      <c r="I7339" s="62"/>
      <c r="J7339" s="62"/>
      <c r="K7339" s="62"/>
      <c r="M7339" s="63"/>
      <c r="N7339" s="63"/>
      <c r="O7339" s="64"/>
      <c r="P7339" s="127"/>
      <c r="W7339" s="64"/>
      <c r="X7339" s="64"/>
    </row>
    <row r="7340" spans="1:24" s="59" customFormat="1" x14ac:dyDescent="0.25">
      <c r="A7340" s="77"/>
      <c r="D7340" s="60"/>
      <c r="E7340" s="60"/>
      <c r="F7340" s="60"/>
      <c r="G7340" s="60"/>
      <c r="H7340" s="62"/>
      <c r="I7340" s="62"/>
      <c r="J7340" s="62"/>
      <c r="K7340" s="62"/>
      <c r="M7340" s="63"/>
      <c r="N7340" s="63"/>
      <c r="O7340" s="64"/>
      <c r="P7340" s="127"/>
      <c r="W7340" s="64"/>
      <c r="X7340" s="64"/>
    </row>
    <row r="7341" spans="1:24" s="59" customFormat="1" x14ac:dyDescent="0.25">
      <c r="A7341" s="77"/>
      <c r="D7341" s="60"/>
      <c r="E7341" s="60"/>
      <c r="F7341" s="60"/>
      <c r="G7341" s="60"/>
      <c r="H7341" s="62"/>
      <c r="I7341" s="62"/>
      <c r="J7341" s="62"/>
      <c r="K7341" s="62"/>
      <c r="M7341" s="63"/>
      <c r="N7341" s="63"/>
      <c r="O7341" s="64"/>
      <c r="P7341" s="127"/>
      <c r="W7341" s="64"/>
      <c r="X7341" s="64"/>
    </row>
    <row r="7342" spans="1:24" s="59" customFormat="1" x14ac:dyDescent="0.25">
      <c r="A7342" s="77"/>
      <c r="D7342" s="60"/>
      <c r="E7342" s="60"/>
      <c r="F7342" s="60"/>
      <c r="G7342" s="60"/>
      <c r="H7342" s="62"/>
      <c r="I7342" s="62"/>
      <c r="J7342" s="62"/>
      <c r="K7342" s="62"/>
      <c r="M7342" s="63"/>
      <c r="N7342" s="63"/>
      <c r="O7342" s="64"/>
      <c r="P7342" s="127"/>
      <c r="W7342" s="64"/>
      <c r="X7342" s="64"/>
    </row>
    <row r="7343" spans="1:24" s="59" customFormat="1" x14ac:dyDescent="0.25">
      <c r="A7343" s="77"/>
      <c r="D7343" s="60"/>
      <c r="E7343" s="60"/>
      <c r="F7343" s="60"/>
      <c r="G7343" s="60"/>
      <c r="H7343" s="62"/>
      <c r="I7343" s="62"/>
      <c r="J7343" s="62"/>
      <c r="K7343" s="62"/>
      <c r="M7343" s="63"/>
      <c r="N7343" s="63"/>
      <c r="O7343" s="64"/>
      <c r="P7343" s="127"/>
      <c r="W7343" s="64"/>
      <c r="X7343" s="64"/>
    </row>
    <row r="7344" spans="1:24" s="59" customFormat="1" x14ac:dyDescent="0.25">
      <c r="A7344" s="77"/>
      <c r="D7344" s="60"/>
      <c r="E7344" s="60"/>
      <c r="F7344" s="60"/>
      <c r="G7344" s="60"/>
      <c r="H7344" s="62"/>
      <c r="I7344" s="62"/>
      <c r="J7344" s="62"/>
      <c r="K7344" s="62"/>
      <c r="M7344" s="63"/>
      <c r="N7344" s="63"/>
      <c r="O7344" s="64"/>
      <c r="P7344" s="127"/>
      <c r="W7344" s="64"/>
      <c r="X7344" s="64"/>
    </row>
    <row r="7345" spans="1:24" s="59" customFormat="1" x14ac:dyDescent="0.25">
      <c r="A7345" s="77"/>
      <c r="D7345" s="60"/>
      <c r="E7345" s="60"/>
      <c r="F7345" s="60"/>
      <c r="G7345" s="60"/>
      <c r="H7345" s="62"/>
      <c r="I7345" s="62"/>
      <c r="J7345" s="62"/>
      <c r="K7345" s="62"/>
      <c r="M7345" s="63"/>
      <c r="N7345" s="63"/>
      <c r="O7345" s="64"/>
      <c r="P7345" s="127"/>
      <c r="W7345" s="64"/>
      <c r="X7345" s="64"/>
    </row>
    <row r="7346" spans="1:24" s="59" customFormat="1" x14ac:dyDescent="0.25">
      <c r="A7346" s="77"/>
      <c r="D7346" s="60"/>
      <c r="E7346" s="60"/>
      <c r="F7346" s="60"/>
      <c r="G7346" s="60"/>
      <c r="H7346" s="62"/>
      <c r="I7346" s="62"/>
      <c r="J7346" s="62"/>
      <c r="K7346" s="62"/>
      <c r="M7346" s="63"/>
      <c r="N7346" s="63"/>
      <c r="O7346" s="64"/>
      <c r="P7346" s="127"/>
      <c r="W7346" s="64"/>
      <c r="X7346" s="64"/>
    </row>
    <row r="7347" spans="1:24" s="59" customFormat="1" x14ac:dyDescent="0.25">
      <c r="A7347" s="77"/>
      <c r="D7347" s="60"/>
      <c r="E7347" s="60"/>
      <c r="F7347" s="60"/>
      <c r="G7347" s="60"/>
      <c r="H7347" s="62"/>
      <c r="I7347" s="62"/>
      <c r="J7347" s="62"/>
      <c r="K7347" s="62"/>
      <c r="M7347" s="63"/>
      <c r="N7347" s="63"/>
      <c r="O7347" s="64"/>
      <c r="P7347" s="127"/>
      <c r="W7347" s="64"/>
      <c r="X7347" s="64"/>
    </row>
    <row r="7348" spans="1:24" s="59" customFormat="1" x14ac:dyDescent="0.25">
      <c r="A7348" s="77"/>
      <c r="D7348" s="60"/>
      <c r="E7348" s="60"/>
      <c r="F7348" s="60"/>
      <c r="G7348" s="60"/>
      <c r="H7348" s="62"/>
      <c r="I7348" s="62"/>
      <c r="J7348" s="62"/>
      <c r="K7348" s="62"/>
      <c r="M7348" s="63"/>
      <c r="N7348" s="63"/>
      <c r="O7348" s="64"/>
      <c r="P7348" s="127"/>
      <c r="W7348" s="64"/>
      <c r="X7348" s="64"/>
    </row>
    <row r="7349" spans="1:24" s="59" customFormat="1" x14ac:dyDescent="0.25">
      <c r="A7349" s="77"/>
      <c r="D7349" s="60"/>
      <c r="E7349" s="60"/>
      <c r="F7349" s="60"/>
      <c r="G7349" s="60"/>
      <c r="H7349" s="62"/>
      <c r="I7349" s="62"/>
      <c r="J7349" s="62"/>
      <c r="K7349" s="62"/>
      <c r="M7349" s="63"/>
      <c r="N7349" s="63"/>
      <c r="O7349" s="64"/>
      <c r="P7349" s="127"/>
      <c r="W7349" s="64"/>
      <c r="X7349" s="64"/>
    </row>
    <row r="7350" spans="1:24" s="59" customFormat="1" x14ac:dyDescent="0.25">
      <c r="A7350" s="77"/>
      <c r="D7350" s="60"/>
      <c r="E7350" s="60"/>
      <c r="F7350" s="60"/>
      <c r="G7350" s="60"/>
      <c r="H7350" s="62"/>
      <c r="I7350" s="62"/>
      <c r="J7350" s="62"/>
      <c r="K7350" s="62"/>
      <c r="M7350" s="63"/>
      <c r="N7350" s="63"/>
      <c r="O7350" s="64"/>
      <c r="P7350" s="127"/>
      <c r="W7350" s="64"/>
      <c r="X7350" s="64"/>
    </row>
    <row r="7351" spans="1:24" s="59" customFormat="1" x14ac:dyDescent="0.25">
      <c r="A7351" s="77"/>
      <c r="D7351" s="60"/>
      <c r="E7351" s="60"/>
      <c r="F7351" s="60"/>
      <c r="G7351" s="60"/>
      <c r="H7351" s="62"/>
      <c r="I7351" s="62"/>
      <c r="J7351" s="62"/>
      <c r="K7351" s="62"/>
      <c r="M7351" s="63"/>
      <c r="N7351" s="63"/>
      <c r="O7351" s="64"/>
      <c r="P7351" s="127"/>
      <c r="W7351" s="64"/>
      <c r="X7351" s="64"/>
    </row>
    <row r="7352" spans="1:24" s="59" customFormat="1" x14ac:dyDescent="0.25">
      <c r="A7352" s="77"/>
      <c r="D7352" s="60"/>
      <c r="E7352" s="60"/>
      <c r="F7352" s="60"/>
      <c r="G7352" s="60"/>
      <c r="H7352" s="62"/>
      <c r="I7352" s="62"/>
      <c r="J7352" s="62"/>
      <c r="K7352" s="62"/>
      <c r="M7352" s="63"/>
      <c r="N7352" s="63"/>
      <c r="O7352" s="64"/>
      <c r="P7352" s="127"/>
      <c r="W7352" s="64"/>
      <c r="X7352" s="64"/>
    </row>
    <row r="7353" spans="1:24" s="59" customFormat="1" x14ac:dyDescent="0.25">
      <c r="A7353" s="77"/>
      <c r="D7353" s="60"/>
      <c r="E7353" s="60"/>
      <c r="F7353" s="60"/>
      <c r="G7353" s="60"/>
      <c r="H7353" s="62"/>
      <c r="I7353" s="62"/>
      <c r="J7353" s="62"/>
      <c r="K7353" s="62"/>
      <c r="M7353" s="63"/>
      <c r="N7353" s="63"/>
      <c r="O7353" s="64"/>
      <c r="P7353" s="127"/>
      <c r="W7353" s="64"/>
      <c r="X7353" s="64"/>
    </row>
    <row r="7354" spans="1:24" s="59" customFormat="1" x14ac:dyDescent="0.25">
      <c r="A7354" s="77"/>
      <c r="D7354" s="60"/>
      <c r="E7354" s="60"/>
      <c r="F7354" s="60"/>
      <c r="G7354" s="60"/>
      <c r="H7354" s="62"/>
      <c r="I7354" s="62"/>
      <c r="J7354" s="62"/>
      <c r="K7354" s="62"/>
      <c r="M7354" s="63"/>
      <c r="N7354" s="63"/>
      <c r="O7354" s="64"/>
      <c r="P7354" s="127"/>
      <c r="W7354" s="64"/>
      <c r="X7354" s="64"/>
    </row>
    <row r="7355" spans="1:24" s="59" customFormat="1" x14ac:dyDescent="0.25">
      <c r="A7355" s="77"/>
      <c r="D7355" s="60"/>
      <c r="E7355" s="60"/>
      <c r="F7355" s="60"/>
      <c r="G7355" s="60"/>
      <c r="H7355" s="62"/>
      <c r="I7355" s="62"/>
      <c r="J7355" s="62"/>
      <c r="K7355" s="62"/>
      <c r="M7355" s="63"/>
      <c r="N7355" s="63"/>
      <c r="O7355" s="64"/>
      <c r="P7355" s="127"/>
      <c r="W7355" s="64"/>
      <c r="X7355" s="64"/>
    </row>
    <row r="7356" spans="1:24" s="59" customFormat="1" x14ac:dyDescent="0.25">
      <c r="A7356" s="77"/>
      <c r="D7356" s="60"/>
      <c r="E7356" s="60"/>
      <c r="F7356" s="60"/>
      <c r="G7356" s="60"/>
      <c r="H7356" s="62"/>
      <c r="I7356" s="62"/>
      <c r="J7356" s="62"/>
      <c r="K7356" s="62"/>
      <c r="M7356" s="63"/>
      <c r="N7356" s="63"/>
      <c r="O7356" s="64"/>
      <c r="P7356" s="127"/>
      <c r="W7356" s="64"/>
      <c r="X7356" s="64"/>
    </row>
    <row r="7357" spans="1:24" s="59" customFormat="1" x14ac:dyDescent="0.25">
      <c r="A7357" s="77"/>
      <c r="D7357" s="60"/>
      <c r="E7357" s="60"/>
      <c r="F7357" s="60"/>
      <c r="G7357" s="60"/>
      <c r="H7357" s="62"/>
      <c r="I7357" s="62"/>
      <c r="J7357" s="62"/>
      <c r="K7357" s="62"/>
      <c r="M7357" s="63"/>
      <c r="N7357" s="63"/>
      <c r="O7357" s="64"/>
      <c r="P7357" s="127"/>
      <c r="W7357" s="64"/>
      <c r="X7357" s="64"/>
    </row>
    <row r="7358" spans="1:24" s="59" customFormat="1" x14ac:dyDescent="0.25">
      <c r="A7358" s="77"/>
      <c r="D7358" s="60"/>
      <c r="E7358" s="60"/>
      <c r="F7358" s="60"/>
      <c r="G7358" s="60"/>
      <c r="H7358" s="62"/>
      <c r="I7358" s="62"/>
      <c r="J7358" s="62"/>
      <c r="K7358" s="62"/>
      <c r="M7358" s="63"/>
      <c r="N7358" s="63"/>
      <c r="O7358" s="64"/>
      <c r="P7358" s="127"/>
      <c r="W7358" s="64"/>
      <c r="X7358" s="64"/>
    </row>
    <row r="7359" spans="1:24" s="59" customFormat="1" x14ac:dyDescent="0.25">
      <c r="A7359" s="77"/>
      <c r="D7359" s="60"/>
      <c r="E7359" s="60"/>
      <c r="F7359" s="60"/>
      <c r="G7359" s="60"/>
      <c r="H7359" s="62"/>
      <c r="I7359" s="62"/>
      <c r="J7359" s="62"/>
      <c r="K7359" s="62"/>
      <c r="M7359" s="63"/>
      <c r="N7359" s="63"/>
      <c r="O7359" s="64"/>
      <c r="P7359" s="127"/>
      <c r="W7359" s="64"/>
      <c r="X7359" s="64"/>
    </row>
    <row r="7360" spans="1:24" s="59" customFormat="1" x14ac:dyDescent="0.25">
      <c r="A7360" s="77"/>
      <c r="D7360" s="60"/>
      <c r="E7360" s="60"/>
      <c r="F7360" s="60"/>
      <c r="G7360" s="60"/>
      <c r="H7360" s="62"/>
      <c r="I7360" s="62"/>
      <c r="J7360" s="62"/>
      <c r="K7360" s="62"/>
      <c r="M7360" s="63"/>
      <c r="N7360" s="63"/>
      <c r="O7360" s="64"/>
      <c r="P7360" s="127"/>
      <c r="W7360" s="64"/>
      <c r="X7360" s="64"/>
    </row>
    <row r="7361" spans="1:24" s="59" customFormat="1" x14ac:dyDescent="0.25">
      <c r="A7361" s="77"/>
      <c r="D7361" s="60"/>
      <c r="E7361" s="60"/>
      <c r="F7361" s="60"/>
      <c r="G7361" s="60"/>
      <c r="H7361" s="62"/>
      <c r="I7361" s="62"/>
      <c r="J7361" s="62"/>
      <c r="K7361" s="62"/>
      <c r="M7361" s="63"/>
      <c r="N7361" s="63"/>
      <c r="O7361" s="64"/>
      <c r="P7361" s="127"/>
      <c r="W7361" s="64"/>
      <c r="X7361" s="64"/>
    </row>
    <row r="7362" spans="1:24" s="59" customFormat="1" x14ac:dyDescent="0.25">
      <c r="A7362" s="77"/>
      <c r="D7362" s="60"/>
      <c r="E7362" s="60"/>
      <c r="F7362" s="60"/>
      <c r="G7362" s="60"/>
      <c r="H7362" s="62"/>
      <c r="I7362" s="62"/>
      <c r="J7362" s="62"/>
      <c r="K7362" s="62"/>
      <c r="M7362" s="63"/>
      <c r="N7362" s="63"/>
      <c r="O7362" s="64"/>
      <c r="P7362" s="127"/>
      <c r="W7362" s="64"/>
      <c r="X7362" s="64"/>
    </row>
    <row r="7363" spans="1:24" s="59" customFormat="1" x14ac:dyDescent="0.25">
      <c r="A7363" s="77"/>
      <c r="D7363" s="60"/>
      <c r="E7363" s="60"/>
      <c r="F7363" s="60"/>
      <c r="G7363" s="60"/>
      <c r="H7363" s="62"/>
      <c r="I7363" s="62"/>
      <c r="J7363" s="62"/>
      <c r="K7363" s="62"/>
      <c r="M7363" s="63"/>
      <c r="N7363" s="63"/>
      <c r="O7363" s="64"/>
      <c r="P7363" s="127"/>
      <c r="W7363" s="64"/>
      <c r="X7363" s="64"/>
    </row>
    <row r="7364" spans="1:24" s="59" customFormat="1" x14ac:dyDescent="0.25">
      <c r="A7364" s="77"/>
      <c r="D7364" s="60"/>
      <c r="E7364" s="60"/>
      <c r="F7364" s="60"/>
      <c r="G7364" s="60"/>
      <c r="H7364" s="62"/>
      <c r="I7364" s="62"/>
      <c r="J7364" s="62"/>
      <c r="K7364" s="62"/>
      <c r="M7364" s="63"/>
      <c r="N7364" s="63"/>
      <c r="O7364" s="64"/>
      <c r="P7364" s="127"/>
      <c r="W7364" s="64"/>
      <c r="X7364" s="64"/>
    </row>
    <row r="7365" spans="1:24" s="59" customFormat="1" x14ac:dyDescent="0.25">
      <c r="A7365" s="77"/>
      <c r="D7365" s="60"/>
      <c r="E7365" s="60"/>
      <c r="F7365" s="60"/>
      <c r="G7365" s="60"/>
      <c r="H7365" s="62"/>
      <c r="I7365" s="62"/>
      <c r="J7365" s="62"/>
      <c r="K7365" s="62"/>
      <c r="M7365" s="63"/>
      <c r="N7365" s="63"/>
      <c r="O7365" s="64"/>
      <c r="P7365" s="127"/>
      <c r="W7365" s="64"/>
      <c r="X7365" s="64"/>
    </row>
    <row r="7366" spans="1:24" s="59" customFormat="1" x14ac:dyDescent="0.25">
      <c r="A7366" s="77"/>
      <c r="D7366" s="60"/>
      <c r="E7366" s="60"/>
      <c r="F7366" s="60"/>
      <c r="G7366" s="60"/>
      <c r="H7366" s="62"/>
      <c r="I7366" s="62"/>
      <c r="J7366" s="62"/>
      <c r="K7366" s="62"/>
      <c r="M7366" s="63"/>
      <c r="N7366" s="63"/>
      <c r="O7366" s="64"/>
      <c r="P7366" s="127"/>
      <c r="W7366" s="64"/>
      <c r="X7366" s="64"/>
    </row>
    <row r="7367" spans="1:24" s="59" customFormat="1" x14ac:dyDescent="0.25">
      <c r="A7367" s="77"/>
      <c r="D7367" s="60"/>
      <c r="E7367" s="60"/>
      <c r="F7367" s="60"/>
      <c r="G7367" s="60"/>
      <c r="H7367" s="62"/>
      <c r="I7367" s="62"/>
      <c r="J7367" s="62"/>
      <c r="K7367" s="62"/>
      <c r="M7367" s="63"/>
      <c r="N7367" s="63"/>
      <c r="O7367" s="64"/>
      <c r="P7367" s="127"/>
      <c r="W7367" s="64"/>
      <c r="X7367" s="64"/>
    </row>
    <row r="7368" spans="1:24" s="59" customFormat="1" x14ac:dyDescent="0.25">
      <c r="A7368" s="77"/>
      <c r="D7368" s="60"/>
      <c r="E7368" s="60"/>
      <c r="F7368" s="60"/>
      <c r="G7368" s="60"/>
      <c r="H7368" s="62"/>
      <c r="I7368" s="62"/>
      <c r="J7368" s="62"/>
      <c r="K7368" s="62"/>
      <c r="M7368" s="63"/>
      <c r="N7368" s="63"/>
      <c r="O7368" s="64"/>
      <c r="P7368" s="127"/>
      <c r="W7368" s="64"/>
      <c r="X7368" s="64"/>
    </row>
    <row r="7369" spans="1:24" s="59" customFormat="1" x14ac:dyDescent="0.25">
      <c r="A7369" s="77"/>
      <c r="D7369" s="60"/>
      <c r="E7369" s="60"/>
      <c r="F7369" s="60"/>
      <c r="G7369" s="60"/>
      <c r="H7369" s="62"/>
      <c r="I7369" s="62"/>
      <c r="J7369" s="62"/>
      <c r="K7369" s="62"/>
      <c r="M7369" s="63"/>
      <c r="N7369" s="63"/>
      <c r="O7369" s="64"/>
      <c r="P7369" s="127"/>
      <c r="W7369" s="64"/>
      <c r="X7369" s="64"/>
    </row>
    <row r="7370" spans="1:24" s="59" customFormat="1" x14ac:dyDescent="0.25">
      <c r="A7370" s="77"/>
      <c r="D7370" s="60"/>
      <c r="E7370" s="60"/>
      <c r="F7370" s="60"/>
      <c r="G7370" s="60"/>
      <c r="H7370" s="62"/>
      <c r="I7370" s="62"/>
      <c r="J7370" s="62"/>
      <c r="K7370" s="62"/>
      <c r="M7370" s="63"/>
      <c r="N7370" s="63"/>
      <c r="O7370" s="64"/>
      <c r="P7370" s="127"/>
      <c r="W7370" s="64"/>
      <c r="X7370" s="64"/>
    </row>
    <row r="7371" spans="1:24" s="59" customFormat="1" x14ac:dyDescent="0.25">
      <c r="A7371" s="77"/>
      <c r="D7371" s="60"/>
      <c r="E7371" s="60"/>
      <c r="F7371" s="60"/>
      <c r="G7371" s="60"/>
      <c r="H7371" s="62"/>
      <c r="I7371" s="62"/>
      <c r="J7371" s="62"/>
      <c r="K7371" s="62"/>
      <c r="M7371" s="63"/>
      <c r="N7371" s="63"/>
      <c r="O7371" s="64"/>
      <c r="P7371" s="127"/>
      <c r="W7371" s="64"/>
      <c r="X7371" s="64"/>
    </row>
    <row r="7372" spans="1:24" s="59" customFormat="1" x14ac:dyDescent="0.25">
      <c r="A7372" s="77"/>
      <c r="D7372" s="60"/>
      <c r="E7372" s="60"/>
      <c r="F7372" s="60"/>
      <c r="G7372" s="60"/>
      <c r="H7372" s="62"/>
      <c r="I7372" s="62"/>
      <c r="J7372" s="62"/>
      <c r="K7372" s="62"/>
      <c r="M7372" s="63"/>
      <c r="N7372" s="63"/>
      <c r="O7372" s="64"/>
      <c r="P7372" s="127"/>
      <c r="W7372" s="64"/>
      <c r="X7372" s="64"/>
    </row>
    <row r="7373" spans="1:24" s="59" customFormat="1" x14ac:dyDescent="0.25">
      <c r="A7373" s="77"/>
      <c r="D7373" s="60"/>
      <c r="E7373" s="60"/>
      <c r="F7373" s="60"/>
      <c r="G7373" s="60"/>
      <c r="H7373" s="62"/>
      <c r="I7373" s="62"/>
      <c r="J7373" s="62"/>
      <c r="K7373" s="62"/>
      <c r="M7373" s="63"/>
      <c r="N7373" s="63"/>
      <c r="O7373" s="64"/>
      <c r="P7373" s="127"/>
      <c r="W7373" s="64"/>
      <c r="X7373" s="64"/>
    </row>
    <row r="7374" spans="1:24" s="59" customFormat="1" x14ac:dyDescent="0.25">
      <c r="A7374" s="77"/>
      <c r="D7374" s="60"/>
      <c r="E7374" s="60"/>
      <c r="F7374" s="60"/>
      <c r="G7374" s="60"/>
      <c r="H7374" s="62"/>
      <c r="I7374" s="62"/>
      <c r="J7374" s="62"/>
      <c r="K7374" s="62"/>
      <c r="M7374" s="63"/>
      <c r="N7374" s="63"/>
      <c r="O7374" s="64"/>
      <c r="P7374" s="127"/>
      <c r="W7374" s="64"/>
      <c r="X7374" s="64"/>
    </row>
    <row r="7375" spans="1:24" s="59" customFormat="1" x14ac:dyDescent="0.25">
      <c r="A7375" s="77"/>
      <c r="D7375" s="60"/>
      <c r="E7375" s="60"/>
      <c r="F7375" s="60"/>
      <c r="G7375" s="60"/>
      <c r="H7375" s="62"/>
      <c r="I7375" s="62"/>
      <c r="J7375" s="62"/>
      <c r="K7375" s="62"/>
      <c r="M7375" s="63"/>
      <c r="N7375" s="63"/>
      <c r="O7375" s="64"/>
      <c r="P7375" s="127"/>
      <c r="W7375" s="64"/>
      <c r="X7375" s="64"/>
    </row>
    <row r="7376" spans="1:24" s="59" customFormat="1" x14ac:dyDescent="0.25">
      <c r="A7376" s="77"/>
      <c r="D7376" s="60"/>
      <c r="E7376" s="60"/>
      <c r="F7376" s="60"/>
      <c r="G7376" s="60"/>
      <c r="H7376" s="62"/>
      <c r="I7376" s="62"/>
      <c r="J7376" s="62"/>
      <c r="K7376" s="62"/>
      <c r="M7376" s="63"/>
      <c r="N7376" s="63"/>
      <c r="O7376" s="64"/>
      <c r="P7376" s="127"/>
      <c r="W7376" s="64"/>
      <c r="X7376" s="64"/>
    </row>
    <row r="7377" spans="1:24" s="59" customFormat="1" x14ac:dyDescent="0.25">
      <c r="A7377" s="77"/>
      <c r="D7377" s="60"/>
      <c r="E7377" s="60"/>
      <c r="F7377" s="60"/>
      <c r="G7377" s="60"/>
      <c r="H7377" s="62"/>
      <c r="I7377" s="62"/>
      <c r="J7377" s="62"/>
      <c r="K7377" s="62"/>
      <c r="M7377" s="63"/>
      <c r="N7377" s="63"/>
      <c r="O7377" s="64"/>
      <c r="P7377" s="127"/>
      <c r="W7377" s="64"/>
      <c r="X7377" s="64"/>
    </row>
    <row r="7378" spans="1:24" s="59" customFormat="1" x14ac:dyDescent="0.25">
      <c r="A7378" s="77"/>
      <c r="D7378" s="60"/>
      <c r="E7378" s="60"/>
      <c r="F7378" s="60"/>
      <c r="G7378" s="60"/>
      <c r="H7378" s="62"/>
      <c r="I7378" s="62"/>
      <c r="J7378" s="62"/>
      <c r="K7378" s="62"/>
      <c r="M7378" s="63"/>
      <c r="N7378" s="63"/>
      <c r="O7378" s="64"/>
      <c r="P7378" s="127"/>
      <c r="W7378" s="64"/>
      <c r="X7378" s="64"/>
    </row>
    <row r="7379" spans="1:24" s="59" customFormat="1" x14ac:dyDescent="0.25">
      <c r="A7379" s="77"/>
      <c r="D7379" s="60"/>
      <c r="E7379" s="60"/>
      <c r="F7379" s="60"/>
      <c r="G7379" s="60"/>
      <c r="H7379" s="62"/>
      <c r="I7379" s="62"/>
      <c r="J7379" s="62"/>
      <c r="K7379" s="62"/>
      <c r="M7379" s="63"/>
      <c r="N7379" s="63"/>
      <c r="O7379" s="64"/>
      <c r="P7379" s="127"/>
      <c r="W7379" s="64"/>
      <c r="X7379" s="64"/>
    </row>
    <row r="7380" spans="1:24" s="59" customFormat="1" x14ac:dyDescent="0.25">
      <c r="A7380" s="77"/>
      <c r="D7380" s="60"/>
      <c r="E7380" s="60"/>
      <c r="F7380" s="60"/>
      <c r="G7380" s="60"/>
      <c r="H7380" s="62"/>
      <c r="I7380" s="62"/>
      <c r="J7380" s="62"/>
      <c r="K7380" s="62"/>
      <c r="M7380" s="63"/>
      <c r="N7380" s="63"/>
      <c r="O7380" s="64"/>
      <c r="P7380" s="127"/>
      <c r="W7380" s="64"/>
      <c r="X7380" s="64"/>
    </row>
    <row r="7381" spans="1:24" s="59" customFormat="1" x14ac:dyDescent="0.25">
      <c r="A7381" s="77"/>
      <c r="D7381" s="60"/>
      <c r="E7381" s="60"/>
      <c r="F7381" s="60"/>
      <c r="G7381" s="60"/>
      <c r="H7381" s="62"/>
      <c r="I7381" s="62"/>
      <c r="J7381" s="62"/>
      <c r="K7381" s="62"/>
      <c r="M7381" s="63"/>
      <c r="N7381" s="63"/>
      <c r="O7381" s="64"/>
      <c r="P7381" s="127"/>
      <c r="W7381" s="64"/>
      <c r="X7381" s="64"/>
    </row>
    <row r="7382" spans="1:24" s="59" customFormat="1" x14ac:dyDescent="0.25">
      <c r="A7382" s="77"/>
      <c r="D7382" s="60"/>
      <c r="E7382" s="60"/>
      <c r="F7382" s="60"/>
      <c r="G7382" s="60"/>
      <c r="H7382" s="62"/>
      <c r="I7382" s="62"/>
      <c r="J7382" s="62"/>
      <c r="K7382" s="62"/>
      <c r="M7382" s="63"/>
      <c r="N7382" s="63"/>
      <c r="O7382" s="64"/>
      <c r="P7382" s="127"/>
      <c r="W7382" s="64"/>
      <c r="X7382" s="64"/>
    </row>
    <row r="7383" spans="1:24" s="59" customFormat="1" x14ac:dyDescent="0.25">
      <c r="A7383" s="77"/>
      <c r="D7383" s="60"/>
      <c r="E7383" s="60"/>
      <c r="F7383" s="60"/>
      <c r="G7383" s="60"/>
      <c r="H7383" s="62"/>
      <c r="I7383" s="62"/>
      <c r="J7383" s="62"/>
      <c r="K7383" s="62"/>
      <c r="M7383" s="63"/>
      <c r="N7383" s="63"/>
      <c r="O7383" s="64"/>
      <c r="P7383" s="127"/>
      <c r="W7383" s="64"/>
      <c r="X7383" s="64"/>
    </row>
    <row r="7384" spans="1:24" s="59" customFormat="1" x14ac:dyDescent="0.25">
      <c r="A7384" s="77"/>
      <c r="D7384" s="60"/>
      <c r="E7384" s="60"/>
      <c r="F7384" s="60"/>
      <c r="G7384" s="60"/>
      <c r="H7384" s="62"/>
      <c r="I7384" s="62"/>
      <c r="J7384" s="62"/>
      <c r="K7384" s="62"/>
      <c r="M7384" s="63"/>
      <c r="N7384" s="63"/>
      <c r="O7384" s="64"/>
      <c r="P7384" s="127"/>
      <c r="W7384" s="64"/>
      <c r="X7384" s="64"/>
    </row>
    <row r="7385" spans="1:24" s="59" customFormat="1" x14ac:dyDescent="0.25">
      <c r="A7385" s="77"/>
      <c r="D7385" s="60"/>
      <c r="E7385" s="60"/>
      <c r="F7385" s="60"/>
      <c r="G7385" s="60"/>
      <c r="H7385" s="62"/>
      <c r="I7385" s="62"/>
      <c r="J7385" s="62"/>
      <c r="K7385" s="62"/>
      <c r="M7385" s="63"/>
      <c r="N7385" s="63"/>
      <c r="O7385" s="64"/>
      <c r="P7385" s="127"/>
      <c r="W7385" s="64"/>
      <c r="X7385" s="64"/>
    </row>
    <row r="7386" spans="1:24" s="59" customFormat="1" x14ac:dyDescent="0.25">
      <c r="A7386" s="77"/>
      <c r="D7386" s="60"/>
      <c r="E7386" s="60"/>
      <c r="F7386" s="60"/>
      <c r="G7386" s="60"/>
      <c r="H7386" s="62"/>
      <c r="I7386" s="62"/>
      <c r="J7386" s="62"/>
      <c r="K7386" s="62"/>
      <c r="M7386" s="63"/>
      <c r="N7386" s="63"/>
      <c r="O7386" s="64"/>
      <c r="P7386" s="127"/>
      <c r="W7386" s="64"/>
      <c r="X7386" s="64"/>
    </row>
    <row r="7387" spans="1:24" s="59" customFormat="1" x14ac:dyDescent="0.25">
      <c r="A7387" s="77"/>
      <c r="D7387" s="60"/>
      <c r="E7387" s="60"/>
      <c r="F7387" s="60"/>
      <c r="G7387" s="60"/>
      <c r="H7387" s="62"/>
      <c r="I7387" s="62"/>
      <c r="J7387" s="62"/>
      <c r="K7387" s="62"/>
      <c r="M7387" s="63"/>
      <c r="N7387" s="63"/>
      <c r="O7387" s="64"/>
      <c r="P7387" s="127"/>
      <c r="W7387" s="64"/>
      <c r="X7387" s="64"/>
    </row>
    <row r="7388" spans="1:24" s="59" customFormat="1" x14ac:dyDescent="0.25">
      <c r="A7388" s="77"/>
      <c r="D7388" s="60"/>
      <c r="E7388" s="60"/>
      <c r="F7388" s="60"/>
      <c r="G7388" s="60"/>
      <c r="H7388" s="62"/>
      <c r="I7388" s="62"/>
      <c r="J7388" s="62"/>
      <c r="K7388" s="62"/>
      <c r="M7388" s="63"/>
      <c r="N7388" s="63"/>
      <c r="O7388" s="64"/>
      <c r="P7388" s="127"/>
      <c r="W7388" s="64"/>
      <c r="X7388" s="64"/>
    </row>
    <row r="7389" spans="1:24" s="59" customFormat="1" x14ac:dyDescent="0.25">
      <c r="A7389" s="77"/>
      <c r="D7389" s="60"/>
      <c r="E7389" s="60"/>
      <c r="F7389" s="60"/>
      <c r="G7389" s="60"/>
      <c r="H7389" s="62"/>
      <c r="I7389" s="62"/>
      <c r="J7389" s="62"/>
      <c r="K7389" s="62"/>
      <c r="M7389" s="63"/>
      <c r="N7389" s="63"/>
      <c r="O7389" s="64"/>
      <c r="P7389" s="127"/>
      <c r="W7389" s="64"/>
      <c r="X7389" s="64"/>
    </row>
    <row r="7390" spans="1:24" s="59" customFormat="1" x14ac:dyDescent="0.25">
      <c r="A7390" s="77"/>
      <c r="D7390" s="60"/>
      <c r="E7390" s="60"/>
      <c r="F7390" s="60"/>
      <c r="G7390" s="60"/>
      <c r="H7390" s="62"/>
      <c r="I7390" s="62"/>
      <c r="J7390" s="62"/>
      <c r="K7390" s="62"/>
      <c r="M7390" s="63"/>
      <c r="N7390" s="63"/>
      <c r="O7390" s="64"/>
      <c r="P7390" s="127"/>
      <c r="W7390" s="64"/>
      <c r="X7390" s="64"/>
    </row>
    <row r="7391" spans="1:24" s="59" customFormat="1" x14ac:dyDescent="0.25">
      <c r="A7391" s="77"/>
      <c r="D7391" s="60"/>
      <c r="E7391" s="60"/>
      <c r="F7391" s="60"/>
      <c r="G7391" s="60"/>
      <c r="H7391" s="62"/>
      <c r="I7391" s="62"/>
      <c r="J7391" s="62"/>
      <c r="K7391" s="62"/>
      <c r="M7391" s="63"/>
      <c r="N7391" s="63"/>
      <c r="O7391" s="64"/>
      <c r="P7391" s="127"/>
      <c r="W7391" s="64"/>
      <c r="X7391" s="64"/>
    </row>
    <row r="7392" spans="1:24" s="59" customFormat="1" x14ac:dyDescent="0.25">
      <c r="A7392" s="77"/>
      <c r="D7392" s="60"/>
      <c r="E7392" s="60"/>
      <c r="F7392" s="60"/>
      <c r="G7392" s="60"/>
      <c r="H7392" s="62"/>
      <c r="I7392" s="62"/>
      <c r="J7392" s="62"/>
      <c r="K7392" s="62"/>
      <c r="M7392" s="63"/>
      <c r="N7392" s="63"/>
      <c r="O7392" s="64"/>
      <c r="P7392" s="127"/>
      <c r="W7392" s="64"/>
      <c r="X7392" s="64"/>
    </row>
    <row r="7393" spans="1:24" s="59" customFormat="1" x14ac:dyDescent="0.25">
      <c r="A7393" s="77"/>
      <c r="D7393" s="60"/>
      <c r="E7393" s="60"/>
      <c r="F7393" s="60"/>
      <c r="G7393" s="60"/>
      <c r="H7393" s="62"/>
      <c r="I7393" s="62"/>
      <c r="J7393" s="62"/>
      <c r="K7393" s="62"/>
      <c r="M7393" s="63"/>
      <c r="N7393" s="63"/>
      <c r="O7393" s="64"/>
      <c r="P7393" s="127"/>
      <c r="W7393" s="64"/>
      <c r="X7393" s="64"/>
    </row>
    <row r="7394" spans="1:24" s="59" customFormat="1" x14ac:dyDescent="0.25">
      <c r="A7394" s="77"/>
      <c r="D7394" s="60"/>
      <c r="E7394" s="60"/>
      <c r="F7394" s="60"/>
      <c r="G7394" s="60"/>
      <c r="H7394" s="62"/>
      <c r="I7394" s="62"/>
      <c r="J7394" s="62"/>
      <c r="K7394" s="62"/>
      <c r="M7394" s="63"/>
      <c r="N7394" s="63"/>
      <c r="O7394" s="64"/>
      <c r="P7394" s="127"/>
      <c r="W7394" s="64"/>
      <c r="X7394" s="64"/>
    </row>
    <row r="7395" spans="1:24" s="59" customFormat="1" x14ac:dyDescent="0.25">
      <c r="A7395" s="77"/>
      <c r="D7395" s="60"/>
      <c r="E7395" s="60"/>
      <c r="F7395" s="60"/>
      <c r="G7395" s="60"/>
      <c r="H7395" s="62"/>
      <c r="I7395" s="62"/>
      <c r="J7395" s="62"/>
      <c r="K7395" s="62"/>
      <c r="M7395" s="63"/>
      <c r="N7395" s="63"/>
      <c r="O7395" s="64"/>
      <c r="P7395" s="127"/>
      <c r="W7395" s="64"/>
      <c r="X7395" s="64"/>
    </row>
    <row r="7396" spans="1:24" s="59" customFormat="1" x14ac:dyDescent="0.25">
      <c r="A7396" s="77"/>
      <c r="D7396" s="60"/>
      <c r="E7396" s="60"/>
      <c r="F7396" s="60"/>
      <c r="G7396" s="60"/>
      <c r="H7396" s="62"/>
      <c r="I7396" s="62"/>
      <c r="J7396" s="62"/>
      <c r="K7396" s="62"/>
      <c r="M7396" s="63"/>
      <c r="N7396" s="63"/>
      <c r="O7396" s="64"/>
      <c r="P7396" s="127"/>
      <c r="W7396" s="64"/>
      <c r="X7396" s="64"/>
    </row>
    <row r="7397" spans="1:24" s="59" customFormat="1" x14ac:dyDescent="0.25">
      <c r="A7397" s="77"/>
      <c r="D7397" s="60"/>
      <c r="E7397" s="60"/>
      <c r="F7397" s="60"/>
      <c r="G7397" s="60"/>
      <c r="H7397" s="62"/>
      <c r="I7397" s="62"/>
      <c r="J7397" s="62"/>
      <c r="K7397" s="62"/>
      <c r="M7397" s="63"/>
      <c r="N7397" s="63"/>
      <c r="O7397" s="64"/>
      <c r="P7397" s="127"/>
      <c r="W7397" s="64"/>
      <c r="X7397" s="64"/>
    </row>
    <row r="7398" spans="1:24" s="59" customFormat="1" x14ac:dyDescent="0.25">
      <c r="A7398" s="77"/>
      <c r="D7398" s="60"/>
      <c r="E7398" s="60"/>
      <c r="F7398" s="60"/>
      <c r="G7398" s="60"/>
      <c r="H7398" s="62"/>
      <c r="I7398" s="62"/>
      <c r="J7398" s="62"/>
      <c r="K7398" s="62"/>
      <c r="M7398" s="63"/>
      <c r="N7398" s="63"/>
      <c r="O7398" s="64"/>
      <c r="P7398" s="127"/>
      <c r="W7398" s="64"/>
      <c r="X7398" s="64"/>
    </row>
    <row r="7399" spans="1:24" s="59" customFormat="1" x14ac:dyDescent="0.25">
      <c r="A7399" s="77"/>
      <c r="D7399" s="60"/>
      <c r="E7399" s="60"/>
      <c r="F7399" s="60"/>
      <c r="G7399" s="60"/>
      <c r="H7399" s="62"/>
      <c r="I7399" s="62"/>
      <c r="J7399" s="62"/>
      <c r="K7399" s="62"/>
      <c r="M7399" s="63"/>
      <c r="N7399" s="63"/>
      <c r="O7399" s="64"/>
      <c r="P7399" s="127"/>
      <c r="W7399" s="64"/>
      <c r="X7399" s="64"/>
    </row>
    <row r="7400" spans="1:24" s="59" customFormat="1" x14ac:dyDescent="0.25">
      <c r="A7400" s="77"/>
      <c r="D7400" s="60"/>
      <c r="E7400" s="60"/>
      <c r="F7400" s="60"/>
      <c r="G7400" s="60"/>
      <c r="H7400" s="62"/>
      <c r="I7400" s="62"/>
      <c r="J7400" s="62"/>
      <c r="K7400" s="62"/>
      <c r="M7400" s="63"/>
      <c r="N7400" s="63"/>
      <c r="O7400" s="64"/>
      <c r="P7400" s="127"/>
      <c r="W7400" s="64"/>
      <c r="X7400" s="64"/>
    </row>
    <row r="7401" spans="1:24" s="59" customFormat="1" x14ac:dyDescent="0.25">
      <c r="A7401" s="77"/>
      <c r="D7401" s="60"/>
      <c r="E7401" s="60"/>
      <c r="F7401" s="60"/>
      <c r="G7401" s="60"/>
      <c r="H7401" s="62"/>
      <c r="I7401" s="62"/>
      <c r="J7401" s="62"/>
      <c r="K7401" s="62"/>
      <c r="M7401" s="63"/>
      <c r="N7401" s="63"/>
      <c r="O7401" s="64"/>
      <c r="P7401" s="127"/>
      <c r="W7401" s="64"/>
      <c r="X7401" s="64"/>
    </row>
    <row r="7402" spans="1:24" s="59" customFormat="1" x14ac:dyDescent="0.25">
      <c r="A7402" s="77"/>
      <c r="D7402" s="60"/>
      <c r="E7402" s="60"/>
      <c r="F7402" s="60"/>
      <c r="G7402" s="60"/>
      <c r="H7402" s="62"/>
      <c r="I7402" s="62"/>
      <c r="J7402" s="62"/>
      <c r="K7402" s="62"/>
      <c r="M7402" s="63"/>
      <c r="N7402" s="63"/>
      <c r="O7402" s="64"/>
      <c r="P7402" s="127"/>
      <c r="W7402" s="64"/>
      <c r="X7402" s="64"/>
    </row>
    <row r="7403" spans="1:24" s="59" customFormat="1" x14ac:dyDescent="0.25">
      <c r="A7403" s="77"/>
      <c r="D7403" s="60"/>
      <c r="E7403" s="60"/>
      <c r="F7403" s="60"/>
      <c r="G7403" s="60"/>
      <c r="H7403" s="62"/>
      <c r="I7403" s="62"/>
      <c r="J7403" s="62"/>
      <c r="K7403" s="62"/>
      <c r="M7403" s="63"/>
      <c r="N7403" s="63"/>
      <c r="O7403" s="64"/>
      <c r="P7403" s="127"/>
      <c r="W7403" s="64"/>
      <c r="X7403" s="64"/>
    </row>
    <row r="7404" spans="1:24" s="59" customFormat="1" x14ac:dyDescent="0.25">
      <c r="A7404" s="77"/>
      <c r="D7404" s="60"/>
      <c r="E7404" s="60"/>
      <c r="F7404" s="60"/>
      <c r="G7404" s="60"/>
      <c r="H7404" s="62"/>
      <c r="I7404" s="62"/>
      <c r="J7404" s="62"/>
      <c r="K7404" s="62"/>
      <c r="M7404" s="63"/>
      <c r="N7404" s="63"/>
      <c r="O7404" s="64"/>
      <c r="P7404" s="127"/>
      <c r="W7404" s="64"/>
      <c r="X7404" s="64"/>
    </row>
    <row r="7405" spans="1:24" s="59" customFormat="1" x14ac:dyDescent="0.25">
      <c r="A7405" s="77"/>
      <c r="D7405" s="60"/>
      <c r="E7405" s="60"/>
      <c r="F7405" s="60"/>
      <c r="G7405" s="60"/>
      <c r="H7405" s="62"/>
      <c r="I7405" s="62"/>
      <c r="J7405" s="62"/>
      <c r="K7405" s="62"/>
      <c r="M7405" s="63"/>
      <c r="N7405" s="63"/>
      <c r="O7405" s="64"/>
      <c r="P7405" s="127"/>
      <c r="W7405" s="64"/>
      <c r="X7405" s="64"/>
    </row>
    <row r="7406" spans="1:24" s="59" customFormat="1" x14ac:dyDescent="0.25">
      <c r="A7406" s="77"/>
      <c r="D7406" s="60"/>
      <c r="E7406" s="60"/>
      <c r="F7406" s="60"/>
      <c r="G7406" s="60"/>
      <c r="H7406" s="62"/>
      <c r="I7406" s="62"/>
      <c r="J7406" s="62"/>
      <c r="K7406" s="62"/>
      <c r="M7406" s="63"/>
      <c r="N7406" s="63"/>
      <c r="O7406" s="64"/>
      <c r="P7406" s="127"/>
      <c r="W7406" s="64"/>
      <c r="X7406" s="64"/>
    </row>
    <row r="7407" spans="1:24" s="59" customFormat="1" x14ac:dyDescent="0.25">
      <c r="A7407" s="77"/>
      <c r="D7407" s="60"/>
      <c r="E7407" s="60"/>
      <c r="F7407" s="60"/>
      <c r="G7407" s="60"/>
      <c r="H7407" s="62"/>
      <c r="I7407" s="62"/>
      <c r="J7407" s="62"/>
      <c r="K7407" s="62"/>
      <c r="M7407" s="63"/>
      <c r="N7407" s="63"/>
      <c r="O7407" s="64"/>
      <c r="P7407" s="127"/>
      <c r="W7407" s="64"/>
      <c r="X7407" s="64"/>
    </row>
    <row r="7408" spans="1:24" s="59" customFormat="1" x14ac:dyDescent="0.25">
      <c r="A7408" s="77"/>
      <c r="D7408" s="60"/>
      <c r="E7408" s="60"/>
      <c r="F7408" s="60"/>
      <c r="G7408" s="60"/>
      <c r="H7408" s="62"/>
      <c r="I7408" s="62"/>
      <c r="J7408" s="62"/>
      <c r="K7408" s="62"/>
      <c r="M7408" s="63"/>
      <c r="N7408" s="63"/>
      <c r="O7408" s="64"/>
      <c r="P7408" s="127"/>
      <c r="W7408" s="64"/>
      <c r="X7408" s="64"/>
    </row>
    <row r="7409" spans="1:24" s="59" customFormat="1" x14ac:dyDescent="0.25">
      <c r="A7409" s="77"/>
      <c r="D7409" s="60"/>
      <c r="E7409" s="60"/>
      <c r="F7409" s="60"/>
      <c r="G7409" s="60"/>
      <c r="H7409" s="62"/>
      <c r="I7409" s="62"/>
      <c r="J7409" s="62"/>
      <c r="K7409" s="62"/>
      <c r="M7409" s="63"/>
      <c r="N7409" s="63"/>
      <c r="O7409" s="64"/>
      <c r="P7409" s="127"/>
      <c r="W7409" s="64"/>
      <c r="X7409" s="64"/>
    </row>
    <row r="7410" spans="1:24" s="59" customFormat="1" x14ac:dyDescent="0.25">
      <c r="A7410" s="77"/>
      <c r="D7410" s="60"/>
      <c r="E7410" s="60"/>
      <c r="F7410" s="60"/>
      <c r="G7410" s="60"/>
      <c r="H7410" s="62"/>
      <c r="I7410" s="62"/>
      <c r="J7410" s="62"/>
      <c r="K7410" s="62"/>
      <c r="M7410" s="63"/>
      <c r="N7410" s="63"/>
      <c r="O7410" s="64"/>
      <c r="P7410" s="127"/>
      <c r="W7410" s="64"/>
      <c r="X7410" s="64"/>
    </row>
    <row r="7411" spans="1:24" s="59" customFormat="1" x14ac:dyDescent="0.25">
      <c r="A7411" s="77"/>
      <c r="D7411" s="60"/>
      <c r="E7411" s="60"/>
      <c r="F7411" s="60"/>
      <c r="G7411" s="60"/>
      <c r="H7411" s="62"/>
      <c r="I7411" s="62"/>
      <c r="J7411" s="62"/>
      <c r="K7411" s="62"/>
      <c r="M7411" s="63"/>
      <c r="N7411" s="63"/>
      <c r="O7411" s="64"/>
      <c r="P7411" s="127"/>
      <c r="W7411" s="64"/>
      <c r="X7411" s="64"/>
    </row>
    <row r="7412" spans="1:24" s="59" customFormat="1" x14ac:dyDescent="0.25">
      <c r="A7412" s="77"/>
      <c r="D7412" s="60"/>
      <c r="E7412" s="60"/>
      <c r="F7412" s="60"/>
      <c r="G7412" s="60"/>
      <c r="H7412" s="62"/>
      <c r="I7412" s="62"/>
      <c r="J7412" s="62"/>
      <c r="K7412" s="62"/>
      <c r="M7412" s="63"/>
      <c r="N7412" s="63"/>
      <c r="O7412" s="64"/>
      <c r="P7412" s="127"/>
      <c r="W7412" s="64"/>
      <c r="X7412" s="64"/>
    </row>
    <row r="7413" spans="1:24" s="59" customFormat="1" x14ac:dyDescent="0.25">
      <c r="A7413" s="77"/>
      <c r="D7413" s="60"/>
      <c r="E7413" s="60"/>
      <c r="F7413" s="60"/>
      <c r="G7413" s="60"/>
      <c r="H7413" s="62"/>
      <c r="I7413" s="62"/>
      <c r="J7413" s="62"/>
      <c r="K7413" s="62"/>
      <c r="M7413" s="63"/>
      <c r="N7413" s="63"/>
      <c r="O7413" s="64"/>
      <c r="P7413" s="127"/>
      <c r="W7413" s="64"/>
      <c r="X7413" s="64"/>
    </row>
    <row r="7414" spans="1:24" s="59" customFormat="1" x14ac:dyDescent="0.25">
      <c r="A7414" s="77"/>
      <c r="D7414" s="60"/>
      <c r="E7414" s="60"/>
      <c r="F7414" s="60"/>
      <c r="G7414" s="60"/>
      <c r="H7414" s="62"/>
      <c r="I7414" s="62"/>
      <c r="J7414" s="62"/>
      <c r="K7414" s="62"/>
      <c r="M7414" s="63"/>
      <c r="N7414" s="63"/>
      <c r="O7414" s="64"/>
      <c r="P7414" s="127"/>
      <c r="W7414" s="64"/>
      <c r="X7414" s="64"/>
    </row>
    <row r="7415" spans="1:24" s="59" customFormat="1" x14ac:dyDescent="0.25">
      <c r="A7415" s="77"/>
      <c r="D7415" s="60"/>
      <c r="E7415" s="60"/>
      <c r="F7415" s="60"/>
      <c r="G7415" s="60"/>
      <c r="H7415" s="62"/>
      <c r="I7415" s="62"/>
      <c r="J7415" s="62"/>
      <c r="K7415" s="62"/>
      <c r="M7415" s="63"/>
      <c r="N7415" s="63"/>
      <c r="O7415" s="64"/>
      <c r="P7415" s="127"/>
      <c r="W7415" s="64"/>
      <c r="X7415" s="64"/>
    </row>
    <row r="7416" spans="1:24" s="59" customFormat="1" x14ac:dyDescent="0.25">
      <c r="A7416" s="77"/>
      <c r="D7416" s="60"/>
      <c r="E7416" s="60"/>
      <c r="F7416" s="60"/>
      <c r="G7416" s="60"/>
      <c r="H7416" s="62"/>
      <c r="I7416" s="62"/>
      <c r="J7416" s="62"/>
      <c r="K7416" s="62"/>
      <c r="M7416" s="63"/>
      <c r="N7416" s="63"/>
      <c r="O7416" s="64"/>
      <c r="P7416" s="127"/>
      <c r="W7416" s="64"/>
      <c r="X7416" s="64"/>
    </row>
    <row r="7417" spans="1:24" s="59" customFormat="1" x14ac:dyDescent="0.25">
      <c r="A7417" s="77"/>
      <c r="D7417" s="60"/>
      <c r="E7417" s="60"/>
      <c r="F7417" s="60"/>
      <c r="G7417" s="60"/>
      <c r="H7417" s="62"/>
      <c r="I7417" s="62"/>
      <c r="J7417" s="62"/>
      <c r="K7417" s="62"/>
      <c r="M7417" s="63"/>
      <c r="N7417" s="63"/>
      <c r="O7417" s="64"/>
      <c r="P7417" s="127"/>
      <c r="W7417" s="64"/>
      <c r="X7417" s="64"/>
    </row>
    <row r="7418" spans="1:24" s="59" customFormat="1" x14ac:dyDescent="0.25">
      <c r="A7418" s="77"/>
      <c r="D7418" s="60"/>
      <c r="E7418" s="60"/>
      <c r="F7418" s="60"/>
      <c r="G7418" s="60"/>
      <c r="H7418" s="62"/>
      <c r="I7418" s="62"/>
      <c r="J7418" s="62"/>
      <c r="K7418" s="62"/>
      <c r="M7418" s="63"/>
      <c r="N7418" s="63"/>
      <c r="O7418" s="64"/>
      <c r="P7418" s="127"/>
      <c r="W7418" s="64"/>
      <c r="X7418" s="64"/>
    </row>
    <row r="7419" spans="1:24" s="59" customFormat="1" x14ac:dyDescent="0.25">
      <c r="A7419" s="77"/>
      <c r="D7419" s="60"/>
      <c r="E7419" s="60"/>
      <c r="F7419" s="60"/>
      <c r="G7419" s="60"/>
      <c r="H7419" s="62"/>
      <c r="I7419" s="62"/>
      <c r="J7419" s="62"/>
      <c r="K7419" s="62"/>
      <c r="M7419" s="63"/>
      <c r="N7419" s="63"/>
      <c r="O7419" s="64"/>
      <c r="P7419" s="127"/>
      <c r="W7419" s="64"/>
      <c r="X7419" s="64"/>
    </row>
    <row r="7420" spans="1:24" s="59" customFormat="1" x14ac:dyDescent="0.25">
      <c r="A7420" s="77"/>
      <c r="D7420" s="60"/>
      <c r="E7420" s="60"/>
      <c r="F7420" s="60"/>
      <c r="G7420" s="60"/>
      <c r="H7420" s="62"/>
      <c r="I7420" s="62"/>
      <c r="J7420" s="62"/>
      <c r="K7420" s="62"/>
      <c r="M7420" s="63"/>
      <c r="N7420" s="63"/>
      <c r="O7420" s="64"/>
      <c r="P7420" s="127"/>
      <c r="W7420" s="64"/>
      <c r="X7420" s="64"/>
    </row>
    <row r="7421" spans="1:24" s="59" customFormat="1" x14ac:dyDescent="0.25">
      <c r="A7421" s="77"/>
      <c r="D7421" s="60"/>
      <c r="E7421" s="60"/>
      <c r="F7421" s="60"/>
      <c r="G7421" s="60"/>
      <c r="H7421" s="62"/>
      <c r="I7421" s="62"/>
      <c r="J7421" s="62"/>
      <c r="K7421" s="62"/>
      <c r="M7421" s="63"/>
      <c r="N7421" s="63"/>
      <c r="O7421" s="64"/>
      <c r="P7421" s="127"/>
      <c r="W7421" s="64"/>
      <c r="X7421" s="64"/>
    </row>
    <row r="7422" spans="1:24" s="59" customFormat="1" x14ac:dyDescent="0.25">
      <c r="A7422" s="77"/>
      <c r="D7422" s="60"/>
      <c r="E7422" s="60"/>
      <c r="F7422" s="60"/>
      <c r="G7422" s="60"/>
      <c r="H7422" s="62"/>
      <c r="I7422" s="62"/>
      <c r="J7422" s="62"/>
      <c r="K7422" s="62"/>
      <c r="M7422" s="63"/>
      <c r="N7422" s="63"/>
      <c r="O7422" s="64"/>
      <c r="P7422" s="127"/>
      <c r="W7422" s="64"/>
      <c r="X7422" s="64"/>
    </row>
    <row r="7423" spans="1:24" s="59" customFormat="1" x14ac:dyDescent="0.25">
      <c r="A7423" s="77"/>
      <c r="D7423" s="60"/>
      <c r="E7423" s="60"/>
      <c r="F7423" s="60"/>
      <c r="G7423" s="60"/>
      <c r="H7423" s="62"/>
      <c r="I7423" s="62"/>
      <c r="J7423" s="62"/>
      <c r="K7423" s="62"/>
      <c r="M7423" s="63"/>
      <c r="N7423" s="63"/>
      <c r="O7423" s="64"/>
      <c r="P7423" s="127"/>
      <c r="W7423" s="64"/>
      <c r="X7423" s="64"/>
    </row>
    <row r="7424" spans="1:24" s="59" customFormat="1" x14ac:dyDescent="0.25">
      <c r="A7424" s="77"/>
      <c r="D7424" s="60"/>
      <c r="E7424" s="60"/>
      <c r="F7424" s="60"/>
      <c r="G7424" s="60"/>
      <c r="H7424" s="62"/>
      <c r="I7424" s="62"/>
      <c r="J7424" s="62"/>
      <c r="K7424" s="62"/>
      <c r="M7424" s="63"/>
      <c r="N7424" s="63"/>
      <c r="O7424" s="64"/>
      <c r="P7424" s="127"/>
      <c r="W7424" s="64"/>
      <c r="X7424" s="64"/>
    </row>
    <row r="7425" spans="1:24" s="59" customFormat="1" x14ac:dyDescent="0.25">
      <c r="A7425" s="77"/>
      <c r="D7425" s="60"/>
      <c r="E7425" s="60"/>
      <c r="F7425" s="60"/>
      <c r="G7425" s="60"/>
      <c r="H7425" s="62"/>
      <c r="I7425" s="62"/>
      <c r="J7425" s="62"/>
      <c r="K7425" s="62"/>
      <c r="M7425" s="63"/>
      <c r="N7425" s="63"/>
      <c r="O7425" s="64"/>
      <c r="P7425" s="127"/>
      <c r="W7425" s="64"/>
      <c r="X7425" s="64"/>
    </row>
    <row r="7426" spans="1:24" s="59" customFormat="1" x14ac:dyDescent="0.25">
      <c r="A7426" s="77"/>
      <c r="D7426" s="60"/>
      <c r="E7426" s="60"/>
      <c r="F7426" s="60"/>
      <c r="G7426" s="60"/>
      <c r="H7426" s="62"/>
      <c r="I7426" s="62"/>
      <c r="J7426" s="62"/>
      <c r="K7426" s="62"/>
      <c r="M7426" s="63"/>
      <c r="N7426" s="63"/>
      <c r="O7426" s="64"/>
      <c r="P7426" s="127"/>
      <c r="W7426" s="64"/>
      <c r="X7426" s="64"/>
    </row>
    <row r="7427" spans="1:24" s="59" customFormat="1" x14ac:dyDescent="0.25">
      <c r="A7427" s="77"/>
      <c r="D7427" s="60"/>
      <c r="E7427" s="60"/>
      <c r="F7427" s="60"/>
      <c r="G7427" s="60"/>
      <c r="H7427" s="62"/>
      <c r="I7427" s="62"/>
      <c r="J7427" s="62"/>
      <c r="K7427" s="62"/>
      <c r="M7427" s="63"/>
      <c r="N7427" s="63"/>
      <c r="O7427" s="64"/>
      <c r="P7427" s="127"/>
      <c r="W7427" s="64"/>
      <c r="X7427" s="64"/>
    </row>
    <row r="7428" spans="1:24" s="59" customFormat="1" x14ac:dyDescent="0.25">
      <c r="A7428" s="77"/>
      <c r="D7428" s="60"/>
      <c r="E7428" s="60"/>
      <c r="F7428" s="60"/>
      <c r="G7428" s="60"/>
      <c r="H7428" s="62"/>
      <c r="I7428" s="62"/>
      <c r="J7428" s="62"/>
      <c r="K7428" s="62"/>
      <c r="M7428" s="63"/>
      <c r="N7428" s="63"/>
      <c r="O7428" s="64"/>
      <c r="P7428" s="127"/>
      <c r="W7428" s="64"/>
      <c r="X7428" s="64"/>
    </row>
    <row r="7429" spans="1:24" s="59" customFormat="1" x14ac:dyDescent="0.25">
      <c r="A7429" s="77"/>
      <c r="D7429" s="60"/>
      <c r="E7429" s="60"/>
      <c r="F7429" s="60"/>
      <c r="G7429" s="60"/>
      <c r="H7429" s="62"/>
      <c r="I7429" s="62"/>
      <c r="J7429" s="62"/>
      <c r="K7429" s="62"/>
      <c r="M7429" s="63"/>
      <c r="N7429" s="63"/>
      <c r="O7429" s="64"/>
      <c r="P7429" s="127"/>
      <c r="W7429" s="64"/>
      <c r="X7429" s="64"/>
    </row>
    <row r="7430" spans="1:24" s="59" customFormat="1" x14ac:dyDescent="0.25">
      <c r="A7430" s="77"/>
      <c r="D7430" s="60"/>
      <c r="E7430" s="60"/>
      <c r="F7430" s="60"/>
      <c r="G7430" s="60"/>
      <c r="H7430" s="62"/>
      <c r="I7430" s="62"/>
      <c r="J7430" s="62"/>
      <c r="K7430" s="62"/>
      <c r="M7430" s="63"/>
      <c r="N7430" s="63"/>
      <c r="O7430" s="64"/>
      <c r="P7430" s="127"/>
      <c r="W7430" s="64"/>
      <c r="X7430" s="64"/>
    </row>
    <row r="7431" spans="1:24" s="59" customFormat="1" x14ac:dyDescent="0.25">
      <c r="A7431" s="77"/>
      <c r="D7431" s="60"/>
      <c r="E7431" s="60"/>
      <c r="F7431" s="60"/>
      <c r="G7431" s="60"/>
      <c r="H7431" s="62"/>
      <c r="I7431" s="62"/>
      <c r="J7431" s="62"/>
      <c r="K7431" s="62"/>
      <c r="M7431" s="63"/>
      <c r="N7431" s="63"/>
      <c r="O7431" s="64"/>
      <c r="P7431" s="127"/>
      <c r="W7431" s="64"/>
      <c r="X7431" s="64"/>
    </row>
    <row r="7432" spans="1:24" s="59" customFormat="1" x14ac:dyDescent="0.25">
      <c r="A7432" s="77"/>
      <c r="D7432" s="60"/>
      <c r="E7432" s="60"/>
      <c r="F7432" s="60"/>
      <c r="G7432" s="60"/>
      <c r="H7432" s="62"/>
      <c r="I7432" s="62"/>
      <c r="J7432" s="62"/>
      <c r="K7432" s="62"/>
      <c r="M7432" s="63"/>
      <c r="N7432" s="63"/>
      <c r="O7432" s="64"/>
      <c r="P7432" s="127"/>
      <c r="W7432" s="64"/>
      <c r="X7432" s="64"/>
    </row>
    <row r="7433" spans="1:24" s="59" customFormat="1" x14ac:dyDescent="0.25">
      <c r="A7433" s="77"/>
      <c r="D7433" s="60"/>
      <c r="E7433" s="60"/>
      <c r="F7433" s="60"/>
      <c r="G7433" s="60"/>
      <c r="H7433" s="62"/>
      <c r="I7433" s="62"/>
      <c r="J7433" s="62"/>
      <c r="K7433" s="62"/>
      <c r="M7433" s="63"/>
      <c r="N7433" s="63"/>
      <c r="O7433" s="64"/>
      <c r="P7433" s="127"/>
      <c r="W7433" s="64"/>
      <c r="X7433" s="64"/>
    </row>
    <row r="7434" spans="1:24" s="59" customFormat="1" x14ac:dyDescent="0.25">
      <c r="A7434" s="77"/>
      <c r="D7434" s="60"/>
      <c r="E7434" s="60"/>
      <c r="F7434" s="60"/>
      <c r="G7434" s="60"/>
      <c r="H7434" s="62"/>
      <c r="I7434" s="62"/>
      <c r="J7434" s="62"/>
      <c r="K7434" s="62"/>
      <c r="M7434" s="63"/>
      <c r="N7434" s="63"/>
      <c r="O7434" s="64"/>
      <c r="P7434" s="127"/>
      <c r="W7434" s="64"/>
      <c r="X7434" s="64"/>
    </row>
    <row r="7435" spans="1:24" s="59" customFormat="1" x14ac:dyDescent="0.25">
      <c r="A7435" s="77"/>
      <c r="D7435" s="60"/>
      <c r="E7435" s="60"/>
      <c r="F7435" s="60"/>
      <c r="G7435" s="60"/>
      <c r="H7435" s="62"/>
      <c r="I7435" s="62"/>
      <c r="J7435" s="62"/>
      <c r="K7435" s="62"/>
      <c r="M7435" s="63"/>
      <c r="N7435" s="63"/>
      <c r="O7435" s="64"/>
      <c r="P7435" s="127"/>
      <c r="W7435" s="64"/>
      <c r="X7435" s="64"/>
    </row>
    <row r="7436" spans="1:24" s="59" customFormat="1" x14ac:dyDescent="0.25">
      <c r="A7436" s="77"/>
      <c r="D7436" s="60"/>
      <c r="E7436" s="60"/>
      <c r="F7436" s="60"/>
      <c r="G7436" s="60"/>
      <c r="H7436" s="62"/>
      <c r="I7436" s="62"/>
      <c r="J7436" s="62"/>
      <c r="K7436" s="62"/>
      <c r="M7436" s="63"/>
      <c r="N7436" s="63"/>
      <c r="O7436" s="64"/>
      <c r="P7436" s="127"/>
      <c r="W7436" s="64"/>
      <c r="X7436" s="64"/>
    </row>
    <row r="7437" spans="1:24" s="59" customFormat="1" x14ac:dyDescent="0.25">
      <c r="A7437" s="77"/>
      <c r="D7437" s="60"/>
      <c r="E7437" s="60"/>
      <c r="F7437" s="60"/>
      <c r="G7437" s="60"/>
      <c r="H7437" s="62"/>
      <c r="I7437" s="62"/>
      <c r="J7437" s="62"/>
      <c r="K7437" s="62"/>
      <c r="M7437" s="63"/>
      <c r="N7437" s="63"/>
      <c r="O7437" s="64"/>
      <c r="P7437" s="127"/>
      <c r="W7437" s="64"/>
      <c r="X7437" s="64"/>
    </row>
    <row r="7438" spans="1:24" s="59" customFormat="1" x14ac:dyDescent="0.25">
      <c r="A7438" s="77"/>
      <c r="D7438" s="60"/>
      <c r="E7438" s="60"/>
      <c r="F7438" s="60"/>
      <c r="G7438" s="60"/>
      <c r="H7438" s="62"/>
      <c r="I7438" s="62"/>
      <c r="J7438" s="62"/>
      <c r="K7438" s="62"/>
      <c r="M7438" s="63"/>
      <c r="N7438" s="63"/>
      <c r="O7438" s="64"/>
      <c r="P7438" s="127"/>
      <c r="W7438" s="64"/>
      <c r="X7438" s="64"/>
    </row>
    <row r="7439" spans="1:24" s="59" customFormat="1" x14ac:dyDescent="0.25">
      <c r="A7439" s="77"/>
      <c r="D7439" s="60"/>
      <c r="E7439" s="60"/>
      <c r="F7439" s="60"/>
      <c r="G7439" s="60"/>
      <c r="H7439" s="62"/>
      <c r="I7439" s="62"/>
      <c r="J7439" s="62"/>
      <c r="K7439" s="62"/>
      <c r="M7439" s="63"/>
      <c r="N7439" s="63"/>
      <c r="O7439" s="64"/>
      <c r="P7439" s="127"/>
      <c r="W7439" s="64"/>
      <c r="X7439" s="64"/>
    </row>
    <row r="7440" spans="1:24" s="59" customFormat="1" x14ac:dyDescent="0.25">
      <c r="A7440" s="77"/>
      <c r="D7440" s="60"/>
      <c r="E7440" s="60"/>
      <c r="F7440" s="60"/>
      <c r="G7440" s="60"/>
      <c r="H7440" s="62"/>
      <c r="I7440" s="62"/>
      <c r="J7440" s="62"/>
      <c r="K7440" s="62"/>
      <c r="M7440" s="63"/>
      <c r="N7440" s="63"/>
      <c r="O7440" s="64"/>
      <c r="P7440" s="127"/>
      <c r="W7440" s="64"/>
      <c r="X7440" s="64"/>
    </row>
    <row r="7441" spans="1:24" s="59" customFormat="1" x14ac:dyDescent="0.25">
      <c r="A7441" s="77"/>
      <c r="D7441" s="60"/>
      <c r="E7441" s="60"/>
      <c r="F7441" s="60"/>
      <c r="G7441" s="60"/>
      <c r="H7441" s="62"/>
      <c r="I7441" s="62"/>
      <c r="J7441" s="62"/>
      <c r="K7441" s="62"/>
      <c r="M7441" s="63"/>
      <c r="N7441" s="63"/>
      <c r="O7441" s="64"/>
      <c r="P7441" s="127"/>
      <c r="W7441" s="64"/>
      <c r="X7441" s="64"/>
    </row>
    <row r="7442" spans="1:24" s="59" customFormat="1" x14ac:dyDescent="0.25">
      <c r="A7442" s="77"/>
      <c r="D7442" s="60"/>
      <c r="E7442" s="60"/>
      <c r="F7442" s="60"/>
      <c r="G7442" s="60"/>
      <c r="H7442" s="62"/>
      <c r="I7442" s="62"/>
      <c r="J7442" s="62"/>
      <c r="K7442" s="62"/>
      <c r="M7442" s="63"/>
      <c r="N7442" s="63"/>
      <c r="O7442" s="64"/>
      <c r="P7442" s="127"/>
      <c r="W7442" s="64"/>
      <c r="X7442" s="64"/>
    </row>
    <row r="7443" spans="1:24" s="59" customFormat="1" x14ac:dyDescent="0.25">
      <c r="A7443" s="77"/>
      <c r="D7443" s="60"/>
      <c r="E7443" s="60"/>
      <c r="F7443" s="60"/>
      <c r="G7443" s="60"/>
      <c r="H7443" s="62"/>
      <c r="I7443" s="62"/>
      <c r="J7443" s="62"/>
      <c r="K7443" s="62"/>
      <c r="M7443" s="63"/>
      <c r="N7443" s="63"/>
      <c r="O7443" s="64"/>
      <c r="P7443" s="127"/>
      <c r="W7443" s="64"/>
      <c r="X7443" s="64"/>
    </row>
    <row r="7444" spans="1:24" s="59" customFormat="1" x14ac:dyDescent="0.25">
      <c r="A7444" s="77"/>
      <c r="D7444" s="60"/>
      <c r="E7444" s="60"/>
      <c r="F7444" s="60"/>
      <c r="G7444" s="60"/>
      <c r="H7444" s="62"/>
      <c r="I7444" s="62"/>
      <c r="J7444" s="62"/>
      <c r="K7444" s="62"/>
      <c r="M7444" s="63"/>
      <c r="N7444" s="63"/>
      <c r="O7444" s="64"/>
      <c r="P7444" s="127"/>
      <c r="W7444" s="64"/>
      <c r="X7444" s="64"/>
    </row>
    <row r="7445" spans="1:24" s="59" customFormat="1" x14ac:dyDescent="0.25">
      <c r="A7445" s="77"/>
      <c r="D7445" s="60"/>
      <c r="E7445" s="60"/>
      <c r="F7445" s="60"/>
      <c r="G7445" s="60"/>
      <c r="H7445" s="62"/>
      <c r="I7445" s="62"/>
      <c r="J7445" s="62"/>
      <c r="K7445" s="62"/>
      <c r="M7445" s="63"/>
      <c r="N7445" s="63"/>
      <c r="O7445" s="64"/>
      <c r="P7445" s="127"/>
      <c r="W7445" s="64"/>
      <c r="X7445" s="64"/>
    </row>
    <row r="7446" spans="1:24" s="59" customFormat="1" x14ac:dyDescent="0.25">
      <c r="A7446" s="77"/>
      <c r="D7446" s="60"/>
      <c r="E7446" s="60"/>
      <c r="F7446" s="60"/>
      <c r="G7446" s="60"/>
      <c r="H7446" s="62"/>
      <c r="I7446" s="62"/>
      <c r="J7446" s="62"/>
      <c r="K7446" s="62"/>
      <c r="M7446" s="63"/>
      <c r="N7446" s="63"/>
      <c r="O7446" s="64"/>
      <c r="P7446" s="127"/>
      <c r="W7446" s="64"/>
      <c r="X7446" s="64"/>
    </row>
    <row r="7447" spans="1:24" s="59" customFormat="1" x14ac:dyDescent="0.25">
      <c r="A7447" s="77"/>
      <c r="D7447" s="60"/>
      <c r="E7447" s="60"/>
      <c r="F7447" s="60"/>
      <c r="G7447" s="60"/>
      <c r="H7447" s="62"/>
      <c r="I7447" s="62"/>
      <c r="J7447" s="62"/>
      <c r="K7447" s="62"/>
      <c r="M7447" s="63"/>
      <c r="N7447" s="63"/>
      <c r="O7447" s="64"/>
      <c r="P7447" s="127"/>
      <c r="W7447" s="64"/>
      <c r="X7447" s="64"/>
    </row>
    <row r="7448" spans="1:24" s="59" customFormat="1" x14ac:dyDescent="0.25">
      <c r="A7448" s="77"/>
      <c r="D7448" s="60"/>
      <c r="E7448" s="60"/>
      <c r="F7448" s="60"/>
      <c r="G7448" s="60"/>
      <c r="H7448" s="62"/>
      <c r="I7448" s="62"/>
      <c r="J7448" s="62"/>
      <c r="K7448" s="62"/>
      <c r="M7448" s="63"/>
      <c r="N7448" s="63"/>
      <c r="O7448" s="64"/>
      <c r="P7448" s="127"/>
      <c r="W7448" s="64"/>
      <c r="X7448" s="64"/>
    </row>
    <row r="7449" spans="1:24" s="59" customFormat="1" x14ac:dyDescent="0.25">
      <c r="A7449" s="77"/>
      <c r="D7449" s="60"/>
      <c r="E7449" s="60"/>
      <c r="F7449" s="60"/>
      <c r="G7449" s="60"/>
      <c r="H7449" s="62"/>
      <c r="I7449" s="62"/>
      <c r="J7449" s="62"/>
      <c r="K7449" s="62"/>
      <c r="M7449" s="63"/>
      <c r="N7449" s="63"/>
      <c r="O7449" s="64"/>
      <c r="P7449" s="127"/>
      <c r="W7449" s="64"/>
      <c r="X7449" s="64"/>
    </row>
    <row r="7450" spans="1:24" s="59" customFormat="1" x14ac:dyDescent="0.25">
      <c r="A7450" s="77"/>
      <c r="D7450" s="60"/>
      <c r="E7450" s="60"/>
      <c r="F7450" s="60"/>
      <c r="G7450" s="60"/>
      <c r="H7450" s="62"/>
      <c r="I7450" s="62"/>
      <c r="J7450" s="62"/>
      <c r="K7450" s="62"/>
      <c r="M7450" s="63"/>
      <c r="N7450" s="63"/>
      <c r="O7450" s="64"/>
      <c r="P7450" s="127"/>
      <c r="W7450" s="64"/>
      <c r="X7450" s="64"/>
    </row>
    <row r="7451" spans="1:24" s="59" customFormat="1" x14ac:dyDescent="0.25">
      <c r="A7451" s="77"/>
      <c r="D7451" s="60"/>
      <c r="E7451" s="60"/>
      <c r="F7451" s="60"/>
      <c r="G7451" s="60"/>
      <c r="H7451" s="62"/>
      <c r="I7451" s="62"/>
      <c r="J7451" s="62"/>
      <c r="K7451" s="62"/>
      <c r="M7451" s="63"/>
      <c r="N7451" s="63"/>
      <c r="O7451" s="64"/>
      <c r="P7451" s="127"/>
      <c r="W7451" s="64"/>
      <c r="X7451" s="64"/>
    </row>
    <row r="7452" spans="1:24" s="59" customFormat="1" x14ac:dyDescent="0.25">
      <c r="A7452" s="77"/>
      <c r="D7452" s="60"/>
      <c r="E7452" s="60"/>
      <c r="F7452" s="60"/>
      <c r="G7452" s="60"/>
      <c r="H7452" s="62"/>
      <c r="I7452" s="62"/>
      <c r="J7452" s="62"/>
      <c r="K7452" s="62"/>
      <c r="M7452" s="63"/>
      <c r="N7452" s="63"/>
      <c r="O7452" s="64"/>
      <c r="P7452" s="127"/>
      <c r="W7452" s="64"/>
      <c r="X7452" s="64"/>
    </row>
    <row r="7453" spans="1:24" s="59" customFormat="1" x14ac:dyDescent="0.25">
      <c r="A7453" s="77"/>
      <c r="D7453" s="60"/>
      <c r="E7453" s="60"/>
      <c r="F7453" s="60"/>
      <c r="G7453" s="60"/>
      <c r="H7453" s="62"/>
      <c r="I7453" s="62"/>
      <c r="J7453" s="62"/>
      <c r="K7453" s="62"/>
      <c r="M7453" s="63"/>
      <c r="N7453" s="63"/>
      <c r="O7453" s="64"/>
      <c r="P7453" s="127"/>
      <c r="W7453" s="64"/>
      <c r="X7453" s="64"/>
    </row>
    <row r="7454" spans="1:24" s="59" customFormat="1" x14ac:dyDescent="0.25">
      <c r="A7454" s="77"/>
      <c r="D7454" s="60"/>
      <c r="E7454" s="60"/>
      <c r="F7454" s="60"/>
      <c r="G7454" s="60"/>
      <c r="H7454" s="62"/>
      <c r="I7454" s="62"/>
      <c r="J7454" s="62"/>
      <c r="K7454" s="62"/>
      <c r="M7454" s="63"/>
      <c r="N7454" s="63"/>
      <c r="O7454" s="64"/>
      <c r="P7454" s="127"/>
      <c r="W7454" s="64"/>
      <c r="X7454" s="64"/>
    </row>
    <row r="7455" spans="1:24" s="59" customFormat="1" x14ac:dyDescent="0.25">
      <c r="A7455" s="77"/>
      <c r="D7455" s="60"/>
      <c r="E7455" s="60"/>
      <c r="F7455" s="60"/>
      <c r="G7455" s="60"/>
      <c r="H7455" s="62"/>
      <c r="I7455" s="62"/>
      <c r="J7455" s="62"/>
      <c r="K7455" s="62"/>
      <c r="M7455" s="63"/>
      <c r="N7455" s="63"/>
      <c r="O7455" s="64"/>
      <c r="P7455" s="127"/>
      <c r="W7455" s="64"/>
      <c r="X7455" s="64"/>
    </row>
    <row r="7456" spans="1:24" s="59" customFormat="1" x14ac:dyDescent="0.25">
      <c r="A7456" s="77"/>
      <c r="D7456" s="60"/>
      <c r="E7456" s="60"/>
      <c r="F7456" s="60"/>
      <c r="G7456" s="60"/>
      <c r="H7456" s="62"/>
      <c r="I7456" s="62"/>
      <c r="J7456" s="62"/>
      <c r="K7456" s="62"/>
      <c r="M7456" s="63"/>
      <c r="N7456" s="63"/>
      <c r="O7456" s="64"/>
      <c r="P7456" s="127"/>
      <c r="W7456" s="64"/>
      <c r="X7456" s="64"/>
    </row>
    <row r="7457" spans="1:24" s="59" customFormat="1" x14ac:dyDescent="0.25">
      <c r="A7457" s="77"/>
      <c r="D7457" s="60"/>
      <c r="E7457" s="60"/>
      <c r="F7457" s="60"/>
      <c r="G7457" s="60"/>
      <c r="H7457" s="62"/>
      <c r="I7457" s="62"/>
      <c r="J7457" s="62"/>
      <c r="K7457" s="62"/>
      <c r="M7457" s="63"/>
      <c r="N7457" s="63"/>
      <c r="O7457" s="64"/>
      <c r="P7457" s="127"/>
      <c r="W7457" s="64"/>
      <c r="X7457" s="64"/>
    </row>
    <row r="7458" spans="1:24" s="59" customFormat="1" x14ac:dyDescent="0.25">
      <c r="A7458" s="77"/>
      <c r="D7458" s="60"/>
      <c r="E7458" s="60"/>
      <c r="F7458" s="60"/>
      <c r="G7458" s="60"/>
      <c r="H7458" s="62"/>
      <c r="I7458" s="62"/>
      <c r="J7458" s="62"/>
      <c r="K7458" s="62"/>
      <c r="M7458" s="63"/>
      <c r="N7458" s="63"/>
      <c r="O7458" s="64"/>
      <c r="P7458" s="127"/>
      <c r="W7458" s="64"/>
      <c r="X7458" s="64"/>
    </row>
    <row r="7459" spans="1:24" s="59" customFormat="1" x14ac:dyDescent="0.25">
      <c r="A7459" s="77"/>
      <c r="D7459" s="60"/>
      <c r="E7459" s="60"/>
      <c r="F7459" s="60"/>
      <c r="G7459" s="60"/>
      <c r="H7459" s="62"/>
      <c r="I7459" s="62"/>
      <c r="J7459" s="62"/>
      <c r="K7459" s="62"/>
      <c r="M7459" s="63"/>
      <c r="N7459" s="63"/>
      <c r="O7459" s="64"/>
      <c r="P7459" s="127"/>
      <c r="W7459" s="64"/>
      <c r="X7459" s="64"/>
    </row>
    <row r="7460" spans="1:24" s="59" customFormat="1" x14ac:dyDescent="0.25">
      <c r="A7460" s="77"/>
      <c r="D7460" s="60"/>
      <c r="E7460" s="60"/>
      <c r="F7460" s="60"/>
      <c r="G7460" s="60"/>
      <c r="H7460" s="62"/>
      <c r="I7460" s="62"/>
      <c r="J7460" s="62"/>
      <c r="K7460" s="62"/>
      <c r="M7460" s="63"/>
      <c r="N7460" s="63"/>
      <c r="O7460" s="64"/>
      <c r="P7460" s="127"/>
      <c r="W7460" s="64"/>
      <c r="X7460" s="64"/>
    </row>
    <row r="7461" spans="1:24" s="59" customFormat="1" x14ac:dyDescent="0.25">
      <c r="A7461" s="77"/>
      <c r="D7461" s="60"/>
      <c r="E7461" s="60"/>
      <c r="F7461" s="60"/>
      <c r="G7461" s="60"/>
      <c r="H7461" s="62"/>
      <c r="I7461" s="62"/>
      <c r="J7461" s="62"/>
      <c r="K7461" s="62"/>
      <c r="M7461" s="63"/>
      <c r="N7461" s="63"/>
      <c r="O7461" s="64"/>
      <c r="P7461" s="127"/>
      <c r="W7461" s="64"/>
      <c r="X7461" s="64"/>
    </row>
    <row r="7462" spans="1:24" s="59" customFormat="1" x14ac:dyDescent="0.25">
      <c r="A7462" s="77"/>
      <c r="D7462" s="60"/>
      <c r="E7462" s="60"/>
      <c r="F7462" s="60"/>
      <c r="G7462" s="60"/>
      <c r="H7462" s="62"/>
      <c r="I7462" s="62"/>
      <c r="J7462" s="62"/>
      <c r="K7462" s="62"/>
      <c r="M7462" s="63"/>
      <c r="N7462" s="63"/>
      <c r="O7462" s="64"/>
      <c r="P7462" s="127"/>
      <c r="W7462" s="64"/>
      <c r="X7462" s="64"/>
    </row>
    <row r="7463" spans="1:24" s="59" customFormat="1" x14ac:dyDescent="0.25">
      <c r="A7463" s="77"/>
      <c r="D7463" s="60"/>
      <c r="E7463" s="60"/>
      <c r="F7463" s="60"/>
      <c r="G7463" s="60"/>
      <c r="H7463" s="62"/>
      <c r="I7463" s="62"/>
      <c r="J7463" s="62"/>
      <c r="K7463" s="62"/>
      <c r="M7463" s="63"/>
      <c r="N7463" s="63"/>
      <c r="O7463" s="64"/>
      <c r="P7463" s="127"/>
      <c r="W7463" s="64"/>
      <c r="X7463" s="64"/>
    </row>
    <row r="7464" spans="1:24" s="59" customFormat="1" x14ac:dyDescent="0.25">
      <c r="A7464" s="77"/>
      <c r="D7464" s="60"/>
      <c r="E7464" s="60"/>
      <c r="F7464" s="60"/>
      <c r="G7464" s="60"/>
      <c r="H7464" s="62"/>
      <c r="I7464" s="62"/>
      <c r="J7464" s="62"/>
      <c r="K7464" s="62"/>
      <c r="M7464" s="63"/>
      <c r="N7464" s="63"/>
      <c r="O7464" s="64"/>
      <c r="P7464" s="127"/>
      <c r="W7464" s="64"/>
      <c r="X7464" s="64"/>
    </row>
    <row r="7465" spans="1:24" s="59" customFormat="1" x14ac:dyDescent="0.25">
      <c r="A7465" s="77"/>
      <c r="D7465" s="60"/>
      <c r="E7465" s="60"/>
      <c r="F7465" s="60"/>
      <c r="G7465" s="60"/>
      <c r="H7465" s="62"/>
      <c r="I7465" s="62"/>
      <c r="J7465" s="62"/>
      <c r="K7465" s="62"/>
      <c r="M7465" s="63"/>
      <c r="N7465" s="63"/>
      <c r="O7465" s="64"/>
      <c r="P7465" s="127"/>
      <c r="W7465" s="64"/>
      <c r="X7465" s="64"/>
    </row>
    <row r="7466" spans="1:24" s="59" customFormat="1" x14ac:dyDescent="0.25">
      <c r="A7466" s="77"/>
      <c r="D7466" s="60"/>
      <c r="E7466" s="60"/>
      <c r="F7466" s="60"/>
      <c r="G7466" s="60"/>
      <c r="H7466" s="62"/>
      <c r="I7466" s="62"/>
      <c r="J7466" s="62"/>
      <c r="K7466" s="62"/>
      <c r="M7466" s="63"/>
      <c r="N7466" s="63"/>
      <c r="O7466" s="64"/>
      <c r="P7466" s="127"/>
      <c r="W7466" s="64"/>
      <c r="X7466" s="64"/>
    </row>
    <row r="7467" spans="1:24" s="59" customFormat="1" x14ac:dyDescent="0.25">
      <c r="A7467" s="77"/>
      <c r="D7467" s="60"/>
      <c r="E7467" s="60"/>
      <c r="F7467" s="60"/>
      <c r="G7467" s="60"/>
      <c r="H7467" s="62"/>
      <c r="I7467" s="62"/>
      <c r="J7467" s="62"/>
      <c r="K7467" s="62"/>
      <c r="M7467" s="63"/>
      <c r="N7467" s="63"/>
      <c r="O7467" s="64"/>
      <c r="P7467" s="127"/>
      <c r="W7467" s="64"/>
      <c r="X7467" s="64"/>
    </row>
    <row r="7468" spans="1:24" s="59" customFormat="1" x14ac:dyDescent="0.25">
      <c r="A7468" s="77"/>
      <c r="D7468" s="60"/>
      <c r="E7468" s="60"/>
      <c r="F7468" s="60"/>
      <c r="G7468" s="60"/>
      <c r="H7468" s="62"/>
      <c r="I7468" s="62"/>
      <c r="J7468" s="62"/>
      <c r="K7468" s="62"/>
      <c r="M7468" s="63"/>
      <c r="N7468" s="63"/>
      <c r="O7468" s="64"/>
      <c r="P7468" s="127"/>
      <c r="W7468" s="64"/>
      <c r="X7468" s="64"/>
    </row>
    <row r="7469" spans="1:24" s="59" customFormat="1" x14ac:dyDescent="0.25">
      <c r="A7469" s="77"/>
      <c r="D7469" s="60"/>
      <c r="E7469" s="60"/>
      <c r="F7469" s="60"/>
      <c r="G7469" s="60"/>
      <c r="H7469" s="62"/>
      <c r="I7469" s="62"/>
      <c r="J7469" s="62"/>
      <c r="K7469" s="62"/>
      <c r="M7469" s="63"/>
      <c r="N7469" s="63"/>
      <c r="O7469" s="64"/>
      <c r="P7469" s="127"/>
      <c r="W7469" s="64"/>
      <c r="X7469" s="64"/>
    </row>
    <row r="7470" spans="1:24" s="59" customFormat="1" x14ac:dyDescent="0.25">
      <c r="A7470" s="77"/>
      <c r="D7470" s="60"/>
      <c r="E7470" s="60"/>
      <c r="F7470" s="60"/>
      <c r="G7470" s="60"/>
      <c r="H7470" s="62"/>
      <c r="I7470" s="62"/>
      <c r="J7470" s="62"/>
      <c r="K7470" s="62"/>
      <c r="M7470" s="63"/>
      <c r="N7470" s="63"/>
      <c r="O7470" s="64"/>
      <c r="P7470" s="127"/>
      <c r="W7470" s="64"/>
      <c r="X7470" s="64"/>
    </row>
    <row r="7471" spans="1:24" s="59" customFormat="1" x14ac:dyDescent="0.25">
      <c r="A7471" s="77"/>
      <c r="D7471" s="60"/>
      <c r="E7471" s="60"/>
      <c r="F7471" s="60"/>
      <c r="G7471" s="60"/>
      <c r="H7471" s="62"/>
      <c r="I7471" s="62"/>
      <c r="J7471" s="62"/>
      <c r="K7471" s="62"/>
      <c r="M7471" s="63"/>
      <c r="N7471" s="63"/>
      <c r="O7471" s="64"/>
      <c r="P7471" s="127"/>
      <c r="W7471" s="64"/>
      <c r="X7471" s="64"/>
    </row>
    <row r="7472" spans="1:24" s="59" customFormat="1" x14ac:dyDescent="0.25">
      <c r="A7472" s="77"/>
      <c r="D7472" s="60"/>
      <c r="E7472" s="60"/>
      <c r="F7472" s="60"/>
      <c r="G7472" s="60"/>
      <c r="H7472" s="62"/>
      <c r="I7472" s="62"/>
      <c r="J7472" s="62"/>
      <c r="K7472" s="62"/>
      <c r="M7472" s="63"/>
      <c r="N7472" s="63"/>
      <c r="O7472" s="64"/>
      <c r="P7472" s="127"/>
      <c r="W7472" s="64"/>
      <c r="X7472" s="64"/>
    </row>
    <row r="7473" spans="1:24" s="59" customFormat="1" x14ac:dyDescent="0.25">
      <c r="A7473" s="77"/>
      <c r="D7473" s="60"/>
      <c r="E7473" s="60"/>
      <c r="F7473" s="60"/>
      <c r="G7473" s="60"/>
      <c r="H7473" s="62"/>
      <c r="I7473" s="62"/>
      <c r="J7473" s="62"/>
      <c r="K7473" s="62"/>
      <c r="M7473" s="63"/>
      <c r="N7473" s="63"/>
      <c r="O7473" s="64"/>
      <c r="P7473" s="127"/>
      <c r="W7473" s="64"/>
      <c r="X7473" s="64"/>
    </row>
    <row r="7474" spans="1:24" s="59" customFormat="1" x14ac:dyDescent="0.25">
      <c r="A7474" s="77"/>
      <c r="D7474" s="60"/>
      <c r="E7474" s="60"/>
      <c r="F7474" s="60"/>
      <c r="G7474" s="60"/>
      <c r="H7474" s="62"/>
      <c r="I7474" s="62"/>
      <c r="J7474" s="62"/>
      <c r="K7474" s="62"/>
      <c r="M7474" s="63"/>
      <c r="N7474" s="63"/>
      <c r="O7474" s="64"/>
      <c r="P7474" s="127"/>
      <c r="W7474" s="64"/>
      <c r="X7474" s="64"/>
    </row>
    <row r="7475" spans="1:24" s="59" customFormat="1" x14ac:dyDescent="0.25">
      <c r="A7475" s="77"/>
      <c r="D7475" s="60"/>
      <c r="E7475" s="60"/>
      <c r="F7475" s="60"/>
      <c r="G7475" s="60"/>
      <c r="H7475" s="62"/>
      <c r="I7475" s="62"/>
      <c r="J7475" s="62"/>
      <c r="K7475" s="62"/>
      <c r="M7475" s="63"/>
      <c r="N7475" s="63"/>
      <c r="O7475" s="64"/>
      <c r="P7475" s="127"/>
      <c r="W7475" s="64"/>
      <c r="X7475" s="64"/>
    </row>
    <row r="7476" spans="1:24" s="59" customFormat="1" x14ac:dyDescent="0.25">
      <c r="A7476" s="77"/>
      <c r="D7476" s="60"/>
      <c r="E7476" s="60"/>
      <c r="F7476" s="60"/>
      <c r="G7476" s="60"/>
      <c r="H7476" s="62"/>
      <c r="I7476" s="62"/>
      <c r="J7476" s="62"/>
      <c r="K7476" s="62"/>
      <c r="M7476" s="63"/>
      <c r="N7476" s="63"/>
      <c r="O7476" s="64"/>
      <c r="P7476" s="127"/>
      <c r="W7476" s="64"/>
      <c r="X7476" s="64"/>
    </row>
    <row r="7477" spans="1:24" s="59" customFormat="1" x14ac:dyDescent="0.25">
      <c r="A7477" s="77"/>
      <c r="D7477" s="60"/>
      <c r="E7477" s="60"/>
      <c r="F7477" s="60"/>
      <c r="G7477" s="60"/>
      <c r="H7477" s="62"/>
      <c r="I7477" s="62"/>
      <c r="J7477" s="62"/>
      <c r="K7477" s="62"/>
      <c r="M7477" s="63"/>
      <c r="N7477" s="63"/>
      <c r="O7477" s="64"/>
      <c r="P7477" s="127"/>
      <c r="W7477" s="64"/>
      <c r="X7477" s="64"/>
    </row>
    <row r="7478" spans="1:24" s="59" customFormat="1" x14ac:dyDescent="0.25">
      <c r="A7478" s="77"/>
      <c r="D7478" s="60"/>
      <c r="E7478" s="60"/>
      <c r="F7478" s="60"/>
      <c r="G7478" s="60"/>
      <c r="H7478" s="62"/>
      <c r="I7478" s="62"/>
      <c r="J7478" s="62"/>
      <c r="K7478" s="62"/>
      <c r="M7478" s="63"/>
      <c r="N7478" s="63"/>
      <c r="O7478" s="64"/>
      <c r="P7478" s="127"/>
      <c r="W7478" s="64"/>
      <c r="X7478" s="64"/>
    </row>
    <row r="7479" spans="1:24" s="59" customFormat="1" x14ac:dyDescent="0.25">
      <c r="A7479" s="77"/>
      <c r="D7479" s="60"/>
      <c r="E7479" s="60"/>
      <c r="F7479" s="60"/>
      <c r="G7479" s="60"/>
      <c r="H7479" s="62"/>
      <c r="I7479" s="62"/>
      <c r="J7479" s="62"/>
      <c r="K7479" s="62"/>
      <c r="M7479" s="63"/>
      <c r="N7479" s="63"/>
      <c r="O7479" s="64"/>
      <c r="P7479" s="127"/>
      <c r="W7479" s="64"/>
      <c r="X7479" s="64"/>
    </row>
    <row r="7480" spans="1:24" s="59" customFormat="1" x14ac:dyDescent="0.25">
      <c r="A7480" s="77"/>
      <c r="D7480" s="60"/>
      <c r="E7480" s="60"/>
      <c r="F7480" s="60"/>
      <c r="G7480" s="60"/>
      <c r="H7480" s="62"/>
      <c r="I7480" s="62"/>
      <c r="J7480" s="62"/>
      <c r="K7480" s="62"/>
      <c r="M7480" s="63"/>
      <c r="N7480" s="63"/>
      <c r="O7480" s="64"/>
      <c r="P7480" s="127"/>
      <c r="W7480" s="64"/>
      <c r="X7480" s="64"/>
    </row>
    <row r="7481" spans="1:24" s="59" customFormat="1" x14ac:dyDescent="0.25">
      <c r="A7481" s="77"/>
      <c r="D7481" s="60"/>
      <c r="E7481" s="60"/>
      <c r="F7481" s="60"/>
      <c r="G7481" s="60"/>
      <c r="H7481" s="62"/>
      <c r="I7481" s="62"/>
      <c r="J7481" s="62"/>
      <c r="K7481" s="62"/>
      <c r="M7481" s="63"/>
      <c r="N7481" s="63"/>
      <c r="O7481" s="64"/>
      <c r="P7481" s="127"/>
      <c r="W7481" s="64"/>
      <c r="X7481" s="64"/>
    </row>
    <row r="7482" spans="1:24" s="59" customFormat="1" x14ac:dyDescent="0.25">
      <c r="A7482" s="77"/>
      <c r="D7482" s="60"/>
      <c r="E7482" s="60"/>
      <c r="F7482" s="60"/>
      <c r="G7482" s="60"/>
      <c r="H7482" s="62"/>
      <c r="I7482" s="62"/>
      <c r="J7482" s="62"/>
      <c r="K7482" s="62"/>
      <c r="M7482" s="63"/>
      <c r="N7482" s="63"/>
      <c r="O7482" s="64"/>
      <c r="P7482" s="127"/>
      <c r="W7482" s="64"/>
      <c r="X7482" s="64"/>
    </row>
    <row r="7483" spans="1:24" s="59" customFormat="1" x14ac:dyDescent="0.25">
      <c r="A7483" s="77"/>
      <c r="D7483" s="60"/>
      <c r="E7483" s="60"/>
      <c r="F7483" s="60"/>
      <c r="G7483" s="60"/>
      <c r="H7483" s="62"/>
      <c r="I7483" s="62"/>
      <c r="J7483" s="62"/>
      <c r="K7483" s="62"/>
      <c r="M7483" s="63"/>
      <c r="N7483" s="63"/>
      <c r="O7483" s="64"/>
      <c r="P7483" s="127"/>
      <c r="W7483" s="64"/>
      <c r="X7483" s="64"/>
    </row>
    <row r="7484" spans="1:24" s="59" customFormat="1" x14ac:dyDescent="0.25">
      <c r="A7484" s="77"/>
      <c r="D7484" s="60"/>
      <c r="E7484" s="60"/>
      <c r="F7484" s="60"/>
      <c r="G7484" s="60"/>
      <c r="H7484" s="62"/>
      <c r="I7484" s="62"/>
      <c r="J7484" s="62"/>
      <c r="K7484" s="62"/>
      <c r="M7484" s="63"/>
      <c r="N7484" s="63"/>
      <c r="O7484" s="64"/>
      <c r="P7484" s="127"/>
      <c r="W7484" s="64"/>
      <c r="X7484" s="64"/>
    </row>
    <row r="7485" spans="1:24" s="59" customFormat="1" x14ac:dyDescent="0.25">
      <c r="A7485" s="77"/>
      <c r="D7485" s="60"/>
      <c r="E7485" s="60"/>
      <c r="F7485" s="60"/>
      <c r="G7485" s="60"/>
      <c r="H7485" s="62"/>
      <c r="I7485" s="62"/>
      <c r="J7485" s="62"/>
      <c r="K7485" s="62"/>
      <c r="M7485" s="63"/>
      <c r="N7485" s="63"/>
      <c r="O7485" s="64"/>
      <c r="P7485" s="127"/>
      <c r="W7485" s="64"/>
      <c r="X7485" s="64"/>
    </row>
    <row r="7486" spans="1:24" s="59" customFormat="1" x14ac:dyDescent="0.25">
      <c r="A7486" s="77"/>
      <c r="D7486" s="60"/>
      <c r="E7486" s="60"/>
      <c r="F7486" s="60"/>
      <c r="G7486" s="60"/>
      <c r="H7486" s="62"/>
      <c r="I7486" s="62"/>
      <c r="J7486" s="62"/>
      <c r="K7486" s="62"/>
      <c r="M7486" s="63"/>
      <c r="N7486" s="63"/>
      <c r="O7486" s="64"/>
      <c r="P7486" s="127"/>
      <c r="W7486" s="64"/>
      <c r="X7486" s="64"/>
    </row>
    <row r="7487" spans="1:24" s="59" customFormat="1" x14ac:dyDescent="0.25">
      <c r="A7487" s="77"/>
      <c r="D7487" s="60"/>
      <c r="E7487" s="60"/>
      <c r="F7487" s="60"/>
      <c r="G7487" s="60"/>
      <c r="H7487" s="62"/>
      <c r="I7487" s="62"/>
      <c r="J7487" s="62"/>
      <c r="K7487" s="62"/>
      <c r="M7487" s="63"/>
      <c r="N7487" s="63"/>
      <c r="O7487" s="64"/>
      <c r="P7487" s="127"/>
      <c r="W7487" s="64"/>
      <c r="X7487" s="64"/>
    </row>
    <row r="7488" spans="1:24" s="59" customFormat="1" x14ac:dyDescent="0.25">
      <c r="A7488" s="77"/>
      <c r="D7488" s="60"/>
      <c r="E7488" s="60"/>
      <c r="F7488" s="60"/>
      <c r="G7488" s="60"/>
      <c r="H7488" s="62"/>
      <c r="I7488" s="62"/>
      <c r="J7488" s="62"/>
      <c r="K7488" s="62"/>
      <c r="M7488" s="63"/>
      <c r="N7488" s="63"/>
      <c r="O7488" s="64"/>
      <c r="P7488" s="127"/>
      <c r="W7488" s="64"/>
      <c r="X7488" s="64"/>
    </row>
    <row r="7489" spans="1:24" s="59" customFormat="1" x14ac:dyDescent="0.25">
      <c r="A7489" s="77"/>
      <c r="D7489" s="60"/>
      <c r="E7489" s="60"/>
      <c r="F7489" s="60"/>
      <c r="G7489" s="60"/>
      <c r="H7489" s="62"/>
      <c r="I7489" s="62"/>
      <c r="J7489" s="62"/>
      <c r="K7489" s="62"/>
      <c r="M7489" s="63"/>
      <c r="N7489" s="63"/>
      <c r="O7489" s="64"/>
      <c r="P7489" s="127"/>
      <c r="W7489" s="64"/>
      <c r="X7489" s="64"/>
    </row>
    <row r="7490" spans="1:24" s="59" customFormat="1" x14ac:dyDescent="0.25">
      <c r="A7490" s="77"/>
      <c r="D7490" s="60"/>
      <c r="E7490" s="60"/>
      <c r="F7490" s="60"/>
      <c r="G7490" s="60"/>
      <c r="H7490" s="62"/>
      <c r="I7490" s="62"/>
      <c r="J7490" s="62"/>
      <c r="K7490" s="62"/>
      <c r="M7490" s="63"/>
      <c r="N7490" s="63"/>
      <c r="O7490" s="64"/>
      <c r="P7490" s="127"/>
      <c r="W7490" s="64"/>
      <c r="X7490" s="64"/>
    </row>
    <row r="7491" spans="1:24" s="59" customFormat="1" x14ac:dyDescent="0.25">
      <c r="A7491" s="77"/>
      <c r="D7491" s="60"/>
      <c r="E7491" s="60"/>
      <c r="F7491" s="60"/>
      <c r="G7491" s="60"/>
      <c r="H7491" s="62"/>
      <c r="I7491" s="62"/>
      <c r="J7491" s="62"/>
      <c r="K7491" s="62"/>
      <c r="M7491" s="63"/>
      <c r="N7491" s="63"/>
      <c r="O7491" s="64"/>
      <c r="P7491" s="127"/>
      <c r="W7491" s="64"/>
      <c r="X7491" s="64"/>
    </row>
    <row r="7492" spans="1:24" s="59" customFormat="1" x14ac:dyDescent="0.25">
      <c r="A7492" s="77"/>
      <c r="D7492" s="60"/>
      <c r="E7492" s="60"/>
      <c r="F7492" s="60"/>
      <c r="G7492" s="60"/>
      <c r="H7492" s="62"/>
      <c r="I7492" s="62"/>
      <c r="J7492" s="62"/>
      <c r="K7492" s="62"/>
      <c r="M7492" s="63"/>
      <c r="N7492" s="63"/>
      <c r="O7492" s="64"/>
      <c r="P7492" s="127"/>
      <c r="W7492" s="64"/>
      <c r="X7492" s="64"/>
    </row>
    <row r="7493" spans="1:24" s="59" customFormat="1" x14ac:dyDescent="0.25">
      <c r="A7493" s="77"/>
      <c r="D7493" s="60"/>
      <c r="E7493" s="60"/>
      <c r="F7493" s="60"/>
      <c r="G7493" s="60"/>
      <c r="H7493" s="62"/>
      <c r="I7493" s="62"/>
      <c r="J7493" s="62"/>
      <c r="K7493" s="62"/>
      <c r="M7493" s="63"/>
      <c r="N7493" s="63"/>
      <c r="O7493" s="64"/>
      <c r="P7493" s="127"/>
      <c r="W7493" s="64"/>
      <c r="X7493" s="64"/>
    </row>
    <row r="7494" spans="1:24" s="59" customFormat="1" x14ac:dyDescent="0.25">
      <c r="A7494" s="77"/>
      <c r="D7494" s="60"/>
      <c r="E7494" s="60"/>
      <c r="F7494" s="60"/>
      <c r="G7494" s="60"/>
      <c r="H7494" s="62"/>
      <c r="I7494" s="62"/>
      <c r="J7494" s="62"/>
      <c r="K7494" s="62"/>
      <c r="M7494" s="63"/>
      <c r="N7494" s="63"/>
      <c r="O7494" s="64"/>
      <c r="P7494" s="127"/>
      <c r="W7494" s="64"/>
      <c r="X7494" s="64"/>
    </row>
    <row r="7495" spans="1:24" s="59" customFormat="1" x14ac:dyDescent="0.25">
      <c r="A7495" s="77"/>
      <c r="D7495" s="60"/>
      <c r="E7495" s="60"/>
      <c r="F7495" s="60"/>
      <c r="G7495" s="60"/>
      <c r="H7495" s="62"/>
      <c r="I7495" s="62"/>
      <c r="J7495" s="62"/>
      <c r="K7495" s="62"/>
      <c r="M7495" s="63"/>
      <c r="N7495" s="63"/>
      <c r="O7495" s="64"/>
      <c r="P7495" s="127"/>
      <c r="W7495" s="64"/>
      <c r="X7495" s="64"/>
    </row>
    <row r="7496" spans="1:24" s="59" customFormat="1" x14ac:dyDescent="0.25">
      <c r="A7496" s="77"/>
      <c r="D7496" s="60"/>
      <c r="E7496" s="60"/>
      <c r="F7496" s="60"/>
      <c r="G7496" s="60"/>
      <c r="H7496" s="62"/>
      <c r="I7496" s="62"/>
      <c r="J7496" s="62"/>
      <c r="K7496" s="62"/>
      <c r="M7496" s="63"/>
      <c r="N7496" s="63"/>
      <c r="O7496" s="64"/>
      <c r="P7496" s="127"/>
      <c r="W7496" s="64"/>
      <c r="X7496" s="64"/>
    </row>
    <row r="7497" spans="1:24" s="59" customFormat="1" x14ac:dyDescent="0.25">
      <c r="A7497" s="77"/>
      <c r="D7497" s="60"/>
      <c r="E7497" s="60"/>
      <c r="F7497" s="60"/>
      <c r="G7497" s="60"/>
      <c r="H7497" s="62"/>
      <c r="I7497" s="62"/>
      <c r="J7497" s="62"/>
      <c r="K7497" s="62"/>
      <c r="M7497" s="63"/>
      <c r="N7497" s="63"/>
      <c r="O7497" s="64"/>
      <c r="P7497" s="127"/>
      <c r="W7497" s="64"/>
      <c r="X7497" s="64"/>
    </row>
    <row r="7498" spans="1:24" s="59" customFormat="1" x14ac:dyDescent="0.25">
      <c r="A7498" s="77"/>
      <c r="D7498" s="60"/>
      <c r="E7498" s="60"/>
      <c r="F7498" s="60"/>
      <c r="G7498" s="60"/>
      <c r="H7498" s="62"/>
      <c r="I7498" s="62"/>
      <c r="J7498" s="62"/>
      <c r="K7498" s="62"/>
      <c r="M7498" s="63"/>
      <c r="N7498" s="63"/>
      <c r="O7498" s="64"/>
      <c r="P7498" s="127"/>
      <c r="W7498" s="64"/>
      <c r="X7498" s="64"/>
    </row>
    <row r="7499" spans="1:24" s="59" customFormat="1" x14ac:dyDescent="0.25">
      <c r="A7499" s="77"/>
      <c r="D7499" s="60"/>
      <c r="E7499" s="60"/>
      <c r="F7499" s="60"/>
      <c r="G7499" s="60"/>
      <c r="H7499" s="62"/>
      <c r="I7499" s="62"/>
      <c r="J7499" s="62"/>
      <c r="K7499" s="62"/>
      <c r="M7499" s="63"/>
      <c r="N7499" s="63"/>
      <c r="O7499" s="64"/>
      <c r="P7499" s="127"/>
      <c r="W7499" s="64"/>
      <c r="X7499" s="64"/>
    </row>
    <row r="7500" spans="1:24" s="59" customFormat="1" x14ac:dyDescent="0.25">
      <c r="A7500" s="77"/>
      <c r="D7500" s="60"/>
      <c r="E7500" s="60"/>
      <c r="F7500" s="60"/>
      <c r="G7500" s="60"/>
      <c r="H7500" s="62"/>
      <c r="I7500" s="62"/>
      <c r="J7500" s="62"/>
      <c r="K7500" s="62"/>
      <c r="M7500" s="63"/>
      <c r="N7500" s="63"/>
      <c r="O7500" s="64"/>
      <c r="P7500" s="127"/>
      <c r="W7500" s="64"/>
      <c r="X7500" s="64"/>
    </row>
    <row r="7501" spans="1:24" s="59" customFormat="1" x14ac:dyDescent="0.25">
      <c r="A7501" s="77"/>
      <c r="D7501" s="60"/>
      <c r="E7501" s="60"/>
      <c r="F7501" s="60"/>
      <c r="G7501" s="60"/>
      <c r="H7501" s="62"/>
      <c r="I7501" s="62"/>
      <c r="J7501" s="62"/>
      <c r="K7501" s="62"/>
      <c r="M7501" s="63"/>
      <c r="N7501" s="63"/>
      <c r="O7501" s="64"/>
      <c r="P7501" s="127"/>
      <c r="W7501" s="64"/>
      <c r="X7501" s="64"/>
    </row>
    <row r="7502" spans="1:24" s="59" customFormat="1" x14ac:dyDescent="0.25">
      <c r="A7502" s="77"/>
      <c r="D7502" s="60"/>
      <c r="E7502" s="60"/>
      <c r="F7502" s="60"/>
      <c r="G7502" s="60"/>
      <c r="H7502" s="62"/>
      <c r="I7502" s="62"/>
      <c r="J7502" s="62"/>
      <c r="K7502" s="62"/>
      <c r="M7502" s="63"/>
      <c r="N7502" s="63"/>
      <c r="O7502" s="64"/>
      <c r="P7502" s="127"/>
      <c r="W7502" s="64"/>
      <c r="X7502" s="64"/>
    </row>
    <row r="7503" spans="1:24" s="59" customFormat="1" x14ac:dyDescent="0.25">
      <c r="A7503" s="77"/>
      <c r="D7503" s="60"/>
      <c r="E7503" s="60"/>
      <c r="F7503" s="60"/>
      <c r="G7503" s="60"/>
      <c r="H7503" s="62"/>
      <c r="I7503" s="62"/>
      <c r="J7503" s="62"/>
      <c r="K7503" s="62"/>
      <c r="M7503" s="63"/>
      <c r="N7503" s="63"/>
      <c r="O7503" s="64"/>
      <c r="P7503" s="127"/>
      <c r="W7503" s="64"/>
      <c r="X7503" s="64"/>
    </row>
    <row r="7504" spans="1:24" s="59" customFormat="1" x14ac:dyDescent="0.25">
      <c r="A7504" s="77"/>
      <c r="D7504" s="60"/>
      <c r="E7504" s="60"/>
      <c r="F7504" s="60"/>
      <c r="G7504" s="60"/>
      <c r="H7504" s="62"/>
      <c r="I7504" s="62"/>
      <c r="J7504" s="62"/>
      <c r="K7504" s="62"/>
      <c r="M7504" s="63"/>
      <c r="N7504" s="63"/>
      <c r="O7504" s="64"/>
      <c r="P7504" s="127"/>
      <c r="W7504" s="64"/>
      <c r="X7504" s="64"/>
    </row>
    <row r="7505" spans="1:24" s="59" customFormat="1" x14ac:dyDescent="0.25">
      <c r="A7505" s="77"/>
      <c r="D7505" s="60"/>
      <c r="E7505" s="60"/>
      <c r="F7505" s="60"/>
      <c r="G7505" s="60"/>
      <c r="H7505" s="62"/>
      <c r="I7505" s="62"/>
      <c r="J7505" s="62"/>
      <c r="K7505" s="62"/>
      <c r="M7505" s="63"/>
      <c r="N7505" s="63"/>
      <c r="O7505" s="64"/>
      <c r="P7505" s="127"/>
      <c r="W7505" s="64"/>
      <c r="X7505" s="64"/>
    </row>
    <row r="7506" spans="1:24" s="59" customFormat="1" x14ac:dyDescent="0.25">
      <c r="A7506" s="77"/>
      <c r="D7506" s="60"/>
      <c r="E7506" s="60"/>
      <c r="F7506" s="60"/>
      <c r="G7506" s="60"/>
      <c r="H7506" s="62"/>
      <c r="I7506" s="62"/>
      <c r="J7506" s="62"/>
      <c r="K7506" s="62"/>
      <c r="M7506" s="63"/>
      <c r="N7506" s="63"/>
      <c r="O7506" s="64"/>
      <c r="P7506" s="127"/>
      <c r="W7506" s="64"/>
      <c r="X7506" s="64"/>
    </row>
    <row r="7507" spans="1:24" s="59" customFormat="1" x14ac:dyDescent="0.25">
      <c r="A7507" s="77"/>
      <c r="D7507" s="60"/>
      <c r="E7507" s="60"/>
      <c r="F7507" s="60"/>
      <c r="G7507" s="60"/>
      <c r="H7507" s="62"/>
      <c r="I7507" s="62"/>
      <c r="J7507" s="62"/>
      <c r="K7507" s="62"/>
      <c r="M7507" s="63"/>
      <c r="N7507" s="63"/>
      <c r="O7507" s="64"/>
      <c r="P7507" s="127"/>
      <c r="W7507" s="64"/>
      <c r="X7507" s="64"/>
    </row>
    <row r="7508" spans="1:24" s="59" customFormat="1" x14ac:dyDescent="0.25">
      <c r="A7508" s="77"/>
      <c r="D7508" s="60"/>
      <c r="E7508" s="60"/>
      <c r="F7508" s="60"/>
      <c r="G7508" s="60"/>
      <c r="H7508" s="62"/>
      <c r="I7508" s="62"/>
      <c r="J7508" s="62"/>
      <c r="K7508" s="62"/>
      <c r="M7508" s="63"/>
      <c r="N7508" s="63"/>
      <c r="O7508" s="64"/>
      <c r="P7508" s="127"/>
      <c r="W7508" s="64"/>
      <c r="X7508" s="64"/>
    </row>
    <row r="7509" spans="1:24" s="59" customFormat="1" x14ac:dyDescent="0.25">
      <c r="A7509" s="77"/>
      <c r="D7509" s="60"/>
      <c r="E7509" s="60"/>
      <c r="F7509" s="60"/>
      <c r="G7509" s="60"/>
      <c r="H7509" s="62"/>
      <c r="I7509" s="62"/>
      <c r="J7509" s="62"/>
      <c r="K7509" s="62"/>
      <c r="M7509" s="63"/>
      <c r="N7509" s="63"/>
      <c r="O7509" s="64"/>
      <c r="P7509" s="127"/>
      <c r="W7509" s="64"/>
      <c r="X7509" s="64"/>
    </row>
    <row r="7510" spans="1:24" s="59" customFormat="1" x14ac:dyDescent="0.25">
      <c r="A7510" s="77"/>
      <c r="D7510" s="60"/>
      <c r="E7510" s="60"/>
      <c r="F7510" s="60"/>
      <c r="G7510" s="60"/>
      <c r="H7510" s="62"/>
      <c r="I7510" s="62"/>
      <c r="J7510" s="62"/>
      <c r="K7510" s="62"/>
      <c r="M7510" s="63"/>
      <c r="N7510" s="63"/>
      <c r="O7510" s="64"/>
      <c r="P7510" s="127"/>
      <c r="W7510" s="64"/>
      <c r="X7510" s="64"/>
    </row>
    <row r="7511" spans="1:24" s="59" customFormat="1" x14ac:dyDescent="0.25">
      <c r="A7511" s="77"/>
      <c r="D7511" s="60"/>
      <c r="E7511" s="60"/>
      <c r="F7511" s="60"/>
      <c r="G7511" s="60"/>
      <c r="H7511" s="62"/>
      <c r="I7511" s="62"/>
      <c r="J7511" s="62"/>
      <c r="K7511" s="62"/>
      <c r="M7511" s="63"/>
      <c r="N7511" s="63"/>
      <c r="O7511" s="64"/>
      <c r="P7511" s="127"/>
      <c r="W7511" s="64"/>
      <c r="X7511" s="64"/>
    </row>
    <row r="7512" spans="1:24" s="59" customFormat="1" x14ac:dyDescent="0.25">
      <c r="A7512" s="77"/>
      <c r="D7512" s="60"/>
      <c r="E7512" s="60"/>
      <c r="F7512" s="60"/>
      <c r="G7512" s="60"/>
      <c r="H7512" s="62"/>
      <c r="I7512" s="62"/>
      <c r="J7512" s="62"/>
      <c r="K7512" s="62"/>
      <c r="M7512" s="63"/>
      <c r="N7512" s="63"/>
      <c r="O7512" s="64"/>
      <c r="P7512" s="127"/>
      <c r="W7512" s="64"/>
      <c r="X7512" s="64"/>
    </row>
    <row r="7513" spans="1:24" s="59" customFormat="1" x14ac:dyDescent="0.25">
      <c r="A7513" s="77"/>
      <c r="D7513" s="60"/>
      <c r="E7513" s="60"/>
      <c r="F7513" s="60"/>
      <c r="G7513" s="60"/>
      <c r="H7513" s="62"/>
      <c r="I7513" s="62"/>
      <c r="J7513" s="62"/>
      <c r="K7513" s="62"/>
      <c r="M7513" s="63"/>
      <c r="N7513" s="63"/>
      <c r="O7513" s="64"/>
      <c r="P7513" s="127"/>
      <c r="W7513" s="64"/>
      <c r="X7513" s="64"/>
    </row>
    <row r="7514" spans="1:24" s="59" customFormat="1" x14ac:dyDescent="0.25">
      <c r="A7514" s="77"/>
      <c r="D7514" s="60"/>
      <c r="E7514" s="60"/>
      <c r="F7514" s="60"/>
      <c r="G7514" s="60"/>
      <c r="H7514" s="62"/>
      <c r="I7514" s="62"/>
      <c r="J7514" s="62"/>
      <c r="K7514" s="62"/>
      <c r="M7514" s="63"/>
      <c r="N7514" s="63"/>
      <c r="O7514" s="64"/>
      <c r="P7514" s="127"/>
      <c r="W7514" s="64"/>
      <c r="X7514" s="64"/>
    </row>
    <row r="7515" spans="1:24" s="59" customFormat="1" x14ac:dyDescent="0.25">
      <c r="A7515" s="77"/>
      <c r="D7515" s="60"/>
      <c r="E7515" s="60"/>
      <c r="F7515" s="60"/>
      <c r="G7515" s="60"/>
      <c r="H7515" s="62"/>
      <c r="I7515" s="62"/>
      <c r="J7515" s="62"/>
      <c r="K7515" s="62"/>
      <c r="M7515" s="63"/>
      <c r="N7515" s="63"/>
      <c r="O7515" s="64"/>
      <c r="P7515" s="127"/>
      <c r="W7515" s="64"/>
      <c r="X7515" s="64"/>
    </row>
    <row r="7516" spans="1:24" s="59" customFormat="1" x14ac:dyDescent="0.25">
      <c r="A7516" s="77"/>
      <c r="D7516" s="60"/>
      <c r="E7516" s="60"/>
      <c r="F7516" s="60"/>
      <c r="G7516" s="60"/>
      <c r="H7516" s="62"/>
      <c r="I7516" s="62"/>
      <c r="J7516" s="62"/>
      <c r="K7516" s="62"/>
      <c r="M7516" s="63"/>
      <c r="N7516" s="63"/>
      <c r="O7516" s="64"/>
      <c r="P7516" s="127"/>
      <c r="W7516" s="64"/>
      <c r="X7516" s="64"/>
    </row>
    <row r="7517" spans="1:24" s="59" customFormat="1" x14ac:dyDescent="0.25">
      <c r="A7517" s="77"/>
      <c r="D7517" s="60"/>
      <c r="E7517" s="60"/>
      <c r="F7517" s="60"/>
      <c r="G7517" s="60"/>
      <c r="H7517" s="62"/>
      <c r="I7517" s="62"/>
      <c r="J7517" s="62"/>
      <c r="K7517" s="62"/>
      <c r="M7517" s="63"/>
      <c r="N7517" s="63"/>
      <c r="O7517" s="64"/>
      <c r="P7517" s="127"/>
      <c r="W7517" s="64"/>
      <c r="X7517" s="64"/>
    </row>
    <row r="7518" spans="1:24" s="59" customFormat="1" x14ac:dyDescent="0.25">
      <c r="A7518" s="77"/>
      <c r="D7518" s="60"/>
      <c r="E7518" s="60"/>
      <c r="F7518" s="60"/>
      <c r="G7518" s="60"/>
      <c r="H7518" s="62"/>
      <c r="I7518" s="62"/>
      <c r="J7518" s="62"/>
      <c r="K7518" s="62"/>
      <c r="M7518" s="63"/>
      <c r="N7518" s="63"/>
      <c r="O7518" s="64"/>
      <c r="P7518" s="127"/>
      <c r="W7518" s="64"/>
      <c r="X7518" s="64"/>
    </row>
    <row r="7519" spans="1:24" s="59" customFormat="1" x14ac:dyDescent="0.25">
      <c r="A7519" s="77"/>
      <c r="D7519" s="60"/>
      <c r="E7519" s="60"/>
      <c r="F7519" s="60"/>
      <c r="G7519" s="60"/>
      <c r="H7519" s="62"/>
      <c r="I7519" s="62"/>
      <c r="J7519" s="62"/>
      <c r="K7519" s="62"/>
      <c r="M7519" s="63"/>
      <c r="N7519" s="63"/>
      <c r="O7519" s="64"/>
      <c r="P7519" s="127"/>
      <c r="W7519" s="64"/>
      <c r="X7519" s="64"/>
    </row>
    <row r="7520" spans="1:24" s="59" customFormat="1" x14ac:dyDescent="0.25">
      <c r="A7520" s="77"/>
      <c r="D7520" s="60"/>
      <c r="E7520" s="60"/>
      <c r="F7520" s="60"/>
      <c r="G7520" s="60"/>
      <c r="H7520" s="62"/>
      <c r="I7520" s="62"/>
      <c r="J7520" s="62"/>
      <c r="K7520" s="62"/>
      <c r="M7520" s="63"/>
      <c r="N7520" s="63"/>
      <c r="O7520" s="64"/>
      <c r="P7520" s="127"/>
      <c r="W7520" s="64"/>
      <c r="X7520" s="64"/>
    </row>
    <row r="7521" spans="1:24" s="59" customFormat="1" x14ac:dyDescent="0.25">
      <c r="A7521" s="77"/>
      <c r="D7521" s="60"/>
      <c r="E7521" s="60"/>
      <c r="F7521" s="60"/>
      <c r="G7521" s="60"/>
      <c r="H7521" s="62"/>
      <c r="I7521" s="62"/>
      <c r="J7521" s="62"/>
      <c r="K7521" s="62"/>
      <c r="M7521" s="63"/>
      <c r="N7521" s="63"/>
      <c r="O7521" s="64"/>
      <c r="P7521" s="127"/>
      <c r="W7521" s="64"/>
      <c r="X7521" s="64"/>
    </row>
    <row r="7522" spans="1:24" s="59" customFormat="1" x14ac:dyDescent="0.25">
      <c r="A7522" s="77"/>
      <c r="D7522" s="60"/>
      <c r="E7522" s="60"/>
      <c r="F7522" s="60"/>
      <c r="G7522" s="60"/>
      <c r="H7522" s="62"/>
      <c r="I7522" s="62"/>
      <c r="J7522" s="62"/>
      <c r="K7522" s="62"/>
      <c r="M7522" s="63"/>
      <c r="N7522" s="63"/>
      <c r="O7522" s="64"/>
      <c r="P7522" s="127"/>
      <c r="W7522" s="64"/>
      <c r="X7522" s="64"/>
    </row>
    <row r="7523" spans="1:24" s="59" customFormat="1" x14ac:dyDescent="0.25">
      <c r="A7523" s="77"/>
      <c r="D7523" s="60"/>
      <c r="E7523" s="60"/>
      <c r="F7523" s="60"/>
      <c r="G7523" s="60"/>
      <c r="H7523" s="62"/>
      <c r="I7523" s="62"/>
      <c r="J7523" s="62"/>
      <c r="K7523" s="62"/>
      <c r="M7523" s="63"/>
      <c r="N7523" s="63"/>
      <c r="O7523" s="64"/>
      <c r="P7523" s="127"/>
      <c r="W7523" s="64"/>
      <c r="X7523" s="64"/>
    </row>
    <row r="7524" spans="1:24" s="59" customFormat="1" x14ac:dyDescent="0.25">
      <c r="A7524" s="77"/>
      <c r="D7524" s="60"/>
      <c r="E7524" s="60"/>
      <c r="F7524" s="60"/>
      <c r="G7524" s="60"/>
      <c r="H7524" s="62"/>
      <c r="I7524" s="62"/>
      <c r="J7524" s="62"/>
      <c r="K7524" s="62"/>
      <c r="M7524" s="63"/>
      <c r="N7524" s="63"/>
      <c r="O7524" s="64"/>
      <c r="P7524" s="127"/>
      <c r="W7524" s="64"/>
      <c r="X7524" s="64"/>
    </row>
    <row r="7525" spans="1:24" s="59" customFormat="1" x14ac:dyDescent="0.25">
      <c r="A7525" s="77"/>
      <c r="D7525" s="60"/>
      <c r="E7525" s="60"/>
      <c r="F7525" s="60"/>
      <c r="G7525" s="60"/>
      <c r="H7525" s="62"/>
      <c r="I7525" s="62"/>
      <c r="J7525" s="62"/>
      <c r="K7525" s="62"/>
      <c r="M7525" s="63"/>
      <c r="N7525" s="63"/>
      <c r="O7525" s="64"/>
      <c r="P7525" s="127"/>
      <c r="W7525" s="64"/>
      <c r="X7525" s="64"/>
    </row>
    <row r="7526" spans="1:24" s="59" customFormat="1" x14ac:dyDescent="0.25">
      <c r="A7526" s="77"/>
      <c r="D7526" s="60"/>
      <c r="E7526" s="60"/>
      <c r="F7526" s="60"/>
      <c r="G7526" s="60"/>
      <c r="H7526" s="62"/>
      <c r="I7526" s="62"/>
      <c r="J7526" s="62"/>
      <c r="K7526" s="62"/>
      <c r="M7526" s="63"/>
      <c r="N7526" s="63"/>
      <c r="O7526" s="64"/>
      <c r="P7526" s="127"/>
      <c r="W7526" s="64"/>
      <c r="X7526" s="64"/>
    </row>
    <row r="7527" spans="1:24" s="59" customFormat="1" x14ac:dyDescent="0.25">
      <c r="A7527" s="77"/>
      <c r="D7527" s="60"/>
      <c r="E7527" s="60"/>
      <c r="F7527" s="60"/>
      <c r="G7527" s="60"/>
      <c r="H7527" s="62"/>
      <c r="I7527" s="62"/>
      <c r="J7527" s="62"/>
      <c r="K7527" s="62"/>
      <c r="M7527" s="63"/>
      <c r="N7527" s="63"/>
      <c r="O7527" s="64"/>
      <c r="P7527" s="127"/>
      <c r="W7527" s="64"/>
      <c r="X7527" s="64"/>
    </row>
    <row r="7528" spans="1:24" s="59" customFormat="1" x14ac:dyDescent="0.25">
      <c r="A7528" s="77"/>
      <c r="D7528" s="60"/>
      <c r="E7528" s="60"/>
      <c r="F7528" s="60"/>
      <c r="G7528" s="60"/>
      <c r="H7528" s="62"/>
      <c r="I7528" s="62"/>
      <c r="J7528" s="62"/>
      <c r="K7528" s="62"/>
      <c r="M7528" s="63"/>
      <c r="N7528" s="63"/>
      <c r="O7528" s="64"/>
      <c r="P7528" s="127"/>
      <c r="W7528" s="64"/>
      <c r="X7528" s="64"/>
    </row>
    <row r="7529" spans="1:24" s="59" customFormat="1" x14ac:dyDescent="0.25">
      <c r="A7529" s="77"/>
      <c r="D7529" s="60"/>
      <c r="E7529" s="60"/>
      <c r="F7529" s="60"/>
      <c r="G7529" s="60"/>
      <c r="H7529" s="62"/>
      <c r="I7529" s="62"/>
      <c r="J7529" s="62"/>
      <c r="K7529" s="62"/>
      <c r="M7529" s="63"/>
      <c r="N7529" s="63"/>
      <c r="O7529" s="64"/>
      <c r="P7529" s="127"/>
      <c r="W7529" s="64"/>
      <c r="X7529" s="64"/>
    </row>
    <row r="7530" spans="1:24" s="59" customFormat="1" x14ac:dyDescent="0.25">
      <c r="A7530" s="77"/>
      <c r="D7530" s="60"/>
      <c r="E7530" s="60"/>
      <c r="F7530" s="60"/>
      <c r="G7530" s="60"/>
      <c r="H7530" s="62"/>
      <c r="I7530" s="62"/>
      <c r="J7530" s="62"/>
      <c r="K7530" s="62"/>
      <c r="M7530" s="63"/>
      <c r="N7530" s="63"/>
      <c r="O7530" s="64"/>
      <c r="P7530" s="127"/>
      <c r="W7530" s="64"/>
      <c r="X7530" s="64"/>
    </row>
    <row r="7531" spans="1:24" s="59" customFormat="1" x14ac:dyDescent="0.25">
      <c r="A7531" s="77"/>
      <c r="D7531" s="60"/>
      <c r="E7531" s="60"/>
      <c r="F7531" s="60"/>
      <c r="G7531" s="60"/>
      <c r="H7531" s="62"/>
      <c r="I7531" s="62"/>
      <c r="J7531" s="62"/>
      <c r="K7531" s="62"/>
      <c r="M7531" s="63"/>
      <c r="N7531" s="63"/>
      <c r="O7531" s="64"/>
      <c r="P7531" s="127"/>
      <c r="W7531" s="64"/>
      <c r="X7531" s="64"/>
    </row>
    <row r="7532" spans="1:24" s="59" customFormat="1" x14ac:dyDescent="0.25">
      <c r="A7532" s="77"/>
      <c r="D7532" s="60"/>
      <c r="E7532" s="60"/>
      <c r="F7532" s="60"/>
      <c r="G7532" s="60"/>
      <c r="H7532" s="62"/>
      <c r="I7532" s="62"/>
      <c r="J7532" s="62"/>
      <c r="K7532" s="62"/>
      <c r="M7532" s="63"/>
      <c r="N7532" s="63"/>
      <c r="O7532" s="64"/>
      <c r="P7532" s="127"/>
      <c r="W7532" s="64"/>
      <c r="X7532" s="64"/>
    </row>
    <row r="7533" spans="1:24" s="59" customFormat="1" x14ac:dyDescent="0.25">
      <c r="A7533" s="77"/>
      <c r="D7533" s="60"/>
      <c r="E7533" s="60"/>
      <c r="F7533" s="60"/>
      <c r="G7533" s="60"/>
      <c r="H7533" s="62"/>
      <c r="I7533" s="62"/>
      <c r="J7533" s="62"/>
      <c r="K7533" s="62"/>
      <c r="M7533" s="63"/>
      <c r="N7533" s="63"/>
      <c r="O7533" s="64"/>
      <c r="P7533" s="127"/>
      <c r="W7533" s="64"/>
      <c r="X7533" s="64"/>
    </row>
    <row r="7534" spans="1:24" s="59" customFormat="1" x14ac:dyDescent="0.25">
      <c r="A7534" s="77"/>
      <c r="D7534" s="60"/>
      <c r="E7534" s="60"/>
      <c r="F7534" s="60"/>
      <c r="G7534" s="60"/>
      <c r="H7534" s="62"/>
      <c r="I7534" s="62"/>
      <c r="J7534" s="62"/>
      <c r="K7534" s="62"/>
      <c r="M7534" s="63"/>
      <c r="N7534" s="63"/>
      <c r="O7534" s="64"/>
      <c r="P7534" s="127"/>
      <c r="W7534" s="64"/>
      <c r="X7534" s="64"/>
    </row>
    <row r="7535" spans="1:24" s="59" customFormat="1" x14ac:dyDescent="0.25">
      <c r="A7535" s="77"/>
      <c r="D7535" s="60"/>
      <c r="E7535" s="60"/>
      <c r="F7535" s="60"/>
      <c r="G7535" s="60"/>
      <c r="H7535" s="62"/>
      <c r="I7535" s="62"/>
      <c r="J7535" s="62"/>
      <c r="K7535" s="62"/>
      <c r="M7535" s="63"/>
      <c r="N7535" s="63"/>
      <c r="O7535" s="64"/>
      <c r="P7535" s="127"/>
      <c r="W7535" s="64"/>
      <c r="X7535" s="64"/>
    </row>
    <row r="7536" spans="1:24" s="59" customFormat="1" x14ac:dyDescent="0.25">
      <c r="A7536" s="77"/>
      <c r="D7536" s="60"/>
      <c r="E7536" s="60"/>
      <c r="F7536" s="60"/>
      <c r="G7536" s="60"/>
      <c r="H7536" s="62"/>
      <c r="I7536" s="62"/>
      <c r="J7536" s="62"/>
      <c r="K7536" s="62"/>
      <c r="M7536" s="63"/>
      <c r="N7536" s="63"/>
      <c r="O7536" s="64"/>
      <c r="P7536" s="127"/>
      <c r="W7536" s="64"/>
      <c r="X7536" s="64"/>
    </row>
    <row r="7537" spans="1:24" s="59" customFormat="1" x14ac:dyDescent="0.25">
      <c r="A7537" s="77"/>
      <c r="D7537" s="60"/>
      <c r="E7537" s="60"/>
      <c r="F7537" s="60"/>
      <c r="G7537" s="60"/>
      <c r="H7537" s="62"/>
      <c r="I7537" s="62"/>
      <c r="J7537" s="62"/>
      <c r="K7537" s="62"/>
      <c r="M7537" s="63"/>
      <c r="N7537" s="63"/>
      <c r="O7537" s="64"/>
      <c r="P7537" s="127"/>
      <c r="W7537" s="64"/>
      <c r="X7537" s="64"/>
    </row>
    <row r="7538" spans="1:24" s="59" customFormat="1" x14ac:dyDescent="0.25">
      <c r="A7538" s="77"/>
      <c r="D7538" s="60"/>
      <c r="E7538" s="60"/>
      <c r="F7538" s="60"/>
      <c r="G7538" s="60"/>
      <c r="H7538" s="62"/>
      <c r="I7538" s="62"/>
      <c r="J7538" s="62"/>
      <c r="K7538" s="62"/>
      <c r="M7538" s="63"/>
      <c r="N7538" s="63"/>
      <c r="O7538" s="64"/>
      <c r="P7538" s="127"/>
      <c r="W7538" s="64"/>
      <c r="X7538" s="64"/>
    </row>
    <row r="7539" spans="1:24" s="59" customFormat="1" x14ac:dyDescent="0.25">
      <c r="A7539" s="77"/>
      <c r="D7539" s="60"/>
      <c r="E7539" s="60"/>
      <c r="F7539" s="60"/>
      <c r="G7539" s="60"/>
      <c r="H7539" s="62"/>
      <c r="I7539" s="62"/>
      <c r="J7539" s="62"/>
      <c r="K7539" s="62"/>
      <c r="M7539" s="63"/>
      <c r="N7539" s="63"/>
      <c r="O7539" s="64"/>
      <c r="P7539" s="127"/>
      <c r="W7539" s="64"/>
      <c r="X7539" s="64"/>
    </row>
    <row r="7540" spans="1:24" s="59" customFormat="1" x14ac:dyDescent="0.25">
      <c r="A7540" s="77"/>
      <c r="D7540" s="60"/>
      <c r="E7540" s="60"/>
      <c r="F7540" s="60"/>
      <c r="G7540" s="60"/>
      <c r="H7540" s="62"/>
      <c r="I7540" s="62"/>
      <c r="J7540" s="62"/>
      <c r="K7540" s="62"/>
      <c r="M7540" s="63"/>
      <c r="N7540" s="63"/>
      <c r="O7540" s="64"/>
      <c r="P7540" s="127"/>
      <c r="W7540" s="64"/>
      <c r="X7540" s="64"/>
    </row>
    <row r="7541" spans="1:24" s="59" customFormat="1" x14ac:dyDescent="0.25">
      <c r="A7541" s="77"/>
      <c r="D7541" s="60"/>
      <c r="E7541" s="60"/>
      <c r="F7541" s="60"/>
      <c r="G7541" s="60"/>
      <c r="H7541" s="62"/>
      <c r="I7541" s="62"/>
      <c r="J7541" s="62"/>
      <c r="K7541" s="62"/>
      <c r="M7541" s="63"/>
      <c r="N7541" s="63"/>
      <c r="O7541" s="64"/>
      <c r="P7541" s="127"/>
      <c r="W7541" s="64"/>
      <c r="X7541" s="64"/>
    </row>
    <row r="7542" spans="1:24" s="59" customFormat="1" x14ac:dyDescent="0.25">
      <c r="A7542" s="77"/>
      <c r="D7542" s="60"/>
      <c r="E7542" s="60"/>
      <c r="F7542" s="60"/>
      <c r="G7542" s="60"/>
      <c r="H7542" s="62"/>
      <c r="I7542" s="62"/>
      <c r="J7542" s="62"/>
      <c r="K7542" s="62"/>
      <c r="M7542" s="63"/>
      <c r="N7542" s="63"/>
      <c r="O7542" s="64"/>
      <c r="P7542" s="127"/>
      <c r="W7542" s="64"/>
      <c r="X7542" s="64"/>
    </row>
    <row r="7543" spans="1:24" s="59" customFormat="1" x14ac:dyDescent="0.25">
      <c r="A7543" s="77"/>
      <c r="D7543" s="60"/>
      <c r="E7543" s="60"/>
      <c r="F7543" s="60"/>
      <c r="G7543" s="60"/>
      <c r="H7543" s="62"/>
      <c r="I7543" s="62"/>
      <c r="J7543" s="62"/>
      <c r="K7543" s="62"/>
      <c r="M7543" s="63"/>
      <c r="N7543" s="63"/>
      <c r="O7543" s="64"/>
      <c r="P7543" s="127"/>
      <c r="W7543" s="64"/>
      <c r="X7543" s="64"/>
    </row>
    <row r="7544" spans="1:24" s="59" customFormat="1" x14ac:dyDescent="0.25">
      <c r="A7544" s="77"/>
      <c r="D7544" s="60"/>
      <c r="E7544" s="60"/>
      <c r="F7544" s="60"/>
      <c r="G7544" s="60"/>
      <c r="H7544" s="62"/>
      <c r="I7544" s="62"/>
      <c r="J7544" s="62"/>
      <c r="K7544" s="62"/>
      <c r="M7544" s="63"/>
      <c r="N7544" s="63"/>
      <c r="O7544" s="64"/>
      <c r="P7544" s="127"/>
      <c r="W7544" s="64"/>
      <c r="X7544" s="64"/>
    </row>
    <row r="7545" spans="1:24" s="59" customFormat="1" x14ac:dyDescent="0.25">
      <c r="A7545" s="77"/>
      <c r="D7545" s="60"/>
      <c r="E7545" s="60"/>
      <c r="F7545" s="60"/>
      <c r="G7545" s="60"/>
      <c r="H7545" s="62"/>
      <c r="I7545" s="62"/>
      <c r="J7545" s="62"/>
      <c r="K7545" s="62"/>
      <c r="M7545" s="63"/>
      <c r="N7545" s="63"/>
      <c r="O7545" s="64"/>
      <c r="P7545" s="127"/>
      <c r="W7545" s="64"/>
      <c r="X7545" s="64"/>
    </row>
    <row r="7546" spans="1:24" s="59" customFormat="1" x14ac:dyDescent="0.25">
      <c r="A7546" s="77"/>
      <c r="D7546" s="60"/>
      <c r="E7546" s="60"/>
      <c r="F7546" s="60"/>
      <c r="G7546" s="60"/>
      <c r="H7546" s="62"/>
      <c r="I7546" s="62"/>
      <c r="J7546" s="62"/>
      <c r="K7546" s="62"/>
      <c r="M7546" s="63"/>
      <c r="N7546" s="63"/>
      <c r="O7546" s="64"/>
      <c r="P7546" s="127"/>
      <c r="W7546" s="64"/>
      <c r="X7546" s="64"/>
    </row>
    <row r="7547" spans="1:24" s="59" customFormat="1" x14ac:dyDescent="0.25">
      <c r="A7547" s="77"/>
      <c r="D7547" s="60"/>
      <c r="E7547" s="60"/>
      <c r="F7547" s="60"/>
      <c r="G7547" s="60"/>
      <c r="H7547" s="62"/>
      <c r="I7547" s="62"/>
      <c r="J7547" s="62"/>
      <c r="K7547" s="62"/>
      <c r="M7547" s="63"/>
      <c r="N7547" s="63"/>
      <c r="O7547" s="64"/>
      <c r="P7547" s="127"/>
      <c r="W7547" s="64"/>
      <c r="X7547" s="64"/>
    </row>
    <row r="7548" spans="1:24" s="59" customFormat="1" x14ac:dyDescent="0.25">
      <c r="A7548" s="77"/>
      <c r="D7548" s="60"/>
      <c r="E7548" s="60"/>
      <c r="F7548" s="60"/>
      <c r="G7548" s="60"/>
      <c r="H7548" s="62"/>
      <c r="I7548" s="62"/>
      <c r="J7548" s="62"/>
      <c r="K7548" s="62"/>
      <c r="M7548" s="63"/>
      <c r="N7548" s="63"/>
      <c r="O7548" s="64"/>
      <c r="P7548" s="127"/>
      <c r="W7548" s="64"/>
      <c r="X7548" s="64"/>
    </row>
    <row r="7549" spans="1:24" s="59" customFormat="1" x14ac:dyDescent="0.25">
      <c r="A7549" s="77"/>
      <c r="D7549" s="60"/>
      <c r="E7549" s="60"/>
      <c r="F7549" s="60"/>
      <c r="G7549" s="60"/>
      <c r="H7549" s="62"/>
      <c r="I7549" s="62"/>
      <c r="J7549" s="62"/>
      <c r="K7549" s="62"/>
      <c r="M7549" s="63"/>
      <c r="N7549" s="63"/>
      <c r="O7549" s="64"/>
      <c r="P7549" s="127"/>
      <c r="W7549" s="64"/>
      <c r="X7549" s="64"/>
    </row>
    <row r="7550" spans="1:24" s="59" customFormat="1" x14ac:dyDescent="0.25">
      <c r="A7550" s="77"/>
      <c r="D7550" s="60"/>
      <c r="E7550" s="60"/>
      <c r="F7550" s="60"/>
      <c r="G7550" s="60"/>
      <c r="H7550" s="62"/>
      <c r="I7550" s="62"/>
      <c r="J7550" s="62"/>
      <c r="K7550" s="62"/>
      <c r="M7550" s="63"/>
      <c r="N7550" s="63"/>
      <c r="O7550" s="64"/>
      <c r="P7550" s="127"/>
      <c r="W7550" s="64"/>
      <c r="X7550" s="64"/>
    </row>
    <row r="7551" spans="1:24" s="59" customFormat="1" x14ac:dyDescent="0.25">
      <c r="A7551" s="77"/>
      <c r="D7551" s="60"/>
      <c r="E7551" s="60"/>
      <c r="F7551" s="60"/>
      <c r="G7551" s="60"/>
      <c r="H7551" s="62"/>
      <c r="I7551" s="62"/>
      <c r="J7551" s="62"/>
      <c r="K7551" s="62"/>
      <c r="M7551" s="63"/>
      <c r="N7551" s="63"/>
      <c r="O7551" s="64"/>
      <c r="P7551" s="127"/>
      <c r="W7551" s="64"/>
      <c r="X7551" s="64"/>
    </row>
    <row r="7552" spans="1:24" s="59" customFormat="1" x14ac:dyDescent="0.25">
      <c r="A7552" s="77"/>
      <c r="D7552" s="60"/>
      <c r="E7552" s="60"/>
      <c r="F7552" s="60"/>
      <c r="G7552" s="60"/>
      <c r="H7552" s="62"/>
      <c r="I7552" s="62"/>
      <c r="J7552" s="62"/>
      <c r="K7552" s="62"/>
      <c r="M7552" s="63"/>
      <c r="N7552" s="63"/>
      <c r="O7552" s="64"/>
      <c r="P7552" s="127"/>
      <c r="W7552" s="64"/>
      <c r="X7552" s="64"/>
    </row>
    <row r="7553" spans="1:24" s="59" customFormat="1" x14ac:dyDescent="0.25">
      <c r="A7553" s="77"/>
      <c r="D7553" s="60"/>
      <c r="E7553" s="60"/>
      <c r="F7553" s="60"/>
      <c r="G7553" s="60"/>
      <c r="H7553" s="62"/>
      <c r="I7553" s="62"/>
      <c r="J7553" s="62"/>
      <c r="K7553" s="62"/>
      <c r="M7553" s="63"/>
      <c r="N7553" s="63"/>
      <c r="O7553" s="64"/>
      <c r="P7553" s="127"/>
      <c r="W7553" s="64"/>
      <c r="X7553" s="64"/>
    </row>
    <row r="7554" spans="1:24" s="59" customFormat="1" x14ac:dyDescent="0.25">
      <c r="A7554" s="77"/>
      <c r="D7554" s="60"/>
      <c r="E7554" s="60"/>
      <c r="F7554" s="60"/>
      <c r="G7554" s="60"/>
      <c r="H7554" s="62"/>
      <c r="I7554" s="62"/>
      <c r="J7554" s="62"/>
      <c r="K7554" s="62"/>
      <c r="M7554" s="63"/>
      <c r="N7554" s="63"/>
      <c r="O7554" s="64"/>
      <c r="P7554" s="127"/>
      <c r="W7554" s="64"/>
      <c r="X7554" s="64"/>
    </row>
    <row r="7555" spans="1:24" s="59" customFormat="1" x14ac:dyDescent="0.25">
      <c r="A7555" s="77"/>
      <c r="D7555" s="60"/>
      <c r="E7555" s="60"/>
      <c r="F7555" s="60"/>
      <c r="G7555" s="60"/>
      <c r="H7555" s="62"/>
      <c r="I7555" s="62"/>
      <c r="J7555" s="62"/>
      <c r="K7555" s="62"/>
      <c r="M7555" s="63"/>
      <c r="N7555" s="63"/>
      <c r="O7555" s="64"/>
      <c r="P7555" s="127"/>
      <c r="W7555" s="64"/>
      <c r="X7555" s="64"/>
    </row>
    <row r="7556" spans="1:24" s="59" customFormat="1" x14ac:dyDescent="0.25">
      <c r="A7556" s="77"/>
      <c r="D7556" s="60"/>
      <c r="E7556" s="60"/>
      <c r="F7556" s="60"/>
      <c r="G7556" s="60"/>
      <c r="H7556" s="62"/>
      <c r="I7556" s="62"/>
      <c r="J7556" s="62"/>
      <c r="K7556" s="62"/>
      <c r="M7556" s="63"/>
      <c r="N7556" s="63"/>
      <c r="O7556" s="64"/>
      <c r="P7556" s="127"/>
      <c r="W7556" s="64"/>
      <c r="X7556" s="64"/>
    </row>
    <row r="7557" spans="1:24" s="59" customFormat="1" x14ac:dyDescent="0.25">
      <c r="A7557" s="77"/>
      <c r="D7557" s="60"/>
      <c r="E7557" s="60"/>
      <c r="F7557" s="60"/>
      <c r="G7557" s="60"/>
      <c r="H7557" s="62"/>
      <c r="I7557" s="62"/>
      <c r="J7557" s="62"/>
      <c r="K7557" s="62"/>
      <c r="M7557" s="63"/>
      <c r="N7557" s="63"/>
      <c r="O7557" s="64"/>
      <c r="P7557" s="127"/>
      <c r="W7557" s="64"/>
      <c r="X7557" s="64"/>
    </row>
    <row r="7558" spans="1:24" s="59" customFormat="1" x14ac:dyDescent="0.25">
      <c r="A7558" s="77"/>
      <c r="D7558" s="60"/>
      <c r="E7558" s="60"/>
      <c r="F7558" s="60"/>
      <c r="G7558" s="60"/>
      <c r="H7558" s="62"/>
      <c r="I7558" s="62"/>
      <c r="J7558" s="62"/>
      <c r="K7558" s="62"/>
      <c r="M7558" s="63"/>
      <c r="N7558" s="63"/>
      <c r="O7558" s="64"/>
      <c r="P7558" s="127"/>
      <c r="W7558" s="64"/>
      <c r="X7558" s="64"/>
    </row>
    <row r="7559" spans="1:24" s="59" customFormat="1" x14ac:dyDescent="0.25">
      <c r="A7559" s="77"/>
      <c r="D7559" s="60"/>
      <c r="E7559" s="60"/>
      <c r="F7559" s="60"/>
      <c r="G7559" s="60"/>
      <c r="H7559" s="62"/>
      <c r="I7559" s="62"/>
      <c r="J7559" s="62"/>
      <c r="K7559" s="62"/>
      <c r="M7559" s="63"/>
      <c r="N7559" s="63"/>
      <c r="O7559" s="64"/>
      <c r="P7559" s="127"/>
      <c r="W7559" s="64"/>
      <c r="X7559" s="64"/>
    </row>
    <row r="7560" spans="1:24" s="59" customFormat="1" x14ac:dyDescent="0.25">
      <c r="A7560" s="77"/>
      <c r="D7560" s="60"/>
      <c r="E7560" s="60"/>
      <c r="F7560" s="60"/>
      <c r="G7560" s="60"/>
      <c r="H7560" s="62"/>
      <c r="I7560" s="62"/>
      <c r="J7560" s="62"/>
      <c r="K7560" s="62"/>
      <c r="M7560" s="63"/>
      <c r="N7560" s="63"/>
      <c r="O7560" s="64"/>
      <c r="P7560" s="127"/>
      <c r="W7560" s="64"/>
      <c r="X7560" s="64"/>
    </row>
    <row r="7561" spans="1:24" s="59" customFormat="1" x14ac:dyDescent="0.25">
      <c r="A7561" s="77"/>
      <c r="D7561" s="60"/>
      <c r="E7561" s="60"/>
      <c r="F7561" s="60"/>
      <c r="G7561" s="60"/>
      <c r="H7561" s="62"/>
      <c r="I7561" s="62"/>
      <c r="J7561" s="62"/>
      <c r="K7561" s="62"/>
      <c r="M7561" s="63"/>
      <c r="N7561" s="63"/>
      <c r="O7561" s="64"/>
      <c r="P7561" s="127"/>
      <c r="W7561" s="64"/>
      <c r="X7561" s="64"/>
    </row>
    <row r="7562" spans="1:24" s="59" customFormat="1" x14ac:dyDescent="0.25">
      <c r="A7562" s="77"/>
      <c r="D7562" s="60"/>
      <c r="E7562" s="60"/>
      <c r="F7562" s="60"/>
      <c r="G7562" s="60"/>
      <c r="H7562" s="62"/>
      <c r="I7562" s="62"/>
      <c r="J7562" s="62"/>
      <c r="K7562" s="62"/>
      <c r="M7562" s="63"/>
      <c r="N7562" s="63"/>
      <c r="O7562" s="64"/>
      <c r="P7562" s="127"/>
      <c r="W7562" s="64"/>
      <c r="X7562" s="64"/>
    </row>
    <row r="7563" spans="1:24" s="59" customFormat="1" x14ac:dyDescent="0.25">
      <c r="A7563" s="77"/>
      <c r="D7563" s="60"/>
      <c r="E7563" s="60"/>
      <c r="F7563" s="60"/>
      <c r="G7563" s="60"/>
      <c r="H7563" s="62"/>
      <c r="I7563" s="62"/>
      <c r="J7563" s="62"/>
      <c r="K7563" s="62"/>
      <c r="M7563" s="63"/>
      <c r="N7563" s="63"/>
      <c r="O7563" s="64"/>
      <c r="P7563" s="127"/>
      <c r="W7563" s="64"/>
      <c r="X7563" s="64"/>
    </row>
    <row r="7564" spans="1:24" s="59" customFormat="1" x14ac:dyDescent="0.25">
      <c r="A7564" s="77"/>
      <c r="D7564" s="60"/>
      <c r="E7564" s="60"/>
      <c r="F7564" s="60"/>
      <c r="G7564" s="60"/>
      <c r="H7564" s="62"/>
      <c r="I7564" s="62"/>
      <c r="J7564" s="62"/>
      <c r="K7564" s="62"/>
      <c r="M7564" s="63"/>
      <c r="N7564" s="63"/>
      <c r="O7564" s="64"/>
      <c r="P7564" s="127"/>
      <c r="W7564" s="64"/>
      <c r="X7564" s="64"/>
    </row>
    <row r="7565" spans="1:24" s="59" customFormat="1" x14ac:dyDescent="0.25">
      <c r="A7565" s="77"/>
      <c r="D7565" s="60"/>
      <c r="E7565" s="60"/>
      <c r="F7565" s="60"/>
      <c r="G7565" s="60"/>
      <c r="H7565" s="62"/>
      <c r="I7565" s="62"/>
      <c r="J7565" s="62"/>
      <c r="K7565" s="62"/>
      <c r="M7565" s="63"/>
      <c r="N7565" s="63"/>
      <c r="O7565" s="64"/>
      <c r="P7565" s="127"/>
      <c r="W7565" s="64"/>
      <c r="X7565" s="64"/>
    </row>
    <row r="7566" spans="1:24" s="59" customFormat="1" x14ac:dyDescent="0.25">
      <c r="A7566" s="77"/>
      <c r="D7566" s="60"/>
      <c r="E7566" s="60"/>
      <c r="F7566" s="60"/>
      <c r="G7566" s="60"/>
      <c r="H7566" s="62"/>
      <c r="I7566" s="62"/>
      <c r="J7566" s="62"/>
      <c r="K7566" s="62"/>
      <c r="M7566" s="63"/>
      <c r="N7566" s="63"/>
      <c r="O7566" s="64"/>
      <c r="P7566" s="127"/>
      <c r="W7566" s="64"/>
      <c r="X7566" s="64"/>
    </row>
    <row r="7567" spans="1:24" s="59" customFormat="1" x14ac:dyDescent="0.25">
      <c r="A7567" s="77"/>
      <c r="D7567" s="60"/>
      <c r="E7567" s="60"/>
      <c r="F7567" s="60"/>
      <c r="G7567" s="60"/>
      <c r="H7567" s="62"/>
      <c r="I7567" s="62"/>
      <c r="J7567" s="62"/>
      <c r="K7567" s="62"/>
      <c r="M7567" s="63"/>
      <c r="N7567" s="63"/>
      <c r="O7567" s="64"/>
      <c r="P7567" s="127"/>
      <c r="W7567" s="64"/>
      <c r="X7567" s="64"/>
    </row>
    <row r="7568" spans="1:24" s="59" customFormat="1" x14ac:dyDescent="0.25">
      <c r="A7568" s="77"/>
      <c r="D7568" s="60"/>
      <c r="E7568" s="60"/>
      <c r="F7568" s="60"/>
      <c r="G7568" s="60"/>
      <c r="H7568" s="62"/>
      <c r="I7568" s="62"/>
      <c r="J7568" s="62"/>
      <c r="K7568" s="62"/>
      <c r="M7568" s="63"/>
      <c r="N7568" s="63"/>
      <c r="O7568" s="64"/>
      <c r="P7568" s="127"/>
      <c r="W7568" s="64"/>
      <c r="X7568" s="64"/>
    </row>
    <row r="7569" spans="1:24" s="59" customFormat="1" x14ac:dyDescent="0.25">
      <c r="A7569" s="77"/>
      <c r="D7569" s="60"/>
      <c r="E7569" s="60"/>
      <c r="F7569" s="60"/>
      <c r="G7569" s="60"/>
      <c r="H7569" s="62"/>
      <c r="I7569" s="62"/>
      <c r="J7569" s="62"/>
      <c r="K7569" s="62"/>
      <c r="M7569" s="63"/>
      <c r="N7569" s="63"/>
      <c r="O7569" s="64"/>
      <c r="P7569" s="127"/>
      <c r="W7569" s="64"/>
      <c r="X7569" s="64"/>
    </row>
    <row r="7570" spans="1:24" s="59" customFormat="1" x14ac:dyDescent="0.25">
      <c r="A7570" s="77"/>
      <c r="D7570" s="60"/>
      <c r="E7570" s="60"/>
      <c r="F7570" s="60"/>
      <c r="G7570" s="60"/>
      <c r="H7570" s="62"/>
      <c r="I7570" s="62"/>
      <c r="J7570" s="62"/>
      <c r="K7570" s="62"/>
      <c r="M7570" s="63"/>
      <c r="N7570" s="63"/>
      <c r="O7570" s="64"/>
      <c r="P7570" s="127"/>
      <c r="W7570" s="64"/>
      <c r="X7570" s="64"/>
    </row>
    <row r="7571" spans="1:24" s="59" customFormat="1" x14ac:dyDescent="0.25">
      <c r="A7571" s="77"/>
      <c r="D7571" s="60"/>
      <c r="E7571" s="60"/>
      <c r="F7571" s="60"/>
      <c r="G7571" s="60"/>
      <c r="H7571" s="62"/>
      <c r="I7571" s="62"/>
      <c r="J7571" s="62"/>
      <c r="K7571" s="62"/>
      <c r="M7571" s="63"/>
      <c r="N7571" s="63"/>
      <c r="O7571" s="64"/>
      <c r="P7571" s="127"/>
      <c r="W7571" s="64"/>
      <c r="X7571" s="64"/>
    </row>
    <row r="7572" spans="1:24" s="59" customFormat="1" x14ac:dyDescent="0.25">
      <c r="A7572" s="77"/>
      <c r="D7572" s="60"/>
      <c r="E7572" s="60"/>
      <c r="F7572" s="60"/>
      <c r="G7572" s="60"/>
      <c r="H7572" s="62"/>
      <c r="I7572" s="62"/>
      <c r="J7572" s="62"/>
      <c r="K7572" s="62"/>
      <c r="M7572" s="63"/>
      <c r="N7572" s="63"/>
      <c r="O7572" s="64"/>
      <c r="P7572" s="127"/>
      <c r="W7572" s="64"/>
      <c r="X7572" s="64"/>
    </row>
    <row r="7573" spans="1:24" s="59" customFormat="1" x14ac:dyDescent="0.25">
      <c r="A7573" s="77"/>
      <c r="D7573" s="60"/>
      <c r="E7573" s="60"/>
      <c r="F7573" s="60"/>
      <c r="G7573" s="60"/>
      <c r="H7573" s="62"/>
      <c r="I7573" s="62"/>
      <c r="J7573" s="62"/>
      <c r="K7573" s="62"/>
      <c r="M7573" s="63"/>
      <c r="N7573" s="63"/>
      <c r="O7573" s="64"/>
      <c r="P7573" s="127"/>
      <c r="W7573" s="64"/>
      <c r="X7573" s="64"/>
    </row>
    <row r="7574" spans="1:24" s="59" customFormat="1" x14ac:dyDescent="0.25">
      <c r="A7574" s="77"/>
      <c r="D7574" s="60"/>
      <c r="E7574" s="60"/>
      <c r="F7574" s="60"/>
      <c r="G7574" s="60"/>
      <c r="H7574" s="62"/>
      <c r="I7574" s="62"/>
      <c r="J7574" s="62"/>
      <c r="K7574" s="62"/>
      <c r="M7574" s="63"/>
      <c r="N7574" s="63"/>
      <c r="O7574" s="64"/>
      <c r="P7574" s="127"/>
      <c r="W7574" s="64"/>
      <c r="X7574" s="64"/>
    </row>
    <row r="7575" spans="1:24" s="59" customFormat="1" x14ac:dyDescent="0.25">
      <c r="A7575" s="77"/>
      <c r="D7575" s="60"/>
      <c r="E7575" s="60"/>
      <c r="F7575" s="60"/>
      <c r="G7575" s="60"/>
      <c r="H7575" s="62"/>
      <c r="I7575" s="62"/>
      <c r="J7575" s="62"/>
      <c r="K7575" s="62"/>
      <c r="M7575" s="63"/>
      <c r="N7575" s="63"/>
      <c r="O7575" s="64"/>
      <c r="P7575" s="127"/>
      <c r="W7575" s="64"/>
      <c r="X7575" s="64"/>
    </row>
    <row r="7576" spans="1:24" s="59" customFormat="1" x14ac:dyDescent="0.25">
      <c r="A7576" s="77"/>
      <c r="D7576" s="60"/>
      <c r="E7576" s="60"/>
      <c r="F7576" s="60"/>
      <c r="G7576" s="60"/>
      <c r="H7576" s="62"/>
      <c r="I7576" s="62"/>
      <c r="J7576" s="62"/>
      <c r="K7576" s="62"/>
      <c r="M7576" s="63"/>
      <c r="N7576" s="63"/>
      <c r="O7576" s="64"/>
      <c r="P7576" s="127"/>
      <c r="W7576" s="64"/>
      <c r="X7576" s="64"/>
    </row>
    <row r="7577" spans="1:24" s="59" customFormat="1" x14ac:dyDescent="0.25">
      <c r="A7577" s="77"/>
      <c r="D7577" s="60"/>
      <c r="E7577" s="60"/>
      <c r="F7577" s="60"/>
      <c r="G7577" s="60"/>
      <c r="H7577" s="62"/>
      <c r="I7577" s="62"/>
      <c r="J7577" s="62"/>
      <c r="K7577" s="62"/>
      <c r="M7577" s="63"/>
      <c r="N7577" s="63"/>
      <c r="O7577" s="64"/>
      <c r="P7577" s="127"/>
      <c r="W7577" s="64"/>
      <c r="X7577" s="64"/>
    </row>
    <row r="7578" spans="1:24" s="59" customFormat="1" x14ac:dyDescent="0.25">
      <c r="A7578" s="77"/>
      <c r="D7578" s="60"/>
      <c r="E7578" s="60"/>
      <c r="F7578" s="60"/>
      <c r="G7578" s="60"/>
      <c r="H7578" s="62"/>
      <c r="I7578" s="62"/>
      <c r="J7578" s="62"/>
      <c r="K7578" s="62"/>
      <c r="M7578" s="63"/>
      <c r="N7578" s="63"/>
      <c r="O7578" s="64"/>
      <c r="P7578" s="127"/>
      <c r="W7578" s="64"/>
      <c r="X7578" s="64"/>
    </row>
    <row r="7579" spans="1:24" s="59" customFormat="1" x14ac:dyDescent="0.25">
      <c r="A7579" s="77"/>
      <c r="D7579" s="60"/>
      <c r="E7579" s="60"/>
      <c r="F7579" s="60"/>
      <c r="G7579" s="60"/>
      <c r="H7579" s="62"/>
      <c r="I7579" s="62"/>
      <c r="J7579" s="62"/>
      <c r="K7579" s="62"/>
      <c r="M7579" s="63"/>
      <c r="N7579" s="63"/>
      <c r="O7579" s="64"/>
      <c r="P7579" s="127"/>
      <c r="W7579" s="64"/>
      <c r="X7579" s="64"/>
    </row>
    <row r="7580" spans="1:24" s="59" customFormat="1" x14ac:dyDescent="0.25">
      <c r="A7580" s="77"/>
      <c r="D7580" s="60"/>
      <c r="E7580" s="60"/>
      <c r="F7580" s="60"/>
      <c r="G7580" s="60"/>
      <c r="H7580" s="62"/>
      <c r="I7580" s="62"/>
      <c r="J7580" s="62"/>
      <c r="K7580" s="62"/>
      <c r="M7580" s="63"/>
      <c r="N7580" s="63"/>
      <c r="O7580" s="64"/>
      <c r="P7580" s="127"/>
      <c r="W7580" s="64"/>
      <c r="X7580" s="64"/>
    </row>
    <row r="7581" spans="1:24" s="59" customFormat="1" x14ac:dyDescent="0.25">
      <c r="A7581" s="77"/>
      <c r="D7581" s="60"/>
      <c r="E7581" s="60"/>
      <c r="F7581" s="60"/>
      <c r="G7581" s="60"/>
      <c r="H7581" s="62"/>
      <c r="I7581" s="62"/>
      <c r="J7581" s="62"/>
      <c r="K7581" s="62"/>
      <c r="M7581" s="63"/>
      <c r="N7581" s="63"/>
      <c r="O7581" s="64"/>
      <c r="P7581" s="127"/>
      <c r="W7581" s="64"/>
      <c r="X7581" s="64"/>
    </row>
    <row r="7582" spans="1:24" s="59" customFormat="1" x14ac:dyDescent="0.25">
      <c r="A7582" s="77"/>
      <c r="D7582" s="60"/>
      <c r="E7582" s="60"/>
      <c r="F7582" s="60"/>
      <c r="G7582" s="60"/>
      <c r="H7582" s="62"/>
      <c r="I7582" s="62"/>
      <c r="J7582" s="62"/>
      <c r="K7582" s="62"/>
      <c r="M7582" s="63"/>
      <c r="N7582" s="63"/>
      <c r="O7582" s="64"/>
      <c r="P7582" s="127"/>
      <c r="W7582" s="64"/>
      <c r="X7582" s="64"/>
    </row>
    <row r="7583" spans="1:24" s="59" customFormat="1" x14ac:dyDescent="0.25">
      <c r="A7583" s="77"/>
      <c r="D7583" s="60"/>
      <c r="E7583" s="60"/>
      <c r="F7583" s="60"/>
      <c r="G7583" s="60"/>
      <c r="H7583" s="62"/>
      <c r="I7583" s="62"/>
      <c r="J7583" s="62"/>
      <c r="K7583" s="62"/>
      <c r="M7583" s="63"/>
      <c r="N7583" s="63"/>
      <c r="O7583" s="64"/>
      <c r="P7583" s="127"/>
      <c r="W7583" s="64"/>
      <c r="X7583" s="64"/>
    </row>
    <row r="7584" spans="1:24" s="59" customFormat="1" x14ac:dyDescent="0.25">
      <c r="A7584" s="77"/>
      <c r="D7584" s="60"/>
      <c r="E7584" s="60"/>
      <c r="F7584" s="60"/>
      <c r="G7584" s="60"/>
      <c r="H7584" s="62"/>
      <c r="I7584" s="62"/>
      <c r="J7584" s="62"/>
      <c r="K7584" s="62"/>
      <c r="M7584" s="63"/>
      <c r="N7584" s="63"/>
      <c r="O7584" s="64"/>
      <c r="P7584" s="127"/>
      <c r="W7584" s="64"/>
      <c r="X7584" s="64"/>
    </row>
    <row r="7585" spans="1:24" s="59" customFormat="1" x14ac:dyDescent="0.25">
      <c r="A7585" s="77"/>
      <c r="D7585" s="60"/>
      <c r="E7585" s="60"/>
      <c r="F7585" s="60"/>
      <c r="G7585" s="60"/>
      <c r="H7585" s="62"/>
      <c r="I7585" s="62"/>
      <c r="J7585" s="62"/>
      <c r="K7585" s="62"/>
      <c r="M7585" s="63"/>
      <c r="N7585" s="63"/>
      <c r="O7585" s="64"/>
      <c r="P7585" s="127"/>
      <c r="W7585" s="64"/>
      <c r="X7585" s="64"/>
    </row>
    <row r="7586" spans="1:24" s="59" customFormat="1" x14ac:dyDescent="0.25">
      <c r="A7586" s="77"/>
      <c r="D7586" s="60"/>
      <c r="E7586" s="60"/>
      <c r="F7586" s="60"/>
      <c r="G7586" s="60"/>
      <c r="H7586" s="62"/>
      <c r="I7586" s="62"/>
      <c r="J7586" s="62"/>
      <c r="K7586" s="62"/>
      <c r="M7586" s="63"/>
      <c r="N7586" s="63"/>
      <c r="O7586" s="64"/>
      <c r="P7586" s="127"/>
      <c r="W7586" s="64"/>
      <c r="X7586" s="64"/>
    </row>
    <row r="7587" spans="1:24" s="59" customFormat="1" x14ac:dyDescent="0.25">
      <c r="A7587" s="77"/>
      <c r="D7587" s="60"/>
      <c r="E7587" s="60"/>
      <c r="F7587" s="60"/>
      <c r="G7587" s="60"/>
      <c r="H7587" s="62"/>
      <c r="I7587" s="62"/>
      <c r="J7587" s="62"/>
      <c r="K7587" s="62"/>
      <c r="M7587" s="63"/>
      <c r="N7587" s="63"/>
      <c r="O7587" s="64"/>
      <c r="P7587" s="127"/>
      <c r="W7587" s="64"/>
      <c r="X7587" s="64"/>
    </row>
    <row r="7588" spans="1:24" s="59" customFormat="1" x14ac:dyDescent="0.25">
      <c r="A7588" s="77"/>
      <c r="D7588" s="60"/>
      <c r="E7588" s="60"/>
      <c r="F7588" s="60"/>
      <c r="G7588" s="60"/>
      <c r="H7588" s="62"/>
      <c r="I7588" s="62"/>
      <c r="J7588" s="62"/>
      <c r="K7588" s="62"/>
      <c r="M7588" s="63"/>
      <c r="N7588" s="63"/>
      <c r="O7588" s="64"/>
      <c r="P7588" s="127"/>
      <c r="W7588" s="64"/>
      <c r="X7588" s="64"/>
    </row>
    <row r="7589" spans="1:24" s="59" customFormat="1" x14ac:dyDescent="0.25">
      <c r="A7589" s="77"/>
      <c r="D7589" s="60"/>
      <c r="E7589" s="60"/>
      <c r="F7589" s="60"/>
      <c r="G7589" s="60"/>
      <c r="H7589" s="62"/>
      <c r="I7589" s="62"/>
      <c r="J7589" s="62"/>
      <c r="K7589" s="62"/>
      <c r="M7589" s="63"/>
      <c r="N7589" s="63"/>
      <c r="O7589" s="64"/>
      <c r="P7589" s="127"/>
      <c r="W7589" s="64"/>
      <c r="X7589" s="64"/>
    </row>
    <row r="7590" spans="1:24" s="59" customFormat="1" x14ac:dyDescent="0.25">
      <c r="A7590" s="77"/>
      <c r="D7590" s="60"/>
      <c r="E7590" s="60"/>
      <c r="F7590" s="60"/>
      <c r="G7590" s="60"/>
      <c r="H7590" s="62"/>
      <c r="I7590" s="62"/>
      <c r="J7590" s="62"/>
      <c r="K7590" s="62"/>
      <c r="M7590" s="63"/>
      <c r="N7590" s="63"/>
      <c r="O7590" s="64"/>
      <c r="P7590" s="127"/>
      <c r="W7590" s="64"/>
      <c r="X7590" s="64"/>
    </row>
    <row r="7591" spans="1:24" s="59" customFormat="1" x14ac:dyDescent="0.25">
      <c r="A7591" s="77"/>
      <c r="D7591" s="60"/>
      <c r="E7591" s="60"/>
      <c r="F7591" s="60"/>
      <c r="G7591" s="60"/>
      <c r="H7591" s="62"/>
      <c r="I7591" s="62"/>
      <c r="J7591" s="62"/>
      <c r="K7591" s="62"/>
      <c r="M7591" s="63"/>
      <c r="N7591" s="63"/>
      <c r="O7591" s="64"/>
      <c r="P7591" s="127"/>
      <c r="W7591" s="64"/>
      <c r="X7591" s="64"/>
    </row>
    <row r="7592" spans="1:24" s="59" customFormat="1" x14ac:dyDescent="0.25">
      <c r="A7592" s="77"/>
      <c r="D7592" s="60"/>
      <c r="E7592" s="60"/>
      <c r="F7592" s="60"/>
      <c r="G7592" s="60"/>
      <c r="H7592" s="62"/>
      <c r="I7592" s="62"/>
      <c r="J7592" s="62"/>
      <c r="K7592" s="62"/>
      <c r="M7592" s="63"/>
      <c r="N7592" s="63"/>
      <c r="O7592" s="64"/>
      <c r="P7592" s="127"/>
      <c r="W7592" s="64"/>
      <c r="X7592" s="64"/>
    </row>
    <row r="7593" spans="1:24" s="59" customFormat="1" x14ac:dyDescent="0.25">
      <c r="A7593" s="77"/>
      <c r="D7593" s="60"/>
      <c r="E7593" s="60"/>
      <c r="F7593" s="60"/>
      <c r="G7593" s="60"/>
      <c r="H7593" s="62"/>
      <c r="I7593" s="62"/>
      <c r="J7593" s="62"/>
      <c r="K7593" s="62"/>
      <c r="M7593" s="63"/>
      <c r="N7593" s="63"/>
      <c r="O7593" s="64"/>
      <c r="P7593" s="127"/>
      <c r="W7593" s="64"/>
      <c r="X7593" s="64"/>
    </row>
    <row r="7594" spans="1:24" s="59" customFormat="1" x14ac:dyDescent="0.25">
      <c r="A7594" s="77"/>
      <c r="D7594" s="60"/>
      <c r="E7594" s="60"/>
      <c r="F7594" s="60"/>
      <c r="G7594" s="60"/>
      <c r="H7594" s="62"/>
      <c r="I7594" s="62"/>
      <c r="J7594" s="62"/>
      <c r="K7594" s="62"/>
      <c r="M7594" s="63"/>
      <c r="N7594" s="63"/>
      <c r="O7594" s="64"/>
      <c r="P7594" s="127"/>
      <c r="W7594" s="64"/>
      <c r="X7594" s="64"/>
    </row>
    <row r="7595" spans="1:24" s="59" customFormat="1" x14ac:dyDescent="0.25">
      <c r="A7595" s="77"/>
      <c r="D7595" s="60"/>
      <c r="E7595" s="60"/>
      <c r="F7595" s="60"/>
      <c r="G7595" s="60"/>
      <c r="H7595" s="62"/>
      <c r="I7595" s="62"/>
      <c r="J7595" s="62"/>
      <c r="K7595" s="62"/>
      <c r="M7595" s="63"/>
      <c r="N7595" s="63"/>
      <c r="O7595" s="64"/>
      <c r="P7595" s="127"/>
      <c r="W7595" s="64"/>
      <c r="X7595" s="64"/>
    </row>
    <row r="7596" spans="1:24" s="59" customFormat="1" x14ac:dyDescent="0.25">
      <c r="A7596" s="77"/>
      <c r="D7596" s="60"/>
      <c r="E7596" s="60"/>
      <c r="F7596" s="60"/>
      <c r="G7596" s="60"/>
      <c r="H7596" s="62"/>
      <c r="I7596" s="62"/>
      <c r="J7596" s="62"/>
      <c r="K7596" s="62"/>
      <c r="M7596" s="63"/>
      <c r="N7596" s="63"/>
      <c r="O7596" s="64"/>
      <c r="P7596" s="127"/>
      <c r="W7596" s="64"/>
      <c r="X7596" s="64"/>
    </row>
    <row r="7597" spans="1:24" s="59" customFormat="1" x14ac:dyDescent="0.25">
      <c r="A7597" s="77"/>
      <c r="D7597" s="60"/>
      <c r="E7597" s="60"/>
      <c r="F7597" s="60"/>
      <c r="G7597" s="60"/>
      <c r="H7597" s="62"/>
      <c r="I7597" s="62"/>
      <c r="J7597" s="62"/>
      <c r="K7597" s="62"/>
      <c r="M7597" s="63"/>
      <c r="N7597" s="63"/>
      <c r="O7597" s="64"/>
      <c r="P7597" s="127"/>
      <c r="W7597" s="64"/>
      <c r="X7597" s="64"/>
    </row>
    <row r="7598" spans="1:24" s="59" customFormat="1" x14ac:dyDescent="0.25">
      <c r="A7598" s="77"/>
      <c r="D7598" s="60"/>
      <c r="E7598" s="60"/>
      <c r="F7598" s="60"/>
      <c r="G7598" s="60"/>
      <c r="H7598" s="62"/>
      <c r="I7598" s="62"/>
      <c r="J7598" s="62"/>
      <c r="K7598" s="62"/>
      <c r="M7598" s="63"/>
      <c r="N7598" s="63"/>
      <c r="O7598" s="64"/>
      <c r="P7598" s="127"/>
      <c r="W7598" s="64"/>
      <c r="X7598" s="64"/>
    </row>
    <row r="7599" spans="1:24" s="59" customFormat="1" x14ac:dyDescent="0.25">
      <c r="A7599" s="77"/>
      <c r="D7599" s="60"/>
      <c r="E7599" s="60"/>
      <c r="F7599" s="60"/>
      <c r="G7599" s="60"/>
      <c r="H7599" s="62"/>
      <c r="I7599" s="62"/>
      <c r="J7599" s="62"/>
      <c r="K7599" s="62"/>
      <c r="M7599" s="63"/>
      <c r="N7599" s="63"/>
      <c r="O7599" s="64"/>
      <c r="P7599" s="127"/>
      <c r="W7599" s="64"/>
      <c r="X7599" s="64"/>
    </row>
    <row r="7600" spans="1:24" s="59" customFormat="1" x14ac:dyDescent="0.25">
      <c r="A7600" s="77"/>
      <c r="D7600" s="60"/>
      <c r="E7600" s="60"/>
      <c r="F7600" s="60"/>
      <c r="G7600" s="60"/>
      <c r="H7600" s="62"/>
      <c r="I7600" s="62"/>
      <c r="J7600" s="62"/>
      <c r="K7600" s="62"/>
      <c r="M7600" s="63"/>
      <c r="N7600" s="63"/>
      <c r="O7600" s="64"/>
      <c r="P7600" s="127"/>
      <c r="W7600" s="64"/>
      <c r="X7600" s="64"/>
    </row>
    <row r="7601" spans="1:24" s="59" customFormat="1" x14ac:dyDescent="0.25">
      <c r="A7601" s="77"/>
      <c r="D7601" s="60"/>
      <c r="E7601" s="60"/>
      <c r="F7601" s="60"/>
      <c r="G7601" s="60"/>
      <c r="H7601" s="62"/>
      <c r="I7601" s="62"/>
      <c r="J7601" s="62"/>
      <c r="K7601" s="62"/>
      <c r="M7601" s="63"/>
      <c r="N7601" s="63"/>
      <c r="O7601" s="64"/>
      <c r="P7601" s="127"/>
      <c r="W7601" s="64"/>
      <c r="X7601" s="64"/>
    </row>
    <row r="7602" spans="1:24" s="59" customFormat="1" x14ac:dyDescent="0.25">
      <c r="A7602" s="77"/>
      <c r="D7602" s="60"/>
      <c r="E7602" s="60"/>
      <c r="F7602" s="60"/>
      <c r="G7602" s="60"/>
      <c r="H7602" s="62"/>
      <c r="I7602" s="62"/>
      <c r="J7602" s="62"/>
      <c r="K7602" s="62"/>
      <c r="M7602" s="63"/>
      <c r="N7602" s="63"/>
      <c r="O7602" s="64"/>
      <c r="P7602" s="127"/>
      <c r="W7602" s="64"/>
      <c r="X7602" s="64"/>
    </row>
    <row r="7603" spans="1:24" s="59" customFormat="1" x14ac:dyDescent="0.25">
      <c r="A7603" s="77"/>
      <c r="D7603" s="60"/>
      <c r="E7603" s="60"/>
      <c r="F7603" s="60"/>
      <c r="G7603" s="60"/>
      <c r="H7603" s="62"/>
      <c r="I7603" s="62"/>
      <c r="J7603" s="62"/>
      <c r="K7603" s="62"/>
      <c r="M7603" s="63"/>
      <c r="N7603" s="63"/>
      <c r="O7603" s="64"/>
      <c r="P7603" s="127"/>
      <c r="W7603" s="64"/>
      <c r="X7603" s="64"/>
    </row>
    <row r="7604" spans="1:24" s="59" customFormat="1" x14ac:dyDescent="0.25">
      <c r="A7604" s="77"/>
      <c r="D7604" s="60"/>
      <c r="E7604" s="60"/>
      <c r="F7604" s="60"/>
      <c r="G7604" s="60"/>
      <c r="H7604" s="62"/>
      <c r="I7604" s="62"/>
      <c r="J7604" s="62"/>
      <c r="K7604" s="62"/>
      <c r="M7604" s="63"/>
      <c r="N7604" s="63"/>
      <c r="O7604" s="64"/>
      <c r="P7604" s="127"/>
      <c r="W7604" s="64"/>
      <c r="X7604" s="64"/>
    </row>
    <row r="7605" spans="1:24" s="59" customFormat="1" x14ac:dyDescent="0.25">
      <c r="A7605" s="77"/>
      <c r="D7605" s="60"/>
      <c r="E7605" s="60"/>
      <c r="F7605" s="60"/>
      <c r="G7605" s="60"/>
      <c r="H7605" s="62"/>
      <c r="I7605" s="62"/>
      <c r="J7605" s="62"/>
      <c r="K7605" s="62"/>
      <c r="M7605" s="63"/>
      <c r="N7605" s="63"/>
      <c r="O7605" s="64"/>
      <c r="P7605" s="127"/>
      <c r="W7605" s="64"/>
      <c r="X7605" s="64"/>
    </row>
    <row r="7606" spans="1:24" s="59" customFormat="1" x14ac:dyDescent="0.25">
      <c r="A7606" s="77"/>
      <c r="D7606" s="60"/>
      <c r="E7606" s="60"/>
      <c r="F7606" s="60"/>
      <c r="G7606" s="60"/>
      <c r="H7606" s="62"/>
      <c r="I7606" s="62"/>
      <c r="J7606" s="62"/>
      <c r="K7606" s="62"/>
      <c r="M7606" s="63"/>
      <c r="N7606" s="63"/>
      <c r="O7606" s="64"/>
      <c r="P7606" s="127"/>
      <c r="W7606" s="64"/>
      <c r="X7606" s="64"/>
    </row>
    <row r="7607" spans="1:24" s="59" customFormat="1" x14ac:dyDescent="0.25">
      <c r="A7607" s="77"/>
      <c r="D7607" s="60"/>
      <c r="E7607" s="60"/>
      <c r="F7607" s="60"/>
      <c r="G7607" s="60"/>
      <c r="H7607" s="62"/>
      <c r="I7607" s="62"/>
      <c r="J7607" s="62"/>
      <c r="K7607" s="62"/>
      <c r="M7607" s="63"/>
      <c r="N7607" s="63"/>
      <c r="O7607" s="64"/>
      <c r="P7607" s="127"/>
      <c r="W7607" s="64"/>
      <c r="X7607" s="64"/>
    </row>
    <row r="7608" spans="1:24" s="59" customFormat="1" x14ac:dyDescent="0.25">
      <c r="A7608" s="77"/>
      <c r="D7608" s="60"/>
      <c r="E7608" s="60"/>
      <c r="F7608" s="60"/>
      <c r="G7608" s="60"/>
      <c r="H7608" s="62"/>
      <c r="I7608" s="62"/>
      <c r="J7608" s="62"/>
      <c r="K7608" s="62"/>
      <c r="M7608" s="63"/>
      <c r="N7608" s="63"/>
      <c r="O7608" s="64"/>
      <c r="P7608" s="127"/>
      <c r="W7608" s="64"/>
      <c r="X7608" s="64"/>
    </row>
    <row r="7609" spans="1:24" s="59" customFormat="1" x14ac:dyDescent="0.25">
      <c r="A7609" s="77"/>
      <c r="D7609" s="60"/>
      <c r="E7609" s="60"/>
      <c r="F7609" s="60"/>
      <c r="G7609" s="60"/>
      <c r="H7609" s="62"/>
      <c r="I7609" s="62"/>
      <c r="J7609" s="62"/>
      <c r="K7609" s="62"/>
      <c r="M7609" s="63"/>
      <c r="N7609" s="63"/>
      <c r="O7609" s="64"/>
      <c r="P7609" s="127"/>
      <c r="W7609" s="64"/>
      <c r="X7609" s="64"/>
    </row>
    <row r="7610" spans="1:24" s="59" customFormat="1" x14ac:dyDescent="0.25">
      <c r="A7610" s="77"/>
      <c r="D7610" s="60"/>
      <c r="E7610" s="60"/>
      <c r="F7610" s="60"/>
      <c r="G7610" s="60"/>
      <c r="H7610" s="62"/>
      <c r="I7610" s="62"/>
      <c r="J7610" s="62"/>
      <c r="K7610" s="62"/>
      <c r="M7610" s="63"/>
      <c r="N7610" s="63"/>
      <c r="O7610" s="64"/>
      <c r="P7610" s="127"/>
      <c r="W7610" s="64"/>
      <c r="X7610" s="64"/>
    </row>
    <row r="7611" spans="1:24" s="59" customFormat="1" x14ac:dyDescent="0.25">
      <c r="A7611" s="77"/>
      <c r="D7611" s="60"/>
      <c r="E7611" s="60"/>
      <c r="F7611" s="60"/>
      <c r="G7611" s="60"/>
      <c r="H7611" s="62"/>
      <c r="I7611" s="62"/>
      <c r="J7611" s="62"/>
      <c r="K7611" s="62"/>
      <c r="M7611" s="63"/>
      <c r="N7611" s="63"/>
      <c r="O7611" s="64"/>
      <c r="P7611" s="127"/>
      <c r="W7611" s="64"/>
      <c r="X7611" s="64"/>
    </row>
    <row r="7612" spans="1:24" s="59" customFormat="1" x14ac:dyDescent="0.25">
      <c r="A7612" s="77"/>
      <c r="D7612" s="60"/>
      <c r="E7612" s="60"/>
      <c r="F7612" s="60"/>
      <c r="G7612" s="60"/>
      <c r="H7612" s="62"/>
      <c r="I7612" s="62"/>
      <c r="J7612" s="62"/>
      <c r="K7612" s="62"/>
      <c r="M7612" s="63"/>
      <c r="N7612" s="63"/>
      <c r="O7612" s="64"/>
      <c r="P7612" s="127"/>
      <c r="W7612" s="64"/>
      <c r="X7612" s="64"/>
    </row>
    <row r="7613" spans="1:24" s="59" customFormat="1" x14ac:dyDescent="0.25">
      <c r="A7613" s="77"/>
      <c r="D7613" s="60"/>
      <c r="E7613" s="60"/>
      <c r="F7613" s="60"/>
      <c r="G7613" s="60"/>
      <c r="H7613" s="62"/>
      <c r="I7613" s="62"/>
      <c r="J7613" s="62"/>
      <c r="K7613" s="62"/>
      <c r="M7613" s="63"/>
      <c r="N7613" s="63"/>
      <c r="O7613" s="64"/>
      <c r="P7613" s="127"/>
      <c r="W7613" s="64"/>
      <c r="X7613" s="64"/>
    </row>
    <row r="7614" spans="1:24" s="59" customFormat="1" x14ac:dyDescent="0.25">
      <c r="A7614" s="77"/>
      <c r="D7614" s="60"/>
      <c r="E7614" s="60"/>
      <c r="F7614" s="60"/>
      <c r="G7614" s="60"/>
      <c r="H7614" s="62"/>
      <c r="I7614" s="62"/>
      <c r="J7614" s="62"/>
      <c r="K7614" s="62"/>
      <c r="M7614" s="63"/>
      <c r="N7614" s="63"/>
      <c r="O7614" s="64"/>
      <c r="P7614" s="127"/>
      <c r="W7614" s="64"/>
      <c r="X7614" s="64"/>
    </row>
    <row r="7615" spans="1:24" s="59" customFormat="1" x14ac:dyDescent="0.25">
      <c r="A7615" s="77"/>
      <c r="D7615" s="60"/>
      <c r="E7615" s="60"/>
      <c r="F7615" s="60"/>
      <c r="G7615" s="60"/>
      <c r="H7615" s="62"/>
      <c r="I7615" s="62"/>
      <c r="J7615" s="62"/>
      <c r="K7615" s="62"/>
      <c r="M7615" s="63"/>
      <c r="N7615" s="63"/>
      <c r="O7615" s="64"/>
      <c r="P7615" s="127"/>
      <c r="W7615" s="64"/>
      <c r="X7615" s="64"/>
    </row>
    <row r="7616" spans="1:24" s="59" customFormat="1" x14ac:dyDescent="0.25">
      <c r="A7616" s="77"/>
      <c r="D7616" s="60"/>
      <c r="E7616" s="60"/>
      <c r="F7616" s="60"/>
      <c r="G7616" s="60"/>
      <c r="H7616" s="62"/>
      <c r="I7616" s="62"/>
      <c r="J7616" s="62"/>
      <c r="K7616" s="62"/>
      <c r="M7616" s="63"/>
      <c r="N7616" s="63"/>
      <c r="O7616" s="64"/>
      <c r="P7616" s="127"/>
      <c r="W7616" s="64"/>
      <c r="X7616" s="64"/>
    </row>
    <row r="7617" spans="1:24" s="59" customFormat="1" x14ac:dyDescent="0.25">
      <c r="A7617" s="77"/>
      <c r="D7617" s="60"/>
      <c r="E7617" s="60"/>
      <c r="F7617" s="60"/>
      <c r="G7617" s="60"/>
      <c r="H7617" s="62"/>
      <c r="I7617" s="62"/>
      <c r="J7617" s="62"/>
      <c r="K7617" s="62"/>
      <c r="M7617" s="63"/>
      <c r="N7617" s="63"/>
      <c r="O7617" s="64"/>
      <c r="P7617" s="127"/>
      <c r="W7617" s="64"/>
      <c r="X7617" s="64"/>
    </row>
    <row r="7618" spans="1:24" s="59" customFormat="1" x14ac:dyDescent="0.25">
      <c r="A7618" s="77"/>
      <c r="D7618" s="60"/>
      <c r="E7618" s="60"/>
      <c r="F7618" s="60"/>
      <c r="G7618" s="60"/>
      <c r="H7618" s="62"/>
      <c r="I7618" s="62"/>
      <c r="J7618" s="62"/>
      <c r="K7618" s="62"/>
      <c r="M7618" s="63"/>
      <c r="N7618" s="63"/>
      <c r="O7618" s="64"/>
      <c r="P7618" s="127"/>
      <c r="W7618" s="64"/>
      <c r="X7618" s="64"/>
    </row>
    <row r="7619" spans="1:24" s="59" customFormat="1" x14ac:dyDescent="0.25">
      <c r="A7619" s="77"/>
      <c r="D7619" s="60"/>
      <c r="E7619" s="60"/>
      <c r="F7619" s="60"/>
      <c r="G7619" s="60"/>
      <c r="H7619" s="62"/>
      <c r="I7619" s="62"/>
      <c r="J7619" s="62"/>
      <c r="K7619" s="62"/>
      <c r="M7619" s="63"/>
      <c r="N7619" s="63"/>
      <c r="O7619" s="64"/>
      <c r="P7619" s="127"/>
      <c r="W7619" s="64"/>
      <c r="X7619" s="64"/>
    </row>
    <row r="7620" spans="1:24" s="59" customFormat="1" x14ac:dyDescent="0.25">
      <c r="A7620" s="77"/>
      <c r="D7620" s="60"/>
      <c r="E7620" s="60"/>
      <c r="F7620" s="60"/>
      <c r="G7620" s="60"/>
      <c r="H7620" s="62"/>
      <c r="I7620" s="62"/>
      <c r="J7620" s="62"/>
      <c r="K7620" s="62"/>
      <c r="M7620" s="63"/>
      <c r="N7620" s="63"/>
      <c r="O7620" s="64"/>
      <c r="P7620" s="127"/>
      <c r="W7620" s="64"/>
      <c r="X7620" s="64"/>
    </row>
    <row r="7621" spans="1:24" s="59" customFormat="1" x14ac:dyDescent="0.25">
      <c r="A7621" s="77"/>
      <c r="D7621" s="60"/>
      <c r="E7621" s="60"/>
      <c r="F7621" s="60"/>
      <c r="G7621" s="60"/>
      <c r="H7621" s="62"/>
      <c r="I7621" s="62"/>
      <c r="J7621" s="62"/>
      <c r="K7621" s="62"/>
      <c r="M7621" s="63"/>
      <c r="N7621" s="63"/>
      <c r="O7621" s="64"/>
      <c r="P7621" s="127"/>
      <c r="W7621" s="64"/>
      <c r="X7621" s="64"/>
    </row>
    <row r="7622" spans="1:24" s="59" customFormat="1" x14ac:dyDescent="0.25">
      <c r="A7622" s="77"/>
      <c r="D7622" s="60"/>
      <c r="E7622" s="60"/>
      <c r="F7622" s="60"/>
      <c r="G7622" s="60"/>
      <c r="H7622" s="62"/>
      <c r="I7622" s="62"/>
      <c r="J7622" s="62"/>
      <c r="K7622" s="62"/>
      <c r="M7622" s="63"/>
      <c r="N7622" s="63"/>
      <c r="O7622" s="64"/>
      <c r="P7622" s="127"/>
      <c r="W7622" s="64"/>
      <c r="X7622" s="64"/>
    </row>
    <row r="7623" spans="1:24" s="59" customFormat="1" x14ac:dyDescent="0.25">
      <c r="A7623" s="77"/>
      <c r="D7623" s="60"/>
      <c r="E7623" s="60"/>
      <c r="F7623" s="60"/>
      <c r="G7623" s="60"/>
      <c r="H7623" s="62"/>
      <c r="I7623" s="62"/>
      <c r="J7623" s="62"/>
      <c r="K7623" s="62"/>
      <c r="M7623" s="63"/>
      <c r="N7623" s="63"/>
      <c r="O7623" s="64"/>
      <c r="P7623" s="127"/>
      <c r="W7623" s="64"/>
      <c r="X7623" s="64"/>
    </row>
    <row r="7624" spans="1:24" s="59" customFormat="1" x14ac:dyDescent="0.25">
      <c r="A7624" s="77"/>
      <c r="D7624" s="60"/>
      <c r="E7624" s="60"/>
      <c r="F7624" s="60"/>
      <c r="G7624" s="60"/>
      <c r="H7624" s="62"/>
      <c r="I7624" s="62"/>
      <c r="J7624" s="62"/>
      <c r="K7624" s="62"/>
      <c r="M7624" s="63"/>
      <c r="N7624" s="63"/>
      <c r="O7624" s="64"/>
      <c r="P7624" s="127"/>
      <c r="W7624" s="64"/>
      <c r="X7624" s="64"/>
    </row>
    <row r="7625" spans="1:24" s="59" customFormat="1" x14ac:dyDescent="0.25">
      <c r="A7625" s="77"/>
      <c r="D7625" s="60"/>
      <c r="E7625" s="60"/>
      <c r="F7625" s="60"/>
      <c r="G7625" s="60"/>
      <c r="H7625" s="62"/>
      <c r="I7625" s="62"/>
      <c r="J7625" s="62"/>
      <c r="K7625" s="62"/>
      <c r="M7625" s="63"/>
      <c r="N7625" s="63"/>
      <c r="O7625" s="64"/>
      <c r="P7625" s="127"/>
      <c r="W7625" s="64"/>
      <c r="X7625" s="64"/>
    </row>
    <row r="7626" spans="1:24" s="59" customFormat="1" x14ac:dyDescent="0.25">
      <c r="A7626" s="77"/>
      <c r="D7626" s="60"/>
      <c r="E7626" s="60"/>
      <c r="F7626" s="60"/>
      <c r="G7626" s="60"/>
      <c r="H7626" s="62"/>
      <c r="I7626" s="62"/>
      <c r="J7626" s="62"/>
      <c r="K7626" s="62"/>
      <c r="M7626" s="63"/>
      <c r="N7626" s="63"/>
      <c r="O7626" s="64"/>
      <c r="P7626" s="127"/>
      <c r="W7626" s="64"/>
      <c r="X7626" s="64"/>
    </row>
    <row r="7627" spans="1:24" s="59" customFormat="1" x14ac:dyDescent="0.25">
      <c r="A7627" s="77"/>
      <c r="D7627" s="60"/>
      <c r="E7627" s="60"/>
      <c r="F7627" s="60"/>
      <c r="G7627" s="60"/>
      <c r="H7627" s="62"/>
      <c r="I7627" s="62"/>
      <c r="J7627" s="62"/>
      <c r="K7627" s="62"/>
      <c r="M7627" s="63"/>
      <c r="N7627" s="63"/>
      <c r="O7627" s="64"/>
      <c r="P7627" s="127"/>
      <c r="W7627" s="64"/>
      <c r="X7627" s="64"/>
    </row>
    <row r="7628" spans="1:24" s="59" customFormat="1" x14ac:dyDescent="0.25">
      <c r="A7628" s="77"/>
      <c r="D7628" s="60"/>
      <c r="E7628" s="60"/>
      <c r="F7628" s="60"/>
      <c r="G7628" s="60"/>
      <c r="H7628" s="62"/>
      <c r="I7628" s="62"/>
      <c r="J7628" s="62"/>
      <c r="K7628" s="62"/>
      <c r="M7628" s="63"/>
      <c r="N7628" s="63"/>
      <c r="O7628" s="64"/>
      <c r="P7628" s="127"/>
      <c r="W7628" s="64"/>
      <c r="X7628" s="64"/>
    </row>
    <row r="7629" spans="1:24" s="59" customFormat="1" x14ac:dyDescent="0.25">
      <c r="A7629" s="77"/>
      <c r="D7629" s="60"/>
      <c r="E7629" s="60"/>
      <c r="F7629" s="60"/>
      <c r="G7629" s="60"/>
      <c r="H7629" s="62"/>
      <c r="I7629" s="62"/>
      <c r="J7629" s="62"/>
      <c r="K7629" s="62"/>
      <c r="M7629" s="63"/>
      <c r="N7629" s="63"/>
      <c r="O7629" s="64"/>
      <c r="P7629" s="127"/>
      <c r="W7629" s="64"/>
      <c r="X7629" s="64"/>
    </row>
    <row r="7630" spans="1:24" s="59" customFormat="1" x14ac:dyDescent="0.25">
      <c r="A7630" s="77"/>
      <c r="D7630" s="60"/>
      <c r="E7630" s="60"/>
      <c r="F7630" s="60"/>
      <c r="G7630" s="60"/>
      <c r="H7630" s="62"/>
      <c r="I7630" s="62"/>
      <c r="J7630" s="62"/>
      <c r="K7630" s="62"/>
      <c r="M7630" s="63"/>
      <c r="N7630" s="63"/>
      <c r="O7630" s="64"/>
      <c r="P7630" s="127"/>
      <c r="W7630" s="64"/>
      <c r="X7630" s="64"/>
    </row>
    <row r="7631" spans="1:24" s="59" customFormat="1" x14ac:dyDescent="0.25">
      <c r="A7631" s="77"/>
      <c r="D7631" s="60"/>
      <c r="E7631" s="60"/>
      <c r="F7631" s="60"/>
      <c r="G7631" s="60"/>
      <c r="H7631" s="62"/>
      <c r="I7631" s="62"/>
      <c r="J7631" s="62"/>
      <c r="K7631" s="62"/>
      <c r="M7631" s="63"/>
      <c r="N7631" s="63"/>
      <c r="O7631" s="64"/>
      <c r="P7631" s="127"/>
      <c r="W7631" s="64"/>
      <c r="X7631" s="64"/>
    </row>
    <row r="7632" spans="1:24" s="59" customFormat="1" x14ac:dyDescent="0.25">
      <c r="A7632" s="77"/>
      <c r="D7632" s="60"/>
      <c r="E7632" s="60"/>
      <c r="F7632" s="60"/>
      <c r="G7632" s="60"/>
      <c r="H7632" s="62"/>
      <c r="I7632" s="62"/>
      <c r="J7632" s="62"/>
      <c r="K7632" s="62"/>
      <c r="M7632" s="63"/>
      <c r="N7632" s="63"/>
      <c r="O7632" s="64"/>
      <c r="P7632" s="127"/>
      <c r="W7632" s="64"/>
      <c r="X7632" s="64"/>
    </row>
    <row r="7633" spans="1:24" s="59" customFormat="1" x14ac:dyDescent="0.25">
      <c r="A7633" s="77"/>
      <c r="D7633" s="60"/>
      <c r="E7633" s="60"/>
      <c r="F7633" s="60"/>
      <c r="G7633" s="60"/>
      <c r="H7633" s="62"/>
      <c r="I7633" s="62"/>
      <c r="J7633" s="62"/>
      <c r="K7633" s="62"/>
      <c r="M7633" s="63"/>
      <c r="N7633" s="63"/>
      <c r="O7633" s="64"/>
      <c r="P7633" s="127"/>
      <c r="W7633" s="64"/>
      <c r="X7633" s="64"/>
    </row>
    <row r="7634" spans="1:24" s="59" customFormat="1" x14ac:dyDescent="0.25">
      <c r="A7634" s="77"/>
      <c r="D7634" s="60"/>
      <c r="E7634" s="60"/>
      <c r="F7634" s="60"/>
      <c r="G7634" s="60"/>
      <c r="H7634" s="62"/>
      <c r="I7634" s="62"/>
      <c r="J7634" s="62"/>
      <c r="K7634" s="62"/>
      <c r="M7634" s="63"/>
      <c r="N7634" s="63"/>
      <c r="O7634" s="64"/>
      <c r="P7634" s="127"/>
      <c r="W7634" s="64"/>
      <c r="X7634" s="64"/>
    </row>
    <row r="7635" spans="1:24" s="59" customFormat="1" x14ac:dyDescent="0.25">
      <c r="A7635" s="77"/>
      <c r="D7635" s="60"/>
      <c r="E7635" s="60"/>
      <c r="F7635" s="60"/>
      <c r="G7635" s="60"/>
      <c r="H7635" s="62"/>
      <c r="I7635" s="62"/>
      <c r="J7635" s="62"/>
      <c r="K7635" s="62"/>
      <c r="M7635" s="63"/>
      <c r="N7635" s="63"/>
      <c r="O7635" s="64"/>
      <c r="P7635" s="127"/>
      <c r="W7635" s="64"/>
      <c r="X7635" s="64"/>
    </row>
    <row r="7636" spans="1:24" s="59" customFormat="1" x14ac:dyDescent="0.25">
      <c r="A7636" s="77"/>
      <c r="D7636" s="60"/>
      <c r="E7636" s="60"/>
      <c r="F7636" s="60"/>
      <c r="G7636" s="60"/>
      <c r="H7636" s="62"/>
      <c r="I7636" s="62"/>
      <c r="J7636" s="62"/>
      <c r="K7636" s="62"/>
      <c r="M7636" s="63"/>
      <c r="N7636" s="63"/>
      <c r="O7636" s="64"/>
      <c r="P7636" s="127"/>
      <c r="W7636" s="64"/>
      <c r="X7636" s="64"/>
    </row>
    <row r="7637" spans="1:24" s="59" customFormat="1" x14ac:dyDescent="0.25">
      <c r="A7637" s="77"/>
      <c r="D7637" s="60"/>
      <c r="E7637" s="60"/>
      <c r="F7637" s="60"/>
      <c r="G7637" s="60"/>
      <c r="H7637" s="62"/>
      <c r="I7637" s="62"/>
      <c r="J7637" s="62"/>
      <c r="K7637" s="62"/>
      <c r="M7637" s="63"/>
      <c r="N7637" s="63"/>
      <c r="O7637" s="64"/>
      <c r="P7637" s="127"/>
      <c r="W7637" s="64"/>
      <c r="X7637" s="64"/>
    </row>
    <row r="7638" spans="1:24" s="59" customFormat="1" x14ac:dyDescent="0.25">
      <c r="A7638" s="77"/>
      <c r="D7638" s="60"/>
      <c r="E7638" s="60"/>
      <c r="F7638" s="60"/>
      <c r="G7638" s="60"/>
      <c r="H7638" s="62"/>
      <c r="I7638" s="62"/>
      <c r="J7638" s="62"/>
      <c r="K7638" s="62"/>
      <c r="M7638" s="63"/>
      <c r="N7638" s="63"/>
      <c r="O7638" s="64"/>
      <c r="P7638" s="127"/>
      <c r="W7638" s="64"/>
      <c r="X7638" s="64"/>
    </row>
    <row r="7639" spans="1:24" s="59" customFormat="1" x14ac:dyDescent="0.25">
      <c r="A7639" s="77"/>
      <c r="D7639" s="60"/>
      <c r="E7639" s="60"/>
      <c r="F7639" s="60"/>
      <c r="G7639" s="60"/>
      <c r="H7639" s="62"/>
      <c r="I7639" s="62"/>
      <c r="J7639" s="62"/>
      <c r="K7639" s="62"/>
      <c r="M7639" s="63"/>
      <c r="N7639" s="63"/>
      <c r="O7639" s="64"/>
      <c r="P7639" s="127"/>
      <c r="W7639" s="64"/>
      <c r="X7639" s="64"/>
    </row>
    <row r="7640" spans="1:24" s="59" customFormat="1" x14ac:dyDescent="0.25">
      <c r="A7640" s="77"/>
      <c r="D7640" s="60"/>
      <c r="E7640" s="60"/>
      <c r="F7640" s="60"/>
      <c r="G7640" s="60"/>
      <c r="H7640" s="62"/>
      <c r="I7640" s="62"/>
      <c r="J7640" s="62"/>
      <c r="K7640" s="62"/>
      <c r="M7640" s="63"/>
      <c r="N7640" s="63"/>
      <c r="O7640" s="64"/>
      <c r="P7640" s="127"/>
      <c r="W7640" s="64"/>
      <c r="X7640" s="64"/>
    </row>
    <row r="7641" spans="1:24" s="59" customFormat="1" x14ac:dyDescent="0.25">
      <c r="A7641" s="77"/>
      <c r="D7641" s="60"/>
      <c r="E7641" s="60"/>
      <c r="F7641" s="60"/>
      <c r="G7641" s="60"/>
      <c r="H7641" s="62"/>
      <c r="I7641" s="62"/>
      <c r="J7641" s="62"/>
      <c r="K7641" s="62"/>
      <c r="M7641" s="63"/>
      <c r="N7641" s="63"/>
      <c r="O7641" s="64"/>
      <c r="P7641" s="127"/>
      <c r="W7641" s="64"/>
      <c r="X7641" s="64"/>
    </row>
    <row r="7642" spans="1:24" s="59" customFormat="1" x14ac:dyDescent="0.25">
      <c r="A7642" s="77"/>
      <c r="D7642" s="60"/>
      <c r="E7642" s="60"/>
      <c r="F7642" s="60"/>
      <c r="G7642" s="60"/>
      <c r="H7642" s="62"/>
      <c r="I7642" s="62"/>
      <c r="J7642" s="62"/>
      <c r="K7642" s="62"/>
      <c r="M7642" s="63"/>
      <c r="N7642" s="63"/>
      <c r="O7642" s="64"/>
      <c r="P7642" s="127"/>
      <c r="W7642" s="64"/>
      <c r="X7642" s="64"/>
    </row>
    <row r="7643" spans="1:24" s="59" customFormat="1" x14ac:dyDescent="0.25">
      <c r="A7643" s="77"/>
      <c r="D7643" s="60"/>
      <c r="E7643" s="60"/>
      <c r="F7643" s="60"/>
      <c r="G7643" s="60"/>
      <c r="H7643" s="62"/>
      <c r="I7643" s="62"/>
      <c r="J7643" s="62"/>
      <c r="K7643" s="62"/>
      <c r="M7643" s="63"/>
      <c r="N7643" s="63"/>
      <c r="O7643" s="64"/>
      <c r="P7643" s="127"/>
      <c r="W7643" s="64"/>
      <c r="X7643" s="64"/>
    </row>
    <row r="7644" spans="1:24" s="59" customFormat="1" x14ac:dyDescent="0.25">
      <c r="A7644" s="77"/>
      <c r="D7644" s="60"/>
      <c r="E7644" s="60"/>
      <c r="F7644" s="60"/>
      <c r="G7644" s="60"/>
      <c r="H7644" s="62"/>
      <c r="I7644" s="62"/>
      <c r="J7644" s="62"/>
      <c r="K7644" s="62"/>
      <c r="M7644" s="63"/>
      <c r="N7644" s="63"/>
      <c r="O7644" s="64"/>
      <c r="P7644" s="127"/>
      <c r="W7644" s="64"/>
      <c r="X7644" s="64"/>
    </row>
    <row r="7645" spans="1:24" s="59" customFormat="1" x14ac:dyDescent="0.25">
      <c r="A7645" s="77"/>
      <c r="D7645" s="60"/>
      <c r="E7645" s="60"/>
      <c r="F7645" s="60"/>
      <c r="G7645" s="60"/>
      <c r="H7645" s="62"/>
      <c r="I7645" s="62"/>
      <c r="J7645" s="62"/>
      <c r="K7645" s="62"/>
      <c r="M7645" s="63"/>
      <c r="N7645" s="63"/>
      <c r="O7645" s="64"/>
      <c r="P7645" s="127"/>
      <c r="W7645" s="64"/>
      <c r="X7645" s="64"/>
    </row>
    <row r="7646" spans="1:24" s="59" customFormat="1" x14ac:dyDescent="0.25">
      <c r="A7646" s="77"/>
      <c r="D7646" s="60"/>
      <c r="E7646" s="60"/>
      <c r="F7646" s="60"/>
      <c r="G7646" s="60"/>
      <c r="H7646" s="62"/>
      <c r="I7646" s="62"/>
      <c r="J7646" s="62"/>
      <c r="K7646" s="62"/>
      <c r="M7646" s="63"/>
      <c r="N7646" s="63"/>
      <c r="O7646" s="64"/>
      <c r="P7646" s="127"/>
      <c r="W7646" s="64"/>
      <c r="X7646" s="64"/>
    </row>
    <row r="7647" spans="1:24" s="59" customFormat="1" x14ac:dyDescent="0.25">
      <c r="A7647" s="77"/>
      <c r="D7647" s="60"/>
      <c r="E7647" s="60"/>
      <c r="F7647" s="60"/>
      <c r="G7647" s="60"/>
      <c r="H7647" s="62"/>
      <c r="I7647" s="62"/>
      <c r="J7647" s="62"/>
      <c r="K7647" s="62"/>
      <c r="M7647" s="63"/>
      <c r="N7647" s="63"/>
      <c r="O7647" s="64"/>
      <c r="P7647" s="127"/>
      <c r="W7647" s="64"/>
      <c r="X7647" s="64"/>
    </row>
    <row r="7648" spans="1:24" s="59" customFormat="1" x14ac:dyDescent="0.25">
      <c r="A7648" s="77"/>
      <c r="D7648" s="60"/>
      <c r="E7648" s="60"/>
      <c r="F7648" s="60"/>
      <c r="G7648" s="60"/>
      <c r="H7648" s="62"/>
      <c r="I7648" s="62"/>
      <c r="J7648" s="62"/>
      <c r="K7648" s="62"/>
      <c r="M7648" s="63"/>
      <c r="N7648" s="63"/>
      <c r="O7648" s="64"/>
      <c r="P7648" s="127"/>
      <c r="W7648" s="64"/>
      <c r="X7648" s="64"/>
    </row>
    <row r="7649" spans="1:24" s="59" customFormat="1" x14ac:dyDescent="0.25">
      <c r="A7649" s="77"/>
      <c r="D7649" s="60"/>
      <c r="E7649" s="60"/>
      <c r="F7649" s="60"/>
      <c r="G7649" s="60"/>
      <c r="H7649" s="62"/>
      <c r="I7649" s="62"/>
      <c r="J7649" s="62"/>
      <c r="K7649" s="62"/>
      <c r="M7649" s="63"/>
      <c r="N7649" s="63"/>
      <c r="O7649" s="64"/>
      <c r="P7649" s="127"/>
      <c r="W7649" s="64"/>
      <c r="X7649" s="64"/>
    </row>
    <row r="7650" spans="1:24" s="59" customFormat="1" x14ac:dyDescent="0.25">
      <c r="A7650" s="77"/>
      <c r="D7650" s="60"/>
      <c r="E7650" s="60"/>
      <c r="F7650" s="60"/>
      <c r="G7650" s="60"/>
      <c r="H7650" s="62"/>
      <c r="I7650" s="62"/>
      <c r="J7650" s="62"/>
      <c r="K7650" s="62"/>
      <c r="M7650" s="63"/>
      <c r="N7650" s="63"/>
      <c r="O7650" s="64"/>
      <c r="P7650" s="127"/>
      <c r="W7650" s="64"/>
      <c r="X7650" s="64"/>
    </row>
    <row r="7651" spans="1:24" s="59" customFormat="1" x14ac:dyDescent="0.25">
      <c r="A7651" s="77"/>
      <c r="D7651" s="60"/>
      <c r="E7651" s="60"/>
      <c r="F7651" s="60"/>
      <c r="G7651" s="60"/>
      <c r="H7651" s="62"/>
      <c r="I7651" s="62"/>
      <c r="J7651" s="62"/>
      <c r="K7651" s="62"/>
      <c r="M7651" s="63"/>
      <c r="N7651" s="63"/>
      <c r="O7651" s="64"/>
      <c r="P7651" s="127"/>
      <c r="W7651" s="64"/>
      <c r="X7651" s="64"/>
    </row>
    <row r="7652" spans="1:24" s="59" customFormat="1" x14ac:dyDescent="0.25">
      <c r="A7652" s="77"/>
      <c r="D7652" s="60"/>
      <c r="E7652" s="60"/>
      <c r="F7652" s="60"/>
      <c r="G7652" s="60"/>
      <c r="H7652" s="62"/>
      <c r="I7652" s="62"/>
      <c r="J7652" s="62"/>
      <c r="K7652" s="62"/>
      <c r="M7652" s="63"/>
      <c r="N7652" s="63"/>
      <c r="O7652" s="64"/>
      <c r="P7652" s="127"/>
      <c r="W7652" s="64"/>
      <c r="X7652" s="64"/>
    </row>
    <row r="7653" spans="1:24" s="59" customFormat="1" x14ac:dyDescent="0.25">
      <c r="A7653" s="77"/>
      <c r="D7653" s="60"/>
      <c r="E7653" s="60"/>
      <c r="F7653" s="60"/>
      <c r="G7653" s="60"/>
      <c r="H7653" s="62"/>
      <c r="I7653" s="62"/>
      <c r="J7653" s="62"/>
      <c r="K7653" s="62"/>
      <c r="M7653" s="63"/>
      <c r="N7653" s="63"/>
      <c r="O7653" s="64"/>
      <c r="P7653" s="127"/>
      <c r="W7653" s="64"/>
      <c r="X7653" s="64"/>
    </row>
    <row r="7654" spans="1:24" s="59" customFormat="1" x14ac:dyDescent="0.25">
      <c r="A7654" s="77"/>
      <c r="D7654" s="60"/>
      <c r="E7654" s="60"/>
      <c r="F7654" s="60"/>
      <c r="G7654" s="60"/>
      <c r="H7654" s="62"/>
      <c r="I7654" s="62"/>
      <c r="J7654" s="62"/>
      <c r="K7654" s="62"/>
      <c r="M7654" s="63"/>
      <c r="N7654" s="63"/>
      <c r="O7654" s="64"/>
      <c r="P7654" s="127"/>
      <c r="W7654" s="64"/>
      <c r="X7654" s="64"/>
    </row>
    <row r="7655" spans="1:24" s="59" customFormat="1" x14ac:dyDescent="0.25">
      <c r="A7655" s="77"/>
      <c r="D7655" s="60"/>
      <c r="E7655" s="60"/>
      <c r="F7655" s="60"/>
      <c r="G7655" s="60"/>
      <c r="H7655" s="62"/>
      <c r="I7655" s="62"/>
      <c r="J7655" s="62"/>
      <c r="K7655" s="62"/>
      <c r="M7655" s="63"/>
      <c r="N7655" s="63"/>
      <c r="O7655" s="64"/>
      <c r="P7655" s="127"/>
      <c r="W7655" s="64"/>
      <c r="X7655" s="64"/>
    </row>
    <row r="7656" spans="1:24" s="59" customFormat="1" x14ac:dyDescent="0.25">
      <c r="A7656" s="77"/>
      <c r="D7656" s="60"/>
      <c r="E7656" s="60"/>
      <c r="F7656" s="60"/>
      <c r="G7656" s="60"/>
      <c r="H7656" s="62"/>
      <c r="I7656" s="62"/>
      <c r="J7656" s="62"/>
      <c r="K7656" s="62"/>
      <c r="M7656" s="63"/>
      <c r="N7656" s="63"/>
      <c r="O7656" s="64"/>
      <c r="P7656" s="127"/>
      <c r="W7656" s="64"/>
      <c r="X7656" s="64"/>
    </row>
    <row r="7657" spans="1:24" s="59" customFormat="1" x14ac:dyDescent="0.25">
      <c r="A7657" s="77"/>
      <c r="D7657" s="60"/>
      <c r="E7657" s="60"/>
      <c r="F7657" s="60"/>
      <c r="G7657" s="60"/>
      <c r="H7657" s="62"/>
      <c r="I7657" s="62"/>
      <c r="J7657" s="62"/>
      <c r="K7657" s="62"/>
      <c r="M7657" s="63"/>
      <c r="N7657" s="63"/>
      <c r="O7657" s="64"/>
      <c r="P7657" s="127"/>
      <c r="W7657" s="64"/>
      <c r="X7657" s="64"/>
    </row>
    <row r="7658" spans="1:24" s="59" customFormat="1" x14ac:dyDescent="0.25">
      <c r="A7658" s="77"/>
      <c r="D7658" s="60"/>
      <c r="E7658" s="60"/>
      <c r="F7658" s="60"/>
      <c r="G7658" s="60"/>
      <c r="H7658" s="62"/>
      <c r="I7658" s="62"/>
      <c r="J7658" s="62"/>
      <c r="K7658" s="62"/>
      <c r="M7658" s="63"/>
      <c r="N7658" s="63"/>
      <c r="O7658" s="64"/>
      <c r="P7658" s="127"/>
      <c r="W7658" s="64"/>
      <c r="X7658" s="64"/>
    </row>
    <row r="7659" spans="1:24" s="59" customFormat="1" x14ac:dyDescent="0.25">
      <c r="A7659" s="77"/>
      <c r="D7659" s="60"/>
      <c r="E7659" s="60"/>
      <c r="F7659" s="60"/>
      <c r="G7659" s="60"/>
      <c r="H7659" s="62"/>
      <c r="I7659" s="62"/>
      <c r="J7659" s="62"/>
      <c r="K7659" s="62"/>
      <c r="M7659" s="63"/>
      <c r="N7659" s="63"/>
      <c r="O7659" s="64"/>
      <c r="P7659" s="127"/>
      <c r="W7659" s="64"/>
      <c r="X7659" s="64"/>
    </row>
    <row r="7660" spans="1:24" s="59" customFormat="1" x14ac:dyDescent="0.25">
      <c r="A7660" s="77"/>
      <c r="D7660" s="60"/>
      <c r="E7660" s="60"/>
      <c r="F7660" s="60"/>
      <c r="G7660" s="60"/>
      <c r="H7660" s="62"/>
      <c r="I7660" s="62"/>
      <c r="J7660" s="62"/>
      <c r="K7660" s="62"/>
      <c r="M7660" s="63"/>
      <c r="N7660" s="63"/>
      <c r="O7660" s="64"/>
      <c r="P7660" s="127"/>
      <c r="W7660" s="64"/>
      <c r="X7660" s="64"/>
    </row>
    <row r="7661" spans="1:24" s="59" customFormat="1" x14ac:dyDescent="0.25">
      <c r="A7661" s="77"/>
      <c r="D7661" s="60"/>
      <c r="E7661" s="60"/>
      <c r="F7661" s="60"/>
      <c r="G7661" s="60"/>
      <c r="H7661" s="62"/>
      <c r="I7661" s="62"/>
      <c r="J7661" s="62"/>
      <c r="K7661" s="62"/>
      <c r="M7661" s="63"/>
      <c r="N7661" s="63"/>
      <c r="O7661" s="64"/>
      <c r="P7661" s="127"/>
      <c r="W7661" s="64"/>
      <c r="X7661" s="64"/>
    </row>
    <row r="7662" spans="1:24" s="59" customFormat="1" x14ac:dyDescent="0.25">
      <c r="A7662" s="77"/>
      <c r="D7662" s="60"/>
      <c r="E7662" s="60"/>
      <c r="F7662" s="60"/>
      <c r="G7662" s="60"/>
      <c r="H7662" s="62"/>
      <c r="I7662" s="62"/>
      <c r="J7662" s="62"/>
      <c r="K7662" s="62"/>
      <c r="M7662" s="63"/>
      <c r="N7662" s="63"/>
      <c r="O7662" s="64"/>
      <c r="P7662" s="127"/>
      <c r="W7662" s="64"/>
      <c r="X7662" s="64"/>
    </row>
    <row r="7663" spans="1:24" s="59" customFormat="1" x14ac:dyDescent="0.25">
      <c r="A7663" s="77"/>
      <c r="D7663" s="60"/>
      <c r="E7663" s="60"/>
      <c r="F7663" s="60"/>
      <c r="G7663" s="60"/>
      <c r="H7663" s="62"/>
      <c r="I7663" s="62"/>
      <c r="J7663" s="62"/>
      <c r="K7663" s="62"/>
      <c r="M7663" s="63"/>
      <c r="N7663" s="63"/>
      <c r="O7663" s="64"/>
      <c r="P7663" s="127"/>
      <c r="W7663" s="64"/>
      <c r="X7663" s="64"/>
    </row>
    <row r="7664" spans="1:24" s="59" customFormat="1" x14ac:dyDescent="0.25">
      <c r="A7664" s="77"/>
      <c r="D7664" s="60"/>
      <c r="E7664" s="60"/>
      <c r="F7664" s="60"/>
      <c r="G7664" s="60"/>
      <c r="H7664" s="62"/>
      <c r="I7664" s="62"/>
      <c r="J7664" s="62"/>
      <c r="K7664" s="62"/>
      <c r="M7664" s="63"/>
      <c r="N7664" s="63"/>
      <c r="O7664" s="64"/>
      <c r="P7664" s="127"/>
      <c r="W7664" s="64"/>
      <c r="X7664" s="64"/>
    </row>
    <row r="7665" spans="1:24" s="59" customFormat="1" x14ac:dyDescent="0.25">
      <c r="A7665" s="77"/>
      <c r="D7665" s="60"/>
      <c r="E7665" s="60"/>
      <c r="F7665" s="60"/>
      <c r="G7665" s="60"/>
      <c r="H7665" s="62"/>
      <c r="I7665" s="62"/>
      <c r="J7665" s="62"/>
      <c r="K7665" s="62"/>
      <c r="M7665" s="63"/>
      <c r="N7665" s="63"/>
      <c r="O7665" s="64"/>
      <c r="P7665" s="127"/>
      <c r="W7665" s="64"/>
      <c r="X7665" s="64"/>
    </row>
    <row r="7666" spans="1:24" s="59" customFormat="1" x14ac:dyDescent="0.25">
      <c r="A7666" s="77"/>
      <c r="D7666" s="60"/>
      <c r="E7666" s="60"/>
      <c r="F7666" s="60"/>
      <c r="G7666" s="60"/>
      <c r="H7666" s="62"/>
      <c r="I7666" s="62"/>
      <c r="J7666" s="62"/>
      <c r="K7666" s="62"/>
      <c r="M7666" s="63"/>
      <c r="N7666" s="63"/>
      <c r="O7666" s="64"/>
      <c r="P7666" s="127"/>
      <c r="W7666" s="64"/>
      <c r="X7666" s="64"/>
    </row>
    <row r="7667" spans="1:24" s="59" customFormat="1" x14ac:dyDescent="0.25">
      <c r="A7667" s="77"/>
      <c r="D7667" s="60"/>
      <c r="E7667" s="60"/>
      <c r="F7667" s="60"/>
      <c r="G7667" s="60"/>
      <c r="H7667" s="62"/>
      <c r="I7667" s="62"/>
      <c r="J7667" s="62"/>
      <c r="K7667" s="62"/>
      <c r="M7667" s="63"/>
      <c r="N7667" s="63"/>
      <c r="O7667" s="64"/>
      <c r="P7667" s="127"/>
      <c r="W7667" s="64"/>
      <c r="X7667" s="64"/>
    </row>
    <row r="7668" spans="1:24" s="59" customFormat="1" x14ac:dyDescent="0.25">
      <c r="A7668" s="77"/>
      <c r="D7668" s="60"/>
      <c r="E7668" s="60"/>
      <c r="F7668" s="60"/>
      <c r="G7668" s="60"/>
      <c r="H7668" s="62"/>
      <c r="I7668" s="62"/>
      <c r="J7668" s="62"/>
      <c r="K7668" s="62"/>
      <c r="M7668" s="63"/>
      <c r="N7668" s="63"/>
      <c r="O7668" s="64"/>
      <c r="P7668" s="127"/>
      <c r="W7668" s="64"/>
      <c r="X7668" s="64"/>
    </row>
    <row r="7669" spans="1:24" s="59" customFormat="1" x14ac:dyDescent="0.25">
      <c r="A7669" s="77"/>
      <c r="D7669" s="60"/>
      <c r="E7669" s="60"/>
      <c r="F7669" s="60"/>
      <c r="G7669" s="60"/>
      <c r="H7669" s="62"/>
      <c r="I7669" s="62"/>
      <c r="J7669" s="62"/>
      <c r="K7669" s="62"/>
      <c r="M7669" s="63"/>
      <c r="N7669" s="63"/>
      <c r="O7669" s="64"/>
      <c r="P7669" s="127"/>
      <c r="W7669" s="64"/>
      <c r="X7669" s="64"/>
    </row>
    <row r="7670" spans="1:24" s="59" customFormat="1" x14ac:dyDescent="0.25">
      <c r="A7670" s="77"/>
      <c r="D7670" s="60"/>
      <c r="E7670" s="60"/>
      <c r="F7670" s="60"/>
      <c r="G7670" s="60"/>
      <c r="H7670" s="62"/>
      <c r="I7670" s="62"/>
      <c r="J7670" s="62"/>
      <c r="K7670" s="62"/>
      <c r="M7670" s="63"/>
      <c r="N7670" s="63"/>
      <c r="O7670" s="64"/>
      <c r="P7670" s="127"/>
      <c r="W7670" s="64"/>
      <c r="X7670" s="64"/>
    </row>
    <row r="7671" spans="1:24" s="59" customFormat="1" x14ac:dyDescent="0.25">
      <c r="A7671" s="77"/>
      <c r="D7671" s="60"/>
      <c r="E7671" s="60"/>
      <c r="F7671" s="60"/>
      <c r="G7671" s="60"/>
      <c r="H7671" s="62"/>
      <c r="I7671" s="62"/>
      <c r="J7671" s="62"/>
      <c r="K7671" s="62"/>
      <c r="M7671" s="63"/>
      <c r="N7671" s="63"/>
      <c r="O7671" s="64"/>
      <c r="P7671" s="127"/>
      <c r="W7671" s="64"/>
      <c r="X7671" s="64"/>
    </row>
    <row r="7672" spans="1:24" s="59" customFormat="1" x14ac:dyDescent="0.25">
      <c r="A7672" s="77"/>
      <c r="D7672" s="60"/>
      <c r="E7672" s="60"/>
      <c r="F7672" s="60"/>
      <c r="G7672" s="60"/>
      <c r="H7672" s="62"/>
      <c r="I7672" s="62"/>
      <c r="J7672" s="62"/>
      <c r="K7672" s="62"/>
      <c r="M7672" s="63"/>
      <c r="N7672" s="63"/>
      <c r="O7672" s="64"/>
      <c r="P7672" s="127"/>
      <c r="W7672" s="64"/>
      <c r="X7672" s="64"/>
    </row>
    <row r="7673" spans="1:24" s="59" customFormat="1" x14ac:dyDescent="0.25">
      <c r="A7673" s="77"/>
      <c r="D7673" s="60"/>
      <c r="E7673" s="60"/>
      <c r="F7673" s="60"/>
      <c r="G7673" s="60"/>
      <c r="H7673" s="62"/>
      <c r="I7673" s="62"/>
      <c r="J7673" s="62"/>
      <c r="K7673" s="62"/>
      <c r="M7673" s="63"/>
      <c r="N7673" s="63"/>
      <c r="O7673" s="64"/>
      <c r="P7673" s="127"/>
      <c r="W7673" s="64"/>
      <c r="X7673" s="64"/>
    </row>
    <row r="7674" spans="1:24" s="59" customFormat="1" x14ac:dyDescent="0.25">
      <c r="A7674" s="77"/>
      <c r="D7674" s="60"/>
      <c r="E7674" s="60"/>
      <c r="F7674" s="60"/>
      <c r="G7674" s="60"/>
      <c r="H7674" s="62"/>
      <c r="I7674" s="62"/>
      <c r="J7674" s="62"/>
      <c r="K7674" s="62"/>
      <c r="M7674" s="63"/>
      <c r="N7674" s="63"/>
      <c r="O7674" s="64"/>
      <c r="P7674" s="127"/>
      <c r="W7674" s="64"/>
      <c r="X7674" s="64"/>
    </row>
    <row r="7675" spans="1:24" s="59" customFormat="1" x14ac:dyDescent="0.25">
      <c r="A7675" s="77"/>
      <c r="D7675" s="60"/>
      <c r="E7675" s="60"/>
      <c r="F7675" s="60"/>
      <c r="G7675" s="60"/>
      <c r="H7675" s="62"/>
      <c r="I7675" s="62"/>
      <c r="J7675" s="62"/>
      <c r="K7675" s="62"/>
      <c r="M7675" s="63"/>
      <c r="N7675" s="63"/>
      <c r="O7675" s="64"/>
      <c r="P7675" s="127"/>
      <c r="W7675" s="64"/>
      <c r="X7675" s="64"/>
    </row>
    <row r="7676" spans="1:24" s="59" customFormat="1" x14ac:dyDescent="0.25">
      <c r="A7676" s="77"/>
      <c r="D7676" s="60"/>
      <c r="E7676" s="60"/>
      <c r="F7676" s="60"/>
      <c r="G7676" s="60"/>
      <c r="H7676" s="62"/>
      <c r="I7676" s="62"/>
      <c r="J7676" s="62"/>
      <c r="K7676" s="62"/>
      <c r="M7676" s="63"/>
      <c r="N7676" s="63"/>
      <c r="O7676" s="64"/>
      <c r="P7676" s="127"/>
      <c r="W7676" s="64"/>
      <c r="X7676" s="64"/>
    </row>
    <row r="7677" spans="1:24" s="59" customFormat="1" x14ac:dyDescent="0.25">
      <c r="A7677" s="77"/>
      <c r="D7677" s="60"/>
      <c r="E7677" s="60"/>
      <c r="F7677" s="60"/>
      <c r="G7677" s="60"/>
      <c r="H7677" s="62"/>
      <c r="I7677" s="62"/>
      <c r="J7677" s="62"/>
      <c r="K7677" s="62"/>
      <c r="M7677" s="63"/>
      <c r="N7677" s="63"/>
      <c r="O7677" s="64"/>
      <c r="P7677" s="127"/>
      <c r="W7677" s="64"/>
      <c r="X7677" s="64"/>
    </row>
    <row r="7678" spans="1:24" s="59" customFormat="1" x14ac:dyDescent="0.25">
      <c r="A7678" s="77"/>
      <c r="D7678" s="60"/>
      <c r="E7678" s="60"/>
      <c r="F7678" s="60"/>
      <c r="G7678" s="60"/>
      <c r="H7678" s="62"/>
      <c r="I7678" s="62"/>
      <c r="J7678" s="62"/>
      <c r="K7678" s="62"/>
      <c r="M7678" s="63"/>
      <c r="N7678" s="63"/>
      <c r="O7678" s="64"/>
      <c r="P7678" s="127"/>
      <c r="W7678" s="64"/>
      <c r="X7678" s="64"/>
    </row>
    <row r="7679" spans="1:24" s="59" customFormat="1" x14ac:dyDescent="0.25">
      <c r="A7679" s="77"/>
      <c r="D7679" s="60"/>
      <c r="E7679" s="60"/>
      <c r="F7679" s="60"/>
      <c r="G7679" s="60"/>
      <c r="H7679" s="62"/>
      <c r="I7679" s="62"/>
      <c r="J7679" s="62"/>
      <c r="K7679" s="62"/>
      <c r="M7679" s="63"/>
      <c r="N7679" s="63"/>
      <c r="O7679" s="64"/>
      <c r="P7679" s="127"/>
      <c r="W7679" s="64"/>
      <c r="X7679" s="64"/>
    </row>
    <row r="7680" spans="1:24" s="59" customFormat="1" x14ac:dyDescent="0.25">
      <c r="A7680" s="77"/>
      <c r="D7680" s="60"/>
      <c r="E7680" s="60"/>
      <c r="F7680" s="60"/>
      <c r="G7680" s="60"/>
      <c r="H7680" s="62"/>
      <c r="I7680" s="62"/>
      <c r="J7680" s="62"/>
      <c r="K7680" s="62"/>
      <c r="M7680" s="63"/>
      <c r="N7680" s="63"/>
      <c r="O7680" s="64"/>
      <c r="P7680" s="127"/>
      <c r="W7680" s="64"/>
      <c r="X7680" s="64"/>
    </row>
    <row r="7681" spans="1:24" s="59" customFormat="1" x14ac:dyDescent="0.25">
      <c r="A7681" s="77"/>
      <c r="D7681" s="60"/>
      <c r="E7681" s="60"/>
      <c r="F7681" s="60"/>
      <c r="G7681" s="60"/>
      <c r="H7681" s="62"/>
      <c r="I7681" s="62"/>
      <c r="J7681" s="62"/>
      <c r="K7681" s="62"/>
      <c r="M7681" s="63"/>
      <c r="N7681" s="63"/>
      <c r="O7681" s="64"/>
      <c r="P7681" s="127"/>
      <c r="W7681" s="64"/>
      <c r="X7681" s="64"/>
    </row>
    <row r="7682" spans="1:24" s="59" customFormat="1" x14ac:dyDescent="0.25">
      <c r="A7682" s="77"/>
      <c r="D7682" s="60"/>
      <c r="E7682" s="60"/>
      <c r="F7682" s="60"/>
      <c r="G7682" s="60"/>
      <c r="H7682" s="62"/>
      <c r="I7682" s="62"/>
      <c r="J7682" s="62"/>
      <c r="K7682" s="62"/>
      <c r="M7682" s="63"/>
      <c r="N7682" s="63"/>
      <c r="O7682" s="64"/>
      <c r="P7682" s="127"/>
      <c r="W7682" s="64"/>
      <c r="X7682" s="64"/>
    </row>
    <row r="7683" spans="1:24" s="59" customFormat="1" x14ac:dyDescent="0.25">
      <c r="A7683" s="77"/>
      <c r="D7683" s="60"/>
      <c r="E7683" s="60"/>
      <c r="F7683" s="60"/>
      <c r="G7683" s="60"/>
      <c r="H7683" s="62"/>
      <c r="I7683" s="62"/>
      <c r="J7683" s="62"/>
      <c r="K7683" s="62"/>
      <c r="M7683" s="63"/>
      <c r="N7683" s="63"/>
      <c r="O7683" s="64"/>
      <c r="P7683" s="127"/>
      <c r="W7683" s="64"/>
      <c r="X7683" s="64"/>
    </row>
    <row r="7684" spans="1:24" s="59" customFormat="1" x14ac:dyDescent="0.25">
      <c r="A7684" s="77"/>
      <c r="D7684" s="60"/>
      <c r="E7684" s="60"/>
      <c r="F7684" s="60"/>
      <c r="G7684" s="60"/>
      <c r="H7684" s="62"/>
      <c r="I7684" s="62"/>
      <c r="J7684" s="62"/>
      <c r="K7684" s="62"/>
      <c r="M7684" s="63"/>
      <c r="N7684" s="63"/>
      <c r="O7684" s="64"/>
      <c r="P7684" s="127"/>
      <c r="W7684" s="64"/>
      <c r="X7684" s="64"/>
    </row>
    <row r="7685" spans="1:24" s="59" customFormat="1" x14ac:dyDescent="0.25">
      <c r="A7685" s="77"/>
      <c r="D7685" s="60"/>
      <c r="E7685" s="60"/>
      <c r="F7685" s="60"/>
      <c r="G7685" s="60"/>
      <c r="H7685" s="62"/>
      <c r="I7685" s="62"/>
      <c r="J7685" s="62"/>
      <c r="K7685" s="62"/>
      <c r="M7685" s="63"/>
      <c r="N7685" s="63"/>
      <c r="O7685" s="64"/>
      <c r="P7685" s="127"/>
      <c r="W7685" s="64"/>
      <c r="X7685" s="64"/>
    </row>
    <row r="7686" spans="1:24" s="59" customFormat="1" x14ac:dyDescent="0.25">
      <c r="A7686" s="77"/>
      <c r="D7686" s="60"/>
      <c r="E7686" s="60"/>
      <c r="F7686" s="60"/>
      <c r="G7686" s="60"/>
      <c r="H7686" s="62"/>
      <c r="I7686" s="62"/>
      <c r="J7686" s="62"/>
      <c r="K7686" s="62"/>
      <c r="M7686" s="63"/>
      <c r="N7686" s="63"/>
      <c r="O7686" s="64"/>
      <c r="P7686" s="127"/>
      <c r="W7686" s="64"/>
      <c r="X7686" s="64"/>
    </row>
    <row r="7687" spans="1:24" s="59" customFormat="1" x14ac:dyDescent="0.25">
      <c r="A7687" s="77"/>
      <c r="D7687" s="60"/>
      <c r="E7687" s="60"/>
      <c r="F7687" s="60"/>
      <c r="G7687" s="60"/>
      <c r="H7687" s="62"/>
      <c r="I7687" s="62"/>
      <c r="J7687" s="62"/>
      <c r="K7687" s="62"/>
      <c r="M7687" s="63"/>
      <c r="N7687" s="63"/>
      <c r="O7687" s="64"/>
      <c r="P7687" s="127"/>
      <c r="W7687" s="64"/>
      <c r="X7687" s="64"/>
    </row>
    <row r="7688" spans="1:24" s="59" customFormat="1" x14ac:dyDescent="0.25">
      <c r="A7688" s="77"/>
      <c r="D7688" s="60"/>
      <c r="E7688" s="60"/>
      <c r="F7688" s="60"/>
      <c r="G7688" s="60"/>
      <c r="H7688" s="62"/>
      <c r="I7688" s="62"/>
      <c r="J7688" s="62"/>
      <c r="K7688" s="62"/>
      <c r="M7688" s="63"/>
      <c r="N7688" s="63"/>
      <c r="O7688" s="64"/>
      <c r="P7688" s="127"/>
      <c r="W7688" s="64"/>
      <c r="X7688" s="64"/>
    </row>
    <row r="7689" spans="1:24" s="59" customFormat="1" x14ac:dyDescent="0.25">
      <c r="A7689" s="77"/>
      <c r="D7689" s="60"/>
      <c r="E7689" s="60"/>
      <c r="F7689" s="60"/>
      <c r="G7689" s="60"/>
      <c r="H7689" s="62"/>
      <c r="I7689" s="62"/>
      <c r="J7689" s="62"/>
      <c r="K7689" s="62"/>
      <c r="M7689" s="63"/>
      <c r="N7689" s="63"/>
      <c r="O7689" s="64"/>
      <c r="P7689" s="127"/>
      <c r="W7689" s="64"/>
      <c r="X7689" s="64"/>
    </row>
    <row r="7690" spans="1:24" s="59" customFormat="1" x14ac:dyDescent="0.25">
      <c r="A7690" s="77"/>
      <c r="D7690" s="60"/>
      <c r="E7690" s="60"/>
      <c r="F7690" s="60"/>
      <c r="G7690" s="60"/>
      <c r="H7690" s="62"/>
      <c r="I7690" s="62"/>
      <c r="J7690" s="62"/>
      <c r="K7690" s="62"/>
      <c r="M7690" s="63"/>
      <c r="N7690" s="63"/>
      <c r="O7690" s="64"/>
      <c r="P7690" s="127"/>
      <c r="W7690" s="64"/>
      <c r="X7690" s="64"/>
    </row>
    <row r="7691" spans="1:24" s="59" customFormat="1" x14ac:dyDescent="0.25">
      <c r="A7691" s="77"/>
      <c r="D7691" s="60"/>
      <c r="E7691" s="60"/>
      <c r="F7691" s="60"/>
      <c r="G7691" s="60"/>
      <c r="H7691" s="62"/>
      <c r="I7691" s="62"/>
      <c r="J7691" s="62"/>
      <c r="K7691" s="62"/>
      <c r="M7691" s="63"/>
      <c r="N7691" s="63"/>
      <c r="O7691" s="64"/>
      <c r="P7691" s="127"/>
      <c r="W7691" s="64"/>
      <c r="X7691" s="64"/>
    </row>
    <row r="7692" spans="1:24" s="59" customFormat="1" x14ac:dyDescent="0.25">
      <c r="A7692" s="77"/>
      <c r="D7692" s="60"/>
      <c r="E7692" s="60"/>
      <c r="F7692" s="60"/>
      <c r="G7692" s="60"/>
      <c r="H7692" s="62"/>
      <c r="I7692" s="62"/>
      <c r="J7692" s="62"/>
      <c r="K7692" s="62"/>
      <c r="M7692" s="63"/>
      <c r="N7692" s="63"/>
      <c r="O7692" s="64"/>
      <c r="P7692" s="127"/>
      <c r="W7692" s="64"/>
      <c r="X7692" s="64"/>
    </row>
    <row r="7693" spans="1:24" s="59" customFormat="1" x14ac:dyDescent="0.25">
      <c r="A7693" s="77"/>
      <c r="D7693" s="60"/>
      <c r="E7693" s="60"/>
      <c r="F7693" s="60"/>
      <c r="G7693" s="60"/>
      <c r="H7693" s="62"/>
      <c r="I7693" s="62"/>
      <c r="J7693" s="62"/>
      <c r="K7693" s="62"/>
      <c r="M7693" s="63"/>
      <c r="N7693" s="63"/>
      <c r="O7693" s="64"/>
      <c r="P7693" s="127"/>
      <c r="W7693" s="64"/>
      <c r="X7693" s="64"/>
    </row>
    <row r="7694" spans="1:24" s="59" customFormat="1" x14ac:dyDescent="0.25">
      <c r="A7694" s="77"/>
      <c r="D7694" s="60"/>
      <c r="E7694" s="60"/>
      <c r="F7694" s="60"/>
      <c r="G7694" s="60"/>
      <c r="H7694" s="62"/>
      <c r="I7694" s="62"/>
      <c r="J7694" s="62"/>
      <c r="K7694" s="62"/>
      <c r="M7694" s="63"/>
      <c r="N7694" s="63"/>
      <c r="O7694" s="64"/>
      <c r="P7694" s="127"/>
      <c r="W7694" s="64"/>
      <c r="X7694" s="64"/>
    </row>
    <row r="7695" spans="1:24" s="59" customFormat="1" x14ac:dyDescent="0.25">
      <c r="A7695" s="77"/>
      <c r="D7695" s="60"/>
      <c r="E7695" s="60"/>
      <c r="F7695" s="60"/>
      <c r="G7695" s="60"/>
      <c r="H7695" s="62"/>
      <c r="I7695" s="62"/>
      <c r="J7695" s="62"/>
      <c r="K7695" s="62"/>
      <c r="M7695" s="63"/>
      <c r="N7695" s="63"/>
      <c r="O7695" s="64"/>
      <c r="P7695" s="127"/>
      <c r="W7695" s="64"/>
      <c r="X7695" s="64"/>
    </row>
    <row r="7696" spans="1:24" s="59" customFormat="1" x14ac:dyDescent="0.25">
      <c r="A7696" s="77"/>
      <c r="D7696" s="60"/>
      <c r="E7696" s="60"/>
      <c r="F7696" s="60"/>
      <c r="G7696" s="60"/>
      <c r="H7696" s="62"/>
      <c r="I7696" s="62"/>
      <c r="J7696" s="62"/>
      <c r="K7696" s="62"/>
      <c r="M7696" s="63"/>
      <c r="N7696" s="63"/>
      <c r="O7696" s="64"/>
      <c r="P7696" s="127"/>
      <c r="W7696" s="64"/>
      <c r="X7696" s="64"/>
    </row>
    <row r="7697" spans="1:24" s="59" customFormat="1" x14ac:dyDescent="0.25">
      <c r="A7697" s="77"/>
      <c r="D7697" s="60"/>
      <c r="E7697" s="60"/>
      <c r="F7697" s="60"/>
      <c r="G7697" s="60"/>
      <c r="H7697" s="62"/>
      <c r="I7697" s="62"/>
      <c r="J7697" s="62"/>
      <c r="K7697" s="62"/>
      <c r="M7697" s="63"/>
      <c r="N7697" s="63"/>
      <c r="O7697" s="64"/>
      <c r="P7697" s="127"/>
      <c r="W7697" s="64"/>
      <c r="X7697" s="64"/>
    </row>
    <row r="7698" spans="1:24" s="59" customFormat="1" x14ac:dyDescent="0.25">
      <c r="A7698" s="77"/>
      <c r="D7698" s="60"/>
      <c r="E7698" s="60"/>
      <c r="F7698" s="60"/>
      <c r="G7698" s="60"/>
      <c r="H7698" s="62"/>
      <c r="I7698" s="62"/>
      <c r="J7698" s="62"/>
      <c r="K7698" s="62"/>
      <c r="M7698" s="63"/>
      <c r="N7698" s="63"/>
      <c r="O7698" s="64"/>
      <c r="P7698" s="127"/>
      <c r="W7698" s="64"/>
      <c r="X7698" s="64"/>
    </row>
    <row r="7699" spans="1:24" s="59" customFormat="1" x14ac:dyDescent="0.25">
      <c r="A7699" s="77"/>
      <c r="D7699" s="60"/>
      <c r="E7699" s="60"/>
      <c r="F7699" s="60"/>
      <c r="G7699" s="60"/>
      <c r="H7699" s="62"/>
      <c r="I7699" s="62"/>
      <c r="J7699" s="62"/>
      <c r="K7699" s="62"/>
      <c r="M7699" s="63"/>
      <c r="N7699" s="63"/>
      <c r="O7699" s="64"/>
      <c r="P7699" s="127"/>
      <c r="W7699" s="64"/>
      <c r="X7699" s="64"/>
    </row>
    <row r="7700" spans="1:24" s="59" customFormat="1" x14ac:dyDescent="0.25">
      <c r="A7700" s="77"/>
      <c r="D7700" s="60"/>
      <c r="E7700" s="60"/>
      <c r="F7700" s="60"/>
      <c r="G7700" s="60"/>
      <c r="H7700" s="62"/>
      <c r="I7700" s="62"/>
      <c r="J7700" s="62"/>
      <c r="K7700" s="62"/>
      <c r="M7700" s="63"/>
      <c r="N7700" s="63"/>
      <c r="O7700" s="64"/>
      <c r="P7700" s="127"/>
      <c r="W7700" s="64"/>
      <c r="X7700" s="64"/>
    </row>
    <row r="7701" spans="1:24" s="59" customFormat="1" x14ac:dyDescent="0.25">
      <c r="A7701" s="77"/>
      <c r="D7701" s="60"/>
      <c r="E7701" s="60"/>
      <c r="F7701" s="60"/>
      <c r="G7701" s="60"/>
      <c r="H7701" s="62"/>
      <c r="I7701" s="62"/>
      <c r="J7701" s="62"/>
      <c r="K7701" s="62"/>
      <c r="M7701" s="63"/>
      <c r="N7701" s="63"/>
      <c r="O7701" s="64"/>
      <c r="P7701" s="127"/>
      <c r="W7701" s="64"/>
      <c r="X7701" s="64"/>
    </row>
    <row r="7702" spans="1:24" s="59" customFormat="1" x14ac:dyDescent="0.25">
      <c r="A7702" s="77"/>
      <c r="D7702" s="60"/>
      <c r="E7702" s="60"/>
      <c r="F7702" s="60"/>
      <c r="G7702" s="60"/>
      <c r="H7702" s="62"/>
      <c r="I7702" s="62"/>
      <c r="J7702" s="62"/>
      <c r="K7702" s="62"/>
      <c r="M7702" s="63"/>
      <c r="N7702" s="63"/>
      <c r="O7702" s="64"/>
      <c r="P7702" s="127"/>
      <c r="W7702" s="64"/>
      <c r="X7702" s="64"/>
    </row>
    <row r="7703" spans="1:24" s="59" customFormat="1" x14ac:dyDescent="0.25">
      <c r="A7703" s="77"/>
      <c r="D7703" s="60"/>
      <c r="E7703" s="60"/>
      <c r="F7703" s="60"/>
      <c r="G7703" s="60"/>
      <c r="H7703" s="62"/>
      <c r="I7703" s="62"/>
      <c r="J7703" s="62"/>
      <c r="K7703" s="62"/>
      <c r="M7703" s="63"/>
      <c r="N7703" s="63"/>
      <c r="O7703" s="64"/>
      <c r="P7703" s="127"/>
      <c r="W7703" s="64"/>
      <c r="X7703" s="64"/>
    </row>
    <row r="7704" spans="1:24" s="59" customFormat="1" x14ac:dyDescent="0.25">
      <c r="A7704" s="77"/>
      <c r="D7704" s="60"/>
      <c r="E7704" s="60"/>
      <c r="F7704" s="60"/>
      <c r="G7704" s="60"/>
      <c r="H7704" s="62"/>
      <c r="I7704" s="62"/>
      <c r="J7704" s="62"/>
      <c r="K7704" s="62"/>
      <c r="M7704" s="63"/>
      <c r="N7704" s="63"/>
      <c r="O7704" s="64"/>
      <c r="P7704" s="127"/>
      <c r="W7704" s="64"/>
      <c r="X7704" s="64"/>
    </row>
    <row r="7705" spans="1:24" s="59" customFormat="1" x14ac:dyDescent="0.25">
      <c r="A7705" s="77"/>
      <c r="D7705" s="60"/>
      <c r="E7705" s="60"/>
      <c r="F7705" s="60"/>
      <c r="G7705" s="60"/>
      <c r="H7705" s="62"/>
      <c r="I7705" s="62"/>
      <c r="J7705" s="62"/>
      <c r="K7705" s="62"/>
      <c r="M7705" s="63"/>
      <c r="N7705" s="63"/>
      <c r="O7705" s="64"/>
      <c r="P7705" s="127"/>
      <c r="W7705" s="64"/>
      <c r="X7705" s="64"/>
    </row>
    <row r="7706" spans="1:24" s="59" customFormat="1" x14ac:dyDescent="0.25">
      <c r="A7706" s="77"/>
      <c r="D7706" s="60"/>
      <c r="E7706" s="60"/>
      <c r="F7706" s="60"/>
      <c r="G7706" s="60"/>
      <c r="H7706" s="62"/>
      <c r="I7706" s="62"/>
      <c r="J7706" s="62"/>
      <c r="K7706" s="62"/>
      <c r="M7706" s="63"/>
      <c r="N7706" s="63"/>
      <c r="O7706" s="64"/>
      <c r="P7706" s="127"/>
      <c r="W7706" s="64"/>
      <c r="X7706" s="64"/>
    </row>
    <row r="7707" spans="1:24" s="59" customFormat="1" x14ac:dyDescent="0.25">
      <c r="A7707" s="77"/>
      <c r="D7707" s="60"/>
      <c r="E7707" s="60"/>
      <c r="F7707" s="60"/>
      <c r="G7707" s="60"/>
      <c r="H7707" s="62"/>
      <c r="I7707" s="62"/>
      <c r="J7707" s="62"/>
      <c r="K7707" s="62"/>
      <c r="M7707" s="63"/>
      <c r="N7707" s="63"/>
      <c r="O7707" s="64"/>
      <c r="P7707" s="127"/>
      <c r="W7707" s="64"/>
      <c r="X7707" s="64"/>
    </row>
    <row r="7708" spans="1:24" s="59" customFormat="1" x14ac:dyDescent="0.25">
      <c r="A7708" s="77"/>
      <c r="D7708" s="60"/>
      <c r="E7708" s="60"/>
      <c r="F7708" s="60"/>
      <c r="G7708" s="60"/>
      <c r="H7708" s="62"/>
      <c r="I7708" s="62"/>
      <c r="J7708" s="62"/>
      <c r="K7708" s="62"/>
      <c r="M7708" s="63"/>
      <c r="N7708" s="63"/>
      <c r="O7708" s="64"/>
      <c r="P7708" s="127"/>
      <c r="W7708" s="64"/>
      <c r="X7708" s="64"/>
    </row>
    <row r="7709" spans="1:24" s="59" customFormat="1" x14ac:dyDescent="0.25">
      <c r="A7709" s="77"/>
      <c r="D7709" s="60"/>
      <c r="E7709" s="60"/>
      <c r="F7709" s="60"/>
      <c r="G7709" s="60"/>
      <c r="H7709" s="62"/>
      <c r="I7709" s="62"/>
      <c r="J7709" s="62"/>
      <c r="K7709" s="62"/>
      <c r="M7709" s="63"/>
      <c r="N7709" s="63"/>
      <c r="O7709" s="64"/>
      <c r="P7709" s="127"/>
      <c r="W7709" s="64"/>
      <c r="X7709" s="64"/>
    </row>
    <row r="7710" spans="1:24" s="59" customFormat="1" x14ac:dyDescent="0.25">
      <c r="A7710" s="77"/>
      <c r="D7710" s="60"/>
      <c r="E7710" s="60"/>
      <c r="F7710" s="60"/>
      <c r="G7710" s="60"/>
      <c r="H7710" s="62"/>
      <c r="I7710" s="62"/>
      <c r="J7710" s="62"/>
      <c r="K7710" s="62"/>
      <c r="M7710" s="63"/>
      <c r="N7710" s="63"/>
      <c r="O7710" s="64"/>
      <c r="P7710" s="127"/>
      <c r="W7710" s="64"/>
      <c r="X7710" s="64"/>
    </row>
    <row r="7711" spans="1:24" s="59" customFormat="1" x14ac:dyDescent="0.25">
      <c r="A7711" s="77"/>
      <c r="D7711" s="60"/>
      <c r="E7711" s="60"/>
      <c r="F7711" s="60"/>
      <c r="G7711" s="60"/>
      <c r="H7711" s="62"/>
      <c r="I7711" s="62"/>
      <c r="J7711" s="62"/>
      <c r="K7711" s="62"/>
      <c r="M7711" s="63"/>
      <c r="N7711" s="63"/>
      <c r="O7711" s="64"/>
      <c r="P7711" s="127"/>
      <c r="W7711" s="64"/>
      <c r="X7711" s="64"/>
    </row>
    <row r="7712" spans="1:24" s="59" customFormat="1" x14ac:dyDescent="0.25">
      <c r="A7712" s="77"/>
      <c r="D7712" s="60"/>
      <c r="E7712" s="60"/>
      <c r="F7712" s="60"/>
      <c r="G7712" s="60"/>
      <c r="H7712" s="62"/>
      <c r="I7712" s="62"/>
      <c r="J7712" s="62"/>
      <c r="K7712" s="62"/>
      <c r="M7712" s="63"/>
      <c r="N7712" s="63"/>
      <c r="O7712" s="64"/>
      <c r="P7712" s="127"/>
      <c r="W7712" s="64"/>
      <c r="X7712" s="64"/>
    </row>
    <row r="7713" spans="1:24" s="59" customFormat="1" x14ac:dyDescent="0.25">
      <c r="A7713" s="77"/>
      <c r="D7713" s="60"/>
      <c r="E7713" s="60"/>
      <c r="F7713" s="60"/>
      <c r="G7713" s="60"/>
      <c r="H7713" s="62"/>
      <c r="I7713" s="62"/>
      <c r="J7713" s="62"/>
      <c r="K7713" s="62"/>
      <c r="M7713" s="63"/>
      <c r="N7713" s="63"/>
      <c r="O7713" s="64"/>
      <c r="P7713" s="127"/>
      <c r="W7713" s="64"/>
      <c r="X7713" s="64"/>
    </row>
    <row r="7714" spans="1:24" s="59" customFormat="1" x14ac:dyDescent="0.25">
      <c r="A7714" s="77"/>
      <c r="D7714" s="60"/>
      <c r="E7714" s="60"/>
      <c r="F7714" s="60"/>
      <c r="G7714" s="60"/>
      <c r="H7714" s="62"/>
      <c r="I7714" s="62"/>
      <c r="J7714" s="62"/>
      <c r="K7714" s="62"/>
      <c r="M7714" s="63"/>
      <c r="N7714" s="63"/>
      <c r="O7714" s="64"/>
      <c r="P7714" s="127"/>
      <c r="W7714" s="64"/>
      <c r="X7714" s="64"/>
    </row>
    <row r="7715" spans="1:24" s="59" customFormat="1" x14ac:dyDescent="0.25">
      <c r="A7715" s="77"/>
      <c r="D7715" s="60"/>
      <c r="E7715" s="60"/>
      <c r="F7715" s="60"/>
      <c r="G7715" s="60"/>
      <c r="H7715" s="62"/>
      <c r="I7715" s="62"/>
      <c r="J7715" s="62"/>
      <c r="K7715" s="62"/>
      <c r="M7715" s="63"/>
      <c r="N7715" s="63"/>
      <c r="O7715" s="64"/>
      <c r="P7715" s="127"/>
      <c r="W7715" s="64"/>
      <c r="X7715" s="64"/>
    </row>
    <row r="7716" spans="1:24" s="59" customFormat="1" x14ac:dyDescent="0.25">
      <c r="A7716" s="77"/>
      <c r="D7716" s="60"/>
      <c r="E7716" s="60"/>
      <c r="F7716" s="60"/>
      <c r="G7716" s="60"/>
      <c r="H7716" s="62"/>
      <c r="I7716" s="62"/>
      <c r="J7716" s="62"/>
      <c r="K7716" s="62"/>
      <c r="M7716" s="63"/>
      <c r="N7716" s="63"/>
      <c r="O7716" s="64"/>
      <c r="P7716" s="127"/>
      <c r="W7716" s="64"/>
      <c r="X7716" s="64"/>
    </row>
    <row r="7717" spans="1:24" s="59" customFormat="1" x14ac:dyDescent="0.25">
      <c r="A7717" s="77"/>
      <c r="D7717" s="60"/>
      <c r="E7717" s="60"/>
      <c r="F7717" s="60"/>
      <c r="G7717" s="60"/>
      <c r="H7717" s="62"/>
      <c r="I7717" s="62"/>
      <c r="J7717" s="62"/>
      <c r="K7717" s="62"/>
      <c r="M7717" s="63"/>
      <c r="N7717" s="63"/>
      <c r="O7717" s="64"/>
      <c r="P7717" s="127"/>
      <c r="W7717" s="64"/>
      <c r="X7717" s="64"/>
    </row>
    <row r="7718" spans="1:24" s="59" customFormat="1" x14ac:dyDescent="0.25">
      <c r="A7718" s="77"/>
      <c r="D7718" s="60"/>
      <c r="E7718" s="60"/>
      <c r="F7718" s="60"/>
      <c r="G7718" s="60"/>
      <c r="H7718" s="62"/>
      <c r="I7718" s="62"/>
      <c r="J7718" s="62"/>
      <c r="K7718" s="62"/>
      <c r="M7718" s="63"/>
      <c r="N7718" s="63"/>
      <c r="O7718" s="64"/>
      <c r="P7718" s="127"/>
      <c r="W7718" s="64"/>
      <c r="X7718" s="64"/>
    </row>
    <row r="7719" spans="1:24" s="59" customFormat="1" x14ac:dyDescent="0.25">
      <c r="A7719" s="77"/>
      <c r="D7719" s="60"/>
      <c r="E7719" s="60"/>
      <c r="F7719" s="60"/>
      <c r="G7719" s="60"/>
      <c r="H7719" s="62"/>
      <c r="I7719" s="62"/>
      <c r="J7719" s="62"/>
      <c r="K7719" s="62"/>
      <c r="M7719" s="63"/>
      <c r="N7719" s="63"/>
      <c r="O7719" s="64"/>
      <c r="P7719" s="127"/>
      <c r="W7719" s="64"/>
      <c r="X7719" s="64"/>
    </row>
    <row r="7720" spans="1:24" s="59" customFormat="1" x14ac:dyDescent="0.25">
      <c r="A7720" s="77"/>
      <c r="D7720" s="60"/>
      <c r="E7720" s="60"/>
      <c r="F7720" s="60"/>
      <c r="G7720" s="60"/>
      <c r="H7720" s="62"/>
      <c r="I7720" s="62"/>
      <c r="J7720" s="62"/>
      <c r="K7720" s="62"/>
      <c r="M7720" s="63"/>
      <c r="N7720" s="63"/>
      <c r="O7720" s="64"/>
      <c r="P7720" s="127"/>
      <c r="W7720" s="64"/>
      <c r="X7720" s="64"/>
    </row>
    <row r="7721" spans="1:24" s="59" customFormat="1" x14ac:dyDescent="0.25">
      <c r="A7721" s="77"/>
      <c r="D7721" s="60"/>
      <c r="E7721" s="60"/>
      <c r="F7721" s="60"/>
      <c r="G7721" s="60"/>
      <c r="H7721" s="62"/>
      <c r="I7721" s="62"/>
      <c r="J7721" s="62"/>
      <c r="K7721" s="62"/>
      <c r="M7721" s="63"/>
      <c r="N7721" s="63"/>
      <c r="O7721" s="64"/>
      <c r="P7721" s="127"/>
      <c r="W7721" s="64"/>
      <c r="X7721" s="64"/>
    </row>
    <row r="7722" spans="1:24" s="59" customFormat="1" x14ac:dyDescent="0.25">
      <c r="A7722" s="77"/>
      <c r="D7722" s="60"/>
      <c r="E7722" s="60"/>
      <c r="F7722" s="60"/>
      <c r="G7722" s="60"/>
      <c r="H7722" s="62"/>
      <c r="I7722" s="62"/>
      <c r="J7722" s="62"/>
      <c r="K7722" s="62"/>
      <c r="M7722" s="63"/>
      <c r="N7722" s="63"/>
      <c r="O7722" s="64"/>
      <c r="P7722" s="127"/>
      <c r="W7722" s="64"/>
      <c r="X7722" s="64"/>
    </row>
    <row r="7723" spans="1:24" s="59" customFormat="1" x14ac:dyDescent="0.25">
      <c r="A7723" s="77"/>
      <c r="D7723" s="60"/>
      <c r="E7723" s="60"/>
      <c r="F7723" s="60"/>
      <c r="G7723" s="60"/>
      <c r="H7723" s="62"/>
      <c r="I7723" s="62"/>
      <c r="J7723" s="62"/>
      <c r="K7723" s="62"/>
      <c r="M7723" s="63"/>
      <c r="N7723" s="63"/>
      <c r="O7723" s="64"/>
      <c r="P7723" s="127"/>
      <c r="W7723" s="64"/>
      <c r="X7723" s="64"/>
    </row>
    <row r="7724" spans="1:24" s="59" customFormat="1" x14ac:dyDescent="0.25">
      <c r="A7724" s="77"/>
      <c r="D7724" s="60"/>
      <c r="E7724" s="60"/>
      <c r="F7724" s="60"/>
      <c r="G7724" s="60"/>
      <c r="H7724" s="62"/>
      <c r="I7724" s="62"/>
      <c r="J7724" s="62"/>
      <c r="K7724" s="62"/>
      <c r="M7724" s="63"/>
      <c r="N7724" s="63"/>
      <c r="O7724" s="64"/>
      <c r="P7724" s="127"/>
      <c r="W7724" s="64"/>
      <c r="X7724" s="64"/>
    </row>
    <row r="7725" spans="1:24" s="59" customFormat="1" x14ac:dyDescent="0.25">
      <c r="A7725" s="77"/>
      <c r="D7725" s="60"/>
      <c r="E7725" s="60"/>
      <c r="F7725" s="60"/>
      <c r="G7725" s="60"/>
      <c r="H7725" s="62"/>
      <c r="I7725" s="62"/>
      <c r="J7725" s="62"/>
      <c r="K7725" s="62"/>
      <c r="M7725" s="63"/>
      <c r="N7725" s="63"/>
      <c r="O7725" s="64"/>
      <c r="P7725" s="127"/>
      <c r="W7725" s="64"/>
      <c r="X7725" s="64"/>
    </row>
    <row r="7726" spans="1:24" s="59" customFormat="1" x14ac:dyDescent="0.25">
      <c r="A7726" s="77"/>
      <c r="D7726" s="60"/>
      <c r="E7726" s="60"/>
      <c r="F7726" s="60"/>
      <c r="G7726" s="60"/>
      <c r="H7726" s="62"/>
      <c r="I7726" s="62"/>
      <c r="J7726" s="62"/>
      <c r="K7726" s="62"/>
      <c r="M7726" s="63"/>
      <c r="N7726" s="63"/>
      <c r="O7726" s="64"/>
      <c r="P7726" s="127"/>
      <c r="W7726" s="64"/>
      <c r="X7726" s="64"/>
    </row>
    <row r="7727" spans="1:24" s="59" customFormat="1" x14ac:dyDescent="0.25">
      <c r="A7727" s="77"/>
      <c r="D7727" s="60"/>
      <c r="E7727" s="60"/>
      <c r="F7727" s="60"/>
      <c r="G7727" s="60"/>
      <c r="H7727" s="62"/>
      <c r="I7727" s="62"/>
      <c r="J7727" s="62"/>
      <c r="K7727" s="62"/>
      <c r="M7727" s="63"/>
      <c r="N7727" s="63"/>
      <c r="O7727" s="64"/>
      <c r="P7727" s="127"/>
      <c r="W7727" s="64"/>
      <c r="X7727" s="64"/>
    </row>
    <row r="7728" spans="1:24" s="59" customFormat="1" x14ac:dyDescent="0.25">
      <c r="A7728" s="77"/>
      <c r="D7728" s="60"/>
      <c r="E7728" s="60"/>
      <c r="F7728" s="60"/>
      <c r="G7728" s="60"/>
      <c r="H7728" s="62"/>
      <c r="I7728" s="62"/>
      <c r="J7728" s="62"/>
      <c r="K7728" s="62"/>
      <c r="M7728" s="63"/>
      <c r="N7728" s="63"/>
      <c r="O7728" s="64"/>
      <c r="P7728" s="127"/>
      <c r="W7728" s="64"/>
      <c r="X7728" s="64"/>
    </row>
    <row r="7729" spans="1:24" s="59" customFormat="1" x14ac:dyDescent="0.25">
      <c r="A7729" s="77"/>
      <c r="D7729" s="60"/>
      <c r="E7729" s="60"/>
      <c r="F7729" s="60"/>
      <c r="G7729" s="60"/>
      <c r="H7729" s="62"/>
      <c r="I7729" s="62"/>
      <c r="J7729" s="62"/>
      <c r="K7729" s="62"/>
      <c r="M7729" s="63"/>
      <c r="N7729" s="63"/>
      <c r="O7729" s="64"/>
      <c r="P7729" s="127"/>
      <c r="W7729" s="64"/>
      <c r="X7729" s="64"/>
    </row>
    <row r="7730" spans="1:24" s="59" customFormat="1" x14ac:dyDescent="0.25">
      <c r="A7730" s="77"/>
      <c r="D7730" s="60"/>
      <c r="E7730" s="60"/>
      <c r="F7730" s="60"/>
      <c r="G7730" s="60"/>
      <c r="H7730" s="62"/>
      <c r="I7730" s="62"/>
      <c r="J7730" s="62"/>
      <c r="K7730" s="62"/>
      <c r="M7730" s="63"/>
      <c r="N7730" s="63"/>
      <c r="O7730" s="64"/>
      <c r="P7730" s="127"/>
      <c r="W7730" s="64"/>
      <c r="X7730" s="64"/>
    </row>
    <row r="7731" spans="1:24" s="59" customFormat="1" x14ac:dyDescent="0.25">
      <c r="A7731" s="77"/>
      <c r="D7731" s="60"/>
      <c r="E7731" s="60"/>
      <c r="F7731" s="60"/>
      <c r="G7731" s="60"/>
      <c r="H7731" s="62"/>
      <c r="I7731" s="62"/>
      <c r="J7731" s="62"/>
      <c r="K7731" s="62"/>
      <c r="M7731" s="63"/>
      <c r="N7731" s="63"/>
      <c r="O7731" s="64"/>
      <c r="P7731" s="127"/>
      <c r="W7731" s="64"/>
      <c r="X7731" s="64"/>
    </row>
    <row r="7732" spans="1:24" s="59" customFormat="1" x14ac:dyDescent="0.25">
      <c r="A7732" s="77"/>
      <c r="D7732" s="60"/>
      <c r="E7732" s="60"/>
      <c r="F7732" s="60"/>
      <c r="G7732" s="60"/>
      <c r="H7732" s="62"/>
      <c r="I7732" s="62"/>
      <c r="J7732" s="62"/>
      <c r="K7732" s="62"/>
      <c r="M7732" s="63"/>
      <c r="N7732" s="63"/>
      <c r="O7732" s="64"/>
      <c r="P7732" s="127"/>
      <c r="W7732" s="64"/>
      <c r="X7732" s="64"/>
    </row>
    <row r="7733" spans="1:24" s="59" customFormat="1" x14ac:dyDescent="0.25">
      <c r="A7733" s="77"/>
      <c r="D7733" s="60"/>
      <c r="E7733" s="60"/>
      <c r="F7733" s="60"/>
      <c r="G7733" s="60"/>
      <c r="H7733" s="62"/>
      <c r="I7733" s="62"/>
      <c r="J7733" s="62"/>
      <c r="K7733" s="62"/>
      <c r="M7733" s="63"/>
      <c r="N7733" s="63"/>
      <c r="O7733" s="64"/>
      <c r="P7733" s="127"/>
      <c r="W7733" s="64"/>
      <c r="X7733" s="64"/>
    </row>
    <row r="7734" spans="1:24" s="59" customFormat="1" x14ac:dyDescent="0.25">
      <c r="A7734" s="77"/>
      <c r="D7734" s="60"/>
      <c r="E7734" s="60"/>
      <c r="F7734" s="60"/>
      <c r="G7734" s="60"/>
      <c r="H7734" s="62"/>
      <c r="I7734" s="62"/>
      <c r="J7734" s="62"/>
      <c r="K7734" s="62"/>
      <c r="M7734" s="63"/>
      <c r="N7734" s="63"/>
      <c r="O7734" s="64"/>
      <c r="P7734" s="127"/>
      <c r="W7734" s="64"/>
      <c r="X7734" s="64"/>
    </row>
    <row r="7735" spans="1:24" s="59" customFormat="1" x14ac:dyDescent="0.25">
      <c r="A7735" s="77"/>
      <c r="D7735" s="60"/>
      <c r="E7735" s="60"/>
      <c r="F7735" s="60"/>
      <c r="G7735" s="60"/>
      <c r="H7735" s="62"/>
      <c r="I7735" s="62"/>
      <c r="J7735" s="62"/>
      <c r="K7735" s="62"/>
      <c r="M7735" s="63"/>
      <c r="N7735" s="63"/>
      <c r="O7735" s="64"/>
      <c r="P7735" s="127"/>
      <c r="W7735" s="64"/>
      <c r="X7735" s="64"/>
    </row>
    <row r="7736" spans="1:24" s="59" customFormat="1" x14ac:dyDescent="0.25">
      <c r="A7736" s="77"/>
      <c r="D7736" s="60"/>
      <c r="E7736" s="60"/>
      <c r="F7736" s="60"/>
      <c r="G7736" s="60"/>
      <c r="H7736" s="62"/>
      <c r="I7736" s="62"/>
      <c r="J7736" s="62"/>
      <c r="K7736" s="62"/>
      <c r="M7736" s="63"/>
      <c r="N7736" s="63"/>
      <c r="O7736" s="64"/>
      <c r="P7736" s="127"/>
      <c r="W7736" s="64"/>
      <c r="X7736" s="64"/>
    </row>
    <row r="7737" spans="1:24" s="59" customFormat="1" x14ac:dyDescent="0.25">
      <c r="A7737" s="77"/>
      <c r="D7737" s="60"/>
      <c r="E7737" s="60"/>
      <c r="F7737" s="60"/>
      <c r="G7737" s="60"/>
      <c r="H7737" s="62"/>
      <c r="I7737" s="62"/>
      <c r="J7737" s="62"/>
      <c r="K7737" s="62"/>
      <c r="M7737" s="63"/>
      <c r="N7737" s="63"/>
      <c r="O7737" s="64"/>
      <c r="P7737" s="127"/>
      <c r="W7737" s="64"/>
      <c r="X7737" s="64"/>
    </row>
    <row r="7738" spans="1:24" s="59" customFormat="1" x14ac:dyDescent="0.25">
      <c r="A7738" s="77"/>
      <c r="D7738" s="60"/>
      <c r="E7738" s="60"/>
      <c r="F7738" s="60"/>
      <c r="G7738" s="60"/>
      <c r="H7738" s="62"/>
      <c r="I7738" s="62"/>
      <c r="J7738" s="62"/>
      <c r="K7738" s="62"/>
      <c r="M7738" s="63"/>
      <c r="N7738" s="63"/>
      <c r="O7738" s="64"/>
      <c r="P7738" s="127"/>
      <c r="W7738" s="64"/>
      <c r="X7738" s="64"/>
    </row>
    <row r="7739" spans="1:24" s="59" customFormat="1" x14ac:dyDescent="0.25">
      <c r="A7739" s="77"/>
      <c r="D7739" s="60"/>
      <c r="E7739" s="60"/>
      <c r="F7739" s="60"/>
      <c r="G7739" s="60"/>
      <c r="H7739" s="62"/>
      <c r="I7739" s="62"/>
      <c r="J7739" s="62"/>
      <c r="K7739" s="62"/>
      <c r="M7739" s="63"/>
      <c r="N7739" s="63"/>
      <c r="O7739" s="64"/>
      <c r="P7739" s="127"/>
      <c r="W7739" s="64"/>
      <c r="X7739" s="64"/>
    </row>
    <row r="7740" spans="1:24" s="59" customFormat="1" x14ac:dyDescent="0.25">
      <c r="A7740" s="77"/>
      <c r="D7740" s="60"/>
      <c r="E7740" s="60"/>
      <c r="F7740" s="60"/>
      <c r="G7740" s="60"/>
      <c r="H7740" s="62"/>
      <c r="I7740" s="62"/>
      <c r="J7740" s="62"/>
      <c r="K7740" s="62"/>
      <c r="M7740" s="63"/>
      <c r="N7740" s="63"/>
      <c r="O7740" s="64"/>
      <c r="P7740" s="127"/>
      <c r="W7740" s="64"/>
      <c r="X7740" s="64"/>
    </row>
    <row r="7741" spans="1:24" s="59" customFormat="1" x14ac:dyDescent="0.25">
      <c r="A7741" s="77"/>
      <c r="D7741" s="60"/>
      <c r="E7741" s="60"/>
      <c r="F7741" s="60"/>
      <c r="G7741" s="60"/>
      <c r="H7741" s="62"/>
      <c r="I7741" s="62"/>
      <c r="J7741" s="62"/>
      <c r="K7741" s="62"/>
      <c r="M7741" s="63"/>
      <c r="N7741" s="63"/>
      <c r="O7741" s="64"/>
      <c r="P7741" s="127"/>
      <c r="W7741" s="64"/>
      <c r="X7741" s="64"/>
    </row>
    <row r="7742" spans="1:24" s="59" customFormat="1" x14ac:dyDescent="0.25">
      <c r="A7742" s="77"/>
      <c r="D7742" s="60"/>
      <c r="E7742" s="60"/>
      <c r="F7742" s="60"/>
      <c r="G7742" s="60"/>
      <c r="H7742" s="62"/>
      <c r="I7742" s="62"/>
      <c r="J7742" s="62"/>
      <c r="K7742" s="62"/>
      <c r="M7742" s="63"/>
      <c r="N7742" s="63"/>
      <c r="O7742" s="64"/>
      <c r="P7742" s="127"/>
      <c r="W7742" s="64"/>
      <c r="X7742" s="64"/>
    </row>
    <row r="7743" spans="1:24" s="59" customFormat="1" x14ac:dyDescent="0.25">
      <c r="A7743" s="77"/>
      <c r="D7743" s="60"/>
      <c r="E7743" s="60"/>
      <c r="F7743" s="60"/>
      <c r="G7743" s="60"/>
      <c r="H7743" s="62"/>
      <c r="I7743" s="62"/>
      <c r="J7743" s="62"/>
      <c r="K7743" s="62"/>
      <c r="M7743" s="63"/>
      <c r="N7743" s="63"/>
      <c r="O7743" s="64"/>
      <c r="P7743" s="127"/>
      <c r="W7743" s="64"/>
      <c r="X7743" s="64"/>
    </row>
    <row r="7744" spans="1:24" s="59" customFormat="1" x14ac:dyDescent="0.25">
      <c r="A7744" s="77"/>
      <c r="D7744" s="60"/>
      <c r="E7744" s="60"/>
      <c r="F7744" s="60"/>
      <c r="G7744" s="60"/>
      <c r="H7744" s="62"/>
      <c r="I7744" s="62"/>
      <c r="J7744" s="62"/>
      <c r="K7744" s="62"/>
      <c r="M7744" s="63"/>
      <c r="N7744" s="63"/>
      <c r="O7744" s="64"/>
      <c r="P7744" s="127"/>
      <c r="W7744" s="64"/>
      <c r="X7744" s="64"/>
    </row>
    <row r="7745" spans="1:24" s="59" customFormat="1" x14ac:dyDescent="0.25">
      <c r="A7745" s="77"/>
      <c r="D7745" s="60"/>
      <c r="E7745" s="60"/>
      <c r="F7745" s="60"/>
      <c r="G7745" s="60"/>
      <c r="H7745" s="62"/>
      <c r="I7745" s="62"/>
      <c r="J7745" s="62"/>
      <c r="K7745" s="62"/>
      <c r="M7745" s="63"/>
      <c r="N7745" s="63"/>
      <c r="O7745" s="64"/>
      <c r="P7745" s="127"/>
      <c r="W7745" s="64"/>
      <c r="X7745" s="64"/>
    </row>
    <row r="7746" spans="1:24" s="59" customFormat="1" x14ac:dyDescent="0.25">
      <c r="A7746" s="77"/>
      <c r="D7746" s="60"/>
      <c r="E7746" s="60"/>
      <c r="F7746" s="60"/>
      <c r="G7746" s="60"/>
      <c r="H7746" s="62"/>
      <c r="I7746" s="62"/>
      <c r="J7746" s="62"/>
      <c r="K7746" s="62"/>
      <c r="M7746" s="63"/>
      <c r="N7746" s="63"/>
      <c r="O7746" s="64"/>
      <c r="P7746" s="127"/>
      <c r="W7746" s="64"/>
      <c r="X7746" s="64"/>
    </row>
    <row r="7747" spans="1:24" s="59" customFormat="1" x14ac:dyDescent="0.25">
      <c r="A7747" s="77"/>
      <c r="D7747" s="60"/>
      <c r="E7747" s="60"/>
      <c r="F7747" s="60"/>
      <c r="G7747" s="60"/>
      <c r="H7747" s="62"/>
      <c r="I7747" s="62"/>
      <c r="J7747" s="62"/>
      <c r="K7747" s="62"/>
      <c r="M7747" s="63"/>
      <c r="N7747" s="63"/>
      <c r="O7747" s="64"/>
      <c r="P7747" s="127"/>
      <c r="W7747" s="64"/>
      <c r="X7747" s="64"/>
    </row>
    <row r="7748" spans="1:24" s="59" customFormat="1" x14ac:dyDescent="0.25">
      <c r="A7748" s="77"/>
      <c r="D7748" s="60"/>
      <c r="E7748" s="60"/>
      <c r="F7748" s="60"/>
      <c r="G7748" s="60"/>
      <c r="H7748" s="62"/>
      <c r="I7748" s="62"/>
      <c r="J7748" s="62"/>
      <c r="K7748" s="62"/>
      <c r="M7748" s="63"/>
      <c r="N7748" s="63"/>
      <c r="O7748" s="64"/>
      <c r="P7748" s="127"/>
      <c r="W7748" s="64"/>
      <c r="X7748" s="64"/>
    </row>
    <row r="7749" spans="1:24" s="59" customFormat="1" x14ac:dyDescent="0.25">
      <c r="A7749" s="77"/>
      <c r="D7749" s="60"/>
      <c r="E7749" s="60"/>
      <c r="F7749" s="60"/>
      <c r="G7749" s="60"/>
      <c r="H7749" s="62"/>
      <c r="I7749" s="62"/>
      <c r="J7749" s="62"/>
      <c r="K7749" s="62"/>
      <c r="M7749" s="63"/>
      <c r="N7749" s="63"/>
      <c r="O7749" s="64"/>
      <c r="P7749" s="127"/>
      <c r="W7749" s="64"/>
      <c r="X7749" s="64"/>
    </row>
    <row r="7750" spans="1:24" s="59" customFormat="1" x14ac:dyDescent="0.25">
      <c r="A7750" s="77"/>
      <c r="D7750" s="60"/>
      <c r="E7750" s="60"/>
      <c r="F7750" s="60"/>
      <c r="G7750" s="60"/>
      <c r="H7750" s="62"/>
      <c r="I7750" s="62"/>
      <c r="J7750" s="62"/>
      <c r="K7750" s="62"/>
      <c r="M7750" s="63"/>
      <c r="N7750" s="63"/>
      <c r="O7750" s="64"/>
      <c r="P7750" s="127"/>
      <c r="W7750" s="64"/>
      <c r="X7750" s="64"/>
    </row>
    <row r="7751" spans="1:24" s="59" customFormat="1" x14ac:dyDescent="0.25">
      <c r="A7751" s="77"/>
      <c r="D7751" s="60"/>
      <c r="E7751" s="60"/>
      <c r="F7751" s="60"/>
      <c r="G7751" s="60"/>
      <c r="H7751" s="62"/>
      <c r="I7751" s="62"/>
      <c r="J7751" s="62"/>
      <c r="K7751" s="62"/>
      <c r="M7751" s="63"/>
      <c r="N7751" s="63"/>
      <c r="O7751" s="64"/>
      <c r="P7751" s="127"/>
      <c r="W7751" s="64"/>
      <c r="X7751" s="64"/>
    </row>
    <row r="7752" spans="1:24" s="59" customFormat="1" x14ac:dyDescent="0.25">
      <c r="A7752" s="77"/>
      <c r="D7752" s="60"/>
      <c r="E7752" s="60"/>
      <c r="F7752" s="60"/>
      <c r="G7752" s="60"/>
      <c r="H7752" s="62"/>
      <c r="I7752" s="62"/>
      <c r="J7752" s="62"/>
      <c r="K7752" s="62"/>
      <c r="M7752" s="63"/>
      <c r="N7752" s="63"/>
      <c r="O7752" s="64"/>
      <c r="P7752" s="127"/>
      <c r="W7752" s="64"/>
      <c r="X7752" s="64"/>
    </row>
    <row r="7753" spans="1:24" s="59" customFormat="1" x14ac:dyDescent="0.25">
      <c r="A7753" s="77"/>
      <c r="D7753" s="60"/>
      <c r="E7753" s="60"/>
      <c r="F7753" s="60"/>
      <c r="G7753" s="60"/>
      <c r="H7753" s="62"/>
      <c r="I7753" s="62"/>
      <c r="J7753" s="62"/>
      <c r="K7753" s="62"/>
      <c r="M7753" s="63"/>
      <c r="N7753" s="63"/>
      <c r="O7753" s="64"/>
      <c r="P7753" s="127"/>
      <c r="W7753" s="64"/>
      <c r="X7753" s="64"/>
    </row>
    <row r="7754" spans="1:24" s="59" customFormat="1" x14ac:dyDescent="0.25">
      <c r="A7754" s="77"/>
      <c r="D7754" s="60"/>
      <c r="E7754" s="60"/>
      <c r="F7754" s="60"/>
      <c r="G7754" s="60"/>
      <c r="H7754" s="62"/>
      <c r="I7754" s="62"/>
      <c r="J7754" s="62"/>
      <c r="K7754" s="62"/>
      <c r="M7754" s="63"/>
      <c r="N7754" s="63"/>
      <c r="O7754" s="64"/>
      <c r="P7754" s="127"/>
      <c r="W7754" s="64"/>
      <c r="X7754" s="64"/>
    </row>
    <row r="7755" spans="1:24" s="59" customFormat="1" x14ac:dyDescent="0.25">
      <c r="A7755" s="77"/>
      <c r="D7755" s="60"/>
      <c r="E7755" s="60"/>
      <c r="F7755" s="60"/>
      <c r="G7755" s="60"/>
      <c r="H7755" s="62"/>
      <c r="I7755" s="62"/>
      <c r="J7755" s="62"/>
      <c r="K7755" s="62"/>
      <c r="M7755" s="63"/>
      <c r="N7755" s="63"/>
      <c r="O7755" s="64"/>
      <c r="P7755" s="127"/>
      <c r="W7755" s="64"/>
      <c r="X7755" s="64"/>
    </row>
    <row r="7756" spans="1:24" s="59" customFormat="1" x14ac:dyDescent="0.25">
      <c r="A7756" s="77"/>
      <c r="D7756" s="60"/>
      <c r="E7756" s="60"/>
      <c r="F7756" s="60"/>
      <c r="G7756" s="60"/>
      <c r="H7756" s="62"/>
      <c r="I7756" s="62"/>
      <c r="J7756" s="62"/>
      <c r="K7756" s="62"/>
      <c r="M7756" s="63"/>
      <c r="N7756" s="63"/>
      <c r="O7756" s="64"/>
      <c r="P7756" s="127"/>
      <c r="W7756" s="64"/>
      <c r="X7756" s="64"/>
    </row>
    <row r="7757" spans="1:24" s="59" customFormat="1" x14ac:dyDescent="0.25">
      <c r="A7757" s="77"/>
      <c r="D7757" s="60"/>
      <c r="E7757" s="60"/>
      <c r="F7757" s="60"/>
      <c r="G7757" s="60"/>
      <c r="H7757" s="62"/>
      <c r="I7757" s="62"/>
      <c r="J7757" s="62"/>
      <c r="K7757" s="62"/>
      <c r="M7757" s="63"/>
      <c r="N7757" s="63"/>
      <c r="O7757" s="64"/>
      <c r="P7757" s="127"/>
      <c r="W7757" s="64"/>
      <c r="X7757" s="64"/>
    </row>
    <row r="7758" spans="1:24" s="59" customFormat="1" x14ac:dyDescent="0.25">
      <c r="A7758" s="77"/>
      <c r="D7758" s="60"/>
      <c r="E7758" s="60"/>
      <c r="F7758" s="60"/>
      <c r="G7758" s="60"/>
      <c r="H7758" s="62"/>
      <c r="I7758" s="62"/>
      <c r="J7758" s="62"/>
      <c r="K7758" s="62"/>
      <c r="M7758" s="63"/>
      <c r="N7758" s="63"/>
      <c r="O7758" s="64"/>
      <c r="P7758" s="127"/>
      <c r="W7758" s="64"/>
      <c r="X7758" s="64"/>
    </row>
    <row r="7759" spans="1:24" s="59" customFormat="1" x14ac:dyDescent="0.25">
      <c r="A7759" s="77"/>
      <c r="D7759" s="60"/>
      <c r="E7759" s="60"/>
      <c r="F7759" s="60"/>
      <c r="G7759" s="60"/>
      <c r="H7759" s="62"/>
      <c r="I7759" s="62"/>
      <c r="J7759" s="62"/>
      <c r="K7759" s="62"/>
      <c r="M7759" s="63"/>
      <c r="N7759" s="63"/>
      <c r="O7759" s="64"/>
      <c r="P7759" s="127"/>
      <c r="W7759" s="64"/>
      <c r="X7759" s="64"/>
    </row>
    <row r="7760" spans="1:24" s="59" customFormat="1" x14ac:dyDescent="0.25">
      <c r="A7760" s="77"/>
      <c r="D7760" s="60"/>
      <c r="E7760" s="60"/>
      <c r="F7760" s="60"/>
      <c r="G7760" s="60"/>
      <c r="H7760" s="62"/>
      <c r="I7760" s="62"/>
      <c r="J7760" s="62"/>
      <c r="K7760" s="62"/>
      <c r="M7760" s="63"/>
      <c r="N7760" s="63"/>
      <c r="O7760" s="64"/>
      <c r="P7760" s="127"/>
      <c r="W7760" s="64"/>
      <c r="X7760" s="64"/>
    </row>
    <row r="7761" spans="1:24" s="59" customFormat="1" x14ac:dyDescent="0.25">
      <c r="A7761" s="77"/>
      <c r="D7761" s="60"/>
      <c r="E7761" s="60"/>
      <c r="F7761" s="60"/>
      <c r="G7761" s="60"/>
      <c r="H7761" s="62"/>
      <c r="I7761" s="62"/>
      <c r="J7761" s="62"/>
      <c r="K7761" s="62"/>
      <c r="M7761" s="63"/>
      <c r="N7761" s="63"/>
      <c r="O7761" s="64"/>
      <c r="P7761" s="127"/>
      <c r="W7761" s="64"/>
      <c r="X7761" s="64"/>
    </row>
    <row r="7762" spans="1:24" s="59" customFormat="1" x14ac:dyDescent="0.25">
      <c r="A7762" s="77"/>
      <c r="D7762" s="60"/>
      <c r="E7762" s="60"/>
      <c r="F7762" s="60"/>
      <c r="G7762" s="60"/>
      <c r="H7762" s="62"/>
      <c r="I7762" s="62"/>
      <c r="J7762" s="62"/>
      <c r="K7762" s="62"/>
      <c r="M7762" s="63"/>
      <c r="N7762" s="63"/>
      <c r="O7762" s="64"/>
      <c r="P7762" s="127"/>
      <c r="W7762" s="64"/>
      <c r="X7762" s="64"/>
    </row>
    <row r="7763" spans="1:24" s="59" customFormat="1" x14ac:dyDescent="0.25">
      <c r="A7763" s="77"/>
      <c r="D7763" s="60"/>
      <c r="E7763" s="60"/>
      <c r="F7763" s="60"/>
      <c r="G7763" s="60"/>
      <c r="H7763" s="62"/>
      <c r="I7763" s="62"/>
      <c r="J7763" s="62"/>
      <c r="K7763" s="62"/>
      <c r="M7763" s="63"/>
      <c r="N7763" s="63"/>
      <c r="O7763" s="64"/>
      <c r="P7763" s="127"/>
      <c r="W7763" s="64"/>
      <c r="X7763" s="64"/>
    </row>
    <row r="7764" spans="1:24" s="59" customFormat="1" x14ac:dyDescent="0.25">
      <c r="A7764" s="77"/>
      <c r="D7764" s="60"/>
      <c r="E7764" s="60"/>
      <c r="F7764" s="60"/>
      <c r="G7764" s="60"/>
      <c r="H7764" s="62"/>
      <c r="I7764" s="62"/>
      <c r="J7764" s="62"/>
      <c r="K7764" s="62"/>
      <c r="M7764" s="63"/>
      <c r="N7764" s="63"/>
      <c r="O7764" s="64"/>
      <c r="P7764" s="127"/>
      <c r="W7764" s="64"/>
      <c r="X7764" s="64"/>
    </row>
    <row r="7765" spans="1:24" s="59" customFormat="1" x14ac:dyDescent="0.25">
      <c r="A7765" s="77"/>
      <c r="D7765" s="60"/>
      <c r="E7765" s="60"/>
      <c r="F7765" s="60"/>
      <c r="G7765" s="60"/>
      <c r="H7765" s="62"/>
      <c r="I7765" s="62"/>
      <c r="J7765" s="62"/>
      <c r="K7765" s="62"/>
      <c r="M7765" s="63"/>
      <c r="N7765" s="63"/>
      <c r="O7765" s="64"/>
      <c r="P7765" s="127"/>
      <c r="W7765" s="64"/>
      <c r="X7765" s="64"/>
    </row>
    <row r="7766" spans="1:24" s="59" customFormat="1" x14ac:dyDescent="0.25">
      <c r="A7766" s="77"/>
      <c r="D7766" s="60"/>
      <c r="E7766" s="60"/>
      <c r="F7766" s="60"/>
      <c r="G7766" s="60"/>
      <c r="H7766" s="62"/>
      <c r="I7766" s="62"/>
      <c r="J7766" s="62"/>
      <c r="K7766" s="62"/>
      <c r="M7766" s="63"/>
      <c r="N7766" s="63"/>
      <c r="O7766" s="64"/>
      <c r="P7766" s="127"/>
      <c r="W7766" s="64"/>
      <c r="X7766" s="64"/>
    </row>
    <row r="7767" spans="1:24" s="59" customFormat="1" x14ac:dyDescent="0.25">
      <c r="A7767" s="77"/>
      <c r="D7767" s="60"/>
      <c r="E7767" s="60"/>
      <c r="F7767" s="60"/>
      <c r="G7767" s="60"/>
      <c r="H7767" s="62"/>
      <c r="I7767" s="62"/>
      <c r="J7767" s="62"/>
      <c r="K7767" s="62"/>
      <c r="M7767" s="63"/>
      <c r="N7767" s="63"/>
      <c r="O7767" s="64"/>
      <c r="P7767" s="127"/>
      <c r="W7767" s="64"/>
      <c r="X7767" s="64"/>
    </row>
    <row r="7768" spans="1:24" s="59" customFormat="1" x14ac:dyDescent="0.25">
      <c r="A7768" s="77"/>
      <c r="D7768" s="60"/>
      <c r="E7768" s="60"/>
      <c r="F7768" s="60"/>
      <c r="G7768" s="60"/>
      <c r="H7768" s="62"/>
      <c r="I7768" s="62"/>
      <c r="J7768" s="62"/>
      <c r="K7768" s="62"/>
      <c r="M7768" s="63"/>
      <c r="N7768" s="63"/>
      <c r="O7768" s="64"/>
      <c r="P7768" s="127"/>
      <c r="W7768" s="64"/>
      <c r="X7768" s="64"/>
    </row>
    <row r="7769" spans="1:24" s="59" customFormat="1" x14ac:dyDescent="0.25">
      <c r="A7769" s="77"/>
      <c r="D7769" s="60"/>
      <c r="E7769" s="60"/>
      <c r="F7769" s="60"/>
      <c r="G7769" s="60"/>
      <c r="H7769" s="62"/>
      <c r="I7769" s="62"/>
      <c r="J7769" s="62"/>
      <c r="K7769" s="62"/>
      <c r="M7769" s="63"/>
      <c r="N7769" s="63"/>
      <c r="O7769" s="64"/>
      <c r="P7769" s="127"/>
      <c r="W7769" s="64"/>
      <c r="X7769" s="64"/>
    </row>
    <row r="7770" spans="1:24" s="59" customFormat="1" x14ac:dyDescent="0.25">
      <c r="A7770" s="77"/>
      <c r="D7770" s="60"/>
      <c r="E7770" s="60"/>
      <c r="F7770" s="60"/>
      <c r="G7770" s="60"/>
      <c r="H7770" s="62"/>
      <c r="I7770" s="62"/>
      <c r="J7770" s="62"/>
      <c r="K7770" s="62"/>
      <c r="M7770" s="63"/>
      <c r="N7770" s="63"/>
      <c r="O7770" s="64"/>
      <c r="P7770" s="127"/>
      <c r="W7770" s="64"/>
      <c r="X7770" s="64"/>
    </row>
    <row r="7771" spans="1:24" s="59" customFormat="1" x14ac:dyDescent="0.25">
      <c r="A7771" s="77"/>
      <c r="D7771" s="60"/>
      <c r="E7771" s="60"/>
      <c r="F7771" s="60"/>
      <c r="G7771" s="60"/>
      <c r="H7771" s="62"/>
      <c r="I7771" s="62"/>
      <c r="J7771" s="62"/>
      <c r="K7771" s="62"/>
      <c r="M7771" s="63"/>
      <c r="N7771" s="63"/>
      <c r="O7771" s="64"/>
      <c r="P7771" s="127"/>
      <c r="W7771" s="64"/>
      <c r="X7771" s="64"/>
    </row>
    <row r="7772" spans="1:24" s="59" customFormat="1" x14ac:dyDescent="0.25">
      <c r="A7772" s="77"/>
      <c r="D7772" s="60"/>
      <c r="E7772" s="60"/>
      <c r="F7772" s="60"/>
      <c r="G7772" s="60"/>
      <c r="H7772" s="62"/>
      <c r="I7772" s="62"/>
      <c r="J7772" s="62"/>
      <c r="K7772" s="62"/>
      <c r="M7772" s="63"/>
      <c r="N7772" s="63"/>
      <c r="O7772" s="64"/>
      <c r="P7772" s="127"/>
      <c r="W7772" s="64"/>
      <c r="X7772" s="64"/>
    </row>
    <row r="7773" spans="1:24" s="59" customFormat="1" x14ac:dyDescent="0.25">
      <c r="A7773" s="77"/>
      <c r="D7773" s="60"/>
      <c r="E7773" s="60"/>
      <c r="F7773" s="60"/>
      <c r="G7773" s="60"/>
      <c r="H7773" s="62"/>
      <c r="I7773" s="62"/>
      <c r="J7773" s="62"/>
      <c r="K7773" s="62"/>
      <c r="M7773" s="63"/>
      <c r="N7773" s="63"/>
      <c r="O7773" s="64"/>
      <c r="P7773" s="127"/>
      <c r="W7773" s="64"/>
      <c r="X7773" s="64"/>
    </row>
    <row r="7774" spans="1:24" s="59" customFormat="1" x14ac:dyDescent="0.25">
      <c r="A7774" s="77"/>
      <c r="D7774" s="60"/>
      <c r="E7774" s="60"/>
      <c r="F7774" s="60"/>
      <c r="G7774" s="60"/>
      <c r="H7774" s="62"/>
      <c r="I7774" s="62"/>
      <c r="J7774" s="62"/>
      <c r="K7774" s="62"/>
      <c r="M7774" s="63"/>
      <c r="N7774" s="63"/>
      <c r="O7774" s="64"/>
      <c r="P7774" s="127"/>
      <c r="W7774" s="64"/>
      <c r="X7774" s="64"/>
    </row>
    <row r="7775" spans="1:24" s="59" customFormat="1" x14ac:dyDescent="0.25">
      <c r="A7775" s="77"/>
      <c r="D7775" s="60"/>
      <c r="E7775" s="60"/>
      <c r="F7775" s="60"/>
      <c r="G7775" s="60"/>
      <c r="H7775" s="62"/>
      <c r="I7775" s="62"/>
      <c r="J7775" s="62"/>
      <c r="K7775" s="62"/>
      <c r="M7775" s="63"/>
      <c r="N7775" s="63"/>
      <c r="O7775" s="64"/>
      <c r="P7775" s="127"/>
      <c r="W7775" s="64"/>
      <c r="X7775" s="64"/>
    </row>
    <row r="7776" spans="1:24" s="59" customFormat="1" x14ac:dyDescent="0.25">
      <c r="A7776" s="77"/>
      <c r="D7776" s="60"/>
      <c r="E7776" s="60"/>
      <c r="F7776" s="60"/>
      <c r="G7776" s="60"/>
      <c r="H7776" s="62"/>
      <c r="I7776" s="62"/>
      <c r="J7776" s="62"/>
      <c r="K7776" s="62"/>
      <c r="M7776" s="63"/>
      <c r="N7776" s="63"/>
      <c r="O7776" s="64"/>
      <c r="P7776" s="127"/>
      <c r="W7776" s="64"/>
      <c r="X7776" s="64"/>
    </row>
    <row r="7777" spans="1:24" s="59" customFormat="1" x14ac:dyDescent="0.25">
      <c r="A7777" s="77"/>
      <c r="D7777" s="60"/>
      <c r="E7777" s="60"/>
      <c r="F7777" s="60"/>
      <c r="G7777" s="60"/>
      <c r="H7777" s="62"/>
      <c r="I7777" s="62"/>
      <c r="J7777" s="62"/>
      <c r="K7777" s="62"/>
      <c r="M7777" s="63"/>
      <c r="N7777" s="63"/>
      <c r="O7777" s="64"/>
      <c r="P7777" s="127"/>
      <c r="W7777" s="64"/>
      <c r="X7777" s="64"/>
    </row>
    <row r="7778" spans="1:24" s="59" customFormat="1" x14ac:dyDescent="0.25">
      <c r="A7778" s="77"/>
      <c r="D7778" s="60"/>
      <c r="E7778" s="60"/>
      <c r="F7778" s="60"/>
      <c r="G7778" s="60"/>
      <c r="H7778" s="62"/>
      <c r="I7778" s="62"/>
      <c r="J7778" s="62"/>
      <c r="K7778" s="62"/>
      <c r="M7778" s="63"/>
      <c r="N7778" s="63"/>
      <c r="O7778" s="64"/>
      <c r="P7778" s="127"/>
      <c r="W7778" s="64"/>
      <c r="X7778" s="64"/>
    </row>
    <row r="7779" spans="1:24" s="59" customFormat="1" x14ac:dyDescent="0.25">
      <c r="A7779" s="77"/>
      <c r="D7779" s="60"/>
      <c r="E7779" s="60"/>
      <c r="F7779" s="60"/>
      <c r="G7779" s="60"/>
      <c r="H7779" s="62"/>
      <c r="I7779" s="62"/>
      <c r="J7779" s="62"/>
      <c r="K7779" s="62"/>
      <c r="M7779" s="63"/>
      <c r="N7779" s="63"/>
      <c r="O7779" s="64"/>
      <c r="P7779" s="127"/>
      <c r="W7779" s="64"/>
      <c r="X7779" s="64"/>
    </row>
    <row r="7780" spans="1:24" s="59" customFormat="1" x14ac:dyDescent="0.25">
      <c r="A7780" s="77"/>
      <c r="D7780" s="60"/>
      <c r="E7780" s="60"/>
      <c r="F7780" s="60"/>
      <c r="G7780" s="60"/>
      <c r="H7780" s="62"/>
      <c r="I7780" s="62"/>
      <c r="J7780" s="62"/>
      <c r="K7780" s="62"/>
      <c r="M7780" s="63"/>
      <c r="N7780" s="63"/>
      <c r="O7780" s="64"/>
      <c r="P7780" s="127"/>
      <c r="W7780" s="64"/>
      <c r="X7780" s="64"/>
    </row>
    <row r="7781" spans="1:24" s="59" customFormat="1" x14ac:dyDescent="0.25">
      <c r="A7781" s="77"/>
      <c r="D7781" s="60"/>
      <c r="E7781" s="60"/>
      <c r="F7781" s="60"/>
      <c r="G7781" s="60"/>
      <c r="H7781" s="62"/>
      <c r="I7781" s="62"/>
      <c r="J7781" s="62"/>
      <c r="K7781" s="62"/>
      <c r="M7781" s="63"/>
      <c r="N7781" s="63"/>
      <c r="O7781" s="64"/>
      <c r="P7781" s="127"/>
      <c r="W7781" s="64"/>
      <c r="X7781" s="64"/>
    </row>
    <row r="7782" spans="1:24" s="59" customFormat="1" x14ac:dyDescent="0.25">
      <c r="A7782" s="77"/>
      <c r="D7782" s="60"/>
      <c r="E7782" s="60"/>
      <c r="F7782" s="60"/>
      <c r="G7782" s="60"/>
      <c r="H7782" s="62"/>
      <c r="I7782" s="62"/>
      <c r="J7782" s="62"/>
      <c r="K7782" s="62"/>
      <c r="M7782" s="63"/>
      <c r="N7782" s="63"/>
      <c r="O7782" s="64"/>
      <c r="P7782" s="127"/>
      <c r="W7782" s="64"/>
      <c r="X7782" s="64"/>
    </row>
    <row r="7783" spans="1:24" s="59" customFormat="1" x14ac:dyDescent="0.25">
      <c r="A7783" s="77"/>
      <c r="D7783" s="60"/>
      <c r="E7783" s="60"/>
      <c r="F7783" s="60"/>
      <c r="G7783" s="60"/>
      <c r="H7783" s="62"/>
      <c r="I7783" s="62"/>
      <c r="J7783" s="62"/>
      <c r="K7783" s="62"/>
      <c r="M7783" s="63"/>
      <c r="N7783" s="63"/>
      <c r="O7783" s="64"/>
      <c r="P7783" s="127"/>
      <c r="W7783" s="64"/>
      <c r="X7783" s="64"/>
    </row>
    <row r="7784" spans="1:24" s="59" customFormat="1" x14ac:dyDescent="0.25">
      <c r="A7784" s="77"/>
      <c r="D7784" s="60"/>
      <c r="E7784" s="60"/>
      <c r="F7784" s="60"/>
      <c r="G7784" s="60"/>
      <c r="H7784" s="62"/>
      <c r="I7784" s="62"/>
      <c r="J7784" s="62"/>
      <c r="K7784" s="62"/>
      <c r="M7784" s="63"/>
      <c r="N7784" s="63"/>
      <c r="O7784" s="64"/>
      <c r="P7784" s="127"/>
      <c r="W7784" s="64"/>
      <c r="X7784" s="64"/>
    </row>
    <row r="7785" spans="1:24" s="59" customFormat="1" x14ac:dyDescent="0.25">
      <c r="A7785" s="77"/>
      <c r="D7785" s="60"/>
      <c r="E7785" s="60"/>
      <c r="F7785" s="60"/>
      <c r="G7785" s="60"/>
      <c r="H7785" s="62"/>
      <c r="I7785" s="62"/>
      <c r="J7785" s="62"/>
      <c r="K7785" s="62"/>
      <c r="M7785" s="63"/>
      <c r="N7785" s="63"/>
      <c r="O7785" s="64"/>
      <c r="P7785" s="127"/>
      <c r="W7785" s="64"/>
      <c r="X7785" s="64"/>
    </row>
    <row r="7786" spans="1:24" s="59" customFormat="1" x14ac:dyDescent="0.25">
      <c r="A7786" s="77"/>
      <c r="D7786" s="60"/>
      <c r="E7786" s="60"/>
      <c r="F7786" s="60"/>
      <c r="G7786" s="60"/>
      <c r="H7786" s="62"/>
      <c r="I7786" s="62"/>
      <c r="J7786" s="62"/>
      <c r="K7786" s="62"/>
      <c r="M7786" s="63"/>
      <c r="N7786" s="63"/>
      <c r="O7786" s="64"/>
      <c r="P7786" s="127"/>
      <c r="W7786" s="64"/>
      <c r="X7786" s="64"/>
    </row>
    <row r="7787" spans="1:24" s="59" customFormat="1" x14ac:dyDescent="0.25">
      <c r="A7787" s="77"/>
      <c r="D7787" s="60"/>
      <c r="E7787" s="60"/>
      <c r="F7787" s="60"/>
      <c r="G7787" s="60"/>
      <c r="H7787" s="62"/>
      <c r="I7787" s="62"/>
      <c r="J7787" s="62"/>
      <c r="K7787" s="62"/>
      <c r="M7787" s="63"/>
      <c r="N7787" s="63"/>
      <c r="O7787" s="64"/>
      <c r="P7787" s="127"/>
      <c r="W7787" s="64"/>
      <c r="X7787" s="64"/>
    </row>
    <row r="7788" spans="1:24" s="59" customFormat="1" x14ac:dyDescent="0.25">
      <c r="A7788" s="77"/>
      <c r="D7788" s="60"/>
      <c r="E7788" s="60"/>
      <c r="F7788" s="60"/>
      <c r="G7788" s="60"/>
      <c r="H7788" s="62"/>
      <c r="I7788" s="62"/>
      <c r="J7788" s="62"/>
      <c r="K7788" s="62"/>
      <c r="M7788" s="63"/>
      <c r="N7788" s="63"/>
      <c r="O7788" s="64"/>
      <c r="P7788" s="127"/>
      <c r="W7788" s="64"/>
      <c r="X7788" s="64"/>
    </row>
    <row r="7789" spans="1:24" s="59" customFormat="1" x14ac:dyDescent="0.25">
      <c r="A7789" s="77"/>
      <c r="D7789" s="60"/>
      <c r="E7789" s="60"/>
      <c r="F7789" s="60"/>
      <c r="G7789" s="60"/>
      <c r="H7789" s="62"/>
      <c r="I7789" s="62"/>
      <c r="J7789" s="62"/>
      <c r="K7789" s="62"/>
      <c r="M7789" s="63"/>
      <c r="N7789" s="63"/>
      <c r="O7789" s="64"/>
      <c r="P7789" s="127"/>
      <c r="W7789" s="64"/>
      <c r="X7789" s="64"/>
    </row>
    <row r="7790" spans="1:24" s="59" customFormat="1" x14ac:dyDescent="0.25">
      <c r="A7790" s="77"/>
      <c r="D7790" s="60"/>
      <c r="E7790" s="60"/>
      <c r="F7790" s="60"/>
      <c r="G7790" s="60"/>
      <c r="H7790" s="62"/>
      <c r="I7790" s="62"/>
      <c r="J7790" s="62"/>
      <c r="K7790" s="62"/>
      <c r="M7790" s="63"/>
      <c r="N7790" s="63"/>
      <c r="O7790" s="64"/>
      <c r="P7790" s="127"/>
      <c r="W7790" s="64"/>
      <c r="X7790" s="64"/>
    </row>
    <row r="7791" spans="1:24" s="59" customFormat="1" x14ac:dyDescent="0.25">
      <c r="A7791" s="77"/>
      <c r="D7791" s="60"/>
      <c r="E7791" s="60"/>
      <c r="F7791" s="60"/>
      <c r="G7791" s="60"/>
      <c r="H7791" s="62"/>
      <c r="I7791" s="62"/>
      <c r="J7791" s="62"/>
      <c r="K7791" s="62"/>
      <c r="M7791" s="63"/>
      <c r="N7791" s="63"/>
      <c r="O7791" s="64"/>
      <c r="P7791" s="127"/>
      <c r="W7791" s="64"/>
      <c r="X7791" s="64"/>
    </row>
    <row r="7792" spans="1:24" s="59" customFormat="1" x14ac:dyDescent="0.25">
      <c r="A7792" s="77"/>
      <c r="D7792" s="60"/>
      <c r="E7792" s="60"/>
      <c r="F7792" s="60"/>
      <c r="G7792" s="60"/>
      <c r="H7792" s="62"/>
      <c r="I7792" s="62"/>
      <c r="J7792" s="62"/>
      <c r="K7792" s="62"/>
      <c r="M7792" s="63"/>
      <c r="N7792" s="63"/>
      <c r="O7792" s="64"/>
      <c r="P7792" s="127"/>
      <c r="W7792" s="64"/>
      <c r="X7792" s="64"/>
    </row>
    <row r="7793" spans="1:24" s="59" customFormat="1" x14ac:dyDescent="0.25">
      <c r="A7793" s="77"/>
      <c r="D7793" s="60"/>
      <c r="E7793" s="60"/>
      <c r="F7793" s="60"/>
      <c r="G7793" s="60"/>
      <c r="H7793" s="62"/>
      <c r="I7793" s="62"/>
      <c r="J7793" s="62"/>
      <c r="K7793" s="62"/>
      <c r="M7793" s="63"/>
      <c r="N7793" s="63"/>
      <c r="O7793" s="64"/>
      <c r="P7793" s="127"/>
      <c r="W7793" s="64"/>
      <c r="X7793" s="64"/>
    </row>
    <row r="7794" spans="1:24" s="59" customFormat="1" x14ac:dyDescent="0.25">
      <c r="A7794" s="77"/>
      <c r="D7794" s="60"/>
      <c r="E7794" s="60"/>
      <c r="F7794" s="60"/>
      <c r="G7794" s="60"/>
      <c r="H7794" s="62"/>
      <c r="I7794" s="62"/>
      <c r="J7794" s="62"/>
      <c r="K7794" s="62"/>
      <c r="M7794" s="63"/>
      <c r="N7794" s="63"/>
      <c r="O7794" s="64"/>
      <c r="P7794" s="127"/>
      <c r="W7794" s="64"/>
      <c r="X7794" s="64"/>
    </row>
    <row r="7795" spans="1:24" s="59" customFormat="1" x14ac:dyDescent="0.25">
      <c r="A7795" s="77"/>
      <c r="D7795" s="60"/>
      <c r="E7795" s="60"/>
      <c r="F7795" s="60"/>
      <c r="G7795" s="60"/>
      <c r="H7795" s="62"/>
      <c r="I7795" s="62"/>
      <c r="J7795" s="62"/>
      <c r="K7795" s="62"/>
      <c r="M7795" s="63"/>
      <c r="N7795" s="63"/>
      <c r="O7795" s="64"/>
      <c r="P7795" s="127"/>
      <c r="W7795" s="64"/>
      <c r="X7795" s="64"/>
    </row>
    <row r="7796" spans="1:24" s="59" customFormat="1" x14ac:dyDescent="0.25">
      <c r="A7796" s="77"/>
      <c r="D7796" s="60"/>
      <c r="E7796" s="60"/>
      <c r="F7796" s="60"/>
      <c r="G7796" s="60"/>
      <c r="H7796" s="62"/>
      <c r="I7796" s="62"/>
      <c r="J7796" s="62"/>
      <c r="K7796" s="62"/>
      <c r="M7796" s="63"/>
      <c r="N7796" s="63"/>
      <c r="O7796" s="64"/>
      <c r="P7796" s="127"/>
      <c r="W7796" s="64"/>
      <c r="X7796" s="64"/>
    </row>
    <row r="7797" spans="1:24" s="59" customFormat="1" x14ac:dyDescent="0.25">
      <c r="A7797" s="77"/>
      <c r="D7797" s="60"/>
      <c r="E7797" s="60"/>
      <c r="F7797" s="60"/>
      <c r="G7797" s="60"/>
      <c r="H7797" s="62"/>
      <c r="I7797" s="62"/>
      <c r="J7797" s="62"/>
      <c r="K7797" s="62"/>
      <c r="M7797" s="63"/>
      <c r="N7797" s="63"/>
      <c r="O7797" s="64"/>
      <c r="P7797" s="127"/>
      <c r="W7797" s="64"/>
      <c r="X7797" s="64"/>
    </row>
    <row r="7798" spans="1:24" s="59" customFormat="1" x14ac:dyDescent="0.25">
      <c r="A7798" s="77"/>
      <c r="D7798" s="60"/>
      <c r="E7798" s="60"/>
      <c r="F7798" s="60"/>
      <c r="G7798" s="60"/>
      <c r="H7798" s="62"/>
      <c r="I7798" s="62"/>
      <c r="J7798" s="62"/>
      <c r="K7798" s="62"/>
      <c r="M7798" s="63"/>
      <c r="N7798" s="63"/>
      <c r="O7798" s="64"/>
      <c r="P7798" s="127"/>
      <c r="W7798" s="64"/>
      <c r="X7798" s="64"/>
    </row>
    <row r="7799" spans="1:24" s="59" customFormat="1" x14ac:dyDescent="0.25">
      <c r="A7799" s="77"/>
      <c r="D7799" s="60"/>
      <c r="E7799" s="60"/>
      <c r="F7799" s="60"/>
      <c r="G7799" s="60"/>
      <c r="H7799" s="62"/>
      <c r="I7799" s="62"/>
      <c r="J7799" s="62"/>
      <c r="K7799" s="62"/>
      <c r="M7799" s="63"/>
      <c r="N7799" s="63"/>
      <c r="O7799" s="64"/>
      <c r="P7799" s="127"/>
      <c r="W7799" s="64"/>
      <c r="X7799" s="64"/>
    </row>
    <row r="7800" spans="1:24" s="59" customFormat="1" x14ac:dyDescent="0.25">
      <c r="A7800" s="77"/>
      <c r="D7800" s="60"/>
      <c r="E7800" s="60"/>
      <c r="F7800" s="60"/>
      <c r="G7800" s="60"/>
      <c r="H7800" s="62"/>
      <c r="I7800" s="62"/>
      <c r="J7800" s="62"/>
      <c r="K7800" s="62"/>
      <c r="M7800" s="63"/>
      <c r="N7800" s="63"/>
      <c r="O7800" s="64"/>
      <c r="P7800" s="127"/>
      <c r="W7800" s="64"/>
      <c r="X7800" s="64"/>
    </row>
    <row r="7801" spans="1:24" s="59" customFormat="1" x14ac:dyDescent="0.25">
      <c r="A7801" s="77"/>
      <c r="D7801" s="60"/>
      <c r="E7801" s="60"/>
      <c r="F7801" s="60"/>
      <c r="G7801" s="60"/>
      <c r="H7801" s="62"/>
      <c r="I7801" s="62"/>
      <c r="J7801" s="62"/>
      <c r="K7801" s="62"/>
      <c r="M7801" s="63"/>
      <c r="N7801" s="63"/>
      <c r="O7801" s="64"/>
      <c r="P7801" s="127"/>
      <c r="W7801" s="64"/>
      <c r="X7801" s="64"/>
    </row>
    <row r="7802" spans="1:24" s="59" customFormat="1" x14ac:dyDescent="0.25">
      <c r="A7802" s="77"/>
      <c r="D7802" s="60"/>
      <c r="E7802" s="60"/>
      <c r="F7802" s="60"/>
      <c r="G7802" s="60"/>
      <c r="H7802" s="62"/>
      <c r="I7802" s="62"/>
      <c r="J7802" s="62"/>
      <c r="K7802" s="62"/>
      <c r="M7802" s="63"/>
      <c r="N7802" s="63"/>
      <c r="O7802" s="64"/>
      <c r="P7802" s="127"/>
      <c r="W7802" s="64"/>
      <c r="X7802" s="64"/>
    </row>
    <row r="7803" spans="1:24" s="59" customFormat="1" x14ac:dyDescent="0.25">
      <c r="A7803" s="77"/>
      <c r="D7803" s="60"/>
      <c r="E7803" s="60"/>
      <c r="F7803" s="60"/>
      <c r="G7803" s="60"/>
      <c r="H7803" s="62"/>
      <c r="I7803" s="62"/>
      <c r="J7803" s="62"/>
      <c r="K7803" s="62"/>
      <c r="M7803" s="63"/>
      <c r="N7803" s="63"/>
      <c r="O7803" s="64"/>
      <c r="P7803" s="127"/>
      <c r="W7803" s="64"/>
      <c r="X7803" s="64"/>
    </row>
    <row r="7804" spans="1:24" s="59" customFormat="1" x14ac:dyDescent="0.25">
      <c r="A7804" s="77"/>
      <c r="D7804" s="60"/>
      <c r="E7804" s="60"/>
      <c r="F7804" s="60"/>
      <c r="G7804" s="60"/>
      <c r="H7804" s="62"/>
      <c r="I7804" s="62"/>
      <c r="J7804" s="62"/>
      <c r="K7804" s="62"/>
      <c r="M7804" s="63"/>
      <c r="N7804" s="63"/>
      <c r="O7804" s="64"/>
      <c r="P7804" s="127"/>
      <c r="W7804" s="64"/>
      <c r="X7804" s="64"/>
    </row>
    <row r="7805" spans="1:24" s="59" customFormat="1" x14ac:dyDescent="0.25">
      <c r="A7805" s="77"/>
      <c r="D7805" s="60"/>
      <c r="E7805" s="60"/>
      <c r="F7805" s="60"/>
      <c r="G7805" s="60"/>
      <c r="H7805" s="62"/>
      <c r="I7805" s="62"/>
      <c r="J7805" s="62"/>
      <c r="K7805" s="62"/>
      <c r="M7805" s="63"/>
      <c r="N7805" s="63"/>
      <c r="O7805" s="64"/>
      <c r="P7805" s="127"/>
      <c r="W7805" s="64"/>
      <c r="X7805" s="64"/>
    </row>
    <row r="7806" spans="1:24" s="59" customFormat="1" x14ac:dyDescent="0.25">
      <c r="A7806" s="77"/>
      <c r="D7806" s="60"/>
      <c r="E7806" s="60"/>
      <c r="F7806" s="60"/>
      <c r="G7806" s="60"/>
      <c r="H7806" s="62"/>
      <c r="I7806" s="62"/>
      <c r="J7806" s="62"/>
      <c r="K7806" s="62"/>
      <c r="M7806" s="63"/>
      <c r="N7806" s="63"/>
      <c r="O7806" s="64"/>
      <c r="P7806" s="127"/>
      <c r="W7806" s="64"/>
      <c r="X7806" s="64"/>
    </row>
    <row r="7807" spans="1:24" s="59" customFormat="1" x14ac:dyDescent="0.25">
      <c r="A7807" s="77"/>
      <c r="D7807" s="60"/>
      <c r="E7807" s="60"/>
      <c r="F7807" s="60"/>
      <c r="G7807" s="60"/>
      <c r="H7807" s="62"/>
      <c r="I7807" s="62"/>
      <c r="J7807" s="62"/>
      <c r="K7807" s="62"/>
      <c r="M7807" s="63"/>
      <c r="N7807" s="63"/>
      <c r="O7807" s="64"/>
      <c r="P7807" s="127"/>
      <c r="W7807" s="64"/>
      <c r="X7807" s="64"/>
    </row>
    <row r="7808" spans="1:24" s="59" customFormat="1" x14ac:dyDescent="0.25">
      <c r="A7808" s="77"/>
      <c r="D7808" s="60"/>
      <c r="E7808" s="60"/>
      <c r="F7808" s="60"/>
      <c r="G7808" s="60"/>
      <c r="H7808" s="62"/>
      <c r="I7808" s="62"/>
      <c r="J7808" s="62"/>
      <c r="K7808" s="62"/>
      <c r="M7808" s="63"/>
      <c r="N7808" s="63"/>
      <c r="O7808" s="64"/>
      <c r="P7808" s="127"/>
      <c r="W7808" s="64"/>
      <c r="X7808" s="64"/>
    </row>
    <row r="7809" spans="1:24" s="59" customFormat="1" x14ac:dyDescent="0.25">
      <c r="A7809" s="77"/>
      <c r="D7809" s="60"/>
      <c r="E7809" s="60"/>
      <c r="F7809" s="60"/>
      <c r="G7809" s="60"/>
      <c r="H7809" s="62"/>
      <c r="I7809" s="62"/>
      <c r="J7809" s="62"/>
      <c r="K7809" s="62"/>
      <c r="M7809" s="63"/>
      <c r="N7809" s="63"/>
      <c r="O7809" s="64"/>
      <c r="P7809" s="127"/>
      <c r="W7809" s="64"/>
      <c r="X7809" s="64"/>
    </row>
    <row r="7810" spans="1:24" s="59" customFormat="1" x14ac:dyDescent="0.25">
      <c r="A7810" s="77"/>
      <c r="D7810" s="60"/>
      <c r="E7810" s="60"/>
      <c r="F7810" s="60"/>
      <c r="G7810" s="60"/>
      <c r="H7810" s="62"/>
      <c r="I7810" s="62"/>
      <c r="J7810" s="62"/>
      <c r="K7810" s="62"/>
      <c r="M7810" s="63"/>
      <c r="N7810" s="63"/>
      <c r="O7810" s="64"/>
      <c r="P7810" s="127"/>
      <c r="W7810" s="64"/>
      <c r="X7810" s="64"/>
    </row>
    <row r="7811" spans="1:24" s="59" customFormat="1" x14ac:dyDescent="0.25">
      <c r="A7811" s="77"/>
      <c r="D7811" s="60"/>
      <c r="E7811" s="60"/>
      <c r="F7811" s="60"/>
      <c r="G7811" s="60"/>
      <c r="H7811" s="62"/>
      <c r="I7811" s="62"/>
      <c r="J7811" s="62"/>
      <c r="K7811" s="62"/>
      <c r="M7811" s="63"/>
      <c r="N7811" s="63"/>
      <c r="O7811" s="64"/>
      <c r="P7811" s="127"/>
      <c r="W7811" s="64"/>
      <c r="X7811" s="64"/>
    </row>
    <row r="7812" spans="1:24" s="59" customFormat="1" x14ac:dyDescent="0.25">
      <c r="A7812" s="77"/>
      <c r="D7812" s="60"/>
      <c r="E7812" s="60"/>
      <c r="F7812" s="60"/>
      <c r="G7812" s="60"/>
      <c r="H7812" s="62"/>
      <c r="I7812" s="62"/>
      <c r="J7812" s="62"/>
      <c r="K7812" s="62"/>
      <c r="M7812" s="63"/>
      <c r="N7812" s="63"/>
      <c r="O7812" s="64"/>
      <c r="P7812" s="127"/>
      <c r="W7812" s="64"/>
      <c r="X7812" s="64"/>
    </row>
    <row r="7813" spans="1:24" s="59" customFormat="1" x14ac:dyDescent="0.25">
      <c r="A7813" s="77"/>
      <c r="D7813" s="60"/>
      <c r="E7813" s="60"/>
      <c r="F7813" s="60"/>
      <c r="G7813" s="60"/>
      <c r="H7813" s="62"/>
      <c r="I7813" s="62"/>
      <c r="J7813" s="62"/>
      <c r="K7813" s="62"/>
      <c r="M7813" s="63"/>
      <c r="N7813" s="63"/>
      <c r="O7813" s="64"/>
      <c r="P7813" s="127"/>
      <c r="W7813" s="64"/>
      <c r="X7813" s="64"/>
    </row>
    <row r="7814" spans="1:24" s="59" customFormat="1" x14ac:dyDescent="0.25">
      <c r="A7814" s="77"/>
      <c r="D7814" s="60"/>
      <c r="E7814" s="60"/>
      <c r="F7814" s="60"/>
      <c r="G7814" s="60"/>
      <c r="H7814" s="62"/>
      <c r="I7814" s="62"/>
      <c r="J7814" s="62"/>
      <c r="K7814" s="62"/>
      <c r="M7814" s="63"/>
      <c r="N7814" s="63"/>
      <c r="O7814" s="64"/>
      <c r="P7814" s="127"/>
      <c r="W7814" s="64"/>
      <c r="X7814" s="64"/>
    </row>
    <row r="7815" spans="1:24" s="59" customFormat="1" x14ac:dyDescent="0.25">
      <c r="A7815" s="77"/>
      <c r="D7815" s="60"/>
      <c r="E7815" s="60"/>
      <c r="F7815" s="60"/>
      <c r="G7815" s="60"/>
      <c r="H7815" s="62"/>
      <c r="I7815" s="62"/>
      <c r="J7815" s="62"/>
      <c r="K7815" s="62"/>
      <c r="M7815" s="63"/>
      <c r="N7815" s="63"/>
      <c r="O7815" s="64"/>
      <c r="P7815" s="127"/>
      <c r="W7815" s="64"/>
      <c r="X7815" s="64"/>
    </row>
    <row r="7816" spans="1:24" s="59" customFormat="1" x14ac:dyDescent="0.25">
      <c r="A7816" s="77"/>
      <c r="D7816" s="60"/>
      <c r="E7816" s="60"/>
      <c r="F7816" s="60"/>
      <c r="G7816" s="60"/>
      <c r="H7816" s="62"/>
      <c r="I7816" s="62"/>
      <c r="J7816" s="62"/>
      <c r="K7816" s="62"/>
      <c r="M7816" s="63"/>
      <c r="N7816" s="63"/>
      <c r="O7816" s="64"/>
      <c r="P7816" s="127"/>
      <c r="W7816" s="64"/>
      <c r="X7816" s="64"/>
    </row>
    <row r="7817" spans="1:24" s="59" customFormat="1" x14ac:dyDescent="0.25">
      <c r="A7817" s="77"/>
      <c r="D7817" s="60"/>
      <c r="E7817" s="60"/>
      <c r="F7817" s="60"/>
      <c r="G7817" s="60"/>
      <c r="H7817" s="62"/>
      <c r="I7817" s="62"/>
      <c r="J7817" s="62"/>
      <c r="K7817" s="62"/>
      <c r="M7817" s="63"/>
      <c r="N7817" s="63"/>
      <c r="O7817" s="64"/>
      <c r="P7817" s="127"/>
      <c r="W7817" s="64"/>
      <c r="X7817" s="64"/>
    </row>
    <row r="7818" spans="1:24" s="59" customFormat="1" x14ac:dyDescent="0.25">
      <c r="A7818" s="77"/>
      <c r="D7818" s="60"/>
      <c r="E7818" s="60"/>
      <c r="F7818" s="60"/>
      <c r="G7818" s="60"/>
      <c r="H7818" s="62"/>
      <c r="I7818" s="62"/>
      <c r="J7818" s="62"/>
      <c r="K7818" s="62"/>
      <c r="M7818" s="63"/>
      <c r="N7818" s="63"/>
      <c r="O7818" s="64"/>
      <c r="P7818" s="127"/>
      <c r="W7818" s="64"/>
      <c r="X7818" s="64"/>
    </row>
    <row r="7819" spans="1:24" s="59" customFormat="1" x14ac:dyDescent="0.25">
      <c r="A7819" s="77"/>
      <c r="D7819" s="60"/>
      <c r="E7819" s="60"/>
      <c r="F7819" s="60"/>
      <c r="G7819" s="60"/>
      <c r="H7819" s="62"/>
      <c r="I7819" s="62"/>
      <c r="J7819" s="62"/>
      <c r="K7819" s="62"/>
      <c r="M7819" s="63"/>
      <c r="N7819" s="63"/>
      <c r="O7819" s="64"/>
      <c r="P7819" s="127"/>
      <c r="W7819" s="64"/>
      <c r="X7819" s="64"/>
    </row>
    <row r="7820" spans="1:24" s="59" customFormat="1" x14ac:dyDescent="0.25">
      <c r="A7820" s="77"/>
      <c r="D7820" s="60"/>
      <c r="E7820" s="60"/>
      <c r="F7820" s="60"/>
      <c r="G7820" s="60"/>
      <c r="H7820" s="62"/>
      <c r="I7820" s="62"/>
      <c r="J7820" s="62"/>
      <c r="K7820" s="62"/>
      <c r="M7820" s="63"/>
      <c r="N7820" s="63"/>
      <c r="O7820" s="64"/>
      <c r="P7820" s="127"/>
      <c r="W7820" s="64"/>
      <c r="X7820" s="64"/>
    </row>
    <row r="7821" spans="1:24" s="59" customFormat="1" x14ac:dyDescent="0.25">
      <c r="A7821" s="77"/>
      <c r="D7821" s="60"/>
      <c r="E7821" s="60"/>
      <c r="F7821" s="60"/>
      <c r="G7821" s="60"/>
      <c r="H7821" s="62"/>
      <c r="I7821" s="62"/>
      <c r="J7821" s="62"/>
      <c r="K7821" s="62"/>
      <c r="M7821" s="63"/>
      <c r="N7821" s="63"/>
      <c r="O7821" s="64"/>
      <c r="P7821" s="127"/>
      <c r="W7821" s="64"/>
      <c r="X7821" s="64"/>
    </row>
    <row r="7822" spans="1:24" s="59" customFormat="1" x14ac:dyDescent="0.25">
      <c r="A7822" s="77"/>
      <c r="D7822" s="60"/>
      <c r="E7822" s="60"/>
      <c r="F7822" s="60"/>
      <c r="G7822" s="60"/>
      <c r="H7822" s="62"/>
      <c r="I7822" s="62"/>
      <c r="J7822" s="62"/>
      <c r="K7822" s="62"/>
      <c r="M7822" s="63"/>
      <c r="N7822" s="63"/>
      <c r="O7822" s="64"/>
      <c r="P7822" s="127"/>
      <c r="W7822" s="64"/>
      <c r="X7822" s="64"/>
    </row>
    <row r="7823" spans="1:24" s="59" customFormat="1" x14ac:dyDescent="0.25">
      <c r="A7823" s="77"/>
      <c r="D7823" s="60"/>
      <c r="E7823" s="60"/>
      <c r="F7823" s="60"/>
      <c r="G7823" s="60"/>
      <c r="H7823" s="62"/>
      <c r="I7823" s="62"/>
      <c r="J7823" s="62"/>
      <c r="K7823" s="62"/>
      <c r="M7823" s="63"/>
      <c r="N7823" s="63"/>
      <c r="O7823" s="64"/>
      <c r="P7823" s="127"/>
      <c r="W7823" s="64"/>
      <c r="X7823" s="64"/>
    </row>
    <row r="7824" spans="1:24" s="59" customFormat="1" x14ac:dyDescent="0.25">
      <c r="A7824" s="77"/>
      <c r="D7824" s="60"/>
      <c r="E7824" s="60"/>
      <c r="F7824" s="60"/>
      <c r="G7824" s="60"/>
      <c r="H7824" s="62"/>
      <c r="I7824" s="62"/>
      <c r="J7824" s="62"/>
      <c r="K7824" s="62"/>
      <c r="M7824" s="63"/>
      <c r="N7824" s="63"/>
      <c r="O7824" s="64"/>
      <c r="P7824" s="127"/>
      <c r="W7824" s="64"/>
      <c r="X7824" s="64"/>
    </row>
    <row r="7825" spans="1:24" s="59" customFormat="1" x14ac:dyDescent="0.25">
      <c r="A7825" s="77"/>
      <c r="D7825" s="60"/>
      <c r="E7825" s="60"/>
      <c r="F7825" s="60"/>
      <c r="G7825" s="60"/>
      <c r="H7825" s="62"/>
      <c r="I7825" s="62"/>
      <c r="J7825" s="62"/>
      <c r="K7825" s="62"/>
      <c r="M7825" s="63"/>
      <c r="N7825" s="63"/>
      <c r="O7825" s="64"/>
      <c r="P7825" s="127"/>
      <c r="W7825" s="64"/>
      <c r="X7825" s="64"/>
    </row>
    <row r="7826" spans="1:24" s="59" customFormat="1" x14ac:dyDescent="0.25">
      <c r="A7826" s="77"/>
      <c r="D7826" s="60"/>
      <c r="E7826" s="60"/>
      <c r="F7826" s="60"/>
      <c r="G7826" s="60"/>
      <c r="H7826" s="62"/>
      <c r="I7826" s="62"/>
      <c r="J7826" s="62"/>
      <c r="K7826" s="62"/>
      <c r="M7826" s="63"/>
      <c r="N7826" s="63"/>
      <c r="O7826" s="64"/>
      <c r="P7826" s="127"/>
      <c r="W7826" s="64"/>
      <c r="X7826" s="64"/>
    </row>
    <row r="7827" spans="1:24" s="59" customFormat="1" x14ac:dyDescent="0.25">
      <c r="A7827" s="77"/>
      <c r="D7827" s="60"/>
      <c r="E7827" s="60"/>
      <c r="F7827" s="60"/>
      <c r="G7827" s="60"/>
      <c r="H7827" s="62"/>
      <c r="I7827" s="62"/>
      <c r="J7827" s="62"/>
      <c r="K7827" s="62"/>
      <c r="M7827" s="63"/>
      <c r="N7827" s="63"/>
      <c r="O7827" s="64"/>
      <c r="P7827" s="127"/>
      <c r="W7827" s="64"/>
      <c r="X7827" s="64"/>
    </row>
    <row r="7828" spans="1:24" s="59" customFormat="1" x14ac:dyDescent="0.25">
      <c r="A7828" s="77"/>
      <c r="D7828" s="60"/>
      <c r="E7828" s="60"/>
      <c r="F7828" s="60"/>
      <c r="G7828" s="60"/>
      <c r="H7828" s="62"/>
      <c r="I7828" s="62"/>
      <c r="J7828" s="62"/>
      <c r="K7828" s="62"/>
      <c r="M7828" s="63"/>
      <c r="N7828" s="63"/>
      <c r="O7828" s="64"/>
      <c r="P7828" s="127"/>
      <c r="W7828" s="64"/>
      <c r="X7828" s="64"/>
    </row>
    <row r="7829" spans="1:24" s="59" customFormat="1" x14ac:dyDescent="0.25">
      <c r="A7829" s="77"/>
      <c r="D7829" s="60"/>
      <c r="E7829" s="60"/>
      <c r="F7829" s="60"/>
      <c r="G7829" s="60"/>
      <c r="H7829" s="62"/>
      <c r="I7829" s="62"/>
      <c r="J7829" s="62"/>
      <c r="K7829" s="62"/>
      <c r="M7829" s="63"/>
      <c r="N7829" s="63"/>
      <c r="O7829" s="64"/>
      <c r="P7829" s="127"/>
      <c r="W7829" s="64"/>
      <c r="X7829" s="64"/>
    </row>
    <row r="7830" spans="1:24" s="59" customFormat="1" x14ac:dyDescent="0.25">
      <c r="A7830" s="77"/>
      <c r="D7830" s="60"/>
      <c r="E7830" s="60"/>
      <c r="F7830" s="60"/>
      <c r="G7830" s="60"/>
      <c r="H7830" s="62"/>
      <c r="I7830" s="62"/>
      <c r="J7830" s="62"/>
      <c r="K7830" s="62"/>
      <c r="M7830" s="63"/>
      <c r="N7830" s="63"/>
      <c r="O7830" s="64"/>
      <c r="P7830" s="127"/>
      <c r="W7830" s="64"/>
      <c r="X7830" s="64"/>
    </row>
    <row r="7831" spans="1:24" s="59" customFormat="1" x14ac:dyDescent="0.25">
      <c r="A7831" s="77"/>
      <c r="D7831" s="60"/>
      <c r="E7831" s="60"/>
      <c r="F7831" s="60"/>
      <c r="G7831" s="60"/>
      <c r="H7831" s="62"/>
      <c r="I7831" s="62"/>
      <c r="J7831" s="62"/>
      <c r="K7831" s="62"/>
      <c r="M7831" s="63"/>
      <c r="N7831" s="63"/>
      <c r="O7831" s="64"/>
      <c r="P7831" s="127"/>
      <c r="W7831" s="64"/>
      <c r="X7831" s="64"/>
    </row>
    <row r="7832" spans="1:24" s="59" customFormat="1" x14ac:dyDescent="0.25">
      <c r="A7832" s="77"/>
      <c r="D7832" s="60"/>
      <c r="E7832" s="60"/>
      <c r="F7832" s="60"/>
      <c r="G7832" s="60"/>
      <c r="H7832" s="62"/>
      <c r="I7832" s="62"/>
      <c r="J7832" s="62"/>
      <c r="K7832" s="62"/>
      <c r="M7832" s="63"/>
      <c r="N7832" s="63"/>
      <c r="O7832" s="64"/>
      <c r="P7832" s="127"/>
      <c r="W7832" s="64"/>
      <c r="X7832" s="64"/>
    </row>
    <row r="7833" spans="1:24" s="59" customFormat="1" x14ac:dyDescent="0.25">
      <c r="A7833" s="77"/>
      <c r="D7833" s="60"/>
      <c r="E7833" s="60"/>
      <c r="F7833" s="60"/>
      <c r="G7833" s="60"/>
      <c r="H7833" s="62"/>
      <c r="I7833" s="62"/>
      <c r="J7833" s="62"/>
      <c r="K7833" s="62"/>
      <c r="M7833" s="63"/>
      <c r="N7833" s="63"/>
      <c r="O7833" s="64"/>
      <c r="P7833" s="127"/>
      <c r="W7833" s="64"/>
      <c r="X7833" s="64"/>
    </row>
    <row r="7834" spans="1:24" s="59" customFormat="1" x14ac:dyDescent="0.25">
      <c r="A7834" s="77"/>
      <c r="D7834" s="60"/>
      <c r="E7834" s="60"/>
      <c r="F7834" s="60"/>
      <c r="G7834" s="60"/>
      <c r="H7834" s="62"/>
      <c r="I7834" s="62"/>
      <c r="J7834" s="62"/>
      <c r="K7834" s="62"/>
      <c r="M7834" s="63"/>
      <c r="N7834" s="63"/>
      <c r="O7834" s="64"/>
      <c r="P7834" s="127"/>
      <c r="W7834" s="64"/>
      <c r="X7834" s="64"/>
    </row>
    <row r="7835" spans="1:24" s="59" customFormat="1" x14ac:dyDescent="0.25">
      <c r="A7835" s="77"/>
      <c r="D7835" s="60"/>
      <c r="E7835" s="60"/>
      <c r="F7835" s="60"/>
      <c r="G7835" s="60"/>
      <c r="H7835" s="62"/>
      <c r="I7835" s="62"/>
      <c r="J7835" s="62"/>
      <c r="K7835" s="62"/>
      <c r="M7835" s="63"/>
      <c r="N7835" s="63"/>
      <c r="O7835" s="64"/>
      <c r="P7835" s="127"/>
      <c r="W7835" s="64"/>
      <c r="X7835" s="64"/>
    </row>
    <row r="7836" spans="1:24" s="59" customFormat="1" x14ac:dyDescent="0.25">
      <c r="A7836" s="77"/>
      <c r="D7836" s="60"/>
      <c r="E7836" s="60"/>
      <c r="F7836" s="60"/>
      <c r="G7836" s="60"/>
      <c r="H7836" s="62"/>
      <c r="I7836" s="62"/>
      <c r="J7836" s="62"/>
      <c r="K7836" s="62"/>
      <c r="M7836" s="63"/>
      <c r="N7836" s="63"/>
      <c r="O7836" s="64"/>
      <c r="P7836" s="127"/>
      <c r="W7836" s="64"/>
      <c r="X7836" s="64"/>
    </row>
    <row r="7837" spans="1:24" s="59" customFormat="1" x14ac:dyDescent="0.25">
      <c r="A7837" s="77"/>
      <c r="D7837" s="60"/>
      <c r="E7837" s="60"/>
      <c r="F7837" s="60"/>
      <c r="G7837" s="60"/>
      <c r="H7837" s="62"/>
      <c r="I7837" s="62"/>
      <c r="J7837" s="62"/>
      <c r="K7837" s="62"/>
      <c r="M7837" s="63"/>
      <c r="N7837" s="63"/>
      <c r="O7837" s="64"/>
      <c r="P7837" s="127"/>
      <c r="W7837" s="64"/>
      <c r="X7837" s="64"/>
    </row>
    <row r="7838" spans="1:24" s="59" customFormat="1" x14ac:dyDescent="0.25">
      <c r="A7838" s="77"/>
      <c r="D7838" s="60"/>
      <c r="E7838" s="60"/>
      <c r="F7838" s="60"/>
      <c r="G7838" s="60"/>
      <c r="H7838" s="62"/>
      <c r="I7838" s="62"/>
      <c r="J7838" s="62"/>
      <c r="K7838" s="62"/>
      <c r="M7838" s="63"/>
      <c r="N7838" s="63"/>
      <c r="O7838" s="64"/>
      <c r="P7838" s="127"/>
      <c r="W7838" s="64"/>
      <c r="X7838" s="64"/>
    </row>
    <row r="7839" spans="1:24" s="59" customFormat="1" x14ac:dyDescent="0.25">
      <c r="A7839" s="77"/>
      <c r="D7839" s="60"/>
      <c r="E7839" s="60"/>
      <c r="F7839" s="60"/>
      <c r="G7839" s="60"/>
      <c r="H7839" s="62"/>
      <c r="I7839" s="62"/>
      <c r="J7839" s="62"/>
      <c r="K7839" s="62"/>
      <c r="M7839" s="63"/>
      <c r="N7839" s="63"/>
      <c r="O7839" s="64"/>
      <c r="P7839" s="127"/>
      <c r="W7839" s="64"/>
      <c r="X7839" s="64"/>
    </row>
    <row r="7840" spans="1:24" s="59" customFormat="1" x14ac:dyDescent="0.25">
      <c r="A7840" s="77"/>
      <c r="D7840" s="60"/>
      <c r="E7840" s="60"/>
      <c r="F7840" s="60"/>
      <c r="G7840" s="60"/>
      <c r="H7840" s="62"/>
      <c r="I7840" s="62"/>
      <c r="J7840" s="62"/>
      <c r="K7840" s="62"/>
      <c r="M7840" s="63"/>
      <c r="N7840" s="63"/>
      <c r="O7840" s="64"/>
      <c r="P7840" s="127"/>
      <c r="W7840" s="64"/>
      <c r="X7840" s="64"/>
    </row>
    <row r="7841" spans="1:24" s="59" customFormat="1" x14ac:dyDescent="0.25">
      <c r="A7841" s="77"/>
      <c r="D7841" s="60"/>
      <c r="E7841" s="60"/>
      <c r="F7841" s="60"/>
      <c r="G7841" s="60"/>
      <c r="H7841" s="62"/>
      <c r="I7841" s="62"/>
      <c r="J7841" s="62"/>
      <c r="K7841" s="62"/>
      <c r="M7841" s="63"/>
      <c r="N7841" s="63"/>
      <c r="O7841" s="64"/>
      <c r="P7841" s="127"/>
      <c r="W7841" s="64"/>
      <c r="X7841" s="64"/>
    </row>
    <row r="7842" spans="1:24" s="59" customFormat="1" x14ac:dyDescent="0.25">
      <c r="A7842" s="77"/>
      <c r="D7842" s="60"/>
      <c r="E7842" s="60"/>
      <c r="F7842" s="60"/>
      <c r="G7842" s="60"/>
      <c r="H7842" s="62"/>
      <c r="I7842" s="62"/>
      <c r="J7842" s="62"/>
      <c r="K7842" s="62"/>
      <c r="M7842" s="63"/>
      <c r="N7842" s="63"/>
      <c r="O7842" s="64"/>
      <c r="P7842" s="127"/>
      <c r="W7842" s="64"/>
      <c r="X7842" s="64"/>
    </row>
    <row r="7843" spans="1:24" s="59" customFormat="1" x14ac:dyDescent="0.25">
      <c r="A7843" s="77"/>
      <c r="D7843" s="60"/>
      <c r="E7843" s="60"/>
      <c r="F7843" s="60"/>
      <c r="G7843" s="60"/>
      <c r="H7843" s="62"/>
      <c r="I7843" s="62"/>
      <c r="J7843" s="62"/>
      <c r="K7843" s="62"/>
      <c r="M7843" s="63"/>
      <c r="N7843" s="63"/>
      <c r="O7843" s="64"/>
      <c r="P7843" s="127"/>
      <c r="W7843" s="64"/>
      <c r="X7843" s="64"/>
    </row>
    <row r="7844" spans="1:24" s="59" customFormat="1" x14ac:dyDescent="0.25">
      <c r="A7844" s="77"/>
      <c r="D7844" s="60"/>
      <c r="E7844" s="60"/>
      <c r="F7844" s="60"/>
      <c r="G7844" s="60"/>
      <c r="H7844" s="62"/>
      <c r="I7844" s="62"/>
      <c r="J7844" s="62"/>
      <c r="K7844" s="62"/>
      <c r="M7844" s="63"/>
      <c r="N7844" s="63"/>
      <c r="O7844" s="64"/>
      <c r="P7844" s="127"/>
      <c r="W7844" s="64"/>
      <c r="X7844" s="64"/>
    </row>
    <row r="7845" spans="1:24" s="59" customFormat="1" x14ac:dyDescent="0.25">
      <c r="A7845" s="77"/>
      <c r="D7845" s="60"/>
      <c r="E7845" s="60"/>
      <c r="F7845" s="60"/>
      <c r="G7845" s="60"/>
      <c r="H7845" s="62"/>
      <c r="I7845" s="62"/>
      <c r="J7845" s="62"/>
      <c r="K7845" s="62"/>
      <c r="M7845" s="63"/>
      <c r="N7845" s="63"/>
      <c r="O7845" s="64"/>
      <c r="P7845" s="127"/>
      <c r="W7845" s="64"/>
      <c r="X7845" s="64"/>
    </row>
    <row r="7846" spans="1:24" s="59" customFormat="1" x14ac:dyDescent="0.25">
      <c r="A7846" s="77"/>
      <c r="D7846" s="60"/>
      <c r="E7846" s="60"/>
      <c r="F7846" s="60"/>
      <c r="G7846" s="60"/>
      <c r="H7846" s="62"/>
      <c r="I7846" s="62"/>
      <c r="J7846" s="62"/>
      <c r="K7846" s="62"/>
      <c r="M7846" s="63"/>
      <c r="N7846" s="63"/>
      <c r="O7846" s="64"/>
      <c r="P7846" s="127"/>
      <c r="W7846" s="64"/>
      <c r="X7846" s="64"/>
    </row>
    <row r="7847" spans="1:24" s="59" customFormat="1" x14ac:dyDescent="0.25">
      <c r="A7847" s="77"/>
      <c r="D7847" s="60"/>
      <c r="E7847" s="60"/>
      <c r="F7847" s="60"/>
      <c r="G7847" s="60"/>
      <c r="H7847" s="62"/>
      <c r="I7847" s="62"/>
      <c r="J7847" s="62"/>
      <c r="K7847" s="62"/>
      <c r="M7847" s="63"/>
      <c r="N7847" s="63"/>
      <c r="O7847" s="64"/>
      <c r="P7847" s="127"/>
      <c r="W7847" s="64"/>
      <c r="X7847" s="64"/>
    </row>
    <row r="7848" spans="1:24" s="59" customFormat="1" x14ac:dyDescent="0.25">
      <c r="A7848" s="77"/>
      <c r="D7848" s="60"/>
      <c r="E7848" s="60"/>
      <c r="F7848" s="60"/>
      <c r="G7848" s="60"/>
      <c r="H7848" s="62"/>
      <c r="I7848" s="62"/>
      <c r="J7848" s="62"/>
      <c r="K7848" s="62"/>
      <c r="M7848" s="63"/>
      <c r="N7848" s="63"/>
      <c r="O7848" s="64"/>
      <c r="P7848" s="127"/>
      <c r="W7848" s="64"/>
      <c r="X7848" s="64"/>
    </row>
    <row r="7849" spans="1:24" s="59" customFormat="1" x14ac:dyDescent="0.25">
      <c r="A7849" s="77"/>
      <c r="D7849" s="60"/>
      <c r="E7849" s="60"/>
      <c r="F7849" s="60"/>
      <c r="G7849" s="60"/>
      <c r="H7849" s="62"/>
      <c r="I7849" s="62"/>
      <c r="J7849" s="62"/>
      <c r="K7849" s="62"/>
      <c r="M7849" s="63"/>
      <c r="N7849" s="63"/>
      <c r="O7849" s="64"/>
      <c r="P7849" s="127"/>
      <c r="W7849" s="64"/>
      <c r="X7849" s="64"/>
    </row>
    <row r="7850" spans="1:24" s="59" customFormat="1" x14ac:dyDescent="0.25">
      <c r="A7850" s="77"/>
      <c r="D7850" s="60"/>
      <c r="E7850" s="60"/>
      <c r="F7850" s="60"/>
      <c r="G7850" s="60"/>
      <c r="H7850" s="62"/>
      <c r="I7850" s="62"/>
      <c r="J7850" s="62"/>
      <c r="K7850" s="62"/>
      <c r="M7850" s="63"/>
      <c r="N7850" s="63"/>
      <c r="O7850" s="64"/>
      <c r="P7850" s="127"/>
      <c r="W7850" s="64"/>
      <c r="X7850" s="64"/>
    </row>
    <row r="7851" spans="1:24" s="59" customFormat="1" x14ac:dyDescent="0.25">
      <c r="A7851" s="77"/>
      <c r="D7851" s="60"/>
      <c r="E7851" s="60"/>
      <c r="F7851" s="60"/>
      <c r="G7851" s="60"/>
      <c r="H7851" s="62"/>
      <c r="I7851" s="62"/>
      <c r="J7851" s="62"/>
      <c r="K7851" s="62"/>
      <c r="M7851" s="63"/>
      <c r="N7851" s="63"/>
      <c r="O7851" s="64"/>
      <c r="P7851" s="127"/>
      <c r="W7851" s="64"/>
      <c r="X7851" s="64"/>
    </row>
    <row r="7852" spans="1:24" s="59" customFormat="1" x14ac:dyDescent="0.25">
      <c r="A7852" s="77"/>
      <c r="D7852" s="60"/>
      <c r="E7852" s="60"/>
      <c r="F7852" s="60"/>
      <c r="G7852" s="60"/>
      <c r="H7852" s="62"/>
      <c r="I7852" s="62"/>
      <c r="J7852" s="62"/>
      <c r="K7852" s="62"/>
      <c r="M7852" s="63"/>
      <c r="N7852" s="63"/>
      <c r="O7852" s="64"/>
      <c r="P7852" s="127"/>
      <c r="W7852" s="64"/>
      <c r="X7852" s="64"/>
    </row>
    <row r="7853" spans="1:24" s="59" customFormat="1" x14ac:dyDescent="0.25">
      <c r="A7853" s="77"/>
      <c r="D7853" s="60"/>
      <c r="E7853" s="60"/>
      <c r="F7853" s="60"/>
      <c r="G7853" s="60"/>
      <c r="H7853" s="62"/>
      <c r="I7853" s="62"/>
      <c r="J7853" s="62"/>
      <c r="K7853" s="62"/>
      <c r="M7853" s="63"/>
      <c r="N7853" s="63"/>
      <c r="O7853" s="64"/>
      <c r="P7853" s="127"/>
      <c r="W7853" s="64"/>
      <c r="X7853" s="64"/>
    </row>
    <row r="7854" spans="1:24" s="59" customFormat="1" x14ac:dyDescent="0.25">
      <c r="A7854" s="77"/>
      <c r="D7854" s="60"/>
      <c r="E7854" s="60"/>
      <c r="F7854" s="60"/>
      <c r="G7854" s="60"/>
      <c r="H7854" s="62"/>
      <c r="I7854" s="62"/>
      <c r="J7854" s="62"/>
      <c r="K7854" s="62"/>
      <c r="M7854" s="63"/>
      <c r="N7854" s="63"/>
      <c r="O7854" s="64"/>
      <c r="P7854" s="127"/>
      <c r="W7854" s="64"/>
      <c r="X7854" s="64"/>
    </row>
    <row r="7855" spans="1:24" s="59" customFormat="1" x14ac:dyDescent="0.25">
      <c r="A7855" s="77"/>
      <c r="D7855" s="60"/>
      <c r="E7855" s="60"/>
      <c r="F7855" s="60"/>
      <c r="G7855" s="60"/>
      <c r="H7855" s="62"/>
      <c r="I7855" s="62"/>
      <c r="J7855" s="62"/>
      <c r="K7855" s="62"/>
      <c r="M7855" s="63"/>
      <c r="N7855" s="63"/>
      <c r="O7855" s="64"/>
      <c r="P7855" s="127"/>
      <c r="W7855" s="64"/>
      <c r="X7855" s="64"/>
    </row>
    <row r="7856" spans="1:24" s="59" customFormat="1" x14ac:dyDescent="0.25">
      <c r="A7856" s="77"/>
      <c r="D7856" s="60"/>
      <c r="E7856" s="60"/>
      <c r="F7856" s="60"/>
      <c r="G7856" s="60"/>
      <c r="H7856" s="62"/>
      <c r="I7856" s="62"/>
      <c r="J7856" s="62"/>
      <c r="K7856" s="62"/>
      <c r="M7856" s="63"/>
      <c r="N7856" s="63"/>
      <c r="O7856" s="64"/>
      <c r="P7856" s="127"/>
      <c r="W7856" s="64"/>
      <c r="X7856" s="64"/>
    </row>
    <row r="7857" spans="1:24" s="59" customFormat="1" x14ac:dyDescent="0.25">
      <c r="A7857" s="77"/>
      <c r="D7857" s="60"/>
      <c r="E7857" s="60"/>
      <c r="F7857" s="60"/>
      <c r="G7857" s="60"/>
      <c r="H7857" s="62"/>
      <c r="I7857" s="62"/>
      <c r="J7857" s="62"/>
      <c r="K7857" s="62"/>
      <c r="M7857" s="63"/>
      <c r="N7857" s="63"/>
      <c r="O7857" s="64"/>
      <c r="P7857" s="127"/>
      <c r="W7857" s="64"/>
      <c r="X7857" s="64"/>
    </row>
    <row r="7858" spans="1:24" s="59" customFormat="1" x14ac:dyDescent="0.25">
      <c r="A7858" s="77"/>
      <c r="D7858" s="60"/>
      <c r="E7858" s="60"/>
      <c r="F7858" s="60"/>
      <c r="G7858" s="60"/>
      <c r="H7858" s="62"/>
      <c r="I7858" s="62"/>
      <c r="J7858" s="62"/>
      <c r="K7858" s="62"/>
      <c r="M7858" s="63"/>
      <c r="N7858" s="63"/>
      <c r="O7858" s="64"/>
      <c r="P7858" s="127"/>
      <c r="W7858" s="64"/>
      <c r="X7858" s="64"/>
    </row>
    <row r="7859" spans="1:24" s="59" customFormat="1" x14ac:dyDescent="0.25">
      <c r="A7859" s="77"/>
      <c r="D7859" s="60"/>
      <c r="E7859" s="60"/>
      <c r="F7859" s="60"/>
      <c r="G7859" s="60"/>
      <c r="H7859" s="62"/>
      <c r="I7859" s="62"/>
      <c r="J7859" s="62"/>
      <c r="K7859" s="62"/>
      <c r="M7859" s="63"/>
      <c r="N7859" s="63"/>
      <c r="O7859" s="64"/>
      <c r="P7859" s="127"/>
      <c r="W7859" s="64"/>
      <c r="X7859" s="64"/>
    </row>
    <row r="7860" spans="1:24" s="59" customFormat="1" x14ac:dyDescent="0.25">
      <c r="A7860" s="77"/>
      <c r="D7860" s="60"/>
      <c r="E7860" s="60"/>
      <c r="F7860" s="60"/>
      <c r="G7860" s="60"/>
      <c r="H7860" s="62"/>
      <c r="I7860" s="62"/>
      <c r="J7860" s="62"/>
      <c r="K7860" s="62"/>
      <c r="M7860" s="63"/>
      <c r="N7860" s="63"/>
      <c r="O7860" s="64"/>
      <c r="P7860" s="127"/>
      <c r="W7860" s="64"/>
      <c r="X7860" s="64"/>
    </row>
    <row r="7861" spans="1:24" s="59" customFormat="1" x14ac:dyDescent="0.25">
      <c r="A7861" s="77"/>
      <c r="D7861" s="60"/>
      <c r="E7861" s="60"/>
      <c r="F7861" s="60"/>
      <c r="G7861" s="60"/>
      <c r="H7861" s="62"/>
      <c r="I7861" s="62"/>
      <c r="J7861" s="62"/>
      <c r="K7861" s="62"/>
      <c r="M7861" s="63"/>
      <c r="N7861" s="63"/>
      <c r="O7861" s="64"/>
      <c r="P7861" s="127"/>
      <c r="W7861" s="64"/>
      <c r="X7861" s="64"/>
    </row>
    <row r="7862" spans="1:24" s="59" customFormat="1" x14ac:dyDescent="0.25">
      <c r="A7862" s="77"/>
      <c r="D7862" s="60"/>
      <c r="E7862" s="60"/>
      <c r="F7862" s="60"/>
      <c r="G7862" s="60"/>
      <c r="H7862" s="62"/>
      <c r="I7862" s="62"/>
      <c r="J7862" s="62"/>
      <c r="K7862" s="62"/>
      <c r="M7862" s="63"/>
      <c r="N7862" s="63"/>
      <c r="O7862" s="64"/>
      <c r="P7862" s="127"/>
      <c r="W7862" s="64"/>
      <c r="X7862" s="64"/>
    </row>
    <row r="7863" spans="1:24" s="59" customFormat="1" x14ac:dyDescent="0.25">
      <c r="A7863" s="77"/>
      <c r="D7863" s="60"/>
      <c r="E7863" s="60"/>
      <c r="F7863" s="60"/>
      <c r="G7863" s="60"/>
      <c r="H7863" s="62"/>
      <c r="I7863" s="62"/>
      <c r="J7863" s="62"/>
      <c r="K7863" s="62"/>
      <c r="M7863" s="63"/>
      <c r="N7863" s="63"/>
      <c r="O7863" s="64"/>
      <c r="P7863" s="127"/>
      <c r="W7863" s="64"/>
      <c r="X7863" s="64"/>
    </row>
    <row r="7864" spans="1:24" s="59" customFormat="1" x14ac:dyDescent="0.25">
      <c r="A7864" s="77"/>
      <c r="D7864" s="60"/>
      <c r="E7864" s="60"/>
      <c r="F7864" s="60"/>
      <c r="G7864" s="60"/>
      <c r="H7864" s="62"/>
      <c r="I7864" s="62"/>
      <c r="J7864" s="62"/>
      <c r="K7864" s="62"/>
      <c r="M7864" s="63"/>
      <c r="N7864" s="63"/>
      <c r="O7864" s="64"/>
      <c r="P7864" s="127"/>
      <c r="W7864" s="64"/>
      <c r="X7864" s="64"/>
    </row>
    <row r="7865" spans="1:24" s="59" customFormat="1" x14ac:dyDescent="0.25">
      <c r="A7865" s="77"/>
      <c r="D7865" s="60"/>
      <c r="E7865" s="60"/>
      <c r="F7865" s="60"/>
      <c r="G7865" s="60"/>
      <c r="H7865" s="62"/>
      <c r="I7865" s="62"/>
      <c r="J7865" s="62"/>
      <c r="K7865" s="62"/>
      <c r="M7865" s="63"/>
      <c r="N7865" s="63"/>
      <c r="O7865" s="64"/>
      <c r="P7865" s="127"/>
      <c r="W7865" s="64"/>
      <c r="X7865" s="64"/>
    </row>
    <row r="7866" spans="1:24" s="59" customFormat="1" x14ac:dyDescent="0.25">
      <c r="A7866" s="77"/>
      <c r="D7866" s="60"/>
      <c r="E7866" s="60"/>
      <c r="F7866" s="60"/>
      <c r="G7866" s="60"/>
      <c r="H7866" s="62"/>
      <c r="I7866" s="62"/>
      <c r="J7866" s="62"/>
      <c r="K7866" s="62"/>
      <c r="M7866" s="63"/>
      <c r="N7866" s="63"/>
      <c r="O7866" s="64"/>
      <c r="P7866" s="127"/>
      <c r="W7866" s="64"/>
      <c r="X7866" s="64"/>
    </row>
    <row r="7867" spans="1:24" s="59" customFormat="1" x14ac:dyDescent="0.25">
      <c r="A7867" s="77"/>
      <c r="D7867" s="60"/>
      <c r="E7867" s="60"/>
      <c r="F7867" s="60"/>
      <c r="G7867" s="60"/>
      <c r="H7867" s="62"/>
      <c r="I7867" s="62"/>
      <c r="J7867" s="62"/>
      <c r="K7867" s="62"/>
      <c r="M7867" s="63"/>
      <c r="N7867" s="63"/>
      <c r="O7867" s="64"/>
      <c r="P7867" s="127"/>
      <c r="W7867" s="64"/>
      <c r="X7867" s="64"/>
    </row>
    <row r="7868" spans="1:24" s="59" customFormat="1" x14ac:dyDescent="0.25">
      <c r="A7868" s="77"/>
      <c r="D7868" s="60"/>
      <c r="E7868" s="60"/>
      <c r="F7868" s="60"/>
      <c r="G7868" s="60"/>
      <c r="H7868" s="62"/>
      <c r="I7868" s="62"/>
      <c r="J7868" s="62"/>
      <c r="K7868" s="62"/>
      <c r="M7868" s="63"/>
      <c r="N7868" s="63"/>
      <c r="O7868" s="64"/>
      <c r="P7868" s="127"/>
      <c r="W7868" s="64"/>
      <c r="X7868" s="64"/>
    </row>
    <row r="7869" spans="1:24" s="59" customFormat="1" x14ac:dyDescent="0.25">
      <c r="A7869" s="77"/>
      <c r="D7869" s="60"/>
      <c r="E7869" s="60"/>
      <c r="F7869" s="60"/>
      <c r="G7869" s="60"/>
      <c r="H7869" s="62"/>
      <c r="I7869" s="62"/>
      <c r="J7869" s="62"/>
      <c r="K7869" s="62"/>
      <c r="M7869" s="63"/>
      <c r="N7869" s="63"/>
      <c r="O7869" s="64"/>
      <c r="P7869" s="127"/>
      <c r="W7869" s="64"/>
      <c r="X7869" s="64"/>
    </row>
    <row r="7870" spans="1:24" s="59" customFormat="1" x14ac:dyDescent="0.25">
      <c r="A7870" s="77"/>
      <c r="D7870" s="60"/>
      <c r="E7870" s="60"/>
      <c r="F7870" s="60"/>
      <c r="G7870" s="60"/>
      <c r="H7870" s="62"/>
      <c r="I7870" s="62"/>
      <c r="J7870" s="62"/>
      <c r="K7870" s="62"/>
      <c r="M7870" s="63"/>
      <c r="N7870" s="63"/>
      <c r="O7870" s="64"/>
      <c r="P7870" s="127"/>
      <c r="W7870" s="64"/>
      <c r="X7870" s="64"/>
    </row>
    <row r="7871" spans="1:24" s="59" customFormat="1" x14ac:dyDescent="0.25">
      <c r="A7871" s="77"/>
      <c r="D7871" s="60"/>
      <c r="E7871" s="60"/>
      <c r="F7871" s="60"/>
      <c r="G7871" s="60"/>
      <c r="H7871" s="62"/>
      <c r="I7871" s="62"/>
      <c r="J7871" s="62"/>
      <c r="K7871" s="62"/>
      <c r="M7871" s="63"/>
      <c r="N7871" s="63"/>
      <c r="O7871" s="64"/>
      <c r="P7871" s="127"/>
      <c r="W7871" s="64"/>
      <c r="X7871" s="64"/>
    </row>
    <row r="7872" spans="1:24" s="59" customFormat="1" x14ac:dyDescent="0.25">
      <c r="A7872" s="77"/>
      <c r="D7872" s="60"/>
      <c r="E7872" s="60"/>
      <c r="F7872" s="60"/>
      <c r="G7872" s="60"/>
      <c r="H7872" s="62"/>
      <c r="I7872" s="62"/>
      <c r="J7872" s="62"/>
      <c r="K7872" s="62"/>
      <c r="M7872" s="63"/>
      <c r="N7872" s="63"/>
      <c r="O7872" s="64"/>
      <c r="P7872" s="127"/>
      <c r="W7872" s="64"/>
      <c r="X7872" s="64"/>
    </row>
    <row r="7873" spans="1:24" s="59" customFormat="1" x14ac:dyDescent="0.25">
      <c r="A7873" s="77"/>
      <c r="D7873" s="60"/>
      <c r="E7873" s="60"/>
      <c r="F7873" s="60"/>
      <c r="G7873" s="60"/>
      <c r="H7873" s="62"/>
      <c r="I7873" s="62"/>
      <c r="J7873" s="62"/>
      <c r="K7873" s="62"/>
      <c r="M7873" s="63"/>
      <c r="N7873" s="63"/>
      <c r="O7873" s="64"/>
      <c r="P7873" s="127"/>
      <c r="W7873" s="64"/>
      <c r="X7873" s="64"/>
    </row>
    <row r="7874" spans="1:24" s="59" customFormat="1" x14ac:dyDescent="0.25">
      <c r="A7874" s="77"/>
      <c r="D7874" s="60"/>
      <c r="E7874" s="60"/>
      <c r="F7874" s="60"/>
      <c r="G7874" s="60"/>
      <c r="H7874" s="62"/>
      <c r="I7874" s="62"/>
      <c r="J7874" s="62"/>
      <c r="K7874" s="62"/>
      <c r="M7874" s="63"/>
      <c r="N7874" s="63"/>
      <c r="O7874" s="64"/>
      <c r="P7874" s="127"/>
      <c r="W7874" s="64"/>
      <c r="X7874" s="64"/>
    </row>
    <row r="7875" spans="1:24" s="59" customFormat="1" x14ac:dyDescent="0.25">
      <c r="A7875" s="77"/>
      <c r="D7875" s="60"/>
      <c r="E7875" s="60"/>
      <c r="F7875" s="60"/>
      <c r="G7875" s="60"/>
      <c r="H7875" s="62"/>
      <c r="I7875" s="62"/>
      <c r="J7875" s="62"/>
      <c r="K7875" s="62"/>
      <c r="M7875" s="63"/>
      <c r="N7875" s="63"/>
      <c r="O7875" s="64"/>
      <c r="P7875" s="127"/>
      <c r="W7875" s="64"/>
      <c r="X7875" s="64"/>
    </row>
    <row r="7876" spans="1:24" s="59" customFormat="1" x14ac:dyDescent="0.25">
      <c r="A7876" s="77"/>
      <c r="D7876" s="60"/>
      <c r="E7876" s="60"/>
      <c r="F7876" s="60"/>
      <c r="G7876" s="60"/>
      <c r="H7876" s="62"/>
      <c r="I7876" s="62"/>
      <c r="J7876" s="62"/>
      <c r="K7876" s="62"/>
      <c r="M7876" s="63"/>
      <c r="N7876" s="63"/>
      <c r="O7876" s="64"/>
      <c r="P7876" s="127"/>
      <c r="W7876" s="64"/>
      <c r="X7876" s="64"/>
    </row>
    <row r="7877" spans="1:24" s="59" customFormat="1" x14ac:dyDescent="0.25">
      <c r="A7877" s="77"/>
      <c r="D7877" s="60"/>
      <c r="E7877" s="60"/>
      <c r="F7877" s="60"/>
      <c r="G7877" s="60"/>
      <c r="H7877" s="62"/>
      <c r="I7877" s="62"/>
      <c r="J7877" s="62"/>
      <c r="K7877" s="62"/>
      <c r="M7877" s="63"/>
      <c r="N7877" s="63"/>
      <c r="O7877" s="64"/>
      <c r="P7877" s="127"/>
      <c r="W7877" s="64"/>
      <c r="X7877" s="64"/>
    </row>
    <row r="7878" spans="1:24" s="59" customFormat="1" x14ac:dyDescent="0.25">
      <c r="A7878" s="77"/>
      <c r="D7878" s="60"/>
      <c r="E7878" s="60"/>
      <c r="F7878" s="60"/>
      <c r="G7878" s="60"/>
      <c r="H7878" s="62"/>
      <c r="I7878" s="62"/>
      <c r="J7878" s="62"/>
      <c r="K7878" s="62"/>
      <c r="M7878" s="63"/>
      <c r="N7878" s="63"/>
      <c r="O7878" s="64"/>
      <c r="P7878" s="127"/>
      <c r="W7878" s="64"/>
      <c r="X7878" s="64"/>
    </row>
    <row r="7879" spans="1:24" s="59" customFormat="1" x14ac:dyDescent="0.25">
      <c r="A7879" s="77"/>
      <c r="D7879" s="60"/>
      <c r="E7879" s="60"/>
      <c r="F7879" s="60"/>
      <c r="G7879" s="60"/>
      <c r="H7879" s="62"/>
      <c r="I7879" s="62"/>
      <c r="J7879" s="62"/>
      <c r="K7879" s="62"/>
      <c r="M7879" s="63"/>
      <c r="N7879" s="63"/>
      <c r="O7879" s="64"/>
      <c r="P7879" s="127"/>
      <c r="W7879" s="64"/>
      <c r="X7879" s="64"/>
    </row>
    <row r="7880" spans="1:24" s="59" customFormat="1" x14ac:dyDescent="0.25">
      <c r="A7880" s="77"/>
      <c r="D7880" s="60"/>
      <c r="E7880" s="60"/>
      <c r="F7880" s="60"/>
      <c r="G7880" s="60"/>
      <c r="H7880" s="62"/>
      <c r="I7880" s="62"/>
      <c r="J7880" s="62"/>
      <c r="K7880" s="62"/>
      <c r="M7880" s="63"/>
      <c r="N7880" s="63"/>
      <c r="O7880" s="64"/>
      <c r="P7880" s="127"/>
      <c r="W7880" s="64"/>
      <c r="X7880" s="64"/>
    </row>
    <row r="7881" spans="1:24" s="59" customFormat="1" x14ac:dyDescent="0.25">
      <c r="A7881" s="77"/>
      <c r="D7881" s="60"/>
      <c r="E7881" s="60"/>
      <c r="F7881" s="60"/>
      <c r="G7881" s="60"/>
      <c r="H7881" s="62"/>
      <c r="I7881" s="62"/>
      <c r="J7881" s="62"/>
      <c r="K7881" s="62"/>
      <c r="M7881" s="63"/>
      <c r="N7881" s="63"/>
      <c r="O7881" s="64"/>
      <c r="P7881" s="127"/>
      <c r="W7881" s="64"/>
      <c r="X7881" s="64"/>
    </row>
    <row r="7882" spans="1:24" s="59" customFormat="1" x14ac:dyDescent="0.25">
      <c r="A7882" s="77"/>
      <c r="D7882" s="60"/>
      <c r="E7882" s="60"/>
      <c r="F7882" s="60"/>
      <c r="G7882" s="60"/>
      <c r="H7882" s="62"/>
      <c r="I7882" s="62"/>
      <c r="J7882" s="62"/>
      <c r="K7882" s="62"/>
      <c r="M7882" s="63"/>
      <c r="N7882" s="63"/>
      <c r="O7882" s="64"/>
      <c r="P7882" s="127"/>
      <c r="W7882" s="64"/>
      <c r="X7882" s="64"/>
    </row>
    <row r="7883" spans="1:24" s="59" customFormat="1" x14ac:dyDescent="0.25">
      <c r="A7883" s="77"/>
      <c r="D7883" s="60"/>
      <c r="E7883" s="60"/>
      <c r="F7883" s="60"/>
      <c r="G7883" s="60"/>
      <c r="H7883" s="62"/>
      <c r="I7883" s="62"/>
      <c r="J7883" s="62"/>
      <c r="K7883" s="62"/>
      <c r="M7883" s="63"/>
      <c r="N7883" s="63"/>
      <c r="O7883" s="64"/>
      <c r="P7883" s="127"/>
      <c r="W7883" s="64"/>
      <c r="X7883" s="64"/>
    </row>
    <row r="7884" spans="1:24" s="59" customFormat="1" x14ac:dyDescent="0.25">
      <c r="A7884" s="77"/>
      <c r="D7884" s="60"/>
      <c r="E7884" s="60"/>
      <c r="F7884" s="60"/>
      <c r="G7884" s="60"/>
      <c r="H7884" s="62"/>
      <c r="I7884" s="62"/>
      <c r="J7884" s="62"/>
      <c r="K7884" s="62"/>
      <c r="M7884" s="63"/>
      <c r="N7884" s="63"/>
      <c r="O7884" s="64"/>
      <c r="P7884" s="127"/>
      <c r="W7884" s="64"/>
      <c r="X7884" s="64"/>
    </row>
    <row r="7885" spans="1:24" s="59" customFormat="1" x14ac:dyDescent="0.25">
      <c r="A7885" s="77"/>
      <c r="D7885" s="60"/>
      <c r="E7885" s="60"/>
      <c r="F7885" s="60"/>
      <c r="G7885" s="60"/>
      <c r="H7885" s="62"/>
      <c r="I7885" s="62"/>
      <c r="J7885" s="62"/>
      <c r="K7885" s="62"/>
      <c r="M7885" s="63"/>
      <c r="N7885" s="63"/>
      <c r="O7885" s="64"/>
      <c r="P7885" s="127"/>
      <c r="W7885" s="64"/>
      <c r="X7885" s="64"/>
    </row>
    <row r="7886" spans="1:24" s="59" customFormat="1" x14ac:dyDescent="0.25">
      <c r="A7886" s="77"/>
      <c r="D7886" s="60"/>
      <c r="E7886" s="60"/>
      <c r="F7886" s="60"/>
      <c r="G7886" s="60"/>
      <c r="H7886" s="62"/>
      <c r="I7886" s="62"/>
      <c r="J7886" s="62"/>
      <c r="K7886" s="62"/>
      <c r="M7886" s="63"/>
      <c r="N7886" s="63"/>
      <c r="O7886" s="64"/>
      <c r="P7886" s="127"/>
      <c r="W7886" s="64"/>
      <c r="X7886" s="64"/>
    </row>
    <row r="7887" spans="1:24" s="59" customFormat="1" x14ac:dyDescent="0.25">
      <c r="A7887" s="77"/>
      <c r="D7887" s="60"/>
      <c r="E7887" s="60"/>
      <c r="F7887" s="60"/>
      <c r="G7887" s="60"/>
      <c r="H7887" s="62"/>
      <c r="I7887" s="62"/>
      <c r="J7887" s="62"/>
      <c r="K7887" s="62"/>
      <c r="M7887" s="63"/>
      <c r="N7887" s="63"/>
      <c r="O7887" s="64"/>
      <c r="P7887" s="127"/>
      <c r="W7887" s="64"/>
      <c r="X7887" s="64"/>
    </row>
    <row r="7888" spans="1:24" s="59" customFormat="1" x14ac:dyDescent="0.25">
      <c r="A7888" s="77"/>
      <c r="D7888" s="60"/>
      <c r="E7888" s="60"/>
      <c r="F7888" s="60"/>
      <c r="G7888" s="60"/>
      <c r="H7888" s="62"/>
      <c r="I7888" s="62"/>
      <c r="J7888" s="62"/>
      <c r="K7888" s="62"/>
      <c r="M7888" s="63"/>
      <c r="N7888" s="63"/>
      <c r="O7888" s="64"/>
      <c r="P7888" s="127"/>
      <c r="W7888" s="64"/>
      <c r="X7888" s="64"/>
    </row>
    <row r="7889" spans="1:24" s="59" customFormat="1" x14ac:dyDescent="0.25">
      <c r="A7889" s="77"/>
      <c r="D7889" s="60"/>
      <c r="E7889" s="60"/>
      <c r="F7889" s="60"/>
      <c r="G7889" s="60"/>
      <c r="H7889" s="62"/>
      <c r="I7889" s="62"/>
      <c r="J7889" s="62"/>
      <c r="K7889" s="62"/>
      <c r="M7889" s="63"/>
      <c r="N7889" s="63"/>
      <c r="O7889" s="64"/>
      <c r="P7889" s="127"/>
      <c r="W7889" s="64"/>
      <c r="X7889" s="64"/>
    </row>
    <row r="7890" spans="1:24" s="59" customFormat="1" x14ac:dyDescent="0.25">
      <c r="A7890" s="77"/>
      <c r="D7890" s="60"/>
      <c r="E7890" s="60"/>
      <c r="F7890" s="60"/>
      <c r="G7890" s="60"/>
      <c r="H7890" s="62"/>
      <c r="I7890" s="62"/>
      <c r="J7890" s="62"/>
      <c r="K7890" s="62"/>
      <c r="M7890" s="63"/>
      <c r="N7890" s="63"/>
      <c r="O7890" s="64"/>
      <c r="P7890" s="127"/>
      <c r="W7890" s="64"/>
      <c r="X7890" s="64"/>
    </row>
    <row r="7891" spans="1:24" s="59" customFormat="1" x14ac:dyDescent="0.25">
      <c r="A7891" s="77"/>
      <c r="D7891" s="60"/>
      <c r="E7891" s="60"/>
      <c r="F7891" s="60"/>
      <c r="G7891" s="60"/>
      <c r="H7891" s="62"/>
      <c r="I7891" s="62"/>
      <c r="J7891" s="62"/>
      <c r="K7891" s="62"/>
      <c r="M7891" s="63"/>
      <c r="N7891" s="63"/>
      <c r="O7891" s="64"/>
      <c r="P7891" s="127"/>
      <c r="W7891" s="64"/>
      <c r="X7891" s="64"/>
    </row>
    <row r="7892" spans="1:24" s="59" customFormat="1" x14ac:dyDescent="0.25">
      <c r="A7892" s="77"/>
      <c r="D7892" s="60"/>
      <c r="E7892" s="60"/>
      <c r="F7892" s="60"/>
      <c r="G7892" s="60"/>
      <c r="H7892" s="62"/>
      <c r="I7892" s="62"/>
      <c r="J7892" s="62"/>
      <c r="K7892" s="62"/>
      <c r="M7892" s="63"/>
      <c r="N7892" s="63"/>
      <c r="O7892" s="64"/>
      <c r="P7892" s="127"/>
      <c r="W7892" s="64"/>
      <c r="X7892" s="64"/>
    </row>
    <row r="7893" spans="1:24" s="59" customFormat="1" x14ac:dyDescent="0.25">
      <c r="A7893" s="77"/>
      <c r="D7893" s="60"/>
      <c r="E7893" s="60"/>
      <c r="F7893" s="60"/>
      <c r="G7893" s="60"/>
      <c r="H7893" s="62"/>
      <c r="I7893" s="62"/>
      <c r="J7893" s="62"/>
      <c r="K7893" s="62"/>
      <c r="M7893" s="63"/>
      <c r="N7893" s="63"/>
      <c r="O7893" s="64"/>
      <c r="P7893" s="127"/>
      <c r="W7893" s="64"/>
      <c r="X7893" s="64"/>
    </row>
    <row r="7894" spans="1:24" s="59" customFormat="1" x14ac:dyDescent="0.25">
      <c r="A7894" s="77"/>
      <c r="D7894" s="60"/>
      <c r="E7894" s="60"/>
      <c r="F7894" s="60"/>
      <c r="G7894" s="60"/>
      <c r="H7894" s="62"/>
      <c r="I7894" s="62"/>
      <c r="J7894" s="62"/>
      <c r="K7894" s="62"/>
      <c r="M7894" s="63"/>
      <c r="N7894" s="63"/>
      <c r="O7894" s="64"/>
      <c r="P7894" s="127"/>
      <c r="W7894" s="64"/>
      <c r="X7894" s="64"/>
    </row>
    <row r="7895" spans="1:24" s="59" customFormat="1" x14ac:dyDescent="0.25">
      <c r="A7895" s="77"/>
      <c r="D7895" s="60"/>
      <c r="E7895" s="60"/>
      <c r="F7895" s="60"/>
      <c r="G7895" s="60"/>
      <c r="H7895" s="62"/>
      <c r="I7895" s="62"/>
      <c r="J7895" s="62"/>
      <c r="K7895" s="62"/>
      <c r="M7895" s="63"/>
      <c r="N7895" s="63"/>
      <c r="O7895" s="64"/>
      <c r="P7895" s="127"/>
      <c r="W7895" s="64"/>
      <c r="X7895" s="64"/>
    </row>
    <row r="7896" spans="1:24" s="59" customFormat="1" x14ac:dyDescent="0.25">
      <c r="A7896" s="77"/>
      <c r="D7896" s="60"/>
      <c r="E7896" s="60"/>
      <c r="F7896" s="60"/>
      <c r="G7896" s="60"/>
      <c r="H7896" s="62"/>
      <c r="I7896" s="62"/>
      <c r="J7896" s="62"/>
      <c r="K7896" s="62"/>
      <c r="M7896" s="63"/>
      <c r="N7896" s="63"/>
      <c r="O7896" s="64"/>
      <c r="P7896" s="127"/>
      <c r="W7896" s="64"/>
      <c r="X7896" s="64"/>
    </row>
    <row r="7897" spans="1:24" s="59" customFormat="1" x14ac:dyDescent="0.25">
      <c r="A7897" s="77"/>
      <c r="D7897" s="60"/>
      <c r="E7897" s="60"/>
      <c r="F7897" s="60"/>
      <c r="G7897" s="60"/>
      <c r="H7897" s="62"/>
      <c r="I7897" s="62"/>
      <c r="J7897" s="62"/>
      <c r="K7897" s="62"/>
      <c r="M7897" s="63"/>
      <c r="N7897" s="63"/>
      <c r="O7897" s="64"/>
      <c r="P7897" s="127"/>
      <c r="W7897" s="64"/>
      <c r="X7897" s="64"/>
    </row>
    <row r="7898" spans="1:24" s="59" customFormat="1" x14ac:dyDescent="0.25">
      <c r="A7898" s="77"/>
      <c r="D7898" s="60"/>
      <c r="E7898" s="60"/>
      <c r="F7898" s="60"/>
      <c r="G7898" s="60"/>
      <c r="H7898" s="62"/>
      <c r="I7898" s="62"/>
      <c r="J7898" s="62"/>
      <c r="K7898" s="62"/>
      <c r="M7898" s="63"/>
      <c r="N7898" s="63"/>
      <c r="O7898" s="64"/>
      <c r="P7898" s="127"/>
      <c r="W7898" s="64"/>
      <c r="X7898" s="64"/>
    </row>
    <row r="7899" spans="1:24" s="59" customFormat="1" x14ac:dyDescent="0.25">
      <c r="A7899" s="77"/>
      <c r="D7899" s="60"/>
      <c r="E7899" s="60"/>
      <c r="F7899" s="60"/>
      <c r="G7899" s="60"/>
      <c r="H7899" s="62"/>
      <c r="I7899" s="62"/>
      <c r="J7899" s="62"/>
      <c r="K7899" s="62"/>
      <c r="M7899" s="63"/>
      <c r="N7899" s="63"/>
      <c r="O7899" s="64"/>
      <c r="P7899" s="127"/>
      <c r="W7899" s="64"/>
      <c r="X7899" s="64"/>
    </row>
    <row r="7900" spans="1:24" s="59" customFormat="1" x14ac:dyDescent="0.25">
      <c r="A7900" s="77"/>
      <c r="D7900" s="60"/>
      <c r="E7900" s="60"/>
      <c r="F7900" s="60"/>
      <c r="G7900" s="60"/>
      <c r="H7900" s="62"/>
      <c r="I7900" s="62"/>
      <c r="J7900" s="62"/>
      <c r="K7900" s="62"/>
      <c r="M7900" s="63"/>
      <c r="N7900" s="63"/>
      <c r="O7900" s="64"/>
      <c r="P7900" s="127"/>
      <c r="W7900" s="64"/>
      <c r="X7900" s="64"/>
    </row>
    <row r="7901" spans="1:24" s="59" customFormat="1" x14ac:dyDescent="0.25">
      <c r="A7901" s="77"/>
      <c r="D7901" s="60"/>
      <c r="E7901" s="60"/>
      <c r="F7901" s="60"/>
      <c r="G7901" s="60"/>
      <c r="H7901" s="62"/>
      <c r="I7901" s="62"/>
      <c r="J7901" s="62"/>
      <c r="K7901" s="62"/>
      <c r="M7901" s="63"/>
      <c r="N7901" s="63"/>
      <c r="O7901" s="64"/>
      <c r="P7901" s="127"/>
      <c r="W7901" s="64"/>
      <c r="X7901" s="64"/>
    </row>
    <row r="7902" spans="1:24" s="59" customFormat="1" x14ac:dyDescent="0.25">
      <c r="A7902" s="77"/>
      <c r="D7902" s="60"/>
      <c r="E7902" s="60"/>
      <c r="F7902" s="60"/>
      <c r="G7902" s="60"/>
      <c r="H7902" s="62"/>
      <c r="I7902" s="62"/>
      <c r="J7902" s="62"/>
      <c r="K7902" s="62"/>
      <c r="M7902" s="63"/>
      <c r="N7902" s="63"/>
      <c r="O7902" s="64"/>
      <c r="P7902" s="127"/>
      <c r="W7902" s="64"/>
      <c r="X7902" s="64"/>
    </row>
    <row r="7903" spans="1:24" s="59" customFormat="1" x14ac:dyDescent="0.25">
      <c r="A7903" s="77"/>
      <c r="D7903" s="60"/>
      <c r="E7903" s="60"/>
      <c r="F7903" s="60"/>
      <c r="G7903" s="60"/>
      <c r="H7903" s="62"/>
      <c r="I7903" s="62"/>
      <c r="J7903" s="62"/>
      <c r="K7903" s="62"/>
      <c r="M7903" s="63"/>
      <c r="N7903" s="63"/>
      <c r="O7903" s="64"/>
      <c r="P7903" s="127"/>
      <c r="W7903" s="64"/>
      <c r="X7903" s="64"/>
    </row>
    <row r="7904" spans="1:24" s="59" customFormat="1" x14ac:dyDescent="0.25">
      <c r="A7904" s="77"/>
      <c r="D7904" s="60"/>
      <c r="E7904" s="60"/>
      <c r="F7904" s="60"/>
      <c r="G7904" s="60"/>
      <c r="H7904" s="62"/>
      <c r="I7904" s="62"/>
      <c r="J7904" s="62"/>
      <c r="K7904" s="62"/>
      <c r="M7904" s="63"/>
      <c r="N7904" s="63"/>
      <c r="O7904" s="64"/>
      <c r="P7904" s="127"/>
      <c r="W7904" s="64"/>
      <c r="X7904" s="64"/>
    </row>
    <row r="7905" spans="1:24" s="59" customFormat="1" x14ac:dyDescent="0.25">
      <c r="A7905" s="77"/>
      <c r="D7905" s="60"/>
      <c r="E7905" s="60"/>
      <c r="F7905" s="60"/>
      <c r="G7905" s="60"/>
      <c r="H7905" s="62"/>
      <c r="I7905" s="62"/>
      <c r="J7905" s="62"/>
      <c r="K7905" s="62"/>
      <c r="M7905" s="63"/>
      <c r="N7905" s="63"/>
      <c r="O7905" s="64"/>
      <c r="P7905" s="127"/>
      <c r="W7905" s="64"/>
      <c r="X7905" s="64"/>
    </row>
    <row r="7906" spans="1:24" s="59" customFormat="1" x14ac:dyDescent="0.25">
      <c r="A7906" s="77"/>
      <c r="D7906" s="60"/>
      <c r="E7906" s="60"/>
      <c r="F7906" s="60"/>
      <c r="G7906" s="60"/>
      <c r="H7906" s="62"/>
      <c r="I7906" s="62"/>
      <c r="J7906" s="62"/>
      <c r="K7906" s="62"/>
      <c r="M7906" s="63"/>
      <c r="N7906" s="63"/>
      <c r="O7906" s="64"/>
      <c r="P7906" s="127"/>
      <c r="W7906" s="64"/>
      <c r="X7906" s="64"/>
    </row>
    <row r="7907" spans="1:24" s="59" customFormat="1" x14ac:dyDescent="0.25">
      <c r="A7907" s="77"/>
      <c r="D7907" s="60"/>
      <c r="E7907" s="60"/>
      <c r="F7907" s="60"/>
      <c r="G7907" s="60"/>
      <c r="H7907" s="62"/>
      <c r="I7907" s="62"/>
      <c r="J7907" s="62"/>
      <c r="K7907" s="62"/>
      <c r="M7907" s="63"/>
      <c r="N7907" s="63"/>
      <c r="O7907" s="64"/>
      <c r="P7907" s="127"/>
      <c r="W7907" s="64"/>
      <c r="X7907" s="64"/>
    </row>
    <row r="7908" spans="1:24" s="59" customFormat="1" x14ac:dyDescent="0.25">
      <c r="A7908" s="77"/>
      <c r="D7908" s="60"/>
      <c r="E7908" s="60"/>
      <c r="F7908" s="60"/>
      <c r="G7908" s="60"/>
      <c r="H7908" s="62"/>
      <c r="I7908" s="62"/>
      <c r="J7908" s="62"/>
      <c r="K7908" s="62"/>
      <c r="M7908" s="63"/>
      <c r="N7908" s="63"/>
      <c r="O7908" s="64"/>
      <c r="P7908" s="127"/>
      <c r="W7908" s="64"/>
      <c r="X7908" s="64"/>
    </row>
    <row r="7909" spans="1:24" s="59" customFormat="1" x14ac:dyDescent="0.25">
      <c r="A7909" s="77"/>
      <c r="D7909" s="60"/>
      <c r="E7909" s="60"/>
      <c r="F7909" s="60"/>
      <c r="G7909" s="60"/>
      <c r="H7909" s="62"/>
      <c r="I7909" s="62"/>
      <c r="J7909" s="62"/>
      <c r="K7909" s="62"/>
      <c r="M7909" s="63"/>
      <c r="N7909" s="63"/>
      <c r="O7909" s="64"/>
      <c r="P7909" s="127"/>
      <c r="W7909" s="64"/>
      <c r="X7909" s="64"/>
    </row>
    <row r="7910" spans="1:24" s="59" customFormat="1" x14ac:dyDescent="0.25">
      <c r="A7910" s="77"/>
      <c r="D7910" s="60"/>
      <c r="E7910" s="60"/>
      <c r="F7910" s="60"/>
      <c r="G7910" s="60"/>
      <c r="H7910" s="62"/>
      <c r="I7910" s="62"/>
      <c r="J7910" s="62"/>
      <c r="K7910" s="62"/>
      <c r="M7910" s="63"/>
      <c r="N7910" s="63"/>
      <c r="O7910" s="64"/>
      <c r="P7910" s="127"/>
      <c r="W7910" s="64"/>
      <c r="X7910" s="64"/>
    </row>
    <row r="7911" spans="1:24" s="59" customFormat="1" x14ac:dyDescent="0.25">
      <c r="A7911" s="77"/>
      <c r="D7911" s="60"/>
      <c r="E7911" s="60"/>
      <c r="F7911" s="60"/>
      <c r="G7911" s="60"/>
      <c r="H7911" s="62"/>
      <c r="I7911" s="62"/>
      <c r="J7911" s="62"/>
      <c r="K7911" s="62"/>
      <c r="M7911" s="63"/>
      <c r="N7911" s="63"/>
      <c r="O7911" s="64"/>
      <c r="P7911" s="127"/>
      <c r="W7911" s="64"/>
      <c r="X7911" s="64"/>
    </row>
    <row r="7912" spans="1:24" s="59" customFormat="1" x14ac:dyDescent="0.25">
      <c r="A7912" s="77"/>
      <c r="D7912" s="60"/>
      <c r="E7912" s="60"/>
      <c r="F7912" s="60"/>
      <c r="G7912" s="60"/>
      <c r="H7912" s="62"/>
      <c r="I7912" s="62"/>
      <c r="J7912" s="62"/>
      <c r="K7912" s="62"/>
      <c r="M7912" s="63"/>
      <c r="N7912" s="63"/>
      <c r="O7912" s="64"/>
      <c r="P7912" s="127"/>
      <c r="W7912" s="64"/>
      <c r="X7912" s="64"/>
    </row>
    <row r="7913" spans="1:24" s="59" customFormat="1" x14ac:dyDescent="0.25">
      <c r="A7913" s="77"/>
      <c r="D7913" s="60"/>
      <c r="E7913" s="60"/>
      <c r="F7913" s="60"/>
      <c r="G7913" s="60"/>
      <c r="H7913" s="62"/>
      <c r="I7913" s="62"/>
      <c r="J7913" s="62"/>
      <c r="K7913" s="62"/>
      <c r="M7913" s="63"/>
      <c r="N7913" s="63"/>
      <c r="O7913" s="64"/>
      <c r="P7913" s="127"/>
      <c r="W7913" s="64"/>
      <c r="X7913" s="64"/>
    </row>
    <row r="7914" spans="1:24" s="59" customFormat="1" x14ac:dyDescent="0.25">
      <c r="A7914" s="77"/>
      <c r="D7914" s="60"/>
      <c r="E7914" s="60"/>
      <c r="F7914" s="60"/>
      <c r="G7914" s="60"/>
      <c r="H7914" s="62"/>
      <c r="I7914" s="62"/>
      <c r="J7914" s="62"/>
      <c r="K7914" s="62"/>
      <c r="M7914" s="63"/>
      <c r="N7914" s="63"/>
      <c r="O7914" s="64"/>
      <c r="P7914" s="127"/>
      <c r="W7914" s="64"/>
      <c r="X7914" s="64"/>
    </row>
    <row r="7915" spans="1:24" s="59" customFormat="1" x14ac:dyDescent="0.25">
      <c r="A7915" s="77"/>
      <c r="D7915" s="60"/>
      <c r="E7915" s="60"/>
      <c r="F7915" s="60"/>
      <c r="G7915" s="60"/>
      <c r="H7915" s="62"/>
      <c r="I7915" s="62"/>
      <c r="J7915" s="62"/>
      <c r="K7915" s="62"/>
      <c r="M7915" s="63"/>
      <c r="N7915" s="63"/>
      <c r="O7915" s="64"/>
      <c r="P7915" s="127"/>
      <c r="W7915" s="64"/>
      <c r="X7915" s="64"/>
    </row>
    <row r="7916" spans="1:24" s="59" customFormat="1" x14ac:dyDescent="0.25">
      <c r="A7916" s="77"/>
      <c r="D7916" s="60"/>
      <c r="E7916" s="60"/>
      <c r="F7916" s="60"/>
      <c r="G7916" s="60"/>
      <c r="H7916" s="62"/>
      <c r="I7916" s="62"/>
      <c r="J7916" s="62"/>
      <c r="K7916" s="62"/>
      <c r="M7916" s="63"/>
      <c r="N7916" s="63"/>
      <c r="O7916" s="64"/>
      <c r="P7916" s="127"/>
      <c r="W7916" s="64"/>
      <c r="X7916" s="64"/>
    </row>
    <row r="7917" spans="1:24" s="59" customFormat="1" x14ac:dyDescent="0.25">
      <c r="A7917" s="77"/>
      <c r="D7917" s="60"/>
      <c r="E7917" s="60"/>
      <c r="F7917" s="60"/>
      <c r="G7917" s="60"/>
      <c r="H7917" s="62"/>
      <c r="I7917" s="62"/>
      <c r="J7917" s="62"/>
      <c r="K7917" s="62"/>
      <c r="M7917" s="63"/>
      <c r="N7917" s="63"/>
      <c r="O7917" s="64"/>
      <c r="P7917" s="127"/>
      <c r="W7917" s="64"/>
      <c r="X7917" s="64"/>
    </row>
    <row r="7918" spans="1:24" s="59" customFormat="1" x14ac:dyDescent="0.25">
      <c r="A7918" s="77"/>
      <c r="D7918" s="60"/>
      <c r="E7918" s="60"/>
      <c r="F7918" s="60"/>
      <c r="G7918" s="60"/>
      <c r="H7918" s="62"/>
      <c r="I7918" s="62"/>
      <c r="J7918" s="62"/>
      <c r="K7918" s="62"/>
      <c r="M7918" s="63"/>
      <c r="N7918" s="63"/>
      <c r="O7918" s="64"/>
      <c r="P7918" s="127"/>
      <c r="W7918" s="64"/>
      <c r="X7918" s="64"/>
    </row>
    <row r="7919" spans="1:24" s="59" customFormat="1" x14ac:dyDescent="0.25">
      <c r="A7919" s="77"/>
      <c r="D7919" s="60"/>
      <c r="E7919" s="60"/>
      <c r="F7919" s="60"/>
      <c r="G7919" s="60"/>
      <c r="H7919" s="62"/>
      <c r="I7919" s="62"/>
      <c r="J7919" s="62"/>
      <c r="K7919" s="62"/>
      <c r="M7919" s="63"/>
      <c r="N7919" s="63"/>
      <c r="O7919" s="64"/>
      <c r="P7919" s="127"/>
      <c r="W7919" s="64"/>
      <c r="X7919" s="64"/>
    </row>
    <row r="7920" spans="1:24" s="59" customFormat="1" x14ac:dyDescent="0.25">
      <c r="A7920" s="77"/>
      <c r="D7920" s="60"/>
      <c r="E7920" s="60"/>
      <c r="F7920" s="60"/>
      <c r="G7920" s="60"/>
      <c r="H7920" s="62"/>
      <c r="I7920" s="62"/>
      <c r="J7920" s="62"/>
      <c r="K7920" s="62"/>
      <c r="M7920" s="63"/>
      <c r="N7920" s="63"/>
      <c r="O7920" s="64"/>
      <c r="P7920" s="127"/>
      <c r="W7920" s="64"/>
      <c r="X7920" s="64"/>
    </row>
    <row r="7921" spans="1:24" s="59" customFormat="1" x14ac:dyDescent="0.25">
      <c r="A7921" s="77"/>
      <c r="D7921" s="60"/>
      <c r="E7921" s="60"/>
      <c r="F7921" s="60"/>
      <c r="G7921" s="60"/>
      <c r="H7921" s="62"/>
      <c r="I7921" s="62"/>
      <c r="J7921" s="62"/>
      <c r="K7921" s="62"/>
      <c r="M7921" s="63"/>
      <c r="N7921" s="63"/>
      <c r="O7921" s="64"/>
      <c r="P7921" s="127"/>
      <c r="W7921" s="64"/>
      <c r="X7921" s="64"/>
    </row>
    <row r="7922" spans="1:24" s="59" customFormat="1" x14ac:dyDescent="0.25">
      <c r="A7922" s="77"/>
      <c r="D7922" s="60"/>
      <c r="E7922" s="60"/>
      <c r="F7922" s="60"/>
      <c r="G7922" s="60"/>
      <c r="H7922" s="62"/>
      <c r="I7922" s="62"/>
      <c r="J7922" s="62"/>
      <c r="K7922" s="62"/>
      <c r="M7922" s="63"/>
      <c r="N7922" s="63"/>
      <c r="O7922" s="64"/>
      <c r="P7922" s="127"/>
      <c r="W7922" s="64"/>
      <c r="X7922" s="64"/>
    </row>
    <row r="7923" spans="1:24" s="59" customFormat="1" x14ac:dyDescent="0.25">
      <c r="A7923" s="77"/>
      <c r="D7923" s="60"/>
      <c r="E7923" s="60"/>
      <c r="F7923" s="60"/>
      <c r="G7923" s="60"/>
      <c r="H7923" s="62"/>
      <c r="I7923" s="62"/>
      <c r="J7923" s="62"/>
      <c r="K7923" s="62"/>
      <c r="M7923" s="63"/>
      <c r="N7923" s="63"/>
      <c r="O7923" s="64"/>
      <c r="P7923" s="127"/>
      <c r="W7923" s="64"/>
      <c r="X7923" s="64"/>
    </row>
    <row r="7924" spans="1:24" s="59" customFormat="1" x14ac:dyDescent="0.25">
      <c r="A7924" s="77"/>
      <c r="D7924" s="60"/>
      <c r="E7924" s="60"/>
      <c r="F7924" s="60"/>
      <c r="G7924" s="60"/>
      <c r="H7924" s="62"/>
      <c r="I7924" s="62"/>
      <c r="J7924" s="62"/>
      <c r="K7924" s="62"/>
      <c r="M7924" s="63"/>
      <c r="N7924" s="63"/>
      <c r="O7924" s="64"/>
      <c r="P7924" s="127"/>
      <c r="W7924" s="64"/>
      <c r="X7924" s="64"/>
    </row>
    <row r="7925" spans="1:24" s="59" customFormat="1" x14ac:dyDescent="0.25">
      <c r="A7925" s="77"/>
      <c r="D7925" s="60"/>
      <c r="E7925" s="60"/>
      <c r="F7925" s="60"/>
      <c r="G7925" s="60"/>
      <c r="H7925" s="62"/>
      <c r="I7925" s="62"/>
      <c r="J7925" s="62"/>
      <c r="K7925" s="62"/>
      <c r="M7925" s="63"/>
      <c r="N7925" s="63"/>
      <c r="O7925" s="64"/>
      <c r="P7925" s="127"/>
      <c r="W7925" s="64"/>
      <c r="X7925" s="64"/>
    </row>
    <row r="7926" spans="1:24" s="59" customFormat="1" x14ac:dyDescent="0.25">
      <c r="A7926" s="77"/>
      <c r="D7926" s="60"/>
      <c r="E7926" s="60"/>
      <c r="F7926" s="60"/>
      <c r="G7926" s="60"/>
      <c r="H7926" s="62"/>
      <c r="I7926" s="62"/>
      <c r="J7926" s="62"/>
      <c r="K7926" s="62"/>
      <c r="M7926" s="63"/>
      <c r="N7926" s="63"/>
      <c r="O7926" s="64"/>
      <c r="P7926" s="127"/>
      <c r="W7926" s="64"/>
      <c r="X7926" s="64"/>
    </row>
    <row r="7927" spans="1:24" s="59" customFormat="1" x14ac:dyDescent="0.25">
      <c r="A7927" s="77"/>
      <c r="D7927" s="60"/>
      <c r="E7927" s="60"/>
      <c r="F7927" s="60"/>
      <c r="G7927" s="60"/>
      <c r="H7927" s="62"/>
      <c r="I7927" s="62"/>
      <c r="J7927" s="62"/>
      <c r="K7927" s="62"/>
      <c r="M7927" s="63"/>
      <c r="N7927" s="63"/>
      <c r="O7927" s="64"/>
      <c r="P7927" s="127"/>
      <c r="W7927" s="64"/>
      <c r="X7927" s="64"/>
    </row>
    <row r="7928" spans="1:24" s="59" customFormat="1" x14ac:dyDescent="0.25">
      <c r="A7928" s="77"/>
      <c r="D7928" s="60"/>
      <c r="E7928" s="60"/>
      <c r="F7928" s="60"/>
      <c r="G7928" s="60"/>
      <c r="H7928" s="62"/>
      <c r="I7928" s="62"/>
      <c r="J7928" s="62"/>
      <c r="K7928" s="62"/>
      <c r="M7928" s="63"/>
      <c r="N7928" s="63"/>
      <c r="O7928" s="64"/>
      <c r="P7928" s="127"/>
      <c r="W7928" s="64"/>
      <c r="X7928" s="64"/>
    </row>
    <row r="7929" spans="1:24" s="59" customFormat="1" x14ac:dyDescent="0.25">
      <c r="A7929" s="77"/>
      <c r="D7929" s="60"/>
      <c r="E7929" s="60"/>
      <c r="F7929" s="60"/>
      <c r="G7929" s="60"/>
      <c r="H7929" s="62"/>
      <c r="I7929" s="62"/>
      <c r="J7929" s="62"/>
      <c r="K7929" s="62"/>
      <c r="M7929" s="63"/>
      <c r="N7929" s="63"/>
      <c r="O7929" s="64"/>
      <c r="P7929" s="127"/>
      <c r="W7929" s="64"/>
      <c r="X7929" s="64"/>
    </row>
    <row r="7930" spans="1:24" s="59" customFormat="1" x14ac:dyDescent="0.25">
      <c r="A7930" s="77"/>
      <c r="D7930" s="60"/>
      <c r="E7930" s="60"/>
      <c r="F7930" s="60"/>
      <c r="G7930" s="60"/>
      <c r="H7930" s="62"/>
      <c r="I7930" s="62"/>
      <c r="J7930" s="62"/>
      <c r="K7930" s="62"/>
      <c r="M7930" s="63"/>
      <c r="N7930" s="63"/>
      <c r="O7930" s="64"/>
      <c r="P7930" s="127"/>
      <c r="W7930" s="64"/>
      <c r="X7930" s="64"/>
    </row>
    <row r="7931" spans="1:24" s="59" customFormat="1" x14ac:dyDescent="0.25">
      <c r="A7931" s="77"/>
      <c r="D7931" s="60"/>
      <c r="E7931" s="60"/>
      <c r="F7931" s="60"/>
      <c r="G7931" s="60"/>
      <c r="H7931" s="62"/>
      <c r="I7931" s="62"/>
      <c r="J7931" s="62"/>
      <c r="K7931" s="62"/>
      <c r="M7931" s="63"/>
      <c r="N7931" s="63"/>
      <c r="O7931" s="64"/>
      <c r="P7931" s="127"/>
      <c r="W7931" s="64"/>
      <c r="X7931" s="64"/>
    </row>
    <row r="7932" spans="1:24" s="59" customFormat="1" x14ac:dyDescent="0.25">
      <c r="A7932" s="77"/>
      <c r="D7932" s="60"/>
      <c r="E7932" s="60"/>
      <c r="F7932" s="60"/>
      <c r="G7932" s="60"/>
      <c r="H7932" s="62"/>
      <c r="I7932" s="62"/>
      <c r="J7932" s="62"/>
      <c r="K7932" s="62"/>
      <c r="M7932" s="63"/>
      <c r="N7932" s="63"/>
      <c r="O7932" s="64"/>
      <c r="P7932" s="127"/>
      <c r="W7932" s="64"/>
      <c r="X7932" s="64"/>
    </row>
    <row r="7933" spans="1:24" s="59" customFormat="1" x14ac:dyDescent="0.25">
      <c r="A7933" s="77"/>
      <c r="D7933" s="60"/>
      <c r="E7933" s="60"/>
      <c r="F7933" s="60"/>
      <c r="G7933" s="60"/>
      <c r="H7933" s="62"/>
      <c r="I7933" s="62"/>
      <c r="J7933" s="62"/>
      <c r="K7933" s="62"/>
      <c r="M7933" s="63"/>
      <c r="N7933" s="63"/>
      <c r="O7933" s="64"/>
      <c r="P7933" s="127"/>
      <c r="W7933" s="64"/>
      <c r="X7933" s="64"/>
    </row>
    <row r="7934" spans="1:24" s="59" customFormat="1" x14ac:dyDescent="0.25">
      <c r="A7934" s="77"/>
      <c r="D7934" s="60"/>
      <c r="E7934" s="60"/>
      <c r="F7934" s="60"/>
      <c r="G7934" s="60"/>
      <c r="H7934" s="62"/>
      <c r="I7934" s="62"/>
      <c r="J7934" s="62"/>
      <c r="K7934" s="62"/>
      <c r="M7934" s="63"/>
      <c r="N7934" s="63"/>
      <c r="O7934" s="64"/>
      <c r="P7934" s="127"/>
      <c r="W7934" s="64"/>
      <c r="X7934" s="64"/>
    </row>
    <row r="7935" spans="1:24" s="59" customFormat="1" x14ac:dyDescent="0.25">
      <c r="A7935" s="77"/>
      <c r="D7935" s="60"/>
      <c r="E7935" s="60"/>
      <c r="F7935" s="60"/>
      <c r="G7935" s="60"/>
      <c r="H7935" s="62"/>
      <c r="I7935" s="62"/>
      <c r="J7935" s="62"/>
      <c r="K7935" s="62"/>
      <c r="M7935" s="63"/>
      <c r="N7935" s="63"/>
      <c r="O7935" s="64"/>
      <c r="P7935" s="127"/>
      <c r="W7935" s="64"/>
      <c r="X7935" s="64"/>
    </row>
    <row r="7936" spans="1:24" s="59" customFormat="1" x14ac:dyDescent="0.25">
      <c r="A7936" s="77"/>
      <c r="D7936" s="60"/>
      <c r="E7936" s="60"/>
      <c r="F7936" s="60"/>
      <c r="G7936" s="60"/>
      <c r="H7936" s="62"/>
      <c r="I7936" s="62"/>
      <c r="J7936" s="62"/>
      <c r="K7936" s="62"/>
      <c r="M7936" s="63"/>
      <c r="N7936" s="63"/>
      <c r="O7936" s="64"/>
      <c r="P7936" s="127"/>
      <c r="W7936" s="64"/>
      <c r="X7936" s="64"/>
    </row>
    <row r="7937" spans="1:24" s="59" customFormat="1" x14ac:dyDescent="0.25">
      <c r="A7937" s="77"/>
      <c r="D7937" s="60"/>
      <c r="E7937" s="60"/>
      <c r="F7937" s="60"/>
      <c r="G7937" s="60"/>
      <c r="H7937" s="62"/>
      <c r="I7937" s="62"/>
      <c r="J7937" s="62"/>
      <c r="K7937" s="62"/>
      <c r="M7937" s="63"/>
      <c r="N7937" s="63"/>
      <c r="O7937" s="64"/>
      <c r="P7937" s="127"/>
      <c r="W7937" s="64"/>
      <c r="X7937" s="64"/>
    </row>
    <row r="7938" spans="1:24" s="59" customFormat="1" x14ac:dyDescent="0.25">
      <c r="A7938" s="77"/>
      <c r="D7938" s="60"/>
      <c r="E7938" s="60"/>
      <c r="F7938" s="60"/>
      <c r="G7938" s="60"/>
      <c r="H7938" s="62"/>
      <c r="I7938" s="62"/>
      <c r="J7938" s="62"/>
      <c r="K7938" s="62"/>
      <c r="M7938" s="63"/>
      <c r="N7938" s="63"/>
      <c r="O7938" s="64"/>
      <c r="P7938" s="127"/>
      <c r="W7938" s="64"/>
      <c r="X7938" s="64"/>
    </row>
    <row r="7939" spans="1:24" s="59" customFormat="1" x14ac:dyDescent="0.25">
      <c r="A7939" s="77"/>
      <c r="D7939" s="60"/>
      <c r="E7939" s="60"/>
      <c r="F7939" s="60"/>
      <c r="G7939" s="60"/>
      <c r="H7939" s="62"/>
      <c r="I7939" s="62"/>
      <c r="J7939" s="62"/>
      <c r="K7939" s="62"/>
      <c r="M7939" s="63"/>
      <c r="N7939" s="63"/>
      <c r="O7939" s="64"/>
      <c r="P7939" s="127"/>
      <c r="W7939" s="64"/>
      <c r="X7939" s="64"/>
    </row>
    <row r="7940" spans="1:24" s="59" customFormat="1" x14ac:dyDescent="0.25">
      <c r="A7940" s="77"/>
      <c r="D7940" s="60"/>
      <c r="E7940" s="60"/>
      <c r="F7940" s="60"/>
      <c r="G7940" s="60"/>
      <c r="H7940" s="62"/>
      <c r="I7940" s="62"/>
      <c r="J7940" s="62"/>
      <c r="K7940" s="62"/>
      <c r="M7940" s="63"/>
      <c r="N7940" s="63"/>
      <c r="O7940" s="64"/>
      <c r="P7940" s="127"/>
      <c r="W7940" s="64"/>
      <c r="X7940" s="64"/>
    </row>
    <row r="7941" spans="1:24" s="59" customFormat="1" x14ac:dyDescent="0.25">
      <c r="A7941" s="77"/>
      <c r="D7941" s="60"/>
      <c r="E7941" s="60"/>
      <c r="F7941" s="60"/>
      <c r="G7941" s="60"/>
      <c r="H7941" s="62"/>
      <c r="I7941" s="62"/>
      <c r="J7941" s="62"/>
      <c r="K7941" s="62"/>
      <c r="M7941" s="63"/>
      <c r="N7941" s="63"/>
      <c r="O7941" s="64"/>
      <c r="P7941" s="127"/>
      <c r="W7941" s="64"/>
      <c r="X7941" s="64"/>
    </row>
    <row r="7942" spans="1:24" s="59" customFormat="1" x14ac:dyDescent="0.25">
      <c r="A7942" s="77"/>
      <c r="D7942" s="60"/>
      <c r="E7942" s="60"/>
      <c r="F7942" s="60"/>
      <c r="G7942" s="60"/>
      <c r="H7942" s="62"/>
      <c r="I7942" s="62"/>
      <c r="J7942" s="62"/>
      <c r="K7942" s="62"/>
      <c r="M7942" s="63"/>
      <c r="N7942" s="63"/>
      <c r="O7942" s="64"/>
      <c r="P7942" s="127"/>
      <c r="W7942" s="64"/>
      <c r="X7942" s="64"/>
    </row>
    <row r="7943" spans="1:24" s="59" customFormat="1" x14ac:dyDescent="0.25">
      <c r="A7943" s="77"/>
      <c r="D7943" s="60"/>
      <c r="E7943" s="60"/>
      <c r="F7943" s="60"/>
      <c r="G7943" s="60"/>
      <c r="H7943" s="62"/>
      <c r="I7943" s="62"/>
      <c r="J7943" s="62"/>
      <c r="K7943" s="62"/>
      <c r="M7943" s="63"/>
      <c r="N7943" s="63"/>
      <c r="O7943" s="64"/>
      <c r="P7943" s="127"/>
      <c r="W7943" s="64"/>
      <c r="X7943" s="64"/>
    </row>
    <row r="7944" spans="1:24" s="59" customFormat="1" x14ac:dyDescent="0.25">
      <c r="A7944" s="77"/>
      <c r="D7944" s="60"/>
      <c r="E7944" s="60"/>
      <c r="F7944" s="60"/>
      <c r="G7944" s="60"/>
      <c r="H7944" s="62"/>
      <c r="I7944" s="62"/>
      <c r="J7944" s="62"/>
      <c r="K7944" s="62"/>
      <c r="M7944" s="63"/>
      <c r="N7944" s="63"/>
      <c r="O7944" s="64"/>
      <c r="P7944" s="127"/>
      <c r="W7944" s="64"/>
      <c r="X7944" s="64"/>
    </row>
    <row r="7945" spans="1:24" s="59" customFormat="1" x14ac:dyDescent="0.25">
      <c r="A7945" s="77"/>
      <c r="D7945" s="60"/>
      <c r="E7945" s="60"/>
      <c r="F7945" s="60"/>
      <c r="G7945" s="60"/>
      <c r="H7945" s="62"/>
      <c r="I7945" s="62"/>
      <c r="J7945" s="62"/>
      <c r="K7945" s="62"/>
      <c r="M7945" s="63"/>
      <c r="N7945" s="63"/>
      <c r="O7945" s="64"/>
      <c r="P7945" s="127"/>
      <c r="W7945" s="64"/>
      <c r="X7945" s="64"/>
    </row>
    <row r="7946" spans="1:24" s="59" customFormat="1" x14ac:dyDescent="0.25">
      <c r="A7946" s="77"/>
      <c r="D7946" s="60"/>
      <c r="E7946" s="60"/>
      <c r="F7946" s="60"/>
      <c r="G7946" s="60"/>
      <c r="H7946" s="62"/>
      <c r="I7946" s="62"/>
      <c r="J7946" s="62"/>
      <c r="K7946" s="62"/>
      <c r="M7946" s="63"/>
      <c r="N7946" s="63"/>
      <c r="O7946" s="64"/>
      <c r="P7946" s="127"/>
      <c r="W7946" s="64"/>
      <c r="X7946" s="64"/>
    </row>
    <row r="7947" spans="1:24" s="59" customFormat="1" x14ac:dyDescent="0.25">
      <c r="A7947" s="77"/>
      <c r="D7947" s="60"/>
      <c r="E7947" s="60"/>
      <c r="F7947" s="60"/>
      <c r="G7947" s="60"/>
      <c r="H7947" s="62"/>
      <c r="I7947" s="62"/>
      <c r="J7947" s="62"/>
      <c r="K7947" s="62"/>
      <c r="M7947" s="63"/>
      <c r="N7947" s="63"/>
      <c r="O7947" s="64"/>
      <c r="P7947" s="127"/>
      <c r="W7947" s="64"/>
      <c r="X7947" s="64"/>
    </row>
    <row r="7948" spans="1:24" s="59" customFormat="1" x14ac:dyDescent="0.25">
      <c r="A7948" s="77"/>
      <c r="D7948" s="60"/>
      <c r="E7948" s="60"/>
      <c r="F7948" s="60"/>
      <c r="G7948" s="60"/>
      <c r="H7948" s="62"/>
      <c r="I7948" s="62"/>
      <c r="J7948" s="62"/>
      <c r="K7948" s="62"/>
      <c r="M7948" s="63"/>
      <c r="N7948" s="63"/>
      <c r="O7948" s="64"/>
      <c r="P7948" s="127"/>
      <c r="W7948" s="64"/>
      <c r="X7948" s="64"/>
    </row>
    <row r="7949" spans="1:24" s="59" customFormat="1" x14ac:dyDescent="0.25">
      <c r="A7949" s="77"/>
      <c r="D7949" s="60"/>
      <c r="E7949" s="60"/>
      <c r="F7949" s="60"/>
      <c r="G7949" s="60"/>
      <c r="H7949" s="62"/>
      <c r="I7949" s="62"/>
      <c r="J7949" s="62"/>
      <c r="K7949" s="62"/>
      <c r="M7949" s="63"/>
      <c r="N7949" s="63"/>
      <c r="O7949" s="64"/>
      <c r="P7949" s="127"/>
      <c r="W7949" s="64"/>
      <c r="X7949" s="64"/>
    </row>
    <row r="7950" spans="1:24" s="59" customFormat="1" x14ac:dyDescent="0.25">
      <c r="A7950" s="77"/>
      <c r="D7950" s="60"/>
      <c r="E7950" s="60"/>
      <c r="F7950" s="60"/>
      <c r="G7950" s="60"/>
      <c r="H7950" s="62"/>
      <c r="I7950" s="62"/>
      <c r="J7950" s="62"/>
      <c r="K7950" s="62"/>
      <c r="M7950" s="63"/>
      <c r="N7950" s="63"/>
      <c r="O7950" s="64"/>
      <c r="P7950" s="127"/>
      <c r="W7950" s="64"/>
      <c r="X7950" s="64"/>
    </row>
    <row r="7951" spans="1:24" s="59" customFormat="1" x14ac:dyDescent="0.25">
      <c r="A7951" s="77"/>
      <c r="D7951" s="60"/>
      <c r="E7951" s="60"/>
      <c r="F7951" s="60"/>
      <c r="G7951" s="60"/>
      <c r="H7951" s="62"/>
      <c r="I7951" s="62"/>
      <c r="J7951" s="62"/>
      <c r="K7951" s="62"/>
      <c r="M7951" s="63"/>
      <c r="N7951" s="63"/>
      <c r="O7951" s="64"/>
      <c r="P7951" s="127"/>
      <c r="W7951" s="64"/>
      <c r="X7951" s="64"/>
    </row>
    <row r="7952" spans="1:24" s="59" customFormat="1" x14ac:dyDescent="0.25">
      <c r="A7952" s="77"/>
      <c r="D7952" s="60"/>
      <c r="E7952" s="60"/>
      <c r="F7952" s="60"/>
      <c r="G7952" s="60"/>
      <c r="H7952" s="62"/>
      <c r="I7952" s="62"/>
      <c r="J7952" s="62"/>
      <c r="K7952" s="62"/>
      <c r="M7952" s="63"/>
      <c r="N7952" s="63"/>
      <c r="O7952" s="64"/>
      <c r="P7952" s="127"/>
      <c r="W7952" s="64"/>
      <c r="X7952" s="64"/>
    </row>
    <row r="7953" spans="1:24" s="59" customFormat="1" x14ac:dyDescent="0.25">
      <c r="A7953" s="77"/>
      <c r="D7953" s="60"/>
      <c r="E7953" s="60"/>
      <c r="F7953" s="60"/>
      <c r="G7953" s="60"/>
      <c r="H7953" s="62"/>
      <c r="I7953" s="62"/>
      <c r="J7953" s="62"/>
      <c r="K7953" s="62"/>
      <c r="M7953" s="63"/>
      <c r="N7953" s="63"/>
      <c r="O7953" s="64"/>
      <c r="P7953" s="127"/>
      <c r="W7953" s="64"/>
      <c r="X7953" s="64"/>
    </row>
    <row r="7954" spans="1:24" s="59" customFormat="1" x14ac:dyDescent="0.25">
      <c r="A7954" s="77"/>
      <c r="D7954" s="60"/>
      <c r="E7954" s="60"/>
      <c r="F7954" s="60"/>
      <c r="G7954" s="60"/>
      <c r="H7954" s="62"/>
      <c r="I7954" s="62"/>
      <c r="J7954" s="62"/>
      <c r="K7954" s="62"/>
      <c r="M7954" s="63"/>
      <c r="N7954" s="63"/>
      <c r="O7954" s="64"/>
      <c r="P7954" s="127"/>
      <c r="W7954" s="64"/>
      <c r="X7954" s="64"/>
    </row>
    <row r="7955" spans="1:24" s="59" customFormat="1" x14ac:dyDescent="0.25">
      <c r="A7955" s="77"/>
      <c r="D7955" s="60"/>
      <c r="E7955" s="60"/>
      <c r="F7955" s="60"/>
      <c r="G7955" s="60"/>
      <c r="H7955" s="62"/>
      <c r="I7955" s="62"/>
      <c r="J7955" s="62"/>
      <c r="K7955" s="62"/>
      <c r="M7955" s="63"/>
      <c r="N7955" s="63"/>
      <c r="O7955" s="64"/>
      <c r="P7955" s="127"/>
      <c r="W7955" s="64"/>
      <c r="X7955" s="64"/>
    </row>
    <row r="7956" spans="1:24" s="59" customFormat="1" x14ac:dyDescent="0.25">
      <c r="A7956" s="77"/>
      <c r="D7956" s="60"/>
      <c r="E7956" s="60"/>
      <c r="F7956" s="60"/>
      <c r="G7956" s="60"/>
      <c r="H7956" s="62"/>
      <c r="I7956" s="62"/>
      <c r="J7956" s="62"/>
      <c r="K7956" s="62"/>
      <c r="M7956" s="63"/>
      <c r="N7956" s="63"/>
      <c r="O7956" s="64"/>
      <c r="P7956" s="127"/>
      <c r="W7956" s="64"/>
      <c r="X7956" s="64"/>
    </row>
    <row r="7957" spans="1:24" s="59" customFormat="1" x14ac:dyDescent="0.25">
      <c r="A7957" s="77"/>
      <c r="D7957" s="60"/>
      <c r="E7957" s="60"/>
      <c r="F7957" s="60"/>
      <c r="G7957" s="60"/>
      <c r="H7957" s="62"/>
      <c r="I7957" s="62"/>
      <c r="J7957" s="62"/>
      <c r="K7957" s="62"/>
      <c r="M7957" s="63"/>
      <c r="N7957" s="63"/>
      <c r="O7957" s="64"/>
      <c r="P7957" s="127"/>
      <c r="W7957" s="64"/>
      <c r="X7957" s="64"/>
    </row>
    <row r="7958" spans="1:24" s="59" customFormat="1" x14ac:dyDescent="0.25">
      <c r="A7958" s="77"/>
      <c r="D7958" s="60"/>
      <c r="E7958" s="60"/>
      <c r="F7958" s="60"/>
      <c r="G7958" s="60"/>
      <c r="H7958" s="62"/>
      <c r="I7958" s="62"/>
      <c r="J7958" s="62"/>
      <c r="K7958" s="62"/>
      <c r="M7958" s="63"/>
      <c r="N7958" s="63"/>
      <c r="O7958" s="64"/>
      <c r="P7958" s="127"/>
      <c r="W7958" s="64"/>
      <c r="X7958" s="64"/>
    </row>
    <row r="7959" spans="1:24" s="59" customFormat="1" x14ac:dyDescent="0.25">
      <c r="A7959" s="77"/>
      <c r="D7959" s="60"/>
      <c r="E7959" s="60"/>
      <c r="F7959" s="60"/>
      <c r="G7959" s="60"/>
      <c r="H7959" s="62"/>
      <c r="I7959" s="62"/>
      <c r="J7959" s="62"/>
      <c r="K7959" s="62"/>
      <c r="M7959" s="63"/>
      <c r="N7959" s="63"/>
      <c r="O7959" s="64"/>
      <c r="P7959" s="127"/>
      <c r="W7959" s="64"/>
      <c r="X7959" s="64"/>
    </row>
    <row r="7960" spans="1:24" s="59" customFormat="1" x14ac:dyDescent="0.25">
      <c r="A7960" s="77"/>
      <c r="D7960" s="60"/>
      <c r="E7960" s="60"/>
      <c r="F7960" s="60"/>
      <c r="G7960" s="60"/>
      <c r="H7960" s="62"/>
      <c r="I7960" s="62"/>
      <c r="J7960" s="62"/>
      <c r="K7960" s="62"/>
      <c r="M7960" s="63"/>
      <c r="N7960" s="63"/>
      <c r="O7960" s="64"/>
      <c r="P7960" s="127"/>
      <c r="W7960" s="64"/>
      <c r="X7960" s="64"/>
    </row>
    <row r="7961" spans="1:24" s="59" customFormat="1" x14ac:dyDescent="0.25">
      <c r="A7961" s="77"/>
      <c r="D7961" s="60"/>
      <c r="E7961" s="60"/>
      <c r="F7961" s="60"/>
      <c r="G7961" s="60"/>
      <c r="H7961" s="62"/>
      <c r="I7961" s="62"/>
      <c r="J7961" s="62"/>
      <c r="K7961" s="62"/>
      <c r="M7961" s="63"/>
      <c r="N7961" s="63"/>
      <c r="O7961" s="64"/>
      <c r="P7961" s="127"/>
      <c r="W7961" s="64"/>
      <c r="X7961" s="64"/>
    </row>
    <row r="7962" spans="1:24" s="59" customFormat="1" x14ac:dyDescent="0.25">
      <c r="A7962" s="77"/>
      <c r="D7962" s="60"/>
      <c r="E7962" s="60"/>
      <c r="F7962" s="60"/>
      <c r="G7962" s="60"/>
      <c r="H7962" s="62"/>
      <c r="I7962" s="62"/>
      <c r="J7962" s="62"/>
      <c r="K7962" s="62"/>
      <c r="M7962" s="63"/>
      <c r="N7962" s="63"/>
      <c r="O7962" s="64"/>
      <c r="P7962" s="127"/>
      <c r="W7962" s="64"/>
      <c r="X7962" s="64"/>
    </row>
    <row r="7963" spans="1:24" s="59" customFormat="1" x14ac:dyDescent="0.25">
      <c r="A7963" s="77"/>
      <c r="D7963" s="60"/>
      <c r="E7963" s="60"/>
      <c r="F7963" s="60"/>
      <c r="G7963" s="60"/>
      <c r="H7963" s="62"/>
      <c r="I7963" s="62"/>
      <c r="J7963" s="62"/>
      <c r="K7963" s="62"/>
      <c r="M7963" s="63"/>
      <c r="N7963" s="63"/>
      <c r="O7963" s="64"/>
      <c r="P7963" s="127"/>
      <c r="W7963" s="64"/>
      <c r="X7963" s="64"/>
    </row>
    <row r="7964" spans="1:24" s="59" customFormat="1" x14ac:dyDescent="0.25">
      <c r="A7964" s="77"/>
      <c r="D7964" s="60"/>
      <c r="E7964" s="60"/>
      <c r="F7964" s="60"/>
      <c r="G7964" s="60"/>
      <c r="H7964" s="62"/>
      <c r="I7964" s="62"/>
      <c r="J7964" s="62"/>
      <c r="K7964" s="62"/>
      <c r="M7964" s="63"/>
      <c r="N7964" s="63"/>
      <c r="O7964" s="64"/>
      <c r="P7964" s="127"/>
      <c r="W7964" s="64"/>
      <c r="X7964" s="64"/>
    </row>
    <row r="7965" spans="1:24" s="59" customFormat="1" x14ac:dyDescent="0.25">
      <c r="A7965" s="77"/>
      <c r="D7965" s="60"/>
      <c r="E7965" s="60"/>
      <c r="F7965" s="60"/>
      <c r="G7965" s="60"/>
      <c r="H7965" s="62"/>
      <c r="I7965" s="62"/>
      <c r="J7965" s="62"/>
      <c r="K7965" s="62"/>
      <c r="M7965" s="63"/>
      <c r="N7965" s="63"/>
      <c r="O7965" s="64"/>
      <c r="P7965" s="127"/>
      <c r="W7965" s="64"/>
      <c r="X7965" s="64"/>
    </row>
    <row r="7966" spans="1:24" s="59" customFormat="1" x14ac:dyDescent="0.25">
      <c r="A7966" s="77"/>
      <c r="D7966" s="60"/>
      <c r="E7966" s="60"/>
      <c r="F7966" s="60"/>
      <c r="G7966" s="60"/>
      <c r="H7966" s="62"/>
      <c r="I7966" s="62"/>
      <c r="J7966" s="62"/>
      <c r="K7966" s="62"/>
      <c r="M7966" s="63"/>
      <c r="N7966" s="63"/>
      <c r="O7966" s="64"/>
      <c r="P7966" s="127"/>
      <c r="W7966" s="64"/>
      <c r="X7966" s="64"/>
    </row>
    <row r="7967" spans="1:24" s="59" customFormat="1" x14ac:dyDescent="0.25">
      <c r="A7967" s="77"/>
      <c r="D7967" s="60"/>
      <c r="E7967" s="60"/>
      <c r="F7967" s="60"/>
      <c r="G7967" s="60"/>
      <c r="H7967" s="62"/>
      <c r="I7967" s="62"/>
      <c r="J7967" s="62"/>
      <c r="K7967" s="62"/>
      <c r="M7967" s="63"/>
      <c r="N7967" s="63"/>
      <c r="O7967" s="64"/>
      <c r="P7967" s="127"/>
      <c r="W7967" s="64"/>
      <c r="X7967" s="64"/>
    </row>
    <row r="7968" spans="1:24" s="59" customFormat="1" x14ac:dyDescent="0.25">
      <c r="A7968" s="77"/>
      <c r="D7968" s="60"/>
      <c r="E7968" s="60"/>
      <c r="F7968" s="60"/>
      <c r="G7968" s="60"/>
      <c r="H7968" s="62"/>
      <c r="I7968" s="62"/>
      <c r="J7968" s="62"/>
      <c r="K7968" s="62"/>
      <c r="M7968" s="63"/>
      <c r="N7968" s="63"/>
      <c r="O7968" s="64"/>
      <c r="P7968" s="127"/>
      <c r="W7968" s="64"/>
      <c r="X7968" s="64"/>
    </row>
    <row r="7969" spans="1:24" s="59" customFormat="1" x14ac:dyDescent="0.25">
      <c r="A7969" s="77"/>
      <c r="D7969" s="60"/>
      <c r="E7969" s="60"/>
      <c r="F7969" s="60"/>
      <c r="G7969" s="60"/>
      <c r="H7969" s="62"/>
      <c r="I7969" s="62"/>
      <c r="J7969" s="62"/>
      <c r="K7969" s="62"/>
      <c r="M7969" s="63"/>
      <c r="N7969" s="63"/>
      <c r="O7969" s="64"/>
      <c r="P7969" s="127"/>
      <c r="W7969" s="64"/>
      <c r="X7969" s="64"/>
    </row>
    <row r="7970" spans="1:24" s="59" customFormat="1" x14ac:dyDescent="0.25">
      <c r="A7970" s="77"/>
      <c r="D7970" s="60"/>
      <c r="E7970" s="60"/>
      <c r="F7970" s="60"/>
      <c r="G7970" s="60"/>
      <c r="H7970" s="62"/>
      <c r="I7970" s="62"/>
      <c r="J7970" s="62"/>
      <c r="K7970" s="62"/>
      <c r="M7970" s="63"/>
      <c r="N7970" s="63"/>
      <c r="O7970" s="64"/>
      <c r="P7970" s="127"/>
      <c r="W7970" s="64"/>
      <c r="X7970" s="64"/>
    </row>
    <row r="7971" spans="1:24" s="59" customFormat="1" x14ac:dyDescent="0.25">
      <c r="A7971" s="77"/>
      <c r="D7971" s="60"/>
      <c r="E7971" s="60"/>
      <c r="F7971" s="60"/>
      <c r="G7971" s="60"/>
      <c r="H7971" s="62"/>
      <c r="I7971" s="62"/>
      <c r="J7971" s="62"/>
      <c r="K7971" s="62"/>
      <c r="M7971" s="63"/>
      <c r="N7971" s="63"/>
      <c r="O7971" s="64"/>
      <c r="P7971" s="127"/>
      <c r="W7971" s="64"/>
      <c r="X7971" s="64"/>
    </row>
    <row r="7972" spans="1:24" s="59" customFormat="1" x14ac:dyDescent="0.25">
      <c r="A7972" s="77"/>
      <c r="D7972" s="60"/>
      <c r="E7972" s="60"/>
      <c r="F7972" s="60"/>
      <c r="G7972" s="60"/>
      <c r="H7972" s="62"/>
      <c r="I7972" s="62"/>
      <c r="J7972" s="62"/>
      <c r="K7972" s="62"/>
      <c r="M7972" s="63"/>
      <c r="N7972" s="63"/>
      <c r="O7972" s="64"/>
      <c r="P7972" s="127"/>
      <c r="W7972" s="64"/>
      <c r="X7972" s="64"/>
    </row>
    <row r="7973" spans="1:24" s="59" customFormat="1" x14ac:dyDescent="0.25">
      <c r="A7973" s="77"/>
      <c r="D7973" s="60"/>
      <c r="E7973" s="60"/>
      <c r="F7973" s="60"/>
      <c r="G7973" s="60"/>
      <c r="H7973" s="62"/>
      <c r="I7973" s="62"/>
      <c r="J7973" s="62"/>
      <c r="K7973" s="62"/>
      <c r="M7973" s="63"/>
      <c r="N7973" s="63"/>
      <c r="O7973" s="64"/>
      <c r="P7973" s="127"/>
      <c r="W7973" s="64"/>
      <c r="X7973" s="64"/>
    </row>
    <row r="7974" spans="1:24" s="59" customFormat="1" x14ac:dyDescent="0.25">
      <c r="A7974" s="77"/>
      <c r="D7974" s="60"/>
      <c r="E7974" s="60"/>
      <c r="F7974" s="60"/>
      <c r="G7974" s="60"/>
      <c r="H7974" s="62"/>
      <c r="I7974" s="62"/>
      <c r="J7974" s="62"/>
      <c r="K7974" s="62"/>
      <c r="M7974" s="63"/>
      <c r="N7974" s="63"/>
      <c r="O7974" s="64"/>
      <c r="P7974" s="127"/>
      <c r="W7974" s="64"/>
      <c r="X7974" s="64"/>
    </row>
    <row r="7975" spans="1:24" s="59" customFormat="1" x14ac:dyDescent="0.25">
      <c r="A7975" s="77"/>
      <c r="D7975" s="60"/>
      <c r="E7975" s="60"/>
      <c r="F7975" s="60"/>
      <c r="G7975" s="60"/>
      <c r="H7975" s="62"/>
      <c r="I7975" s="62"/>
      <c r="J7975" s="62"/>
      <c r="K7975" s="62"/>
      <c r="M7975" s="63"/>
      <c r="N7975" s="63"/>
      <c r="O7975" s="64"/>
      <c r="P7975" s="127"/>
      <c r="W7975" s="64"/>
      <c r="X7975" s="64"/>
    </row>
    <row r="7976" spans="1:24" s="59" customFormat="1" x14ac:dyDescent="0.25">
      <c r="A7976" s="77"/>
      <c r="D7976" s="60"/>
      <c r="E7976" s="60"/>
      <c r="F7976" s="60"/>
      <c r="G7976" s="60"/>
      <c r="H7976" s="62"/>
      <c r="I7976" s="62"/>
      <c r="J7976" s="62"/>
      <c r="K7976" s="62"/>
      <c r="M7976" s="63"/>
      <c r="N7976" s="63"/>
      <c r="O7976" s="64"/>
      <c r="P7976" s="127"/>
      <c r="W7976" s="64"/>
      <c r="X7976" s="64"/>
    </row>
    <row r="7977" spans="1:24" s="59" customFormat="1" x14ac:dyDescent="0.25">
      <c r="A7977" s="77"/>
      <c r="D7977" s="60"/>
      <c r="E7977" s="60"/>
      <c r="F7977" s="60"/>
      <c r="G7977" s="60"/>
      <c r="H7977" s="62"/>
      <c r="I7977" s="62"/>
      <c r="J7977" s="62"/>
      <c r="K7977" s="62"/>
      <c r="M7977" s="63"/>
      <c r="N7977" s="63"/>
      <c r="O7977" s="64"/>
      <c r="P7977" s="127"/>
      <c r="W7977" s="64"/>
      <c r="X7977" s="64"/>
    </row>
    <row r="7978" spans="1:24" s="59" customFormat="1" x14ac:dyDescent="0.25">
      <c r="A7978" s="77"/>
      <c r="D7978" s="60"/>
      <c r="E7978" s="60"/>
      <c r="F7978" s="60"/>
      <c r="G7978" s="60"/>
      <c r="H7978" s="62"/>
      <c r="I7978" s="62"/>
      <c r="J7978" s="62"/>
      <c r="K7978" s="62"/>
      <c r="M7978" s="63"/>
      <c r="N7978" s="63"/>
      <c r="O7978" s="64"/>
      <c r="P7978" s="127"/>
      <c r="W7978" s="64"/>
      <c r="X7978" s="64"/>
    </row>
    <row r="7979" spans="1:24" s="59" customFormat="1" x14ac:dyDescent="0.25">
      <c r="A7979" s="77"/>
      <c r="D7979" s="60"/>
      <c r="E7979" s="60"/>
      <c r="F7979" s="60"/>
      <c r="G7979" s="60"/>
      <c r="H7979" s="62"/>
      <c r="I7979" s="62"/>
      <c r="J7979" s="62"/>
      <c r="K7979" s="62"/>
      <c r="M7979" s="63"/>
      <c r="N7979" s="63"/>
      <c r="O7979" s="64"/>
      <c r="P7979" s="127"/>
      <c r="W7979" s="64"/>
      <c r="X7979" s="64"/>
    </row>
    <row r="7980" spans="1:24" s="59" customFormat="1" x14ac:dyDescent="0.25">
      <c r="A7980" s="77"/>
      <c r="D7980" s="60"/>
      <c r="E7980" s="60"/>
      <c r="F7980" s="60"/>
      <c r="G7980" s="60"/>
      <c r="H7980" s="62"/>
      <c r="I7980" s="62"/>
      <c r="J7980" s="62"/>
      <c r="K7980" s="62"/>
      <c r="M7980" s="63"/>
      <c r="N7980" s="63"/>
      <c r="O7980" s="64"/>
      <c r="P7980" s="127"/>
      <c r="W7980" s="64"/>
      <c r="X7980" s="64"/>
    </row>
    <row r="7981" spans="1:24" s="59" customFormat="1" x14ac:dyDescent="0.25">
      <c r="A7981" s="77"/>
      <c r="D7981" s="60"/>
      <c r="E7981" s="60"/>
      <c r="F7981" s="60"/>
      <c r="G7981" s="60"/>
      <c r="H7981" s="62"/>
      <c r="I7981" s="62"/>
      <c r="J7981" s="62"/>
      <c r="K7981" s="62"/>
      <c r="M7981" s="63"/>
      <c r="N7981" s="63"/>
      <c r="O7981" s="64"/>
      <c r="P7981" s="127"/>
      <c r="W7981" s="64"/>
      <c r="X7981" s="64"/>
    </row>
    <row r="7982" spans="1:24" s="59" customFormat="1" x14ac:dyDescent="0.25">
      <c r="A7982" s="77"/>
      <c r="D7982" s="60"/>
      <c r="E7982" s="60"/>
      <c r="F7982" s="60"/>
      <c r="G7982" s="60"/>
      <c r="H7982" s="62"/>
      <c r="I7982" s="62"/>
      <c r="J7982" s="62"/>
      <c r="K7982" s="62"/>
      <c r="M7982" s="63"/>
      <c r="N7982" s="63"/>
      <c r="O7982" s="64"/>
      <c r="P7982" s="127"/>
      <c r="W7982" s="64"/>
      <c r="X7982" s="64"/>
    </row>
    <row r="7983" spans="1:24" s="59" customFormat="1" x14ac:dyDescent="0.25">
      <c r="A7983" s="77"/>
      <c r="D7983" s="60"/>
      <c r="E7983" s="60"/>
      <c r="F7983" s="60"/>
      <c r="G7983" s="60"/>
      <c r="H7983" s="62"/>
      <c r="I7983" s="62"/>
      <c r="J7983" s="62"/>
      <c r="K7983" s="62"/>
      <c r="M7983" s="63"/>
      <c r="N7983" s="63"/>
      <c r="O7983" s="64"/>
      <c r="P7983" s="127"/>
      <c r="W7983" s="64"/>
      <c r="X7983" s="64"/>
    </row>
    <row r="7984" spans="1:24" s="59" customFormat="1" x14ac:dyDescent="0.25">
      <c r="A7984" s="77"/>
      <c r="D7984" s="60"/>
      <c r="E7984" s="60"/>
      <c r="F7984" s="60"/>
      <c r="G7984" s="60"/>
      <c r="H7984" s="62"/>
      <c r="I7984" s="62"/>
      <c r="J7984" s="62"/>
      <c r="K7984" s="62"/>
      <c r="M7984" s="63"/>
      <c r="N7984" s="63"/>
      <c r="O7984" s="64"/>
      <c r="P7984" s="127"/>
      <c r="W7984" s="64"/>
      <c r="X7984" s="64"/>
    </row>
    <row r="7985" spans="1:24" s="59" customFormat="1" x14ac:dyDescent="0.25">
      <c r="A7985" s="77"/>
      <c r="D7985" s="60"/>
      <c r="E7985" s="60"/>
      <c r="F7985" s="60"/>
      <c r="G7985" s="60"/>
      <c r="H7985" s="62"/>
      <c r="I7985" s="62"/>
      <c r="J7985" s="62"/>
      <c r="K7985" s="62"/>
      <c r="M7985" s="63"/>
      <c r="N7985" s="63"/>
      <c r="O7985" s="64"/>
      <c r="P7985" s="127"/>
      <c r="W7985" s="64"/>
      <c r="X7985" s="64"/>
    </row>
    <row r="7986" spans="1:24" s="59" customFormat="1" x14ac:dyDescent="0.25">
      <c r="A7986" s="77"/>
      <c r="D7986" s="60"/>
      <c r="E7986" s="60"/>
      <c r="F7986" s="60"/>
      <c r="G7986" s="60"/>
      <c r="H7986" s="62"/>
      <c r="I7986" s="62"/>
      <c r="J7986" s="62"/>
      <c r="K7986" s="62"/>
      <c r="M7986" s="63"/>
      <c r="N7986" s="63"/>
      <c r="O7986" s="64"/>
      <c r="P7986" s="127"/>
      <c r="W7986" s="64"/>
      <c r="X7986" s="64"/>
    </row>
    <row r="7987" spans="1:24" s="59" customFormat="1" x14ac:dyDescent="0.25">
      <c r="A7987" s="77"/>
      <c r="D7987" s="60"/>
      <c r="E7987" s="60"/>
      <c r="F7987" s="60"/>
      <c r="G7987" s="60"/>
      <c r="H7987" s="62"/>
      <c r="I7987" s="62"/>
      <c r="J7987" s="62"/>
      <c r="K7987" s="62"/>
      <c r="M7987" s="63"/>
      <c r="N7987" s="63"/>
      <c r="O7987" s="64"/>
      <c r="P7987" s="127"/>
      <c r="W7987" s="64"/>
      <c r="X7987" s="64"/>
    </row>
    <row r="7988" spans="1:24" s="59" customFormat="1" x14ac:dyDescent="0.25">
      <c r="A7988" s="77"/>
      <c r="D7988" s="60"/>
      <c r="E7988" s="60"/>
      <c r="F7988" s="60"/>
      <c r="G7988" s="60"/>
      <c r="H7988" s="62"/>
      <c r="I7988" s="62"/>
      <c r="J7988" s="62"/>
      <c r="K7988" s="62"/>
      <c r="M7988" s="63"/>
      <c r="N7988" s="63"/>
      <c r="O7988" s="64"/>
      <c r="P7988" s="127"/>
      <c r="W7988" s="64"/>
      <c r="X7988" s="64"/>
    </row>
    <row r="7989" spans="1:24" s="59" customFormat="1" x14ac:dyDescent="0.25">
      <c r="A7989" s="77"/>
      <c r="D7989" s="60"/>
      <c r="E7989" s="60"/>
      <c r="F7989" s="60"/>
      <c r="G7989" s="60"/>
      <c r="H7989" s="62"/>
      <c r="I7989" s="62"/>
      <c r="J7989" s="62"/>
      <c r="K7989" s="62"/>
      <c r="M7989" s="63"/>
      <c r="N7989" s="63"/>
      <c r="O7989" s="64"/>
      <c r="P7989" s="127"/>
      <c r="W7989" s="64"/>
      <c r="X7989" s="64"/>
    </row>
    <row r="7990" spans="1:24" s="59" customFormat="1" x14ac:dyDescent="0.25">
      <c r="A7990" s="77"/>
      <c r="D7990" s="60"/>
      <c r="E7990" s="60"/>
      <c r="F7990" s="60"/>
      <c r="G7990" s="60"/>
      <c r="H7990" s="62"/>
      <c r="I7990" s="62"/>
      <c r="J7990" s="62"/>
      <c r="K7990" s="62"/>
      <c r="M7990" s="63"/>
      <c r="N7990" s="63"/>
      <c r="O7990" s="64"/>
      <c r="P7990" s="127"/>
      <c r="W7990" s="64"/>
      <c r="X7990" s="64"/>
    </row>
    <row r="7991" spans="1:24" s="59" customFormat="1" x14ac:dyDescent="0.25">
      <c r="A7991" s="77"/>
      <c r="D7991" s="60"/>
      <c r="E7991" s="60"/>
      <c r="F7991" s="60"/>
      <c r="G7991" s="60"/>
      <c r="H7991" s="62"/>
      <c r="I7991" s="62"/>
      <c r="J7991" s="62"/>
      <c r="K7991" s="62"/>
      <c r="M7991" s="63"/>
      <c r="N7991" s="63"/>
      <c r="O7991" s="64"/>
      <c r="P7991" s="127"/>
      <c r="W7991" s="64"/>
      <c r="X7991" s="64"/>
    </row>
    <row r="7992" spans="1:24" s="59" customFormat="1" x14ac:dyDescent="0.25">
      <c r="A7992" s="77"/>
      <c r="D7992" s="60"/>
      <c r="E7992" s="60"/>
      <c r="F7992" s="60"/>
      <c r="G7992" s="60"/>
      <c r="H7992" s="62"/>
      <c r="I7992" s="62"/>
      <c r="J7992" s="62"/>
      <c r="K7992" s="62"/>
      <c r="M7992" s="63"/>
      <c r="N7992" s="63"/>
      <c r="O7992" s="64"/>
      <c r="P7992" s="127"/>
      <c r="W7992" s="64"/>
      <c r="X7992" s="64"/>
    </row>
    <row r="7993" spans="1:24" s="59" customFormat="1" x14ac:dyDescent="0.25">
      <c r="A7993" s="77"/>
      <c r="D7993" s="60"/>
      <c r="E7993" s="60"/>
      <c r="F7993" s="60"/>
      <c r="G7993" s="60"/>
      <c r="H7993" s="62"/>
      <c r="I7993" s="62"/>
      <c r="J7993" s="62"/>
      <c r="K7993" s="62"/>
      <c r="M7993" s="63"/>
      <c r="N7993" s="63"/>
      <c r="O7993" s="64"/>
      <c r="P7993" s="127"/>
      <c r="W7993" s="64"/>
      <c r="X7993" s="64"/>
    </row>
    <row r="7994" spans="1:24" s="59" customFormat="1" x14ac:dyDescent="0.25">
      <c r="A7994" s="77"/>
      <c r="D7994" s="60"/>
      <c r="E7994" s="60"/>
      <c r="F7994" s="60"/>
      <c r="G7994" s="60"/>
      <c r="H7994" s="62"/>
      <c r="I7994" s="62"/>
      <c r="J7994" s="62"/>
      <c r="K7994" s="62"/>
      <c r="M7994" s="63"/>
      <c r="N7994" s="63"/>
      <c r="O7994" s="64"/>
      <c r="P7994" s="127"/>
      <c r="W7994" s="64"/>
      <c r="X7994" s="64"/>
    </row>
    <row r="7995" spans="1:24" s="59" customFormat="1" x14ac:dyDescent="0.25">
      <c r="A7995" s="77"/>
      <c r="D7995" s="60"/>
      <c r="E7995" s="60"/>
      <c r="F7995" s="60"/>
      <c r="G7995" s="60"/>
      <c r="H7995" s="62"/>
      <c r="I7995" s="62"/>
      <c r="J7995" s="62"/>
      <c r="K7995" s="62"/>
      <c r="M7995" s="63"/>
      <c r="N7995" s="63"/>
      <c r="O7995" s="64"/>
      <c r="P7995" s="127"/>
      <c r="W7995" s="64"/>
      <c r="X7995" s="64"/>
    </row>
    <row r="7996" spans="1:24" s="59" customFormat="1" x14ac:dyDescent="0.25">
      <c r="A7996" s="77"/>
      <c r="D7996" s="60"/>
      <c r="E7996" s="60"/>
      <c r="F7996" s="60"/>
      <c r="G7996" s="60"/>
      <c r="H7996" s="62"/>
      <c r="I7996" s="62"/>
      <c r="J7996" s="62"/>
      <c r="K7996" s="62"/>
      <c r="M7996" s="63"/>
      <c r="N7996" s="63"/>
      <c r="O7996" s="64"/>
      <c r="P7996" s="127"/>
      <c r="W7996" s="64"/>
      <c r="X7996" s="64"/>
    </row>
    <row r="7997" spans="1:24" s="59" customFormat="1" x14ac:dyDescent="0.25">
      <c r="A7997" s="77"/>
      <c r="D7997" s="60"/>
      <c r="E7997" s="60"/>
      <c r="F7997" s="60"/>
      <c r="G7997" s="60"/>
      <c r="H7997" s="62"/>
      <c r="I7997" s="62"/>
      <c r="J7997" s="62"/>
      <c r="K7997" s="62"/>
      <c r="M7997" s="63"/>
      <c r="N7997" s="63"/>
      <c r="O7997" s="64"/>
      <c r="P7997" s="127"/>
      <c r="W7997" s="64"/>
      <c r="X7997" s="64"/>
    </row>
    <row r="7998" spans="1:24" s="59" customFormat="1" x14ac:dyDescent="0.25">
      <c r="A7998" s="77"/>
      <c r="D7998" s="60"/>
      <c r="E7998" s="60"/>
      <c r="F7998" s="60"/>
      <c r="G7998" s="60"/>
      <c r="H7998" s="62"/>
      <c r="I7998" s="62"/>
      <c r="J7998" s="62"/>
      <c r="K7998" s="62"/>
      <c r="M7998" s="63"/>
      <c r="N7998" s="63"/>
      <c r="O7998" s="64"/>
      <c r="P7998" s="127"/>
      <c r="W7998" s="64"/>
      <c r="X7998" s="64"/>
    </row>
    <row r="7999" spans="1:24" s="59" customFormat="1" x14ac:dyDescent="0.25">
      <c r="A7999" s="77"/>
      <c r="D7999" s="60"/>
      <c r="E7999" s="60"/>
      <c r="F7999" s="60"/>
      <c r="G7999" s="60"/>
      <c r="H7999" s="62"/>
      <c r="I7999" s="62"/>
      <c r="J7999" s="62"/>
      <c r="K7999" s="62"/>
      <c r="M7999" s="63"/>
      <c r="N7999" s="63"/>
      <c r="O7999" s="64"/>
      <c r="P7999" s="127"/>
      <c r="W7999" s="64"/>
      <c r="X7999" s="64"/>
    </row>
    <row r="8000" spans="1:24" s="59" customFormat="1" x14ac:dyDescent="0.25">
      <c r="A8000" s="77"/>
      <c r="D8000" s="60"/>
      <c r="E8000" s="60"/>
      <c r="F8000" s="60"/>
      <c r="G8000" s="60"/>
      <c r="H8000" s="62"/>
      <c r="I8000" s="62"/>
      <c r="J8000" s="62"/>
      <c r="K8000" s="62"/>
      <c r="M8000" s="63"/>
      <c r="N8000" s="63"/>
      <c r="O8000" s="64"/>
      <c r="P8000" s="127"/>
      <c r="W8000" s="64"/>
      <c r="X8000" s="64"/>
    </row>
    <row r="8001" spans="1:24" s="59" customFormat="1" x14ac:dyDescent="0.25">
      <c r="A8001" s="77"/>
      <c r="D8001" s="60"/>
      <c r="E8001" s="60"/>
      <c r="F8001" s="60"/>
      <c r="G8001" s="60"/>
      <c r="H8001" s="62"/>
      <c r="I8001" s="62"/>
      <c r="J8001" s="62"/>
      <c r="K8001" s="62"/>
      <c r="M8001" s="63"/>
      <c r="N8001" s="63"/>
      <c r="O8001" s="64"/>
      <c r="P8001" s="127"/>
      <c r="W8001" s="64"/>
      <c r="X8001" s="64"/>
    </row>
    <row r="8002" spans="1:24" s="59" customFormat="1" x14ac:dyDescent="0.25">
      <c r="A8002" s="77"/>
      <c r="D8002" s="60"/>
      <c r="E8002" s="60"/>
      <c r="F8002" s="60"/>
      <c r="G8002" s="60"/>
      <c r="H8002" s="62"/>
      <c r="I8002" s="62"/>
      <c r="J8002" s="62"/>
      <c r="K8002" s="62"/>
      <c r="M8002" s="63"/>
      <c r="N8002" s="63"/>
      <c r="O8002" s="64"/>
      <c r="P8002" s="127"/>
      <c r="W8002" s="64"/>
      <c r="X8002" s="64"/>
    </row>
    <row r="8003" spans="1:24" s="59" customFormat="1" x14ac:dyDescent="0.25">
      <c r="A8003" s="77"/>
      <c r="D8003" s="60"/>
      <c r="E8003" s="60"/>
      <c r="F8003" s="60"/>
      <c r="G8003" s="60"/>
      <c r="H8003" s="62"/>
      <c r="I8003" s="62"/>
      <c r="J8003" s="62"/>
      <c r="K8003" s="62"/>
      <c r="M8003" s="63"/>
      <c r="N8003" s="63"/>
      <c r="O8003" s="64"/>
      <c r="P8003" s="127"/>
      <c r="W8003" s="64"/>
      <c r="X8003" s="64"/>
    </row>
    <row r="8004" spans="1:24" s="59" customFormat="1" x14ac:dyDescent="0.25">
      <c r="A8004" s="77"/>
      <c r="D8004" s="60"/>
      <c r="E8004" s="60"/>
      <c r="F8004" s="60"/>
      <c r="G8004" s="60"/>
      <c r="H8004" s="62"/>
      <c r="I8004" s="62"/>
      <c r="J8004" s="62"/>
      <c r="K8004" s="62"/>
      <c r="M8004" s="63"/>
      <c r="N8004" s="63"/>
      <c r="O8004" s="64"/>
      <c r="P8004" s="127"/>
      <c r="W8004" s="64"/>
      <c r="X8004" s="64"/>
    </row>
    <row r="8005" spans="1:24" s="59" customFormat="1" x14ac:dyDescent="0.25">
      <c r="A8005" s="77"/>
      <c r="D8005" s="60"/>
      <c r="E8005" s="60"/>
      <c r="F8005" s="60"/>
      <c r="G8005" s="60"/>
      <c r="H8005" s="62"/>
      <c r="I8005" s="62"/>
      <c r="J8005" s="62"/>
      <c r="K8005" s="62"/>
      <c r="M8005" s="63"/>
      <c r="N8005" s="63"/>
      <c r="O8005" s="64"/>
      <c r="P8005" s="127"/>
      <c r="W8005" s="64"/>
      <c r="X8005" s="64"/>
    </row>
    <row r="8006" spans="1:24" s="59" customFormat="1" x14ac:dyDescent="0.25">
      <c r="A8006" s="77"/>
      <c r="D8006" s="60"/>
      <c r="E8006" s="60"/>
      <c r="F8006" s="60"/>
      <c r="G8006" s="60"/>
      <c r="H8006" s="62"/>
      <c r="I8006" s="62"/>
      <c r="J8006" s="62"/>
      <c r="K8006" s="62"/>
      <c r="M8006" s="63"/>
      <c r="N8006" s="63"/>
      <c r="O8006" s="64"/>
      <c r="P8006" s="127"/>
      <c r="W8006" s="64"/>
      <c r="X8006" s="64"/>
    </row>
    <row r="8007" spans="1:24" s="59" customFormat="1" x14ac:dyDescent="0.25">
      <c r="A8007" s="77"/>
      <c r="D8007" s="60"/>
      <c r="E8007" s="60"/>
      <c r="F8007" s="60"/>
      <c r="G8007" s="60"/>
      <c r="H8007" s="62"/>
      <c r="I8007" s="62"/>
      <c r="J8007" s="62"/>
      <c r="K8007" s="62"/>
      <c r="M8007" s="63"/>
      <c r="N8007" s="63"/>
      <c r="O8007" s="64"/>
      <c r="P8007" s="127"/>
      <c r="W8007" s="64"/>
      <c r="X8007" s="64"/>
    </row>
    <row r="8008" spans="1:24" s="59" customFormat="1" x14ac:dyDescent="0.25">
      <c r="A8008" s="77"/>
      <c r="D8008" s="60"/>
      <c r="E8008" s="60"/>
      <c r="F8008" s="60"/>
      <c r="G8008" s="60"/>
      <c r="H8008" s="62"/>
      <c r="I8008" s="62"/>
      <c r="J8008" s="62"/>
      <c r="K8008" s="62"/>
      <c r="M8008" s="63"/>
      <c r="N8008" s="63"/>
      <c r="O8008" s="64"/>
      <c r="P8008" s="127"/>
      <c r="W8008" s="64"/>
      <c r="X8008" s="64"/>
    </row>
    <row r="8009" spans="1:24" s="59" customFormat="1" x14ac:dyDescent="0.25">
      <c r="A8009" s="77"/>
      <c r="D8009" s="60"/>
      <c r="E8009" s="60"/>
      <c r="F8009" s="60"/>
      <c r="G8009" s="60"/>
      <c r="H8009" s="62"/>
      <c r="I8009" s="62"/>
      <c r="J8009" s="62"/>
      <c r="K8009" s="62"/>
      <c r="M8009" s="63"/>
      <c r="N8009" s="63"/>
      <c r="O8009" s="64"/>
      <c r="P8009" s="127"/>
      <c r="W8009" s="64"/>
      <c r="X8009" s="64"/>
    </row>
    <row r="8010" spans="1:24" s="59" customFormat="1" x14ac:dyDescent="0.25">
      <c r="A8010" s="77"/>
      <c r="D8010" s="60"/>
      <c r="E8010" s="60"/>
      <c r="F8010" s="60"/>
      <c r="G8010" s="60"/>
      <c r="H8010" s="62"/>
      <c r="I8010" s="62"/>
      <c r="J8010" s="62"/>
      <c r="K8010" s="62"/>
      <c r="M8010" s="63"/>
      <c r="N8010" s="63"/>
      <c r="O8010" s="64"/>
      <c r="P8010" s="127"/>
      <c r="W8010" s="64"/>
      <c r="X8010" s="64"/>
    </row>
    <row r="8011" spans="1:24" s="59" customFormat="1" x14ac:dyDescent="0.25">
      <c r="A8011" s="77"/>
      <c r="D8011" s="60"/>
      <c r="E8011" s="60"/>
      <c r="F8011" s="60"/>
      <c r="G8011" s="60"/>
      <c r="H8011" s="62"/>
      <c r="I8011" s="62"/>
      <c r="J8011" s="62"/>
      <c r="K8011" s="62"/>
      <c r="M8011" s="63"/>
      <c r="N8011" s="63"/>
      <c r="O8011" s="64"/>
      <c r="P8011" s="127"/>
      <c r="W8011" s="64"/>
      <c r="X8011" s="64"/>
    </row>
    <row r="8012" spans="1:24" s="59" customFormat="1" x14ac:dyDescent="0.25">
      <c r="A8012" s="77"/>
      <c r="D8012" s="60"/>
      <c r="E8012" s="60"/>
      <c r="F8012" s="60"/>
      <c r="G8012" s="60"/>
      <c r="H8012" s="62"/>
      <c r="I8012" s="62"/>
      <c r="J8012" s="62"/>
      <c r="K8012" s="62"/>
      <c r="M8012" s="63"/>
      <c r="N8012" s="63"/>
      <c r="O8012" s="64"/>
      <c r="P8012" s="127"/>
      <c r="W8012" s="64"/>
      <c r="X8012" s="64"/>
    </row>
    <row r="8013" spans="1:24" s="59" customFormat="1" x14ac:dyDescent="0.25">
      <c r="A8013" s="77"/>
      <c r="D8013" s="60"/>
      <c r="E8013" s="60"/>
      <c r="F8013" s="60"/>
      <c r="G8013" s="60"/>
      <c r="H8013" s="62"/>
      <c r="I8013" s="62"/>
      <c r="J8013" s="62"/>
      <c r="K8013" s="62"/>
      <c r="M8013" s="63"/>
      <c r="N8013" s="63"/>
      <c r="O8013" s="64"/>
      <c r="P8013" s="127"/>
      <c r="W8013" s="64"/>
      <c r="X8013" s="64"/>
    </row>
    <row r="8014" spans="1:24" s="59" customFormat="1" x14ac:dyDescent="0.25">
      <c r="A8014" s="77"/>
      <c r="D8014" s="60"/>
      <c r="E8014" s="60"/>
      <c r="F8014" s="60"/>
      <c r="G8014" s="60"/>
      <c r="H8014" s="62"/>
      <c r="I8014" s="62"/>
      <c r="J8014" s="62"/>
      <c r="K8014" s="62"/>
      <c r="M8014" s="63"/>
      <c r="N8014" s="63"/>
      <c r="O8014" s="64"/>
      <c r="P8014" s="127"/>
      <c r="W8014" s="64"/>
      <c r="X8014" s="64"/>
    </row>
    <row r="8015" spans="1:24" s="59" customFormat="1" x14ac:dyDescent="0.25">
      <c r="A8015" s="77"/>
      <c r="D8015" s="60"/>
      <c r="E8015" s="60"/>
      <c r="F8015" s="60"/>
      <c r="G8015" s="60"/>
      <c r="H8015" s="62"/>
      <c r="I8015" s="62"/>
      <c r="J8015" s="62"/>
      <c r="K8015" s="62"/>
      <c r="M8015" s="63"/>
      <c r="N8015" s="63"/>
      <c r="O8015" s="64"/>
      <c r="P8015" s="127"/>
      <c r="W8015" s="64"/>
      <c r="X8015" s="64"/>
    </row>
    <row r="8016" spans="1:24" s="59" customFormat="1" x14ac:dyDescent="0.25">
      <c r="A8016" s="77"/>
      <c r="D8016" s="60"/>
      <c r="E8016" s="60"/>
      <c r="F8016" s="60"/>
      <c r="G8016" s="60"/>
      <c r="H8016" s="62"/>
      <c r="I8016" s="62"/>
      <c r="J8016" s="62"/>
      <c r="K8016" s="62"/>
      <c r="M8016" s="63"/>
      <c r="N8016" s="63"/>
      <c r="O8016" s="64"/>
      <c r="P8016" s="127"/>
      <c r="W8016" s="64"/>
      <c r="X8016" s="64"/>
    </row>
    <row r="8017" spans="1:24" s="59" customFormat="1" x14ac:dyDescent="0.25">
      <c r="A8017" s="77"/>
      <c r="D8017" s="60"/>
      <c r="E8017" s="60"/>
      <c r="F8017" s="60"/>
      <c r="G8017" s="60"/>
      <c r="H8017" s="62"/>
      <c r="I8017" s="62"/>
      <c r="J8017" s="62"/>
      <c r="K8017" s="62"/>
      <c r="M8017" s="63"/>
      <c r="N8017" s="63"/>
      <c r="O8017" s="64"/>
      <c r="P8017" s="127"/>
      <c r="W8017" s="64"/>
      <c r="X8017" s="64"/>
    </row>
    <row r="8018" spans="1:24" s="59" customFormat="1" x14ac:dyDescent="0.25">
      <c r="A8018" s="77"/>
      <c r="D8018" s="60"/>
      <c r="E8018" s="60"/>
      <c r="F8018" s="60"/>
      <c r="G8018" s="60"/>
      <c r="H8018" s="62"/>
      <c r="I8018" s="62"/>
      <c r="J8018" s="62"/>
      <c r="K8018" s="62"/>
      <c r="M8018" s="63"/>
      <c r="N8018" s="63"/>
      <c r="O8018" s="64"/>
      <c r="P8018" s="127"/>
      <c r="W8018" s="64"/>
      <c r="X8018" s="64"/>
    </row>
    <row r="8019" spans="1:24" s="59" customFormat="1" x14ac:dyDescent="0.25">
      <c r="A8019" s="77"/>
      <c r="D8019" s="60"/>
      <c r="E8019" s="60"/>
      <c r="F8019" s="60"/>
      <c r="G8019" s="60"/>
      <c r="H8019" s="62"/>
      <c r="I8019" s="62"/>
      <c r="J8019" s="62"/>
      <c r="K8019" s="62"/>
      <c r="M8019" s="63"/>
      <c r="N8019" s="63"/>
      <c r="O8019" s="64"/>
      <c r="P8019" s="127"/>
      <c r="W8019" s="64"/>
      <c r="X8019" s="64"/>
    </row>
    <row r="8020" spans="1:24" s="59" customFormat="1" x14ac:dyDescent="0.25">
      <c r="A8020" s="77"/>
      <c r="D8020" s="60"/>
      <c r="E8020" s="60"/>
      <c r="F8020" s="60"/>
      <c r="G8020" s="60"/>
      <c r="H8020" s="62"/>
      <c r="I8020" s="62"/>
      <c r="J8020" s="62"/>
      <c r="K8020" s="62"/>
      <c r="M8020" s="63"/>
      <c r="N8020" s="63"/>
      <c r="O8020" s="64"/>
      <c r="P8020" s="127"/>
      <c r="W8020" s="64"/>
      <c r="X8020" s="64"/>
    </row>
    <row r="8021" spans="1:24" s="59" customFormat="1" x14ac:dyDescent="0.25">
      <c r="A8021" s="77"/>
      <c r="D8021" s="60"/>
      <c r="E8021" s="60"/>
      <c r="F8021" s="60"/>
      <c r="G8021" s="60"/>
      <c r="H8021" s="62"/>
      <c r="I8021" s="62"/>
      <c r="J8021" s="62"/>
      <c r="K8021" s="62"/>
      <c r="M8021" s="63"/>
      <c r="N8021" s="63"/>
      <c r="O8021" s="64"/>
      <c r="P8021" s="127"/>
      <c r="W8021" s="64"/>
      <c r="X8021" s="64"/>
    </row>
    <row r="8022" spans="1:24" s="59" customFormat="1" x14ac:dyDescent="0.25">
      <c r="A8022" s="77"/>
      <c r="D8022" s="60"/>
      <c r="E8022" s="60"/>
      <c r="F8022" s="60"/>
      <c r="G8022" s="60"/>
      <c r="H8022" s="62"/>
      <c r="I8022" s="62"/>
      <c r="J8022" s="62"/>
      <c r="K8022" s="62"/>
      <c r="M8022" s="63"/>
      <c r="N8022" s="63"/>
      <c r="O8022" s="64"/>
      <c r="P8022" s="127"/>
      <c r="W8022" s="64"/>
      <c r="X8022" s="64"/>
    </row>
    <row r="8023" spans="1:24" s="59" customFormat="1" x14ac:dyDescent="0.25">
      <c r="A8023" s="77"/>
      <c r="D8023" s="60"/>
      <c r="E8023" s="60"/>
      <c r="F8023" s="60"/>
      <c r="G8023" s="60"/>
      <c r="H8023" s="62"/>
      <c r="I8023" s="62"/>
      <c r="J8023" s="62"/>
      <c r="K8023" s="62"/>
      <c r="M8023" s="63"/>
      <c r="N8023" s="63"/>
      <c r="O8023" s="64"/>
      <c r="P8023" s="127"/>
      <c r="W8023" s="64"/>
      <c r="X8023" s="64"/>
    </row>
    <row r="8024" spans="1:24" s="59" customFormat="1" x14ac:dyDescent="0.25">
      <c r="A8024" s="77"/>
      <c r="D8024" s="60"/>
      <c r="E8024" s="60"/>
      <c r="F8024" s="60"/>
      <c r="G8024" s="60"/>
      <c r="H8024" s="62"/>
      <c r="I8024" s="62"/>
      <c r="J8024" s="62"/>
      <c r="K8024" s="62"/>
      <c r="M8024" s="63"/>
      <c r="N8024" s="63"/>
      <c r="O8024" s="64"/>
      <c r="P8024" s="127"/>
      <c r="W8024" s="64"/>
      <c r="X8024" s="64"/>
    </row>
    <row r="8025" spans="1:24" s="59" customFormat="1" x14ac:dyDescent="0.25">
      <c r="A8025" s="77"/>
      <c r="D8025" s="60"/>
      <c r="E8025" s="60"/>
      <c r="F8025" s="60"/>
      <c r="G8025" s="60"/>
      <c r="H8025" s="62"/>
      <c r="I8025" s="62"/>
      <c r="J8025" s="62"/>
      <c r="K8025" s="62"/>
      <c r="M8025" s="63"/>
      <c r="N8025" s="63"/>
      <c r="O8025" s="64"/>
      <c r="P8025" s="127"/>
      <c r="W8025" s="64"/>
      <c r="X8025" s="64"/>
    </row>
    <row r="8026" spans="1:24" s="59" customFormat="1" x14ac:dyDescent="0.25">
      <c r="A8026" s="77"/>
      <c r="D8026" s="60"/>
      <c r="E8026" s="60"/>
      <c r="F8026" s="60"/>
      <c r="G8026" s="60"/>
      <c r="H8026" s="62"/>
      <c r="I8026" s="62"/>
      <c r="J8026" s="62"/>
      <c r="K8026" s="62"/>
      <c r="M8026" s="63"/>
      <c r="N8026" s="63"/>
      <c r="O8026" s="64"/>
      <c r="P8026" s="127"/>
      <c r="W8026" s="64"/>
      <c r="X8026" s="64"/>
    </row>
    <row r="8027" spans="1:24" s="59" customFormat="1" x14ac:dyDescent="0.25">
      <c r="A8027" s="77"/>
      <c r="D8027" s="60"/>
      <c r="E8027" s="60"/>
      <c r="F8027" s="60"/>
      <c r="G8027" s="60"/>
      <c r="H8027" s="62"/>
      <c r="I8027" s="62"/>
      <c r="J8027" s="62"/>
      <c r="K8027" s="62"/>
      <c r="M8027" s="63"/>
      <c r="N8027" s="63"/>
      <c r="O8027" s="64"/>
      <c r="P8027" s="127"/>
      <c r="W8027" s="64"/>
      <c r="X8027" s="64"/>
    </row>
    <row r="8028" spans="1:24" s="59" customFormat="1" x14ac:dyDescent="0.25">
      <c r="A8028" s="77"/>
      <c r="D8028" s="60"/>
      <c r="E8028" s="60"/>
      <c r="F8028" s="60"/>
      <c r="G8028" s="60"/>
      <c r="H8028" s="62"/>
      <c r="I8028" s="62"/>
      <c r="J8028" s="62"/>
      <c r="K8028" s="62"/>
      <c r="M8028" s="63"/>
      <c r="N8028" s="63"/>
      <c r="O8028" s="64"/>
      <c r="P8028" s="127"/>
      <c r="W8028" s="64"/>
      <c r="X8028" s="64"/>
    </row>
    <row r="8029" spans="1:24" s="59" customFormat="1" x14ac:dyDescent="0.25">
      <c r="A8029" s="77"/>
      <c r="D8029" s="60"/>
      <c r="E8029" s="60"/>
      <c r="F8029" s="60"/>
      <c r="G8029" s="60"/>
      <c r="H8029" s="62"/>
      <c r="I8029" s="62"/>
      <c r="J8029" s="62"/>
      <c r="K8029" s="62"/>
      <c r="M8029" s="63"/>
      <c r="N8029" s="63"/>
      <c r="O8029" s="64"/>
      <c r="P8029" s="127"/>
      <c r="W8029" s="64"/>
      <c r="X8029" s="64"/>
    </row>
    <row r="8030" spans="1:24" s="59" customFormat="1" x14ac:dyDescent="0.25">
      <c r="A8030" s="77"/>
      <c r="D8030" s="60"/>
      <c r="E8030" s="60"/>
      <c r="F8030" s="60"/>
      <c r="G8030" s="60"/>
      <c r="H8030" s="62"/>
      <c r="I8030" s="62"/>
      <c r="J8030" s="62"/>
      <c r="K8030" s="62"/>
      <c r="M8030" s="63"/>
      <c r="N8030" s="63"/>
      <c r="O8030" s="64"/>
      <c r="P8030" s="127"/>
      <c r="W8030" s="64"/>
      <c r="X8030" s="64"/>
    </row>
    <row r="8031" spans="1:24" s="59" customFormat="1" x14ac:dyDescent="0.25">
      <c r="A8031" s="77"/>
      <c r="D8031" s="60"/>
      <c r="E8031" s="60"/>
      <c r="F8031" s="60"/>
      <c r="G8031" s="60"/>
      <c r="H8031" s="62"/>
      <c r="I8031" s="62"/>
      <c r="J8031" s="62"/>
      <c r="K8031" s="62"/>
      <c r="M8031" s="63"/>
      <c r="N8031" s="63"/>
      <c r="O8031" s="64"/>
      <c r="P8031" s="127"/>
      <c r="W8031" s="64"/>
      <c r="X8031" s="64"/>
    </row>
    <row r="8032" spans="1:24" s="59" customFormat="1" x14ac:dyDescent="0.25">
      <c r="A8032" s="77"/>
      <c r="D8032" s="60"/>
      <c r="E8032" s="60"/>
      <c r="F8032" s="60"/>
      <c r="G8032" s="60"/>
      <c r="H8032" s="62"/>
      <c r="I8032" s="62"/>
      <c r="J8032" s="62"/>
      <c r="K8032" s="62"/>
      <c r="M8032" s="63"/>
      <c r="N8032" s="63"/>
      <c r="O8032" s="64"/>
      <c r="P8032" s="127"/>
      <c r="W8032" s="64"/>
      <c r="X8032" s="64"/>
    </row>
    <row r="8033" spans="1:24" s="59" customFormat="1" x14ac:dyDescent="0.25">
      <c r="A8033" s="77"/>
      <c r="D8033" s="60"/>
      <c r="E8033" s="60"/>
      <c r="F8033" s="60"/>
      <c r="G8033" s="60"/>
      <c r="H8033" s="62"/>
      <c r="I8033" s="62"/>
      <c r="J8033" s="62"/>
      <c r="K8033" s="62"/>
      <c r="M8033" s="63"/>
      <c r="N8033" s="63"/>
      <c r="O8033" s="64"/>
      <c r="P8033" s="127"/>
      <c r="W8033" s="64"/>
      <c r="X8033" s="64"/>
    </row>
    <row r="8034" spans="1:24" s="59" customFormat="1" x14ac:dyDescent="0.25">
      <c r="A8034" s="77"/>
      <c r="D8034" s="60"/>
      <c r="E8034" s="60"/>
      <c r="F8034" s="60"/>
      <c r="G8034" s="60"/>
      <c r="H8034" s="62"/>
      <c r="I8034" s="62"/>
      <c r="J8034" s="62"/>
      <c r="K8034" s="62"/>
      <c r="M8034" s="63"/>
      <c r="N8034" s="63"/>
      <c r="O8034" s="64"/>
      <c r="P8034" s="127"/>
      <c r="W8034" s="64"/>
      <c r="X8034" s="64"/>
    </row>
    <row r="8035" spans="1:24" s="59" customFormat="1" x14ac:dyDescent="0.25">
      <c r="A8035" s="77"/>
      <c r="D8035" s="60"/>
      <c r="E8035" s="60"/>
      <c r="F8035" s="60"/>
      <c r="G8035" s="60"/>
      <c r="H8035" s="62"/>
      <c r="I8035" s="62"/>
      <c r="J8035" s="62"/>
      <c r="K8035" s="62"/>
      <c r="M8035" s="63"/>
      <c r="N8035" s="63"/>
      <c r="O8035" s="64"/>
      <c r="P8035" s="127"/>
      <c r="W8035" s="64"/>
      <c r="X8035" s="64"/>
    </row>
    <row r="8036" spans="1:24" s="59" customFormat="1" x14ac:dyDescent="0.25">
      <c r="A8036" s="77"/>
      <c r="D8036" s="60"/>
      <c r="E8036" s="60"/>
      <c r="F8036" s="60"/>
      <c r="G8036" s="60"/>
      <c r="H8036" s="62"/>
      <c r="I8036" s="62"/>
      <c r="J8036" s="62"/>
      <c r="K8036" s="62"/>
      <c r="M8036" s="63"/>
      <c r="N8036" s="63"/>
      <c r="O8036" s="64"/>
      <c r="P8036" s="127"/>
      <c r="W8036" s="64"/>
      <c r="X8036" s="64"/>
    </row>
    <row r="8037" spans="1:24" s="59" customFormat="1" x14ac:dyDescent="0.25">
      <c r="A8037" s="77"/>
      <c r="D8037" s="60"/>
      <c r="E8037" s="60"/>
      <c r="F8037" s="60"/>
      <c r="G8037" s="60"/>
      <c r="H8037" s="62"/>
      <c r="I8037" s="62"/>
      <c r="J8037" s="62"/>
      <c r="K8037" s="62"/>
      <c r="M8037" s="63"/>
      <c r="N8037" s="63"/>
      <c r="O8037" s="64"/>
      <c r="P8037" s="127"/>
      <c r="W8037" s="64"/>
      <c r="X8037" s="64"/>
    </row>
    <row r="8038" spans="1:24" s="59" customFormat="1" x14ac:dyDescent="0.25">
      <c r="A8038" s="77"/>
      <c r="D8038" s="60"/>
      <c r="E8038" s="60"/>
      <c r="F8038" s="60"/>
      <c r="G8038" s="60"/>
      <c r="H8038" s="62"/>
      <c r="I8038" s="62"/>
      <c r="J8038" s="62"/>
      <c r="K8038" s="62"/>
      <c r="M8038" s="63"/>
      <c r="N8038" s="63"/>
      <c r="O8038" s="64"/>
      <c r="P8038" s="127"/>
      <c r="W8038" s="64"/>
      <c r="X8038" s="64"/>
    </row>
    <row r="8039" spans="1:24" s="59" customFormat="1" x14ac:dyDescent="0.25">
      <c r="A8039" s="77"/>
      <c r="D8039" s="60"/>
      <c r="E8039" s="60"/>
      <c r="F8039" s="60"/>
      <c r="G8039" s="60"/>
      <c r="H8039" s="62"/>
      <c r="I8039" s="62"/>
      <c r="J8039" s="62"/>
      <c r="K8039" s="62"/>
      <c r="M8039" s="63"/>
      <c r="N8039" s="63"/>
      <c r="O8039" s="64"/>
      <c r="P8039" s="127"/>
      <c r="W8039" s="64"/>
      <c r="X8039" s="64"/>
    </row>
    <row r="8040" spans="1:24" s="59" customFormat="1" x14ac:dyDescent="0.25">
      <c r="A8040" s="77"/>
      <c r="D8040" s="60"/>
      <c r="E8040" s="60"/>
      <c r="F8040" s="60"/>
      <c r="G8040" s="60"/>
      <c r="H8040" s="62"/>
      <c r="I8040" s="62"/>
      <c r="J8040" s="62"/>
      <c r="K8040" s="62"/>
      <c r="M8040" s="63"/>
      <c r="N8040" s="63"/>
      <c r="O8040" s="64"/>
      <c r="P8040" s="127"/>
      <c r="W8040" s="64"/>
      <c r="X8040" s="64"/>
    </row>
    <row r="8041" spans="1:24" s="59" customFormat="1" x14ac:dyDescent="0.25">
      <c r="A8041" s="77"/>
      <c r="D8041" s="60"/>
      <c r="E8041" s="60"/>
      <c r="F8041" s="60"/>
      <c r="G8041" s="60"/>
      <c r="H8041" s="62"/>
      <c r="I8041" s="62"/>
      <c r="J8041" s="62"/>
      <c r="K8041" s="62"/>
      <c r="M8041" s="63"/>
      <c r="N8041" s="63"/>
      <c r="O8041" s="64"/>
      <c r="P8041" s="127"/>
      <c r="W8041" s="64"/>
      <c r="X8041" s="64"/>
    </row>
    <row r="8042" spans="1:24" s="59" customFormat="1" x14ac:dyDescent="0.25">
      <c r="A8042" s="77"/>
      <c r="D8042" s="60"/>
      <c r="E8042" s="60"/>
      <c r="F8042" s="60"/>
      <c r="G8042" s="60"/>
      <c r="H8042" s="62"/>
      <c r="I8042" s="62"/>
      <c r="J8042" s="62"/>
      <c r="K8042" s="62"/>
      <c r="M8042" s="63"/>
      <c r="N8042" s="63"/>
      <c r="O8042" s="64"/>
      <c r="P8042" s="127"/>
      <c r="W8042" s="64"/>
      <c r="X8042" s="64"/>
    </row>
    <row r="8043" spans="1:24" s="59" customFormat="1" x14ac:dyDescent="0.25">
      <c r="A8043" s="77"/>
      <c r="D8043" s="60"/>
      <c r="E8043" s="60"/>
      <c r="F8043" s="60"/>
      <c r="G8043" s="60"/>
      <c r="H8043" s="62"/>
      <c r="I8043" s="62"/>
      <c r="J8043" s="62"/>
      <c r="K8043" s="62"/>
      <c r="M8043" s="63"/>
      <c r="N8043" s="63"/>
      <c r="O8043" s="64"/>
      <c r="P8043" s="127"/>
      <c r="W8043" s="64"/>
      <c r="X8043" s="64"/>
    </row>
    <row r="8044" spans="1:24" s="59" customFormat="1" x14ac:dyDescent="0.25">
      <c r="A8044" s="77"/>
      <c r="D8044" s="60"/>
      <c r="E8044" s="60"/>
      <c r="F8044" s="60"/>
      <c r="G8044" s="60"/>
      <c r="H8044" s="62"/>
      <c r="I8044" s="62"/>
      <c r="J8044" s="62"/>
      <c r="K8044" s="62"/>
      <c r="M8044" s="63"/>
      <c r="N8044" s="63"/>
      <c r="O8044" s="64"/>
      <c r="P8044" s="127"/>
      <c r="W8044" s="64"/>
      <c r="X8044" s="64"/>
    </row>
    <row r="8045" spans="1:24" s="59" customFormat="1" x14ac:dyDescent="0.25">
      <c r="A8045" s="77"/>
      <c r="D8045" s="60"/>
      <c r="E8045" s="60"/>
      <c r="F8045" s="60"/>
      <c r="G8045" s="60"/>
      <c r="H8045" s="62"/>
      <c r="I8045" s="62"/>
      <c r="J8045" s="62"/>
      <c r="K8045" s="62"/>
      <c r="M8045" s="63"/>
      <c r="N8045" s="63"/>
      <c r="O8045" s="64"/>
      <c r="P8045" s="127"/>
      <c r="W8045" s="64"/>
      <c r="X8045" s="64"/>
    </row>
    <row r="8046" spans="1:24" s="59" customFormat="1" x14ac:dyDescent="0.25">
      <c r="A8046" s="77"/>
      <c r="D8046" s="60"/>
      <c r="E8046" s="60"/>
      <c r="F8046" s="60"/>
      <c r="G8046" s="60"/>
      <c r="H8046" s="62"/>
      <c r="I8046" s="62"/>
      <c r="J8046" s="62"/>
      <c r="K8046" s="62"/>
      <c r="M8046" s="63"/>
      <c r="N8046" s="63"/>
      <c r="O8046" s="64"/>
      <c r="P8046" s="127"/>
      <c r="W8046" s="64"/>
      <c r="X8046" s="64"/>
    </row>
    <row r="8047" spans="1:24" s="59" customFormat="1" x14ac:dyDescent="0.25">
      <c r="A8047" s="77"/>
      <c r="D8047" s="60"/>
      <c r="E8047" s="60"/>
      <c r="F8047" s="60"/>
      <c r="G8047" s="60"/>
      <c r="H8047" s="62"/>
      <c r="I8047" s="62"/>
      <c r="J8047" s="62"/>
      <c r="K8047" s="62"/>
      <c r="M8047" s="63"/>
      <c r="N8047" s="63"/>
      <c r="O8047" s="64"/>
      <c r="P8047" s="127"/>
      <c r="W8047" s="64"/>
      <c r="X8047" s="64"/>
    </row>
    <row r="8048" spans="1:24" s="59" customFormat="1" x14ac:dyDescent="0.25">
      <c r="A8048" s="77"/>
      <c r="D8048" s="60"/>
      <c r="E8048" s="60"/>
      <c r="F8048" s="60"/>
      <c r="G8048" s="60"/>
      <c r="H8048" s="62"/>
      <c r="I8048" s="62"/>
      <c r="J8048" s="62"/>
      <c r="K8048" s="62"/>
      <c r="M8048" s="63"/>
      <c r="N8048" s="63"/>
      <c r="O8048" s="64"/>
      <c r="P8048" s="127"/>
      <c r="W8048" s="64"/>
      <c r="X8048" s="64"/>
    </row>
    <row r="8049" spans="1:24" s="59" customFormat="1" x14ac:dyDescent="0.25">
      <c r="A8049" s="77"/>
      <c r="D8049" s="60"/>
      <c r="E8049" s="60"/>
      <c r="F8049" s="60"/>
      <c r="G8049" s="60"/>
      <c r="H8049" s="62"/>
      <c r="I8049" s="62"/>
      <c r="J8049" s="62"/>
      <c r="K8049" s="62"/>
      <c r="M8049" s="63"/>
      <c r="N8049" s="63"/>
      <c r="O8049" s="64"/>
      <c r="P8049" s="127"/>
      <c r="W8049" s="64"/>
      <c r="X8049" s="64"/>
    </row>
    <row r="8050" spans="1:24" s="59" customFormat="1" x14ac:dyDescent="0.25">
      <c r="A8050" s="77"/>
      <c r="D8050" s="60"/>
      <c r="E8050" s="60"/>
      <c r="F8050" s="60"/>
      <c r="G8050" s="60"/>
      <c r="H8050" s="62"/>
      <c r="I8050" s="62"/>
      <c r="J8050" s="62"/>
      <c r="K8050" s="62"/>
      <c r="M8050" s="63"/>
      <c r="N8050" s="63"/>
      <c r="O8050" s="64"/>
      <c r="P8050" s="127"/>
      <c r="W8050" s="64"/>
      <c r="X8050" s="64"/>
    </row>
    <row r="8051" spans="1:24" s="59" customFormat="1" x14ac:dyDescent="0.25">
      <c r="A8051" s="77"/>
      <c r="D8051" s="60"/>
      <c r="E8051" s="60"/>
      <c r="F8051" s="60"/>
      <c r="G8051" s="60"/>
      <c r="H8051" s="62"/>
      <c r="I8051" s="62"/>
      <c r="J8051" s="62"/>
      <c r="K8051" s="62"/>
      <c r="M8051" s="63"/>
      <c r="N8051" s="63"/>
      <c r="O8051" s="64"/>
      <c r="P8051" s="127"/>
      <c r="W8051" s="64"/>
      <c r="X8051" s="64"/>
    </row>
    <row r="8052" spans="1:24" s="59" customFormat="1" x14ac:dyDescent="0.25">
      <c r="A8052" s="77"/>
      <c r="D8052" s="60"/>
      <c r="E8052" s="60"/>
      <c r="F8052" s="60"/>
      <c r="G8052" s="60"/>
      <c r="H8052" s="62"/>
      <c r="I8052" s="62"/>
      <c r="J8052" s="62"/>
      <c r="K8052" s="62"/>
      <c r="M8052" s="63"/>
      <c r="N8052" s="63"/>
      <c r="O8052" s="64"/>
      <c r="P8052" s="127"/>
      <c r="W8052" s="64"/>
      <c r="X8052" s="64"/>
    </row>
    <row r="8053" spans="1:24" s="59" customFormat="1" x14ac:dyDescent="0.25">
      <c r="A8053" s="77"/>
      <c r="D8053" s="60"/>
      <c r="E8053" s="60"/>
      <c r="F8053" s="60"/>
      <c r="G8053" s="60"/>
      <c r="H8053" s="62"/>
      <c r="I8053" s="62"/>
      <c r="J8053" s="62"/>
      <c r="K8053" s="62"/>
      <c r="M8053" s="63"/>
      <c r="N8053" s="63"/>
      <c r="O8053" s="64"/>
      <c r="P8053" s="127"/>
      <c r="W8053" s="64"/>
      <c r="X8053" s="64"/>
    </row>
    <row r="8054" spans="1:24" s="59" customFormat="1" x14ac:dyDescent="0.25">
      <c r="A8054" s="77"/>
      <c r="D8054" s="60"/>
      <c r="E8054" s="60"/>
      <c r="F8054" s="60"/>
      <c r="G8054" s="60"/>
      <c r="H8054" s="62"/>
      <c r="I8054" s="62"/>
      <c r="J8054" s="62"/>
      <c r="K8054" s="62"/>
      <c r="M8054" s="63"/>
      <c r="N8054" s="63"/>
      <c r="O8054" s="64"/>
      <c r="P8054" s="127"/>
      <c r="W8054" s="64"/>
      <c r="X8054" s="64"/>
    </row>
    <row r="8055" spans="1:24" s="59" customFormat="1" x14ac:dyDescent="0.25">
      <c r="A8055" s="77"/>
      <c r="D8055" s="60"/>
      <c r="E8055" s="60"/>
      <c r="F8055" s="60"/>
      <c r="G8055" s="60"/>
      <c r="H8055" s="62"/>
      <c r="I8055" s="62"/>
      <c r="J8055" s="62"/>
      <c r="K8055" s="62"/>
      <c r="M8055" s="63"/>
      <c r="N8055" s="63"/>
      <c r="O8055" s="64"/>
      <c r="P8055" s="127"/>
      <c r="W8055" s="64"/>
      <c r="X8055" s="64"/>
    </row>
    <row r="8056" spans="1:24" s="59" customFormat="1" x14ac:dyDescent="0.25">
      <c r="A8056" s="77"/>
      <c r="D8056" s="60"/>
      <c r="E8056" s="60"/>
      <c r="F8056" s="60"/>
      <c r="G8056" s="60"/>
      <c r="H8056" s="62"/>
      <c r="I8056" s="62"/>
      <c r="J8056" s="62"/>
      <c r="K8056" s="62"/>
      <c r="M8056" s="63"/>
      <c r="N8056" s="63"/>
      <c r="O8056" s="64"/>
      <c r="P8056" s="127"/>
      <c r="W8056" s="64"/>
      <c r="X8056" s="64"/>
    </row>
    <row r="8057" spans="1:24" s="59" customFormat="1" x14ac:dyDescent="0.25">
      <c r="A8057" s="77"/>
      <c r="D8057" s="60"/>
      <c r="E8057" s="60"/>
      <c r="F8057" s="60"/>
      <c r="G8057" s="60"/>
      <c r="H8057" s="62"/>
      <c r="I8057" s="62"/>
      <c r="J8057" s="62"/>
      <c r="K8057" s="62"/>
      <c r="M8057" s="63"/>
      <c r="N8057" s="63"/>
      <c r="O8057" s="64"/>
      <c r="P8057" s="127"/>
      <c r="W8057" s="64"/>
      <c r="X8057" s="64"/>
    </row>
    <row r="8058" spans="1:24" s="59" customFormat="1" x14ac:dyDescent="0.25">
      <c r="A8058" s="77"/>
      <c r="D8058" s="60"/>
      <c r="E8058" s="60"/>
      <c r="F8058" s="60"/>
      <c r="G8058" s="60"/>
      <c r="H8058" s="62"/>
      <c r="I8058" s="62"/>
      <c r="J8058" s="62"/>
      <c r="K8058" s="62"/>
      <c r="M8058" s="63"/>
      <c r="N8058" s="63"/>
      <c r="O8058" s="64"/>
      <c r="P8058" s="127"/>
      <c r="W8058" s="64"/>
      <c r="X8058" s="64"/>
    </row>
    <row r="8059" spans="1:24" s="59" customFormat="1" x14ac:dyDescent="0.25">
      <c r="A8059" s="77"/>
      <c r="D8059" s="60"/>
      <c r="E8059" s="60"/>
      <c r="F8059" s="60"/>
      <c r="G8059" s="60"/>
      <c r="H8059" s="62"/>
      <c r="I8059" s="62"/>
      <c r="J8059" s="62"/>
      <c r="K8059" s="62"/>
      <c r="M8059" s="63"/>
      <c r="N8059" s="63"/>
      <c r="O8059" s="64"/>
      <c r="P8059" s="127"/>
      <c r="W8059" s="64"/>
      <c r="X8059" s="64"/>
    </row>
    <row r="8060" spans="1:24" s="59" customFormat="1" x14ac:dyDescent="0.25">
      <c r="A8060" s="77"/>
      <c r="D8060" s="60"/>
      <c r="E8060" s="60"/>
      <c r="F8060" s="60"/>
      <c r="G8060" s="60"/>
      <c r="H8060" s="62"/>
      <c r="I8060" s="62"/>
      <c r="J8060" s="62"/>
      <c r="K8060" s="62"/>
      <c r="M8060" s="63"/>
      <c r="N8060" s="63"/>
      <c r="O8060" s="64"/>
      <c r="P8060" s="127"/>
      <c r="W8060" s="64"/>
      <c r="X8060" s="64"/>
    </row>
    <row r="8061" spans="1:24" s="59" customFormat="1" x14ac:dyDescent="0.25">
      <c r="A8061" s="77"/>
      <c r="D8061" s="60"/>
      <c r="E8061" s="60"/>
      <c r="F8061" s="60"/>
      <c r="G8061" s="60"/>
      <c r="H8061" s="62"/>
      <c r="I8061" s="62"/>
      <c r="J8061" s="62"/>
      <c r="K8061" s="62"/>
      <c r="M8061" s="63"/>
      <c r="N8061" s="63"/>
      <c r="O8061" s="64"/>
      <c r="P8061" s="127"/>
      <c r="W8061" s="64"/>
      <c r="X8061" s="64"/>
    </row>
    <row r="8062" spans="1:24" s="59" customFormat="1" x14ac:dyDescent="0.25">
      <c r="A8062" s="77"/>
      <c r="D8062" s="60"/>
      <c r="E8062" s="60"/>
      <c r="F8062" s="60"/>
      <c r="G8062" s="60"/>
      <c r="H8062" s="62"/>
      <c r="I8062" s="62"/>
      <c r="J8062" s="62"/>
      <c r="K8062" s="62"/>
      <c r="M8062" s="63"/>
      <c r="N8062" s="63"/>
      <c r="O8062" s="64"/>
      <c r="P8062" s="127"/>
      <c r="W8062" s="64"/>
      <c r="X8062" s="64"/>
    </row>
    <row r="8063" spans="1:24" s="59" customFormat="1" x14ac:dyDescent="0.25">
      <c r="A8063" s="77"/>
      <c r="D8063" s="60"/>
      <c r="E8063" s="60"/>
      <c r="F8063" s="60"/>
      <c r="G8063" s="60"/>
      <c r="H8063" s="62"/>
      <c r="I8063" s="62"/>
      <c r="J8063" s="62"/>
      <c r="K8063" s="62"/>
      <c r="M8063" s="63"/>
      <c r="N8063" s="63"/>
      <c r="O8063" s="64"/>
      <c r="P8063" s="127"/>
      <c r="W8063" s="64"/>
      <c r="X8063" s="64"/>
    </row>
    <row r="8064" spans="1:24" s="59" customFormat="1" x14ac:dyDescent="0.25">
      <c r="A8064" s="77"/>
      <c r="D8064" s="60"/>
      <c r="E8064" s="60"/>
      <c r="F8064" s="60"/>
      <c r="G8064" s="60"/>
      <c r="H8064" s="62"/>
      <c r="I8064" s="62"/>
      <c r="J8064" s="62"/>
      <c r="K8064" s="62"/>
      <c r="M8064" s="63"/>
      <c r="N8064" s="63"/>
      <c r="O8064" s="64"/>
      <c r="P8064" s="127"/>
      <c r="W8064" s="64"/>
      <c r="X8064" s="64"/>
    </row>
    <row r="8065" spans="1:24" s="59" customFormat="1" x14ac:dyDescent="0.25">
      <c r="A8065" s="77"/>
      <c r="D8065" s="60"/>
      <c r="E8065" s="60"/>
      <c r="F8065" s="60"/>
      <c r="G8065" s="60"/>
      <c r="H8065" s="62"/>
      <c r="I8065" s="62"/>
      <c r="J8065" s="62"/>
      <c r="K8065" s="62"/>
      <c r="M8065" s="63"/>
      <c r="N8065" s="63"/>
      <c r="O8065" s="64"/>
      <c r="P8065" s="127"/>
      <c r="W8065" s="64"/>
      <c r="X8065" s="64"/>
    </row>
    <row r="8066" spans="1:24" s="59" customFormat="1" x14ac:dyDescent="0.25">
      <c r="A8066" s="77"/>
      <c r="D8066" s="60"/>
      <c r="E8066" s="60"/>
      <c r="F8066" s="60"/>
      <c r="G8066" s="60"/>
      <c r="H8066" s="62"/>
      <c r="I8066" s="62"/>
      <c r="J8066" s="62"/>
      <c r="K8066" s="62"/>
      <c r="M8066" s="63"/>
      <c r="N8066" s="63"/>
      <c r="O8066" s="64"/>
      <c r="P8066" s="127"/>
      <c r="W8066" s="64"/>
      <c r="X8066" s="64"/>
    </row>
    <row r="8067" spans="1:24" s="59" customFormat="1" x14ac:dyDescent="0.25">
      <c r="A8067" s="77"/>
      <c r="D8067" s="60"/>
      <c r="E8067" s="60"/>
      <c r="F8067" s="60"/>
      <c r="G8067" s="60"/>
      <c r="H8067" s="62"/>
      <c r="I8067" s="62"/>
      <c r="J8067" s="62"/>
      <c r="K8067" s="62"/>
      <c r="M8067" s="63"/>
      <c r="N8067" s="63"/>
      <c r="O8067" s="64"/>
      <c r="P8067" s="127"/>
      <c r="W8067" s="64"/>
      <c r="X8067" s="64"/>
    </row>
    <row r="8068" spans="1:24" s="59" customFormat="1" x14ac:dyDescent="0.25">
      <c r="A8068" s="77"/>
      <c r="D8068" s="60"/>
      <c r="E8068" s="60"/>
      <c r="F8068" s="60"/>
      <c r="G8068" s="60"/>
      <c r="H8068" s="62"/>
      <c r="I8068" s="62"/>
      <c r="J8068" s="62"/>
      <c r="K8068" s="62"/>
      <c r="M8068" s="63"/>
      <c r="N8068" s="63"/>
      <c r="O8068" s="64"/>
      <c r="P8068" s="127"/>
      <c r="W8068" s="64"/>
      <c r="X8068" s="64"/>
    </row>
    <row r="8069" spans="1:24" s="59" customFormat="1" x14ac:dyDescent="0.25">
      <c r="A8069" s="77"/>
      <c r="D8069" s="60"/>
      <c r="E8069" s="60"/>
      <c r="F8069" s="60"/>
      <c r="G8069" s="60"/>
      <c r="H8069" s="62"/>
      <c r="I8069" s="62"/>
      <c r="J8069" s="62"/>
      <c r="K8069" s="62"/>
      <c r="M8069" s="63"/>
      <c r="N8069" s="63"/>
      <c r="O8069" s="64"/>
      <c r="P8069" s="127"/>
      <c r="W8069" s="64"/>
      <c r="X8069" s="64"/>
    </row>
    <row r="8070" spans="1:24" s="59" customFormat="1" x14ac:dyDescent="0.25">
      <c r="A8070" s="77"/>
      <c r="D8070" s="60"/>
      <c r="E8070" s="60"/>
      <c r="F8070" s="60"/>
      <c r="G8070" s="60"/>
      <c r="H8070" s="62"/>
      <c r="I8070" s="62"/>
      <c r="J8070" s="62"/>
      <c r="K8070" s="62"/>
      <c r="M8070" s="63"/>
      <c r="N8070" s="63"/>
      <c r="O8070" s="64"/>
      <c r="P8070" s="127"/>
      <c r="W8070" s="64"/>
      <c r="X8070" s="64"/>
    </row>
    <row r="8071" spans="1:24" s="59" customFormat="1" x14ac:dyDescent="0.25">
      <c r="A8071" s="77"/>
      <c r="D8071" s="60"/>
      <c r="E8071" s="60"/>
      <c r="F8071" s="60"/>
      <c r="G8071" s="60"/>
      <c r="H8071" s="62"/>
      <c r="I8071" s="62"/>
      <c r="J8071" s="62"/>
      <c r="K8071" s="62"/>
      <c r="M8071" s="63"/>
      <c r="N8071" s="63"/>
      <c r="O8071" s="64"/>
      <c r="P8071" s="127"/>
      <c r="W8071" s="64"/>
      <c r="X8071" s="64"/>
    </row>
    <row r="8072" spans="1:24" s="59" customFormat="1" x14ac:dyDescent="0.25">
      <c r="A8072" s="77"/>
      <c r="D8072" s="60"/>
      <c r="E8072" s="60"/>
      <c r="F8072" s="60"/>
      <c r="G8072" s="60"/>
      <c r="H8072" s="62"/>
      <c r="I8072" s="62"/>
      <c r="J8072" s="62"/>
      <c r="K8072" s="62"/>
      <c r="M8072" s="63"/>
      <c r="N8072" s="63"/>
      <c r="O8072" s="64"/>
      <c r="P8072" s="127"/>
      <c r="W8072" s="64"/>
      <c r="X8072" s="64"/>
    </row>
    <row r="8073" spans="1:24" s="59" customFormat="1" x14ac:dyDescent="0.25">
      <c r="A8073" s="77"/>
      <c r="D8073" s="60"/>
      <c r="E8073" s="60"/>
      <c r="F8073" s="60"/>
      <c r="G8073" s="60"/>
      <c r="H8073" s="62"/>
      <c r="I8073" s="62"/>
      <c r="J8073" s="62"/>
      <c r="K8073" s="62"/>
      <c r="M8073" s="63"/>
      <c r="N8073" s="63"/>
      <c r="O8073" s="64"/>
      <c r="P8073" s="127"/>
      <c r="W8073" s="64"/>
      <c r="X8073" s="64"/>
    </row>
    <row r="8074" spans="1:24" s="59" customFormat="1" x14ac:dyDescent="0.25">
      <c r="A8074" s="77"/>
      <c r="D8074" s="60"/>
      <c r="E8074" s="60"/>
      <c r="F8074" s="60"/>
      <c r="G8074" s="60"/>
      <c r="H8074" s="62"/>
      <c r="I8074" s="62"/>
      <c r="J8074" s="62"/>
      <c r="K8074" s="62"/>
      <c r="M8074" s="63"/>
      <c r="N8074" s="63"/>
      <c r="O8074" s="64"/>
      <c r="P8074" s="127"/>
      <c r="W8074" s="64"/>
      <c r="X8074" s="64"/>
    </row>
    <row r="8075" spans="1:24" s="59" customFormat="1" x14ac:dyDescent="0.25">
      <c r="A8075" s="77"/>
      <c r="D8075" s="60"/>
      <c r="E8075" s="60"/>
      <c r="F8075" s="60"/>
      <c r="G8075" s="60"/>
      <c r="H8075" s="62"/>
      <c r="I8075" s="62"/>
      <c r="J8075" s="62"/>
      <c r="K8075" s="62"/>
      <c r="M8075" s="63"/>
      <c r="N8075" s="63"/>
      <c r="O8075" s="64"/>
      <c r="P8075" s="127"/>
      <c r="W8075" s="64"/>
      <c r="X8075" s="64"/>
    </row>
    <row r="8076" spans="1:24" s="59" customFormat="1" x14ac:dyDescent="0.25">
      <c r="A8076" s="77"/>
      <c r="D8076" s="60"/>
      <c r="E8076" s="60"/>
      <c r="F8076" s="60"/>
      <c r="G8076" s="60"/>
      <c r="H8076" s="62"/>
      <c r="I8076" s="62"/>
      <c r="J8076" s="62"/>
      <c r="K8076" s="62"/>
      <c r="M8076" s="63"/>
      <c r="N8076" s="63"/>
      <c r="O8076" s="64"/>
      <c r="P8076" s="127"/>
      <c r="W8076" s="64"/>
      <c r="X8076" s="64"/>
    </row>
    <row r="8077" spans="1:24" s="59" customFormat="1" x14ac:dyDescent="0.25">
      <c r="A8077" s="77"/>
      <c r="D8077" s="60"/>
      <c r="E8077" s="60"/>
      <c r="F8077" s="60"/>
      <c r="G8077" s="60"/>
      <c r="H8077" s="62"/>
      <c r="I8077" s="62"/>
      <c r="J8077" s="62"/>
      <c r="K8077" s="62"/>
      <c r="M8077" s="63"/>
      <c r="N8077" s="63"/>
      <c r="O8077" s="64"/>
      <c r="P8077" s="127"/>
      <c r="W8077" s="64"/>
      <c r="X8077" s="64"/>
    </row>
    <row r="8078" spans="1:24" s="59" customFormat="1" x14ac:dyDescent="0.25">
      <c r="A8078" s="77"/>
      <c r="D8078" s="60"/>
      <c r="E8078" s="60"/>
      <c r="F8078" s="60"/>
      <c r="G8078" s="60"/>
      <c r="H8078" s="62"/>
      <c r="I8078" s="62"/>
      <c r="J8078" s="62"/>
      <c r="K8078" s="62"/>
      <c r="M8078" s="63"/>
      <c r="N8078" s="63"/>
      <c r="O8078" s="64"/>
      <c r="P8078" s="127"/>
      <c r="W8078" s="64"/>
      <c r="X8078" s="64"/>
    </row>
    <row r="8079" spans="1:24" s="59" customFormat="1" x14ac:dyDescent="0.25">
      <c r="A8079" s="77"/>
      <c r="D8079" s="60"/>
      <c r="E8079" s="60"/>
      <c r="F8079" s="60"/>
      <c r="G8079" s="60"/>
      <c r="H8079" s="62"/>
      <c r="I8079" s="62"/>
      <c r="J8079" s="62"/>
      <c r="K8079" s="62"/>
      <c r="M8079" s="63"/>
      <c r="N8079" s="63"/>
      <c r="O8079" s="64"/>
      <c r="P8079" s="127"/>
      <c r="W8079" s="64"/>
      <c r="X8079" s="64"/>
    </row>
    <row r="8080" spans="1:24" s="59" customFormat="1" x14ac:dyDescent="0.25">
      <c r="A8080" s="77"/>
      <c r="D8080" s="60"/>
      <c r="E8080" s="60"/>
      <c r="F8080" s="60"/>
      <c r="G8080" s="60"/>
      <c r="H8080" s="62"/>
      <c r="I8080" s="62"/>
      <c r="J8080" s="62"/>
      <c r="K8080" s="62"/>
      <c r="M8080" s="63"/>
      <c r="N8080" s="63"/>
      <c r="O8080" s="64"/>
      <c r="P8080" s="127"/>
      <c r="W8080" s="64"/>
      <c r="X8080" s="64"/>
    </row>
    <row r="8081" spans="1:24" s="59" customFormat="1" x14ac:dyDescent="0.25">
      <c r="A8081" s="77"/>
      <c r="D8081" s="60"/>
      <c r="E8081" s="60"/>
      <c r="F8081" s="60"/>
      <c r="G8081" s="60"/>
      <c r="H8081" s="62"/>
      <c r="I8081" s="62"/>
      <c r="J8081" s="62"/>
      <c r="K8081" s="62"/>
      <c r="M8081" s="63"/>
      <c r="N8081" s="63"/>
      <c r="O8081" s="64"/>
      <c r="P8081" s="127"/>
      <c r="W8081" s="64"/>
      <c r="X8081" s="64"/>
    </row>
    <row r="8082" spans="1:24" s="59" customFormat="1" x14ac:dyDescent="0.25">
      <c r="A8082" s="77"/>
      <c r="D8082" s="60"/>
      <c r="E8082" s="60"/>
      <c r="F8082" s="60"/>
      <c r="G8082" s="60"/>
      <c r="H8082" s="62"/>
      <c r="I8082" s="62"/>
      <c r="J8082" s="62"/>
      <c r="K8082" s="62"/>
      <c r="M8082" s="63"/>
      <c r="N8082" s="63"/>
      <c r="O8082" s="64"/>
      <c r="P8082" s="127"/>
      <c r="W8082" s="64"/>
      <c r="X8082" s="64"/>
    </row>
    <row r="8083" spans="1:24" s="59" customFormat="1" x14ac:dyDescent="0.25">
      <c r="A8083" s="77"/>
      <c r="D8083" s="60"/>
      <c r="E8083" s="60"/>
      <c r="F8083" s="60"/>
      <c r="G8083" s="60"/>
      <c r="H8083" s="62"/>
      <c r="I8083" s="62"/>
      <c r="J8083" s="62"/>
      <c r="K8083" s="62"/>
      <c r="M8083" s="63"/>
      <c r="N8083" s="63"/>
      <c r="O8083" s="64"/>
      <c r="P8083" s="127"/>
      <c r="W8083" s="64"/>
      <c r="X8083" s="64"/>
    </row>
    <row r="8084" spans="1:24" s="59" customFormat="1" x14ac:dyDescent="0.25">
      <c r="A8084" s="77"/>
      <c r="D8084" s="60"/>
      <c r="E8084" s="60"/>
      <c r="F8084" s="60"/>
      <c r="G8084" s="60"/>
      <c r="H8084" s="62"/>
      <c r="I8084" s="62"/>
      <c r="J8084" s="62"/>
      <c r="K8084" s="62"/>
      <c r="M8084" s="63"/>
      <c r="N8084" s="63"/>
      <c r="O8084" s="64"/>
      <c r="P8084" s="127"/>
      <c r="W8084" s="64"/>
      <c r="X8084" s="64"/>
    </row>
    <row r="8085" spans="1:24" s="59" customFormat="1" x14ac:dyDescent="0.25">
      <c r="A8085" s="77"/>
      <c r="D8085" s="60"/>
      <c r="E8085" s="60"/>
      <c r="F8085" s="60"/>
      <c r="G8085" s="60"/>
      <c r="H8085" s="62"/>
      <c r="I8085" s="62"/>
      <c r="J8085" s="62"/>
      <c r="K8085" s="62"/>
      <c r="M8085" s="63"/>
      <c r="N8085" s="63"/>
      <c r="O8085" s="64"/>
      <c r="P8085" s="127"/>
      <c r="W8085" s="64"/>
      <c r="X8085" s="64"/>
    </row>
    <row r="8086" spans="1:24" s="59" customFormat="1" x14ac:dyDescent="0.25">
      <c r="A8086" s="77"/>
      <c r="D8086" s="60"/>
      <c r="E8086" s="60"/>
      <c r="F8086" s="60"/>
      <c r="G8086" s="60"/>
      <c r="H8086" s="62"/>
      <c r="I8086" s="62"/>
      <c r="J8086" s="62"/>
      <c r="K8086" s="62"/>
      <c r="M8086" s="63"/>
      <c r="N8086" s="63"/>
      <c r="O8086" s="64"/>
      <c r="P8086" s="127"/>
      <c r="W8086" s="64"/>
      <c r="X8086" s="64"/>
    </row>
    <row r="8087" spans="1:24" s="59" customFormat="1" x14ac:dyDescent="0.25">
      <c r="A8087" s="77"/>
      <c r="D8087" s="60"/>
      <c r="E8087" s="60"/>
      <c r="F8087" s="60"/>
      <c r="G8087" s="60"/>
      <c r="H8087" s="62"/>
      <c r="I8087" s="62"/>
      <c r="J8087" s="62"/>
      <c r="K8087" s="62"/>
      <c r="M8087" s="63"/>
      <c r="N8087" s="63"/>
      <c r="O8087" s="64"/>
      <c r="P8087" s="127"/>
      <c r="W8087" s="64"/>
      <c r="X8087" s="64"/>
    </row>
    <row r="8088" spans="1:24" s="59" customFormat="1" x14ac:dyDescent="0.25">
      <c r="A8088" s="77"/>
      <c r="D8088" s="60"/>
      <c r="E8088" s="60"/>
      <c r="F8088" s="60"/>
      <c r="G8088" s="60"/>
      <c r="H8088" s="62"/>
      <c r="I8088" s="62"/>
      <c r="J8088" s="62"/>
      <c r="K8088" s="62"/>
      <c r="M8088" s="63"/>
      <c r="N8088" s="63"/>
      <c r="O8088" s="64"/>
      <c r="P8088" s="127"/>
      <c r="W8088" s="64"/>
      <c r="X8088" s="64"/>
    </row>
    <row r="8089" spans="1:24" s="59" customFormat="1" x14ac:dyDescent="0.25">
      <c r="A8089" s="77"/>
      <c r="D8089" s="60"/>
      <c r="E8089" s="60"/>
      <c r="F8089" s="60"/>
      <c r="G8089" s="60"/>
      <c r="H8089" s="62"/>
      <c r="I8089" s="62"/>
      <c r="J8089" s="62"/>
      <c r="K8089" s="62"/>
      <c r="M8089" s="63"/>
      <c r="N8089" s="63"/>
      <c r="O8089" s="64"/>
      <c r="P8089" s="127"/>
      <c r="W8089" s="64"/>
      <c r="X8089" s="64"/>
    </row>
    <row r="8090" spans="1:24" s="59" customFormat="1" x14ac:dyDescent="0.25">
      <c r="A8090" s="77"/>
      <c r="D8090" s="60"/>
      <c r="E8090" s="60"/>
      <c r="F8090" s="60"/>
      <c r="G8090" s="60"/>
      <c r="H8090" s="62"/>
      <c r="I8090" s="62"/>
      <c r="J8090" s="62"/>
      <c r="K8090" s="62"/>
      <c r="M8090" s="63"/>
      <c r="N8090" s="63"/>
      <c r="O8090" s="64"/>
      <c r="P8090" s="127"/>
      <c r="W8090" s="64"/>
      <c r="X8090" s="64"/>
    </row>
    <row r="8091" spans="1:24" s="59" customFormat="1" x14ac:dyDescent="0.25">
      <c r="A8091" s="77"/>
      <c r="D8091" s="60"/>
      <c r="E8091" s="60"/>
      <c r="F8091" s="60"/>
      <c r="G8091" s="60"/>
      <c r="H8091" s="62"/>
      <c r="I8091" s="62"/>
      <c r="J8091" s="62"/>
      <c r="K8091" s="62"/>
      <c r="M8091" s="63"/>
      <c r="N8091" s="63"/>
      <c r="O8091" s="64"/>
      <c r="P8091" s="127"/>
      <c r="W8091" s="64"/>
      <c r="X8091" s="64"/>
    </row>
    <row r="8092" spans="1:24" s="59" customFormat="1" x14ac:dyDescent="0.25">
      <c r="A8092" s="77"/>
      <c r="D8092" s="60"/>
      <c r="E8092" s="60"/>
      <c r="F8092" s="60"/>
      <c r="G8092" s="60"/>
      <c r="H8092" s="62"/>
      <c r="I8092" s="62"/>
      <c r="J8092" s="62"/>
      <c r="K8092" s="62"/>
      <c r="M8092" s="63"/>
      <c r="N8092" s="63"/>
      <c r="O8092" s="64"/>
      <c r="P8092" s="127"/>
      <c r="W8092" s="64"/>
      <c r="X8092" s="64"/>
    </row>
    <row r="8093" spans="1:24" s="59" customFormat="1" x14ac:dyDescent="0.25">
      <c r="A8093" s="77"/>
      <c r="D8093" s="60"/>
      <c r="E8093" s="60"/>
      <c r="F8093" s="60"/>
      <c r="G8093" s="60"/>
      <c r="H8093" s="62"/>
      <c r="I8093" s="62"/>
      <c r="J8093" s="62"/>
      <c r="K8093" s="62"/>
      <c r="M8093" s="63"/>
      <c r="N8093" s="63"/>
      <c r="O8093" s="64"/>
      <c r="P8093" s="127"/>
      <c r="W8093" s="64"/>
      <c r="X8093" s="64"/>
    </row>
    <row r="8094" spans="1:24" s="59" customFormat="1" x14ac:dyDescent="0.25">
      <c r="A8094" s="77"/>
      <c r="D8094" s="60"/>
      <c r="E8094" s="60"/>
      <c r="F8094" s="60"/>
      <c r="G8094" s="60"/>
      <c r="H8094" s="62"/>
      <c r="I8094" s="62"/>
      <c r="J8094" s="62"/>
      <c r="K8094" s="62"/>
      <c r="M8094" s="63"/>
      <c r="N8094" s="63"/>
      <c r="O8094" s="64"/>
      <c r="P8094" s="127"/>
      <c r="W8094" s="64"/>
      <c r="X8094" s="64"/>
    </row>
    <row r="8095" spans="1:24" s="59" customFormat="1" x14ac:dyDescent="0.25">
      <c r="A8095" s="77"/>
      <c r="D8095" s="60"/>
      <c r="E8095" s="60"/>
      <c r="F8095" s="60"/>
      <c r="G8095" s="60"/>
      <c r="H8095" s="62"/>
      <c r="I8095" s="62"/>
      <c r="J8095" s="62"/>
      <c r="K8095" s="62"/>
      <c r="M8095" s="63"/>
      <c r="N8095" s="63"/>
      <c r="O8095" s="64"/>
      <c r="P8095" s="127"/>
      <c r="W8095" s="64"/>
      <c r="X8095" s="64"/>
    </row>
    <row r="8096" spans="1:24" s="59" customFormat="1" x14ac:dyDescent="0.25">
      <c r="A8096" s="77"/>
      <c r="D8096" s="60"/>
      <c r="E8096" s="60"/>
      <c r="F8096" s="60"/>
      <c r="G8096" s="60"/>
      <c r="H8096" s="62"/>
      <c r="I8096" s="62"/>
      <c r="J8096" s="62"/>
      <c r="K8096" s="62"/>
      <c r="M8096" s="63"/>
      <c r="N8096" s="63"/>
      <c r="O8096" s="64"/>
      <c r="P8096" s="127"/>
      <c r="W8096" s="64"/>
      <c r="X8096" s="64"/>
    </row>
    <row r="8097" spans="1:24" s="59" customFormat="1" x14ac:dyDescent="0.25">
      <c r="A8097" s="77"/>
      <c r="D8097" s="60"/>
      <c r="E8097" s="60"/>
      <c r="F8097" s="60"/>
      <c r="G8097" s="60"/>
      <c r="H8097" s="62"/>
      <c r="I8097" s="62"/>
      <c r="J8097" s="62"/>
      <c r="K8097" s="62"/>
      <c r="M8097" s="63"/>
      <c r="N8097" s="63"/>
      <c r="O8097" s="64"/>
      <c r="P8097" s="127"/>
      <c r="W8097" s="64"/>
      <c r="X8097" s="64"/>
    </row>
    <row r="8098" spans="1:24" s="59" customFormat="1" x14ac:dyDescent="0.25">
      <c r="A8098" s="77"/>
      <c r="D8098" s="60"/>
      <c r="E8098" s="60"/>
      <c r="F8098" s="60"/>
      <c r="G8098" s="60"/>
      <c r="H8098" s="62"/>
      <c r="I8098" s="62"/>
      <c r="J8098" s="62"/>
      <c r="K8098" s="62"/>
      <c r="M8098" s="63"/>
      <c r="N8098" s="63"/>
      <c r="O8098" s="64"/>
      <c r="P8098" s="127"/>
      <c r="W8098" s="64"/>
      <c r="X8098" s="64"/>
    </row>
    <row r="8099" spans="1:24" s="59" customFormat="1" x14ac:dyDescent="0.25">
      <c r="A8099" s="77"/>
      <c r="D8099" s="60"/>
      <c r="E8099" s="60"/>
      <c r="F8099" s="60"/>
      <c r="G8099" s="60"/>
      <c r="H8099" s="62"/>
      <c r="I8099" s="62"/>
      <c r="J8099" s="62"/>
      <c r="K8099" s="62"/>
      <c r="M8099" s="63"/>
      <c r="N8099" s="63"/>
      <c r="O8099" s="64"/>
      <c r="P8099" s="127"/>
      <c r="W8099" s="64"/>
      <c r="X8099" s="64"/>
    </row>
    <row r="8100" spans="1:24" s="59" customFormat="1" x14ac:dyDescent="0.25">
      <c r="A8100" s="77"/>
      <c r="D8100" s="60"/>
      <c r="E8100" s="60"/>
      <c r="F8100" s="60"/>
      <c r="G8100" s="60"/>
      <c r="H8100" s="62"/>
      <c r="I8100" s="62"/>
      <c r="J8100" s="62"/>
      <c r="K8100" s="62"/>
      <c r="M8100" s="63"/>
      <c r="N8100" s="63"/>
      <c r="O8100" s="64"/>
      <c r="P8100" s="127"/>
      <c r="W8100" s="64"/>
      <c r="X8100" s="64"/>
    </row>
    <row r="8101" spans="1:24" s="59" customFormat="1" x14ac:dyDescent="0.25">
      <c r="A8101" s="77"/>
      <c r="D8101" s="60"/>
      <c r="E8101" s="60"/>
      <c r="F8101" s="60"/>
      <c r="G8101" s="60"/>
      <c r="H8101" s="62"/>
      <c r="I8101" s="62"/>
      <c r="J8101" s="62"/>
      <c r="K8101" s="62"/>
      <c r="M8101" s="63"/>
      <c r="N8101" s="63"/>
      <c r="O8101" s="64"/>
      <c r="P8101" s="127"/>
      <c r="W8101" s="64"/>
      <c r="X8101" s="64"/>
    </row>
    <row r="8102" spans="1:24" s="59" customFormat="1" x14ac:dyDescent="0.25">
      <c r="A8102" s="77"/>
      <c r="D8102" s="60"/>
      <c r="E8102" s="60"/>
      <c r="F8102" s="60"/>
      <c r="G8102" s="60"/>
      <c r="H8102" s="62"/>
      <c r="I8102" s="62"/>
      <c r="J8102" s="62"/>
      <c r="K8102" s="62"/>
      <c r="M8102" s="63"/>
      <c r="N8102" s="63"/>
      <c r="O8102" s="64"/>
      <c r="P8102" s="127"/>
      <c r="W8102" s="64"/>
      <c r="X8102" s="64"/>
    </row>
    <row r="8103" spans="1:24" s="59" customFormat="1" x14ac:dyDescent="0.25">
      <c r="A8103" s="77"/>
      <c r="D8103" s="60"/>
      <c r="E8103" s="60"/>
      <c r="F8103" s="60"/>
      <c r="G8103" s="60"/>
      <c r="H8103" s="62"/>
      <c r="I8103" s="62"/>
      <c r="J8103" s="62"/>
      <c r="K8103" s="62"/>
      <c r="M8103" s="63"/>
      <c r="N8103" s="63"/>
      <c r="O8103" s="64"/>
      <c r="P8103" s="127"/>
      <c r="W8103" s="64"/>
      <c r="X8103" s="64"/>
    </row>
    <row r="8104" spans="1:24" s="59" customFormat="1" x14ac:dyDescent="0.25">
      <c r="A8104" s="77"/>
      <c r="D8104" s="60"/>
      <c r="E8104" s="60"/>
      <c r="F8104" s="60"/>
      <c r="G8104" s="60"/>
      <c r="H8104" s="62"/>
      <c r="I8104" s="62"/>
      <c r="J8104" s="62"/>
      <c r="K8104" s="62"/>
      <c r="M8104" s="63"/>
      <c r="N8104" s="63"/>
      <c r="O8104" s="64"/>
      <c r="P8104" s="127"/>
      <c r="W8104" s="64"/>
      <c r="X8104" s="64"/>
    </row>
    <row r="8105" spans="1:24" s="59" customFormat="1" x14ac:dyDescent="0.25">
      <c r="A8105" s="77"/>
      <c r="D8105" s="60"/>
      <c r="E8105" s="60"/>
      <c r="F8105" s="60"/>
      <c r="G8105" s="60"/>
      <c r="H8105" s="62"/>
      <c r="I8105" s="62"/>
      <c r="J8105" s="62"/>
      <c r="K8105" s="62"/>
      <c r="M8105" s="63"/>
      <c r="N8105" s="63"/>
      <c r="O8105" s="64"/>
      <c r="P8105" s="127"/>
      <c r="W8105" s="64"/>
      <c r="X8105" s="64"/>
    </row>
    <row r="8106" spans="1:24" s="59" customFormat="1" x14ac:dyDescent="0.25">
      <c r="A8106" s="77"/>
      <c r="D8106" s="60"/>
      <c r="E8106" s="60"/>
      <c r="F8106" s="60"/>
      <c r="G8106" s="60"/>
      <c r="H8106" s="62"/>
      <c r="I8106" s="62"/>
      <c r="J8106" s="62"/>
      <c r="K8106" s="62"/>
      <c r="M8106" s="63"/>
      <c r="N8106" s="63"/>
      <c r="O8106" s="64"/>
      <c r="P8106" s="127"/>
      <c r="W8106" s="64"/>
      <c r="X8106" s="64"/>
    </row>
    <row r="8107" spans="1:24" s="59" customFormat="1" x14ac:dyDescent="0.25">
      <c r="A8107" s="77"/>
      <c r="D8107" s="60"/>
      <c r="E8107" s="60"/>
      <c r="F8107" s="60"/>
      <c r="G8107" s="60"/>
      <c r="H8107" s="62"/>
      <c r="I8107" s="62"/>
      <c r="J8107" s="62"/>
      <c r="K8107" s="62"/>
      <c r="M8107" s="63"/>
      <c r="N8107" s="63"/>
      <c r="O8107" s="64"/>
      <c r="P8107" s="127"/>
      <c r="W8107" s="64"/>
      <c r="X8107" s="64"/>
    </row>
    <row r="8108" spans="1:24" s="59" customFormat="1" x14ac:dyDescent="0.25">
      <c r="A8108" s="77"/>
      <c r="D8108" s="60"/>
      <c r="E8108" s="60"/>
      <c r="F8108" s="60"/>
      <c r="G8108" s="60"/>
      <c r="H8108" s="62"/>
      <c r="I8108" s="62"/>
      <c r="J8108" s="62"/>
      <c r="K8108" s="62"/>
      <c r="M8108" s="63"/>
      <c r="N8108" s="63"/>
      <c r="O8108" s="64"/>
      <c r="P8108" s="127"/>
      <c r="W8108" s="64"/>
      <c r="X8108" s="64"/>
    </row>
    <row r="8109" spans="1:24" s="59" customFormat="1" x14ac:dyDescent="0.25">
      <c r="A8109" s="77"/>
      <c r="D8109" s="60"/>
      <c r="E8109" s="60"/>
      <c r="F8109" s="60"/>
      <c r="G8109" s="60"/>
      <c r="H8109" s="62"/>
      <c r="I8109" s="62"/>
      <c r="J8109" s="62"/>
      <c r="K8109" s="62"/>
      <c r="M8109" s="63"/>
      <c r="N8109" s="63"/>
      <c r="O8109" s="64"/>
      <c r="P8109" s="127"/>
      <c r="W8109" s="64"/>
      <c r="X8109" s="64"/>
    </row>
    <row r="8110" spans="1:24" s="59" customFormat="1" x14ac:dyDescent="0.25">
      <c r="A8110" s="77"/>
      <c r="D8110" s="60"/>
      <c r="E8110" s="60"/>
      <c r="F8110" s="60"/>
      <c r="G8110" s="60"/>
      <c r="H8110" s="62"/>
      <c r="I8110" s="62"/>
      <c r="J8110" s="62"/>
      <c r="K8110" s="62"/>
      <c r="M8110" s="63"/>
      <c r="N8110" s="63"/>
      <c r="O8110" s="64"/>
      <c r="P8110" s="127"/>
      <c r="W8110" s="64"/>
      <c r="X8110" s="64"/>
    </row>
    <row r="8111" spans="1:24" s="59" customFormat="1" x14ac:dyDescent="0.25">
      <c r="A8111" s="77"/>
      <c r="D8111" s="60"/>
      <c r="E8111" s="60"/>
      <c r="F8111" s="60"/>
      <c r="G8111" s="60"/>
      <c r="H8111" s="62"/>
      <c r="I8111" s="62"/>
      <c r="J8111" s="62"/>
      <c r="K8111" s="62"/>
      <c r="M8111" s="63"/>
      <c r="N8111" s="63"/>
      <c r="O8111" s="64"/>
      <c r="P8111" s="127"/>
      <c r="W8111" s="64"/>
      <c r="X8111" s="64"/>
    </row>
    <row r="8112" spans="1:24" s="59" customFormat="1" x14ac:dyDescent="0.25">
      <c r="A8112" s="77"/>
      <c r="D8112" s="60"/>
      <c r="E8112" s="60"/>
      <c r="F8112" s="60"/>
      <c r="G8112" s="60"/>
      <c r="H8112" s="62"/>
      <c r="I8112" s="62"/>
      <c r="J8112" s="62"/>
      <c r="K8112" s="62"/>
      <c r="M8112" s="63"/>
      <c r="N8112" s="63"/>
      <c r="O8112" s="64"/>
      <c r="P8112" s="127"/>
      <c r="W8112" s="64"/>
      <c r="X8112" s="64"/>
    </row>
    <row r="8113" spans="1:24" s="59" customFormat="1" x14ac:dyDescent="0.25">
      <c r="A8113" s="77"/>
      <c r="D8113" s="60"/>
      <c r="E8113" s="60"/>
      <c r="F8113" s="60"/>
      <c r="G8113" s="60"/>
      <c r="H8113" s="62"/>
      <c r="I8113" s="62"/>
      <c r="J8113" s="62"/>
      <c r="K8113" s="62"/>
      <c r="M8113" s="63"/>
      <c r="N8113" s="63"/>
      <c r="O8113" s="64"/>
      <c r="P8113" s="127"/>
      <c r="W8113" s="64"/>
      <c r="X8113" s="64"/>
    </row>
    <row r="8114" spans="1:24" s="59" customFormat="1" x14ac:dyDescent="0.25">
      <c r="A8114" s="77"/>
      <c r="D8114" s="60"/>
      <c r="E8114" s="60"/>
      <c r="F8114" s="60"/>
      <c r="G8114" s="60"/>
      <c r="H8114" s="62"/>
      <c r="I8114" s="62"/>
      <c r="J8114" s="62"/>
      <c r="K8114" s="62"/>
      <c r="M8114" s="63"/>
      <c r="N8114" s="63"/>
      <c r="O8114" s="64"/>
      <c r="P8114" s="127"/>
      <c r="W8114" s="64"/>
      <c r="X8114" s="64"/>
    </row>
    <row r="8115" spans="1:24" s="59" customFormat="1" x14ac:dyDescent="0.25">
      <c r="A8115" s="77"/>
      <c r="D8115" s="60"/>
      <c r="E8115" s="60"/>
      <c r="F8115" s="60"/>
      <c r="G8115" s="60"/>
      <c r="H8115" s="62"/>
      <c r="I8115" s="62"/>
      <c r="J8115" s="62"/>
      <c r="K8115" s="62"/>
      <c r="M8115" s="63"/>
      <c r="N8115" s="63"/>
      <c r="O8115" s="64"/>
      <c r="P8115" s="127"/>
      <c r="W8115" s="64"/>
      <c r="X8115" s="64"/>
    </row>
    <row r="8116" spans="1:24" s="59" customFormat="1" x14ac:dyDescent="0.25">
      <c r="A8116" s="77"/>
      <c r="D8116" s="60"/>
      <c r="E8116" s="60"/>
      <c r="F8116" s="60"/>
      <c r="G8116" s="60"/>
      <c r="H8116" s="62"/>
      <c r="I8116" s="62"/>
      <c r="J8116" s="62"/>
      <c r="K8116" s="62"/>
      <c r="M8116" s="63"/>
      <c r="N8116" s="63"/>
      <c r="O8116" s="64"/>
      <c r="P8116" s="127"/>
      <c r="W8116" s="64"/>
      <c r="X8116" s="64"/>
    </row>
    <row r="8117" spans="1:24" s="59" customFormat="1" x14ac:dyDescent="0.25">
      <c r="A8117" s="77"/>
      <c r="D8117" s="60"/>
      <c r="E8117" s="60"/>
      <c r="F8117" s="60"/>
      <c r="G8117" s="60"/>
      <c r="H8117" s="62"/>
      <c r="I8117" s="62"/>
      <c r="J8117" s="62"/>
      <c r="K8117" s="62"/>
      <c r="M8117" s="63"/>
      <c r="N8117" s="63"/>
      <c r="O8117" s="64"/>
      <c r="P8117" s="127"/>
      <c r="W8117" s="64"/>
      <c r="X8117" s="64"/>
    </row>
    <row r="8118" spans="1:24" s="59" customFormat="1" x14ac:dyDescent="0.25">
      <c r="A8118" s="77"/>
      <c r="D8118" s="60"/>
      <c r="E8118" s="60"/>
      <c r="F8118" s="60"/>
      <c r="G8118" s="60"/>
      <c r="H8118" s="62"/>
      <c r="I8118" s="62"/>
      <c r="J8118" s="62"/>
      <c r="K8118" s="62"/>
      <c r="M8118" s="63"/>
      <c r="N8118" s="63"/>
      <c r="O8118" s="64"/>
      <c r="P8118" s="127"/>
      <c r="W8118" s="64"/>
      <c r="X8118" s="64"/>
    </row>
    <row r="8119" spans="1:24" s="59" customFormat="1" x14ac:dyDescent="0.25">
      <c r="A8119" s="77"/>
      <c r="D8119" s="60"/>
      <c r="E8119" s="60"/>
      <c r="F8119" s="60"/>
      <c r="G8119" s="60"/>
      <c r="H8119" s="62"/>
      <c r="I8119" s="62"/>
      <c r="J8119" s="62"/>
      <c r="K8119" s="62"/>
      <c r="M8119" s="63"/>
      <c r="N8119" s="63"/>
      <c r="O8119" s="64"/>
      <c r="P8119" s="127"/>
      <c r="W8119" s="64"/>
      <c r="X8119" s="64"/>
    </row>
    <row r="8120" spans="1:24" s="59" customFormat="1" x14ac:dyDescent="0.25">
      <c r="A8120" s="77"/>
      <c r="D8120" s="60"/>
      <c r="E8120" s="60"/>
      <c r="F8120" s="60"/>
      <c r="G8120" s="60"/>
      <c r="H8120" s="62"/>
      <c r="I8120" s="62"/>
      <c r="J8120" s="62"/>
      <c r="K8120" s="62"/>
      <c r="M8120" s="63"/>
      <c r="N8120" s="63"/>
      <c r="O8120" s="64"/>
      <c r="P8120" s="127"/>
      <c r="W8120" s="64"/>
      <c r="X8120" s="64"/>
    </row>
    <row r="8121" spans="1:24" s="59" customFormat="1" x14ac:dyDescent="0.25">
      <c r="A8121" s="77"/>
      <c r="D8121" s="60"/>
      <c r="E8121" s="60"/>
      <c r="F8121" s="60"/>
      <c r="G8121" s="60"/>
      <c r="H8121" s="62"/>
      <c r="I8121" s="62"/>
      <c r="J8121" s="62"/>
      <c r="K8121" s="62"/>
      <c r="M8121" s="63"/>
      <c r="N8121" s="63"/>
      <c r="O8121" s="64"/>
      <c r="P8121" s="127"/>
      <c r="W8121" s="64"/>
      <c r="X8121" s="64"/>
    </row>
    <row r="8122" spans="1:24" s="59" customFormat="1" x14ac:dyDescent="0.25">
      <c r="A8122" s="77"/>
      <c r="D8122" s="60"/>
      <c r="E8122" s="60"/>
      <c r="F8122" s="60"/>
      <c r="G8122" s="60"/>
      <c r="H8122" s="62"/>
      <c r="I8122" s="62"/>
      <c r="J8122" s="62"/>
      <c r="K8122" s="62"/>
      <c r="M8122" s="63"/>
      <c r="N8122" s="63"/>
      <c r="O8122" s="64"/>
      <c r="P8122" s="127"/>
      <c r="W8122" s="64"/>
      <c r="X8122" s="64"/>
    </row>
    <row r="8123" spans="1:24" s="59" customFormat="1" x14ac:dyDescent="0.25">
      <c r="A8123" s="77"/>
      <c r="D8123" s="60"/>
      <c r="E8123" s="60"/>
      <c r="F8123" s="60"/>
      <c r="G8123" s="60"/>
      <c r="H8123" s="62"/>
      <c r="I8123" s="62"/>
      <c r="J8123" s="62"/>
      <c r="K8123" s="62"/>
      <c r="M8123" s="63"/>
      <c r="N8123" s="63"/>
      <c r="O8123" s="64"/>
      <c r="P8123" s="127"/>
      <c r="W8123" s="64"/>
      <c r="X8123" s="64"/>
    </row>
    <row r="8124" spans="1:24" s="59" customFormat="1" x14ac:dyDescent="0.25">
      <c r="A8124" s="77"/>
      <c r="D8124" s="60"/>
      <c r="E8124" s="60"/>
      <c r="F8124" s="60"/>
      <c r="G8124" s="60"/>
      <c r="H8124" s="62"/>
      <c r="I8124" s="62"/>
      <c r="J8124" s="62"/>
      <c r="K8124" s="62"/>
      <c r="M8124" s="63"/>
      <c r="N8124" s="63"/>
      <c r="O8124" s="64"/>
      <c r="P8124" s="127"/>
      <c r="W8124" s="64"/>
      <c r="X8124" s="64"/>
    </row>
    <row r="8125" spans="1:24" s="59" customFormat="1" x14ac:dyDescent="0.25">
      <c r="A8125" s="77"/>
      <c r="D8125" s="60"/>
      <c r="E8125" s="60"/>
      <c r="F8125" s="60"/>
      <c r="G8125" s="60"/>
      <c r="H8125" s="62"/>
      <c r="I8125" s="62"/>
      <c r="J8125" s="62"/>
      <c r="K8125" s="62"/>
      <c r="M8125" s="63"/>
      <c r="N8125" s="63"/>
      <c r="O8125" s="64"/>
      <c r="P8125" s="127"/>
      <c r="W8125" s="64"/>
      <c r="X8125" s="64"/>
    </row>
    <row r="8126" spans="1:24" s="59" customFormat="1" x14ac:dyDescent="0.25">
      <c r="A8126" s="77"/>
      <c r="D8126" s="60"/>
      <c r="E8126" s="60"/>
      <c r="F8126" s="60"/>
      <c r="G8126" s="60"/>
      <c r="H8126" s="62"/>
      <c r="I8126" s="62"/>
      <c r="J8126" s="62"/>
      <c r="K8126" s="62"/>
      <c r="M8126" s="63"/>
      <c r="N8126" s="63"/>
      <c r="O8126" s="64"/>
      <c r="P8126" s="127"/>
      <c r="W8126" s="64"/>
      <c r="X8126" s="64"/>
    </row>
    <row r="8127" spans="1:24" s="59" customFormat="1" x14ac:dyDescent="0.25">
      <c r="A8127" s="77"/>
      <c r="D8127" s="60"/>
      <c r="E8127" s="60"/>
      <c r="F8127" s="60"/>
      <c r="G8127" s="60"/>
      <c r="H8127" s="62"/>
      <c r="I8127" s="62"/>
      <c r="J8127" s="62"/>
      <c r="K8127" s="62"/>
      <c r="M8127" s="63"/>
      <c r="N8127" s="63"/>
      <c r="O8127" s="64"/>
      <c r="P8127" s="127"/>
      <c r="W8127" s="64"/>
      <c r="X8127" s="64"/>
    </row>
    <row r="8128" spans="1:24" s="59" customFormat="1" x14ac:dyDescent="0.25">
      <c r="A8128" s="77"/>
      <c r="D8128" s="60"/>
      <c r="E8128" s="60"/>
      <c r="F8128" s="60"/>
      <c r="G8128" s="60"/>
      <c r="H8128" s="62"/>
      <c r="I8128" s="62"/>
      <c r="J8128" s="62"/>
      <c r="K8128" s="62"/>
      <c r="M8128" s="63"/>
      <c r="N8128" s="63"/>
      <c r="O8128" s="64"/>
      <c r="P8128" s="127"/>
      <c r="W8128" s="64"/>
      <c r="X8128" s="64"/>
    </row>
    <row r="8129" spans="1:24" s="59" customFormat="1" x14ac:dyDescent="0.25">
      <c r="A8129" s="77"/>
      <c r="D8129" s="60"/>
      <c r="E8129" s="60"/>
      <c r="F8129" s="60"/>
      <c r="G8129" s="60"/>
      <c r="H8129" s="62"/>
      <c r="I8129" s="62"/>
      <c r="J8129" s="62"/>
      <c r="K8129" s="62"/>
      <c r="M8129" s="63"/>
      <c r="N8129" s="63"/>
      <c r="O8129" s="64"/>
      <c r="P8129" s="127"/>
      <c r="W8129" s="64"/>
      <c r="X8129" s="64"/>
    </row>
    <row r="8130" spans="1:24" s="59" customFormat="1" x14ac:dyDescent="0.25">
      <c r="A8130" s="77"/>
      <c r="D8130" s="60"/>
      <c r="E8130" s="60"/>
      <c r="F8130" s="60"/>
      <c r="G8130" s="60"/>
      <c r="H8130" s="62"/>
      <c r="I8130" s="62"/>
      <c r="J8130" s="62"/>
      <c r="K8130" s="62"/>
      <c r="M8130" s="63"/>
      <c r="N8130" s="63"/>
      <c r="O8130" s="64"/>
      <c r="P8130" s="127"/>
      <c r="W8130" s="64"/>
      <c r="X8130" s="64"/>
    </row>
    <row r="8131" spans="1:24" s="59" customFormat="1" x14ac:dyDescent="0.25">
      <c r="A8131" s="77"/>
      <c r="D8131" s="60"/>
      <c r="E8131" s="60"/>
      <c r="F8131" s="60"/>
      <c r="G8131" s="60"/>
      <c r="H8131" s="62"/>
      <c r="I8131" s="62"/>
      <c r="J8131" s="62"/>
      <c r="K8131" s="62"/>
      <c r="M8131" s="63"/>
      <c r="N8131" s="63"/>
      <c r="O8131" s="64"/>
      <c r="P8131" s="127"/>
      <c r="W8131" s="64"/>
      <c r="X8131" s="64"/>
    </row>
    <row r="8132" spans="1:24" s="59" customFormat="1" x14ac:dyDescent="0.25">
      <c r="A8132" s="77"/>
      <c r="D8132" s="60"/>
      <c r="E8132" s="60"/>
      <c r="F8132" s="60"/>
      <c r="G8132" s="60"/>
      <c r="H8132" s="62"/>
      <c r="I8132" s="62"/>
      <c r="J8132" s="62"/>
      <c r="K8132" s="62"/>
      <c r="M8132" s="63"/>
      <c r="N8132" s="63"/>
      <c r="O8132" s="64"/>
      <c r="P8132" s="127"/>
      <c r="W8132" s="64"/>
      <c r="X8132" s="64"/>
    </row>
    <row r="8133" spans="1:24" s="59" customFormat="1" x14ac:dyDescent="0.25">
      <c r="A8133" s="77"/>
      <c r="D8133" s="60"/>
      <c r="E8133" s="60"/>
      <c r="F8133" s="60"/>
      <c r="G8133" s="60"/>
      <c r="H8133" s="62"/>
      <c r="I8133" s="62"/>
      <c r="J8133" s="62"/>
      <c r="K8133" s="62"/>
      <c r="M8133" s="63"/>
      <c r="N8133" s="63"/>
      <c r="O8133" s="64"/>
      <c r="P8133" s="127"/>
      <c r="W8133" s="64"/>
      <c r="X8133" s="64"/>
    </row>
    <row r="8134" spans="1:24" s="59" customFormat="1" x14ac:dyDescent="0.25">
      <c r="A8134" s="77"/>
      <c r="D8134" s="60"/>
      <c r="E8134" s="60"/>
      <c r="F8134" s="60"/>
      <c r="G8134" s="60"/>
      <c r="H8134" s="62"/>
      <c r="I8134" s="62"/>
      <c r="J8134" s="62"/>
      <c r="K8134" s="62"/>
      <c r="M8134" s="63"/>
      <c r="N8134" s="63"/>
      <c r="O8134" s="64"/>
      <c r="P8134" s="127"/>
      <c r="W8134" s="64"/>
      <c r="X8134" s="64"/>
    </row>
    <row r="8135" spans="1:24" s="59" customFormat="1" x14ac:dyDescent="0.25">
      <c r="A8135" s="77"/>
      <c r="D8135" s="60"/>
      <c r="E8135" s="60"/>
      <c r="F8135" s="60"/>
      <c r="G8135" s="60"/>
      <c r="H8135" s="62"/>
      <c r="I8135" s="62"/>
      <c r="J8135" s="62"/>
      <c r="K8135" s="62"/>
      <c r="M8135" s="63"/>
      <c r="N8135" s="63"/>
      <c r="O8135" s="64"/>
      <c r="P8135" s="127"/>
      <c r="W8135" s="64"/>
      <c r="X8135" s="64"/>
    </row>
    <row r="8136" spans="1:24" s="59" customFormat="1" x14ac:dyDescent="0.25">
      <c r="A8136" s="77"/>
      <c r="D8136" s="60"/>
      <c r="E8136" s="60"/>
      <c r="F8136" s="60"/>
      <c r="G8136" s="60"/>
      <c r="H8136" s="62"/>
      <c r="I8136" s="62"/>
      <c r="J8136" s="62"/>
      <c r="K8136" s="62"/>
      <c r="M8136" s="63"/>
      <c r="N8136" s="63"/>
      <c r="O8136" s="64"/>
      <c r="P8136" s="127"/>
      <c r="W8136" s="64"/>
      <c r="X8136" s="64"/>
    </row>
    <row r="8137" spans="1:24" s="59" customFormat="1" x14ac:dyDescent="0.25">
      <c r="A8137" s="77"/>
      <c r="D8137" s="60"/>
      <c r="E8137" s="60"/>
      <c r="F8137" s="60"/>
      <c r="G8137" s="60"/>
      <c r="H8137" s="62"/>
      <c r="I8137" s="62"/>
      <c r="J8137" s="62"/>
      <c r="K8137" s="62"/>
      <c r="M8137" s="63"/>
      <c r="N8137" s="63"/>
      <c r="O8137" s="64"/>
      <c r="P8137" s="127"/>
      <c r="W8137" s="64"/>
      <c r="X8137" s="64"/>
    </row>
    <row r="8138" spans="1:24" s="59" customFormat="1" x14ac:dyDescent="0.25">
      <c r="A8138" s="77"/>
      <c r="D8138" s="60"/>
      <c r="E8138" s="60"/>
      <c r="F8138" s="60"/>
      <c r="G8138" s="60"/>
      <c r="H8138" s="62"/>
      <c r="I8138" s="62"/>
      <c r="J8138" s="62"/>
      <c r="K8138" s="62"/>
      <c r="M8138" s="63"/>
      <c r="N8138" s="63"/>
      <c r="O8138" s="64"/>
      <c r="P8138" s="127"/>
      <c r="W8138" s="64"/>
      <c r="X8138" s="64"/>
    </row>
    <row r="8139" spans="1:24" s="59" customFormat="1" x14ac:dyDescent="0.25">
      <c r="A8139" s="77"/>
      <c r="D8139" s="60"/>
      <c r="E8139" s="60"/>
      <c r="F8139" s="60"/>
      <c r="G8139" s="60"/>
      <c r="H8139" s="62"/>
      <c r="I8139" s="62"/>
      <c r="J8139" s="62"/>
      <c r="K8139" s="62"/>
      <c r="M8139" s="63"/>
      <c r="N8139" s="63"/>
      <c r="O8139" s="64"/>
      <c r="P8139" s="127"/>
      <c r="W8139" s="64"/>
      <c r="X8139" s="64"/>
    </row>
    <row r="8140" spans="1:24" s="59" customFormat="1" x14ac:dyDescent="0.25">
      <c r="A8140" s="77"/>
      <c r="D8140" s="60"/>
      <c r="E8140" s="60"/>
      <c r="F8140" s="60"/>
      <c r="G8140" s="60"/>
      <c r="H8140" s="62"/>
      <c r="I8140" s="62"/>
      <c r="J8140" s="62"/>
      <c r="K8140" s="62"/>
      <c r="M8140" s="63"/>
      <c r="N8140" s="63"/>
      <c r="O8140" s="64"/>
      <c r="P8140" s="127"/>
      <c r="W8140" s="64"/>
      <c r="X8140" s="64"/>
    </row>
    <row r="8141" spans="1:24" s="59" customFormat="1" x14ac:dyDescent="0.25">
      <c r="A8141" s="77"/>
      <c r="D8141" s="60"/>
      <c r="E8141" s="60"/>
      <c r="F8141" s="60"/>
      <c r="G8141" s="60"/>
      <c r="H8141" s="62"/>
      <c r="I8141" s="62"/>
      <c r="J8141" s="62"/>
      <c r="K8141" s="62"/>
      <c r="M8141" s="63"/>
      <c r="N8141" s="63"/>
      <c r="O8141" s="64"/>
      <c r="P8141" s="127"/>
      <c r="W8141" s="64"/>
      <c r="X8141" s="64"/>
    </row>
    <row r="8142" spans="1:24" s="59" customFormat="1" x14ac:dyDescent="0.25">
      <c r="A8142" s="77"/>
      <c r="D8142" s="60"/>
      <c r="E8142" s="60"/>
      <c r="F8142" s="60"/>
      <c r="G8142" s="60"/>
      <c r="H8142" s="62"/>
      <c r="I8142" s="62"/>
      <c r="J8142" s="62"/>
      <c r="K8142" s="62"/>
      <c r="M8142" s="63"/>
      <c r="N8142" s="63"/>
      <c r="O8142" s="64"/>
      <c r="P8142" s="127"/>
      <c r="W8142" s="64"/>
      <c r="X8142" s="64"/>
    </row>
    <row r="8143" spans="1:24" s="59" customFormat="1" x14ac:dyDescent="0.25">
      <c r="A8143" s="77"/>
      <c r="D8143" s="60"/>
      <c r="E8143" s="60"/>
      <c r="F8143" s="60"/>
      <c r="G8143" s="60"/>
      <c r="H8143" s="62"/>
      <c r="I8143" s="62"/>
      <c r="J8143" s="62"/>
      <c r="K8143" s="62"/>
      <c r="M8143" s="63"/>
      <c r="N8143" s="63"/>
      <c r="O8143" s="64"/>
      <c r="P8143" s="127"/>
      <c r="W8143" s="64"/>
      <c r="X8143" s="64"/>
    </row>
    <row r="8144" spans="1:24" s="59" customFormat="1" x14ac:dyDescent="0.25">
      <c r="A8144" s="77"/>
      <c r="D8144" s="60"/>
      <c r="E8144" s="60"/>
      <c r="F8144" s="60"/>
      <c r="G8144" s="60"/>
      <c r="H8144" s="62"/>
      <c r="I8144" s="62"/>
      <c r="J8144" s="62"/>
      <c r="K8144" s="62"/>
      <c r="M8144" s="63"/>
      <c r="N8144" s="63"/>
      <c r="O8144" s="64"/>
      <c r="P8144" s="127"/>
      <c r="W8144" s="64"/>
      <c r="X8144" s="64"/>
    </row>
    <row r="8145" spans="1:24" s="59" customFormat="1" x14ac:dyDescent="0.25">
      <c r="A8145" s="77"/>
      <c r="D8145" s="60"/>
      <c r="E8145" s="60"/>
      <c r="F8145" s="60"/>
      <c r="G8145" s="60"/>
      <c r="H8145" s="62"/>
      <c r="I8145" s="62"/>
      <c r="J8145" s="62"/>
      <c r="K8145" s="62"/>
      <c r="M8145" s="63"/>
      <c r="N8145" s="63"/>
      <c r="O8145" s="64"/>
      <c r="P8145" s="127"/>
      <c r="W8145" s="64"/>
      <c r="X8145" s="64"/>
    </row>
    <row r="8146" spans="1:24" s="59" customFormat="1" x14ac:dyDescent="0.25">
      <c r="A8146" s="77"/>
      <c r="D8146" s="60"/>
      <c r="E8146" s="60"/>
      <c r="F8146" s="60"/>
      <c r="G8146" s="60"/>
      <c r="H8146" s="62"/>
      <c r="I8146" s="62"/>
      <c r="J8146" s="62"/>
      <c r="K8146" s="62"/>
      <c r="M8146" s="63"/>
      <c r="N8146" s="63"/>
      <c r="O8146" s="64"/>
      <c r="P8146" s="127"/>
      <c r="W8146" s="64"/>
      <c r="X8146" s="64"/>
    </row>
    <row r="8147" spans="1:24" s="59" customFormat="1" x14ac:dyDescent="0.25">
      <c r="A8147" s="77"/>
      <c r="D8147" s="60"/>
      <c r="E8147" s="60"/>
      <c r="F8147" s="60"/>
      <c r="G8147" s="60"/>
      <c r="H8147" s="62"/>
      <c r="I8147" s="62"/>
      <c r="J8147" s="62"/>
      <c r="K8147" s="62"/>
      <c r="M8147" s="63"/>
      <c r="N8147" s="63"/>
      <c r="O8147" s="64"/>
      <c r="P8147" s="127"/>
      <c r="W8147" s="64"/>
      <c r="X8147" s="64"/>
    </row>
    <row r="8148" spans="1:24" s="59" customFormat="1" x14ac:dyDescent="0.25">
      <c r="A8148" s="77"/>
      <c r="D8148" s="60"/>
      <c r="E8148" s="60"/>
      <c r="F8148" s="60"/>
      <c r="G8148" s="60"/>
      <c r="H8148" s="62"/>
      <c r="I8148" s="62"/>
      <c r="J8148" s="62"/>
      <c r="K8148" s="62"/>
      <c r="M8148" s="63"/>
      <c r="N8148" s="63"/>
      <c r="O8148" s="64"/>
      <c r="P8148" s="127"/>
      <c r="W8148" s="64"/>
      <c r="X8148" s="64"/>
    </row>
    <row r="8149" spans="1:24" s="59" customFormat="1" x14ac:dyDescent="0.25">
      <c r="A8149" s="77"/>
      <c r="D8149" s="60"/>
      <c r="E8149" s="60"/>
      <c r="F8149" s="60"/>
      <c r="G8149" s="60"/>
      <c r="H8149" s="62"/>
      <c r="I8149" s="62"/>
      <c r="J8149" s="62"/>
      <c r="K8149" s="62"/>
      <c r="M8149" s="63"/>
      <c r="N8149" s="63"/>
      <c r="O8149" s="64"/>
      <c r="P8149" s="127"/>
      <c r="W8149" s="64"/>
      <c r="X8149" s="64"/>
    </row>
    <row r="8150" spans="1:24" s="59" customFormat="1" x14ac:dyDescent="0.25">
      <c r="A8150" s="77"/>
      <c r="D8150" s="60"/>
      <c r="E8150" s="60"/>
      <c r="F8150" s="60"/>
      <c r="G8150" s="60"/>
      <c r="H8150" s="62"/>
      <c r="I8150" s="62"/>
      <c r="J8150" s="62"/>
      <c r="K8150" s="62"/>
      <c r="M8150" s="63"/>
      <c r="N8150" s="63"/>
      <c r="O8150" s="64"/>
      <c r="P8150" s="127"/>
      <c r="W8150" s="64"/>
      <c r="X8150" s="64"/>
    </row>
    <row r="8151" spans="1:24" s="59" customFormat="1" x14ac:dyDescent="0.25">
      <c r="A8151" s="77"/>
      <c r="D8151" s="60"/>
      <c r="E8151" s="60"/>
      <c r="F8151" s="60"/>
      <c r="G8151" s="60"/>
      <c r="H8151" s="62"/>
      <c r="I8151" s="62"/>
      <c r="J8151" s="62"/>
      <c r="K8151" s="62"/>
      <c r="M8151" s="63"/>
      <c r="N8151" s="63"/>
      <c r="O8151" s="64"/>
      <c r="P8151" s="127"/>
      <c r="W8151" s="64"/>
      <c r="X8151" s="64"/>
    </row>
    <row r="8152" spans="1:24" s="59" customFormat="1" x14ac:dyDescent="0.25">
      <c r="A8152" s="77"/>
      <c r="D8152" s="60"/>
      <c r="E8152" s="60"/>
      <c r="F8152" s="60"/>
      <c r="G8152" s="60"/>
      <c r="H8152" s="62"/>
      <c r="I8152" s="62"/>
      <c r="J8152" s="62"/>
      <c r="K8152" s="62"/>
      <c r="M8152" s="63"/>
      <c r="N8152" s="63"/>
      <c r="O8152" s="64"/>
      <c r="P8152" s="127"/>
      <c r="W8152" s="64"/>
      <c r="X8152" s="64"/>
    </row>
    <row r="8153" spans="1:24" s="59" customFormat="1" x14ac:dyDescent="0.25">
      <c r="A8153" s="77"/>
      <c r="D8153" s="60"/>
      <c r="E8153" s="60"/>
      <c r="F8153" s="60"/>
      <c r="G8153" s="60"/>
      <c r="H8153" s="62"/>
      <c r="I8153" s="62"/>
      <c r="J8153" s="62"/>
      <c r="K8153" s="62"/>
      <c r="M8153" s="63"/>
      <c r="N8153" s="63"/>
      <c r="O8153" s="64"/>
      <c r="P8153" s="127"/>
      <c r="W8153" s="64"/>
      <c r="X8153" s="64"/>
    </row>
    <row r="8154" spans="1:24" s="59" customFormat="1" x14ac:dyDescent="0.25">
      <c r="A8154" s="77"/>
      <c r="D8154" s="60"/>
      <c r="E8154" s="60"/>
      <c r="F8154" s="60"/>
      <c r="G8154" s="60"/>
      <c r="H8154" s="62"/>
      <c r="I8154" s="62"/>
      <c r="J8154" s="62"/>
      <c r="K8154" s="62"/>
      <c r="M8154" s="63"/>
      <c r="N8154" s="63"/>
      <c r="O8154" s="64"/>
      <c r="P8154" s="127"/>
      <c r="W8154" s="64"/>
      <c r="X8154" s="64"/>
    </row>
    <row r="8155" spans="1:24" s="59" customFormat="1" x14ac:dyDescent="0.25">
      <c r="A8155" s="77"/>
      <c r="D8155" s="60"/>
      <c r="E8155" s="60"/>
      <c r="F8155" s="60"/>
      <c r="G8155" s="60"/>
      <c r="H8155" s="62"/>
      <c r="I8155" s="62"/>
      <c r="J8155" s="62"/>
      <c r="K8155" s="62"/>
      <c r="M8155" s="63"/>
      <c r="N8155" s="63"/>
      <c r="O8155" s="64"/>
      <c r="P8155" s="127"/>
      <c r="W8155" s="64"/>
      <c r="X8155" s="64"/>
    </row>
    <row r="8156" spans="1:24" s="59" customFormat="1" x14ac:dyDescent="0.25">
      <c r="A8156" s="77"/>
      <c r="D8156" s="60"/>
      <c r="E8156" s="60"/>
      <c r="F8156" s="60"/>
      <c r="G8156" s="60"/>
      <c r="H8156" s="62"/>
      <c r="I8156" s="62"/>
      <c r="J8156" s="62"/>
      <c r="K8156" s="62"/>
      <c r="M8156" s="63"/>
      <c r="N8156" s="63"/>
      <c r="O8156" s="64"/>
      <c r="P8156" s="127"/>
      <c r="W8156" s="64"/>
      <c r="X8156" s="64"/>
    </row>
    <row r="8157" spans="1:24" s="59" customFormat="1" x14ac:dyDescent="0.25">
      <c r="A8157" s="77"/>
      <c r="D8157" s="60"/>
      <c r="E8157" s="60"/>
      <c r="F8157" s="60"/>
      <c r="G8157" s="60"/>
      <c r="H8157" s="62"/>
      <c r="I8157" s="62"/>
      <c r="J8157" s="62"/>
      <c r="K8157" s="62"/>
      <c r="M8157" s="63"/>
      <c r="N8157" s="63"/>
      <c r="O8157" s="64"/>
      <c r="P8157" s="127"/>
      <c r="W8157" s="64"/>
      <c r="X8157" s="64"/>
    </row>
    <row r="8158" spans="1:24" s="59" customFormat="1" x14ac:dyDescent="0.25">
      <c r="A8158" s="77"/>
      <c r="D8158" s="60"/>
      <c r="E8158" s="60"/>
      <c r="F8158" s="60"/>
      <c r="G8158" s="60"/>
      <c r="H8158" s="62"/>
      <c r="I8158" s="62"/>
      <c r="J8158" s="62"/>
      <c r="K8158" s="62"/>
      <c r="M8158" s="63"/>
      <c r="N8158" s="63"/>
      <c r="O8158" s="64"/>
      <c r="P8158" s="127"/>
      <c r="W8158" s="64"/>
      <c r="X8158" s="64"/>
    </row>
    <row r="8159" spans="1:24" s="59" customFormat="1" x14ac:dyDescent="0.25">
      <c r="A8159" s="77"/>
      <c r="D8159" s="60"/>
      <c r="E8159" s="60"/>
      <c r="F8159" s="60"/>
      <c r="G8159" s="60"/>
      <c r="H8159" s="62"/>
      <c r="I8159" s="62"/>
      <c r="J8159" s="62"/>
      <c r="K8159" s="62"/>
      <c r="M8159" s="63"/>
      <c r="N8159" s="63"/>
      <c r="O8159" s="64"/>
      <c r="P8159" s="127"/>
      <c r="W8159" s="64"/>
      <c r="X8159" s="64"/>
    </row>
    <row r="8160" spans="1:24" s="59" customFormat="1" x14ac:dyDescent="0.25">
      <c r="A8160" s="77"/>
      <c r="D8160" s="60"/>
      <c r="E8160" s="60"/>
      <c r="F8160" s="60"/>
      <c r="G8160" s="60"/>
      <c r="H8160" s="62"/>
      <c r="I8160" s="62"/>
      <c r="J8160" s="62"/>
      <c r="K8160" s="62"/>
      <c r="M8160" s="63"/>
      <c r="N8160" s="63"/>
      <c r="O8160" s="64"/>
      <c r="P8160" s="127"/>
      <c r="W8160" s="64"/>
      <c r="X8160" s="64"/>
    </row>
    <row r="8161" spans="1:24" s="59" customFormat="1" x14ac:dyDescent="0.25">
      <c r="A8161" s="77"/>
      <c r="D8161" s="60"/>
      <c r="E8161" s="60"/>
      <c r="F8161" s="60"/>
      <c r="G8161" s="60"/>
      <c r="H8161" s="62"/>
      <c r="I8161" s="62"/>
      <c r="J8161" s="62"/>
      <c r="K8161" s="62"/>
      <c r="M8161" s="63"/>
      <c r="N8161" s="63"/>
      <c r="O8161" s="64"/>
      <c r="P8161" s="127"/>
      <c r="W8161" s="64"/>
      <c r="X8161" s="64"/>
    </row>
    <row r="8162" spans="1:24" s="59" customFormat="1" x14ac:dyDescent="0.25">
      <c r="A8162" s="77"/>
      <c r="D8162" s="60"/>
      <c r="E8162" s="60"/>
      <c r="F8162" s="60"/>
      <c r="G8162" s="60"/>
      <c r="H8162" s="62"/>
      <c r="I8162" s="62"/>
      <c r="J8162" s="62"/>
      <c r="K8162" s="62"/>
      <c r="M8162" s="63"/>
      <c r="N8162" s="63"/>
      <c r="O8162" s="64"/>
      <c r="P8162" s="127"/>
      <c r="W8162" s="64"/>
      <c r="X8162" s="64"/>
    </row>
    <row r="8163" spans="1:24" s="59" customFormat="1" x14ac:dyDescent="0.25">
      <c r="A8163" s="77"/>
      <c r="D8163" s="60"/>
      <c r="E8163" s="60"/>
      <c r="F8163" s="60"/>
      <c r="G8163" s="60"/>
      <c r="H8163" s="62"/>
      <c r="I8163" s="62"/>
      <c r="J8163" s="62"/>
      <c r="K8163" s="62"/>
      <c r="M8163" s="63"/>
      <c r="N8163" s="63"/>
      <c r="O8163" s="64"/>
      <c r="P8163" s="127"/>
      <c r="W8163" s="64"/>
      <c r="X8163" s="64"/>
    </row>
    <row r="8164" spans="1:24" s="59" customFormat="1" x14ac:dyDescent="0.25">
      <c r="A8164" s="77"/>
      <c r="D8164" s="60"/>
      <c r="E8164" s="60"/>
      <c r="F8164" s="60"/>
      <c r="G8164" s="60"/>
      <c r="H8164" s="62"/>
      <c r="I8164" s="62"/>
      <c r="J8164" s="62"/>
      <c r="K8164" s="62"/>
      <c r="M8164" s="63"/>
      <c r="N8164" s="63"/>
      <c r="O8164" s="64"/>
      <c r="P8164" s="127"/>
      <c r="W8164" s="64"/>
      <c r="X8164" s="64"/>
    </row>
    <row r="8165" spans="1:24" s="59" customFormat="1" x14ac:dyDescent="0.25">
      <c r="A8165" s="77"/>
      <c r="D8165" s="60"/>
      <c r="E8165" s="60"/>
      <c r="F8165" s="60"/>
      <c r="G8165" s="60"/>
      <c r="H8165" s="62"/>
      <c r="I8165" s="62"/>
      <c r="J8165" s="62"/>
      <c r="K8165" s="62"/>
      <c r="M8165" s="63"/>
      <c r="N8165" s="63"/>
      <c r="O8165" s="64"/>
      <c r="P8165" s="127"/>
      <c r="W8165" s="64"/>
      <c r="X8165" s="64"/>
    </row>
    <row r="8166" spans="1:24" s="59" customFormat="1" x14ac:dyDescent="0.25">
      <c r="A8166" s="77"/>
      <c r="D8166" s="60"/>
      <c r="E8166" s="60"/>
      <c r="F8166" s="60"/>
      <c r="G8166" s="60"/>
      <c r="H8166" s="62"/>
      <c r="I8166" s="62"/>
      <c r="J8166" s="62"/>
      <c r="K8166" s="62"/>
      <c r="M8166" s="63"/>
      <c r="N8166" s="63"/>
      <c r="O8166" s="64"/>
      <c r="P8166" s="127"/>
      <c r="W8166" s="64"/>
      <c r="X8166" s="64"/>
    </row>
    <row r="8167" spans="1:24" s="59" customFormat="1" x14ac:dyDescent="0.25">
      <c r="A8167" s="77"/>
      <c r="D8167" s="60"/>
      <c r="E8167" s="60"/>
      <c r="F8167" s="60"/>
      <c r="G8167" s="60"/>
      <c r="H8167" s="62"/>
      <c r="I8167" s="62"/>
      <c r="J8167" s="62"/>
      <c r="K8167" s="62"/>
      <c r="M8167" s="63"/>
      <c r="N8167" s="63"/>
      <c r="O8167" s="64"/>
      <c r="P8167" s="127"/>
      <c r="W8167" s="64"/>
      <c r="X8167" s="64"/>
    </row>
    <row r="8168" spans="1:24" s="59" customFormat="1" x14ac:dyDescent="0.25">
      <c r="A8168" s="77"/>
      <c r="D8168" s="60"/>
      <c r="E8168" s="60"/>
      <c r="F8168" s="60"/>
      <c r="G8168" s="60"/>
      <c r="H8168" s="62"/>
      <c r="I8168" s="62"/>
      <c r="J8168" s="62"/>
      <c r="K8168" s="62"/>
      <c r="M8168" s="63"/>
      <c r="N8168" s="63"/>
      <c r="O8168" s="64"/>
      <c r="P8168" s="127"/>
      <c r="W8168" s="64"/>
      <c r="X8168" s="64"/>
    </row>
    <row r="8169" spans="1:24" s="59" customFormat="1" x14ac:dyDescent="0.25">
      <c r="A8169" s="77"/>
      <c r="D8169" s="60"/>
      <c r="E8169" s="60"/>
      <c r="F8169" s="60"/>
      <c r="G8169" s="60"/>
      <c r="H8169" s="62"/>
      <c r="I8169" s="62"/>
      <c r="J8169" s="62"/>
      <c r="K8169" s="62"/>
      <c r="M8169" s="63"/>
      <c r="N8169" s="63"/>
      <c r="O8169" s="64"/>
      <c r="P8169" s="127"/>
      <c r="W8169" s="64"/>
      <c r="X8169" s="64"/>
    </row>
    <row r="8170" spans="1:24" s="59" customFormat="1" x14ac:dyDescent="0.25">
      <c r="A8170" s="77"/>
      <c r="D8170" s="60"/>
      <c r="E8170" s="60"/>
      <c r="F8170" s="60"/>
      <c r="G8170" s="60"/>
      <c r="H8170" s="62"/>
      <c r="I8170" s="62"/>
      <c r="J8170" s="62"/>
      <c r="K8170" s="62"/>
      <c r="M8170" s="63"/>
      <c r="N8170" s="63"/>
      <c r="O8170" s="64"/>
      <c r="P8170" s="127"/>
      <c r="W8170" s="64"/>
      <c r="X8170" s="64"/>
    </row>
    <row r="8171" spans="1:24" s="59" customFormat="1" x14ac:dyDescent="0.25">
      <c r="A8171" s="77"/>
      <c r="D8171" s="60"/>
      <c r="E8171" s="60"/>
      <c r="F8171" s="60"/>
      <c r="G8171" s="60"/>
      <c r="H8171" s="62"/>
      <c r="I8171" s="62"/>
      <c r="J8171" s="62"/>
      <c r="K8171" s="62"/>
      <c r="M8171" s="63"/>
      <c r="N8171" s="63"/>
      <c r="O8171" s="64"/>
      <c r="P8171" s="127"/>
      <c r="W8171" s="64"/>
      <c r="X8171" s="64"/>
    </row>
    <row r="8172" spans="1:24" s="59" customFormat="1" x14ac:dyDescent="0.25">
      <c r="A8172" s="77"/>
      <c r="D8172" s="60"/>
      <c r="E8172" s="60"/>
      <c r="F8172" s="60"/>
      <c r="G8172" s="60"/>
      <c r="H8172" s="62"/>
      <c r="I8172" s="62"/>
      <c r="J8172" s="62"/>
      <c r="K8172" s="62"/>
      <c r="M8172" s="63"/>
      <c r="N8172" s="63"/>
      <c r="O8172" s="64"/>
      <c r="P8172" s="127"/>
      <c r="W8172" s="64"/>
      <c r="X8172" s="64"/>
    </row>
    <row r="8173" spans="1:24" s="59" customFormat="1" x14ac:dyDescent="0.25">
      <c r="A8173" s="77"/>
      <c r="D8173" s="60"/>
      <c r="E8173" s="60"/>
      <c r="F8173" s="60"/>
      <c r="G8173" s="60"/>
      <c r="H8173" s="62"/>
      <c r="I8173" s="62"/>
      <c r="J8173" s="62"/>
      <c r="K8173" s="62"/>
      <c r="M8173" s="63"/>
      <c r="N8173" s="63"/>
      <c r="O8173" s="64"/>
      <c r="P8173" s="127"/>
      <c r="W8173" s="64"/>
      <c r="X8173" s="64"/>
    </row>
    <row r="8174" spans="1:24" s="59" customFormat="1" x14ac:dyDescent="0.25">
      <c r="A8174" s="77"/>
      <c r="D8174" s="60"/>
      <c r="E8174" s="60"/>
      <c r="F8174" s="60"/>
      <c r="G8174" s="60"/>
      <c r="H8174" s="62"/>
      <c r="I8174" s="62"/>
      <c r="J8174" s="62"/>
      <c r="K8174" s="62"/>
      <c r="M8174" s="63"/>
      <c r="N8174" s="63"/>
      <c r="O8174" s="64"/>
      <c r="P8174" s="127"/>
      <c r="W8174" s="64"/>
      <c r="X8174" s="64"/>
    </row>
    <row r="8175" spans="1:24" s="59" customFormat="1" x14ac:dyDescent="0.25">
      <c r="A8175" s="77"/>
      <c r="D8175" s="60"/>
      <c r="E8175" s="60"/>
      <c r="F8175" s="60"/>
      <c r="G8175" s="60"/>
      <c r="H8175" s="62"/>
      <c r="I8175" s="62"/>
      <c r="J8175" s="62"/>
      <c r="K8175" s="62"/>
      <c r="M8175" s="63"/>
      <c r="N8175" s="63"/>
      <c r="O8175" s="64"/>
      <c r="P8175" s="127"/>
      <c r="W8175" s="64"/>
      <c r="X8175" s="64"/>
    </row>
    <row r="8176" spans="1:24" s="59" customFormat="1" x14ac:dyDescent="0.25">
      <c r="A8176" s="77"/>
      <c r="D8176" s="60"/>
      <c r="E8176" s="60"/>
      <c r="F8176" s="60"/>
      <c r="G8176" s="60"/>
      <c r="H8176" s="62"/>
      <c r="I8176" s="62"/>
      <c r="J8176" s="62"/>
      <c r="K8176" s="62"/>
      <c r="M8176" s="63"/>
      <c r="N8176" s="63"/>
      <c r="O8176" s="64"/>
      <c r="P8176" s="127"/>
      <c r="W8176" s="64"/>
      <c r="X8176" s="64"/>
    </row>
    <row r="8177" spans="1:24" s="59" customFormat="1" x14ac:dyDescent="0.25">
      <c r="A8177" s="77"/>
      <c r="D8177" s="60"/>
      <c r="E8177" s="60"/>
      <c r="F8177" s="60"/>
      <c r="G8177" s="60"/>
      <c r="H8177" s="62"/>
      <c r="I8177" s="62"/>
      <c r="J8177" s="62"/>
      <c r="K8177" s="62"/>
      <c r="M8177" s="63"/>
      <c r="N8177" s="63"/>
      <c r="O8177" s="64"/>
      <c r="P8177" s="127"/>
      <c r="W8177" s="64"/>
      <c r="X8177" s="64"/>
    </row>
    <row r="8178" spans="1:24" s="59" customFormat="1" x14ac:dyDescent="0.25">
      <c r="A8178" s="77"/>
      <c r="D8178" s="60"/>
      <c r="E8178" s="60"/>
      <c r="F8178" s="60"/>
      <c r="G8178" s="60"/>
      <c r="H8178" s="62"/>
      <c r="I8178" s="62"/>
      <c r="J8178" s="62"/>
      <c r="K8178" s="62"/>
      <c r="M8178" s="63"/>
      <c r="N8178" s="63"/>
      <c r="O8178" s="64"/>
      <c r="P8178" s="127"/>
      <c r="W8178" s="64"/>
      <c r="X8178" s="64"/>
    </row>
    <row r="8179" spans="1:24" s="59" customFormat="1" x14ac:dyDescent="0.25">
      <c r="A8179" s="77"/>
      <c r="D8179" s="60"/>
      <c r="E8179" s="60"/>
      <c r="F8179" s="60"/>
      <c r="G8179" s="60"/>
      <c r="H8179" s="62"/>
      <c r="I8179" s="62"/>
      <c r="J8179" s="62"/>
      <c r="K8179" s="62"/>
      <c r="M8179" s="63"/>
      <c r="N8179" s="63"/>
      <c r="O8179" s="64"/>
      <c r="P8179" s="127"/>
      <c r="W8179" s="64"/>
      <c r="X8179" s="64"/>
    </row>
    <row r="8180" spans="1:24" s="59" customFormat="1" x14ac:dyDescent="0.25">
      <c r="A8180" s="77"/>
      <c r="D8180" s="60"/>
      <c r="E8180" s="60"/>
      <c r="F8180" s="60"/>
      <c r="G8180" s="60"/>
      <c r="H8180" s="62"/>
      <c r="I8180" s="62"/>
      <c r="J8180" s="62"/>
      <c r="K8180" s="62"/>
      <c r="M8180" s="63"/>
      <c r="N8180" s="63"/>
      <c r="O8180" s="64"/>
      <c r="P8180" s="127"/>
      <c r="W8180" s="64"/>
      <c r="X8180" s="64"/>
    </row>
    <row r="8181" spans="1:24" s="59" customFormat="1" x14ac:dyDescent="0.25">
      <c r="A8181" s="77"/>
      <c r="D8181" s="60"/>
      <c r="E8181" s="60"/>
      <c r="F8181" s="60"/>
      <c r="G8181" s="60"/>
      <c r="H8181" s="62"/>
      <c r="I8181" s="62"/>
      <c r="J8181" s="62"/>
      <c r="K8181" s="62"/>
      <c r="M8181" s="63"/>
      <c r="N8181" s="63"/>
      <c r="O8181" s="64"/>
      <c r="P8181" s="127"/>
      <c r="W8181" s="64"/>
      <c r="X8181" s="64"/>
    </row>
    <row r="8182" spans="1:24" s="59" customFormat="1" x14ac:dyDescent="0.25">
      <c r="A8182" s="77"/>
      <c r="D8182" s="60"/>
      <c r="E8182" s="60"/>
      <c r="F8182" s="60"/>
      <c r="G8182" s="60"/>
      <c r="H8182" s="62"/>
      <c r="I8182" s="62"/>
      <c r="J8182" s="62"/>
      <c r="K8182" s="62"/>
      <c r="M8182" s="63"/>
      <c r="N8182" s="63"/>
      <c r="O8182" s="64"/>
      <c r="P8182" s="127"/>
      <c r="W8182" s="64"/>
      <c r="X8182" s="64"/>
    </row>
    <row r="8183" spans="1:24" s="59" customFormat="1" x14ac:dyDescent="0.25">
      <c r="A8183" s="77"/>
      <c r="D8183" s="60"/>
      <c r="E8183" s="60"/>
      <c r="F8183" s="60"/>
      <c r="G8183" s="60"/>
      <c r="H8183" s="62"/>
      <c r="I8183" s="62"/>
      <c r="J8183" s="62"/>
      <c r="K8183" s="62"/>
      <c r="M8183" s="63"/>
      <c r="N8183" s="63"/>
      <c r="O8183" s="64"/>
      <c r="P8183" s="127"/>
      <c r="W8183" s="64"/>
      <c r="X8183" s="64"/>
    </row>
    <row r="8184" spans="1:24" s="59" customFormat="1" x14ac:dyDescent="0.25">
      <c r="A8184" s="77"/>
      <c r="D8184" s="60"/>
      <c r="E8184" s="60"/>
      <c r="F8184" s="60"/>
      <c r="G8184" s="60"/>
      <c r="H8184" s="62"/>
      <c r="I8184" s="62"/>
      <c r="J8184" s="62"/>
      <c r="K8184" s="62"/>
      <c r="M8184" s="63"/>
      <c r="N8184" s="63"/>
      <c r="O8184" s="64"/>
      <c r="P8184" s="127"/>
      <c r="W8184" s="64"/>
      <c r="X8184" s="64"/>
    </row>
    <row r="8185" spans="1:24" s="59" customFormat="1" x14ac:dyDescent="0.25">
      <c r="A8185" s="77"/>
      <c r="D8185" s="60"/>
      <c r="E8185" s="60"/>
      <c r="F8185" s="60"/>
      <c r="G8185" s="60"/>
      <c r="H8185" s="62"/>
      <c r="I8185" s="62"/>
      <c r="J8185" s="62"/>
      <c r="K8185" s="62"/>
      <c r="M8185" s="63"/>
      <c r="N8185" s="63"/>
      <c r="O8185" s="64"/>
      <c r="P8185" s="127"/>
      <c r="W8185" s="64"/>
      <c r="X8185" s="64"/>
    </row>
    <row r="8186" spans="1:24" s="59" customFormat="1" x14ac:dyDescent="0.25">
      <c r="A8186" s="77"/>
      <c r="D8186" s="60"/>
      <c r="E8186" s="60"/>
      <c r="F8186" s="60"/>
      <c r="G8186" s="60"/>
      <c r="H8186" s="62"/>
      <c r="I8186" s="62"/>
      <c r="J8186" s="62"/>
      <c r="K8186" s="62"/>
      <c r="M8186" s="63"/>
      <c r="N8186" s="63"/>
      <c r="O8186" s="64"/>
      <c r="P8186" s="127"/>
      <c r="W8186" s="64"/>
      <c r="X8186" s="64"/>
    </row>
    <row r="8187" spans="1:24" s="59" customFormat="1" x14ac:dyDescent="0.25">
      <c r="A8187" s="77"/>
      <c r="D8187" s="60"/>
      <c r="E8187" s="60"/>
      <c r="F8187" s="60"/>
      <c r="G8187" s="60"/>
      <c r="H8187" s="62"/>
      <c r="I8187" s="62"/>
      <c r="J8187" s="62"/>
      <c r="K8187" s="62"/>
      <c r="M8187" s="63"/>
      <c r="N8187" s="63"/>
      <c r="O8187" s="64"/>
      <c r="P8187" s="127"/>
      <c r="W8187" s="64"/>
      <c r="X8187" s="64"/>
    </row>
    <row r="8188" spans="1:24" s="59" customFormat="1" x14ac:dyDescent="0.25">
      <c r="A8188" s="77"/>
      <c r="D8188" s="60"/>
      <c r="E8188" s="60"/>
      <c r="F8188" s="60"/>
      <c r="G8188" s="60"/>
      <c r="H8188" s="62"/>
      <c r="I8188" s="62"/>
      <c r="J8188" s="62"/>
      <c r="K8188" s="62"/>
      <c r="M8188" s="63"/>
      <c r="N8188" s="63"/>
      <c r="O8188" s="64"/>
      <c r="P8188" s="127"/>
      <c r="W8188" s="64"/>
      <c r="X8188" s="64"/>
    </row>
    <row r="8189" spans="1:24" s="59" customFormat="1" x14ac:dyDescent="0.25">
      <c r="A8189" s="77"/>
      <c r="D8189" s="60"/>
      <c r="E8189" s="60"/>
      <c r="F8189" s="60"/>
      <c r="G8189" s="60"/>
      <c r="H8189" s="62"/>
      <c r="I8189" s="62"/>
      <c r="J8189" s="62"/>
      <c r="K8189" s="62"/>
      <c r="M8189" s="63"/>
      <c r="N8189" s="63"/>
      <c r="O8189" s="64"/>
      <c r="P8189" s="127"/>
      <c r="W8189" s="64"/>
      <c r="X8189" s="64"/>
    </row>
    <row r="8190" spans="1:24" s="59" customFormat="1" x14ac:dyDescent="0.25">
      <c r="A8190" s="77"/>
      <c r="D8190" s="60"/>
      <c r="E8190" s="60"/>
      <c r="F8190" s="60"/>
      <c r="G8190" s="60"/>
      <c r="H8190" s="62"/>
      <c r="I8190" s="62"/>
      <c r="J8190" s="62"/>
      <c r="K8190" s="62"/>
      <c r="M8190" s="63"/>
      <c r="N8190" s="63"/>
      <c r="O8190" s="64"/>
      <c r="P8190" s="127"/>
      <c r="W8190" s="64"/>
      <c r="X8190" s="64"/>
    </row>
    <row r="8191" spans="1:24" s="59" customFormat="1" x14ac:dyDescent="0.25">
      <c r="A8191" s="77"/>
      <c r="D8191" s="60"/>
      <c r="E8191" s="60"/>
      <c r="F8191" s="60"/>
      <c r="G8191" s="60"/>
      <c r="H8191" s="62"/>
      <c r="I8191" s="62"/>
      <c r="J8191" s="62"/>
      <c r="K8191" s="62"/>
      <c r="M8191" s="63"/>
      <c r="N8191" s="63"/>
      <c r="O8191" s="64"/>
      <c r="P8191" s="127"/>
      <c r="W8191" s="64"/>
      <c r="X8191" s="64"/>
    </row>
    <row r="8192" spans="1:24" s="59" customFormat="1" x14ac:dyDescent="0.25">
      <c r="A8192" s="77"/>
      <c r="D8192" s="60"/>
      <c r="E8192" s="60"/>
      <c r="F8192" s="60"/>
      <c r="G8192" s="60"/>
      <c r="H8192" s="62"/>
      <c r="I8192" s="62"/>
      <c r="J8192" s="62"/>
      <c r="K8192" s="62"/>
      <c r="M8192" s="63"/>
      <c r="N8192" s="63"/>
      <c r="O8192" s="64"/>
      <c r="P8192" s="127"/>
      <c r="W8192" s="64"/>
      <c r="X8192" s="64"/>
    </row>
    <row r="8193" spans="1:24" s="59" customFormat="1" x14ac:dyDescent="0.25">
      <c r="A8193" s="77"/>
      <c r="D8193" s="60"/>
      <c r="E8193" s="60"/>
      <c r="F8193" s="60"/>
      <c r="G8193" s="60"/>
      <c r="H8193" s="62"/>
      <c r="I8193" s="62"/>
      <c r="J8193" s="62"/>
      <c r="K8193" s="62"/>
      <c r="M8193" s="63"/>
      <c r="N8193" s="63"/>
      <c r="O8193" s="64"/>
      <c r="P8193" s="127"/>
      <c r="W8193" s="64"/>
      <c r="X8193" s="64"/>
    </row>
    <row r="8194" spans="1:24" s="59" customFormat="1" x14ac:dyDescent="0.25">
      <c r="A8194" s="77"/>
      <c r="D8194" s="60"/>
      <c r="E8194" s="60"/>
      <c r="F8194" s="60"/>
      <c r="G8194" s="60"/>
      <c r="H8194" s="62"/>
      <c r="I8194" s="62"/>
      <c r="J8194" s="62"/>
      <c r="K8194" s="62"/>
      <c r="M8194" s="63"/>
      <c r="N8194" s="63"/>
      <c r="O8194" s="64"/>
      <c r="P8194" s="127"/>
      <c r="W8194" s="64"/>
      <c r="X8194" s="64"/>
    </row>
    <row r="8195" spans="1:24" s="59" customFormat="1" x14ac:dyDescent="0.25">
      <c r="A8195" s="77"/>
      <c r="D8195" s="60"/>
      <c r="E8195" s="60"/>
      <c r="F8195" s="60"/>
      <c r="G8195" s="60"/>
      <c r="H8195" s="62"/>
      <c r="I8195" s="62"/>
      <c r="J8195" s="62"/>
      <c r="K8195" s="62"/>
      <c r="M8195" s="63"/>
      <c r="N8195" s="63"/>
      <c r="O8195" s="64"/>
      <c r="P8195" s="127"/>
      <c r="W8195" s="64"/>
      <c r="X8195" s="64"/>
    </row>
    <row r="8196" spans="1:24" s="59" customFormat="1" x14ac:dyDescent="0.25">
      <c r="A8196" s="77"/>
      <c r="D8196" s="60"/>
      <c r="E8196" s="60"/>
      <c r="F8196" s="60"/>
      <c r="G8196" s="60"/>
      <c r="H8196" s="62"/>
      <c r="I8196" s="62"/>
      <c r="J8196" s="62"/>
      <c r="K8196" s="62"/>
      <c r="M8196" s="63"/>
      <c r="N8196" s="63"/>
      <c r="O8196" s="64"/>
      <c r="P8196" s="127"/>
      <c r="W8196" s="64"/>
      <c r="X8196" s="64"/>
    </row>
    <row r="8197" spans="1:24" s="59" customFormat="1" x14ac:dyDescent="0.25">
      <c r="A8197" s="77"/>
      <c r="D8197" s="60"/>
      <c r="E8197" s="60"/>
      <c r="F8197" s="60"/>
      <c r="G8197" s="60"/>
      <c r="H8197" s="62"/>
      <c r="I8197" s="62"/>
      <c r="J8197" s="62"/>
      <c r="K8197" s="62"/>
      <c r="M8197" s="63"/>
      <c r="N8197" s="63"/>
      <c r="O8197" s="64"/>
      <c r="P8197" s="127"/>
      <c r="W8197" s="64"/>
      <c r="X8197" s="64"/>
    </row>
    <row r="8198" spans="1:24" s="59" customFormat="1" x14ac:dyDescent="0.25">
      <c r="A8198" s="77"/>
      <c r="D8198" s="60"/>
      <c r="E8198" s="60"/>
      <c r="F8198" s="60"/>
      <c r="G8198" s="60"/>
      <c r="H8198" s="62"/>
      <c r="I8198" s="62"/>
      <c r="J8198" s="62"/>
      <c r="K8198" s="62"/>
      <c r="M8198" s="63"/>
      <c r="N8198" s="63"/>
      <c r="O8198" s="64"/>
      <c r="P8198" s="127"/>
      <c r="W8198" s="64"/>
      <c r="X8198" s="64"/>
    </row>
    <row r="8199" spans="1:24" s="59" customFormat="1" x14ac:dyDescent="0.25">
      <c r="A8199" s="77"/>
      <c r="D8199" s="60"/>
      <c r="E8199" s="60"/>
      <c r="F8199" s="60"/>
      <c r="G8199" s="60"/>
      <c r="H8199" s="62"/>
      <c r="I8199" s="62"/>
      <c r="J8199" s="62"/>
      <c r="K8199" s="62"/>
      <c r="M8199" s="63"/>
      <c r="N8199" s="63"/>
      <c r="O8199" s="64"/>
      <c r="P8199" s="127"/>
      <c r="W8199" s="64"/>
      <c r="X8199" s="64"/>
    </row>
    <row r="8200" spans="1:24" s="59" customFormat="1" x14ac:dyDescent="0.25">
      <c r="A8200" s="77"/>
      <c r="D8200" s="60"/>
      <c r="E8200" s="60"/>
      <c r="F8200" s="60"/>
      <c r="G8200" s="60"/>
      <c r="H8200" s="62"/>
      <c r="I8200" s="62"/>
      <c r="J8200" s="62"/>
      <c r="K8200" s="62"/>
      <c r="M8200" s="63"/>
      <c r="N8200" s="63"/>
      <c r="O8200" s="64"/>
      <c r="P8200" s="127"/>
      <c r="W8200" s="64"/>
      <c r="X8200" s="64"/>
    </row>
    <row r="8201" spans="1:24" s="59" customFormat="1" x14ac:dyDescent="0.25">
      <c r="A8201" s="77"/>
      <c r="D8201" s="60"/>
      <c r="E8201" s="60"/>
      <c r="F8201" s="60"/>
      <c r="G8201" s="60"/>
      <c r="H8201" s="62"/>
      <c r="I8201" s="62"/>
      <c r="J8201" s="62"/>
      <c r="K8201" s="62"/>
      <c r="M8201" s="63"/>
      <c r="N8201" s="63"/>
      <c r="O8201" s="64"/>
      <c r="P8201" s="127"/>
      <c r="W8201" s="64"/>
      <c r="X8201" s="64"/>
    </row>
    <row r="8202" spans="1:24" s="59" customFormat="1" x14ac:dyDescent="0.25">
      <c r="A8202" s="77"/>
      <c r="D8202" s="60"/>
      <c r="E8202" s="60"/>
      <c r="F8202" s="60"/>
      <c r="G8202" s="60"/>
      <c r="H8202" s="62"/>
      <c r="I8202" s="62"/>
      <c r="J8202" s="62"/>
      <c r="K8202" s="62"/>
      <c r="M8202" s="63"/>
      <c r="N8202" s="63"/>
      <c r="O8202" s="64"/>
      <c r="P8202" s="127"/>
      <c r="W8202" s="64"/>
      <c r="X8202" s="64"/>
    </row>
    <row r="8203" spans="1:24" s="59" customFormat="1" x14ac:dyDescent="0.25">
      <c r="A8203" s="77"/>
      <c r="D8203" s="60"/>
      <c r="E8203" s="60"/>
      <c r="F8203" s="60"/>
      <c r="G8203" s="60"/>
      <c r="H8203" s="62"/>
      <c r="I8203" s="62"/>
      <c r="J8203" s="62"/>
      <c r="K8203" s="62"/>
      <c r="M8203" s="63"/>
      <c r="N8203" s="63"/>
      <c r="O8203" s="64"/>
      <c r="P8203" s="127"/>
      <c r="W8203" s="64"/>
      <c r="X8203" s="64"/>
    </row>
    <row r="8204" spans="1:24" s="59" customFormat="1" x14ac:dyDescent="0.25">
      <c r="A8204" s="77"/>
      <c r="D8204" s="60"/>
      <c r="E8204" s="60"/>
      <c r="F8204" s="60"/>
      <c r="G8204" s="60"/>
      <c r="H8204" s="62"/>
      <c r="I8204" s="62"/>
      <c r="J8204" s="62"/>
      <c r="K8204" s="62"/>
      <c r="M8204" s="63"/>
      <c r="N8204" s="63"/>
      <c r="O8204" s="64"/>
      <c r="P8204" s="127"/>
      <c r="W8204" s="64"/>
      <c r="X8204" s="64"/>
    </row>
    <row r="8205" spans="1:24" s="59" customFormat="1" x14ac:dyDescent="0.25">
      <c r="A8205" s="77"/>
      <c r="D8205" s="60"/>
      <c r="E8205" s="60"/>
      <c r="F8205" s="60"/>
      <c r="G8205" s="60"/>
      <c r="H8205" s="62"/>
      <c r="I8205" s="62"/>
      <c r="J8205" s="62"/>
      <c r="K8205" s="62"/>
      <c r="M8205" s="63"/>
      <c r="N8205" s="63"/>
      <c r="O8205" s="64"/>
      <c r="P8205" s="127"/>
      <c r="W8205" s="64"/>
      <c r="X8205" s="64"/>
    </row>
    <row r="8206" spans="1:24" s="59" customFormat="1" x14ac:dyDescent="0.25">
      <c r="A8206" s="77"/>
      <c r="D8206" s="60"/>
      <c r="E8206" s="60"/>
      <c r="F8206" s="60"/>
      <c r="G8206" s="60"/>
      <c r="H8206" s="62"/>
      <c r="I8206" s="62"/>
      <c r="J8206" s="62"/>
      <c r="K8206" s="62"/>
      <c r="M8206" s="63"/>
      <c r="N8206" s="63"/>
      <c r="O8206" s="64"/>
      <c r="P8206" s="127"/>
      <c r="W8206" s="64"/>
      <c r="X8206" s="64"/>
    </row>
    <row r="8207" spans="1:24" s="59" customFormat="1" x14ac:dyDescent="0.25">
      <c r="A8207" s="77"/>
      <c r="D8207" s="60"/>
      <c r="E8207" s="60"/>
      <c r="F8207" s="60"/>
      <c r="G8207" s="60"/>
      <c r="H8207" s="62"/>
      <c r="I8207" s="62"/>
      <c r="J8207" s="62"/>
      <c r="K8207" s="62"/>
      <c r="M8207" s="63"/>
      <c r="N8207" s="63"/>
      <c r="O8207" s="64"/>
      <c r="P8207" s="127"/>
      <c r="W8207" s="64"/>
      <c r="X8207" s="64"/>
    </row>
    <row r="8208" spans="1:24" s="59" customFormat="1" x14ac:dyDescent="0.25">
      <c r="A8208" s="77"/>
      <c r="D8208" s="60"/>
      <c r="E8208" s="60"/>
      <c r="F8208" s="60"/>
      <c r="G8208" s="60"/>
      <c r="H8208" s="62"/>
      <c r="I8208" s="62"/>
      <c r="J8208" s="62"/>
      <c r="K8208" s="62"/>
      <c r="M8208" s="63"/>
      <c r="N8208" s="63"/>
      <c r="O8208" s="64"/>
      <c r="P8208" s="127"/>
      <c r="W8208" s="64"/>
      <c r="X8208" s="64"/>
    </row>
    <row r="8209" spans="1:24" s="59" customFormat="1" x14ac:dyDescent="0.25">
      <c r="A8209" s="77"/>
      <c r="D8209" s="60"/>
      <c r="E8209" s="60"/>
      <c r="F8209" s="60"/>
      <c r="G8209" s="60"/>
      <c r="H8209" s="62"/>
      <c r="I8209" s="62"/>
      <c r="J8209" s="62"/>
      <c r="K8209" s="62"/>
      <c r="M8209" s="63"/>
      <c r="N8209" s="63"/>
      <c r="O8209" s="64"/>
      <c r="P8209" s="127"/>
      <c r="W8209" s="64"/>
      <c r="X8209" s="64"/>
    </row>
    <row r="8210" spans="1:24" s="59" customFormat="1" x14ac:dyDescent="0.25">
      <c r="A8210" s="77"/>
      <c r="D8210" s="60"/>
      <c r="E8210" s="60"/>
      <c r="F8210" s="60"/>
      <c r="G8210" s="60"/>
      <c r="H8210" s="62"/>
      <c r="I8210" s="62"/>
      <c r="J8210" s="62"/>
      <c r="K8210" s="62"/>
      <c r="M8210" s="63"/>
      <c r="N8210" s="63"/>
      <c r="O8210" s="64"/>
      <c r="P8210" s="127"/>
      <c r="W8210" s="64"/>
      <c r="X8210" s="64"/>
    </row>
    <row r="8211" spans="1:24" s="59" customFormat="1" x14ac:dyDescent="0.25">
      <c r="A8211" s="77"/>
      <c r="D8211" s="60"/>
      <c r="E8211" s="60"/>
      <c r="F8211" s="60"/>
      <c r="G8211" s="60"/>
      <c r="H8211" s="62"/>
      <c r="I8211" s="62"/>
      <c r="J8211" s="62"/>
      <c r="K8211" s="62"/>
      <c r="M8211" s="63"/>
      <c r="N8211" s="63"/>
      <c r="O8211" s="64"/>
      <c r="P8211" s="127"/>
      <c r="W8211" s="64"/>
      <c r="X8211" s="64"/>
    </row>
    <row r="8212" spans="1:24" s="59" customFormat="1" x14ac:dyDescent="0.25">
      <c r="A8212" s="77"/>
      <c r="D8212" s="60"/>
      <c r="E8212" s="60"/>
      <c r="F8212" s="60"/>
      <c r="G8212" s="60"/>
      <c r="H8212" s="62"/>
      <c r="I8212" s="62"/>
      <c r="J8212" s="62"/>
      <c r="K8212" s="62"/>
      <c r="M8212" s="63"/>
      <c r="N8212" s="63"/>
      <c r="O8212" s="64"/>
      <c r="P8212" s="127"/>
      <c r="W8212" s="64"/>
      <c r="X8212" s="64"/>
    </row>
    <row r="8213" spans="1:24" s="59" customFormat="1" x14ac:dyDescent="0.25">
      <c r="A8213" s="77"/>
      <c r="D8213" s="60"/>
      <c r="E8213" s="60"/>
      <c r="F8213" s="60"/>
      <c r="G8213" s="60"/>
      <c r="H8213" s="62"/>
      <c r="I8213" s="62"/>
      <c r="J8213" s="62"/>
      <c r="K8213" s="62"/>
      <c r="M8213" s="63"/>
      <c r="N8213" s="63"/>
      <c r="O8213" s="64"/>
      <c r="P8213" s="127"/>
      <c r="W8213" s="64"/>
      <c r="X8213" s="64"/>
    </row>
    <row r="8214" spans="1:24" s="59" customFormat="1" x14ac:dyDescent="0.25">
      <c r="A8214" s="77"/>
      <c r="D8214" s="60"/>
      <c r="E8214" s="60"/>
      <c r="F8214" s="60"/>
      <c r="G8214" s="60"/>
      <c r="H8214" s="62"/>
      <c r="I8214" s="62"/>
      <c r="J8214" s="62"/>
      <c r="K8214" s="62"/>
      <c r="M8214" s="63"/>
      <c r="N8214" s="63"/>
      <c r="O8214" s="64"/>
      <c r="P8214" s="127"/>
      <c r="W8214" s="64"/>
      <c r="X8214" s="64"/>
    </row>
    <row r="8215" spans="1:24" s="59" customFormat="1" x14ac:dyDescent="0.25">
      <c r="A8215" s="77"/>
      <c r="D8215" s="60"/>
      <c r="E8215" s="60"/>
      <c r="F8215" s="60"/>
      <c r="G8215" s="60"/>
      <c r="H8215" s="62"/>
      <c r="I8215" s="62"/>
      <c r="J8215" s="62"/>
      <c r="K8215" s="62"/>
      <c r="M8215" s="63"/>
      <c r="N8215" s="63"/>
      <c r="O8215" s="64"/>
      <c r="P8215" s="127"/>
      <c r="W8215" s="64"/>
      <c r="X8215" s="64"/>
    </row>
    <row r="8216" spans="1:24" s="59" customFormat="1" x14ac:dyDescent="0.25">
      <c r="A8216" s="77"/>
      <c r="D8216" s="60"/>
      <c r="E8216" s="60"/>
      <c r="F8216" s="60"/>
      <c r="G8216" s="60"/>
      <c r="H8216" s="62"/>
      <c r="I8216" s="62"/>
      <c r="J8216" s="62"/>
      <c r="K8216" s="62"/>
      <c r="M8216" s="63"/>
      <c r="N8216" s="63"/>
      <c r="O8216" s="64"/>
      <c r="P8216" s="127"/>
      <c r="W8216" s="64"/>
      <c r="X8216" s="64"/>
    </row>
    <row r="8217" spans="1:24" s="59" customFormat="1" x14ac:dyDescent="0.25">
      <c r="A8217" s="77"/>
      <c r="D8217" s="60"/>
      <c r="E8217" s="60"/>
      <c r="F8217" s="60"/>
      <c r="G8217" s="60"/>
      <c r="H8217" s="62"/>
      <c r="I8217" s="62"/>
      <c r="J8217" s="62"/>
      <c r="K8217" s="62"/>
      <c r="M8217" s="63"/>
      <c r="N8217" s="63"/>
      <c r="O8217" s="64"/>
      <c r="P8217" s="127"/>
      <c r="W8217" s="64"/>
      <c r="X8217" s="64"/>
    </row>
    <row r="8218" spans="1:24" s="59" customFormat="1" x14ac:dyDescent="0.25">
      <c r="A8218" s="77"/>
      <c r="D8218" s="60"/>
      <c r="E8218" s="60"/>
      <c r="F8218" s="60"/>
      <c r="G8218" s="60"/>
      <c r="H8218" s="62"/>
      <c r="I8218" s="62"/>
      <c r="J8218" s="62"/>
      <c r="K8218" s="62"/>
      <c r="M8218" s="63"/>
      <c r="N8218" s="63"/>
      <c r="O8218" s="64"/>
      <c r="P8218" s="127"/>
      <c r="W8218" s="64"/>
      <c r="X8218" s="64"/>
    </row>
    <row r="8219" spans="1:24" s="59" customFormat="1" x14ac:dyDescent="0.25">
      <c r="A8219" s="77"/>
      <c r="D8219" s="60"/>
      <c r="E8219" s="60"/>
      <c r="F8219" s="60"/>
      <c r="G8219" s="60"/>
      <c r="H8219" s="62"/>
      <c r="I8219" s="62"/>
      <c r="J8219" s="62"/>
      <c r="K8219" s="62"/>
      <c r="M8219" s="63"/>
      <c r="N8219" s="63"/>
      <c r="O8219" s="64"/>
      <c r="P8219" s="127"/>
      <c r="W8219" s="64"/>
      <c r="X8219" s="64"/>
    </row>
    <row r="8220" spans="1:24" s="59" customFormat="1" x14ac:dyDescent="0.25">
      <c r="A8220" s="77"/>
      <c r="D8220" s="60"/>
      <c r="E8220" s="60"/>
      <c r="F8220" s="60"/>
      <c r="G8220" s="60"/>
      <c r="H8220" s="62"/>
      <c r="I8220" s="62"/>
      <c r="J8220" s="62"/>
      <c r="K8220" s="62"/>
      <c r="M8220" s="63"/>
      <c r="N8220" s="63"/>
      <c r="O8220" s="64"/>
      <c r="P8220" s="127"/>
      <c r="W8220" s="64"/>
      <c r="X8220" s="64"/>
    </row>
    <row r="8221" spans="1:24" s="59" customFormat="1" x14ac:dyDescent="0.25">
      <c r="A8221" s="77"/>
      <c r="D8221" s="60"/>
      <c r="E8221" s="60"/>
      <c r="F8221" s="60"/>
      <c r="G8221" s="60"/>
      <c r="H8221" s="62"/>
      <c r="I8221" s="62"/>
      <c r="J8221" s="62"/>
      <c r="K8221" s="62"/>
      <c r="M8221" s="63"/>
      <c r="N8221" s="63"/>
      <c r="O8221" s="64"/>
      <c r="P8221" s="127"/>
      <c r="W8221" s="64"/>
      <c r="X8221" s="64"/>
    </row>
    <row r="8222" spans="1:24" s="59" customFormat="1" x14ac:dyDescent="0.25">
      <c r="A8222" s="77"/>
      <c r="D8222" s="60"/>
      <c r="E8222" s="60"/>
      <c r="F8222" s="60"/>
      <c r="G8222" s="60"/>
      <c r="H8222" s="62"/>
      <c r="I8222" s="62"/>
      <c r="J8222" s="62"/>
      <c r="K8222" s="62"/>
      <c r="M8222" s="63"/>
      <c r="N8222" s="63"/>
      <c r="O8222" s="64"/>
      <c r="P8222" s="127"/>
      <c r="W8222" s="64"/>
      <c r="X8222" s="64"/>
    </row>
    <row r="8223" spans="1:24" s="59" customFormat="1" x14ac:dyDescent="0.25">
      <c r="A8223" s="77"/>
      <c r="D8223" s="60"/>
      <c r="E8223" s="60"/>
      <c r="F8223" s="60"/>
      <c r="G8223" s="60"/>
      <c r="H8223" s="62"/>
      <c r="I8223" s="62"/>
      <c r="J8223" s="62"/>
      <c r="K8223" s="62"/>
      <c r="M8223" s="63"/>
      <c r="N8223" s="63"/>
      <c r="O8223" s="64"/>
      <c r="P8223" s="127"/>
      <c r="W8223" s="64"/>
      <c r="X8223" s="64"/>
    </row>
    <row r="8224" spans="1:24" s="59" customFormat="1" x14ac:dyDescent="0.25">
      <c r="A8224" s="77"/>
      <c r="D8224" s="60"/>
      <c r="E8224" s="60"/>
      <c r="F8224" s="60"/>
      <c r="G8224" s="60"/>
      <c r="H8224" s="62"/>
      <c r="I8224" s="62"/>
      <c r="J8224" s="62"/>
      <c r="K8224" s="62"/>
      <c r="M8224" s="63"/>
      <c r="N8224" s="63"/>
      <c r="O8224" s="64"/>
      <c r="P8224" s="127"/>
      <c r="W8224" s="64"/>
      <c r="X8224" s="64"/>
    </row>
    <row r="8225" spans="1:24" s="59" customFormat="1" x14ac:dyDescent="0.25">
      <c r="A8225" s="77"/>
      <c r="D8225" s="60"/>
      <c r="E8225" s="60"/>
      <c r="F8225" s="60"/>
      <c r="G8225" s="60"/>
      <c r="H8225" s="62"/>
      <c r="I8225" s="62"/>
      <c r="J8225" s="62"/>
      <c r="K8225" s="62"/>
      <c r="M8225" s="63"/>
      <c r="N8225" s="63"/>
      <c r="O8225" s="64"/>
      <c r="P8225" s="127"/>
      <c r="W8225" s="64"/>
      <c r="X8225" s="64"/>
    </row>
    <row r="8226" spans="1:24" s="59" customFormat="1" x14ac:dyDescent="0.25">
      <c r="A8226" s="77"/>
      <c r="D8226" s="60"/>
      <c r="E8226" s="60"/>
      <c r="F8226" s="60"/>
      <c r="G8226" s="60"/>
      <c r="H8226" s="62"/>
      <c r="I8226" s="62"/>
      <c r="J8226" s="62"/>
      <c r="K8226" s="62"/>
      <c r="M8226" s="63"/>
      <c r="N8226" s="63"/>
      <c r="O8226" s="64"/>
      <c r="P8226" s="127"/>
      <c r="W8226" s="64"/>
      <c r="X8226" s="64"/>
    </row>
    <row r="8227" spans="1:24" s="59" customFormat="1" x14ac:dyDescent="0.25">
      <c r="A8227" s="77"/>
      <c r="D8227" s="60"/>
      <c r="E8227" s="60"/>
      <c r="F8227" s="60"/>
      <c r="G8227" s="60"/>
      <c r="H8227" s="62"/>
      <c r="I8227" s="62"/>
      <c r="J8227" s="62"/>
      <c r="K8227" s="62"/>
      <c r="M8227" s="63"/>
      <c r="N8227" s="63"/>
      <c r="O8227" s="64"/>
      <c r="P8227" s="127"/>
      <c r="W8227" s="64"/>
      <c r="X8227" s="64"/>
    </row>
    <row r="8228" spans="1:24" s="59" customFormat="1" x14ac:dyDescent="0.25">
      <c r="A8228" s="77"/>
      <c r="D8228" s="60"/>
      <c r="E8228" s="60"/>
      <c r="F8228" s="60"/>
      <c r="G8228" s="60"/>
      <c r="H8228" s="62"/>
      <c r="I8228" s="62"/>
      <c r="J8228" s="62"/>
      <c r="K8228" s="62"/>
      <c r="M8228" s="63"/>
      <c r="N8228" s="63"/>
      <c r="O8228" s="64"/>
      <c r="P8228" s="127"/>
      <c r="W8228" s="64"/>
      <c r="X8228" s="64"/>
    </row>
    <row r="8229" spans="1:24" s="59" customFormat="1" x14ac:dyDescent="0.25">
      <c r="A8229" s="77"/>
      <c r="D8229" s="60"/>
      <c r="E8229" s="60"/>
      <c r="F8229" s="60"/>
      <c r="G8229" s="60"/>
      <c r="H8229" s="62"/>
      <c r="I8229" s="62"/>
      <c r="J8229" s="62"/>
      <c r="K8229" s="62"/>
      <c r="M8229" s="63"/>
      <c r="N8229" s="63"/>
      <c r="O8229" s="64"/>
      <c r="P8229" s="127"/>
      <c r="W8229" s="64"/>
      <c r="X8229" s="64"/>
    </row>
    <row r="8230" spans="1:24" s="59" customFormat="1" x14ac:dyDescent="0.25">
      <c r="A8230" s="77"/>
      <c r="D8230" s="60"/>
      <c r="E8230" s="60"/>
      <c r="F8230" s="60"/>
      <c r="G8230" s="60"/>
      <c r="H8230" s="62"/>
      <c r="I8230" s="62"/>
      <c r="J8230" s="62"/>
      <c r="K8230" s="62"/>
      <c r="M8230" s="63"/>
      <c r="N8230" s="63"/>
      <c r="O8230" s="64"/>
      <c r="P8230" s="127"/>
      <c r="W8230" s="64"/>
      <c r="X8230" s="64"/>
    </row>
    <row r="8231" spans="1:24" s="59" customFormat="1" x14ac:dyDescent="0.25">
      <c r="A8231" s="77"/>
      <c r="D8231" s="60"/>
      <c r="E8231" s="60"/>
      <c r="F8231" s="60"/>
      <c r="G8231" s="60"/>
      <c r="H8231" s="62"/>
      <c r="I8231" s="62"/>
      <c r="J8231" s="62"/>
      <c r="K8231" s="62"/>
      <c r="M8231" s="63"/>
      <c r="N8231" s="63"/>
      <c r="O8231" s="64"/>
      <c r="P8231" s="127"/>
      <c r="W8231" s="64"/>
      <c r="X8231" s="64"/>
    </row>
    <row r="8232" spans="1:24" s="59" customFormat="1" x14ac:dyDescent="0.25">
      <c r="A8232" s="77"/>
      <c r="D8232" s="60"/>
      <c r="E8232" s="60"/>
      <c r="F8232" s="60"/>
      <c r="G8232" s="60"/>
      <c r="H8232" s="62"/>
      <c r="I8232" s="62"/>
      <c r="J8232" s="62"/>
      <c r="K8232" s="62"/>
      <c r="M8232" s="63"/>
      <c r="N8232" s="63"/>
      <c r="O8232" s="64"/>
      <c r="P8232" s="127"/>
      <c r="W8232" s="64"/>
      <c r="X8232" s="64"/>
    </row>
    <row r="8233" spans="1:24" s="59" customFormat="1" x14ac:dyDescent="0.25">
      <c r="A8233" s="77"/>
      <c r="D8233" s="60"/>
      <c r="E8233" s="60"/>
      <c r="F8233" s="60"/>
      <c r="G8233" s="60"/>
      <c r="H8233" s="62"/>
      <c r="I8233" s="62"/>
      <c r="J8233" s="62"/>
      <c r="K8233" s="62"/>
      <c r="M8233" s="63"/>
      <c r="N8233" s="63"/>
      <c r="O8233" s="64"/>
      <c r="P8233" s="127"/>
      <c r="W8233" s="64"/>
      <c r="X8233" s="64"/>
    </row>
    <row r="8234" spans="1:24" s="59" customFormat="1" x14ac:dyDescent="0.25">
      <c r="A8234" s="77"/>
      <c r="D8234" s="60"/>
      <c r="E8234" s="60"/>
      <c r="F8234" s="60"/>
      <c r="G8234" s="60"/>
      <c r="H8234" s="62"/>
      <c r="I8234" s="62"/>
      <c r="J8234" s="62"/>
      <c r="K8234" s="62"/>
      <c r="M8234" s="63"/>
      <c r="N8234" s="63"/>
      <c r="O8234" s="64"/>
      <c r="P8234" s="127"/>
      <c r="W8234" s="64"/>
      <c r="X8234" s="64"/>
    </row>
    <row r="8235" spans="1:24" s="59" customFormat="1" x14ac:dyDescent="0.25">
      <c r="A8235" s="77"/>
      <c r="D8235" s="60"/>
      <c r="E8235" s="60"/>
      <c r="F8235" s="60"/>
      <c r="G8235" s="60"/>
      <c r="H8235" s="62"/>
      <c r="I8235" s="62"/>
      <c r="J8235" s="62"/>
      <c r="K8235" s="62"/>
      <c r="M8235" s="63"/>
      <c r="N8235" s="63"/>
      <c r="O8235" s="64"/>
      <c r="P8235" s="127"/>
      <c r="W8235" s="64"/>
      <c r="X8235" s="64"/>
    </row>
    <row r="8236" spans="1:24" s="59" customFormat="1" x14ac:dyDescent="0.25">
      <c r="A8236" s="77"/>
      <c r="D8236" s="60"/>
      <c r="E8236" s="60"/>
      <c r="F8236" s="60"/>
      <c r="G8236" s="60"/>
      <c r="H8236" s="62"/>
      <c r="I8236" s="62"/>
      <c r="J8236" s="62"/>
      <c r="K8236" s="62"/>
      <c r="M8236" s="63"/>
      <c r="N8236" s="63"/>
      <c r="O8236" s="64"/>
      <c r="P8236" s="127"/>
      <c r="W8236" s="64"/>
      <c r="X8236" s="64"/>
    </row>
    <row r="8237" spans="1:24" s="59" customFormat="1" x14ac:dyDescent="0.25">
      <c r="A8237" s="77"/>
      <c r="D8237" s="60"/>
      <c r="E8237" s="60"/>
      <c r="F8237" s="60"/>
      <c r="G8237" s="60"/>
      <c r="H8237" s="62"/>
      <c r="I8237" s="62"/>
      <c r="J8237" s="62"/>
      <c r="K8237" s="62"/>
      <c r="M8237" s="63"/>
      <c r="N8237" s="63"/>
      <c r="O8237" s="64"/>
      <c r="P8237" s="127"/>
      <c r="W8237" s="64"/>
      <c r="X8237" s="64"/>
    </row>
    <row r="8238" spans="1:24" s="59" customFormat="1" x14ac:dyDescent="0.25">
      <c r="A8238" s="77"/>
      <c r="D8238" s="60"/>
      <c r="E8238" s="60"/>
      <c r="F8238" s="60"/>
      <c r="G8238" s="60"/>
      <c r="H8238" s="62"/>
      <c r="I8238" s="62"/>
      <c r="J8238" s="62"/>
      <c r="K8238" s="62"/>
      <c r="M8238" s="63"/>
      <c r="N8238" s="63"/>
      <c r="O8238" s="64"/>
      <c r="P8238" s="127"/>
      <c r="W8238" s="64"/>
      <c r="X8238" s="64"/>
    </row>
    <row r="8239" spans="1:24" s="59" customFormat="1" x14ac:dyDescent="0.25">
      <c r="A8239" s="77"/>
      <c r="D8239" s="60"/>
      <c r="E8239" s="60"/>
      <c r="F8239" s="60"/>
      <c r="G8239" s="60"/>
      <c r="H8239" s="62"/>
      <c r="I8239" s="62"/>
      <c r="J8239" s="62"/>
      <c r="K8239" s="62"/>
      <c r="M8239" s="63"/>
      <c r="N8239" s="63"/>
      <c r="O8239" s="64"/>
      <c r="P8239" s="127"/>
      <c r="W8239" s="64"/>
      <c r="X8239" s="64"/>
    </row>
    <row r="8240" spans="1:24" s="59" customFormat="1" x14ac:dyDescent="0.25">
      <c r="A8240" s="77"/>
      <c r="D8240" s="60"/>
      <c r="E8240" s="60"/>
      <c r="F8240" s="60"/>
      <c r="G8240" s="60"/>
      <c r="H8240" s="62"/>
      <c r="I8240" s="62"/>
      <c r="J8240" s="62"/>
      <c r="K8240" s="62"/>
      <c r="M8240" s="63"/>
      <c r="N8240" s="63"/>
      <c r="O8240" s="64"/>
      <c r="P8240" s="127"/>
      <c r="W8240" s="64"/>
      <c r="X8240" s="64"/>
    </row>
    <row r="8241" spans="1:24" s="59" customFormat="1" x14ac:dyDescent="0.25">
      <c r="A8241" s="77"/>
      <c r="D8241" s="60"/>
      <c r="E8241" s="60"/>
      <c r="F8241" s="60"/>
      <c r="G8241" s="60"/>
      <c r="H8241" s="62"/>
      <c r="I8241" s="62"/>
      <c r="J8241" s="62"/>
      <c r="K8241" s="62"/>
      <c r="M8241" s="63"/>
      <c r="N8241" s="63"/>
      <c r="O8241" s="64"/>
      <c r="P8241" s="127"/>
      <c r="W8241" s="64"/>
      <c r="X8241" s="64"/>
    </row>
    <row r="8242" spans="1:24" s="59" customFormat="1" x14ac:dyDescent="0.25">
      <c r="A8242" s="77"/>
      <c r="D8242" s="60"/>
      <c r="E8242" s="60"/>
      <c r="F8242" s="60"/>
      <c r="G8242" s="60"/>
      <c r="H8242" s="62"/>
      <c r="I8242" s="62"/>
      <c r="J8242" s="62"/>
      <c r="K8242" s="62"/>
      <c r="M8242" s="63"/>
      <c r="N8242" s="63"/>
      <c r="O8242" s="64"/>
      <c r="P8242" s="127"/>
      <c r="W8242" s="64"/>
      <c r="X8242" s="64"/>
    </row>
    <row r="8243" spans="1:24" s="59" customFormat="1" x14ac:dyDescent="0.25">
      <c r="A8243" s="77"/>
      <c r="D8243" s="60"/>
      <c r="E8243" s="60"/>
      <c r="F8243" s="60"/>
      <c r="G8243" s="60"/>
      <c r="H8243" s="62"/>
      <c r="I8243" s="62"/>
      <c r="J8243" s="62"/>
      <c r="K8243" s="62"/>
      <c r="M8243" s="63"/>
      <c r="N8243" s="63"/>
      <c r="O8243" s="64"/>
      <c r="P8243" s="127"/>
      <c r="W8243" s="64"/>
      <c r="X8243" s="64"/>
    </row>
    <row r="8244" spans="1:24" s="59" customFormat="1" x14ac:dyDescent="0.25">
      <c r="A8244" s="77"/>
      <c r="D8244" s="60"/>
      <c r="E8244" s="60"/>
      <c r="F8244" s="60"/>
      <c r="G8244" s="60"/>
      <c r="H8244" s="62"/>
      <c r="I8244" s="62"/>
      <c r="J8244" s="62"/>
      <c r="K8244" s="62"/>
      <c r="M8244" s="63"/>
      <c r="N8244" s="63"/>
      <c r="O8244" s="64"/>
      <c r="P8244" s="127"/>
      <c r="W8244" s="64"/>
      <c r="X8244" s="64"/>
    </row>
    <row r="8245" spans="1:24" s="59" customFormat="1" x14ac:dyDescent="0.25">
      <c r="A8245" s="77"/>
      <c r="D8245" s="60"/>
      <c r="E8245" s="60"/>
      <c r="F8245" s="60"/>
      <c r="G8245" s="60"/>
      <c r="H8245" s="62"/>
      <c r="I8245" s="62"/>
      <c r="J8245" s="62"/>
      <c r="K8245" s="62"/>
      <c r="M8245" s="63"/>
      <c r="N8245" s="63"/>
      <c r="O8245" s="64"/>
      <c r="P8245" s="127"/>
      <c r="W8245" s="64"/>
      <c r="X8245" s="64"/>
    </row>
    <row r="8246" spans="1:24" s="59" customFormat="1" x14ac:dyDescent="0.25">
      <c r="A8246" s="77"/>
      <c r="D8246" s="60"/>
      <c r="E8246" s="60"/>
      <c r="F8246" s="60"/>
      <c r="G8246" s="60"/>
      <c r="H8246" s="62"/>
      <c r="I8246" s="62"/>
      <c r="J8246" s="62"/>
      <c r="K8246" s="62"/>
      <c r="M8246" s="63"/>
      <c r="N8246" s="63"/>
      <c r="O8246" s="64"/>
      <c r="P8246" s="127"/>
      <c r="W8246" s="64"/>
      <c r="X8246" s="64"/>
    </row>
    <row r="8247" spans="1:24" s="59" customFormat="1" x14ac:dyDescent="0.25">
      <c r="A8247" s="77"/>
      <c r="D8247" s="60"/>
      <c r="E8247" s="60"/>
      <c r="F8247" s="60"/>
      <c r="G8247" s="60"/>
      <c r="H8247" s="62"/>
      <c r="I8247" s="62"/>
      <c r="J8247" s="62"/>
      <c r="K8247" s="62"/>
      <c r="M8247" s="63"/>
      <c r="N8247" s="63"/>
      <c r="O8247" s="64"/>
      <c r="P8247" s="127"/>
      <c r="W8247" s="64"/>
      <c r="X8247" s="64"/>
    </row>
    <row r="8248" spans="1:24" s="59" customFormat="1" x14ac:dyDescent="0.25">
      <c r="A8248" s="77"/>
      <c r="D8248" s="60"/>
      <c r="E8248" s="60"/>
      <c r="F8248" s="60"/>
      <c r="G8248" s="60"/>
      <c r="H8248" s="62"/>
      <c r="I8248" s="62"/>
      <c r="J8248" s="62"/>
      <c r="K8248" s="62"/>
      <c r="M8248" s="63"/>
      <c r="N8248" s="63"/>
      <c r="O8248" s="64"/>
      <c r="P8248" s="127"/>
      <c r="W8248" s="64"/>
      <c r="X8248" s="64"/>
    </row>
    <row r="8249" spans="1:24" s="59" customFormat="1" x14ac:dyDescent="0.25">
      <c r="A8249" s="77"/>
      <c r="D8249" s="60"/>
      <c r="E8249" s="60"/>
      <c r="F8249" s="60"/>
      <c r="G8249" s="60"/>
      <c r="H8249" s="62"/>
      <c r="I8249" s="62"/>
      <c r="J8249" s="62"/>
      <c r="K8249" s="62"/>
      <c r="M8249" s="63"/>
      <c r="N8249" s="63"/>
      <c r="O8249" s="64"/>
      <c r="P8249" s="127"/>
      <c r="W8249" s="64"/>
      <c r="X8249" s="64"/>
    </row>
    <row r="8250" spans="1:24" s="59" customFormat="1" x14ac:dyDescent="0.25">
      <c r="A8250" s="77"/>
      <c r="D8250" s="60"/>
      <c r="E8250" s="60"/>
      <c r="F8250" s="60"/>
      <c r="G8250" s="60"/>
      <c r="H8250" s="62"/>
      <c r="I8250" s="62"/>
      <c r="J8250" s="62"/>
      <c r="K8250" s="62"/>
      <c r="M8250" s="63"/>
      <c r="N8250" s="63"/>
      <c r="O8250" s="64"/>
      <c r="P8250" s="127"/>
      <c r="W8250" s="64"/>
      <c r="X8250" s="64"/>
    </row>
    <row r="8251" spans="1:24" s="59" customFormat="1" x14ac:dyDescent="0.25">
      <c r="A8251" s="77"/>
      <c r="D8251" s="60"/>
      <c r="E8251" s="60"/>
      <c r="F8251" s="60"/>
      <c r="G8251" s="60"/>
      <c r="H8251" s="62"/>
      <c r="I8251" s="62"/>
      <c r="J8251" s="62"/>
      <c r="K8251" s="62"/>
      <c r="M8251" s="63"/>
      <c r="N8251" s="63"/>
      <c r="O8251" s="64"/>
      <c r="P8251" s="127"/>
      <c r="W8251" s="64"/>
      <c r="X8251" s="64"/>
    </row>
    <row r="8252" spans="1:24" s="59" customFormat="1" x14ac:dyDescent="0.25">
      <c r="A8252" s="77"/>
      <c r="D8252" s="60"/>
      <c r="E8252" s="60"/>
      <c r="F8252" s="60"/>
      <c r="G8252" s="60"/>
      <c r="H8252" s="62"/>
      <c r="I8252" s="62"/>
      <c r="J8252" s="62"/>
      <c r="K8252" s="62"/>
      <c r="M8252" s="63"/>
      <c r="N8252" s="63"/>
      <c r="O8252" s="64"/>
      <c r="P8252" s="127"/>
      <c r="W8252" s="64"/>
      <c r="X8252" s="64"/>
    </row>
    <row r="8253" spans="1:24" s="59" customFormat="1" x14ac:dyDescent="0.25">
      <c r="A8253" s="77"/>
      <c r="D8253" s="60"/>
      <c r="E8253" s="60"/>
      <c r="F8253" s="60"/>
      <c r="G8253" s="60"/>
      <c r="H8253" s="62"/>
      <c r="I8253" s="62"/>
      <c r="J8253" s="62"/>
      <c r="K8253" s="62"/>
      <c r="M8253" s="63"/>
      <c r="N8253" s="63"/>
      <c r="O8253" s="64"/>
      <c r="P8253" s="127"/>
      <c r="W8253" s="64"/>
      <c r="X8253" s="64"/>
    </row>
    <row r="8254" spans="1:24" s="59" customFormat="1" x14ac:dyDescent="0.25">
      <c r="A8254" s="77"/>
      <c r="D8254" s="60"/>
      <c r="E8254" s="60"/>
      <c r="F8254" s="60"/>
      <c r="G8254" s="60"/>
      <c r="H8254" s="62"/>
      <c r="I8254" s="62"/>
      <c r="J8254" s="62"/>
      <c r="K8254" s="62"/>
      <c r="M8254" s="63"/>
      <c r="N8254" s="63"/>
      <c r="O8254" s="64"/>
      <c r="P8254" s="127"/>
      <c r="W8254" s="64"/>
      <c r="X8254" s="64"/>
    </row>
    <row r="8255" spans="1:24" s="59" customFormat="1" x14ac:dyDescent="0.25">
      <c r="A8255" s="77"/>
      <c r="D8255" s="60"/>
      <c r="E8255" s="60"/>
      <c r="F8255" s="60"/>
      <c r="G8255" s="60"/>
      <c r="H8255" s="62"/>
      <c r="I8255" s="62"/>
      <c r="J8255" s="62"/>
      <c r="K8255" s="62"/>
      <c r="M8255" s="63"/>
      <c r="N8255" s="63"/>
      <c r="O8255" s="64"/>
      <c r="P8255" s="127"/>
      <c r="W8255" s="64"/>
      <c r="X8255" s="64"/>
    </row>
    <row r="8256" spans="1:24" s="59" customFormat="1" x14ac:dyDescent="0.25">
      <c r="A8256" s="77"/>
      <c r="D8256" s="60"/>
      <c r="E8256" s="60"/>
      <c r="F8256" s="60"/>
      <c r="G8256" s="60"/>
      <c r="H8256" s="62"/>
      <c r="I8256" s="62"/>
      <c r="J8256" s="62"/>
      <c r="K8256" s="62"/>
      <c r="M8256" s="63"/>
      <c r="N8256" s="63"/>
      <c r="O8256" s="64"/>
      <c r="P8256" s="127"/>
      <c r="W8256" s="64"/>
      <c r="X8256" s="64"/>
    </row>
    <row r="8257" spans="1:24" s="59" customFormat="1" x14ac:dyDescent="0.25">
      <c r="A8257" s="77"/>
      <c r="D8257" s="60"/>
      <c r="E8257" s="60"/>
      <c r="F8257" s="60"/>
      <c r="G8257" s="60"/>
      <c r="H8257" s="62"/>
      <c r="I8257" s="62"/>
      <c r="J8257" s="62"/>
      <c r="K8257" s="62"/>
      <c r="M8257" s="63"/>
      <c r="N8257" s="63"/>
      <c r="O8257" s="64"/>
      <c r="P8257" s="127"/>
      <c r="W8257" s="64"/>
      <c r="X8257" s="64"/>
    </row>
    <row r="8258" spans="1:24" s="59" customFormat="1" x14ac:dyDescent="0.25">
      <c r="A8258" s="77"/>
      <c r="D8258" s="60"/>
      <c r="E8258" s="60"/>
      <c r="F8258" s="60"/>
      <c r="G8258" s="60"/>
      <c r="H8258" s="62"/>
      <c r="I8258" s="62"/>
      <c r="J8258" s="62"/>
      <c r="K8258" s="62"/>
      <c r="M8258" s="63"/>
      <c r="N8258" s="63"/>
      <c r="O8258" s="64"/>
      <c r="P8258" s="127"/>
      <c r="W8258" s="64"/>
      <c r="X8258" s="64"/>
    </row>
    <row r="8259" spans="1:24" s="59" customFormat="1" x14ac:dyDescent="0.25">
      <c r="A8259" s="77"/>
      <c r="D8259" s="60"/>
      <c r="E8259" s="60"/>
      <c r="F8259" s="60"/>
      <c r="G8259" s="60"/>
      <c r="H8259" s="62"/>
      <c r="I8259" s="62"/>
      <c r="J8259" s="62"/>
      <c r="K8259" s="62"/>
      <c r="M8259" s="63"/>
      <c r="N8259" s="63"/>
      <c r="O8259" s="64"/>
      <c r="P8259" s="127"/>
      <c r="W8259" s="64"/>
      <c r="X8259" s="64"/>
    </row>
    <row r="8260" spans="1:24" s="59" customFormat="1" x14ac:dyDescent="0.25">
      <c r="A8260" s="77"/>
      <c r="D8260" s="60"/>
      <c r="E8260" s="60"/>
      <c r="F8260" s="60"/>
      <c r="G8260" s="60"/>
      <c r="H8260" s="62"/>
      <c r="I8260" s="62"/>
      <c r="J8260" s="62"/>
      <c r="K8260" s="62"/>
      <c r="M8260" s="63"/>
      <c r="N8260" s="63"/>
      <c r="O8260" s="64"/>
      <c r="P8260" s="127"/>
      <c r="W8260" s="64"/>
      <c r="X8260" s="64"/>
    </row>
    <row r="8261" spans="1:24" s="59" customFormat="1" x14ac:dyDescent="0.25">
      <c r="A8261" s="77"/>
      <c r="D8261" s="60"/>
      <c r="E8261" s="60"/>
      <c r="F8261" s="60"/>
      <c r="G8261" s="60"/>
      <c r="H8261" s="62"/>
      <c r="I8261" s="62"/>
      <c r="J8261" s="62"/>
      <c r="K8261" s="62"/>
      <c r="M8261" s="63"/>
      <c r="N8261" s="63"/>
      <c r="O8261" s="64"/>
      <c r="P8261" s="127"/>
      <c r="W8261" s="64"/>
      <c r="X8261" s="64"/>
    </row>
    <row r="8262" spans="1:24" s="59" customFormat="1" x14ac:dyDescent="0.25">
      <c r="A8262" s="77"/>
      <c r="D8262" s="60"/>
      <c r="E8262" s="60"/>
      <c r="F8262" s="60"/>
      <c r="G8262" s="60"/>
      <c r="H8262" s="62"/>
      <c r="I8262" s="62"/>
      <c r="J8262" s="62"/>
      <c r="K8262" s="62"/>
      <c r="M8262" s="63"/>
      <c r="N8262" s="63"/>
      <c r="O8262" s="64"/>
      <c r="P8262" s="127"/>
      <c r="W8262" s="64"/>
      <c r="X8262" s="64"/>
    </row>
    <row r="8263" spans="1:24" s="59" customFormat="1" x14ac:dyDescent="0.25">
      <c r="A8263" s="77"/>
      <c r="D8263" s="60"/>
      <c r="E8263" s="60"/>
      <c r="F8263" s="60"/>
      <c r="G8263" s="60"/>
      <c r="H8263" s="62"/>
      <c r="I8263" s="62"/>
      <c r="J8263" s="62"/>
      <c r="K8263" s="62"/>
      <c r="M8263" s="63"/>
      <c r="N8263" s="63"/>
      <c r="O8263" s="64"/>
      <c r="P8263" s="127"/>
      <c r="W8263" s="64"/>
      <c r="X8263" s="64"/>
    </row>
    <row r="8264" spans="1:24" s="59" customFormat="1" x14ac:dyDescent="0.25">
      <c r="A8264" s="77"/>
      <c r="D8264" s="60"/>
      <c r="E8264" s="60"/>
      <c r="F8264" s="60"/>
      <c r="G8264" s="60"/>
      <c r="H8264" s="62"/>
      <c r="I8264" s="62"/>
      <c r="J8264" s="62"/>
      <c r="K8264" s="62"/>
      <c r="M8264" s="63"/>
      <c r="N8264" s="63"/>
      <c r="O8264" s="64"/>
      <c r="P8264" s="127"/>
      <c r="W8264" s="64"/>
      <c r="X8264" s="64"/>
    </row>
    <row r="8265" spans="1:24" s="59" customFormat="1" x14ac:dyDescent="0.25">
      <c r="A8265" s="77"/>
      <c r="D8265" s="60"/>
      <c r="E8265" s="60"/>
      <c r="F8265" s="60"/>
      <c r="G8265" s="60"/>
      <c r="H8265" s="62"/>
      <c r="I8265" s="62"/>
      <c r="J8265" s="62"/>
      <c r="K8265" s="62"/>
      <c r="M8265" s="63"/>
      <c r="N8265" s="63"/>
      <c r="O8265" s="64"/>
      <c r="P8265" s="127"/>
      <c r="W8265" s="64"/>
      <c r="X8265" s="64"/>
    </row>
    <row r="8266" spans="1:24" s="59" customFormat="1" x14ac:dyDescent="0.25">
      <c r="A8266" s="77"/>
      <c r="D8266" s="60"/>
      <c r="E8266" s="60"/>
      <c r="F8266" s="60"/>
      <c r="G8266" s="60"/>
      <c r="H8266" s="62"/>
      <c r="I8266" s="62"/>
      <c r="J8266" s="62"/>
      <c r="K8266" s="62"/>
      <c r="M8266" s="63"/>
      <c r="N8266" s="63"/>
      <c r="O8266" s="64"/>
      <c r="P8266" s="127"/>
      <c r="W8266" s="64"/>
      <c r="X8266" s="64"/>
    </row>
    <row r="8267" spans="1:24" s="59" customFormat="1" x14ac:dyDescent="0.25">
      <c r="A8267" s="77"/>
      <c r="D8267" s="60"/>
      <c r="E8267" s="60"/>
      <c r="F8267" s="60"/>
      <c r="G8267" s="60"/>
      <c r="H8267" s="62"/>
      <c r="I8267" s="62"/>
      <c r="J8267" s="62"/>
      <c r="K8267" s="62"/>
      <c r="M8267" s="63"/>
      <c r="N8267" s="63"/>
      <c r="O8267" s="64"/>
      <c r="P8267" s="127"/>
      <c r="W8267" s="64"/>
      <c r="X8267" s="64"/>
    </row>
    <row r="8268" spans="1:24" s="59" customFormat="1" x14ac:dyDescent="0.25">
      <c r="A8268" s="77"/>
      <c r="D8268" s="60"/>
      <c r="E8268" s="60"/>
      <c r="F8268" s="60"/>
      <c r="G8268" s="60"/>
      <c r="H8268" s="62"/>
      <c r="I8268" s="62"/>
      <c r="J8268" s="62"/>
      <c r="K8268" s="62"/>
      <c r="M8268" s="63"/>
      <c r="N8268" s="63"/>
      <c r="O8268" s="64"/>
      <c r="P8268" s="127"/>
      <c r="W8268" s="64"/>
      <c r="X8268" s="64"/>
    </row>
    <row r="8269" spans="1:24" s="59" customFormat="1" x14ac:dyDescent="0.25">
      <c r="A8269" s="77"/>
      <c r="D8269" s="60"/>
      <c r="E8269" s="60"/>
      <c r="F8269" s="60"/>
      <c r="G8269" s="60"/>
      <c r="H8269" s="62"/>
      <c r="I8269" s="62"/>
      <c r="J8269" s="62"/>
      <c r="K8269" s="62"/>
      <c r="M8269" s="63"/>
      <c r="N8269" s="63"/>
      <c r="O8269" s="64"/>
      <c r="P8269" s="127"/>
      <c r="W8269" s="64"/>
      <c r="X8269" s="64"/>
    </row>
    <row r="8270" spans="1:24" s="59" customFormat="1" x14ac:dyDescent="0.25">
      <c r="A8270" s="77"/>
      <c r="D8270" s="60"/>
      <c r="E8270" s="60"/>
      <c r="F8270" s="60"/>
      <c r="G8270" s="60"/>
      <c r="H8270" s="62"/>
      <c r="I8270" s="62"/>
      <c r="J8270" s="62"/>
      <c r="K8270" s="62"/>
      <c r="M8270" s="63"/>
      <c r="N8270" s="63"/>
      <c r="O8270" s="64"/>
      <c r="P8270" s="127"/>
      <c r="W8270" s="64"/>
      <c r="X8270" s="64"/>
    </row>
    <row r="8271" spans="1:24" s="59" customFormat="1" x14ac:dyDescent="0.25">
      <c r="A8271" s="77"/>
      <c r="D8271" s="60"/>
      <c r="E8271" s="60"/>
      <c r="F8271" s="60"/>
      <c r="G8271" s="60"/>
      <c r="H8271" s="62"/>
      <c r="I8271" s="62"/>
      <c r="J8271" s="62"/>
      <c r="K8271" s="62"/>
      <c r="M8271" s="63"/>
      <c r="N8271" s="63"/>
      <c r="O8271" s="64"/>
      <c r="P8271" s="127"/>
      <c r="W8271" s="64"/>
      <c r="X8271" s="64"/>
    </row>
    <row r="8272" spans="1:24" s="59" customFormat="1" x14ac:dyDescent="0.25">
      <c r="A8272" s="77"/>
      <c r="D8272" s="60"/>
      <c r="E8272" s="60"/>
      <c r="F8272" s="60"/>
      <c r="G8272" s="60"/>
      <c r="H8272" s="62"/>
      <c r="I8272" s="62"/>
      <c r="J8272" s="62"/>
      <c r="K8272" s="62"/>
      <c r="M8272" s="63"/>
      <c r="N8272" s="63"/>
      <c r="O8272" s="64"/>
      <c r="P8272" s="127"/>
      <c r="W8272" s="64"/>
      <c r="X8272" s="64"/>
    </row>
    <row r="8273" spans="1:24" s="59" customFormat="1" x14ac:dyDescent="0.25">
      <c r="A8273" s="77"/>
      <c r="D8273" s="60"/>
      <c r="E8273" s="60"/>
      <c r="F8273" s="60"/>
      <c r="G8273" s="60"/>
      <c r="H8273" s="62"/>
      <c r="I8273" s="62"/>
      <c r="J8273" s="62"/>
      <c r="K8273" s="62"/>
      <c r="M8273" s="63"/>
      <c r="N8273" s="63"/>
      <c r="O8273" s="64"/>
      <c r="P8273" s="127"/>
      <c r="W8273" s="64"/>
      <c r="X8273" s="64"/>
    </row>
    <row r="8274" spans="1:24" s="59" customFormat="1" x14ac:dyDescent="0.25">
      <c r="A8274" s="77"/>
      <c r="D8274" s="60"/>
      <c r="E8274" s="60"/>
      <c r="F8274" s="60"/>
      <c r="G8274" s="60"/>
      <c r="H8274" s="62"/>
      <c r="I8274" s="62"/>
      <c r="J8274" s="62"/>
      <c r="K8274" s="62"/>
      <c r="M8274" s="63"/>
      <c r="N8274" s="63"/>
      <c r="O8274" s="64"/>
      <c r="P8274" s="127"/>
      <c r="W8274" s="64"/>
      <c r="X8274" s="64"/>
    </row>
    <row r="8275" spans="1:24" s="59" customFormat="1" x14ac:dyDescent="0.25">
      <c r="A8275" s="77"/>
      <c r="D8275" s="60"/>
      <c r="E8275" s="60"/>
      <c r="F8275" s="60"/>
      <c r="G8275" s="60"/>
      <c r="H8275" s="62"/>
      <c r="I8275" s="62"/>
      <c r="J8275" s="62"/>
      <c r="K8275" s="62"/>
      <c r="M8275" s="63"/>
      <c r="N8275" s="63"/>
      <c r="O8275" s="64"/>
      <c r="P8275" s="127"/>
      <c r="W8275" s="64"/>
      <c r="X8275" s="64"/>
    </row>
    <row r="8276" spans="1:24" s="59" customFormat="1" x14ac:dyDescent="0.25">
      <c r="A8276" s="77"/>
      <c r="D8276" s="60"/>
      <c r="E8276" s="60"/>
      <c r="F8276" s="60"/>
      <c r="G8276" s="60"/>
      <c r="H8276" s="62"/>
      <c r="I8276" s="62"/>
      <c r="J8276" s="62"/>
      <c r="K8276" s="62"/>
      <c r="M8276" s="63"/>
      <c r="N8276" s="63"/>
      <c r="O8276" s="64"/>
      <c r="P8276" s="127"/>
      <c r="W8276" s="64"/>
      <c r="X8276" s="64"/>
    </row>
    <row r="8277" spans="1:24" s="59" customFormat="1" x14ac:dyDescent="0.25">
      <c r="A8277" s="77"/>
      <c r="D8277" s="60"/>
      <c r="E8277" s="60"/>
      <c r="F8277" s="60"/>
      <c r="G8277" s="60"/>
      <c r="H8277" s="62"/>
      <c r="I8277" s="62"/>
      <c r="J8277" s="62"/>
      <c r="K8277" s="62"/>
      <c r="M8277" s="63"/>
      <c r="N8277" s="63"/>
      <c r="O8277" s="64"/>
      <c r="P8277" s="127"/>
      <c r="W8277" s="64"/>
      <c r="X8277" s="64"/>
    </row>
    <row r="8278" spans="1:24" s="59" customFormat="1" x14ac:dyDescent="0.25">
      <c r="A8278" s="77"/>
      <c r="D8278" s="60"/>
      <c r="E8278" s="60"/>
      <c r="F8278" s="60"/>
      <c r="G8278" s="60"/>
      <c r="H8278" s="62"/>
      <c r="I8278" s="62"/>
      <c r="J8278" s="62"/>
      <c r="K8278" s="62"/>
      <c r="M8278" s="63"/>
      <c r="N8278" s="63"/>
      <c r="O8278" s="64"/>
      <c r="P8278" s="127"/>
      <c r="W8278" s="64"/>
      <c r="X8278" s="64"/>
    </row>
    <row r="8279" spans="1:24" s="59" customFormat="1" x14ac:dyDescent="0.25">
      <c r="A8279" s="77"/>
      <c r="D8279" s="60"/>
      <c r="E8279" s="60"/>
      <c r="F8279" s="60"/>
      <c r="G8279" s="60"/>
      <c r="H8279" s="62"/>
      <c r="I8279" s="62"/>
      <c r="J8279" s="62"/>
      <c r="K8279" s="62"/>
      <c r="M8279" s="63"/>
      <c r="N8279" s="63"/>
      <c r="O8279" s="64"/>
      <c r="P8279" s="127"/>
      <c r="W8279" s="64"/>
      <c r="X8279" s="64"/>
    </row>
    <row r="8280" spans="1:24" s="59" customFormat="1" x14ac:dyDescent="0.25">
      <c r="A8280" s="77"/>
      <c r="D8280" s="60"/>
      <c r="E8280" s="60"/>
      <c r="F8280" s="60"/>
      <c r="G8280" s="60"/>
      <c r="H8280" s="62"/>
      <c r="I8280" s="62"/>
      <c r="J8280" s="62"/>
      <c r="K8280" s="62"/>
      <c r="M8280" s="63"/>
      <c r="N8280" s="63"/>
      <c r="O8280" s="64"/>
      <c r="P8280" s="127"/>
      <c r="W8280" s="64"/>
      <c r="X8280" s="64"/>
    </row>
    <row r="8281" spans="1:24" s="59" customFormat="1" x14ac:dyDescent="0.25">
      <c r="A8281" s="77"/>
      <c r="D8281" s="60"/>
      <c r="E8281" s="60"/>
      <c r="F8281" s="60"/>
      <c r="G8281" s="60"/>
      <c r="H8281" s="62"/>
      <c r="I8281" s="62"/>
      <c r="J8281" s="62"/>
      <c r="K8281" s="62"/>
      <c r="M8281" s="63"/>
      <c r="N8281" s="63"/>
      <c r="O8281" s="64"/>
      <c r="P8281" s="127"/>
      <c r="W8281" s="64"/>
      <c r="X8281" s="64"/>
    </row>
    <row r="8282" spans="1:24" s="59" customFormat="1" x14ac:dyDescent="0.25">
      <c r="A8282" s="77"/>
      <c r="D8282" s="60"/>
      <c r="E8282" s="60"/>
      <c r="F8282" s="60"/>
      <c r="G8282" s="60"/>
      <c r="H8282" s="62"/>
      <c r="I8282" s="62"/>
      <c r="J8282" s="62"/>
      <c r="K8282" s="62"/>
      <c r="M8282" s="63"/>
      <c r="N8282" s="63"/>
      <c r="O8282" s="64"/>
      <c r="P8282" s="127"/>
      <c r="W8282" s="64"/>
      <c r="X8282" s="64"/>
    </row>
    <row r="8283" spans="1:24" s="59" customFormat="1" x14ac:dyDescent="0.25">
      <c r="A8283" s="77"/>
      <c r="D8283" s="60"/>
      <c r="E8283" s="60"/>
      <c r="F8283" s="60"/>
      <c r="G8283" s="60"/>
      <c r="H8283" s="62"/>
      <c r="I8283" s="62"/>
      <c r="J8283" s="62"/>
      <c r="K8283" s="62"/>
      <c r="M8283" s="63"/>
      <c r="N8283" s="63"/>
      <c r="O8283" s="64"/>
      <c r="P8283" s="127"/>
      <c r="W8283" s="64"/>
      <c r="X8283" s="64"/>
    </row>
    <row r="8284" spans="1:24" s="59" customFormat="1" x14ac:dyDescent="0.25">
      <c r="A8284" s="77"/>
      <c r="D8284" s="60"/>
      <c r="E8284" s="60"/>
      <c r="F8284" s="60"/>
      <c r="G8284" s="60"/>
      <c r="H8284" s="62"/>
      <c r="I8284" s="62"/>
      <c r="J8284" s="62"/>
      <c r="K8284" s="62"/>
      <c r="M8284" s="63"/>
      <c r="N8284" s="63"/>
      <c r="O8284" s="64"/>
      <c r="P8284" s="127"/>
      <c r="W8284" s="64"/>
      <c r="X8284" s="64"/>
    </row>
    <row r="8285" spans="1:24" s="59" customFormat="1" x14ac:dyDescent="0.25">
      <c r="A8285" s="77"/>
      <c r="D8285" s="60"/>
      <c r="E8285" s="60"/>
      <c r="F8285" s="60"/>
      <c r="G8285" s="60"/>
      <c r="H8285" s="62"/>
      <c r="I8285" s="62"/>
      <c r="J8285" s="62"/>
      <c r="K8285" s="62"/>
      <c r="M8285" s="63"/>
      <c r="N8285" s="63"/>
      <c r="O8285" s="64"/>
      <c r="P8285" s="127"/>
      <c r="W8285" s="64"/>
      <c r="X8285" s="64"/>
    </row>
    <row r="8286" spans="1:24" s="59" customFormat="1" x14ac:dyDescent="0.25">
      <c r="A8286" s="77"/>
      <c r="D8286" s="60"/>
      <c r="E8286" s="60"/>
      <c r="F8286" s="60"/>
      <c r="G8286" s="60"/>
      <c r="H8286" s="62"/>
      <c r="I8286" s="62"/>
      <c r="J8286" s="62"/>
      <c r="K8286" s="62"/>
      <c r="M8286" s="63"/>
      <c r="N8286" s="63"/>
      <c r="O8286" s="64"/>
      <c r="P8286" s="127"/>
      <c r="W8286" s="64"/>
      <c r="X8286" s="64"/>
    </row>
    <row r="8287" spans="1:24" s="59" customFormat="1" x14ac:dyDescent="0.25">
      <c r="A8287" s="77"/>
      <c r="D8287" s="60"/>
      <c r="E8287" s="60"/>
      <c r="F8287" s="60"/>
      <c r="G8287" s="60"/>
      <c r="H8287" s="62"/>
      <c r="I8287" s="62"/>
      <c r="J8287" s="62"/>
      <c r="K8287" s="62"/>
      <c r="M8287" s="63"/>
      <c r="N8287" s="63"/>
      <c r="O8287" s="64"/>
      <c r="P8287" s="127"/>
      <c r="W8287" s="64"/>
      <c r="X8287" s="64"/>
    </row>
    <row r="8288" spans="1:24" s="59" customFormat="1" x14ac:dyDescent="0.25">
      <c r="A8288" s="77"/>
      <c r="D8288" s="60"/>
      <c r="E8288" s="60"/>
      <c r="F8288" s="60"/>
      <c r="G8288" s="60"/>
      <c r="H8288" s="62"/>
      <c r="I8288" s="62"/>
      <c r="J8288" s="62"/>
      <c r="K8288" s="62"/>
      <c r="M8288" s="63"/>
      <c r="N8288" s="63"/>
      <c r="O8288" s="64"/>
      <c r="P8288" s="127"/>
      <c r="W8288" s="64"/>
      <c r="X8288" s="64"/>
    </row>
    <row r="8289" spans="1:24" s="59" customFormat="1" x14ac:dyDescent="0.25">
      <c r="A8289" s="77"/>
      <c r="D8289" s="60"/>
      <c r="E8289" s="60"/>
      <c r="F8289" s="60"/>
      <c r="G8289" s="60"/>
      <c r="H8289" s="62"/>
      <c r="I8289" s="62"/>
      <c r="J8289" s="62"/>
      <c r="K8289" s="62"/>
      <c r="M8289" s="63"/>
      <c r="N8289" s="63"/>
      <c r="O8289" s="64"/>
      <c r="P8289" s="127"/>
      <c r="W8289" s="64"/>
      <c r="X8289" s="64"/>
    </row>
    <row r="8290" spans="1:24" s="59" customFormat="1" x14ac:dyDescent="0.25">
      <c r="A8290" s="77"/>
      <c r="D8290" s="60"/>
      <c r="E8290" s="60"/>
      <c r="F8290" s="60"/>
      <c r="G8290" s="60"/>
      <c r="H8290" s="62"/>
      <c r="I8290" s="62"/>
      <c r="J8290" s="62"/>
      <c r="K8290" s="62"/>
      <c r="M8290" s="63"/>
      <c r="N8290" s="63"/>
      <c r="O8290" s="64"/>
      <c r="P8290" s="127"/>
      <c r="W8290" s="64"/>
      <c r="X8290" s="64"/>
    </row>
    <row r="8291" spans="1:24" s="59" customFormat="1" x14ac:dyDescent="0.25">
      <c r="A8291" s="77"/>
      <c r="D8291" s="60"/>
      <c r="E8291" s="60"/>
      <c r="F8291" s="60"/>
      <c r="G8291" s="60"/>
      <c r="H8291" s="62"/>
      <c r="I8291" s="62"/>
      <c r="J8291" s="62"/>
      <c r="K8291" s="62"/>
      <c r="M8291" s="63"/>
      <c r="N8291" s="63"/>
      <c r="O8291" s="64"/>
      <c r="P8291" s="127"/>
      <c r="W8291" s="64"/>
      <c r="X8291" s="64"/>
    </row>
    <row r="8292" spans="1:24" s="59" customFormat="1" x14ac:dyDescent="0.25">
      <c r="A8292" s="77"/>
      <c r="D8292" s="60"/>
      <c r="E8292" s="60"/>
      <c r="F8292" s="60"/>
      <c r="G8292" s="60"/>
      <c r="H8292" s="62"/>
      <c r="I8292" s="62"/>
      <c r="J8292" s="62"/>
      <c r="K8292" s="62"/>
      <c r="M8292" s="63"/>
      <c r="N8292" s="63"/>
      <c r="O8292" s="64"/>
      <c r="P8292" s="127"/>
      <c r="W8292" s="64"/>
      <c r="X8292" s="64"/>
    </row>
    <row r="8293" spans="1:24" s="59" customFormat="1" x14ac:dyDescent="0.25">
      <c r="A8293" s="77"/>
      <c r="D8293" s="60"/>
      <c r="E8293" s="60"/>
      <c r="F8293" s="60"/>
      <c r="G8293" s="60"/>
      <c r="H8293" s="62"/>
      <c r="I8293" s="62"/>
      <c r="J8293" s="62"/>
      <c r="K8293" s="62"/>
      <c r="M8293" s="63"/>
      <c r="N8293" s="63"/>
      <c r="O8293" s="64"/>
      <c r="P8293" s="127"/>
      <c r="W8293" s="64"/>
      <c r="X8293" s="64"/>
    </row>
    <row r="8294" spans="1:24" s="59" customFormat="1" x14ac:dyDescent="0.25">
      <c r="A8294" s="77"/>
      <c r="D8294" s="60"/>
      <c r="E8294" s="60"/>
      <c r="F8294" s="60"/>
      <c r="G8294" s="60"/>
      <c r="H8294" s="62"/>
      <c r="I8294" s="62"/>
      <c r="J8294" s="62"/>
      <c r="K8294" s="62"/>
      <c r="M8294" s="63"/>
      <c r="N8294" s="63"/>
      <c r="O8294" s="64"/>
      <c r="P8294" s="127"/>
      <c r="W8294" s="64"/>
      <c r="X8294" s="64"/>
    </row>
    <row r="8295" spans="1:24" s="59" customFormat="1" x14ac:dyDescent="0.25">
      <c r="A8295" s="77"/>
      <c r="D8295" s="60"/>
      <c r="E8295" s="60"/>
      <c r="F8295" s="60"/>
      <c r="G8295" s="60"/>
      <c r="H8295" s="62"/>
      <c r="I8295" s="62"/>
      <c r="J8295" s="62"/>
      <c r="K8295" s="62"/>
      <c r="M8295" s="63"/>
      <c r="N8295" s="63"/>
      <c r="O8295" s="64"/>
      <c r="P8295" s="127"/>
      <c r="W8295" s="64"/>
      <c r="X8295" s="64"/>
    </row>
    <row r="8296" spans="1:24" s="59" customFormat="1" x14ac:dyDescent="0.25">
      <c r="A8296" s="77"/>
      <c r="D8296" s="60"/>
      <c r="E8296" s="60"/>
      <c r="F8296" s="60"/>
      <c r="G8296" s="60"/>
      <c r="H8296" s="62"/>
      <c r="I8296" s="62"/>
      <c r="J8296" s="62"/>
      <c r="K8296" s="62"/>
      <c r="M8296" s="63"/>
      <c r="N8296" s="63"/>
      <c r="O8296" s="64"/>
      <c r="P8296" s="127"/>
      <c r="W8296" s="64"/>
      <c r="X8296" s="64"/>
    </row>
    <row r="8297" spans="1:24" s="59" customFormat="1" x14ac:dyDescent="0.25">
      <c r="A8297" s="77"/>
      <c r="D8297" s="60"/>
      <c r="E8297" s="60"/>
      <c r="F8297" s="60"/>
      <c r="G8297" s="60"/>
      <c r="H8297" s="62"/>
      <c r="I8297" s="62"/>
      <c r="J8297" s="62"/>
      <c r="K8297" s="62"/>
      <c r="M8297" s="63"/>
      <c r="N8297" s="63"/>
      <c r="O8297" s="64"/>
      <c r="P8297" s="127"/>
      <c r="W8297" s="64"/>
      <c r="X8297" s="64"/>
    </row>
    <row r="8298" spans="1:24" s="59" customFormat="1" x14ac:dyDescent="0.25">
      <c r="A8298" s="77"/>
      <c r="D8298" s="60"/>
      <c r="E8298" s="60"/>
      <c r="F8298" s="60"/>
      <c r="G8298" s="60"/>
      <c r="H8298" s="62"/>
      <c r="I8298" s="62"/>
      <c r="J8298" s="62"/>
      <c r="K8298" s="62"/>
      <c r="M8298" s="63"/>
      <c r="N8298" s="63"/>
      <c r="O8298" s="64"/>
      <c r="P8298" s="127"/>
      <c r="W8298" s="64"/>
      <c r="X8298" s="64"/>
    </row>
    <row r="8299" spans="1:24" s="59" customFormat="1" x14ac:dyDescent="0.25">
      <c r="A8299" s="77"/>
      <c r="D8299" s="60"/>
      <c r="E8299" s="60"/>
      <c r="F8299" s="60"/>
      <c r="G8299" s="60"/>
      <c r="H8299" s="62"/>
      <c r="I8299" s="62"/>
      <c r="J8299" s="62"/>
      <c r="K8299" s="62"/>
      <c r="M8299" s="63"/>
      <c r="N8299" s="63"/>
      <c r="O8299" s="64"/>
      <c r="P8299" s="127"/>
      <c r="W8299" s="64"/>
      <c r="X8299" s="64"/>
    </row>
    <row r="8300" spans="1:24" s="59" customFormat="1" x14ac:dyDescent="0.25">
      <c r="A8300" s="77"/>
      <c r="D8300" s="60"/>
      <c r="E8300" s="60"/>
      <c r="F8300" s="60"/>
      <c r="G8300" s="60"/>
      <c r="H8300" s="62"/>
      <c r="I8300" s="62"/>
      <c r="J8300" s="62"/>
      <c r="K8300" s="62"/>
      <c r="M8300" s="63"/>
      <c r="N8300" s="63"/>
      <c r="O8300" s="64"/>
      <c r="P8300" s="127"/>
      <c r="W8300" s="64"/>
      <c r="X8300" s="64"/>
    </row>
    <row r="8301" spans="1:24" s="59" customFormat="1" x14ac:dyDescent="0.25">
      <c r="A8301" s="77"/>
      <c r="D8301" s="60"/>
      <c r="E8301" s="60"/>
      <c r="F8301" s="60"/>
      <c r="G8301" s="60"/>
      <c r="H8301" s="62"/>
      <c r="I8301" s="62"/>
      <c r="J8301" s="62"/>
      <c r="K8301" s="62"/>
      <c r="M8301" s="63"/>
      <c r="N8301" s="63"/>
      <c r="O8301" s="64"/>
      <c r="P8301" s="127"/>
      <c r="W8301" s="64"/>
      <c r="X8301" s="64"/>
    </row>
    <row r="8302" spans="1:24" s="59" customFormat="1" x14ac:dyDescent="0.25">
      <c r="A8302" s="77"/>
      <c r="D8302" s="60"/>
      <c r="E8302" s="60"/>
      <c r="F8302" s="60"/>
      <c r="G8302" s="60"/>
      <c r="H8302" s="62"/>
      <c r="I8302" s="62"/>
      <c r="J8302" s="62"/>
      <c r="K8302" s="62"/>
      <c r="M8302" s="63"/>
      <c r="N8302" s="63"/>
      <c r="O8302" s="64"/>
      <c r="P8302" s="127"/>
      <c r="W8302" s="64"/>
      <c r="X8302" s="64"/>
    </row>
    <row r="8303" spans="1:24" s="59" customFormat="1" x14ac:dyDescent="0.25">
      <c r="A8303" s="77"/>
      <c r="D8303" s="60"/>
      <c r="E8303" s="60"/>
      <c r="F8303" s="60"/>
      <c r="G8303" s="60"/>
      <c r="H8303" s="62"/>
      <c r="I8303" s="62"/>
      <c r="J8303" s="62"/>
      <c r="K8303" s="62"/>
      <c r="M8303" s="63"/>
      <c r="N8303" s="63"/>
      <c r="O8303" s="64"/>
      <c r="P8303" s="127"/>
      <c r="W8303" s="64"/>
      <c r="X8303" s="64"/>
    </row>
    <row r="8304" spans="1:24" s="59" customFormat="1" x14ac:dyDescent="0.25">
      <c r="A8304" s="77"/>
      <c r="D8304" s="60"/>
      <c r="E8304" s="60"/>
      <c r="F8304" s="60"/>
      <c r="G8304" s="60"/>
      <c r="H8304" s="62"/>
      <c r="I8304" s="62"/>
      <c r="J8304" s="62"/>
      <c r="K8304" s="62"/>
      <c r="M8304" s="63"/>
      <c r="N8304" s="63"/>
      <c r="O8304" s="64"/>
      <c r="P8304" s="127"/>
      <c r="W8304" s="64"/>
      <c r="X8304" s="64"/>
    </row>
    <row r="8305" spans="1:24" s="59" customFormat="1" x14ac:dyDescent="0.25">
      <c r="A8305" s="77"/>
      <c r="D8305" s="60"/>
      <c r="E8305" s="60"/>
      <c r="F8305" s="60"/>
      <c r="G8305" s="60"/>
      <c r="H8305" s="62"/>
      <c r="I8305" s="62"/>
      <c r="J8305" s="62"/>
      <c r="K8305" s="62"/>
      <c r="M8305" s="63"/>
      <c r="N8305" s="63"/>
      <c r="O8305" s="64"/>
      <c r="P8305" s="127"/>
      <c r="W8305" s="64"/>
      <c r="X8305" s="64"/>
    </row>
    <row r="8306" spans="1:24" s="59" customFormat="1" x14ac:dyDescent="0.25">
      <c r="A8306" s="77"/>
      <c r="D8306" s="60"/>
      <c r="E8306" s="60"/>
      <c r="F8306" s="60"/>
      <c r="G8306" s="60"/>
      <c r="H8306" s="62"/>
      <c r="I8306" s="62"/>
      <c r="J8306" s="62"/>
      <c r="K8306" s="62"/>
      <c r="M8306" s="63"/>
      <c r="N8306" s="63"/>
      <c r="O8306" s="64"/>
      <c r="P8306" s="127"/>
      <c r="W8306" s="64"/>
      <c r="X8306" s="64"/>
    </row>
    <row r="8307" spans="1:24" s="59" customFormat="1" x14ac:dyDescent="0.25">
      <c r="A8307" s="77"/>
      <c r="D8307" s="60"/>
      <c r="E8307" s="60"/>
      <c r="F8307" s="60"/>
      <c r="G8307" s="60"/>
      <c r="H8307" s="62"/>
      <c r="I8307" s="62"/>
      <c r="J8307" s="62"/>
      <c r="K8307" s="62"/>
      <c r="M8307" s="63"/>
      <c r="N8307" s="63"/>
      <c r="O8307" s="64"/>
      <c r="P8307" s="127"/>
      <c r="W8307" s="64"/>
      <c r="X8307" s="64"/>
    </row>
    <row r="8308" spans="1:24" s="59" customFormat="1" x14ac:dyDescent="0.25">
      <c r="A8308" s="77"/>
      <c r="D8308" s="60"/>
      <c r="E8308" s="60"/>
      <c r="F8308" s="60"/>
      <c r="G8308" s="60"/>
      <c r="H8308" s="62"/>
      <c r="I8308" s="62"/>
      <c r="J8308" s="62"/>
      <c r="K8308" s="62"/>
      <c r="M8308" s="63"/>
      <c r="N8308" s="63"/>
      <c r="O8308" s="64"/>
      <c r="P8308" s="127"/>
      <c r="W8308" s="64"/>
      <c r="X8308" s="64"/>
    </row>
    <row r="8309" spans="1:24" s="59" customFormat="1" x14ac:dyDescent="0.25">
      <c r="A8309" s="77"/>
      <c r="D8309" s="60"/>
      <c r="E8309" s="60"/>
      <c r="F8309" s="60"/>
      <c r="G8309" s="60"/>
      <c r="H8309" s="62"/>
      <c r="I8309" s="62"/>
      <c r="J8309" s="62"/>
      <c r="K8309" s="62"/>
      <c r="M8309" s="63"/>
      <c r="N8309" s="63"/>
      <c r="O8309" s="64"/>
      <c r="P8309" s="127"/>
      <c r="W8309" s="64"/>
      <c r="X8309" s="64"/>
    </row>
    <row r="8310" spans="1:24" s="59" customFormat="1" x14ac:dyDescent="0.25">
      <c r="A8310" s="77"/>
      <c r="D8310" s="60"/>
      <c r="E8310" s="60"/>
      <c r="F8310" s="60"/>
      <c r="G8310" s="60"/>
      <c r="H8310" s="62"/>
      <c r="I8310" s="62"/>
      <c r="J8310" s="62"/>
      <c r="K8310" s="62"/>
      <c r="M8310" s="63"/>
      <c r="N8310" s="63"/>
      <c r="O8310" s="64"/>
      <c r="P8310" s="127"/>
      <c r="W8310" s="64"/>
      <c r="X8310" s="64"/>
    </row>
    <row r="8311" spans="1:24" s="59" customFormat="1" x14ac:dyDescent="0.25">
      <c r="A8311" s="77"/>
      <c r="D8311" s="60"/>
      <c r="E8311" s="60"/>
      <c r="F8311" s="60"/>
      <c r="G8311" s="60"/>
      <c r="H8311" s="62"/>
      <c r="I8311" s="62"/>
      <c r="J8311" s="62"/>
      <c r="K8311" s="62"/>
      <c r="M8311" s="63"/>
      <c r="N8311" s="63"/>
      <c r="O8311" s="64"/>
      <c r="P8311" s="127"/>
      <c r="W8311" s="64"/>
      <c r="X8311" s="64"/>
    </row>
    <row r="8312" spans="1:24" s="59" customFormat="1" x14ac:dyDescent="0.25">
      <c r="A8312" s="77"/>
      <c r="D8312" s="60"/>
      <c r="E8312" s="60"/>
      <c r="F8312" s="60"/>
      <c r="G8312" s="60"/>
      <c r="H8312" s="62"/>
      <c r="I8312" s="62"/>
      <c r="J8312" s="62"/>
      <c r="K8312" s="62"/>
      <c r="M8312" s="63"/>
      <c r="N8312" s="63"/>
      <c r="O8312" s="64"/>
      <c r="P8312" s="127"/>
      <c r="W8312" s="64"/>
      <c r="X8312" s="64"/>
    </row>
    <row r="8313" spans="1:24" s="59" customFormat="1" x14ac:dyDescent="0.25">
      <c r="A8313" s="77"/>
      <c r="D8313" s="60"/>
      <c r="E8313" s="60"/>
      <c r="F8313" s="60"/>
      <c r="G8313" s="60"/>
      <c r="H8313" s="62"/>
      <c r="I8313" s="62"/>
      <c r="J8313" s="62"/>
      <c r="K8313" s="62"/>
      <c r="M8313" s="63"/>
      <c r="N8313" s="63"/>
      <c r="O8313" s="64"/>
      <c r="P8313" s="127"/>
      <c r="W8313" s="64"/>
      <c r="X8313" s="64"/>
    </row>
    <row r="8314" spans="1:24" s="59" customFormat="1" x14ac:dyDescent="0.25">
      <c r="A8314" s="77"/>
      <c r="D8314" s="60"/>
      <c r="E8314" s="60"/>
      <c r="F8314" s="60"/>
      <c r="G8314" s="60"/>
      <c r="H8314" s="62"/>
      <c r="I8314" s="62"/>
      <c r="J8314" s="62"/>
      <c r="K8314" s="62"/>
      <c r="M8314" s="63"/>
      <c r="N8314" s="63"/>
      <c r="O8314" s="64"/>
      <c r="P8314" s="127"/>
      <c r="W8314" s="64"/>
      <c r="X8314" s="64"/>
    </row>
    <row r="8315" spans="1:24" s="59" customFormat="1" x14ac:dyDescent="0.25">
      <c r="A8315" s="77"/>
      <c r="D8315" s="60"/>
      <c r="E8315" s="60"/>
      <c r="F8315" s="60"/>
      <c r="G8315" s="60"/>
      <c r="H8315" s="62"/>
      <c r="I8315" s="62"/>
      <c r="J8315" s="62"/>
      <c r="K8315" s="62"/>
      <c r="M8315" s="63"/>
      <c r="N8315" s="63"/>
      <c r="O8315" s="64"/>
      <c r="P8315" s="127"/>
      <c r="W8315" s="64"/>
      <c r="X8315" s="64"/>
    </row>
    <row r="8316" spans="1:24" s="59" customFormat="1" x14ac:dyDescent="0.25">
      <c r="A8316" s="77"/>
      <c r="D8316" s="60"/>
      <c r="E8316" s="60"/>
      <c r="F8316" s="60"/>
      <c r="G8316" s="60"/>
      <c r="H8316" s="62"/>
      <c r="I8316" s="62"/>
      <c r="J8316" s="62"/>
      <c r="K8316" s="62"/>
      <c r="M8316" s="63"/>
      <c r="N8316" s="63"/>
      <c r="O8316" s="64"/>
      <c r="P8316" s="127"/>
      <c r="W8316" s="64"/>
      <c r="X8316" s="64"/>
    </row>
    <row r="8317" spans="1:24" s="59" customFormat="1" x14ac:dyDescent="0.25">
      <c r="A8317" s="77"/>
      <c r="D8317" s="60"/>
      <c r="E8317" s="60"/>
      <c r="F8317" s="60"/>
      <c r="G8317" s="60"/>
      <c r="H8317" s="62"/>
      <c r="I8317" s="62"/>
      <c r="J8317" s="62"/>
      <c r="K8317" s="62"/>
      <c r="M8317" s="63"/>
      <c r="N8317" s="63"/>
      <c r="O8317" s="64"/>
      <c r="P8317" s="127"/>
      <c r="W8317" s="64"/>
      <c r="X8317" s="64"/>
    </row>
    <row r="8318" spans="1:24" s="59" customFormat="1" x14ac:dyDescent="0.25">
      <c r="A8318" s="77"/>
      <c r="D8318" s="60"/>
      <c r="E8318" s="60"/>
      <c r="F8318" s="60"/>
      <c r="G8318" s="60"/>
      <c r="H8318" s="62"/>
      <c r="I8318" s="62"/>
      <c r="J8318" s="62"/>
      <c r="K8318" s="62"/>
      <c r="M8318" s="63"/>
      <c r="N8318" s="63"/>
      <c r="O8318" s="64"/>
      <c r="P8318" s="127"/>
      <c r="W8318" s="64"/>
      <c r="X8318" s="64"/>
    </row>
    <row r="8319" spans="1:24" s="59" customFormat="1" x14ac:dyDescent="0.25">
      <c r="A8319" s="77"/>
      <c r="D8319" s="60"/>
      <c r="E8319" s="60"/>
      <c r="F8319" s="60"/>
      <c r="G8319" s="60"/>
      <c r="H8319" s="62"/>
      <c r="I8319" s="62"/>
      <c r="J8319" s="62"/>
      <c r="K8319" s="62"/>
      <c r="M8319" s="63"/>
      <c r="N8319" s="63"/>
      <c r="O8319" s="64"/>
      <c r="P8319" s="127"/>
      <c r="W8319" s="64"/>
      <c r="X8319" s="64"/>
    </row>
    <row r="8320" spans="1:24" s="59" customFormat="1" x14ac:dyDescent="0.25">
      <c r="A8320" s="77"/>
      <c r="D8320" s="60"/>
      <c r="E8320" s="60"/>
      <c r="F8320" s="60"/>
      <c r="G8320" s="60"/>
      <c r="H8320" s="62"/>
      <c r="I8320" s="62"/>
      <c r="J8320" s="62"/>
      <c r="K8320" s="62"/>
      <c r="M8320" s="63"/>
      <c r="N8320" s="63"/>
      <c r="O8320" s="64"/>
      <c r="P8320" s="127"/>
      <c r="W8320" s="64"/>
      <c r="X8320" s="64"/>
    </row>
    <row r="8321" spans="1:24" s="59" customFormat="1" x14ac:dyDescent="0.25">
      <c r="A8321" s="77"/>
      <c r="D8321" s="60"/>
      <c r="E8321" s="60"/>
      <c r="F8321" s="60"/>
      <c r="G8321" s="60"/>
      <c r="H8321" s="62"/>
      <c r="I8321" s="62"/>
      <c r="J8321" s="62"/>
      <c r="K8321" s="62"/>
      <c r="M8321" s="63"/>
      <c r="N8321" s="63"/>
      <c r="O8321" s="64"/>
      <c r="P8321" s="127"/>
      <c r="W8321" s="64"/>
      <c r="X8321" s="64"/>
    </row>
    <row r="8322" spans="1:24" s="59" customFormat="1" x14ac:dyDescent="0.25">
      <c r="A8322" s="77"/>
      <c r="D8322" s="60"/>
      <c r="E8322" s="60"/>
      <c r="F8322" s="60"/>
      <c r="G8322" s="60"/>
      <c r="H8322" s="62"/>
      <c r="I8322" s="62"/>
      <c r="J8322" s="62"/>
      <c r="K8322" s="62"/>
      <c r="M8322" s="63"/>
      <c r="N8322" s="63"/>
      <c r="O8322" s="64"/>
      <c r="P8322" s="127"/>
      <c r="W8322" s="64"/>
      <c r="X8322" s="64"/>
    </row>
    <row r="8323" spans="1:24" s="59" customFormat="1" x14ac:dyDescent="0.25">
      <c r="A8323" s="77"/>
      <c r="D8323" s="60"/>
      <c r="E8323" s="60"/>
      <c r="F8323" s="60"/>
      <c r="G8323" s="60"/>
      <c r="H8323" s="62"/>
      <c r="I8323" s="62"/>
      <c r="J8323" s="62"/>
      <c r="K8323" s="62"/>
      <c r="M8323" s="63"/>
      <c r="N8323" s="63"/>
      <c r="O8323" s="64"/>
      <c r="P8323" s="127"/>
      <c r="W8323" s="64"/>
      <c r="X8323" s="64"/>
    </row>
    <row r="8324" spans="1:24" s="59" customFormat="1" x14ac:dyDescent="0.25">
      <c r="A8324" s="77"/>
      <c r="D8324" s="60"/>
      <c r="E8324" s="60"/>
      <c r="F8324" s="60"/>
      <c r="G8324" s="60"/>
      <c r="H8324" s="62"/>
      <c r="I8324" s="62"/>
      <c r="J8324" s="62"/>
      <c r="K8324" s="62"/>
      <c r="M8324" s="63"/>
      <c r="N8324" s="63"/>
      <c r="O8324" s="64"/>
      <c r="P8324" s="127"/>
      <c r="W8324" s="64"/>
      <c r="X8324" s="64"/>
    </row>
    <row r="8325" spans="1:24" s="59" customFormat="1" x14ac:dyDescent="0.25">
      <c r="A8325" s="77"/>
      <c r="D8325" s="60"/>
      <c r="E8325" s="60"/>
      <c r="F8325" s="60"/>
      <c r="G8325" s="60"/>
      <c r="H8325" s="62"/>
      <c r="I8325" s="62"/>
      <c r="J8325" s="62"/>
      <c r="K8325" s="62"/>
      <c r="M8325" s="63"/>
      <c r="N8325" s="63"/>
      <c r="O8325" s="64"/>
      <c r="P8325" s="127"/>
      <c r="W8325" s="64"/>
      <c r="X8325" s="64"/>
    </row>
    <row r="8326" spans="1:24" s="59" customFormat="1" x14ac:dyDescent="0.25">
      <c r="A8326" s="77"/>
      <c r="D8326" s="60"/>
      <c r="E8326" s="60"/>
      <c r="F8326" s="60"/>
      <c r="G8326" s="60"/>
      <c r="H8326" s="62"/>
      <c r="I8326" s="62"/>
      <c r="J8326" s="62"/>
      <c r="K8326" s="62"/>
      <c r="M8326" s="63"/>
      <c r="N8326" s="63"/>
      <c r="O8326" s="64"/>
      <c r="P8326" s="127"/>
      <c r="W8326" s="64"/>
      <c r="X8326" s="64"/>
    </row>
    <row r="8327" spans="1:24" s="59" customFormat="1" x14ac:dyDescent="0.25">
      <c r="A8327" s="77"/>
      <c r="D8327" s="60"/>
      <c r="E8327" s="60"/>
      <c r="F8327" s="60"/>
      <c r="G8327" s="60"/>
      <c r="H8327" s="62"/>
      <c r="I8327" s="62"/>
      <c r="J8327" s="62"/>
      <c r="K8327" s="62"/>
      <c r="M8327" s="63"/>
      <c r="N8327" s="63"/>
      <c r="O8327" s="64"/>
      <c r="P8327" s="127"/>
      <c r="W8327" s="64"/>
      <c r="X8327" s="64"/>
    </row>
    <row r="8328" spans="1:24" s="59" customFormat="1" x14ac:dyDescent="0.25">
      <c r="A8328" s="77"/>
      <c r="D8328" s="60"/>
      <c r="E8328" s="60"/>
      <c r="F8328" s="60"/>
      <c r="G8328" s="60"/>
      <c r="H8328" s="62"/>
      <c r="I8328" s="62"/>
      <c r="J8328" s="62"/>
      <c r="K8328" s="62"/>
      <c r="M8328" s="63"/>
      <c r="N8328" s="63"/>
      <c r="O8328" s="64"/>
      <c r="P8328" s="127"/>
      <c r="W8328" s="64"/>
      <c r="X8328" s="64"/>
    </row>
    <row r="8329" spans="1:24" s="59" customFormat="1" x14ac:dyDescent="0.25">
      <c r="A8329" s="77"/>
      <c r="D8329" s="60"/>
      <c r="E8329" s="60"/>
      <c r="F8329" s="60"/>
      <c r="G8329" s="60"/>
      <c r="H8329" s="62"/>
      <c r="I8329" s="62"/>
      <c r="J8329" s="62"/>
      <c r="K8329" s="62"/>
      <c r="M8329" s="63"/>
      <c r="N8329" s="63"/>
      <c r="O8329" s="64"/>
      <c r="P8329" s="127"/>
      <c r="W8329" s="64"/>
      <c r="X8329" s="64"/>
    </row>
    <row r="8330" spans="1:24" s="59" customFormat="1" x14ac:dyDescent="0.25">
      <c r="A8330" s="77"/>
      <c r="D8330" s="60"/>
      <c r="E8330" s="60"/>
      <c r="F8330" s="60"/>
      <c r="G8330" s="60"/>
      <c r="H8330" s="62"/>
      <c r="I8330" s="62"/>
      <c r="J8330" s="62"/>
      <c r="K8330" s="62"/>
      <c r="M8330" s="63"/>
      <c r="N8330" s="63"/>
      <c r="O8330" s="64"/>
      <c r="P8330" s="127"/>
      <c r="W8330" s="64"/>
      <c r="X8330" s="64"/>
    </row>
    <row r="8331" spans="1:24" s="59" customFormat="1" x14ac:dyDescent="0.25">
      <c r="A8331" s="77"/>
      <c r="D8331" s="60"/>
      <c r="E8331" s="60"/>
      <c r="F8331" s="60"/>
      <c r="G8331" s="60"/>
      <c r="H8331" s="62"/>
      <c r="I8331" s="62"/>
      <c r="J8331" s="62"/>
      <c r="K8331" s="62"/>
      <c r="M8331" s="63"/>
      <c r="N8331" s="63"/>
      <c r="O8331" s="64"/>
      <c r="P8331" s="127"/>
      <c r="W8331" s="64"/>
      <c r="X8331" s="64"/>
    </row>
    <row r="8332" spans="1:24" s="59" customFormat="1" x14ac:dyDescent="0.25">
      <c r="A8332" s="77"/>
      <c r="D8332" s="60"/>
      <c r="E8332" s="60"/>
      <c r="F8332" s="60"/>
      <c r="G8332" s="60"/>
      <c r="H8332" s="62"/>
      <c r="I8332" s="62"/>
      <c r="J8332" s="62"/>
      <c r="K8332" s="62"/>
      <c r="M8332" s="63"/>
      <c r="N8332" s="63"/>
      <c r="O8332" s="64"/>
      <c r="P8332" s="127"/>
      <c r="W8332" s="64"/>
      <c r="X8332" s="64"/>
    </row>
    <row r="8333" spans="1:24" s="59" customFormat="1" x14ac:dyDescent="0.25">
      <c r="A8333" s="77"/>
      <c r="D8333" s="60"/>
      <c r="E8333" s="60"/>
      <c r="F8333" s="60"/>
      <c r="G8333" s="60"/>
      <c r="H8333" s="62"/>
      <c r="I8333" s="62"/>
      <c r="J8333" s="62"/>
      <c r="K8333" s="62"/>
      <c r="M8333" s="63"/>
      <c r="N8333" s="63"/>
      <c r="O8333" s="64"/>
      <c r="P8333" s="127"/>
      <c r="W8333" s="64"/>
      <c r="X8333" s="64"/>
    </row>
    <row r="8334" spans="1:24" s="59" customFormat="1" x14ac:dyDescent="0.25">
      <c r="A8334" s="77"/>
      <c r="D8334" s="60"/>
      <c r="E8334" s="60"/>
      <c r="F8334" s="60"/>
      <c r="G8334" s="60"/>
      <c r="H8334" s="62"/>
      <c r="I8334" s="62"/>
      <c r="J8334" s="62"/>
      <c r="K8334" s="62"/>
      <c r="M8334" s="63"/>
      <c r="N8334" s="63"/>
      <c r="O8334" s="64"/>
      <c r="P8334" s="127"/>
      <c r="W8334" s="64"/>
      <c r="X8334" s="64"/>
    </row>
    <row r="8335" spans="1:24" s="59" customFormat="1" x14ac:dyDescent="0.25">
      <c r="A8335" s="77"/>
      <c r="D8335" s="60"/>
      <c r="E8335" s="60"/>
      <c r="F8335" s="60"/>
      <c r="G8335" s="60"/>
      <c r="H8335" s="62"/>
      <c r="I8335" s="62"/>
      <c r="J8335" s="62"/>
      <c r="K8335" s="62"/>
      <c r="M8335" s="63"/>
      <c r="N8335" s="63"/>
      <c r="O8335" s="64"/>
      <c r="P8335" s="127"/>
      <c r="W8335" s="64"/>
      <c r="X8335" s="64"/>
    </row>
    <row r="8336" spans="1:24" s="59" customFormat="1" x14ac:dyDescent="0.25">
      <c r="A8336" s="77"/>
      <c r="D8336" s="60"/>
      <c r="E8336" s="60"/>
      <c r="F8336" s="60"/>
      <c r="G8336" s="60"/>
      <c r="H8336" s="62"/>
      <c r="I8336" s="62"/>
      <c r="J8336" s="62"/>
      <c r="K8336" s="62"/>
      <c r="M8336" s="63"/>
      <c r="N8336" s="63"/>
      <c r="O8336" s="64"/>
      <c r="P8336" s="127"/>
      <c r="W8336" s="64"/>
      <c r="X8336" s="64"/>
    </row>
    <row r="8337" spans="1:24" s="59" customFormat="1" x14ac:dyDescent="0.25">
      <c r="A8337" s="77"/>
      <c r="D8337" s="60"/>
      <c r="E8337" s="60"/>
      <c r="F8337" s="60"/>
      <c r="G8337" s="60"/>
      <c r="H8337" s="62"/>
      <c r="I8337" s="62"/>
      <c r="J8337" s="62"/>
      <c r="K8337" s="62"/>
      <c r="M8337" s="63"/>
      <c r="N8337" s="63"/>
      <c r="O8337" s="64"/>
      <c r="P8337" s="127"/>
      <c r="W8337" s="64"/>
      <c r="X8337" s="64"/>
    </row>
    <row r="8338" spans="1:24" s="59" customFormat="1" x14ac:dyDescent="0.25">
      <c r="A8338" s="77"/>
      <c r="D8338" s="60"/>
      <c r="E8338" s="60"/>
      <c r="F8338" s="60"/>
      <c r="G8338" s="60"/>
      <c r="H8338" s="62"/>
      <c r="I8338" s="62"/>
      <c r="J8338" s="62"/>
      <c r="K8338" s="62"/>
      <c r="M8338" s="63"/>
      <c r="N8338" s="63"/>
      <c r="O8338" s="64"/>
      <c r="P8338" s="127"/>
      <c r="W8338" s="64"/>
      <c r="X8338" s="64"/>
    </row>
    <row r="8339" spans="1:24" s="59" customFormat="1" x14ac:dyDescent="0.25">
      <c r="A8339" s="77"/>
      <c r="D8339" s="60"/>
      <c r="E8339" s="60"/>
      <c r="F8339" s="60"/>
      <c r="G8339" s="60"/>
      <c r="H8339" s="62"/>
      <c r="I8339" s="62"/>
      <c r="J8339" s="62"/>
      <c r="K8339" s="62"/>
      <c r="M8339" s="63"/>
      <c r="N8339" s="63"/>
      <c r="O8339" s="64"/>
      <c r="P8339" s="127"/>
      <c r="W8339" s="64"/>
      <c r="X8339" s="64"/>
    </row>
    <row r="8340" spans="1:24" s="59" customFormat="1" x14ac:dyDescent="0.25">
      <c r="A8340" s="77"/>
      <c r="D8340" s="60"/>
      <c r="E8340" s="60"/>
      <c r="F8340" s="60"/>
      <c r="G8340" s="60"/>
      <c r="H8340" s="62"/>
      <c r="I8340" s="62"/>
      <c r="J8340" s="62"/>
      <c r="K8340" s="62"/>
      <c r="M8340" s="63"/>
      <c r="N8340" s="63"/>
      <c r="O8340" s="64"/>
      <c r="P8340" s="127"/>
      <c r="W8340" s="64"/>
      <c r="X8340" s="64"/>
    </row>
    <row r="8341" spans="1:24" s="59" customFormat="1" x14ac:dyDescent="0.25">
      <c r="A8341" s="77"/>
      <c r="D8341" s="60"/>
      <c r="E8341" s="60"/>
      <c r="F8341" s="60"/>
      <c r="G8341" s="60"/>
      <c r="H8341" s="62"/>
      <c r="I8341" s="62"/>
      <c r="J8341" s="62"/>
      <c r="K8341" s="62"/>
      <c r="M8341" s="63"/>
      <c r="N8341" s="63"/>
      <c r="O8341" s="64"/>
      <c r="P8341" s="127"/>
      <c r="W8341" s="64"/>
      <c r="X8341" s="64"/>
    </row>
    <row r="8342" spans="1:24" s="59" customFormat="1" x14ac:dyDescent="0.25">
      <c r="A8342" s="77"/>
      <c r="D8342" s="60"/>
      <c r="E8342" s="60"/>
      <c r="F8342" s="60"/>
      <c r="G8342" s="60"/>
      <c r="H8342" s="62"/>
      <c r="I8342" s="62"/>
      <c r="J8342" s="62"/>
      <c r="K8342" s="62"/>
      <c r="M8342" s="63"/>
      <c r="N8342" s="63"/>
      <c r="O8342" s="64"/>
      <c r="P8342" s="127"/>
      <c r="W8342" s="64"/>
      <c r="X8342" s="64"/>
    </row>
    <row r="8343" spans="1:24" s="59" customFormat="1" x14ac:dyDescent="0.25">
      <c r="A8343" s="77"/>
      <c r="D8343" s="60"/>
      <c r="E8343" s="60"/>
      <c r="F8343" s="60"/>
      <c r="G8343" s="60"/>
      <c r="H8343" s="62"/>
      <c r="I8343" s="62"/>
      <c r="J8343" s="62"/>
      <c r="K8343" s="62"/>
      <c r="M8343" s="63"/>
      <c r="N8343" s="63"/>
      <c r="O8343" s="64"/>
      <c r="P8343" s="127"/>
      <c r="W8343" s="64"/>
      <c r="X8343" s="64"/>
    </row>
    <row r="8344" spans="1:24" s="59" customFormat="1" x14ac:dyDescent="0.25">
      <c r="A8344" s="77"/>
      <c r="D8344" s="60"/>
      <c r="E8344" s="60"/>
      <c r="F8344" s="60"/>
      <c r="G8344" s="60"/>
      <c r="H8344" s="62"/>
      <c r="I8344" s="62"/>
      <c r="J8344" s="62"/>
      <c r="K8344" s="62"/>
      <c r="M8344" s="63"/>
      <c r="N8344" s="63"/>
      <c r="O8344" s="64"/>
      <c r="P8344" s="127"/>
      <c r="W8344" s="64"/>
      <c r="X8344" s="64"/>
    </row>
    <row r="8345" spans="1:24" s="59" customFormat="1" x14ac:dyDescent="0.25">
      <c r="A8345" s="77"/>
      <c r="D8345" s="60"/>
      <c r="E8345" s="60"/>
      <c r="F8345" s="60"/>
      <c r="G8345" s="60"/>
      <c r="H8345" s="62"/>
      <c r="I8345" s="62"/>
      <c r="J8345" s="62"/>
      <c r="K8345" s="62"/>
      <c r="M8345" s="63"/>
      <c r="N8345" s="63"/>
      <c r="O8345" s="64"/>
      <c r="P8345" s="127"/>
      <c r="W8345" s="64"/>
      <c r="X8345" s="64"/>
    </row>
    <row r="8346" spans="1:24" s="59" customFormat="1" x14ac:dyDescent="0.25">
      <c r="A8346" s="77"/>
      <c r="D8346" s="60"/>
      <c r="E8346" s="60"/>
      <c r="F8346" s="60"/>
      <c r="G8346" s="60"/>
      <c r="H8346" s="62"/>
      <c r="I8346" s="62"/>
      <c r="J8346" s="62"/>
      <c r="K8346" s="62"/>
      <c r="M8346" s="63"/>
      <c r="N8346" s="63"/>
      <c r="O8346" s="64"/>
      <c r="P8346" s="127"/>
      <c r="W8346" s="64"/>
      <c r="X8346" s="64"/>
    </row>
    <row r="8347" spans="1:24" s="59" customFormat="1" x14ac:dyDescent="0.25">
      <c r="A8347" s="77"/>
      <c r="D8347" s="60"/>
      <c r="E8347" s="60"/>
      <c r="F8347" s="60"/>
      <c r="G8347" s="60"/>
      <c r="H8347" s="62"/>
      <c r="I8347" s="62"/>
      <c r="J8347" s="62"/>
      <c r="K8347" s="62"/>
      <c r="M8347" s="63"/>
      <c r="N8347" s="63"/>
      <c r="O8347" s="64"/>
      <c r="P8347" s="127"/>
      <c r="W8347" s="64"/>
      <c r="X8347" s="64"/>
    </row>
    <row r="8348" spans="1:24" s="59" customFormat="1" x14ac:dyDescent="0.25">
      <c r="A8348" s="77"/>
      <c r="D8348" s="60"/>
      <c r="E8348" s="60"/>
      <c r="F8348" s="60"/>
      <c r="G8348" s="60"/>
      <c r="H8348" s="62"/>
      <c r="I8348" s="62"/>
      <c r="J8348" s="62"/>
      <c r="K8348" s="62"/>
      <c r="M8348" s="63"/>
      <c r="N8348" s="63"/>
      <c r="O8348" s="64"/>
      <c r="P8348" s="127"/>
      <c r="W8348" s="64"/>
      <c r="X8348" s="64"/>
    </row>
    <row r="8349" spans="1:24" s="59" customFormat="1" x14ac:dyDescent="0.25">
      <c r="A8349" s="77"/>
      <c r="D8349" s="60"/>
      <c r="E8349" s="60"/>
      <c r="F8349" s="60"/>
      <c r="G8349" s="60"/>
      <c r="H8349" s="62"/>
      <c r="I8349" s="62"/>
      <c r="J8349" s="62"/>
      <c r="K8349" s="62"/>
      <c r="M8349" s="63"/>
      <c r="N8349" s="63"/>
      <c r="O8349" s="64"/>
      <c r="P8349" s="127"/>
      <c r="W8349" s="64"/>
      <c r="X8349" s="64"/>
    </row>
    <row r="8350" spans="1:24" s="59" customFormat="1" x14ac:dyDescent="0.25">
      <c r="A8350" s="77"/>
      <c r="D8350" s="60"/>
      <c r="E8350" s="60"/>
      <c r="F8350" s="60"/>
      <c r="G8350" s="60"/>
      <c r="H8350" s="62"/>
      <c r="I8350" s="62"/>
      <c r="J8350" s="62"/>
      <c r="K8350" s="62"/>
      <c r="M8350" s="63"/>
      <c r="N8350" s="63"/>
      <c r="O8350" s="64"/>
      <c r="P8350" s="127"/>
      <c r="W8350" s="64"/>
      <c r="X8350" s="64"/>
    </row>
    <row r="8351" spans="1:24" s="59" customFormat="1" x14ac:dyDescent="0.25">
      <c r="A8351" s="77"/>
      <c r="D8351" s="60"/>
      <c r="E8351" s="60"/>
      <c r="F8351" s="60"/>
      <c r="G8351" s="60"/>
      <c r="H8351" s="62"/>
      <c r="I8351" s="62"/>
      <c r="J8351" s="62"/>
      <c r="K8351" s="62"/>
      <c r="M8351" s="63"/>
      <c r="N8351" s="63"/>
      <c r="O8351" s="64"/>
      <c r="P8351" s="127"/>
      <c r="W8351" s="64"/>
      <c r="X8351" s="64"/>
    </row>
    <row r="8352" spans="1:24" s="59" customFormat="1" x14ac:dyDescent="0.25">
      <c r="A8352" s="77"/>
      <c r="D8352" s="60"/>
      <c r="E8352" s="60"/>
      <c r="F8352" s="60"/>
      <c r="G8352" s="60"/>
      <c r="H8352" s="62"/>
      <c r="I8352" s="62"/>
      <c r="J8352" s="62"/>
      <c r="K8352" s="62"/>
      <c r="M8352" s="63"/>
      <c r="N8352" s="63"/>
      <c r="O8352" s="64"/>
      <c r="P8352" s="127"/>
      <c r="W8352" s="64"/>
      <c r="X8352" s="64"/>
    </row>
    <row r="8353" spans="1:24" s="59" customFormat="1" x14ac:dyDescent="0.25">
      <c r="A8353" s="77"/>
      <c r="D8353" s="60"/>
      <c r="E8353" s="60"/>
      <c r="F8353" s="60"/>
      <c r="G8353" s="60"/>
      <c r="H8353" s="62"/>
      <c r="I8353" s="62"/>
      <c r="J8353" s="62"/>
      <c r="K8353" s="62"/>
      <c r="M8353" s="63"/>
      <c r="N8353" s="63"/>
      <c r="O8353" s="64"/>
      <c r="P8353" s="127"/>
      <c r="W8353" s="64"/>
      <c r="X8353" s="64"/>
    </row>
    <row r="8354" spans="1:24" s="59" customFormat="1" x14ac:dyDescent="0.25">
      <c r="A8354" s="77"/>
      <c r="D8354" s="60"/>
      <c r="E8354" s="60"/>
      <c r="F8354" s="60"/>
      <c r="G8354" s="60"/>
      <c r="H8354" s="62"/>
      <c r="I8354" s="62"/>
      <c r="J8354" s="62"/>
      <c r="K8354" s="62"/>
      <c r="M8354" s="63"/>
      <c r="N8354" s="63"/>
      <c r="O8354" s="64"/>
      <c r="P8354" s="127"/>
      <c r="W8354" s="64"/>
      <c r="X8354" s="64"/>
    </row>
    <row r="8355" spans="1:24" s="59" customFormat="1" x14ac:dyDescent="0.25">
      <c r="A8355" s="77"/>
      <c r="D8355" s="60"/>
      <c r="E8355" s="60"/>
      <c r="F8355" s="60"/>
      <c r="G8355" s="60"/>
      <c r="H8355" s="62"/>
      <c r="I8355" s="62"/>
      <c r="J8355" s="62"/>
      <c r="K8355" s="62"/>
      <c r="M8355" s="63"/>
      <c r="N8355" s="63"/>
      <c r="O8355" s="64"/>
      <c r="P8355" s="127"/>
      <c r="W8355" s="64"/>
      <c r="X8355" s="64"/>
    </row>
    <row r="8356" spans="1:24" s="59" customFormat="1" x14ac:dyDescent="0.25">
      <c r="A8356" s="77"/>
      <c r="D8356" s="60"/>
      <c r="E8356" s="60"/>
      <c r="F8356" s="60"/>
      <c r="G8356" s="60"/>
      <c r="H8356" s="62"/>
      <c r="I8356" s="62"/>
      <c r="J8356" s="62"/>
      <c r="K8356" s="62"/>
      <c r="M8356" s="63"/>
      <c r="N8356" s="63"/>
      <c r="O8356" s="64"/>
      <c r="P8356" s="127"/>
      <c r="W8356" s="64"/>
      <c r="X8356" s="64"/>
    </row>
    <row r="8357" spans="1:24" s="59" customFormat="1" x14ac:dyDescent="0.25">
      <c r="A8357" s="77"/>
      <c r="D8357" s="60"/>
      <c r="E8357" s="60"/>
      <c r="F8357" s="60"/>
      <c r="G8357" s="60"/>
      <c r="H8357" s="62"/>
      <c r="I8357" s="62"/>
      <c r="J8357" s="62"/>
      <c r="K8357" s="62"/>
      <c r="M8357" s="63"/>
      <c r="N8357" s="63"/>
      <c r="O8357" s="64"/>
      <c r="P8357" s="127"/>
      <c r="W8357" s="64"/>
      <c r="X8357" s="64"/>
    </row>
    <row r="8358" spans="1:24" s="59" customFormat="1" x14ac:dyDescent="0.25">
      <c r="A8358" s="77"/>
      <c r="D8358" s="60"/>
      <c r="E8358" s="60"/>
      <c r="F8358" s="60"/>
      <c r="G8358" s="60"/>
      <c r="H8358" s="62"/>
      <c r="I8358" s="62"/>
      <c r="J8358" s="62"/>
      <c r="K8358" s="62"/>
      <c r="M8358" s="63"/>
      <c r="N8358" s="63"/>
      <c r="O8358" s="64"/>
      <c r="P8358" s="127"/>
      <c r="W8358" s="64"/>
      <c r="X8358" s="64"/>
    </row>
    <row r="8359" spans="1:24" s="59" customFormat="1" x14ac:dyDescent="0.25">
      <c r="A8359" s="77"/>
      <c r="D8359" s="60"/>
      <c r="E8359" s="60"/>
      <c r="F8359" s="60"/>
      <c r="G8359" s="60"/>
      <c r="H8359" s="62"/>
      <c r="I8359" s="62"/>
      <c r="J8359" s="62"/>
      <c r="K8359" s="62"/>
      <c r="M8359" s="63"/>
      <c r="N8359" s="63"/>
      <c r="O8359" s="64"/>
      <c r="P8359" s="127"/>
      <c r="W8359" s="64"/>
      <c r="X8359" s="64"/>
    </row>
    <row r="8360" spans="1:24" s="59" customFormat="1" x14ac:dyDescent="0.25">
      <c r="A8360" s="77"/>
      <c r="D8360" s="60"/>
      <c r="E8360" s="60"/>
      <c r="F8360" s="60"/>
      <c r="G8360" s="60"/>
      <c r="H8360" s="62"/>
      <c r="I8360" s="62"/>
      <c r="J8360" s="62"/>
      <c r="K8360" s="62"/>
      <c r="M8360" s="63"/>
      <c r="N8360" s="63"/>
      <c r="O8360" s="64"/>
      <c r="P8360" s="127"/>
      <c r="W8360" s="64"/>
      <c r="X8360" s="64"/>
    </row>
    <row r="8361" spans="1:24" s="59" customFormat="1" x14ac:dyDescent="0.25">
      <c r="A8361" s="77"/>
      <c r="D8361" s="60"/>
      <c r="E8361" s="60"/>
      <c r="F8361" s="60"/>
      <c r="G8361" s="60"/>
      <c r="H8361" s="62"/>
      <c r="I8361" s="62"/>
      <c r="J8361" s="62"/>
      <c r="K8361" s="62"/>
      <c r="M8361" s="63"/>
      <c r="N8361" s="63"/>
      <c r="O8361" s="64"/>
      <c r="P8361" s="127"/>
      <c r="W8361" s="64"/>
      <c r="X8361" s="64"/>
    </row>
    <row r="8362" spans="1:24" s="59" customFormat="1" x14ac:dyDescent="0.25">
      <c r="A8362" s="77"/>
      <c r="D8362" s="60"/>
      <c r="E8362" s="60"/>
      <c r="F8362" s="60"/>
      <c r="G8362" s="60"/>
      <c r="H8362" s="62"/>
      <c r="I8362" s="62"/>
      <c r="J8362" s="62"/>
      <c r="K8362" s="62"/>
      <c r="M8362" s="63"/>
      <c r="N8362" s="63"/>
      <c r="O8362" s="64"/>
      <c r="P8362" s="127"/>
      <c r="W8362" s="64"/>
      <c r="X8362" s="64"/>
    </row>
    <row r="8363" spans="1:24" s="59" customFormat="1" x14ac:dyDescent="0.25">
      <c r="A8363" s="77"/>
      <c r="D8363" s="60"/>
      <c r="E8363" s="60"/>
      <c r="F8363" s="60"/>
      <c r="G8363" s="60"/>
      <c r="H8363" s="62"/>
      <c r="I8363" s="62"/>
      <c r="J8363" s="62"/>
      <c r="K8363" s="62"/>
      <c r="M8363" s="63"/>
      <c r="N8363" s="63"/>
      <c r="O8363" s="64"/>
      <c r="P8363" s="127"/>
      <c r="W8363" s="64"/>
      <c r="X8363" s="64"/>
    </row>
    <row r="8364" spans="1:24" s="59" customFormat="1" x14ac:dyDescent="0.25">
      <c r="A8364" s="77"/>
      <c r="D8364" s="60"/>
      <c r="E8364" s="60"/>
      <c r="F8364" s="60"/>
      <c r="G8364" s="60"/>
      <c r="H8364" s="62"/>
      <c r="I8364" s="62"/>
      <c r="J8364" s="62"/>
      <c r="K8364" s="62"/>
      <c r="M8364" s="63"/>
      <c r="N8364" s="63"/>
      <c r="O8364" s="64"/>
      <c r="P8364" s="127"/>
      <c r="W8364" s="64"/>
      <c r="X8364" s="64"/>
    </row>
    <row r="8365" spans="1:24" s="59" customFormat="1" x14ac:dyDescent="0.25">
      <c r="A8365" s="77"/>
      <c r="D8365" s="60"/>
      <c r="E8365" s="60"/>
      <c r="F8365" s="60"/>
      <c r="G8365" s="60"/>
      <c r="H8365" s="62"/>
      <c r="I8365" s="62"/>
      <c r="J8365" s="62"/>
      <c r="K8365" s="62"/>
      <c r="M8365" s="63"/>
      <c r="N8365" s="63"/>
      <c r="O8365" s="64"/>
      <c r="P8365" s="127"/>
      <c r="W8365" s="64"/>
      <c r="X8365" s="64"/>
    </row>
    <row r="8366" spans="1:24" s="59" customFormat="1" x14ac:dyDescent="0.25">
      <c r="A8366" s="77"/>
      <c r="D8366" s="60"/>
      <c r="E8366" s="60"/>
      <c r="F8366" s="60"/>
      <c r="G8366" s="60"/>
      <c r="H8366" s="62"/>
      <c r="I8366" s="62"/>
      <c r="J8366" s="62"/>
      <c r="K8366" s="62"/>
      <c r="M8366" s="63"/>
      <c r="N8366" s="63"/>
      <c r="O8366" s="64"/>
      <c r="P8366" s="127"/>
      <c r="W8366" s="64"/>
      <c r="X8366" s="64"/>
    </row>
    <row r="8367" spans="1:24" s="59" customFormat="1" x14ac:dyDescent="0.25">
      <c r="A8367" s="77"/>
      <c r="D8367" s="60"/>
      <c r="E8367" s="60"/>
      <c r="F8367" s="60"/>
      <c r="G8367" s="60"/>
      <c r="H8367" s="62"/>
      <c r="I8367" s="62"/>
      <c r="J8367" s="62"/>
      <c r="K8367" s="62"/>
      <c r="M8367" s="63"/>
      <c r="N8367" s="63"/>
      <c r="O8367" s="64"/>
      <c r="P8367" s="127"/>
      <c r="W8367" s="64"/>
      <c r="X8367" s="64"/>
    </row>
    <row r="8368" spans="1:24" s="59" customFormat="1" x14ac:dyDescent="0.25">
      <c r="A8368" s="77"/>
      <c r="D8368" s="60"/>
      <c r="E8368" s="60"/>
      <c r="F8368" s="60"/>
      <c r="G8368" s="60"/>
      <c r="H8368" s="62"/>
      <c r="I8368" s="62"/>
      <c r="J8368" s="62"/>
      <c r="K8368" s="62"/>
      <c r="M8368" s="63"/>
      <c r="N8368" s="63"/>
      <c r="O8368" s="64"/>
      <c r="P8368" s="127"/>
      <c r="W8368" s="64"/>
      <c r="X8368" s="64"/>
    </row>
    <row r="8369" spans="1:24" s="59" customFormat="1" x14ac:dyDescent="0.25">
      <c r="A8369" s="77"/>
      <c r="D8369" s="60"/>
      <c r="E8369" s="60"/>
      <c r="F8369" s="60"/>
      <c r="G8369" s="60"/>
      <c r="H8369" s="62"/>
      <c r="I8369" s="62"/>
      <c r="J8369" s="62"/>
      <c r="K8369" s="62"/>
      <c r="M8369" s="63"/>
      <c r="N8369" s="63"/>
      <c r="O8369" s="64"/>
      <c r="P8369" s="127"/>
      <c r="W8369" s="64"/>
      <c r="X8369" s="64"/>
    </row>
    <row r="8370" spans="1:24" s="59" customFormat="1" x14ac:dyDescent="0.25">
      <c r="A8370" s="77"/>
      <c r="D8370" s="60"/>
      <c r="E8370" s="60"/>
      <c r="F8370" s="60"/>
      <c r="G8370" s="60"/>
      <c r="H8370" s="62"/>
      <c r="I8370" s="62"/>
      <c r="J8370" s="62"/>
      <c r="K8370" s="62"/>
      <c r="M8370" s="63"/>
      <c r="N8370" s="63"/>
      <c r="O8370" s="64"/>
      <c r="P8370" s="127"/>
      <c r="W8370" s="64"/>
      <c r="X8370" s="64"/>
    </row>
    <row r="8371" spans="1:24" s="59" customFormat="1" x14ac:dyDescent="0.25">
      <c r="A8371" s="77"/>
      <c r="D8371" s="60"/>
      <c r="E8371" s="60"/>
      <c r="F8371" s="60"/>
      <c r="G8371" s="60"/>
      <c r="H8371" s="62"/>
      <c r="I8371" s="62"/>
      <c r="J8371" s="62"/>
      <c r="K8371" s="62"/>
      <c r="M8371" s="63"/>
      <c r="N8371" s="63"/>
      <c r="O8371" s="64"/>
      <c r="P8371" s="127"/>
      <c r="W8371" s="64"/>
      <c r="X8371" s="64"/>
    </row>
    <row r="8372" spans="1:24" s="59" customFormat="1" x14ac:dyDescent="0.25">
      <c r="A8372" s="77"/>
      <c r="D8372" s="60"/>
      <c r="E8372" s="60"/>
      <c r="F8372" s="60"/>
      <c r="G8372" s="60"/>
      <c r="H8372" s="62"/>
      <c r="I8372" s="62"/>
      <c r="J8372" s="62"/>
      <c r="K8372" s="62"/>
      <c r="M8372" s="63"/>
      <c r="N8372" s="63"/>
      <c r="O8372" s="64"/>
      <c r="P8372" s="127"/>
      <c r="W8372" s="64"/>
      <c r="X8372" s="64"/>
    </row>
    <row r="8373" spans="1:24" s="59" customFormat="1" x14ac:dyDescent="0.25">
      <c r="A8373" s="77"/>
      <c r="D8373" s="60"/>
      <c r="E8373" s="60"/>
      <c r="F8373" s="60"/>
      <c r="G8373" s="60"/>
      <c r="H8373" s="62"/>
      <c r="I8373" s="62"/>
      <c r="J8373" s="62"/>
      <c r="K8373" s="62"/>
      <c r="M8373" s="63"/>
      <c r="N8373" s="63"/>
      <c r="O8373" s="64"/>
      <c r="P8373" s="127"/>
      <c r="W8373" s="64"/>
      <c r="X8373" s="64"/>
    </row>
    <row r="8374" spans="1:24" s="59" customFormat="1" x14ac:dyDescent="0.25">
      <c r="A8374" s="77"/>
      <c r="D8374" s="60"/>
      <c r="E8374" s="60"/>
      <c r="F8374" s="60"/>
      <c r="G8374" s="60"/>
      <c r="H8374" s="62"/>
      <c r="I8374" s="62"/>
      <c r="J8374" s="62"/>
      <c r="K8374" s="62"/>
      <c r="M8374" s="63"/>
      <c r="N8374" s="63"/>
      <c r="O8374" s="64"/>
      <c r="P8374" s="127"/>
      <c r="W8374" s="64"/>
      <c r="X8374" s="64"/>
    </row>
    <row r="8375" spans="1:24" s="59" customFormat="1" x14ac:dyDescent="0.25">
      <c r="A8375" s="77"/>
      <c r="D8375" s="60"/>
      <c r="E8375" s="60"/>
      <c r="F8375" s="60"/>
      <c r="G8375" s="60"/>
      <c r="H8375" s="62"/>
      <c r="I8375" s="62"/>
      <c r="J8375" s="62"/>
      <c r="K8375" s="62"/>
      <c r="M8375" s="63"/>
      <c r="N8375" s="63"/>
      <c r="O8375" s="64"/>
      <c r="P8375" s="127"/>
      <c r="W8375" s="64"/>
      <c r="X8375" s="64"/>
    </row>
    <row r="8376" spans="1:24" s="59" customFormat="1" x14ac:dyDescent="0.25">
      <c r="A8376" s="77"/>
      <c r="D8376" s="60"/>
      <c r="E8376" s="60"/>
      <c r="F8376" s="60"/>
      <c r="G8376" s="60"/>
      <c r="H8376" s="62"/>
      <c r="I8376" s="62"/>
      <c r="J8376" s="62"/>
      <c r="K8376" s="62"/>
      <c r="M8376" s="63"/>
      <c r="N8376" s="63"/>
      <c r="O8376" s="64"/>
      <c r="P8376" s="127"/>
      <c r="W8376" s="64"/>
      <c r="X8376" s="64"/>
    </row>
    <row r="8377" spans="1:24" s="59" customFormat="1" x14ac:dyDescent="0.25">
      <c r="A8377" s="77"/>
      <c r="D8377" s="60"/>
      <c r="E8377" s="60"/>
      <c r="F8377" s="60"/>
      <c r="G8377" s="60"/>
      <c r="H8377" s="62"/>
      <c r="I8377" s="62"/>
      <c r="J8377" s="62"/>
      <c r="K8377" s="62"/>
      <c r="M8377" s="63"/>
      <c r="N8377" s="63"/>
      <c r="O8377" s="64"/>
      <c r="P8377" s="127"/>
      <c r="W8377" s="64"/>
      <c r="X8377" s="64"/>
    </row>
    <row r="8378" spans="1:24" s="59" customFormat="1" x14ac:dyDescent="0.25">
      <c r="A8378" s="77"/>
      <c r="D8378" s="60"/>
      <c r="E8378" s="60"/>
      <c r="F8378" s="60"/>
      <c r="G8378" s="60"/>
      <c r="H8378" s="62"/>
      <c r="I8378" s="62"/>
      <c r="J8378" s="62"/>
      <c r="K8378" s="62"/>
      <c r="M8378" s="63"/>
      <c r="N8378" s="63"/>
      <c r="O8378" s="64"/>
      <c r="P8378" s="127"/>
      <c r="W8378" s="64"/>
      <c r="X8378" s="64"/>
    </row>
    <row r="8379" spans="1:24" s="59" customFormat="1" x14ac:dyDescent="0.25">
      <c r="A8379" s="77"/>
      <c r="D8379" s="60"/>
      <c r="E8379" s="60"/>
      <c r="F8379" s="60"/>
      <c r="G8379" s="60"/>
      <c r="H8379" s="62"/>
      <c r="I8379" s="62"/>
      <c r="J8379" s="62"/>
      <c r="K8379" s="62"/>
      <c r="M8379" s="63"/>
      <c r="N8379" s="63"/>
      <c r="O8379" s="64"/>
      <c r="P8379" s="127"/>
      <c r="W8379" s="64"/>
      <c r="X8379" s="64"/>
    </row>
    <row r="8380" spans="1:24" s="59" customFormat="1" x14ac:dyDescent="0.25">
      <c r="A8380" s="77"/>
      <c r="D8380" s="60"/>
      <c r="E8380" s="60"/>
      <c r="F8380" s="60"/>
      <c r="G8380" s="60"/>
      <c r="H8380" s="62"/>
      <c r="I8380" s="62"/>
      <c r="J8380" s="62"/>
      <c r="K8380" s="62"/>
      <c r="M8380" s="63"/>
      <c r="N8380" s="63"/>
      <c r="O8380" s="64"/>
      <c r="P8380" s="127"/>
      <c r="W8380" s="64"/>
      <c r="X8380" s="64"/>
    </row>
    <row r="8381" spans="1:24" s="59" customFormat="1" x14ac:dyDescent="0.25">
      <c r="A8381" s="77"/>
      <c r="D8381" s="60"/>
      <c r="E8381" s="60"/>
      <c r="F8381" s="60"/>
      <c r="G8381" s="60"/>
      <c r="H8381" s="62"/>
      <c r="I8381" s="62"/>
      <c r="J8381" s="62"/>
      <c r="K8381" s="62"/>
      <c r="M8381" s="63"/>
      <c r="N8381" s="63"/>
      <c r="O8381" s="64"/>
      <c r="P8381" s="127"/>
      <c r="W8381" s="64"/>
      <c r="X8381" s="64"/>
    </row>
    <row r="8382" spans="1:24" s="59" customFormat="1" x14ac:dyDescent="0.25">
      <c r="A8382" s="77"/>
      <c r="D8382" s="60"/>
      <c r="E8382" s="60"/>
      <c r="F8382" s="60"/>
      <c r="G8382" s="60"/>
      <c r="H8382" s="62"/>
      <c r="I8382" s="62"/>
      <c r="J8382" s="62"/>
      <c r="K8382" s="62"/>
      <c r="M8382" s="63"/>
      <c r="N8382" s="63"/>
      <c r="O8382" s="64"/>
      <c r="P8382" s="127"/>
      <c r="W8382" s="64"/>
      <c r="X8382" s="64"/>
    </row>
    <row r="8383" spans="1:24" s="59" customFormat="1" x14ac:dyDescent="0.25">
      <c r="A8383" s="77"/>
      <c r="D8383" s="60"/>
      <c r="E8383" s="60"/>
      <c r="F8383" s="60"/>
      <c r="G8383" s="60"/>
      <c r="H8383" s="62"/>
      <c r="I8383" s="62"/>
      <c r="J8383" s="62"/>
      <c r="K8383" s="62"/>
      <c r="M8383" s="63"/>
      <c r="N8383" s="63"/>
      <c r="O8383" s="64"/>
      <c r="P8383" s="127"/>
      <c r="W8383" s="64"/>
      <c r="X8383" s="64"/>
    </row>
    <row r="8384" spans="1:24" s="59" customFormat="1" x14ac:dyDescent="0.25">
      <c r="A8384" s="77"/>
      <c r="D8384" s="60"/>
      <c r="E8384" s="60"/>
      <c r="F8384" s="60"/>
      <c r="G8384" s="60"/>
      <c r="H8384" s="62"/>
      <c r="I8384" s="62"/>
      <c r="J8384" s="62"/>
      <c r="K8384" s="62"/>
      <c r="M8384" s="63"/>
      <c r="N8384" s="63"/>
      <c r="O8384" s="64"/>
      <c r="P8384" s="127"/>
      <c r="W8384" s="64"/>
      <c r="X8384" s="64"/>
    </row>
    <row r="8385" spans="1:24" s="59" customFormat="1" x14ac:dyDescent="0.25">
      <c r="A8385" s="77"/>
      <c r="D8385" s="60"/>
      <c r="E8385" s="60"/>
      <c r="F8385" s="60"/>
      <c r="G8385" s="60"/>
      <c r="H8385" s="62"/>
      <c r="I8385" s="62"/>
      <c r="J8385" s="62"/>
      <c r="K8385" s="62"/>
      <c r="M8385" s="63"/>
      <c r="N8385" s="63"/>
      <c r="O8385" s="64"/>
      <c r="P8385" s="127"/>
      <c r="W8385" s="64"/>
      <c r="X8385" s="64"/>
    </row>
    <row r="8386" spans="1:24" s="59" customFormat="1" x14ac:dyDescent="0.25">
      <c r="A8386" s="77"/>
      <c r="D8386" s="60"/>
      <c r="E8386" s="60"/>
      <c r="F8386" s="60"/>
      <c r="G8386" s="60"/>
      <c r="H8386" s="62"/>
      <c r="I8386" s="62"/>
      <c r="J8386" s="62"/>
      <c r="K8386" s="62"/>
      <c r="M8386" s="63"/>
      <c r="N8386" s="63"/>
      <c r="O8386" s="64"/>
      <c r="P8386" s="127"/>
      <c r="W8386" s="64"/>
      <c r="X8386" s="64"/>
    </row>
    <row r="8387" spans="1:24" s="59" customFormat="1" x14ac:dyDescent="0.25">
      <c r="A8387" s="77"/>
      <c r="D8387" s="60"/>
      <c r="E8387" s="60"/>
      <c r="F8387" s="60"/>
      <c r="G8387" s="60"/>
      <c r="H8387" s="62"/>
      <c r="I8387" s="62"/>
      <c r="J8387" s="62"/>
      <c r="K8387" s="62"/>
      <c r="M8387" s="63"/>
      <c r="N8387" s="63"/>
      <c r="O8387" s="64"/>
      <c r="P8387" s="127"/>
      <c r="W8387" s="64"/>
      <c r="X8387" s="64"/>
    </row>
    <row r="8388" spans="1:24" s="59" customFormat="1" x14ac:dyDescent="0.25">
      <c r="A8388" s="77"/>
      <c r="D8388" s="60"/>
      <c r="E8388" s="60"/>
      <c r="F8388" s="60"/>
      <c r="G8388" s="60"/>
      <c r="H8388" s="62"/>
      <c r="I8388" s="62"/>
      <c r="J8388" s="62"/>
      <c r="K8388" s="62"/>
      <c r="M8388" s="63"/>
      <c r="N8388" s="63"/>
      <c r="O8388" s="64"/>
      <c r="P8388" s="127"/>
      <c r="W8388" s="64"/>
      <c r="X8388" s="64"/>
    </row>
    <row r="8389" spans="1:24" s="59" customFormat="1" x14ac:dyDescent="0.25">
      <c r="A8389" s="77"/>
      <c r="D8389" s="60"/>
      <c r="E8389" s="60"/>
      <c r="F8389" s="60"/>
      <c r="G8389" s="60"/>
      <c r="H8389" s="62"/>
      <c r="I8389" s="62"/>
      <c r="J8389" s="62"/>
      <c r="K8389" s="62"/>
      <c r="M8389" s="63"/>
      <c r="N8389" s="63"/>
      <c r="O8389" s="64"/>
      <c r="P8389" s="127"/>
      <c r="W8389" s="64"/>
      <c r="X8389" s="64"/>
    </row>
    <row r="8390" spans="1:24" s="59" customFormat="1" x14ac:dyDescent="0.25">
      <c r="A8390" s="77"/>
      <c r="D8390" s="60"/>
      <c r="E8390" s="60"/>
      <c r="F8390" s="60"/>
      <c r="G8390" s="60"/>
      <c r="H8390" s="62"/>
      <c r="I8390" s="62"/>
      <c r="J8390" s="62"/>
      <c r="K8390" s="62"/>
      <c r="M8390" s="63"/>
      <c r="N8390" s="63"/>
      <c r="O8390" s="64"/>
      <c r="P8390" s="127"/>
      <c r="W8390" s="64"/>
      <c r="X8390" s="64"/>
    </row>
    <row r="8391" spans="1:24" s="59" customFormat="1" x14ac:dyDescent="0.25">
      <c r="A8391" s="77"/>
      <c r="D8391" s="60"/>
      <c r="E8391" s="60"/>
      <c r="F8391" s="60"/>
      <c r="G8391" s="60"/>
      <c r="H8391" s="62"/>
      <c r="I8391" s="62"/>
      <c r="J8391" s="62"/>
      <c r="K8391" s="62"/>
      <c r="M8391" s="63"/>
      <c r="N8391" s="63"/>
      <c r="O8391" s="64"/>
      <c r="P8391" s="127"/>
      <c r="W8391" s="64"/>
      <c r="X8391" s="64"/>
    </row>
    <row r="8392" spans="1:24" s="59" customFormat="1" x14ac:dyDescent="0.25">
      <c r="A8392" s="77"/>
      <c r="D8392" s="60"/>
      <c r="E8392" s="60"/>
      <c r="F8392" s="60"/>
      <c r="G8392" s="60"/>
      <c r="H8392" s="62"/>
      <c r="I8392" s="62"/>
      <c r="J8392" s="62"/>
      <c r="K8392" s="62"/>
      <c r="M8392" s="63"/>
      <c r="N8392" s="63"/>
      <c r="O8392" s="64"/>
      <c r="P8392" s="127"/>
      <c r="W8392" s="64"/>
      <c r="X8392" s="64"/>
    </row>
    <row r="8393" spans="1:24" s="59" customFormat="1" x14ac:dyDescent="0.25">
      <c r="A8393" s="77"/>
      <c r="D8393" s="60"/>
      <c r="E8393" s="60"/>
      <c r="F8393" s="60"/>
      <c r="G8393" s="60"/>
      <c r="H8393" s="62"/>
      <c r="I8393" s="62"/>
      <c r="J8393" s="62"/>
      <c r="K8393" s="62"/>
      <c r="M8393" s="63"/>
      <c r="N8393" s="63"/>
      <c r="O8393" s="64"/>
      <c r="P8393" s="127"/>
      <c r="W8393" s="64"/>
      <c r="X8393" s="64"/>
    </row>
    <row r="8394" spans="1:24" s="59" customFormat="1" x14ac:dyDescent="0.25">
      <c r="A8394" s="77"/>
      <c r="D8394" s="60"/>
      <c r="E8394" s="60"/>
      <c r="F8394" s="60"/>
      <c r="G8394" s="60"/>
      <c r="H8394" s="62"/>
      <c r="I8394" s="62"/>
      <c r="J8394" s="62"/>
      <c r="K8394" s="62"/>
      <c r="M8394" s="63"/>
      <c r="N8394" s="63"/>
      <c r="O8394" s="64"/>
      <c r="P8394" s="127"/>
      <c r="W8394" s="64"/>
      <c r="X8394" s="64"/>
    </row>
    <row r="8395" spans="1:24" s="59" customFormat="1" x14ac:dyDescent="0.25">
      <c r="A8395" s="77"/>
      <c r="D8395" s="60"/>
      <c r="E8395" s="60"/>
      <c r="F8395" s="60"/>
      <c r="G8395" s="60"/>
      <c r="H8395" s="62"/>
      <c r="I8395" s="62"/>
      <c r="J8395" s="62"/>
      <c r="K8395" s="62"/>
      <c r="M8395" s="63"/>
      <c r="N8395" s="63"/>
      <c r="O8395" s="64"/>
      <c r="P8395" s="127"/>
      <c r="W8395" s="64"/>
      <c r="X8395" s="64"/>
    </row>
    <row r="8396" spans="1:24" s="59" customFormat="1" x14ac:dyDescent="0.25">
      <c r="A8396" s="77"/>
      <c r="D8396" s="60"/>
      <c r="E8396" s="60"/>
      <c r="F8396" s="60"/>
      <c r="G8396" s="60"/>
      <c r="H8396" s="62"/>
      <c r="I8396" s="62"/>
      <c r="J8396" s="62"/>
      <c r="K8396" s="62"/>
      <c r="M8396" s="63"/>
      <c r="N8396" s="63"/>
      <c r="O8396" s="64"/>
      <c r="P8396" s="127"/>
      <c r="W8396" s="64"/>
      <c r="X8396" s="64"/>
    </row>
    <row r="8397" spans="1:24" s="59" customFormat="1" x14ac:dyDescent="0.25">
      <c r="A8397" s="77"/>
      <c r="D8397" s="60"/>
      <c r="E8397" s="60"/>
      <c r="F8397" s="60"/>
      <c r="G8397" s="60"/>
      <c r="H8397" s="62"/>
      <c r="I8397" s="62"/>
      <c r="J8397" s="62"/>
      <c r="K8397" s="62"/>
      <c r="M8397" s="63"/>
      <c r="N8397" s="63"/>
      <c r="O8397" s="64"/>
      <c r="P8397" s="127"/>
      <c r="W8397" s="64"/>
      <c r="X8397" s="64"/>
    </row>
    <row r="8398" spans="1:24" s="59" customFormat="1" x14ac:dyDescent="0.25">
      <c r="A8398" s="77"/>
      <c r="D8398" s="60"/>
      <c r="E8398" s="60"/>
      <c r="F8398" s="60"/>
      <c r="G8398" s="60"/>
      <c r="H8398" s="62"/>
      <c r="I8398" s="62"/>
      <c r="J8398" s="62"/>
      <c r="K8398" s="62"/>
      <c r="M8398" s="63"/>
      <c r="N8398" s="63"/>
      <c r="O8398" s="64"/>
      <c r="P8398" s="127"/>
      <c r="W8398" s="64"/>
      <c r="X8398" s="64"/>
    </row>
    <row r="8399" spans="1:24" s="59" customFormat="1" x14ac:dyDescent="0.25">
      <c r="A8399" s="77"/>
      <c r="D8399" s="60"/>
      <c r="E8399" s="60"/>
      <c r="F8399" s="60"/>
      <c r="G8399" s="60"/>
      <c r="H8399" s="62"/>
      <c r="I8399" s="62"/>
      <c r="J8399" s="62"/>
      <c r="K8399" s="62"/>
      <c r="M8399" s="63"/>
      <c r="N8399" s="63"/>
      <c r="O8399" s="64"/>
      <c r="P8399" s="127"/>
      <c r="W8399" s="64"/>
      <c r="X8399" s="64"/>
    </row>
    <row r="8400" spans="1:24" s="59" customFormat="1" x14ac:dyDescent="0.25">
      <c r="A8400" s="77"/>
      <c r="D8400" s="60"/>
      <c r="E8400" s="60"/>
      <c r="F8400" s="60"/>
      <c r="G8400" s="60"/>
      <c r="H8400" s="62"/>
      <c r="I8400" s="62"/>
      <c r="J8400" s="62"/>
      <c r="K8400" s="62"/>
      <c r="M8400" s="63"/>
      <c r="N8400" s="63"/>
      <c r="O8400" s="64"/>
      <c r="P8400" s="127"/>
      <c r="W8400" s="64"/>
      <c r="X8400" s="64"/>
    </row>
    <row r="8401" spans="1:24" s="59" customFormat="1" x14ac:dyDescent="0.25">
      <c r="A8401" s="77"/>
      <c r="D8401" s="60"/>
      <c r="E8401" s="60"/>
      <c r="F8401" s="60"/>
      <c r="G8401" s="60"/>
      <c r="H8401" s="62"/>
      <c r="I8401" s="62"/>
      <c r="J8401" s="62"/>
      <c r="K8401" s="62"/>
      <c r="M8401" s="63"/>
      <c r="N8401" s="63"/>
      <c r="O8401" s="64"/>
      <c r="P8401" s="127"/>
      <c r="W8401" s="64"/>
      <c r="X8401" s="64"/>
    </row>
    <row r="8402" spans="1:24" s="59" customFormat="1" x14ac:dyDescent="0.25">
      <c r="A8402" s="77"/>
      <c r="D8402" s="60"/>
      <c r="E8402" s="60"/>
      <c r="F8402" s="60"/>
      <c r="G8402" s="60"/>
      <c r="H8402" s="62"/>
      <c r="I8402" s="62"/>
      <c r="J8402" s="62"/>
      <c r="K8402" s="62"/>
      <c r="M8402" s="63"/>
      <c r="N8402" s="63"/>
      <c r="O8402" s="64"/>
      <c r="P8402" s="127"/>
      <c r="W8402" s="64"/>
      <c r="X8402" s="64"/>
    </row>
    <row r="8403" spans="1:24" s="59" customFormat="1" x14ac:dyDescent="0.25">
      <c r="A8403" s="77"/>
      <c r="D8403" s="60"/>
      <c r="E8403" s="60"/>
      <c r="F8403" s="60"/>
      <c r="G8403" s="60"/>
      <c r="H8403" s="62"/>
      <c r="I8403" s="62"/>
      <c r="J8403" s="62"/>
      <c r="K8403" s="62"/>
      <c r="M8403" s="63"/>
      <c r="N8403" s="63"/>
      <c r="O8403" s="64"/>
      <c r="P8403" s="127"/>
      <c r="W8403" s="64"/>
      <c r="X8403" s="64"/>
    </row>
    <row r="8404" spans="1:24" s="59" customFormat="1" x14ac:dyDescent="0.25">
      <c r="A8404" s="77"/>
      <c r="D8404" s="60"/>
      <c r="E8404" s="60"/>
      <c r="F8404" s="60"/>
      <c r="G8404" s="60"/>
      <c r="H8404" s="62"/>
      <c r="I8404" s="62"/>
      <c r="J8404" s="62"/>
      <c r="K8404" s="62"/>
      <c r="M8404" s="63"/>
      <c r="N8404" s="63"/>
      <c r="O8404" s="64"/>
      <c r="P8404" s="127"/>
      <c r="W8404" s="64"/>
      <c r="X8404" s="64"/>
    </row>
    <row r="8405" spans="1:24" s="59" customFormat="1" x14ac:dyDescent="0.25">
      <c r="A8405" s="77"/>
      <c r="D8405" s="60"/>
      <c r="E8405" s="60"/>
      <c r="F8405" s="60"/>
      <c r="G8405" s="60"/>
      <c r="H8405" s="62"/>
      <c r="I8405" s="62"/>
      <c r="J8405" s="62"/>
      <c r="K8405" s="62"/>
      <c r="M8405" s="63"/>
      <c r="N8405" s="63"/>
      <c r="O8405" s="64"/>
      <c r="P8405" s="127"/>
      <c r="W8405" s="64"/>
      <c r="X8405" s="64"/>
    </row>
    <row r="8406" spans="1:24" s="59" customFormat="1" x14ac:dyDescent="0.25">
      <c r="A8406" s="77"/>
      <c r="D8406" s="60"/>
      <c r="E8406" s="60"/>
      <c r="F8406" s="60"/>
      <c r="G8406" s="60"/>
      <c r="H8406" s="62"/>
      <c r="I8406" s="62"/>
      <c r="J8406" s="62"/>
      <c r="K8406" s="62"/>
      <c r="M8406" s="63"/>
      <c r="N8406" s="63"/>
      <c r="O8406" s="64"/>
      <c r="P8406" s="127"/>
      <c r="W8406" s="64"/>
      <c r="X8406" s="64"/>
    </row>
    <row r="8407" spans="1:24" s="59" customFormat="1" x14ac:dyDescent="0.25">
      <c r="A8407" s="77"/>
      <c r="D8407" s="60"/>
      <c r="E8407" s="60"/>
      <c r="F8407" s="60"/>
      <c r="G8407" s="60"/>
      <c r="H8407" s="62"/>
      <c r="I8407" s="62"/>
      <c r="J8407" s="62"/>
      <c r="K8407" s="62"/>
      <c r="M8407" s="63"/>
      <c r="N8407" s="63"/>
      <c r="O8407" s="64"/>
      <c r="P8407" s="127"/>
      <c r="W8407" s="64"/>
      <c r="X8407" s="64"/>
    </row>
    <row r="8408" spans="1:24" s="59" customFormat="1" x14ac:dyDescent="0.25">
      <c r="A8408" s="77"/>
      <c r="D8408" s="60"/>
      <c r="E8408" s="60"/>
      <c r="F8408" s="60"/>
      <c r="G8408" s="60"/>
      <c r="H8408" s="62"/>
      <c r="I8408" s="62"/>
      <c r="J8408" s="62"/>
      <c r="K8408" s="62"/>
      <c r="M8408" s="63"/>
      <c r="N8408" s="63"/>
      <c r="O8408" s="64"/>
      <c r="P8408" s="127"/>
      <c r="W8408" s="64"/>
      <c r="X8408" s="64"/>
    </row>
    <row r="8409" spans="1:24" s="59" customFormat="1" x14ac:dyDescent="0.25">
      <c r="A8409" s="77"/>
      <c r="D8409" s="60"/>
      <c r="E8409" s="60"/>
      <c r="F8409" s="60"/>
      <c r="G8409" s="60"/>
      <c r="H8409" s="62"/>
      <c r="I8409" s="62"/>
      <c r="J8409" s="62"/>
      <c r="K8409" s="62"/>
      <c r="M8409" s="63"/>
      <c r="N8409" s="63"/>
      <c r="O8409" s="64"/>
      <c r="P8409" s="127"/>
      <c r="W8409" s="64"/>
      <c r="X8409" s="64"/>
    </row>
    <row r="8410" spans="1:24" s="59" customFormat="1" x14ac:dyDescent="0.25">
      <c r="A8410" s="77"/>
      <c r="D8410" s="60"/>
      <c r="E8410" s="60"/>
      <c r="F8410" s="60"/>
      <c r="G8410" s="60"/>
      <c r="H8410" s="62"/>
      <c r="I8410" s="62"/>
      <c r="J8410" s="62"/>
      <c r="K8410" s="62"/>
      <c r="M8410" s="63"/>
      <c r="N8410" s="63"/>
      <c r="O8410" s="64"/>
      <c r="P8410" s="127"/>
      <c r="W8410" s="64"/>
      <c r="X8410" s="64"/>
    </row>
    <row r="8411" spans="1:24" s="59" customFormat="1" x14ac:dyDescent="0.25">
      <c r="A8411" s="77"/>
      <c r="D8411" s="60"/>
      <c r="E8411" s="60"/>
      <c r="F8411" s="60"/>
      <c r="G8411" s="60"/>
      <c r="H8411" s="62"/>
      <c r="I8411" s="62"/>
      <c r="J8411" s="62"/>
      <c r="K8411" s="62"/>
      <c r="M8411" s="63"/>
      <c r="N8411" s="63"/>
      <c r="O8411" s="64"/>
      <c r="P8411" s="127"/>
      <c r="W8411" s="64"/>
      <c r="X8411" s="64"/>
    </row>
    <row r="8412" spans="1:24" s="59" customFormat="1" x14ac:dyDescent="0.25">
      <c r="A8412" s="77"/>
      <c r="D8412" s="60"/>
      <c r="E8412" s="60"/>
      <c r="F8412" s="60"/>
      <c r="G8412" s="60"/>
      <c r="H8412" s="62"/>
      <c r="I8412" s="62"/>
      <c r="J8412" s="62"/>
      <c r="K8412" s="62"/>
      <c r="M8412" s="63"/>
      <c r="N8412" s="63"/>
      <c r="O8412" s="64"/>
      <c r="P8412" s="127"/>
      <c r="W8412" s="64"/>
      <c r="X8412" s="64"/>
    </row>
    <row r="8413" spans="1:24" s="59" customFormat="1" x14ac:dyDescent="0.25">
      <c r="A8413" s="77"/>
      <c r="D8413" s="60"/>
      <c r="E8413" s="60"/>
      <c r="F8413" s="60"/>
      <c r="G8413" s="60"/>
      <c r="H8413" s="62"/>
      <c r="I8413" s="62"/>
      <c r="J8413" s="62"/>
      <c r="K8413" s="62"/>
      <c r="M8413" s="63"/>
      <c r="N8413" s="63"/>
      <c r="O8413" s="64"/>
      <c r="P8413" s="127"/>
      <c r="W8413" s="64"/>
      <c r="X8413" s="64"/>
    </row>
    <row r="8414" spans="1:24" s="59" customFormat="1" x14ac:dyDescent="0.25">
      <c r="A8414" s="77"/>
      <c r="D8414" s="60"/>
      <c r="E8414" s="60"/>
      <c r="F8414" s="60"/>
      <c r="G8414" s="60"/>
      <c r="H8414" s="62"/>
      <c r="I8414" s="62"/>
      <c r="J8414" s="62"/>
      <c r="K8414" s="62"/>
      <c r="M8414" s="63"/>
      <c r="N8414" s="63"/>
      <c r="O8414" s="64"/>
      <c r="P8414" s="127"/>
      <c r="W8414" s="64"/>
      <c r="X8414" s="64"/>
    </row>
    <row r="8415" spans="1:24" s="59" customFormat="1" x14ac:dyDescent="0.25">
      <c r="A8415" s="77"/>
      <c r="D8415" s="60"/>
      <c r="E8415" s="60"/>
      <c r="F8415" s="60"/>
      <c r="G8415" s="60"/>
      <c r="H8415" s="62"/>
      <c r="I8415" s="62"/>
      <c r="J8415" s="62"/>
      <c r="K8415" s="62"/>
      <c r="M8415" s="63"/>
      <c r="N8415" s="63"/>
      <c r="O8415" s="64"/>
      <c r="P8415" s="127"/>
      <c r="W8415" s="64"/>
      <c r="X8415" s="64"/>
    </row>
    <row r="8416" spans="1:24" s="59" customFormat="1" x14ac:dyDescent="0.25">
      <c r="A8416" s="77"/>
      <c r="D8416" s="60"/>
      <c r="E8416" s="60"/>
      <c r="F8416" s="60"/>
      <c r="G8416" s="60"/>
      <c r="H8416" s="62"/>
      <c r="I8416" s="62"/>
      <c r="J8416" s="62"/>
      <c r="K8416" s="62"/>
      <c r="M8416" s="63"/>
      <c r="N8416" s="63"/>
      <c r="O8416" s="64"/>
      <c r="P8416" s="127"/>
      <c r="W8416" s="64"/>
      <c r="X8416" s="64"/>
    </row>
    <row r="8417" spans="1:24" s="59" customFormat="1" x14ac:dyDescent="0.25">
      <c r="A8417" s="77"/>
      <c r="D8417" s="60"/>
      <c r="E8417" s="60"/>
      <c r="F8417" s="60"/>
      <c r="G8417" s="60"/>
      <c r="H8417" s="62"/>
      <c r="I8417" s="62"/>
      <c r="J8417" s="62"/>
      <c r="K8417" s="62"/>
      <c r="M8417" s="63"/>
      <c r="N8417" s="63"/>
      <c r="O8417" s="64"/>
      <c r="P8417" s="127"/>
      <c r="W8417" s="64"/>
      <c r="X8417" s="64"/>
    </row>
    <row r="8418" spans="1:24" s="59" customFormat="1" x14ac:dyDescent="0.25">
      <c r="A8418" s="77"/>
      <c r="D8418" s="60"/>
      <c r="E8418" s="60"/>
      <c r="F8418" s="60"/>
      <c r="G8418" s="60"/>
      <c r="H8418" s="62"/>
      <c r="I8418" s="62"/>
      <c r="J8418" s="62"/>
      <c r="K8418" s="62"/>
      <c r="M8418" s="63"/>
      <c r="N8418" s="63"/>
      <c r="O8418" s="64"/>
      <c r="P8418" s="127"/>
      <c r="W8418" s="64"/>
      <c r="X8418" s="64"/>
    </row>
    <row r="8419" spans="1:24" s="59" customFormat="1" x14ac:dyDescent="0.25">
      <c r="A8419" s="77"/>
      <c r="D8419" s="60"/>
      <c r="E8419" s="60"/>
      <c r="F8419" s="60"/>
      <c r="G8419" s="60"/>
      <c r="H8419" s="62"/>
      <c r="I8419" s="62"/>
      <c r="J8419" s="62"/>
      <c r="K8419" s="62"/>
      <c r="M8419" s="63"/>
      <c r="N8419" s="63"/>
      <c r="O8419" s="64"/>
      <c r="P8419" s="127"/>
      <c r="W8419" s="64"/>
      <c r="X8419" s="64"/>
    </row>
    <row r="8420" spans="1:24" s="59" customFormat="1" x14ac:dyDescent="0.25">
      <c r="A8420" s="77"/>
      <c r="D8420" s="60"/>
      <c r="E8420" s="60"/>
      <c r="F8420" s="60"/>
      <c r="G8420" s="60"/>
      <c r="H8420" s="62"/>
      <c r="I8420" s="62"/>
      <c r="J8420" s="62"/>
      <c r="K8420" s="62"/>
      <c r="M8420" s="63"/>
      <c r="N8420" s="63"/>
      <c r="O8420" s="64"/>
      <c r="P8420" s="127"/>
      <c r="W8420" s="64"/>
      <c r="X8420" s="64"/>
    </row>
    <row r="8421" spans="1:24" s="59" customFormat="1" x14ac:dyDescent="0.25">
      <c r="A8421" s="77"/>
      <c r="D8421" s="60"/>
      <c r="E8421" s="60"/>
      <c r="F8421" s="60"/>
      <c r="G8421" s="60"/>
      <c r="H8421" s="62"/>
      <c r="I8421" s="62"/>
      <c r="J8421" s="62"/>
      <c r="K8421" s="62"/>
      <c r="M8421" s="63"/>
      <c r="N8421" s="63"/>
      <c r="O8421" s="64"/>
      <c r="P8421" s="127"/>
      <c r="W8421" s="64"/>
      <c r="X8421" s="64"/>
    </row>
    <row r="8422" spans="1:24" s="59" customFormat="1" x14ac:dyDescent="0.25">
      <c r="A8422" s="77"/>
      <c r="D8422" s="60"/>
      <c r="E8422" s="60"/>
      <c r="F8422" s="60"/>
      <c r="G8422" s="60"/>
      <c r="H8422" s="62"/>
      <c r="I8422" s="62"/>
      <c r="J8422" s="62"/>
      <c r="K8422" s="62"/>
      <c r="M8422" s="63"/>
      <c r="N8422" s="63"/>
      <c r="O8422" s="64"/>
      <c r="P8422" s="127"/>
      <c r="W8422" s="64"/>
      <c r="X8422" s="64"/>
    </row>
    <row r="8423" spans="1:24" s="59" customFormat="1" x14ac:dyDescent="0.25">
      <c r="A8423" s="77"/>
      <c r="D8423" s="60"/>
      <c r="E8423" s="60"/>
      <c r="F8423" s="60"/>
      <c r="G8423" s="60"/>
      <c r="H8423" s="62"/>
      <c r="I8423" s="62"/>
      <c r="J8423" s="62"/>
      <c r="K8423" s="62"/>
      <c r="M8423" s="63"/>
      <c r="N8423" s="63"/>
      <c r="O8423" s="64"/>
      <c r="P8423" s="127"/>
      <c r="W8423" s="64"/>
      <c r="X8423" s="64"/>
    </row>
    <row r="8424" spans="1:24" s="59" customFormat="1" x14ac:dyDescent="0.25">
      <c r="A8424" s="77"/>
      <c r="D8424" s="60"/>
      <c r="E8424" s="60"/>
      <c r="F8424" s="60"/>
      <c r="G8424" s="60"/>
      <c r="H8424" s="62"/>
      <c r="I8424" s="62"/>
      <c r="J8424" s="62"/>
      <c r="K8424" s="62"/>
      <c r="M8424" s="63"/>
      <c r="N8424" s="63"/>
      <c r="O8424" s="64"/>
      <c r="P8424" s="127"/>
      <c r="W8424" s="64"/>
      <c r="X8424" s="64"/>
    </row>
    <row r="8425" spans="1:24" s="59" customFormat="1" x14ac:dyDescent="0.25">
      <c r="A8425" s="77"/>
      <c r="D8425" s="60"/>
      <c r="E8425" s="60"/>
      <c r="F8425" s="60"/>
      <c r="G8425" s="60"/>
      <c r="H8425" s="62"/>
      <c r="I8425" s="62"/>
      <c r="J8425" s="62"/>
      <c r="K8425" s="62"/>
      <c r="M8425" s="63"/>
      <c r="N8425" s="63"/>
      <c r="O8425" s="64"/>
      <c r="P8425" s="127"/>
      <c r="W8425" s="64"/>
      <c r="X8425" s="64"/>
    </row>
    <row r="8426" spans="1:24" s="59" customFormat="1" x14ac:dyDescent="0.25">
      <c r="A8426" s="77"/>
      <c r="D8426" s="60"/>
      <c r="E8426" s="60"/>
      <c r="F8426" s="60"/>
      <c r="G8426" s="60"/>
      <c r="H8426" s="62"/>
      <c r="I8426" s="62"/>
      <c r="J8426" s="62"/>
      <c r="K8426" s="62"/>
      <c r="M8426" s="63"/>
      <c r="N8426" s="63"/>
      <c r="O8426" s="64"/>
      <c r="P8426" s="127"/>
      <c r="W8426" s="64"/>
      <c r="X8426" s="64"/>
    </row>
    <row r="8427" spans="1:24" s="59" customFormat="1" x14ac:dyDescent="0.25">
      <c r="A8427" s="77"/>
      <c r="D8427" s="60"/>
      <c r="E8427" s="60"/>
      <c r="F8427" s="60"/>
      <c r="G8427" s="60"/>
      <c r="H8427" s="62"/>
      <c r="I8427" s="62"/>
      <c r="J8427" s="62"/>
      <c r="K8427" s="62"/>
      <c r="M8427" s="63"/>
      <c r="N8427" s="63"/>
      <c r="O8427" s="64"/>
      <c r="P8427" s="127"/>
      <c r="W8427" s="64"/>
      <c r="X8427" s="64"/>
    </row>
    <row r="8428" spans="1:24" s="59" customFormat="1" x14ac:dyDescent="0.25">
      <c r="A8428" s="77"/>
      <c r="D8428" s="60"/>
      <c r="E8428" s="60"/>
      <c r="F8428" s="60"/>
      <c r="G8428" s="60"/>
      <c r="H8428" s="62"/>
      <c r="I8428" s="62"/>
      <c r="J8428" s="62"/>
      <c r="K8428" s="62"/>
      <c r="M8428" s="63"/>
      <c r="N8428" s="63"/>
      <c r="O8428" s="64"/>
      <c r="P8428" s="127"/>
      <c r="W8428" s="64"/>
      <c r="X8428" s="64"/>
    </row>
    <row r="8429" spans="1:24" s="59" customFormat="1" x14ac:dyDescent="0.25">
      <c r="A8429" s="77"/>
      <c r="D8429" s="60"/>
      <c r="E8429" s="60"/>
      <c r="F8429" s="60"/>
      <c r="G8429" s="60"/>
      <c r="H8429" s="62"/>
      <c r="I8429" s="62"/>
      <c r="J8429" s="62"/>
      <c r="K8429" s="62"/>
      <c r="M8429" s="63"/>
      <c r="N8429" s="63"/>
      <c r="O8429" s="64"/>
      <c r="P8429" s="127"/>
      <c r="W8429" s="64"/>
      <c r="X8429" s="64"/>
    </row>
    <row r="8430" spans="1:24" s="59" customFormat="1" x14ac:dyDescent="0.25">
      <c r="A8430" s="77"/>
      <c r="D8430" s="60"/>
      <c r="E8430" s="60"/>
      <c r="F8430" s="60"/>
      <c r="G8430" s="60"/>
      <c r="H8430" s="62"/>
      <c r="I8430" s="62"/>
      <c r="J8430" s="62"/>
      <c r="K8430" s="62"/>
      <c r="M8430" s="63"/>
      <c r="N8430" s="63"/>
      <c r="O8430" s="64"/>
      <c r="P8430" s="127"/>
      <c r="W8430" s="64"/>
      <c r="X8430" s="64"/>
    </row>
    <row r="8431" spans="1:24" s="59" customFormat="1" x14ac:dyDescent="0.25">
      <c r="A8431" s="77"/>
      <c r="D8431" s="60"/>
      <c r="E8431" s="60"/>
      <c r="F8431" s="60"/>
      <c r="G8431" s="60"/>
      <c r="H8431" s="62"/>
      <c r="I8431" s="62"/>
      <c r="J8431" s="62"/>
      <c r="K8431" s="62"/>
      <c r="M8431" s="63"/>
      <c r="N8431" s="63"/>
      <c r="O8431" s="64"/>
      <c r="P8431" s="127"/>
      <c r="W8431" s="64"/>
      <c r="X8431" s="64"/>
    </row>
    <row r="8432" spans="1:24" s="59" customFormat="1" x14ac:dyDescent="0.25">
      <c r="A8432" s="77"/>
      <c r="D8432" s="60"/>
      <c r="E8432" s="60"/>
      <c r="F8432" s="60"/>
      <c r="G8432" s="60"/>
      <c r="H8432" s="62"/>
      <c r="I8432" s="62"/>
      <c r="J8432" s="62"/>
      <c r="K8432" s="62"/>
      <c r="M8432" s="63"/>
      <c r="N8432" s="63"/>
      <c r="O8432" s="64"/>
      <c r="P8432" s="127"/>
      <c r="W8432" s="64"/>
      <c r="X8432" s="64"/>
    </row>
    <row r="8433" spans="1:24" s="59" customFormat="1" x14ac:dyDescent="0.25">
      <c r="A8433" s="77"/>
      <c r="D8433" s="60"/>
      <c r="E8433" s="60"/>
      <c r="F8433" s="60"/>
      <c r="G8433" s="60"/>
      <c r="H8433" s="62"/>
      <c r="I8433" s="62"/>
      <c r="J8433" s="62"/>
      <c r="K8433" s="62"/>
      <c r="M8433" s="63"/>
      <c r="N8433" s="63"/>
      <c r="O8433" s="64"/>
      <c r="P8433" s="127"/>
      <c r="W8433" s="64"/>
      <c r="X8433" s="64"/>
    </row>
    <row r="8434" spans="1:24" s="59" customFormat="1" x14ac:dyDescent="0.25">
      <c r="A8434" s="77"/>
      <c r="D8434" s="60"/>
      <c r="E8434" s="60"/>
      <c r="F8434" s="60"/>
      <c r="G8434" s="60"/>
      <c r="H8434" s="62"/>
      <c r="I8434" s="62"/>
      <c r="J8434" s="62"/>
      <c r="K8434" s="62"/>
      <c r="M8434" s="63"/>
      <c r="N8434" s="63"/>
      <c r="O8434" s="64"/>
      <c r="P8434" s="127"/>
      <c r="W8434" s="64"/>
      <c r="X8434" s="64"/>
    </row>
    <row r="8435" spans="1:24" s="59" customFormat="1" x14ac:dyDescent="0.25">
      <c r="A8435" s="77"/>
      <c r="D8435" s="60"/>
      <c r="E8435" s="60"/>
      <c r="F8435" s="60"/>
      <c r="G8435" s="60"/>
      <c r="H8435" s="62"/>
      <c r="I8435" s="62"/>
      <c r="J8435" s="62"/>
      <c r="K8435" s="62"/>
      <c r="M8435" s="63"/>
      <c r="N8435" s="63"/>
      <c r="O8435" s="64"/>
      <c r="P8435" s="127"/>
      <c r="W8435" s="64"/>
      <c r="X8435" s="64"/>
    </row>
    <row r="8436" spans="1:24" s="59" customFormat="1" x14ac:dyDescent="0.25">
      <c r="A8436" s="77"/>
      <c r="D8436" s="60"/>
      <c r="E8436" s="60"/>
      <c r="F8436" s="60"/>
      <c r="G8436" s="60"/>
      <c r="H8436" s="62"/>
      <c r="I8436" s="62"/>
      <c r="J8436" s="62"/>
      <c r="K8436" s="62"/>
      <c r="M8436" s="63"/>
      <c r="N8436" s="63"/>
      <c r="O8436" s="64"/>
      <c r="P8436" s="127"/>
      <c r="W8436" s="64"/>
      <c r="X8436" s="64"/>
    </row>
    <row r="8437" spans="1:24" s="59" customFormat="1" x14ac:dyDescent="0.25">
      <c r="A8437" s="77"/>
      <c r="D8437" s="60"/>
      <c r="E8437" s="60"/>
      <c r="F8437" s="60"/>
      <c r="G8437" s="60"/>
      <c r="H8437" s="62"/>
      <c r="I8437" s="62"/>
      <c r="J8437" s="62"/>
      <c r="K8437" s="62"/>
      <c r="M8437" s="63"/>
      <c r="N8437" s="63"/>
      <c r="O8437" s="64"/>
      <c r="P8437" s="127"/>
      <c r="W8437" s="64"/>
      <c r="X8437" s="64"/>
    </row>
    <row r="8438" spans="1:24" s="59" customFormat="1" x14ac:dyDescent="0.25">
      <c r="A8438" s="77"/>
      <c r="D8438" s="60"/>
      <c r="E8438" s="60"/>
      <c r="F8438" s="60"/>
      <c r="G8438" s="60"/>
      <c r="H8438" s="62"/>
      <c r="I8438" s="62"/>
      <c r="J8438" s="62"/>
      <c r="K8438" s="62"/>
      <c r="M8438" s="63"/>
      <c r="N8438" s="63"/>
      <c r="O8438" s="64"/>
      <c r="P8438" s="127"/>
      <c r="W8438" s="64"/>
      <c r="X8438" s="64"/>
    </row>
    <row r="8439" spans="1:24" s="59" customFormat="1" x14ac:dyDescent="0.25">
      <c r="A8439" s="77"/>
      <c r="D8439" s="60"/>
      <c r="E8439" s="60"/>
      <c r="F8439" s="60"/>
      <c r="G8439" s="60"/>
      <c r="H8439" s="62"/>
      <c r="I8439" s="62"/>
      <c r="J8439" s="62"/>
      <c r="K8439" s="62"/>
      <c r="M8439" s="63"/>
      <c r="N8439" s="63"/>
      <c r="O8439" s="64"/>
      <c r="P8439" s="127"/>
      <c r="W8439" s="64"/>
      <c r="X8439" s="64"/>
    </row>
    <row r="8440" spans="1:24" s="59" customFormat="1" x14ac:dyDescent="0.25">
      <c r="A8440" s="77"/>
      <c r="D8440" s="60"/>
      <c r="E8440" s="60"/>
      <c r="F8440" s="60"/>
      <c r="G8440" s="60"/>
      <c r="H8440" s="62"/>
      <c r="I8440" s="62"/>
      <c r="J8440" s="62"/>
      <c r="K8440" s="62"/>
      <c r="M8440" s="63"/>
      <c r="N8440" s="63"/>
      <c r="O8440" s="64"/>
      <c r="P8440" s="127"/>
      <c r="W8440" s="64"/>
      <c r="X8440" s="64"/>
    </row>
    <row r="8441" spans="1:24" s="59" customFormat="1" x14ac:dyDescent="0.25">
      <c r="A8441" s="77"/>
      <c r="D8441" s="60"/>
      <c r="E8441" s="60"/>
      <c r="F8441" s="60"/>
      <c r="G8441" s="60"/>
      <c r="H8441" s="62"/>
      <c r="I8441" s="62"/>
      <c r="J8441" s="62"/>
      <c r="K8441" s="62"/>
      <c r="M8441" s="63"/>
      <c r="N8441" s="63"/>
      <c r="O8441" s="64"/>
      <c r="P8441" s="127"/>
      <c r="W8441" s="64"/>
      <c r="X8441" s="64"/>
    </row>
    <row r="8442" spans="1:24" s="59" customFormat="1" x14ac:dyDescent="0.25">
      <c r="A8442" s="77"/>
      <c r="D8442" s="60"/>
      <c r="E8442" s="60"/>
      <c r="F8442" s="60"/>
      <c r="G8442" s="60"/>
      <c r="H8442" s="62"/>
      <c r="I8442" s="62"/>
      <c r="J8442" s="62"/>
      <c r="K8442" s="62"/>
      <c r="M8442" s="63"/>
      <c r="N8442" s="63"/>
      <c r="O8442" s="64"/>
      <c r="P8442" s="127"/>
      <c r="W8442" s="64"/>
      <c r="X8442" s="64"/>
    </row>
    <row r="8443" spans="1:24" s="59" customFormat="1" x14ac:dyDescent="0.25">
      <c r="A8443" s="77"/>
      <c r="D8443" s="60"/>
      <c r="E8443" s="60"/>
      <c r="F8443" s="60"/>
      <c r="G8443" s="60"/>
      <c r="H8443" s="62"/>
      <c r="I8443" s="62"/>
      <c r="J8443" s="62"/>
      <c r="K8443" s="62"/>
      <c r="M8443" s="63"/>
      <c r="N8443" s="63"/>
      <c r="O8443" s="64"/>
      <c r="P8443" s="127"/>
      <c r="W8443" s="64"/>
      <c r="X8443" s="64"/>
    </row>
    <row r="8444" spans="1:24" s="59" customFormat="1" x14ac:dyDescent="0.25">
      <c r="A8444" s="77"/>
      <c r="D8444" s="60"/>
      <c r="E8444" s="60"/>
      <c r="F8444" s="60"/>
      <c r="G8444" s="60"/>
      <c r="H8444" s="62"/>
      <c r="I8444" s="62"/>
      <c r="J8444" s="62"/>
      <c r="K8444" s="62"/>
      <c r="M8444" s="63"/>
      <c r="N8444" s="63"/>
      <c r="O8444" s="64"/>
      <c r="P8444" s="127"/>
      <c r="W8444" s="64"/>
      <c r="X8444" s="64"/>
    </row>
    <row r="8445" spans="1:24" s="59" customFormat="1" x14ac:dyDescent="0.25">
      <c r="A8445" s="77"/>
      <c r="D8445" s="60"/>
      <c r="E8445" s="60"/>
      <c r="F8445" s="60"/>
      <c r="G8445" s="60"/>
      <c r="H8445" s="62"/>
      <c r="I8445" s="62"/>
      <c r="J8445" s="62"/>
      <c r="K8445" s="62"/>
      <c r="M8445" s="63"/>
      <c r="N8445" s="63"/>
      <c r="O8445" s="64"/>
      <c r="P8445" s="127"/>
      <c r="W8445" s="64"/>
      <c r="X8445" s="64"/>
    </row>
    <row r="8446" spans="1:24" s="59" customFormat="1" x14ac:dyDescent="0.25">
      <c r="A8446" s="77"/>
      <c r="D8446" s="60"/>
      <c r="E8446" s="60"/>
      <c r="F8446" s="60"/>
      <c r="G8446" s="60"/>
      <c r="H8446" s="62"/>
      <c r="I8446" s="62"/>
      <c r="J8446" s="62"/>
      <c r="K8446" s="62"/>
      <c r="M8446" s="63"/>
      <c r="N8446" s="63"/>
      <c r="O8446" s="64"/>
      <c r="P8446" s="127"/>
      <c r="W8446" s="64"/>
      <c r="X8446" s="64"/>
    </row>
    <row r="8447" spans="1:24" s="59" customFormat="1" x14ac:dyDescent="0.25">
      <c r="A8447" s="77"/>
      <c r="D8447" s="60"/>
      <c r="E8447" s="60"/>
      <c r="F8447" s="60"/>
      <c r="G8447" s="60"/>
      <c r="H8447" s="62"/>
      <c r="I8447" s="62"/>
      <c r="J8447" s="62"/>
      <c r="K8447" s="62"/>
      <c r="M8447" s="63"/>
      <c r="N8447" s="63"/>
      <c r="O8447" s="64"/>
      <c r="P8447" s="127"/>
      <c r="W8447" s="64"/>
      <c r="X8447" s="64"/>
    </row>
    <row r="8448" spans="1:24" s="59" customFormat="1" x14ac:dyDescent="0.25">
      <c r="A8448" s="77"/>
      <c r="D8448" s="60"/>
      <c r="E8448" s="60"/>
      <c r="F8448" s="60"/>
      <c r="G8448" s="60"/>
      <c r="H8448" s="62"/>
      <c r="I8448" s="62"/>
      <c r="J8448" s="62"/>
      <c r="K8448" s="62"/>
      <c r="M8448" s="63"/>
      <c r="N8448" s="63"/>
      <c r="O8448" s="64"/>
      <c r="P8448" s="127"/>
      <c r="W8448" s="64"/>
      <c r="X8448" s="64"/>
    </row>
    <row r="8449" spans="1:24" s="59" customFormat="1" x14ac:dyDescent="0.25">
      <c r="A8449" s="77"/>
      <c r="D8449" s="60"/>
      <c r="E8449" s="60"/>
      <c r="F8449" s="60"/>
      <c r="G8449" s="60"/>
      <c r="H8449" s="62"/>
      <c r="I8449" s="62"/>
      <c r="J8449" s="62"/>
      <c r="K8449" s="62"/>
      <c r="M8449" s="63"/>
      <c r="N8449" s="63"/>
      <c r="O8449" s="64"/>
      <c r="P8449" s="127"/>
      <c r="W8449" s="64"/>
      <c r="X8449" s="64"/>
    </row>
    <row r="8450" spans="1:24" s="59" customFormat="1" x14ac:dyDescent="0.25">
      <c r="A8450" s="77"/>
      <c r="D8450" s="60"/>
      <c r="E8450" s="60"/>
      <c r="F8450" s="60"/>
      <c r="G8450" s="60"/>
      <c r="H8450" s="62"/>
      <c r="I8450" s="62"/>
      <c r="J8450" s="62"/>
      <c r="K8450" s="62"/>
      <c r="M8450" s="63"/>
      <c r="N8450" s="63"/>
      <c r="O8450" s="64"/>
      <c r="P8450" s="127"/>
      <c r="W8450" s="64"/>
      <c r="X8450" s="64"/>
    </row>
    <row r="8451" spans="1:24" s="59" customFormat="1" x14ac:dyDescent="0.25">
      <c r="A8451" s="77"/>
      <c r="D8451" s="60"/>
      <c r="E8451" s="60"/>
      <c r="F8451" s="60"/>
      <c r="G8451" s="60"/>
      <c r="H8451" s="62"/>
      <c r="I8451" s="62"/>
      <c r="J8451" s="62"/>
      <c r="K8451" s="62"/>
      <c r="M8451" s="63"/>
      <c r="N8451" s="63"/>
      <c r="O8451" s="64"/>
      <c r="P8451" s="127"/>
      <c r="W8451" s="64"/>
      <c r="X8451" s="64"/>
    </row>
    <row r="8452" spans="1:24" s="59" customFormat="1" x14ac:dyDescent="0.25">
      <c r="A8452" s="77"/>
      <c r="D8452" s="60"/>
      <c r="E8452" s="60"/>
      <c r="F8452" s="60"/>
      <c r="G8452" s="60"/>
      <c r="H8452" s="62"/>
      <c r="I8452" s="62"/>
      <c r="J8452" s="62"/>
      <c r="K8452" s="62"/>
      <c r="M8452" s="63"/>
      <c r="N8452" s="63"/>
      <c r="O8452" s="64"/>
      <c r="P8452" s="127"/>
      <c r="W8452" s="64"/>
      <c r="X8452" s="64"/>
    </row>
    <row r="8453" spans="1:24" s="59" customFormat="1" x14ac:dyDescent="0.25">
      <c r="A8453" s="77"/>
      <c r="D8453" s="60"/>
      <c r="E8453" s="60"/>
      <c r="F8453" s="60"/>
      <c r="G8453" s="60"/>
      <c r="H8453" s="62"/>
      <c r="I8453" s="62"/>
      <c r="J8453" s="62"/>
      <c r="K8453" s="62"/>
      <c r="M8453" s="63"/>
      <c r="N8453" s="63"/>
      <c r="O8453" s="64"/>
      <c r="P8453" s="127"/>
      <c r="W8453" s="64"/>
      <c r="X8453" s="64"/>
    </row>
    <row r="8454" spans="1:24" s="59" customFormat="1" x14ac:dyDescent="0.25">
      <c r="A8454" s="77"/>
      <c r="D8454" s="60"/>
      <c r="E8454" s="60"/>
      <c r="F8454" s="60"/>
      <c r="G8454" s="60"/>
      <c r="H8454" s="62"/>
      <c r="I8454" s="62"/>
      <c r="J8454" s="62"/>
      <c r="K8454" s="62"/>
      <c r="M8454" s="63"/>
      <c r="N8454" s="63"/>
      <c r="O8454" s="64"/>
      <c r="P8454" s="127"/>
      <c r="W8454" s="64"/>
      <c r="X8454" s="64"/>
    </row>
    <row r="8455" spans="1:24" s="59" customFormat="1" x14ac:dyDescent="0.25">
      <c r="A8455" s="77"/>
      <c r="D8455" s="60"/>
      <c r="E8455" s="60"/>
      <c r="F8455" s="60"/>
      <c r="G8455" s="60"/>
      <c r="H8455" s="62"/>
      <c r="I8455" s="62"/>
      <c r="J8455" s="62"/>
      <c r="K8455" s="62"/>
      <c r="M8455" s="63"/>
      <c r="N8455" s="63"/>
      <c r="O8455" s="64"/>
      <c r="P8455" s="127"/>
      <c r="W8455" s="64"/>
      <c r="X8455" s="64"/>
    </row>
    <row r="8456" spans="1:24" s="59" customFormat="1" x14ac:dyDescent="0.25">
      <c r="A8456" s="77"/>
      <c r="D8456" s="60"/>
      <c r="E8456" s="60"/>
      <c r="F8456" s="60"/>
      <c r="G8456" s="60"/>
      <c r="H8456" s="62"/>
      <c r="I8456" s="62"/>
      <c r="J8456" s="62"/>
      <c r="K8456" s="62"/>
      <c r="M8456" s="63"/>
      <c r="N8456" s="63"/>
      <c r="O8456" s="64"/>
      <c r="P8456" s="127"/>
      <c r="W8456" s="64"/>
      <c r="X8456" s="64"/>
    </row>
    <row r="8457" spans="1:24" s="59" customFormat="1" x14ac:dyDescent="0.25">
      <c r="A8457" s="77"/>
      <c r="D8457" s="60"/>
      <c r="E8457" s="60"/>
      <c r="F8457" s="60"/>
      <c r="G8457" s="60"/>
      <c r="H8457" s="62"/>
      <c r="I8457" s="62"/>
      <c r="J8457" s="62"/>
      <c r="K8457" s="62"/>
      <c r="M8457" s="63"/>
      <c r="N8457" s="63"/>
      <c r="O8457" s="64"/>
      <c r="P8457" s="127"/>
      <c r="W8457" s="64"/>
      <c r="X8457" s="64"/>
    </row>
    <row r="8458" spans="1:24" s="59" customFormat="1" x14ac:dyDescent="0.25">
      <c r="A8458" s="77"/>
      <c r="D8458" s="60"/>
      <c r="E8458" s="60"/>
      <c r="F8458" s="60"/>
      <c r="G8458" s="60"/>
      <c r="H8458" s="62"/>
      <c r="I8458" s="62"/>
      <c r="J8458" s="62"/>
      <c r="K8458" s="62"/>
      <c r="M8458" s="63"/>
      <c r="N8458" s="63"/>
      <c r="O8458" s="64"/>
      <c r="P8458" s="127"/>
      <c r="W8458" s="64"/>
      <c r="X8458" s="64"/>
    </row>
    <row r="8459" spans="1:24" s="59" customFormat="1" x14ac:dyDescent="0.25">
      <c r="A8459" s="77"/>
      <c r="D8459" s="60"/>
      <c r="E8459" s="60"/>
      <c r="F8459" s="60"/>
      <c r="G8459" s="60"/>
      <c r="H8459" s="62"/>
      <c r="I8459" s="62"/>
      <c r="J8459" s="62"/>
      <c r="K8459" s="62"/>
      <c r="M8459" s="63"/>
      <c r="N8459" s="63"/>
      <c r="O8459" s="64"/>
      <c r="P8459" s="127"/>
      <c r="W8459" s="64"/>
      <c r="X8459" s="64"/>
    </row>
    <row r="8460" spans="1:24" s="59" customFormat="1" x14ac:dyDescent="0.25">
      <c r="A8460" s="77"/>
      <c r="D8460" s="60"/>
      <c r="E8460" s="60"/>
      <c r="F8460" s="60"/>
      <c r="G8460" s="60"/>
      <c r="H8460" s="62"/>
      <c r="I8460" s="62"/>
      <c r="J8460" s="62"/>
      <c r="K8460" s="62"/>
      <c r="M8460" s="63"/>
      <c r="N8460" s="63"/>
      <c r="O8460" s="64"/>
      <c r="P8460" s="127"/>
      <c r="W8460" s="64"/>
      <c r="X8460" s="64"/>
    </row>
    <row r="8461" spans="1:24" s="59" customFormat="1" x14ac:dyDescent="0.25">
      <c r="A8461" s="77"/>
      <c r="D8461" s="60"/>
      <c r="E8461" s="60"/>
      <c r="F8461" s="60"/>
      <c r="G8461" s="60"/>
      <c r="H8461" s="62"/>
      <c r="I8461" s="62"/>
      <c r="J8461" s="62"/>
      <c r="K8461" s="62"/>
      <c r="M8461" s="63"/>
      <c r="N8461" s="63"/>
      <c r="O8461" s="64"/>
      <c r="P8461" s="127"/>
      <c r="W8461" s="64"/>
      <c r="X8461" s="64"/>
    </row>
    <row r="8462" spans="1:24" s="59" customFormat="1" x14ac:dyDescent="0.25">
      <c r="A8462" s="77"/>
      <c r="D8462" s="60"/>
      <c r="E8462" s="60"/>
      <c r="F8462" s="60"/>
      <c r="G8462" s="60"/>
      <c r="H8462" s="62"/>
      <c r="I8462" s="62"/>
      <c r="J8462" s="62"/>
      <c r="K8462" s="62"/>
      <c r="M8462" s="63"/>
      <c r="N8462" s="63"/>
      <c r="O8462" s="64"/>
      <c r="P8462" s="127"/>
      <c r="W8462" s="64"/>
      <c r="X8462" s="64"/>
    </row>
    <row r="8463" spans="1:24" s="59" customFormat="1" x14ac:dyDescent="0.25">
      <c r="A8463" s="77"/>
      <c r="D8463" s="60"/>
      <c r="E8463" s="60"/>
      <c r="F8463" s="60"/>
      <c r="G8463" s="60"/>
      <c r="H8463" s="62"/>
      <c r="I8463" s="62"/>
      <c r="J8463" s="62"/>
      <c r="K8463" s="62"/>
      <c r="M8463" s="63"/>
      <c r="N8463" s="63"/>
      <c r="O8463" s="64"/>
      <c r="P8463" s="127"/>
      <c r="W8463" s="64"/>
      <c r="X8463" s="64"/>
    </row>
    <row r="8464" spans="1:24" s="59" customFormat="1" x14ac:dyDescent="0.25">
      <c r="A8464" s="77"/>
      <c r="D8464" s="60"/>
      <c r="E8464" s="60"/>
      <c r="F8464" s="60"/>
      <c r="G8464" s="60"/>
      <c r="H8464" s="62"/>
      <c r="I8464" s="62"/>
      <c r="J8464" s="62"/>
      <c r="K8464" s="62"/>
      <c r="M8464" s="63"/>
      <c r="N8464" s="63"/>
      <c r="O8464" s="64"/>
      <c r="P8464" s="127"/>
      <c r="W8464" s="64"/>
      <c r="X8464" s="64"/>
    </row>
    <row r="8465" spans="1:24" s="59" customFormat="1" x14ac:dyDescent="0.25">
      <c r="A8465" s="77"/>
      <c r="D8465" s="60"/>
      <c r="E8465" s="60"/>
      <c r="F8465" s="60"/>
      <c r="G8465" s="60"/>
      <c r="H8465" s="62"/>
      <c r="I8465" s="62"/>
      <c r="J8465" s="62"/>
      <c r="K8465" s="62"/>
      <c r="M8465" s="63"/>
      <c r="N8465" s="63"/>
      <c r="O8465" s="64"/>
      <c r="P8465" s="127"/>
      <c r="W8465" s="64"/>
      <c r="X8465" s="64"/>
    </row>
    <row r="8466" spans="1:24" s="59" customFormat="1" x14ac:dyDescent="0.25">
      <c r="A8466" s="77"/>
      <c r="D8466" s="60"/>
      <c r="E8466" s="60"/>
      <c r="F8466" s="60"/>
      <c r="G8466" s="60"/>
      <c r="H8466" s="62"/>
      <c r="I8466" s="62"/>
      <c r="J8466" s="62"/>
      <c r="K8466" s="62"/>
      <c r="M8466" s="63"/>
      <c r="N8466" s="63"/>
      <c r="O8466" s="64"/>
      <c r="P8466" s="127"/>
      <c r="W8466" s="64"/>
      <c r="X8466" s="64"/>
    </row>
    <row r="8467" spans="1:24" s="59" customFormat="1" x14ac:dyDescent="0.25">
      <c r="A8467" s="77"/>
      <c r="D8467" s="60"/>
      <c r="E8467" s="60"/>
      <c r="F8467" s="60"/>
      <c r="G8467" s="60"/>
      <c r="H8467" s="62"/>
      <c r="I8467" s="62"/>
      <c r="J8467" s="62"/>
      <c r="K8467" s="62"/>
      <c r="M8467" s="63"/>
      <c r="N8467" s="63"/>
      <c r="O8467" s="64"/>
      <c r="P8467" s="127"/>
      <c r="W8467" s="64"/>
      <c r="X8467" s="64"/>
    </row>
    <row r="8468" spans="1:24" s="59" customFormat="1" x14ac:dyDescent="0.25">
      <c r="A8468" s="77"/>
      <c r="D8468" s="60"/>
      <c r="E8468" s="60"/>
      <c r="F8468" s="60"/>
      <c r="G8468" s="60"/>
      <c r="H8468" s="62"/>
      <c r="I8468" s="62"/>
      <c r="J8468" s="62"/>
      <c r="K8468" s="62"/>
      <c r="M8468" s="63"/>
      <c r="N8468" s="63"/>
      <c r="O8468" s="64"/>
      <c r="P8468" s="127"/>
      <c r="W8468" s="64"/>
      <c r="X8468" s="64"/>
    </row>
    <row r="8469" spans="1:24" s="59" customFormat="1" x14ac:dyDescent="0.25">
      <c r="A8469" s="77"/>
      <c r="D8469" s="60"/>
      <c r="E8469" s="60"/>
      <c r="F8469" s="60"/>
      <c r="G8469" s="60"/>
      <c r="H8469" s="62"/>
      <c r="I8469" s="62"/>
      <c r="J8469" s="62"/>
      <c r="K8469" s="62"/>
      <c r="M8469" s="63"/>
      <c r="N8469" s="63"/>
      <c r="O8469" s="64"/>
      <c r="P8469" s="127"/>
      <c r="W8469" s="64"/>
      <c r="X8469" s="64"/>
    </row>
    <row r="8470" spans="1:24" s="59" customFormat="1" x14ac:dyDescent="0.25">
      <c r="A8470" s="77"/>
      <c r="D8470" s="60"/>
      <c r="E8470" s="60"/>
      <c r="F8470" s="60"/>
      <c r="G8470" s="60"/>
      <c r="H8470" s="62"/>
      <c r="I8470" s="62"/>
      <c r="J8470" s="62"/>
      <c r="K8470" s="62"/>
      <c r="M8470" s="63"/>
      <c r="N8470" s="63"/>
      <c r="O8470" s="64"/>
      <c r="P8470" s="127"/>
      <c r="W8470" s="64"/>
      <c r="X8470" s="64"/>
    </row>
    <row r="8471" spans="1:24" s="59" customFormat="1" x14ac:dyDescent="0.25">
      <c r="A8471" s="77"/>
      <c r="D8471" s="60"/>
      <c r="E8471" s="60"/>
      <c r="F8471" s="60"/>
      <c r="G8471" s="60"/>
      <c r="H8471" s="62"/>
      <c r="I8471" s="62"/>
      <c r="J8471" s="62"/>
      <c r="K8471" s="62"/>
      <c r="M8471" s="63"/>
      <c r="N8471" s="63"/>
      <c r="O8471" s="64"/>
      <c r="P8471" s="127"/>
      <c r="W8471" s="64"/>
      <c r="X8471" s="64"/>
    </row>
    <row r="8472" spans="1:24" s="59" customFormat="1" x14ac:dyDescent="0.25">
      <c r="A8472" s="77"/>
      <c r="D8472" s="60"/>
      <c r="E8472" s="60"/>
      <c r="F8472" s="60"/>
      <c r="G8472" s="60"/>
      <c r="H8472" s="62"/>
      <c r="I8472" s="62"/>
      <c r="J8472" s="62"/>
      <c r="K8472" s="62"/>
      <c r="M8472" s="63"/>
      <c r="N8472" s="63"/>
      <c r="O8472" s="64"/>
      <c r="P8472" s="127"/>
      <c r="W8472" s="64"/>
      <c r="X8472" s="64"/>
    </row>
    <row r="8473" spans="1:24" s="59" customFormat="1" x14ac:dyDescent="0.25">
      <c r="A8473" s="77"/>
      <c r="D8473" s="60"/>
      <c r="E8473" s="60"/>
      <c r="F8473" s="60"/>
      <c r="G8473" s="60"/>
      <c r="H8473" s="62"/>
      <c r="I8473" s="62"/>
      <c r="J8473" s="62"/>
      <c r="K8473" s="62"/>
      <c r="M8473" s="63"/>
      <c r="N8473" s="63"/>
      <c r="O8473" s="64"/>
      <c r="P8473" s="127"/>
      <c r="W8473" s="64"/>
      <c r="X8473" s="64"/>
    </row>
    <row r="8474" spans="1:24" s="59" customFormat="1" x14ac:dyDescent="0.25">
      <c r="A8474" s="77"/>
      <c r="D8474" s="60"/>
      <c r="E8474" s="60"/>
      <c r="F8474" s="60"/>
      <c r="G8474" s="60"/>
      <c r="H8474" s="62"/>
      <c r="I8474" s="62"/>
      <c r="J8474" s="62"/>
      <c r="K8474" s="62"/>
      <c r="M8474" s="63"/>
      <c r="N8474" s="63"/>
      <c r="O8474" s="64"/>
      <c r="P8474" s="127"/>
      <c r="W8474" s="64"/>
      <c r="X8474" s="64"/>
    </row>
    <row r="8475" spans="1:24" s="59" customFormat="1" x14ac:dyDescent="0.25">
      <c r="A8475" s="77"/>
      <c r="D8475" s="60"/>
      <c r="E8475" s="60"/>
      <c r="F8475" s="60"/>
      <c r="G8475" s="60"/>
      <c r="H8475" s="62"/>
      <c r="I8475" s="62"/>
      <c r="J8475" s="62"/>
      <c r="K8475" s="62"/>
      <c r="M8475" s="63"/>
      <c r="N8475" s="63"/>
      <c r="O8475" s="64"/>
      <c r="P8475" s="127"/>
      <c r="W8475" s="64"/>
      <c r="X8475" s="64"/>
    </row>
    <row r="8476" spans="1:24" s="59" customFormat="1" x14ac:dyDescent="0.25">
      <c r="A8476" s="77"/>
      <c r="D8476" s="60"/>
      <c r="E8476" s="60"/>
      <c r="F8476" s="60"/>
      <c r="G8476" s="60"/>
      <c r="H8476" s="62"/>
      <c r="I8476" s="62"/>
      <c r="J8476" s="62"/>
      <c r="K8476" s="62"/>
      <c r="M8476" s="63"/>
      <c r="N8476" s="63"/>
      <c r="O8476" s="64"/>
      <c r="P8476" s="127"/>
      <c r="W8476" s="64"/>
      <c r="X8476" s="64"/>
    </row>
    <row r="8477" spans="1:24" s="59" customFormat="1" x14ac:dyDescent="0.25">
      <c r="A8477" s="77"/>
      <c r="D8477" s="60"/>
      <c r="E8477" s="60"/>
      <c r="F8477" s="60"/>
      <c r="G8477" s="60"/>
      <c r="H8477" s="62"/>
      <c r="I8477" s="62"/>
      <c r="J8477" s="62"/>
      <c r="K8477" s="62"/>
      <c r="M8477" s="63"/>
      <c r="N8477" s="63"/>
      <c r="O8477" s="64"/>
      <c r="P8477" s="127"/>
      <c r="W8477" s="64"/>
      <c r="X8477" s="64"/>
    </row>
    <row r="8478" spans="1:24" s="59" customFormat="1" x14ac:dyDescent="0.25">
      <c r="A8478" s="77"/>
      <c r="D8478" s="60"/>
      <c r="E8478" s="60"/>
      <c r="F8478" s="60"/>
      <c r="G8478" s="60"/>
      <c r="H8478" s="62"/>
      <c r="I8478" s="62"/>
      <c r="J8478" s="62"/>
      <c r="K8478" s="62"/>
      <c r="M8478" s="63"/>
      <c r="N8478" s="63"/>
      <c r="O8478" s="64"/>
      <c r="P8478" s="127"/>
      <c r="W8478" s="64"/>
      <c r="X8478" s="64"/>
    </row>
    <row r="8479" spans="1:24" s="59" customFormat="1" x14ac:dyDescent="0.25">
      <c r="A8479" s="77"/>
      <c r="D8479" s="60"/>
      <c r="E8479" s="60"/>
      <c r="F8479" s="60"/>
      <c r="G8479" s="60"/>
      <c r="H8479" s="62"/>
      <c r="I8479" s="62"/>
      <c r="J8479" s="62"/>
      <c r="K8479" s="62"/>
      <c r="M8479" s="63"/>
      <c r="N8479" s="63"/>
      <c r="O8479" s="64"/>
      <c r="P8479" s="127"/>
      <c r="W8479" s="64"/>
      <c r="X8479" s="64"/>
    </row>
    <row r="8480" spans="1:24" s="59" customFormat="1" x14ac:dyDescent="0.25">
      <c r="A8480" s="77"/>
      <c r="D8480" s="60"/>
      <c r="E8480" s="60"/>
      <c r="F8480" s="60"/>
      <c r="G8480" s="60"/>
      <c r="H8480" s="62"/>
      <c r="I8480" s="62"/>
      <c r="J8480" s="62"/>
      <c r="K8480" s="62"/>
      <c r="M8480" s="63"/>
      <c r="N8480" s="63"/>
      <c r="O8480" s="64"/>
      <c r="P8480" s="127"/>
      <c r="W8480" s="64"/>
      <c r="X8480" s="64"/>
    </row>
    <row r="8481" spans="1:24" s="59" customFormat="1" x14ac:dyDescent="0.25">
      <c r="A8481" s="77"/>
      <c r="D8481" s="60"/>
      <c r="E8481" s="60"/>
      <c r="F8481" s="60"/>
      <c r="G8481" s="60"/>
      <c r="H8481" s="62"/>
      <c r="I8481" s="62"/>
      <c r="J8481" s="62"/>
      <c r="K8481" s="62"/>
      <c r="M8481" s="63"/>
      <c r="N8481" s="63"/>
      <c r="O8481" s="64"/>
      <c r="P8481" s="127"/>
      <c r="W8481" s="64"/>
      <c r="X8481" s="64"/>
    </row>
    <row r="8482" spans="1:24" s="59" customFormat="1" x14ac:dyDescent="0.25">
      <c r="A8482" s="77"/>
      <c r="D8482" s="60"/>
      <c r="E8482" s="60"/>
      <c r="F8482" s="60"/>
      <c r="G8482" s="60"/>
      <c r="H8482" s="62"/>
      <c r="I8482" s="62"/>
      <c r="J8482" s="62"/>
      <c r="K8482" s="62"/>
      <c r="M8482" s="63"/>
      <c r="N8482" s="63"/>
      <c r="O8482" s="64"/>
      <c r="P8482" s="127"/>
      <c r="W8482" s="64"/>
      <c r="X8482" s="64"/>
    </row>
    <row r="8483" spans="1:24" s="59" customFormat="1" x14ac:dyDescent="0.25">
      <c r="A8483" s="77"/>
      <c r="D8483" s="60"/>
      <c r="E8483" s="60"/>
      <c r="F8483" s="60"/>
      <c r="G8483" s="60"/>
      <c r="H8483" s="62"/>
      <c r="I8483" s="62"/>
      <c r="J8483" s="62"/>
      <c r="K8483" s="62"/>
      <c r="M8483" s="63"/>
      <c r="N8483" s="63"/>
      <c r="O8483" s="64"/>
      <c r="P8483" s="127"/>
      <c r="W8483" s="64"/>
      <c r="X8483" s="64"/>
    </row>
    <row r="8484" spans="1:24" s="59" customFormat="1" x14ac:dyDescent="0.25">
      <c r="A8484" s="77"/>
      <c r="D8484" s="60"/>
      <c r="E8484" s="60"/>
      <c r="F8484" s="60"/>
      <c r="G8484" s="60"/>
      <c r="H8484" s="62"/>
      <c r="I8484" s="62"/>
      <c r="J8484" s="62"/>
      <c r="K8484" s="62"/>
      <c r="M8484" s="63"/>
      <c r="N8484" s="63"/>
      <c r="O8484" s="64"/>
      <c r="P8484" s="127"/>
      <c r="W8484" s="64"/>
      <c r="X8484" s="64"/>
    </row>
    <row r="8485" spans="1:24" s="59" customFormat="1" x14ac:dyDescent="0.25">
      <c r="A8485" s="77"/>
      <c r="D8485" s="60"/>
      <c r="E8485" s="60"/>
      <c r="F8485" s="60"/>
      <c r="G8485" s="60"/>
      <c r="H8485" s="62"/>
      <c r="I8485" s="62"/>
      <c r="J8485" s="62"/>
      <c r="K8485" s="62"/>
      <c r="M8485" s="63"/>
      <c r="N8485" s="63"/>
      <c r="O8485" s="64"/>
      <c r="P8485" s="127"/>
      <c r="W8485" s="64"/>
      <c r="X8485" s="64"/>
    </row>
    <row r="8486" spans="1:24" s="59" customFormat="1" x14ac:dyDescent="0.25">
      <c r="A8486" s="77"/>
      <c r="D8486" s="60"/>
      <c r="E8486" s="60"/>
      <c r="F8486" s="60"/>
      <c r="G8486" s="60"/>
      <c r="H8486" s="62"/>
      <c r="I8486" s="62"/>
      <c r="J8486" s="62"/>
      <c r="K8486" s="62"/>
      <c r="M8486" s="63"/>
      <c r="N8486" s="63"/>
      <c r="O8486" s="64"/>
      <c r="P8486" s="127"/>
      <c r="W8486" s="64"/>
      <c r="X8486" s="64"/>
    </row>
    <row r="8487" spans="1:24" s="59" customFormat="1" x14ac:dyDescent="0.25">
      <c r="A8487" s="77"/>
      <c r="D8487" s="60"/>
      <c r="E8487" s="60"/>
      <c r="F8487" s="60"/>
      <c r="G8487" s="60"/>
      <c r="H8487" s="62"/>
      <c r="I8487" s="62"/>
      <c r="J8487" s="62"/>
      <c r="K8487" s="62"/>
      <c r="M8487" s="63"/>
      <c r="N8487" s="63"/>
      <c r="O8487" s="64"/>
      <c r="P8487" s="127"/>
      <c r="W8487" s="64"/>
      <c r="X8487" s="64"/>
    </row>
    <row r="8488" spans="1:24" s="59" customFormat="1" x14ac:dyDescent="0.25">
      <c r="A8488" s="77"/>
      <c r="D8488" s="60"/>
      <c r="E8488" s="60"/>
      <c r="F8488" s="60"/>
      <c r="G8488" s="60"/>
      <c r="H8488" s="62"/>
      <c r="I8488" s="62"/>
      <c r="J8488" s="62"/>
      <c r="K8488" s="62"/>
      <c r="M8488" s="63"/>
      <c r="N8488" s="63"/>
      <c r="O8488" s="64"/>
      <c r="P8488" s="127"/>
      <c r="W8488" s="64"/>
      <c r="X8488" s="64"/>
    </row>
    <row r="8489" spans="1:24" s="59" customFormat="1" x14ac:dyDescent="0.25">
      <c r="A8489" s="77"/>
      <c r="D8489" s="60"/>
      <c r="E8489" s="60"/>
      <c r="F8489" s="60"/>
      <c r="G8489" s="60"/>
      <c r="H8489" s="62"/>
      <c r="I8489" s="62"/>
      <c r="J8489" s="62"/>
      <c r="K8489" s="62"/>
      <c r="M8489" s="63"/>
      <c r="N8489" s="63"/>
      <c r="O8489" s="64"/>
      <c r="P8489" s="127"/>
      <c r="W8489" s="64"/>
      <c r="X8489" s="64"/>
    </row>
    <row r="8490" spans="1:24" s="59" customFormat="1" x14ac:dyDescent="0.25">
      <c r="A8490" s="77"/>
      <c r="D8490" s="60"/>
      <c r="E8490" s="60"/>
      <c r="F8490" s="60"/>
      <c r="G8490" s="60"/>
      <c r="H8490" s="62"/>
      <c r="I8490" s="62"/>
      <c r="J8490" s="62"/>
      <c r="K8490" s="62"/>
      <c r="M8490" s="63"/>
      <c r="N8490" s="63"/>
      <c r="O8490" s="64"/>
      <c r="P8490" s="127"/>
      <c r="W8490" s="64"/>
      <c r="X8490" s="64"/>
    </row>
    <row r="8491" spans="1:24" s="59" customFormat="1" x14ac:dyDescent="0.25">
      <c r="A8491" s="77"/>
      <c r="D8491" s="60"/>
      <c r="E8491" s="60"/>
      <c r="F8491" s="60"/>
      <c r="G8491" s="60"/>
      <c r="H8491" s="62"/>
      <c r="I8491" s="62"/>
      <c r="J8491" s="62"/>
      <c r="K8491" s="62"/>
      <c r="M8491" s="63"/>
      <c r="N8491" s="63"/>
      <c r="O8491" s="64"/>
      <c r="P8491" s="127"/>
      <c r="W8491" s="64"/>
      <c r="X8491" s="64"/>
    </row>
    <row r="8492" spans="1:24" s="59" customFormat="1" x14ac:dyDescent="0.25">
      <c r="A8492" s="77"/>
      <c r="D8492" s="60"/>
      <c r="E8492" s="60"/>
      <c r="F8492" s="60"/>
      <c r="G8492" s="60"/>
      <c r="H8492" s="62"/>
      <c r="I8492" s="62"/>
      <c r="J8492" s="62"/>
      <c r="K8492" s="62"/>
      <c r="M8492" s="63"/>
      <c r="N8492" s="63"/>
      <c r="O8492" s="64"/>
      <c r="P8492" s="127"/>
      <c r="W8492" s="64"/>
      <c r="X8492" s="64"/>
    </row>
    <row r="8493" spans="1:24" s="59" customFormat="1" x14ac:dyDescent="0.25">
      <c r="A8493" s="77"/>
      <c r="D8493" s="60"/>
      <c r="E8493" s="60"/>
      <c r="F8493" s="60"/>
      <c r="G8493" s="60"/>
      <c r="H8493" s="62"/>
      <c r="I8493" s="62"/>
      <c r="J8493" s="62"/>
      <c r="K8493" s="62"/>
      <c r="M8493" s="63"/>
      <c r="N8493" s="63"/>
      <c r="O8493" s="64"/>
      <c r="P8493" s="127"/>
      <c r="W8493" s="64"/>
      <c r="X8493" s="64"/>
    </row>
    <row r="8494" spans="1:24" s="59" customFormat="1" x14ac:dyDescent="0.25">
      <c r="A8494" s="77"/>
      <c r="D8494" s="60"/>
      <c r="E8494" s="60"/>
      <c r="F8494" s="60"/>
      <c r="G8494" s="60"/>
      <c r="H8494" s="62"/>
      <c r="I8494" s="62"/>
      <c r="J8494" s="62"/>
      <c r="K8494" s="62"/>
      <c r="M8494" s="63"/>
      <c r="N8494" s="63"/>
      <c r="O8494" s="64"/>
      <c r="P8494" s="127"/>
      <c r="W8494" s="64"/>
      <c r="X8494" s="64"/>
    </row>
    <row r="8495" spans="1:24" s="59" customFormat="1" x14ac:dyDescent="0.25">
      <c r="A8495" s="77"/>
      <c r="D8495" s="60"/>
      <c r="E8495" s="60"/>
      <c r="F8495" s="60"/>
      <c r="G8495" s="60"/>
      <c r="H8495" s="62"/>
      <c r="I8495" s="62"/>
      <c r="J8495" s="62"/>
      <c r="K8495" s="62"/>
      <c r="M8495" s="63"/>
      <c r="N8495" s="63"/>
      <c r="O8495" s="64"/>
      <c r="P8495" s="127"/>
      <c r="W8495" s="64"/>
      <c r="X8495" s="64"/>
    </row>
    <row r="8496" spans="1:24" s="59" customFormat="1" x14ac:dyDescent="0.25">
      <c r="A8496" s="77"/>
      <c r="D8496" s="60"/>
      <c r="E8496" s="60"/>
      <c r="F8496" s="60"/>
      <c r="G8496" s="60"/>
      <c r="H8496" s="62"/>
      <c r="I8496" s="62"/>
      <c r="J8496" s="62"/>
      <c r="K8496" s="62"/>
      <c r="M8496" s="63"/>
      <c r="N8496" s="63"/>
      <c r="O8496" s="64"/>
      <c r="P8496" s="127"/>
      <c r="W8496" s="64"/>
      <c r="X8496" s="64"/>
    </row>
    <row r="8497" spans="1:24" s="59" customFormat="1" x14ac:dyDescent="0.25">
      <c r="A8497" s="77"/>
      <c r="D8497" s="60"/>
      <c r="E8497" s="60"/>
      <c r="F8497" s="60"/>
      <c r="G8497" s="60"/>
      <c r="H8497" s="62"/>
      <c r="I8497" s="62"/>
      <c r="J8497" s="62"/>
      <c r="K8497" s="62"/>
      <c r="M8497" s="63"/>
      <c r="N8497" s="63"/>
      <c r="O8497" s="64"/>
      <c r="P8497" s="127"/>
      <c r="W8497" s="64"/>
      <c r="X8497" s="64"/>
    </row>
    <row r="8498" spans="1:24" s="59" customFormat="1" x14ac:dyDescent="0.25">
      <c r="A8498" s="77"/>
      <c r="D8498" s="60"/>
      <c r="E8498" s="60"/>
      <c r="F8498" s="60"/>
      <c r="G8498" s="60"/>
      <c r="H8498" s="62"/>
      <c r="I8498" s="62"/>
      <c r="J8498" s="62"/>
      <c r="K8498" s="62"/>
      <c r="M8498" s="63"/>
      <c r="N8498" s="63"/>
      <c r="O8498" s="64"/>
      <c r="P8498" s="127"/>
      <c r="W8498" s="64"/>
      <c r="X8498" s="64"/>
    </row>
    <row r="8499" spans="1:24" s="59" customFormat="1" x14ac:dyDescent="0.25">
      <c r="A8499" s="77"/>
      <c r="D8499" s="60"/>
      <c r="E8499" s="60"/>
      <c r="F8499" s="60"/>
      <c r="G8499" s="60"/>
      <c r="H8499" s="62"/>
      <c r="I8499" s="62"/>
      <c r="J8499" s="62"/>
      <c r="K8499" s="62"/>
      <c r="M8499" s="63"/>
      <c r="N8499" s="63"/>
      <c r="O8499" s="64"/>
      <c r="P8499" s="127"/>
      <c r="W8499" s="64"/>
      <c r="X8499" s="64"/>
    </row>
    <row r="8500" spans="1:24" s="59" customFormat="1" x14ac:dyDescent="0.25">
      <c r="A8500" s="77"/>
      <c r="D8500" s="60"/>
      <c r="E8500" s="60"/>
      <c r="F8500" s="60"/>
      <c r="G8500" s="60"/>
      <c r="H8500" s="62"/>
      <c r="I8500" s="62"/>
      <c r="J8500" s="62"/>
      <c r="K8500" s="62"/>
      <c r="M8500" s="63"/>
      <c r="N8500" s="63"/>
      <c r="O8500" s="64"/>
      <c r="P8500" s="127"/>
      <c r="W8500" s="64"/>
      <c r="X8500" s="64"/>
    </row>
    <row r="8501" spans="1:24" s="59" customFormat="1" x14ac:dyDescent="0.25">
      <c r="A8501" s="77"/>
      <c r="D8501" s="60"/>
      <c r="E8501" s="60"/>
      <c r="F8501" s="60"/>
      <c r="G8501" s="60"/>
      <c r="H8501" s="62"/>
      <c r="I8501" s="62"/>
      <c r="J8501" s="62"/>
      <c r="K8501" s="62"/>
      <c r="M8501" s="63"/>
      <c r="N8501" s="63"/>
      <c r="O8501" s="64"/>
      <c r="P8501" s="127"/>
      <c r="W8501" s="64"/>
      <c r="X8501" s="64"/>
    </row>
    <row r="8502" spans="1:24" s="59" customFormat="1" x14ac:dyDescent="0.25">
      <c r="A8502" s="77"/>
      <c r="D8502" s="60"/>
      <c r="E8502" s="60"/>
      <c r="F8502" s="60"/>
      <c r="G8502" s="60"/>
      <c r="H8502" s="62"/>
      <c r="I8502" s="62"/>
      <c r="J8502" s="62"/>
      <c r="K8502" s="62"/>
      <c r="M8502" s="63"/>
      <c r="N8502" s="63"/>
      <c r="O8502" s="64"/>
      <c r="P8502" s="127"/>
      <c r="W8502" s="64"/>
      <c r="X8502" s="64"/>
    </row>
    <row r="8503" spans="1:24" s="59" customFormat="1" x14ac:dyDescent="0.25">
      <c r="A8503" s="77"/>
      <c r="D8503" s="60"/>
      <c r="E8503" s="60"/>
      <c r="F8503" s="60"/>
      <c r="G8503" s="60"/>
      <c r="H8503" s="62"/>
      <c r="I8503" s="62"/>
      <c r="J8503" s="62"/>
      <c r="K8503" s="62"/>
      <c r="M8503" s="63"/>
      <c r="N8503" s="63"/>
      <c r="O8503" s="64"/>
      <c r="P8503" s="127"/>
      <c r="W8503" s="64"/>
      <c r="X8503" s="64"/>
    </row>
    <row r="8504" spans="1:24" s="59" customFormat="1" x14ac:dyDescent="0.25">
      <c r="A8504" s="77"/>
      <c r="D8504" s="60"/>
      <c r="E8504" s="60"/>
      <c r="F8504" s="60"/>
      <c r="G8504" s="60"/>
      <c r="H8504" s="62"/>
      <c r="I8504" s="62"/>
      <c r="J8504" s="62"/>
      <c r="K8504" s="62"/>
      <c r="M8504" s="63"/>
      <c r="N8504" s="63"/>
      <c r="O8504" s="64"/>
      <c r="P8504" s="127"/>
      <c r="W8504" s="64"/>
      <c r="X8504" s="64"/>
    </row>
    <row r="8505" spans="1:24" s="59" customFormat="1" x14ac:dyDescent="0.25">
      <c r="A8505" s="77"/>
      <c r="D8505" s="60"/>
      <c r="E8505" s="60"/>
      <c r="F8505" s="60"/>
      <c r="G8505" s="60"/>
      <c r="H8505" s="62"/>
      <c r="I8505" s="62"/>
      <c r="J8505" s="62"/>
      <c r="K8505" s="62"/>
      <c r="M8505" s="63"/>
      <c r="N8505" s="63"/>
      <c r="O8505" s="64"/>
      <c r="P8505" s="127"/>
      <c r="W8505" s="64"/>
      <c r="X8505" s="64"/>
    </row>
    <row r="8506" spans="1:24" s="59" customFormat="1" x14ac:dyDescent="0.25">
      <c r="A8506" s="77"/>
      <c r="D8506" s="60"/>
      <c r="E8506" s="60"/>
      <c r="F8506" s="60"/>
      <c r="G8506" s="60"/>
      <c r="H8506" s="62"/>
      <c r="I8506" s="62"/>
      <c r="J8506" s="62"/>
      <c r="K8506" s="62"/>
      <c r="M8506" s="63"/>
      <c r="N8506" s="63"/>
      <c r="O8506" s="64"/>
      <c r="P8506" s="127"/>
      <c r="W8506" s="64"/>
      <c r="X8506" s="64"/>
    </row>
    <row r="8507" spans="1:24" s="59" customFormat="1" x14ac:dyDescent="0.25">
      <c r="A8507" s="77"/>
      <c r="D8507" s="60"/>
      <c r="E8507" s="60"/>
      <c r="F8507" s="60"/>
      <c r="G8507" s="60"/>
      <c r="H8507" s="62"/>
      <c r="I8507" s="62"/>
      <c r="J8507" s="62"/>
      <c r="K8507" s="62"/>
      <c r="M8507" s="63"/>
      <c r="N8507" s="63"/>
      <c r="O8507" s="64"/>
      <c r="P8507" s="127"/>
      <c r="W8507" s="64"/>
      <c r="X8507" s="64"/>
    </row>
    <row r="8508" spans="1:24" s="59" customFormat="1" x14ac:dyDescent="0.25">
      <c r="A8508" s="77"/>
      <c r="D8508" s="60"/>
      <c r="E8508" s="60"/>
      <c r="F8508" s="60"/>
      <c r="G8508" s="60"/>
      <c r="H8508" s="62"/>
      <c r="I8508" s="62"/>
      <c r="J8508" s="62"/>
      <c r="K8508" s="62"/>
      <c r="M8508" s="63"/>
      <c r="N8508" s="63"/>
      <c r="O8508" s="64"/>
      <c r="P8508" s="127"/>
      <c r="W8508" s="64"/>
      <c r="X8508" s="64"/>
    </row>
    <row r="8509" spans="1:24" s="59" customFormat="1" x14ac:dyDescent="0.25">
      <c r="A8509" s="77"/>
      <c r="D8509" s="60"/>
      <c r="E8509" s="60"/>
      <c r="F8509" s="60"/>
      <c r="G8509" s="60"/>
      <c r="H8509" s="62"/>
      <c r="I8509" s="62"/>
      <c r="J8509" s="62"/>
      <c r="K8509" s="62"/>
      <c r="M8509" s="63"/>
      <c r="N8509" s="63"/>
      <c r="O8509" s="64"/>
      <c r="P8509" s="127"/>
      <c r="W8509" s="64"/>
      <c r="X8509" s="64"/>
    </row>
    <row r="8510" spans="1:24" s="59" customFormat="1" x14ac:dyDescent="0.25">
      <c r="A8510" s="77"/>
      <c r="D8510" s="60"/>
      <c r="E8510" s="60"/>
      <c r="F8510" s="60"/>
      <c r="G8510" s="60"/>
      <c r="H8510" s="62"/>
      <c r="I8510" s="62"/>
      <c r="J8510" s="62"/>
      <c r="K8510" s="62"/>
      <c r="M8510" s="63"/>
      <c r="N8510" s="63"/>
      <c r="O8510" s="64"/>
      <c r="P8510" s="127"/>
      <c r="W8510" s="64"/>
      <c r="X8510" s="64"/>
    </row>
    <row r="8511" spans="1:24" s="59" customFormat="1" x14ac:dyDescent="0.25">
      <c r="A8511" s="77"/>
      <c r="D8511" s="60"/>
      <c r="E8511" s="60"/>
      <c r="F8511" s="60"/>
      <c r="G8511" s="60"/>
      <c r="H8511" s="62"/>
      <c r="I8511" s="62"/>
      <c r="J8511" s="62"/>
      <c r="K8511" s="62"/>
      <c r="M8511" s="63"/>
      <c r="N8511" s="63"/>
      <c r="O8511" s="64"/>
      <c r="P8511" s="127"/>
      <c r="W8511" s="64"/>
      <c r="X8511" s="64"/>
    </row>
    <row r="8512" spans="1:24" s="59" customFormat="1" x14ac:dyDescent="0.25">
      <c r="A8512" s="77"/>
      <c r="D8512" s="60"/>
      <c r="E8512" s="60"/>
      <c r="F8512" s="60"/>
      <c r="G8512" s="60"/>
      <c r="H8512" s="62"/>
      <c r="I8512" s="62"/>
      <c r="J8512" s="62"/>
      <c r="K8512" s="62"/>
      <c r="M8512" s="63"/>
      <c r="N8512" s="63"/>
      <c r="O8512" s="64"/>
      <c r="P8512" s="127"/>
      <c r="W8512" s="64"/>
      <c r="X8512" s="64"/>
    </row>
    <row r="8513" spans="1:24" s="59" customFormat="1" x14ac:dyDescent="0.25">
      <c r="A8513" s="77"/>
      <c r="D8513" s="60"/>
      <c r="E8513" s="60"/>
      <c r="F8513" s="60"/>
      <c r="G8513" s="60"/>
      <c r="H8513" s="62"/>
      <c r="I8513" s="62"/>
      <c r="J8513" s="62"/>
      <c r="K8513" s="62"/>
      <c r="M8513" s="63"/>
      <c r="N8513" s="63"/>
      <c r="O8513" s="64"/>
      <c r="P8513" s="127"/>
      <c r="W8513" s="64"/>
      <c r="X8513" s="64"/>
    </row>
    <row r="8514" spans="1:24" s="59" customFormat="1" x14ac:dyDescent="0.25">
      <c r="A8514" s="77"/>
      <c r="D8514" s="60"/>
      <c r="E8514" s="60"/>
      <c r="F8514" s="60"/>
      <c r="G8514" s="60"/>
      <c r="H8514" s="62"/>
      <c r="I8514" s="62"/>
      <c r="J8514" s="62"/>
      <c r="K8514" s="62"/>
      <c r="M8514" s="63"/>
      <c r="N8514" s="63"/>
      <c r="O8514" s="64"/>
      <c r="P8514" s="127"/>
      <c r="W8514" s="64"/>
      <c r="X8514" s="64"/>
    </row>
    <row r="8515" spans="1:24" s="59" customFormat="1" x14ac:dyDescent="0.25">
      <c r="A8515" s="77"/>
      <c r="D8515" s="60"/>
      <c r="E8515" s="60"/>
      <c r="F8515" s="60"/>
      <c r="G8515" s="60"/>
      <c r="H8515" s="62"/>
      <c r="I8515" s="62"/>
      <c r="J8515" s="62"/>
      <c r="K8515" s="62"/>
      <c r="M8515" s="63"/>
      <c r="N8515" s="63"/>
      <c r="O8515" s="64"/>
      <c r="P8515" s="127"/>
      <c r="W8515" s="64"/>
      <c r="X8515" s="64"/>
    </row>
    <row r="8516" spans="1:24" s="59" customFormat="1" x14ac:dyDescent="0.25">
      <c r="A8516" s="77"/>
      <c r="D8516" s="60"/>
      <c r="E8516" s="60"/>
      <c r="F8516" s="60"/>
      <c r="G8516" s="60"/>
      <c r="H8516" s="62"/>
      <c r="I8516" s="62"/>
      <c r="J8516" s="62"/>
      <c r="K8516" s="62"/>
      <c r="M8516" s="63"/>
      <c r="N8516" s="63"/>
      <c r="O8516" s="64"/>
      <c r="P8516" s="127"/>
      <c r="W8516" s="64"/>
      <c r="X8516" s="64"/>
    </row>
    <row r="8517" spans="1:24" s="59" customFormat="1" x14ac:dyDescent="0.25">
      <c r="A8517" s="77"/>
      <c r="D8517" s="60"/>
      <c r="E8517" s="60"/>
      <c r="F8517" s="60"/>
      <c r="G8517" s="60"/>
      <c r="H8517" s="62"/>
      <c r="I8517" s="62"/>
      <c r="J8517" s="62"/>
      <c r="K8517" s="62"/>
      <c r="M8517" s="63"/>
      <c r="N8517" s="63"/>
      <c r="O8517" s="64"/>
      <c r="P8517" s="127"/>
      <c r="W8517" s="64"/>
      <c r="X8517" s="64"/>
    </row>
    <row r="8518" spans="1:24" s="59" customFormat="1" x14ac:dyDescent="0.25">
      <c r="A8518" s="77"/>
      <c r="D8518" s="60"/>
      <c r="E8518" s="60"/>
      <c r="F8518" s="60"/>
      <c r="G8518" s="60"/>
      <c r="H8518" s="62"/>
      <c r="I8518" s="62"/>
      <c r="J8518" s="62"/>
      <c r="K8518" s="62"/>
      <c r="M8518" s="63"/>
      <c r="N8518" s="63"/>
      <c r="O8518" s="64"/>
      <c r="P8518" s="127"/>
      <c r="W8518" s="64"/>
      <c r="X8518" s="64"/>
    </row>
    <row r="8519" spans="1:24" s="59" customFormat="1" x14ac:dyDescent="0.25">
      <c r="A8519" s="77"/>
      <c r="D8519" s="60"/>
      <c r="E8519" s="60"/>
      <c r="F8519" s="60"/>
      <c r="G8519" s="60"/>
      <c r="H8519" s="62"/>
      <c r="I8519" s="62"/>
      <c r="J8519" s="62"/>
      <c r="K8519" s="62"/>
      <c r="M8519" s="63"/>
      <c r="N8519" s="63"/>
      <c r="O8519" s="64"/>
      <c r="P8519" s="127"/>
      <c r="W8519" s="64"/>
      <c r="X8519" s="64"/>
    </row>
    <row r="8520" spans="1:24" s="59" customFormat="1" x14ac:dyDescent="0.25">
      <c r="A8520" s="77"/>
      <c r="D8520" s="60"/>
      <c r="E8520" s="60"/>
      <c r="F8520" s="60"/>
      <c r="G8520" s="60"/>
      <c r="H8520" s="62"/>
      <c r="I8520" s="62"/>
      <c r="J8520" s="62"/>
      <c r="K8520" s="62"/>
      <c r="M8520" s="63"/>
      <c r="N8520" s="63"/>
      <c r="O8520" s="64"/>
      <c r="P8520" s="127"/>
      <c r="W8520" s="64"/>
      <c r="X8520" s="64"/>
    </row>
    <row r="8521" spans="1:24" s="59" customFormat="1" x14ac:dyDescent="0.25">
      <c r="A8521" s="77"/>
      <c r="D8521" s="60"/>
      <c r="E8521" s="60"/>
      <c r="F8521" s="60"/>
      <c r="G8521" s="60"/>
      <c r="H8521" s="62"/>
      <c r="I8521" s="62"/>
      <c r="J8521" s="62"/>
      <c r="K8521" s="62"/>
      <c r="M8521" s="63"/>
      <c r="N8521" s="63"/>
      <c r="O8521" s="64"/>
      <c r="P8521" s="127"/>
      <c r="W8521" s="64"/>
      <c r="X8521" s="64"/>
    </row>
    <row r="8522" spans="1:24" s="59" customFormat="1" x14ac:dyDescent="0.25">
      <c r="A8522" s="77"/>
      <c r="D8522" s="60"/>
      <c r="E8522" s="60"/>
      <c r="F8522" s="60"/>
      <c r="G8522" s="60"/>
      <c r="H8522" s="62"/>
      <c r="I8522" s="62"/>
      <c r="J8522" s="62"/>
      <c r="K8522" s="62"/>
      <c r="M8522" s="63"/>
      <c r="N8522" s="63"/>
      <c r="O8522" s="64"/>
      <c r="P8522" s="127"/>
      <c r="W8522" s="64"/>
      <c r="X8522" s="64"/>
    </row>
    <row r="8523" spans="1:24" s="59" customFormat="1" x14ac:dyDescent="0.25">
      <c r="A8523" s="77"/>
      <c r="D8523" s="60"/>
      <c r="E8523" s="60"/>
      <c r="F8523" s="60"/>
      <c r="G8523" s="60"/>
      <c r="H8523" s="62"/>
      <c r="I8523" s="62"/>
      <c r="J8523" s="62"/>
      <c r="K8523" s="62"/>
      <c r="M8523" s="63"/>
      <c r="N8523" s="63"/>
      <c r="O8523" s="64"/>
      <c r="P8523" s="127"/>
      <c r="W8523" s="64"/>
      <c r="X8523" s="64"/>
    </row>
    <row r="8524" spans="1:24" s="59" customFormat="1" x14ac:dyDescent="0.25">
      <c r="A8524" s="77"/>
      <c r="D8524" s="60"/>
      <c r="E8524" s="60"/>
      <c r="F8524" s="60"/>
      <c r="G8524" s="60"/>
      <c r="H8524" s="62"/>
      <c r="I8524" s="62"/>
      <c r="J8524" s="62"/>
      <c r="K8524" s="62"/>
      <c r="M8524" s="63"/>
      <c r="N8524" s="63"/>
      <c r="O8524" s="64"/>
      <c r="P8524" s="127"/>
      <c r="W8524" s="64"/>
      <c r="X8524" s="64"/>
    </row>
    <row r="8525" spans="1:24" s="59" customFormat="1" x14ac:dyDescent="0.25">
      <c r="A8525" s="77"/>
      <c r="D8525" s="60"/>
      <c r="E8525" s="60"/>
      <c r="F8525" s="60"/>
      <c r="G8525" s="60"/>
      <c r="H8525" s="62"/>
      <c r="I8525" s="62"/>
      <c r="J8525" s="62"/>
      <c r="K8525" s="62"/>
      <c r="M8525" s="63"/>
      <c r="N8525" s="63"/>
      <c r="O8525" s="64"/>
      <c r="P8525" s="127"/>
      <c r="W8525" s="64"/>
      <c r="X8525" s="64"/>
    </row>
    <row r="8526" spans="1:24" s="59" customFormat="1" x14ac:dyDescent="0.25">
      <c r="A8526" s="77"/>
      <c r="D8526" s="60"/>
      <c r="E8526" s="60"/>
      <c r="F8526" s="60"/>
      <c r="G8526" s="60"/>
      <c r="H8526" s="62"/>
      <c r="I8526" s="62"/>
      <c r="J8526" s="62"/>
      <c r="K8526" s="62"/>
      <c r="M8526" s="63"/>
      <c r="N8526" s="63"/>
      <c r="O8526" s="64"/>
      <c r="P8526" s="127"/>
      <c r="W8526" s="64"/>
      <c r="X8526" s="64"/>
    </row>
    <row r="8527" spans="1:24" s="59" customFormat="1" x14ac:dyDescent="0.25">
      <c r="A8527" s="77"/>
      <c r="D8527" s="60"/>
      <c r="E8527" s="60"/>
      <c r="F8527" s="60"/>
      <c r="G8527" s="60"/>
      <c r="H8527" s="62"/>
      <c r="I8527" s="62"/>
      <c r="J8527" s="62"/>
      <c r="K8527" s="62"/>
      <c r="M8527" s="63"/>
      <c r="N8527" s="63"/>
      <c r="O8527" s="64"/>
      <c r="P8527" s="127"/>
      <c r="W8527" s="64"/>
      <c r="X8527" s="64"/>
    </row>
    <row r="8528" spans="1:24" s="59" customFormat="1" x14ac:dyDescent="0.25">
      <c r="A8528" s="77"/>
      <c r="D8528" s="60"/>
      <c r="E8528" s="60"/>
      <c r="F8528" s="60"/>
      <c r="G8528" s="60"/>
      <c r="H8528" s="62"/>
      <c r="I8528" s="62"/>
      <c r="J8528" s="62"/>
      <c r="K8528" s="62"/>
      <c r="M8528" s="63"/>
      <c r="N8528" s="63"/>
      <c r="O8528" s="64"/>
      <c r="P8528" s="127"/>
      <c r="W8528" s="64"/>
      <c r="X8528" s="64"/>
    </row>
    <row r="8529" spans="1:24" s="59" customFormat="1" x14ac:dyDescent="0.25">
      <c r="A8529" s="77"/>
      <c r="D8529" s="60"/>
      <c r="E8529" s="60"/>
      <c r="F8529" s="60"/>
      <c r="G8529" s="60"/>
      <c r="H8529" s="62"/>
      <c r="I8529" s="62"/>
      <c r="J8529" s="62"/>
      <c r="K8529" s="62"/>
      <c r="M8529" s="63"/>
      <c r="N8529" s="63"/>
      <c r="O8529" s="64"/>
      <c r="P8529" s="127"/>
      <c r="W8529" s="64"/>
      <c r="X8529" s="64"/>
    </row>
    <row r="8530" spans="1:24" s="59" customFormat="1" x14ac:dyDescent="0.25">
      <c r="A8530" s="77"/>
      <c r="D8530" s="60"/>
      <c r="E8530" s="60"/>
      <c r="F8530" s="60"/>
      <c r="G8530" s="60"/>
      <c r="H8530" s="62"/>
      <c r="I8530" s="62"/>
      <c r="J8530" s="62"/>
      <c r="K8530" s="62"/>
      <c r="M8530" s="63"/>
      <c r="N8530" s="63"/>
      <c r="O8530" s="64"/>
      <c r="P8530" s="127"/>
      <c r="W8530" s="64"/>
      <c r="X8530" s="64"/>
    </row>
    <row r="8531" spans="1:24" s="59" customFormat="1" x14ac:dyDescent="0.25">
      <c r="A8531" s="77"/>
      <c r="D8531" s="60"/>
      <c r="E8531" s="60"/>
      <c r="F8531" s="60"/>
      <c r="G8531" s="60"/>
      <c r="H8531" s="62"/>
      <c r="I8531" s="62"/>
      <c r="J8531" s="62"/>
      <c r="K8531" s="62"/>
      <c r="M8531" s="63"/>
      <c r="N8531" s="63"/>
      <c r="O8531" s="64"/>
      <c r="P8531" s="127"/>
      <c r="W8531" s="64"/>
      <c r="X8531" s="64"/>
    </row>
    <row r="8532" spans="1:24" s="59" customFormat="1" x14ac:dyDescent="0.25">
      <c r="A8532" s="77"/>
      <c r="D8532" s="60"/>
      <c r="E8532" s="60"/>
      <c r="F8532" s="60"/>
      <c r="G8532" s="60"/>
      <c r="H8532" s="62"/>
      <c r="I8532" s="62"/>
      <c r="J8532" s="62"/>
      <c r="K8532" s="62"/>
      <c r="M8532" s="63"/>
      <c r="N8532" s="63"/>
      <c r="O8532" s="64"/>
      <c r="P8532" s="127"/>
      <c r="W8532" s="64"/>
      <c r="X8532" s="64"/>
    </row>
    <row r="8533" spans="1:24" s="59" customFormat="1" x14ac:dyDescent="0.25">
      <c r="A8533" s="77"/>
      <c r="D8533" s="60"/>
      <c r="E8533" s="60"/>
      <c r="F8533" s="60"/>
      <c r="G8533" s="60"/>
      <c r="H8533" s="62"/>
      <c r="I8533" s="62"/>
      <c r="J8533" s="62"/>
      <c r="K8533" s="62"/>
      <c r="M8533" s="63"/>
      <c r="N8533" s="63"/>
      <c r="O8533" s="64"/>
      <c r="P8533" s="127"/>
      <c r="W8533" s="64"/>
      <c r="X8533" s="64"/>
    </row>
    <row r="8534" spans="1:24" s="59" customFormat="1" x14ac:dyDescent="0.25">
      <c r="A8534" s="77"/>
      <c r="D8534" s="60"/>
      <c r="E8534" s="60"/>
      <c r="F8534" s="60"/>
      <c r="G8534" s="60"/>
      <c r="H8534" s="62"/>
      <c r="I8534" s="62"/>
      <c r="J8534" s="62"/>
      <c r="K8534" s="62"/>
      <c r="M8534" s="63"/>
      <c r="N8534" s="63"/>
      <c r="O8534" s="64"/>
      <c r="P8534" s="127"/>
      <c r="W8534" s="64"/>
      <c r="X8534" s="64"/>
    </row>
    <row r="8535" spans="1:24" s="59" customFormat="1" x14ac:dyDescent="0.25">
      <c r="A8535" s="77"/>
      <c r="D8535" s="60"/>
      <c r="E8535" s="60"/>
      <c r="F8535" s="60"/>
      <c r="G8535" s="60"/>
      <c r="H8535" s="62"/>
      <c r="I8535" s="62"/>
      <c r="J8535" s="62"/>
      <c r="K8535" s="62"/>
      <c r="M8535" s="63"/>
      <c r="N8535" s="63"/>
      <c r="O8535" s="64"/>
      <c r="P8535" s="127"/>
      <c r="W8535" s="64"/>
      <c r="X8535" s="64"/>
    </row>
    <row r="8536" spans="1:24" s="59" customFormat="1" x14ac:dyDescent="0.25">
      <c r="A8536" s="77"/>
      <c r="D8536" s="60"/>
      <c r="E8536" s="60"/>
      <c r="F8536" s="60"/>
      <c r="G8536" s="60"/>
      <c r="H8536" s="62"/>
      <c r="I8536" s="62"/>
      <c r="J8536" s="62"/>
      <c r="K8536" s="62"/>
      <c r="M8536" s="63"/>
      <c r="N8536" s="63"/>
      <c r="O8536" s="64"/>
      <c r="P8536" s="127"/>
      <c r="W8536" s="64"/>
      <c r="X8536" s="64"/>
    </row>
    <row r="8537" spans="1:24" s="59" customFormat="1" x14ac:dyDescent="0.25">
      <c r="A8537" s="77"/>
      <c r="D8537" s="60"/>
      <c r="E8537" s="60"/>
      <c r="F8537" s="60"/>
      <c r="G8537" s="60"/>
      <c r="H8537" s="62"/>
      <c r="I8537" s="62"/>
      <c r="J8537" s="62"/>
      <c r="K8537" s="62"/>
      <c r="M8537" s="63"/>
      <c r="N8537" s="63"/>
      <c r="O8537" s="64"/>
      <c r="P8537" s="127"/>
      <c r="W8537" s="64"/>
      <c r="X8537" s="64"/>
    </row>
    <row r="8538" spans="1:24" s="59" customFormat="1" x14ac:dyDescent="0.25">
      <c r="A8538" s="77"/>
      <c r="D8538" s="60"/>
      <c r="E8538" s="60"/>
      <c r="F8538" s="60"/>
      <c r="G8538" s="60"/>
      <c r="H8538" s="62"/>
      <c r="I8538" s="62"/>
      <c r="J8538" s="62"/>
      <c r="K8538" s="62"/>
      <c r="M8538" s="63"/>
      <c r="N8538" s="63"/>
      <c r="O8538" s="64"/>
      <c r="P8538" s="127"/>
      <c r="W8538" s="64"/>
      <c r="X8538" s="64"/>
    </row>
    <row r="8539" spans="1:24" s="59" customFormat="1" x14ac:dyDescent="0.25">
      <c r="A8539" s="77"/>
      <c r="D8539" s="60"/>
      <c r="E8539" s="60"/>
      <c r="F8539" s="60"/>
      <c r="G8539" s="60"/>
      <c r="H8539" s="62"/>
      <c r="I8539" s="62"/>
      <c r="J8539" s="62"/>
      <c r="K8539" s="62"/>
      <c r="M8539" s="63"/>
      <c r="N8539" s="63"/>
      <c r="O8539" s="64"/>
      <c r="P8539" s="127"/>
      <c r="W8539" s="64"/>
      <c r="X8539" s="64"/>
    </row>
    <row r="8540" spans="1:24" s="59" customFormat="1" x14ac:dyDescent="0.25">
      <c r="A8540" s="77"/>
      <c r="D8540" s="60"/>
      <c r="E8540" s="60"/>
      <c r="F8540" s="60"/>
      <c r="G8540" s="60"/>
      <c r="H8540" s="62"/>
      <c r="I8540" s="62"/>
      <c r="J8540" s="62"/>
      <c r="K8540" s="62"/>
      <c r="M8540" s="63"/>
      <c r="N8540" s="63"/>
      <c r="O8540" s="64"/>
      <c r="P8540" s="127"/>
      <c r="W8540" s="64"/>
      <c r="X8540" s="64"/>
    </row>
    <row r="8541" spans="1:24" s="59" customFormat="1" x14ac:dyDescent="0.25">
      <c r="A8541" s="77"/>
      <c r="D8541" s="60"/>
      <c r="E8541" s="60"/>
      <c r="F8541" s="60"/>
      <c r="G8541" s="60"/>
      <c r="H8541" s="62"/>
      <c r="I8541" s="62"/>
      <c r="J8541" s="62"/>
      <c r="K8541" s="62"/>
      <c r="M8541" s="63"/>
      <c r="N8541" s="63"/>
      <c r="O8541" s="64"/>
      <c r="P8541" s="127"/>
      <c r="W8541" s="64"/>
      <c r="X8541" s="64"/>
    </row>
    <row r="8542" spans="1:24" s="59" customFormat="1" x14ac:dyDescent="0.25">
      <c r="A8542" s="77"/>
      <c r="D8542" s="60"/>
      <c r="E8542" s="60"/>
      <c r="F8542" s="60"/>
      <c r="G8542" s="60"/>
      <c r="H8542" s="62"/>
      <c r="I8542" s="62"/>
      <c r="J8542" s="62"/>
      <c r="K8542" s="62"/>
      <c r="M8542" s="63"/>
      <c r="N8542" s="63"/>
      <c r="O8542" s="64"/>
      <c r="P8542" s="127"/>
      <c r="W8542" s="64"/>
      <c r="X8542" s="64"/>
    </row>
    <row r="8543" spans="1:24" s="59" customFormat="1" x14ac:dyDescent="0.25">
      <c r="A8543" s="77"/>
      <c r="D8543" s="60"/>
      <c r="E8543" s="60"/>
      <c r="F8543" s="60"/>
      <c r="G8543" s="60"/>
      <c r="H8543" s="62"/>
      <c r="I8543" s="62"/>
      <c r="J8543" s="62"/>
      <c r="K8543" s="62"/>
      <c r="M8543" s="63"/>
      <c r="N8543" s="63"/>
      <c r="O8543" s="64"/>
      <c r="P8543" s="127"/>
      <c r="W8543" s="64"/>
      <c r="X8543" s="64"/>
    </row>
    <row r="8544" spans="1:24" s="59" customFormat="1" x14ac:dyDescent="0.25">
      <c r="A8544" s="77"/>
      <c r="D8544" s="60"/>
      <c r="E8544" s="60"/>
      <c r="F8544" s="60"/>
      <c r="G8544" s="60"/>
      <c r="H8544" s="62"/>
      <c r="I8544" s="62"/>
      <c r="J8544" s="62"/>
      <c r="K8544" s="62"/>
      <c r="M8544" s="63"/>
      <c r="N8544" s="63"/>
      <c r="O8544" s="64"/>
      <c r="P8544" s="127"/>
      <c r="W8544" s="64"/>
      <c r="X8544" s="64"/>
    </row>
    <row r="8545" spans="1:24" s="59" customFormat="1" x14ac:dyDescent="0.25">
      <c r="A8545" s="77"/>
      <c r="D8545" s="60"/>
      <c r="E8545" s="60"/>
      <c r="F8545" s="60"/>
      <c r="G8545" s="60"/>
      <c r="H8545" s="62"/>
      <c r="I8545" s="62"/>
      <c r="J8545" s="62"/>
      <c r="K8545" s="62"/>
      <c r="M8545" s="63"/>
      <c r="N8545" s="63"/>
      <c r="O8545" s="64"/>
      <c r="P8545" s="127"/>
      <c r="W8545" s="64"/>
      <c r="X8545" s="64"/>
    </row>
    <row r="8546" spans="1:24" s="59" customFormat="1" x14ac:dyDescent="0.25">
      <c r="A8546" s="77"/>
      <c r="D8546" s="60"/>
      <c r="E8546" s="60"/>
      <c r="F8546" s="60"/>
      <c r="G8546" s="60"/>
      <c r="H8546" s="62"/>
      <c r="I8546" s="62"/>
      <c r="J8546" s="62"/>
      <c r="K8546" s="62"/>
      <c r="M8546" s="63"/>
      <c r="N8546" s="63"/>
      <c r="O8546" s="64"/>
      <c r="P8546" s="127"/>
      <c r="W8546" s="64"/>
      <c r="X8546" s="64"/>
    </row>
    <row r="8547" spans="1:24" s="59" customFormat="1" x14ac:dyDescent="0.25">
      <c r="A8547" s="77"/>
      <c r="D8547" s="60"/>
      <c r="E8547" s="60"/>
      <c r="F8547" s="60"/>
      <c r="G8547" s="60"/>
      <c r="H8547" s="62"/>
      <c r="I8547" s="62"/>
      <c r="J8547" s="62"/>
      <c r="K8547" s="62"/>
      <c r="M8547" s="63"/>
      <c r="N8547" s="63"/>
      <c r="O8547" s="64"/>
      <c r="P8547" s="127"/>
      <c r="W8547" s="64"/>
      <c r="X8547" s="64"/>
    </row>
    <row r="8548" spans="1:24" s="59" customFormat="1" x14ac:dyDescent="0.25">
      <c r="A8548" s="77"/>
      <c r="D8548" s="60"/>
      <c r="E8548" s="60"/>
      <c r="F8548" s="60"/>
      <c r="G8548" s="60"/>
      <c r="H8548" s="62"/>
      <c r="I8548" s="62"/>
      <c r="J8548" s="62"/>
      <c r="K8548" s="62"/>
      <c r="M8548" s="63"/>
      <c r="N8548" s="63"/>
      <c r="O8548" s="64"/>
      <c r="P8548" s="127"/>
      <c r="W8548" s="64"/>
      <c r="X8548" s="64"/>
    </row>
    <row r="8549" spans="1:24" s="59" customFormat="1" x14ac:dyDescent="0.25">
      <c r="A8549" s="77"/>
      <c r="D8549" s="60"/>
      <c r="E8549" s="60"/>
      <c r="F8549" s="60"/>
      <c r="G8549" s="60"/>
      <c r="H8549" s="62"/>
      <c r="I8549" s="62"/>
      <c r="J8549" s="62"/>
      <c r="K8549" s="62"/>
      <c r="M8549" s="63"/>
      <c r="N8549" s="63"/>
      <c r="O8549" s="64"/>
      <c r="P8549" s="127"/>
      <c r="W8549" s="64"/>
      <c r="X8549" s="64"/>
    </row>
    <row r="8550" spans="1:24" s="59" customFormat="1" x14ac:dyDescent="0.25">
      <c r="A8550" s="77"/>
      <c r="D8550" s="60"/>
      <c r="E8550" s="60"/>
      <c r="F8550" s="60"/>
      <c r="G8550" s="60"/>
      <c r="H8550" s="62"/>
      <c r="I8550" s="62"/>
      <c r="J8550" s="62"/>
      <c r="K8550" s="62"/>
      <c r="M8550" s="63"/>
      <c r="N8550" s="63"/>
      <c r="O8550" s="64"/>
      <c r="P8550" s="127"/>
      <c r="W8550" s="64"/>
      <c r="X8550" s="64"/>
    </row>
    <row r="8551" spans="1:24" s="59" customFormat="1" x14ac:dyDescent="0.25">
      <c r="A8551" s="77"/>
      <c r="D8551" s="60"/>
      <c r="E8551" s="60"/>
      <c r="F8551" s="60"/>
      <c r="G8551" s="60"/>
      <c r="H8551" s="62"/>
      <c r="I8551" s="62"/>
      <c r="J8551" s="62"/>
      <c r="K8551" s="62"/>
      <c r="M8551" s="63"/>
      <c r="N8551" s="63"/>
      <c r="O8551" s="64"/>
      <c r="P8551" s="127"/>
      <c r="W8551" s="64"/>
      <c r="X8551" s="64"/>
    </row>
    <row r="8552" spans="1:24" s="59" customFormat="1" x14ac:dyDescent="0.25">
      <c r="A8552" s="77"/>
      <c r="D8552" s="60"/>
      <c r="E8552" s="60"/>
      <c r="F8552" s="60"/>
      <c r="G8552" s="60"/>
      <c r="H8552" s="62"/>
      <c r="I8552" s="62"/>
      <c r="J8552" s="62"/>
      <c r="K8552" s="62"/>
      <c r="M8552" s="63"/>
      <c r="N8552" s="63"/>
      <c r="O8552" s="64"/>
      <c r="P8552" s="127"/>
      <c r="W8552" s="64"/>
      <c r="X8552" s="64"/>
    </row>
    <row r="8553" spans="1:24" s="59" customFormat="1" x14ac:dyDescent="0.25">
      <c r="A8553" s="77"/>
      <c r="D8553" s="60"/>
      <c r="E8553" s="60"/>
      <c r="F8553" s="60"/>
      <c r="G8553" s="60"/>
      <c r="H8553" s="62"/>
      <c r="I8553" s="62"/>
      <c r="J8553" s="62"/>
      <c r="K8553" s="62"/>
      <c r="M8553" s="63"/>
      <c r="N8553" s="63"/>
      <c r="O8553" s="64"/>
      <c r="P8553" s="127"/>
      <c r="W8553" s="64"/>
      <c r="X8553" s="64"/>
    </row>
    <row r="8554" spans="1:24" s="59" customFormat="1" x14ac:dyDescent="0.25">
      <c r="A8554" s="77"/>
      <c r="D8554" s="60"/>
      <c r="E8554" s="60"/>
      <c r="F8554" s="60"/>
      <c r="G8554" s="60"/>
      <c r="H8554" s="62"/>
      <c r="I8554" s="62"/>
      <c r="J8554" s="62"/>
      <c r="K8554" s="62"/>
      <c r="M8554" s="63"/>
      <c r="N8554" s="63"/>
      <c r="O8554" s="64"/>
      <c r="P8554" s="127"/>
      <c r="W8554" s="64"/>
      <c r="X8554" s="64"/>
    </row>
    <row r="8555" spans="1:24" s="59" customFormat="1" x14ac:dyDescent="0.25">
      <c r="A8555" s="77"/>
      <c r="D8555" s="60"/>
      <c r="E8555" s="60"/>
      <c r="F8555" s="60"/>
      <c r="G8555" s="60"/>
      <c r="H8555" s="62"/>
      <c r="I8555" s="62"/>
      <c r="J8555" s="62"/>
      <c r="K8555" s="62"/>
      <c r="M8555" s="63"/>
      <c r="N8555" s="63"/>
      <c r="O8555" s="64"/>
      <c r="P8555" s="127"/>
      <c r="W8555" s="64"/>
      <c r="X8555" s="64"/>
    </row>
    <row r="8556" spans="1:24" s="59" customFormat="1" x14ac:dyDescent="0.25">
      <c r="A8556" s="77"/>
      <c r="D8556" s="60"/>
      <c r="E8556" s="60"/>
      <c r="F8556" s="60"/>
      <c r="G8556" s="60"/>
      <c r="H8556" s="62"/>
      <c r="I8556" s="62"/>
      <c r="J8556" s="62"/>
      <c r="K8556" s="62"/>
      <c r="M8556" s="63"/>
      <c r="N8556" s="63"/>
      <c r="O8556" s="64"/>
      <c r="P8556" s="127"/>
      <c r="W8556" s="64"/>
      <c r="X8556" s="64"/>
    </row>
    <row r="8557" spans="1:24" s="59" customFormat="1" x14ac:dyDescent="0.25">
      <c r="A8557" s="77"/>
      <c r="D8557" s="60"/>
      <c r="E8557" s="60"/>
      <c r="F8557" s="60"/>
      <c r="G8557" s="60"/>
      <c r="H8557" s="62"/>
      <c r="I8557" s="62"/>
      <c r="J8557" s="62"/>
      <c r="K8557" s="62"/>
      <c r="M8557" s="63"/>
      <c r="N8557" s="63"/>
      <c r="O8557" s="64"/>
      <c r="P8557" s="127"/>
      <c r="W8557" s="64"/>
      <c r="X8557" s="64"/>
    </row>
    <row r="8558" spans="1:24" s="59" customFormat="1" x14ac:dyDescent="0.25">
      <c r="A8558" s="77"/>
      <c r="D8558" s="60"/>
      <c r="E8558" s="60"/>
      <c r="F8558" s="60"/>
      <c r="G8558" s="60"/>
      <c r="H8558" s="62"/>
      <c r="I8558" s="62"/>
      <c r="J8558" s="62"/>
      <c r="K8558" s="62"/>
      <c r="M8558" s="63"/>
      <c r="N8558" s="63"/>
      <c r="O8558" s="64"/>
      <c r="P8558" s="127"/>
      <c r="W8558" s="64"/>
      <c r="X8558" s="64"/>
    </row>
    <row r="8559" spans="1:24" s="59" customFormat="1" x14ac:dyDescent="0.25">
      <c r="A8559" s="77"/>
      <c r="D8559" s="60"/>
      <c r="E8559" s="60"/>
      <c r="F8559" s="60"/>
      <c r="G8559" s="60"/>
      <c r="H8559" s="62"/>
      <c r="I8559" s="62"/>
      <c r="J8559" s="62"/>
      <c r="K8559" s="62"/>
      <c r="M8559" s="63"/>
      <c r="N8559" s="63"/>
      <c r="O8559" s="64"/>
      <c r="P8559" s="127"/>
      <c r="W8559" s="64"/>
      <c r="X8559" s="64"/>
    </row>
    <row r="8560" spans="1:24" s="59" customFormat="1" x14ac:dyDescent="0.25">
      <c r="A8560" s="77"/>
      <c r="D8560" s="60"/>
      <c r="E8560" s="60"/>
      <c r="F8560" s="60"/>
      <c r="G8560" s="60"/>
      <c r="H8560" s="62"/>
      <c r="I8560" s="62"/>
      <c r="J8560" s="62"/>
      <c r="K8560" s="62"/>
      <c r="M8560" s="63"/>
      <c r="N8560" s="63"/>
      <c r="O8560" s="64"/>
      <c r="P8560" s="127"/>
      <c r="W8560" s="64"/>
      <c r="X8560" s="64"/>
    </row>
    <row r="8561" spans="1:24" s="59" customFormat="1" x14ac:dyDescent="0.25">
      <c r="A8561" s="77"/>
      <c r="D8561" s="60"/>
      <c r="E8561" s="60"/>
      <c r="F8561" s="60"/>
      <c r="G8561" s="60"/>
      <c r="H8561" s="62"/>
      <c r="I8561" s="62"/>
      <c r="J8561" s="62"/>
      <c r="K8561" s="62"/>
      <c r="M8561" s="63"/>
      <c r="N8561" s="63"/>
      <c r="O8561" s="64"/>
      <c r="P8561" s="127"/>
      <c r="W8561" s="64"/>
      <c r="X8561" s="64"/>
    </row>
    <row r="8562" spans="1:24" s="59" customFormat="1" x14ac:dyDescent="0.25">
      <c r="A8562" s="77"/>
      <c r="D8562" s="60"/>
      <c r="E8562" s="60"/>
      <c r="F8562" s="60"/>
      <c r="G8562" s="60"/>
      <c r="H8562" s="62"/>
      <c r="I8562" s="62"/>
      <c r="J8562" s="62"/>
      <c r="K8562" s="62"/>
      <c r="M8562" s="63"/>
      <c r="N8562" s="63"/>
      <c r="O8562" s="64"/>
      <c r="P8562" s="127"/>
      <c r="W8562" s="64"/>
      <c r="X8562" s="64"/>
    </row>
    <row r="8563" spans="1:24" s="59" customFormat="1" x14ac:dyDescent="0.25">
      <c r="A8563" s="77"/>
      <c r="D8563" s="60"/>
      <c r="E8563" s="60"/>
      <c r="F8563" s="60"/>
      <c r="G8563" s="60"/>
      <c r="H8563" s="62"/>
      <c r="I8563" s="62"/>
      <c r="J8563" s="62"/>
      <c r="K8563" s="62"/>
      <c r="M8563" s="63"/>
      <c r="N8563" s="63"/>
      <c r="O8563" s="64"/>
      <c r="P8563" s="127"/>
      <c r="W8563" s="64"/>
      <c r="X8563" s="64"/>
    </row>
    <row r="8564" spans="1:24" s="59" customFormat="1" x14ac:dyDescent="0.25">
      <c r="A8564" s="77"/>
      <c r="D8564" s="60"/>
      <c r="E8564" s="60"/>
      <c r="F8564" s="60"/>
      <c r="G8564" s="60"/>
      <c r="H8564" s="62"/>
      <c r="I8564" s="62"/>
      <c r="J8564" s="62"/>
      <c r="K8564" s="62"/>
      <c r="M8564" s="63"/>
      <c r="N8564" s="63"/>
      <c r="O8564" s="64"/>
      <c r="P8564" s="127"/>
      <c r="W8564" s="64"/>
      <c r="X8564" s="64"/>
    </row>
    <row r="8565" spans="1:24" s="59" customFormat="1" x14ac:dyDescent="0.25">
      <c r="A8565" s="77"/>
      <c r="D8565" s="60"/>
      <c r="E8565" s="60"/>
      <c r="F8565" s="60"/>
      <c r="G8565" s="60"/>
      <c r="H8565" s="62"/>
      <c r="I8565" s="62"/>
      <c r="J8565" s="62"/>
      <c r="K8565" s="62"/>
      <c r="M8565" s="63"/>
      <c r="N8565" s="63"/>
      <c r="O8565" s="64"/>
      <c r="P8565" s="127"/>
      <c r="W8565" s="64"/>
      <c r="X8565" s="64"/>
    </row>
    <row r="8566" spans="1:24" s="59" customFormat="1" x14ac:dyDescent="0.25">
      <c r="A8566" s="77"/>
      <c r="D8566" s="60"/>
      <c r="E8566" s="60"/>
      <c r="F8566" s="60"/>
      <c r="G8566" s="60"/>
      <c r="H8566" s="62"/>
      <c r="I8566" s="62"/>
      <c r="J8566" s="62"/>
      <c r="K8566" s="62"/>
      <c r="M8566" s="63"/>
      <c r="N8566" s="63"/>
      <c r="O8566" s="64"/>
      <c r="P8566" s="127"/>
      <c r="W8566" s="64"/>
      <c r="X8566" s="64"/>
    </row>
    <row r="8567" spans="1:24" s="59" customFormat="1" x14ac:dyDescent="0.25">
      <c r="A8567" s="77"/>
      <c r="D8567" s="60"/>
      <c r="E8567" s="60"/>
      <c r="F8567" s="60"/>
      <c r="G8567" s="60"/>
      <c r="H8567" s="62"/>
      <c r="I8567" s="62"/>
      <c r="J8567" s="62"/>
      <c r="K8567" s="62"/>
      <c r="M8567" s="63"/>
      <c r="N8567" s="63"/>
      <c r="O8567" s="64"/>
      <c r="P8567" s="127"/>
      <c r="W8567" s="64"/>
      <c r="X8567" s="64"/>
    </row>
    <row r="8568" spans="1:24" s="59" customFormat="1" x14ac:dyDescent="0.25">
      <c r="A8568" s="77"/>
      <c r="D8568" s="60"/>
      <c r="E8568" s="60"/>
      <c r="F8568" s="60"/>
      <c r="G8568" s="60"/>
      <c r="H8568" s="62"/>
      <c r="I8568" s="62"/>
      <c r="J8568" s="62"/>
      <c r="K8568" s="62"/>
      <c r="M8568" s="63"/>
      <c r="N8568" s="63"/>
      <c r="O8568" s="64"/>
      <c r="P8568" s="127"/>
      <c r="W8568" s="64"/>
      <c r="X8568" s="64"/>
    </row>
    <row r="8569" spans="1:24" s="59" customFormat="1" x14ac:dyDescent="0.25">
      <c r="A8569" s="77"/>
      <c r="D8569" s="60"/>
      <c r="E8569" s="60"/>
      <c r="F8569" s="60"/>
      <c r="G8569" s="60"/>
      <c r="H8569" s="62"/>
      <c r="I8569" s="62"/>
      <c r="J8569" s="62"/>
      <c r="K8569" s="62"/>
      <c r="M8569" s="63"/>
      <c r="N8569" s="63"/>
      <c r="O8569" s="64"/>
      <c r="P8569" s="127"/>
      <c r="W8569" s="64"/>
      <c r="X8569" s="64"/>
    </row>
    <row r="8570" spans="1:24" s="59" customFormat="1" x14ac:dyDescent="0.25">
      <c r="A8570" s="77"/>
      <c r="D8570" s="60"/>
      <c r="E8570" s="60"/>
      <c r="F8570" s="60"/>
      <c r="G8570" s="60"/>
      <c r="H8570" s="62"/>
      <c r="I8570" s="62"/>
      <c r="J8570" s="62"/>
      <c r="K8570" s="62"/>
      <c r="M8570" s="63"/>
      <c r="N8570" s="63"/>
      <c r="O8570" s="64"/>
      <c r="P8570" s="127"/>
      <c r="W8570" s="64"/>
      <c r="X8570" s="64"/>
    </row>
    <row r="8571" spans="1:24" s="59" customFormat="1" x14ac:dyDescent="0.25">
      <c r="A8571" s="77"/>
      <c r="D8571" s="60"/>
      <c r="E8571" s="60"/>
      <c r="F8571" s="60"/>
      <c r="G8571" s="60"/>
      <c r="H8571" s="62"/>
      <c r="I8571" s="62"/>
      <c r="J8571" s="62"/>
      <c r="K8571" s="62"/>
      <c r="M8571" s="63"/>
      <c r="N8571" s="63"/>
      <c r="O8571" s="64"/>
      <c r="P8571" s="127"/>
      <c r="W8571" s="64"/>
      <c r="X8571" s="64"/>
    </row>
    <row r="8572" spans="1:24" s="59" customFormat="1" x14ac:dyDescent="0.25">
      <c r="A8572" s="77"/>
      <c r="D8572" s="60"/>
      <c r="E8572" s="60"/>
      <c r="F8572" s="60"/>
      <c r="G8572" s="60"/>
      <c r="H8572" s="62"/>
      <c r="I8572" s="62"/>
      <c r="J8572" s="62"/>
      <c r="K8572" s="62"/>
      <c r="M8572" s="63"/>
      <c r="N8572" s="63"/>
      <c r="O8572" s="64"/>
      <c r="P8572" s="127"/>
      <c r="W8572" s="64"/>
      <c r="X8572" s="64"/>
    </row>
    <row r="8573" spans="1:24" s="59" customFormat="1" x14ac:dyDescent="0.25">
      <c r="A8573" s="77"/>
      <c r="D8573" s="60"/>
      <c r="E8573" s="60"/>
      <c r="F8573" s="60"/>
      <c r="G8573" s="60"/>
      <c r="H8573" s="62"/>
      <c r="I8573" s="62"/>
      <c r="J8573" s="62"/>
      <c r="K8573" s="62"/>
      <c r="M8573" s="63"/>
      <c r="N8573" s="63"/>
      <c r="O8573" s="64"/>
      <c r="P8573" s="127"/>
      <c r="W8573" s="64"/>
      <c r="X8573" s="64"/>
    </row>
    <row r="8574" spans="1:24" s="59" customFormat="1" x14ac:dyDescent="0.25">
      <c r="A8574" s="77"/>
      <c r="D8574" s="60"/>
      <c r="E8574" s="60"/>
      <c r="F8574" s="60"/>
      <c r="G8574" s="60"/>
      <c r="H8574" s="62"/>
      <c r="I8574" s="62"/>
      <c r="J8574" s="62"/>
      <c r="K8574" s="62"/>
      <c r="M8574" s="63"/>
      <c r="N8574" s="63"/>
      <c r="O8574" s="64"/>
      <c r="P8574" s="127"/>
      <c r="W8574" s="64"/>
      <c r="X8574" s="64"/>
    </row>
    <row r="8575" spans="1:24" s="59" customFormat="1" x14ac:dyDescent="0.25">
      <c r="A8575" s="77"/>
      <c r="D8575" s="60"/>
      <c r="E8575" s="60"/>
      <c r="F8575" s="60"/>
      <c r="G8575" s="60"/>
      <c r="H8575" s="62"/>
      <c r="I8575" s="62"/>
      <c r="J8575" s="62"/>
      <c r="K8575" s="62"/>
      <c r="M8575" s="63"/>
      <c r="N8575" s="63"/>
      <c r="O8575" s="64"/>
      <c r="P8575" s="127"/>
      <c r="W8575" s="64"/>
      <c r="X8575" s="64"/>
    </row>
    <row r="8576" spans="1:24" s="59" customFormat="1" x14ac:dyDescent="0.25">
      <c r="A8576" s="77"/>
      <c r="D8576" s="60"/>
      <c r="E8576" s="60"/>
      <c r="F8576" s="60"/>
      <c r="G8576" s="60"/>
      <c r="H8576" s="62"/>
      <c r="I8576" s="62"/>
      <c r="J8576" s="62"/>
      <c r="K8576" s="62"/>
      <c r="M8576" s="63"/>
      <c r="N8576" s="63"/>
      <c r="O8576" s="64"/>
      <c r="P8576" s="127"/>
      <c r="W8576" s="64"/>
      <c r="X8576" s="64"/>
    </row>
    <row r="8577" spans="1:24" s="59" customFormat="1" x14ac:dyDescent="0.25">
      <c r="A8577" s="77"/>
      <c r="D8577" s="60"/>
      <c r="E8577" s="60"/>
      <c r="F8577" s="60"/>
      <c r="G8577" s="60"/>
      <c r="H8577" s="62"/>
      <c r="I8577" s="62"/>
      <c r="J8577" s="62"/>
      <c r="K8577" s="62"/>
      <c r="M8577" s="63"/>
      <c r="N8577" s="63"/>
      <c r="O8577" s="64"/>
      <c r="P8577" s="127"/>
      <c r="W8577" s="64"/>
      <c r="X8577" s="64"/>
    </row>
    <row r="8578" spans="1:24" s="59" customFormat="1" x14ac:dyDescent="0.25">
      <c r="A8578" s="77"/>
      <c r="D8578" s="60"/>
      <c r="E8578" s="60"/>
      <c r="F8578" s="60"/>
      <c r="G8578" s="60"/>
      <c r="H8578" s="62"/>
      <c r="I8578" s="62"/>
      <c r="J8578" s="62"/>
      <c r="K8578" s="62"/>
      <c r="M8578" s="63"/>
      <c r="N8578" s="63"/>
      <c r="O8578" s="64"/>
      <c r="P8578" s="127"/>
      <c r="W8578" s="64"/>
      <c r="X8578" s="64"/>
    </row>
    <row r="8579" spans="1:24" s="59" customFormat="1" x14ac:dyDescent="0.25">
      <c r="A8579" s="77"/>
      <c r="D8579" s="60"/>
      <c r="E8579" s="60"/>
      <c r="F8579" s="60"/>
      <c r="G8579" s="60"/>
      <c r="H8579" s="62"/>
      <c r="I8579" s="62"/>
      <c r="J8579" s="62"/>
      <c r="K8579" s="62"/>
      <c r="M8579" s="63"/>
      <c r="N8579" s="63"/>
      <c r="O8579" s="64"/>
      <c r="P8579" s="127"/>
      <c r="W8579" s="64"/>
      <c r="X8579" s="64"/>
    </row>
    <row r="8580" spans="1:24" s="59" customFormat="1" x14ac:dyDescent="0.25">
      <c r="A8580" s="77"/>
      <c r="D8580" s="60"/>
      <c r="E8580" s="60"/>
      <c r="F8580" s="60"/>
      <c r="G8580" s="60"/>
      <c r="H8580" s="62"/>
      <c r="I8580" s="62"/>
      <c r="J8580" s="62"/>
      <c r="K8580" s="62"/>
      <c r="M8580" s="63"/>
      <c r="N8580" s="63"/>
      <c r="O8580" s="64"/>
      <c r="P8580" s="127"/>
      <c r="W8580" s="64"/>
      <c r="X8580" s="64"/>
    </row>
    <row r="8581" spans="1:24" s="59" customFormat="1" x14ac:dyDescent="0.25">
      <c r="A8581" s="77"/>
      <c r="D8581" s="60"/>
      <c r="E8581" s="60"/>
      <c r="F8581" s="60"/>
      <c r="G8581" s="60"/>
      <c r="H8581" s="62"/>
      <c r="I8581" s="62"/>
      <c r="J8581" s="62"/>
      <c r="K8581" s="62"/>
      <c r="M8581" s="63"/>
      <c r="N8581" s="63"/>
      <c r="O8581" s="64"/>
      <c r="P8581" s="127"/>
      <c r="W8581" s="64"/>
      <c r="X8581" s="64"/>
    </row>
    <row r="8582" spans="1:24" s="59" customFormat="1" x14ac:dyDescent="0.25">
      <c r="A8582" s="77"/>
      <c r="D8582" s="60"/>
      <c r="E8582" s="60"/>
      <c r="F8582" s="60"/>
      <c r="G8582" s="60"/>
      <c r="H8582" s="62"/>
      <c r="I8582" s="62"/>
      <c r="J8582" s="62"/>
      <c r="K8582" s="62"/>
      <c r="M8582" s="63"/>
      <c r="N8582" s="63"/>
      <c r="O8582" s="64"/>
      <c r="P8582" s="127"/>
      <c r="W8582" s="64"/>
      <c r="X8582" s="64"/>
    </row>
    <row r="8583" spans="1:24" s="59" customFormat="1" x14ac:dyDescent="0.25">
      <c r="A8583" s="77"/>
      <c r="D8583" s="60"/>
      <c r="E8583" s="60"/>
      <c r="F8583" s="60"/>
      <c r="G8583" s="60"/>
      <c r="H8583" s="62"/>
      <c r="I8583" s="62"/>
      <c r="J8583" s="62"/>
      <c r="K8583" s="62"/>
      <c r="M8583" s="63"/>
      <c r="N8583" s="63"/>
      <c r="O8583" s="64"/>
      <c r="P8583" s="127"/>
      <c r="W8583" s="64"/>
      <c r="X8583" s="64"/>
    </row>
    <row r="8584" spans="1:24" s="59" customFormat="1" x14ac:dyDescent="0.25">
      <c r="A8584" s="77"/>
      <c r="D8584" s="60"/>
      <c r="E8584" s="60"/>
      <c r="F8584" s="60"/>
      <c r="G8584" s="60"/>
      <c r="H8584" s="62"/>
      <c r="I8584" s="62"/>
      <c r="J8584" s="62"/>
      <c r="K8584" s="62"/>
      <c r="M8584" s="63"/>
      <c r="N8584" s="63"/>
      <c r="O8584" s="64"/>
      <c r="P8584" s="127"/>
      <c r="W8584" s="64"/>
      <c r="X8584" s="64"/>
    </row>
    <row r="8585" spans="1:24" s="59" customFormat="1" x14ac:dyDescent="0.25">
      <c r="A8585" s="77"/>
      <c r="D8585" s="60"/>
      <c r="E8585" s="60"/>
      <c r="F8585" s="60"/>
      <c r="G8585" s="60"/>
      <c r="H8585" s="62"/>
      <c r="I8585" s="62"/>
      <c r="J8585" s="62"/>
      <c r="K8585" s="62"/>
      <c r="M8585" s="63"/>
      <c r="N8585" s="63"/>
      <c r="O8585" s="64"/>
      <c r="P8585" s="127"/>
      <c r="W8585" s="64"/>
      <c r="X8585" s="64"/>
    </row>
    <row r="8586" spans="1:24" s="59" customFormat="1" x14ac:dyDescent="0.25">
      <c r="A8586" s="77"/>
      <c r="D8586" s="60"/>
      <c r="E8586" s="60"/>
      <c r="F8586" s="60"/>
      <c r="G8586" s="60"/>
      <c r="H8586" s="62"/>
      <c r="I8586" s="62"/>
      <c r="J8586" s="62"/>
      <c r="K8586" s="62"/>
      <c r="M8586" s="63"/>
      <c r="N8586" s="63"/>
      <c r="O8586" s="64"/>
      <c r="P8586" s="127"/>
      <c r="W8586" s="64"/>
      <c r="X8586" s="64"/>
    </row>
    <row r="8587" spans="1:24" s="59" customFormat="1" x14ac:dyDescent="0.25">
      <c r="A8587" s="77"/>
      <c r="D8587" s="60"/>
      <c r="E8587" s="60"/>
      <c r="F8587" s="60"/>
      <c r="G8587" s="60"/>
      <c r="H8587" s="62"/>
      <c r="I8587" s="62"/>
      <c r="J8587" s="62"/>
      <c r="K8587" s="62"/>
      <c r="M8587" s="63"/>
      <c r="N8587" s="63"/>
      <c r="O8587" s="64"/>
      <c r="P8587" s="127"/>
      <c r="W8587" s="64"/>
      <c r="X8587" s="64"/>
    </row>
    <row r="8588" spans="1:24" s="59" customFormat="1" x14ac:dyDescent="0.25">
      <c r="A8588" s="77"/>
      <c r="D8588" s="60"/>
      <c r="E8588" s="60"/>
      <c r="F8588" s="60"/>
      <c r="G8588" s="60"/>
      <c r="H8588" s="62"/>
      <c r="I8588" s="62"/>
      <c r="J8588" s="62"/>
      <c r="K8588" s="62"/>
      <c r="M8588" s="63"/>
      <c r="N8588" s="63"/>
      <c r="O8588" s="64"/>
      <c r="P8588" s="127"/>
      <c r="W8588" s="64"/>
      <c r="X8588" s="64"/>
    </row>
    <row r="8589" spans="1:24" s="59" customFormat="1" x14ac:dyDescent="0.25">
      <c r="A8589" s="77"/>
      <c r="D8589" s="60"/>
      <c r="E8589" s="60"/>
      <c r="F8589" s="60"/>
      <c r="G8589" s="60"/>
      <c r="H8589" s="62"/>
      <c r="I8589" s="62"/>
      <c r="J8589" s="62"/>
      <c r="K8589" s="62"/>
      <c r="M8589" s="63"/>
      <c r="N8589" s="63"/>
      <c r="O8589" s="64"/>
      <c r="P8589" s="127"/>
      <c r="W8589" s="64"/>
      <c r="X8589" s="64"/>
    </row>
    <row r="8590" spans="1:24" s="59" customFormat="1" x14ac:dyDescent="0.25">
      <c r="A8590" s="77"/>
      <c r="D8590" s="60"/>
      <c r="E8590" s="60"/>
      <c r="F8590" s="60"/>
      <c r="G8590" s="60"/>
      <c r="H8590" s="62"/>
      <c r="I8590" s="62"/>
      <c r="J8590" s="62"/>
      <c r="K8590" s="62"/>
      <c r="M8590" s="63"/>
      <c r="N8590" s="63"/>
      <c r="O8590" s="64"/>
      <c r="P8590" s="127"/>
      <c r="W8590" s="64"/>
      <c r="X8590" s="64"/>
    </row>
    <row r="8591" spans="1:24" s="59" customFormat="1" x14ac:dyDescent="0.25">
      <c r="A8591" s="77"/>
      <c r="D8591" s="60"/>
      <c r="E8591" s="60"/>
      <c r="F8591" s="60"/>
      <c r="G8591" s="60"/>
      <c r="H8591" s="62"/>
      <c r="I8591" s="62"/>
      <c r="J8591" s="62"/>
      <c r="K8591" s="62"/>
      <c r="M8591" s="63"/>
      <c r="N8591" s="63"/>
      <c r="O8591" s="64"/>
      <c r="P8591" s="127"/>
      <c r="W8591" s="64"/>
      <c r="X8591" s="64"/>
    </row>
    <row r="8592" spans="1:24" s="59" customFormat="1" x14ac:dyDescent="0.25">
      <c r="A8592" s="77"/>
      <c r="D8592" s="60"/>
      <c r="E8592" s="60"/>
      <c r="F8592" s="60"/>
      <c r="G8592" s="60"/>
      <c r="H8592" s="62"/>
      <c r="I8592" s="62"/>
      <c r="J8592" s="62"/>
      <c r="K8592" s="62"/>
      <c r="M8592" s="63"/>
      <c r="N8592" s="63"/>
      <c r="O8592" s="64"/>
      <c r="P8592" s="127"/>
      <c r="W8592" s="64"/>
      <c r="X8592" s="64"/>
    </row>
    <row r="8593" spans="1:24" s="59" customFormat="1" x14ac:dyDescent="0.25">
      <c r="A8593" s="77"/>
      <c r="D8593" s="60"/>
      <c r="E8593" s="60"/>
      <c r="F8593" s="60"/>
      <c r="G8593" s="60"/>
      <c r="H8593" s="62"/>
      <c r="I8593" s="62"/>
      <c r="J8593" s="62"/>
      <c r="K8593" s="62"/>
      <c r="M8593" s="63"/>
      <c r="N8593" s="63"/>
      <c r="O8593" s="64"/>
      <c r="P8593" s="127"/>
      <c r="W8593" s="64"/>
      <c r="X8593" s="64"/>
    </row>
    <row r="8594" spans="1:24" s="59" customFormat="1" x14ac:dyDescent="0.25">
      <c r="A8594" s="77"/>
      <c r="D8594" s="60"/>
      <c r="E8594" s="60"/>
      <c r="F8594" s="60"/>
      <c r="G8594" s="60"/>
      <c r="H8594" s="62"/>
      <c r="I8594" s="62"/>
      <c r="J8594" s="62"/>
      <c r="K8594" s="62"/>
      <c r="M8594" s="63"/>
      <c r="N8594" s="63"/>
      <c r="O8594" s="64"/>
      <c r="P8594" s="127"/>
      <c r="W8594" s="64"/>
      <c r="X8594" s="64"/>
    </row>
    <row r="8595" spans="1:24" s="59" customFormat="1" x14ac:dyDescent="0.25">
      <c r="A8595" s="77"/>
      <c r="D8595" s="60"/>
      <c r="E8595" s="60"/>
      <c r="F8595" s="60"/>
      <c r="G8595" s="60"/>
      <c r="H8595" s="62"/>
      <c r="I8595" s="62"/>
      <c r="J8595" s="62"/>
      <c r="K8595" s="62"/>
      <c r="M8595" s="63"/>
      <c r="N8595" s="63"/>
      <c r="O8595" s="64"/>
      <c r="P8595" s="127"/>
      <c r="W8595" s="64"/>
      <c r="X8595" s="64"/>
    </row>
    <row r="8596" spans="1:24" s="59" customFormat="1" x14ac:dyDescent="0.25">
      <c r="A8596" s="77"/>
      <c r="D8596" s="60"/>
      <c r="E8596" s="60"/>
      <c r="F8596" s="60"/>
      <c r="G8596" s="60"/>
      <c r="H8596" s="62"/>
      <c r="I8596" s="62"/>
      <c r="J8596" s="62"/>
      <c r="K8596" s="62"/>
      <c r="M8596" s="63"/>
      <c r="N8596" s="63"/>
      <c r="O8596" s="64"/>
      <c r="P8596" s="127"/>
      <c r="W8596" s="64"/>
      <c r="X8596" s="64"/>
    </row>
    <row r="8597" spans="1:24" s="59" customFormat="1" x14ac:dyDescent="0.25">
      <c r="A8597" s="77"/>
      <c r="D8597" s="60"/>
      <c r="E8597" s="60"/>
      <c r="F8597" s="60"/>
      <c r="G8597" s="60"/>
      <c r="H8597" s="62"/>
      <c r="I8597" s="62"/>
      <c r="J8597" s="62"/>
      <c r="K8597" s="62"/>
      <c r="M8597" s="63"/>
      <c r="N8597" s="63"/>
      <c r="O8597" s="64"/>
      <c r="P8597" s="127"/>
      <c r="W8597" s="64"/>
      <c r="X8597" s="64"/>
    </row>
    <row r="8598" spans="1:24" s="59" customFormat="1" x14ac:dyDescent="0.25">
      <c r="A8598" s="77"/>
      <c r="D8598" s="60"/>
      <c r="E8598" s="60"/>
      <c r="F8598" s="60"/>
      <c r="G8598" s="60"/>
      <c r="H8598" s="62"/>
      <c r="I8598" s="62"/>
      <c r="J8598" s="62"/>
      <c r="K8598" s="62"/>
      <c r="M8598" s="63"/>
      <c r="N8598" s="63"/>
      <c r="O8598" s="64"/>
      <c r="P8598" s="127"/>
      <c r="W8598" s="64"/>
      <c r="X8598" s="64"/>
    </row>
    <row r="8599" spans="1:24" s="59" customFormat="1" x14ac:dyDescent="0.25">
      <c r="A8599" s="77"/>
      <c r="D8599" s="60"/>
      <c r="E8599" s="60"/>
      <c r="F8599" s="60"/>
      <c r="G8599" s="60"/>
      <c r="H8599" s="62"/>
      <c r="I8599" s="62"/>
      <c r="J8599" s="62"/>
      <c r="K8599" s="62"/>
      <c r="M8599" s="63"/>
      <c r="N8599" s="63"/>
      <c r="O8599" s="64"/>
      <c r="P8599" s="127"/>
      <c r="W8599" s="64"/>
      <c r="X8599" s="64"/>
    </row>
    <row r="8600" spans="1:24" s="59" customFormat="1" x14ac:dyDescent="0.25">
      <c r="A8600" s="77"/>
      <c r="D8600" s="60"/>
      <c r="E8600" s="60"/>
      <c r="F8600" s="60"/>
      <c r="G8600" s="60"/>
      <c r="H8600" s="62"/>
      <c r="I8600" s="62"/>
      <c r="J8600" s="62"/>
      <c r="K8600" s="62"/>
      <c r="M8600" s="63"/>
      <c r="N8600" s="63"/>
      <c r="O8600" s="64"/>
      <c r="P8600" s="127"/>
      <c r="W8600" s="64"/>
      <c r="X8600" s="64"/>
    </row>
    <row r="8601" spans="1:24" s="59" customFormat="1" x14ac:dyDescent="0.25">
      <c r="A8601" s="77"/>
      <c r="D8601" s="60"/>
      <c r="E8601" s="60"/>
      <c r="F8601" s="60"/>
      <c r="G8601" s="60"/>
      <c r="H8601" s="62"/>
      <c r="I8601" s="62"/>
      <c r="J8601" s="62"/>
      <c r="K8601" s="62"/>
      <c r="M8601" s="63"/>
      <c r="N8601" s="63"/>
      <c r="O8601" s="64"/>
      <c r="P8601" s="127"/>
      <c r="W8601" s="64"/>
      <c r="X8601" s="64"/>
    </row>
    <row r="8602" spans="1:24" s="59" customFormat="1" x14ac:dyDescent="0.25">
      <c r="A8602" s="77"/>
      <c r="D8602" s="60"/>
      <c r="E8602" s="60"/>
      <c r="F8602" s="60"/>
      <c r="G8602" s="60"/>
      <c r="H8602" s="62"/>
      <c r="I8602" s="62"/>
      <c r="J8602" s="62"/>
      <c r="K8602" s="62"/>
      <c r="M8602" s="63"/>
      <c r="N8602" s="63"/>
      <c r="O8602" s="64"/>
      <c r="P8602" s="127"/>
      <c r="W8602" s="64"/>
      <c r="X8602" s="64"/>
    </row>
    <row r="8603" spans="1:24" s="59" customFormat="1" x14ac:dyDescent="0.25">
      <c r="A8603" s="77"/>
      <c r="D8603" s="60"/>
      <c r="E8603" s="60"/>
      <c r="F8603" s="60"/>
      <c r="G8603" s="60"/>
      <c r="H8603" s="62"/>
      <c r="I8603" s="62"/>
      <c r="J8603" s="62"/>
      <c r="K8603" s="62"/>
      <c r="M8603" s="63"/>
      <c r="N8603" s="63"/>
      <c r="O8603" s="64"/>
      <c r="P8603" s="127"/>
      <c r="W8603" s="64"/>
      <c r="X8603" s="64"/>
    </row>
    <row r="8604" spans="1:24" s="59" customFormat="1" x14ac:dyDescent="0.25">
      <c r="A8604" s="77"/>
      <c r="D8604" s="60"/>
      <c r="E8604" s="60"/>
      <c r="F8604" s="60"/>
      <c r="G8604" s="60"/>
      <c r="H8604" s="62"/>
      <c r="I8604" s="62"/>
      <c r="J8604" s="62"/>
      <c r="K8604" s="62"/>
      <c r="M8604" s="63"/>
      <c r="N8604" s="63"/>
      <c r="O8604" s="64"/>
      <c r="P8604" s="127"/>
      <c r="W8604" s="64"/>
      <c r="X8604" s="64"/>
    </row>
    <row r="8605" spans="1:24" s="59" customFormat="1" x14ac:dyDescent="0.25">
      <c r="A8605" s="77"/>
      <c r="D8605" s="60"/>
      <c r="E8605" s="60"/>
      <c r="F8605" s="60"/>
      <c r="G8605" s="60"/>
      <c r="H8605" s="62"/>
      <c r="I8605" s="62"/>
      <c r="J8605" s="62"/>
      <c r="K8605" s="62"/>
      <c r="M8605" s="63"/>
      <c r="N8605" s="63"/>
      <c r="O8605" s="64"/>
      <c r="P8605" s="127"/>
      <c r="W8605" s="64"/>
      <c r="X8605" s="64"/>
    </row>
    <row r="8606" spans="1:24" s="59" customFormat="1" x14ac:dyDescent="0.25">
      <c r="A8606" s="77"/>
      <c r="D8606" s="60"/>
      <c r="E8606" s="60"/>
      <c r="F8606" s="60"/>
      <c r="G8606" s="60"/>
      <c r="H8606" s="62"/>
      <c r="I8606" s="62"/>
      <c r="J8606" s="62"/>
      <c r="K8606" s="62"/>
      <c r="M8606" s="63"/>
      <c r="N8606" s="63"/>
      <c r="O8606" s="64"/>
      <c r="P8606" s="127"/>
      <c r="W8606" s="64"/>
      <c r="X8606" s="64"/>
    </row>
    <row r="8607" spans="1:24" s="59" customFormat="1" x14ac:dyDescent="0.25">
      <c r="A8607" s="77"/>
      <c r="D8607" s="60"/>
      <c r="E8607" s="60"/>
      <c r="F8607" s="60"/>
      <c r="G8607" s="60"/>
      <c r="H8607" s="62"/>
      <c r="I8607" s="62"/>
      <c r="J8607" s="62"/>
      <c r="K8607" s="62"/>
      <c r="M8607" s="63"/>
      <c r="N8607" s="63"/>
      <c r="O8607" s="64"/>
      <c r="P8607" s="127"/>
      <c r="W8607" s="64"/>
      <c r="X8607" s="64"/>
    </row>
    <row r="8608" spans="1:24" s="59" customFormat="1" x14ac:dyDescent="0.25">
      <c r="A8608" s="77"/>
      <c r="D8608" s="60"/>
      <c r="E8608" s="60"/>
      <c r="F8608" s="60"/>
      <c r="G8608" s="60"/>
      <c r="H8608" s="62"/>
      <c r="I8608" s="62"/>
      <c r="J8608" s="62"/>
      <c r="K8608" s="62"/>
      <c r="M8608" s="63"/>
      <c r="N8608" s="63"/>
      <c r="O8608" s="64"/>
      <c r="P8608" s="127"/>
      <c r="W8608" s="64"/>
      <c r="X8608" s="64"/>
    </row>
    <row r="8609" spans="1:24" s="59" customFormat="1" x14ac:dyDescent="0.25">
      <c r="A8609" s="77"/>
      <c r="D8609" s="60"/>
      <c r="E8609" s="60"/>
      <c r="F8609" s="60"/>
      <c r="G8609" s="60"/>
      <c r="H8609" s="62"/>
      <c r="I8609" s="62"/>
      <c r="J8609" s="62"/>
      <c r="K8609" s="62"/>
      <c r="M8609" s="63"/>
      <c r="N8609" s="63"/>
      <c r="O8609" s="64"/>
      <c r="P8609" s="127"/>
      <c r="W8609" s="64"/>
      <c r="X8609" s="64"/>
    </row>
    <row r="8610" spans="1:24" s="59" customFormat="1" x14ac:dyDescent="0.25">
      <c r="A8610" s="77"/>
      <c r="D8610" s="60"/>
      <c r="E8610" s="60"/>
      <c r="F8610" s="60"/>
      <c r="G8610" s="60"/>
      <c r="H8610" s="62"/>
      <c r="I8610" s="62"/>
      <c r="J8610" s="62"/>
      <c r="K8610" s="62"/>
      <c r="M8610" s="63"/>
      <c r="N8610" s="63"/>
      <c r="O8610" s="64"/>
      <c r="P8610" s="127"/>
      <c r="W8610" s="64"/>
      <c r="X8610" s="64"/>
    </row>
    <row r="8611" spans="1:24" s="59" customFormat="1" x14ac:dyDescent="0.25">
      <c r="A8611" s="77"/>
      <c r="D8611" s="60"/>
      <c r="E8611" s="60"/>
      <c r="F8611" s="60"/>
      <c r="G8611" s="60"/>
      <c r="H8611" s="62"/>
      <c r="I8611" s="62"/>
      <c r="J8611" s="62"/>
      <c r="K8611" s="62"/>
      <c r="M8611" s="63"/>
      <c r="N8611" s="63"/>
      <c r="O8611" s="64"/>
      <c r="P8611" s="127"/>
      <c r="W8611" s="64"/>
      <c r="X8611" s="64"/>
    </row>
    <row r="8612" spans="1:24" s="59" customFormat="1" x14ac:dyDescent="0.25">
      <c r="A8612" s="77"/>
      <c r="D8612" s="60"/>
      <c r="E8612" s="60"/>
      <c r="F8612" s="60"/>
      <c r="G8612" s="60"/>
      <c r="H8612" s="62"/>
      <c r="I8612" s="62"/>
      <c r="J8612" s="62"/>
      <c r="K8612" s="62"/>
      <c r="M8612" s="63"/>
      <c r="N8612" s="63"/>
      <c r="O8612" s="64"/>
      <c r="P8612" s="127"/>
      <c r="W8612" s="64"/>
      <c r="X8612" s="64"/>
    </row>
    <row r="8613" spans="1:24" s="59" customFormat="1" x14ac:dyDescent="0.25">
      <c r="A8613" s="77"/>
      <c r="D8613" s="60"/>
      <c r="E8613" s="60"/>
      <c r="F8613" s="60"/>
      <c r="G8613" s="60"/>
      <c r="H8613" s="62"/>
      <c r="I8613" s="62"/>
      <c r="J8613" s="62"/>
      <c r="K8613" s="62"/>
      <c r="M8613" s="63"/>
      <c r="N8613" s="63"/>
      <c r="O8613" s="64"/>
      <c r="P8613" s="127"/>
      <c r="W8613" s="64"/>
      <c r="X8613" s="64"/>
    </row>
    <row r="8614" spans="1:24" s="59" customFormat="1" x14ac:dyDescent="0.25">
      <c r="A8614" s="77"/>
      <c r="D8614" s="60"/>
      <c r="E8614" s="60"/>
      <c r="F8614" s="60"/>
      <c r="G8614" s="60"/>
      <c r="H8614" s="62"/>
      <c r="I8614" s="62"/>
      <c r="J8614" s="62"/>
      <c r="K8614" s="62"/>
      <c r="M8614" s="63"/>
      <c r="N8614" s="63"/>
      <c r="O8614" s="64"/>
      <c r="P8614" s="127"/>
      <c r="W8614" s="64"/>
      <c r="X8614" s="64"/>
    </row>
    <row r="8615" spans="1:24" s="59" customFormat="1" x14ac:dyDescent="0.25">
      <c r="A8615" s="77"/>
      <c r="D8615" s="60"/>
      <c r="E8615" s="60"/>
      <c r="F8615" s="60"/>
      <c r="G8615" s="60"/>
      <c r="H8615" s="62"/>
      <c r="I8615" s="62"/>
      <c r="J8615" s="62"/>
      <c r="K8615" s="62"/>
      <c r="M8615" s="63"/>
      <c r="N8615" s="63"/>
      <c r="O8615" s="64"/>
      <c r="P8615" s="127"/>
      <c r="W8615" s="64"/>
      <c r="X8615" s="64"/>
    </row>
    <row r="8616" spans="1:24" s="59" customFormat="1" x14ac:dyDescent="0.25">
      <c r="A8616" s="77"/>
      <c r="D8616" s="60"/>
      <c r="E8616" s="60"/>
      <c r="F8616" s="60"/>
      <c r="G8616" s="60"/>
      <c r="H8616" s="62"/>
      <c r="I8616" s="62"/>
      <c r="J8616" s="62"/>
      <c r="K8616" s="62"/>
      <c r="M8616" s="63"/>
      <c r="N8616" s="63"/>
      <c r="O8616" s="64"/>
      <c r="P8616" s="127"/>
      <c r="W8616" s="64"/>
      <c r="X8616" s="64"/>
    </row>
    <row r="8617" spans="1:24" s="59" customFormat="1" x14ac:dyDescent="0.25">
      <c r="A8617" s="77"/>
      <c r="D8617" s="60"/>
      <c r="E8617" s="60"/>
      <c r="F8617" s="60"/>
      <c r="G8617" s="60"/>
      <c r="H8617" s="62"/>
      <c r="I8617" s="62"/>
      <c r="J8617" s="62"/>
      <c r="K8617" s="62"/>
      <c r="M8617" s="63"/>
      <c r="N8617" s="63"/>
      <c r="O8617" s="64"/>
      <c r="P8617" s="127"/>
      <c r="W8617" s="64"/>
      <c r="X8617" s="64"/>
    </row>
    <row r="8618" spans="1:24" s="59" customFormat="1" x14ac:dyDescent="0.25">
      <c r="A8618" s="77"/>
      <c r="D8618" s="60"/>
      <c r="E8618" s="60"/>
      <c r="F8618" s="60"/>
      <c r="G8618" s="60"/>
      <c r="H8618" s="62"/>
      <c r="I8618" s="62"/>
      <c r="J8618" s="62"/>
      <c r="K8618" s="62"/>
      <c r="M8618" s="63"/>
      <c r="N8618" s="63"/>
      <c r="O8618" s="64"/>
      <c r="P8618" s="127"/>
      <c r="W8618" s="64"/>
      <c r="X8618" s="64"/>
    </row>
    <row r="8619" spans="1:24" s="59" customFormat="1" x14ac:dyDescent="0.25">
      <c r="A8619" s="77"/>
      <c r="D8619" s="60"/>
      <c r="E8619" s="60"/>
      <c r="F8619" s="60"/>
      <c r="G8619" s="60"/>
      <c r="H8619" s="62"/>
      <c r="I8619" s="62"/>
      <c r="J8619" s="62"/>
      <c r="K8619" s="62"/>
      <c r="M8619" s="63"/>
      <c r="N8619" s="63"/>
      <c r="O8619" s="64"/>
      <c r="P8619" s="127"/>
      <c r="W8619" s="64"/>
      <c r="X8619" s="64"/>
    </row>
    <row r="8620" spans="1:24" s="59" customFormat="1" x14ac:dyDescent="0.25">
      <c r="A8620" s="77"/>
      <c r="D8620" s="60"/>
      <c r="E8620" s="60"/>
      <c r="F8620" s="60"/>
      <c r="G8620" s="60"/>
      <c r="H8620" s="62"/>
      <c r="I8620" s="62"/>
      <c r="J8620" s="62"/>
      <c r="K8620" s="62"/>
      <c r="M8620" s="63"/>
      <c r="N8620" s="63"/>
      <c r="O8620" s="64"/>
      <c r="P8620" s="127"/>
      <c r="W8620" s="64"/>
      <c r="X8620" s="64"/>
    </row>
    <row r="8621" spans="1:24" s="59" customFormat="1" x14ac:dyDescent="0.25">
      <c r="A8621" s="77"/>
      <c r="D8621" s="60"/>
      <c r="E8621" s="60"/>
      <c r="F8621" s="60"/>
      <c r="G8621" s="60"/>
      <c r="H8621" s="62"/>
      <c r="I8621" s="62"/>
      <c r="J8621" s="62"/>
      <c r="K8621" s="62"/>
      <c r="M8621" s="63"/>
      <c r="N8621" s="63"/>
      <c r="O8621" s="64"/>
      <c r="P8621" s="127"/>
      <c r="W8621" s="64"/>
      <c r="X8621" s="64"/>
    </row>
    <row r="8622" spans="1:24" s="59" customFormat="1" x14ac:dyDescent="0.25">
      <c r="A8622" s="77"/>
      <c r="D8622" s="60"/>
      <c r="E8622" s="60"/>
      <c r="F8622" s="60"/>
      <c r="G8622" s="60"/>
      <c r="H8622" s="62"/>
      <c r="I8622" s="62"/>
      <c r="J8622" s="62"/>
      <c r="K8622" s="62"/>
      <c r="M8622" s="63"/>
      <c r="N8622" s="63"/>
      <c r="O8622" s="64"/>
      <c r="P8622" s="127"/>
      <c r="W8622" s="64"/>
      <c r="X8622" s="64"/>
    </row>
    <row r="8623" spans="1:24" s="59" customFormat="1" x14ac:dyDescent="0.25">
      <c r="A8623" s="77"/>
      <c r="D8623" s="60"/>
      <c r="E8623" s="60"/>
      <c r="F8623" s="60"/>
      <c r="G8623" s="60"/>
      <c r="H8623" s="62"/>
      <c r="I8623" s="62"/>
      <c r="J8623" s="62"/>
      <c r="K8623" s="62"/>
      <c r="M8623" s="63"/>
      <c r="N8623" s="63"/>
      <c r="O8623" s="64"/>
      <c r="P8623" s="127"/>
      <c r="W8623" s="64"/>
      <c r="X8623" s="64"/>
    </row>
    <row r="8624" spans="1:24" s="59" customFormat="1" x14ac:dyDescent="0.25">
      <c r="A8624" s="77"/>
      <c r="D8624" s="60"/>
      <c r="E8624" s="60"/>
      <c r="F8624" s="60"/>
      <c r="G8624" s="60"/>
      <c r="H8624" s="62"/>
      <c r="I8624" s="62"/>
      <c r="J8624" s="62"/>
      <c r="K8624" s="62"/>
      <c r="M8624" s="63"/>
      <c r="N8624" s="63"/>
      <c r="O8624" s="64"/>
      <c r="P8624" s="127"/>
      <c r="W8624" s="64"/>
      <c r="X8624" s="64"/>
    </row>
    <row r="8625" spans="1:24" s="59" customFormat="1" x14ac:dyDescent="0.25">
      <c r="A8625" s="77"/>
      <c r="D8625" s="60"/>
      <c r="E8625" s="60"/>
      <c r="F8625" s="60"/>
      <c r="G8625" s="60"/>
      <c r="H8625" s="62"/>
      <c r="I8625" s="62"/>
      <c r="J8625" s="62"/>
      <c r="K8625" s="62"/>
      <c r="M8625" s="63"/>
      <c r="N8625" s="63"/>
      <c r="O8625" s="64"/>
      <c r="P8625" s="127"/>
      <c r="W8625" s="64"/>
      <c r="X8625" s="64"/>
    </row>
    <row r="8626" spans="1:24" s="59" customFormat="1" x14ac:dyDescent="0.25">
      <c r="A8626" s="77"/>
      <c r="D8626" s="60"/>
      <c r="E8626" s="60"/>
      <c r="F8626" s="60"/>
      <c r="G8626" s="60"/>
      <c r="H8626" s="62"/>
      <c r="I8626" s="62"/>
      <c r="J8626" s="62"/>
      <c r="K8626" s="62"/>
      <c r="M8626" s="63"/>
      <c r="N8626" s="63"/>
      <c r="O8626" s="64"/>
      <c r="P8626" s="127"/>
      <c r="W8626" s="64"/>
      <c r="X8626" s="64"/>
    </row>
    <row r="8627" spans="1:24" s="59" customFormat="1" x14ac:dyDescent="0.25">
      <c r="A8627" s="77"/>
      <c r="D8627" s="60"/>
      <c r="E8627" s="60"/>
      <c r="F8627" s="60"/>
      <c r="G8627" s="60"/>
      <c r="H8627" s="62"/>
      <c r="I8627" s="62"/>
      <c r="J8627" s="62"/>
      <c r="K8627" s="62"/>
      <c r="M8627" s="63"/>
      <c r="N8627" s="63"/>
      <c r="O8627" s="64"/>
      <c r="P8627" s="127"/>
      <c r="W8627" s="64"/>
      <c r="X8627" s="64"/>
    </row>
    <row r="8628" spans="1:24" s="59" customFormat="1" x14ac:dyDescent="0.25">
      <c r="A8628" s="77"/>
      <c r="D8628" s="60"/>
      <c r="E8628" s="60"/>
      <c r="F8628" s="60"/>
      <c r="G8628" s="60"/>
      <c r="H8628" s="62"/>
      <c r="I8628" s="62"/>
      <c r="J8628" s="62"/>
      <c r="K8628" s="62"/>
      <c r="M8628" s="63"/>
      <c r="N8628" s="63"/>
      <c r="O8628" s="64"/>
      <c r="P8628" s="127"/>
      <c r="W8628" s="64"/>
      <c r="X8628" s="64"/>
    </row>
    <row r="8629" spans="1:24" s="59" customFormat="1" x14ac:dyDescent="0.25">
      <c r="A8629" s="77"/>
      <c r="D8629" s="60"/>
      <c r="E8629" s="60"/>
      <c r="F8629" s="60"/>
      <c r="G8629" s="60"/>
      <c r="H8629" s="62"/>
      <c r="I8629" s="62"/>
      <c r="J8629" s="62"/>
      <c r="K8629" s="62"/>
      <c r="M8629" s="63"/>
      <c r="N8629" s="63"/>
      <c r="O8629" s="64"/>
      <c r="P8629" s="127"/>
      <c r="W8629" s="64"/>
      <c r="X8629" s="64"/>
    </row>
    <row r="8630" spans="1:24" s="59" customFormat="1" x14ac:dyDescent="0.25">
      <c r="A8630" s="77"/>
      <c r="D8630" s="60"/>
      <c r="E8630" s="60"/>
      <c r="F8630" s="60"/>
      <c r="G8630" s="60"/>
      <c r="H8630" s="62"/>
      <c r="I8630" s="62"/>
      <c r="J8630" s="62"/>
      <c r="K8630" s="62"/>
      <c r="M8630" s="63"/>
      <c r="N8630" s="63"/>
      <c r="O8630" s="64"/>
      <c r="P8630" s="127"/>
      <c r="W8630" s="64"/>
      <c r="X8630" s="64"/>
    </row>
    <row r="8631" spans="1:24" s="59" customFormat="1" x14ac:dyDescent="0.25">
      <c r="A8631" s="77"/>
      <c r="D8631" s="60"/>
      <c r="E8631" s="60"/>
      <c r="F8631" s="60"/>
      <c r="G8631" s="60"/>
      <c r="H8631" s="62"/>
      <c r="I8631" s="62"/>
      <c r="J8631" s="62"/>
      <c r="K8631" s="62"/>
      <c r="M8631" s="63"/>
      <c r="N8631" s="63"/>
      <c r="O8631" s="64"/>
      <c r="P8631" s="127"/>
      <c r="W8631" s="64"/>
      <c r="X8631" s="64"/>
    </row>
    <row r="8632" spans="1:24" s="59" customFormat="1" x14ac:dyDescent="0.25">
      <c r="A8632" s="77"/>
      <c r="D8632" s="60"/>
      <c r="E8632" s="60"/>
      <c r="F8632" s="60"/>
      <c r="G8632" s="60"/>
      <c r="H8632" s="62"/>
      <c r="I8632" s="62"/>
      <c r="J8632" s="62"/>
      <c r="K8632" s="62"/>
      <c r="M8632" s="63"/>
      <c r="N8632" s="63"/>
      <c r="O8632" s="64"/>
      <c r="P8632" s="127"/>
      <c r="W8632" s="64"/>
      <c r="X8632" s="64"/>
    </row>
    <row r="8633" spans="1:24" s="59" customFormat="1" x14ac:dyDescent="0.25">
      <c r="A8633" s="77"/>
      <c r="D8633" s="60"/>
      <c r="E8633" s="60"/>
      <c r="F8633" s="60"/>
      <c r="G8633" s="60"/>
      <c r="H8633" s="62"/>
      <c r="I8633" s="62"/>
      <c r="J8633" s="62"/>
      <c r="K8633" s="62"/>
      <c r="M8633" s="63"/>
      <c r="N8633" s="63"/>
      <c r="O8633" s="64"/>
      <c r="P8633" s="127"/>
      <c r="W8633" s="64"/>
      <c r="X8633" s="64"/>
    </row>
    <row r="8634" spans="1:24" s="59" customFormat="1" x14ac:dyDescent="0.25">
      <c r="A8634" s="77"/>
      <c r="D8634" s="60"/>
      <c r="E8634" s="60"/>
      <c r="F8634" s="60"/>
      <c r="G8634" s="60"/>
      <c r="H8634" s="62"/>
      <c r="I8634" s="62"/>
      <c r="J8634" s="62"/>
      <c r="K8634" s="62"/>
      <c r="M8634" s="63"/>
      <c r="N8634" s="63"/>
      <c r="O8634" s="64"/>
      <c r="P8634" s="127"/>
      <c r="W8634" s="64"/>
      <c r="X8634" s="64"/>
    </row>
    <row r="8635" spans="1:24" s="59" customFormat="1" x14ac:dyDescent="0.25">
      <c r="A8635" s="77"/>
      <c r="D8635" s="60"/>
      <c r="E8635" s="60"/>
      <c r="F8635" s="60"/>
      <c r="G8635" s="60"/>
      <c r="H8635" s="62"/>
      <c r="I8635" s="62"/>
      <c r="J8635" s="62"/>
      <c r="K8635" s="62"/>
      <c r="M8635" s="63"/>
      <c r="N8635" s="63"/>
      <c r="O8635" s="64"/>
      <c r="P8635" s="127"/>
      <c r="W8635" s="64"/>
      <c r="X8635" s="64"/>
    </row>
    <row r="8636" spans="1:24" s="59" customFormat="1" x14ac:dyDescent="0.25">
      <c r="A8636" s="77"/>
      <c r="D8636" s="60"/>
      <c r="E8636" s="60"/>
      <c r="F8636" s="60"/>
      <c r="G8636" s="60"/>
      <c r="H8636" s="62"/>
      <c r="I8636" s="62"/>
      <c r="J8636" s="62"/>
      <c r="K8636" s="62"/>
      <c r="M8636" s="63"/>
      <c r="N8636" s="63"/>
      <c r="O8636" s="64"/>
      <c r="P8636" s="127"/>
      <c r="W8636" s="64"/>
      <c r="X8636" s="64"/>
    </row>
    <row r="8637" spans="1:24" s="59" customFormat="1" x14ac:dyDescent="0.25">
      <c r="A8637" s="77"/>
      <c r="D8637" s="60"/>
      <c r="E8637" s="60"/>
      <c r="F8637" s="60"/>
      <c r="G8637" s="60"/>
      <c r="H8637" s="62"/>
      <c r="I8637" s="62"/>
      <c r="J8637" s="62"/>
      <c r="K8637" s="62"/>
      <c r="M8637" s="63"/>
      <c r="N8637" s="63"/>
      <c r="O8637" s="64"/>
      <c r="P8637" s="127"/>
      <c r="W8637" s="64"/>
      <c r="X8637" s="64"/>
    </row>
    <row r="8638" spans="1:24" s="59" customFormat="1" x14ac:dyDescent="0.25">
      <c r="A8638" s="77"/>
      <c r="D8638" s="60"/>
      <c r="E8638" s="60"/>
      <c r="F8638" s="60"/>
      <c r="G8638" s="60"/>
      <c r="H8638" s="62"/>
      <c r="I8638" s="62"/>
      <c r="J8638" s="62"/>
      <c r="K8638" s="62"/>
      <c r="M8638" s="63"/>
      <c r="N8638" s="63"/>
      <c r="O8638" s="64"/>
      <c r="P8638" s="127"/>
      <c r="W8638" s="64"/>
      <c r="X8638" s="64"/>
    </row>
    <row r="8639" spans="1:24" s="59" customFormat="1" x14ac:dyDescent="0.25">
      <c r="A8639" s="77"/>
      <c r="D8639" s="60"/>
      <c r="E8639" s="60"/>
      <c r="F8639" s="60"/>
      <c r="G8639" s="60"/>
      <c r="H8639" s="62"/>
      <c r="I8639" s="62"/>
      <c r="J8639" s="62"/>
      <c r="K8639" s="62"/>
      <c r="M8639" s="63"/>
      <c r="N8639" s="63"/>
      <c r="O8639" s="64"/>
      <c r="P8639" s="127"/>
      <c r="W8639" s="64"/>
      <c r="X8639" s="64"/>
    </row>
    <row r="8640" spans="1:24" s="59" customFormat="1" x14ac:dyDescent="0.25">
      <c r="A8640" s="77"/>
      <c r="D8640" s="60"/>
      <c r="E8640" s="60"/>
      <c r="F8640" s="60"/>
      <c r="G8640" s="60"/>
      <c r="H8640" s="62"/>
      <c r="I8640" s="62"/>
      <c r="J8640" s="62"/>
      <c r="K8640" s="62"/>
      <c r="M8640" s="63"/>
      <c r="N8640" s="63"/>
      <c r="O8640" s="64"/>
      <c r="P8640" s="127"/>
      <c r="W8640" s="64"/>
      <c r="X8640" s="64"/>
    </row>
    <row r="8641" spans="1:24" s="59" customFormat="1" x14ac:dyDescent="0.25">
      <c r="A8641" s="77"/>
      <c r="D8641" s="60"/>
      <c r="E8641" s="60"/>
      <c r="F8641" s="60"/>
      <c r="G8641" s="60"/>
      <c r="H8641" s="62"/>
      <c r="I8641" s="62"/>
      <c r="J8641" s="62"/>
      <c r="K8641" s="62"/>
      <c r="M8641" s="63"/>
      <c r="N8641" s="63"/>
      <c r="O8641" s="64"/>
      <c r="P8641" s="127"/>
      <c r="W8641" s="64"/>
      <c r="X8641" s="64"/>
    </row>
    <row r="8642" spans="1:24" s="59" customFormat="1" x14ac:dyDescent="0.25">
      <c r="A8642" s="77"/>
      <c r="D8642" s="60"/>
      <c r="E8642" s="60"/>
      <c r="F8642" s="60"/>
      <c r="G8642" s="60"/>
      <c r="H8642" s="62"/>
      <c r="I8642" s="62"/>
      <c r="J8642" s="62"/>
      <c r="K8642" s="62"/>
      <c r="M8642" s="63"/>
      <c r="N8642" s="63"/>
      <c r="O8642" s="64"/>
      <c r="P8642" s="127"/>
      <c r="W8642" s="64"/>
      <c r="X8642" s="64"/>
    </row>
    <row r="8643" spans="1:24" s="59" customFormat="1" x14ac:dyDescent="0.25">
      <c r="A8643" s="77"/>
      <c r="D8643" s="60"/>
      <c r="E8643" s="60"/>
      <c r="F8643" s="60"/>
      <c r="G8643" s="60"/>
      <c r="H8643" s="62"/>
      <c r="I8643" s="62"/>
      <c r="J8643" s="62"/>
      <c r="K8643" s="62"/>
      <c r="M8643" s="63"/>
      <c r="N8643" s="63"/>
      <c r="O8643" s="64"/>
      <c r="P8643" s="127"/>
      <c r="W8643" s="64"/>
      <c r="X8643" s="64"/>
    </row>
    <row r="8644" spans="1:24" s="59" customFormat="1" x14ac:dyDescent="0.25">
      <c r="A8644" s="77"/>
      <c r="D8644" s="60"/>
      <c r="E8644" s="60"/>
      <c r="F8644" s="60"/>
      <c r="G8644" s="60"/>
      <c r="H8644" s="62"/>
      <c r="I8644" s="62"/>
      <c r="J8644" s="62"/>
      <c r="K8644" s="62"/>
      <c r="M8644" s="63"/>
      <c r="N8644" s="63"/>
      <c r="O8644" s="64"/>
      <c r="P8644" s="127"/>
      <c r="W8644" s="64"/>
      <c r="X8644" s="64"/>
    </row>
    <row r="8645" spans="1:24" s="59" customFormat="1" x14ac:dyDescent="0.25">
      <c r="A8645" s="77"/>
      <c r="D8645" s="60"/>
      <c r="E8645" s="60"/>
      <c r="F8645" s="60"/>
      <c r="G8645" s="60"/>
      <c r="H8645" s="62"/>
      <c r="I8645" s="62"/>
      <c r="J8645" s="62"/>
      <c r="K8645" s="62"/>
      <c r="M8645" s="63"/>
      <c r="N8645" s="63"/>
      <c r="O8645" s="64"/>
      <c r="P8645" s="127"/>
      <c r="W8645" s="64"/>
      <c r="X8645" s="64"/>
    </row>
    <row r="8646" spans="1:24" s="59" customFormat="1" x14ac:dyDescent="0.25">
      <c r="A8646" s="77"/>
      <c r="D8646" s="60"/>
      <c r="E8646" s="60"/>
      <c r="F8646" s="60"/>
      <c r="G8646" s="60"/>
      <c r="H8646" s="62"/>
      <c r="I8646" s="62"/>
      <c r="J8646" s="62"/>
      <c r="K8646" s="62"/>
      <c r="M8646" s="63"/>
      <c r="N8646" s="63"/>
      <c r="O8646" s="64"/>
      <c r="P8646" s="127"/>
      <c r="W8646" s="64"/>
      <c r="X8646" s="64"/>
    </row>
    <row r="8647" spans="1:24" s="59" customFormat="1" x14ac:dyDescent="0.25">
      <c r="A8647" s="77"/>
      <c r="D8647" s="60"/>
      <c r="E8647" s="60"/>
      <c r="F8647" s="60"/>
      <c r="G8647" s="60"/>
      <c r="H8647" s="62"/>
      <c r="I8647" s="62"/>
      <c r="J8647" s="62"/>
      <c r="K8647" s="62"/>
      <c r="M8647" s="63"/>
      <c r="N8647" s="63"/>
      <c r="O8647" s="64"/>
      <c r="P8647" s="127"/>
      <c r="W8647" s="64"/>
      <c r="X8647" s="64"/>
    </row>
    <row r="8648" spans="1:24" s="59" customFormat="1" x14ac:dyDescent="0.25">
      <c r="A8648" s="77"/>
      <c r="D8648" s="60"/>
      <c r="E8648" s="60"/>
      <c r="F8648" s="60"/>
      <c r="G8648" s="60"/>
      <c r="H8648" s="62"/>
      <c r="I8648" s="62"/>
      <c r="J8648" s="62"/>
      <c r="K8648" s="62"/>
      <c r="M8648" s="63"/>
      <c r="N8648" s="63"/>
      <c r="O8648" s="64"/>
      <c r="P8648" s="127"/>
      <c r="W8648" s="64"/>
      <c r="X8648" s="64"/>
    </row>
    <row r="8649" spans="1:24" s="59" customFormat="1" x14ac:dyDescent="0.25">
      <c r="A8649" s="77"/>
      <c r="D8649" s="60"/>
      <c r="E8649" s="60"/>
      <c r="F8649" s="60"/>
      <c r="G8649" s="60"/>
      <c r="H8649" s="62"/>
      <c r="I8649" s="62"/>
      <c r="J8649" s="62"/>
      <c r="K8649" s="62"/>
      <c r="M8649" s="63"/>
      <c r="N8649" s="63"/>
      <c r="O8649" s="64"/>
      <c r="P8649" s="127"/>
      <c r="W8649" s="64"/>
      <c r="X8649" s="64"/>
    </row>
    <row r="8650" spans="1:24" s="59" customFormat="1" x14ac:dyDescent="0.25">
      <c r="A8650" s="77"/>
      <c r="D8650" s="60"/>
      <c r="E8650" s="60"/>
      <c r="F8650" s="60"/>
      <c r="G8650" s="60"/>
      <c r="H8650" s="62"/>
      <c r="I8650" s="62"/>
      <c r="J8650" s="62"/>
      <c r="K8650" s="62"/>
      <c r="M8650" s="63"/>
      <c r="N8650" s="63"/>
      <c r="O8650" s="64"/>
      <c r="P8650" s="127"/>
      <c r="W8650" s="64"/>
      <c r="X8650" s="64"/>
    </row>
    <row r="8651" spans="1:24" s="59" customFormat="1" x14ac:dyDescent="0.25">
      <c r="A8651" s="77"/>
      <c r="D8651" s="60"/>
      <c r="E8651" s="60"/>
      <c r="F8651" s="60"/>
      <c r="G8651" s="60"/>
      <c r="H8651" s="62"/>
      <c r="I8651" s="62"/>
      <c r="J8651" s="62"/>
      <c r="K8651" s="62"/>
      <c r="M8651" s="63"/>
      <c r="N8651" s="63"/>
      <c r="O8651" s="64"/>
      <c r="P8651" s="127"/>
      <c r="W8651" s="64"/>
      <c r="X8651" s="64"/>
    </row>
    <row r="8652" spans="1:24" s="59" customFormat="1" x14ac:dyDescent="0.25">
      <c r="A8652" s="77"/>
      <c r="D8652" s="60"/>
      <c r="E8652" s="60"/>
      <c r="F8652" s="60"/>
      <c r="G8652" s="60"/>
      <c r="H8652" s="62"/>
      <c r="I8652" s="62"/>
      <c r="J8652" s="62"/>
      <c r="K8652" s="62"/>
      <c r="M8652" s="63"/>
      <c r="N8652" s="63"/>
      <c r="O8652" s="64"/>
      <c r="P8652" s="127"/>
      <c r="W8652" s="64"/>
      <c r="X8652" s="64"/>
    </row>
    <row r="8653" spans="1:24" s="59" customFormat="1" x14ac:dyDescent="0.25">
      <c r="A8653" s="77"/>
      <c r="D8653" s="60"/>
      <c r="E8653" s="60"/>
      <c r="F8653" s="60"/>
      <c r="G8653" s="60"/>
      <c r="H8653" s="62"/>
      <c r="I8653" s="62"/>
      <c r="J8653" s="62"/>
      <c r="K8653" s="62"/>
      <c r="M8653" s="63"/>
      <c r="N8653" s="63"/>
      <c r="O8653" s="64"/>
      <c r="P8653" s="127"/>
      <c r="W8653" s="64"/>
      <c r="X8653" s="64"/>
    </row>
    <row r="8654" spans="1:24" s="59" customFormat="1" x14ac:dyDescent="0.25">
      <c r="A8654" s="77"/>
      <c r="D8654" s="60"/>
      <c r="E8654" s="60"/>
      <c r="F8654" s="60"/>
      <c r="G8654" s="60"/>
      <c r="H8654" s="62"/>
      <c r="I8654" s="62"/>
      <c r="J8654" s="62"/>
      <c r="K8654" s="62"/>
      <c r="M8654" s="63"/>
      <c r="N8654" s="63"/>
      <c r="O8654" s="64"/>
      <c r="P8654" s="127"/>
      <c r="W8654" s="64"/>
      <c r="X8654" s="64"/>
    </row>
    <row r="8655" spans="1:24" s="59" customFormat="1" x14ac:dyDescent="0.25">
      <c r="A8655" s="77"/>
      <c r="D8655" s="60"/>
      <c r="E8655" s="60"/>
      <c r="F8655" s="60"/>
      <c r="G8655" s="60"/>
      <c r="H8655" s="62"/>
      <c r="I8655" s="62"/>
      <c r="J8655" s="62"/>
      <c r="K8655" s="62"/>
      <c r="M8655" s="63"/>
      <c r="N8655" s="63"/>
      <c r="O8655" s="64"/>
      <c r="P8655" s="127"/>
      <c r="W8655" s="64"/>
      <c r="X8655" s="64"/>
    </row>
    <row r="8656" spans="1:24" s="59" customFormat="1" x14ac:dyDescent="0.25">
      <c r="A8656" s="77"/>
      <c r="D8656" s="60"/>
      <c r="E8656" s="60"/>
      <c r="F8656" s="60"/>
      <c r="G8656" s="60"/>
      <c r="H8656" s="62"/>
      <c r="I8656" s="62"/>
      <c r="J8656" s="62"/>
      <c r="K8656" s="62"/>
      <c r="M8656" s="63"/>
      <c r="N8656" s="63"/>
      <c r="O8656" s="64"/>
      <c r="P8656" s="127"/>
      <c r="W8656" s="64"/>
      <c r="X8656" s="64"/>
    </row>
    <row r="8657" spans="1:24" s="59" customFormat="1" x14ac:dyDescent="0.25">
      <c r="A8657" s="77"/>
      <c r="D8657" s="60"/>
      <c r="E8657" s="60"/>
      <c r="F8657" s="60"/>
      <c r="G8657" s="60"/>
      <c r="H8657" s="62"/>
      <c r="I8657" s="62"/>
      <c r="J8657" s="62"/>
      <c r="K8657" s="62"/>
      <c r="M8657" s="63"/>
      <c r="N8657" s="63"/>
      <c r="O8657" s="64"/>
      <c r="P8657" s="127"/>
      <c r="W8657" s="64"/>
      <c r="X8657" s="64"/>
    </row>
    <row r="8658" spans="1:24" s="59" customFormat="1" x14ac:dyDescent="0.25">
      <c r="A8658" s="77"/>
      <c r="D8658" s="60"/>
      <c r="E8658" s="60"/>
      <c r="F8658" s="60"/>
      <c r="G8658" s="60"/>
      <c r="H8658" s="62"/>
      <c r="I8658" s="62"/>
      <c r="J8658" s="62"/>
      <c r="K8658" s="62"/>
      <c r="M8658" s="63"/>
      <c r="N8658" s="63"/>
      <c r="O8658" s="64"/>
      <c r="P8658" s="127"/>
      <c r="W8658" s="64"/>
      <c r="X8658" s="64"/>
    </row>
    <row r="8659" spans="1:24" s="59" customFormat="1" x14ac:dyDescent="0.25">
      <c r="A8659" s="77"/>
      <c r="D8659" s="60"/>
      <c r="E8659" s="60"/>
      <c r="F8659" s="60"/>
      <c r="G8659" s="60"/>
      <c r="H8659" s="62"/>
      <c r="I8659" s="62"/>
      <c r="J8659" s="62"/>
      <c r="K8659" s="62"/>
      <c r="M8659" s="63"/>
      <c r="N8659" s="63"/>
      <c r="O8659" s="64"/>
      <c r="P8659" s="127"/>
      <c r="W8659" s="64"/>
      <c r="X8659" s="64"/>
    </row>
    <row r="8660" spans="1:24" s="59" customFormat="1" x14ac:dyDescent="0.25">
      <c r="A8660" s="77"/>
      <c r="D8660" s="60"/>
      <c r="E8660" s="60"/>
      <c r="F8660" s="60"/>
      <c r="G8660" s="60"/>
      <c r="H8660" s="62"/>
      <c r="I8660" s="62"/>
      <c r="J8660" s="62"/>
      <c r="K8660" s="62"/>
      <c r="M8660" s="63"/>
      <c r="N8660" s="63"/>
      <c r="O8660" s="64"/>
      <c r="P8660" s="127"/>
      <c r="W8660" s="64"/>
      <c r="X8660" s="64"/>
    </row>
    <row r="8661" spans="1:24" s="59" customFormat="1" x14ac:dyDescent="0.25">
      <c r="A8661" s="77"/>
      <c r="D8661" s="60"/>
      <c r="E8661" s="60"/>
      <c r="F8661" s="60"/>
      <c r="G8661" s="60"/>
      <c r="H8661" s="62"/>
      <c r="I8661" s="62"/>
      <c r="J8661" s="62"/>
      <c r="K8661" s="62"/>
      <c r="M8661" s="63"/>
      <c r="N8661" s="63"/>
      <c r="O8661" s="64"/>
      <c r="P8661" s="127"/>
      <c r="W8661" s="64"/>
      <c r="X8661" s="64"/>
    </row>
    <row r="8662" spans="1:24" s="59" customFormat="1" x14ac:dyDescent="0.25">
      <c r="A8662" s="77"/>
      <c r="D8662" s="60"/>
      <c r="E8662" s="60"/>
      <c r="F8662" s="60"/>
      <c r="G8662" s="60"/>
      <c r="H8662" s="62"/>
      <c r="I8662" s="62"/>
      <c r="J8662" s="62"/>
      <c r="K8662" s="62"/>
      <c r="M8662" s="63"/>
      <c r="N8662" s="63"/>
      <c r="O8662" s="64"/>
      <c r="P8662" s="127"/>
      <c r="W8662" s="64"/>
      <c r="X8662" s="64"/>
    </row>
    <row r="8663" spans="1:24" s="59" customFormat="1" x14ac:dyDescent="0.25">
      <c r="A8663" s="77"/>
      <c r="D8663" s="60"/>
      <c r="E8663" s="60"/>
      <c r="F8663" s="60"/>
      <c r="G8663" s="60"/>
      <c r="H8663" s="62"/>
      <c r="I8663" s="62"/>
      <c r="J8663" s="62"/>
      <c r="K8663" s="62"/>
      <c r="M8663" s="63"/>
      <c r="N8663" s="63"/>
      <c r="O8663" s="64"/>
      <c r="P8663" s="127"/>
      <c r="W8663" s="64"/>
      <c r="X8663" s="64"/>
    </row>
    <row r="8664" spans="1:24" s="59" customFormat="1" x14ac:dyDescent="0.25">
      <c r="A8664" s="77"/>
      <c r="D8664" s="60"/>
      <c r="E8664" s="60"/>
      <c r="F8664" s="60"/>
      <c r="G8664" s="60"/>
      <c r="H8664" s="62"/>
      <c r="I8664" s="62"/>
      <c r="J8664" s="62"/>
      <c r="K8664" s="62"/>
      <c r="M8664" s="63"/>
      <c r="N8664" s="63"/>
      <c r="O8664" s="64"/>
      <c r="P8664" s="127"/>
      <c r="W8664" s="64"/>
      <c r="X8664" s="64"/>
    </row>
    <row r="8665" spans="1:24" s="59" customFormat="1" x14ac:dyDescent="0.25">
      <c r="A8665" s="77"/>
      <c r="D8665" s="60"/>
      <c r="E8665" s="60"/>
      <c r="F8665" s="60"/>
      <c r="G8665" s="60"/>
      <c r="H8665" s="62"/>
      <c r="I8665" s="62"/>
      <c r="J8665" s="62"/>
      <c r="K8665" s="62"/>
      <c r="M8665" s="63"/>
      <c r="N8665" s="63"/>
      <c r="O8665" s="64"/>
      <c r="P8665" s="127"/>
      <c r="W8665" s="64"/>
      <c r="X8665" s="64"/>
    </row>
    <row r="8666" spans="1:24" s="59" customFormat="1" x14ac:dyDescent="0.25">
      <c r="A8666" s="77"/>
      <c r="D8666" s="60"/>
      <c r="E8666" s="60"/>
      <c r="F8666" s="60"/>
      <c r="G8666" s="60"/>
      <c r="H8666" s="62"/>
      <c r="I8666" s="62"/>
      <c r="J8666" s="62"/>
      <c r="K8666" s="62"/>
      <c r="M8666" s="63"/>
      <c r="N8666" s="63"/>
      <c r="O8666" s="64"/>
      <c r="P8666" s="127"/>
      <c r="W8666" s="64"/>
      <c r="X8666" s="64"/>
    </row>
    <row r="8667" spans="1:24" s="59" customFormat="1" x14ac:dyDescent="0.25">
      <c r="A8667" s="77"/>
      <c r="D8667" s="60"/>
      <c r="E8667" s="60"/>
      <c r="F8667" s="60"/>
      <c r="G8667" s="60"/>
      <c r="H8667" s="62"/>
      <c r="I8667" s="62"/>
      <c r="J8667" s="62"/>
      <c r="K8667" s="62"/>
      <c r="M8667" s="63"/>
      <c r="N8667" s="63"/>
      <c r="O8667" s="64"/>
      <c r="P8667" s="127"/>
      <c r="W8667" s="64"/>
      <c r="X8667" s="64"/>
    </row>
    <row r="8668" spans="1:24" s="59" customFormat="1" x14ac:dyDescent="0.25">
      <c r="A8668" s="77"/>
      <c r="D8668" s="60"/>
      <c r="E8668" s="60"/>
      <c r="F8668" s="60"/>
      <c r="G8668" s="60"/>
      <c r="H8668" s="62"/>
      <c r="I8668" s="62"/>
      <c r="J8668" s="62"/>
      <c r="K8668" s="62"/>
      <c r="M8668" s="63"/>
      <c r="N8668" s="63"/>
      <c r="O8668" s="64"/>
      <c r="P8668" s="127"/>
      <c r="W8668" s="64"/>
      <c r="X8668" s="64"/>
    </row>
    <row r="8669" spans="1:24" s="59" customFormat="1" x14ac:dyDescent="0.25">
      <c r="A8669" s="77"/>
      <c r="D8669" s="60"/>
      <c r="E8669" s="60"/>
      <c r="F8669" s="60"/>
      <c r="G8669" s="60"/>
      <c r="H8669" s="62"/>
      <c r="I8669" s="62"/>
      <c r="J8669" s="62"/>
      <c r="K8669" s="62"/>
      <c r="M8669" s="63"/>
      <c r="N8669" s="63"/>
      <c r="O8669" s="64"/>
      <c r="P8669" s="127"/>
      <c r="W8669" s="64"/>
      <c r="X8669" s="64"/>
    </row>
    <row r="8670" spans="1:24" s="59" customFormat="1" x14ac:dyDescent="0.25">
      <c r="A8670" s="77"/>
      <c r="D8670" s="60"/>
      <c r="E8670" s="60"/>
      <c r="F8670" s="60"/>
      <c r="G8670" s="60"/>
      <c r="H8670" s="62"/>
      <c r="I8670" s="62"/>
      <c r="J8670" s="62"/>
      <c r="K8670" s="62"/>
      <c r="M8670" s="63"/>
      <c r="N8670" s="63"/>
      <c r="O8670" s="64"/>
      <c r="P8670" s="127"/>
      <c r="W8670" s="64"/>
      <c r="X8670" s="64"/>
    </row>
    <row r="8671" spans="1:24" s="59" customFormat="1" x14ac:dyDescent="0.25">
      <c r="A8671" s="77"/>
      <c r="D8671" s="60"/>
      <c r="E8671" s="60"/>
      <c r="F8671" s="60"/>
      <c r="G8671" s="60"/>
      <c r="H8671" s="62"/>
      <c r="I8671" s="62"/>
      <c r="J8671" s="62"/>
      <c r="K8671" s="62"/>
      <c r="M8671" s="63"/>
      <c r="N8671" s="63"/>
      <c r="O8671" s="64"/>
      <c r="P8671" s="127"/>
      <c r="W8671" s="64"/>
      <c r="X8671" s="64"/>
    </row>
    <row r="8672" spans="1:24" s="59" customFormat="1" x14ac:dyDescent="0.25">
      <c r="A8672" s="77"/>
      <c r="D8672" s="60"/>
      <c r="E8672" s="60"/>
      <c r="F8672" s="60"/>
      <c r="G8672" s="60"/>
      <c r="H8672" s="62"/>
      <c r="I8672" s="62"/>
      <c r="J8672" s="62"/>
      <c r="K8672" s="62"/>
      <c r="M8672" s="63"/>
      <c r="N8672" s="63"/>
      <c r="O8672" s="64"/>
      <c r="P8672" s="127"/>
      <c r="W8672" s="64"/>
      <c r="X8672" s="64"/>
    </row>
    <row r="8673" spans="1:24" s="59" customFormat="1" x14ac:dyDescent="0.25">
      <c r="A8673" s="77"/>
      <c r="D8673" s="60"/>
      <c r="E8673" s="60"/>
      <c r="F8673" s="60"/>
      <c r="G8673" s="60"/>
      <c r="H8673" s="62"/>
      <c r="I8673" s="62"/>
      <c r="J8673" s="62"/>
      <c r="K8673" s="62"/>
      <c r="M8673" s="63"/>
      <c r="N8673" s="63"/>
      <c r="O8673" s="64"/>
      <c r="P8673" s="127"/>
      <c r="W8673" s="64"/>
      <c r="X8673" s="64"/>
    </row>
    <row r="8674" spans="1:24" s="59" customFormat="1" x14ac:dyDescent="0.25">
      <c r="A8674" s="77"/>
      <c r="D8674" s="60"/>
      <c r="E8674" s="60"/>
      <c r="F8674" s="60"/>
      <c r="G8674" s="60"/>
      <c r="H8674" s="62"/>
      <c r="I8674" s="62"/>
      <c r="J8674" s="62"/>
      <c r="K8674" s="62"/>
      <c r="M8674" s="63"/>
      <c r="N8674" s="63"/>
      <c r="O8674" s="64"/>
      <c r="P8674" s="127"/>
      <c r="W8674" s="64"/>
      <c r="X8674" s="64"/>
    </row>
    <row r="8675" spans="1:24" s="59" customFormat="1" x14ac:dyDescent="0.25">
      <c r="A8675" s="77"/>
      <c r="D8675" s="60"/>
      <c r="E8675" s="60"/>
      <c r="F8675" s="60"/>
      <c r="G8675" s="60"/>
      <c r="H8675" s="62"/>
      <c r="I8675" s="62"/>
      <c r="J8675" s="62"/>
      <c r="K8675" s="62"/>
      <c r="M8675" s="63"/>
      <c r="N8675" s="63"/>
      <c r="O8675" s="64"/>
      <c r="P8675" s="127"/>
      <c r="W8675" s="64"/>
      <c r="X8675" s="64"/>
    </row>
    <row r="8676" spans="1:24" s="59" customFormat="1" x14ac:dyDescent="0.25">
      <c r="A8676" s="77"/>
      <c r="D8676" s="60"/>
      <c r="E8676" s="60"/>
      <c r="F8676" s="60"/>
      <c r="G8676" s="60"/>
      <c r="H8676" s="62"/>
      <c r="I8676" s="62"/>
      <c r="J8676" s="62"/>
      <c r="K8676" s="62"/>
      <c r="M8676" s="63"/>
      <c r="N8676" s="63"/>
      <c r="O8676" s="64"/>
      <c r="P8676" s="127"/>
      <c r="W8676" s="64"/>
      <c r="X8676" s="64"/>
    </row>
    <row r="8677" spans="1:24" s="59" customFormat="1" x14ac:dyDescent="0.25">
      <c r="A8677" s="77"/>
      <c r="D8677" s="60"/>
      <c r="E8677" s="60"/>
      <c r="F8677" s="60"/>
      <c r="G8677" s="60"/>
      <c r="H8677" s="62"/>
      <c r="I8677" s="62"/>
      <c r="J8677" s="62"/>
      <c r="K8677" s="62"/>
      <c r="M8677" s="63"/>
      <c r="N8677" s="63"/>
      <c r="O8677" s="64"/>
      <c r="P8677" s="127"/>
      <c r="W8677" s="64"/>
      <c r="X8677" s="64"/>
    </row>
    <row r="8678" spans="1:24" s="59" customFormat="1" x14ac:dyDescent="0.25">
      <c r="A8678" s="77"/>
      <c r="D8678" s="60"/>
      <c r="E8678" s="60"/>
      <c r="F8678" s="60"/>
      <c r="G8678" s="60"/>
      <c r="H8678" s="62"/>
      <c r="I8678" s="62"/>
      <c r="J8678" s="62"/>
      <c r="K8678" s="62"/>
      <c r="M8678" s="63"/>
      <c r="N8678" s="63"/>
      <c r="O8678" s="64"/>
      <c r="P8678" s="127"/>
      <c r="W8678" s="64"/>
      <c r="X8678" s="64"/>
    </row>
    <row r="8679" spans="1:24" s="59" customFormat="1" x14ac:dyDescent="0.25">
      <c r="A8679" s="77"/>
      <c r="D8679" s="60"/>
      <c r="E8679" s="60"/>
      <c r="F8679" s="60"/>
      <c r="G8679" s="60"/>
      <c r="H8679" s="62"/>
      <c r="I8679" s="62"/>
      <c r="J8679" s="62"/>
      <c r="K8679" s="62"/>
      <c r="M8679" s="63"/>
      <c r="N8679" s="63"/>
      <c r="O8679" s="64"/>
      <c r="P8679" s="127"/>
      <c r="W8679" s="64"/>
      <c r="X8679" s="64"/>
    </row>
    <row r="8680" spans="1:24" s="59" customFormat="1" x14ac:dyDescent="0.25">
      <c r="A8680" s="77"/>
      <c r="D8680" s="60"/>
      <c r="E8680" s="60"/>
      <c r="F8680" s="60"/>
      <c r="G8680" s="60"/>
      <c r="H8680" s="62"/>
      <c r="I8680" s="62"/>
      <c r="J8680" s="62"/>
      <c r="K8680" s="62"/>
      <c r="M8680" s="63"/>
      <c r="N8680" s="63"/>
      <c r="O8680" s="64"/>
      <c r="P8680" s="127"/>
      <c r="W8680" s="64"/>
      <c r="X8680" s="64"/>
    </row>
    <row r="8681" spans="1:24" s="59" customFormat="1" x14ac:dyDescent="0.25">
      <c r="A8681" s="77"/>
      <c r="D8681" s="60"/>
      <c r="E8681" s="60"/>
      <c r="F8681" s="60"/>
      <c r="G8681" s="60"/>
      <c r="H8681" s="62"/>
      <c r="I8681" s="62"/>
      <c r="J8681" s="62"/>
      <c r="K8681" s="62"/>
      <c r="M8681" s="63"/>
      <c r="N8681" s="63"/>
      <c r="O8681" s="64"/>
      <c r="P8681" s="127"/>
      <c r="W8681" s="64"/>
      <c r="X8681" s="64"/>
    </row>
    <row r="8682" spans="1:24" s="59" customFormat="1" x14ac:dyDescent="0.25">
      <c r="A8682" s="77"/>
      <c r="D8682" s="60"/>
      <c r="E8682" s="60"/>
      <c r="F8682" s="60"/>
      <c r="G8682" s="60"/>
      <c r="H8682" s="62"/>
      <c r="I8682" s="62"/>
      <c r="J8682" s="62"/>
      <c r="K8682" s="62"/>
      <c r="M8682" s="63"/>
      <c r="N8682" s="63"/>
      <c r="O8682" s="64"/>
      <c r="P8682" s="127"/>
      <c r="W8682" s="64"/>
      <c r="X8682" s="64"/>
    </row>
    <row r="8683" spans="1:24" s="59" customFormat="1" x14ac:dyDescent="0.25">
      <c r="A8683" s="77"/>
      <c r="D8683" s="60"/>
      <c r="E8683" s="60"/>
      <c r="F8683" s="60"/>
      <c r="G8683" s="60"/>
      <c r="H8683" s="62"/>
      <c r="I8683" s="62"/>
      <c r="J8683" s="62"/>
      <c r="K8683" s="62"/>
      <c r="M8683" s="63"/>
      <c r="N8683" s="63"/>
      <c r="O8683" s="64"/>
      <c r="P8683" s="127"/>
      <c r="W8683" s="64"/>
      <c r="X8683" s="64"/>
    </row>
    <row r="8684" spans="1:24" s="59" customFormat="1" x14ac:dyDescent="0.25">
      <c r="A8684" s="77"/>
      <c r="D8684" s="60"/>
      <c r="E8684" s="60"/>
      <c r="F8684" s="60"/>
      <c r="G8684" s="60"/>
      <c r="H8684" s="62"/>
      <c r="I8684" s="62"/>
      <c r="J8684" s="62"/>
      <c r="K8684" s="62"/>
      <c r="M8684" s="63"/>
      <c r="N8684" s="63"/>
      <c r="O8684" s="64"/>
      <c r="P8684" s="127"/>
      <c r="W8684" s="64"/>
      <c r="X8684" s="64"/>
    </row>
    <row r="8685" spans="1:24" s="59" customFormat="1" x14ac:dyDescent="0.25">
      <c r="A8685" s="77"/>
      <c r="D8685" s="60"/>
      <c r="E8685" s="60"/>
      <c r="F8685" s="60"/>
      <c r="G8685" s="60"/>
      <c r="H8685" s="62"/>
      <c r="I8685" s="62"/>
      <c r="J8685" s="62"/>
      <c r="K8685" s="62"/>
      <c r="M8685" s="63"/>
      <c r="N8685" s="63"/>
      <c r="O8685" s="64"/>
      <c r="P8685" s="127"/>
      <c r="W8685" s="64"/>
      <c r="X8685" s="64"/>
    </row>
    <row r="8686" spans="1:24" s="59" customFormat="1" x14ac:dyDescent="0.25">
      <c r="A8686" s="77"/>
      <c r="D8686" s="60"/>
      <c r="E8686" s="60"/>
      <c r="F8686" s="60"/>
      <c r="G8686" s="60"/>
      <c r="H8686" s="62"/>
      <c r="I8686" s="62"/>
      <c r="J8686" s="62"/>
      <c r="K8686" s="62"/>
      <c r="M8686" s="63"/>
      <c r="N8686" s="63"/>
      <c r="O8686" s="64"/>
      <c r="P8686" s="127"/>
      <c r="W8686" s="64"/>
      <c r="X8686" s="64"/>
    </row>
    <row r="8687" spans="1:24" s="59" customFormat="1" x14ac:dyDescent="0.25">
      <c r="A8687" s="77"/>
      <c r="D8687" s="60"/>
      <c r="E8687" s="60"/>
      <c r="F8687" s="60"/>
      <c r="G8687" s="60"/>
      <c r="H8687" s="62"/>
      <c r="I8687" s="62"/>
      <c r="J8687" s="62"/>
      <c r="K8687" s="62"/>
      <c r="M8687" s="63"/>
      <c r="N8687" s="63"/>
      <c r="O8687" s="64"/>
      <c r="P8687" s="127"/>
      <c r="W8687" s="64"/>
      <c r="X8687" s="64"/>
    </row>
    <row r="8688" spans="1:24" s="59" customFormat="1" x14ac:dyDescent="0.25">
      <c r="A8688" s="77"/>
      <c r="D8688" s="60"/>
      <c r="E8688" s="60"/>
      <c r="F8688" s="60"/>
      <c r="G8688" s="60"/>
      <c r="H8688" s="62"/>
      <c r="I8688" s="62"/>
      <c r="J8688" s="62"/>
      <c r="K8688" s="62"/>
      <c r="M8688" s="63"/>
      <c r="N8688" s="63"/>
      <c r="O8688" s="64"/>
      <c r="P8688" s="127"/>
      <c r="W8688" s="64"/>
      <c r="X8688" s="64"/>
    </row>
    <row r="8689" spans="1:24" s="59" customFormat="1" x14ac:dyDescent="0.25">
      <c r="A8689" s="77"/>
      <c r="D8689" s="60"/>
      <c r="E8689" s="60"/>
      <c r="F8689" s="60"/>
      <c r="G8689" s="60"/>
      <c r="H8689" s="62"/>
      <c r="I8689" s="62"/>
      <c r="J8689" s="62"/>
      <c r="K8689" s="62"/>
      <c r="M8689" s="63"/>
      <c r="N8689" s="63"/>
      <c r="O8689" s="64"/>
      <c r="P8689" s="127"/>
      <c r="W8689" s="64"/>
      <c r="X8689" s="64"/>
    </row>
    <row r="8690" spans="1:24" s="59" customFormat="1" x14ac:dyDescent="0.25">
      <c r="A8690" s="77"/>
      <c r="D8690" s="60"/>
      <c r="E8690" s="60"/>
      <c r="F8690" s="60"/>
      <c r="G8690" s="60"/>
      <c r="H8690" s="62"/>
      <c r="I8690" s="62"/>
      <c r="J8690" s="62"/>
      <c r="K8690" s="62"/>
      <c r="M8690" s="63"/>
      <c r="N8690" s="63"/>
      <c r="O8690" s="64"/>
      <c r="P8690" s="127"/>
      <c r="W8690" s="64"/>
      <c r="X8690" s="64"/>
    </row>
    <row r="8691" spans="1:24" s="59" customFormat="1" x14ac:dyDescent="0.25">
      <c r="A8691" s="77"/>
      <c r="D8691" s="60"/>
      <c r="E8691" s="60"/>
      <c r="F8691" s="60"/>
      <c r="G8691" s="60"/>
      <c r="H8691" s="62"/>
      <c r="I8691" s="62"/>
      <c r="J8691" s="62"/>
      <c r="K8691" s="62"/>
      <c r="M8691" s="63"/>
      <c r="N8691" s="63"/>
      <c r="O8691" s="64"/>
      <c r="P8691" s="127"/>
      <c r="W8691" s="64"/>
      <c r="X8691" s="64"/>
    </row>
    <row r="8692" spans="1:24" s="59" customFormat="1" x14ac:dyDescent="0.25">
      <c r="A8692" s="77"/>
      <c r="D8692" s="60"/>
      <c r="E8692" s="60"/>
      <c r="F8692" s="60"/>
      <c r="G8692" s="60"/>
      <c r="H8692" s="62"/>
      <c r="I8692" s="62"/>
      <c r="J8692" s="62"/>
      <c r="K8692" s="62"/>
      <c r="M8692" s="63"/>
      <c r="N8692" s="63"/>
      <c r="O8692" s="64"/>
      <c r="P8692" s="127"/>
      <c r="W8692" s="64"/>
      <c r="X8692" s="64"/>
    </row>
    <row r="8693" spans="1:24" s="59" customFormat="1" x14ac:dyDescent="0.25">
      <c r="A8693" s="77"/>
      <c r="D8693" s="60"/>
      <c r="E8693" s="60"/>
      <c r="F8693" s="60"/>
      <c r="G8693" s="60"/>
      <c r="H8693" s="62"/>
      <c r="I8693" s="62"/>
      <c r="J8693" s="62"/>
      <c r="K8693" s="62"/>
      <c r="M8693" s="63"/>
      <c r="N8693" s="63"/>
      <c r="O8693" s="64"/>
      <c r="P8693" s="127"/>
      <c r="W8693" s="64"/>
      <c r="X8693" s="64"/>
    </row>
    <row r="8694" spans="1:24" s="59" customFormat="1" x14ac:dyDescent="0.25">
      <c r="A8694" s="77"/>
      <c r="D8694" s="60"/>
      <c r="E8694" s="60"/>
      <c r="F8694" s="60"/>
      <c r="G8694" s="60"/>
      <c r="H8694" s="62"/>
      <c r="I8694" s="62"/>
      <c r="J8694" s="62"/>
      <c r="K8694" s="62"/>
      <c r="M8694" s="63"/>
      <c r="N8694" s="63"/>
      <c r="O8694" s="64"/>
      <c r="P8694" s="127"/>
      <c r="W8694" s="64"/>
      <c r="X8694" s="64"/>
    </row>
    <row r="8695" spans="1:24" s="59" customFormat="1" x14ac:dyDescent="0.25">
      <c r="A8695" s="77"/>
      <c r="D8695" s="60"/>
      <c r="E8695" s="60"/>
      <c r="F8695" s="60"/>
      <c r="G8695" s="60"/>
      <c r="H8695" s="62"/>
      <c r="I8695" s="62"/>
      <c r="J8695" s="62"/>
      <c r="K8695" s="62"/>
      <c r="M8695" s="63"/>
      <c r="N8695" s="63"/>
      <c r="O8695" s="64"/>
      <c r="P8695" s="127"/>
      <c r="W8695" s="64"/>
      <c r="X8695" s="64"/>
    </row>
    <row r="8696" spans="1:24" s="59" customFormat="1" x14ac:dyDescent="0.25">
      <c r="A8696" s="77"/>
      <c r="D8696" s="60"/>
      <c r="E8696" s="60"/>
      <c r="F8696" s="60"/>
      <c r="G8696" s="60"/>
      <c r="H8696" s="62"/>
      <c r="I8696" s="62"/>
      <c r="J8696" s="62"/>
      <c r="K8696" s="62"/>
      <c r="M8696" s="63"/>
      <c r="N8696" s="63"/>
      <c r="O8696" s="64"/>
      <c r="P8696" s="127"/>
      <c r="W8696" s="64"/>
      <c r="X8696" s="64"/>
    </row>
    <row r="8697" spans="1:24" s="59" customFormat="1" x14ac:dyDescent="0.25">
      <c r="A8697" s="77"/>
      <c r="D8697" s="60"/>
      <c r="E8697" s="60"/>
      <c r="F8697" s="60"/>
      <c r="G8697" s="60"/>
      <c r="H8697" s="62"/>
      <c r="I8697" s="62"/>
      <c r="J8697" s="62"/>
      <c r="K8697" s="62"/>
      <c r="M8697" s="63"/>
      <c r="N8697" s="63"/>
      <c r="O8697" s="64"/>
      <c r="P8697" s="127"/>
      <c r="W8697" s="64"/>
      <c r="X8697" s="64"/>
    </row>
    <row r="8698" spans="1:24" s="59" customFormat="1" x14ac:dyDescent="0.25">
      <c r="A8698" s="77"/>
      <c r="D8698" s="60"/>
      <c r="E8698" s="60"/>
      <c r="F8698" s="60"/>
      <c r="G8698" s="60"/>
      <c r="H8698" s="62"/>
      <c r="I8698" s="62"/>
      <c r="J8698" s="62"/>
      <c r="K8698" s="62"/>
      <c r="M8698" s="63"/>
      <c r="N8698" s="63"/>
      <c r="O8698" s="64"/>
      <c r="P8698" s="127"/>
      <c r="W8698" s="64"/>
      <c r="X8698" s="64"/>
    </row>
    <row r="8699" spans="1:24" s="59" customFormat="1" x14ac:dyDescent="0.25">
      <c r="A8699" s="77"/>
      <c r="D8699" s="60"/>
      <c r="E8699" s="60"/>
      <c r="F8699" s="60"/>
      <c r="G8699" s="60"/>
      <c r="H8699" s="62"/>
      <c r="I8699" s="62"/>
      <c r="J8699" s="62"/>
      <c r="K8699" s="62"/>
      <c r="M8699" s="63"/>
      <c r="N8699" s="63"/>
      <c r="O8699" s="64"/>
      <c r="P8699" s="127"/>
      <c r="W8699" s="64"/>
      <c r="X8699" s="64"/>
    </row>
    <row r="8700" spans="1:24" s="59" customFormat="1" x14ac:dyDescent="0.25">
      <c r="A8700" s="77"/>
      <c r="D8700" s="60"/>
      <c r="E8700" s="60"/>
      <c r="F8700" s="60"/>
      <c r="G8700" s="60"/>
      <c r="H8700" s="62"/>
      <c r="I8700" s="62"/>
      <c r="J8700" s="62"/>
      <c r="K8700" s="62"/>
      <c r="M8700" s="63"/>
      <c r="N8700" s="63"/>
      <c r="O8700" s="64"/>
      <c r="P8700" s="127"/>
      <c r="W8700" s="64"/>
      <c r="X8700" s="64"/>
    </row>
    <row r="8701" spans="1:24" s="59" customFormat="1" x14ac:dyDescent="0.25">
      <c r="A8701" s="77"/>
      <c r="D8701" s="60"/>
      <c r="E8701" s="60"/>
      <c r="F8701" s="60"/>
      <c r="G8701" s="60"/>
      <c r="H8701" s="62"/>
      <c r="I8701" s="62"/>
      <c r="J8701" s="62"/>
      <c r="K8701" s="62"/>
      <c r="M8701" s="63"/>
      <c r="N8701" s="63"/>
      <c r="O8701" s="64"/>
      <c r="P8701" s="127"/>
      <c r="W8701" s="64"/>
      <c r="X8701" s="64"/>
    </row>
    <row r="8702" spans="1:24" s="59" customFormat="1" x14ac:dyDescent="0.25">
      <c r="A8702" s="77"/>
      <c r="D8702" s="60"/>
      <c r="E8702" s="60"/>
      <c r="F8702" s="60"/>
      <c r="G8702" s="60"/>
      <c r="H8702" s="62"/>
      <c r="I8702" s="62"/>
      <c r="J8702" s="62"/>
      <c r="K8702" s="62"/>
      <c r="M8702" s="63"/>
      <c r="N8702" s="63"/>
      <c r="O8702" s="64"/>
      <c r="P8702" s="127"/>
      <c r="W8702" s="64"/>
      <c r="X8702" s="64"/>
    </row>
    <row r="8703" spans="1:24" s="59" customFormat="1" x14ac:dyDescent="0.25">
      <c r="A8703" s="77"/>
      <c r="D8703" s="60"/>
      <c r="E8703" s="60"/>
      <c r="F8703" s="60"/>
      <c r="G8703" s="60"/>
      <c r="H8703" s="62"/>
      <c r="I8703" s="62"/>
      <c r="J8703" s="62"/>
      <c r="K8703" s="62"/>
      <c r="M8703" s="63"/>
      <c r="N8703" s="63"/>
      <c r="O8703" s="64"/>
      <c r="P8703" s="127"/>
      <c r="W8703" s="64"/>
      <c r="X8703" s="64"/>
    </row>
    <row r="8704" spans="1:24" s="59" customFormat="1" x14ac:dyDescent="0.25">
      <c r="A8704" s="77"/>
      <c r="D8704" s="60"/>
      <c r="E8704" s="60"/>
      <c r="F8704" s="60"/>
      <c r="G8704" s="60"/>
      <c r="H8704" s="62"/>
      <c r="I8704" s="62"/>
      <c r="J8704" s="62"/>
      <c r="K8704" s="62"/>
      <c r="M8704" s="63"/>
      <c r="N8704" s="63"/>
      <c r="O8704" s="64"/>
      <c r="P8704" s="127"/>
      <c r="W8704" s="64"/>
      <c r="X8704" s="64"/>
    </row>
    <row r="8705" spans="1:24" s="59" customFormat="1" x14ac:dyDescent="0.25">
      <c r="A8705" s="77"/>
      <c r="D8705" s="60"/>
      <c r="E8705" s="60"/>
      <c r="F8705" s="60"/>
      <c r="G8705" s="60"/>
      <c r="H8705" s="62"/>
      <c r="I8705" s="62"/>
      <c r="J8705" s="62"/>
      <c r="K8705" s="62"/>
      <c r="M8705" s="63"/>
      <c r="N8705" s="63"/>
      <c r="O8705" s="64"/>
      <c r="P8705" s="127"/>
      <c r="W8705" s="64"/>
      <c r="X8705" s="64"/>
    </row>
    <row r="8706" spans="1:24" s="59" customFormat="1" x14ac:dyDescent="0.25">
      <c r="A8706" s="77"/>
      <c r="D8706" s="60"/>
      <c r="E8706" s="60"/>
      <c r="F8706" s="60"/>
      <c r="G8706" s="60"/>
      <c r="H8706" s="62"/>
      <c r="I8706" s="62"/>
      <c r="J8706" s="62"/>
      <c r="K8706" s="62"/>
      <c r="M8706" s="63"/>
      <c r="N8706" s="63"/>
      <c r="O8706" s="64"/>
      <c r="P8706" s="127"/>
      <c r="W8706" s="64"/>
      <c r="X8706" s="64"/>
    </row>
    <row r="8707" spans="1:24" s="59" customFormat="1" x14ac:dyDescent="0.25">
      <c r="A8707" s="77"/>
      <c r="D8707" s="60"/>
      <c r="E8707" s="60"/>
      <c r="F8707" s="60"/>
      <c r="G8707" s="60"/>
      <c r="H8707" s="62"/>
      <c r="I8707" s="62"/>
      <c r="J8707" s="62"/>
      <c r="K8707" s="62"/>
      <c r="M8707" s="63"/>
      <c r="N8707" s="63"/>
      <c r="O8707" s="64"/>
      <c r="P8707" s="127"/>
      <c r="W8707" s="64"/>
      <c r="X8707" s="64"/>
    </row>
    <row r="8708" spans="1:24" s="59" customFormat="1" x14ac:dyDescent="0.25">
      <c r="A8708" s="77"/>
      <c r="D8708" s="60"/>
      <c r="E8708" s="60"/>
      <c r="F8708" s="60"/>
      <c r="G8708" s="60"/>
      <c r="H8708" s="62"/>
      <c r="I8708" s="62"/>
      <c r="J8708" s="62"/>
      <c r="K8708" s="62"/>
      <c r="M8708" s="63"/>
      <c r="N8708" s="63"/>
      <c r="O8708" s="64"/>
      <c r="P8708" s="127"/>
      <c r="W8708" s="64"/>
      <c r="X8708" s="64"/>
    </row>
    <row r="8709" spans="1:24" s="59" customFormat="1" x14ac:dyDescent="0.25">
      <c r="A8709" s="77"/>
      <c r="D8709" s="60"/>
      <c r="E8709" s="60"/>
      <c r="F8709" s="60"/>
      <c r="G8709" s="60"/>
      <c r="H8709" s="62"/>
      <c r="I8709" s="62"/>
      <c r="J8709" s="62"/>
      <c r="K8709" s="62"/>
      <c r="M8709" s="63"/>
      <c r="N8709" s="63"/>
      <c r="O8709" s="64"/>
      <c r="P8709" s="127"/>
      <c r="W8709" s="64"/>
      <c r="X8709" s="64"/>
    </row>
    <row r="8710" spans="1:24" s="59" customFormat="1" x14ac:dyDescent="0.25">
      <c r="A8710" s="77"/>
      <c r="D8710" s="60"/>
      <c r="E8710" s="60"/>
      <c r="F8710" s="60"/>
      <c r="G8710" s="60"/>
      <c r="H8710" s="62"/>
      <c r="I8710" s="62"/>
      <c r="J8710" s="62"/>
      <c r="K8710" s="62"/>
      <c r="M8710" s="63"/>
      <c r="N8710" s="63"/>
      <c r="O8710" s="64"/>
      <c r="P8710" s="127"/>
      <c r="W8710" s="64"/>
      <c r="X8710" s="64"/>
    </row>
    <row r="8711" spans="1:24" s="59" customFormat="1" x14ac:dyDescent="0.25">
      <c r="A8711" s="77"/>
      <c r="D8711" s="60"/>
      <c r="E8711" s="60"/>
      <c r="F8711" s="60"/>
      <c r="G8711" s="60"/>
      <c r="H8711" s="62"/>
      <c r="I8711" s="62"/>
      <c r="J8711" s="62"/>
      <c r="K8711" s="62"/>
      <c r="M8711" s="63"/>
      <c r="N8711" s="63"/>
      <c r="O8711" s="64"/>
      <c r="P8711" s="127"/>
      <c r="W8711" s="64"/>
      <c r="X8711" s="64"/>
    </row>
    <row r="8712" spans="1:24" s="59" customFormat="1" x14ac:dyDescent="0.25">
      <c r="A8712" s="77"/>
      <c r="D8712" s="60"/>
      <c r="E8712" s="60"/>
      <c r="F8712" s="60"/>
      <c r="G8712" s="60"/>
      <c r="H8712" s="62"/>
      <c r="I8712" s="62"/>
      <c r="J8712" s="62"/>
      <c r="K8712" s="62"/>
      <c r="M8712" s="63"/>
      <c r="N8712" s="63"/>
      <c r="O8712" s="64"/>
      <c r="P8712" s="127"/>
      <c r="W8712" s="64"/>
      <c r="X8712" s="64"/>
    </row>
    <row r="8713" spans="1:24" s="59" customFormat="1" x14ac:dyDescent="0.25">
      <c r="A8713" s="77"/>
      <c r="D8713" s="60"/>
      <c r="E8713" s="60"/>
      <c r="F8713" s="60"/>
      <c r="G8713" s="60"/>
      <c r="H8713" s="62"/>
      <c r="I8713" s="62"/>
      <c r="J8713" s="62"/>
      <c r="K8713" s="62"/>
      <c r="M8713" s="63"/>
      <c r="N8713" s="63"/>
      <c r="O8713" s="64"/>
      <c r="P8713" s="127"/>
      <c r="W8713" s="64"/>
      <c r="X8713" s="64"/>
    </row>
    <row r="8714" spans="1:24" s="59" customFormat="1" x14ac:dyDescent="0.25">
      <c r="A8714" s="77"/>
      <c r="D8714" s="60"/>
      <c r="E8714" s="60"/>
      <c r="F8714" s="60"/>
      <c r="G8714" s="60"/>
      <c r="H8714" s="62"/>
      <c r="I8714" s="62"/>
      <c r="J8714" s="62"/>
      <c r="K8714" s="62"/>
      <c r="M8714" s="63"/>
      <c r="N8714" s="63"/>
      <c r="O8714" s="64"/>
      <c r="P8714" s="127"/>
      <c r="W8714" s="64"/>
      <c r="X8714" s="64"/>
    </row>
    <row r="8715" spans="1:24" s="59" customFormat="1" x14ac:dyDescent="0.25">
      <c r="A8715" s="77"/>
      <c r="D8715" s="60"/>
      <c r="E8715" s="60"/>
      <c r="F8715" s="60"/>
      <c r="G8715" s="60"/>
      <c r="H8715" s="62"/>
      <c r="I8715" s="62"/>
      <c r="J8715" s="62"/>
      <c r="K8715" s="62"/>
      <c r="M8715" s="63"/>
      <c r="N8715" s="63"/>
      <c r="O8715" s="64"/>
      <c r="P8715" s="127"/>
      <c r="W8715" s="64"/>
      <c r="X8715" s="64"/>
    </row>
    <row r="8716" spans="1:24" s="59" customFormat="1" x14ac:dyDescent="0.25">
      <c r="A8716" s="77"/>
      <c r="D8716" s="60"/>
      <c r="E8716" s="60"/>
      <c r="F8716" s="60"/>
      <c r="G8716" s="60"/>
      <c r="H8716" s="62"/>
      <c r="I8716" s="62"/>
      <c r="J8716" s="62"/>
      <c r="K8716" s="62"/>
      <c r="M8716" s="63"/>
      <c r="N8716" s="63"/>
      <c r="O8716" s="64"/>
      <c r="P8716" s="127"/>
      <c r="W8716" s="64"/>
      <c r="X8716" s="64"/>
    </row>
    <row r="8717" spans="1:24" s="59" customFormat="1" x14ac:dyDescent="0.25">
      <c r="A8717" s="77"/>
      <c r="D8717" s="60"/>
      <c r="E8717" s="60"/>
      <c r="F8717" s="60"/>
      <c r="G8717" s="60"/>
      <c r="H8717" s="62"/>
      <c r="I8717" s="62"/>
      <c r="J8717" s="62"/>
      <c r="K8717" s="62"/>
      <c r="M8717" s="63"/>
      <c r="N8717" s="63"/>
      <c r="O8717" s="64"/>
      <c r="P8717" s="127"/>
      <c r="W8717" s="64"/>
      <c r="X8717" s="64"/>
    </row>
    <row r="8718" spans="1:24" s="59" customFormat="1" x14ac:dyDescent="0.25">
      <c r="A8718" s="77"/>
      <c r="D8718" s="60"/>
      <c r="E8718" s="60"/>
      <c r="F8718" s="60"/>
      <c r="G8718" s="60"/>
      <c r="H8718" s="62"/>
      <c r="I8718" s="62"/>
      <c r="J8718" s="62"/>
      <c r="K8718" s="62"/>
      <c r="M8718" s="63"/>
      <c r="N8718" s="63"/>
      <c r="O8718" s="64"/>
      <c r="P8718" s="127"/>
      <c r="W8718" s="64"/>
      <c r="X8718" s="64"/>
    </row>
    <row r="8719" spans="1:24" s="59" customFormat="1" x14ac:dyDescent="0.25">
      <c r="A8719" s="77"/>
      <c r="D8719" s="60"/>
      <c r="E8719" s="60"/>
      <c r="F8719" s="60"/>
      <c r="G8719" s="60"/>
      <c r="H8719" s="62"/>
      <c r="I8719" s="62"/>
      <c r="J8719" s="62"/>
      <c r="K8719" s="62"/>
      <c r="M8719" s="63"/>
      <c r="N8719" s="63"/>
      <c r="O8719" s="64"/>
      <c r="P8719" s="127"/>
      <c r="W8719" s="64"/>
      <c r="X8719" s="64"/>
    </row>
    <row r="8720" spans="1:24" s="59" customFormat="1" x14ac:dyDescent="0.25">
      <c r="A8720" s="77"/>
      <c r="D8720" s="60"/>
      <c r="E8720" s="60"/>
      <c r="F8720" s="60"/>
      <c r="G8720" s="60"/>
      <c r="H8720" s="62"/>
      <c r="I8720" s="62"/>
      <c r="J8720" s="62"/>
      <c r="K8720" s="62"/>
      <c r="M8720" s="63"/>
      <c r="N8720" s="63"/>
      <c r="O8720" s="64"/>
      <c r="P8720" s="127"/>
      <c r="W8720" s="64"/>
      <c r="X8720" s="64"/>
    </row>
    <row r="8721" spans="1:24" s="59" customFormat="1" x14ac:dyDescent="0.25">
      <c r="A8721" s="77"/>
      <c r="D8721" s="60"/>
      <c r="E8721" s="60"/>
      <c r="F8721" s="60"/>
      <c r="G8721" s="60"/>
      <c r="H8721" s="62"/>
      <c r="I8721" s="62"/>
      <c r="J8721" s="62"/>
      <c r="K8721" s="62"/>
      <c r="M8721" s="63"/>
      <c r="N8721" s="63"/>
      <c r="O8721" s="64"/>
      <c r="P8721" s="127"/>
      <c r="W8721" s="64"/>
      <c r="X8721" s="64"/>
    </row>
    <row r="8722" spans="1:24" s="59" customFormat="1" x14ac:dyDescent="0.25">
      <c r="A8722" s="77"/>
      <c r="D8722" s="60"/>
      <c r="E8722" s="60"/>
      <c r="F8722" s="60"/>
      <c r="G8722" s="60"/>
      <c r="H8722" s="62"/>
      <c r="I8722" s="62"/>
      <c r="J8722" s="62"/>
      <c r="K8722" s="62"/>
      <c r="M8722" s="63"/>
      <c r="N8722" s="63"/>
      <c r="O8722" s="64"/>
      <c r="P8722" s="127"/>
      <c r="W8722" s="64"/>
      <c r="X8722" s="64"/>
    </row>
    <row r="8723" spans="1:24" s="59" customFormat="1" x14ac:dyDescent="0.25">
      <c r="A8723" s="77"/>
      <c r="D8723" s="60"/>
      <c r="E8723" s="60"/>
      <c r="F8723" s="60"/>
      <c r="G8723" s="60"/>
      <c r="H8723" s="62"/>
      <c r="I8723" s="62"/>
      <c r="J8723" s="62"/>
      <c r="K8723" s="62"/>
      <c r="M8723" s="63"/>
      <c r="N8723" s="63"/>
      <c r="O8723" s="64"/>
      <c r="P8723" s="127"/>
      <c r="W8723" s="64"/>
      <c r="X8723" s="64"/>
    </row>
    <row r="8724" spans="1:24" s="59" customFormat="1" x14ac:dyDescent="0.25">
      <c r="A8724" s="77"/>
      <c r="D8724" s="60"/>
      <c r="E8724" s="60"/>
      <c r="F8724" s="60"/>
      <c r="G8724" s="60"/>
      <c r="H8724" s="62"/>
      <c r="I8724" s="62"/>
      <c r="J8724" s="62"/>
      <c r="K8724" s="62"/>
      <c r="M8724" s="63"/>
      <c r="N8724" s="63"/>
      <c r="O8724" s="64"/>
      <c r="P8724" s="127"/>
      <c r="W8724" s="64"/>
      <c r="X8724" s="64"/>
    </row>
    <row r="8725" spans="1:24" s="59" customFormat="1" x14ac:dyDescent="0.25">
      <c r="A8725" s="77"/>
      <c r="D8725" s="60"/>
      <c r="E8725" s="60"/>
      <c r="F8725" s="60"/>
      <c r="G8725" s="60"/>
      <c r="H8725" s="62"/>
      <c r="I8725" s="62"/>
      <c r="J8725" s="62"/>
      <c r="K8725" s="62"/>
      <c r="M8725" s="63"/>
      <c r="N8725" s="63"/>
      <c r="O8725" s="64"/>
      <c r="P8725" s="127"/>
      <c r="W8725" s="64"/>
      <c r="X8725" s="64"/>
    </row>
    <row r="8726" spans="1:24" s="59" customFormat="1" x14ac:dyDescent="0.25">
      <c r="A8726" s="77"/>
      <c r="D8726" s="60"/>
      <c r="E8726" s="60"/>
      <c r="F8726" s="60"/>
      <c r="G8726" s="60"/>
      <c r="H8726" s="62"/>
      <c r="I8726" s="62"/>
      <c r="J8726" s="62"/>
      <c r="K8726" s="62"/>
      <c r="M8726" s="63"/>
      <c r="N8726" s="63"/>
      <c r="O8726" s="64"/>
      <c r="P8726" s="127"/>
      <c r="W8726" s="64"/>
      <c r="X8726" s="64"/>
    </row>
    <row r="8727" spans="1:24" s="59" customFormat="1" x14ac:dyDescent="0.25">
      <c r="A8727" s="77"/>
      <c r="D8727" s="60"/>
      <c r="E8727" s="60"/>
      <c r="F8727" s="60"/>
      <c r="G8727" s="60"/>
      <c r="H8727" s="62"/>
      <c r="I8727" s="62"/>
      <c r="J8727" s="62"/>
      <c r="K8727" s="62"/>
      <c r="M8727" s="63"/>
      <c r="N8727" s="63"/>
      <c r="O8727" s="64"/>
      <c r="P8727" s="127"/>
      <c r="W8727" s="64"/>
      <c r="X8727" s="64"/>
    </row>
    <row r="8728" spans="1:24" s="59" customFormat="1" x14ac:dyDescent="0.25">
      <c r="A8728" s="77"/>
      <c r="D8728" s="60"/>
      <c r="E8728" s="60"/>
      <c r="F8728" s="60"/>
      <c r="G8728" s="60"/>
      <c r="H8728" s="62"/>
      <c r="I8728" s="62"/>
      <c r="J8728" s="62"/>
      <c r="K8728" s="62"/>
      <c r="M8728" s="63"/>
      <c r="N8728" s="63"/>
      <c r="O8728" s="64"/>
      <c r="P8728" s="127"/>
      <c r="W8728" s="64"/>
      <c r="X8728" s="64"/>
    </row>
    <row r="8729" spans="1:24" s="59" customFormat="1" x14ac:dyDescent="0.25">
      <c r="A8729" s="77"/>
      <c r="D8729" s="60"/>
      <c r="E8729" s="60"/>
      <c r="F8729" s="60"/>
      <c r="G8729" s="60"/>
      <c r="H8729" s="62"/>
      <c r="I8729" s="62"/>
      <c r="J8729" s="62"/>
      <c r="K8729" s="62"/>
      <c r="M8729" s="63"/>
      <c r="N8729" s="63"/>
      <c r="O8729" s="64"/>
      <c r="P8729" s="127"/>
      <c r="W8729" s="64"/>
      <c r="X8729" s="64"/>
    </row>
    <row r="8730" spans="1:24" s="59" customFormat="1" x14ac:dyDescent="0.25">
      <c r="A8730" s="77"/>
      <c r="D8730" s="60"/>
      <c r="E8730" s="60"/>
      <c r="F8730" s="60"/>
      <c r="G8730" s="60"/>
      <c r="H8730" s="62"/>
      <c r="I8730" s="62"/>
      <c r="J8730" s="62"/>
      <c r="K8730" s="62"/>
      <c r="M8730" s="63"/>
      <c r="N8730" s="63"/>
      <c r="O8730" s="64"/>
      <c r="P8730" s="127"/>
      <c r="W8730" s="64"/>
      <c r="X8730" s="64"/>
    </row>
    <row r="8731" spans="1:24" s="59" customFormat="1" x14ac:dyDescent="0.25">
      <c r="A8731" s="77"/>
      <c r="D8731" s="60"/>
      <c r="E8731" s="60"/>
      <c r="F8731" s="60"/>
      <c r="G8731" s="60"/>
      <c r="H8731" s="62"/>
      <c r="I8731" s="62"/>
      <c r="J8731" s="62"/>
      <c r="K8731" s="62"/>
      <c r="M8731" s="63"/>
      <c r="N8731" s="63"/>
      <c r="O8731" s="64"/>
      <c r="P8731" s="127"/>
      <c r="W8731" s="64"/>
      <c r="X8731" s="64"/>
    </row>
    <row r="8732" spans="1:24" s="59" customFormat="1" x14ac:dyDescent="0.25">
      <c r="A8732" s="77"/>
      <c r="D8732" s="60"/>
      <c r="E8732" s="60"/>
      <c r="F8732" s="60"/>
      <c r="G8732" s="60"/>
      <c r="H8732" s="62"/>
      <c r="I8732" s="62"/>
      <c r="J8732" s="62"/>
      <c r="K8732" s="62"/>
      <c r="M8732" s="63"/>
      <c r="N8732" s="63"/>
      <c r="O8732" s="64"/>
      <c r="P8732" s="127"/>
      <c r="W8732" s="64"/>
      <c r="X8732" s="64"/>
    </row>
    <row r="8733" spans="1:24" s="59" customFormat="1" x14ac:dyDescent="0.25">
      <c r="A8733" s="77"/>
      <c r="D8733" s="60"/>
      <c r="E8733" s="60"/>
      <c r="F8733" s="60"/>
      <c r="G8733" s="60"/>
      <c r="H8733" s="62"/>
      <c r="I8733" s="62"/>
      <c r="J8733" s="62"/>
      <c r="K8733" s="62"/>
      <c r="M8733" s="63"/>
      <c r="N8733" s="63"/>
      <c r="O8733" s="64"/>
      <c r="P8733" s="127"/>
      <c r="W8733" s="64"/>
      <c r="X8733" s="64"/>
    </row>
    <row r="8734" spans="1:24" s="59" customFormat="1" x14ac:dyDescent="0.25">
      <c r="A8734" s="77"/>
      <c r="D8734" s="60"/>
      <c r="E8734" s="60"/>
      <c r="F8734" s="60"/>
      <c r="G8734" s="60"/>
      <c r="H8734" s="62"/>
      <c r="I8734" s="62"/>
      <c r="J8734" s="62"/>
      <c r="K8734" s="62"/>
      <c r="M8734" s="63"/>
      <c r="N8734" s="63"/>
      <c r="O8734" s="64"/>
      <c r="P8734" s="127"/>
      <c r="W8734" s="64"/>
      <c r="X8734" s="64"/>
    </row>
    <row r="8735" spans="1:24" s="59" customFormat="1" x14ac:dyDescent="0.25">
      <c r="A8735" s="77"/>
      <c r="D8735" s="60"/>
      <c r="E8735" s="60"/>
      <c r="F8735" s="60"/>
      <c r="G8735" s="60"/>
      <c r="H8735" s="62"/>
      <c r="I8735" s="62"/>
      <c r="J8735" s="62"/>
      <c r="K8735" s="62"/>
      <c r="M8735" s="63"/>
      <c r="N8735" s="63"/>
      <c r="O8735" s="64"/>
      <c r="P8735" s="127"/>
      <c r="W8735" s="64"/>
      <c r="X8735" s="64"/>
    </row>
    <row r="8736" spans="1:24" s="59" customFormat="1" x14ac:dyDescent="0.25">
      <c r="A8736" s="77"/>
      <c r="D8736" s="60"/>
      <c r="E8736" s="60"/>
      <c r="F8736" s="60"/>
      <c r="G8736" s="60"/>
      <c r="H8736" s="62"/>
      <c r="I8736" s="62"/>
      <c r="J8736" s="62"/>
      <c r="K8736" s="62"/>
      <c r="M8736" s="63"/>
      <c r="N8736" s="63"/>
      <c r="O8736" s="64"/>
      <c r="P8736" s="127"/>
      <c r="W8736" s="64"/>
      <c r="X8736" s="64"/>
    </row>
    <row r="8737" spans="1:24" s="59" customFormat="1" x14ac:dyDescent="0.25">
      <c r="A8737" s="77"/>
      <c r="D8737" s="60"/>
      <c r="E8737" s="60"/>
      <c r="F8737" s="60"/>
      <c r="G8737" s="60"/>
      <c r="H8737" s="62"/>
      <c r="I8737" s="62"/>
      <c r="J8737" s="62"/>
      <c r="K8737" s="62"/>
      <c r="M8737" s="63"/>
      <c r="N8737" s="63"/>
      <c r="O8737" s="64"/>
      <c r="P8737" s="127"/>
      <c r="W8737" s="64"/>
      <c r="X8737" s="64"/>
    </row>
    <row r="8738" spans="1:24" s="59" customFormat="1" x14ac:dyDescent="0.25">
      <c r="A8738" s="77"/>
      <c r="D8738" s="60"/>
      <c r="E8738" s="60"/>
      <c r="F8738" s="60"/>
      <c r="G8738" s="60"/>
      <c r="H8738" s="62"/>
      <c r="I8738" s="62"/>
      <c r="J8738" s="62"/>
      <c r="K8738" s="62"/>
      <c r="M8738" s="63"/>
      <c r="N8738" s="63"/>
      <c r="O8738" s="64"/>
      <c r="P8738" s="127"/>
      <c r="W8738" s="64"/>
      <c r="X8738" s="64"/>
    </row>
    <row r="8739" spans="1:24" s="59" customFormat="1" x14ac:dyDescent="0.25">
      <c r="A8739" s="77"/>
      <c r="D8739" s="60"/>
      <c r="E8739" s="60"/>
      <c r="F8739" s="60"/>
      <c r="G8739" s="60"/>
      <c r="H8739" s="62"/>
      <c r="I8739" s="62"/>
      <c r="J8739" s="62"/>
      <c r="K8739" s="62"/>
      <c r="M8739" s="63"/>
      <c r="N8739" s="63"/>
      <c r="O8739" s="64"/>
      <c r="P8739" s="127"/>
      <c r="W8739" s="64"/>
      <c r="X8739" s="64"/>
    </row>
    <row r="8740" spans="1:24" s="59" customFormat="1" x14ac:dyDescent="0.25">
      <c r="A8740" s="77"/>
      <c r="D8740" s="60"/>
      <c r="E8740" s="60"/>
      <c r="F8740" s="60"/>
      <c r="G8740" s="60"/>
      <c r="H8740" s="62"/>
      <c r="I8740" s="62"/>
      <c r="J8740" s="62"/>
      <c r="K8740" s="62"/>
      <c r="M8740" s="63"/>
      <c r="N8740" s="63"/>
      <c r="O8740" s="64"/>
      <c r="P8740" s="127"/>
      <c r="W8740" s="64"/>
      <c r="X8740" s="64"/>
    </row>
    <row r="8741" spans="1:24" s="59" customFormat="1" x14ac:dyDescent="0.25">
      <c r="A8741" s="77"/>
      <c r="D8741" s="60"/>
      <c r="E8741" s="60"/>
      <c r="F8741" s="60"/>
      <c r="G8741" s="60"/>
      <c r="H8741" s="62"/>
      <c r="I8741" s="62"/>
      <c r="J8741" s="62"/>
      <c r="K8741" s="62"/>
      <c r="M8741" s="63"/>
      <c r="N8741" s="63"/>
      <c r="O8741" s="64"/>
      <c r="P8741" s="127"/>
      <c r="W8741" s="64"/>
      <c r="X8741" s="64"/>
    </row>
    <row r="8742" spans="1:24" s="59" customFormat="1" x14ac:dyDescent="0.25">
      <c r="A8742" s="77"/>
      <c r="D8742" s="60"/>
      <c r="E8742" s="60"/>
      <c r="F8742" s="60"/>
      <c r="G8742" s="60"/>
      <c r="H8742" s="62"/>
      <c r="I8742" s="62"/>
      <c r="J8742" s="62"/>
      <c r="K8742" s="62"/>
      <c r="M8742" s="63"/>
      <c r="N8742" s="63"/>
      <c r="O8742" s="64"/>
      <c r="P8742" s="127"/>
      <c r="W8742" s="64"/>
      <c r="X8742" s="64"/>
    </row>
    <row r="8743" spans="1:24" s="59" customFormat="1" x14ac:dyDescent="0.25">
      <c r="A8743" s="77"/>
      <c r="D8743" s="60"/>
      <c r="E8743" s="60"/>
      <c r="F8743" s="60"/>
      <c r="G8743" s="60"/>
      <c r="H8743" s="62"/>
      <c r="I8743" s="62"/>
      <c r="J8743" s="62"/>
      <c r="K8743" s="62"/>
      <c r="M8743" s="63"/>
      <c r="N8743" s="63"/>
      <c r="O8743" s="64"/>
      <c r="P8743" s="127"/>
      <c r="W8743" s="64"/>
      <c r="X8743" s="64"/>
    </row>
    <row r="8744" spans="1:24" s="59" customFormat="1" x14ac:dyDescent="0.25">
      <c r="A8744" s="77"/>
      <c r="D8744" s="60"/>
      <c r="E8744" s="60"/>
      <c r="F8744" s="60"/>
      <c r="G8744" s="60"/>
      <c r="H8744" s="62"/>
      <c r="I8744" s="62"/>
      <c r="J8744" s="62"/>
      <c r="K8744" s="62"/>
      <c r="M8744" s="63"/>
      <c r="N8744" s="63"/>
      <c r="O8744" s="64"/>
      <c r="P8744" s="127"/>
      <c r="W8744" s="64"/>
      <c r="X8744" s="64"/>
    </row>
    <row r="8745" spans="1:24" s="59" customFormat="1" x14ac:dyDescent="0.25">
      <c r="A8745" s="77"/>
      <c r="D8745" s="60"/>
      <c r="E8745" s="60"/>
      <c r="F8745" s="60"/>
      <c r="G8745" s="60"/>
      <c r="H8745" s="62"/>
      <c r="I8745" s="62"/>
      <c r="J8745" s="62"/>
      <c r="K8745" s="62"/>
      <c r="M8745" s="63"/>
      <c r="N8745" s="63"/>
      <c r="O8745" s="64"/>
      <c r="P8745" s="127"/>
      <c r="W8745" s="64"/>
      <c r="X8745" s="64"/>
    </row>
    <row r="8746" spans="1:24" s="59" customFormat="1" x14ac:dyDescent="0.25">
      <c r="A8746" s="77"/>
      <c r="D8746" s="60"/>
      <c r="E8746" s="60"/>
      <c r="F8746" s="60"/>
      <c r="G8746" s="60"/>
      <c r="H8746" s="62"/>
      <c r="I8746" s="62"/>
      <c r="J8746" s="62"/>
      <c r="K8746" s="62"/>
      <c r="M8746" s="63"/>
      <c r="N8746" s="63"/>
      <c r="O8746" s="64"/>
      <c r="P8746" s="127"/>
      <c r="W8746" s="64"/>
      <c r="X8746" s="64"/>
    </row>
    <row r="8747" spans="1:24" s="59" customFormat="1" x14ac:dyDescent="0.25">
      <c r="A8747" s="77"/>
      <c r="D8747" s="60"/>
      <c r="E8747" s="60"/>
      <c r="F8747" s="60"/>
      <c r="G8747" s="60"/>
      <c r="H8747" s="62"/>
      <c r="I8747" s="62"/>
      <c r="J8747" s="62"/>
      <c r="K8747" s="62"/>
      <c r="M8747" s="63"/>
      <c r="N8747" s="63"/>
      <c r="O8747" s="64"/>
      <c r="P8747" s="127"/>
      <c r="W8747" s="64"/>
      <c r="X8747" s="64"/>
    </row>
    <row r="8748" spans="1:24" s="59" customFormat="1" x14ac:dyDescent="0.25">
      <c r="A8748" s="77"/>
      <c r="D8748" s="60"/>
      <c r="E8748" s="60"/>
      <c r="F8748" s="60"/>
      <c r="G8748" s="60"/>
      <c r="H8748" s="62"/>
      <c r="I8748" s="62"/>
      <c r="J8748" s="62"/>
      <c r="K8748" s="62"/>
      <c r="M8748" s="63"/>
      <c r="N8748" s="63"/>
      <c r="O8748" s="64"/>
      <c r="P8748" s="127"/>
      <c r="W8748" s="64"/>
      <c r="X8748" s="64"/>
    </row>
    <row r="8749" spans="1:24" s="59" customFormat="1" x14ac:dyDescent="0.25">
      <c r="A8749" s="77"/>
      <c r="D8749" s="60"/>
      <c r="E8749" s="60"/>
      <c r="F8749" s="60"/>
      <c r="G8749" s="60"/>
      <c r="H8749" s="62"/>
      <c r="I8749" s="62"/>
      <c r="J8749" s="62"/>
      <c r="K8749" s="62"/>
      <c r="M8749" s="63"/>
      <c r="N8749" s="63"/>
      <c r="O8749" s="64"/>
      <c r="P8749" s="127"/>
      <c r="W8749" s="64"/>
      <c r="X8749" s="64"/>
    </row>
    <row r="8750" spans="1:24" s="59" customFormat="1" x14ac:dyDescent="0.25">
      <c r="A8750" s="77"/>
      <c r="D8750" s="60"/>
      <c r="E8750" s="60"/>
      <c r="F8750" s="60"/>
      <c r="G8750" s="60"/>
      <c r="H8750" s="62"/>
      <c r="I8750" s="62"/>
      <c r="J8750" s="62"/>
      <c r="K8750" s="62"/>
      <c r="M8750" s="63"/>
      <c r="N8750" s="63"/>
      <c r="O8750" s="64"/>
      <c r="P8750" s="127"/>
      <c r="W8750" s="64"/>
      <c r="X8750" s="64"/>
    </row>
    <row r="8751" spans="1:24" s="59" customFormat="1" x14ac:dyDescent="0.25">
      <c r="A8751" s="77"/>
      <c r="D8751" s="60"/>
      <c r="E8751" s="60"/>
      <c r="F8751" s="60"/>
      <c r="G8751" s="60"/>
      <c r="H8751" s="62"/>
      <c r="I8751" s="62"/>
      <c r="J8751" s="62"/>
      <c r="K8751" s="62"/>
      <c r="M8751" s="63"/>
      <c r="N8751" s="63"/>
      <c r="O8751" s="64"/>
      <c r="P8751" s="127"/>
      <c r="W8751" s="64"/>
      <c r="X8751" s="64"/>
    </row>
    <row r="8752" spans="1:24" s="59" customFormat="1" x14ac:dyDescent="0.25">
      <c r="A8752" s="77"/>
      <c r="D8752" s="60"/>
      <c r="E8752" s="60"/>
      <c r="F8752" s="60"/>
      <c r="G8752" s="60"/>
      <c r="H8752" s="62"/>
      <c r="I8752" s="62"/>
      <c r="J8752" s="62"/>
      <c r="K8752" s="62"/>
      <c r="M8752" s="63"/>
      <c r="N8752" s="63"/>
      <c r="O8752" s="64"/>
      <c r="P8752" s="127"/>
      <c r="W8752" s="64"/>
      <c r="X8752" s="64"/>
    </row>
    <row r="8753" spans="1:24" s="59" customFormat="1" x14ac:dyDescent="0.25">
      <c r="A8753" s="77"/>
      <c r="D8753" s="60"/>
      <c r="E8753" s="60"/>
      <c r="F8753" s="60"/>
      <c r="G8753" s="60"/>
      <c r="H8753" s="62"/>
      <c r="I8753" s="62"/>
      <c r="J8753" s="62"/>
      <c r="K8753" s="62"/>
      <c r="M8753" s="63"/>
      <c r="N8753" s="63"/>
      <c r="O8753" s="64"/>
      <c r="P8753" s="127"/>
      <c r="W8753" s="64"/>
      <c r="X8753" s="64"/>
    </row>
    <row r="8754" spans="1:24" s="59" customFormat="1" x14ac:dyDescent="0.25">
      <c r="A8754" s="77"/>
      <c r="D8754" s="60"/>
      <c r="E8754" s="60"/>
      <c r="F8754" s="60"/>
      <c r="G8754" s="60"/>
      <c r="H8754" s="62"/>
      <c r="I8754" s="62"/>
      <c r="J8754" s="62"/>
      <c r="K8754" s="62"/>
      <c r="M8754" s="63"/>
      <c r="N8754" s="63"/>
      <c r="O8754" s="64"/>
      <c r="P8754" s="127"/>
      <c r="W8754" s="64"/>
      <c r="X8754" s="64"/>
    </row>
    <row r="8755" spans="1:24" s="59" customFormat="1" x14ac:dyDescent="0.25">
      <c r="A8755" s="77"/>
      <c r="D8755" s="60"/>
      <c r="E8755" s="60"/>
      <c r="F8755" s="60"/>
      <c r="G8755" s="60"/>
      <c r="H8755" s="62"/>
      <c r="I8755" s="62"/>
      <c r="J8755" s="62"/>
      <c r="K8755" s="62"/>
      <c r="M8755" s="63"/>
      <c r="N8755" s="63"/>
      <c r="O8755" s="64"/>
      <c r="P8755" s="127"/>
      <c r="W8755" s="64"/>
      <c r="X8755" s="64"/>
    </row>
    <row r="8756" spans="1:24" s="59" customFormat="1" x14ac:dyDescent="0.25">
      <c r="A8756" s="77"/>
      <c r="D8756" s="60"/>
      <c r="E8756" s="60"/>
      <c r="F8756" s="60"/>
      <c r="G8756" s="60"/>
      <c r="H8756" s="62"/>
      <c r="I8756" s="62"/>
      <c r="J8756" s="62"/>
      <c r="K8756" s="62"/>
      <c r="M8756" s="63"/>
      <c r="N8756" s="63"/>
      <c r="O8756" s="64"/>
      <c r="P8756" s="127"/>
      <c r="W8756" s="64"/>
      <c r="X8756" s="64"/>
    </row>
    <row r="8757" spans="1:24" s="59" customFormat="1" x14ac:dyDescent="0.25">
      <c r="A8757" s="77"/>
      <c r="D8757" s="60"/>
      <c r="E8757" s="60"/>
      <c r="F8757" s="60"/>
      <c r="G8757" s="60"/>
      <c r="H8757" s="62"/>
      <c r="I8757" s="62"/>
      <c r="J8757" s="62"/>
      <c r="K8757" s="62"/>
      <c r="M8757" s="63"/>
      <c r="N8757" s="63"/>
      <c r="O8757" s="64"/>
      <c r="P8757" s="127"/>
      <c r="W8757" s="64"/>
      <c r="X8757" s="64"/>
    </row>
    <row r="8758" spans="1:24" s="59" customFormat="1" x14ac:dyDescent="0.25">
      <c r="A8758" s="77"/>
      <c r="D8758" s="60"/>
      <c r="E8758" s="60"/>
      <c r="F8758" s="60"/>
      <c r="G8758" s="60"/>
      <c r="H8758" s="62"/>
      <c r="I8758" s="62"/>
      <c r="J8758" s="62"/>
      <c r="K8758" s="62"/>
      <c r="M8758" s="63"/>
      <c r="N8758" s="63"/>
      <c r="O8758" s="64"/>
      <c r="P8758" s="127"/>
      <c r="W8758" s="64"/>
      <c r="X8758" s="64"/>
    </row>
    <row r="8759" spans="1:24" s="59" customFormat="1" x14ac:dyDescent="0.25">
      <c r="A8759" s="77"/>
      <c r="D8759" s="60"/>
      <c r="E8759" s="60"/>
      <c r="F8759" s="60"/>
      <c r="G8759" s="60"/>
      <c r="H8759" s="62"/>
      <c r="I8759" s="62"/>
      <c r="J8759" s="62"/>
      <c r="K8759" s="62"/>
      <c r="M8759" s="63"/>
      <c r="N8759" s="63"/>
      <c r="O8759" s="64"/>
      <c r="P8759" s="127"/>
      <c r="W8759" s="64"/>
      <c r="X8759" s="64"/>
    </row>
    <row r="8760" spans="1:24" s="59" customFormat="1" x14ac:dyDescent="0.25">
      <c r="A8760" s="77"/>
      <c r="D8760" s="60"/>
      <c r="E8760" s="60"/>
      <c r="F8760" s="60"/>
      <c r="G8760" s="60"/>
      <c r="H8760" s="62"/>
      <c r="I8760" s="62"/>
      <c r="J8760" s="62"/>
      <c r="K8760" s="62"/>
      <c r="M8760" s="63"/>
      <c r="N8760" s="63"/>
      <c r="O8760" s="64"/>
      <c r="P8760" s="127"/>
      <c r="W8760" s="64"/>
      <c r="X8760" s="64"/>
    </row>
    <row r="8761" spans="1:24" s="59" customFormat="1" x14ac:dyDescent="0.25">
      <c r="A8761" s="77"/>
      <c r="D8761" s="60"/>
      <c r="E8761" s="60"/>
      <c r="F8761" s="60"/>
      <c r="G8761" s="60"/>
      <c r="H8761" s="62"/>
      <c r="I8761" s="62"/>
      <c r="J8761" s="62"/>
      <c r="K8761" s="62"/>
      <c r="M8761" s="63"/>
      <c r="N8761" s="63"/>
      <c r="O8761" s="64"/>
      <c r="P8761" s="127"/>
      <c r="W8761" s="64"/>
      <c r="X8761" s="64"/>
    </row>
    <row r="8762" spans="1:24" s="59" customFormat="1" x14ac:dyDescent="0.25">
      <c r="A8762" s="77"/>
      <c r="D8762" s="60"/>
      <c r="E8762" s="60"/>
      <c r="F8762" s="60"/>
      <c r="G8762" s="60"/>
      <c r="H8762" s="62"/>
      <c r="I8762" s="62"/>
      <c r="J8762" s="62"/>
      <c r="K8762" s="62"/>
      <c r="M8762" s="63"/>
      <c r="N8762" s="63"/>
      <c r="O8762" s="64"/>
      <c r="P8762" s="127"/>
      <c r="W8762" s="64"/>
      <c r="X8762" s="64"/>
    </row>
    <row r="8763" spans="1:24" s="59" customFormat="1" x14ac:dyDescent="0.25">
      <c r="A8763" s="77"/>
      <c r="D8763" s="60"/>
      <c r="E8763" s="60"/>
      <c r="F8763" s="60"/>
      <c r="G8763" s="60"/>
      <c r="H8763" s="62"/>
      <c r="I8763" s="62"/>
      <c r="J8763" s="62"/>
      <c r="K8763" s="62"/>
      <c r="M8763" s="63"/>
      <c r="N8763" s="63"/>
      <c r="O8763" s="64"/>
      <c r="P8763" s="127"/>
      <c r="W8763" s="64"/>
      <c r="X8763" s="64"/>
    </row>
    <row r="8764" spans="1:24" s="59" customFormat="1" x14ac:dyDescent="0.25">
      <c r="A8764" s="77"/>
      <c r="D8764" s="60"/>
      <c r="E8764" s="60"/>
      <c r="F8764" s="60"/>
      <c r="G8764" s="60"/>
      <c r="H8764" s="62"/>
      <c r="I8764" s="62"/>
      <c r="J8764" s="62"/>
      <c r="K8764" s="62"/>
      <c r="M8764" s="63"/>
      <c r="N8764" s="63"/>
      <c r="O8764" s="64"/>
      <c r="P8764" s="127"/>
      <c r="W8764" s="64"/>
      <c r="X8764" s="64"/>
    </row>
    <row r="8765" spans="1:24" s="59" customFormat="1" x14ac:dyDescent="0.25">
      <c r="A8765" s="77"/>
      <c r="D8765" s="60"/>
      <c r="E8765" s="60"/>
      <c r="F8765" s="60"/>
      <c r="G8765" s="60"/>
      <c r="H8765" s="62"/>
      <c r="I8765" s="62"/>
      <c r="J8765" s="62"/>
      <c r="K8765" s="62"/>
      <c r="M8765" s="63"/>
      <c r="N8765" s="63"/>
      <c r="O8765" s="64"/>
      <c r="P8765" s="127"/>
      <c r="W8765" s="64"/>
      <c r="X8765" s="64"/>
    </row>
    <row r="8766" spans="1:24" s="59" customFormat="1" x14ac:dyDescent="0.25">
      <c r="A8766" s="77"/>
      <c r="D8766" s="60"/>
      <c r="E8766" s="60"/>
      <c r="F8766" s="60"/>
      <c r="G8766" s="60"/>
      <c r="H8766" s="62"/>
      <c r="I8766" s="62"/>
      <c r="J8766" s="62"/>
      <c r="K8766" s="62"/>
      <c r="M8766" s="63"/>
      <c r="N8766" s="63"/>
      <c r="O8766" s="64"/>
      <c r="P8766" s="127"/>
      <c r="W8766" s="64"/>
      <c r="X8766" s="64"/>
    </row>
    <row r="8767" spans="1:24" s="59" customFormat="1" x14ac:dyDescent="0.25">
      <c r="A8767" s="77"/>
      <c r="D8767" s="60"/>
      <c r="E8767" s="60"/>
      <c r="F8767" s="60"/>
      <c r="G8767" s="60"/>
      <c r="H8767" s="62"/>
      <c r="I8767" s="62"/>
      <c r="J8767" s="62"/>
      <c r="K8767" s="62"/>
      <c r="M8767" s="63"/>
      <c r="N8767" s="63"/>
      <c r="O8767" s="64"/>
      <c r="P8767" s="127"/>
      <c r="W8767" s="64"/>
      <c r="X8767" s="64"/>
    </row>
    <row r="8768" spans="1:24" s="59" customFormat="1" x14ac:dyDescent="0.25">
      <c r="A8768" s="77"/>
      <c r="D8768" s="60"/>
      <c r="E8768" s="60"/>
      <c r="F8768" s="60"/>
      <c r="G8768" s="60"/>
      <c r="H8768" s="62"/>
      <c r="I8768" s="62"/>
      <c r="J8768" s="62"/>
      <c r="K8768" s="62"/>
      <c r="M8768" s="63"/>
      <c r="N8768" s="63"/>
      <c r="O8768" s="64"/>
      <c r="P8768" s="127"/>
      <c r="W8768" s="64"/>
      <c r="X8768" s="64"/>
    </row>
    <row r="8769" spans="1:24" s="59" customFormat="1" x14ac:dyDescent="0.25">
      <c r="A8769" s="77"/>
      <c r="D8769" s="60"/>
      <c r="E8769" s="60"/>
      <c r="F8769" s="60"/>
      <c r="G8769" s="60"/>
      <c r="H8769" s="62"/>
      <c r="I8769" s="62"/>
      <c r="J8769" s="62"/>
      <c r="K8769" s="62"/>
      <c r="M8769" s="63"/>
      <c r="N8769" s="63"/>
      <c r="O8769" s="64"/>
      <c r="P8769" s="127"/>
      <c r="W8769" s="64"/>
      <c r="X8769" s="64"/>
    </row>
    <row r="8770" spans="1:24" s="59" customFormat="1" x14ac:dyDescent="0.25">
      <c r="A8770" s="77"/>
      <c r="D8770" s="60"/>
      <c r="E8770" s="60"/>
      <c r="F8770" s="60"/>
      <c r="G8770" s="60"/>
      <c r="H8770" s="62"/>
      <c r="I8770" s="62"/>
      <c r="J8770" s="62"/>
      <c r="K8770" s="62"/>
      <c r="M8770" s="63"/>
      <c r="N8770" s="63"/>
      <c r="O8770" s="64"/>
      <c r="P8770" s="127"/>
      <c r="W8770" s="64"/>
      <c r="X8770" s="64"/>
    </row>
    <row r="8771" spans="1:24" s="59" customFormat="1" x14ac:dyDescent="0.25">
      <c r="A8771" s="77"/>
      <c r="D8771" s="60"/>
      <c r="E8771" s="60"/>
      <c r="F8771" s="60"/>
      <c r="G8771" s="60"/>
      <c r="H8771" s="62"/>
      <c r="I8771" s="62"/>
      <c r="J8771" s="62"/>
      <c r="K8771" s="62"/>
      <c r="M8771" s="63"/>
      <c r="N8771" s="63"/>
      <c r="O8771" s="64"/>
      <c r="P8771" s="127"/>
      <c r="W8771" s="64"/>
      <c r="X8771" s="64"/>
    </row>
    <row r="8772" spans="1:24" s="59" customFormat="1" x14ac:dyDescent="0.25">
      <c r="A8772" s="77"/>
      <c r="D8772" s="60"/>
      <c r="E8772" s="60"/>
      <c r="F8772" s="60"/>
      <c r="G8772" s="60"/>
      <c r="H8772" s="62"/>
      <c r="I8772" s="62"/>
      <c r="J8772" s="62"/>
      <c r="K8772" s="62"/>
      <c r="M8772" s="63"/>
      <c r="N8772" s="63"/>
      <c r="O8772" s="64"/>
      <c r="P8772" s="127"/>
      <c r="W8772" s="64"/>
      <c r="X8772" s="64"/>
    </row>
    <row r="8773" spans="1:24" s="59" customFormat="1" x14ac:dyDescent="0.25">
      <c r="A8773" s="77"/>
      <c r="D8773" s="60"/>
      <c r="E8773" s="60"/>
      <c r="F8773" s="60"/>
      <c r="G8773" s="60"/>
      <c r="H8773" s="62"/>
      <c r="I8773" s="62"/>
      <c r="J8773" s="62"/>
      <c r="K8773" s="62"/>
      <c r="M8773" s="63"/>
      <c r="N8773" s="63"/>
      <c r="O8773" s="64"/>
      <c r="P8773" s="127"/>
      <c r="W8773" s="64"/>
      <c r="X8773" s="64"/>
    </row>
    <row r="8774" spans="1:24" s="59" customFormat="1" x14ac:dyDescent="0.25">
      <c r="A8774" s="77"/>
      <c r="D8774" s="60"/>
      <c r="E8774" s="60"/>
      <c r="F8774" s="60"/>
      <c r="G8774" s="60"/>
      <c r="H8774" s="62"/>
      <c r="I8774" s="62"/>
      <c r="J8774" s="62"/>
      <c r="K8774" s="62"/>
      <c r="M8774" s="63"/>
      <c r="N8774" s="63"/>
      <c r="O8774" s="64"/>
      <c r="P8774" s="127"/>
      <c r="W8774" s="64"/>
      <c r="X8774" s="64"/>
    </row>
    <row r="8775" spans="1:24" s="59" customFormat="1" x14ac:dyDescent="0.25">
      <c r="A8775" s="77"/>
      <c r="D8775" s="60"/>
      <c r="E8775" s="60"/>
      <c r="F8775" s="60"/>
      <c r="G8775" s="60"/>
      <c r="H8775" s="62"/>
      <c r="I8775" s="62"/>
      <c r="J8775" s="62"/>
      <c r="K8775" s="62"/>
      <c r="M8775" s="63"/>
      <c r="N8775" s="63"/>
      <c r="O8775" s="64"/>
      <c r="P8775" s="127"/>
      <c r="W8775" s="64"/>
      <c r="X8775" s="64"/>
    </row>
    <row r="8776" spans="1:24" s="59" customFormat="1" x14ac:dyDescent="0.25">
      <c r="A8776" s="77"/>
      <c r="D8776" s="60"/>
      <c r="E8776" s="60"/>
      <c r="F8776" s="60"/>
      <c r="G8776" s="60"/>
      <c r="H8776" s="62"/>
      <c r="I8776" s="62"/>
      <c r="J8776" s="62"/>
      <c r="K8776" s="62"/>
      <c r="M8776" s="63"/>
      <c r="N8776" s="63"/>
      <c r="O8776" s="64"/>
      <c r="P8776" s="127"/>
      <c r="W8776" s="64"/>
      <c r="X8776" s="64"/>
    </row>
    <row r="8777" spans="1:24" s="59" customFormat="1" x14ac:dyDescent="0.25">
      <c r="A8777" s="77"/>
      <c r="D8777" s="60"/>
      <c r="E8777" s="60"/>
      <c r="F8777" s="60"/>
      <c r="G8777" s="60"/>
      <c r="H8777" s="62"/>
      <c r="I8777" s="62"/>
      <c r="J8777" s="62"/>
      <c r="K8777" s="62"/>
      <c r="M8777" s="63"/>
      <c r="N8777" s="63"/>
      <c r="O8777" s="64"/>
      <c r="P8777" s="127"/>
      <c r="W8777" s="64"/>
      <c r="X8777" s="64"/>
    </row>
    <row r="8778" spans="1:24" s="59" customFormat="1" x14ac:dyDescent="0.25">
      <c r="A8778" s="77"/>
      <c r="D8778" s="60"/>
      <c r="E8778" s="60"/>
      <c r="F8778" s="60"/>
      <c r="G8778" s="60"/>
      <c r="H8778" s="62"/>
      <c r="I8778" s="62"/>
      <c r="J8778" s="62"/>
      <c r="K8778" s="62"/>
      <c r="M8778" s="63"/>
      <c r="N8778" s="63"/>
      <c r="O8778" s="64"/>
      <c r="P8778" s="127"/>
      <c r="W8778" s="64"/>
      <c r="X8778" s="64"/>
    </row>
    <row r="8779" spans="1:24" s="59" customFormat="1" x14ac:dyDescent="0.25">
      <c r="A8779" s="77"/>
      <c r="D8779" s="60"/>
      <c r="E8779" s="60"/>
      <c r="F8779" s="60"/>
      <c r="G8779" s="60"/>
      <c r="H8779" s="62"/>
      <c r="I8779" s="62"/>
      <c r="J8779" s="62"/>
      <c r="K8779" s="62"/>
      <c r="M8779" s="63"/>
      <c r="N8779" s="63"/>
      <c r="O8779" s="64"/>
      <c r="P8779" s="127"/>
      <c r="W8779" s="64"/>
      <c r="X8779" s="64"/>
    </row>
    <row r="8780" spans="1:24" s="59" customFormat="1" x14ac:dyDescent="0.25">
      <c r="A8780" s="77"/>
      <c r="D8780" s="60"/>
      <c r="E8780" s="60"/>
      <c r="F8780" s="60"/>
      <c r="G8780" s="60"/>
      <c r="H8780" s="62"/>
      <c r="I8780" s="62"/>
      <c r="J8780" s="62"/>
      <c r="K8780" s="62"/>
      <c r="M8780" s="63"/>
      <c r="N8780" s="63"/>
      <c r="O8780" s="64"/>
      <c r="P8780" s="127"/>
      <c r="W8780" s="64"/>
      <c r="X8780" s="64"/>
    </row>
    <row r="8781" spans="1:24" s="59" customFormat="1" x14ac:dyDescent="0.25">
      <c r="A8781" s="77"/>
      <c r="D8781" s="60"/>
      <c r="E8781" s="60"/>
      <c r="F8781" s="60"/>
      <c r="G8781" s="60"/>
      <c r="H8781" s="62"/>
      <c r="I8781" s="62"/>
      <c r="J8781" s="62"/>
      <c r="K8781" s="62"/>
      <c r="M8781" s="63"/>
      <c r="N8781" s="63"/>
      <c r="O8781" s="64"/>
      <c r="P8781" s="127"/>
      <c r="W8781" s="64"/>
      <c r="X8781" s="64"/>
    </row>
    <row r="8782" spans="1:24" s="59" customFormat="1" x14ac:dyDescent="0.25">
      <c r="A8782" s="77"/>
      <c r="D8782" s="60"/>
      <c r="E8782" s="60"/>
      <c r="F8782" s="60"/>
      <c r="G8782" s="60"/>
      <c r="H8782" s="62"/>
      <c r="I8782" s="62"/>
      <c r="J8782" s="62"/>
      <c r="K8782" s="62"/>
      <c r="M8782" s="63"/>
      <c r="N8782" s="63"/>
      <c r="O8782" s="64"/>
      <c r="P8782" s="127"/>
      <c r="W8782" s="64"/>
      <c r="X8782" s="64"/>
    </row>
    <row r="8783" spans="1:24" s="59" customFormat="1" x14ac:dyDescent="0.25">
      <c r="A8783" s="77"/>
      <c r="D8783" s="60"/>
      <c r="E8783" s="60"/>
      <c r="F8783" s="60"/>
      <c r="G8783" s="60"/>
      <c r="H8783" s="62"/>
      <c r="I8783" s="62"/>
      <c r="J8783" s="62"/>
      <c r="K8783" s="62"/>
      <c r="M8783" s="63"/>
      <c r="N8783" s="63"/>
      <c r="O8783" s="64"/>
      <c r="P8783" s="127"/>
      <c r="W8783" s="64"/>
      <c r="X8783" s="64"/>
    </row>
    <row r="8784" spans="1:24" s="59" customFormat="1" x14ac:dyDescent="0.25">
      <c r="A8784" s="77"/>
      <c r="D8784" s="60"/>
      <c r="E8784" s="60"/>
      <c r="F8784" s="60"/>
      <c r="G8784" s="60"/>
      <c r="H8784" s="62"/>
      <c r="I8784" s="62"/>
      <c r="J8784" s="62"/>
      <c r="K8784" s="62"/>
      <c r="M8784" s="63"/>
      <c r="N8784" s="63"/>
      <c r="O8784" s="64"/>
      <c r="P8784" s="127"/>
      <c r="W8784" s="64"/>
      <c r="X8784" s="64"/>
    </row>
    <row r="8785" spans="1:24" s="59" customFormat="1" x14ac:dyDescent="0.25">
      <c r="A8785" s="77"/>
      <c r="D8785" s="60"/>
      <c r="E8785" s="60"/>
      <c r="F8785" s="60"/>
      <c r="G8785" s="60"/>
      <c r="H8785" s="62"/>
      <c r="I8785" s="62"/>
      <c r="J8785" s="62"/>
      <c r="K8785" s="62"/>
      <c r="M8785" s="63"/>
      <c r="N8785" s="63"/>
      <c r="O8785" s="64"/>
      <c r="P8785" s="127"/>
      <c r="W8785" s="64"/>
      <c r="X8785" s="64"/>
    </row>
    <row r="8786" spans="1:24" s="59" customFormat="1" x14ac:dyDescent="0.25">
      <c r="A8786" s="77"/>
      <c r="D8786" s="60"/>
      <c r="E8786" s="60"/>
      <c r="F8786" s="60"/>
      <c r="G8786" s="60"/>
      <c r="H8786" s="62"/>
      <c r="I8786" s="62"/>
      <c r="J8786" s="62"/>
      <c r="K8786" s="62"/>
      <c r="M8786" s="63"/>
      <c r="N8786" s="63"/>
      <c r="O8786" s="64"/>
      <c r="P8786" s="127"/>
      <c r="W8786" s="64"/>
      <c r="X8786" s="64"/>
    </row>
    <row r="8787" spans="1:24" s="59" customFormat="1" x14ac:dyDescent="0.25">
      <c r="A8787" s="77"/>
      <c r="D8787" s="60"/>
      <c r="E8787" s="60"/>
      <c r="F8787" s="60"/>
      <c r="G8787" s="60"/>
      <c r="H8787" s="62"/>
      <c r="I8787" s="62"/>
      <c r="J8787" s="62"/>
      <c r="K8787" s="62"/>
      <c r="M8787" s="63"/>
      <c r="N8787" s="63"/>
      <c r="O8787" s="64"/>
      <c r="P8787" s="127"/>
      <c r="W8787" s="64"/>
      <c r="X8787" s="64"/>
    </row>
    <row r="8788" spans="1:24" s="59" customFormat="1" x14ac:dyDescent="0.25">
      <c r="A8788" s="77"/>
      <c r="D8788" s="60"/>
      <c r="E8788" s="60"/>
      <c r="F8788" s="60"/>
      <c r="G8788" s="60"/>
      <c r="H8788" s="62"/>
      <c r="I8788" s="62"/>
      <c r="J8788" s="62"/>
      <c r="K8788" s="62"/>
      <c r="M8788" s="63"/>
      <c r="N8788" s="63"/>
      <c r="O8788" s="64"/>
      <c r="P8788" s="127"/>
      <c r="W8788" s="64"/>
      <c r="X8788" s="64"/>
    </row>
    <row r="8789" spans="1:24" s="59" customFormat="1" x14ac:dyDescent="0.25">
      <c r="A8789" s="77"/>
      <c r="D8789" s="60"/>
      <c r="E8789" s="60"/>
      <c r="F8789" s="60"/>
      <c r="G8789" s="60"/>
      <c r="H8789" s="62"/>
      <c r="I8789" s="62"/>
      <c r="J8789" s="62"/>
      <c r="K8789" s="62"/>
      <c r="M8789" s="63"/>
      <c r="N8789" s="63"/>
      <c r="O8789" s="64"/>
      <c r="P8789" s="127"/>
      <c r="W8789" s="64"/>
      <c r="X8789" s="64"/>
    </row>
    <row r="8790" spans="1:24" s="59" customFormat="1" x14ac:dyDescent="0.25">
      <c r="A8790" s="77"/>
      <c r="D8790" s="60"/>
      <c r="E8790" s="60"/>
      <c r="F8790" s="60"/>
      <c r="G8790" s="60"/>
      <c r="H8790" s="62"/>
      <c r="I8790" s="62"/>
      <c r="J8790" s="62"/>
      <c r="K8790" s="62"/>
      <c r="M8790" s="63"/>
      <c r="N8790" s="63"/>
      <c r="O8790" s="64"/>
      <c r="P8790" s="127"/>
      <c r="W8790" s="64"/>
      <c r="X8790" s="64"/>
    </row>
    <row r="8791" spans="1:24" s="59" customFormat="1" x14ac:dyDescent="0.25">
      <c r="A8791" s="77"/>
      <c r="D8791" s="60"/>
      <c r="E8791" s="60"/>
      <c r="F8791" s="60"/>
      <c r="G8791" s="60"/>
      <c r="H8791" s="62"/>
      <c r="I8791" s="62"/>
      <c r="J8791" s="62"/>
      <c r="K8791" s="62"/>
      <c r="M8791" s="63"/>
      <c r="N8791" s="63"/>
      <c r="O8791" s="64"/>
      <c r="P8791" s="127"/>
      <c r="W8791" s="64"/>
      <c r="X8791" s="64"/>
    </row>
    <row r="8792" spans="1:24" s="59" customFormat="1" x14ac:dyDescent="0.25">
      <c r="A8792" s="77"/>
      <c r="D8792" s="60"/>
      <c r="E8792" s="60"/>
      <c r="F8792" s="60"/>
      <c r="G8792" s="60"/>
      <c r="H8792" s="62"/>
      <c r="I8792" s="62"/>
      <c r="J8792" s="62"/>
      <c r="K8792" s="62"/>
      <c r="M8792" s="63"/>
      <c r="N8792" s="63"/>
      <c r="O8792" s="64"/>
      <c r="P8792" s="127"/>
      <c r="W8792" s="64"/>
      <c r="X8792" s="64"/>
    </row>
    <row r="8793" spans="1:24" s="59" customFormat="1" x14ac:dyDescent="0.25">
      <c r="A8793" s="77"/>
      <c r="D8793" s="60"/>
      <c r="E8793" s="60"/>
      <c r="F8793" s="60"/>
      <c r="G8793" s="60"/>
      <c r="H8793" s="62"/>
      <c r="I8793" s="62"/>
      <c r="J8793" s="62"/>
      <c r="K8793" s="62"/>
      <c r="M8793" s="63"/>
      <c r="N8793" s="63"/>
      <c r="O8793" s="64"/>
      <c r="P8793" s="127"/>
      <c r="W8793" s="64"/>
      <c r="X8793" s="64"/>
    </row>
    <row r="8794" spans="1:24" s="59" customFormat="1" x14ac:dyDescent="0.25">
      <c r="A8794" s="77"/>
      <c r="D8794" s="60"/>
      <c r="E8794" s="60"/>
      <c r="F8794" s="60"/>
      <c r="G8794" s="60"/>
      <c r="H8794" s="62"/>
      <c r="I8794" s="62"/>
      <c r="J8794" s="62"/>
      <c r="K8794" s="62"/>
      <c r="M8794" s="63"/>
      <c r="N8794" s="63"/>
      <c r="O8794" s="64"/>
      <c r="P8794" s="127"/>
      <c r="W8794" s="64"/>
      <c r="X8794" s="64"/>
    </row>
    <row r="8795" spans="1:24" s="59" customFormat="1" x14ac:dyDescent="0.25">
      <c r="A8795" s="77"/>
      <c r="D8795" s="60"/>
      <c r="E8795" s="60"/>
      <c r="F8795" s="60"/>
      <c r="G8795" s="60"/>
      <c r="H8795" s="62"/>
      <c r="I8795" s="62"/>
      <c r="J8795" s="62"/>
      <c r="K8795" s="62"/>
      <c r="M8795" s="63"/>
      <c r="N8795" s="63"/>
      <c r="O8795" s="64"/>
      <c r="P8795" s="127"/>
      <c r="W8795" s="64"/>
      <c r="X8795" s="64"/>
    </row>
    <row r="8796" spans="1:24" s="59" customFormat="1" x14ac:dyDescent="0.25">
      <c r="A8796" s="77"/>
      <c r="D8796" s="60"/>
      <c r="E8796" s="60"/>
      <c r="F8796" s="60"/>
      <c r="G8796" s="60"/>
      <c r="H8796" s="62"/>
      <c r="I8796" s="62"/>
      <c r="J8796" s="62"/>
      <c r="K8796" s="62"/>
      <c r="M8796" s="63"/>
      <c r="N8796" s="63"/>
      <c r="O8796" s="64"/>
      <c r="P8796" s="127"/>
      <c r="W8796" s="64"/>
      <c r="X8796" s="64"/>
    </row>
    <row r="8797" spans="1:24" s="59" customFormat="1" x14ac:dyDescent="0.25">
      <c r="A8797" s="77"/>
      <c r="D8797" s="60"/>
      <c r="E8797" s="60"/>
      <c r="F8797" s="60"/>
      <c r="G8797" s="60"/>
      <c r="H8797" s="62"/>
      <c r="I8797" s="62"/>
      <c r="J8797" s="62"/>
      <c r="K8797" s="62"/>
      <c r="M8797" s="63"/>
      <c r="N8797" s="63"/>
      <c r="O8797" s="64"/>
      <c r="P8797" s="127"/>
      <c r="W8797" s="64"/>
      <c r="X8797" s="64"/>
    </row>
    <row r="8798" spans="1:24" s="59" customFormat="1" x14ac:dyDescent="0.25">
      <c r="A8798" s="77"/>
      <c r="D8798" s="60"/>
      <c r="E8798" s="60"/>
      <c r="F8798" s="60"/>
      <c r="G8798" s="60"/>
      <c r="H8798" s="62"/>
      <c r="I8798" s="62"/>
      <c r="J8798" s="62"/>
      <c r="K8798" s="62"/>
      <c r="M8798" s="63"/>
      <c r="N8798" s="63"/>
      <c r="O8798" s="64"/>
      <c r="P8798" s="127"/>
      <c r="W8798" s="64"/>
      <c r="X8798" s="64"/>
    </row>
    <row r="8799" spans="1:24" s="59" customFormat="1" x14ac:dyDescent="0.25">
      <c r="A8799" s="77"/>
      <c r="D8799" s="60"/>
      <c r="E8799" s="60"/>
      <c r="F8799" s="60"/>
      <c r="G8799" s="60"/>
      <c r="H8799" s="62"/>
      <c r="I8799" s="62"/>
      <c r="J8799" s="62"/>
      <c r="K8799" s="62"/>
      <c r="M8799" s="63"/>
      <c r="N8799" s="63"/>
      <c r="O8799" s="64"/>
      <c r="P8799" s="127"/>
      <c r="W8799" s="64"/>
      <c r="X8799" s="64"/>
    </row>
    <row r="8800" spans="1:24" s="59" customFormat="1" x14ac:dyDescent="0.25">
      <c r="A8800" s="77"/>
      <c r="D8800" s="60"/>
      <c r="E8800" s="60"/>
      <c r="F8800" s="60"/>
      <c r="G8800" s="60"/>
      <c r="H8800" s="62"/>
      <c r="I8800" s="62"/>
      <c r="J8800" s="62"/>
      <c r="K8800" s="62"/>
      <c r="M8800" s="63"/>
      <c r="N8800" s="63"/>
      <c r="O8800" s="64"/>
      <c r="P8800" s="127"/>
      <c r="W8800" s="64"/>
      <c r="X8800" s="64"/>
    </row>
    <row r="8801" spans="1:24" s="59" customFormat="1" x14ac:dyDescent="0.25">
      <c r="A8801" s="77"/>
      <c r="D8801" s="60"/>
      <c r="E8801" s="60"/>
      <c r="F8801" s="60"/>
      <c r="G8801" s="60"/>
      <c r="H8801" s="62"/>
      <c r="I8801" s="62"/>
      <c r="J8801" s="62"/>
      <c r="K8801" s="62"/>
      <c r="M8801" s="63"/>
      <c r="N8801" s="63"/>
      <c r="O8801" s="64"/>
      <c r="P8801" s="127"/>
      <c r="W8801" s="64"/>
      <c r="X8801" s="64"/>
    </row>
    <row r="8802" spans="1:24" s="59" customFormat="1" x14ac:dyDescent="0.25">
      <c r="A8802" s="77"/>
      <c r="D8802" s="60"/>
      <c r="E8802" s="60"/>
      <c r="F8802" s="60"/>
      <c r="G8802" s="60"/>
      <c r="H8802" s="62"/>
      <c r="I8802" s="62"/>
      <c r="J8802" s="62"/>
      <c r="K8802" s="62"/>
      <c r="M8802" s="63"/>
      <c r="N8802" s="63"/>
      <c r="O8802" s="64"/>
      <c r="P8802" s="127"/>
      <c r="W8802" s="64"/>
      <c r="X8802" s="64"/>
    </row>
    <row r="8803" spans="1:24" s="59" customFormat="1" x14ac:dyDescent="0.25">
      <c r="A8803" s="77"/>
      <c r="D8803" s="60"/>
      <c r="E8803" s="60"/>
      <c r="F8803" s="60"/>
      <c r="G8803" s="60"/>
      <c r="H8803" s="62"/>
      <c r="I8803" s="62"/>
      <c r="J8803" s="62"/>
      <c r="K8803" s="62"/>
      <c r="M8803" s="63"/>
      <c r="N8803" s="63"/>
      <c r="O8803" s="64"/>
      <c r="P8803" s="127"/>
      <c r="W8803" s="64"/>
      <c r="X8803" s="64"/>
    </row>
    <row r="8804" spans="1:24" s="59" customFormat="1" x14ac:dyDescent="0.25">
      <c r="A8804" s="77"/>
      <c r="D8804" s="60"/>
      <c r="E8804" s="60"/>
      <c r="F8804" s="60"/>
      <c r="G8804" s="60"/>
      <c r="H8804" s="62"/>
      <c r="I8804" s="62"/>
      <c r="J8804" s="62"/>
      <c r="K8804" s="62"/>
      <c r="M8804" s="63"/>
      <c r="N8804" s="63"/>
      <c r="O8804" s="64"/>
      <c r="P8804" s="127"/>
      <c r="W8804" s="64"/>
      <c r="X8804" s="64"/>
    </row>
    <row r="8805" spans="1:24" s="59" customFormat="1" x14ac:dyDescent="0.25">
      <c r="A8805" s="77"/>
      <c r="D8805" s="60"/>
      <c r="E8805" s="60"/>
      <c r="F8805" s="60"/>
      <c r="G8805" s="60"/>
      <c r="H8805" s="62"/>
      <c r="I8805" s="62"/>
      <c r="J8805" s="62"/>
      <c r="K8805" s="62"/>
      <c r="M8805" s="63"/>
      <c r="N8805" s="63"/>
      <c r="O8805" s="64"/>
      <c r="P8805" s="127"/>
      <c r="W8805" s="64"/>
      <c r="X8805" s="64"/>
    </row>
    <row r="8806" spans="1:24" s="59" customFormat="1" x14ac:dyDescent="0.25">
      <c r="A8806" s="77"/>
      <c r="D8806" s="60"/>
      <c r="E8806" s="60"/>
      <c r="F8806" s="60"/>
      <c r="G8806" s="60"/>
      <c r="H8806" s="62"/>
      <c r="I8806" s="62"/>
      <c r="J8806" s="62"/>
      <c r="K8806" s="62"/>
      <c r="M8806" s="63"/>
      <c r="N8806" s="63"/>
      <c r="O8806" s="64"/>
      <c r="P8806" s="127"/>
      <c r="W8806" s="64"/>
      <c r="X8806" s="64"/>
    </row>
    <row r="8807" spans="1:24" s="59" customFormat="1" x14ac:dyDescent="0.25">
      <c r="A8807" s="77"/>
      <c r="D8807" s="60"/>
      <c r="E8807" s="60"/>
      <c r="F8807" s="60"/>
      <c r="G8807" s="60"/>
      <c r="H8807" s="62"/>
      <c r="I8807" s="62"/>
      <c r="J8807" s="62"/>
      <c r="K8807" s="62"/>
      <c r="M8807" s="63"/>
      <c r="N8807" s="63"/>
      <c r="O8807" s="64"/>
      <c r="P8807" s="127"/>
      <c r="W8807" s="64"/>
      <c r="X8807" s="64"/>
    </row>
    <row r="8808" spans="1:24" s="59" customFormat="1" x14ac:dyDescent="0.25">
      <c r="A8808" s="77"/>
      <c r="D8808" s="60"/>
      <c r="E8808" s="60"/>
      <c r="F8808" s="60"/>
      <c r="G8808" s="60"/>
      <c r="H8808" s="62"/>
      <c r="I8808" s="62"/>
      <c r="J8808" s="62"/>
      <c r="K8808" s="62"/>
      <c r="M8808" s="63"/>
      <c r="N8808" s="63"/>
      <c r="O8808" s="64"/>
      <c r="P8808" s="127"/>
      <c r="W8808" s="64"/>
      <c r="X8808" s="64"/>
    </row>
    <row r="8809" spans="1:24" s="59" customFormat="1" x14ac:dyDescent="0.25">
      <c r="A8809" s="77"/>
      <c r="D8809" s="60"/>
      <c r="E8809" s="60"/>
      <c r="F8809" s="60"/>
      <c r="G8809" s="60"/>
      <c r="H8809" s="62"/>
      <c r="I8809" s="62"/>
      <c r="J8809" s="62"/>
      <c r="K8809" s="62"/>
      <c r="M8809" s="63"/>
      <c r="N8809" s="63"/>
      <c r="O8809" s="64"/>
      <c r="P8809" s="127"/>
      <c r="W8809" s="64"/>
      <c r="X8809" s="64"/>
    </row>
    <row r="8810" spans="1:24" s="59" customFormat="1" x14ac:dyDescent="0.25">
      <c r="A8810" s="77"/>
      <c r="D8810" s="60"/>
      <c r="E8810" s="60"/>
      <c r="F8810" s="60"/>
      <c r="G8810" s="60"/>
      <c r="H8810" s="62"/>
      <c r="I8810" s="62"/>
      <c r="J8810" s="62"/>
      <c r="K8810" s="62"/>
      <c r="M8810" s="63"/>
      <c r="N8810" s="63"/>
      <c r="O8810" s="64"/>
      <c r="P8810" s="127"/>
      <c r="W8810" s="64"/>
      <c r="X8810" s="64"/>
    </row>
    <row r="8811" spans="1:24" s="59" customFormat="1" x14ac:dyDescent="0.25">
      <c r="A8811" s="77"/>
      <c r="D8811" s="60"/>
      <c r="E8811" s="60"/>
      <c r="F8811" s="60"/>
      <c r="G8811" s="60"/>
      <c r="H8811" s="62"/>
      <c r="I8811" s="62"/>
      <c r="J8811" s="62"/>
      <c r="K8811" s="62"/>
      <c r="M8811" s="63"/>
      <c r="N8811" s="63"/>
      <c r="O8811" s="64"/>
      <c r="P8811" s="127"/>
      <c r="W8811" s="64"/>
      <c r="X8811" s="64"/>
    </row>
    <row r="8812" spans="1:24" s="59" customFormat="1" x14ac:dyDescent="0.25">
      <c r="A8812" s="77"/>
      <c r="D8812" s="60"/>
      <c r="E8812" s="60"/>
      <c r="F8812" s="60"/>
      <c r="G8812" s="60"/>
      <c r="H8812" s="62"/>
      <c r="I8812" s="62"/>
      <c r="J8812" s="62"/>
      <c r="K8812" s="62"/>
      <c r="M8812" s="63"/>
      <c r="N8812" s="63"/>
      <c r="O8812" s="64"/>
      <c r="P8812" s="127"/>
      <c r="W8812" s="64"/>
      <c r="X8812" s="64"/>
    </row>
    <row r="8813" spans="1:24" s="59" customFormat="1" x14ac:dyDescent="0.25">
      <c r="A8813" s="77"/>
      <c r="D8813" s="60"/>
      <c r="E8813" s="60"/>
      <c r="F8813" s="60"/>
      <c r="G8813" s="60"/>
      <c r="H8813" s="62"/>
      <c r="I8813" s="62"/>
      <c r="J8813" s="62"/>
      <c r="K8813" s="62"/>
      <c r="M8813" s="63"/>
      <c r="N8813" s="63"/>
      <c r="O8813" s="64"/>
      <c r="P8813" s="127"/>
      <c r="W8813" s="64"/>
      <c r="X8813" s="64"/>
    </row>
    <row r="8814" spans="1:24" s="59" customFormat="1" x14ac:dyDescent="0.25">
      <c r="A8814" s="77"/>
      <c r="D8814" s="60"/>
      <c r="E8814" s="60"/>
      <c r="F8814" s="60"/>
      <c r="G8814" s="60"/>
      <c r="H8814" s="62"/>
      <c r="I8814" s="62"/>
      <c r="J8814" s="62"/>
      <c r="K8814" s="62"/>
      <c r="M8814" s="63"/>
      <c r="N8814" s="63"/>
      <c r="O8814" s="64"/>
      <c r="P8814" s="127"/>
      <c r="W8814" s="64"/>
      <c r="X8814" s="64"/>
    </row>
    <row r="8815" spans="1:24" s="59" customFormat="1" x14ac:dyDescent="0.25">
      <c r="A8815" s="77"/>
      <c r="D8815" s="60"/>
      <c r="E8815" s="60"/>
      <c r="F8815" s="60"/>
      <c r="G8815" s="60"/>
      <c r="H8815" s="62"/>
      <c r="I8815" s="62"/>
      <c r="J8815" s="62"/>
      <c r="K8815" s="62"/>
      <c r="M8815" s="63"/>
      <c r="N8815" s="63"/>
      <c r="O8815" s="64"/>
      <c r="P8815" s="127"/>
      <c r="W8815" s="64"/>
      <c r="X8815" s="64"/>
    </row>
    <row r="8816" spans="1:24" s="59" customFormat="1" x14ac:dyDescent="0.25">
      <c r="A8816" s="77"/>
      <c r="D8816" s="60"/>
      <c r="E8816" s="60"/>
      <c r="F8816" s="60"/>
      <c r="G8816" s="60"/>
      <c r="H8816" s="62"/>
      <c r="I8816" s="62"/>
      <c r="J8816" s="62"/>
      <c r="K8816" s="62"/>
      <c r="M8816" s="63"/>
      <c r="N8816" s="63"/>
      <c r="O8816" s="64"/>
      <c r="P8816" s="127"/>
      <c r="W8816" s="64"/>
      <c r="X8816" s="64"/>
    </row>
    <row r="8817" spans="1:24" s="59" customFormat="1" x14ac:dyDescent="0.25">
      <c r="A8817" s="77"/>
      <c r="D8817" s="60"/>
      <c r="E8817" s="60"/>
      <c r="F8817" s="60"/>
      <c r="G8817" s="60"/>
      <c r="H8817" s="62"/>
      <c r="I8817" s="62"/>
      <c r="J8817" s="62"/>
      <c r="K8817" s="62"/>
      <c r="M8817" s="63"/>
      <c r="N8817" s="63"/>
      <c r="O8817" s="64"/>
      <c r="P8817" s="127"/>
      <c r="W8817" s="64"/>
      <c r="X8817" s="64"/>
    </row>
    <row r="8818" spans="1:24" s="59" customFormat="1" x14ac:dyDescent="0.25">
      <c r="A8818" s="77"/>
      <c r="D8818" s="60"/>
      <c r="E8818" s="60"/>
      <c r="F8818" s="60"/>
      <c r="G8818" s="60"/>
      <c r="H8818" s="62"/>
      <c r="I8818" s="62"/>
      <c r="J8818" s="62"/>
      <c r="K8818" s="62"/>
      <c r="M8818" s="63"/>
      <c r="N8818" s="63"/>
      <c r="O8818" s="64"/>
      <c r="P8818" s="127"/>
      <c r="W8818" s="64"/>
      <c r="X8818" s="64"/>
    </row>
    <row r="8819" spans="1:24" s="59" customFormat="1" x14ac:dyDescent="0.25">
      <c r="A8819" s="77"/>
      <c r="D8819" s="60"/>
      <c r="E8819" s="60"/>
      <c r="F8819" s="60"/>
      <c r="G8819" s="60"/>
      <c r="H8819" s="62"/>
      <c r="I8819" s="62"/>
      <c r="J8819" s="62"/>
      <c r="K8819" s="62"/>
      <c r="M8819" s="63"/>
      <c r="N8819" s="63"/>
      <c r="O8819" s="64"/>
      <c r="P8819" s="127"/>
      <c r="W8819" s="64"/>
      <c r="X8819" s="64"/>
    </row>
    <row r="8820" spans="1:24" s="59" customFormat="1" x14ac:dyDescent="0.25">
      <c r="A8820" s="77"/>
      <c r="D8820" s="60"/>
      <c r="E8820" s="60"/>
      <c r="F8820" s="60"/>
      <c r="G8820" s="60"/>
      <c r="H8820" s="62"/>
      <c r="I8820" s="62"/>
      <c r="J8820" s="62"/>
      <c r="K8820" s="62"/>
      <c r="M8820" s="63"/>
      <c r="N8820" s="63"/>
      <c r="O8820" s="64"/>
      <c r="P8820" s="127"/>
      <c r="W8820" s="64"/>
      <c r="X8820" s="64"/>
    </row>
    <row r="8821" spans="1:24" s="59" customFormat="1" x14ac:dyDescent="0.25">
      <c r="A8821" s="77"/>
      <c r="D8821" s="60"/>
      <c r="E8821" s="60"/>
      <c r="F8821" s="60"/>
      <c r="G8821" s="60"/>
      <c r="H8821" s="62"/>
      <c r="I8821" s="62"/>
      <c r="J8821" s="62"/>
      <c r="K8821" s="62"/>
      <c r="M8821" s="63"/>
      <c r="N8821" s="63"/>
      <c r="O8821" s="64"/>
      <c r="P8821" s="127"/>
      <c r="W8821" s="64"/>
      <c r="X8821" s="64"/>
    </row>
    <row r="8822" spans="1:24" s="59" customFormat="1" x14ac:dyDescent="0.25">
      <c r="A8822" s="77"/>
      <c r="D8822" s="60"/>
      <c r="E8822" s="60"/>
      <c r="F8822" s="60"/>
      <c r="G8822" s="60"/>
      <c r="H8822" s="62"/>
      <c r="I8822" s="62"/>
      <c r="J8822" s="62"/>
      <c r="K8822" s="62"/>
      <c r="M8822" s="63"/>
      <c r="N8822" s="63"/>
      <c r="O8822" s="64"/>
      <c r="P8822" s="127"/>
      <c r="W8822" s="64"/>
      <c r="X8822" s="64"/>
    </row>
    <row r="8823" spans="1:24" s="59" customFormat="1" x14ac:dyDescent="0.25">
      <c r="A8823" s="77"/>
      <c r="D8823" s="60"/>
      <c r="E8823" s="60"/>
      <c r="F8823" s="60"/>
      <c r="G8823" s="60"/>
      <c r="H8823" s="62"/>
      <c r="I8823" s="62"/>
      <c r="J8823" s="62"/>
      <c r="K8823" s="62"/>
      <c r="M8823" s="63"/>
      <c r="N8823" s="63"/>
      <c r="O8823" s="64"/>
      <c r="P8823" s="127"/>
      <c r="W8823" s="64"/>
      <c r="X8823" s="64"/>
    </row>
    <row r="8824" spans="1:24" s="59" customFormat="1" x14ac:dyDescent="0.25">
      <c r="A8824" s="77"/>
      <c r="D8824" s="60"/>
      <c r="E8824" s="60"/>
      <c r="F8824" s="60"/>
      <c r="G8824" s="60"/>
      <c r="H8824" s="62"/>
      <c r="I8824" s="62"/>
      <c r="J8824" s="62"/>
      <c r="K8824" s="62"/>
      <c r="M8824" s="63"/>
      <c r="N8824" s="63"/>
      <c r="O8824" s="64"/>
      <c r="P8824" s="127"/>
      <c r="W8824" s="64"/>
      <c r="X8824" s="64"/>
    </row>
    <row r="8825" spans="1:24" s="59" customFormat="1" x14ac:dyDescent="0.25">
      <c r="A8825" s="77"/>
      <c r="D8825" s="60"/>
      <c r="E8825" s="60"/>
      <c r="F8825" s="60"/>
      <c r="G8825" s="60"/>
      <c r="H8825" s="62"/>
      <c r="I8825" s="62"/>
      <c r="J8825" s="62"/>
      <c r="K8825" s="62"/>
      <c r="M8825" s="63"/>
      <c r="N8825" s="63"/>
      <c r="O8825" s="64"/>
      <c r="P8825" s="127"/>
      <c r="W8825" s="64"/>
      <c r="X8825" s="64"/>
    </row>
    <row r="8826" spans="1:24" s="59" customFormat="1" x14ac:dyDescent="0.25">
      <c r="A8826" s="77"/>
      <c r="D8826" s="60"/>
      <c r="E8826" s="60"/>
      <c r="F8826" s="60"/>
      <c r="G8826" s="60"/>
      <c r="H8826" s="62"/>
      <c r="I8826" s="62"/>
      <c r="J8826" s="62"/>
      <c r="K8826" s="62"/>
      <c r="M8826" s="63"/>
      <c r="N8826" s="63"/>
      <c r="O8826" s="64"/>
      <c r="P8826" s="127"/>
      <c r="W8826" s="64"/>
      <c r="X8826" s="64"/>
    </row>
    <row r="8827" spans="1:24" s="59" customFormat="1" x14ac:dyDescent="0.25">
      <c r="A8827" s="77"/>
      <c r="D8827" s="60"/>
      <c r="E8827" s="60"/>
      <c r="F8827" s="60"/>
      <c r="G8827" s="60"/>
      <c r="H8827" s="62"/>
      <c r="I8827" s="62"/>
      <c r="J8827" s="62"/>
      <c r="K8827" s="62"/>
      <c r="M8827" s="63"/>
      <c r="N8827" s="63"/>
      <c r="O8827" s="64"/>
      <c r="P8827" s="127"/>
      <c r="W8827" s="64"/>
      <c r="X8827" s="64"/>
    </row>
    <row r="8828" spans="1:24" s="59" customFormat="1" x14ac:dyDescent="0.25">
      <c r="A8828" s="77"/>
      <c r="D8828" s="60"/>
      <c r="E8828" s="60"/>
      <c r="F8828" s="60"/>
      <c r="G8828" s="60"/>
      <c r="H8828" s="62"/>
      <c r="I8828" s="62"/>
      <c r="J8828" s="62"/>
      <c r="K8828" s="62"/>
      <c r="M8828" s="63"/>
      <c r="N8828" s="63"/>
      <c r="O8828" s="64"/>
      <c r="P8828" s="127"/>
      <c r="W8828" s="64"/>
      <c r="X8828" s="64"/>
    </row>
    <row r="8829" spans="1:24" s="59" customFormat="1" x14ac:dyDescent="0.25">
      <c r="A8829" s="77"/>
      <c r="D8829" s="60"/>
      <c r="E8829" s="60"/>
      <c r="F8829" s="60"/>
      <c r="G8829" s="60"/>
      <c r="H8829" s="62"/>
      <c r="I8829" s="62"/>
      <c r="J8829" s="62"/>
      <c r="K8829" s="62"/>
      <c r="M8829" s="63"/>
      <c r="N8829" s="63"/>
      <c r="O8829" s="64"/>
      <c r="P8829" s="127"/>
      <c r="W8829" s="64"/>
      <c r="X8829" s="64"/>
    </row>
    <row r="8830" spans="1:24" s="59" customFormat="1" x14ac:dyDescent="0.25">
      <c r="A8830" s="77"/>
      <c r="D8830" s="60"/>
      <c r="E8830" s="60"/>
      <c r="F8830" s="60"/>
      <c r="G8830" s="60"/>
      <c r="H8830" s="62"/>
      <c r="I8830" s="62"/>
      <c r="J8830" s="62"/>
      <c r="K8830" s="62"/>
      <c r="M8830" s="63"/>
      <c r="N8830" s="63"/>
      <c r="O8830" s="64"/>
      <c r="P8830" s="127"/>
      <c r="W8830" s="64"/>
      <c r="X8830" s="64"/>
    </row>
    <row r="8831" spans="1:24" s="59" customFormat="1" x14ac:dyDescent="0.25">
      <c r="A8831" s="77"/>
      <c r="D8831" s="60"/>
      <c r="E8831" s="60"/>
      <c r="F8831" s="60"/>
      <c r="G8831" s="60"/>
      <c r="H8831" s="62"/>
      <c r="I8831" s="62"/>
      <c r="J8831" s="62"/>
      <c r="K8831" s="62"/>
      <c r="M8831" s="63"/>
      <c r="N8831" s="63"/>
      <c r="O8831" s="64"/>
      <c r="P8831" s="127"/>
      <c r="W8831" s="64"/>
      <c r="X8831" s="64"/>
    </row>
    <row r="8832" spans="1:24" s="59" customFormat="1" x14ac:dyDescent="0.25">
      <c r="A8832" s="77"/>
      <c r="D8832" s="60"/>
      <c r="E8832" s="60"/>
      <c r="F8832" s="60"/>
      <c r="G8832" s="60"/>
      <c r="H8832" s="62"/>
      <c r="I8832" s="62"/>
      <c r="J8832" s="62"/>
      <c r="K8832" s="62"/>
      <c r="M8832" s="63"/>
      <c r="N8832" s="63"/>
      <c r="O8832" s="64"/>
      <c r="P8832" s="127"/>
      <c r="W8832" s="64"/>
      <c r="X8832" s="64"/>
    </row>
    <row r="8833" spans="1:24" s="59" customFormat="1" x14ac:dyDescent="0.25">
      <c r="A8833" s="77"/>
      <c r="D8833" s="60"/>
      <c r="E8833" s="60"/>
      <c r="F8833" s="60"/>
      <c r="G8833" s="60"/>
      <c r="H8833" s="62"/>
      <c r="I8833" s="62"/>
      <c r="J8833" s="62"/>
      <c r="K8833" s="62"/>
      <c r="M8833" s="63"/>
      <c r="N8833" s="63"/>
      <c r="O8833" s="64"/>
      <c r="P8833" s="127"/>
      <c r="W8833" s="64"/>
      <c r="X8833" s="64"/>
    </row>
    <row r="8834" spans="1:24" s="59" customFormat="1" x14ac:dyDescent="0.25">
      <c r="A8834" s="77"/>
      <c r="D8834" s="60"/>
      <c r="E8834" s="60"/>
      <c r="F8834" s="60"/>
      <c r="G8834" s="60"/>
      <c r="H8834" s="62"/>
      <c r="I8834" s="62"/>
      <c r="J8834" s="62"/>
      <c r="K8834" s="62"/>
      <c r="M8834" s="63"/>
      <c r="N8834" s="63"/>
      <c r="O8834" s="64"/>
      <c r="P8834" s="127"/>
      <c r="W8834" s="64"/>
      <c r="X8834" s="64"/>
    </row>
    <row r="8835" spans="1:24" s="59" customFormat="1" x14ac:dyDescent="0.25">
      <c r="A8835" s="77"/>
      <c r="D8835" s="60"/>
      <c r="E8835" s="60"/>
      <c r="F8835" s="60"/>
      <c r="G8835" s="60"/>
      <c r="H8835" s="62"/>
      <c r="I8835" s="62"/>
      <c r="J8835" s="62"/>
      <c r="K8835" s="62"/>
      <c r="M8835" s="63"/>
      <c r="N8835" s="63"/>
      <c r="O8835" s="64"/>
      <c r="P8835" s="127"/>
      <c r="W8835" s="64"/>
      <c r="X8835" s="64"/>
    </row>
    <row r="8836" spans="1:24" s="59" customFormat="1" x14ac:dyDescent="0.25">
      <c r="A8836" s="77"/>
      <c r="D8836" s="60"/>
      <c r="E8836" s="60"/>
      <c r="F8836" s="60"/>
      <c r="G8836" s="60"/>
      <c r="H8836" s="62"/>
      <c r="I8836" s="62"/>
      <c r="J8836" s="62"/>
      <c r="K8836" s="62"/>
      <c r="M8836" s="63"/>
      <c r="N8836" s="63"/>
      <c r="O8836" s="64"/>
      <c r="P8836" s="127"/>
      <c r="W8836" s="64"/>
      <c r="X8836" s="64"/>
    </row>
    <row r="8837" spans="1:24" s="59" customFormat="1" x14ac:dyDescent="0.25">
      <c r="A8837" s="77"/>
      <c r="D8837" s="60"/>
      <c r="E8837" s="60"/>
      <c r="F8837" s="60"/>
      <c r="G8837" s="60"/>
      <c r="H8837" s="62"/>
      <c r="I8837" s="62"/>
      <c r="J8837" s="62"/>
      <c r="K8837" s="62"/>
      <c r="M8837" s="63"/>
      <c r="N8837" s="63"/>
      <c r="O8837" s="64"/>
      <c r="P8837" s="127"/>
      <c r="W8837" s="64"/>
      <c r="X8837" s="64"/>
    </row>
    <row r="8838" spans="1:24" s="59" customFormat="1" x14ac:dyDescent="0.25">
      <c r="A8838" s="77"/>
      <c r="D8838" s="60"/>
      <c r="E8838" s="60"/>
      <c r="F8838" s="60"/>
      <c r="G8838" s="60"/>
      <c r="H8838" s="62"/>
      <c r="I8838" s="62"/>
      <c r="J8838" s="62"/>
      <c r="K8838" s="62"/>
      <c r="M8838" s="63"/>
      <c r="N8838" s="63"/>
      <c r="O8838" s="64"/>
      <c r="P8838" s="127"/>
      <c r="W8838" s="64"/>
      <c r="X8838" s="64"/>
    </row>
    <row r="8839" spans="1:24" s="59" customFormat="1" x14ac:dyDescent="0.25">
      <c r="A8839" s="77"/>
      <c r="D8839" s="60"/>
      <c r="E8839" s="60"/>
      <c r="F8839" s="60"/>
      <c r="G8839" s="60"/>
      <c r="H8839" s="62"/>
      <c r="I8839" s="62"/>
      <c r="J8839" s="62"/>
      <c r="K8839" s="62"/>
      <c r="M8839" s="63"/>
      <c r="N8839" s="63"/>
      <c r="O8839" s="64"/>
      <c r="P8839" s="127"/>
      <c r="W8839" s="64"/>
      <c r="X8839" s="64"/>
    </row>
    <row r="8840" spans="1:24" s="59" customFormat="1" x14ac:dyDescent="0.25">
      <c r="A8840" s="77"/>
      <c r="D8840" s="60"/>
      <c r="E8840" s="60"/>
      <c r="F8840" s="60"/>
      <c r="G8840" s="60"/>
      <c r="H8840" s="62"/>
      <c r="I8840" s="62"/>
      <c r="J8840" s="62"/>
      <c r="K8840" s="62"/>
      <c r="M8840" s="63"/>
      <c r="N8840" s="63"/>
      <c r="O8840" s="64"/>
      <c r="P8840" s="127"/>
      <c r="W8840" s="64"/>
      <c r="X8840" s="64"/>
    </row>
    <row r="8841" spans="1:24" s="59" customFormat="1" x14ac:dyDescent="0.25">
      <c r="A8841" s="77"/>
      <c r="D8841" s="60"/>
      <c r="E8841" s="60"/>
      <c r="F8841" s="60"/>
      <c r="G8841" s="60"/>
      <c r="H8841" s="62"/>
      <c r="I8841" s="62"/>
      <c r="J8841" s="62"/>
      <c r="K8841" s="62"/>
      <c r="M8841" s="63"/>
      <c r="N8841" s="63"/>
      <c r="O8841" s="64"/>
      <c r="P8841" s="127"/>
      <c r="W8841" s="64"/>
      <c r="X8841" s="64"/>
    </row>
    <row r="8842" spans="1:24" s="59" customFormat="1" x14ac:dyDescent="0.25">
      <c r="A8842" s="77"/>
      <c r="D8842" s="60"/>
      <c r="E8842" s="60"/>
      <c r="F8842" s="60"/>
      <c r="G8842" s="60"/>
      <c r="H8842" s="62"/>
      <c r="I8842" s="62"/>
      <c r="J8842" s="62"/>
      <c r="K8842" s="62"/>
      <c r="M8842" s="63"/>
      <c r="N8842" s="63"/>
      <c r="O8842" s="64"/>
      <c r="P8842" s="127"/>
      <c r="W8842" s="64"/>
      <c r="X8842" s="64"/>
    </row>
    <row r="8843" spans="1:24" s="59" customFormat="1" x14ac:dyDescent="0.25">
      <c r="A8843" s="77"/>
      <c r="D8843" s="60"/>
      <c r="E8843" s="60"/>
      <c r="F8843" s="60"/>
      <c r="G8843" s="60"/>
      <c r="H8843" s="62"/>
      <c r="I8843" s="62"/>
      <c r="J8843" s="62"/>
      <c r="K8843" s="62"/>
      <c r="M8843" s="63"/>
      <c r="N8843" s="63"/>
      <c r="O8843" s="64"/>
      <c r="P8843" s="127"/>
      <c r="W8843" s="64"/>
      <c r="X8843" s="64"/>
    </row>
    <row r="8844" spans="1:24" s="59" customFormat="1" x14ac:dyDescent="0.25">
      <c r="A8844" s="77"/>
      <c r="D8844" s="60"/>
      <c r="E8844" s="60"/>
      <c r="F8844" s="60"/>
      <c r="G8844" s="60"/>
      <c r="H8844" s="62"/>
      <c r="I8844" s="62"/>
      <c r="J8844" s="62"/>
      <c r="K8844" s="62"/>
      <c r="M8844" s="63"/>
      <c r="N8844" s="63"/>
      <c r="O8844" s="64"/>
      <c r="P8844" s="127"/>
      <c r="W8844" s="64"/>
      <c r="X8844" s="64"/>
    </row>
    <row r="8845" spans="1:24" s="59" customFormat="1" x14ac:dyDescent="0.25">
      <c r="A8845" s="77"/>
      <c r="D8845" s="60"/>
      <c r="E8845" s="60"/>
      <c r="F8845" s="60"/>
      <c r="G8845" s="60"/>
      <c r="H8845" s="62"/>
      <c r="I8845" s="62"/>
      <c r="J8845" s="62"/>
      <c r="K8845" s="62"/>
      <c r="M8845" s="63"/>
      <c r="N8845" s="63"/>
      <c r="O8845" s="64"/>
      <c r="P8845" s="127"/>
      <c r="W8845" s="64"/>
      <c r="X8845" s="64"/>
    </row>
    <row r="8846" spans="1:24" s="59" customFormat="1" x14ac:dyDescent="0.25">
      <c r="A8846" s="77"/>
      <c r="D8846" s="60"/>
      <c r="E8846" s="60"/>
      <c r="F8846" s="60"/>
      <c r="G8846" s="60"/>
      <c r="H8846" s="62"/>
      <c r="I8846" s="62"/>
      <c r="J8846" s="62"/>
      <c r="K8846" s="62"/>
      <c r="M8846" s="63"/>
      <c r="N8846" s="63"/>
      <c r="O8846" s="64"/>
      <c r="P8846" s="127"/>
      <c r="W8846" s="64"/>
      <c r="X8846" s="64"/>
    </row>
    <row r="8847" spans="1:24" s="59" customFormat="1" x14ac:dyDescent="0.25">
      <c r="A8847" s="77"/>
      <c r="D8847" s="60"/>
      <c r="E8847" s="60"/>
      <c r="F8847" s="60"/>
      <c r="G8847" s="60"/>
      <c r="H8847" s="62"/>
      <c r="I8847" s="62"/>
      <c r="J8847" s="62"/>
      <c r="K8847" s="62"/>
      <c r="M8847" s="63"/>
      <c r="N8847" s="63"/>
      <c r="O8847" s="64"/>
      <c r="P8847" s="127"/>
      <c r="W8847" s="64"/>
      <c r="X8847" s="64"/>
    </row>
    <row r="8848" spans="1:24" s="59" customFormat="1" x14ac:dyDescent="0.25">
      <c r="A8848" s="77"/>
      <c r="D8848" s="60"/>
      <c r="E8848" s="60"/>
      <c r="F8848" s="60"/>
      <c r="G8848" s="60"/>
      <c r="H8848" s="62"/>
      <c r="I8848" s="62"/>
      <c r="J8848" s="62"/>
      <c r="K8848" s="62"/>
      <c r="M8848" s="63"/>
      <c r="N8848" s="63"/>
      <c r="O8848" s="64"/>
      <c r="P8848" s="127"/>
      <c r="W8848" s="64"/>
      <c r="X8848" s="64"/>
    </row>
    <row r="8849" spans="1:24" s="59" customFormat="1" x14ac:dyDescent="0.25">
      <c r="A8849" s="77"/>
      <c r="D8849" s="60"/>
      <c r="E8849" s="60"/>
      <c r="F8849" s="60"/>
      <c r="G8849" s="60"/>
      <c r="H8849" s="62"/>
      <c r="I8849" s="62"/>
      <c r="J8849" s="62"/>
      <c r="K8849" s="62"/>
      <c r="M8849" s="63"/>
      <c r="N8849" s="63"/>
      <c r="O8849" s="64"/>
      <c r="P8849" s="127"/>
      <c r="W8849" s="64"/>
      <c r="X8849" s="64"/>
    </row>
    <row r="8850" spans="1:24" s="59" customFormat="1" x14ac:dyDescent="0.25">
      <c r="A8850" s="77"/>
      <c r="D8850" s="60"/>
      <c r="E8850" s="60"/>
      <c r="F8850" s="60"/>
      <c r="G8850" s="60"/>
      <c r="H8850" s="62"/>
      <c r="I8850" s="62"/>
      <c r="J8850" s="62"/>
      <c r="K8850" s="62"/>
      <c r="M8850" s="63"/>
      <c r="N8850" s="63"/>
      <c r="O8850" s="64"/>
      <c r="P8850" s="127"/>
      <c r="W8850" s="64"/>
      <c r="X8850" s="64"/>
    </row>
    <row r="8851" spans="1:24" s="59" customFormat="1" x14ac:dyDescent="0.25">
      <c r="A8851" s="77"/>
      <c r="D8851" s="60"/>
      <c r="E8851" s="60"/>
      <c r="F8851" s="60"/>
      <c r="G8851" s="60"/>
      <c r="H8851" s="62"/>
      <c r="I8851" s="62"/>
      <c r="J8851" s="62"/>
      <c r="K8851" s="62"/>
      <c r="M8851" s="63"/>
      <c r="N8851" s="63"/>
      <c r="O8851" s="64"/>
      <c r="P8851" s="127"/>
      <c r="W8851" s="64"/>
      <c r="X8851" s="64"/>
    </row>
    <row r="8852" spans="1:24" s="59" customFormat="1" x14ac:dyDescent="0.25">
      <c r="A8852" s="77"/>
      <c r="D8852" s="60"/>
      <c r="E8852" s="60"/>
      <c r="F8852" s="60"/>
      <c r="G8852" s="60"/>
      <c r="H8852" s="62"/>
      <c r="I8852" s="62"/>
      <c r="J8852" s="62"/>
      <c r="K8852" s="62"/>
      <c r="M8852" s="63"/>
      <c r="N8852" s="63"/>
      <c r="O8852" s="64"/>
      <c r="P8852" s="127"/>
      <c r="W8852" s="64"/>
      <c r="X8852" s="64"/>
    </row>
    <row r="8853" spans="1:24" s="59" customFormat="1" x14ac:dyDescent="0.25">
      <c r="A8853" s="77"/>
      <c r="D8853" s="60"/>
      <c r="E8853" s="60"/>
      <c r="F8853" s="60"/>
      <c r="G8853" s="60"/>
      <c r="H8853" s="62"/>
      <c r="I8853" s="62"/>
      <c r="J8853" s="62"/>
      <c r="K8853" s="62"/>
      <c r="M8853" s="63"/>
      <c r="N8853" s="63"/>
      <c r="O8853" s="64"/>
      <c r="P8853" s="127"/>
      <c r="W8853" s="64"/>
      <c r="X8853" s="64"/>
    </row>
    <row r="8854" spans="1:24" s="59" customFormat="1" x14ac:dyDescent="0.25">
      <c r="A8854" s="77"/>
      <c r="D8854" s="60"/>
      <c r="E8854" s="60"/>
      <c r="F8854" s="60"/>
      <c r="G8854" s="60"/>
      <c r="H8854" s="62"/>
      <c r="I8854" s="62"/>
      <c r="J8854" s="62"/>
      <c r="K8854" s="62"/>
      <c r="M8854" s="63"/>
      <c r="N8854" s="63"/>
      <c r="O8854" s="64"/>
      <c r="P8854" s="127"/>
      <c r="W8854" s="64"/>
      <c r="X8854" s="64"/>
    </row>
    <row r="8855" spans="1:24" s="59" customFormat="1" x14ac:dyDescent="0.25">
      <c r="A8855" s="77"/>
      <c r="D8855" s="60"/>
      <c r="E8855" s="60"/>
      <c r="F8855" s="60"/>
      <c r="G8855" s="60"/>
      <c r="H8855" s="62"/>
      <c r="I8855" s="62"/>
      <c r="J8855" s="62"/>
      <c r="K8855" s="62"/>
      <c r="M8855" s="63"/>
      <c r="N8855" s="63"/>
      <c r="O8855" s="64"/>
      <c r="P8855" s="127"/>
      <c r="W8855" s="64"/>
      <c r="X8855" s="64"/>
    </row>
    <row r="8856" spans="1:24" s="59" customFormat="1" x14ac:dyDescent="0.25">
      <c r="A8856" s="77"/>
      <c r="D8856" s="60"/>
      <c r="E8856" s="60"/>
      <c r="F8856" s="60"/>
      <c r="G8856" s="60"/>
      <c r="H8856" s="62"/>
      <c r="I8856" s="62"/>
      <c r="J8856" s="62"/>
      <c r="K8856" s="62"/>
      <c r="M8856" s="63"/>
      <c r="N8856" s="63"/>
      <c r="O8856" s="64"/>
      <c r="P8856" s="127"/>
      <c r="W8856" s="64"/>
      <c r="X8856" s="64"/>
    </row>
    <row r="8857" spans="1:24" s="59" customFormat="1" x14ac:dyDescent="0.25">
      <c r="A8857" s="77"/>
      <c r="D8857" s="60"/>
      <c r="E8857" s="60"/>
      <c r="F8857" s="60"/>
      <c r="G8857" s="60"/>
      <c r="H8857" s="62"/>
      <c r="I8857" s="62"/>
      <c r="J8857" s="62"/>
      <c r="K8857" s="62"/>
      <c r="M8857" s="63"/>
      <c r="N8857" s="63"/>
      <c r="O8857" s="64"/>
      <c r="P8857" s="127"/>
      <c r="W8857" s="64"/>
      <c r="X8857" s="64"/>
    </row>
    <row r="8858" spans="1:24" s="59" customFormat="1" x14ac:dyDescent="0.25">
      <c r="A8858" s="77"/>
      <c r="D8858" s="60"/>
      <c r="E8858" s="60"/>
      <c r="F8858" s="60"/>
      <c r="G8858" s="60"/>
      <c r="H8858" s="62"/>
      <c r="I8858" s="62"/>
      <c r="J8858" s="62"/>
      <c r="K8858" s="62"/>
      <c r="M8858" s="63"/>
      <c r="N8858" s="63"/>
      <c r="O8858" s="64"/>
      <c r="P8858" s="127"/>
      <c r="W8858" s="64"/>
      <c r="X8858" s="64"/>
    </row>
    <row r="8859" spans="1:24" s="59" customFormat="1" x14ac:dyDescent="0.25">
      <c r="A8859" s="77"/>
      <c r="D8859" s="60"/>
      <c r="E8859" s="60"/>
      <c r="F8859" s="60"/>
      <c r="G8859" s="60"/>
      <c r="H8859" s="62"/>
      <c r="I8859" s="62"/>
      <c r="J8859" s="62"/>
      <c r="K8859" s="62"/>
      <c r="M8859" s="63"/>
      <c r="N8859" s="63"/>
      <c r="O8859" s="64"/>
      <c r="P8859" s="127"/>
      <c r="W8859" s="64"/>
      <c r="X8859" s="64"/>
    </row>
    <row r="8860" spans="1:24" s="59" customFormat="1" x14ac:dyDescent="0.25">
      <c r="A8860" s="77"/>
      <c r="D8860" s="60"/>
      <c r="E8860" s="60"/>
      <c r="F8860" s="60"/>
      <c r="G8860" s="60"/>
      <c r="H8860" s="62"/>
      <c r="I8860" s="62"/>
      <c r="J8860" s="62"/>
      <c r="K8860" s="62"/>
      <c r="M8860" s="63"/>
      <c r="N8860" s="63"/>
      <c r="O8860" s="64"/>
      <c r="P8860" s="127"/>
      <c r="W8860" s="64"/>
      <c r="X8860" s="64"/>
    </row>
    <row r="8861" spans="1:24" s="59" customFormat="1" x14ac:dyDescent="0.25">
      <c r="A8861" s="77"/>
      <c r="D8861" s="60"/>
      <c r="E8861" s="60"/>
      <c r="F8861" s="60"/>
      <c r="G8861" s="60"/>
      <c r="H8861" s="62"/>
      <c r="I8861" s="62"/>
      <c r="J8861" s="62"/>
      <c r="K8861" s="62"/>
      <c r="M8861" s="63"/>
      <c r="N8861" s="63"/>
      <c r="O8861" s="64"/>
      <c r="P8861" s="127"/>
      <c r="W8861" s="64"/>
      <c r="X8861" s="64"/>
    </row>
    <row r="8862" spans="1:24" s="59" customFormat="1" x14ac:dyDescent="0.25">
      <c r="A8862" s="77"/>
      <c r="D8862" s="60"/>
      <c r="E8862" s="60"/>
      <c r="F8862" s="60"/>
      <c r="G8862" s="60"/>
      <c r="H8862" s="62"/>
      <c r="I8862" s="62"/>
      <c r="J8862" s="62"/>
      <c r="K8862" s="62"/>
      <c r="M8862" s="63"/>
      <c r="N8862" s="63"/>
      <c r="O8862" s="64"/>
      <c r="P8862" s="127"/>
      <c r="W8862" s="64"/>
      <c r="X8862" s="64"/>
    </row>
    <row r="8863" spans="1:24" s="59" customFormat="1" x14ac:dyDescent="0.25">
      <c r="A8863" s="77"/>
      <c r="D8863" s="60"/>
      <c r="E8863" s="60"/>
      <c r="F8863" s="60"/>
      <c r="G8863" s="60"/>
      <c r="H8863" s="62"/>
      <c r="I8863" s="62"/>
      <c r="J8863" s="62"/>
      <c r="K8863" s="62"/>
      <c r="M8863" s="63"/>
      <c r="N8863" s="63"/>
      <c r="O8863" s="64"/>
      <c r="P8863" s="127"/>
      <c r="W8863" s="64"/>
      <c r="X8863" s="64"/>
    </row>
    <row r="8864" spans="1:24" s="59" customFormat="1" x14ac:dyDescent="0.25">
      <c r="A8864" s="77"/>
      <c r="D8864" s="60"/>
      <c r="E8864" s="60"/>
      <c r="F8864" s="60"/>
      <c r="G8864" s="60"/>
      <c r="H8864" s="62"/>
      <c r="I8864" s="62"/>
      <c r="J8864" s="62"/>
      <c r="K8864" s="62"/>
      <c r="M8864" s="63"/>
      <c r="N8864" s="63"/>
      <c r="O8864" s="64"/>
      <c r="P8864" s="127"/>
      <c r="W8864" s="64"/>
      <c r="X8864" s="64"/>
    </row>
    <row r="8865" spans="1:24" s="59" customFormat="1" x14ac:dyDescent="0.25">
      <c r="A8865" s="77"/>
      <c r="D8865" s="60"/>
      <c r="E8865" s="60"/>
      <c r="F8865" s="60"/>
      <c r="G8865" s="60"/>
      <c r="H8865" s="62"/>
      <c r="I8865" s="62"/>
      <c r="J8865" s="62"/>
      <c r="K8865" s="62"/>
      <c r="M8865" s="63"/>
      <c r="N8865" s="63"/>
      <c r="O8865" s="64"/>
      <c r="P8865" s="127"/>
      <c r="W8865" s="64"/>
      <c r="X8865" s="64"/>
    </row>
    <row r="8866" spans="1:24" s="59" customFormat="1" x14ac:dyDescent="0.25">
      <c r="A8866" s="77"/>
      <c r="D8866" s="60"/>
      <c r="E8866" s="60"/>
      <c r="F8866" s="60"/>
      <c r="G8866" s="60"/>
      <c r="H8866" s="62"/>
      <c r="I8866" s="62"/>
      <c r="J8866" s="62"/>
      <c r="K8866" s="62"/>
      <c r="M8866" s="63"/>
      <c r="N8866" s="63"/>
      <c r="O8866" s="64"/>
      <c r="P8866" s="127"/>
      <c r="W8866" s="64"/>
      <c r="X8866" s="64"/>
    </row>
    <row r="8867" spans="1:24" s="59" customFormat="1" x14ac:dyDescent="0.25">
      <c r="A8867" s="77"/>
      <c r="D8867" s="60"/>
      <c r="E8867" s="60"/>
      <c r="F8867" s="60"/>
      <c r="G8867" s="60"/>
      <c r="H8867" s="62"/>
      <c r="I8867" s="62"/>
      <c r="J8867" s="62"/>
      <c r="K8867" s="62"/>
      <c r="M8867" s="63"/>
      <c r="N8867" s="63"/>
      <c r="O8867" s="64"/>
      <c r="P8867" s="127"/>
      <c r="W8867" s="64"/>
      <c r="X8867" s="64"/>
    </row>
    <row r="8868" spans="1:24" s="59" customFormat="1" x14ac:dyDescent="0.25">
      <c r="A8868" s="77"/>
      <c r="D8868" s="60"/>
      <c r="E8868" s="60"/>
      <c r="F8868" s="60"/>
      <c r="G8868" s="60"/>
      <c r="H8868" s="62"/>
      <c r="I8868" s="62"/>
      <c r="J8868" s="62"/>
      <c r="K8868" s="62"/>
      <c r="M8868" s="63"/>
      <c r="N8868" s="63"/>
      <c r="O8868" s="64"/>
      <c r="P8868" s="127"/>
      <c r="W8868" s="64"/>
      <c r="X8868" s="64"/>
    </row>
    <row r="8869" spans="1:24" s="59" customFormat="1" x14ac:dyDescent="0.25">
      <c r="A8869" s="77"/>
      <c r="D8869" s="60"/>
      <c r="E8869" s="60"/>
      <c r="F8869" s="60"/>
      <c r="G8869" s="60"/>
      <c r="H8869" s="62"/>
      <c r="I8869" s="62"/>
      <c r="J8869" s="62"/>
      <c r="K8869" s="62"/>
      <c r="M8869" s="63"/>
      <c r="N8869" s="63"/>
      <c r="O8869" s="64"/>
      <c r="P8869" s="127"/>
      <c r="W8869" s="64"/>
      <c r="X8869" s="64"/>
    </row>
    <row r="8870" spans="1:24" s="59" customFormat="1" x14ac:dyDescent="0.25">
      <c r="A8870" s="77"/>
      <c r="D8870" s="60"/>
      <c r="E8870" s="60"/>
      <c r="F8870" s="60"/>
      <c r="G8870" s="60"/>
      <c r="H8870" s="62"/>
      <c r="I8870" s="62"/>
      <c r="J8870" s="62"/>
      <c r="K8870" s="62"/>
      <c r="M8870" s="63"/>
      <c r="N8870" s="63"/>
      <c r="O8870" s="64"/>
      <c r="P8870" s="127"/>
      <c r="W8870" s="64"/>
      <c r="X8870" s="64"/>
    </row>
    <row r="8871" spans="1:24" s="59" customFormat="1" x14ac:dyDescent="0.25">
      <c r="A8871" s="77"/>
      <c r="D8871" s="60"/>
      <c r="E8871" s="60"/>
      <c r="F8871" s="60"/>
      <c r="G8871" s="60"/>
      <c r="H8871" s="62"/>
      <c r="I8871" s="62"/>
      <c r="J8871" s="62"/>
      <c r="K8871" s="62"/>
      <c r="M8871" s="63"/>
      <c r="N8871" s="63"/>
      <c r="O8871" s="64"/>
      <c r="P8871" s="127"/>
      <c r="W8871" s="64"/>
      <c r="X8871" s="64"/>
    </row>
    <row r="8872" spans="1:24" s="59" customFormat="1" x14ac:dyDescent="0.25">
      <c r="A8872" s="77"/>
      <c r="D8872" s="60"/>
      <c r="E8872" s="60"/>
      <c r="F8872" s="60"/>
      <c r="G8872" s="60"/>
      <c r="H8872" s="62"/>
      <c r="I8872" s="62"/>
      <c r="J8872" s="62"/>
      <c r="K8872" s="62"/>
      <c r="M8872" s="63"/>
      <c r="N8872" s="63"/>
      <c r="O8872" s="64"/>
      <c r="P8872" s="127"/>
      <c r="W8872" s="64"/>
      <c r="X8872" s="64"/>
    </row>
    <row r="8873" spans="1:24" s="59" customFormat="1" x14ac:dyDescent="0.25">
      <c r="A8873" s="77"/>
      <c r="D8873" s="60"/>
      <c r="E8873" s="60"/>
      <c r="F8873" s="60"/>
      <c r="G8873" s="60"/>
      <c r="H8873" s="62"/>
      <c r="I8873" s="62"/>
      <c r="J8873" s="62"/>
      <c r="K8873" s="62"/>
      <c r="M8873" s="63"/>
      <c r="N8873" s="63"/>
      <c r="O8873" s="64"/>
      <c r="P8873" s="127"/>
      <c r="W8873" s="64"/>
      <c r="X8873" s="64"/>
    </row>
    <row r="8874" spans="1:24" s="59" customFormat="1" x14ac:dyDescent="0.25">
      <c r="A8874" s="77"/>
      <c r="D8874" s="60"/>
      <c r="E8874" s="60"/>
      <c r="F8874" s="60"/>
      <c r="G8874" s="60"/>
      <c r="H8874" s="62"/>
      <c r="I8874" s="62"/>
      <c r="J8874" s="62"/>
      <c r="K8874" s="62"/>
      <c r="M8874" s="63"/>
      <c r="N8874" s="63"/>
      <c r="O8874" s="64"/>
      <c r="P8874" s="127"/>
      <c r="W8874" s="64"/>
      <c r="X8874" s="64"/>
    </row>
    <row r="8875" spans="1:24" s="59" customFormat="1" x14ac:dyDescent="0.25">
      <c r="A8875" s="77"/>
      <c r="D8875" s="60"/>
      <c r="E8875" s="60"/>
      <c r="F8875" s="60"/>
      <c r="G8875" s="60"/>
      <c r="H8875" s="62"/>
      <c r="I8875" s="62"/>
      <c r="J8875" s="62"/>
      <c r="K8875" s="62"/>
      <c r="M8875" s="63"/>
      <c r="N8875" s="63"/>
      <c r="O8875" s="64"/>
      <c r="P8875" s="127"/>
      <c r="W8875" s="64"/>
      <c r="X8875" s="64"/>
    </row>
    <row r="8876" spans="1:24" s="59" customFormat="1" x14ac:dyDescent="0.25">
      <c r="A8876" s="77"/>
      <c r="D8876" s="60"/>
      <c r="E8876" s="60"/>
      <c r="F8876" s="60"/>
      <c r="G8876" s="60"/>
      <c r="H8876" s="62"/>
      <c r="I8876" s="62"/>
      <c r="J8876" s="62"/>
      <c r="K8876" s="62"/>
      <c r="M8876" s="63"/>
      <c r="N8876" s="63"/>
      <c r="O8876" s="64"/>
      <c r="P8876" s="127"/>
      <c r="W8876" s="64"/>
      <c r="X8876" s="64"/>
    </row>
    <row r="8877" spans="1:24" s="59" customFormat="1" x14ac:dyDescent="0.25">
      <c r="A8877" s="77"/>
      <c r="D8877" s="60"/>
      <c r="E8877" s="60"/>
      <c r="F8877" s="60"/>
      <c r="G8877" s="60"/>
      <c r="H8877" s="62"/>
      <c r="I8877" s="62"/>
      <c r="J8877" s="62"/>
      <c r="K8877" s="62"/>
      <c r="M8877" s="63"/>
      <c r="N8877" s="63"/>
      <c r="O8877" s="64"/>
      <c r="P8877" s="127"/>
      <c r="W8877" s="64"/>
      <c r="X8877" s="64"/>
    </row>
    <row r="8878" spans="1:24" s="59" customFormat="1" x14ac:dyDescent="0.25">
      <c r="A8878" s="77"/>
      <c r="D8878" s="60"/>
      <c r="E8878" s="60"/>
      <c r="F8878" s="60"/>
      <c r="G8878" s="60"/>
      <c r="H8878" s="62"/>
      <c r="I8878" s="62"/>
      <c r="J8878" s="62"/>
      <c r="K8878" s="62"/>
      <c r="M8878" s="63"/>
      <c r="N8878" s="63"/>
      <c r="O8878" s="64"/>
      <c r="P8878" s="127"/>
      <c r="W8878" s="64"/>
      <c r="X8878" s="64"/>
    </row>
    <row r="8879" spans="1:24" s="59" customFormat="1" x14ac:dyDescent="0.25">
      <c r="A8879" s="77"/>
      <c r="D8879" s="60"/>
      <c r="E8879" s="60"/>
      <c r="F8879" s="60"/>
      <c r="G8879" s="60"/>
      <c r="H8879" s="62"/>
      <c r="I8879" s="62"/>
      <c r="J8879" s="62"/>
      <c r="K8879" s="62"/>
      <c r="M8879" s="63"/>
      <c r="N8879" s="63"/>
      <c r="O8879" s="64"/>
      <c r="P8879" s="127"/>
      <c r="W8879" s="64"/>
      <c r="X8879" s="64"/>
    </row>
    <row r="8880" spans="1:24" s="59" customFormat="1" x14ac:dyDescent="0.25">
      <c r="A8880" s="77"/>
      <c r="D8880" s="60"/>
      <c r="E8880" s="60"/>
      <c r="F8880" s="60"/>
      <c r="G8880" s="60"/>
      <c r="H8880" s="62"/>
      <c r="I8880" s="62"/>
      <c r="J8880" s="62"/>
      <c r="K8880" s="62"/>
      <c r="M8880" s="63"/>
      <c r="N8880" s="63"/>
      <c r="O8880" s="64"/>
      <c r="P8880" s="127"/>
      <c r="W8880" s="64"/>
      <c r="X8880" s="64"/>
    </row>
    <row r="8881" spans="1:24" s="59" customFormat="1" x14ac:dyDescent="0.25">
      <c r="A8881" s="77"/>
      <c r="D8881" s="60"/>
      <c r="E8881" s="60"/>
      <c r="F8881" s="60"/>
      <c r="G8881" s="60"/>
      <c r="H8881" s="62"/>
      <c r="I8881" s="62"/>
      <c r="J8881" s="62"/>
      <c r="K8881" s="62"/>
      <c r="M8881" s="63"/>
      <c r="N8881" s="63"/>
      <c r="O8881" s="64"/>
      <c r="P8881" s="127"/>
      <c r="W8881" s="64"/>
      <c r="X8881" s="64"/>
    </row>
    <row r="8882" spans="1:24" s="59" customFormat="1" x14ac:dyDescent="0.25">
      <c r="A8882" s="77"/>
      <c r="D8882" s="60"/>
      <c r="E8882" s="60"/>
      <c r="F8882" s="60"/>
      <c r="G8882" s="60"/>
      <c r="H8882" s="62"/>
      <c r="I8882" s="62"/>
      <c r="J8882" s="62"/>
      <c r="K8882" s="62"/>
      <c r="M8882" s="63"/>
      <c r="N8882" s="63"/>
      <c r="O8882" s="64"/>
      <c r="P8882" s="127"/>
      <c r="W8882" s="64"/>
      <c r="X8882" s="64"/>
    </row>
    <row r="8883" spans="1:24" s="59" customFormat="1" x14ac:dyDescent="0.25">
      <c r="A8883" s="77"/>
      <c r="D8883" s="60"/>
      <c r="E8883" s="60"/>
      <c r="F8883" s="60"/>
      <c r="G8883" s="60"/>
      <c r="H8883" s="62"/>
      <c r="I8883" s="62"/>
      <c r="J8883" s="62"/>
      <c r="K8883" s="62"/>
      <c r="M8883" s="63"/>
      <c r="N8883" s="63"/>
      <c r="O8883" s="64"/>
      <c r="P8883" s="127"/>
      <c r="W8883" s="64"/>
      <c r="X8883" s="64"/>
    </row>
    <row r="8884" spans="1:24" s="59" customFormat="1" x14ac:dyDescent="0.25">
      <c r="A8884" s="77"/>
      <c r="D8884" s="60"/>
      <c r="E8884" s="60"/>
      <c r="F8884" s="60"/>
      <c r="G8884" s="60"/>
      <c r="H8884" s="62"/>
      <c r="I8884" s="62"/>
      <c r="J8884" s="62"/>
      <c r="K8884" s="62"/>
      <c r="M8884" s="63"/>
      <c r="N8884" s="63"/>
      <c r="O8884" s="64"/>
      <c r="P8884" s="127"/>
      <c r="W8884" s="64"/>
      <c r="X8884" s="64"/>
    </row>
    <row r="8885" spans="1:24" s="59" customFormat="1" x14ac:dyDescent="0.25">
      <c r="A8885" s="77"/>
      <c r="D8885" s="60"/>
      <c r="E8885" s="60"/>
      <c r="F8885" s="60"/>
      <c r="G8885" s="60"/>
      <c r="H8885" s="62"/>
      <c r="I8885" s="62"/>
      <c r="J8885" s="62"/>
      <c r="K8885" s="62"/>
      <c r="M8885" s="63"/>
      <c r="N8885" s="63"/>
      <c r="O8885" s="64"/>
      <c r="P8885" s="127"/>
      <c r="W8885" s="64"/>
      <c r="X8885" s="64"/>
    </row>
    <row r="8886" spans="1:24" s="59" customFormat="1" x14ac:dyDescent="0.25">
      <c r="A8886" s="77"/>
      <c r="D8886" s="60"/>
      <c r="E8886" s="60"/>
      <c r="F8886" s="60"/>
      <c r="G8886" s="60"/>
      <c r="H8886" s="62"/>
      <c r="I8886" s="62"/>
      <c r="J8886" s="62"/>
      <c r="K8886" s="62"/>
      <c r="M8886" s="63"/>
      <c r="N8886" s="63"/>
      <c r="O8886" s="64"/>
      <c r="P8886" s="127"/>
      <c r="W8886" s="64"/>
      <c r="X8886" s="64"/>
    </row>
    <row r="8887" spans="1:24" s="59" customFormat="1" x14ac:dyDescent="0.25">
      <c r="A8887" s="77"/>
      <c r="D8887" s="60"/>
      <c r="E8887" s="60"/>
      <c r="F8887" s="60"/>
      <c r="G8887" s="60"/>
      <c r="H8887" s="62"/>
      <c r="I8887" s="62"/>
      <c r="J8887" s="62"/>
      <c r="K8887" s="62"/>
      <c r="M8887" s="63"/>
      <c r="N8887" s="63"/>
      <c r="O8887" s="64"/>
      <c r="P8887" s="127"/>
      <c r="W8887" s="64"/>
      <c r="X8887" s="64"/>
    </row>
    <row r="8888" spans="1:24" s="59" customFormat="1" x14ac:dyDescent="0.25">
      <c r="A8888" s="77"/>
      <c r="D8888" s="60"/>
      <c r="E8888" s="60"/>
      <c r="F8888" s="60"/>
      <c r="G8888" s="60"/>
      <c r="H8888" s="62"/>
      <c r="I8888" s="62"/>
      <c r="J8888" s="62"/>
      <c r="K8888" s="62"/>
      <c r="M8888" s="63"/>
      <c r="N8888" s="63"/>
      <c r="O8888" s="64"/>
      <c r="P8888" s="127"/>
      <c r="W8888" s="64"/>
      <c r="X8888" s="64"/>
    </row>
    <row r="8889" spans="1:24" s="59" customFormat="1" x14ac:dyDescent="0.25">
      <c r="A8889" s="77"/>
      <c r="D8889" s="60"/>
      <c r="E8889" s="60"/>
      <c r="F8889" s="60"/>
      <c r="G8889" s="60"/>
      <c r="H8889" s="62"/>
      <c r="I8889" s="62"/>
      <c r="J8889" s="62"/>
      <c r="K8889" s="62"/>
      <c r="M8889" s="63"/>
      <c r="N8889" s="63"/>
      <c r="O8889" s="64"/>
      <c r="P8889" s="127"/>
      <c r="W8889" s="64"/>
      <c r="X8889" s="64"/>
    </row>
    <row r="8890" spans="1:24" s="59" customFormat="1" x14ac:dyDescent="0.25">
      <c r="A8890" s="77"/>
      <c r="D8890" s="60"/>
      <c r="E8890" s="60"/>
      <c r="F8890" s="60"/>
      <c r="G8890" s="60"/>
      <c r="H8890" s="62"/>
      <c r="I8890" s="62"/>
      <c r="J8890" s="62"/>
      <c r="K8890" s="62"/>
      <c r="M8890" s="63"/>
      <c r="N8890" s="63"/>
      <c r="O8890" s="64"/>
      <c r="P8890" s="127"/>
      <c r="W8890" s="64"/>
      <c r="X8890" s="64"/>
    </row>
    <row r="8891" spans="1:24" s="59" customFormat="1" x14ac:dyDescent="0.25">
      <c r="A8891" s="77"/>
      <c r="D8891" s="60"/>
      <c r="E8891" s="60"/>
      <c r="F8891" s="60"/>
      <c r="G8891" s="60"/>
      <c r="H8891" s="62"/>
      <c r="I8891" s="62"/>
      <c r="J8891" s="62"/>
      <c r="K8891" s="62"/>
      <c r="M8891" s="63"/>
      <c r="N8891" s="63"/>
      <c r="O8891" s="64"/>
      <c r="P8891" s="127"/>
      <c r="W8891" s="64"/>
      <c r="X8891" s="64"/>
    </row>
    <row r="8892" spans="1:24" s="59" customFormat="1" x14ac:dyDescent="0.25">
      <c r="A8892" s="77"/>
      <c r="D8892" s="60"/>
      <c r="E8892" s="60"/>
      <c r="F8892" s="60"/>
      <c r="G8892" s="60"/>
      <c r="H8892" s="62"/>
      <c r="I8892" s="62"/>
      <c r="J8892" s="62"/>
      <c r="K8892" s="62"/>
      <c r="M8892" s="63"/>
      <c r="N8892" s="63"/>
      <c r="O8892" s="64"/>
      <c r="P8892" s="127"/>
      <c r="W8892" s="64"/>
      <c r="X8892" s="64"/>
    </row>
    <row r="8893" spans="1:24" s="59" customFormat="1" x14ac:dyDescent="0.25">
      <c r="A8893" s="77"/>
      <c r="D8893" s="60"/>
      <c r="E8893" s="60"/>
      <c r="F8893" s="60"/>
      <c r="G8893" s="60"/>
      <c r="H8893" s="62"/>
      <c r="I8893" s="62"/>
      <c r="J8893" s="62"/>
      <c r="K8893" s="62"/>
      <c r="M8893" s="63"/>
      <c r="N8893" s="63"/>
      <c r="O8893" s="64"/>
      <c r="P8893" s="127"/>
      <c r="W8893" s="64"/>
      <c r="X8893" s="64"/>
    </row>
    <row r="8894" spans="1:24" s="59" customFormat="1" x14ac:dyDescent="0.25">
      <c r="A8894" s="77"/>
      <c r="D8894" s="60"/>
      <c r="E8894" s="60"/>
      <c r="F8894" s="60"/>
      <c r="G8894" s="60"/>
      <c r="H8894" s="62"/>
      <c r="I8894" s="62"/>
      <c r="J8894" s="62"/>
      <c r="K8894" s="62"/>
      <c r="M8894" s="63"/>
      <c r="N8894" s="63"/>
      <c r="O8894" s="64"/>
      <c r="P8894" s="127"/>
      <c r="W8894" s="64"/>
      <c r="X8894" s="64"/>
    </row>
    <row r="8895" spans="1:24" s="59" customFormat="1" x14ac:dyDescent="0.25">
      <c r="A8895" s="77"/>
      <c r="D8895" s="60"/>
      <c r="E8895" s="60"/>
      <c r="F8895" s="60"/>
      <c r="G8895" s="60"/>
      <c r="H8895" s="62"/>
      <c r="I8895" s="62"/>
      <c r="J8895" s="62"/>
      <c r="K8895" s="62"/>
      <c r="M8895" s="63"/>
      <c r="N8895" s="63"/>
      <c r="O8895" s="64"/>
      <c r="P8895" s="127"/>
      <c r="W8895" s="64"/>
      <c r="X8895" s="64"/>
    </row>
    <row r="8896" spans="1:24" s="59" customFormat="1" x14ac:dyDescent="0.25">
      <c r="A8896" s="77"/>
      <c r="D8896" s="60"/>
      <c r="E8896" s="60"/>
      <c r="F8896" s="60"/>
      <c r="G8896" s="60"/>
      <c r="H8896" s="62"/>
      <c r="I8896" s="62"/>
      <c r="J8896" s="62"/>
      <c r="K8896" s="62"/>
      <c r="M8896" s="63"/>
      <c r="N8896" s="63"/>
      <c r="O8896" s="64"/>
      <c r="P8896" s="127"/>
      <c r="W8896" s="64"/>
      <c r="X8896" s="64"/>
    </row>
    <row r="8897" spans="1:24" s="59" customFormat="1" x14ac:dyDescent="0.25">
      <c r="A8897" s="77"/>
      <c r="D8897" s="60"/>
      <c r="E8897" s="60"/>
      <c r="F8897" s="60"/>
      <c r="G8897" s="60"/>
      <c r="H8897" s="62"/>
      <c r="I8897" s="62"/>
      <c r="J8897" s="62"/>
      <c r="K8897" s="62"/>
      <c r="M8897" s="63"/>
      <c r="N8897" s="63"/>
      <c r="O8897" s="64"/>
      <c r="P8897" s="127"/>
      <c r="W8897" s="64"/>
      <c r="X8897" s="64"/>
    </row>
    <row r="8898" spans="1:24" s="59" customFormat="1" x14ac:dyDescent="0.25">
      <c r="A8898" s="77"/>
      <c r="D8898" s="60"/>
      <c r="E8898" s="60"/>
      <c r="F8898" s="60"/>
      <c r="G8898" s="60"/>
      <c r="H8898" s="62"/>
      <c r="I8898" s="62"/>
      <c r="J8898" s="62"/>
      <c r="K8898" s="62"/>
      <c r="M8898" s="63"/>
      <c r="N8898" s="63"/>
      <c r="O8898" s="64"/>
      <c r="P8898" s="127"/>
      <c r="W8898" s="64"/>
      <c r="X8898" s="64"/>
    </row>
    <row r="8899" spans="1:24" s="59" customFormat="1" x14ac:dyDescent="0.25">
      <c r="A8899" s="77"/>
      <c r="D8899" s="60"/>
      <c r="E8899" s="60"/>
      <c r="F8899" s="60"/>
      <c r="G8899" s="60"/>
      <c r="H8899" s="62"/>
      <c r="I8899" s="62"/>
      <c r="J8899" s="62"/>
      <c r="K8899" s="62"/>
      <c r="M8899" s="63"/>
      <c r="N8899" s="63"/>
      <c r="O8899" s="64"/>
      <c r="P8899" s="127"/>
      <c r="W8899" s="64"/>
      <c r="X8899" s="64"/>
    </row>
    <row r="8900" spans="1:24" s="59" customFormat="1" x14ac:dyDescent="0.25">
      <c r="A8900" s="77"/>
      <c r="D8900" s="60"/>
      <c r="E8900" s="60"/>
      <c r="F8900" s="60"/>
      <c r="G8900" s="60"/>
      <c r="H8900" s="62"/>
      <c r="I8900" s="62"/>
      <c r="J8900" s="62"/>
      <c r="K8900" s="62"/>
      <c r="M8900" s="63"/>
      <c r="N8900" s="63"/>
      <c r="O8900" s="64"/>
      <c r="P8900" s="127"/>
      <c r="W8900" s="64"/>
      <c r="X8900" s="64"/>
    </row>
    <row r="8901" spans="1:24" s="59" customFormat="1" x14ac:dyDescent="0.25">
      <c r="A8901" s="77"/>
      <c r="D8901" s="60"/>
      <c r="E8901" s="60"/>
      <c r="F8901" s="60"/>
      <c r="G8901" s="60"/>
      <c r="H8901" s="62"/>
      <c r="I8901" s="62"/>
      <c r="J8901" s="62"/>
      <c r="K8901" s="62"/>
      <c r="M8901" s="63"/>
      <c r="N8901" s="63"/>
      <c r="O8901" s="64"/>
      <c r="P8901" s="127"/>
      <c r="W8901" s="64"/>
      <c r="X8901" s="64"/>
    </row>
    <row r="8902" spans="1:24" s="59" customFormat="1" x14ac:dyDescent="0.25">
      <c r="A8902" s="77"/>
      <c r="D8902" s="60"/>
      <c r="E8902" s="60"/>
      <c r="F8902" s="60"/>
      <c r="G8902" s="60"/>
      <c r="H8902" s="62"/>
      <c r="I8902" s="62"/>
      <c r="J8902" s="62"/>
      <c r="K8902" s="62"/>
      <c r="M8902" s="63"/>
      <c r="N8902" s="63"/>
      <c r="O8902" s="64"/>
      <c r="P8902" s="127"/>
      <c r="W8902" s="64"/>
      <c r="X8902" s="64"/>
    </row>
    <row r="8903" spans="1:24" s="59" customFormat="1" x14ac:dyDescent="0.25">
      <c r="A8903" s="77"/>
      <c r="D8903" s="60"/>
      <c r="E8903" s="60"/>
      <c r="F8903" s="60"/>
      <c r="G8903" s="60"/>
      <c r="H8903" s="62"/>
      <c r="I8903" s="62"/>
      <c r="J8903" s="62"/>
      <c r="K8903" s="62"/>
      <c r="M8903" s="63"/>
      <c r="N8903" s="63"/>
      <c r="O8903" s="64"/>
      <c r="P8903" s="127"/>
      <c r="W8903" s="64"/>
      <c r="X8903" s="64"/>
    </row>
    <row r="8904" spans="1:24" s="59" customFormat="1" x14ac:dyDescent="0.25">
      <c r="A8904" s="77"/>
      <c r="D8904" s="60"/>
      <c r="E8904" s="60"/>
      <c r="F8904" s="60"/>
      <c r="G8904" s="60"/>
      <c r="H8904" s="62"/>
      <c r="I8904" s="62"/>
      <c r="J8904" s="62"/>
      <c r="K8904" s="62"/>
      <c r="M8904" s="63"/>
      <c r="N8904" s="63"/>
      <c r="O8904" s="64"/>
      <c r="P8904" s="127"/>
      <c r="W8904" s="64"/>
      <c r="X8904" s="64"/>
    </row>
    <row r="8905" spans="1:24" s="59" customFormat="1" x14ac:dyDescent="0.25">
      <c r="A8905" s="77"/>
      <c r="D8905" s="60"/>
      <c r="E8905" s="60"/>
      <c r="F8905" s="60"/>
      <c r="G8905" s="60"/>
      <c r="H8905" s="62"/>
      <c r="I8905" s="62"/>
      <c r="J8905" s="62"/>
      <c r="K8905" s="62"/>
      <c r="M8905" s="63"/>
      <c r="N8905" s="63"/>
      <c r="O8905" s="64"/>
      <c r="P8905" s="127"/>
      <c r="W8905" s="64"/>
      <c r="X8905" s="64"/>
    </row>
    <row r="8906" spans="1:24" s="59" customFormat="1" x14ac:dyDescent="0.25">
      <c r="A8906" s="77"/>
      <c r="D8906" s="60"/>
      <c r="E8906" s="60"/>
      <c r="F8906" s="60"/>
      <c r="G8906" s="60"/>
      <c r="H8906" s="62"/>
      <c r="I8906" s="62"/>
      <c r="J8906" s="62"/>
      <c r="K8906" s="62"/>
      <c r="M8906" s="63"/>
      <c r="N8906" s="63"/>
      <c r="O8906" s="64"/>
      <c r="P8906" s="127"/>
      <c r="W8906" s="64"/>
      <c r="X8906" s="64"/>
    </row>
    <row r="8907" spans="1:24" s="59" customFormat="1" x14ac:dyDescent="0.25">
      <c r="A8907" s="77"/>
      <c r="D8907" s="60"/>
      <c r="E8907" s="60"/>
      <c r="F8907" s="60"/>
      <c r="G8907" s="60"/>
      <c r="H8907" s="62"/>
      <c r="I8907" s="62"/>
      <c r="J8907" s="62"/>
      <c r="K8907" s="62"/>
      <c r="M8907" s="63"/>
      <c r="N8907" s="63"/>
      <c r="O8907" s="64"/>
      <c r="P8907" s="127"/>
      <c r="W8907" s="64"/>
      <c r="X8907" s="64"/>
    </row>
    <row r="8908" spans="1:24" s="59" customFormat="1" x14ac:dyDescent="0.25">
      <c r="A8908" s="77"/>
      <c r="D8908" s="60"/>
      <c r="E8908" s="60"/>
      <c r="F8908" s="60"/>
      <c r="G8908" s="60"/>
      <c r="H8908" s="62"/>
      <c r="I8908" s="62"/>
      <c r="J8908" s="62"/>
      <c r="K8908" s="62"/>
      <c r="M8908" s="63"/>
      <c r="N8908" s="63"/>
      <c r="O8908" s="64"/>
      <c r="P8908" s="127"/>
      <c r="W8908" s="64"/>
      <c r="X8908" s="64"/>
    </row>
    <row r="8909" spans="1:24" s="59" customFormat="1" x14ac:dyDescent="0.25">
      <c r="A8909" s="77"/>
      <c r="D8909" s="60"/>
      <c r="E8909" s="60"/>
      <c r="F8909" s="60"/>
      <c r="G8909" s="60"/>
      <c r="H8909" s="62"/>
      <c r="I8909" s="62"/>
      <c r="J8909" s="62"/>
      <c r="K8909" s="62"/>
      <c r="M8909" s="63"/>
      <c r="N8909" s="63"/>
      <c r="O8909" s="64"/>
      <c r="P8909" s="127"/>
      <c r="W8909" s="64"/>
      <c r="X8909" s="64"/>
    </row>
    <row r="8910" spans="1:24" s="59" customFormat="1" x14ac:dyDescent="0.25">
      <c r="A8910" s="77"/>
      <c r="D8910" s="60"/>
      <c r="E8910" s="60"/>
      <c r="F8910" s="60"/>
      <c r="G8910" s="60"/>
      <c r="H8910" s="62"/>
      <c r="I8910" s="62"/>
      <c r="J8910" s="62"/>
      <c r="K8910" s="62"/>
      <c r="M8910" s="63"/>
      <c r="N8910" s="63"/>
      <c r="O8910" s="64"/>
      <c r="P8910" s="127"/>
      <c r="W8910" s="64"/>
      <c r="X8910" s="64"/>
    </row>
    <row r="8911" spans="1:24" s="59" customFormat="1" x14ac:dyDescent="0.25">
      <c r="A8911" s="77"/>
      <c r="D8911" s="60"/>
      <c r="E8911" s="60"/>
      <c r="F8911" s="60"/>
      <c r="G8911" s="60"/>
      <c r="H8911" s="62"/>
      <c r="I8911" s="62"/>
      <c r="J8911" s="62"/>
      <c r="K8911" s="62"/>
      <c r="M8911" s="63"/>
      <c r="N8911" s="63"/>
      <c r="O8911" s="64"/>
      <c r="P8911" s="127"/>
      <c r="W8911" s="64"/>
      <c r="X8911" s="64"/>
    </row>
    <row r="8912" spans="1:24" s="59" customFormat="1" x14ac:dyDescent="0.25">
      <c r="A8912" s="77"/>
      <c r="D8912" s="60"/>
      <c r="E8912" s="60"/>
      <c r="F8912" s="60"/>
      <c r="G8912" s="60"/>
      <c r="H8912" s="62"/>
      <c r="I8912" s="62"/>
      <c r="J8912" s="62"/>
      <c r="K8912" s="62"/>
      <c r="M8912" s="63"/>
      <c r="N8912" s="63"/>
      <c r="O8912" s="64"/>
      <c r="P8912" s="127"/>
      <c r="W8912" s="64"/>
      <c r="X8912" s="64"/>
    </row>
    <row r="8913" spans="1:24" s="59" customFormat="1" x14ac:dyDescent="0.25">
      <c r="A8913" s="77"/>
      <c r="D8913" s="60"/>
      <c r="E8913" s="60"/>
      <c r="F8913" s="60"/>
      <c r="G8913" s="60"/>
      <c r="H8913" s="62"/>
      <c r="I8913" s="62"/>
      <c r="J8913" s="62"/>
      <c r="K8913" s="62"/>
      <c r="M8913" s="63"/>
      <c r="N8913" s="63"/>
      <c r="O8913" s="64"/>
      <c r="P8913" s="127"/>
      <c r="W8913" s="64"/>
      <c r="X8913" s="64"/>
    </row>
    <row r="8914" spans="1:24" s="59" customFormat="1" x14ac:dyDescent="0.25">
      <c r="A8914" s="77"/>
      <c r="D8914" s="60"/>
      <c r="E8914" s="60"/>
      <c r="F8914" s="60"/>
      <c r="G8914" s="60"/>
      <c r="H8914" s="62"/>
      <c r="I8914" s="62"/>
      <c r="J8914" s="62"/>
      <c r="K8914" s="62"/>
      <c r="M8914" s="63"/>
      <c r="N8914" s="63"/>
      <c r="O8914" s="64"/>
      <c r="P8914" s="127"/>
      <c r="W8914" s="64"/>
      <c r="X8914" s="64"/>
    </row>
    <row r="8915" spans="1:24" s="59" customFormat="1" x14ac:dyDescent="0.25">
      <c r="A8915" s="77"/>
      <c r="D8915" s="60"/>
      <c r="E8915" s="60"/>
      <c r="F8915" s="60"/>
      <c r="G8915" s="60"/>
      <c r="H8915" s="62"/>
      <c r="I8915" s="62"/>
      <c r="J8915" s="62"/>
      <c r="K8915" s="62"/>
      <c r="M8915" s="63"/>
      <c r="N8915" s="63"/>
      <c r="O8915" s="64"/>
      <c r="P8915" s="127"/>
      <c r="W8915" s="64"/>
      <c r="X8915" s="64"/>
    </row>
    <row r="8916" spans="1:24" s="59" customFormat="1" x14ac:dyDescent="0.25">
      <c r="A8916" s="77"/>
      <c r="D8916" s="60"/>
      <c r="E8916" s="60"/>
      <c r="F8916" s="60"/>
      <c r="G8916" s="60"/>
      <c r="H8916" s="62"/>
      <c r="I8916" s="62"/>
      <c r="J8916" s="62"/>
      <c r="K8916" s="62"/>
      <c r="M8916" s="63"/>
      <c r="N8916" s="63"/>
      <c r="O8916" s="64"/>
      <c r="P8916" s="127"/>
      <c r="W8916" s="64"/>
      <c r="X8916" s="64"/>
    </row>
    <row r="8917" spans="1:24" s="59" customFormat="1" x14ac:dyDescent="0.25">
      <c r="A8917" s="77"/>
      <c r="D8917" s="60"/>
      <c r="E8917" s="60"/>
      <c r="F8917" s="60"/>
      <c r="G8917" s="60"/>
      <c r="H8917" s="62"/>
      <c r="I8917" s="62"/>
      <c r="J8917" s="62"/>
      <c r="K8917" s="62"/>
      <c r="M8917" s="63"/>
      <c r="N8917" s="63"/>
      <c r="O8917" s="64"/>
      <c r="P8917" s="127"/>
      <c r="W8917" s="64"/>
      <c r="X8917" s="64"/>
    </row>
    <row r="8918" spans="1:24" s="59" customFormat="1" x14ac:dyDescent="0.25">
      <c r="A8918" s="77"/>
      <c r="D8918" s="60"/>
      <c r="E8918" s="60"/>
      <c r="F8918" s="60"/>
      <c r="G8918" s="60"/>
      <c r="H8918" s="62"/>
      <c r="I8918" s="62"/>
      <c r="J8918" s="62"/>
      <c r="K8918" s="62"/>
      <c r="M8918" s="63"/>
      <c r="N8918" s="63"/>
      <c r="O8918" s="64"/>
      <c r="P8918" s="127"/>
      <c r="W8918" s="64"/>
      <c r="X8918" s="64"/>
    </row>
    <row r="8919" spans="1:24" s="59" customFormat="1" x14ac:dyDescent="0.25">
      <c r="A8919" s="77"/>
      <c r="D8919" s="60"/>
      <c r="E8919" s="60"/>
      <c r="F8919" s="60"/>
      <c r="G8919" s="60"/>
      <c r="H8919" s="62"/>
      <c r="I8919" s="62"/>
      <c r="J8919" s="62"/>
      <c r="K8919" s="62"/>
      <c r="M8919" s="63"/>
      <c r="N8919" s="63"/>
      <c r="O8919" s="64"/>
      <c r="P8919" s="127"/>
      <c r="W8919" s="64"/>
      <c r="X8919" s="64"/>
    </row>
    <row r="8920" spans="1:24" s="59" customFormat="1" x14ac:dyDescent="0.25">
      <c r="A8920" s="77"/>
      <c r="D8920" s="60"/>
      <c r="E8920" s="60"/>
      <c r="F8920" s="60"/>
      <c r="G8920" s="60"/>
      <c r="H8920" s="62"/>
      <c r="I8920" s="62"/>
      <c r="J8920" s="62"/>
      <c r="K8920" s="62"/>
      <c r="M8920" s="63"/>
      <c r="N8920" s="63"/>
      <c r="O8920" s="64"/>
      <c r="P8920" s="127"/>
      <c r="W8920" s="64"/>
      <c r="X8920" s="64"/>
    </row>
    <row r="8921" spans="1:24" s="59" customFormat="1" x14ac:dyDescent="0.25">
      <c r="A8921" s="77"/>
      <c r="D8921" s="60"/>
      <c r="E8921" s="60"/>
      <c r="F8921" s="60"/>
      <c r="G8921" s="60"/>
      <c r="H8921" s="62"/>
      <c r="I8921" s="62"/>
      <c r="J8921" s="62"/>
      <c r="K8921" s="62"/>
      <c r="M8921" s="63"/>
      <c r="N8921" s="63"/>
      <c r="O8921" s="64"/>
      <c r="P8921" s="127"/>
      <c r="W8921" s="64"/>
      <c r="X8921" s="64"/>
    </row>
    <row r="8922" spans="1:24" s="59" customFormat="1" x14ac:dyDescent="0.25">
      <c r="A8922" s="77"/>
      <c r="D8922" s="60"/>
      <c r="E8922" s="60"/>
      <c r="F8922" s="60"/>
      <c r="G8922" s="60"/>
      <c r="H8922" s="62"/>
      <c r="I8922" s="62"/>
      <c r="J8922" s="62"/>
      <c r="K8922" s="62"/>
      <c r="M8922" s="63"/>
      <c r="N8922" s="63"/>
      <c r="O8922" s="64"/>
      <c r="P8922" s="127"/>
      <c r="W8922" s="64"/>
      <c r="X8922" s="64"/>
    </row>
    <row r="8923" spans="1:24" s="59" customFormat="1" x14ac:dyDescent="0.25">
      <c r="A8923" s="77"/>
      <c r="D8923" s="60"/>
      <c r="E8923" s="60"/>
      <c r="F8923" s="60"/>
      <c r="G8923" s="60"/>
      <c r="H8923" s="62"/>
      <c r="I8923" s="62"/>
      <c r="J8923" s="62"/>
      <c r="K8923" s="62"/>
      <c r="M8923" s="63"/>
      <c r="N8923" s="63"/>
      <c r="O8923" s="64"/>
      <c r="P8923" s="127"/>
      <c r="W8923" s="64"/>
      <c r="X8923" s="64"/>
    </row>
    <row r="8924" spans="1:24" s="59" customFormat="1" x14ac:dyDescent="0.25">
      <c r="A8924" s="77"/>
      <c r="D8924" s="60"/>
      <c r="E8924" s="60"/>
      <c r="F8924" s="60"/>
      <c r="G8924" s="60"/>
      <c r="H8924" s="62"/>
      <c r="I8924" s="62"/>
      <c r="J8924" s="62"/>
      <c r="K8924" s="62"/>
      <c r="M8924" s="63"/>
      <c r="N8924" s="63"/>
      <c r="O8924" s="64"/>
      <c r="P8924" s="127"/>
      <c r="W8924" s="64"/>
      <c r="X8924" s="64"/>
    </row>
    <row r="8925" spans="1:24" s="59" customFormat="1" x14ac:dyDescent="0.25">
      <c r="A8925" s="77"/>
      <c r="D8925" s="60"/>
      <c r="E8925" s="60"/>
      <c r="F8925" s="60"/>
      <c r="G8925" s="60"/>
      <c r="H8925" s="62"/>
      <c r="I8925" s="62"/>
      <c r="J8925" s="62"/>
      <c r="K8925" s="62"/>
      <c r="M8925" s="63"/>
      <c r="N8925" s="63"/>
      <c r="O8925" s="64"/>
      <c r="P8925" s="127"/>
      <c r="W8925" s="64"/>
      <c r="X8925" s="64"/>
    </row>
    <row r="8926" spans="1:24" s="59" customFormat="1" x14ac:dyDescent="0.25">
      <c r="A8926" s="77"/>
      <c r="D8926" s="60"/>
      <c r="E8926" s="60"/>
      <c r="F8926" s="60"/>
      <c r="G8926" s="60"/>
      <c r="H8926" s="62"/>
      <c r="I8926" s="62"/>
      <c r="J8926" s="62"/>
      <c r="K8926" s="62"/>
      <c r="M8926" s="63"/>
      <c r="N8926" s="63"/>
      <c r="O8926" s="64"/>
      <c r="P8926" s="127"/>
      <c r="W8926" s="64"/>
      <c r="X8926" s="64"/>
    </row>
    <row r="8927" spans="1:24" s="59" customFormat="1" x14ac:dyDescent="0.25">
      <c r="A8927" s="77"/>
      <c r="D8927" s="60"/>
      <c r="E8927" s="60"/>
      <c r="F8927" s="60"/>
      <c r="G8927" s="60"/>
      <c r="H8927" s="62"/>
      <c r="I8927" s="62"/>
      <c r="J8927" s="62"/>
      <c r="K8927" s="62"/>
      <c r="M8927" s="63"/>
      <c r="N8927" s="63"/>
      <c r="O8927" s="64"/>
      <c r="P8927" s="127"/>
      <c r="W8927" s="64"/>
      <c r="X8927" s="64"/>
    </row>
    <row r="8928" spans="1:24" s="59" customFormat="1" x14ac:dyDescent="0.25">
      <c r="A8928" s="77"/>
      <c r="D8928" s="60"/>
      <c r="E8928" s="60"/>
      <c r="F8928" s="60"/>
      <c r="G8928" s="60"/>
      <c r="H8928" s="62"/>
      <c r="I8928" s="62"/>
      <c r="J8928" s="62"/>
      <c r="K8928" s="62"/>
      <c r="M8928" s="63"/>
      <c r="N8928" s="63"/>
      <c r="O8928" s="64"/>
      <c r="P8928" s="127"/>
      <c r="W8928" s="64"/>
      <c r="X8928" s="64"/>
    </row>
    <row r="8929" spans="1:24" s="59" customFormat="1" x14ac:dyDescent="0.25">
      <c r="A8929" s="77"/>
      <c r="D8929" s="60"/>
      <c r="E8929" s="60"/>
      <c r="F8929" s="60"/>
      <c r="G8929" s="60"/>
      <c r="H8929" s="62"/>
      <c r="I8929" s="62"/>
      <c r="J8929" s="62"/>
      <c r="K8929" s="62"/>
      <c r="M8929" s="63"/>
      <c r="N8929" s="63"/>
      <c r="O8929" s="64"/>
      <c r="P8929" s="127"/>
      <c r="W8929" s="64"/>
      <c r="X8929" s="64"/>
    </row>
    <row r="8930" spans="1:24" s="59" customFormat="1" x14ac:dyDescent="0.25">
      <c r="A8930" s="77"/>
      <c r="D8930" s="60"/>
      <c r="E8930" s="60"/>
      <c r="F8930" s="60"/>
      <c r="G8930" s="60"/>
      <c r="H8930" s="62"/>
      <c r="I8930" s="62"/>
      <c r="J8930" s="62"/>
      <c r="K8930" s="62"/>
      <c r="M8930" s="63"/>
      <c r="N8930" s="63"/>
      <c r="O8930" s="64"/>
      <c r="P8930" s="127"/>
      <c r="W8930" s="64"/>
      <c r="X8930" s="64"/>
    </row>
    <row r="8931" spans="1:24" s="59" customFormat="1" x14ac:dyDescent="0.25">
      <c r="A8931" s="77"/>
      <c r="D8931" s="60"/>
      <c r="E8931" s="60"/>
      <c r="F8931" s="60"/>
      <c r="G8931" s="60"/>
      <c r="H8931" s="62"/>
      <c r="I8931" s="62"/>
      <c r="J8931" s="62"/>
      <c r="K8931" s="62"/>
      <c r="M8931" s="63"/>
      <c r="N8931" s="63"/>
      <c r="O8931" s="64"/>
      <c r="P8931" s="127"/>
      <c r="W8931" s="64"/>
      <c r="X8931" s="64"/>
    </row>
    <row r="8932" spans="1:24" s="59" customFormat="1" x14ac:dyDescent="0.25">
      <c r="A8932" s="77"/>
      <c r="D8932" s="60"/>
      <c r="E8932" s="60"/>
      <c r="F8932" s="60"/>
      <c r="G8932" s="60"/>
      <c r="H8932" s="62"/>
      <c r="I8932" s="62"/>
      <c r="J8932" s="62"/>
      <c r="K8932" s="62"/>
      <c r="M8932" s="63"/>
      <c r="N8932" s="63"/>
      <c r="O8932" s="64"/>
      <c r="P8932" s="127"/>
      <c r="W8932" s="64"/>
      <c r="X8932" s="64"/>
    </row>
    <row r="8933" spans="1:24" s="59" customFormat="1" x14ac:dyDescent="0.25">
      <c r="A8933" s="77"/>
      <c r="D8933" s="60"/>
      <c r="E8933" s="60"/>
      <c r="F8933" s="60"/>
      <c r="G8933" s="60"/>
      <c r="H8933" s="62"/>
      <c r="I8933" s="62"/>
      <c r="J8933" s="62"/>
      <c r="K8933" s="62"/>
      <c r="M8933" s="63"/>
      <c r="N8933" s="63"/>
      <c r="O8933" s="64"/>
      <c r="P8933" s="127"/>
      <c r="W8933" s="64"/>
      <c r="X8933" s="64"/>
    </row>
    <row r="8934" spans="1:24" s="59" customFormat="1" x14ac:dyDescent="0.25">
      <c r="A8934" s="77"/>
      <c r="D8934" s="60"/>
      <c r="E8934" s="60"/>
      <c r="F8934" s="60"/>
      <c r="G8934" s="60"/>
      <c r="H8934" s="62"/>
      <c r="I8934" s="62"/>
      <c r="J8934" s="62"/>
      <c r="K8934" s="62"/>
      <c r="M8934" s="63"/>
      <c r="N8934" s="63"/>
      <c r="O8934" s="64"/>
      <c r="P8934" s="127"/>
      <c r="W8934" s="64"/>
      <c r="X8934" s="64"/>
    </row>
    <row r="8935" spans="1:24" s="59" customFormat="1" x14ac:dyDescent="0.25">
      <c r="A8935" s="77"/>
      <c r="D8935" s="60"/>
      <c r="E8935" s="60"/>
      <c r="F8935" s="60"/>
      <c r="G8935" s="60"/>
      <c r="H8935" s="62"/>
      <c r="I8935" s="62"/>
      <c r="J8935" s="62"/>
      <c r="K8935" s="62"/>
      <c r="M8935" s="63"/>
      <c r="N8935" s="63"/>
      <c r="O8935" s="64"/>
      <c r="P8935" s="127"/>
      <c r="W8935" s="64"/>
      <c r="X8935" s="64"/>
    </row>
    <row r="8936" spans="1:24" s="59" customFormat="1" x14ac:dyDescent="0.25">
      <c r="A8936" s="77"/>
      <c r="D8936" s="60"/>
      <c r="E8936" s="60"/>
      <c r="F8936" s="60"/>
      <c r="G8936" s="60"/>
      <c r="H8936" s="62"/>
      <c r="I8936" s="62"/>
      <c r="J8936" s="62"/>
      <c r="K8936" s="62"/>
      <c r="M8936" s="63"/>
      <c r="N8936" s="63"/>
      <c r="O8936" s="64"/>
      <c r="P8936" s="127"/>
      <c r="W8936" s="64"/>
      <c r="X8936" s="64"/>
    </row>
    <row r="8937" spans="1:24" s="59" customFormat="1" x14ac:dyDescent="0.25">
      <c r="A8937" s="77"/>
      <c r="D8937" s="60"/>
      <c r="E8937" s="60"/>
      <c r="F8937" s="60"/>
      <c r="G8937" s="60"/>
      <c r="H8937" s="62"/>
      <c r="I8937" s="62"/>
      <c r="J8937" s="62"/>
      <c r="K8937" s="62"/>
      <c r="M8937" s="63"/>
      <c r="N8937" s="63"/>
      <c r="O8937" s="64"/>
      <c r="P8937" s="127"/>
      <c r="W8937" s="64"/>
      <c r="X8937" s="64"/>
    </row>
    <row r="8938" spans="1:24" s="59" customFormat="1" x14ac:dyDescent="0.25">
      <c r="A8938" s="77"/>
      <c r="D8938" s="60"/>
      <c r="E8938" s="60"/>
      <c r="F8938" s="60"/>
      <c r="G8938" s="60"/>
      <c r="H8938" s="62"/>
      <c r="I8938" s="62"/>
      <c r="J8938" s="62"/>
      <c r="K8938" s="62"/>
      <c r="M8938" s="63"/>
      <c r="N8938" s="63"/>
      <c r="O8938" s="64"/>
      <c r="P8938" s="127"/>
      <c r="W8938" s="64"/>
      <c r="X8938" s="64"/>
    </row>
    <row r="8939" spans="1:24" s="59" customFormat="1" x14ac:dyDescent="0.25">
      <c r="A8939" s="77"/>
      <c r="D8939" s="60"/>
      <c r="E8939" s="60"/>
      <c r="F8939" s="60"/>
      <c r="G8939" s="60"/>
      <c r="H8939" s="62"/>
      <c r="I8939" s="62"/>
      <c r="J8939" s="62"/>
      <c r="K8939" s="62"/>
      <c r="M8939" s="63"/>
      <c r="N8939" s="63"/>
      <c r="O8939" s="64"/>
      <c r="P8939" s="127"/>
      <c r="W8939" s="64"/>
      <c r="X8939" s="64"/>
    </row>
    <row r="8940" spans="1:24" s="59" customFormat="1" x14ac:dyDescent="0.25">
      <c r="A8940" s="77"/>
      <c r="D8940" s="60"/>
      <c r="E8940" s="60"/>
      <c r="F8940" s="60"/>
      <c r="G8940" s="60"/>
      <c r="H8940" s="62"/>
      <c r="I8940" s="62"/>
      <c r="J8940" s="62"/>
      <c r="K8940" s="62"/>
      <c r="M8940" s="63"/>
      <c r="N8940" s="63"/>
      <c r="O8940" s="64"/>
      <c r="P8940" s="127"/>
      <c r="W8940" s="64"/>
      <c r="X8940" s="64"/>
    </row>
    <row r="8941" spans="1:24" s="59" customFormat="1" x14ac:dyDescent="0.25">
      <c r="A8941" s="77"/>
      <c r="D8941" s="60"/>
      <c r="E8941" s="60"/>
      <c r="F8941" s="60"/>
      <c r="G8941" s="60"/>
      <c r="H8941" s="62"/>
      <c r="I8941" s="62"/>
      <c r="J8941" s="62"/>
      <c r="K8941" s="62"/>
      <c r="M8941" s="63"/>
      <c r="N8941" s="63"/>
      <c r="O8941" s="64"/>
      <c r="P8941" s="127"/>
      <c r="W8941" s="64"/>
      <c r="X8941" s="64"/>
    </row>
    <row r="8942" spans="1:24" s="59" customFormat="1" x14ac:dyDescent="0.25">
      <c r="A8942" s="77"/>
      <c r="D8942" s="60"/>
      <c r="E8942" s="60"/>
      <c r="F8942" s="60"/>
      <c r="G8942" s="60"/>
      <c r="H8942" s="62"/>
      <c r="I8942" s="62"/>
      <c r="J8942" s="62"/>
      <c r="K8942" s="62"/>
      <c r="M8942" s="63"/>
      <c r="N8942" s="63"/>
      <c r="O8942" s="64"/>
      <c r="P8942" s="127"/>
      <c r="W8942" s="64"/>
      <c r="X8942" s="64"/>
    </row>
    <row r="8943" spans="1:24" s="59" customFormat="1" x14ac:dyDescent="0.25">
      <c r="A8943" s="77"/>
      <c r="D8943" s="60"/>
      <c r="E8943" s="60"/>
      <c r="F8943" s="60"/>
      <c r="G8943" s="60"/>
      <c r="H8943" s="62"/>
      <c r="I8943" s="62"/>
      <c r="J8943" s="62"/>
      <c r="K8943" s="62"/>
      <c r="M8943" s="63"/>
      <c r="N8943" s="63"/>
      <c r="O8943" s="64"/>
      <c r="P8943" s="127"/>
      <c r="W8943" s="64"/>
      <c r="X8943" s="64"/>
    </row>
    <row r="8944" spans="1:24" s="59" customFormat="1" x14ac:dyDescent="0.25">
      <c r="A8944" s="77"/>
      <c r="D8944" s="60"/>
      <c r="E8944" s="60"/>
      <c r="F8944" s="60"/>
      <c r="G8944" s="60"/>
      <c r="H8944" s="62"/>
      <c r="I8944" s="62"/>
      <c r="J8944" s="62"/>
      <c r="K8944" s="62"/>
      <c r="M8944" s="63"/>
      <c r="N8944" s="63"/>
      <c r="O8944" s="64"/>
      <c r="P8944" s="127"/>
      <c r="W8944" s="64"/>
      <c r="X8944" s="64"/>
    </row>
    <row r="8945" spans="1:24" s="59" customFormat="1" x14ac:dyDescent="0.25">
      <c r="A8945" s="77"/>
      <c r="D8945" s="60"/>
      <c r="E8945" s="60"/>
      <c r="F8945" s="60"/>
      <c r="G8945" s="60"/>
      <c r="H8945" s="62"/>
      <c r="I8945" s="62"/>
      <c r="J8945" s="62"/>
      <c r="K8945" s="62"/>
      <c r="M8945" s="63"/>
      <c r="N8945" s="63"/>
      <c r="O8945" s="64"/>
      <c r="P8945" s="127"/>
      <c r="W8945" s="64"/>
      <c r="X8945" s="64"/>
    </row>
    <row r="8946" spans="1:24" s="59" customFormat="1" x14ac:dyDescent="0.25">
      <c r="A8946" s="77"/>
      <c r="D8946" s="60"/>
      <c r="E8946" s="60"/>
      <c r="F8946" s="60"/>
      <c r="G8946" s="60"/>
      <c r="H8946" s="62"/>
      <c r="I8946" s="62"/>
      <c r="J8946" s="62"/>
      <c r="K8946" s="62"/>
      <c r="M8946" s="63"/>
      <c r="N8946" s="63"/>
      <c r="O8946" s="64"/>
      <c r="P8946" s="127"/>
      <c r="W8946" s="64"/>
      <c r="X8946" s="64"/>
    </row>
    <row r="8947" spans="1:24" s="59" customFormat="1" x14ac:dyDescent="0.25">
      <c r="A8947" s="77"/>
      <c r="D8947" s="60"/>
      <c r="E8947" s="60"/>
      <c r="F8947" s="60"/>
      <c r="G8947" s="60"/>
      <c r="H8947" s="62"/>
      <c r="I8947" s="62"/>
      <c r="J8947" s="62"/>
      <c r="K8947" s="62"/>
      <c r="M8947" s="63"/>
      <c r="N8947" s="63"/>
      <c r="O8947" s="64"/>
      <c r="P8947" s="127"/>
      <c r="W8947" s="64"/>
      <c r="X8947" s="64"/>
    </row>
    <row r="8948" spans="1:24" s="59" customFormat="1" x14ac:dyDescent="0.25">
      <c r="A8948" s="77"/>
      <c r="D8948" s="60"/>
      <c r="E8948" s="60"/>
      <c r="F8948" s="60"/>
      <c r="G8948" s="60"/>
      <c r="H8948" s="62"/>
      <c r="I8948" s="62"/>
      <c r="J8948" s="62"/>
      <c r="K8948" s="62"/>
      <c r="M8948" s="63"/>
      <c r="N8948" s="63"/>
      <c r="O8948" s="64"/>
      <c r="P8948" s="127"/>
      <c r="W8948" s="64"/>
      <c r="X8948" s="64"/>
    </row>
    <row r="8949" spans="1:24" s="59" customFormat="1" x14ac:dyDescent="0.25">
      <c r="A8949" s="77"/>
      <c r="D8949" s="60"/>
      <c r="E8949" s="60"/>
      <c r="F8949" s="60"/>
      <c r="G8949" s="60"/>
      <c r="H8949" s="62"/>
      <c r="I8949" s="62"/>
      <c r="J8949" s="62"/>
      <c r="K8949" s="62"/>
      <c r="M8949" s="63"/>
      <c r="N8949" s="63"/>
      <c r="O8949" s="64"/>
      <c r="P8949" s="127"/>
      <c r="W8949" s="64"/>
      <c r="X8949" s="64"/>
    </row>
    <row r="8950" spans="1:24" s="59" customFormat="1" x14ac:dyDescent="0.25">
      <c r="A8950" s="77"/>
      <c r="D8950" s="60"/>
      <c r="E8950" s="60"/>
      <c r="F8950" s="60"/>
      <c r="G8950" s="60"/>
      <c r="H8950" s="62"/>
      <c r="I8950" s="62"/>
      <c r="J8950" s="62"/>
      <c r="K8950" s="62"/>
      <c r="M8950" s="63"/>
      <c r="N8950" s="63"/>
      <c r="O8950" s="64"/>
      <c r="P8950" s="127"/>
      <c r="W8950" s="64"/>
      <c r="X8950" s="64"/>
    </row>
    <row r="8951" spans="1:24" s="59" customFormat="1" x14ac:dyDescent="0.25">
      <c r="A8951" s="77"/>
      <c r="D8951" s="60"/>
      <c r="E8951" s="60"/>
      <c r="F8951" s="60"/>
      <c r="G8951" s="60"/>
      <c r="H8951" s="62"/>
      <c r="I8951" s="62"/>
      <c r="J8951" s="62"/>
      <c r="K8951" s="62"/>
      <c r="M8951" s="63"/>
      <c r="N8951" s="63"/>
      <c r="O8951" s="64"/>
      <c r="P8951" s="127"/>
      <c r="W8951" s="64"/>
      <c r="X8951" s="64"/>
    </row>
    <row r="8952" spans="1:24" s="59" customFormat="1" x14ac:dyDescent="0.25">
      <c r="A8952" s="77"/>
      <c r="D8952" s="60"/>
      <c r="E8952" s="60"/>
      <c r="F8952" s="60"/>
      <c r="G8952" s="60"/>
      <c r="H8952" s="62"/>
      <c r="I8952" s="62"/>
      <c r="J8952" s="62"/>
      <c r="K8952" s="62"/>
      <c r="M8952" s="63"/>
      <c r="N8952" s="63"/>
      <c r="O8952" s="64"/>
      <c r="P8952" s="127"/>
      <c r="W8952" s="64"/>
      <c r="X8952" s="64"/>
    </row>
    <row r="8953" spans="1:24" s="59" customFormat="1" x14ac:dyDescent="0.25">
      <c r="A8953" s="77"/>
      <c r="D8953" s="60"/>
      <c r="E8953" s="60"/>
      <c r="F8953" s="60"/>
      <c r="G8953" s="60"/>
      <c r="H8953" s="62"/>
      <c r="I8953" s="62"/>
      <c r="J8953" s="62"/>
      <c r="K8953" s="62"/>
      <c r="M8953" s="63"/>
      <c r="N8953" s="63"/>
      <c r="O8953" s="64"/>
      <c r="P8953" s="127"/>
      <c r="W8953" s="64"/>
      <c r="X8953" s="64"/>
    </row>
    <row r="8954" spans="1:24" s="59" customFormat="1" x14ac:dyDescent="0.25">
      <c r="A8954" s="77"/>
      <c r="D8954" s="60"/>
      <c r="E8954" s="60"/>
      <c r="F8954" s="60"/>
      <c r="G8954" s="60"/>
      <c r="H8954" s="62"/>
      <c r="I8954" s="62"/>
      <c r="J8954" s="62"/>
      <c r="K8954" s="62"/>
      <c r="M8954" s="63"/>
      <c r="N8954" s="63"/>
      <c r="O8954" s="64"/>
      <c r="P8954" s="127"/>
      <c r="W8954" s="64"/>
      <c r="X8954" s="64"/>
    </row>
    <row r="8955" spans="1:24" s="59" customFormat="1" x14ac:dyDescent="0.25">
      <c r="A8955" s="77"/>
      <c r="D8955" s="60"/>
      <c r="E8955" s="60"/>
      <c r="F8955" s="60"/>
      <c r="G8955" s="60"/>
      <c r="H8955" s="62"/>
      <c r="I8955" s="62"/>
      <c r="J8955" s="62"/>
      <c r="K8955" s="62"/>
      <c r="M8955" s="63"/>
      <c r="N8955" s="63"/>
      <c r="O8955" s="64"/>
      <c r="P8955" s="127"/>
      <c r="W8955" s="64"/>
      <c r="X8955" s="64"/>
    </row>
    <row r="8956" spans="1:24" s="59" customFormat="1" x14ac:dyDescent="0.25">
      <c r="A8956" s="77"/>
      <c r="D8956" s="60"/>
      <c r="E8956" s="60"/>
      <c r="F8956" s="60"/>
      <c r="G8956" s="60"/>
      <c r="H8956" s="62"/>
      <c r="I8956" s="62"/>
      <c r="J8956" s="62"/>
      <c r="K8956" s="62"/>
      <c r="M8956" s="63"/>
      <c r="N8956" s="63"/>
      <c r="O8956" s="64"/>
      <c r="P8956" s="127"/>
      <c r="W8956" s="64"/>
      <c r="X8956" s="64"/>
    </row>
    <row r="8957" spans="1:24" s="59" customFormat="1" x14ac:dyDescent="0.25">
      <c r="A8957" s="77"/>
      <c r="D8957" s="60"/>
      <c r="E8957" s="60"/>
      <c r="F8957" s="60"/>
      <c r="G8957" s="60"/>
      <c r="H8957" s="62"/>
      <c r="I8957" s="62"/>
      <c r="J8957" s="62"/>
      <c r="K8957" s="62"/>
      <c r="M8957" s="63"/>
      <c r="N8957" s="63"/>
      <c r="O8957" s="64"/>
      <c r="P8957" s="127"/>
      <c r="W8957" s="64"/>
      <c r="X8957" s="64"/>
    </row>
    <row r="8958" spans="1:24" s="59" customFormat="1" x14ac:dyDescent="0.25">
      <c r="A8958" s="77"/>
      <c r="D8958" s="60"/>
      <c r="E8958" s="60"/>
      <c r="F8958" s="60"/>
      <c r="G8958" s="60"/>
      <c r="H8958" s="62"/>
      <c r="I8958" s="62"/>
      <c r="J8958" s="62"/>
      <c r="K8958" s="62"/>
      <c r="M8958" s="63"/>
      <c r="N8958" s="63"/>
      <c r="O8958" s="64"/>
      <c r="P8958" s="127"/>
      <c r="W8958" s="64"/>
      <c r="X8958" s="64"/>
    </row>
    <row r="8959" spans="1:24" s="59" customFormat="1" x14ac:dyDescent="0.25">
      <c r="A8959" s="77"/>
      <c r="D8959" s="60"/>
      <c r="E8959" s="60"/>
      <c r="F8959" s="60"/>
      <c r="G8959" s="60"/>
      <c r="H8959" s="62"/>
      <c r="I8959" s="62"/>
      <c r="J8959" s="62"/>
      <c r="K8959" s="62"/>
      <c r="M8959" s="63"/>
      <c r="N8959" s="63"/>
      <c r="O8959" s="64"/>
      <c r="P8959" s="127"/>
      <c r="W8959" s="64"/>
      <c r="X8959" s="64"/>
    </row>
    <row r="8960" spans="1:24" s="59" customFormat="1" x14ac:dyDescent="0.25">
      <c r="A8960" s="77"/>
      <c r="D8960" s="60"/>
      <c r="E8960" s="60"/>
      <c r="F8960" s="60"/>
      <c r="G8960" s="60"/>
      <c r="H8960" s="62"/>
      <c r="I8960" s="62"/>
      <c r="J8960" s="62"/>
      <c r="K8960" s="62"/>
      <c r="M8960" s="63"/>
      <c r="N8960" s="63"/>
      <c r="O8960" s="64"/>
      <c r="P8960" s="127"/>
      <c r="W8960" s="64"/>
      <c r="X8960" s="64"/>
    </row>
    <row r="8961" spans="1:24" s="59" customFormat="1" x14ac:dyDescent="0.25">
      <c r="A8961" s="77"/>
      <c r="D8961" s="60"/>
      <c r="E8961" s="60"/>
      <c r="F8961" s="60"/>
      <c r="G8961" s="60"/>
      <c r="H8961" s="62"/>
      <c r="I8961" s="62"/>
      <c r="J8961" s="62"/>
      <c r="K8961" s="62"/>
      <c r="M8961" s="63"/>
      <c r="N8961" s="63"/>
      <c r="O8961" s="64"/>
      <c r="P8961" s="127"/>
      <c r="W8961" s="64"/>
      <c r="X8961" s="64"/>
    </row>
    <row r="8962" spans="1:24" s="59" customFormat="1" x14ac:dyDescent="0.25">
      <c r="A8962" s="77"/>
      <c r="D8962" s="60"/>
      <c r="E8962" s="60"/>
      <c r="F8962" s="60"/>
      <c r="G8962" s="60"/>
      <c r="H8962" s="62"/>
      <c r="I8962" s="62"/>
      <c r="J8962" s="62"/>
      <c r="K8962" s="62"/>
      <c r="M8962" s="63"/>
      <c r="N8962" s="63"/>
      <c r="O8962" s="64"/>
      <c r="P8962" s="127"/>
      <c r="W8962" s="64"/>
      <c r="X8962" s="64"/>
    </row>
    <row r="8963" spans="1:24" s="59" customFormat="1" x14ac:dyDescent="0.25">
      <c r="A8963" s="77"/>
      <c r="D8963" s="60"/>
      <c r="E8963" s="60"/>
      <c r="F8963" s="60"/>
      <c r="G8963" s="60"/>
      <c r="H8963" s="62"/>
      <c r="I8963" s="62"/>
      <c r="J8963" s="62"/>
      <c r="K8963" s="62"/>
      <c r="M8963" s="63"/>
      <c r="N8963" s="63"/>
      <c r="O8963" s="64"/>
      <c r="P8963" s="127"/>
      <c r="W8963" s="64"/>
      <c r="X8963" s="64"/>
    </row>
    <row r="8964" spans="1:24" s="59" customFormat="1" x14ac:dyDescent="0.25">
      <c r="A8964" s="77"/>
      <c r="D8964" s="60"/>
      <c r="E8964" s="60"/>
      <c r="F8964" s="60"/>
      <c r="G8964" s="60"/>
      <c r="H8964" s="62"/>
      <c r="I8964" s="62"/>
      <c r="J8964" s="62"/>
      <c r="K8964" s="62"/>
      <c r="M8964" s="63"/>
      <c r="N8964" s="63"/>
      <c r="O8964" s="64"/>
      <c r="P8964" s="127"/>
      <c r="W8964" s="64"/>
      <c r="X8964" s="64"/>
    </row>
    <row r="8965" spans="1:24" s="59" customFormat="1" x14ac:dyDescent="0.25">
      <c r="A8965" s="77"/>
      <c r="D8965" s="60"/>
      <c r="E8965" s="60"/>
      <c r="F8965" s="60"/>
      <c r="G8965" s="60"/>
      <c r="H8965" s="62"/>
      <c r="I8965" s="62"/>
      <c r="J8965" s="62"/>
      <c r="K8965" s="62"/>
      <c r="M8965" s="63"/>
      <c r="N8965" s="63"/>
      <c r="O8965" s="64"/>
      <c r="P8965" s="127"/>
      <c r="W8965" s="64"/>
      <c r="X8965" s="64"/>
    </row>
    <row r="8966" spans="1:24" s="59" customFormat="1" x14ac:dyDescent="0.25">
      <c r="A8966" s="77"/>
      <c r="D8966" s="60"/>
      <c r="E8966" s="60"/>
      <c r="F8966" s="60"/>
      <c r="G8966" s="60"/>
      <c r="H8966" s="62"/>
      <c r="I8966" s="62"/>
      <c r="J8966" s="62"/>
      <c r="K8966" s="62"/>
      <c r="M8966" s="63"/>
      <c r="N8966" s="63"/>
      <c r="O8966" s="64"/>
      <c r="P8966" s="127"/>
      <c r="W8966" s="64"/>
      <c r="X8966" s="64"/>
    </row>
    <row r="8967" spans="1:24" s="59" customFormat="1" x14ac:dyDescent="0.25">
      <c r="A8967" s="77"/>
      <c r="D8967" s="60"/>
      <c r="E8967" s="60"/>
      <c r="F8967" s="60"/>
      <c r="G8967" s="60"/>
      <c r="H8967" s="62"/>
      <c r="I8967" s="62"/>
      <c r="J8967" s="62"/>
      <c r="K8967" s="62"/>
      <c r="M8967" s="63"/>
      <c r="N8967" s="63"/>
      <c r="O8967" s="64"/>
      <c r="P8967" s="127"/>
      <c r="W8967" s="64"/>
      <c r="X8967" s="64"/>
    </row>
    <row r="8968" spans="1:24" s="59" customFormat="1" x14ac:dyDescent="0.25">
      <c r="A8968" s="77"/>
      <c r="D8968" s="60"/>
      <c r="E8968" s="60"/>
      <c r="F8968" s="60"/>
      <c r="G8968" s="60"/>
      <c r="H8968" s="62"/>
      <c r="I8968" s="62"/>
      <c r="J8968" s="62"/>
      <c r="K8968" s="62"/>
      <c r="M8968" s="63"/>
      <c r="N8968" s="63"/>
      <c r="O8968" s="64"/>
      <c r="P8968" s="127"/>
      <c r="W8968" s="64"/>
      <c r="X8968" s="64"/>
    </row>
    <row r="8969" spans="1:24" s="59" customFormat="1" x14ac:dyDescent="0.25">
      <c r="A8969" s="77"/>
      <c r="D8969" s="60"/>
      <c r="E8969" s="60"/>
      <c r="F8969" s="60"/>
      <c r="G8969" s="60"/>
      <c r="H8969" s="62"/>
      <c r="I8969" s="62"/>
      <c r="J8969" s="62"/>
      <c r="K8969" s="62"/>
      <c r="M8969" s="63"/>
      <c r="N8969" s="63"/>
      <c r="O8969" s="64"/>
      <c r="P8969" s="127"/>
      <c r="W8969" s="64"/>
      <c r="X8969" s="64"/>
    </row>
    <row r="8970" spans="1:24" s="59" customFormat="1" x14ac:dyDescent="0.25">
      <c r="A8970" s="77"/>
      <c r="D8970" s="60"/>
      <c r="E8970" s="60"/>
      <c r="F8970" s="60"/>
      <c r="G8970" s="60"/>
      <c r="H8970" s="62"/>
      <c r="I8970" s="62"/>
      <c r="J8970" s="62"/>
      <c r="K8970" s="62"/>
      <c r="M8970" s="63"/>
      <c r="N8970" s="63"/>
      <c r="O8970" s="64"/>
      <c r="P8970" s="127"/>
      <c r="W8970" s="64"/>
      <c r="X8970" s="64"/>
    </row>
    <row r="8971" spans="1:24" s="59" customFormat="1" x14ac:dyDescent="0.25">
      <c r="A8971" s="77"/>
      <c r="D8971" s="60"/>
      <c r="E8971" s="60"/>
      <c r="F8971" s="60"/>
      <c r="G8971" s="60"/>
      <c r="H8971" s="62"/>
      <c r="I8971" s="62"/>
      <c r="J8971" s="62"/>
      <c r="K8971" s="62"/>
      <c r="M8971" s="63"/>
      <c r="N8971" s="63"/>
      <c r="O8971" s="64"/>
      <c r="P8971" s="127"/>
      <c r="W8971" s="64"/>
      <c r="X8971" s="64"/>
    </row>
    <row r="8972" spans="1:24" s="59" customFormat="1" x14ac:dyDescent="0.25">
      <c r="A8972" s="77"/>
      <c r="D8972" s="60"/>
      <c r="E8972" s="60"/>
      <c r="F8972" s="60"/>
      <c r="G8972" s="60"/>
      <c r="H8972" s="62"/>
      <c r="I8972" s="62"/>
      <c r="J8972" s="62"/>
      <c r="K8972" s="62"/>
      <c r="M8972" s="63"/>
      <c r="N8972" s="63"/>
      <c r="O8972" s="64"/>
      <c r="P8972" s="127"/>
      <c r="W8972" s="64"/>
      <c r="X8972" s="64"/>
    </row>
    <row r="8973" spans="1:24" s="59" customFormat="1" x14ac:dyDescent="0.25">
      <c r="A8973" s="77"/>
      <c r="D8973" s="60"/>
      <c r="E8973" s="60"/>
      <c r="F8973" s="60"/>
      <c r="G8973" s="60"/>
      <c r="H8973" s="62"/>
      <c r="I8973" s="62"/>
      <c r="J8973" s="62"/>
      <c r="K8973" s="62"/>
      <c r="M8973" s="63"/>
      <c r="N8973" s="63"/>
      <c r="O8973" s="64"/>
      <c r="P8973" s="127"/>
      <c r="W8973" s="64"/>
      <c r="X8973" s="64"/>
    </row>
    <row r="8974" spans="1:24" s="59" customFormat="1" x14ac:dyDescent="0.25">
      <c r="A8974" s="77"/>
      <c r="D8974" s="60"/>
      <c r="E8974" s="60"/>
      <c r="F8974" s="60"/>
      <c r="G8974" s="60"/>
      <c r="H8974" s="62"/>
      <c r="I8974" s="62"/>
      <c r="J8974" s="62"/>
      <c r="K8974" s="62"/>
      <c r="M8974" s="63"/>
      <c r="N8974" s="63"/>
      <c r="O8974" s="64"/>
      <c r="P8974" s="127"/>
      <c r="W8974" s="64"/>
      <c r="X8974" s="64"/>
    </row>
    <row r="8975" spans="1:24" s="59" customFormat="1" x14ac:dyDescent="0.25">
      <c r="A8975" s="77"/>
      <c r="D8975" s="60"/>
      <c r="E8975" s="60"/>
      <c r="F8975" s="60"/>
      <c r="G8975" s="60"/>
      <c r="H8975" s="62"/>
      <c r="I8975" s="62"/>
      <c r="J8975" s="62"/>
      <c r="K8975" s="62"/>
      <c r="M8975" s="63"/>
      <c r="N8975" s="63"/>
      <c r="O8975" s="64"/>
      <c r="P8975" s="127"/>
      <c r="W8975" s="64"/>
      <c r="X8975" s="64"/>
    </row>
    <row r="8976" spans="1:24" s="59" customFormat="1" x14ac:dyDescent="0.25">
      <c r="A8976" s="77"/>
      <c r="D8976" s="60"/>
      <c r="E8976" s="60"/>
      <c r="F8976" s="60"/>
      <c r="G8976" s="60"/>
      <c r="H8976" s="62"/>
      <c r="I8976" s="62"/>
      <c r="J8976" s="62"/>
      <c r="K8976" s="62"/>
      <c r="M8976" s="63"/>
      <c r="N8976" s="63"/>
      <c r="O8976" s="64"/>
      <c r="P8976" s="127"/>
      <c r="W8976" s="64"/>
      <c r="X8976" s="64"/>
    </row>
    <row r="8977" spans="1:24" s="59" customFormat="1" x14ac:dyDescent="0.25">
      <c r="A8977" s="77"/>
      <c r="D8977" s="60"/>
      <c r="E8977" s="60"/>
      <c r="F8977" s="60"/>
      <c r="G8977" s="60"/>
      <c r="H8977" s="62"/>
      <c r="I8977" s="62"/>
      <c r="J8977" s="62"/>
      <c r="K8977" s="62"/>
      <c r="M8977" s="63"/>
      <c r="N8977" s="63"/>
      <c r="O8977" s="64"/>
      <c r="P8977" s="127"/>
      <c r="W8977" s="64"/>
      <c r="X8977" s="64"/>
    </row>
    <row r="8978" spans="1:24" s="59" customFormat="1" x14ac:dyDescent="0.25">
      <c r="A8978" s="77"/>
      <c r="D8978" s="60"/>
      <c r="E8978" s="60"/>
      <c r="F8978" s="60"/>
      <c r="G8978" s="60"/>
      <c r="H8978" s="62"/>
      <c r="I8978" s="62"/>
      <c r="J8978" s="62"/>
      <c r="K8978" s="62"/>
      <c r="M8978" s="63"/>
      <c r="N8978" s="63"/>
      <c r="O8978" s="64"/>
      <c r="P8978" s="127"/>
      <c r="W8978" s="64"/>
      <c r="X8978" s="64"/>
    </row>
    <row r="8979" spans="1:24" s="59" customFormat="1" x14ac:dyDescent="0.25">
      <c r="A8979" s="77"/>
      <c r="D8979" s="60"/>
      <c r="E8979" s="60"/>
      <c r="F8979" s="60"/>
      <c r="G8979" s="60"/>
      <c r="H8979" s="62"/>
      <c r="I8979" s="62"/>
      <c r="J8979" s="62"/>
      <c r="K8979" s="62"/>
      <c r="M8979" s="63"/>
      <c r="N8979" s="63"/>
      <c r="O8979" s="64"/>
      <c r="P8979" s="127"/>
      <c r="W8979" s="64"/>
      <c r="X8979" s="64"/>
    </row>
    <row r="8980" spans="1:24" s="59" customFormat="1" x14ac:dyDescent="0.25">
      <c r="A8980" s="77"/>
      <c r="D8980" s="60"/>
      <c r="E8980" s="60"/>
      <c r="F8980" s="60"/>
      <c r="G8980" s="60"/>
      <c r="H8980" s="62"/>
      <c r="I8980" s="62"/>
      <c r="J8980" s="62"/>
      <c r="K8980" s="62"/>
      <c r="M8980" s="63"/>
      <c r="N8980" s="63"/>
      <c r="O8980" s="64"/>
      <c r="P8980" s="127"/>
      <c r="W8980" s="64"/>
      <c r="X8980" s="64"/>
    </row>
    <row r="8981" spans="1:24" s="59" customFormat="1" x14ac:dyDescent="0.25">
      <c r="A8981" s="77"/>
      <c r="D8981" s="60"/>
      <c r="E8981" s="60"/>
      <c r="F8981" s="60"/>
      <c r="G8981" s="60"/>
      <c r="H8981" s="62"/>
      <c r="I8981" s="62"/>
      <c r="J8981" s="62"/>
      <c r="K8981" s="62"/>
      <c r="M8981" s="63"/>
      <c r="N8981" s="63"/>
      <c r="O8981" s="64"/>
      <c r="P8981" s="127"/>
      <c r="W8981" s="64"/>
      <c r="X8981" s="64"/>
    </row>
    <row r="8982" spans="1:24" s="59" customFormat="1" x14ac:dyDescent="0.25">
      <c r="A8982" s="77"/>
      <c r="D8982" s="60"/>
      <c r="E8982" s="60"/>
      <c r="F8982" s="60"/>
      <c r="G8982" s="60"/>
      <c r="H8982" s="62"/>
      <c r="I8982" s="62"/>
      <c r="J8982" s="62"/>
      <c r="K8982" s="62"/>
      <c r="M8982" s="63"/>
      <c r="N8982" s="63"/>
      <c r="O8982" s="64"/>
      <c r="P8982" s="127"/>
      <c r="W8982" s="64"/>
      <c r="X8982" s="64"/>
    </row>
    <row r="8983" spans="1:24" s="59" customFormat="1" x14ac:dyDescent="0.25">
      <c r="A8983" s="77"/>
      <c r="D8983" s="60"/>
      <c r="E8983" s="60"/>
      <c r="F8983" s="60"/>
      <c r="G8983" s="60"/>
      <c r="H8983" s="62"/>
      <c r="I8983" s="62"/>
      <c r="J8983" s="62"/>
      <c r="K8983" s="62"/>
      <c r="M8983" s="63"/>
      <c r="N8983" s="63"/>
      <c r="O8983" s="64"/>
      <c r="P8983" s="127"/>
      <c r="W8983" s="64"/>
      <c r="X8983" s="64"/>
    </row>
    <row r="8984" spans="1:24" s="59" customFormat="1" x14ac:dyDescent="0.25">
      <c r="A8984" s="77"/>
      <c r="D8984" s="60"/>
      <c r="E8984" s="60"/>
      <c r="F8984" s="60"/>
      <c r="G8984" s="60"/>
      <c r="H8984" s="62"/>
      <c r="I8984" s="62"/>
      <c r="J8984" s="62"/>
      <c r="K8984" s="62"/>
      <c r="M8984" s="63"/>
      <c r="N8984" s="63"/>
      <c r="O8984" s="64"/>
      <c r="P8984" s="127"/>
      <c r="W8984" s="64"/>
      <c r="X8984" s="64"/>
    </row>
    <row r="8985" spans="1:24" s="59" customFormat="1" x14ac:dyDescent="0.25">
      <c r="A8985" s="77"/>
      <c r="D8985" s="60"/>
      <c r="E8985" s="60"/>
      <c r="F8985" s="60"/>
      <c r="G8985" s="60"/>
      <c r="H8985" s="62"/>
      <c r="I8985" s="62"/>
      <c r="J8985" s="62"/>
      <c r="K8985" s="62"/>
      <c r="M8985" s="63"/>
      <c r="N8985" s="63"/>
      <c r="O8985" s="64"/>
      <c r="P8985" s="127"/>
      <c r="W8985" s="64"/>
      <c r="X8985" s="64"/>
    </row>
    <row r="8986" spans="1:24" s="59" customFormat="1" x14ac:dyDescent="0.25">
      <c r="A8986" s="77"/>
      <c r="D8986" s="60"/>
      <c r="E8986" s="60"/>
      <c r="F8986" s="60"/>
      <c r="G8986" s="60"/>
      <c r="H8986" s="62"/>
      <c r="I8986" s="62"/>
      <c r="J8986" s="62"/>
      <c r="K8986" s="62"/>
      <c r="M8986" s="63"/>
      <c r="N8986" s="63"/>
      <c r="O8986" s="64"/>
      <c r="P8986" s="127"/>
      <c r="W8986" s="64"/>
      <c r="X8986" s="64"/>
    </row>
    <row r="8987" spans="1:24" s="59" customFormat="1" x14ac:dyDescent="0.25">
      <c r="A8987" s="77"/>
      <c r="D8987" s="60"/>
      <c r="E8987" s="60"/>
      <c r="F8987" s="60"/>
      <c r="G8987" s="60"/>
      <c r="H8987" s="62"/>
      <c r="I8987" s="62"/>
      <c r="J8987" s="62"/>
      <c r="K8987" s="62"/>
      <c r="M8987" s="63"/>
      <c r="N8987" s="63"/>
      <c r="O8987" s="64"/>
      <c r="P8987" s="127"/>
      <c r="W8987" s="64"/>
      <c r="X8987" s="64"/>
    </row>
    <row r="8988" spans="1:24" s="59" customFormat="1" x14ac:dyDescent="0.25">
      <c r="A8988" s="77"/>
      <c r="D8988" s="60"/>
      <c r="E8988" s="60"/>
      <c r="F8988" s="60"/>
      <c r="G8988" s="60"/>
      <c r="H8988" s="62"/>
      <c r="I8988" s="62"/>
      <c r="J8988" s="62"/>
      <c r="K8988" s="62"/>
      <c r="M8988" s="63"/>
      <c r="N8988" s="63"/>
      <c r="O8988" s="64"/>
      <c r="P8988" s="127"/>
      <c r="W8988" s="64"/>
      <c r="X8988" s="64"/>
    </row>
    <row r="8989" spans="1:24" s="59" customFormat="1" x14ac:dyDescent="0.25">
      <c r="A8989" s="77"/>
      <c r="D8989" s="60"/>
      <c r="E8989" s="60"/>
      <c r="F8989" s="60"/>
      <c r="G8989" s="60"/>
      <c r="H8989" s="62"/>
      <c r="I8989" s="62"/>
      <c r="J8989" s="62"/>
      <c r="K8989" s="62"/>
      <c r="M8989" s="63"/>
      <c r="N8989" s="63"/>
      <c r="O8989" s="64"/>
      <c r="P8989" s="127"/>
      <c r="W8989" s="64"/>
      <c r="X8989" s="64"/>
    </row>
    <row r="8990" spans="1:24" s="59" customFormat="1" x14ac:dyDescent="0.25">
      <c r="A8990" s="77"/>
      <c r="D8990" s="60"/>
      <c r="E8990" s="60"/>
      <c r="F8990" s="60"/>
      <c r="G8990" s="60"/>
      <c r="H8990" s="62"/>
      <c r="I8990" s="62"/>
      <c r="J8990" s="62"/>
      <c r="K8990" s="62"/>
      <c r="M8990" s="63"/>
      <c r="N8990" s="63"/>
      <c r="O8990" s="64"/>
      <c r="P8990" s="127"/>
      <c r="W8990" s="64"/>
      <c r="X8990" s="64"/>
    </row>
    <row r="8991" spans="1:24" s="59" customFormat="1" x14ac:dyDescent="0.25">
      <c r="A8991" s="77"/>
      <c r="D8991" s="60"/>
      <c r="E8991" s="60"/>
      <c r="F8991" s="60"/>
      <c r="G8991" s="60"/>
      <c r="H8991" s="62"/>
      <c r="I8991" s="62"/>
      <c r="J8991" s="62"/>
      <c r="K8991" s="62"/>
      <c r="M8991" s="63"/>
      <c r="N8991" s="63"/>
      <c r="O8991" s="64"/>
      <c r="P8991" s="127"/>
      <c r="W8991" s="64"/>
      <c r="X8991" s="64"/>
    </row>
    <row r="8992" spans="1:24" s="59" customFormat="1" x14ac:dyDescent="0.25">
      <c r="A8992" s="77"/>
      <c r="D8992" s="60"/>
      <c r="E8992" s="60"/>
      <c r="F8992" s="60"/>
      <c r="G8992" s="60"/>
      <c r="H8992" s="62"/>
      <c r="I8992" s="62"/>
      <c r="J8992" s="62"/>
      <c r="K8992" s="62"/>
      <c r="M8992" s="63"/>
      <c r="N8992" s="63"/>
      <c r="O8992" s="64"/>
      <c r="P8992" s="127"/>
      <c r="W8992" s="64"/>
      <c r="X8992" s="64"/>
    </row>
    <row r="8993" spans="1:24" s="59" customFormat="1" x14ac:dyDescent="0.25">
      <c r="A8993" s="77"/>
      <c r="D8993" s="60"/>
      <c r="E8993" s="60"/>
      <c r="F8993" s="60"/>
      <c r="G8993" s="60"/>
      <c r="H8993" s="62"/>
      <c r="I8993" s="62"/>
      <c r="J8993" s="62"/>
      <c r="K8993" s="62"/>
      <c r="M8993" s="63"/>
      <c r="N8993" s="63"/>
      <c r="O8993" s="64"/>
      <c r="P8993" s="127"/>
      <c r="W8993" s="64"/>
      <c r="X8993" s="64"/>
    </row>
    <row r="8994" spans="1:24" s="59" customFormat="1" x14ac:dyDescent="0.25">
      <c r="A8994" s="77"/>
      <c r="D8994" s="60"/>
      <c r="E8994" s="60"/>
      <c r="F8994" s="60"/>
      <c r="G8994" s="60"/>
      <c r="H8994" s="62"/>
      <c r="I8994" s="62"/>
      <c r="J8994" s="62"/>
      <c r="K8994" s="62"/>
      <c r="M8994" s="63"/>
      <c r="N8994" s="63"/>
      <c r="O8994" s="64"/>
      <c r="P8994" s="127"/>
      <c r="W8994" s="64"/>
      <c r="X8994" s="64"/>
    </row>
    <row r="8995" spans="1:24" s="59" customFormat="1" x14ac:dyDescent="0.25">
      <c r="A8995" s="77"/>
      <c r="D8995" s="60"/>
      <c r="E8995" s="60"/>
      <c r="F8995" s="60"/>
      <c r="G8995" s="60"/>
      <c r="H8995" s="62"/>
      <c r="I8995" s="62"/>
      <c r="J8995" s="62"/>
      <c r="K8995" s="62"/>
      <c r="M8995" s="63"/>
      <c r="N8995" s="63"/>
      <c r="O8995" s="64"/>
      <c r="P8995" s="127"/>
      <c r="W8995" s="64"/>
      <c r="X8995" s="64"/>
    </row>
    <row r="8996" spans="1:24" s="59" customFormat="1" x14ac:dyDescent="0.25">
      <c r="A8996" s="77"/>
      <c r="D8996" s="60"/>
      <c r="E8996" s="60"/>
      <c r="F8996" s="60"/>
      <c r="G8996" s="60"/>
      <c r="H8996" s="62"/>
      <c r="I8996" s="62"/>
      <c r="J8996" s="62"/>
      <c r="K8996" s="62"/>
      <c r="M8996" s="63"/>
      <c r="N8996" s="63"/>
      <c r="O8996" s="64"/>
      <c r="P8996" s="127"/>
      <c r="W8996" s="64"/>
      <c r="X8996" s="64"/>
    </row>
    <row r="8997" spans="1:24" s="59" customFormat="1" x14ac:dyDescent="0.25">
      <c r="A8997" s="77"/>
      <c r="D8997" s="60"/>
      <c r="E8997" s="60"/>
      <c r="F8997" s="60"/>
      <c r="G8997" s="60"/>
      <c r="H8997" s="62"/>
      <c r="I8997" s="62"/>
      <c r="J8997" s="62"/>
      <c r="K8997" s="62"/>
      <c r="M8997" s="63"/>
      <c r="N8997" s="63"/>
      <c r="O8997" s="64"/>
      <c r="P8997" s="127"/>
      <c r="W8997" s="64"/>
      <c r="X8997" s="64"/>
    </row>
    <row r="8998" spans="1:24" s="59" customFormat="1" x14ac:dyDescent="0.25">
      <c r="A8998" s="77"/>
      <c r="D8998" s="60"/>
      <c r="E8998" s="60"/>
      <c r="F8998" s="60"/>
      <c r="G8998" s="60"/>
      <c r="H8998" s="62"/>
      <c r="I8998" s="62"/>
      <c r="J8998" s="62"/>
      <c r="K8998" s="62"/>
      <c r="M8998" s="63"/>
      <c r="N8998" s="63"/>
      <c r="O8998" s="64"/>
      <c r="P8998" s="127"/>
      <c r="W8998" s="64"/>
      <c r="X8998" s="64"/>
    </row>
    <row r="8999" spans="1:24" s="59" customFormat="1" x14ac:dyDescent="0.25">
      <c r="A8999" s="77"/>
      <c r="D8999" s="60"/>
      <c r="E8999" s="60"/>
      <c r="F8999" s="60"/>
      <c r="G8999" s="60"/>
      <c r="H8999" s="62"/>
      <c r="I8999" s="62"/>
      <c r="J8999" s="62"/>
      <c r="K8999" s="62"/>
      <c r="M8999" s="63"/>
      <c r="N8999" s="63"/>
      <c r="O8999" s="64"/>
      <c r="P8999" s="127"/>
      <c r="W8999" s="64"/>
      <c r="X8999" s="64"/>
    </row>
    <row r="9000" spans="1:24" s="59" customFormat="1" x14ac:dyDescent="0.25">
      <c r="A9000" s="77"/>
      <c r="D9000" s="60"/>
      <c r="E9000" s="60"/>
      <c r="F9000" s="60"/>
      <c r="G9000" s="60"/>
      <c r="H9000" s="62"/>
      <c r="I9000" s="62"/>
      <c r="J9000" s="62"/>
      <c r="K9000" s="62"/>
      <c r="M9000" s="63"/>
      <c r="N9000" s="63"/>
      <c r="O9000" s="64"/>
      <c r="P9000" s="127"/>
      <c r="W9000" s="64"/>
      <c r="X9000" s="64"/>
    </row>
    <row r="9001" spans="1:24" s="59" customFormat="1" x14ac:dyDescent="0.25">
      <c r="A9001" s="77"/>
      <c r="D9001" s="60"/>
      <c r="E9001" s="60"/>
      <c r="F9001" s="60"/>
      <c r="G9001" s="60"/>
      <c r="H9001" s="62"/>
      <c r="I9001" s="62"/>
      <c r="J9001" s="62"/>
      <c r="K9001" s="62"/>
      <c r="M9001" s="63"/>
      <c r="N9001" s="63"/>
      <c r="O9001" s="64"/>
      <c r="P9001" s="127"/>
      <c r="W9001" s="64"/>
      <c r="X9001" s="64"/>
    </row>
    <row r="9002" spans="1:24" s="59" customFormat="1" x14ac:dyDescent="0.25">
      <c r="A9002" s="77"/>
      <c r="D9002" s="60"/>
      <c r="E9002" s="60"/>
      <c r="F9002" s="60"/>
      <c r="G9002" s="60"/>
      <c r="H9002" s="62"/>
      <c r="I9002" s="62"/>
      <c r="J9002" s="62"/>
      <c r="K9002" s="62"/>
      <c r="M9002" s="63"/>
      <c r="N9002" s="63"/>
      <c r="O9002" s="64"/>
      <c r="P9002" s="127"/>
      <c r="W9002" s="64"/>
      <c r="X9002" s="64"/>
    </row>
    <row r="9003" spans="1:24" s="59" customFormat="1" x14ac:dyDescent="0.25">
      <c r="A9003" s="77"/>
      <c r="D9003" s="60"/>
      <c r="E9003" s="60"/>
      <c r="F9003" s="60"/>
      <c r="G9003" s="60"/>
      <c r="H9003" s="62"/>
      <c r="I9003" s="62"/>
      <c r="J9003" s="62"/>
      <c r="K9003" s="62"/>
      <c r="M9003" s="63"/>
      <c r="N9003" s="63"/>
      <c r="O9003" s="64"/>
      <c r="P9003" s="127"/>
      <c r="W9003" s="64"/>
      <c r="X9003" s="64"/>
    </row>
    <row r="9004" spans="1:24" s="59" customFormat="1" x14ac:dyDescent="0.25">
      <c r="A9004" s="77"/>
      <c r="D9004" s="60"/>
      <c r="E9004" s="60"/>
      <c r="F9004" s="60"/>
      <c r="G9004" s="60"/>
      <c r="H9004" s="62"/>
      <c r="I9004" s="62"/>
      <c r="J9004" s="62"/>
      <c r="K9004" s="62"/>
      <c r="M9004" s="63"/>
      <c r="N9004" s="63"/>
      <c r="O9004" s="64"/>
      <c r="P9004" s="127"/>
      <c r="W9004" s="64"/>
      <c r="X9004" s="64"/>
    </row>
    <row r="9005" spans="1:24" s="59" customFormat="1" x14ac:dyDescent="0.25">
      <c r="A9005" s="77"/>
      <c r="D9005" s="60"/>
      <c r="E9005" s="60"/>
      <c r="F9005" s="60"/>
      <c r="G9005" s="60"/>
      <c r="H9005" s="62"/>
      <c r="I9005" s="62"/>
      <c r="J9005" s="62"/>
      <c r="K9005" s="62"/>
      <c r="M9005" s="63"/>
      <c r="N9005" s="63"/>
      <c r="O9005" s="64"/>
      <c r="P9005" s="127"/>
      <c r="W9005" s="64"/>
      <c r="X9005" s="64"/>
    </row>
    <row r="9006" spans="1:24" s="59" customFormat="1" x14ac:dyDescent="0.25">
      <c r="A9006" s="77"/>
      <c r="D9006" s="60"/>
      <c r="E9006" s="60"/>
      <c r="F9006" s="60"/>
      <c r="G9006" s="60"/>
      <c r="H9006" s="62"/>
      <c r="I9006" s="62"/>
      <c r="J9006" s="62"/>
      <c r="K9006" s="62"/>
      <c r="M9006" s="63"/>
      <c r="N9006" s="63"/>
      <c r="O9006" s="64"/>
      <c r="P9006" s="127"/>
      <c r="W9006" s="64"/>
      <c r="X9006" s="64"/>
    </row>
    <row r="9007" spans="1:24" s="59" customFormat="1" x14ac:dyDescent="0.25">
      <c r="A9007" s="77"/>
      <c r="D9007" s="60"/>
      <c r="E9007" s="60"/>
      <c r="F9007" s="60"/>
      <c r="G9007" s="60"/>
      <c r="H9007" s="62"/>
      <c r="I9007" s="62"/>
      <c r="J9007" s="62"/>
      <c r="K9007" s="62"/>
      <c r="M9007" s="63"/>
      <c r="N9007" s="63"/>
      <c r="O9007" s="64"/>
      <c r="P9007" s="127"/>
      <c r="W9007" s="64"/>
      <c r="X9007" s="64"/>
    </row>
    <row r="9008" spans="1:24" s="59" customFormat="1" x14ac:dyDescent="0.25">
      <c r="A9008" s="77"/>
      <c r="D9008" s="60"/>
      <c r="E9008" s="60"/>
      <c r="F9008" s="60"/>
      <c r="G9008" s="60"/>
      <c r="H9008" s="62"/>
      <c r="I9008" s="62"/>
      <c r="J9008" s="62"/>
      <c r="K9008" s="62"/>
      <c r="M9008" s="63"/>
      <c r="N9008" s="63"/>
      <c r="O9008" s="64"/>
      <c r="P9008" s="127"/>
      <c r="W9008" s="64"/>
      <c r="X9008" s="64"/>
    </row>
    <row r="9009" spans="1:24" s="59" customFormat="1" x14ac:dyDescent="0.25">
      <c r="A9009" s="77"/>
      <c r="D9009" s="60"/>
      <c r="E9009" s="60"/>
      <c r="F9009" s="60"/>
      <c r="G9009" s="60"/>
      <c r="H9009" s="62"/>
      <c r="I9009" s="62"/>
      <c r="J9009" s="62"/>
      <c r="K9009" s="62"/>
      <c r="M9009" s="63"/>
      <c r="N9009" s="63"/>
      <c r="O9009" s="64"/>
      <c r="P9009" s="127"/>
      <c r="W9009" s="64"/>
      <c r="X9009" s="64"/>
    </row>
    <row r="9010" spans="1:24" s="59" customFormat="1" x14ac:dyDescent="0.25">
      <c r="A9010" s="77"/>
      <c r="D9010" s="60"/>
      <c r="E9010" s="60"/>
      <c r="F9010" s="60"/>
      <c r="G9010" s="60"/>
      <c r="H9010" s="62"/>
      <c r="I9010" s="62"/>
      <c r="J9010" s="62"/>
      <c r="K9010" s="62"/>
      <c r="M9010" s="63"/>
      <c r="N9010" s="63"/>
      <c r="O9010" s="64"/>
      <c r="P9010" s="127"/>
      <c r="W9010" s="64"/>
      <c r="X9010" s="64"/>
    </row>
    <row r="9011" spans="1:24" s="59" customFormat="1" x14ac:dyDescent="0.25">
      <c r="A9011" s="77"/>
      <c r="D9011" s="60"/>
      <c r="E9011" s="60"/>
      <c r="F9011" s="60"/>
      <c r="G9011" s="60"/>
      <c r="H9011" s="62"/>
      <c r="I9011" s="62"/>
      <c r="J9011" s="62"/>
      <c r="K9011" s="62"/>
      <c r="M9011" s="63"/>
      <c r="N9011" s="63"/>
      <c r="O9011" s="64"/>
      <c r="P9011" s="127"/>
      <c r="W9011" s="64"/>
      <c r="X9011" s="64"/>
    </row>
    <row r="9012" spans="1:24" s="59" customFormat="1" x14ac:dyDescent="0.25">
      <c r="A9012" s="77"/>
      <c r="D9012" s="60"/>
      <c r="E9012" s="60"/>
      <c r="F9012" s="60"/>
      <c r="G9012" s="60"/>
      <c r="H9012" s="62"/>
      <c r="I9012" s="62"/>
      <c r="J9012" s="62"/>
      <c r="K9012" s="62"/>
      <c r="M9012" s="63"/>
      <c r="N9012" s="63"/>
      <c r="O9012" s="64"/>
      <c r="P9012" s="127"/>
      <c r="W9012" s="64"/>
      <c r="X9012" s="64"/>
    </row>
    <row r="9013" spans="1:24" s="59" customFormat="1" x14ac:dyDescent="0.25">
      <c r="A9013" s="77"/>
      <c r="D9013" s="60"/>
      <c r="E9013" s="60"/>
      <c r="F9013" s="60"/>
      <c r="G9013" s="60"/>
      <c r="H9013" s="62"/>
      <c r="I9013" s="62"/>
      <c r="J9013" s="62"/>
      <c r="K9013" s="62"/>
      <c r="M9013" s="63"/>
      <c r="N9013" s="63"/>
      <c r="O9013" s="64"/>
      <c r="P9013" s="127"/>
      <c r="W9013" s="64"/>
      <c r="X9013" s="64"/>
    </row>
    <row r="9014" spans="1:24" s="59" customFormat="1" x14ac:dyDescent="0.25">
      <c r="A9014" s="77"/>
      <c r="D9014" s="60"/>
      <c r="E9014" s="60"/>
      <c r="F9014" s="60"/>
      <c r="G9014" s="60"/>
      <c r="H9014" s="62"/>
      <c r="I9014" s="62"/>
      <c r="J9014" s="62"/>
      <c r="K9014" s="62"/>
      <c r="M9014" s="63"/>
      <c r="N9014" s="63"/>
      <c r="O9014" s="64"/>
      <c r="P9014" s="127"/>
      <c r="W9014" s="64"/>
      <c r="X9014" s="64"/>
    </row>
    <row r="9015" spans="1:24" s="59" customFormat="1" x14ac:dyDescent="0.25">
      <c r="A9015" s="77"/>
      <c r="D9015" s="60"/>
      <c r="E9015" s="60"/>
      <c r="F9015" s="60"/>
      <c r="G9015" s="60"/>
      <c r="H9015" s="62"/>
      <c r="I9015" s="62"/>
      <c r="J9015" s="62"/>
      <c r="K9015" s="62"/>
      <c r="M9015" s="63"/>
      <c r="N9015" s="63"/>
      <c r="O9015" s="64"/>
      <c r="P9015" s="127"/>
      <c r="W9015" s="64"/>
      <c r="X9015" s="64"/>
    </row>
    <row r="9016" spans="1:24" s="59" customFormat="1" x14ac:dyDescent="0.25">
      <c r="A9016" s="77"/>
      <c r="D9016" s="60"/>
      <c r="E9016" s="60"/>
      <c r="F9016" s="60"/>
      <c r="G9016" s="60"/>
      <c r="H9016" s="62"/>
      <c r="I9016" s="62"/>
      <c r="J9016" s="62"/>
      <c r="K9016" s="62"/>
      <c r="M9016" s="63"/>
      <c r="N9016" s="63"/>
      <c r="O9016" s="64"/>
      <c r="P9016" s="127"/>
      <c r="W9016" s="64"/>
      <c r="X9016" s="64"/>
    </row>
    <row r="9017" spans="1:24" s="59" customFormat="1" x14ac:dyDescent="0.25">
      <c r="A9017" s="77"/>
      <c r="D9017" s="60"/>
      <c r="E9017" s="60"/>
      <c r="F9017" s="60"/>
      <c r="G9017" s="60"/>
      <c r="H9017" s="62"/>
      <c r="I9017" s="62"/>
      <c r="J9017" s="62"/>
      <c r="K9017" s="62"/>
      <c r="M9017" s="63"/>
      <c r="N9017" s="63"/>
      <c r="O9017" s="64"/>
      <c r="P9017" s="127"/>
      <c r="W9017" s="64"/>
      <c r="X9017" s="64"/>
    </row>
    <row r="9018" spans="1:24" s="59" customFormat="1" x14ac:dyDescent="0.25">
      <c r="A9018" s="77"/>
      <c r="D9018" s="60"/>
      <c r="E9018" s="60"/>
      <c r="F9018" s="60"/>
      <c r="G9018" s="60"/>
      <c r="H9018" s="62"/>
      <c r="I9018" s="62"/>
      <c r="J9018" s="62"/>
      <c r="K9018" s="62"/>
      <c r="M9018" s="63"/>
      <c r="N9018" s="63"/>
      <c r="O9018" s="64"/>
      <c r="P9018" s="127"/>
      <c r="W9018" s="64"/>
      <c r="X9018" s="64"/>
    </row>
    <row r="9019" spans="1:24" s="59" customFormat="1" x14ac:dyDescent="0.25">
      <c r="A9019" s="77"/>
      <c r="D9019" s="60"/>
      <c r="E9019" s="60"/>
      <c r="F9019" s="60"/>
      <c r="G9019" s="60"/>
      <c r="H9019" s="62"/>
      <c r="I9019" s="62"/>
      <c r="J9019" s="62"/>
      <c r="K9019" s="62"/>
      <c r="M9019" s="63"/>
      <c r="N9019" s="63"/>
      <c r="O9019" s="64"/>
      <c r="P9019" s="127"/>
      <c r="W9019" s="64"/>
      <c r="X9019" s="64"/>
    </row>
    <row r="9020" spans="1:24" s="59" customFormat="1" x14ac:dyDescent="0.25">
      <c r="A9020" s="77"/>
      <c r="D9020" s="60"/>
      <c r="E9020" s="60"/>
      <c r="F9020" s="60"/>
      <c r="G9020" s="60"/>
      <c r="H9020" s="62"/>
      <c r="I9020" s="62"/>
      <c r="J9020" s="62"/>
      <c r="K9020" s="62"/>
      <c r="M9020" s="63"/>
      <c r="N9020" s="63"/>
      <c r="O9020" s="64"/>
      <c r="P9020" s="127"/>
      <c r="W9020" s="64"/>
      <c r="X9020" s="64"/>
    </row>
    <row r="9021" spans="1:24" s="59" customFormat="1" x14ac:dyDescent="0.25">
      <c r="A9021" s="77"/>
      <c r="D9021" s="60"/>
      <c r="E9021" s="60"/>
      <c r="F9021" s="60"/>
      <c r="G9021" s="60"/>
      <c r="H9021" s="62"/>
      <c r="I9021" s="62"/>
      <c r="J9021" s="62"/>
      <c r="K9021" s="62"/>
      <c r="M9021" s="63"/>
      <c r="N9021" s="63"/>
      <c r="O9021" s="64"/>
      <c r="P9021" s="127"/>
      <c r="W9021" s="64"/>
      <c r="X9021" s="64"/>
    </row>
    <row r="9022" spans="1:24" s="59" customFormat="1" x14ac:dyDescent="0.25">
      <c r="A9022" s="77"/>
      <c r="D9022" s="60"/>
      <c r="E9022" s="60"/>
      <c r="F9022" s="60"/>
      <c r="G9022" s="60"/>
      <c r="H9022" s="62"/>
      <c r="I9022" s="62"/>
      <c r="J9022" s="62"/>
      <c r="K9022" s="62"/>
      <c r="M9022" s="63"/>
      <c r="N9022" s="63"/>
      <c r="O9022" s="64"/>
      <c r="P9022" s="127"/>
      <c r="W9022" s="64"/>
      <c r="X9022" s="64"/>
    </row>
    <row r="9023" spans="1:24" s="59" customFormat="1" x14ac:dyDescent="0.25">
      <c r="A9023" s="77"/>
      <c r="D9023" s="60"/>
      <c r="E9023" s="60"/>
      <c r="F9023" s="60"/>
      <c r="G9023" s="60"/>
      <c r="H9023" s="62"/>
      <c r="I9023" s="62"/>
      <c r="J9023" s="62"/>
      <c r="K9023" s="62"/>
      <c r="M9023" s="63"/>
      <c r="N9023" s="63"/>
      <c r="O9023" s="64"/>
      <c r="P9023" s="127"/>
      <c r="W9023" s="64"/>
      <c r="X9023" s="64"/>
    </row>
    <row r="9024" spans="1:24" s="59" customFormat="1" x14ac:dyDescent="0.25">
      <c r="A9024" s="77"/>
      <c r="D9024" s="60"/>
      <c r="E9024" s="60"/>
      <c r="F9024" s="60"/>
      <c r="G9024" s="60"/>
      <c r="H9024" s="62"/>
      <c r="I9024" s="62"/>
      <c r="J9024" s="62"/>
      <c r="K9024" s="62"/>
      <c r="M9024" s="63"/>
      <c r="N9024" s="63"/>
      <c r="O9024" s="64"/>
      <c r="P9024" s="127"/>
      <c r="W9024" s="64"/>
      <c r="X9024" s="64"/>
    </row>
    <row r="9025" spans="1:24" s="59" customFormat="1" x14ac:dyDescent="0.25">
      <c r="A9025" s="77"/>
      <c r="D9025" s="60"/>
      <c r="E9025" s="60"/>
      <c r="F9025" s="60"/>
      <c r="G9025" s="60"/>
      <c r="H9025" s="62"/>
      <c r="I9025" s="62"/>
      <c r="J9025" s="62"/>
      <c r="K9025" s="62"/>
      <c r="M9025" s="63"/>
      <c r="N9025" s="63"/>
      <c r="O9025" s="64"/>
      <c r="P9025" s="127"/>
      <c r="W9025" s="64"/>
      <c r="X9025" s="64"/>
    </row>
    <row r="9026" spans="1:24" s="59" customFormat="1" x14ac:dyDescent="0.25">
      <c r="A9026" s="77"/>
      <c r="D9026" s="60"/>
      <c r="E9026" s="60"/>
      <c r="F9026" s="60"/>
      <c r="G9026" s="60"/>
      <c r="H9026" s="62"/>
      <c r="I9026" s="62"/>
      <c r="J9026" s="62"/>
      <c r="K9026" s="62"/>
      <c r="M9026" s="63"/>
      <c r="N9026" s="63"/>
      <c r="O9026" s="64"/>
      <c r="P9026" s="127"/>
      <c r="W9026" s="64"/>
      <c r="X9026" s="64"/>
    </row>
    <row r="9027" spans="1:24" s="59" customFormat="1" x14ac:dyDescent="0.25">
      <c r="A9027" s="77"/>
      <c r="D9027" s="60"/>
      <c r="E9027" s="60"/>
      <c r="F9027" s="60"/>
      <c r="G9027" s="60"/>
      <c r="H9027" s="62"/>
      <c r="I9027" s="62"/>
      <c r="J9027" s="62"/>
      <c r="K9027" s="62"/>
      <c r="M9027" s="63"/>
      <c r="N9027" s="63"/>
      <c r="O9027" s="64"/>
      <c r="P9027" s="127"/>
      <c r="W9027" s="64"/>
      <c r="X9027" s="64"/>
    </row>
    <row r="9028" spans="1:24" s="59" customFormat="1" x14ac:dyDescent="0.25">
      <c r="A9028" s="77"/>
      <c r="D9028" s="60"/>
      <c r="E9028" s="60"/>
      <c r="F9028" s="60"/>
      <c r="G9028" s="60"/>
      <c r="H9028" s="62"/>
      <c r="I9028" s="62"/>
      <c r="J9028" s="62"/>
      <c r="K9028" s="62"/>
      <c r="M9028" s="63"/>
      <c r="N9028" s="63"/>
      <c r="O9028" s="64"/>
      <c r="P9028" s="127"/>
      <c r="W9028" s="64"/>
      <c r="X9028" s="64"/>
    </row>
    <row r="9029" spans="1:24" s="59" customFormat="1" x14ac:dyDescent="0.25">
      <c r="A9029" s="77"/>
      <c r="D9029" s="60"/>
      <c r="E9029" s="60"/>
      <c r="F9029" s="60"/>
      <c r="G9029" s="60"/>
      <c r="H9029" s="62"/>
      <c r="I9029" s="62"/>
      <c r="J9029" s="62"/>
      <c r="K9029" s="62"/>
      <c r="M9029" s="63"/>
      <c r="N9029" s="63"/>
      <c r="O9029" s="64"/>
      <c r="P9029" s="127"/>
      <c r="W9029" s="64"/>
      <c r="X9029" s="64"/>
    </row>
    <row r="9030" spans="1:24" s="59" customFormat="1" x14ac:dyDescent="0.25">
      <c r="A9030" s="77"/>
      <c r="D9030" s="60"/>
      <c r="E9030" s="60"/>
      <c r="F9030" s="60"/>
      <c r="G9030" s="60"/>
      <c r="H9030" s="62"/>
      <c r="I9030" s="62"/>
      <c r="J9030" s="62"/>
      <c r="K9030" s="62"/>
      <c r="M9030" s="63"/>
      <c r="N9030" s="63"/>
      <c r="O9030" s="64"/>
      <c r="P9030" s="127"/>
      <c r="W9030" s="64"/>
      <c r="X9030" s="64"/>
    </row>
    <row r="9031" spans="1:24" s="59" customFormat="1" x14ac:dyDescent="0.25">
      <c r="A9031" s="77"/>
      <c r="D9031" s="60"/>
      <c r="E9031" s="60"/>
      <c r="F9031" s="60"/>
      <c r="G9031" s="60"/>
      <c r="H9031" s="62"/>
      <c r="I9031" s="62"/>
      <c r="J9031" s="62"/>
      <c r="K9031" s="62"/>
      <c r="M9031" s="63"/>
      <c r="N9031" s="63"/>
      <c r="O9031" s="64"/>
      <c r="P9031" s="127"/>
      <c r="W9031" s="64"/>
      <c r="X9031" s="64"/>
    </row>
    <row r="9032" spans="1:24" s="59" customFormat="1" x14ac:dyDescent="0.25">
      <c r="A9032" s="77"/>
      <c r="D9032" s="60"/>
      <c r="E9032" s="60"/>
      <c r="F9032" s="60"/>
      <c r="G9032" s="60"/>
      <c r="H9032" s="62"/>
      <c r="I9032" s="62"/>
      <c r="J9032" s="62"/>
      <c r="K9032" s="62"/>
      <c r="M9032" s="63"/>
      <c r="N9032" s="63"/>
      <c r="O9032" s="64"/>
      <c r="P9032" s="127"/>
      <c r="W9032" s="64"/>
      <c r="X9032" s="64"/>
    </row>
    <row r="9033" spans="1:24" s="59" customFormat="1" x14ac:dyDescent="0.25">
      <c r="A9033" s="77"/>
      <c r="D9033" s="60"/>
      <c r="E9033" s="60"/>
      <c r="F9033" s="60"/>
      <c r="G9033" s="60"/>
      <c r="H9033" s="62"/>
      <c r="I9033" s="62"/>
      <c r="J9033" s="62"/>
      <c r="K9033" s="62"/>
      <c r="M9033" s="63"/>
      <c r="N9033" s="63"/>
      <c r="O9033" s="64"/>
      <c r="P9033" s="127"/>
      <c r="W9033" s="64"/>
      <c r="X9033" s="64"/>
    </row>
    <row r="9034" spans="1:24" s="59" customFormat="1" x14ac:dyDescent="0.25">
      <c r="A9034" s="77"/>
      <c r="D9034" s="60"/>
      <c r="E9034" s="60"/>
      <c r="F9034" s="60"/>
      <c r="G9034" s="60"/>
      <c r="H9034" s="62"/>
      <c r="I9034" s="62"/>
      <c r="J9034" s="62"/>
      <c r="K9034" s="62"/>
      <c r="M9034" s="63"/>
      <c r="N9034" s="63"/>
      <c r="O9034" s="64"/>
      <c r="P9034" s="127"/>
      <c r="W9034" s="64"/>
      <c r="X9034" s="64"/>
    </row>
    <row r="9035" spans="1:24" s="59" customFormat="1" x14ac:dyDescent="0.25">
      <c r="A9035" s="77"/>
      <c r="D9035" s="60"/>
      <c r="E9035" s="60"/>
      <c r="F9035" s="60"/>
      <c r="G9035" s="60"/>
      <c r="H9035" s="62"/>
      <c r="I9035" s="62"/>
      <c r="J9035" s="62"/>
      <c r="K9035" s="62"/>
      <c r="M9035" s="63"/>
      <c r="N9035" s="63"/>
      <c r="O9035" s="64"/>
      <c r="P9035" s="127"/>
      <c r="W9035" s="64"/>
      <c r="X9035" s="64"/>
    </row>
    <row r="9036" spans="1:24" s="59" customFormat="1" x14ac:dyDescent="0.25">
      <c r="A9036" s="77"/>
      <c r="D9036" s="60"/>
      <c r="E9036" s="60"/>
      <c r="F9036" s="60"/>
      <c r="G9036" s="60"/>
      <c r="H9036" s="62"/>
      <c r="I9036" s="62"/>
      <c r="J9036" s="62"/>
      <c r="K9036" s="62"/>
      <c r="M9036" s="63"/>
      <c r="N9036" s="63"/>
      <c r="O9036" s="64"/>
      <c r="P9036" s="127"/>
      <c r="W9036" s="64"/>
      <c r="X9036" s="64"/>
    </row>
    <row r="9037" spans="1:24" s="59" customFormat="1" x14ac:dyDescent="0.25">
      <c r="A9037" s="77"/>
      <c r="D9037" s="60"/>
      <c r="E9037" s="60"/>
      <c r="F9037" s="60"/>
      <c r="G9037" s="60"/>
      <c r="H9037" s="62"/>
      <c r="I9037" s="62"/>
      <c r="J9037" s="62"/>
      <c r="K9037" s="62"/>
      <c r="M9037" s="63"/>
      <c r="N9037" s="63"/>
      <c r="O9037" s="64"/>
      <c r="P9037" s="127"/>
      <c r="W9037" s="64"/>
      <c r="X9037" s="64"/>
    </row>
    <row r="9038" spans="1:24" s="59" customFormat="1" x14ac:dyDescent="0.25">
      <c r="A9038" s="77"/>
      <c r="D9038" s="60"/>
      <c r="E9038" s="60"/>
      <c r="F9038" s="60"/>
      <c r="G9038" s="60"/>
      <c r="H9038" s="62"/>
      <c r="I9038" s="62"/>
      <c r="J9038" s="62"/>
      <c r="K9038" s="62"/>
      <c r="M9038" s="63"/>
      <c r="N9038" s="63"/>
      <c r="O9038" s="64"/>
      <c r="P9038" s="127"/>
      <c r="W9038" s="64"/>
      <c r="X9038" s="64"/>
    </row>
    <row r="9039" spans="1:24" s="59" customFormat="1" x14ac:dyDescent="0.25">
      <c r="A9039" s="77"/>
      <c r="D9039" s="60"/>
      <c r="E9039" s="60"/>
      <c r="F9039" s="60"/>
      <c r="G9039" s="60"/>
      <c r="H9039" s="62"/>
      <c r="I9039" s="62"/>
      <c r="J9039" s="62"/>
      <c r="K9039" s="62"/>
      <c r="M9039" s="63"/>
      <c r="N9039" s="63"/>
      <c r="O9039" s="64"/>
      <c r="P9039" s="127"/>
      <c r="W9039" s="64"/>
      <c r="X9039" s="64"/>
    </row>
    <row r="9040" spans="1:24" s="59" customFormat="1" x14ac:dyDescent="0.25">
      <c r="A9040" s="77"/>
      <c r="D9040" s="60"/>
      <c r="E9040" s="60"/>
      <c r="F9040" s="60"/>
      <c r="G9040" s="60"/>
      <c r="H9040" s="62"/>
      <c r="I9040" s="62"/>
      <c r="J9040" s="62"/>
      <c r="K9040" s="62"/>
      <c r="M9040" s="63"/>
      <c r="N9040" s="63"/>
      <c r="O9040" s="64"/>
      <c r="P9040" s="127"/>
      <c r="W9040" s="64"/>
      <c r="X9040" s="64"/>
    </row>
    <row r="9041" spans="1:24" s="59" customFormat="1" x14ac:dyDescent="0.25">
      <c r="A9041" s="77"/>
      <c r="D9041" s="60"/>
      <c r="E9041" s="60"/>
      <c r="F9041" s="60"/>
      <c r="G9041" s="60"/>
      <c r="H9041" s="62"/>
      <c r="I9041" s="62"/>
      <c r="J9041" s="62"/>
      <c r="K9041" s="62"/>
      <c r="M9041" s="63"/>
      <c r="N9041" s="63"/>
      <c r="O9041" s="64"/>
      <c r="P9041" s="127"/>
      <c r="W9041" s="64"/>
      <c r="X9041" s="64"/>
    </row>
    <row r="9042" spans="1:24" s="59" customFormat="1" x14ac:dyDescent="0.25">
      <c r="A9042" s="77"/>
      <c r="D9042" s="60"/>
      <c r="E9042" s="60"/>
      <c r="F9042" s="60"/>
      <c r="G9042" s="60"/>
      <c r="H9042" s="62"/>
      <c r="I9042" s="62"/>
      <c r="J9042" s="62"/>
      <c r="K9042" s="62"/>
      <c r="M9042" s="63"/>
      <c r="N9042" s="63"/>
      <c r="O9042" s="64"/>
      <c r="P9042" s="127"/>
      <c r="W9042" s="64"/>
      <c r="X9042" s="64"/>
    </row>
    <row r="9043" spans="1:24" s="59" customFormat="1" x14ac:dyDescent="0.25">
      <c r="A9043" s="77"/>
      <c r="D9043" s="60"/>
      <c r="E9043" s="60"/>
      <c r="F9043" s="60"/>
      <c r="G9043" s="60"/>
      <c r="H9043" s="62"/>
      <c r="I9043" s="62"/>
      <c r="J9043" s="62"/>
      <c r="K9043" s="62"/>
      <c r="M9043" s="63"/>
      <c r="N9043" s="63"/>
      <c r="O9043" s="64"/>
      <c r="P9043" s="127"/>
      <c r="W9043" s="64"/>
      <c r="X9043" s="64"/>
    </row>
    <row r="9044" spans="1:24" s="59" customFormat="1" x14ac:dyDescent="0.25">
      <c r="A9044" s="77"/>
      <c r="D9044" s="60"/>
      <c r="E9044" s="60"/>
      <c r="F9044" s="60"/>
      <c r="G9044" s="60"/>
      <c r="H9044" s="62"/>
      <c r="I9044" s="62"/>
      <c r="J9044" s="62"/>
      <c r="K9044" s="62"/>
      <c r="M9044" s="63"/>
      <c r="N9044" s="63"/>
      <c r="O9044" s="64"/>
      <c r="P9044" s="127"/>
      <c r="W9044" s="64"/>
      <c r="X9044" s="64"/>
    </row>
    <row r="9045" spans="1:24" s="59" customFormat="1" x14ac:dyDescent="0.25">
      <c r="A9045" s="77"/>
      <c r="D9045" s="60"/>
      <c r="E9045" s="60"/>
      <c r="F9045" s="60"/>
      <c r="G9045" s="60"/>
      <c r="H9045" s="62"/>
      <c r="I9045" s="62"/>
      <c r="J9045" s="62"/>
      <c r="K9045" s="62"/>
      <c r="M9045" s="63"/>
      <c r="N9045" s="63"/>
      <c r="O9045" s="64"/>
      <c r="P9045" s="127"/>
      <c r="W9045" s="64"/>
      <c r="X9045" s="64"/>
    </row>
    <row r="9046" spans="1:24" s="59" customFormat="1" x14ac:dyDescent="0.25">
      <c r="A9046" s="77"/>
      <c r="D9046" s="60"/>
      <c r="E9046" s="60"/>
      <c r="F9046" s="60"/>
      <c r="G9046" s="60"/>
      <c r="H9046" s="62"/>
      <c r="I9046" s="62"/>
      <c r="J9046" s="62"/>
      <c r="K9046" s="62"/>
      <c r="M9046" s="63"/>
      <c r="N9046" s="63"/>
      <c r="O9046" s="64"/>
      <c r="P9046" s="127"/>
      <c r="W9046" s="64"/>
      <c r="X9046" s="64"/>
    </row>
    <row r="9047" spans="1:24" s="59" customFormat="1" x14ac:dyDescent="0.25">
      <c r="A9047" s="77"/>
      <c r="D9047" s="60"/>
      <c r="E9047" s="60"/>
      <c r="F9047" s="60"/>
      <c r="G9047" s="60"/>
      <c r="H9047" s="62"/>
      <c r="I9047" s="62"/>
      <c r="J9047" s="62"/>
      <c r="K9047" s="62"/>
      <c r="M9047" s="63"/>
      <c r="N9047" s="63"/>
      <c r="O9047" s="64"/>
      <c r="P9047" s="127"/>
      <c r="W9047" s="64"/>
      <c r="X9047" s="64"/>
    </row>
    <row r="9048" spans="1:24" s="59" customFormat="1" x14ac:dyDescent="0.25">
      <c r="A9048" s="77"/>
      <c r="D9048" s="60"/>
      <c r="E9048" s="60"/>
      <c r="F9048" s="60"/>
      <c r="G9048" s="60"/>
      <c r="H9048" s="62"/>
      <c r="I9048" s="62"/>
      <c r="J9048" s="62"/>
      <c r="K9048" s="62"/>
      <c r="M9048" s="63"/>
      <c r="N9048" s="63"/>
      <c r="O9048" s="64"/>
      <c r="P9048" s="127"/>
      <c r="W9048" s="64"/>
      <c r="X9048" s="64"/>
    </row>
    <row r="9049" spans="1:24" s="59" customFormat="1" x14ac:dyDescent="0.25">
      <c r="A9049" s="77"/>
      <c r="D9049" s="60"/>
      <c r="E9049" s="60"/>
      <c r="F9049" s="60"/>
      <c r="G9049" s="60"/>
      <c r="H9049" s="62"/>
      <c r="I9049" s="62"/>
      <c r="J9049" s="62"/>
      <c r="K9049" s="62"/>
      <c r="M9049" s="63"/>
      <c r="N9049" s="63"/>
      <c r="O9049" s="64"/>
      <c r="P9049" s="127"/>
      <c r="W9049" s="64"/>
      <c r="X9049" s="64"/>
    </row>
    <row r="9050" spans="1:24" s="59" customFormat="1" x14ac:dyDescent="0.25">
      <c r="A9050" s="77"/>
      <c r="D9050" s="60"/>
      <c r="E9050" s="60"/>
      <c r="F9050" s="60"/>
      <c r="G9050" s="60"/>
      <c r="H9050" s="62"/>
      <c r="I9050" s="62"/>
      <c r="J9050" s="62"/>
      <c r="K9050" s="62"/>
      <c r="M9050" s="63"/>
      <c r="N9050" s="63"/>
      <c r="O9050" s="64"/>
      <c r="P9050" s="127"/>
      <c r="W9050" s="64"/>
      <c r="X9050" s="64"/>
    </row>
    <row r="9051" spans="1:24" s="59" customFormat="1" x14ac:dyDescent="0.25">
      <c r="A9051" s="77"/>
      <c r="D9051" s="60"/>
      <c r="E9051" s="60"/>
      <c r="F9051" s="60"/>
      <c r="G9051" s="60"/>
      <c r="H9051" s="62"/>
      <c r="I9051" s="62"/>
      <c r="J9051" s="62"/>
      <c r="K9051" s="62"/>
      <c r="M9051" s="63"/>
      <c r="N9051" s="63"/>
      <c r="O9051" s="64"/>
      <c r="P9051" s="127"/>
      <c r="W9051" s="64"/>
      <c r="X9051" s="64"/>
    </row>
    <row r="9052" spans="1:24" s="59" customFormat="1" x14ac:dyDescent="0.25">
      <c r="A9052" s="77"/>
      <c r="D9052" s="60"/>
      <c r="E9052" s="60"/>
      <c r="F9052" s="60"/>
      <c r="G9052" s="60"/>
      <c r="H9052" s="62"/>
      <c r="I9052" s="62"/>
      <c r="J9052" s="62"/>
      <c r="K9052" s="62"/>
      <c r="M9052" s="63"/>
      <c r="N9052" s="63"/>
      <c r="O9052" s="64"/>
      <c r="P9052" s="127"/>
      <c r="W9052" s="64"/>
      <c r="X9052" s="64"/>
    </row>
    <row r="9053" spans="1:24" s="59" customFormat="1" x14ac:dyDescent="0.25">
      <c r="A9053" s="77"/>
      <c r="D9053" s="60"/>
      <c r="E9053" s="60"/>
      <c r="F9053" s="60"/>
      <c r="G9053" s="60"/>
      <c r="H9053" s="62"/>
      <c r="I9053" s="62"/>
      <c r="J9053" s="62"/>
      <c r="K9053" s="62"/>
      <c r="M9053" s="63"/>
      <c r="N9053" s="63"/>
      <c r="O9053" s="64"/>
      <c r="P9053" s="127"/>
      <c r="W9053" s="64"/>
      <c r="X9053" s="64"/>
    </row>
    <row r="9054" spans="1:24" s="59" customFormat="1" x14ac:dyDescent="0.25">
      <c r="A9054" s="77"/>
      <c r="D9054" s="60"/>
      <c r="E9054" s="60"/>
      <c r="F9054" s="60"/>
      <c r="G9054" s="60"/>
      <c r="H9054" s="62"/>
      <c r="I9054" s="62"/>
      <c r="J9054" s="62"/>
      <c r="K9054" s="62"/>
      <c r="M9054" s="63"/>
      <c r="N9054" s="63"/>
      <c r="O9054" s="64"/>
      <c r="P9054" s="127"/>
      <c r="W9054" s="64"/>
      <c r="X9054" s="64"/>
    </row>
    <row r="9055" spans="1:24" s="59" customFormat="1" x14ac:dyDescent="0.25">
      <c r="A9055" s="77"/>
      <c r="D9055" s="60"/>
      <c r="E9055" s="60"/>
      <c r="F9055" s="60"/>
      <c r="G9055" s="60"/>
      <c r="H9055" s="62"/>
      <c r="I9055" s="62"/>
      <c r="J9055" s="62"/>
      <c r="K9055" s="62"/>
      <c r="M9055" s="63"/>
      <c r="N9055" s="63"/>
      <c r="O9055" s="64"/>
      <c r="P9055" s="127"/>
      <c r="W9055" s="64"/>
      <c r="X9055" s="64"/>
    </row>
    <row r="9056" spans="1:24" s="59" customFormat="1" x14ac:dyDescent="0.25">
      <c r="A9056" s="77"/>
      <c r="D9056" s="60"/>
      <c r="E9056" s="60"/>
      <c r="F9056" s="60"/>
      <c r="G9056" s="60"/>
      <c r="H9056" s="62"/>
      <c r="I9056" s="62"/>
      <c r="J9056" s="62"/>
      <c r="K9056" s="62"/>
      <c r="M9056" s="63"/>
      <c r="N9056" s="63"/>
      <c r="O9056" s="64"/>
      <c r="P9056" s="127"/>
      <c r="W9056" s="64"/>
      <c r="X9056" s="64"/>
    </row>
    <row r="9057" spans="1:24" s="59" customFormat="1" x14ac:dyDescent="0.25">
      <c r="A9057" s="77"/>
      <c r="D9057" s="60"/>
      <c r="E9057" s="60"/>
      <c r="F9057" s="60"/>
      <c r="G9057" s="60"/>
      <c r="H9057" s="62"/>
      <c r="I9057" s="62"/>
      <c r="J9057" s="62"/>
      <c r="K9057" s="62"/>
      <c r="M9057" s="63"/>
      <c r="N9057" s="63"/>
      <c r="O9057" s="64"/>
      <c r="P9057" s="127"/>
      <c r="W9057" s="64"/>
      <c r="X9057" s="64"/>
    </row>
    <row r="9058" spans="1:24" s="59" customFormat="1" x14ac:dyDescent="0.25">
      <c r="A9058" s="77"/>
      <c r="D9058" s="60"/>
      <c r="E9058" s="60"/>
      <c r="F9058" s="60"/>
      <c r="G9058" s="60"/>
      <c r="H9058" s="62"/>
      <c r="I9058" s="62"/>
      <c r="J9058" s="62"/>
      <c r="K9058" s="62"/>
      <c r="M9058" s="63"/>
      <c r="N9058" s="63"/>
      <c r="O9058" s="64"/>
      <c r="P9058" s="127"/>
      <c r="W9058" s="64"/>
      <c r="X9058" s="64"/>
    </row>
    <row r="9059" spans="1:24" s="59" customFormat="1" x14ac:dyDescent="0.25">
      <c r="A9059" s="77"/>
      <c r="D9059" s="60"/>
      <c r="E9059" s="60"/>
      <c r="F9059" s="60"/>
      <c r="G9059" s="60"/>
      <c r="H9059" s="62"/>
      <c r="I9059" s="62"/>
      <c r="J9059" s="62"/>
      <c r="K9059" s="62"/>
      <c r="M9059" s="63"/>
      <c r="N9059" s="63"/>
      <c r="O9059" s="64"/>
      <c r="P9059" s="127"/>
      <c r="W9059" s="64"/>
      <c r="X9059" s="64"/>
    </row>
    <row r="9060" spans="1:24" s="59" customFormat="1" x14ac:dyDescent="0.25">
      <c r="A9060" s="77"/>
      <c r="D9060" s="60"/>
      <c r="E9060" s="60"/>
      <c r="F9060" s="60"/>
      <c r="G9060" s="60"/>
      <c r="H9060" s="62"/>
      <c r="I9060" s="62"/>
      <c r="J9060" s="62"/>
      <c r="K9060" s="62"/>
      <c r="M9060" s="63"/>
      <c r="N9060" s="63"/>
      <c r="O9060" s="64"/>
      <c r="P9060" s="127"/>
      <c r="W9060" s="64"/>
      <c r="X9060" s="64"/>
    </row>
    <row r="9061" spans="1:24" s="59" customFormat="1" x14ac:dyDescent="0.25">
      <c r="A9061" s="77"/>
      <c r="D9061" s="60"/>
      <c r="E9061" s="60"/>
      <c r="F9061" s="60"/>
      <c r="G9061" s="60"/>
      <c r="H9061" s="62"/>
      <c r="I9061" s="62"/>
      <c r="J9061" s="62"/>
      <c r="K9061" s="62"/>
      <c r="M9061" s="63"/>
      <c r="N9061" s="63"/>
      <c r="O9061" s="64"/>
      <c r="P9061" s="127"/>
      <c r="W9061" s="64"/>
      <c r="X9061" s="64"/>
    </row>
    <row r="9062" spans="1:24" s="59" customFormat="1" x14ac:dyDescent="0.25">
      <c r="A9062" s="77"/>
      <c r="D9062" s="60"/>
      <c r="E9062" s="60"/>
      <c r="F9062" s="60"/>
      <c r="G9062" s="60"/>
      <c r="H9062" s="62"/>
      <c r="I9062" s="62"/>
      <c r="J9062" s="62"/>
      <c r="K9062" s="62"/>
      <c r="M9062" s="63"/>
      <c r="N9062" s="63"/>
      <c r="O9062" s="64"/>
      <c r="P9062" s="127"/>
      <c r="W9062" s="64"/>
      <c r="X9062" s="64"/>
    </row>
    <row r="9063" spans="1:24" s="59" customFormat="1" x14ac:dyDescent="0.25">
      <c r="A9063" s="77"/>
      <c r="D9063" s="60"/>
      <c r="E9063" s="60"/>
      <c r="F9063" s="60"/>
      <c r="G9063" s="60"/>
      <c r="H9063" s="62"/>
      <c r="I9063" s="62"/>
      <c r="J9063" s="62"/>
      <c r="K9063" s="62"/>
      <c r="M9063" s="63"/>
      <c r="N9063" s="63"/>
      <c r="O9063" s="64"/>
      <c r="P9063" s="127"/>
      <c r="W9063" s="64"/>
      <c r="X9063" s="64"/>
    </row>
    <row r="9064" spans="1:24" s="59" customFormat="1" x14ac:dyDescent="0.25">
      <c r="A9064" s="77"/>
      <c r="D9064" s="60"/>
      <c r="E9064" s="60"/>
      <c r="F9064" s="60"/>
      <c r="G9064" s="60"/>
      <c r="H9064" s="62"/>
      <c r="I9064" s="62"/>
      <c r="J9064" s="62"/>
      <c r="K9064" s="62"/>
      <c r="M9064" s="63"/>
      <c r="N9064" s="63"/>
      <c r="O9064" s="64"/>
      <c r="P9064" s="127"/>
      <c r="W9064" s="64"/>
      <c r="X9064" s="64"/>
    </row>
    <row r="9065" spans="1:24" s="59" customFormat="1" x14ac:dyDescent="0.25">
      <c r="A9065" s="77"/>
      <c r="D9065" s="60"/>
      <c r="E9065" s="60"/>
      <c r="F9065" s="60"/>
      <c r="G9065" s="60"/>
      <c r="H9065" s="62"/>
      <c r="I9065" s="62"/>
      <c r="J9065" s="62"/>
      <c r="K9065" s="62"/>
      <c r="M9065" s="63"/>
      <c r="N9065" s="63"/>
      <c r="O9065" s="64"/>
      <c r="P9065" s="127"/>
      <c r="W9065" s="64"/>
      <c r="X9065" s="64"/>
    </row>
    <row r="9066" spans="1:24" s="59" customFormat="1" x14ac:dyDescent="0.25">
      <c r="A9066" s="77"/>
      <c r="D9066" s="60"/>
      <c r="E9066" s="60"/>
      <c r="F9066" s="60"/>
      <c r="G9066" s="60"/>
      <c r="H9066" s="62"/>
      <c r="I9066" s="62"/>
      <c r="J9066" s="62"/>
      <c r="K9066" s="62"/>
      <c r="M9066" s="63"/>
      <c r="N9066" s="63"/>
      <c r="O9066" s="64"/>
      <c r="P9066" s="127"/>
      <c r="W9066" s="64"/>
      <c r="X9066" s="64"/>
    </row>
    <row r="9067" spans="1:24" s="59" customFormat="1" x14ac:dyDescent="0.25">
      <c r="A9067" s="77"/>
      <c r="D9067" s="60"/>
      <c r="E9067" s="60"/>
      <c r="F9067" s="60"/>
      <c r="G9067" s="60"/>
      <c r="H9067" s="62"/>
      <c r="I9067" s="62"/>
      <c r="J9067" s="62"/>
      <c r="K9067" s="62"/>
      <c r="M9067" s="63"/>
      <c r="N9067" s="63"/>
      <c r="O9067" s="64"/>
      <c r="P9067" s="127"/>
      <c r="W9067" s="64"/>
      <c r="X9067" s="64"/>
    </row>
    <row r="9068" spans="1:24" s="59" customFormat="1" x14ac:dyDescent="0.25">
      <c r="A9068" s="77"/>
      <c r="D9068" s="60"/>
      <c r="E9068" s="60"/>
      <c r="F9068" s="60"/>
      <c r="G9068" s="60"/>
      <c r="H9068" s="62"/>
      <c r="I9068" s="62"/>
      <c r="J9068" s="62"/>
      <c r="K9068" s="62"/>
      <c r="M9068" s="63"/>
      <c r="N9068" s="63"/>
      <c r="O9068" s="64"/>
      <c r="P9068" s="127"/>
      <c r="W9068" s="64"/>
      <c r="X9068" s="64"/>
    </row>
    <row r="9069" spans="1:24" s="59" customFormat="1" x14ac:dyDescent="0.25">
      <c r="A9069" s="77"/>
      <c r="D9069" s="60"/>
      <c r="E9069" s="60"/>
      <c r="F9069" s="60"/>
      <c r="G9069" s="60"/>
      <c r="H9069" s="62"/>
      <c r="I9069" s="62"/>
      <c r="J9069" s="62"/>
      <c r="K9069" s="62"/>
      <c r="M9069" s="63"/>
      <c r="N9069" s="63"/>
      <c r="O9069" s="64"/>
      <c r="P9069" s="127"/>
      <c r="W9069" s="64"/>
      <c r="X9069" s="64"/>
    </row>
    <row r="9070" spans="1:24" s="59" customFormat="1" x14ac:dyDescent="0.25">
      <c r="A9070" s="77"/>
      <c r="D9070" s="60"/>
      <c r="E9070" s="60"/>
      <c r="F9070" s="60"/>
      <c r="G9070" s="60"/>
      <c r="H9070" s="62"/>
      <c r="I9070" s="62"/>
      <c r="J9070" s="62"/>
      <c r="K9070" s="62"/>
      <c r="M9070" s="63"/>
      <c r="N9070" s="63"/>
      <c r="O9070" s="64"/>
      <c r="P9070" s="127"/>
      <c r="W9070" s="64"/>
      <c r="X9070" s="64"/>
    </row>
    <row r="9071" spans="1:24" s="59" customFormat="1" x14ac:dyDescent="0.25">
      <c r="A9071" s="77"/>
      <c r="D9071" s="60"/>
      <c r="E9071" s="60"/>
      <c r="F9071" s="60"/>
      <c r="G9071" s="60"/>
      <c r="H9071" s="62"/>
      <c r="I9071" s="62"/>
      <c r="J9071" s="62"/>
      <c r="K9071" s="62"/>
      <c r="M9071" s="63"/>
      <c r="N9071" s="63"/>
      <c r="O9071" s="64"/>
      <c r="P9071" s="127"/>
      <c r="W9071" s="64"/>
      <c r="X9071" s="64"/>
    </row>
    <row r="9072" spans="1:24" s="59" customFormat="1" x14ac:dyDescent="0.25">
      <c r="A9072" s="77"/>
      <c r="D9072" s="60"/>
      <c r="E9072" s="60"/>
      <c r="F9072" s="60"/>
      <c r="G9072" s="60"/>
      <c r="H9072" s="62"/>
      <c r="I9072" s="62"/>
      <c r="J9072" s="62"/>
      <c r="K9072" s="62"/>
      <c r="M9072" s="63"/>
      <c r="N9072" s="63"/>
      <c r="O9072" s="64"/>
      <c r="P9072" s="127"/>
      <c r="W9072" s="64"/>
      <c r="X9072" s="64"/>
    </row>
    <row r="9073" spans="1:24" s="59" customFormat="1" x14ac:dyDescent="0.25">
      <c r="A9073" s="77"/>
      <c r="D9073" s="60"/>
      <c r="E9073" s="60"/>
      <c r="F9073" s="60"/>
      <c r="G9073" s="60"/>
      <c r="H9073" s="62"/>
      <c r="I9073" s="62"/>
      <c r="J9073" s="62"/>
      <c r="K9073" s="62"/>
      <c r="M9073" s="63"/>
      <c r="N9073" s="63"/>
      <c r="O9073" s="64"/>
      <c r="P9073" s="127"/>
      <c r="W9073" s="64"/>
      <c r="X9073" s="64"/>
    </row>
    <row r="9074" spans="1:24" s="59" customFormat="1" x14ac:dyDescent="0.25">
      <c r="A9074" s="77"/>
      <c r="D9074" s="60"/>
      <c r="E9074" s="60"/>
      <c r="F9074" s="60"/>
      <c r="G9074" s="60"/>
      <c r="H9074" s="62"/>
      <c r="I9074" s="62"/>
      <c r="J9074" s="62"/>
      <c r="K9074" s="62"/>
      <c r="M9074" s="63"/>
      <c r="N9074" s="63"/>
      <c r="O9074" s="64"/>
      <c r="P9074" s="127"/>
      <c r="W9074" s="64"/>
      <c r="X9074" s="64"/>
    </row>
    <row r="9075" spans="1:24" s="59" customFormat="1" x14ac:dyDescent="0.25">
      <c r="A9075" s="77"/>
      <c r="D9075" s="60"/>
      <c r="E9075" s="60"/>
      <c r="F9075" s="60"/>
      <c r="G9075" s="60"/>
      <c r="H9075" s="62"/>
      <c r="I9075" s="62"/>
      <c r="J9075" s="62"/>
      <c r="K9075" s="62"/>
      <c r="M9075" s="63"/>
      <c r="N9075" s="63"/>
      <c r="O9075" s="64"/>
      <c r="P9075" s="127"/>
      <c r="W9075" s="64"/>
      <c r="X9075" s="64"/>
    </row>
    <row r="9076" spans="1:24" s="59" customFormat="1" x14ac:dyDescent="0.25">
      <c r="A9076" s="77"/>
      <c r="D9076" s="60"/>
      <c r="E9076" s="60"/>
      <c r="F9076" s="60"/>
      <c r="G9076" s="60"/>
      <c r="H9076" s="62"/>
      <c r="I9076" s="62"/>
      <c r="J9076" s="62"/>
      <c r="K9076" s="62"/>
      <c r="M9076" s="63"/>
      <c r="N9076" s="63"/>
      <c r="O9076" s="64"/>
      <c r="P9076" s="127"/>
      <c r="W9076" s="64"/>
      <c r="X9076" s="64"/>
    </row>
    <row r="9077" spans="1:24" s="59" customFormat="1" x14ac:dyDescent="0.25">
      <c r="A9077" s="77"/>
      <c r="D9077" s="60"/>
      <c r="E9077" s="60"/>
      <c r="F9077" s="60"/>
      <c r="G9077" s="60"/>
      <c r="H9077" s="62"/>
      <c r="I9077" s="62"/>
      <c r="J9077" s="62"/>
      <c r="K9077" s="62"/>
      <c r="M9077" s="63"/>
      <c r="N9077" s="63"/>
      <c r="O9077" s="64"/>
      <c r="P9077" s="127"/>
      <c r="W9077" s="64"/>
      <c r="X9077" s="64"/>
    </row>
    <row r="9078" spans="1:24" s="59" customFormat="1" x14ac:dyDescent="0.25">
      <c r="A9078" s="77"/>
      <c r="D9078" s="60"/>
      <c r="E9078" s="60"/>
      <c r="F9078" s="60"/>
      <c r="G9078" s="60"/>
      <c r="H9078" s="62"/>
      <c r="I9078" s="62"/>
      <c r="J9078" s="62"/>
      <c r="K9078" s="62"/>
      <c r="M9078" s="63"/>
      <c r="N9078" s="63"/>
      <c r="O9078" s="64"/>
      <c r="P9078" s="127"/>
      <c r="W9078" s="64"/>
      <c r="X9078" s="64"/>
    </row>
    <row r="9079" spans="1:24" s="59" customFormat="1" x14ac:dyDescent="0.25">
      <c r="A9079" s="77"/>
      <c r="D9079" s="60"/>
      <c r="E9079" s="60"/>
      <c r="F9079" s="60"/>
      <c r="G9079" s="60"/>
      <c r="H9079" s="62"/>
      <c r="I9079" s="62"/>
      <c r="J9079" s="62"/>
      <c r="K9079" s="62"/>
      <c r="M9079" s="63"/>
      <c r="N9079" s="63"/>
      <c r="O9079" s="64"/>
      <c r="P9079" s="127"/>
      <c r="W9079" s="64"/>
      <c r="X9079" s="64"/>
    </row>
    <row r="9080" spans="1:24" s="59" customFormat="1" x14ac:dyDescent="0.25">
      <c r="A9080" s="77"/>
      <c r="D9080" s="60"/>
      <c r="E9080" s="60"/>
      <c r="F9080" s="60"/>
      <c r="G9080" s="60"/>
      <c r="H9080" s="62"/>
      <c r="I9080" s="62"/>
      <c r="J9080" s="62"/>
      <c r="K9080" s="62"/>
      <c r="M9080" s="63"/>
      <c r="N9080" s="63"/>
      <c r="O9080" s="64"/>
      <c r="P9080" s="127"/>
      <c r="W9080" s="64"/>
      <c r="X9080" s="64"/>
    </row>
    <row r="9081" spans="1:24" s="59" customFormat="1" x14ac:dyDescent="0.25">
      <c r="A9081" s="77"/>
      <c r="D9081" s="60"/>
      <c r="E9081" s="60"/>
      <c r="F9081" s="60"/>
      <c r="G9081" s="60"/>
      <c r="H9081" s="62"/>
      <c r="I9081" s="62"/>
      <c r="J9081" s="62"/>
      <c r="K9081" s="62"/>
      <c r="M9081" s="63"/>
      <c r="N9081" s="63"/>
      <c r="O9081" s="64"/>
      <c r="P9081" s="127"/>
      <c r="W9081" s="64"/>
      <c r="X9081" s="64"/>
    </row>
    <row r="9082" spans="1:24" s="59" customFormat="1" x14ac:dyDescent="0.25">
      <c r="A9082" s="77"/>
      <c r="D9082" s="60"/>
      <c r="E9082" s="60"/>
      <c r="F9082" s="60"/>
      <c r="G9082" s="60"/>
      <c r="H9082" s="62"/>
      <c r="I9082" s="62"/>
      <c r="J9082" s="62"/>
      <c r="K9082" s="62"/>
      <c r="M9082" s="63"/>
      <c r="N9082" s="63"/>
      <c r="O9082" s="64"/>
      <c r="P9082" s="127"/>
      <c r="W9082" s="64"/>
      <c r="X9082" s="64"/>
    </row>
    <row r="9083" spans="1:24" s="59" customFormat="1" x14ac:dyDescent="0.25">
      <c r="A9083" s="77"/>
      <c r="D9083" s="60"/>
      <c r="E9083" s="60"/>
      <c r="F9083" s="60"/>
      <c r="G9083" s="60"/>
      <c r="H9083" s="62"/>
      <c r="I9083" s="62"/>
      <c r="J9083" s="62"/>
      <c r="K9083" s="62"/>
      <c r="M9083" s="63"/>
      <c r="N9083" s="63"/>
      <c r="O9083" s="64"/>
      <c r="P9083" s="127"/>
      <c r="W9083" s="64"/>
      <c r="X9083" s="64"/>
    </row>
    <row r="9084" spans="1:24" s="59" customFormat="1" x14ac:dyDescent="0.25">
      <c r="A9084" s="77"/>
      <c r="D9084" s="60"/>
      <c r="E9084" s="60"/>
      <c r="F9084" s="60"/>
      <c r="G9084" s="60"/>
      <c r="H9084" s="62"/>
      <c r="I9084" s="62"/>
      <c r="J9084" s="62"/>
      <c r="K9084" s="62"/>
      <c r="M9084" s="63"/>
      <c r="N9084" s="63"/>
      <c r="O9084" s="64"/>
      <c r="P9084" s="127"/>
      <c r="W9084" s="64"/>
      <c r="X9084" s="64"/>
    </row>
    <row r="9085" spans="1:24" s="59" customFormat="1" x14ac:dyDescent="0.25">
      <c r="A9085" s="77"/>
      <c r="D9085" s="60"/>
      <c r="E9085" s="60"/>
      <c r="F9085" s="60"/>
      <c r="G9085" s="60"/>
      <c r="H9085" s="62"/>
      <c r="I9085" s="62"/>
      <c r="J9085" s="62"/>
      <c r="K9085" s="62"/>
      <c r="M9085" s="63"/>
      <c r="N9085" s="63"/>
      <c r="O9085" s="64"/>
      <c r="P9085" s="127"/>
      <c r="W9085" s="64"/>
      <c r="X9085" s="64"/>
    </row>
    <row r="9086" spans="1:24" s="59" customFormat="1" x14ac:dyDescent="0.25">
      <c r="A9086" s="77"/>
      <c r="D9086" s="60"/>
      <c r="E9086" s="60"/>
      <c r="F9086" s="60"/>
      <c r="G9086" s="60"/>
      <c r="H9086" s="62"/>
      <c r="I9086" s="62"/>
      <c r="J9086" s="62"/>
      <c r="K9086" s="62"/>
      <c r="M9086" s="63"/>
      <c r="N9086" s="63"/>
      <c r="O9086" s="64"/>
      <c r="P9086" s="127"/>
      <c r="W9086" s="64"/>
      <c r="X9086" s="64"/>
    </row>
    <row r="9087" spans="1:24" s="59" customFormat="1" x14ac:dyDescent="0.25">
      <c r="A9087" s="77"/>
      <c r="D9087" s="60"/>
      <c r="E9087" s="60"/>
      <c r="F9087" s="60"/>
      <c r="G9087" s="60"/>
      <c r="H9087" s="62"/>
      <c r="I9087" s="62"/>
      <c r="J9087" s="62"/>
      <c r="K9087" s="62"/>
      <c r="M9087" s="63"/>
      <c r="N9087" s="63"/>
      <c r="O9087" s="64"/>
      <c r="P9087" s="127"/>
      <c r="W9087" s="64"/>
      <c r="X9087" s="64"/>
    </row>
    <row r="9088" spans="1:24" s="59" customFormat="1" x14ac:dyDescent="0.25">
      <c r="A9088" s="77"/>
      <c r="D9088" s="60"/>
      <c r="E9088" s="60"/>
      <c r="F9088" s="60"/>
      <c r="G9088" s="60"/>
      <c r="H9088" s="62"/>
      <c r="I9088" s="62"/>
      <c r="J9088" s="62"/>
      <c r="K9088" s="62"/>
      <c r="M9088" s="63"/>
      <c r="N9088" s="63"/>
      <c r="O9088" s="64"/>
      <c r="P9088" s="127"/>
      <c r="W9088" s="64"/>
      <c r="X9088" s="64"/>
    </row>
    <row r="9089" spans="1:24" s="59" customFormat="1" x14ac:dyDescent="0.25">
      <c r="A9089" s="77"/>
      <c r="D9089" s="60"/>
      <c r="E9089" s="60"/>
      <c r="F9089" s="60"/>
      <c r="G9089" s="60"/>
      <c r="H9089" s="62"/>
      <c r="I9089" s="62"/>
      <c r="J9089" s="62"/>
      <c r="K9089" s="62"/>
      <c r="M9089" s="63"/>
      <c r="N9089" s="63"/>
      <c r="O9089" s="64"/>
      <c r="P9089" s="127"/>
      <c r="W9089" s="64"/>
      <c r="X9089" s="64"/>
    </row>
    <row r="9090" spans="1:24" s="59" customFormat="1" x14ac:dyDescent="0.25">
      <c r="A9090" s="77"/>
      <c r="D9090" s="60"/>
      <c r="E9090" s="60"/>
      <c r="F9090" s="60"/>
      <c r="G9090" s="60"/>
      <c r="H9090" s="62"/>
      <c r="I9090" s="62"/>
      <c r="J9090" s="62"/>
      <c r="K9090" s="62"/>
      <c r="M9090" s="63"/>
      <c r="N9090" s="63"/>
      <c r="O9090" s="64"/>
      <c r="P9090" s="127"/>
      <c r="W9090" s="64"/>
      <c r="X9090" s="64"/>
    </row>
    <row r="9091" spans="1:24" s="59" customFormat="1" x14ac:dyDescent="0.25">
      <c r="A9091" s="77"/>
      <c r="D9091" s="60"/>
      <c r="E9091" s="60"/>
      <c r="F9091" s="60"/>
      <c r="G9091" s="60"/>
      <c r="H9091" s="62"/>
      <c r="I9091" s="62"/>
      <c r="J9091" s="62"/>
      <c r="K9091" s="62"/>
      <c r="M9091" s="63"/>
      <c r="N9091" s="63"/>
      <c r="O9091" s="64"/>
      <c r="P9091" s="127"/>
      <c r="W9091" s="64"/>
      <c r="X9091" s="64"/>
    </row>
    <row r="9092" spans="1:24" s="59" customFormat="1" x14ac:dyDescent="0.25">
      <c r="A9092" s="77"/>
      <c r="D9092" s="60"/>
      <c r="E9092" s="60"/>
      <c r="F9092" s="60"/>
      <c r="G9092" s="60"/>
      <c r="H9092" s="62"/>
      <c r="I9092" s="62"/>
      <c r="J9092" s="62"/>
      <c r="K9092" s="62"/>
      <c r="M9092" s="63"/>
      <c r="N9092" s="63"/>
      <c r="O9092" s="64"/>
      <c r="P9092" s="127"/>
      <c r="W9092" s="64"/>
      <c r="X9092" s="64"/>
    </row>
    <row r="9093" spans="1:24" s="59" customFormat="1" x14ac:dyDescent="0.25">
      <c r="A9093" s="77"/>
      <c r="D9093" s="60"/>
      <c r="E9093" s="60"/>
      <c r="F9093" s="60"/>
      <c r="G9093" s="60"/>
      <c r="H9093" s="62"/>
      <c r="I9093" s="62"/>
      <c r="J9093" s="62"/>
      <c r="K9093" s="62"/>
      <c r="M9093" s="63"/>
      <c r="N9093" s="63"/>
      <c r="O9093" s="64"/>
      <c r="P9093" s="127"/>
      <c r="W9093" s="64"/>
      <c r="X9093" s="64"/>
    </row>
    <row r="9094" spans="1:24" s="59" customFormat="1" x14ac:dyDescent="0.25">
      <c r="A9094" s="77"/>
      <c r="D9094" s="60"/>
      <c r="E9094" s="60"/>
      <c r="F9094" s="60"/>
      <c r="G9094" s="60"/>
      <c r="H9094" s="62"/>
      <c r="I9094" s="62"/>
      <c r="J9094" s="62"/>
      <c r="K9094" s="62"/>
      <c r="M9094" s="63"/>
      <c r="N9094" s="63"/>
      <c r="O9094" s="64"/>
      <c r="P9094" s="127"/>
      <c r="W9094" s="64"/>
      <c r="X9094" s="64"/>
    </row>
    <row r="9095" spans="1:24" s="59" customFormat="1" x14ac:dyDescent="0.25">
      <c r="A9095" s="77"/>
      <c r="D9095" s="60"/>
      <c r="E9095" s="60"/>
      <c r="F9095" s="60"/>
      <c r="G9095" s="60"/>
      <c r="H9095" s="62"/>
      <c r="I9095" s="62"/>
      <c r="J9095" s="62"/>
      <c r="K9095" s="62"/>
      <c r="M9095" s="63"/>
      <c r="N9095" s="63"/>
      <c r="O9095" s="64"/>
      <c r="P9095" s="127"/>
      <c r="W9095" s="64"/>
      <c r="X9095" s="64"/>
    </row>
    <row r="9096" spans="1:24" s="59" customFormat="1" x14ac:dyDescent="0.25">
      <c r="A9096" s="77"/>
      <c r="D9096" s="60"/>
      <c r="E9096" s="60"/>
      <c r="F9096" s="60"/>
      <c r="G9096" s="60"/>
      <c r="H9096" s="62"/>
      <c r="I9096" s="62"/>
      <c r="J9096" s="62"/>
      <c r="K9096" s="62"/>
      <c r="M9096" s="63"/>
      <c r="N9096" s="63"/>
      <c r="O9096" s="64"/>
      <c r="P9096" s="127"/>
      <c r="W9096" s="64"/>
      <c r="X9096" s="64"/>
    </row>
    <row r="9097" spans="1:24" s="59" customFormat="1" x14ac:dyDescent="0.25">
      <c r="A9097" s="77"/>
      <c r="D9097" s="60"/>
      <c r="E9097" s="60"/>
      <c r="F9097" s="60"/>
      <c r="G9097" s="60"/>
      <c r="H9097" s="62"/>
      <c r="I9097" s="62"/>
      <c r="J9097" s="62"/>
      <c r="K9097" s="62"/>
      <c r="M9097" s="63"/>
      <c r="N9097" s="63"/>
      <c r="O9097" s="64"/>
      <c r="P9097" s="127"/>
      <c r="W9097" s="64"/>
      <c r="X9097" s="64"/>
    </row>
    <row r="9098" spans="1:24" s="59" customFormat="1" x14ac:dyDescent="0.25">
      <c r="A9098" s="77"/>
      <c r="D9098" s="60"/>
      <c r="E9098" s="60"/>
      <c r="F9098" s="60"/>
      <c r="G9098" s="60"/>
      <c r="H9098" s="62"/>
      <c r="I9098" s="62"/>
      <c r="J9098" s="62"/>
      <c r="K9098" s="62"/>
      <c r="M9098" s="63"/>
      <c r="N9098" s="63"/>
      <c r="O9098" s="64"/>
      <c r="P9098" s="127"/>
      <c r="W9098" s="64"/>
      <c r="X9098" s="64"/>
    </row>
    <row r="9099" spans="1:24" s="59" customFormat="1" x14ac:dyDescent="0.25">
      <c r="A9099" s="77"/>
      <c r="D9099" s="60"/>
      <c r="E9099" s="60"/>
      <c r="F9099" s="60"/>
      <c r="G9099" s="60"/>
      <c r="H9099" s="62"/>
      <c r="I9099" s="62"/>
      <c r="J9099" s="62"/>
      <c r="K9099" s="62"/>
      <c r="M9099" s="63"/>
      <c r="N9099" s="63"/>
      <c r="O9099" s="64"/>
      <c r="P9099" s="127"/>
      <c r="W9099" s="64"/>
      <c r="X9099" s="64"/>
    </row>
    <row r="9100" spans="1:24" s="59" customFormat="1" x14ac:dyDescent="0.25">
      <c r="A9100" s="77"/>
      <c r="D9100" s="60"/>
      <c r="E9100" s="60"/>
      <c r="F9100" s="60"/>
      <c r="G9100" s="60"/>
      <c r="H9100" s="62"/>
      <c r="I9100" s="62"/>
      <c r="J9100" s="62"/>
      <c r="K9100" s="62"/>
      <c r="M9100" s="63"/>
      <c r="N9100" s="63"/>
      <c r="O9100" s="64"/>
      <c r="P9100" s="127"/>
      <c r="W9100" s="64"/>
      <c r="X9100" s="64"/>
    </row>
    <row r="9101" spans="1:24" s="59" customFormat="1" x14ac:dyDescent="0.25">
      <c r="A9101" s="77"/>
      <c r="D9101" s="60"/>
      <c r="E9101" s="60"/>
      <c r="F9101" s="60"/>
      <c r="G9101" s="60"/>
      <c r="H9101" s="62"/>
      <c r="I9101" s="62"/>
      <c r="J9101" s="62"/>
      <c r="K9101" s="62"/>
      <c r="M9101" s="63"/>
      <c r="N9101" s="63"/>
      <c r="O9101" s="64"/>
      <c r="P9101" s="127"/>
      <c r="W9101" s="64"/>
      <c r="X9101" s="64"/>
    </row>
    <row r="9102" spans="1:24" s="59" customFormat="1" x14ac:dyDescent="0.25">
      <c r="A9102" s="77"/>
      <c r="D9102" s="60"/>
      <c r="E9102" s="60"/>
      <c r="F9102" s="60"/>
      <c r="G9102" s="60"/>
      <c r="H9102" s="62"/>
      <c r="I9102" s="62"/>
      <c r="J9102" s="62"/>
      <c r="K9102" s="62"/>
      <c r="M9102" s="63"/>
      <c r="N9102" s="63"/>
      <c r="O9102" s="64"/>
      <c r="P9102" s="127"/>
      <c r="W9102" s="64"/>
      <c r="X9102" s="64"/>
    </row>
    <row r="9103" spans="1:24" s="59" customFormat="1" x14ac:dyDescent="0.25">
      <c r="A9103" s="77"/>
      <c r="D9103" s="60"/>
      <c r="E9103" s="60"/>
      <c r="F9103" s="60"/>
      <c r="G9103" s="60"/>
      <c r="H9103" s="62"/>
      <c r="I9103" s="62"/>
      <c r="J9103" s="62"/>
      <c r="K9103" s="62"/>
      <c r="M9103" s="63"/>
      <c r="N9103" s="63"/>
      <c r="O9103" s="64"/>
      <c r="P9103" s="127"/>
      <c r="W9103" s="64"/>
      <c r="X9103" s="64"/>
    </row>
    <row r="9104" spans="1:24" s="59" customFormat="1" x14ac:dyDescent="0.25">
      <c r="A9104" s="77"/>
      <c r="D9104" s="60"/>
      <c r="E9104" s="60"/>
      <c r="F9104" s="60"/>
      <c r="G9104" s="60"/>
      <c r="H9104" s="62"/>
      <c r="I9104" s="62"/>
      <c r="J9104" s="62"/>
      <c r="K9104" s="62"/>
      <c r="M9104" s="63"/>
      <c r="N9104" s="63"/>
      <c r="O9104" s="64"/>
      <c r="P9104" s="127"/>
      <c r="W9104" s="64"/>
      <c r="X9104" s="64"/>
    </row>
    <row r="9105" spans="1:24" s="59" customFormat="1" x14ac:dyDescent="0.25">
      <c r="A9105" s="77"/>
      <c r="D9105" s="60"/>
      <c r="E9105" s="60"/>
      <c r="F9105" s="60"/>
      <c r="G9105" s="60"/>
      <c r="H9105" s="62"/>
      <c r="I9105" s="62"/>
      <c r="J9105" s="62"/>
      <c r="K9105" s="62"/>
      <c r="M9105" s="63"/>
      <c r="N9105" s="63"/>
      <c r="O9105" s="64"/>
      <c r="P9105" s="127"/>
      <c r="W9105" s="64"/>
      <c r="X9105" s="64"/>
    </row>
    <row r="9106" spans="1:24" s="59" customFormat="1" x14ac:dyDescent="0.25">
      <c r="A9106" s="77"/>
      <c r="D9106" s="60"/>
      <c r="E9106" s="60"/>
      <c r="F9106" s="60"/>
      <c r="G9106" s="60"/>
      <c r="H9106" s="62"/>
      <c r="I9106" s="62"/>
      <c r="J9106" s="62"/>
      <c r="K9106" s="62"/>
      <c r="M9106" s="63"/>
      <c r="N9106" s="63"/>
      <c r="O9106" s="64"/>
      <c r="P9106" s="127"/>
      <c r="W9106" s="64"/>
      <c r="X9106" s="64"/>
    </row>
    <row r="9107" spans="1:24" s="59" customFormat="1" x14ac:dyDescent="0.25">
      <c r="A9107" s="77"/>
      <c r="D9107" s="60"/>
      <c r="E9107" s="60"/>
      <c r="F9107" s="60"/>
      <c r="G9107" s="60"/>
      <c r="H9107" s="62"/>
      <c r="I9107" s="62"/>
      <c r="J9107" s="62"/>
      <c r="K9107" s="62"/>
      <c r="M9107" s="63"/>
      <c r="N9107" s="63"/>
      <c r="O9107" s="64"/>
      <c r="P9107" s="127"/>
      <c r="W9107" s="64"/>
      <c r="X9107" s="64"/>
    </row>
    <row r="9108" spans="1:24" s="59" customFormat="1" x14ac:dyDescent="0.25">
      <c r="A9108" s="77"/>
      <c r="D9108" s="60"/>
      <c r="E9108" s="60"/>
      <c r="F9108" s="60"/>
      <c r="G9108" s="60"/>
      <c r="H9108" s="62"/>
      <c r="I9108" s="62"/>
      <c r="J9108" s="62"/>
      <c r="K9108" s="62"/>
      <c r="M9108" s="63"/>
      <c r="N9108" s="63"/>
      <c r="O9108" s="64"/>
      <c r="P9108" s="127"/>
      <c r="W9108" s="64"/>
      <c r="X9108" s="64"/>
    </row>
    <row r="9109" spans="1:24" s="59" customFormat="1" x14ac:dyDescent="0.25">
      <c r="A9109" s="77"/>
      <c r="D9109" s="60"/>
      <c r="E9109" s="60"/>
      <c r="F9109" s="60"/>
      <c r="G9109" s="60"/>
      <c r="H9109" s="62"/>
      <c r="I9109" s="62"/>
      <c r="J9109" s="62"/>
      <c r="K9109" s="62"/>
      <c r="M9109" s="63"/>
      <c r="N9109" s="63"/>
      <c r="O9109" s="64"/>
      <c r="P9109" s="127"/>
      <c r="W9109" s="64"/>
      <c r="X9109" s="64"/>
    </row>
    <row r="9110" spans="1:24" s="59" customFormat="1" x14ac:dyDescent="0.25">
      <c r="A9110" s="77"/>
      <c r="D9110" s="60"/>
      <c r="E9110" s="60"/>
      <c r="F9110" s="60"/>
      <c r="G9110" s="60"/>
      <c r="H9110" s="62"/>
      <c r="I9110" s="62"/>
      <c r="J9110" s="62"/>
      <c r="K9110" s="62"/>
      <c r="M9110" s="63"/>
      <c r="N9110" s="63"/>
      <c r="O9110" s="64"/>
      <c r="P9110" s="127"/>
      <c r="W9110" s="64"/>
      <c r="X9110" s="64"/>
    </row>
    <row r="9111" spans="1:24" s="59" customFormat="1" x14ac:dyDescent="0.25">
      <c r="A9111" s="77"/>
      <c r="D9111" s="60"/>
      <c r="E9111" s="60"/>
      <c r="F9111" s="60"/>
      <c r="G9111" s="60"/>
      <c r="H9111" s="62"/>
      <c r="I9111" s="62"/>
      <c r="J9111" s="62"/>
      <c r="K9111" s="62"/>
      <c r="M9111" s="63"/>
      <c r="N9111" s="63"/>
      <c r="O9111" s="64"/>
      <c r="P9111" s="127"/>
      <c r="W9111" s="64"/>
      <c r="X9111" s="64"/>
    </row>
    <row r="9112" spans="1:24" s="59" customFormat="1" x14ac:dyDescent="0.25">
      <c r="A9112" s="77"/>
      <c r="D9112" s="60"/>
      <c r="E9112" s="60"/>
      <c r="F9112" s="60"/>
      <c r="G9112" s="60"/>
      <c r="H9112" s="62"/>
      <c r="I9112" s="62"/>
      <c r="J9112" s="62"/>
      <c r="K9112" s="62"/>
      <c r="M9112" s="63"/>
      <c r="N9112" s="63"/>
      <c r="O9112" s="64"/>
      <c r="P9112" s="127"/>
      <c r="W9112" s="64"/>
      <c r="X9112" s="64"/>
    </row>
    <row r="9113" spans="1:24" s="59" customFormat="1" x14ac:dyDescent="0.25">
      <c r="A9113" s="77"/>
      <c r="D9113" s="60"/>
      <c r="E9113" s="60"/>
      <c r="F9113" s="60"/>
      <c r="G9113" s="60"/>
      <c r="H9113" s="62"/>
      <c r="I9113" s="62"/>
      <c r="J9113" s="62"/>
      <c r="K9113" s="62"/>
      <c r="M9113" s="63"/>
      <c r="N9113" s="63"/>
      <c r="O9113" s="64"/>
      <c r="P9113" s="127"/>
      <c r="W9113" s="64"/>
      <c r="X9113" s="64"/>
    </row>
    <row r="9114" spans="1:24" s="59" customFormat="1" x14ac:dyDescent="0.25">
      <c r="A9114" s="77"/>
      <c r="D9114" s="60"/>
      <c r="E9114" s="60"/>
      <c r="F9114" s="60"/>
      <c r="G9114" s="60"/>
      <c r="H9114" s="62"/>
      <c r="I9114" s="62"/>
      <c r="J9114" s="62"/>
      <c r="K9114" s="62"/>
      <c r="M9114" s="63"/>
      <c r="N9114" s="63"/>
      <c r="O9114" s="64"/>
      <c r="P9114" s="127"/>
      <c r="W9114" s="64"/>
      <c r="X9114" s="64"/>
    </row>
    <row r="9115" spans="1:24" s="59" customFormat="1" x14ac:dyDescent="0.25">
      <c r="A9115" s="77"/>
      <c r="D9115" s="60"/>
      <c r="E9115" s="60"/>
      <c r="F9115" s="60"/>
      <c r="G9115" s="60"/>
      <c r="H9115" s="62"/>
      <c r="I9115" s="62"/>
      <c r="J9115" s="62"/>
      <c r="K9115" s="62"/>
      <c r="M9115" s="63"/>
      <c r="N9115" s="63"/>
      <c r="O9115" s="64"/>
      <c r="P9115" s="127"/>
      <c r="W9115" s="64"/>
      <c r="X9115" s="64"/>
    </row>
    <row r="9116" spans="1:24" s="59" customFormat="1" x14ac:dyDescent="0.25">
      <c r="A9116" s="77"/>
      <c r="D9116" s="60"/>
      <c r="E9116" s="60"/>
      <c r="F9116" s="60"/>
      <c r="G9116" s="60"/>
      <c r="H9116" s="62"/>
      <c r="I9116" s="62"/>
      <c r="J9116" s="62"/>
      <c r="K9116" s="62"/>
      <c r="M9116" s="63"/>
      <c r="N9116" s="63"/>
      <c r="O9116" s="64"/>
      <c r="P9116" s="127"/>
      <c r="W9116" s="64"/>
      <c r="X9116" s="64"/>
    </row>
    <row r="9117" spans="1:24" s="59" customFormat="1" x14ac:dyDescent="0.25">
      <c r="A9117" s="77"/>
      <c r="D9117" s="60"/>
      <c r="E9117" s="60"/>
      <c r="F9117" s="60"/>
      <c r="G9117" s="60"/>
      <c r="H9117" s="62"/>
      <c r="I9117" s="62"/>
      <c r="J9117" s="62"/>
      <c r="K9117" s="62"/>
      <c r="M9117" s="63"/>
      <c r="N9117" s="63"/>
      <c r="O9117" s="64"/>
      <c r="P9117" s="127"/>
      <c r="W9117" s="64"/>
      <c r="X9117" s="64"/>
    </row>
    <row r="9118" spans="1:24" s="59" customFormat="1" x14ac:dyDescent="0.25">
      <c r="A9118" s="77"/>
      <c r="D9118" s="60"/>
      <c r="E9118" s="60"/>
      <c r="F9118" s="60"/>
      <c r="G9118" s="60"/>
      <c r="H9118" s="62"/>
      <c r="I9118" s="62"/>
      <c r="J9118" s="62"/>
      <c r="K9118" s="62"/>
      <c r="M9118" s="63"/>
      <c r="N9118" s="63"/>
      <c r="O9118" s="64"/>
      <c r="P9118" s="127"/>
      <c r="W9118" s="64"/>
      <c r="X9118" s="64"/>
    </row>
    <row r="9119" spans="1:24" s="59" customFormat="1" x14ac:dyDescent="0.25">
      <c r="A9119" s="77"/>
      <c r="D9119" s="60"/>
      <c r="E9119" s="60"/>
      <c r="F9119" s="60"/>
      <c r="G9119" s="60"/>
      <c r="H9119" s="62"/>
      <c r="I9119" s="62"/>
      <c r="J9119" s="62"/>
      <c r="K9119" s="62"/>
      <c r="M9119" s="63"/>
      <c r="N9119" s="63"/>
      <c r="O9119" s="64"/>
      <c r="P9119" s="127"/>
      <c r="W9119" s="64"/>
      <c r="X9119" s="64"/>
    </row>
    <row r="9120" spans="1:24" s="59" customFormat="1" x14ac:dyDescent="0.25">
      <c r="A9120" s="77"/>
      <c r="D9120" s="60"/>
      <c r="E9120" s="60"/>
      <c r="F9120" s="60"/>
      <c r="G9120" s="60"/>
      <c r="H9120" s="62"/>
      <c r="I9120" s="62"/>
      <c r="J9120" s="62"/>
      <c r="K9120" s="62"/>
      <c r="M9120" s="63"/>
      <c r="N9120" s="63"/>
      <c r="O9120" s="64"/>
      <c r="P9120" s="127"/>
      <c r="W9120" s="64"/>
      <c r="X9120" s="64"/>
    </row>
    <row r="9121" spans="1:24" s="59" customFormat="1" x14ac:dyDescent="0.25">
      <c r="A9121" s="77"/>
      <c r="D9121" s="60"/>
      <c r="E9121" s="60"/>
      <c r="F9121" s="60"/>
      <c r="G9121" s="60"/>
      <c r="H9121" s="62"/>
      <c r="I9121" s="62"/>
      <c r="J9121" s="62"/>
      <c r="K9121" s="62"/>
      <c r="M9121" s="63"/>
      <c r="N9121" s="63"/>
      <c r="O9121" s="64"/>
      <c r="P9121" s="127"/>
      <c r="W9121" s="64"/>
      <c r="X9121" s="64"/>
    </row>
    <row r="9122" spans="1:24" s="59" customFormat="1" x14ac:dyDescent="0.25">
      <c r="A9122" s="77"/>
      <c r="D9122" s="60"/>
      <c r="E9122" s="60"/>
      <c r="F9122" s="60"/>
      <c r="G9122" s="60"/>
      <c r="H9122" s="62"/>
      <c r="I9122" s="62"/>
      <c r="J9122" s="62"/>
      <c r="K9122" s="62"/>
      <c r="M9122" s="63"/>
      <c r="N9122" s="63"/>
      <c r="O9122" s="64"/>
      <c r="P9122" s="127"/>
      <c r="W9122" s="64"/>
      <c r="X9122" s="64"/>
    </row>
    <row r="9123" spans="1:24" s="59" customFormat="1" x14ac:dyDescent="0.25">
      <c r="A9123" s="77"/>
      <c r="D9123" s="60"/>
      <c r="E9123" s="60"/>
      <c r="F9123" s="60"/>
      <c r="G9123" s="60"/>
      <c r="H9123" s="62"/>
      <c r="I9123" s="62"/>
      <c r="J9123" s="62"/>
      <c r="K9123" s="62"/>
      <c r="M9123" s="63"/>
      <c r="N9123" s="63"/>
      <c r="O9123" s="64"/>
      <c r="P9123" s="127"/>
      <c r="W9123" s="64"/>
      <c r="X9123" s="64"/>
    </row>
    <row r="9124" spans="1:24" s="59" customFormat="1" x14ac:dyDescent="0.25">
      <c r="A9124" s="77"/>
      <c r="D9124" s="60"/>
      <c r="E9124" s="60"/>
      <c r="F9124" s="60"/>
      <c r="G9124" s="60"/>
      <c r="H9124" s="62"/>
      <c r="I9124" s="62"/>
      <c r="J9124" s="62"/>
      <c r="K9124" s="62"/>
      <c r="M9124" s="63"/>
      <c r="N9124" s="63"/>
      <c r="O9124" s="64"/>
      <c r="P9124" s="127"/>
      <c r="W9124" s="64"/>
      <c r="X9124" s="64"/>
    </row>
    <row r="9125" spans="1:24" s="59" customFormat="1" x14ac:dyDescent="0.25">
      <c r="A9125" s="77"/>
      <c r="D9125" s="60"/>
      <c r="E9125" s="60"/>
      <c r="F9125" s="60"/>
      <c r="G9125" s="60"/>
      <c r="H9125" s="62"/>
      <c r="I9125" s="62"/>
      <c r="J9125" s="62"/>
      <c r="K9125" s="62"/>
      <c r="M9125" s="63"/>
      <c r="N9125" s="63"/>
      <c r="O9125" s="64"/>
      <c r="P9125" s="127"/>
      <c r="W9125" s="64"/>
      <c r="X9125" s="64"/>
    </row>
    <row r="9126" spans="1:24" s="59" customFormat="1" x14ac:dyDescent="0.25">
      <c r="A9126" s="77"/>
      <c r="D9126" s="60"/>
      <c r="E9126" s="60"/>
      <c r="F9126" s="60"/>
      <c r="G9126" s="60"/>
      <c r="H9126" s="62"/>
      <c r="I9126" s="62"/>
      <c r="J9126" s="62"/>
      <c r="K9126" s="62"/>
      <c r="M9126" s="63"/>
      <c r="N9126" s="63"/>
      <c r="O9126" s="64"/>
      <c r="P9126" s="127"/>
      <c r="W9126" s="64"/>
      <c r="X9126" s="64"/>
    </row>
    <row r="9127" spans="1:24" s="59" customFormat="1" x14ac:dyDescent="0.25">
      <c r="A9127" s="77"/>
      <c r="D9127" s="60"/>
      <c r="E9127" s="60"/>
      <c r="F9127" s="60"/>
      <c r="G9127" s="60"/>
      <c r="H9127" s="62"/>
      <c r="I9127" s="62"/>
      <c r="J9127" s="62"/>
      <c r="K9127" s="62"/>
      <c r="M9127" s="63"/>
      <c r="N9127" s="63"/>
      <c r="O9127" s="64"/>
      <c r="P9127" s="127"/>
      <c r="W9127" s="64"/>
      <c r="X9127" s="64"/>
    </row>
    <row r="9128" spans="1:24" s="59" customFormat="1" x14ac:dyDescent="0.25">
      <c r="A9128" s="77"/>
      <c r="D9128" s="60"/>
      <c r="E9128" s="60"/>
      <c r="F9128" s="60"/>
      <c r="G9128" s="60"/>
      <c r="H9128" s="62"/>
      <c r="I9128" s="62"/>
      <c r="J9128" s="62"/>
      <c r="K9128" s="62"/>
      <c r="M9128" s="63"/>
      <c r="N9128" s="63"/>
      <c r="O9128" s="64"/>
      <c r="P9128" s="127"/>
      <c r="W9128" s="64"/>
      <c r="X9128" s="64"/>
    </row>
    <row r="9129" spans="1:24" s="59" customFormat="1" x14ac:dyDescent="0.25">
      <c r="A9129" s="77"/>
      <c r="D9129" s="60"/>
      <c r="E9129" s="60"/>
      <c r="F9129" s="60"/>
      <c r="G9129" s="60"/>
      <c r="H9129" s="62"/>
      <c r="I9129" s="62"/>
      <c r="J9129" s="62"/>
      <c r="K9129" s="62"/>
      <c r="M9129" s="63"/>
      <c r="N9129" s="63"/>
      <c r="O9129" s="64"/>
      <c r="P9129" s="127"/>
      <c r="W9129" s="64"/>
      <c r="X9129" s="64"/>
    </row>
    <row r="9130" spans="1:24" s="59" customFormat="1" x14ac:dyDescent="0.25">
      <c r="A9130" s="77"/>
      <c r="D9130" s="60"/>
      <c r="E9130" s="60"/>
      <c r="F9130" s="60"/>
      <c r="G9130" s="60"/>
      <c r="H9130" s="62"/>
      <c r="I9130" s="62"/>
      <c r="J9130" s="62"/>
      <c r="K9130" s="62"/>
      <c r="M9130" s="63"/>
      <c r="N9130" s="63"/>
      <c r="O9130" s="64"/>
      <c r="P9130" s="127"/>
      <c r="W9130" s="64"/>
      <c r="X9130" s="64"/>
    </row>
    <row r="9131" spans="1:24" s="59" customFormat="1" x14ac:dyDescent="0.25">
      <c r="A9131" s="77"/>
      <c r="D9131" s="60"/>
      <c r="E9131" s="60"/>
      <c r="F9131" s="60"/>
      <c r="G9131" s="60"/>
      <c r="H9131" s="62"/>
      <c r="I9131" s="62"/>
      <c r="J9131" s="62"/>
      <c r="K9131" s="62"/>
      <c r="M9131" s="63"/>
      <c r="N9131" s="63"/>
      <c r="O9131" s="64"/>
      <c r="P9131" s="127"/>
      <c r="W9131" s="64"/>
      <c r="X9131" s="64"/>
    </row>
    <row r="9132" spans="1:24" s="59" customFormat="1" x14ac:dyDescent="0.25">
      <c r="A9132" s="77"/>
      <c r="D9132" s="60"/>
      <c r="E9132" s="60"/>
      <c r="F9132" s="60"/>
      <c r="G9132" s="60"/>
      <c r="H9132" s="62"/>
      <c r="I9132" s="62"/>
      <c r="J9132" s="62"/>
      <c r="K9132" s="62"/>
      <c r="M9132" s="63"/>
      <c r="N9132" s="63"/>
      <c r="O9132" s="64"/>
      <c r="P9132" s="127"/>
      <c r="W9132" s="64"/>
      <c r="X9132" s="64"/>
    </row>
    <row r="9133" spans="1:24" s="59" customFormat="1" x14ac:dyDescent="0.25">
      <c r="A9133" s="77"/>
      <c r="D9133" s="60"/>
      <c r="E9133" s="60"/>
      <c r="F9133" s="60"/>
      <c r="G9133" s="60"/>
      <c r="H9133" s="62"/>
      <c r="I9133" s="62"/>
      <c r="J9133" s="62"/>
      <c r="K9133" s="62"/>
      <c r="M9133" s="63"/>
      <c r="N9133" s="63"/>
      <c r="O9133" s="64"/>
      <c r="P9133" s="127"/>
      <c r="W9133" s="64"/>
      <c r="X9133" s="64"/>
    </row>
    <row r="9134" spans="1:24" s="59" customFormat="1" x14ac:dyDescent="0.25">
      <c r="A9134" s="77"/>
      <c r="D9134" s="60"/>
      <c r="E9134" s="60"/>
      <c r="F9134" s="60"/>
      <c r="G9134" s="60"/>
      <c r="H9134" s="62"/>
      <c r="I9134" s="62"/>
      <c r="J9134" s="62"/>
      <c r="K9134" s="62"/>
      <c r="M9134" s="63"/>
      <c r="N9134" s="63"/>
      <c r="O9134" s="64"/>
      <c r="P9134" s="127"/>
      <c r="W9134" s="64"/>
      <c r="X9134" s="64"/>
    </row>
    <row r="9135" spans="1:24" s="59" customFormat="1" x14ac:dyDescent="0.25">
      <c r="A9135" s="77"/>
      <c r="D9135" s="60"/>
      <c r="E9135" s="60"/>
      <c r="F9135" s="60"/>
      <c r="G9135" s="60"/>
      <c r="H9135" s="62"/>
      <c r="I9135" s="62"/>
      <c r="J9135" s="62"/>
      <c r="K9135" s="62"/>
      <c r="M9135" s="63"/>
      <c r="N9135" s="63"/>
      <c r="O9135" s="64"/>
      <c r="P9135" s="127"/>
      <c r="W9135" s="64"/>
      <c r="X9135" s="64"/>
    </row>
    <row r="9136" spans="1:24" s="59" customFormat="1" x14ac:dyDescent="0.25">
      <c r="A9136" s="77"/>
      <c r="D9136" s="60"/>
      <c r="E9136" s="60"/>
      <c r="F9136" s="60"/>
      <c r="G9136" s="60"/>
      <c r="H9136" s="62"/>
      <c r="I9136" s="62"/>
      <c r="J9136" s="62"/>
      <c r="K9136" s="62"/>
      <c r="M9136" s="63"/>
      <c r="N9136" s="63"/>
      <c r="O9136" s="64"/>
      <c r="P9136" s="127"/>
      <c r="W9136" s="64"/>
      <c r="X9136" s="64"/>
    </row>
    <row r="9137" spans="1:24" s="59" customFormat="1" x14ac:dyDescent="0.25">
      <c r="A9137" s="77"/>
      <c r="D9137" s="60"/>
      <c r="E9137" s="60"/>
      <c r="F9137" s="60"/>
      <c r="G9137" s="60"/>
      <c r="H9137" s="62"/>
      <c r="I9137" s="62"/>
      <c r="J9137" s="62"/>
      <c r="K9137" s="62"/>
      <c r="M9137" s="63"/>
      <c r="N9137" s="63"/>
      <c r="O9137" s="64"/>
      <c r="P9137" s="127"/>
      <c r="W9137" s="64"/>
      <c r="X9137" s="64"/>
    </row>
    <row r="9138" spans="1:24" s="59" customFormat="1" x14ac:dyDescent="0.25">
      <c r="A9138" s="77"/>
      <c r="D9138" s="60"/>
      <c r="E9138" s="60"/>
      <c r="F9138" s="60"/>
      <c r="G9138" s="60"/>
      <c r="H9138" s="62"/>
      <c r="I9138" s="62"/>
      <c r="J9138" s="62"/>
      <c r="K9138" s="62"/>
      <c r="M9138" s="63"/>
      <c r="N9138" s="63"/>
      <c r="O9138" s="64"/>
      <c r="P9138" s="127"/>
      <c r="W9138" s="64"/>
      <c r="X9138" s="64"/>
    </row>
    <row r="9139" spans="1:24" s="59" customFormat="1" x14ac:dyDescent="0.25">
      <c r="A9139" s="77"/>
      <c r="D9139" s="60"/>
      <c r="E9139" s="60"/>
      <c r="F9139" s="60"/>
      <c r="G9139" s="60"/>
      <c r="H9139" s="62"/>
      <c r="I9139" s="62"/>
      <c r="J9139" s="62"/>
      <c r="K9139" s="62"/>
      <c r="M9139" s="63"/>
      <c r="N9139" s="63"/>
      <c r="O9139" s="64"/>
      <c r="P9139" s="127"/>
      <c r="W9139" s="64"/>
      <c r="X9139" s="64"/>
    </row>
    <row r="9140" spans="1:24" s="59" customFormat="1" x14ac:dyDescent="0.25">
      <c r="A9140" s="77"/>
      <c r="D9140" s="60"/>
      <c r="E9140" s="60"/>
      <c r="F9140" s="60"/>
      <c r="G9140" s="60"/>
      <c r="H9140" s="62"/>
      <c r="I9140" s="62"/>
      <c r="J9140" s="62"/>
      <c r="K9140" s="62"/>
      <c r="M9140" s="63"/>
      <c r="N9140" s="63"/>
      <c r="O9140" s="64"/>
      <c r="P9140" s="127"/>
      <c r="W9140" s="64"/>
      <c r="X9140" s="64"/>
    </row>
    <row r="9141" spans="1:24" s="59" customFormat="1" x14ac:dyDescent="0.25">
      <c r="A9141" s="77"/>
      <c r="D9141" s="60"/>
      <c r="E9141" s="60"/>
      <c r="F9141" s="60"/>
      <c r="G9141" s="60"/>
      <c r="H9141" s="62"/>
      <c r="I9141" s="62"/>
      <c r="J9141" s="62"/>
      <c r="K9141" s="62"/>
      <c r="M9141" s="63"/>
      <c r="N9141" s="63"/>
      <c r="O9141" s="64"/>
      <c r="P9141" s="127"/>
      <c r="W9141" s="64"/>
      <c r="X9141" s="64"/>
    </row>
    <row r="9142" spans="1:24" s="59" customFormat="1" x14ac:dyDescent="0.25">
      <c r="A9142" s="77"/>
      <c r="D9142" s="60"/>
      <c r="E9142" s="60"/>
      <c r="F9142" s="60"/>
      <c r="G9142" s="60"/>
      <c r="H9142" s="62"/>
      <c r="I9142" s="62"/>
      <c r="J9142" s="62"/>
      <c r="K9142" s="62"/>
      <c r="M9142" s="63"/>
      <c r="N9142" s="63"/>
      <c r="O9142" s="64"/>
      <c r="P9142" s="127"/>
      <c r="W9142" s="64"/>
      <c r="X9142" s="64"/>
    </row>
    <row r="9143" spans="1:24" s="59" customFormat="1" x14ac:dyDescent="0.25">
      <c r="A9143" s="77"/>
      <c r="D9143" s="60"/>
      <c r="E9143" s="60"/>
      <c r="F9143" s="60"/>
      <c r="G9143" s="60"/>
      <c r="H9143" s="62"/>
      <c r="I9143" s="62"/>
      <c r="J9143" s="62"/>
      <c r="K9143" s="62"/>
      <c r="M9143" s="63"/>
      <c r="N9143" s="63"/>
      <c r="O9143" s="64"/>
      <c r="P9143" s="127"/>
      <c r="W9143" s="64"/>
      <c r="X9143" s="64"/>
    </row>
    <row r="9144" spans="1:24" s="59" customFormat="1" x14ac:dyDescent="0.25">
      <c r="A9144" s="77"/>
      <c r="D9144" s="60"/>
      <c r="E9144" s="60"/>
      <c r="F9144" s="60"/>
      <c r="G9144" s="60"/>
      <c r="H9144" s="62"/>
      <c r="I9144" s="62"/>
      <c r="J9144" s="62"/>
      <c r="K9144" s="62"/>
      <c r="M9144" s="63"/>
      <c r="N9144" s="63"/>
      <c r="O9144" s="64"/>
      <c r="P9144" s="127"/>
      <c r="W9144" s="64"/>
      <c r="X9144" s="64"/>
    </row>
    <row r="9145" spans="1:24" s="59" customFormat="1" x14ac:dyDescent="0.25">
      <c r="A9145" s="77"/>
      <c r="D9145" s="60"/>
      <c r="E9145" s="60"/>
      <c r="F9145" s="60"/>
      <c r="G9145" s="60"/>
      <c r="H9145" s="62"/>
      <c r="I9145" s="62"/>
      <c r="J9145" s="62"/>
      <c r="K9145" s="62"/>
      <c r="M9145" s="63"/>
      <c r="N9145" s="63"/>
      <c r="O9145" s="64"/>
      <c r="P9145" s="127"/>
      <c r="W9145" s="64"/>
      <c r="X9145" s="64"/>
    </row>
    <row r="9146" spans="1:24" s="59" customFormat="1" x14ac:dyDescent="0.25">
      <c r="A9146" s="77"/>
      <c r="D9146" s="60"/>
      <c r="E9146" s="60"/>
      <c r="F9146" s="60"/>
      <c r="G9146" s="60"/>
      <c r="H9146" s="62"/>
      <c r="I9146" s="62"/>
      <c r="J9146" s="62"/>
      <c r="K9146" s="62"/>
      <c r="M9146" s="63"/>
      <c r="N9146" s="63"/>
      <c r="O9146" s="64"/>
      <c r="P9146" s="127"/>
      <c r="W9146" s="64"/>
      <c r="X9146" s="64"/>
    </row>
    <row r="9147" spans="1:24" s="59" customFormat="1" x14ac:dyDescent="0.25">
      <c r="A9147" s="77"/>
      <c r="D9147" s="60"/>
      <c r="E9147" s="60"/>
      <c r="F9147" s="60"/>
      <c r="G9147" s="60"/>
      <c r="H9147" s="62"/>
      <c r="I9147" s="62"/>
      <c r="J9147" s="62"/>
      <c r="K9147" s="62"/>
      <c r="M9147" s="63"/>
      <c r="N9147" s="63"/>
      <c r="O9147" s="64"/>
      <c r="P9147" s="127"/>
      <c r="W9147" s="64"/>
      <c r="X9147" s="64"/>
    </row>
    <row r="9148" spans="1:24" s="59" customFormat="1" x14ac:dyDescent="0.25">
      <c r="A9148" s="77"/>
      <c r="D9148" s="60"/>
      <c r="E9148" s="60"/>
      <c r="F9148" s="60"/>
      <c r="G9148" s="60"/>
      <c r="H9148" s="62"/>
      <c r="I9148" s="62"/>
      <c r="J9148" s="62"/>
      <c r="K9148" s="62"/>
      <c r="M9148" s="63"/>
      <c r="N9148" s="63"/>
      <c r="O9148" s="64"/>
      <c r="P9148" s="127"/>
      <c r="W9148" s="64"/>
      <c r="X9148" s="64"/>
    </row>
    <row r="9149" spans="1:24" s="59" customFormat="1" x14ac:dyDescent="0.25">
      <c r="A9149" s="77"/>
      <c r="D9149" s="60"/>
      <c r="E9149" s="60"/>
      <c r="F9149" s="60"/>
      <c r="G9149" s="60"/>
      <c r="H9149" s="62"/>
      <c r="I9149" s="62"/>
      <c r="J9149" s="62"/>
      <c r="K9149" s="62"/>
      <c r="M9149" s="63"/>
      <c r="N9149" s="63"/>
      <c r="O9149" s="64"/>
      <c r="P9149" s="127"/>
      <c r="W9149" s="64"/>
      <c r="X9149" s="64"/>
    </row>
    <row r="9150" spans="1:24" s="59" customFormat="1" x14ac:dyDescent="0.25">
      <c r="A9150" s="77"/>
      <c r="D9150" s="60"/>
      <c r="E9150" s="60"/>
      <c r="F9150" s="60"/>
      <c r="G9150" s="60"/>
      <c r="H9150" s="62"/>
      <c r="I9150" s="62"/>
      <c r="J9150" s="62"/>
      <c r="K9150" s="62"/>
      <c r="M9150" s="63"/>
      <c r="N9150" s="63"/>
      <c r="O9150" s="64"/>
      <c r="P9150" s="127"/>
      <c r="W9150" s="64"/>
      <c r="X9150" s="64"/>
    </row>
    <row r="9151" spans="1:24" s="59" customFormat="1" x14ac:dyDescent="0.25">
      <c r="A9151" s="77"/>
      <c r="D9151" s="60"/>
      <c r="E9151" s="60"/>
      <c r="F9151" s="60"/>
      <c r="G9151" s="60"/>
      <c r="H9151" s="62"/>
      <c r="I9151" s="62"/>
      <c r="J9151" s="62"/>
      <c r="K9151" s="62"/>
      <c r="M9151" s="63"/>
      <c r="N9151" s="63"/>
      <c r="O9151" s="64"/>
      <c r="P9151" s="127"/>
      <c r="W9151" s="64"/>
      <c r="X9151" s="64"/>
    </row>
    <row r="9152" spans="1:24" s="59" customFormat="1" x14ac:dyDescent="0.25">
      <c r="A9152" s="77"/>
      <c r="D9152" s="60"/>
      <c r="E9152" s="60"/>
      <c r="F9152" s="60"/>
      <c r="G9152" s="60"/>
      <c r="H9152" s="62"/>
      <c r="I9152" s="62"/>
      <c r="J9152" s="62"/>
      <c r="K9152" s="62"/>
      <c r="M9152" s="63"/>
      <c r="N9152" s="63"/>
      <c r="O9152" s="64"/>
      <c r="P9152" s="127"/>
      <c r="W9152" s="64"/>
      <c r="X9152" s="64"/>
    </row>
    <row r="9153" spans="1:24" s="59" customFormat="1" x14ac:dyDescent="0.25">
      <c r="A9153" s="77"/>
      <c r="D9153" s="60"/>
      <c r="E9153" s="60"/>
      <c r="F9153" s="60"/>
      <c r="G9153" s="60"/>
      <c r="H9153" s="62"/>
      <c r="I9153" s="62"/>
      <c r="J9153" s="62"/>
      <c r="K9153" s="62"/>
      <c r="M9153" s="63"/>
      <c r="N9153" s="63"/>
      <c r="O9153" s="64"/>
      <c r="P9153" s="127"/>
      <c r="W9153" s="64"/>
      <c r="X9153" s="64"/>
    </row>
    <row r="9154" spans="1:24" s="59" customFormat="1" x14ac:dyDescent="0.25">
      <c r="A9154" s="77"/>
      <c r="D9154" s="60"/>
      <c r="E9154" s="60"/>
      <c r="F9154" s="60"/>
      <c r="G9154" s="60"/>
      <c r="H9154" s="62"/>
      <c r="I9154" s="62"/>
      <c r="J9154" s="62"/>
      <c r="K9154" s="62"/>
      <c r="M9154" s="63"/>
      <c r="N9154" s="63"/>
      <c r="O9154" s="64"/>
      <c r="P9154" s="127"/>
      <c r="W9154" s="64"/>
      <c r="X9154" s="64"/>
    </row>
    <row r="9155" spans="1:24" s="59" customFormat="1" x14ac:dyDescent="0.25">
      <c r="A9155" s="77"/>
      <c r="D9155" s="60"/>
      <c r="E9155" s="60"/>
      <c r="F9155" s="60"/>
      <c r="G9155" s="60"/>
      <c r="H9155" s="62"/>
      <c r="I9155" s="62"/>
      <c r="J9155" s="62"/>
      <c r="K9155" s="62"/>
      <c r="M9155" s="63"/>
      <c r="N9155" s="63"/>
      <c r="O9155" s="64"/>
      <c r="P9155" s="127"/>
      <c r="W9155" s="64"/>
      <c r="X9155" s="64"/>
    </row>
    <row r="9156" spans="1:24" s="59" customFormat="1" x14ac:dyDescent="0.25">
      <c r="A9156" s="77"/>
      <c r="D9156" s="60"/>
      <c r="E9156" s="60"/>
      <c r="F9156" s="60"/>
      <c r="G9156" s="60"/>
      <c r="H9156" s="62"/>
      <c r="I9156" s="62"/>
      <c r="J9156" s="62"/>
      <c r="K9156" s="62"/>
      <c r="M9156" s="63"/>
      <c r="N9156" s="63"/>
      <c r="O9156" s="64"/>
      <c r="P9156" s="127"/>
      <c r="W9156" s="64"/>
      <c r="X9156" s="64"/>
    </row>
    <row r="9157" spans="1:24" s="59" customFormat="1" x14ac:dyDescent="0.25">
      <c r="A9157" s="77"/>
      <c r="D9157" s="60"/>
      <c r="E9157" s="60"/>
      <c r="F9157" s="60"/>
      <c r="G9157" s="60"/>
      <c r="H9157" s="62"/>
      <c r="I9157" s="62"/>
      <c r="J9157" s="62"/>
      <c r="K9157" s="62"/>
      <c r="M9157" s="63"/>
      <c r="N9157" s="63"/>
      <c r="O9157" s="64"/>
      <c r="P9157" s="127"/>
      <c r="W9157" s="64"/>
      <c r="X9157" s="64"/>
    </row>
    <row r="9158" spans="1:24" s="59" customFormat="1" x14ac:dyDescent="0.25">
      <c r="A9158" s="77"/>
      <c r="D9158" s="60"/>
      <c r="E9158" s="60"/>
      <c r="F9158" s="60"/>
      <c r="G9158" s="60"/>
      <c r="H9158" s="62"/>
      <c r="I9158" s="62"/>
      <c r="J9158" s="62"/>
      <c r="K9158" s="62"/>
      <c r="M9158" s="63"/>
      <c r="N9158" s="63"/>
      <c r="O9158" s="64"/>
      <c r="P9158" s="127"/>
      <c r="W9158" s="64"/>
      <c r="X9158" s="64"/>
    </row>
    <row r="9159" spans="1:24" s="59" customFormat="1" x14ac:dyDescent="0.25">
      <c r="A9159" s="77"/>
      <c r="D9159" s="60"/>
      <c r="E9159" s="60"/>
      <c r="F9159" s="60"/>
      <c r="G9159" s="60"/>
      <c r="H9159" s="62"/>
      <c r="I9159" s="62"/>
      <c r="J9159" s="62"/>
      <c r="K9159" s="62"/>
      <c r="M9159" s="63"/>
      <c r="N9159" s="63"/>
      <c r="O9159" s="64"/>
      <c r="P9159" s="127"/>
      <c r="W9159" s="64"/>
      <c r="X9159" s="64"/>
    </row>
    <row r="9160" spans="1:24" s="59" customFormat="1" x14ac:dyDescent="0.25">
      <c r="A9160" s="77"/>
      <c r="D9160" s="60"/>
      <c r="E9160" s="60"/>
      <c r="F9160" s="60"/>
      <c r="G9160" s="60"/>
      <c r="H9160" s="62"/>
      <c r="I9160" s="62"/>
      <c r="J9160" s="62"/>
      <c r="K9160" s="62"/>
      <c r="M9160" s="63"/>
      <c r="N9160" s="63"/>
      <c r="O9160" s="64"/>
      <c r="P9160" s="127"/>
      <c r="W9160" s="64"/>
      <c r="X9160" s="64"/>
    </row>
    <row r="9161" spans="1:24" s="59" customFormat="1" x14ac:dyDescent="0.25">
      <c r="A9161" s="77"/>
      <c r="D9161" s="60"/>
      <c r="E9161" s="60"/>
      <c r="F9161" s="60"/>
      <c r="G9161" s="60"/>
      <c r="H9161" s="62"/>
      <c r="I9161" s="62"/>
      <c r="J9161" s="62"/>
      <c r="K9161" s="62"/>
      <c r="M9161" s="63"/>
      <c r="N9161" s="63"/>
      <c r="O9161" s="64"/>
      <c r="P9161" s="127"/>
      <c r="W9161" s="64"/>
      <c r="X9161" s="64"/>
    </row>
    <row r="9162" spans="1:24" s="59" customFormat="1" x14ac:dyDescent="0.25">
      <c r="A9162" s="77"/>
      <c r="D9162" s="60"/>
      <c r="E9162" s="60"/>
      <c r="F9162" s="60"/>
      <c r="G9162" s="60"/>
      <c r="H9162" s="62"/>
      <c r="I9162" s="62"/>
      <c r="J9162" s="62"/>
      <c r="K9162" s="62"/>
      <c r="M9162" s="63"/>
      <c r="N9162" s="63"/>
      <c r="O9162" s="64"/>
      <c r="P9162" s="127"/>
      <c r="W9162" s="64"/>
      <c r="X9162" s="64"/>
    </row>
    <row r="9163" spans="1:24" s="59" customFormat="1" x14ac:dyDescent="0.25">
      <c r="A9163" s="77"/>
      <c r="D9163" s="60"/>
      <c r="E9163" s="60"/>
      <c r="F9163" s="60"/>
      <c r="G9163" s="60"/>
      <c r="H9163" s="62"/>
      <c r="I9163" s="62"/>
      <c r="J9163" s="62"/>
      <c r="K9163" s="62"/>
      <c r="M9163" s="63"/>
      <c r="N9163" s="63"/>
      <c r="O9163" s="64"/>
      <c r="P9163" s="127"/>
      <c r="W9163" s="64"/>
      <c r="X9163" s="64"/>
    </row>
    <row r="9164" spans="1:24" s="59" customFormat="1" x14ac:dyDescent="0.25">
      <c r="A9164" s="77"/>
      <c r="D9164" s="60"/>
      <c r="E9164" s="60"/>
      <c r="F9164" s="60"/>
      <c r="G9164" s="60"/>
      <c r="H9164" s="62"/>
      <c r="I9164" s="62"/>
      <c r="J9164" s="62"/>
      <c r="K9164" s="62"/>
      <c r="M9164" s="63"/>
      <c r="N9164" s="63"/>
      <c r="O9164" s="64"/>
      <c r="P9164" s="127"/>
      <c r="W9164" s="64"/>
      <c r="X9164" s="64"/>
    </row>
    <row r="9165" spans="1:24" s="59" customFormat="1" x14ac:dyDescent="0.25">
      <c r="A9165" s="77"/>
      <c r="D9165" s="60"/>
      <c r="E9165" s="60"/>
      <c r="F9165" s="60"/>
      <c r="G9165" s="60"/>
      <c r="H9165" s="62"/>
      <c r="I9165" s="62"/>
      <c r="J9165" s="62"/>
      <c r="K9165" s="62"/>
      <c r="M9165" s="63"/>
      <c r="N9165" s="63"/>
      <c r="O9165" s="64"/>
      <c r="P9165" s="127"/>
      <c r="W9165" s="64"/>
      <c r="X9165" s="64"/>
    </row>
    <row r="9166" spans="1:24" s="59" customFormat="1" x14ac:dyDescent="0.25">
      <c r="A9166" s="77"/>
      <c r="D9166" s="60"/>
      <c r="E9166" s="60"/>
      <c r="F9166" s="60"/>
      <c r="G9166" s="60"/>
      <c r="H9166" s="62"/>
      <c r="I9166" s="62"/>
      <c r="J9166" s="62"/>
      <c r="K9166" s="62"/>
      <c r="M9166" s="63"/>
      <c r="N9166" s="63"/>
      <c r="O9166" s="64"/>
      <c r="P9166" s="127"/>
      <c r="W9166" s="64"/>
      <c r="X9166" s="64"/>
    </row>
    <row r="9167" spans="1:24" s="59" customFormat="1" x14ac:dyDescent="0.25">
      <c r="A9167" s="77"/>
      <c r="D9167" s="60"/>
      <c r="E9167" s="60"/>
      <c r="F9167" s="60"/>
      <c r="G9167" s="60"/>
      <c r="H9167" s="62"/>
      <c r="I9167" s="62"/>
      <c r="J9167" s="62"/>
      <c r="K9167" s="62"/>
      <c r="M9167" s="63"/>
      <c r="N9167" s="63"/>
      <c r="O9167" s="64"/>
      <c r="P9167" s="127"/>
      <c r="W9167" s="64"/>
      <c r="X9167" s="64"/>
    </row>
    <row r="9168" spans="1:24" s="59" customFormat="1" x14ac:dyDescent="0.25">
      <c r="A9168" s="77"/>
      <c r="D9168" s="60"/>
      <c r="E9168" s="60"/>
      <c r="F9168" s="60"/>
      <c r="G9168" s="60"/>
      <c r="H9168" s="62"/>
      <c r="I9168" s="62"/>
      <c r="J9168" s="62"/>
      <c r="K9168" s="62"/>
      <c r="M9168" s="63"/>
      <c r="N9168" s="63"/>
      <c r="O9168" s="64"/>
      <c r="P9168" s="127"/>
      <c r="W9168" s="64"/>
      <c r="X9168" s="64"/>
    </row>
    <row r="9169" spans="1:24" s="59" customFormat="1" x14ac:dyDescent="0.25">
      <c r="A9169" s="77"/>
      <c r="D9169" s="60"/>
      <c r="E9169" s="60"/>
      <c r="F9169" s="60"/>
      <c r="G9169" s="60"/>
      <c r="H9169" s="62"/>
      <c r="I9169" s="62"/>
      <c r="J9169" s="62"/>
      <c r="K9169" s="62"/>
      <c r="M9169" s="63"/>
      <c r="N9169" s="63"/>
      <c r="O9169" s="64"/>
      <c r="P9169" s="127"/>
      <c r="W9169" s="64"/>
      <c r="X9169" s="64"/>
    </row>
    <row r="9170" spans="1:24" s="59" customFormat="1" x14ac:dyDescent="0.25">
      <c r="A9170" s="77"/>
      <c r="D9170" s="60"/>
      <c r="E9170" s="60"/>
      <c r="F9170" s="60"/>
      <c r="G9170" s="60"/>
      <c r="H9170" s="62"/>
      <c r="I9170" s="62"/>
      <c r="J9170" s="62"/>
      <c r="K9170" s="62"/>
      <c r="M9170" s="63"/>
      <c r="N9170" s="63"/>
      <c r="O9170" s="64"/>
      <c r="P9170" s="127"/>
      <c r="W9170" s="64"/>
      <c r="X9170" s="64"/>
    </row>
    <row r="9171" spans="1:24" s="59" customFormat="1" x14ac:dyDescent="0.25">
      <c r="A9171" s="77"/>
      <c r="D9171" s="60"/>
      <c r="E9171" s="60"/>
      <c r="F9171" s="60"/>
      <c r="G9171" s="60"/>
      <c r="H9171" s="62"/>
      <c r="I9171" s="62"/>
      <c r="J9171" s="62"/>
      <c r="K9171" s="62"/>
      <c r="M9171" s="63"/>
      <c r="N9171" s="63"/>
      <c r="O9171" s="64"/>
      <c r="P9171" s="127"/>
      <c r="W9171" s="64"/>
      <c r="X9171" s="64"/>
    </row>
    <row r="9172" spans="1:24" s="59" customFormat="1" x14ac:dyDescent="0.25">
      <c r="A9172" s="77"/>
      <c r="D9172" s="60"/>
      <c r="E9172" s="60"/>
      <c r="F9172" s="60"/>
      <c r="G9172" s="60"/>
      <c r="H9172" s="62"/>
      <c r="I9172" s="62"/>
      <c r="J9172" s="62"/>
      <c r="K9172" s="62"/>
      <c r="M9172" s="63"/>
      <c r="N9172" s="63"/>
      <c r="O9172" s="64"/>
      <c r="P9172" s="127"/>
      <c r="W9172" s="64"/>
      <c r="X9172" s="64"/>
    </row>
    <row r="9173" spans="1:24" s="59" customFormat="1" x14ac:dyDescent="0.25">
      <c r="A9173" s="77"/>
      <c r="D9173" s="60"/>
      <c r="E9173" s="60"/>
      <c r="F9173" s="60"/>
      <c r="G9173" s="60"/>
      <c r="H9173" s="62"/>
      <c r="I9173" s="62"/>
      <c r="J9173" s="62"/>
      <c r="K9173" s="62"/>
      <c r="M9173" s="63"/>
      <c r="N9173" s="63"/>
      <c r="O9173" s="64"/>
      <c r="P9173" s="127"/>
      <c r="W9173" s="64"/>
      <c r="X9173" s="64"/>
    </row>
    <row r="9174" spans="1:24" s="59" customFormat="1" x14ac:dyDescent="0.25">
      <c r="A9174" s="77"/>
      <c r="D9174" s="60"/>
      <c r="E9174" s="60"/>
      <c r="F9174" s="60"/>
      <c r="G9174" s="60"/>
      <c r="H9174" s="62"/>
      <c r="I9174" s="62"/>
      <c r="J9174" s="62"/>
      <c r="K9174" s="62"/>
      <c r="M9174" s="63"/>
      <c r="N9174" s="63"/>
      <c r="O9174" s="64"/>
      <c r="P9174" s="127"/>
      <c r="W9174" s="64"/>
      <c r="X9174" s="64"/>
    </row>
    <row r="9175" spans="1:24" s="59" customFormat="1" x14ac:dyDescent="0.25">
      <c r="A9175" s="77"/>
      <c r="D9175" s="60"/>
      <c r="E9175" s="60"/>
      <c r="F9175" s="60"/>
      <c r="G9175" s="60"/>
      <c r="H9175" s="62"/>
      <c r="I9175" s="62"/>
      <c r="J9175" s="62"/>
      <c r="K9175" s="62"/>
      <c r="M9175" s="63"/>
      <c r="N9175" s="63"/>
      <c r="O9175" s="64"/>
      <c r="P9175" s="127"/>
      <c r="W9175" s="64"/>
      <c r="X9175" s="64"/>
    </row>
    <row r="9176" spans="1:24" s="59" customFormat="1" x14ac:dyDescent="0.25">
      <c r="A9176" s="77"/>
      <c r="D9176" s="60"/>
      <c r="E9176" s="60"/>
      <c r="F9176" s="60"/>
      <c r="G9176" s="60"/>
      <c r="H9176" s="62"/>
      <c r="I9176" s="62"/>
      <c r="J9176" s="62"/>
      <c r="K9176" s="62"/>
      <c r="M9176" s="63"/>
      <c r="N9176" s="63"/>
      <c r="O9176" s="64"/>
      <c r="P9176" s="127"/>
      <c r="W9176" s="64"/>
      <c r="X9176" s="64"/>
    </row>
    <row r="9177" spans="1:24" s="59" customFormat="1" x14ac:dyDescent="0.25">
      <c r="A9177" s="77"/>
      <c r="D9177" s="60"/>
      <c r="E9177" s="60"/>
      <c r="F9177" s="60"/>
      <c r="G9177" s="60"/>
      <c r="H9177" s="62"/>
      <c r="I9177" s="62"/>
      <c r="J9177" s="62"/>
      <c r="K9177" s="62"/>
      <c r="M9177" s="63"/>
      <c r="N9177" s="63"/>
      <c r="O9177" s="64"/>
      <c r="P9177" s="127"/>
      <c r="W9177" s="64"/>
      <c r="X9177" s="64"/>
    </row>
    <row r="9178" spans="1:24" s="59" customFormat="1" x14ac:dyDescent="0.25">
      <c r="A9178" s="77"/>
      <c r="D9178" s="60"/>
      <c r="E9178" s="60"/>
      <c r="F9178" s="60"/>
      <c r="G9178" s="60"/>
      <c r="H9178" s="62"/>
      <c r="I9178" s="62"/>
      <c r="J9178" s="62"/>
      <c r="K9178" s="62"/>
      <c r="M9178" s="63"/>
      <c r="N9178" s="63"/>
      <c r="O9178" s="64"/>
      <c r="P9178" s="127"/>
      <c r="W9178" s="64"/>
      <c r="X9178" s="64"/>
    </row>
    <row r="9179" spans="1:24" s="59" customFormat="1" x14ac:dyDescent="0.25">
      <c r="A9179" s="77"/>
      <c r="D9179" s="60"/>
      <c r="E9179" s="60"/>
      <c r="F9179" s="60"/>
      <c r="G9179" s="60"/>
      <c r="H9179" s="62"/>
      <c r="I9179" s="62"/>
      <c r="J9179" s="62"/>
      <c r="K9179" s="62"/>
      <c r="M9179" s="63"/>
      <c r="N9179" s="63"/>
      <c r="O9179" s="64"/>
      <c r="P9179" s="127"/>
      <c r="W9179" s="64"/>
      <c r="X9179" s="64"/>
    </row>
    <row r="9180" spans="1:24" s="59" customFormat="1" x14ac:dyDescent="0.25">
      <c r="A9180" s="77"/>
      <c r="D9180" s="60"/>
      <c r="E9180" s="60"/>
      <c r="F9180" s="60"/>
      <c r="G9180" s="60"/>
      <c r="H9180" s="62"/>
      <c r="I9180" s="62"/>
      <c r="J9180" s="62"/>
      <c r="K9180" s="62"/>
      <c r="M9180" s="63"/>
      <c r="N9180" s="63"/>
      <c r="O9180" s="64"/>
      <c r="P9180" s="127"/>
      <c r="W9180" s="64"/>
      <c r="X9180" s="64"/>
    </row>
    <row r="9181" spans="1:24" s="59" customFormat="1" x14ac:dyDescent="0.25">
      <c r="A9181" s="77"/>
      <c r="D9181" s="60"/>
      <c r="E9181" s="60"/>
      <c r="F9181" s="60"/>
      <c r="G9181" s="60"/>
      <c r="H9181" s="62"/>
      <c r="I9181" s="62"/>
      <c r="J9181" s="62"/>
      <c r="K9181" s="62"/>
      <c r="M9181" s="63"/>
      <c r="N9181" s="63"/>
      <c r="O9181" s="64"/>
      <c r="P9181" s="127"/>
      <c r="W9181" s="64"/>
      <c r="X9181" s="64"/>
    </row>
    <row r="9182" spans="1:24" s="59" customFormat="1" x14ac:dyDescent="0.25">
      <c r="A9182" s="77"/>
      <c r="D9182" s="60"/>
      <c r="E9182" s="60"/>
      <c r="F9182" s="60"/>
      <c r="G9182" s="60"/>
      <c r="H9182" s="62"/>
      <c r="I9182" s="62"/>
      <c r="J9182" s="62"/>
      <c r="K9182" s="62"/>
      <c r="M9182" s="63"/>
      <c r="N9182" s="63"/>
      <c r="O9182" s="64"/>
      <c r="P9182" s="127"/>
      <c r="W9182" s="64"/>
      <c r="X9182" s="64"/>
    </row>
    <row r="9183" spans="1:24" s="59" customFormat="1" x14ac:dyDescent="0.25">
      <c r="A9183" s="77"/>
      <c r="D9183" s="60"/>
      <c r="E9183" s="60"/>
      <c r="F9183" s="60"/>
      <c r="G9183" s="60"/>
      <c r="H9183" s="62"/>
      <c r="I9183" s="62"/>
      <c r="J9183" s="62"/>
      <c r="K9183" s="62"/>
      <c r="M9183" s="63"/>
      <c r="N9183" s="63"/>
      <c r="O9183" s="64"/>
      <c r="P9183" s="127"/>
      <c r="W9183" s="64"/>
      <c r="X9183" s="64"/>
    </row>
    <row r="9184" spans="1:24" s="59" customFormat="1" x14ac:dyDescent="0.25">
      <c r="A9184" s="77"/>
      <c r="D9184" s="60"/>
      <c r="E9184" s="60"/>
      <c r="F9184" s="60"/>
      <c r="G9184" s="60"/>
      <c r="H9184" s="62"/>
      <c r="I9184" s="62"/>
      <c r="J9184" s="62"/>
      <c r="K9184" s="62"/>
      <c r="M9184" s="63"/>
      <c r="N9184" s="63"/>
      <c r="O9184" s="64"/>
      <c r="P9184" s="127"/>
      <c r="W9184" s="64"/>
      <c r="X9184" s="64"/>
    </row>
    <row r="9185" spans="1:24" s="59" customFormat="1" x14ac:dyDescent="0.25">
      <c r="A9185" s="77"/>
      <c r="D9185" s="60"/>
      <c r="E9185" s="60"/>
      <c r="F9185" s="60"/>
      <c r="G9185" s="60"/>
      <c r="H9185" s="62"/>
      <c r="I9185" s="62"/>
      <c r="J9185" s="62"/>
      <c r="K9185" s="62"/>
      <c r="M9185" s="63"/>
      <c r="N9185" s="63"/>
      <c r="O9185" s="64"/>
      <c r="P9185" s="127"/>
      <c r="W9185" s="64"/>
      <c r="X9185" s="64"/>
    </row>
    <row r="9186" spans="1:24" s="59" customFormat="1" x14ac:dyDescent="0.25">
      <c r="A9186" s="77"/>
      <c r="D9186" s="60"/>
      <c r="E9186" s="60"/>
      <c r="F9186" s="60"/>
      <c r="G9186" s="60"/>
      <c r="H9186" s="62"/>
      <c r="I9186" s="62"/>
      <c r="J9186" s="62"/>
      <c r="K9186" s="62"/>
      <c r="M9186" s="63"/>
      <c r="N9186" s="63"/>
      <c r="O9186" s="64"/>
      <c r="P9186" s="127"/>
      <c r="W9186" s="64"/>
      <c r="X9186" s="64"/>
    </row>
    <row r="9187" spans="1:24" s="59" customFormat="1" x14ac:dyDescent="0.25">
      <c r="A9187" s="77"/>
      <c r="D9187" s="60"/>
      <c r="E9187" s="60"/>
      <c r="F9187" s="60"/>
      <c r="G9187" s="60"/>
      <c r="H9187" s="62"/>
      <c r="I9187" s="62"/>
      <c r="J9187" s="62"/>
      <c r="K9187" s="62"/>
      <c r="M9187" s="63"/>
      <c r="N9187" s="63"/>
      <c r="O9187" s="64"/>
      <c r="P9187" s="127"/>
      <c r="W9187" s="64"/>
      <c r="X9187" s="64"/>
    </row>
    <row r="9188" spans="1:24" s="59" customFormat="1" x14ac:dyDescent="0.25">
      <c r="A9188" s="77"/>
      <c r="D9188" s="60"/>
      <c r="E9188" s="60"/>
      <c r="F9188" s="60"/>
      <c r="G9188" s="60"/>
      <c r="H9188" s="62"/>
      <c r="I9188" s="62"/>
      <c r="J9188" s="62"/>
      <c r="K9188" s="62"/>
      <c r="M9188" s="63"/>
      <c r="N9188" s="63"/>
      <c r="O9188" s="64"/>
      <c r="P9188" s="127"/>
      <c r="W9188" s="64"/>
      <c r="X9188" s="64"/>
    </row>
    <row r="9189" spans="1:24" s="59" customFormat="1" x14ac:dyDescent="0.25">
      <c r="A9189" s="77"/>
      <c r="D9189" s="60"/>
      <c r="E9189" s="60"/>
      <c r="F9189" s="60"/>
      <c r="G9189" s="60"/>
      <c r="H9189" s="62"/>
      <c r="I9189" s="62"/>
      <c r="J9189" s="62"/>
      <c r="K9189" s="62"/>
      <c r="M9189" s="63"/>
      <c r="N9189" s="63"/>
      <c r="O9189" s="64"/>
      <c r="P9189" s="127"/>
      <c r="W9189" s="64"/>
      <c r="X9189" s="64"/>
    </row>
    <row r="9190" spans="1:24" s="59" customFormat="1" x14ac:dyDescent="0.25">
      <c r="A9190" s="77"/>
      <c r="D9190" s="60"/>
      <c r="E9190" s="60"/>
      <c r="F9190" s="60"/>
      <c r="G9190" s="60"/>
      <c r="H9190" s="62"/>
      <c r="I9190" s="62"/>
      <c r="J9190" s="62"/>
      <c r="K9190" s="62"/>
      <c r="M9190" s="63"/>
      <c r="N9190" s="63"/>
      <c r="O9190" s="64"/>
      <c r="P9190" s="127"/>
      <c r="W9190" s="64"/>
      <c r="X9190" s="64"/>
    </row>
    <row r="9191" spans="1:24" s="59" customFormat="1" x14ac:dyDescent="0.25">
      <c r="A9191" s="77"/>
      <c r="D9191" s="60"/>
      <c r="E9191" s="60"/>
      <c r="F9191" s="60"/>
      <c r="G9191" s="60"/>
      <c r="H9191" s="62"/>
      <c r="I9191" s="62"/>
      <c r="J9191" s="62"/>
      <c r="K9191" s="62"/>
      <c r="M9191" s="63"/>
      <c r="N9191" s="63"/>
      <c r="O9191" s="64"/>
      <c r="P9191" s="127"/>
      <c r="W9191" s="64"/>
      <c r="X9191" s="64"/>
    </row>
    <row r="9192" spans="1:24" s="59" customFormat="1" x14ac:dyDescent="0.25">
      <c r="A9192" s="77"/>
      <c r="D9192" s="60"/>
      <c r="E9192" s="60"/>
      <c r="F9192" s="60"/>
      <c r="G9192" s="60"/>
      <c r="H9192" s="62"/>
      <c r="I9192" s="62"/>
      <c r="J9192" s="62"/>
      <c r="K9192" s="62"/>
      <c r="M9192" s="63"/>
      <c r="N9192" s="63"/>
      <c r="O9192" s="64"/>
      <c r="P9192" s="127"/>
      <c r="W9192" s="64"/>
      <c r="X9192" s="64"/>
    </row>
    <row r="9193" spans="1:24" s="59" customFormat="1" x14ac:dyDescent="0.25">
      <c r="A9193" s="77"/>
      <c r="D9193" s="60"/>
      <c r="E9193" s="60"/>
      <c r="F9193" s="60"/>
      <c r="G9193" s="60"/>
      <c r="H9193" s="62"/>
      <c r="I9193" s="62"/>
      <c r="J9193" s="62"/>
      <c r="K9193" s="62"/>
      <c r="M9193" s="63"/>
      <c r="N9193" s="63"/>
      <c r="O9193" s="64"/>
      <c r="P9193" s="127"/>
      <c r="W9193" s="64"/>
      <c r="X9193" s="64"/>
    </row>
    <row r="9194" spans="1:24" s="59" customFormat="1" x14ac:dyDescent="0.25">
      <c r="A9194" s="77"/>
      <c r="D9194" s="60"/>
      <c r="E9194" s="60"/>
      <c r="F9194" s="60"/>
      <c r="G9194" s="60"/>
      <c r="H9194" s="62"/>
      <c r="I9194" s="62"/>
      <c r="J9194" s="62"/>
      <c r="K9194" s="62"/>
      <c r="M9194" s="63"/>
      <c r="N9194" s="63"/>
      <c r="O9194" s="64"/>
      <c r="P9194" s="127"/>
      <c r="W9194" s="64"/>
      <c r="X9194" s="64"/>
    </row>
    <row r="9195" spans="1:24" s="59" customFormat="1" x14ac:dyDescent="0.25">
      <c r="A9195" s="77"/>
      <c r="D9195" s="60"/>
      <c r="E9195" s="60"/>
      <c r="F9195" s="60"/>
      <c r="G9195" s="60"/>
      <c r="H9195" s="62"/>
      <c r="I9195" s="62"/>
      <c r="J9195" s="62"/>
      <c r="K9195" s="62"/>
      <c r="M9195" s="63"/>
      <c r="N9195" s="63"/>
      <c r="O9195" s="64"/>
      <c r="P9195" s="127"/>
      <c r="W9195" s="64"/>
      <c r="X9195" s="64"/>
    </row>
    <row r="9196" spans="1:24" s="59" customFormat="1" x14ac:dyDescent="0.25">
      <c r="A9196" s="77"/>
      <c r="D9196" s="60"/>
      <c r="E9196" s="60"/>
      <c r="F9196" s="60"/>
      <c r="G9196" s="60"/>
      <c r="H9196" s="62"/>
      <c r="I9196" s="62"/>
      <c r="J9196" s="62"/>
      <c r="K9196" s="62"/>
      <c r="M9196" s="63"/>
      <c r="N9196" s="63"/>
      <c r="O9196" s="64"/>
      <c r="P9196" s="127"/>
      <c r="W9196" s="64"/>
      <c r="X9196" s="64"/>
    </row>
    <row r="9197" spans="1:24" s="59" customFormat="1" x14ac:dyDescent="0.25">
      <c r="A9197" s="77"/>
      <c r="D9197" s="60"/>
      <c r="E9197" s="60"/>
      <c r="F9197" s="60"/>
      <c r="G9197" s="60"/>
      <c r="H9197" s="62"/>
      <c r="I9197" s="62"/>
      <c r="J9197" s="62"/>
      <c r="K9197" s="62"/>
      <c r="M9197" s="63"/>
      <c r="N9197" s="63"/>
      <c r="O9197" s="64"/>
      <c r="P9197" s="127"/>
      <c r="W9197" s="64"/>
      <c r="X9197" s="64"/>
    </row>
    <row r="9198" spans="1:24" s="59" customFormat="1" x14ac:dyDescent="0.25">
      <c r="A9198" s="77"/>
      <c r="D9198" s="60"/>
      <c r="E9198" s="60"/>
      <c r="F9198" s="60"/>
      <c r="G9198" s="60"/>
      <c r="H9198" s="62"/>
      <c r="I9198" s="62"/>
      <c r="J9198" s="62"/>
      <c r="K9198" s="62"/>
      <c r="M9198" s="63"/>
      <c r="N9198" s="63"/>
      <c r="O9198" s="64"/>
      <c r="P9198" s="127"/>
      <c r="W9198" s="64"/>
      <c r="X9198" s="64"/>
    </row>
    <row r="9199" spans="1:24" s="59" customFormat="1" x14ac:dyDescent="0.25">
      <c r="A9199" s="77"/>
      <c r="D9199" s="60"/>
      <c r="E9199" s="60"/>
      <c r="F9199" s="60"/>
      <c r="G9199" s="60"/>
      <c r="H9199" s="62"/>
      <c r="I9199" s="62"/>
      <c r="J9199" s="62"/>
      <c r="K9199" s="62"/>
      <c r="M9199" s="63"/>
      <c r="N9199" s="63"/>
      <c r="O9199" s="64"/>
      <c r="P9199" s="127"/>
      <c r="W9199" s="64"/>
      <c r="X9199" s="64"/>
    </row>
    <row r="9200" spans="1:24" s="59" customFormat="1" x14ac:dyDescent="0.25">
      <c r="A9200" s="77"/>
      <c r="D9200" s="60"/>
      <c r="E9200" s="60"/>
      <c r="F9200" s="60"/>
      <c r="G9200" s="60"/>
      <c r="H9200" s="62"/>
      <c r="I9200" s="62"/>
      <c r="J9200" s="62"/>
      <c r="K9200" s="62"/>
      <c r="M9200" s="63"/>
      <c r="N9200" s="63"/>
      <c r="O9200" s="64"/>
      <c r="P9200" s="127"/>
      <c r="W9200" s="64"/>
      <c r="X9200" s="64"/>
    </row>
    <row r="9201" spans="1:24" s="59" customFormat="1" x14ac:dyDescent="0.25">
      <c r="A9201" s="77"/>
      <c r="D9201" s="60"/>
      <c r="E9201" s="60"/>
      <c r="F9201" s="60"/>
      <c r="G9201" s="60"/>
      <c r="H9201" s="62"/>
      <c r="I9201" s="62"/>
      <c r="J9201" s="62"/>
      <c r="K9201" s="62"/>
      <c r="M9201" s="63"/>
      <c r="N9201" s="63"/>
      <c r="O9201" s="64"/>
      <c r="P9201" s="127"/>
      <c r="W9201" s="64"/>
      <c r="X9201" s="64"/>
    </row>
    <row r="9202" spans="1:24" s="59" customFormat="1" x14ac:dyDescent="0.25">
      <c r="A9202" s="77"/>
      <c r="D9202" s="60"/>
      <c r="E9202" s="60"/>
      <c r="F9202" s="60"/>
      <c r="G9202" s="60"/>
      <c r="H9202" s="62"/>
      <c r="I9202" s="62"/>
      <c r="J9202" s="62"/>
      <c r="K9202" s="62"/>
      <c r="M9202" s="63"/>
      <c r="N9202" s="63"/>
      <c r="O9202" s="64"/>
      <c r="P9202" s="127"/>
      <c r="W9202" s="64"/>
      <c r="X9202" s="64"/>
    </row>
    <row r="9203" spans="1:24" s="59" customFormat="1" x14ac:dyDescent="0.25">
      <c r="A9203" s="77"/>
      <c r="D9203" s="60"/>
      <c r="E9203" s="60"/>
      <c r="F9203" s="60"/>
      <c r="G9203" s="60"/>
      <c r="H9203" s="62"/>
      <c r="I9203" s="62"/>
      <c r="J9203" s="62"/>
      <c r="K9203" s="62"/>
      <c r="M9203" s="63"/>
      <c r="N9203" s="63"/>
      <c r="O9203" s="64"/>
      <c r="P9203" s="127"/>
      <c r="W9203" s="64"/>
      <c r="X9203" s="64"/>
    </row>
    <row r="9204" spans="1:24" s="59" customFormat="1" x14ac:dyDescent="0.25">
      <c r="A9204" s="77"/>
      <c r="D9204" s="60"/>
      <c r="E9204" s="60"/>
      <c r="F9204" s="60"/>
      <c r="G9204" s="60"/>
      <c r="H9204" s="62"/>
      <c r="I9204" s="62"/>
      <c r="J9204" s="62"/>
      <c r="K9204" s="62"/>
      <c r="M9204" s="63"/>
      <c r="N9204" s="63"/>
      <c r="O9204" s="64"/>
      <c r="P9204" s="127"/>
      <c r="W9204" s="64"/>
      <c r="X9204" s="64"/>
    </row>
    <row r="9205" spans="1:24" s="59" customFormat="1" x14ac:dyDescent="0.25">
      <c r="A9205" s="77"/>
      <c r="D9205" s="60"/>
      <c r="E9205" s="60"/>
      <c r="F9205" s="60"/>
      <c r="G9205" s="60"/>
      <c r="H9205" s="62"/>
      <c r="I9205" s="62"/>
      <c r="J9205" s="62"/>
      <c r="K9205" s="62"/>
      <c r="M9205" s="63"/>
      <c r="N9205" s="63"/>
      <c r="O9205" s="64"/>
      <c r="P9205" s="127"/>
      <c r="W9205" s="64"/>
      <c r="X9205" s="64"/>
    </row>
    <row r="9206" spans="1:24" s="59" customFormat="1" x14ac:dyDescent="0.25">
      <c r="A9206" s="77"/>
      <c r="D9206" s="60"/>
      <c r="E9206" s="60"/>
      <c r="F9206" s="60"/>
      <c r="G9206" s="60"/>
      <c r="H9206" s="62"/>
      <c r="I9206" s="62"/>
      <c r="J9206" s="62"/>
      <c r="K9206" s="62"/>
      <c r="M9206" s="63"/>
      <c r="N9206" s="63"/>
      <c r="O9206" s="64"/>
      <c r="P9206" s="127"/>
      <c r="W9206" s="64"/>
      <c r="X9206" s="64"/>
    </row>
    <row r="9207" spans="1:24" s="59" customFormat="1" x14ac:dyDescent="0.25">
      <c r="A9207" s="77"/>
      <c r="D9207" s="60"/>
      <c r="E9207" s="60"/>
      <c r="F9207" s="60"/>
      <c r="G9207" s="60"/>
      <c r="H9207" s="62"/>
      <c r="I9207" s="62"/>
      <c r="J9207" s="62"/>
      <c r="K9207" s="62"/>
      <c r="M9207" s="63"/>
      <c r="N9207" s="63"/>
      <c r="O9207" s="64"/>
      <c r="P9207" s="127"/>
      <c r="W9207" s="64"/>
      <c r="X9207" s="64"/>
    </row>
    <row r="9208" spans="1:24" s="59" customFormat="1" x14ac:dyDescent="0.25">
      <c r="A9208" s="77"/>
      <c r="D9208" s="60"/>
      <c r="E9208" s="60"/>
      <c r="F9208" s="60"/>
      <c r="G9208" s="60"/>
      <c r="H9208" s="62"/>
      <c r="I9208" s="62"/>
      <c r="J9208" s="62"/>
      <c r="K9208" s="62"/>
      <c r="M9208" s="63"/>
      <c r="N9208" s="63"/>
      <c r="O9208" s="64"/>
      <c r="P9208" s="127"/>
      <c r="W9208" s="64"/>
      <c r="X9208" s="64"/>
    </row>
    <row r="9209" spans="1:24" s="59" customFormat="1" x14ac:dyDescent="0.25">
      <c r="A9209" s="77"/>
      <c r="D9209" s="60"/>
      <c r="E9209" s="60"/>
      <c r="F9209" s="60"/>
      <c r="G9209" s="60"/>
      <c r="H9209" s="62"/>
      <c r="I9209" s="62"/>
      <c r="J9209" s="62"/>
      <c r="K9209" s="62"/>
      <c r="M9209" s="63"/>
      <c r="N9209" s="63"/>
      <c r="O9209" s="64"/>
      <c r="P9209" s="127"/>
      <c r="W9209" s="64"/>
      <c r="X9209" s="64"/>
    </row>
    <row r="9210" spans="1:24" s="59" customFormat="1" x14ac:dyDescent="0.25">
      <c r="A9210" s="77"/>
      <c r="D9210" s="60"/>
      <c r="E9210" s="60"/>
      <c r="F9210" s="60"/>
      <c r="G9210" s="60"/>
      <c r="H9210" s="62"/>
      <c r="I9210" s="62"/>
      <c r="J9210" s="62"/>
      <c r="K9210" s="62"/>
      <c r="M9210" s="63"/>
      <c r="N9210" s="63"/>
      <c r="O9210" s="64"/>
      <c r="P9210" s="127"/>
      <c r="W9210" s="64"/>
      <c r="X9210" s="64"/>
    </row>
    <row r="9211" spans="1:24" s="59" customFormat="1" x14ac:dyDescent="0.25">
      <c r="A9211" s="77"/>
      <c r="D9211" s="60"/>
      <c r="E9211" s="60"/>
      <c r="F9211" s="60"/>
      <c r="G9211" s="60"/>
      <c r="H9211" s="62"/>
      <c r="I9211" s="62"/>
      <c r="J9211" s="62"/>
      <c r="K9211" s="62"/>
      <c r="M9211" s="63"/>
      <c r="N9211" s="63"/>
      <c r="O9211" s="64"/>
      <c r="P9211" s="127"/>
      <c r="W9211" s="64"/>
      <c r="X9211" s="64"/>
    </row>
    <row r="9212" spans="1:24" s="59" customFormat="1" x14ac:dyDescent="0.25">
      <c r="A9212" s="77"/>
      <c r="D9212" s="60"/>
      <c r="E9212" s="60"/>
      <c r="F9212" s="60"/>
      <c r="G9212" s="60"/>
      <c r="H9212" s="62"/>
      <c r="I9212" s="62"/>
      <c r="J9212" s="62"/>
      <c r="K9212" s="62"/>
      <c r="M9212" s="63"/>
      <c r="N9212" s="63"/>
      <c r="O9212" s="64"/>
      <c r="P9212" s="127"/>
      <c r="W9212" s="64"/>
      <c r="X9212" s="64"/>
    </row>
    <row r="9213" spans="1:24" s="59" customFormat="1" x14ac:dyDescent="0.25">
      <c r="A9213" s="77"/>
      <c r="D9213" s="60"/>
      <c r="E9213" s="60"/>
      <c r="F9213" s="60"/>
      <c r="G9213" s="60"/>
      <c r="H9213" s="62"/>
      <c r="I9213" s="62"/>
      <c r="J9213" s="62"/>
      <c r="K9213" s="62"/>
      <c r="M9213" s="63"/>
      <c r="N9213" s="63"/>
      <c r="O9213" s="64"/>
      <c r="P9213" s="127"/>
      <c r="W9213" s="64"/>
      <c r="X9213" s="64"/>
    </row>
    <row r="9214" spans="1:24" s="59" customFormat="1" x14ac:dyDescent="0.25">
      <c r="A9214" s="77"/>
      <c r="D9214" s="60"/>
      <c r="E9214" s="60"/>
      <c r="F9214" s="60"/>
      <c r="G9214" s="60"/>
      <c r="H9214" s="62"/>
      <c r="I9214" s="62"/>
      <c r="J9214" s="62"/>
      <c r="K9214" s="62"/>
      <c r="M9214" s="63"/>
      <c r="N9214" s="63"/>
      <c r="O9214" s="64"/>
      <c r="P9214" s="127"/>
      <c r="W9214" s="64"/>
      <c r="X9214" s="64"/>
    </row>
    <row r="9215" spans="1:24" s="59" customFormat="1" x14ac:dyDescent="0.25">
      <c r="A9215" s="77"/>
      <c r="D9215" s="60"/>
      <c r="E9215" s="60"/>
      <c r="F9215" s="60"/>
      <c r="G9215" s="60"/>
      <c r="H9215" s="62"/>
      <c r="I9215" s="62"/>
      <c r="J9215" s="62"/>
      <c r="K9215" s="62"/>
      <c r="M9215" s="63"/>
      <c r="N9215" s="63"/>
      <c r="O9215" s="64"/>
      <c r="P9215" s="127"/>
      <c r="W9215" s="64"/>
      <c r="X9215" s="64"/>
    </row>
    <row r="9216" spans="1:24" s="59" customFormat="1" x14ac:dyDescent="0.25">
      <c r="A9216" s="77"/>
      <c r="D9216" s="60"/>
      <c r="E9216" s="60"/>
      <c r="F9216" s="60"/>
      <c r="G9216" s="60"/>
      <c r="H9216" s="62"/>
      <c r="I9216" s="62"/>
      <c r="J9216" s="62"/>
      <c r="K9216" s="62"/>
      <c r="M9216" s="63"/>
      <c r="N9216" s="63"/>
      <c r="O9216" s="64"/>
      <c r="P9216" s="127"/>
      <c r="W9216" s="64"/>
      <c r="X9216" s="64"/>
    </row>
    <row r="9217" spans="1:24" s="59" customFormat="1" x14ac:dyDescent="0.25">
      <c r="A9217" s="77"/>
      <c r="D9217" s="60"/>
      <c r="E9217" s="60"/>
      <c r="F9217" s="60"/>
      <c r="G9217" s="60"/>
      <c r="H9217" s="62"/>
      <c r="I9217" s="62"/>
      <c r="J9217" s="62"/>
      <c r="K9217" s="62"/>
      <c r="M9217" s="63"/>
      <c r="N9217" s="63"/>
      <c r="O9217" s="64"/>
      <c r="P9217" s="127"/>
      <c r="W9217" s="64"/>
      <c r="X9217" s="64"/>
    </row>
    <row r="9218" spans="1:24" s="59" customFormat="1" x14ac:dyDescent="0.25">
      <c r="A9218" s="77"/>
      <c r="D9218" s="60"/>
      <c r="E9218" s="60"/>
      <c r="F9218" s="60"/>
      <c r="G9218" s="60"/>
      <c r="H9218" s="62"/>
      <c r="I9218" s="62"/>
      <c r="J9218" s="62"/>
      <c r="K9218" s="62"/>
      <c r="M9218" s="63"/>
      <c r="N9218" s="63"/>
      <c r="O9218" s="64"/>
      <c r="P9218" s="127"/>
      <c r="W9218" s="64"/>
      <c r="X9218" s="64"/>
    </row>
    <row r="9219" spans="1:24" s="59" customFormat="1" x14ac:dyDescent="0.25">
      <c r="A9219" s="77"/>
      <c r="D9219" s="60"/>
      <c r="E9219" s="60"/>
      <c r="F9219" s="60"/>
      <c r="G9219" s="60"/>
      <c r="H9219" s="62"/>
      <c r="I9219" s="62"/>
      <c r="J9219" s="62"/>
      <c r="K9219" s="62"/>
      <c r="M9219" s="63"/>
      <c r="N9219" s="63"/>
      <c r="O9219" s="64"/>
      <c r="P9219" s="127"/>
      <c r="W9219" s="64"/>
      <c r="X9219" s="64"/>
    </row>
    <row r="9220" spans="1:24" s="59" customFormat="1" x14ac:dyDescent="0.25">
      <c r="A9220" s="77"/>
      <c r="D9220" s="60"/>
      <c r="E9220" s="60"/>
      <c r="F9220" s="60"/>
      <c r="G9220" s="60"/>
      <c r="H9220" s="62"/>
      <c r="I9220" s="62"/>
      <c r="J9220" s="62"/>
      <c r="K9220" s="62"/>
      <c r="M9220" s="63"/>
      <c r="N9220" s="63"/>
      <c r="O9220" s="64"/>
      <c r="P9220" s="127"/>
      <c r="W9220" s="64"/>
      <c r="X9220" s="64"/>
    </row>
    <row r="9221" spans="1:24" s="59" customFormat="1" x14ac:dyDescent="0.25">
      <c r="A9221" s="77"/>
      <c r="D9221" s="60"/>
      <c r="E9221" s="60"/>
      <c r="F9221" s="60"/>
      <c r="G9221" s="60"/>
      <c r="H9221" s="62"/>
      <c r="I9221" s="62"/>
      <c r="J9221" s="62"/>
      <c r="K9221" s="62"/>
      <c r="M9221" s="63"/>
      <c r="N9221" s="63"/>
      <c r="O9221" s="64"/>
      <c r="P9221" s="127"/>
      <c r="W9221" s="64"/>
      <c r="X9221" s="64"/>
    </row>
    <row r="9222" spans="1:24" s="59" customFormat="1" x14ac:dyDescent="0.25">
      <c r="A9222" s="77"/>
      <c r="D9222" s="60"/>
      <c r="E9222" s="60"/>
      <c r="F9222" s="60"/>
      <c r="G9222" s="60"/>
      <c r="H9222" s="62"/>
      <c r="I9222" s="62"/>
      <c r="J9222" s="62"/>
      <c r="K9222" s="62"/>
      <c r="M9222" s="63"/>
      <c r="N9222" s="63"/>
      <c r="O9222" s="64"/>
      <c r="P9222" s="127"/>
      <c r="W9222" s="64"/>
      <c r="X9222" s="64"/>
    </row>
    <row r="9223" spans="1:24" s="59" customFormat="1" x14ac:dyDescent="0.25">
      <c r="A9223" s="77"/>
      <c r="D9223" s="60"/>
      <c r="E9223" s="60"/>
      <c r="F9223" s="60"/>
      <c r="G9223" s="60"/>
      <c r="H9223" s="62"/>
      <c r="I9223" s="62"/>
      <c r="J9223" s="62"/>
      <c r="K9223" s="62"/>
      <c r="M9223" s="63"/>
      <c r="N9223" s="63"/>
      <c r="O9223" s="64"/>
      <c r="P9223" s="127"/>
      <c r="W9223" s="64"/>
      <c r="X9223" s="64"/>
    </row>
    <row r="9224" spans="1:24" s="59" customFormat="1" x14ac:dyDescent="0.25">
      <c r="A9224" s="77"/>
      <c r="D9224" s="60"/>
      <c r="E9224" s="60"/>
      <c r="F9224" s="60"/>
      <c r="G9224" s="60"/>
      <c r="H9224" s="62"/>
      <c r="I9224" s="62"/>
      <c r="J9224" s="62"/>
      <c r="K9224" s="62"/>
      <c r="M9224" s="63"/>
      <c r="N9224" s="63"/>
      <c r="O9224" s="64"/>
      <c r="P9224" s="127"/>
      <c r="W9224" s="64"/>
      <c r="X9224" s="64"/>
    </row>
    <row r="9225" spans="1:24" s="59" customFormat="1" x14ac:dyDescent="0.25">
      <c r="A9225" s="77"/>
      <c r="D9225" s="60"/>
      <c r="E9225" s="60"/>
      <c r="F9225" s="60"/>
      <c r="G9225" s="60"/>
      <c r="H9225" s="62"/>
      <c r="I9225" s="62"/>
      <c r="J9225" s="62"/>
      <c r="K9225" s="62"/>
      <c r="M9225" s="63"/>
      <c r="N9225" s="63"/>
      <c r="O9225" s="64"/>
      <c r="P9225" s="127"/>
      <c r="W9225" s="64"/>
      <c r="X9225" s="64"/>
    </row>
    <row r="9226" spans="1:24" s="59" customFormat="1" x14ac:dyDescent="0.25">
      <c r="A9226" s="77"/>
      <c r="D9226" s="60"/>
      <c r="E9226" s="60"/>
      <c r="F9226" s="60"/>
      <c r="G9226" s="60"/>
      <c r="H9226" s="62"/>
      <c r="I9226" s="62"/>
      <c r="J9226" s="62"/>
      <c r="K9226" s="62"/>
      <c r="M9226" s="63"/>
      <c r="N9226" s="63"/>
      <c r="O9226" s="64"/>
      <c r="P9226" s="127"/>
      <c r="W9226" s="64"/>
      <c r="X9226" s="64"/>
    </row>
    <row r="9227" spans="1:24" s="59" customFormat="1" x14ac:dyDescent="0.25">
      <c r="A9227" s="77"/>
      <c r="D9227" s="60"/>
      <c r="E9227" s="60"/>
      <c r="F9227" s="60"/>
      <c r="G9227" s="60"/>
      <c r="H9227" s="62"/>
      <c r="I9227" s="62"/>
      <c r="J9227" s="62"/>
      <c r="K9227" s="62"/>
      <c r="M9227" s="63"/>
      <c r="N9227" s="63"/>
      <c r="O9227" s="64"/>
      <c r="P9227" s="127"/>
      <c r="W9227" s="64"/>
      <c r="X9227" s="64"/>
    </row>
    <row r="9228" spans="1:24" s="59" customFormat="1" x14ac:dyDescent="0.25">
      <c r="A9228" s="77"/>
      <c r="D9228" s="60"/>
      <c r="E9228" s="60"/>
      <c r="F9228" s="60"/>
      <c r="G9228" s="60"/>
      <c r="H9228" s="62"/>
      <c r="I9228" s="62"/>
      <c r="J9228" s="62"/>
      <c r="K9228" s="62"/>
      <c r="M9228" s="63"/>
      <c r="N9228" s="63"/>
      <c r="O9228" s="64"/>
      <c r="P9228" s="127"/>
      <c r="W9228" s="64"/>
      <c r="X9228" s="64"/>
    </row>
    <row r="9229" spans="1:24" s="59" customFormat="1" x14ac:dyDescent="0.25">
      <c r="A9229" s="77"/>
      <c r="D9229" s="60"/>
      <c r="E9229" s="60"/>
      <c r="F9229" s="60"/>
      <c r="G9229" s="60"/>
      <c r="H9229" s="62"/>
      <c r="I9229" s="62"/>
      <c r="J9229" s="62"/>
      <c r="K9229" s="62"/>
      <c r="M9229" s="63"/>
      <c r="N9229" s="63"/>
      <c r="O9229" s="64"/>
      <c r="P9229" s="127"/>
      <c r="W9229" s="64"/>
      <c r="X9229" s="64"/>
    </row>
    <row r="9230" spans="1:24" s="59" customFormat="1" x14ac:dyDescent="0.25">
      <c r="A9230" s="77"/>
      <c r="D9230" s="60"/>
      <c r="E9230" s="60"/>
      <c r="F9230" s="60"/>
      <c r="G9230" s="60"/>
      <c r="H9230" s="62"/>
      <c r="I9230" s="62"/>
      <c r="J9230" s="62"/>
      <c r="K9230" s="62"/>
      <c r="M9230" s="63"/>
      <c r="N9230" s="63"/>
      <c r="O9230" s="64"/>
      <c r="P9230" s="127"/>
      <c r="W9230" s="64"/>
      <c r="X9230" s="64"/>
    </row>
    <row r="9231" spans="1:24" s="59" customFormat="1" x14ac:dyDescent="0.25">
      <c r="A9231" s="77"/>
      <c r="D9231" s="60"/>
      <c r="E9231" s="60"/>
      <c r="F9231" s="60"/>
      <c r="G9231" s="60"/>
      <c r="H9231" s="62"/>
      <c r="I9231" s="62"/>
      <c r="J9231" s="62"/>
      <c r="K9231" s="62"/>
      <c r="M9231" s="63"/>
      <c r="N9231" s="63"/>
      <c r="O9231" s="64"/>
      <c r="P9231" s="127"/>
      <c r="W9231" s="64"/>
      <c r="X9231" s="64"/>
    </row>
    <row r="9232" spans="1:24" s="59" customFormat="1" x14ac:dyDescent="0.25">
      <c r="A9232" s="77"/>
      <c r="D9232" s="60"/>
      <c r="E9232" s="60"/>
      <c r="F9232" s="60"/>
      <c r="G9232" s="60"/>
      <c r="H9232" s="62"/>
      <c r="I9232" s="62"/>
      <c r="J9232" s="62"/>
      <c r="K9232" s="62"/>
      <c r="M9232" s="63"/>
      <c r="N9232" s="63"/>
      <c r="O9232" s="64"/>
      <c r="P9232" s="127"/>
      <c r="W9232" s="64"/>
      <c r="X9232" s="64"/>
    </row>
    <row r="9233" spans="1:24" s="59" customFormat="1" x14ac:dyDescent="0.25">
      <c r="A9233" s="77"/>
      <c r="D9233" s="60"/>
      <c r="E9233" s="60"/>
      <c r="F9233" s="60"/>
      <c r="G9233" s="60"/>
      <c r="H9233" s="62"/>
      <c r="I9233" s="62"/>
      <c r="J9233" s="62"/>
      <c r="K9233" s="62"/>
      <c r="M9233" s="63"/>
      <c r="N9233" s="63"/>
      <c r="O9233" s="64"/>
      <c r="P9233" s="127"/>
      <c r="W9233" s="64"/>
      <c r="X9233" s="64"/>
    </row>
    <row r="9234" spans="1:24" s="59" customFormat="1" x14ac:dyDescent="0.25">
      <c r="A9234" s="77"/>
      <c r="D9234" s="60"/>
      <c r="E9234" s="60"/>
      <c r="F9234" s="60"/>
      <c r="G9234" s="60"/>
      <c r="H9234" s="62"/>
      <c r="I9234" s="62"/>
      <c r="J9234" s="62"/>
      <c r="K9234" s="62"/>
      <c r="M9234" s="63"/>
      <c r="N9234" s="63"/>
      <c r="O9234" s="64"/>
      <c r="P9234" s="127"/>
      <c r="W9234" s="64"/>
      <c r="X9234" s="64"/>
    </row>
    <row r="9235" spans="1:24" s="59" customFormat="1" x14ac:dyDescent="0.25">
      <c r="A9235" s="77"/>
      <c r="D9235" s="60"/>
      <c r="E9235" s="60"/>
      <c r="F9235" s="60"/>
      <c r="G9235" s="60"/>
      <c r="H9235" s="62"/>
      <c r="I9235" s="62"/>
      <c r="J9235" s="62"/>
      <c r="K9235" s="62"/>
      <c r="M9235" s="63"/>
      <c r="N9235" s="63"/>
      <c r="O9235" s="64"/>
      <c r="P9235" s="127"/>
      <c r="W9235" s="64"/>
      <c r="X9235" s="64"/>
    </row>
    <row r="9236" spans="1:24" s="59" customFormat="1" x14ac:dyDescent="0.25">
      <c r="A9236" s="77"/>
      <c r="D9236" s="60"/>
      <c r="E9236" s="60"/>
      <c r="F9236" s="60"/>
      <c r="G9236" s="60"/>
      <c r="H9236" s="62"/>
      <c r="I9236" s="62"/>
      <c r="J9236" s="62"/>
      <c r="K9236" s="62"/>
      <c r="M9236" s="63"/>
      <c r="N9236" s="63"/>
      <c r="O9236" s="64"/>
      <c r="P9236" s="127"/>
      <c r="W9236" s="64"/>
      <c r="X9236" s="64"/>
    </row>
    <row r="9237" spans="1:24" s="59" customFormat="1" x14ac:dyDescent="0.25">
      <c r="A9237" s="77"/>
      <c r="D9237" s="60"/>
      <c r="E9237" s="60"/>
      <c r="F9237" s="60"/>
      <c r="G9237" s="60"/>
      <c r="H9237" s="62"/>
      <c r="I9237" s="62"/>
      <c r="J9237" s="62"/>
      <c r="K9237" s="62"/>
      <c r="M9237" s="63"/>
      <c r="N9237" s="63"/>
      <c r="O9237" s="64"/>
      <c r="P9237" s="127"/>
      <c r="W9237" s="64"/>
      <c r="X9237" s="64"/>
    </row>
    <row r="9238" spans="1:24" s="59" customFormat="1" x14ac:dyDescent="0.25">
      <c r="A9238" s="77"/>
      <c r="D9238" s="60"/>
      <c r="E9238" s="60"/>
      <c r="F9238" s="60"/>
      <c r="G9238" s="60"/>
      <c r="H9238" s="62"/>
      <c r="I9238" s="62"/>
      <c r="J9238" s="62"/>
      <c r="K9238" s="62"/>
      <c r="M9238" s="63"/>
      <c r="N9238" s="63"/>
      <c r="O9238" s="64"/>
      <c r="P9238" s="127"/>
      <c r="W9238" s="64"/>
      <c r="X9238" s="64"/>
    </row>
    <row r="9239" spans="1:24" s="59" customFormat="1" x14ac:dyDescent="0.25">
      <c r="A9239" s="77"/>
      <c r="D9239" s="60"/>
      <c r="E9239" s="60"/>
      <c r="F9239" s="60"/>
      <c r="G9239" s="60"/>
      <c r="H9239" s="62"/>
      <c r="I9239" s="62"/>
      <c r="J9239" s="62"/>
      <c r="K9239" s="62"/>
      <c r="M9239" s="63"/>
      <c r="N9239" s="63"/>
      <c r="O9239" s="64"/>
      <c r="P9239" s="127"/>
      <c r="W9239" s="64"/>
      <c r="X9239" s="64"/>
    </row>
    <row r="9240" spans="1:24" s="59" customFormat="1" x14ac:dyDescent="0.25">
      <c r="A9240" s="77"/>
      <c r="D9240" s="60"/>
      <c r="E9240" s="60"/>
      <c r="F9240" s="60"/>
      <c r="G9240" s="60"/>
      <c r="H9240" s="62"/>
      <c r="I9240" s="62"/>
      <c r="J9240" s="62"/>
      <c r="K9240" s="62"/>
      <c r="M9240" s="63"/>
      <c r="N9240" s="63"/>
      <c r="O9240" s="64"/>
      <c r="P9240" s="127"/>
      <c r="W9240" s="64"/>
      <c r="X9240" s="64"/>
    </row>
    <row r="9241" spans="1:24" s="59" customFormat="1" x14ac:dyDescent="0.25">
      <c r="A9241" s="77"/>
      <c r="D9241" s="60"/>
      <c r="E9241" s="60"/>
      <c r="F9241" s="60"/>
      <c r="G9241" s="60"/>
      <c r="H9241" s="62"/>
      <c r="I9241" s="62"/>
      <c r="J9241" s="62"/>
      <c r="K9241" s="62"/>
      <c r="M9241" s="63"/>
      <c r="N9241" s="63"/>
      <c r="O9241" s="64"/>
      <c r="P9241" s="127"/>
      <c r="W9241" s="64"/>
      <c r="X9241" s="64"/>
    </row>
    <row r="9242" spans="1:24" s="59" customFormat="1" x14ac:dyDescent="0.25">
      <c r="A9242" s="77"/>
      <c r="D9242" s="60"/>
      <c r="E9242" s="60"/>
      <c r="F9242" s="60"/>
      <c r="G9242" s="60"/>
      <c r="H9242" s="62"/>
      <c r="I9242" s="62"/>
      <c r="J9242" s="62"/>
      <c r="K9242" s="62"/>
      <c r="M9242" s="63"/>
      <c r="N9242" s="63"/>
      <c r="O9242" s="64"/>
      <c r="P9242" s="127"/>
      <c r="W9242" s="64"/>
      <c r="X9242" s="64"/>
    </row>
    <row r="9243" spans="1:24" s="59" customFormat="1" x14ac:dyDescent="0.25">
      <c r="A9243" s="77"/>
      <c r="D9243" s="60"/>
      <c r="E9243" s="60"/>
      <c r="F9243" s="60"/>
      <c r="G9243" s="60"/>
      <c r="H9243" s="62"/>
      <c r="I9243" s="62"/>
      <c r="J9243" s="62"/>
      <c r="K9243" s="62"/>
      <c r="M9243" s="63"/>
      <c r="N9243" s="63"/>
      <c r="O9243" s="64"/>
      <c r="P9243" s="127"/>
      <c r="W9243" s="64"/>
      <c r="X9243" s="64"/>
    </row>
    <row r="9244" spans="1:24" s="59" customFormat="1" x14ac:dyDescent="0.25">
      <c r="A9244" s="77"/>
      <c r="D9244" s="60"/>
      <c r="E9244" s="60"/>
      <c r="F9244" s="60"/>
      <c r="G9244" s="60"/>
      <c r="H9244" s="62"/>
      <c r="I9244" s="62"/>
      <c r="J9244" s="62"/>
      <c r="K9244" s="62"/>
      <c r="M9244" s="63"/>
      <c r="N9244" s="63"/>
      <c r="O9244" s="64"/>
      <c r="P9244" s="127"/>
      <c r="W9244" s="64"/>
      <c r="X9244" s="64"/>
    </row>
    <row r="9245" spans="1:24" s="59" customFormat="1" x14ac:dyDescent="0.25">
      <c r="A9245" s="77"/>
      <c r="D9245" s="60"/>
      <c r="E9245" s="60"/>
      <c r="F9245" s="60"/>
      <c r="G9245" s="60"/>
      <c r="H9245" s="62"/>
      <c r="I9245" s="62"/>
      <c r="J9245" s="62"/>
      <c r="K9245" s="62"/>
      <c r="M9245" s="63"/>
      <c r="N9245" s="63"/>
      <c r="O9245" s="64"/>
      <c r="P9245" s="127"/>
      <c r="W9245" s="64"/>
      <c r="X9245" s="64"/>
    </row>
    <row r="9246" spans="1:24" s="59" customFormat="1" x14ac:dyDescent="0.25">
      <c r="A9246" s="77"/>
      <c r="D9246" s="60"/>
      <c r="E9246" s="60"/>
      <c r="F9246" s="60"/>
      <c r="G9246" s="60"/>
      <c r="H9246" s="62"/>
      <c r="I9246" s="62"/>
      <c r="J9246" s="62"/>
      <c r="K9246" s="62"/>
      <c r="M9246" s="63"/>
      <c r="N9246" s="63"/>
      <c r="O9246" s="64"/>
      <c r="P9246" s="127"/>
      <c r="W9246" s="64"/>
      <c r="X9246" s="64"/>
    </row>
    <row r="9247" spans="1:24" s="59" customFormat="1" x14ac:dyDescent="0.25">
      <c r="A9247" s="77"/>
      <c r="D9247" s="60"/>
      <c r="E9247" s="60"/>
      <c r="F9247" s="60"/>
      <c r="G9247" s="60"/>
      <c r="H9247" s="62"/>
      <c r="I9247" s="62"/>
      <c r="J9247" s="62"/>
      <c r="K9247" s="62"/>
      <c r="M9247" s="63"/>
      <c r="N9247" s="63"/>
      <c r="O9247" s="64"/>
      <c r="P9247" s="127"/>
      <c r="W9247" s="64"/>
      <c r="X9247" s="64"/>
    </row>
    <row r="9248" spans="1:24" s="59" customFormat="1" x14ac:dyDescent="0.25">
      <c r="A9248" s="77"/>
      <c r="D9248" s="60"/>
      <c r="E9248" s="60"/>
      <c r="F9248" s="60"/>
      <c r="G9248" s="60"/>
      <c r="H9248" s="62"/>
      <c r="I9248" s="62"/>
      <c r="J9248" s="62"/>
      <c r="K9248" s="62"/>
      <c r="M9248" s="63"/>
      <c r="N9248" s="63"/>
      <c r="O9248" s="64"/>
      <c r="P9248" s="127"/>
      <c r="W9248" s="64"/>
      <c r="X9248" s="64"/>
    </row>
    <row r="9249" spans="1:24" s="59" customFormat="1" x14ac:dyDescent="0.25">
      <c r="A9249" s="77"/>
      <c r="D9249" s="60"/>
      <c r="E9249" s="60"/>
      <c r="F9249" s="60"/>
      <c r="G9249" s="60"/>
      <c r="H9249" s="62"/>
      <c r="I9249" s="62"/>
      <c r="J9249" s="62"/>
      <c r="K9249" s="62"/>
      <c r="M9249" s="63"/>
      <c r="N9249" s="63"/>
      <c r="O9249" s="64"/>
      <c r="P9249" s="127"/>
      <c r="W9249" s="64"/>
      <c r="X9249" s="64"/>
    </row>
    <row r="9250" spans="1:24" s="59" customFormat="1" x14ac:dyDescent="0.25">
      <c r="A9250" s="77"/>
      <c r="D9250" s="60"/>
      <c r="E9250" s="60"/>
      <c r="F9250" s="60"/>
      <c r="G9250" s="60"/>
      <c r="H9250" s="62"/>
      <c r="I9250" s="62"/>
      <c r="J9250" s="62"/>
      <c r="K9250" s="62"/>
      <c r="M9250" s="63"/>
      <c r="N9250" s="63"/>
      <c r="O9250" s="64"/>
      <c r="P9250" s="127"/>
      <c r="W9250" s="64"/>
      <c r="X9250" s="64"/>
    </row>
    <row r="9251" spans="1:24" s="59" customFormat="1" x14ac:dyDescent="0.25">
      <c r="A9251" s="77"/>
      <c r="D9251" s="60"/>
      <c r="E9251" s="60"/>
      <c r="F9251" s="60"/>
      <c r="G9251" s="60"/>
      <c r="H9251" s="62"/>
      <c r="I9251" s="62"/>
      <c r="J9251" s="62"/>
      <c r="K9251" s="62"/>
      <c r="M9251" s="63"/>
      <c r="N9251" s="63"/>
      <c r="O9251" s="64"/>
      <c r="P9251" s="127"/>
      <c r="W9251" s="64"/>
      <c r="X9251" s="64"/>
    </row>
    <row r="9252" spans="1:24" s="59" customFormat="1" x14ac:dyDescent="0.25">
      <c r="A9252" s="77"/>
      <c r="D9252" s="60"/>
      <c r="E9252" s="60"/>
      <c r="F9252" s="60"/>
      <c r="G9252" s="60"/>
      <c r="H9252" s="62"/>
      <c r="I9252" s="62"/>
      <c r="J9252" s="62"/>
      <c r="K9252" s="62"/>
      <c r="M9252" s="63"/>
      <c r="N9252" s="63"/>
      <c r="O9252" s="64"/>
      <c r="P9252" s="127"/>
      <c r="W9252" s="64"/>
      <c r="X9252" s="64"/>
    </row>
    <row r="9253" spans="1:24" s="59" customFormat="1" x14ac:dyDescent="0.25">
      <c r="A9253" s="77"/>
      <c r="D9253" s="60"/>
      <c r="E9253" s="60"/>
      <c r="F9253" s="60"/>
      <c r="G9253" s="60"/>
      <c r="H9253" s="62"/>
      <c r="I9253" s="62"/>
      <c r="J9253" s="62"/>
      <c r="K9253" s="62"/>
      <c r="M9253" s="63"/>
      <c r="N9253" s="63"/>
      <c r="O9253" s="64"/>
      <c r="P9253" s="127"/>
      <c r="W9253" s="64"/>
      <c r="X9253" s="64"/>
    </row>
    <row r="9254" spans="1:24" s="59" customFormat="1" x14ac:dyDescent="0.25">
      <c r="A9254" s="77"/>
      <c r="D9254" s="60"/>
      <c r="E9254" s="60"/>
      <c r="F9254" s="60"/>
      <c r="G9254" s="60"/>
      <c r="H9254" s="62"/>
      <c r="I9254" s="62"/>
      <c r="J9254" s="62"/>
      <c r="K9254" s="62"/>
      <c r="M9254" s="63"/>
      <c r="N9254" s="63"/>
      <c r="O9254" s="64"/>
      <c r="P9254" s="127"/>
      <c r="W9254" s="64"/>
      <c r="X9254" s="64"/>
    </row>
    <row r="9255" spans="1:24" s="59" customFormat="1" x14ac:dyDescent="0.25">
      <c r="A9255" s="77"/>
      <c r="D9255" s="60"/>
      <c r="E9255" s="60"/>
      <c r="F9255" s="60"/>
      <c r="G9255" s="60"/>
      <c r="H9255" s="62"/>
      <c r="I9255" s="62"/>
      <c r="J9255" s="62"/>
      <c r="K9255" s="62"/>
      <c r="M9255" s="63"/>
      <c r="N9255" s="63"/>
      <c r="O9255" s="64"/>
      <c r="P9255" s="127"/>
      <c r="W9255" s="64"/>
      <c r="X9255" s="64"/>
    </row>
    <row r="9256" spans="1:24" s="59" customFormat="1" x14ac:dyDescent="0.25">
      <c r="A9256" s="77"/>
      <c r="D9256" s="60"/>
      <c r="E9256" s="60"/>
      <c r="F9256" s="60"/>
      <c r="G9256" s="60"/>
      <c r="H9256" s="62"/>
      <c r="I9256" s="62"/>
      <c r="J9256" s="62"/>
      <c r="K9256" s="62"/>
      <c r="M9256" s="63"/>
      <c r="N9256" s="63"/>
      <c r="O9256" s="64"/>
      <c r="P9256" s="127"/>
      <c r="W9256" s="64"/>
      <c r="X9256" s="64"/>
    </row>
    <row r="9257" spans="1:24" s="59" customFormat="1" x14ac:dyDescent="0.25">
      <c r="A9257" s="77"/>
      <c r="D9257" s="60"/>
      <c r="E9257" s="60"/>
      <c r="F9257" s="60"/>
      <c r="G9257" s="60"/>
      <c r="H9257" s="62"/>
      <c r="I9257" s="62"/>
      <c r="J9257" s="62"/>
      <c r="K9257" s="62"/>
      <c r="M9257" s="63"/>
      <c r="N9257" s="63"/>
      <c r="O9257" s="64"/>
      <c r="P9257" s="127"/>
      <c r="W9257" s="64"/>
      <c r="X9257" s="64"/>
    </row>
    <row r="9258" spans="1:24" s="59" customFormat="1" x14ac:dyDescent="0.25">
      <c r="A9258" s="77"/>
      <c r="D9258" s="60"/>
      <c r="E9258" s="60"/>
      <c r="F9258" s="60"/>
      <c r="G9258" s="60"/>
      <c r="H9258" s="62"/>
      <c r="I9258" s="62"/>
      <c r="J9258" s="62"/>
      <c r="K9258" s="62"/>
      <c r="M9258" s="63"/>
      <c r="N9258" s="63"/>
      <c r="O9258" s="64"/>
      <c r="P9258" s="127"/>
      <c r="W9258" s="64"/>
      <c r="X9258" s="64"/>
    </row>
    <row r="9259" spans="1:24" s="59" customFormat="1" x14ac:dyDescent="0.25">
      <c r="A9259" s="77"/>
      <c r="D9259" s="60"/>
      <c r="E9259" s="60"/>
      <c r="F9259" s="60"/>
      <c r="G9259" s="60"/>
      <c r="H9259" s="62"/>
      <c r="I9259" s="62"/>
      <c r="J9259" s="62"/>
      <c r="K9259" s="62"/>
      <c r="M9259" s="63"/>
      <c r="N9259" s="63"/>
      <c r="O9259" s="64"/>
      <c r="P9259" s="127"/>
      <c r="W9259" s="64"/>
      <c r="X9259" s="64"/>
    </row>
    <row r="9260" spans="1:24" s="59" customFormat="1" x14ac:dyDescent="0.25">
      <c r="A9260" s="77"/>
      <c r="D9260" s="60"/>
      <c r="E9260" s="60"/>
      <c r="F9260" s="60"/>
      <c r="G9260" s="60"/>
      <c r="H9260" s="62"/>
      <c r="I9260" s="62"/>
      <c r="J9260" s="62"/>
      <c r="K9260" s="62"/>
      <c r="M9260" s="63"/>
      <c r="N9260" s="63"/>
      <c r="O9260" s="64"/>
      <c r="P9260" s="127"/>
      <c r="W9260" s="64"/>
      <c r="X9260" s="64"/>
    </row>
    <row r="9261" spans="1:24" s="59" customFormat="1" x14ac:dyDescent="0.25">
      <c r="A9261" s="77"/>
      <c r="D9261" s="60"/>
      <c r="E9261" s="60"/>
      <c r="F9261" s="60"/>
      <c r="G9261" s="60"/>
      <c r="H9261" s="62"/>
      <c r="I9261" s="62"/>
      <c r="J9261" s="62"/>
      <c r="K9261" s="62"/>
      <c r="M9261" s="63"/>
      <c r="N9261" s="63"/>
      <c r="O9261" s="64"/>
      <c r="P9261" s="127"/>
      <c r="W9261" s="64"/>
      <c r="X9261" s="64"/>
    </row>
    <row r="9262" spans="1:24" s="59" customFormat="1" x14ac:dyDescent="0.25">
      <c r="A9262" s="77"/>
      <c r="D9262" s="60"/>
      <c r="E9262" s="60"/>
      <c r="F9262" s="60"/>
      <c r="G9262" s="60"/>
      <c r="H9262" s="62"/>
      <c r="I9262" s="62"/>
      <c r="J9262" s="62"/>
      <c r="K9262" s="62"/>
      <c r="M9262" s="63"/>
      <c r="N9262" s="63"/>
      <c r="O9262" s="64"/>
      <c r="P9262" s="127"/>
      <c r="W9262" s="64"/>
      <c r="X9262" s="64"/>
    </row>
    <row r="9263" spans="1:24" s="59" customFormat="1" x14ac:dyDescent="0.25">
      <c r="A9263" s="77"/>
      <c r="D9263" s="60"/>
      <c r="E9263" s="60"/>
      <c r="F9263" s="60"/>
      <c r="G9263" s="60"/>
      <c r="H9263" s="62"/>
      <c r="I9263" s="62"/>
      <c r="J9263" s="62"/>
      <c r="K9263" s="62"/>
      <c r="M9263" s="63"/>
      <c r="N9263" s="63"/>
      <c r="O9263" s="64"/>
      <c r="P9263" s="127"/>
      <c r="W9263" s="64"/>
      <c r="X9263" s="64"/>
    </row>
    <row r="9264" spans="1:24" s="59" customFormat="1" x14ac:dyDescent="0.25">
      <c r="A9264" s="77"/>
      <c r="D9264" s="60"/>
      <c r="E9264" s="60"/>
      <c r="F9264" s="60"/>
      <c r="G9264" s="60"/>
      <c r="H9264" s="62"/>
      <c r="I9264" s="62"/>
      <c r="J9264" s="62"/>
      <c r="K9264" s="62"/>
      <c r="M9264" s="63"/>
      <c r="N9264" s="63"/>
      <c r="O9264" s="64"/>
      <c r="P9264" s="127"/>
      <c r="W9264" s="64"/>
      <c r="X9264" s="64"/>
    </row>
    <row r="9265" spans="1:24" s="59" customFormat="1" x14ac:dyDescent="0.25">
      <c r="A9265" s="77"/>
      <c r="D9265" s="60"/>
      <c r="E9265" s="60"/>
      <c r="F9265" s="60"/>
      <c r="G9265" s="60"/>
      <c r="H9265" s="62"/>
      <c r="I9265" s="62"/>
      <c r="J9265" s="62"/>
      <c r="K9265" s="62"/>
      <c r="M9265" s="63"/>
      <c r="N9265" s="63"/>
      <c r="O9265" s="64"/>
      <c r="P9265" s="127"/>
      <c r="W9265" s="64"/>
      <c r="X9265" s="64"/>
    </row>
    <row r="9266" spans="1:24" s="59" customFormat="1" x14ac:dyDescent="0.25">
      <c r="A9266" s="77"/>
      <c r="D9266" s="60"/>
      <c r="E9266" s="60"/>
      <c r="F9266" s="60"/>
      <c r="G9266" s="60"/>
      <c r="H9266" s="62"/>
      <c r="I9266" s="62"/>
      <c r="J9266" s="62"/>
      <c r="K9266" s="62"/>
      <c r="M9266" s="63"/>
      <c r="N9266" s="63"/>
      <c r="O9266" s="64"/>
      <c r="P9266" s="127"/>
      <c r="W9266" s="64"/>
      <c r="X9266" s="64"/>
    </row>
    <row r="9267" spans="1:24" s="59" customFormat="1" x14ac:dyDescent="0.25">
      <c r="A9267" s="77"/>
      <c r="D9267" s="60"/>
      <c r="E9267" s="60"/>
      <c r="F9267" s="60"/>
      <c r="G9267" s="60"/>
      <c r="H9267" s="62"/>
      <c r="I9267" s="62"/>
      <c r="J9267" s="62"/>
      <c r="K9267" s="62"/>
      <c r="M9267" s="63"/>
      <c r="N9267" s="63"/>
      <c r="O9267" s="64"/>
      <c r="P9267" s="127"/>
      <c r="W9267" s="64"/>
      <c r="X9267" s="64"/>
    </row>
    <row r="9268" spans="1:24" s="59" customFormat="1" x14ac:dyDescent="0.25">
      <c r="A9268" s="77"/>
      <c r="D9268" s="60"/>
      <c r="E9268" s="60"/>
      <c r="F9268" s="60"/>
      <c r="G9268" s="60"/>
      <c r="H9268" s="62"/>
      <c r="I9268" s="62"/>
      <c r="J9268" s="62"/>
      <c r="K9268" s="62"/>
      <c r="M9268" s="63"/>
      <c r="N9268" s="63"/>
      <c r="O9268" s="64"/>
      <c r="P9268" s="127"/>
      <c r="W9268" s="64"/>
      <c r="X9268" s="64"/>
    </row>
    <row r="9269" spans="1:24" s="59" customFormat="1" x14ac:dyDescent="0.25">
      <c r="A9269" s="77"/>
      <c r="D9269" s="60"/>
      <c r="E9269" s="60"/>
      <c r="F9269" s="60"/>
      <c r="G9269" s="60"/>
      <c r="H9269" s="62"/>
      <c r="I9269" s="62"/>
      <c r="J9269" s="62"/>
      <c r="K9269" s="62"/>
      <c r="M9269" s="63"/>
      <c r="N9269" s="63"/>
      <c r="O9269" s="64"/>
      <c r="P9269" s="127"/>
      <c r="W9269" s="64"/>
      <c r="X9269" s="64"/>
    </row>
    <row r="9270" spans="1:24" s="59" customFormat="1" x14ac:dyDescent="0.25">
      <c r="A9270" s="77"/>
      <c r="D9270" s="60"/>
      <c r="E9270" s="60"/>
      <c r="F9270" s="60"/>
      <c r="G9270" s="60"/>
      <c r="H9270" s="62"/>
      <c r="I9270" s="62"/>
      <c r="J9270" s="62"/>
      <c r="K9270" s="62"/>
      <c r="M9270" s="63"/>
      <c r="N9270" s="63"/>
      <c r="O9270" s="64"/>
      <c r="P9270" s="127"/>
      <c r="W9270" s="64"/>
      <c r="X9270" s="64"/>
    </row>
    <row r="9271" spans="1:24" s="59" customFormat="1" x14ac:dyDescent="0.25">
      <c r="A9271" s="77"/>
      <c r="D9271" s="60"/>
      <c r="E9271" s="60"/>
      <c r="F9271" s="60"/>
      <c r="G9271" s="60"/>
      <c r="H9271" s="62"/>
      <c r="I9271" s="62"/>
      <c r="J9271" s="62"/>
      <c r="K9271" s="62"/>
      <c r="M9271" s="63"/>
      <c r="N9271" s="63"/>
      <c r="O9271" s="64"/>
      <c r="P9271" s="127"/>
      <c r="W9271" s="64"/>
      <c r="X9271" s="64"/>
    </row>
    <row r="9272" spans="1:24" s="59" customFormat="1" x14ac:dyDescent="0.25">
      <c r="A9272" s="77"/>
      <c r="D9272" s="60"/>
      <c r="E9272" s="60"/>
      <c r="F9272" s="60"/>
      <c r="G9272" s="60"/>
      <c r="H9272" s="62"/>
      <c r="I9272" s="62"/>
      <c r="J9272" s="62"/>
      <c r="K9272" s="62"/>
      <c r="M9272" s="63"/>
      <c r="N9272" s="63"/>
      <c r="O9272" s="64"/>
      <c r="P9272" s="127"/>
      <c r="W9272" s="64"/>
      <c r="X9272" s="64"/>
    </row>
    <row r="9273" spans="1:24" s="59" customFormat="1" x14ac:dyDescent="0.25">
      <c r="A9273" s="77"/>
      <c r="D9273" s="60"/>
      <c r="E9273" s="60"/>
      <c r="F9273" s="60"/>
      <c r="G9273" s="60"/>
      <c r="H9273" s="62"/>
      <c r="I9273" s="62"/>
      <c r="J9273" s="62"/>
      <c r="K9273" s="62"/>
      <c r="M9273" s="63"/>
      <c r="N9273" s="63"/>
      <c r="O9273" s="64"/>
      <c r="P9273" s="127"/>
      <c r="W9273" s="64"/>
      <c r="X9273" s="64"/>
    </row>
    <row r="9274" spans="1:24" s="59" customFormat="1" x14ac:dyDescent="0.25">
      <c r="A9274" s="77"/>
      <c r="D9274" s="60"/>
      <c r="E9274" s="60"/>
      <c r="F9274" s="60"/>
      <c r="G9274" s="60"/>
      <c r="H9274" s="62"/>
      <c r="I9274" s="62"/>
      <c r="J9274" s="62"/>
      <c r="K9274" s="62"/>
      <c r="M9274" s="63"/>
      <c r="N9274" s="63"/>
      <c r="O9274" s="64"/>
      <c r="P9274" s="127"/>
      <c r="W9274" s="64"/>
      <c r="X9274" s="64"/>
    </row>
    <row r="9275" spans="1:24" s="59" customFormat="1" x14ac:dyDescent="0.25">
      <c r="A9275" s="77"/>
      <c r="D9275" s="60"/>
      <c r="E9275" s="60"/>
      <c r="F9275" s="60"/>
      <c r="G9275" s="60"/>
      <c r="H9275" s="62"/>
      <c r="I9275" s="62"/>
      <c r="J9275" s="62"/>
      <c r="K9275" s="62"/>
      <c r="M9275" s="63"/>
      <c r="N9275" s="63"/>
      <c r="O9275" s="64"/>
      <c r="P9275" s="127"/>
      <c r="W9275" s="64"/>
      <c r="X9275" s="64"/>
    </row>
    <row r="9276" spans="1:24" s="59" customFormat="1" x14ac:dyDescent="0.25">
      <c r="A9276" s="77"/>
      <c r="D9276" s="60"/>
      <c r="E9276" s="60"/>
      <c r="F9276" s="60"/>
      <c r="G9276" s="60"/>
      <c r="H9276" s="62"/>
      <c r="I9276" s="62"/>
      <c r="J9276" s="62"/>
      <c r="K9276" s="62"/>
      <c r="M9276" s="63"/>
      <c r="N9276" s="63"/>
      <c r="O9276" s="64"/>
      <c r="P9276" s="127"/>
      <c r="W9276" s="64"/>
      <c r="X9276" s="64"/>
    </row>
    <row r="9277" spans="1:24" s="59" customFormat="1" x14ac:dyDescent="0.25">
      <c r="A9277" s="77"/>
      <c r="D9277" s="60"/>
      <c r="E9277" s="60"/>
      <c r="F9277" s="60"/>
      <c r="G9277" s="60"/>
      <c r="H9277" s="62"/>
      <c r="I9277" s="62"/>
      <c r="J9277" s="62"/>
      <c r="K9277" s="62"/>
      <c r="M9277" s="63"/>
      <c r="N9277" s="63"/>
      <c r="O9277" s="64"/>
      <c r="P9277" s="127"/>
      <c r="W9277" s="64"/>
      <c r="X9277" s="64"/>
    </row>
    <row r="9278" spans="1:24" s="59" customFormat="1" x14ac:dyDescent="0.25">
      <c r="A9278" s="77"/>
      <c r="D9278" s="60"/>
      <c r="E9278" s="60"/>
      <c r="F9278" s="60"/>
      <c r="G9278" s="60"/>
      <c r="H9278" s="62"/>
      <c r="I9278" s="62"/>
      <c r="J9278" s="62"/>
      <c r="K9278" s="62"/>
      <c r="M9278" s="63"/>
      <c r="N9278" s="63"/>
      <c r="O9278" s="64"/>
      <c r="P9278" s="127"/>
      <c r="W9278" s="64"/>
      <c r="X9278" s="64"/>
    </row>
    <row r="9279" spans="1:24" s="59" customFormat="1" x14ac:dyDescent="0.25">
      <c r="A9279" s="77"/>
      <c r="D9279" s="60"/>
      <c r="E9279" s="60"/>
      <c r="F9279" s="60"/>
      <c r="G9279" s="60"/>
      <c r="H9279" s="62"/>
      <c r="I9279" s="62"/>
      <c r="J9279" s="62"/>
      <c r="K9279" s="62"/>
      <c r="M9279" s="63"/>
      <c r="N9279" s="63"/>
      <c r="O9279" s="64"/>
      <c r="P9279" s="127"/>
      <c r="W9279" s="64"/>
      <c r="X9279" s="64"/>
    </row>
    <row r="9280" spans="1:24" s="59" customFormat="1" x14ac:dyDescent="0.25">
      <c r="A9280" s="77"/>
      <c r="D9280" s="60"/>
      <c r="E9280" s="60"/>
      <c r="F9280" s="60"/>
      <c r="G9280" s="60"/>
      <c r="H9280" s="62"/>
      <c r="I9280" s="62"/>
      <c r="J9280" s="62"/>
      <c r="K9280" s="62"/>
      <c r="M9280" s="63"/>
      <c r="N9280" s="63"/>
      <c r="O9280" s="64"/>
      <c r="P9280" s="127"/>
      <c r="W9280" s="64"/>
      <c r="X9280" s="64"/>
    </row>
    <row r="9281" spans="1:24" s="59" customFormat="1" x14ac:dyDescent="0.25">
      <c r="A9281" s="77"/>
      <c r="D9281" s="60"/>
      <c r="E9281" s="60"/>
      <c r="F9281" s="60"/>
      <c r="G9281" s="60"/>
      <c r="H9281" s="62"/>
      <c r="I9281" s="62"/>
      <c r="J9281" s="62"/>
      <c r="K9281" s="62"/>
      <c r="M9281" s="63"/>
      <c r="N9281" s="63"/>
      <c r="O9281" s="64"/>
      <c r="P9281" s="127"/>
      <c r="W9281" s="64"/>
      <c r="X9281" s="64"/>
    </row>
    <row r="9282" spans="1:24" s="59" customFormat="1" x14ac:dyDescent="0.25">
      <c r="A9282" s="77"/>
      <c r="D9282" s="60"/>
      <c r="E9282" s="60"/>
      <c r="F9282" s="60"/>
      <c r="G9282" s="60"/>
      <c r="H9282" s="62"/>
      <c r="I9282" s="62"/>
      <c r="J9282" s="62"/>
      <c r="K9282" s="62"/>
      <c r="M9282" s="63"/>
      <c r="N9282" s="63"/>
      <c r="O9282" s="64"/>
      <c r="P9282" s="127"/>
      <c r="W9282" s="64"/>
      <c r="X9282" s="64"/>
    </row>
    <row r="9283" spans="1:24" s="59" customFormat="1" x14ac:dyDescent="0.25">
      <c r="A9283" s="77"/>
      <c r="D9283" s="60"/>
      <c r="E9283" s="60"/>
      <c r="F9283" s="60"/>
      <c r="G9283" s="60"/>
      <c r="H9283" s="62"/>
      <c r="I9283" s="62"/>
      <c r="J9283" s="62"/>
      <c r="K9283" s="62"/>
      <c r="M9283" s="63"/>
      <c r="N9283" s="63"/>
      <c r="O9283" s="64"/>
      <c r="P9283" s="127"/>
      <c r="W9283" s="64"/>
      <c r="X9283" s="64"/>
    </row>
    <row r="9284" spans="1:24" s="59" customFormat="1" x14ac:dyDescent="0.25">
      <c r="A9284" s="77"/>
      <c r="D9284" s="60"/>
      <c r="E9284" s="60"/>
      <c r="F9284" s="60"/>
      <c r="G9284" s="60"/>
      <c r="H9284" s="62"/>
      <c r="I9284" s="62"/>
      <c r="J9284" s="62"/>
      <c r="K9284" s="62"/>
      <c r="M9284" s="63"/>
      <c r="N9284" s="63"/>
      <c r="O9284" s="64"/>
      <c r="P9284" s="127"/>
      <c r="W9284" s="64"/>
      <c r="X9284" s="64"/>
    </row>
    <row r="9285" spans="1:24" s="59" customFormat="1" x14ac:dyDescent="0.25">
      <c r="A9285" s="77"/>
      <c r="D9285" s="60"/>
      <c r="E9285" s="60"/>
      <c r="F9285" s="60"/>
      <c r="G9285" s="60"/>
      <c r="H9285" s="62"/>
      <c r="I9285" s="62"/>
      <c r="J9285" s="62"/>
      <c r="K9285" s="62"/>
      <c r="M9285" s="63"/>
      <c r="N9285" s="63"/>
      <c r="O9285" s="64"/>
      <c r="P9285" s="127"/>
      <c r="W9285" s="64"/>
      <c r="X9285" s="64"/>
    </row>
    <row r="9286" spans="1:24" s="59" customFormat="1" x14ac:dyDescent="0.25">
      <c r="A9286" s="77"/>
      <c r="D9286" s="60"/>
      <c r="E9286" s="60"/>
      <c r="F9286" s="60"/>
      <c r="G9286" s="60"/>
      <c r="H9286" s="62"/>
      <c r="I9286" s="62"/>
      <c r="J9286" s="62"/>
      <c r="K9286" s="62"/>
      <c r="M9286" s="63"/>
      <c r="N9286" s="63"/>
      <c r="O9286" s="64"/>
      <c r="P9286" s="127"/>
      <c r="W9286" s="64"/>
      <c r="X9286" s="64"/>
    </row>
    <row r="9287" spans="1:24" s="59" customFormat="1" x14ac:dyDescent="0.25">
      <c r="A9287" s="77"/>
      <c r="D9287" s="60"/>
      <c r="E9287" s="60"/>
      <c r="F9287" s="60"/>
      <c r="G9287" s="60"/>
      <c r="H9287" s="62"/>
      <c r="I9287" s="62"/>
      <c r="J9287" s="62"/>
      <c r="K9287" s="62"/>
      <c r="M9287" s="63"/>
      <c r="N9287" s="63"/>
      <c r="O9287" s="64"/>
      <c r="P9287" s="127"/>
      <c r="W9287" s="64"/>
      <c r="X9287" s="64"/>
    </row>
    <row r="9288" spans="1:24" s="59" customFormat="1" x14ac:dyDescent="0.25">
      <c r="A9288" s="77"/>
      <c r="D9288" s="60"/>
      <c r="E9288" s="60"/>
      <c r="F9288" s="60"/>
      <c r="G9288" s="60"/>
      <c r="H9288" s="62"/>
      <c r="I9288" s="62"/>
      <c r="J9288" s="62"/>
      <c r="K9288" s="62"/>
      <c r="M9288" s="63"/>
      <c r="N9288" s="63"/>
      <c r="O9288" s="64"/>
      <c r="P9288" s="127"/>
      <c r="W9288" s="64"/>
      <c r="X9288" s="64"/>
    </row>
    <row r="9289" spans="1:24" s="59" customFormat="1" x14ac:dyDescent="0.25">
      <c r="A9289" s="77"/>
      <c r="D9289" s="60"/>
      <c r="E9289" s="60"/>
      <c r="F9289" s="60"/>
      <c r="G9289" s="60"/>
      <c r="H9289" s="62"/>
      <c r="I9289" s="62"/>
      <c r="J9289" s="62"/>
      <c r="K9289" s="62"/>
      <c r="M9289" s="63"/>
      <c r="N9289" s="63"/>
      <c r="O9289" s="64"/>
      <c r="P9289" s="127"/>
      <c r="W9289" s="64"/>
      <c r="X9289" s="64"/>
    </row>
    <row r="9290" spans="1:24" s="59" customFormat="1" x14ac:dyDescent="0.25">
      <c r="A9290" s="77"/>
      <c r="D9290" s="60"/>
      <c r="E9290" s="60"/>
      <c r="F9290" s="60"/>
      <c r="G9290" s="60"/>
      <c r="H9290" s="62"/>
      <c r="I9290" s="62"/>
      <c r="J9290" s="62"/>
      <c r="K9290" s="62"/>
      <c r="M9290" s="63"/>
      <c r="N9290" s="63"/>
      <c r="O9290" s="64"/>
      <c r="P9290" s="127"/>
      <c r="W9290" s="64"/>
      <c r="X9290" s="64"/>
    </row>
    <row r="9291" spans="1:24" s="59" customFormat="1" x14ac:dyDescent="0.25">
      <c r="A9291" s="77"/>
      <c r="D9291" s="60"/>
      <c r="E9291" s="60"/>
      <c r="F9291" s="60"/>
      <c r="G9291" s="60"/>
      <c r="H9291" s="62"/>
      <c r="I9291" s="62"/>
      <c r="J9291" s="62"/>
      <c r="K9291" s="62"/>
      <c r="M9291" s="63"/>
      <c r="N9291" s="63"/>
      <c r="O9291" s="64"/>
      <c r="P9291" s="127"/>
      <c r="W9291" s="64"/>
      <c r="X9291" s="64"/>
    </row>
    <row r="9292" spans="1:24" s="59" customFormat="1" x14ac:dyDescent="0.25">
      <c r="A9292" s="77"/>
      <c r="D9292" s="60"/>
      <c r="E9292" s="60"/>
      <c r="F9292" s="60"/>
      <c r="G9292" s="60"/>
      <c r="H9292" s="62"/>
      <c r="I9292" s="62"/>
      <c r="J9292" s="62"/>
      <c r="K9292" s="62"/>
      <c r="M9292" s="63"/>
      <c r="N9292" s="63"/>
      <c r="O9292" s="64"/>
      <c r="P9292" s="127"/>
      <c r="W9292" s="64"/>
      <c r="X9292" s="64"/>
    </row>
    <row r="9293" spans="1:24" s="59" customFormat="1" x14ac:dyDescent="0.25">
      <c r="A9293" s="77"/>
      <c r="D9293" s="60"/>
      <c r="E9293" s="60"/>
      <c r="F9293" s="60"/>
      <c r="G9293" s="60"/>
      <c r="H9293" s="62"/>
      <c r="I9293" s="62"/>
      <c r="J9293" s="62"/>
      <c r="K9293" s="62"/>
      <c r="M9293" s="63"/>
      <c r="N9293" s="63"/>
      <c r="O9293" s="64"/>
      <c r="P9293" s="127"/>
      <c r="W9293" s="64"/>
      <c r="X9293" s="64"/>
    </row>
    <row r="9294" spans="1:24" s="59" customFormat="1" x14ac:dyDescent="0.25">
      <c r="A9294" s="77"/>
      <c r="D9294" s="60"/>
      <c r="E9294" s="60"/>
      <c r="F9294" s="60"/>
      <c r="G9294" s="60"/>
      <c r="H9294" s="62"/>
      <c r="I9294" s="62"/>
      <c r="J9294" s="62"/>
      <c r="K9294" s="62"/>
      <c r="M9294" s="63"/>
      <c r="N9294" s="63"/>
      <c r="O9294" s="64"/>
      <c r="P9294" s="127"/>
      <c r="W9294" s="64"/>
      <c r="X9294" s="64"/>
    </row>
    <row r="9295" spans="1:24" s="59" customFormat="1" x14ac:dyDescent="0.25">
      <c r="A9295" s="77"/>
      <c r="D9295" s="60"/>
      <c r="E9295" s="60"/>
      <c r="F9295" s="60"/>
      <c r="G9295" s="60"/>
      <c r="H9295" s="62"/>
      <c r="I9295" s="62"/>
      <c r="J9295" s="62"/>
      <c r="K9295" s="62"/>
      <c r="M9295" s="63"/>
      <c r="N9295" s="63"/>
      <c r="O9295" s="64"/>
      <c r="P9295" s="127"/>
      <c r="W9295" s="64"/>
      <c r="X9295" s="64"/>
    </row>
    <row r="9296" spans="1:24" s="59" customFormat="1" x14ac:dyDescent="0.25">
      <c r="A9296" s="77"/>
      <c r="D9296" s="60"/>
      <c r="E9296" s="60"/>
      <c r="F9296" s="60"/>
      <c r="G9296" s="60"/>
      <c r="H9296" s="62"/>
      <c r="I9296" s="62"/>
      <c r="J9296" s="62"/>
      <c r="K9296" s="62"/>
      <c r="M9296" s="63"/>
      <c r="N9296" s="63"/>
      <c r="O9296" s="64"/>
      <c r="P9296" s="127"/>
      <c r="W9296" s="64"/>
      <c r="X9296" s="64"/>
    </row>
    <row r="9297" spans="1:24" s="59" customFormat="1" x14ac:dyDescent="0.25">
      <c r="A9297" s="77"/>
      <c r="D9297" s="60"/>
      <c r="E9297" s="60"/>
      <c r="F9297" s="60"/>
      <c r="G9297" s="60"/>
      <c r="H9297" s="62"/>
      <c r="I9297" s="62"/>
      <c r="J9297" s="62"/>
      <c r="K9297" s="62"/>
      <c r="M9297" s="63"/>
      <c r="N9297" s="63"/>
      <c r="O9297" s="64"/>
      <c r="P9297" s="127"/>
      <c r="W9297" s="64"/>
      <c r="X9297" s="64"/>
    </row>
    <row r="9298" spans="1:24" s="59" customFormat="1" x14ac:dyDescent="0.25">
      <c r="A9298" s="77"/>
      <c r="D9298" s="60"/>
      <c r="E9298" s="60"/>
      <c r="F9298" s="60"/>
      <c r="G9298" s="60"/>
      <c r="H9298" s="62"/>
      <c r="I9298" s="62"/>
      <c r="J9298" s="62"/>
      <c r="K9298" s="62"/>
      <c r="M9298" s="63"/>
      <c r="N9298" s="63"/>
      <c r="O9298" s="64"/>
      <c r="P9298" s="127"/>
      <c r="W9298" s="64"/>
      <c r="X9298" s="64"/>
    </row>
    <row r="9299" spans="1:24" s="59" customFormat="1" x14ac:dyDescent="0.25">
      <c r="A9299" s="77"/>
      <c r="D9299" s="60"/>
      <c r="E9299" s="60"/>
      <c r="F9299" s="60"/>
      <c r="G9299" s="60"/>
      <c r="H9299" s="62"/>
      <c r="I9299" s="62"/>
      <c r="J9299" s="62"/>
      <c r="K9299" s="62"/>
      <c r="M9299" s="63"/>
      <c r="N9299" s="63"/>
      <c r="O9299" s="64"/>
      <c r="P9299" s="127"/>
      <c r="W9299" s="64"/>
      <c r="X9299" s="64"/>
    </row>
    <row r="9300" spans="1:24" s="59" customFormat="1" x14ac:dyDescent="0.25">
      <c r="A9300" s="77"/>
      <c r="D9300" s="60"/>
      <c r="E9300" s="60"/>
      <c r="F9300" s="60"/>
      <c r="G9300" s="60"/>
      <c r="H9300" s="62"/>
      <c r="I9300" s="62"/>
      <c r="J9300" s="62"/>
      <c r="K9300" s="62"/>
      <c r="M9300" s="63"/>
      <c r="N9300" s="63"/>
      <c r="O9300" s="64"/>
      <c r="P9300" s="127"/>
      <c r="W9300" s="64"/>
      <c r="X9300" s="64"/>
    </row>
    <row r="9301" spans="1:24" s="59" customFormat="1" x14ac:dyDescent="0.25">
      <c r="A9301" s="77"/>
      <c r="D9301" s="60"/>
      <c r="E9301" s="60"/>
      <c r="F9301" s="60"/>
      <c r="G9301" s="60"/>
      <c r="H9301" s="62"/>
      <c r="I9301" s="62"/>
      <c r="J9301" s="62"/>
      <c r="K9301" s="62"/>
      <c r="M9301" s="63"/>
      <c r="N9301" s="63"/>
      <c r="O9301" s="64"/>
      <c r="P9301" s="127"/>
      <c r="W9301" s="64"/>
      <c r="X9301" s="64"/>
    </row>
    <row r="9302" spans="1:24" s="59" customFormat="1" x14ac:dyDescent="0.25">
      <c r="A9302" s="77"/>
      <c r="D9302" s="60"/>
      <c r="E9302" s="60"/>
      <c r="F9302" s="60"/>
      <c r="G9302" s="60"/>
      <c r="H9302" s="62"/>
      <c r="I9302" s="62"/>
      <c r="J9302" s="62"/>
      <c r="K9302" s="62"/>
      <c r="M9302" s="63"/>
      <c r="N9302" s="63"/>
      <c r="O9302" s="64"/>
      <c r="P9302" s="127"/>
      <c r="W9302" s="64"/>
      <c r="X9302" s="64"/>
    </row>
    <row r="9303" spans="1:24" s="59" customFormat="1" x14ac:dyDescent="0.25">
      <c r="A9303" s="77"/>
      <c r="D9303" s="60"/>
      <c r="E9303" s="60"/>
      <c r="F9303" s="60"/>
      <c r="G9303" s="60"/>
      <c r="H9303" s="62"/>
      <c r="I9303" s="62"/>
      <c r="J9303" s="62"/>
      <c r="K9303" s="62"/>
      <c r="M9303" s="63"/>
      <c r="N9303" s="63"/>
      <c r="O9303" s="64"/>
      <c r="P9303" s="127"/>
      <c r="W9303" s="64"/>
      <c r="X9303" s="64"/>
    </row>
    <row r="9304" spans="1:24" s="59" customFormat="1" x14ac:dyDescent="0.25">
      <c r="A9304" s="77"/>
      <c r="D9304" s="60"/>
      <c r="E9304" s="60"/>
      <c r="F9304" s="60"/>
      <c r="G9304" s="60"/>
      <c r="H9304" s="62"/>
      <c r="I9304" s="62"/>
      <c r="J9304" s="62"/>
      <c r="K9304" s="62"/>
      <c r="M9304" s="63"/>
      <c r="N9304" s="63"/>
      <c r="O9304" s="64"/>
      <c r="P9304" s="127"/>
      <c r="W9304" s="64"/>
      <c r="X9304" s="64"/>
    </row>
    <row r="9305" spans="1:24" s="59" customFormat="1" x14ac:dyDescent="0.25">
      <c r="A9305" s="77"/>
      <c r="D9305" s="60"/>
      <c r="E9305" s="60"/>
      <c r="F9305" s="60"/>
      <c r="G9305" s="60"/>
      <c r="H9305" s="62"/>
      <c r="I9305" s="62"/>
      <c r="J9305" s="62"/>
      <c r="K9305" s="62"/>
      <c r="M9305" s="63"/>
      <c r="N9305" s="63"/>
      <c r="O9305" s="64"/>
      <c r="P9305" s="127"/>
      <c r="W9305" s="64"/>
      <c r="X9305" s="64"/>
    </row>
    <row r="9306" spans="1:24" s="59" customFormat="1" x14ac:dyDescent="0.25">
      <c r="A9306" s="77"/>
      <c r="D9306" s="60"/>
      <c r="E9306" s="60"/>
      <c r="F9306" s="60"/>
      <c r="G9306" s="60"/>
      <c r="H9306" s="62"/>
      <c r="I9306" s="62"/>
      <c r="J9306" s="62"/>
      <c r="K9306" s="62"/>
      <c r="M9306" s="63"/>
      <c r="N9306" s="63"/>
      <c r="O9306" s="64"/>
      <c r="P9306" s="127"/>
      <c r="W9306" s="64"/>
      <c r="X9306" s="64"/>
    </row>
    <row r="9307" spans="1:24" s="59" customFormat="1" x14ac:dyDescent="0.25">
      <c r="A9307" s="77"/>
      <c r="D9307" s="60"/>
      <c r="E9307" s="60"/>
      <c r="F9307" s="60"/>
      <c r="G9307" s="60"/>
      <c r="H9307" s="62"/>
      <c r="I9307" s="62"/>
      <c r="J9307" s="62"/>
      <c r="K9307" s="62"/>
      <c r="M9307" s="63"/>
      <c r="N9307" s="63"/>
      <c r="O9307" s="64"/>
      <c r="P9307" s="127"/>
      <c r="W9307" s="64"/>
      <c r="X9307" s="64"/>
    </row>
    <row r="9308" spans="1:24" s="59" customFormat="1" x14ac:dyDescent="0.25">
      <c r="A9308" s="77"/>
      <c r="D9308" s="60"/>
      <c r="E9308" s="60"/>
      <c r="F9308" s="60"/>
      <c r="G9308" s="60"/>
      <c r="H9308" s="62"/>
      <c r="I9308" s="62"/>
      <c r="J9308" s="62"/>
      <c r="K9308" s="62"/>
      <c r="M9308" s="63"/>
      <c r="N9308" s="63"/>
      <c r="O9308" s="64"/>
      <c r="P9308" s="127"/>
      <c r="W9308" s="64"/>
      <c r="X9308" s="64"/>
    </row>
    <row r="9309" spans="1:24" s="59" customFormat="1" x14ac:dyDescent="0.25">
      <c r="A9309" s="77"/>
      <c r="D9309" s="60"/>
      <c r="E9309" s="60"/>
      <c r="F9309" s="60"/>
      <c r="G9309" s="60"/>
      <c r="H9309" s="62"/>
      <c r="I9309" s="62"/>
      <c r="J9309" s="62"/>
      <c r="K9309" s="62"/>
      <c r="M9309" s="63"/>
      <c r="N9309" s="63"/>
      <c r="O9309" s="64"/>
      <c r="P9309" s="127"/>
      <c r="W9309" s="64"/>
      <c r="X9309" s="64"/>
    </row>
    <row r="9310" spans="1:24" s="59" customFormat="1" x14ac:dyDescent="0.25">
      <c r="A9310" s="77"/>
      <c r="D9310" s="60"/>
      <c r="E9310" s="60"/>
      <c r="F9310" s="60"/>
      <c r="G9310" s="60"/>
      <c r="H9310" s="62"/>
      <c r="I9310" s="62"/>
      <c r="J9310" s="62"/>
      <c r="K9310" s="62"/>
      <c r="M9310" s="63"/>
      <c r="N9310" s="63"/>
      <c r="O9310" s="64"/>
      <c r="P9310" s="127"/>
      <c r="W9310" s="64"/>
      <c r="X9310" s="64"/>
    </row>
    <row r="9311" spans="1:24" s="59" customFormat="1" x14ac:dyDescent="0.25">
      <c r="A9311" s="77"/>
      <c r="D9311" s="60"/>
      <c r="E9311" s="60"/>
      <c r="F9311" s="60"/>
      <c r="G9311" s="60"/>
      <c r="H9311" s="62"/>
      <c r="I9311" s="62"/>
      <c r="J9311" s="62"/>
      <c r="K9311" s="62"/>
      <c r="M9311" s="63"/>
      <c r="N9311" s="63"/>
      <c r="O9311" s="64"/>
      <c r="P9311" s="127"/>
      <c r="W9311" s="64"/>
      <c r="X9311" s="64"/>
    </row>
    <row r="9312" spans="1:24" s="59" customFormat="1" x14ac:dyDescent="0.25">
      <c r="A9312" s="77"/>
      <c r="D9312" s="60"/>
      <c r="E9312" s="60"/>
      <c r="F9312" s="60"/>
      <c r="G9312" s="60"/>
      <c r="H9312" s="62"/>
      <c r="I9312" s="62"/>
      <c r="J9312" s="62"/>
      <c r="K9312" s="62"/>
      <c r="M9312" s="63"/>
      <c r="N9312" s="63"/>
      <c r="O9312" s="64"/>
      <c r="P9312" s="127"/>
      <c r="W9312" s="64"/>
      <c r="X9312" s="64"/>
    </row>
    <row r="9313" spans="1:24" s="59" customFormat="1" x14ac:dyDescent="0.25">
      <c r="A9313" s="77"/>
      <c r="D9313" s="60"/>
      <c r="E9313" s="60"/>
      <c r="F9313" s="60"/>
      <c r="G9313" s="60"/>
      <c r="H9313" s="62"/>
      <c r="I9313" s="62"/>
      <c r="J9313" s="62"/>
      <c r="K9313" s="62"/>
      <c r="M9313" s="63"/>
      <c r="N9313" s="63"/>
      <c r="O9313" s="64"/>
      <c r="P9313" s="127"/>
      <c r="W9313" s="64"/>
      <c r="X9313" s="64"/>
    </row>
    <row r="9314" spans="1:24" s="59" customFormat="1" x14ac:dyDescent="0.25">
      <c r="A9314" s="77"/>
      <c r="D9314" s="60"/>
      <c r="E9314" s="60"/>
      <c r="F9314" s="60"/>
      <c r="G9314" s="60"/>
      <c r="H9314" s="62"/>
      <c r="I9314" s="62"/>
      <c r="J9314" s="62"/>
      <c r="K9314" s="62"/>
      <c r="M9314" s="63"/>
      <c r="N9314" s="63"/>
      <c r="O9314" s="64"/>
      <c r="P9314" s="127"/>
      <c r="W9314" s="64"/>
      <c r="X9314" s="64"/>
    </row>
    <row r="9315" spans="1:24" s="59" customFormat="1" x14ac:dyDescent="0.25">
      <c r="A9315" s="77"/>
      <c r="D9315" s="60"/>
      <c r="E9315" s="60"/>
      <c r="F9315" s="60"/>
      <c r="G9315" s="60"/>
      <c r="H9315" s="62"/>
      <c r="I9315" s="62"/>
      <c r="J9315" s="62"/>
      <c r="K9315" s="62"/>
      <c r="M9315" s="63"/>
      <c r="N9315" s="63"/>
      <c r="O9315" s="64"/>
      <c r="P9315" s="127"/>
      <c r="W9315" s="64"/>
      <c r="X9315" s="64"/>
    </row>
    <row r="9316" spans="1:24" s="59" customFormat="1" x14ac:dyDescent="0.25">
      <c r="A9316" s="77"/>
      <c r="D9316" s="60"/>
      <c r="E9316" s="60"/>
      <c r="F9316" s="60"/>
      <c r="G9316" s="60"/>
      <c r="H9316" s="62"/>
      <c r="I9316" s="62"/>
      <c r="J9316" s="62"/>
      <c r="K9316" s="62"/>
      <c r="M9316" s="63"/>
      <c r="N9316" s="63"/>
      <c r="O9316" s="64"/>
      <c r="P9316" s="127"/>
      <c r="W9316" s="64"/>
      <c r="X9316" s="64"/>
    </row>
    <row r="9317" spans="1:24" s="59" customFormat="1" x14ac:dyDescent="0.25">
      <c r="A9317" s="77"/>
      <c r="D9317" s="60"/>
      <c r="E9317" s="60"/>
      <c r="F9317" s="60"/>
      <c r="G9317" s="60"/>
      <c r="H9317" s="62"/>
      <c r="I9317" s="62"/>
      <c r="J9317" s="62"/>
      <c r="K9317" s="62"/>
      <c r="M9317" s="63"/>
      <c r="N9317" s="63"/>
      <c r="O9317" s="64"/>
      <c r="P9317" s="127"/>
      <c r="W9317" s="64"/>
      <c r="X9317" s="64"/>
    </row>
    <row r="9318" spans="1:24" s="59" customFormat="1" x14ac:dyDescent="0.25">
      <c r="A9318" s="77"/>
      <c r="D9318" s="60"/>
      <c r="E9318" s="60"/>
      <c r="F9318" s="60"/>
      <c r="G9318" s="60"/>
      <c r="H9318" s="62"/>
      <c r="I9318" s="62"/>
      <c r="J9318" s="62"/>
      <c r="K9318" s="62"/>
      <c r="M9318" s="63"/>
      <c r="N9318" s="63"/>
      <c r="O9318" s="64"/>
      <c r="P9318" s="127"/>
      <c r="W9318" s="64"/>
      <c r="X9318" s="64"/>
    </row>
    <row r="9319" spans="1:24" s="59" customFormat="1" x14ac:dyDescent="0.25">
      <c r="A9319" s="77"/>
      <c r="D9319" s="60"/>
      <c r="E9319" s="60"/>
      <c r="F9319" s="60"/>
      <c r="G9319" s="60"/>
      <c r="H9319" s="62"/>
      <c r="I9319" s="62"/>
      <c r="J9319" s="62"/>
      <c r="K9319" s="62"/>
      <c r="M9319" s="63"/>
      <c r="N9319" s="63"/>
      <c r="O9319" s="64"/>
      <c r="P9319" s="127"/>
      <c r="W9319" s="64"/>
      <c r="X9319" s="64"/>
    </row>
    <row r="9320" spans="1:24" s="59" customFormat="1" x14ac:dyDescent="0.25">
      <c r="A9320" s="77"/>
      <c r="D9320" s="60"/>
      <c r="E9320" s="60"/>
      <c r="F9320" s="60"/>
      <c r="G9320" s="60"/>
      <c r="H9320" s="62"/>
      <c r="I9320" s="62"/>
      <c r="J9320" s="62"/>
      <c r="K9320" s="62"/>
      <c r="M9320" s="63"/>
      <c r="N9320" s="63"/>
      <c r="O9320" s="64"/>
      <c r="P9320" s="127"/>
      <c r="W9320" s="64"/>
      <c r="X9320" s="64"/>
    </row>
    <row r="9321" spans="1:24" s="59" customFormat="1" x14ac:dyDescent="0.25">
      <c r="A9321" s="77"/>
      <c r="D9321" s="60"/>
      <c r="E9321" s="60"/>
      <c r="F9321" s="60"/>
      <c r="G9321" s="60"/>
      <c r="H9321" s="62"/>
      <c r="I9321" s="62"/>
      <c r="J9321" s="62"/>
      <c r="K9321" s="62"/>
      <c r="M9321" s="63"/>
      <c r="N9321" s="63"/>
      <c r="O9321" s="64"/>
      <c r="P9321" s="127"/>
      <c r="W9321" s="64"/>
      <c r="X9321" s="64"/>
    </row>
    <row r="9322" spans="1:24" s="59" customFormat="1" x14ac:dyDescent="0.25">
      <c r="A9322" s="77"/>
      <c r="D9322" s="60"/>
      <c r="E9322" s="60"/>
      <c r="F9322" s="60"/>
      <c r="G9322" s="60"/>
      <c r="H9322" s="62"/>
      <c r="I9322" s="62"/>
      <c r="J9322" s="62"/>
      <c r="K9322" s="62"/>
      <c r="M9322" s="63"/>
      <c r="N9322" s="63"/>
      <c r="O9322" s="64"/>
      <c r="P9322" s="127"/>
      <c r="W9322" s="64"/>
      <c r="X9322" s="64"/>
    </row>
    <row r="9323" spans="1:24" s="59" customFormat="1" x14ac:dyDescent="0.25">
      <c r="A9323" s="77"/>
      <c r="D9323" s="60"/>
      <c r="E9323" s="60"/>
      <c r="F9323" s="60"/>
      <c r="G9323" s="60"/>
      <c r="H9323" s="62"/>
      <c r="I9323" s="62"/>
      <c r="J9323" s="62"/>
      <c r="K9323" s="62"/>
      <c r="M9323" s="63"/>
      <c r="N9323" s="63"/>
      <c r="O9323" s="64"/>
      <c r="P9323" s="127"/>
      <c r="W9323" s="64"/>
      <c r="X9323" s="64"/>
    </row>
    <row r="9324" spans="1:24" s="59" customFormat="1" x14ac:dyDescent="0.25">
      <c r="A9324" s="77"/>
      <c r="D9324" s="60"/>
      <c r="E9324" s="60"/>
      <c r="F9324" s="60"/>
      <c r="G9324" s="60"/>
      <c r="H9324" s="62"/>
      <c r="I9324" s="62"/>
      <c r="J9324" s="62"/>
      <c r="K9324" s="62"/>
      <c r="M9324" s="63"/>
      <c r="N9324" s="63"/>
      <c r="O9324" s="64"/>
      <c r="P9324" s="127"/>
      <c r="W9324" s="64"/>
      <c r="X9324" s="64"/>
    </row>
    <row r="9325" spans="1:24" s="59" customFormat="1" x14ac:dyDescent="0.25">
      <c r="A9325" s="77"/>
      <c r="D9325" s="60"/>
      <c r="E9325" s="60"/>
      <c r="F9325" s="60"/>
      <c r="G9325" s="60"/>
      <c r="H9325" s="62"/>
      <c r="I9325" s="62"/>
      <c r="J9325" s="62"/>
      <c r="K9325" s="62"/>
      <c r="M9325" s="63"/>
      <c r="N9325" s="63"/>
      <c r="O9325" s="64"/>
      <c r="P9325" s="127"/>
      <c r="W9325" s="64"/>
      <c r="X9325" s="64"/>
    </row>
    <row r="9326" spans="1:24" s="59" customFormat="1" x14ac:dyDescent="0.25">
      <c r="A9326" s="77"/>
      <c r="D9326" s="60"/>
      <c r="E9326" s="60"/>
      <c r="F9326" s="60"/>
      <c r="G9326" s="60"/>
      <c r="H9326" s="62"/>
      <c r="I9326" s="62"/>
      <c r="J9326" s="62"/>
      <c r="K9326" s="62"/>
      <c r="M9326" s="63"/>
      <c r="N9326" s="63"/>
      <c r="O9326" s="64"/>
      <c r="P9326" s="127"/>
      <c r="W9326" s="64"/>
      <c r="X9326" s="64"/>
    </row>
    <row r="9327" spans="1:24" s="59" customFormat="1" x14ac:dyDescent="0.25">
      <c r="A9327" s="77"/>
      <c r="D9327" s="60"/>
      <c r="E9327" s="60"/>
      <c r="F9327" s="60"/>
      <c r="G9327" s="60"/>
      <c r="H9327" s="62"/>
      <c r="I9327" s="62"/>
      <c r="J9327" s="62"/>
      <c r="K9327" s="62"/>
      <c r="M9327" s="63"/>
      <c r="N9327" s="63"/>
      <c r="O9327" s="64"/>
      <c r="P9327" s="127"/>
      <c r="W9327" s="64"/>
      <c r="X9327" s="64"/>
    </row>
    <row r="9328" spans="1:24" s="59" customFormat="1" x14ac:dyDescent="0.25">
      <c r="A9328" s="77"/>
      <c r="D9328" s="60"/>
      <c r="E9328" s="60"/>
      <c r="F9328" s="60"/>
      <c r="G9328" s="60"/>
      <c r="H9328" s="62"/>
      <c r="I9328" s="62"/>
      <c r="J9328" s="62"/>
      <c r="K9328" s="62"/>
      <c r="M9328" s="63"/>
      <c r="N9328" s="63"/>
      <c r="O9328" s="64"/>
      <c r="P9328" s="127"/>
      <c r="W9328" s="64"/>
      <c r="X9328" s="64"/>
    </row>
    <row r="9329" spans="1:24" s="59" customFormat="1" x14ac:dyDescent="0.25">
      <c r="A9329" s="77"/>
      <c r="D9329" s="60"/>
      <c r="E9329" s="60"/>
      <c r="F9329" s="60"/>
      <c r="G9329" s="60"/>
      <c r="H9329" s="62"/>
      <c r="I9329" s="62"/>
      <c r="J9329" s="62"/>
      <c r="K9329" s="62"/>
      <c r="M9329" s="63"/>
      <c r="N9329" s="63"/>
      <c r="O9329" s="64"/>
      <c r="P9329" s="127"/>
      <c r="W9329" s="64"/>
      <c r="X9329" s="64"/>
    </row>
    <row r="9330" spans="1:24" s="59" customFormat="1" x14ac:dyDescent="0.25">
      <c r="A9330" s="77"/>
      <c r="D9330" s="60"/>
      <c r="E9330" s="60"/>
      <c r="F9330" s="60"/>
      <c r="G9330" s="60"/>
      <c r="H9330" s="62"/>
      <c r="I9330" s="62"/>
      <c r="J9330" s="62"/>
      <c r="K9330" s="62"/>
      <c r="M9330" s="63"/>
      <c r="N9330" s="63"/>
      <c r="O9330" s="64"/>
      <c r="P9330" s="127"/>
      <c r="W9330" s="64"/>
      <c r="X9330" s="64"/>
    </row>
    <row r="9331" spans="1:24" s="59" customFormat="1" x14ac:dyDescent="0.25">
      <c r="A9331" s="77"/>
      <c r="D9331" s="60"/>
      <c r="E9331" s="60"/>
      <c r="F9331" s="60"/>
      <c r="G9331" s="60"/>
      <c r="H9331" s="62"/>
      <c r="I9331" s="62"/>
      <c r="J9331" s="62"/>
      <c r="K9331" s="62"/>
      <c r="M9331" s="63"/>
      <c r="N9331" s="63"/>
      <c r="O9331" s="64"/>
      <c r="P9331" s="127"/>
      <c r="W9331" s="64"/>
      <c r="X9331" s="64"/>
    </row>
    <row r="9332" spans="1:24" s="59" customFormat="1" x14ac:dyDescent="0.25">
      <c r="A9332" s="77"/>
      <c r="D9332" s="60"/>
      <c r="E9332" s="60"/>
      <c r="F9332" s="60"/>
      <c r="G9332" s="60"/>
      <c r="H9332" s="62"/>
      <c r="I9332" s="62"/>
      <c r="J9332" s="62"/>
      <c r="K9332" s="62"/>
      <c r="M9332" s="63"/>
      <c r="N9332" s="63"/>
      <c r="O9332" s="64"/>
      <c r="P9332" s="127"/>
      <c r="W9332" s="64"/>
      <c r="X9332" s="64"/>
    </row>
    <row r="9333" spans="1:24" s="59" customFormat="1" x14ac:dyDescent="0.25">
      <c r="A9333" s="77"/>
      <c r="D9333" s="60"/>
      <c r="E9333" s="60"/>
      <c r="F9333" s="60"/>
      <c r="G9333" s="60"/>
      <c r="H9333" s="62"/>
      <c r="I9333" s="62"/>
      <c r="J9333" s="62"/>
      <c r="K9333" s="62"/>
      <c r="M9333" s="63"/>
      <c r="N9333" s="63"/>
      <c r="O9333" s="64"/>
      <c r="P9333" s="127"/>
      <c r="W9333" s="64"/>
      <c r="X9333" s="64"/>
    </row>
    <row r="9334" spans="1:24" s="59" customFormat="1" x14ac:dyDescent="0.25">
      <c r="A9334" s="77"/>
      <c r="D9334" s="60"/>
      <c r="E9334" s="60"/>
      <c r="F9334" s="60"/>
      <c r="G9334" s="60"/>
      <c r="H9334" s="62"/>
      <c r="I9334" s="62"/>
      <c r="J9334" s="62"/>
      <c r="K9334" s="62"/>
      <c r="M9334" s="63"/>
      <c r="N9334" s="63"/>
      <c r="O9334" s="64"/>
      <c r="P9334" s="127"/>
      <c r="W9334" s="64"/>
      <c r="X9334" s="64"/>
    </row>
    <row r="9335" spans="1:24" s="59" customFormat="1" x14ac:dyDescent="0.25">
      <c r="A9335" s="77"/>
      <c r="D9335" s="60"/>
      <c r="E9335" s="60"/>
      <c r="F9335" s="60"/>
      <c r="G9335" s="60"/>
      <c r="H9335" s="62"/>
      <c r="I9335" s="62"/>
      <c r="J9335" s="62"/>
      <c r="K9335" s="62"/>
      <c r="M9335" s="63"/>
      <c r="N9335" s="63"/>
      <c r="O9335" s="64"/>
      <c r="P9335" s="127"/>
      <c r="W9335" s="64"/>
      <c r="X9335" s="64"/>
    </row>
    <row r="9336" spans="1:24" s="59" customFormat="1" x14ac:dyDescent="0.25">
      <c r="A9336" s="77"/>
      <c r="D9336" s="60"/>
      <c r="E9336" s="60"/>
      <c r="F9336" s="60"/>
      <c r="G9336" s="60"/>
      <c r="H9336" s="62"/>
      <c r="I9336" s="62"/>
      <c r="J9336" s="62"/>
      <c r="K9336" s="62"/>
      <c r="M9336" s="63"/>
      <c r="N9336" s="63"/>
      <c r="O9336" s="64"/>
      <c r="P9336" s="127"/>
      <c r="W9336" s="64"/>
      <c r="X9336" s="64"/>
    </row>
    <row r="9337" spans="1:24" s="59" customFormat="1" x14ac:dyDescent="0.25">
      <c r="A9337" s="77"/>
      <c r="D9337" s="60"/>
      <c r="E9337" s="60"/>
      <c r="F9337" s="60"/>
      <c r="G9337" s="60"/>
      <c r="H9337" s="62"/>
      <c r="I9337" s="62"/>
      <c r="J9337" s="62"/>
      <c r="K9337" s="62"/>
      <c r="M9337" s="63"/>
      <c r="N9337" s="63"/>
      <c r="O9337" s="64"/>
      <c r="P9337" s="127"/>
      <c r="W9337" s="64"/>
      <c r="X9337" s="64"/>
    </row>
    <row r="9338" spans="1:24" s="59" customFormat="1" x14ac:dyDescent="0.25">
      <c r="A9338" s="77"/>
      <c r="D9338" s="60"/>
      <c r="E9338" s="60"/>
      <c r="F9338" s="60"/>
      <c r="G9338" s="60"/>
      <c r="H9338" s="62"/>
      <c r="I9338" s="62"/>
      <c r="J9338" s="62"/>
      <c r="K9338" s="62"/>
      <c r="M9338" s="63"/>
      <c r="N9338" s="63"/>
      <c r="O9338" s="64"/>
      <c r="P9338" s="127"/>
      <c r="W9338" s="64"/>
      <c r="X9338" s="64"/>
    </row>
    <row r="9339" spans="1:24" s="59" customFormat="1" x14ac:dyDescent="0.25">
      <c r="A9339" s="77"/>
      <c r="D9339" s="60"/>
      <c r="E9339" s="60"/>
      <c r="F9339" s="60"/>
      <c r="G9339" s="60"/>
      <c r="H9339" s="62"/>
      <c r="I9339" s="62"/>
      <c r="J9339" s="62"/>
      <c r="K9339" s="62"/>
      <c r="M9339" s="63"/>
      <c r="N9339" s="63"/>
      <c r="O9339" s="64"/>
      <c r="P9339" s="127"/>
      <c r="W9339" s="64"/>
      <c r="X9339" s="64"/>
    </row>
    <row r="9340" spans="1:24" s="59" customFormat="1" x14ac:dyDescent="0.25">
      <c r="A9340" s="77"/>
      <c r="D9340" s="60"/>
      <c r="E9340" s="60"/>
      <c r="F9340" s="60"/>
      <c r="G9340" s="60"/>
      <c r="H9340" s="62"/>
      <c r="I9340" s="62"/>
      <c r="J9340" s="62"/>
      <c r="K9340" s="62"/>
      <c r="M9340" s="63"/>
      <c r="N9340" s="63"/>
      <c r="O9340" s="64"/>
      <c r="P9340" s="127"/>
      <c r="W9340" s="64"/>
      <c r="X9340" s="64"/>
    </row>
    <row r="9341" spans="1:24" s="59" customFormat="1" x14ac:dyDescent="0.25">
      <c r="A9341" s="77"/>
      <c r="D9341" s="60"/>
      <c r="E9341" s="60"/>
      <c r="F9341" s="60"/>
      <c r="G9341" s="60"/>
      <c r="H9341" s="62"/>
      <c r="I9341" s="62"/>
      <c r="J9341" s="62"/>
      <c r="K9341" s="62"/>
      <c r="M9341" s="63"/>
      <c r="N9341" s="63"/>
      <c r="O9341" s="64"/>
      <c r="P9341" s="127"/>
      <c r="W9341" s="64"/>
      <c r="X9341" s="64"/>
    </row>
    <row r="9342" spans="1:24" s="59" customFormat="1" x14ac:dyDescent="0.25">
      <c r="A9342" s="77"/>
      <c r="D9342" s="60"/>
      <c r="E9342" s="60"/>
      <c r="F9342" s="60"/>
      <c r="G9342" s="60"/>
      <c r="H9342" s="62"/>
      <c r="I9342" s="62"/>
      <c r="J9342" s="62"/>
      <c r="K9342" s="62"/>
      <c r="M9342" s="63"/>
      <c r="N9342" s="63"/>
      <c r="O9342" s="64"/>
      <c r="P9342" s="127"/>
      <c r="W9342" s="64"/>
      <c r="X9342" s="64"/>
    </row>
    <row r="9343" spans="1:24" s="59" customFormat="1" x14ac:dyDescent="0.25">
      <c r="A9343" s="77"/>
      <c r="D9343" s="60"/>
      <c r="E9343" s="60"/>
      <c r="F9343" s="60"/>
      <c r="G9343" s="60"/>
      <c r="H9343" s="62"/>
      <c r="I9343" s="62"/>
      <c r="J9343" s="62"/>
      <c r="K9343" s="62"/>
      <c r="M9343" s="63"/>
      <c r="N9343" s="63"/>
      <c r="O9343" s="64"/>
      <c r="P9343" s="127"/>
      <c r="W9343" s="64"/>
      <c r="X9343" s="64"/>
    </row>
    <row r="9344" spans="1:24" s="59" customFormat="1" x14ac:dyDescent="0.25">
      <c r="A9344" s="77"/>
      <c r="D9344" s="60"/>
      <c r="E9344" s="60"/>
      <c r="F9344" s="60"/>
      <c r="G9344" s="60"/>
      <c r="H9344" s="62"/>
      <c r="I9344" s="62"/>
      <c r="J9344" s="62"/>
      <c r="K9344" s="62"/>
      <c r="M9344" s="63"/>
      <c r="N9344" s="63"/>
      <c r="O9344" s="64"/>
      <c r="P9344" s="127"/>
      <c r="W9344" s="64"/>
      <c r="X9344" s="64"/>
    </row>
    <row r="9345" spans="1:24" s="59" customFormat="1" x14ac:dyDescent="0.25">
      <c r="A9345" s="77"/>
      <c r="D9345" s="60"/>
      <c r="E9345" s="60"/>
      <c r="F9345" s="60"/>
      <c r="G9345" s="60"/>
      <c r="H9345" s="62"/>
      <c r="I9345" s="62"/>
      <c r="J9345" s="62"/>
      <c r="K9345" s="62"/>
      <c r="M9345" s="63"/>
      <c r="N9345" s="63"/>
      <c r="O9345" s="64"/>
      <c r="P9345" s="127"/>
      <c r="W9345" s="64"/>
      <c r="X9345" s="64"/>
    </row>
    <row r="9346" spans="1:24" s="59" customFormat="1" x14ac:dyDescent="0.25">
      <c r="A9346" s="77"/>
      <c r="D9346" s="60"/>
      <c r="E9346" s="60"/>
      <c r="F9346" s="60"/>
      <c r="G9346" s="60"/>
      <c r="H9346" s="62"/>
      <c r="I9346" s="62"/>
      <c r="J9346" s="62"/>
      <c r="K9346" s="62"/>
      <c r="M9346" s="63"/>
      <c r="N9346" s="63"/>
      <c r="O9346" s="64"/>
      <c r="P9346" s="127"/>
      <c r="W9346" s="64"/>
      <c r="X9346" s="64"/>
    </row>
    <row r="9347" spans="1:24" s="59" customFormat="1" x14ac:dyDescent="0.25">
      <c r="A9347" s="77"/>
      <c r="D9347" s="60"/>
      <c r="E9347" s="60"/>
      <c r="F9347" s="60"/>
      <c r="G9347" s="60"/>
      <c r="H9347" s="62"/>
      <c r="I9347" s="62"/>
      <c r="J9347" s="62"/>
      <c r="K9347" s="62"/>
      <c r="M9347" s="63"/>
      <c r="N9347" s="63"/>
      <c r="O9347" s="64"/>
      <c r="P9347" s="127"/>
      <c r="W9347" s="64"/>
      <c r="X9347" s="64"/>
    </row>
    <row r="9348" spans="1:24" s="59" customFormat="1" x14ac:dyDescent="0.25">
      <c r="A9348" s="77"/>
      <c r="D9348" s="60"/>
      <c r="E9348" s="60"/>
      <c r="F9348" s="60"/>
      <c r="G9348" s="60"/>
      <c r="H9348" s="62"/>
      <c r="I9348" s="62"/>
      <c r="J9348" s="62"/>
      <c r="K9348" s="62"/>
      <c r="M9348" s="63"/>
      <c r="N9348" s="63"/>
      <c r="O9348" s="64"/>
      <c r="P9348" s="127"/>
      <c r="W9348" s="64"/>
      <c r="X9348" s="64"/>
    </row>
    <row r="9349" spans="1:24" s="59" customFormat="1" x14ac:dyDescent="0.25">
      <c r="A9349" s="77"/>
      <c r="D9349" s="60"/>
      <c r="E9349" s="60"/>
      <c r="F9349" s="60"/>
      <c r="G9349" s="60"/>
      <c r="H9349" s="62"/>
      <c r="I9349" s="62"/>
      <c r="J9349" s="62"/>
      <c r="K9349" s="62"/>
      <c r="M9349" s="63"/>
      <c r="N9349" s="63"/>
      <c r="O9349" s="64"/>
      <c r="P9349" s="127"/>
      <c r="W9349" s="64"/>
      <c r="X9349" s="64"/>
    </row>
    <row r="9350" spans="1:24" s="59" customFormat="1" x14ac:dyDescent="0.25">
      <c r="A9350" s="77"/>
      <c r="D9350" s="60"/>
      <c r="E9350" s="60"/>
      <c r="F9350" s="60"/>
      <c r="G9350" s="60"/>
      <c r="H9350" s="62"/>
      <c r="I9350" s="62"/>
      <c r="J9350" s="62"/>
      <c r="K9350" s="62"/>
      <c r="M9350" s="63"/>
      <c r="N9350" s="63"/>
      <c r="O9350" s="64"/>
      <c r="P9350" s="127"/>
      <c r="W9350" s="64"/>
      <c r="X9350" s="64"/>
    </row>
    <row r="9351" spans="1:24" s="59" customFormat="1" x14ac:dyDescent="0.25">
      <c r="A9351" s="77"/>
      <c r="D9351" s="60"/>
      <c r="E9351" s="60"/>
      <c r="F9351" s="60"/>
      <c r="G9351" s="60"/>
      <c r="H9351" s="62"/>
      <c r="I9351" s="62"/>
      <c r="J9351" s="62"/>
      <c r="K9351" s="62"/>
      <c r="M9351" s="63"/>
      <c r="N9351" s="63"/>
      <c r="O9351" s="64"/>
      <c r="P9351" s="127"/>
      <c r="W9351" s="64"/>
      <c r="X9351" s="64"/>
    </row>
    <row r="9352" spans="1:24" s="59" customFormat="1" x14ac:dyDescent="0.25">
      <c r="A9352" s="77"/>
      <c r="D9352" s="60"/>
      <c r="E9352" s="60"/>
      <c r="F9352" s="60"/>
      <c r="G9352" s="60"/>
      <c r="H9352" s="62"/>
      <c r="I9352" s="62"/>
      <c r="J9352" s="62"/>
      <c r="K9352" s="62"/>
      <c r="M9352" s="63"/>
      <c r="N9352" s="63"/>
      <c r="O9352" s="64"/>
      <c r="P9352" s="127"/>
      <c r="W9352" s="64"/>
      <c r="X9352" s="64"/>
    </row>
    <row r="9353" spans="1:24" s="59" customFormat="1" x14ac:dyDescent="0.25">
      <c r="A9353" s="77"/>
      <c r="D9353" s="60"/>
      <c r="E9353" s="60"/>
      <c r="F9353" s="60"/>
      <c r="G9353" s="60"/>
      <c r="H9353" s="62"/>
      <c r="I9353" s="62"/>
      <c r="J9353" s="62"/>
      <c r="K9353" s="62"/>
      <c r="M9353" s="63"/>
      <c r="N9353" s="63"/>
      <c r="O9353" s="64"/>
      <c r="P9353" s="127"/>
      <c r="W9353" s="64"/>
      <c r="X9353" s="64"/>
    </row>
    <row r="9354" spans="1:24" s="59" customFormat="1" x14ac:dyDescent="0.25">
      <c r="A9354" s="77"/>
      <c r="D9354" s="60"/>
      <c r="E9354" s="60"/>
      <c r="F9354" s="60"/>
      <c r="G9354" s="60"/>
      <c r="H9354" s="62"/>
      <c r="I9354" s="62"/>
      <c r="J9354" s="62"/>
      <c r="K9354" s="62"/>
      <c r="M9354" s="63"/>
      <c r="N9354" s="63"/>
      <c r="O9354" s="64"/>
      <c r="P9354" s="127"/>
      <c r="W9354" s="64"/>
      <c r="X9354" s="64"/>
    </row>
    <row r="9355" spans="1:24" s="59" customFormat="1" x14ac:dyDescent="0.25">
      <c r="A9355" s="77"/>
      <c r="D9355" s="60"/>
      <c r="E9355" s="60"/>
      <c r="F9355" s="60"/>
      <c r="G9355" s="60"/>
      <c r="H9355" s="62"/>
      <c r="I9355" s="62"/>
      <c r="J9355" s="62"/>
      <c r="K9355" s="62"/>
      <c r="M9355" s="63"/>
      <c r="N9355" s="63"/>
      <c r="O9355" s="64"/>
      <c r="P9355" s="127"/>
      <c r="W9355" s="64"/>
      <c r="X9355" s="64"/>
    </row>
    <row r="9356" spans="1:24" s="59" customFormat="1" x14ac:dyDescent="0.25">
      <c r="A9356" s="77"/>
      <c r="D9356" s="60"/>
      <c r="E9356" s="60"/>
      <c r="F9356" s="60"/>
      <c r="G9356" s="60"/>
      <c r="H9356" s="62"/>
      <c r="I9356" s="62"/>
      <c r="J9356" s="62"/>
      <c r="K9356" s="62"/>
      <c r="M9356" s="63"/>
      <c r="N9356" s="63"/>
      <c r="O9356" s="64"/>
      <c r="P9356" s="127"/>
      <c r="W9356" s="64"/>
      <c r="X9356" s="64"/>
    </row>
    <row r="9357" spans="1:24" s="59" customFormat="1" x14ac:dyDescent="0.25">
      <c r="A9357" s="77"/>
      <c r="D9357" s="60"/>
      <c r="E9357" s="60"/>
      <c r="F9357" s="60"/>
      <c r="G9357" s="60"/>
      <c r="H9357" s="62"/>
      <c r="I9357" s="62"/>
      <c r="J9357" s="62"/>
      <c r="K9357" s="62"/>
      <c r="M9357" s="63"/>
      <c r="N9357" s="63"/>
      <c r="O9357" s="64"/>
      <c r="P9357" s="127"/>
      <c r="W9357" s="64"/>
      <c r="X9357" s="64"/>
    </row>
    <row r="9358" spans="1:24" s="59" customFormat="1" x14ac:dyDescent="0.25">
      <c r="A9358" s="77"/>
      <c r="D9358" s="60"/>
      <c r="E9358" s="60"/>
      <c r="F9358" s="60"/>
      <c r="G9358" s="60"/>
      <c r="H9358" s="62"/>
      <c r="I9358" s="62"/>
      <c r="J9358" s="62"/>
      <c r="K9358" s="62"/>
      <c r="M9358" s="63"/>
      <c r="N9358" s="63"/>
      <c r="O9358" s="64"/>
      <c r="P9358" s="127"/>
      <c r="W9358" s="64"/>
      <c r="X9358" s="64"/>
    </row>
    <row r="9359" spans="1:24" s="59" customFormat="1" x14ac:dyDescent="0.25">
      <c r="A9359" s="77"/>
      <c r="D9359" s="60"/>
      <c r="E9359" s="60"/>
      <c r="F9359" s="60"/>
      <c r="G9359" s="60"/>
      <c r="H9359" s="62"/>
      <c r="I9359" s="62"/>
      <c r="J9359" s="62"/>
      <c r="K9359" s="62"/>
      <c r="M9359" s="63"/>
      <c r="N9359" s="63"/>
      <c r="O9359" s="64"/>
      <c r="P9359" s="127"/>
      <c r="W9359" s="64"/>
      <c r="X9359" s="64"/>
    </row>
    <row r="9360" spans="1:24" s="59" customFormat="1" x14ac:dyDescent="0.25">
      <c r="A9360" s="77"/>
      <c r="D9360" s="60"/>
      <c r="E9360" s="60"/>
      <c r="F9360" s="60"/>
      <c r="G9360" s="60"/>
      <c r="H9360" s="62"/>
      <c r="I9360" s="62"/>
      <c r="J9360" s="62"/>
      <c r="K9360" s="62"/>
      <c r="M9360" s="63"/>
      <c r="N9360" s="63"/>
      <c r="O9360" s="64"/>
      <c r="P9360" s="127"/>
      <c r="W9360" s="64"/>
      <c r="X9360" s="64"/>
    </row>
    <row r="9361" spans="1:24" s="59" customFormat="1" x14ac:dyDescent="0.25">
      <c r="A9361" s="77"/>
      <c r="D9361" s="60"/>
      <c r="E9361" s="60"/>
      <c r="F9361" s="60"/>
      <c r="G9361" s="60"/>
      <c r="H9361" s="62"/>
      <c r="I9361" s="62"/>
      <c r="J9361" s="62"/>
      <c r="K9361" s="62"/>
      <c r="M9361" s="63"/>
      <c r="N9361" s="63"/>
      <c r="O9361" s="64"/>
      <c r="P9361" s="127"/>
      <c r="W9361" s="64"/>
      <c r="X9361" s="64"/>
    </row>
    <row r="9362" spans="1:24" s="59" customFormat="1" x14ac:dyDescent="0.25">
      <c r="A9362" s="77"/>
      <c r="D9362" s="60"/>
      <c r="E9362" s="60"/>
      <c r="F9362" s="60"/>
      <c r="G9362" s="60"/>
      <c r="H9362" s="62"/>
      <c r="I9362" s="62"/>
      <c r="J9362" s="62"/>
      <c r="K9362" s="62"/>
      <c r="M9362" s="63"/>
      <c r="N9362" s="63"/>
      <c r="O9362" s="64"/>
      <c r="P9362" s="127"/>
      <c r="W9362" s="64"/>
      <c r="X9362" s="64"/>
    </row>
    <row r="9363" spans="1:24" s="59" customFormat="1" x14ac:dyDescent="0.25">
      <c r="A9363" s="77"/>
      <c r="D9363" s="60"/>
      <c r="E9363" s="60"/>
      <c r="F9363" s="60"/>
      <c r="G9363" s="60"/>
      <c r="H9363" s="62"/>
      <c r="I9363" s="62"/>
      <c r="J9363" s="62"/>
      <c r="K9363" s="62"/>
      <c r="M9363" s="63"/>
      <c r="N9363" s="63"/>
      <c r="O9363" s="64"/>
      <c r="P9363" s="127"/>
      <c r="W9363" s="64"/>
      <c r="X9363" s="64"/>
    </row>
    <row r="9364" spans="1:24" s="59" customFormat="1" x14ac:dyDescent="0.25">
      <c r="A9364" s="77"/>
      <c r="D9364" s="60"/>
      <c r="E9364" s="60"/>
      <c r="F9364" s="60"/>
      <c r="G9364" s="60"/>
      <c r="H9364" s="62"/>
      <c r="I9364" s="62"/>
      <c r="J9364" s="62"/>
      <c r="K9364" s="62"/>
      <c r="M9364" s="63"/>
      <c r="N9364" s="63"/>
      <c r="O9364" s="64"/>
      <c r="P9364" s="127"/>
      <c r="W9364" s="64"/>
      <c r="X9364" s="64"/>
    </row>
    <row r="9365" spans="1:24" s="59" customFormat="1" x14ac:dyDescent="0.25">
      <c r="A9365" s="77"/>
      <c r="D9365" s="60"/>
      <c r="E9365" s="60"/>
      <c r="F9365" s="60"/>
      <c r="G9365" s="60"/>
      <c r="H9365" s="62"/>
      <c r="I9365" s="62"/>
      <c r="J9365" s="62"/>
      <c r="K9365" s="62"/>
      <c r="M9365" s="63"/>
      <c r="N9365" s="63"/>
      <c r="O9365" s="64"/>
      <c r="P9365" s="127"/>
      <c r="W9365" s="64"/>
      <c r="X9365" s="64"/>
    </row>
    <row r="9366" spans="1:24" s="59" customFormat="1" x14ac:dyDescent="0.25">
      <c r="A9366" s="77"/>
      <c r="D9366" s="60"/>
      <c r="E9366" s="60"/>
      <c r="F9366" s="60"/>
      <c r="G9366" s="60"/>
      <c r="H9366" s="62"/>
      <c r="I9366" s="62"/>
      <c r="J9366" s="62"/>
      <c r="K9366" s="62"/>
      <c r="M9366" s="63"/>
      <c r="N9366" s="63"/>
      <c r="O9366" s="64"/>
      <c r="P9366" s="127"/>
      <c r="W9366" s="64"/>
      <c r="X9366" s="64"/>
    </row>
    <row r="9367" spans="1:24" s="59" customFormat="1" x14ac:dyDescent="0.25">
      <c r="A9367" s="77"/>
      <c r="D9367" s="60"/>
      <c r="E9367" s="60"/>
      <c r="F9367" s="60"/>
      <c r="G9367" s="60"/>
      <c r="H9367" s="62"/>
      <c r="I9367" s="62"/>
      <c r="J9367" s="62"/>
      <c r="K9367" s="62"/>
      <c r="M9367" s="63"/>
      <c r="N9367" s="63"/>
      <c r="O9367" s="64"/>
      <c r="P9367" s="127"/>
      <c r="W9367" s="64"/>
      <c r="X9367" s="64"/>
    </row>
    <row r="9368" spans="1:24" s="59" customFormat="1" x14ac:dyDescent="0.25">
      <c r="A9368" s="77"/>
      <c r="D9368" s="60"/>
      <c r="E9368" s="60"/>
      <c r="F9368" s="60"/>
      <c r="G9368" s="60"/>
      <c r="H9368" s="62"/>
      <c r="I9368" s="62"/>
      <c r="J9368" s="62"/>
      <c r="K9368" s="62"/>
      <c r="M9368" s="63"/>
      <c r="N9368" s="63"/>
      <c r="O9368" s="64"/>
      <c r="P9368" s="127"/>
      <c r="W9368" s="64"/>
      <c r="X9368" s="64"/>
    </row>
    <row r="9369" spans="1:24" s="59" customFormat="1" x14ac:dyDescent="0.25">
      <c r="A9369" s="77"/>
      <c r="D9369" s="60"/>
      <c r="E9369" s="60"/>
      <c r="F9369" s="60"/>
      <c r="G9369" s="60"/>
      <c r="H9369" s="62"/>
      <c r="I9369" s="62"/>
      <c r="J9369" s="62"/>
      <c r="K9369" s="62"/>
      <c r="M9369" s="63"/>
      <c r="N9369" s="63"/>
      <c r="O9369" s="64"/>
      <c r="P9369" s="127"/>
      <c r="W9369" s="64"/>
      <c r="X9369" s="64"/>
    </row>
    <row r="9370" spans="1:24" s="59" customFormat="1" x14ac:dyDescent="0.25">
      <c r="A9370" s="77"/>
      <c r="D9370" s="60"/>
      <c r="E9370" s="60"/>
      <c r="F9370" s="60"/>
      <c r="G9370" s="60"/>
      <c r="H9370" s="62"/>
      <c r="I9370" s="62"/>
      <c r="J9370" s="62"/>
      <c r="K9370" s="62"/>
      <c r="M9370" s="63"/>
      <c r="N9370" s="63"/>
      <c r="O9370" s="64"/>
      <c r="P9370" s="127"/>
      <c r="W9370" s="64"/>
      <c r="X9370" s="64"/>
    </row>
    <row r="9371" spans="1:24" s="59" customFormat="1" x14ac:dyDescent="0.25">
      <c r="A9371" s="77"/>
      <c r="D9371" s="60"/>
      <c r="E9371" s="60"/>
      <c r="F9371" s="60"/>
      <c r="G9371" s="60"/>
      <c r="H9371" s="62"/>
      <c r="I9371" s="62"/>
      <c r="J9371" s="62"/>
      <c r="K9371" s="62"/>
      <c r="M9371" s="63"/>
      <c r="N9371" s="63"/>
      <c r="O9371" s="64"/>
      <c r="P9371" s="127"/>
      <c r="W9371" s="64"/>
      <c r="X9371" s="64"/>
    </row>
    <row r="9372" spans="1:24" s="59" customFormat="1" x14ac:dyDescent="0.25">
      <c r="A9372" s="77"/>
      <c r="D9372" s="60"/>
      <c r="E9372" s="60"/>
      <c r="F9372" s="60"/>
      <c r="G9372" s="60"/>
      <c r="H9372" s="62"/>
      <c r="I9372" s="62"/>
      <c r="J9372" s="62"/>
      <c r="K9372" s="62"/>
      <c r="M9372" s="63"/>
      <c r="N9372" s="63"/>
      <c r="O9372" s="64"/>
      <c r="P9372" s="127"/>
      <c r="W9372" s="64"/>
      <c r="X9372" s="64"/>
    </row>
    <row r="9373" spans="1:24" s="59" customFormat="1" x14ac:dyDescent="0.25">
      <c r="A9373" s="77"/>
      <c r="D9373" s="60"/>
      <c r="E9373" s="60"/>
      <c r="F9373" s="60"/>
      <c r="G9373" s="60"/>
      <c r="H9373" s="62"/>
      <c r="I9373" s="62"/>
      <c r="J9373" s="62"/>
      <c r="K9373" s="62"/>
      <c r="M9373" s="63"/>
      <c r="N9373" s="63"/>
      <c r="O9373" s="64"/>
      <c r="P9373" s="127"/>
      <c r="W9373" s="64"/>
      <c r="X9373" s="64"/>
    </row>
    <row r="9374" spans="1:24" s="59" customFormat="1" x14ac:dyDescent="0.25">
      <c r="A9374" s="77"/>
      <c r="D9374" s="60"/>
      <c r="E9374" s="60"/>
      <c r="F9374" s="60"/>
      <c r="G9374" s="60"/>
      <c r="H9374" s="62"/>
      <c r="I9374" s="62"/>
      <c r="J9374" s="62"/>
      <c r="K9374" s="62"/>
      <c r="M9374" s="63"/>
      <c r="N9374" s="63"/>
      <c r="O9374" s="64"/>
      <c r="P9374" s="127"/>
      <c r="W9374" s="64"/>
      <c r="X9374" s="64"/>
    </row>
    <row r="9375" spans="1:24" s="59" customFormat="1" x14ac:dyDescent="0.25">
      <c r="A9375" s="77"/>
      <c r="D9375" s="60"/>
      <c r="E9375" s="60"/>
      <c r="F9375" s="60"/>
      <c r="G9375" s="60"/>
      <c r="H9375" s="62"/>
      <c r="I9375" s="62"/>
      <c r="J9375" s="62"/>
      <c r="K9375" s="62"/>
      <c r="M9375" s="63"/>
      <c r="N9375" s="63"/>
      <c r="O9375" s="64"/>
      <c r="P9375" s="127"/>
      <c r="W9375" s="64"/>
      <c r="X9375" s="64"/>
    </row>
    <row r="9376" spans="1:24" s="59" customFormat="1" x14ac:dyDescent="0.25">
      <c r="A9376" s="77"/>
      <c r="D9376" s="60"/>
      <c r="E9376" s="60"/>
      <c r="F9376" s="60"/>
      <c r="G9376" s="60"/>
      <c r="H9376" s="62"/>
      <c r="I9376" s="62"/>
      <c r="J9376" s="62"/>
      <c r="K9376" s="62"/>
      <c r="M9376" s="63"/>
      <c r="N9376" s="63"/>
      <c r="O9376" s="64"/>
      <c r="P9376" s="127"/>
      <c r="W9376" s="64"/>
      <c r="X9376" s="64"/>
    </row>
    <row r="9377" spans="1:24" s="59" customFormat="1" x14ac:dyDescent="0.25">
      <c r="A9377" s="77"/>
      <c r="D9377" s="60"/>
      <c r="E9377" s="60"/>
      <c r="F9377" s="60"/>
      <c r="G9377" s="60"/>
      <c r="H9377" s="62"/>
      <c r="I9377" s="62"/>
      <c r="J9377" s="62"/>
      <c r="K9377" s="62"/>
      <c r="M9377" s="63"/>
      <c r="N9377" s="63"/>
      <c r="O9377" s="64"/>
      <c r="P9377" s="127"/>
      <c r="W9377" s="64"/>
      <c r="X9377" s="64"/>
    </row>
    <row r="9378" spans="1:24" s="59" customFormat="1" x14ac:dyDescent="0.25">
      <c r="A9378" s="77"/>
      <c r="D9378" s="60"/>
      <c r="E9378" s="60"/>
      <c r="F9378" s="60"/>
      <c r="G9378" s="60"/>
      <c r="H9378" s="62"/>
      <c r="I9378" s="62"/>
      <c r="J9378" s="62"/>
      <c r="K9378" s="62"/>
      <c r="M9378" s="63"/>
      <c r="N9378" s="63"/>
      <c r="O9378" s="64"/>
      <c r="P9378" s="127"/>
      <c r="W9378" s="64"/>
      <c r="X9378" s="64"/>
    </row>
    <row r="9379" spans="1:24" s="59" customFormat="1" x14ac:dyDescent="0.25">
      <c r="A9379" s="77"/>
      <c r="D9379" s="60"/>
      <c r="E9379" s="60"/>
      <c r="F9379" s="60"/>
      <c r="G9379" s="60"/>
      <c r="H9379" s="62"/>
      <c r="I9379" s="62"/>
      <c r="J9379" s="62"/>
      <c r="K9379" s="62"/>
      <c r="M9379" s="63"/>
      <c r="N9379" s="63"/>
      <c r="O9379" s="64"/>
      <c r="P9379" s="127"/>
      <c r="W9379" s="64"/>
      <c r="X9379" s="64"/>
    </row>
    <row r="9380" spans="1:24" s="59" customFormat="1" x14ac:dyDescent="0.25">
      <c r="A9380" s="77"/>
      <c r="D9380" s="60"/>
      <c r="E9380" s="60"/>
      <c r="F9380" s="60"/>
      <c r="G9380" s="60"/>
      <c r="H9380" s="62"/>
      <c r="I9380" s="62"/>
      <c r="J9380" s="62"/>
      <c r="K9380" s="62"/>
      <c r="M9380" s="63"/>
      <c r="N9380" s="63"/>
      <c r="O9380" s="64"/>
      <c r="P9380" s="127"/>
      <c r="W9380" s="64"/>
      <c r="X9380" s="64"/>
    </row>
    <row r="9381" spans="1:24" s="59" customFormat="1" x14ac:dyDescent="0.25">
      <c r="A9381" s="77"/>
      <c r="D9381" s="60"/>
      <c r="E9381" s="60"/>
      <c r="F9381" s="60"/>
      <c r="G9381" s="60"/>
      <c r="H9381" s="62"/>
      <c r="I9381" s="62"/>
      <c r="J9381" s="62"/>
      <c r="K9381" s="62"/>
      <c r="M9381" s="63"/>
      <c r="N9381" s="63"/>
      <c r="O9381" s="64"/>
      <c r="P9381" s="127"/>
      <c r="W9381" s="64"/>
      <c r="X9381" s="64"/>
    </row>
    <row r="9382" spans="1:24" s="59" customFormat="1" x14ac:dyDescent="0.25">
      <c r="A9382" s="77"/>
      <c r="D9382" s="60"/>
      <c r="E9382" s="60"/>
      <c r="F9382" s="60"/>
      <c r="G9382" s="60"/>
      <c r="H9382" s="62"/>
      <c r="I9382" s="62"/>
      <c r="J9382" s="62"/>
      <c r="K9382" s="62"/>
      <c r="M9382" s="63"/>
      <c r="N9382" s="63"/>
      <c r="O9382" s="64"/>
      <c r="P9382" s="127"/>
      <c r="W9382" s="64"/>
      <c r="X9382" s="64"/>
    </row>
    <row r="9383" spans="1:24" s="59" customFormat="1" x14ac:dyDescent="0.25">
      <c r="A9383" s="77"/>
      <c r="D9383" s="60"/>
      <c r="E9383" s="60"/>
      <c r="F9383" s="60"/>
      <c r="G9383" s="60"/>
      <c r="H9383" s="62"/>
      <c r="I9383" s="62"/>
      <c r="J9383" s="62"/>
      <c r="K9383" s="62"/>
      <c r="M9383" s="63"/>
      <c r="N9383" s="63"/>
      <c r="O9383" s="64"/>
      <c r="P9383" s="127"/>
      <c r="W9383" s="64"/>
      <c r="X9383" s="64"/>
    </row>
    <row r="9384" spans="1:24" s="59" customFormat="1" x14ac:dyDescent="0.25">
      <c r="A9384" s="77"/>
      <c r="D9384" s="60"/>
      <c r="E9384" s="60"/>
      <c r="F9384" s="60"/>
      <c r="G9384" s="60"/>
      <c r="H9384" s="62"/>
      <c r="I9384" s="62"/>
      <c r="J9384" s="62"/>
      <c r="K9384" s="62"/>
      <c r="M9384" s="63"/>
      <c r="N9384" s="63"/>
      <c r="O9384" s="64"/>
      <c r="P9384" s="127"/>
      <c r="W9384" s="64"/>
      <c r="X9384" s="64"/>
    </row>
    <row r="9385" spans="1:24" s="59" customFormat="1" x14ac:dyDescent="0.25">
      <c r="A9385" s="77"/>
      <c r="D9385" s="60"/>
      <c r="E9385" s="60"/>
      <c r="F9385" s="60"/>
      <c r="G9385" s="60"/>
      <c r="H9385" s="62"/>
      <c r="I9385" s="62"/>
      <c r="J9385" s="62"/>
      <c r="K9385" s="62"/>
      <c r="M9385" s="63"/>
      <c r="N9385" s="63"/>
      <c r="O9385" s="64"/>
      <c r="P9385" s="127"/>
      <c r="W9385" s="64"/>
      <c r="X9385" s="64"/>
    </row>
    <row r="9386" spans="1:24" s="59" customFormat="1" x14ac:dyDescent="0.25">
      <c r="A9386" s="77"/>
      <c r="D9386" s="60"/>
      <c r="E9386" s="60"/>
      <c r="F9386" s="60"/>
      <c r="G9386" s="60"/>
      <c r="H9386" s="62"/>
      <c r="I9386" s="62"/>
      <c r="J9386" s="62"/>
      <c r="K9386" s="62"/>
      <c r="M9386" s="63"/>
      <c r="N9386" s="63"/>
      <c r="O9386" s="64"/>
      <c r="P9386" s="127"/>
      <c r="W9386" s="64"/>
      <c r="X9386" s="64"/>
    </row>
    <row r="9387" spans="1:24" s="59" customFormat="1" x14ac:dyDescent="0.25">
      <c r="A9387" s="77"/>
      <c r="D9387" s="60"/>
      <c r="E9387" s="60"/>
      <c r="F9387" s="60"/>
      <c r="G9387" s="60"/>
      <c r="H9387" s="62"/>
      <c r="I9387" s="62"/>
      <c r="J9387" s="62"/>
      <c r="K9387" s="62"/>
      <c r="M9387" s="63"/>
      <c r="N9387" s="63"/>
      <c r="O9387" s="64"/>
      <c r="P9387" s="127"/>
      <c r="W9387" s="64"/>
      <c r="X9387" s="64"/>
    </row>
    <row r="9388" spans="1:24" s="59" customFormat="1" x14ac:dyDescent="0.25">
      <c r="A9388" s="77"/>
      <c r="D9388" s="60"/>
      <c r="E9388" s="60"/>
      <c r="F9388" s="60"/>
      <c r="G9388" s="60"/>
      <c r="H9388" s="62"/>
      <c r="I9388" s="62"/>
      <c r="J9388" s="62"/>
      <c r="K9388" s="62"/>
      <c r="M9388" s="63"/>
      <c r="N9388" s="63"/>
      <c r="O9388" s="64"/>
      <c r="P9388" s="127"/>
      <c r="W9388" s="64"/>
      <c r="X9388" s="64"/>
    </row>
    <row r="9389" spans="1:24" s="59" customFormat="1" x14ac:dyDescent="0.25">
      <c r="A9389" s="77"/>
      <c r="D9389" s="60"/>
      <c r="E9389" s="60"/>
      <c r="F9389" s="60"/>
      <c r="G9389" s="60"/>
      <c r="H9389" s="62"/>
      <c r="I9389" s="62"/>
      <c r="J9389" s="62"/>
      <c r="K9389" s="62"/>
      <c r="M9389" s="63"/>
      <c r="N9389" s="63"/>
      <c r="O9389" s="64"/>
      <c r="P9389" s="127"/>
      <c r="W9389" s="64"/>
      <c r="X9389" s="64"/>
    </row>
    <row r="9390" spans="1:24" s="59" customFormat="1" x14ac:dyDescent="0.25">
      <c r="A9390" s="77"/>
      <c r="D9390" s="60"/>
      <c r="E9390" s="60"/>
      <c r="F9390" s="60"/>
      <c r="G9390" s="60"/>
      <c r="H9390" s="62"/>
      <c r="I9390" s="62"/>
      <c r="J9390" s="62"/>
      <c r="K9390" s="62"/>
      <c r="M9390" s="63"/>
      <c r="N9390" s="63"/>
      <c r="O9390" s="64"/>
      <c r="P9390" s="127"/>
      <c r="W9390" s="64"/>
      <c r="X9390" s="64"/>
    </row>
    <row r="9391" spans="1:24" s="59" customFormat="1" x14ac:dyDescent="0.25">
      <c r="A9391" s="77"/>
      <c r="D9391" s="60"/>
      <c r="E9391" s="60"/>
      <c r="F9391" s="60"/>
      <c r="G9391" s="60"/>
      <c r="H9391" s="62"/>
      <c r="I9391" s="62"/>
      <c r="J9391" s="62"/>
      <c r="K9391" s="62"/>
      <c r="M9391" s="63"/>
      <c r="N9391" s="63"/>
      <c r="O9391" s="64"/>
      <c r="P9391" s="127"/>
      <c r="W9391" s="64"/>
      <c r="X9391" s="64"/>
    </row>
    <row r="9392" spans="1:24" s="59" customFormat="1" x14ac:dyDescent="0.25">
      <c r="A9392" s="77"/>
      <c r="D9392" s="60"/>
      <c r="E9392" s="60"/>
      <c r="F9392" s="60"/>
      <c r="G9392" s="60"/>
      <c r="H9392" s="62"/>
      <c r="I9392" s="62"/>
      <c r="J9392" s="62"/>
      <c r="K9392" s="62"/>
      <c r="M9392" s="63"/>
      <c r="N9392" s="63"/>
      <c r="O9392" s="64"/>
      <c r="P9392" s="127"/>
      <c r="W9392" s="64"/>
      <c r="X9392" s="64"/>
    </row>
    <row r="9393" spans="1:24" s="59" customFormat="1" x14ac:dyDescent="0.25">
      <c r="A9393" s="77"/>
      <c r="D9393" s="60"/>
      <c r="E9393" s="60"/>
      <c r="F9393" s="60"/>
      <c r="G9393" s="60"/>
      <c r="H9393" s="62"/>
      <c r="I9393" s="62"/>
      <c r="J9393" s="62"/>
      <c r="K9393" s="62"/>
      <c r="M9393" s="63"/>
      <c r="N9393" s="63"/>
      <c r="O9393" s="64"/>
      <c r="P9393" s="127"/>
      <c r="W9393" s="64"/>
      <c r="X9393" s="64"/>
    </row>
    <row r="9394" spans="1:24" s="59" customFormat="1" x14ac:dyDescent="0.25">
      <c r="A9394" s="77"/>
      <c r="D9394" s="60"/>
      <c r="E9394" s="60"/>
      <c r="F9394" s="60"/>
      <c r="G9394" s="60"/>
      <c r="H9394" s="62"/>
      <c r="I9394" s="62"/>
      <c r="J9394" s="62"/>
      <c r="K9394" s="62"/>
      <c r="M9394" s="63"/>
      <c r="N9394" s="63"/>
      <c r="O9394" s="64"/>
      <c r="P9394" s="127"/>
      <c r="W9394" s="64"/>
      <c r="X9394" s="64"/>
    </row>
    <row r="9395" spans="1:24" s="59" customFormat="1" x14ac:dyDescent="0.25">
      <c r="A9395" s="77"/>
      <c r="D9395" s="60"/>
      <c r="E9395" s="60"/>
      <c r="F9395" s="60"/>
      <c r="G9395" s="60"/>
      <c r="H9395" s="62"/>
      <c r="I9395" s="62"/>
      <c r="J9395" s="62"/>
      <c r="K9395" s="62"/>
      <c r="M9395" s="63"/>
      <c r="N9395" s="63"/>
      <c r="O9395" s="64"/>
      <c r="P9395" s="127"/>
      <c r="W9395" s="64"/>
      <c r="X9395" s="64"/>
    </row>
    <row r="9396" spans="1:24" s="59" customFormat="1" x14ac:dyDescent="0.25">
      <c r="A9396" s="77"/>
      <c r="D9396" s="60"/>
      <c r="E9396" s="60"/>
      <c r="F9396" s="60"/>
      <c r="G9396" s="60"/>
      <c r="H9396" s="62"/>
      <c r="I9396" s="62"/>
      <c r="J9396" s="62"/>
      <c r="K9396" s="62"/>
      <c r="M9396" s="63"/>
      <c r="N9396" s="63"/>
      <c r="O9396" s="64"/>
      <c r="P9396" s="127"/>
      <c r="W9396" s="64"/>
      <c r="X9396" s="64"/>
    </row>
    <row r="9397" spans="1:24" s="59" customFormat="1" x14ac:dyDescent="0.25">
      <c r="A9397" s="77"/>
      <c r="D9397" s="60"/>
      <c r="E9397" s="60"/>
      <c r="F9397" s="60"/>
      <c r="G9397" s="60"/>
      <c r="H9397" s="62"/>
      <c r="I9397" s="62"/>
      <c r="J9397" s="62"/>
      <c r="K9397" s="62"/>
      <c r="M9397" s="63"/>
      <c r="N9397" s="63"/>
      <c r="O9397" s="64"/>
      <c r="P9397" s="127"/>
      <c r="W9397" s="64"/>
      <c r="X9397" s="64"/>
    </row>
    <row r="9398" spans="1:24" s="59" customFormat="1" x14ac:dyDescent="0.25">
      <c r="A9398" s="77"/>
      <c r="D9398" s="60"/>
      <c r="E9398" s="60"/>
      <c r="F9398" s="60"/>
      <c r="G9398" s="60"/>
      <c r="H9398" s="62"/>
      <c r="I9398" s="62"/>
      <c r="J9398" s="62"/>
      <c r="K9398" s="62"/>
      <c r="M9398" s="63"/>
      <c r="N9398" s="63"/>
      <c r="O9398" s="64"/>
      <c r="P9398" s="127"/>
      <c r="W9398" s="64"/>
      <c r="X9398" s="64"/>
    </row>
    <row r="9399" spans="1:24" s="59" customFormat="1" x14ac:dyDescent="0.25">
      <c r="A9399" s="77"/>
      <c r="D9399" s="60"/>
      <c r="E9399" s="60"/>
      <c r="F9399" s="60"/>
      <c r="G9399" s="60"/>
      <c r="H9399" s="62"/>
      <c r="I9399" s="62"/>
      <c r="J9399" s="62"/>
      <c r="K9399" s="62"/>
      <c r="M9399" s="63"/>
      <c r="N9399" s="63"/>
      <c r="O9399" s="64"/>
      <c r="P9399" s="127"/>
      <c r="W9399" s="64"/>
      <c r="X9399" s="64"/>
    </row>
    <row r="9400" spans="1:24" s="59" customFormat="1" x14ac:dyDescent="0.25">
      <c r="A9400" s="77"/>
      <c r="D9400" s="60"/>
      <c r="E9400" s="60"/>
      <c r="F9400" s="60"/>
      <c r="G9400" s="60"/>
      <c r="H9400" s="62"/>
      <c r="I9400" s="62"/>
      <c r="J9400" s="62"/>
      <c r="K9400" s="62"/>
      <c r="M9400" s="63"/>
      <c r="N9400" s="63"/>
      <c r="O9400" s="64"/>
      <c r="P9400" s="127"/>
      <c r="W9400" s="64"/>
      <c r="X9400" s="64"/>
    </row>
    <row r="9401" spans="1:24" s="59" customFormat="1" x14ac:dyDescent="0.25">
      <c r="A9401" s="77"/>
      <c r="D9401" s="60"/>
      <c r="E9401" s="60"/>
      <c r="F9401" s="60"/>
      <c r="G9401" s="60"/>
      <c r="H9401" s="62"/>
      <c r="I9401" s="62"/>
      <c r="J9401" s="62"/>
      <c r="K9401" s="62"/>
      <c r="M9401" s="63"/>
      <c r="N9401" s="63"/>
      <c r="O9401" s="64"/>
      <c r="P9401" s="127"/>
      <c r="W9401" s="64"/>
      <c r="X9401" s="64"/>
    </row>
    <row r="9402" spans="1:24" s="59" customFormat="1" x14ac:dyDescent="0.25">
      <c r="A9402" s="77"/>
      <c r="D9402" s="60"/>
      <c r="E9402" s="60"/>
      <c r="F9402" s="60"/>
      <c r="G9402" s="60"/>
      <c r="H9402" s="62"/>
      <c r="I9402" s="62"/>
      <c r="J9402" s="62"/>
      <c r="K9402" s="62"/>
      <c r="M9402" s="63"/>
      <c r="N9402" s="63"/>
      <c r="O9402" s="64"/>
      <c r="P9402" s="127"/>
      <c r="W9402" s="64"/>
      <c r="X9402" s="64"/>
    </row>
    <row r="9403" spans="1:24" s="59" customFormat="1" x14ac:dyDescent="0.25">
      <c r="A9403" s="77"/>
      <c r="D9403" s="60"/>
      <c r="E9403" s="60"/>
      <c r="F9403" s="60"/>
      <c r="G9403" s="60"/>
      <c r="H9403" s="62"/>
      <c r="I9403" s="62"/>
      <c r="J9403" s="62"/>
      <c r="K9403" s="62"/>
      <c r="M9403" s="63"/>
      <c r="N9403" s="63"/>
      <c r="O9403" s="64"/>
      <c r="P9403" s="127"/>
      <c r="W9403" s="64"/>
      <c r="X9403" s="64"/>
    </row>
    <row r="9404" spans="1:24" s="59" customFormat="1" x14ac:dyDescent="0.25">
      <c r="A9404" s="77"/>
      <c r="D9404" s="60"/>
      <c r="E9404" s="60"/>
      <c r="F9404" s="60"/>
      <c r="G9404" s="60"/>
      <c r="H9404" s="62"/>
      <c r="I9404" s="62"/>
      <c r="J9404" s="62"/>
      <c r="K9404" s="62"/>
      <c r="M9404" s="63"/>
      <c r="N9404" s="63"/>
      <c r="O9404" s="64"/>
      <c r="P9404" s="127"/>
      <c r="W9404" s="64"/>
      <c r="X9404" s="64"/>
    </row>
    <row r="9405" spans="1:24" s="59" customFormat="1" x14ac:dyDescent="0.25">
      <c r="A9405" s="77"/>
      <c r="D9405" s="60"/>
      <c r="E9405" s="60"/>
      <c r="F9405" s="60"/>
      <c r="G9405" s="60"/>
      <c r="H9405" s="62"/>
      <c r="I9405" s="62"/>
      <c r="J9405" s="62"/>
      <c r="K9405" s="62"/>
      <c r="M9405" s="63"/>
      <c r="N9405" s="63"/>
      <c r="O9405" s="64"/>
      <c r="P9405" s="127"/>
      <c r="W9405" s="64"/>
      <c r="X9405" s="64"/>
    </row>
    <row r="9406" spans="1:24" s="59" customFormat="1" x14ac:dyDescent="0.25">
      <c r="A9406" s="77"/>
      <c r="D9406" s="60"/>
      <c r="E9406" s="60"/>
      <c r="F9406" s="60"/>
      <c r="G9406" s="60"/>
      <c r="H9406" s="62"/>
      <c r="I9406" s="62"/>
      <c r="J9406" s="62"/>
      <c r="K9406" s="62"/>
      <c r="M9406" s="63"/>
      <c r="N9406" s="63"/>
      <c r="O9406" s="64"/>
      <c r="P9406" s="127"/>
      <c r="W9406" s="64"/>
      <c r="X9406" s="64"/>
    </row>
    <row r="9407" spans="1:24" s="59" customFormat="1" x14ac:dyDescent="0.25">
      <c r="A9407" s="77"/>
      <c r="D9407" s="60"/>
      <c r="E9407" s="60"/>
      <c r="F9407" s="60"/>
      <c r="G9407" s="60"/>
      <c r="H9407" s="62"/>
      <c r="I9407" s="62"/>
      <c r="J9407" s="62"/>
      <c r="K9407" s="62"/>
      <c r="M9407" s="63"/>
      <c r="N9407" s="63"/>
      <c r="O9407" s="64"/>
      <c r="P9407" s="127"/>
      <c r="W9407" s="64"/>
      <c r="X9407" s="64"/>
    </row>
    <row r="9408" spans="1:24" s="59" customFormat="1" x14ac:dyDescent="0.25">
      <c r="A9408" s="77"/>
      <c r="D9408" s="60"/>
      <c r="E9408" s="60"/>
      <c r="F9408" s="60"/>
      <c r="G9408" s="60"/>
      <c r="H9408" s="62"/>
      <c r="I9408" s="62"/>
      <c r="J9408" s="62"/>
      <c r="K9408" s="62"/>
      <c r="M9408" s="63"/>
      <c r="N9408" s="63"/>
      <c r="O9408" s="64"/>
      <c r="P9408" s="127"/>
      <c r="W9408" s="64"/>
      <c r="X9408" s="64"/>
    </row>
    <row r="9409" spans="1:24" s="59" customFormat="1" x14ac:dyDescent="0.25">
      <c r="A9409" s="77"/>
      <c r="D9409" s="60"/>
      <c r="E9409" s="60"/>
      <c r="F9409" s="60"/>
      <c r="G9409" s="60"/>
      <c r="H9409" s="62"/>
      <c r="I9409" s="62"/>
      <c r="J9409" s="62"/>
      <c r="K9409" s="62"/>
      <c r="M9409" s="63"/>
      <c r="N9409" s="63"/>
      <c r="O9409" s="64"/>
      <c r="P9409" s="127"/>
      <c r="W9409" s="64"/>
      <c r="X9409" s="64"/>
    </row>
    <row r="9410" spans="1:24" s="59" customFormat="1" x14ac:dyDescent="0.25">
      <c r="A9410" s="77"/>
      <c r="D9410" s="60"/>
      <c r="E9410" s="60"/>
      <c r="F9410" s="60"/>
      <c r="G9410" s="60"/>
      <c r="H9410" s="62"/>
      <c r="I9410" s="62"/>
      <c r="J9410" s="62"/>
      <c r="K9410" s="62"/>
      <c r="M9410" s="63"/>
      <c r="N9410" s="63"/>
      <c r="O9410" s="64"/>
      <c r="P9410" s="127"/>
      <c r="W9410" s="64"/>
      <c r="X9410" s="64"/>
    </row>
    <row r="9411" spans="1:24" s="59" customFormat="1" x14ac:dyDescent="0.25">
      <c r="A9411" s="77"/>
      <c r="D9411" s="60"/>
      <c r="E9411" s="60"/>
      <c r="F9411" s="60"/>
      <c r="G9411" s="60"/>
      <c r="H9411" s="62"/>
      <c r="I9411" s="62"/>
      <c r="J9411" s="62"/>
      <c r="K9411" s="62"/>
      <c r="M9411" s="63"/>
      <c r="N9411" s="63"/>
      <c r="O9411" s="64"/>
      <c r="P9411" s="127"/>
      <c r="W9411" s="64"/>
      <c r="X9411" s="64"/>
    </row>
    <row r="9412" spans="1:24" s="59" customFormat="1" x14ac:dyDescent="0.25">
      <c r="A9412" s="77"/>
      <c r="D9412" s="60"/>
      <c r="E9412" s="60"/>
      <c r="F9412" s="60"/>
      <c r="G9412" s="60"/>
      <c r="H9412" s="62"/>
      <c r="I9412" s="62"/>
      <c r="J9412" s="62"/>
      <c r="K9412" s="62"/>
      <c r="M9412" s="63"/>
      <c r="N9412" s="63"/>
      <c r="O9412" s="64"/>
      <c r="P9412" s="127"/>
      <c r="W9412" s="64"/>
      <c r="X9412" s="64"/>
    </row>
    <row r="9413" spans="1:24" s="59" customFormat="1" x14ac:dyDescent="0.25">
      <c r="A9413" s="77"/>
      <c r="D9413" s="60"/>
      <c r="E9413" s="60"/>
      <c r="F9413" s="60"/>
      <c r="G9413" s="60"/>
      <c r="H9413" s="62"/>
      <c r="I9413" s="62"/>
      <c r="J9413" s="62"/>
      <c r="K9413" s="62"/>
      <c r="M9413" s="63"/>
      <c r="N9413" s="63"/>
      <c r="O9413" s="64"/>
      <c r="P9413" s="127"/>
      <c r="W9413" s="64"/>
      <c r="X9413" s="64"/>
    </row>
    <row r="9414" spans="1:24" s="59" customFormat="1" x14ac:dyDescent="0.25">
      <c r="A9414" s="77"/>
      <c r="D9414" s="60"/>
      <c r="E9414" s="60"/>
      <c r="F9414" s="60"/>
      <c r="G9414" s="60"/>
      <c r="H9414" s="62"/>
      <c r="I9414" s="62"/>
      <c r="J9414" s="62"/>
      <c r="K9414" s="62"/>
      <c r="M9414" s="63"/>
      <c r="N9414" s="63"/>
      <c r="O9414" s="64"/>
      <c r="P9414" s="127"/>
      <c r="W9414" s="64"/>
      <c r="X9414" s="64"/>
    </row>
    <row r="9415" spans="1:24" s="59" customFormat="1" x14ac:dyDescent="0.25">
      <c r="A9415" s="77"/>
      <c r="D9415" s="60"/>
      <c r="E9415" s="60"/>
      <c r="F9415" s="60"/>
      <c r="G9415" s="60"/>
      <c r="H9415" s="62"/>
      <c r="I9415" s="62"/>
      <c r="J9415" s="62"/>
      <c r="K9415" s="62"/>
      <c r="M9415" s="63"/>
      <c r="N9415" s="63"/>
      <c r="O9415" s="64"/>
      <c r="P9415" s="127"/>
      <c r="W9415" s="64"/>
      <c r="X9415" s="64"/>
    </row>
    <row r="9416" spans="1:24" s="59" customFormat="1" x14ac:dyDescent="0.25">
      <c r="A9416" s="77"/>
      <c r="D9416" s="60"/>
      <c r="E9416" s="60"/>
      <c r="F9416" s="60"/>
      <c r="G9416" s="60"/>
      <c r="H9416" s="62"/>
      <c r="I9416" s="62"/>
      <c r="J9416" s="62"/>
      <c r="K9416" s="62"/>
      <c r="M9416" s="63"/>
      <c r="N9416" s="63"/>
      <c r="O9416" s="64"/>
      <c r="P9416" s="127"/>
      <c r="W9416" s="64"/>
      <c r="X9416" s="64"/>
    </row>
    <row r="9417" spans="1:24" s="59" customFormat="1" x14ac:dyDescent="0.25">
      <c r="A9417" s="77"/>
      <c r="D9417" s="60"/>
      <c r="E9417" s="60"/>
      <c r="F9417" s="60"/>
      <c r="G9417" s="60"/>
      <c r="H9417" s="62"/>
      <c r="I9417" s="62"/>
      <c r="J9417" s="62"/>
      <c r="K9417" s="62"/>
      <c r="M9417" s="63"/>
      <c r="N9417" s="63"/>
      <c r="O9417" s="64"/>
      <c r="P9417" s="127"/>
      <c r="W9417" s="64"/>
      <c r="X9417" s="64"/>
    </row>
    <row r="9418" spans="1:24" s="59" customFormat="1" x14ac:dyDescent="0.25">
      <c r="A9418" s="77"/>
      <c r="D9418" s="60"/>
      <c r="E9418" s="60"/>
      <c r="F9418" s="60"/>
      <c r="G9418" s="60"/>
      <c r="H9418" s="62"/>
      <c r="I9418" s="62"/>
      <c r="J9418" s="62"/>
      <c r="K9418" s="62"/>
      <c r="M9418" s="63"/>
      <c r="N9418" s="63"/>
      <c r="O9418" s="64"/>
      <c r="P9418" s="127"/>
      <c r="W9418" s="64"/>
      <c r="X9418" s="64"/>
    </row>
    <row r="9419" spans="1:24" s="59" customFormat="1" x14ac:dyDescent="0.25">
      <c r="A9419" s="77"/>
      <c r="D9419" s="60"/>
      <c r="E9419" s="60"/>
      <c r="F9419" s="60"/>
      <c r="G9419" s="60"/>
      <c r="H9419" s="62"/>
      <c r="I9419" s="62"/>
      <c r="J9419" s="62"/>
      <c r="K9419" s="62"/>
      <c r="M9419" s="63"/>
      <c r="N9419" s="63"/>
      <c r="O9419" s="64"/>
      <c r="P9419" s="127"/>
      <c r="W9419" s="64"/>
      <c r="X9419" s="64"/>
    </row>
    <row r="9420" spans="1:24" s="59" customFormat="1" x14ac:dyDescent="0.25">
      <c r="A9420" s="77"/>
      <c r="D9420" s="60"/>
      <c r="E9420" s="60"/>
      <c r="F9420" s="60"/>
      <c r="G9420" s="60"/>
      <c r="H9420" s="62"/>
      <c r="I9420" s="62"/>
      <c r="J9420" s="62"/>
      <c r="K9420" s="62"/>
      <c r="M9420" s="63"/>
      <c r="N9420" s="63"/>
      <c r="O9420" s="64"/>
      <c r="P9420" s="127"/>
      <c r="W9420" s="64"/>
      <c r="X9420" s="64"/>
    </row>
    <row r="9421" spans="1:24" s="59" customFormat="1" x14ac:dyDescent="0.25">
      <c r="A9421" s="77"/>
      <c r="D9421" s="60"/>
      <c r="E9421" s="60"/>
      <c r="F9421" s="60"/>
      <c r="G9421" s="60"/>
      <c r="H9421" s="62"/>
      <c r="I9421" s="62"/>
      <c r="J9421" s="62"/>
      <c r="K9421" s="62"/>
      <c r="M9421" s="63"/>
      <c r="N9421" s="63"/>
      <c r="O9421" s="64"/>
      <c r="P9421" s="127"/>
      <c r="W9421" s="64"/>
      <c r="X9421" s="64"/>
    </row>
    <row r="9422" spans="1:24" s="59" customFormat="1" x14ac:dyDescent="0.25">
      <c r="A9422" s="77"/>
      <c r="D9422" s="60"/>
      <c r="E9422" s="60"/>
      <c r="F9422" s="60"/>
      <c r="G9422" s="60"/>
      <c r="H9422" s="62"/>
      <c r="I9422" s="62"/>
      <c r="J9422" s="62"/>
      <c r="K9422" s="62"/>
      <c r="M9422" s="63"/>
      <c r="N9422" s="63"/>
      <c r="O9422" s="64"/>
      <c r="P9422" s="127"/>
      <c r="W9422" s="64"/>
      <c r="X9422" s="64"/>
    </row>
    <row r="9423" spans="1:24" s="59" customFormat="1" x14ac:dyDescent="0.25">
      <c r="A9423" s="77"/>
      <c r="D9423" s="60"/>
      <c r="E9423" s="60"/>
      <c r="F9423" s="60"/>
      <c r="G9423" s="60"/>
      <c r="H9423" s="62"/>
      <c r="I9423" s="62"/>
      <c r="J9423" s="62"/>
      <c r="K9423" s="62"/>
      <c r="M9423" s="63"/>
      <c r="N9423" s="63"/>
      <c r="O9423" s="64"/>
      <c r="P9423" s="127"/>
      <c r="W9423" s="64"/>
      <c r="X9423" s="64"/>
    </row>
    <row r="9424" spans="1:24" s="59" customFormat="1" x14ac:dyDescent="0.25">
      <c r="A9424" s="77"/>
      <c r="D9424" s="60"/>
      <c r="E9424" s="60"/>
      <c r="F9424" s="60"/>
      <c r="G9424" s="60"/>
      <c r="H9424" s="62"/>
      <c r="I9424" s="62"/>
      <c r="J9424" s="62"/>
      <c r="K9424" s="62"/>
      <c r="M9424" s="63"/>
      <c r="N9424" s="63"/>
      <c r="O9424" s="64"/>
      <c r="P9424" s="127"/>
      <c r="W9424" s="64"/>
      <c r="X9424" s="64"/>
    </row>
    <row r="9425" spans="1:24" s="59" customFormat="1" x14ac:dyDescent="0.25">
      <c r="A9425" s="77"/>
      <c r="D9425" s="60"/>
      <c r="E9425" s="60"/>
      <c r="F9425" s="60"/>
      <c r="G9425" s="60"/>
      <c r="H9425" s="62"/>
      <c r="I9425" s="62"/>
      <c r="J9425" s="62"/>
      <c r="K9425" s="62"/>
      <c r="M9425" s="63"/>
      <c r="N9425" s="63"/>
      <c r="O9425" s="64"/>
      <c r="P9425" s="127"/>
      <c r="W9425" s="64"/>
      <c r="X9425" s="64"/>
    </row>
    <row r="9426" spans="1:24" s="59" customFormat="1" x14ac:dyDescent="0.25">
      <c r="A9426" s="77"/>
      <c r="D9426" s="60"/>
      <c r="E9426" s="60"/>
      <c r="F9426" s="60"/>
      <c r="G9426" s="60"/>
      <c r="H9426" s="62"/>
      <c r="I9426" s="62"/>
      <c r="J9426" s="62"/>
      <c r="K9426" s="62"/>
      <c r="M9426" s="63"/>
      <c r="N9426" s="63"/>
      <c r="O9426" s="64"/>
      <c r="P9426" s="127"/>
      <c r="W9426" s="64"/>
      <c r="X9426" s="64"/>
    </row>
    <row r="9427" spans="1:24" s="59" customFormat="1" x14ac:dyDescent="0.25">
      <c r="A9427" s="77"/>
      <c r="D9427" s="60"/>
      <c r="E9427" s="60"/>
      <c r="F9427" s="60"/>
      <c r="G9427" s="60"/>
      <c r="H9427" s="62"/>
      <c r="I9427" s="62"/>
      <c r="J9427" s="62"/>
      <c r="K9427" s="62"/>
      <c r="M9427" s="63"/>
      <c r="N9427" s="63"/>
      <c r="O9427" s="64"/>
      <c r="P9427" s="127"/>
      <c r="W9427" s="64"/>
      <c r="X9427" s="64"/>
    </row>
    <row r="9428" spans="1:24" s="59" customFormat="1" x14ac:dyDescent="0.25">
      <c r="A9428" s="77"/>
      <c r="D9428" s="60"/>
      <c r="E9428" s="60"/>
      <c r="F9428" s="60"/>
      <c r="G9428" s="60"/>
      <c r="H9428" s="62"/>
      <c r="I9428" s="62"/>
      <c r="J9428" s="62"/>
      <c r="K9428" s="62"/>
      <c r="M9428" s="63"/>
      <c r="N9428" s="63"/>
      <c r="O9428" s="64"/>
      <c r="P9428" s="127"/>
      <c r="W9428" s="64"/>
      <c r="X9428" s="64"/>
    </row>
    <row r="9429" spans="1:24" s="59" customFormat="1" x14ac:dyDescent="0.25">
      <c r="A9429" s="77"/>
      <c r="D9429" s="60"/>
      <c r="E9429" s="60"/>
      <c r="F9429" s="60"/>
      <c r="G9429" s="60"/>
      <c r="H9429" s="62"/>
      <c r="I9429" s="62"/>
      <c r="J9429" s="62"/>
      <c r="K9429" s="62"/>
      <c r="M9429" s="63"/>
      <c r="N9429" s="63"/>
      <c r="O9429" s="64"/>
      <c r="P9429" s="127"/>
      <c r="W9429" s="64"/>
      <c r="X9429" s="64"/>
    </row>
    <row r="9430" spans="1:24" s="59" customFormat="1" x14ac:dyDescent="0.25">
      <c r="A9430" s="77"/>
      <c r="D9430" s="60"/>
      <c r="E9430" s="60"/>
      <c r="F9430" s="60"/>
      <c r="G9430" s="60"/>
      <c r="H9430" s="62"/>
      <c r="I9430" s="62"/>
      <c r="J9430" s="62"/>
      <c r="K9430" s="62"/>
      <c r="M9430" s="63"/>
      <c r="N9430" s="63"/>
      <c r="O9430" s="64"/>
      <c r="P9430" s="127"/>
      <c r="W9430" s="64"/>
      <c r="X9430" s="64"/>
    </row>
    <row r="9431" spans="1:24" s="59" customFormat="1" x14ac:dyDescent="0.25">
      <c r="A9431" s="77"/>
      <c r="D9431" s="60"/>
      <c r="E9431" s="60"/>
      <c r="F9431" s="60"/>
      <c r="G9431" s="60"/>
      <c r="H9431" s="62"/>
      <c r="I9431" s="62"/>
      <c r="J9431" s="62"/>
      <c r="K9431" s="62"/>
      <c r="M9431" s="63"/>
      <c r="N9431" s="63"/>
      <c r="O9431" s="64"/>
      <c r="P9431" s="127"/>
      <c r="W9431" s="64"/>
      <c r="X9431" s="64"/>
    </row>
    <row r="9432" spans="1:24" s="59" customFormat="1" x14ac:dyDescent="0.25">
      <c r="A9432" s="77"/>
      <c r="D9432" s="60"/>
      <c r="E9432" s="60"/>
      <c r="F9432" s="60"/>
      <c r="G9432" s="60"/>
      <c r="H9432" s="62"/>
      <c r="I9432" s="62"/>
      <c r="J9432" s="62"/>
      <c r="K9432" s="62"/>
      <c r="M9432" s="63"/>
      <c r="N9432" s="63"/>
      <c r="O9432" s="64"/>
      <c r="P9432" s="127"/>
      <c r="W9432" s="64"/>
      <c r="X9432" s="64"/>
    </row>
    <row r="9433" spans="1:24" s="59" customFormat="1" x14ac:dyDescent="0.25">
      <c r="A9433" s="77"/>
      <c r="D9433" s="60"/>
      <c r="E9433" s="60"/>
      <c r="F9433" s="60"/>
      <c r="G9433" s="60"/>
      <c r="H9433" s="62"/>
      <c r="I9433" s="62"/>
      <c r="J9433" s="62"/>
      <c r="K9433" s="62"/>
      <c r="M9433" s="63"/>
      <c r="N9433" s="63"/>
      <c r="O9433" s="64"/>
      <c r="P9433" s="127"/>
      <c r="W9433" s="64"/>
      <c r="X9433" s="64"/>
    </row>
    <row r="9434" spans="1:24" s="59" customFormat="1" x14ac:dyDescent="0.25">
      <c r="A9434" s="77"/>
      <c r="D9434" s="60"/>
      <c r="E9434" s="60"/>
      <c r="F9434" s="60"/>
      <c r="G9434" s="60"/>
      <c r="H9434" s="62"/>
      <c r="I9434" s="62"/>
      <c r="J9434" s="62"/>
      <c r="K9434" s="62"/>
      <c r="M9434" s="63"/>
      <c r="N9434" s="63"/>
      <c r="O9434" s="64"/>
      <c r="P9434" s="127"/>
      <c r="W9434" s="64"/>
      <c r="X9434" s="64"/>
    </row>
    <row r="9435" spans="1:24" s="59" customFormat="1" x14ac:dyDescent="0.25">
      <c r="A9435" s="77"/>
      <c r="D9435" s="60"/>
      <c r="E9435" s="60"/>
      <c r="F9435" s="60"/>
      <c r="G9435" s="60"/>
      <c r="H9435" s="62"/>
      <c r="I9435" s="62"/>
      <c r="J9435" s="62"/>
      <c r="K9435" s="62"/>
      <c r="M9435" s="63"/>
      <c r="N9435" s="63"/>
      <c r="O9435" s="64"/>
      <c r="P9435" s="127"/>
      <c r="W9435" s="64"/>
      <c r="X9435" s="64"/>
    </row>
    <row r="9436" spans="1:24" s="59" customFormat="1" x14ac:dyDescent="0.25">
      <c r="A9436" s="77"/>
      <c r="D9436" s="60"/>
      <c r="E9436" s="60"/>
      <c r="F9436" s="60"/>
      <c r="G9436" s="60"/>
      <c r="H9436" s="62"/>
      <c r="I9436" s="62"/>
      <c r="J9436" s="62"/>
      <c r="K9436" s="62"/>
      <c r="M9436" s="63"/>
      <c r="N9436" s="63"/>
      <c r="O9436" s="64"/>
      <c r="P9436" s="127"/>
      <c r="W9436" s="64"/>
      <c r="X9436" s="64"/>
    </row>
    <row r="9437" spans="1:24" s="59" customFormat="1" x14ac:dyDescent="0.25">
      <c r="A9437" s="77"/>
      <c r="D9437" s="60"/>
      <c r="E9437" s="60"/>
      <c r="F9437" s="60"/>
      <c r="G9437" s="60"/>
      <c r="H9437" s="62"/>
      <c r="I9437" s="62"/>
      <c r="J9437" s="62"/>
      <c r="K9437" s="62"/>
      <c r="M9437" s="63"/>
      <c r="N9437" s="63"/>
      <c r="O9437" s="64"/>
      <c r="P9437" s="127"/>
      <c r="W9437" s="64"/>
      <c r="X9437" s="64"/>
    </row>
    <row r="9438" spans="1:24" s="59" customFormat="1" x14ac:dyDescent="0.25">
      <c r="A9438" s="77"/>
      <c r="D9438" s="60"/>
      <c r="E9438" s="60"/>
      <c r="F9438" s="60"/>
      <c r="G9438" s="60"/>
      <c r="H9438" s="62"/>
      <c r="I9438" s="62"/>
      <c r="J9438" s="62"/>
      <c r="K9438" s="62"/>
      <c r="M9438" s="63"/>
      <c r="N9438" s="63"/>
      <c r="O9438" s="64"/>
      <c r="P9438" s="127"/>
      <c r="W9438" s="64"/>
      <c r="X9438" s="64"/>
    </row>
    <row r="9439" spans="1:24" s="59" customFormat="1" x14ac:dyDescent="0.25">
      <c r="A9439" s="77"/>
      <c r="D9439" s="60"/>
      <c r="E9439" s="60"/>
      <c r="F9439" s="60"/>
      <c r="G9439" s="60"/>
      <c r="H9439" s="62"/>
      <c r="I9439" s="62"/>
      <c r="J9439" s="62"/>
      <c r="K9439" s="62"/>
      <c r="M9439" s="63"/>
      <c r="N9439" s="63"/>
      <c r="O9439" s="64"/>
      <c r="P9439" s="127"/>
      <c r="W9439" s="64"/>
      <c r="X9439" s="64"/>
    </row>
    <row r="9440" spans="1:24" s="59" customFormat="1" x14ac:dyDescent="0.25">
      <c r="A9440" s="77"/>
      <c r="D9440" s="60"/>
      <c r="E9440" s="60"/>
      <c r="F9440" s="60"/>
      <c r="G9440" s="60"/>
      <c r="H9440" s="62"/>
      <c r="I9440" s="62"/>
      <c r="J9440" s="62"/>
      <c r="K9440" s="62"/>
      <c r="M9440" s="63"/>
      <c r="N9440" s="63"/>
      <c r="O9440" s="64"/>
      <c r="P9440" s="127"/>
      <c r="W9440" s="64"/>
      <c r="X9440" s="64"/>
    </row>
    <row r="9441" spans="1:24" s="59" customFormat="1" x14ac:dyDescent="0.25">
      <c r="A9441" s="77"/>
      <c r="D9441" s="60"/>
      <c r="E9441" s="60"/>
      <c r="F9441" s="60"/>
      <c r="G9441" s="60"/>
      <c r="H9441" s="62"/>
      <c r="I9441" s="62"/>
      <c r="J9441" s="62"/>
      <c r="K9441" s="62"/>
      <c r="M9441" s="63"/>
      <c r="N9441" s="63"/>
      <c r="O9441" s="64"/>
      <c r="P9441" s="127"/>
      <c r="W9441" s="64"/>
      <c r="X9441" s="64"/>
    </row>
    <row r="9442" spans="1:24" s="59" customFormat="1" x14ac:dyDescent="0.25">
      <c r="A9442" s="77"/>
      <c r="D9442" s="60"/>
      <c r="E9442" s="60"/>
      <c r="F9442" s="60"/>
      <c r="G9442" s="60"/>
      <c r="H9442" s="62"/>
      <c r="I9442" s="62"/>
      <c r="J9442" s="62"/>
      <c r="K9442" s="62"/>
      <c r="M9442" s="63"/>
      <c r="N9442" s="63"/>
      <c r="O9442" s="64"/>
      <c r="P9442" s="127"/>
      <c r="W9442" s="64"/>
      <c r="X9442" s="64"/>
    </row>
    <row r="9443" spans="1:24" s="59" customFormat="1" x14ac:dyDescent="0.25">
      <c r="A9443" s="77"/>
      <c r="D9443" s="60"/>
      <c r="E9443" s="60"/>
      <c r="F9443" s="60"/>
      <c r="G9443" s="60"/>
      <c r="H9443" s="62"/>
      <c r="I9443" s="62"/>
      <c r="J9443" s="62"/>
      <c r="K9443" s="62"/>
      <c r="M9443" s="63"/>
      <c r="N9443" s="63"/>
      <c r="O9443" s="64"/>
      <c r="P9443" s="127"/>
      <c r="W9443" s="64"/>
      <c r="X9443" s="64"/>
    </row>
    <row r="9444" spans="1:24" s="59" customFormat="1" x14ac:dyDescent="0.25">
      <c r="A9444" s="77"/>
      <c r="D9444" s="60"/>
      <c r="E9444" s="60"/>
      <c r="F9444" s="60"/>
      <c r="G9444" s="60"/>
      <c r="H9444" s="62"/>
      <c r="I9444" s="62"/>
      <c r="J9444" s="62"/>
      <c r="K9444" s="62"/>
      <c r="M9444" s="63"/>
      <c r="N9444" s="63"/>
      <c r="O9444" s="64"/>
      <c r="P9444" s="127"/>
      <c r="W9444" s="64"/>
      <c r="X9444" s="64"/>
    </row>
    <row r="9445" spans="1:24" s="59" customFormat="1" x14ac:dyDescent="0.25">
      <c r="A9445" s="77"/>
      <c r="D9445" s="60"/>
      <c r="E9445" s="60"/>
      <c r="F9445" s="60"/>
      <c r="G9445" s="60"/>
      <c r="H9445" s="62"/>
      <c r="I9445" s="62"/>
      <c r="J9445" s="62"/>
      <c r="K9445" s="62"/>
      <c r="M9445" s="63"/>
      <c r="N9445" s="63"/>
      <c r="O9445" s="64"/>
      <c r="P9445" s="127"/>
      <c r="W9445" s="64"/>
      <c r="X9445" s="64"/>
    </row>
    <row r="9446" spans="1:24" s="59" customFormat="1" x14ac:dyDescent="0.25">
      <c r="A9446" s="77"/>
      <c r="D9446" s="60"/>
      <c r="E9446" s="60"/>
      <c r="F9446" s="60"/>
      <c r="G9446" s="60"/>
      <c r="H9446" s="62"/>
      <c r="I9446" s="62"/>
      <c r="J9446" s="62"/>
      <c r="K9446" s="62"/>
      <c r="M9446" s="63"/>
      <c r="N9446" s="63"/>
      <c r="O9446" s="64"/>
      <c r="P9446" s="127"/>
      <c r="W9446" s="64"/>
      <c r="X9446" s="64"/>
    </row>
    <row r="9447" spans="1:24" s="59" customFormat="1" x14ac:dyDescent="0.25">
      <c r="A9447" s="77"/>
      <c r="D9447" s="60"/>
      <c r="E9447" s="60"/>
      <c r="F9447" s="60"/>
      <c r="G9447" s="60"/>
      <c r="H9447" s="62"/>
      <c r="I9447" s="62"/>
      <c r="J9447" s="62"/>
      <c r="K9447" s="62"/>
      <c r="M9447" s="63"/>
      <c r="N9447" s="63"/>
      <c r="O9447" s="64"/>
      <c r="P9447" s="127"/>
      <c r="W9447" s="64"/>
      <c r="X9447" s="64"/>
    </row>
    <row r="9448" spans="1:24" s="59" customFormat="1" x14ac:dyDescent="0.25">
      <c r="A9448" s="77"/>
      <c r="D9448" s="60"/>
      <c r="E9448" s="60"/>
      <c r="F9448" s="60"/>
      <c r="G9448" s="60"/>
      <c r="H9448" s="62"/>
      <c r="I9448" s="62"/>
      <c r="J9448" s="62"/>
      <c r="K9448" s="62"/>
      <c r="M9448" s="63"/>
      <c r="N9448" s="63"/>
      <c r="O9448" s="64"/>
      <c r="P9448" s="127"/>
      <c r="W9448" s="64"/>
      <c r="X9448" s="64"/>
    </row>
    <row r="9449" spans="1:24" s="59" customFormat="1" x14ac:dyDescent="0.25">
      <c r="A9449" s="77"/>
      <c r="D9449" s="60"/>
      <c r="E9449" s="60"/>
      <c r="F9449" s="60"/>
      <c r="G9449" s="60"/>
      <c r="H9449" s="62"/>
      <c r="I9449" s="62"/>
      <c r="J9449" s="62"/>
      <c r="K9449" s="62"/>
      <c r="M9449" s="63"/>
      <c r="N9449" s="63"/>
      <c r="O9449" s="64"/>
      <c r="P9449" s="127"/>
      <c r="W9449" s="64"/>
      <c r="X9449" s="64"/>
    </row>
    <row r="9450" spans="1:24" s="59" customFormat="1" x14ac:dyDescent="0.25">
      <c r="A9450" s="77"/>
      <c r="D9450" s="60"/>
      <c r="E9450" s="60"/>
      <c r="F9450" s="60"/>
      <c r="G9450" s="60"/>
      <c r="H9450" s="62"/>
      <c r="I9450" s="62"/>
      <c r="J9450" s="62"/>
      <c r="K9450" s="62"/>
      <c r="M9450" s="63"/>
      <c r="N9450" s="63"/>
      <c r="O9450" s="64"/>
      <c r="P9450" s="127"/>
      <c r="W9450" s="64"/>
      <c r="X9450" s="64"/>
    </row>
    <row r="9451" spans="1:24" s="59" customFormat="1" x14ac:dyDescent="0.25">
      <c r="A9451" s="77"/>
      <c r="D9451" s="60"/>
      <c r="E9451" s="60"/>
      <c r="F9451" s="60"/>
      <c r="G9451" s="60"/>
      <c r="H9451" s="62"/>
      <c r="I9451" s="62"/>
      <c r="J9451" s="62"/>
      <c r="K9451" s="62"/>
      <c r="M9451" s="63"/>
      <c r="N9451" s="63"/>
      <c r="O9451" s="64"/>
      <c r="P9451" s="127"/>
      <c r="W9451" s="64"/>
      <c r="X9451" s="64"/>
    </row>
    <row r="9452" spans="1:24" s="59" customFormat="1" x14ac:dyDescent="0.25">
      <c r="A9452" s="77"/>
      <c r="D9452" s="60"/>
      <c r="E9452" s="60"/>
      <c r="F9452" s="60"/>
      <c r="G9452" s="60"/>
      <c r="H9452" s="62"/>
      <c r="I9452" s="62"/>
      <c r="J9452" s="62"/>
      <c r="K9452" s="62"/>
      <c r="M9452" s="63"/>
      <c r="N9452" s="63"/>
      <c r="O9452" s="64"/>
      <c r="P9452" s="127"/>
      <c r="W9452" s="64"/>
      <c r="X9452" s="64"/>
    </row>
    <row r="9453" spans="1:24" s="59" customFormat="1" x14ac:dyDescent="0.25">
      <c r="A9453" s="77"/>
      <c r="D9453" s="60"/>
      <c r="E9453" s="60"/>
      <c r="F9453" s="60"/>
      <c r="G9453" s="60"/>
      <c r="H9453" s="62"/>
      <c r="I9453" s="62"/>
      <c r="J9453" s="62"/>
      <c r="K9453" s="62"/>
      <c r="M9453" s="63"/>
      <c r="N9453" s="63"/>
      <c r="O9453" s="64"/>
      <c r="P9453" s="127"/>
      <c r="W9453" s="64"/>
      <c r="X9453" s="64"/>
    </row>
    <row r="9454" spans="1:24" s="59" customFormat="1" x14ac:dyDescent="0.25">
      <c r="A9454" s="77"/>
      <c r="D9454" s="60"/>
      <c r="E9454" s="60"/>
      <c r="F9454" s="60"/>
      <c r="G9454" s="60"/>
      <c r="H9454" s="62"/>
      <c r="I9454" s="62"/>
      <c r="J9454" s="62"/>
      <c r="K9454" s="62"/>
      <c r="M9454" s="63"/>
      <c r="N9454" s="63"/>
      <c r="O9454" s="64"/>
      <c r="P9454" s="127"/>
      <c r="W9454" s="64"/>
      <c r="X9454" s="64"/>
    </row>
    <row r="9455" spans="1:24" s="59" customFormat="1" x14ac:dyDescent="0.25">
      <c r="A9455" s="77"/>
      <c r="D9455" s="60"/>
      <c r="E9455" s="60"/>
      <c r="F9455" s="60"/>
      <c r="G9455" s="60"/>
      <c r="H9455" s="62"/>
      <c r="I9455" s="62"/>
      <c r="J9455" s="62"/>
      <c r="K9455" s="62"/>
      <c r="M9455" s="63"/>
      <c r="N9455" s="63"/>
      <c r="O9455" s="64"/>
      <c r="P9455" s="127"/>
      <c r="W9455" s="64"/>
      <c r="X9455" s="64"/>
    </row>
    <row r="9456" spans="1:24" s="59" customFormat="1" x14ac:dyDescent="0.25">
      <c r="A9456" s="77"/>
      <c r="D9456" s="60"/>
      <c r="E9456" s="60"/>
      <c r="F9456" s="60"/>
      <c r="G9456" s="60"/>
      <c r="H9456" s="62"/>
      <c r="I9456" s="62"/>
      <c r="J9456" s="62"/>
      <c r="K9456" s="62"/>
      <c r="M9456" s="63"/>
      <c r="N9456" s="63"/>
      <c r="O9456" s="64"/>
      <c r="P9456" s="127"/>
      <c r="W9456" s="64"/>
      <c r="X9456" s="64"/>
    </row>
    <row r="9457" spans="1:24" s="59" customFormat="1" x14ac:dyDescent="0.25">
      <c r="A9457" s="77"/>
      <c r="D9457" s="60"/>
      <c r="E9457" s="60"/>
      <c r="F9457" s="60"/>
      <c r="G9457" s="60"/>
      <c r="H9457" s="62"/>
      <c r="I9457" s="62"/>
      <c r="J9457" s="62"/>
      <c r="K9457" s="62"/>
      <c r="M9457" s="63"/>
      <c r="N9457" s="63"/>
      <c r="O9457" s="64"/>
      <c r="P9457" s="127"/>
      <c r="W9457" s="64"/>
      <c r="X9457" s="64"/>
    </row>
    <row r="9458" spans="1:24" s="59" customFormat="1" x14ac:dyDescent="0.25">
      <c r="A9458" s="77"/>
      <c r="D9458" s="60"/>
      <c r="E9458" s="60"/>
      <c r="F9458" s="60"/>
      <c r="G9458" s="60"/>
      <c r="H9458" s="62"/>
      <c r="I9458" s="62"/>
      <c r="J9458" s="62"/>
      <c r="K9458" s="62"/>
      <c r="M9458" s="63"/>
      <c r="N9458" s="63"/>
      <c r="O9458" s="64"/>
      <c r="P9458" s="127"/>
      <c r="W9458" s="64"/>
      <c r="X9458" s="64"/>
    </row>
    <row r="9459" spans="1:24" s="59" customFormat="1" x14ac:dyDescent="0.25">
      <c r="A9459" s="77"/>
      <c r="D9459" s="60"/>
      <c r="E9459" s="60"/>
      <c r="F9459" s="60"/>
      <c r="G9459" s="60"/>
      <c r="H9459" s="62"/>
      <c r="I9459" s="62"/>
      <c r="J9459" s="62"/>
      <c r="K9459" s="62"/>
      <c r="M9459" s="63"/>
      <c r="N9459" s="63"/>
      <c r="O9459" s="64"/>
      <c r="P9459" s="127"/>
      <c r="W9459" s="64"/>
      <c r="X9459" s="64"/>
    </row>
    <row r="9460" spans="1:24" s="59" customFormat="1" x14ac:dyDescent="0.25">
      <c r="A9460" s="77"/>
      <c r="D9460" s="60"/>
      <c r="E9460" s="60"/>
      <c r="F9460" s="60"/>
      <c r="G9460" s="60"/>
      <c r="H9460" s="62"/>
      <c r="I9460" s="62"/>
      <c r="J9460" s="62"/>
      <c r="K9460" s="62"/>
      <c r="M9460" s="63"/>
      <c r="N9460" s="63"/>
      <c r="O9460" s="64"/>
      <c r="P9460" s="127"/>
      <c r="W9460" s="64"/>
      <c r="X9460" s="64"/>
    </row>
    <row r="9461" spans="1:24" s="59" customFormat="1" x14ac:dyDescent="0.25">
      <c r="A9461" s="77"/>
      <c r="D9461" s="60"/>
      <c r="E9461" s="60"/>
      <c r="F9461" s="60"/>
      <c r="G9461" s="60"/>
      <c r="H9461" s="62"/>
      <c r="I9461" s="62"/>
      <c r="J9461" s="62"/>
      <c r="K9461" s="62"/>
      <c r="M9461" s="63"/>
      <c r="N9461" s="63"/>
      <c r="O9461" s="64"/>
      <c r="P9461" s="127"/>
      <c r="W9461" s="64"/>
      <c r="X9461" s="64"/>
    </row>
    <row r="9462" spans="1:24" s="59" customFormat="1" x14ac:dyDescent="0.25">
      <c r="A9462" s="77"/>
      <c r="D9462" s="60"/>
      <c r="E9462" s="60"/>
      <c r="F9462" s="60"/>
      <c r="G9462" s="60"/>
      <c r="H9462" s="62"/>
      <c r="I9462" s="62"/>
      <c r="J9462" s="62"/>
      <c r="K9462" s="62"/>
      <c r="M9462" s="63"/>
      <c r="N9462" s="63"/>
      <c r="O9462" s="64"/>
      <c r="P9462" s="127"/>
      <c r="W9462" s="64"/>
      <c r="X9462" s="64"/>
    </row>
    <row r="9463" spans="1:24" s="59" customFormat="1" x14ac:dyDescent="0.25">
      <c r="A9463" s="77"/>
      <c r="D9463" s="60"/>
      <c r="E9463" s="60"/>
      <c r="F9463" s="60"/>
      <c r="G9463" s="60"/>
      <c r="H9463" s="62"/>
      <c r="I9463" s="62"/>
      <c r="J9463" s="62"/>
      <c r="K9463" s="62"/>
      <c r="M9463" s="63"/>
      <c r="N9463" s="63"/>
      <c r="O9463" s="64"/>
      <c r="P9463" s="127"/>
      <c r="W9463" s="64"/>
      <c r="X9463" s="64"/>
    </row>
    <row r="9464" spans="1:24" s="59" customFormat="1" x14ac:dyDescent="0.25">
      <c r="A9464" s="77"/>
      <c r="D9464" s="60"/>
      <c r="E9464" s="60"/>
      <c r="F9464" s="60"/>
      <c r="G9464" s="60"/>
      <c r="H9464" s="62"/>
      <c r="I9464" s="62"/>
      <c r="J9464" s="62"/>
      <c r="K9464" s="62"/>
      <c r="M9464" s="63"/>
      <c r="N9464" s="63"/>
      <c r="O9464" s="64"/>
      <c r="P9464" s="127"/>
      <c r="W9464" s="64"/>
      <c r="X9464" s="64"/>
    </row>
    <row r="9465" spans="1:24" s="59" customFormat="1" x14ac:dyDescent="0.25">
      <c r="A9465" s="77"/>
      <c r="D9465" s="60"/>
      <c r="E9465" s="60"/>
      <c r="F9465" s="60"/>
      <c r="G9465" s="60"/>
      <c r="H9465" s="62"/>
      <c r="I9465" s="62"/>
      <c r="J9465" s="62"/>
      <c r="K9465" s="62"/>
      <c r="M9465" s="63"/>
      <c r="N9465" s="63"/>
      <c r="O9465" s="64"/>
      <c r="P9465" s="127"/>
      <c r="W9465" s="64"/>
      <c r="X9465" s="64"/>
    </row>
    <row r="9466" spans="1:24" s="59" customFormat="1" x14ac:dyDescent="0.25">
      <c r="A9466" s="77"/>
      <c r="D9466" s="60"/>
      <c r="E9466" s="60"/>
      <c r="F9466" s="60"/>
      <c r="G9466" s="60"/>
      <c r="H9466" s="62"/>
      <c r="I9466" s="62"/>
      <c r="J9466" s="62"/>
      <c r="K9466" s="62"/>
      <c r="M9466" s="63"/>
      <c r="N9466" s="63"/>
      <c r="O9466" s="64"/>
      <c r="P9466" s="127"/>
      <c r="W9466" s="64"/>
      <c r="X9466" s="64"/>
    </row>
    <row r="9467" spans="1:24" s="59" customFormat="1" x14ac:dyDescent="0.25">
      <c r="A9467" s="77"/>
      <c r="D9467" s="60"/>
      <c r="E9467" s="60"/>
      <c r="F9467" s="60"/>
      <c r="G9467" s="60"/>
      <c r="H9467" s="62"/>
      <c r="I9467" s="62"/>
      <c r="J9467" s="62"/>
      <c r="K9467" s="62"/>
      <c r="M9467" s="63"/>
      <c r="N9467" s="63"/>
      <c r="O9467" s="64"/>
      <c r="P9467" s="127"/>
      <c r="W9467" s="64"/>
      <c r="X9467" s="64"/>
    </row>
    <row r="9468" spans="1:24" s="59" customFormat="1" x14ac:dyDescent="0.25">
      <c r="A9468" s="77"/>
      <c r="D9468" s="60"/>
      <c r="E9468" s="60"/>
      <c r="F9468" s="60"/>
      <c r="G9468" s="60"/>
      <c r="H9468" s="62"/>
      <c r="I9468" s="62"/>
      <c r="J9468" s="62"/>
      <c r="K9468" s="62"/>
      <c r="M9468" s="63"/>
      <c r="N9468" s="63"/>
      <c r="O9468" s="64"/>
      <c r="P9468" s="127"/>
      <c r="W9468" s="64"/>
      <c r="X9468" s="64"/>
    </row>
    <row r="9469" spans="1:24" s="59" customFormat="1" x14ac:dyDescent="0.25">
      <c r="A9469" s="77"/>
      <c r="D9469" s="60"/>
      <c r="E9469" s="60"/>
      <c r="F9469" s="60"/>
      <c r="G9469" s="60"/>
      <c r="H9469" s="62"/>
      <c r="I9469" s="62"/>
      <c r="J9469" s="62"/>
      <c r="K9469" s="62"/>
      <c r="M9469" s="63"/>
      <c r="N9469" s="63"/>
      <c r="O9469" s="64"/>
      <c r="P9469" s="127"/>
      <c r="W9469" s="64"/>
      <c r="X9469" s="64"/>
    </row>
    <row r="9470" spans="1:24" s="59" customFormat="1" x14ac:dyDescent="0.25">
      <c r="A9470" s="77"/>
      <c r="D9470" s="60"/>
      <c r="E9470" s="60"/>
      <c r="F9470" s="60"/>
      <c r="G9470" s="60"/>
      <c r="H9470" s="62"/>
      <c r="I9470" s="62"/>
      <c r="J9470" s="62"/>
      <c r="K9470" s="62"/>
      <c r="M9470" s="63"/>
      <c r="N9470" s="63"/>
      <c r="O9470" s="64"/>
      <c r="P9470" s="127"/>
      <c r="W9470" s="64"/>
      <c r="X9470" s="64"/>
    </row>
    <row r="9471" spans="1:24" s="59" customFormat="1" x14ac:dyDescent="0.25">
      <c r="A9471" s="77"/>
      <c r="D9471" s="60"/>
      <c r="E9471" s="60"/>
      <c r="F9471" s="60"/>
      <c r="G9471" s="60"/>
      <c r="H9471" s="62"/>
      <c r="I9471" s="62"/>
      <c r="J9471" s="62"/>
      <c r="K9471" s="62"/>
      <c r="M9471" s="63"/>
      <c r="N9471" s="63"/>
      <c r="O9471" s="64"/>
      <c r="P9471" s="127"/>
      <c r="W9471" s="64"/>
      <c r="X9471" s="64"/>
    </row>
    <row r="9472" spans="1:24" s="59" customFormat="1" x14ac:dyDescent="0.25">
      <c r="A9472" s="77"/>
      <c r="D9472" s="60"/>
      <c r="E9472" s="60"/>
      <c r="F9472" s="60"/>
      <c r="G9472" s="60"/>
      <c r="H9472" s="62"/>
      <c r="I9472" s="62"/>
      <c r="J9472" s="62"/>
      <c r="K9472" s="62"/>
      <c r="M9472" s="63"/>
      <c r="N9472" s="63"/>
      <c r="O9472" s="64"/>
      <c r="P9472" s="127"/>
      <c r="W9472" s="64"/>
      <c r="X9472" s="64"/>
    </row>
    <row r="9473" spans="1:24" s="59" customFormat="1" x14ac:dyDescent="0.25">
      <c r="A9473" s="77"/>
      <c r="D9473" s="60"/>
      <c r="E9473" s="60"/>
      <c r="F9473" s="60"/>
      <c r="G9473" s="60"/>
      <c r="H9473" s="62"/>
      <c r="I9473" s="62"/>
      <c r="J9473" s="62"/>
      <c r="K9473" s="62"/>
      <c r="M9473" s="63"/>
      <c r="N9473" s="63"/>
      <c r="O9473" s="64"/>
      <c r="P9473" s="127"/>
      <c r="W9473" s="64"/>
      <c r="X9473" s="64"/>
    </row>
    <row r="9474" spans="1:24" s="59" customFormat="1" x14ac:dyDescent="0.25">
      <c r="A9474" s="77"/>
      <c r="D9474" s="60"/>
      <c r="E9474" s="60"/>
      <c r="F9474" s="60"/>
      <c r="G9474" s="60"/>
      <c r="H9474" s="62"/>
      <c r="I9474" s="62"/>
      <c r="J9474" s="62"/>
      <c r="K9474" s="62"/>
      <c r="M9474" s="63"/>
      <c r="N9474" s="63"/>
      <c r="O9474" s="64"/>
      <c r="P9474" s="127"/>
      <c r="W9474" s="64"/>
      <c r="X9474" s="64"/>
    </row>
    <row r="9475" spans="1:24" s="59" customFormat="1" x14ac:dyDescent="0.25">
      <c r="A9475" s="77"/>
      <c r="D9475" s="60"/>
      <c r="E9475" s="60"/>
      <c r="F9475" s="60"/>
      <c r="G9475" s="60"/>
      <c r="H9475" s="62"/>
      <c r="I9475" s="62"/>
      <c r="J9475" s="62"/>
      <c r="K9475" s="62"/>
      <c r="M9475" s="63"/>
      <c r="N9475" s="63"/>
      <c r="O9475" s="64"/>
      <c r="P9475" s="127"/>
      <c r="W9475" s="64"/>
      <c r="X9475" s="64"/>
    </row>
    <row r="9476" spans="1:24" s="59" customFormat="1" x14ac:dyDescent="0.25">
      <c r="A9476" s="77"/>
      <c r="D9476" s="60"/>
      <c r="E9476" s="60"/>
      <c r="F9476" s="60"/>
      <c r="G9476" s="60"/>
      <c r="H9476" s="62"/>
      <c r="I9476" s="62"/>
      <c r="J9476" s="62"/>
      <c r="K9476" s="62"/>
      <c r="M9476" s="63"/>
      <c r="N9476" s="63"/>
      <c r="O9476" s="64"/>
      <c r="P9476" s="127"/>
      <c r="W9476" s="64"/>
      <c r="X9476" s="64"/>
    </row>
    <row r="9477" spans="1:24" s="59" customFormat="1" x14ac:dyDescent="0.25">
      <c r="A9477" s="77"/>
      <c r="D9477" s="60"/>
      <c r="E9477" s="60"/>
      <c r="F9477" s="60"/>
      <c r="G9477" s="60"/>
      <c r="H9477" s="62"/>
      <c r="I9477" s="62"/>
      <c r="J9477" s="62"/>
      <c r="K9477" s="62"/>
      <c r="M9477" s="63"/>
      <c r="N9477" s="63"/>
      <c r="O9477" s="64"/>
      <c r="P9477" s="127"/>
      <c r="W9477" s="64"/>
      <c r="X9477" s="64"/>
    </row>
    <row r="9478" spans="1:24" s="59" customFormat="1" x14ac:dyDescent="0.25">
      <c r="A9478" s="77"/>
      <c r="D9478" s="60"/>
      <c r="E9478" s="60"/>
      <c r="F9478" s="60"/>
      <c r="G9478" s="60"/>
      <c r="H9478" s="62"/>
      <c r="I9478" s="62"/>
      <c r="J9478" s="62"/>
      <c r="K9478" s="62"/>
      <c r="M9478" s="63"/>
      <c r="N9478" s="63"/>
      <c r="O9478" s="64"/>
      <c r="P9478" s="127"/>
      <c r="W9478" s="64"/>
      <c r="X9478" s="64"/>
    </row>
    <row r="9479" spans="1:24" s="59" customFormat="1" x14ac:dyDescent="0.25">
      <c r="A9479" s="77"/>
      <c r="D9479" s="60"/>
      <c r="E9479" s="60"/>
      <c r="F9479" s="60"/>
      <c r="G9479" s="60"/>
      <c r="H9479" s="62"/>
      <c r="I9479" s="62"/>
      <c r="J9479" s="62"/>
      <c r="K9479" s="62"/>
      <c r="M9479" s="63"/>
      <c r="N9479" s="63"/>
      <c r="O9479" s="64"/>
      <c r="P9479" s="127"/>
      <c r="W9479" s="64"/>
      <c r="X9479" s="64"/>
    </row>
    <row r="9480" spans="1:24" s="59" customFormat="1" x14ac:dyDescent="0.25">
      <c r="A9480" s="77"/>
      <c r="D9480" s="60"/>
      <c r="E9480" s="60"/>
      <c r="F9480" s="60"/>
      <c r="G9480" s="60"/>
      <c r="H9480" s="62"/>
      <c r="I9480" s="62"/>
      <c r="J9480" s="62"/>
      <c r="K9480" s="62"/>
      <c r="M9480" s="63"/>
      <c r="N9480" s="63"/>
      <c r="O9480" s="64"/>
      <c r="P9480" s="127"/>
      <c r="W9480" s="64"/>
      <c r="X9480" s="64"/>
    </row>
    <row r="9481" spans="1:24" s="59" customFormat="1" x14ac:dyDescent="0.25">
      <c r="A9481" s="77"/>
      <c r="D9481" s="60"/>
      <c r="E9481" s="60"/>
      <c r="F9481" s="60"/>
      <c r="G9481" s="60"/>
      <c r="H9481" s="62"/>
      <c r="I9481" s="62"/>
      <c r="J9481" s="62"/>
      <c r="K9481" s="62"/>
      <c r="M9481" s="63"/>
      <c r="N9481" s="63"/>
      <c r="O9481" s="64"/>
      <c r="P9481" s="127"/>
      <c r="W9481" s="64"/>
      <c r="X9481" s="64"/>
    </row>
    <row r="9482" spans="1:24" s="59" customFormat="1" x14ac:dyDescent="0.25">
      <c r="A9482" s="77"/>
      <c r="D9482" s="60"/>
      <c r="E9482" s="60"/>
      <c r="F9482" s="60"/>
      <c r="G9482" s="60"/>
      <c r="H9482" s="62"/>
      <c r="I9482" s="62"/>
      <c r="J9482" s="62"/>
      <c r="K9482" s="62"/>
      <c r="M9482" s="63"/>
      <c r="N9482" s="63"/>
      <c r="O9482" s="64"/>
      <c r="P9482" s="127"/>
      <c r="W9482" s="64"/>
      <c r="X9482" s="64"/>
    </row>
    <row r="9483" spans="1:24" s="59" customFormat="1" x14ac:dyDescent="0.25">
      <c r="A9483" s="77"/>
      <c r="D9483" s="60"/>
      <c r="E9483" s="60"/>
      <c r="F9483" s="60"/>
      <c r="G9483" s="60"/>
      <c r="H9483" s="62"/>
      <c r="I9483" s="62"/>
      <c r="J9483" s="62"/>
      <c r="K9483" s="62"/>
      <c r="M9483" s="63"/>
      <c r="N9483" s="63"/>
      <c r="O9483" s="64"/>
      <c r="P9483" s="127"/>
      <c r="W9483" s="64"/>
      <c r="X9483" s="64"/>
    </row>
    <row r="9484" spans="1:24" s="59" customFormat="1" x14ac:dyDescent="0.25">
      <c r="A9484" s="77"/>
      <c r="D9484" s="60"/>
      <c r="E9484" s="60"/>
      <c r="F9484" s="60"/>
      <c r="G9484" s="60"/>
      <c r="H9484" s="62"/>
      <c r="I9484" s="62"/>
      <c r="J9484" s="62"/>
      <c r="K9484" s="62"/>
      <c r="M9484" s="63"/>
      <c r="N9484" s="63"/>
      <c r="O9484" s="64"/>
      <c r="P9484" s="127"/>
      <c r="W9484" s="64"/>
      <c r="X9484" s="64"/>
    </row>
    <row r="9485" spans="1:24" s="59" customFormat="1" x14ac:dyDescent="0.25">
      <c r="A9485" s="77"/>
      <c r="D9485" s="60"/>
      <c r="E9485" s="60"/>
      <c r="F9485" s="60"/>
      <c r="G9485" s="60"/>
      <c r="H9485" s="62"/>
      <c r="I9485" s="62"/>
      <c r="J9485" s="62"/>
      <c r="K9485" s="62"/>
      <c r="M9485" s="63"/>
      <c r="N9485" s="63"/>
      <c r="O9485" s="64"/>
      <c r="P9485" s="127"/>
      <c r="W9485" s="64"/>
      <c r="X9485" s="64"/>
    </row>
    <row r="9486" spans="1:24" s="59" customFormat="1" x14ac:dyDescent="0.25">
      <c r="A9486" s="77"/>
      <c r="D9486" s="60"/>
      <c r="E9486" s="60"/>
      <c r="F9486" s="60"/>
      <c r="G9486" s="60"/>
      <c r="H9486" s="62"/>
      <c r="I9486" s="62"/>
      <c r="J9486" s="62"/>
      <c r="K9486" s="62"/>
      <c r="M9486" s="63"/>
      <c r="N9486" s="63"/>
      <c r="O9486" s="64"/>
      <c r="P9486" s="127"/>
      <c r="W9486" s="64"/>
      <c r="X9486" s="64"/>
    </row>
    <row r="9487" spans="1:24" s="59" customFormat="1" x14ac:dyDescent="0.25">
      <c r="A9487" s="77"/>
      <c r="D9487" s="60"/>
      <c r="E9487" s="60"/>
      <c r="F9487" s="60"/>
      <c r="G9487" s="60"/>
      <c r="H9487" s="62"/>
      <c r="I9487" s="62"/>
      <c r="J9487" s="62"/>
      <c r="K9487" s="62"/>
      <c r="M9487" s="63"/>
      <c r="N9487" s="63"/>
      <c r="O9487" s="64"/>
      <c r="P9487" s="127"/>
      <c r="W9487" s="64"/>
      <c r="X9487" s="64"/>
    </row>
    <row r="9488" spans="1:24" s="59" customFormat="1" x14ac:dyDescent="0.25">
      <c r="A9488" s="77"/>
      <c r="D9488" s="60"/>
      <c r="E9488" s="60"/>
      <c r="F9488" s="60"/>
      <c r="G9488" s="60"/>
      <c r="H9488" s="62"/>
      <c r="I9488" s="62"/>
      <c r="J9488" s="62"/>
      <c r="K9488" s="62"/>
      <c r="M9488" s="63"/>
      <c r="N9488" s="63"/>
      <c r="O9488" s="64"/>
      <c r="P9488" s="127"/>
      <c r="W9488" s="64"/>
      <c r="X9488" s="64"/>
    </row>
    <row r="9489" spans="1:24" s="59" customFormat="1" x14ac:dyDescent="0.25">
      <c r="A9489" s="77"/>
      <c r="D9489" s="60"/>
      <c r="E9489" s="60"/>
      <c r="F9489" s="60"/>
      <c r="G9489" s="60"/>
      <c r="H9489" s="62"/>
      <c r="I9489" s="62"/>
      <c r="J9489" s="62"/>
      <c r="K9489" s="62"/>
      <c r="M9489" s="63"/>
      <c r="N9489" s="63"/>
      <c r="O9489" s="64"/>
      <c r="P9489" s="127"/>
      <c r="W9489" s="64"/>
      <c r="X9489" s="64"/>
    </row>
    <row r="9490" spans="1:24" s="59" customFormat="1" x14ac:dyDescent="0.25">
      <c r="A9490" s="77"/>
      <c r="D9490" s="60"/>
      <c r="E9490" s="60"/>
      <c r="F9490" s="60"/>
      <c r="G9490" s="60"/>
      <c r="H9490" s="62"/>
      <c r="I9490" s="62"/>
      <c r="J9490" s="62"/>
      <c r="K9490" s="62"/>
      <c r="M9490" s="63"/>
      <c r="N9490" s="63"/>
      <c r="O9490" s="64"/>
      <c r="P9490" s="127"/>
      <c r="W9490" s="64"/>
      <c r="X9490" s="64"/>
    </row>
    <row r="9491" spans="1:24" s="59" customFormat="1" x14ac:dyDescent="0.25">
      <c r="A9491" s="77"/>
      <c r="D9491" s="60"/>
      <c r="E9491" s="60"/>
      <c r="F9491" s="60"/>
      <c r="G9491" s="60"/>
      <c r="H9491" s="62"/>
      <c r="I9491" s="62"/>
      <c r="J9491" s="62"/>
      <c r="K9491" s="62"/>
      <c r="M9491" s="63"/>
      <c r="N9491" s="63"/>
      <c r="O9491" s="64"/>
      <c r="P9491" s="127"/>
      <c r="W9491" s="64"/>
      <c r="X9491" s="64"/>
    </row>
    <row r="9492" spans="1:24" s="59" customFormat="1" x14ac:dyDescent="0.25">
      <c r="A9492" s="77"/>
      <c r="D9492" s="60"/>
      <c r="E9492" s="60"/>
      <c r="F9492" s="60"/>
      <c r="G9492" s="60"/>
      <c r="H9492" s="62"/>
      <c r="I9492" s="62"/>
      <c r="J9492" s="62"/>
      <c r="K9492" s="62"/>
      <c r="M9492" s="63"/>
      <c r="N9492" s="63"/>
      <c r="O9492" s="64"/>
      <c r="P9492" s="127"/>
      <c r="W9492" s="64"/>
      <c r="X9492" s="64"/>
    </row>
    <row r="9493" spans="1:24" s="59" customFormat="1" x14ac:dyDescent="0.25">
      <c r="A9493" s="77"/>
      <c r="D9493" s="60"/>
      <c r="E9493" s="60"/>
      <c r="F9493" s="60"/>
      <c r="G9493" s="60"/>
      <c r="H9493" s="62"/>
      <c r="I9493" s="62"/>
      <c r="J9493" s="62"/>
      <c r="K9493" s="62"/>
      <c r="M9493" s="63"/>
      <c r="N9493" s="63"/>
      <c r="O9493" s="64"/>
      <c r="P9493" s="127"/>
      <c r="W9493" s="64"/>
      <c r="X9493" s="64"/>
    </row>
    <row r="9494" spans="1:24" s="59" customFormat="1" x14ac:dyDescent="0.25">
      <c r="A9494" s="77"/>
      <c r="D9494" s="60"/>
      <c r="E9494" s="60"/>
      <c r="F9494" s="60"/>
      <c r="G9494" s="60"/>
      <c r="H9494" s="62"/>
      <c r="I9494" s="62"/>
      <c r="J9494" s="62"/>
      <c r="K9494" s="62"/>
      <c r="M9494" s="63"/>
      <c r="N9494" s="63"/>
      <c r="O9494" s="64"/>
      <c r="P9494" s="127"/>
      <c r="W9494" s="64"/>
      <c r="X9494" s="64"/>
    </row>
    <row r="9495" spans="1:24" s="59" customFormat="1" x14ac:dyDescent="0.25">
      <c r="A9495" s="77"/>
      <c r="D9495" s="60"/>
      <c r="E9495" s="60"/>
      <c r="F9495" s="60"/>
      <c r="G9495" s="60"/>
      <c r="H9495" s="62"/>
      <c r="I9495" s="62"/>
      <c r="J9495" s="62"/>
      <c r="K9495" s="62"/>
      <c r="M9495" s="63"/>
      <c r="N9495" s="63"/>
      <c r="O9495" s="64"/>
      <c r="P9495" s="127"/>
      <c r="W9495" s="64"/>
      <c r="X9495" s="64"/>
    </row>
    <row r="9496" spans="1:24" s="59" customFormat="1" x14ac:dyDescent="0.25">
      <c r="A9496" s="77"/>
      <c r="D9496" s="60"/>
      <c r="E9496" s="60"/>
      <c r="F9496" s="60"/>
      <c r="G9496" s="60"/>
      <c r="H9496" s="62"/>
      <c r="I9496" s="62"/>
      <c r="J9496" s="62"/>
      <c r="K9496" s="62"/>
      <c r="M9496" s="63"/>
      <c r="N9496" s="63"/>
      <c r="O9496" s="64"/>
      <c r="P9496" s="127"/>
      <c r="W9496" s="64"/>
      <c r="X9496" s="64"/>
    </row>
    <row r="9497" spans="1:24" s="59" customFormat="1" x14ac:dyDescent="0.25">
      <c r="A9497" s="77"/>
      <c r="D9497" s="60"/>
      <c r="E9497" s="60"/>
      <c r="F9497" s="60"/>
      <c r="G9497" s="60"/>
      <c r="H9497" s="62"/>
      <c r="I9497" s="62"/>
      <c r="J9497" s="62"/>
      <c r="K9497" s="62"/>
      <c r="M9497" s="63"/>
      <c r="N9497" s="63"/>
      <c r="O9497" s="64"/>
      <c r="P9497" s="127"/>
      <c r="W9497" s="64"/>
      <c r="X9497" s="64"/>
    </row>
    <row r="9498" spans="1:24" s="59" customFormat="1" x14ac:dyDescent="0.25">
      <c r="A9498" s="77"/>
      <c r="D9498" s="60"/>
      <c r="E9498" s="60"/>
      <c r="F9498" s="60"/>
      <c r="G9498" s="60"/>
      <c r="H9498" s="62"/>
      <c r="I9498" s="62"/>
      <c r="J9498" s="62"/>
      <c r="K9498" s="62"/>
      <c r="M9498" s="63"/>
      <c r="N9498" s="63"/>
      <c r="O9498" s="64"/>
      <c r="P9498" s="127"/>
      <c r="W9498" s="64"/>
      <c r="X9498" s="64"/>
    </row>
    <row r="9499" spans="1:24" s="59" customFormat="1" x14ac:dyDescent="0.25">
      <c r="A9499" s="77"/>
      <c r="D9499" s="60"/>
      <c r="E9499" s="60"/>
      <c r="F9499" s="60"/>
      <c r="G9499" s="60"/>
      <c r="H9499" s="62"/>
      <c r="I9499" s="62"/>
      <c r="J9499" s="62"/>
      <c r="K9499" s="62"/>
      <c r="M9499" s="63"/>
      <c r="N9499" s="63"/>
      <c r="O9499" s="64"/>
      <c r="P9499" s="127"/>
      <c r="W9499" s="64"/>
      <c r="X9499" s="64"/>
    </row>
    <row r="9500" spans="1:24" s="59" customFormat="1" x14ac:dyDescent="0.25">
      <c r="A9500" s="77"/>
      <c r="D9500" s="60"/>
      <c r="E9500" s="60"/>
      <c r="F9500" s="60"/>
      <c r="G9500" s="60"/>
      <c r="H9500" s="62"/>
      <c r="I9500" s="62"/>
      <c r="J9500" s="62"/>
      <c r="K9500" s="62"/>
      <c r="M9500" s="63"/>
      <c r="N9500" s="63"/>
      <c r="O9500" s="64"/>
      <c r="P9500" s="127"/>
      <c r="W9500" s="64"/>
      <c r="X9500" s="64"/>
    </row>
    <row r="9501" spans="1:24" s="59" customFormat="1" x14ac:dyDescent="0.25">
      <c r="A9501" s="77"/>
      <c r="D9501" s="60"/>
      <c r="E9501" s="60"/>
      <c r="F9501" s="60"/>
      <c r="G9501" s="60"/>
      <c r="H9501" s="62"/>
      <c r="I9501" s="62"/>
      <c r="J9501" s="62"/>
      <c r="K9501" s="62"/>
      <c r="M9501" s="63"/>
      <c r="N9501" s="63"/>
      <c r="O9501" s="64"/>
      <c r="P9501" s="127"/>
      <c r="W9501" s="64"/>
      <c r="X9501" s="64"/>
    </row>
    <row r="9502" spans="1:24" s="59" customFormat="1" x14ac:dyDescent="0.25">
      <c r="A9502" s="77"/>
      <c r="D9502" s="60"/>
      <c r="E9502" s="60"/>
      <c r="F9502" s="60"/>
      <c r="G9502" s="60"/>
      <c r="H9502" s="62"/>
      <c r="I9502" s="62"/>
      <c r="J9502" s="62"/>
      <c r="K9502" s="62"/>
      <c r="M9502" s="63"/>
      <c r="N9502" s="63"/>
      <c r="O9502" s="64"/>
      <c r="P9502" s="127"/>
      <c r="W9502" s="64"/>
      <c r="X9502" s="64"/>
    </row>
    <row r="9503" spans="1:24" s="59" customFormat="1" x14ac:dyDescent="0.25">
      <c r="A9503" s="77"/>
      <c r="D9503" s="60"/>
      <c r="E9503" s="60"/>
      <c r="F9503" s="60"/>
      <c r="G9503" s="60"/>
      <c r="H9503" s="62"/>
      <c r="I9503" s="62"/>
      <c r="J9503" s="62"/>
      <c r="K9503" s="62"/>
      <c r="M9503" s="63"/>
      <c r="N9503" s="63"/>
      <c r="O9503" s="64"/>
      <c r="P9503" s="127"/>
      <c r="W9503" s="64"/>
      <c r="X9503" s="64"/>
    </row>
    <row r="9504" spans="1:24" s="59" customFormat="1" x14ac:dyDescent="0.25">
      <c r="A9504" s="77"/>
      <c r="D9504" s="60"/>
      <c r="E9504" s="60"/>
      <c r="F9504" s="60"/>
      <c r="G9504" s="60"/>
      <c r="H9504" s="62"/>
      <c r="I9504" s="62"/>
      <c r="J9504" s="62"/>
      <c r="K9504" s="62"/>
      <c r="M9504" s="63"/>
      <c r="N9504" s="63"/>
      <c r="O9504" s="64"/>
      <c r="P9504" s="127"/>
      <c r="W9504" s="64"/>
      <c r="X9504" s="64"/>
    </row>
    <row r="9505" spans="1:24" s="59" customFormat="1" x14ac:dyDescent="0.25">
      <c r="A9505" s="77"/>
      <c r="D9505" s="60"/>
      <c r="E9505" s="60"/>
      <c r="F9505" s="60"/>
      <c r="G9505" s="60"/>
      <c r="H9505" s="62"/>
      <c r="I9505" s="62"/>
      <c r="J9505" s="62"/>
      <c r="K9505" s="62"/>
      <c r="M9505" s="63"/>
      <c r="N9505" s="63"/>
      <c r="O9505" s="64"/>
      <c r="P9505" s="127"/>
      <c r="W9505" s="64"/>
      <c r="X9505" s="64"/>
    </row>
    <row r="9506" spans="1:24" s="59" customFormat="1" x14ac:dyDescent="0.25">
      <c r="A9506" s="77"/>
      <c r="D9506" s="60"/>
      <c r="E9506" s="60"/>
      <c r="F9506" s="60"/>
      <c r="G9506" s="60"/>
      <c r="H9506" s="62"/>
      <c r="I9506" s="62"/>
      <c r="J9506" s="62"/>
      <c r="K9506" s="62"/>
      <c r="M9506" s="63"/>
      <c r="N9506" s="63"/>
      <c r="O9506" s="64"/>
      <c r="P9506" s="127"/>
      <c r="W9506" s="64"/>
      <c r="X9506" s="64"/>
    </row>
    <row r="9507" spans="1:24" s="59" customFormat="1" x14ac:dyDescent="0.25">
      <c r="A9507" s="77"/>
      <c r="D9507" s="60"/>
      <c r="E9507" s="60"/>
      <c r="F9507" s="60"/>
      <c r="G9507" s="60"/>
      <c r="H9507" s="62"/>
      <c r="I9507" s="62"/>
      <c r="J9507" s="62"/>
      <c r="K9507" s="62"/>
      <c r="M9507" s="63"/>
      <c r="N9507" s="63"/>
      <c r="O9507" s="64"/>
      <c r="P9507" s="127"/>
      <c r="W9507" s="64"/>
      <c r="X9507" s="64"/>
    </row>
    <row r="9508" spans="1:24" s="59" customFormat="1" x14ac:dyDescent="0.25">
      <c r="A9508" s="77"/>
      <c r="D9508" s="60"/>
      <c r="E9508" s="60"/>
      <c r="F9508" s="60"/>
      <c r="G9508" s="60"/>
      <c r="H9508" s="62"/>
      <c r="I9508" s="62"/>
      <c r="J9508" s="62"/>
      <c r="K9508" s="62"/>
      <c r="M9508" s="63"/>
      <c r="N9508" s="63"/>
      <c r="O9508" s="64"/>
      <c r="P9508" s="127"/>
      <c r="W9508" s="64"/>
      <c r="X9508" s="64"/>
    </row>
    <row r="9509" spans="1:24" s="59" customFormat="1" x14ac:dyDescent="0.25">
      <c r="A9509" s="77"/>
      <c r="D9509" s="60"/>
      <c r="E9509" s="60"/>
      <c r="F9509" s="60"/>
      <c r="G9509" s="60"/>
      <c r="H9509" s="62"/>
      <c r="I9509" s="62"/>
      <c r="J9509" s="62"/>
      <c r="K9509" s="62"/>
      <c r="M9509" s="63"/>
      <c r="N9509" s="63"/>
      <c r="O9509" s="64"/>
      <c r="P9509" s="127"/>
      <c r="W9509" s="64"/>
      <c r="X9509" s="64"/>
    </row>
    <row r="9510" spans="1:24" s="59" customFormat="1" x14ac:dyDescent="0.25">
      <c r="A9510" s="77"/>
      <c r="D9510" s="60"/>
      <c r="E9510" s="60"/>
      <c r="F9510" s="60"/>
      <c r="G9510" s="60"/>
      <c r="H9510" s="62"/>
      <c r="I9510" s="62"/>
      <c r="J9510" s="62"/>
      <c r="K9510" s="62"/>
      <c r="M9510" s="63"/>
      <c r="N9510" s="63"/>
      <c r="O9510" s="64"/>
      <c r="P9510" s="127"/>
      <c r="W9510" s="64"/>
      <c r="X9510" s="64"/>
    </row>
    <row r="9511" spans="1:24" s="59" customFormat="1" x14ac:dyDescent="0.25">
      <c r="A9511" s="77"/>
      <c r="D9511" s="60"/>
      <c r="E9511" s="60"/>
      <c r="F9511" s="60"/>
      <c r="G9511" s="60"/>
      <c r="H9511" s="62"/>
      <c r="I9511" s="62"/>
      <c r="J9511" s="62"/>
      <c r="K9511" s="62"/>
      <c r="M9511" s="63"/>
      <c r="N9511" s="63"/>
      <c r="O9511" s="64"/>
      <c r="P9511" s="127"/>
      <c r="W9511" s="64"/>
      <c r="X9511" s="64"/>
    </row>
    <row r="9512" spans="1:24" s="59" customFormat="1" x14ac:dyDescent="0.25">
      <c r="A9512" s="77"/>
      <c r="D9512" s="60"/>
      <c r="E9512" s="60"/>
      <c r="F9512" s="60"/>
      <c r="G9512" s="60"/>
      <c r="H9512" s="62"/>
      <c r="I9512" s="62"/>
      <c r="J9512" s="62"/>
      <c r="K9512" s="62"/>
      <c r="M9512" s="63"/>
      <c r="N9512" s="63"/>
      <c r="O9512" s="64"/>
      <c r="P9512" s="127"/>
      <c r="W9512" s="64"/>
      <c r="X9512" s="64"/>
    </row>
    <row r="9513" spans="1:24" s="59" customFormat="1" x14ac:dyDescent="0.25">
      <c r="A9513" s="77"/>
      <c r="D9513" s="60"/>
      <c r="E9513" s="60"/>
      <c r="F9513" s="60"/>
      <c r="G9513" s="60"/>
      <c r="H9513" s="62"/>
      <c r="I9513" s="62"/>
      <c r="J9513" s="62"/>
      <c r="K9513" s="62"/>
      <c r="M9513" s="63"/>
      <c r="N9513" s="63"/>
      <c r="O9513" s="64"/>
      <c r="P9513" s="127"/>
      <c r="W9513" s="64"/>
      <c r="X9513" s="64"/>
    </row>
    <row r="9514" spans="1:24" s="59" customFormat="1" x14ac:dyDescent="0.25">
      <c r="A9514" s="77"/>
      <c r="D9514" s="60"/>
      <c r="E9514" s="60"/>
      <c r="F9514" s="60"/>
      <c r="G9514" s="60"/>
      <c r="H9514" s="62"/>
      <c r="I9514" s="62"/>
      <c r="J9514" s="62"/>
      <c r="K9514" s="62"/>
      <c r="M9514" s="63"/>
      <c r="N9514" s="63"/>
      <c r="O9514" s="64"/>
      <c r="P9514" s="127"/>
      <c r="W9514" s="64"/>
      <c r="X9514" s="64"/>
    </row>
    <row r="9515" spans="1:24" s="59" customFormat="1" x14ac:dyDescent="0.25">
      <c r="A9515" s="77"/>
      <c r="D9515" s="60"/>
      <c r="E9515" s="60"/>
      <c r="F9515" s="60"/>
      <c r="G9515" s="60"/>
      <c r="H9515" s="62"/>
      <c r="I9515" s="62"/>
      <c r="J9515" s="62"/>
      <c r="K9515" s="62"/>
      <c r="M9515" s="63"/>
      <c r="N9515" s="63"/>
      <c r="O9515" s="64"/>
      <c r="P9515" s="127"/>
      <c r="W9515" s="64"/>
      <c r="X9515" s="64"/>
    </row>
    <row r="9516" spans="1:24" s="59" customFormat="1" x14ac:dyDescent="0.25">
      <c r="A9516" s="77"/>
      <c r="D9516" s="60"/>
      <c r="E9516" s="60"/>
      <c r="F9516" s="60"/>
      <c r="G9516" s="60"/>
      <c r="H9516" s="62"/>
      <c r="I9516" s="62"/>
      <c r="J9516" s="62"/>
      <c r="K9516" s="62"/>
      <c r="M9516" s="63"/>
      <c r="N9516" s="63"/>
      <c r="O9516" s="64"/>
      <c r="P9516" s="127"/>
      <c r="W9516" s="64"/>
      <c r="X9516" s="64"/>
    </row>
    <row r="9517" spans="1:24" s="59" customFormat="1" x14ac:dyDescent="0.25">
      <c r="A9517" s="77"/>
      <c r="D9517" s="60"/>
      <c r="E9517" s="60"/>
      <c r="F9517" s="60"/>
      <c r="G9517" s="60"/>
      <c r="H9517" s="62"/>
      <c r="I9517" s="62"/>
      <c r="J9517" s="62"/>
      <c r="K9517" s="62"/>
      <c r="M9517" s="63"/>
      <c r="N9517" s="63"/>
      <c r="O9517" s="64"/>
      <c r="P9517" s="127"/>
      <c r="W9517" s="64"/>
      <c r="X9517" s="64"/>
    </row>
    <row r="9518" spans="1:24" s="59" customFormat="1" x14ac:dyDescent="0.25">
      <c r="A9518" s="77"/>
      <c r="D9518" s="60"/>
      <c r="E9518" s="60"/>
      <c r="F9518" s="60"/>
      <c r="G9518" s="60"/>
      <c r="H9518" s="62"/>
      <c r="I9518" s="62"/>
      <c r="J9518" s="62"/>
      <c r="K9518" s="62"/>
      <c r="M9518" s="63"/>
      <c r="N9518" s="63"/>
      <c r="O9518" s="64"/>
      <c r="P9518" s="127"/>
      <c r="W9518" s="64"/>
      <c r="X9518" s="64"/>
    </row>
    <row r="9519" spans="1:24" s="59" customFormat="1" x14ac:dyDescent="0.25">
      <c r="A9519" s="77"/>
      <c r="D9519" s="60"/>
      <c r="E9519" s="60"/>
      <c r="F9519" s="60"/>
      <c r="G9519" s="60"/>
      <c r="H9519" s="62"/>
      <c r="I9519" s="62"/>
      <c r="J9519" s="62"/>
      <c r="K9519" s="62"/>
      <c r="M9519" s="63"/>
      <c r="N9519" s="63"/>
      <c r="O9519" s="64"/>
      <c r="P9519" s="127"/>
      <c r="W9519" s="64"/>
      <c r="X9519" s="64"/>
    </row>
    <row r="9520" spans="1:24" s="59" customFormat="1" x14ac:dyDescent="0.25">
      <c r="A9520" s="77"/>
      <c r="D9520" s="60"/>
      <c r="E9520" s="60"/>
      <c r="F9520" s="60"/>
      <c r="G9520" s="60"/>
      <c r="H9520" s="62"/>
      <c r="I9520" s="62"/>
      <c r="J9520" s="62"/>
      <c r="K9520" s="62"/>
      <c r="M9520" s="63"/>
      <c r="N9520" s="63"/>
      <c r="O9520" s="64"/>
      <c r="P9520" s="127"/>
      <c r="W9520" s="64"/>
      <c r="X9520" s="64"/>
    </row>
    <row r="9521" spans="1:24" s="59" customFormat="1" x14ac:dyDescent="0.25">
      <c r="A9521" s="77"/>
      <c r="D9521" s="60"/>
      <c r="E9521" s="60"/>
      <c r="F9521" s="60"/>
      <c r="G9521" s="60"/>
      <c r="H9521" s="62"/>
      <c r="I9521" s="62"/>
      <c r="J9521" s="62"/>
      <c r="K9521" s="62"/>
      <c r="M9521" s="63"/>
      <c r="N9521" s="63"/>
      <c r="O9521" s="64"/>
      <c r="P9521" s="127"/>
      <c r="W9521" s="64"/>
      <c r="X9521" s="64"/>
    </row>
    <row r="9522" spans="1:24" s="59" customFormat="1" x14ac:dyDescent="0.25">
      <c r="A9522" s="77"/>
      <c r="D9522" s="60"/>
      <c r="E9522" s="60"/>
      <c r="F9522" s="60"/>
      <c r="G9522" s="60"/>
      <c r="H9522" s="62"/>
      <c r="I9522" s="62"/>
      <c r="J9522" s="62"/>
      <c r="K9522" s="62"/>
      <c r="M9522" s="63"/>
      <c r="N9522" s="63"/>
      <c r="O9522" s="64"/>
      <c r="P9522" s="127"/>
      <c r="W9522" s="64"/>
      <c r="X9522" s="64"/>
    </row>
    <row r="9523" spans="1:24" s="59" customFormat="1" x14ac:dyDescent="0.25">
      <c r="A9523" s="77"/>
      <c r="D9523" s="60"/>
      <c r="E9523" s="60"/>
      <c r="F9523" s="60"/>
      <c r="G9523" s="60"/>
      <c r="H9523" s="62"/>
      <c r="I9523" s="62"/>
      <c r="J9523" s="62"/>
      <c r="K9523" s="62"/>
      <c r="M9523" s="63"/>
      <c r="N9523" s="63"/>
      <c r="O9523" s="64"/>
      <c r="P9523" s="127"/>
      <c r="W9523" s="64"/>
      <c r="X9523" s="64"/>
    </row>
    <row r="9524" spans="1:24" s="59" customFormat="1" x14ac:dyDescent="0.25">
      <c r="A9524" s="77"/>
      <c r="D9524" s="60"/>
      <c r="E9524" s="60"/>
      <c r="F9524" s="60"/>
      <c r="G9524" s="60"/>
      <c r="H9524" s="62"/>
      <c r="I9524" s="62"/>
      <c r="J9524" s="62"/>
      <c r="K9524" s="62"/>
      <c r="M9524" s="63"/>
      <c r="N9524" s="63"/>
      <c r="O9524" s="64"/>
      <c r="P9524" s="127"/>
      <c r="W9524" s="64"/>
      <c r="X9524" s="64"/>
    </row>
    <row r="9525" spans="1:24" s="59" customFormat="1" x14ac:dyDescent="0.25">
      <c r="A9525" s="77"/>
      <c r="D9525" s="60"/>
      <c r="E9525" s="60"/>
      <c r="F9525" s="60"/>
      <c r="G9525" s="60"/>
      <c r="H9525" s="62"/>
      <c r="I9525" s="62"/>
      <c r="J9525" s="62"/>
      <c r="K9525" s="62"/>
      <c r="M9525" s="63"/>
      <c r="N9525" s="63"/>
      <c r="O9525" s="64"/>
      <c r="P9525" s="127"/>
      <c r="W9525" s="64"/>
      <c r="X9525" s="64"/>
    </row>
    <row r="9526" spans="1:24" s="59" customFormat="1" x14ac:dyDescent="0.25">
      <c r="A9526" s="77"/>
      <c r="D9526" s="60"/>
      <c r="E9526" s="60"/>
      <c r="F9526" s="60"/>
      <c r="G9526" s="60"/>
      <c r="H9526" s="62"/>
      <c r="I9526" s="62"/>
      <c r="J9526" s="62"/>
      <c r="K9526" s="62"/>
      <c r="M9526" s="63"/>
      <c r="N9526" s="63"/>
      <c r="O9526" s="64"/>
      <c r="P9526" s="127"/>
      <c r="W9526" s="64"/>
      <c r="X9526" s="64"/>
    </row>
    <row r="9527" spans="1:24" s="59" customFormat="1" x14ac:dyDescent="0.25">
      <c r="A9527" s="77"/>
      <c r="D9527" s="60"/>
      <c r="E9527" s="60"/>
      <c r="F9527" s="60"/>
      <c r="G9527" s="60"/>
      <c r="H9527" s="62"/>
      <c r="I9527" s="62"/>
      <c r="J9527" s="62"/>
      <c r="K9527" s="62"/>
      <c r="M9527" s="63"/>
      <c r="N9527" s="63"/>
      <c r="O9527" s="64"/>
      <c r="P9527" s="127"/>
      <c r="W9527" s="64"/>
      <c r="X9527" s="64"/>
    </row>
    <row r="9528" spans="1:24" s="59" customFormat="1" x14ac:dyDescent="0.25">
      <c r="A9528" s="77"/>
      <c r="D9528" s="60"/>
      <c r="E9528" s="60"/>
      <c r="F9528" s="60"/>
      <c r="G9528" s="60"/>
      <c r="H9528" s="62"/>
      <c r="I9528" s="62"/>
      <c r="J9528" s="62"/>
      <c r="K9528" s="62"/>
      <c r="M9528" s="63"/>
      <c r="N9528" s="63"/>
      <c r="O9528" s="64"/>
      <c r="P9528" s="127"/>
      <c r="W9528" s="64"/>
      <c r="X9528" s="64"/>
    </row>
    <row r="9529" spans="1:24" s="59" customFormat="1" x14ac:dyDescent="0.25">
      <c r="A9529" s="77"/>
      <c r="D9529" s="60"/>
      <c r="E9529" s="60"/>
      <c r="F9529" s="60"/>
      <c r="G9529" s="60"/>
      <c r="H9529" s="62"/>
      <c r="I9529" s="62"/>
      <c r="J9529" s="62"/>
      <c r="K9529" s="62"/>
      <c r="M9529" s="63"/>
      <c r="N9529" s="63"/>
      <c r="O9529" s="64"/>
      <c r="P9529" s="127"/>
      <c r="W9529" s="64"/>
      <c r="X9529" s="64"/>
    </row>
    <row r="9530" spans="1:24" s="59" customFormat="1" x14ac:dyDescent="0.25">
      <c r="A9530" s="77"/>
      <c r="D9530" s="60"/>
      <c r="E9530" s="60"/>
      <c r="F9530" s="60"/>
      <c r="G9530" s="60"/>
      <c r="H9530" s="62"/>
      <c r="I9530" s="62"/>
      <c r="J9530" s="62"/>
      <c r="K9530" s="62"/>
      <c r="M9530" s="63"/>
      <c r="N9530" s="63"/>
      <c r="O9530" s="64"/>
      <c r="P9530" s="127"/>
      <c r="W9530" s="64"/>
      <c r="X9530" s="64"/>
    </row>
    <row r="9531" spans="1:24" s="59" customFormat="1" x14ac:dyDescent="0.25">
      <c r="A9531" s="77"/>
      <c r="D9531" s="60"/>
      <c r="E9531" s="60"/>
      <c r="F9531" s="60"/>
      <c r="G9531" s="60"/>
      <c r="H9531" s="62"/>
      <c r="I9531" s="62"/>
      <c r="J9531" s="62"/>
      <c r="K9531" s="62"/>
      <c r="M9531" s="63"/>
      <c r="N9531" s="63"/>
      <c r="O9531" s="64"/>
      <c r="P9531" s="127"/>
      <c r="W9531" s="64"/>
      <c r="X9531" s="64"/>
    </row>
    <row r="9532" spans="1:24" s="59" customFormat="1" x14ac:dyDescent="0.25">
      <c r="A9532" s="77"/>
      <c r="D9532" s="60"/>
      <c r="E9532" s="60"/>
      <c r="F9532" s="60"/>
      <c r="G9532" s="60"/>
      <c r="H9532" s="62"/>
      <c r="I9532" s="62"/>
      <c r="J9532" s="62"/>
      <c r="K9532" s="62"/>
      <c r="M9532" s="63"/>
      <c r="N9532" s="63"/>
      <c r="O9532" s="64"/>
      <c r="P9532" s="127"/>
      <c r="W9532" s="64"/>
      <c r="X9532" s="64"/>
    </row>
    <row r="9533" spans="1:24" s="59" customFormat="1" x14ac:dyDescent="0.25">
      <c r="A9533" s="77"/>
      <c r="D9533" s="60"/>
      <c r="E9533" s="60"/>
      <c r="F9533" s="60"/>
      <c r="G9533" s="60"/>
      <c r="H9533" s="62"/>
      <c r="I9533" s="62"/>
      <c r="J9533" s="62"/>
      <c r="K9533" s="62"/>
      <c r="M9533" s="63"/>
      <c r="N9533" s="63"/>
      <c r="O9533" s="64"/>
      <c r="P9533" s="127"/>
      <c r="W9533" s="64"/>
      <c r="X9533" s="64"/>
    </row>
    <row r="9534" spans="1:24" s="59" customFormat="1" x14ac:dyDescent="0.25">
      <c r="A9534" s="77"/>
      <c r="D9534" s="60"/>
      <c r="E9534" s="60"/>
      <c r="F9534" s="60"/>
      <c r="G9534" s="60"/>
      <c r="H9534" s="62"/>
      <c r="I9534" s="62"/>
      <c r="J9534" s="62"/>
      <c r="K9534" s="62"/>
      <c r="M9534" s="63"/>
      <c r="N9534" s="63"/>
      <c r="O9534" s="64"/>
      <c r="P9534" s="127"/>
      <c r="W9534" s="64"/>
      <c r="X9534" s="64"/>
    </row>
    <row r="9535" spans="1:24" s="59" customFormat="1" x14ac:dyDescent="0.25">
      <c r="A9535" s="77"/>
      <c r="D9535" s="60"/>
      <c r="E9535" s="60"/>
      <c r="F9535" s="60"/>
      <c r="G9535" s="60"/>
      <c r="H9535" s="62"/>
      <c r="I9535" s="62"/>
      <c r="J9535" s="62"/>
      <c r="K9535" s="62"/>
      <c r="M9535" s="63"/>
      <c r="N9535" s="63"/>
      <c r="O9535" s="64"/>
      <c r="P9535" s="127"/>
      <c r="W9535" s="64"/>
      <c r="X9535" s="64"/>
    </row>
    <row r="9536" spans="1:24" s="59" customFormat="1" x14ac:dyDescent="0.25">
      <c r="A9536" s="77"/>
      <c r="D9536" s="60"/>
      <c r="E9536" s="60"/>
      <c r="F9536" s="60"/>
      <c r="G9536" s="60"/>
      <c r="H9536" s="62"/>
      <c r="I9536" s="62"/>
      <c r="J9536" s="62"/>
      <c r="K9536" s="62"/>
      <c r="M9536" s="63"/>
      <c r="N9536" s="63"/>
      <c r="O9536" s="64"/>
      <c r="P9536" s="127"/>
      <c r="W9536" s="64"/>
      <c r="X9536" s="64"/>
    </row>
    <row r="9537" spans="1:24" s="59" customFormat="1" x14ac:dyDescent="0.25">
      <c r="A9537" s="77"/>
      <c r="D9537" s="60"/>
      <c r="E9537" s="60"/>
      <c r="F9537" s="60"/>
      <c r="G9537" s="60"/>
      <c r="H9537" s="62"/>
      <c r="I9537" s="62"/>
      <c r="J9537" s="62"/>
      <c r="K9537" s="62"/>
      <c r="M9537" s="63"/>
      <c r="N9537" s="63"/>
      <c r="O9537" s="64"/>
      <c r="P9537" s="127"/>
      <c r="W9537" s="64"/>
      <c r="X9537" s="64"/>
    </row>
    <row r="9538" spans="1:24" s="59" customFormat="1" x14ac:dyDescent="0.25">
      <c r="A9538" s="77"/>
      <c r="D9538" s="60"/>
      <c r="E9538" s="60"/>
      <c r="F9538" s="60"/>
      <c r="G9538" s="60"/>
      <c r="H9538" s="62"/>
      <c r="I9538" s="62"/>
      <c r="J9538" s="62"/>
      <c r="K9538" s="62"/>
      <c r="M9538" s="63"/>
      <c r="N9538" s="63"/>
      <c r="O9538" s="64"/>
      <c r="P9538" s="127"/>
      <c r="W9538" s="64"/>
      <c r="X9538" s="64"/>
    </row>
    <row r="9539" spans="1:24" s="59" customFormat="1" x14ac:dyDescent="0.25">
      <c r="A9539" s="77"/>
      <c r="D9539" s="60"/>
      <c r="E9539" s="60"/>
      <c r="F9539" s="60"/>
      <c r="G9539" s="60"/>
      <c r="H9539" s="62"/>
      <c r="I9539" s="62"/>
      <c r="J9539" s="62"/>
      <c r="K9539" s="62"/>
      <c r="M9539" s="63"/>
      <c r="N9539" s="63"/>
      <c r="O9539" s="64"/>
      <c r="P9539" s="127"/>
      <c r="W9539" s="64"/>
      <c r="X9539" s="64"/>
    </row>
    <row r="9540" spans="1:24" s="59" customFormat="1" x14ac:dyDescent="0.25">
      <c r="A9540" s="77"/>
      <c r="D9540" s="60"/>
      <c r="E9540" s="60"/>
      <c r="F9540" s="60"/>
      <c r="G9540" s="60"/>
      <c r="H9540" s="62"/>
      <c r="I9540" s="62"/>
      <c r="J9540" s="62"/>
      <c r="K9540" s="62"/>
      <c r="M9540" s="63"/>
      <c r="N9540" s="63"/>
      <c r="O9540" s="64"/>
      <c r="P9540" s="127"/>
      <c r="W9540" s="64"/>
      <c r="X9540" s="64"/>
    </row>
    <row r="9541" spans="1:24" s="59" customFormat="1" x14ac:dyDescent="0.25">
      <c r="A9541" s="77"/>
      <c r="D9541" s="60"/>
      <c r="E9541" s="60"/>
      <c r="F9541" s="60"/>
      <c r="G9541" s="60"/>
      <c r="H9541" s="62"/>
      <c r="I9541" s="62"/>
      <c r="J9541" s="62"/>
      <c r="K9541" s="62"/>
      <c r="M9541" s="63"/>
      <c r="N9541" s="63"/>
      <c r="O9541" s="64"/>
      <c r="P9541" s="127"/>
      <c r="W9541" s="64"/>
      <c r="X9541" s="64"/>
    </row>
    <row r="9542" spans="1:24" s="59" customFormat="1" x14ac:dyDescent="0.25">
      <c r="A9542" s="77"/>
      <c r="D9542" s="60"/>
      <c r="E9542" s="60"/>
      <c r="F9542" s="60"/>
      <c r="G9542" s="60"/>
      <c r="H9542" s="62"/>
      <c r="I9542" s="62"/>
      <c r="J9542" s="62"/>
      <c r="K9542" s="62"/>
      <c r="M9542" s="63"/>
      <c r="N9542" s="63"/>
      <c r="O9542" s="64"/>
      <c r="P9542" s="127"/>
      <c r="W9542" s="64"/>
      <c r="X9542" s="64"/>
    </row>
    <row r="9543" spans="1:24" s="59" customFormat="1" x14ac:dyDescent="0.25">
      <c r="A9543" s="77"/>
      <c r="D9543" s="60"/>
      <c r="E9543" s="60"/>
      <c r="F9543" s="60"/>
      <c r="G9543" s="60"/>
      <c r="H9543" s="62"/>
      <c r="I9543" s="62"/>
      <c r="J9543" s="62"/>
      <c r="K9543" s="62"/>
      <c r="M9543" s="63"/>
      <c r="N9543" s="63"/>
      <c r="O9543" s="64"/>
      <c r="P9543" s="127"/>
      <c r="W9543" s="64"/>
      <c r="X9543" s="64"/>
    </row>
    <row r="9544" spans="1:24" s="59" customFormat="1" x14ac:dyDescent="0.25">
      <c r="A9544" s="77"/>
      <c r="D9544" s="60"/>
      <c r="E9544" s="60"/>
      <c r="F9544" s="60"/>
      <c r="G9544" s="60"/>
      <c r="H9544" s="62"/>
      <c r="I9544" s="62"/>
      <c r="J9544" s="62"/>
      <c r="K9544" s="62"/>
      <c r="M9544" s="63"/>
      <c r="N9544" s="63"/>
      <c r="O9544" s="64"/>
      <c r="P9544" s="127"/>
      <c r="W9544" s="64"/>
      <c r="X9544" s="64"/>
    </row>
    <row r="9545" spans="1:24" s="59" customFormat="1" x14ac:dyDescent="0.25">
      <c r="A9545" s="77"/>
      <c r="D9545" s="60"/>
      <c r="E9545" s="60"/>
      <c r="F9545" s="60"/>
      <c r="G9545" s="60"/>
      <c r="H9545" s="62"/>
      <c r="I9545" s="62"/>
      <c r="J9545" s="62"/>
      <c r="K9545" s="62"/>
      <c r="M9545" s="63"/>
      <c r="N9545" s="63"/>
      <c r="O9545" s="64"/>
      <c r="P9545" s="127"/>
      <c r="W9545" s="64"/>
      <c r="X9545" s="64"/>
    </row>
    <row r="9546" spans="1:24" s="59" customFormat="1" x14ac:dyDescent="0.25">
      <c r="A9546" s="77"/>
      <c r="D9546" s="60"/>
      <c r="E9546" s="60"/>
      <c r="F9546" s="60"/>
      <c r="G9546" s="60"/>
      <c r="H9546" s="62"/>
      <c r="I9546" s="62"/>
      <c r="J9546" s="62"/>
      <c r="K9546" s="62"/>
      <c r="M9546" s="63"/>
      <c r="N9546" s="63"/>
      <c r="O9546" s="64"/>
      <c r="P9546" s="127"/>
      <c r="W9546" s="64"/>
      <c r="X9546" s="64"/>
    </row>
    <row r="9547" spans="1:24" s="59" customFormat="1" x14ac:dyDescent="0.25">
      <c r="A9547" s="77"/>
      <c r="D9547" s="60"/>
      <c r="E9547" s="60"/>
      <c r="F9547" s="60"/>
      <c r="G9547" s="60"/>
      <c r="H9547" s="62"/>
      <c r="I9547" s="62"/>
      <c r="J9547" s="62"/>
      <c r="K9547" s="62"/>
      <c r="M9547" s="63"/>
      <c r="N9547" s="63"/>
      <c r="O9547" s="64"/>
      <c r="P9547" s="127"/>
      <c r="W9547" s="64"/>
      <c r="X9547" s="64"/>
    </row>
    <row r="9548" spans="1:24" s="59" customFormat="1" x14ac:dyDescent="0.25">
      <c r="A9548" s="77"/>
      <c r="D9548" s="60"/>
      <c r="E9548" s="60"/>
      <c r="F9548" s="60"/>
      <c r="G9548" s="60"/>
      <c r="H9548" s="62"/>
      <c r="I9548" s="62"/>
      <c r="J9548" s="62"/>
      <c r="K9548" s="62"/>
      <c r="M9548" s="63"/>
      <c r="N9548" s="63"/>
      <c r="O9548" s="64"/>
      <c r="P9548" s="127"/>
      <c r="W9548" s="64"/>
      <c r="X9548" s="64"/>
    </row>
    <row r="9549" spans="1:24" s="59" customFormat="1" x14ac:dyDescent="0.25">
      <c r="A9549" s="77"/>
      <c r="D9549" s="60"/>
      <c r="E9549" s="60"/>
      <c r="F9549" s="60"/>
      <c r="G9549" s="60"/>
      <c r="H9549" s="62"/>
      <c r="I9549" s="62"/>
      <c r="J9549" s="62"/>
      <c r="K9549" s="62"/>
      <c r="M9549" s="63"/>
      <c r="N9549" s="63"/>
      <c r="O9549" s="64"/>
      <c r="P9549" s="127"/>
      <c r="W9549" s="64"/>
      <c r="X9549" s="64"/>
    </row>
    <row r="9550" spans="1:24" s="59" customFormat="1" x14ac:dyDescent="0.25">
      <c r="A9550" s="77"/>
      <c r="D9550" s="60"/>
      <c r="E9550" s="60"/>
      <c r="F9550" s="60"/>
      <c r="G9550" s="60"/>
      <c r="H9550" s="62"/>
      <c r="I9550" s="62"/>
      <c r="J9550" s="62"/>
      <c r="K9550" s="62"/>
      <c r="M9550" s="63"/>
      <c r="N9550" s="63"/>
      <c r="O9550" s="64"/>
      <c r="P9550" s="127"/>
      <c r="W9550" s="64"/>
      <c r="X9550" s="64"/>
    </row>
    <row r="9551" spans="1:24" s="59" customFormat="1" x14ac:dyDescent="0.25">
      <c r="A9551" s="77"/>
      <c r="D9551" s="60"/>
      <c r="E9551" s="60"/>
      <c r="F9551" s="60"/>
      <c r="G9551" s="60"/>
      <c r="H9551" s="62"/>
      <c r="I9551" s="62"/>
      <c r="J9551" s="62"/>
      <c r="K9551" s="62"/>
      <c r="M9551" s="63"/>
      <c r="N9551" s="63"/>
      <c r="O9551" s="64"/>
      <c r="P9551" s="127"/>
      <c r="W9551" s="64"/>
      <c r="X9551" s="64"/>
    </row>
    <row r="9552" spans="1:24" s="59" customFormat="1" x14ac:dyDescent="0.25">
      <c r="A9552" s="77"/>
      <c r="D9552" s="60"/>
      <c r="E9552" s="60"/>
      <c r="F9552" s="60"/>
      <c r="G9552" s="60"/>
      <c r="H9552" s="62"/>
      <c r="I9552" s="62"/>
      <c r="J9552" s="62"/>
      <c r="K9552" s="62"/>
      <c r="M9552" s="63"/>
      <c r="N9552" s="63"/>
      <c r="O9552" s="64"/>
      <c r="P9552" s="127"/>
      <c r="W9552" s="64"/>
      <c r="X9552" s="64"/>
    </row>
    <row r="9553" spans="1:24" s="59" customFormat="1" x14ac:dyDescent="0.25">
      <c r="A9553" s="77"/>
      <c r="D9553" s="60"/>
      <c r="E9553" s="60"/>
      <c r="F9553" s="60"/>
      <c r="G9553" s="60"/>
      <c r="H9553" s="62"/>
      <c r="I9553" s="62"/>
      <c r="J9553" s="62"/>
      <c r="K9553" s="62"/>
      <c r="M9553" s="63"/>
      <c r="N9553" s="63"/>
      <c r="O9553" s="64"/>
      <c r="P9553" s="127"/>
      <c r="W9553" s="64"/>
      <c r="X9553" s="64"/>
    </row>
    <row r="9554" spans="1:24" s="59" customFormat="1" x14ac:dyDescent="0.25">
      <c r="A9554" s="77"/>
      <c r="D9554" s="60"/>
      <c r="E9554" s="60"/>
      <c r="F9554" s="60"/>
      <c r="G9554" s="60"/>
      <c r="H9554" s="62"/>
      <c r="I9554" s="62"/>
      <c r="J9554" s="62"/>
      <c r="K9554" s="62"/>
      <c r="M9554" s="63"/>
      <c r="N9554" s="63"/>
      <c r="O9554" s="64"/>
      <c r="P9554" s="127"/>
      <c r="W9554" s="64"/>
      <c r="X9554" s="64"/>
    </row>
    <row r="9555" spans="1:24" s="59" customFormat="1" x14ac:dyDescent="0.25">
      <c r="A9555" s="77"/>
      <c r="D9555" s="60"/>
      <c r="E9555" s="60"/>
      <c r="F9555" s="60"/>
      <c r="G9555" s="60"/>
      <c r="H9555" s="62"/>
      <c r="I9555" s="62"/>
      <c r="J9555" s="62"/>
      <c r="K9555" s="62"/>
      <c r="M9555" s="63"/>
      <c r="N9555" s="63"/>
      <c r="O9555" s="64"/>
      <c r="P9555" s="127"/>
      <c r="W9555" s="64"/>
      <c r="X9555" s="64"/>
    </row>
    <row r="9556" spans="1:24" s="59" customFormat="1" x14ac:dyDescent="0.25">
      <c r="A9556" s="77"/>
      <c r="D9556" s="60"/>
      <c r="E9556" s="60"/>
      <c r="F9556" s="60"/>
      <c r="G9556" s="60"/>
      <c r="H9556" s="62"/>
      <c r="I9556" s="62"/>
      <c r="J9556" s="62"/>
      <c r="K9556" s="62"/>
      <c r="M9556" s="63"/>
      <c r="N9556" s="63"/>
      <c r="O9556" s="64"/>
      <c r="P9556" s="127"/>
      <c r="W9556" s="64"/>
      <c r="X9556" s="64"/>
    </row>
    <row r="9557" spans="1:24" s="59" customFormat="1" x14ac:dyDescent="0.25">
      <c r="A9557" s="77"/>
      <c r="D9557" s="60"/>
      <c r="E9557" s="60"/>
      <c r="F9557" s="60"/>
      <c r="G9557" s="60"/>
      <c r="H9557" s="62"/>
      <c r="I9557" s="62"/>
      <c r="J9557" s="62"/>
      <c r="K9557" s="62"/>
      <c r="M9557" s="63"/>
      <c r="N9557" s="63"/>
      <c r="O9557" s="64"/>
      <c r="P9557" s="127"/>
      <c r="W9557" s="64"/>
      <c r="X9557" s="64"/>
    </row>
    <row r="9558" spans="1:24" s="59" customFormat="1" x14ac:dyDescent="0.25">
      <c r="A9558" s="77"/>
      <c r="D9558" s="60"/>
      <c r="E9558" s="60"/>
      <c r="F9558" s="60"/>
      <c r="G9558" s="60"/>
      <c r="H9558" s="62"/>
      <c r="I9558" s="62"/>
      <c r="J9558" s="62"/>
      <c r="K9558" s="62"/>
      <c r="M9558" s="63"/>
      <c r="N9558" s="63"/>
      <c r="O9558" s="64"/>
      <c r="P9558" s="127"/>
      <c r="W9558" s="64"/>
      <c r="X9558" s="64"/>
    </row>
    <row r="9559" spans="1:24" s="59" customFormat="1" x14ac:dyDescent="0.25">
      <c r="A9559" s="77"/>
      <c r="D9559" s="60"/>
      <c r="E9559" s="60"/>
      <c r="F9559" s="60"/>
      <c r="G9559" s="60"/>
      <c r="H9559" s="62"/>
      <c r="I9559" s="62"/>
      <c r="J9559" s="62"/>
      <c r="K9559" s="62"/>
      <c r="M9559" s="63"/>
      <c r="N9559" s="63"/>
      <c r="O9559" s="64"/>
      <c r="P9559" s="127"/>
      <c r="W9559" s="64"/>
      <c r="X9559" s="64"/>
    </row>
    <row r="9560" spans="1:24" s="59" customFormat="1" x14ac:dyDescent="0.25">
      <c r="A9560" s="77"/>
      <c r="D9560" s="60"/>
      <c r="E9560" s="60"/>
      <c r="F9560" s="60"/>
      <c r="G9560" s="60"/>
      <c r="H9560" s="62"/>
      <c r="I9560" s="62"/>
      <c r="J9560" s="62"/>
      <c r="K9560" s="62"/>
      <c r="M9560" s="63"/>
      <c r="N9560" s="63"/>
      <c r="O9560" s="64"/>
      <c r="P9560" s="127"/>
      <c r="W9560" s="64"/>
      <c r="X9560" s="64"/>
    </row>
    <row r="9561" spans="1:24" s="59" customFormat="1" x14ac:dyDescent="0.25">
      <c r="A9561" s="77"/>
      <c r="D9561" s="60"/>
      <c r="E9561" s="60"/>
      <c r="F9561" s="60"/>
      <c r="G9561" s="60"/>
      <c r="H9561" s="62"/>
      <c r="I9561" s="62"/>
      <c r="J9561" s="62"/>
      <c r="K9561" s="62"/>
      <c r="M9561" s="63"/>
      <c r="N9561" s="63"/>
      <c r="O9561" s="64"/>
      <c r="P9561" s="127"/>
      <c r="W9561" s="64"/>
      <c r="X9561" s="64"/>
    </row>
    <row r="9562" spans="1:24" s="59" customFormat="1" x14ac:dyDescent="0.25">
      <c r="A9562" s="77"/>
      <c r="D9562" s="60"/>
      <c r="E9562" s="60"/>
      <c r="F9562" s="60"/>
      <c r="G9562" s="60"/>
      <c r="H9562" s="62"/>
      <c r="I9562" s="62"/>
      <c r="J9562" s="62"/>
      <c r="K9562" s="62"/>
      <c r="M9562" s="63"/>
      <c r="N9562" s="63"/>
      <c r="O9562" s="64"/>
      <c r="P9562" s="127"/>
      <c r="W9562" s="64"/>
      <c r="X9562" s="64"/>
    </row>
    <row r="9563" spans="1:24" s="59" customFormat="1" x14ac:dyDescent="0.25">
      <c r="A9563" s="77"/>
      <c r="D9563" s="60"/>
      <c r="E9563" s="60"/>
      <c r="F9563" s="60"/>
      <c r="G9563" s="60"/>
      <c r="H9563" s="62"/>
      <c r="I9563" s="62"/>
      <c r="J9563" s="62"/>
      <c r="K9563" s="62"/>
      <c r="M9563" s="63"/>
      <c r="N9563" s="63"/>
      <c r="O9563" s="64"/>
      <c r="P9563" s="127"/>
      <c r="W9563" s="64"/>
      <c r="X9563" s="64"/>
    </row>
    <row r="9564" spans="1:24" s="59" customFormat="1" x14ac:dyDescent="0.25">
      <c r="A9564" s="77"/>
      <c r="D9564" s="60"/>
      <c r="E9564" s="60"/>
      <c r="F9564" s="60"/>
      <c r="G9564" s="60"/>
      <c r="H9564" s="62"/>
      <c r="I9564" s="62"/>
      <c r="J9564" s="62"/>
      <c r="K9564" s="62"/>
      <c r="M9564" s="63"/>
      <c r="N9564" s="63"/>
      <c r="O9564" s="64"/>
      <c r="P9564" s="127"/>
      <c r="W9564" s="64"/>
      <c r="X9564" s="64"/>
    </row>
    <row r="9565" spans="1:24" s="59" customFormat="1" x14ac:dyDescent="0.25">
      <c r="A9565" s="77"/>
      <c r="D9565" s="60"/>
      <c r="E9565" s="60"/>
      <c r="F9565" s="60"/>
      <c r="G9565" s="60"/>
      <c r="H9565" s="62"/>
      <c r="I9565" s="62"/>
      <c r="J9565" s="62"/>
      <c r="K9565" s="62"/>
      <c r="M9565" s="63"/>
      <c r="N9565" s="63"/>
      <c r="O9565" s="64"/>
      <c r="P9565" s="127"/>
      <c r="W9565" s="64"/>
      <c r="X9565" s="64"/>
    </row>
    <row r="9566" spans="1:24" s="59" customFormat="1" x14ac:dyDescent="0.25">
      <c r="A9566" s="77"/>
      <c r="D9566" s="60"/>
      <c r="E9566" s="60"/>
      <c r="F9566" s="60"/>
      <c r="G9566" s="60"/>
      <c r="H9566" s="62"/>
      <c r="I9566" s="62"/>
      <c r="J9566" s="62"/>
      <c r="K9566" s="62"/>
      <c r="M9566" s="63"/>
      <c r="N9566" s="63"/>
      <c r="O9566" s="64"/>
      <c r="P9566" s="127"/>
      <c r="W9566" s="64"/>
      <c r="X9566" s="64"/>
    </row>
    <row r="9567" spans="1:24" s="59" customFormat="1" x14ac:dyDescent="0.25">
      <c r="A9567" s="77"/>
      <c r="D9567" s="60"/>
      <c r="E9567" s="60"/>
      <c r="F9567" s="60"/>
      <c r="G9567" s="60"/>
      <c r="H9567" s="62"/>
      <c r="I9567" s="62"/>
      <c r="J9567" s="62"/>
      <c r="K9567" s="62"/>
      <c r="M9567" s="63"/>
      <c r="N9567" s="63"/>
      <c r="O9567" s="64"/>
      <c r="P9567" s="127"/>
      <c r="W9567" s="64"/>
      <c r="X9567" s="64"/>
    </row>
    <row r="9568" spans="1:24" s="59" customFormat="1" x14ac:dyDescent="0.25">
      <c r="A9568" s="77"/>
      <c r="D9568" s="60"/>
      <c r="E9568" s="60"/>
      <c r="F9568" s="60"/>
      <c r="G9568" s="60"/>
      <c r="H9568" s="62"/>
      <c r="I9568" s="62"/>
      <c r="J9568" s="62"/>
      <c r="K9568" s="62"/>
      <c r="M9568" s="63"/>
      <c r="N9568" s="63"/>
      <c r="O9568" s="64"/>
      <c r="P9568" s="127"/>
      <c r="W9568" s="64"/>
      <c r="X9568" s="64"/>
    </row>
    <row r="9569" spans="1:24" s="59" customFormat="1" x14ac:dyDescent="0.25">
      <c r="A9569" s="77"/>
      <c r="D9569" s="60"/>
      <c r="E9569" s="60"/>
      <c r="F9569" s="60"/>
      <c r="G9569" s="60"/>
      <c r="H9569" s="62"/>
      <c r="I9569" s="62"/>
      <c r="J9569" s="62"/>
      <c r="K9569" s="62"/>
      <c r="M9569" s="63"/>
      <c r="N9569" s="63"/>
      <c r="O9569" s="64"/>
      <c r="P9569" s="127"/>
      <c r="W9569" s="64"/>
      <c r="X9569" s="64"/>
    </row>
    <row r="9570" spans="1:24" s="59" customFormat="1" x14ac:dyDescent="0.25">
      <c r="A9570" s="77"/>
      <c r="D9570" s="60"/>
      <c r="E9570" s="60"/>
      <c r="F9570" s="60"/>
      <c r="G9570" s="60"/>
      <c r="H9570" s="62"/>
      <c r="I9570" s="62"/>
      <c r="J9570" s="62"/>
      <c r="K9570" s="62"/>
      <c r="M9570" s="63"/>
      <c r="N9570" s="63"/>
      <c r="O9570" s="64"/>
      <c r="P9570" s="127"/>
      <c r="W9570" s="64"/>
      <c r="X9570" s="64"/>
    </row>
    <row r="9571" spans="1:24" s="59" customFormat="1" x14ac:dyDescent="0.25">
      <c r="A9571" s="77"/>
      <c r="D9571" s="60"/>
      <c r="E9571" s="60"/>
      <c r="F9571" s="60"/>
      <c r="G9571" s="60"/>
      <c r="H9571" s="62"/>
      <c r="I9571" s="62"/>
      <c r="J9571" s="62"/>
      <c r="K9571" s="62"/>
      <c r="M9571" s="63"/>
      <c r="N9571" s="63"/>
      <c r="O9571" s="64"/>
      <c r="P9571" s="127"/>
      <c r="W9571" s="64"/>
      <c r="X9571" s="64"/>
    </row>
    <row r="9572" spans="1:24" s="59" customFormat="1" x14ac:dyDescent="0.25">
      <c r="A9572" s="77"/>
      <c r="D9572" s="60"/>
      <c r="E9572" s="60"/>
      <c r="F9572" s="60"/>
      <c r="G9572" s="60"/>
      <c r="H9572" s="62"/>
      <c r="I9572" s="62"/>
      <c r="J9572" s="62"/>
      <c r="K9572" s="62"/>
      <c r="M9572" s="63"/>
      <c r="N9572" s="63"/>
      <c r="O9572" s="64"/>
      <c r="P9572" s="127"/>
      <c r="W9572" s="64"/>
      <c r="X9572" s="64"/>
    </row>
    <row r="9573" spans="1:24" s="59" customFormat="1" x14ac:dyDescent="0.25">
      <c r="A9573" s="77"/>
      <c r="D9573" s="60"/>
      <c r="E9573" s="60"/>
      <c r="F9573" s="60"/>
      <c r="G9573" s="60"/>
      <c r="H9573" s="62"/>
      <c r="I9573" s="62"/>
      <c r="J9573" s="62"/>
      <c r="K9573" s="62"/>
      <c r="M9573" s="63"/>
      <c r="N9573" s="63"/>
      <c r="O9573" s="64"/>
      <c r="P9573" s="127"/>
      <c r="W9573" s="64"/>
      <c r="X9573" s="64"/>
    </row>
    <row r="9574" spans="1:24" s="59" customFormat="1" x14ac:dyDescent="0.25">
      <c r="A9574" s="77"/>
      <c r="D9574" s="60"/>
      <c r="E9574" s="60"/>
      <c r="F9574" s="60"/>
      <c r="G9574" s="60"/>
      <c r="H9574" s="62"/>
      <c r="I9574" s="62"/>
      <c r="J9574" s="62"/>
      <c r="K9574" s="62"/>
      <c r="M9574" s="63"/>
      <c r="N9574" s="63"/>
      <c r="O9574" s="64"/>
      <c r="P9574" s="127"/>
      <c r="W9574" s="64"/>
      <c r="X9574" s="64"/>
    </row>
    <row r="9575" spans="1:24" s="59" customFormat="1" x14ac:dyDescent="0.25">
      <c r="A9575" s="77"/>
      <c r="D9575" s="60"/>
      <c r="E9575" s="60"/>
      <c r="F9575" s="60"/>
      <c r="G9575" s="60"/>
      <c r="H9575" s="62"/>
      <c r="I9575" s="62"/>
      <c r="J9575" s="62"/>
      <c r="K9575" s="62"/>
      <c r="M9575" s="63"/>
      <c r="N9575" s="63"/>
      <c r="O9575" s="64"/>
      <c r="P9575" s="127"/>
      <c r="W9575" s="64"/>
      <c r="X9575" s="64"/>
    </row>
    <row r="9576" spans="1:24" s="59" customFormat="1" x14ac:dyDescent="0.25">
      <c r="A9576" s="77"/>
      <c r="D9576" s="60"/>
      <c r="E9576" s="60"/>
      <c r="F9576" s="60"/>
      <c r="G9576" s="60"/>
      <c r="H9576" s="62"/>
      <c r="I9576" s="62"/>
      <c r="J9576" s="62"/>
      <c r="K9576" s="62"/>
      <c r="M9576" s="63"/>
      <c r="N9576" s="63"/>
      <c r="O9576" s="64"/>
      <c r="P9576" s="127"/>
      <c r="W9576" s="64"/>
      <c r="X9576" s="64"/>
    </row>
    <row r="9577" spans="1:24" s="59" customFormat="1" x14ac:dyDescent="0.25">
      <c r="A9577" s="77"/>
      <c r="D9577" s="60"/>
      <c r="E9577" s="60"/>
      <c r="F9577" s="60"/>
      <c r="G9577" s="60"/>
      <c r="H9577" s="62"/>
      <c r="I9577" s="62"/>
      <c r="J9577" s="62"/>
      <c r="K9577" s="62"/>
      <c r="M9577" s="63"/>
      <c r="N9577" s="63"/>
      <c r="O9577" s="64"/>
      <c r="P9577" s="127"/>
      <c r="W9577" s="64"/>
      <c r="X9577" s="64"/>
    </row>
    <row r="9578" spans="1:24" s="59" customFormat="1" x14ac:dyDescent="0.25">
      <c r="A9578" s="77"/>
      <c r="D9578" s="60"/>
      <c r="E9578" s="60"/>
      <c r="F9578" s="60"/>
      <c r="G9578" s="60"/>
      <c r="H9578" s="62"/>
      <c r="I9578" s="62"/>
      <c r="J9578" s="62"/>
      <c r="K9578" s="62"/>
      <c r="M9578" s="63"/>
      <c r="N9578" s="63"/>
      <c r="O9578" s="64"/>
      <c r="P9578" s="127"/>
      <c r="W9578" s="64"/>
      <c r="X9578" s="64"/>
    </row>
    <row r="9579" spans="1:24" s="59" customFormat="1" x14ac:dyDescent="0.25">
      <c r="A9579" s="77"/>
      <c r="D9579" s="60"/>
      <c r="E9579" s="60"/>
      <c r="F9579" s="60"/>
      <c r="G9579" s="60"/>
      <c r="H9579" s="62"/>
      <c r="I9579" s="62"/>
      <c r="J9579" s="62"/>
      <c r="K9579" s="62"/>
      <c r="M9579" s="63"/>
      <c r="N9579" s="63"/>
      <c r="O9579" s="64"/>
      <c r="P9579" s="127"/>
      <c r="W9579" s="64"/>
      <c r="X9579" s="64"/>
    </row>
    <row r="9580" spans="1:24" s="59" customFormat="1" x14ac:dyDescent="0.25">
      <c r="A9580" s="77"/>
      <c r="D9580" s="60"/>
      <c r="E9580" s="60"/>
      <c r="F9580" s="60"/>
      <c r="G9580" s="60"/>
      <c r="H9580" s="62"/>
      <c r="I9580" s="62"/>
      <c r="J9580" s="62"/>
      <c r="K9580" s="62"/>
      <c r="M9580" s="63"/>
      <c r="N9580" s="63"/>
      <c r="O9580" s="64"/>
      <c r="P9580" s="127"/>
      <c r="W9580" s="64"/>
      <c r="X9580" s="64"/>
    </row>
    <row r="9581" spans="1:24" s="59" customFormat="1" x14ac:dyDescent="0.25">
      <c r="A9581" s="77"/>
      <c r="D9581" s="60"/>
      <c r="E9581" s="60"/>
      <c r="F9581" s="60"/>
      <c r="G9581" s="60"/>
      <c r="H9581" s="62"/>
      <c r="I9581" s="62"/>
      <c r="J9581" s="62"/>
      <c r="K9581" s="62"/>
      <c r="M9581" s="63"/>
      <c r="N9581" s="63"/>
      <c r="O9581" s="64"/>
      <c r="P9581" s="127"/>
      <c r="W9581" s="64"/>
      <c r="X9581" s="64"/>
    </row>
    <row r="9582" spans="1:24" s="59" customFormat="1" x14ac:dyDescent="0.25">
      <c r="A9582" s="77"/>
      <c r="D9582" s="60"/>
      <c r="E9582" s="60"/>
      <c r="F9582" s="60"/>
      <c r="G9582" s="60"/>
      <c r="H9582" s="62"/>
      <c r="I9582" s="62"/>
      <c r="J9582" s="62"/>
      <c r="K9582" s="62"/>
      <c r="M9582" s="63"/>
      <c r="N9582" s="63"/>
      <c r="O9582" s="64"/>
      <c r="P9582" s="127"/>
      <c r="W9582" s="64"/>
      <c r="X9582" s="64"/>
    </row>
    <row r="9583" spans="1:24" s="59" customFormat="1" x14ac:dyDescent="0.25">
      <c r="A9583" s="77"/>
      <c r="D9583" s="60"/>
      <c r="E9583" s="60"/>
      <c r="F9583" s="60"/>
      <c r="G9583" s="60"/>
      <c r="H9583" s="62"/>
      <c r="I9583" s="62"/>
      <c r="J9583" s="62"/>
      <c r="K9583" s="62"/>
      <c r="M9583" s="63"/>
      <c r="N9583" s="63"/>
      <c r="O9583" s="64"/>
      <c r="P9583" s="127"/>
      <c r="W9583" s="64"/>
      <c r="X9583" s="64"/>
    </row>
    <row r="9584" spans="1:24" s="59" customFormat="1" x14ac:dyDescent="0.25">
      <c r="A9584" s="77"/>
      <c r="D9584" s="60"/>
      <c r="E9584" s="60"/>
      <c r="F9584" s="60"/>
      <c r="G9584" s="60"/>
      <c r="H9584" s="62"/>
      <c r="I9584" s="62"/>
      <c r="J9584" s="62"/>
      <c r="K9584" s="62"/>
      <c r="M9584" s="63"/>
      <c r="N9584" s="63"/>
      <c r="O9584" s="64"/>
      <c r="P9584" s="127"/>
      <c r="W9584" s="64"/>
      <c r="X9584" s="64"/>
    </row>
    <row r="9585" spans="1:24" s="59" customFormat="1" x14ac:dyDescent="0.25">
      <c r="A9585" s="77"/>
      <c r="D9585" s="60"/>
      <c r="E9585" s="60"/>
      <c r="F9585" s="60"/>
      <c r="G9585" s="60"/>
      <c r="H9585" s="62"/>
      <c r="I9585" s="62"/>
      <c r="J9585" s="62"/>
      <c r="K9585" s="62"/>
      <c r="M9585" s="63"/>
      <c r="N9585" s="63"/>
      <c r="O9585" s="64"/>
      <c r="P9585" s="127"/>
      <c r="W9585" s="64"/>
      <c r="X9585" s="64"/>
    </row>
    <row r="9586" spans="1:24" s="59" customFormat="1" x14ac:dyDescent="0.25">
      <c r="A9586" s="77"/>
      <c r="D9586" s="60"/>
      <c r="E9586" s="60"/>
      <c r="F9586" s="60"/>
      <c r="G9586" s="60"/>
      <c r="H9586" s="62"/>
      <c r="I9586" s="62"/>
      <c r="J9586" s="62"/>
      <c r="K9586" s="62"/>
      <c r="M9586" s="63"/>
      <c r="N9586" s="63"/>
      <c r="O9586" s="64"/>
      <c r="P9586" s="127"/>
      <c r="W9586" s="64"/>
      <c r="X9586" s="64"/>
    </row>
    <row r="9587" spans="1:24" s="59" customFormat="1" x14ac:dyDescent="0.25">
      <c r="A9587" s="77"/>
      <c r="D9587" s="60"/>
      <c r="E9587" s="60"/>
      <c r="F9587" s="60"/>
      <c r="G9587" s="60"/>
      <c r="H9587" s="62"/>
      <c r="I9587" s="62"/>
      <c r="J9587" s="62"/>
      <c r="K9587" s="62"/>
      <c r="M9587" s="63"/>
      <c r="N9587" s="63"/>
      <c r="O9587" s="64"/>
      <c r="P9587" s="127"/>
      <c r="W9587" s="64"/>
      <c r="X9587" s="64"/>
    </row>
    <row r="9588" spans="1:24" s="59" customFormat="1" x14ac:dyDescent="0.25">
      <c r="A9588" s="77"/>
      <c r="D9588" s="60"/>
      <c r="E9588" s="60"/>
      <c r="F9588" s="60"/>
      <c r="G9588" s="60"/>
      <c r="H9588" s="62"/>
      <c r="I9588" s="62"/>
      <c r="J9588" s="62"/>
      <c r="K9588" s="62"/>
      <c r="M9588" s="63"/>
      <c r="N9588" s="63"/>
      <c r="O9588" s="64"/>
      <c r="P9588" s="127"/>
      <c r="W9588" s="64"/>
      <c r="X9588" s="64"/>
    </row>
    <row r="9589" spans="1:24" s="59" customFormat="1" x14ac:dyDescent="0.25">
      <c r="A9589" s="77"/>
      <c r="D9589" s="60"/>
      <c r="E9589" s="60"/>
      <c r="F9589" s="60"/>
      <c r="G9589" s="60"/>
      <c r="H9589" s="62"/>
      <c r="I9589" s="62"/>
      <c r="J9589" s="62"/>
      <c r="K9589" s="62"/>
      <c r="M9589" s="63"/>
      <c r="N9589" s="63"/>
      <c r="O9589" s="64"/>
      <c r="P9589" s="127"/>
      <c r="W9589" s="64"/>
      <c r="X9589" s="64"/>
    </row>
    <row r="9590" spans="1:24" s="59" customFormat="1" x14ac:dyDescent="0.25">
      <c r="A9590" s="77"/>
      <c r="D9590" s="60"/>
      <c r="E9590" s="60"/>
      <c r="F9590" s="60"/>
      <c r="G9590" s="60"/>
      <c r="H9590" s="62"/>
      <c r="I9590" s="62"/>
      <c r="J9590" s="62"/>
      <c r="K9590" s="62"/>
      <c r="M9590" s="63"/>
      <c r="N9590" s="63"/>
      <c r="O9590" s="64"/>
      <c r="P9590" s="127"/>
      <c r="W9590" s="64"/>
      <c r="X9590" s="64"/>
    </row>
    <row r="9591" spans="1:24" s="59" customFormat="1" x14ac:dyDescent="0.25">
      <c r="A9591" s="77"/>
      <c r="D9591" s="60"/>
      <c r="E9591" s="60"/>
      <c r="F9591" s="60"/>
      <c r="G9591" s="60"/>
      <c r="H9591" s="62"/>
      <c r="I9591" s="62"/>
      <c r="J9591" s="62"/>
      <c r="K9591" s="62"/>
      <c r="M9591" s="63"/>
      <c r="N9591" s="63"/>
      <c r="O9591" s="64"/>
      <c r="P9591" s="127"/>
      <c r="W9591" s="64"/>
      <c r="X9591" s="64"/>
    </row>
    <row r="9592" spans="1:24" s="59" customFormat="1" x14ac:dyDescent="0.25">
      <c r="A9592" s="77"/>
      <c r="D9592" s="60"/>
      <c r="E9592" s="60"/>
      <c r="F9592" s="60"/>
      <c r="G9592" s="60"/>
      <c r="H9592" s="62"/>
      <c r="I9592" s="62"/>
      <c r="J9592" s="62"/>
      <c r="K9592" s="62"/>
      <c r="M9592" s="63"/>
      <c r="N9592" s="63"/>
      <c r="O9592" s="64"/>
      <c r="P9592" s="127"/>
      <c r="W9592" s="64"/>
      <c r="X9592" s="64"/>
    </row>
    <row r="9593" spans="1:24" s="59" customFormat="1" x14ac:dyDescent="0.25">
      <c r="A9593" s="77"/>
      <c r="D9593" s="60"/>
      <c r="E9593" s="60"/>
      <c r="F9593" s="60"/>
      <c r="G9593" s="60"/>
      <c r="H9593" s="62"/>
      <c r="I9593" s="62"/>
      <c r="J9593" s="62"/>
      <c r="K9593" s="62"/>
      <c r="M9593" s="63"/>
      <c r="N9593" s="63"/>
      <c r="O9593" s="64"/>
      <c r="P9593" s="127"/>
      <c r="W9593" s="64"/>
      <c r="X9593" s="64"/>
    </row>
    <row r="9594" spans="1:24" s="59" customFormat="1" x14ac:dyDescent="0.25">
      <c r="A9594" s="77"/>
      <c r="D9594" s="60"/>
      <c r="E9594" s="60"/>
      <c r="F9594" s="60"/>
      <c r="G9594" s="60"/>
      <c r="H9594" s="62"/>
      <c r="I9594" s="62"/>
      <c r="J9594" s="62"/>
      <c r="K9594" s="62"/>
      <c r="M9594" s="63"/>
      <c r="N9594" s="63"/>
      <c r="O9594" s="64"/>
      <c r="P9594" s="127"/>
      <c r="W9594" s="64"/>
      <c r="X9594" s="64"/>
    </row>
    <row r="9595" spans="1:24" s="59" customFormat="1" x14ac:dyDescent="0.25">
      <c r="A9595" s="77"/>
      <c r="D9595" s="60"/>
      <c r="E9595" s="60"/>
      <c r="F9595" s="60"/>
      <c r="G9595" s="60"/>
      <c r="H9595" s="62"/>
      <c r="I9595" s="62"/>
      <c r="J9595" s="62"/>
      <c r="K9595" s="62"/>
      <c r="M9595" s="63"/>
      <c r="N9595" s="63"/>
      <c r="O9595" s="64"/>
      <c r="P9595" s="127"/>
      <c r="W9595" s="64"/>
      <c r="X9595" s="64"/>
    </row>
    <row r="9596" spans="1:24" s="59" customFormat="1" x14ac:dyDescent="0.25">
      <c r="A9596" s="77"/>
      <c r="D9596" s="60"/>
      <c r="E9596" s="60"/>
      <c r="F9596" s="60"/>
      <c r="G9596" s="60"/>
      <c r="H9596" s="62"/>
      <c r="I9596" s="62"/>
      <c r="J9596" s="62"/>
      <c r="K9596" s="62"/>
      <c r="M9596" s="63"/>
      <c r="N9596" s="63"/>
      <c r="O9596" s="64"/>
      <c r="P9596" s="127"/>
      <c r="W9596" s="64"/>
      <c r="X9596" s="64"/>
    </row>
    <row r="9597" spans="1:24" s="59" customFormat="1" x14ac:dyDescent="0.25">
      <c r="A9597" s="77"/>
      <c r="D9597" s="60"/>
      <c r="E9597" s="60"/>
      <c r="F9597" s="60"/>
      <c r="G9597" s="60"/>
      <c r="H9597" s="62"/>
      <c r="I9597" s="62"/>
      <c r="J9597" s="62"/>
      <c r="K9597" s="62"/>
      <c r="M9597" s="63"/>
      <c r="N9597" s="63"/>
      <c r="O9597" s="64"/>
      <c r="P9597" s="127"/>
      <c r="W9597" s="64"/>
      <c r="X9597" s="64"/>
    </row>
    <row r="9598" spans="1:24" s="59" customFormat="1" x14ac:dyDescent="0.25">
      <c r="A9598" s="77"/>
      <c r="D9598" s="60"/>
      <c r="E9598" s="60"/>
      <c r="F9598" s="60"/>
      <c r="G9598" s="60"/>
      <c r="H9598" s="62"/>
      <c r="I9598" s="62"/>
      <c r="J9598" s="62"/>
      <c r="K9598" s="62"/>
      <c r="M9598" s="63"/>
      <c r="N9598" s="63"/>
      <c r="O9598" s="64"/>
      <c r="P9598" s="127"/>
      <c r="W9598" s="64"/>
      <c r="X9598" s="64"/>
    </row>
    <row r="9599" spans="1:24" s="59" customFormat="1" x14ac:dyDescent="0.25">
      <c r="A9599" s="77"/>
      <c r="D9599" s="60"/>
      <c r="E9599" s="60"/>
      <c r="F9599" s="60"/>
      <c r="G9599" s="60"/>
      <c r="H9599" s="62"/>
      <c r="I9599" s="62"/>
      <c r="J9599" s="62"/>
      <c r="K9599" s="62"/>
      <c r="M9599" s="63"/>
      <c r="N9599" s="63"/>
      <c r="O9599" s="64"/>
      <c r="P9599" s="127"/>
      <c r="W9599" s="64"/>
      <c r="X9599" s="64"/>
    </row>
    <row r="9600" spans="1:24" s="59" customFormat="1" x14ac:dyDescent="0.25">
      <c r="A9600" s="77"/>
      <c r="D9600" s="60"/>
      <c r="E9600" s="60"/>
      <c r="F9600" s="60"/>
      <c r="G9600" s="60"/>
      <c r="H9600" s="62"/>
      <c r="I9600" s="62"/>
      <c r="J9600" s="62"/>
      <c r="K9600" s="62"/>
      <c r="M9600" s="63"/>
      <c r="N9600" s="63"/>
      <c r="O9600" s="64"/>
      <c r="P9600" s="127"/>
      <c r="W9600" s="64"/>
      <c r="X9600" s="64"/>
    </row>
    <row r="9601" spans="1:24" s="59" customFormat="1" x14ac:dyDescent="0.25">
      <c r="A9601" s="77"/>
      <c r="D9601" s="60"/>
      <c r="E9601" s="60"/>
      <c r="F9601" s="60"/>
      <c r="G9601" s="60"/>
      <c r="H9601" s="62"/>
      <c r="I9601" s="62"/>
      <c r="J9601" s="62"/>
      <c r="K9601" s="62"/>
      <c r="M9601" s="63"/>
      <c r="N9601" s="63"/>
      <c r="O9601" s="64"/>
      <c r="P9601" s="127"/>
      <c r="W9601" s="64"/>
      <c r="X9601" s="64"/>
    </row>
    <row r="9602" spans="1:24" s="59" customFormat="1" x14ac:dyDescent="0.25">
      <c r="A9602" s="77"/>
      <c r="D9602" s="60"/>
      <c r="E9602" s="60"/>
      <c r="F9602" s="60"/>
      <c r="G9602" s="60"/>
      <c r="H9602" s="62"/>
      <c r="I9602" s="62"/>
      <c r="J9602" s="62"/>
      <c r="K9602" s="62"/>
      <c r="M9602" s="63"/>
      <c r="N9602" s="63"/>
      <c r="O9602" s="64"/>
      <c r="P9602" s="127"/>
      <c r="W9602" s="64"/>
      <c r="X9602" s="64"/>
    </row>
    <row r="9603" spans="1:24" s="59" customFormat="1" x14ac:dyDescent="0.25">
      <c r="A9603" s="77"/>
      <c r="D9603" s="60"/>
      <c r="E9603" s="60"/>
      <c r="F9603" s="60"/>
      <c r="G9603" s="60"/>
      <c r="H9603" s="62"/>
      <c r="I9603" s="62"/>
      <c r="J9603" s="62"/>
      <c r="K9603" s="62"/>
      <c r="M9603" s="63"/>
      <c r="N9603" s="63"/>
      <c r="O9603" s="64"/>
      <c r="P9603" s="127"/>
      <c r="W9603" s="64"/>
      <c r="X9603" s="64"/>
    </row>
    <row r="9604" spans="1:24" s="59" customFormat="1" x14ac:dyDescent="0.25">
      <c r="A9604" s="77"/>
      <c r="D9604" s="60"/>
      <c r="E9604" s="60"/>
      <c r="F9604" s="60"/>
      <c r="G9604" s="60"/>
      <c r="H9604" s="62"/>
      <c r="I9604" s="62"/>
      <c r="J9604" s="62"/>
      <c r="K9604" s="62"/>
      <c r="M9604" s="63"/>
      <c r="N9604" s="63"/>
      <c r="O9604" s="64"/>
      <c r="P9604" s="127"/>
      <c r="W9604" s="64"/>
      <c r="X9604" s="64"/>
    </row>
    <row r="9605" spans="1:24" s="59" customFormat="1" x14ac:dyDescent="0.25">
      <c r="A9605" s="77"/>
      <c r="D9605" s="60"/>
      <c r="E9605" s="60"/>
      <c r="F9605" s="60"/>
      <c r="G9605" s="60"/>
      <c r="H9605" s="62"/>
      <c r="I9605" s="62"/>
      <c r="J9605" s="62"/>
      <c r="K9605" s="62"/>
      <c r="M9605" s="63"/>
      <c r="N9605" s="63"/>
      <c r="O9605" s="64"/>
      <c r="P9605" s="127"/>
      <c r="W9605" s="64"/>
      <c r="X9605" s="64"/>
    </row>
    <row r="9606" spans="1:24" s="59" customFormat="1" x14ac:dyDescent="0.25">
      <c r="A9606" s="77"/>
      <c r="D9606" s="60"/>
      <c r="E9606" s="60"/>
      <c r="F9606" s="60"/>
      <c r="G9606" s="60"/>
      <c r="H9606" s="62"/>
      <c r="I9606" s="62"/>
      <c r="J9606" s="62"/>
      <c r="K9606" s="62"/>
      <c r="M9606" s="63"/>
      <c r="N9606" s="63"/>
      <c r="O9606" s="64"/>
      <c r="P9606" s="127"/>
      <c r="W9606" s="64"/>
      <c r="X9606" s="64"/>
    </row>
    <row r="9607" spans="1:24" s="59" customFormat="1" x14ac:dyDescent="0.25">
      <c r="A9607" s="77"/>
      <c r="D9607" s="60"/>
      <c r="E9607" s="60"/>
      <c r="F9607" s="60"/>
      <c r="G9607" s="60"/>
      <c r="H9607" s="62"/>
      <c r="I9607" s="62"/>
      <c r="J9607" s="62"/>
      <c r="K9607" s="62"/>
      <c r="M9607" s="63"/>
      <c r="N9607" s="63"/>
      <c r="O9607" s="64"/>
      <c r="P9607" s="127"/>
      <c r="W9607" s="64"/>
      <c r="X9607" s="64"/>
    </row>
    <row r="9608" spans="1:24" s="59" customFormat="1" x14ac:dyDescent="0.25">
      <c r="A9608" s="77"/>
      <c r="D9608" s="60"/>
      <c r="E9608" s="60"/>
      <c r="F9608" s="60"/>
      <c r="G9608" s="60"/>
      <c r="H9608" s="62"/>
      <c r="I9608" s="62"/>
      <c r="J9608" s="62"/>
      <c r="K9608" s="62"/>
      <c r="M9608" s="63"/>
      <c r="N9608" s="63"/>
      <c r="O9608" s="64"/>
      <c r="P9608" s="127"/>
      <c r="W9608" s="64"/>
      <c r="X9608" s="64"/>
    </row>
    <row r="9609" spans="1:24" s="59" customFormat="1" x14ac:dyDescent="0.25">
      <c r="A9609" s="77"/>
      <c r="D9609" s="60"/>
      <c r="E9609" s="60"/>
      <c r="F9609" s="60"/>
      <c r="G9609" s="60"/>
      <c r="H9609" s="62"/>
      <c r="I9609" s="62"/>
      <c r="J9609" s="62"/>
      <c r="K9609" s="62"/>
      <c r="M9609" s="63"/>
      <c r="N9609" s="63"/>
      <c r="O9609" s="64"/>
      <c r="P9609" s="127"/>
      <c r="W9609" s="64"/>
      <c r="X9609" s="64"/>
    </row>
    <row r="9610" spans="1:24" s="59" customFormat="1" x14ac:dyDescent="0.25">
      <c r="A9610" s="77"/>
      <c r="D9610" s="60"/>
      <c r="E9610" s="60"/>
      <c r="F9610" s="60"/>
      <c r="G9610" s="60"/>
      <c r="H9610" s="62"/>
      <c r="I9610" s="62"/>
      <c r="J9610" s="62"/>
      <c r="K9610" s="62"/>
      <c r="M9610" s="63"/>
      <c r="N9610" s="63"/>
      <c r="O9610" s="64"/>
      <c r="P9610" s="127"/>
      <c r="W9610" s="64"/>
      <c r="X9610" s="64"/>
    </row>
    <row r="9611" spans="1:24" s="59" customFormat="1" x14ac:dyDescent="0.25">
      <c r="A9611" s="77"/>
      <c r="D9611" s="60"/>
      <c r="E9611" s="60"/>
      <c r="F9611" s="60"/>
      <c r="G9611" s="60"/>
      <c r="H9611" s="62"/>
      <c r="I9611" s="62"/>
      <c r="J9611" s="62"/>
      <c r="K9611" s="62"/>
      <c r="M9611" s="63"/>
      <c r="N9611" s="63"/>
      <c r="O9611" s="64"/>
      <c r="P9611" s="127"/>
      <c r="W9611" s="64"/>
      <c r="X9611" s="64"/>
    </row>
    <row r="9612" spans="1:24" s="59" customFormat="1" x14ac:dyDescent="0.25">
      <c r="A9612" s="77"/>
      <c r="D9612" s="60"/>
      <c r="E9612" s="60"/>
      <c r="F9612" s="60"/>
      <c r="G9612" s="60"/>
      <c r="H9612" s="62"/>
      <c r="I9612" s="62"/>
      <c r="J9612" s="62"/>
      <c r="K9612" s="62"/>
      <c r="M9612" s="63"/>
      <c r="N9612" s="63"/>
      <c r="O9612" s="64"/>
      <c r="P9612" s="127"/>
      <c r="W9612" s="64"/>
      <c r="X9612" s="64"/>
    </row>
    <row r="9613" spans="1:24" s="59" customFormat="1" x14ac:dyDescent="0.25">
      <c r="A9613" s="77"/>
      <c r="D9613" s="60"/>
      <c r="E9613" s="60"/>
      <c r="F9613" s="60"/>
      <c r="G9613" s="60"/>
      <c r="H9613" s="62"/>
      <c r="I9613" s="62"/>
      <c r="J9613" s="62"/>
      <c r="K9613" s="62"/>
      <c r="M9613" s="63"/>
      <c r="N9613" s="63"/>
      <c r="O9613" s="64"/>
      <c r="P9613" s="127"/>
      <c r="W9613" s="64"/>
      <c r="X9613" s="64"/>
    </row>
    <row r="9614" spans="1:24" s="59" customFormat="1" x14ac:dyDescent="0.25">
      <c r="A9614" s="77"/>
      <c r="D9614" s="60"/>
      <c r="E9614" s="60"/>
      <c r="F9614" s="60"/>
      <c r="G9614" s="60"/>
      <c r="H9614" s="62"/>
      <c r="I9614" s="62"/>
      <c r="J9614" s="62"/>
      <c r="K9614" s="62"/>
      <c r="M9614" s="63"/>
      <c r="N9614" s="63"/>
      <c r="O9614" s="64"/>
      <c r="P9614" s="127"/>
      <c r="W9614" s="64"/>
      <c r="X9614" s="64"/>
    </row>
    <row r="9615" spans="1:24" s="59" customFormat="1" x14ac:dyDescent="0.25">
      <c r="A9615" s="77"/>
      <c r="D9615" s="60"/>
      <c r="E9615" s="60"/>
      <c r="F9615" s="60"/>
      <c r="G9615" s="60"/>
      <c r="H9615" s="62"/>
      <c r="I9615" s="62"/>
      <c r="J9615" s="62"/>
      <c r="K9615" s="62"/>
      <c r="M9615" s="63"/>
      <c r="N9615" s="63"/>
      <c r="O9615" s="64"/>
      <c r="P9615" s="127"/>
      <c r="W9615" s="64"/>
      <c r="X9615" s="64"/>
    </row>
    <row r="9616" spans="1:24" s="59" customFormat="1" x14ac:dyDescent="0.25">
      <c r="A9616" s="77"/>
      <c r="D9616" s="60"/>
      <c r="E9616" s="60"/>
      <c r="F9616" s="60"/>
      <c r="G9616" s="60"/>
      <c r="H9616" s="62"/>
      <c r="I9616" s="62"/>
      <c r="J9616" s="62"/>
      <c r="K9616" s="62"/>
      <c r="M9616" s="63"/>
      <c r="N9616" s="63"/>
      <c r="O9616" s="64"/>
      <c r="P9616" s="127"/>
      <c r="W9616" s="64"/>
      <c r="X9616" s="64"/>
    </row>
    <row r="9617" spans="1:24" s="59" customFormat="1" x14ac:dyDescent="0.25">
      <c r="A9617" s="77"/>
      <c r="D9617" s="60"/>
      <c r="E9617" s="60"/>
      <c r="F9617" s="60"/>
      <c r="G9617" s="60"/>
      <c r="H9617" s="62"/>
      <c r="I9617" s="62"/>
      <c r="J9617" s="62"/>
      <c r="K9617" s="62"/>
      <c r="M9617" s="63"/>
      <c r="N9617" s="63"/>
      <c r="O9617" s="64"/>
      <c r="P9617" s="127"/>
      <c r="W9617" s="64"/>
      <c r="X9617" s="64"/>
    </row>
    <row r="9618" spans="1:24" s="59" customFormat="1" x14ac:dyDescent="0.25">
      <c r="A9618" s="77"/>
      <c r="D9618" s="60"/>
      <c r="E9618" s="60"/>
      <c r="F9618" s="60"/>
      <c r="G9618" s="60"/>
      <c r="H9618" s="62"/>
      <c r="I9618" s="62"/>
      <c r="J9618" s="62"/>
      <c r="K9618" s="62"/>
      <c r="M9618" s="63"/>
      <c r="N9618" s="63"/>
      <c r="O9618" s="64"/>
      <c r="P9618" s="127"/>
      <c r="W9618" s="64"/>
      <c r="X9618" s="64"/>
    </row>
    <row r="9619" spans="1:24" s="59" customFormat="1" x14ac:dyDescent="0.25">
      <c r="A9619" s="77"/>
      <c r="D9619" s="60"/>
      <c r="E9619" s="60"/>
      <c r="F9619" s="60"/>
      <c r="G9619" s="60"/>
      <c r="H9619" s="62"/>
      <c r="I9619" s="62"/>
      <c r="J9619" s="62"/>
      <c r="K9619" s="62"/>
      <c r="M9619" s="63"/>
      <c r="N9619" s="63"/>
      <c r="O9619" s="64"/>
      <c r="P9619" s="127"/>
      <c r="W9619" s="64"/>
      <c r="X9619" s="64"/>
    </row>
    <row r="9620" spans="1:24" s="59" customFormat="1" x14ac:dyDescent="0.25">
      <c r="A9620" s="77"/>
      <c r="D9620" s="60"/>
      <c r="E9620" s="60"/>
      <c r="F9620" s="60"/>
      <c r="G9620" s="60"/>
      <c r="H9620" s="62"/>
      <c r="I9620" s="62"/>
      <c r="J9620" s="62"/>
      <c r="K9620" s="62"/>
      <c r="M9620" s="63"/>
      <c r="N9620" s="63"/>
      <c r="O9620" s="64"/>
      <c r="P9620" s="127"/>
      <c r="W9620" s="64"/>
      <c r="X9620" s="64"/>
    </row>
    <row r="9621" spans="1:24" s="59" customFormat="1" x14ac:dyDescent="0.25">
      <c r="A9621" s="77"/>
      <c r="D9621" s="60"/>
      <c r="E9621" s="60"/>
      <c r="F9621" s="60"/>
      <c r="G9621" s="60"/>
      <c r="H9621" s="62"/>
      <c r="I9621" s="62"/>
      <c r="J9621" s="62"/>
      <c r="K9621" s="62"/>
      <c r="M9621" s="63"/>
      <c r="N9621" s="63"/>
      <c r="O9621" s="64"/>
      <c r="P9621" s="127"/>
      <c r="W9621" s="64"/>
      <c r="X9621" s="64"/>
    </row>
    <row r="9622" spans="1:24" s="59" customFormat="1" x14ac:dyDescent="0.25">
      <c r="A9622" s="77"/>
      <c r="D9622" s="60"/>
      <c r="E9622" s="60"/>
      <c r="F9622" s="60"/>
      <c r="G9622" s="60"/>
      <c r="H9622" s="62"/>
      <c r="I9622" s="62"/>
      <c r="J9622" s="62"/>
      <c r="K9622" s="62"/>
      <c r="M9622" s="63"/>
      <c r="N9622" s="63"/>
      <c r="O9622" s="64"/>
      <c r="P9622" s="127"/>
      <c r="W9622" s="64"/>
      <c r="X9622" s="64"/>
    </row>
    <row r="9623" spans="1:24" s="59" customFormat="1" x14ac:dyDescent="0.25">
      <c r="A9623" s="77"/>
      <c r="D9623" s="60"/>
      <c r="E9623" s="60"/>
      <c r="F9623" s="60"/>
      <c r="G9623" s="60"/>
      <c r="H9623" s="62"/>
      <c r="I9623" s="62"/>
      <c r="J9623" s="62"/>
      <c r="K9623" s="62"/>
      <c r="M9623" s="63"/>
      <c r="N9623" s="63"/>
      <c r="O9623" s="64"/>
      <c r="P9623" s="127"/>
      <c r="W9623" s="64"/>
      <c r="X9623" s="64"/>
    </row>
    <row r="9624" spans="1:24" s="59" customFormat="1" x14ac:dyDescent="0.25">
      <c r="A9624" s="77"/>
      <c r="D9624" s="60"/>
      <c r="E9624" s="60"/>
      <c r="F9624" s="60"/>
      <c r="G9624" s="60"/>
      <c r="H9624" s="62"/>
      <c r="I9624" s="62"/>
      <c r="J9624" s="62"/>
      <c r="K9624" s="62"/>
      <c r="M9624" s="63"/>
      <c r="N9624" s="63"/>
      <c r="O9624" s="64"/>
      <c r="P9624" s="127"/>
      <c r="W9624" s="64"/>
      <c r="X9624" s="64"/>
    </row>
    <row r="9625" spans="1:24" s="59" customFormat="1" x14ac:dyDescent="0.25">
      <c r="A9625" s="77"/>
      <c r="D9625" s="60"/>
      <c r="E9625" s="60"/>
      <c r="F9625" s="60"/>
      <c r="G9625" s="60"/>
      <c r="H9625" s="62"/>
      <c r="I9625" s="62"/>
      <c r="J9625" s="62"/>
      <c r="K9625" s="62"/>
      <c r="M9625" s="63"/>
      <c r="N9625" s="63"/>
      <c r="O9625" s="64"/>
      <c r="P9625" s="127"/>
      <c r="W9625" s="64"/>
      <c r="X9625" s="64"/>
    </row>
    <row r="9626" spans="1:24" s="59" customFormat="1" x14ac:dyDescent="0.25">
      <c r="A9626" s="77"/>
      <c r="D9626" s="60"/>
      <c r="E9626" s="60"/>
      <c r="F9626" s="60"/>
      <c r="G9626" s="60"/>
      <c r="H9626" s="62"/>
      <c r="I9626" s="62"/>
      <c r="J9626" s="62"/>
      <c r="K9626" s="62"/>
      <c r="M9626" s="63"/>
      <c r="N9626" s="63"/>
      <c r="O9626" s="64"/>
      <c r="P9626" s="127"/>
      <c r="W9626" s="64"/>
      <c r="X9626" s="64"/>
    </row>
    <row r="9627" spans="1:24" s="59" customFormat="1" x14ac:dyDescent="0.25">
      <c r="A9627" s="77"/>
      <c r="D9627" s="60"/>
      <c r="E9627" s="60"/>
      <c r="F9627" s="60"/>
      <c r="G9627" s="60"/>
      <c r="H9627" s="62"/>
      <c r="I9627" s="62"/>
      <c r="J9627" s="62"/>
      <c r="K9627" s="62"/>
      <c r="M9627" s="63"/>
      <c r="N9627" s="63"/>
      <c r="O9627" s="64"/>
      <c r="P9627" s="127"/>
      <c r="W9627" s="64"/>
      <c r="X9627" s="64"/>
    </row>
    <row r="9628" spans="1:24" s="59" customFormat="1" x14ac:dyDescent="0.25">
      <c r="A9628" s="77"/>
      <c r="D9628" s="60"/>
      <c r="E9628" s="60"/>
      <c r="F9628" s="60"/>
      <c r="G9628" s="60"/>
      <c r="H9628" s="62"/>
      <c r="I9628" s="62"/>
      <c r="J9628" s="62"/>
      <c r="K9628" s="62"/>
      <c r="M9628" s="63"/>
      <c r="N9628" s="63"/>
      <c r="O9628" s="64"/>
      <c r="P9628" s="127"/>
      <c r="W9628" s="64"/>
      <c r="X9628" s="64"/>
    </row>
    <row r="9629" spans="1:24" s="59" customFormat="1" x14ac:dyDescent="0.25">
      <c r="A9629" s="77"/>
      <c r="D9629" s="60"/>
      <c r="E9629" s="60"/>
      <c r="F9629" s="60"/>
      <c r="G9629" s="60"/>
      <c r="H9629" s="62"/>
      <c r="I9629" s="62"/>
      <c r="J9629" s="62"/>
      <c r="K9629" s="62"/>
      <c r="M9629" s="63"/>
      <c r="N9629" s="63"/>
      <c r="O9629" s="64"/>
      <c r="P9629" s="127"/>
      <c r="W9629" s="64"/>
      <c r="X9629" s="64"/>
    </row>
    <row r="9630" spans="1:24" s="59" customFormat="1" x14ac:dyDescent="0.25">
      <c r="A9630" s="77"/>
      <c r="D9630" s="60"/>
      <c r="E9630" s="60"/>
      <c r="F9630" s="60"/>
      <c r="G9630" s="60"/>
      <c r="H9630" s="62"/>
      <c r="I9630" s="62"/>
      <c r="J9630" s="62"/>
      <c r="K9630" s="62"/>
      <c r="M9630" s="63"/>
      <c r="N9630" s="63"/>
      <c r="O9630" s="64"/>
      <c r="P9630" s="127"/>
      <c r="W9630" s="64"/>
      <c r="X9630" s="64"/>
    </row>
    <row r="9631" spans="1:24" s="59" customFormat="1" x14ac:dyDescent="0.25">
      <c r="A9631" s="77"/>
      <c r="D9631" s="60"/>
      <c r="E9631" s="60"/>
      <c r="F9631" s="60"/>
      <c r="G9631" s="60"/>
      <c r="H9631" s="62"/>
      <c r="I9631" s="62"/>
      <c r="J9631" s="62"/>
      <c r="K9631" s="62"/>
      <c r="M9631" s="63"/>
      <c r="N9631" s="63"/>
      <c r="O9631" s="64"/>
      <c r="P9631" s="127"/>
      <c r="W9631" s="64"/>
      <c r="X9631" s="64"/>
    </row>
    <row r="9632" spans="1:24" s="59" customFormat="1" x14ac:dyDescent="0.25">
      <c r="A9632" s="77"/>
      <c r="D9632" s="60"/>
      <c r="E9632" s="60"/>
      <c r="F9632" s="60"/>
      <c r="G9632" s="60"/>
      <c r="H9632" s="62"/>
      <c r="I9632" s="62"/>
      <c r="J9632" s="62"/>
      <c r="K9632" s="62"/>
      <c r="M9632" s="63"/>
      <c r="N9632" s="63"/>
      <c r="O9632" s="64"/>
      <c r="P9632" s="127"/>
      <c r="W9632" s="64"/>
      <c r="X9632" s="64"/>
    </row>
    <row r="9633" spans="1:24" s="59" customFormat="1" x14ac:dyDescent="0.25">
      <c r="A9633" s="77"/>
      <c r="D9633" s="60"/>
      <c r="E9633" s="60"/>
      <c r="F9633" s="60"/>
      <c r="G9633" s="60"/>
      <c r="H9633" s="62"/>
      <c r="I9633" s="62"/>
      <c r="J9633" s="62"/>
      <c r="K9633" s="62"/>
      <c r="M9633" s="63"/>
      <c r="N9633" s="63"/>
      <c r="O9633" s="64"/>
      <c r="P9633" s="127"/>
      <c r="W9633" s="64"/>
      <c r="X9633" s="64"/>
    </row>
    <row r="9634" spans="1:24" s="59" customFormat="1" x14ac:dyDescent="0.25">
      <c r="A9634" s="77"/>
      <c r="D9634" s="60"/>
      <c r="E9634" s="60"/>
      <c r="F9634" s="60"/>
      <c r="G9634" s="60"/>
      <c r="H9634" s="62"/>
      <c r="I9634" s="62"/>
      <c r="J9634" s="62"/>
      <c r="K9634" s="62"/>
      <c r="M9634" s="63"/>
      <c r="N9634" s="63"/>
      <c r="O9634" s="64"/>
      <c r="P9634" s="127"/>
      <c r="W9634" s="64"/>
      <c r="X9634" s="64"/>
    </row>
    <row r="9635" spans="1:24" s="59" customFormat="1" x14ac:dyDescent="0.25">
      <c r="A9635" s="77"/>
      <c r="D9635" s="60"/>
      <c r="E9635" s="60"/>
      <c r="F9635" s="60"/>
      <c r="G9635" s="60"/>
      <c r="H9635" s="62"/>
      <c r="I9635" s="62"/>
      <c r="J9635" s="62"/>
      <c r="K9635" s="62"/>
      <c r="M9635" s="63"/>
      <c r="N9635" s="63"/>
      <c r="O9635" s="64"/>
      <c r="P9635" s="127"/>
      <c r="W9635" s="64"/>
      <c r="X9635" s="64"/>
    </row>
    <row r="9636" spans="1:24" s="59" customFormat="1" x14ac:dyDescent="0.25">
      <c r="A9636" s="77"/>
      <c r="D9636" s="60"/>
      <c r="E9636" s="60"/>
      <c r="F9636" s="60"/>
      <c r="G9636" s="60"/>
      <c r="H9636" s="62"/>
      <c r="I9636" s="62"/>
      <c r="J9636" s="62"/>
      <c r="K9636" s="62"/>
      <c r="M9636" s="63"/>
      <c r="N9636" s="63"/>
      <c r="O9636" s="64"/>
      <c r="P9636" s="127"/>
      <c r="W9636" s="64"/>
      <c r="X9636" s="64"/>
    </row>
    <row r="9637" spans="1:24" s="59" customFormat="1" x14ac:dyDescent="0.25">
      <c r="A9637" s="77"/>
      <c r="D9637" s="60"/>
      <c r="E9637" s="60"/>
      <c r="F9637" s="60"/>
      <c r="G9637" s="60"/>
      <c r="H9637" s="62"/>
      <c r="I9637" s="62"/>
      <c r="J9637" s="62"/>
      <c r="K9637" s="62"/>
      <c r="M9637" s="63"/>
      <c r="N9637" s="63"/>
      <c r="O9637" s="64"/>
      <c r="P9637" s="127"/>
      <c r="W9637" s="64"/>
      <c r="X9637" s="64"/>
    </row>
    <row r="9638" spans="1:24" s="59" customFormat="1" x14ac:dyDescent="0.25">
      <c r="A9638" s="77"/>
      <c r="D9638" s="60"/>
      <c r="E9638" s="60"/>
      <c r="F9638" s="60"/>
      <c r="G9638" s="60"/>
      <c r="H9638" s="62"/>
      <c r="I9638" s="62"/>
      <c r="J9638" s="62"/>
      <c r="K9638" s="62"/>
      <c r="M9638" s="63"/>
      <c r="N9638" s="63"/>
      <c r="O9638" s="64"/>
      <c r="P9638" s="127"/>
      <c r="W9638" s="64"/>
      <c r="X9638" s="64"/>
    </row>
    <row r="9639" spans="1:24" s="59" customFormat="1" x14ac:dyDescent="0.25">
      <c r="A9639" s="77"/>
      <c r="D9639" s="60"/>
      <c r="E9639" s="60"/>
      <c r="F9639" s="60"/>
      <c r="G9639" s="60"/>
      <c r="H9639" s="62"/>
      <c r="I9639" s="62"/>
      <c r="J9639" s="62"/>
      <c r="K9639" s="62"/>
      <c r="M9639" s="63"/>
      <c r="N9639" s="63"/>
      <c r="O9639" s="64"/>
      <c r="P9639" s="127"/>
      <c r="W9639" s="64"/>
      <c r="X9639" s="64"/>
    </row>
    <row r="9640" spans="1:24" s="59" customFormat="1" x14ac:dyDescent="0.25">
      <c r="A9640" s="77"/>
      <c r="D9640" s="60"/>
      <c r="E9640" s="60"/>
      <c r="F9640" s="60"/>
      <c r="G9640" s="60"/>
      <c r="H9640" s="62"/>
      <c r="I9640" s="62"/>
      <c r="J9640" s="62"/>
      <c r="K9640" s="62"/>
      <c r="M9640" s="63"/>
      <c r="N9640" s="63"/>
      <c r="O9640" s="64"/>
      <c r="P9640" s="127"/>
      <c r="W9640" s="64"/>
      <c r="X9640" s="64"/>
    </row>
    <row r="9641" spans="1:24" s="59" customFormat="1" x14ac:dyDescent="0.25">
      <c r="A9641" s="77"/>
      <c r="D9641" s="60"/>
      <c r="E9641" s="60"/>
      <c r="F9641" s="60"/>
      <c r="G9641" s="60"/>
      <c r="H9641" s="62"/>
      <c r="I9641" s="62"/>
      <c r="J9641" s="62"/>
      <c r="K9641" s="62"/>
      <c r="M9641" s="63"/>
      <c r="N9641" s="63"/>
      <c r="O9641" s="64"/>
      <c r="P9641" s="127"/>
      <c r="W9641" s="64"/>
      <c r="X9641" s="64"/>
    </row>
    <row r="9642" spans="1:24" s="59" customFormat="1" x14ac:dyDescent="0.25">
      <c r="A9642" s="77"/>
      <c r="D9642" s="60"/>
      <c r="E9642" s="60"/>
      <c r="F9642" s="60"/>
      <c r="G9642" s="60"/>
      <c r="H9642" s="62"/>
      <c r="I9642" s="62"/>
      <c r="J9642" s="62"/>
      <c r="K9642" s="62"/>
      <c r="M9642" s="63"/>
      <c r="N9642" s="63"/>
      <c r="O9642" s="64"/>
      <c r="P9642" s="127"/>
      <c r="W9642" s="64"/>
      <c r="X9642" s="64"/>
    </row>
    <row r="9643" spans="1:24" s="59" customFormat="1" x14ac:dyDescent="0.25">
      <c r="A9643" s="77"/>
      <c r="D9643" s="60"/>
      <c r="E9643" s="60"/>
      <c r="F9643" s="60"/>
      <c r="G9643" s="60"/>
      <c r="H9643" s="62"/>
      <c r="I9643" s="62"/>
      <c r="J9643" s="62"/>
      <c r="K9643" s="62"/>
      <c r="M9643" s="63"/>
      <c r="N9643" s="63"/>
      <c r="O9643" s="64"/>
      <c r="P9643" s="127"/>
      <c r="W9643" s="64"/>
      <c r="X9643" s="64"/>
    </row>
    <row r="9644" spans="1:24" s="59" customFormat="1" x14ac:dyDescent="0.25">
      <c r="A9644" s="77"/>
      <c r="D9644" s="60"/>
      <c r="E9644" s="60"/>
      <c r="F9644" s="60"/>
      <c r="G9644" s="60"/>
      <c r="H9644" s="62"/>
      <c r="I9644" s="62"/>
      <c r="J9644" s="62"/>
      <c r="K9644" s="62"/>
      <c r="M9644" s="63"/>
      <c r="N9644" s="63"/>
      <c r="O9644" s="64"/>
      <c r="P9644" s="127"/>
      <c r="W9644" s="64"/>
      <c r="X9644" s="64"/>
    </row>
    <row r="9645" spans="1:24" s="59" customFormat="1" x14ac:dyDescent="0.25">
      <c r="A9645" s="77"/>
      <c r="D9645" s="60"/>
      <c r="E9645" s="60"/>
      <c r="F9645" s="60"/>
      <c r="G9645" s="60"/>
      <c r="H9645" s="62"/>
      <c r="I9645" s="62"/>
      <c r="J9645" s="62"/>
      <c r="K9645" s="62"/>
      <c r="M9645" s="63"/>
      <c r="N9645" s="63"/>
      <c r="O9645" s="64"/>
      <c r="P9645" s="127"/>
      <c r="W9645" s="64"/>
      <c r="X9645" s="64"/>
    </row>
    <row r="9646" spans="1:24" s="59" customFormat="1" x14ac:dyDescent="0.25">
      <c r="A9646" s="77"/>
      <c r="D9646" s="60"/>
      <c r="E9646" s="60"/>
      <c r="F9646" s="60"/>
      <c r="G9646" s="60"/>
      <c r="H9646" s="62"/>
      <c r="I9646" s="62"/>
      <c r="J9646" s="62"/>
      <c r="K9646" s="62"/>
      <c r="M9646" s="63"/>
      <c r="N9646" s="63"/>
      <c r="O9646" s="64"/>
      <c r="P9646" s="127"/>
      <c r="W9646" s="64"/>
      <c r="X9646" s="64"/>
    </row>
    <row r="9647" spans="1:24" s="59" customFormat="1" x14ac:dyDescent="0.25">
      <c r="A9647" s="77"/>
      <c r="D9647" s="60"/>
      <c r="E9647" s="60"/>
      <c r="F9647" s="60"/>
      <c r="G9647" s="60"/>
      <c r="H9647" s="62"/>
      <c r="I9647" s="62"/>
      <c r="J9647" s="62"/>
      <c r="K9647" s="62"/>
      <c r="M9647" s="63"/>
      <c r="N9647" s="63"/>
      <c r="O9647" s="64"/>
      <c r="P9647" s="127"/>
      <c r="W9647" s="64"/>
      <c r="X9647" s="64"/>
    </row>
    <row r="9648" spans="1:24" s="59" customFormat="1" x14ac:dyDescent="0.25">
      <c r="A9648" s="77"/>
      <c r="D9648" s="60"/>
      <c r="E9648" s="60"/>
      <c r="F9648" s="60"/>
      <c r="G9648" s="60"/>
      <c r="H9648" s="62"/>
      <c r="I9648" s="62"/>
      <c r="J9648" s="62"/>
      <c r="K9648" s="62"/>
      <c r="M9648" s="63"/>
      <c r="N9648" s="63"/>
      <c r="O9648" s="64"/>
      <c r="P9648" s="127"/>
      <c r="W9648" s="64"/>
      <c r="X9648" s="64"/>
    </row>
    <row r="9649" spans="1:24" s="59" customFormat="1" x14ac:dyDescent="0.25">
      <c r="A9649" s="77"/>
      <c r="D9649" s="60"/>
      <c r="E9649" s="60"/>
      <c r="F9649" s="60"/>
      <c r="G9649" s="60"/>
      <c r="H9649" s="62"/>
      <c r="I9649" s="62"/>
      <c r="J9649" s="62"/>
      <c r="K9649" s="62"/>
      <c r="M9649" s="63"/>
      <c r="N9649" s="63"/>
      <c r="O9649" s="64"/>
      <c r="P9649" s="127"/>
      <c r="W9649" s="64"/>
      <c r="X9649" s="64"/>
    </row>
    <row r="9650" spans="1:24" s="59" customFormat="1" x14ac:dyDescent="0.25">
      <c r="A9650" s="77"/>
      <c r="D9650" s="60"/>
      <c r="E9650" s="60"/>
      <c r="F9650" s="60"/>
      <c r="G9650" s="60"/>
      <c r="H9650" s="62"/>
      <c r="I9650" s="62"/>
      <c r="J9650" s="62"/>
      <c r="K9650" s="62"/>
      <c r="M9650" s="63"/>
      <c r="N9650" s="63"/>
      <c r="O9650" s="64"/>
      <c r="P9650" s="127"/>
      <c r="W9650" s="64"/>
      <c r="X9650" s="64"/>
    </row>
    <row r="9651" spans="1:24" s="59" customFormat="1" x14ac:dyDescent="0.25">
      <c r="A9651" s="77"/>
      <c r="D9651" s="60"/>
      <c r="E9651" s="60"/>
      <c r="F9651" s="60"/>
      <c r="G9651" s="60"/>
      <c r="H9651" s="62"/>
      <c r="I9651" s="62"/>
      <c r="J9651" s="62"/>
      <c r="K9651" s="62"/>
      <c r="M9651" s="63"/>
      <c r="N9651" s="63"/>
      <c r="O9651" s="64"/>
      <c r="P9651" s="127"/>
      <c r="W9651" s="64"/>
      <c r="X9651" s="64"/>
    </row>
    <row r="9652" spans="1:24" s="59" customFormat="1" x14ac:dyDescent="0.25">
      <c r="A9652" s="77"/>
      <c r="D9652" s="60"/>
      <c r="E9652" s="60"/>
      <c r="F9652" s="60"/>
      <c r="G9652" s="60"/>
      <c r="H9652" s="62"/>
      <c r="I9652" s="62"/>
      <c r="J9652" s="62"/>
      <c r="K9652" s="62"/>
      <c r="M9652" s="63"/>
      <c r="N9652" s="63"/>
      <c r="O9652" s="64"/>
      <c r="P9652" s="127"/>
      <c r="W9652" s="64"/>
      <c r="X9652" s="64"/>
    </row>
    <row r="9653" spans="1:24" s="59" customFormat="1" x14ac:dyDescent="0.25">
      <c r="A9653" s="77"/>
      <c r="D9653" s="60"/>
      <c r="E9653" s="60"/>
      <c r="F9653" s="60"/>
      <c r="G9653" s="60"/>
      <c r="H9653" s="62"/>
      <c r="I9653" s="62"/>
      <c r="J9653" s="62"/>
      <c r="K9653" s="62"/>
      <c r="M9653" s="63"/>
      <c r="N9653" s="63"/>
      <c r="O9653" s="64"/>
      <c r="P9653" s="127"/>
      <c r="W9653" s="64"/>
      <c r="X9653" s="64"/>
    </row>
    <row r="9654" spans="1:24" s="59" customFormat="1" x14ac:dyDescent="0.25">
      <c r="A9654" s="77"/>
      <c r="D9654" s="60"/>
      <c r="E9654" s="60"/>
      <c r="F9654" s="60"/>
      <c r="G9654" s="60"/>
      <c r="H9654" s="62"/>
      <c r="I9654" s="62"/>
      <c r="J9654" s="62"/>
      <c r="K9654" s="62"/>
      <c r="M9654" s="63"/>
      <c r="N9654" s="63"/>
      <c r="O9654" s="64"/>
      <c r="P9654" s="127"/>
      <c r="W9654" s="64"/>
      <c r="X9654" s="64"/>
    </row>
    <row r="9655" spans="1:24" s="59" customFormat="1" x14ac:dyDescent="0.25">
      <c r="A9655" s="77"/>
      <c r="D9655" s="60"/>
      <c r="E9655" s="60"/>
      <c r="F9655" s="60"/>
      <c r="G9655" s="60"/>
      <c r="H9655" s="62"/>
      <c r="I9655" s="62"/>
      <c r="J9655" s="62"/>
      <c r="K9655" s="62"/>
      <c r="M9655" s="63"/>
      <c r="N9655" s="63"/>
      <c r="O9655" s="64"/>
      <c r="P9655" s="127"/>
      <c r="W9655" s="64"/>
      <c r="X9655" s="64"/>
    </row>
    <row r="9656" spans="1:24" s="59" customFormat="1" x14ac:dyDescent="0.25">
      <c r="A9656" s="77"/>
      <c r="D9656" s="60"/>
      <c r="E9656" s="60"/>
      <c r="F9656" s="60"/>
      <c r="G9656" s="60"/>
      <c r="H9656" s="62"/>
      <c r="I9656" s="62"/>
      <c r="J9656" s="62"/>
      <c r="K9656" s="62"/>
      <c r="M9656" s="63"/>
      <c r="N9656" s="63"/>
      <c r="O9656" s="64"/>
      <c r="P9656" s="127"/>
      <c r="W9656" s="64"/>
      <c r="X9656" s="64"/>
    </row>
    <row r="9657" spans="1:24" s="59" customFormat="1" x14ac:dyDescent="0.25">
      <c r="A9657" s="77"/>
      <c r="D9657" s="60"/>
      <c r="E9657" s="60"/>
      <c r="F9657" s="60"/>
      <c r="G9657" s="60"/>
      <c r="H9657" s="62"/>
      <c r="I9657" s="62"/>
      <c r="J9657" s="62"/>
      <c r="K9657" s="62"/>
      <c r="M9657" s="63"/>
      <c r="N9657" s="63"/>
      <c r="O9657" s="64"/>
      <c r="P9657" s="127"/>
      <c r="W9657" s="64"/>
      <c r="X9657" s="64"/>
    </row>
    <row r="9658" spans="1:24" s="59" customFormat="1" x14ac:dyDescent="0.25">
      <c r="A9658" s="77"/>
      <c r="D9658" s="60"/>
      <c r="E9658" s="60"/>
      <c r="F9658" s="60"/>
      <c r="G9658" s="60"/>
      <c r="H9658" s="62"/>
      <c r="I9658" s="62"/>
      <c r="J9658" s="62"/>
      <c r="K9658" s="62"/>
      <c r="M9658" s="63"/>
      <c r="N9658" s="63"/>
      <c r="O9658" s="64"/>
      <c r="P9658" s="127"/>
      <c r="W9658" s="64"/>
      <c r="X9658" s="64"/>
    </row>
    <row r="9659" spans="1:24" s="59" customFormat="1" x14ac:dyDescent="0.25">
      <c r="A9659" s="77"/>
      <c r="D9659" s="60"/>
      <c r="E9659" s="60"/>
      <c r="F9659" s="60"/>
      <c r="G9659" s="60"/>
      <c r="H9659" s="62"/>
      <c r="I9659" s="62"/>
      <c r="J9659" s="62"/>
      <c r="K9659" s="62"/>
      <c r="M9659" s="63"/>
      <c r="N9659" s="63"/>
      <c r="O9659" s="64"/>
      <c r="P9659" s="127"/>
      <c r="W9659" s="64"/>
      <c r="X9659" s="64"/>
    </row>
    <row r="9660" spans="1:24" s="59" customFormat="1" x14ac:dyDescent="0.25">
      <c r="A9660" s="77"/>
      <c r="D9660" s="60"/>
      <c r="E9660" s="60"/>
      <c r="F9660" s="60"/>
      <c r="G9660" s="60"/>
      <c r="H9660" s="62"/>
      <c r="I9660" s="62"/>
      <c r="J9660" s="62"/>
      <c r="K9660" s="62"/>
      <c r="M9660" s="63"/>
      <c r="N9660" s="63"/>
      <c r="O9660" s="64"/>
      <c r="P9660" s="127"/>
      <c r="W9660" s="64"/>
      <c r="X9660" s="64"/>
    </row>
    <row r="9661" spans="1:24" s="59" customFormat="1" x14ac:dyDescent="0.25">
      <c r="A9661" s="77"/>
      <c r="D9661" s="60"/>
      <c r="E9661" s="60"/>
      <c r="F9661" s="60"/>
      <c r="G9661" s="60"/>
      <c r="H9661" s="62"/>
      <c r="I9661" s="62"/>
      <c r="J9661" s="62"/>
      <c r="K9661" s="62"/>
      <c r="M9661" s="63"/>
      <c r="N9661" s="63"/>
      <c r="O9661" s="64"/>
      <c r="P9661" s="127"/>
      <c r="W9661" s="64"/>
      <c r="X9661" s="64"/>
    </row>
    <row r="9662" spans="1:24" s="59" customFormat="1" x14ac:dyDescent="0.25">
      <c r="A9662" s="77"/>
      <c r="D9662" s="60"/>
      <c r="E9662" s="60"/>
      <c r="F9662" s="60"/>
      <c r="G9662" s="60"/>
      <c r="H9662" s="62"/>
      <c r="I9662" s="62"/>
      <c r="J9662" s="62"/>
      <c r="K9662" s="62"/>
      <c r="M9662" s="63"/>
      <c r="N9662" s="63"/>
      <c r="O9662" s="64"/>
      <c r="P9662" s="127"/>
      <c r="W9662" s="64"/>
      <c r="X9662" s="64"/>
    </row>
    <row r="9663" spans="1:24" s="59" customFormat="1" x14ac:dyDescent="0.25">
      <c r="A9663" s="77"/>
      <c r="D9663" s="60"/>
      <c r="E9663" s="60"/>
      <c r="F9663" s="60"/>
      <c r="G9663" s="60"/>
      <c r="H9663" s="62"/>
      <c r="I9663" s="62"/>
      <c r="J9663" s="62"/>
      <c r="K9663" s="62"/>
      <c r="M9663" s="63"/>
      <c r="N9663" s="63"/>
      <c r="O9663" s="64"/>
      <c r="P9663" s="127"/>
      <c r="W9663" s="64"/>
      <c r="X9663" s="64"/>
    </row>
    <row r="9664" spans="1:24" s="59" customFormat="1" x14ac:dyDescent="0.25">
      <c r="A9664" s="77"/>
      <c r="D9664" s="60"/>
      <c r="E9664" s="60"/>
      <c r="F9664" s="60"/>
      <c r="G9664" s="60"/>
      <c r="H9664" s="62"/>
      <c r="I9664" s="62"/>
      <c r="J9664" s="62"/>
      <c r="K9664" s="62"/>
      <c r="M9664" s="63"/>
      <c r="N9664" s="63"/>
      <c r="O9664" s="64"/>
      <c r="P9664" s="127"/>
      <c r="W9664" s="64"/>
      <c r="X9664" s="64"/>
    </row>
    <row r="9665" spans="1:24" s="59" customFormat="1" x14ac:dyDescent="0.25">
      <c r="A9665" s="77"/>
      <c r="D9665" s="60"/>
      <c r="E9665" s="60"/>
      <c r="F9665" s="60"/>
      <c r="G9665" s="60"/>
      <c r="H9665" s="62"/>
      <c r="I9665" s="62"/>
      <c r="J9665" s="62"/>
      <c r="K9665" s="62"/>
      <c r="M9665" s="63"/>
      <c r="N9665" s="63"/>
      <c r="O9665" s="64"/>
      <c r="P9665" s="127"/>
      <c r="W9665" s="64"/>
      <c r="X9665" s="64"/>
    </row>
    <row r="9666" spans="1:24" s="59" customFormat="1" x14ac:dyDescent="0.25">
      <c r="A9666" s="77"/>
      <c r="D9666" s="60"/>
      <c r="E9666" s="60"/>
      <c r="F9666" s="60"/>
      <c r="G9666" s="60"/>
      <c r="H9666" s="62"/>
      <c r="I9666" s="62"/>
      <c r="J9666" s="62"/>
      <c r="K9666" s="62"/>
      <c r="M9666" s="63"/>
      <c r="N9666" s="63"/>
      <c r="O9666" s="64"/>
      <c r="P9666" s="127"/>
      <c r="W9666" s="64"/>
      <c r="X9666" s="64"/>
    </row>
    <row r="9667" spans="1:24" s="59" customFormat="1" x14ac:dyDescent="0.25">
      <c r="A9667" s="77"/>
      <c r="D9667" s="60"/>
      <c r="E9667" s="60"/>
      <c r="F9667" s="60"/>
      <c r="G9667" s="60"/>
      <c r="H9667" s="62"/>
      <c r="I9667" s="62"/>
      <c r="J9667" s="62"/>
      <c r="K9667" s="62"/>
      <c r="M9667" s="63"/>
      <c r="N9667" s="63"/>
      <c r="O9667" s="64"/>
      <c r="P9667" s="127"/>
      <c r="W9667" s="64"/>
      <c r="X9667" s="64"/>
    </row>
    <row r="9668" spans="1:24" s="59" customFormat="1" x14ac:dyDescent="0.25">
      <c r="A9668" s="77"/>
      <c r="D9668" s="60"/>
      <c r="E9668" s="60"/>
      <c r="F9668" s="60"/>
      <c r="G9668" s="60"/>
      <c r="H9668" s="62"/>
      <c r="I9668" s="62"/>
      <c r="J9668" s="62"/>
      <c r="K9668" s="62"/>
      <c r="M9668" s="63"/>
      <c r="N9668" s="63"/>
      <c r="O9668" s="64"/>
      <c r="P9668" s="127"/>
      <c r="W9668" s="64"/>
      <c r="X9668" s="64"/>
    </row>
    <row r="9669" spans="1:24" s="59" customFormat="1" x14ac:dyDescent="0.25">
      <c r="A9669" s="77"/>
      <c r="D9669" s="60"/>
      <c r="E9669" s="60"/>
      <c r="F9669" s="60"/>
      <c r="G9669" s="60"/>
      <c r="H9669" s="62"/>
      <c r="I9669" s="62"/>
      <c r="J9669" s="62"/>
      <c r="K9669" s="62"/>
      <c r="M9669" s="63"/>
      <c r="N9669" s="63"/>
      <c r="O9669" s="64"/>
      <c r="P9669" s="127"/>
      <c r="W9669" s="64"/>
      <c r="X9669" s="64"/>
    </row>
    <row r="9670" spans="1:24" s="59" customFormat="1" x14ac:dyDescent="0.25">
      <c r="A9670" s="77"/>
      <c r="D9670" s="60"/>
      <c r="E9670" s="60"/>
      <c r="F9670" s="60"/>
      <c r="G9670" s="60"/>
      <c r="H9670" s="62"/>
      <c r="I9670" s="62"/>
      <c r="J9670" s="62"/>
      <c r="K9670" s="62"/>
      <c r="M9670" s="63"/>
      <c r="N9670" s="63"/>
      <c r="O9670" s="64"/>
      <c r="P9670" s="127"/>
      <c r="W9670" s="64"/>
      <c r="X9670" s="64"/>
    </row>
    <row r="9671" spans="1:24" s="59" customFormat="1" x14ac:dyDescent="0.25">
      <c r="A9671" s="77"/>
      <c r="D9671" s="60"/>
      <c r="E9671" s="60"/>
      <c r="F9671" s="60"/>
      <c r="G9671" s="60"/>
      <c r="H9671" s="62"/>
      <c r="I9671" s="62"/>
      <c r="J9671" s="62"/>
      <c r="K9671" s="62"/>
      <c r="M9671" s="63"/>
      <c r="N9671" s="63"/>
      <c r="O9671" s="64"/>
      <c r="P9671" s="127"/>
      <c r="W9671" s="64"/>
      <c r="X9671" s="64"/>
    </row>
    <row r="9672" spans="1:24" s="59" customFormat="1" x14ac:dyDescent="0.25">
      <c r="A9672" s="77"/>
      <c r="D9672" s="60"/>
      <c r="E9672" s="60"/>
      <c r="F9672" s="60"/>
      <c r="G9672" s="60"/>
      <c r="H9672" s="62"/>
      <c r="I9672" s="62"/>
      <c r="J9672" s="62"/>
      <c r="K9672" s="62"/>
      <c r="M9672" s="63"/>
      <c r="N9672" s="63"/>
      <c r="O9672" s="64"/>
      <c r="P9672" s="127"/>
      <c r="W9672" s="64"/>
      <c r="X9672" s="64"/>
    </row>
    <row r="9673" spans="1:24" s="59" customFormat="1" x14ac:dyDescent="0.25">
      <c r="A9673" s="77"/>
      <c r="D9673" s="60"/>
      <c r="E9673" s="60"/>
      <c r="F9673" s="60"/>
      <c r="G9673" s="60"/>
      <c r="H9673" s="62"/>
      <c r="I9673" s="62"/>
      <c r="J9673" s="62"/>
      <c r="K9673" s="62"/>
      <c r="M9673" s="63"/>
      <c r="N9673" s="63"/>
      <c r="O9673" s="64"/>
      <c r="P9673" s="127"/>
      <c r="W9673" s="64"/>
      <c r="X9673" s="64"/>
    </row>
    <row r="9674" spans="1:24" s="59" customFormat="1" x14ac:dyDescent="0.25">
      <c r="A9674" s="77"/>
      <c r="D9674" s="60"/>
      <c r="E9674" s="60"/>
      <c r="F9674" s="60"/>
      <c r="G9674" s="60"/>
      <c r="H9674" s="62"/>
      <c r="I9674" s="62"/>
      <c r="J9674" s="62"/>
      <c r="K9674" s="62"/>
      <c r="M9674" s="63"/>
      <c r="N9674" s="63"/>
      <c r="O9674" s="64"/>
      <c r="P9674" s="127"/>
      <c r="W9674" s="64"/>
      <c r="X9674" s="64"/>
    </row>
    <row r="9675" spans="1:24" s="59" customFormat="1" x14ac:dyDescent="0.25">
      <c r="A9675" s="77"/>
      <c r="D9675" s="60"/>
      <c r="E9675" s="60"/>
      <c r="F9675" s="60"/>
      <c r="G9675" s="60"/>
      <c r="H9675" s="62"/>
      <c r="I9675" s="62"/>
      <c r="J9675" s="62"/>
      <c r="K9675" s="62"/>
      <c r="M9675" s="63"/>
      <c r="N9675" s="63"/>
      <c r="O9675" s="64"/>
      <c r="P9675" s="127"/>
      <c r="W9675" s="64"/>
      <c r="X9675" s="64"/>
    </row>
    <row r="9676" spans="1:24" s="59" customFormat="1" x14ac:dyDescent="0.25">
      <c r="A9676" s="77"/>
      <c r="D9676" s="60"/>
      <c r="E9676" s="60"/>
      <c r="F9676" s="60"/>
      <c r="G9676" s="60"/>
      <c r="H9676" s="62"/>
      <c r="I9676" s="62"/>
      <c r="J9676" s="62"/>
      <c r="K9676" s="62"/>
      <c r="M9676" s="63"/>
      <c r="N9676" s="63"/>
      <c r="O9676" s="64"/>
      <c r="P9676" s="127"/>
      <c r="W9676" s="64"/>
      <c r="X9676" s="64"/>
    </row>
    <row r="9677" spans="1:24" s="59" customFormat="1" x14ac:dyDescent="0.25">
      <c r="A9677" s="77"/>
      <c r="D9677" s="60"/>
      <c r="E9677" s="60"/>
      <c r="F9677" s="60"/>
      <c r="G9677" s="60"/>
      <c r="H9677" s="62"/>
      <c r="I9677" s="62"/>
      <c r="J9677" s="62"/>
      <c r="K9677" s="62"/>
      <c r="M9677" s="63"/>
      <c r="N9677" s="63"/>
      <c r="O9677" s="64"/>
      <c r="P9677" s="127"/>
      <c r="W9677" s="64"/>
      <c r="X9677" s="64"/>
    </row>
    <row r="9678" spans="1:24" s="59" customFormat="1" x14ac:dyDescent="0.25">
      <c r="A9678" s="77"/>
      <c r="D9678" s="60"/>
      <c r="E9678" s="60"/>
      <c r="F9678" s="60"/>
      <c r="G9678" s="60"/>
      <c r="H9678" s="62"/>
      <c r="I9678" s="62"/>
      <c r="J9678" s="62"/>
      <c r="K9678" s="62"/>
      <c r="M9678" s="63"/>
      <c r="N9678" s="63"/>
      <c r="O9678" s="64"/>
      <c r="P9678" s="127"/>
      <c r="W9678" s="64"/>
      <c r="X9678" s="64"/>
    </row>
    <row r="9679" spans="1:24" s="59" customFormat="1" x14ac:dyDescent="0.25">
      <c r="A9679" s="77"/>
      <c r="D9679" s="60"/>
      <c r="E9679" s="60"/>
      <c r="F9679" s="60"/>
      <c r="G9679" s="60"/>
      <c r="H9679" s="62"/>
      <c r="I9679" s="62"/>
      <c r="J9679" s="62"/>
      <c r="K9679" s="62"/>
      <c r="M9679" s="63"/>
      <c r="N9679" s="63"/>
      <c r="O9679" s="64"/>
      <c r="P9679" s="127"/>
      <c r="W9679" s="64"/>
      <c r="X9679" s="64"/>
    </row>
    <row r="9680" spans="1:24" s="59" customFormat="1" x14ac:dyDescent="0.25">
      <c r="A9680" s="77"/>
      <c r="D9680" s="60"/>
      <c r="E9680" s="60"/>
      <c r="F9680" s="60"/>
      <c r="G9680" s="60"/>
      <c r="H9680" s="62"/>
      <c r="I9680" s="62"/>
      <c r="J9680" s="62"/>
      <c r="K9680" s="62"/>
      <c r="M9680" s="63"/>
      <c r="N9680" s="63"/>
      <c r="O9680" s="64"/>
      <c r="P9680" s="127"/>
      <c r="W9680" s="64"/>
      <c r="X9680" s="64"/>
    </row>
    <row r="9681" spans="1:24" s="59" customFormat="1" x14ac:dyDescent="0.25">
      <c r="A9681" s="77"/>
      <c r="D9681" s="60"/>
      <c r="E9681" s="60"/>
      <c r="F9681" s="60"/>
      <c r="G9681" s="60"/>
      <c r="H9681" s="62"/>
      <c r="I9681" s="62"/>
      <c r="J9681" s="62"/>
      <c r="K9681" s="62"/>
      <c r="M9681" s="63"/>
      <c r="N9681" s="63"/>
      <c r="O9681" s="64"/>
      <c r="P9681" s="127"/>
      <c r="W9681" s="64"/>
      <c r="X9681" s="64"/>
    </row>
    <row r="9682" spans="1:24" s="59" customFormat="1" x14ac:dyDescent="0.25">
      <c r="A9682" s="77"/>
      <c r="D9682" s="60"/>
      <c r="E9682" s="60"/>
      <c r="F9682" s="60"/>
      <c r="G9682" s="60"/>
      <c r="H9682" s="62"/>
      <c r="I9682" s="62"/>
      <c r="J9682" s="62"/>
      <c r="K9682" s="62"/>
      <c r="M9682" s="63"/>
      <c r="N9682" s="63"/>
      <c r="O9682" s="64"/>
      <c r="P9682" s="127"/>
      <c r="W9682" s="64"/>
      <c r="X9682" s="64"/>
    </row>
    <row r="9683" spans="1:24" s="59" customFormat="1" x14ac:dyDescent="0.25">
      <c r="A9683" s="77"/>
      <c r="D9683" s="60"/>
      <c r="E9683" s="60"/>
      <c r="F9683" s="60"/>
      <c r="G9683" s="60"/>
      <c r="H9683" s="62"/>
      <c r="I9683" s="62"/>
      <c r="J9683" s="62"/>
      <c r="K9683" s="62"/>
      <c r="M9683" s="63"/>
      <c r="N9683" s="63"/>
      <c r="O9683" s="64"/>
      <c r="P9683" s="127"/>
      <c r="W9683" s="64"/>
      <c r="X9683" s="64"/>
    </row>
    <row r="9684" spans="1:24" s="59" customFormat="1" x14ac:dyDescent="0.25">
      <c r="A9684" s="77"/>
      <c r="D9684" s="60"/>
      <c r="E9684" s="60"/>
      <c r="F9684" s="60"/>
      <c r="G9684" s="60"/>
      <c r="H9684" s="62"/>
      <c r="I9684" s="62"/>
      <c r="J9684" s="62"/>
      <c r="K9684" s="62"/>
      <c r="M9684" s="63"/>
      <c r="N9684" s="63"/>
      <c r="O9684" s="64"/>
      <c r="P9684" s="127"/>
      <c r="W9684" s="64"/>
      <c r="X9684" s="64"/>
    </row>
    <row r="9685" spans="1:24" s="59" customFormat="1" x14ac:dyDescent="0.25">
      <c r="A9685" s="77"/>
      <c r="D9685" s="60"/>
      <c r="E9685" s="60"/>
      <c r="F9685" s="60"/>
      <c r="G9685" s="60"/>
      <c r="H9685" s="62"/>
      <c r="I9685" s="62"/>
      <c r="J9685" s="62"/>
      <c r="K9685" s="62"/>
      <c r="M9685" s="63"/>
      <c r="N9685" s="63"/>
      <c r="O9685" s="64"/>
      <c r="P9685" s="127"/>
      <c r="W9685" s="64"/>
      <c r="X9685" s="64"/>
    </row>
    <row r="9686" spans="1:24" s="59" customFormat="1" x14ac:dyDescent="0.25">
      <c r="A9686" s="77"/>
      <c r="D9686" s="60"/>
      <c r="E9686" s="60"/>
      <c r="F9686" s="60"/>
      <c r="G9686" s="60"/>
      <c r="H9686" s="62"/>
      <c r="I9686" s="62"/>
      <c r="J9686" s="62"/>
      <c r="K9686" s="62"/>
      <c r="M9686" s="63"/>
      <c r="N9686" s="63"/>
      <c r="O9686" s="64"/>
      <c r="P9686" s="127"/>
      <c r="W9686" s="64"/>
      <c r="X9686" s="64"/>
    </row>
    <row r="9687" spans="1:24" s="59" customFormat="1" x14ac:dyDescent="0.25">
      <c r="A9687" s="77"/>
      <c r="D9687" s="60"/>
      <c r="E9687" s="60"/>
      <c r="F9687" s="60"/>
      <c r="G9687" s="60"/>
      <c r="H9687" s="62"/>
      <c r="I9687" s="62"/>
      <c r="J9687" s="62"/>
      <c r="K9687" s="62"/>
      <c r="M9687" s="63"/>
      <c r="N9687" s="63"/>
      <c r="O9687" s="64"/>
      <c r="P9687" s="127"/>
      <c r="W9687" s="64"/>
      <c r="X9687" s="64"/>
    </row>
    <row r="9688" spans="1:24" s="59" customFormat="1" x14ac:dyDescent="0.25">
      <c r="A9688" s="77"/>
      <c r="D9688" s="60"/>
      <c r="E9688" s="60"/>
      <c r="F9688" s="60"/>
      <c r="G9688" s="60"/>
      <c r="H9688" s="62"/>
      <c r="I9688" s="62"/>
      <c r="J9688" s="62"/>
      <c r="K9688" s="62"/>
      <c r="M9688" s="63"/>
      <c r="N9688" s="63"/>
      <c r="O9688" s="64"/>
      <c r="P9688" s="127"/>
      <c r="W9688" s="64"/>
      <c r="X9688" s="64"/>
    </row>
    <row r="9689" spans="1:24" s="59" customFormat="1" x14ac:dyDescent="0.25">
      <c r="A9689" s="77"/>
      <c r="D9689" s="60"/>
      <c r="E9689" s="60"/>
      <c r="F9689" s="60"/>
      <c r="G9689" s="60"/>
      <c r="H9689" s="62"/>
      <c r="I9689" s="62"/>
      <c r="J9689" s="62"/>
      <c r="K9689" s="62"/>
      <c r="M9689" s="63"/>
      <c r="N9689" s="63"/>
      <c r="O9689" s="64"/>
      <c r="P9689" s="127"/>
      <c r="W9689" s="64"/>
      <c r="X9689" s="64"/>
    </row>
    <row r="9690" spans="1:24" s="59" customFormat="1" x14ac:dyDescent="0.25">
      <c r="A9690" s="77"/>
      <c r="D9690" s="60"/>
      <c r="E9690" s="60"/>
      <c r="F9690" s="60"/>
      <c r="G9690" s="60"/>
      <c r="H9690" s="62"/>
      <c r="I9690" s="62"/>
      <c r="J9690" s="62"/>
      <c r="K9690" s="62"/>
      <c r="M9690" s="63"/>
      <c r="N9690" s="63"/>
      <c r="O9690" s="64"/>
      <c r="P9690" s="127"/>
      <c r="W9690" s="64"/>
      <c r="X9690" s="64"/>
    </row>
    <row r="9691" spans="1:24" s="59" customFormat="1" x14ac:dyDescent="0.25">
      <c r="A9691" s="77"/>
      <c r="D9691" s="60"/>
      <c r="E9691" s="60"/>
      <c r="F9691" s="60"/>
      <c r="G9691" s="60"/>
      <c r="H9691" s="62"/>
      <c r="I9691" s="62"/>
      <c r="J9691" s="62"/>
      <c r="K9691" s="62"/>
      <c r="M9691" s="63"/>
      <c r="N9691" s="63"/>
      <c r="O9691" s="64"/>
      <c r="P9691" s="127"/>
      <c r="W9691" s="64"/>
      <c r="X9691" s="64"/>
    </row>
    <row r="9692" spans="1:24" s="59" customFormat="1" x14ac:dyDescent="0.25">
      <c r="A9692" s="77"/>
      <c r="D9692" s="60"/>
      <c r="E9692" s="60"/>
      <c r="F9692" s="60"/>
      <c r="G9692" s="60"/>
      <c r="H9692" s="62"/>
      <c r="I9692" s="62"/>
      <c r="J9692" s="62"/>
      <c r="K9692" s="62"/>
      <c r="M9692" s="63"/>
      <c r="N9692" s="63"/>
      <c r="O9692" s="64"/>
      <c r="P9692" s="127"/>
      <c r="W9692" s="64"/>
      <c r="X9692" s="64"/>
    </row>
    <row r="9693" spans="1:24" s="59" customFormat="1" x14ac:dyDescent="0.25">
      <c r="A9693" s="77"/>
      <c r="D9693" s="60"/>
      <c r="E9693" s="60"/>
      <c r="F9693" s="60"/>
      <c r="G9693" s="60"/>
      <c r="H9693" s="62"/>
      <c r="I9693" s="62"/>
      <c r="J9693" s="62"/>
      <c r="K9693" s="62"/>
      <c r="M9693" s="63"/>
      <c r="N9693" s="63"/>
      <c r="O9693" s="64"/>
      <c r="P9693" s="127"/>
      <c r="W9693" s="64"/>
      <c r="X9693" s="64"/>
    </row>
    <row r="9694" spans="1:24" s="59" customFormat="1" x14ac:dyDescent="0.25">
      <c r="A9694" s="77"/>
      <c r="D9694" s="60"/>
      <c r="E9694" s="60"/>
      <c r="F9694" s="60"/>
      <c r="G9694" s="60"/>
      <c r="H9694" s="62"/>
      <c r="I9694" s="62"/>
      <c r="J9694" s="62"/>
      <c r="K9694" s="62"/>
      <c r="M9694" s="63"/>
      <c r="N9694" s="63"/>
      <c r="O9694" s="64"/>
      <c r="P9694" s="127"/>
      <c r="W9694" s="64"/>
      <c r="X9694" s="64"/>
    </row>
    <row r="9695" spans="1:24" s="59" customFormat="1" x14ac:dyDescent="0.25">
      <c r="A9695" s="77"/>
      <c r="D9695" s="60"/>
      <c r="E9695" s="60"/>
      <c r="F9695" s="60"/>
      <c r="G9695" s="60"/>
      <c r="H9695" s="62"/>
      <c r="I9695" s="62"/>
      <c r="J9695" s="62"/>
      <c r="K9695" s="62"/>
      <c r="M9695" s="63"/>
      <c r="N9695" s="63"/>
      <c r="O9695" s="64"/>
      <c r="P9695" s="127"/>
      <c r="W9695" s="64"/>
      <c r="X9695" s="64"/>
    </row>
    <row r="9696" spans="1:24" s="59" customFormat="1" x14ac:dyDescent="0.25">
      <c r="A9696" s="77"/>
      <c r="D9696" s="60"/>
      <c r="E9696" s="60"/>
      <c r="F9696" s="60"/>
      <c r="G9696" s="60"/>
      <c r="H9696" s="62"/>
      <c r="I9696" s="62"/>
      <c r="J9696" s="62"/>
      <c r="K9696" s="62"/>
      <c r="M9696" s="63"/>
      <c r="N9696" s="63"/>
      <c r="O9696" s="64"/>
      <c r="P9696" s="127"/>
      <c r="W9696" s="64"/>
      <c r="X9696" s="64"/>
    </row>
    <row r="9697" spans="1:24" s="59" customFormat="1" x14ac:dyDescent="0.25">
      <c r="A9697" s="77"/>
      <c r="D9697" s="60"/>
      <c r="E9697" s="60"/>
      <c r="F9697" s="60"/>
      <c r="G9697" s="60"/>
      <c r="H9697" s="62"/>
      <c r="I9697" s="62"/>
      <c r="J9697" s="62"/>
      <c r="K9697" s="62"/>
      <c r="M9697" s="63"/>
      <c r="N9697" s="63"/>
      <c r="O9697" s="64"/>
      <c r="P9697" s="127"/>
      <c r="W9697" s="64"/>
      <c r="X9697" s="64"/>
    </row>
    <row r="9698" spans="1:24" s="59" customFormat="1" x14ac:dyDescent="0.25">
      <c r="A9698" s="77"/>
      <c r="D9698" s="60"/>
      <c r="E9698" s="60"/>
      <c r="F9698" s="60"/>
      <c r="G9698" s="60"/>
      <c r="H9698" s="62"/>
      <c r="I9698" s="62"/>
      <c r="J9698" s="62"/>
      <c r="K9698" s="62"/>
      <c r="M9698" s="63"/>
      <c r="N9698" s="63"/>
      <c r="O9698" s="64"/>
      <c r="P9698" s="127"/>
      <c r="W9698" s="64"/>
      <c r="X9698" s="64"/>
    </row>
    <row r="9699" spans="1:24" s="59" customFormat="1" x14ac:dyDescent="0.25">
      <c r="A9699" s="77"/>
      <c r="D9699" s="60"/>
      <c r="E9699" s="60"/>
      <c r="F9699" s="60"/>
      <c r="G9699" s="60"/>
      <c r="H9699" s="62"/>
      <c r="I9699" s="62"/>
      <c r="J9699" s="62"/>
      <c r="K9699" s="62"/>
      <c r="M9699" s="63"/>
      <c r="N9699" s="63"/>
      <c r="O9699" s="64"/>
      <c r="P9699" s="127"/>
      <c r="W9699" s="64"/>
      <c r="X9699" s="64"/>
    </row>
    <row r="9700" spans="1:24" s="59" customFormat="1" x14ac:dyDescent="0.25">
      <c r="A9700" s="77"/>
      <c r="D9700" s="60"/>
      <c r="E9700" s="60"/>
      <c r="F9700" s="60"/>
      <c r="G9700" s="60"/>
      <c r="H9700" s="62"/>
      <c r="I9700" s="62"/>
      <c r="J9700" s="62"/>
      <c r="K9700" s="62"/>
      <c r="M9700" s="63"/>
      <c r="N9700" s="63"/>
      <c r="O9700" s="64"/>
      <c r="P9700" s="127"/>
      <c r="W9700" s="64"/>
      <c r="X9700" s="64"/>
    </row>
    <row r="9701" spans="1:24" s="59" customFormat="1" x14ac:dyDescent="0.25">
      <c r="A9701" s="77"/>
      <c r="D9701" s="60"/>
      <c r="E9701" s="60"/>
      <c r="F9701" s="60"/>
      <c r="G9701" s="60"/>
      <c r="H9701" s="62"/>
      <c r="I9701" s="62"/>
      <c r="J9701" s="62"/>
      <c r="K9701" s="62"/>
      <c r="M9701" s="63"/>
      <c r="N9701" s="63"/>
      <c r="O9701" s="64"/>
      <c r="P9701" s="127"/>
      <c r="W9701" s="64"/>
      <c r="X9701" s="64"/>
    </row>
    <row r="9702" spans="1:24" s="59" customFormat="1" x14ac:dyDescent="0.25">
      <c r="A9702" s="77"/>
      <c r="D9702" s="60"/>
      <c r="E9702" s="60"/>
      <c r="F9702" s="60"/>
      <c r="G9702" s="60"/>
      <c r="H9702" s="62"/>
      <c r="I9702" s="62"/>
      <c r="J9702" s="62"/>
      <c r="K9702" s="62"/>
      <c r="M9702" s="63"/>
      <c r="N9702" s="63"/>
      <c r="O9702" s="64"/>
      <c r="P9702" s="127"/>
      <c r="W9702" s="64"/>
      <c r="X9702" s="64"/>
    </row>
    <row r="9703" spans="1:24" s="59" customFormat="1" x14ac:dyDescent="0.25">
      <c r="A9703" s="77"/>
      <c r="D9703" s="60"/>
      <c r="E9703" s="60"/>
      <c r="F9703" s="60"/>
      <c r="G9703" s="60"/>
      <c r="H9703" s="62"/>
      <c r="I9703" s="62"/>
      <c r="J9703" s="62"/>
      <c r="K9703" s="62"/>
      <c r="M9703" s="63"/>
      <c r="N9703" s="63"/>
      <c r="O9703" s="64"/>
      <c r="P9703" s="127"/>
      <c r="W9703" s="64"/>
      <c r="X9703" s="64"/>
    </row>
    <row r="9704" spans="1:24" s="59" customFormat="1" x14ac:dyDescent="0.25">
      <c r="A9704" s="77"/>
      <c r="D9704" s="60"/>
      <c r="E9704" s="60"/>
      <c r="F9704" s="60"/>
      <c r="G9704" s="60"/>
      <c r="H9704" s="62"/>
      <c r="I9704" s="62"/>
      <c r="J9704" s="62"/>
      <c r="K9704" s="62"/>
      <c r="M9704" s="63"/>
      <c r="N9704" s="63"/>
      <c r="O9704" s="64"/>
      <c r="P9704" s="127"/>
      <c r="W9704" s="64"/>
      <c r="X9704" s="64"/>
    </row>
    <row r="9705" spans="1:24" s="59" customFormat="1" x14ac:dyDescent="0.25">
      <c r="A9705" s="77"/>
      <c r="D9705" s="60"/>
      <c r="E9705" s="60"/>
      <c r="F9705" s="60"/>
      <c r="G9705" s="60"/>
      <c r="H9705" s="62"/>
      <c r="I9705" s="62"/>
      <c r="J9705" s="62"/>
      <c r="K9705" s="62"/>
      <c r="M9705" s="63"/>
      <c r="N9705" s="63"/>
      <c r="O9705" s="64"/>
      <c r="P9705" s="127"/>
      <c r="W9705" s="64"/>
      <c r="X9705" s="64"/>
    </row>
    <row r="9706" spans="1:24" s="59" customFormat="1" x14ac:dyDescent="0.25">
      <c r="A9706" s="77"/>
      <c r="D9706" s="60"/>
      <c r="E9706" s="60"/>
      <c r="F9706" s="60"/>
      <c r="G9706" s="60"/>
      <c r="H9706" s="62"/>
      <c r="I9706" s="62"/>
      <c r="J9706" s="62"/>
      <c r="K9706" s="62"/>
      <c r="M9706" s="63"/>
      <c r="N9706" s="63"/>
      <c r="O9706" s="64"/>
      <c r="P9706" s="127"/>
      <c r="W9706" s="64"/>
      <c r="X9706" s="64"/>
    </row>
    <row r="9707" spans="1:24" s="59" customFormat="1" x14ac:dyDescent="0.25">
      <c r="A9707" s="77"/>
      <c r="D9707" s="60"/>
      <c r="E9707" s="60"/>
      <c r="F9707" s="60"/>
      <c r="G9707" s="60"/>
      <c r="H9707" s="62"/>
      <c r="I9707" s="62"/>
      <c r="J9707" s="62"/>
      <c r="K9707" s="62"/>
      <c r="M9707" s="63"/>
      <c r="N9707" s="63"/>
      <c r="O9707" s="64"/>
      <c r="P9707" s="127"/>
      <c r="W9707" s="64"/>
      <c r="X9707" s="64"/>
    </row>
    <row r="9708" spans="1:24" s="59" customFormat="1" x14ac:dyDescent="0.25">
      <c r="A9708" s="77"/>
      <c r="D9708" s="60"/>
      <c r="E9708" s="60"/>
      <c r="F9708" s="60"/>
      <c r="G9708" s="60"/>
      <c r="H9708" s="62"/>
      <c r="I9708" s="62"/>
      <c r="J9708" s="62"/>
      <c r="K9708" s="62"/>
      <c r="M9708" s="63"/>
      <c r="N9708" s="63"/>
      <c r="O9708" s="64"/>
      <c r="P9708" s="127"/>
      <c r="W9708" s="64"/>
      <c r="X9708" s="64"/>
    </row>
    <row r="9709" spans="1:24" s="59" customFormat="1" x14ac:dyDescent="0.25">
      <c r="A9709" s="77"/>
      <c r="D9709" s="60"/>
      <c r="E9709" s="60"/>
      <c r="F9709" s="60"/>
      <c r="G9709" s="60"/>
      <c r="H9709" s="62"/>
      <c r="I9709" s="62"/>
      <c r="J9709" s="62"/>
      <c r="K9709" s="62"/>
      <c r="M9709" s="63"/>
      <c r="N9709" s="63"/>
      <c r="O9709" s="64"/>
      <c r="P9709" s="127"/>
      <c r="W9709" s="64"/>
      <c r="X9709" s="64"/>
    </row>
    <row r="9710" spans="1:24" s="59" customFormat="1" x14ac:dyDescent="0.25">
      <c r="A9710" s="77"/>
      <c r="D9710" s="60"/>
      <c r="E9710" s="60"/>
      <c r="F9710" s="60"/>
      <c r="G9710" s="60"/>
      <c r="H9710" s="62"/>
      <c r="I9710" s="62"/>
      <c r="J9710" s="62"/>
      <c r="K9710" s="62"/>
      <c r="M9710" s="63"/>
      <c r="N9710" s="63"/>
      <c r="O9710" s="64"/>
      <c r="P9710" s="127"/>
      <c r="W9710" s="64"/>
      <c r="X9710" s="64"/>
    </row>
    <row r="9711" spans="1:24" s="59" customFormat="1" x14ac:dyDescent="0.25">
      <c r="A9711" s="77"/>
      <c r="D9711" s="60"/>
      <c r="E9711" s="60"/>
      <c r="F9711" s="60"/>
      <c r="G9711" s="60"/>
      <c r="H9711" s="62"/>
      <c r="I9711" s="62"/>
      <c r="J9711" s="62"/>
      <c r="K9711" s="62"/>
      <c r="M9711" s="63"/>
      <c r="N9711" s="63"/>
      <c r="O9711" s="64"/>
      <c r="P9711" s="127"/>
      <c r="W9711" s="64"/>
      <c r="X9711" s="64"/>
    </row>
    <row r="9712" spans="1:24" s="59" customFormat="1" x14ac:dyDescent="0.25">
      <c r="A9712" s="77"/>
      <c r="D9712" s="60"/>
      <c r="E9712" s="60"/>
      <c r="F9712" s="60"/>
      <c r="G9712" s="60"/>
      <c r="H9712" s="62"/>
      <c r="I9712" s="62"/>
      <c r="J9712" s="62"/>
      <c r="K9712" s="62"/>
      <c r="M9712" s="63"/>
      <c r="N9712" s="63"/>
      <c r="O9712" s="64"/>
      <c r="P9712" s="127"/>
      <c r="W9712" s="64"/>
      <c r="X9712" s="64"/>
    </row>
    <row r="9713" spans="1:24" s="59" customFormat="1" x14ac:dyDescent="0.25">
      <c r="A9713" s="77"/>
      <c r="D9713" s="60"/>
      <c r="E9713" s="60"/>
      <c r="F9713" s="60"/>
      <c r="G9713" s="60"/>
      <c r="H9713" s="62"/>
      <c r="I9713" s="62"/>
      <c r="J9713" s="62"/>
      <c r="K9713" s="62"/>
      <c r="M9713" s="63"/>
      <c r="N9713" s="63"/>
      <c r="O9713" s="64"/>
      <c r="P9713" s="127"/>
      <c r="W9713" s="64"/>
      <c r="X9713" s="64"/>
    </row>
    <row r="9714" spans="1:24" s="59" customFormat="1" x14ac:dyDescent="0.25">
      <c r="A9714" s="77"/>
      <c r="D9714" s="60"/>
      <c r="E9714" s="60"/>
      <c r="F9714" s="60"/>
      <c r="G9714" s="60"/>
      <c r="H9714" s="62"/>
      <c r="I9714" s="62"/>
      <c r="J9714" s="62"/>
      <c r="K9714" s="62"/>
      <c r="M9714" s="63"/>
      <c r="N9714" s="63"/>
      <c r="O9714" s="64"/>
      <c r="P9714" s="127"/>
      <c r="W9714" s="64"/>
      <c r="X9714" s="64"/>
    </row>
    <row r="9715" spans="1:24" s="59" customFormat="1" x14ac:dyDescent="0.25">
      <c r="A9715" s="77"/>
      <c r="D9715" s="60"/>
      <c r="E9715" s="60"/>
      <c r="F9715" s="60"/>
      <c r="G9715" s="60"/>
      <c r="H9715" s="62"/>
      <c r="I9715" s="62"/>
      <c r="J9715" s="62"/>
      <c r="K9715" s="62"/>
      <c r="M9715" s="63"/>
      <c r="N9715" s="63"/>
      <c r="O9715" s="64"/>
      <c r="P9715" s="127"/>
      <c r="W9715" s="64"/>
      <c r="X9715" s="64"/>
    </row>
    <row r="9716" spans="1:24" s="59" customFormat="1" x14ac:dyDescent="0.25">
      <c r="A9716" s="77"/>
      <c r="D9716" s="60"/>
      <c r="E9716" s="60"/>
      <c r="F9716" s="60"/>
      <c r="G9716" s="60"/>
      <c r="H9716" s="62"/>
      <c r="I9716" s="62"/>
      <c r="J9716" s="62"/>
      <c r="K9716" s="62"/>
      <c r="M9716" s="63"/>
      <c r="N9716" s="63"/>
      <c r="O9716" s="64"/>
      <c r="P9716" s="127"/>
      <c r="W9716" s="64"/>
      <c r="X9716" s="64"/>
    </row>
    <row r="9717" spans="1:24" s="59" customFormat="1" x14ac:dyDescent="0.25">
      <c r="A9717" s="77"/>
      <c r="D9717" s="60"/>
      <c r="E9717" s="60"/>
      <c r="F9717" s="60"/>
      <c r="G9717" s="60"/>
      <c r="H9717" s="62"/>
      <c r="I9717" s="62"/>
      <c r="J9717" s="62"/>
      <c r="K9717" s="62"/>
      <c r="M9717" s="63"/>
      <c r="N9717" s="63"/>
      <c r="O9717" s="64"/>
      <c r="P9717" s="127"/>
      <c r="W9717" s="64"/>
      <c r="X9717" s="64"/>
    </row>
    <row r="9718" spans="1:24" s="59" customFormat="1" x14ac:dyDescent="0.25">
      <c r="A9718" s="77"/>
      <c r="D9718" s="60"/>
      <c r="E9718" s="60"/>
      <c r="F9718" s="60"/>
      <c r="G9718" s="60"/>
      <c r="H9718" s="62"/>
      <c r="I9718" s="62"/>
      <c r="J9718" s="62"/>
      <c r="K9718" s="62"/>
      <c r="M9718" s="63"/>
      <c r="N9718" s="63"/>
      <c r="O9718" s="64"/>
      <c r="P9718" s="127"/>
      <c r="W9718" s="64"/>
      <c r="X9718" s="64"/>
    </row>
    <row r="9719" spans="1:24" s="59" customFormat="1" x14ac:dyDescent="0.25">
      <c r="A9719" s="77"/>
      <c r="D9719" s="60"/>
      <c r="E9719" s="60"/>
      <c r="F9719" s="60"/>
      <c r="G9719" s="60"/>
      <c r="H9719" s="62"/>
      <c r="I9719" s="62"/>
      <c r="J9719" s="62"/>
      <c r="K9719" s="62"/>
      <c r="M9719" s="63"/>
      <c r="N9719" s="63"/>
      <c r="O9719" s="64"/>
      <c r="P9719" s="127"/>
      <c r="W9719" s="64"/>
      <c r="X9719" s="64"/>
    </row>
    <row r="9720" spans="1:24" s="59" customFormat="1" x14ac:dyDescent="0.25">
      <c r="A9720" s="77"/>
      <c r="D9720" s="60"/>
      <c r="E9720" s="60"/>
      <c r="F9720" s="60"/>
      <c r="G9720" s="60"/>
      <c r="H9720" s="62"/>
      <c r="I9720" s="62"/>
      <c r="J9720" s="62"/>
      <c r="K9720" s="62"/>
      <c r="M9720" s="63"/>
      <c r="N9720" s="63"/>
      <c r="O9720" s="64"/>
      <c r="P9720" s="127"/>
      <c r="W9720" s="64"/>
      <c r="X9720" s="64"/>
    </row>
    <row r="9721" spans="1:24" s="59" customFormat="1" x14ac:dyDescent="0.25">
      <c r="A9721" s="77"/>
      <c r="D9721" s="60"/>
      <c r="E9721" s="60"/>
      <c r="F9721" s="60"/>
      <c r="G9721" s="60"/>
      <c r="H9721" s="62"/>
      <c r="I9721" s="62"/>
      <c r="J9721" s="62"/>
      <c r="K9721" s="62"/>
      <c r="M9721" s="63"/>
      <c r="N9721" s="63"/>
      <c r="O9721" s="64"/>
      <c r="P9721" s="127"/>
      <c r="W9721" s="64"/>
      <c r="X9721" s="64"/>
    </row>
    <row r="9722" spans="1:24" s="59" customFormat="1" x14ac:dyDescent="0.25">
      <c r="A9722" s="77"/>
      <c r="D9722" s="60"/>
      <c r="E9722" s="60"/>
      <c r="F9722" s="60"/>
      <c r="G9722" s="60"/>
      <c r="H9722" s="62"/>
      <c r="I9722" s="62"/>
      <c r="J9722" s="62"/>
      <c r="K9722" s="62"/>
      <c r="M9722" s="63"/>
      <c r="N9722" s="63"/>
      <c r="O9722" s="64"/>
      <c r="P9722" s="127"/>
      <c r="W9722" s="64"/>
      <c r="X9722" s="64"/>
    </row>
    <row r="9723" spans="1:24" s="59" customFormat="1" x14ac:dyDescent="0.25">
      <c r="A9723" s="77"/>
      <c r="D9723" s="60"/>
      <c r="E9723" s="60"/>
      <c r="F9723" s="60"/>
      <c r="G9723" s="60"/>
      <c r="H9723" s="62"/>
      <c r="I9723" s="62"/>
      <c r="J9723" s="62"/>
      <c r="K9723" s="62"/>
      <c r="M9723" s="63"/>
      <c r="N9723" s="63"/>
      <c r="O9723" s="64"/>
      <c r="P9723" s="127"/>
      <c r="W9723" s="64"/>
      <c r="X9723" s="64"/>
    </row>
    <row r="9724" spans="1:24" s="59" customFormat="1" x14ac:dyDescent="0.25">
      <c r="A9724" s="77"/>
      <c r="D9724" s="60"/>
      <c r="E9724" s="60"/>
      <c r="F9724" s="60"/>
      <c r="G9724" s="60"/>
      <c r="H9724" s="62"/>
      <c r="I9724" s="62"/>
      <c r="J9724" s="62"/>
      <c r="K9724" s="62"/>
      <c r="M9724" s="63"/>
      <c r="N9724" s="63"/>
      <c r="O9724" s="64"/>
      <c r="P9724" s="127"/>
      <c r="W9724" s="64"/>
      <c r="X9724" s="64"/>
    </row>
    <row r="9725" spans="1:24" s="59" customFormat="1" x14ac:dyDescent="0.25">
      <c r="A9725" s="77"/>
      <c r="D9725" s="60"/>
      <c r="E9725" s="60"/>
      <c r="F9725" s="60"/>
      <c r="G9725" s="60"/>
      <c r="H9725" s="62"/>
      <c r="I9725" s="62"/>
      <c r="J9725" s="62"/>
      <c r="K9725" s="62"/>
      <c r="M9725" s="63"/>
      <c r="N9725" s="63"/>
      <c r="O9725" s="64"/>
      <c r="P9725" s="127"/>
      <c r="W9725" s="64"/>
      <c r="X9725" s="64"/>
    </row>
    <row r="9726" spans="1:24" s="59" customFormat="1" x14ac:dyDescent="0.25">
      <c r="A9726" s="77"/>
      <c r="D9726" s="60"/>
      <c r="E9726" s="60"/>
      <c r="F9726" s="60"/>
      <c r="G9726" s="60"/>
      <c r="H9726" s="62"/>
      <c r="I9726" s="62"/>
      <c r="J9726" s="62"/>
      <c r="K9726" s="62"/>
      <c r="M9726" s="63"/>
      <c r="N9726" s="63"/>
      <c r="O9726" s="64"/>
      <c r="P9726" s="127"/>
      <c r="W9726" s="64"/>
      <c r="X9726" s="64"/>
    </row>
    <row r="9727" spans="1:24" s="59" customFormat="1" x14ac:dyDescent="0.25">
      <c r="A9727" s="77"/>
      <c r="D9727" s="60"/>
      <c r="E9727" s="60"/>
      <c r="F9727" s="60"/>
      <c r="G9727" s="60"/>
      <c r="H9727" s="62"/>
      <c r="I9727" s="62"/>
      <c r="J9727" s="62"/>
      <c r="K9727" s="62"/>
      <c r="M9727" s="63"/>
      <c r="N9727" s="63"/>
      <c r="O9727" s="64"/>
      <c r="P9727" s="127"/>
      <c r="W9727" s="64"/>
      <c r="X9727" s="64"/>
    </row>
    <row r="9728" spans="1:24" s="59" customFormat="1" x14ac:dyDescent="0.25">
      <c r="A9728" s="77"/>
      <c r="D9728" s="60"/>
      <c r="E9728" s="60"/>
      <c r="F9728" s="60"/>
      <c r="G9728" s="60"/>
      <c r="H9728" s="62"/>
      <c r="I9728" s="62"/>
      <c r="J9728" s="62"/>
      <c r="K9728" s="62"/>
      <c r="M9728" s="63"/>
      <c r="N9728" s="63"/>
      <c r="O9728" s="64"/>
      <c r="P9728" s="127"/>
      <c r="W9728" s="64"/>
      <c r="X9728" s="64"/>
    </row>
    <row r="9729" spans="1:24" s="59" customFormat="1" x14ac:dyDescent="0.25">
      <c r="A9729" s="77"/>
      <c r="D9729" s="60"/>
      <c r="E9729" s="60"/>
      <c r="F9729" s="60"/>
      <c r="G9729" s="60"/>
      <c r="H9729" s="62"/>
      <c r="I9729" s="62"/>
      <c r="J9729" s="62"/>
      <c r="K9729" s="62"/>
      <c r="M9729" s="63"/>
      <c r="N9729" s="63"/>
      <c r="O9729" s="64"/>
      <c r="P9729" s="127"/>
      <c r="W9729" s="64"/>
      <c r="X9729" s="64"/>
    </row>
    <row r="9730" spans="1:24" s="59" customFormat="1" x14ac:dyDescent="0.25">
      <c r="A9730" s="77"/>
      <c r="D9730" s="60"/>
      <c r="E9730" s="60"/>
      <c r="F9730" s="60"/>
      <c r="G9730" s="60"/>
      <c r="H9730" s="62"/>
      <c r="I9730" s="62"/>
      <c r="J9730" s="62"/>
      <c r="K9730" s="62"/>
      <c r="M9730" s="63"/>
      <c r="N9730" s="63"/>
      <c r="O9730" s="64"/>
      <c r="P9730" s="127"/>
      <c r="W9730" s="64"/>
      <c r="X9730" s="64"/>
    </row>
    <row r="9731" spans="1:24" s="59" customFormat="1" x14ac:dyDescent="0.25">
      <c r="A9731" s="77"/>
      <c r="D9731" s="60"/>
      <c r="E9731" s="60"/>
      <c r="F9731" s="60"/>
      <c r="G9731" s="60"/>
      <c r="H9731" s="62"/>
      <c r="I9731" s="62"/>
      <c r="J9731" s="62"/>
      <c r="K9731" s="62"/>
      <c r="M9731" s="63"/>
      <c r="N9731" s="63"/>
      <c r="O9731" s="64"/>
      <c r="P9731" s="127"/>
      <c r="W9731" s="64"/>
      <c r="X9731" s="64"/>
    </row>
    <row r="9732" spans="1:24" s="59" customFormat="1" x14ac:dyDescent="0.25">
      <c r="A9732" s="77"/>
      <c r="D9732" s="60"/>
      <c r="E9732" s="60"/>
      <c r="F9732" s="60"/>
      <c r="G9732" s="60"/>
      <c r="H9732" s="62"/>
      <c r="I9732" s="62"/>
      <c r="J9732" s="62"/>
      <c r="K9732" s="62"/>
      <c r="M9732" s="63"/>
      <c r="N9732" s="63"/>
      <c r="O9732" s="64"/>
      <c r="P9732" s="127"/>
      <c r="W9732" s="64"/>
      <c r="X9732" s="64"/>
    </row>
    <row r="9733" spans="1:24" s="59" customFormat="1" x14ac:dyDescent="0.25">
      <c r="A9733" s="77"/>
      <c r="D9733" s="60"/>
      <c r="E9733" s="60"/>
      <c r="F9733" s="60"/>
      <c r="G9733" s="60"/>
      <c r="H9733" s="62"/>
      <c r="I9733" s="62"/>
      <c r="J9733" s="62"/>
      <c r="K9733" s="62"/>
      <c r="M9733" s="63"/>
      <c r="N9733" s="63"/>
      <c r="O9733" s="64"/>
      <c r="P9733" s="127"/>
      <c r="W9733" s="64"/>
      <c r="X9733" s="64"/>
    </row>
    <row r="9734" spans="1:24" s="59" customFormat="1" x14ac:dyDescent="0.25">
      <c r="A9734" s="77"/>
      <c r="D9734" s="60"/>
      <c r="E9734" s="60"/>
      <c r="F9734" s="60"/>
      <c r="G9734" s="60"/>
      <c r="H9734" s="62"/>
      <c r="I9734" s="62"/>
      <c r="J9734" s="62"/>
      <c r="K9734" s="62"/>
      <c r="M9734" s="63"/>
      <c r="N9734" s="63"/>
      <c r="O9734" s="64"/>
      <c r="P9734" s="127"/>
      <c r="W9734" s="64"/>
      <c r="X9734" s="64"/>
    </row>
    <row r="9735" spans="1:24" s="59" customFormat="1" x14ac:dyDescent="0.25">
      <c r="A9735" s="77"/>
      <c r="D9735" s="60"/>
      <c r="E9735" s="60"/>
      <c r="F9735" s="60"/>
      <c r="G9735" s="60"/>
      <c r="H9735" s="62"/>
      <c r="I9735" s="62"/>
      <c r="J9735" s="62"/>
      <c r="K9735" s="62"/>
      <c r="M9735" s="63"/>
      <c r="N9735" s="63"/>
      <c r="O9735" s="64"/>
      <c r="P9735" s="127"/>
      <c r="W9735" s="64"/>
      <c r="X9735" s="64"/>
    </row>
    <row r="9736" spans="1:24" s="59" customFormat="1" x14ac:dyDescent="0.25">
      <c r="A9736" s="77"/>
      <c r="D9736" s="60"/>
      <c r="E9736" s="60"/>
      <c r="F9736" s="60"/>
      <c r="G9736" s="60"/>
      <c r="H9736" s="62"/>
      <c r="I9736" s="62"/>
      <c r="J9736" s="62"/>
      <c r="K9736" s="62"/>
      <c r="M9736" s="63"/>
      <c r="N9736" s="63"/>
      <c r="O9736" s="64"/>
      <c r="P9736" s="127"/>
      <c r="W9736" s="64"/>
      <c r="X9736" s="64"/>
    </row>
    <row r="9737" spans="1:24" s="59" customFormat="1" x14ac:dyDescent="0.25">
      <c r="A9737" s="77"/>
      <c r="D9737" s="60"/>
      <c r="E9737" s="60"/>
      <c r="F9737" s="60"/>
      <c r="G9737" s="60"/>
      <c r="H9737" s="62"/>
      <c r="I9737" s="62"/>
      <c r="J9737" s="62"/>
      <c r="K9737" s="62"/>
      <c r="M9737" s="63"/>
      <c r="N9737" s="63"/>
      <c r="O9737" s="64"/>
      <c r="P9737" s="127"/>
      <c r="W9737" s="64"/>
      <c r="X9737" s="64"/>
    </row>
    <row r="9738" spans="1:24" s="59" customFormat="1" x14ac:dyDescent="0.25">
      <c r="A9738" s="77"/>
      <c r="D9738" s="60"/>
      <c r="E9738" s="60"/>
      <c r="F9738" s="60"/>
      <c r="G9738" s="60"/>
      <c r="H9738" s="62"/>
      <c r="I9738" s="62"/>
      <c r="J9738" s="62"/>
      <c r="K9738" s="62"/>
      <c r="M9738" s="63"/>
      <c r="N9738" s="63"/>
      <c r="O9738" s="64"/>
      <c r="P9738" s="127"/>
      <c r="W9738" s="64"/>
      <c r="X9738" s="64"/>
    </row>
    <row r="9739" spans="1:24" s="59" customFormat="1" x14ac:dyDescent="0.25">
      <c r="A9739" s="77"/>
      <c r="D9739" s="60"/>
      <c r="E9739" s="60"/>
      <c r="F9739" s="60"/>
      <c r="G9739" s="60"/>
      <c r="H9739" s="62"/>
      <c r="I9739" s="62"/>
      <c r="J9739" s="62"/>
      <c r="K9739" s="62"/>
      <c r="M9739" s="63"/>
      <c r="N9739" s="63"/>
      <c r="O9739" s="64"/>
      <c r="P9739" s="127"/>
      <c r="W9739" s="64"/>
      <c r="X9739" s="64"/>
    </row>
    <row r="9740" spans="1:24" s="59" customFormat="1" x14ac:dyDescent="0.25">
      <c r="A9740" s="77"/>
      <c r="D9740" s="60"/>
      <c r="E9740" s="60"/>
      <c r="F9740" s="60"/>
      <c r="G9740" s="60"/>
      <c r="H9740" s="62"/>
      <c r="I9740" s="62"/>
      <c r="J9740" s="62"/>
      <c r="K9740" s="62"/>
      <c r="M9740" s="63"/>
      <c r="N9740" s="63"/>
      <c r="O9740" s="64"/>
      <c r="P9740" s="127"/>
      <c r="W9740" s="64"/>
      <c r="X9740" s="64"/>
    </row>
    <row r="9741" spans="1:24" s="59" customFormat="1" x14ac:dyDescent="0.25">
      <c r="A9741" s="77"/>
      <c r="D9741" s="60"/>
      <c r="E9741" s="60"/>
      <c r="F9741" s="60"/>
      <c r="G9741" s="60"/>
      <c r="H9741" s="62"/>
      <c r="I9741" s="62"/>
      <c r="J9741" s="62"/>
      <c r="K9741" s="62"/>
      <c r="M9741" s="63"/>
      <c r="N9741" s="63"/>
      <c r="O9741" s="64"/>
      <c r="P9741" s="127"/>
      <c r="W9741" s="64"/>
      <c r="X9741" s="64"/>
    </row>
    <row r="9742" spans="1:24" s="59" customFormat="1" x14ac:dyDescent="0.25">
      <c r="A9742" s="77"/>
      <c r="D9742" s="60"/>
      <c r="E9742" s="60"/>
      <c r="F9742" s="60"/>
      <c r="G9742" s="60"/>
      <c r="H9742" s="62"/>
      <c r="I9742" s="62"/>
      <c r="J9742" s="62"/>
      <c r="K9742" s="62"/>
      <c r="M9742" s="63"/>
      <c r="N9742" s="63"/>
      <c r="O9742" s="64"/>
      <c r="P9742" s="127"/>
      <c r="W9742" s="64"/>
      <c r="X9742" s="64"/>
    </row>
    <row r="9743" spans="1:24" s="59" customFormat="1" x14ac:dyDescent="0.25">
      <c r="A9743" s="77"/>
      <c r="D9743" s="60"/>
      <c r="E9743" s="60"/>
      <c r="F9743" s="60"/>
      <c r="G9743" s="60"/>
      <c r="H9743" s="62"/>
      <c r="I9743" s="62"/>
      <c r="J9743" s="62"/>
      <c r="K9743" s="62"/>
      <c r="M9743" s="63"/>
      <c r="N9743" s="63"/>
      <c r="O9743" s="64"/>
      <c r="P9743" s="127"/>
      <c r="W9743" s="64"/>
      <c r="X9743" s="64"/>
    </row>
    <row r="9744" spans="1:24" s="59" customFormat="1" x14ac:dyDescent="0.25">
      <c r="A9744" s="77"/>
      <c r="D9744" s="60"/>
      <c r="E9744" s="60"/>
      <c r="F9744" s="60"/>
      <c r="G9744" s="60"/>
      <c r="H9744" s="62"/>
      <c r="I9744" s="62"/>
      <c r="J9744" s="62"/>
      <c r="K9744" s="62"/>
      <c r="M9744" s="63"/>
      <c r="N9744" s="63"/>
      <c r="O9744" s="64"/>
      <c r="P9744" s="127"/>
      <c r="W9744" s="64"/>
      <c r="X9744" s="64"/>
    </row>
    <row r="9745" spans="1:24" s="59" customFormat="1" x14ac:dyDescent="0.25">
      <c r="A9745" s="77"/>
      <c r="D9745" s="60"/>
      <c r="E9745" s="60"/>
      <c r="F9745" s="60"/>
      <c r="G9745" s="60"/>
      <c r="H9745" s="62"/>
      <c r="I9745" s="62"/>
      <c r="J9745" s="62"/>
      <c r="K9745" s="62"/>
      <c r="M9745" s="63"/>
      <c r="N9745" s="63"/>
      <c r="O9745" s="64"/>
      <c r="P9745" s="127"/>
      <c r="W9745" s="64"/>
      <c r="X9745" s="64"/>
    </row>
    <row r="9746" spans="1:24" s="59" customFormat="1" x14ac:dyDescent="0.25">
      <c r="A9746" s="77"/>
      <c r="D9746" s="60"/>
      <c r="E9746" s="60"/>
      <c r="F9746" s="60"/>
      <c r="G9746" s="60"/>
      <c r="H9746" s="62"/>
      <c r="I9746" s="62"/>
      <c r="J9746" s="62"/>
      <c r="K9746" s="62"/>
      <c r="M9746" s="63"/>
      <c r="N9746" s="63"/>
      <c r="O9746" s="64"/>
      <c r="P9746" s="127"/>
      <c r="W9746" s="64"/>
      <c r="X9746" s="64"/>
    </row>
    <row r="9747" spans="1:24" s="59" customFormat="1" x14ac:dyDescent="0.25">
      <c r="A9747" s="77"/>
      <c r="D9747" s="60"/>
      <c r="E9747" s="60"/>
      <c r="F9747" s="60"/>
      <c r="G9747" s="60"/>
      <c r="H9747" s="62"/>
      <c r="I9747" s="62"/>
      <c r="J9747" s="62"/>
      <c r="K9747" s="62"/>
      <c r="M9747" s="63"/>
      <c r="N9747" s="63"/>
      <c r="O9747" s="64"/>
      <c r="P9747" s="127"/>
      <c r="W9747" s="64"/>
      <c r="X9747" s="64"/>
    </row>
    <row r="9748" spans="1:24" s="59" customFormat="1" x14ac:dyDescent="0.25">
      <c r="A9748" s="77"/>
      <c r="D9748" s="60"/>
      <c r="E9748" s="60"/>
      <c r="F9748" s="60"/>
      <c r="G9748" s="60"/>
      <c r="H9748" s="62"/>
      <c r="I9748" s="62"/>
      <c r="J9748" s="62"/>
      <c r="K9748" s="62"/>
      <c r="M9748" s="63"/>
      <c r="N9748" s="63"/>
      <c r="O9748" s="64"/>
      <c r="P9748" s="127"/>
      <c r="W9748" s="64"/>
      <c r="X9748" s="64"/>
    </row>
    <row r="9749" spans="1:24" s="59" customFormat="1" x14ac:dyDescent="0.25">
      <c r="A9749" s="77"/>
      <c r="D9749" s="60"/>
      <c r="E9749" s="60"/>
      <c r="F9749" s="60"/>
      <c r="G9749" s="60"/>
      <c r="H9749" s="62"/>
      <c r="I9749" s="62"/>
      <c r="J9749" s="62"/>
      <c r="K9749" s="62"/>
      <c r="M9749" s="63"/>
      <c r="N9749" s="63"/>
      <c r="O9749" s="64"/>
      <c r="P9749" s="127"/>
      <c r="W9749" s="64"/>
      <c r="X9749" s="64"/>
    </row>
    <row r="9750" spans="1:24" s="59" customFormat="1" x14ac:dyDescent="0.25">
      <c r="A9750" s="77"/>
      <c r="D9750" s="60"/>
      <c r="E9750" s="60"/>
      <c r="F9750" s="60"/>
      <c r="G9750" s="60"/>
      <c r="H9750" s="62"/>
      <c r="I9750" s="62"/>
      <c r="J9750" s="62"/>
      <c r="K9750" s="62"/>
      <c r="M9750" s="63"/>
      <c r="N9750" s="63"/>
      <c r="O9750" s="64"/>
      <c r="P9750" s="127"/>
      <c r="W9750" s="64"/>
      <c r="X9750" s="64"/>
    </row>
    <row r="9751" spans="1:24" s="59" customFormat="1" x14ac:dyDescent="0.25">
      <c r="A9751" s="77"/>
      <c r="D9751" s="60"/>
      <c r="E9751" s="60"/>
      <c r="F9751" s="60"/>
      <c r="G9751" s="60"/>
      <c r="H9751" s="62"/>
      <c r="I9751" s="62"/>
      <c r="J9751" s="62"/>
      <c r="K9751" s="62"/>
      <c r="M9751" s="63"/>
      <c r="N9751" s="63"/>
      <c r="O9751" s="64"/>
      <c r="P9751" s="127"/>
      <c r="W9751" s="64"/>
      <c r="X9751" s="64"/>
    </row>
    <row r="9752" spans="1:24" s="59" customFormat="1" x14ac:dyDescent="0.25">
      <c r="A9752" s="77"/>
      <c r="D9752" s="60"/>
      <c r="E9752" s="60"/>
      <c r="F9752" s="60"/>
      <c r="G9752" s="60"/>
      <c r="H9752" s="62"/>
      <c r="I9752" s="62"/>
      <c r="J9752" s="62"/>
      <c r="K9752" s="62"/>
      <c r="M9752" s="63"/>
      <c r="N9752" s="63"/>
      <c r="O9752" s="64"/>
      <c r="P9752" s="127"/>
      <c r="W9752" s="64"/>
      <c r="X9752" s="64"/>
    </row>
    <row r="9753" spans="1:24" s="59" customFormat="1" x14ac:dyDescent="0.25">
      <c r="A9753" s="77"/>
      <c r="D9753" s="60"/>
      <c r="E9753" s="60"/>
      <c r="F9753" s="60"/>
      <c r="G9753" s="60"/>
      <c r="H9753" s="62"/>
      <c r="I9753" s="62"/>
      <c r="J9753" s="62"/>
      <c r="K9753" s="62"/>
      <c r="M9753" s="63"/>
      <c r="N9753" s="63"/>
      <c r="O9753" s="64"/>
      <c r="P9753" s="127"/>
      <c r="W9753" s="64"/>
      <c r="X9753" s="64"/>
    </row>
    <row r="9754" spans="1:24" s="59" customFormat="1" x14ac:dyDescent="0.25">
      <c r="A9754" s="77"/>
      <c r="D9754" s="60"/>
      <c r="E9754" s="60"/>
      <c r="F9754" s="60"/>
      <c r="G9754" s="60"/>
      <c r="H9754" s="62"/>
      <c r="I9754" s="62"/>
      <c r="J9754" s="62"/>
      <c r="K9754" s="62"/>
      <c r="M9754" s="63"/>
      <c r="N9754" s="63"/>
      <c r="O9754" s="64"/>
      <c r="P9754" s="127"/>
      <c r="W9754" s="64"/>
      <c r="X9754" s="64"/>
    </row>
    <row r="9755" spans="1:24" s="59" customFormat="1" x14ac:dyDescent="0.25">
      <c r="A9755" s="77"/>
      <c r="D9755" s="60"/>
      <c r="E9755" s="60"/>
      <c r="F9755" s="60"/>
      <c r="G9755" s="60"/>
      <c r="H9755" s="62"/>
      <c r="I9755" s="62"/>
      <c r="J9755" s="62"/>
      <c r="K9755" s="62"/>
      <c r="M9755" s="63"/>
      <c r="N9755" s="63"/>
      <c r="O9755" s="64"/>
      <c r="P9755" s="127"/>
      <c r="W9755" s="64"/>
      <c r="X9755" s="64"/>
    </row>
    <row r="9756" spans="1:24" s="59" customFormat="1" x14ac:dyDescent="0.25">
      <c r="A9756" s="77"/>
      <c r="D9756" s="60"/>
      <c r="E9756" s="60"/>
      <c r="F9756" s="60"/>
      <c r="G9756" s="60"/>
      <c r="H9756" s="62"/>
      <c r="I9756" s="62"/>
      <c r="J9756" s="62"/>
      <c r="K9756" s="62"/>
      <c r="M9756" s="63"/>
      <c r="N9756" s="63"/>
      <c r="O9756" s="64"/>
      <c r="P9756" s="127"/>
      <c r="W9756" s="64"/>
      <c r="X9756" s="64"/>
    </row>
    <row r="9757" spans="1:24" s="59" customFormat="1" x14ac:dyDescent="0.25">
      <c r="A9757" s="77"/>
      <c r="D9757" s="60"/>
      <c r="E9757" s="60"/>
      <c r="F9757" s="60"/>
      <c r="G9757" s="60"/>
      <c r="H9757" s="62"/>
      <c r="I9757" s="62"/>
      <c r="J9757" s="62"/>
      <c r="K9757" s="62"/>
      <c r="M9757" s="63"/>
      <c r="N9757" s="63"/>
      <c r="O9757" s="64"/>
      <c r="P9757" s="127"/>
      <c r="W9757" s="64"/>
      <c r="X9757" s="64"/>
    </row>
    <row r="9758" spans="1:24" s="59" customFormat="1" x14ac:dyDescent="0.25">
      <c r="A9758" s="77"/>
      <c r="D9758" s="60"/>
      <c r="E9758" s="60"/>
      <c r="F9758" s="60"/>
      <c r="G9758" s="60"/>
      <c r="H9758" s="62"/>
      <c r="I9758" s="62"/>
      <c r="J9758" s="62"/>
      <c r="K9758" s="62"/>
      <c r="M9758" s="63"/>
      <c r="N9758" s="63"/>
      <c r="O9758" s="64"/>
      <c r="P9758" s="127"/>
      <c r="W9758" s="64"/>
      <c r="X9758" s="64"/>
    </row>
    <row r="9759" spans="1:24" s="59" customFormat="1" x14ac:dyDescent="0.25">
      <c r="A9759" s="77"/>
      <c r="D9759" s="60"/>
      <c r="E9759" s="60"/>
      <c r="F9759" s="60"/>
      <c r="G9759" s="60"/>
      <c r="H9759" s="62"/>
      <c r="I9759" s="62"/>
      <c r="J9759" s="62"/>
      <c r="K9759" s="62"/>
      <c r="M9759" s="63"/>
      <c r="N9759" s="63"/>
      <c r="O9759" s="64"/>
      <c r="P9759" s="127"/>
      <c r="W9759" s="64"/>
      <c r="X9759" s="64"/>
    </row>
    <row r="9760" spans="1:24" s="59" customFormat="1" x14ac:dyDescent="0.25">
      <c r="A9760" s="77"/>
      <c r="D9760" s="60"/>
      <c r="E9760" s="60"/>
      <c r="F9760" s="60"/>
      <c r="G9760" s="60"/>
      <c r="H9760" s="62"/>
      <c r="I9760" s="62"/>
      <c r="J9760" s="62"/>
      <c r="K9760" s="62"/>
      <c r="M9760" s="63"/>
      <c r="N9760" s="63"/>
      <c r="O9760" s="64"/>
      <c r="P9760" s="127"/>
      <c r="W9760" s="64"/>
      <c r="X9760" s="64"/>
    </row>
    <row r="9761" spans="1:24" s="59" customFormat="1" x14ac:dyDescent="0.25">
      <c r="A9761" s="77"/>
      <c r="D9761" s="60"/>
      <c r="E9761" s="60"/>
      <c r="F9761" s="60"/>
      <c r="G9761" s="60"/>
      <c r="H9761" s="62"/>
      <c r="I9761" s="62"/>
      <c r="J9761" s="62"/>
      <c r="K9761" s="62"/>
      <c r="M9761" s="63"/>
      <c r="N9761" s="63"/>
      <c r="O9761" s="64"/>
      <c r="P9761" s="127"/>
      <c r="W9761" s="64"/>
      <c r="X9761" s="64"/>
    </row>
    <row r="9762" spans="1:24" s="59" customFormat="1" x14ac:dyDescent="0.25">
      <c r="A9762" s="77"/>
      <c r="D9762" s="60"/>
      <c r="E9762" s="60"/>
      <c r="F9762" s="60"/>
      <c r="G9762" s="60"/>
      <c r="H9762" s="62"/>
      <c r="I9762" s="62"/>
      <c r="J9762" s="62"/>
      <c r="K9762" s="62"/>
      <c r="M9762" s="63"/>
      <c r="N9762" s="63"/>
      <c r="O9762" s="64"/>
      <c r="P9762" s="127"/>
      <c r="W9762" s="64"/>
      <c r="X9762" s="64"/>
    </row>
    <row r="9763" spans="1:24" s="59" customFormat="1" x14ac:dyDescent="0.25">
      <c r="A9763" s="77"/>
      <c r="D9763" s="60"/>
      <c r="E9763" s="60"/>
      <c r="F9763" s="60"/>
      <c r="G9763" s="60"/>
      <c r="H9763" s="62"/>
      <c r="I9763" s="62"/>
      <c r="J9763" s="62"/>
      <c r="K9763" s="62"/>
      <c r="M9763" s="63"/>
      <c r="N9763" s="63"/>
      <c r="O9763" s="64"/>
      <c r="P9763" s="127"/>
      <c r="W9763" s="64"/>
      <c r="X9763" s="64"/>
    </row>
    <row r="9764" spans="1:24" s="59" customFormat="1" x14ac:dyDescent="0.25">
      <c r="A9764" s="77"/>
      <c r="D9764" s="60"/>
      <c r="E9764" s="60"/>
      <c r="F9764" s="60"/>
      <c r="G9764" s="60"/>
      <c r="H9764" s="62"/>
      <c r="I9764" s="62"/>
      <c r="J9764" s="62"/>
      <c r="K9764" s="62"/>
      <c r="M9764" s="63"/>
      <c r="N9764" s="63"/>
      <c r="O9764" s="64"/>
      <c r="P9764" s="127"/>
      <c r="W9764" s="64"/>
      <c r="X9764" s="64"/>
    </row>
    <row r="9765" spans="1:24" s="59" customFormat="1" x14ac:dyDescent="0.25">
      <c r="A9765" s="77"/>
      <c r="D9765" s="60"/>
      <c r="E9765" s="60"/>
      <c r="F9765" s="60"/>
      <c r="G9765" s="60"/>
      <c r="H9765" s="62"/>
      <c r="I9765" s="62"/>
      <c r="J9765" s="62"/>
      <c r="K9765" s="62"/>
      <c r="M9765" s="63"/>
      <c r="N9765" s="63"/>
      <c r="O9765" s="64"/>
      <c r="P9765" s="127"/>
      <c r="W9765" s="64"/>
      <c r="X9765" s="64"/>
    </row>
    <row r="9766" spans="1:24" s="59" customFormat="1" x14ac:dyDescent="0.25">
      <c r="A9766" s="77"/>
      <c r="D9766" s="60"/>
      <c r="E9766" s="60"/>
      <c r="F9766" s="60"/>
      <c r="G9766" s="60"/>
      <c r="H9766" s="62"/>
      <c r="I9766" s="62"/>
      <c r="J9766" s="62"/>
      <c r="K9766" s="62"/>
      <c r="M9766" s="63"/>
      <c r="N9766" s="63"/>
      <c r="O9766" s="64"/>
      <c r="P9766" s="127"/>
      <c r="W9766" s="64"/>
      <c r="X9766" s="64"/>
    </row>
    <row r="9767" spans="1:24" s="59" customFormat="1" x14ac:dyDescent="0.25">
      <c r="A9767" s="77"/>
      <c r="D9767" s="60"/>
      <c r="E9767" s="60"/>
      <c r="F9767" s="60"/>
      <c r="G9767" s="60"/>
      <c r="H9767" s="62"/>
      <c r="I9767" s="62"/>
      <c r="J9767" s="62"/>
      <c r="K9767" s="62"/>
      <c r="M9767" s="63"/>
      <c r="N9767" s="63"/>
      <c r="O9767" s="64"/>
      <c r="P9767" s="127"/>
      <c r="W9767" s="64"/>
      <c r="X9767" s="64"/>
    </row>
    <row r="9768" spans="1:24" s="59" customFormat="1" x14ac:dyDescent="0.25">
      <c r="A9768" s="77"/>
      <c r="D9768" s="60"/>
      <c r="E9768" s="60"/>
      <c r="F9768" s="60"/>
      <c r="G9768" s="60"/>
      <c r="H9768" s="62"/>
      <c r="I9768" s="62"/>
      <c r="J9768" s="62"/>
      <c r="K9768" s="62"/>
      <c r="M9768" s="63"/>
      <c r="N9768" s="63"/>
      <c r="O9768" s="64"/>
      <c r="P9768" s="127"/>
      <c r="W9768" s="64"/>
      <c r="X9768" s="64"/>
    </row>
    <row r="9769" spans="1:24" s="59" customFormat="1" x14ac:dyDescent="0.25">
      <c r="A9769" s="77"/>
      <c r="D9769" s="60"/>
      <c r="E9769" s="60"/>
      <c r="F9769" s="60"/>
      <c r="G9769" s="60"/>
      <c r="H9769" s="62"/>
      <c r="I9769" s="62"/>
      <c r="J9769" s="62"/>
      <c r="K9769" s="62"/>
      <c r="M9769" s="63"/>
      <c r="N9769" s="63"/>
      <c r="O9769" s="64"/>
      <c r="P9769" s="127"/>
      <c r="W9769" s="64"/>
      <c r="X9769" s="64"/>
    </row>
    <row r="9770" spans="1:24" s="59" customFormat="1" x14ac:dyDescent="0.25">
      <c r="A9770" s="77"/>
      <c r="D9770" s="60"/>
      <c r="E9770" s="60"/>
      <c r="F9770" s="60"/>
      <c r="G9770" s="60"/>
      <c r="H9770" s="62"/>
      <c r="I9770" s="62"/>
      <c r="J9770" s="62"/>
      <c r="K9770" s="62"/>
      <c r="M9770" s="63"/>
      <c r="N9770" s="63"/>
      <c r="O9770" s="64"/>
      <c r="P9770" s="127"/>
      <c r="W9770" s="64"/>
      <c r="X9770" s="64"/>
    </row>
    <row r="9771" spans="1:24" s="59" customFormat="1" x14ac:dyDescent="0.25">
      <c r="A9771" s="77"/>
      <c r="D9771" s="60"/>
      <c r="E9771" s="60"/>
      <c r="F9771" s="60"/>
      <c r="G9771" s="60"/>
      <c r="H9771" s="62"/>
      <c r="I9771" s="62"/>
      <c r="J9771" s="62"/>
      <c r="K9771" s="62"/>
      <c r="M9771" s="63"/>
      <c r="N9771" s="63"/>
      <c r="O9771" s="64"/>
      <c r="P9771" s="127"/>
      <c r="W9771" s="64"/>
      <c r="X9771" s="64"/>
    </row>
    <row r="9772" spans="1:24" s="59" customFormat="1" x14ac:dyDescent="0.25">
      <c r="A9772" s="77"/>
      <c r="D9772" s="60"/>
      <c r="E9772" s="60"/>
      <c r="F9772" s="60"/>
      <c r="G9772" s="60"/>
      <c r="H9772" s="62"/>
      <c r="I9772" s="62"/>
      <c r="J9772" s="62"/>
      <c r="K9772" s="62"/>
      <c r="M9772" s="63"/>
      <c r="N9772" s="63"/>
      <c r="O9772" s="64"/>
      <c r="P9772" s="127"/>
      <c r="W9772" s="64"/>
      <c r="X9772" s="64"/>
    </row>
    <row r="9773" spans="1:24" s="59" customFormat="1" x14ac:dyDescent="0.25">
      <c r="A9773" s="77"/>
      <c r="D9773" s="60"/>
      <c r="E9773" s="60"/>
      <c r="F9773" s="60"/>
      <c r="G9773" s="60"/>
      <c r="H9773" s="62"/>
      <c r="I9773" s="62"/>
      <c r="J9773" s="62"/>
      <c r="K9773" s="62"/>
      <c r="M9773" s="63"/>
      <c r="N9773" s="63"/>
      <c r="O9773" s="64"/>
      <c r="P9773" s="127"/>
      <c r="W9773" s="64"/>
      <c r="X9773" s="64"/>
    </row>
    <row r="9774" spans="1:24" s="59" customFormat="1" x14ac:dyDescent="0.25">
      <c r="A9774" s="77"/>
      <c r="D9774" s="60"/>
      <c r="E9774" s="60"/>
      <c r="F9774" s="60"/>
      <c r="G9774" s="60"/>
      <c r="H9774" s="62"/>
      <c r="I9774" s="62"/>
      <c r="J9774" s="62"/>
      <c r="K9774" s="62"/>
      <c r="M9774" s="63"/>
      <c r="N9774" s="63"/>
      <c r="O9774" s="64"/>
      <c r="P9774" s="127"/>
      <c r="W9774" s="64"/>
      <c r="X9774" s="64"/>
    </row>
    <row r="9775" spans="1:24" s="59" customFormat="1" x14ac:dyDescent="0.25">
      <c r="A9775" s="77"/>
      <c r="D9775" s="60"/>
      <c r="E9775" s="60"/>
      <c r="F9775" s="60"/>
      <c r="G9775" s="60"/>
      <c r="H9775" s="62"/>
      <c r="I9775" s="62"/>
      <c r="J9775" s="62"/>
      <c r="K9775" s="62"/>
      <c r="M9775" s="63"/>
      <c r="N9775" s="63"/>
      <c r="O9775" s="64"/>
      <c r="P9775" s="127"/>
      <c r="W9775" s="64"/>
      <c r="X9775" s="64"/>
    </row>
    <row r="9776" spans="1:24" s="59" customFormat="1" x14ac:dyDescent="0.25">
      <c r="A9776" s="77"/>
      <c r="D9776" s="60"/>
      <c r="E9776" s="60"/>
      <c r="F9776" s="60"/>
      <c r="G9776" s="60"/>
      <c r="H9776" s="62"/>
      <c r="I9776" s="62"/>
      <c r="J9776" s="62"/>
      <c r="K9776" s="62"/>
      <c r="M9776" s="63"/>
      <c r="N9776" s="63"/>
      <c r="O9776" s="64"/>
      <c r="P9776" s="127"/>
      <c r="W9776" s="64"/>
      <c r="X9776" s="64"/>
    </row>
    <row r="9777" spans="1:24" s="59" customFormat="1" x14ac:dyDescent="0.25">
      <c r="A9777" s="77"/>
      <c r="D9777" s="60"/>
      <c r="E9777" s="60"/>
      <c r="F9777" s="60"/>
      <c r="G9777" s="60"/>
      <c r="H9777" s="62"/>
      <c r="I9777" s="62"/>
      <c r="J9777" s="62"/>
      <c r="K9777" s="62"/>
      <c r="M9777" s="63"/>
      <c r="N9777" s="63"/>
      <c r="O9777" s="64"/>
      <c r="P9777" s="127"/>
      <c r="W9777" s="64"/>
      <c r="X9777" s="64"/>
    </row>
    <row r="9778" spans="1:24" s="59" customFormat="1" x14ac:dyDescent="0.25">
      <c r="A9778" s="77"/>
      <c r="D9778" s="60"/>
      <c r="E9778" s="60"/>
      <c r="F9778" s="60"/>
      <c r="G9778" s="60"/>
      <c r="H9778" s="62"/>
      <c r="I9778" s="62"/>
      <c r="J9778" s="62"/>
      <c r="K9778" s="62"/>
      <c r="M9778" s="63"/>
      <c r="N9778" s="63"/>
      <c r="O9778" s="64"/>
      <c r="P9778" s="127"/>
      <c r="W9778" s="64"/>
      <c r="X9778" s="64"/>
    </row>
    <row r="9779" spans="1:24" s="59" customFormat="1" x14ac:dyDescent="0.25">
      <c r="A9779" s="77"/>
      <c r="D9779" s="60"/>
      <c r="E9779" s="60"/>
      <c r="F9779" s="60"/>
      <c r="G9779" s="60"/>
      <c r="H9779" s="62"/>
      <c r="I9779" s="62"/>
      <c r="J9779" s="62"/>
      <c r="K9779" s="62"/>
      <c r="M9779" s="63"/>
      <c r="N9779" s="63"/>
      <c r="O9779" s="64"/>
      <c r="P9779" s="127"/>
      <c r="W9779" s="64"/>
      <c r="X9779" s="64"/>
    </row>
    <row r="9780" spans="1:24" s="59" customFormat="1" x14ac:dyDescent="0.25">
      <c r="A9780" s="77"/>
      <c r="D9780" s="60"/>
      <c r="E9780" s="60"/>
      <c r="F9780" s="60"/>
      <c r="G9780" s="60"/>
      <c r="H9780" s="62"/>
      <c r="I9780" s="62"/>
      <c r="J9780" s="62"/>
      <c r="K9780" s="62"/>
      <c r="M9780" s="63"/>
      <c r="N9780" s="63"/>
      <c r="O9780" s="64"/>
      <c r="P9780" s="127"/>
      <c r="W9780" s="64"/>
      <c r="X9780" s="64"/>
    </row>
    <row r="9781" spans="1:24" s="59" customFormat="1" x14ac:dyDescent="0.25">
      <c r="A9781" s="77"/>
      <c r="D9781" s="60"/>
      <c r="E9781" s="60"/>
      <c r="F9781" s="60"/>
      <c r="G9781" s="60"/>
      <c r="H9781" s="62"/>
      <c r="I9781" s="62"/>
      <c r="J9781" s="62"/>
      <c r="K9781" s="62"/>
      <c r="M9781" s="63"/>
      <c r="N9781" s="63"/>
      <c r="O9781" s="64"/>
      <c r="P9781" s="127"/>
      <c r="W9781" s="64"/>
      <c r="X9781" s="64"/>
    </row>
    <row r="9782" spans="1:24" s="59" customFormat="1" x14ac:dyDescent="0.25">
      <c r="A9782" s="77"/>
      <c r="D9782" s="60"/>
      <c r="E9782" s="60"/>
      <c r="F9782" s="60"/>
      <c r="G9782" s="60"/>
      <c r="H9782" s="62"/>
      <c r="I9782" s="62"/>
      <c r="J9782" s="62"/>
      <c r="K9782" s="62"/>
      <c r="M9782" s="63"/>
      <c r="N9782" s="63"/>
      <c r="O9782" s="64"/>
      <c r="P9782" s="127"/>
      <c r="W9782" s="64"/>
      <c r="X9782" s="64"/>
    </row>
    <row r="9783" spans="1:24" s="59" customFormat="1" x14ac:dyDescent="0.25">
      <c r="A9783" s="77"/>
      <c r="D9783" s="60"/>
      <c r="E9783" s="60"/>
      <c r="F9783" s="60"/>
      <c r="G9783" s="60"/>
      <c r="H9783" s="62"/>
      <c r="I9783" s="62"/>
      <c r="J9783" s="62"/>
      <c r="K9783" s="62"/>
      <c r="M9783" s="63"/>
      <c r="N9783" s="63"/>
      <c r="O9783" s="64"/>
      <c r="P9783" s="127"/>
      <c r="W9783" s="64"/>
      <c r="X9783" s="64"/>
    </row>
    <row r="9784" spans="1:24" s="59" customFormat="1" x14ac:dyDescent="0.25">
      <c r="A9784" s="77"/>
      <c r="D9784" s="60"/>
      <c r="E9784" s="60"/>
      <c r="F9784" s="60"/>
      <c r="G9784" s="60"/>
      <c r="H9784" s="62"/>
      <c r="I9784" s="62"/>
      <c r="J9784" s="62"/>
      <c r="K9784" s="62"/>
      <c r="M9784" s="63"/>
      <c r="N9784" s="63"/>
      <c r="O9784" s="64"/>
      <c r="P9784" s="127"/>
      <c r="W9784" s="64"/>
      <c r="X9784" s="64"/>
    </row>
    <row r="9785" spans="1:24" s="59" customFormat="1" x14ac:dyDescent="0.25">
      <c r="A9785" s="77"/>
      <c r="D9785" s="60"/>
      <c r="E9785" s="60"/>
      <c r="F9785" s="60"/>
      <c r="G9785" s="60"/>
      <c r="H9785" s="62"/>
      <c r="I9785" s="62"/>
      <c r="J9785" s="62"/>
      <c r="K9785" s="62"/>
      <c r="M9785" s="63"/>
      <c r="N9785" s="63"/>
      <c r="O9785" s="64"/>
      <c r="P9785" s="127"/>
      <c r="W9785" s="64"/>
      <c r="X9785" s="64"/>
    </row>
    <row r="9786" spans="1:24" s="59" customFormat="1" x14ac:dyDescent="0.25">
      <c r="A9786" s="77"/>
      <c r="D9786" s="60"/>
      <c r="E9786" s="60"/>
      <c r="F9786" s="60"/>
      <c r="G9786" s="60"/>
      <c r="H9786" s="62"/>
      <c r="I9786" s="62"/>
      <c r="J9786" s="62"/>
      <c r="K9786" s="62"/>
      <c r="M9786" s="63"/>
      <c r="N9786" s="63"/>
      <c r="O9786" s="64"/>
      <c r="P9786" s="127"/>
      <c r="W9786" s="64"/>
      <c r="X9786" s="64"/>
    </row>
    <row r="9787" spans="1:24" s="59" customFormat="1" x14ac:dyDescent="0.25">
      <c r="A9787" s="77"/>
      <c r="D9787" s="60"/>
      <c r="E9787" s="60"/>
      <c r="F9787" s="60"/>
      <c r="G9787" s="60"/>
      <c r="H9787" s="62"/>
      <c r="I9787" s="62"/>
      <c r="J9787" s="62"/>
      <c r="K9787" s="62"/>
      <c r="M9787" s="63"/>
      <c r="N9787" s="63"/>
      <c r="O9787" s="64"/>
      <c r="P9787" s="127"/>
      <c r="W9787" s="64"/>
      <c r="X9787" s="64"/>
    </row>
    <row r="9788" spans="1:24" s="59" customFormat="1" x14ac:dyDescent="0.25">
      <c r="A9788" s="77"/>
      <c r="D9788" s="60"/>
      <c r="E9788" s="60"/>
      <c r="F9788" s="60"/>
      <c r="G9788" s="60"/>
      <c r="H9788" s="62"/>
      <c r="I9788" s="62"/>
      <c r="J9788" s="62"/>
      <c r="K9788" s="62"/>
      <c r="M9788" s="63"/>
      <c r="N9788" s="63"/>
      <c r="O9788" s="64"/>
      <c r="P9788" s="127"/>
      <c r="W9788" s="64"/>
      <c r="X9788" s="64"/>
    </row>
    <row r="9789" spans="1:24" s="59" customFormat="1" x14ac:dyDescent="0.25">
      <c r="A9789" s="77"/>
      <c r="D9789" s="60"/>
      <c r="E9789" s="60"/>
      <c r="F9789" s="60"/>
      <c r="G9789" s="60"/>
      <c r="H9789" s="62"/>
      <c r="I9789" s="62"/>
      <c r="J9789" s="62"/>
      <c r="K9789" s="62"/>
      <c r="M9789" s="63"/>
      <c r="N9789" s="63"/>
      <c r="O9789" s="64"/>
      <c r="P9789" s="127"/>
      <c r="W9789" s="64"/>
      <c r="X9789" s="64"/>
    </row>
    <row r="9790" spans="1:24" s="59" customFormat="1" x14ac:dyDescent="0.25">
      <c r="A9790" s="77"/>
      <c r="D9790" s="60"/>
      <c r="E9790" s="60"/>
      <c r="F9790" s="60"/>
      <c r="G9790" s="60"/>
      <c r="H9790" s="62"/>
      <c r="I9790" s="62"/>
      <c r="J9790" s="62"/>
      <c r="K9790" s="62"/>
      <c r="M9790" s="63"/>
      <c r="N9790" s="63"/>
      <c r="O9790" s="64"/>
      <c r="P9790" s="127"/>
      <c r="W9790" s="64"/>
      <c r="X9790" s="64"/>
    </row>
    <row r="9791" spans="1:24" s="59" customFormat="1" x14ac:dyDescent="0.25">
      <c r="A9791" s="77"/>
      <c r="D9791" s="60"/>
      <c r="E9791" s="60"/>
      <c r="F9791" s="60"/>
      <c r="G9791" s="60"/>
      <c r="H9791" s="62"/>
      <c r="I9791" s="62"/>
      <c r="J9791" s="62"/>
      <c r="K9791" s="62"/>
      <c r="M9791" s="63"/>
      <c r="N9791" s="63"/>
      <c r="O9791" s="64"/>
      <c r="P9791" s="127"/>
      <c r="W9791" s="64"/>
      <c r="X9791" s="64"/>
    </row>
    <row r="9792" spans="1:24" s="59" customFormat="1" x14ac:dyDescent="0.25">
      <c r="A9792" s="77"/>
      <c r="D9792" s="60"/>
      <c r="E9792" s="60"/>
      <c r="F9792" s="60"/>
      <c r="G9792" s="60"/>
      <c r="H9792" s="62"/>
      <c r="I9792" s="62"/>
      <c r="J9792" s="62"/>
      <c r="K9792" s="62"/>
      <c r="M9792" s="63"/>
      <c r="N9792" s="63"/>
      <c r="O9792" s="64"/>
      <c r="P9792" s="127"/>
      <c r="W9792" s="64"/>
      <c r="X9792" s="64"/>
    </row>
    <row r="9793" spans="1:24" s="59" customFormat="1" x14ac:dyDescent="0.25">
      <c r="A9793" s="77"/>
      <c r="D9793" s="60"/>
      <c r="E9793" s="60"/>
      <c r="F9793" s="60"/>
      <c r="G9793" s="60"/>
      <c r="H9793" s="62"/>
      <c r="I9793" s="62"/>
      <c r="J9793" s="62"/>
      <c r="K9793" s="62"/>
      <c r="M9793" s="63"/>
      <c r="N9793" s="63"/>
      <c r="O9793" s="64"/>
      <c r="P9793" s="127"/>
      <c r="W9793" s="64"/>
      <c r="X9793" s="64"/>
    </row>
    <row r="9794" spans="1:24" s="59" customFormat="1" x14ac:dyDescent="0.25">
      <c r="A9794" s="77"/>
      <c r="D9794" s="60"/>
      <c r="E9794" s="60"/>
      <c r="F9794" s="60"/>
      <c r="G9794" s="60"/>
      <c r="H9794" s="62"/>
      <c r="I9794" s="62"/>
      <c r="J9794" s="62"/>
      <c r="K9794" s="62"/>
      <c r="M9794" s="63"/>
      <c r="N9794" s="63"/>
      <c r="O9794" s="64"/>
      <c r="P9794" s="127"/>
      <c r="W9794" s="64"/>
      <c r="X9794" s="64"/>
    </row>
    <row r="9795" spans="1:24" s="59" customFormat="1" x14ac:dyDescent="0.25">
      <c r="A9795" s="77"/>
      <c r="D9795" s="60"/>
      <c r="E9795" s="60"/>
      <c r="F9795" s="60"/>
      <c r="G9795" s="60"/>
      <c r="H9795" s="62"/>
      <c r="I9795" s="62"/>
      <c r="J9795" s="62"/>
      <c r="K9795" s="62"/>
      <c r="M9795" s="63"/>
      <c r="N9795" s="63"/>
      <c r="O9795" s="64"/>
      <c r="P9795" s="127"/>
      <c r="W9795" s="64"/>
      <c r="X9795" s="64"/>
    </row>
    <row r="9796" spans="1:24" s="59" customFormat="1" x14ac:dyDescent="0.25">
      <c r="A9796" s="77"/>
      <c r="D9796" s="60"/>
      <c r="E9796" s="60"/>
      <c r="F9796" s="60"/>
      <c r="G9796" s="60"/>
      <c r="H9796" s="62"/>
      <c r="I9796" s="62"/>
      <c r="J9796" s="62"/>
      <c r="K9796" s="62"/>
      <c r="M9796" s="63"/>
      <c r="N9796" s="63"/>
      <c r="O9796" s="64"/>
      <c r="P9796" s="127"/>
      <c r="W9796" s="64"/>
      <c r="X9796" s="64"/>
    </row>
    <row r="9797" spans="1:24" s="59" customFormat="1" x14ac:dyDescent="0.25">
      <c r="A9797" s="77"/>
      <c r="D9797" s="60"/>
      <c r="E9797" s="60"/>
      <c r="F9797" s="60"/>
      <c r="G9797" s="60"/>
      <c r="H9797" s="62"/>
      <c r="I9797" s="62"/>
      <c r="J9797" s="62"/>
      <c r="K9797" s="62"/>
      <c r="M9797" s="63"/>
      <c r="N9797" s="63"/>
      <c r="O9797" s="64"/>
      <c r="P9797" s="127"/>
      <c r="W9797" s="64"/>
      <c r="X9797" s="64"/>
    </row>
    <row r="9798" spans="1:24" s="59" customFormat="1" x14ac:dyDescent="0.25">
      <c r="A9798" s="77"/>
      <c r="D9798" s="60"/>
      <c r="E9798" s="60"/>
      <c r="F9798" s="60"/>
      <c r="G9798" s="60"/>
      <c r="H9798" s="62"/>
      <c r="I9798" s="62"/>
      <c r="J9798" s="62"/>
      <c r="K9798" s="62"/>
      <c r="M9798" s="63"/>
      <c r="N9798" s="63"/>
      <c r="O9798" s="64"/>
      <c r="P9798" s="127"/>
      <c r="W9798" s="64"/>
      <c r="X9798" s="64"/>
    </row>
    <row r="9799" spans="1:24" s="59" customFormat="1" x14ac:dyDescent="0.25">
      <c r="A9799" s="77"/>
      <c r="D9799" s="60"/>
      <c r="E9799" s="60"/>
      <c r="F9799" s="60"/>
      <c r="G9799" s="60"/>
      <c r="H9799" s="62"/>
      <c r="I9799" s="62"/>
      <c r="J9799" s="62"/>
      <c r="K9799" s="62"/>
      <c r="M9799" s="63"/>
      <c r="N9799" s="63"/>
      <c r="O9799" s="64"/>
      <c r="P9799" s="127"/>
      <c r="W9799" s="64"/>
      <c r="X9799" s="64"/>
    </row>
    <row r="9800" spans="1:24" s="59" customFormat="1" x14ac:dyDescent="0.25">
      <c r="A9800" s="77"/>
      <c r="D9800" s="60"/>
      <c r="E9800" s="60"/>
      <c r="F9800" s="60"/>
      <c r="G9800" s="60"/>
      <c r="H9800" s="62"/>
      <c r="I9800" s="62"/>
      <c r="J9800" s="62"/>
      <c r="K9800" s="62"/>
      <c r="M9800" s="63"/>
      <c r="N9800" s="63"/>
      <c r="O9800" s="64"/>
      <c r="P9800" s="127"/>
      <c r="W9800" s="64"/>
      <c r="X9800" s="64"/>
    </row>
    <row r="9801" spans="1:24" s="59" customFormat="1" x14ac:dyDescent="0.25">
      <c r="A9801" s="77"/>
      <c r="D9801" s="60"/>
      <c r="E9801" s="60"/>
      <c r="F9801" s="60"/>
      <c r="G9801" s="60"/>
      <c r="H9801" s="62"/>
      <c r="I9801" s="62"/>
      <c r="J9801" s="62"/>
      <c r="K9801" s="62"/>
      <c r="M9801" s="63"/>
      <c r="N9801" s="63"/>
      <c r="O9801" s="64"/>
      <c r="P9801" s="127"/>
      <c r="W9801" s="64"/>
      <c r="X9801" s="64"/>
    </row>
    <row r="9802" spans="1:24" s="59" customFormat="1" x14ac:dyDescent="0.25">
      <c r="A9802" s="77"/>
      <c r="D9802" s="60"/>
      <c r="E9802" s="60"/>
      <c r="F9802" s="60"/>
      <c r="G9802" s="60"/>
      <c r="H9802" s="62"/>
      <c r="I9802" s="62"/>
      <c r="J9802" s="62"/>
      <c r="K9802" s="62"/>
      <c r="M9802" s="63"/>
      <c r="N9802" s="63"/>
      <c r="O9802" s="64"/>
      <c r="P9802" s="127"/>
      <c r="W9802" s="64"/>
      <c r="X9802" s="64"/>
    </row>
    <row r="9803" spans="1:24" s="59" customFormat="1" x14ac:dyDescent="0.25">
      <c r="A9803" s="77"/>
      <c r="D9803" s="60"/>
      <c r="E9803" s="60"/>
      <c r="F9803" s="60"/>
      <c r="G9803" s="60"/>
      <c r="H9803" s="62"/>
      <c r="I9803" s="62"/>
      <c r="J9803" s="62"/>
      <c r="K9803" s="62"/>
      <c r="M9803" s="63"/>
      <c r="N9803" s="63"/>
      <c r="O9803" s="64"/>
      <c r="P9803" s="127"/>
      <c r="W9803" s="64"/>
      <c r="X9803" s="64"/>
    </row>
    <row r="9804" spans="1:24" s="59" customFormat="1" x14ac:dyDescent="0.25">
      <c r="A9804" s="77"/>
      <c r="D9804" s="60"/>
      <c r="E9804" s="60"/>
      <c r="F9804" s="60"/>
      <c r="G9804" s="60"/>
      <c r="H9804" s="62"/>
      <c r="I9804" s="62"/>
      <c r="J9804" s="62"/>
      <c r="K9804" s="62"/>
      <c r="M9804" s="63"/>
      <c r="N9804" s="63"/>
      <c r="O9804" s="64"/>
      <c r="P9804" s="127"/>
      <c r="W9804" s="64"/>
      <c r="X9804" s="64"/>
    </row>
    <row r="9805" spans="1:24" s="59" customFormat="1" x14ac:dyDescent="0.25">
      <c r="A9805" s="77"/>
      <c r="D9805" s="60"/>
      <c r="E9805" s="60"/>
      <c r="F9805" s="60"/>
      <c r="G9805" s="60"/>
      <c r="H9805" s="62"/>
      <c r="I9805" s="62"/>
      <c r="J9805" s="62"/>
      <c r="K9805" s="62"/>
      <c r="M9805" s="63"/>
      <c r="N9805" s="63"/>
      <c r="O9805" s="64"/>
      <c r="P9805" s="127"/>
      <c r="W9805" s="64"/>
      <c r="X9805" s="64"/>
    </row>
    <row r="9806" spans="1:24" s="59" customFormat="1" x14ac:dyDescent="0.25">
      <c r="A9806" s="77"/>
      <c r="D9806" s="60"/>
      <c r="E9806" s="60"/>
      <c r="F9806" s="60"/>
      <c r="G9806" s="60"/>
      <c r="H9806" s="62"/>
      <c r="I9806" s="62"/>
      <c r="J9806" s="62"/>
      <c r="K9806" s="62"/>
      <c r="M9806" s="63"/>
      <c r="N9806" s="63"/>
      <c r="O9806" s="64"/>
      <c r="P9806" s="127"/>
      <c r="W9806" s="64"/>
      <c r="X9806" s="64"/>
    </row>
    <row r="9807" spans="1:24" s="59" customFormat="1" x14ac:dyDescent="0.25">
      <c r="A9807" s="77"/>
      <c r="D9807" s="60"/>
      <c r="E9807" s="60"/>
      <c r="F9807" s="60"/>
      <c r="G9807" s="60"/>
      <c r="H9807" s="62"/>
      <c r="I9807" s="62"/>
      <c r="J9807" s="62"/>
      <c r="K9807" s="62"/>
      <c r="M9807" s="63"/>
      <c r="N9807" s="63"/>
      <c r="O9807" s="64"/>
      <c r="P9807" s="127"/>
      <c r="W9807" s="64"/>
      <c r="X9807" s="64"/>
    </row>
    <row r="9808" spans="1:24" s="59" customFormat="1" x14ac:dyDescent="0.25">
      <c r="A9808" s="77"/>
      <c r="D9808" s="60"/>
      <c r="E9808" s="60"/>
      <c r="F9808" s="60"/>
      <c r="G9808" s="60"/>
      <c r="H9808" s="62"/>
      <c r="I9808" s="62"/>
      <c r="J9808" s="62"/>
      <c r="K9808" s="62"/>
      <c r="M9808" s="63"/>
      <c r="N9808" s="63"/>
      <c r="O9808" s="64"/>
      <c r="P9808" s="127"/>
      <c r="W9808" s="64"/>
      <c r="X9808" s="64"/>
    </row>
    <row r="9809" spans="1:24" s="59" customFormat="1" x14ac:dyDescent="0.25">
      <c r="A9809" s="77"/>
      <c r="D9809" s="60"/>
      <c r="E9809" s="60"/>
      <c r="F9809" s="60"/>
      <c r="G9809" s="60"/>
      <c r="H9809" s="62"/>
      <c r="I9809" s="62"/>
      <c r="J9809" s="62"/>
      <c r="K9809" s="62"/>
      <c r="M9809" s="63"/>
      <c r="N9809" s="63"/>
      <c r="O9809" s="64"/>
      <c r="P9809" s="127"/>
      <c r="W9809" s="64"/>
      <c r="X9809" s="64"/>
    </row>
    <row r="9810" spans="1:24" s="59" customFormat="1" x14ac:dyDescent="0.25">
      <c r="A9810" s="77"/>
      <c r="D9810" s="60"/>
      <c r="E9810" s="60"/>
      <c r="F9810" s="60"/>
      <c r="G9810" s="60"/>
      <c r="H9810" s="62"/>
      <c r="I9810" s="62"/>
      <c r="J9810" s="62"/>
      <c r="K9810" s="62"/>
      <c r="M9810" s="63"/>
      <c r="N9810" s="63"/>
      <c r="O9810" s="64"/>
      <c r="P9810" s="127"/>
      <c r="W9810" s="64"/>
      <c r="X9810" s="64"/>
    </row>
    <row r="9811" spans="1:24" s="59" customFormat="1" x14ac:dyDescent="0.25">
      <c r="A9811" s="77"/>
      <c r="D9811" s="60"/>
      <c r="E9811" s="60"/>
      <c r="F9811" s="60"/>
      <c r="G9811" s="60"/>
      <c r="H9811" s="62"/>
      <c r="I9811" s="62"/>
      <c r="J9811" s="62"/>
      <c r="K9811" s="62"/>
      <c r="M9811" s="63"/>
      <c r="N9811" s="63"/>
      <c r="O9811" s="64"/>
      <c r="P9811" s="127"/>
      <c r="W9811" s="64"/>
      <c r="X9811" s="64"/>
    </row>
    <row r="9812" spans="1:24" s="59" customFormat="1" x14ac:dyDescent="0.25">
      <c r="A9812" s="77"/>
      <c r="D9812" s="60"/>
      <c r="E9812" s="60"/>
      <c r="F9812" s="60"/>
      <c r="G9812" s="60"/>
      <c r="H9812" s="62"/>
      <c r="I9812" s="62"/>
      <c r="J9812" s="62"/>
      <c r="K9812" s="62"/>
      <c r="M9812" s="63"/>
      <c r="N9812" s="63"/>
      <c r="O9812" s="64"/>
      <c r="P9812" s="127"/>
      <c r="W9812" s="64"/>
      <c r="X9812" s="64"/>
    </row>
    <row r="9813" spans="1:24" s="59" customFormat="1" x14ac:dyDescent="0.25">
      <c r="A9813" s="77"/>
      <c r="D9813" s="60"/>
      <c r="E9813" s="60"/>
      <c r="F9813" s="60"/>
      <c r="G9813" s="60"/>
      <c r="H9813" s="62"/>
      <c r="I9813" s="62"/>
      <c r="J9813" s="62"/>
      <c r="K9813" s="62"/>
      <c r="M9813" s="63"/>
      <c r="N9813" s="63"/>
      <c r="O9813" s="64"/>
      <c r="P9813" s="127"/>
      <c r="W9813" s="64"/>
      <c r="X9813" s="64"/>
    </row>
    <row r="9814" spans="1:24" s="59" customFormat="1" x14ac:dyDescent="0.25">
      <c r="A9814" s="77"/>
      <c r="D9814" s="60"/>
      <c r="E9814" s="60"/>
      <c r="F9814" s="60"/>
      <c r="G9814" s="60"/>
      <c r="H9814" s="62"/>
      <c r="I9814" s="62"/>
      <c r="J9814" s="62"/>
      <c r="K9814" s="62"/>
      <c r="M9814" s="63"/>
      <c r="N9814" s="63"/>
      <c r="O9814" s="64"/>
      <c r="P9814" s="127"/>
      <c r="W9814" s="64"/>
      <c r="X9814" s="64"/>
    </row>
    <row r="9815" spans="1:24" s="59" customFormat="1" x14ac:dyDescent="0.25">
      <c r="A9815" s="77"/>
      <c r="D9815" s="60"/>
      <c r="E9815" s="60"/>
      <c r="F9815" s="60"/>
      <c r="G9815" s="60"/>
      <c r="H9815" s="62"/>
      <c r="I9815" s="62"/>
      <c r="J9815" s="62"/>
      <c r="K9815" s="62"/>
      <c r="M9815" s="63"/>
      <c r="N9815" s="63"/>
      <c r="O9815" s="64"/>
      <c r="P9815" s="127"/>
      <c r="W9815" s="64"/>
      <c r="X9815" s="64"/>
    </row>
    <row r="9816" spans="1:24" s="59" customFormat="1" x14ac:dyDescent="0.25">
      <c r="A9816" s="77"/>
      <c r="D9816" s="60"/>
      <c r="E9816" s="60"/>
      <c r="F9816" s="60"/>
      <c r="G9816" s="60"/>
      <c r="H9816" s="62"/>
      <c r="I9816" s="62"/>
      <c r="J9816" s="62"/>
      <c r="K9816" s="62"/>
      <c r="M9816" s="63"/>
      <c r="N9816" s="63"/>
      <c r="O9816" s="64"/>
      <c r="P9816" s="127"/>
      <c r="W9816" s="64"/>
      <c r="X9816" s="64"/>
    </row>
    <row r="9817" spans="1:24" s="59" customFormat="1" x14ac:dyDescent="0.25">
      <c r="A9817" s="77"/>
      <c r="D9817" s="60"/>
      <c r="E9817" s="60"/>
      <c r="F9817" s="60"/>
      <c r="G9817" s="60"/>
      <c r="H9817" s="62"/>
      <c r="I9817" s="62"/>
      <c r="J9817" s="62"/>
      <c r="K9817" s="62"/>
      <c r="M9817" s="63"/>
      <c r="N9817" s="63"/>
      <c r="O9817" s="64"/>
      <c r="P9817" s="127"/>
      <c r="W9817" s="64"/>
      <c r="X9817" s="64"/>
    </row>
    <row r="9818" spans="1:24" s="59" customFormat="1" x14ac:dyDescent="0.25">
      <c r="A9818" s="77"/>
      <c r="D9818" s="60"/>
      <c r="E9818" s="60"/>
      <c r="F9818" s="60"/>
      <c r="G9818" s="60"/>
      <c r="H9818" s="62"/>
      <c r="I9818" s="62"/>
      <c r="J9818" s="62"/>
      <c r="K9818" s="62"/>
      <c r="M9818" s="63"/>
      <c r="N9818" s="63"/>
      <c r="O9818" s="64"/>
      <c r="P9818" s="127"/>
      <c r="W9818" s="64"/>
      <c r="X9818" s="64"/>
    </row>
    <row r="9819" spans="1:24" s="59" customFormat="1" x14ac:dyDescent="0.25">
      <c r="A9819" s="77"/>
      <c r="D9819" s="60"/>
      <c r="E9819" s="60"/>
      <c r="F9819" s="60"/>
      <c r="G9819" s="60"/>
      <c r="H9819" s="62"/>
      <c r="I9819" s="62"/>
      <c r="J9819" s="62"/>
      <c r="K9819" s="62"/>
      <c r="M9819" s="63"/>
      <c r="N9819" s="63"/>
      <c r="O9819" s="64"/>
      <c r="P9819" s="127"/>
      <c r="W9819" s="64"/>
      <c r="X9819" s="64"/>
    </row>
    <row r="9820" spans="1:24" s="59" customFormat="1" x14ac:dyDescent="0.25">
      <c r="A9820" s="77"/>
      <c r="D9820" s="60"/>
      <c r="E9820" s="60"/>
      <c r="F9820" s="60"/>
      <c r="G9820" s="60"/>
      <c r="H9820" s="62"/>
      <c r="I9820" s="62"/>
      <c r="J9820" s="62"/>
      <c r="K9820" s="62"/>
      <c r="M9820" s="63"/>
      <c r="N9820" s="63"/>
      <c r="O9820" s="64"/>
      <c r="P9820" s="127"/>
      <c r="W9820" s="64"/>
      <c r="X9820" s="64"/>
    </row>
    <row r="9821" spans="1:24" s="59" customFormat="1" x14ac:dyDescent="0.25">
      <c r="A9821" s="77"/>
      <c r="D9821" s="60"/>
      <c r="E9821" s="60"/>
      <c r="F9821" s="60"/>
      <c r="G9821" s="60"/>
      <c r="H9821" s="62"/>
      <c r="I9821" s="62"/>
      <c r="J9821" s="62"/>
      <c r="K9821" s="62"/>
      <c r="M9821" s="63"/>
      <c r="N9821" s="63"/>
      <c r="O9821" s="64"/>
      <c r="P9821" s="127"/>
      <c r="W9821" s="64"/>
      <c r="X9821" s="64"/>
    </row>
    <row r="9822" spans="1:24" s="59" customFormat="1" x14ac:dyDescent="0.25">
      <c r="A9822" s="77"/>
      <c r="D9822" s="60"/>
      <c r="E9822" s="60"/>
      <c r="F9822" s="60"/>
      <c r="G9822" s="60"/>
      <c r="H9822" s="62"/>
      <c r="I9822" s="62"/>
      <c r="J9822" s="62"/>
      <c r="K9822" s="62"/>
      <c r="M9822" s="63"/>
      <c r="N9822" s="63"/>
      <c r="O9822" s="64"/>
      <c r="P9822" s="127"/>
      <c r="W9822" s="64"/>
      <c r="X9822" s="64"/>
    </row>
    <row r="9823" spans="1:24" s="59" customFormat="1" x14ac:dyDescent="0.25">
      <c r="A9823" s="77"/>
      <c r="D9823" s="60"/>
      <c r="E9823" s="60"/>
      <c r="F9823" s="60"/>
      <c r="G9823" s="60"/>
      <c r="H9823" s="62"/>
      <c r="I9823" s="62"/>
      <c r="J9823" s="62"/>
      <c r="K9823" s="62"/>
      <c r="M9823" s="63"/>
      <c r="N9823" s="63"/>
      <c r="O9823" s="64"/>
      <c r="P9823" s="127"/>
      <c r="W9823" s="64"/>
      <c r="X9823" s="64"/>
    </row>
    <row r="9824" spans="1:24" s="59" customFormat="1" x14ac:dyDescent="0.25">
      <c r="A9824" s="77"/>
      <c r="D9824" s="60"/>
      <c r="E9824" s="60"/>
      <c r="F9824" s="60"/>
      <c r="G9824" s="60"/>
      <c r="H9824" s="62"/>
      <c r="I9824" s="62"/>
      <c r="J9824" s="62"/>
      <c r="K9824" s="62"/>
      <c r="M9824" s="63"/>
      <c r="N9824" s="63"/>
      <c r="O9824" s="64"/>
      <c r="P9824" s="127"/>
      <c r="W9824" s="64"/>
      <c r="X9824" s="64"/>
    </row>
    <row r="9825" spans="1:24" s="59" customFormat="1" x14ac:dyDescent="0.25">
      <c r="A9825" s="77"/>
      <c r="D9825" s="60"/>
      <c r="E9825" s="60"/>
      <c r="F9825" s="60"/>
      <c r="G9825" s="60"/>
      <c r="H9825" s="62"/>
      <c r="I9825" s="62"/>
      <c r="J9825" s="62"/>
      <c r="K9825" s="62"/>
      <c r="M9825" s="63"/>
      <c r="N9825" s="63"/>
      <c r="O9825" s="64"/>
      <c r="P9825" s="127"/>
      <c r="W9825" s="64"/>
      <c r="X9825" s="64"/>
    </row>
    <row r="9826" spans="1:24" s="59" customFormat="1" x14ac:dyDescent="0.25">
      <c r="A9826" s="77"/>
      <c r="D9826" s="60"/>
      <c r="E9826" s="60"/>
      <c r="F9826" s="60"/>
      <c r="G9826" s="60"/>
      <c r="H9826" s="62"/>
      <c r="I9826" s="62"/>
      <c r="J9826" s="62"/>
      <c r="K9826" s="62"/>
      <c r="M9826" s="63"/>
      <c r="N9826" s="63"/>
      <c r="O9826" s="64"/>
      <c r="P9826" s="127"/>
      <c r="W9826" s="64"/>
      <c r="X9826" s="64"/>
    </row>
    <row r="9827" spans="1:24" s="59" customFormat="1" x14ac:dyDescent="0.25">
      <c r="A9827" s="77"/>
      <c r="D9827" s="60"/>
      <c r="E9827" s="60"/>
      <c r="F9827" s="60"/>
      <c r="G9827" s="60"/>
      <c r="H9827" s="62"/>
      <c r="I9827" s="62"/>
      <c r="J9827" s="62"/>
      <c r="K9827" s="62"/>
      <c r="M9827" s="63"/>
      <c r="N9827" s="63"/>
      <c r="O9827" s="64"/>
      <c r="P9827" s="127"/>
      <c r="W9827" s="64"/>
      <c r="X9827" s="64"/>
    </row>
    <row r="9828" spans="1:24" s="59" customFormat="1" x14ac:dyDescent="0.25">
      <c r="A9828" s="77"/>
      <c r="D9828" s="60"/>
      <c r="E9828" s="60"/>
      <c r="F9828" s="60"/>
      <c r="G9828" s="60"/>
      <c r="H9828" s="62"/>
      <c r="I9828" s="62"/>
      <c r="J9828" s="62"/>
      <c r="K9828" s="62"/>
      <c r="M9828" s="63"/>
      <c r="N9828" s="63"/>
      <c r="O9828" s="64"/>
      <c r="P9828" s="127"/>
      <c r="W9828" s="64"/>
      <c r="X9828" s="64"/>
    </row>
    <row r="9829" spans="1:24" s="59" customFormat="1" x14ac:dyDescent="0.25">
      <c r="A9829" s="77"/>
      <c r="D9829" s="60"/>
      <c r="E9829" s="60"/>
      <c r="F9829" s="60"/>
      <c r="G9829" s="60"/>
      <c r="H9829" s="62"/>
      <c r="I9829" s="62"/>
      <c r="J9829" s="62"/>
      <c r="K9829" s="62"/>
      <c r="M9829" s="63"/>
      <c r="N9829" s="63"/>
      <c r="O9829" s="64"/>
      <c r="P9829" s="127"/>
      <c r="W9829" s="64"/>
      <c r="X9829" s="64"/>
    </row>
    <row r="9830" spans="1:24" s="59" customFormat="1" x14ac:dyDescent="0.25">
      <c r="A9830" s="77"/>
      <c r="D9830" s="60"/>
      <c r="E9830" s="60"/>
      <c r="F9830" s="60"/>
      <c r="G9830" s="60"/>
      <c r="H9830" s="62"/>
      <c r="I9830" s="62"/>
      <c r="J9830" s="62"/>
      <c r="K9830" s="62"/>
      <c r="M9830" s="63"/>
      <c r="N9830" s="63"/>
      <c r="O9830" s="64"/>
      <c r="P9830" s="127"/>
      <c r="W9830" s="64"/>
      <c r="X9830" s="64"/>
    </row>
    <row r="9831" spans="1:24" s="59" customFormat="1" x14ac:dyDescent="0.25">
      <c r="A9831" s="77"/>
      <c r="D9831" s="60"/>
      <c r="E9831" s="60"/>
      <c r="F9831" s="60"/>
      <c r="G9831" s="60"/>
      <c r="H9831" s="62"/>
      <c r="I9831" s="62"/>
      <c r="J9831" s="62"/>
      <c r="K9831" s="62"/>
      <c r="M9831" s="63"/>
      <c r="N9831" s="63"/>
      <c r="O9831" s="64"/>
      <c r="P9831" s="127"/>
      <c r="W9831" s="64"/>
      <c r="X9831" s="64"/>
    </row>
    <row r="9832" spans="1:24" s="59" customFormat="1" x14ac:dyDescent="0.25">
      <c r="A9832" s="77"/>
      <c r="D9832" s="60"/>
      <c r="E9832" s="60"/>
      <c r="F9832" s="60"/>
      <c r="G9832" s="60"/>
      <c r="H9832" s="62"/>
      <c r="I9832" s="62"/>
      <c r="J9832" s="62"/>
      <c r="K9832" s="62"/>
      <c r="M9832" s="63"/>
      <c r="N9832" s="63"/>
      <c r="O9832" s="64"/>
      <c r="P9832" s="127"/>
      <c r="W9832" s="64"/>
      <c r="X9832" s="64"/>
    </row>
    <row r="9833" spans="1:24" s="59" customFormat="1" x14ac:dyDescent="0.25">
      <c r="A9833" s="77"/>
      <c r="D9833" s="60"/>
      <c r="E9833" s="60"/>
      <c r="F9833" s="60"/>
      <c r="G9833" s="60"/>
      <c r="H9833" s="62"/>
      <c r="I9833" s="62"/>
      <c r="J9833" s="62"/>
      <c r="K9833" s="62"/>
      <c r="M9833" s="63"/>
      <c r="N9833" s="63"/>
      <c r="O9833" s="64"/>
      <c r="P9833" s="127"/>
      <c r="W9833" s="64"/>
      <c r="X9833" s="64"/>
    </row>
    <row r="9834" spans="1:24" s="59" customFormat="1" x14ac:dyDescent="0.25">
      <c r="A9834" s="77"/>
      <c r="D9834" s="60"/>
      <c r="E9834" s="60"/>
      <c r="F9834" s="60"/>
      <c r="G9834" s="60"/>
      <c r="H9834" s="62"/>
      <c r="I9834" s="62"/>
      <c r="J9834" s="62"/>
      <c r="K9834" s="62"/>
      <c r="M9834" s="63"/>
      <c r="N9834" s="63"/>
      <c r="O9834" s="64"/>
      <c r="P9834" s="127"/>
      <c r="W9834" s="64"/>
      <c r="X9834" s="64"/>
    </row>
    <row r="9835" spans="1:24" s="59" customFormat="1" x14ac:dyDescent="0.25">
      <c r="A9835" s="77"/>
      <c r="D9835" s="60"/>
      <c r="E9835" s="60"/>
      <c r="F9835" s="60"/>
      <c r="G9835" s="60"/>
      <c r="H9835" s="62"/>
      <c r="I9835" s="62"/>
      <c r="J9835" s="62"/>
      <c r="K9835" s="62"/>
      <c r="M9835" s="63"/>
      <c r="N9835" s="63"/>
      <c r="O9835" s="64"/>
      <c r="P9835" s="127"/>
      <c r="W9835" s="64"/>
      <c r="X9835" s="64"/>
    </row>
    <row r="9836" spans="1:24" s="59" customFormat="1" x14ac:dyDescent="0.25">
      <c r="A9836" s="77"/>
      <c r="D9836" s="60"/>
      <c r="E9836" s="60"/>
      <c r="F9836" s="60"/>
      <c r="G9836" s="60"/>
      <c r="H9836" s="62"/>
      <c r="I9836" s="62"/>
      <c r="J9836" s="62"/>
      <c r="K9836" s="62"/>
      <c r="M9836" s="63"/>
      <c r="N9836" s="63"/>
      <c r="O9836" s="64"/>
      <c r="P9836" s="127"/>
      <c r="W9836" s="64"/>
      <c r="X9836" s="64"/>
    </row>
    <row r="9837" spans="1:24" s="59" customFormat="1" x14ac:dyDescent="0.25">
      <c r="A9837" s="77"/>
      <c r="D9837" s="60"/>
      <c r="E9837" s="60"/>
      <c r="F9837" s="60"/>
      <c r="G9837" s="60"/>
      <c r="H9837" s="62"/>
      <c r="I9837" s="62"/>
      <c r="J9837" s="62"/>
      <c r="K9837" s="62"/>
      <c r="M9837" s="63"/>
      <c r="N9837" s="63"/>
      <c r="O9837" s="64"/>
      <c r="P9837" s="127"/>
      <c r="W9837" s="64"/>
      <c r="X9837" s="64"/>
    </row>
    <row r="9838" spans="1:24" s="59" customFormat="1" x14ac:dyDescent="0.25">
      <c r="A9838" s="77"/>
      <c r="D9838" s="60"/>
      <c r="E9838" s="60"/>
      <c r="F9838" s="60"/>
      <c r="G9838" s="60"/>
      <c r="H9838" s="62"/>
      <c r="I9838" s="62"/>
      <c r="J9838" s="62"/>
      <c r="K9838" s="62"/>
      <c r="M9838" s="63"/>
      <c r="N9838" s="63"/>
      <c r="O9838" s="64"/>
      <c r="P9838" s="127"/>
      <c r="W9838" s="64"/>
      <c r="X9838" s="64"/>
    </row>
    <row r="9839" spans="1:24" s="59" customFormat="1" x14ac:dyDescent="0.25">
      <c r="A9839" s="77"/>
      <c r="D9839" s="60"/>
      <c r="E9839" s="60"/>
      <c r="F9839" s="60"/>
      <c r="G9839" s="60"/>
      <c r="H9839" s="62"/>
      <c r="I9839" s="62"/>
      <c r="J9839" s="62"/>
      <c r="K9839" s="62"/>
      <c r="M9839" s="63"/>
      <c r="N9839" s="63"/>
      <c r="O9839" s="64"/>
      <c r="P9839" s="127"/>
      <c r="W9839" s="64"/>
      <c r="X9839" s="64"/>
    </row>
    <row r="9840" spans="1:24" s="59" customFormat="1" x14ac:dyDescent="0.25">
      <c r="A9840" s="77"/>
      <c r="D9840" s="60"/>
      <c r="E9840" s="60"/>
      <c r="F9840" s="60"/>
      <c r="G9840" s="60"/>
      <c r="H9840" s="62"/>
      <c r="I9840" s="62"/>
      <c r="J9840" s="62"/>
      <c r="K9840" s="62"/>
      <c r="M9840" s="63"/>
      <c r="N9840" s="63"/>
      <c r="O9840" s="64"/>
      <c r="P9840" s="127"/>
      <c r="W9840" s="64"/>
      <c r="X9840" s="64"/>
    </row>
    <row r="9841" spans="1:24" s="59" customFormat="1" x14ac:dyDescent="0.25">
      <c r="A9841" s="77"/>
      <c r="D9841" s="60"/>
      <c r="E9841" s="60"/>
      <c r="F9841" s="60"/>
      <c r="G9841" s="60"/>
      <c r="H9841" s="62"/>
      <c r="I9841" s="62"/>
      <c r="J9841" s="62"/>
      <c r="K9841" s="62"/>
      <c r="M9841" s="63"/>
      <c r="N9841" s="63"/>
      <c r="O9841" s="64"/>
      <c r="P9841" s="127"/>
      <c r="W9841" s="64"/>
      <c r="X9841" s="64"/>
    </row>
    <row r="9842" spans="1:24" s="59" customFormat="1" x14ac:dyDescent="0.25">
      <c r="A9842" s="77"/>
      <c r="D9842" s="60"/>
      <c r="E9842" s="60"/>
      <c r="F9842" s="60"/>
      <c r="G9842" s="60"/>
      <c r="H9842" s="62"/>
      <c r="I9842" s="62"/>
      <c r="J9842" s="62"/>
      <c r="K9842" s="62"/>
      <c r="M9842" s="63"/>
      <c r="N9842" s="63"/>
      <c r="O9842" s="64"/>
      <c r="P9842" s="127"/>
      <c r="W9842" s="64"/>
      <c r="X9842" s="64"/>
    </row>
    <row r="9843" spans="1:24" s="59" customFormat="1" x14ac:dyDescent="0.25">
      <c r="A9843" s="77"/>
      <c r="D9843" s="60"/>
      <c r="E9843" s="60"/>
      <c r="F9843" s="60"/>
      <c r="G9843" s="60"/>
      <c r="H9843" s="62"/>
      <c r="I9843" s="62"/>
      <c r="J9843" s="62"/>
      <c r="K9843" s="62"/>
      <c r="M9843" s="63"/>
      <c r="N9843" s="63"/>
      <c r="O9843" s="64"/>
      <c r="P9843" s="127"/>
      <c r="W9843" s="64"/>
      <c r="X9843" s="64"/>
    </row>
    <row r="9844" spans="1:24" s="59" customFormat="1" x14ac:dyDescent="0.25">
      <c r="A9844" s="77"/>
      <c r="D9844" s="60"/>
      <c r="E9844" s="60"/>
      <c r="F9844" s="60"/>
      <c r="G9844" s="60"/>
      <c r="H9844" s="62"/>
      <c r="I9844" s="62"/>
      <c r="J9844" s="62"/>
      <c r="K9844" s="62"/>
      <c r="M9844" s="63"/>
      <c r="N9844" s="63"/>
      <c r="O9844" s="64"/>
      <c r="P9844" s="127"/>
      <c r="W9844" s="64"/>
      <c r="X9844" s="64"/>
    </row>
    <row r="9845" spans="1:24" s="59" customFormat="1" x14ac:dyDescent="0.25">
      <c r="A9845" s="77"/>
      <c r="D9845" s="60"/>
      <c r="E9845" s="60"/>
      <c r="F9845" s="60"/>
      <c r="G9845" s="60"/>
      <c r="H9845" s="62"/>
      <c r="I9845" s="62"/>
      <c r="J9845" s="62"/>
      <c r="K9845" s="62"/>
      <c r="M9845" s="63"/>
      <c r="N9845" s="63"/>
      <c r="O9845" s="64"/>
      <c r="P9845" s="127"/>
      <c r="W9845" s="64"/>
      <c r="X9845" s="64"/>
    </row>
    <row r="9846" spans="1:24" s="59" customFormat="1" x14ac:dyDescent="0.25">
      <c r="A9846" s="77"/>
      <c r="D9846" s="60"/>
      <c r="E9846" s="60"/>
      <c r="F9846" s="60"/>
      <c r="G9846" s="60"/>
      <c r="H9846" s="62"/>
      <c r="I9846" s="62"/>
      <c r="J9846" s="62"/>
      <c r="K9846" s="62"/>
      <c r="M9846" s="63"/>
      <c r="N9846" s="63"/>
      <c r="O9846" s="64"/>
      <c r="P9846" s="127"/>
      <c r="W9846" s="64"/>
      <c r="X9846" s="64"/>
    </row>
    <row r="9847" spans="1:24" s="59" customFormat="1" x14ac:dyDescent="0.25">
      <c r="A9847" s="77"/>
      <c r="D9847" s="60"/>
      <c r="E9847" s="60"/>
      <c r="F9847" s="60"/>
      <c r="G9847" s="60"/>
      <c r="H9847" s="62"/>
      <c r="I9847" s="62"/>
      <c r="J9847" s="62"/>
      <c r="K9847" s="62"/>
      <c r="M9847" s="63"/>
      <c r="N9847" s="63"/>
      <c r="O9847" s="64"/>
      <c r="P9847" s="127"/>
      <c r="W9847" s="64"/>
      <c r="X9847" s="64"/>
    </row>
    <row r="9848" spans="1:24" s="59" customFormat="1" x14ac:dyDescent="0.25">
      <c r="A9848" s="77"/>
      <c r="D9848" s="60"/>
      <c r="E9848" s="60"/>
      <c r="F9848" s="60"/>
      <c r="G9848" s="60"/>
      <c r="H9848" s="62"/>
      <c r="I9848" s="62"/>
      <c r="J9848" s="62"/>
      <c r="K9848" s="62"/>
      <c r="M9848" s="63"/>
      <c r="N9848" s="63"/>
      <c r="O9848" s="64"/>
      <c r="P9848" s="127"/>
      <c r="W9848" s="64"/>
      <c r="X9848" s="64"/>
    </row>
    <row r="9849" spans="1:24" s="59" customFormat="1" x14ac:dyDescent="0.25">
      <c r="A9849" s="77"/>
      <c r="D9849" s="60"/>
      <c r="E9849" s="60"/>
      <c r="F9849" s="60"/>
      <c r="G9849" s="60"/>
      <c r="H9849" s="62"/>
      <c r="I9849" s="62"/>
      <c r="J9849" s="62"/>
      <c r="K9849" s="62"/>
      <c r="M9849" s="63"/>
      <c r="N9849" s="63"/>
      <c r="O9849" s="64"/>
      <c r="P9849" s="127"/>
      <c r="W9849" s="64"/>
      <c r="X9849" s="64"/>
    </row>
    <row r="9850" spans="1:24" s="59" customFormat="1" x14ac:dyDescent="0.25">
      <c r="A9850" s="77"/>
      <c r="D9850" s="60"/>
      <c r="E9850" s="60"/>
      <c r="F9850" s="60"/>
      <c r="G9850" s="60"/>
      <c r="H9850" s="62"/>
      <c r="I9850" s="62"/>
      <c r="J9850" s="62"/>
      <c r="K9850" s="62"/>
      <c r="M9850" s="63"/>
      <c r="N9850" s="63"/>
      <c r="O9850" s="64"/>
      <c r="P9850" s="127"/>
      <c r="W9850" s="64"/>
      <c r="X9850" s="64"/>
    </row>
    <row r="9851" spans="1:24" s="59" customFormat="1" x14ac:dyDescent="0.25">
      <c r="A9851" s="77"/>
      <c r="D9851" s="60"/>
      <c r="E9851" s="60"/>
      <c r="F9851" s="60"/>
      <c r="G9851" s="60"/>
      <c r="H9851" s="62"/>
      <c r="I9851" s="62"/>
      <c r="J9851" s="62"/>
      <c r="K9851" s="62"/>
      <c r="M9851" s="63"/>
      <c r="N9851" s="63"/>
      <c r="O9851" s="64"/>
      <c r="P9851" s="127"/>
      <c r="W9851" s="64"/>
      <c r="X9851" s="64"/>
    </row>
    <row r="9852" spans="1:24" s="59" customFormat="1" x14ac:dyDescent="0.25">
      <c r="A9852" s="77"/>
      <c r="D9852" s="60"/>
      <c r="E9852" s="60"/>
      <c r="F9852" s="60"/>
      <c r="G9852" s="60"/>
      <c r="H9852" s="62"/>
      <c r="I9852" s="62"/>
      <c r="J9852" s="62"/>
      <c r="K9852" s="62"/>
      <c r="M9852" s="63"/>
      <c r="N9852" s="63"/>
      <c r="O9852" s="64"/>
      <c r="P9852" s="127"/>
      <c r="W9852" s="64"/>
      <c r="X9852" s="64"/>
    </row>
    <row r="9853" spans="1:24" s="59" customFormat="1" x14ac:dyDescent="0.25">
      <c r="A9853" s="77"/>
      <c r="D9853" s="60"/>
      <c r="E9853" s="60"/>
      <c r="F9853" s="60"/>
      <c r="G9853" s="60"/>
      <c r="H9853" s="62"/>
      <c r="I9853" s="62"/>
      <c r="J9853" s="62"/>
      <c r="K9853" s="62"/>
      <c r="M9853" s="63"/>
      <c r="N9853" s="63"/>
      <c r="O9853" s="64"/>
      <c r="P9853" s="127"/>
      <c r="W9853" s="64"/>
      <c r="X9853" s="64"/>
    </row>
    <row r="9854" spans="1:24" s="59" customFormat="1" x14ac:dyDescent="0.25">
      <c r="A9854" s="77"/>
      <c r="D9854" s="60"/>
      <c r="E9854" s="60"/>
      <c r="F9854" s="60"/>
      <c r="G9854" s="60"/>
      <c r="H9854" s="62"/>
      <c r="I9854" s="62"/>
      <c r="J9854" s="62"/>
      <c r="K9854" s="62"/>
      <c r="M9854" s="63"/>
      <c r="N9854" s="63"/>
      <c r="O9854" s="64"/>
      <c r="P9854" s="127"/>
      <c r="W9854" s="64"/>
      <c r="X9854" s="64"/>
    </row>
    <row r="9855" spans="1:24" s="59" customFormat="1" x14ac:dyDescent="0.25">
      <c r="A9855" s="77"/>
      <c r="D9855" s="60"/>
      <c r="E9855" s="60"/>
      <c r="F9855" s="60"/>
      <c r="G9855" s="60"/>
      <c r="H9855" s="62"/>
      <c r="I9855" s="62"/>
      <c r="J9855" s="62"/>
      <c r="K9855" s="62"/>
      <c r="M9855" s="63"/>
      <c r="N9855" s="63"/>
      <c r="O9855" s="64"/>
      <c r="P9855" s="127"/>
      <c r="W9855" s="64"/>
      <c r="X9855" s="64"/>
    </row>
    <row r="9856" spans="1:24" s="59" customFormat="1" x14ac:dyDescent="0.25">
      <c r="A9856" s="77"/>
      <c r="D9856" s="60"/>
      <c r="E9856" s="60"/>
      <c r="F9856" s="60"/>
      <c r="G9856" s="60"/>
      <c r="H9856" s="62"/>
      <c r="I9856" s="62"/>
      <c r="J9856" s="62"/>
      <c r="K9856" s="62"/>
      <c r="M9856" s="63"/>
      <c r="N9856" s="63"/>
      <c r="O9856" s="64"/>
      <c r="P9856" s="127"/>
      <c r="W9856" s="64"/>
      <c r="X9856" s="64"/>
    </row>
    <row r="9857" spans="1:24" s="59" customFormat="1" x14ac:dyDescent="0.25">
      <c r="A9857" s="77"/>
      <c r="D9857" s="60"/>
      <c r="E9857" s="60"/>
      <c r="F9857" s="60"/>
      <c r="G9857" s="60"/>
      <c r="H9857" s="62"/>
      <c r="I9857" s="62"/>
      <c r="J9857" s="62"/>
      <c r="K9857" s="62"/>
      <c r="M9857" s="63"/>
      <c r="N9857" s="63"/>
      <c r="O9857" s="64"/>
      <c r="P9857" s="127"/>
      <c r="W9857" s="64"/>
      <c r="X9857" s="64"/>
    </row>
    <row r="9858" spans="1:24" s="59" customFormat="1" x14ac:dyDescent="0.25">
      <c r="A9858" s="77"/>
      <c r="D9858" s="60"/>
      <c r="E9858" s="60"/>
      <c r="F9858" s="60"/>
      <c r="G9858" s="60"/>
      <c r="H9858" s="62"/>
      <c r="I9858" s="62"/>
      <c r="J9858" s="62"/>
      <c r="K9858" s="62"/>
      <c r="M9858" s="63"/>
      <c r="N9858" s="63"/>
      <c r="O9858" s="64"/>
      <c r="P9858" s="127"/>
      <c r="W9858" s="64"/>
      <c r="X9858" s="64"/>
    </row>
    <row r="9859" spans="1:24" s="59" customFormat="1" x14ac:dyDescent="0.25">
      <c r="A9859" s="77"/>
      <c r="D9859" s="60"/>
      <c r="E9859" s="60"/>
      <c r="F9859" s="60"/>
      <c r="G9859" s="60"/>
      <c r="H9859" s="62"/>
      <c r="I9859" s="62"/>
      <c r="J9859" s="62"/>
      <c r="K9859" s="62"/>
      <c r="M9859" s="63"/>
      <c r="N9859" s="63"/>
      <c r="O9859" s="64"/>
      <c r="P9859" s="127"/>
      <c r="W9859" s="64"/>
      <c r="X9859" s="64"/>
    </row>
    <row r="9860" spans="1:24" s="59" customFormat="1" x14ac:dyDescent="0.25">
      <c r="A9860" s="77"/>
      <c r="D9860" s="60"/>
      <c r="E9860" s="60"/>
      <c r="F9860" s="60"/>
      <c r="G9860" s="60"/>
      <c r="H9860" s="62"/>
      <c r="I9860" s="62"/>
      <c r="J9860" s="62"/>
      <c r="K9860" s="62"/>
      <c r="M9860" s="63"/>
      <c r="N9860" s="63"/>
      <c r="O9860" s="64"/>
      <c r="P9860" s="127"/>
      <c r="W9860" s="64"/>
      <c r="X9860" s="64"/>
    </row>
    <row r="9861" spans="1:24" s="59" customFormat="1" x14ac:dyDescent="0.25">
      <c r="A9861" s="77"/>
      <c r="D9861" s="60"/>
      <c r="E9861" s="60"/>
      <c r="F9861" s="60"/>
      <c r="G9861" s="60"/>
      <c r="H9861" s="62"/>
      <c r="I9861" s="62"/>
      <c r="J9861" s="62"/>
      <c r="K9861" s="62"/>
      <c r="M9861" s="63"/>
      <c r="N9861" s="63"/>
      <c r="O9861" s="64"/>
      <c r="P9861" s="127"/>
      <c r="W9861" s="64"/>
      <c r="X9861" s="64"/>
    </row>
    <row r="9862" spans="1:24" s="59" customFormat="1" x14ac:dyDescent="0.25">
      <c r="A9862" s="77"/>
      <c r="D9862" s="60"/>
      <c r="E9862" s="60"/>
      <c r="F9862" s="60"/>
      <c r="G9862" s="60"/>
      <c r="H9862" s="62"/>
      <c r="I9862" s="62"/>
      <c r="J9862" s="62"/>
      <c r="K9862" s="62"/>
      <c r="M9862" s="63"/>
      <c r="N9862" s="63"/>
      <c r="O9862" s="64"/>
      <c r="P9862" s="127"/>
      <c r="W9862" s="64"/>
      <c r="X9862" s="64"/>
    </row>
    <row r="9863" spans="1:24" s="59" customFormat="1" x14ac:dyDescent="0.25">
      <c r="A9863" s="77"/>
      <c r="D9863" s="60"/>
      <c r="E9863" s="60"/>
      <c r="F9863" s="60"/>
      <c r="G9863" s="60"/>
      <c r="H9863" s="62"/>
      <c r="I9863" s="62"/>
      <c r="J9863" s="62"/>
      <c r="K9863" s="62"/>
      <c r="M9863" s="63"/>
      <c r="N9863" s="63"/>
      <c r="O9863" s="64"/>
      <c r="P9863" s="127"/>
      <c r="W9863" s="64"/>
      <c r="X9863" s="64"/>
    </row>
    <row r="9864" spans="1:24" s="59" customFormat="1" x14ac:dyDescent="0.25">
      <c r="A9864" s="77"/>
      <c r="D9864" s="60"/>
      <c r="E9864" s="60"/>
      <c r="F9864" s="60"/>
      <c r="G9864" s="60"/>
      <c r="H9864" s="62"/>
      <c r="I9864" s="62"/>
      <c r="J9864" s="62"/>
      <c r="K9864" s="62"/>
      <c r="M9864" s="63"/>
      <c r="N9864" s="63"/>
      <c r="O9864" s="64"/>
      <c r="P9864" s="127"/>
      <c r="W9864" s="64"/>
      <c r="X9864" s="64"/>
    </row>
    <row r="9865" spans="1:24" s="59" customFormat="1" x14ac:dyDescent="0.25">
      <c r="A9865" s="77"/>
      <c r="D9865" s="60"/>
      <c r="E9865" s="60"/>
      <c r="F9865" s="60"/>
      <c r="G9865" s="60"/>
      <c r="H9865" s="62"/>
      <c r="I9865" s="62"/>
      <c r="J9865" s="62"/>
      <c r="K9865" s="62"/>
      <c r="M9865" s="63"/>
      <c r="N9865" s="63"/>
      <c r="O9865" s="64"/>
      <c r="P9865" s="127"/>
      <c r="W9865" s="64"/>
      <c r="X9865" s="64"/>
    </row>
    <row r="9866" spans="1:24" s="59" customFormat="1" x14ac:dyDescent="0.25">
      <c r="A9866" s="77"/>
      <c r="D9866" s="60"/>
      <c r="E9866" s="60"/>
      <c r="F9866" s="60"/>
      <c r="G9866" s="60"/>
      <c r="H9866" s="62"/>
      <c r="I9866" s="62"/>
      <c r="J9866" s="62"/>
      <c r="K9866" s="62"/>
      <c r="M9866" s="63"/>
      <c r="N9866" s="63"/>
      <c r="O9866" s="64"/>
      <c r="P9866" s="127"/>
      <c r="W9866" s="64"/>
      <c r="X9866" s="64"/>
    </row>
    <row r="9867" spans="1:24" s="59" customFormat="1" x14ac:dyDescent="0.25">
      <c r="A9867" s="77"/>
      <c r="D9867" s="60"/>
      <c r="E9867" s="60"/>
      <c r="F9867" s="60"/>
      <c r="G9867" s="60"/>
      <c r="H9867" s="62"/>
      <c r="I9867" s="62"/>
      <c r="J9867" s="62"/>
      <c r="K9867" s="62"/>
      <c r="M9867" s="63"/>
      <c r="N9867" s="63"/>
      <c r="O9867" s="64"/>
      <c r="P9867" s="127"/>
      <c r="W9867" s="64"/>
      <c r="X9867" s="64"/>
    </row>
    <row r="9868" spans="1:24" s="59" customFormat="1" x14ac:dyDescent="0.25">
      <c r="A9868" s="77"/>
      <c r="D9868" s="60"/>
      <c r="E9868" s="60"/>
      <c r="F9868" s="60"/>
      <c r="G9868" s="60"/>
      <c r="H9868" s="62"/>
      <c r="I9868" s="62"/>
      <c r="J9868" s="62"/>
      <c r="K9868" s="62"/>
      <c r="M9868" s="63"/>
      <c r="N9868" s="63"/>
      <c r="O9868" s="64"/>
      <c r="P9868" s="127"/>
      <c r="W9868" s="64"/>
      <c r="X9868" s="64"/>
    </row>
    <row r="9869" spans="1:24" s="59" customFormat="1" x14ac:dyDescent="0.25">
      <c r="A9869" s="77"/>
      <c r="D9869" s="60"/>
      <c r="E9869" s="60"/>
      <c r="F9869" s="60"/>
      <c r="G9869" s="60"/>
      <c r="H9869" s="62"/>
      <c r="I9869" s="62"/>
      <c r="J9869" s="62"/>
      <c r="K9869" s="62"/>
      <c r="M9869" s="63"/>
      <c r="N9869" s="63"/>
      <c r="O9869" s="64"/>
      <c r="P9869" s="127"/>
      <c r="W9869" s="64"/>
      <c r="X9869" s="64"/>
    </row>
    <row r="9870" spans="1:24" s="59" customFormat="1" x14ac:dyDescent="0.25">
      <c r="A9870" s="77"/>
      <c r="D9870" s="60"/>
      <c r="E9870" s="60"/>
      <c r="F9870" s="60"/>
      <c r="G9870" s="60"/>
      <c r="H9870" s="62"/>
      <c r="I9870" s="62"/>
      <c r="J9870" s="62"/>
      <c r="K9870" s="62"/>
      <c r="M9870" s="63"/>
      <c r="N9870" s="63"/>
      <c r="O9870" s="64"/>
      <c r="P9870" s="127"/>
      <c r="W9870" s="64"/>
      <c r="X9870" s="64"/>
    </row>
    <row r="9871" spans="1:24" s="59" customFormat="1" x14ac:dyDescent="0.25">
      <c r="A9871" s="77"/>
      <c r="D9871" s="60"/>
      <c r="E9871" s="60"/>
      <c r="F9871" s="60"/>
      <c r="G9871" s="60"/>
      <c r="H9871" s="62"/>
      <c r="I9871" s="62"/>
      <c r="J9871" s="62"/>
      <c r="K9871" s="62"/>
      <c r="M9871" s="63"/>
      <c r="N9871" s="63"/>
      <c r="O9871" s="64"/>
      <c r="P9871" s="127"/>
      <c r="W9871" s="64"/>
      <c r="X9871" s="64"/>
    </row>
    <row r="9872" spans="1:24" s="59" customFormat="1" x14ac:dyDescent="0.25">
      <c r="A9872" s="77"/>
      <c r="D9872" s="60"/>
      <c r="E9872" s="60"/>
      <c r="F9872" s="60"/>
      <c r="G9872" s="60"/>
      <c r="H9872" s="62"/>
      <c r="I9872" s="62"/>
      <c r="J9872" s="62"/>
      <c r="K9872" s="62"/>
      <c r="M9872" s="63"/>
      <c r="N9872" s="63"/>
      <c r="O9872" s="64"/>
      <c r="P9872" s="127"/>
      <c r="W9872" s="64"/>
      <c r="X9872" s="64"/>
    </row>
    <row r="9873" spans="1:24" s="59" customFormat="1" x14ac:dyDescent="0.25">
      <c r="A9873" s="77"/>
      <c r="D9873" s="60"/>
      <c r="E9873" s="60"/>
      <c r="F9873" s="60"/>
      <c r="G9873" s="60"/>
      <c r="H9873" s="62"/>
      <c r="I9873" s="62"/>
      <c r="J9873" s="62"/>
      <c r="K9873" s="62"/>
      <c r="M9873" s="63"/>
      <c r="N9873" s="63"/>
      <c r="O9873" s="64"/>
      <c r="P9873" s="127"/>
      <c r="W9873" s="64"/>
      <c r="X9873" s="64"/>
    </row>
    <row r="9874" spans="1:24" s="59" customFormat="1" x14ac:dyDescent="0.25">
      <c r="A9874" s="77"/>
      <c r="D9874" s="60"/>
      <c r="E9874" s="60"/>
      <c r="F9874" s="60"/>
      <c r="G9874" s="60"/>
      <c r="H9874" s="62"/>
      <c r="I9874" s="62"/>
      <c r="J9874" s="62"/>
      <c r="K9874" s="62"/>
      <c r="M9874" s="63"/>
      <c r="N9874" s="63"/>
      <c r="O9874" s="64"/>
      <c r="P9874" s="127"/>
      <c r="W9874" s="64"/>
      <c r="X9874" s="64"/>
    </row>
    <row r="9875" spans="1:24" s="59" customFormat="1" x14ac:dyDescent="0.25">
      <c r="A9875" s="77"/>
      <c r="D9875" s="60"/>
      <c r="E9875" s="60"/>
      <c r="F9875" s="60"/>
      <c r="G9875" s="60"/>
      <c r="H9875" s="62"/>
      <c r="I9875" s="62"/>
      <c r="J9875" s="62"/>
      <c r="K9875" s="62"/>
      <c r="M9875" s="63"/>
      <c r="N9875" s="63"/>
      <c r="O9875" s="64"/>
      <c r="P9875" s="127"/>
      <c r="W9875" s="64"/>
      <c r="X9875" s="64"/>
    </row>
    <row r="9876" spans="1:24" s="59" customFormat="1" x14ac:dyDescent="0.25">
      <c r="A9876" s="77"/>
      <c r="D9876" s="60"/>
      <c r="E9876" s="60"/>
      <c r="F9876" s="60"/>
      <c r="G9876" s="60"/>
      <c r="H9876" s="62"/>
      <c r="I9876" s="62"/>
      <c r="J9876" s="62"/>
      <c r="K9876" s="62"/>
      <c r="M9876" s="63"/>
      <c r="N9876" s="63"/>
      <c r="O9876" s="64"/>
      <c r="P9876" s="127"/>
      <c r="W9876" s="64"/>
      <c r="X9876" s="64"/>
    </row>
    <row r="9877" spans="1:24" s="59" customFormat="1" x14ac:dyDescent="0.25">
      <c r="A9877" s="77"/>
      <c r="D9877" s="60"/>
      <c r="E9877" s="60"/>
      <c r="F9877" s="60"/>
      <c r="G9877" s="60"/>
      <c r="H9877" s="62"/>
      <c r="I9877" s="62"/>
      <c r="J9877" s="62"/>
      <c r="K9877" s="62"/>
      <c r="M9877" s="63"/>
      <c r="N9877" s="63"/>
      <c r="O9877" s="64"/>
      <c r="P9877" s="127"/>
      <c r="W9877" s="64"/>
      <c r="X9877" s="64"/>
    </row>
    <row r="9878" spans="1:24" s="59" customFormat="1" x14ac:dyDescent="0.25">
      <c r="A9878" s="77"/>
      <c r="D9878" s="60"/>
      <c r="E9878" s="60"/>
      <c r="F9878" s="60"/>
      <c r="G9878" s="60"/>
      <c r="H9878" s="62"/>
      <c r="I9878" s="62"/>
      <c r="J9878" s="62"/>
      <c r="K9878" s="62"/>
      <c r="M9878" s="63"/>
      <c r="N9878" s="63"/>
      <c r="O9878" s="64"/>
      <c r="P9878" s="127"/>
      <c r="W9878" s="64"/>
      <c r="X9878" s="64"/>
    </row>
    <row r="9879" spans="1:24" s="59" customFormat="1" x14ac:dyDescent="0.25">
      <c r="A9879" s="77"/>
      <c r="D9879" s="60"/>
      <c r="E9879" s="60"/>
      <c r="F9879" s="60"/>
      <c r="G9879" s="60"/>
      <c r="H9879" s="62"/>
      <c r="I9879" s="62"/>
      <c r="J9879" s="62"/>
      <c r="K9879" s="62"/>
      <c r="M9879" s="63"/>
      <c r="N9879" s="63"/>
      <c r="O9879" s="64"/>
      <c r="P9879" s="127"/>
      <c r="W9879" s="64"/>
      <c r="X9879" s="64"/>
    </row>
    <row r="9880" spans="1:24" s="59" customFormat="1" x14ac:dyDescent="0.25">
      <c r="A9880" s="77"/>
      <c r="D9880" s="60"/>
      <c r="E9880" s="60"/>
      <c r="F9880" s="60"/>
      <c r="G9880" s="60"/>
      <c r="H9880" s="62"/>
      <c r="I9880" s="62"/>
      <c r="J9880" s="62"/>
      <c r="K9880" s="62"/>
      <c r="M9880" s="63"/>
      <c r="N9880" s="63"/>
      <c r="O9880" s="64"/>
      <c r="P9880" s="127"/>
      <c r="W9880" s="64"/>
      <c r="X9880" s="64"/>
    </row>
    <row r="9881" spans="1:24" s="59" customFormat="1" x14ac:dyDescent="0.25">
      <c r="A9881" s="77"/>
      <c r="D9881" s="60"/>
      <c r="E9881" s="60"/>
      <c r="F9881" s="60"/>
      <c r="G9881" s="60"/>
      <c r="H9881" s="62"/>
      <c r="I9881" s="62"/>
      <c r="J9881" s="62"/>
      <c r="K9881" s="62"/>
      <c r="M9881" s="63"/>
      <c r="N9881" s="63"/>
      <c r="O9881" s="64"/>
      <c r="P9881" s="127"/>
      <c r="W9881" s="64"/>
      <c r="X9881" s="64"/>
    </row>
    <row r="9882" spans="1:24" s="59" customFormat="1" x14ac:dyDescent="0.25">
      <c r="A9882" s="77"/>
      <c r="D9882" s="60"/>
      <c r="E9882" s="60"/>
      <c r="F9882" s="60"/>
      <c r="G9882" s="60"/>
      <c r="H9882" s="62"/>
      <c r="I9882" s="62"/>
      <c r="J9882" s="62"/>
      <c r="K9882" s="62"/>
      <c r="M9882" s="63"/>
      <c r="N9882" s="63"/>
      <c r="O9882" s="64"/>
      <c r="P9882" s="127"/>
      <c r="W9882" s="64"/>
      <c r="X9882" s="64"/>
    </row>
    <row r="9883" spans="1:24" s="59" customFormat="1" x14ac:dyDescent="0.25">
      <c r="A9883" s="77"/>
      <c r="D9883" s="60"/>
      <c r="E9883" s="60"/>
      <c r="F9883" s="60"/>
      <c r="G9883" s="60"/>
      <c r="H9883" s="62"/>
      <c r="I9883" s="62"/>
      <c r="J9883" s="62"/>
      <c r="K9883" s="62"/>
      <c r="M9883" s="63"/>
      <c r="N9883" s="63"/>
      <c r="O9883" s="64"/>
      <c r="P9883" s="127"/>
      <c r="W9883" s="64"/>
      <c r="X9883" s="64"/>
    </row>
    <row r="9884" spans="1:24" s="59" customFormat="1" x14ac:dyDescent="0.25">
      <c r="A9884" s="77"/>
      <c r="D9884" s="60"/>
      <c r="E9884" s="60"/>
      <c r="F9884" s="60"/>
      <c r="G9884" s="60"/>
      <c r="H9884" s="62"/>
      <c r="I9884" s="62"/>
      <c r="J9884" s="62"/>
      <c r="K9884" s="62"/>
      <c r="M9884" s="63"/>
      <c r="N9884" s="63"/>
      <c r="O9884" s="64"/>
      <c r="P9884" s="127"/>
      <c r="W9884" s="64"/>
      <c r="X9884" s="64"/>
    </row>
    <row r="9885" spans="1:24" s="59" customFormat="1" x14ac:dyDescent="0.25">
      <c r="A9885" s="77"/>
      <c r="D9885" s="60"/>
      <c r="E9885" s="60"/>
      <c r="F9885" s="60"/>
      <c r="G9885" s="60"/>
      <c r="H9885" s="62"/>
      <c r="I9885" s="62"/>
      <c r="J9885" s="62"/>
      <c r="K9885" s="62"/>
      <c r="M9885" s="63"/>
      <c r="N9885" s="63"/>
      <c r="O9885" s="64"/>
      <c r="P9885" s="127"/>
      <c r="W9885" s="64"/>
      <c r="X9885" s="64"/>
    </row>
    <row r="9886" spans="1:24" s="59" customFormat="1" x14ac:dyDescent="0.25">
      <c r="A9886" s="77"/>
      <c r="D9886" s="60"/>
      <c r="E9886" s="60"/>
      <c r="F9886" s="60"/>
      <c r="G9886" s="60"/>
      <c r="H9886" s="62"/>
      <c r="I9886" s="62"/>
      <c r="J9886" s="62"/>
      <c r="K9886" s="62"/>
      <c r="M9886" s="63"/>
      <c r="N9886" s="63"/>
      <c r="O9886" s="64"/>
      <c r="P9886" s="127"/>
      <c r="W9886" s="64"/>
      <c r="X9886" s="64"/>
    </row>
    <row r="9887" spans="1:24" s="59" customFormat="1" x14ac:dyDescent="0.25">
      <c r="A9887" s="77"/>
      <c r="D9887" s="60"/>
      <c r="E9887" s="60"/>
      <c r="F9887" s="60"/>
      <c r="G9887" s="60"/>
      <c r="H9887" s="62"/>
      <c r="I9887" s="62"/>
      <c r="J9887" s="62"/>
      <c r="K9887" s="62"/>
      <c r="M9887" s="63"/>
      <c r="N9887" s="63"/>
      <c r="O9887" s="64"/>
      <c r="P9887" s="127"/>
      <c r="W9887" s="64"/>
      <c r="X9887" s="64"/>
    </row>
    <row r="9888" spans="1:24" s="59" customFormat="1" x14ac:dyDescent="0.25">
      <c r="A9888" s="77"/>
      <c r="D9888" s="60"/>
      <c r="E9888" s="60"/>
      <c r="F9888" s="60"/>
      <c r="G9888" s="60"/>
      <c r="H9888" s="62"/>
      <c r="I9888" s="62"/>
      <c r="J9888" s="62"/>
      <c r="K9888" s="62"/>
      <c r="M9888" s="63"/>
      <c r="N9888" s="63"/>
      <c r="O9888" s="64"/>
      <c r="P9888" s="127"/>
      <c r="W9888" s="64"/>
      <c r="X9888" s="64"/>
    </row>
    <row r="9889" spans="1:24" s="59" customFormat="1" x14ac:dyDescent="0.25">
      <c r="A9889" s="77"/>
      <c r="D9889" s="60"/>
      <c r="E9889" s="60"/>
      <c r="F9889" s="60"/>
      <c r="G9889" s="60"/>
      <c r="H9889" s="62"/>
      <c r="I9889" s="62"/>
      <c r="J9889" s="62"/>
      <c r="K9889" s="62"/>
      <c r="M9889" s="63"/>
      <c r="N9889" s="63"/>
      <c r="O9889" s="64"/>
      <c r="P9889" s="127"/>
      <c r="W9889" s="64"/>
      <c r="X9889" s="64"/>
    </row>
    <row r="9890" spans="1:24" s="59" customFormat="1" x14ac:dyDescent="0.25">
      <c r="A9890" s="77"/>
      <c r="D9890" s="60"/>
      <c r="E9890" s="60"/>
      <c r="F9890" s="60"/>
      <c r="G9890" s="60"/>
      <c r="H9890" s="62"/>
      <c r="I9890" s="62"/>
      <c r="J9890" s="62"/>
      <c r="K9890" s="62"/>
      <c r="M9890" s="63"/>
      <c r="N9890" s="63"/>
      <c r="O9890" s="64"/>
      <c r="P9890" s="127"/>
      <c r="W9890" s="64"/>
      <c r="X9890" s="64"/>
    </row>
    <row r="9891" spans="1:24" s="59" customFormat="1" x14ac:dyDescent="0.25">
      <c r="A9891" s="77"/>
      <c r="D9891" s="60"/>
      <c r="E9891" s="60"/>
      <c r="F9891" s="60"/>
      <c r="G9891" s="60"/>
      <c r="H9891" s="62"/>
      <c r="I9891" s="62"/>
      <c r="J9891" s="62"/>
      <c r="K9891" s="62"/>
      <c r="M9891" s="63"/>
      <c r="N9891" s="63"/>
      <c r="O9891" s="64"/>
      <c r="P9891" s="127"/>
      <c r="W9891" s="64"/>
      <c r="X9891" s="64"/>
    </row>
    <row r="9892" spans="1:24" s="59" customFormat="1" x14ac:dyDescent="0.25">
      <c r="A9892" s="77"/>
      <c r="D9892" s="60"/>
      <c r="E9892" s="60"/>
      <c r="F9892" s="60"/>
      <c r="G9892" s="60"/>
      <c r="H9892" s="62"/>
      <c r="I9892" s="62"/>
      <c r="J9892" s="62"/>
      <c r="K9892" s="62"/>
      <c r="M9892" s="63"/>
      <c r="N9892" s="63"/>
      <c r="O9892" s="64"/>
      <c r="P9892" s="127"/>
      <c r="W9892" s="64"/>
      <c r="X9892" s="64"/>
    </row>
    <row r="9893" spans="1:24" s="59" customFormat="1" x14ac:dyDescent="0.25">
      <c r="A9893" s="77"/>
      <c r="D9893" s="60"/>
      <c r="E9893" s="60"/>
      <c r="F9893" s="60"/>
      <c r="G9893" s="60"/>
      <c r="H9893" s="62"/>
      <c r="I9893" s="62"/>
      <c r="J9893" s="62"/>
      <c r="K9893" s="62"/>
      <c r="M9893" s="63"/>
      <c r="N9893" s="63"/>
      <c r="O9893" s="64"/>
      <c r="P9893" s="127"/>
      <c r="W9893" s="64"/>
      <c r="X9893" s="64"/>
    </row>
    <row r="9894" spans="1:24" s="59" customFormat="1" x14ac:dyDescent="0.25">
      <c r="A9894" s="77"/>
      <c r="D9894" s="60"/>
      <c r="E9894" s="60"/>
      <c r="F9894" s="60"/>
      <c r="G9894" s="60"/>
      <c r="H9894" s="62"/>
      <c r="I9894" s="62"/>
      <c r="J9894" s="62"/>
      <c r="K9894" s="62"/>
      <c r="M9894" s="63"/>
      <c r="N9894" s="63"/>
      <c r="O9894" s="64"/>
      <c r="P9894" s="127"/>
      <c r="W9894" s="64"/>
      <c r="X9894" s="64"/>
    </row>
    <row r="9895" spans="1:24" s="59" customFormat="1" x14ac:dyDescent="0.25">
      <c r="A9895" s="77"/>
      <c r="D9895" s="60"/>
      <c r="E9895" s="60"/>
      <c r="F9895" s="60"/>
      <c r="G9895" s="60"/>
      <c r="H9895" s="62"/>
      <c r="I9895" s="62"/>
      <c r="J9895" s="62"/>
      <c r="K9895" s="62"/>
      <c r="M9895" s="63"/>
      <c r="N9895" s="63"/>
      <c r="O9895" s="64"/>
      <c r="P9895" s="127"/>
      <c r="W9895" s="64"/>
      <c r="X9895" s="64"/>
    </row>
    <row r="9896" spans="1:24" s="59" customFormat="1" x14ac:dyDescent="0.25">
      <c r="A9896" s="77"/>
      <c r="D9896" s="60"/>
      <c r="E9896" s="60"/>
      <c r="F9896" s="60"/>
      <c r="G9896" s="60"/>
      <c r="H9896" s="62"/>
      <c r="I9896" s="62"/>
      <c r="J9896" s="62"/>
      <c r="K9896" s="62"/>
      <c r="M9896" s="63"/>
      <c r="N9896" s="63"/>
      <c r="O9896" s="64"/>
      <c r="P9896" s="127"/>
      <c r="W9896" s="64"/>
      <c r="X9896" s="64"/>
    </row>
    <row r="9897" spans="1:24" s="59" customFormat="1" x14ac:dyDescent="0.25">
      <c r="A9897" s="77"/>
      <c r="D9897" s="60"/>
      <c r="E9897" s="60"/>
      <c r="F9897" s="60"/>
      <c r="G9897" s="60"/>
      <c r="H9897" s="62"/>
      <c r="I9897" s="62"/>
      <c r="J9897" s="62"/>
      <c r="K9897" s="62"/>
      <c r="M9897" s="63"/>
      <c r="N9897" s="63"/>
      <c r="O9897" s="64"/>
      <c r="P9897" s="127"/>
      <c r="W9897" s="64"/>
      <c r="X9897" s="64"/>
    </row>
    <row r="9898" spans="1:24" s="59" customFormat="1" x14ac:dyDescent="0.25">
      <c r="A9898" s="77"/>
      <c r="D9898" s="60"/>
      <c r="E9898" s="60"/>
      <c r="F9898" s="60"/>
      <c r="G9898" s="60"/>
      <c r="H9898" s="62"/>
      <c r="I9898" s="62"/>
      <c r="J9898" s="62"/>
      <c r="K9898" s="62"/>
      <c r="M9898" s="63"/>
      <c r="N9898" s="63"/>
      <c r="O9898" s="64"/>
      <c r="P9898" s="127"/>
      <c r="W9898" s="64"/>
      <c r="X9898" s="64"/>
    </row>
    <row r="9899" spans="1:24" s="59" customFormat="1" x14ac:dyDescent="0.25">
      <c r="A9899" s="77"/>
      <c r="D9899" s="60"/>
      <c r="E9899" s="60"/>
      <c r="F9899" s="60"/>
      <c r="G9899" s="60"/>
      <c r="H9899" s="62"/>
      <c r="I9899" s="62"/>
      <c r="J9899" s="62"/>
      <c r="K9899" s="62"/>
      <c r="M9899" s="63"/>
      <c r="N9899" s="63"/>
      <c r="O9899" s="64"/>
      <c r="P9899" s="127"/>
      <c r="W9899" s="64"/>
      <c r="X9899" s="64"/>
    </row>
    <row r="9900" spans="1:24" s="59" customFormat="1" x14ac:dyDescent="0.25">
      <c r="A9900" s="77"/>
      <c r="D9900" s="60"/>
      <c r="E9900" s="60"/>
      <c r="F9900" s="60"/>
      <c r="G9900" s="60"/>
      <c r="H9900" s="62"/>
      <c r="I9900" s="62"/>
      <c r="J9900" s="62"/>
      <c r="K9900" s="62"/>
      <c r="M9900" s="63"/>
      <c r="N9900" s="63"/>
      <c r="O9900" s="64"/>
      <c r="P9900" s="127"/>
      <c r="W9900" s="64"/>
      <c r="X9900" s="64"/>
    </row>
    <row r="9901" spans="1:24" s="59" customFormat="1" x14ac:dyDescent="0.25">
      <c r="A9901" s="77"/>
      <c r="D9901" s="60"/>
      <c r="E9901" s="60"/>
      <c r="F9901" s="60"/>
      <c r="G9901" s="60"/>
      <c r="H9901" s="62"/>
      <c r="I9901" s="62"/>
      <c r="J9901" s="62"/>
      <c r="K9901" s="62"/>
      <c r="M9901" s="63"/>
      <c r="N9901" s="63"/>
      <c r="O9901" s="64"/>
      <c r="P9901" s="127"/>
      <c r="W9901" s="64"/>
      <c r="X9901" s="64"/>
    </row>
    <row r="9902" spans="1:24" s="59" customFormat="1" x14ac:dyDescent="0.25">
      <c r="A9902" s="77"/>
      <c r="D9902" s="60"/>
      <c r="E9902" s="60"/>
      <c r="F9902" s="60"/>
      <c r="G9902" s="60"/>
      <c r="H9902" s="62"/>
      <c r="I9902" s="62"/>
      <c r="J9902" s="62"/>
      <c r="K9902" s="62"/>
      <c r="M9902" s="63"/>
      <c r="N9902" s="63"/>
      <c r="O9902" s="64"/>
      <c r="P9902" s="127"/>
      <c r="W9902" s="64"/>
      <c r="X9902" s="64"/>
    </row>
    <row r="9903" spans="1:24" s="59" customFormat="1" x14ac:dyDescent="0.25">
      <c r="A9903" s="77"/>
      <c r="D9903" s="60"/>
      <c r="E9903" s="60"/>
      <c r="F9903" s="60"/>
      <c r="G9903" s="60"/>
      <c r="H9903" s="62"/>
      <c r="I9903" s="62"/>
      <c r="J9903" s="62"/>
      <c r="K9903" s="62"/>
      <c r="M9903" s="63"/>
      <c r="N9903" s="63"/>
      <c r="O9903" s="64"/>
      <c r="P9903" s="127"/>
      <c r="W9903" s="64"/>
      <c r="X9903" s="64"/>
    </row>
    <row r="9904" spans="1:24" s="59" customFormat="1" x14ac:dyDescent="0.25">
      <c r="A9904" s="77"/>
      <c r="D9904" s="60"/>
      <c r="E9904" s="60"/>
      <c r="F9904" s="60"/>
      <c r="G9904" s="60"/>
      <c r="H9904" s="62"/>
      <c r="I9904" s="62"/>
      <c r="J9904" s="62"/>
      <c r="K9904" s="62"/>
      <c r="M9904" s="63"/>
      <c r="N9904" s="63"/>
      <c r="O9904" s="64"/>
      <c r="P9904" s="127"/>
      <c r="W9904" s="64"/>
      <c r="X9904" s="64"/>
    </row>
    <row r="9905" spans="1:24" s="59" customFormat="1" x14ac:dyDescent="0.25">
      <c r="A9905" s="77"/>
      <c r="D9905" s="60"/>
      <c r="E9905" s="60"/>
      <c r="F9905" s="60"/>
      <c r="G9905" s="60"/>
      <c r="H9905" s="62"/>
      <c r="I9905" s="62"/>
      <c r="J9905" s="62"/>
      <c r="K9905" s="62"/>
      <c r="M9905" s="63"/>
      <c r="N9905" s="63"/>
      <c r="O9905" s="64"/>
      <c r="P9905" s="127"/>
      <c r="W9905" s="64"/>
      <c r="X9905" s="64"/>
    </row>
    <row r="9906" spans="1:24" s="59" customFormat="1" x14ac:dyDescent="0.25">
      <c r="A9906" s="77"/>
      <c r="D9906" s="60"/>
      <c r="E9906" s="60"/>
      <c r="F9906" s="60"/>
      <c r="G9906" s="60"/>
      <c r="H9906" s="62"/>
      <c r="I9906" s="62"/>
      <c r="J9906" s="62"/>
      <c r="K9906" s="62"/>
      <c r="M9906" s="63"/>
      <c r="N9906" s="63"/>
      <c r="O9906" s="64"/>
      <c r="P9906" s="127"/>
      <c r="W9906" s="64"/>
      <c r="X9906" s="64"/>
    </row>
    <row r="9907" spans="1:24" s="59" customFormat="1" x14ac:dyDescent="0.25">
      <c r="A9907" s="77"/>
      <c r="D9907" s="60"/>
      <c r="E9907" s="60"/>
      <c r="F9907" s="60"/>
      <c r="G9907" s="60"/>
      <c r="H9907" s="62"/>
      <c r="I9907" s="62"/>
      <c r="J9907" s="62"/>
      <c r="K9907" s="62"/>
      <c r="M9907" s="63"/>
      <c r="N9907" s="63"/>
      <c r="O9907" s="64"/>
      <c r="P9907" s="127"/>
      <c r="W9907" s="64"/>
      <c r="X9907" s="64"/>
    </row>
    <row r="9908" spans="1:24" s="59" customFormat="1" x14ac:dyDescent="0.25">
      <c r="A9908" s="77"/>
      <c r="D9908" s="60"/>
      <c r="E9908" s="60"/>
      <c r="F9908" s="60"/>
      <c r="G9908" s="60"/>
      <c r="H9908" s="62"/>
      <c r="I9908" s="62"/>
      <c r="J9908" s="62"/>
      <c r="K9908" s="62"/>
      <c r="M9908" s="63"/>
      <c r="N9908" s="63"/>
      <c r="O9908" s="64"/>
      <c r="P9908" s="127"/>
      <c r="W9908" s="64"/>
      <c r="X9908" s="64"/>
    </row>
    <row r="9909" spans="1:24" s="59" customFormat="1" x14ac:dyDescent="0.25">
      <c r="A9909" s="77"/>
      <c r="D9909" s="60"/>
      <c r="E9909" s="60"/>
      <c r="F9909" s="60"/>
      <c r="G9909" s="60"/>
      <c r="H9909" s="62"/>
      <c r="I9909" s="62"/>
      <c r="J9909" s="62"/>
      <c r="K9909" s="62"/>
      <c r="M9909" s="63"/>
      <c r="N9909" s="63"/>
      <c r="O9909" s="64"/>
      <c r="P9909" s="127"/>
      <c r="W9909" s="64"/>
      <c r="X9909" s="64"/>
    </row>
    <row r="9910" spans="1:24" s="59" customFormat="1" x14ac:dyDescent="0.25">
      <c r="A9910" s="77"/>
      <c r="D9910" s="60"/>
      <c r="E9910" s="60"/>
      <c r="F9910" s="60"/>
      <c r="G9910" s="60"/>
      <c r="H9910" s="62"/>
      <c r="I9910" s="62"/>
      <c r="J9910" s="62"/>
      <c r="K9910" s="62"/>
      <c r="M9910" s="63"/>
      <c r="N9910" s="63"/>
      <c r="O9910" s="64"/>
      <c r="P9910" s="127"/>
      <c r="W9910" s="64"/>
      <c r="X9910" s="64"/>
    </row>
    <row r="9911" spans="1:24" s="59" customFormat="1" x14ac:dyDescent="0.25">
      <c r="A9911" s="77"/>
      <c r="D9911" s="60"/>
      <c r="E9911" s="60"/>
      <c r="F9911" s="60"/>
      <c r="G9911" s="60"/>
      <c r="H9911" s="62"/>
      <c r="I9911" s="62"/>
      <c r="J9911" s="62"/>
      <c r="K9911" s="62"/>
      <c r="M9911" s="63"/>
      <c r="N9911" s="63"/>
      <c r="O9911" s="64"/>
      <c r="P9911" s="127"/>
      <c r="W9911" s="64"/>
      <c r="X9911" s="64"/>
    </row>
    <row r="9912" spans="1:24" s="59" customFormat="1" x14ac:dyDescent="0.25">
      <c r="A9912" s="77"/>
      <c r="D9912" s="60"/>
      <c r="E9912" s="60"/>
      <c r="F9912" s="60"/>
      <c r="G9912" s="60"/>
      <c r="H9912" s="62"/>
      <c r="I9912" s="62"/>
      <c r="J9912" s="62"/>
      <c r="K9912" s="62"/>
      <c r="M9912" s="63"/>
      <c r="N9912" s="63"/>
      <c r="O9912" s="64"/>
      <c r="P9912" s="127"/>
      <c r="W9912" s="64"/>
      <c r="X9912" s="64"/>
    </row>
    <row r="9913" spans="1:24" s="59" customFormat="1" x14ac:dyDescent="0.25">
      <c r="A9913" s="77"/>
      <c r="D9913" s="60"/>
      <c r="E9913" s="60"/>
      <c r="F9913" s="60"/>
      <c r="G9913" s="60"/>
      <c r="H9913" s="62"/>
      <c r="I9913" s="62"/>
      <c r="J9913" s="62"/>
      <c r="K9913" s="62"/>
      <c r="M9913" s="63"/>
      <c r="N9913" s="63"/>
      <c r="O9913" s="64"/>
      <c r="P9913" s="127"/>
      <c r="W9913" s="64"/>
      <c r="X9913" s="64"/>
    </row>
    <row r="9914" spans="1:24" s="59" customFormat="1" x14ac:dyDescent="0.25">
      <c r="A9914" s="77"/>
      <c r="D9914" s="60"/>
      <c r="E9914" s="60"/>
      <c r="F9914" s="60"/>
      <c r="G9914" s="60"/>
      <c r="H9914" s="62"/>
      <c r="I9914" s="62"/>
      <c r="J9914" s="62"/>
      <c r="K9914" s="62"/>
      <c r="M9914" s="63"/>
      <c r="N9914" s="63"/>
      <c r="O9914" s="64"/>
      <c r="P9914" s="127"/>
      <c r="W9914" s="64"/>
      <c r="X9914" s="64"/>
    </row>
    <row r="9915" spans="1:24" s="59" customFormat="1" x14ac:dyDescent="0.25">
      <c r="A9915" s="77"/>
      <c r="D9915" s="60"/>
      <c r="E9915" s="60"/>
      <c r="F9915" s="60"/>
      <c r="G9915" s="60"/>
      <c r="H9915" s="62"/>
      <c r="I9915" s="62"/>
      <c r="J9915" s="62"/>
      <c r="K9915" s="62"/>
      <c r="M9915" s="63"/>
      <c r="N9915" s="63"/>
      <c r="O9915" s="64"/>
      <c r="P9915" s="127"/>
      <c r="W9915" s="64"/>
      <c r="X9915" s="64"/>
    </row>
    <row r="9916" spans="1:24" s="59" customFormat="1" x14ac:dyDescent="0.25">
      <c r="A9916" s="77"/>
      <c r="D9916" s="60"/>
      <c r="E9916" s="60"/>
      <c r="F9916" s="60"/>
      <c r="G9916" s="60"/>
      <c r="H9916" s="62"/>
      <c r="I9916" s="62"/>
      <c r="J9916" s="62"/>
      <c r="K9916" s="62"/>
      <c r="M9916" s="63"/>
      <c r="N9916" s="63"/>
      <c r="O9916" s="64"/>
      <c r="P9916" s="127"/>
      <c r="W9916" s="64"/>
      <c r="X9916" s="64"/>
    </row>
    <row r="9917" spans="1:24" s="59" customFormat="1" x14ac:dyDescent="0.25">
      <c r="A9917" s="77"/>
      <c r="D9917" s="60"/>
      <c r="E9917" s="60"/>
      <c r="F9917" s="60"/>
      <c r="G9917" s="60"/>
      <c r="H9917" s="62"/>
      <c r="I9917" s="62"/>
      <c r="J9917" s="62"/>
      <c r="K9917" s="62"/>
      <c r="M9917" s="63"/>
      <c r="N9917" s="63"/>
      <c r="O9917" s="64"/>
      <c r="P9917" s="127"/>
      <c r="W9917" s="64"/>
      <c r="X9917" s="64"/>
    </row>
    <row r="9918" spans="1:24" s="59" customFormat="1" x14ac:dyDescent="0.25">
      <c r="A9918" s="77"/>
      <c r="D9918" s="60"/>
      <c r="E9918" s="60"/>
      <c r="F9918" s="60"/>
      <c r="G9918" s="60"/>
      <c r="H9918" s="62"/>
      <c r="I9918" s="62"/>
      <c r="J9918" s="62"/>
      <c r="K9918" s="62"/>
      <c r="M9918" s="63"/>
      <c r="N9918" s="63"/>
      <c r="O9918" s="64"/>
      <c r="P9918" s="127"/>
      <c r="W9918" s="64"/>
      <c r="X9918" s="64"/>
    </row>
    <row r="9919" spans="1:24" s="59" customFormat="1" x14ac:dyDescent="0.25">
      <c r="A9919" s="77"/>
      <c r="D9919" s="60"/>
      <c r="E9919" s="60"/>
      <c r="F9919" s="60"/>
      <c r="G9919" s="60"/>
      <c r="H9919" s="62"/>
      <c r="I9919" s="62"/>
      <c r="J9919" s="62"/>
      <c r="K9919" s="62"/>
      <c r="M9919" s="63"/>
      <c r="N9919" s="63"/>
      <c r="O9919" s="64"/>
      <c r="P9919" s="127"/>
      <c r="W9919" s="64"/>
      <c r="X9919" s="64"/>
    </row>
    <row r="9920" spans="1:24" s="59" customFormat="1" x14ac:dyDescent="0.25">
      <c r="A9920" s="77"/>
      <c r="D9920" s="60"/>
      <c r="E9920" s="60"/>
      <c r="F9920" s="60"/>
      <c r="G9920" s="60"/>
      <c r="H9920" s="62"/>
      <c r="I9920" s="62"/>
      <c r="J9920" s="62"/>
      <c r="K9920" s="62"/>
      <c r="M9920" s="63"/>
      <c r="N9920" s="63"/>
      <c r="O9920" s="64"/>
      <c r="P9920" s="127"/>
      <c r="W9920" s="64"/>
      <c r="X9920" s="64"/>
    </row>
    <row r="9921" spans="1:24" s="59" customFormat="1" x14ac:dyDescent="0.25">
      <c r="A9921" s="77"/>
      <c r="D9921" s="60"/>
      <c r="E9921" s="60"/>
      <c r="F9921" s="60"/>
      <c r="G9921" s="60"/>
      <c r="H9921" s="62"/>
      <c r="I9921" s="62"/>
      <c r="J9921" s="62"/>
      <c r="K9921" s="62"/>
      <c r="M9921" s="63"/>
      <c r="N9921" s="63"/>
      <c r="O9921" s="64"/>
      <c r="P9921" s="127"/>
      <c r="W9921" s="64"/>
      <c r="X9921" s="64"/>
    </row>
    <row r="9922" spans="1:24" s="59" customFormat="1" x14ac:dyDescent="0.25">
      <c r="A9922" s="77"/>
      <c r="D9922" s="60"/>
      <c r="E9922" s="60"/>
      <c r="F9922" s="60"/>
      <c r="G9922" s="60"/>
      <c r="H9922" s="62"/>
      <c r="I9922" s="62"/>
      <c r="J9922" s="62"/>
      <c r="K9922" s="62"/>
      <c r="M9922" s="63"/>
      <c r="N9922" s="63"/>
      <c r="O9922" s="64"/>
      <c r="P9922" s="127"/>
      <c r="W9922" s="64"/>
      <c r="X9922" s="64"/>
    </row>
    <row r="9923" spans="1:24" s="59" customFormat="1" x14ac:dyDescent="0.25">
      <c r="A9923" s="77"/>
      <c r="D9923" s="60"/>
      <c r="E9923" s="60"/>
      <c r="F9923" s="60"/>
      <c r="G9923" s="60"/>
      <c r="H9923" s="62"/>
      <c r="I9923" s="62"/>
      <c r="J9923" s="62"/>
      <c r="K9923" s="62"/>
      <c r="M9923" s="63"/>
      <c r="N9923" s="63"/>
      <c r="O9923" s="64"/>
      <c r="P9923" s="127"/>
      <c r="W9923" s="64"/>
      <c r="X9923" s="64"/>
    </row>
    <row r="9924" spans="1:24" s="59" customFormat="1" x14ac:dyDescent="0.25">
      <c r="A9924" s="77"/>
      <c r="D9924" s="60"/>
      <c r="E9924" s="60"/>
      <c r="F9924" s="60"/>
      <c r="G9924" s="60"/>
      <c r="H9924" s="62"/>
      <c r="I9924" s="62"/>
      <c r="J9924" s="62"/>
      <c r="K9924" s="62"/>
      <c r="M9924" s="63"/>
      <c r="N9924" s="63"/>
      <c r="O9924" s="64"/>
      <c r="P9924" s="127"/>
      <c r="W9924" s="64"/>
      <c r="X9924" s="64"/>
    </row>
    <row r="9925" spans="1:24" s="59" customFormat="1" x14ac:dyDescent="0.25">
      <c r="A9925" s="77"/>
      <c r="D9925" s="60"/>
      <c r="E9925" s="60"/>
      <c r="F9925" s="60"/>
      <c r="G9925" s="60"/>
      <c r="H9925" s="62"/>
      <c r="I9925" s="62"/>
      <c r="J9925" s="62"/>
      <c r="K9925" s="62"/>
      <c r="M9925" s="63"/>
      <c r="N9925" s="63"/>
      <c r="O9925" s="64"/>
      <c r="P9925" s="127"/>
      <c r="W9925" s="64"/>
      <c r="X9925" s="64"/>
    </row>
    <row r="9926" spans="1:24" s="59" customFormat="1" x14ac:dyDescent="0.25">
      <c r="A9926" s="77"/>
      <c r="D9926" s="60"/>
      <c r="E9926" s="60"/>
      <c r="F9926" s="60"/>
      <c r="G9926" s="60"/>
      <c r="H9926" s="62"/>
      <c r="I9926" s="62"/>
      <c r="J9926" s="62"/>
      <c r="K9926" s="62"/>
      <c r="M9926" s="63"/>
      <c r="N9926" s="63"/>
      <c r="O9926" s="64"/>
      <c r="P9926" s="127"/>
      <c r="W9926" s="64"/>
      <c r="X9926" s="64"/>
    </row>
    <row r="9927" spans="1:24" s="59" customFormat="1" x14ac:dyDescent="0.25">
      <c r="A9927" s="77"/>
      <c r="D9927" s="60"/>
      <c r="E9927" s="60"/>
      <c r="F9927" s="60"/>
      <c r="G9927" s="60"/>
      <c r="H9927" s="62"/>
      <c r="I9927" s="62"/>
      <c r="J9927" s="62"/>
      <c r="K9927" s="62"/>
      <c r="M9927" s="63"/>
      <c r="N9927" s="63"/>
      <c r="O9927" s="64"/>
      <c r="P9927" s="127"/>
      <c r="W9927" s="64"/>
      <c r="X9927" s="64"/>
    </row>
    <row r="9928" spans="1:24" s="59" customFormat="1" x14ac:dyDescent="0.25">
      <c r="A9928" s="77"/>
      <c r="D9928" s="60"/>
      <c r="E9928" s="60"/>
      <c r="F9928" s="60"/>
      <c r="G9928" s="60"/>
      <c r="H9928" s="62"/>
      <c r="I9928" s="62"/>
      <c r="J9928" s="62"/>
      <c r="K9928" s="62"/>
      <c r="M9928" s="63"/>
      <c r="N9928" s="63"/>
      <c r="O9928" s="64"/>
      <c r="P9928" s="127"/>
      <c r="W9928" s="64"/>
      <c r="X9928" s="64"/>
    </row>
    <row r="9929" spans="1:24" s="59" customFormat="1" x14ac:dyDescent="0.25">
      <c r="A9929" s="77"/>
      <c r="D9929" s="60"/>
      <c r="E9929" s="60"/>
      <c r="F9929" s="60"/>
      <c r="G9929" s="60"/>
      <c r="H9929" s="62"/>
      <c r="I9929" s="62"/>
      <c r="J9929" s="62"/>
      <c r="K9929" s="62"/>
      <c r="M9929" s="63"/>
      <c r="N9929" s="63"/>
      <c r="O9929" s="64"/>
      <c r="P9929" s="127"/>
      <c r="W9929" s="64"/>
      <c r="X9929" s="64"/>
    </row>
    <row r="9930" spans="1:24" s="59" customFormat="1" x14ac:dyDescent="0.25">
      <c r="A9930" s="77"/>
      <c r="D9930" s="60"/>
      <c r="E9930" s="60"/>
      <c r="F9930" s="60"/>
      <c r="G9930" s="60"/>
      <c r="H9930" s="62"/>
      <c r="I9930" s="62"/>
      <c r="J9930" s="62"/>
      <c r="K9930" s="62"/>
      <c r="M9930" s="63"/>
      <c r="N9930" s="63"/>
      <c r="O9930" s="64"/>
      <c r="P9930" s="127"/>
      <c r="W9930" s="64"/>
      <c r="X9930" s="64"/>
    </row>
    <row r="9931" spans="1:24" s="59" customFormat="1" x14ac:dyDescent="0.25">
      <c r="A9931" s="77"/>
      <c r="D9931" s="60"/>
      <c r="E9931" s="60"/>
      <c r="F9931" s="60"/>
      <c r="G9931" s="60"/>
      <c r="H9931" s="62"/>
      <c r="I9931" s="62"/>
      <c r="J9931" s="62"/>
      <c r="K9931" s="62"/>
      <c r="M9931" s="63"/>
      <c r="N9931" s="63"/>
      <c r="O9931" s="64"/>
      <c r="P9931" s="127"/>
      <c r="W9931" s="64"/>
      <c r="X9931" s="64"/>
    </row>
    <row r="9932" spans="1:24" s="59" customFormat="1" x14ac:dyDescent="0.25">
      <c r="A9932" s="77"/>
      <c r="D9932" s="60"/>
      <c r="E9932" s="60"/>
      <c r="F9932" s="60"/>
      <c r="G9932" s="60"/>
      <c r="H9932" s="62"/>
      <c r="I9932" s="62"/>
      <c r="J9932" s="62"/>
      <c r="K9932" s="62"/>
      <c r="M9932" s="63"/>
      <c r="N9932" s="63"/>
      <c r="O9932" s="64"/>
      <c r="P9932" s="127"/>
      <c r="W9932" s="64"/>
      <c r="X9932" s="64"/>
    </row>
    <row r="9933" spans="1:24" s="59" customFormat="1" x14ac:dyDescent="0.25">
      <c r="A9933" s="77"/>
      <c r="D9933" s="60"/>
      <c r="E9933" s="60"/>
      <c r="F9933" s="60"/>
      <c r="G9933" s="60"/>
      <c r="H9933" s="62"/>
      <c r="I9933" s="62"/>
      <c r="J9933" s="62"/>
      <c r="K9933" s="62"/>
      <c r="M9933" s="63"/>
      <c r="N9933" s="63"/>
      <c r="O9933" s="64"/>
      <c r="P9933" s="127"/>
      <c r="W9933" s="64"/>
      <c r="X9933" s="64"/>
    </row>
    <row r="9934" spans="1:24" s="59" customFormat="1" x14ac:dyDescent="0.25">
      <c r="A9934" s="77"/>
      <c r="D9934" s="60"/>
      <c r="E9934" s="60"/>
      <c r="F9934" s="60"/>
      <c r="G9934" s="60"/>
      <c r="H9934" s="62"/>
      <c r="I9934" s="62"/>
      <c r="J9934" s="62"/>
      <c r="K9934" s="62"/>
      <c r="M9934" s="63"/>
      <c r="N9934" s="63"/>
      <c r="O9934" s="64"/>
      <c r="P9934" s="127"/>
      <c r="W9934" s="64"/>
      <c r="X9934" s="64"/>
    </row>
    <row r="9935" spans="1:24" s="59" customFormat="1" x14ac:dyDescent="0.25">
      <c r="A9935" s="77"/>
      <c r="D9935" s="60"/>
      <c r="E9935" s="60"/>
      <c r="F9935" s="60"/>
      <c r="G9935" s="60"/>
      <c r="H9935" s="62"/>
      <c r="I9935" s="62"/>
      <c r="J9935" s="62"/>
      <c r="K9935" s="62"/>
      <c r="M9935" s="63"/>
      <c r="N9935" s="63"/>
      <c r="O9935" s="64"/>
      <c r="P9935" s="127"/>
      <c r="W9935" s="64"/>
      <c r="X9935" s="64"/>
    </row>
    <row r="9936" spans="1:24" s="59" customFormat="1" x14ac:dyDescent="0.25">
      <c r="A9936" s="77"/>
      <c r="D9936" s="60"/>
      <c r="E9936" s="60"/>
      <c r="F9936" s="60"/>
      <c r="G9936" s="60"/>
      <c r="H9936" s="62"/>
      <c r="I9936" s="62"/>
      <c r="J9936" s="62"/>
      <c r="K9936" s="62"/>
      <c r="M9936" s="63"/>
      <c r="N9936" s="63"/>
      <c r="O9936" s="64"/>
      <c r="P9936" s="127"/>
      <c r="W9936" s="64"/>
      <c r="X9936" s="64"/>
    </row>
    <row r="9937" spans="1:24" s="59" customFormat="1" x14ac:dyDescent="0.25">
      <c r="A9937" s="77"/>
      <c r="D9937" s="60"/>
      <c r="E9937" s="60"/>
      <c r="F9937" s="60"/>
      <c r="G9937" s="60"/>
      <c r="H9937" s="62"/>
      <c r="I9937" s="62"/>
      <c r="J9937" s="62"/>
      <c r="K9937" s="62"/>
      <c r="M9937" s="63"/>
      <c r="N9937" s="63"/>
      <c r="O9937" s="64"/>
      <c r="P9937" s="127"/>
      <c r="W9937" s="64"/>
      <c r="X9937" s="64"/>
    </row>
    <row r="9938" spans="1:24" s="59" customFormat="1" x14ac:dyDescent="0.25">
      <c r="A9938" s="77"/>
      <c r="D9938" s="60"/>
      <c r="E9938" s="60"/>
      <c r="F9938" s="60"/>
      <c r="G9938" s="60"/>
      <c r="H9938" s="62"/>
      <c r="I9938" s="62"/>
      <c r="J9938" s="62"/>
      <c r="K9938" s="62"/>
      <c r="M9938" s="63"/>
      <c r="N9938" s="63"/>
      <c r="O9938" s="64"/>
      <c r="P9938" s="127"/>
      <c r="W9938" s="64"/>
      <c r="X9938" s="64"/>
    </row>
    <row r="9939" spans="1:24" s="59" customFormat="1" x14ac:dyDescent="0.25">
      <c r="A9939" s="77"/>
      <c r="D9939" s="60"/>
      <c r="E9939" s="60"/>
      <c r="F9939" s="60"/>
      <c r="G9939" s="60"/>
      <c r="H9939" s="62"/>
      <c r="I9939" s="62"/>
      <c r="J9939" s="62"/>
      <c r="K9939" s="62"/>
      <c r="M9939" s="63"/>
      <c r="N9939" s="63"/>
      <c r="O9939" s="64"/>
      <c r="P9939" s="127"/>
      <c r="W9939" s="64"/>
      <c r="X9939" s="64"/>
    </row>
    <row r="9940" spans="1:24" s="59" customFormat="1" x14ac:dyDescent="0.25">
      <c r="A9940" s="77"/>
      <c r="D9940" s="60"/>
      <c r="E9940" s="60"/>
      <c r="F9940" s="60"/>
      <c r="G9940" s="60"/>
      <c r="H9940" s="62"/>
      <c r="I9940" s="62"/>
      <c r="J9940" s="62"/>
      <c r="K9940" s="62"/>
      <c r="M9940" s="63"/>
      <c r="N9940" s="63"/>
      <c r="O9940" s="64"/>
      <c r="P9940" s="127"/>
      <c r="W9940" s="64"/>
      <c r="X9940" s="64"/>
    </row>
    <row r="9941" spans="1:24" s="59" customFormat="1" x14ac:dyDescent="0.25">
      <c r="A9941" s="77"/>
      <c r="D9941" s="60"/>
      <c r="E9941" s="60"/>
      <c r="F9941" s="60"/>
      <c r="G9941" s="60"/>
      <c r="H9941" s="62"/>
      <c r="I9941" s="62"/>
      <c r="J9941" s="62"/>
      <c r="K9941" s="62"/>
      <c r="M9941" s="63"/>
      <c r="N9941" s="63"/>
      <c r="O9941" s="64"/>
      <c r="P9941" s="127"/>
      <c r="W9941" s="64"/>
      <c r="X9941" s="64"/>
    </row>
    <row r="9942" spans="1:24" s="59" customFormat="1" x14ac:dyDescent="0.25">
      <c r="A9942" s="77"/>
      <c r="D9942" s="60"/>
      <c r="E9942" s="60"/>
      <c r="F9942" s="60"/>
      <c r="G9942" s="60"/>
      <c r="H9942" s="62"/>
      <c r="I9942" s="62"/>
      <c r="J9942" s="62"/>
      <c r="K9942" s="62"/>
      <c r="M9942" s="63"/>
      <c r="N9942" s="63"/>
      <c r="O9942" s="64"/>
      <c r="P9942" s="127"/>
      <c r="W9942" s="64"/>
      <c r="X9942" s="64"/>
    </row>
    <row r="9943" spans="1:24" s="59" customFormat="1" x14ac:dyDescent="0.25">
      <c r="A9943" s="77"/>
      <c r="D9943" s="60"/>
      <c r="E9943" s="60"/>
      <c r="F9943" s="60"/>
      <c r="G9943" s="60"/>
      <c r="H9943" s="62"/>
      <c r="I9943" s="62"/>
      <c r="J9943" s="62"/>
      <c r="K9943" s="62"/>
      <c r="M9943" s="63"/>
      <c r="N9943" s="63"/>
      <c r="O9943" s="64"/>
      <c r="P9943" s="127"/>
      <c r="W9943" s="64"/>
      <c r="X9943" s="64"/>
    </row>
    <row r="9944" spans="1:24" s="59" customFormat="1" x14ac:dyDescent="0.25">
      <c r="A9944" s="77"/>
      <c r="D9944" s="60"/>
      <c r="E9944" s="60"/>
      <c r="F9944" s="60"/>
      <c r="G9944" s="60"/>
      <c r="H9944" s="62"/>
      <c r="I9944" s="62"/>
      <c r="J9944" s="62"/>
      <c r="K9944" s="62"/>
      <c r="M9944" s="63"/>
      <c r="N9944" s="63"/>
      <c r="O9944" s="64"/>
      <c r="P9944" s="127"/>
      <c r="W9944" s="64"/>
      <c r="X9944" s="64"/>
    </row>
    <row r="9945" spans="1:24" s="59" customFormat="1" x14ac:dyDescent="0.25">
      <c r="A9945" s="77"/>
      <c r="D9945" s="60"/>
      <c r="E9945" s="60"/>
      <c r="F9945" s="60"/>
      <c r="G9945" s="60"/>
      <c r="H9945" s="62"/>
      <c r="I9945" s="62"/>
      <c r="J9945" s="62"/>
      <c r="K9945" s="62"/>
      <c r="M9945" s="63"/>
      <c r="N9945" s="63"/>
      <c r="O9945" s="64"/>
      <c r="P9945" s="127"/>
      <c r="W9945" s="64"/>
      <c r="X9945" s="64"/>
    </row>
    <row r="9946" spans="1:24" s="59" customFormat="1" x14ac:dyDescent="0.25">
      <c r="A9946" s="77"/>
      <c r="D9946" s="60"/>
      <c r="E9946" s="60"/>
      <c r="F9946" s="60"/>
      <c r="G9946" s="60"/>
      <c r="H9946" s="62"/>
      <c r="I9946" s="62"/>
      <c r="J9946" s="62"/>
      <c r="K9946" s="62"/>
      <c r="M9946" s="63"/>
      <c r="N9946" s="63"/>
      <c r="O9946" s="64"/>
      <c r="P9946" s="127"/>
      <c r="W9946" s="64"/>
      <c r="X9946" s="64"/>
    </row>
    <row r="9947" spans="1:24" s="59" customFormat="1" x14ac:dyDescent="0.25">
      <c r="A9947" s="77"/>
      <c r="D9947" s="60"/>
      <c r="E9947" s="60"/>
      <c r="F9947" s="60"/>
      <c r="G9947" s="60"/>
      <c r="H9947" s="62"/>
      <c r="I9947" s="62"/>
      <c r="J9947" s="62"/>
      <c r="K9947" s="62"/>
      <c r="M9947" s="63"/>
      <c r="N9947" s="63"/>
      <c r="O9947" s="64"/>
      <c r="P9947" s="127"/>
      <c r="W9947" s="64"/>
      <c r="X9947" s="64"/>
    </row>
    <row r="9948" spans="1:24" s="59" customFormat="1" x14ac:dyDescent="0.25">
      <c r="A9948" s="77"/>
      <c r="D9948" s="60"/>
      <c r="E9948" s="60"/>
      <c r="F9948" s="60"/>
      <c r="G9948" s="60"/>
      <c r="H9948" s="62"/>
      <c r="I9948" s="62"/>
      <c r="J9948" s="62"/>
      <c r="K9948" s="62"/>
      <c r="M9948" s="63"/>
      <c r="N9948" s="63"/>
      <c r="O9948" s="64"/>
      <c r="P9948" s="127"/>
      <c r="W9948" s="64"/>
      <c r="X9948" s="64"/>
    </row>
    <row r="9949" spans="1:24" s="59" customFormat="1" x14ac:dyDescent="0.25">
      <c r="A9949" s="77"/>
      <c r="D9949" s="60"/>
      <c r="E9949" s="60"/>
      <c r="F9949" s="60"/>
      <c r="G9949" s="60"/>
      <c r="H9949" s="62"/>
      <c r="I9949" s="62"/>
      <c r="J9949" s="62"/>
      <c r="K9949" s="62"/>
      <c r="M9949" s="63"/>
      <c r="N9949" s="63"/>
      <c r="O9949" s="64"/>
      <c r="P9949" s="127"/>
      <c r="W9949" s="64"/>
      <c r="X9949" s="64"/>
    </row>
    <row r="9950" spans="1:24" s="59" customFormat="1" x14ac:dyDescent="0.25">
      <c r="A9950" s="77"/>
      <c r="D9950" s="60"/>
      <c r="E9950" s="60"/>
      <c r="F9950" s="60"/>
      <c r="G9950" s="60"/>
      <c r="H9950" s="62"/>
      <c r="I9950" s="62"/>
      <c r="J9950" s="62"/>
      <c r="K9950" s="62"/>
      <c r="M9950" s="63"/>
      <c r="N9950" s="63"/>
      <c r="O9950" s="64"/>
      <c r="P9950" s="127"/>
      <c r="W9950" s="64"/>
      <c r="X9950" s="64"/>
    </row>
    <row r="9951" spans="1:24" s="59" customFormat="1" x14ac:dyDescent="0.25">
      <c r="A9951" s="77"/>
      <c r="D9951" s="60"/>
      <c r="E9951" s="60"/>
      <c r="F9951" s="60"/>
      <c r="G9951" s="60"/>
      <c r="H9951" s="62"/>
      <c r="I9951" s="62"/>
      <c r="J9951" s="62"/>
      <c r="K9951" s="62"/>
      <c r="M9951" s="63"/>
      <c r="N9951" s="63"/>
      <c r="O9951" s="64"/>
      <c r="P9951" s="127"/>
      <c r="W9951" s="64"/>
      <c r="X9951" s="64"/>
    </row>
    <row r="9952" spans="1:24" s="59" customFormat="1" x14ac:dyDescent="0.25">
      <c r="A9952" s="77"/>
      <c r="D9952" s="60"/>
      <c r="E9952" s="60"/>
      <c r="F9952" s="60"/>
      <c r="G9952" s="60"/>
      <c r="H9952" s="62"/>
      <c r="I9952" s="62"/>
      <c r="J9952" s="62"/>
      <c r="K9952" s="62"/>
      <c r="M9952" s="63"/>
      <c r="N9952" s="63"/>
      <c r="O9952" s="64"/>
      <c r="P9952" s="127"/>
      <c r="W9952" s="64"/>
      <c r="X9952" s="64"/>
    </row>
    <row r="9953" spans="1:24" s="59" customFormat="1" x14ac:dyDescent="0.25">
      <c r="A9953" s="77"/>
      <c r="D9953" s="60"/>
      <c r="E9953" s="60"/>
      <c r="F9953" s="60"/>
      <c r="G9953" s="60"/>
      <c r="H9953" s="62"/>
      <c r="I9953" s="62"/>
      <c r="J9953" s="62"/>
      <c r="K9953" s="62"/>
      <c r="M9953" s="63"/>
      <c r="N9953" s="63"/>
      <c r="O9953" s="64"/>
      <c r="P9953" s="127"/>
      <c r="W9953" s="64"/>
      <c r="X9953" s="64"/>
    </row>
    <row r="9954" spans="1:24" s="59" customFormat="1" x14ac:dyDescent="0.25">
      <c r="A9954" s="77"/>
      <c r="D9954" s="60"/>
      <c r="E9954" s="60"/>
      <c r="F9954" s="60"/>
      <c r="G9954" s="60"/>
      <c r="H9954" s="62"/>
      <c r="I9954" s="62"/>
      <c r="J9954" s="62"/>
      <c r="K9954" s="62"/>
      <c r="M9954" s="63"/>
      <c r="N9954" s="63"/>
      <c r="O9954" s="64"/>
      <c r="P9954" s="127"/>
      <c r="W9954" s="64"/>
      <c r="X9954" s="64"/>
    </row>
    <row r="9955" spans="1:24" s="59" customFormat="1" x14ac:dyDescent="0.25">
      <c r="A9955" s="77"/>
      <c r="D9955" s="60"/>
      <c r="E9955" s="60"/>
      <c r="F9955" s="60"/>
      <c r="G9955" s="60"/>
      <c r="H9955" s="62"/>
      <c r="I9955" s="62"/>
      <c r="J9955" s="62"/>
      <c r="K9955" s="62"/>
      <c r="M9955" s="63"/>
      <c r="N9955" s="63"/>
      <c r="O9955" s="64"/>
      <c r="P9955" s="127"/>
      <c r="W9955" s="64"/>
      <c r="X9955" s="64"/>
    </row>
    <row r="9956" spans="1:24" s="59" customFormat="1" x14ac:dyDescent="0.25">
      <c r="A9956" s="77"/>
      <c r="D9956" s="60"/>
      <c r="E9956" s="60"/>
      <c r="F9956" s="60"/>
      <c r="G9956" s="60"/>
      <c r="H9956" s="62"/>
      <c r="I9956" s="62"/>
      <c r="J9956" s="62"/>
      <c r="K9956" s="62"/>
      <c r="M9956" s="63"/>
      <c r="N9956" s="63"/>
      <c r="O9956" s="64"/>
      <c r="P9956" s="127"/>
      <c r="W9956" s="64"/>
      <c r="X9956" s="64"/>
    </row>
    <row r="9957" spans="1:24" s="59" customFormat="1" x14ac:dyDescent="0.25">
      <c r="A9957" s="77"/>
      <c r="D9957" s="60"/>
      <c r="E9957" s="60"/>
      <c r="F9957" s="60"/>
      <c r="G9957" s="60"/>
      <c r="H9957" s="62"/>
      <c r="I9957" s="62"/>
      <c r="J9957" s="62"/>
      <c r="K9957" s="62"/>
      <c r="M9957" s="63"/>
      <c r="N9957" s="63"/>
      <c r="O9957" s="64"/>
      <c r="P9957" s="127"/>
      <c r="W9957" s="64"/>
      <c r="X9957" s="64"/>
    </row>
    <row r="9958" spans="1:24" s="59" customFormat="1" x14ac:dyDescent="0.25">
      <c r="A9958" s="77"/>
      <c r="D9958" s="60"/>
      <c r="E9958" s="60"/>
      <c r="F9958" s="60"/>
      <c r="G9958" s="60"/>
      <c r="H9958" s="62"/>
      <c r="I9958" s="62"/>
      <c r="J9958" s="62"/>
      <c r="K9958" s="62"/>
      <c r="M9958" s="63"/>
      <c r="N9958" s="63"/>
      <c r="O9958" s="64"/>
      <c r="P9958" s="127"/>
      <c r="W9958" s="64"/>
      <c r="X9958" s="64"/>
    </row>
    <row r="9959" spans="1:24" s="59" customFormat="1" x14ac:dyDescent="0.25">
      <c r="A9959" s="77"/>
      <c r="D9959" s="60"/>
      <c r="E9959" s="60"/>
      <c r="F9959" s="60"/>
      <c r="G9959" s="60"/>
      <c r="H9959" s="62"/>
      <c r="I9959" s="62"/>
      <c r="J9959" s="62"/>
      <c r="K9959" s="62"/>
      <c r="M9959" s="63"/>
      <c r="N9959" s="63"/>
      <c r="O9959" s="64"/>
      <c r="P9959" s="127"/>
      <c r="W9959" s="64"/>
      <c r="X9959" s="64"/>
    </row>
    <row r="9960" spans="1:24" s="59" customFormat="1" x14ac:dyDescent="0.25">
      <c r="A9960" s="77"/>
      <c r="D9960" s="60"/>
      <c r="E9960" s="60"/>
      <c r="F9960" s="60"/>
      <c r="G9960" s="60"/>
      <c r="H9960" s="62"/>
      <c r="I9960" s="62"/>
      <c r="J9960" s="62"/>
      <c r="K9960" s="62"/>
      <c r="M9960" s="63"/>
      <c r="N9960" s="63"/>
      <c r="O9960" s="64"/>
      <c r="P9960" s="127"/>
      <c r="W9960" s="64"/>
      <c r="X9960" s="64"/>
    </row>
    <row r="9961" spans="1:24" s="59" customFormat="1" x14ac:dyDescent="0.25">
      <c r="A9961" s="77"/>
      <c r="D9961" s="60"/>
      <c r="E9961" s="60"/>
      <c r="F9961" s="60"/>
      <c r="G9961" s="60"/>
      <c r="H9961" s="62"/>
      <c r="I9961" s="62"/>
      <c r="J9961" s="62"/>
      <c r="K9961" s="62"/>
      <c r="M9961" s="63"/>
      <c r="N9961" s="63"/>
      <c r="O9961" s="64"/>
      <c r="P9961" s="127"/>
      <c r="W9961" s="64"/>
      <c r="X9961" s="64"/>
    </row>
    <row r="9962" spans="1:24" s="59" customFormat="1" x14ac:dyDescent="0.25">
      <c r="A9962" s="77"/>
      <c r="D9962" s="60"/>
      <c r="E9962" s="60"/>
      <c r="F9962" s="60"/>
      <c r="G9962" s="60"/>
      <c r="H9962" s="62"/>
      <c r="I9962" s="62"/>
      <c r="J9962" s="62"/>
      <c r="K9962" s="62"/>
      <c r="M9962" s="63"/>
      <c r="N9962" s="63"/>
      <c r="O9962" s="64"/>
      <c r="P9962" s="127"/>
      <c r="W9962" s="64"/>
      <c r="X9962" s="64"/>
    </row>
    <row r="9963" spans="1:24" s="59" customFormat="1" x14ac:dyDescent="0.25">
      <c r="A9963" s="77"/>
      <c r="D9963" s="60"/>
      <c r="E9963" s="60"/>
      <c r="F9963" s="60"/>
      <c r="G9963" s="60"/>
      <c r="H9963" s="62"/>
      <c r="I9963" s="62"/>
      <c r="J9963" s="62"/>
      <c r="K9963" s="62"/>
      <c r="M9963" s="63"/>
      <c r="N9963" s="63"/>
      <c r="O9963" s="64"/>
      <c r="P9963" s="127"/>
      <c r="W9963" s="64"/>
      <c r="X9963" s="64"/>
    </row>
    <row r="9964" spans="1:24" s="59" customFormat="1" x14ac:dyDescent="0.25">
      <c r="A9964" s="77"/>
      <c r="D9964" s="60"/>
      <c r="E9964" s="60"/>
      <c r="F9964" s="60"/>
      <c r="G9964" s="60"/>
      <c r="H9964" s="62"/>
      <c r="I9964" s="62"/>
      <c r="J9964" s="62"/>
      <c r="K9964" s="62"/>
      <c r="M9964" s="63"/>
      <c r="N9964" s="63"/>
      <c r="O9964" s="64"/>
      <c r="P9964" s="127"/>
      <c r="W9964" s="64"/>
      <c r="X9964" s="64"/>
    </row>
    <row r="9965" spans="1:24" s="59" customFormat="1" x14ac:dyDescent="0.25">
      <c r="A9965" s="77"/>
      <c r="D9965" s="60"/>
      <c r="E9965" s="60"/>
      <c r="F9965" s="60"/>
      <c r="G9965" s="60"/>
      <c r="H9965" s="62"/>
      <c r="I9965" s="62"/>
      <c r="J9965" s="62"/>
      <c r="K9965" s="62"/>
      <c r="M9965" s="63"/>
      <c r="N9965" s="63"/>
      <c r="O9965" s="64"/>
      <c r="P9965" s="127"/>
      <c r="W9965" s="64"/>
      <c r="X9965" s="64"/>
    </row>
    <row r="9966" spans="1:24" s="59" customFormat="1" x14ac:dyDescent="0.25">
      <c r="A9966" s="77"/>
      <c r="D9966" s="60"/>
      <c r="E9966" s="60"/>
      <c r="F9966" s="60"/>
      <c r="G9966" s="60"/>
      <c r="H9966" s="62"/>
      <c r="I9966" s="62"/>
      <c r="J9966" s="62"/>
      <c r="K9966" s="62"/>
      <c r="M9966" s="63"/>
      <c r="N9966" s="63"/>
      <c r="O9966" s="64"/>
      <c r="P9966" s="127"/>
      <c r="W9966" s="64"/>
      <c r="X9966" s="64"/>
    </row>
    <row r="9967" spans="1:24" s="59" customFormat="1" x14ac:dyDescent="0.25">
      <c r="A9967" s="77"/>
      <c r="D9967" s="60"/>
      <c r="E9967" s="60"/>
      <c r="F9967" s="60"/>
      <c r="G9967" s="60"/>
      <c r="H9967" s="62"/>
      <c r="I9967" s="62"/>
      <c r="J9967" s="62"/>
      <c r="K9967" s="62"/>
      <c r="M9967" s="63"/>
      <c r="N9967" s="63"/>
      <c r="O9967" s="64"/>
      <c r="P9967" s="127"/>
      <c r="W9967" s="64"/>
      <c r="X9967" s="64"/>
    </row>
    <row r="9968" spans="1:24" s="59" customFormat="1" x14ac:dyDescent="0.25">
      <c r="A9968" s="77"/>
      <c r="D9968" s="60"/>
      <c r="E9968" s="60"/>
      <c r="F9968" s="60"/>
      <c r="G9968" s="60"/>
      <c r="H9968" s="62"/>
      <c r="I9968" s="62"/>
      <c r="J9968" s="62"/>
      <c r="K9968" s="62"/>
      <c r="M9968" s="63"/>
      <c r="N9968" s="63"/>
      <c r="O9968" s="64"/>
      <c r="P9968" s="127"/>
      <c r="W9968" s="64"/>
      <c r="X9968" s="64"/>
    </row>
    <row r="9969" spans="1:24" s="59" customFormat="1" x14ac:dyDescent="0.25">
      <c r="A9969" s="77"/>
      <c r="D9969" s="60"/>
      <c r="E9969" s="60"/>
      <c r="F9969" s="60"/>
      <c r="G9969" s="60"/>
      <c r="H9969" s="62"/>
      <c r="I9969" s="62"/>
      <c r="J9969" s="62"/>
      <c r="K9969" s="62"/>
      <c r="M9969" s="63"/>
      <c r="N9969" s="63"/>
      <c r="O9969" s="64"/>
      <c r="P9969" s="127"/>
      <c r="W9969" s="64"/>
      <c r="X9969" s="64"/>
    </row>
    <row r="9970" spans="1:24" s="59" customFormat="1" x14ac:dyDescent="0.25">
      <c r="A9970" s="77"/>
      <c r="D9970" s="60"/>
      <c r="E9970" s="60"/>
      <c r="F9970" s="60"/>
      <c r="G9970" s="60"/>
      <c r="H9970" s="62"/>
      <c r="I9970" s="62"/>
      <c r="J9970" s="62"/>
      <c r="K9970" s="62"/>
      <c r="M9970" s="63"/>
      <c r="N9970" s="63"/>
      <c r="O9970" s="64"/>
      <c r="P9970" s="127"/>
      <c r="W9970" s="64"/>
      <c r="X9970" s="64"/>
    </row>
    <row r="9971" spans="1:24" s="59" customFormat="1" x14ac:dyDescent="0.25">
      <c r="A9971" s="77"/>
      <c r="D9971" s="60"/>
      <c r="E9971" s="60"/>
      <c r="F9971" s="60"/>
      <c r="G9971" s="60"/>
      <c r="H9971" s="62"/>
      <c r="I9971" s="62"/>
      <c r="J9971" s="62"/>
      <c r="K9971" s="62"/>
      <c r="M9971" s="63"/>
      <c r="N9971" s="63"/>
      <c r="O9971" s="64"/>
      <c r="P9971" s="127"/>
      <c r="W9971" s="64"/>
      <c r="X9971" s="64"/>
    </row>
    <row r="9972" spans="1:24" s="59" customFormat="1" x14ac:dyDescent="0.25">
      <c r="A9972" s="77"/>
      <c r="D9972" s="60"/>
      <c r="E9972" s="60"/>
      <c r="F9972" s="60"/>
      <c r="G9972" s="60"/>
      <c r="H9972" s="62"/>
      <c r="I9972" s="62"/>
      <c r="J9972" s="62"/>
      <c r="K9972" s="62"/>
      <c r="M9972" s="63"/>
      <c r="N9972" s="63"/>
      <c r="O9972" s="64"/>
      <c r="P9972" s="127"/>
      <c r="W9972" s="64"/>
      <c r="X9972" s="64"/>
    </row>
    <row r="9973" spans="1:24" s="59" customFormat="1" x14ac:dyDescent="0.25">
      <c r="A9973" s="77"/>
      <c r="D9973" s="60"/>
      <c r="E9973" s="60"/>
      <c r="F9973" s="60"/>
      <c r="G9973" s="60"/>
      <c r="H9973" s="62"/>
      <c r="I9973" s="62"/>
      <c r="J9973" s="62"/>
      <c r="K9973" s="62"/>
      <c r="M9973" s="63"/>
      <c r="N9973" s="63"/>
      <c r="O9973" s="64"/>
      <c r="P9973" s="127"/>
      <c r="W9973" s="64"/>
      <c r="X9973" s="64"/>
    </row>
    <row r="9974" spans="1:24" s="59" customFormat="1" x14ac:dyDescent="0.25">
      <c r="A9974" s="77"/>
      <c r="D9974" s="60"/>
      <c r="E9974" s="60"/>
      <c r="F9974" s="60"/>
      <c r="G9974" s="60"/>
      <c r="H9974" s="62"/>
      <c r="I9974" s="62"/>
      <c r="J9974" s="62"/>
      <c r="K9974" s="62"/>
      <c r="M9974" s="63"/>
      <c r="N9974" s="63"/>
      <c r="O9974" s="64"/>
      <c r="P9974" s="127"/>
      <c r="W9974" s="64"/>
      <c r="X9974" s="64"/>
    </row>
    <row r="9975" spans="1:24" s="59" customFormat="1" x14ac:dyDescent="0.25">
      <c r="A9975" s="77"/>
      <c r="D9975" s="60"/>
      <c r="E9975" s="60"/>
      <c r="F9975" s="60"/>
      <c r="G9975" s="60"/>
      <c r="H9975" s="62"/>
      <c r="I9975" s="62"/>
      <c r="J9975" s="62"/>
      <c r="K9975" s="62"/>
      <c r="M9975" s="63"/>
      <c r="N9975" s="63"/>
      <c r="O9975" s="64"/>
      <c r="P9975" s="127"/>
      <c r="W9975" s="64"/>
      <c r="X9975" s="64"/>
    </row>
    <row r="9976" spans="1:24" s="59" customFormat="1" x14ac:dyDescent="0.25">
      <c r="A9976" s="77"/>
      <c r="D9976" s="60"/>
      <c r="E9976" s="60"/>
      <c r="F9976" s="60"/>
      <c r="G9976" s="60"/>
      <c r="H9976" s="62"/>
      <c r="I9976" s="62"/>
      <c r="J9976" s="62"/>
      <c r="K9976" s="62"/>
      <c r="M9976" s="63"/>
      <c r="N9976" s="63"/>
      <c r="O9976" s="64"/>
      <c r="P9976" s="127"/>
      <c r="W9976" s="64"/>
      <c r="X9976" s="64"/>
    </row>
    <row r="9977" spans="1:24" s="59" customFormat="1" x14ac:dyDescent="0.25">
      <c r="A9977" s="77"/>
      <c r="D9977" s="60"/>
      <c r="E9977" s="60"/>
      <c r="F9977" s="60"/>
      <c r="G9977" s="60"/>
      <c r="H9977" s="62"/>
      <c r="I9977" s="62"/>
      <c r="J9977" s="62"/>
      <c r="K9977" s="62"/>
      <c r="M9977" s="63"/>
      <c r="N9977" s="63"/>
      <c r="O9977" s="64"/>
      <c r="P9977" s="127"/>
      <c r="W9977" s="64"/>
      <c r="X9977" s="64"/>
    </row>
    <row r="9978" spans="1:24" s="59" customFormat="1" x14ac:dyDescent="0.25">
      <c r="A9978" s="77"/>
      <c r="D9978" s="60"/>
      <c r="E9978" s="60"/>
      <c r="F9978" s="60"/>
      <c r="G9978" s="60"/>
      <c r="H9978" s="62"/>
      <c r="I9978" s="62"/>
      <c r="J9978" s="62"/>
      <c r="K9978" s="62"/>
      <c r="M9978" s="63"/>
      <c r="N9978" s="63"/>
      <c r="O9978" s="64"/>
      <c r="P9978" s="127"/>
      <c r="W9978" s="64"/>
      <c r="X9978" s="64"/>
    </row>
    <row r="9979" spans="1:24" s="59" customFormat="1" x14ac:dyDescent="0.25">
      <c r="A9979" s="77"/>
      <c r="D9979" s="60"/>
      <c r="E9979" s="60"/>
      <c r="F9979" s="60"/>
      <c r="G9979" s="60"/>
      <c r="H9979" s="62"/>
      <c r="I9979" s="62"/>
      <c r="J9979" s="62"/>
      <c r="K9979" s="62"/>
      <c r="M9979" s="63"/>
      <c r="N9979" s="63"/>
      <c r="O9979" s="64"/>
      <c r="P9979" s="127"/>
      <c r="W9979" s="64"/>
      <c r="X9979" s="64"/>
    </row>
    <row r="9980" spans="1:24" s="59" customFormat="1" x14ac:dyDescent="0.25">
      <c r="A9980" s="77"/>
      <c r="D9980" s="60"/>
      <c r="E9980" s="60"/>
      <c r="F9980" s="60"/>
      <c r="G9980" s="60"/>
      <c r="H9980" s="62"/>
      <c r="I9980" s="62"/>
      <c r="J9980" s="62"/>
      <c r="K9980" s="62"/>
      <c r="M9980" s="63"/>
      <c r="N9980" s="63"/>
      <c r="O9980" s="64"/>
      <c r="P9980" s="127"/>
      <c r="W9980" s="64"/>
      <c r="X9980" s="64"/>
    </row>
    <row r="9981" spans="1:24" s="59" customFormat="1" x14ac:dyDescent="0.25">
      <c r="A9981" s="77"/>
      <c r="D9981" s="60"/>
      <c r="E9981" s="60"/>
      <c r="F9981" s="60"/>
      <c r="G9981" s="60"/>
      <c r="H9981" s="62"/>
      <c r="I9981" s="62"/>
      <c r="J9981" s="62"/>
      <c r="K9981" s="62"/>
      <c r="M9981" s="63"/>
      <c r="N9981" s="63"/>
      <c r="O9981" s="64"/>
      <c r="P9981" s="127"/>
      <c r="W9981" s="64"/>
      <c r="X9981" s="64"/>
    </row>
    <row r="9982" spans="1:24" s="59" customFormat="1" x14ac:dyDescent="0.25">
      <c r="A9982" s="77"/>
      <c r="D9982" s="60"/>
      <c r="E9982" s="60"/>
      <c r="F9982" s="60"/>
      <c r="G9982" s="60"/>
      <c r="H9982" s="62"/>
      <c r="I9982" s="62"/>
      <c r="J9982" s="62"/>
      <c r="K9982" s="62"/>
      <c r="M9982" s="63"/>
      <c r="N9982" s="63"/>
      <c r="O9982" s="64"/>
      <c r="P9982" s="127"/>
      <c r="W9982" s="64"/>
      <c r="X9982" s="64"/>
    </row>
    <row r="9983" spans="1:24" s="59" customFormat="1" x14ac:dyDescent="0.25">
      <c r="A9983" s="77"/>
      <c r="D9983" s="60"/>
      <c r="E9983" s="60"/>
      <c r="F9983" s="60"/>
      <c r="G9983" s="60"/>
      <c r="H9983" s="62"/>
      <c r="I9983" s="62"/>
      <c r="J9983" s="62"/>
      <c r="K9983" s="62"/>
      <c r="M9983" s="63"/>
      <c r="N9983" s="63"/>
      <c r="O9983" s="64"/>
      <c r="P9983" s="127"/>
      <c r="W9983" s="64"/>
      <c r="X9983" s="64"/>
    </row>
    <row r="9984" spans="1:24" s="59" customFormat="1" x14ac:dyDescent="0.25">
      <c r="A9984" s="77"/>
      <c r="D9984" s="60"/>
      <c r="E9984" s="60"/>
      <c r="F9984" s="60"/>
      <c r="G9984" s="60"/>
      <c r="H9984" s="62"/>
      <c r="I9984" s="62"/>
      <c r="J9984" s="62"/>
      <c r="K9984" s="62"/>
      <c r="M9984" s="63"/>
      <c r="N9984" s="63"/>
      <c r="O9984" s="64"/>
      <c r="P9984" s="127"/>
      <c r="W9984" s="64"/>
      <c r="X9984" s="64"/>
    </row>
    <row r="9985" spans="1:24" s="59" customFormat="1" x14ac:dyDescent="0.25">
      <c r="A9985" s="77"/>
      <c r="D9985" s="60"/>
      <c r="E9985" s="60"/>
      <c r="F9985" s="60"/>
      <c r="G9985" s="60"/>
      <c r="H9985" s="62"/>
      <c r="I9985" s="62"/>
      <c r="J9985" s="62"/>
      <c r="K9985" s="62"/>
      <c r="M9985" s="63"/>
      <c r="N9985" s="63"/>
      <c r="O9985" s="64"/>
      <c r="P9985" s="127"/>
      <c r="W9985" s="64"/>
      <c r="X9985" s="64"/>
    </row>
    <row r="9986" spans="1:24" s="59" customFormat="1" x14ac:dyDescent="0.25">
      <c r="A9986" s="77"/>
      <c r="D9986" s="60"/>
      <c r="E9986" s="60"/>
      <c r="F9986" s="60"/>
      <c r="G9986" s="60"/>
      <c r="H9986" s="62"/>
      <c r="I9986" s="62"/>
      <c r="J9986" s="62"/>
      <c r="K9986" s="62"/>
      <c r="M9986" s="63"/>
      <c r="N9986" s="63"/>
      <c r="O9986" s="64"/>
      <c r="P9986" s="127"/>
      <c r="W9986" s="64"/>
      <c r="X9986" s="64"/>
    </row>
    <row r="9987" spans="1:24" s="59" customFormat="1" x14ac:dyDescent="0.25">
      <c r="A9987" s="77"/>
      <c r="D9987" s="60"/>
      <c r="E9987" s="60"/>
      <c r="F9987" s="60"/>
      <c r="G9987" s="60"/>
      <c r="H9987" s="62"/>
      <c r="I9987" s="62"/>
      <c r="J9987" s="62"/>
      <c r="K9987" s="62"/>
      <c r="M9987" s="63"/>
      <c r="N9987" s="63"/>
      <c r="O9987" s="64"/>
      <c r="P9987" s="127"/>
      <c r="W9987" s="64"/>
      <c r="X9987" s="64"/>
    </row>
    <row r="9988" spans="1:24" s="59" customFormat="1" x14ac:dyDescent="0.25">
      <c r="A9988" s="77"/>
      <c r="D9988" s="60"/>
      <c r="E9988" s="60"/>
      <c r="F9988" s="60"/>
      <c r="G9988" s="60"/>
      <c r="H9988" s="62"/>
      <c r="I9988" s="62"/>
      <c r="J9988" s="62"/>
      <c r="K9988" s="62"/>
      <c r="M9988" s="63"/>
      <c r="N9988" s="63"/>
      <c r="O9988" s="64"/>
      <c r="P9988" s="127"/>
      <c r="W9988" s="64"/>
      <c r="X9988" s="64"/>
    </row>
    <row r="9989" spans="1:24" s="59" customFormat="1" x14ac:dyDescent="0.25">
      <c r="A9989" s="77"/>
      <c r="D9989" s="60"/>
      <c r="E9989" s="60"/>
      <c r="F9989" s="60"/>
      <c r="G9989" s="60"/>
      <c r="H9989" s="62"/>
      <c r="I9989" s="62"/>
      <c r="J9989" s="62"/>
      <c r="K9989" s="62"/>
      <c r="M9989" s="63"/>
      <c r="N9989" s="63"/>
      <c r="O9989" s="64"/>
      <c r="P9989" s="127"/>
      <c r="W9989" s="64"/>
      <c r="X9989" s="64"/>
    </row>
    <row r="9990" spans="1:24" s="59" customFormat="1" x14ac:dyDescent="0.25">
      <c r="A9990" s="77"/>
      <c r="D9990" s="60"/>
      <c r="E9990" s="60"/>
      <c r="F9990" s="60"/>
      <c r="G9990" s="60"/>
      <c r="H9990" s="62"/>
      <c r="I9990" s="62"/>
      <c r="J9990" s="62"/>
      <c r="K9990" s="62"/>
      <c r="M9990" s="63"/>
      <c r="N9990" s="63"/>
      <c r="O9990" s="64"/>
      <c r="P9990" s="127"/>
      <c r="W9990" s="64"/>
      <c r="X9990" s="64"/>
    </row>
    <row r="9991" spans="1:24" s="59" customFormat="1" x14ac:dyDescent="0.25">
      <c r="A9991" s="77"/>
      <c r="D9991" s="60"/>
      <c r="E9991" s="60"/>
      <c r="F9991" s="60"/>
      <c r="G9991" s="60"/>
      <c r="H9991" s="62"/>
      <c r="I9991" s="62"/>
      <c r="J9991" s="62"/>
      <c r="K9991" s="62"/>
      <c r="M9991" s="63"/>
      <c r="N9991" s="63"/>
      <c r="O9991" s="64"/>
      <c r="P9991" s="127"/>
      <c r="W9991" s="64"/>
      <c r="X9991" s="64"/>
    </row>
    <row r="9992" spans="1:24" s="59" customFormat="1" x14ac:dyDescent="0.25">
      <c r="A9992" s="77"/>
      <c r="D9992" s="60"/>
      <c r="E9992" s="60"/>
      <c r="F9992" s="60"/>
      <c r="G9992" s="60"/>
      <c r="H9992" s="62"/>
      <c r="I9992" s="62"/>
      <c r="J9992" s="62"/>
      <c r="K9992" s="62"/>
      <c r="M9992" s="63"/>
      <c r="N9992" s="63"/>
      <c r="O9992" s="64"/>
      <c r="P9992" s="127"/>
      <c r="W9992" s="64"/>
      <c r="X9992" s="64"/>
    </row>
    <row r="9993" spans="1:24" s="59" customFormat="1" x14ac:dyDescent="0.25">
      <c r="A9993" s="77"/>
      <c r="D9993" s="60"/>
      <c r="E9993" s="60"/>
      <c r="F9993" s="60"/>
      <c r="G9993" s="60"/>
      <c r="H9993" s="62"/>
      <c r="I9993" s="62"/>
      <c r="J9993" s="62"/>
      <c r="K9993" s="62"/>
      <c r="M9993" s="63"/>
      <c r="N9993" s="63"/>
      <c r="O9993" s="64"/>
      <c r="P9993" s="127"/>
      <c r="W9993" s="64"/>
      <c r="X9993" s="64"/>
    </row>
    <row r="9994" spans="1:24" s="59" customFormat="1" x14ac:dyDescent="0.25">
      <c r="A9994" s="77"/>
      <c r="D9994" s="60"/>
      <c r="E9994" s="60"/>
      <c r="F9994" s="60"/>
      <c r="G9994" s="60"/>
      <c r="H9994" s="62"/>
      <c r="I9994" s="62"/>
      <c r="J9994" s="62"/>
      <c r="K9994" s="62"/>
      <c r="M9994" s="63"/>
      <c r="N9994" s="63"/>
      <c r="O9994" s="64"/>
      <c r="P9994" s="127"/>
      <c r="W9994" s="64"/>
      <c r="X9994" s="64"/>
    </row>
    <row r="9995" spans="1:24" s="59" customFormat="1" x14ac:dyDescent="0.25">
      <c r="A9995" s="77"/>
      <c r="D9995" s="60"/>
      <c r="E9995" s="60"/>
      <c r="F9995" s="60"/>
      <c r="G9995" s="60"/>
      <c r="H9995" s="62"/>
      <c r="I9995" s="62"/>
      <c r="J9995" s="62"/>
      <c r="K9995" s="62"/>
      <c r="M9995" s="63"/>
      <c r="N9995" s="63"/>
      <c r="O9995" s="64"/>
      <c r="P9995" s="127"/>
      <c r="W9995" s="64"/>
      <c r="X9995" s="64"/>
    </row>
    <row r="9996" spans="1:24" s="59" customFormat="1" x14ac:dyDescent="0.25">
      <c r="A9996" s="77"/>
      <c r="D9996" s="60"/>
      <c r="E9996" s="60"/>
      <c r="F9996" s="60"/>
      <c r="G9996" s="60"/>
      <c r="H9996" s="62"/>
      <c r="I9996" s="62"/>
      <c r="J9996" s="62"/>
      <c r="K9996" s="62"/>
      <c r="M9996" s="63"/>
      <c r="N9996" s="63"/>
      <c r="O9996" s="64"/>
      <c r="P9996" s="127"/>
      <c r="W9996" s="64"/>
      <c r="X9996" s="64"/>
    </row>
    <row r="9997" spans="1:24" s="59" customFormat="1" x14ac:dyDescent="0.25">
      <c r="A9997" s="77"/>
      <c r="D9997" s="60"/>
      <c r="E9997" s="60"/>
      <c r="F9997" s="60"/>
      <c r="G9997" s="60"/>
      <c r="H9997" s="62"/>
      <c r="I9997" s="62"/>
      <c r="J9997" s="62"/>
      <c r="K9997" s="62"/>
      <c r="M9997" s="63"/>
      <c r="N9997" s="63"/>
      <c r="O9997" s="64"/>
      <c r="P9997" s="127"/>
      <c r="W9997" s="64"/>
      <c r="X9997" s="64"/>
    </row>
    <row r="9998" spans="1:24" s="59" customFormat="1" x14ac:dyDescent="0.25">
      <c r="A9998" s="77"/>
      <c r="D9998" s="60"/>
      <c r="E9998" s="60"/>
      <c r="F9998" s="60"/>
      <c r="G9998" s="60"/>
      <c r="H9998" s="62"/>
      <c r="I9998" s="62"/>
      <c r="J9998" s="62"/>
      <c r="K9998" s="62"/>
      <c r="M9998" s="63"/>
      <c r="N9998" s="63"/>
      <c r="O9998" s="64"/>
      <c r="P9998" s="127"/>
      <c r="W9998" s="64"/>
      <c r="X9998" s="64"/>
    </row>
    <row r="9999" spans="1:24" s="59" customFormat="1" x14ac:dyDescent="0.25">
      <c r="A9999" s="77"/>
      <c r="D9999" s="60"/>
      <c r="E9999" s="60"/>
      <c r="F9999" s="60"/>
      <c r="G9999" s="60"/>
      <c r="H9999" s="62"/>
      <c r="I9999" s="62"/>
      <c r="J9999" s="62"/>
      <c r="K9999" s="62"/>
      <c r="M9999" s="63"/>
      <c r="N9999" s="63"/>
      <c r="O9999" s="64"/>
      <c r="P9999" s="127"/>
      <c r="W9999" s="64"/>
      <c r="X9999" s="64"/>
    </row>
    <row r="10000" spans="1:24" s="59" customFormat="1" x14ac:dyDescent="0.25">
      <c r="A10000" s="77"/>
      <c r="B10000" s="59" t="s">
        <v>56</v>
      </c>
      <c r="D10000" s="60"/>
      <c r="E10000" s="60"/>
      <c r="F10000" s="60"/>
      <c r="G10000" s="60"/>
      <c r="H10000" s="62"/>
      <c r="I10000" s="62"/>
      <c r="J10000" s="62"/>
      <c r="K10000" s="62"/>
      <c r="M10000" s="63"/>
      <c r="N10000" s="63"/>
      <c r="O10000" s="64"/>
      <c r="P10000" s="127"/>
      <c r="W10000" s="64"/>
      <c r="X10000" s="64"/>
    </row>
    <row r="10001" spans="1:24" s="59" customFormat="1" x14ac:dyDescent="0.25">
      <c r="A10001" s="77"/>
      <c r="B10001" s="59" t="s">
        <v>57</v>
      </c>
      <c r="D10001" s="60"/>
      <c r="E10001" s="60"/>
      <c r="F10001" s="60"/>
      <c r="G10001" s="60"/>
      <c r="H10001" s="62"/>
      <c r="I10001" s="62"/>
      <c r="J10001" s="62"/>
      <c r="K10001" s="62"/>
      <c r="M10001" s="63"/>
      <c r="N10001" s="63"/>
      <c r="O10001" s="64"/>
      <c r="P10001" s="127"/>
      <c r="W10001" s="64"/>
      <c r="X10001" s="64"/>
    </row>
    <row r="10002" spans="1:24" s="59" customFormat="1" x14ac:dyDescent="0.25">
      <c r="A10002" s="77"/>
      <c r="B10002" s="59" t="s">
        <v>58</v>
      </c>
      <c r="D10002" s="60"/>
      <c r="E10002" s="60"/>
      <c r="F10002" s="60"/>
      <c r="G10002" s="60"/>
      <c r="H10002" s="62"/>
      <c r="I10002" s="62"/>
      <c r="J10002" s="62"/>
      <c r="K10002" s="62"/>
      <c r="M10002" s="63"/>
      <c r="N10002" s="63"/>
      <c r="O10002" s="64"/>
      <c r="P10002" s="127"/>
      <c r="W10002" s="64"/>
      <c r="X10002" s="64"/>
    </row>
    <row r="10003" spans="1:24" s="59" customFormat="1" x14ac:dyDescent="0.25">
      <c r="A10003" s="77"/>
      <c r="B10003" s="59" t="s">
        <v>59</v>
      </c>
      <c r="D10003" s="60"/>
      <c r="E10003" s="60"/>
      <c r="F10003" s="60"/>
      <c r="G10003" s="60"/>
      <c r="H10003" s="62"/>
      <c r="I10003" s="62"/>
      <c r="J10003" s="62"/>
      <c r="K10003" s="62"/>
      <c r="M10003" s="63"/>
      <c r="N10003" s="63"/>
      <c r="O10003" s="64"/>
      <c r="P10003" s="127"/>
      <c r="W10003" s="64"/>
      <c r="X10003" s="64"/>
    </row>
    <row r="10004" spans="1:24" s="59" customFormat="1" x14ac:dyDescent="0.25">
      <c r="A10004" s="77"/>
      <c r="B10004" s="59" t="s">
        <v>60</v>
      </c>
      <c r="D10004" s="60"/>
      <c r="E10004" s="60"/>
      <c r="F10004" s="60"/>
      <c r="G10004" s="60"/>
      <c r="H10004" s="62"/>
      <c r="I10004" s="62"/>
      <c r="J10004" s="62"/>
      <c r="K10004" s="62"/>
      <c r="M10004" s="63"/>
      <c r="N10004" s="63"/>
      <c r="O10004" s="64"/>
      <c r="P10004" s="127"/>
      <c r="W10004" s="64"/>
      <c r="X10004" s="64"/>
    </row>
    <row r="10005" spans="1:24" s="59" customFormat="1" x14ac:dyDescent="0.25">
      <c r="A10005" s="77"/>
      <c r="B10005" s="59" t="s">
        <v>61</v>
      </c>
      <c r="D10005" s="60"/>
      <c r="E10005" s="60"/>
      <c r="F10005" s="60"/>
      <c r="G10005" s="60"/>
      <c r="H10005" s="62"/>
      <c r="I10005" s="62"/>
      <c r="J10005" s="62"/>
      <c r="K10005" s="62"/>
      <c r="M10005" s="63"/>
      <c r="N10005" s="63"/>
      <c r="O10005" s="64"/>
      <c r="P10005" s="127"/>
      <c r="W10005" s="64"/>
      <c r="X10005" s="64"/>
    </row>
    <row r="10006" spans="1:24" s="59" customFormat="1" x14ac:dyDescent="0.25">
      <c r="A10006" s="77"/>
      <c r="B10006" s="59" t="s">
        <v>62</v>
      </c>
      <c r="D10006" s="60"/>
      <c r="E10006" s="60"/>
      <c r="F10006" s="60"/>
      <c r="G10006" s="60"/>
      <c r="H10006" s="62"/>
      <c r="I10006" s="62"/>
      <c r="J10006" s="62"/>
      <c r="K10006" s="62"/>
      <c r="M10006" s="63"/>
      <c r="N10006" s="63"/>
      <c r="O10006" s="64"/>
      <c r="P10006" s="127"/>
      <c r="W10006" s="64"/>
      <c r="X10006" s="64"/>
    </row>
    <row r="10007" spans="1:24" s="59" customFormat="1" x14ac:dyDescent="0.25">
      <c r="A10007" s="77"/>
      <c r="B10007" s="59" t="s">
        <v>63</v>
      </c>
      <c r="D10007" s="60"/>
      <c r="E10007" s="60"/>
      <c r="F10007" s="60"/>
      <c r="G10007" s="60"/>
      <c r="H10007" s="62"/>
      <c r="I10007" s="62"/>
      <c r="J10007" s="62"/>
      <c r="K10007" s="62"/>
      <c r="M10007" s="63"/>
      <c r="N10007" s="63"/>
      <c r="O10007" s="64"/>
      <c r="P10007" s="127"/>
      <c r="W10007" s="64"/>
      <c r="X10007" s="64"/>
    </row>
    <row r="10008" spans="1:24" s="59" customFormat="1" x14ac:dyDescent="0.25">
      <c r="A10008" s="77"/>
      <c r="B10008" s="59" t="s">
        <v>64</v>
      </c>
      <c r="D10008" s="60"/>
      <c r="E10008" s="60"/>
      <c r="F10008" s="60"/>
      <c r="G10008" s="60"/>
      <c r="H10008" s="62"/>
      <c r="I10008" s="62"/>
      <c r="J10008" s="62"/>
      <c r="K10008" s="62"/>
      <c r="M10008" s="63"/>
      <c r="N10008" s="63"/>
      <c r="O10008" s="64"/>
      <c r="P10008" s="127"/>
      <c r="W10008" s="64"/>
      <c r="X10008" s="64"/>
    </row>
    <row r="10009" spans="1:24" s="59" customFormat="1" x14ac:dyDescent="0.25">
      <c r="A10009" s="77"/>
      <c r="B10009" s="59" t="s">
        <v>65</v>
      </c>
      <c r="D10009" s="60"/>
      <c r="E10009" s="60"/>
      <c r="F10009" s="60"/>
      <c r="G10009" s="60"/>
      <c r="H10009" s="62"/>
      <c r="I10009" s="62"/>
      <c r="J10009" s="62"/>
      <c r="K10009" s="62"/>
      <c r="M10009" s="63"/>
      <c r="N10009" s="63"/>
      <c r="O10009" s="64"/>
      <c r="P10009" s="127"/>
      <c r="W10009" s="64"/>
      <c r="X10009" s="64"/>
    </row>
    <row r="10010" spans="1:24" s="59" customFormat="1" x14ac:dyDescent="0.25">
      <c r="A10010" s="77"/>
      <c r="B10010" s="59" t="s">
        <v>66</v>
      </c>
      <c r="D10010" s="60"/>
      <c r="E10010" s="60"/>
      <c r="F10010" s="60"/>
      <c r="G10010" s="60"/>
      <c r="H10010" s="62"/>
      <c r="I10010" s="62"/>
      <c r="J10010" s="62"/>
      <c r="K10010" s="62"/>
      <c r="M10010" s="63"/>
      <c r="N10010" s="63"/>
      <c r="O10010" s="64"/>
      <c r="P10010" s="127"/>
      <c r="W10010" s="64"/>
      <c r="X10010" s="64"/>
    </row>
    <row r="10011" spans="1:24" s="59" customFormat="1" x14ac:dyDescent="0.25">
      <c r="A10011" s="77"/>
      <c r="B10011" s="59" t="s">
        <v>67</v>
      </c>
      <c r="D10011" s="60"/>
      <c r="E10011" s="60"/>
      <c r="F10011" s="60"/>
      <c r="G10011" s="60"/>
      <c r="H10011" s="62"/>
      <c r="I10011" s="62"/>
      <c r="J10011" s="62"/>
      <c r="K10011" s="62"/>
      <c r="M10011" s="63"/>
      <c r="N10011" s="63"/>
      <c r="O10011" s="64"/>
      <c r="P10011" s="127"/>
      <c r="W10011" s="64"/>
      <c r="X10011" s="64"/>
    </row>
    <row r="10012" spans="1:24" s="59" customFormat="1" x14ac:dyDescent="0.25">
      <c r="A10012" s="77"/>
      <c r="B10012" s="59" t="s">
        <v>68</v>
      </c>
      <c r="D10012" s="60"/>
      <c r="E10012" s="60"/>
      <c r="F10012" s="60"/>
      <c r="G10012" s="60"/>
      <c r="H10012" s="62"/>
      <c r="I10012" s="62"/>
      <c r="J10012" s="62"/>
      <c r="K10012" s="62"/>
      <c r="M10012" s="63"/>
      <c r="N10012" s="63"/>
      <c r="O10012" s="64"/>
      <c r="P10012" s="127"/>
      <c r="W10012" s="64"/>
      <c r="X10012" s="64"/>
    </row>
    <row r="10013" spans="1:24" s="59" customFormat="1" x14ac:dyDescent="0.25">
      <c r="A10013" s="77"/>
      <c r="B10013" s="59" t="s">
        <v>69</v>
      </c>
      <c r="D10013" s="60"/>
      <c r="E10013" s="60"/>
      <c r="F10013" s="60"/>
      <c r="G10013" s="60"/>
      <c r="H10013" s="62"/>
      <c r="I10013" s="62"/>
      <c r="J10013" s="62"/>
      <c r="K10013" s="62"/>
      <c r="M10013" s="63"/>
      <c r="N10013" s="63"/>
      <c r="O10013" s="64"/>
      <c r="P10013" s="127"/>
      <c r="W10013" s="64"/>
      <c r="X10013" s="64"/>
    </row>
    <row r="10014" spans="1:24" s="59" customFormat="1" x14ac:dyDescent="0.25">
      <c r="A10014" s="77"/>
      <c r="B10014" s="59" t="s">
        <v>70</v>
      </c>
      <c r="D10014" s="60"/>
      <c r="E10014" s="60"/>
      <c r="F10014" s="60"/>
      <c r="G10014" s="60"/>
      <c r="H10014" s="62"/>
      <c r="I10014" s="62"/>
      <c r="J10014" s="62"/>
      <c r="K10014" s="62"/>
      <c r="M10014" s="63"/>
      <c r="N10014" s="63"/>
      <c r="O10014" s="64"/>
      <c r="P10014" s="127"/>
      <c r="W10014" s="64"/>
      <c r="X10014" s="64"/>
    </row>
    <row r="10015" spans="1:24" s="59" customFormat="1" x14ac:dyDescent="0.25">
      <c r="A10015" s="77"/>
      <c r="B10015" s="59" t="s">
        <v>71</v>
      </c>
      <c r="D10015" s="60"/>
      <c r="E10015" s="60"/>
      <c r="F10015" s="60"/>
      <c r="G10015" s="60"/>
      <c r="H10015" s="62"/>
      <c r="I10015" s="62"/>
      <c r="J10015" s="62"/>
      <c r="K10015" s="62"/>
      <c r="M10015" s="63"/>
      <c r="N10015" s="63"/>
      <c r="O10015" s="64"/>
      <c r="P10015" s="127"/>
      <c r="W10015" s="64"/>
      <c r="X10015" s="64"/>
    </row>
    <row r="10016" spans="1:24" s="59" customFormat="1" x14ac:dyDescent="0.25">
      <c r="A10016" s="77"/>
      <c r="B10016" s="59" t="s">
        <v>72</v>
      </c>
      <c r="D10016" s="60"/>
      <c r="E10016" s="60"/>
      <c r="F10016" s="60"/>
      <c r="G10016" s="60"/>
      <c r="H10016" s="62"/>
      <c r="I10016" s="62"/>
      <c r="J10016" s="62"/>
      <c r="K10016" s="62"/>
      <c r="M10016" s="63"/>
      <c r="N10016" s="63"/>
      <c r="O10016" s="64"/>
      <c r="P10016" s="127"/>
      <c r="W10016" s="64"/>
      <c r="X10016" s="64"/>
    </row>
    <row r="10017" spans="1:24" s="59" customFormat="1" x14ac:dyDescent="0.25">
      <c r="A10017" s="77"/>
      <c r="B10017" s="59" t="s">
        <v>73</v>
      </c>
      <c r="D10017" s="60"/>
      <c r="E10017" s="60"/>
      <c r="F10017" s="60"/>
      <c r="G10017" s="60"/>
      <c r="H10017" s="62"/>
      <c r="I10017" s="62"/>
      <c r="J10017" s="62"/>
      <c r="K10017" s="62"/>
      <c r="M10017" s="63"/>
      <c r="N10017" s="63"/>
      <c r="O10017" s="64"/>
      <c r="P10017" s="127"/>
      <c r="W10017" s="64"/>
      <c r="X10017" s="64"/>
    </row>
    <row r="10018" spans="1:24" s="59" customFormat="1" x14ac:dyDescent="0.25">
      <c r="A10018" s="77"/>
      <c r="B10018" s="59" t="s">
        <v>74</v>
      </c>
      <c r="D10018" s="60"/>
      <c r="E10018" s="60"/>
      <c r="F10018" s="60"/>
      <c r="G10018" s="60"/>
      <c r="H10018" s="62"/>
      <c r="I10018" s="62"/>
      <c r="J10018" s="62"/>
      <c r="K10018" s="62"/>
      <c r="M10018" s="63"/>
      <c r="N10018" s="63"/>
      <c r="O10018" s="64"/>
      <c r="P10018" s="127"/>
      <c r="W10018" s="64"/>
      <c r="X10018" s="64"/>
    </row>
    <row r="10019" spans="1:24" s="59" customFormat="1" x14ac:dyDescent="0.25">
      <c r="A10019" s="77"/>
      <c r="B10019" s="59" t="s">
        <v>75</v>
      </c>
      <c r="D10019" s="60"/>
      <c r="E10019" s="60"/>
      <c r="F10019" s="60"/>
      <c r="G10019" s="60"/>
      <c r="H10019" s="62"/>
      <c r="I10019" s="62"/>
      <c r="J10019" s="62"/>
      <c r="K10019" s="62"/>
      <c r="M10019" s="63"/>
      <c r="N10019" s="63"/>
      <c r="O10019" s="64"/>
      <c r="P10019" s="127"/>
      <c r="W10019" s="64"/>
      <c r="X10019" s="64"/>
    </row>
    <row r="10020" spans="1:24" s="59" customFormat="1" x14ac:dyDescent="0.25">
      <c r="A10020" s="77"/>
      <c r="B10020" s="59" t="s">
        <v>76</v>
      </c>
      <c r="D10020" s="60"/>
      <c r="E10020" s="60"/>
      <c r="F10020" s="60"/>
      <c r="G10020" s="60"/>
      <c r="H10020" s="62"/>
      <c r="I10020" s="62"/>
      <c r="J10020" s="62"/>
      <c r="K10020" s="62"/>
      <c r="M10020" s="63"/>
      <c r="N10020" s="63"/>
      <c r="O10020" s="64"/>
      <c r="P10020" s="127"/>
      <c r="W10020" s="64"/>
      <c r="X10020" s="64"/>
    </row>
    <row r="10021" spans="1:24" s="59" customFormat="1" x14ac:dyDescent="0.25">
      <c r="A10021" s="77"/>
      <c r="B10021" s="59" t="s">
        <v>77</v>
      </c>
      <c r="D10021" s="60"/>
      <c r="E10021" s="60"/>
      <c r="F10021" s="60"/>
      <c r="G10021" s="60"/>
      <c r="H10021" s="62"/>
      <c r="I10021" s="62"/>
      <c r="J10021" s="62"/>
      <c r="K10021" s="62"/>
      <c r="M10021" s="63"/>
      <c r="N10021" s="63"/>
      <c r="O10021" s="64"/>
      <c r="P10021" s="127"/>
      <c r="W10021" s="64"/>
      <c r="X10021" s="64"/>
    </row>
    <row r="10022" spans="1:24" s="59" customFormat="1" x14ac:dyDescent="0.25">
      <c r="A10022" s="77"/>
      <c r="B10022" s="59" t="s">
        <v>78</v>
      </c>
      <c r="D10022" s="60"/>
      <c r="E10022" s="60"/>
      <c r="F10022" s="60"/>
      <c r="G10022" s="60"/>
      <c r="H10022" s="62"/>
      <c r="I10022" s="62"/>
      <c r="J10022" s="62"/>
      <c r="K10022" s="62"/>
      <c r="M10022" s="63"/>
      <c r="N10022" s="63"/>
      <c r="O10022" s="64"/>
      <c r="P10022" s="127"/>
      <c r="W10022" s="64"/>
      <c r="X10022" s="64"/>
    </row>
    <row r="10023" spans="1:24" s="59" customFormat="1" x14ac:dyDescent="0.25">
      <c r="A10023" s="77"/>
      <c r="B10023" s="59" t="s">
        <v>79</v>
      </c>
      <c r="D10023" s="60"/>
      <c r="E10023" s="60"/>
      <c r="F10023" s="60"/>
      <c r="G10023" s="60"/>
      <c r="H10023" s="62"/>
      <c r="I10023" s="62"/>
      <c r="J10023" s="62"/>
      <c r="K10023" s="62"/>
      <c r="M10023" s="63"/>
      <c r="N10023" s="63"/>
      <c r="O10023" s="64"/>
      <c r="P10023" s="127"/>
      <c r="W10023" s="64"/>
      <c r="X10023" s="64"/>
    </row>
    <row r="10024" spans="1:24" s="59" customFormat="1" x14ac:dyDescent="0.25">
      <c r="A10024" s="77"/>
      <c r="B10024" s="59" t="s">
        <v>80</v>
      </c>
      <c r="D10024" s="60"/>
      <c r="E10024" s="60"/>
      <c r="F10024" s="60"/>
      <c r="G10024" s="60"/>
      <c r="H10024" s="62"/>
      <c r="I10024" s="62"/>
      <c r="J10024" s="62"/>
      <c r="K10024" s="62"/>
      <c r="M10024" s="63"/>
      <c r="N10024" s="63"/>
      <c r="O10024" s="64"/>
      <c r="P10024" s="127"/>
      <c r="W10024" s="64"/>
      <c r="X10024" s="64"/>
    </row>
    <row r="10025" spans="1:24" s="59" customFormat="1" x14ac:dyDescent="0.25">
      <c r="A10025" s="77"/>
      <c r="B10025" s="59" t="s">
        <v>81</v>
      </c>
      <c r="D10025" s="60"/>
      <c r="E10025" s="60"/>
      <c r="F10025" s="60"/>
      <c r="G10025" s="60"/>
      <c r="H10025" s="62"/>
      <c r="I10025" s="62"/>
      <c r="J10025" s="62"/>
      <c r="K10025" s="62"/>
      <c r="M10025" s="63"/>
      <c r="N10025" s="63"/>
      <c r="O10025" s="64"/>
      <c r="P10025" s="127"/>
      <c r="W10025" s="64"/>
      <c r="X10025" s="64"/>
    </row>
    <row r="10026" spans="1:24" s="59" customFormat="1" x14ac:dyDescent="0.25">
      <c r="A10026" s="77"/>
      <c r="B10026" s="59" t="s">
        <v>82</v>
      </c>
      <c r="D10026" s="60"/>
      <c r="E10026" s="60"/>
      <c r="F10026" s="60"/>
      <c r="G10026" s="60"/>
      <c r="H10026" s="62"/>
      <c r="I10026" s="62"/>
      <c r="J10026" s="62"/>
      <c r="K10026" s="62"/>
      <c r="M10026" s="63"/>
      <c r="N10026" s="63"/>
      <c r="O10026" s="64"/>
      <c r="P10026" s="127"/>
      <c r="W10026" s="64"/>
      <c r="X10026" s="64"/>
    </row>
    <row r="10027" spans="1:24" s="59" customFormat="1" x14ac:dyDescent="0.25">
      <c r="A10027" s="77"/>
      <c r="B10027" s="59" t="s">
        <v>83</v>
      </c>
      <c r="D10027" s="60"/>
      <c r="E10027" s="60"/>
      <c r="F10027" s="60"/>
      <c r="G10027" s="60"/>
      <c r="H10027" s="62"/>
      <c r="I10027" s="62"/>
      <c r="J10027" s="62"/>
      <c r="K10027" s="62"/>
      <c r="M10027" s="63"/>
      <c r="N10027" s="63"/>
      <c r="O10027" s="64"/>
      <c r="P10027" s="127"/>
      <c r="W10027" s="64"/>
      <c r="X10027" s="64"/>
    </row>
    <row r="10028" spans="1:24" s="59" customFormat="1" x14ac:dyDescent="0.25">
      <c r="A10028" s="77"/>
      <c r="B10028" s="59" t="s">
        <v>84</v>
      </c>
      <c r="D10028" s="60"/>
      <c r="E10028" s="60"/>
      <c r="F10028" s="60"/>
      <c r="G10028" s="60"/>
      <c r="H10028" s="62"/>
      <c r="I10028" s="62"/>
      <c r="J10028" s="62"/>
      <c r="K10028" s="62"/>
      <c r="M10028" s="63"/>
      <c r="N10028" s="63"/>
      <c r="O10028" s="64"/>
      <c r="P10028" s="127"/>
      <c r="W10028" s="64"/>
      <c r="X10028" s="64"/>
    </row>
    <row r="10029" spans="1:24" s="59" customFormat="1" x14ac:dyDescent="0.25">
      <c r="A10029" s="77"/>
      <c r="B10029" s="59" t="s">
        <v>85</v>
      </c>
      <c r="D10029" s="60"/>
      <c r="E10029" s="60"/>
      <c r="F10029" s="60"/>
      <c r="G10029" s="60"/>
      <c r="H10029" s="62"/>
      <c r="I10029" s="62"/>
      <c r="J10029" s="62"/>
      <c r="K10029" s="62"/>
      <c r="M10029" s="63"/>
      <c r="N10029" s="63"/>
      <c r="O10029" s="64"/>
      <c r="P10029" s="127"/>
      <c r="W10029" s="64"/>
      <c r="X10029" s="64"/>
    </row>
    <row r="10030" spans="1:24" s="59" customFormat="1" x14ac:dyDescent="0.25">
      <c r="A10030" s="77"/>
      <c r="B10030" s="59" t="s">
        <v>86</v>
      </c>
      <c r="D10030" s="60"/>
      <c r="E10030" s="60"/>
      <c r="F10030" s="60"/>
      <c r="G10030" s="60"/>
      <c r="H10030" s="62"/>
      <c r="I10030" s="62"/>
      <c r="J10030" s="62"/>
      <c r="K10030" s="62"/>
      <c r="M10030" s="63"/>
      <c r="N10030" s="63"/>
      <c r="O10030" s="64"/>
      <c r="P10030" s="127"/>
      <c r="W10030" s="64"/>
      <c r="X10030" s="64"/>
    </row>
    <row r="10031" spans="1:24" s="59" customFormat="1" x14ac:dyDescent="0.25">
      <c r="A10031" s="77"/>
      <c r="B10031" s="59" t="s">
        <v>87</v>
      </c>
      <c r="D10031" s="60"/>
      <c r="E10031" s="60"/>
      <c r="F10031" s="60"/>
      <c r="G10031" s="60"/>
      <c r="H10031" s="62"/>
      <c r="I10031" s="62"/>
      <c r="J10031" s="62"/>
      <c r="K10031" s="62"/>
      <c r="M10031" s="63"/>
      <c r="N10031" s="63"/>
      <c r="O10031" s="64"/>
      <c r="P10031" s="127"/>
      <c r="W10031" s="64"/>
      <c r="X10031" s="64"/>
    </row>
    <row r="10032" spans="1:24" s="59" customFormat="1" x14ac:dyDescent="0.25">
      <c r="A10032" s="77"/>
      <c r="B10032" s="59" t="s">
        <v>88</v>
      </c>
      <c r="D10032" s="60"/>
      <c r="E10032" s="60"/>
      <c r="F10032" s="60"/>
      <c r="G10032" s="60"/>
      <c r="H10032" s="62"/>
      <c r="I10032" s="62"/>
      <c r="J10032" s="62"/>
      <c r="K10032" s="62"/>
      <c r="M10032" s="63"/>
      <c r="N10032" s="63"/>
      <c r="O10032" s="64"/>
      <c r="P10032" s="127"/>
      <c r="W10032" s="64"/>
      <c r="X10032" s="64"/>
    </row>
    <row r="10033" spans="1:24" s="59" customFormat="1" x14ac:dyDescent="0.25">
      <c r="A10033" s="77"/>
      <c r="B10033" s="59" t="s">
        <v>89</v>
      </c>
      <c r="D10033" s="60"/>
      <c r="E10033" s="60"/>
      <c r="F10033" s="60"/>
      <c r="G10033" s="60"/>
      <c r="H10033" s="62"/>
      <c r="I10033" s="62"/>
      <c r="J10033" s="62"/>
      <c r="K10033" s="62"/>
      <c r="M10033" s="63"/>
      <c r="N10033" s="63"/>
      <c r="O10033" s="64"/>
      <c r="P10033" s="127"/>
      <c r="W10033" s="64"/>
      <c r="X10033" s="64"/>
    </row>
    <row r="10034" spans="1:24" s="59" customFormat="1" x14ac:dyDescent="0.25">
      <c r="A10034" s="77"/>
      <c r="B10034" s="59" t="s">
        <v>90</v>
      </c>
      <c r="D10034" s="60"/>
      <c r="E10034" s="60"/>
      <c r="F10034" s="60"/>
      <c r="G10034" s="60"/>
      <c r="H10034" s="62"/>
      <c r="I10034" s="62"/>
      <c r="J10034" s="62"/>
      <c r="K10034" s="62"/>
      <c r="M10034" s="63"/>
      <c r="N10034" s="63"/>
      <c r="O10034" s="64"/>
      <c r="P10034" s="127"/>
      <c r="W10034" s="64"/>
      <c r="X10034" s="64"/>
    </row>
    <row r="10035" spans="1:24" s="59" customFormat="1" x14ac:dyDescent="0.25">
      <c r="A10035" s="77"/>
      <c r="B10035" s="59" t="s">
        <v>91</v>
      </c>
      <c r="D10035" s="60"/>
      <c r="E10035" s="60"/>
      <c r="F10035" s="60"/>
      <c r="G10035" s="60"/>
      <c r="H10035" s="62"/>
      <c r="I10035" s="62"/>
      <c r="J10035" s="62"/>
      <c r="K10035" s="62"/>
      <c r="M10035" s="63"/>
      <c r="N10035" s="63"/>
      <c r="O10035" s="64"/>
      <c r="P10035" s="127"/>
      <c r="W10035" s="64"/>
      <c r="X10035" s="64"/>
    </row>
    <row r="10036" spans="1:24" s="59" customFormat="1" x14ac:dyDescent="0.25">
      <c r="A10036" s="77"/>
      <c r="B10036" s="59" t="s">
        <v>92</v>
      </c>
      <c r="D10036" s="60"/>
      <c r="E10036" s="60"/>
      <c r="F10036" s="60"/>
      <c r="G10036" s="60"/>
      <c r="H10036" s="62"/>
      <c r="I10036" s="62"/>
      <c r="J10036" s="62"/>
      <c r="K10036" s="62"/>
      <c r="M10036" s="63"/>
      <c r="N10036" s="63"/>
      <c r="O10036" s="64"/>
      <c r="P10036" s="127"/>
      <c r="W10036" s="64"/>
      <c r="X10036" s="64"/>
    </row>
    <row r="10037" spans="1:24" s="59" customFormat="1" x14ac:dyDescent="0.25">
      <c r="A10037" s="77"/>
      <c r="B10037" s="59" t="s">
        <v>93</v>
      </c>
      <c r="D10037" s="60"/>
      <c r="E10037" s="60"/>
      <c r="F10037" s="60"/>
      <c r="G10037" s="60"/>
      <c r="H10037" s="62"/>
      <c r="I10037" s="62"/>
      <c r="J10037" s="62"/>
      <c r="K10037" s="62"/>
      <c r="M10037" s="63"/>
      <c r="N10037" s="63"/>
      <c r="O10037" s="64"/>
      <c r="P10037" s="127"/>
      <c r="W10037" s="64"/>
      <c r="X10037" s="64"/>
    </row>
    <row r="10038" spans="1:24" s="59" customFormat="1" x14ac:dyDescent="0.25">
      <c r="A10038" s="77"/>
      <c r="B10038" s="59" t="s">
        <v>94</v>
      </c>
      <c r="D10038" s="60"/>
      <c r="E10038" s="60"/>
      <c r="F10038" s="60"/>
      <c r="G10038" s="60"/>
      <c r="H10038" s="62"/>
      <c r="I10038" s="62"/>
      <c r="J10038" s="62"/>
      <c r="K10038" s="62"/>
      <c r="M10038" s="63"/>
      <c r="N10038" s="63"/>
      <c r="O10038" s="64"/>
      <c r="P10038" s="127"/>
      <c r="W10038" s="64"/>
      <c r="X10038" s="64"/>
    </row>
    <row r="10039" spans="1:24" s="59" customFormat="1" x14ac:dyDescent="0.25">
      <c r="A10039" s="77"/>
      <c r="B10039" s="59" t="s">
        <v>95</v>
      </c>
      <c r="D10039" s="60"/>
      <c r="E10039" s="60"/>
      <c r="F10039" s="60"/>
      <c r="G10039" s="60"/>
      <c r="H10039" s="62"/>
      <c r="I10039" s="62"/>
      <c r="J10039" s="62"/>
      <c r="K10039" s="62"/>
      <c r="M10039" s="63"/>
      <c r="N10039" s="63"/>
      <c r="O10039" s="64"/>
      <c r="P10039" s="127"/>
      <c r="W10039" s="64"/>
      <c r="X10039" s="64"/>
    </row>
    <row r="10040" spans="1:24" s="59" customFormat="1" x14ac:dyDescent="0.25">
      <c r="A10040" s="77"/>
      <c r="B10040" s="59" t="s">
        <v>96</v>
      </c>
      <c r="D10040" s="60"/>
      <c r="E10040" s="60"/>
      <c r="F10040" s="60"/>
      <c r="G10040" s="60"/>
      <c r="H10040" s="62"/>
      <c r="I10040" s="62"/>
      <c r="J10040" s="62"/>
      <c r="K10040" s="62"/>
      <c r="M10040" s="63"/>
      <c r="N10040" s="63"/>
      <c r="O10040" s="64"/>
      <c r="P10040" s="127"/>
      <c r="W10040" s="64"/>
      <c r="X10040" s="64"/>
    </row>
    <row r="10041" spans="1:24" s="59" customFormat="1" x14ac:dyDescent="0.25">
      <c r="A10041" s="77"/>
      <c r="B10041" s="59" t="s">
        <v>97</v>
      </c>
      <c r="D10041" s="60"/>
      <c r="E10041" s="60"/>
      <c r="F10041" s="60"/>
      <c r="G10041" s="60"/>
      <c r="H10041" s="62"/>
      <c r="I10041" s="62"/>
      <c r="J10041" s="62"/>
      <c r="K10041" s="62"/>
      <c r="M10041" s="63"/>
      <c r="N10041" s="63"/>
      <c r="O10041" s="64"/>
      <c r="P10041" s="127"/>
      <c r="W10041" s="64"/>
      <c r="X10041" s="64"/>
    </row>
    <row r="10042" spans="1:24" s="59" customFormat="1" x14ac:dyDescent="0.25">
      <c r="A10042" s="77"/>
      <c r="B10042" s="59" t="s">
        <v>98</v>
      </c>
      <c r="D10042" s="60"/>
      <c r="E10042" s="60"/>
      <c r="F10042" s="60"/>
      <c r="G10042" s="60"/>
      <c r="H10042" s="62"/>
      <c r="I10042" s="62"/>
      <c r="J10042" s="62"/>
      <c r="K10042" s="62"/>
      <c r="M10042" s="63"/>
      <c r="N10042" s="63"/>
      <c r="O10042" s="64"/>
      <c r="P10042" s="127"/>
      <c r="W10042" s="64"/>
      <c r="X10042" s="64"/>
    </row>
    <row r="10043" spans="1:24" s="59" customFormat="1" x14ac:dyDescent="0.25">
      <c r="A10043" s="77"/>
      <c r="B10043" s="59" t="s">
        <v>99</v>
      </c>
      <c r="D10043" s="60"/>
      <c r="E10043" s="60"/>
      <c r="F10043" s="60"/>
      <c r="G10043" s="60"/>
      <c r="H10043" s="62"/>
      <c r="I10043" s="62"/>
      <c r="J10043" s="62"/>
      <c r="K10043" s="62"/>
      <c r="M10043" s="63"/>
      <c r="N10043" s="63"/>
      <c r="O10043" s="64"/>
      <c r="P10043" s="127"/>
      <c r="W10043" s="64"/>
      <c r="X10043" s="64"/>
    </row>
    <row r="10044" spans="1:24" s="59" customFormat="1" x14ac:dyDescent="0.25">
      <c r="A10044" s="77"/>
      <c r="B10044" s="59" t="s">
        <v>100</v>
      </c>
      <c r="D10044" s="60"/>
      <c r="E10044" s="60"/>
      <c r="F10044" s="60"/>
      <c r="G10044" s="60"/>
      <c r="H10044" s="62"/>
      <c r="I10044" s="62"/>
      <c r="J10044" s="62"/>
      <c r="K10044" s="62"/>
      <c r="M10044" s="63"/>
      <c r="N10044" s="63"/>
      <c r="O10044" s="64"/>
      <c r="P10044" s="127"/>
      <c r="W10044" s="64"/>
      <c r="X10044" s="64"/>
    </row>
    <row r="10045" spans="1:24" s="59" customFormat="1" x14ac:dyDescent="0.25">
      <c r="A10045" s="77"/>
      <c r="B10045" s="59" t="s">
        <v>101</v>
      </c>
      <c r="D10045" s="60"/>
      <c r="E10045" s="60"/>
      <c r="F10045" s="60"/>
      <c r="G10045" s="60"/>
      <c r="H10045" s="62"/>
      <c r="I10045" s="62"/>
      <c r="J10045" s="62"/>
      <c r="K10045" s="62"/>
      <c r="M10045" s="63"/>
      <c r="N10045" s="63"/>
      <c r="O10045" s="64"/>
      <c r="P10045" s="127"/>
      <c r="W10045" s="64"/>
      <c r="X10045" s="64"/>
    </row>
    <row r="10046" spans="1:24" s="59" customFormat="1" x14ac:dyDescent="0.25">
      <c r="A10046" s="77"/>
      <c r="B10046" s="59" t="s">
        <v>102</v>
      </c>
      <c r="D10046" s="60"/>
      <c r="E10046" s="60"/>
      <c r="F10046" s="60"/>
      <c r="G10046" s="60"/>
      <c r="H10046" s="62"/>
      <c r="I10046" s="62"/>
      <c r="J10046" s="62"/>
      <c r="K10046" s="62"/>
      <c r="M10046" s="63"/>
      <c r="N10046" s="63"/>
      <c r="O10046" s="64"/>
      <c r="P10046" s="127"/>
      <c r="W10046" s="64"/>
      <c r="X10046" s="64"/>
    </row>
    <row r="10047" spans="1:24" s="59" customFormat="1" x14ac:dyDescent="0.25">
      <c r="A10047" s="77"/>
      <c r="B10047" s="59" t="s">
        <v>103</v>
      </c>
      <c r="D10047" s="60"/>
      <c r="E10047" s="60"/>
      <c r="F10047" s="60"/>
      <c r="G10047" s="60"/>
      <c r="H10047" s="62"/>
      <c r="I10047" s="62"/>
      <c r="J10047" s="62"/>
      <c r="K10047" s="62"/>
      <c r="M10047" s="63"/>
      <c r="N10047" s="63"/>
      <c r="O10047" s="64"/>
      <c r="P10047" s="127"/>
      <c r="W10047" s="64"/>
      <c r="X10047" s="64"/>
    </row>
    <row r="10048" spans="1:24" s="59" customFormat="1" x14ac:dyDescent="0.25">
      <c r="A10048" s="77"/>
      <c r="B10048" s="59" t="s">
        <v>104</v>
      </c>
      <c r="D10048" s="60"/>
      <c r="E10048" s="60"/>
      <c r="F10048" s="60"/>
      <c r="G10048" s="60"/>
      <c r="H10048" s="62"/>
      <c r="I10048" s="62"/>
      <c r="J10048" s="62"/>
      <c r="K10048" s="62"/>
      <c r="M10048" s="63"/>
      <c r="N10048" s="63"/>
      <c r="O10048" s="64"/>
      <c r="P10048" s="127"/>
      <c r="W10048" s="64"/>
      <c r="X10048" s="64"/>
    </row>
    <row r="10049" spans="1:24" s="59" customFormat="1" x14ac:dyDescent="0.25">
      <c r="A10049" s="77"/>
      <c r="B10049" s="59" t="s">
        <v>105</v>
      </c>
      <c r="D10049" s="60"/>
      <c r="E10049" s="60"/>
      <c r="F10049" s="60"/>
      <c r="G10049" s="60"/>
      <c r="H10049" s="62"/>
      <c r="I10049" s="62"/>
      <c r="J10049" s="62"/>
      <c r="K10049" s="62"/>
      <c r="M10049" s="63"/>
      <c r="N10049" s="63"/>
      <c r="O10049" s="64"/>
      <c r="P10049" s="127"/>
      <c r="W10049" s="64"/>
      <c r="X10049" s="64"/>
    </row>
    <row r="10050" spans="1:24" s="59" customFormat="1" x14ac:dyDescent="0.25">
      <c r="A10050" s="77"/>
      <c r="B10050" s="59" t="s">
        <v>106</v>
      </c>
      <c r="D10050" s="60"/>
      <c r="E10050" s="60"/>
      <c r="F10050" s="60"/>
      <c r="G10050" s="60"/>
      <c r="H10050" s="62"/>
      <c r="I10050" s="62"/>
      <c r="J10050" s="62"/>
      <c r="K10050" s="62"/>
      <c r="M10050" s="63"/>
      <c r="N10050" s="63"/>
      <c r="O10050" s="64"/>
      <c r="P10050" s="127"/>
      <c r="W10050" s="64"/>
      <c r="X10050" s="64"/>
    </row>
    <row r="10051" spans="1:24" s="59" customFormat="1" x14ac:dyDescent="0.25">
      <c r="A10051" s="77"/>
      <c r="B10051" s="59" t="s">
        <v>107</v>
      </c>
      <c r="D10051" s="60"/>
      <c r="E10051" s="60"/>
      <c r="F10051" s="60"/>
      <c r="G10051" s="60"/>
      <c r="H10051" s="62"/>
      <c r="I10051" s="62"/>
      <c r="J10051" s="62"/>
      <c r="K10051" s="62"/>
      <c r="M10051" s="63"/>
      <c r="N10051" s="63"/>
      <c r="O10051" s="64"/>
      <c r="P10051" s="127"/>
      <c r="W10051" s="64"/>
      <c r="X10051" s="64"/>
    </row>
    <row r="10052" spans="1:24" s="59" customFormat="1" x14ac:dyDescent="0.25">
      <c r="A10052" s="77"/>
      <c r="B10052" s="59" t="s">
        <v>108</v>
      </c>
      <c r="D10052" s="60"/>
      <c r="E10052" s="60"/>
      <c r="F10052" s="60"/>
      <c r="G10052" s="60"/>
      <c r="H10052" s="62"/>
      <c r="I10052" s="62"/>
      <c r="J10052" s="62"/>
      <c r="K10052" s="62"/>
      <c r="M10052" s="63"/>
      <c r="N10052" s="63"/>
      <c r="O10052" s="64"/>
      <c r="P10052" s="127"/>
      <c r="W10052" s="64"/>
      <c r="X10052" s="64"/>
    </row>
    <row r="10053" spans="1:24" s="59" customFormat="1" x14ac:dyDescent="0.25">
      <c r="A10053" s="77"/>
      <c r="B10053" s="59" t="s">
        <v>109</v>
      </c>
      <c r="D10053" s="60"/>
      <c r="E10053" s="60"/>
      <c r="F10053" s="60"/>
      <c r="G10053" s="60"/>
      <c r="H10053" s="62"/>
      <c r="I10053" s="62"/>
      <c r="J10053" s="62"/>
      <c r="K10053" s="62"/>
      <c r="M10053" s="63"/>
      <c r="N10053" s="63"/>
      <c r="O10053" s="64"/>
      <c r="P10053" s="127"/>
      <c r="W10053" s="64"/>
      <c r="X10053" s="64"/>
    </row>
    <row r="10054" spans="1:24" s="59" customFormat="1" x14ac:dyDescent="0.25">
      <c r="A10054" s="77"/>
      <c r="B10054" s="59" t="s">
        <v>27</v>
      </c>
      <c r="D10054" s="60"/>
      <c r="E10054" s="60"/>
      <c r="F10054" s="60"/>
      <c r="G10054" s="60"/>
      <c r="H10054" s="62"/>
      <c r="I10054" s="62"/>
      <c r="J10054" s="62"/>
      <c r="K10054" s="62"/>
      <c r="M10054" s="63"/>
      <c r="N10054" s="63"/>
      <c r="O10054" s="64"/>
      <c r="P10054" s="127"/>
      <c r="W10054" s="64"/>
      <c r="X10054" s="64"/>
    </row>
    <row r="10055" spans="1:24" s="59" customFormat="1" x14ac:dyDescent="0.25">
      <c r="A10055" s="77"/>
      <c r="B10055" s="59" t="s">
        <v>110</v>
      </c>
      <c r="D10055" s="60"/>
      <c r="E10055" s="60"/>
      <c r="F10055" s="60"/>
      <c r="G10055" s="60"/>
      <c r="H10055" s="62"/>
      <c r="I10055" s="62"/>
      <c r="J10055" s="62"/>
      <c r="K10055" s="62"/>
      <c r="M10055" s="63"/>
      <c r="N10055" s="63"/>
      <c r="O10055" s="64"/>
      <c r="P10055" s="127"/>
      <c r="W10055" s="64"/>
      <c r="X10055" s="64"/>
    </row>
    <row r="10056" spans="1:24" s="59" customFormat="1" x14ac:dyDescent="0.25">
      <c r="A10056" s="77"/>
      <c r="B10056" s="59" t="s">
        <v>111</v>
      </c>
      <c r="D10056" s="60"/>
      <c r="E10056" s="60"/>
      <c r="F10056" s="60"/>
      <c r="G10056" s="60"/>
      <c r="H10056" s="62"/>
      <c r="I10056" s="62"/>
      <c r="J10056" s="62"/>
      <c r="K10056" s="62"/>
      <c r="M10056" s="63"/>
      <c r="N10056" s="63"/>
      <c r="O10056" s="64"/>
      <c r="P10056" s="127"/>
      <c r="W10056" s="64"/>
      <c r="X10056" s="64"/>
    </row>
    <row r="10057" spans="1:24" s="59" customFormat="1" x14ac:dyDescent="0.25">
      <c r="A10057" s="77"/>
      <c r="B10057" s="59" t="s">
        <v>112</v>
      </c>
      <c r="D10057" s="60"/>
      <c r="E10057" s="60"/>
      <c r="F10057" s="60"/>
      <c r="G10057" s="60"/>
      <c r="H10057" s="62"/>
      <c r="I10057" s="62"/>
      <c r="J10057" s="62"/>
      <c r="K10057" s="62"/>
      <c r="M10057" s="63"/>
      <c r="N10057" s="63"/>
      <c r="O10057" s="64"/>
      <c r="P10057" s="127"/>
      <c r="W10057" s="64"/>
      <c r="X10057" s="64"/>
    </row>
    <row r="10058" spans="1:24" s="59" customFormat="1" x14ac:dyDescent="0.25">
      <c r="A10058" s="77"/>
      <c r="B10058" s="59" t="s">
        <v>113</v>
      </c>
      <c r="D10058" s="60"/>
      <c r="E10058" s="60"/>
      <c r="F10058" s="60"/>
      <c r="G10058" s="60"/>
      <c r="H10058" s="62"/>
      <c r="I10058" s="62"/>
      <c r="J10058" s="62"/>
      <c r="K10058" s="62"/>
      <c r="M10058" s="63"/>
      <c r="N10058" s="63"/>
      <c r="O10058" s="64"/>
      <c r="P10058" s="127"/>
      <c r="W10058" s="64"/>
      <c r="X10058" s="64"/>
    </row>
    <row r="10059" spans="1:24" s="59" customFormat="1" x14ac:dyDescent="0.25">
      <c r="A10059" s="77"/>
      <c r="B10059" s="59" t="s">
        <v>114</v>
      </c>
      <c r="D10059" s="60"/>
      <c r="E10059" s="60"/>
      <c r="F10059" s="60"/>
      <c r="G10059" s="60"/>
      <c r="H10059" s="62"/>
      <c r="I10059" s="62"/>
      <c r="J10059" s="62"/>
      <c r="K10059" s="62"/>
      <c r="M10059" s="63"/>
      <c r="N10059" s="63"/>
      <c r="O10059" s="64"/>
      <c r="P10059" s="127"/>
      <c r="W10059" s="64"/>
      <c r="X10059" s="64"/>
    </row>
    <row r="10060" spans="1:24" s="59" customFormat="1" x14ac:dyDescent="0.25">
      <c r="A10060" s="77"/>
      <c r="B10060" s="59" t="s">
        <v>115</v>
      </c>
      <c r="D10060" s="60"/>
      <c r="E10060" s="60"/>
      <c r="F10060" s="60"/>
      <c r="G10060" s="60"/>
      <c r="H10060" s="62"/>
      <c r="I10060" s="62"/>
      <c r="J10060" s="62"/>
      <c r="K10060" s="62"/>
      <c r="M10060" s="63"/>
      <c r="N10060" s="63"/>
      <c r="O10060" s="64"/>
      <c r="P10060" s="127"/>
      <c r="W10060" s="64"/>
      <c r="X10060" s="64"/>
    </row>
    <row r="10061" spans="1:24" s="59" customFormat="1" x14ac:dyDescent="0.25">
      <c r="A10061" s="77"/>
      <c r="B10061" s="59" t="s">
        <v>116</v>
      </c>
      <c r="D10061" s="60"/>
      <c r="E10061" s="60"/>
      <c r="F10061" s="60"/>
      <c r="G10061" s="60"/>
      <c r="H10061" s="62"/>
      <c r="I10061" s="62"/>
      <c r="J10061" s="62"/>
      <c r="K10061" s="62"/>
      <c r="M10061" s="63"/>
      <c r="N10061" s="63"/>
      <c r="O10061" s="64"/>
      <c r="P10061" s="127"/>
      <c r="W10061" s="64"/>
      <c r="X10061" s="64"/>
    </row>
    <row r="10062" spans="1:24" s="59" customFormat="1" x14ac:dyDescent="0.25">
      <c r="A10062" s="77"/>
      <c r="B10062" s="59" t="s">
        <v>117</v>
      </c>
      <c r="D10062" s="60"/>
      <c r="E10062" s="60"/>
      <c r="F10062" s="60"/>
      <c r="G10062" s="60"/>
      <c r="H10062" s="62"/>
      <c r="I10062" s="62"/>
      <c r="J10062" s="62"/>
      <c r="K10062" s="62"/>
      <c r="M10062" s="63"/>
      <c r="N10062" s="63"/>
      <c r="O10062" s="64"/>
      <c r="P10062" s="127"/>
      <c r="W10062" s="64"/>
      <c r="X10062" s="64"/>
    </row>
    <row r="10063" spans="1:24" s="59" customFormat="1" x14ac:dyDescent="0.25">
      <c r="A10063" s="77"/>
      <c r="B10063" s="59" t="s">
        <v>118</v>
      </c>
      <c r="D10063" s="60"/>
      <c r="E10063" s="60"/>
      <c r="F10063" s="60"/>
      <c r="G10063" s="60"/>
      <c r="H10063" s="62"/>
      <c r="I10063" s="62"/>
      <c r="J10063" s="62"/>
      <c r="K10063" s="62"/>
      <c r="M10063" s="63"/>
      <c r="N10063" s="63"/>
      <c r="O10063" s="64"/>
      <c r="P10063" s="127"/>
      <c r="W10063" s="64"/>
      <c r="X10063" s="64"/>
    </row>
    <row r="10064" spans="1:24" s="59" customFormat="1" x14ac:dyDescent="0.25">
      <c r="A10064" s="77"/>
      <c r="B10064" s="59" t="s">
        <v>119</v>
      </c>
      <c r="D10064" s="60"/>
      <c r="E10064" s="60"/>
      <c r="F10064" s="60"/>
      <c r="G10064" s="60"/>
      <c r="H10064" s="62"/>
      <c r="I10064" s="62"/>
      <c r="J10064" s="62"/>
      <c r="K10064" s="62"/>
      <c r="M10064" s="63"/>
      <c r="N10064" s="63"/>
      <c r="O10064" s="64"/>
      <c r="P10064" s="127"/>
      <c r="W10064" s="64"/>
      <c r="X10064" s="64"/>
    </row>
    <row r="10065" spans="1:24" s="59" customFormat="1" x14ac:dyDescent="0.25">
      <c r="A10065" s="77"/>
      <c r="B10065" s="59" t="s">
        <v>120</v>
      </c>
      <c r="D10065" s="60"/>
      <c r="E10065" s="60"/>
      <c r="F10065" s="60"/>
      <c r="G10065" s="60"/>
      <c r="H10065" s="62"/>
      <c r="I10065" s="62"/>
      <c r="J10065" s="62"/>
      <c r="K10065" s="62"/>
      <c r="M10065" s="63"/>
      <c r="N10065" s="63"/>
      <c r="O10065" s="64"/>
      <c r="P10065" s="127"/>
      <c r="W10065" s="64"/>
      <c r="X10065" s="64"/>
    </row>
    <row r="10066" spans="1:24" s="59" customFormat="1" x14ac:dyDescent="0.25">
      <c r="A10066" s="77"/>
      <c r="B10066" s="59" t="s">
        <v>121</v>
      </c>
      <c r="D10066" s="60"/>
      <c r="E10066" s="60"/>
      <c r="F10066" s="60"/>
      <c r="G10066" s="60"/>
      <c r="H10066" s="62"/>
      <c r="I10066" s="62"/>
      <c r="J10066" s="62"/>
      <c r="K10066" s="62"/>
      <c r="M10066" s="63"/>
      <c r="N10066" s="63"/>
      <c r="O10066" s="64"/>
      <c r="P10066" s="127"/>
      <c r="W10066" s="64"/>
      <c r="X10066" s="64"/>
    </row>
    <row r="10067" spans="1:24" s="59" customFormat="1" x14ac:dyDescent="0.25">
      <c r="A10067" s="77"/>
      <c r="B10067" s="59" t="s">
        <v>122</v>
      </c>
      <c r="D10067" s="60"/>
      <c r="E10067" s="60"/>
      <c r="F10067" s="60"/>
      <c r="G10067" s="60"/>
      <c r="H10067" s="62"/>
      <c r="I10067" s="62"/>
      <c r="J10067" s="62"/>
      <c r="K10067" s="62"/>
      <c r="M10067" s="63"/>
      <c r="N10067" s="63"/>
      <c r="O10067" s="64"/>
      <c r="P10067" s="127"/>
      <c r="W10067" s="64"/>
      <c r="X10067" s="64"/>
    </row>
    <row r="10068" spans="1:24" s="59" customFormat="1" x14ac:dyDescent="0.25">
      <c r="A10068" s="77"/>
      <c r="B10068" s="59" t="s">
        <v>123</v>
      </c>
      <c r="D10068" s="60"/>
      <c r="E10068" s="60"/>
      <c r="F10068" s="60"/>
      <c r="G10068" s="60"/>
      <c r="H10068" s="62"/>
      <c r="I10068" s="62"/>
      <c r="J10068" s="62"/>
      <c r="K10068" s="62"/>
      <c r="M10068" s="63"/>
      <c r="N10068" s="63"/>
      <c r="O10068" s="64"/>
      <c r="P10068" s="127"/>
      <c r="W10068" s="64"/>
      <c r="X10068" s="64"/>
    </row>
    <row r="10069" spans="1:24" s="59" customFormat="1" x14ac:dyDescent="0.25">
      <c r="A10069" s="77"/>
      <c r="B10069" s="59" t="s">
        <v>124</v>
      </c>
      <c r="D10069" s="60"/>
      <c r="E10069" s="60"/>
      <c r="F10069" s="60"/>
      <c r="G10069" s="60"/>
      <c r="H10069" s="62"/>
      <c r="I10069" s="62"/>
      <c r="J10069" s="62"/>
      <c r="K10069" s="62"/>
      <c r="M10069" s="63"/>
      <c r="N10069" s="63"/>
      <c r="O10069" s="64"/>
      <c r="P10069" s="127"/>
      <c r="W10069" s="64"/>
      <c r="X10069" s="64"/>
    </row>
    <row r="10070" spans="1:24" s="59" customFormat="1" x14ac:dyDescent="0.25">
      <c r="A10070" s="77"/>
      <c r="B10070" s="59" t="s">
        <v>125</v>
      </c>
      <c r="D10070" s="60"/>
      <c r="E10070" s="60"/>
      <c r="F10070" s="60"/>
      <c r="G10070" s="60"/>
      <c r="H10070" s="62"/>
      <c r="I10070" s="62"/>
      <c r="J10070" s="62"/>
      <c r="K10070" s="62"/>
      <c r="M10070" s="63"/>
      <c r="N10070" s="63"/>
      <c r="O10070" s="64"/>
      <c r="P10070" s="127"/>
      <c r="W10070" s="64"/>
      <c r="X10070" s="64"/>
    </row>
    <row r="10071" spans="1:24" s="59" customFormat="1" x14ac:dyDescent="0.25">
      <c r="A10071" s="77"/>
      <c r="B10071" s="59" t="s">
        <v>126</v>
      </c>
      <c r="D10071" s="60"/>
      <c r="E10071" s="60"/>
      <c r="F10071" s="60"/>
      <c r="G10071" s="60"/>
      <c r="H10071" s="62"/>
      <c r="I10071" s="62"/>
      <c r="J10071" s="62"/>
      <c r="K10071" s="62"/>
      <c r="M10071" s="63"/>
      <c r="N10071" s="63"/>
      <c r="O10071" s="64"/>
      <c r="P10071" s="127"/>
      <c r="W10071" s="64"/>
      <c r="X10071" s="64"/>
    </row>
    <row r="10072" spans="1:24" s="59" customFormat="1" x14ac:dyDescent="0.25">
      <c r="A10072" s="77"/>
      <c r="B10072" s="59" t="s">
        <v>127</v>
      </c>
      <c r="D10072" s="60"/>
      <c r="E10072" s="60"/>
      <c r="F10072" s="60"/>
      <c r="G10072" s="60"/>
      <c r="H10072" s="62"/>
      <c r="I10072" s="62"/>
      <c r="J10072" s="62"/>
      <c r="K10072" s="62"/>
      <c r="M10072" s="63"/>
      <c r="N10072" s="63"/>
      <c r="O10072" s="64"/>
      <c r="P10072" s="127"/>
      <c r="W10072" s="64"/>
      <c r="X10072" s="64"/>
    </row>
    <row r="10073" spans="1:24" s="59" customFormat="1" x14ac:dyDescent="0.25">
      <c r="A10073" s="77"/>
      <c r="B10073" s="59" t="s">
        <v>128</v>
      </c>
      <c r="D10073" s="60"/>
      <c r="E10073" s="60"/>
      <c r="F10073" s="60"/>
      <c r="G10073" s="60"/>
      <c r="H10073" s="62"/>
      <c r="I10073" s="62"/>
      <c r="J10073" s="62"/>
      <c r="K10073" s="62"/>
      <c r="M10073" s="63"/>
      <c r="N10073" s="63"/>
      <c r="O10073" s="64"/>
      <c r="P10073" s="127"/>
      <c r="W10073" s="64"/>
      <c r="X10073" s="64"/>
    </row>
    <row r="10074" spans="1:24" s="59" customFormat="1" x14ac:dyDescent="0.25">
      <c r="A10074" s="77"/>
      <c r="B10074" s="59" t="s">
        <v>129</v>
      </c>
      <c r="D10074" s="60"/>
      <c r="E10074" s="60"/>
      <c r="F10074" s="60"/>
      <c r="G10074" s="60"/>
      <c r="H10074" s="62"/>
      <c r="I10074" s="62"/>
      <c r="J10074" s="62"/>
      <c r="K10074" s="62"/>
      <c r="M10074" s="63"/>
      <c r="N10074" s="63"/>
      <c r="O10074" s="64"/>
      <c r="P10074" s="127"/>
      <c r="W10074" s="64"/>
      <c r="X10074" s="64"/>
    </row>
    <row r="10075" spans="1:24" s="59" customFormat="1" x14ac:dyDescent="0.25">
      <c r="A10075" s="77"/>
      <c r="B10075" s="59" t="s">
        <v>130</v>
      </c>
      <c r="D10075" s="60"/>
      <c r="E10075" s="60"/>
      <c r="F10075" s="60"/>
      <c r="G10075" s="60"/>
      <c r="H10075" s="62"/>
      <c r="I10075" s="62"/>
      <c r="J10075" s="62"/>
      <c r="K10075" s="62"/>
      <c r="M10075" s="63"/>
      <c r="N10075" s="63"/>
      <c r="O10075" s="64"/>
      <c r="P10075" s="127"/>
      <c r="W10075" s="64"/>
      <c r="X10075" s="64"/>
    </row>
    <row r="10076" spans="1:24" s="59" customFormat="1" x14ac:dyDescent="0.25">
      <c r="A10076" s="77"/>
      <c r="B10076" s="59" t="s">
        <v>131</v>
      </c>
      <c r="D10076" s="60"/>
      <c r="E10076" s="60"/>
      <c r="F10076" s="60"/>
      <c r="G10076" s="60"/>
      <c r="H10076" s="62"/>
      <c r="I10076" s="62"/>
      <c r="J10076" s="62"/>
      <c r="K10076" s="62"/>
      <c r="M10076" s="63"/>
      <c r="N10076" s="63"/>
      <c r="O10076" s="64"/>
      <c r="P10076" s="127"/>
      <c r="W10076" s="64"/>
      <c r="X10076" s="64"/>
    </row>
    <row r="10077" spans="1:24" s="59" customFormat="1" x14ac:dyDescent="0.25">
      <c r="A10077" s="77"/>
      <c r="B10077" s="59" t="s">
        <v>132</v>
      </c>
      <c r="D10077" s="60"/>
      <c r="E10077" s="60"/>
      <c r="F10077" s="60"/>
      <c r="G10077" s="60"/>
      <c r="H10077" s="62"/>
      <c r="I10077" s="62"/>
      <c r="J10077" s="62"/>
      <c r="K10077" s="62"/>
      <c r="M10077" s="63"/>
      <c r="N10077" s="63"/>
      <c r="O10077" s="64"/>
      <c r="P10077" s="127"/>
      <c r="W10077" s="64"/>
      <c r="X10077" s="64"/>
    </row>
    <row r="10078" spans="1:24" s="59" customFormat="1" x14ac:dyDescent="0.25">
      <c r="A10078" s="77"/>
      <c r="B10078" s="59" t="s">
        <v>133</v>
      </c>
      <c r="D10078" s="60"/>
      <c r="E10078" s="60"/>
      <c r="F10078" s="60"/>
      <c r="G10078" s="60"/>
      <c r="H10078" s="62"/>
      <c r="I10078" s="62"/>
      <c r="J10078" s="62"/>
      <c r="K10078" s="62"/>
      <c r="M10078" s="63"/>
      <c r="N10078" s="63"/>
      <c r="O10078" s="64"/>
      <c r="P10078" s="127"/>
      <c r="W10078" s="64"/>
      <c r="X10078" s="64"/>
    </row>
    <row r="10079" spans="1:24" s="59" customFormat="1" x14ac:dyDescent="0.25">
      <c r="A10079" s="77"/>
      <c r="B10079" s="59" t="s">
        <v>134</v>
      </c>
      <c r="D10079" s="60"/>
      <c r="E10079" s="60"/>
      <c r="F10079" s="60"/>
      <c r="G10079" s="60"/>
      <c r="H10079" s="62"/>
      <c r="I10079" s="62"/>
      <c r="J10079" s="62"/>
      <c r="K10079" s="62"/>
      <c r="M10079" s="63"/>
      <c r="N10079" s="63"/>
      <c r="O10079" s="64"/>
      <c r="P10079" s="127"/>
      <c r="W10079" s="64"/>
      <c r="X10079" s="64"/>
    </row>
    <row r="10080" spans="1:24" s="59" customFormat="1" x14ac:dyDescent="0.25">
      <c r="A10080" s="77"/>
      <c r="B10080" s="59" t="s">
        <v>135</v>
      </c>
      <c r="D10080" s="60"/>
      <c r="E10080" s="60"/>
      <c r="F10080" s="60"/>
      <c r="G10080" s="60"/>
      <c r="H10080" s="62"/>
      <c r="I10080" s="62"/>
      <c r="J10080" s="62"/>
      <c r="K10080" s="62"/>
      <c r="M10080" s="63"/>
      <c r="N10080" s="63"/>
      <c r="O10080" s="64"/>
      <c r="P10080" s="127"/>
      <c r="W10080" s="64"/>
      <c r="X10080" s="64"/>
    </row>
    <row r="10081" spans="1:24" s="59" customFormat="1" x14ac:dyDescent="0.25">
      <c r="A10081" s="77"/>
      <c r="B10081" s="59" t="s">
        <v>136</v>
      </c>
      <c r="D10081" s="60"/>
      <c r="E10081" s="60"/>
      <c r="F10081" s="60"/>
      <c r="G10081" s="60"/>
      <c r="H10081" s="62"/>
      <c r="I10081" s="62"/>
      <c r="J10081" s="62"/>
      <c r="K10081" s="62"/>
      <c r="M10081" s="63"/>
      <c r="N10081" s="63"/>
      <c r="O10081" s="64"/>
      <c r="P10081" s="127"/>
      <c r="W10081" s="64"/>
      <c r="X10081" s="64"/>
    </row>
    <row r="10082" spans="1:24" s="59" customFormat="1" x14ac:dyDescent="0.25">
      <c r="A10082" s="77"/>
      <c r="B10082" s="59" t="s">
        <v>137</v>
      </c>
      <c r="D10082" s="60"/>
      <c r="E10082" s="60"/>
      <c r="F10082" s="60"/>
      <c r="G10082" s="60"/>
      <c r="H10082" s="62"/>
      <c r="I10082" s="62"/>
      <c r="J10082" s="62"/>
      <c r="K10082" s="62"/>
      <c r="M10082" s="63"/>
      <c r="N10082" s="63"/>
      <c r="O10082" s="64"/>
      <c r="P10082" s="127"/>
      <c r="W10082" s="64"/>
      <c r="X10082" s="64"/>
    </row>
    <row r="10083" spans="1:24" s="59" customFormat="1" x14ac:dyDescent="0.25">
      <c r="A10083" s="77"/>
      <c r="B10083" s="59" t="s">
        <v>138</v>
      </c>
      <c r="D10083" s="60"/>
      <c r="E10083" s="60"/>
      <c r="F10083" s="60"/>
      <c r="G10083" s="60"/>
      <c r="H10083" s="62"/>
      <c r="I10083" s="62"/>
      <c r="J10083" s="62"/>
      <c r="K10083" s="62"/>
      <c r="M10083" s="63"/>
      <c r="N10083" s="63"/>
      <c r="O10083" s="64"/>
      <c r="P10083" s="127"/>
      <c r="W10083" s="64"/>
      <c r="X10083" s="64"/>
    </row>
    <row r="10084" spans="1:24" s="59" customFormat="1" x14ac:dyDescent="0.25">
      <c r="A10084" s="77"/>
      <c r="B10084" s="59" t="s">
        <v>139</v>
      </c>
      <c r="D10084" s="60"/>
      <c r="E10084" s="60"/>
      <c r="F10084" s="60"/>
      <c r="G10084" s="60"/>
      <c r="H10084" s="62"/>
      <c r="I10084" s="62"/>
      <c r="J10084" s="62"/>
      <c r="K10084" s="62"/>
      <c r="M10084" s="63"/>
      <c r="N10084" s="63"/>
      <c r="O10084" s="64"/>
      <c r="P10084" s="127"/>
      <c r="W10084" s="64"/>
      <c r="X10084" s="64"/>
    </row>
    <row r="10085" spans="1:24" s="59" customFormat="1" x14ac:dyDescent="0.25">
      <c r="A10085" s="77"/>
      <c r="B10085" s="59" t="s">
        <v>140</v>
      </c>
      <c r="D10085" s="60"/>
      <c r="E10085" s="60"/>
      <c r="F10085" s="60"/>
      <c r="G10085" s="60"/>
      <c r="H10085" s="62"/>
      <c r="I10085" s="62"/>
      <c r="J10085" s="62"/>
      <c r="K10085" s="62"/>
      <c r="M10085" s="63"/>
      <c r="N10085" s="63"/>
      <c r="O10085" s="64"/>
      <c r="P10085" s="127"/>
      <c r="W10085" s="64"/>
      <c r="X10085" s="64"/>
    </row>
    <row r="10086" spans="1:24" s="59" customFormat="1" x14ac:dyDescent="0.25">
      <c r="A10086" s="77"/>
      <c r="B10086" s="59" t="s">
        <v>141</v>
      </c>
      <c r="D10086" s="60"/>
      <c r="E10086" s="60"/>
      <c r="F10086" s="60"/>
      <c r="G10086" s="60"/>
      <c r="H10086" s="62"/>
      <c r="I10086" s="62"/>
      <c r="J10086" s="62"/>
      <c r="K10086" s="62"/>
      <c r="M10086" s="63"/>
      <c r="N10086" s="63"/>
      <c r="O10086" s="64"/>
      <c r="P10086" s="127"/>
      <c r="W10086" s="64"/>
      <c r="X10086" s="64"/>
    </row>
    <row r="10087" spans="1:24" s="59" customFormat="1" x14ac:dyDescent="0.25">
      <c r="A10087" s="77"/>
      <c r="B10087" s="59" t="s">
        <v>142</v>
      </c>
      <c r="D10087" s="60"/>
      <c r="E10087" s="60"/>
      <c r="F10087" s="60"/>
      <c r="G10087" s="60"/>
      <c r="H10087" s="62"/>
      <c r="I10087" s="62"/>
      <c r="J10087" s="62"/>
      <c r="K10087" s="62"/>
      <c r="M10087" s="63"/>
      <c r="N10087" s="63"/>
      <c r="O10087" s="64"/>
      <c r="P10087" s="127"/>
      <c r="W10087" s="64"/>
      <c r="X10087" s="64"/>
    </row>
    <row r="10088" spans="1:24" s="59" customFormat="1" x14ac:dyDescent="0.25">
      <c r="A10088" s="77"/>
      <c r="B10088" s="59" t="s">
        <v>143</v>
      </c>
      <c r="D10088" s="60"/>
      <c r="E10088" s="60"/>
      <c r="F10088" s="60"/>
      <c r="G10088" s="60"/>
      <c r="H10088" s="62"/>
      <c r="I10088" s="62"/>
      <c r="J10088" s="62"/>
      <c r="K10088" s="62"/>
      <c r="M10088" s="63"/>
      <c r="N10088" s="63"/>
      <c r="O10088" s="64"/>
      <c r="P10088" s="127"/>
      <c r="W10088" s="64"/>
      <c r="X10088" s="64"/>
    </row>
    <row r="10089" spans="1:24" s="59" customFormat="1" x14ac:dyDescent="0.25">
      <c r="A10089" s="77"/>
      <c r="B10089" s="59" t="s">
        <v>144</v>
      </c>
      <c r="D10089" s="60"/>
      <c r="E10089" s="60"/>
      <c r="F10089" s="60"/>
      <c r="G10089" s="60"/>
      <c r="H10089" s="62"/>
      <c r="I10089" s="62"/>
      <c r="J10089" s="62"/>
      <c r="K10089" s="62"/>
      <c r="M10089" s="63"/>
      <c r="N10089" s="63"/>
      <c r="O10089" s="64"/>
      <c r="P10089" s="127"/>
      <c r="W10089" s="64"/>
      <c r="X10089" s="64"/>
    </row>
    <row r="10090" spans="1:24" s="59" customFormat="1" x14ac:dyDescent="0.25">
      <c r="A10090" s="77"/>
      <c r="B10090" s="59" t="s">
        <v>145</v>
      </c>
      <c r="D10090" s="60"/>
      <c r="E10090" s="60"/>
      <c r="F10090" s="60"/>
      <c r="G10090" s="60"/>
      <c r="H10090" s="62"/>
      <c r="I10090" s="62"/>
      <c r="J10090" s="62"/>
      <c r="K10090" s="62"/>
      <c r="M10090" s="63"/>
      <c r="N10090" s="63"/>
      <c r="O10090" s="64"/>
      <c r="P10090" s="127"/>
      <c r="W10090" s="64"/>
      <c r="X10090" s="64"/>
    </row>
    <row r="10091" spans="1:24" s="59" customFormat="1" x14ac:dyDescent="0.25">
      <c r="A10091" s="77"/>
      <c r="B10091" s="59" t="s">
        <v>146</v>
      </c>
      <c r="D10091" s="60"/>
      <c r="E10091" s="60"/>
      <c r="F10091" s="60"/>
      <c r="G10091" s="60"/>
      <c r="H10091" s="62"/>
      <c r="I10091" s="62"/>
      <c r="J10091" s="62"/>
      <c r="K10091" s="62"/>
      <c r="M10091" s="63"/>
      <c r="N10091" s="63"/>
      <c r="O10091" s="64"/>
      <c r="P10091" s="127"/>
      <c r="W10091" s="64"/>
      <c r="X10091" s="64"/>
    </row>
    <row r="10092" spans="1:24" s="59" customFormat="1" x14ac:dyDescent="0.25">
      <c r="A10092" s="77"/>
      <c r="B10092" s="59" t="s">
        <v>147</v>
      </c>
      <c r="D10092" s="60"/>
      <c r="E10092" s="60"/>
      <c r="F10092" s="60"/>
      <c r="G10092" s="60"/>
      <c r="H10092" s="62"/>
      <c r="I10092" s="62"/>
      <c r="J10092" s="62"/>
      <c r="K10092" s="62"/>
      <c r="M10092" s="63"/>
      <c r="N10092" s="63"/>
      <c r="O10092" s="64"/>
      <c r="P10092" s="127"/>
      <c r="W10092" s="64"/>
      <c r="X10092" s="64"/>
    </row>
    <row r="10093" spans="1:24" s="59" customFormat="1" x14ac:dyDescent="0.25">
      <c r="A10093" s="77"/>
      <c r="B10093" s="59" t="s">
        <v>148</v>
      </c>
      <c r="D10093" s="60"/>
      <c r="E10093" s="60"/>
      <c r="F10093" s="60"/>
      <c r="G10093" s="60"/>
      <c r="H10093" s="62"/>
      <c r="I10093" s="62"/>
      <c r="J10093" s="62"/>
      <c r="K10093" s="62"/>
      <c r="M10093" s="63"/>
      <c r="N10093" s="63"/>
      <c r="O10093" s="64"/>
      <c r="P10093" s="127"/>
      <c r="W10093" s="64"/>
      <c r="X10093" s="64"/>
    </row>
    <row r="10094" spans="1:24" s="59" customFormat="1" x14ac:dyDescent="0.25">
      <c r="A10094" s="77"/>
      <c r="B10094" s="59" t="s">
        <v>149</v>
      </c>
      <c r="D10094" s="60"/>
      <c r="E10094" s="60"/>
      <c r="F10094" s="60"/>
      <c r="G10094" s="60"/>
      <c r="H10094" s="62"/>
      <c r="I10094" s="62"/>
      <c r="J10094" s="62"/>
      <c r="K10094" s="62"/>
      <c r="M10094" s="63"/>
      <c r="N10094" s="63"/>
      <c r="O10094" s="64"/>
      <c r="P10094" s="127"/>
      <c r="W10094" s="64"/>
      <c r="X10094" s="64"/>
    </row>
    <row r="10095" spans="1:24" s="59" customFormat="1" x14ac:dyDescent="0.25">
      <c r="A10095" s="77"/>
      <c r="B10095" s="59" t="s">
        <v>150</v>
      </c>
      <c r="D10095" s="60"/>
      <c r="E10095" s="60"/>
      <c r="F10095" s="60"/>
      <c r="G10095" s="60"/>
      <c r="H10095" s="62"/>
      <c r="I10095" s="62"/>
      <c r="J10095" s="62"/>
      <c r="K10095" s="62"/>
      <c r="M10095" s="63"/>
      <c r="N10095" s="63"/>
      <c r="O10095" s="64"/>
      <c r="P10095" s="127"/>
      <c r="W10095" s="64"/>
      <c r="X10095" s="64"/>
    </row>
    <row r="10096" spans="1:24" s="59" customFormat="1" x14ac:dyDescent="0.25">
      <c r="A10096" s="77"/>
      <c r="B10096" s="59" t="s">
        <v>151</v>
      </c>
      <c r="D10096" s="60"/>
      <c r="E10096" s="60"/>
      <c r="F10096" s="60"/>
      <c r="G10096" s="60"/>
      <c r="H10096" s="62"/>
      <c r="I10096" s="62"/>
      <c r="J10096" s="62"/>
      <c r="K10096" s="62"/>
      <c r="M10096" s="63"/>
      <c r="N10096" s="63"/>
      <c r="O10096" s="64"/>
      <c r="P10096" s="127"/>
      <c r="W10096" s="64"/>
      <c r="X10096" s="64"/>
    </row>
    <row r="10097" spans="1:24" s="59" customFormat="1" x14ac:dyDescent="0.25">
      <c r="A10097" s="77"/>
      <c r="B10097" s="59" t="s">
        <v>152</v>
      </c>
      <c r="D10097" s="60"/>
      <c r="E10097" s="60"/>
      <c r="F10097" s="60"/>
      <c r="G10097" s="60"/>
      <c r="H10097" s="62"/>
      <c r="I10097" s="62"/>
      <c r="J10097" s="62"/>
      <c r="K10097" s="62"/>
      <c r="M10097" s="63"/>
      <c r="N10097" s="63"/>
      <c r="O10097" s="64"/>
      <c r="P10097" s="127"/>
      <c r="W10097" s="64"/>
      <c r="X10097" s="64"/>
    </row>
    <row r="10098" spans="1:24" s="59" customFormat="1" x14ac:dyDescent="0.25">
      <c r="A10098" s="77"/>
      <c r="B10098" s="59" t="s">
        <v>153</v>
      </c>
      <c r="D10098" s="60"/>
      <c r="E10098" s="60"/>
      <c r="F10098" s="60"/>
      <c r="G10098" s="60"/>
      <c r="H10098" s="62"/>
      <c r="I10098" s="62"/>
      <c r="J10098" s="62"/>
      <c r="K10098" s="62"/>
      <c r="M10098" s="63"/>
      <c r="N10098" s="63"/>
      <c r="O10098" s="64"/>
      <c r="P10098" s="127"/>
      <c r="W10098" s="64"/>
      <c r="X10098" s="64"/>
    </row>
    <row r="10099" spans="1:24" s="59" customFormat="1" x14ac:dyDescent="0.25">
      <c r="A10099" s="77"/>
      <c r="B10099" s="59" t="s">
        <v>154</v>
      </c>
      <c r="D10099" s="60"/>
      <c r="E10099" s="60"/>
      <c r="F10099" s="60"/>
      <c r="G10099" s="60"/>
      <c r="H10099" s="62"/>
      <c r="I10099" s="62"/>
      <c r="J10099" s="62"/>
      <c r="K10099" s="62"/>
      <c r="M10099" s="63"/>
      <c r="N10099" s="63"/>
      <c r="O10099" s="64"/>
      <c r="P10099" s="127"/>
      <c r="W10099" s="64"/>
      <c r="X10099" s="64"/>
    </row>
    <row r="10100" spans="1:24" s="59" customFormat="1" x14ac:dyDescent="0.25">
      <c r="A10100" s="77"/>
      <c r="B10100" s="59" t="s">
        <v>155</v>
      </c>
      <c r="D10100" s="60"/>
      <c r="E10100" s="60"/>
      <c r="F10100" s="60"/>
      <c r="G10100" s="60"/>
      <c r="H10100" s="62"/>
      <c r="I10100" s="62"/>
      <c r="J10100" s="62"/>
      <c r="K10100" s="62"/>
      <c r="M10100" s="63"/>
      <c r="N10100" s="63"/>
      <c r="O10100" s="64"/>
      <c r="P10100" s="127"/>
      <c r="W10100" s="64"/>
      <c r="X10100" s="64"/>
    </row>
    <row r="10101" spans="1:24" s="59" customFormat="1" x14ac:dyDescent="0.25">
      <c r="A10101" s="77"/>
      <c r="B10101" s="59" t="s">
        <v>156</v>
      </c>
      <c r="D10101" s="60"/>
      <c r="E10101" s="60"/>
      <c r="F10101" s="60"/>
      <c r="G10101" s="60"/>
      <c r="H10101" s="62"/>
      <c r="I10101" s="62"/>
      <c r="J10101" s="62"/>
      <c r="K10101" s="62"/>
      <c r="M10101" s="63"/>
      <c r="N10101" s="63"/>
      <c r="O10101" s="64"/>
      <c r="P10101" s="127"/>
      <c r="W10101" s="64"/>
      <c r="X10101" s="64"/>
    </row>
    <row r="10102" spans="1:24" s="59" customFormat="1" x14ac:dyDescent="0.25">
      <c r="A10102" s="77"/>
      <c r="B10102" s="59" t="s">
        <v>157</v>
      </c>
      <c r="D10102" s="60"/>
      <c r="E10102" s="60"/>
      <c r="F10102" s="60"/>
      <c r="G10102" s="60"/>
      <c r="H10102" s="62"/>
      <c r="I10102" s="62"/>
      <c r="J10102" s="62"/>
      <c r="K10102" s="62"/>
      <c r="M10102" s="63"/>
      <c r="N10102" s="63"/>
      <c r="O10102" s="64"/>
      <c r="P10102" s="127"/>
      <c r="W10102" s="64"/>
      <c r="X10102" s="64"/>
    </row>
    <row r="10103" spans="1:24" s="59" customFormat="1" x14ac:dyDescent="0.25">
      <c r="A10103" s="77"/>
      <c r="B10103" s="59" t="s">
        <v>158</v>
      </c>
      <c r="D10103" s="60"/>
      <c r="E10103" s="60"/>
      <c r="F10103" s="60"/>
      <c r="G10103" s="60"/>
      <c r="H10103" s="62"/>
      <c r="I10103" s="62"/>
      <c r="J10103" s="62"/>
      <c r="K10103" s="62"/>
      <c r="M10103" s="63"/>
      <c r="N10103" s="63"/>
      <c r="O10103" s="64"/>
      <c r="P10103" s="127"/>
      <c r="W10103" s="64"/>
      <c r="X10103" s="64"/>
    </row>
    <row r="10104" spans="1:24" s="59" customFormat="1" x14ac:dyDescent="0.25">
      <c r="A10104" s="77"/>
      <c r="B10104" s="59" t="s">
        <v>159</v>
      </c>
      <c r="D10104" s="60"/>
      <c r="E10104" s="60"/>
      <c r="F10104" s="60"/>
      <c r="G10104" s="60"/>
      <c r="H10104" s="62"/>
      <c r="I10104" s="62"/>
      <c r="J10104" s="62"/>
      <c r="K10104" s="62"/>
      <c r="M10104" s="63"/>
      <c r="N10104" s="63"/>
      <c r="O10104" s="64"/>
      <c r="P10104" s="127"/>
      <c r="W10104" s="64"/>
      <c r="X10104" s="64"/>
    </row>
    <row r="10105" spans="1:24" s="59" customFormat="1" x14ac:dyDescent="0.25">
      <c r="A10105" s="77"/>
      <c r="B10105" s="59" t="s">
        <v>160</v>
      </c>
      <c r="D10105" s="60"/>
      <c r="E10105" s="60"/>
      <c r="F10105" s="60"/>
      <c r="G10105" s="60"/>
      <c r="H10105" s="62"/>
      <c r="I10105" s="62"/>
      <c r="J10105" s="62"/>
      <c r="K10105" s="62"/>
      <c r="M10105" s="63"/>
      <c r="N10105" s="63"/>
      <c r="O10105" s="64"/>
      <c r="P10105" s="127"/>
      <c r="W10105" s="64"/>
      <c r="X10105" s="64"/>
    </row>
    <row r="10106" spans="1:24" s="59" customFormat="1" x14ac:dyDescent="0.25">
      <c r="A10106" s="77"/>
      <c r="B10106" s="59" t="s">
        <v>161</v>
      </c>
      <c r="D10106" s="60"/>
      <c r="E10106" s="60"/>
      <c r="F10106" s="60"/>
      <c r="G10106" s="60"/>
      <c r="H10106" s="62"/>
      <c r="I10106" s="62"/>
      <c r="J10106" s="62"/>
      <c r="K10106" s="62"/>
      <c r="M10106" s="63"/>
      <c r="N10106" s="63"/>
      <c r="O10106" s="64"/>
      <c r="P10106" s="127"/>
      <c r="W10106" s="64"/>
      <c r="X10106" s="64"/>
    </row>
    <row r="10107" spans="1:24" s="59" customFormat="1" x14ac:dyDescent="0.25">
      <c r="A10107" s="77"/>
      <c r="B10107" s="59" t="s">
        <v>162</v>
      </c>
      <c r="D10107" s="60"/>
      <c r="E10107" s="60"/>
      <c r="F10107" s="60"/>
      <c r="G10107" s="60"/>
      <c r="H10107" s="62"/>
      <c r="I10107" s="62"/>
      <c r="J10107" s="62"/>
      <c r="K10107" s="62"/>
      <c r="M10107" s="63"/>
      <c r="N10107" s="63"/>
      <c r="O10107" s="64"/>
      <c r="P10107" s="127"/>
      <c r="W10107" s="64"/>
      <c r="X10107" s="64"/>
    </row>
    <row r="10108" spans="1:24" s="59" customFormat="1" x14ac:dyDescent="0.25">
      <c r="A10108" s="77"/>
      <c r="B10108" s="59" t="s">
        <v>163</v>
      </c>
      <c r="D10108" s="60"/>
      <c r="E10108" s="60"/>
      <c r="F10108" s="60"/>
      <c r="G10108" s="60"/>
      <c r="H10108" s="62"/>
      <c r="I10108" s="62"/>
      <c r="J10108" s="62"/>
      <c r="K10108" s="62"/>
      <c r="M10108" s="63"/>
      <c r="N10108" s="63"/>
      <c r="O10108" s="64"/>
      <c r="P10108" s="127"/>
      <c r="W10108" s="64"/>
      <c r="X10108" s="64"/>
    </row>
    <row r="10109" spans="1:24" s="59" customFormat="1" x14ac:dyDescent="0.25">
      <c r="A10109" s="77"/>
      <c r="B10109" s="59" t="s">
        <v>164</v>
      </c>
      <c r="D10109" s="60"/>
      <c r="E10109" s="60"/>
      <c r="F10109" s="60"/>
      <c r="G10109" s="60"/>
      <c r="H10109" s="62"/>
      <c r="I10109" s="62"/>
      <c r="J10109" s="62"/>
      <c r="K10109" s="62"/>
      <c r="M10109" s="63"/>
      <c r="N10109" s="63"/>
      <c r="O10109" s="64"/>
      <c r="P10109" s="127"/>
      <c r="W10109" s="64"/>
      <c r="X10109" s="64"/>
    </row>
    <row r="10110" spans="1:24" s="59" customFormat="1" x14ac:dyDescent="0.25">
      <c r="A10110" s="77"/>
      <c r="B10110" s="59" t="s">
        <v>165</v>
      </c>
      <c r="D10110" s="60"/>
      <c r="E10110" s="60"/>
      <c r="F10110" s="60"/>
      <c r="G10110" s="60"/>
      <c r="H10110" s="62"/>
      <c r="I10110" s="62"/>
      <c r="J10110" s="62"/>
      <c r="K10110" s="62"/>
      <c r="M10110" s="63"/>
      <c r="N10110" s="63"/>
      <c r="O10110" s="64"/>
      <c r="P10110" s="127"/>
      <c r="W10110" s="64"/>
      <c r="X10110" s="64"/>
    </row>
    <row r="10111" spans="1:24" s="59" customFormat="1" x14ac:dyDescent="0.25">
      <c r="A10111" s="77"/>
      <c r="B10111" s="59" t="s">
        <v>166</v>
      </c>
      <c r="D10111" s="60"/>
      <c r="E10111" s="60"/>
      <c r="F10111" s="60"/>
      <c r="G10111" s="60"/>
      <c r="H10111" s="62"/>
      <c r="I10111" s="62"/>
      <c r="J10111" s="62"/>
      <c r="K10111" s="62"/>
      <c r="M10111" s="63"/>
      <c r="N10111" s="63"/>
      <c r="O10111" s="64"/>
      <c r="P10111" s="127"/>
      <c r="W10111" s="64"/>
      <c r="X10111" s="64"/>
    </row>
    <row r="10112" spans="1:24" s="59" customFormat="1" x14ac:dyDescent="0.25">
      <c r="A10112" s="77"/>
      <c r="B10112" s="59" t="s">
        <v>167</v>
      </c>
      <c r="D10112" s="60"/>
      <c r="E10112" s="60"/>
      <c r="F10112" s="60"/>
      <c r="G10112" s="60"/>
      <c r="H10112" s="62"/>
      <c r="I10112" s="62"/>
      <c r="J10112" s="62"/>
      <c r="K10112" s="62"/>
      <c r="M10112" s="63"/>
      <c r="N10112" s="63"/>
      <c r="O10112" s="64"/>
      <c r="P10112" s="127"/>
      <c r="W10112" s="64"/>
      <c r="X10112" s="64"/>
    </row>
    <row r="10113" spans="1:24" s="59" customFormat="1" x14ac:dyDescent="0.25">
      <c r="A10113" s="77"/>
      <c r="B10113" s="59" t="s">
        <v>168</v>
      </c>
      <c r="D10113" s="60"/>
      <c r="E10113" s="60"/>
      <c r="F10113" s="60"/>
      <c r="G10113" s="60"/>
      <c r="H10113" s="62"/>
      <c r="I10113" s="62"/>
      <c r="J10113" s="62"/>
      <c r="K10113" s="62"/>
      <c r="M10113" s="63"/>
      <c r="N10113" s="63"/>
      <c r="O10113" s="64"/>
      <c r="P10113" s="127"/>
      <c r="W10113" s="64"/>
      <c r="X10113" s="64"/>
    </row>
    <row r="10114" spans="1:24" s="59" customFormat="1" x14ac:dyDescent="0.25">
      <c r="A10114" s="77"/>
      <c r="B10114" s="59" t="s">
        <v>169</v>
      </c>
      <c r="D10114" s="60"/>
      <c r="E10114" s="60"/>
      <c r="F10114" s="60"/>
      <c r="G10114" s="60"/>
      <c r="H10114" s="62"/>
      <c r="I10114" s="62"/>
      <c r="J10114" s="62"/>
      <c r="K10114" s="62"/>
      <c r="M10114" s="63"/>
      <c r="N10114" s="63"/>
      <c r="O10114" s="64"/>
      <c r="P10114" s="127"/>
      <c r="W10114" s="64"/>
      <c r="X10114" s="64"/>
    </row>
    <row r="10115" spans="1:24" s="59" customFormat="1" x14ac:dyDescent="0.25">
      <c r="A10115" s="77"/>
      <c r="B10115" s="59" t="s">
        <v>170</v>
      </c>
      <c r="D10115" s="60"/>
      <c r="E10115" s="60"/>
      <c r="F10115" s="60"/>
      <c r="G10115" s="60"/>
      <c r="H10115" s="62"/>
      <c r="I10115" s="62"/>
      <c r="J10115" s="62"/>
      <c r="K10115" s="62"/>
      <c r="M10115" s="63"/>
      <c r="N10115" s="63"/>
      <c r="O10115" s="64"/>
      <c r="P10115" s="127"/>
      <c r="W10115" s="64"/>
      <c r="X10115" s="64"/>
    </row>
    <row r="10116" spans="1:24" s="59" customFormat="1" x14ac:dyDescent="0.25">
      <c r="A10116" s="77"/>
      <c r="B10116" s="59" t="s">
        <v>171</v>
      </c>
      <c r="D10116" s="60"/>
      <c r="E10116" s="60"/>
      <c r="F10116" s="60"/>
      <c r="G10116" s="60"/>
      <c r="H10116" s="62"/>
      <c r="I10116" s="62"/>
      <c r="J10116" s="62"/>
      <c r="K10116" s="62"/>
      <c r="M10116" s="63"/>
      <c r="N10116" s="63"/>
      <c r="O10116" s="64"/>
      <c r="P10116" s="127"/>
      <c r="W10116" s="64"/>
      <c r="X10116" s="64"/>
    </row>
    <row r="10117" spans="1:24" s="59" customFormat="1" x14ac:dyDescent="0.25">
      <c r="A10117" s="77"/>
      <c r="B10117" s="59" t="s">
        <v>172</v>
      </c>
      <c r="D10117" s="60"/>
      <c r="E10117" s="60"/>
      <c r="F10117" s="60"/>
      <c r="G10117" s="60"/>
      <c r="H10117" s="62"/>
      <c r="I10117" s="62"/>
      <c r="J10117" s="62"/>
      <c r="K10117" s="62"/>
      <c r="M10117" s="63"/>
      <c r="N10117" s="63"/>
      <c r="O10117" s="64"/>
      <c r="P10117" s="127"/>
      <c r="W10117" s="64"/>
      <c r="X10117" s="64"/>
    </row>
    <row r="10118" spans="1:24" s="59" customFormat="1" x14ac:dyDescent="0.25">
      <c r="A10118" s="77"/>
      <c r="B10118" s="59" t="s">
        <v>173</v>
      </c>
      <c r="D10118" s="60"/>
      <c r="E10118" s="60"/>
      <c r="F10118" s="60"/>
      <c r="G10118" s="60"/>
      <c r="H10118" s="62"/>
      <c r="I10118" s="62"/>
      <c r="J10118" s="62"/>
      <c r="K10118" s="62"/>
      <c r="M10118" s="63"/>
      <c r="N10118" s="63"/>
      <c r="O10118" s="64"/>
      <c r="P10118" s="127"/>
      <c r="W10118" s="64"/>
      <c r="X10118" s="64"/>
    </row>
    <row r="10119" spans="1:24" s="59" customFormat="1" x14ac:dyDescent="0.25">
      <c r="A10119" s="77"/>
      <c r="B10119" s="59" t="s">
        <v>174</v>
      </c>
      <c r="D10119" s="60"/>
      <c r="E10119" s="60"/>
      <c r="F10119" s="60"/>
      <c r="G10119" s="60"/>
      <c r="H10119" s="62"/>
      <c r="I10119" s="62"/>
      <c r="J10119" s="62"/>
      <c r="K10119" s="62"/>
      <c r="M10119" s="63"/>
      <c r="N10119" s="63"/>
      <c r="O10119" s="64"/>
      <c r="P10119" s="127"/>
      <c r="W10119" s="64"/>
      <c r="X10119" s="64"/>
    </row>
    <row r="10120" spans="1:24" s="59" customFormat="1" x14ac:dyDescent="0.25">
      <c r="A10120" s="77"/>
      <c r="B10120" s="59" t="s">
        <v>175</v>
      </c>
      <c r="D10120" s="60"/>
      <c r="E10120" s="60"/>
      <c r="F10120" s="60"/>
      <c r="G10120" s="60"/>
      <c r="H10120" s="62"/>
      <c r="I10120" s="62"/>
      <c r="J10120" s="62"/>
      <c r="K10120" s="62"/>
      <c r="M10120" s="63"/>
      <c r="N10120" s="63"/>
      <c r="O10120" s="64"/>
      <c r="P10120" s="127"/>
      <c r="W10120" s="64"/>
      <c r="X10120" s="64"/>
    </row>
    <row r="10121" spans="1:24" s="59" customFormat="1" x14ac:dyDescent="0.25">
      <c r="A10121" s="77"/>
      <c r="B10121" s="59" t="s">
        <v>176</v>
      </c>
      <c r="D10121" s="60"/>
      <c r="E10121" s="60"/>
      <c r="F10121" s="60"/>
      <c r="G10121" s="60"/>
      <c r="H10121" s="62"/>
      <c r="I10121" s="62"/>
      <c r="J10121" s="62"/>
      <c r="K10121" s="62"/>
      <c r="M10121" s="63"/>
      <c r="N10121" s="63"/>
      <c r="O10121" s="64"/>
      <c r="P10121" s="127"/>
      <c r="W10121" s="64"/>
      <c r="X10121" s="64"/>
    </row>
    <row r="10122" spans="1:24" s="59" customFormat="1" x14ac:dyDescent="0.25">
      <c r="A10122" s="77"/>
      <c r="B10122" s="59" t="s">
        <v>177</v>
      </c>
      <c r="D10122" s="60"/>
      <c r="E10122" s="60"/>
      <c r="F10122" s="60"/>
      <c r="G10122" s="60"/>
      <c r="H10122" s="62"/>
      <c r="I10122" s="62"/>
      <c r="J10122" s="62"/>
      <c r="K10122" s="62"/>
      <c r="M10122" s="63"/>
      <c r="N10122" s="63"/>
      <c r="O10122" s="64"/>
      <c r="P10122" s="127"/>
      <c r="W10122" s="64"/>
      <c r="X10122" s="64"/>
    </row>
    <row r="10123" spans="1:24" s="59" customFormat="1" x14ac:dyDescent="0.25">
      <c r="A10123" s="77"/>
      <c r="B10123" s="59" t="s">
        <v>178</v>
      </c>
      <c r="D10123" s="60"/>
      <c r="E10123" s="60"/>
      <c r="F10123" s="60"/>
      <c r="G10123" s="60"/>
      <c r="H10123" s="62"/>
      <c r="I10123" s="62"/>
      <c r="J10123" s="62"/>
      <c r="K10123" s="62"/>
      <c r="M10123" s="63"/>
      <c r="N10123" s="63"/>
      <c r="O10123" s="64"/>
      <c r="P10123" s="127"/>
      <c r="W10123" s="64"/>
      <c r="X10123" s="64"/>
    </row>
    <row r="10124" spans="1:24" s="59" customFormat="1" x14ac:dyDescent="0.25">
      <c r="A10124" s="77"/>
      <c r="B10124" s="59" t="s">
        <v>179</v>
      </c>
      <c r="D10124" s="60"/>
      <c r="E10124" s="60"/>
      <c r="F10124" s="60"/>
      <c r="G10124" s="60"/>
      <c r="H10124" s="62"/>
      <c r="I10124" s="62"/>
      <c r="J10124" s="62"/>
      <c r="K10124" s="62"/>
      <c r="M10124" s="63"/>
      <c r="N10124" s="63"/>
      <c r="O10124" s="64"/>
      <c r="P10124" s="127"/>
      <c r="W10124" s="64"/>
      <c r="X10124" s="64"/>
    </row>
    <row r="10125" spans="1:24" s="59" customFormat="1" x14ac:dyDescent="0.25">
      <c r="A10125" s="77"/>
      <c r="B10125" s="59" t="s">
        <v>180</v>
      </c>
      <c r="D10125" s="60"/>
      <c r="E10125" s="60"/>
      <c r="F10125" s="60"/>
      <c r="G10125" s="60"/>
      <c r="H10125" s="62"/>
      <c r="I10125" s="62"/>
      <c r="J10125" s="62"/>
      <c r="K10125" s="62"/>
      <c r="M10125" s="63"/>
      <c r="N10125" s="63"/>
      <c r="O10125" s="64"/>
      <c r="P10125" s="127"/>
      <c r="W10125" s="64"/>
      <c r="X10125" s="64"/>
    </row>
    <row r="10126" spans="1:24" s="59" customFormat="1" x14ac:dyDescent="0.25">
      <c r="A10126" s="77"/>
      <c r="B10126" s="59" t="s">
        <v>181</v>
      </c>
      <c r="D10126" s="60"/>
      <c r="E10126" s="60"/>
      <c r="F10126" s="60"/>
      <c r="G10126" s="60"/>
      <c r="H10126" s="62"/>
      <c r="I10126" s="62"/>
      <c r="J10126" s="62"/>
      <c r="K10126" s="62"/>
      <c r="M10126" s="63"/>
      <c r="N10126" s="63"/>
      <c r="O10126" s="64"/>
      <c r="P10126" s="127"/>
      <c r="W10126" s="64"/>
      <c r="X10126" s="64"/>
    </row>
    <row r="10127" spans="1:24" s="59" customFormat="1" x14ac:dyDescent="0.25">
      <c r="A10127" s="77"/>
      <c r="B10127" s="59" t="s">
        <v>182</v>
      </c>
      <c r="D10127" s="60"/>
      <c r="E10127" s="60"/>
      <c r="F10127" s="60"/>
      <c r="G10127" s="60"/>
      <c r="H10127" s="62"/>
      <c r="I10127" s="62"/>
      <c r="J10127" s="62"/>
      <c r="K10127" s="62"/>
      <c r="M10127" s="63"/>
      <c r="N10127" s="63"/>
      <c r="O10127" s="64"/>
      <c r="P10127" s="127"/>
      <c r="W10127" s="64"/>
      <c r="X10127" s="64"/>
    </row>
    <row r="10128" spans="1:24" s="59" customFormat="1" x14ac:dyDescent="0.25">
      <c r="A10128" s="77"/>
      <c r="B10128" s="59" t="s">
        <v>183</v>
      </c>
      <c r="D10128" s="60"/>
      <c r="E10128" s="60"/>
      <c r="F10128" s="60"/>
      <c r="G10128" s="60"/>
      <c r="H10128" s="62"/>
      <c r="I10128" s="62"/>
      <c r="J10128" s="62"/>
      <c r="K10128" s="62"/>
      <c r="M10128" s="63"/>
      <c r="N10128" s="63"/>
      <c r="O10128" s="64"/>
      <c r="P10128" s="127"/>
      <c r="W10128" s="64"/>
      <c r="X10128" s="64"/>
    </row>
    <row r="10129" spans="1:24" s="59" customFormat="1" x14ac:dyDescent="0.25">
      <c r="A10129" s="77"/>
      <c r="B10129" s="59" t="s">
        <v>184</v>
      </c>
      <c r="D10129" s="60"/>
      <c r="E10129" s="60"/>
      <c r="F10129" s="60"/>
      <c r="G10129" s="60"/>
      <c r="H10129" s="62"/>
      <c r="I10129" s="62"/>
      <c r="J10129" s="62"/>
      <c r="K10129" s="62"/>
      <c r="M10129" s="63"/>
      <c r="N10129" s="63"/>
      <c r="O10129" s="64"/>
      <c r="P10129" s="127"/>
      <c r="W10129" s="64"/>
      <c r="X10129" s="64"/>
    </row>
    <row r="10130" spans="1:24" s="59" customFormat="1" x14ac:dyDescent="0.25">
      <c r="A10130" s="77"/>
      <c r="B10130" s="59" t="s">
        <v>185</v>
      </c>
      <c r="D10130" s="60"/>
      <c r="E10130" s="60"/>
      <c r="F10130" s="60"/>
      <c r="G10130" s="60"/>
      <c r="H10130" s="62"/>
      <c r="I10130" s="62"/>
      <c r="J10130" s="62"/>
      <c r="K10130" s="62"/>
      <c r="M10130" s="63"/>
      <c r="N10130" s="63"/>
      <c r="O10130" s="64"/>
      <c r="P10130" s="127"/>
      <c r="W10130" s="64"/>
      <c r="X10130" s="64"/>
    </row>
    <row r="10131" spans="1:24" s="59" customFormat="1" x14ac:dyDescent="0.25">
      <c r="A10131" s="77"/>
      <c r="B10131" s="59" t="s">
        <v>186</v>
      </c>
      <c r="D10131" s="60"/>
      <c r="E10131" s="60"/>
      <c r="F10131" s="60"/>
      <c r="G10131" s="60"/>
      <c r="H10131" s="62"/>
      <c r="I10131" s="62"/>
      <c r="J10131" s="62"/>
      <c r="K10131" s="62"/>
      <c r="M10131" s="63"/>
      <c r="N10131" s="63"/>
      <c r="O10131" s="64"/>
      <c r="P10131" s="127"/>
      <c r="W10131" s="64"/>
      <c r="X10131" s="64"/>
    </row>
    <row r="10132" spans="1:24" s="59" customFormat="1" x14ac:dyDescent="0.25">
      <c r="A10132" s="77"/>
      <c r="B10132" s="59" t="s">
        <v>187</v>
      </c>
      <c r="D10132" s="60"/>
      <c r="E10132" s="60"/>
      <c r="F10132" s="60"/>
      <c r="G10132" s="60"/>
      <c r="H10132" s="62"/>
      <c r="I10132" s="62"/>
      <c r="J10132" s="62"/>
      <c r="K10132" s="62"/>
      <c r="M10132" s="63"/>
      <c r="N10132" s="63"/>
      <c r="O10132" s="64"/>
      <c r="P10132" s="127"/>
      <c r="W10132" s="64"/>
      <c r="X10132" s="64"/>
    </row>
    <row r="10133" spans="1:24" s="59" customFormat="1" x14ac:dyDescent="0.25">
      <c r="A10133" s="77"/>
      <c r="B10133" s="59" t="s">
        <v>188</v>
      </c>
      <c r="D10133" s="60"/>
      <c r="E10133" s="60"/>
      <c r="F10133" s="60"/>
      <c r="G10133" s="60"/>
      <c r="H10133" s="62"/>
      <c r="I10133" s="62"/>
      <c r="J10133" s="62"/>
      <c r="K10133" s="62"/>
      <c r="M10133" s="63"/>
      <c r="N10133" s="63"/>
      <c r="O10133" s="64"/>
      <c r="P10133" s="127"/>
      <c r="W10133" s="64"/>
      <c r="X10133" s="64"/>
    </row>
    <row r="10134" spans="1:24" s="59" customFormat="1" x14ac:dyDescent="0.25">
      <c r="A10134" s="77"/>
      <c r="B10134" s="59" t="s">
        <v>189</v>
      </c>
      <c r="D10134" s="60"/>
      <c r="E10134" s="60"/>
      <c r="F10134" s="60"/>
      <c r="G10134" s="60"/>
      <c r="H10134" s="62"/>
      <c r="I10134" s="62"/>
      <c r="J10134" s="62"/>
      <c r="K10134" s="62"/>
      <c r="M10134" s="63"/>
      <c r="N10134" s="63"/>
      <c r="O10134" s="64"/>
      <c r="P10134" s="127"/>
      <c r="W10134" s="64"/>
      <c r="X10134" s="64"/>
    </row>
    <row r="10135" spans="1:24" s="59" customFormat="1" x14ac:dyDescent="0.25">
      <c r="A10135" s="77"/>
      <c r="B10135" s="59" t="s">
        <v>190</v>
      </c>
      <c r="D10135" s="60"/>
      <c r="E10135" s="60"/>
      <c r="F10135" s="60"/>
      <c r="G10135" s="60"/>
      <c r="H10135" s="62"/>
      <c r="I10135" s="62"/>
      <c r="J10135" s="62"/>
      <c r="K10135" s="62"/>
      <c r="M10135" s="63"/>
      <c r="N10135" s="63"/>
      <c r="O10135" s="64"/>
      <c r="P10135" s="127"/>
      <c r="W10135" s="64"/>
      <c r="X10135" s="64"/>
    </row>
    <row r="10136" spans="1:24" s="59" customFormat="1" x14ac:dyDescent="0.25">
      <c r="A10136" s="77"/>
      <c r="B10136" s="59" t="s">
        <v>191</v>
      </c>
      <c r="D10136" s="60"/>
      <c r="E10136" s="60"/>
      <c r="F10136" s="60"/>
      <c r="G10136" s="60"/>
      <c r="H10136" s="62"/>
      <c r="I10136" s="62"/>
      <c r="J10136" s="62"/>
      <c r="K10136" s="62"/>
      <c r="M10136" s="63"/>
      <c r="N10136" s="63"/>
      <c r="O10136" s="64"/>
      <c r="P10136" s="127"/>
      <c r="W10136" s="64"/>
      <c r="X10136" s="64"/>
    </row>
    <row r="10137" spans="1:24" s="59" customFormat="1" x14ac:dyDescent="0.25">
      <c r="A10137" s="77"/>
      <c r="B10137" s="59" t="s">
        <v>192</v>
      </c>
      <c r="D10137" s="60"/>
      <c r="E10137" s="60"/>
      <c r="F10137" s="60"/>
      <c r="G10137" s="60"/>
      <c r="H10137" s="62"/>
      <c r="I10137" s="62"/>
      <c r="J10137" s="62"/>
      <c r="K10137" s="62"/>
      <c r="M10137" s="63"/>
      <c r="N10137" s="63"/>
      <c r="O10137" s="64"/>
      <c r="P10137" s="127"/>
      <c r="W10137" s="64"/>
      <c r="X10137" s="64"/>
    </row>
    <row r="10138" spans="1:24" s="59" customFormat="1" x14ac:dyDescent="0.25">
      <c r="A10138" s="77"/>
      <c r="B10138" s="59" t="s">
        <v>193</v>
      </c>
      <c r="D10138" s="60"/>
      <c r="E10138" s="60"/>
      <c r="F10138" s="60"/>
      <c r="G10138" s="60"/>
      <c r="H10138" s="62"/>
      <c r="I10138" s="62"/>
      <c r="J10138" s="62"/>
      <c r="K10138" s="62"/>
      <c r="M10138" s="63"/>
      <c r="N10138" s="63"/>
      <c r="O10138" s="64"/>
      <c r="P10138" s="127"/>
      <c r="W10138" s="64"/>
      <c r="X10138" s="64"/>
    </row>
    <row r="10139" spans="1:24" s="59" customFormat="1" x14ac:dyDescent="0.25">
      <c r="A10139" s="77"/>
      <c r="B10139" s="59" t="s">
        <v>194</v>
      </c>
      <c r="D10139" s="60"/>
      <c r="E10139" s="60"/>
      <c r="F10139" s="60"/>
      <c r="G10139" s="60"/>
      <c r="H10139" s="62"/>
      <c r="I10139" s="62"/>
      <c r="J10139" s="62"/>
      <c r="K10139" s="62"/>
      <c r="M10139" s="63"/>
      <c r="N10139" s="63"/>
      <c r="O10139" s="64"/>
      <c r="P10139" s="127"/>
      <c r="W10139" s="64"/>
      <c r="X10139" s="64"/>
    </row>
    <row r="10140" spans="1:24" s="59" customFormat="1" x14ac:dyDescent="0.25">
      <c r="A10140" s="77"/>
      <c r="B10140" s="59" t="s">
        <v>195</v>
      </c>
      <c r="D10140" s="60"/>
      <c r="E10140" s="60"/>
      <c r="F10140" s="60"/>
      <c r="G10140" s="60"/>
      <c r="H10140" s="62"/>
      <c r="I10140" s="62"/>
      <c r="J10140" s="62"/>
      <c r="K10140" s="62"/>
      <c r="M10140" s="63"/>
      <c r="N10140" s="63"/>
      <c r="O10140" s="64"/>
      <c r="P10140" s="127"/>
      <c r="W10140" s="64"/>
      <c r="X10140" s="64"/>
    </row>
    <row r="10141" spans="1:24" s="59" customFormat="1" x14ac:dyDescent="0.25">
      <c r="A10141" s="77"/>
      <c r="B10141" s="59" t="s">
        <v>196</v>
      </c>
      <c r="D10141" s="60"/>
      <c r="E10141" s="60"/>
      <c r="F10141" s="60"/>
      <c r="G10141" s="60"/>
      <c r="H10141" s="62"/>
      <c r="I10141" s="62"/>
      <c r="J10141" s="62"/>
      <c r="K10141" s="62"/>
      <c r="M10141" s="63"/>
      <c r="N10141" s="63"/>
      <c r="O10141" s="64"/>
      <c r="P10141" s="127"/>
      <c r="W10141" s="64"/>
      <c r="X10141" s="64"/>
    </row>
    <row r="10142" spans="1:24" s="59" customFormat="1" x14ac:dyDescent="0.25">
      <c r="A10142" s="77"/>
      <c r="B10142" s="59" t="s">
        <v>197</v>
      </c>
      <c r="D10142" s="60"/>
      <c r="E10142" s="60"/>
      <c r="F10142" s="60"/>
      <c r="G10142" s="60"/>
      <c r="H10142" s="62"/>
      <c r="I10142" s="62"/>
      <c r="J10142" s="62"/>
      <c r="K10142" s="62"/>
      <c r="M10142" s="63"/>
      <c r="N10142" s="63"/>
      <c r="O10142" s="64"/>
      <c r="P10142" s="127"/>
      <c r="W10142" s="64"/>
      <c r="X10142" s="64"/>
    </row>
    <row r="10143" spans="1:24" s="59" customFormat="1" x14ac:dyDescent="0.25">
      <c r="A10143" s="77"/>
      <c r="B10143" s="59" t="s">
        <v>198</v>
      </c>
      <c r="D10143" s="60"/>
      <c r="E10143" s="60"/>
      <c r="F10143" s="60"/>
      <c r="G10143" s="60"/>
      <c r="H10143" s="62"/>
      <c r="I10143" s="62"/>
      <c r="J10143" s="62"/>
      <c r="K10143" s="62"/>
      <c r="M10143" s="63"/>
      <c r="N10143" s="63"/>
      <c r="O10143" s="64"/>
      <c r="P10143" s="127"/>
      <c r="W10143" s="64"/>
      <c r="X10143" s="64"/>
    </row>
    <row r="10144" spans="1:24" s="59" customFormat="1" x14ac:dyDescent="0.25">
      <c r="A10144" s="77"/>
      <c r="B10144" s="59" t="s">
        <v>199</v>
      </c>
      <c r="D10144" s="60"/>
      <c r="E10144" s="60"/>
      <c r="F10144" s="60"/>
      <c r="G10144" s="60"/>
      <c r="H10144" s="62"/>
      <c r="I10144" s="62"/>
      <c r="J10144" s="62"/>
      <c r="K10144" s="62"/>
      <c r="M10144" s="63"/>
      <c r="N10144" s="63"/>
      <c r="O10144" s="64"/>
      <c r="P10144" s="127"/>
      <c r="W10144" s="64"/>
      <c r="X10144" s="64"/>
    </row>
    <row r="10145" spans="1:24" s="59" customFormat="1" x14ac:dyDescent="0.25">
      <c r="A10145" s="77"/>
      <c r="B10145" s="59" t="s">
        <v>200</v>
      </c>
      <c r="D10145" s="60"/>
      <c r="E10145" s="60"/>
      <c r="F10145" s="60"/>
      <c r="G10145" s="60"/>
      <c r="H10145" s="62"/>
      <c r="I10145" s="62"/>
      <c r="J10145" s="62"/>
      <c r="K10145" s="62"/>
      <c r="M10145" s="63"/>
      <c r="N10145" s="63"/>
      <c r="O10145" s="64"/>
      <c r="P10145" s="127"/>
      <c r="W10145" s="64"/>
      <c r="X10145" s="64"/>
    </row>
    <row r="10146" spans="1:24" s="59" customFormat="1" x14ac:dyDescent="0.25">
      <c r="A10146" s="77"/>
      <c r="B10146" s="59" t="s">
        <v>201</v>
      </c>
      <c r="D10146" s="60"/>
      <c r="E10146" s="60"/>
      <c r="F10146" s="60"/>
      <c r="G10146" s="60"/>
      <c r="H10146" s="62"/>
      <c r="I10146" s="62"/>
      <c r="J10146" s="62"/>
      <c r="K10146" s="62"/>
      <c r="M10146" s="63"/>
      <c r="N10146" s="63"/>
      <c r="O10146" s="64"/>
      <c r="P10146" s="127"/>
      <c r="W10146" s="64"/>
      <c r="X10146" s="64"/>
    </row>
    <row r="10147" spans="1:24" s="59" customFormat="1" x14ac:dyDescent="0.25">
      <c r="A10147" s="77"/>
      <c r="B10147" s="59" t="s">
        <v>202</v>
      </c>
      <c r="D10147" s="60"/>
      <c r="E10147" s="60"/>
      <c r="F10147" s="60"/>
      <c r="G10147" s="60"/>
      <c r="H10147" s="62"/>
      <c r="I10147" s="62"/>
      <c r="J10147" s="62"/>
      <c r="K10147" s="62"/>
      <c r="M10147" s="63"/>
      <c r="N10147" s="63"/>
      <c r="O10147" s="64"/>
      <c r="P10147" s="127"/>
      <c r="W10147" s="64"/>
      <c r="X10147" s="64"/>
    </row>
    <row r="10148" spans="1:24" s="59" customFormat="1" x14ac:dyDescent="0.25">
      <c r="A10148" s="77"/>
      <c r="B10148" s="59" t="s">
        <v>203</v>
      </c>
      <c r="D10148" s="60"/>
      <c r="E10148" s="60"/>
      <c r="F10148" s="60"/>
      <c r="G10148" s="60"/>
      <c r="H10148" s="62"/>
      <c r="I10148" s="62"/>
      <c r="J10148" s="62"/>
      <c r="K10148" s="62"/>
      <c r="M10148" s="63"/>
      <c r="N10148" s="63"/>
      <c r="O10148" s="64"/>
      <c r="P10148" s="127"/>
      <c r="W10148" s="64"/>
      <c r="X10148" s="64"/>
    </row>
    <row r="10149" spans="1:24" s="59" customFormat="1" x14ac:dyDescent="0.25">
      <c r="A10149" s="77"/>
      <c r="B10149" s="59" t="s">
        <v>204</v>
      </c>
      <c r="D10149" s="60"/>
      <c r="E10149" s="60"/>
      <c r="F10149" s="60"/>
      <c r="G10149" s="60"/>
      <c r="H10149" s="62"/>
      <c r="I10149" s="62"/>
      <c r="J10149" s="62"/>
      <c r="K10149" s="62"/>
      <c r="M10149" s="63"/>
      <c r="N10149" s="63"/>
      <c r="O10149" s="64"/>
      <c r="P10149" s="127"/>
      <c r="W10149" s="64"/>
      <c r="X10149" s="64"/>
    </row>
    <row r="10150" spans="1:24" s="59" customFormat="1" x14ac:dyDescent="0.25">
      <c r="A10150" s="77"/>
      <c r="B10150" s="59" t="s">
        <v>205</v>
      </c>
      <c r="D10150" s="60"/>
      <c r="E10150" s="60"/>
      <c r="F10150" s="60"/>
      <c r="G10150" s="60"/>
      <c r="H10150" s="62"/>
      <c r="I10150" s="62"/>
      <c r="J10150" s="62"/>
      <c r="K10150" s="62"/>
      <c r="M10150" s="63"/>
      <c r="N10150" s="63"/>
      <c r="O10150" s="64"/>
      <c r="P10150" s="127"/>
      <c r="W10150" s="64"/>
      <c r="X10150" s="64"/>
    </row>
    <row r="10151" spans="1:24" s="59" customFormat="1" x14ac:dyDescent="0.25">
      <c r="A10151" s="77"/>
      <c r="B10151" s="59" t="s">
        <v>206</v>
      </c>
      <c r="D10151" s="60"/>
      <c r="E10151" s="60"/>
      <c r="F10151" s="60"/>
      <c r="G10151" s="60"/>
      <c r="H10151" s="62"/>
      <c r="I10151" s="62"/>
      <c r="J10151" s="62"/>
      <c r="K10151" s="62"/>
      <c r="M10151" s="63"/>
      <c r="N10151" s="63"/>
      <c r="O10151" s="64"/>
      <c r="P10151" s="127"/>
      <c r="W10151" s="64"/>
      <c r="X10151" s="64"/>
    </row>
    <row r="10152" spans="1:24" s="59" customFormat="1" x14ac:dyDescent="0.25">
      <c r="A10152" s="77"/>
      <c r="B10152" s="59" t="s">
        <v>207</v>
      </c>
      <c r="D10152" s="60"/>
      <c r="E10152" s="60"/>
      <c r="F10152" s="60"/>
      <c r="G10152" s="60"/>
      <c r="H10152" s="62"/>
      <c r="I10152" s="62"/>
      <c r="J10152" s="62"/>
      <c r="K10152" s="62"/>
      <c r="M10152" s="63"/>
      <c r="N10152" s="63"/>
      <c r="O10152" s="64"/>
      <c r="P10152" s="127"/>
      <c r="W10152" s="64"/>
      <c r="X10152" s="64"/>
    </row>
    <row r="10153" spans="1:24" s="59" customFormat="1" x14ac:dyDescent="0.25">
      <c r="A10153" s="77"/>
      <c r="B10153" s="59" t="s">
        <v>208</v>
      </c>
      <c r="D10153" s="60"/>
      <c r="E10153" s="60"/>
      <c r="F10153" s="60"/>
      <c r="G10153" s="60"/>
      <c r="H10153" s="62"/>
      <c r="I10153" s="62"/>
      <c r="J10153" s="62"/>
      <c r="K10153" s="62"/>
      <c r="M10153" s="63"/>
      <c r="N10153" s="63"/>
      <c r="O10153" s="64"/>
      <c r="P10153" s="127"/>
      <c r="W10153" s="64"/>
      <c r="X10153" s="64"/>
    </row>
    <row r="10154" spans="1:24" s="59" customFormat="1" x14ac:dyDescent="0.25">
      <c r="A10154" s="77"/>
      <c r="B10154" s="59" t="s">
        <v>209</v>
      </c>
      <c r="D10154" s="60"/>
      <c r="E10154" s="60"/>
      <c r="F10154" s="60"/>
      <c r="G10154" s="60"/>
      <c r="H10154" s="62"/>
      <c r="I10154" s="62"/>
      <c r="J10154" s="62"/>
      <c r="K10154" s="62"/>
      <c r="M10154" s="63"/>
      <c r="N10154" s="63"/>
      <c r="O10154" s="64"/>
      <c r="P10154" s="127"/>
      <c r="W10154" s="64"/>
      <c r="X10154" s="64"/>
    </row>
    <row r="10155" spans="1:24" s="59" customFormat="1" x14ac:dyDescent="0.25">
      <c r="A10155" s="77"/>
      <c r="B10155" s="59" t="s">
        <v>210</v>
      </c>
      <c r="D10155" s="60"/>
      <c r="E10155" s="60"/>
      <c r="F10155" s="60"/>
      <c r="G10155" s="60"/>
      <c r="H10155" s="62"/>
      <c r="I10155" s="62"/>
      <c r="J10155" s="62"/>
      <c r="K10155" s="62"/>
      <c r="M10155" s="63"/>
      <c r="N10155" s="63"/>
      <c r="O10155" s="64"/>
      <c r="P10155" s="127"/>
      <c r="W10155" s="64"/>
      <c r="X10155" s="64"/>
    </row>
    <row r="10156" spans="1:24" s="59" customFormat="1" x14ac:dyDescent="0.25">
      <c r="A10156" s="77"/>
      <c r="B10156" s="59" t="s">
        <v>211</v>
      </c>
      <c r="D10156" s="60"/>
      <c r="E10156" s="60"/>
      <c r="F10156" s="60"/>
      <c r="G10156" s="60"/>
      <c r="H10156" s="62"/>
      <c r="I10156" s="62"/>
      <c r="J10156" s="62"/>
      <c r="K10156" s="62"/>
      <c r="M10156" s="63"/>
      <c r="N10156" s="63"/>
      <c r="O10156" s="64"/>
      <c r="P10156" s="127"/>
      <c r="W10156" s="64"/>
      <c r="X10156" s="64"/>
    </row>
    <row r="10157" spans="1:24" s="59" customFormat="1" x14ac:dyDescent="0.25">
      <c r="A10157" s="77"/>
      <c r="B10157" s="59" t="s">
        <v>212</v>
      </c>
      <c r="D10157" s="60"/>
      <c r="E10157" s="60"/>
      <c r="F10157" s="60"/>
      <c r="G10157" s="60"/>
      <c r="H10157" s="62"/>
      <c r="I10157" s="62"/>
      <c r="J10157" s="62"/>
      <c r="K10157" s="62"/>
      <c r="M10157" s="63"/>
      <c r="N10157" s="63"/>
      <c r="O10157" s="64"/>
      <c r="P10157" s="127"/>
      <c r="W10157" s="64"/>
      <c r="X10157" s="64"/>
    </row>
    <row r="10158" spans="1:24" s="59" customFormat="1" x14ac:dyDescent="0.25">
      <c r="A10158" s="77"/>
      <c r="B10158" s="59" t="s">
        <v>213</v>
      </c>
      <c r="D10158" s="60"/>
      <c r="E10158" s="60"/>
      <c r="F10158" s="60"/>
      <c r="G10158" s="60"/>
      <c r="H10158" s="62"/>
      <c r="I10158" s="62"/>
      <c r="J10158" s="62"/>
      <c r="K10158" s="62"/>
      <c r="M10158" s="63"/>
      <c r="N10158" s="63"/>
      <c r="O10158" s="64"/>
      <c r="P10158" s="127"/>
      <c r="W10158" s="64"/>
      <c r="X10158" s="64"/>
    </row>
    <row r="10159" spans="1:24" s="59" customFormat="1" x14ac:dyDescent="0.25">
      <c r="A10159" s="77"/>
      <c r="B10159" s="59" t="s">
        <v>214</v>
      </c>
      <c r="D10159" s="60"/>
      <c r="E10159" s="60"/>
      <c r="F10159" s="60"/>
      <c r="G10159" s="60"/>
      <c r="H10159" s="62"/>
      <c r="I10159" s="62"/>
      <c r="J10159" s="62"/>
      <c r="K10159" s="62"/>
      <c r="M10159" s="63"/>
      <c r="N10159" s="63"/>
      <c r="O10159" s="64"/>
      <c r="P10159" s="127"/>
      <c r="W10159" s="64"/>
      <c r="X10159" s="64"/>
    </row>
    <row r="10160" spans="1:24" s="59" customFormat="1" x14ac:dyDescent="0.25">
      <c r="A10160" s="77"/>
      <c r="B10160" s="59" t="s">
        <v>215</v>
      </c>
      <c r="D10160" s="60"/>
      <c r="E10160" s="60"/>
      <c r="F10160" s="60"/>
      <c r="G10160" s="60"/>
      <c r="H10160" s="62"/>
      <c r="I10160" s="62"/>
      <c r="J10160" s="62"/>
      <c r="K10160" s="62"/>
      <c r="M10160" s="63"/>
      <c r="N10160" s="63"/>
      <c r="O10160" s="64"/>
      <c r="P10160" s="127"/>
      <c r="W10160" s="64"/>
      <c r="X10160" s="64"/>
    </row>
    <row r="10161" spans="1:24" s="59" customFormat="1" x14ac:dyDescent="0.25">
      <c r="A10161" s="77"/>
      <c r="B10161" s="59" t="s">
        <v>216</v>
      </c>
      <c r="D10161" s="60"/>
      <c r="E10161" s="60"/>
      <c r="F10161" s="60"/>
      <c r="G10161" s="60"/>
      <c r="H10161" s="62"/>
      <c r="I10161" s="62"/>
      <c r="J10161" s="62"/>
      <c r="K10161" s="62"/>
      <c r="M10161" s="63"/>
      <c r="N10161" s="63"/>
      <c r="O10161" s="64"/>
      <c r="P10161" s="127"/>
      <c r="W10161" s="64"/>
      <c r="X10161" s="64"/>
    </row>
    <row r="10162" spans="1:24" s="59" customFormat="1" x14ac:dyDescent="0.25">
      <c r="A10162" s="77"/>
      <c r="B10162" s="59" t="s">
        <v>217</v>
      </c>
      <c r="D10162" s="60"/>
      <c r="E10162" s="60"/>
      <c r="F10162" s="60"/>
      <c r="G10162" s="60"/>
      <c r="H10162" s="62"/>
      <c r="I10162" s="62"/>
      <c r="J10162" s="62"/>
      <c r="K10162" s="62"/>
      <c r="M10162" s="63"/>
      <c r="N10162" s="63"/>
      <c r="O10162" s="64"/>
      <c r="P10162" s="127"/>
      <c r="W10162" s="64"/>
      <c r="X10162" s="64"/>
    </row>
    <row r="10163" spans="1:24" s="59" customFormat="1" x14ac:dyDescent="0.25">
      <c r="A10163" s="77"/>
      <c r="B10163" s="59" t="s">
        <v>218</v>
      </c>
      <c r="D10163" s="60"/>
      <c r="E10163" s="60"/>
      <c r="F10163" s="60"/>
      <c r="G10163" s="60"/>
      <c r="H10163" s="62"/>
      <c r="I10163" s="62"/>
      <c r="J10163" s="62"/>
      <c r="K10163" s="62"/>
      <c r="M10163" s="63"/>
      <c r="N10163" s="63"/>
      <c r="O10163" s="64"/>
      <c r="P10163" s="127"/>
      <c r="W10163" s="64"/>
      <c r="X10163" s="64"/>
    </row>
    <row r="10164" spans="1:24" s="59" customFormat="1" x14ac:dyDescent="0.25">
      <c r="A10164" s="77"/>
      <c r="B10164" s="59" t="s">
        <v>219</v>
      </c>
      <c r="D10164" s="60"/>
      <c r="E10164" s="60"/>
      <c r="F10164" s="60"/>
      <c r="G10164" s="60"/>
      <c r="H10164" s="62"/>
      <c r="I10164" s="62"/>
      <c r="J10164" s="62"/>
      <c r="K10164" s="62"/>
      <c r="M10164" s="63"/>
      <c r="N10164" s="63"/>
      <c r="O10164" s="64"/>
      <c r="P10164" s="127"/>
      <c r="W10164" s="64"/>
      <c r="X10164" s="64"/>
    </row>
    <row r="10165" spans="1:24" s="59" customFormat="1" x14ac:dyDescent="0.25">
      <c r="A10165" s="77"/>
      <c r="B10165" s="59" t="s">
        <v>220</v>
      </c>
      <c r="D10165" s="60"/>
      <c r="E10165" s="60"/>
      <c r="F10165" s="60"/>
      <c r="G10165" s="60"/>
      <c r="H10165" s="62"/>
      <c r="I10165" s="62"/>
      <c r="J10165" s="62"/>
      <c r="K10165" s="62"/>
      <c r="M10165" s="63"/>
      <c r="N10165" s="63"/>
      <c r="O10165" s="64"/>
      <c r="P10165" s="127"/>
      <c r="W10165" s="64"/>
      <c r="X10165" s="64"/>
    </row>
    <row r="10166" spans="1:24" s="59" customFormat="1" x14ac:dyDescent="0.25">
      <c r="A10166" s="77"/>
      <c r="B10166" s="59" t="s">
        <v>221</v>
      </c>
      <c r="D10166" s="60"/>
      <c r="E10166" s="60"/>
      <c r="F10166" s="60"/>
      <c r="G10166" s="60"/>
      <c r="H10166" s="62"/>
      <c r="I10166" s="62"/>
      <c r="J10166" s="62"/>
      <c r="K10166" s="62"/>
      <c r="M10166" s="63"/>
      <c r="N10166" s="63"/>
      <c r="O10166" s="64"/>
      <c r="P10166" s="127"/>
      <c r="W10166" s="64"/>
      <c r="X10166" s="64"/>
    </row>
    <row r="10167" spans="1:24" s="59" customFormat="1" x14ac:dyDescent="0.25">
      <c r="A10167" s="77"/>
      <c r="B10167" s="59" t="s">
        <v>222</v>
      </c>
      <c r="D10167" s="60"/>
      <c r="E10167" s="60"/>
      <c r="F10167" s="60"/>
      <c r="G10167" s="60"/>
      <c r="H10167" s="62"/>
      <c r="I10167" s="62"/>
      <c r="J10167" s="62"/>
      <c r="K10167" s="62"/>
      <c r="M10167" s="63"/>
      <c r="N10167" s="63"/>
      <c r="O10167" s="64"/>
      <c r="P10167" s="127"/>
      <c r="W10167" s="64"/>
      <c r="X10167" s="64"/>
    </row>
    <row r="10168" spans="1:24" s="59" customFormat="1" x14ac:dyDescent="0.25">
      <c r="A10168" s="77"/>
      <c r="B10168" s="59" t="s">
        <v>223</v>
      </c>
      <c r="D10168" s="60"/>
      <c r="E10168" s="60"/>
      <c r="F10168" s="60"/>
      <c r="G10168" s="60"/>
      <c r="H10168" s="62"/>
      <c r="I10168" s="62"/>
      <c r="J10168" s="62"/>
      <c r="K10168" s="62"/>
      <c r="M10168" s="63"/>
      <c r="N10168" s="63"/>
      <c r="O10168" s="64"/>
      <c r="P10168" s="127"/>
      <c r="W10168" s="64"/>
      <c r="X10168" s="64"/>
    </row>
    <row r="10169" spans="1:24" s="59" customFormat="1" x14ac:dyDescent="0.25">
      <c r="A10169" s="77"/>
      <c r="B10169" s="59" t="s">
        <v>224</v>
      </c>
      <c r="D10169" s="60"/>
      <c r="E10169" s="60"/>
      <c r="F10169" s="60"/>
      <c r="G10169" s="60"/>
      <c r="H10169" s="62"/>
      <c r="I10169" s="62"/>
      <c r="J10169" s="62"/>
      <c r="K10169" s="62"/>
      <c r="M10169" s="63"/>
      <c r="N10169" s="63"/>
      <c r="O10169" s="64"/>
      <c r="P10169" s="127"/>
      <c r="W10169" s="64"/>
      <c r="X10169" s="64"/>
    </row>
    <row r="10170" spans="1:24" s="59" customFormat="1" x14ac:dyDescent="0.25">
      <c r="A10170" s="77"/>
      <c r="B10170" s="59" t="s">
        <v>225</v>
      </c>
      <c r="D10170" s="60"/>
      <c r="E10170" s="60"/>
      <c r="F10170" s="60"/>
      <c r="G10170" s="60"/>
      <c r="H10170" s="62"/>
      <c r="I10170" s="62"/>
      <c r="J10170" s="62"/>
      <c r="K10170" s="62"/>
      <c r="M10170" s="63"/>
      <c r="N10170" s="63"/>
      <c r="O10170" s="64"/>
      <c r="P10170" s="127"/>
      <c r="W10170" s="64"/>
      <c r="X10170" s="64"/>
    </row>
    <row r="10171" spans="1:24" s="59" customFormat="1" x14ac:dyDescent="0.25">
      <c r="A10171" s="77"/>
      <c r="B10171" s="59" t="s">
        <v>226</v>
      </c>
      <c r="D10171" s="60"/>
      <c r="E10171" s="60"/>
      <c r="F10171" s="60"/>
      <c r="G10171" s="60"/>
      <c r="H10171" s="62"/>
      <c r="I10171" s="62"/>
      <c r="J10171" s="62"/>
      <c r="K10171" s="62"/>
      <c r="M10171" s="63"/>
      <c r="N10171" s="63"/>
      <c r="O10171" s="64"/>
      <c r="P10171" s="127"/>
      <c r="W10171" s="64"/>
      <c r="X10171" s="64"/>
    </row>
    <row r="10172" spans="1:24" s="59" customFormat="1" x14ac:dyDescent="0.25">
      <c r="A10172" s="77"/>
      <c r="B10172" s="59" t="s">
        <v>227</v>
      </c>
      <c r="D10172" s="60"/>
      <c r="E10172" s="60"/>
      <c r="F10172" s="60"/>
      <c r="G10172" s="60"/>
      <c r="H10172" s="62"/>
      <c r="I10172" s="62"/>
      <c r="J10172" s="62"/>
      <c r="K10172" s="62"/>
      <c r="M10172" s="63"/>
      <c r="N10172" s="63"/>
      <c r="O10172" s="64"/>
      <c r="P10172" s="127"/>
      <c r="W10172" s="64"/>
      <c r="X10172" s="64"/>
    </row>
    <row r="10173" spans="1:24" s="59" customFormat="1" x14ac:dyDescent="0.25">
      <c r="A10173" s="77"/>
      <c r="B10173" s="59" t="s">
        <v>228</v>
      </c>
      <c r="D10173" s="60"/>
      <c r="E10173" s="60"/>
      <c r="F10173" s="60"/>
      <c r="G10173" s="60"/>
      <c r="H10173" s="62"/>
      <c r="I10173" s="62"/>
      <c r="J10173" s="62"/>
      <c r="K10173" s="62"/>
      <c r="M10173" s="63"/>
      <c r="N10173" s="63"/>
      <c r="O10173" s="64"/>
      <c r="P10173" s="127"/>
      <c r="W10173" s="64"/>
      <c r="X10173" s="64"/>
    </row>
    <row r="10174" spans="1:24" s="59" customFormat="1" x14ac:dyDescent="0.25">
      <c r="A10174" s="77"/>
      <c r="B10174" s="59" t="s">
        <v>229</v>
      </c>
      <c r="D10174" s="60"/>
      <c r="E10174" s="60"/>
      <c r="F10174" s="60"/>
      <c r="G10174" s="60"/>
      <c r="H10174" s="62"/>
      <c r="I10174" s="62"/>
      <c r="J10174" s="62"/>
      <c r="K10174" s="62"/>
      <c r="M10174" s="63"/>
      <c r="N10174" s="63"/>
      <c r="O10174" s="64"/>
      <c r="P10174" s="127"/>
      <c r="W10174" s="64"/>
      <c r="X10174" s="64"/>
    </row>
    <row r="10175" spans="1:24" s="59" customFormat="1" x14ac:dyDescent="0.25">
      <c r="A10175" s="77"/>
      <c r="B10175" s="59" t="s">
        <v>230</v>
      </c>
      <c r="D10175" s="60"/>
      <c r="E10175" s="60"/>
      <c r="F10175" s="60"/>
      <c r="G10175" s="60"/>
      <c r="H10175" s="62"/>
      <c r="I10175" s="62"/>
      <c r="J10175" s="62"/>
      <c r="K10175" s="62"/>
      <c r="M10175" s="63"/>
      <c r="N10175" s="63"/>
      <c r="O10175" s="64"/>
      <c r="P10175" s="127"/>
      <c r="W10175" s="64"/>
      <c r="X10175" s="64"/>
    </row>
    <row r="10176" spans="1:24" s="59" customFormat="1" x14ac:dyDescent="0.25">
      <c r="A10176" s="77"/>
      <c r="B10176" s="59" t="s">
        <v>231</v>
      </c>
      <c r="D10176" s="60"/>
      <c r="E10176" s="60"/>
      <c r="F10176" s="60"/>
      <c r="G10176" s="60"/>
      <c r="H10176" s="62"/>
      <c r="I10176" s="62"/>
      <c r="J10176" s="62"/>
      <c r="K10176" s="62"/>
      <c r="M10176" s="63"/>
      <c r="N10176" s="63"/>
      <c r="O10176" s="64"/>
      <c r="P10176" s="127"/>
      <c r="W10176" s="64"/>
      <c r="X10176" s="64"/>
    </row>
    <row r="10177" spans="1:24" s="59" customFormat="1" x14ac:dyDescent="0.25">
      <c r="A10177" s="77"/>
      <c r="B10177" s="59" t="s">
        <v>232</v>
      </c>
      <c r="D10177" s="60"/>
      <c r="E10177" s="60"/>
      <c r="F10177" s="60"/>
      <c r="G10177" s="60"/>
      <c r="H10177" s="62"/>
      <c r="I10177" s="62"/>
      <c r="J10177" s="62"/>
      <c r="K10177" s="62"/>
      <c r="M10177" s="63"/>
      <c r="N10177" s="63"/>
      <c r="O10177" s="64"/>
      <c r="P10177" s="127"/>
      <c r="W10177" s="64"/>
      <c r="X10177" s="64"/>
    </row>
    <row r="10178" spans="1:24" s="59" customFormat="1" x14ac:dyDescent="0.25">
      <c r="A10178" s="77"/>
      <c r="B10178" s="59" t="s">
        <v>233</v>
      </c>
      <c r="D10178" s="60"/>
      <c r="E10178" s="60"/>
      <c r="F10178" s="60"/>
      <c r="G10178" s="60"/>
      <c r="H10178" s="62"/>
      <c r="I10178" s="62"/>
      <c r="J10178" s="62"/>
      <c r="K10178" s="62"/>
      <c r="M10178" s="63"/>
      <c r="N10178" s="63"/>
      <c r="O10178" s="64"/>
      <c r="P10178" s="127"/>
      <c r="W10178" s="64"/>
      <c r="X10178" s="64"/>
    </row>
    <row r="10179" spans="1:24" s="59" customFormat="1" x14ac:dyDescent="0.25">
      <c r="A10179" s="77"/>
      <c r="B10179" s="59" t="s">
        <v>234</v>
      </c>
      <c r="D10179" s="60"/>
      <c r="E10179" s="60"/>
      <c r="F10179" s="60"/>
      <c r="G10179" s="60"/>
      <c r="H10179" s="62"/>
      <c r="I10179" s="62"/>
      <c r="J10179" s="62"/>
      <c r="K10179" s="62"/>
      <c r="M10179" s="63"/>
      <c r="N10179" s="63"/>
      <c r="O10179" s="64"/>
      <c r="P10179" s="127"/>
      <c r="W10179" s="64"/>
      <c r="X10179" s="64"/>
    </row>
    <row r="10180" spans="1:24" s="59" customFormat="1" x14ac:dyDescent="0.25">
      <c r="A10180" s="77"/>
      <c r="B10180" s="59" t="s">
        <v>235</v>
      </c>
      <c r="D10180" s="60"/>
      <c r="E10180" s="60"/>
      <c r="F10180" s="60"/>
      <c r="G10180" s="60"/>
      <c r="H10180" s="62"/>
      <c r="I10180" s="62"/>
      <c r="J10180" s="62"/>
      <c r="K10180" s="62"/>
      <c r="M10180" s="63"/>
      <c r="N10180" s="63"/>
      <c r="O10180" s="64"/>
      <c r="P10180" s="127"/>
      <c r="W10180" s="64"/>
      <c r="X10180" s="64"/>
    </row>
    <row r="10181" spans="1:24" s="59" customFormat="1" x14ac:dyDescent="0.25">
      <c r="A10181" s="77"/>
      <c r="B10181" s="59" t="s">
        <v>236</v>
      </c>
      <c r="D10181" s="60"/>
      <c r="E10181" s="60"/>
      <c r="F10181" s="60"/>
      <c r="G10181" s="60"/>
      <c r="H10181" s="62"/>
      <c r="I10181" s="62"/>
      <c r="J10181" s="62"/>
      <c r="K10181" s="62"/>
      <c r="M10181" s="63"/>
      <c r="N10181" s="63"/>
      <c r="O10181" s="64"/>
      <c r="P10181" s="127"/>
      <c r="W10181" s="64"/>
      <c r="X10181" s="64"/>
    </row>
    <row r="10182" spans="1:24" s="59" customFormat="1" x14ac:dyDescent="0.25">
      <c r="A10182" s="77"/>
      <c r="B10182" s="59" t="s">
        <v>237</v>
      </c>
      <c r="D10182" s="60"/>
      <c r="E10182" s="60"/>
      <c r="F10182" s="60"/>
      <c r="G10182" s="60"/>
      <c r="H10182" s="62"/>
      <c r="I10182" s="62"/>
      <c r="J10182" s="62"/>
      <c r="K10182" s="62"/>
      <c r="M10182" s="63"/>
      <c r="N10182" s="63"/>
      <c r="O10182" s="64"/>
      <c r="P10182" s="127"/>
      <c r="W10182" s="64"/>
      <c r="X10182" s="64"/>
    </row>
    <row r="10183" spans="1:24" s="59" customFormat="1" x14ac:dyDescent="0.25">
      <c r="A10183" s="77"/>
      <c r="B10183" s="59" t="s">
        <v>238</v>
      </c>
      <c r="D10183" s="60"/>
      <c r="E10183" s="60"/>
      <c r="F10183" s="60"/>
      <c r="G10183" s="60"/>
      <c r="H10183" s="62"/>
      <c r="I10183" s="62"/>
      <c r="J10183" s="62"/>
      <c r="K10183" s="62"/>
      <c r="M10183" s="63"/>
      <c r="N10183" s="63"/>
      <c r="O10183" s="64"/>
      <c r="P10183" s="127"/>
      <c r="W10183" s="64"/>
      <c r="X10183" s="64"/>
    </row>
    <row r="10184" spans="1:24" s="59" customFormat="1" x14ac:dyDescent="0.25">
      <c r="A10184" s="77"/>
      <c r="B10184" s="59" t="s">
        <v>239</v>
      </c>
      <c r="D10184" s="60"/>
      <c r="E10184" s="60"/>
      <c r="F10184" s="60"/>
      <c r="G10184" s="60"/>
      <c r="H10184" s="62"/>
      <c r="I10184" s="62"/>
      <c r="J10184" s="62"/>
      <c r="K10184" s="62"/>
      <c r="M10184" s="63"/>
      <c r="N10184" s="63"/>
      <c r="O10184" s="64"/>
      <c r="P10184" s="127"/>
      <c r="W10184" s="64"/>
      <c r="X10184" s="64"/>
    </row>
    <row r="10185" spans="1:24" s="59" customFormat="1" x14ac:dyDescent="0.25">
      <c r="A10185" s="77"/>
      <c r="B10185" s="59" t="s">
        <v>240</v>
      </c>
      <c r="D10185" s="60"/>
      <c r="E10185" s="60"/>
      <c r="F10185" s="60"/>
      <c r="G10185" s="60"/>
      <c r="H10185" s="62"/>
      <c r="I10185" s="62"/>
      <c r="J10185" s="62"/>
      <c r="K10185" s="62"/>
      <c r="M10185" s="63"/>
      <c r="N10185" s="63"/>
      <c r="O10185" s="64"/>
      <c r="P10185" s="127"/>
      <c r="W10185" s="64"/>
      <c r="X10185" s="64"/>
    </row>
    <row r="10186" spans="1:24" s="59" customFormat="1" x14ac:dyDescent="0.25">
      <c r="A10186" s="77"/>
      <c r="B10186" s="59" t="s">
        <v>241</v>
      </c>
      <c r="D10186" s="60"/>
      <c r="E10186" s="60"/>
      <c r="F10186" s="60"/>
      <c r="G10186" s="60"/>
      <c r="H10186" s="62"/>
      <c r="I10186" s="62"/>
      <c r="J10186" s="62"/>
      <c r="K10186" s="62"/>
      <c r="M10186" s="63"/>
      <c r="N10186" s="63"/>
      <c r="O10186" s="64"/>
      <c r="P10186" s="127"/>
      <c r="W10186" s="64"/>
      <c r="X10186" s="64"/>
    </row>
    <row r="10187" spans="1:24" s="59" customFormat="1" x14ac:dyDescent="0.25">
      <c r="A10187" s="77"/>
      <c r="B10187" s="59" t="s">
        <v>242</v>
      </c>
      <c r="D10187" s="60"/>
      <c r="E10187" s="60"/>
      <c r="F10187" s="60"/>
      <c r="G10187" s="60"/>
      <c r="H10187" s="62"/>
      <c r="I10187" s="62"/>
      <c r="J10187" s="62"/>
      <c r="K10187" s="62"/>
      <c r="M10187" s="63"/>
      <c r="N10187" s="63"/>
      <c r="O10187" s="64"/>
      <c r="P10187" s="127"/>
      <c r="W10187" s="64"/>
      <c r="X10187" s="64"/>
    </row>
    <row r="10188" spans="1:24" s="59" customFormat="1" x14ac:dyDescent="0.25">
      <c r="A10188" s="77"/>
      <c r="B10188" s="59" t="s">
        <v>243</v>
      </c>
      <c r="D10188" s="60"/>
      <c r="E10188" s="60"/>
      <c r="F10188" s="60"/>
      <c r="G10188" s="60"/>
      <c r="H10188" s="62"/>
      <c r="I10188" s="62"/>
      <c r="J10188" s="62"/>
      <c r="K10188" s="62"/>
      <c r="M10188" s="63"/>
      <c r="N10188" s="63"/>
      <c r="O10188" s="64"/>
      <c r="P10188" s="127"/>
      <c r="W10188" s="64"/>
      <c r="X10188" s="64"/>
    </row>
    <row r="10189" spans="1:24" s="59" customFormat="1" x14ac:dyDescent="0.25">
      <c r="A10189" s="77"/>
      <c r="B10189" s="59" t="s">
        <v>244</v>
      </c>
      <c r="D10189" s="60"/>
      <c r="E10189" s="60"/>
      <c r="F10189" s="60"/>
      <c r="G10189" s="60"/>
      <c r="H10189" s="62"/>
      <c r="I10189" s="62"/>
      <c r="J10189" s="62"/>
      <c r="K10189" s="62"/>
      <c r="M10189" s="63"/>
      <c r="N10189" s="63"/>
      <c r="O10189" s="64"/>
      <c r="P10189" s="127"/>
      <c r="W10189" s="64"/>
      <c r="X10189" s="64"/>
    </row>
    <row r="10190" spans="1:24" s="59" customFormat="1" x14ac:dyDescent="0.25">
      <c r="A10190" s="77"/>
      <c r="B10190" s="59" t="s">
        <v>245</v>
      </c>
      <c r="D10190" s="60"/>
      <c r="E10190" s="60"/>
      <c r="F10190" s="60"/>
      <c r="G10190" s="60"/>
      <c r="H10190" s="62"/>
      <c r="I10190" s="62"/>
      <c r="J10190" s="62"/>
      <c r="K10190" s="62"/>
      <c r="M10190" s="63"/>
      <c r="N10190" s="63"/>
      <c r="O10190" s="64"/>
      <c r="P10190" s="127"/>
      <c r="W10190" s="64"/>
      <c r="X10190" s="64"/>
    </row>
    <row r="10191" spans="1:24" s="59" customFormat="1" x14ac:dyDescent="0.25">
      <c r="A10191" s="77"/>
      <c r="B10191" s="59" t="s">
        <v>246</v>
      </c>
      <c r="D10191" s="60"/>
      <c r="E10191" s="60"/>
      <c r="F10191" s="60"/>
      <c r="G10191" s="60"/>
      <c r="H10191" s="62"/>
      <c r="I10191" s="62"/>
      <c r="J10191" s="62"/>
      <c r="K10191" s="62"/>
      <c r="M10191" s="63"/>
      <c r="N10191" s="63"/>
      <c r="O10191" s="64"/>
      <c r="P10191" s="127"/>
      <c r="W10191" s="64"/>
      <c r="X10191" s="64"/>
    </row>
    <row r="10192" spans="1:24" s="59" customFormat="1" x14ac:dyDescent="0.25">
      <c r="A10192" s="77"/>
      <c r="B10192" s="59" t="s">
        <v>247</v>
      </c>
      <c r="D10192" s="60"/>
      <c r="E10192" s="60"/>
      <c r="F10192" s="60"/>
      <c r="G10192" s="60"/>
      <c r="H10192" s="62"/>
      <c r="I10192" s="62"/>
      <c r="J10192" s="62"/>
      <c r="K10192" s="62"/>
      <c r="M10192" s="63"/>
      <c r="N10192" s="63"/>
      <c r="O10192" s="64"/>
      <c r="P10192" s="127"/>
      <c r="W10192" s="64"/>
      <c r="X10192" s="64"/>
    </row>
    <row r="10193" spans="1:24" s="59" customFormat="1" x14ac:dyDescent="0.25">
      <c r="A10193" s="77"/>
      <c r="B10193" s="59" t="s">
        <v>248</v>
      </c>
      <c r="D10193" s="60"/>
      <c r="E10193" s="60"/>
      <c r="F10193" s="60"/>
      <c r="G10193" s="60"/>
      <c r="H10193" s="62"/>
      <c r="I10193" s="62"/>
      <c r="J10193" s="62"/>
      <c r="K10193" s="62"/>
      <c r="M10193" s="63"/>
      <c r="N10193" s="63"/>
      <c r="O10193" s="64"/>
      <c r="P10193" s="127"/>
      <c r="W10193" s="64"/>
      <c r="X10193" s="64"/>
    </row>
    <row r="10194" spans="1:24" s="59" customFormat="1" x14ac:dyDescent="0.25">
      <c r="A10194" s="77"/>
      <c r="B10194" s="59" t="s">
        <v>249</v>
      </c>
      <c r="D10194" s="60"/>
      <c r="E10194" s="60"/>
      <c r="F10194" s="60"/>
      <c r="G10194" s="60"/>
      <c r="H10194" s="62"/>
      <c r="I10194" s="62"/>
      <c r="J10194" s="62"/>
      <c r="K10194" s="62"/>
      <c r="M10194" s="63"/>
      <c r="N10194" s="63"/>
      <c r="O10194" s="64"/>
      <c r="P10194" s="127"/>
      <c r="W10194" s="64"/>
      <c r="X10194" s="64"/>
    </row>
    <row r="10195" spans="1:24" s="59" customFormat="1" x14ac:dyDescent="0.25">
      <c r="A10195" s="77"/>
      <c r="B10195" s="59" t="s">
        <v>250</v>
      </c>
      <c r="D10195" s="60"/>
      <c r="E10195" s="60"/>
      <c r="F10195" s="60"/>
      <c r="G10195" s="60"/>
      <c r="H10195" s="62"/>
      <c r="I10195" s="62"/>
      <c r="J10195" s="62"/>
      <c r="K10195" s="62"/>
      <c r="M10195" s="63"/>
      <c r="N10195" s="63"/>
      <c r="O10195" s="64"/>
      <c r="P10195" s="127"/>
      <c r="W10195" s="64"/>
      <c r="X10195" s="64"/>
    </row>
    <row r="10196" spans="1:24" s="59" customFormat="1" x14ac:dyDescent="0.25">
      <c r="A10196" s="77"/>
      <c r="B10196" s="59" t="s">
        <v>251</v>
      </c>
      <c r="D10196" s="60"/>
      <c r="E10196" s="60"/>
      <c r="F10196" s="60"/>
      <c r="G10196" s="60"/>
      <c r="H10196" s="62"/>
      <c r="I10196" s="62"/>
      <c r="J10196" s="62"/>
      <c r="K10196" s="62"/>
      <c r="M10196" s="63"/>
      <c r="N10196" s="63"/>
      <c r="O10196" s="64"/>
      <c r="P10196" s="127"/>
      <c r="W10196" s="64"/>
      <c r="X10196" s="64"/>
    </row>
    <row r="10197" spans="1:24" s="59" customFormat="1" x14ac:dyDescent="0.25">
      <c r="A10197" s="77"/>
      <c r="B10197" s="59" t="s">
        <v>252</v>
      </c>
      <c r="D10197" s="60"/>
      <c r="E10197" s="60"/>
      <c r="F10197" s="60"/>
      <c r="G10197" s="60"/>
      <c r="H10197" s="62"/>
      <c r="I10197" s="62"/>
      <c r="J10197" s="62"/>
      <c r="K10197" s="62"/>
      <c r="M10197" s="63"/>
      <c r="N10197" s="63"/>
      <c r="O10197" s="64"/>
      <c r="P10197" s="127"/>
      <c r="W10197" s="64"/>
      <c r="X10197" s="64"/>
    </row>
    <row r="10198" spans="1:24" s="59" customFormat="1" x14ac:dyDescent="0.25">
      <c r="A10198" s="77"/>
      <c r="B10198" s="59" t="s">
        <v>253</v>
      </c>
      <c r="D10198" s="60"/>
      <c r="E10198" s="60"/>
      <c r="F10198" s="60"/>
      <c r="G10198" s="60"/>
      <c r="H10198" s="62"/>
      <c r="I10198" s="62"/>
      <c r="J10198" s="62"/>
      <c r="K10198" s="62"/>
      <c r="M10198" s="63"/>
      <c r="N10198" s="63"/>
      <c r="O10198" s="64"/>
      <c r="P10198" s="127"/>
      <c r="W10198" s="64"/>
      <c r="X10198" s="64"/>
    </row>
    <row r="10199" spans="1:24" s="59" customFormat="1" x14ac:dyDescent="0.25">
      <c r="A10199" s="77"/>
      <c r="B10199" s="59" t="s">
        <v>254</v>
      </c>
      <c r="D10199" s="60"/>
      <c r="E10199" s="60"/>
      <c r="F10199" s="60"/>
      <c r="G10199" s="60"/>
      <c r="H10199" s="62"/>
      <c r="I10199" s="62"/>
      <c r="J10199" s="62"/>
      <c r="K10199" s="62"/>
      <c r="M10199" s="63"/>
      <c r="N10199" s="63"/>
      <c r="O10199" s="64"/>
      <c r="P10199" s="127"/>
      <c r="W10199" s="64"/>
      <c r="X10199" s="64"/>
    </row>
    <row r="10200" spans="1:24" s="59" customFormat="1" x14ac:dyDescent="0.25">
      <c r="A10200" s="77"/>
      <c r="B10200" s="59" t="s">
        <v>255</v>
      </c>
      <c r="D10200" s="60"/>
      <c r="E10200" s="60"/>
      <c r="F10200" s="60"/>
      <c r="G10200" s="60"/>
      <c r="H10200" s="62"/>
      <c r="I10200" s="62"/>
      <c r="J10200" s="62"/>
      <c r="K10200" s="62"/>
      <c r="M10200" s="63"/>
      <c r="N10200" s="63"/>
      <c r="O10200" s="64"/>
      <c r="P10200" s="127"/>
      <c r="W10200" s="64"/>
      <c r="X10200" s="64"/>
    </row>
    <row r="10201" spans="1:24" s="59" customFormat="1" x14ac:dyDescent="0.25">
      <c r="A10201" s="77"/>
      <c r="B10201" s="59" t="s">
        <v>256</v>
      </c>
      <c r="D10201" s="60"/>
      <c r="E10201" s="60"/>
      <c r="F10201" s="60"/>
      <c r="G10201" s="60"/>
      <c r="H10201" s="62"/>
      <c r="I10201" s="62"/>
      <c r="J10201" s="62"/>
      <c r="K10201" s="62"/>
      <c r="M10201" s="63"/>
      <c r="N10201" s="63"/>
      <c r="O10201" s="64"/>
      <c r="P10201" s="127"/>
      <c r="W10201" s="64"/>
      <c r="X10201" s="64"/>
    </row>
    <row r="10202" spans="1:24" s="59" customFormat="1" x14ac:dyDescent="0.25">
      <c r="A10202" s="77"/>
      <c r="B10202" s="59" t="s">
        <v>257</v>
      </c>
      <c r="D10202" s="60"/>
      <c r="E10202" s="60"/>
      <c r="F10202" s="60"/>
      <c r="G10202" s="60"/>
      <c r="H10202" s="62"/>
      <c r="I10202" s="62"/>
      <c r="J10202" s="62"/>
      <c r="K10202" s="62"/>
      <c r="M10202" s="63"/>
      <c r="N10202" s="63"/>
      <c r="O10202" s="64"/>
      <c r="P10202" s="127"/>
      <c r="W10202" s="64"/>
      <c r="X10202" s="64"/>
    </row>
    <row r="10203" spans="1:24" s="59" customFormat="1" x14ac:dyDescent="0.25">
      <c r="A10203" s="77"/>
      <c r="B10203" s="59" t="s">
        <v>258</v>
      </c>
      <c r="D10203" s="60"/>
      <c r="E10203" s="60"/>
      <c r="F10203" s="60"/>
      <c r="G10203" s="60"/>
      <c r="H10203" s="62"/>
      <c r="I10203" s="62"/>
      <c r="J10203" s="62"/>
      <c r="K10203" s="62"/>
      <c r="M10203" s="63"/>
      <c r="N10203" s="63"/>
      <c r="O10203" s="64"/>
      <c r="P10203" s="127"/>
      <c r="W10203" s="64"/>
      <c r="X10203" s="64"/>
    </row>
    <row r="10204" spans="1:24" s="59" customFormat="1" x14ac:dyDescent="0.25">
      <c r="A10204" s="77"/>
      <c r="B10204" s="59" t="s">
        <v>259</v>
      </c>
      <c r="D10204" s="60"/>
      <c r="E10204" s="60"/>
      <c r="F10204" s="60"/>
      <c r="G10204" s="60"/>
      <c r="H10204" s="62"/>
      <c r="I10204" s="62"/>
      <c r="J10204" s="62"/>
      <c r="K10204" s="62"/>
      <c r="M10204" s="63"/>
      <c r="N10204" s="63"/>
      <c r="O10204" s="64"/>
      <c r="P10204" s="127"/>
      <c r="W10204" s="64"/>
      <c r="X10204" s="64"/>
    </row>
    <row r="10205" spans="1:24" s="59" customFormat="1" x14ac:dyDescent="0.25">
      <c r="A10205" s="77"/>
      <c r="B10205" s="59" t="s">
        <v>260</v>
      </c>
      <c r="D10205" s="60"/>
      <c r="E10205" s="60"/>
      <c r="F10205" s="60"/>
      <c r="G10205" s="60"/>
      <c r="H10205" s="62"/>
      <c r="I10205" s="62"/>
      <c r="J10205" s="62"/>
      <c r="K10205" s="62"/>
      <c r="M10205" s="63"/>
      <c r="N10205" s="63"/>
      <c r="O10205" s="64"/>
      <c r="P10205" s="127"/>
      <c r="W10205" s="64"/>
      <c r="X10205" s="64"/>
    </row>
    <row r="10206" spans="1:24" s="59" customFormat="1" x14ac:dyDescent="0.25">
      <c r="A10206" s="77"/>
      <c r="B10206" s="59" t="s">
        <v>261</v>
      </c>
      <c r="D10206" s="60"/>
      <c r="E10206" s="60"/>
      <c r="F10206" s="60"/>
      <c r="G10206" s="60"/>
      <c r="H10206" s="62"/>
      <c r="I10206" s="62"/>
      <c r="J10206" s="62"/>
      <c r="K10206" s="62"/>
      <c r="M10206" s="63"/>
      <c r="N10206" s="63"/>
      <c r="O10206" s="64"/>
      <c r="P10206" s="127"/>
      <c r="W10206" s="64"/>
      <c r="X10206" s="64"/>
    </row>
    <row r="10207" spans="1:24" s="59" customFormat="1" x14ac:dyDescent="0.25">
      <c r="A10207" s="77"/>
      <c r="B10207" s="59" t="s">
        <v>262</v>
      </c>
      <c r="D10207" s="60"/>
      <c r="E10207" s="60"/>
      <c r="F10207" s="60"/>
      <c r="G10207" s="60"/>
      <c r="H10207" s="62"/>
      <c r="I10207" s="62"/>
      <c r="J10207" s="62"/>
      <c r="K10207" s="62"/>
      <c r="M10207" s="63"/>
      <c r="N10207" s="63"/>
      <c r="O10207" s="64"/>
      <c r="P10207" s="127"/>
      <c r="W10207" s="64"/>
      <c r="X10207" s="64"/>
    </row>
    <row r="10208" spans="1:24" s="59" customFormat="1" x14ac:dyDescent="0.25">
      <c r="A10208" s="77"/>
      <c r="B10208" s="59" t="s">
        <v>263</v>
      </c>
      <c r="D10208" s="60"/>
      <c r="E10208" s="60"/>
      <c r="F10208" s="60"/>
      <c r="G10208" s="60"/>
      <c r="H10208" s="62"/>
      <c r="I10208" s="62"/>
      <c r="J10208" s="62"/>
      <c r="K10208" s="62"/>
      <c r="M10208" s="63"/>
      <c r="N10208" s="63"/>
      <c r="O10208" s="64"/>
      <c r="P10208" s="127"/>
      <c r="W10208" s="64"/>
      <c r="X10208" s="64"/>
    </row>
    <row r="10209" spans="1:24" s="59" customFormat="1" x14ac:dyDescent="0.25">
      <c r="A10209" s="77"/>
      <c r="B10209" s="59" t="s">
        <v>264</v>
      </c>
      <c r="D10209" s="60"/>
      <c r="E10209" s="60"/>
      <c r="F10209" s="60"/>
      <c r="G10209" s="60"/>
      <c r="H10209" s="62"/>
      <c r="I10209" s="62"/>
      <c r="J10209" s="62"/>
      <c r="K10209" s="62"/>
      <c r="M10209" s="63"/>
      <c r="N10209" s="63"/>
      <c r="O10209" s="64"/>
      <c r="P10209" s="127"/>
      <c r="W10209" s="64"/>
      <c r="X10209" s="64"/>
    </row>
    <row r="10210" spans="1:24" s="59" customFormat="1" x14ac:dyDescent="0.25">
      <c r="A10210" s="77"/>
      <c r="B10210" s="59" t="s">
        <v>265</v>
      </c>
      <c r="D10210" s="60"/>
      <c r="E10210" s="60"/>
      <c r="F10210" s="60"/>
      <c r="G10210" s="60"/>
      <c r="H10210" s="62"/>
      <c r="I10210" s="62"/>
      <c r="J10210" s="62"/>
      <c r="K10210" s="62"/>
      <c r="M10210" s="63"/>
      <c r="N10210" s="63"/>
      <c r="O10210" s="64"/>
      <c r="P10210" s="127"/>
      <c r="W10210" s="64"/>
      <c r="X10210" s="64"/>
    </row>
    <row r="10211" spans="1:24" s="59" customFormat="1" x14ac:dyDescent="0.25">
      <c r="A10211" s="77"/>
      <c r="B10211" s="59" t="s">
        <v>266</v>
      </c>
      <c r="D10211" s="60"/>
      <c r="E10211" s="60"/>
      <c r="F10211" s="60"/>
      <c r="G10211" s="60"/>
      <c r="H10211" s="62"/>
      <c r="I10211" s="62"/>
      <c r="J10211" s="62"/>
      <c r="K10211" s="62"/>
      <c r="M10211" s="63"/>
      <c r="N10211" s="63"/>
      <c r="O10211" s="64"/>
      <c r="P10211" s="127"/>
      <c r="W10211" s="64"/>
      <c r="X10211" s="64"/>
    </row>
    <row r="10212" spans="1:24" s="59" customFormat="1" x14ac:dyDescent="0.25">
      <c r="A10212" s="77"/>
      <c r="B10212" s="59" t="s">
        <v>267</v>
      </c>
      <c r="D10212" s="60"/>
      <c r="E10212" s="60"/>
      <c r="F10212" s="60"/>
      <c r="G10212" s="60"/>
      <c r="H10212" s="62"/>
      <c r="I10212" s="62"/>
      <c r="J10212" s="62"/>
      <c r="K10212" s="62"/>
      <c r="M10212" s="63"/>
      <c r="N10212" s="63"/>
      <c r="O10212" s="64"/>
      <c r="P10212" s="127"/>
      <c r="W10212" s="64"/>
      <c r="X10212" s="64"/>
    </row>
    <row r="10213" spans="1:24" s="59" customFormat="1" x14ac:dyDescent="0.25">
      <c r="A10213" s="77"/>
      <c r="B10213" s="59" t="s">
        <v>268</v>
      </c>
      <c r="D10213" s="60"/>
      <c r="E10213" s="60"/>
      <c r="F10213" s="60"/>
      <c r="G10213" s="60"/>
      <c r="H10213" s="62"/>
      <c r="I10213" s="62"/>
      <c r="J10213" s="62"/>
      <c r="K10213" s="62"/>
      <c r="M10213" s="63"/>
      <c r="N10213" s="63"/>
      <c r="O10213" s="64"/>
      <c r="P10213" s="127"/>
      <c r="W10213" s="64"/>
      <c r="X10213" s="64"/>
    </row>
    <row r="10214" spans="1:24" s="59" customFormat="1" x14ac:dyDescent="0.25">
      <c r="A10214" s="77"/>
      <c r="B10214" s="59" t="s">
        <v>269</v>
      </c>
      <c r="D10214" s="60"/>
      <c r="E10214" s="60"/>
      <c r="F10214" s="60"/>
      <c r="G10214" s="60"/>
      <c r="H10214" s="62"/>
      <c r="I10214" s="62"/>
      <c r="J10214" s="62"/>
      <c r="K10214" s="62"/>
      <c r="M10214" s="63"/>
      <c r="N10214" s="63"/>
      <c r="O10214" s="64"/>
      <c r="P10214" s="127"/>
      <c r="W10214" s="64"/>
      <c r="X10214" s="64"/>
    </row>
    <row r="10215" spans="1:24" s="59" customFormat="1" x14ac:dyDescent="0.25">
      <c r="A10215" s="77"/>
      <c r="B10215" s="59" t="s">
        <v>270</v>
      </c>
      <c r="D10215" s="60"/>
      <c r="E10215" s="60"/>
      <c r="F10215" s="60"/>
      <c r="G10215" s="60"/>
      <c r="H10215" s="62"/>
      <c r="I10215" s="62"/>
      <c r="J10215" s="62"/>
      <c r="K10215" s="62"/>
      <c r="M10215" s="63"/>
      <c r="N10215" s="63"/>
      <c r="O10215" s="64"/>
      <c r="P10215" s="127"/>
      <c r="W10215" s="64"/>
      <c r="X10215" s="64"/>
    </row>
    <row r="10216" spans="1:24" s="59" customFormat="1" x14ac:dyDescent="0.25">
      <c r="A10216" s="77"/>
      <c r="B10216" s="59" t="s">
        <v>271</v>
      </c>
      <c r="D10216" s="60"/>
      <c r="E10216" s="60"/>
      <c r="F10216" s="60"/>
      <c r="G10216" s="60"/>
      <c r="H10216" s="62"/>
      <c r="I10216" s="62"/>
      <c r="J10216" s="62"/>
      <c r="K10216" s="62"/>
      <c r="M10216" s="63"/>
      <c r="N10216" s="63"/>
      <c r="O10216" s="64"/>
      <c r="P10216" s="127"/>
      <c r="W10216" s="64"/>
      <c r="X10216" s="64"/>
    </row>
    <row r="10217" spans="1:24" s="59" customFormat="1" x14ac:dyDescent="0.25">
      <c r="A10217" s="77"/>
      <c r="B10217" s="59" t="s">
        <v>272</v>
      </c>
      <c r="D10217" s="60"/>
      <c r="E10217" s="60"/>
      <c r="F10217" s="60"/>
      <c r="G10217" s="60"/>
      <c r="H10217" s="62"/>
      <c r="I10217" s="62"/>
      <c r="J10217" s="62"/>
      <c r="K10217" s="62"/>
      <c r="M10217" s="63"/>
      <c r="N10217" s="63"/>
      <c r="O10217" s="64"/>
      <c r="P10217" s="127"/>
      <c r="W10217" s="64"/>
      <c r="X10217" s="64"/>
    </row>
    <row r="10218" spans="1:24" s="59" customFormat="1" x14ac:dyDescent="0.25">
      <c r="A10218" s="77"/>
      <c r="B10218" s="59" t="s">
        <v>273</v>
      </c>
      <c r="D10218" s="60"/>
      <c r="E10218" s="60"/>
      <c r="F10218" s="60"/>
      <c r="G10218" s="60"/>
      <c r="H10218" s="62"/>
      <c r="I10218" s="62"/>
      <c r="J10218" s="62"/>
      <c r="K10218" s="62"/>
      <c r="M10218" s="63"/>
      <c r="N10218" s="63"/>
      <c r="O10218" s="64"/>
      <c r="P10218" s="127"/>
      <c r="W10218" s="64"/>
      <c r="X10218" s="64"/>
    </row>
    <row r="10219" spans="1:24" s="59" customFormat="1" x14ac:dyDescent="0.25">
      <c r="A10219" s="77"/>
      <c r="B10219" s="59" t="s">
        <v>274</v>
      </c>
      <c r="D10219" s="60"/>
      <c r="E10219" s="60"/>
      <c r="F10219" s="60"/>
      <c r="G10219" s="60"/>
      <c r="H10219" s="62"/>
      <c r="I10219" s="62"/>
      <c r="J10219" s="62"/>
      <c r="K10219" s="62"/>
      <c r="M10219" s="63"/>
      <c r="N10219" s="63"/>
      <c r="O10219" s="64"/>
      <c r="P10219" s="127"/>
      <c r="W10219" s="64"/>
      <c r="X10219" s="64"/>
    </row>
    <row r="10220" spans="1:24" s="59" customFormat="1" x14ac:dyDescent="0.25">
      <c r="A10220" s="77"/>
      <c r="B10220" s="59" t="s">
        <v>275</v>
      </c>
      <c r="D10220" s="60"/>
      <c r="E10220" s="60"/>
      <c r="F10220" s="60"/>
      <c r="G10220" s="60"/>
      <c r="H10220" s="62"/>
      <c r="I10220" s="62"/>
      <c r="J10220" s="62"/>
      <c r="K10220" s="62"/>
      <c r="M10220" s="63"/>
      <c r="N10220" s="63"/>
      <c r="O10220" s="64"/>
      <c r="P10220" s="127"/>
      <c r="W10220" s="64"/>
      <c r="X10220" s="64"/>
    </row>
    <row r="10221" spans="1:24" s="59" customFormat="1" x14ac:dyDescent="0.25">
      <c r="A10221" s="77"/>
      <c r="B10221" s="59" t="s">
        <v>276</v>
      </c>
      <c r="D10221" s="60"/>
      <c r="E10221" s="60"/>
      <c r="F10221" s="60"/>
      <c r="G10221" s="60"/>
      <c r="H10221" s="62"/>
      <c r="I10221" s="62"/>
      <c r="J10221" s="62"/>
      <c r="K10221" s="62"/>
      <c r="M10221" s="63"/>
      <c r="N10221" s="63"/>
      <c r="O10221" s="64"/>
      <c r="P10221" s="127"/>
      <c r="W10221" s="64"/>
      <c r="X10221" s="64"/>
    </row>
    <row r="10222" spans="1:24" s="59" customFormat="1" x14ac:dyDescent="0.25">
      <c r="A10222" s="77"/>
      <c r="B10222" s="59" t="s">
        <v>277</v>
      </c>
      <c r="D10222" s="60"/>
      <c r="E10222" s="60"/>
      <c r="F10222" s="60"/>
      <c r="G10222" s="60"/>
      <c r="H10222" s="62"/>
      <c r="I10222" s="62"/>
      <c r="J10222" s="62"/>
      <c r="K10222" s="62"/>
      <c r="M10222" s="63"/>
      <c r="N10222" s="63"/>
      <c r="O10222" s="64"/>
      <c r="P10222" s="127"/>
      <c r="W10222" s="64"/>
      <c r="X10222" s="64"/>
    </row>
    <row r="10223" spans="1:24" s="59" customFormat="1" x14ac:dyDescent="0.25">
      <c r="A10223" s="77"/>
      <c r="B10223" s="59" t="s">
        <v>278</v>
      </c>
      <c r="D10223" s="60"/>
      <c r="E10223" s="60"/>
      <c r="F10223" s="60"/>
      <c r="G10223" s="60"/>
      <c r="H10223" s="62"/>
      <c r="I10223" s="62"/>
      <c r="J10223" s="62"/>
      <c r="K10223" s="62"/>
      <c r="M10223" s="63"/>
      <c r="N10223" s="63"/>
      <c r="O10223" s="64"/>
      <c r="P10223" s="127"/>
      <c r="W10223" s="64"/>
      <c r="X10223" s="64"/>
    </row>
    <row r="10224" spans="1:24" s="59" customFormat="1" x14ac:dyDescent="0.25">
      <c r="A10224" s="77"/>
      <c r="B10224" s="59" t="s">
        <v>279</v>
      </c>
      <c r="D10224" s="60"/>
      <c r="E10224" s="60"/>
      <c r="F10224" s="60"/>
      <c r="G10224" s="60"/>
      <c r="H10224" s="62"/>
      <c r="I10224" s="62"/>
      <c r="J10224" s="62"/>
      <c r="K10224" s="62"/>
      <c r="M10224" s="63"/>
      <c r="N10224" s="63"/>
      <c r="O10224" s="64"/>
      <c r="P10224" s="127"/>
      <c r="W10224" s="64"/>
      <c r="X10224" s="64"/>
    </row>
    <row r="10225" spans="1:24" s="59" customFormat="1" x14ac:dyDescent="0.25">
      <c r="A10225" s="77"/>
      <c r="B10225" s="59" t="s">
        <v>280</v>
      </c>
      <c r="D10225" s="60"/>
      <c r="E10225" s="60"/>
      <c r="F10225" s="60"/>
      <c r="G10225" s="60"/>
      <c r="H10225" s="62"/>
      <c r="I10225" s="62"/>
      <c r="J10225" s="62"/>
      <c r="K10225" s="62"/>
      <c r="M10225" s="63"/>
      <c r="N10225" s="63"/>
      <c r="O10225" s="64"/>
      <c r="P10225" s="127"/>
      <c r="W10225" s="64"/>
      <c r="X10225" s="64"/>
    </row>
    <row r="10226" spans="1:24" s="59" customFormat="1" x14ac:dyDescent="0.25">
      <c r="A10226" s="77"/>
      <c r="B10226" s="59" t="s">
        <v>281</v>
      </c>
      <c r="D10226" s="60"/>
      <c r="E10226" s="60"/>
      <c r="F10226" s="60"/>
      <c r="G10226" s="60"/>
      <c r="H10226" s="62"/>
      <c r="I10226" s="62"/>
      <c r="J10226" s="62"/>
      <c r="K10226" s="62"/>
      <c r="M10226" s="63"/>
      <c r="N10226" s="63"/>
      <c r="O10226" s="64"/>
      <c r="P10226" s="127"/>
      <c r="W10226" s="64"/>
      <c r="X10226" s="64"/>
    </row>
    <row r="10227" spans="1:24" s="59" customFormat="1" x14ac:dyDescent="0.25">
      <c r="A10227" s="77"/>
      <c r="B10227" s="59" t="s">
        <v>282</v>
      </c>
      <c r="D10227" s="60"/>
      <c r="E10227" s="60"/>
      <c r="F10227" s="60"/>
      <c r="G10227" s="60"/>
      <c r="H10227" s="62"/>
      <c r="I10227" s="62"/>
      <c r="J10227" s="62"/>
      <c r="K10227" s="62"/>
      <c r="M10227" s="63"/>
      <c r="N10227" s="63"/>
      <c r="O10227" s="64"/>
      <c r="P10227" s="127"/>
      <c r="W10227" s="64"/>
      <c r="X10227" s="64"/>
    </row>
    <row r="10228" spans="1:24" s="59" customFormat="1" x14ac:dyDescent="0.25">
      <c r="A10228" s="77"/>
      <c r="B10228" s="59" t="s">
        <v>283</v>
      </c>
      <c r="D10228" s="60"/>
      <c r="E10228" s="60"/>
      <c r="F10228" s="60"/>
      <c r="G10228" s="60"/>
      <c r="H10228" s="62"/>
      <c r="I10228" s="62"/>
      <c r="J10228" s="62"/>
      <c r="K10228" s="62"/>
      <c r="M10228" s="63"/>
      <c r="N10228" s="63"/>
      <c r="O10228" s="64"/>
      <c r="P10228" s="127"/>
      <c r="W10228" s="64"/>
      <c r="X10228" s="64"/>
    </row>
    <row r="10229" spans="1:24" s="59" customFormat="1" x14ac:dyDescent="0.25">
      <c r="A10229" s="77"/>
      <c r="B10229" s="59" t="s">
        <v>284</v>
      </c>
      <c r="D10229" s="60"/>
      <c r="E10229" s="60"/>
      <c r="F10229" s="60"/>
      <c r="G10229" s="60"/>
      <c r="H10229" s="62"/>
      <c r="I10229" s="62"/>
      <c r="J10229" s="62"/>
      <c r="K10229" s="62"/>
      <c r="M10229" s="63"/>
      <c r="N10229" s="63"/>
      <c r="O10229" s="64"/>
      <c r="P10229" s="127"/>
      <c r="W10229" s="64"/>
      <c r="X10229" s="64"/>
    </row>
    <row r="10230" spans="1:24" s="59" customFormat="1" x14ac:dyDescent="0.25">
      <c r="A10230" s="77"/>
      <c r="B10230" s="59" t="s">
        <v>285</v>
      </c>
      <c r="D10230" s="60"/>
      <c r="E10230" s="60"/>
      <c r="F10230" s="60"/>
      <c r="G10230" s="60"/>
      <c r="H10230" s="62"/>
      <c r="I10230" s="62"/>
      <c r="J10230" s="62"/>
      <c r="K10230" s="62"/>
      <c r="M10230" s="63"/>
      <c r="N10230" s="63"/>
      <c r="O10230" s="64"/>
      <c r="P10230" s="127"/>
      <c r="W10230" s="64"/>
      <c r="X10230" s="64"/>
    </row>
    <row r="10231" spans="1:24" s="59" customFormat="1" x14ac:dyDescent="0.25">
      <c r="A10231" s="77"/>
      <c r="B10231" s="59" t="s">
        <v>286</v>
      </c>
      <c r="D10231" s="60"/>
      <c r="E10231" s="60"/>
      <c r="F10231" s="60"/>
      <c r="G10231" s="60"/>
      <c r="H10231" s="62"/>
      <c r="I10231" s="62"/>
      <c r="J10231" s="62"/>
      <c r="K10231" s="62"/>
      <c r="M10231" s="63"/>
      <c r="N10231" s="63"/>
      <c r="O10231" s="64"/>
      <c r="P10231" s="127"/>
      <c r="W10231" s="64"/>
      <c r="X10231" s="64"/>
    </row>
    <row r="10232" spans="1:24" s="59" customFormat="1" x14ac:dyDescent="0.25">
      <c r="A10232" s="77"/>
      <c r="B10232" s="59" t="s">
        <v>287</v>
      </c>
      <c r="D10232" s="60"/>
      <c r="E10232" s="60"/>
      <c r="F10232" s="60"/>
      <c r="G10232" s="60"/>
      <c r="H10232" s="62"/>
      <c r="I10232" s="62"/>
      <c r="J10232" s="62"/>
      <c r="K10232" s="62"/>
      <c r="M10232" s="63"/>
      <c r="N10232" s="63"/>
      <c r="O10232" s="64"/>
      <c r="P10232" s="127"/>
      <c r="W10232" s="64"/>
      <c r="X10232" s="64"/>
    </row>
    <row r="10233" spans="1:24" s="59" customFormat="1" x14ac:dyDescent="0.25">
      <c r="A10233" s="77"/>
      <c r="B10233" s="59" t="s">
        <v>288</v>
      </c>
      <c r="D10233" s="60"/>
      <c r="E10233" s="60"/>
      <c r="F10233" s="60"/>
      <c r="G10233" s="60"/>
      <c r="H10233" s="62"/>
      <c r="I10233" s="62"/>
      <c r="J10233" s="62"/>
      <c r="K10233" s="62"/>
      <c r="M10233" s="63"/>
      <c r="N10233" s="63"/>
      <c r="O10233" s="64"/>
      <c r="P10233" s="127"/>
      <c r="W10233" s="64"/>
      <c r="X10233" s="64"/>
    </row>
    <row r="10234" spans="1:24" s="59" customFormat="1" x14ac:dyDescent="0.25">
      <c r="A10234" s="77"/>
      <c r="B10234" s="59" t="s">
        <v>289</v>
      </c>
      <c r="D10234" s="60"/>
      <c r="E10234" s="60"/>
      <c r="F10234" s="60"/>
      <c r="G10234" s="60"/>
      <c r="H10234" s="62"/>
      <c r="I10234" s="62"/>
      <c r="J10234" s="62"/>
      <c r="K10234" s="62"/>
      <c r="M10234" s="63"/>
      <c r="N10234" s="63"/>
      <c r="O10234" s="64"/>
      <c r="P10234" s="127"/>
      <c r="W10234" s="64"/>
      <c r="X10234" s="64"/>
    </row>
    <row r="10235" spans="1:24" s="59" customFormat="1" x14ac:dyDescent="0.25">
      <c r="A10235" s="77"/>
      <c r="B10235" s="59" t="s">
        <v>290</v>
      </c>
      <c r="D10235" s="60"/>
      <c r="E10235" s="60"/>
      <c r="F10235" s="60"/>
      <c r="G10235" s="60"/>
      <c r="H10235" s="62"/>
      <c r="I10235" s="62"/>
      <c r="J10235" s="62"/>
      <c r="K10235" s="62"/>
      <c r="M10235" s="63"/>
      <c r="N10235" s="63"/>
      <c r="O10235" s="64"/>
      <c r="P10235" s="127"/>
      <c r="W10235" s="64"/>
      <c r="X10235" s="64"/>
    </row>
    <row r="10236" spans="1:24" s="59" customFormat="1" x14ac:dyDescent="0.25">
      <c r="A10236" s="77"/>
      <c r="B10236" s="59" t="s">
        <v>291</v>
      </c>
      <c r="D10236" s="60"/>
      <c r="E10236" s="60"/>
      <c r="F10236" s="60"/>
      <c r="G10236" s="60"/>
      <c r="H10236" s="62"/>
      <c r="I10236" s="62"/>
      <c r="J10236" s="62"/>
      <c r="K10236" s="62"/>
      <c r="M10236" s="63"/>
      <c r="N10236" s="63"/>
      <c r="O10236" s="64"/>
      <c r="P10236" s="127"/>
      <c r="W10236" s="64"/>
      <c r="X10236" s="64"/>
    </row>
    <row r="10237" spans="1:24" s="59" customFormat="1" x14ac:dyDescent="0.25">
      <c r="A10237" s="77"/>
      <c r="B10237" s="59" t="s">
        <v>292</v>
      </c>
      <c r="D10237" s="60"/>
      <c r="E10237" s="60"/>
      <c r="F10237" s="60"/>
      <c r="G10237" s="60"/>
      <c r="H10237" s="62"/>
      <c r="I10237" s="62"/>
      <c r="J10237" s="62"/>
      <c r="K10237" s="62"/>
      <c r="M10237" s="63"/>
      <c r="N10237" s="63"/>
      <c r="O10237" s="64"/>
      <c r="P10237" s="127"/>
      <c r="W10237" s="64"/>
      <c r="X10237" s="64"/>
    </row>
    <row r="10238" spans="1:24" s="59" customFormat="1" x14ac:dyDescent="0.25">
      <c r="A10238" s="77"/>
      <c r="B10238" s="59" t="s">
        <v>293</v>
      </c>
      <c r="D10238" s="60"/>
      <c r="E10238" s="60"/>
      <c r="F10238" s="60"/>
      <c r="G10238" s="60"/>
      <c r="H10238" s="62"/>
      <c r="I10238" s="62"/>
      <c r="J10238" s="62"/>
      <c r="K10238" s="62"/>
      <c r="M10238" s="63"/>
      <c r="N10238" s="63"/>
      <c r="O10238" s="64"/>
      <c r="P10238" s="127"/>
      <c r="W10238" s="64"/>
      <c r="X10238" s="64"/>
    </row>
    <row r="10239" spans="1:24" s="59" customFormat="1" x14ac:dyDescent="0.25">
      <c r="A10239" s="77"/>
      <c r="B10239" s="59" t="s">
        <v>294</v>
      </c>
      <c r="D10239" s="60"/>
      <c r="E10239" s="60"/>
      <c r="F10239" s="60"/>
      <c r="G10239" s="60"/>
      <c r="H10239" s="62"/>
      <c r="I10239" s="62"/>
      <c r="J10239" s="62"/>
      <c r="K10239" s="62"/>
      <c r="M10239" s="63"/>
      <c r="N10239" s="63"/>
      <c r="O10239" s="64"/>
      <c r="P10239" s="127"/>
      <c r="W10239" s="64"/>
      <c r="X10239" s="64"/>
    </row>
    <row r="10240" spans="1:24" s="59" customFormat="1" x14ac:dyDescent="0.25">
      <c r="A10240" s="77"/>
      <c r="B10240" s="59" t="s">
        <v>295</v>
      </c>
      <c r="D10240" s="60"/>
      <c r="E10240" s="60"/>
      <c r="F10240" s="60"/>
      <c r="G10240" s="60"/>
      <c r="H10240" s="62"/>
      <c r="I10240" s="62"/>
      <c r="J10240" s="62"/>
      <c r="K10240" s="62"/>
      <c r="M10240" s="63"/>
      <c r="N10240" s="63"/>
      <c r="O10240" s="64"/>
      <c r="P10240" s="127"/>
      <c r="W10240" s="64"/>
      <c r="X10240" s="64"/>
    </row>
    <row r="10241" spans="1:24" s="59" customFormat="1" x14ac:dyDescent="0.25">
      <c r="A10241" s="77"/>
      <c r="B10241" s="59" t="s">
        <v>296</v>
      </c>
      <c r="D10241" s="60"/>
      <c r="E10241" s="60"/>
      <c r="F10241" s="60"/>
      <c r="G10241" s="60"/>
      <c r="H10241" s="62"/>
      <c r="I10241" s="62"/>
      <c r="J10241" s="62"/>
      <c r="K10241" s="62"/>
      <c r="M10241" s="63"/>
      <c r="N10241" s="63"/>
      <c r="O10241" s="64"/>
      <c r="P10241" s="127"/>
      <c r="W10241" s="64"/>
      <c r="X10241" s="64"/>
    </row>
    <row r="10242" spans="1:24" s="59" customFormat="1" x14ac:dyDescent="0.25">
      <c r="A10242" s="77"/>
      <c r="B10242" s="59" t="s">
        <v>297</v>
      </c>
      <c r="D10242" s="60"/>
      <c r="E10242" s="60"/>
      <c r="F10242" s="60"/>
      <c r="G10242" s="60"/>
      <c r="H10242" s="62"/>
      <c r="I10242" s="62"/>
      <c r="J10242" s="62"/>
      <c r="K10242" s="62"/>
      <c r="M10242" s="63"/>
      <c r="N10242" s="63"/>
      <c r="O10242" s="64"/>
      <c r="P10242" s="127"/>
      <c r="W10242" s="64"/>
      <c r="X10242" s="64"/>
    </row>
    <row r="10243" spans="1:24" s="59" customFormat="1" x14ac:dyDescent="0.25">
      <c r="A10243" s="77"/>
      <c r="B10243" s="59" t="s">
        <v>298</v>
      </c>
      <c r="D10243" s="60"/>
      <c r="E10243" s="60"/>
      <c r="F10243" s="60"/>
      <c r="G10243" s="60"/>
      <c r="H10243" s="62"/>
      <c r="I10243" s="62"/>
      <c r="J10243" s="62"/>
      <c r="K10243" s="62"/>
      <c r="M10243" s="63"/>
      <c r="N10243" s="63"/>
      <c r="O10243" s="64"/>
      <c r="P10243" s="127"/>
      <c r="W10243" s="64"/>
      <c r="X10243" s="64"/>
    </row>
    <row r="10244" spans="1:24" s="59" customFormat="1" x14ac:dyDescent="0.25">
      <c r="A10244" s="77"/>
      <c r="B10244" s="59" t="s">
        <v>299</v>
      </c>
      <c r="D10244" s="60"/>
      <c r="E10244" s="60"/>
      <c r="F10244" s="60"/>
      <c r="G10244" s="60"/>
      <c r="H10244" s="62"/>
      <c r="I10244" s="62"/>
      <c r="J10244" s="62"/>
      <c r="K10244" s="62"/>
      <c r="M10244" s="63"/>
      <c r="N10244" s="63"/>
      <c r="O10244" s="64"/>
      <c r="P10244" s="127"/>
      <c r="W10244" s="64"/>
      <c r="X10244" s="64"/>
    </row>
    <row r="10245" spans="1:24" s="59" customFormat="1" x14ac:dyDescent="0.25">
      <c r="A10245" s="77"/>
      <c r="B10245" s="59" t="s">
        <v>300</v>
      </c>
      <c r="D10245" s="60"/>
      <c r="E10245" s="60"/>
      <c r="F10245" s="60"/>
      <c r="G10245" s="60"/>
      <c r="H10245" s="62"/>
      <c r="I10245" s="62"/>
      <c r="J10245" s="62"/>
      <c r="K10245" s="62"/>
      <c r="M10245" s="63"/>
      <c r="N10245" s="63"/>
      <c r="O10245" s="64"/>
      <c r="P10245" s="127"/>
      <c r="W10245" s="64"/>
      <c r="X10245" s="64"/>
    </row>
    <row r="10246" spans="1:24" s="59" customFormat="1" x14ac:dyDescent="0.25">
      <c r="A10246" s="77"/>
      <c r="B10246" s="59" t="s">
        <v>301</v>
      </c>
      <c r="D10246" s="60"/>
      <c r="E10246" s="60"/>
      <c r="F10246" s="60"/>
      <c r="G10246" s="60"/>
      <c r="H10246" s="62"/>
      <c r="I10246" s="62"/>
      <c r="J10246" s="62"/>
      <c r="K10246" s="62"/>
      <c r="M10246" s="63"/>
      <c r="N10246" s="63"/>
      <c r="O10246" s="64"/>
      <c r="P10246" s="127"/>
      <c r="W10246" s="64"/>
      <c r="X10246" s="64"/>
    </row>
    <row r="10247" spans="1:24" s="59" customFormat="1" x14ac:dyDescent="0.25">
      <c r="A10247" s="77"/>
      <c r="B10247" s="59" t="s">
        <v>302</v>
      </c>
      <c r="D10247" s="60"/>
      <c r="E10247" s="60"/>
      <c r="F10247" s="60"/>
      <c r="G10247" s="60"/>
      <c r="H10247" s="62"/>
      <c r="I10247" s="62"/>
      <c r="J10247" s="62"/>
      <c r="K10247" s="62"/>
      <c r="M10247" s="63"/>
      <c r="N10247" s="63"/>
      <c r="O10247" s="64"/>
      <c r="P10247" s="127"/>
      <c r="W10247" s="64"/>
      <c r="X10247" s="64"/>
    </row>
    <row r="10248" spans="1:24" s="59" customFormat="1" x14ac:dyDescent="0.25">
      <c r="A10248" s="77"/>
      <c r="B10248" s="59" t="s">
        <v>303</v>
      </c>
      <c r="D10248" s="60"/>
      <c r="E10248" s="60"/>
      <c r="F10248" s="60"/>
      <c r="G10248" s="60"/>
      <c r="H10248" s="62"/>
      <c r="I10248" s="62"/>
      <c r="J10248" s="62"/>
      <c r="K10248" s="62"/>
      <c r="M10248" s="63"/>
      <c r="N10248" s="63"/>
      <c r="O10248" s="64"/>
      <c r="P10248" s="127"/>
      <c r="W10248" s="64"/>
      <c r="X10248" s="64"/>
    </row>
    <row r="10249" spans="1:24" s="59" customFormat="1" x14ac:dyDescent="0.25">
      <c r="A10249" s="77"/>
      <c r="B10249" s="59" t="s">
        <v>304</v>
      </c>
      <c r="D10249" s="60"/>
      <c r="E10249" s="60"/>
      <c r="F10249" s="60"/>
      <c r="G10249" s="60"/>
      <c r="H10249" s="62"/>
      <c r="I10249" s="62"/>
      <c r="J10249" s="62"/>
      <c r="K10249" s="62"/>
      <c r="M10249" s="63"/>
      <c r="N10249" s="63"/>
      <c r="O10249" s="64"/>
      <c r="P10249" s="127"/>
      <c r="W10249" s="64"/>
      <c r="X10249" s="64"/>
    </row>
    <row r="10250" spans="1:24" s="59" customFormat="1" x14ac:dyDescent="0.25">
      <c r="A10250" s="77"/>
      <c r="B10250" s="59" t="s">
        <v>305</v>
      </c>
      <c r="D10250" s="60"/>
      <c r="E10250" s="60"/>
      <c r="F10250" s="60"/>
      <c r="G10250" s="60"/>
      <c r="H10250" s="62"/>
      <c r="I10250" s="62"/>
      <c r="J10250" s="62"/>
      <c r="K10250" s="62"/>
      <c r="M10250" s="63"/>
      <c r="N10250" s="63"/>
      <c r="O10250" s="64"/>
      <c r="P10250" s="127"/>
      <c r="W10250" s="64"/>
      <c r="X10250" s="64"/>
    </row>
    <row r="10251" spans="1:24" s="59" customFormat="1" x14ac:dyDescent="0.25">
      <c r="A10251" s="77"/>
      <c r="B10251" s="59" t="s">
        <v>306</v>
      </c>
      <c r="D10251" s="60"/>
      <c r="E10251" s="60"/>
      <c r="F10251" s="60"/>
      <c r="G10251" s="60"/>
      <c r="H10251" s="62"/>
      <c r="I10251" s="62"/>
      <c r="J10251" s="62"/>
      <c r="K10251" s="62"/>
      <c r="M10251" s="63"/>
      <c r="N10251" s="63"/>
      <c r="O10251" s="64"/>
      <c r="P10251" s="127"/>
      <c r="W10251" s="64"/>
      <c r="X10251" s="64"/>
    </row>
    <row r="10252" spans="1:24" s="59" customFormat="1" x14ac:dyDescent="0.25">
      <c r="A10252" s="77"/>
      <c r="B10252" s="59" t="s">
        <v>307</v>
      </c>
      <c r="D10252" s="60"/>
      <c r="E10252" s="60"/>
      <c r="F10252" s="60"/>
      <c r="G10252" s="60"/>
      <c r="H10252" s="62"/>
      <c r="I10252" s="62"/>
      <c r="J10252" s="62"/>
      <c r="K10252" s="62"/>
      <c r="M10252" s="63"/>
      <c r="N10252" s="63"/>
      <c r="O10252" s="64"/>
      <c r="P10252" s="127"/>
      <c r="W10252" s="64"/>
      <c r="X10252" s="64"/>
    </row>
    <row r="10253" spans="1:24" s="59" customFormat="1" x14ac:dyDescent="0.25">
      <c r="A10253" s="77"/>
      <c r="B10253" s="59" t="s">
        <v>308</v>
      </c>
      <c r="D10253" s="60"/>
      <c r="E10253" s="60"/>
      <c r="F10253" s="60"/>
      <c r="G10253" s="60"/>
      <c r="H10253" s="62"/>
      <c r="I10253" s="62"/>
      <c r="J10253" s="62"/>
      <c r="K10253" s="62"/>
      <c r="M10253" s="63"/>
      <c r="N10253" s="63"/>
      <c r="O10253" s="64"/>
      <c r="P10253" s="127"/>
      <c r="W10253" s="64"/>
      <c r="X10253" s="64"/>
    </row>
    <row r="10254" spans="1:24" s="59" customFormat="1" x14ac:dyDescent="0.25">
      <c r="A10254" s="77"/>
      <c r="B10254" s="59" t="s">
        <v>309</v>
      </c>
      <c r="D10254" s="60"/>
      <c r="E10254" s="60"/>
      <c r="F10254" s="60"/>
      <c r="G10254" s="60"/>
      <c r="H10254" s="62"/>
      <c r="I10254" s="62"/>
      <c r="J10254" s="62"/>
      <c r="K10254" s="62"/>
      <c r="M10254" s="63"/>
      <c r="N10254" s="63"/>
      <c r="O10254" s="64"/>
      <c r="P10254" s="127"/>
      <c r="W10254" s="64"/>
      <c r="X10254" s="64"/>
    </row>
    <row r="10255" spans="1:24" s="59" customFormat="1" x14ac:dyDescent="0.25">
      <c r="A10255" s="77"/>
      <c r="B10255" s="59" t="s">
        <v>310</v>
      </c>
      <c r="D10255" s="60"/>
      <c r="E10255" s="60"/>
      <c r="F10255" s="60"/>
      <c r="G10255" s="60"/>
      <c r="H10255" s="62"/>
      <c r="I10255" s="62"/>
      <c r="J10255" s="62"/>
      <c r="K10255" s="62"/>
      <c r="M10255" s="63"/>
      <c r="N10255" s="63"/>
      <c r="O10255" s="64"/>
      <c r="P10255" s="127"/>
      <c r="W10255" s="64"/>
      <c r="X10255" s="64"/>
    </row>
    <row r="10256" spans="1:24" s="59" customFormat="1" x14ac:dyDescent="0.25">
      <c r="A10256" s="77"/>
      <c r="B10256" s="59" t="s">
        <v>311</v>
      </c>
      <c r="D10256" s="60"/>
      <c r="E10256" s="60"/>
      <c r="F10256" s="60"/>
      <c r="G10256" s="60"/>
      <c r="H10256" s="62"/>
      <c r="I10256" s="62"/>
      <c r="J10256" s="62"/>
      <c r="K10256" s="62"/>
      <c r="M10256" s="63"/>
      <c r="N10256" s="63"/>
      <c r="O10256" s="64"/>
      <c r="P10256" s="127"/>
      <c r="W10256" s="64"/>
      <c r="X10256" s="64"/>
    </row>
    <row r="10257" spans="1:24" s="59" customFormat="1" x14ac:dyDescent="0.25">
      <c r="A10257" s="77"/>
      <c r="B10257" s="59" t="s">
        <v>312</v>
      </c>
      <c r="D10257" s="60"/>
      <c r="E10257" s="60"/>
      <c r="F10257" s="60"/>
      <c r="G10257" s="60"/>
      <c r="H10257" s="62"/>
      <c r="I10257" s="62"/>
      <c r="J10257" s="62"/>
      <c r="K10257" s="62"/>
      <c r="M10257" s="63"/>
      <c r="N10257" s="63"/>
      <c r="O10257" s="64"/>
      <c r="P10257" s="127"/>
      <c r="W10257" s="64"/>
      <c r="X10257" s="64"/>
    </row>
    <row r="10258" spans="1:24" s="59" customFormat="1" x14ac:dyDescent="0.25">
      <c r="A10258" s="77"/>
      <c r="B10258" s="59" t="s">
        <v>313</v>
      </c>
      <c r="D10258" s="60"/>
      <c r="E10258" s="60"/>
      <c r="F10258" s="60"/>
      <c r="G10258" s="60"/>
      <c r="H10258" s="62"/>
      <c r="I10258" s="62"/>
      <c r="J10258" s="62"/>
      <c r="K10258" s="62"/>
      <c r="M10258" s="63"/>
      <c r="N10258" s="63"/>
      <c r="O10258" s="64"/>
      <c r="P10258" s="127"/>
      <c r="W10258" s="64"/>
      <c r="X10258" s="64"/>
    </row>
    <row r="10259" spans="1:24" s="59" customFormat="1" x14ac:dyDescent="0.25">
      <c r="A10259" s="77"/>
      <c r="B10259" s="59" t="s">
        <v>314</v>
      </c>
      <c r="D10259" s="60"/>
      <c r="E10259" s="60"/>
      <c r="F10259" s="60"/>
      <c r="G10259" s="60"/>
      <c r="H10259" s="62"/>
      <c r="I10259" s="62"/>
      <c r="J10259" s="62"/>
      <c r="K10259" s="62"/>
      <c r="M10259" s="63"/>
      <c r="N10259" s="63"/>
      <c r="O10259" s="64"/>
      <c r="P10259" s="127"/>
      <c r="W10259" s="64"/>
      <c r="X10259" s="64"/>
    </row>
    <row r="10260" spans="1:24" s="59" customFormat="1" x14ac:dyDescent="0.25">
      <c r="A10260" s="77"/>
      <c r="B10260" s="59" t="s">
        <v>315</v>
      </c>
      <c r="D10260" s="60"/>
      <c r="E10260" s="60"/>
      <c r="F10260" s="60"/>
      <c r="G10260" s="60"/>
      <c r="H10260" s="62"/>
      <c r="I10260" s="62"/>
      <c r="J10260" s="62"/>
      <c r="K10260" s="62"/>
      <c r="M10260" s="63"/>
      <c r="N10260" s="63"/>
      <c r="O10260" s="64"/>
      <c r="P10260" s="127"/>
      <c r="W10260" s="64"/>
      <c r="X10260" s="64"/>
    </row>
    <row r="10261" spans="1:24" s="59" customFormat="1" x14ac:dyDescent="0.25">
      <c r="A10261" s="77"/>
      <c r="B10261" s="59" t="s">
        <v>316</v>
      </c>
      <c r="D10261" s="60"/>
      <c r="E10261" s="60"/>
      <c r="F10261" s="60"/>
      <c r="G10261" s="60"/>
      <c r="H10261" s="62"/>
      <c r="I10261" s="62"/>
      <c r="J10261" s="62"/>
      <c r="K10261" s="62"/>
      <c r="M10261" s="63"/>
      <c r="N10261" s="63"/>
      <c r="O10261" s="64"/>
      <c r="P10261" s="127"/>
      <c r="W10261" s="64"/>
      <c r="X10261" s="64"/>
    </row>
    <row r="10262" spans="1:24" s="59" customFormat="1" x14ac:dyDescent="0.25">
      <c r="A10262" s="77"/>
      <c r="B10262" s="59" t="s">
        <v>317</v>
      </c>
      <c r="D10262" s="60"/>
      <c r="E10262" s="60"/>
      <c r="F10262" s="60"/>
      <c r="G10262" s="60"/>
      <c r="H10262" s="62"/>
      <c r="I10262" s="62"/>
      <c r="J10262" s="62"/>
      <c r="K10262" s="62"/>
      <c r="M10262" s="63"/>
      <c r="N10262" s="63"/>
      <c r="O10262" s="64"/>
      <c r="P10262" s="127"/>
      <c r="W10262" s="64"/>
      <c r="X10262" s="64"/>
    </row>
    <row r="10263" spans="1:24" s="59" customFormat="1" x14ac:dyDescent="0.25">
      <c r="A10263" s="77"/>
      <c r="B10263" s="59" t="s">
        <v>318</v>
      </c>
      <c r="D10263" s="60"/>
      <c r="E10263" s="60"/>
      <c r="F10263" s="60"/>
      <c r="G10263" s="60"/>
      <c r="H10263" s="62"/>
      <c r="I10263" s="62"/>
      <c r="J10263" s="62"/>
      <c r="K10263" s="62"/>
      <c r="M10263" s="63"/>
      <c r="N10263" s="63"/>
      <c r="O10263" s="64"/>
      <c r="P10263" s="127"/>
      <c r="W10263" s="64"/>
      <c r="X10263" s="64"/>
    </row>
    <row r="10264" spans="1:24" s="59" customFormat="1" x14ac:dyDescent="0.25">
      <c r="A10264" s="77"/>
      <c r="B10264" s="59" t="s">
        <v>319</v>
      </c>
      <c r="D10264" s="60"/>
      <c r="E10264" s="60"/>
      <c r="F10264" s="60"/>
      <c r="G10264" s="60"/>
      <c r="H10264" s="62"/>
      <c r="I10264" s="62"/>
      <c r="J10264" s="62"/>
      <c r="K10264" s="62"/>
      <c r="M10264" s="63"/>
      <c r="N10264" s="63"/>
      <c r="O10264" s="64"/>
      <c r="P10264" s="127"/>
      <c r="W10264" s="64"/>
      <c r="X10264" s="64"/>
    </row>
    <row r="10265" spans="1:24" s="59" customFormat="1" x14ac:dyDescent="0.25">
      <c r="A10265" s="77"/>
      <c r="B10265" s="59" t="s">
        <v>320</v>
      </c>
      <c r="D10265" s="60"/>
      <c r="E10265" s="60"/>
      <c r="F10265" s="60"/>
      <c r="G10265" s="60"/>
      <c r="H10265" s="62"/>
      <c r="I10265" s="62"/>
      <c r="J10265" s="62"/>
      <c r="K10265" s="62"/>
      <c r="M10265" s="63"/>
      <c r="N10265" s="63"/>
      <c r="O10265" s="64"/>
      <c r="P10265" s="127"/>
      <c r="W10265" s="64"/>
      <c r="X10265" s="64"/>
    </row>
    <row r="10266" spans="1:24" s="59" customFormat="1" x14ac:dyDescent="0.25">
      <c r="A10266" s="77"/>
      <c r="B10266" s="59" t="s">
        <v>321</v>
      </c>
      <c r="D10266" s="60"/>
      <c r="E10266" s="60"/>
      <c r="F10266" s="60"/>
      <c r="G10266" s="60"/>
      <c r="H10266" s="62"/>
      <c r="I10266" s="62"/>
      <c r="J10266" s="62"/>
      <c r="K10266" s="62"/>
      <c r="M10266" s="63"/>
      <c r="N10266" s="63"/>
      <c r="O10266" s="64"/>
      <c r="P10266" s="127"/>
      <c r="W10266" s="64"/>
      <c r="X10266" s="64"/>
    </row>
    <row r="10267" spans="1:24" s="59" customFormat="1" x14ac:dyDescent="0.25">
      <c r="A10267" s="77"/>
      <c r="B10267" s="59" t="s">
        <v>322</v>
      </c>
      <c r="D10267" s="60"/>
      <c r="E10267" s="60"/>
      <c r="F10267" s="60"/>
      <c r="G10267" s="60"/>
      <c r="H10267" s="62"/>
      <c r="I10267" s="62"/>
      <c r="J10267" s="62"/>
      <c r="K10267" s="62"/>
      <c r="M10267" s="63"/>
      <c r="N10267" s="63"/>
      <c r="O10267" s="64"/>
      <c r="P10267" s="127"/>
      <c r="W10267" s="64"/>
      <c r="X10267" s="64"/>
    </row>
    <row r="10268" spans="1:24" s="59" customFormat="1" x14ac:dyDescent="0.25">
      <c r="A10268" s="77"/>
      <c r="B10268" s="59" t="s">
        <v>323</v>
      </c>
      <c r="D10268" s="60"/>
      <c r="E10268" s="60"/>
      <c r="F10268" s="60"/>
      <c r="G10268" s="60"/>
      <c r="H10268" s="62"/>
      <c r="I10268" s="62"/>
      <c r="J10268" s="62"/>
      <c r="K10268" s="62"/>
      <c r="M10268" s="63"/>
      <c r="N10268" s="63"/>
      <c r="O10268" s="64"/>
      <c r="P10268" s="127"/>
      <c r="W10268" s="64"/>
      <c r="X10268" s="64"/>
    </row>
    <row r="10269" spans="1:24" s="59" customFormat="1" x14ac:dyDescent="0.25">
      <c r="A10269" s="77"/>
      <c r="B10269" s="59" t="s">
        <v>324</v>
      </c>
      <c r="D10269" s="60"/>
      <c r="E10269" s="60"/>
      <c r="F10269" s="60"/>
      <c r="G10269" s="60"/>
      <c r="H10269" s="62"/>
      <c r="I10269" s="62"/>
      <c r="J10269" s="62"/>
      <c r="K10269" s="62"/>
      <c r="M10269" s="63"/>
      <c r="N10269" s="63"/>
      <c r="O10269" s="64"/>
      <c r="P10269" s="127"/>
      <c r="W10269" s="64"/>
      <c r="X10269" s="64"/>
    </row>
    <row r="10270" spans="1:24" s="59" customFormat="1" x14ac:dyDescent="0.25">
      <c r="A10270" s="77"/>
      <c r="B10270" s="59" t="s">
        <v>325</v>
      </c>
      <c r="D10270" s="60"/>
      <c r="E10270" s="60"/>
      <c r="F10270" s="60"/>
      <c r="G10270" s="60"/>
      <c r="H10270" s="62"/>
      <c r="I10270" s="62"/>
      <c r="J10270" s="62"/>
      <c r="K10270" s="62"/>
      <c r="M10270" s="63"/>
      <c r="N10270" s="63"/>
      <c r="O10270" s="64"/>
      <c r="P10270" s="127"/>
      <c r="W10270" s="64"/>
      <c r="X10270" s="64"/>
    </row>
    <row r="10271" spans="1:24" s="59" customFormat="1" x14ac:dyDescent="0.25">
      <c r="A10271" s="77"/>
      <c r="B10271" s="59" t="s">
        <v>326</v>
      </c>
      <c r="D10271" s="60"/>
      <c r="E10271" s="60"/>
      <c r="F10271" s="60"/>
      <c r="G10271" s="60"/>
      <c r="H10271" s="62"/>
      <c r="I10271" s="62"/>
      <c r="J10271" s="62"/>
      <c r="K10271" s="62"/>
      <c r="M10271" s="63"/>
      <c r="N10271" s="63"/>
      <c r="O10271" s="64"/>
      <c r="P10271" s="127"/>
      <c r="W10271" s="64"/>
      <c r="X10271" s="64"/>
    </row>
    <row r="10272" spans="1:24" s="59" customFormat="1" x14ac:dyDescent="0.25">
      <c r="A10272" s="77"/>
      <c r="B10272" s="59" t="s">
        <v>327</v>
      </c>
      <c r="D10272" s="60"/>
      <c r="E10272" s="60"/>
      <c r="F10272" s="60"/>
      <c r="G10272" s="60"/>
      <c r="H10272" s="62"/>
      <c r="I10272" s="62"/>
      <c r="J10272" s="62"/>
      <c r="K10272" s="62"/>
      <c r="M10272" s="63"/>
      <c r="N10272" s="63"/>
      <c r="O10272" s="64"/>
      <c r="P10272" s="127"/>
      <c r="W10272" s="64"/>
      <c r="X10272" s="64"/>
    </row>
    <row r="10273" spans="1:24" s="59" customFormat="1" x14ac:dyDescent="0.25">
      <c r="A10273" s="77"/>
      <c r="B10273" s="59" t="s">
        <v>328</v>
      </c>
      <c r="D10273" s="60"/>
      <c r="E10273" s="60"/>
      <c r="F10273" s="60"/>
      <c r="G10273" s="60"/>
      <c r="H10273" s="62"/>
      <c r="I10273" s="62"/>
      <c r="J10273" s="62"/>
      <c r="K10273" s="62"/>
      <c r="M10273" s="63"/>
      <c r="N10273" s="63"/>
      <c r="O10273" s="64"/>
      <c r="P10273" s="127"/>
      <c r="W10273" s="64"/>
      <c r="X10273" s="64"/>
    </row>
    <row r="10274" spans="1:24" s="59" customFormat="1" x14ac:dyDescent="0.25">
      <c r="A10274" s="77"/>
      <c r="B10274" s="59" t="s">
        <v>329</v>
      </c>
      <c r="D10274" s="60"/>
      <c r="E10274" s="60"/>
      <c r="F10274" s="60"/>
      <c r="G10274" s="60"/>
      <c r="H10274" s="62"/>
      <c r="I10274" s="62"/>
      <c r="J10274" s="62"/>
      <c r="K10274" s="62"/>
      <c r="M10274" s="63"/>
      <c r="N10274" s="63"/>
      <c r="O10274" s="64"/>
      <c r="P10274" s="127"/>
      <c r="W10274" s="64"/>
      <c r="X10274" s="64"/>
    </row>
    <row r="10275" spans="1:24" s="59" customFormat="1" x14ac:dyDescent="0.25">
      <c r="A10275" s="77"/>
      <c r="B10275" s="59" t="s">
        <v>330</v>
      </c>
      <c r="D10275" s="60"/>
      <c r="E10275" s="60"/>
      <c r="F10275" s="60"/>
      <c r="G10275" s="60"/>
      <c r="H10275" s="62"/>
      <c r="I10275" s="62"/>
      <c r="J10275" s="62"/>
      <c r="K10275" s="62"/>
      <c r="M10275" s="63"/>
      <c r="N10275" s="63"/>
      <c r="O10275" s="64"/>
      <c r="P10275" s="127"/>
      <c r="W10275" s="64"/>
      <c r="X10275" s="64"/>
    </row>
    <row r="10276" spans="1:24" s="59" customFormat="1" x14ac:dyDescent="0.25">
      <c r="A10276" s="77"/>
      <c r="B10276" s="59" t="s">
        <v>331</v>
      </c>
      <c r="D10276" s="60"/>
      <c r="E10276" s="60"/>
      <c r="F10276" s="60"/>
      <c r="G10276" s="60"/>
      <c r="H10276" s="62"/>
      <c r="I10276" s="62"/>
      <c r="J10276" s="62"/>
      <c r="K10276" s="62"/>
      <c r="M10276" s="63"/>
      <c r="N10276" s="63"/>
      <c r="O10276" s="64"/>
      <c r="P10276" s="127"/>
      <c r="W10276" s="64"/>
      <c r="X10276" s="64"/>
    </row>
    <row r="10277" spans="1:24" s="59" customFormat="1" x14ac:dyDescent="0.25">
      <c r="A10277" s="77"/>
      <c r="B10277" s="59" t="s">
        <v>332</v>
      </c>
      <c r="D10277" s="60"/>
      <c r="E10277" s="60"/>
      <c r="F10277" s="60"/>
      <c r="G10277" s="60"/>
      <c r="H10277" s="62"/>
      <c r="I10277" s="62"/>
      <c r="J10277" s="62"/>
      <c r="K10277" s="62"/>
      <c r="M10277" s="63"/>
      <c r="N10277" s="63"/>
      <c r="O10277" s="64"/>
      <c r="P10277" s="127"/>
      <c r="W10277" s="64"/>
      <c r="X10277" s="64"/>
    </row>
    <row r="10278" spans="1:24" s="59" customFormat="1" x14ac:dyDescent="0.25">
      <c r="A10278" s="77"/>
      <c r="B10278" s="59" t="s">
        <v>333</v>
      </c>
      <c r="D10278" s="60"/>
      <c r="E10278" s="60"/>
      <c r="F10278" s="60"/>
      <c r="G10278" s="60"/>
      <c r="H10278" s="62"/>
      <c r="I10278" s="62"/>
      <c r="J10278" s="62"/>
      <c r="K10278" s="62"/>
      <c r="M10278" s="63"/>
      <c r="N10278" s="63"/>
      <c r="O10278" s="64"/>
      <c r="P10278" s="127"/>
      <c r="W10278" s="64"/>
      <c r="X10278" s="64"/>
    </row>
    <row r="10279" spans="1:24" s="59" customFormat="1" x14ac:dyDescent="0.25">
      <c r="A10279" s="77"/>
      <c r="B10279" s="59" t="s">
        <v>334</v>
      </c>
      <c r="D10279" s="60"/>
      <c r="E10279" s="60"/>
      <c r="F10279" s="60"/>
      <c r="G10279" s="60"/>
      <c r="H10279" s="62"/>
      <c r="I10279" s="62"/>
      <c r="J10279" s="62"/>
      <c r="K10279" s="62"/>
      <c r="M10279" s="63"/>
      <c r="N10279" s="63"/>
      <c r="O10279" s="64"/>
      <c r="P10279" s="127"/>
      <c r="W10279" s="64"/>
      <c r="X10279" s="64"/>
    </row>
    <row r="10280" spans="1:24" s="59" customFormat="1" x14ac:dyDescent="0.25">
      <c r="A10280" s="77"/>
      <c r="B10280" s="59" t="s">
        <v>335</v>
      </c>
      <c r="D10280" s="60"/>
      <c r="E10280" s="60"/>
      <c r="F10280" s="60"/>
      <c r="G10280" s="60"/>
      <c r="H10280" s="62"/>
      <c r="I10280" s="62"/>
      <c r="J10280" s="62"/>
      <c r="K10280" s="62"/>
      <c r="M10280" s="63"/>
      <c r="N10280" s="63"/>
      <c r="O10280" s="64"/>
      <c r="P10280" s="127"/>
      <c r="W10280" s="64"/>
      <c r="X10280" s="64"/>
    </row>
    <row r="10281" spans="1:24" s="59" customFormat="1" x14ac:dyDescent="0.25">
      <c r="A10281" s="77"/>
      <c r="B10281" s="59" t="s">
        <v>336</v>
      </c>
      <c r="D10281" s="60"/>
      <c r="E10281" s="60"/>
      <c r="F10281" s="60"/>
      <c r="G10281" s="60"/>
      <c r="H10281" s="62"/>
      <c r="I10281" s="62"/>
      <c r="J10281" s="62"/>
      <c r="K10281" s="62"/>
      <c r="M10281" s="63"/>
      <c r="N10281" s="63"/>
      <c r="O10281" s="64"/>
      <c r="P10281" s="127"/>
      <c r="W10281" s="64"/>
      <c r="X10281" s="64"/>
    </row>
    <row r="10282" spans="1:24" s="59" customFormat="1" x14ac:dyDescent="0.25">
      <c r="A10282" s="77"/>
      <c r="B10282" s="59" t="s">
        <v>337</v>
      </c>
      <c r="D10282" s="60"/>
      <c r="E10282" s="60"/>
      <c r="F10282" s="60"/>
      <c r="G10282" s="60"/>
      <c r="H10282" s="62"/>
      <c r="I10282" s="62"/>
      <c r="J10282" s="62"/>
      <c r="K10282" s="62"/>
      <c r="M10282" s="63"/>
      <c r="N10282" s="63"/>
      <c r="O10282" s="64"/>
      <c r="P10282" s="127"/>
      <c r="W10282" s="64"/>
      <c r="X10282" s="64"/>
    </row>
    <row r="10283" spans="1:24" s="59" customFormat="1" x14ac:dyDescent="0.25">
      <c r="A10283" s="77"/>
      <c r="B10283" s="59" t="s">
        <v>338</v>
      </c>
      <c r="D10283" s="60"/>
      <c r="E10283" s="60"/>
      <c r="F10283" s="60"/>
      <c r="G10283" s="60"/>
      <c r="H10283" s="62"/>
      <c r="I10283" s="62"/>
      <c r="J10283" s="62"/>
      <c r="K10283" s="62"/>
      <c r="M10283" s="63"/>
      <c r="N10283" s="63"/>
      <c r="O10283" s="64"/>
      <c r="P10283" s="127"/>
      <c r="W10283" s="64"/>
      <c r="X10283" s="64"/>
    </row>
    <row r="10284" spans="1:24" s="59" customFormat="1" x14ac:dyDescent="0.25">
      <c r="A10284" s="77"/>
      <c r="B10284" s="59" t="s">
        <v>339</v>
      </c>
      <c r="D10284" s="60"/>
      <c r="E10284" s="60"/>
      <c r="F10284" s="60"/>
      <c r="G10284" s="60"/>
      <c r="H10284" s="62"/>
      <c r="I10284" s="62"/>
      <c r="J10284" s="62"/>
      <c r="K10284" s="62"/>
      <c r="M10284" s="63"/>
      <c r="N10284" s="63"/>
      <c r="O10284" s="64"/>
      <c r="P10284" s="127"/>
      <c r="W10284" s="64"/>
      <c r="X10284" s="64"/>
    </row>
    <row r="10285" spans="1:24" s="59" customFormat="1" x14ac:dyDescent="0.25">
      <c r="A10285" s="77"/>
      <c r="B10285" s="59" t="s">
        <v>340</v>
      </c>
      <c r="D10285" s="60"/>
      <c r="E10285" s="60"/>
      <c r="F10285" s="60"/>
      <c r="G10285" s="60"/>
      <c r="H10285" s="62"/>
      <c r="I10285" s="62"/>
      <c r="J10285" s="62"/>
      <c r="K10285" s="62"/>
      <c r="M10285" s="63"/>
      <c r="N10285" s="63"/>
      <c r="O10285" s="64"/>
      <c r="P10285" s="127"/>
      <c r="W10285" s="64"/>
      <c r="X10285" s="64"/>
    </row>
    <row r="10286" spans="1:24" s="59" customFormat="1" x14ac:dyDescent="0.25">
      <c r="A10286" s="77"/>
      <c r="B10286" s="59" t="s">
        <v>341</v>
      </c>
      <c r="D10286" s="60"/>
      <c r="E10286" s="60"/>
      <c r="F10286" s="60"/>
      <c r="G10286" s="60"/>
      <c r="H10286" s="62"/>
      <c r="I10286" s="62"/>
      <c r="J10286" s="62"/>
      <c r="K10286" s="62"/>
      <c r="M10286" s="63"/>
      <c r="N10286" s="63"/>
      <c r="O10286" s="64"/>
      <c r="P10286" s="127"/>
      <c r="W10286" s="64"/>
      <c r="X10286" s="64"/>
    </row>
    <row r="10287" spans="1:24" s="59" customFormat="1" x14ac:dyDescent="0.25">
      <c r="A10287" s="77"/>
      <c r="B10287" s="59" t="s">
        <v>342</v>
      </c>
      <c r="D10287" s="60"/>
      <c r="E10287" s="60"/>
      <c r="F10287" s="60"/>
      <c r="G10287" s="60"/>
      <c r="H10287" s="62"/>
      <c r="I10287" s="62"/>
      <c r="J10287" s="62"/>
      <c r="K10287" s="62"/>
      <c r="M10287" s="63"/>
      <c r="N10287" s="63"/>
      <c r="O10287" s="64"/>
      <c r="P10287" s="127"/>
      <c r="W10287" s="64"/>
      <c r="X10287" s="64"/>
    </row>
    <row r="10288" spans="1:24" s="59" customFormat="1" x14ac:dyDescent="0.25">
      <c r="A10288" s="77"/>
      <c r="B10288" s="59" t="s">
        <v>343</v>
      </c>
      <c r="D10288" s="60"/>
      <c r="E10288" s="60"/>
      <c r="F10288" s="60"/>
      <c r="G10288" s="60"/>
      <c r="H10288" s="62"/>
      <c r="I10288" s="62"/>
      <c r="J10288" s="62"/>
      <c r="K10288" s="62"/>
      <c r="M10288" s="63"/>
      <c r="N10288" s="63"/>
      <c r="O10288" s="64"/>
      <c r="P10288" s="127"/>
      <c r="W10288" s="64"/>
      <c r="X10288" s="64"/>
    </row>
    <row r="10289" spans="1:24" s="59" customFormat="1" x14ac:dyDescent="0.25">
      <c r="A10289" s="77"/>
      <c r="B10289" s="59" t="s">
        <v>344</v>
      </c>
      <c r="D10289" s="60"/>
      <c r="E10289" s="60"/>
      <c r="F10289" s="60"/>
      <c r="G10289" s="60"/>
      <c r="H10289" s="62"/>
      <c r="I10289" s="62"/>
      <c r="J10289" s="62"/>
      <c r="K10289" s="62"/>
      <c r="M10289" s="63"/>
      <c r="N10289" s="63"/>
      <c r="O10289" s="64"/>
      <c r="P10289" s="127"/>
      <c r="W10289" s="64"/>
      <c r="X10289" s="64"/>
    </row>
    <row r="10290" spans="1:24" s="59" customFormat="1" x14ac:dyDescent="0.25">
      <c r="A10290" s="77"/>
      <c r="B10290" s="59" t="s">
        <v>345</v>
      </c>
      <c r="D10290" s="60"/>
      <c r="E10290" s="60"/>
      <c r="F10290" s="60"/>
      <c r="G10290" s="60"/>
      <c r="H10290" s="62"/>
      <c r="I10290" s="62"/>
      <c r="J10290" s="62"/>
      <c r="K10290" s="62"/>
      <c r="M10290" s="63"/>
      <c r="N10290" s="63"/>
      <c r="O10290" s="64"/>
      <c r="P10290" s="127"/>
      <c r="W10290" s="64"/>
      <c r="X10290" s="64"/>
    </row>
    <row r="10291" spans="1:24" s="59" customFormat="1" x14ac:dyDescent="0.25">
      <c r="A10291" s="77"/>
      <c r="B10291" s="59" t="s">
        <v>346</v>
      </c>
      <c r="D10291" s="60"/>
      <c r="E10291" s="60"/>
      <c r="F10291" s="60"/>
      <c r="G10291" s="60"/>
      <c r="H10291" s="62"/>
      <c r="I10291" s="62"/>
      <c r="J10291" s="62"/>
      <c r="K10291" s="62"/>
      <c r="M10291" s="63"/>
      <c r="N10291" s="63"/>
      <c r="O10291" s="64"/>
      <c r="P10291" s="127"/>
      <c r="W10291" s="64"/>
      <c r="X10291" s="64"/>
    </row>
    <row r="10292" spans="1:24" s="59" customFormat="1" x14ac:dyDescent="0.25">
      <c r="A10292" s="77"/>
      <c r="B10292" s="59" t="s">
        <v>347</v>
      </c>
      <c r="D10292" s="60"/>
      <c r="E10292" s="60"/>
      <c r="F10292" s="60"/>
      <c r="G10292" s="60"/>
      <c r="H10292" s="62"/>
      <c r="I10292" s="62"/>
      <c r="J10292" s="62"/>
      <c r="K10292" s="62"/>
      <c r="M10292" s="63"/>
      <c r="N10292" s="63"/>
      <c r="O10292" s="64"/>
      <c r="P10292" s="127"/>
      <c r="W10292" s="64"/>
      <c r="X10292" s="64"/>
    </row>
    <row r="10293" spans="1:24" s="59" customFormat="1" x14ac:dyDescent="0.25">
      <c r="A10293" s="77"/>
      <c r="B10293" s="59" t="s">
        <v>348</v>
      </c>
      <c r="D10293" s="60"/>
      <c r="E10293" s="60"/>
      <c r="F10293" s="60"/>
      <c r="G10293" s="60"/>
      <c r="H10293" s="62"/>
      <c r="I10293" s="62"/>
      <c r="J10293" s="62"/>
      <c r="K10293" s="62"/>
      <c r="M10293" s="63"/>
      <c r="N10293" s="63"/>
      <c r="O10293" s="64"/>
      <c r="P10293" s="127"/>
      <c r="W10293" s="64"/>
      <c r="X10293" s="64"/>
    </row>
    <row r="10294" spans="1:24" s="59" customFormat="1" x14ac:dyDescent="0.25">
      <c r="A10294" s="77"/>
      <c r="B10294" s="59" t="s">
        <v>349</v>
      </c>
      <c r="D10294" s="60"/>
      <c r="E10294" s="60"/>
      <c r="F10294" s="60"/>
      <c r="G10294" s="60"/>
      <c r="H10294" s="62"/>
      <c r="I10294" s="62"/>
      <c r="J10294" s="62"/>
      <c r="K10294" s="62"/>
      <c r="M10294" s="63"/>
      <c r="N10294" s="63"/>
      <c r="O10294" s="64"/>
      <c r="P10294" s="127"/>
      <c r="W10294" s="64"/>
      <c r="X10294" s="64"/>
    </row>
    <row r="10295" spans="1:24" s="59" customFormat="1" x14ac:dyDescent="0.25">
      <c r="A10295" s="77"/>
      <c r="B10295" s="59" t="s">
        <v>350</v>
      </c>
      <c r="D10295" s="60"/>
      <c r="E10295" s="60"/>
      <c r="F10295" s="60"/>
      <c r="G10295" s="60"/>
      <c r="H10295" s="62"/>
      <c r="I10295" s="62"/>
      <c r="J10295" s="62"/>
      <c r="K10295" s="62"/>
      <c r="M10295" s="63"/>
      <c r="N10295" s="63"/>
      <c r="O10295" s="64"/>
      <c r="P10295" s="127"/>
      <c r="W10295" s="64"/>
      <c r="X10295" s="64"/>
    </row>
    <row r="10296" spans="1:24" s="59" customFormat="1" x14ac:dyDescent="0.25">
      <c r="A10296" s="77"/>
      <c r="B10296" s="59" t="s">
        <v>351</v>
      </c>
      <c r="D10296" s="60"/>
      <c r="E10296" s="60"/>
      <c r="F10296" s="60"/>
      <c r="G10296" s="60"/>
      <c r="H10296" s="62"/>
      <c r="I10296" s="62"/>
      <c r="J10296" s="62"/>
      <c r="K10296" s="62"/>
      <c r="M10296" s="63"/>
      <c r="N10296" s="63"/>
      <c r="O10296" s="64"/>
      <c r="P10296" s="127"/>
      <c r="W10296" s="64"/>
      <c r="X10296" s="64"/>
    </row>
    <row r="10297" spans="1:24" s="59" customFormat="1" x14ac:dyDescent="0.25">
      <c r="A10297" s="77"/>
      <c r="B10297" s="59" t="s">
        <v>352</v>
      </c>
      <c r="D10297" s="60"/>
      <c r="E10297" s="60"/>
      <c r="F10297" s="60"/>
      <c r="G10297" s="60"/>
      <c r="H10297" s="62"/>
      <c r="I10297" s="62"/>
      <c r="J10297" s="62"/>
      <c r="K10297" s="62"/>
      <c r="M10297" s="63"/>
      <c r="N10297" s="63"/>
      <c r="O10297" s="64"/>
      <c r="P10297" s="127"/>
      <c r="W10297" s="64"/>
      <c r="X10297" s="64"/>
    </row>
    <row r="10298" spans="1:24" s="59" customFormat="1" x14ac:dyDescent="0.25">
      <c r="A10298" s="77"/>
      <c r="B10298" s="59" t="s">
        <v>353</v>
      </c>
      <c r="D10298" s="60"/>
      <c r="E10298" s="60"/>
      <c r="F10298" s="60"/>
      <c r="G10298" s="60"/>
      <c r="H10298" s="62"/>
      <c r="I10298" s="62"/>
      <c r="J10298" s="62"/>
      <c r="K10298" s="62"/>
      <c r="M10298" s="63"/>
      <c r="N10298" s="63"/>
      <c r="O10298" s="64"/>
      <c r="P10298" s="127"/>
      <c r="W10298" s="64"/>
      <c r="X10298" s="64"/>
    </row>
    <row r="10299" spans="1:24" s="59" customFormat="1" x14ac:dyDescent="0.25">
      <c r="A10299" s="77"/>
      <c r="B10299" s="59" t="s">
        <v>354</v>
      </c>
      <c r="D10299" s="60"/>
      <c r="E10299" s="60"/>
      <c r="F10299" s="60"/>
      <c r="G10299" s="60"/>
      <c r="H10299" s="62"/>
      <c r="I10299" s="62"/>
      <c r="J10299" s="62"/>
      <c r="K10299" s="62"/>
      <c r="M10299" s="63"/>
      <c r="N10299" s="63"/>
      <c r="O10299" s="64"/>
      <c r="P10299" s="127"/>
      <c r="W10299" s="64"/>
      <c r="X10299" s="64"/>
    </row>
    <row r="10300" spans="1:24" s="59" customFormat="1" x14ac:dyDescent="0.25">
      <c r="A10300" s="77"/>
      <c r="B10300" s="59" t="s">
        <v>355</v>
      </c>
      <c r="D10300" s="60"/>
      <c r="E10300" s="60"/>
      <c r="F10300" s="60"/>
      <c r="G10300" s="60"/>
      <c r="H10300" s="62"/>
      <c r="I10300" s="62"/>
      <c r="J10300" s="62"/>
      <c r="K10300" s="62"/>
      <c r="M10300" s="63"/>
      <c r="N10300" s="63"/>
      <c r="O10300" s="64"/>
      <c r="P10300" s="127"/>
      <c r="W10300" s="64"/>
      <c r="X10300" s="64"/>
    </row>
    <row r="10301" spans="1:24" s="59" customFormat="1" x14ac:dyDescent="0.25">
      <c r="A10301" s="77"/>
      <c r="B10301" s="59" t="s">
        <v>356</v>
      </c>
      <c r="D10301" s="60"/>
      <c r="E10301" s="60"/>
      <c r="F10301" s="60"/>
      <c r="G10301" s="60"/>
      <c r="H10301" s="62"/>
      <c r="I10301" s="62"/>
      <c r="J10301" s="62"/>
      <c r="K10301" s="62"/>
      <c r="M10301" s="63"/>
      <c r="N10301" s="63"/>
      <c r="O10301" s="64"/>
      <c r="P10301" s="127"/>
      <c r="W10301" s="64"/>
      <c r="X10301" s="64"/>
    </row>
    <row r="10302" spans="1:24" s="59" customFormat="1" x14ac:dyDescent="0.25">
      <c r="A10302" s="77"/>
      <c r="B10302" s="59" t="s">
        <v>357</v>
      </c>
      <c r="D10302" s="60"/>
      <c r="E10302" s="60"/>
      <c r="F10302" s="60"/>
      <c r="G10302" s="60"/>
      <c r="H10302" s="62"/>
      <c r="I10302" s="62"/>
      <c r="J10302" s="62"/>
      <c r="K10302" s="62"/>
      <c r="M10302" s="63"/>
      <c r="N10302" s="63"/>
      <c r="O10302" s="64"/>
      <c r="P10302" s="127"/>
      <c r="W10302" s="64"/>
      <c r="X10302" s="64"/>
    </row>
    <row r="10303" spans="1:24" s="59" customFormat="1" x14ac:dyDescent="0.25">
      <c r="A10303" s="77"/>
      <c r="B10303" s="59" t="s">
        <v>358</v>
      </c>
      <c r="D10303" s="60"/>
      <c r="E10303" s="60"/>
      <c r="F10303" s="60"/>
      <c r="G10303" s="60"/>
      <c r="H10303" s="62"/>
      <c r="I10303" s="62"/>
      <c r="J10303" s="62"/>
      <c r="K10303" s="62"/>
      <c r="M10303" s="63"/>
      <c r="N10303" s="63"/>
      <c r="O10303" s="64"/>
      <c r="P10303" s="127"/>
      <c r="W10303" s="64"/>
      <c r="X10303" s="64"/>
    </row>
    <row r="10304" spans="1:24" s="59" customFormat="1" x14ac:dyDescent="0.25">
      <c r="A10304" s="77"/>
      <c r="B10304" s="59" t="s">
        <v>359</v>
      </c>
      <c r="D10304" s="60"/>
      <c r="E10304" s="60"/>
      <c r="F10304" s="60"/>
      <c r="G10304" s="60"/>
      <c r="H10304" s="62"/>
      <c r="I10304" s="62"/>
      <c r="J10304" s="62"/>
      <c r="K10304" s="62"/>
      <c r="M10304" s="63"/>
      <c r="N10304" s="63"/>
      <c r="O10304" s="64"/>
      <c r="P10304" s="127"/>
      <c r="W10304" s="64"/>
      <c r="X10304" s="64"/>
    </row>
    <row r="10305" spans="1:24" s="59" customFormat="1" x14ac:dyDescent="0.25">
      <c r="A10305" s="77"/>
      <c r="B10305" s="59" t="s">
        <v>360</v>
      </c>
      <c r="D10305" s="60"/>
      <c r="E10305" s="60"/>
      <c r="F10305" s="60"/>
      <c r="G10305" s="60"/>
      <c r="H10305" s="62"/>
      <c r="I10305" s="62"/>
      <c r="J10305" s="62"/>
      <c r="K10305" s="62"/>
      <c r="M10305" s="63"/>
      <c r="N10305" s="63"/>
      <c r="O10305" s="64"/>
      <c r="P10305" s="127"/>
      <c r="W10305" s="64"/>
      <c r="X10305" s="64"/>
    </row>
    <row r="10306" spans="1:24" s="59" customFormat="1" x14ac:dyDescent="0.25">
      <c r="A10306" s="77"/>
      <c r="B10306" s="59" t="s">
        <v>361</v>
      </c>
      <c r="D10306" s="60"/>
      <c r="E10306" s="60"/>
      <c r="F10306" s="60"/>
      <c r="G10306" s="60"/>
      <c r="H10306" s="62"/>
      <c r="I10306" s="62"/>
      <c r="J10306" s="62"/>
      <c r="K10306" s="62"/>
      <c r="M10306" s="63"/>
      <c r="N10306" s="63"/>
      <c r="O10306" s="64"/>
      <c r="P10306" s="127"/>
      <c r="W10306" s="64"/>
      <c r="X10306" s="64"/>
    </row>
    <row r="10307" spans="1:24" s="59" customFormat="1" x14ac:dyDescent="0.25">
      <c r="A10307" s="77"/>
      <c r="B10307" s="59" t="s">
        <v>362</v>
      </c>
      <c r="D10307" s="60"/>
      <c r="E10307" s="60"/>
      <c r="F10307" s="60"/>
      <c r="G10307" s="60"/>
      <c r="H10307" s="62"/>
      <c r="I10307" s="62"/>
      <c r="J10307" s="62"/>
      <c r="K10307" s="62"/>
      <c r="M10307" s="63"/>
      <c r="N10307" s="63"/>
      <c r="O10307" s="64"/>
      <c r="P10307" s="127"/>
      <c r="W10307" s="64"/>
      <c r="X10307" s="64"/>
    </row>
    <row r="10308" spans="1:24" s="59" customFormat="1" x14ac:dyDescent="0.25">
      <c r="A10308" s="77"/>
      <c r="B10308" s="59" t="s">
        <v>363</v>
      </c>
      <c r="D10308" s="60"/>
      <c r="E10308" s="60"/>
      <c r="F10308" s="60"/>
      <c r="G10308" s="60"/>
      <c r="H10308" s="62"/>
      <c r="I10308" s="62"/>
      <c r="J10308" s="62"/>
      <c r="K10308" s="62"/>
      <c r="M10308" s="63"/>
      <c r="N10308" s="63"/>
      <c r="O10308" s="64"/>
      <c r="P10308" s="127"/>
      <c r="W10308" s="64"/>
      <c r="X10308" s="64"/>
    </row>
    <row r="10309" spans="1:24" s="59" customFormat="1" x14ac:dyDescent="0.25">
      <c r="A10309" s="77"/>
      <c r="B10309" s="59" t="s">
        <v>364</v>
      </c>
      <c r="D10309" s="60"/>
      <c r="E10309" s="60"/>
      <c r="F10309" s="60"/>
      <c r="G10309" s="60"/>
      <c r="H10309" s="62"/>
      <c r="I10309" s="62"/>
      <c r="J10309" s="62"/>
      <c r="K10309" s="62"/>
      <c r="M10309" s="63"/>
      <c r="N10309" s="63"/>
      <c r="O10309" s="64"/>
      <c r="P10309" s="127"/>
      <c r="W10309" s="64"/>
      <c r="X10309" s="64"/>
    </row>
    <row r="10310" spans="1:24" s="59" customFormat="1" x14ac:dyDescent="0.25">
      <c r="A10310" s="77"/>
      <c r="B10310" s="59" t="s">
        <v>365</v>
      </c>
      <c r="D10310" s="60"/>
      <c r="E10310" s="60"/>
      <c r="F10310" s="60"/>
      <c r="G10310" s="60"/>
      <c r="H10310" s="62"/>
      <c r="I10310" s="62"/>
      <c r="J10310" s="62"/>
      <c r="K10310" s="62"/>
      <c r="M10310" s="63"/>
      <c r="N10310" s="63"/>
      <c r="O10310" s="64"/>
      <c r="P10310" s="127"/>
      <c r="W10310" s="64"/>
      <c r="X10310" s="64"/>
    </row>
    <row r="10311" spans="1:24" s="59" customFormat="1" x14ac:dyDescent="0.25">
      <c r="A10311" s="77"/>
      <c r="B10311" s="59" t="s">
        <v>366</v>
      </c>
      <c r="D10311" s="60"/>
      <c r="E10311" s="60"/>
      <c r="F10311" s="60"/>
      <c r="G10311" s="60"/>
      <c r="H10311" s="62"/>
      <c r="I10311" s="62"/>
      <c r="J10311" s="62"/>
      <c r="K10311" s="62"/>
      <c r="M10311" s="63"/>
      <c r="N10311" s="63"/>
      <c r="O10311" s="64"/>
      <c r="P10311" s="127"/>
      <c r="W10311" s="64"/>
      <c r="X10311" s="64"/>
    </row>
    <row r="10312" spans="1:24" s="59" customFormat="1" x14ac:dyDescent="0.25">
      <c r="A10312" s="77"/>
      <c r="B10312" s="59" t="s">
        <v>367</v>
      </c>
      <c r="D10312" s="60"/>
      <c r="E10312" s="60"/>
      <c r="F10312" s="60"/>
      <c r="G10312" s="60"/>
      <c r="H10312" s="62"/>
      <c r="I10312" s="62"/>
      <c r="J10312" s="62"/>
      <c r="K10312" s="62"/>
      <c r="M10312" s="63"/>
      <c r="N10312" s="63"/>
      <c r="O10312" s="64"/>
      <c r="P10312" s="127"/>
      <c r="W10312" s="64"/>
      <c r="X10312" s="64"/>
    </row>
    <row r="10313" spans="1:24" s="59" customFormat="1" x14ac:dyDescent="0.25">
      <c r="A10313" s="77"/>
      <c r="B10313" s="59" t="s">
        <v>368</v>
      </c>
      <c r="D10313" s="60"/>
      <c r="E10313" s="60"/>
      <c r="F10313" s="60"/>
      <c r="G10313" s="60"/>
      <c r="H10313" s="62"/>
      <c r="I10313" s="62"/>
      <c r="J10313" s="62"/>
      <c r="K10313" s="62"/>
      <c r="M10313" s="63"/>
      <c r="N10313" s="63"/>
      <c r="O10313" s="64"/>
      <c r="P10313" s="127"/>
      <c r="W10313" s="64"/>
      <c r="X10313" s="64"/>
    </row>
    <row r="10314" spans="1:24" s="59" customFormat="1" x14ac:dyDescent="0.25">
      <c r="A10314" s="77"/>
      <c r="B10314" s="59" t="s">
        <v>369</v>
      </c>
      <c r="D10314" s="60"/>
      <c r="E10314" s="60"/>
      <c r="F10314" s="60"/>
      <c r="G10314" s="60"/>
      <c r="H10314" s="62"/>
      <c r="I10314" s="62"/>
      <c r="J10314" s="62"/>
      <c r="K10314" s="62"/>
      <c r="M10314" s="63"/>
      <c r="N10314" s="63"/>
      <c r="O10314" s="64"/>
      <c r="P10314" s="127"/>
      <c r="W10314" s="64"/>
      <c r="X10314" s="64"/>
    </row>
    <row r="10315" spans="1:24" s="59" customFormat="1" x14ac:dyDescent="0.25">
      <c r="A10315" s="77"/>
      <c r="B10315" s="59" t="s">
        <v>370</v>
      </c>
      <c r="D10315" s="60"/>
      <c r="E10315" s="60"/>
      <c r="F10315" s="60"/>
      <c r="G10315" s="60"/>
      <c r="H10315" s="62"/>
      <c r="I10315" s="62"/>
      <c r="J10315" s="62"/>
      <c r="K10315" s="62"/>
      <c r="M10315" s="63"/>
      <c r="N10315" s="63"/>
      <c r="O10315" s="64"/>
      <c r="P10315" s="127"/>
      <c r="W10315" s="64"/>
      <c r="X10315" s="64"/>
    </row>
    <row r="10316" spans="1:24" s="59" customFormat="1" x14ac:dyDescent="0.25">
      <c r="A10316" s="77"/>
      <c r="B10316" s="59" t="s">
        <v>371</v>
      </c>
      <c r="D10316" s="60"/>
      <c r="E10316" s="60"/>
      <c r="F10316" s="60"/>
      <c r="G10316" s="60"/>
      <c r="H10316" s="62"/>
      <c r="I10316" s="62"/>
      <c r="J10316" s="62"/>
      <c r="K10316" s="62"/>
      <c r="M10316" s="63"/>
      <c r="N10316" s="63"/>
      <c r="O10316" s="64"/>
      <c r="P10316" s="127"/>
      <c r="W10316" s="64"/>
      <c r="X10316" s="64"/>
    </row>
    <row r="10317" spans="1:24" s="59" customFormat="1" x14ac:dyDescent="0.25">
      <c r="A10317" s="77"/>
      <c r="B10317" s="59" t="s">
        <v>372</v>
      </c>
      <c r="D10317" s="60"/>
      <c r="E10317" s="60"/>
      <c r="F10317" s="60"/>
      <c r="G10317" s="60"/>
      <c r="H10317" s="62"/>
      <c r="I10317" s="62"/>
      <c r="J10317" s="62"/>
      <c r="K10317" s="62"/>
      <c r="M10317" s="63"/>
      <c r="N10317" s="63"/>
      <c r="O10317" s="64"/>
      <c r="P10317" s="127"/>
      <c r="W10317" s="64"/>
      <c r="X10317" s="64"/>
    </row>
    <row r="10318" spans="1:24" s="59" customFormat="1" x14ac:dyDescent="0.25">
      <c r="A10318" s="77"/>
      <c r="B10318" s="59" t="s">
        <v>373</v>
      </c>
      <c r="D10318" s="60"/>
      <c r="E10318" s="60"/>
      <c r="F10318" s="60"/>
      <c r="G10318" s="60"/>
      <c r="H10318" s="62"/>
      <c r="I10318" s="62"/>
      <c r="J10318" s="62"/>
      <c r="K10318" s="62"/>
      <c r="M10318" s="63"/>
      <c r="N10318" s="63"/>
      <c r="O10318" s="64"/>
      <c r="P10318" s="127"/>
      <c r="W10318" s="64"/>
      <c r="X10318" s="64"/>
    </row>
    <row r="10319" spans="1:24" s="59" customFormat="1" x14ac:dyDescent="0.25">
      <c r="A10319" s="77"/>
      <c r="B10319" s="59" t="s">
        <v>374</v>
      </c>
      <c r="D10319" s="60"/>
      <c r="E10319" s="60"/>
      <c r="F10319" s="60"/>
      <c r="G10319" s="60"/>
      <c r="H10319" s="62"/>
      <c r="I10319" s="62"/>
      <c r="J10319" s="62"/>
      <c r="K10319" s="62"/>
      <c r="M10319" s="63"/>
      <c r="N10319" s="63"/>
      <c r="O10319" s="64"/>
      <c r="P10319" s="127"/>
      <c r="W10319" s="64"/>
      <c r="X10319" s="64"/>
    </row>
    <row r="10320" spans="1:24" s="59" customFormat="1" x14ac:dyDescent="0.25">
      <c r="A10320" s="77"/>
      <c r="B10320" s="59" t="s">
        <v>375</v>
      </c>
      <c r="D10320" s="60"/>
      <c r="E10320" s="60"/>
      <c r="F10320" s="60"/>
      <c r="G10320" s="60"/>
      <c r="H10320" s="62"/>
      <c r="I10320" s="62"/>
      <c r="J10320" s="62"/>
      <c r="K10320" s="62"/>
      <c r="M10320" s="63"/>
      <c r="N10320" s="63"/>
      <c r="O10320" s="64"/>
      <c r="P10320" s="127"/>
      <c r="W10320" s="64"/>
      <c r="X10320" s="64"/>
    </row>
    <row r="10321" spans="1:24" s="59" customFormat="1" x14ac:dyDescent="0.25">
      <c r="A10321" s="77"/>
      <c r="B10321" s="59" t="s">
        <v>376</v>
      </c>
      <c r="D10321" s="60"/>
      <c r="E10321" s="60"/>
      <c r="F10321" s="60"/>
      <c r="G10321" s="60"/>
      <c r="H10321" s="62"/>
      <c r="I10321" s="62"/>
      <c r="J10321" s="62"/>
      <c r="K10321" s="62"/>
      <c r="M10321" s="63"/>
      <c r="N10321" s="63"/>
      <c r="O10321" s="64"/>
      <c r="P10321" s="127"/>
      <c r="W10321" s="64"/>
      <c r="X10321" s="64"/>
    </row>
    <row r="10322" spans="1:24" s="59" customFormat="1" x14ac:dyDescent="0.25">
      <c r="A10322" s="77"/>
      <c r="D10322" s="60"/>
      <c r="E10322" s="60"/>
      <c r="F10322" s="60"/>
      <c r="G10322" s="60"/>
      <c r="H10322" s="62"/>
      <c r="I10322" s="62"/>
      <c r="J10322" s="62"/>
      <c r="K10322" s="62"/>
      <c r="M10322" s="63"/>
      <c r="N10322" s="63"/>
      <c r="O10322" s="64"/>
      <c r="P10322" s="127"/>
      <c r="W10322" s="64"/>
      <c r="X10322" s="64"/>
    </row>
    <row r="10323" spans="1:24" s="59" customFormat="1" x14ac:dyDescent="0.25">
      <c r="A10323" s="77"/>
      <c r="D10323" s="60"/>
      <c r="E10323" s="60"/>
      <c r="F10323" s="60"/>
      <c r="G10323" s="60"/>
      <c r="H10323" s="62"/>
      <c r="I10323" s="62"/>
      <c r="J10323" s="62"/>
      <c r="K10323" s="62"/>
      <c r="M10323" s="63"/>
      <c r="N10323" s="63"/>
      <c r="O10323" s="64"/>
      <c r="P10323" s="127"/>
      <c r="W10323" s="64"/>
      <c r="X10323" s="64"/>
    </row>
    <row r="10324" spans="1:24" s="59" customFormat="1" x14ac:dyDescent="0.25">
      <c r="A10324" s="77"/>
      <c r="D10324" s="60"/>
      <c r="E10324" s="60"/>
      <c r="F10324" s="60"/>
      <c r="G10324" s="60"/>
      <c r="H10324" s="62"/>
      <c r="I10324" s="62"/>
      <c r="J10324" s="62"/>
      <c r="K10324" s="62"/>
      <c r="M10324" s="63"/>
      <c r="N10324" s="63"/>
      <c r="O10324" s="64"/>
      <c r="P10324" s="127"/>
      <c r="W10324" s="64"/>
      <c r="X10324" s="64"/>
    </row>
    <row r="10325" spans="1:24" s="59" customFormat="1" x14ac:dyDescent="0.25">
      <c r="A10325" s="77"/>
      <c r="D10325" s="60"/>
      <c r="E10325" s="60"/>
      <c r="F10325" s="60"/>
      <c r="G10325" s="60"/>
      <c r="H10325" s="62"/>
      <c r="I10325" s="62"/>
      <c r="J10325" s="62"/>
      <c r="K10325" s="62"/>
      <c r="M10325" s="63"/>
      <c r="N10325" s="63"/>
      <c r="O10325" s="64"/>
      <c r="P10325" s="127"/>
      <c r="W10325" s="64"/>
      <c r="X10325" s="64"/>
    </row>
    <row r="10326" spans="1:24" s="59" customFormat="1" x14ac:dyDescent="0.25">
      <c r="A10326" s="77"/>
      <c r="D10326" s="60"/>
      <c r="E10326" s="60"/>
      <c r="F10326" s="60"/>
      <c r="G10326" s="60"/>
      <c r="H10326" s="62"/>
      <c r="I10326" s="62"/>
      <c r="J10326" s="62"/>
      <c r="K10326" s="62"/>
      <c r="M10326" s="63"/>
      <c r="N10326" s="63"/>
      <c r="O10326" s="64"/>
      <c r="P10326" s="127"/>
      <c r="W10326" s="64"/>
      <c r="X10326" s="64"/>
    </row>
    <row r="10327" spans="1:24" s="59" customFormat="1" x14ac:dyDescent="0.25">
      <c r="A10327" s="77"/>
      <c r="D10327" s="60"/>
      <c r="E10327" s="60"/>
      <c r="F10327" s="60"/>
      <c r="G10327" s="60"/>
      <c r="H10327" s="62"/>
      <c r="I10327" s="62"/>
      <c r="J10327" s="62"/>
      <c r="K10327" s="62"/>
      <c r="M10327" s="63"/>
      <c r="N10327" s="63"/>
      <c r="O10327" s="64"/>
      <c r="P10327" s="127"/>
      <c r="W10327" s="64"/>
      <c r="X10327" s="64"/>
    </row>
    <row r="10328" spans="1:24" s="59" customFormat="1" x14ac:dyDescent="0.25">
      <c r="A10328" s="77"/>
      <c r="D10328" s="60"/>
      <c r="E10328" s="60"/>
      <c r="F10328" s="60"/>
      <c r="G10328" s="60"/>
      <c r="H10328" s="62"/>
      <c r="I10328" s="62"/>
      <c r="J10328" s="62"/>
      <c r="K10328" s="62"/>
      <c r="M10328" s="63"/>
      <c r="N10328" s="63"/>
      <c r="O10328" s="64"/>
      <c r="P10328" s="127"/>
      <c r="W10328" s="64"/>
      <c r="X10328" s="64"/>
    </row>
    <row r="10329" spans="1:24" s="59" customFormat="1" x14ac:dyDescent="0.25">
      <c r="A10329" s="77"/>
      <c r="D10329" s="60"/>
      <c r="E10329" s="60"/>
      <c r="F10329" s="60"/>
      <c r="G10329" s="60"/>
      <c r="H10329" s="62"/>
      <c r="I10329" s="62"/>
      <c r="J10329" s="62"/>
      <c r="K10329" s="62"/>
      <c r="M10329" s="63"/>
      <c r="N10329" s="63"/>
      <c r="O10329" s="64"/>
      <c r="P10329" s="127"/>
      <c r="W10329" s="64"/>
      <c r="X10329" s="64"/>
    </row>
    <row r="10330" spans="1:24" s="59" customFormat="1" x14ac:dyDescent="0.25">
      <c r="A10330" s="77"/>
      <c r="D10330" s="60"/>
      <c r="E10330" s="60"/>
      <c r="F10330" s="60"/>
      <c r="G10330" s="60"/>
      <c r="H10330" s="62"/>
      <c r="I10330" s="62"/>
      <c r="J10330" s="62"/>
      <c r="K10330" s="62"/>
      <c r="M10330" s="63"/>
      <c r="N10330" s="63"/>
      <c r="O10330" s="64"/>
      <c r="P10330" s="127"/>
      <c r="W10330" s="64"/>
      <c r="X10330" s="64"/>
    </row>
    <row r="10331" spans="1:24" s="59" customFormat="1" x14ac:dyDescent="0.25">
      <c r="A10331" s="77"/>
      <c r="D10331" s="60"/>
      <c r="E10331" s="60"/>
      <c r="F10331" s="60"/>
      <c r="G10331" s="60"/>
      <c r="H10331" s="62"/>
      <c r="I10331" s="62"/>
      <c r="J10331" s="62"/>
      <c r="K10331" s="62"/>
      <c r="M10331" s="63"/>
      <c r="N10331" s="63"/>
      <c r="O10331" s="64"/>
      <c r="P10331" s="127"/>
      <c r="W10331" s="64"/>
      <c r="X10331" s="64"/>
    </row>
    <row r="10332" spans="1:24" s="59" customFormat="1" x14ac:dyDescent="0.25">
      <c r="A10332" s="77"/>
      <c r="D10332" s="60"/>
      <c r="E10332" s="60"/>
      <c r="F10332" s="60"/>
      <c r="G10332" s="60"/>
      <c r="H10332" s="62"/>
      <c r="I10332" s="62"/>
      <c r="J10332" s="62"/>
      <c r="K10332" s="62"/>
      <c r="M10332" s="63"/>
      <c r="N10332" s="63"/>
      <c r="O10332" s="64"/>
      <c r="P10332" s="127"/>
      <c r="W10332" s="64"/>
      <c r="X10332" s="64"/>
    </row>
    <row r="10333" spans="1:24" s="59" customFormat="1" x14ac:dyDescent="0.25">
      <c r="A10333" s="77"/>
      <c r="D10333" s="60"/>
      <c r="E10333" s="60"/>
      <c r="F10333" s="60"/>
      <c r="G10333" s="60"/>
      <c r="H10333" s="62"/>
      <c r="I10333" s="62"/>
      <c r="J10333" s="62"/>
      <c r="K10333" s="62"/>
      <c r="M10333" s="63"/>
      <c r="N10333" s="63"/>
      <c r="O10333" s="64"/>
      <c r="P10333" s="127"/>
      <c r="W10333" s="64"/>
      <c r="X10333" s="64"/>
    </row>
    <row r="10334" spans="1:24" s="59" customFormat="1" x14ac:dyDescent="0.25">
      <c r="A10334" s="77"/>
      <c r="D10334" s="60"/>
      <c r="E10334" s="60"/>
      <c r="F10334" s="60"/>
      <c r="G10334" s="60"/>
      <c r="H10334" s="62"/>
      <c r="I10334" s="62"/>
      <c r="J10334" s="62"/>
      <c r="K10334" s="62"/>
      <c r="M10334" s="63"/>
      <c r="N10334" s="63"/>
      <c r="O10334" s="64"/>
      <c r="P10334" s="127"/>
      <c r="W10334" s="64"/>
      <c r="X10334" s="64"/>
    </row>
    <row r="10335" spans="1:24" s="59" customFormat="1" x14ac:dyDescent="0.25">
      <c r="A10335" s="77"/>
      <c r="D10335" s="60"/>
      <c r="E10335" s="60"/>
      <c r="F10335" s="60"/>
      <c r="G10335" s="60"/>
      <c r="H10335" s="62"/>
      <c r="I10335" s="62"/>
      <c r="J10335" s="62"/>
      <c r="K10335" s="62"/>
      <c r="M10335" s="63"/>
      <c r="N10335" s="63"/>
      <c r="O10335" s="64"/>
      <c r="P10335" s="127"/>
      <c r="W10335" s="64"/>
      <c r="X10335" s="64"/>
    </row>
    <row r="10336" spans="1:24" s="59" customFormat="1" x14ac:dyDescent="0.25">
      <c r="A10336" s="77"/>
      <c r="D10336" s="60"/>
      <c r="E10336" s="60"/>
      <c r="F10336" s="60"/>
      <c r="G10336" s="60"/>
      <c r="H10336" s="62"/>
      <c r="I10336" s="62"/>
      <c r="J10336" s="62"/>
      <c r="K10336" s="62"/>
      <c r="M10336" s="63"/>
      <c r="N10336" s="63"/>
      <c r="O10336" s="64"/>
      <c r="P10336" s="127"/>
      <c r="W10336" s="64"/>
      <c r="X10336" s="64"/>
    </row>
    <row r="10337" spans="1:24" s="59" customFormat="1" x14ac:dyDescent="0.25">
      <c r="A10337" s="77"/>
      <c r="D10337" s="60"/>
      <c r="E10337" s="60"/>
      <c r="F10337" s="60"/>
      <c r="G10337" s="60"/>
      <c r="H10337" s="62"/>
      <c r="I10337" s="62"/>
      <c r="J10337" s="62"/>
      <c r="K10337" s="62"/>
      <c r="M10337" s="63"/>
      <c r="N10337" s="63"/>
      <c r="O10337" s="64"/>
      <c r="P10337" s="127"/>
      <c r="W10337" s="64"/>
      <c r="X10337" s="64"/>
    </row>
    <row r="10338" spans="1:24" s="59" customFormat="1" x14ac:dyDescent="0.25">
      <c r="A10338" s="77"/>
      <c r="D10338" s="60"/>
      <c r="E10338" s="60"/>
      <c r="F10338" s="60"/>
      <c r="G10338" s="60"/>
      <c r="H10338" s="62"/>
      <c r="I10338" s="62"/>
      <c r="J10338" s="62"/>
      <c r="K10338" s="62"/>
      <c r="M10338" s="63"/>
      <c r="N10338" s="63"/>
      <c r="O10338" s="64"/>
      <c r="P10338" s="127"/>
      <c r="W10338" s="64"/>
      <c r="X10338" s="64"/>
    </row>
    <row r="10339" spans="1:24" s="59" customFormat="1" x14ac:dyDescent="0.25">
      <c r="A10339" s="77"/>
      <c r="D10339" s="60"/>
      <c r="E10339" s="60"/>
      <c r="F10339" s="60"/>
      <c r="G10339" s="60"/>
      <c r="H10339" s="62"/>
      <c r="I10339" s="62"/>
      <c r="J10339" s="62"/>
      <c r="K10339" s="62"/>
      <c r="M10339" s="63"/>
      <c r="N10339" s="63"/>
      <c r="O10339" s="64"/>
      <c r="P10339" s="127"/>
      <c r="W10339" s="64"/>
      <c r="X10339" s="64"/>
    </row>
    <row r="10340" spans="1:24" s="59" customFormat="1" x14ac:dyDescent="0.25">
      <c r="A10340" s="77"/>
      <c r="D10340" s="60"/>
      <c r="E10340" s="60"/>
      <c r="F10340" s="60"/>
      <c r="G10340" s="60"/>
      <c r="H10340" s="62"/>
      <c r="I10340" s="62"/>
      <c r="J10340" s="62"/>
      <c r="K10340" s="62"/>
      <c r="M10340" s="63"/>
      <c r="N10340" s="63"/>
      <c r="O10340" s="64"/>
      <c r="P10340" s="127"/>
      <c r="W10340" s="64"/>
      <c r="X10340" s="64"/>
    </row>
    <row r="10341" spans="1:24" s="59" customFormat="1" x14ac:dyDescent="0.25">
      <c r="A10341" s="77"/>
      <c r="D10341" s="60"/>
      <c r="E10341" s="60"/>
      <c r="F10341" s="60"/>
      <c r="G10341" s="60"/>
      <c r="H10341" s="62"/>
      <c r="I10341" s="62"/>
      <c r="J10341" s="62"/>
      <c r="K10341" s="62"/>
      <c r="M10341" s="63"/>
      <c r="N10341" s="63"/>
      <c r="O10341" s="64"/>
      <c r="P10341" s="127"/>
      <c r="W10341" s="64"/>
      <c r="X10341" s="64"/>
    </row>
    <row r="10342" spans="1:24" s="59" customFormat="1" x14ac:dyDescent="0.25">
      <c r="A10342" s="77"/>
      <c r="D10342" s="60"/>
      <c r="E10342" s="60"/>
      <c r="F10342" s="60"/>
      <c r="G10342" s="60"/>
      <c r="H10342" s="62"/>
      <c r="I10342" s="62"/>
      <c r="J10342" s="62"/>
      <c r="K10342" s="62"/>
      <c r="M10342" s="63"/>
      <c r="N10342" s="63"/>
      <c r="O10342" s="64"/>
      <c r="P10342" s="127"/>
      <c r="W10342" s="64"/>
      <c r="X10342" s="64"/>
    </row>
    <row r="10343" spans="1:24" s="59" customFormat="1" x14ac:dyDescent="0.25">
      <c r="A10343" s="77"/>
      <c r="D10343" s="60"/>
      <c r="E10343" s="60"/>
      <c r="F10343" s="60"/>
      <c r="G10343" s="60"/>
      <c r="H10343" s="62"/>
      <c r="I10343" s="62"/>
      <c r="J10343" s="62"/>
      <c r="K10343" s="62"/>
      <c r="M10343" s="63"/>
      <c r="N10343" s="63"/>
      <c r="O10343" s="64"/>
      <c r="P10343" s="127"/>
      <c r="W10343" s="64"/>
      <c r="X10343" s="64"/>
    </row>
    <row r="10344" spans="1:24" s="59" customFormat="1" x14ac:dyDescent="0.25">
      <c r="A10344" s="77"/>
      <c r="D10344" s="60"/>
      <c r="E10344" s="60"/>
      <c r="F10344" s="60"/>
      <c r="G10344" s="60"/>
      <c r="H10344" s="62"/>
      <c r="I10344" s="62"/>
      <c r="J10344" s="62"/>
      <c r="K10344" s="62"/>
      <c r="M10344" s="63"/>
      <c r="N10344" s="63"/>
      <c r="O10344" s="64"/>
      <c r="P10344" s="127"/>
      <c r="W10344" s="64"/>
      <c r="X10344" s="64"/>
    </row>
    <row r="10345" spans="1:24" s="59" customFormat="1" x14ac:dyDescent="0.25">
      <c r="A10345" s="77"/>
      <c r="D10345" s="60"/>
      <c r="E10345" s="60"/>
      <c r="F10345" s="60"/>
      <c r="G10345" s="60"/>
      <c r="H10345" s="62"/>
      <c r="I10345" s="62"/>
      <c r="J10345" s="62"/>
      <c r="K10345" s="62"/>
      <c r="M10345" s="63"/>
      <c r="N10345" s="63"/>
      <c r="O10345" s="64"/>
      <c r="P10345" s="127"/>
      <c r="W10345" s="64"/>
      <c r="X10345" s="64"/>
    </row>
    <row r="10346" spans="1:24" s="59" customFormat="1" x14ac:dyDescent="0.25">
      <c r="A10346" s="77"/>
      <c r="D10346" s="60"/>
      <c r="E10346" s="60"/>
      <c r="F10346" s="60"/>
      <c r="G10346" s="60"/>
      <c r="H10346" s="62"/>
      <c r="I10346" s="62"/>
      <c r="J10346" s="62"/>
      <c r="K10346" s="62"/>
      <c r="M10346" s="63"/>
      <c r="N10346" s="63"/>
      <c r="O10346" s="64"/>
      <c r="P10346" s="127"/>
      <c r="W10346" s="64"/>
      <c r="X10346" s="64"/>
    </row>
    <row r="10347" spans="1:24" s="59" customFormat="1" x14ac:dyDescent="0.25">
      <c r="A10347" s="77"/>
      <c r="D10347" s="60"/>
      <c r="E10347" s="60"/>
      <c r="F10347" s="60"/>
      <c r="G10347" s="60"/>
      <c r="H10347" s="62"/>
      <c r="I10347" s="62"/>
      <c r="J10347" s="62"/>
      <c r="K10347" s="62"/>
      <c r="M10347" s="63"/>
      <c r="N10347" s="63"/>
      <c r="O10347" s="64"/>
      <c r="P10347" s="127"/>
      <c r="W10347" s="64"/>
      <c r="X10347" s="64"/>
    </row>
    <row r="10348" spans="1:24" s="59" customFormat="1" x14ac:dyDescent="0.25">
      <c r="A10348" s="77"/>
      <c r="D10348" s="60"/>
      <c r="E10348" s="60"/>
      <c r="F10348" s="60"/>
      <c r="G10348" s="60"/>
      <c r="H10348" s="62"/>
      <c r="I10348" s="62"/>
      <c r="J10348" s="62"/>
      <c r="K10348" s="62"/>
      <c r="M10348" s="63"/>
      <c r="N10348" s="63"/>
      <c r="O10348" s="64"/>
      <c r="P10348" s="127"/>
      <c r="W10348" s="64"/>
      <c r="X10348" s="64"/>
    </row>
    <row r="10349" spans="1:24" s="59" customFormat="1" x14ac:dyDescent="0.25">
      <c r="A10349" s="77"/>
      <c r="D10349" s="60"/>
      <c r="E10349" s="60"/>
      <c r="F10349" s="60"/>
      <c r="G10349" s="60"/>
      <c r="H10349" s="62"/>
      <c r="I10349" s="62"/>
      <c r="J10349" s="62"/>
      <c r="K10349" s="62"/>
      <c r="M10349" s="63"/>
      <c r="N10349" s="63"/>
      <c r="O10349" s="64"/>
      <c r="P10349" s="127"/>
      <c r="W10349" s="64"/>
      <c r="X10349" s="64"/>
    </row>
    <row r="10350" spans="1:24" s="59" customFormat="1" x14ac:dyDescent="0.25">
      <c r="A10350" s="77"/>
      <c r="D10350" s="60"/>
      <c r="E10350" s="60"/>
      <c r="F10350" s="60"/>
      <c r="G10350" s="60"/>
      <c r="H10350" s="62"/>
      <c r="I10350" s="62"/>
      <c r="J10350" s="62"/>
      <c r="K10350" s="62"/>
      <c r="M10350" s="63"/>
      <c r="N10350" s="63"/>
      <c r="O10350" s="64"/>
      <c r="P10350" s="127"/>
      <c r="W10350" s="64"/>
      <c r="X10350" s="64"/>
    </row>
    <row r="10351" spans="1:24" s="59" customFormat="1" x14ac:dyDescent="0.25">
      <c r="A10351" s="77"/>
      <c r="D10351" s="60"/>
      <c r="E10351" s="60"/>
      <c r="F10351" s="60"/>
      <c r="G10351" s="60"/>
      <c r="H10351" s="62"/>
      <c r="I10351" s="62"/>
      <c r="J10351" s="62"/>
      <c r="K10351" s="62"/>
      <c r="M10351" s="63"/>
      <c r="N10351" s="63"/>
      <c r="O10351" s="64"/>
      <c r="P10351" s="127"/>
      <c r="W10351" s="64"/>
      <c r="X10351" s="64"/>
    </row>
  </sheetData>
  <sheetProtection password="DA71" sheet="1" objects="1" scenarios="1" selectLockedCells="1"/>
  <mergeCells count="2">
    <mergeCell ref="J1:K1"/>
    <mergeCell ref="M1:N1"/>
  </mergeCells>
  <conditionalFormatting sqref="A3:AB153">
    <cfRule type="expression" dxfId="390" priority="1">
      <formula>$AB3=1</formula>
    </cfRule>
  </conditionalFormatting>
  <dataValidations xWindow="1596" yWindow="806" count="32">
    <dataValidation type="textLength" operator="lessThan" allowBlank="1" showInputMessage="1" showErrorMessage="1" promptTitle="Cont Reate Change in Year" prompt="If there is a Cont. Rate change in the year. Please state a reason why E.G. Increment, Promotion, Change to lower pay grade etc." sqref="I3:I153" xr:uid="{00000000-0002-0000-1100-000000000000}">
      <formula1>30</formula1>
    </dataValidation>
    <dataValidation type="decimal" allowBlank="1" showInputMessage="1" showErrorMessage="1" errorTitle="Vaule Too Low" error="Please enter the members TOTAL part time hours worked for the Year, not the weekly contracted hours._x000a__x000a_If the total is less than 45 hours for the year, please contact hscpensions@hscni.net before submission." promptTitle="Total Actual Part Time Hours " prompt="Enter Hours For Part time workers only._x000a__x000a_if Member is full time - Leave Blank_x000a__x000a_If member changed to or from part time mid year, Enter only the part time hours._x000a__x000a_Total actually worked for the year, not contracted hours." sqref="M3:M153" xr:uid="{00000000-0002-0000-1100-000001000000}">
      <formula1>45</formula1>
      <formula2>2500</formula2>
    </dataValidation>
    <dataValidation allowBlank="1" showInputMessage="1" showErrorMessage="1" promptTitle="Actual Earnings" prompt="This information has been taken from the &quot;GP1 totals&quot; page._x000a__x000a_" sqref="D3:D153" xr:uid="{00000000-0002-0000-1100-000002000000}"/>
    <dataValidation allowBlank="1" showInputMessage="1" showErrorMessage="1" promptTitle="Enter Contribution Rate" prompt="This information has been taken from &quot;Member Info&quot; page" sqref="H3:H153" xr:uid="{00000000-0002-0000-1100-000003000000}"/>
    <dataValidation allowBlank="1" showInputMessage="1" showErrorMessage="1" promptTitle="Enter Employee Contributions" prompt="This information has been taken from the totals of your GP1 submissions" sqref="G3:G153" xr:uid="{00000000-0002-0000-1100-000004000000}"/>
    <dataValidation allowBlank="1" showInputMessage="1" showErrorMessage="1" promptTitle="Practice Identification Code" prompt="This information has been taken from &quot;Member Info&quot; page" sqref="B3:B153" xr:uid="{00000000-0002-0000-1100-000005000000}"/>
    <dataValidation allowBlank="1" showInputMessage="1" showErrorMessage="1" promptTitle="Enter Email Address" prompt="Members can access their Pension statement at_x000a__x000a_https://mypension.hscni.net/_x000a__x000a_ Enter employee's email address for Member Self Service (MSS) Access." sqref="Z3:Z153" xr:uid="{00000000-0002-0000-1100-000006000000}"/>
    <dataValidation type="list" allowBlank="1" showInputMessage="1" showErrorMessage="1" prompt="Select Break Reason from the list:_x000a_A = Leave of Absence_x000a_E = Education Break_x000a_M = Parental Break_x000a_P = Conts Paid Back_x000a_S = Strike_x000a_U = Unauthorised_x000a_T = Term Time" sqref="Y3:Y153" xr:uid="{00000000-0002-0000-1100-000007000000}">
      <formula1>"A,E,M,P,S,U,T"</formula1>
    </dataValidation>
    <dataValidation allowBlank="1" showInputMessage="1" showErrorMessage="1" prompt="Enter the date from which the service break ended, in the format dd/mm/yyyy. e.g. 01/04/2017" sqref="X3:X153" xr:uid="{00000000-0002-0000-1100-000008000000}"/>
    <dataValidation allowBlank="1" showInputMessage="1" showErrorMessage="1" prompt="Enter the date from which the service break started, in the format dd/mm/yyyy. e.g. 01/04/2017" sqref="W3:W153" xr:uid="{00000000-0002-0000-1100-000009000000}"/>
    <dataValidation allowBlank="1" showInputMessage="1" showErrorMessage="1" promptTitle="Enter Additional Contributions" prompt="This information has been taken from &quot;Member Info&quot; page" sqref="J3:J153" xr:uid="{00000000-0002-0000-1100-00000A000000}"/>
    <dataValidation allowBlank="1" showInputMessage="1" showErrorMessage="1" promptTitle="Total Contributions" prompt="This will be auto filled No entry required." sqref="K3:K153" xr:uid="{00000000-0002-0000-1100-00000B000000}"/>
    <dataValidation allowBlank="1" showInputMessage="1" showErrorMessage="1" promptTitle="Standard Hours" prompt="Select Standard Hours from the drop down list e.g. 37.5 hrs per week = 1955.25 hrs p.a. The complete table for converting weekly hours is in the Column Explanation tab." sqref="N3:N153" xr:uid="{00000000-0002-0000-1100-00000C000000}"/>
    <dataValidation allowBlank="1" showInputMessage="1" showErrorMessage="1" promptTitle="Work pattern change" prompt="When a member changes work pattern to or from part time, enter the change date here._x000a__x000a_remember to only report the part time hours." sqref="P3:P153" xr:uid="{00000000-0002-0000-1100-00000D000000}"/>
    <dataValidation type="list" allowBlank="1" showInputMessage="1" showErrorMessage="1" promptTitle="Select PT Ind from the List:" prompt="Employee's working hours- part time, whole-time or casual?_x000a__x000a_Y = Part Time_x000a_N = Whole Time (or leave blank)_x000a_C = Casual" sqref="F154:F156" xr:uid="{00000000-0002-0000-1100-00000E000000}">
      <formula1>$CE$3:$CE$5</formula1>
    </dataValidation>
    <dataValidation allowBlank="1" showInputMessage="1" showErrorMessage="1" promptTitle="Enter Employee Contributions" prompt="Enter Employee pension contributions to 2 decial places. This amount is the total amount of basic and any additional contributions being paid." sqref="G2 G154:G1048576" xr:uid="{00000000-0002-0000-1100-00000F000000}"/>
    <dataValidation allowBlank="1" showInputMessage="1" showErrorMessage="1" promptTitle="Pensionable Earnings" prompt="Enter figure to 2 decimal places e.g. 19,700.00. This amount should be the annual whole time equivalent salary for this grade, which is their postion on the salary scale at the end of the financial year." sqref="E2 E154:E1048576" xr:uid="{00000000-0002-0000-1100-000010000000}"/>
    <dataValidation allowBlank="1" showInputMessage="1" showErrorMessage="1" promptTitle="Actual Earnings" prompt="Actual earnings* to 31/03/2018 and should not include any additional hours overt he full time hours per year. Enter value to 2 decimal places e.g. 12345.67 (* for 2015 CARE members if on paid sick leave or paid maternity leave- Pay should be deemed as sti" sqref="D2 D154:D1048576" xr:uid="{00000000-0002-0000-1100-000011000000}"/>
    <dataValidation allowBlank="1" showInputMessage="1" showErrorMessage="1" promptTitle="Practice Identification Number" prompt="Enter your Practice Code e.g. E010" sqref="B2 B154:B1048576" xr:uid="{00000000-0002-0000-1100-000012000000}"/>
    <dataValidation type="textLength" allowBlank="1" showInputMessage="1" showErrorMessage="1" error="Enter 1st Line of Address up to 30 characters in length" promptTitle="Enter 1st Line of Address" prompt="Enter 1st Line of Address - maximum 30 characters_x000a_Please ensure this is the current address for the member" sqref="Q3:Q153" xr:uid="{00000000-0002-0000-1100-000016000000}">
      <formula1>0</formula1>
      <formula2>30</formula2>
    </dataValidation>
    <dataValidation type="list" allowBlank="1" showInputMessage="1" showErrorMessage="1" promptTitle="Select Payment frequency" prompt="W = Weekly_x000a_M = Monthly_x000a_F = Fortnightly_x000a_" sqref="L3:L153" xr:uid="{00000000-0002-0000-1100-00001A000000}">
      <formula1>"M,W,F"</formula1>
    </dataValidation>
    <dataValidation type="textLength" allowBlank="1" showInputMessage="1" showErrorMessage="1" error="Enter Post Code up to 10 characters in length" promptTitle="Enter Post Code" prompt="Enter Post Code - maximum 10 characters" sqref="V3:V153" xr:uid="{00000000-0002-0000-1100-00001C000000}">
      <formula1>0</formula1>
      <formula2>10</formula2>
    </dataValidation>
    <dataValidation type="textLength" allowBlank="1" showInputMessage="1" showErrorMessage="1" error="Enter 2nd Line of Address up to 30 characters in length" promptTitle="Enter 2nd Line of Address" prompt="Enter 2nd Line of Address - maximum 30 characters" sqref="R3:R153" xr:uid="{00000000-0002-0000-1100-00001D000000}">
      <formula1>0</formula1>
      <formula2>30</formula2>
    </dataValidation>
    <dataValidation type="textLength" allowBlank="1" showInputMessage="1" showErrorMessage="1" error="Enter 3rd Line of Address up to 30 characters in length" promptTitle="Enter 3rd Line of Address" prompt="Enter 3rd Line of Address - maximum 30 characters" sqref="S3:S153" xr:uid="{00000000-0002-0000-1100-00001E000000}">
      <formula1>0</formula1>
      <formula2>30</formula2>
    </dataValidation>
    <dataValidation type="textLength" allowBlank="1" showInputMessage="1" showErrorMessage="1" error="Enter 4th Line of Address up to 30 characters in length" promptTitle="Enter 4th Line of Address" prompt="Enter 4th Line of Address - maximum 30 characters" sqref="T3:T153" xr:uid="{00000000-0002-0000-1100-00001F000000}">
      <formula1>0</formula1>
      <formula2>30</formula2>
    </dataValidation>
    <dataValidation type="textLength" allowBlank="1" showInputMessage="1" showErrorMessage="1" error="Enter 5th Line of Address up to 20 characters in length" promptTitle="Enter 5th Line of Address" prompt="Enter 5th Line of Address - maximum 20 characters" sqref="U3:U153" xr:uid="{00000000-0002-0000-1100-000020000000}">
      <formula1>0</formula1>
      <formula2>20</formula2>
    </dataValidation>
    <dataValidation showInputMessage="1" showErrorMessage="1" error="Please ensure NI Number is 9 characters in length" promptTitle="Enter National Insurance Number" prompt="Must be 9 characters in length" sqref="A2 A154:A1048576" xr:uid="{00000000-0002-0000-1100-000022000000}"/>
    <dataValidation allowBlank="1" showInputMessage="1" showErrorMessage="1" error="Enter Surname up to 16 characters in length" promptTitle="Enter Surname" prompt="This information has been taken from &quot;Member Info&quot; page" sqref="C3:C153" xr:uid="{00000000-0002-0000-1100-000023000000}"/>
    <dataValidation allowBlank="1" showInputMessage="1" showErrorMessage="1" promptTitle="Select PT Ind from the List:" prompt="This information has been taken from the &quot;Member Info&quot; Page" sqref="F3:F153" xr:uid="{00000000-0002-0000-1100-000024000000}"/>
    <dataValidation showInputMessage="1" showErrorMessage="1" error="Please ensure NI Number is 9 characters in length" promptTitle="Enter National Insurance Number" prompt="This information has been taken from &quot;Member Info&quot; page" sqref="A3:A153" xr:uid="{00000000-0002-0000-1100-000025000000}"/>
    <dataValidation allowBlank="1" showInputMessage="1" showErrorMessage="1" promptTitle="WTE value" prompt="This information has been taken from &quot;Member Info&quot; page_x000a_" sqref="E3:E153" xr:uid="{00000000-0002-0000-1100-000026000000}"/>
    <dataValidation allowBlank="1" showInputMessage="1" showErrorMessage="1" promptTitle="Cont Trate effective date." prompt="this figure has been take from the member info page._x000a__x000a_should be 01/04/2020 or later. if a members rate changes mid year, change the date." sqref="O3:O153" xr:uid="{00000000-0002-0000-1100-000027000000}"/>
  </dataValidations>
  <pageMargins left="0.70866141732283472" right="0.70866141732283472" top="0.74803149606299213" bottom="0.74803149606299213" header="0.31496062992125984" footer="0.31496062992125984"/>
  <pageSetup paperSize="9" scale="80" fitToHeight="2" orientation="landscape" r:id="rId1"/>
  <extLst>
    <ext xmlns:x14="http://schemas.microsoft.com/office/spreadsheetml/2009/9/main" uri="{78C0D931-6437-407d-A8EE-F0AAD7539E65}">
      <x14:conditionalFormattings>
        <x14:conditionalFormatting xmlns:xm="http://schemas.microsoft.com/office/excel/2006/main">
          <x14:cfRule type="expression" priority="6" id="{98615DC5-2351-4995-AB19-AF91704B0B0C}">
            <xm:f>('Member Info'!$N29="Yes")</xm:f>
            <x14:dxf>
              <fill>
                <patternFill>
                  <bgColor rgb="FFE22E2E"/>
                </patternFill>
              </fill>
            </x14:dxf>
          </x14:cfRule>
          <xm:sqref>C3:C153</xm:sqref>
        </x14:conditionalFormatting>
      </x14:conditionalFormatting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tabColor rgb="FF00B0F0"/>
  </sheetPr>
  <dimension ref="A1:R152"/>
  <sheetViews>
    <sheetView showZeros="0" zoomScaleNormal="100" workbookViewId="0">
      <selection activeCell="Q2" sqref="Q2"/>
    </sheetView>
  </sheetViews>
  <sheetFormatPr defaultRowHeight="15" x14ac:dyDescent="0.25"/>
  <cols>
    <col min="1" max="1" width="4.140625" style="126" bestFit="1" customWidth="1"/>
    <col min="2" max="2" width="19" style="233" customWidth="1"/>
    <col min="3" max="3" width="7.85546875" style="233" customWidth="1"/>
    <col min="4" max="4" width="13.42578125" style="126" customWidth="1"/>
    <col min="5" max="5" width="10" style="126" customWidth="1"/>
    <col min="6" max="6" width="8.85546875" style="126" bestFit="1" customWidth="1"/>
    <col min="7" max="7" width="31.42578125" style="126" customWidth="1"/>
    <col min="8" max="8" width="11.28515625" style="126" customWidth="1"/>
    <col min="9" max="9" width="11.140625" style="126" customWidth="1"/>
    <col min="10" max="10" width="11.42578125" style="126" customWidth="1"/>
    <col min="11" max="11" width="11.7109375" style="126" bestFit="1" customWidth="1"/>
    <col min="12" max="12" width="31.42578125" style="234" customWidth="1"/>
    <col min="13" max="13" width="9.5703125" style="126" customWidth="1"/>
    <col min="14" max="14" width="10.85546875" style="126" customWidth="1"/>
    <col min="15" max="15" width="12.5703125" style="126" customWidth="1"/>
    <col min="16" max="16" width="10.85546875" style="110" customWidth="1"/>
    <col min="17" max="17" width="53.7109375" style="110" customWidth="1"/>
    <col min="18" max="18" width="75.7109375" style="126" customWidth="1"/>
    <col min="19" max="16384" width="9.140625" style="126"/>
  </cols>
  <sheetData>
    <row r="1" spans="1:18" s="68" customFormat="1" ht="32.25" customHeight="1" x14ac:dyDescent="0.25">
      <c r="A1" s="142"/>
      <c r="B1" s="136" t="s">
        <v>22</v>
      </c>
      <c r="C1" s="136" t="s">
        <v>32</v>
      </c>
      <c r="D1" s="137" t="s">
        <v>377</v>
      </c>
      <c r="E1" s="138" t="s">
        <v>378</v>
      </c>
      <c r="F1" s="138" t="s">
        <v>379</v>
      </c>
      <c r="G1" s="138" t="s">
        <v>538</v>
      </c>
      <c r="H1" s="139" t="s">
        <v>380</v>
      </c>
      <c r="I1" s="139" t="s">
        <v>381</v>
      </c>
      <c r="J1" s="139" t="s">
        <v>382</v>
      </c>
      <c r="K1" s="140" t="s">
        <v>383</v>
      </c>
      <c r="L1" s="141" t="s">
        <v>539</v>
      </c>
      <c r="M1" s="140" t="s">
        <v>384</v>
      </c>
      <c r="N1" s="140" t="s">
        <v>385</v>
      </c>
      <c r="O1" s="139" t="s">
        <v>527</v>
      </c>
      <c r="P1" s="141" t="s">
        <v>462</v>
      </c>
      <c r="Q1" s="141" t="s">
        <v>525</v>
      </c>
      <c r="R1" s="365" t="s">
        <v>608</v>
      </c>
    </row>
    <row r="2" spans="1:18" ht="17.100000000000001" customHeight="1" x14ac:dyDescent="0.25">
      <c r="A2" s="126">
        <v>1</v>
      </c>
      <c r="B2" s="131">
        <f>'GP55A 23-24'!C3</f>
        <v>0</v>
      </c>
      <c r="C2" s="131" t="str">
        <f>'GP55A 23-24'!F3</f>
        <v/>
      </c>
      <c r="D2" s="132" t="str">
        <f>IF($B2=0,"",('GP55A 23-24'!D3)/(('Member Info'!I29/12)*'GP1 Totals'!AA28)*100)</f>
        <v/>
      </c>
      <c r="E2" s="132" t="str">
        <f>IF(B2=0,"", IF('GP55A 23-24'!N3=37.5,'GP55A 23-24'!M3/('GP55A 23-24'!N3*52.14)*100,IF('GP55A 23-24'!N3=37,'GP55A 23-24'!M3/('GP55A 23-24'!N3*52.14)*100,IF('GP55A 23-24'!N3=162.93,'GP55A 23-24'!M3/('GP55A 23-24'!N3*12)*100,IF('GP55A 23-24'!N3=160.76,'GP55A 23-24'!M3/('GP55A 23-24'!N3*12)*100,('GP55A 23-24'!M3/'GP55A 23-24'!N3)*100)))))</f>
        <v/>
      </c>
      <c r="F2" s="132" t="str">
        <f>IF(B2=0,"",E2-D2)</f>
        <v/>
      </c>
      <c r="G2" s="231" t="str">
        <f>IF(B2=0,"",IF(P2="yes","Member left - Ensure T55a sent",IF(AND('GP55A 23-24'!F3="Y",'GP55A 23-24'!M3=""),"Please Enter Part Time Hours",IF('GP55A 23-24'!N3="", "Please enter Standard hours", IF(D2&gt;100.1,"Error Detected - Code - A001",IF(C2="","Acceptable - FULL TIME",IF(F2&gt;5,"Error Detected - Code - B001",IF(F2&lt;-5,"Error Detected - Code - B002","Acceptable"))))))))</f>
        <v/>
      </c>
      <c r="H2" s="132">
        <f>'GP55A 23-24'!G3</f>
        <v>0</v>
      </c>
      <c r="I2" s="132" t="str">
        <f>IF(B2=0,"",('GP55A 23-24'!D3/100*M2))</f>
        <v/>
      </c>
      <c r="J2" s="132" t="str">
        <f>IF(B2=0,"",(H2-I2))</f>
        <v/>
      </c>
      <c r="K2" s="132" t="str">
        <f>IF(B2=0,"", (H2/I2)*100-100)</f>
        <v/>
      </c>
      <c r="L2" s="231" t="str">
        <f>IF(B2=0,"",IF(P2="yes","Member Left - Ensure T55a sent", IF(K2&lt;-5,IF('GP1 Totals'!Y28&gt;0,"Maternity/SSP","Error Detected - Code - C001"),IF(K2&gt;5,CONCATENATE("Error Detected - Code C002")," Acceptable" ) )))</f>
        <v/>
      </c>
      <c r="M2" s="132" t="str">
        <f>IF(B2=0,"",'GP1 Totals'!Z28)</f>
        <v/>
      </c>
      <c r="N2" s="132" t="str">
        <f>IF(B2=0,"", 'GP55A 23-24'!G3/'GP55A 23-24'!D3*100)</f>
        <v/>
      </c>
      <c r="O2" s="132"/>
      <c r="P2" s="155" t="str">
        <f>IF('Member Info'!T29=1, "Yes", "")</f>
        <v/>
      </c>
      <c r="Q2" s="232" t="str">
        <f>IF(B2=0,"",
IF(P2="YES","Member has left",
IF(C2="Y",
IF('GP55A 23-24'!Z3="", "please Enter Members Email address for MSS access",IF(OR('GP55A 23-24'!Q3="",'GP55A 23-24'!V3=""),"Member is missing address and/or postcode","")),
IF(D2&lt;95,"Full time member has not earned a Full time Salary",
IF('GP55A 23-24'!Z3="", "Please Enter Members Email address for MSS access",IF(OR('GP55A 23-24'!Q3="",'GP55A 23-24'!V3=""),"Member is missing address and/or postcode",""))))))</f>
        <v/>
      </c>
      <c r="R2" s="126" t="str">
        <f>IF(B2=0,"",'GP55A 23-24'!AA3)</f>
        <v/>
      </c>
    </row>
    <row r="3" spans="1:18" ht="17.100000000000001" customHeight="1" x14ac:dyDescent="0.25">
      <c r="A3" s="126">
        <v>2</v>
      </c>
      <c r="B3" s="131">
        <f>'GP55A 23-24'!C4</f>
        <v>0</v>
      </c>
      <c r="C3" s="131" t="str">
        <f>'GP55A 23-24'!F4</f>
        <v/>
      </c>
      <c r="D3" s="132" t="str">
        <f>IF($B3=0,"",('GP55A 23-24'!D4)/(('Member Info'!I30/12)*'GP1 Totals'!AA29)*100)</f>
        <v/>
      </c>
      <c r="E3" s="132" t="str">
        <f>IF(B3=0,"", IF('GP55A 23-24'!N4=37.5,'GP55A 23-24'!M4/('GP55A 23-24'!N4*52.14)*100,IF('GP55A 23-24'!N4=37,'GP55A 23-24'!M4/('GP55A 23-24'!N4*52.14)*100,IF('GP55A 23-24'!N4=162.93,'GP55A 23-24'!M4/('GP55A 23-24'!N4*12)*100,IF('GP55A 23-24'!N4=160.76,'GP55A 23-24'!M4/('GP55A 23-24'!N4*12)*100,('GP55A 23-24'!M4/'GP55A 23-24'!N4)*100)))))</f>
        <v/>
      </c>
      <c r="F3" s="132" t="str">
        <f>IF(B3=0,"",E3-D3)</f>
        <v/>
      </c>
      <c r="G3" s="231" t="str">
        <f>IF(B3=0,"",IF(P3="yes","Member left - Ensure T55a sent",IF(AND('GP55A 23-24'!F4="Y",'GP55A 23-24'!M4=""),"Please Enter Part Time Hours",IF('GP55A 23-24'!N4="", "Please enter Standard hours", IF(D3&gt;100.1,"Error Detected - Code - A001",IF(C3="","Acceptable - FULL TIME",IF(F3&gt;5,"Error Detected - Code - B001",IF(F3&lt;-5,"Error Detected - Code - B002","Acceptable"))))))))</f>
        <v/>
      </c>
      <c r="H3" s="132">
        <f>'GP55A 23-24'!G4</f>
        <v>0</v>
      </c>
      <c r="I3" s="132" t="str">
        <f>IF(B3=0,"",('GP55A 23-24'!D4/100*M3))</f>
        <v/>
      </c>
      <c r="J3" s="132" t="str">
        <f>IF(B3=0,"",(H3-I3))</f>
        <v/>
      </c>
      <c r="K3" s="132" t="str">
        <f>IF(B3=0,"", (H3/I3)*100-100)</f>
        <v/>
      </c>
      <c r="L3" s="231" t="str">
        <f>IF(B3=0,"",IF(P3="yes","Member Left - Ensure T55a sent", IF(K3&lt;-5,IF('GP1 Totals'!Y29&gt;0,"Maternity/SSP","Error Detected - Code - C001"),IF(K3&gt;5,CONCATENATE("Error Detected - Code C002")," Acceptable" ) )))</f>
        <v/>
      </c>
      <c r="M3" s="132" t="str">
        <f>IF(B3=0,"",'GP1 Totals'!Z29)</f>
        <v/>
      </c>
      <c r="N3" s="132" t="str">
        <f>IF(B3=0,"", 'GP55A 23-24'!G4/'GP55A 23-24'!D4*100)</f>
        <v/>
      </c>
      <c r="O3" s="132"/>
      <c r="P3" s="155" t="str">
        <f>IF('Member Info'!T30=1, "Yes", "")</f>
        <v/>
      </c>
      <c r="Q3" s="232" t="str">
        <f>IF(B3=0,"",
IF(P3="YES","Member has left",
IF(C3="Y",
IF('GP55A 23-24'!Z4="", "please Enter Members Email address for MSS access",IF(OR('GP55A 23-24'!Q4="",'GP55A 23-24'!V4=""),"missing address/postcode","")),
IF(D3&lt;95,"Full time member has not earned a Full time Salary",
IF('GP55A 23-24'!Z4="", "Please Enter Members Email address for MSS access",IF(OR('GP55A 23-24'!Q4="",'GP55A 23-24'!V4=""),"missing address/postcode",""))))))</f>
        <v/>
      </c>
      <c r="R3" s="126" t="str">
        <f>IF(B3=0,"",'GP55A 23-24'!AA4)</f>
        <v/>
      </c>
    </row>
    <row r="4" spans="1:18" ht="17.100000000000001" customHeight="1" x14ac:dyDescent="0.25">
      <c r="A4" s="126">
        <v>3</v>
      </c>
      <c r="B4" s="131">
        <f>'GP55A 23-24'!C5</f>
        <v>0</v>
      </c>
      <c r="C4" s="131" t="str">
        <f>'GP55A 23-24'!F5</f>
        <v/>
      </c>
      <c r="D4" s="132" t="str">
        <f>IF($B4=0,"",('GP55A 23-24'!D5)/(('Member Info'!I31/12)*'GP1 Totals'!AA30)*100)</f>
        <v/>
      </c>
      <c r="E4" s="132" t="str">
        <f>IF(B4=0,"", IF('GP55A 23-24'!N5=37.5,'GP55A 23-24'!M5/('GP55A 23-24'!N5*52.14)*100,IF('GP55A 23-24'!N5=37,'GP55A 23-24'!M5/('GP55A 23-24'!N5*52.14)*100,IF('GP55A 23-24'!N5=162.93,'GP55A 23-24'!M5/('GP55A 23-24'!N5*12)*100,IF('GP55A 23-24'!N5=160.76,'GP55A 23-24'!M5/('GP55A 23-24'!N5*12)*100,('GP55A 23-24'!M5/'GP55A 23-24'!N5)*100)))))</f>
        <v/>
      </c>
      <c r="F4" s="132" t="str">
        <f>IF(B4=0,"",E4-D4)</f>
        <v/>
      </c>
      <c r="G4" s="231" t="str">
        <f>IF(B4=0,"",IF(P4="yes","Member left - Ensure T55a sent",IF(AND('GP55A 23-24'!F5="Y",'GP55A 23-24'!M5=""),"Please Enter Part Time Hours",IF('GP55A 23-24'!N5="", "Please enter Standard hours", IF(D4&gt;100.1,"Error Detected - Code - A001",IF(C4="","Acceptable - FULL TIME",IF(F4&gt;5,"Error Detected - Code - B001",IF(F4&lt;-5,"Error Detected - Code - B002","Acceptable"))))))))</f>
        <v/>
      </c>
      <c r="H4" s="132">
        <f>'GP55A 23-24'!G5</f>
        <v>0</v>
      </c>
      <c r="I4" s="132" t="str">
        <f>IF(B4=0,"",('GP55A 23-24'!D5/100*M4))</f>
        <v/>
      </c>
      <c r="J4" s="132" t="str">
        <f>IF(B4=0,"",(H4-I4))</f>
        <v/>
      </c>
      <c r="K4" s="132" t="str">
        <f>IF(B4=0,"", (H4/I4)*100-100)</f>
        <v/>
      </c>
      <c r="L4" s="231" t="str">
        <f>IF(B4=0,"",IF(P4="yes","Member Left - Ensure T55a sent", IF(K4&lt;-5,IF('GP1 Totals'!Y30&gt;0,"Maternity/SSP","Error Detected - Code - C001"),IF(K4&gt;5,CONCATENATE("Error Detected - Code C002")," Acceptable" ) )))</f>
        <v/>
      </c>
      <c r="M4" s="132" t="str">
        <f>IF(B4=0,"",'GP1 Totals'!Z30)</f>
        <v/>
      </c>
      <c r="N4" s="132" t="str">
        <f>IF(B4=0,"", 'GP55A 23-24'!G5/'GP55A 23-24'!D5*100)</f>
        <v/>
      </c>
      <c r="O4" s="132"/>
      <c r="P4" s="155" t="str">
        <f>IF('Member Info'!T31=1, "Yes", "")</f>
        <v/>
      </c>
      <c r="Q4" s="232" t="str">
        <f>IF(B4=0,"",
IF(P4="YES","Member has left",
IF(C4="Y",
IF('GP55A 23-24'!Z5="", "please Enter Members Email address for MSS access",IF(OR('GP55A 23-24'!Q5="",'GP55A 23-24'!V5=""),"missing address/postcode","")),
IF(D4&lt;95,"Full time member has not earned a Full time Salary",
IF('GP55A 23-24'!Z5="", "Please Enter Members Email address for MSS access",IF(OR('GP55A 23-24'!Q5="",'GP55A 23-24'!V5=""),"missing address/postcode",""))))))</f>
        <v/>
      </c>
      <c r="R4" s="126" t="str">
        <f>IF(B4=0,"",'GP55A 23-24'!AA5)</f>
        <v/>
      </c>
    </row>
    <row r="5" spans="1:18" ht="17.100000000000001" customHeight="1" x14ac:dyDescent="0.25">
      <c r="A5" s="126">
        <v>4</v>
      </c>
      <c r="B5" s="131">
        <f>'GP55A 23-24'!C6</f>
        <v>0</v>
      </c>
      <c r="C5" s="131" t="str">
        <f>'GP55A 23-24'!F6</f>
        <v/>
      </c>
      <c r="D5" s="132" t="str">
        <f>IF($B5=0,"",('GP55A 23-24'!D6)/(('Member Info'!I32/12)*'GP1 Totals'!AA31)*100)</f>
        <v/>
      </c>
      <c r="E5" s="132" t="str">
        <f>IF(B5=0,"", IF('GP55A 23-24'!N6=37.5,'GP55A 23-24'!M6/('GP55A 23-24'!N6*52.14)*100,IF('GP55A 23-24'!N6=37,'GP55A 23-24'!M6/('GP55A 23-24'!N6*52.14)*100,IF('GP55A 23-24'!N6=162.93,'GP55A 23-24'!M6/('GP55A 23-24'!N6*12)*100,IF('GP55A 23-24'!N6=160.76,'GP55A 23-24'!M6/('GP55A 23-24'!N6*12)*100,('GP55A 23-24'!M6/'GP55A 23-24'!N6)*100)))))</f>
        <v/>
      </c>
      <c r="F5" s="132" t="str">
        <f t="shared" ref="F5:F66" si="0">IF(B5=0,"",E5-D5)</f>
        <v/>
      </c>
      <c r="G5" s="231" t="str">
        <f>IF(B5=0,"",IF(P5="yes","Member left - Ensure T55a sent",IF(AND('GP55A 23-24'!F6="Y",'GP55A 23-24'!M6=""),"Please Enter Part Time Hours",IF('GP55A 23-24'!N6="", "Please enter Standard hours", IF(D5&gt;100.1,"Error Detected - Code - A001",IF(C5="","Acceptable - FULL TIME",IF(F5&gt;5,"Error Detected - Code - B001",IF(F5&lt;-5,"Error Detected - Code - B002","Acceptable"))))))))</f>
        <v/>
      </c>
      <c r="H5" s="132">
        <f>'GP55A 23-24'!G6</f>
        <v>0</v>
      </c>
      <c r="I5" s="132" t="str">
        <f>IF(B5=0,"",('GP55A 23-24'!D6/100*M5))</f>
        <v/>
      </c>
      <c r="J5" s="132" t="str">
        <f t="shared" ref="J5:J66" si="1">IF(B5=0,"",(H5-I5))</f>
        <v/>
      </c>
      <c r="K5" s="132" t="str">
        <f t="shared" ref="K5:K66" si="2">IF(B5=0,"", (H5/I5)*100-100)</f>
        <v/>
      </c>
      <c r="L5" s="231" t="str">
        <f>IF(B5=0,"",IF(P5="yes","Member Left - Ensure T55a sent", IF(K5&lt;-5,IF('GP1 Totals'!Y31&gt;0,"Maternity/SSP","Error Detected - Code - C001"),IF(K5&gt;5,CONCATENATE("Error Detected - Code C002")," Acceptable" ) )))</f>
        <v/>
      </c>
      <c r="M5" s="132" t="str">
        <f>IF(B5=0,"",'GP1 Totals'!Z31)</f>
        <v/>
      </c>
      <c r="N5" s="132" t="str">
        <f>IF(B5=0,"", 'GP55A 23-24'!G6/'GP55A 23-24'!D6*100)</f>
        <v/>
      </c>
      <c r="O5" s="132"/>
      <c r="P5" s="155" t="str">
        <f>IF('Member Info'!T32=1, "Yes", "")</f>
        <v/>
      </c>
      <c r="Q5" s="232" t="str">
        <f>IF(B5=0,"",
IF(P5="YES","Member has left",
IF(C5="Y",
IF('GP55A 23-24'!Z6="", "please Enter Members Email address for MSS access",IF(OR('GP55A 23-24'!Q6="",'GP55A 23-24'!V6=""),"missing address/postcode","")),
IF(D5&lt;95,"Full time member has not earned a Full time Salary",
IF('GP55A 23-24'!Z6="", "Please Enter Members Email address for MSS access",IF(OR('GP55A 23-24'!Q6="",'GP55A 23-24'!V6=""),"missing address/postcode",""))))))</f>
        <v/>
      </c>
      <c r="R5" s="126" t="str">
        <f>IF(B5=0,"",'GP55A 23-24'!AA6)</f>
        <v/>
      </c>
    </row>
    <row r="6" spans="1:18" ht="17.100000000000001" customHeight="1" x14ac:dyDescent="0.25">
      <c r="A6" s="126">
        <v>5</v>
      </c>
      <c r="B6" s="131">
        <f>'GP55A 23-24'!C7</f>
        <v>0</v>
      </c>
      <c r="C6" s="131" t="str">
        <f>'GP55A 23-24'!F7</f>
        <v/>
      </c>
      <c r="D6" s="132" t="str">
        <f>IF($B6=0,"",('GP55A 23-24'!D7)/(('Member Info'!I33/12)*'GP1 Totals'!AA32)*100)</f>
        <v/>
      </c>
      <c r="E6" s="132" t="str">
        <f>IF(B6=0,"", IF('GP55A 23-24'!N7=37.5,'GP55A 23-24'!M7/('GP55A 23-24'!N7*52.14)*100,IF('GP55A 23-24'!N7=37,'GP55A 23-24'!M7/('GP55A 23-24'!N7*52.14)*100,IF('GP55A 23-24'!N7=162.93,'GP55A 23-24'!M7/('GP55A 23-24'!N7*12)*100,IF('GP55A 23-24'!N7=160.76,'GP55A 23-24'!M7/('GP55A 23-24'!N7*12)*100,('GP55A 23-24'!M7/'GP55A 23-24'!N7)*100)))))</f>
        <v/>
      </c>
      <c r="F6" s="132" t="str">
        <f t="shared" si="0"/>
        <v/>
      </c>
      <c r="G6" s="231" t="str">
        <f>IF(B6=0,"",IF(P6="yes","Member left - Ensure T55a sent",IF(AND('GP55A 23-24'!F7="Y",'GP55A 23-24'!M7=""),"Please Enter Part Time Hours",IF('GP55A 23-24'!N7="", "Please enter Standard hours", IF(D6&gt;100.1,"Error Detected - Code - A001",IF(C6="","Acceptable - FULL TIME",IF(F6&gt;5,"Error Detected - Code - B001",IF(F6&lt;-5,"Error Detected - Code - B002","Acceptable"))))))))</f>
        <v/>
      </c>
      <c r="H6" s="132">
        <f>'GP55A 23-24'!G7</f>
        <v>0</v>
      </c>
      <c r="I6" s="132" t="str">
        <f>IF(B6=0,"",('GP55A 23-24'!D7/100*M6))</f>
        <v/>
      </c>
      <c r="J6" s="132" t="str">
        <f t="shared" si="1"/>
        <v/>
      </c>
      <c r="K6" s="132" t="str">
        <f t="shared" si="2"/>
        <v/>
      </c>
      <c r="L6" s="231" t="str">
        <f>IF(B6=0,"",IF(P6="yes","Member Left - Ensure T55a sent", IF(K6&lt;-5,IF('GP1 Totals'!Y32&gt;0,"Maternity/SSP","Error Detected - Code - C001"),IF(K6&gt;5,CONCATENATE("Error Detected - Code C002")," Acceptable" ) )))</f>
        <v/>
      </c>
      <c r="M6" s="132" t="str">
        <f>IF(B6=0,"",'GP1 Totals'!Z32)</f>
        <v/>
      </c>
      <c r="N6" s="132" t="str">
        <f>IF(B6=0,"", 'GP55A 23-24'!G7/'GP55A 23-24'!D7*100)</f>
        <v/>
      </c>
      <c r="O6" s="132"/>
      <c r="P6" s="155" t="str">
        <f>IF('Member Info'!T33=1, "Yes", "")</f>
        <v/>
      </c>
      <c r="Q6" s="232" t="str">
        <f>IF(B6=0,"",
IF(P6="YES","Member has left",
IF(C6="Y",
IF('GP55A 23-24'!Z7="", "please Enter Members Email address for MSS access",IF(OR('GP55A 23-24'!Q7="",'GP55A 23-24'!V7=""),"missing address/postcode","")),
IF(D6&lt;95,"Full time member has not earned a Full time Salary",
IF('GP55A 23-24'!Z7="", "Please Enter Members Email address for MSS access",IF(OR('GP55A 23-24'!Q7="",'GP55A 23-24'!V7=""),"missing address/postcode",""))))))</f>
        <v/>
      </c>
      <c r="R6" s="126" t="str">
        <f>IF(B6=0,"",'GP55A 23-24'!AA7)</f>
        <v/>
      </c>
    </row>
    <row r="7" spans="1:18" ht="17.100000000000001" customHeight="1" x14ac:dyDescent="0.25">
      <c r="A7" s="126">
        <v>6</v>
      </c>
      <c r="B7" s="131">
        <f>'GP55A 23-24'!C8</f>
        <v>0</v>
      </c>
      <c r="C7" s="131" t="str">
        <f>'GP55A 23-24'!F8</f>
        <v/>
      </c>
      <c r="D7" s="132" t="str">
        <f>IF($B7=0,"",('GP55A 23-24'!D8)/(('Member Info'!I34/12)*'GP1 Totals'!AA33)*100)</f>
        <v/>
      </c>
      <c r="E7" s="132" t="str">
        <f>IF(B7=0,"", IF('GP55A 23-24'!N8=37.5,'GP55A 23-24'!M8/('GP55A 23-24'!N8*52.14)*100,IF('GP55A 23-24'!N8=37,'GP55A 23-24'!M8/('GP55A 23-24'!N8*52.14)*100,IF('GP55A 23-24'!N8=162.93,'GP55A 23-24'!M8/('GP55A 23-24'!N8*12)*100,IF('GP55A 23-24'!N8=160.76,'GP55A 23-24'!M8/('GP55A 23-24'!N8*12)*100,('GP55A 23-24'!M8/'GP55A 23-24'!N8)*100)))))</f>
        <v/>
      </c>
      <c r="F7" s="132" t="str">
        <f t="shared" si="0"/>
        <v/>
      </c>
      <c r="G7" s="231" t="str">
        <f>IF(B7=0,"",IF(P7="yes","Member left - Ensure T55a sent",IF(AND('GP55A 23-24'!F8="Y",'GP55A 23-24'!M8=""),"Please Enter Part Time Hours",IF('GP55A 23-24'!N8="", "Please enter Standard hours", IF(D7&gt;100.1,"Error Detected - Code - A001",IF(C7="","Acceptable - FULL TIME",IF(F7&gt;5,"Error Detected - Code - B001",IF(F7&lt;-5,"Error Detected - Code - B002","Acceptable"))))))))</f>
        <v/>
      </c>
      <c r="H7" s="132">
        <f>'GP55A 23-24'!G8</f>
        <v>0</v>
      </c>
      <c r="I7" s="132" t="str">
        <f>IF(B7=0,"",('GP55A 23-24'!D8/100*M7))</f>
        <v/>
      </c>
      <c r="J7" s="132" t="str">
        <f t="shared" si="1"/>
        <v/>
      </c>
      <c r="K7" s="132" t="str">
        <f t="shared" si="2"/>
        <v/>
      </c>
      <c r="L7" s="231" t="str">
        <f>IF(B7=0,"",IF(P7="yes","Member Left - Ensure T55a sent", IF(K7&lt;-5,IF('GP1 Totals'!Y33&gt;0,"Maternity/SSP","Error Detected - Code - C001"),IF(K7&gt;5,CONCATENATE("Error Detected - Code C002")," Acceptable" ) )))</f>
        <v/>
      </c>
      <c r="M7" s="132" t="str">
        <f>IF(B7=0,"",'GP1 Totals'!Z33)</f>
        <v/>
      </c>
      <c r="N7" s="132" t="str">
        <f>IF(B7=0,"", 'GP55A 23-24'!G8/'GP55A 23-24'!D8*100)</f>
        <v/>
      </c>
      <c r="O7" s="132"/>
      <c r="P7" s="155" t="str">
        <f>IF('Member Info'!T34=1, "Yes", "")</f>
        <v/>
      </c>
      <c r="Q7" s="232" t="str">
        <f>IF(B7=0,"",
IF(P7="YES","Member has left",
IF(C7="Y",
IF('GP55A 23-24'!Z8="", "please Enter Members Email address for MSS access",IF(OR('GP55A 23-24'!Q8="",'GP55A 23-24'!V8=""),"missing address/postcode","")),
IF(D7&lt;95,"Full time member has not earned a Full time Salary",
IF('GP55A 23-24'!Z8="", "Please Enter Members Email address for MSS access",IF(OR('GP55A 23-24'!Q8="",'GP55A 23-24'!V8=""),"missing address/postcode",""))))))</f>
        <v/>
      </c>
      <c r="R7" s="126" t="str">
        <f>IF(B7=0,"",'GP55A 23-24'!AA8)</f>
        <v/>
      </c>
    </row>
    <row r="8" spans="1:18" ht="17.100000000000001" customHeight="1" x14ac:dyDescent="0.25">
      <c r="A8" s="126">
        <v>7</v>
      </c>
      <c r="B8" s="131">
        <f>'GP55A 23-24'!C9</f>
        <v>0</v>
      </c>
      <c r="C8" s="131" t="str">
        <f>'GP55A 23-24'!F9</f>
        <v/>
      </c>
      <c r="D8" s="132" t="str">
        <f>IF($B8=0,"",('GP55A 23-24'!D9)/(('Member Info'!I35/12)*'GP1 Totals'!AA34)*100)</f>
        <v/>
      </c>
      <c r="E8" s="132" t="str">
        <f>IF(B8=0,"", IF('GP55A 23-24'!N9=37.5,'GP55A 23-24'!M9/('GP55A 23-24'!N9*52.14)*100,IF('GP55A 23-24'!N9=37,'GP55A 23-24'!M9/('GP55A 23-24'!N9*52.14)*100,IF('GP55A 23-24'!N9=162.93,'GP55A 23-24'!M9/('GP55A 23-24'!N9*12)*100,IF('GP55A 23-24'!N9=160.76,'GP55A 23-24'!M9/('GP55A 23-24'!N9*12)*100,('GP55A 23-24'!M9/'GP55A 23-24'!N9)*100)))))</f>
        <v/>
      </c>
      <c r="F8" s="132" t="str">
        <f t="shared" si="0"/>
        <v/>
      </c>
      <c r="G8" s="231" t="str">
        <f>IF(B8=0,"",IF(P8="yes","Member left - Ensure T55a sent",IF(AND('GP55A 23-24'!F9="Y",'GP55A 23-24'!M9=""),"Please Enter Part Time Hours",IF('GP55A 23-24'!N9="", "Please enter Standard hours", IF(D8&gt;100.1,"Error Detected - Code - A001",IF(C8="","Acceptable - FULL TIME",IF(F8&gt;5,"Error Detected - Code - B001",IF(F8&lt;-5,"Error Detected - Code - B002","Acceptable"))))))))</f>
        <v/>
      </c>
      <c r="H8" s="132">
        <f>'GP55A 23-24'!G9</f>
        <v>0</v>
      </c>
      <c r="I8" s="132" t="str">
        <f>IF(B8=0,"",('GP55A 23-24'!D9/100*M8))</f>
        <v/>
      </c>
      <c r="J8" s="132" t="str">
        <f t="shared" si="1"/>
        <v/>
      </c>
      <c r="K8" s="132" t="str">
        <f t="shared" si="2"/>
        <v/>
      </c>
      <c r="L8" s="231" t="str">
        <f>IF(B8=0,"",IF(P8="yes","Member Left - Ensure T55a sent", IF(K8&lt;-5,IF('GP1 Totals'!Y34&gt;0,"Maternity/SSP","Error Detected - Code - C001"),IF(K8&gt;5,CONCATENATE("Error Detected - Code C002")," Acceptable" ) )))</f>
        <v/>
      </c>
      <c r="M8" s="132" t="str">
        <f>IF(B8=0,"",'GP1 Totals'!Z34)</f>
        <v/>
      </c>
      <c r="N8" s="132" t="str">
        <f>IF(B8=0,"", 'GP55A 23-24'!G9/'GP55A 23-24'!D9*100)</f>
        <v/>
      </c>
      <c r="O8" s="132"/>
      <c r="P8" s="155" t="str">
        <f>IF('Member Info'!T35=1, "Yes", "")</f>
        <v/>
      </c>
      <c r="Q8" s="232" t="str">
        <f>IF(B8=0,"",
IF(P8="YES","Member has left",
IF(C8="Y",
IF('GP55A 23-24'!Z9="", "please Enter Members Email address for MSS access",IF(OR('GP55A 23-24'!Q9="",'GP55A 23-24'!V9=""),"missing address/postcode","")),
IF(D8&lt;95,"Full time member has not earned a Full time Salary",
IF('GP55A 23-24'!Z9="", "Please Enter Members Email address for MSS access",IF(OR('GP55A 23-24'!Q9="",'GP55A 23-24'!V9=""),"missing address/postcode",""))))))</f>
        <v/>
      </c>
      <c r="R8" s="126" t="str">
        <f>IF(B8=0,"",'GP55A 23-24'!AA9)</f>
        <v/>
      </c>
    </row>
    <row r="9" spans="1:18" ht="17.100000000000001" customHeight="1" x14ac:dyDescent="0.25">
      <c r="A9" s="126">
        <v>8</v>
      </c>
      <c r="B9" s="131">
        <f>'GP55A 23-24'!C10</f>
        <v>0</v>
      </c>
      <c r="C9" s="131" t="str">
        <f>'GP55A 23-24'!F10</f>
        <v/>
      </c>
      <c r="D9" s="132" t="str">
        <f>IF($B9=0,"",('GP55A 23-24'!D10)/(('Member Info'!I36/12)*'GP1 Totals'!AA35)*100)</f>
        <v/>
      </c>
      <c r="E9" s="132" t="str">
        <f>IF(B9=0,"", IF('GP55A 23-24'!N10=37.5,'GP55A 23-24'!M10/('GP55A 23-24'!N10*52.14)*100,IF('GP55A 23-24'!N10=37,'GP55A 23-24'!M10/('GP55A 23-24'!N10*52.14)*100,IF('GP55A 23-24'!N10=162.93,'GP55A 23-24'!M10/('GP55A 23-24'!N10*12)*100,IF('GP55A 23-24'!N10=160.76,'GP55A 23-24'!M10/('GP55A 23-24'!N10*12)*100,('GP55A 23-24'!M10/'GP55A 23-24'!N10)*100)))))</f>
        <v/>
      </c>
      <c r="F9" s="132" t="str">
        <f t="shared" si="0"/>
        <v/>
      </c>
      <c r="G9" s="231" t="str">
        <f>IF(B9=0,"",IF(P9="yes","Member left - Ensure T55a sent",IF(AND('GP55A 23-24'!F10="Y",'GP55A 23-24'!M10=""),"Please Enter Part Time Hours",IF('GP55A 23-24'!N10="", "Please enter Standard hours", IF(D9&gt;100.1,"Error Detected - Code - A001",IF(C9="","Acceptable - FULL TIME",IF(F9&gt;5,"Error Detected - Code - B001",IF(F9&lt;-5,"Error Detected - Code - B002","Acceptable"))))))))</f>
        <v/>
      </c>
      <c r="H9" s="132">
        <f>'GP55A 23-24'!G10</f>
        <v>0</v>
      </c>
      <c r="I9" s="132" t="str">
        <f>IF(B9=0,"",('GP55A 23-24'!D10/100*M9))</f>
        <v/>
      </c>
      <c r="J9" s="132" t="str">
        <f t="shared" si="1"/>
        <v/>
      </c>
      <c r="K9" s="132" t="str">
        <f t="shared" si="2"/>
        <v/>
      </c>
      <c r="L9" s="231" t="str">
        <f>IF(B9=0,"",IF(P9="yes","Member Left - Ensure T55a sent", IF(K9&lt;-5,IF('GP1 Totals'!Y35&gt;0,"Maternity/SSP","Error Detected - Code - C001"),IF(K9&gt;5,CONCATENATE("Error Detected - Code C002")," Acceptable" ) )))</f>
        <v/>
      </c>
      <c r="M9" s="132" t="str">
        <f>IF(B9=0,"",'GP1 Totals'!Z35)</f>
        <v/>
      </c>
      <c r="N9" s="132" t="str">
        <f>IF(B9=0,"", 'GP55A 23-24'!G10/'GP55A 23-24'!D10*100)</f>
        <v/>
      </c>
      <c r="O9" s="132"/>
      <c r="P9" s="155" t="str">
        <f>IF('Member Info'!T36=1, "Yes", "")</f>
        <v/>
      </c>
      <c r="Q9" s="232" t="str">
        <f>IF(B9=0,"",
IF(P9="YES","Member has left",
IF(C9="Y",
IF('GP55A 23-24'!Z10="", "please Enter Members Email address for MSS access",IF(OR('GP55A 23-24'!Q10="",'GP55A 23-24'!V10=""),"missing address/postcode","")),
IF(D9&lt;95,"Full time member has not earned a Full time Salary",
IF('GP55A 23-24'!Z10="", "Please Enter Members Email address for MSS access",IF(OR('GP55A 23-24'!Q10="",'GP55A 23-24'!V10=""),"missing address/postcode",""))))))</f>
        <v/>
      </c>
      <c r="R9" s="126" t="str">
        <f>IF(B9=0,"",'GP55A 23-24'!AA10)</f>
        <v/>
      </c>
    </row>
    <row r="10" spans="1:18" ht="17.100000000000001" customHeight="1" x14ac:dyDescent="0.25">
      <c r="A10" s="126">
        <v>9</v>
      </c>
      <c r="B10" s="131">
        <f>'GP55A 23-24'!C11</f>
        <v>0</v>
      </c>
      <c r="C10" s="131" t="str">
        <f>'GP55A 23-24'!F11</f>
        <v/>
      </c>
      <c r="D10" s="132" t="str">
        <f>IF($B10=0,"",('GP55A 23-24'!D11)/(('Member Info'!I37/12)*'GP1 Totals'!AA36)*100)</f>
        <v/>
      </c>
      <c r="E10" s="132" t="str">
        <f>IF(B10=0,"", IF('GP55A 23-24'!N11=37.5,'GP55A 23-24'!M11/('GP55A 23-24'!N11*52.14)*100,IF('GP55A 23-24'!N11=37,'GP55A 23-24'!M11/('GP55A 23-24'!N11*52.14)*100,IF('GP55A 23-24'!N11=162.93,'GP55A 23-24'!M11/('GP55A 23-24'!N11*12)*100,IF('GP55A 23-24'!N11=160.76,'GP55A 23-24'!M11/('GP55A 23-24'!N11*12)*100,('GP55A 23-24'!M11/'GP55A 23-24'!N11)*100)))))</f>
        <v/>
      </c>
      <c r="F10" s="132" t="str">
        <f t="shared" si="0"/>
        <v/>
      </c>
      <c r="G10" s="231" t="str">
        <f>IF(B10=0,"",IF(P10="yes","Member left - Ensure T55a sent",IF(AND('GP55A 23-24'!F11="Y",'GP55A 23-24'!M11=""),"Please Enter Part Time Hours",IF('GP55A 23-24'!N11="", "Please enter Standard hours", IF(D10&gt;100.1,"Error Detected - Code - A001",IF(C10="","Acceptable - FULL TIME",IF(F10&gt;5,"Error Detected - Code - B001",IF(F10&lt;-5,"Error Detected - Code - B002","Acceptable"))))))))</f>
        <v/>
      </c>
      <c r="H10" s="132">
        <f>'GP55A 23-24'!G11</f>
        <v>0</v>
      </c>
      <c r="I10" s="132" t="str">
        <f>IF(B10=0,"",('GP55A 23-24'!D11/100*M10))</f>
        <v/>
      </c>
      <c r="J10" s="132" t="str">
        <f t="shared" si="1"/>
        <v/>
      </c>
      <c r="K10" s="132" t="str">
        <f t="shared" si="2"/>
        <v/>
      </c>
      <c r="L10" s="231" t="str">
        <f>IF(B10=0,"",IF(P10="yes","Member Left - Ensure T55a sent", IF(K10&lt;-5,IF('GP1 Totals'!Y36&gt;0,"Maternity/SSP","Error Detected - Code - C001"),IF(K10&gt;5,CONCATENATE("Error Detected - Code C002")," Acceptable" ) )))</f>
        <v/>
      </c>
      <c r="M10" s="132" t="str">
        <f>IF(B10=0,"",'GP1 Totals'!Z36)</f>
        <v/>
      </c>
      <c r="N10" s="132" t="str">
        <f>IF(B10=0,"", 'GP55A 23-24'!G11/'GP55A 23-24'!D11*100)</f>
        <v/>
      </c>
      <c r="O10" s="132"/>
      <c r="P10" s="155" t="str">
        <f>IF('Member Info'!T37=1, "Yes", "")</f>
        <v/>
      </c>
      <c r="Q10" s="232" t="str">
        <f>IF(B10=0,"",
IF(P10="YES","Member has left",
IF(C10="Y",
IF('GP55A 23-24'!Z11="", "please Enter Members Email address for MSS access",IF(OR('GP55A 23-24'!Q11="",'GP55A 23-24'!V11=""),"missing address/postcode","")),
IF(D10&lt;95,"Full time member has not earned a Full time Salary",
IF('GP55A 23-24'!Z11="", "Please Enter Members Email address for MSS access",IF(OR('GP55A 23-24'!Q11="",'GP55A 23-24'!V11=""),"missing address/postcode",""))))))</f>
        <v/>
      </c>
      <c r="R10" s="126" t="str">
        <f>IF(B10=0,"",'GP55A 23-24'!AA11)</f>
        <v/>
      </c>
    </row>
    <row r="11" spans="1:18" ht="17.100000000000001" customHeight="1" x14ac:dyDescent="0.25">
      <c r="A11" s="126">
        <v>10</v>
      </c>
      <c r="B11" s="131">
        <f>'GP55A 23-24'!C12</f>
        <v>0</v>
      </c>
      <c r="C11" s="131" t="str">
        <f>'GP55A 23-24'!F12</f>
        <v/>
      </c>
      <c r="D11" s="132" t="str">
        <f>IF($B11=0,"",('GP55A 23-24'!D12)/(('Member Info'!I38/12)*'GP1 Totals'!AA37)*100)</f>
        <v/>
      </c>
      <c r="E11" s="132" t="str">
        <f>IF(B11=0,"", IF('GP55A 23-24'!N12=37.5,'GP55A 23-24'!M12/('GP55A 23-24'!N12*52.14)*100,IF('GP55A 23-24'!N12=37,'GP55A 23-24'!M12/('GP55A 23-24'!N12*52.14)*100,IF('GP55A 23-24'!N12=162.93,'GP55A 23-24'!M12/('GP55A 23-24'!N12*12)*100,IF('GP55A 23-24'!N12=160.76,'GP55A 23-24'!M12/('GP55A 23-24'!N12*12)*100,('GP55A 23-24'!M12/'GP55A 23-24'!N12)*100)))))</f>
        <v/>
      </c>
      <c r="F11" s="132" t="str">
        <f t="shared" si="0"/>
        <v/>
      </c>
      <c r="G11" s="231" t="str">
        <f>IF(B11=0,"",IF(P11="yes","Member left - Ensure T55a sent",IF(AND('GP55A 23-24'!F12="Y",'GP55A 23-24'!M12=""),"Please Enter Part Time Hours",IF('GP55A 23-24'!N12="", "Please enter Standard hours", IF(D11&gt;100.1,"Error Detected - Code - A001",IF(C11="","Acceptable - FULL TIME",IF(F11&gt;5,"Error Detected - Code - B001",IF(F11&lt;-5,"Error Detected - Code - B002","Acceptable"))))))))</f>
        <v/>
      </c>
      <c r="H11" s="132">
        <f>'GP55A 23-24'!G12</f>
        <v>0</v>
      </c>
      <c r="I11" s="132" t="str">
        <f>IF(B11=0,"",('GP55A 23-24'!D12/100*M11))</f>
        <v/>
      </c>
      <c r="J11" s="132" t="str">
        <f t="shared" si="1"/>
        <v/>
      </c>
      <c r="K11" s="132" t="str">
        <f t="shared" si="2"/>
        <v/>
      </c>
      <c r="L11" s="231" t="str">
        <f>IF(B11=0,"",IF(P11="yes","Member Left - Ensure T55a sent", IF(K11&lt;-5,IF('GP1 Totals'!Y37&gt;0,"Maternity/SSP","Error Detected - Code - C001"),IF(K11&gt;5,CONCATENATE("Error Detected - Code C002")," Acceptable" ) )))</f>
        <v/>
      </c>
      <c r="M11" s="132" t="str">
        <f>IF(B11=0,"",'GP1 Totals'!Z37)</f>
        <v/>
      </c>
      <c r="N11" s="132" t="str">
        <f>IF(B11=0,"", 'GP55A 23-24'!G12/'GP55A 23-24'!D12*100)</f>
        <v/>
      </c>
      <c r="O11" s="132"/>
      <c r="P11" s="155" t="str">
        <f>IF('Member Info'!T38=1, "Yes", "")</f>
        <v/>
      </c>
      <c r="Q11" s="232" t="str">
        <f>IF(B11=0,"",
IF(P11="YES","Member has left",
IF(C11="Y",
IF('GP55A 23-24'!Z12="", "please Enter Members Email address for MSS access",IF(OR('GP55A 23-24'!Q12="",'GP55A 23-24'!V12=""),"missing address/postcode","")),
IF(D11&lt;95,"Full time member has not earned a Full time Salary",
IF('GP55A 23-24'!Z12="", "Please Enter Members Email address for MSS access",IF(OR('GP55A 23-24'!Q12="",'GP55A 23-24'!V12=""),"missing address/postcode",""))))))</f>
        <v/>
      </c>
      <c r="R11" s="126" t="str">
        <f>IF(B11=0,"",'GP55A 23-24'!AA12)</f>
        <v/>
      </c>
    </row>
    <row r="12" spans="1:18" ht="17.100000000000001" customHeight="1" x14ac:dyDescent="0.25">
      <c r="A12" s="126">
        <v>11</v>
      </c>
      <c r="B12" s="131">
        <f>'GP55A 23-24'!C13</f>
        <v>0</v>
      </c>
      <c r="C12" s="131" t="str">
        <f>'GP55A 23-24'!F13</f>
        <v/>
      </c>
      <c r="D12" s="132" t="str">
        <f>IF($B12=0,"",('GP55A 23-24'!D13)/(('Member Info'!I39/12)*'GP1 Totals'!AA38)*100)</f>
        <v/>
      </c>
      <c r="E12" s="132" t="str">
        <f>IF(B12=0,"", IF('GP55A 23-24'!N13=37.5,'GP55A 23-24'!M13/('GP55A 23-24'!N13*52.14)*100,IF('GP55A 23-24'!N13=37,'GP55A 23-24'!M13/('GP55A 23-24'!N13*52.14)*100,IF('GP55A 23-24'!N13=162.93,'GP55A 23-24'!M13/('GP55A 23-24'!N13*12)*100,IF('GP55A 23-24'!N13=160.76,'GP55A 23-24'!M13/('GP55A 23-24'!N13*12)*100,('GP55A 23-24'!M13/'GP55A 23-24'!N13)*100)))))</f>
        <v/>
      </c>
      <c r="F12" s="132" t="str">
        <f t="shared" si="0"/>
        <v/>
      </c>
      <c r="G12" s="231" t="str">
        <f>IF(B12=0,"",IF(P12="yes","Member left - Ensure T55a sent",IF(AND('GP55A 23-24'!F13="Y",'GP55A 23-24'!M13=""),"Please Enter Part Time Hours",IF('GP55A 23-24'!N13="", "Please enter Standard hours", IF(D12&gt;100.1,"Error Detected - Code - A001",IF(C12="","Acceptable - FULL TIME",IF(F12&gt;5,"Error Detected - Code - B001",IF(F12&lt;-5,"Error Detected - Code - B002","Acceptable"))))))))</f>
        <v/>
      </c>
      <c r="H12" s="132">
        <f>'GP55A 23-24'!G13</f>
        <v>0</v>
      </c>
      <c r="I12" s="132" t="str">
        <f>IF(B12=0,"",('GP55A 23-24'!D13/100*M12))</f>
        <v/>
      </c>
      <c r="J12" s="132" t="str">
        <f t="shared" si="1"/>
        <v/>
      </c>
      <c r="K12" s="132" t="str">
        <f t="shared" si="2"/>
        <v/>
      </c>
      <c r="L12" s="231" t="str">
        <f>IF(B12=0,"",IF(P12="yes","Member Left - Ensure T55a sent", IF(K12&lt;-5,IF('GP1 Totals'!Y38&gt;0,"Maternity/SSP","Error Detected - Code - C001"),IF(K12&gt;5,CONCATENATE("Error Detected - Code C002")," Acceptable" ) )))</f>
        <v/>
      </c>
      <c r="M12" s="132" t="str">
        <f>IF(B12=0,"",'GP1 Totals'!Z38)</f>
        <v/>
      </c>
      <c r="N12" s="132" t="str">
        <f>IF(B12=0,"", 'GP55A 23-24'!G13/'GP55A 23-24'!D13*100)</f>
        <v/>
      </c>
      <c r="O12" s="132"/>
      <c r="P12" s="155" t="str">
        <f>IF('Member Info'!T39=1, "Yes", "")</f>
        <v/>
      </c>
      <c r="Q12" s="232" t="str">
        <f>IF(B12=0,"",
IF(P12="YES","Member has left",
IF(C12="Y",
IF('GP55A 23-24'!Z13="", "please Enter Members Email address for MSS access",IF(OR('GP55A 23-24'!Q13="",'GP55A 23-24'!V13=""),"missing address/postcode","")),
IF(D12&lt;95,"Full time member has not earned a Full time Salary",
IF('GP55A 23-24'!Z13="", "Please Enter Members Email address for MSS access",IF(OR('GP55A 23-24'!Q13="",'GP55A 23-24'!V13=""),"missing address/postcode",""))))))</f>
        <v/>
      </c>
      <c r="R12" s="126" t="str">
        <f>IF(B12=0,"",'GP55A 23-24'!AA13)</f>
        <v/>
      </c>
    </row>
    <row r="13" spans="1:18" ht="17.100000000000001" customHeight="1" x14ac:dyDescent="0.25">
      <c r="A13" s="126">
        <v>12</v>
      </c>
      <c r="B13" s="131">
        <f>'GP55A 23-24'!C14</f>
        <v>0</v>
      </c>
      <c r="C13" s="131" t="str">
        <f>'GP55A 23-24'!F14</f>
        <v/>
      </c>
      <c r="D13" s="132" t="str">
        <f>IF($B13=0,"",('GP55A 23-24'!D14)/(('Member Info'!I40/12)*'GP1 Totals'!AA39)*100)</f>
        <v/>
      </c>
      <c r="E13" s="132" t="str">
        <f>IF(B13=0,"", IF('GP55A 23-24'!N14=37.5,'GP55A 23-24'!M14/('GP55A 23-24'!N14*52.14)*100,IF('GP55A 23-24'!N14=37,'GP55A 23-24'!M14/('GP55A 23-24'!N14*52.14)*100,IF('GP55A 23-24'!N14=162.93,'GP55A 23-24'!M14/('GP55A 23-24'!N14*12)*100,IF('GP55A 23-24'!N14=160.76,'GP55A 23-24'!M14/('GP55A 23-24'!N14*12)*100,('GP55A 23-24'!M14/'GP55A 23-24'!N14)*100)))))</f>
        <v/>
      </c>
      <c r="F13" s="132" t="str">
        <f t="shared" si="0"/>
        <v/>
      </c>
      <c r="G13" s="231" t="str">
        <f>IF(B13=0,"",IF(P13="yes","Member left - Ensure T55a sent",IF(AND('GP55A 23-24'!F14="Y",'GP55A 23-24'!M14=""),"Please Enter Part Time Hours",IF('GP55A 23-24'!N14="", "Please enter Standard hours", IF(D13&gt;100.1,"Error Detected - Code - A001",IF(C13="","Acceptable - FULL TIME",IF(F13&gt;5,"Error Detected - Code - B001",IF(F13&lt;-5,"Error Detected - Code - B002","Acceptable"))))))))</f>
        <v/>
      </c>
      <c r="H13" s="132">
        <f>'GP55A 23-24'!G14</f>
        <v>0</v>
      </c>
      <c r="I13" s="132" t="str">
        <f>IF(B13=0,"",('GP55A 23-24'!D14/100*M13))</f>
        <v/>
      </c>
      <c r="J13" s="132" t="str">
        <f t="shared" si="1"/>
        <v/>
      </c>
      <c r="K13" s="132" t="str">
        <f t="shared" si="2"/>
        <v/>
      </c>
      <c r="L13" s="231" t="str">
        <f>IF(B13=0,"",IF(P13="yes","Member Left - Ensure T55a sent", IF(K13&lt;-5,IF('GP1 Totals'!Y39&gt;0,"Maternity/SSP","Error Detected - Code - C001"),IF(K13&gt;5,CONCATENATE("Error Detected - Code C002")," Acceptable" ) )))</f>
        <v/>
      </c>
      <c r="M13" s="132" t="str">
        <f>IF(B13=0,"",'GP1 Totals'!Z39)</f>
        <v/>
      </c>
      <c r="N13" s="132" t="str">
        <f>IF(B13=0,"", 'GP55A 23-24'!G14/'GP55A 23-24'!D14*100)</f>
        <v/>
      </c>
      <c r="O13" s="132"/>
      <c r="P13" s="155" t="str">
        <f>IF('Member Info'!T40=1, "Yes", "")</f>
        <v/>
      </c>
      <c r="Q13" s="232" t="str">
        <f>IF(B13=0,"",
IF(P13="YES","Member has left",
IF(C13="Y",
IF('GP55A 23-24'!Z14="", "please Enter Members Email address for MSS access",IF(OR('GP55A 23-24'!Q14="",'GP55A 23-24'!V14=""),"missing address/postcode","")),
IF(D13&lt;95,"Full time member has not earned a Full time Salary",
IF('GP55A 23-24'!Z14="", "Please Enter Members Email address for MSS access",IF(OR('GP55A 23-24'!Q14="",'GP55A 23-24'!V14=""),"missing address/postcode",""))))))</f>
        <v/>
      </c>
      <c r="R13" s="126" t="str">
        <f>IF(B13=0,"",'GP55A 23-24'!AA14)</f>
        <v/>
      </c>
    </row>
    <row r="14" spans="1:18" ht="17.100000000000001" customHeight="1" x14ac:dyDescent="0.25">
      <c r="A14" s="126">
        <v>13</v>
      </c>
      <c r="B14" s="131">
        <f>'GP55A 23-24'!C15</f>
        <v>0</v>
      </c>
      <c r="C14" s="131" t="str">
        <f>'GP55A 23-24'!F15</f>
        <v/>
      </c>
      <c r="D14" s="132" t="str">
        <f>IF($B14=0,"",('GP55A 23-24'!D15)/(('Member Info'!I41/12)*'GP1 Totals'!AA40)*100)</f>
        <v/>
      </c>
      <c r="E14" s="132" t="str">
        <f>IF(B14=0,"", IF('GP55A 23-24'!N15=37.5,'GP55A 23-24'!M15/('GP55A 23-24'!N15*52.14)*100,IF('GP55A 23-24'!N15=37,'GP55A 23-24'!M15/('GP55A 23-24'!N15*52.14)*100,IF('GP55A 23-24'!N15=162.93,'GP55A 23-24'!M15/('GP55A 23-24'!N15*12)*100,IF('GP55A 23-24'!N15=160.76,'GP55A 23-24'!M15/('GP55A 23-24'!N15*12)*100,('GP55A 23-24'!M15/'GP55A 23-24'!N15)*100)))))</f>
        <v/>
      </c>
      <c r="F14" s="132" t="str">
        <f t="shared" si="0"/>
        <v/>
      </c>
      <c r="G14" s="231" t="str">
        <f>IF(B14=0,"",IF(P14="yes","Member left - Ensure T55a sent",IF(AND('GP55A 23-24'!F15="Y",'GP55A 23-24'!M15=""),"Please Enter Part Time Hours",IF('GP55A 23-24'!N15="", "Please enter Standard hours", IF(D14&gt;100.1,"Error Detected - Code - A001",IF(C14="","Acceptable - FULL TIME",IF(F14&gt;5,"Error Detected - Code - B001",IF(F14&lt;-5,"Error Detected - Code - B002","Acceptable"))))))))</f>
        <v/>
      </c>
      <c r="H14" s="132">
        <f>'GP55A 23-24'!G15</f>
        <v>0</v>
      </c>
      <c r="I14" s="132" t="str">
        <f>IF(B14=0,"",('GP55A 23-24'!D15/100*M14))</f>
        <v/>
      </c>
      <c r="J14" s="132" t="str">
        <f t="shared" si="1"/>
        <v/>
      </c>
      <c r="K14" s="132" t="str">
        <f t="shared" si="2"/>
        <v/>
      </c>
      <c r="L14" s="231" t="str">
        <f>IF(B14=0,"",IF(P14="yes","Member Left - Ensure T55a sent", IF(K14&lt;-5,IF('GP1 Totals'!Y40&gt;0,"Maternity/SSP","Error Detected - Code - C001"),IF(K14&gt;5,CONCATENATE("Error Detected - Code C002")," Acceptable" ) )))</f>
        <v/>
      </c>
      <c r="M14" s="132" t="str">
        <f>IF(B14=0,"",'GP1 Totals'!Z40)</f>
        <v/>
      </c>
      <c r="N14" s="132" t="str">
        <f>IF(B14=0,"", 'GP55A 23-24'!G15/'GP55A 23-24'!D15*100)</f>
        <v/>
      </c>
      <c r="O14" s="132"/>
      <c r="P14" s="155" t="str">
        <f>IF('Member Info'!T41=1, "Yes", "")</f>
        <v/>
      </c>
      <c r="Q14" s="232" t="str">
        <f>IF(B14=0,"",
IF(P14="YES","Member has left",
IF(C14="Y",
IF('GP55A 23-24'!Z15="", "please Enter Members Email address for MSS access",IF(OR('GP55A 23-24'!Q15="",'GP55A 23-24'!V15=""),"missing address/postcode","")),
IF(D14&lt;95,"Full time member has not earned a Full time Salary",
IF('GP55A 23-24'!Z15="", "Please Enter Members Email address for MSS access",IF(OR('GP55A 23-24'!Q15="",'GP55A 23-24'!V15=""),"missing address/postcode",""))))))</f>
        <v/>
      </c>
      <c r="R14" s="126" t="str">
        <f>IF(B14=0,"",'GP55A 23-24'!AA15)</f>
        <v/>
      </c>
    </row>
    <row r="15" spans="1:18" ht="17.100000000000001" customHeight="1" x14ac:dyDescent="0.25">
      <c r="A15" s="126">
        <v>14</v>
      </c>
      <c r="B15" s="131">
        <f>'GP55A 23-24'!C16</f>
        <v>0</v>
      </c>
      <c r="C15" s="131" t="str">
        <f>'GP55A 23-24'!F16</f>
        <v/>
      </c>
      <c r="D15" s="132" t="str">
        <f>IF($B15=0,"",('GP55A 23-24'!D16)/(('Member Info'!I42/12)*'GP1 Totals'!AA41)*100)</f>
        <v/>
      </c>
      <c r="E15" s="132" t="str">
        <f>IF(B15=0,"", IF('GP55A 23-24'!N16=37.5,'GP55A 23-24'!M16/('GP55A 23-24'!N16*52.14)*100,IF('GP55A 23-24'!N16=37,'GP55A 23-24'!M16/('GP55A 23-24'!N16*52.14)*100,IF('GP55A 23-24'!N16=162.93,'GP55A 23-24'!M16/('GP55A 23-24'!N16*12)*100,IF('GP55A 23-24'!N16=160.76,'GP55A 23-24'!M16/('GP55A 23-24'!N16*12)*100,('GP55A 23-24'!M16/'GP55A 23-24'!N16)*100)))))</f>
        <v/>
      </c>
      <c r="F15" s="132" t="str">
        <f t="shared" si="0"/>
        <v/>
      </c>
      <c r="G15" s="231" t="str">
        <f>IF(B15=0,"",IF(P15="yes","Member left - Ensure T55a sent",IF(AND('GP55A 23-24'!F16="Y",'GP55A 23-24'!M16=""),"Please Enter Part Time Hours",IF('GP55A 23-24'!N16="", "Please enter Standard hours", IF(D15&gt;100.1,"Error Detected - Code - A001",IF(C15="","Acceptable - FULL TIME",IF(F15&gt;5,"Error Detected - Code - B001",IF(F15&lt;-5,"Error Detected - Code - B002","Acceptable"))))))))</f>
        <v/>
      </c>
      <c r="H15" s="132">
        <f>'GP55A 23-24'!G16</f>
        <v>0</v>
      </c>
      <c r="I15" s="132" t="str">
        <f>IF(B15=0,"",('GP55A 23-24'!D16/100*M15))</f>
        <v/>
      </c>
      <c r="J15" s="132" t="str">
        <f t="shared" si="1"/>
        <v/>
      </c>
      <c r="K15" s="132" t="str">
        <f t="shared" si="2"/>
        <v/>
      </c>
      <c r="L15" s="231" t="str">
        <f>IF(B15=0,"",IF(P15="yes","Member Left - Ensure T55a sent", IF(K15&lt;-5,IF('GP1 Totals'!Y41&gt;0,"Maternity/SSP","Error Detected - Code - C001"),IF(K15&gt;5,CONCATENATE("Error Detected - Code C002")," Acceptable" ) )))</f>
        <v/>
      </c>
      <c r="M15" s="132" t="str">
        <f>IF(B15=0,"",'GP1 Totals'!Z41)</f>
        <v/>
      </c>
      <c r="N15" s="132" t="str">
        <f>IF(B15=0,"", 'GP55A 23-24'!G16/'GP55A 23-24'!D16*100)</f>
        <v/>
      </c>
      <c r="O15" s="132"/>
      <c r="P15" s="155" t="str">
        <f>IF('Member Info'!T42=1, "Yes", "")</f>
        <v/>
      </c>
      <c r="Q15" s="232" t="str">
        <f>IF(B15=0,"",
IF(P15="YES","Member has left",
IF(C15="Y",
IF('GP55A 23-24'!Z16="", "please Enter Members Email address for MSS access",IF(OR('GP55A 23-24'!Q16="",'GP55A 23-24'!V16=""),"missing address/postcode","")),
IF(D15&lt;95,"Full time member has not earned a Full time Salary",
IF('GP55A 23-24'!Z16="", "Please Enter Members Email address for MSS access",IF(OR('GP55A 23-24'!Q16="",'GP55A 23-24'!V16=""),"missing address/postcode",""))))))</f>
        <v/>
      </c>
      <c r="R15" s="126" t="str">
        <f>IF(B15=0,"",'GP55A 23-24'!AA16)</f>
        <v/>
      </c>
    </row>
    <row r="16" spans="1:18" ht="17.100000000000001" customHeight="1" x14ac:dyDescent="0.25">
      <c r="A16" s="126">
        <v>15</v>
      </c>
      <c r="B16" s="131">
        <f>'GP55A 23-24'!C17</f>
        <v>0</v>
      </c>
      <c r="C16" s="131" t="str">
        <f>'GP55A 23-24'!F17</f>
        <v/>
      </c>
      <c r="D16" s="132" t="str">
        <f>IF($B16=0,"",('GP55A 23-24'!D17)/(('Member Info'!I43/12)*'GP1 Totals'!AA42)*100)</f>
        <v/>
      </c>
      <c r="E16" s="132" t="str">
        <f>IF(B16=0,"", IF('GP55A 23-24'!N17=37.5,'GP55A 23-24'!M17/('GP55A 23-24'!N17*52.14)*100,IF('GP55A 23-24'!N17=37,'GP55A 23-24'!M17/('GP55A 23-24'!N17*52.14)*100,IF('GP55A 23-24'!N17=162.93,'GP55A 23-24'!M17/('GP55A 23-24'!N17*12)*100,IF('GP55A 23-24'!N17=160.76,'GP55A 23-24'!M17/('GP55A 23-24'!N17*12)*100,('GP55A 23-24'!M17/'GP55A 23-24'!N17)*100)))))</f>
        <v/>
      </c>
      <c r="F16" s="132" t="str">
        <f t="shared" si="0"/>
        <v/>
      </c>
      <c r="G16" s="231" t="str">
        <f>IF(B16=0,"",IF(P16="yes","Member left - Ensure T55a sent",IF(AND('GP55A 23-24'!F17="Y",'GP55A 23-24'!M17=""),"Please Enter Part Time Hours",IF('GP55A 23-24'!N17="", "Please enter Standard hours", IF(D16&gt;100.1,"Error Detected - Code - A001",IF(C16="","Acceptable - FULL TIME",IF(F16&gt;5,"Error Detected - Code - B001",IF(F16&lt;-5,"Error Detected - Code - B002","Acceptable"))))))))</f>
        <v/>
      </c>
      <c r="H16" s="132">
        <f>'GP55A 23-24'!G17</f>
        <v>0</v>
      </c>
      <c r="I16" s="132" t="str">
        <f>IF(B16=0,"",('GP55A 23-24'!D17/100*M16))</f>
        <v/>
      </c>
      <c r="J16" s="132" t="str">
        <f t="shared" si="1"/>
        <v/>
      </c>
      <c r="K16" s="132" t="str">
        <f t="shared" si="2"/>
        <v/>
      </c>
      <c r="L16" s="231" t="str">
        <f>IF(B16=0,"",IF(P16="yes","Member Left - Ensure T55a sent", IF(K16&lt;-5,IF('GP1 Totals'!Y42&gt;0,"Maternity/SSP","Error Detected - Code - C001"),IF(K16&gt;5,CONCATENATE("Error Detected - Code C002")," Acceptable" ) )))</f>
        <v/>
      </c>
      <c r="M16" s="132" t="str">
        <f>IF(B16=0,"",'GP1 Totals'!Z42)</f>
        <v/>
      </c>
      <c r="N16" s="132" t="str">
        <f>IF(B16=0,"", 'GP55A 23-24'!G17/'GP55A 23-24'!D17*100)</f>
        <v/>
      </c>
      <c r="O16" s="132"/>
      <c r="P16" s="155" t="str">
        <f>IF('Member Info'!T43=1, "Yes", "")</f>
        <v/>
      </c>
      <c r="Q16" s="232" t="str">
        <f>IF(B16=0,"",
IF(P16="YES","Member has left",
IF(C16="Y",
IF('GP55A 23-24'!Z17="", "please Enter Members Email address for MSS access",IF(OR('GP55A 23-24'!Q17="",'GP55A 23-24'!V17=""),"missing address/postcode","")),
IF(D16&lt;95,"Full time member has not earned a Full time Salary",
IF('GP55A 23-24'!Z17="", "Please Enter Members Email address for MSS access",IF(OR('GP55A 23-24'!Q17="",'GP55A 23-24'!V17=""),"missing address/postcode",""))))))</f>
        <v/>
      </c>
      <c r="R16" s="126" t="str">
        <f>IF(B16=0,"",'GP55A 23-24'!AA17)</f>
        <v/>
      </c>
    </row>
    <row r="17" spans="1:18" ht="17.100000000000001" customHeight="1" x14ac:dyDescent="0.25">
      <c r="A17" s="126">
        <v>16</v>
      </c>
      <c r="B17" s="131">
        <f>'GP55A 23-24'!C18</f>
        <v>0</v>
      </c>
      <c r="C17" s="131" t="str">
        <f>'GP55A 23-24'!F18</f>
        <v/>
      </c>
      <c r="D17" s="132" t="str">
        <f>IF($B17=0,"",('GP55A 23-24'!D18)/(('Member Info'!I44/12)*'GP1 Totals'!AA43)*100)</f>
        <v/>
      </c>
      <c r="E17" s="132" t="str">
        <f>IF(B17=0,"", IF('GP55A 23-24'!N18=37.5,'GP55A 23-24'!M18/('GP55A 23-24'!N18*52.14)*100,IF('GP55A 23-24'!N18=37,'GP55A 23-24'!M18/('GP55A 23-24'!N18*52.14)*100,IF('GP55A 23-24'!N18=162.93,'GP55A 23-24'!M18/('GP55A 23-24'!N18*12)*100,IF('GP55A 23-24'!N18=160.76,'GP55A 23-24'!M18/('GP55A 23-24'!N18*12)*100,('GP55A 23-24'!M18/'GP55A 23-24'!N18)*100)))))</f>
        <v/>
      </c>
      <c r="F17" s="132" t="str">
        <f t="shared" si="0"/>
        <v/>
      </c>
      <c r="G17" s="231" t="str">
        <f>IF(B17=0,"",IF(P17="yes","Member left - Ensure T55a sent",IF(AND('GP55A 23-24'!F18="Y",'GP55A 23-24'!M18=""),"Please Enter Part Time Hours",IF('GP55A 23-24'!N18="", "Please enter Standard hours", IF(D17&gt;100.1,"Error Detected - Code - A001",IF(C17="","Acceptable - FULL TIME",IF(F17&gt;5,"Error Detected - Code - B001",IF(F17&lt;-5,"Error Detected - Code - B002","Acceptable"))))))))</f>
        <v/>
      </c>
      <c r="H17" s="132">
        <f>'GP55A 23-24'!G18</f>
        <v>0</v>
      </c>
      <c r="I17" s="132" t="str">
        <f>IF(B17=0,"",('GP55A 23-24'!D18/100*M17))</f>
        <v/>
      </c>
      <c r="J17" s="132" t="str">
        <f t="shared" si="1"/>
        <v/>
      </c>
      <c r="K17" s="132" t="str">
        <f t="shared" si="2"/>
        <v/>
      </c>
      <c r="L17" s="231" t="str">
        <f>IF(B17=0,"",IF(P17="yes","Member Left - Ensure T55a sent", IF(K17&lt;-5,IF('GP1 Totals'!Y43&gt;0,"Maternity/SSP","Error Detected - Code - C001"),IF(K17&gt;5,CONCATENATE("Error Detected - Code C002")," Acceptable" ) )))</f>
        <v/>
      </c>
      <c r="M17" s="132" t="str">
        <f>IF(B17=0,"",'GP1 Totals'!Z43)</f>
        <v/>
      </c>
      <c r="N17" s="132" t="str">
        <f>IF(B17=0,"", 'GP55A 23-24'!G18/'GP55A 23-24'!D18*100)</f>
        <v/>
      </c>
      <c r="O17" s="132"/>
      <c r="P17" s="155" t="str">
        <f>IF('Member Info'!T44=1, "Yes", "")</f>
        <v/>
      </c>
      <c r="Q17" s="232" t="str">
        <f>IF(B17=0,"",
IF(P17="YES","Member has left",
IF(C17="Y",
IF('GP55A 23-24'!Z18="", "please Enter Members Email address for MSS access",IF(OR('GP55A 23-24'!Q18="",'GP55A 23-24'!V18=""),"missing address/postcode","")),
IF(D17&lt;95,"Full time member has not earned a Full time Salary",
IF('GP55A 23-24'!Z18="", "Please Enter Members Email address for MSS access",IF(OR('GP55A 23-24'!Q18="",'GP55A 23-24'!V18=""),"missing address/postcode",""))))))</f>
        <v/>
      </c>
      <c r="R17" s="126" t="str">
        <f>IF(B17=0,"",'GP55A 23-24'!AA18)</f>
        <v/>
      </c>
    </row>
    <row r="18" spans="1:18" ht="17.100000000000001" customHeight="1" x14ac:dyDescent="0.25">
      <c r="A18" s="126">
        <v>17</v>
      </c>
      <c r="B18" s="131">
        <f>'GP55A 23-24'!C19</f>
        <v>0</v>
      </c>
      <c r="C18" s="131" t="str">
        <f>'GP55A 23-24'!F19</f>
        <v/>
      </c>
      <c r="D18" s="132" t="str">
        <f>IF($B18=0,"",('GP55A 23-24'!D19)/(('Member Info'!I45/12)*'GP1 Totals'!AA44)*100)</f>
        <v/>
      </c>
      <c r="E18" s="132" t="str">
        <f>IF(B18=0,"", IF('GP55A 23-24'!N19=37.5,'GP55A 23-24'!M19/('GP55A 23-24'!N19*52.14)*100,IF('GP55A 23-24'!N19=37,'GP55A 23-24'!M19/('GP55A 23-24'!N19*52.14)*100,IF('GP55A 23-24'!N19=162.93,'GP55A 23-24'!M19/('GP55A 23-24'!N19*12)*100,IF('GP55A 23-24'!N19=160.76,'GP55A 23-24'!M19/('GP55A 23-24'!N19*12)*100,('GP55A 23-24'!M19/'GP55A 23-24'!N19)*100)))))</f>
        <v/>
      </c>
      <c r="F18" s="132" t="str">
        <f t="shared" si="0"/>
        <v/>
      </c>
      <c r="G18" s="231" t="str">
        <f>IF(B18=0,"",IF(P18="yes","Member left - Ensure T55a sent",IF(AND('GP55A 23-24'!F19="Y",'GP55A 23-24'!M19=""),"Please Enter Part Time Hours",IF('GP55A 23-24'!N19="", "Please enter Standard hours", IF(D18&gt;100.1,"Error Detected - Code - A001",IF(C18="","Acceptable - FULL TIME",IF(F18&gt;5,"Error Detected - Code - B001",IF(F18&lt;-5,"Error Detected - Code - B002","Acceptable"))))))))</f>
        <v/>
      </c>
      <c r="H18" s="132">
        <f>'GP55A 23-24'!G19</f>
        <v>0</v>
      </c>
      <c r="I18" s="132" t="str">
        <f>IF(B18=0,"",('GP55A 23-24'!D19/100*M18))</f>
        <v/>
      </c>
      <c r="J18" s="132" t="str">
        <f t="shared" si="1"/>
        <v/>
      </c>
      <c r="K18" s="132" t="str">
        <f t="shared" si="2"/>
        <v/>
      </c>
      <c r="L18" s="231" t="str">
        <f>IF(B18=0,"",IF(P18="yes","Member Left - Ensure T55a sent", IF(K18&lt;-5,IF('GP1 Totals'!Y44&gt;0,"Maternity/SSP","Error Detected - Code - C001"),IF(K18&gt;5,CONCATENATE("Error Detected - Code C002")," Acceptable" ) )))</f>
        <v/>
      </c>
      <c r="M18" s="132" t="str">
        <f>IF(B18=0,"",'GP1 Totals'!Z44)</f>
        <v/>
      </c>
      <c r="N18" s="132" t="str">
        <f>IF(B18=0,"", 'GP55A 23-24'!G19/'GP55A 23-24'!D19*100)</f>
        <v/>
      </c>
      <c r="O18" s="132"/>
      <c r="P18" s="155" t="str">
        <f>IF('Member Info'!T45=1, "Yes", "")</f>
        <v/>
      </c>
      <c r="Q18" s="232" t="str">
        <f>IF(B18=0,"",
IF(P18="YES","Member has left",
IF(C18="Y",
IF('GP55A 23-24'!Z19="", "please Enter Members Email address for MSS access",IF(OR('GP55A 23-24'!Q19="",'GP55A 23-24'!V19=""),"missing address/postcode","")),
IF(D18&lt;95,"Full time member has not earned a Full time Salary",
IF('GP55A 23-24'!Z19="", "Please Enter Members Email address for MSS access",IF(OR('GP55A 23-24'!Q19="",'GP55A 23-24'!V19=""),"missing address/postcode",""))))))</f>
        <v/>
      </c>
      <c r="R18" s="126" t="str">
        <f>IF(B18=0,"",'GP55A 23-24'!AA19)</f>
        <v/>
      </c>
    </row>
    <row r="19" spans="1:18" ht="17.100000000000001" customHeight="1" x14ac:dyDescent="0.25">
      <c r="A19" s="126">
        <v>18</v>
      </c>
      <c r="B19" s="131">
        <f>'GP55A 23-24'!C20</f>
        <v>0</v>
      </c>
      <c r="C19" s="131" t="str">
        <f>'GP55A 23-24'!F20</f>
        <v/>
      </c>
      <c r="D19" s="132" t="str">
        <f>IF($B19=0,"",('GP55A 23-24'!D20)/(('Member Info'!I46/12)*'GP1 Totals'!AA45)*100)</f>
        <v/>
      </c>
      <c r="E19" s="132" t="str">
        <f>IF(B19=0,"", IF('GP55A 23-24'!N20=37.5,'GP55A 23-24'!M20/('GP55A 23-24'!N20*52.14)*100,IF('GP55A 23-24'!N20=37,'GP55A 23-24'!M20/('GP55A 23-24'!N20*52.14)*100,IF('GP55A 23-24'!N20=162.93,'GP55A 23-24'!M20/('GP55A 23-24'!N20*12)*100,IF('GP55A 23-24'!N20=160.76,'GP55A 23-24'!M20/('GP55A 23-24'!N20*12)*100,('GP55A 23-24'!M20/'GP55A 23-24'!N20)*100)))))</f>
        <v/>
      </c>
      <c r="F19" s="132" t="str">
        <f t="shared" si="0"/>
        <v/>
      </c>
      <c r="G19" s="231" t="str">
        <f>IF(B19=0,"",IF(P19="yes","Member left - Ensure T55a sent",IF(AND('GP55A 23-24'!F20="Y",'GP55A 23-24'!M20=""),"Please Enter Part Time Hours",IF('GP55A 23-24'!N20="", "Please enter Standard hours", IF(D19&gt;100.1,"Error Detected - Code - A001",IF(C19="","Acceptable - FULL TIME",IF(F19&gt;5,"Error Detected - Code - B001",IF(F19&lt;-5,"Error Detected - Code - B002","Acceptable"))))))))</f>
        <v/>
      </c>
      <c r="H19" s="132">
        <f>'GP55A 23-24'!G20</f>
        <v>0</v>
      </c>
      <c r="I19" s="132" t="str">
        <f>IF(B19=0,"",('GP55A 23-24'!D20/100*M19))</f>
        <v/>
      </c>
      <c r="J19" s="132" t="str">
        <f t="shared" si="1"/>
        <v/>
      </c>
      <c r="K19" s="132" t="str">
        <f t="shared" si="2"/>
        <v/>
      </c>
      <c r="L19" s="231" t="str">
        <f>IF(B19=0,"",IF(P19="yes","Member Left - Ensure T55a sent", IF(K19&lt;-5,IF('GP1 Totals'!Y45&gt;0,"Maternity/SSP","Error Detected - Code - C001"),IF(K19&gt;5,CONCATENATE("Error Detected - Code C002")," Acceptable" ) )))</f>
        <v/>
      </c>
      <c r="M19" s="132" t="str">
        <f>IF(B19=0,"",'GP1 Totals'!Z45)</f>
        <v/>
      </c>
      <c r="N19" s="132" t="str">
        <f>IF(B19=0,"", 'GP55A 23-24'!G20/'GP55A 23-24'!D20*100)</f>
        <v/>
      </c>
      <c r="O19" s="132"/>
      <c r="P19" s="155" t="str">
        <f>IF('Member Info'!T46=1, "Yes", "")</f>
        <v/>
      </c>
      <c r="Q19" s="232" t="str">
        <f>IF(B19=0,"",
IF(P19="YES","Member has left",
IF(C19="Y",
IF('GP55A 23-24'!Z20="", "please Enter Members Email address for MSS access",IF(OR('GP55A 23-24'!Q20="",'GP55A 23-24'!V20=""),"missing address/postcode","")),
IF(D19&lt;95,"Full time member has not earned a Full time Salary",
IF('GP55A 23-24'!Z20="", "Please Enter Members Email address for MSS access",IF(OR('GP55A 23-24'!Q20="",'GP55A 23-24'!V20=""),"missing address/postcode",""))))))</f>
        <v/>
      </c>
      <c r="R19" s="126" t="str">
        <f>IF(B19=0,"",'GP55A 23-24'!AA20)</f>
        <v/>
      </c>
    </row>
    <row r="20" spans="1:18" ht="17.100000000000001" customHeight="1" x14ac:dyDescent="0.25">
      <c r="A20" s="126">
        <v>19</v>
      </c>
      <c r="B20" s="131">
        <f>'GP55A 23-24'!C21</f>
        <v>0</v>
      </c>
      <c r="C20" s="131" t="str">
        <f>'GP55A 23-24'!F21</f>
        <v/>
      </c>
      <c r="D20" s="132" t="str">
        <f>IF($B20=0,"",('GP55A 23-24'!D21)/(('Member Info'!I47/12)*'GP1 Totals'!AA46)*100)</f>
        <v/>
      </c>
      <c r="E20" s="132" t="str">
        <f>IF(B20=0,"", IF('GP55A 23-24'!N21=37.5,'GP55A 23-24'!M21/('GP55A 23-24'!N21*52.14)*100,IF('GP55A 23-24'!N21=37,'GP55A 23-24'!M21/('GP55A 23-24'!N21*52.14)*100,IF('GP55A 23-24'!N21=162.93,'GP55A 23-24'!M21/('GP55A 23-24'!N21*12)*100,IF('GP55A 23-24'!N21=160.76,'GP55A 23-24'!M21/('GP55A 23-24'!N21*12)*100,('GP55A 23-24'!M21/'GP55A 23-24'!N21)*100)))))</f>
        <v/>
      </c>
      <c r="F20" s="132" t="str">
        <f t="shared" si="0"/>
        <v/>
      </c>
      <c r="G20" s="231" t="str">
        <f>IF(B20=0,"",IF(P20="yes","Member left - Ensure T55a sent",IF(AND('GP55A 23-24'!F21="Y",'GP55A 23-24'!M21=""),"Please Enter Part Time Hours",IF('GP55A 23-24'!N21="", "Please enter Standard hours", IF(D20&gt;100.1,"Error Detected - Code - A001",IF(C20="","Acceptable - FULL TIME",IF(F20&gt;5,"Error Detected - Code - B001",IF(F20&lt;-5,"Error Detected - Code - B002","Acceptable"))))))))</f>
        <v/>
      </c>
      <c r="H20" s="132">
        <f>'GP55A 23-24'!G21</f>
        <v>0</v>
      </c>
      <c r="I20" s="132" t="str">
        <f>IF(B20=0,"",('GP55A 23-24'!D21/100*M20))</f>
        <v/>
      </c>
      <c r="J20" s="132" t="str">
        <f t="shared" si="1"/>
        <v/>
      </c>
      <c r="K20" s="132" t="str">
        <f t="shared" si="2"/>
        <v/>
      </c>
      <c r="L20" s="231" t="str">
        <f>IF(B20=0,"",IF(P20="yes","Member Left - Ensure T55a sent", IF(K20&lt;-5,IF('GP1 Totals'!Y46&gt;0,"Maternity/SSP","Error Detected - Code - C001"),IF(K20&gt;5,CONCATENATE("Error Detected - Code C002")," Acceptable" ) )))</f>
        <v/>
      </c>
      <c r="M20" s="132" t="str">
        <f>IF(B20=0,"",'GP1 Totals'!Z46)</f>
        <v/>
      </c>
      <c r="N20" s="132" t="str">
        <f>IF(B20=0,"", 'GP55A 23-24'!G21/'GP55A 23-24'!D21*100)</f>
        <v/>
      </c>
      <c r="O20" s="132"/>
      <c r="P20" s="155" t="str">
        <f>IF('Member Info'!T47=1, "Yes", "")</f>
        <v/>
      </c>
      <c r="Q20" s="232" t="str">
        <f>IF(B20=0,"",
IF(P20="YES","Member has left",
IF(C20="Y",
IF('GP55A 23-24'!Z21="", "please Enter Members Email address for MSS access",IF(OR('GP55A 23-24'!Q21="",'GP55A 23-24'!V21=""),"missing address/postcode","")),
IF(D20&lt;95,"Full time member has not earned a Full time Salary",
IF('GP55A 23-24'!Z21="", "Please Enter Members Email address for MSS access",IF(OR('GP55A 23-24'!Q21="",'GP55A 23-24'!V21=""),"missing address/postcode",""))))))</f>
        <v/>
      </c>
      <c r="R20" s="126" t="str">
        <f>IF(B20=0,"",'GP55A 23-24'!AA21)</f>
        <v/>
      </c>
    </row>
    <row r="21" spans="1:18" ht="17.100000000000001" customHeight="1" x14ac:dyDescent="0.25">
      <c r="A21" s="126">
        <v>20</v>
      </c>
      <c r="B21" s="131">
        <f>'GP55A 23-24'!C22</f>
        <v>0</v>
      </c>
      <c r="C21" s="131" t="str">
        <f>'GP55A 23-24'!F22</f>
        <v/>
      </c>
      <c r="D21" s="132" t="str">
        <f>IF($B21=0,"",('GP55A 23-24'!D22)/(('Member Info'!I48/12)*'GP1 Totals'!AA47)*100)</f>
        <v/>
      </c>
      <c r="E21" s="132" t="str">
        <f>IF(B21=0,"", IF('GP55A 23-24'!N22=37.5,'GP55A 23-24'!M22/('GP55A 23-24'!N22*52.14)*100,IF('GP55A 23-24'!N22=37,'GP55A 23-24'!M22/('GP55A 23-24'!N22*52.14)*100,IF('GP55A 23-24'!N22=162.93,'GP55A 23-24'!M22/('GP55A 23-24'!N22*12)*100,IF('GP55A 23-24'!N22=160.76,'GP55A 23-24'!M22/('GP55A 23-24'!N22*12)*100,('GP55A 23-24'!M22/'GP55A 23-24'!N22)*100)))))</f>
        <v/>
      </c>
      <c r="F21" s="132" t="str">
        <f t="shared" si="0"/>
        <v/>
      </c>
      <c r="G21" s="231" t="str">
        <f>IF(B21=0,"",IF(P21="yes","Member left - Ensure T55a sent",IF(AND('GP55A 23-24'!F22="Y",'GP55A 23-24'!M22=""),"Please Enter Part Time Hours",IF('GP55A 23-24'!N22="", "Please enter Standard hours", IF(D21&gt;100.1,"Error Detected - Code - A001",IF(C21="","Acceptable - FULL TIME",IF(F21&gt;5,"Error Detected - Code - B001",IF(F21&lt;-5,"Error Detected - Code - B002","Acceptable"))))))))</f>
        <v/>
      </c>
      <c r="H21" s="132">
        <f>'GP55A 23-24'!G22</f>
        <v>0</v>
      </c>
      <c r="I21" s="132" t="str">
        <f>IF(B21=0,"",('GP55A 23-24'!D22/100*M21))</f>
        <v/>
      </c>
      <c r="J21" s="132" t="str">
        <f t="shared" si="1"/>
        <v/>
      </c>
      <c r="K21" s="132" t="str">
        <f t="shared" si="2"/>
        <v/>
      </c>
      <c r="L21" s="231" t="str">
        <f>IF(B21=0,"",IF(P21="yes","Member Left - Ensure T55a sent", IF(K21&lt;-5,IF('GP1 Totals'!Y47&gt;0,"Maternity/SSP","Error Detected - Code - C001"),IF(K21&gt;5,CONCATENATE("Error Detected - Code C002")," Acceptable" ) )))</f>
        <v/>
      </c>
      <c r="M21" s="132" t="str">
        <f>IF(B21=0,"",'GP1 Totals'!Z47)</f>
        <v/>
      </c>
      <c r="N21" s="132" t="str">
        <f>IF(B21=0,"", 'GP55A 23-24'!G22/'GP55A 23-24'!D22*100)</f>
        <v/>
      </c>
      <c r="O21" s="132"/>
      <c r="P21" s="155" t="str">
        <f>IF('Member Info'!T48=1, "Yes", "")</f>
        <v/>
      </c>
      <c r="Q21" s="232" t="str">
        <f>IF(B21=0,"",
IF(P21="YES","Member has left",
IF(C21="Y",
IF('GP55A 23-24'!Z22="", "please Enter Members Email address for MSS access",IF(OR('GP55A 23-24'!Q22="",'GP55A 23-24'!V22=""),"missing address/postcode","")),
IF(D21&lt;95,"Full time member has not earned a Full time Salary",
IF('GP55A 23-24'!Z22="", "Please Enter Members Email address for MSS access",IF(OR('GP55A 23-24'!Q22="",'GP55A 23-24'!V22=""),"missing address/postcode",""))))))</f>
        <v/>
      </c>
      <c r="R21" s="126" t="str">
        <f>IF(B21=0,"",'GP55A 23-24'!AA22)</f>
        <v/>
      </c>
    </row>
    <row r="22" spans="1:18" ht="17.100000000000001" customHeight="1" x14ac:dyDescent="0.25">
      <c r="A22" s="126">
        <v>21</v>
      </c>
      <c r="B22" s="131">
        <f>'GP55A 23-24'!C23</f>
        <v>0</v>
      </c>
      <c r="C22" s="131" t="str">
        <f>'GP55A 23-24'!F23</f>
        <v/>
      </c>
      <c r="D22" s="132" t="str">
        <f>IF($B22=0,"",('GP55A 23-24'!D23)/(('Member Info'!I49/12)*'GP1 Totals'!AA48)*100)</f>
        <v/>
      </c>
      <c r="E22" s="132" t="str">
        <f>IF(B22=0,"", IF('GP55A 23-24'!N23=37.5,'GP55A 23-24'!M23/('GP55A 23-24'!N23*52.14)*100,IF('GP55A 23-24'!N23=37,'GP55A 23-24'!M23/('GP55A 23-24'!N23*52.14)*100,IF('GP55A 23-24'!N23=162.93,'GP55A 23-24'!M23/('GP55A 23-24'!N23*12)*100,IF('GP55A 23-24'!N23=160.76,'GP55A 23-24'!M23/('GP55A 23-24'!N23*12)*100,('GP55A 23-24'!M23/'GP55A 23-24'!N23)*100)))))</f>
        <v/>
      </c>
      <c r="F22" s="132" t="str">
        <f t="shared" si="0"/>
        <v/>
      </c>
      <c r="G22" s="231" t="str">
        <f>IF(B22=0,"",IF(P22="yes","Member left - Ensure T55a sent",IF(AND('GP55A 23-24'!F23="Y",'GP55A 23-24'!M23=""),"Please Enter Part Time Hours",IF('GP55A 23-24'!N23="", "Please enter Standard hours", IF(D22&gt;100.1,"Error Detected - Code - A001",IF(C22="","Acceptable - FULL TIME",IF(F22&gt;5,"Error Detected - Code - B001",IF(F22&lt;-5,"Error Detected - Code - B002","Acceptable"))))))))</f>
        <v/>
      </c>
      <c r="H22" s="132">
        <f>'GP55A 23-24'!G23</f>
        <v>0</v>
      </c>
      <c r="I22" s="132" t="str">
        <f>IF(B22=0,"",('GP55A 23-24'!D23/100*M22))</f>
        <v/>
      </c>
      <c r="J22" s="132" t="str">
        <f t="shared" si="1"/>
        <v/>
      </c>
      <c r="K22" s="132" t="str">
        <f t="shared" si="2"/>
        <v/>
      </c>
      <c r="L22" s="231" t="str">
        <f>IF(B22=0,"",IF(P22="yes","Member Left - Ensure T55a sent", IF(K22&lt;-5,IF('GP1 Totals'!Y48&gt;0,"Maternity/SSP","Error Detected - Code - C001"),IF(K22&gt;5,CONCATENATE("Error Detected - Code C002")," Acceptable" ) )))</f>
        <v/>
      </c>
      <c r="M22" s="132" t="str">
        <f>IF(B22=0,"",'GP1 Totals'!Z48)</f>
        <v/>
      </c>
      <c r="N22" s="132" t="str">
        <f>IF(B22=0,"", 'GP55A 23-24'!G23/'GP55A 23-24'!D23*100)</f>
        <v/>
      </c>
      <c r="O22" s="132"/>
      <c r="P22" s="155" t="str">
        <f>IF('Member Info'!T49=1, "Yes", "")</f>
        <v/>
      </c>
      <c r="Q22" s="232" t="str">
        <f>IF(B22=0,"",
IF(P22="YES","Member has left",
IF(C22="Y",
IF('GP55A 23-24'!Z23="", "please Enter Members Email address for MSS access",IF(OR('GP55A 23-24'!Q23="",'GP55A 23-24'!V23=""),"missing address/postcode","")),
IF(D22&lt;95,"Full time member has not earned a Full time Salary",
IF('GP55A 23-24'!Z23="", "Please Enter Members Email address for MSS access",IF(OR('GP55A 23-24'!Q23="",'GP55A 23-24'!V23=""),"missing address/postcode",""))))))</f>
        <v/>
      </c>
      <c r="R22" s="126" t="str">
        <f>IF(B22=0,"",'GP55A 23-24'!AA23)</f>
        <v/>
      </c>
    </row>
    <row r="23" spans="1:18" ht="17.100000000000001" customHeight="1" x14ac:dyDescent="0.25">
      <c r="A23" s="126">
        <v>22</v>
      </c>
      <c r="B23" s="131">
        <f>'GP55A 23-24'!C24</f>
        <v>0</v>
      </c>
      <c r="C23" s="131" t="str">
        <f>'GP55A 23-24'!F24</f>
        <v/>
      </c>
      <c r="D23" s="132" t="str">
        <f>IF($B23=0,"",('GP55A 23-24'!D24)/(('Member Info'!I50/12)*'GP1 Totals'!AA49)*100)</f>
        <v/>
      </c>
      <c r="E23" s="132" t="str">
        <f>IF(B23=0,"", IF('GP55A 23-24'!N24=37.5,'GP55A 23-24'!M24/('GP55A 23-24'!N24*52.14)*100,IF('GP55A 23-24'!N24=37,'GP55A 23-24'!M24/('GP55A 23-24'!N24*52.14)*100,IF('GP55A 23-24'!N24=162.93,'GP55A 23-24'!M24/('GP55A 23-24'!N24*12)*100,IF('GP55A 23-24'!N24=160.76,'GP55A 23-24'!M24/('GP55A 23-24'!N24*12)*100,('GP55A 23-24'!M24/'GP55A 23-24'!N24)*100)))))</f>
        <v/>
      </c>
      <c r="F23" s="132" t="str">
        <f t="shared" si="0"/>
        <v/>
      </c>
      <c r="G23" s="231" t="str">
        <f>IF(B23=0,"",IF(P23="yes","Member left - Ensure T55a sent",IF(AND('GP55A 23-24'!F24="Y",'GP55A 23-24'!M24=""),"Please Enter Part Time Hours",IF('GP55A 23-24'!N24="", "Please enter Standard hours", IF(D23&gt;100.1,"Error Detected - Code - A001",IF(C23="","Acceptable - FULL TIME",IF(F23&gt;5,"Error Detected - Code - B001",IF(F23&lt;-5,"Error Detected - Code - B002","Acceptable"))))))))</f>
        <v/>
      </c>
      <c r="H23" s="132">
        <f>'GP55A 23-24'!G24</f>
        <v>0</v>
      </c>
      <c r="I23" s="132" t="str">
        <f>IF(B23=0,"",('GP55A 23-24'!D24/100*M23))</f>
        <v/>
      </c>
      <c r="J23" s="132" t="str">
        <f t="shared" si="1"/>
        <v/>
      </c>
      <c r="K23" s="132" t="str">
        <f t="shared" si="2"/>
        <v/>
      </c>
      <c r="L23" s="231" t="str">
        <f>IF(B23=0,"",IF(P23="yes","Member Left - Ensure T55a sent", IF(K23&lt;-5,IF('GP1 Totals'!Y49&gt;0,"Maternity/SSP","Error Detected - Code - C001"),IF(K23&gt;5,CONCATENATE("Error Detected - Code C002")," Acceptable" ) )))</f>
        <v/>
      </c>
      <c r="M23" s="132" t="str">
        <f>IF(B23=0,"",'GP1 Totals'!Z49)</f>
        <v/>
      </c>
      <c r="N23" s="132" t="str">
        <f>IF(B23=0,"", 'GP55A 23-24'!G24/'GP55A 23-24'!D24*100)</f>
        <v/>
      </c>
      <c r="O23" s="132"/>
      <c r="P23" s="155" t="str">
        <f>IF('Member Info'!T50=1, "Yes", "")</f>
        <v/>
      </c>
      <c r="Q23" s="232" t="str">
        <f>IF(B23=0,"",
IF(P23="YES","Member has left",
IF(C23="Y",
IF('GP55A 23-24'!Z24="", "please Enter Members Email address for MSS access",IF(OR('GP55A 23-24'!Q24="",'GP55A 23-24'!V24=""),"missing address/postcode","")),
IF(D23&lt;95,"Full time member has not earned a Full time Salary",
IF('GP55A 23-24'!Z24="", "Please Enter Members Email address for MSS access",IF(OR('GP55A 23-24'!Q24="",'GP55A 23-24'!V24=""),"missing address/postcode",""))))))</f>
        <v/>
      </c>
      <c r="R23" s="126" t="str">
        <f>IF(B23=0,"",'GP55A 23-24'!AA24)</f>
        <v/>
      </c>
    </row>
    <row r="24" spans="1:18" ht="17.100000000000001" customHeight="1" x14ac:dyDescent="0.25">
      <c r="A24" s="126">
        <v>23</v>
      </c>
      <c r="B24" s="131">
        <f>'GP55A 23-24'!C25</f>
        <v>0</v>
      </c>
      <c r="C24" s="131" t="str">
        <f>'GP55A 23-24'!F25</f>
        <v/>
      </c>
      <c r="D24" s="132" t="str">
        <f>IF($B24=0,"",('GP55A 23-24'!D25)/(('Member Info'!I51/12)*'GP1 Totals'!AA50)*100)</f>
        <v/>
      </c>
      <c r="E24" s="132" t="str">
        <f>IF(B24=0,"", IF('GP55A 23-24'!N25=37.5,'GP55A 23-24'!M25/('GP55A 23-24'!N25*52.14)*100,IF('GP55A 23-24'!N25=37,'GP55A 23-24'!M25/('GP55A 23-24'!N25*52.14)*100,IF('GP55A 23-24'!N25=162.93,'GP55A 23-24'!M25/('GP55A 23-24'!N25*12)*100,IF('GP55A 23-24'!N25=160.76,'GP55A 23-24'!M25/('GP55A 23-24'!N25*12)*100,('GP55A 23-24'!M25/'GP55A 23-24'!N25)*100)))))</f>
        <v/>
      </c>
      <c r="F24" s="132" t="str">
        <f t="shared" si="0"/>
        <v/>
      </c>
      <c r="G24" s="231" t="str">
        <f>IF(B24=0,"",IF(P24="yes","Member left - Ensure T55a sent",IF(AND('GP55A 23-24'!F25="Y",'GP55A 23-24'!M25=""),"Please Enter Part Time Hours",IF('GP55A 23-24'!N25="", "Please enter Standard hours", IF(D24&gt;100.1,"Error Detected - Code - A001",IF(C24="","Acceptable - FULL TIME",IF(F24&gt;5,"Error Detected - Code - B001",IF(F24&lt;-5,"Error Detected - Code - B002","Acceptable"))))))))</f>
        <v/>
      </c>
      <c r="H24" s="132">
        <f>'GP55A 23-24'!G25</f>
        <v>0</v>
      </c>
      <c r="I24" s="132" t="str">
        <f>IF(B24=0,"",('GP55A 23-24'!D25/100*M24))</f>
        <v/>
      </c>
      <c r="J24" s="132" t="str">
        <f t="shared" si="1"/>
        <v/>
      </c>
      <c r="K24" s="132" t="str">
        <f t="shared" si="2"/>
        <v/>
      </c>
      <c r="L24" s="231" t="str">
        <f>IF(B24=0,"",IF(P24="yes","Member Left - Ensure T55a sent", IF(K24&lt;-5,IF('GP1 Totals'!Y50&gt;0,"Maternity/SSP","Error Detected - Code - C001"),IF(K24&gt;5,CONCATENATE("Error Detected - Code C002")," Acceptable" ) )))</f>
        <v/>
      </c>
      <c r="M24" s="132" t="str">
        <f>IF(B24=0,"",'GP1 Totals'!Z50)</f>
        <v/>
      </c>
      <c r="N24" s="132" t="str">
        <f>IF(B24=0,"", 'GP55A 23-24'!G25/'GP55A 23-24'!D25*100)</f>
        <v/>
      </c>
      <c r="O24" s="132"/>
      <c r="P24" s="155" t="str">
        <f>IF('Member Info'!T51=1, "Yes", "")</f>
        <v/>
      </c>
      <c r="Q24" s="232" t="str">
        <f>IF(B24=0,"",
IF(P24="YES","Member has left",
IF(C24="Y",
IF('GP55A 23-24'!Z25="", "please Enter Members Email address for MSS access",IF(OR('GP55A 23-24'!Q25="",'GP55A 23-24'!V25=""),"missing address/postcode","")),
IF(D24&lt;95,"Full time member has not earned a Full time Salary",
IF('GP55A 23-24'!Z25="", "Please Enter Members Email address for MSS access",IF(OR('GP55A 23-24'!Q25="",'GP55A 23-24'!V25=""),"missing address/postcode",""))))))</f>
        <v/>
      </c>
      <c r="R24" s="126" t="str">
        <f>IF(B24=0,"",'GP55A 23-24'!AA25)</f>
        <v/>
      </c>
    </row>
    <row r="25" spans="1:18" ht="17.100000000000001" customHeight="1" x14ac:dyDescent="0.25">
      <c r="A25" s="126">
        <v>24</v>
      </c>
      <c r="B25" s="131">
        <f>'GP55A 23-24'!C26</f>
        <v>0</v>
      </c>
      <c r="C25" s="131" t="str">
        <f>'GP55A 23-24'!F26</f>
        <v/>
      </c>
      <c r="D25" s="132" t="str">
        <f>IF($B25=0,"",('GP55A 23-24'!D26)/(('Member Info'!I52/12)*'GP1 Totals'!AA51)*100)</f>
        <v/>
      </c>
      <c r="E25" s="132" t="str">
        <f>IF(B25=0,"", IF('GP55A 23-24'!N26=37.5,'GP55A 23-24'!M26/('GP55A 23-24'!N26*52.14)*100,IF('GP55A 23-24'!N26=37,'GP55A 23-24'!M26/('GP55A 23-24'!N26*52.14)*100,IF('GP55A 23-24'!N26=162.93,'GP55A 23-24'!M26/('GP55A 23-24'!N26*12)*100,IF('GP55A 23-24'!N26=160.76,'GP55A 23-24'!M26/('GP55A 23-24'!N26*12)*100,('GP55A 23-24'!M26/'GP55A 23-24'!N26)*100)))))</f>
        <v/>
      </c>
      <c r="F25" s="132" t="str">
        <f t="shared" si="0"/>
        <v/>
      </c>
      <c r="G25" s="231" t="str">
        <f>IF(B25=0,"",IF(P25="yes","Member left - Ensure T55a sent",IF(AND('GP55A 23-24'!F26="Y",'GP55A 23-24'!M26=""),"Please Enter Part Time Hours",IF('GP55A 23-24'!N26="", "Please enter Standard hours", IF(D25&gt;100.1,"Error Detected - Code - A001",IF(C25="","Acceptable - FULL TIME",IF(F25&gt;5,"Error Detected - Code - B001",IF(F25&lt;-5,"Error Detected - Code - B002","Acceptable"))))))))</f>
        <v/>
      </c>
      <c r="H25" s="132">
        <f>'GP55A 23-24'!G26</f>
        <v>0</v>
      </c>
      <c r="I25" s="132" t="str">
        <f>IF(B25=0,"",('GP55A 23-24'!D26/100*M25))</f>
        <v/>
      </c>
      <c r="J25" s="132" t="str">
        <f t="shared" si="1"/>
        <v/>
      </c>
      <c r="K25" s="132" t="str">
        <f t="shared" si="2"/>
        <v/>
      </c>
      <c r="L25" s="231" t="str">
        <f>IF(B25=0,"",IF(P25="yes","Member Left - Ensure T55a sent", IF(K25&lt;-5,IF('GP1 Totals'!Y51&gt;0,"Maternity/SSP","Error Detected - Code - C001"),IF(K25&gt;5,CONCATENATE("Error Detected - Code C002")," Acceptable" ) )))</f>
        <v/>
      </c>
      <c r="M25" s="132" t="str">
        <f>IF(B25=0,"",'GP1 Totals'!Z51)</f>
        <v/>
      </c>
      <c r="N25" s="132" t="str">
        <f>IF(B25=0,"", 'GP55A 23-24'!G26/'GP55A 23-24'!D26*100)</f>
        <v/>
      </c>
      <c r="O25" s="132"/>
      <c r="P25" s="155" t="str">
        <f>IF('Member Info'!T52=1, "Yes", "")</f>
        <v/>
      </c>
      <c r="Q25" s="232" t="str">
        <f>IF(B25=0,"",
IF(P25="YES","Member has left",
IF(C25="Y",
IF('GP55A 23-24'!Z26="", "please Enter Members Email address for MSS access",IF(OR('GP55A 23-24'!Q26="",'GP55A 23-24'!V26=""),"missing address/postcode","")),
IF(D25&lt;95,"Full time member has not earned a Full time Salary",
IF('GP55A 23-24'!Z26="", "Please Enter Members Email address for MSS access",IF(OR('GP55A 23-24'!Q26="",'GP55A 23-24'!V26=""),"missing address/postcode",""))))))</f>
        <v/>
      </c>
      <c r="R25" s="126" t="str">
        <f>IF(B25=0,"",'GP55A 23-24'!AA26)</f>
        <v/>
      </c>
    </row>
    <row r="26" spans="1:18" ht="17.100000000000001" customHeight="1" x14ac:dyDescent="0.25">
      <c r="A26" s="126">
        <v>25</v>
      </c>
      <c r="B26" s="131">
        <f>'GP55A 23-24'!C27</f>
        <v>0</v>
      </c>
      <c r="C26" s="131" t="str">
        <f>'GP55A 23-24'!F27</f>
        <v/>
      </c>
      <c r="D26" s="132" t="str">
        <f>IF($B26=0,"",('GP55A 23-24'!D27)/(('Member Info'!I53/12)*'GP1 Totals'!AA52)*100)</f>
        <v/>
      </c>
      <c r="E26" s="132" t="str">
        <f>IF(B26=0,"", IF('GP55A 23-24'!N27=37.5,'GP55A 23-24'!M27/('GP55A 23-24'!N27*52.14)*100,IF('GP55A 23-24'!N27=37,'GP55A 23-24'!M27/('GP55A 23-24'!N27*52.14)*100,IF('GP55A 23-24'!N27=162.93,'GP55A 23-24'!M27/('GP55A 23-24'!N27*12)*100,IF('GP55A 23-24'!N27=160.76,'GP55A 23-24'!M27/('GP55A 23-24'!N27*12)*100,('GP55A 23-24'!M27/'GP55A 23-24'!N27)*100)))))</f>
        <v/>
      </c>
      <c r="F26" s="132" t="str">
        <f t="shared" si="0"/>
        <v/>
      </c>
      <c r="G26" s="231" t="str">
        <f>IF(B26=0,"",IF(P26="yes","Member left - Ensure T55a sent",IF(AND('GP55A 23-24'!F27="Y",'GP55A 23-24'!M27=""),"Please Enter Part Time Hours",IF('GP55A 23-24'!N27="", "Please enter Standard hours", IF(D26&gt;100.1,"Error Detected - Code - A001",IF(C26="","Acceptable - FULL TIME",IF(F26&gt;5,"Error Detected - Code - B001",IF(F26&lt;-5,"Error Detected - Code - B002","Acceptable"))))))))</f>
        <v/>
      </c>
      <c r="H26" s="132">
        <f>'GP55A 23-24'!G27</f>
        <v>0</v>
      </c>
      <c r="I26" s="132" t="str">
        <f>IF(B26=0,"",('GP55A 23-24'!D27/100*M26))</f>
        <v/>
      </c>
      <c r="J26" s="132" t="str">
        <f t="shared" si="1"/>
        <v/>
      </c>
      <c r="K26" s="132" t="str">
        <f t="shared" si="2"/>
        <v/>
      </c>
      <c r="L26" s="231" t="str">
        <f>IF(B26=0,"",IF(P26="yes","Member Left - Ensure T55a sent", IF(K26&lt;-5,IF('GP1 Totals'!Y52&gt;0,"Maternity/SSP","Error Detected - Code - C001"),IF(K26&gt;5,CONCATENATE("Error Detected - Code C002")," Acceptable" ) )))</f>
        <v/>
      </c>
      <c r="M26" s="132" t="str">
        <f>IF(B26=0,"",'GP1 Totals'!Z52)</f>
        <v/>
      </c>
      <c r="N26" s="132" t="str">
        <f>IF(B26=0,"", 'GP55A 23-24'!G27/'GP55A 23-24'!D27*100)</f>
        <v/>
      </c>
      <c r="O26" s="132"/>
      <c r="P26" s="155" t="str">
        <f>IF('Member Info'!T53=1, "Yes", "")</f>
        <v/>
      </c>
      <c r="Q26" s="232" t="str">
        <f>IF(B26=0,"",
IF(P26="YES","Member has left",
IF(C26="Y",
IF('GP55A 23-24'!Z27="", "please Enter Members Email address for MSS access",IF(OR('GP55A 23-24'!Q27="",'GP55A 23-24'!V27=""),"missing address/postcode","")),
IF(D26&lt;95,"Full time member has not earned a Full time Salary",
IF('GP55A 23-24'!Z27="", "Please Enter Members Email address for MSS access",IF(OR('GP55A 23-24'!Q27="",'GP55A 23-24'!V27=""),"missing address/postcode",""))))))</f>
        <v/>
      </c>
      <c r="R26" s="126" t="str">
        <f>IF(B26=0,"",'GP55A 23-24'!AA27)</f>
        <v/>
      </c>
    </row>
    <row r="27" spans="1:18" ht="17.100000000000001" customHeight="1" x14ac:dyDescent="0.25">
      <c r="A27" s="126">
        <v>26</v>
      </c>
      <c r="B27" s="131">
        <f>'GP55A 23-24'!C28</f>
        <v>0</v>
      </c>
      <c r="C27" s="131" t="str">
        <f>'GP55A 23-24'!F28</f>
        <v/>
      </c>
      <c r="D27" s="132" t="str">
        <f>IF($B27=0,"",('GP55A 23-24'!D28)/(('Member Info'!I54/12)*'GP1 Totals'!AA53)*100)</f>
        <v/>
      </c>
      <c r="E27" s="132" t="str">
        <f>IF(B27=0,"", IF('GP55A 23-24'!N28=37.5,'GP55A 23-24'!M28/('GP55A 23-24'!N28*52.14)*100,IF('GP55A 23-24'!N28=37,'GP55A 23-24'!M28/('GP55A 23-24'!N28*52.14)*100,IF('GP55A 23-24'!N28=162.93,'GP55A 23-24'!M28/('GP55A 23-24'!N28*12)*100,IF('GP55A 23-24'!N28=160.76,'GP55A 23-24'!M28/('GP55A 23-24'!N28*12)*100,('GP55A 23-24'!M28/'GP55A 23-24'!N28)*100)))))</f>
        <v/>
      </c>
      <c r="F27" s="132" t="str">
        <f t="shared" si="0"/>
        <v/>
      </c>
      <c r="G27" s="231" t="str">
        <f>IF(B27=0,"",IF(P27="yes","Member left - Ensure T55a sent",IF(AND('GP55A 23-24'!F28="Y",'GP55A 23-24'!M28=""),"Please Enter Part Time Hours",IF('GP55A 23-24'!N28="", "Please enter Standard hours", IF(D27&gt;100.1,"Error Detected - Code - A001",IF(C27="","Acceptable - FULL TIME",IF(F27&gt;5,"Error Detected - Code - B001",IF(F27&lt;-5,"Error Detected - Code - B002","Acceptable"))))))))</f>
        <v/>
      </c>
      <c r="H27" s="132">
        <f>'GP55A 23-24'!G28</f>
        <v>0</v>
      </c>
      <c r="I27" s="132" t="str">
        <f>IF(B27=0,"",('GP55A 23-24'!D28/100*M27))</f>
        <v/>
      </c>
      <c r="J27" s="132" t="str">
        <f t="shared" si="1"/>
        <v/>
      </c>
      <c r="K27" s="132" t="str">
        <f t="shared" si="2"/>
        <v/>
      </c>
      <c r="L27" s="231" t="str">
        <f>IF(B27=0,"",IF(P27="yes","Member Left - Ensure T55a sent", IF(K27&lt;-5,IF('GP1 Totals'!Y53&gt;0,"Maternity/SSP","Error Detected - Code - C001"),IF(K27&gt;5,CONCATENATE("Error Detected - Code C002")," Acceptable" ) )))</f>
        <v/>
      </c>
      <c r="M27" s="132" t="str">
        <f>IF(B27=0,"",'GP1 Totals'!Z53)</f>
        <v/>
      </c>
      <c r="N27" s="132" t="str">
        <f>IF(B27=0,"", 'GP55A 23-24'!G28/'GP55A 23-24'!D28*100)</f>
        <v/>
      </c>
      <c r="O27" s="132"/>
      <c r="P27" s="155" t="str">
        <f>IF('Member Info'!T54=1, "Yes", "")</f>
        <v/>
      </c>
      <c r="Q27" s="232" t="str">
        <f>IF(B27=0,"",
IF(P27="YES","Member has left",
IF(C27="Y",
IF('GP55A 23-24'!Z28="", "please Enter Members Email address for MSS access",IF(OR('GP55A 23-24'!Q28="",'GP55A 23-24'!V28=""),"missing address/postcode","")),
IF(D27&lt;95,"Full time member has not earned a Full time Salary",
IF('GP55A 23-24'!Z28="", "Please Enter Members Email address for MSS access",IF(OR('GP55A 23-24'!Q28="",'GP55A 23-24'!V28=""),"missing address/postcode",""))))))</f>
        <v/>
      </c>
      <c r="R27" s="126" t="str">
        <f>IF(B27=0,"",'GP55A 23-24'!AA28)</f>
        <v/>
      </c>
    </row>
    <row r="28" spans="1:18" ht="17.100000000000001" customHeight="1" x14ac:dyDescent="0.25">
      <c r="A28" s="126">
        <v>27</v>
      </c>
      <c r="B28" s="131">
        <f>'GP55A 23-24'!C29</f>
        <v>0</v>
      </c>
      <c r="C28" s="131" t="str">
        <f>'GP55A 23-24'!F29</f>
        <v/>
      </c>
      <c r="D28" s="132" t="str">
        <f>IF($B28=0,"",('GP55A 23-24'!D29)/(('Member Info'!I55/12)*'GP1 Totals'!AA54)*100)</f>
        <v/>
      </c>
      <c r="E28" s="132" t="str">
        <f>IF(B28=0,"", IF('GP55A 23-24'!N29=37.5,'GP55A 23-24'!M29/('GP55A 23-24'!N29*52.14)*100,IF('GP55A 23-24'!N29=37,'GP55A 23-24'!M29/('GP55A 23-24'!N29*52.14)*100,IF('GP55A 23-24'!N29=162.93,'GP55A 23-24'!M29/('GP55A 23-24'!N29*12)*100,IF('GP55A 23-24'!N29=160.76,'GP55A 23-24'!M29/('GP55A 23-24'!N29*12)*100,('GP55A 23-24'!M29/'GP55A 23-24'!N29)*100)))))</f>
        <v/>
      </c>
      <c r="F28" s="132" t="str">
        <f t="shared" si="0"/>
        <v/>
      </c>
      <c r="G28" s="231" t="str">
        <f>IF(B28=0,"",IF(P28="yes","Member left - Ensure T55a sent",IF(AND('GP55A 23-24'!F29="Y",'GP55A 23-24'!M29=""),"Please Enter Part Time Hours",IF('GP55A 23-24'!N29="", "Please enter Standard hours", IF(D28&gt;100.1,"Error Detected - Code - A001",IF(C28="","Acceptable - FULL TIME",IF(F28&gt;5,"Error Detected - Code - B001",IF(F28&lt;-5,"Error Detected - Code - B002","Acceptable"))))))))</f>
        <v/>
      </c>
      <c r="H28" s="132">
        <f>'GP55A 23-24'!G29</f>
        <v>0</v>
      </c>
      <c r="I28" s="132" t="str">
        <f>IF(B28=0,"",('GP55A 23-24'!D29/100*M28))</f>
        <v/>
      </c>
      <c r="J28" s="132" t="str">
        <f t="shared" si="1"/>
        <v/>
      </c>
      <c r="K28" s="132" t="str">
        <f t="shared" si="2"/>
        <v/>
      </c>
      <c r="L28" s="231" t="str">
        <f>IF(B28=0,"",IF(P28="yes","Member Left - Ensure T55a sent", IF(K28&lt;-5,IF('GP1 Totals'!Y54&gt;0,"Maternity/SSP","Error Detected - Code - C001"),IF(K28&gt;5,CONCATENATE("Error Detected - Code C002")," Acceptable" ) )))</f>
        <v/>
      </c>
      <c r="M28" s="132" t="str">
        <f>IF(B28=0,"",'GP1 Totals'!Z54)</f>
        <v/>
      </c>
      <c r="N28" s="132" t="str">
        <f>IF(B28=0,"", 'GP55A 23-24'!G29/'GP55A 23-24'!D29*100)</f>
        <v/>
      </c>
      <c r="O28" s="132"/>
      <c r="P28" s="155" t="str">
        <f>IF('Member Info'!T55=1, "Yes", "")</f>
        <v/>
      </c>
      <c r="Q28" s="232" t="str">
        <f>IF(B28=0,"",
IF(P28="YES","Member has left",
IF(C28="Y",
IF('GP55A 23-24'!Z29="", "please Enter Members Email address for MSS access",IF(OR('GP55A 23-24'!Q29="",'GP55A 23-24'!V29=""),"missing address/postcode","")),
IF(D28&lt;95,"Full time member has not earned a Full time Salary",
IF('GP55A 23-24'!Z29="", "Please Enter Members Email address for MSS access",IF(OR('GP55A 23-24'!Q29="",'GP55A 23-24'!V29=""),"missing address/postcode",""))))))</f>
        <v/>
      </c>
      <c r="R28" s="126" t="str">
        <f>IF(B28=0,"",'GP55A 23-24'!AA29)</f>
        <v/>
      </c>
    </row>
    <row r="29" spans="1:18" ht="17.100000000000001" customHeight="1" x14ac:dyDescent="0.25">
      <c r="A29" s="126">
        <v>28</v>
      </c>
      <c r="B29" s="131">
        <f>'GP55A 23-24'!C30</f>
        <v>0</v>
      </c>
      <c r="C29" s="131" t="str">
        <f>'GP55A 23-24'!F30</f>
        <v/>
      </c>
      <c r="D29" s="132" t="str">
        <f>IF($B29=0,"",('GP55A 23-24'!D30)/(('Member Info'!I56/12)*'GP1 Totals'!AA55)*100)</f>
        <v/>
      </c>
      <c r="E29" s="132" t="str">
        <f>IF(B29=0,"", IF('GP55A 23-24'!N30=37.5,'GP55A 23-24'!M30/('GP55A 23-24'!N30*52.14)*100,IF('GP55A 23-24'!N30=37,'GP55A 23-24'!M30/('GP55A 23-24'!N30*52.14)*100,IF('GP55A 23-24'!N30=162.93,'GP55A 23-24'!M30/('GP55A 23-24'!N30*12)*100,IF('GP55A 23-24'!N30=160.76,'GP55A 23-24'!M30/('GP55A 23-24'!N30*12)*100,('GP55A 23-24'!M30/'GP55A 23-24'!N30)*100)))))</f>
        <v/>
      </c>
      <c r="F29" s="132" t="str">
        <f t="shared" si="0"/>
        <v/>
      </c>
      <c r="G29" s="231" t="str">
        <f>IF(B29=0,"",IF(P29="yes","Member left - Ensure T55a sent",IF(AND('GP55A 23-24'!F30="Y",'GP55A 23-24'!M30=""),"Please Enter Part Time Hours",IF('GP55A 23-24'!N30="", "Please enter Standard hours", IF(D29&gt;100.1,"Error Detected - Code - A001",IF(C29="","Acceptable - FULL TIME",IF(F29&gt;5,"Error Detected - Code - B001",IF(F29&lt;-5,"Error Detected - Code - B002","Acceptable"))))))))</f>
        <v/>
      </c>
      <c r="H29" s="132">
        <f>'GP55A 23-24'!G30</f>
        <v>0</v>
      </c>
      <c r="I29" s="132" t="str">
        <f>IF(B29=0,"",('GP55A 23-24'!D30/100*M29))</f>
        <v/>
      </c>
      <c r="J29" s="132" t="str">
        <f t="shared" si="1"/>
        <v/>
      </c>
      <c r="K29" s="132" t="str">
        <f t="shared" si="2"/>
        <v/>
      </c>
      <c r="L29" s="231" t="str">
        <f>IF(B29=0,"",IF(P29="yes","Member Left - Ensure T55a sent", IF(K29&lt;-5,IF('GP1 Totals'!Y55&gt;0,"Maternity/SSP","Error Detected - Code - C001"),IF(K29&gt;5,CONCATENATE("Error Detected - Code C002")," Acceptable" ) )))</f>
        <v/>
      </c>
      <c r="M29" s="132" t="str">
        <f>IF(B29=0,"",'GP1 Totals'!Z55)</f>
        <v/>
      </c>
      <c r="N29" s="132" t="str">
        <f>IF(B29=0,"", 'GP55A 23-24'!G30/'GP55A 23-24'!D30*100)</f>
        <v/>
      </c>
      <c r="O29" s="132"/>
      <c r="P29" s="155" t="str">
        <f>IF('Member Info'!T56=1, "Yes", "")</f>
        <v/>
      </c>
      <c r="Q29" s="232" t="str">
        <f>IF(B29=0,"",
IF(P29="YES","Member has left",
IF(C29="Y",
IF('GP55A 23-24'!Z30="", "please Enter Members Email address for MSS access",IF(OR('GP55A 23-24'!Q30="",'GP55A 23-24'!V30=""),"missing address/postcode","")),
IF(D29&lt;95,"Full time member has not earned a Full time Salary",
IF('GP55A 23-24'!Z30="", "Please Enter Members Email address for MSS access",IF(OR('GP55A 23-24'!Q30="",'GP55A 23-24'!V30=""),"missing address/postcode",""))))))</f>
        <v/>
      </c>
      <c r="R29" s="126" t="str">
        <f>IF(B29=0,"",'GP55A 23-24'!AA30)</f>
        <v/>
      </c>
    </row>
    <row r="30" spans="1:18" ht="17.100000000000001" customHeight="1" x14ac:dyDescent="0.25">
      <c r="A30" s="126">
        <v>29</v>
      </c>
      <c r="B30" s="131">
        <f>'GP55A 23-24'!C31</f>
        <v>0</v>
      </c>
      <c r="C30" s="131" t="str">
        <f>'GP55A 23-24'!F31</f>
        <v/>
      </c>
      <c r="D30" s="132" t="str">
        <f>IF($B30=0,"",('GP55A 23-24'!D31)/(('Member Info'!I57/12)*'GP1 Totals'!AA56)*100)</f>
        <v/>
      </c>
      <c r="E30" s="132" t="str">
        <f>IF(B30=0,"", IF('GP55A 23-24'!N31=37.5,'GP55A 23-24'!M31/('GP55A 23-24'!N31*52.14)*100,IF('GP55A 23-24'!N31=37,'GP55A 23-24'!M31/('GP55A 23-24'!N31*52.14)*100,IF('GP55A 23-24'!N31=162.93,'GP55A 23-24'!M31/('GP55A 23-24'!N31*12)*100,IF('GP55A 23-24'!N31=160.76,'GP55A 23-24'!M31/('GP55A 23-24'!N31*12)*100,('GP55A 23-24'!M31/'GP55A 23-24'!N31)*100)))))</f>
        <v/>
      </c>
      <c r="F30" s="132" t="str">
        <f t="shared" si="0"/>
        <v/>
      </c>
      <c r="G30" s="231" t="str">
        <f>IF(B30=0,"",IF(P30="yes","Member left - Ensure T55a sent",IF(AND('GP55A 23-24'!F31="Y",'GP55A 23-24'!M31=""),"Please Enter Part Time Hours",IF('GP55A 23-24'!N31="", "Please enter Standard hours", IF(D30&gt;100.1,"Error Detected - Code - A001",IF(C30="","Acceptable - FULL TIME",IF(F30&gt;5,"Error Detected - Code - B001",IF(F30&lt;-5,"Error Detected - Code - B002","Acceptable"))))))))</f>
        <v/>
      </c>
      <c r="H30" s="132">
        <f>'GP55A 23-24'!G31</f>
        <v>0</v>
      </c>
      <c r="I30" s="132" t="str">
        <f>IF(B30=0,"",('GP55A 23-24'!D31/100*M30))</f>
        <v/>
      </c>
      <c r="J30" s="132" t="str">
        <f t="shared" si="1"/>
        <v/>
      </c>
      <c r="K30" s="132" t="str">
        <f t="shared" si="2"/>
        <v/>
      </c>
      <c r="L30" s="231" t="str">
        <f>IF(B30=0,"",IF(P30="yes","Member Left - Ensure T55a sent", IF(K30&lt;-5,IF('GP1 Totals'!Y56&gt;0,"Maternity/SSP","Error Detected - Code - C001"),IF(K30&gt;5,CONCATENATE("Error Detected - Code C002")," Acceptable" ) )))</f>
        <v/>
      </c>
      <c r="M30" s="132" t="str">
        <f>IF(B30=0,"",'GP1 Totals'!Z56)</f>
        <v/>
      </c>
      <c r="N30" s="132" t="str">
        <f>IF(B30=0,"", 'GP55A 23-24'!G31/'GP55A 23-24'!D31*100)</f>
        <v/>
      </c>
      <c r="O30" s="132"/>
      <c r="P30" s="155" t="str">
        <f>IF('Member Info'!T57=1, "Yes", "")</f>
        <v/>
      </c>
      <c r="Q30" s="232" t="str">
        <f>IF(B30=0,"",
IF(P30="YES","Member has left",
IF(C30="Y",
IF('GP55A 23-24'!Z31="", "please Enter Members Email address for MSS access",IF(OR('GP55A 23-24'!Q31="",'GP55A 23-24'!V31=""),"missing address/postcode","")),
IF(D30&lt;95,"Full time member has not earned a Full time Salary",
IF('GP55A 23-24'!Z31="", "Please Enter Members Email address for MSS access",IF(OR('GP55A 23-24'!Q31="",'GP55A 23-24'!V31=""),"missing address/postcode",""))))))</f>
        <v/>
      </c>
      <c r="R30" s="126" t="str">
        <f>IF(B30=0,"",'GP55A 23-24'!AA31)</f>
        <v/>
      </c>
    </row>
    <row r="31" spans="1:18" ht="17.100000000000001" customHeight="1" x14ac:dyDescent="0.25">
      <c r="A31" s="126">
        <v>30</v>
      </c>
      <c r="B31" s="131">
        <f>'GP55A 23-24'!C32</f>
        <v>0</v>
      </c>
      <c r="C31" s="131" t="str">
        <f>'GP55A 23-24'!F32</f>
        <v/>
      </c>
      <c r="D31" s="132" t="str">
        <f>IF($B31=0,"",('GP55A 23-24'!D32)/(('Member Info'!I58/12)*'GP1 Totals'!AA57)*100)</f>
        <v/>
      </c>
      <c r="E31" s="132" t="str">
        <f>IF(B31=0,"", IF('GP55A 23-24'!N32=37.5,'GP55A 23-24'!M32/('GP55A 23-24'!N32*52.14)*100,IF('GP55A 23-24'!N32=37,'GP55A 23-24'!M32/('GP55A 23-24'!N32*52.14)*100,IF('GP55A 23-24'!N32=162.93,'GP55A 23-24'!M32/('GP55A 23-24'!N32*12)*100,IF('GP55A 23-24'!N32=160.76,'GP55A 23-24'!M32/('GP55A 23-24'!N32*12)*100,('GP55A 23-24'!M32/'GP55A 23-24'!N32)*100)))))</f>
        <v/>
      </c>
      <c r="F31" s="132" t="str">
        <f t="shared" si="0"/>
        <v/>
      </c>
      <c r="G31" s="231" t="str">
        <f>IF(B31=0,"",IF(P31="yes","Member left - Ensure T55a sent",IF(AND('GP55A 23-24'!F32="Y",'GP55A 23-24'!M32=""),"Please Enter Part Time Hours",IF('GP55A 23-24'!N32="", "Please enter Standard hours", IF(D31&gt;100.1,"Error Detected - Code - A001",IF(C31="","Acceptable - FULL TIME",IF(F31&gt;5,"Error Detected - Code - B001",IF(F31&lt;-5,"Error Detected - Code - B002","Acceptable"))))))))</f>
        <v/>
      </c>
      <c r="H31" s="132">
        <f>'GP55A 23-24'!G32</f>
        <v>0</v>
      </c>
      <c r="I31" s="132" t="str">
        <f>IF(B31=0,"",('GP55A 23-24'!D32/100*M31))</f>
        <v/>
      </c>
      <c r="J31" s="132" t="str">
        <f t="shared" si="1"/>
        <v/>
      </c>
      <c r="K31" s="132" t="str">
        <f t="shared" si="2"/>
        <v/>
      </c>
      <c r="L31" s="231" t="str">
        <f>IF(B31=0,"",IF(P31="yes","Member Left - Ensure T55a sent", IF(K31&lt;-5,IF('GP1 Totals'!Y57&gt;0,"Maternity/SSP","Error Detected - Code - C001"),IF(K31&gt;5,CONCATENATE("Error Detected - Code C002")," Acceptable" ) )))</f>
        <v/>
      </c>
      <c r="M31" s="132" t="str">
        <f>IF(B31=0,"",'GP1 Totals'!Z57)</f>
        <v/>
      </c>
      <c r="N31" s="132" t="str">
        <f>IF(B31=0,"", 'GP55A 23-24'!G32/'GP55A 23-24'!D32*100)</f>
        <v/>
      </c>
      <c r="O31" s="132"/>
      <c r="P31" s="155" t="str">
        <f>IF('Member Info'!T58=1, "Yes", "")</f>
        <v/>
      </c>
      <c r="Q31" s="232" t="str">
        <f>IF(B31=0,"",
IF(P31="YES","Member has left",
IF(C31="Y",
IF('GP55A 23-24'!Z32="", "please Enter Members Email address for MSS access",IF(OR('GP55A 23-24'!Q32="",'GP55A 23-24'!V32=""),"missing address/postcode","")),
IF(D31&lt;95,"Full time member has not earned a Full time Salary",
IF('GP55A 23-24'!Z32="", "Please Enter Members Email address for MSS access",IF(OR('GP55A 23-24'!Q32="",'GP55A 23-24'!V32=""),"missing address/postcode",""))))))</f>
        <v/>
      </c>
      <c r="R31" s="126" t="str">
        <f>IF(B31=0,"",'GP55A 23-24'!AA32)</f>
        <v/>
      </c>
    </row>
    <row r="32" spans="1:18" ht="17.100000000000001" customHeight="1" x14ac:dyDescent="0.25">
      <c r="A32" s="126">
        <v>31</v>
      </c>
      <c r="B32" s="131">
        <f>'GP55A 23-24'!C33</f>
        <v>0</v>
      </c>
      <c r="C32" s="131" t="str">
        <f>'GP55A 23-24'!F33</f>
        <v/>
      </c>
      <c r="D32" s="132" t="str">
        <f>IF($B32=0,"",('GP55A 23-24'!D33)/(('Member Info'!I59/12)*'GP1 Totals'!AA58)*100)</f>
        <v/>
      </c>
      <c r="E32" s="132" t="str">
        <f>IF(B32=0,"", IF('GP55A 23-24'!N33=37.5,'GP55A 23-24'!M33/('GP55A 23-24'!N33*52.14)*100,IF('GP55A 23-24'!N33=37,'GP55A 23-24'!M33/('GP55A 23-24'!N33*52.14)*100,IF('GP55A 23-24'!N33=162.93,'GP55A 23-24'!M33/('GP55A 23-24'!N33*12)*100,IF('GP55A 23-24'!N33=160.76,'GP55A 23-24'!M33/('GP55A 23-24'!N33*12)*100,('GP55A 23-24'!M33/'GP55A 23-24'!N33)*100)))))</f>
        <v/>
      </c>
      <c r="F32" s="132" t="str">
        <f t="shared" si="0"/>
        <v/>
      </c>
      <c r="G32" s="231" t="str">
        <f>IF(B32=0,"",IF(P32="yes","Member left - Ensure T55a sent",IF(AND('GP55A 23-24'!F33="Y",'GP55A 23-24'!M33=""),"Please Enter Part Time Hours",IF('GP55A 23-24'!N33="", "Please enter Standard hours", IF(D32&gt;100.1,"Error Detected - Code - A001",IF(C32="","Acceptable - FULL TIME",IF(F32&gt;5,"Error Detected - Code - B001",IF(F32&lt;-5,"Error Detected - Code - B002","Acceptable"))))))))</f>
        <v/>
      </c>
      <c r="H32" s="132">
        <f>'GP55A 23-24'!G33</f>
        <v>0</v>
      </c>
      <c r="I32" s="132" t="str">
        <f>IF(B32=0,"",('GP55A 23-24'!D33/100*M32))</f>
        <v/>
      </c>
      <c r="J32" s="132" t="str">
        <f t="shared" si="1"/>
        <v/>
      </c>
      <c r="K32" s="132" t="str">
        <f t="shared" si="2"/>
        <v/>
      </c>
      <c r="L32" s="231" t="str">
        <f>IF(B32=0,"",IF(P32="yes","Member Left - Ensure T55a sent", IF(K32&lt;-5,IF('GP1 Totals'!Y58&gt;0,"Maternity/SSP","Error Detected - Code - C001"),IF(K32&gt;5,CONCATENATE("Error Detected - Code C002")," Acceptable" ) )))</f>
        <v/>
      </c>
      <c r="M32" s="132" t="str">
        <f>IF(B32=0,"",'GP1 Totals'!Z58)</f>
        <v/>
      </c>
      <c r="N32" s="132" t="str">
        <f>IF(B32=0,"", 'GP55A 23-24'!G33/'GP55A 23-24'!D33*100)</f>
        <v/>
      </c>
      <c r="O32" s="132"/>
      <c r="P32" s="155" t="str">
        <f>IF('Member Info'!T59=1, "Yes", "")</f>
        <v/>
      </c>
      <c r="Q32" s="232" t="str">
        <f>IF(B32=0,"",
IF(P32="YES","Member has left",
IF(C32="Y",
IF('GP55A 23-24'!Z33="", "please Enter Members Email address for MSS access",IF(OR('GP55A 23-24'!Q33="",'GP55A 23-24'!V33=""),"missing address/postcode","")),
IF(D32&lt;95,"Full time member has not earned a Full time Salary",
IF('GP55A 23-24'!Z33="", "Please Enter Members Email address for MSS access",IF(OR('GP55A 23-24'!Q33="",'GP55A 23-24'!V33=""),"missing address/postcode",""))))))</f>
        <v/>
      </c>
      <c r="R32" s="126" t="str">
        <f>IF(B32=0,"",'GP55A 23-24'!AA33)</f>
        <v/>
      </c>
    </row>
    <row r="33" spans="1:18" ht="17.100000000000001" customHeight="1" x14ac:dyDescent="0.25">
      <c r="A33" s="126">
        <v>32</v>
      </c>
      <c r="B33" s="131">
        <f>'GP55A 23-24'!C34</f>
        <v>0</v>
      </c>
      <c r="C33" s="131" t="str">
        <f>'GP55A 23-24'!F34</f>
        <v/>
      </c>
      <c r="D33" s="132" t="str">
        <f>IF($B33=0,"",('GP55A 23-24'!D34)/(('Member Info'!I60/12)*'GP1 Totals'!AA59)*100)</f>
        <v/>
      </c>
      <c r="E33" s="132" t="str">
        <f>IF(B33=0,"", IF('GP55A 23-24'!N34=37.5,'GP55A 23-24'!M34/('GP55A 23-24'!N34*52.14)*100,IF('GP55A 23-24'!N34=37,'GP55A 23-24'!M34/('GP55A 23-24'!N34*52.14)*100,IF('GP55A 23-24'!N34=162.93,'GP55A 23-24'!M34/('GP55A 23-24'!N34*12)*100,IF('GP55A 23-24'!N34=160.76,'GP55A 23-24'!M34/('GP55A 23-24'!N34*12)*100,('GP55A 23-24'!M34/'GP55A 23-24'!N34)*100)))))</f>
        <v/>
      </c>
      <c r="F33" s="132" t="str">
        <f t="shared" si="0"/>
        <v/>
      </c>
      <c r="G33" s="231" t="str">
        <f>IF(B33=0,"",IF(P33="yes","Member left - Ensure T55a sent",IF(AND('GP55A 23-24'!F34="Y",'GP55A 23-24'!M34=""),"Please Enter Part Time Hours",IF('GP55A 23-24'!N34="", "Please enter Standard hours", IF(D33&gt;100.1,"Error Detected - Code - A001",IF(C33="","Acceptable - FULL TIME",IF(F33&gt;5,"Error Detected - Code - B001",IF(F33&lt;-5,"Error Detected - Code - B002","Acceptable"))))))))</f>
        <v/>
      </c>
      <c r="H33" s="132">
        <f>'GP55A 23-24'!G34</f>
        <v>0</v>
      </c>
      <c r="I33" s="132" t="str">
        <f>IF(B33=0,"",('GP55A 23-24'!D34/100*M33))</f>
        <v/>
      </c>
      <c r="J33" s="132" t="str">
        <f t="shared" si="1"/>
        <v/>
      </c>
      <c r="K33" s="132" t="str">
        <f t="shared" si="2"/>
        <v/>
      </c>
      <c r="L33" s="231" t="str">
        <f>IF(B33=0,"",IF(P33="yes","Member Left - Ensure T55a sent", IF(K33&lt;-5,IF('GP1 Totals'!Y59&gt;0,"Maternity/SSP","Error Detected - Code - C001"),IF(K33&gt;5,CONCATENATE("Error Detected - Code C002")," Acceptable" ) )))</f>
        <v/>
      </c>
      <c r="M33" s="132" t="str">
        <f>IF(B33=0,"",'GP1 Totals'!Z59)</f>
        <v/>
      </c>
      <c r="N33" s="132" t="str">
        <f>IF(B33=0,"", 'GP55A 23-24'!G34/'GP55A 23-24'!D34*100)</f>
        <v/>
      </c>
      <c r="O33" s="132"/>
      <c r="P33" s="155" t="str">
        <f>IF('Member Info'!T60=1, "Yes", "")</f>
        <v/>
      </c>
      <c r="Q33" s="232" t="str">
        <f>IF(B33=0,"",
IF(P33="YES","Member has left",
IF(C33="Y",
IF('GP55A 23-24'!Z34="", "please Enter Members Email address for MSS access",IF(OR('GP55A 23-24'!Q34="",'GP55A 23-24'!V34=""),"missing address/postcode","")),
IF(D33&lt;95,"Full time member has not earned a Full time Salary",
IF('GP55A 23-24'!Z34="", "Please Enter Members Email address for MSS access",IF(OR('GP55A 23-24'!Q34="",'GP55A 23-24'!V34=""),"missing address/postcode",""))))))</f>
        <v/>
      </c>
      <c r="R33" s="126" t="str">
        <f>IF(B33=0,"",'GP55A 23-24'!AA34)</f>
        <v/>
      </c>
    </row>
    <row r="34" spans="1:18" ht="17.100000000000001" customHeight="1" x14ac:dyDescent="0.25">
      <c r="A34" s="126">
        <v>33</v>
      </c>
      <c r="B34" s="131">
        <f>'GP55A 23-24'!C35</f>
        <v>0</v>
      </c>
      <c r="C34" s="131" t="str">
        <f>'GP55A 23-24'!F35</f>
        <v/>
      </c>
      <c r="D34" s="132" t="str">
        <f>IF($B34=0,"",('GP55A 23-24'!D35)/(('Member Info'!I61/12)*'GP1 Totals'!AA60)*100)</f>
        <v/>
      </c>
      <c r="E34" s="132" t="str">
        <f>IF(B34=0,"", IF('GP55A 23-24'!N35=37.5,'GP55A 23-24'!M35/('GP55A 23-24'!N35*52.14)*100,IF('GP55A 23-24'!N35=37,'GP55A 23-24'!M35/('GP55A 23-24'!N35*52.14)*100,IF('GP55A 23-24'!N35=162.93,'GP55A 23-24'!M35/('GP55A 23-24'!N35*12)*100,IF('GP55A 23-24'!N35=160.76,'GP55A 23-24'!M35/('GP55A 23-24'!N35*12)*100,('GP55A 23-24'!M35/'GP55A 23-24'!N35)*100)))))</f>
        <v/>
      </c>
      <c r="F34" s="132" t="str">
        <f t="shared" si="0"/>
        <v/>
      </c>
      <c r="G34" s="231" t="str">
        <f>IF(B34=0,"",IF(P34="yes","Member left - Ensure T55a sent",IF(AND('GP55A 23-24'!F35="Y",'GP55A 23-24'!M35=""),"Please Enter Part Time Hours",IF('GP55A 23-24'!N35="", "Please enter Standard hours", IF(D34&gt;100.1,"Error Detected - Code - A001",IF(C34="","Acceptable - FULL TIME",IF(F34&gt;5,"Error Detected - Code - B001",IF(F34&lt;-5,"Error Detected - Code - B002","Acceptable"))))))))</f>
        <v/>
      </c>
      <c r="H34" s="132">
        <f>'GP55A 23-24'!G35</f>
        <v>0</v>
      </c>
      <c r="I34" s="132" t="str">
        <f>IF(B34=0,"",('GP55A 23-24'!D35/100*M34))</f>
        <v/>
      </c>
      <c r="J34" s="132" t="str">
        <f t="shared" si="1"/>
        <v/>
      </c>
      <c r="K34" s="132" t="str">
        <f t="shared" si="2"/>
        <v/>
      </c>
      <c r="L34" s="231" t="str">
        <f>IF(B34=0,"",IF(P34="yes","Member Left - Ensure T55a sent", IF(K34&lt;-5,IF('GP1 Totals'!Y60&gt;0,"Maternity/SSP","Error Detected - Code - C001"),IF(K34&gt;5,CONCATENATE("Error Detected - Code C002")," Acceptable" ) )))</f>
        <v/>
      </c>
      <c r="M34" s="132" t="str">
        <f>IF(B34=0,"",'GP1 Totals'!Z60)</f>
        <v/>
      </c>
      <c r="N34" s="132" t="str">
        <f>IF(B34=0,"", 'GP55A 23-24'!G35/'GP55A 23-24'!D35*100)</f>
        <v/>
      </c>
      <c r="O34" s="132"/>
      <c r="P34" s="155" t="str">
        <f>IF('Member Info'!T61=1, "Yes", "")</f>
        <v/>
      </c>
      <c r="Q34" s="232" t="str">
        <f>IF(B34=0,"",
IF(P34="YES","Member has left",
IF(C34="Y",
IF('GP55A 23-24'!Z35="", "please Enter Members Email address for MSS access",IF(OR('GP55A 23-24'!Q35="",'GP55A 23-24'!V35=""),"missing address/postcode","")),
IF(D34&lt;95,"Full time member has not earned a Full time Salary",
IF('GP55A 23-24'!Z35="", "Please Enter Members Email address for MSS access",IF(OR('GP55A 23-24'!Q35="",'GP55A 23-24'!V35=""),"missing address/postcode",""))))))</f>
        <v/>
      </c>
      <c r="R34" s="126" t="str">
        <f>IF(B34=0,"",'GP55A 23-24'!AA35)</f>
        <v/>
      </c>
    </row>
    <row r="35" spans="1:18" ht="17.100000000000001" customHeight="1" x14ac:dyDescent="0.25">
      <c r="A35" s="126">
        <v>34</v>
      </c>
      <c r="B35" s="131">
        <f>'GP55A 23-24'!C36</f>
        <v>0</v>
      </c>
      <c r="C35" s="131" t="str">
        <f>'GP55A 23-24'!F36</f>
        <v/>
      </c>
      <c r="D35" s="132" t="str">
        <f>IF($B35=0,"",('GP55A 23-24'!D36)/(('Member Info'!I62/12)*'GP1 Totals'!AA61)*100)</f>
        <v/>
      </c>
      <c r="E35" s="132" t="str">
        <f>IF(B35=0,"", IF('GP55A 23-24'!N36=37.5,'GP55A 23-24'!M36/('GP55A 23-24'!N36*52.14)*100,IF('GP55A 23-24'!N36=37,'GP55A 23-24'!M36/('GP55A 23-24'!N36*52.14)*100,IF('GP55A 23-24'!N36=162.93,'GP55A 23-24'!M36/('GP55A 23-24'!N36*12)*100,IF('GP55A 23-24'!N36=160.76,'GP55A 23-24'!M36/('GP55A 23-24'!N36*12)*100,('GP55A 23-24'!M36/'GP55A 23-24'!N36)*100)))))</f>
        <v/>
      </c>
      <c r="F35" s="132" t="str">
        <f t="shared" si="0"/>
        <v/>
      </c>
      <c r="G35" s="231" t="str">
        <f>IF(B35=0,"",IF(P35="yes","Member left - Ensure T55a sent",IF(AND('GP55A 23-24'!F36="Y",'GP55A 23-24'!M36=""),"Please Enter Part Time Hours",IF('GP55A 23-24'!N36="", "Please enter Standard hours", IF(D35&gt;100.1,"Error Detected - Code - A001",IF(C35="","Acceptable - FULL TIME",IF(F35&gt;5,"Error Detected - Code - B001",IF(F35&lt;-5,"Error Detected - Code - B002","Acceptable"))))))))</f>
        <v/>
      </c>
      <c r="H35" s="132">
        <f>'GP55A 23-24'!G36</f>
        <v>0</v>
      </c>
      <c r="I35" s="132" t="str">
        <f>IF(B35=0,"",('GP55A 23-24'!D36/100*M35))</f>
        <v/>
      </c>
      <c r="J35" s="132" t="str">
        <f t="shared" si="1"/>
        <v/>
      </c>
      <c r="K35" s="132" t="str">
        <f t="shared" si="2"/>
        <v/>
      </c>
      <c r="L35" s="231" t="str">
        <f>IF(B35=0,"",IF(P35="yes","Member Left - Ensure T55a sent", IF(K35&lt;-5,IF('GP1 Totals'!Y61&gt;0,"Maternity/SSP","Error Detected - Code - C001"),IF(K35&gt;5,CONCATENATE("Error Detected - Code C002")," Acceptable" ) )))</f>
        <v/>
      </c>
      <c r="M35" s="132" t="str">
        <f>IF(B35=0,"",'GP1 Totals'!Z61)</f>
        <v/>
      </c>
      <c r="N35" s="132" t="str">
        <f>IF(B35=0,"", 'GP55A 23-24'!G36/'GP55A 23-24'!D36*100)</f>
        <v/>
      </c>
      <c r="O35" s="132"/>
      <c r="P35" s="155" t="str">
        <f>IF('Member Info'!T62=1, "Yes", "")</f>
        <v/>
      </c>
      <c r="Q35" s="232" t="str">
        <f>IF(B35=0,"",
IF(P35="YES","Member has left",
IF(C35="Y",
IF('GP55A 23-24'!Z36="", "please Enter Members Email address for MSS access",IF(OR('GP55A 23-24'!Q36="",'GP55A 23-24'!V36=""),"missing address/postcode","")),
IF(D35&lt;95,"Full time member has not earned a Full time Salary",
IF('GP55A 23-24'!Z36="", "Please Enter Members Email address for MSS access",IF(OR('GP55A 23-24'!Q36="",'GP55A 23-24'!V36=""),"missing address/postcode",""))))))</f>
        <v/>
      </c>
      <c r="R35" s="126" t="str">
        <f>IF(B35=0,"",'GP55A 23-24'!AA36)</f>
        <v/>
      </c>
    </row>
    <row r="36" spans="1:18" ht="17.100000000000001" customHeight="1" x14ac:dyDescent="0.25">
      <c r="A36" s="126">
        <v>35</v>
      </c>
      <c r="B36" s="131">
        <f>'GP55A 23-24'!C37</f>
        <v>0</v>
      </c>
      <c r="C36" s="131" t="str">
        <f>'GP55A 23-24'!F37</f>
        <v/>
      </c>
      <c r="D36" s="132" t="str">
        <f>IF($B36=0,"",('GP55A 23-24'!D37)/(('Member Info'!I63/12)*'GP1 Totals'!AA62)*100)</f>
        <v/>
      </c>
      <c r="E36" s="132" t="str">
        <f>IF(B36=0,"", IF('GP55A 23-24'!N37=37.5,'GP55A 23-24'!M37/('GP55A 23-24'!N37*52.14)*100,IF('GP55A 23-24'!N37=37,'GP55A 23-24'!M37/('GP55A 23-24'!N37*52.14)*100,IF('GP55A 23-24'!N37=162.93,'GP55A 23-24'!M37/('GP55A 23-24'!N37*12)*100,IF('GP55A 23-24'!N37=160.76,'GP55A 23-24'!M37/('GP55A 23-24'!N37*12)*100,('GP55A 23-24'!M37/'GP55A 23-24'!N37)*100)))))</f>
        <v/>
      </c>
      <c r="F36" s="132" t="str">
        <f t="shared" si="0"/>
        <v/>
      </c>
      <c r="G36" s="231" t="str">
        <f>IF(B36=0,"",IF(P36="yes","Member left - Ensure T55a sent",IF(AND('GP55A 23-24'!F37="Y",'GP55A 23-24'!M37=""),"Please Enter Part Time Hours",IF('GP55A 23-24'!N37="", "Please enter Standard hours", IF(D36&gt;100.1,"Error Detected - Code - A001",IF(C36="","Acceptable - FULL TIME",IF(F36&gt;5,"Error Detected - Code - B001",IF(F36&lt;-5,"Error Detected - Code - B002","Acceptable"))))))))</f>
        <v/>
      </c>
      <c r="H36" s="132">
        <f>'GP55A 23-24'!G37</f>
        <v>0</v>
      </c>
      <c r="I36" s="132" t="str">
        <f>IF(B36=0,"",('GP55A 23-24'!D37/100*M36))</f>
        <v/>
      </c>
      <c r="J36" s="132" t="str">
        <f t="shared" si="1"/>
        <v/>
      </c>
      <c r="K36" s="132" t="str">
        <f t="shared" si="2"/>
        <v/>
      </c>
      <c r="L36" s="231" t="str">
        <f>IF(B36=0,"",IF(P36="yes","Member Left - Ensure T55a sent", IF(K36&lt;-5,IF('GP1 Totals'!Y62&gt;0,"Maternity/SSP","Error Detected - Code - C001"),IF(K36&gt;5,CONCATENATE("Error Detected - Code C002")," Acceptable" ) )))</f>
        <v/>
      </c>
      <c r="M36" s="132" t="str">
        <f>IF(B36=0,"",'GP1 Totals'!Z62)</f>
        <v/>
      </c>
      <c r="N36" s="132" t="str">
        <f>IF(B36=0,"", 'GP55A 23-24'!G37/'GP55A 23-24'!D37*100)</f>
        <v/>
      </c>
      <c r="O36" s="132"/>
      <c r="P36" s="155" t="str">
        <f>IF('Member Info'!T63=1, "Yes", "")</f>
        <v/>
      </c>
      <c r="Q36" s="232" t="str">
        <f>IF(B36=0,"",
IF(P36="YES","Member has left",
IF(C36="Y",
IF('GP55A 23-24'!Z37="", "please Enter Members Email address for MSS access",IF(OR('GP55A 23-24'!Q37="",'GP55A 23-24'!V37=""),"missing address/postcode","")),
IF(D36&lt;95,"Full time member has not earned a Full time Salary",
IF('GP55A 23-24'!Z37="", "Please Enter Members Email address for MSS access",IF(OR('GP55A 23-24'!Q37="",'GP55A 23-24'!V37=""),"missing address/postcode",""))))))</f>
        <v/>
      </c>
      <c r="R36" s="126" t="str">
        <f>IF(B36=0,"",'GP55A 23-24'!AA37)</f>
        <v/>
      </c>
    </row>
    <row r="37" spans="1:18" ht="17.100000000000001" customHeight="1" x14ac:dyDescent="0.25">
      <c r="A37" s="126">
        <v>36</v>
      </c>
      <c r="B37" s="131">
        <f>'GP55A 23-24'!C38</f>
        <v>0</v>
      </c>
      <c r="C37" s="131" t="str">
        <f>'GP55A 23-24'!F38</f>
        <v/>
      </c>
      <c r="D37" s="132" t="str">
        <f>IF($B37=0,"",('GP55A 23-24'!D38)/(('Member Info'!I64/12)*'GP1 Totals'!AA63)*100)</f>
        <v/>
      </c>
      <c r="E37" s="132" t="str">
        <f>IF(B37=0,"", IF('GP55A 23-24'!N38=37.5,'GP55A 23-24'!M38/('GP55A 23-24'!N38*52.14)*100,IF('GP55A 23-24'!N38=37,'GP55A 23-24'!M38/('GP55A 23-24'!N38*52.14)*100,IF('GP55A 23-24'!N38=162.93,'GP55A 23-24'!M38/('GP55A 23-24'!N38*12)*100,IF('GP55A 23-24'!N38=160.76,'GP55A 23-24'!M38/('GP55A 23-24'!N38*12)*100,('GP55A 23-24'!M38/'GP55A 23-24'!N38)*100)))))</f>
        <v/>
      </c>
      <c r="F37" s="132" t="str">
        <f t="shared" si="0"/>
        <v/>
      </c>
      <c r="G37" s="231" t="str">
        <f>IF(B37=0,"",IF(P37="yes","Member left - Ensure T55a sent",IF(AND('GP55A 23-24'!F38="Y",'GP55A 23-24'!M38=""),"Please Enter Part Time Hours",IF('GP55A 23-24'!N38="", "Please enter Standard hours", IF(D37&gt;100.1,"Error Detected - Code - A001",IF(C37="","Acceptable - FULL TIME",IF(F37&gt;5,"Error Detected - Code - B001",IF(F37&lt;-5,"Error Detected - Code - B002","Acceptable"))))))))</f>
        <v/>
      </c>
      <c r="H37" s="132">
        <f>'GP55A 23-24'!G38</f>
        <v>0</v>
      </c>
      <c r="I37" s="132" t="str">
        <f>IF(B37=0,"",('GP55A 23-24'!D38/100*M37))</f>
        <v/>
      </c>
      <c r="J37" s="132" t="str">
        <f t="shared" si="1"/>
        <v/>
      </c>
      <c r="K37" s="132" t="str">
        <f t="shared" si="2"/>
        <v/>
      </c>
      <c r="L37" s="231" t="str">
        <f>IF(B37=0,"",IF(P37="yes","Member Left - Ensure T55a sent", IF(K37&lt;-5,IF('GP1 Totals'!Y63&gt;0,"Maternity/SSP","Error Detected - Code - C001"),IF(K37&gt;5,CONCATENATE("Error Detected - Code C002")," Acceptable" ) )))</f>
        <v/>
      </c>
      <c r="M37" s="132" t="str">
        <f>IF(B37=0,"",'GP1 Totals'!Z63)</f>
        <v/>
      </c>
      <c r="N37" s="132" t="str">
        <f>IF(B37=0,"", 'GP55A 23-24'!G38/'GP55A 23-24'!D38*100)</f>
        <v/>
      </c>
      <c r="O37" s="132"/>
      <c r="P37" s="155" t="str">
        <f>IF('Member Info'!T64=1, "Yes", "")</f>
        <v/>
      </c>
      <c r="Q37" s="232" t="str">
        <f>IF(B37=0,"",
IF(P37="YES","Member has left",
IF(C37="Y",
IF('GP55A 23-24'!Z38="", "please Enter Members Email address for MSS access",IF(OR('GP55A 23-24'!Q38="",'GP55A 23-24'!V38=""),"missing address/postcode","")),
IF(D37&lt;95,"Full time member has not earned a Full time Salary",
IF('GP55A 23-24'!Z38="", "Please Enter Members Email address for MSS access",IF(OR('GP55A 23-24'!Q38="",'GP55A 23-24'!V38=""),"missing address/postcode",""))))))</f>
        <v/>
      </c>
      <c r="R37" s="126" t="str">
        <f>IF(B37=0,"",'GP55A 23-24'!AA38)</f>
        <v/>
      </c>
    </row>
    <row r="38" spans="1:18" ht="17.100000000000001" customHeight="1" x14ac:dyDescent="0.25">
      <c r="A38" s="126">
        <v>37</v>
      </c>
      <c r="B38" s="131">
        <f>'GP55A 23-24'!C39</f>
        <v>0</v>
      </c>
      <c r="C38" s="131" t="str">
        <f>'GP55A 23-24'!F39</f>
        <v/>
      </c>
      <c r="D38" s="132" t="str">
        <f>IF($B38=0,"",('GP55A 23-24'!D39)/(('Member Info'!I65/12)*'GP1 Totals'!AA64)*100)</f>
        <v/>
      </c>
      <c r="E38" s="132" t="str">
        <f>IF(B38=0,"", IF('GP55A 23-24'!N39=37.5,'GP55A 23-24'!M39/('GP55A 23-24'!N39*52.14)*100,IF('GP55A 23-24'!N39=37,'GP55A 23-24'!M39/('GP55A 23-24'!N39*52.14)*100,IF('GP55A 23-24'!N39=162.93,'GP55A 23-24'!M39/('GP55A 23-24'!N39*12)*100,IF('GP55A 23-24'!N39=160.76,'GP55A 23-24'!M39/('GP55A 23-24'!N39*12)*100,('GP55A 23-24'!M39/'GP55A 23-24'!N39)*100)))))</f>
        <v/>
      </c>
      <c r="F38" s="132" t="str">
        <f t="shared" si="0"/>
        <v/>
      </c>
      <c r="G38" s="231" t="str">
        <f>IF(B38=0,"",IF(P38="yes","Member left - Ensure T55a sent",IF(AND('GP55A 23-24'!F39="Y",'GP55A 23-24'!M39=""),"Please Enter Part Time Hours",IF('GP55A 23-24'!N39="", "Please enter Standard hours", IF(D38&gt;100.1,"Error Detected - Code - A001",IF(C38="","Acceptable - FULL TIME",IF(F38&gt;5,"Error Detected - Code - B001",IF(F38&lt;-5,"Error Detected - Code - B002","Acceptable"))))))))</f>
        <v/>
      </c>
      <c r="H38" s="132">
        <f>'GP55A 23-24'!G39</f>
        <v>0</v>
      </c>
      <c r="I38" s="132" t="str">
        <f>IF(B38=0,"",('GP55A 23-24'!D39/100*M38))</f>
        <v/>
      </c>
      <c r="J38" s="132" t="str">
        <f t="shared" si="1"/>
        <v/>
      </c>
      <c r="K38" s="132" t="str">
        <f t="shared" si="2"/>
        <v/>
      </c>
      <c r="L38" s="231" t="str">
        <f>IF(B38=0,"",IF(P38="yes","Member Left - Ensure T55a sent", IF(K38&lt;-5,IF('GP1 Totals'!Y64&gt;0,"Maternity/SSP","Error Detected - Code - C001"),IF(K38&gt;5,CONCATENATE("Error Detected - Code C002")," Acceptable" ) )))</f>
        <v/>
      </c>
      <c r="M38" s="132" t="str">
        <f>IF(B38=0,"",'GP1 Totals'!Z64)</f>
        <v/>
      </c>
      <c r="N38" s="132" t="str">
        <f>IF(B38=0,"", 'GP55A 23-24'!G39/'GP55A 23-24'!D39*100)</f>
        <v/>
      </c>
      <c r="O38" s="132"/>
      <c r="P38" s="155" t="str">
        <f>IF('Member Info'!T65=1, "Yes", "")</f>
        <v/>
      </c>
      <c r="Q38" s="232" t="str">
        <f>IF(B38=0,"",
IF(P38="YES","Member has left",
IF(C38="Y",
IF('GP55A 23-24'!Z39="", "please Enter Members Email address for MSS access",IF(OR('GP55A 23-24'!Q39="",'GP55A 23-24'!V39=""),"missing address/postcode","")),
IF(D38&lt;95,"Full time member has not earned a Full time Salary",
IF('GP55A 23-24'!Z39="", "Please Enter Members Email address for MSS access",IF(OR('GP55A 23-24'!Q39="",'GP55A 23-24'!V39=""),"missing address/postcode",""))))))</f>
        <v/>
      </c>
      <c r="R38" s="126" t="str">
        <f>IF(B38=0,"",'GP55A 23-24'!AA39)</f>
        <v/>
      </c>
    </row>
    <row r="39" spans="1:18" ht="17.100000000000001" customHeight="1" x14ac:dyDescent="0.25">
      <c r="A39" s="126">
        <v>38</v>
      </c>
      <c r="B39" s="131">
        <f>'GP55A 23-24'!C40</f>
        <v>0</v>
      </c>
      <c r="C39" s="131" t="str">
        <f>'GP55A 23-24'!F40</f>
        <v/>
      </c>
      <c r="D39" s="132" t="str">
        <f>IF($B39=0,"",('GP55A 23-24'!D40)/(('Member Info'!I66/12)*'GP1 Totals'!AA65)*100)</f>
        <v/>
      </c>
      <c r="E39" s="132" t="str">
        <f>IF(B39=0,"", IF('GP55A 23-24'!N40=37.5,'GP55A 23-24'!M40/('GP55A 23-24'!N40*52.14)*100,IF('GP55A 23-24'!N40=37,'GP55A 23-24'!M40/('GP55A 23-24'!N40*52.14)*100,IF('GP55A 23-24'!N40=162.93,'GP55A 23-24'!M40/('GP55A 23-24'!N40*12)*100,IF('GP55A 23-24'!N40=160.76,'GP55A 23-24'!M40/('GP55A 23-24'!N40*12)*100,('GP55A 23-24'!M40/'GP55A 23-24'!N40)*100)))))</f>
        <v/>
      </c>
      <c r="F39" s="132" t="str">
        <f t="shared" si="0"/>
        <v/>
      </c>
      <c r="G39" s="231" t="str">
        <f>IF(B39=0,"",IF(P39="yes","Member left - Ensure T55a sent",IF(AND('GP55A 23-24'!F40="Y",'GP55A 23-24'!M40=""),"Please Enter Part Time Hours",IF('GP55A 23-24'!N40="", "Please enter Standard hours", IF(D39&gt;100.1,"Error Detected - Code - A001",IF(C39="","Acceptable - FULL TIME",IF(F39&gt;5,"Error Detected - Code - B001",IF(F39&lt;-5,"Error Detected - Code - B002","Acceptable"))))))))</f>
        <v/>
      </c>
      <c r="H39" s="132">
        <f>'GP55A 23-24'!G40</f>
        <v>0</v>
      </c>
      <c r="I39" s="132" t="str">
        <f>IF(B39=0,"",('GP55A 23-24'!D40/100*M39))</f>
        <v/>
      </c>
      <c r="J39" s="132" t="str">
        <f t="shared" si="1"/>
        <v/>
      </c>
      <c r="K39" s="132" t="str">
        <f t="shared" si="2"/>
        <v/>
      </c>
      <c r="L39" s="231" t="str">
        <f>IF(B39=0,"",IF(P39="yes","Member Left - Ensure T55a sent", IF(K39&lt;-5,IF('GP1 Totals'!Y65&gt;0,"Maternity/SSP","Error Detected - Code - C001"),IF(K39&gt;5,CONCATENATE("Error Detected - Code C002")," Acceptable" ) )))</f>
        <v/>
      </c>
      <c r="M39" s="132" t="str">
        <f>IF(B39=0,"",'GP1 Totals'!Z65)</f>
        <v/>
      </c>
      <c r="N39" s="132" t="str">
        <f>IF(B39=0,"", 'GP55A 23-24'!G40/'GP55A 23-24'!D40*100)</f>
        <v/>
      </c>
      <c r="O39" s="132"/>
      <c r="P39" s="155" t="str">
        <f>IF('Member Info'!T66=1, "Yes", "")</f>
        <v/>
      </c>
      <c r="Q39" s="232" t="str">
        <f>IF(B39=0,"",
IF(P39="YES","Member has left",
IF(C39="Y",
IF('GP55A 23-24'!Z40="", "please Enter Members Email address for MSS access",IF(OR('GP55A 23-24'!Q40="",'GP55A 23-24'!V40=""),"missing address/postcode","")),
IF(D39&lt;95,"Full time member has not earned a Full time Salary",
IF('GP55A 23-24'!Z40="", "Please Enter Members Email address for MSS access",IF(OR('GP55A 23-24'!Q40="",'GP55A 23-24'!V40=""),"missing address/postcode",""))))))</f>
        <v/>
      </c>
      <c r="R39" s="126" t="str">
        <f>IF(B39=0,"",'GP55A 23-24'!AA40)</f>
        <v/>
      </c>
    </row>
    <row r="40" spans="1:18" ht="15" customHeight="1" x14ac:dyDescent="0.25">
      <c r="A40" s="126">
        <v>39</v>
      </c>
      <c r="B40" s="131">
        <f>'GP55A 23-24'!C41</f>
        <v>0</v>
      </c>
      <c r="C40" s="131" t="str">
        <f>'GP55A 23-24'!F41</f>
        <v/>
      </c>
      <c r="D40" s="132" t="str">
        <f>IF($B40=0,"",('GP55A 23-24'!D41)/(('Member Info'!I67/12)*'GP1 Totals'!AA66)*100)</f>
        <v/>
      </c>
      <c r="E40" s="132" t="str">
        <f>IF(B40=0,"", IF('GP55A 23-24'!N41=37.5,'GP55A 23-24'!M41/('GP55A 23-24'!N41*52.14)*100,IF('GP55A 23-24'!N41=37,'GP55A 23-24'!M41/('GP55A 23-24'!N41*52.14)*100,IF('GP55A 23-24'!N41=162.93,'GP55A 23-24'!M41/('GP55A 23-24'!N41*12)*100,IF('GP55A 23-24'!N41=160.76,'GP55A 23-24'!M41/('GP55A 23-24'!N41*12)*100,('GP55A 23-24'!M41/'GP55A 23-24'!N41)*100)))))</f>
        <v/>
      </c>
      <c r="F40" s="132" t="str">
        <f t="shared" si="0"/>
        <v/>
      </c>
      <c r="G40" s="231" t="str">
        <f>IF(B40=0,"",IF(P40="yes","Member left - Ensure T55a sent",IF(AND('GP55A 23-24'!F41="Y",'GP55A 23-24'!M41=""),"Please Enter Part Time Hours",IF('GP55A 23-24'!N41="", "Please enter Standard hours", IF(D40&gt;100.1,"Error Detected - Code - A001",IF(C40="","Acceptable - FULL TIME",IF(F40&gt;5,"Error Detected - Code - B001",IF(F40&lt;-5,"Error Detected - Code - B002","Acceptable"))))))))</f>
        <v/>
      </c>
      <c r="H40" s="132">
        <f>'GP55A 23-24'!G41</f>
        <v>0</v>
      </c>
      <c r="I40" s="132" t="str">
        <f>IF(B40=0,"",('GP55A 23-24'!D41/100*M40))</f>
        <v/>
      </c>
      <c r="J40" s="132" t="str">
        <f t="shared" si="1"/>
        <v/>
      </c>
      <c r="K40" s="132" t="str">
        <f t="shared" si="2"/>
        <v/>
      </c>
      <c r="L40" s="231" t="str">
        <f>IF(B40=0,"",IF(P40="yes","Member Left - Ensure T55a sent", IF(K40&lt;-5,IF('GP1 Totals'!Y66&gt;0,"Maternity/SSP","Error Detected - Code - C001"),IF(K40&gt;5,CONCATENATE("Error Detected - Code C002")," Acceptable" ) )))</f>
        <v/>
      </c>
      <c r="M40" s="132" t="str">
        <f>IF(B40=0,"",'GP1 Totals'!Z66)</f>
        <v/>
      </c>
      <c r="N40" s="132" t="str">
        <f>IF(B40=0,"", 'GP55A 23-24'!G41/'GP55A 23-24'!D41*100)</f>
        <v/>
      </c>
      <c r="O40" s="132"/>
      <c r="P40" s="155" t="str">
        <f>IF('Member Info'!T67=1, "Yes", "")</f>
        <v/>
      </c>
      <c r="Q40" s="232" t="str">
        <f>IF(B40=0,"",
IF(P40="YES","Member has left",
IF(C40="Y",
IF('GP55A 23-24'!Z41="", "please Enter Members Email address for MSS access",IF(OR('GP55A 23-24'!Q41="",'GP55A 23-24'!V41=""),"missing address/postcode","")),
IF(D40&lt;95,"Full time member has not earned a Full time Salary",
IF('GP55A 23-24'!Z41="", "Please Enter Members Email address for MSS access",IF(OR('GP55A 23-24'!Q41="",'GP55A 23-24'!V41=""),"missing address/postcode",""))))))</f>
        <v/>
      </c>
      <c r="R40" s="126" t="str">
        <f>IF(B40=0,"",'GP55A 23-24'!AA41)</f>
        <v/>
      </c>
    </row>
    <row r="41" spans="1:18" ht="15" customHeight="1" x14ac:dyDescent="0.25">
      <c r="A41" s="126">
        <v>40</v>
      </c>
      <c r="B41" s="131">
        <f>'GP55A 23-24'!C42</f>
        <v>0</v>
      </c>
      <c r="C41" s="131" t="str">
        <f>'GP55A 23-24'!F42</f>
        <v/>
      </c>
      <c r="D41" s="132" t="str">
        <f>IF($B41=0,"",('GP55A 23-24'!D42)/(('Member Info'!I68/12)*'GP1 Totals'!AA67)*100)</f>
        <v/>
      </c>
      <c r="E41" s="132" t="str">
        <f>IF(B41=0,"", IF('GP55A 23-24'!N42=37.5,'GP55A 23-24'!M42/('GP55A 23-24'!N42*52.14)*100,IF('GP55A 23-24'!N42=37,'GP55A 23-24'!M42/('GP55A 23-24'!N42*52.14)*100,IF('GP55A 23-24'!N42=162.93,'GP55A 23-24'!M42/('GP55A 23-24'!N42*12)*100,IF('GP55A 23-24'!N42=160.76,'GP55A 23-24'!M42/('GP55A 23-24'!N42*12)*100,('GP55A 23-24'!M42/'GP55A 23-24'!N42)*100)))))</f>
        <v/>
      </c>
      <c r="F41" s="132" t="str">
        <f t="shared" si="0"/>
        <v/>
      </c>
      <c r="G41" s="231" t="str">
        <f>IF(B41=0,"",IF(P41="yes","Member left - Ensure T55a sent",IF(AND('GP55A 23-24'!F42="Y",'GP55A 23-24'!M42=""),"Please Enter Part Time Hours",IF('GP55A 23-24'!N42="", "Please enter Standard hours", IF(D41&gt;100.1,"Error Detected - Code - A001",IF(C41="","Acceptable - FULL TIME",IF(F41&gt;5,"Error Detected - Code - B001",IF(F41&lt;-5,"Error Detected - Code - B002","Acceptable"))))))))</f>
        <v/>
      </c>
      <c r="H41" s="132">
        <f>'GP55A 23-24'!G42</f>
        <v>0</v>
      </c>
      <c r="I41" s="132" t="str">
        <f>IF(B41=0,"",('GP55A 23-24'!D42/100*M41))</f>
        <v/>
      </c>
      <c r="J41" s="132" t="str">
        <f t="shared" si="1"/>
        <v/>
      </c>
      <c r="K41" s="132" t="str">
        <f t="shared" si="2"/>
        <v/>
      </c>
      <c r="L41" s="231" t="str">
        <f>IF(B41=0,"",IF(P41="yes","Member Left - Ensure T55a sent", IF(K41&lt;-5,IF('GP1 Totals'!Y67&gt;0,"Maternity/SSP","Error Detected - Code - C001"),IF(K41&gt;5,CONCATENATE("Error Detected - Code C002")," Acceptable" ) )))</f>
        <v/>
      </c>
      <c r="M41" s="132" t="str">
        <f>IF(B41=0,"",'GP1 Totals'!Z67)</f>
        <v/>
      </c>
      <c r="N41" s="132" t="str">
        <f>IF(B41=0,"", 'GP55A 23-24'!G42/'GP55A 23-24'!D42*100)</f>
        <v/>
      </c>
      <c r="O41" s="132"/>
      <c r="P41" s="155" t="str">
        <f>IF('Member Info'!T68=1, "Yes", "")</f>
        <v/>
      </c>
      <c r="Q41" s="232" t="str">
        <f>IF(B41=0,"",
IF(P41="YES","Member has left",
IF(C41="Y",
IF('GP55A 23-24'!Z42="", "please Enter Members Email address for MSS access",IF(OR('GP55A 23-24'!Q42="",'GP55A 23-24'!V42=""),"missing address/postcode","")),
IF(D41&lt;95,"Full time member has not earned a Full time Salary",
IF('GP55A 23-24'!Z42="", "Please Enter Members Email address for MSS access",IF(OR('GP55A 23-24'!Q42="",'GP55A 23-24'!V42=""),"missing address/postcode",""))))))</f>
        <v/>
      </c>
      <c r="R41" s="126" t="str">
        <f>IF(B41=0,"",'GP55A 23-24'!AA42)</f>
        <v/>
      </c>
    </row>
    <row r="42" spans="1:18" x14ac:dyDescent="0.25">
      <c r="A42" s="126">
        <v>41</v>
      </c>
      <c r="B42" s="131">
        <f>'GP55A 23-24'!C43</f>
        <v>0</v>
      </c>
      <c r="C42" s="131" t="str">
        <f>'GP55A 23-24'!F43</f>
        <v/>
      </c>
      <c r="D42" s="132" t="str">
        <f>IF($B42=0,"",('GP55A 23-24'!D43)/(('Member Info'!I69/12)*'GP1 Totals'!AA68)*100)</f>
        <v/>
      </c>
      <c r="E42" s="132" t="str">
        <f>IF(B42=0,"", IF('GP55A 23-24'!N43=37.5,'GP55A 23-24'!M43/('GP55A 23-24'!N43*52.14)*100,IF('GP55A 23-24'!N43=37,'GP55A 23-24'!M43/('GP55A 23-24'!N43*52.14)*100,IF('GP55A 23-24'!N43=162.93,'GP55A 23-24'!M43/('GP55A 23-24'!N43*12)*100,IF('GP55A 23-24'!N43=160.76,'GP55A 23-24'!M43/('GP55A 23-24'!N43*12)*100,('GP55A 23-24'!M43/'GP55A 23-24'!N43)*100)))))</f>
        <v/>
      </c>
      <c r="F42" s="132" t="str">
        <f t="shared" si="0"/>
        <v/>
      </c>
      <c r="G42" s="231" t="str">
        <f>IF(B42=0,"",IF(P42="yes","Member left - Ensure T55a sent",IF(AND('GP55A 23-24'!F43="Y",'GP55A 23-24'!M43=""),"Please Enter Part Time Hours",IF('GP55A 23-24'!N43="", "Please enter Standard hours", IF(D42&gt;100.1,"Error Detected - Code - A001",IF(C42="","Acceptable - FULL TIME",IF(F42&gt;5,"Error Detected - Code - B001",IF(F42&lt;-5,"Error Detected - Code - B002","Acceptable"))))))))</f>
        <v/>
      </c>
      <c r="H42" s="132">
        <f>'GP55A 23-24'!G43</f>
        <v>0</v>
      </c>
      <c r="I42" s="132" t="str">
        <f>IF(B42=0,"",('GP55A 23-24'!D43/100*M42))</f>
        <v/>
      </c>
      <c r="J42" s="132" t="str">
        <f t="shared" si="1"/>
        <v/>
      </c>
      <c r="K42" s="132" t="str">
        <f t="shared" si="2"/>
        <v/>
      </c>
      <c r="L42" s="231" t="str">
        <f>IF(B42=0,"",IF(P42="yes","Member Left - Ensure T55a sent", IF(K42&lt;-5,IF('GP1 Totals'!Y68&gt;0,"Maternity/SSP","Error Detected - Code - C001"),IF(K42&gt;5,CONCATENATE("Error Detected - Code C002")," Acceptable" ) )))</f>
        <v/>
      </c>
      <c r="M42" s="132" t="str">
        <f>IF(B42=0,"",'GP1 Totals'!Z68)</f>
        <v/>
      </c>
      <c r="N42" s="132" t="str">
        <f>IF(B42=0,"", 'GP55A 23-24'!G43/'GP55A 23-24'!D43*100)</f>
        <v/>
      </c>
      <c r="O42" s="132"/>
      <c r="P42" s="155" t="str">
        <f>IF('Member Info'!T69=1, "Yes", "")</f>
        <v/>
      </c>
      <c r="Q42" s="232" t="str">
        <f>IF(B42=0,"",
IF(P42="YES","Member has left",
IF(C42="Y",
IF('GP55A 23-24'!Z43="", "please Enter Members Email address for MSS access",IF(OR('GP55A 23-24'!Q43="",'GP55A 23-24'!V43=""),"missing address/postcode","")),
IF(D42&lt;95,"Full time member has not earned a Full time Salary",
IF('GP55A 23-24'!Z43="", "Please Enter Members Email address for MSS access",IF(OR('GP55A 23-24'!Q43="",'GP55A 23-24'!V43=""),"missing address/postcode",""))))))</f>
        <v/>
      </c>
      <c r="R42" s="126" t="str">
        <f>IF(B42=0,"",'GP55A 23-24'!AA43)</f>
        <v/>
      </c>
    </row>
    <row r="43" spans="1:18" x14ac:dyDescent="0.25">
      <c r="A43" s="126">
        <v>42</v>
      </c>
      <c r="B43" s="131">
        <f>'GP55A 23-24'!C44</f>
        <v>0</v>
      </c>
      <c r="C43" s="131" t="str">
        <f>'GP55A 23-24'!F44</f>
        <v/>
      </c>
      <c r="D43" s="132" t="str">
        <f>IF($B43=0,"",('GP55A 23-24'!D44)/(('Member Info'!I70/12)*'GP1 Totals'!AA69)*100)</f>
        <v/>
      </c>
      <c r="E43" s="132" t="str">
        <f>IF(B43=0,"", IF('GP55A 23-24'!N44=37.5,'GP55A 23-24'!M44/('GP55A 23-24'!N44*52.14)*100,IF('GP55A 23-24'!N44=37,'GP55A 23-24'!M44/('GP55A 23-24'!N44*52.14)*100,IF('GP55A 23-24'!N44=162.93,'GP55A 23-24'!M44/('GP55A 23-24'!N44*12)*100,IF('GP55A 23-24'!N44=160.76,'GP55A 23-24'!M44/('GP55A 23-24'!N44*12)*100,('GP55A 23-24'!M44/'GP55A 23-24'!N44)*100)))))</f>
        <v/>
      </c>
      <c r="F43" s="132" t="str">
        <f t="shared" si="0"/>
        <v/>
      </c>
      <c r="G43" s="231" t="str">
        <f>IF(B43=0,"",IF(P43="yes","Member left - Ensure T55a sent",IF(AND('GP55A 23-24'!F44="Y",'GP55A 23-24'!M44=""),"Please Enter Part Time Hours",IF('GP55A 23-24'!N44="", "Please enter Standard hours", IF(D43&gt;100.1,"Error Detected - Code - A001",IF(C43="","Acceptable - FULL TIME",IF(F43&gt;5,"Error Detected - Code - B001",IF(F43&lt;-5,"Error Detected - Code - B002","Acceptable"))))))))</f>
        <v/>
      </c>
      <c r="H43" s="132">
        <f>'GP55A 23-24'!G44</f>
        <v>0</v>
      </c>
      <c r="I43" s="132" t="str">
        <f>IF(B43=0,"",('GP55A 23-24'!D44/100*M43))</f>
        <v/>
      </c>
      <c r="J43" s="132" t="str">
        <f t="shared" si="1"/>
        <v/>
      </c>
      <c r="K43" s="132" t="str">
        <f t="shared" si="2"/>
        <v/>
      </c>
      <c r="L43" s="231" t="str">
        <f>IF(B43=0,"",IF(P43="yes","Member Left - Ensure T55a sent", IF(K43&lt;-5,IF('GP1 Totals'!Y69&gt;0,"Maternity/SSP","Error Detected - Code - C001"),IF(K43&gt;5,CONCATENATE("Error Detected - Code C002")," Acceptable" ) )))</f>
        <v/>
      </c>
      <c r="M43" s="132" t="str">
        <f>IF(B43=0,"",'GP1 Totals'!Z69)</f>
        <v/>
      </c>
      <c r="N43" s="132" t="str">
        <f>IF(B43=0,"", 'GP55A 23-24'!G44/'GP55A 23-24'!D44*100)</f>
        <v/>
      </c>
      <c r="O43" s="132"/>
      <c r="P43" s="155" t="str">
        <f>IF('Member Info'!T70=1, "Yes", "")</f>
        <v/>
      </c>
      <c r="Q43" s="232" t="str">
        <f>IF(B43=0,"",
IF(P43="YES","Member has left",
IF(C43="Y",
IF('GP55A 23-24'!Z44="", "please Enter Members Email address for MSS access",IF(OR('GP55A 23-24'!Q44="",'GP55A 23-24'!V44=""),"missing address/postcode","")),
IF(D43&lt;95,"Full time member has not earned a Full time Salary",
IF('GP55A 23-24'!Z44="", "Please Enter Members Email address for MSS access",IF(OR('GP55A 23-24'!Q44="",'GP55A 23-24'!V44=""),"missing address/postcode",""))))))</f>
        <v/>
      </c>
      <c r="R43" s="126" t="str">
        <f>IF(B43=0,"",'GP55A 23-24'!AA44)</f>
        <v/>
      </c>
    </row>
    <row r="44" spans="1:18" x14ac:dyDescent="0.25">
      <c r="A44" s="126">
        <v>43</v>
      </c>
      <c r="B44" s="131">
        <f>'GP55A 23-24'!C45</f>
        <v>0</v>
      </c>
      <c r="C44" s="131" t="str">
        <f>'GP55A 23-24'!F45</f>
        <v/>
      </c>
      <c r="D44" s="132" t="str">
        <f>IF($B44=0,"",('GP55A 23-24'!D45)/(('Member Info'!I71/12)*'GP1 Totals'!AA70)*100)</f>
        <v/>
      </c>
      <c r="E44" s="132" t="str">
        <f>IF(B44=0,"", IF('GP55A 23-24'!N45=37.5,'GP55A 23-24'!M45/('GP55A 23-24'!N45*52.14)*100,IF('GP55A 23-24'!N45=37,'GP55A 23-24'!M45/('GP55A 23-24'!N45*52.14)*100,IF('GP55A 23-24'!N45=162.93,'GP55A 23-24'!M45/('GP55A 23-24'!N45*12)*100,IF('GP55A 23-24'!N45=160.76,'GP55A 23-24'!M45/('GP55A 23-24'!N45*12)*100,('GP55A 23-24'!M45/'GP55A 23-24'!N45)*100)))))</f>
        <v/>
      </c>
      <c r="F44" s="132" t="str">
        <f t="shared" si="0"/>
        <v/>
      </c>
      <c r="G44" s="231" t="str">
        <f>IF(B44=0,"",IF(P44="yes","Member left - Ensure T55a sent",IF(AND('GP55A 23-24'!F45="Y",'GP55A 23-24'!M45=""),"Please Enter Part Time Hours",IF('GP55A 23-24'!N45="", "Please enter Standard hours", IF(D44&gt;100.1,"Error Detected - Code - A001",IF(C44="","Acceptable - FULL TIME",IF(F44&gt;5,"Error Detected - Code - B001",IF(F44&lt;-5,"Error Detected - Code - B002","Acceptable"))))))))</f>
        <v/>
      </c>
      <c r="H44" s="132">
        <f>'GP55A 23-24'!G45</f>
        <v>0</v>
      </c>
      <c r="I44" s="132" t="str">
        <f>IF(B44=0,"",('GP55A 23-24'!D45/100*M44))</f>
        <v/>
      </c>
      <c r="J44" s="132" t="str">
        <f t="shared" si="1"/>
        <v/>
      </c>
      <c r="K44" s="132" t="str">
        <f t="shared" si="2"/>
        <v/>
      </c>
      <c r="L44" s="231" t="str">
        <f>IF(B44=0,"",IF(P44="yes","Member Left - Ensure T55a sent", IF(K44&lt;-5,IF('GP1 Totals'!Y70&gt;0,"Maternity/SSP","Error Detected - Code - C001"),IF(K44&gt;5,CONCATENATE("Error Detected - Code C002")," Acceptable" ) )))</f>
        <v/>
      </c>
      <c r="M44" s="132" t="str">
        <f>IF(B44=0,"",'GP1 Totals'!Z70)</f>
        <v/>
      </c>
      <c r="N44" s="132" t="str">
        <f>IF(B44=0,"", 'GP55A 23-24'!G45/'GP55A 23-24'!D45*100)</f>
        <v/>
      </c>
      <c r="O44" s="132"/>
      <c r="P44" s="155" t="str">
        <f>IF('Member Info'!T71=1, "Yes", "")</f>
        <v/>
      </c>
      <c r="Q44" s="232" t="str">
        <f>IF(B44=0,"",
IF(P44="YES","Member has left",
IF(C44="Y",
IF('GP55A 23-24'!Z45="", "please Enter Members Email address for MSS access",IF(OR('GP55A 23-24'!Q45="",'GP55A 23-24'!V45=""),"missing address/postcode","")),
IF(D44&lt;95,"Full time member has not earned a Full time Salary",
IF('GP55A 23-24'!Z45="", "Please Enter Members Email address for MSS access",IF(OR('GP55A 23-24'!Q45="",'GP55A 23-24'!V45=""),"missing address/postcode",""))))))</f>
        <v/>
      </c>
      <c r="R44" s="126" t="str">
        <f>IF(B44=0,"",'GP55A 23-24'!AA45)</f>
        <v/>
      </c>
    </row>
    <row r="45" spans="1:18" x14ac:dyDescent="0.25">
      <c r="A45" s="126">
        <v>44</v>
      </c>
      <c r="B45" s="131">
        <f>'GP55A 23-24'!C46</f>
        <v>0</v>
      </c>
      <c r="C45" s="131" t="str">
        <f>'GP55A 23-24'!F46</f>
        <v/>
      </c>
      <c r="D45" s="132" t="str">
        <f>IF($B45=0,"",('GP55A 23-24'!D46)/(('Member Info'!I72/12)*'GP1 Totals'!AA71)*100)</f>
        <v/>
      </c>
      <c r="E45" s="132" t="str">
        <f>IF(B45=0,"", IF('GP55A 23-24'!N46=37.5,'GP55A 23-24'!M46/('GP55A 23-24'!N46*52.14)*100,IF('GP55A 23-24'!N46=37,'GP55A 23-24'!M46/('GP55A 23-24'!N46*52.14)*100,IF('GP55A 23-24'!N46=162.93,'GP55A 23-24'!M46/('GP55A 23-24'!N46*12)*100,IF('GP55A 23-24'!N46=160.76,'GP55A 23-24'!M46/('GP55A 23-24'!N46*12)*100,('GP55A 23-24'!M46/'GP55A 23-24'!N46)*100)))))</f>
        <v/>
      </c>
      <c r="F45" s="132" t="str">
        <f t="shared" si="0"/>
        <v/>
      </c>
      <c r="G45" s="231" t="str">
        <f>IF(B45=0,"",IF(P45="yes","Member left - Ensure T55a sent",IF(AND('GP55A 23-24'!F46="Y",'GP55A 23-24'!M46=""),"Please Enter Part Time Hours",IF('GP55A 23-24'!N46="", "Please enter Standard hours", IF(D45&gt;100.1,"Error Detected - Code - A001",IF(C45="","Acceptable - FULL TIME",IF(F45&gt;5,"Error Detected - Code - B001",IF(F45&lt;-5,"Error Detected - Code - B002","Acceptable"))))))))</f>
        <v/>
      </c>
      <c r="H45" s="132">
        <f>'GP55A 23-24'!G46</f>
        <v>0</v>
      </c>
      <c r="I45" s="132" t="str">
        <f>IF(B45=0,"",('GP55A 23-24'!D46/100*M45))</f>
        <v/>
      </c>
      <c r="J45" s="132" t="str">
        <f t="shared" si="1"/>
        <v/>
      </c>
      <c r="K45" s="132" t="str">
        <f t="shared" si="2"/>
        <v/>
      </c>
      <c r="L45" s="231" t="str">
        <f>IF(B45=0,"",IF(P45="yes","Member Left - Ensure T55a sent", IF(K45&lt;-5,IF('GP1 Totals'!Y71&gt;0,"Maternity/SSP","Error Detected - Code - C001"),IF(K45&gt;5,CONCATENATE("Error Detected - Code C002")," Acceptable" ) )))</f>
        <v/>
      </c>
      <c r="M45" s="132" t="str">
        <f>IF(B45=0,"",'GP1 Totals'!Z71)</f>
        <v/>
      </c>
      <c r="N45" s="132" t="str">
        <f>IF(B45=0,"", 'GP55A 23-24'!G46/'GP55A 23-24'!D46*100)</f>
        <v/>
      </c>
      <c r="O45" s="132"/>
      <c r="P45" s="155" t="str">
        <f>IF('Member Info'!T72=1, "Yes", "")</f>
        <v/>
      </c>
      <c r="Q45" s="232" t="str">
        <f>IF(B45=0,"",
IF(P45="YES","Member has left",
IF(C45="Y",
IF('GP55A 23-24'!Z46="", "please Enter Members Email address for MSS access",IF(OR('GP55A 23-24'!Q46="",'GP55A 23-24'!V46=""),"missing address/postcode","")),
IF(D45&lt;95,"Full time member has not earned a Full time Salary",
IF('GP55A 23-24'!Z46="", "Please Enter Members Email address for MSS access",IF(OR('GP55A 23-24'!Q46="",'GP55A 23-24'!V46=""),"missing address/postcode",""))))))</f>
        <v/>
      </c>
      <c r="R45" s="126" t="str">
        <f>IF(B45=0,"",'GP55A 23-24'!AA46)</f>
        <v/>
      </c>
    </row>
    <row r="46" spans="1:18" x14ac:dyDescent="0.25">
      <c r="A46" s="126">
        <v>45</v>
      </c>
      <c r="B46" s="131">
        <f>'GP55A 23-24'!C47</f>
        <v>0</v>
      </c>
      <c r="C46" s="131" t="str">
        <f>'GP55A 23-24'!F47</f>
        <v/>
      </c>
      <c r="D46" s="132" t="str">
        <f>IF($B46=0,"",('GP55A 23-24'!D47)/(('Member Info'!I73/12)*'GP1 Totals'!AA72)*100)</f>
        <v/>
      </c>
      <c r="E46" s="132" t="str">
        <f>IF(B46=0,"", IF('GP55A 23-24'!N47=37.5,'GP55A 23-24'!M47/('GP55A 23-24'!N47*52.14)*100,IF('GP55A 23-24'!N47=37,'GP55A 23-24'!M47/('GP55A 23-24'!N47*52.14)*100,IF('GP55A 23-24'!N47=162.93,'GP55A 23-24'!M47/('GP55A 23-24'!N47*12)*100,IF('GP55A 23-24'!N47=160.76,'GP55A 23-24'!M47/('GP55A 23-24'!N47*12)*100,('GP55A 23-24'!M47/'GP55A 23-24'!N47)*100)))))</f>
        <v/>
      </c>
      <c r="F46" s="132" t="str">
        <f t="shared" si="0"/>
        <v/>
      </c>
      <c r="G46" s="231" t="str">
        <f>IF(B46=0,"",IF(P46="yes","Member left - Ensure T55a sent",IF(AND('GP55A 23-24'!F47="Y",'GP55A 23-24'!M47=""),"Please Enter Part Time Hours",IF('GP55A 23-24'!N47="", "Please enter Standard hours", IF(D46&gt;100.1,"Error Detected - Code - A001",IF(C46="","Acceptable - FULL TIME",IF(F46&gt;5,"Error Detected - Code - B001",IF(F46&lt;-5,"Error Detected - Code - B002","Acceptable"))))))))</f>
        <v/>
      </c>
      <c r="H46" s="132">
        <f>'GP55A 23-24'!G47</f>
        <v>0</v>
      </c>
      <c r="I46" s="132" t="str">
        <f>IF(B46=0,"",('GP55A 23-24'!D47/100*M46))</f>
        <v/>
      </c>
      <c r="J46" s="132" t="str">
        <f t="shared" si="1"/>
        <v/>
      </c>
      <c r="K46" s="132" t="str">
        <f t="shared" si="2"/>
        <v/>
      </c>
      <c r="L46" s="231" t="str">
        <f>IF(B46=0,"",IF(P46="yes","Member Left - Ensure T55a sent", IF(K46&lt;-5,IF('GP1 Totals'!Y72&gt;0,"Maternity/SSP","Error Detected - Code - C001"),IF(K46&gt;5,CONCATENATE("Error Detected - Code C002")," Acceptable" ) )))</f>
        <v/>
      </c>
      <c r="M46" s="132" t="str">
        <f>IF(B46=0,"",'GP1 Totals'!Z72)</f>
        <v/>
      </c>
      <c r="N46" s="132" t="str">
        <f>IF(B46=0,"", 'GP55A 23-24'!G47/'GP55A 23-24'!D47*100)</f>
        <v/>
      </c>
      <c r="O46" s="132"/>
      <c r="P46" s="155" t="str">
        <f>IF('Member Info'!T73=1, "Yes", "")</f>
        <v/>
      </c>
      <c r="Q46" s="232" t="str">
        <f>IF(B46=0,"",
IF(P46="YES","Member has left",
IF(C46="Y",
IF('GP55A 23-24'!Z47="", "please Enter Members Email address for MSS access",IF(OR('GP55A 23-24'!Q47="",'GP55A 23-24'!V47=""),"missing address/postcode","")),
IF(D46&lt;95,"Full time member has not earned a Full time Salary",
IF('GP55A 23-24'!Z47="", "Please Enter Members Email address for MSS access",IF(OR('GP55A 23-24'!Q47="",'GP55A 23-24'!V47=""),"missing address/postcode",""))))))</f>
        <v/>
      </c>
      <c r="R46" s="126" t="str">
        <f>IF(B46=0,"",'GP55A 23-24'!AA47)</f>
        <v/>
      </c>
    </row>
    <row r="47" spans="1:18" x14ac:dyDescent="0.25">
      <c r="A47" s="126">
        <v>46</v>
      </c>
      <c r="B47" s="131">
        <f>'GP55A 23-24'!C48</f>
        <v>0</v>
      </c>
      <c r="C47" s="131" t="str">
        <f>'GP55A 23-24'!F48</f>
        <v/>
      </c>
      <c r="D47" s="132" t="str">
        <f>IF($B47=0,"",('GP55A 23-24'!D48)/(('Member Info'!I74/12)*'GP1 Totals'!AA73)*100)</f>
        <v/>
      </c>
      <c r="E47" s="132" t="str">
        <f>IF(B47=0,"", IF('GP55A 23-24'!N48=37.5,'GP55A 23-24'!M48/('GP55A 23-24'!N48*52.14)*100,IF('GP55A 23-24'!N48=37,'GP55A 23-24'!M48/('GP55A 23-24'!N48*52.14)*100,IF('GP55A 23-24'!N48=162.93,'GP55A 23-24'!M48/('GP55A 23-24'!N48*12)*100,IF('GP55A 23-24'!N48=160.76,'GP55A 23-24'!M48/('GP55A 23-24'!N48*12)*100,('GP55A 23-24'!M48/'GP55A 23-24'!N48)*100)))))</f>
        <v/>
      </c>
      <c r="F47" s="132" t="str">
        <f t="shared" si="0"/>
        <v/>
      </c>
      <c r="G47" s="231" t="str">
        <f>IF(B47=0,"",IF(P47="yes","Member left - Ensure T55a sent",IF(AND('GP55A 23-24'!F48="Y",'GP55A 23-24'!M48=""),"Please Enter Part Time Hours",IF('GP55A 23-24'!N48="", "Please enter Standard hours", IF(D47&gt;100.1,"Error Detected - Code - A001",IF(C47="","Acceptable - FULL TIME",IF(F47&gt;5,"Error Detected - Code - B001",IF(F47&lt;-5,"Error Detected - Code - B002","Acceptable"))))))))</f>
        <v/>
      </c>
      <c r="H47" s="132">
        <f>'GP55A 23-24'!G48</f>
        <v>0</v>
      </c>
      <c r="I47" s="132" t="str">
        <f>IF(B47=0,"",('GP55A 23-24'!D48/100*M47))</f>
        <v/>
      </c>
      <c r="J47" s="132" t="str">
        <f t="shared" si="1"/>
        <v/>
      </c>
      <c r="K47" s="132" t="str">
        <f t="shared" si="2"/>
        <v/>
      </c>
      <c r="L47" s="231" t="str">
        <f>IF(B47=0,"",IF(P47="yes","Member Left - Ensure T55a sent", IF(K47&lt;-5,IF('GP1 Totals'!Y73&gt;0,"Maternity/SSP","Error Detected - Code - C001"),IF(K47&gt;5,CONCATENATE("Error Detected - Code C002")," Acceptable" ) )))</f>
        <v/>
      </c>
      <c r="M47" s="132" t="str">
        <f>IF(B47=0,"",'GP1 Totals'!Z73)</f>
        <v/>
      </c>
      <c r="N47" s="132" t="str">
        <f>IF(B47=0,"", 'GP55A 23-24'!G48/'GP55A 23-24'!D48*100)</f>
        <v/>
      </c>
      <c r="O47" s="132"/>
      <c r="P47" s="155" t="str">
        <f>IF('Member Info'!T74=1, "Yes", "")</f>
        <v/>
      </c>
      <c r="Q47" s="232" t="str">
        <f>IF(B47=0,"",
IF(P47="YES","Member has left",
IF(C47="Y",
IF('GP55A 23-24'!Z48="", "please Enter Members Email address for MSS access",IF(OR('GP55A 23-24'!Q48="",'GP55A 23-24'!V48=""),"missing address/postcode","")),
IF(D47&lt;95,"Full time member has not earned a Full time Salary",
IF('GP55A 23-24'!Z48="", "Please Enter Members Email address for MSS access",IF(OR('GP55A 23-24'!Q48="",'GP55A 23-24'!V48=""),"missing address/postcode",""))))))</f>
        <v/>
      </c>
      <c r="R47" s="126" t="str">
        <f>IF(B47=0,"",'GP55A 23-24'!AA48)</f>
        <v/>
      </c>
    </row>
    <row r="48" spans="1:18" x14ac:dyDescent="0.25">
      <c r="A48" s="126">
        <v>47</v>
      </c>
      <c r="B48" s="131">
        <f>'GP55A 23-24'!C49</f>
        <v>0</v>
      </c>
      <c r="C48" s="131" t="str">
        <f>'GP55A 23-24'!F49</f>
        <v/>
      </c>
      <c r="D48" s="132" t="str">
        <f>IF($B48=0,"",('GP55A 23-24'!D49)/(('Member Info'!I75/12)*'GP1 Totals'!AA74)*100)</f>
        <v/>
      </c>
      <c r="E48" s="132" t="str">
        <f>IF(B48=0,"", IF('GP55A 23-24'!N49=37.5,'GP55A 23-24'!M49/('GP55A 23-24'!N49*52.14)*100,IF('GP55A 23-24'!N49=37,'GP55A 23-24'!M49/('GP55A 23-24'!N49*52.14)*100,IF('GP55A 23-24'!N49=162.93,'GP55A 23-24'!M49/('GP55A 23-24'!N49*12)*100,IF('GP55A 23-24'!N49=160.76,'GP55A 23-24'!M49/('GP55A 23-24'!N49*12)*100,('GP55A 23-24'!M49/'GP55A 23-24'!N49)*100)))))</f>
        <v/>
      </c>
      <c r="F48" s="132" t="str">
        <f t="shared" si="0"/>
        <v/>
      </c>
      <c r="G48" s="231" t="str">
        <f>IF(B48=0,"",IF(P48="yes","Member left - Ensure T55a sent",IF(AND('GP55A 23-24'!F49="Y",'GP55A 23-24'!M49=""),"Please Enter Part Time Hours",IF('GP55A 23-24'!N49="", "Please enter Standard hours", IF(D48&gt;100.1,"Error Detected - Code - A001",IF(C48="","Acceptable - FULL TIME",IF(F48&gt;5,"Error Detected - Code - B001",IF(F48&lt;-5,"Error Detected - Code - B002","Acceptable"))))))))</f>
        <v/>
      </c>
      <c r="H48" s="132">
        <f>'GP55A 23-24'!G49</f>
        <v>0</v>
      </c>
      <c r="I48" s="132" t="str">
        <f>IF(B48=0,"",('GP55A 23-24'!D49/100*M48))</f>
        <v/>
      </c>
      <c r="J48" s="132" t="str">
        <f t="shared" si="1"/>
        <v/>
      </c>
      <c r="K48" s="132" t="str">
        <f t="shared" si="2"/>
        <v/>
      </c>
      <c r="L48" s="231" t="str">
        <f>IF(B48=0,"",IF(P48="yes","Member Left - Ensure T55a sent", IF(K48&lt;-5,IF('GP1 Totals'!Y74&gt;0,"Maternity/SSP","Error Detected - Code - C001"),IF(K48&gt;5,CONCATENATE("Error Detected - Code C002")," Acceptable" ) )))</f>
        <v/>
      </c>
      <c r="M48" s="132" t="str">
        <f>IF(B48=0,"",'GP1 Totals'!Z74)</f>
        <v/>
      </c>
      <c r="N48" s="132" t="str">
        <f>IF(B48=0,"", 'GP55A 23-24'!G49/'GP55A 23-24'!D49*100)</f>
        <v/>
      </c>
      <c r="O48" s="132"/>
      <c r="P48" s="155" t="str">
        <f>IF('Member Info'!T75=1, "Yes", "")</f>
        <v/>
      </c>
      <c r="Q48" s="232" t="str">
        <f>IF(B48=0,"",
IF(P48="YES","Member has left",
IF(C48="Y",
IF('GP55A 23-24'!Z49="", "please Enter Members Email address for MSS access",IF(OR('GP55A 23-24'!Q49="",'GP55A 23-24'!V49=""),"missing address/postcode","")),
IF(D48&lt;95,"Full time member has not earned a Full time Salary",
IF('GP55A 23-24'!Z49="", "Please Enter Members Email address for MSS access",IF(OR('GP55A 23-24'!Q49="",'GP55A 23-24'!V49=""),"missing address/postcode",""))))))</f>
        <v/>
      </c>
      <c r="R48" s="126" t="str">
        <f>IF(B48=0,"",'GP55A 23-24'!AA49)</f>
        <v/>
      </c>
    </row>
    <row r="49" spans="1:18" x14ac:dyDescent="0.25">
      <c r="A49" s="126">
        <v>48</v>
      </c>
      <c r="B49" s="131">
        <f>'GP55A 23-24'!C50</f>
        <v>0</v>
      </c>
      <c r="C49" s="131" t="str">
        <f>'GP55A 23-24'!F50</f>
        <v/>
      </c>
      <c r="D49" s="132" t="str">
        <f>IF($B49=0,"",('GP55A 23-24'!D50)/(('Member Info'!I76/12)*'GP1 Totals'!AA75)*100)</f>
        <v/>
      </c>
      <c r="E49" s="132" t="str">
        <f>IF(B49=0,"", IF('GP55A 23-24'!N50=37.5,'GP55A 23-24'!M50/('GP55A 23-24'!N50*52.14)*100,IF('GP55A 23-24'!N50=37,'GP55A 23-24'!M50/('GP55A 23-24'!N50*52.14)*100,IF('GP55A 23-24'!N50=162.93,'GP55A 23-24'!M50/('GP55A 23-24'!N50*12)*100,IF('GP55A 23-24'!N50=160.76,'GP55A 23-24'!M50/('GP55A 23-24'!N50*12)*100,('GP55A 23-24'!M50/'GP55A 23-24'!N50)*100)))))</f>
        <v/>
      </c>
      <c r="F49" s="132" t="str">
        <f t="shared" si="0"/>
        <v/>
      </c>
      <c r="G49" s="231" t="str">
        <f>IF(B49=0,"",IF(P49="yes","Member left - Ensure T55a sent",IF(AND('GP55A 23-24'!F50="Y",'GP55A 23-24'!M50=""),"Please Enter Part Time Hours",IF('GP55A 23-24'!N50="", "Please enter Standard hours", IF(D49&gt;100.1,"Error Detected - Code - A001",IF(C49="","Acceptable - FULL TIME",IF(F49&gt;5,"Error Detected - Code - B001",IF(F49&lt;-5,"Error Detected - Code - B002","Acceptable"))))))))</f>
        <v/>
      </c>
      <c r="H49" s="132">
        <f>'GP55A 23-24'!G50</f>
        <v>0</v>
      </c>
      <c r="I49" s="132" t="str">
        <f>IF(B49=0,"",('GP55A 23-24'!D50/100*M49))</f>
        <v/>
      </c>
      <c r="J49" s="132" t="str">
        <f t="shared" si="1"/>
        <v/>
      </c>
      <c r="K49" s="132" t="str">
        <f t="shared" si="2"/>
        <v/>
      </c>
      <c r="L49" s="231" t="str">
        <f>IF(B49=0,"",IF(P49="yes","Member Left - Ensure T55a sent", IF(K49&lt;-5,IF('GP1 Totals'!Y75&gt;0,"Maternity/SSP","Error Detected - Code - C001"),IF(K49&gt;5,CONCATENATE("Error Detected - Code C002")," Acceptable" ) )))</f>
        <v/>
      </c>
      <c r="M49" s="132" t="str">
        <f>IF(B49=0,"",'GP1 Totals'!Z75)</f>
        <v/>
      </c>
      <c r="N49" s="132" t="str">
        <f>IF(B49=0,"", 'GP55A 23-24'!G50/'GP55A 23-24'!D50*100)</f>
        <v/>
      </c>
      <c r="O49" s="132"/>
      <c r="P49" s="155" t="str">
        <f>IF('Member Info'!T76=1, "Yes", "")</f>
        <v/>
      </c>
      <c r="Q49" s="232" t="str">
        <f>IF(B49=0,"",
IF(P49="YES","Member has left",
IF(C49="Y",
IF('GP55A 23-24'!Z50="", "please Enter Members Email address for MSS access",IF(OR('GP55A 23-24'!Q50="",'GP55A 23-24'!V50=""),"missing address/postcode","")),
IF(D49&lt;95,"Full time member has not earned a Full time Salary",
IF('GP55A 23-24'!Z50="", "Please Enter Members Email address for MSS access",IF(OR('GP55A 23-24'!Q50="",'GP55A 23-24'!V50=""),"missing address/postcode",""))))))</f>
        <v/>
      </c>
      <c r="R49" s="126" t="str">
        <f>IF(B49=0,"",'GP55A 23-24'!AA50)</f>
        <v/>
      </c>
    </row>
    <row r="50" spans="1:18" x14ac:dyDescent="0.25">
      <c r="A50" s="126">
        <v>49</v>
      </c>
      <c r="B50" s="131">
        <f>'GP55A 23-24'!C51</f>
        <v>0</v>
      </c>
      <c r="C50" s="131" t="str">
        <f>'GP55A 23-24'!F51</f>
        <v/>
      </c>
      <c r="D50" s="132" t="str">
        <f>IF($B50=0,"",('GP55A 23-24'!D51)/(('Member Info'!I77/12)*'GP1 Totals'!AA76)*100)</f>
        <v/>
      </c>
      <c r="E50" s="132" t="str">
        <f>IF(B50=0,"", IF('GP55A 23-24'!N51=37.5,'GP55A 23-24'!M51/('GP55A 23-24'!N51*52.14)*100,IF('GP55A 23-24'!N51=37,'GP55A 23-24'!M51/('GP55A 23-24'!N51*52.14)*100,IF('GP55A 23-24'!N51=162.93,'GP55A 23-24'!M51/('GP55A 23-24'!N51*12)*100,IF('GP55A 23-24'!N51=160.76,'GP55A 23-24'!M51/('GP55A 23-24'!N51*12)*100,('GP55A 23-24'!M51/'GP55A 23-24'!N51)*100)))))</f>
        <v/>
      </c>
      <c r="F50" s="132" t="str">
        <f t="shared" si="0"/>
        <v/>
      </c>
      <c r="G50" s="231" t="str">
        <f>IF(B50=0,"",IF(P50="yes","Member left - Ensure T55a sent",IF(AND('GP55A 23-24'!F51="Y",'GP55A 23-24'!M51=""),"Please Enter Part Time Hours",IF('GP55A 23-24'!N51="", "Please enter Standard hours", IF(D50&gt;100.1,"Error Detected - Code - A001",IF(C50="","Acceptable - FULL TIME",IF(F50&gt;5,"Error Detected - Code - B001",IF(F50&lt;-5,"Error Detected - Code - B002","Acceptable"))))))))</f>
        <v/>
      </c>
      <c r="H50" s="132">
        <f>'GP55A 23-24'!G51</f>
        <v>0</v>
      </c>
      <c r="I50" s="132" t="str">
        <f>IF(B50=0,"",('GP55A 23-24'!D51/100*M50))</f>
        <v/>
      </c>
      <c r="J50" s="132" t="str">
        <f t="shared" si="1"/>
        <v/>
      </c>
      <c r="K50" s="132" t="str">
        <f t="shared" si="2"/>
        <v/>
      </c>
      <c r="L50" s="231" t="str">
        <f>IF(B50=0,"",IF(P50="yes","Member Left - Ensure T55a sent", IF(K50&lt;-5,IF('GP1 Totals'!Y76&gt;0,"Maternity/SSP","Error Detected - Code - C001"),IF(K50&gt;5,CONCATENATE("Error Detected - Code C002")," Acceptable" ) )))</f>
        <v/>
      </c>
      <c r="M50" s="132" t="str">
        <f>IF(B50=0,"",'GP1 Totals'!Z76)</f>
        <v/>
      </c>
      <c r="N50" s="132" t="str">
        <f>IF(B50=0,"", 'GP55A 23-24'!G51/'GP55A 23-24'!D51*100)</f>
        <v/>
      </c>
      <c r="O50" s="132"/>
      <c r="P50" s="155" t="str">
        <f>IF('Member Info'!T77=1, "Yes", "")</f>
        <v/>
      </c>
      <c r="Q50" s="232" t="str">
        <f>IF(B50=0,"",
IF(P50="YES","Member has left",
IF(C50="Y",
IF('GP55A 23-24'!Z51="", "please Enter Members Email address for MSS access",IF(OR('GP55A 23-24'!Q51="",'GP55A 23-24'!V51=""),"missing address/postcode","")),
IF(D50&lt;95,"Full time member has not earned a Full time Salary",
IF('GP55A 23-24'!Z51="", "Please Enter Members Email address for MSS access",IF(OR('GP55A 23-24'!Q51="",'GP55A 23-24'!V51=""),"missing address/postcode",""))))))</f>
        <v/>
      </c>
      <c r="R50" s="126" t="str">
        <f>IF(B50=0,"",'GP55A 23-24'!AA51)</f>
        <v/>
      </c>
    </row>
    <row r="51" spans="1:18" x14ac:dyDescent="0.25">
      <c r="A51" s="126">
        <v>50</v>
      </c>
      <c r="B51" s="131">
        <f>'GP55A 23-24'!C52</f>
        <v>0</v>
      </c>
      <c r="C51" s="131" t="str">
        <f>'GP55A 23-24'!F52</f>
        <v/>
      </c>
      <c r="D51" s="132" t="str">
        <f>IF($B51=0,"",('GP55A 23-24'!D52)/(('Member Info'!I78/12)*'GP1 Totals'!AA77)*100)</f>
        <v/>
      </c>
      <c r="E51" s="132" t="str">
        <f>IF(B51=0,"", IF('GP55A 23-24'!N52=37.5,'GP55A 23-24'!M52/('GP55A 23-24'!N52*52.14)*100,IF('GP55A 23-24'!N52=37,'GP55A 23-24'!M52/('GP55A 23-24'!N52*52.14)*100,IF('GP55A 23-24'!N52=162.93,'GP55A 23-24'!M52/('GP55A 23-24'!N52*12)*100,IF('GP55A 23-24'!N52=160.76,'GP55A 23-24'!M52/('GP55A 23-24'!N52*12)*100,('GP55A 23-24'!M52/'GP55A 23-24'!N52)*100)))))</f>
        <v/>
      </c>
      <c r="F51" s="132" t="str">
        <f t="shared" si="0"/>
        <v/>
      </c>
      <c r="G51" s="231" t="str">
        <f>IF(B51=0,"",IF(P51="yes","Member left - Ensure T55a sent",IF(AND('GP55A 23-24'!F52="Y",'GP55A 23-24'!M52=""),"Please Enter Part Time Hours",IF('GP55A 23-24'!N52="", "Please enter Standard hours", IF(D51&gt;100.1,"Error Detected - Code - A001",IF(C51="","Acceptable - FULL TIME",IF(F51&gt;5,"Error Detected - Code - B001",IF(F51&lt;-5,"Error Detected - Code - B002","Acceptable"))))))))</f>
        <v/>
      </c>
      <c r="H51" s="132">
        <f>'GP55A 23-24'!G52</f>
        <v>0</v>
      </c>
      <c r="I51" s="132" t="str">
        <f>IF(B51=0,"",('GP55A 23-24'!D52/100*M51))</f>
        <v/>
      </c>
      <c r="J51" s="132" t="str">
        <f t="shared" si="1"/>
        <v/>
      </c>
      <c r="K51" s="132" t="str">
        <f t="shared" si="2"/>
        <v/>
      </c>
      <c r="L51" s="231" t="str">
        <f>IF(B51=0,"",IF(P51="yes","Member Left - Ensure T55a sent", IF(K51&lt;-5,IF('GP1 Totals'!Y77&gt;0,"Maternity/SSP","Error Detected - Code - C001"),IF(K51&gt;5,CONCATENATE("Error Detected - Code C002")," Acceptable" ) )))</f>
        <v/>
      </c>
      <c r="M51" s="132" t="str">
        <f>IF(B51=0,"",'GP1 Totals'!Z77)</f>
        <v/>
      </c>
      <c r="N51" s="132" t="str">
        <f>IF(B51=0,"", 'GP55A 23-24'!G52/'GP55A 23-24'!D52*100)</f>
        <v/>
      </c>
      <c r="O51" s="132"/>
      <c r="P51" s="155" t="str">
        <f>IF('Member Info'!T78=1, "Yes", "")</f>
        <v/>
      </c>
      <c r="Q51" s="232" t="str">
        <f>IF(B51=0,"",
IF(P51="YES","Member has left",
IF(C51="Y",
IF('GP55A 23-24'!Z52="", "please Enter Members Email address for MSS access",IF(OR('GP55A 23-24'!Q52="",'GP55A 23-24'!V52=""),"missing address/postcode","")),
IF(D51&lt;95,"Full time member has not earned a Full time Salary",
IF('GP55A 23-24'!Z52="", "Please Enter Members Email address for MSS access",IF(OR('GP55A 23-24'!Q52="",'GP55A 23-24'!V52=""),"missing address/postcode",""))))))</f>
        <v/>
      </c>
      <c r="R51" s="126" t="str">
        <f>IF(B51=0,"",'GP55A 23-24'!AA52)</f>
        <v/>
      </c>
    </row>
    <row r="52" spans="1:18" x14ac:dyDescent="0.25">
      <c r="A52" s="126">
        <v>51</v>
      </c>
      <c r="B52" s="131">
        <f>'GP55A 23-24'!C53</f>
        <v>0</v>
      </c>
      <c r="C52" s="131" t="str">
        <f>'GP55A 23-24'!F53</f>
        <v/>
      </c>
      <c r="D52" s="132" t="str">
        <f>IF($B52=0,"",('GP55A 23-24'!D53)/(('Member Info'!I79/12)*'GP1 Totals'!AA78)*100)</f>
        <v/>
      </c>
      <c r="E52" s="132" t="str">
        <f>IF(B52=0,"", IF('GP55A 23-24'!N53=37.5,'GP55A 23-24'!M53/('GP55A 23-24'!N53*52.14)*100,IF('GP55A 23-24'!N53=37,'GP55A 23-24'!M53/('GP55A 23-24'!N53*52.14)*100,IF('GP55A 23-24'!N53=162.93,'GP55A 23-24'!M53/('GP55A 23-24'!N53*12)*100,IF('GP55A 23-24'!N53=160.76,'GP55A 23-24'!M53/('GP55A 23-24'!N53*12)*100,('GP55A 23-24'!M53/'GP55A 23-24'!N53)*100)))))</f>
        <v/>
      </c>
      <c r="F52" s="132" t="str">
        <f t="shared" si="0"/>
        <v/>
      </c>
      <c r="G52" s="231" t="str">
        <f>IF(B52=0,"",IF(P52="yes","Member left - Ensure T55a sent",IF(AND('GP55A 23-24'!F53="Y",'GP55A 23-24'!M53=""),"Please Enter Part Time Hours",IF('GP55A 23-24'!N53="", "Please enter Standard hours", IF(D52&gt;100.1,"Error Detected - Code - A001",IF(C52="","Acceptable - FULL TIME",IF(F52&gt;5,"Error Detected - Code - B001",IF(F52&lt;-5,"Error Detected - Code - B002","Acceptable"))))))))</f>
        <v/>
      </c>
      <c r="H52" s="132">
        <f>'GP55A 23-24'!G53</f>
        <v>0</v>
      </c>
      <c r="I52" s="132" t="str">
        <f>IF(B52=0,"",('GP55A 23-24'!D53/100*M52))</f>
        <v/>
      </c>
      <c r="J52" s="132" t="str">
        <f t="shared" si="1"/>
        <v/>
      </c>
      <c r="K52" s="132" t="str">
        <f t="shared" si="2"/>
        <v/>
      </c>
      <c r="L52" s="231" t="str">
        <f>IF(B52=0,"",IF(P52="yes","Member Left - Ensure T55a sent", IF(K52&lt;-5,IF('GP1 Totals'!Y78&gt;0,"Maternity/SSP","Error Detected - Code - C001"),IF(K52&gt;5,CONCATENATE("Error Detected - Code C002")," Acceptable" ) )))</f>
        <v/>
      </c>
      <c r="M52" s="132" t="str">
        <f>IF(B52=0,"",'GP1 Totals'!Z78)</f>
        <v/>
      </c>
      <c r="N52" s="132" t="str">
        <f>IF(B52=0,"", 'GP55A 23-24'!G53/'GP55A 23-24'!D53*100)</f>
        <v/>
      </c>
      <c r="O52" s="132"/>
      <c r="P52" s="155" t="str">
        <f>IF('Member Info'!T79=1, "Yes", "")</f>
        <v/>
      </c>
      <c r="Q52" s="232" t="str">
        <f>IF(B52=0,"",
IF(P52="YES","Member has left",
IF(C52="Y",
IF('GP55A 23-24'!Z53="", "please Enter Members Email address for MSS access",IF(OR('GP55A 23-24'!Q53="",'GP55A 23-24'!V53=""),"missing address/postcode","")),
IF(D52&lt;95,"Full time member has not earned a Full time Salary",
IF('GP55A 23-24'!Z53="", "Please Enter Members Email address for MSS access",IF(OR('GP55A 23-24'!Q53="",'GP55A 23-24'!V53=""),"missing address/postcode",""))))))</f>
        <v/>
      </c>
      <c r="R52" s="126" t="str">
        <f>IF(B52=0,"",'GP55A 23-24'!AA53)</f>
        <v/>
      </c>
    </row>
    <row r="53" spans="1:18" x14ac:dyDescent="0.25">
      <c r="A53" s="126">
        <v>52</v>
      </c>
      <c r="B53" s="131">
        <f>'GP55A 23-24'!C54</f>
        <v>0</v>
      </c>
      <c r="C53" s="131" t="str">
        <f>'GP55A 23-24'!F54</f>
        <v/>
      </c>
      <c r="D53" s="132" t="str">
        <f>IF($B53=0,"",('GP55A 23-24'!D54)/(('Member Info'!I80/12)*'GP1 Totals'!AA79)*100)</f>
        <v/>
      </c>
      <c r="E53" s="132" t="str">
        <f>IF(B53=0,"", IF('GP55A 23-24'!N54=37.5,'GP55A 23-24'!M54/('GP55A 23-24'!N54*52.14)*100,IF('GP55A 23-24'!N54=37,'GP55A 23-24'!M54/('GP55A 23-24'!N54*52.14)*100,IF('GP55A 23-24'!N54=162.93,'GP55A 23-24'!M54/('GP55A 23-24'!N54*12)*100,IF('GP55A 23-24'!N54=160.76,'GP55A 23-24'!M54/('GP55A 23-24'!N54*12)*100,('GP55A 23-24'!M54/'GP55A 23-24'!N54)*100)))))</f>
        <v/>
      </c>
      <c r="F53" s="132" t="str">
        <f t="shared" si="0"/>
        <v/>
      </c>
      <c r="G53" s="231" t="str">
        <f>IF(B53=0,"",IF(P53="yes","Member left - Ensure T55a sent",IF(AND('GP55A 23-24'!F54="Y",'GP55A 23-24'!M54=""),"Please Enter Part Time Hours",IF('GP55A 23-24'!N54="", "Please enter Standard hours", IF(D53&gt;100.1,"Error Detected - Code - A001",IF(C53="","Acceptable - FULL TIME",IF(F53&gt;5,"Error Detected - Code - B001",IF(F53&lt;-5,"Error Detected - Code - B002","Acceptable"))))))))</f>
        <v/>
      </c>
      <c r="H53" s="132">
        <f>'GP55A 23-24'!G54</f>
        <v>0</v>
      </c>
      <c r="I53" s="132" t="str">
        <f>IF(B53=0,"",('GP55A 23-24'!D54/100*M53))</f>
        <v/>
      </c>
      <c r="J53" s="132" t="str">
        <f t="shared" si="1"/>
        <v/>
      </c>
      <c r="K53" s="132" t="str">
        <f t="shared" si="2"/>
        <v/>
      </c>
      <c r="L53" s="231" t="str">
        <f>IF(B53=0,"",IF(P53="yes","Member Left - Ensure T55a sent", IF(K53&lt;-5,IF('GP1 Totals'!Y79&gt;0,"Maternity/SSP","Error Detected - Code - C001"),IF(K53&gt;5,CONCATENATE("Error Detected - Code C002")," Acceptable" ) )))</f>
        <v/>
      </c>
      <c r="M53" s="132" t="str">
        <f>IF(B53=0,"",'GP1 Totals'!Z79)</f>
        <v/>
      </c>
      <c r="N53" s="132" t="str">
        <f>IF(B53=0,"", 'GP55A 23-24'!G54/'GP55A 23-24'!D54*100)</f>
        <v/>
      </c>
      <c r="O53" s="132"/>
      <c r="P53" s="155" t="str">
        <f>IF('Member Info'!T80=1, "Yes", "")</f>
        <v/>
      </c>
      <c r="Q53" s="232" t="str">
        <f>IF(B53=0,"",
IF(P53="YES","Member has left",
IF(C53="Y",
IF('GP55A 23-24'!Z54="", "please Enter Members Email address for MSS access",IF(OR('GP55A 23-24'!Q54="",'GP55A 23-24'!V54=""),"missing address/postcode","")),
IF(D53&lt;95,"Full time member has not earned a Full time Salary",
IF('GP55A 23-24'!Z54="", "Please Enter Members Email address for MSS access",IF(OR('GP55A 23-24'!Q54="",'GP55A 23-24'!V54=""),"missing address/postcode",""))))))</f>
        <v/>
      </c>
      <c r="R53" s="126" t="str">
        <f>IF(B53=0,"",'GP55A 23-24'!AA54)</f>
        <v/>
      </c>
    </row>
    <row r="54" spans="1:18" x14ac:dyDescent="0.25">
      <c r="A54" s="126">
        <v>53</v>
      </c>
      <c r="B54" s="131">
        <f>'GP55A 23-24'!C55</f>
        <v>0</v>
      </c>
      <c r="C54" s="131" t="str">
        <f>'GP55A 23-24'!F55</f>
        <v/>
      </c>
      <c r="D54" s="132" t="str">
        <f>IF($B54=0,"",('GP55A 23-24'!D55)/(('Member Info'!I81/12)*'GP1 Totals'!AA80)*100)</f>
        <v/>
      </c>
      <c r="E54" s="132" t="str">
        <f>IF(B54=0,"", IF('GP55A 23-24'!N55=37.5,'GP55A 23-24'!M55/('GP55A 23-24'!N55*52.14)*100,IF('GP55A 23-24'!N55=37,'GP55A 23-24'!M55/('GP55A 23-24'!N55*52.14)*100,IF('GP55A 23-24'!N55=162.93,'GP55A 23-24'!M55/('GP55A 23-24'!N55*12)*100,IF('GP55A 23-24'!N55=160.76,'GP55A 23-24'!M55/('GP55A 23-24'!N55*12)*100,('GP55A 23-24'!M55/'GP55A 23-24'!N55)*100)))))</f>
        <v/>
      </c>
      <c r="F54" s="132" t="str">
        <f t="shared" si="0"/>
        <v/>
      </c>
      <c r="G54" s="231" t="str">
        <f>IF(B54=0,"",IF(P54="yes","Member left - Ensure T55a sent",IF(AND('GP55A 23-24'!F55="Y",'GP55A 23-24'!M55=""),"Please Enter Part Time Hours",IF('GP55A 23-24'!N55="", "Please enter Standard hours", IF(D54&gt;100.1,"Error Detected - Code - A001",IF(C54="","Acceptable - FULL TIME",IF(F54&gt;5,"Error Detected - Code - B001",IF(F54&lt;-5,"Error Detected - Code - B002","Acceptable"))))))))</f>
        <v/>
      </c>
      <c r="H54" s="132">
        <f>'GP55A 23-24'!G55</f>
        <v>0</v>
      </c>
      <c r="I54" s="132" t="str">
        <f>IF(B54=0,"",('GP55A 23-24'!D55/100*M54))</f>
        <v/>
      </c>
      <c r="J54" s="132" t="str">
        <f t="shared" si="1"/>
        <v/>
      </c>
      <c r="K54" s="132" t="str">
        <f t="shared" si="2"/>
        <v/>
      </c>
      <c r="L54" s="231" t="str">
        <f>IF(B54=0,"",IF(P54="yes","Member Left - Ensure T55a sent", IF(K54&lt;-5,IF('GP1 Totals'!Y80&gt;0,"Maternity/SSP","Error Detected - Code - C001"),IF(K54&gt;5,CONCATENATE("Error Detected - Code C002")," Acceptable" ) )))</f>
        <v/>
      </c>
      <c r="M54" s="132" t="str">
        <f>IF(B54=0,"",'GP1 Totals'!Z80)</f>
        <v/>
      </c>
      <c r="N54" s="132" t="str">
        <f>IF(B54=0,"", 'GP55A 23-24'!G55/'GP55A 23-24'!D55*100)</f>
        <v/>
      </c>
      <c r="O54" s="132"/>
      <c r="P54" s="155" t="str">
        <f>IF('Member Info'!T81=1, "Yes", "")</f>
        <v/>
      </c>
      <c r="Q54" s="232" t="str">
        <f>IF(B54=0,"",
IF(P54="YES","Member has left",
IF(C54="Y",
IF('GP55A 23-24'!Z55="", "please Enter Members Email address for MSS access",IF(OR('GP55A 23-24'!Q55="",'GP55A 23-24'!V55=""),"missing address/postcode","")),
IF(D54&lt;95,"Full time member has not earned a Full time Salary",
IF('GP55A 23-24'!Z55="", "Please Enter Members Email address for MSS access",IF(OR('GP55A 23-24'!Q55="",'GP55A 23-24'!V55=""),"missing address/postcode",""))))))</f>
        <v/>
      </c>
      <c r="R54" s="126" t="str">
        <f>IF(B54=0,"",'GP55A 23-24'!AA55)</f>
        <v/>
      </c>
    </row>
    <row r="55" spans="1:18" x14ac:dyDescent="0.25">
      <c r="A55" s="126">
        <v>54</v>
      </c>
      <c r="B55" s="131">
        <f>'GP55A 23-24'!C56</f>
        <v>0</v>
      </c>
      <c r="C55" s="131" t="str">
        <f>'GP55A 23-24'!F56</f>
        <v/>
      </c>
      <c r="D55" s="132" t="str">
        <f>IF($B55=0,"",('GP55A 23-24'!D56)/(('Member Info'!I82/12)*'GP1 Totals'!AA81)*100)</f>
        <v/>
      </c>
      <c r="E55" s="132" t="str">
        <f>IF(B55=0,"", IF('GP55A 23-24'!N56=37.5,'GP55A 23-24'!M56/('GP55A 23-24'!N56*52.14)*100,IF('GP55A 23-24'!N56=37,'GP55A 23-24'!M56/('GP55A 23-24'!N56*52.14)*100,IF('GP55A 23-24'!N56=162.93,'GP55A 23-24'!M56/('GP55A 23-24'!N56*12)*100,IF('GP55A 23-24'!N56=160.76,'GP55A 23-24'!M56/('GP55A 23-24'!N56*12)*100,('GP55A 23-24'!M56/'GP55A 23-24'!N56)*100)))))</f>
        <v/>
      </c>
      <c r="F55" s="132" t="str">
        <f t="shared" si="0"/>
        <v/>
      </c>
      <c r="G55" s="231" t="str">
        <f>IF(B55=0,"",IF(P55="yes","Member left - Ensure T55a sent",IF(AND('GP55A 23-24'!F56="Y",'GP55A 23-24'!M56=""),"Please Enter Part Time Hours",IF('GP55A 23-24'!N56="", "Please enter Standard hours", IF(D55&gt;100.1,"Error Detected - Code - A001",IF(C55="","Acceptable - FULL TIME",IF(F55&gt;5,"Error Detected - Code - B001",IF(F55&lt;-5,"Error Detected - Code - B002","Acceptable"))))))))</f>
        <v/>
      </c>
      <c r="H55" s="132">
        <f>'GP55A 23-24'!G56</f>
        <v>0</v>
      </c>
      <c r="I55" s="132" t="str">
        <f>IF(B55=0,"",('GP55A 23-24'!D56/100*M55))</f>
        <v/>
      </c>
      <c r="J55" s="132" t="str">
        <f t="shared" si="1"/>
        <v/>
      </c>
      <c r="K55" s="132" t="str">
        <f t="shared" si="2"/>
        <v/>
      </c>
      <c r="L55" s="231" t="str">
        <f>IF(B55=0,"",IF(P55="yes","Member Left - Ensure T55a sent", IF(K55&lt;-5,IF('GP1 Totals'!Y81&gt;0,"Maternity/SSP","Error Detected - Code - C001"),IF(K55&gt;5,CONCATENATE("Error Detected - Code C002")," Acceptable" ) )))</f>
        <v/>
      </c>
      <c r="M55" s="132" t="str">
        <f>IF(B55=0,"",'GP1 Totals'!Z81)</f>
        <v/>
      </c>
      <c r="N55" s="132" t="str">
        <f>IF(B55=0,"", 'GP55A 23-24'!G56/'GP55A 23-24'!D56*100)</f>
        <v/>
      </c>
      <c r="O55" s="132"/>
      <c r="P55" s="155" t="str">
        <f>IF('Member Info'!T82=1, "Yes", "")</f>
        <v/>
      </c>
      <c r="Q55" s="232" t="str">
        <f>IF(B55=0,"",
IF(P55="YES","Member has left",
IF(C55="Y",
IF('GP55A 23-24'!Z56="", "please Enter Members Email address for MSS access",IF(OR('GP55A 23-24'!Q56="",'GP55A 23-24'!V56=""),"missing address/postcode","")),
IF(D55&lt;95,"Full time member has not earned a Full time Salary",
IF('GP55A 23-24'!Z56="", "Please Enter Members Email address for MSS access",IF(OR('GP55A 23-24'!Q56="",'GP55A 23-24'!V56=""),"missing address/postcode",""))))))</f>
        <v/>
      </c>
      <c r="R55" s="126" t="str">
        <f>IF(B55=0,"",'GP55A 23-24'!AA56)</f>
        <v/>
      </c>
    </row>
    <row r="56" spans="1:18" x14ac:dyDescent="0.25">
      <c r="A56" s="126">
        <v>55</v>
      </c>
      <c r="B56" s="131">
        <f>'GP55A 23-24'!C57</f>
        <v>0</v>
      </c>
      <c r="C56" s="131" t="str">
        <f>'GP55A 23-24'!F57</f>
        <v/>
      </c>
      <c r="D56" s="132" t="str">
        <f>IF($B56=0,"",('GP55A 23-24'!D57)/(('Member Info'!I83/12)*'GP1 Totals'!AA82)*100)</f>
        <v/>
      </c>
      <c r="E56" s="132" t="str">
        <f>IF(B56=0,"", IF('GP55A 23-24'!N57=37.5,'GP55A 23-24'!M57/('GP55A 23-24'!N57*52.14)*100,IF('GP55A 23-24'!N57=37,'GP55A 23-24'!M57/('GP55A 23-24'!N57*52.14)*100,IF('GP55A 23-24'!N57=162.93,'GP55A 23-24'!M57/('GP55A 23-24'!N57*12)*100,IF('GP55A 23-24'!N57=160.76,'GP55A 23-24'!M57/('GP55A 23-24'!N57*12)*100,('GP55A 23-24'!M57/'GP55A 23-24'!N57)*100)))))</f>
        <v/>
      </c>
      <c r="F56" s="132" t="str">
        <f t="shared" si="0"/>
        <v/>
      </c>
      <c r="G56" s="231" t="str">
        <f>IF(B56=0,"",IF(P56="yes","Member left - Ensure T55a sent",IF(AND('GP55A 23-24'!F57="Y",'GP55A 23-24'!M57=""),"Please Enter Part Time Hours",IF('GP55A 23-24'!N57="", "Please enter Standard hours", IF(D56&gt;100.1,"Error Detected - Code - A001",IF(C56="","Acceptable - FULL TIME",IF(F56&gt;5,"Error Detected - Code - B001",IF(F56&lt;-5,"Error Detected - Code - B002","Acceptable"))))))))</f>
        <v/>
      </c>
      <c r="H56" s="132">
        <f>'GP55A 23-24'!G57</f>
        <v>0</v>
      </c>
      <c r="I56" s="132" t="str">
        <f>IF(B56=0,"",('GP55A 23-24'!D57/100*M56))</f>
        <v/>
      </c>
      <c r="J56" s="132" t="str">
        <f t="shared" si="1"/>
        <v/>
      </c>
      <c r="K56" s="132" t="str">
        <f t="shared" si="2"/>
        <v/>
      </c>
      <c r="L56" s="231" t="str">
        <f>IF(B56=0,"",IF(P56="yes","Member Left - Ensure T55a sent", IF(K56&lt;-5,IF('GP1 Totals'!Y82&gt;0,"Maternity/SSP","Error Detected - Code - C001"),IF(K56&gt;5,CONCATENATE("Error Detected - Code C002")," Acceptable" ) )))</f>
        <v/>
      </c>
      <c r="M56" s="132" t="str">
        <f>IF(B56=0,"",'GP1 Totals'!Z82)</f>
        <v/>
      </c>
      <c r="N56" s="132" t="str">
        <f>IF(B56=0,"", 'GP55A 23-24'!G57/'GP55A 23-24'!D57*100)</f>
        <v/>
      </c>
      <c r="O56" s="132"/>
      <c r="P56" s="155" t="str">
        <f>IF('Member Info'!T83=1, "Yes", "")</f>
        <v/>
      </c>
      <c r="Q56" s="232" t="str">
        <f>IF(B56=0,"",
IF(P56="YES","Member has left",
IF(C56="Y",
IF('GP55A 23-24'!Z57="", "please Enter Members Email address for MSS access",IF(OR('GP55A 23-24'!Q57="",'GP55A 23-24'!V57=""),"missing address/postcode","")),
IF(D56&lt;95,"Full time member has not earned a Full time Salary",
IF('GP55A 23-24'!Z57="", "Please Enter Members Email address for MSS access",IF(OR('GP55A 23-24'!Q57="",'GP55A 23-24'!V57=""),"missing address/postcode",""))))))</f>
        <v/>
      </c>
      <c r="R56" s="126" t="str">
        <f>IF(B56=0,"",'GP55A 23-24'!AA57)</f>
        <v/>
      </c>
    </row>
    <row r="57" spans="1:18" x14ac:dyDescent="0.25">
      <c r="A57" s="126">
        <v>56</v>
      </c>
      <c r="B57" s="131">
        <f>'GP55A 23-24'!C58</f>
        <v>0</v>
      </c>
      <c r="C57" s="131" t="str">
        <f>'GP55A 23-24'!F58</f>
        <v/>
      </c>
      <c r="D57" s="132" t="str">
        <f>IF($B57=0,"",('GP55A 23-24'!D58)/(('Member Info'!I84/12)*'GP1 Totals'!AA83)*100)</f>
        <v/>
      </c>
      <c r="E57" s="132" t="str">
        <f>IF(B57=0,"", IF('GP55A 23-24'!N58=37.5,'GP55A 23-24'!M58/('GP55A 23-24'!N58*52.14)*100,IF('GP55A 23-24'!N58=37,'GP55A 23-24'!M58/('GP55A 23-24'!N58*52.14)*100,IF('GP55A 23-24'!N58=162.93,'GP55A 23-24'!M58/('GP55A 23-24'!N58*12)*100,IF('GP55A 23-24'!N58=160.76,'GP55A 23-24'!M58/('GP55A 23-24'!N58*12)*100,('GP55A 23-24'!M58/'GP55A 23-24'!N58)*100)))))</f>
        <v/>
      </c>
      <c r="F57" s="132" t="str">
        <f t="shared" si="0"/>
        <v/>
      </c>
      <c r="G57" s="231" t="str">
        <f>IF(B57=0,"",IF(P57="yes","Member left - Ensure T55a sent",IF(AND('GP55A 23-24'!F58="Y",'GP55A 23-24'!M58=""),"Please Enter Part Time Hours",IF('GP55A 23-24'!N58="", "Please enter Standard hours", IF(D57&gt;100.1,"Error Detected - Code - A001",IF(C57="","Acceptable - FULL TIME",IF(F57&gt;5,"Error Detected - Code - B001",IF(F57&lt;-5,"Error Detected - Code - B002","Acceptable"))))))))</f>
        <v/>
      </c>
      <c r="H57" s="132">
        <f>'GP55A 23-24'!G58</f>
        <v>0</v>
      </c>
      <c r="I57" s="132" t="str">
        <f>IF(B57=0,"",('GP55A 23-24'!D58/100*M57))</f>
        <v/>
      </c>
      <c r="J57" s="132" t="str">
        <f t="shared" si="1"/>
        <v/>
      </c>
      <c r="K57" s="132" t="str">
        <f t="shared" si="2"/>
        <v/>
      </c>
      <c r="L57" s="231" t="str">
        <f>IF(B57=0,"",IF(P57="yes","Member Left - Ensure T55a sent", IF(K57&lt;-5,IF('GP1 Totals'!Y83&gt;0,"Maternity/SSP","Error Detected - Code - C001"),IF(K57&gt;5,CONCATENATE("Error Detected - Code C002")," Acceptable" ) )))</f>
        <v/>
      </c>
      <c r="M57" s="132" t="str">
        <f>IF(B57=0,"",'GP1 Totals'!Z83)</f>
        <v/>
      </c>
      <c r="N57" s="132" t="str">
        <f>IF(B57=0,"", 'GP55A 23-24'!G58/'GP55A 23-24'!D58*100)</f>
        <v/>
      </c>
      <c r="O57" s="132"/>
      <c r="P57" s="155" t="str">
        <f>IF('Member Info'!T84=1, "Yes", "")</f>
        <v/>
      </c>
      <c r="Q57" s="232" t="str">
        <f>IF(B57=0,"",
IF(P57="YES","Member has left",
IF(C57="Y",
IF('GP55A 23-24'!Z58="", "please Enter Members Email address for MSS access",IF(OR('GP55A 23-24'!Q58="",'GP55A 23-24'!V58=""),"missing address/postcode","")),
IF(D57&lt;95,"Full time member has not earned a Full time Salary",
IF('GP55A 23-24'!Z58="", "Please Enter Members Email address for MSS access",IF(OR('GP55A 23-24'!Q58="",'GP55A 23-24'!V58=""),"missing address/postcode",""))))))</f>
        <v/>
      </c>
      <c r="R57" s="126" t="str">
        <f>IF(B57=0,"",'GP55A 23-24'!AA58)</f>
        <v/>
      </c>
    </row>
    <row r="58" spans="1:18" x14ac:dyDescent="0.25">
      <c r="A58" s="126">
        <v>57</v>
      </c>
      <c r="B58" s="131">
        <f>'GP55A 23-24'!C59</f>
        <v>0</v>
      </c>
      <c r="C58" s="131" t="str">
        <f>'GP55A 23-24'!F59</f>
        <v/>
      </c>
      <c r="D58" s="132" t="str">
        <f>IF($B58=0,"",('GP55A 23-24'!D59)/(('Member Info'!I85/12)*'GP1 Totals'!AA84)*100)</f>
        <v/>
      </c>
      <c r="E58" s="132" t="str">
        <f>IF(B58=0,"", IF('GP55A 23-24'!N59=37.5,'GP55A 23-24'!M59/('GP55A 23-24'!N59*52.14)*100,IF('GP55A 23-24'!N59=37,'GP55A 23-24'!M59/('GP55A 23-24'!N59*52.14)*100,IF('GP55A 23-24'!N59=162.93,'GP55A 23-24'!M59/('GP55A 23-24'!N59*12)*100,IF('GP55A 23-24'!N59=160.76,'GP55A 23-24'!M59/('GP55A 23-24'!N59*12)*100,('GP55A 23-24'!M59/'GP55A 23-24'!N59)*100)))))</f>
        <v/>
      </c>
      <c r="F58" s="132" t="str">
        <f t="shared" si="0"/>
        <v/>
      </c>
      <c r="G58" s="231" t="str">
        <f>IF(B58=0,"",IF(P58="yes","Member left - Ensure T55a sent",IF(AND('GP55A 23-24'!F59="Y",'GP55A 23-24'!M59=""),"Please Enter Part Time Hours",IF('GP55A 23-24'!N59="", "Please enter Standard hours", IF(D58&gt;100.1,"Error Detected - Code - A001",IF(C58="","Acceptable - FULL TIME",IF(F58&gt;5,"Error Detected - Code - B001",IF(F58&lt;-5,"Error Detected - Code - B002","Acceptable"))))))))</f>
        <v/>
      </c>
      <c r="H58" s="132">
        <f>'GP55A 23-24'!G59</f>
        <v>0</v>
      </c>
      <c r="I58" s="132" t="str">
        <f>IF(B58=0,"",('GP55A 23-24'!D59/100*M58))</f>
        <v/>
      </c>
      <c r="J58" s="132" t="str">
        <f t="shared" si="1"/>
        <v/>
      </c>
      <c r="K58" s="132" t="str">
        <f t="shared" si="2"/>
        <v/>
      </c>
      <c r="L58" s="231" t="str">
        <f>IF(B58=0,"",IF(P58="yes","Member Left - Ensure T55a sent", IF(K58&lt;-5,IF('GP1 Totals'!Y84&gt;0,"Maternity/SSP","Error Detected - Code - C001"),IF(K58&gt;5,CONCATENATE("Error Detected - Code C002")," Acceptable" ) )))</f>
        <v/>
      </c>
      <c r="M58" s="132" t="str">
        <f>IF(B58=0,"",'GP1 Totals'!Z84)</f>
        <v/>
      </c>
      <c r="N58" s="132" t="str">
        <f>IF(B58=0,"", 'GP55A 23-24'!G59/'GP55A 23-24'!D59*100)</f>
        <v/>
      </c>
      <c r="O58" s="132"/>
      <c r="P58" s="155" t="str">
        <f>IF('Member Info'!T85=1, "Yes", "")</f>
        <v/>
      </c>
      <c r="Q58" s="232" t="str">
        <f>IF(B58=0,"",
IF(P58="YES","Member has left",
IF(C58="Y",
IF('GP55A 23-24'!Z59="", "please Enter Members Email address for MSS access",IF(OR('GP55A 23-24'!Q59="",'GP55A 23-24'!V59=""),"missing address/postcode","")),
IF(D58&lt;95,"Full time member has not earned a Full time Salary",
IF('GP55A 23-24'!Z59="", "Please Enter Members Email address for MSS access",IF(OR('GP55A 23-24'!Q59="",'GP55A 23-24'!V59=""),"missing address/postcode",""))))))</f>
        <v/>
      </c>
      <c r="R58" s="126" t="str">
        <f>IF(B58=0,"",'GP55A 23-24'!AA59)</f>
        <v/>
      </c>
    </row>
    <row r="59" spans="1:18" x14ac:dyDescent="0.25">
      <c r="A59" s="126">
        <v>58</v>
      </c>
      <c r="B59" s="131">
        <f>'GP55A 23-24'!C60</f>
        <v>0</v>
      </c>
      <c r="C59" s="131" t="str">
        <f>'GP55A 23-24'!F60</f>
        <v/>
      </c>
      <c r="D59" s="132" t="str">
        <f>IF($B59=0,"",('GP55A 23-24'!D60)/(('Member Info'!I86/12)*'GP1 Totals'!AA85)*100)</f>
        <v/>
      </c>
      <c r="E59" s="132" t="str">
        <f>IF(B59=0,"", IF('GP55A 23-24'!N60=37.5,'GP55A 23-24'!M60/('GP55A 23-24'!N60*52.14)*100,IF('GP55A 23-24'!N60=37,'GP55A 23-24'!M60/('GP55A 23-24'!N60*52.14)*100,IF('GP55A 23-24'!N60=162.93,'GP55A 23-24'!M60/('GP55A 23-24'!N60*12)*100,IF('GP55A 23-24'!N60=160.76,'GP55A 23-24'!M60/('GP55A 23-24'!N60*12)*100,('GP55A 23-24'!M60/'GP55A 23-24'!N60)*100)))))</f>
        <v/>
      </c>
      <c r="F59" s="132" t="str">
        <f t="shared" si="0"/>
        <v/>
      </c>
      <c r="G59" s="231" t="str">
        <f>IF(B59=0,"",IF(P59="yes","Member left - Ensure T55a sent",IF(AND('GP55A 23-24'!F60="Y",'GP55A 23-24'!M60=""),"Please Enter Part Time Hours",IF('GP55A 23-24'!N60="", "Please enter Standard hours", IF(D59&gt;100.1,"Error Detected - Code - A001",IF(C59="","Acceptable - FULL TIME",IF(F59&gt;5,"Error Detected - Code - B001",IF(F59&lt;-5,"Error Detected - Code - B002","Acceptable"))))))))</f>
        <v/>
      </c>
      <c r="H59" s="132">
        <f>'GP55A 23-24'!G60</f>
        <v>0</v>
      </c>
      <c r="I59" s="132" t="str">
        <f>IF(B59=0,"",('GP55A 23-24'!D60/100*M59))</f>
        <v/>
      </c>
      <c r="J59" s="132" t="str">
        <f t="shared" si="1"/>
        <v/>
      </c>
      <c r="K59" s="132" t="str">
        <f t="shared" si="2"/>
        <v/>
      </c>
      <c r="L59" s="231" t="str">
        <f>IF(B59=0,"",IF(P59="yes","Member Left - Ensure T55a sent", IF(K59&lt;-5,IF('GP1 Totals'!Y85&gt;0,"Maternity/SSP","Error Detected - Code - C001"),IF(K59&gt;5,CONCATENATE("Error Detected - Code C002")," Acceptable" ) )))</f>
        <v/>
      </c>
      <c r="M59" s="132" t="str">
        <f>IF(B59=0,"",'GP1 Totals'!Z85)</f>
        <v/>
      </c>
      <c r="N59" s="132" t="str">
        <f>IF(B59=0,"", 'GP55A 23-24'!G60/'GP55A 23-24'!D60*100)</f>
        <v/>
      </c>
      <c r="O59" s="132"/>
      <c r="P59" s="155" t="str">
        <f>IF('Member Info'!T86=1, "Yes", "")</f>
        <v/>
      </c>
      <c r="Q59" s="232" t="str">
        <f>IF(B59=0,"",
IF(P59="YES","Member has left",
IF(C59="Y",
IF('GP55A 23-24'!Z60="", "please Enter Members Email address for MSS access",IF(OR('GP55A 23-24'!Q60="",'GP55A 23-24'!V60=""),"missing address/postcode","")),
IF(D59&lt;95,"Full time member has not earned a Full time Salary",
IF('GP55A 23-24'!Z60="", "Please Enter Members Email address for MSS access",IF(OR('GP55A 23-24'!Q60="",'GP55A 23-24'!V60=""),"missing address/postcode",""))))))</f>
        <v/>
      </c>
      <c r="R59" s="126" t="str">
        <f>IF(B59=0,"",'GP55A 23-24'!AA60)</f>
        <v/>
      </c>
    </row>
    <row r="60" spans="1:18" x14ac:dyDescent="0.25">
      <c r="A60" s="126">
        <v>59</v>
      </c>
      <c r="B60" s="131">
        <f>'GP55A 23-24'!C61</f>
        <v>0</v>
      </c>
      <c r="C60" s="131" t="str">
        <f>'GP55A 23-24'!F61</f>
        <v/>
      </c>
      <c r="D60" s="132" t="str">
        <f>IF($B60=0,"",('GP55A 23-24'!D61)/(('Member Info'!I87/12)*'GP1 Totals'!AA86)*100)</f>
        <v/>
      </c>
      <c r="E60" s="132" t="str">
        <f>IF(B60=0,"", IF('GP55A 23-24'!N61=37.5,'GP55A 23-24'!M61/('GP55A 23-24'!N61*52.14)*100,IF('GP55A 23-24'!N61=37,'GP55A 23-24'!M61/('GP55A 23-24'!N61*52.14)*100,IF('GP55A 23-24'!N61=162.93,'GP55A 23-24'!M61/('GP55A 23-24'!N61*12)*100,IF('GP55A 23-24'!N61=160.76,'GP55A 23-24'!M61/('GP55A 23-24'!N61*12)*100,('GP55A 23-24'!M61/'GP55A 23-24'!N61)*100)))))</f>
        <v/>
      </c>
      <c r="F60" s="132" t="str">
        <f t="shared" si="0"/>
        <v/>
      </c>
      <c r="G60" s="231" t="str">
        <f>IF(B60=0,"",IF(P60="yes","Member left - Ensure T55a sent",IF(AND('GP55A 23-24'!F61="Y",'GP55A 23-24'!M61=""),"Please Enter Part Time Hours",IF('GP55A 23-24'!N61="", "Please enter Standard hours", IF(D60&gt;100.1,"Error Detected - Code - A001",IF(C60="","Acceptable - FULL TIME",IF(F60&gt;5,"Error Detected - Code - B001",IF(F60&lt;-5,"Error Detected - Code - B002","Acceptable"))))))))</f>
        <v/>
      </c>
      <c r="H60" s="132">
        <f>'GP55A 23-24'!G61</f>
        <v>0</v>
      </c>
      <c r="I60" s="132" t="str">
        <f>IF(B60=0,"",('GP55A 23-24'!D61/100*M60))</f>
        <v/>
      </c>
      <c r="J60" s="132" t="str">
        <f t="shared" si="1"/>
        <v/>
      </c>
      <c r="K60" s="132" t="str">
        <f t="shared" si="2"/>
        <v/>
      </c>
      <c r="L60" s="231" t="str">
        <f>IF(B60=0,"",IF(P60="yes","Member Left - Ensure T55a sent", IF(K60&lt;-5,IF('GP1 Totals'!Y86&gt;0,"Maternity/SSP","Error Detected - Code - C001"),IF(K60&gt;5,CONCATENATE("Error Detected - Code C002")," Acceptable" ) )))</f>
        <v/>
      </c>
      <c r="M60" s="132" t="str">
        <f>IF(B60=0,"",'GP1 Totals'!Z86)</f>
        <v/>
      </c>
      <c r="N60" s="132" t="str">
        <f>IF(B60=0,"", 'GP55A 23-24'!G61/'GP55A 23-24'!D61*100)</f>
        <v/>
      </c>
      <c r="O60" s="132"/>
      <c r="P60" s="155" t="str">
        <f>IF('Member Info'!T87=1, "Yes", "")</f>
        <v/>
      </c>
      <c r="Q60" s="232" t="str">
        <f>IF(B60=0,"",
IF(P60="YES","Member has left",
IF(C60="Y",
IF('GP55A 23-24'!Z61="", "please Enter Members Email address for MSS access",IF(OR('GP55A 23-24'!Q61="",'GP55A 23-24'!V61=""),"missing address/postcode","")),
IF(D60&lt;95,"Full time member has not earned a Full time Salary",
IF('GP55A 23-24'!Z61="", "Please Enter Members Email address for MSS access",IF(OR('GP55A 23-24'!Q61="",'GP55A 23-24'!V61=""),"missing address/postcode",""))))))</f>
        <v/>
      </c>
      <c r="R60" s="126" t="str">
        <f>IF(B60=0,"",'GP55A 23-24'!AA61)</f>
        <v/>
      </c>
    </row>
    <row r="61" spans="1:18" x14ac:dyDescent="0.25">
      <c r="A61" s="126">
        <v>60</v>
      </c>
      <c r="B61" s="131">
        <f>'GP55A 23-24'!C62</f>
        <v>0</v>
      </c>
      <c r="C61" s="131" t="str">
        <f>'GP55A 23-24'!F62</f>
        <v/>
      </c>
      <c r="D61" s="132" t="str">
        <f>IF($B61=0,"",('GP55A 23-24'!D62)/(('Member Info'!I88/12)*'GP1 Totals'!AA87)*100)</f>
        <v/>
      </c>
      <c r="E61" s="132" t="str">
        <f>IF(B61=0,"", IF('GP55A 23-24'!N62=37.5,'GP55A 23-24'!M62/('GP55A 23-24'!N62*52.14)*100,IF('GP55A 23-24'!N62=37,'GP55A 23-24'!M62/('GP55A 23-24'!N62*52.14)*100,IF('GP55A 23-24'!N62=162.93,'GP55A 23-24'!M62/('GP55A 23-24'!N62*12)*100,IF('GP55A 23-24'!N62=160.76,'GP55A 23-24'!M62/('GP55A 23-24'!N62*12)*100,('GP55A 23-24'!M62/'GP55A 23-24'!N62)*100)))))</f>
        <v/>
      </c>
      <c r="F61" s="132" t="str">
        <f t="shared" si="0"/>
        <v/>
      </c>
      <c r="G61" s="231" t="str">
        <f>IF(B61=0,"",IF(P61="yes","Member left - Ensure T55a sent",IF(AND('GP55A 23-24'!F62="Y",'GP55A 23-24'!M62=""),"Please Enter Part Time Hours",IF('GP55A 23-24'!N62="", "Please enter Standard hours", IF(D61&gt;100.1,"Error Detected - Code - A001",IF(C61="","Acceptable - FULL TIME",IF(F61&gt;5,"Error Detected - Code - B001",IF(F61&lt;-5,"Error Detected - Code - B002","Acceptable"))))))))</f>
        <v/>
      </c>
      <c r="H61" s="132">
        <f>'GP55A 23-24'!G62</f>
        <v>0</v>
      </c>
      <c r="I61" s="132" t="str">
        <f>IF(B61=0,"",('GP55A 23-24'!D62/100*M61))</f>
        <v/>
      </c>
      <c r="J61" s="132" t="str">
        <f t="shared" si="1"/>
        <v/>
      </c>
      <c r="K61" s="132" t="str">
        <f t="shared" si="2"/>
        <v/>
      </c>
      <c r="L61" s="231" t="str">
        <f>IF(B61=0,"",IF(P61="yes","Member Left - Ensure T55a sent", IF(K61&lt;-5,IF('GP1 Totals'!Y87&gt;0,"Maternity/SSP","Error Detected - Code - C001"),IF(K61&gt;5,CONCATENATE("Error Detected - Code C002")," Acceptable" ) )))</f>
        <v/>
      </c>
      <c r="M61" s="132" t="str">
        <f>IF(B61=0,"",'GP1 Totals'!Z87)</f>
        <v/>
      </c>
      <c r="N61" s="132" t="str">
        <f>IF(B61=0,"", 'GP55A 23-24'!G62/'GP55A 23-24'!D62*100)</f>
        <v/>
      </c>
      <c r="O61" s="132"/>
      <c r="P61" s="155" t="str">
        <f>IF('Member Info'!T88=1, "Yes", "")</f>
        <v/>
      </c>
      <c r="Q61" s="232" t="str">
        <f>IF(B61=0,"",
IF(P61="YES","Member has left",
IF(C61="Y",
IF('GP55A 23-24'!Z62="", "please Enter Members Email address for MSS access",IF(OR('GP55A 23-24'!Q62="",'GP55A 23-24'!V62=""),"missing address/postcode","")),
IF(D61&lt;95,"Full time member has not earned a Full time Salary",
IF('GP55A 23-24'!Z62="", "Please Enter Members Email address for MSS access",IF(OR('GP55A 23-24'!Q62="",'GP55A 23-24'!V62=""),"missing address/postcode",""))))))</f>
        <v/>
      </c>
      <c r="R61" s="126" t="str">
        <f>IF(B61=0,"",'GP55A 23-24'!AA62)</f>
        <v/>
      </c>
    </row>
    <row r="62" spans="1:18" x14ac:dyDescent="0.25">
      <c r="A62" s="126">
        <v>61</v>
      </c>
      <c r="B62" s="131">
        <f>'GP55A 23-24'!C63</f>
        <v>0</v>
      </c>
      <c r="C62" s="131" t="str">
        <f>'GP55A 23-24'!F63</f>
        <v/>
      </c>
      <c r="D62" s="132" t="str">
        <f>IF($B62=0,"",('GP55A 23-24'!D63)/(('Member Info'!I89/12)*'GP1 Totals'!AA88)*100)</f>
        <v/>
      </c>
      <c r="E62" s="132" t="str">
        <f>IF(B62=0,"", IF('GP55A 23-24'!N63=37.5,'GP55A 23-24'!M63/('GP55A 23-24'!N63*52.14)*100,IF('GP55A 23-24'!N63=37,'GP55A 23-24'!M63/('GP55A 23-24'!N63*52.14)*100,IF('GP55A 23-24'!N63=162.93,'GP55A 23-24'!M63/('GP55A 23-24'!N63*12)*100,IF('GP55A 23-24'!N63=160.76,'GP55A 23-24'!M63/('GP55A 23-24'!N63*12)*100,('GP55A 23-24'!M63/'GP55A 23-24'!N63)*100)))))</f>
        <v/>
      </c>
      <c r="F62" s="132" t="str">
        <f t="shared" si="0"/>
        <v/>
      </c>
      <c r="G62" s="231" t="str">
        <f>IF(B62=0,"",IF(P62="yes","Member left - Ensure T55a sent",IF(AND('GP55A 23-24'!F63="Y",'GP55A 23-24'!M63=""),"Please Enter Part Time Hours",IF('GP55A 23-24'!N63="", "Please enter Standard hours", IF(D62&gt;100.1,"Error Detected - Code - A001",IF(C62="","Acceptable - FULL TIME",IF(F62&gt;5,"Error Detected - Code - B001",IF(F62&lt;-5,"Error Detected - Code - B002","Acceptable"))))))))</f>
        <v/>
      </c>
      <c r="H62" s="132">
        <f>'GP55A 23-24'!G63</f>
        <v>0</v>
      </c>
      <c r="I62" s="132" t="str">
        <f>IF(B62=0,"",('GP55A 23-24'!D63/100*M62))</f>
        <v/>
      </c>
      <c r="J62" s="132" t="str">
        <f t="shared" si="1"/>
        <v/>
      </c>
      <c r="K62" s="132" t="str">
        <f t="shared" si="2"/>
        <v/>
      </c>
      <c r="L62" s="231" t="str">
        <f>IF(B62=0,"",IF(P62="yes","Member Left - Ensure T55a sent", IF(K62&lt;-5,IF('GP1 Totals'!Y88&gt;0,"Maternity/SSP","Error Detected - Code - C001"),IF(K62&gt;5,CONCATENATE("Error Detected - Code C002")," Acceptable" ) )))</f>
        <v/>
      </c>
      <c r="M62" s="132" t="str">
        <f>IF(B62=0,"",'GP1 Totals'!Z88)</f>
        <v/>
      </c>
      <c r="N62" s="132" t="str">
        <f>IF(B62=0,"", 'GP55A 23-24'!G63/'GP55A 23-24'!D63*100)</f>
        <v/>
      </c>
      <c r="O62" s="132"/>
      <c r="P62" s="155" t="str">
        <f>IF('Member Info'!T89=1, "Yes", "")</f>
        <v/>
      </c>
      <c r="Q62" s="232" t="str">
        <f>IF(B62=0,"",
IF(P62="YES","Member has left",
IF(C62="Y",
IF('GP55A 23-24'!Z63="", "please Enter Members Email address for MSS access",IF(OR('GP55A 23-24'!Q63="",'GP55A 23-24'!V63=""),"missing address/postcode","")),
IF(D62&lt;95,"Full time member has not earned a Full time Salary",
IF('GP55A 23-24'!Z63="", "Please Enter Members Email address for MSS access",IF(OR('GP55A 23-24'!Q63="",'GP55A 23-24'!V63=""),"missing address/postcode",""))))))</f>
        <v/>
      </c>
      <c r="R62" s="126" t="str">
        <f>IF(B62=0,"",'GP55A 23-24'!AA63)</f>
        <v/>
      </c>
    </row>
    <row r="63" spans="1:18" x14ac:dyDescent="0.25">
      <c r="A63" s="126">
        <v>62</v>
      </c>
      <c r="B63" s="131">
        <f>'GP55A 23-24'!C64</f>
        <v>0</v>
      </c>
      <c r="C63" s="131" t="str">
        <f>'GP55A 23-24'!F64</f>
        <v/>
      </c>
      <c r="D63" s="132" t="str">
        <f>IF($B63=0,"",('GP55A 23-24'!D64)/(('Member Info'!I90/12)*'GP1 Totals'!AA89)*100)</f>
        <v/>
      </c>
      <c r="E63" s="132" t="str">
        <f>IF(B63=0,"", IF('GP55A 23-24'!N64=37.5,'GP55A 23-24'!M64/('GP55A 23-24'!N64*52.14)*100,IF('GP55A 23-24'!N64=37,'GP55A 23-24'!M64/('GP55A 23-24'!N64*52.14)*100,IF('GP55A 23-24'!N64=162.93,'GP55A 23-24'!M64/('GP55A 23-24'!N64*12)*100,IF('GP55A 23-24'!N64=160.76,'GP55A 23-24'!M64/('GP55A 23-24'!N64*12)*100,('GP55A 23-24'!M64/'GP55A 23-24'!N64)*100)))))</f>
        <v/>
      </c>
      <c r="F63" s="132" t="str">
        <f t="shared" si="0"/>
        <v/>
      </c>
      <c r="G63" s="231" t="str">
        <f>IF(B63=0,"",IF(P63="yes","Member left - Ensure T55a sent",IF(AND('GP55A 23-24'!F64="Y",'GP55A 23-24'!M64=""),"Please Enter Part Time Hours",IF('GP55A 23-24'!N64="", "Please enter Standard hours", IF(D63&gt;100.1,"Error Detected - Code - A001",IF(C63="","Acceptable - FULL TIME",IF(F63&gt;5,"Error Detected - Code - B001",IF(F63&lt;-5,"Error Detected - Code - B002","Acceptable"))))))))</f>
        <v/>
      </c>
      <c r="H63" s="132">
        <f>'GP55A 23-24'!G64</f>
        <v>0</v>
      </c>
      <c r="I63" s="132" t="str">
        <f>IF(B63=0,"",('GP55A 23-24'!D64/100*M63))</f>
        <v/>
      </c>
      <c r="J63" s="132" t="str">
        <f t="shared" si="1"/>
        <v/>
      </c>
      <c r="K63" s="132" t="str">
        <f t="shared" si="2"/>
        <v/>
      </c>
      <c r="L63" s="231" t="str">
        <f>IF(B63=0,"",IF(P63="yes","Member Left - Ensure T55a sent", IF(K63&lt;-5,IF('GP1 Totals'!Y89&gt;0,"Maternity/SSP","Error Detected - Code - C001"),IF(K63&gt;5,CONCATENATE("Error Detected - Code C002")," Acceptable" ) )))</f>
        <v/>
      </c>
      <c r="M63" s="132" t="str">
        <f>IF(B63=0,"",'GP1 Totals'!Z89)</f>
        <v/>
      </c>
      <c r="N63" s="132" t="str">
        <f>IF(B63=0,"", 'GP55A 23-24'!G64/'GP55A 23-24'!D64*100)</f>
        <v/>
      </c>
      <c r="O63" s="132"/>
      <c r="P63" s="155" t="str">
        <f>IF('Member Info'!T90=1, "Yes", "")</f>
        <v/>
      </c>
      <c r="Q63" s="232" t="str">
        <f>IF(B63=0,"",
IF(P63="YES","Member has left",
IF(C63="Y",
IF('GP55A 23-24'!Z64="", "please Enter Members Email address for MSS access",IF(OR('GP55A 23-24'!Q64="",'GP55A 23-24'!V64=""),"missing address/postcode","")),
IF(D63&lt;95,"Full time member has not earned a Full time Salary",
IF('GP55A 23-24'!Z64="", "Please Enter Members Email address for MSS access",IF(OR('GP55A 23-24'!Q64="",'GP55A 23-24'!V64=""),"missing address/postcode",""))))))</f>
        <v/>
      </c>
      <c r="R63" s="126" t="str">
        <f>IF(B63=0,"",'GP55A 23-24'!AA64)</f>
        <v/>
      </c>
    </row>
    <row r="64" spans="1:18" x14ac:dyDescent="0.25">
      <c r="A64" s="126">
        <v>63</v>
      </c>
      <c r="B64" s="131">
        <f>'GP55A 23-24'!C65</f>
        <v>0</v>
      </c>
      <c r="C64" s="131" t="str">
        <f>'GP55A 23-24'!F65</f>
        <v/>
      </c>
      <c r="D64" s="132" t="str">
        <f>IF($B64=0,"",('GP55A 23-24'!D65)/(('Member Info'!I91/12)*'GP1 Totals'!AA90)*100)</f>
        <v/>
      </c>
      <c r="E64" s="132" t="str">
        <f>IF(B64=0,"", IF('GP55A 23-24'!N65=37.5,'GP55A 23-24'!M65/('GP55A 23-24'!N65*52.14)*100,IF('GP55A 23-24'!N65=37,'GP55A 23-24'!M65/('GP55A 23-24'!N65*52.14)*100,IF('GP55A 23-24'!N65=162.93,'GP55A 23-24'!M65/('GP55A 23-24'!N65*12)*100,IF('GP55A 23-24'!N65=160.76,'GP55A 23-24'!M65/('GP55A 23-24'!N65*12)*100,('GP55A 23-24'!M65/'GP55A 23-24'!N65)*100)))))</f>
        <v/>
      </c>
      <c r="F64" s="132" t="str">
        <f t="shared" si="0"/>
        <v/>
      </c>
      <c r="G64" s="231" t="str">
        <f>IF(B64=0,"",IF(P64="yes","Member left - Ensure T55a sent",IF(AND('GP55A 23-24'!F65="Y",'GP55A 23-24'!M65=""),"Please Enter Part Time Hours",IF('GP55A 23-24'!N65="", "Please enter Standard hours", IF(D64&gt;100.1,"Error Detected - Code - A001",IF(C64="","Acceptable - FULL TIME",IF(F64&gt;5,"Error Detected - Code - B001",IF(F64&lt;-5,"Error Detected - Code - B002","Acceptable"))))))))</f>
        <v/>
      </c>
      <c r="H64" s="132">
        <f>'GP55A 23-24'!G65</f>
        <v>0</v>
      </c>
      <c r="I64" s="132" t="str">
        <f>IF(B64=0,"",('GP55A 23-24'!D65/100*M64))</f>
        <v/>
      </c>
      <c r="J64" s="132" t="str">
        <f t="shared" si="1"/>
        <v/>
      </c>
      <c r="K64" s="132" t="str">
        <f t="shared" si="2"/>
        <v/>
      </c>
      <c r="L64" s="231" t="str">
        <f>IF(B64=0,"",IF(P64="yes","Member Left - Ensure T55a sent", IF(K64&lt;-5,IF('GP1 Totals'!Y90&gt;0,"Maternity/SSP","Error Detected - Code - C001"),IF(K64&gt;5,CONCATENATE("Error Detected - Code C002")," Acceptable" ) )))</f>
        <v/>
      </c>
      <c r="M64" s="132" t="str">
        <f>IF(B64=0,"",'GP1 Totals'!Z90)</f>
        <v/>
      </c>
      <c r="N64" s="132" t="str">
        <f>IF(B64=0,"", 'GP55A 23-24'!G65/'GP55A 23-24'!D65*100)</f>
        <v/>
      </c>
      <c r="O64" s="132"/>
      <c r="P64" s="155" t="str">
        <f>IF('Member Info'!T91=1, "Yes", "")</f>
        <v/>
      </c>
      <c r="Q64" s="232" t="str">
        <f>IF(B64=0,"",
IF(P64="YES","Member has left",
IF(C64="Y",
IF('GP55A 23-24'!Z65="", "please Enter Members Email address for MSS access",IF(OR('GP55A 23-24'!Q65="",'GP55A 23-24'!V65=""),"missing address/postcode","")),
IF(D64&lt;95,"Full time member has not earned a Full time Salary",
IF('GP55A 23-24'!Z65="", "Please Enter Members Email address for MSS access",IF(OR('GP55A 23-24'!Q65="",'GP55A 23-24'!V65=""),"missing address/postcode",""))))))</f>
        <v/>
      </c>
      <c r="R64" s="126" t="str">
        <f>IF(B64=0,"",'GP55A 23-24'!AA65)</f>
        <v/>
      </c>
    </row>
    <row r="65" spans="1:18" x14ac:dyDescent="0.25">
      <c r="A65" s="126">
        <v>64</v>
      </c>
      <c r="B65" s="131">
        <f>'GP55A 23-24'!C66</f>
        <v>0</v>
      </c>
      <c r="C65" s="131" t="str">
        <f>'GP55A 23-24'!F66</f>
        <v/>
      </c>
      <c r="D65" s="132" t="str">
        <f>IF($B65=0,"",('GP55A 23-24'!D66)/(('Member Info'!I92/12)*'GP1 Totals'!AA91)*100)</f>
        <v/>
      </c>
      <c r="E65" s="132" t="str">
        <f>IF(B65=0,"", IF('GP55A 23-24'!N66=37.5,'GP55A 23-24'!M66/('GP55A 23-24'!N66*52.14)*100,IF('GP55A 23-24'!N66=37,'GP55A 23-24'!M66/('GP55A 23-24'!N66*52.14)*100,IF('GP55A 23-24'!N66=162.93,'GP55A 23-24'!M66/('GP55A 23-24'!N66*12)*100,IF('GP55A 23-24'!N66=160.76,'GP55A 23-24'!M66/('GP55A 23-24'!N66*12)*100,('GP55A 23-24'!M66/'GP55A 23-24'!N66)*100)))))</f>
        <v/>
      </c>
      <c r="F65" s="132" t="str">
        <f t="shared" si="0"/>
        <v/>
      </c>
      <c r="G65" s="231" t="str">
        <f>IF(B65=0,"",IF(P65="yes","Member left - Ensure T55a sent",IF(AND('GP55A 23-24'!F66="Y",'GP55A 23-24'!M66=""),"Please Enter Part Time Hours",IF('GP55A 23-24'!N66="", "Please enter Standard hours", IF(D65&gt;100.1,"Error Detected - Code - A001",IF(C65="","Acceptable - FULL TIME",IF(F65&gt;5,"Error Detected - Code - B001",IF(F65&lt;-5,"Error Detected - Code - B002","Acceptable"))))))))</f>
        <v/>
      </c>
      <c r="H65" s="132">
        <f>'GP55A 23-24'!G66</f>
        <v>0</v>
      </c>
      <c r="I65" s="132" t="str">
        <f>IF(B65=0,"",('GP55A 23-24'!D66/100*M65))</f>
        <v/>
      </c>
      <c r="J65" s="132" t="str">
        <f t="shared" si="1"/>
        <v/>
      </c>
      <c r="K65" s="132" t="str">
        <f t="shared" si="2"/>
        <v/>
      </c>
      <c r="L65" s="231" t="str">
        <f>IF(B65=0,"",IF(P65="yes","Member Left - Ensure T55a sent", IF(K65&lt;-5,IF('GP1 Totals'!Y91&gt;0,"Maternity/SSP","Error Detected - Code - C001"),IF(K65&gt;5,CONCATENATE("Error Detected - Code C002")," Acceptable" ) )))</f>
        <v/>
      </c>
      <c r="M65" s="132" t="str">
        <f>IF(B65=0,"",'GP1 Totals'!Z91)</f>
        <v/>
      </c>
      <c r="N65" s="132" t="str">
        <f>IF(B65=0,"", 'GP55A 23-24'!G66/'GP55A 23-24'!D66*100)</f>
        <v/>
      </c>
      <c r="O65" s="132"/>
      <c r="P65" s="155" t="str">
        <f>IF('Member Info'!T92=1, "Yes", "")</f>
        <v/>
      </c>
      <c r="Q65" s="232" t="str">
        <f>IF(B65=0,"",
IF(P65="YES","Member has left",
IF(C65="Y",
IF('GP55A 23-24'!Z66="", "please Enter Members Email address for MSS access",IF(OR('GP55A 23-24'!Q66="",'GP55A 23-24'!V66=""),"missing address/postcode","")),
IF(D65&lt;95,"Full time member has not earned a Full time Salary",
IF('GP55A 23-24'!Z66="", "Please Enter Members Email address for MSS access",IF(OR('GP55A 23-24'!Q66="",'GP55A 23-24'!V66=""),"missing address/postcode",""))))))</f>
        <v/>
      </c>
      <c r="R65" s="126" t="str">
        <f>IF(B65=0,"",'GP55A 23-24'!AA66)</f>
        <v/>
      </c>
    </row>
    <row r="66" spans="1:18" x14ac:dyDescent="0.25">
      <c r="A66" s="126">
        <v>65</v>
      </c>
      <c r="B66" s="131">
        <f>'GP55A 23-24'!C67</f>
        <v>0</v>
      </c>
      <c r="C66" s="131" t="str">
        <f>'GP55A 23-24'!F67</f>
        <v/>
      </c>
      <c r="D66" s="132" t="str">
        <f>IF($B66=0,"",('GP55A 23-24'!D67)/(('Member Info'!I93/12)*'GP1 Totals'!AA92)*100)</f>
        <v/>
      </c>
      <c r="E66" s="132" t="str">
        <f>IF(B66=0,"", IF('GP55A 23-24'!N67=37.5,'GP55A 23-24'!M67/('GP55A 23-24'!N67*52.14)*100,IF('GP55A 23-24'!N67=37,'GP55A 23-24'!M67/('GP55A 23-24'!N67*52.14)*100,IF('GP55A 23-24'!N67=162.93,'GP55A 23-24'!M67/('GP55A 23-24'!N67*12)*100,IF('GP55A 23-24'!N67=160.76,'GP55A 23-24'!M67/('GP55A 23-24'!N67*12)*100,('GP55A 23-24'!M67/'GP55A 23-24'!N67)*100)))))</f>
        <v/>
      </c>
      <c r="F66" s="132" t="str">
        <f t="shared" si="0"/>
        <v/>
      </c>
      <c r="G66" s="231" t="str">
        <f>IF(B66=0,"",IF(P66="yes","Member left - Ensure T55a sent",IF(AND('GP55A 23-24'!F67="Y",'GP55A 23-24'!M67=""),"Please Enter Part Time Hours",IF('GP55A 23-24'!N67="", "Please enter Standard hours", IF(D66&gt;100.1,"Error Detected - Code - A001",IF(C66="","Acceptable - FULL TIME",IF(F66&gt;5,"Error Detected - Code - B001",IF(F66&lt;-5,"Error Detected - Code - B002","Acceptable"))))))))</f>
        <v/>
      </c>
      <c r="H66" s="132">
        <f>'GP55A 23-24'!G67</f>
        <v>0</v>
      </c>
      <c r="I66" s="132" t="str">
        <f>IF(B66=0,"",('GP55A 23-24'!D67/100*M66))</f>
        <v/>
      </c>
      <c r="J66" s="132" t="str">
        <f t="shared" si="1"/>
        <v/>
      </c>
      <c r="K66" s="132" t="str">
        <f t="shared" si="2"/>
        <v/>
      </c>
      <c r="L66" s="231" t="str">
        <f>IF(B66=0,"",IF(P66="yes","Member Left - Ensure T55a sent", IF(K66&lt;-5,IF('GP1 Totals'!Y92&gt;0,"Maternity/SSP","Error Detected - Code - C001"),IF(K66&gt;5,CONCATENATE("Error Detected - Code C002")," Acceptable" ) )))</f>
        <v/>
      </c>
      <c r="M66" s="132" t="str">
        <f>IF(B66=0,"",'GP1 Totals'!Z92)</f>
        <v/>
      </c>
      <c r="N66" s="132" t="str">
        <f>IF(B66=0,"", 'GP55A 23-24'!G67/'GP55A 23-24'!D67*100)</f>
        <v/>
      </c>
      <c r="O66" s="132"/>
      <c r="P66" s="155" t="str">
        <f>IF('Member Info'!T93=1, "Yes", "")</f>
        <v/>
      </c>
      <c r="Q66" s="232" t="str">
        <f>IF(B66=0,"",
IF(P66="YES","Member has left",
IF(C66="Y",
IF('GP55A 23-24'!Z67="", "please Enter Members Email address for MSS access",IF(OR('GP55A 23-24'!Q67="",'GP55A 23-24'!V67=""),"missing address/postcode","")),
IF(D66&lt;95,"Full time member has not earned a Full time Salary",
IF('GP55A 23-24'!Z67="", "Please Enter Members Email address for MSS access",IF(OR('GP55A 23-24'!Q67="",'GP55A 23-24'!V67=""),"missing address/postcode",""))))))</f>
        <v/>
      </c>
      <c r="R66" s="126" t="str">
        <f>IF(B66=0,"",'GP55A 23-24'!AA67)</f>
        <v/>
      </c>
    </row>
    <row r="67" spans="1:18" x14ac:dyDescent="0.25">
      <c r="A67" s="126">
        <v>66</v>
      </c>
      <c r="B67" s="131">
        <f>'GP55A 23-24'!C68</f>
        <v>0</v>
      </c>
      <c r="C67" s="131" t="str">
        <f>'GP55A 23-24'!F68</f>
        <v/>
      </c>
      <c r="D67" s="132" t="str">
        <f>IF($B67=0,"",('GP55A 23-24'!D68)/(('Member Info'!I94/12)*'GP1 Totals'!AA93)*100)</f>
        <v/>
      </c>
      <c r="E67" s="132" t="str">
        <f>IF(B67=0,"", IF('GP55A 23-24'!N68=37.5,'GP55A 23-24'!M68/('GP55A 23-24'!N68*52.14)*100,IF('GP55A 23-24'!N68=37,'GP55A 23-24'!M68/('GP55A 23-24'!N68*52.14)*100,IF('GP55A 23-24'!N68=162.93,'GP55A 23-24'!M68/('GP55A 23-24'!N68*12)*100,IF('GP55A 23-24'!N68=160.76,'GP55A 23-24'!M68/('GP55A 23-24'!N68*12)*100,('GP55A 23-24'!M68/'GP55A 23-24'!N68)*100)))))</f>
        <v/>
      </c>
      <c r="F67" s="132" t="str">
        <f t="shared" ref="F67:F130" si="3">IF(B67=0,"",E67-D67)</f>
        <v/>
      </c>
      <c r="G67" s="231" t="str">
        <f>IF(B67=0,"",IF(P67="yes","Member left - Ensure T55a sent",IF(AND('GP55A 23-24'!F68="Y",'GP55A 23-24'!M68=""),"Please Enter Part Time Hours",IF('GP55A 23-24'!N68="", "Please enter Standard hours", IF(D67&gt;100.1,"Error Detected - Code - A001",IF(C67="","Acceptable - FULL TIME",IF(F67&gt;5,"Error Detected - Code - B001",IF(F67&lt;-5,"Error Detected - Code - B002","Acceptable"))))))))</f>
        <v/>
      </c>
      <c r="H67" s="132">
        <f>'GP55A 23-24'!G68</f>
        <v>0</v>
      </c>
      <c r="I67" s="132" t="str">
        <f>IF(B67=0,"",('GP55A 23-24'!D68/100*M67))</f>
        <v/>
      </c>
      <c r="J67" s="132" t="str">
        <f t="shared" ref="J67:J130" si="4">IF(B67=0,"",(H67-I67))</f>
        <v/>
      </c>
      <c r="K67" s="132" t="str">
        <f t="shared" ref="K67:K130" si="5">IF(B67=0,"", (H67/I67)*100-100)</f>
        <v/>
      </c>
      <c r="L67" s="231" t="str">
        <f>IF(B67=0,"",IF(P67="yes","Member Left - Ensure T55a sent", IF(K67&lt;-5,IF('GP1 Totals'!Y93&gt;0,"Maternity/SSP","Error Detected - Code - C001"),IF(K67&gt;5,CONCATENATE("Error Detected - Code C002")," Acceptable" ) )))</f>
        <v/>
      </c>
      <c r="M67" s="132" t="str">
        <f>IF(B67=0,"",'GP1 Totals'!Z93)</f>
        <v/>
      </c>
      <c r="N67" s="132" t="str">
        <f>IF(B67=0,"", 'GP55A 23-24'!G68/'GP55A 23-24'!D68*100)</f>
        <v/>
      </c>
      <c r="O67" s="132"/>
      <c r="P67" s="155" t="str">
        <f>IF('Member Info'!T94=1, "Yes", "")</f>
        <v/>
      </c>
      <c r="Q67" s="232" t="str">
        <f>IF(B67=0,"",
IF(P67="YES","Member has left",
IF(C67="Y",
IF('GP55A 23-24'!Z68="", "please Enter Members Email address for MSS access",IF(OR('GP55A 23-24'!Q68="",'GP55A 23-24'!V68=""),"missing address/postcode","")),
IF(D67&lt;95,"Full time member has not earned a Full time Salary",
IF('GP55A 23-24'!Z68="", "Please Enter Members Email address for MSS access",IF(OR('GP55A 23-24'!Q68="",'GP55A 23-24'!V68=""),"missing address/postcode",""))))))</f>
        <v/>
      </c>
      <c r="R67" s="126" t="str">
        <f>IF(B67=0,"",'GP55A 23-24'!AA68)</f>
        <v/>
      </c>
    </row>
    <row r="68" spans="1:18" x14ac:dyDescent="0.25">
      <c r="A68" s="126">
        <v>67</v>
      </c>
      <c r="B68" s="131">
        <f>'GP55A 23-24'!C69</f>
        <v>0</v>
      </c>
      <c r="C68" s="131" t="str">
        <f>'GP55A 23-24'!F69</f>
        <v/>
      </c>
      <c r="D68" s="132" t="str">
        <f>IF($B68=0,"",('GP55A 23-24'!D69)/(('Member Info'!I95/12)*'GP1 Totals'!AA94)*100)</f>
        <v/>
      </c>
      <c r="E68" s="132" t="str">
        <f>IF(B68=0,"", IF('GP55A 23-24'!N69=37.5,'GP55A 23-24'!M69/('GP55A 23-24'!N69*52.14)*100,IF('GP55A 23-24'!N69=37,'GP55A 23-24'!M69/('GP55A 23-24'!N69*52.14)*100,IF('GP55A 23-24'!N69=162.93,'GP55A 23-24'!M69/('GP55A 23-24'!N69*12)*100,IF('GP55A 23-24'!N69=160.76,'GP55A 23-24'!M69/('GP55A 23-24'!N69*12)*100,('GP55A 23-24'!M69/'GP55A 23-24'!N69)*100)))))</f>
        <v/>
      </c>
      <c r="F68" s="132" t="str">
        <f t="shared" si="3"/>
        <v/>
      </c>
      <c r="G68" s="231" t="str">
        <f>IF(B68=0,"",IF(P68="yes","Member left - Ensure T55a sent",IF(AND('GP55A 23-24'!F69="Y",'GP55A 23-24'!M69=""),"Please Enter Part Time Hours",IF('GP55A 23-24'!N69="", "Please enter Standard hours", IF(D68&gt;100.1,"Error Detected - Code - A001",IF(C68="","Acceptable - FULL TIME",IF(F68&gt;5,"Error Detected - Code - B001",IF(F68&lt;-5,"Error Detected - Code - B002","Acceptable"))))))))</f>
        <v/>
      </c>
      <c r="H68" s="132">
        <f>'GP55A 23-24'!G69</f>
        <v>0</v>
      </c>
      <c r="I68" s="132" t="str">
        <f>IF(B68=0,"",('GP55A 23-24'!D69/100*M68))</f>
        <v/>
      </c>
      <c r="J68" s="132" t="str">
        <f t="shared" si="4"/>
        <v/>
      </c>
      <c r="K68" s="132" t="str">
        <f t="shared" si="5"/>
        <v/>
      </c>
      <c r="L68" s="231" t="str">
        <f>IF(B68=0,"",IF(P68="yes","Member Left - Ensure T55a sent", IF(K68&lt;-5,IF('GP1 Totals'!Y94&gt;0,"Maternity/SSP","Error Detected - Code - C001"),IF(K68&gt;5,CONCATENATE("Error Detected - Code C002")," Acceptable" ) )))</f>
        <v/>
      </c>
      <c r="M68" s="132" t="str">
        <f>IF(B68=0,"",'GP1 Totals'!Z94)</f>
        <v/>
      </c>
      <c r="N68" s="132" t="str">
        <f>IF(B68=0,"", 'GP55A 23-24'!G69/'GP55A 23-24'!D69*100)</f>
        <v/>
      </c>
      <c r="O68" s="132"/>
      <c r="P68" s="155" t="str">
        <f>IF('Member Info'!T95=1, "Yes", "")</f>
        <v/>
      </c>
      <c r="Q68" s="232" t="str">
        <f>IF(B68=0,"",
IF(P68="YES","Member has left",
IF(C68="Y",
IF('GP55A 23-24'!Z69="", "please Enter Members Email address for MSS access",IF(OR('GP55A 23-24'!Q69="",'GP55A 23-24'!V69=""),"missing address/postcode","")),
IF(D68&lt;95,"Full time member has not earned a Full time Salary",
IF('GP55A 23-24'!Z69="", "Please Enter Members Email address for MSS access",IF(OR('GP55A 23-24'!Q69="",'GP55A 23-24'!V69=""),"missing address/postcode",""))))))</f>
        <v/>
      </c>
      <c r="R68" s="126" t="str">
        <f>IF(B68=0,"",'GP55A 23-24'!AA69)</f>
        <v/>
      </c>
    </row>
    <row r="69" spans="1:18" x14ac:dyDescent="0.25">
      <c r="A69" s="126">
        <v>68</v>
      </c>
      <c r="B69" s="131">
        <f>'GP55A 23-24'!C70</f>
        <v>0</v>
      </c>
      <c r="C69" s="131" t="str">
        <f>'GP55A 23-24'!F70</f>
        <v/>
      </c>
      <c r="D69" s="132" t="str">
        <f>IF($B69=0,"",('GP55A 23-24'!D70)/(('Member Info'!I96/12)*'GP1 Totals'!AA95)*100)</f>
        <v/>
      </c>
      <c r="E69" s="132" t="str">
        <f>IF(B69=0,"", IF('GP55A 23-24'!N70=37.5,'GP55A 23-24'!M70/('GP55A 23-24'!N70*52.14)*100,IF('GP55A 23-24'!N70=37,'GP55A 23-24'!M70/('GP55A 23-24'!N70*52.14)*100,IF('GP55A 23-24'!N70=162.93,'GP55A 23-24'!M70/('GP55A 23-24'!N70*12)*100,IF('GP55A 23-24'!N70=160.76,'GP55A 23-24'!M70/('GP55A 23-24'!N70*12)*100,('GP55A 23-24'!M70/'GP55A 23-24'!N70)*100)))))</f>
        <v/>
      </c>
      <c r="F69" s="132" t="str">
        <f t="shared" si="3"/>
        <v/>
      </c>
      <c r="G69" s="231" t="str">
        <f>IF(B69=0,"",IF(P69="yes","Member left - Ensure T55a sent",IF(AND('GP55A 23-24'!F70="Y",'GP55A 23-24'!M70=""),"Please Enter Part Time Hours",IF('GP55A 23-24'!N70="", "Please enter Standard hours", IF(D69&gt;100.1,"Error Detected - Code - A001",IF(C69="","Acceptable - FULL TIME",IF(F69&gt;5,"Error Detected - Code - B001",IF(F69&lt;-5,"Error Detected - Code - B002","Acceptable"))))))))</f>
        <v/>
      </c>
      <c r="H69" s="132">
        <f>'GP55A 23-24'!G70</f>
        <v>0</v>
      </c>
      <c r="I69" s="132" t="str">
        <f>IF(B69=0,"",('GP55A 23-24'!D70/100*M69))</f>
        <v/>
      </c>
      <c r="J69" s="132" t="str">
        <f t="shared" si="4"/>
        <v/>
      </c>
      <c r="K69" s="132" t="str">
        <f t="shared" si="5"/>
        <v/>
      </c>
      <c r="L69" s="231" t="str">
        <f>IF(B69=0,"",IF(P69="yes","Member Left - Ensure T55a sent", IF(K69&lt;-5,IF('GP1 Totals'!Y95&gt;0,"Maternity/SSP","Error Detected - Code - C001"),IF(K69&gt;5,CONCATENATE("Error Detected - Code C002")," Acceptable" ) )))</f>
        <v/>
      </c>
      <c r="M69" s="132" t="str">
        <f>IF(B69=0,"",'GP1 Totals'!Z95)</f>
        <v/>
      </c>
      <c r="N69" s="132" t="str">
        <f>IF(B69=0,"", 'GP55A 23-24'!G70/'GP55A 23-24'!D70*100)</f>
        <v/>
      </c>
      <c r="O69" s="132"/>
      <c r="P69" s="155" t="str">
        <f>IF('Member Info'!T96=1, "Yes", "")</f>
        <v/>
      </c>
      <c r="Q69" s="232" t="str">
        <f>IF(B69=0,"",
IF(P69="YES","Member has left",
IF(C69="Y",
IF('GP55A 23-24'!Z70="", "please Enter Members Email address for MSS access",IF(OR('GP55A 23-24'!Q70="",'GP55A 23-24'!V70=""),"missing address/postcode","")),
IF(D69&lt;95,"Full time member has not earned a Full time Salary",
IF('GP55A 23-24'!Z70="", "Please Enter Members Email address for MSS access",IF(OR('GP55A 23-24'!Q70="",'GP55A 23-24'!V70=""),"missing address/postcode",""))))))</f>
        <v/>
      </c>
      <c r="R69" s="126" t="str">
        <f>IF(B69=0,"",'GP55A 23-24'!AA70)</f>
        <v/>
      </c>
    </row>
    <row r="70" spans="1:18" x14ac:dyDescent="0.25">
      <c r="A70" s="126">
        <v>69</v>
      </c>
      <c r="B70" s="131">
        <f>'GP55A 23-24'!C71</f>
        <v>0</v>
      </c>
      <c r="C70" s="131" t="str">
        <f>'GP55A 23-24'!F71</f>
        <v/>
      </c>
      <c r="D70" s="132" t="str">
        <f>IF($B70=0,"",('GP55A 23-24'!D71)/(('Member Info'!I97/12)*'GP1 Totals'!AA96)*100)</f>
        <v/>
      </c>
      <c r="E70" s="132" t="str">
        <f>IF(B70=0,"", IF('GP55A 23-24'!N71=37.5,'GP55A 23-24'!M71/('GP55A 23-24'!N71*52.14)*100,IF('GP55A 23-24'!N71=37,'GP55A 23-24'!M71/('GP55A 23-24'!N71*52.14)*100,IF('GP55A 23-24'!N71=162.93,'GP55A 23-24'!M71/('GP55A 23-24'!N71*12)*100,IF('GP55A 23-24'!N71=160.76,'GP55A 23-24'!M71/('GP55A 23-24'!N71*12)*100,('GP55A 23-24'!M71/'GP55A 23-24'!N71)*100)))))</f>
        <v/>
      </c>
      <c r="F70" s="132" t="str">
        <f t="shared" si="3"/>
        <v/>
      </c>
      <c r="G70" s="231" t="str">
        <f>IF(B70=0,"",IF(P70="yes","Member left - Ensure T55a sent",IF(AND('GP55A 23-24'!F71="Y",'GP55A 23-24'!M71=""),"Please Enter Part Time Hours",IF('GP55A 23-24'!N71="", "Please enter Standard hours", IF(D70&gt;100.1,"Error Detected - Code - A001",IF(C70="","Acceptable - FULL TIME",IF(F70&gt;5,"Error Detected - Code - B001",IF(F70&lt;-5,"Error Detected - Code - B002","Acceptable"))))))))</f>
        <v/>
      </c>
      <c r="H70" s="132">
        <f>'GP55A 23-24'!G71</f>
        <v>0</v>
      </c>
      <c r="I70" s="132" t="str">
        <f>IF(B70=0,"",('GP55A 23-24'!D71/100*M70))</f>
        <v/>
      </c>
      <c r="J70" s="132" t="str">
        <f t="shared" si="4"/>
        <v/>
      </c>
      <c r="K70" s="132" t="str">
        <f t="shared" si="5"/>
        <v/>
      </c>
      <c r="L70" s="231" t="str">
        <f>IF(B70=0,"",IF(P70="yes","Member Left - Ensure T55a sent", IF(K70&lt;-5,IF('GP1 Totals'!Y96&gt;0,"Maternity/SSP","Error Detected - Code - C001"),IF(K70&gt;5,CONCATENATE("Error Detected - Code C002")," Acceptable" ) )))</f>
        <v/>
      </c>
      <c r="M70" s="132" t="str">
        <f>IF(B70=0,"",'GP1 Totals'!Z96)</f>
        <v/>
      </c>
      <c r="N70" s="132" t="str">
        <f>IF(B70=0,"", 'GP55A 23-24'!G71/'GP55A 23-24'!D71*100)</f>
        <v/>
      </c>
      <c r="O70" s="132"/>
      <c r="P70" s="155" t="str">
        <f>IF('Member Info'!T97=1, "Yes", "")</f>
        <v/>
      </c>
      <c r="Q70" s="232" t="str">
        <f>IF(B70=0,"",
IF(P70="YES","Member has left",
IF(C70="Y",
IF('GP55A 23-24'!Z71="", "please Enter Members Email address for MSS access",IF(OR('GP55A 23-24'!Q71="",'GP55A 23-24'!V71=""),"missing address/postcode","")),
IF(D70&lt;95,"Full time member has not earned a Full time Salary",
IF('GP55A 23-24'!Z71="", "Please Enter Members Email address for MSS access",IF(OR('GP55A 23-24'!Q71="",'GP55A 23-24'!V71=""),"missing address/postcode",""))))))</f>
        <v/>
      </c>
      <c r="R70" s="126" t="str">
        <f>IF(B70=0,"",'GP55A 23-24'!AA71)</f>
        <v/>
      </c>
    </row>
    <row r="71" spans="1:18" x14ac:dyDescent="0.25">
      <c r="A71" s="126">
        <v>70</v>
      </c>
      <c r="B71" s="131">
        <f>'GP55A 23-24'!C72</f>
        <v>0</v>
      </c>
      <c r="C71" s="131" t="str">
        <f>'GP55A 23-24'!F72</f>
        <v/>
      </c>
      <c r="D71" s="132" t="str">
        <f>IF($B71=0,"",('GP55A 23-24'!D72)/(('Member Info'!I98/12)*'GP1 Totals'!AA97)*100)</f>
        <v/>
      </c>
      <c r="E71" s="132" t="str">
        <f>IF(B71=0,"", IF('GP55A 23-24'!N72=37.5,'GP55A 23-24'!M72/('GP55A 23-24'!N72*52.14)*100,IF('GP55A 23-24'!N72=37,'GP55A 23-24'!M72/('GP55A 23-24'!N72*52.14)*100,IF('GP55A 23-24'!N72=162.93,'GP55A 23-24'!M72/('GP55A 23-24'!N72*12)*100,IF('GP55A 23-24'!N72=160.76,'GP55A 23-24'!M72/('GP55A 23-24'!N72*12)*100,('GP55A 23-24'!M72/'GP55A 23-24'!N72)*100)))))</f>
        <v/>
      </c>
      <c r="F71" s="132" t="str">
        <f t="shared" si="3"/>
        <v/>
      </c>
      <c r="G71" s="231" t="str">
        <f>IF(B71=0,"",IF(P71="yes","Member left - Ensure T55a sent",IF(AND('GP55A 23-24'!F72="Y",'GP55A 23-24'!M72=""),"Please Enter Part Time Hours",IF('GP55A 23-24'!N72="", "Please enter Standard hours", IF(D71&gt;100.1,"Error Detected - Code - A001",IF(C71="","Acceptable - FULL TIME",IF(F71&gt;5,"Error Detected - Code - B001",IF(F71&lt;-5,"Error Detected - Code - B002","Acceptable"))))))))</f>
        <v/>
      </c>
      <c r="H71" s="132">
        <f>'GP55A 23-24'!G72</f>
        <v>0</v>
      </c>
      <c r="I71" s="132" t="str">
        <f>IF(B71=0,"",('GP55A 23-24'!D72/100*M71))</f>
        <v/>
      </c>
      <c r="J71" s="132" t="str">
        <f t="shared" si="4"/>
        <v/>
      </c>
      <c r="K71" s="132" t="str">
        <f t="shared" si="5"/>
        <v/>
      </c>
      <c r="L71" s="231" t="str">
        <f>IF(B71=0,"",IF(P71="yes","Member Left - Ensure T55a sent", IF(K71&lt;-5,IF('GP1 Totals'!Y97&gt;0,"Maternity/SSP","Error Detected - Code - C001"),IF(K71&gt;5,CONCATENATE("Error Detected - Code C002")," Acceptable" ) )))</f>
        <v/>
      </c>
      <c r="M71" s="132" t="str">
        <f>IF(B71=0,"",'GP1 Totals'!Z97)</f>
        <v/>
      </c>
      <c r="N71" s="132" t="str">
        <f>IF(B71=0,"", 'GP55A 23-24'!G72/'GP55A 23-24'!D72*100)</f>
        <v/>
      </c>
      <c r="O71" s="132"/>
      <c r="P71" s="155" t="str">
        <f>IF('Member Info'!T98=1, "Yes", "")</f>
        <v/>
      </c>
      <c r="Q71" s="232" t="str">
        <f>IF(B71=0,"",
IF(P71="YES","Member has left",
IF(C71="Y",
IF('GP55A 23-24'!Z72="", "please Enter Members Email address for MSS access",IF(OR('GP55A 23-24'!Q72="",'GP55A 23-24'!V72=""),"missing address/postcode","")),
IF(D71&lt;95,"Full time member has not earned a Full time Salary",
IF('GP55A 23-24'!Z72="", "Please Enter Members Email address for MSS access",IF(OR('GP55A 23-24'!Q72="",'GP55A 23-24'!V72=""),"missing address/postcode",""))))))</f>
        <v/>
      </c>
      <c r="R71" s="126" t="str">
        <f>IF(B71=0,"",'GP55A 23-24'!AA72)</f>
        <v/>
      </c>
    </row>
    <row r="72" spans="1:18" x14ac:dyDescent="0.25">
      <c r="A72" s="126">
        <v>71</v>
      </c>
      <c r="B72" s="131">
        <f>'GP55A 23-24'!C73</f>
        <v>0</v>
      </c>
      <c r="C72" s="131" t="str">
        <f>'GP55A 23-24'!F73</f>
        <v/>
      </c>
      <c r="D72" s="132" t="str">
        <f>IF($B72=0,"",('GP55A 23-24'!D73)/(('Member Info'!I99/12)*'GP1 Totals'!AA98)*100)</f>
        <v/>
      </c>
      <c r="E72" s="132" t="str">
        <f>IF(B72=0,"", IF('GP55A 23-24'!N73=37.5,'GP55A 23-24'!M73/('GP55A 23-24'!N73*52.14)*100,IF('GP55A 23-24'!N73=37,'GP55A 23-24'!M73/('GP55A 23-24'!N73*52.14)*100,IF('GP55A 23-24'!N73=162.93,'GP55A 23-24'!M73/('GP55A 23-24'!N73*12)*100,IF('GP55A 23-24'!N73=160.76,'GP55A 23-24'!M73/('GP55A 23-24'!N73*12)*100,('GP55A 23-24'!M73/'GP55A 23-24'!N73)*100)))))</f>
        <v/>
      </c>
      <c r="F72" s="132" t="str">
        <f t="shared" si="3"/>
        <v/>
      </c>
      <c r="G72" s="231" t="str">
        <f>IF(B72=0,"",IF(P72="yes","Member left - Ensure T55a sent",IF(AND('GP55A 23-24'!F73="Y",'GP55A 23-24'!M73=""),"Please Enter Part Time Hours",IF('GP55A 23-24'!N73="", "Please enter Standard hours", IF(D72&gt;100.1,"Error Detected - Code - A001",IF(C72="","Acceptable - FULL TIME",IF(F72&gt;5,"Error Detected - Code - B001",IF(F72&lt;-5,"Error Detected - Code - B002","Acceptable"))))))))</f>
        <v/>
      </c>
      <c r="H72" s="132">
        <f>'GP55A 23-24'!G73</f>
        <v>0</v>
      </c>
      <c r="I72" s="132" t="str">
        <f>IF(B72=0,"",('GP55A 23-24'!D73/100*M72))</f>
        <v/>
      </c>
      <c r="J72" s="132" t="str">
        <f t="shared" si="4"/>
        <v/>
      </c>
      <c r="K72" s="132" t="str">
        <f t="shared" si="5"/>
        <v/>
      </c>
      <c r="L72" s="231" t="str">
        <f>IF(B72=0,"",IF(P72="yes","Member Left - Ensure T55a sent", IF(K72&lt;-5,IF('GP1 Totals'!Y98&gt;0,"Maternity/SSP","Error Detected - Code - C001"),IF(K72&gt;5,CONCATENATE("Error Detected - Code C002")," Acceptable" ) )))</f>
        <v/>
      </c>
      <c r="M72" s="132" t="str">
        <f>IF(B72=0,"",'GP1 Totals'!Z98)</f>
        <v/>
      </c>
      <c r="N72" s="132" t="str">
        <f>IF(B72=0,"", 'GP55A 23-24'!G73/'GP55A 23-24'!D73*100)</f>
        <v/>
      </c>
      <c r="O72" s="132"/>
      <c r="P72" s="155" t="str">
        <f>IF('Member Info'!T99=1, "Yes", "")</f>
        <v/>
      </c>
      <c r="Q72" s="232" t="str">
        <f>IF(B72=0,"",
IF(P72="YES","Member has left",
IF(C72="Y",
IF('GP55A 23-24'!Z73="", "please Enter Members Email address for MSS access",IF(OR('GP55A 23-24'!Q73="",'GP55A 23-24'!V73=""),"missing address/postcode","")),
IF(D72&lt;95,"Full time member has not earned a Full time Salary",
IF('GP55A 23-24'!Z73="", "Please Enter Members Email address for MSS access",IF(OR('GP55A 23-24'!Q73="",'GP55A 23-24'!V73=""),"missing address/postcode",""))))))</f>
        <v/>
      </c>
      <c r="R72" s="126" t="str">
        <f>IF(B72=0,"",'GP55A 23-24'!AA73)</f>
        <v/>
      </c>
    </row>
    <row r="73" spans="1:18" x14ac:dyDescent="0.25">
      <c r="A73" s="126">
        <v>72</v>
      </c>
      <c r="B73" s="131">
        <f>'GP55A 23-24'!C74</f>
        <v>0</v>
      </c>
      <c r="C73" s="131" t="str">
        <f>'GP55A 23-24'!F74</f>
        <v/>
      </c>
      <c r="D73" s="132" t="str">
        <f>IF($B73=0,"",('GP55A 23-24'!D74)/(('Member Info'!I100/12)*'GP1 Totals'!AA99)*100)</f>
        <v/>
      </c>
      <c r="E73" s="132" t="str">
        <f>IF(B73=0,"", IF('GP55A 23-24'!N74=37.5,'GP55A 23-24'!M74/('GP55A 23-24'!N74*52.14)*100,IF('GP55A 23-24'!N74=37,'GP55A 23-24'!M74/('GP55A 23-24'!N74*52.14)*100,IF('GP55A 23-24'!N74=162.93,'GP55A 23-24'!M74/('GP55A 23-24'!N74*12)*100,IF('GP55A 23-24'!N74=160.76,'GP55A 23-24'!M74/('GP55A 23-24'!N74*12)*100,('GP55A 23-24'!M74/'GP55A 23-24'!N74)*100)))))</f>
        <v/>
      </c>
      <c r="F73" s="132" t="str">
        <f t="shared" si="3"/>
        <v/>
      </c>
      <c r="G73" s="231" t="str">
        <f>IF(B73=0,"",IF(P73="yes","Member left - Ensure T55a sent",IF(AND('GP55A 23-24'!F74="Y",'GP55A 23-24'!M74=""),"Please Enter Part Time Hours",IF('GP55A 23-24'!N74="", "Please enter Standard hours", IF(D73&gt;100.1,"Error Detected - Code - A001",IF(C73="","Acceptable - FULL TIME",IF(F73&gt;5,"Error Detected - Code - B001",IF(F73&lt;-5,"Error Detected - Code - B002","Acceptable"))))))))</f>
        <v/>
      </c>
      <c r="H73" s="132">
        <f>'GP55A 23-24'!G74</f>
        <v>0</v>
      </c>
      <c r="I73" s="132" t="str">
        <f>IF(B73=0,"",('GP55A 23-24'!D74/100*M73))</f>
        <v/>
      </c>
      <c r="J73" s="132" t="str">
        <f t="shared" si="4"/>
        <v/>
      </c>
      <c r="K73" s="132" t="str">
        <f t="shared" si="5"/>
        <v/>
      </c>
      <c r="L73" s="231" t="str">
        <f>IF(B73=0,"",IF(P73="yes","Member Left - Ensure T55a sent", IF(K73&lt;-5,IF('GP1 Totals'!Y99&gt;0,"Maternity/SSP","Error Detected - Code - C001"),IF(K73&gt;5,CONCATENATE("Error Detected - Code C002")," Acceptable" ) )))</f>
        <v/>
      </c>
      <c r="M73" s="132" t="str">
        <f>IF(B73=0,"",'GP1 Totals'!Z99)</f>
        <v/>
      </c>
      <c r="N73" s="132" t="str">
        <f>IF(B73=0,"", 'GP55A 23-24'!G74/'GP55A 23-24'!D74*100)</f>
        <v/>
      </c>
      <c r="O73" s="132"/>
      <c r="P73" s="155" t="str">
        <f>IF('Member Info'!T100=1, "Yes", "")</f>
        <v/>
      </c>
      <c r="Q73" s="232" t="str">
        <f>IF(B73=0,"",
IF(P73="YES","Member has left",
IF(C73="Y",
IF('GP55A 23-24'!Z74="", "please Enter Members Email address for MSS access",IF(OR('GP55A 23-24'!Q74="",'GP55A 23-24'!V74=""),"missing address/postcode","")),
IF(D73&lt;95,"Full time member has not earned a Full time Salary",
IF('GP55A 23-24'!Z74="", "Please Enter Members Email address for MSS access",IF(OR('GP55A 23-24'!Q74="",'GP55A 23-24'!V74=""),"missing address/postcode",""))))))</f>
        <v/>
      </c>
      <c r="R73" s="126" t="str">
        <f>IF(B73=0,"",'GP55A 23-24'!AA74)</f>
        <v/>
      </c>
    </row>
    <row r="74" spans="1:18" x14ac:dyDescent="0.25">
      <c r="A74" s="126">
        <v>73</v>
      </c>
      <c r="B74" s="131">
        <f>'GP55A 23-24'!C75</f>
        <v>0</v>
      </c>
      <c r="C74" s="131" t="str">
        <f>'GP55A 23-24'!F75</f>
        <v/>
      </c>
      <c r="D74" s="132" t="str">
        <f>IF($B74=0,"",('GP55A 23-24'!D75)/(('Member Info'!I101/12)*'GP1 Totals'!AA100)*100)</f>
        <v/>
      </c>
      <c r="E74" s="132" t="str">
        <f>IF(B74=0,"", IF('GP55A 23-24'!N75=37.5,'GP55A 23-24'!M75/('GP55A 23-24'!N75*52.14)*100,IF('GP55A 23-24'!N75=37,'GP55A 23-24'!M75/('GP55A 23-24'!N75*52.14)*100,IF('GP55A 23-24'!N75=162.93,'GP55A 23-24'!M75/('GP55A 23-24'!N75*12)*100,IF('GP55A 23-24'!N75=160.76,'GP55A 23-24'!M75/('GP55A 23-24'!N75*12)*100,('GP55A 23-24'!M75/'GP55A 23-24'!N75)*100)))))</f>
        <v/>
      </c>
      <c r="F74" s="132" t="str">
        <f t="shared" si="3"/>
        <v/>
      </c>
      <c r="G74" s="231" t="str">
        <f>IF(B74=0,"",IF(P74="yes","Member left - Ensure T55a sent",IF(AND('GP55A 23-24'!F75="Y",'GP55A 23-24'!M75=""),"Please Enter Part Time Hours",IF('GP55A 23-24'!N75="", "Please enter Standard hours", IF(D74&gt;100.1,"Error Detected - Code - A001",IF(C74="","Acceptable - FULL TIME",IF(F74&gt;5,"Error Detected - Code - B001",IF(F74&lt;-5,"Error Detected - Code - B002","Acceptable"))))))))</f>
        <v/>
      </c>
      <c r="H74" s="132">
        <f>'GP55A 23-24'!G75</f>
        <v>0</v>
      </c>
      <c r="I74" s="132" t="str">
        <f>IF(B74=0,"",('GP55A 23-24'!D75/100*M74))</f>
        <v/>
      </c>
      <c r="J74" s="132" t="str">
        <f t="shared" si="4"/>
        <v/>
      </c>
      <c r="K74" s="132" t="str">
        <f t="shared" si="5"/>
        <v/>
      </c>
      <c r="L74" s="231" t="str">
        <f>IF(B74=0,"",IF(P74="yes","Member Left - Ensure T55a sent", IF(K74&lt;-5,IF('GP1 Totals'!Y100&gt;0,"Maternity/SSP","Error Detected - Code - C001"),IF(K74&gt;5,CONCATENATE("Error Detected - Code C002")," Acceptable" ) )))</f>
        <v/>
      </c>
      <c r="M74" s="132" t="str">
        <f>IF(B74=0,"",'GP1 Totals'!Z100)</f>
        <v/>
      </c>
      <c r="N74" s="132" t="str">
        <f>IF(B74=0,"", 'GP55A 23-24'!G75/'GP55A 23-24'!D75*100)</f>
        <v/>
      </c>
      <c r="O74" s="132"/>
      <c r="P74" s="155" t="str">
        <f>IF('Member Info'!T101=1, "Yes", "")</f>
        <v/>
      </c>
      <c r="Q74" s="232" t="str">
        <f>IF(B74=0,"",
IF(P74="YES","Member has left",
IF(C74="Y",
IF('GP55A 23-24'!Z75="", "please Enter Members Email address for MSS access",IF(OR('GP55A 23-24'!Q75="",'GP55A 23-24'!V75=""),"missing address/postcode","")),
IF(D74&lt;95,"Full time member has not earned a Full time Salary",
IF('GP55A 23-24'!Z75="", "Please Enter Members Email address for MSS access",IF(OR('GP55A 23-24'!Q75="",'GP55A 23-24'!V75=""),"missing address/postcode",""))))))</f>
        <v/>
      </c>
      <c r="R74" s="126" t="str">
        <f>IF(B74=0,"",'GP55A 23-24'!AA75)</f>
        <v/>
      </c>
    </row>
    <row r="75" spans="1:18" x14ac:dyDescent="0.25">
      <c r="A75" s="126">
        <v>74</v>
      </c>
      <c r="B75" s="131">
        <f>'GP55A 23-24'!C76</f>
        <v>0</v>
      </c>
      <c r="C75" s="131" t="str">
        <f>'GP55A 23-24'!F76</f>
        <v/>
      </c>
      <c r="D75" s="132" t="str">
        <f>IF($B75=0,"",('GP55A 23-24'!D76)/(('Member Info'!I102/12)*'GP1 Totals'!AA101)*100)</f>
        <v/>
      </c>
      <c r="E75" s="132" t="str">
        <f>IF(B75=0,"", IF('GP55A 23-24'!N76=37.5,'GP55A 23-24'!M76/('GP55A 23-24'!N76*52.14)*100,IF('GP55A 23-24'!N76=37,'GP55A 23-24'!M76/('GP55A 23-24'!N76*52.14)*100,IF('GP55A 23-24'!N76=162.93,'GP55A 23-24'!M76/('GP55A 23-24'!N76*12)*100,IF('GP55A 23-24'!N76=160.76,'GP55A 23-24'!M76/('GP55A 23-24'!N76*12)*100,('GP55A 23-24'!M76/'GP55A 23-24'!N76)*100)))))</f>
        <v/>
      </c>
      <c r="F75" s="132" t="str">
        <f t="shared" si="3"/>
        <v/>
      </c>
      <c r="G75" s="231" t="str">
        <f>IF(B75=0,"",IF(P75="yes","Member left - Ensure T55a sent",IF(AND('GP55A 23-24'!F76="Y",'GP55A 23-24'!M76=""),"Please Enter Part Time Hours",IF('GP55A 23-24'!N76="", "Please enter Standard hours", IF(D75&gt;100.1,"Error Detected - Code - A001",IF(C75="","Acceptable - FULL TIME",IF(F75&gt;5,"Error Detected - Code - B001",IF(F75&lt;-5,"Error Detected - Code - B002","Acceptable"))))))))</f>
        <v/>
      </c>
      <c r="H75" s="132">
        <f>'GP55A 23-24'!G76</f>
        <v>0</v>
      </c>
      <c r="I75" s="132" t="str">
        <f>IF(B75=0,"",('GP55A 23-24'!D76/100*M75))</f>
        <v/>
      </c>
      <c r="J75" s="132" t="str">
        <f t="shared" si="4"/>
        <v/>
      </c>
      <c r="K75" s="132" t="str">
        <f t="shared" si="5"/>
        <v/>
      </c>
      <c r="L75" s="231" t="str">
        <f>IF(B75=0,"",IF(P75="yes","Member Left - Ensure T55a sent", IF(K75&lt;-5,IF('GP1 Totals'!Y101&gt;0,"Maternity/SSP","Error Detected - Code - C001"),IF(K75&gt;5,CONCATENATE("Error Detected - Code C002")," Acceptable" ) )))</f>
        <v/>
      </c>
      <c r="M75" s="132" t="str">
        <f>IF(B75=0,"",'GP1 Totals'!Z101)</f>
        <v/>
      </c>
      <c r="N75" s="132" t="str">
        <f>IF(B75=0,"", 'GP55A 23-24'!G76/'GP55A 23-24'!D76*100)</f>
        <v/>
      </c>
      <c r="O75" s="132"/>
      <c r="P75" s="155" t="str">
        <f>IF('Member Info'!T102=1, "Yes", "")</f>
        <v/>
      </c>
      <c r="Q75" s="232" t="str">
        <f>IF(B75=0,"",
IF(P75="YES","Member has left",
IF(C75="Y",
IF('GP55A 23-24'!Z76="", "please Enter Members Email address for MSS access",IF(OR('GP55A 23-24'!Q76="",'GP55A 23-24'!V76=""),"missing address/postcode","")),
IF(D75&lt;95,"Full time member has not earned a Full time Salary",
IF('GP55A 23-24'!Z76="", "Please Enter Members Email address for MSS access",IF(OR('GP55A 23-24'!Q76="",'GP55A 23-24'!V76=""),"missing address/postcode",""))))))</f>
        <v/>
      </c>
      <c r="R75" s="126" t="str">
        <f>IF(B75=0,"",'GP55A 23-24'!AA76)</f>
        <v/>
      </c>
    </row>
    <row r="76" spans="1:18" x14ac:dyDescent="0.25">
      <c r="A76" s="126">
        <v>75</v>
      </c>
      <c r="B76" s="131">
        <f>'GP55A 23-24'!C77</f>
        <v>0</v>
      </c>
      <c r="C76" s="131" t="str">
        <f>'GP55A 23-24'!F77</f>
        <v/>
      </c>
      <c r="D76" s="132" t="str">
        <f>IF($B76=0,"",('GP55A 23-24'!D77)/(('Member Info'!I103/12)*'GP1 Totals'!AA102)*100)</f>
        <v/>
      </c>
      <c r="E76" s="132" t="str">
        <f>IF(B76=0,"", IF('GP55A 23-24'!N77=37.5,'GP55A 23-24'!M77/('GP55A 23-24'!N77*52.14)*100,IF('GP55A 23-24'!N77=37,'GP55A 23-24'!M77/('GP55A 23-24'!N77*52.14)*100,IF('GP55A 23-24'!N77=162.93,'GP55A 23-24'!M77/('GP55A 23-24'!N77*12)*100,IF('GP55A 23-24'!N77=160.76,'GP55A 23-24'!M77/('GP55A 23-24'!N77*12)*100,('GP55A 23-24'!M77/'GP55A 23-24'!N77)*100)))))</f>
        <v/>
      </c>
      <c r="F76" s="132" t="str">
        <f t="shared" si="3"/>
        <v/>
      </c>
      <c r="G76" s="231" t="str">
        <f>IF(B76=0,"",IF(P76="yes","Member left - Ensure T55a sent",IF(AND('GP55A 23-24'!F77="Y",'GP55A 23-24'!M77=""),"Please Enter Part Time Hours",IF('GP55A 23-24'!N77="", "Please enter Standard hours", IF(D76&gt;100.1,"Error Detected - Code - A001",IF(C76="","Acceptable - FULL TIME",IF(F76&gt;5,"Error Detected - Code - B001",IF(F76&lt;-5,"Error Detected - Code - B002","Acceptable"))))))))</f>
        <v/>
      </c>
      <c r="H76" s="132">
        <f>'GP55A 23-24'!G77</f>
        <v>0</v>
      </c>
      <c r="I76" s="132" t="str">
        <f>IF(B76=0,"",('GP55A 23-24'!D77/100*M76))</f>
        <v/>
      </c>
      <c r="J76" s="132" t="str">
        <f t="shared" si="4"/>
        <v/>
      </c>
      <c r="K76" s="132" t="str">
        <f t="shared" si="5"/>
        <v/>
      </c>
      <c r="L76" s="231" t="str">
        <f>IF(B76=0,"",IF(P76="yes","Member Left - Ensure T55a sent", IF(K76&lt;-5,IF('GP1 Totals'!Y102&gt;0,"Maternity/SSP","Error Detected - Code - C001"),IF(K76&gt;5,CONCATENATE("Error Detected - Code C002")," Acceptable" ) )))</f>
        <v/>
      </c>
      <c r="M76" s="132" t="str">
        <f>IF(B76=0,"",'GP1 Totals'!Z102)</f>
        <v/>
      </c>
      <c r="N76" s="132" t="str">
        <f>IF(B76=0,"", 'GP55A 23-24'!G77/'GP55A 23-24'!D77*100)</f>
        <v/>
      </c>
      <c r="O76" s="132"/>
      <c r="P76" s="155" t="str">
        <f>IF('Member Info'!T103=1, "Yes", "")</f>
        <v/>
      </c>
      <c r="Q76" s="232" t="str">
        <f>IF(B76=0,"",
IF(P76="YES","Member has left",
IF(C76="Y",
IF('GP55A 23-24'!Z77="", "please Enter Members Email address for MSS access",IF(OR('GP55A 23-24'!Q77="",'GP55A 23-24'!V77=""),"missing address/postcode","")),
IF(D76&lt;95,"Full time member has not earned a Full time Salary",
IF('GP55A 23-24'!Z77="", "Please Enter Members Email address for MSS access",IF(OR('GP55A 23-24'!Q77="",'GP55A 23-24'!V77=""),"missing address/postcode",""))))))</f>
        <v/>
      </c>
      <c r="R76" s="126" t="str">
        <f>IF(B76=0,"",'GP55A 23-24'!AA77)</f>
        <v/>
      </c>
    </row>
    <row r="77" spans="1:18" x14ac:dyDescent="0.25">
      <c r="A77" s="126">
        <v>76</v>
      </c>
      <c r="B77" s="131">
        <f>'GP55A 23-24'!C78</f>
        <v>0</v>
      </c>
      <c r="C77" s="131" t="str">
        <f>'GP55A 23-24'!F78</f>
        <v/>
      </c>
      <c r="D77" s="132" t="str">
        <f>IF($B77=0,"",('GP55A 23-24'!D78)/(('Member Info'!I104/12)*'GP1 Totals'!AA103)*100)</f>
        <v/>
      </c>
      <c r="E77" s="132" t="str">
        <f>IF(B77=0,"", IF('GP55A 23-24'!N78=37.5,'GP55A 23-24'!M78/('GP55A 23-24'!N78*52.14)*100,IF('GP55A 23-24'!N78=37,'GP55A 23-24'!M78/('GP55A 23-24'!N78*52.14)*100,IF('GP55A 23-24'!N78=162.93,'GP55A 23-24'!M78/('GP55A 23-24'!N78*12)*100,IF('GP55A 23-24'!N78=160.76,'GP55A 23-24'!M78/('GP55A 23-24'!N78*12)*100,('GP55A 23-24'!M78/'GP55A 23-24'!N78)*100)))))</f>
        <v/>
      </c>
      <c r="F77" s="132" t="str">
        <f t="shared" si="3"/>
        <v/>
      </c>
      <c r="G77" s="231" t="str">
        <f>IF(B77=0,"",IF(P77="yes","Member left - Ensure T55a sent",IF(AND('GP55A 23-24'!F78="Y",'GP55A 23-24'!M78=""),"Please Enter Part Time Hours",IF('GP55A 23-24'!N78="", "Please enter Standard hours", IF(D77&gt;100.1,"Error Detected - Code - A001",IF(C77="","Acceptable - FULL TIME",IF(F77&gt;5,"Error Detected - Code - B001",IF(F77&lt;-5,"Error Detected - Code - B002","Acceptable"))))))))</f>
        <v/>
      </c>
      <c r="H77" s="132">
        <f>'GP55A 23-24'!G78</f>
        <v>0</v>
      </c>
      <c r="I77" s="132" t="str">
        <f>IF(B77=0,"",('GP55A 23-24'!D78/100*M77))</f>
        <v/>
      </c>
      <c r="J77" s="132" t="str">
        <f t="shared" si="4"/>
        <v/>
      </c>
      <c r="K77" s="132" t="str">
        <f t="shared" si="5"/>
        <v/>
      </c>
      <c r="L77" s="231" t="str">
        <f>IF(B77=0,"",IF(P77="yes","Member Left - Ensure T55a sent", IF(K77&lt;-5,IF('GP1 Totals'!Y103&gt;0,"Maternity/SSP","Error Detected - Code - C001"),IF(K77&gt;5,CONCATENATE("Error Detected - Code C002")," Acceptable" ) )))</f>
        <v/>
      </c>
      <c r="M77" s="132" t="str">
        <f>IF(B77=0,"",'GP1 Totals'!Z103)</f>
        <v/>
      </c>
      <c r="N77" s="132" t="str">
        <f>IF(B77=0,"", 'GP55A 23-24'!G78/'GP55A 23-24'!D78*100)</f>
        <v/>
      </c>
      <c r="O77" s="132"/>
      <c r="P77" s="155" t="str">
        <f>IF('Member Info'!T104=1, "Yes", "")</f>
        <v/>
      </c>
      <c r="Q77" s="232" t="str">
        <f>IF(B77=0,"",
IF(P77="YES","Member has left",
IF(C77="Y",
IF('GP55A 23-24'!Z78="", "please Enter Members Email address for MSS access",IF(OR('GP55A 23-24'!Q78="",'GP55A 23-24'!V78=""),"missing address/postcode","")),
IF(D77&lt;95,"Full time member has not earned a Full time Salary",
IF('GP55A 23-24'!Z78="", "Please Enter Members Email address for MSS access",IF(OR('GP55A 23-24'!Q78="",'GP55A 23-24'!V78=""),"missing address/postcode",""))))))</f>
        <v/>
      </c>
      <c r="R77" s="126" t="str">
        <f>IF(B77=0,"",'GP55A 23-24'!AA78)</f>
        <v/>
      </c>
    </row>
    <row r="78" spans="1:18" x14ac:dyDescent="0.25">
      <c r="A78" s="126">
        <v>77</v>
      </c>
      <c r="B78" s="131">
        <f>'GP55A 23-24'!C79</f>
        <v>0</v>
      </c>
      <c r="C78" s="131" t="str">
        <f>'GP55A 23-24'!F79</f>
        <v/>
      </c>
      <c r="D78" s="132" t="str">
        <f>IF($B78=0,"",('GP55A 23-24'!D79)/(('Member Info'!I105/12)*'GP1 Totals'!AA104)*100)</f>
        <v/>
      </c>
      <c r="E78" s="132" t="str">
        <f>IF(B78=0,"", IF('GP55A 23-24'!N79=37.5,'GP55A 23-24'!M79/('GP55A 23-24'!N79*52.14)*100,IF('GP55A 23-24'!N79=37,'GP55A 23-24'!M79/('GP55A 23-24'!N79*52.14)*100,IF('GP55A 23-24'!N79=162.93,'GP55A 23-24'!M79/('GP55A 23-24'!N79*12)*100,IF('GP55A 23-24'!N79=160.76,'GP55A 23-24'!M79/('GP55A 23-24'!N79*12)*100,('GP55A 23-24'!M79/'GP55A 23-24'!N79)*100)))))</f>
        <v/>
      </c>
      <c r="F78" s="132" t="str">
        <f t="shared" si="3"/>
        <v/>
      </c>
      <c r="G78" s="231" t="str">
        <f>IF(B78=0,"",IF(P78="yes","Member left - Ensure T55a sent",IF(AND('GP55A 23-24'!F79="Y",'GP55A 23-24'!M79=""),"Please Enter Part Time Hours",IF('GP55A 23-24'!N79="", "Please enter Standard hours", IF(D78&gt;100.1,"Error Detected - Code - A001",IF(C78="","Acceptable - FULL TIME",IF(F78&gt;5,"Error Detected - Code - B001",IF(F78&lt;-5,"Error Detected - Code - B002","Acceptable"))))))))</f>
        <v/>
      </c>
      <c r="H78" s="132">
        <f>'GP55A 23-24'!G79</f>
        <v>0</v>
      </c>
      <c r="I78" s="132" t="str">
        <f>IF(B78=0,"",('GP55A 23-24'!D79/100*M78))</f>
        <v/>
      </c>
      <c r="J78" s="132" t="str">
        <f t="shared" si="4"/>
        <v/>
      </c>
      <c r="K78" s="132" t="str">
        <f t="shared" si="5"/>
        <v/>
      </c>
      <c r="L78" s="231" t="str">
        <f>IF(B78=0,"",IF(P78="yes","Member Left - Ensure T55a sent", IF(K78&lt;-5,IF('GP1 Totals'!Y104&gt;0,"Maternity/SSP","Error Detected - Code - C001"),IF(K78&gt;5,CONCATENATE("Error Detected - Code C002")," Acceptable" ) )))</f>
        <v/>
      </c>
      <c r="M78" s="132" t="str">
        <f>IF(B78=0,"",'GP1 Totals'!Z104)</f>
        <v/>
      </c>
      <c r="N78" s="132" t="str">
        <f>IF(B78=0,"", 'GP55A 23-24'!G79/'GP55A 23-24'!D79*100)</f>
        <v/>
      </c>
      <c r="O78" s="132"/>
      <c r="P78" s="155" t="str">
        <f>IF('Member Info'!T105=1, "Yes", "")</f>
        <v/>
      </c>
      <c r="Q78" s="232" t="str">
        <f>IF(B78=0,"",
IF(P78="YES","Member has left",
IF(C78="Y",
IF('GP55A 23-24'!Z79="", "please Enter Members Email address for MSS access",IF(OR('GP55A 23-24'!Q79="",'GP55A 23-24'!V79=""),"missing address/postcode","")),
IF(D78&lt;95,"Full time member has not earned a Full time Salary",
IF('GP55A 23-24'!Z79="", "Please Enter Members Email address for MSS access",IF(OR('GP55A 23-24'!Q79="",'GP55A 23-24'!V79=""),"missing address/postcode",""))))))</f>
        <v/>
      </c>
      <c r="R78" s="126" t="str">
        <f>IF(B78=0,"",'GP55A 23-24'!AA79)</f>
        <v/>
      </c>
    </row>
    <row r="79" spans="1:18" x14ac:dyDescent="0.25">
      <c r="A79" s="126">
        <v>78</v>
      </c>
      <c r="B79" s="131">
        <f>'GP55A 23-24'!C80</f>
        <v>0</v>
      </c>
      <c r="C79" s="131" t="str">
        <f>'GP55A 23-24'!F80</f>
        <v/>
      </c>
      <c r="D79" s="132" t="str">
        <f>IF($B79=0,"",('GP55A 23-24'!D80)/(('Member Info'!I106/12)*'GP1 Totals'!AA105)*100)</f>
        <v/>
      </c>
      <c r="E79" s="132" t="str">
        <f>IF(B79=0,"", IF('GP55A 23-24'!N80=37.5,'GP55A 23-24'!M80/('GP55A 23-24'!N80*52.14)*100,IF('GP55A 23-24'!N80=37,'GP55A 23-24'!M80/('GP55A 23-24'!N80*52.14)*100,IF('GP55A 23-24'!N80=162.93,'GP55A 23-24'!M80/('GP55A 23-24'!N80*12)*100,IF('GP55A 23-24'!N80=160.76,'GP55A 23-24'!M80/('GP55A 23-24'!N80*12)*100,('GP55A 23-24'!M80/'GP55A 23-24'!N80)*100)))))</f>
        <v/>
      </c>
      <c r="F79" s="132" t="str">
        <f t="shared" si="3"/>
        <v/>
      </c>
      <c r="G79" s="231" t="str">
        <f>IF(B79=0,"",IF(P79="yes","Member left - Ensure T55a sent",IF(AND('GP55A 23-24'!F80="Y",'GP55A 23-24'!M80=""),"Please Enter Part Time Hours",IF('GP55A 23-24'!N80="", "Please enter Standard hours", IF(D79&gt;100.1,"Error Detected - Code - A001",IF(C79="","Acceptable - FULL TIME",IF(F79&gt;5,"Error Detected - Code - B001",IF(F79&lt;-5,"Error Detected - Code - B002","Acceptable"))))))))</f>
        <v/>
      </c>
      <c r="H79" s="132">
        <f>'GP55A 23-24'!G80</f>
        <v>0</v>
      </c>
      <c r="I79" s="132" t="str">
        <f>IF(B79=0,"",('GP55A 23-24'!D80/100*M79))</f>
        <v/>
      </c>
      <c r="J79" s="132" t="str">
        <f t="shared" si="4"/>
        <v/>
      </c>
      <c r="K79" s="132" t="str">
        <f t="shared" si="5"/>
        <v/>
      </c>
      <c r="L79" s="231" t="str">
        <f>IF(B79=0,"",IF(P79="yes","Member Left - Ensure T55a sent", IF(K79&lt;-5,IF('GP1 Totals'!Y105&gt;0,"Maternity/SSP","Error Detected - Code - C001"),IF(K79&gt;5,CONCATENATE("Error Detected - Code C002")," Acceptable" ) )))</f>
        <v/>
      </c>
      <c r="M79" s="132" t="str">
        <f>IF(B79=0,"",'GP1 Totals'!Z105)</f>
        <v/>
      </c>
      <c r="N79" s="132" t="str">
        <f>IF(B79=0,"", 'GP55A 23-24'!G80/'GP55A 23-24'!D80*100)</f>
        <v/>
      </c>
      <c r="O79" s="132"/>
      <c r="P79" s="155" t="str">
        <f>IF('Member Info'!T106=1, "Yes", "")</f>
        <v/>
      </c>
      <c r="Q79" s="232" t="str">
        <f>IF(B79=0,"",
IF(P79="YES","Member has left",
IF(C79="Y",
IF('GP55A 23-24'!Z80="", "please Enter Members Email address for MSS access",IF(OR('GP55A 23-24'!Q80="",'GP55A 23-24'!V80=""),"missing address/postcode","")),
IF(D79&lt;95,"Full time member has not earned a Full time Salary",
IF('GP55A 23-24'!Z80="", "Please Enter Members Email address for MSS access",IF(OR('GP55A 23-24'!Q80="",'GP55A 23-24'!V80=""),"missing address/postcode",""))))))</f>
        <v/>
      </c>
      <c r="R79" s="126" t="str">
        <f>IF(B79=0,"",'GP55A 23-24'!AA80)</f>
        <v/>
      </c>
    </row>
    <row r="80" spans="1:18" x14ac:dyDescent="0.25">
      <c r="A80" s="126">
        <v>79</v>
      </c>
      <c r="B80" s="131">
        <f>'GP55A 23-24'!C81</f>
        <v>0</v>
      </c>
      <c r="C80" s="131" t="str">
        <f>'GP55A 23-24'!F81</f>
        <v/>
      </c>
      <c r="D80" s="132" t="str">
        <f>IF($B80=0,"",('GP55A 23-24'!D81)/(('Member Info'!I107/12)*'GP1 Totals'!AA106)*100)</f>
        <v/>
      </c>
      <c r="E80" s="132" t="str">
        <f>IF(B80=0,"", IF('GP55A 23-24'!N81=37.5,'GP55A 23-24'!M81/('GP55A 23-24'!N81*52.14)*100,IF('GP55A 23-24'!N81=37,'GP55A 23-24'!M81/('GP55A 23-24'!N81*52.14)*100,IF('GP55A 23-24'!N81=162.93,'GP55A 23-24'!M81/('GP55A 23-24'!N81*12)*100,IF('GP55A 23-24'!N81=160.76,'GP55A 23-24'!M81/('GP55A 23-24'!N81*12)*100,('GP55A 23-24'!M81/'GP55A 23-24'!N81)*100)))))</f>
        <v/>
      </c>
      <c r="F80" s="132" t="str">
        <f t="shared" si="3"/>
        <v/>
      </c>
      <c r="G80" s="231" t="str">
        <f>IF(B80=0,"",IF(P80="yes","Member left - Ensure T55a sent",IF(AND('GP55A 23-24'!F81="Y",'GP55A 23-24'!M81=""),"Please Enter Part Time Hours",IF('GP55A 23-24'!N81="", "Please enter Standard hours", IF(D80&gt;100.1,"Error Detected - Code - A001",IF(C80="","Acceptable - FULL TIME",IF(F80&gt;5,"Error Detected - Code - B001",IF(F80&lt;-5,"Error Detected - Code - B002","Acceptable"))))))))</f>
        <v/>
      </c>
      <c r="H80" s="132">
        <f>'GP55A 23-24'!G81</f>
        <v>0</v>
      </c>
      <c r="I80" s="132" t="str">
        <f>IF(B80=0,"",('GP55A 23-24'!D81/100*M80))</f>
        <v/>
      </c>
      <c r="J80" s="132" t="str">
        <f t="shared" si="4"/>
        <v/>
      </c>
      <c r="K80" s="132" t="str">
        <f t="shared" si="5"/>
        <v/>
      </c>
      <c r="L80" s="231" t="str">
        <f>IF(B80=0,"",IF(P80="yes","Member Left - Ensure T55a sent", IF(K80&lt;-5,IF('GP1 Totals'!Y106&gt;0,"Maternity/SSP","Error Detected - Code - C001"),IF(K80&gt;5,CONCATENATE("Error Detected - Code C002")," Acceptable" ) )))</f>
        <v/>
      </c>
      <c r="M80" s="132" t="str">
        <f>IF(B80=0,"",'GP1 Totals'!Z106)</f>
        <v/>
      </c>
      <c r="N80" s="132" t="str">
        <f>IF(B80=0,"", 'GP55A 23-24'!G81/'GP55A 23-24'!D81*100)</f>
        <v/>
      </c>
      <c r="O80" s="132"/>
      <c r="P80" s="155" t="str">
        <f>IF('Member Info'!T107=1, "Yes", "")</f>
        <v/>
      </c>
      <c r="Q80" s="232" t="str">
        <f>IF(B80=0,"",
IF(P80="YES","Member has left",
IF(C80="Y",
IF('GP55A 23-24'!Z81="", "please Enter Members Email address for MSS access",IF(OR('GP55A 23-24'!Q81="",'GP55A 23-24'!V81=""),"missing address/postcode","")),
IF(D80&lt;95,"Full time member has not earned a Full time Salary",
IF('GP55A 23-24'!Z81="", "Please Enter Members Email address for MSS access",IF(OR('GP55A 23-24'!Q81="",'GP55A 23-24'!V81=""),"missing address/postcode",""))))))</f>
        <v/>
      </c>
      <c r="R80" s="126" t="str">
        <f>IF(B80=0,"",'GP55A 23-24'!AA81)</f>
        <v/>
      </c>
    </row>
    <row r="81" spans="1:18" x14ac:dyDescent="0.25">
      <c r="A81" s="126">
        <v>80</v>
      </c>
      <c r="B81" s="131">
        <f>'GP55A 23-24'!C82</f>
        <v>0</v>
      </c>
      <c r="C81" s="131" t="str">
        <f>'GP55A 23-24'!F82</f>
        <v/>
      </c>
      <c r="D81" s="132" t="str">
        <f>IF($B81=0,"",('GP55A 23-24'!D82)/(('Member Info'!I108/12)*'GP1 Totals'!AA107)*100)</f>
        <v/>
      </c>
      <c r="E81" s="132" t="str">
        <f>IF(B81=0,"", IF('GP55A 23-24'!N82=37.5,'GP55A 23-24'!M82/('GP55A 23-24'!N82*52.14)*100,IF('GP55A 23-24'!N82=37,'GP55A 23-24'!M82/('GP55A 23-24'!N82*52.14)*100,IF('GP55A 23-24'!N82=162.93,'GP55A 23-24'!M82/('GP55A 23-24'!N82*12)*100,IF('GP55A 23-24'!N82=160.76,'GP55A 23-24'!M82/('GP55A 23-24'!N82*12)*100,('GP55A 23-24'!M82/'GP55A 23-24'!N82)*100)))))</f>
        <v/>
      </c>
      <c r="F81" s="132" t="str">
        <f t="shared" si="3"/>
        <v/>
      </c>
      <c r="G81" s="231" t="str">
        <f>IF(B81=0,"",IF(P81="yes","Member left - Ensure T55a sent",IF(AND('GP55A 23-24'!F82="Y",'GP55A 23-24'!M82=""),"Please Enter Part Time Hours",IF('GP55A 23-24'!N82="", "Please enter Standard hours", IF(D81&gt;100.1,"Error Detected - Code - A001",IF(C81="","Acceptable - FULL TIME",IF(F81&gt;5,"Error Detected - Code - B001",IF(F81&lt;-5,"Error Detected - Code - B002","Acceptable"))))))))</f>
        <v/>
      </c>
      <c r="H81" s="132">
        <f>'GP55A 23-24'!G82</f>
        <v>0</v>
      </c>
      <c r="I81" s="132" t="str">
        <f>IF(B81=0,"",('GP55A 23-24'!D82/100*M81))</f>
        <v/>
      </c>
      <c r="J81" s="132" t="str">
        <f t="shared" si="4"/>
        <v/>
      </c>
      <c r="K81" s="132" t="str">
        <f t="shared" si="5"/>
        <v/>
      </c>
      <c r="L81" s="231" t="str">
        <f>IF(B81=0,"",IF(P81="yes","Member Left - Ensure T55a sent", IF(K81&lt;-5,IF('GP1 Totals'!Y107&gt;0,"Maternity/SSP","Error Detected - Code - C001"),IF(K81&gt;5,CONCATENATE("Error Detected - Code C002")," Acceptable" ) )))</f>
        <v/>
      </c>
      <c r="M81" s="132" t="str">
        <f>IF(B81=0,"",'GP1 Totals'!Z107)</f>
        <v/>
      </c>
      <c r="N81" s="132" t="str">
        <f>IF(B81=0,"", 'GP55A 23-24'!G82/'GP55A 23-24'!D82*100)</f>
        <v/>
      </c>
      <c r="O81" s="132"/>
      <c r="P81" s="155" t="str">
        <f>IF('Member Info'!T108=1, "Yes", "")</f>
        <v/>
      </c>
      <c r="Q81" s="232" t="str">
        <f>IF(B81=0,"",
IF(P81="YES","Member has left",
IF(C81="Y",
IF('GP55A 23-24'!Z82="", "please Enter Members Email address for MSS access",IF(OR('GP55A 23-24'!Q82="",'GP55A 23-24'!V82=""),"missing address/postcode","")),
IF(D81&lt;95,"Full time member has not earned a Full time Salary",
IF('GP55A 23-24'!Z82="", "Please Enter Members Email address for MSS access",IF(OR('GP55A 23-24'!Q82="",'GP55A 23-24'!V82=""),"missing address/postcode",""))))))</f>
        <v/>
      </c>
      <c r="R81" s="126" t="str">
        <f>IF(B81=0,"",'GP55A 23-24'!AA82)</f>
        <v/>
      </c>
    </row>
    <row r="82" spans="1:18" x14ac:dyDescent="0.25">
      <c r="A82" s="126">
        <v>81</v>
      </c>
      <c r="B82" s="131">
        <f>'GP55A 23-24'!C83</f>
        <v>0</v>
      </c>
      <c r="C82" s="131" t="str">
        <f>'GP55A 23-24'!F83</f>
        <v/>
      </c>
      <c r="D82" s="132" t="str">
        <f>IF($B82=0,"",('GP55A 23-24'!D83)/(('Member Info'!I109/12)*'GP1 Totals'!AA108)*100)</f>
        <v/>
      </c>
      <c r="E82" s="132" t="str">
        <f>IF(B82=0,"", IF('GP55A 23-24'!N83=37.5,'GP55A 23-24'!M83/('GP55A 23-24'!N83*52.14)*100,IF('GP55A 23-24'!N83=37,'GP55A 23-24'!M83/('GP55A 23-24'!N83*52.14)*100,IF('GP55A 23-24'!N83=162.93,'GP55A 23-24'!M83/('GP55A 23-24'!N83*12)*100,IF('GP55A 23-24'!N83=160.76,'GP55A 23-24'!M83/('GP55A 23-24'!N83*12)*100,('GP55A 23-24'!M83/'GP55A 23-24'!N83)*100)))))</f>
        <v/>
      </c>
      <c r="F82" s="132" t="str">
        <f t="shared" si="3"/>
        <v/>
      </c>
      <c r="G82" s="231" t="str">
        <f>IF(B82=0,"",IF(P82="yes","Member left - Ensure T55a sent",IF(AND('GP55A 23-24'!F83="Y",'GP55A 23-24'!M83=""),"Please Enter Part Time Hours",IF('GP55A 23-24'!N83="", "Please enter Standard hours", IF(D82&gt;100.1,"Error Detected - Code - A001",IF(C82="","Acceptable - FULL TIME",IF(F82&gt;5,"Error Detected - Code - B001",IF(F82&lt;-5,"Error Detected - Code - B002","Acceptable"))))))))</f>
        <v/>
      </c>
      <c r="H82" s="132">
        <f>'GP55A 23-24'!G83</f>
        <v>0</v>
      </c>
      <c r="I82" s="132" t="str">
        <f>IF(B82=0,"",('GP55A 23-24'!D83/100*M82))</f>
        <v/>
      </c>
      <c r="J82" s="132" t="str">
        <f t="shared" si="4"/>
        <v/>
      </c>
      <c r="K82" s="132" t="str">
        <f t="shared" si="5"/>
        <v/>
      </c>
      <c r="L82" s="231" t="str">
        <f>IF(B82=0,"",IF(P82="yes","Member Left - Ensure T55a sent", IF(K82&lt;-5,IF('GP1 Totals'!Y108&gt;0,"Maternity/SSP","Error Detected - Code - C001"),IF(K82&gt;5,CONCATENATE("Error Detected - Code C002")," Acceptable" ) )))</f>
        <v/>
      </c>
      <c r="M82" s="132" t="str">
        <f>IF(B82=0,"",'GP1 Totals'!Z108)</f>
        <v/>
      </c>
      <c r="N82" s="132" t="str">
        <f>IF(B82=0,"", 'GP55A 23-24'!G83/'GP55A 23-24'!D83*100)</f>
        <v/>
      </c>
      <c r="O82" s="132"/>
      <c r="P82" s="155" t="str">
        <f>IF('Member Info'!T109=1, "Yes", "")</f>
        <v/>
      </c>
      <c r="Q82" s="232" t="str">
        <f>IF(B82=0,"",
IF(P82="YES","Member has left",
IF(C82="Y",
IF('GP55A 23-24'!Z83="", "please Enter Members Email address for MSS access",IF(OR('GP55A 23-24'!Q83="",'GP55A 23-24'!V83=""),"missing address/postcode","")),
IF(D82&lt;95,"Full time member has not earned a Full time Salary",
IF('GP55A 23-24'!Z83="", "Please Enter Members Email address for MSS access",IF(OR('GP55A 23-24'!Q83="",'GP55A 23-24'!V83=""),"missing address/postcode",""))))))</f>
        <v/>
      </c>
      <c r="R82" s="126" t="str">
        <f>IF(B82=0,"",'GP55A 23-24'!AA83)</f>
        <v/>
      </c>
    </row>
    <row r="83" spans="1:18" x14ac:dyDescent="0.25">
      <c r="A83" s="126">
        <v>82</v>
      </c>
      <c r="B83" s="131">
        <f>'GP55A 23-24'!C84</f>
        <v>0</v>
      </c>
      <c r="C83" s="131" t="str">
        <f>'GP55A 23-24'!F84</f>
        <v/>
      </c>
      <c r="D83" s="132" t="str">
        <f>IF($B83=0,"",('GP55A 23-24'!D84)/(('Member Info'!I110/12)*'GP1 Totals'!AA109)*100)</f>
        <v/>
      </c>
      <c r="E83" s="132" t="str">
        <f>IF(B83=0,"", IF('GP55A 23-24'!N84=37.5,'GP55A 23-24'!M84/('GP55A 23-24'!N84*52.14)*100,IF('GP55A 23-24'!N84=37,'GP55A 23-24'!M84/('GP55A 23-24'!N84*52.14)*100,IF('GP55A 23-24'!N84=162.93,'GP55A 23-24'!M84/('GP55A 23-24'!N84*12)*100,IF('GP55A 23-24'!N84=160.76,'GP55A 23-24'!M84/('GP55A 23-24'!N84*12)*100,('GP55A 23-24'!M84/'GP55A 23-24'!N84)*100)))))</f>
        <v/>
      </c>
      <c r="F83" s="132" t="str">
        <f t="shared" si="3"/>
        <v/>
      </c>
      <c r="G83" s="231" t="str">
        <f>IF(B83=0,"",IF(P83="yes","Member left - Ensure T55a sent",IF(AND('GP55A 23-24'!F84="Y",'GP55A 23-24'!M84=""),"Please Enter Part Time Hours",IF('GP55A 23-24'!N84="", "Please enter Standard hours", IF(D83&gt;100.1,"Error Detected - Code - A001",IF(C83="","Acceptable - FULL TIME",IF(F83&gt;5,"Error Detected - Code - B001",IF(F83&lt;-5,"Error Detected - Code - B002","Acceptable"))))))))</f>
        <v/>
      </c>
      <c r="H83" s="132">
        <f>'GP55A 23-24'!G84</f>
        <v>0</v>
      </c>
      <c r="I83" s="132" t="str">
        <f>IF(B83=0,"",('GP55A 23-24'!D84/100*M83))</f>
        <v/>
      </c>
      <c r="J83" s="132" t="str">
        <f t="shared" si="4"/>
        <v/>
      </c>
      <c r="K83" s="132" t="str">
        <f t="shared" si="5"/>
        <v/>
      </c>
      <c r="L83" s="231" t="str">
        <f>IF(B83=0,"",IF(P83="yes","Member Left - Ensure T55a sent", IF(K83&lt;-5,IF('GP1 Totals'!Y109&gt;0,"Maternity/SSP","Error Detected - Code - C001"),IF(K83&gt;5,CONCATENATE("Error Detected - Code C002")," Acceptable" ) )))</f>
        <v/>
      </c>
      <c r="M83" s="132" t="str">
        <f>IF(B83=0,"",'GP1 Totals'!Z109)</f>
        <v/>
      </c>
      <c r="N83" s="132" t="str">
        <f>IF(B83=0,"", 'GP55A 23-24'!G84/'GP55A 23-24'!D84*100)</f>
        <v/>
      </c>
      <c r="O83" s="132"/>
      <c r="P83" s="155" t="str">
        <f>IF('Member Info'!T110=1, "Yes", "")</f>
        <v/>
      </c>
      <c r="Q83" s="232" t="str">
        <f>IF(B83=0,"",
IF(P83="YES","Member has left",
IF(C83="Y",
IF('GP55A 23-24'!Z84="", "please Enter Members Email address for MSS access",IF(OR('GP55A 23-24'!Q84="",'GP55A 23-24'!V84=""),"missing address/postcode","")),
IF(D83&lt;95,"Full time member has not earned a Full time Salary",
IF('GP55A 23-24'!Z84="", "Please Enter Members Email address for MSS access",IF(OR('GP55A 23-24'!Q84="",'GP55A 23-24'!V84=""),"missing address/postcode",""))))))</f>
        <v/>
      </c>
      <c r="R83" s="126" t="str">
        <f>IF(B83=0,"",'GP55A 23-24'!AA84)</f>
        <v/>
      </c>
    </row>
    <row r="84" spans="1:18" x14ac:dyDescent="0.25">
      <c r="A84" s="126">
        <v>83</v>
      </c>
      <c r="B84" s="131">
        <f>'GP55A 23-24'!C85</f>
        <v>0</v>
      </c>
      <c r="C84" s="131" t="str">
        <f>'GP55A 23-24'!F85</f>
        <v/>
      </c>
      <c r="D84" s="132" t="str">
        <f>IF($B84=0,"",('GP55A 23-24'!D85)/(('Member Info'!I111/12)*'GP1 Totals'!AA110)*100)</f>
        <v/>
      </c>
      <c r="E84" s="132" t="str">
        <f>IF(B84=0,"", IF('GP55A 23-24'!N85=37.5,'GP55A 23-24'!M85/('GP55A 23-24'!N85*52.14)*100,IF('GP55A 23-24'!N85=37,'GP55A 23-24'!M85/('GP55A 23-24'!N85*52.14)*100,IF('GP55A 23-24'!N85=162.93,'GP55A 23-24'!M85/('GP55A 23-24'!N85*12)*100,IF('GP55A 23-24'!N85=160.76,'GP55A 23-24'!M85/('GP55A 23-24'!N85*12)*100,('GP55A 23-24'!M85/'GP55A 23-24'!N85)*100)))))</f>
        <v/>
      </c>
      <c r="F84" s="132" t="str">
        <f t="shared" si="3"/>
        <v/>
      </c>
      <c r="G84" s="231" t="str">
        <f>IF(B84=0,"",IF(P84="yes","Member left - Ensure T55a sent",IF(AND('GP55A 23-24'!F85="Y",'GP55A 23-24'!M85=""),"Please Enter Part Time Hours",IF('GP55A 23-24'!N85="", "Please enter Standard hours", IF(D84&gt;100.1,"Error Detected - Code - A001",IF(C84="","Acceptable - FULL TIME",IF(F84&gt;5,"Error Detected - Code - B001",IF(F84&lt;-5,"Error Detected - Code - B002","Acceptable"))))))))</f>
        <v/>
      </c>
      <c r="H84" s="132">
        <f>'GP55A 23-24'!G85</f>
        <v>0</v>
      </c>
      <c r="I84" s="132" t="str">
        <f>IF(B84=0,"",('GP55A 23-24'!D85/100*M84))</f>
        <v/>
      </c>
      <c r="J84" s="132" t="str">
        <f t="shared" si="4"/>
        <v/>
      </c>
      <c r="K84" s="132" t="str">
        <f t="shared" si="5"/>
        <v/>
      </c>
      <c r="L84" s="231" t="str">
        <f>IF(B84=0,"",IF(P84="yes","Member Left - Ensure T55a sent", IF(K84&lt;-5,IF('GP1 Totals'!Y110&gt;0,"Maternity/SSP","Error Detected - Code - C001"),IF(K84&gt;5,CONCATENATE("Error Detected - Code C002")," Acceptable" ) )))</f>
        <v/>
      </c>
      <c r="M84" s="132" t="str">
        <f>IF(B84=0,"",'GP1 Totals'!Z110)</f>
        <v/>
      </c>
      <c r="N84" s="132" t="str">
        <f>IF(B84=0,"", 'GP55A 23-24'!G85/'GP55A 23-24'!D85*100)</f>
        <v/>
      </c>
      <c r="O84" s="132"/>
      <c r="P84" s="155" t="str">
        <f>IF('Member Info'!T111=1, "Yes", "")</f>
        <v/>
      </c>
      <c r="Q84" s="232" t="str">
        <f>IF(B84=0,"",
IF(P84="YES","Member has left",
IF(C84="Y",
IF('GP55A 23-24'!Z85="", "please Enter Members Email address for MSS access",IF(OR('GP55A 23-24'!Q85="",'GP55A 23-24'!V85=""),"missing address/postcode","")),
IF(D84&lt;95,"Full time member has not earned a Full time Salary",
IF('GP55A 23-24'!Z85="", "Please Enter Members Email address for MSS access",IF(OR('GP55A 23-24'!Q85="",'GP55A 23-24'!V85=""),"missing address/postcode",""))))))</f>
        <v/>
      </c>
      <c r="R84" s="126" t="str">
        <f>IF(B84=0,"",'GP55A 23-24'!AA85)</f>
        <v/>
      </c>
    </row>
    <row r="85" spans="1:18" x14ac:dyDescent="0.25">
      <c r="A85" s="126">
        <v>84</v>
      </c>
      <c r="B85" s="131">
        <f>'GP55A 23-24'!C86</f>
        <v>0</v>
      </c>
      <c r="C85" s="131" t="str">
        <f>'GP55A 23-24'!F86</f>
        <v/>
      </c>
      <c r="D85" s="132" t="str">
        <f>IF($B85=0,"",('GP55A 23-24'!D86)/(('Member Info'!I112/12)*'GP1 Totals'!AA111)*100)</f>
        <v/>
      </c>
      <c r="E85" s="132" t="str">
        <f>IF(B85=0,"", IF('GP55A 23-24'!N86=37.5,'GP55A 23-24'!M86/('GP55A 23-24'!N86*52.14)*100,IF('GP55A 23-24'!N86=37,'GP55A 23-24'!M86/('GP55A 23-24'!N86*52.14)*100,IF('GP55A 23-24'!N86=162.93,'GP55A 23-24'!M86/('GP55A 23-24'!N86*12)*100,IF('GP55A 23-24'!N86=160.76,'GP55A 23-24'!M86/('GP55A 23-24'!N86*12)*100,('GP55A 23-24'!M86/'GP55A 23-24'!N86)*100)))))</f>
        <v/>
      </c>
      <c r="F85" s="132" t="str">
        <f t="shared" si="3"/>
        <v/>
      </c>
      <c r="G85" s="231" t="str">
        <f>IF(B85=0,"",IF(P85="yes","Member left - Ensure T55a sent",IF(AND('GP55A 23-24'!F86="Y",'GP55A 23-24'!M86=""),"Please Enter Part Time Hours",IF('GP55A 23-24'!N86="", "Please enter Standard hours", IF(D85&gt;100.1,"Error Detected - Code - A001",IF(C85="","Acceptable - FULL TIME",IF(F85&gt;5,"Error Detected - Code - B001",IF(F85&lt;-5,"Error Detected - Code - B002","Acceptable"))))))))</f>
        <v/>
      </c>
      <c r="H85" s="132">
        <f>'GP55A 23-24'!G86</f>
        <v>0</v>
      </c>
      <c r="I85" s="132" t="str">
        <f>IF(B85=0,"",('GP55A 23-24'!D86/100*M85))</f>
        <v/>
      </c>
      <c r="J85" s="132" t="str">
        <f t="shared" si="4"/>
        <v/>
      </c>
      <c r="K85" s="132" t="str">
        <f t="shared" si="5"/>
        <v/>
      </c>
      <c r="L85" s="231" t="str">
        <f>IF(B85=0,"",IF(P85="yes","Member Left - Ensure T55a sent", IF(K85&lt;-5,IF('GP1 Totals'!Y111&gt;0,"Maternity/SSP","Error Detected - Code - C001"),IF(K85&gt;5,CONCATENATE("Error Detected - Code C002")," Acceptable" ) )))</f>
        <v/>
      </c>
      <c r="M85" s="132" t="str">
        <f>IF(B85=0,"",'GP1 Totals'!Z111)</f>
        <v/>
      </c>
      <c r="N85" s="132" t="str">
        <f>IF(B85=0,"", 'GP55A 23-24'!G86/'GP55A 23-24'!D86*100)</f>
        <v/>
      </c>
      <c r="O85" s="132"/>
      <c r="P85" s="155" t="str">
        <f>IF('Member Info'!T112=1, "Yes", "")</f>
        <v/>
      </c>
      <c r="Q85" s="232" t="str">
        <f>IF(B85=0,"",
IF(P85="YES","Member has left",
IF(C85="Y",
IF('GP55A 23-24'!Z86="", "please Enter Members Email address for MSS access",IF(OR('GP55A 23-24'!Q86="",'GP55A 23-24'!V86=""),"missing address/postcode","")),
IF(D85&lt;95,"Full time member has not earned a Full time Salary",
IF('GP55A 23-24'!Z86="", "Please Enter Members Email address for MSS access",IF(OR('GP55A 23-24'!Q86="",'GP55A 23-24'!V86=""),"missing address/postcode",""))))))</f>
        <v/>
      </c>
      <c r="R85" s="126" t="str">
        <f>IF(B85=0,"",'GP55A 23-24'!AA86)</f>
        <v/>
      </c>
    </row>
    <row r="86" spans="1:18" x14ac:dyDescent="0.25">
      <c r="A86" s="126">
        <v>85</v>
      </c>
      <c r="B86" s="131">
        <f>'GP55A 23-24'!C87</f>
        <v>0</v>
      </c>
      <c r="C86" s="131" t="str">
        <f>'GP55A 23-24'!F87</f>
        <v/>
      </c>
      <c r="D86" s="132" t="str">
        <f>IF($B86=0,"",('GP55A 23-24'!D87)/(('Member Info'!I113/12)*'GP1 Totals'!AA112)*100)</f>
        <v/>
      </c>
      <c r="E86" s="132" t="str">
        <f>IF(B86=0,"", IF('GP55A 23-24'!N87=37.5,'GP55A 23-24'!M87/('GP55A 23-24'!N87*52.14)*100,IF('GP55A 23-24'!N87=37,'GP55A 23-24'!M87/('GP55A 23-24'!N87*52.14)*100,IF('GP55A 23-24'!N87=162.93,'GP55A 23-24'!M87/('GP55A 23-24'!N87*12)*100,IF('GP55A 23-24'!N87=160.76,'GP55A 23-24'!M87/('GP55A 23-24'!N87*12)*100,('GP55A 23-24'!M87/'GP55A 23-24'!N87)*100)))))</f>
        <v/>
      </c>
      <c r="F86" s="132" t="str">
        <f t="shared" si="3"/>
        <v/>
      </c>
      <c r="G86" s="231" t="str">
        <f>IF(B86=0,"",IF(P86="yes","Member left - Ensure T55a sent",IF(AND('GP55A 23-24'!F87="Y",'GP55A 23-24'!M87=""),"Please Enter Part Time Hours",IF('GP55A 23-24'!N87="", "Please enter Standard hours", IF(D86&gt;100.1,"Error Detected - Code - A001",IF(C86="","Acceptable - FULL TIME",IF(F86&gt;5,"Error Detected - Code - B001",IF(F86&lt;-5,"Error Detected - Code - B002","Acceptable"))))))))</f>
        <v/>
      </c>
      <c r="H86" s="132">
        <f>'GP55A 23-24'!G87</f>
        <v>0</v>
      </c>
      <c r="I86" s="132" t="str">
        <f>IF(B86=0,"",('GP55A 23-24'!D87/100*M86))</f>
        <v/>
      </c>
      <c r="J86" s="132" t="str">
        <f t="shared" si="4"/>
        <v/>
      </c>
      <c r="K86" s="132" t="str">
        <f t="shared" si="5"/>
        <v/>
      </c>
      <c r="L86" s="231" t="str">
        <f>IF(B86=0,"",IF(P86="yes","Member Left - Ensure T55a sent", IF(K86&lt;-5,IF('GP1 Totals'!Y112&gt;0,"Maternity/SSP","Error Detected - Code - C001"),IF(K86&gt;5,CONCATENATE("Error Detected - Code C002")," Acceptable" ) )))</f>
        <v/>
      </c>
      <c r="M86" s="132" t="str">
        <f>IF(B86=0,"",'GP1 Totals'!Z112)</f>
        <v/>
      </c>
      <c r="N86" s="132" t="str">
        <f>IF(B86=0,"", 'GP55A 23-24'!G87/'GP55A 23-24'!D87*100)</f>
        <v/>
      </c>
      <c r="O86" s="132"/>
      <c r="P86" s="155" t="str">
        <f>IF('Member Info'!T113=1, "Yes", "")</f>
        <v/>
      </c>
      <c r="Q86" s="232" t="str">
        <f>IF(B86=0,"",
IF(P86="YES","Member has left",
IF(C86="Y",
IF('GP55A 23-24'!Z87="", "please Enter Members Email address for MSS access",IF(OR('GP55A 23-24'!Q87="",'GP55A 23-24'!V87=""),"missing address/postcode","")),
IF(D86&lt;95,"Full time member has not earned a Full time Salary",
IF('GP55A 23-24'!Z87="", "Please Enter Members Email address for MSS access",IF(OR('GP55A 23-24'!Q87="",'GP55A 23-24'!V87=""),"missing address/postcode",""))))))</f>
        <v/>
      </c>
      <c r="R86" s="126" t="str">
        <f>IF(B86=0,"",'GP55A 23-24'!AA87)</f>
        <v/>
      </c>
    </row>
    <row r="87" spans="1:18" x14ac:dyDescent="0.25">
      <c r="A87" s="126">
        <v>86</v>
      </c>
      <c r="B87" s="131">
        <f>'GP55A 23-24'!C88</f>
        <v>0</v>
      </c>
      <c r="C87" s="131" t="str">
        <f>'GP55A 23-24'!F88</f>
        <v/>
      </c>
      <c r="D87" s="132" t="str">
        <f>IF($B87=0,"",('GP55A 23-24'!D88)/(('Member Info'!I114/12)*'GP1 Totals'!AA113)*100)</f>
        <v/>
      </c>
      <c r="E87" s="132" t="str">
        <f>IF(B87=0,"", IF('GP55A 23-24'!N88=37.5,'GP55A 23-24'!M88/('GP55A 23-24'!N88*52.14)*100,IF('GP55A 23-24'!N88=37,'GP55A 23-24'!M88/('GP55A 23-24'!N88*52.14)*100,IF('GP55A 23-24'!N88=162.93,'GP55A 23-24'!M88/('GP55A 23-24'!N88*12)*100,IF('GP55A 23-24'!N88=160.76,'GP55A 23-24'!M88/('GP55A 23-24'!N88*12)*100,('GP55A 23-24'!M88/'GP55A 23-24'!N88)*100)))))</f>
        <v/>
      </c>
      <c r="F87" s="132" t="str">
        <f t="shared" si="3"/>
        <v/>
      </c>
      <c r="G87" s="231" t="str">
        <f>IF(B87=0,"",IF(P87="yes","Member left - Ensure T55a sent",IF(AND('GP55A 23-24'!F88="Y",'GP55A 23-24'!M88=""),"Please Enter Part Time Hours",IF('GP55A 23-24'!N88="", "Please enter Standard hours", IF(D87&gt;100.1,"Error Detected - Code - A001",IF(C87="","Acceptable - FULL TIME",IF(F87&gt;5,"Error Detected - Code - B001",IF(F87&lt;-5,"Error Detected - Code - B002","Acceptable"))))))))</f>
        <v/>
      </c>
      <c r="H87" s="132">
        <f>'GP55A 23-24'!G88</f>
        <v>0</v>
      </c>
      <c r="I87" s="132" t="str">
        <f>IF(B87=0,"",('GP55A 23-24'!D88/100*M87))</f>
        <v/>
      </c>
      <c r="J87" s="132" t="str">
        <f t="shared" si="4"/>
        <v/>
      </c>
      <c r="K87" s="132" t="str">
        <f t="shared" si="5"/>
        <v/>
      </c>
      <c r="L87" s="231" t="str">
        <f>IF(B87=0,"",IF(P87="yes","Member Left - Ensure T55a sent", IF(K87&lt;-5,IF('GP1 Totals'!Y113&gt;0,"Maternity/SSP","Error Detected - Code - C001"),IF(K87&gt;5,CONCATENATE("Error Detected - Code C002")," Acceptable" ) )))</f>
        <v/>
      </c>
      <c r="M87" s="132" t="str">
        <f>IF(B87=0,"",'GP1 Totals'!Z113)</f>
        <v/>
      </c>
      <c r="N87" s="132" t="str">
        <f>IF(B87=0,"", 'GP55A 23-24'!G88/'GP55A 23-24'!D88*100)</f>
        <v/>
      </c>
      <c r="O87" s="132"/>
      <c r="P87" s="155" t="str">
        <f>IF('Member Info'!T114=1, "Yes", "")</f>
        <v/>
      </c>
      <c r="Q87" s="232" t="str">
        <f>IF(B87=0,"",
IF(P87="YES","Member has left",
IF(C87="Y",
IF('GP55A 23-24'!Z88="", "please Enter Members Email address for MSS access",IF(OR('GP55A 23-24'!Q88="",'GP55A 23-24'!V88=""),"missing address/postcode","")),
IF(D87&lt;95,"Full time member has not earned a Full time Salary",
IF('GP55A 23-24'!Z88="", "Please Enter Members Email address for MSS access",IF(OR('GP55A 23-24'!Q88="",'GP55A 23-24'!V88=""),"missing address/postcode",""))))))</f>
        <v/>
      </c>
      <c r="R87" s="126" t="str">
        <f>IF(B87=0,"",'GP55A 23-24'!AA88)</f>
        <v/>
      </c>
    </row>
    <row r="88" spans="1:18" x14ac:dyDescent="0.25">
      <c r="A88" s="126">
        <v>87</v>
      </c>
      <c r="B88" s="131">
        <f>'GP55A 23-24'!C89</f>
        <v>0</v>
      </c>
      <c r="C88" s="131" t="str">
        <f>'GP55A 23-24'!F89</f>
        <v/>
      </c>
      <c r="D88" s="132" t="str">
        <f>IF($B88=0,"",('GP55A 23-24'!D89)/(('Member Info'!I115/12)*'GP1 Totals'!AA114)*100)</f>
        <v/>
      </c>
      <c r="E88" s="132" t="str">
        <f>IF(B88=0,"", IF('GP55A 23-24'!N89=37.5,'GP55A 23-24'!M89/('GP55A 23-24'!N89*52.14)*100,IF('GP55A 23-24'!N89=37,'GP55A 23-24'!M89/('GP55A 23-24'!N89*52.14)*100,IF('GP55A 23-24'!N89=162.93,'GP55A 23-24'!M89/('GP55A 23-24'!N89*12)*100,IF('GP55A 23-24'!N89=160.76,'GP55A 23-24'!M89/('GP55A 23-24'!N89*12)*100,('GP55A 23-24'!M89/'GP55A 23-24'!N89)*100)))))</f>
        <v/>
      </c>
      <c r="F88" s="132" t="str">
        <f t="shared" si="3"/>
        <v/>
      </c>
      <c r="G88" s="231" t="str">
        <f>IF(B88=0,"",IF(P88="yes","Member left - Ensure T55a sent",IF(AND('GP55A 23-24'!F89="Y",'GP55A 23-24'!M89=""),"Please Enter Part Time Hours",IF('GP55A 23-24'!N89="", "Please enter Standard hours", IF(D88&gt;100.1,"Error Detected - Code - A001",IF(C88="","Acceptable - FULL TIME",IF(F88&gt;5,"Error Detected - Code - B001",IF(F88&lt;-5,"Error Detected - Code - B002","Acceptable"))))))))</f>
        <v/>
      </c>
      <c r="H88" s="132">
        <f>'GP55A 23-24'!G89</f>
        <v>0</v>
      </c>
      <c r="I88" s="132" t="str">
        <f>IF(B88=0,"",('GP55A 23-24'!D89/100*M88))</f>
        <v/>
      </c>
      <c r="J88" s="132" t="str">
        <f t="shared" si="4"/>
        <v/>
      </c>
      <c r="K88" s="132" t="str">
        <f t="shared" si="5"/>
        <v/>
      </c>
      <c r="L88" s="231" t="str">
        <f>IF(B88=0,"",IF(P88="yes","Member Left - Ensure T55a sent", IF(K88&lt;-5,IF('GP1 Totals'!Y114&gt;0,"Maternity/SSP","Error Detected - Code - C001"),IF(K88&gt;5,CONCATENATE("Error Detected - Code C002")," Acceptable" ) )))</f>
        <v/>
      </c>
      <c r="M88" s="132" t="str">
        <f>IF(B88=0,"",'GP1 Totals'!Z114)</f>
        <v/>
      </c>
      <c r="N88" s="132" t="str">
        <f>IF(B88=0,"", 'GP55A 23-24'!G89/'GP55A 23-24'!D89*100)</f>
        <v/>
      </c>
      <c r="O88" s="132"/>
      <c r="P88" s="155" t="str">
        <f>IF('Member Info'!T115=1, "Yes", "")</f>
        <v/>
      </c>
      <c r="Q88" s="232" t="str">
        <f>IF(B88=0,"",
IF(P88="YES","Member has left",
IF(C88="Y",
IF('GP55A 23-24'!Z89="", "please Enter Members Email address for MSS access",IF(OR('GP55A 23-24'!Q89="",'GP55A 23-24'!V89=""),"missing address/postcode","")),
IF(D88&lt;95,"Full time member has not earned a Full time Salary",
IF('GP55A 23-24'!Z89="", "Please Enter Members Email address for MSS access",IF(OR('GP55A 23-24'!Q89="",'GP55A 23-24'!V89=""),"missing address/postcode",""))))))</f>
        <v/>
      </c>
      <c r="R88" s="126" t="str">
        <f>IF(B88=0,"",'GP55A 23-24'!AA89)</f>
        <v/>
      </c>
    </row>
    <row r="89" spans="1:18" x14ac:dyDescent="0.25">
      <c r="A89" s="126">
        <v>88</v>
      </c>
      <c r="B89" s="131">
        <f>'GP55A 23-24'!C90</f>
        <v>0</v>
      </c>
      <c r="C89" s="131" t="str">
        <f>'GP55A 23-24'!F90</f>
        <v/>
      </c>
      <c r="D89" s="132" t="str">
        <f>IF($B89=0,"",('GP55A 23-24'!D90)/(('Member Info'!I116/12)*'GP1 Totals'!AA115)*100)</f>
        <v/>
      </c>
      <c r="E89" s="132" t="str">
        <f>IF(B89=0,"", IF('GP55A 23-24'!N90=37.5,'GP55A 23-24'!M90/('GP55A 23-24'!N90*52.14)*100,IF('GP55A 23-24'!N90=37,'GP55A 23-24'!M90/('GP55A 23-24'!N90*52.14)*100,IF('GP55A 23-24'!N90=162.93,'GP55A 23-24'!M90/('GP55A 23-24'!N90*12)*100,IF('GP55A 23-24'!N90=160.76,'GP55A 23-24'!M90/('GP55A 23-24'!N90*12)*100,('GP55A 23-24'!M90/'GP55A 23-24'!N90)*100)))))</f>
        <v/>
      </c>
      <c r="F89" s="132" t="str">
        <f t="shared" si="3"/>
        <v/>
      </c>
      <c r="G89" s="231" t="str">
        <f>IF(B89=0,"",IF(P89="yes","Member left - Ensure T55a sent",IF(AND('GP55A 23-24'!F90="Y",'GP55A 23-24'!M90=""),"Please Enter Part Time Hours",IF('GP55A 23-24'!N90="", "Please enter Standard hours", IF(D89&gt;100.1,"Error Detected - Code - A001",IF(C89="","Acceptable - FULL TIME",IF(F89&gt;5,"Error Detected - Code - B001",IF(F89&lt;-5,"Error Detected - Code - B002","Acceptable"))))))))</f>
        <v/>
      </c>
      <c r="H89" s="132">
        <f>'GP55A 23-24'!G90</f>
        <v>0</v>
      </c>
      <c r="I89" s="132" t="str">
        <f>IF(B89=0,"",('GP55A 23-24'!D90/100*M89))</f>
        <v/>
      </c>
      <c r="J89" s="132" t="str">
        <f t="shared" si="4"/>
        <v/>
      </c>
      <c r="K89" s="132" t="str">
        <f t="shared" si="5"/>
        <v/>
      </c>
      <c r="L89" s="231" t="str">
        <f>IF(B89=0,"",IF(P89="yes","Member Left - Ensure T55a sent", IF(K89&lt;-5,IF('GP1 Totals'!Y115&gt;0,"Maternity/SSP","Error Detected - Code - C001"),IF(K89&gt;5,CONCATENATE("Error Detected - Code C002")," Acceptable" ) )))</f>
        <v/>
      </c>
      <c r="M89" s="132" t="str">
        <f>IF(B89=0,"",'GP1 Totals'!Z115)</f>
        <v/>
      </c>
      <c r="N89" s="132" t="str">
        <f>IF(B89=0,"", 'GP55A 23-24'!G90/'GP55A 23-24'!D90*100)</f>
        <v/>
      </c>
      <c r="O89" s="132"/>
      <c r="P89" s="155" t="str">
        <f>IF('Member Info'!T116=1, "Yes", "")</f>
        <v/>
      </c>
      <c r="Q89" s="232" t="str">
        <f>IF(B89=0,"",
IF(P89="YES","Member has left",
IF(C89="Y",
IF('GP55A 23-24'!Z90="", "please Enter Members Email address for MSS access",IF(OR('GP55A 23-24'!Q90="",'GP55A 23-24'!V90=""),"missing address/postcode","")),
IF(D89&lt;95,"Full time member has not earned a Full time Salary",
IF('GP55A 23-24'!Z90="", "Please Enter Members Email address for MSS access",IF(OR('GP55A 23-24'!Q90="",'GP55A 23-24'!V90=""),"missing address/postcode",""))))))</f>
        <v/>
      </c>
      <c r="R89" s="126" t="str">
        <f>IF(B89=0,"",'GP55A 23-24'!AA90)</f>
        <v/>
      </c>
    </row>
    <row r="90" spans="1:18" x14ac:dyDescent="0.25">
      <c r="A90" s="126">
        <v>89</v>
      </c>
      <c r="B90" s="131">
        <f>'GP55A 23-24'!C91</f>
        <v>0</v>
      </c>
      <c r="C90" s="131" t="str">
        <f>'GP55A 23-24'!F91</f>
        <v/>
      </c>
      <c r="D90" s="132" t="str">
        <f>IF($B90=0,"",('GP55A 23-24'!D91)/(('Member Info'!I117/12)*'GP1 Totals'!AA116)*100)</f>
        <v/>
      </c>
      <c r="E90" s="132" t="str">
        <f>IF(B90=0,"", IF('GP55A 23-24'!N91=37.5,'GP55A 23-24'!M91/('GP55A 23-24'!N91*52.14)*100,IF('GP55A 23-24'!N91=37,'GP55A 23-24'!M91/('GP55A 23-24'!N91*52.14)*100,IF('GP55A 23-24'!N91=162.93,'GP55A 23-24'!M91/('GP55A 23-24'!N91*12)*100,IF('GP55A 23-24'!N91=160.76,'GP55A 23-24'!M91/('GP55A 23-24'!N91*12)*100,('GP55A 23-24'!M91/'GP55A 23-24'!N91)*100)))))</f>
        <v/>
      </c>
      <c r="F90" s="132" t="str">
        <f t="shared" si="3"/>
        <v/>
      </c>
      <c r="G90" s="231" t="str">
        <f>IF(B90=0,"",IF(P90="yes","Member left - Ensure T55a sent",IF(AND('GP55A 23-24'!F91="Y",'GP55A 23-24'!M91=""),"Please Enter Part Time Hours",IF('GP55A 23-24'!N91="", "Please enter Standard hours", IF(D90&gt;100.1,"Error Detected - Code - A001",IF(C90="","Acceptable - FULL TIME",IF(F90&gt;5,"Error Detected - Code - B001",IF(F90&lt;-5,"Error Detected - Code - B002","Acceptable"))))))))</f>
        <v/>
      </c>
      <c r="H90" s="132">
        <f>'GP55A 23-24'!G91</f>
        <v>0</v>
      </c>
      <c r="I90" s="132" t="str">
        <f>IF(B90=0,"",('GP55A 23-24'!D91/100*M90))</f>
        <v/>
      </c>
      <c r="J90" s="132" t="str">
        <f t="shared" si="4"/>
        <v/>
      </c>
      <c r="K90" s="132" t="str">
        <f t="shared" si="5"/>
        <v/>
      </c>
      <c r="L90" s="231" t="str">
        <f>IF(B90=0,"",IF(P90="yes","Member Left - Ensure T55a sent", IF(K90&lt;-5,IF('GP1 Totals'!Y116&gt;0,"Maternity/SSP","Error Detected - Code - C001"),IF(K90&gt;5,CONCATENATE("Error Detected - Code C002")," Acceptable" ) )))</f>
        <v/>
      </c>
      <c r="M90" s="132" t="str">
        <f>IF(B90=0,"",'GP1 Totals'!Z116)</f>
        <v/>
      </c>
      <c r="N90" s="132" t="str">
        <f>IF(B90=0,"", 'GP55A 23-24'!G91/'GP55A 23-24'!D91*100)</f>
        <v/>
      </c>
      <c r="O90" s="132"/>
      <c r="P90" s="155" t="str">
        <f>IF('Member Info'!T117=1, "Yes", "")</f>
        <v/>
      </c>
      <c r="Q90" s="232" t="str">
        <f>IF(B90=0,"",
IF(P90="YES","Member has left",
IF(C90="Y",
IF('GP55A 23-24'!Z91="", "please Enter Members Email address for MSS access",IF(OR('GP55A 23-24'!Q91="",'GP55A 23-24'!V91=""),"missing address/postcode","")),
IF(D90&lt;95,"Full time member has not earned a Full time Salary",
IF('GP55A 23-24'!Z91="", "Please Enter Members Email address for MSS access",IF(OR('GP55A 23-24'!Q91="",'GP55A 23-24'!V91=""),"missing address/postcode",""))))))</f>
        <v/>
      </c>
      <c r="R90" s="126" t="str">
        <f>IF(B90=0,"",'GP55A 23-24'!AA91)</f>
        <v/>
      </c>
    </row>
    <row r="91" spans="1:18" x14ac:dyDescent="0.25">
      <c r="A91" s="126">
        <v>90</v>
      </c>
      <c r="B91" s="131">
        <f>'GP55A 23-24'!C92</f>
        <v>0</v>
      </c>
      <c r="C91" s="131" t="str">
        <f>'GP55A 23-24'!F92</f>
        <v/>
      </c>
      <c r="D91" s="132" t="str">
        <f>IF($B91=0,"",('GP55A 23-24'!D92)/(('Member Info'!I118/12)*'GP1 Totals'!AA117)*100)</f>
        <v/>
      </c>
      <c r="E91" s="132" t="str">
        <f>IF(B91=0,"", IF('GP55A 23-24'!N92=37.5,'GP55A 23-24'!M92/('GP55A 23-24'!N92*52.14)*100,IF('GP55A 23-24'!N92=37,'GP55A 23-24'!M92/('GP55A 23-24'!N92*52.14)*100,IF('GP55A 23-24'!N92=162.93,'GP55A 23-24'!M92/('GP55A 23-24'!N92*12)*100,IF('GP55A 23-24'!N92=160.76,'GP55A 23-24'!M92/('GP55A 23-24'!N92*12)*100,('GP55A 23-24'!M92/'GP55A 23-24'!N92)*100)))))</f>
        <v/>
      </c>
      <c r="F91" s="132" t="str">
        <f t="shared" si="3"/>
        <v/>
      </c>
      <c r="G91" s="231" t="str">
        <f>IF(B91=0,"",IF(P91="yes","Member left - Ensure T55a sent",IF(AND('GP55A 23-24'!F92="Y",'GP55A 23-24'!M92=""),"Please Enter Part Time Hours",IF('GP55A 23-24'!N92="", "Please enter Standard hours", IF(D91&gt;100.1,"Error Detected - Code - A001",IF(C91="","Acceptable - FULL TIME",IF(F91&gt;5,"Error Detected - Code - B001",IF(F91&lt;-5,"Error Detected - Code - B002","Acceptable"))))))))</f>
        <v/>
      </c>
      <c r="H91" s="132">
        <f>'GP55A 23-24'!G92</f>
        <v>0</v>
      </c>
      <c r="I91" s="132" t="str">
        <f>IF(B91=0,"",('GP55A 23-24'!D92/100*M91))</f>
        <v/>
      </c>
      <c r="J91" s="132" t="str">
        <f t="shared" si="4"/>
        <v/>
      </c>
      <c r="K91" s="132" t="str">
        <f t="shared" si="5"/>
        <v/>
      </c>
      <c r="L91" s="231" t="str">
        <f>IF(B91=0,"",IF(P91="yes","Member Left - Ensure T55a sent", IF(K91&lt;-5,IF('GP1 Totals'!Y117&gt;0,"Maternity/SSP","Error Detected - Code - C001"),IF(K91&gt;5,CONCATENATE("Error Detected - Code C002")," Acceptable" ) )))</f>
        <v/>
      </c>
      <c r="M91" s="132" t="str">
        <f>IF(B91=0,"",'GP1 Totals'!Z117)</f>
        <v/>
      </c>
      <c r="N91" s="132" t="str">
        <f>IF(B91=0,"", 'GP55A 23-24'!G92/'GP55A 23-24'!D92*100)</f>
        <v/>
      </c>
      <c r="O91" s="132"/>
      <c r="P91" s="155" t="str">
        <f>IF('Member Info'!T118=1, "Yes", "")</f>
        <v/>
      </c>
      <c r="Q91" s="232" t="str">
        <f>IF(B91=0,"",
IF(P91="YES","Member has left",
IF(C91="Y",
IF('GP55A 23-24'!Z92="", "please Enter Members Email address for MSS access",IF(OR('GP55A 23-24'!Q92="",'GP55A 23-24'!V92=""),"missing address/postcode","")),
IF(D91&lt;95,"Full time member has not earned a Full time Salary",
IF('GP55A 23-24'!Z92="", "Please Enter Members Email address for MSS access",IF(OR('GP55A 23-24'!Q92="",'GP55A 23-24'!V92=""),"missing address/postcode",""))))))</f>
        <v/>
      </c>
      <c r="R91" s="126" t="str">
        <f>IF(B91=0,"",'GP55A 23-24'!AA92)</f>
        <v/>
      </c>
    </row>
    <row r="92" spans="1:18" x14ac:dyDescent="0.25">
      <c r="A92" s="126">
        <v>91</v>
      </c>
      <c r="B92" s="131">
        <f>'GP55A 23-24'!C93</f>
        <v>0</v>
      </c>
      <c r="C92" s="131" t="str">
        <f>'GP55A 23-24'!F93</f>
        <v/>
      </c>
      <c r="D92" s="132" t="str">
        <f>IF($B92=0,"",('GP55A 23-24'!D93)/(('Member Info'!I119/12)*'GP1 Totals'!AA118)*100)</f>
        <v/>
      </c>
      <c r="E92" s="132" t="str">
        <f>IF(B92=0,"", IF('GP55A 23-24'!N93=37.5,'GP55A 23-24'!M93/('GP55A 23-24'!N93*52.14)*100,IF('GP55A 23-24'!N93=37,'GP55A 23-24'!M93/('GP55A 23-24'!N93*52.14)*100,IF('GP55A 23-24'!N93=162.93,'GP55A 23-24'!M93/('GP55A 23-24'!N93*12)*100,IF('GP55A 23-24'!N93=160.76,'GP55A 23-24'!M93/('GP55A 23-24'!N93*12)*100,('GP55A 23-24'!M93/'GP55A 23-24'!N93)*100)))))</f>
        <v/>
      </c>
      <c r="F92" s="132" t="str">
        <f t="shared" si="3"/>
        <v/>
      </c>
      <c r="G92" s="231" t="str">
        <f>IF(B92=0,"",IF(P92="yes","Member left - Ensure T55a sent",IF(AND('GP55A 23-24'!F93="Y",'GP55A 23-24'!M93=""),"Please Enter Part Time Hours",IF('GP55A 23-24'!N93="", "Please enter Standard hours", IF(D92&gt;100.1,"Error Detected - Code - A001",IF(C92="","Acceptable - FULL TIME",IF(F92&gt;5,"Error Detected - Code - B001",IF(F92&lt;-5,"Error Detected - Code - B002","Acceptable"))))))))</f>
        <v/>
      </c>
      <c r="H92" s="132">
        <f>'GP55A 23-24'!G93</f>
        <v>0</v>
      </c>
      <c r="I92" s="132" t="str">
        <f>IF(B92=0,"",('GP55A 23-24'!D93/100*M92))</f>
        <v/>
      </c>
      <c r="J92" s="132" t="str">
        <f t="shared" si="4"/>
        <v/>
      </c>
      <c r="K92" s="132" t="str">
        <f t="shared" si="5"/>
        <v/>
      </c>
      <c r="L92" s="231" t="str">
        <f>IF(B92=0,"",IF(P92="yes","Member Left - Ensure T55a sent", IF(K92&lt;-5,IF('GP1 Totals'!Y118&gt;0,"Maternity/SSP","Error Detected - Code - C001"),IF(K92&gt;5,CONCATENATE("Error Detected - Code C002")," Acceptable" ) )))</f>
        <v/>
      </c>
      <c r="M92" s="132" t="str">
        <f>IF(B92=0,"",'GP1 Totals'!Z118)</f>
        <v/>
      </c>
      <c r="N92" s="132" t="str">
        <f>IF(B92=0,"", 'GP55A 23-24'!G93/'GP55A 23-24'!D93*100)</f>
        <v/>
      </c>
      <c r="O92" s="132"/>
      <c r="P92" s="155" t="str">
        <f>IF('Member Info'!T119=1, "Yes", "")</f>
        <v/>
      </c>
      <c r="Q92" s="232" t="str">
        <f>IF(B92=0,"",
IF(P92="YES","Member has left",
IF(C92="Y",
IF('GP55A 23-24'!Z93="", "please Enter Members Email address for MSS access",IF(OR('GP55A 23-24'!Q93="",'GP55A 23-24'!V93=""),"missing address/postcode","")),
IF(D92&lt;95,"Full time member has not earned a Full time Salary",
IF('GP55A 23-24'!Z93="", "Please Enter Members Email address for MSS access",IF(OR('GP55A 23-24'!Q93="",'GP55A 23-24'!V93=""),"missing address/postcode",""))))))</f>
        <v/>
      </c>
      <c r="R92" s="126" t="str">
        <f>IF(B92=0,"",'GP55A 23-24'!AA93)</f>
        <v/>
      </c>
    </row>
    <row r="93" spans="1:18" x14ac:dyDescent="0.25">
      <c r="A93" s="126">
        <v>92</v>
      </c>
      <c r="B93" s="131">
        <f>'GP55A 23-24'!C94</f>
        <v>0</v>
      </c>
      <c r="C93" s="131" t="str">
        <f>'GP55A 23-24'!F94</f>
        <v/>
      </c>
      <c r="D93" s="132" t="str">
        <f>IF($B93=0,"",('GP55A 23-24'!D94)/(('Member Info'!I120/12)*'GP1 Totals'!AA119)*100)</f>
        <v/>
      </c>
      <c r="E93" s="132" t="str">
        <f>IF(B93=0,"", IF('GP55A 23-24'!N94=37.5,'GP55A 23-24'!M94/('GP55A 23-24'!N94*52.14)*100,IF('GP55A 23-24'!N94=37,'GP55A 23-24'!M94/('GP55A 23-24'!N94*52.14)*100,IF('GP55A 23-24'!N94=162.93,'GP55A 23-24'!M94/('GP55A 23-24'!N94*12)*100,IF('GP55A 23-24'!N94=160.76,'GP55A 23-24'!M94/('GP55A 23-24'!N94*12)*100,('GP55A 23-24'!M94/'GP55A 23-24'!N94)*100)))))</f>
        <v/>
      </c>
      <c r="F93" s="132" t="str">
        <f t="shared" si="3"/>
        <v/>
      </c>
      <c r="G93" s="231" t="str">
        <f>IF(B93=0,"",IF(P93="yes","Member left - Ensure T55a sent",IF(AND('GP55A 23-24'!F94="Y",'GP55A 23-24'!M94=""),"Please Enter Part Time Hours",IF('GP55A 23-24'!N94="", "Please enter Standard hours", IF(D93&gt;100.1,"Error Detected - Code - A001",IF(C93="","Acceptable - FULL TIME",IF(F93&gt;5,"Error Detected - Code - B001",IF(F93&lt;-5,"Error Detected - Code - B002","Acceptable"))))))))</f>
        <v/>
      </c>
      <c r="H93" s="132">
        <f>'GP55A 23-24'!G94</f>
        <v>0</v>
      </c>
      <c r="I93" s="132" t="str">
        <f>IF(B93=0,"",('GP55A 23-24'!D94/100*M93))</f>
        <v/>
      </c>
      <c r="J93" s="132" t="str">
        <f t="shared" si="4"/>
        <v/>
      </c>
      <c r="K93" s="132" t="str">
        <f t="shared" si="5"/>
        <v/>
      </c>
      <c r="L93" s="231" t="str">
        <f>IF(B93=0,"",IF(P93="yes","Member Left - Ensure T55a sent", IF(K93&lt;-5,IF('GP1 Totals'!Y119&gt;0,"Maternity/SSP","Error Detected - Code - C001"),IF(K93&gt;5,CONCATENATE("Error Detected - Code C002")," Acceptable" ) )))</f>
        <v/>
      </c>
      <c r="M93" s="132" t="str">
        <f>IF(B93=0,"",'GP1 Totals'!Z119)</f>
        <v/>
      </c>
      <c r="N93" s="132" t="str">
        <f>IF(B93=0,"", 'GP55A 23-24'!G94/'GP55A 23-24'!D94*100)</f>
        <v/>
      </c>
      <c r="O93" s="132"/>
      <c r="P93" s="155" t="str">
        <f>IF('Member Info'!T120=1, "Yes", "")</f>
        <v/>
      </c>
      <c r="Q93" s="232" t="str">
        <f>IF(B93=0,"",
IF(P93="YES","Member has left",
IF(C93="Y",
IF('GP55A 23-24'!Z94="", "please Enter Members Email address for MSS access",IF(OR('GP55A 23-24'!Q94="",'GP55A 23-24'!V94=""),"missing address/postcode","")),
IF(D93&lt;95,"Full time member has not earned a Full time Salary",
IF('GP55A 23-24'!Z94="", "Please Enter Members Email address for MSS access",IF(OR('GP55A 23-24'!Q94="",'GP55A 23-24'!V94=""),"missing address/postcode",""))))))</f>
        <v/>
      </c>
      <c r="R93" s="126" t="str">
        <f>IF(B93=0,"",'GP55A 23-24'!AA94)</f>
        <v/>
      </c>
    </row>
    <row r="94" spans="1:18" x14ac:dyDescent="0.25">
      <c r="A94" s="126">
        <v>93</v>
      </c>
      <c r="B94" s="131">
        <f>'GP55A 23-24'!C95</f>
        <v>0</v>
      </c>
      <c r="C94" s="131" t="str">
        <f>'GP55A 23-24'!F95</f>
        <v/>
      </c>
      <c r="D94" s="132" t="str">
        <f>IF($B94=0,"",('GP55A 23-24'!D95)/(('Member Info'!I121/12)*'GP1 Totals'!AA120)*100)</f>
        <v/>
      </c>
      <c r="E94" s="132" t="str">
        <f>IF(B94=0,"", IF('GP55A 23-24'!N95=37.5,'GP55A 23-24'!M95/('GP55A 23-24'!N95*52.14)*100,IF('GP55A 23-24'!N95=37,'GP55A 23-24'!M95/('GP55A 23-24'!N95*52.14)*100,IF('GP55A 23-24'!N95=162.93,'GP55A 23-24'!M95/('GP55A 23-24'!N95*12)*100,IF('GP55A 23-24'!N95=160.76,'GP55A 23-24'!M95/('GP55A 23-24'!N95*12)*100,('GP55A 23-24'!M95/'GP55A 23-24'!N95)*100)))))</f>
        <v/>
      </c>
      <c r="F94" s="132" t="str">
        <f t="shared" si="3"/>
        <v/>
      </c>
      <c r="G94" s="231" t="str">
        <f>IF(B94=0,"",IF(P94="yes","Member left - Ensure T55a sent",IF(AND('GP55A 23-24'!F95="Y",'GP55A 23-24'!M95=""),"Please Enter Part Time Hours",IF('GP55A 23-24'!N95="", "Please enter Standard hours", IF(D94&gt;100.1,"Error Detected - Code - A001",IF(C94="","Acceptable - FULL TIME",IF(F94&gt;5,"Error Detected - Code - B001",IF(F94&lt;-5,"Error Detected - Code - B002","Acceptable"))))))))</f>
        <v/>
      </c>
      <c r="H94" s="132">
        <f>'GP55A 23-24'!G95</f>
        <v>0</v>
      </c>
      <c r="I94" s="132" t="str">
        <f>IF(B94=0,"",('GP55A 23-24'!D95/100*M94))</f>
        <v/>
      </c>
      <c r="J94" s="132" t="str">
        <f t="shared" si="4"/>
        <v/>
      </c>
      <c r="K94" s="132" t="str">
        <f t="shared" si="5"/>
        <v/>
      </c>
      <c r="L94" s="231" t="str">
        <f>IF(B94=0,"",IF(P94="yes","Member Left - Ensure T55a sent", IF(K94&lt;-5,IF('GP1 Totals'!Y120&gt;0,"Maternity/SSP","Error Detected - Code - C001"),IF(K94&gt;5,CONCATENATE("Error Detected - Code C002")," Acceptable" ) )))</f>
        <v/>
      </c>
      <c r="M94" s="132" t="str">
        <f>IF(B94=0,"",'GP1 Totals'!Z120)</f>
        <v/>
      </c>
      <c r="N94" s="132" t="str">
        <f>IF(B94=0,"", 'GP55A 23-24'!G95/'GP55A 23-24'!D95*100)</f>
        <v/>
      </c>
      <c r="O94" s="132"/>
      <c r="P94" s="155" t="str">
        <f>IF('Member Info'!T121=1, "Yes", "")</f>
        <v/>
      </c>
      <c r="Q94" s="232" t="str">
        <f>IF(B94=0,"",
IF(P94="YES","Member has left",
IF(C94="Y",
IF('GP55A 23-24'!Z95="", "please Enter Members Email address for MSS access",IF(OR('GP55A 23-24'!Q95="",'GP55A 23-24'!V95=""),"missing address/postcode","")),
IF(D94&lt;95,"Full time member has not earned a Full time Salary",
IF('GP55A 23-24'!Z95="", "Please Enter Members Email address for MSS access",IF(OR('GP55A 23-24'!Q95="",'GP55A 23-24'!V95=""),"missing address/postcode",""))))))</f>
        <v/>
      </c>
      <c r="R94" s="126" t="str">
        <f>IF(B94=0,"",'GP55A 23-24'!AA95)</f>
        <v/>
      </c>
    </row>
    <row r="95" spans="1:18" x14ac:dyDescent="0.25">
      <c r="A95" s="126">
        <v>94</v>
      </c>
      <c r="B95" s="131">
        <f>'GP55A 23-24'!C96</f>
        <v>0</v>
      </c>
      <c r="C95" s="131" t="str">
        <f>'GP55A 23-24'!F96</f>
        <v/>
      </c>
      <c r="D95" s="132" t="str">
        <f>IF($B95=0,"",('GP55A 23-24'!D96)/(('Member Info'!I122/12)*'GP1 Totals'!AA121)*100)</f>
        <v/>
      </c>
      <c r="E95" s="132" t="str">
        <f>IF(B95=0,"", IF('GP55A 23-24'!N96=37.5,'GP55A 23-24'!M96/('GP55A 23-24'!N96*52.14)*100,IF('GP55A 23-24'!N96=37,'GP55A 23-24'!M96/('GP55A 23-24'!N96*52.14)*100,IF('GP55A 23-24'!N96=162.93,'GP55A 23-24'!M96/('GP55A 23-24'!N96*12)*100,IF('GP55A 23-24'!N96=160.76,'GP55A 23-24'!M96/('GP55A 23-24'!N96*12)*100,('GP55A 23-24'!M96/'GP55A 23-24'!N96)*100)))))</f>
        <v/>
      </c>
      <c r="F95" s="132" t="str">
        <f t="shared" si="3"/>
        <v/>
      </c>
      <c r="G95" s="231" t="str">
        <f>IF(B95=0,"",IF(P95="yes","Member left - Ensure T55a sent",IF(AND('GP55A 23-24'!F96="Y",'GP55A 23-24'!M96=""),"Please Enter Part Time Hours",IF('GP55A 23-24'!N96="", "Please enter Standard hours", IF(D95&gt;100.1,"Error Detected - Code - A001",IF(C95="","Acceptable - FULL TIME",IF(F95&gt;5,"Error Detected - Code - B001",IF(F95&lt;-5,"Error Detected - Code - B002","Acceptable"))))))))</f>
        <v/>
      </c>
      <c r="H95" s="132">
        <f>'GP55A 23-24'!G96</f>
        <v>0</v>
      </c>
      <c r="I95" s="132" t="str">
        <f>IF(B95=0,"",('GP55A 23-24'!D96/100*M95))</f>
        <v/>
      </c>
      <c r="J95" s="132" t="str">
        <f t="shared" si="4"/>
        <v/>
      </c>
      <c r="K95" s="132" t="str">
        <f t="shared" si="5"/>
        <v/>
      </c>
      <c r="L95" s="231" t="str">
        <f>IF(B95=0,"",IF(P95="yes","Member Left - Ensure T55a sent", IF(K95&lt;-5,IF('GP1 Totals'!Y121&gt;0,"Maternity/SSP","Error Detected - Code - C001"),IF(K95&gt;5,CONCATENATE("Error Detected - Code C002")," Acceptable" ) )))</f>
        <v/>
      </c>
      <c r="M95" s="132" t="str">
        <f>IF(B95=0,"",'GP1 Totals'!Z121)</f>
        <v/>
      </c>
      <c r="N95" s="132" t="str">
        <f>IF(B95=0,"", 'GP55A 23-24'!G96/'GP55A 23-24'!D96*100)</f>
        <v/>
      </c>
      <c r="O95" s="132"/>
      <c r="P95" s="155" t="str">
        <f>IF('Member Info'!T122=1, "Yes", "")</f>
        <v/>
      </c>
      <c r="Q95" s="232" t="str">
        <f>IF(B95=0,"",
IF(P95="YES","Member has left",
IF(C95="Y",
IF('GP55A 23-24'!Z96="", "please Enter Members Email address for MSS access",IF(OR('GP55A 23-24'!Q96="",'GP55A 23-24'!V96=""),"missing address/postcode","")),
IF(D95&lt;95,"Full time member has not earned a Full time Salary",
IF('GP55A 23-24'!Z96="", "Please Enter Members Email address for MSS access",IF(OR('GP55A 23-24'!Q96="",'GP55A 23-24'!V96=""),"missing address/postcode",""))))))</f>
        <v/>
      </c>
      <c r="R95" s="126" t="str">
        <f>IF(B95=0,"",'GP55A 23-24'!AA96)</f>
        <v/>
      </c>
    </row>
    <row r="96" spans="1:18" x14ac:dyDescent="0.25">
      <c r="A96" s="126">
        <v>95</v>
      </c>
      <c r="B96" s="131">
        <f>'GP55A 23-24'!C97</f>
        <v>0</v>
      </c>
      <c r="C96" s="131" t="str">
        <f>'GP55A 23-24'!F97</f>
        <v/>
      </c>
      <c r="D96" s="132" t="str">
        <f>IF($B96=0,"",('GP55A 23-24'!D97)/(('Member Info'!I123/12)*'GP1 Totals'!AA122)*100)</f>
        <v/>
      </c>
      <c r="E96" s="132" t="str">
        <f>IF(B96=0,"", IF('GP55A 23-24'!N97=37.5,'GP55A 23-24'!M97/('GP55A 23-24'!N97*52.14)*100,IF('GP55A 23-24'!N97=37,'GP55A 23-24'!M97/('GP55A 23-24'!N97*52.14)*100,IF('GP55A 23-24'!N97=162.93,'GP55A 23-24'!M97/('GP55A 23-24'!N97*12)*100,IF('GP55A 23-24'!N97=160.76,'GP55A 23-24'!M97/('GP55A 23-24'!N97*12)*100,('GP55A 23-24'!M97/'GP55A 23-24'!N97)*100)))))</f>
        <v/>
      </c>
      <c r="F96" s="132" t="str">
        <f t="shared" si="3"/>
        <v/>
      </c>
      <c r="G96" s="231" t="str">
        <f>IF(B96=0,"",IF(P96="yes","Member left - Ensure T55a sent",IF(AND('GP55A 23-24'!F97="Y",'GP55A 23-24'!M97=""),"Please Enter Part Time Hours",IF('GP55A 23-24'!N97="", "Please enter Standard hours", IF(D96&gt;100.1,"Error Detected - Code - A001",IF(C96="","Acceptable - FULL TIME",IF(F96&gt;5,"Error Detected - Code - B001",IF(F96&lt;-5,"Error Detected - Code - B002","Acceptable"))))))))</f>
        <v/>
      </c>
      <c r="H96" s="132">
        <f>'GP55A 23-24'!G97</f>
        <v>0</v>
      </c>
      <c r="I96" s="132" t="str">
        <f>IF(B96=0,"",('GP55A 23-24'!D97/100*M96))</f>
        <v/>
      </c>
      <c r="J96" s="132" t="str">
        <f t="shared" si="4"/>
        <v/>
      </c>
      <c r="K96" s="132" t="str">
        <f t="shared" si="5"/>
        <v/>
      </c>
      <c r="L96" s="231" t="str">
        <f>IF(B96=0,"",IF(P96="yes","Member Left - Ensure T55a sent", IF(K96&lt;-5,IF('GP1 Totals'!Y122&gt;0,"Maternity/SSP","Error Detected - Code - C001"),IF(K96&gt;5,CONCATENATE("Error Detected - Code C002")," Acceptable" ) )))</f>
        <v/>
      </c>
      <c r="M96" s="132" t="str">
        <f>IF(B96=0,"",'GP1 Totals'!Z122)</f>
        <v/>
      </c>
      <c r="N96" s="132" t="str">
        <f>IF(B96=0,"", 'GP55A 23-24'!G97/'GP55A 23-24'!D97*100)</f>
        <v/>
      </c>
      <c r="O96" s="132"/>
      <c r="P96" s="155" t="str">
        <f>IF('Member Info'!T123=1, "Yes", "")</f>
        <v/>
      </c>
      <c r="Q96" s="232" t="str">
        <f>IF(B96=0,"",
IF(P96="YES","Member has left",
IF(C96="Y",
IF('GP55A 23-24'!Z97="", "please Enter Members Email address for MSS access",IF(OR('GP55A 23-24'!Q97="",'GP55A 23-24'!V97=""),"missing address/postcode","")),
IF(D96&lt;95,"Full time member has not earned a Full time Salary",
IF('GP55A 23-24'!Z97="", "Please Enter Members Email address for MSS access",IF(OR('GP55A 23-24'!Q97="",'GP55A 23-24'!V97=""),"missing address/postcode",""))))))</f>
        <v/>
      </c>
      <c r="R96" s="126" t="str">
        <f>IF(B96=0,"",'GP55A 23-24'!AA97)</f>
        <v/>
      </c>
    </row>
    <row r="97" spans="1:18" x14ac:dyDescent="0.25">
      <c r="A97" s="126">
        <v>96</v>
      </c>
      <c r="B97" s="131">
        <f>'GP55A 23-24'!C98</f>
        <v>0</v>
      </c>
      <c r="C97" s="131" t="str">
        <f>'GP55A 23-24'!F98</f>
        <v/>
      </c>
      <c r="D97" s="132" t="str">
        <f>IF($B97=0,"",('GP55A 23-24'!D98)/(('Member Info'!I124/12)*'GP1 Totals'!AA123)*100)</f>
        <v/>
      </c>
      <c r="E97" s="132" t="str">
        <f>IF(B97=0,"", IF('GP55A 23-24'!N98=37.5,'GP55A 23-24'!M98/('GP55A 23-24'!N98*52.14)*100,IF('GP55A 23-24'!N98=37,'GP55A 23-24'!M98/('GP55A 23-24'!N98*52.14)*100,IF('GP55A 23-24'!N98=162.93,'GP55A 23-24'!M98/('GP55A 23-24'!N98*12)*100,IF('GP55A 23-24'!N98=160.76,'GP55A 23-24'!M98/('GP55A 23-24'!N98*12)*100,('GP55A 23-24'!M98/'GP55A 23-24'!N98)*100)))))</f>
        <v/>
      </c>
      <c r="F97" s="132" t="str">
        <f t="shared" si="3"/>
        <v/>
      </c>
      <c r="G97" s="231" t="str">
        <f>IF(B97=0,"",IF(P97="yes","Member left - Ensure T55a sent",IF(AND('GP55A 23-24'!F98="Y",'GP55A 23-24'!M98=""),"Please Enter Part Time Hours",IF('GP55A 23-24'!N98="", "Please enter Standard hours", IF(D97&gt;100.1,"Error Detected - Code - A001",IF(C97="","Acceptable - FULL TIME",IF(F97&gt;5,"Error Detected - Code - B001",IF(F97&lt;-5,"Error Detected - Code - B002","Acceptable"))))))))</f>
        <v/>
      </c>
      <c r="H97" s="132">
        <f>'GP55A 23-24'!G98</f>
        <v>0</v>
      </c>
      <c r="I97" s="132" t="str">
        <f>IF(B97=0,"",('GP55A 23-24'!D98/100*M97))</f>
        <v/>
      </c>
      <c r="J97" s="132" t="str">
        <f t="shared" si="4"/>
        <v/>
      </c>
      <c r="K97" s="132" t="str">
        <f t="shared" si="5"/>
        <v/>
      </c>
      <c r="L97" s="231" t="str">
        <f>IF(B97=0,"",IF(P97="yes","Member Left - Ensure T55a sent", IF(K97&lt;-5,IF('GP1 Totals'!Y123&gt;0,"Maternity/SSP","Error Detected - Code - C001"),IF(K97&gt;5,CONCATENATE("Error Detected - Code C002")," Acceptable" ) )))</f>
        <v/>
      </c>
      <c r="M97" s="132" t="str">
        <f>IF(B97=0,"",'GP1 Totals'!Z123)</f>
        <v/>
      </c>
      <c r="N97" s="132" t="str">
        <f>IF(B97=0,"", 'GP55A 23-24'!G98/'GP55A 23-24'!D98*100)</f>
        <v/>
      </c>
      <c r="O97" s="132"/>
      <c r="P97" s="155" t="str">
        <f>IF('Member Info'!T124=1, "Yes", "")</f>
        <v/>
      </c>
      <c r="Q97" s="232" t="str">
        <f>IF(B97=0,"",
IF(P97="YES","Member has left",
IF(C97="Y",
IF('GP55A 23-24'!Z98="", "please Enter Members Email address for MSS access",IF(OR('GP55A 23-24'!Q98="",'GP55A 23-24'!V98=""),"missing address/postcode","")),
IF(D97&lt;95,"Full time member has not earned a Full time Salary",
IF('GP55A 23-24'!Z98="", "Please Enter Members Email address for MSS access",IF(OR('GP55A 23-24'!Q98="",'GP55A 23-24'!V98=""),"missing address/postcode",""))))))</f>
        <v/>
      </c>
      <c r="R97" s="126" t="str">
        <f>IF(B97=0,"",'GP55A 23-24'!AA98)</f>
        <v/>
      </c>
    </row>
    <row r="98" spans="1:18" x14ac:dyDescent="0.25">
      <c r="A98" s="126">
        <v>97</v>
      </c>
      <c r="B98" s="131">
        <f>'GP55A 23-24'!C99</f>
        <v>0</v>
      </c>
      <c r="C98" s="131" t="str">
        <f>'GP55A 23-24'!F99</f>
        <v/>
      </c>
      <c r="D98" s="132" t="str">
        <f>IF($B98=0,"",('GP55A 23-24'!D99)/(('Member Info'!I125/12)*'GP1 Totals'!AA124)*100)</f>
        <v/>
      </c>
      <c r="E98" s="132" t="str">
        <f>IF(B98=0,"", IF('GP55A 23-24'!N99=37.5,'GP55A 23-24'!M99/('GP55A 23-24'!N99*52.14)*100,IF('GP55A 23-24'!N99=37,'GP55A 23-24'!M99/('GP55A 23-24'!N99*52.14)*100,IF('GP55A 23-24'!N99=162.93,'GP55A 23-24'!M99/('GP55A 23-24'!N99*12)*100,IF('GP55A 23-24'!N99=160.76,'GP55A 23-24'!M99/('GP55A 23-24'!N99*12)*100,('GP55A 23-24'!M99/'GP55A 23-24'!N99)*100)))))</f>
        <v/>
      </c>
      <c r="F98" s="132" t="str">
        <f t="shared" si="3"/>
        <v/>
      </c>
      <c r="G98" s="231" t="str">
        <f>IF(B98=0,"",IF(P98="yes","Member left - Ensure T55a sent",IF(AND('GP55A 23-24'!F99="Y",'GP55A 23-24'!M99=""),"Please Enter Part Time Hours",IF('GP55A 23-24'!N99="", "Please enter Standard hours", IF(D98&gt;100.1,"Error Detected - Code - A001",IF(C98="","Acceptable - FULL TIME",IF(F98&gt;5,"Error Detected - Code - B001",IF(F98&lt;-5,"Error Detected - Code - B002","Acceptable"))))))))</f>
        <v/>
      </c>
      <c r="H98" s="132">
        <f>'GP55A 23-24'!G99</f>
        <v>0</v>
      </c>
      <c r="I98" s="132" t="str">
        <f>IF(B98=0,"",('GP55A 23-24'!D99/100*M98))</f>
        <v/>
      </c>
      <c r="J98" s="132" t="str">
        <f t="shared" si="4"/>
        <v/>
      </c>
      <c r="K98" s="132" t="str">
        <f t="shared" si="5"/>
        <v/>
      </c>
      <c r="L98" s="231" t="str">
        <f>IF(B98=0,"",IF(P98="yes","Member Left - Ensure T55a sent", IF(K98&lt;-5,IF('GP1 Totals'!Y124&gt;0,"Maternity/SSP","Error Detected - Code - C001"),IF(K98&gt;5,CONCATENATE("Error Detected - Code C002")," Acceptable" ) )))</f>
        <v/>
      </c>
      <c r="M98" s="132" t="str">
        <f>IF(B98=0,"",'GP1 Totals'!Z124)</f>
        <v/>
      </c>
      <c r="N98" s="132" t="str">
        <f>IF(B98=0,"", 'GP55A 23-24'!G99/'GP55A 23-24'!D99*100)</f>
        <v/>
      </c>
      <c r="O98" s="132"/>
      <c r="P98" s="155" t="str">
        <f>IF('Member Info'!T125=1, "Yes", "")</f>
        <v/>
      </c>
      <c r="Q98" s="232" t="str">
        <f>IF(B98=0,"",
IF(P98="YES","Member has left",
IF(C98="Y",
IF('GP55A 23-24'!Z99="", "please Enter Members Email address for MSS access",IF(OR('GP55A 23-24'!Q99="",'GP55A 23-24'!V99=""),"missing address/postcode","")),
IF(D98&lt;95,"Full time member has not earned a Full time Salary",
IF('GP55A 23-24'!Z99="", "Please Enter Members Email address for MSS access",IF(OR('GP55A 23-24'!Q99="",'GP55A 23-24'!V99=""),"missing address/postcode",""))))))</f>
        <v/>
      </c>
      <c r="R98" s="126" t="str">
        <f>IF(B98=0,"",'GP55A 23-24'!AA99)</f>
        <v/>
      </c>
    </row>
    <row r="99" spans="1:18" x14ac:dyDescent="0.25">
      <c r="A99" s="126">
        <v>98</v>
      </c>
      <c r="B99" s="131">
        <f>'GP55A 23-24'!C100</f>
        <v>0</v>
      </c>
      <c r="C99" s="131" t="str">
        <f>'GP55A 23-24'!F100</f>
        <v/>
      </c>
      <c r="D99" s="132" t="str">
        <f>IF($B99=0,"",('GP55A 23-24'!D100)/(('Member Info'!I126/12)*'GP1 Totals'!AA125)*100)</f>
        <v/>
      </c>
      <c r="E99" s="132" t="str">
        <f>IF(B99=0,"", IF('GP55A 23-24'!N100=37.5,'GP55A 23-24'!M100/('GP55A 23-24'!N100*52.14)*100,IF('GP55A 23-24'!N100=37,'GP55A 23-24'!M100/('GP55A 23-24'!N100*52.14)*100,IF('GP55A 23-24'!N100=162.93,'GP55A 23-24'!M100/('GP55A 23-24'!N100*12)*100,IF('GP55A 23-24'!N100=160.76,'GP55A 23-24'!M100/('GP55A 23-24'!N100*12)*100,('GP55A 23-24'!M100/'GP55A 23-24'!N100)*100)))))</f>
        <v/>
      </c>
      <c r="F99" s="132" t="str">
        <f t="shared" si="3"/>
        <v/>
      </c>
      <c r="G99" s="231" t="str">
        <f>IF(B99=0,"",IF(P99="yes","Member left - Ensure T55a sent",IF(AND('GP55A 23-24'!F100="Y",'GP55A 23-24'!M100=""),"Please Enter Part Time Hours",IF('GP55A 23-24'!N100="", "Please enter Standard hours", IF(D99&gt;100.1,"Error Detected - Code - A001",IF(C99="","Acceptable - FULL TIME",IF(F99&gt;5,"Error Detected - Code - B001",IF(F99&lt;-5,"Error Detected - Code - B002","Acceptable"))))))))</f>
        <v/>
      </c>
      <c r="H99" s="132">
        <f>'GP55A 23-24'!G100</f>
        <v>0</v>
      </c>
      <c r="I99" s="132" t="str">
        <f>IF(B99=0,"",('GP55A 23-24'!D100/100*M99))</f>
        <v/>
      </c>
      <c r="J99" s="132" t="str">
        <f t="shared" si="4"/>
        <v/>
      </c>
      <c r="K99" s="132" t="str">
        <f t="shared" si="5"/>
        <v/>
      </c>
      <c r="L99" s="231" t="str">
        <f>IF(B99=0,"",IF(P99="yes","Member Left - Ensure T55a sent", IF(K99&lt;-5,IF('GP1 Totals'!Y125&gt;0,"Maternity/SSP","Error Detected - Code - C001"),IF(K99&gt;5,CONCATENATE("Error Detected - Code C002")," Acceptable" ) )))</f>
        <v/>
      </c>
      <c r="M99" s="132" t="str">
        <f>IF(B99=0,"",'GP1 Totals'!Z125)</f>
        <v/>
      </c>
      <c r="N99" s="132" t="str">
        <f>IF(B99=0,"", 'GP55A 23-24'!G100/'GP55A 23-24'!D100*100)</f>
        <v/>
      </c>
      <c r="O99" s="132"/>
      <c r="P99" s="155" t="str">
        <f>IF('Member Info'!T126=1, "Yes", "")</f>
        <v/>
      </c>
      <c r="Q99" s="232" t="str">
        <f>IF(B99=0,"",
IF(P99="YES","Member has left",
IF(C99="Y",
IF('GP55A 23-24'!Z100="", "please Enter Members Email address for MSS access",IF(OR('GP55A 23-24'!Q100="",'GP55A 23-24'!V100=""),"missing address/postcode","")),
IF(D99&lt;95,"Full time member has not earned a Full time Salary",
IF('GP55A 23-24'!Z100="", "Please Enter Members Email address for MSS access",IF(OR('GP55A 23-24'!Q100="",'GP55A 23-24'!V100=""),"missing address/postcode",""))))))</f>
        <v/>
      </c>
      <c r="R99" s="126" t="str">
        <f>IF(B99=0,"",'GP55A 23-24'!AA100)</f>
        <v/>
      </c>
    </row>
    <row r="100" spans="1:18" x14ac:dyDescent="0.25">
      <c r="A100" s="126">
        <v>99</v>
      </c>
      <c r="B100" s="131">
        <f>'GP55A 23-24'!C101</f>
        <v>0</v>
      </c>
      <c r="C100" s="131" t="str">
        <f>'GP55A 23-24'!F101</f>
        <v/>
      </c>
      <c r="D100" s="132" t="str">
        <f>IF($B100=0,"",('GP55A 23-24'!D101)/(('Member Info'!I127/12)*'GP1 Totals'!AA126)*100)</f>
        <v/>
      </c>
      <c r="E100" s="132" t="str">
        <f>IF(B100=0,"", IF('GP55A 23-24'!N101=37.5,'GP55A 23-24'!M101/('GP55A 23-24'!N101*52.14)*100,IF('GP55A 23-24'!N101=37,'GP55A 23-24'!M101/('GP55A 23-24'!N101*52.14)*100,IF('GP55A 23-24'!N101=162.93,'GP55A 23-24'!M101/('GP55A 23-24'!N101*12)*100,IF('GP55A 23-24'!N101=160.76,'GP55A 23-24'!M101/('GP55A 23-24'!N101*12)*100,('GP55A 23-24'!M101/'GP55A 23-24'!N101)*100)))))</f>
        <v/>
      </c>
      <c r="F100" s="132" t="str">
        <f t="shared" si="3"/>
        <v/>
      </c>
      <c r="G100" s="231" t="str">
        <f>IF(B100=0,"",IF(P100="yes","Member left - Ensure T55a sent",IF(AND('GP55A 23-24'!F101="Y",'GP55A 23-24'!M101=""),"Please Enter Part Time Hours",IF('GP55A 23-24'!N101="", "Please enter Standard hours", IF(D100&gt;100.1,"Error Detected - Code - A001",IF(C100="","Acceptable - FULL TIME",IF(F100&gt;5,"Error Detected - Code - B001",IF(F100&lt;-5,"Error Detected - Code - B002","Acceptable"))))))))</f>
        <v/>
      </c>
      <c r="H100" s="132">
        <f>'GP55A 23-24'!G101</f>
        <v>0</v>
      </c>
      <c r="I100" s="132" t="str">
        <f>IF(B100=0,"",('GP55A 23-24'!D101/100*M100))</f>
        <v/>
      </c>
      <c r="J100" s="132" t="str">
        <f t="shared" si="4"/>
        <v/>
      </c>
      <c r="K100" s="132" t="str">
        <f t="shared" si="5"/>
        <v/>
      </c>
      <c r="L100" s="231" t="str">
        <f>IF(B100=0,"",IF(P100="yes","Member Left - Ensure T55a sent", IF(K100&lt;-5,IF('GP1 Totals'!Y126&gt;0,"Maternity/SSP","Error Detected - Code - C001"),IF(K100&gt;5,CONCATENATE("Error Detected - Code C002")," Acceptable" ) )))</f>
        <v/>
      </c>
      <c r="M100" s="132" t="str">
        <f>IF(B100=0,"",'GP1 Totals'!Z126)</f>
        <v/>
      </c>
      <c r="N100" s="132" t="str">
        <f>IF(B100=0,"", 'GP55A 23-24'!G101/'GP55A 23-24'!D101*100)</f>
        <v/>
      </c>
      <c r="O100" s="132"/>
      <c r="P100" s="155" t="str">
        <f>IF('Member Info'!T127=1, "Yes", "")</f>
        <v/>
      </c>
      <c r="Q100" s="232" t="str">
        <f>IF(B100=0,"",
IF(P100="YES","Member has left",
IF(C100="Y",
IF('GP55A 23-24'!Z101="", "please Enter Members Email address for MSS access",IF(OR('GP55A 23-24'!Q101="",'GP55A 23-24'!V101=""),"missing address/postcode","")),
IF(D100&lt;95,"Full time member has not earned a Full time Salary",
IF('GP55A 23-24'!Z101="", "Please Enter Members Email address for MSS access",IF(OR('GP55A 23-24'!Q101="",'GP55A 23-24'!V101=""),"missing address/postcode",""))))))</f>
        <v/>
      </c>
      <c r="R100" s="126" t="str">
        <f>IF(B100=0,"",'GP55A 23-24'!AA101)</f>
        <v/>
      </c>
    </row>
    <row r="101" spans="1:18" x14ac:dyDescent="0.25">
      <c r="A101" s="126">
        <v>100</v>
      </c>
      <c r="B101" s="131">
        <f>'GP55A 23-24'!C102</f>
        <v>0</v>
      </c>
      <c r="C101" s="131" t="str">
        <f>'GP55A 23-24'!F102</f>
        <v/>
      </c>
      <c r="D101" s="132" t="str">
        <f>IF($B101=0,"",('GP55A 23-24'!D102)/(('Member Info'!I128/12)*'GP1 Totals'!AA127)*100)</f>
        <v/>
      </c>
      <c r="E101" s="132" t="str">
        <f>IF(B101=0,"", IF('GP55A 23-24'!N102=37.5,'GP55A 23-24'!M102/('GP55A 23-24'!N102*52.14)*100,IF('GP55A 23-24'!N102=37,'GP55A 23-24'!M102/('GP55A 23-24'!N102*52.14)*100,IF('GP55A 23-24'!N102=162.93,'GP55A 23-24'!M102/('GP55A 23-24'!N102*12)*100,IF('GP55A 23-24'!N102=160.76,'GP55A 23-24'!M102/('GP55A 23-24'!N102*12)*100,('GP55A 23-24'!M102/'GP55A 23-24'!N102)*100)))))</f>
        <v/>
      </c>
      <c r="F101" s="132" t="str">
        <f t="shared" si="3"/>
        <v/>
      </c>
      <c r="G101" s="231" t="str">
        <f>IF(B101=0,"",IF(P101="yes","Member left - Ensure T55a sent",IF(AND('GP55A 23-24'!F102="Y",'GP55A 23-24'!M102=""),"Please Enter Part Time Hours",IF('GP55A 23-24'!N102="", "Please enter Standard hours", IF(D101&gt;100.1,"Error Detected - Code - A001",IF(C101="","Acceptable - FULL TIME",IF(F101&gt;5,"Error Detected - Code - B001",IF(F101&lt;-5,"Error Detected - Code - B002","Acceptable"))))))))</f>
        <v/>
      </c>
      <c r="H101" s="132">
        <f>'GP55A 23-24'!G102</f>
        <v>0</v>
      </c>
      <c r="I101" s="132" t="str">
        <f>IF(B101=0,"",('GP55A 23-24'!D102/100*M101))</f>
        <v/>
      </c>
      <c r="J101" s="132" t="str">
        <f t="shared" si="4"/>
        <v/>
      </c>
      <c r="K101" s="132" t="str">
        <f t="shared" si="5"/>
        <v/>
      </c>
      <c r="L101" s="231" t="str">
        <f>IF(B101=0,"",IF(P101="yes","Member Left - Ensure T55a sent", IF(K101&lt;-5,IF('GP1 Totals'!Y127&gt;0,"Maternity/SSP","Error Detected - Code - C001"),IF(K101&gt;5,CONCATENATE("Error Detected - Code C002")," Acceptable" ) )))</f>
        <v/>
      </c>
      <c r="M101" s="132" t="str">
        <f>IF(B101=0,"",'GP1 Totals'!Z127)</f>
        <v/>
      </c>
      <c r="N101" s="132" t="str">
        <f>IF(B101=0,"", 'GP55A 23-24'!G102/'GP55A 23-24'!D102*100)</f>
        <v/>
      </c>
      <c r="O101" s="132"/>
      <c r="P101" s="155" t="str">
        <f>IF('Member Info'!T128=1, "Yes", "")</f>
        <v/>
      </c>
      <c r="Q101" s="232" t="str">
        <f>IF(B101=0,"",
IF(P101="YES","Member has left",
IF(C101="Y",
IF('GP55A 23-24'!Z102="", "please Enter Members Email address for MSS access",IF(OR('GP55A 23-24'!Q102="",'GP55A 23-24'!V102=""),"missing address/postcode","")),
IF(D101&lt;95,"Full time member has not earned a Full time Salary",
IF('GP55A 23-24'!Z102="", "Please Enter Members Email address for MSS access",IF(OR('GP55A 23-24'!Q102="",'GP55A 23-24'!V102=""),"missing address/postcode",""))))))</f>
        <v/>
      </c>
      <c r="R101" s="126" t="str">
        <f>IF(B101=0,"",'GP55A 23-24'!AA102)</f>
        <v/>
      </c>
    </row>
    <row r="102" spans="1:18" x14ac:dyDescent="0.25">
      <c r="A102" s="126">
        <v>101</v>
      </c>
      <c r="B102" s="131">
        <f>'GP55A 23-24'!C103</f>
        <v>0</v>
      </c>
      <c r="C102" s="131" t="str">
        <f>'GP55A 23-24'!F103</f>
        <v/>
      </c>
      <c r="D102" s="132" t="str">
        <f>IF($B102=0,"",('GP55A 23-24'!D103)/(('Member Info'!I129/12)*'GP1 Totals'!AA128)*100)</f>
        <v/>
      </c>
      <c r="E102" s="132" t="str">
        <f>IF(B102=0,"", IF('GP55A 23-24'!N103=37.5,'GP55A 23-24'!M103/('GP55A 23-24'!N103*52.14)*100,IF('GP55A 23-24'!N103=37,'GP55A 23-24'!M103/('GP55A 23-24'!N103*52.14)*100,IF('GP55A 23-24'!N103=162.93,'GP55A 23-24'!M103/('GP55A 23-24'!N103*12)*100,IF('GP55A 23-24'!N103=160.76,'GP55A 23-24'!M103/('GP55A 23-24'!N103*12)*100,('GP55A 23-24'!M103/'GP55A 23-24'!N103)*100)))))</f>
        <v/>
      </c>
      <c r="F102" s="132" t="str">
        <f t="shared" si="3"/>
        <v/>
      </c>
      <c r="G102" s="231" t="str">
        <f>IF(B102=0,"",IF(P102="yes","Member left - Ensure T55a sent",IF(AND('GP55A 23-24'!F103="Y",'GP55A 23-24'!M103=""),"Please Enter Part Time Hours",IF('GP55A 23-24'!N103="", "Please enter Standard hours", IF(D102&gt;100.1,"Error Detected - Code - A001",IF(C102="","Acceptable - FULL TIME",IF(F102&gt;5,"Error Detected - Code - B001",IF(F102&lt;-5,"Error Detected - Code - B002","Acceptable"))))))))</f>
        <v/>
      </c>
      <c r="H102" s="132">
        <f>'GP55A 23-24'!G103</f>
        <v>0</v>
      </c>
      <c r="I102" s="132" t="str">
        <f>IF(B102=0,"",('GP55A 23-24'!D103/100*M102))</f>
        <v/>
      </c>
      <c r="J102" s="132" t="str">
        <f t="shared" si="4"/>
        <v/>
      </c>
      <c r="K102" s="132" t="str">
        <f t="shared" si="5"/>
        <v/>
      </c>
      <c r="L102" s="231" t="str">
        <f>IF(B102=0,"",IF(P102="yes","Member Left - Ensure T55a sent", IF(K102&lt;-5,IF('GP1 Totals'!Y128&gt;0,"Maternity/SSP","Error Detected - Code - C001"),IF(K102&gt;5,CONCATENATE("Error Detected - Code C002")," Acceptable" ) )))</f>
        <v/>
      </c>
      <c r="M102" s="132" t="str">
        <f>IF(B102=0,"",'GP1 Totals'!Z128)</f>
        <v/>
      </c>
      <c r="N102" s="132" t="str">
        <f>IF(B102=0,"", 'GP55A 23-24'!G103/'GP55A 23-24'!D103*100)</f>
        <v/>
      </c>
      <c r="O102" s="132"/>
      <c r="P102" s="155" t="str">
        <f>IF('Member Info'!T129=1, "Yes", "")</f>
        <v/>
      </c>
      <c r="Q102" s="232" t="str">
        <f>IF(B102=0,"",
IF(P102="YES","Member has left",
IF(C102="Y",
IF('GP55A 23-24'!Z103="", "please Enter Members Email address for MSS access",IF(OR('GP55A 23-24'!Q103="",'GP55A 23-24'!V103=""),"missing address/postcode","")),
IF(D102&lt;95,"Full time member has not earned a Full time Salary",
IF('GP55A 23-24'!Z103="", "Please Enter Members Email address for MSS access",IF(OR('GP55A 23-24'!Q103="",'GP55A 23-24'!V103=""),"missing address/postcode",""))))))</f>
        <v/>
      </c>
      <c r="R102" s="126" t="str">
        <f>IF(B102=0,"",'GP55A 23-24'!AA103)</f>
        <v/>
      </c>
    </row>
    <row r="103" spans="1:18" x14ac:dyDescent="0.25">
      <c r="A103" s="126">
        <v>102</v>
      </c>
      <c r="B103" s="131">
        <f>'GP55A 23-24'!C104</f>
        <v>0</v>
      </c>
      <c r="C103" s="131" t="str">
        <f>'GP55A 23-24'!F104</f>
        <v/>
      </c>
      <c r="D103" s="132" t="str">
        <f>IF($B103=0,"",('GP55A 23-24'!D104)/(('Member Info'!I130/12)*'GP1 Totals'!AA129)*100)</f>
        <v/>
      </c>
      <c r="E103" s="132" t="str">
        <f>IF(B103=0,"", IF('GP55A 23-24'!N104=37.5,'GP55A 23-24'!M104/('GP55A 23-24'!N104*52.14)*100,IF('GP55A 23-24'!N104=37,'GP55A 23-24'!M104/('GP55A 23-24'!N104*52.14)*100,IF('GP55A 23-24'!N104=162.93,'GP55A 23-24'!M104/('GP55A 23-24'!N104*12)*100,IF('GP55A 23-24'!N104=160.76,'GP55A 23-24'!M104/('GP55A 23-24'!N104*12)*100,('GP55A 23-24'!M104/'GP55A 23-24'!N104)*100)))))</f>
        <v/>
      </c>
      <c r="F103" s="132" t="str">
        <f t="shared" si="3"/>
        <v/>
      </c>
      <c r="G103" s="231" t="str">
        <f>IF(B103=0,"",IF(P103="yes","Member left - Ensure T55a sent",IF(AND('GP55A 23-24'!F104="Y",'GP55A 23-24'!M104=""),"Please Enter Part Time Hours",IF('GP55A 23-24'!N104="", "Please enter Standard hours", IF(D103&gt;100.1,"Error Detected - Code - A001",IF(C103="","Acceptable - FULL TIME",IF(F103&gt;5,"Error Detected - Code - B001",IF(F103&lt;-5,"Error Detected - Code - B002","Acceptable"))))))))</f>
        <v/>
      </c>
      <c r="H103" s="132">
        <f>'GP55A 23-24'!G104</f>
        <v>0</v>
      </c>
      <c r="I103" s="132" t="str">
        <f>IF(B103=0,"",('GP55A 23-24'!D104/100*M103))</f>
        <v/>
      </c>
      <c r="J103" s="132" t="str">
        <f t="shared" si="4"/>
        <v/>
      </c>
      <c r="K103" s="132" t="str">
        <f t="shared" si="5"/>
        <v/>
      </c>
      <c r="L103" s="231" t="str">
        <f>IF(B103=0,"",IF(P103="yes","Member Left - Ensure T55a sent", IF(K103&lt;-5,IF('GP1 Totals'!Y129&gt;0,"Maternity/SSP","Error Detected - Code - C001"),IF(K103&gt;5,CONCATENATE("Error Detected - Code C002")," Acceptable" ) )))</f>
        <v/>
      </c>
      <c r="M103" s="132" t="str">
        <f>IF(B103=0,"",'GP1 Totals'!Z129)</f>
        <v/>
      </c>
      <c r="N103" s="132" t="str">
        <f>IF(B103=0,"", 'GP55A 23-24'!G104/'GP55A 23-24'!D104*100)</f>
        <v/>
      </c>
      <c r="O103" s="132"/>
      <c r="P103" s="155" t="str">
        <f>IF('Member Info'!T130=1, "Yes", "")</f>
        <v/>
      </c>
      <c r="Q103" s="232" t="str">
        <f>IF(B103=0,"",
IF(P103="YES","Member has left",
IF(C103="Y",
IF('GP55A 23-24'!Z104="", "please Enter Members Email address for MSS access",IF(OR('GP55A 23-24'!Q104="",'GP55A 23-24'!V104=""),"missing address/postcode","")),
IF(D103&lt;95,"Full time member has not earned a Full time Salary",
IF('GP55A 23-24'!Z104="", "Please Enter Members Email address for MSS access",IF(OR('GP55A 23-24'!Q104="",'GP55A 23-24'!V104=""),"missing address/postcode",""))))))</f>
        <v/>
      </c>
      <c r="R103" s="126" t="str">
        <f>IF(B103=0,"",'GP55A 23-24'!AA104)</f>
        <v/>
      </c>
    </row>
    <row r="104" spans="1:18" x14ac:dyDescent="0.25">
      <c r="A104" s="126">
        <v>103</v>
      </c>
      <c r="B104" s="131">
        <f>'GP55A 23-24'!C105</f>
        <v>0</v>
      </c>
      <c r="C104" s="131" t="str">
        <f>'GP55A 23-24'!F105</f>
        <v/>
      </c>
      <c r="D104" s="132" t="str">
        <f>IF($B104=0,"",('GP55A 23-24'!D105)/(('Member Info'!I131/12)*'GP1 Totals'!AA130)*100)</f>
        <v/>
      </c>
      <c r="E104" s="132" t="str">
        <f>IF(B104=0,"", IF('GP55A 23-24'!N105=37.5,'GP55A 23-24'!M105/('GP55A 23-24'!N105*52.14)*100,IF('GP55A 23-24'!N105=37,'GP55A 23-24'!M105/('GP55A 23-24'!N105*52.14)*100,IF('GP55A 23-24'!N105=162.93,'GP55A 23-24'!M105/('GP55A 23-24'!N105*12)*100,IF('GP55A 23-24'!N105=160.76,'GP55A 23-24'!M105/('GP55A 23-24'!N105*12)*100,('GP55A 23-24'!M105/'GP55A 23-24'!N105)*100)))))</f>
        <v/>
      </c>
      <c r="F104" s="132" t="str">
        <f t="shared" si="3"/>
        <v/>
      </c>
      <c r="G104" s="231" t="str">
        <f>IF(B104=0,"",IF(P104="yes","Member left - Ensure T55a sent",IF(AND('GP55A 23-24'!F105="Y",'GP55A 23-24'!M105=""),"Please Enter Part Time Hours",IF('GP55A 23-24'!N105="", "Please enter Standard hours", IF(D104&gt;100.1,"Error Detected - Code - A001",IF(C104="","Acceptable - FULL TIME",IF(F104&gt;5,"Error Detected - Code - B001",IF(F104&lt;-5,"Error Detected - Code - B002","Acceptable"))))))))</f>
        <v/>
      </c>
      <c r="H104" s="132">
        <f>'GP55A 23-24'!G105</f>
        <v>0</v>
      </c>
      <c r="I104" s="132" t="str">
        <f>IF(B104=0,"",('GP55A 23-24'!D105/100*M104))</f>
        <v/>
      </c>
      <c r="J104" s="132" t="str">
        <f t="shared" si="4"/>
        <v/>
      </c>
      <c r="K104" s="132" t="str">
        <f t="shared" si="5"/>
        <v/>
      </c>
      <c r="L104" s="231" t="str">
        <f>IF(B104=0,"",IF(P104="yes","Member Left - Ensure T55a sent", IF(K104&lt;-5,IF('GP1 Totals'!Y130&gt;0,"Maternity/SSP","Error Detected - Code - C001"),IF(K104&gt;5,CONCATENATE("Error Detected - Code C002")," Acceptable" ) )))</f>
        <v/>
      </c>
      <c r="M104" s="132" t="str">
        <f>IF(B104=0,"",'GP1 Totals'!Z130)</f>
        <v/>
      </c>
      <c r="N104" s="132" t="str">
        <f>IF(B104=0,"", 'GP55A 23-24'!G105/'GP55A 23-24'!D105*100)</f>
        <v/>
      </c>
      <c r="O104" s="132"/>
      <c r="P104" s="155" t="str">
        <f>IF('Member Info'!T131=1, "Yes", "")</f>
        <v/>
      </c>
      <c r="Q104" s="232" t="str">
        <f>IF(B104=0,"",
IF(P104="YES","Member has left",
IF(C104="Y",
IF('GP55A 23-24'!Z105="", "please Enter Members Email address for MSS access",IF(OR('GP55A 23-24'!Q105="",'GP55A 23-24'!V105=""),"missing address/postcode","")),
IF(D104&lt;95,"Full time member has not earned a Full time Salary",
IF('GP55A 23-24'!Z105="", "Please Enter Members Email address for MSS access",IF(OR('GP55A 23-24'!Q105="",'GP55A 23-24'!V105=""),"missing address/postcode",""))))))</f>
        <v/>
      </c>
      <c r="R104" s="126" t="str">
        <f>IF(B104=0,"",'GP55A 23-24'!AA105)</f>
        <v/>
      </c>
    </row>
    <row r="105" spans="1:18" x14ac:dyDescent="0.25">
      <c r="A105" s="126">
        <v>104</v>
      </c>
      <c r="B105" s="131">
        <f>'GP55A 23-24'!C106</f>
        <v>0</v>
      </c>
      <c r="C105" s="131" t="str">
        <f>'GP55A 23-24'!F106</f>
        <v/>
      </c>
      <c r="D105" s="132" t="str">
        <f>IF($B105=0,"",('GP55A 23-24'!D106)/(('Member Info'!I132/12)*'GP1 Totals'!AA131)*100)</f>
        <v/>
      </c>
      <c r="E105" s="132" t="str">
        <f>IF(B105=0,"", IF('GP55A 23-24'!N106=37.5,'GP55A 23-24'!M106/('GP55A 23-24'!N106*52.14)*100,IF('GP55A 23-24'!N106=37,'GP55A 23-24'!M106/('GP55A 23-24'!N106*52.14)*100,IF('GP55A 23-24'!N106=162.93,'GP55A 23-24'!M106/('GP55A 23-24'!N106*12)*100,IF('GP55A 23-24'!N106=160.76,'GP55A 23-24'!M106/('GP55A 23-24'!N106*12)*100,('GP55A 23-24'!M106/'GP55A 23-24'!N106)*100)))))</f>
        <v/>
      </c>
      <c r="F105" s="132" t="str">
        <f t="shared" si="3"/>
        <v/>
      </c>
      <c r="G105" s="231" t="str">
        <f>IF(B105=0,"",IF(P105="yes","Member left - Ensure T55a sent",IF(AND('GP55A 23-24'!F106="Y",'GP55A 23-24'!M106=""),"Please Enter Part Time Hours",IF('GP55A 23-24'!N106="", "Please enter Standard hours", IF(D105&gt;100.1,"Error Detected - Code - A001",IF(C105="","Acceptable - FULL TIME",IF(F105&gt;5,"Error Detected - Code - B001",IF(F105&lt;-5,"Error Detected - Code - B002","Acceptable"))))))))</f>
        <v/>
      </c>
      <c r="H105" s="132">
        <f>'GP55A 23-24'!G106</f>
        <v>0</v>
      </c>
      <c r="I105" s="132" t="str">
        <f>IF(B105=0,"",('GP55A 23-24'!D106/100*M105))</f>
        <v/>
      </c>
      <c r="J105" s="132" t="str">
        <f t="shared" si="4"/>
        <v/>
      </c>
      <c r="K105" s="132" t="str">
        <f t="shared" si="5"/>
        <v/>
      </c>
      <c r="L105" s="231" t="str">
        <f>IF(B105=0,"",IF(P105="yes","Member Left - Ensure T55a sent", IF(K105&lt;-5,IF('GP1 Totals'!Y131&gt;0,"Maternity/SSP","Error Detected - Code - C001"),IF(K105&gt;5,CONCATENATE("Error Detected - Code C002")," Acceptable" ) )))</f>
        <v/>
      </c>
      <c r="M105" s="132" t="str">
        <f>IF(B105=0,"",'GP1 Totals'!Z131)</f>
        <v/>
      </c>
      <c r="N105" s="132" t="str">
        <f>IF(B105=0,"", 'GP55A 23-24'!G106/'GP55A 23-24'!D106*100)</f>
        <v/>
      </c>
      <c r="O105" s="132"/>
      <c r="P105" s="155" t="str">
        <f>IF('Member Info'!T132=1, "Yes", "")</f>
        <v/>
      </c>
      <c r="Q105" s="232" t="str">
        <f>IF(B105=0,"",
IF(P105="YES","Member has left",
IF(C105="Y",
IF('GP55A 23-24'!Z106="", "please Enter Members Email address for MSS access",IF(OR('GP55A 23-24'!Q106="",'GP55A 23-24'!V106=""),"missing address/postcode","")),
IF(D105&lt;95,"Full time member has not earned a Full time Salary",
IF('GP55A 23-24'!Z106="", "Please Enter Members Email address for MSS access",IF(OR('GP55A 23-24'!Q106="",'GP55A 23-24'!V106=""),"missing address/postcode",""))))))</f>
        <v/>
      </c>
      <c r="R105" s="126" t="str">
        <f>IF(B105=0,"",'GP55A 23-24'!AA106)</f>
        <v/>
      </c>
    </row>
    <row r="106" spans="1:18" x14ac:dyDescent="0.25">
      <c r="A106" s="126">
        <v>105</v>
      </c>
      <c r="B106" s="131">
        <f>'GP55A 23-24'!C107</f>
        <v>0</v>
      </c>
      <c r="C106" s="131" t="str">
        <f>'GP55A 23-24'!F107</f>
        <v/>
      </c>
      <c r="D106" s="132" t="str">
        <f>IF($B106=0,"",('GP55A 23-24'!D107)/(('Member Info'!I133/12)*'GP1 Totals'!AA132)*100)</f>
        <v/>
      </c>
      <c r="E106" s="132" t="str">
        <f>IF(B106=0,"", IF('GP55A 23-24'!N107=37.5,'GP55A 23-24'!M107/('GP55A 23-24'!N107*52.14)*100,IF('GP55A 23-24'!N107=37,'GP55A 23-24'!M107/('GP55A 23-24'!N107*52.14)*100,IF('GP55A 23-24'!N107=162.93,'GP55A 23-24'!M107/('GP55A 23-24'!N107*12)*100,IF('GP55A 23-24'!N107=160.76,'GP55A 23-24'!M107/('GP55A 23-24'!N107*12)*100,('GP55A 23-24'!M107/'GP55A 23-24'!N107)*100)))))</f>
        <v/>
      </c>
      <c r="F106" s="132" t="str">
        <f t="shared" si="3"/>
        <v/>
      </c>
      <c r="G106" s="231" t="str">
        <f>IF(B106=0,"",IF(P106="yes","Member left - Ensure T55a sent",IF(AND('GP55A 23-24'!F107="Y",'GP55A 23-24'!M107=""),"Please Enter Part Time Hours",IF('GP55A 23-24'!N107="", "Please enter Standard hours", IF(D106&gt;100.1,"Error Detected - Code - A001",IF(C106="","Acceptable - FULL TIME",IF(F106&gt;5,"Error Detected - Code - B001",IF(F106&lt;-5,"Error Detected - Code - B002","Acceptable"))))))))</f>
        <v/>
      </c>
      <c r="H106" s="132">
        <f>'GP55A 23-24'!G107</f>
        <v>0</v>
      </c>
      <c r="I106" s="132" t="str">
        <f>IF(B106=0,"",('GP55A 23-24'!D107/100*M106))</f>
        <v/>
      </c>
      <c r="J106" s="132" t="str">
        <f t="shared" si="4"/>
        <v/>
      </c>
      <c r="K106" s="132" t="str">
        <f t="shared" si="5"/>
        <v/>
      </c>
      <c r="L106" s="231" t="str">
        <f>IF(B106=0,"",IF(P106="yes","Member Left - Ensure T55a sent", IF(K106&lt;-5,IF('GP1 Totals'!Y132&gt;0,"Maternity/SSP","Error Detected - Code - C001"),IF(K106&gt;5,CONCATENATE("Error Detected - Code C002")," Acceptable" ) )))</f>
        <v/>
      </c>
      <c r="M106" s="132" t="str">
        <f>IF(B106=0,"",'GP1 Totals'!Z132)</f>
        <v/>
      </c>
      <c r="N106" s="132" t="str">
        <f>IF(B106=0,"", 'GP55A 23-24'!G107/'GP55A 23-24'!D107*100)</f>
        <v/>
      </c>
      <c r="O106" s="132"/>
      <c r="P106" s="155" t="str">
        <f>IF('Member Info'!T133=1, "Yes", "")</f>
        <v/>
      </c>
      <c r="Q106" s="232" t="str">
        <f>IF(B106=0,"",
IF(P106="YES","Member has left",
IF(C106="Y",
IF('GP55A 23-24'!Z107="", "please Enter Members Email address for MSS access",IF(OR('GP55A 23-24'!Q107="",'GP55A 23-24'!V107=""),"missing address/postcode","")),
IF(D106&lt;95,"Full time member has not earned a Full time Salary",
IF('GP55A 23-24'!Z107="", "Please Enter Members Email address for MSS access",IF(OR('GP55A 23-24'!Q107="",'GP55A 23-24'!V107=""),"missing address/postcode",""))))))</f>
        <v/>
      </c>
      <c r="R106" s="126" t="str">
        <f>IF(B106=0,"",'GP55A 23-24'!AA107)</f>
        <v/>
      </c>
    </row>
    <row r="107" spans="1:18" x14ac:dyDescent="0.25">
      <c r="A107" s="126">
        <v>106</v>
      </c>
      <c r="B107" s="131">
        <f>'GP55A 23-24'!C108</f>
        <v>0</v>
      </c>
      <c r="C107" s="131" t="str">
        <f>'GP55A 23-24'!F108</f>
        <v/>
      </c>
      <c r="D107" s="132" t="str">
        <f>IF($B107=0,"",('GP55A 23-24'!D108)/(('Member Info'!I134/12)*'GP1 Totals'!AA133)*100)</f>
        <v/>
      </c>
      <c r="E107" s="132" t="str">
        <f>IF(B107=0,"", IF('GP55A 23-24'!N108=37.5,'GP55A 23-24'!M108/('GP55A 23-24'!N108*52.14)*100,IF('GP55A 23-24'!N108=37,'GP55A 23-24'!M108/('GP55A 23-24'!N108*52.14)*100,IF('GP55A 23-24'!N108=162.93,'GP55A 23-24'!M108/('GP55A 23-24'!N108*12)*100,IF('GP55A 23-24'!N108=160.76,'GP55A 23-24'!M108/('GP55A 23-24'!N108*12)*100,('GP55A 23-24'!M108/'GP55A 23-24'!N108)*100)))))</f>
        <v/>
      </c>
      <c r="F107" s="132" t="str">
        <f t="shared" si="3"/>
        <v/>
      </c>
      <c r="G107" s="231" t="str">
        <f>IF(B107=0,"",IF(P107="yes","Member left - Ensure T55a sent",IF(AND('GP55A 23-24'!F108="Y",'GP55A 23-24'!M108=""),"Please Enter Part Time Hours",IF('GP55A 23-24'!N108="", "Please enter Standard hours", IF(D107&gt;100.1,"Error Detected - Code - A001",IF(C107="","Acceptable - FULL TIME",IF(F107&gt;5,"Error Detected - Code - B001",IF(F107&lt;-5,"Error Detected - Code - B002","Acceptable"))))))))</f>
        <v/>
      </c>
      <c r="H107" s="132">
        <f>'GP55A 23-24'!G108</f>
        <v>0</v>
      </c>
      <c r="I107" s="132" t="str">
        <f>IF(B107=0,"",('GP55A 23-24'!D108/100*M107))</f>
        <v/>
      </c>
      <c r="J107" s="132" t="str">
        <f t="shared" si="4"/>
        <v/>
      </c>
      <c r="K107" s="132" t="str">
        <f t="shared" si="5"/>
        <v/>
      </c>
      <c r="L107" s="231" t="str">
        <f>IF(B107=0,"",IF(P107="yes","Member Left - Ensure T55a sent", IF(K107&lt;-5,IF('GP1 Totals'!Y133&gt;0,"Maternity/SSP","Error Detected - Code - C001"),IF(K107&gt;5,CONCATENATE("Error Detected - Code C002")," Acceptable" ) )))</f>
        <v/>
      </c>
      <c r="M107" s="132" t="str">
        <f>IF(B107=0,"",'GP1 Totals'!Z133)</f>
        <v/>
      </c>
      <c r="N107" s="132" t="str">
        <f>IF(B107=0,"", 'GP55A 23-24'!G108/'GP55A 23-24'!D108*100)</f>
        <v/>
      </c>
      <c r="O107" s="132"/>
      <c r="P107" s="155" t="str">
        <f>IF('Member Info'!T134=1, "Yes", "")</f>
        <v/>
      </c>
      <c r="Q107" s="232" t="str">
        <f>IF(B107=0,"",
IF(P107="YES","Member has left",
IF(C107="Y",
IF('GP55A 23-24'!Z108="", "please Enter Members Email address for MSS access",IF(OR('GP55A 23-24'!Q108="",'GP55A 23-24'!V108=""),"missing address/postcode","")),
IF(D107&lt;95,"Full time member has not earned a Full time Salary",
IF('GP55A 23-24'!Z108="", "Please Enter Members Email address for MSS access",IF(OR('GP55A 23-24'!Q108="",'GP55A 23-24'!V108=""),"missing address/postcode",""))))))</f>
        <v/>
      </c>
      <c r="R107" s="126" t="str">
        <f>IF(B107=0,"",'GP55A 23-24'!AA108)</f>
        <v/>
      </c>
    </row>
    <row r="108" spans="1:18" x14ac:dyDescent="0.25">
      <c r="A108" s="126">
        <v>107</v>
      </c>
      <c r="B108" s="131">
        <f>'GP55A 23-24'!C109</f>
        <v>0</v>
      </c>
      <c r="C108" s="131" t="str">
        <f>'GP55A 23-24'!F109</f>
        <v/>
      </c>
      <c r="D108" s="132" t="str">
        <f>IF($B108=0,"",('GP55A 23-24'!D109)/(('Member Info'!I135/12)*'GP1 Totals'!AA134)*100)</f>
        <v/>
      </c>
      <c r="E108" s="132" t="str">
        <f>IF(B108=0,"", IF('GP55A 23-24'!N109=37.5,'GP55A 23-24'!M109/('GP55A 23-24'!N109*52.14)*100,IF('GP55A 23-24'!N109=37,'GP55A 23-24'!M109/('GP55A 23-24'!N109*52.14)*100,IF('GP55A 23-24'!N109=162.93,'GP55A 23-24'!M109/('GP55A 23-24'!N109*12)*100,IF('GP55A 23-24'!N109=160.76,'GP55A 23-24'!M109/('GP55A 23-24'!N109*12)*100,('GP55A 23-24'!M109/'GP55A 23-24'!N109)*100)))))</f>
        <v/>
      </c>
      <c r="F108" s="132" t="str">
        <f t="shared" si="3"/>
        <v/>
      </c>
      <c r="G108" s="231" t="str">
        <f>IF(B108=0,"",IF(P108="yes","Member left - Ensure T55a sent",IF(AND('GP55A 23-24'!F109="Y",'GP55A 23-24'!M109=""),"Please Enter Part Time Hours",IF('GP55A 23-24'!N109="", "Please enter Standard hours", IF(D108&gt;100.1,"Error Detected - Code - A001",IF(C108="","Acceptable - FULL TIME",IF(F108&gt;5,"Error Detected - Code - B001",IF(F108&lt;-5,"Error Detected - Code - B002","Acceptable"))))))))</f>
        <v/>
      </c>
      <c r="H108" s="132">
        <f>'GP55A 23-24'!G109</f>
        <v>0</v>
      </c>
      <c r="I108" s="132" t="str">
        <f>IF(B108=0,"",('GP55A 23-24'!D109/100*M108))</f>
        <v/>
      </c>
      <c r="J108" s="132" t="str">
        <f t="shared" si="4"/>
        <v/>
      </c>
      <c r="K108" s="132" t="str">
        <f t="shared" si="5"/>
        <v/>
      </c>
      <c r="L108" s="231" t="str">
        <f>IF(B108=0,"",IF(P108="yes","Member Left - Ensure T55a sent", IF(K108&lt;-5,IF('GP1 Totals'!Y134&gt;0,"Maternity/SSP","Error Detected - Code - C001"),IF(K108&gt;5,CONCATENATE("Error Detected - Code C002")," Acceptable" ) )))</f>
        <v/>
      </c>
      <c r="M108" s="132" t="str">
        <f>IF(B108=0,"",'GP1 Totals'!Z134)</f>
        <v/>
      </c>
      <c r="N108" s="132" t="str">
        <f>IF(B108=0,"", 'GP55A 23-24'!G109/'GP55A 23-24'!D109*100)</f>
        <v/>
      </c>
      <c r="O108" s="132"/>
      <c r="P108" s="155" t="str">
        <f>IF('Member Info'!T135=1, "Yes", "")</f>
        <v/>
      </c>
      <c r="Q108" s="232" t="str">
        <f>IF(B108=0,"",
IF(P108="YES","Member has left",
IF(C108="Y",
IF('GP55A 23-24'!Z109="", "please Enter Members Email address for MSS access",IF(OR('GP55A 23-24'!Q109="",'GP55A 23-24'!V109=""),"missing address/postcode","")),
IF(D108&lt;95,"Full time member has not earned a Full time Salary",
IF('GP55A 23-24'!Z109="", "Please Enter Members Email address for MSS access",IF(OR('GP55A 23-24'!Q109="",'GP55A 23-24'!V109=""),"missing address/postcode",""))))))</f>
        <v/>
      </c>
      <c r="R108" s="126" t="str">
        <f>IF(B108=0,"",'GP55A 23-24'!AA109)</f>
        <v/>
      </c>
    </row>
    <row r="109" spans="1:18" x14ac:dyDescent="0.25">
      <c r="A109" s="126">
        <v>108</v>
      </c>
      <c r="B109" s="131">
        <f>'GP55A 23-24'!C110</f>
        <v>0</v>
      </c>
      <c r="C109" s="131" t="str">
        <f>'GP55A 23-24'!F110</f>
        <v/>
      </c>
      <c r="D109" s="132" t="str">
        <f>IF($B109=0,"",('GP55A 23-24'!D110)/(('Member Info'!I136/12)*'GP1 Totals'!AA135)*100)</f>
        <v/>
      </c>
      <c r="E109" s="132" t="str">
        <f>IF(B109=0,"", IF('GP55A 23-24'!N110=37.5,'GP55A 23-24'!M110/('GP55A 23-24'!N110*52.14)*100,IF('GP55A 23-24'!N110=37,'GP55A 23-24'!M110/('GP55A 23-24'!N110*52.14)*100,IF('GP55A 23-24'!N110=162.93,'GP55A 23-24'!M110/('GP55A 23-24'!N110*12)*100,IF('GP55A 23-24'!N110=160.76,'GP55A 23-24'!M110/('GP55A 23-24'!N110*12)*100,('GP55A 23-24'!M110/'GP55A 23-24'!N110)*100)))))</f>
        <v/>
      </c>
      <c r="F109" s="132" t="str">
        <f t="shared" si="3"/>
        <v/>
      </c>
      <c r="G109" s="231" t="str">
        <f>IF(B109=0,"",IF(P109="yes","Member left - Ensure T55a sent",IF(AND('GP55A 23-24'!F110="Y",'GP55A 23-24'!M110=""),"Please Enter Part Time Hours",IF('GP55A 23-24'!N110="", "Please enter Standard hours", IF(D109&gt;100.1,"Error Detected - Code - A001",IF(C109="","Acceptable - FULL TIME",IF(F109&gt;5,"Error Detected - Code - B001",IF(F109&lt;-5,"Error Detected - Code - B002","Acceptable"))))))))</f>
        <v/>
      </c>
      <c r="H109" s="132">
        <f>'GP55A 23-24'!G110</f>
        <v>0</v>
      </c>
      <c r="I109" s="132" t="str">
        <f>IF(B109=0,"",('GP55A 23-24'!D110/100*M109))</f>
        <v/>
      </c>
      <c r="J109" s="132" t="str">
        <f t="shared" si="4"/>
        <v/>
      </c>
      <c r="K109" s="132" t="str">
        <f t="shared" si="5"/>
        <v/>
      </c>
      <c r="L109" s="231" t="str">
        <f>IF(B109=0,"",IF(P109="yes","Member Left - Ensure T55a sent", IF(K109&lt;-5,IF('GP1 Totals'!Y135&gt;0,"Maternity/SSP","Error Detected - Code - C001"),IF(K109&gt;5,CONCATENATE("Error Detected - Code C002")," Acceptable" ) )))</f>
        <v/>
      </c>
      <c r="M109" s="132" t="str">
        <f>IF(B109=0,"",'GP1 Totals'!Z135)</f>
        <v/>
      </c>
      <c r="N109" s="132" t="str">
        <f>IF(B109=0,"", 'GP55A 23-24'!G110/'GP55A 23-24'!D110*100)</f>
        <v/>
      </c>
      <c r="O109" s="132"/>
      <c r="P109" s="155" t="str">
        <f>IF('Member Info'!T136=1, "Yes", "")</f>
        <v/>
      </c>
      <c r="Q109" s="232" t="str">
        <f>IF(B109=0,"",
IF(P109="YES","Member has left",
IF(C109="Y",
IF('GP55A 23-24'!Z110="", "please Enter Members Email address for MSS access",IF(OR('GP55A 23-24'!Q110="",'GP55A 23-24'!V110=""),"missing address/postcode","")),
IF(D109&lt;95,"Full time member has not earned a Full time Salary",
IF('GP55A 23-24'!Z110="", "Please Enter Members Email address for MSS access",IF(OR('GP55A 23-24'!Q110="",'GP55A 23-24'!V110=""),"missing address/postcode",""))))))</f>
        <v/>
      </c>
      <c r="R109" s="126" t="str">
        <f>IF(B109=0,"",'GP55A 23-24'!AA110)</f>
        <v/>
      </c>
    </row>
    <row r="110" spans="1:18" x14ac:dyDescent="0.25">
      <c r="A110" s="126">
        <v>109</v>
      </c>
      <c r="B110" s="131">
        <f>'GP55A 23-24'!C111</f>
        <v>0</v>
      </c>
      <c r="C110" s="131" t="str">
        <f>'GP55A 23-24'!F111</f>
        <v/>
      </c>
      <c r="D110" s="132" t="str">
        <f>IF($B110=0,"",('GP55A 23-24'!D111)/(('Member Info'!I137/12)*'GP1 Totals'!AA136)*100)</f>
        <v/>
      </c>
      <c r="E110" s="132" t="str">
        <f>IF(B110=0,"", IF('GP55A 23-24'!N111=37.5,'GP55A 23-24'!M111/('GP55A 23-24'!N111*52.14)*100,IF('GP55A 23-24'!N111=37,'GP55A 23-24'!M111/('GP55A 23-24'!N111*52.14)*100,IF('GP55A 23-24'!N111=162.93,'GP55A 23-24'!M111/('GP55A 23-24'!N111*12)*100,IF('GP55A 23-24'!N111=160.76,'GP55A 23-24'!M111/('GP55A 23-24'!N111*12)*100,('GP55A 23-24'!M111/'GP55A 23-24'!N111)*100)))))</f>
        <v/>
      </c>
      <c r="F110" s="132" t="str">
        <f t="shared" si="3"/>
        <v/>
      </c>
      <c r="G110" s="231" t="str">
        <f>IF(B110=0,"",IF(P110="yes","Member left - Ensure T55a sent",IF(AND('GP55A 23-24'!F111="Y",'GP55A 23-24'!M111=""),"Please Enter Part Time Hours",IF('GP55A 23-24'!N111="", "Please enter Standard hours", IF(D110&gt;100.1,"Error Detected - Code - A001",IF(C110="","Acceptable - FULL TIME",IF(F110&gt;5,"Error Detected - Code - B001",IF(F110&lt;-5,"Error Detected - Code - B002","Acceptable"))))))))</f>
        <v/>
      </c>
      <c r="H110" s="132">
        <f>'GP55A 23-24'!G111</f>
        <v>0</v>
      </c>
      <c r="I110" s="132" t="str">
        <f>IF(B110=0,"",('GP55A 23-24'!D111/100*M110))</f>
        <v/>
      </c>
      <c r="J110" s="132" t="str">
        <f t="shared" si="4"/>
        <v/>
      </c>
      <c r="K110" s="132" t="str">
        <f t="shared" si="5"/>
        <v/>
      </c>
      <c r="L110" s="231" t="str">
        <f>IF(B110=0,"",IF(P110="yes","Member Left - Ensure T55a sent", IF(K110&lt;-5,IF('GP1 Totals'!Y136&gt;0,"Maternity/SSP","Error Detected - Code - C001"),IF(K110&gt;5,CONCATENATE("Error Detected - Code C002")," Acceptable" ) )))</f>
        <v/>
      </c>
      <c r="M110" s="132" t="str">
        <f>IF(B110=0,"",'GP1 Totals'!Z136)</f>
        <v/>
      </c>
      <c r="N110" s="132" t="str">
        <f>IF(B110=0,"", 'GP55A 23-24'!G111/'GP55A 23-24'!D111*100)</f>
        <v/>
      </c>
      <c r="O110" s="132"/>
      <c r="P110" s="155" t="str">
        <f>IF('Member Info'!T137=1, "Yes", "")</f>
        <v/>
      </c>
      <c r="Q110" s="232" t="str">
        <f>IF(B110=0,"",
IF(P110="YES","Member has left",
IF(C110="Y",
IF('GP55A 23-24'!Z111="", "please Enter Members Email address for MSS access",IF(OR('GP55A 23-24'!Q111="",'GP55A 23-24'!V111=""),"missing address/postcode","")),
IF(D110&lt;95,"Full time member has not earned a Full time Salary",
IF('GP55A 23-24'!Z111="", "Please Enter Members Email address for MSS access",IF(OR('GP55A 23-24'!Q111="",'GP55A 23-24'!V111=""),"missing address/postcode",""))))))</f>
        <v/>
      </c>
      <c r="R110" s="126" t="str">
        <f>IF(B110=0,"",'GP55A 23-24'!AA111)</f>
        <v/>
      </c>
    </row>
    <row r="111" spans="1:18" x14ac:dyDescent="0.25">
      <c r="A111" s="126">
        <v>110</v>
      </c>
      <c r="B111" s="131">
        <f>'GP55A 23-24'!C112</f>
        <v>0</v>
      </c>
      <c r="C111" s="131" t="str">
        <f>'GP55A 23-24'!F112</f>
        <v/>
      </c>
      <c r="D111" s="132" t="str">
        <f>IF($B111=0,"",('GP55A 23-24'!D112)/(('Member Info'!I138/12)*'GP1 Totals'!AA137)*100)</f>
        <v/>
      </c>
      <c r="E111" s="132" t="str">
        <f>IF(B111=0,"", IF('GP55A 23-24'!N112=37.5,'GP55A 23-24'!M112/('GP55A 23-24'!N112*52.14)*100,IF('GP55A 23-24'!N112=37,'GP55A 23-24'!M112/('GP55A 23-24'!N112*52.14)*100,IF('GP55A 23-24'!N112=162.93,'GP55A 23-24'!M112/('GP55A 23-24'!N112*12)*100,IF('GP55A 23-24'!N112=160.76,'GP55A 23-24'!M112/('GP55A 23-24'!N112*12)*100,('GP55A 23-24'!M112/'GP55A 23-24'!N112)*100)))))</f>
        <v/>
      </c>
      <c r="F111" s="132" t="str">
        <f t="shared" si="3"/>
        <v/>
      </c>
      <c r="G111" s="231" t="str">
        <f>IF(B111=0,"",IF(P111="yes","Member left - Ensure T55a sent",IF(AND('GP55A 23-24'!F112="Y",'GP55A 23-24'!M112=""),"Please Enter Part Time Hours",IF('GP55A 23-24'!N112="", "Please enter Standard hours", IF(D111&gt;100.1,"Error Detected - Code - A001",IF(C111="","Acceptable - FULL TIME",IF(F111&gt;5,"Error Detected - Code - B001",IF(F111&lt;-5,"Error Detected - Code - B002","Acceptable"))))))))</f>
        <v/>
      </c>
      <c r="H111" s="132">
        <f>'GP55A 23-24'!G112</f>
        <v>0</v>
      </c>
      <c r="I111" s="132" t="str">
        <f>IF(B111=0,"",('GP55A 23-24'!D112/100*M111))</f>
        <v/>
      </c>
      <c r="J111" s="132" t="str">
        <f t="shared" si="4"/>
        <v/>
      </c>
      <c r="K111" s="132" t="str">
        <f t="shared" si="5"/>
        <v/>
      </c>
      <c r="L111" s="231" t="str">
        <f>IF(B111=0,"",IF(P111="yes","Member Left - Ensure T55a sent", IF(K111&lt;-5,IF('GP1 Totals'!Y137&gt;0,"Maternity/SSP","Error Detected - Code - C001"),IF(K111&gt;5,CONCATENATE("Error Detected - Code C002")," Acceptable" ) )))</f>
        <v/>
      </c>
      <c r="M111" s="132" t="str">
        <f>IF(B111=0,"",'GP1 Totals'!Z137)</f>
        <v/>
      </c>
      <c r="N111" s="132" t="str">
        <f>IF(B111=0,"", 'GP55A 23-24'!G112/'GP55A 23-24'!D112*100)</f>
        <v/>
      </c>
      <c r="O111" s="132"/>
      <c r="P111" s="155" t="str">
        <f>IF('Member Info'!T138=1, "Yes", "")</f>
        <v/>
      </c>
      <c r="Q111" s="232" t="str">
        <f>IF(B111=0,"",
IF(P111="YES","Member has left",
IF(C111="Y",
IF('GP55A 23-24'!Z112="", "please Enter Members Email address for MSS access",IF(OR('GP55A 23-24'!Q112="",'GP55A 23-24'!V112=""),"missing address/postcode","")),
IF(D111&lt;95,"Full time member has not earned a Full time Salary",
IF('GP55A 23-24'!Z112="", "Please Enter Members Email address for MSS access",IF(OR('GP55A 23-24'!Q112="",'GP55A 23-24'!V112=""),"missing address/postcode",""))))))</f>
        <v/>
      </c>
      <c r="R111" s="126" t="str">
        <f>IF(B111=0,"",'GP55A 23-24'!AA112)</f>
        <v/>
      </c>
    </row>
    <row r="112" spans="1:18" x14ac:dyDescent="0.25">
      <c r="A112" s="126">
        <v>111</v>
      </c>
      <c r="B112" s="131">
        <f>'GP55A 23-24'!C113</f>
        <v>0</v>
      </c>
      <c r="C112" s="131" t="str">
        <f>'GP55A 23-24'!F113</f>
        <v/>
      </c>
      <c r="D112" s="132" t="str">
        <f>IF($B112=0,"",('GP55A 23-24'!D113)/(('Member Info'!I139/12)*'GP1 Totals'!AA138)*100)</f>
        <v/>
      </c>
      <c r="E112" s="132" t="str">
        <f>IF(B112=0,"", IF('GP55A 23-24'!N113=37.5,'GP55A 23-24'!M113/('GP55A 23-24'!N113*52.14)*100,IF('GP55A 23-24'!N113=37,'GP55A 23-24'!M113/('GP55A 23-24'!N113*52.14)*100,IF('GP55A 23-24'!N113=162.93,'GP55A 23-24'!M113/('GP55A 23-24'!N113*12)*100,IF('GP55A 23-24'!N113=160.76,'GP55A 23-24'!M113/('GP55A 23-24'!N113*12)*100,('GP55A 23-24'!M113/'GP55A 23-24'!N113)*100)))))</f>
        <v/>
      </c>
      <c r="F112" s="132" t="str">
        <f t="shared" si="3"/>
        <v/>
      </c>
      <c r="G112" s="231" t="str">
        <f>IF(B112=0,"",IF(P112="yes","Member left - Ensure T55a sent",IF(AND('GP55A 23-24'!F113="Y",'GP55A 23-24'!M113=""),"Please Enter Part Time Hours",IF('GP55A 23-24'!N113="", "Please enter Standard hours", IF(D112&gt;100.1,"Error Detected - Code - A001",IF(C112="","Acceptable - FULL TIME",IF(F112&gt;5,"Error Detected - Code - B001",IF(F112&lt;-5,"Error Detected - Code - B002","Acceptable"))))))))</f>
        <v/>
      </c>
      <c r="H112" s="132">
        <f>'GP55A 23-24'!G113</f>
        <v>0</v>
      </c>
      <c r="I112" s="132" t="str">
        <f>IF(B112=0,"",('GP55A 23-24'!D113/100*M112))</f>
        <v/>
      </c>
      <c r="J112" s="132" t="str">
        <f t="shared" si="4"/>
        <v/>
      </c>
      <c r="K112" s="132" t="str">
        <f t="shared" si="5"/>
        <v/>
      </c>
      <c r="L112" s="231" t="str">
        <f>IF(B112=0,"",IF(P112="yes","Member Left - Ensure T55a sent", IF(K112&lt;-5,IF('GP1 Totals'!Y138&gt;0,"Maternity/SSP","Error Detected - Code - C001"),IF(K112&gt;5,CONCATENATE("Error Detected - Code C002")," Acceptable" ) )))</f>
        <v/>
      </c>
      <c r="M112" s="132" t="str">
        <f>IF(B112=0,"",'GP1 Totals'!Z138)</f>
        <v/>
      </c>
      <c r="N112" s="132" t="str">
        <f>IF(B112=0,"", 'GP55A 23-24'!G113/'GP55A 23-24'!D113*100)</f>
        <v/>
      </c>
      <c r="O112" s="132"/>
      <c r="P112" s="155" t="str">
        <f>IF('Member Info'!T139=1, "Yes", "")</f>
        <v/>
      </c>
      <c r="Q112" s="232" t="str">
        <f>IF(B112=0,"",
IF(P112="YES","Member has left",
IF(C112="Y",
IF('GP55A 23-24'!Z113="", "please Enter Members Email address for MSS access",IF(OR('GP55A 23-24'!Q113="",'GP55A 23-24'!V113=""),"missing address/postcode","")),
IF(D112&lt;95,"Full time member has not earned a Full time Salary",
IF('GP55A 23-24'!Z113="", "Please Enter Members Email address for MSS access",IF(OR('GP55A 23-24'!Q113="",'GP55A 23-24'!V113=""),"missing address/postcode",""))))))</f>
        <v/>
      </c>
      <c r="R112" s="126" t="str">
        <f>IF(B112=0,"",'GP55A 23-24'!AA113)</f>
        <v/>
      </c>
    </row>
    <row r="113" spans="1:18" x14ac:dyDescent="0.25">
      <c r="A113" s="126">
        <v>112</v>
      </c>
      <c r="B113" s="131">
        <f>'GP55A 23-24'!C114</f>
        <v>0</v>
      </c>
      <c r="C113" s="131" t="str">
        <f>'GP55A 23-24'!F114</f>
        <v/>
      </c>
      <c r="D113" s="132" t="str">
        <f>IF($B113=0,"",('GP55A 23-24'!D114)/(('Member Info'!I140/12)*'GP1 Totals'!AA139)*100)</f>
        <v/>
      </c>
      <c r="E113" s="132" t="str">
        <f>IF(B113=0,"", IF('GP55A 23-24'!N114=37.5,'GP55A 23-24'!M114/('GP55A 23-24'!N114*52.14)*100,IF('GP55A 23-24'!N114=37,'GP55A 23-24'!M114/('GP55A 23-24'!N114*52.14)*100,IF('GP55A 23-24'!N114=162.93,'GP55A 23-24'!M114/('GP55A 23-24'!N114*12)*100,IF('GP55A 23-24'!N114=160.76,'GP55A 23-24'!M114/('GP55A 23-24'!N114*12)*100,('GP55A 23-24'!M114/'GP55A 23-24'!N114)*100)))))</f>
        <v/>
      </c>
      <c r="F113" s="132" t="str">
        <f t="shared" si="3"/>
        <v/>
      </c>
      <c r="G113" s="231" t="str">
        <f>IF(B113=0,"",IF(P113="yes","Member left - Ensure T55a sent",IF(AND('GP55A 23-24'!F114="Y",'GP55A 23-24'!M114=""),"Please Enter Part Time Hours",IF('GP55A 23-24'!N114="", "Please enter Standard hours", IF(D113&gt;100.1,"Error Detected - Code - A001",IF(C113="","Acceptable - FULL TIME",IF(F113&gt;5,"Error Detected - Code - B001",IF(F113&lt;-5,"Error Detected - Code - B002","Acceptable"))))))))</f>
        <v/>
      </c>
      <c r="H113" s="132">
        <f>'GP55A 23-24'!G114</f>
        <v>0</v>
      </c>
      <c r="I113" s="132" t="str">
        <f>IF(B113=0,"",('GP55A 23-24'!D114/100*M113))</f>
        <v/>
      </c>
      <c r="J113" s="132" t="str">
        <f t="shared" si="4"/>
        <v/>
      </c>
      <c r="K113" s="132" t="str">
        <f t="shared" si="5"/>
        <v/>
      </c>
      <c r="L113" s="231" t="str">
        <f>IF(B113=0,"",IF(P113="yes","Member Left - Ensure T55a sent", IF(K113&lt;-5,IF('GP1 Totals'!Y139&gt;0,"Maternity/SSP","Error Detected - Code - C001"),IF(K113&gt;5,CONCATENATE("Error Detected - Code C002")," Acceptable" ) )))</f>
        <v/>
      </c>
      <c r="M113" s="132" t="str">
        <f>IF(B113=0,"",'GP1 Totals'!Z139)</f>
        <v/>
      </c>
      <c r="N113" s="132" t="str">
        <f>IF(B113=0,"", 'GP55A 23-24'!G114/'GP55A 23-24'!D114*100)</f>
        <v/>
      </c>
      <c r="O113" s="132"/>
      <c r="P113" s="155" t="str">
        <f>IF('Member Info'!T140=1, "Yes", "")</f>
        <v/>
      </c>
      <c r="Q113" s="232" t="str">
        <f>IF(B113=0,"",
IF(P113="YES","Member has left",
IF(C113="Y",
IF('GP55A 23-24'!Z114="", "please Enter Members Email address for MSS access",IF(OR('GP55A 23-24'!Q114="",'GP55A 23-24'!V114=""),"missing address/postcode","")),
IF(D113&lt;95,"Full time member has not earned a Full time Salary",
IF('GP55A 23-24'!Z114="", "Please Enter Members Email address for MSS access",IF(OR('GP55A 23-24'!Q114="",'GP55A 23-24'!V114=""),"missing address/postcode",""))))))</f>
        <v/>
      </c>
      <c r="R113" s="126" t="str">
        <f>IF(B113=0,"",'GP55A 23-24'!AA114)</f>
        <v/>
      </c>
    </row>
    <row r="114" spans="1:18" x14ac:dyDescent="0.25">
      <c r="A114" s="126">
        <v>113</v>
      </c>
      <c r="B114" s="131">
        <f>'GP55A 23-24'!C115</f>
        <v>0</v>
      </c>
      <c r="C114" s="131" t="str">
        <f>'GP55A 23-24'!F115</f>
        <v/>
      </c>
      <c r="D114" s="132" t="str">
        <f>IF($B114=0,"",('GP55A 23-24'!D115)/(('Member Info'!I141/12)*'GP1 Totals'!AA140)*100)</f>
        <v/>
      </c>
      <c r="E114" s="132" t="str">
        <f>IF(B114=0,"", IF('GP55A 23-24'!N115=37.5,'GP55A 23-24'!M115/('GP55A 23-24'!N115*52.14)*100,IF('GP55A 23-24'!N115=37,'GP55A 23-24'!M115/('GP55A 23-24'!N115*52.14)*100,IF('GP55A 23-24'!N115=162.93,'GP55A 23-24'!M115/('GP55A 23-24'!N115*12)*100,IF('GP55A 23-24'!N115=160.76,'GP55A 23-24'!M115/('GP55A 23-24'!N115*12)*100,('GP55A 23-24'!M115/'GP55A 23-24'!N115)*100)))))</f>
        <v/>
      </c>
      <c r="F114" s="132" t="str">
        <f t="shared" si="3"/>
        <v/>
      </c>
      <c r="G114" s="231" t="str">
        <f>IF(B114=0,"",IF(P114="yes","Member left - Ensure T55a sent",IF(AND('GP55A 23-24'!F115="Y",'GP55A 23-24'!M115=""),"Please Enter Part Time Hours",IF('GP55A 23-24'!N115="", "Please enter Standard hours", IF(D114&gt;100.1,"Error Detected - Code - A001",IF(C114="","Acceptable - FULL TIME",IF(F114&gt;5,"Error Detected - Code - B001",IF(F114&lt;-5,"Error Detected - Code - B002","Acceptable"))))))))</f>
        <v/>
      </c>
      <c r="H114" s="132">
        <f>'GP55A 23-24'!G115</f>
        <v>0</v>
      </c>
      <c r="I114" s="132" t="str">
        <f>IF(B114=0,"",('GP55A 23-24'!D115/100*M114))</f>
        <v/>
      </c>
      <c r="J114" s="132" t="str">
        <f t="shared" si="4"/>
        <v/>
      </c>
      <c r="K114" s="132" t="str">
        <f t="shared" si="5"/>
        <v/>
      </c>
      <c r="L114" s="231" t="str">
        <f>IF(B114=0,"",IF(P114="yes","Member Left - Ensure T55a sent", IF(K114&lt;-5,IF('GP1 Totals'!Y140&gt;0,"Maternity/SSP","Error Detected - Code - C001"),IF(K114&gt;5,CONCATENATE("Error Detected - Code C002")," Acceptable" ) )))</f>
        <v/>
      </c>
      <c r="M114" s="132" t="str">
        <f>IF(B114=0,"",'GP1 Totals'!Z140)</f>
        <v/>
      </c>
      <c r="N114" s="132" t="str">
        <f>IF(B114=0,"", 'GP55A 23-24'!G115/'GP55A 23-24'!D115*100)</f>
        <v/>
      </c>
      <c r="O114" s="132"/>
      <c r="P114" s="155" t="str">
        <f>IF('Member Info'!T141=1, "Yes", "")</f>
        <v/>
      </c>
      <c r="Q114" s="232" t="str">
        <f>IF(B114=0,"",
IF(P114="YES","Member has left",
IF(C114="Y",
IF('GP55A 23-24'!Z115="", "please Enter Members Email address for MSS access",IF(OR('GP55A 23-24'!Q115="",'GP55A 23-24'!V115=""),"missing address/postcode","")),
IF(D114&lt;95,"Full time member has not earned a Full time Salary",
IF('GP55A 23-24'!Z115="", "Please Enter Members Email address for MSS access",IF(OR('GP55A 23-24'!Q115="",'GP55A 23-24'!V115=""),"missing address/postcode",""))))))</f>
        <v/>
      </c>
      <c r="R114" s="126" t="str">
        <f>IF(B114=0,"",'GP55A 23-24'!AA115)</f>
        <v/>
      </c>
    </row>
    <row r="115" spans="1:18" x14ac:dyDescent="0.25">
      <c r="A115" s="126">
        <v>114</v>
      </c>
      <c r="B115" s="131">
        <f>'GP55A 23-24'!C116</f>
        <v>0</v>
      </c>
      <c r="C115" s="131" t="str">
        <f>'GP55A 23-24'!F116</f>
        <v/>
      </c>
      <c r="D115" s="132" t="str">
        <f>IF($B115=0,"",('GP55A 23-24'!D116)/(('Member Info'!I142/12)*'GP1 Totals'!AA141)*100)</f>
        <v/>
      </c>
      <c r="E115" s="132" t="str">
        <f>IF(B115=0,"", IF('GP55A 23-24'!N116=37.5,'GP55A 23-24'!M116/('GP55A 23-24'!N116*52.14)*100,IF('GP55A 23-24'!N116=37,'GP55A 23-24'!M116/('GP55A 23-24'!N116*52.14)*100,IF('GP55A 23-24'!N116=162.93,'GP55A 23-24'!M116/('GP55A 23-24'!N116*12)*100,IF('GP55A 23-24'!N116=160.76,'GP55A 23-24'!M116/('GP55A 23-24'!N116*12)*100,('GP55A 23-24'!M116/'GP55A 23-24'!N116)*100)))))</f>
        <v/>
      </c>
      <c r="F115" s="132" t="str">
        <f t="shared" si="3"/>
        <v/>
      </c>
      <c r="G115" s="231" t="str">
        <f>IF(B115=0,"",IF(P115="yes","Member left - Ensure T55a sent",IF(AND('GP55A 23-24'!F116="Y",'GP55A 23-24'!M116=""),"Please Enter Part Time Hours",IF('GP55A 23-24'!N116="", "Please enter Standard hours", IF(D115&gt;100.1,"Error Detected - Code - A001",IF(C115="","Acceptable - FULL TIME",IF(F115&gt;5,"Error Detected - Code - B001",IF(F115&lt;-5,"Error Detected - Code - B002","Acceptable"))))))))</f>
        <v/>
      </c>
      <c r="H115" s="132">
        <f>'GP55A 23-24'!G116</f>
        <v>0</v>
      </c>
      <c r="I115" s="132" t="str">
        <f>IF(B115=0,"",('GP55A 23-24'!D116/100*M115))</f>
        <v/>
      </c>
      <c r="J115" s="132" t="str">
        <f t="shared" si="4"/>
        <v/>
      </c>
      <c r="K115" s="132" t="str">
        <f t="shared" si="5"/>
        <v/>
      </c>
      <c r="L115" s="231" t="str">
        <f>IF(B115=0,"",IF(P115="yes","Member Left - Ensure T55a sent", IF(K115&lt;-5,IF('GP1 Totals'!Y141&gt;0,"Maternity/SSP","Error Detected - Code - C001"),IF(K115&gt;5,CONCATENATE("Error Detected - Code C002")," Acceptable" ) )))</f>
        <v/>
      </c>
      <c r="M115" s="132" t="str">
        <f>IF(B115=0,"",'GP1 Totals'!Z141)</f>
        <v/>
      </c>
      <c r="N115" s="132" t="str">
        <f>IF(B115=0,"", 'GP55A 23-24'!G116/'GP55A 23-24'!D116*100)</f>
        <v/>
      </c>
      <c r="O115" s="132"/>
      <c r="P115" s="155" t="str">
        <f>IF('Member Info'!T142=1, "Yes", "")</f>
        <v/>
      </c>
      <c r="Q115" s="232" t="str">
        <f>IF(B115=0,"",
IF(P115="YES","Member has left",
IF(C115="Y",
IF('GP55A 23-24'!Z116="", "please Enter Members Email address for MSS access",IF(OR('GP55A 23-24'!Q116="",'GP55A 23-24'!V116=""),"missing address/postcode","")),
IF(D115&lt;95,"Full time member has not earned a Full time Salary",
IF('GP55A 23-24'!Z116="", "Please Enter Members Email address for MSS access",IF(OR('GP55A 23-24'!Q116="",'GP55A 23-24'!V116=""),"missing address/postcode",""))))))</f>
        <v/>
      </c>
      <c r="R115" s="126" t="str">
        <f>IF(B115=0,"",'GP55A 23-24'!AA116)</f>
        <v/>
      </c>
    </row>
    <row r="116" spans="1:18" x14ac:dyDescent="0.25">
      <c r="A116" s="126">
        <v>115</v>
      </c>
      <c r="B116" s="131">
        <f>'GP55A 23-24'!C117</f>
        <v>0</v>
      </c>
      <c r="C116" s="131" t="str">
        <f>'GP55A 23-24'!F117</f>
        <v/>
      </c>
      <c r="D116" s="132" t="str">
        <f>IF($B116=0,"",('GP55A 23-24'!D117)/(('Member Info'!I143/12)*'GP1 Totals'!AA142)*100)</f>
        <v/>
      </c>
      <c r="E116" s="132" t="str">
        <f>IF(B116=0,"", IF('GP55A 23-24'!N117=37.5,'GP55A 23-24'!M117/('GP55A 23-24'!N117*52.14)*100,IF('GP55A 23-24'!N117=37,'GP55A 23-24'!M117/('GP55A 23-24'!N117*52.14)*100,IF('GP55A 23-24'!N117=162.93,'GP55A 23-24'!M117/('GP55A 23-24'!N117*12)*100,IF('GP55A 23-24'!N117=160.76,'GP55A 23-24'!M117/('GP55A 23-24'!N117*12)*100,('GP55A 23-24'!M117/'GP55A 23-24'!N117)*100)))))</f>
        <v/>
      </c>
      <c r="F116" s="132" t="str">
        <f t="shared" si="3"/>
        <v/>
      </c>
      <c r="G116" s="231" t="str">
        <f>IF(B116=0,"",IF(P116="yes","Member left - Ensure T55a sent",IF(AND('GP55A 23-24'!F117="Y",'GP55A 23-24'!M117=""),"Please Enter Part Time Hours",IF('GP55A 23-24'!N117="", "Please enter Standard hours", IF(D116&gt;100.1,"Error Detected - Code - A001",IF(C116="","Acceptable - FULL TIME",IF(F116&gt;5,"Error Detected - Code - B001",IF(F116&lt;-5,"Error Detected - Code - B002","Acceptable"))))))))</f>
        <v/>
      </c>
      <c r="H116" s="132">
        <f>'GP55A 23-24'!G117</f>
        <v>0</v>
      </c>
      <c r="I116" s="132" t="str">
        <f>IF(B116=0,"",('GP55A 23-24'!D117/100*M116))</f>
        <v/>
      </c>
      <c r="J116" s="132" t="str">
        <f t="shared" si="4"/>
        <v/>
      </c>
      <c r="K116" s="132" t="str">
        <f t="shared" si="5"/>
        <v/>
      </c>
      <c r="L116" s="231" t="str">
        <f>IF(B116=0,"",IF(P116="yes","Member Left - Ensure T55a sent", IF(K116&lt;-5,IF('GP1 Totals'!Y142&gt;0,"Maternity/SSP","Error Detected - Code - C001"),IF(K116&gt;5,CONCATENATE("Error Detected - Code C002")," Acceptable" ) )))</f>
        <v/>
      </c>
      <c r="M116" s="132" t="str">
        <f>IF(B116=0,"",'GP1 Totals'!Z142)</f>
        <v/>
      </c>
      <c r="N116" s="132" t="str">
        <f>IF(B116=0,"", 'GP55A 23-24'!G117/'GP55A 23-24'!D117*100)</f>
        <v/>
      </c>
      <c r="O116" s="132"/>
      <c r="P116" s="155" t="str">
        <f>IF('Member Info'!T143=1, "Yes", "")</f>
        <v/>
      </c>
      <c r="Q116" s="232" t="str">
        <f>IF(B116=0,"",
IF(P116="YES","Member has left",
IF(C116="Y",
IF('GP55A 23-24'!Z117="", "please Enter Members Email address for MSS access",IF(OR('GP55A 23-24'!Q117="",'GP55A 23-24'!V117=""),"missing address/postcode","")),
IF(D116&lt;95,"Full time member has not earned a Full time Salary",
IF('GP55A 23-24'!Z117="", "Please Enter Members Email address for MSS access",IF(OR('GP55A 23-24'!Q117="",'GP55A 23-24'!V117=""),"missing address/postcode",""))))))</f>
        <v/>
      </c>
      <c r="R116" s="126" t="str">
        <f>IF(B116=0,"",'GP55A 23-24'!AA117)</f>
        <v/>
      </c>
    </row>
    <row r="117" spans="1:18" x14ac:dyDescent="0.25">
      <c r="A117" s="126">
        <v>116</v>
      </c>
      <c r="B117" s="131">
        <f>'GP55A 23-24'!C118</f>
        <v>0</v>
      </c>
      <c r="C117" s="131" t="str">
        <f>'GP55A 23-24'!F118</f>
        <v/>
      </c>
      <c r="D117" s="132" t="str">
        <f>IF($B117=0,"",('GP55A 23-24'!D118)/(('Member Info'!I144/12)*'GP1 Totals'!AA143)*100)</f>
        <v/>
      </c>
      <c r="E117" s="132" t="str">
        <f>IF(B117=0,"", IF('GP55A 23-24'!N118=37.5,'GP55A 23-24'!M118/('GP55A 23-24'!N118*52.14)*100,IF('GP55A 23-24'!N118=37,'GP55A 23-24'!M118/('GP55A 23-24'!N118*52.14)*100,IF('GP55A 23-24'!N118=162.93,'GP55A 23-24'!M118/('GP55A 23-24'!N118*12)*100,IF('GP55A 23-24'!N118=160.76,'GP55A 23-24'!M118/('GP55A 23-24'!N118*12)*100,('GP55A 23-24'!M118/'GP55A 23-24'!N118)*100)))))</f>
        <v/>
      </c>
      <c r="F117" s="132" t="str">
        <f t="shared" si="3"/>
        <v/>
      </c>
      <c r="G117" s="231" t="str">
        <f>IF(B117=0,"",IF(P117="yes","Member left - Ensure T55a sent",IF(AND('GP55A 23-24'!F118="Y",'GP55A 23-24'!M118=""),"Please Enter Part Time Hours",IF('GP55A 23-24'!N118="", "Please enter Standard hours", IF(D117&gt;100.1,"Error Detected - Code - A001",IF(C117="","Acceptable - FULL TIME",IF(F117&gt;5,"Error Detected - Code - B001",IF(F117&lt;-5,"Error Detected - Code - B002","Acceptable"))))))))</f>
        <v/>
      </c>
      <c r="H117" s="132">
        <f>'GP55A 23-24'!G118</f>
        <v>0</v>
      </c>
      <c r="I117" s="132" t="str">
        <f>IF(B117=0,"",('GP55A 23-24'!D118/100*M117))</f>
        <v/>
      </c>
      <c r="J117" s="132" t="str">
        <f t="shared" si="4"/>
        <v/>
      </c>
      <c r="K117" s="132" t="str">
        <f t="shared" si="5"/>
        <v/>
      </c>
      <c r="L117" s="231" t="str">
        <f>IF(B117=0,"",IF(P117="yes","Member Left - Ensure T55a sent", IF(K117&lt;-5,IF('GP1 Totals'!Y143&gt;0,"Maternity/SSP","Error Detected - Code - C001"),IF(K117&gt;5,CONCATENATE("Error Detected - Code C002")," Acceptable" ) )))</f>
        <v/>
      </c>
      <c r="M117" s="132" t="str">
        <f>IF(B117=0,"",'GP1 Totals'!Z143)</f>
        <v/>
      </c>
      <c r="N117" s="132" t="str">
        <f>IF(B117=0,"", 'GP55A 23-24'!G118/'GP55A 23-24'!D118*100)</f>
        <v/>
      </c>
      <c r="O117" s="132"/>
      <c r="P117" s="155" t="str">
        <f>IF('Member Info'!T144=1, "Yes", "")</f>
        <v/>
      </c>
      <c r="Q117" s="232" t="str">
        <f>IF(B117=0,"",
IF(P117="YES","Member has left",
IF(C117="Y",
IF('GP55A 23-24'!Z118="", "please Enter Members Email address for MSS access",IF(OR('GP55A 23-24'!Q118="",'GP55A 23-24'!V118=""),"missing address/postcode","")),
IF(D117&lt;95,"Full time member has not earned a Full time Salary",
IF('GP55A 23-24'!Z118="", "Please Enter Members Email address for MSS access",IF(OR('GP55A 23-24'!Q118="",'GP55A 23-24'!V118=""),"missing address/postcode",""))))))</f>
        <v/>
      </c>
      <c r="R117" s="126" t="str">
        <f>IF(B117=0,"",'GP55A 23-24'!AA118)</f>
        <v/>
      </c>
    </row>
    <row r="118" spans="1:18" x14ac:dyDescent="0.25">
      <c r="A118" s="126">
        <v>117</v>
      </c>
      <c r="B118" s="131">
        <f>'GP55A 23-24'!C119</f>
        <v>0</v>
      </c>
      <c r="C118" s="131" t="str">
        <f>'GP55A 23-24'!F119</f>
        <v/>
      </c>
      <c r="D118" s="132" t="str">
        <f>IF($B118=0,"",('GP55A 23-24'!D119)/(('Member Info'!I145/12)*'GP1 Totals'!AA144)*100)</f>
        <v/>
      </c>
      <c r="E118" s="132" t="str">
        <f>IF(B118=0,"", IF('GP55A 23-24'!N119=37.5,'GP55A 23-24'!M119/('GP55A 23-24'!N119*52.14)*100,IF('GP55A 23-24'!N119=37,'GP55A 23-24'!M119/('GP55A 23-24'!N119*52.14)*100,IF('GP55A 23-24'!N119=162.93,'GP55A 23-24'!M119/('GP55A 23-24'!N119*12)*100,IF('GP55A 23-24'!N119=160.76,'GP55A 23-24'!M119/('GP55A 23-24'!N119*12)*100,('GP55A 23-24'!M119/'GP55A 23-24'!N119)*100)))))</f>
        <v/>
      </c>
      <c r="F118" s="132" t="str">
        <f t="shared" si="3"/>
        <v/>
      </c>
      <c r="G118" s="231" t="str">
        <f>IF(B118=0,"",IF(P118="yes","Member left - Ensure T55a sent",IF(AND('GP55A 23-24'!F119="Y",'GP55A 23-24'!M119=""),"Please Enter Part Time Hours",IF('GP55A 23-24'!N119="", "Please enter Standard hours", IF(D118&gt;100.1,"Error Detected - Code - A001",IF(C118="","Acceptable - FULL TIME",IF(F118&gt;5,"Error Detected - Code - B001",IF(F118&lt;-5,"Error Detected - Code - B002","Acceptable"))))))))</f>
        <v/>
      </c>
      <c r="H118" s="132">
        <f>'GP55A 23-24'!G119</f>
        <v>0</v>
      </c>
      <c r="I118" s="132" t="str">
        <f>IF(B118=0,"",('GP55A 23-24'!D119/100*M118))</f>
        <v/>
      </c>
      <c r="J118" s="132" t="str">
        <f t="shared" si="4"/>
        <v/>
      </c>
      <c r="K118" s="132" t="str">
        <f t="shared" si="5"/>
        <v/>
      </c>
      <c r="L118" s="231" t="str">
        <f>IF(B118=0,"",IF(P118="yes","Member Left - Ensure T55a sent", IF(K118&lt;-5,IF('GP1 Totals'!Y144&gt;0,"Maternity/SSP","Error Detected - Code - C001"),IF(K118&gt;5,CONCATENATE("Error Detected - Code C002")," Acceptable" ) )))</f>
        <v/>
      </c>
      <c r="M118" s="132" t="str">
        <f>IF(B118=0,"",'GP1 Totals'!Z144)</f>
        <v/>
      </c>
      <c r="N118" s="132" t="str">
        <f>IF(B118=0,"", 'GP55A 23-24'!G119/'GP55A 23-24'!D119*100)</f>
        <v/>
      </c>
      <c r="O118" s="132"/>
      <c r="P118" s="155" t="str">
        <f>IF('Member Info'!T145=1, "Yes", "")</f>
        <v/>
      </c>
      <c r="Q118" s="232" t="str">
        <f>IF(B118=0,"",
IF(P118="YES","Member has left",
IF(C118="Y",
IF('GP55A 23-24'!Z119="", "please Enter Members Email address for MSS access",IF(OR('GP55A 23-24'!Q119="",'GP55A 23-24'!V119=""),"missing address/postcode","")),
IF(D118&lt;95,"Full time member has not earned a Full time Salary",
IF('GP55A 23-24'!Z119="", "Please Enter Members Email address for MSS access",IF(OR('GP55A 23-24'!Q119="",'GP55A 23-24'!V119=""),"missing address/postcode",""))))))</f>
        <v/>
      </c>
      <c r="R118" s="126" t="str">
        <f>IF(B118=0,"",'GP55A 23-24'!AA119)</f>
        <v/>
      </c>
    </row>
    <row r="119" spans="1:18" x14ac:dyDescent="0.25">
      <c r="A119" s="126">
        <v>118</v>
      </c>
      <c r="B119" s="131">
        <f>'GP55A 23-24'!C120</f>
        <v>0</v>
      </c>
      <c r="C119" s="131" t="str">
        <f>'GP55A 23-24'!F120</f>
        <v/>
      </c>
      <c r="D119" s="132" t="str">
        <f>IF($B119=0,"",('GP55A 23-24'!D120)/(('Member Info'!I146/12)*'GP1 Totals'!AA145)*100)</f>
        <v/>
      </c>
      <c r="E119" s="132" t="str">
        <f>IF(B119=0,"", IF('GP55A 23-24'!N120=37.5,'GP55A 23-24'!M120/('GP55A 23-24'!N120*52.14)*100,IF('GP55A 23-24'!N120=37,'GP55A 23-24'!M120/('GP55A 23-24'!N120*52.14)*100,IF('GP55A 23-24'!N120=162.93,'GP55A 23-24'!M120/('GP55A 23-24'!N120*12)*100,IF('GP55A 23-24'!N120=160.76,'GP55A 23-24'!M120/('GP55A 23-24'!N120*12)*100,('GP55A 23-24'!M120/'GP55A 23-24'!N120)*100)))))</f>
        <v/>
      </c>
      <c r="F119" s="132" t="str">
        <f t="shared" si="3"/>
        <v/>
      </c>
      <c r="G119" s="231" t="str">
        <f>IF(B119=0,"",IF(P119="yes","Member left - Ensure T55a sent",IF(AND('GP55A 23-24'!F120="Y",'GP55A 23-24'!M120=""),"Please Enter Part Time Hours",IF('GP55A 23-24'!N120="", "Please enter Standard hours", IF(D119&gt;100.1,"Error Detected - Code - A001",IF(C119="","Acceptable - FULL TIME",IF(F119&gt;5,"Error Detected - Code - B001",IF(F119&lt;-5,"Error Detected - Code - B002","Acceptable"))))))))</f>
        <v/>
      </c>
      <c r="H119" s="132">
        <f>'GP55A 23-24'!G120</f>
        <v>0</v>
      </c>
      <c r="I119" s="132" t="str">
        <f>IF(B119=0,"",('GP55A 23-24'!D120/100*M119))</f>
        <v/>
      </c>
      <c r="J119" s="132" t="str">
        <f t="shared" si="4"/>
        <v/>
      </c>
      <c r="K119" s="132" t="str">
        <f t="shared" si="5"/>
        <v/>
      </c>
      <c r="L119" s="231" t="str">
        <f>IF(B119=0,"",IF(P119="yes","Member Left - Ensure T55a sent", IF(K119&lt;-5,IF('GP1 Totals'!Y145&gt;0,"Maternity/SSP","Error Detected - Code - C001"),IF(K119&gt;5,CONCATENATE("Error Detected - Code C002")," Acceptable" ) )))</f>
        <v/>
      </c>
      <c r="M119" s="132" t="str">
        <f>IF(B119=0,"",'GP1 Totals'!Z145)</f>
        <v/>
      </c>
      <c r="N119" s="132" t="str">
        <f>IF(B119=0,"", 'GP55A 23-24'!G120/'GP55A 23-24'!D120*100)</f>
        <v/>
      </c>
      <c r="O119" s="132"/>
      <c r="P119" s="155" t="str">
        <f>IF('Member Info'!T146=1, "Yes", "")</f>
        <v/>
      </c>
      <c r="Q119" s="232" t="str">
        <f>IF(B119=0,"",
IF(P119="YES","Member has left",
IF(C119="Y",
IF('GP55A 23-24'!Z120="", "please Enter Members Email address for MSS access",IF(OR('GP55A 23-24'!Q120="",'GP55A 23-24'!V120=""),"missing address/postcode","")),
IF(D119&lt;95,"Full time member has not earned a Full time Salary",
IF('GP55A 23-24'!Z120="", "Please Enter Members Email address for MSS access",IF(OR('GP55A 23-24'!Q120="",'GP55A 23-24'!V120=""),"missing address/postcode",""))))))</f>
        <v/>
      </c>
      <c r="R119" s="126" t="str">
        <f>IF(B119=0,"",'GP55A 23-24'!AA120)</f>
        <v/>
      </c>
    </row>
    <row r="120" spans="1:18" x14ac:dyDescent="0.25">
      <c r="A120" s="126">
        <v>119</v>
      </c>
      <c r="B120" s="131">
        <f>'GP55A 23-24'!C121</f>
        <v>0</v>
      </c>
      <c r="C120" s="131" t="str">
        <f>'GP55A 23-24'!F121</f>
        <v/>
      </c>
      <c r="D120" s="132" t="str">
        <f>IF($B120=0,"",('GP55A 23-24'!D121)/(('Member Info'!I147/12)*'GP1 Totals'!AA146)*100)</f>
        <v/>
      </c>
      <c r="E120" s="132" t="str">
        <f>IF(B120=0,"", IF('GP55A 23-24'!N121=37.5,'GP55A 23-24'!M121/('GP55A 23-24'!N121*52.14)*100,IF('GP55A 23-24'!N121=37,'GP55A 23-24'!M121/('GP55A 23-24'!N121*52.14)*100,IF('GP55A 23-24'!N121=162.93,'GP55A 23-24'!M121/('GP55A 23-24'!N121*12)*100,IF('GP55A 23-24'!N121=160.76,'GP55A 23-24'!M121/('GP55A 23-24'!N121*12)*100,('GP55A 23-24'!M121/'GP55A 23-24'!N121)*100)))))</f>
        <v/>
      </c>
      <c r="F120" s="132" t="str">
        <f t="shared" si="3"/>
        <v/>
      </c>
      <c r="G120" s="231" t="str">
        <f>IF(B120=0,"",IF(P120="yes","Member left - Ensure T55a sent",IF(AND('GP55A 23-24'!F121="Y",'GP55A 23-24'!M121=""),"Please Enter Part Time Hours",IF('GP55A 23-24'!N121="", "Please enter Standard hours", IF(D120&gt;100.1,"Error Detected - Code - A001",IF(C120="","Acceptable - FULL TIME",IF(F120&gt;5,"Error Detected - Code - B001",IF(F120&lt;-5,"Error Detected - Code - B002","Acceptable"))))))))</f>
        <v/>
      </c>
      <c r="H120" s="132">
        <f>'GP55A 23-24'!G121</f>
        <v>0</v>
      </c>
      <c r="I120" s="132" t="str">
        <f>IF(B120=0,"",('GP55A 23-24'!D121/100*M120))</f>
        <v/>
      </c>
      <c r="J120" s="132" t="str">
        <f t="shared" si="4"/>
        <v/>
      </c>
      <c r="K120" s="132" t="str">
        <f t="shared" si="5"/>
        <v/>
      </c>
      <c r="L120" s="231" t="str">
        <f>IF(B120=0,"",IF(P120="yes","Member Left - Ensure T55a sent", IF(K120&lt;-5,IF('GP1 Totals'!Y146&gt;0,"Maternity/SSP","Error Detected - Code - C001"),IF(K120&gt;5,CONCATENATE("Error Detected - Code C002")," Acceptable" ) )))</f>
        <v/>
      </c>
      <c r="M120" s="132" t="str">
        <f>IF(B120=0,"",'GP1 Totals'!Z146)</f>
        <v/>
      </c>
      <c r="N120" s="132" t="str">
        <f>IF(B120=0,"", 'GP55A 23-24'!G121/'GP55A 23-24'!D121*100)</f>
        <v/>
      </c>
      <c r="O120" s="132"/>
      <c r="P120" s="155" t="str">
        <f>IF('Member Info'!T147=1, "Yes", "")</f>
        <v/>
      </c>
      <c r="Q120" s="232" t="str">
        <f>IF(B120=0,"",
IF(P120="YES","Member has left",
IF(C120="Y",
IF('GP55A 23-24'!Z121="", "please Enter Members Email address for MSS access",IF(OR('GP55A 23-24'!Q121="",'GP55A 23-24'!V121=""),"missing address/postcode","")),
IF(D120&lt;95,"Full time member has not earned a Full time Salary",
IF('GP55A 23-24'!Z121="", "Please Enter Members Email address for MSS access",IF(OR('GP55A 23-24'!Q121="",'GP55A 23-24'!V121=""),"missing address/postcode",""))))))</f>
        <v/>
      </c>
      <c r="R120" s="126" t="str">
        <f>IF(B120=0,"",'GP55A 23-24'!AA121)</f>
        <v/>
      </c>
    </row>
    <row r="121" spans="1:18" x14ac:dyDescent="0.25">
      <c r="A121" s="126">
        <v>120</v>
      </c>
      <c r="B121" s="131">
        <f>'GP55A 23-24'!C122</f>
        <v>0</v>
      </c>
      <c r="C121" s="131" t="str">
        <f>'GP55A 23-24'!F122</f>
        <v/>
      </c>
      <c r="D121" s="132" t="str">
        <f>IF($B121=0,"",('GP55A 23-24'!D122)/(('Member Info'!I148/12)*'GP1 Totals'!AA147)*100)</f>
        <v/>
      </c>
      <c r="E121" s="132" t="str">
        <f>IF(B121=0,"", IF('GP55A 23-24'!N122=37.5,'GP55A 23-24'!M122/('GP55A 23-24'!N122*52.14)*100,IF('GP55A 23-24'!N122=37,'GP55A 23-24'!M122/('GP55A 23-24'!N122*52.14)*100,IF('GP55A 23-24'!N122=162.93,'GP55A 23-24'!M122/('GP55A 23-24'!N122*12)*100,IF('GP55A 23-24'!N122=160.76,'GP55A 23-24'!M122/('GP55A 23-24'!N122*12)*100,('GP55A 23-24'!M122/'GP55A 23-24'!N122)*100)))))</f>
        <v/>
      </c>
      <c r="F121" s="132" t="str">
        <f t="shared" si="3"/>
        <v/>
      </c>
      <c r="G121" s="231" t="str">
        <f>IF(B121=0,"",IF(P121="yes","Member left - Ensure T55a sent",IF(AND('GP55A 23-24'!F122="Y",'GP55A 23-24'!M122=""),"Please Enter Part Time Hours",IF('GP55A 23-24'!N122="", "Please enter Standard hours", IF(D121&gt;100.1,"Error Detected - Code - A001",IF(C121="","Acceptable - FULL TIME",IF(F121&gt;5,"Error Detected - Code - B001",IF(F121&lt;-5,"Error Detected - Code - B002","Acceptable"))))))))</f>
        <v/>
      </c>
      <c r="H121" s="132">
        <f>'GP55A 23-24'!G122</f>
        <v>0</v>
      </c>
      <c r="I121" s="132" t="str">
        <f>IF(B121=0,"",('GP55A 23-24'!D122/100*M121))</f>
        <v/>
      </c>
      <c r="J121" s="132" t="str">
        <f t="shared" si="4"/>
        <v/>
      </c>
      <c r="K121" s="132" t="str">
        <f t="shared" si="5"/>
        <v/>
      </c>
      <c r="L121" s="231" t="str">
        <f>IF(B121=0,"",IF(P121="yes","Member Left - Ensure T55a sent", IF(K121&lt;-5,IF('GP1 Totals'!Y147&gt;0,"Maternity/SSP","Error Detected - Code - C001"),IF(K121&gt;5,CONCATENATE("Error Detected - Code C002")," Acceptable" ) )))</f>
        <v/>
      </c>
      <c r="M121" s="132" t="str">
        <f>IF(B121=0,"",'GP1 Totals'!Z147)</f>
        <v/>
      </c>
      <c r="N121" s="132" t="str">
        <f>IF(B121=0,"", 'GP55A 23-24'!G122/'GP55A 23-24'!D122*100)</f>
        <v/>
      </c>
      <c r="O121" s="132"/>
      <c r="P121" s="155" t="str">
        <f>IF('Member Info'!T148=1, "Yes", "")</f>
        <v/>
      </c>
      <c r="Q121" s="232" t="str">
        <f>IF(B121=0,"",
IF(P121="YES","Member has left",
IF(C121="Y",
IF('GP55A 23-24'!Z122="", "please Enter Members Email address for MSS access",IF(OR('GP55A 23-24'!Q122="",'GP55A 23-24'!V122=""),"missing address/postcode","")),
IF(D121&lt;95,"Full time member has not earned a Full time Salary",
IF('GP55A 23-24'!Z122="", "Please Enter Members Email address for MSS access",IF(OR('GP55A 23-24'!Q122="",'GP55A 23-24'!V122=""),"missing address/postcode",""))))))</f>
        <v/>
      </c>
      <c r="R121" s="126" t="str">
        <f>IF(B121=0,"",'GP55A 23-24'!AA122)</f>
        <v/>
      </c>
    </row>
    <row r="122" spans="1:18" x14ac:dyDescent="0.25">
      <c r="A122" s="126">
        <v>121</v>
      </c>
      <c r="B122" s="131">
        <f>'GP55A 23-24'!C123</f>
        <v>0</v>
      </c>
      <c r="C122" s="131" t="str">
        <f>'GP55A 23-24'!F123</f>
        <v/>
      </c>
      <c r="D122" s="132" t="str">
        <f>IF($B122=0,"",('GP55A 23-24'!D123)/(('Member Info'!I149/12)*'GP1 Totals'!AA148)*100)</f>
        <v/>
      </c>
      <c r="E122" s="132" t="str">
        <f>IF(B122=0,"", IF('GP55A 23-24'!N123=37.5,'GP55A 23-24'!M123/('GP55A 23-24'!N123*52.14)*100,IF('GP55A 23-24'!N123=37,'GP55A 23-24'!M123/('GP55A 23-24'!N123*52.14)*100,IF('GP55A 23-24'!N123=162.93,'GP55A 23-24'!M123/('GP55A 23-24'!N123*12)*100,IF('GP55A 23-24'!N123=160.76,'GP55A 23-24'!M123/('GP55A 23-24'!N123*12)*100,('GP55A 23-24'!M123/'GP55A 23-24'!N123)*100)))))</f>
        <v/>
      </c>
      <c r="F122" s="132" t="str">
        <f t="shared" si="3"/>
        <v/>
      </c>
      <c r="G122" s="231" t="str">
        <f>IF(B122=0,"",IF(P122="yes","Member left - Ensure T55a sent",IF(AND('GP55A 23-24'!F123="Y",'GP55A 23-24'!M123=""),"Please Enter Part Time Hours",IF('GP55A 23-24'!N123="", "Please enter Standard hours", IF(D122&gt;100.1,"Error Detected - Code - A001",IF(C122="","Acceptable - FULL TIME",IF(F122&gt;5,"Error Detected - Code - B001",IF(F122&lt;-5,"Error Detected - Code - B002","Acceptable"))))))))</f>
        <v/>
      </c>
      <c r="H122" s="132">
        <f>'GP55A 23-24'!G123</f>
        <v>0</v>
      </c>
      <c r="I122" s="132" t="str">
        <f>IF(B122=0,"",('GP55A 23-24'!D123/100*M122))</f>
        <v/>
      </c>
      <c r="J122" s="132" t="str">
        <f t="shared" si="4"/>
        <v/>
      </c>
      <c r="K122" s="132" t="str">
        <f t="shared" si="5"/>
        <v/>
      </c>
      <c r="L122" s="231" t="str">
        <f>IF(B122=0,"",IF(P122="yes","Member Left - Ensure T55a sent", IF(K122&lt;-5,IF('GP1 Totals'!Y148&gt;0,"Maternity/SSP","Error Detected - Code - C001"),IF(K122&gt;5,CONCATENATE("Error Detected - Code C002")," Acceptable" ) )))</f>
        <v/>
      </c>
      <c r="M122" s="132" t="str">
        <f>IF(B122=0,"",'GP1 Totals'!Z148)</f>
        <v/>
      </c>
      <c r="N122" s="132" t="str">
        <f>IF(B122=0,"", 'GP55A 23-24'!G123/'GP55A 23-24'!D123*100)</f>
        <v/>
      </c>
      <c r="O122" s="132"/>
      <c r="P122" s="155" t="str">
        <f>IF('Member Info'!T149=1, "Yes", "")</f>
        <v/>
      </c>
      <c r="Q122" s="232" t="str">
        <f>IF(B122=0,"",
IF(P122="YES","Member has left",
IF(C122="Y",
IF('GP55A 23-24'!Z123="", "please Enter Members Email address for MSS access",IF(OR('GP55A 23-24'!Q123="",'GP55A 23-24'!V123=""),"missing address/postcode","")),
IF(D122&lt;95,"Full time member has not earned a Full time Salary",
IF('GP55A 23-24'!Z123="", "Please Enter Members Email address for MSS access",IF(OR('GP55A 23-24'!Q123="",'GP55A 23-24'!V123=""),"missing address/postcode",""))))))</f>
        <v/>
      </c>
      <c r="R122" s="126" t="str">
        <f>IF(B122=0,"",'GP55A 23-24'!AA123)</f>
        <v/>
      </c>
    </row>
    <row r="123" spans="1:18" x14ac:dyDescent="0.25">
      <c r="A123" s="126">
        <v>122</v>
      </c>
      <c r="B123" s="131">
        <f>'GP55A 23-24'!C124</f>
        <v>0</v>
      </c>
      <c r="C123" s="131" t="str">
        <f>'GP55A 23-24'!F124</f>
        <v/>
      </c>
      <c r="D123" s="132" t="str">
        <f>IF($B123=0,"",('GP55A 23-24'!D124)/(('Member Info'!I150/12)*'GP1 Totals'!AA149)*100)</f>
        <v/>
      </c>
      <c r="E123" s="132" t="str">
        <f>IF(B123=0,"", IF('GP55A 23-24'!N124=37.5,'GP55A 23-24'!M124/('GP55A 23-24'!N124*52.14)*100,IF('GP55A 23-24'!N124=37,'GP55A 23-24'!M124/('GP55A 23-24'!N124*52.14)*100,IF('GP55A 23-24'!N124=162.93,'GP55A 23-24'!M124/('GP55A 23-24'!N124*12)*100,IF('GP55A 23-24'!N124=160.76,'GP55A 23-24'!M124/('GP55A 23-24'!N124*12)*100,('GP55A 23-24'!M124/'GP55A 23-24'!N124)*100)))))</f>
        <v/>
      </c>
      <c r="F123" s="132" t="str">
        <f t="shared" si="3"/>
        <v/>
      </c>
      <c r="G123" s="231" t="str">
        <f>IF(B123=0,"",IF(P123="yes","Member left - Ensure T55a sent",IF(AND('GP55A 23-24'!F124="Y",'GP55A 23-24'!M124=""),"Please Enter Part Time Hours",IF('GP55A 23-24'!N124="", "Please enter Standard hours", IF(D123&gt;100.1,"Error Detected - Code - A001",IF(C123="","Acceptable - FULL TIME",IF(F123&gt;5,"Error Detected - Code - B001",IF(F123&lt;-5,"Error Detected - Code - B002","Acceptable"))))))))</f>
        <v/>
      </c>
      <c r="H123" s="132">
        <f>'GP55A 23-24'!G124</f>
        <v>0</v>
      </c>
      <c r="I123" s="132" t="str">
        <f>IF(B123=0,"",('GP55A 23-24'!D124/100*M123))</f>
        <v/>
      </c>
      <c r="J123" s="132" t="str">
        <f t="shared" si="4"/>
        <v/>
      </c>
      <c r="K123" s="132" t="str">
        <f t="shared" si="5"/>
        <v/>
      </c>
      <c r="L123" s="231" t="str">
        <f>IF(B123=0,"",IF(P123="yes","Member Left - Ensure T55a sent", IF(K123&lt;-5,IF('GP1 Totals'!Y149&gt;0,"Maternity/SSP","Error Detected - Code - C001"),IF(K123&gt;5,CONCATENATE("Error Detected - Code C002")," Acceptable" ) )))</f>
        <v/>
      </c>
      <c r="M123" s="132" t="str">
        <f>IF(B123=0,"",'GP1 Totals'!Z149)</f>
        <v/>
      </c>
      <c r="N123" s="132" t="str">
        <f>IF(B123=0,"", 'GP55A 23-24'!G124/'GP55A 23-24'!D124*100)</f>
        <v/>
      </c>
      <c r="O123" s="132"/>
      <c r="P123" s="155" t="str">
        <f>IF('Member Info'!T150=1, "Yes", "")</f>
        <v/>
      </c>
      <c r="Q123" s="232" t="str">
        <f>IF(B123=0,"",
IF(P123="YES","Member has left",
IF(C123="Y",
IF('GP55A 23-24'!Z124="", "please Enter Members Email address for MSS access",IF(OR('GP55A 23-24'!Q124="",'GP55A 23-24'!V124=""),"missing address/postcode","")),
IF(D123&lt;95,"Full time member has not earned a Full time Salary",
IF('GP55A 23-24'!Z124="", "Please Enter Members Email address for MSS access",IF(OR('GP55A 23-24'!Q124="",'GP55A 23-24'!V124=""),"missing address/postcode",""))))))</f>
        <v/>
      </c>
      <c r="R123" s="126" t="str">
        <f>IF(B123=0,"",'GP55A 23-24'!AA124)</f>
        <v/>
      </c>
    </row>
    <row r="124" spans="1:18" x14ac:dyDescent="0.25">
      <c r="A124" s="126">
        <v>123</v>
      </c>
      <c r="B124" s="131">
        <f>'GP55A 23-24'!C125</f>
        <v>0</v>
      </c>
      <c r="C124" s="131" t="str">
        <f>'GP55A 23-24'!F125</f>
        <v/>
      </c>
      <c r="D124" s="132" t="str">
        <f>IF($B124=0,"",('GP55A 23-24'!D125)/(('Member Info'!I151/12)*'GP1 Totals'!AA150)*100)</f>
        <v/>
      </c>
      <c r="E124" s="132" t="str">
        <f>IF(B124=0,"", IF('GP55A 23-24'!N125=37.5,'GP55A 23-24'!M125/('GP55A 23-24'!N125*52.14)*100,IF('GP55A 23-24'!N125=37,'GP55A 23-24'!M125/('GP55A 23-24'!N125*52.14)*100,IF('GP55A 23-24'!N125=162.93,'GP55A 23-24'!M125/('GP55A 23-24'!N125*12)*100,IF('GP55A 23-24'!N125=160.76,'GP55A 23-24'!M125/('GP55A 23-24'!N125*12)*100,('GP55A 23-24'!M125/'GP55A 23-24'!N125)*100)))))</f>
        <v/>
      </c>
      <c r="F124" s="132" t="str">
        <f t="shared" si="3"/>
        <v/>
      </c>
      <c r="G124" s="231" t="str">
        <f>IF(B124=0,"",IF(P124="yes","Member left - Ensure T55a sent",IF(AND('GP55A 23-24'!F125="Y",'GP55A 23-24'!M125=""),"Please Enter Part Time Hours",IF('GP55A 23-24'!N125="", "Please enter Standard hours", IF(D124&gt;100.1,"Error Detected - Code - A001",IF(C124="","Acceptable - FULL TIME",IF(F124&gt;5,"Error Detected - Code - B001",IF(F124&lt;-5,"Error Detected - Code - B002","Acceptable"))))))))</f>
        <v/>
      </c>
      <c r="H124" s="132">
        <f>'GP55A 23-24'!G125</f>
        <v>0</v>
      </c>
      <c r="I124" s="132" t="str">
        <f>IF(B124=0,"",('GP55A 23-24'!D125/100*M124))</f>
        <v/>
      </c>
      <c r="J124" s="132" t="str">
        <f t="shared" si="4"/>
        <v/>
      </c>
      <c r="K124" s="132" t="str">
        <f t="shared" si="5"/>
        <v/>
      </c>
      <c r="L124" s="231" t="str">
        <f>IF(B124=0,"",IF(P124="yes","Member Left - Ensure T55a sent", IF(K124&lt;-5,IF('GP1 Totals'!Y150&gt;0,"Maternity/SSP","Error Detected - Code - C001"),IF(K124&gt;5,CONCATENATE("Error Detected - Code C002")," Acceptable" ) )))</f>
        <v/>
      </c>
      <c r="M124" s="132" t="str">
        <f>IF(B124=0,"",'GP1 Totals'!Z150)</f>
        <v/>
      </c>
      <c r="N124" s="132" t="str">
        <f>IF(B124=0,"", 'GP55A 23-24'!G125/'GP55A 23-24'!D125*100)</f>
        <v/>
      </c>
      <c r="O124" s="132"/>
      <c r="P124" s="155" t="str">
        <f>IF('Member Info'!T151=1, "Yes", "")</f>
        <v/>
      </c>
      <c r="Q124" s="232" t="str">
        <f>IF(B124=0,"",
IF(P124="YES","Member has left",
IF(C124="Y",
IF('GP55A 23-24'!Z125="", "please Enter Members Email address for MSS access",IF(OR('GP55A 23-24'!Q125="",'GP55A 23-24'!V125=""),"missing address/postcode","")),
IF(D124&lt;95,"Full time member has not earned a Full time Salary",
IF('GP55A 23-24'!Z125="", "Please Enter Members Email address for MSS access",IF(OR('GP55A 23-24'!Q125="",'GP55A 23-24'!V125=""),"missing address/postcode",""))))))</f>
        <v/>
      </c>
      <c r="R124" s="126" t="str">
        <f>IF(B124=0,"",'GP55A 23-24'!AA125)</f>
        <v/>
      </c>
    </row>
    <row r="125" spans="1:18" x14ac:dyDescent="0.25">
      <c r="A125" s="126">
        <v>124</v>
      </c>
      <c r="B125" s="131">
        <f>'GP55A 23-24'!C126</f>
        <v>0</v>
      </c>
      <c r="C125" s="131" t="str">
        <f>'GP55A 23-24'!F126</f>
        <v/>
      </c>
      <c r="D125" s="132" t="str">
        <f>IF($B125=0,"",('GP55A 23-24'!D126)/(('Member Info'!I152/12)*'GP1 Totals'!AA151)*100)</f>
        <v/>
      </c>
      <c r="E125" s="132" t="str">
        <f>IF(B125=0,"", IF('GP55A 23-24'!N126=37.5,'GP55A 23-24'!M126/('GP55A 23-24'!N126*52.14)*100,IF('GP55A 23-24'!N126=37,'GP55A 23-24'!M126/('GP55A 23-24'!N126*52.14)*100,IF('GP55A 23-24'!N126=162.93,'GP55A 23-24'!M126/('GP55A 23-24'!N126*12)*100,IF('GP55A 23-24'!N126=160.76,'GP55A 23-24'!M126/('GP55A 23-24'!N126*12)*100,('GP55A 23-24'!M126/'GP55A 23-24'!N126)*100)))))</f>
        <v/>
      </c>
      <c r="F125" s="132" t="str">
        <f t="shared" si="3"/>
        <v/>
      </c>
      <c r="G125" s="231" t="str">
        <f>IF(B125=0,"",IF(P125="yes","Member left - Ensure T55a sent",IF(AND('GP55A 23-24'!F126="Y",'GP55A 23-24'!M126=""),"Please Enter Part Time Hours",IF('GP55A 23-24'!N126="", "Please enter Standard hours", IF(D125&gt;100.1,"Error Detected - Code - A001",IF(C125="","Acceptable - FULL TIME",IF(F125&gt;5,"Error Detected - Code - B001",IF(F125&lt;-5,"Error Detected - Code - B002","Acceptable"))))))))</f>
        <v/>
      </c>
      <c r="H125" s="132">
        <f>'GP55A 23-24'!G126</f>
        <v>0</v>
      </c>
      <c r="I125" s="132" t="str">
        <f>IF(B125=0,"",('GP55A 23-24'!D126/100*M125))</f>
        <v/>
      </c>
      <c r="J125" s="132" t="str">
        <f t="shared" si="4"/>
        <v/>
      </c>
      <c r="K125" s="132" t="str">
        <f t="shared" si="5"/>
        <v/>
      </c>
      <c r="L125" s="231" t="str">
        <f>IF(B125=0,"",IF(P125="yes","Member Left - Ensure T55a sent", IF(K125&lt;-5,IF('GP1 Totals'!Y151&gt;0,"Maternity/SSP","Error Detected - Code - C001"),IF(K125&gt;5,CONCATENATE("Error Detected - Code C002")," Acceptable" ) )))</f>
        <v/>
      </c>
      <c r="M125" s="132" t="str">
        <f>IF(B125=0,"",'GP1 Totals'!Z151)</f>
        <v/>
      </c>
      <c r="N125" s="132" t="str">
        <f>IF(B125=0,"", 'GP55A 23-24'!G126/'GP55A 23-24'!D126*100)</f>
        <v/>
      </c>
      <c r="O125" s="132"/>
      <c r="P125" s="155" t="str">
        <f>IF('Member Info'!T152=1, "Yes", "")</f>
        <v/>
      </c>
      <c r="Q125" s="232" t="str">
        <f>IF(B125=0,"",
IF(P125="YES","Member has left",
IF(C125="Y",
IF('GP55A 23-24'!Z126="", "please Enter Members Email address for MSS access",IF(OR('GP55A 23-24'!Q126="",'GP55A 23-24'!V126=""),"missing address/postcode","")),
IF(D125&lt;95,"Full time member has not earned a Full time Salary",
IF('GP55A 23-24'!Z126="", "Please Enter Members Email address for MSS access",IF(OR('GP55A 23-24'!Q126="",'GP55A 23-24'!V126=""),"missing address/postcode",""))))))</f>
        <v/>
      </c>
      <c r="R125" s="126" t="str">
        <f>IF(B125=0,"",'GP55A 23-24'!AA126)</f>
        <v/>
      </c>
    </row>
    <row r="126" spans="1:18" x14ac:dyDescent="0.25">
      <c r="A126" s="126">
        <v>125</v>
      </c>
      <c r="B126" s="131">
        <f>'GP55A 23-24'!C127</f>
        <v>0</v>
      </c>
      <c r="C126" s="131" t="str">
        <f>'GP55A 23-24'!F127</f>
        <v/>
      </c>
      <c r="D126" s="132" t="str">
        <f>IF($B126=0,"",('GP55A 23-24'!D127)/(('Member Info'!I153/12)*'GP1 Totals'!AA152)*100)</f>
        <v/>
      </c>
      <c r="E126" s="132" t="str">
        <f>IF(B126=0,"", IF('GP55A 23-24'!N127=37.5,'GP55A 23-24'!M127/('GP55A 23-24'!N127*52.14)*100,IF('GP55A 23-24'!N127=37,'GP55A 23-24'!M127/('GP55A 23-24'!N127*52.14)*100,IF('GP55A 23-24'!N127=162.93,'GP55A 23-24'!M127/('GP55A 23-24'!N127*12)*100,IF('GP55A 23-24'!N127=160.76,'GP55A 23-24'!M127/('GP55A 23-24'!N127*12)*100,('GP55A 23-24'!M127/'GP55A 23-24'!N127)*100)))))</f>
        <v/>
      </c>
      <c r="F126" s="132" t="str">
        <f t="shared" si="3"/>
        <v/>
      </c>
      <c r="G126" s="231" t="str">
        <f>IF(B126=0,"",IF(P126="yes","Member left - Ensure T55a sent",IF(AND('GP55A 23-24'!F127="Y",'GP55A 23-24'!M127=""),"Please Enter Part Time Hours",IF('GP55A 23-24'!N127="", "Please enter Standard hours", IF(D126&gt;100.1,"Error Detected - Code - A001",IF(C126="","Acceptable - FULL TIME",IF(F126&gt;5,"Error Detected - Code - B001",IF(F126&lt;-5,"Error Detected - Code - B002","Acceptable"))))))))</f>
        <v/>
      </c>
      <c r="H126" s="132">
        <f>'GP55A 23-24'!G127</f>
        <v>0</v>
      </c>
      <c r="I126" s="132" t="str">
        <f>IF(B126=0,"",('GP55A 23-24'!D127/100*M126))</f>
        <v/>
      </c>
      <c r="J126" s="132" t="str">
        <f t="shared" si="4"/>
        <v/>
      </c>
      <c r="K126" s="132" t="str">
        <f t="shared" si="5"/>
        <v/>
      </c>
      <c r="L126" s="231" t="str">
        <f>IF(B126=0,"",IF(P126="yes","Member Left - Ensure T55a sent", IF(K126&lt;-5,IF('GP1 Totals'!Y152&gt;0,"Maternity/SSP","Error Detected - Code - C001"),IF(K126&gt;5,CONCATENATE("Error Detected - Code C002")," Acceptable" ) )))</f>
        <v/>
      </c>
      <c r="M126" s="132" t="str">
        <f>IF(B126=0,"",'GP1 Totals'!Z152)</f>
        <v/>
      </c>
      <c r="N126" s="132" t="str">
        <f>IF(B126=0,"", 'GP55A 23-24'!G127/'GP55A 23-24'!D127*100)</f>
        <v/>
      </c>
      <c r="O126" s="132"/>
      <c r="P126" s="155" t="str">
        <f>IF('Member Info'!T153=1, "Yes", "")</f>
        <v/>
      </c>
      <c r="Q126" s="232" t="str">
        <f>IF(B126=0,"",
IF(P126="YES","Member has left",
IF(C126="Y",
IF('GP55A 23-24'!Z127="", "please Enter Members Email address for MSS access",IF(OR('GP55A 23-24'!Q127="",'GP55A 23-24'!V127=""),"missing address/postcode","")),
IF(D126&lt;95,"Full time member has not earned a Full time Salary",
IF('GP55A 23-24'!Z127="", "Please Enter Members Email address for MSS access",IF(OR('GP55A 23-24'!Q127="",'GP55A 23-24'!V127=""),"missing address/postcode",""))))))</f>
        <v/>
      </c>
      <c r="R126" s="126" t="str">
        <f>IF(B126=0,"",'GP55A 23-24'!AA127)</f>
        <v/>
      </c>
    </row>
    <row r="127" spans="1:18" x14ac:dyDescent="0.25">
      <c r="A127" s="126">
        <v>126</v>
      </c>
      <c r="B127" s="131">
        <f>'GP55A 23-24'!C128</f>
        <v>0</v>
      </c>
      <c r="C127" s="131" t="str">
        <f>'GP55A 23-24'!F128</f>
        <v/>
      </c>
      <c r="D127" s="132" t="str">
        <f>IF($B127=0,"",('GP55A 23-24'!D128)/(('Member Info'!I154/12)*'GP1 Totals'!AA153)*100)</f>
        <v/>
      </c>
      <c r="E127" s="132" t="str">
        <f>IF(B127=0,"", IF('GP55A 23-24'!N128=37.5,'GP55A 23-24'!M128/('GP55A 23-24'!N128*52.14)*100,IF('GP55A 23-24'!N128=37,'GP55A 23-24'!M128/('GP55A 23-24'!N128*52.14)*100,IF('GP55A 23-24'!N128=162.93,'GP55A 23-24'!M128/('GP55A 23-24'!N128*12)*100,IF('GP55A 23-24'!N128=160.76,'GP55A 23-24'!M128/('GP55A 23-24'!N128*12)*100,('GP55A 23-24'!M128/'GP55A 23-24'!N128)*100)))))</f>
        <v/>
      </c>
      <c r="F127" s="132" t="str">
        <f t="shared" si="3"/>
        <v/>
      </c>
      <c r="G127" s="231" t="str">
        <f>IF(B127=0,"",IF(P127="yes","Member left - Ensure T55a sent",IF(AND('GP55A 23-24'!F128="Y",'GP55A 23-24'!M128=""),"Please Enter Part Time Hours",IF('GP55A 23-24'!N128="", "Please enter Standard hours", IF(D127&gt;100.1,"Error Detected - Code - A001",IF(C127="","Acceptable - FULL TIME",IF(F127&gt;5,"Error Detected - Code - B001",IF(F127&lt;-5,"Error Detected - Code - B002","Acceptable"))))))))</f>
        <v/>
      </c>
      <c r="H127" s="132">
        <f>'GP55A 23-24'!G128</f>
        <v>0</v>
      </c>
      <c r="I127" s="132" t="str">
        <f>IF(B127=0,"",('GP55A 23-24'!D128/100*M127))</f>
        <v/>
      </c>
      <c r="J127" s="132" t="str">
        <f t="shared" si="4"/>
        <v/>
      </c>
      <c r="K127" s="132" t="str">
        <f t="shared" si="5"/>
        <v/>
      </c>
      <c r="L127" s="231" t="str">
        <f>IF(B127=0,"",IF(P127="yes","Member Left - Ensure T55a sent", IF(K127&lt;-5,IF('GP1 Totals'!Y153&gt;0,"Maternity/SSP","Error Detected - Code - C001"),IF(K127&gt;5,CONCATENATE("Error Detected - Code C002")," Acceptable" ) )))</f>
        <v/>
      </c>
      <c r="M127" s="132" t="str">
        <f>IF(B127=0,"",'GP1 Totals'!Z153)</f>
        <v/>
      </c>
      <c r="N127" s="132" t="str">
        <f>IF(B127=0,"", 'GP55A 23-24'!G128/'GP55A 23-24'!D128*100)</f>
        <v/>
      </c>
      <c r="O127" s="132"/>
      <c r="P127" s="155" t="str">
        <f>IF('Member Info'!T154=1, "Yes", "")</f>
        <v/>
      </c>
      <c r="Q127" s="232" t="str">
        <f>IF(B127=0,"",
IF(P127="YES","Member has left",
IF(C127="Y",
IF('GP55A 23-24'!Z128="", "please Enter Members Email address for MSS access",IF(OR('GP55A 23-24'!Q128="",'GP55A 23-24'!V128=""),"missing address/postcode","")),
IF(D127&lt;95,"Full time member has not earned a Full time Salary",
IF('GP55A 23-24'!Z128="", "Please Enter Members Email address for MSS access",IF(OR('GP55A 23-24'!Q128="",'GP55A 23-24'!V128=""),"missing address/postcode",""))))))</f>
        <v/>
      </c>
      <c r="R127" s="126" t="str">
        <f>IF(B127=0,"",'GP55A 23-24'!AA128)</f>
        <v/>
      </c>
    </row>
    <row r="128" spans="1:18" x14ac:dyDescent="0.25">
      <c r="A128" s="126">
        <v>127</v>
      </c>
      <c r="B128" s="131">
        <f>'GP55A 23-24'!C129</f>
        <v>0</v>
      </c>
      <c r="C128" s="131" t="str">
        <f>'GP55A 23-24'!F129</f>
        <v/>
      </c>
      <c r="D128" s="132" t="str">
        <f>IF($B128=0,"",('GP55A 23-24'!D129)/(('Member Info'!I155/12)*'GP1 Totals'!AA154)*100)</f>
        <v/>
      </c>
      <c r="E128" s="132" t="str">
        <f>IF(B128=0,"", IF('GP55A 23-24'!N129=37.5,'GP55A 23-24'!M129/('GP55A 23-24'!N129*52.14)*100,IF('GP55A 23-24'!N129=37,'GP55A 23-24'!M129/('GP55A 23-24'!N129*52.14)*100,IF('GP55A 23-24'!N129=162.93,'GP55A 23-24'!M129/('GP55A 23-24'!N129*12)*100,IF('GP55A 23-24'!N129=160.76,'GP55A 23-24'!M129/('GP55A 23-24'!N129*12)*100,('GP55A 23-24'!M129/'GP55A 23-24'!N129)*100)))))</f>
        <v/>
      </c>
      <c r="F128" s="132" t="str">
        <f t="shared" si="3"/>
        <v/>
      </c>
      <c r="G128" s="231" t="str">
        <f>IF(B128=0,"",IF(P128="yes","Member left - Ensure T55a sent",IF(AND('GP55A 23-24'!F129="Y",'GP55A 23-24'!M129=""),"Please Enter Part Time Hours",IF('GP55A 23-24'!N129="", "Please enter Standard hours", IF(D128&gt;100.1,"Error Detected - Code - A001",IF(C128="","Acceptable - FULL TIME",IF(F128&gt;5,"Error Detected - Code - B001",IF(F128&lt;-5,"Error Detected - Code - B002","Acceptable"))))))))</f>
        <v/>
      </c>
      <c r="H128" s="132">
        <f>'GP55A 23-24'!G129</f>
        <v>0</v>
      </c>
      <c r="I128" s="132" t="str">
        <f>IF(B128=0,"",('GP55A 23-24'!D129/100*M128))</f>
        <v/>
      </c>
      <c r="J128" s="132" t="str">
        <f t="shared" si="4"/>
        <v/>
      </c>
      <c r="K128" s="132" t="str">
        <f t="shared" si="5"/>
        <v/>
      </c>
      <c r="L128" s="231" t="str">
        <f>IF(B128=0,"",IF(P128="yes","Member Left - Ensure T55a sent", IF(K128&lt;-5,IF('GP1 Totals'!Y154&gt;0,"Maternity/SSP","Error Detected - Code - C001"),IF(K128&gt;5,CONCATENATE("Error Detected - Code C002")," Acceptable" ) )))</f>
        <v/>
      </c>
      <c r="M128" s="132" t="str">
        <f>IF(B128=0,"",'GP1 Totals'!Z154)</f>
        <v/>
      </c>
      <c r="N128" s="132" t="str">
        <f>IF(B128=0,"", 'GP55A 23-24'!G129/'GP55A 23-24'!D129*100)</f>
        <v/>
      </c>
      <c r="O128" s="132"/>
      <c r="P128" s="155" t="str">
        <f>IF('Member Info'!T155=1, "Yes", "")</f>
        <v/>
      </c>
      <c r="Q128" s="232" t="str">
        <f>IF(B128=0,"",
IF(P128="YES","Member has left",
IF(C128="Y",
IF('GP55A 23-24'!Z129="", "please Enter Members Email address for MSS access",IF(OR('GP55A 23-24'!Q129="",'GP55A 23-24'!V129=""),"missing address/postcode","")),
IF(D128&lt;95,"Full time member has not earned a Full time Salary",
IF('GP55A 23-24'!Z129="", "Please Enter Members Email address for MSS access",IF(OR('GP55A 23-24'!Q129="",'GP55A 23-24'!V129=""),"missing address/postcode",""))))))</f>
        <v/>
      </c>
      <c r="R128" s="126" t="str">
        <f>IF(B128=0,"",'GP55A 23-24'!AA129)</f>
        <v/>
      </c>
    </row>
    <row r="129" spans="1:18" x14ac:dyDescent="0.25">
      <c r="A129" s="126">
        <v>128</v>
      </c>
      <c r="B129" s="131">
        <f>'GP55A 23-24'!C130</f>
        <v>0</v>
      </c>
      <c r="C129" s="131" t="str">
        <f>'GP55A 23-24'!F130</f>
        <v/>
      </c>
      <c r="D129" s="132" t="str">
        <f>IF($B129=0,"",('GP55A 23-24'!D130)/(('Member Info'!I156/12)*'GP1 Totals'!AA155)*100)</f>
        <v/>
      </c>
      <c r="E129" s="132" t="str">
        <f>IF(B129=0,"", IF('GP55A 23-24'!N130=37.5,'GP55A 23-24'!M130/('GP55A 23-24'!N130*52.14)*100,IF('GP55A 23-24'!N130=37,'GP55A 23-24'!M130/('GP55A 23-24'!N130*52.14)*100,IF('GP55A 23-24'!N130=162.93,'GP55A 23-24'!M130/('GP55A 23-24'!N130*12)*100,IF('GP55A 23-24'!N130=160.76,'GP55A 23-24'!M130/('GP55A 23-24'!N130*12)*100,('GP55A 23-24'!M130/'GP55A 23-24'!N130)*100)))))</f>
        <v/>
      </c>
      <c r="F129" s="132" t="str">
        <f t="shared" si="3"/>
        <v/>
      </c>
      <c r="G129" s="231" t="str">
        <f>IF(B129=0,"",IF(P129="yes","Member left - Ensure T55a sent",IF(AND('GP55A 23-24'!F130="Y",'GP55A 23-24'!M130=""),"Please Enter Part Time Hours",IF('GP55A 23-24'!N130="", "Please enter Standard hours", IF(D129&gt;100.1,"Error Detected - Code - A001",IF(C129="","Acceptable - FULL TIME",IF(F129&gt;5,"Error Detected - Code - B001",IF(F129&lt;-5,"Error Detected - Code - B002","Acceptable"))))))))</f>
        <v/>
      </c>
      <c r="H129" s="132">
        <f>'GP55A 23-24'!G130</f>
        <v>0</v>
      </c>
      <c r="I129" s="132" t="str">
        <f>IF(B129=0,"",('GP55A 23-24'!D130/100*M129))</f>
        <v/>
      </c>
      <c r="J129" s="132" t="str">
        <f t="shared" si="4"/>
        <v/>
      </c>
      <c r="K129" s="132" t="str">
        <f t="shared" si="5"/>
        <v/>
      </c>
      <c r="L129" s="231" t="str">
        <f>IF(B129=0,"",IF(P129="yes","Member Left - Ensure T55a sent", IF(K129&lt;-5,IF('GP1 Totals'!Y155&gt;0,"Maternity/SSP","Error Detected - Code - C001"),IF(K129&gt;5,CONCATENATE("Error Detected - Code C002")," Acceptable" ) )))</f>
        <v/>
      </c>
      <c r="M129" s="132" t="str">
        <f>IF(B129=0,"",'GP1 Totals'!Z155)</f>
        <v/>
      </c>
      <c r="N129" s="132" t="str">
        <f>IF(B129=0,"", 'GP55A 23-24'!G130/'GP55A 23-24'!D130*100)</f>
        <v/>
      </c>
      <c r="O129" s="132"/>
      <c r="P129" s="155" t="str">
        <f>IF('Member Info'!T156=1, "Yes", "")</f>
        <v/>
      </c>
      <c r="Q129" s="232" t="str">
        <f>IF(B129=0,"",
IF(P129="YES","Member has left",
IF(C129="Y",
IF('GP55A 23-24'!Z130="", "please Enter Members Email address for MSS access",IF(OR('GP55A 23-24'!Q130="",'GP55A 23-24'!V130=""),"missing address/postcode","")),
IF(D129&lt;95,"Full time member has not earned a Full time Salary",
IF('GP55A 23-24'!Z130="", "Please Enter Members Email address for MSS access",IF(OR('GP55A 23-24'!Q130="",'GP55A 23-24'!V130=""),"missing address/postcode",""))))))</f>
        <v/>
      </c>
      <c r="R129" s="126" t="str">
        <f>IF(B129=0,"",'GP55A 23-24'!AA130)</f>
        <v/>
      </c>
    </row>
    <row r="130" spans="1:18" x14ac:dyDescent="0.25">
      <c r="A130" s="126">
        <v>129</v>
      </c>
      <c r="B130" s="131">
        <f>'GP55A 23-24'!C131</f>
        <v>0</v>
      </c>
      <c r="C130" s="131" t="str">
        <f>'GP55A 23-24'!F131</f>
        <v/>
      </c>
      <c r="D130" s="132" t="str">
        <f>IF($B130=0,"",('GP55A 23-24'!D131)/(('Member Info'!I157/12)*'GP1 Totals'!AA156)*100)</f>
        <v/>
      </c>
      <c r="E130" s="132" t="str">
        <f>IF(B130=0,"", IF('GP55A 23-24'!N131=37.5,'GP55A 23-24'!M131/('GP55A 23-24'!N131*52.14)*100,IF('GP55A 23-24'!N131=37,'GP55A 23-24'!M131/('GP55A 23-24'!N131*52.14)*100,IF('GP55A 23-24'!N131=162.93,'GP55A 23-24'!M131/('GP55A 23-24'!N131*12)*100,IF('GP55A 23-24'!N131=160.76,'GP55A 23-24'!M131/('GP55A 23-24'!N131*12)*100,('GP55A 23-24'!M131/'GP55A 23-24'!N131)*100)))))</f>
        <v/>
      </c>
      <c r="F130" s="132" t="str">
        <f t="shared" si="3"/>
        <v/>
      </c>
      <c r="G130" s="231" t="str">
        <f>IF(B130=0,"",IF(P130="yes","Member left - Ensure T55a sent",IF(AND('GP55A 23-24'!F131="Y",'GP55A 23-24'!M131=""),"Please Enter Part Time Hours",IF('GP55A 23-24'!N131="", "Please enter Standard hours", IF(D130&gt;100.1,"Error Detected - Code - A001",IF(C130="","Acceptable - FULL TIME",IF(F130&gt;5,"Error Detected - Code - B001",IF(F130&lt;-5,"Error Detected - Code - B002","Acceptable"))))))))</f>
        <v/>
      </c>
      <c r="H130" s="132">
        <f>'GP55A 23-24'!G131</f>
        <v>0</v>
      </c>
      <c r="I130" s="132" t="str">
        <f>IF(B130=0,"",('GP55A 23-24'!D131/100*M130))</f>
        <v/>
      </c>
      <c r="J130" s="132" t="str">
        <f t="shared" si="4"/>
        <v/>
      </c>
      <c r="K130" s="132" t="str">
        <f t="shared" si="5"/>
        <v/>
      </c>
      <c r="L130" s="231" t="str">
        <f>IF(B130=0,"",IF(P130="yes","Member Left - Ensure T55a sent", IF(K130&lt;-5,IF('GP1 Totals'!Y156&gt;0,"Maternity/SSP","Error Detected - Code - C001"),IF(K130&gt;5,CONCATENATE("Error Detected - Code C002")," Acceptable" ) )))</f>
        <v/>
      </c>
      <c r="M130" s="132" t="str">
        <f>IF(B130=0,"",'GP1 Totals'!Z156)</f>
        <v/>
      </c>
      <c r="N130" s="132" t="str">
        <f>IF(B130=0,"", 'GP55A 23-24'!G131/'GP55A 23-24'!D131*100)</f>
        <v/>
      </c>
      <c r="O130" s="132"/>
      <c r="P130" s="155" t="str">
        <f>IF('Member Info'!T157=1, "Yes", "")</f>
        <v/>
      </c>
      <c r="Q130" s="232" t="str">
        <f>IF(B130=0,"",
IF(P130="YES","Member has left",
IF(C130="Y",
IF('GP55A 23-24'!Z131="", "please Enter Members Email address for MSS access",IF(OR('GP55A 23-24'!Q131="",'GP55A 23-24'!V131=""),"missing address/postcode","")),
IF(D130&lt;95,"Full time member has not earned a Full time Salary",
IF('GP55A 23-24'!Z131="", "Please Enter Members Email address for MSS access",IF(OR('GP55A 23-24'!Q131="",'GP55A 23-24'!V131=""),"missing address/postcode",""))))))</f>
        <v/>
      </c>
      <c r="R130" s="126" t="str">
        <f>IF(B130=0,"",'GP55A 23-24'!AA131)</f>
        <v/>
      </c>
    </row>
    <row r="131" spans="1:18" x14ac:dyDescent="0.25">
      <c r="A131" s="126">
        <v>130</v>
      </c>
      <c r="B131" s="131">
        <f>'GP55A 23-24'!C132</f>
        <v>0</v>
      </c>
      <c r="C131" s="131" t="str">
        <f>'GP55A 23-24'!F132</f>
        <v/>
      </c>
      <c r="D131" s="132" t="str">
        <f>IF($B131=0,"",('GP55A 23-24'!D132)/(('Member Info'!I158/12)*'GP1 Totals'!AA157)*100)</f>
        <v/>
      </c>
      <c r="E131" s="132" t="str">
        <f>IF(B131=0,"", IF('GP55A 23-24'!N132=37.5,'GP55A 23-24'!M132/('GP55A 23-24'!N132*52.14)*100,IF('GP55A 23-24'!N132=37,'GP55A 23-24'!M132/('GP55A 23-24'!N132*52.14)*100,IF('GP55A 23-24'!N132=162.93,'GP55A 23-24'!M132/('GP55A 23-24'!N132*12)*100,IF('GP55A 23-24'!N132=160.76,'GP55A 23-24'!M132/('GP55A 23-24'!N132*12)*100,('GP55A 23-24'!M132/'GP55A 23-24'!N132)*100)))))</f>
        <v/>
      </c>
      <c r="F131" s="132" t="str">
        <f t="shared" ref="F131:F152" si="6">IF(B131=0,"",E131-D131)</f>
        <v/>
      </c>
      <c r="G131" s="231" t="str">
        <f>IF(B131=0,"",IF(P131="yes","Member left - Ensure T55a sent",IF(AND('GP55A 23-24'!F132="Y",'GP55A 23-24'!M132=""),"Please Enter Part Time Hours",IF('GP55A 23-24'!N132="", "Please enter Standard hours", IF(D131&gt;100.1,"Error Detected - Code - A001",IF(C131="","Acceptable - FULL TIME",IF(F131&gt;5,"Error Detected - Code - B001",IF(F131&lt;-5,"Error Detected - Code - B002","Acceptable"))))))))</f>
        <v/>
      </c>
      <c r="H131" s="132">
        <f>'GP55A 23-24'!G132</f>
        <v>0</v>
      </c>
      <c r="I131" s="132" t="str">
        <f>IF(B131=0,"",('GP55A 23-24'!D132/100*M131))</f>
        <v/>
      </c>
      <c r="J131" s="132" t="str">
        <f t="shared" ref="J131:J152" si="7">IF(B131=0,"",(H131-I131))</f>
        <v/>
      </c>
      <c r="K131" s="132" t="str">
        <f t="shared" ref="K131:K152" si="8">IF(B131=0,"", (H131/I131)*100-100)</f>
        <v/>
      </c>
      <c r="L131" s="231" t="str">
        <f>IF(B131=0,"",IF(P131="yes","Member Left - Ensure T55a sent", IF(K131&lt;-5,IF('GP1 Totals'!Y157&gt;0,"Maternity/SSP","Error Detected - Code - C001"),IF(K131&gt;5,CONCATENATE("Error Detected - Code C002")," Acceptable" ) )))</f>
        <v/>
      </c>
      <c r="M131" s="132" t="str">
        <f>IF(B131=0,"",'GP1 Totals'!Z157)</f>
        <v/>
      </c>
      <c r="N131" s="132" t="str">
        <f>IF(B131=0,"", 'GP55A 23-24'!G132/'GP55A 23-24'!D132*100)</f>
        <v/>
      </c>
      <c r="O131" s="132"/>
      <c r="P131" s="155" t="str">
        <f>IF('Member Info'!T158=1, "Yes", "")</f>
        <v/>
      </c>
      <c r="Q131" s="232" t="str">
        <f>IF(B131=0,"",
IF(P131="YES","Member has left",
IF(C131="Y",
IF('GP55A 23-24'!Z132="", "please Enter Members Email address for MSS access",IF(OR('GP55A 23-24'!Q132="",'GP55A 23-24'!V132=""),"missing address/postcode","")),
IF(D131&lt;95,"Full time member has not earned a Full time Salary",
IF('GP55A 23-24'!Z132="", "Please Enter Members Email address for MSS access",IF(OR('GP55A 23-24'!Q132="",'GP55A 23-24'!V132=""),"missing address/postcode",""))))))</f>
        <v/>
      </c>
      <c r="R131" s="126" t="str">
        <f>IF(B131=0,"",'GP55A 23-24'!AA132)</f>
        <v/>
      </c>
    </row>
    <row r="132" spans="1:18" x14ac:dyDescent="0.25">
      <c r="A132" s="126">
        <v>131</v>
      </c>
      <c r="B132" s="131">
        <f>'GP55A 23-24'!C133</f>
        <v>0</v>
      </c>
      <c r="C132" s="131" t="str">
        <f>'GP55A 23-24'!F133</f>
        <v/>
      </c>
      <c r="D132" s="132" t="str">
        <f>IF($B132=0,"",('GP55A 23-24'!D133)/(('Member Info'!I159/12)*'GP1 Totals'!AA158)*100)</f>
        <v/>
      </c>
      <c r="E132" s="132" t="str">
        <f>IF(B132=0,"", IF('GP55A 23-24'!N133=37.5,'GP55A 23-24'!M133/('GP55A 23-24'!N133*52.14)*100,IF('GP55A 23-24'!N133=37,'GP55A 23-24'!M133/('GP55A 23-24'!N133*52.14)*100,IF('GP55A 23-24'!N133=162.93,'GP55A 23-24'!M133/('GP55A 23-24'!N133*12)*100,IF('GP55A 23-24'!N133=160.76,'GP55A 23-24'!M133/('GP55A 23-24'!N133*12)*100,('GP55A 23-24'!M133/'GP55A 23-24'!N133)*100)))))</f>
        <v/>
      </c>
      <c r="F132" s="132" t="str">
        <f t="shared" si="6"/>
        <v/>
      </c>
      <c r="G132" s="231" t="str">
        <f>IF(B132=0,"",IF(P132="yes","Member left - Ensure T55a sent",IF(AND('GP55A 23-24'!F133="Y",'GP55A 23-24'!M133=""),"Please Enter Part Time Hours",IF('GP55A 23-24'!N133="", "Please enter Standard hours", IF(D132&gt;100.1,"Error Detected - Code - A001",IF(C132="","Acceptable - FULL TIME",IF(F132&gt;5,"Error Detected - Code - B001",IF(F132&lt;-5,"Error Detected - Code - B002","Acceptable"))))))))</f>
        <v/>
      </c>
      <c r="H132" s="132">
        <f>'GP55A 23-24'!G133</f>
        <v>0</v>
      </c>
      <c r="I132" s="132" t="str">
        <f>IF(B132=0,"",('GP55A 23-24'!D133/100*M132))</f>
        <v/>
      </c>
      <c r="J132" s="132" t="str">
        <f t="shared" si="7"/>
        <v/>
      </c>
      <c r="K132" s="132" t="str">
        <f t="shared" si="8"/>
        <v/>
      </c>
      <c r="L132" s="231" t="str">
        <f>IF(B132=0,"",IF(P132="yes","Member Left - Ensure T55a sent", IF(K132&lt;-5,IF('GP1 Totals'!Y158&gt;0,"Maternity/SSP","Error Detected - Code - C001"),IF(K132&gt;5,CONCATENATE("Error Detected - Code C002")," Acceptable" ) )))</f>
        <v/>
      </c>
      <c r="M132" s="132" t="str">
        <f>IF(B132=0,"",'GP1 Totals'!Z158)</f>
        <v/>
      </c>
      <c r="N132" s="132" t="str">
        <f>IF(B132=0,"", 'GP55A 23-24'!G133/'GP55A 23-24'!D133*100)</f>
        <v/>
      </c>
      <c r="O132" s="132"/>
      <c r="P132" s="155" t="str">
        <f>IF('Member Info'!T159=1, "Yes", "")</f>
        <v/>
      </c>
      <c r="Q132" s="232" t="str">
        <f>IF(B132=0,"",
IF(P132="YES","Member has left",
IF(C132="Y",
IF('GP55A 23-24'!Z133="", "please Enter Members Email address for MSS access",IF(OR('GP55A 23-24'!Q133="",'GP55A 23-24'!V133=""),"missing address/postcode","")),
IF(D132&lt;95,"Full time member has not earned a Full time Salary",
IF('GP55A 23-24'!Z133="", "Please Enter Members Email address for MSS access",IF(OR('GP55A 23-24'!Q133="",'GP55A 23-24'!V133=""),"missing address/postcode",""))))))</f>
        <v/>
      </c>
      <c r="R132" s="126" t="str">
        <f>IF(B132=0,"",'GP55A 23-24'!AA133)</f>
        <v/>
      </c>
    </row>
    <row r="133" spans="1:18" x14ac:dyDescent="0.25">
      <c r="A133" s="126">
        <v>132</v>
      </c>
      <c r="B133" s="131">
        <f>'GP55A 23-24'!C134</f>
        <v>0</v>
      </c>
      <c r="C133" s="131" t="str">
        <f>'GP55A 23-24'!F134</f>
        <v/>
      </c>
      <c r="D133" s="132" t="str">
        <f>IF($B133=0,"",('GP55A 23-24'!D134)/(('Member Info'!I160/12)*'GP1 Totals'!AA159)*100)</f>
        <v/>
      </c>
      <c r="E133" s="132" t="str">
        <f>IF(B133=0,"", IF('GP55A 23-24'!N134=37.5,'GP55A 23-24'!M134/('GP55A 23-24'!N134*52.14)*100,IF('GP55A 23-24'!N134=37,'GP55A 23-24'!M134/('GP55A 23-24'!N134*52.14)*100,IF('GP55A 23-24'!N134=162.93,'GP55A 23-24'!M134/('GP55A 23-24'!N134*12)*100,IF('GP55A 23-24'!N134=160.76,'GP55A 23-24'!M134/('GP55A 23-24'!N134*12)*100,('GP55A 23-24'!M134/'GP55A 23-24'!N134)*100)))))</f>
        <v/>
      </c>
      <c r="F133" s="132" t="str">
        <f t="shared" si="6"/>
        <v/>
      </c>
      <c r="G133" s="231" t="str">
        <f>IF(B133=0,"",IF(P133="yes","Member left - Ensure T55a sent",IF(AND('GP55A 23-24'!F134="Y",'GP55A 23-24'!M134=""),"Please Enter Part Time Hours",IF('GP55A 23-24'!N134="", "Please enter Standard hours", IF(D133&gt;100.1,"Error Detected - Code - A001",IF(C133="","Acceptable - FULL TIME",IF(F133&gt;5,"Error Detected - Code - B001",IF(F133&lt;-5,"Error Detected - Code - B002","Acceptable"))))))))</f>
        <v/>
      </c>
      <c r="H133" s="132">
        <f>'GP55A 23-24'!G134</f>
        <v>0</v>
      </c>
      <c r="I133" s="132" t="str">
        <f>IF(B133=0,"",('GP55A 23-24'!D134/100*M133))</f>
        <v/>
      </c>
      <c r="J133" s="132" t="str">
        <f t="shared" si="7"/>
        <v/>
      </c>
      <c r="K133" s="132" t="str">
        <f t="shared" si="8"/>
        <v/>
      </c>
      <c r="L133" s="231" t="str">
        <f>IF(B133=0,"",IF(P133="yes","Member Left - Ensure T55a sent", IF(K133&lt;-5,IF('GP1 Totals'!Y159&gt;0,"Maternity/SSP","Error Detected - Code - C001"),IF(K133&gt;5,CONCATENATE("Error Detected - Code C002")," Acceptable" ) )))</f>
        <v/>
      </c>
      <c r="M133" s="132" t="str">
        <f>IF(B133=0,"",'GP1 Totals'!Z159)</f>
        <v/>
      </c>
      <c r="N133" s="132" t="str">
        <f>IF(B133=0,"", 'GP55A 23-24'!G134/'GP55A 23-24'!D134*100)</f>
        <v/>
      </c>
      <c r="O133" s="132"/>
      <c r="P133" s="155" t="str">
        <f>IF('Member Info'!T160=1, "Yes", "")</f>
        <v/>
      </c>
      <c r="Q133" s="232" t="str">
        <f>IF(B133=0,"",
IF(P133="YES","Member has left",
IF(C133="Y",
IF('GP55A 23-24'!Z134="", "please Enter Members Email address for MSS access",IF(OR('GP55A 23-24'!Q134="",'GP55A 23-24'!V134=""),"missing address/postcode","")),
IF(D133&lt;95,"Full time member has not earned a Full time Salary",
IF('GP55A 23-24'!Z134="", "Please Enter Members Email address for MSS access",IF(OR('GP55A 23-24'!Q134="",'GP55A 23-24'!V134=""),"missing address/postcode",""))))))</f>
        <v/>
      </c>
      <c r="R133" s="126" t="str">
        <f>IF(B133=0,"",'GP55A 23-24'!AA134)</f>
        <v/>
      </c>
    </row>
    <row r="134" spans="1:18" x14ac:dyDescent="0.25">
      <c r="A134" s="126">
        <v>133</v>
      </c>
      <c r="B134" s="131">
        <f>'GP55A 23-24'!C135</f>
        <v>0</v>
      </c>
      <c r="C134" s="131" t="str">
        <f>'GP55A 23-24'!F135</f>
        <v/>
      </c>
      <c r="D134" s="132" t="str">
        <f>IF($B134=0,"",('GP55A 23-24'!D135)/(('Member Info'!I161/12)*'GP1 Totals'!AA160)*100)</f>
        <v/>
      </c>
      <c r="E134" s="132" t="str">
        <f>IF(B134=0,"", IF('GP55A 23-24'!N135=37.5,'GP55A 23-24'!M135/('GP55A 23-24'!N135*52.14)*100,IF('GP55A 23-24'!N135=37,'GP55A 23-24'!M135/('GP55A 23-24'!N135*52.14)*100,IF('GP55A 23-24'!N135=162.93,'GP55A 23-24'!M135/('GP55A 23-24'!N135*12)*100,IF('GP55A 23-24'!N135=160.76,'GP55A 23-24'!M135/('GP55A 23-24'!N135*12)*100,('GP55A 23-24'!M135/'GP55A 23-24'!N135)*100)))))</f>
        <v/>
      </c>
      <c r="F134" s="132" t="str">
        <f t="shared" si="6"/>
        <v/>
      </c>
      <c r="G134" s="231" t="str">
        <f>IF(B134=0,"",IF(P134="yes","Member left - Ensure T55a sent",IF(AND('GP55A 23-24'!F135="Y",'GP55A 23-24'!M135=""),"Please Enter Part Time Hours",IF('GP55A 23-24'!N135="", "Please enter Standard hours", IF(D134&gt;100.1,"Error Detected - Code - A001",IF(C134="","Acceptable - FULL TIME",IF(F134&gt;5,"Error Detected - Code - B001",IF(F134&lt;-5,"Error Detected - Code - B002","Acceptable"))))))))</f>
        <v/>
      </c>
      <c r="H134" s="132">
        <f>'GP55A 23-24'!G135</f>
        <v>0</v>
      </c>
      <c r="I134" s="132" t="str">
        <f>IF(B134=0,"",('GP55A 23-24'!D135/100*M134))</f>
        <v/>
      </c>
      <c r="J134" s="132" t="str">
        <f t="shared" si="7"/>
        <v/>
      </c>
      <c r="K134" s="132" t="str">
        <f t="shared" si="8"/>
        <v/>
      </c>
      <c r="L134" s="231" t="str">
        <f>IF(B134=0,"",IF(P134="yes","Member Left - Ensure T55a sent", IF(K134&lt;-5,IF('GP1 Totals'!Y160&gt;0,"Maternity/SSP","Error Detected - Code - C001"),IF(K134&gt;5,CONCATENATE("Error Detected - Code C002")," Acceptable" ) )))</f>
        <v/>
      </c>
      <c r="M134" s="132" t="str">
        <f>IF(B134=0,"",'GP1 Totals'!Z160)</f>
        <v/>
      </c>
      <c r="N134" s="132" t="str">
        <f>IF(B134=0,"", 'GP55A 23-24'!G135/'GP55A 23-24'!D135*100)</f>
        <v/>
      </c>
      <c r="O134" s="132"/>
      <c r="P134" s="155" t="str">
        <f>IF('Member Info'!T161=1, "Yes", "")</f>
        <v/>
      </c>
      <c r="Q134" s="232" t="str">
        <f>IF(B134=0,"",
IF(P134="YES","Member has left",
IF(C134="Y",
IF('GP55A 23-24'!Z135="", "please Enter Members Email address for MSS access",IF(OR('GP55A 23-24'!Q135="",'GP55A 23-24'!V135=""),"missing address/postcode","")),
IF(D134&lt;95,"Full time member has not earned a Full time Salary",
IF('GP55A 23-24'!Z135="", "Please Enter Members Email address for MSS access",IF(OR('GP55A 23-24'!Q135="",'GP55A 23-24'!V135=""),"missing address/postcode",""))))))</f>
        <v/>
      </c>
      <c r="R134" s="126" t="str">
        <f>IF(B134=0,"",'GP55A 23-24'!AA135)</f>
        <v/>
      </c>
    </row>
    <row r="135" spans="1:18" x14ac:dyDescent="0.25">
      <c r="A135" s="126">
        <v>134</v>
      </c>
      <c r="B135" s="131">
        <f>'GP55A 23-24'!C136</f>
        <v>0</v>
      </c>
      <c r="C135" s="131" t="str">
        <f>'GP55A 23-24'!F136</f>
        <v/>
      </c>
      <c r="D135" s="132" t="str">
        <f>IF($B135=0,"",('GP55A 23-24'!D136)/(('Member Info'!I162/12)*'GP1 Totals'!AA161)*100)</f>
        <v/>
      </c>
      <c r="E135" s="132" t="str">
        <f>IF(B135=0,"", IF('GP55A 23-24'!N136=37.5,'GP55A 23-24'!M136/('GP55A 23-24'!N136*52.14)*100,IF('GP55A 23-24'!N136=37,'GP55A 23-24'!M136/('GP55A 23-24'!N136*52.14)*100,IF('GP55A 23-24'!N136=162.93,'GP55A 23-24'!M136/('GP55A 23-24'!N136*12)*100,IF('GP55A 23-24'!N136=160.76,'GP55A 23-24'!M136/('GP55A 23-24'!N136*12)*100,('GP55A 23-24'!M136/'GP55A 23-24'!N136)*100)))))</f>
        <v/>
      </c>
      <c r="F135" s="132" t="str">
        <f t="shared" si="6"/>
        <v/>
      </c>
      <c r="G135" s="231" t="str">
        <f>IF(B135=0,"",IF(P135="yes","Member left - Ensure T55a sent",IF(AND('GP55A 23-24'!F136="Y",'GP55A 23-24'!M136=""),"Please Enter Part Time Hours",IF('GP55A 23-24'!N136="", "Please enter Standard hours", IF(D135&gt;100.1,"Error Detected - Code - A001",IF(C135="","Acceptable - FULL TIME",IF(F135&gt;5,"Error Detected - Code - B001",IF(F135&lt;-5,"Error Detected - Code - B002","Acceptable"))))))))</f>
        <v/>
      </c>
      <c r="H135" s="132">
        <f>'GP55A 23-24'!G136</f>
        <v>0</v>
      </c>
      <c r="I135" s="132" t="str">
        <f>IF(B135=0,"",('GP55A 23-24'!D136/100*M135))</f>
        <v/>
      </c>
      <c r="J135" s="132" t="str">
        <f t="shared" si="7"/>
        <v/>
      </c>
      <c r="K135" s="132" t="str">
        <f t="shared" si="8"/>
        <v/>
      </c>
      <c r="L135" s="231" t="str">
        <f>IF(B135=0,"",IF(P135="yes","Member Left - Ensure T55a sent", IF(K135&lt;-5,IF('GP1 Totals'!Y161&gt;0,"Maternity/SSP","Error Detected - Code - C001"),IF(K135&gt;5,CONCATENATE("Error Detected - Code C002")," Acceptable" ) )))</f>
        <v/>
      </c>
      <c r="M135" s="132" t="str">
        <f>IF(B135=0,"",'GP1 Totals'!Z161)</f>
        <v/>
      </c>
      <c r="N135" s="132" t="str">
        <f>IF(B135=0,"", 'GP55A 23-24'!G136/'GP55A 23-24'!D136*100)</f>
        <v/>
      </c>
      <c r="O135" s="132"/>
      <c r="P135" s="155" t="str">
        <f>IF('Member Info'!T162=1, "Yes", "")</f>
        <v/>
      </c>
      <c r="Q135" s="232" t="str">
        <f>IF(B135=0,"",
IF(P135="YES","Member has left",
IF(C135="Y",
IF('GP55A 23-24'!Z136="", "please Enter Members Email address for MSS access",IF(OR('GP55A 23-24'!Q136="",'GP55A 23-24'!V136=""),"missing address/postcode","")),
IF(D135&lt;95,"Full time member has not earned a Full time Salary",
IF('GP55A 23-24'!Z136="", "Please Enter Members Email address for MSS access",IF(OR('GP55A 23-24'!Q136="",'GP55A 23-24'!V136=""),"missing address/postcode",""))))))</f>
        <v/>
      </c>
      <c r="R135" s="126" t="str">
        <f>IF(B135=0,"",'GP55A 23-24'!AA136)</f>
        <v/>
      </c>
    </row>
    <row r="136" spans="1:18" x14ac:dyDescent="0.25">
      <c r="A136" s="126">
        <v>135</v>
      </c>
      <c r="B136" s="131">
        <f>'GP55A 23-24'!C137</f>
        <v>0</v>
      </c>
      <c r="C136" s="131" t="str">
        <f>'GP55A 23-24'!F137</f>
        <v/>
      </c>
      <c r="D136" s="132" t="str">
        <f>IF($B136=0,"",('GP55A 23-24'!D137)/(('Member Info'!I163/12)*'GP1 Totals'!AA162)*100)</f>
        <v/>
      </c>
      <c r="E136" s="132" t="str">
        <f>IF(B136=0,"", IF('GP55A 23-24'!N137=37.5,'GP55A 23-24'!M137/('GP55A 23-24'!N137*52.14)*100,IF('GP55A 23-24'!N137=37,'GP55A 23-24'!M137/('GP55A 23-24'!N137*52.14)*100,IF('GP55A 23-24'!N137=162.93,'GP55A 23-24'!M137/('GP55A 23-24'!N137*12)*100,IF('GP55A 23-24'!N137=160.76,'GP55A 23-24'!M137/('GP55A 23-24'!N137*12)*100,('GP55A 23-24'!M137/'GP55A 23-24'!N137)*100)))))</f>
        <v/>
      </c>
      <c r="F136" s="132" t="str">
        <f t="shared" si="6"/>
        <v/>
      </c>
      <c r="G136" s="231" t="str">
        <f>IF(B136=0,"",IF(P136="yes","Member left - Ensure T55a sent",IF(AND('GP55A 23-24'!F137="Y",'GP55A 23-24'!M137=""),"Please Enter Part Time Hours",IF('GP55A 23-24'!N137="", "Please enter Standard hours", IF(D136&gt;100.1,"Error Detected - Code - A001",IF(C136="","Acceptable - FULL TIME",IF(F136&gt;5,"Error Detected - Code - B001",IF(F136&lt;-5,"Error Detected - Code - B002","Acceptable"))))))))</f>
        <v/>
      </c>
      <c r="H136" s="132">
        <f>'GP55A 23-24'!G137</f>
        <v>0</v>
      </c>
      <c r="I136" s="132" t="str">
        <f>IF(B136=0,"",('GP55A 23-24'!D137/100*M136))</f>
        <v/>
      </c>
      <c r="J136" s="132" t="str">
        <f t="shared" si="7"/>
        <v/>
      </c>
      <c r="K136" s="132" t="str">
        <f t="shared" si="8"/>
        <v/>
      </c>
      <c r="L136" s="231" t="str">
        <f>IF(B136=0,"",IF(P136="yes","Member Left - Ensure T55a sent", IF(K136&lt;-5,IF('GP1 Totals'!Y162&gt;0,"Maternity/SSP","Error Detected - Code - C001"),IF(K136&gt;5,CONCATENATE("Error Detected - Code C002")," Acceptable" ) )))</f>
        <v/>
      </c>
      <c r="M136" s="132" t="str">
        <f>IF(B136=0,"",'GP1 Totals'!Z162)</f>
        <v/>
      </c>
      <c r="N136" s="132" t="str">
        <f>IF(B136=0,"", 'GP55A 23-24'!G137/'GP55A 23-24'!D137*100)</f>
        <v/>
      </c>
      <c r="O136" s="132"/>
      <c r="P136" s="155" t="str">
        <f>IF('Member Info'!T163=1, "Yes", "")</f>
        <v/>
      </c>
      <c r="Q136" s="232" t="str">
        <f>IF(B136=0,"",
IF(P136="YES","Member has left",
IF(C136="Y",
IF('GP55A 23-24'!Z137="", "please Enter Members Email address for MSS access",IF(OR('GP55A 23-24'!Q137="",'GP55A 23-24'!V137=""),"missing address/postcode","")),
IF(D136&lt;95,"Full time member has not earned a Full time Salary",
IF('GP55A 23-24'!Z137="", "Please Enter Members Email address for MSS access",IF(OR('GP55A 23-24'!Q137="",'GP55A 23-24'!V137=""),"missing address/postcode",""))))))</f>
        <v/>
      </c>
      <c r="R136" s="126" t="str">
        <f>IF(B136=0,"",'GP55A 23-24'!AA137)</f>
        <v/>
      </c>
    </row>
    <row r="137" spans="1:18" x14ac:dyDescent="0.25">
      <c r="A137" s="126">
        <v>136</v>
      </c>
      <c r="B137" s="131">
        <f>'GP55A 23-24'!C138</f>
        <v>0</v>
      </c>
      <c r="C137" s="131" t="str">
        <f>'GP55A 23-24'!F138</f>
        <v/>
      </c>
      <c r="D137" s="132" t="str">
        <f>IF($B137=0,"",('GP55A 23-24'!D138)/(('Member Info'!I164/12)*'GP1 Totals'!AA163)*100)</f>
        <v/>
      </c>
      <c r="E137" s="132" t="str">
        <f>IF(B137=0,"", IF('GP55A 23-24'!N138=37.5,'GP55A 23-24'!M138/('GP55A 23-24'!N138*52.14)*100,IF('GP55A 23-24'!N138=37,'GP55A 23-24'!M138/('GP55A 23-24'!N138*52.14)*100,IF('GP55A 23-24'!N138=162.93,'GP55A 23-24'!M138/('GP55A 23-24'!N138*12)*100,IF('GP55A 23-24'!N138=160.76,'GP55A 23-24'!M138/('GP55A 23-24'!N138*12)*100,('GP55A 23-24'!M138/'GP55A 23-24'!N138)*100)))))</f>
        <v/>
      </c>
      <c r="F137" s="132" t="str">
        <f t="shared" si="6"/>
        <v/>
      </c>
      <c r="G137" s="231" t="str">
        <f>IF(B137=0,"",IF(P137="yes","Member left - Ensure T55a sent",IF(AND('GP55A 23-24'!F138="Y",'GP55A 23-24'!M138=""),"Please Enter Part Time Hours",IF('GP55A 23-24'!N138="", "Please enter Standard hours", IF(D137&gt;100.1,"Error Detected - Code - A001",IF(C137="","Acceptable - FULL TIME",IF(F137&gt;5,"Error Detected - Code - B001",IF(F137&lt;-5,"Error Detected - Code - B002","Acceptable"))))))))</f>
        <v/>
      </c>
      <c r="H137" s="132">
        <f>'GP55A 23-24'!G138</f>
        <v>0</v>
      </c>
      <c r="I137" s="132" t="str">
        <f>IF(B137=0,"",('GP55A 23-24'!D138/100*M137))</f>
        <v/>
      </c>
      <c r="J137" s="132" t="str">
        <f t="shared" si="7"/>
        <v/>
      </c>
      <c r="K137" s="132" t="str">
        <f t="shared" si="8"/>
        <v/>
      </c>
      <c r="L137" s="231" t="str">
        <f>IF(B137=0,"",IF(P137="yes","Member Left - Ensure T55a sent", IF(K137&lt;-5,IF('GP1 Totals'!Y163&gt;0,"Maternity/SSP","Error Detected - Code - C001"),IF(K137&gt;5,CONCATENATE("Error Detected - Code C002")," Acceptable" ) )))</f>
        <v/>
      </c>
      <c r="M137" s="132" t="str">
        <f>IF(B137=0,"",'GP1 Totals'!Z163)</f>
        <v/>
      </c>
      <c r="N137" s="132" t="str">
        <f>IF(B137=0,"", 'GP55A 23-24'!G138/'GP55A 23-24'!D138*100)</f>
        <v/>
      </c>
      <c r="O137" s="132"/>
      <c r="P137" s="155" t="str">
        <f>IF('Member Info'!T164=1, "Yes", "")</f>
        <v/>
      </c>
      <c r="Q137" s="232" t="str">
        <f>IF(B137=0,"",
IF(P137="YES","Member has left",
IF(C137="Y",
IF('GP55A 23-24'!Z138="", "please Enter Members Email address for MSS access",IF(OR('GP55A 23-24'!Q138="",'GP55A 23-24'!V138=""),"missing address/postcode","")),
IF(D137&lt;95,"Full time member has not earned a Full time Salary",
IF('GP55A 23-24'!Z138="", "Please Enter Members Email address for MSS access",IF(OR('GP55A 23-24'!Q138="",'GP55A 23-24'!V138=""),"missing address/postcode",""))))))</f>
        <v/>
      </c>
      <c r="R137" s="126" t="str">
        <f>IF(B137=0,"",'GP55A 23-24'!AA138)</f>
        <v/>
      </c>
    </row>
    <row r="138" spans="1:18" x14ac:dyDescent="0.25">
      <c r="A138" s="126">
        <v>137</v>
      </c>
      <c r="B138" s="131">
        <f>'GP55A 23-24'!C139</f>
        <v>0</v>
      </c>
      <c r="C138" s="131" t="str">
        <f>'GP55A 23-24'!F139</f>
        <v/>
      </c>
      <c r="D138" s="132" t="str">
        <f>IF($B138=0,"",('GP55A 23-24'!D139)/(('Member Info'!I165/12)*'GP1 Totals'!AA164)*100)</f>
        <v/>
      </c>
      <c r="E138" s="132" t="str">
        <f>IF(B138=0,"", IF('GP55A 23-24'!N139=37.5,'GP55A 23-24'!M139/('GP55A 23-24'!N139*52.14)*100,IF('GP55A 23-24'!N139=37,'GP55A 23-24'!M139/('GP55A 23-24'!N139*52.14)*100,IF('GP55A 23-24'!N139=162.93,'GP55A 23-24'!M139/('GP55A 23-24'!N139*12)*100,IF('GP55A 23-24'!N139=160.76,'GP55A 23-24'!M139/('GP55A 23-24'!N139*12)*100,('GP55A 23-24'!M139/'GP55A 23-24'!N139)*100)))))</f>
        <v/>
      </c>
      <c r="F138" s="132" t="str">
        <f t="shared" si="6"/>
        <v/>
      </c>
      <c r="G138" s="231" t="str">
        <f>IF(B138=0,"",IF(P138="yes","Member left - Ensure T55a sent",IF(AND('GP55A 23-24'!F139="Y",'GP55A 23-24'!M139=""),"Please Enter Part Time Hours",IF('GP55A 23-24'!N139="", "Please enter Standard hours", IF(D138&gt;100.1,"Error Detected - Code - A001",IF(C138="","Acceptable - FULL TIME",IF(F138&gt;5,"Error Detected - Code - B001",IF(F138&lt;-5,"Error Detected - Code - B002","Acceptable"))))))))</f>
        <v/>
      </c>
      <c r="H138" s="132">
        <f>'GP55A 23-24'!G139</f>
        <v>0</v>
      </c>
      <c r="I138" s="132" t="str">
        <f>IF(B138=0,"",('GP55A 23-24'!D139/100*M138))</f>
        <v/>
      </c>
      <c r="J138" s="132" t="str">
        <f t="shared" si="7"/>
        <v/>
      </c>
      <c r="K138" s="132" t="str">
        <f t="shared" si="8"/>
        <v/>
      </c>
      <c r="L138" s="231" t="str">
        <f>IF(B138=0,"",IF(P138="yes","Member Left - Ensure T55a sent", IF(K138&lt;-5,IF('GP1 Totals'!Y164&gt;0,"Maternity/SSP","Error Detected - Code - C001"),IF(K138&gt;5,CONCATENATE("Error Detected - Code C002")," Acceptable" ) )))</f>
        <v/>
      </c>
      <c r="M138" s="132" t="str">
        <f>IF(B138=0,"",'GP1 Totals'!Z164)</f>
        <v/>
      </c>
      <c r="N138" s="132" t="str">
        <f>IF(B138=0,"", 'GP55A 23-24'!G139/'GP55A 23-24'!D139*100)</f>
        <v/>
      </c>
      <c r="O138" s="132"/>
      <c r="P138" s="155" t="str">
        <f>IF('Member Info'!T165=1, "Yes", "")</f>
        <v/>
      </c>
      <c r="Q138" s="232" t="str">
        <f>IF(B138=0,"",
IF(P138="YES","Member has left",
IF(C138="Y",
IF('GP55A 23-24'!Z139="", "please Enter Members Email address for MSS access",IF(OR('GP55A 23-24'!Q139="",'GP55A 23-24'!V139=""),"missing address/postcode","")),
IF(D138&lt;95,"Full time member has not earned a Full time Salary",
IF('GP55A 23-24'!Z139="", "Please Enter Members Email address for MSS access",IF(OR('GP55A 23-24'!Q139="",'GP55A 23-24'!V139=""),"missing address/postcode",""))))))</f>
        <v/>
      </c>
      <c r="R138" s="126" t="str">
        <f>IF(B138=0,"",'GP55A 23-24'!AA139)</f>
        <v/>
      </c>
    </row>
    <row r="139" spans="1:18" x14ac:dyDescent="0.25">
      <c r="A139" s="126">
        <v>138</v>
      </c>
      <c r="B139" s="131">
        <f>'GP55A 23-24'!C140</f>
        <v>0</v>
      </c>
      <c r="C139" s="131" t="str">
        <f>'GP55A 23-24'!F140</f>
        <v/>
      </c>
      <c r="D139" s="132" t="str">
        <f>IF($B139=0,"",('GP55A 23-24'!D140)/(('Member Info'!I166/12)*'GP1 Totals'!AA165)*100)</f>
        <v/>
      </c>
      <c r="E139" s="132" t="str">
        <f>IF(B139=0,"", IF('GP55A 23-24'!N140=37.5,'GP55A 23-24'!M140/('GP55A 23-24'!N140*52.14)*100,IF('GP55A 23-24'!N140=37,'GP55A 23-24'!M140/('GP55A 23-24'!N140*52.14)*100,IF('GP55A 23-24'!N140=162.93,'GP55A 23-24'!M140/('GP55A 23-24'!N140*12)*100,IF('GP55A 23-24'!N140=160.76,'GP55A 23-24'!M140/('GP55A 23-24'!N140*12)*100,('GP55A 23-24'!M140/'GP55A 23-24'!N140)*100)))))</f>
        <v/>
      </c>
      <c r="F139" s="132" t="str">
        <f t="shared" si="6"/>
        <v/>
      </c>
      <c r="G139" s="231" t="str">
        <f>IF(B139=0,"",IF(P139="yes","Member left - Ensure T55a sent",IF(AND('GP55A 23-24'!F140="Y",'GP55A 23-24'!M140=""),"Please Enter Part Time Hours",IF('GP55A 23-24'!N140="", "Please enter Standard hours", IF(D139&gt;100.1,"Error Detected - Code - A001",IF(C139="","Acceptable - FULL TIME",IF(F139&gt;5,"Error Detected - Code - B001",IF(F139&lt;-5,"Error Detected - Code - B002","Acceptable"))))))))</f>
        <v/>
      </c>
      <c r="H139" s="132">
        <f>'GP55A 23-24'!G140</f>
        <v>0</v>
      </c>
      <c r="I139" s="132" t="str">
        <f>IF(B139=0,"",('GP55A 23-24'!D140/100*M139))</f>
        <v/>
      </c>
      <c r="J139" s="132" t="str">
        <f t="shared" si="7"/>
        <v/>
      </c>
      <c r="K139" s="132" t="str">
        <f t="shared" si="8"/>
        <v/>
      </c>
      <c r="L139" s="231" t="str">
        <f>IF(B139=0,"",IF(P139="yes","Member Left - Ensure T55a sent", IF(K139&lt;-5,IF('GP1 Totals'!Y165&gt;0,"Maternity/SSP","Error Detected - Code - C001"),IF(K139&gt;5,CONCATENATE("Error Detected - Code C002")," Acceptable" ) )))</f>
        <v/>
      </c>
      <c r="M139" s="132" t="str">
        <f>IF(B139=0,"",'GP1 Totals'!Z165)</f>
        <v/>
      </c>
      <c r="N139" s="132" t="str">
        <f>IF(B139=0,"", 'GP55A 23-24'!G140/'GP55A 23-24'!D140*100)</f>
        <v/>
      </c>
      <c r="O139" s="132"/>
      <c r="P139" s="155" t="str">
        <f>IF('Member Info'!T166=1, "Yes", "")</f>
        <v/>
      </c>
      <c r="Q139" s="232" t="str">
        <f>IF(B139=0,"",
IF(P139="YES","Member has left",
IF(C139="Y",
IF('GP55A 23-24'!Z140="", "please Enter Members Email address for MSS access",IF(OR('GP55A 23-24'!Q140="",'GP55A 23-24'!V140=""),"missing address/postcode","")),
IF(D139&lt;95,"Full time member has not earned a Full time Salary",
IF('GP55A 23-24'!Z140="", "Please Enter Members Email address for MSS access",IF(OR('GP55A 23-24'!Q140="",'GP55A 23-24'!V140=""),"missing address/postcode",""))))))</f>
        <v/>
      </c>
      <c r="R139" s="126" t="str">
        <f>IF(B139=0,"",'GP55A 23-24'!AA140)</f>
        <v/>
      </c>
    </row>
    <row r="140" spans="1:18" x14ac:dyDescent="0.25">
      <c r="A140" s="126">
        <v>139</v>
      </c>
      <c r="B140" s="131">
        <f>'GP55A 23-24'!C141</f>
        <v>0</v>
      </c>
      <c r="C140" s="131" t="str">
        <f>'GP55A 23-24'!F141</f>
        <v/>
      </c>
      <c r="D140" s="132" t="str">
        <f>IF($B140=0,"",('GP55A 23-24'!D141)/(('Member Info'!I167/12)*'GP1 Totals'!AA166)*100)</f>
        <v/>
      </c>
      <c r="E140" s="132" t="str">
        <f>IF(B140=0,"", IF('GP55A 23-24'!N141=37.5,'GP55A 23-24'!M141/('GP55A 23-24'!N141*52.14)*100,IF('GP55A 23-24'!N141=37,'GP55A 23-24'!M141/('GP55A 23-24'!N141*52.14)*100,IF('GP55A 23-24'!N141=162.93,'GP55A 23-24'!M141/('GP55A 23-24'!N141*12)*100,IF('GP55A 23-24'!N141=160.76,'GP55A 23-24'!M141/('GP55A 23-24'!N141*12)*100,('GP55A 23-24'!M141/'GP55A 23-24'!N141)*100)))))</f>
        <v/>
      </c>
      <c r="F140" s="132" t="str">
        <f t="shared" si="6"/>
        <v/>
      </c>
      <c r="G140" s="231" t="str">
        <f>IF(B140=0,"",IF(P140="yes","Member left - Ensure T55a sent",IF(AND('GP55A 23-24'!F141="Y",'GP55A 23-24'!M141=""),"Please Enter Part Time Hours",IF('GP55A 23-24'!N141="", "Please enter Standard hours", IF(D140&gt;100.1,"Error Detected - Code - A001",IF(C140="","Acceptable - FULL TIME",IF(F140&gt;5,"Error Detected - Code - B001",IF(F140&lt;-5,"Error Detected - Code - B002","Acceptable"))))))))</f>
        <v/>
      </c>
      <c r="H140" s="132">
        <f>'GP55A 23-24'!G141</f>
        <v>0</v>
      </c>
      <c r="I140" s="132" t="str">
        <f>IF(B140=0,"",('GP55A 23-24'!D141/100*M140))</f>
        <v/>
      </c>
      <c r="J140" s="132" t="str">
        <f t="shared" si="7"/>
        <v/>
      </c>
      <c r="K140" s="132" t="str">
        <f t="shared" si="8"/>
        <v/>
      </c>
      <c r="L140" s="231" t="str">
        <f>IF(B140=0,"",IF(P140="yes","Member Left - Ensure T55a sent", IF(K140&lt;-5,IF('GP1 Totals'!Y166&gt;0,"Maternity/SSP","Error Detected - Code - C001"),IF(K140&gt;5,CONCATENATE("Error Detected - Code C002")," Acceptable" ) )))</f>
        <v/>
      </c>
      <c r="M140" s="132" t="str">
        <f>IF(B140=0,"",'GP1 Totals'!Z166)</f>
        <v/>
      </c>
      <c r="N140" s="132" t="str">
        <f>IF(B140=0,"", 'GP55A 23-24'!G141/'GP55A 23-24'!D141*100)</f>
        <v/>
      </c>
      <c r="O140" s="132"/>
      <c r="P140" s="155" t="str">
        <f>IF('Member Info'!T167=1, "Yes", "")</f>
        <v/>
      </c>
      <c r="Q140" s="232" t="str">
        <f>IF(B140=0,"",
IF(P140="YES","Member has left",
IF(C140="Y",
IF('GP55A 23-24'!Z141="", "please Enter Members Email address for MSS access",IF(OR('GP55A 23-24'!Q141="",'GP55A 23-24'!V141=""),"missing address/postcode","")),
IF(D140&lt;95,"Full time member has not earned a Full time Salary",
IF('GP55A 23-24'!Z141="", "Please Enter Members Email address for MSS access",IF(OR('GP55A 23-24'!Q141="",'GP55A 23-24'!V141=""),"missing address/postcode",""))))))</f>
        <v/>
      </c>
      <c r="R140" s="126" t="str">
        <f>IF(B140=0,"",'GP55A 23-24'!AA141)</f>
        <v/>
      </c>
    </row>
    <row r="141" spans="1:18" x14ac:dyDescent="0.25">
      <c r="A141" s="126">
        <v>140</v>
      </c>
      <c r="B141" s="131">
        <f>'GP55A 23-24'!C142</f>
        <v>0</v>
      </c>
      <c r="C141" s="131" t="str">
        <f>'GP55A 23-24'!F142</f>
        <v/>
      </c>
      <c r="D141" s="132" t="str">
        <f>IF($B141=0,"",('GP55A 23-24'!D142)/(('Member Info'!I168/12)*'GP1 Totals'!AA167)*100)</f>
        <v/>
      </c>
      <c r="E141" s="132" t="str">
        <f>IF(B141=0,"", IF('GP55A 23-24'!N142=37.5,'GP55A 23-24'!M142/('GP55A 23-24'!N142*52.14)*100,IF('GP55A 23-24'!N142=37,'GP55A 23-24'!M142/('GP55A 23-24'!N142*52.14)*100,IF('GP55A 23-24'!N142=162.93,'GP55A 23-24'!M142/('GP55A 23-24'!N142*12)*100,IF('GP55A 23-24'!N142=160.76,'GP55A 23-24'!M142/('GP55A 23-24'!N142*12)*100,('GP55A 23-24'!M142/'GP55A 23-24'!N142)*100)))))</f>
        <v/>
      </c>
      <c r="F141" s="132" t="str">
        <f t="shared" si="6"/>
        <v/>
      </c>
      <c r="G141" s="231" t="str">
        <f>IF(B141=0,"",IF(P141="yes","Member left - Ensure T55a sent",IF(AND('GP55A 23-24'!F142="Y",'GP55A 23-24'!M142=""),"Please Enter Part Time Hours",IF('GP55A 23-24'!N142="", "Please enter Standard hours", IF(D141&gt;100.1,"Error Detected - Code - A001",IF(C141="","Acceptable - FULL TIME",IF(F141&gt;5,"Error Detected - Code - B001",IF(F141&lt;-5,"Error Detected - Code - B002","Acceptable"))))))))</f>
        <v/>
      </c>
      <c r="H141" s="132">
        <f>'GP55A 23-24'!G142</f>
        <v>0</v>
      </c>
      <c r="I141" s="132" t="str">
        <f>IF(B141=0,"",('GP55A 23-24'!D142/100*M141))</f>
        <v/>
      </c>
      <c r="J141" s="132" t="str">
        <f t="shared" si="7"/>
        <v/>
      </c>
      <c r="K141" s="132" t="str">
        <f t="shared" si="8"/>
        <v/>
      </c>
      <c r="L141" s="231" t="str">
        <f>IF(B141=0,"",IF(P141="yes","Member Left - Ensure T55a sent", IF(K141&lt;-5,IF('GP1 Totals'!Y167&gt;0,"Maternity/SSP","Error Detected - Code - C001"),IF(K141&gt;5,CONCATENATE("Error Detected - Code C002")," Acceptable" ) )))</f>
        <v/>
      </c>
      <c r="M141" s="132" t="str">
        <f>IF(B141=0,"",'GP1 Totals'!Z167)</f>
        <v/>
      </c>
      <c r="N141" s="132" t="str">
        <f>IF(B141=0,"", 'GP55A 23-24'!G142/'GP55A 23-24'!D142*100)</f>
        <v/>
      </c>
      <c r="O141" s="132"/>
      <c r="P141" s="155" t="str">
        <f>IF('Member Info'!T168=1, "Yes", "")</f>
        <v/>
      </c>
      <c r="Q141" s="232" t="str">
        <f>IF(B141=0,"",
IF(P141="YES","Member has left",
IF(C141="Y",
IF('GP55A 23-24'!Z142="", "please Enter Members Email address for MSS access",IF(OR('GP55A 23-24'!Q142="",'GP55A 23-24'!V142=""),"missing address/postcode","")),
IF(D141&lt;95,"Full time member has not earned a Full time Salary",
IF('GP55A 23-24'!Z142="", "Please Enter Members Email address for MSS access",IF(OR('GP55A 23-24'!Q142="",'GP55A 23-24'!V142=""),"missing address/postcode",""))))))</f>
        <v/>
      </c>
      <c r="R141" s="126" t="str">
        <f>IF(B141=0,"",'GP55A 23-24'!AA142)</f>
        <v/>
      </c>
    </row>
    <row r="142" spans="1:18" x14ac:dyDescent="0.25">
      <c r="A142" s="126">
        <v>141</v>
      </c>
      <c r="B142" s="131">
        <f>'GP55A 23-24'!C143</f>
        <v>0</v>
      </c>
      <c r="C142" s="131" t="str">
        <f>'GP55A 23-24'!F143</f>
        <v/>
      </c>
      <c r="D142" s="132" t="str">
        <f>IF($B142=0,"",('GP55A 23-24'!D143)/(('Member Info'!I169/12)*'GP1 Totals'!AA168)*100)</f>
        <v/>
      </c>
      <c r="E142" s="132" t="str">
        <f>IF(B142=0,"", IF('GP55A 23-24'!N143=37.5,'GP55A 23-24'!M143/('GP55A 23-24'!N143*52.14)*100,IF('GP55A 23-24'!N143=37,'GP55A 23-24'!M143/('GP55A 23-24'!N143*52.14)*100,IF('GP55A 23-24'!N143=162.93,'GP55A 23-24'!M143/('GP55A 23-24'!N143*12)*100,IF('GP55A 23-24'!N143=160.76,'GP55A 23-24'!M143/('GP55A 23-24'!N143*12)*100,('GP55A 23-24'!M143/'GP55A 23-24'!N143)*100)))))</f>
        <v/>
      </c>
      <c r="F142" s="132" t="str">
        <f t="shared" si="6"/>
        <v/>
      </c>
      <c r="G142" s="231" t="str">
        <f>IF(B142=0,"",IF(P142="yes","Member left - Ensure T55a sent",IF(AND('GP55A 23-24'!F143="Y",'GP55A 23-24'!M143=""),"Please Enter Part Time Hours",IF('GP55A 23-24'!N143="", "Please enter Standard hours", IF(D142&gt;100.1,"Error Detected - Code - A001",IF(C142="","Acceptable - FULL TIME",IF(F142&gt;5,"Error Detected - Code - B001",IF(F142&lt;-5,"Error Detected - Code - B002","Acceptable"))))))))</f>
        <v/>
      </c>
      <c r="H142" s="132">
        <f>'GP55A 23-24'!G143</f>
        <v>0</v>
      </c>
      <c r="I142" s="132" t="str">
        <f>IF(B142=0,"",('GP55A 23-24'!D143/100*M142))</f>
        <v/>
      </c>
      <c r="J142" s="132" t="str">
        <f t="shared" si="7"/>
        <v/>
      </c>
      <c r="K142" s="132" t="str">
        <f t="shared" si="8"/>
        <v/>
      </c>
      <c r="L142" s="231" t="str">
        <f>IF(B142=0,"",IF(P142="yes","Member Left - Ensure T55a sent", IF(K142&lt;-5,IF('GP1 Totals'!Y168&gt;0,"Maternity/SSP","Error Detected - Code - C001"),IF(K142&gt;5,CONCATENATE("Error Detected - Code C002")," Acceptable" ) )))</f>
        <v/>
      </c>
      <c r="M142" s="132" t="str">
        <f>IF(B142=0,"",'GP1 Totals'!Z168)</f>
        <v/>
      </c>
      <c r="N142" s="132" t="str">
        <f>IF(B142=0,"", 'GP55A 23-24'!G143/'GP55A 23-24'!D143*100)</f>
        <v/>
      </c>
      <c r="O142" s="132"/>
      <c r="P142" s="155" t="str">
        <f>IF('Member Info'!T169=1, "Yes", "")</f>
        <v/>
      </c>
      <c r="Q142" s="232" t="str">
        <f>IF(B142=0,"",
IF(P142="YES","Member has left",
IF(C142="Y",
IF('GP55A 23-24'!Z143="", "please Enter Members Email address for MSS access",IF(OR('GP55A 23-24'!Q143="",'GP55A 23-24'!V143=""),"missing address/postcode","")),
IF(D142&lt;95,"Full time member has not earned a Full time Salary",
IF('GP55A 23-24'!Z143="", "Please Enter Members Email address for MSS access",IF(OR('GP55A 23-24'!Q143="",'GP55A 23-24'!V143=""),"missing address/postcode",""))))))</f>
        <v/>
      </c>
      <c r="R142" s="126" t="str">
        <f>IF(B142=0,"",'GP55A 23-24'!AA143)</f>
        <v/>
      </c>
    </row>
    <row r="143" spans="1:18" x14ac:dyDescent="0.25">
      <c r="A143" s="126">
        <v>142</v>
      </c>
      <c r="B143" s="131">
        <f>'GP55A 23-24'!C144</f>
        <v>0</v>
      </c>
      <c r="C143" s="131" t="str">
        <f>'GP55A 23-24'!F144</f>
        <v/>
      </c>
      <c r="D143" s="132" t="str">
        <f>IF($B143=0,"",('GP55A 23-24'!D144)/(('Member Info'!I170/12)*'GP1 Totals'!AA169)*100)</f>
        <v/>
      </c>
      <c r="E143" s="132" t="str">
        <f>IF(B143=0,"", IF('GP55A 23-24'!N144=37.5,'GP55A 23-24'!M144/('GP55A 23-24'!N144*52.14)*100,IF('GP55A 23-24'!N144=37,'GP55A 23-24'!M144/('GP55A 23-24'!N144*52.14)*100,IF('GP55A 23-24'!N144=162.93,'GP55A 23-24'!M144/('GP55A 23-24'!N144*12)*100,IF('GP55A 23-24'!N144=160.76,'GP55A 23-24'!M144/('GP55A 23-24'!N144*12)*100,('GP55A 23-24'!M144/'GP55A 23-24'!N144)*100)))))</f>
        <v/>
      </c>
      <c r="F143" s="132" t="str">
        <f t="shared" si="6"/>
        <v/>
      </c>
      <c r="G143" s="231" t="str">
        <f>IF(B143=0,"",IF(P143="yes","Member left - Ensure T55a sent",IF(AND('GP55A 23-24'!F144="Y",'GP55A 23-24'!M144=""),"Please Enter Part Time Hours",IF('GP55A 23-24'!N144="", "Please enter Standard hours", IF(D143&gt;100.1,"Error Detected - Code - A001",IF(C143="","Acceptable - FULL TIME",IF(F143&gt;5,"Error Detected - Code - B001",IF(F143&lt;-5,"Error Detected - Code - B002","Acceptable"))))))))</f>
        <v/>
      </c>
      <c r="H143" s="132">
        <f>'GP55A 23-24'!G144</f>
        <v>0</v>
      </c>
      <c r="I143" s="132" t="str">
        <f>IF(B143=0,"",('GP55A 23-24'!D144/100*M143))</f>
        <v/>
      </c>
      <c r="J143" s="132" t="str">
        <f t="shared" si="7"/>
        <v/>
      </c>
      <c r="K143" s="132" t="str">
        <f t="shared" si="8"/>
        <v/>
      </c>
      <c r="L143" s="231" t="str">
        <f>IF(B143=0,"",IF(P143="yes","Member Left - Ensure T55a sent", IF(K143&lt;-5,IF('GP1 Totals'!Y169&gt;0,"Maternity/SSP","Error Detected - Code - C001"),IF(K143&gt;5,CONCATENATE("Error Detected - Code C002")," Acceptable" ) )))</f>
        <v/>
      </c>
      <c r="M143" s="132" t="str">
        <f>IF(B143=0,"",'GP1 Totals'!Z169)</f>
        <v/>
      </c>
      <c r="N143" s="132" t="str">
        <f>IF(B143=0,"", 'GP55A 23-24'!G144/'GP55A 23-24'!D144*100)</f>
        <v/>
      </c>
      <c r="O143" s="132"/>
      <c r="P143" s="155" t="str">
        <f>IF('Member Info'!T170=1, "Yes", "")</f>
        <v/>
      </c>
      <c r="Q143" s="232" t="str">
        <f>IF(B143=0,"",
IF(P143="YES","Member has left",
IF(C143="Y",
IF('GP55A 23-24'!Z144="", "please Enter Members Email address for MSS access",IF(OR('GP55A 23-24'!Q144="",'GP55A 23-24'!V144=""),"missing address/postcode","")),
IF(D143&lt;95,"Full time member has not earned a Full time Salary",
IF('GP55A 23-24'!Z144="", "Please Enter Members Email address for MSS access",IF(OR('GP55A 23-24'!Q144="",'GP55A 23-24'!V144=""),"missing address/postcode",""))))))</f>
        <v/>
      </c>
      <c r="R143" s="126" t="str">
        <f>IF(B143=0,"",'GP55A 23-24'!AA144)</f>
        <v/>
      </c>
    </row>
    <row r="144" spans="1:18" x14ac:dyDescent="0.25">
      <c r="A144" s="126">
        <v>143</v>
      </c>
      <c r="B144" s="131">
        <f>'GP55A 23-24'!C145</f>
        <v>0</v>
      </c>
      <c r="C144" s="131" t="str">
        <f>'GP55A 23-24'!F145</f>
        <v/>
      </c>
      <c r="D144" s="132" t="str">
        <f>IF($B144=0,"",('GP55A 23-24'!D145)/(('Member Info'!I171/12)*'GP1 Totals'!AA170)*100)</f>
        <v/>
      </c>
      <c r="E144" s="132" t="str">
        <f>IF(B144=0,"", IF('GP55A 23-24'!N145=37.5,'GP55A 23-24'!M145/('GP55A 23-24'!N145*52.14)*100,IF('GP55A 23-24'!N145=37,'GP55A 23-24'!M145/('GP55A 23-24'!N145*52.14)*100,IF('GP55A 23-24'!N145=162.93,'GP55A 23-24'!M145/('GP55A 23-24'!N145*12)*100,IF('GP55A 23-24'!N145=160.76,'GP55A 23-24'!M145/('GP55A 23-24'!N145*12)*100,('GP55A 23-24'!M145/'GP55A 23-24'!N145)*100)))))</f>
        <v/>
      </c>
      <c r="F144" s="132" t="str">
        <f t="shared" si="6"/>
        <v/>
      </c>
      <c r="G144" s="231" t="str">
        <f>IF(B144=0,"",IF(P144="yes","Member left - Ensure T55a sent",IF(AND('GP55A 23-24'!F145="Y",'GP55A 23-24'!M145=""),"Please Enter Part Time Hours",IF('GP55A 23-24'!N145="", "Please enter Standard hours", IF(D144&gt;100.1,"Error Detected - Code - A001",IF(C144="","Acceptable - FULL TIME",IF(F144&gt;5,"Error Detected - Code - B001",IF(F144&lt;-5,"Error Detected - Code - B002","Acceptable"))))))))</f>
        <v/>
      </c>
      <c r="H144" s="132">
        <f>'GP55A 23-24'!G145</f>
        <v>0</v>
      </c>
      <c r="I144" s="132" t="str">
        <f>IF(B144=0,"",('GP55A 23-24'!D145/100*M144))</f>
        <v/>
      </c>
      <c r="J144" s="132" t="str">
        <f t="shared" si="7"/>
        <v/>
      </c>
      <c r="K144" s="132" t="str">
        <f t="shared" si="8"/>
        <v/>
      </c>
      <c r="L144" s="231" t="str">
        <f>IF(B144=0,"",IF(P144="yes","Member Left - Ensure T55a sent", IF(K144&lt;-5,IF('GP1 Totals'!Y170&gt;0,"Maternity/SSP","Error Detected - Code - C001"),IF(K144&gt;5,CONCATENATE("Error Detected - Code C002")," Acceptable" ) )))</f>
        <v/>
      </c>
      <c r="M144" s="132" t="str">
        <f>IF(B144=0,"",'GP1 Totals'!Z170)</f>
        <v/>
      </c>
      <c r="N144" s="132" t="str">
        <f>IF(B144=0,"", 'GP55A 23-24'!G145/'GP55A 23-24'!D145*100)</f>
        <v/>
      </c>
      <c r="O144" s="132"/>
      <c r="P144" s="155" t="str">
        <f>IF('Member Info'!T171=1, "Yes", "")</f>
        <v/>
      </c>
      <c r="Q144" s="232" t="str">
        <f>IF(B144=0,"",
IF(P144="YES","Member has left",
IF(C144="Y",
IF('GP55A 23-24'!Z145="", "please Enter Members Email address for MSS access",IF(OR('GP55A 23-24'!Q145="",'GP55A 23-24'!V145=""),"missing address/postcode","")),
IF(D144&lt;95,"Full time member has not earned a Full time Salary",
IF('GP55A 23-24'!Z145="", "Please Enter Members Email address for MSS access",IF(OR('GP55A 23-24'!Q145="",'GP55A 23-24'!V145=""),"missing address/postcode",""))))))</f>
        <v/>
      </c>
      <c r="R144" s="126" t="str">
        <f>IF(B144=0,"",'GP55A 23-24'!AA145)</f>
        <v/>
      </c>
    </row>
    <row r="145" spans="1:18" x14ac:dyDescent="0.25">
      <c r="A145" s="126">
        <v>144</v>
      </c>
      <c r="B145" s="131">
        <f>'GP55A 23-24'!C146</f>
        <v>0</v>
      </c>
      <c r="C145" s="131" t="str">
        <f>'GP55A 23-24'!F146</f>
        <v/>
      </c>
      <c r="D145" s="132" t="str">
        <f>IF($B145=0,"",('GP55A 23-24'!D146)/(('Member Info'!I172/12)*'GP1 Totals'!AA171)*100)</f>
        <v/>
      </c>
      <c r="E145" s="132" t="str">
        <f>IF(B145=0,"", IF('GP55A 23-24'!N146=37.5,'GP55A 23-24'!M146/('GP55A 23-24'!N146*52.14)*100,IF('GP55A 23-24'!N146=37,'GP55A 23-24'!M146/('GP55A 23-24'!N146*52.14)*100,IF('GP55A 23-24'!N146=162.93,'GP55A 23-24'!M146/('GP55A 23-24'!N146*12)*100,IF('GP55A 23-24'!N146=160.76,'GP55A 23-24'!M146/('GP55A 23-24'!N146*12)*100,('GP55A 23-24'!M146/'GP55A 23-24'!N146)*100)))))</f>
        <v/>
      </c>
      <c r="F145" s="132" t="str">
        <f t="shared" si="6"/>
        <v/>
      </c>
      <c r="G145" s="231" t="str">
        <f>IF(B145=0,"",IF(P145="yes","Member left - Ensure T55a sent",IF(AND('GP55A 23-24'!F146="Y",'GP55A 23-24'!M146=""),"Please Enter Part Time Hours",IF('GP55A 23-24'!N146="", "Please enter Standard hours", IF(D145&gt;100.1,"Error Detected - Code - A001",IF(C145="","Acceptable - FULL TIME",IF(F145&gt;5,"Error Detected - Code - B001",IF(F145&lt;-5,"Error Detected - Code - B002","Acceptable"))))))))</f>
        <v/>
      </c>
      <c r="H145" s="132">
        <f>'GP55A 23-24'!G146</f>
        <v>0</v>
      </c>
      <c r="I145" s="132" t="str">
        <f>IF(B145=0,"",('GP55A 23-24'!D146/100*M145))</f>
        <v/>
      </c>
      <c r="J145" s="132" t="str">
        <f t="shared" si="7"/>
        <v/>
      </c>
      <c r="K145" s="132" t="str">
        <f t="shared" si="8"/>
        <v/>
      </c>
      <c r="L145" s="231" t="str">
        <f>IF(B145=0,"",IF(P145="yes","Member Left - Ensure T55a sent", IF(K145&lt;-5,IF('GP1 Totals'!Y171&gt;0,"Maternity/SSP","Error Detected - Code - C001"),IF(K145&gt;5,CONCATENATE("Error Detected - Code C002")," Acceptable" ) )))</f>
        <v/>
      </c>
      <c r="M145" s="132" t="str">
        <f>IF(B145=0,"",'GP1 Totals'!Z171)</f>
        <v/>
      </c>
      <c r="N145" s="132" t="str">
        <f>IF(B145=0,"", 'GP55A 23-24'!G146/'GP55A 23-24'!D146*100)</f>
        <v/>
      </c>
      <c r="O145" s="132"/>
      <c r="P145" s="155" t="str">
        <f>IF('Member Info'!T172=1, "Yes", "")</f>
        <v/>
      </c>
      <c r="Q145" s="232" t="str">
        <f>IF(B145=0,"",
IF(P145="YES","Member has left",
IF(C145="Y",
IF('GP55A 23-24'!Z146="", "please Enter Members Email address for MSS access",IF(OR('GP55A 23-24'!Q146="",'GP55A 23-24'!V146=""),"missing address/postcode","")),
IF(D145&lt;95,"Full time member has not earned a Full time Salary",
IF('GP55A 23-24'!Z146="", "Please Enter Members Email address for MSS access",IF(OR('GP55A 23-24'!Q146="",'GP55A 23-24'!V146=""),"missing address/postcode",""))))))</f>
        <v/>
      </c>
      <c r="R145" s="126" t="str">
        <f>IF(B145=0,"",'GP55A 23-24'!AA146)</f>
        <v/>
      </c>
    </row>
    <row r="146" spans="1:18" x14ac:dyDescent="0.25">
      <c r="A146" s="126">
        <v>145</v>
      </c>
      <c r="B146" s="131">
        <f>'GP55A 23-24'!C147</f>
        <v>0</v>
      </c>
      <c r="C146" s="131" t="str">
        <f>'GP55A 23-24'!F147</f>
        <v/>
      </c>
      <c r="D146" s="132" t="str">
        <f>IF($B146=0,"",('GP55A 23-24'!D147)/(('Member Info'!I173/12)*'GP1 Totals'!AA172)*100)</f>
        <v/>
      </c>
      <c r="E146" s="132" t="str">
        <f>IF(B146=0,"", IF('GP55A 23-24'!N147=37.5,'GP55A 23-24'!M147/('GP55A 23-24'!N147*52.14)*100,IF('GP55A 23-24'!N147=37,'GP55A 23-24'!M147/('GP55A 23-24'!N147*52.14)*100,IF('GP55A 23-24'!N147=162.93,'GP55A 23-24'!M147/('GP55A 23-24'!N147*12)*100,IF('GP55A 23-24'!N147=160.76,'GP55A 23-24'!M147/('GP55A 23-24'!N147*12)*100,('GP55A 23-24'!M147/'GP55A 23-24'!N147)*100)))))</f>
        <v/>
      </c>
      <c r="F146" s="132" t="str">
        <f t="shared" si="6"/>
        <v/>
      </c>
      <c r="G146" s="231" t="str">
        <f>IF(B146=0,"",IF(P146="yes","Member left - Ensure T55a sent",IF(AND('GP55A 23-24'!F147="Y",'GP55A 23-24'!M147=""),"Please Enter Part Time Hours",IF('GP55A 23-24'!N147="", "Please enter Standard hours", IF(D146&gt;100.1,"Error Detected - Code - A001",IF(C146="","Acceptable - FULL TIME",IF(F146&gt;5,"Error Detected - Code - B001",IF(F146&lt;-5,"Error Detected - Code - B002","Acceptable"))))))))</f>
        <v/>
      </c>
      <c r="H146" s="132">
        <f>'GP55A 23-24'!G147</f>
        <v>0</v>
      </c>
      <c r="I146" s="132" t="str">
        <f>IF(B146=0,"",('GP55A 23-24'!D147/100*M146))</f>
        <v/>
      </c>
      <c r="J146" s="132" t="str">
        <f t="shared" si="7"/>
        <v/>
      </c>
      <c r="K146" s="132" t="str">
        <f t="shared" si="8"/>
        <v/>
      </c>
      <c r="L146" s="231" t="str">
        <f>IF(B146=0,"",IF(P146="yes","Member Left - Ensure T55a sent", IF(K146&lt;-5,IF('GP1 Totals'!Y172&gt;0,"Maternity/SSP","Error Detected - Code - C001"),IF(K146&gt;5,CONCATENATE("Error Detected - Code C002")," Acceptable" ) )))</f>
        <v/>
      </c>
      <c r="M146" s="132" t="str">
        <f>IF(B146=0,"",'GP1 Totals'!Z172)</f>
        <v/>
      </c>
      <c r="N146" s="132" t="str">
        <f>IF(B146=0,"", 'GP55A 23-24'!G147/'GP55A 23-24'!D147*100)</f>
        <v/>
      </c>
      <c r="O146" s="132"/>
      <c r="P146" s="155" t="str">
        <f>IF('Member Info'!T173=1, "Yes", "")</f>
        <v/>
      </c>
      <c r="Q146" s="232" t="str">
        <f>IF(B146=0,"",
IF(P146="YES","Member has left",
IF(C146="Y",
IF('GP55A 23-24'!Z147="", "please Enter Members Email address for MSS access",IF(OR('GP55A 23-24'!Q147="",'GP55A 23-24'!V147=""),"missing address/postcode","")),
IF(D146&lt;95,"Full time member has not earned a Full time Salary",
IF('GP55A 23-24'!Z147="", "Please Enter Members Email address for MSS access",IF(OR('GP55A 23-24'!Q147="",'GP55A 23-24'!V147=""),"missing address/postcode",""))))))</f>
        <v/>
      </c>
      <c r="R146" s="126" t="str">
        <f>IF(B146=0,"",'GP55A 23-24'!AA147)</f>
        <v/>
      </c>
    </row>
    <row r="147" spans="1:18" x14ac:dyDescent="0.25">
      <c r="A147" s="126">
        <v>146</v>
      </c>
      <c r="B147" s="131">
        <f>'GP55A 23-24'!C148</f>
        <v>0</v>
      </c>
      <c r="C147" s="131" t="str">
        <f>'GP55A 23-24'!F148</f>
        <v/>
      </c>
      <c r="D147" s="132" t="str">
        <f>IF($B147=0,"",('GP55A 23-24'!D148)/(('Member Info'!I174/12)*'GP1 Totals'!AA173)*100)</f>
        <v/>
      </c>
      <c r="E147" s="132" t="str">
        <f>IF(B147=0,"", IF('GP55A 23-24'!N148=37.5,'GP55A 23-24'!M148/('GP55A 23-24'!N148*52.14)*100,IF('GP55A 23-24'!N148=37,'GP55A 23-24'!M148/('GP55A 23-24'!N148*52.14)*100,IF('GP55A 23-24'!N148=162.93,'GP55A 23-24'!M148/('GP55A 23-24'!N148*12)*100,IF('GP55A 23-24'!N148=160.76,'GP55A 23-24'!M148/('GP55A 23-24'!N148*12)*100,('GP55A 23-24'!M148/'GP55A 23-24'!N148)*100)))))</f>
        <v/>
      </c>
      <c r="F147" s="132" t="str">
        <f t="shared" si="6"/>
        <v/>
      </c>
      <c r="G147" s="231" t="str">
        <f>IF(B147=0,"",IF(P147="yes","Member left - Ensure T55a sent",IF(AND('GP55A 23-24'!F148="Y",'GP55A 23-24'!M148=""),"Please Enter Part Time Hours",IF('GP55A 23-24'!N148="", "Please enter Standard hours", IF(D147&gt;100.1,"Error Detected - Code - A001",IF(C147="","Acceptable - FULL TIME",IF(F147&gt;5,"Error Detected - Code - B001",IF(F147&lt;-5,"Error Detected - Code - B002","Acceptable"))))))))</f>
        <v/>
      </c>
      <c r="H147" s="132">
        <f>'GP55A 23-24'!G148</f>
        <v>0</v>
      </c>
      <c r="I147" s="132" t="str">
        <f>IF(B147=0,"",('GP55A 23-24'!D148/100*M147))</f>
        <v/>
      </c>
      <c r="J147" s="132" t="str">
        <f t="shared" si="7"/>
        <v/>
      </c>
      <c r="K147" s="132" t="str">
        <f t="shared" si="8"/>
        <v/>
      </c>
      <c r="L147" s="231" t="str">
        <f>IF(B147=0,"",IF(P147="yes","Member Left - Ensure T55a sent", IF(K147&lt;-5,IF('GP1 Totals'!Y173&gt;0,"Maternity/SSP","Error Detected - Code - C001"),IF(K147&gt;5,CONCATENATE("Error Detected - Code C002")," Acceptable" ) )))</f>
        <v/>
      </c>
      <c r="M147" s="132" t="str">
        <f>IF(B147=0,"",'GP1 Totals'!Z173)</f>
        <v/>
      </c>
      <c r="N147" s="132" t="str">
        <f>IF(B147=0,"", 'GP55A 23-24'!G148/'GP55A 23-24'!D148*100)</f>
        <v/>
      </c>
      <c r="O147" s="132"/>
      <c r="P147" s="155" t="str">
        <f>IF('Member Info'!T174=1, "Yes", "")</f>
        <v/>
      </c>
      <c r="Q147" s="232" t="str">
        <f>IF(B147=0,"",
IF(P147="YES","Member has left",
IF(C147="Y",
IF('GP55A 23-24'!Z148="", "please Enter Members Email address for MSS access",IF(OR('GP55A 23-24'!Q148="",'GP55A 23-24'!V148=""),"missing address/postcode","")),
IF(D147&lt;95,"Full time member has not earned a Full time Salary",
IF('GP55A 23-24'!Z148="", "Please Enter Members Email address for MSS access",IF(OR('GP55A 23-24'!Q148="",'GP55A 23-24'!V148=""),"missing address/postcode",""))))))</f>
        <v/>
      </c>
      <c r="R147" s="126" t="str">
        <f>IF(B147=0,"",'GP55A 23-24'!AA148)</f>
        <v/>
      </c>
    </row>
    <row r="148" spans="1:18" x14ac:dyDescent="0.25">
      <c r="A148" s="126">
        <v>147</v>
      </c>
      <c r="B148" s="131">
        <f>'GP55A 23-24'!C149</f>
        <v>0</v>
      </c>
      <c r="C148" s="131" t="str">
        <f>'GP55A 23-24'!F149</f>
        <v/>
      </c>
      <c r="D148" s="132" t="str">
        <f>IF($B148=0,"",('GP55A 23-24'!D149)/(('Member Info'!I175/12)*'GP1 Totals'!AA174)*100)</f>
        <v/>
      </c>
      <c r="E148" s="132" t="str">
        <f>IF(B148=0,"", IF('GP55A 23-24'!N149=37.5,'GP55A 23-24'!M149/('GP55A 23-24'!N149*52.14)*100,IF('GP55A 23-24'!N149=37,'GP55A 23-24'!M149/('GP55A 23-24'!N149*52.14)*100,IF('GP55A 23-24'!N149=162.93,'GP55A 23-24'!M149/('GP55A 23-24'!N149*12)*100,IF('GP55A 23-24'!N149=160.76,'GP55A 23-24'!M149/('GP55A 23-24'!N149*12)*100,('GP55A 23-24'!M149/'GP55A 23-24'!N149)*100)))))</f>
        <v/>
      </c>
      <c r="F148" s="132" t="str">
        <f t="shared" si="6"/>
        <v/>
      </c>
      <c r="G148" s="231" t="str">
        <f>IF(B148=0,"",IF(P148="yes","Member left - Ensure T55a sent",IF(AND('GP55A 23-24'!F149="Y",'GP55A 23-24'!M149=""),"Please Enter Part Time Hours",IF('GP55A 23-24'!N149="", "Please enter Standard hours", IF(D148&gt;100.1,"Error Detected - Code - A001",IF(C148="","Acceptable - FULL TIME",IF(F148&gt;5,"Error Detected - Code - B001",IF(F148&lt;-5,"Error Detected - Code - B002","Acceptable"))))))))</f>
        <v/>
      </c>
      <c r="H148" s="132">
        <f>'GP55A 23-24'!G149</f>
        <v>0</v>
      </c>
      <c r="I148" s="132" t="str">
        <f>IF(B148=0,"",('GP55A 23-24'!D149/100*M148))</f>
        <v/>
      </c>
      <c r="J148" s="132" t="str">
        <f t="shared" si="7"/>
        <v/>
      </c>
      <c r="K148" s="132" t="str">
        <f t="shared" si="8"/>
        <v/>
      </c>
      <c r="L148" s="231" t="str">
        <f>IF(B148=0,"",IF(P148="yes","Member Left - Ensure T55a sent", IF(K148&lt;-5,IF('GP1 Totals'!Y174&gt;0,"Maternity/SSP","Error Detected - Code - C001"),IF(K148&gt;5,CONCATENATE("Error Detected - Code C002")," Acceptable" ) )))</f>
        <v/>
      </c>
      <c r="M148" s="132" t="str">
        <f>IF(B148=0,"",'GP1 Totals'!Z174)</f>
        <v/>
      </c>
      <c r="N148" s="132" t="str">
        <f>IF(B148=0,"", 'GP55A 23-24'!G149/'GP55A 23-24'!D149*100)</f>
        <v/>
      </c>
      <c r="O148" s="132"/>
      <c r="P148" s="155" t="str">
        <f>IF('Member Info'!T175=1, "Yes", "")</f>
        <v/>
      </c>
      <c r="Q148" s="232" t="str">
        <f>IF(B148=0,"",
IF(P148="YES","Member has left",
IF(C148="Y",
IF('GP55A 23-24'!Z149="", "please Enter Members Email address for MSS access",IF(OR('GP55A 23-24'!Q149="",'GP55A 23-24'!V149=""),"missing address/postcode","")),
IF(D148&lt;95,"Full time member has not earned a Full time Salary",
IF('GP55A 23-24'!Z149="", "Please Enter Members Email address for MSS access",IF(OR('GP55A 23-24'!Q149="",'GP55A 23-24'!V149=""),"missing address/postcode",""))))))</f>
        <v/>
      </c>
      <c r="R148" s="126" t="str">
        <f>IF(B148=0,"",'GP55A 23-24'!AA149)</f>
        <v/>
      </c>
    </row>
    <row r="149" spans="1:18" x14ac:dyDescent="0.25">
      <c r="A149" s="126">
        <v>148</v>
      </c>
      <c r="B149" s="131">
        <f>'GP55A 23-24'!C150</f>
        <v>0</v>
      </c>
      <c r="C149" s="131" t="str">
        <f>'GP55A 23-24'!F150</f>
        <v/>
      </c>
      <c r="D149" s="132" t="str">
        <f>IF($B149=0,"",('GP55A 23-24'!D150)/(('Member Info'!I176/12)*'GP1 Totals'!AA175)*100)</f>
        <v/>
      </c>
      <c r="E149" s="132" t="str">
        <f>IF(B149=0,"", IF('GP55A 23-24'!N150=37.5,'GP55A 23-24'!M150/('GP55A 23-24'!N150*52.14)*100,IF('GP55A 23-24'!N150=37,'GP55A 23-24'!M150/('GP55A 23-24'!N150*52.14)*100,IF('GP55A 23-24'!N150=162.93,'GP55A 23-24'!M150/('GP55A 23-24'!N150*12)*100,IF('GP55A 23-24'!N150=160.76,'GP55A 23-24'!M150/('GP55A 23-24'!N150*12)*100,('GP55A 23-24'!M150/'GP55A 23-24'!N150)*100)))))</f>
        <v/>
      </c>
      <c r="F149" s="132" t="str">
        <f t="shared" si="6"/>
        <v/>
      </c>
      <c r="G149" s="231" t="str">
        <f>IF(B149=0,"",IF(P149="yes","Member left - Ensure T55a sent",IF(AND('GP55A 23-24'!F150="Y",'GP55A 23-24'!M150=""),"Please Enter Part Time Hours",IF('GP55A 23-24'!N150="", "Please enter Standard hours", IF(D149&gt;100.1,"Error Detected - Code - A001",IF(C149="","Acceptable - FULL TIME",IF(F149&gt;5,"Error Detected - Code - B001",IF(F149&lt;-5,"Error Detected - Code - B002","Acceptable"))))))))</f>
        <v/>
      </c>
      <c r="H149" s="132">
        <f>'GP55A 23-24'!G150</f>
        <v>0</v>
      </c>
      <c r="I149" s="132" t="str">
        <f>IF(B149=0,"",('GP55A 23-24'!D150/100*M149))</f>
        <v/>
      </c>
      <c r="J149" s="132" t="str">
        <f t="shared" si="7"/>
        <v/>
      </c>
      <c r="K149" s="132" t="str">
        <f t="shared" si="8"/>
        <v/>
      </c>
      <c r="L149" s="231" t="str">
        <f>IF(B149=0,"",IF(P149="yes","Member Left - Ensure T55a sent", IF(K149&lt;-5,IF('GP1 Totals'!Y175&gt;0,"Maternity/SSP","Error Detected - Code - C001"),IF(K149&gt;5,CONCATENATE("Error Detected - Code C002")," Acceptable" ) )))</f>
        <v/>
      </c>
      <c r="M149" s="132" t="str">
        <f>IF(B149=0,"",'GP1 Totals'!Z175)</f>
        <v/>
      </c>
      <c r="N149" s="132" t="str">
        <f>IF(B149=0,"", 'GP55A 23-24'!G150/'GP55A 23-24'!D150*100)</f>
        <v/>
      </c>
      <c r="O149" s="132"/>
      <c r="P149" s="155" t="str">
        <f>IF('Member Info'!T176=1, "Yes", "")</f>
        <v/>
      </c>
      <c r="Q149" s="232" t="str">
        <f>IF(B149=0,"",
IF(P149="YES","Member has left",
IF(C149="Y",
IF('GP55A 23-24'!Z150="", "please Enter Members Email address for MSS access",IF(OR('GP55A 23-24'!Q150="",'GP55A 23-24'!V150=""),"missing address/postcode","")),
IF(D149&lt;95,"Full time member has not earned a Full time Salary",
IF('GP55A 23-24'!Z150="", "Please Enter Members Email address for MSS access",IF(OR('GP55A 23-24'!Q150="",'GP55A 23-24'!V150=""),"missing address/postcode",""))))))</f>
        <v/>
      </c>
      <c r="R149" s="126" t="str">
        <f>IF(B149=0,"",'GP55A 23-24'!AA150)</f>
        <v/>
      </c>
    </row>
    <row r="150" spans="1:18" x14ac:dyDescent="0.25">
      <c r="A150" s="126">
        <v>149</v>
      </c>
      <c r="B150" s="131">
        <f>'GP55A 23-24'!C151</f>
        <v>0</v>
      </c>
      <c r="C150" s="131" t="str">
        <f>'GP55A 23-24'!F151</f>
        <v/>
      </c>
      <c r="D150" s="132" t="str">
        <f>IF($B150=0,"",('GP55A 23-24'!D151)/(('Member Info'!I177/12)*'GP1 Totals'!AA176)*100)</f>
        <v/>
      </c>
      <c r="E150" s="132" t="str">
        <f>IF(B150=0,"", IF('GP55A 23-24'!N151=37.5,'GP55A 23-24'!M151/('GP55A 23-24'!N151*52.14)*100,IF('GP55A 23-24'!N151=37,'GP55A 23-24'!M151/('GP55A 23-24'!N151*52.14)*100,IF('GP55A 23-24'!N151=162.93,'GP55A 23-24'!M151/('GP55A 23-24'!N151*12)*100,IF('GP55A 23-24'!N151=160.76,'GP55A 23-24'!M151/('GP55A 23-24'!N151*12)*100,('GP55A 23-24'!M151/'GP55A 23-24'!N151)*100)))))</f>
        <v/>
      </c>
      <c r="F150" s="132" t="str">
        <f t="shared" si="6"/>
        <v/>
      </c>
      <c r="G150" s="231" t="str">
        <f>IF(B150=0,"",IF(P150="yes","Member left - Ensure T55a sent",IF(AND('GP55A 23-24'!F151="Y",'GP55A 23-24'!M151=""),"Please Enter Part Time Hours",IF('GP55A 23-24'!N151="", "Please enter Standard hours", IF(D150&gt;100.1,"Error Detected - Code - A001",IF(C150="","Acceptable - FULL TIME",IF(F150&gt;5,"Error Detected - Code - B001",IF(F150&lt;-5,"Error Detected - Code - B002","Acceptable"))))))))</f>
        <v/>
      </c>
      <c r="H150" s="132">
        <f>'GP55A 23-24'!G151</f>
        <v>0</v>
      </c>
      <c r="I150" s="132" t="str">
        <f>IF(B150=0,"",('GP55A 23-24'!D151/100*M150))</f>
        <v/>
      </c>
      <c r="J150" s="132" t="str">
        <f t="shared" si="7"/>
        <v/>
      </c>
      <c r="K150" s="132" t="str">
        <f t="shared" si="8"/>
        <v/>
      </c>
      <c r="L150" s="231" t="str">
        <f>IF(B150=0,"",IF(P150="yes","Member Left - Ensure T55a sent", IF(K150&lt;-5,IF('GP1 Totals'!Y176&gt;0,"Maternity/SSP","Error Detected - Code - C001"),IF(K150&gt;5,CONCATENATE("Error Detected - Code C002")," Acceptable" ) )))</f>
        <v/>
      </c>
      <c r="M150" s="132" t="str">
        <f>IF(B150=0,"",'GP1 Totals'!Z176)</f>
        <v/>
      </c>
      <c r="N150" s="132" t="str">
        <f>IF(B150=0,"", 'GP55A 23-24'!G151/'GP55A 23-24'!D151*100)</f>
        <v/>
      </c>
      <c r="O150" s="132"/>
      <c r="P150" s="155" t="str">
        <f>IF('Member Info'!T177=1, "Yes", "")</f>
        <v/>
      </c>
      <c r="Q150" s="232" t="str">
        <f>IF(B150=0,"",
IF(P150="YES","Member has left",
IF(C150="Y",
IF('GP55A 23-24'!Z151="", "please Enter Members Email address for MSS access",IF(OR('GP55A 23-24'!Q151="",'GP55A 23-24'!V151=""),"missing address/postcode","")),
IF(D150&lt;95,"Full time member has not earned a Full time Salary",
IF('GP55A 23-24'!Z151="", "Please Enter Members Email address for MSS access",IF(OR('GP55A 23-24'!Q151="",'GP55A 23-24'!V151=""),"missing address/postcode",""))))))</f>
        <v/>
      </c>
      <c r="R150" s="126" t="str">
        <f>IF(B150=0,"",'GP55A 23-24'!AA151)</f>
        <v/>
      </c>
    </row>
    <row r="151" spans="1:18" x14ac:dyDescent="0.25">
      <c r="A151" s="126">
        <v>150</v>
      </c>
      <c r="B151" s="131">
        <f>'GP55A 23-24'!C152</f>
        <v>0</v>
      </c>
      <c r="C151" s="131" t="str">
        <f>'GP55A 23-24'!F152</f>
        <v/>
      </c>
      <c r="D151" s="132" t="str">
        <f>IF($B151=0,"",('GP55A 23-24'!D152)/(('Member Info'!I178/12)*'GP1 Totals'!AA177)*100)</f>
        <v/>
      </c>
      <c r="E151" s="132" t="str">
        <f>IF(B151=0,"", IF('GP55A 23-24'!N152=37.5,'GP55A 23-24'!M152/('GP55A 23-24'!N152*52.14)*100,IF('GP55A 23-24'!N152=37,'GP55A 23-24'!M152/('GP55A 23-24'!N152*52.14)*100,IF('GP55A 23-24'!N152=162.93,'GP55A 23-24'!M152/('GP55A 23-24'!N152*12)*100,IF('GP55A 23-24'!N152=160.76,'GP55A 23-24'!M152/('GP55A 23-24'!N152*12)*100,('GP55A 23-24'!M152/'GP55A 23-24'!N152)*100)))))</f>
        <v/>
      </c>
      <c r="F151" s="132" t="str">
        <f t="shared" si="6"/>
        <v/>
      </c>
      <c r="G151" s="231" t="str">
        <f>IF(B151=0,"",IF(P151="yes","Member left - Ensure T55a sent",IF(AND('GP55A 23-24'!F152="Y",'GP55A 23-24'!M152=""),"Please Enter Part Time Hours",IF('GP55A 23-24'!N152="", "Please enter Standard hours", IF(D151&gt;100.1,"Error Detected - Code - A001",IF(C151="","Acceptable - FULL TIME",IF(F151&gt;5,"Error Detected - Code - B001",IF(F151&lt;-5,"Error Detected - Code - B002","Acceptable"))))))))</f>
        <v/>
      </c>
      <c r="H151" s="132">
        <f>'GP55A 23-24'!G152</f>
        <v>0</v>
      </c>
      <c r="I151" s="132" t="str">
        <f>IF(B151=0,"",('GP55A 23-24'!D152/100*M151))</f>
        <v/>
      </c>
      <c r="J151" s="132" t="str">
        <f t="shared" si="7"/>
        <v/>
      </c>
      <c r="K151" s="132" t="str">
        <f t="shared" si="8"/>
        <v/>
      </c>
      <c r="L151" s="231" t="str">
        <f>IF(B151=0,"",IF(P151="yes","Member Left - Ensure T55a sent", IF(K151&lt;-5,IF('GP1 Totals'!Y177&gt;0,"Maternity/SSP","Error Detected - Code - C001"),IF(K151&gt;5,CONCATENATE("Error Detected - Code C002")," Acceptable" ) )))</f>
        <v/>
      </c>
      <c r="M151" s="132" t="str">
        <f>IF(B151=0,"",'GP1 Totals'!Z177)</f>
        <v/>
      </c>
      <c r="N151" s="132" t="str">
        <f>IF(B151=0,"", 'GP55A 23-24'!G152/'GP55A 23-24'!D152*100)</f>
        <v/>
      </c>
      <c r="O151" s="132"/>
      <c r="P151" s="155" t="str">
        <f>IF('Member Info'!T178=1, "Yes", "")</f>
        <v/>
      </c>
      <c r="Q151" s="232" t="str">
        <f>IF(B151=0,"",
IF(P151="YES","Member has left",
IF(C151="Y",
IF('GP55A 23-24'!Z152="", "please Enter Members Email address for MSS access",IF(OR('GP55A 23-24'!Q152="",'GP55A 23-24'!V152=""),"missing address/postcode","")),
IF(D151&lt;95,"Full time member has not earned a Full time Salary",
IF('GP55A 23-24'!Z152="", "Please Enter Members Email address for MSS access",IF(OR('GP55A 23-24'!Q152="",'GP55A 23-24'!V152=""),"missing address/postcode",""))))))</f>
        <v/>
      </c>
      <c r="R151" s="126" t="str">
        <f>IF(B151=0,"",'GP55A 23-24'!AA152)</f>
        <v/>
      </c>
    </row>
    <row r="152" spans="1:18" x14ac:dyDescent="0.25">
      <c r="B152" s="131">
        <f>'GP55A 23-24'!C153</f>
        <v>0</v>
      </c>
      <c r="C152" s="131">
        <f>'GP55A 23-24'!F153</f>
        <v>0</v>
      </c>
      <c r="D152" s="132" t="str">
        <f>IF($B152=0,"",('GP55A 23-24'!D153)/(('Member Info'!I179/12)*'GP1 Totals'!AA178)*100)</f>
        <v/>
      </c>
      <c r="E152" s="132" t="str">
        <f>IF(B152=0,"", IF('GP55A 23-24'!N153=37.5,'GP55A 23-24'!M153/('GP55A 23-24'!N153*52.14)*100,IF('GP55A 23-24'!N153=37,'GP55A 23-24'!M153/('GP55A 23-24'!N153*52.14)*100,IF('GP55A 23-24'!N153=162.93,'GP55A 23-24'!M153/('GP55A 23-24'!N153*12)*100,IF('GP55A 23-24'!N153=160.76,'GP55A 23-24'!M153/('GP55A 23-24'!N153*12)*100,('GP55A 23-24'!M153/'GP55A 23-24'!N153)*100)))))</f>
        <v/>
      </c>
      <c r="F152" s="132" t="str">
        <f t="shared" si="6"/>
        <v/>
      </c>
      <c r="G152" s="231" t="str">
        <f>IF(B152=0,"",IF(P152="yes","Member left - Ensure T55a sent",IF(AND('GP55A 23-24'!F153="Y",'GP55A 23-24'!M153=""),"Please Enter Part Time Hours",IF('GP55A 23-24'!N153="", "Please enter Standard hours", IF(D152&gt;100.1,"Error Detected - Code - A001",IF(C152="","Acceptable - FULL TIME",IF(F152&gt;5,"Error Detected - Code - B001",IF(F152&lt;-5,"Error Detected - Code - B002","Acceptable"))))))))</f>
        <v/>
      </c>
      <c r="H152" s="132">
        <f>'GP55A 23-24'!G153</f>
        <v>0</v>
      </c>
      <c r="I152" s="132" t="str">
        <f>IF(B152=0,"",('GP55A 23-24'!D153/100*M152))</f>
        <v/>
      </c>
      <c r="J152" s="132" t="str">
        <f t="shared" si="7"/>
        <v/>
      </c>
      <c r="K152" s="132" t="str">
        <f t="shared" si="8"/>
        <v/>
      </c>
      <c r="L152" s="231" t="str">
        <f>IF(B152=0,"",IF(P152="yes","Member Left - Ensure T55a sent", IF(K152&lt;-5,IF('GP1 Totals'!Y178&gt;0,"Maternity/SSP","Error Detected - Code - C001"),IF(K152&gt;5,CONCATENATE("Error Detected - Code C002")," Acceptable" ) )))</f>
        <v/>
      </c>
      <c r="M152" s="132" t="str">
        <f>IF(B152=0,"",'GP1 Totals'!Z178)</f>
        <v/>
      </c>
      <c r="N152" s="132" t="str">
        <f>IF(B152=0,"", 'GP55A 23-24'!G153/'GP55A 23-24'!D153*100)</f>
        <v/>
      </c>
      <c r="O152" s="132"/>
      <c r="P152" s="155" t="str">
        <f>IF('Member Info'!T179=1, "Yes", "")</f>
        <v/>
      </c>
      <c r="Q152" s="232" t="str">
        <f>IF(B152=0,"",
IF(P152="YES","Member has left",
IF(C152="Y",
IF('GP55A 23-24'!Z153="", "please Enter Members Email address for MSS access",IF(OR('GP55A 23-24'!Q153="",'GP55A 23-24'!V153=""),"missing address/postcode","")),
IF(D152&lt;95,"Full time member has not earned a Full time Salary",
IF('GP55A 23-24'!Z153="", "Please Enter Members Email address for MSS access",IF(OR('GP55A 23-24'!Q153="",'GP55A 23-24'!V153=""),"missing address/postcode",""))))))</f>
        <v/>
      </c>
      <c r="R152" s="126" t="str">
        <f>IF(B152=0,"",'GP55A 23-24'!AA153)</f>
        <v/>
      </c>
    </row>
  </sheetData>
  <sheetProtection password="DA71" sheet="1" objects="1" scenarios="1"/>
  <conditionalFormatting sqref="F2:F152">
    <cfRule type="cellIs" dxfId="388" priority="22" operator="notBetween">
      <formula>-5</formula>
      <formula>5</formula>
    </cfRule>
  </conditionalFormatting>
  <conditionalFormatting sqref="K2:K152">
    <cfRule type="cellIs" dxfId="387" priority="21" operator="notBetween">
      <formula>-5</formula>
      <formula>5</formula>
    </cfRule>
  </conditionalFormatting>
  <conditionalFormatting sqref="G2:G152">
    <cfRule type="containsText" dxfId="386" priority="6" operator="containsText" text="t55a">
      <formula>NOT(ISERROR(SEARCH("t55a",G2)))</formula>
    </cfRule>
    <cfRule type="containsText" dxfId="385" priority="20" operator="containsText" text="errors">
      <formula>NOT(ISERROR(SEARCH("errors",G2)))</formula>
    </cfRule>
  </conditionalFormatting>
  <conditionalFormatting sqref="G2:G152">
    <cfRule type="containsText" dxfId="384" priority="17" operator="containsText" text="Detected">
      <formula>NOT(ISERROR(SEARCH("Detected",G2)))</formula>
    </cfRule>
    <cfRule type="containsText" dxfId="383" priority="18" operator="containsText" text="salary">
      <formula>NOT(ISERROR(SEARCH("salary",G2)))</formula>
    </cfRule>
    <cfRule type="containsText" dxfId="382" priority="19" operator="containsText" text="acceptable">
      <formula>NOT(ISERROR(SEARCH("acceptable",G2)))</formula>
    </cfRule>
  </conditionalFormatting>
  <conditionalFormatting sqref="L2:L152">
    <cfRule type="containsText" dxfId="381" priority="5" operator="containsText" text="T55a">
      <formula>NOT(ISERROR(SEARCH("T55a",L2)))</formula>
    </cfRule>
    <cfRule type="containsText" dxfId="380" priority="9" operator="containsText" text="Maternity">
      <formula>NOT(ISERROR(SEARCH("Maternity",L2)))</formula>
    </cfRule>
    <cfRule type="containsText" dxfId="379" priority="15" operator="containsText" text="acceptable">
      <formula>NOT(ISERROR(SEARCH("acceptable",L2)))</formula>
    </cfRule>
    <cfRule type="containsText" dxfId="378" priority="16" operator="containsText" text="Detected">
      <formula>NOT(ISERROR(SEARCH("Detected",L2)))</formula>
    </cfRule>
  </conditionalFormatting>
  <conditionalFormatting sqref="G2:G152">
    <cfRule type="containsText" dxfId="377" priority="12" operator="containsText" text="hours">
      <formula>NOT(ISERROR(SEARCH("hours",G2)))</formula>
    </cfRule>
  </conditionalFormatting>
  <conditionalFormatting sqref="Q2:Q152">
    <cfRule type="containsText" dxfId="376" priority="1" operator="containsText" text="postcode">
      <formula>NOT(ISERROR(SEARCH("postcode",Q2)))</formula>
    </cfRule>
    <cfRule type="containsText" dxfId="375" priority="2" operator="containsText" text="Member has left">
      <formula>NOT(ISERROR(SEARCH("Member has left",Q2)))</formula>
    </cfRule>
    <cfRule type="containsText" dxfId="374" priority="3" operator="containsText" text="Salary">
      <formula>NOT(ISERROR(SEARCH("Salary",Q2)))</formula>
    </cfRule>
    <cfRule type="containsText" dxfId="373" priority="4" operator="containsText" text="Email Address">
      <formula>NOT(ISERROR(SEARCH("Email Address",Q2)))</formula>
    </cfRule>
  </conditionalFormatting>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B050"/>
    <pageSetUpPr fitToPage="1"/>
  </sheetPr>
  <dimension ref="A1:AN5143"/>
  <sheetViews>
    <sheetView showZeros="0" view="pageBreakPreview" zoomScale="85" zoomScaleNormal="55" zoomScaleSheetLayoutView="85" workbookViewId="0">
      <selection activeCell="M3" sqref="M1:AN1048576"/>
    </sheetView>
  </sheetViews>
  <sheetFormatPr defaultRowHeight="15" x14ac:dyDescent="0.25"/>
  <cols>
    <col min="1" max="1" width="9.140625" style="126"/>
    <col min="2" max="2" width="11.7109375" style="126" customWidth="1"/>
    <col min="3" max="3" width="18.7109375" style="126" customWidth="1"/>
    <col min="4" max="4" width="8.28515625" style="126" customWidth="1"/>
    <col min="5" max="5" width="13.140625" style="126" customWidth="1"/>
    <col min="6" max="6" width="12.5703125" style="126" customWidth="1"/>
    <col min="7" max="7" width="17.7109375" style="126" customWidth="1"/>
    <col min="8" max="9" width="15.7109375" style="126" customWidth="1"/>
    <col min="10" max="10" width="38.85546875" style="110" bestFit="1" customWidth="1"/>
    <col min="11" max="11" width="24.42578125" style="126" bestFit="1" customWidth="1"/>
    <col min="12" max="12" width="16.140625" style="126" customWidth="1"/>
    <col min="13" max="13" width="16.140625" style="126" hidden="1" customWidth="1"/>
    <col min="14" max="14" width="11.42578125" style="126" hidden="1" customWidth="1"/>
    <col min="15" max="15" width="10.5703125" style="126" hidden="1" customWidth="1"/>
    <col min="16" max="16" width="14.85546875" style="126" hidden="1" customWidth="1"/>
    <col min="17" max="17" width="9.140625" style="126" hidden="1" customWidth="1"/>
    <col min="18" max="18" width="13.5703125" style="126" hidden="1" customWidth="1"/>
    <col min="19" max="19" width="13.7109375" style="224" hidden="1" customWidth="1"/>
    <col min="20" max="22" width="9.140625" style="224" hidden="1" customWidth="1"/>
    <col min="23" max="27" width="9.140625" style="112" hidden="1" customWidth="1"/>
    <col min="28" max="28" width="11.85546875" style="126" hidden="1" customWidth="1"/>
    <col min="29" max="29" width="10.5703125" style="126" hidden="1" customWidth="1"/>
    <col min="30" max="30" width="11" style="126" hidden="1" customWidth="1"/>
    <col min="31" max="32" width="9.140625" style="126" hidden="1" customWidth="1"/>
    <col min="33" max="33" width="11.28515625" style="126" hidden="1" customWidth="1"/>
    <col min="34" max="34" width="13.140625" style="126" hidden="1" customWidth="1"/>
    <col min="35" max="40" width="9.140625" style="126" hidden="1" customWidth="1"/>
    <col min="41" max="41" width="9.140625" style="126" customWidth="1"/>
    <col min="42" max="16384" width="9.140625" style="126"/>
  </cols>
  <sheetData>
    <row r="1" spans="1:27" x14ac:dyDescent="0.25">
      <c r="A1" s="10"/>
      <c r="B1" s="11"/>
      <c r="C1" s="11"/>
      <c r="D1" s="11"/>
      <c r="E1" s="11"/>
      <c r="F1" s="11"/>
      <c r="G1" s="11"/>
      <c r="H1" s="16"/>
      <c r="I1" s="16"/>
      <c r="J1" s="40"/>
      <c r="K1" s="16"/>
      <c r="L1" s="5"/>
      <c r="M1" s="5"/>
      <c r="N1" s="243"/>
      <c r="O1" s="5"/>
      <c r="R1" s="216">
        <v>45017</v>
      </c>
      <c r="S1" s="350">
        <v>45046</v>
      </c>
      <c r="V1" s="126"/>
      <c r="W1" s="126"/>
      <c r="X1" s="126"/>
      <c r="Y1" s="126"/>
      <c r="Z1" s="126"/>
      <c r="AA1" s="126"/>
    </row>
    <row r="2" spans="1:27" ht="23.25" x14ac:dyDescent="0.35">
      <c r="A2" s="6"/>
      <c r="B2" s="403" t="s">
        <v>0</v>
      </c>
      <c r="C2" s="403"/>
      <c r="D2" s="403"/>
      <c r="E2" s="403"/>
      <c r="F2" s="403"/>
      <c r="G2" s="403"/>
      <c r="H2" s="403"/>
      <c r="I2" s="403"/>
      <c r="J2" s="403"/>
      <c r="K2" s="403"/>
      <c r="L2" s="5"/>
      <c r="M2" s="5"/>
      <c r="N2" s="5"/>
      <c r="O2" s="5"/>
      <c r="P2" s="80" t="s">
        <v>434</v>
      </c>
      <c r="V2" s="126"/>
      <c r="W2" s="126"/>
      <c r="X2" s="126"/>
      <c r="Y2" s="126"/>
      <c r="Z2" s="126"/>
      <c r="AA2" s="126"/>
    </row>
    <row r="3" spans="1:27" ht="21" x14ac:dyDescent="0.25">
      <c r="A3" s="6"/>
      <c r="B3" s="488" t="s">
        <v>1</v>
      </c>
      <c r="C3" s="488"/>
      <c r="D3" s="488"/>
      <c r="E3" s="488"/>
      <c r="F3" s="488"/>
      <c r="G3" s="488"/>
      <c r="H3" s="488"/>
      <c r="I3" s="488"/>
      <c r="J3" s="488"/>
      <c r="K3" s="488"/>
      <c r="L3" s="5"/>
      <c r="M3" s="5"/>
      <c r="N3" s="5"/>
      <c r="O3" s="5"/>
      <c r="P3" s="80"/>
      <c r="V3" s="126"/>
      <c r="W3" s="126"/>
      <c r="X3" s="126"/>
      <c r="Y3" s="126"/>
      <c r="Z3" s="126"/>
      <c r="AA3" s="126"/>
    </row>
    <row r="4" spans="1:27" x14ac:dyDescent="0.25">
      <c r="A4" s="6"/>
      <c r="B4" s="25"/>
      <c r="C4" s="25"/>
      <c r="D4" s="12"/>
      <c r="E4" s="12"/>
      <c r="F4" s="12"/>
      <c r="G4" s="12"/>
      <c r="H4" s="5"/>
      <c r="I4" s="5"/>
      <c r="J4" s="274"/>
      <c r="K4" s="5"/>
      <c r="L4" s="5"/>
      <c r="M4" s="5"/>
      <c r="N4" s="5"/>
      <c r="O4" s="5"/>
      <c r="P4" s="80" t="s">
        <v>602</v>
      </c>
      <c r="V4" s="126"/>
      <c r="W4" s="126"/>
      <c r="X4" s="126"/>
      <c r="Y4" s="126"/>
      <c r="Z4" s="126"/>
      <c r="AA4" s="126"/>
    </row>
    <row r="5" spans="1:27" ht="16.5" thickBot="1" x14ac:dyDescent="0.3">
      <c r="A5" s="6"/>
      <c r="B5" s="235" t="s">
        <v>2</v>
      </c>
      <c r="C5" s="83"/>
      <c r="D5" s="83"/>
      <c r="E5" s="83"/>
      <c r="F5" s="83"/>
      <c r="G5" s="83"/>
      <c r="H5" s="13"/>
      <c r="I5" s="13"/>
      <c r="J5" s="46"/>
      <c r="K5" s="5"/>
      <c r="L5" s="5"/>
      <c r="M5" s="5"/>
      <c r="N5" s="5"/>
      <c r="O5" s="5"/>
      <c r="P5" s="80" t="s">
        <v>601</v>
      </c>
      <c r="V5" s="126"/>
      <c r="W5" s="126"/>
      <c r="X5" s="126"/>
      <c r="Y5" s="126"/>
      <c r="Z5" s="126"/>
      <c r="AA5" s="126"/>
    </row>
    <row r="6" spans="1:27" ht="15.75" customHeight="1" thickBot="1" x14ac:dyDescent="0.3">
      <c r="A6" s="6"/>
      <c r="B6" s="461">
        <f>'Member Info'!D6</f>
        <v>0</v>
      </c>
      <c r="C6" s="462"/>
      <c r="D6" s="462"/>
      <c r="E6" s="462"/>
      <c r="F6" s="462"/>
      <c r="G6" s="463"/>
      <c r="H6" s="24"/>
      <c r="I6" s="492" t="str">
        <f>IF(ISERROR(AC183),"***An error has been detected, please enter an explantion below***",IF(AC183&lt;-1,"**An error has been detected, please enter explanation below**",IF(AC183&gt;1,"**An error has been detected, please enter an explantion below**",IF(N18=1,"Please fix the error in the box below before submitting GP1",IF(AJ183&gt;=1,"**An error has been detected, please correct the Deemed error(s)**","Form Ready to submit")))))</f>
        <v>Form Ready to submit</v>
      </c>
      <c r="J6" s="493"/>
      <c r="K6" s="501"/>
      <c r="L6" s="5"/>
      <c r="M6" s="5"/>
      <c r="N6" s="5"/>
      <c r="O6" s="5"/>
      <c r="P6" s="80" t="s">
        <v>437</v>
      </c>
      <c r="V6" s="126"/>
      <c r="W6" s="126"/>
      <c r="X6" s="126"/>
      <c r="Y6" s="126"/>
      <c r="Z6" s="126"/>
      <c r="AA6" s="126"/>
    </row>
    <row r="7" spans="1:27" ht="15.75" thickBot="1" x14ac:dyDescent="0.3">
      <c r="A7" s="6"/>
      <c r="B7" s="12"/>
      <c r="C7" s="12"/>
      <c r="D7" s="12"/>
      <c r="E7" s="12"/>
      <c r="F7" s="5"/>
      <c r="G7" s="5"/>
      <c r="H7" s="5"/>
      <c r="I7" s="494"/>
      <c r="J7" s="495"/>
      <c r="K7" s="502"/>
      <c r="L7" s="5"/>
      <c r="M7" s="5"/>
      <c r="N7" s="5"/>
      <c r="O7" s="5"/>
      <c r="P7" s="80" t="s">
        <v>548</v>
      </c>
      <c r="V7" s="126"/>
      <c r="W7" s="126"/>
      <c r="X7" s="126"/>
      <c r="Y7" s="126"/>
      <c r="Z7" s="126"/>
      <c r="AA7" s="126"/>
    </row>
    <row r="8" spans="1:27" ht="16.5" thickBot="1" x14ac:dyDescent="0.3">
      <c r="A8" s="6"/>
      <c r="B8" s="235" t="s">
        <v>578</v>
      </c>
      <c r="C8" s="83"/>
      <c r="D8" s="83"/>
      <c r="E8" s="83"/>
      <c r="F8" s="83"/>
      <c r="G8" s="83"/>
      <c r="H8" s="13"/>
      <c r="I8" s="503"/>
      <c r="J8" s="504"/>
      <c r="K8" s="505"/>
      <c r="L8" s="5"/>
      <c r="M8" s="5"/>
      <c r="N8" s="5"/>
      <c r="O8" s="5"/>
      <c r="P8" s="80" t="s">
        <v>498</v>
      </c>
      <c r="V8" s="126"/>
      <c r="W8" s="126"/>
      <c r="X8" s="126"/>
      <c r="Y8" s="126"/>
      <c r="Z8" s="126"/>
      <c r="AA8" s="126"/>
    </row>
    <row r="9" spans="1:27" x14ac:dyDescent="0.25">
      <c r="A9" s="6"/>
      <c r="B9" s="464">
        <f>'Member Info'!$D$9</f>
        <v>0</v>
      </c>
      <c r="C9" s="465"/>
      <c r="D9" s="465"/>
      <c r="E9" s="465"/>
      <c r="F9" s="465"/>
      <c r="G9" s="466"/>
      <c r="H9" s="275"/>
      <c r="I9" s="506"/>
      <c r="J9" s="507"/>
      <c r="K9" s="508"/>
      <c r="L9" s="5"/>
      <c r="M9" s="5"/>
      <c r="N9" s="5"/>
      <c r="O9" s="5"/>
      <c r="P9" s="80" t="s">
        <v>491</v>
      </c>
      <c r="V9" s="126"/>
      <c r="W9" s="126"/>
      <c r="X9" s="126"/>
      <c r="Y9" s="126"/>
      <c r="Z9" s="126"/>
      <c r="AA9" s="126"/>
    </row>
    <row r="10" spans="1:27" x14ac:dyDescent="0.25">
      <c r="A10" s="6"/>
      <c r="B10" s="467">
        <f>'Member Info'!$D$10</f>
        <v>0</v>
      </c>
      <c r="C10" s="468"/>
      <c r="D10" s="468"/>
      <c r="E10" s="468"/>
      <c r="F10" s="468"/>
      <c r="G10" s="469"/>
      <c r="H10" s="275"/>
      <c r="I10" s="506"/>
      <c r="J10" s="507"/>
      <c r="K10" s="508"/>
      <c r="L10" s="5"/>
      <c r="M10" s="5"/>
      <c r="N10" s="5"/>
      <c r="O10" s="5"/>
      <c r="P10" s="80"/>
      <c r="V10" s="126"/>
      <c r="W10" s="126"/>
      <c r="X10" s="126"/>
      <c r="Y10" s="126"/>
      <c r="Z10" s="126"/>
      <c r="AA10" s="126"/>
    </row>
    <row r="11" spans="1:27" x14ac:dyDescent="0.25">
      <c r="A11" s="6"/>
      <c r="B11" s="467">
        <f>'Member Info'!$D$11</f>
        <v>0</v>
      </c>
      <c r="C11" s="468"/>
      <c r="D11" s="468"/>
      <c r="E11" s="468"/>
      <c r="F11" s="468"/>
      <c r="G11" s="469"/>
      <c r="H11" s="275"/>
      <c r="I11" s="506"/>
      <c r="J11" s="507"/>
      <c r="K11" s="508"/>
      <c r="L11" s="5"/>
      <c r="M11" s="5"/>
      <c r="N11" s="5"/>
      <c r="O11" s="5"/>
      <c r="V11" s="126"/>
      <c r="W11" s="126"/>
      <c r="X11" s="126"/>
      <c r="Y11" s="126"/>
      <c r="Z11" s="126"/>
      <c r="AA11" s="126"/>
    </row>
    <row r="12" spans="1:27" x14ac:dyDescent="0.25">
      <c r="A12" s="6"/>
      <c r="B12" s="467">
        <f>'Member Info'!$D$11</f>
        <v>0</v>
      </c>
      <c r="C12" s="468"/>
      <c r="D12" s="468"/>
      <c r="E12" s="468"/>
      <c r="F12" s="468"/>
      <c r="G12" s="469"/>
      <c r="H12" s="275"/>
      <c r="I12" s="506"/>
      <c r="J12" s="507"/>
      <c r="K12" s="508"/>
      <c r="L12" s="5"/>
      <c r="M12" s="5"/>
      <c r="N12" s="5"/>
      <c r="O12" s="5"/>
      <c r="V12" s="126"/>
      <c r="W12" s="126"/>
      <c r="X12" s="126"/>
      <c r="Y12" s="126"/>
      <c r="Z12" s="126"/>
      <c r="AA12" s="126"/>
    </row>
    <row r="13" spans="1:27" ht="15.75" thickBot="1" x14ac:dyDescent="0.3">
      <c r="A13" s="6"/>
      <c r="B13" s="470">
        <f>'Member Info'!$D$11</f>
        <v>0</v>
      </c>
      <c r="C13" s="471"/>
      <c r="D13" s="471"/>
      <c r="E13" s="471"/>
      <c r="F13" s="471"/>
      <c r="G13" s="472"/>
      <c r="H13" s="275"/>
      <c r="I13" s="509"/>
      <c r="J13" s="510"/>
      <c r="K13" s="511"/>
      <c r="L13" s="5"/>
      <c r="M13" s="5"/>
      <c r="N13" s="5"/>
      <c r="O13" s="5"/>
      <c r="V13" s="126"/>
      <c r="W13" s="126"/>
      <c r="X13" s="126"/>
      <c r="Y13" s="126"/>
      <c r="Z13" s="126"/>
      <c r="AA13" s="126"/>
    </row>
    <row r="14" spans="1:27" x14ac:dyDescent="0.25">
      <c r="A14" s="6"/>
      <c r="B14" s="12"/>
      <c r="C14" s="12"/>
      <c r="D14" s="12"/>
      <c r="E14" s="12"/>
      <c r="F14" s="5"/>
      <c r="G14" s="5"/>
      <c r="H14" s="5"/>
      <c r="I14" s="5"/>
      <c r="J14" s="336"/>
      <c r="K14" s="336"/>
      <c r="L14" s="5"/>
      <c r="M14" s="5"/>
      <c r="N14" s="5"/>
      <c r="O14" s="5"/>
      <c r="U14" s="225"/>
      <c r="V14" s="126"/>
      <c r="W14" s="126"/>
      <c r="X14" s="126"/>
      <c r="Y14" s="126"/>
      <c r="Z14" s="126"/>
      <c r="AA14" s="126"/>
    </row>
    <row r="15" spans="1:27" ht="16.5" thickBot="1" x14ac:dyDescent="0.3">
      <c r="A15" s="6"/>
      <c r="B15" s="235" t="s">
        <v>4</v>
      </c>
      <c r="C15" s="83"/>
      <c r="D15" s="83"/>
      <c r="E15" s="83"/>
      <c r="F15" s="83"/>
      <c r="G15" s="83"/>
      <c r="H15" s="13"/>
      <c r="I15" s="13"/>
      <c r="J15" s="46"/>
      <c r="K15" s="5"/>
      <c r="L15" s="5"/>
      <c r="M15" s="5"/>
      <c r="N15" s="5"/>
      <c r="O15" s="5"/>
      <c r="U15" s="225"/>
      <c r="V15" s="126"/>
      <c r="W15" s="126"/>
      <c r="X15" s="126"/>
      <c r="Y15" s="126"/>
      <c r="Z15" s="126"/>
      <c r="AA15" s="126"/>
    </row>
    <row r="16" spans="1:27" ht="17.25" customHeight="1" thickBot="1" x14ac:dyDescent="0.3">
      <c r="A16" s="6"/>
      <c r="B16" s="461">
        <f>'Member Info'!$D$16</f>
        <v>0</v>
      </c>
      <c r="C16" s="462"/>
      <c r="D16" s="462"/>
      <c r="E16" s="462"/>
      <c r="F16" s="462"/>
      <c r="G16" s="463"/>
      <c r="H16" s="332"/>
      <c r="I16" s="512" t="str">
        <f>IF(OR(Y183&gt;0,AD183&gt;0),"STOP! - Urgent Action Required","")</f>
        <v/>
      </c>
      <c r="J16" s="513"/>
      <c r="K16" s="514"/>
      <c r="L16" s="5"/>
      <c r="M16" s="5"/>
      <c r="N16" s="5"/>
      <c r="O16" s="5"/>
      <c r="R16" s="126">
        <f>'Member Info'!X2</f>
        <v>2.5</v>
      </c>
      <c r="U16" s="226"/>
      <c r="V16" s="126"/>
      <c r="W16" s="126"/>
      <c r="X16" s="126"/>
      <c r="Y16" s="126"/>
      <c r="Z16" s="126"/>
      <c r="AA16" s="126"/>
    </row>
    <row r="17" spans="1:40" ht="15" customHeight="1" x14ac:dyDescent="0.25">
      <c r="A17" s="6"/>
      <c r="B17" s="12"/>
      <c r="C17" s="12"/>
      <c r="D17" s="12"/>
      <c r="E17" s="12"/>
      <c r="F17" s="5"/>
      <c r="G17" s="5"/>
      <c r="H17" s="5"/>
      <c r="I17" s="515" t="str">
        <f>IF(Y183&gt;=1,"A Cut, Copy and paste action has corrupted this form, please UNDO (CTRL + Z) last action, or a New form will need to be Used from now on",IF(AD183&gt;0,"One or More members have been marked as - Left Employment/Scheme, but do not have an end date. please enter the End Date in the Member Info Tab",""))</f>
        <v/>
      </c>
      <c r="J17" s="516"/>
      <c r="K17" s="517"/>
      <c r="L17" s="5"/>
      <c r="M17" s="5"/>
      <c r="N17" s="5"/>
      <c r="O17" s="5"/>
    </row>
    <row r="18" spans="1:40" ht="16.5" customHeight="1" thickBot="1" x14ac:dyDescent="0.3">
      <c r="A18" s="6"/>
      <c r="B18" s="83" t="s">
        <v>476</v>
      </c>
      <c r="C18" s="83"/>
      <c r="D18" s="83"/>
      <c r="E18" s="335" t="s">
        <v>417</v>
      </c>
      <c r="F18" s="268"/>
      <c r="G18" s="268"/>
      <c r="H18" s="268"/>
      <c r="I18" s="518"/>
      <c r="J18" s="519"/>
      <c r="K18" s="520"/>
      <c r="L18" s="5"/>
      <c r="M18" s="5"/>
      <c r="N18" s="5">
        <f>IF(I16="",0,1)</f>
        <v>0</v>
      </c>
      <c r="O18" s="5"/>
    </row>
    <row r="19" spans="1:40" ht="15.75" customHeight="1" thickBot="1" x14ac:dyDescent="0.3">
      <c r="A19" s="6"/>
      <c r="B19" s="461">
        <f>'Member Info'!$D$19</f>
        <v>0</v>
      </c>
      <c r="C19" s="462"/>
      <c r="D19" s="463"/>
      <c r="E19" s="458"/>
      <c r="F19" s="459"/>
      <c r="G19" s="460"/>
      <c r="H19" s="333"/>
      <c r="I19" s="518"/>
      <c r="J19" s="519"/>
      <c r="K19" s="520"/>
      <c r="L19" s="5"/>
      <c r="M19" s="5"/>
      <c r="N19" s="5"/>
      <c r="O19" s="5"/>
    </row>
    <row r="20" spans="1:40" ht="15" customHeight="1" x14ac:dyDescent="0.25">
      <c r="A20" s="6"/>
      <c r="B20" s="25"/>
      <c r="C20" s="25"/>
      <c r="D20" s="25"/>
      <c r="E20" s="25"/>
      <c r="F20" s="5"/>
      <c r="G20" s="5"/>
      <c r="H20" s="5"/>
      <c r="I20" s="518"/>
      <c r="J20" s="519"/>
      <c r="K20" s="520"/>
      <c r="L20" s="5"/>
      <c r="M20" s="5"/>
      <c r="N20" s="5"/>
      <c r="O20" s="5"/>
    </row>
    <row r="21" spans="1:40" ht="16.5" customHeight="1" thickBot="1" x14ac:dyDescent="0.3">
      <c r="A21" s="6"/>
      <c r="B21" s="235" t="s">
        <v>532</v>
      </c>
      <c r="C21" s="83"/>
      <c r="D21" s="83"/>
      <c r="E21" s="83"/>
      <c r="F21" s="83"/>
      <c r="G21" s="83"/>
      <c r="H21" s="13"/>
      <c r="I21" s="518"/>
      <c r="J21" s="519"/>
      <c r="K21" s="520"/>
      <c r="L21" s="5"/>
      <c r="M21" s="5"/>
      <c r="N21" s="5"/>
      <c r="O21" s="5"/>
    </row>
    <row r="22" spans="1:40" ht="15.75" customHeight="1" thickBot="1" x14ac:dyDescent="0.3">
      <c r="A22" s="6"/>
      <c r="B22" s="458"/>
      <c r="C22" s="459"/>
      <c r="D22" s="459"/>
      <c r="E22" s="459"/>
      <c r="F22" s="459"/>
      <c r="G22" s="460"/>
      <c r="H22" s="334"/>
      <c r="I22" s="521"/>
      <c r="J22" s="522"/>
      <c r="K22" s="523"/>
      <c r="L22" s="5"/>
      <c r="M22" s="5"/>
      <c r="N22" s="5"/>
      <c r="O22" s="5" t="str">
        <f>IF(ISERROR(AB33)," Unknown Values entered",FALSE)</f>
        <v xml:space="preserve"> Unknown Values entered</v>
      </c>
    </row>
    <row r="23" spans="1:40" ht="15.75" customHeight="1" x14ac:dyDescent="0.25">
      <c r="A23" s="12"/>
      <c r="B23" s="12"/>
      <c r="C23" s="12"/>
      <c r="D23" s="12"/>
      <c r="E23" s="12"/>
      <c r="F23" s="12"/>
      <c r="G23" s="12"/>
      <c r="H23" s="12"/>
      <c r="I23" s="12"/>
      <c r="J23" s="337"/>
      <c r="K23" s="337"/>
      <c r="L23" s="5"/>
      <c r="M23" s="5"/>
      <c r="N23" s="5"/>
      <c r="O23" s="5"/>
    </row>
    <row r="24" spans="1:40" ht="15.75" customHeight="1" thickBot="1" x14ac:dyDescent="0.3">
      <c r="A24" s="12"/>
      <c r="B24" s="12"/>
      <c r="C24" s="12"/>
      <c r="D24" s="12"/>
      <c r="E24" s="12"/>
      <c r="F24" s="12" t="s">
        <v>580</v>
      </c>
      <c r="G24" s="12"/>
      <c r="H24" s="12" t="s">
        <v>583</v>
      </c>
      <c r="I24" s="12" t="s">
        <v>584</v>
      </c>
      <c r="J24" s="491" t="s">
        <v>581</v>
      </c>
      <c r="K24" s="491"/>
      <c r="L24" s="5"/>
      <c r="M24" s="5"/>
      <c r="N24" s="5"/>
      <c r="O24" s="5"/>
    </row>
    <row r="25" spans="1:40" ht="15.75" customHeight="1" x14ac:dyDescent="0.25">
      <c r="A25" s="12"/>
      <c r="B25" s="492" t="s">
        <v>579</v>
      </c>
      <c r="C25" s="493"/>
      <c r="D25" s="11"/>
      <c r="E25" s="496"/>
      <c r="F25" s="498">
        <f>SUM(F33:F182)</f>
        <v>0</v>
      </c>
      <c r="G25" s="11"/>
      <c r="H25" s="498">
        <f>SUM(H33:H182)</f>
        <v>0</v>
      </c>
      <c r="I25" s="498">
        <f>SUM(I33:I182)</f>
        <v>0</v>
      </c>
      <c r="J25" s="338"/>
      <c r="K25" s="489">
        <f>SUM(H25:I26)</f>
        <v>0</v>
      </c>
      <c r="L25" s="5"/>
      <c r="M25" s="5"/>
      <c r="N25" s="5"/>
      <c r="O25" s="5"/>
    </row>
    <row r="26" spans="1:40" ht="15.75" customHeight="1" thickBot="1" x14ac:dyDescent="0.3">
      <c r="A26" s="12"/>
      <c r="B26" s="494"/>
      <c r="C26" s="495"/>
      <c r="D26" s="14"/>
      <c r="E26" s="497"/>
      <c r="F26" s="499"/>
      <c r="G26" s="14"/>
      <c r="H26" s="500"/>
      <c r="I26" s="500"/>
      <c r="J26" s="339"/>
      <c r="K26" s="490"/>
      <c r="L26" s="5"/>
      <c r="M26" s="5"/>
      <c r="N26" s="5"/>
      <c r="O26" s="5"/>
    </row>
    <row r="27" spans="1:40" ht="15" customHeight="1" x14ac:dyDescent="0.25">
      <c r="A27" s="12"/>
      <c r="B27" s="414" t="s">
        <v>10</v>
      </c>
      <c r="C27" s="414"/>
      <c r="D27" s="414"/>
      <c r="E27" s="414"/>
      <c r="F27" s="414"/>
      <c r="G27" s="414"/>
      <c r="H27" s="414"/>
      <c r="I27" s="414"/>
      <c r="J27" s="414"/>
      <c r="K27" s="414"/>
      <c r="L27" s="5"/>
      <c r="M27" s="5"/>
      <c r="N27" s="5"/>
      <c r="O27" s="5"/>
    </row>
    <row r="28" spans="1:40" ht="15.75" customHeight="1" x14ac:dyDescent="0.25">
      <c r="A28" s="12"/>
      <c r="B28" s="414"/>
      <c r="C28" s="414"/>
      <c r="D28" s="414"/>
      <c r="E28" s="414"/>
      <c r="F28" s="414"/>
      <c r="G28" s="414"/>
      <c r="H28" s="414"/>
      <c r="I28" s="414"/>
      <c r="J28" s="414"/>
      <c r="K28" s="414"/>
      <c r="L28" s="5"/>
      <c r="M28" s="5"/>
      <c r="N28" s="5"/>
      <c r="O28" s="5"/>
    </row>
    <row r="29" spans="1:40" ht="15" customHeight="1" x14ac:dyDescent="0.25">
      <c r="A29" s="12"/>
      <c r="B29" s="414"/>
      <c r="C29" s="414"/>
      <c r="D29" s="414"/>
      <c r="E29" s="414"/>
      <c r="F29" s="414"/>
      <c r="G29" s="414"/>
      <c r="H29" s="414"/>
      <c r="I29" s="414"/>
      <c r="J29" s="414"/>
      <c r="K29" s="414"/>
      <c r="L29" s="12"/>
      <c r="M29" s="12"/>
      <c r="N29" s="12"/>
      <c r="O29" s="12"/>
    </row>
    <row r="30" spans="1:40" ht="21" x14ac:dyDescent="0.35">
      <c r="A30" s="4"/>
      <c r="B30" s="484" t="s">
        <v>547</v>
      </c>
      <c r="C30" s="484"/>
      <c r="D30" s="484"/>
      <c r="E30" s="484"/>
      <c r="F30" s="484"/>
      <c r="G30" s="484"/>
      <c r="H30" s="484"/>
      <c r="I30" s="484"/>
      <c r="J30" s="484"/>
      <c r="K30" s="484"/>
      <c r="L30" s="5"/>
      <c r="M30" s="5"/>
      <c r="N30" s="5"/>
      <c r="O30" s="5"/>
    </row>
    <row r="31" spans="1:40" x14ac:dyDescent="0.25">
      <c r="A31" s="4"/>
      <c r="B31" s="5"/>
      <c r="C31" s="5"/>
      <c r="D31" s="5"/>
      <c r="E31" s="20"/>
      <c r="F31" s="20"/>
      <c r="G31" s="21"/>
      <c r="H31" s="20"/>
      <c r="I31" s="20"/>
      <c r="J31" s="274"/>
      <c r="K31" s="5"/>
      <c r="L31" s="5"/>
      <c r="M31" s="5"/>
      <c r="N31" s="5"/>
      <c r="O31" s="5"/>
    </row>
    <row r="32" spans="1:40" ht="93" customHeight="1" x14ac:dyDescent="0.25">
      <c r="A32" s="4"/>
      <c r="B32" s="482" t="s">
        <v>11</v>
      </c>
      <c r="C32" s="483"/>
      <c r="D32" s="39" t="s">
        <v>28</v>
      </c>
      <c r="E32" s="27" t="s">
        <v>12</v>
      </c>
      <c r="F32" s="27" t="s">
        <v>13</v>
      </c>
      <c r="G32" s="28" t="s">
        <v>449</v>
      </c>
      <c r="H32" s="27" t="s">
        <v>460</v>
      </c>
      <c r="I32" s="27" t="s">
        <v>16</v>
      </c>
      <c r="J32" s="81" t="s">
        <v>431</v>
      </c>
      <c r="K32" s="81" t="s">
        <v>531</v>
      </c>
      <c r="L32" s="5"/>
      <c r="M32" s="349" t="s">
        <v>586</v>
      </c>
      <c r="N32" s="93" t="s">
        <v>414</v>
      </c>
      <c r="O32" s="93" t="s">
        <v>414</v>
      </c>
      <c r="P32" s="94" t="s">
        <v>415</v>
      </c>
      <c r="Q32" s="95"/>
      <c r="R32" s="94" t="s">
        <v>416</v>
      </c>
      <c r="S32" s="227"/>
      <c r="T32" s="228" t="s">
        <v>463</v>
      </c>
      <c r="U32" s="228" t="s">
        <v>464</v>
      </c>
      <c r="V32" s="228" t="s">
        <v>465</v>
      </c>
      <c r="W32" s="236" t="s">
        <v>492</v>
      </c>
      <c r="X32" s="236" t="s">
        <v>493</v>
      </c>
      <c r="Y32" s="236" t="s">
        <v>495</v>
      </c>
      <c r="Z32" s="236" t="s">
        <v>499</v>
      </c>
      <c r="AA32" s="236" t="s">
        <v>528</v>
      </c>
      <c r="AB32" s="241" t="s">
        <v>504</v>
      </c>
      <c r="AC32" s="241" t="s">
        <v>496</v>
      </c>
      <c r="AD32" s="241" t="s">
        <v>529</v>
      </c>
      <c r="AE32" s="126" t="s">
        <v>530</v>
      </c>
      <c r="AG32" s="241" t="s">
        <v>533</v>
      </c>
      <c r="AH32" s="241" t="s">
        <v>534</v>
      </c>
      <c r="AI32" s="241" t="s">
        <v>549</v>
      </c>
      <c r="AJ32" s="241" t="s">
        <v>582</v>
      </c>
      <c r="AK32" s="241" t="s">
        <v>605</v>
      </c>
      <c r="AL32" s="241" t="s">
        <v>590</v>
      </c>
      <c r="AM32" s="241" t="s">
        <v>591</v>
      </c>
      <c r="AN32" s="241" t="s">
        <v>606</v>
      </c>
    </row>
    <row r="33" spans="1:40" x14ac:dyDescent="0.25">
      <c r="A33" s="4">
        <v>1</v>
      </c>
      <c r="B33" s="166">
        <f>'Member Info'!D29</f>
        <v>0</v>
      </c>
      <c r="C33" s="166">
        <f>'Member Info'!E29</f>
        <v>0</v>
      </c>
      <c r="D33" s="166" t="str">
        <f>'Member Info'!G29</f>
        <v/>
      </c>
      <c r="E33" s="167">
        <f>'Member Info'!B29</f>
        <v>0</v>
      </c>
      <c r="F33" s="244"/>
      <c r="G33" s="168" t="str">
        <f>IF(E33=0,"",
IF('Member Info'!$AM$19&lt;=$R$1,
SUMPRODUCT('Member Info'!L29+IF('Member Info'!H29&gt;'Member Info'!$AJ$12,'Member Info'!$AK$13,IF('Member Info'!H29&gt;'Member Info'!$AJ$11,'Member Info'!$AK$12,IF('Member Info'!H29&gt;'Member Info'!$AJ$10,'Member Info'!$AK$11,IF('Member Info'!H29&gt;'Member Info'!$AJ$9,'Member Info'!$AK$10,IF('Member Info'!H29&gt;'Member Info'!$AJ$8,'Member Info'!$AK$9,'Member Info'!$AK$8)))))),
SUMPRODUCT('Member Info'!L29+IF('Member Info'!H29&gt;'Member Info'!$AG$17,'Member Info'!$AH$18,IF('Member Info'!H29&gt;'Member Info'!$AG$16,'Member Info'!$AH$17,IF('Member Info'!H29&gt;'Member Info'!$AG$15,'Member Info'!$AH$16,IF('Member Info'!H29&gt;'Member Info'!$AG$14,'Member Info'!$AH$15,IF('Member Info'!H29&gt;'Member Info'!$AG$13,'Member Info'!$AH$14,IF('Member Info'!H29&gt;'Member Info'!$AG$12,'Member Info'!$AH$13,IF('Member Info'!H29&gt;'Member Info'!$AG$11,'Member Info'!$AH$12,IF('Member Info'!H29&gt;'Member Info'!$AG$10,'Member Info'!$AH$11,IF('Member Info'!H29&gt;'Member Info'!$AG$9,'Member Info'!$AH$10,IF('Member Info'!H29&gt;'Member Info'!$AG$8,'Member Info'!$AH$9,'Member Info'!$AH$8)))))))))))))</f>
        <v/>
      </c>
      <c r="H33" s="26"/>
      <c r="I33" s="26"/>
      <c r="J33" s="107" t="str">
        <f>IF(E33=0,"",IF('Member Info'!F29&gt;$S$1,CONCATENATE("Joined with practice on ", TEXT('Member Info'!F29, "DD/MM/YYYY")),IF('Member Info'!N29&lt;&gt;"",IF('Member Info'!N29&lt;$R$1,CONCATENATE("Left Scheme on ", TEXT('Member Info'!N29, "DD/MM/YYYY")),IF(ISERROR(G33),"Error Detected, No rate entered",IF(E33=0,"",IF(F33="","Error Detected, No Pensionable pay",IF(ISERROR(AB33)," Unknown Values entered.",IF(T33+U33&lt;1,"Acceptable",IF(R33+S33=200, "No Contributions Entered", IF(K33="","Error Detected, Choose reason&gt;",IF(X33="1",IF(T33=1,"Please Enter Deemed Pensionable Pay","Add Any Relevant Details Above"),"Please Give Details Above"))))))))),IF(ISERROR(G33),"Error Detected, No rate entered",IF(E33=0,"",IF(F33="","Error Detected, No Pensionable pay",IF(ISERROR(AB33)," Unknown Values entered.",IF(T33+U33&lt;1,"Acceptable",IF(R33+S33=200, "No Contributions Entered", IF(K33="","Error Detected, Choose reason&gt;",IF(X33="1",IF(T33=1,"Please Enter Deemed Pensionable Pay","Add relevant Details Above"),"Please give details Above")))))))))))</f>
        <v/>
      </c>
      <c r="K33" s="263"/>
      <c r="L33" s="93"/>
      <c r="M33" s="93" t="str">
        <f>IF(E33=0,"",IF(ISERROR((F33+H33+I33)),0,IF((F33+H33+I33)&lt;1,0,1)))</f>
        <v/>
      </c>
      <c r="N33" s="96">
        <f>H33</f>
        <v>0</v>
      </c>
      <c r="O33" s="96">
        <f>I33</f>
        <v>0</v>
      </c>
      <c r="P33" s="220">
        <f>(ROUND((F33/100*'Member Info'!$W$2), 2))</f>
        <v>0</v>
      </c>
      <c r="Q33" s="220" t="e">
        <f>ROUND((F33/100*G33),2)</f>
        <v>#VALUE!</v>
      </c>
      <c r="R33" s="220" t="str">
        <f>IF(E33=0,"",(100-(N33/P33*100)))</f>
        <v/>
      </c>
      <c r="S33" s="229" t="str">
        <f>IF(E33=0,"",(100-(O33/Q33*100)))</f>
        <v/>
      </c>
      <c r="T33" s="230" t="str">
        <f>IF(E33=0,"",IF(R33&gt;$R$16,1,IF(R33&lt;-$R$16,1,0)))</f>
        <v/>
      </c>
      <c r="U33" s="230" t="str">
        <f>IF(E33=0,"",IF(G33=0,1,IF(S33&gt;$R$16,1,IF(S33&lt;-$R$16,1,0))))</f>
        <v/>
      </c>
      <c r="V33" s="224">
        <f>IF(E33=0,0,IF(F33="",1,0))</f>
        <v>0</v>
      </c>
      <c r="W33" s="112">
        <f>IF(E33=0,0,IF(K33="",0,1))</f>
        <v>0</v>
      </c>
      <c r="X33" s="237" t="str">
        <f>IF(K33="SMP/Occupational Maternity","1",IF(K33="SSP/Occupational Sick pay","1",""))</f>
        <v/>
      </c>
      <c r="Y33" s="242" t="b">
        <f>IF(OR(AL33=TRUE,AM33=TRUE),TRUE,FALSE)</f>
        <v>0</v>
      </c>
      <c r="Z33" s="237">
        <f>IF(K33="left scheme/Employment", 1,0)</f>
        <v>0</v>
      </c>
      <c r="AA33" s="237">
        <f>IF('Member Info'!N29="",1,"")</f>
        <v>1</v>
      </c>
      <c r="AB33" s="245" t="e">
        <f>(R33+S33)</f>
        <v>#VALUE!</v>
      </c>
      <c r="AC33" s="132" t="str">
        <f>IF(AN33=1,"",IF(W33=1,"",IF(AE33=1,"",IF(E33=0,"",IF(Z33=1,"",IF(J33="acceptable","",IF(R33+S33="0","",R33+S33)))))))</f>
        <v/>
      </c>
      <c r="AD33" s="126">
        <f>SUM(Z33+AA33)</f>
        <v>1</v>
      </c>
      <c r="AE33" s="126" t="str">
        <f>IF('Member Info'!N29&lt;&gt;"",IF('Member Info'!N29&lt;=$R$1,1,0),"")</f>
        <v/>
      </c>
      <c r="AG33" s="126" t="b">
        <f>OR(K33="maternity",K33="SSP")</f>
        <v>0</v>
      </c>
      <c r="AH33" s="126">
        <f>IF(AG33=TRUE,1,0)</f>
        <v>0</v>
      </c>
      <c r="AJ33" s="126">
        <f>IF(J33="Please Enter Deemed Pensionable Pay",1,0)</f>
        <v>0</v>
      </c>
      <c r="AK33" s="126">
        <f>IF('Member Info'!F29&gt;$R$1,1,0)</f>
        <v>0</v>
      </c>
      <c r="AL33" s="126" t="b">
        <f>IF(ISERROR(R33),ERROR.TYPE(#REF!)=ERROR.TYPE(R33),FALSE)</f>
        <v>0</v>
      </c>
      <c r="AM33" s="126" t="b">
        <f>IF(ISERROR(S33),ERROR.TYPE(#REF!)=ERROR.TYPE(S33),FALSE)</f>
        <v>0</v>
      </c>
      <c r="AN33" s="126">
        <f>IF(OR('Member Info'!F29&gt;=$S$1,'Member Info'!N29&gt;=$R$1),1,0)</f>
        <v>0</v>
      </c>
    </row>
    <row r="34" spans="1:40" x14ac:dyDescent="0.25">
      <c r="A34" s="4">
        <v>2</v>
      </c>
      <c r="B34" s="166">
        <f>'Member Info'!D30</f>
        <v>0</v>
      </c>
      <c r="C34" s="166">
        <f>'Member Info'!E30</f>
        <v>0</v>
      </c>
      <c r="D34" s="166" t="str">
        <f>'Member Info'!G30</f>
        <v/>
      </c>
      <c r="E34" s="167">
        <f>'Member Info'!B30</f>
        <v>0</v>
      </c>
      <c r="F34" s="244"/>
      <c r="G34" s="168" t="str">
        <f>IF(E34=0,"",
IF('Member Info'!$AM$19&lt;=$R$1,
SUMPRODUCT('Member Info'!L30+IF('Member Info'!H30&gt;'Member Info'!$AJ$12,'Member Info'!$AK$13,IF('Member Info'!H30&gt;'Member Info'!$AJ$11,'Member Info'!$AK$12,IF('Member Info'!H30&gt;'Member Info'!$AJ$10,'Member Info'!$AK$11,IF('Member Info'!H30&gt;'Member Info'!$AJ$9,'Member Info'!$AK$10,IF('Member Info'!H30&gt;'Member Info'!$AJ$8,'Member Info'!$AK$9,'Member Info'!$AK$8)))))),
SUMPRODUCT('Member Info'!L30+IF('Member Info'!H30&gt;'Member Info'!$AG$17,'Member Info'!$AH$18,IF('Member Info'!H30&gt;'Member Info'!$AG$16,'Member Info'!$AH$17,IF('Member Info'!H30&gt;'Member Info'!$AG$15,'Member Info'!$AH$16,IF('Member Info'!H30&gt;'Member Info'!$AG$14,'Member Info'!$AH$15,IF('Member Info'!H30&gt;'Member Info'!$AG$13,'Member Info'!$AH$14,IF('Member Info'!H30&gt;'Member Info'!$AG$12,'Member Info'!$AH$13,IF('Member Info'!H30&gt;'Member Info'!$AG$11,'Member Info'!$AH$12,IF('Member Info'!H30&gt;'Member Info'!$AG$10,'Member Info'!$AH$11,IF('Member Info'!H30&gt;'Member Info'!$AG$9,'Member Info'!$AH$10,IF('Member Info'!H30&gt;'Member Info'!$AG$8,'Member Info'!$AH$9,'Member Info'!$AH$8)))))))))))))</f>
        <v/>
      </c>
      <c r="H34" s="26"/>
      <c r="I34" s="26"/>
      <c r="J34" s="107" t="str">
        <f>IF(E34=0,"",IF('Member Info'!F30&gt;$S$1,CONCATENATE("Joined with practice on ", TEXT('Member Info'!F30, "DD/MM/YYYY")),IF('Member Info'!N30&lt;&gt;"",IF('Member Info'!N30&lt;$R$1,CONCATENATE("Left Scheme on ", TEXT('Member Info'!N30, "DD/MM/YYYY")),IF(ISERROR(G34),"Error Detected, No rate entered",IF(E34=0,"",IF(F34="","Error Detected, No Pensionable pay",IF(ISERROR(AB34)," Unknown Values entered.",IF(T34+U34&lt;1,"Acceptable",IF(R34+S34=200, "No Contributions Entered", IF(K34="","Error Detected, Choose reason&gt;",IF(X34="1",IF(T34=1,"Please Enter Deemed Pensionable Pay","Add Any Relevant Details Above"),"Please Give Details Above"))))))))),IF(ISERROR(G34),"Error Detected, No rate entered",IF(E34=0,"",IF(F34="","Error Detected, No Pensionable pay",IF(ISERROR(AB34)," Unknown Values entered.",IF(T34+U34&lt;1,"Acceptable",IF(R34+S34=200, "No Contributions Entered", IF(K34="","Error Detected, Choose reason&gt;",IF(X34="1",IF(T34=1,"Please Enter Deemed Pensionable Pay","Add relevant Details Above"),"Please give details Above")))))))))))</f>
        <v/>
      </c>
      <c r="K34" s="263"/>
      <c r="L34" s="93"/>
      <c r="M34" s="93" t="str">
        <f>IF(E34=0,"",IF(ISERROR((F34+H34+I34)),0,IF((F34+H34+I34)&lt;1,0,1)))</f>
        <v/>
      </c>
      <c r="N34" s="96">
        <f>H34</f>
        <v>0</v>
      </c>
      <c r="O34" s="96">
        <f t="shared" ref="O34:O39" si="0">I34</f>
        <v>0</v>
      </c>
      <c r="P34" s="220">
        <f>(ROUND((F34/100*'Member Info'!$W$2), 2))</f>
        <v>0</v>
      </c>
      <c r="Q34" s="220" t="e">
        <f>ROUND((F34/100*G34),2)</f>
        <v>#VALUE!</v>
      </c>
      <c r="R34" s="220" t="str">
        <f>IF(E34=0,"",(100-(N34/P34*100)))</f>
        <v/>
      </c>
      <c r="S34" s="229" t="str">
        <f>IF(E34=0,"",(100-(O34/Q34*100)))</f>
        <v/>
      </c>
      <c r="T34" s="230" t="str">
        <f>IF(E34=0,"",IF(R34&gt;$R$16,1,IF(R34&lt;-$R$16,1,0)))</f>
        <v/>
      </c>
      <c r="U34" s="230" t="str">
        <f>IF(E34=0,"",IF(G34=0,1,IF(S34&gt;$R$16,1,IF(S34&lt;-$R$16,1,0))))</f>
        <v/>
      </c>
      <c r="V34" s="224">
        <f>IF(E34=0,0,IF(F34="",1,0))</f>
        <v>0</v>
      </c>
      <c r="W34" s="112">
        <f>IF(E34=0,0,IF(K34="",0,1))</f>
        <v>0</v>
      </c>
      <c r="X34" s="237" t="str">
        <f t="shared" ref="X34:X97" si="1">IF(K34="SMP/Occupational Maternity","1",IF(K34="SSP/Occupational Sick pay","1",""))</f>
        <v/>
      </c>
      <c r="Y34" s="242" t="b">
        <f t="shared" ref="Y34:Y97" si="2">IF(OR(AL34=TRUE,AM34=TRUE),TRUE,FALSE)</f>
        <v>0</v>
      </c>
      <c r="Z34" s="237">
        <f>IF(K34="left scheme/Employment", 1,0)</f>
        <v>0</v>
      </c>
      <c r="AA34" s="237">
        <f>IF('Member Info'!N30="",1,"")</f>
        <v>1</v>
      </c>
      <c r="AB34" s="245" t="e">
        <f>(R34+S34)</f>
        <v>#VALUE!</v>
      </c>
      <c r="AC34" s="132" t="str">
        <f t="shared" ref="AC34:AC97" si="3">IF(AN34=1,"",IF(W34=1,"",IF(AE34=1,"",IF(E34=0,"",IF(Z34=1,"",IF(J34="acceptable","",IF(R34+S34="0","",R34+S34)))))))</f>
        <v/>
      </c>
      <c r="AD34" s="126">
        <f>SUM(Z34+AA34)</f>
        <v>1</v>
      </c>
      <c r="AE34" s="126" t="str">
        <f>IF('Member Info'!N30&lt;&gt;"",IF('Member Info'!N30&lt;=$R$1,1,0),"")</f>
        <v/>
      </c>
      <c r="AG34" s="126" t="b">
        <f>OR(K34="maternity",K34="SSP")</f>
        <v>0</v>
      </c>
      <c r="AH34" s="126">
        <f>IF(AG34=TRUE,1,0)</f>
        <v>0</v>
      </c>
      <c r="AJ34" s="126">
        <f>IF(J34="Please Enter Deemed Pensionable Pay",1,0)</f>
        <v>0</v>
      </c>
      <c r="AK34" s="126">
        <f>IF('Member Info'!F30&gt;$R$1,1,0)</f>
        <v>0</v>
      </c>
      <c r="AL34" s="126" t="b">
        <f>IF(ISERROR(R34),ERROR.TYPE(#REF!)=ERROR.TYPE(R34),FALSE)</f>
        <v>0</v>
      </c>
      <c r="AM34" s="126" t="b">
        <f>IF(ISERROR(S34),ERROR.TYPE(#REF!)=ERROR.TYPE(S34),FALSE)</f>
        <v>0</v>
      </c>
      <c r="AN34" s="126">
        <f>IF(OR('Member Info'!F30&gt;=$S$1,'Member Info'!N30&gt;$S$1),1,0)</f>
        <v>0</v>
      </c>
    </row>
    <row r="35" spans="1:40" x14ac:dyDescent="0.25">
      <c r="A35" s="4">
        <v>3</v>
      </c>
      <c r="B35" s="166">
        <f>'Member Info'!D31</f>
        <v>0</v>
      </c>
      <c r="C35" s="166">
        <f>'Member Info'!E31</f>
        <v>0</v>
      </c>
      <c r="D35" s="166" t="str">
        <f>'Member Info'!G31</f>
        <v/>
      </c>
      <c r="E35" s="167">
        <f>'Member Info'!B31</f>
        <v>0</v>
      </c>
      <c r="F35" s="244"/>
      <c r="G35" s="168" t="str">
        <f>IF(E35=0,"",
IF('Member Info'!$AM$19&lt;=$R$1,
SUMPRODUCT('Member Info'!L31+IF('Member Info'!H31&gt;'Member Info'!$AJ$12,'Member Info'!$AK$13,IF('Member Info'!H31&gt;'Member Info'!$AJ$11,'Member Info'!$AK$12,IF('Member Info'!H31&gt;'Member Info'!$AJ$10,'Member Info'!$AK$11,IF('Member Info'!H31&gt;'Member Info'!$AJ$9,'Member Info'!$AK$10,IF('Member Info'!H31&gt;'Member Info'!$AJ$8,'Member Info'!$AK$9,'Member Info'!$AK$8)))))),
SUMPRODUCT('Member Info'!L31+IF('Member Info'!H31&gt;'Member Info'!$AG$17,'Member Info'!$AH$18,IF('Member Info'!H31&gt;'Member Info'!$AG$16,'Member Info'!$AH$17,IF('Member Info'!H31&gt;'Member Info'!$AG$15,'Member Info'!$AH$16,IF('Member Info'!H31&gt;'Member Info'!$AG$14,'Member Info'!$AH$15,IF('Member Info'!H31&gt;'Member Info'!$AG$13,'Member Info'!$AH$14,IF('Member Info'!H31&gt;'Member Info'!$AG$12,'Member Info'!$AH$13,IF('Member Info'!H31&gt;'Member Info'!$AG$11,'Member Info'!$AH$12,IF('Member Info'!H31&gt;'Member Info'!$AG$10,'Member Info'!$AH$11,IF('Member Info'!H31&gt;'Member Info'!$AG$9,'Member Info'!$AH$10,IF('Member Info'!H31&gt;'Member Info'!$AG$8,'Member Info'!$AH$9,'Member Info'!$AH$8)))))))))))))</f>
        <v/>
      </c>
      <c r="H35" s="26"/>
      <c r="I35" s="26"/>
      <c r="J35" s="107" t="str">
        <f>IF(E35=0,"",IF('Member Info'!F31&gt;$S$1,CONCATENATE("Joined with practice on ", TEXT('Member Info'!F31, "DD/MM/YYYY")),IF('Member Info'!N31&lt;&gt;"",IF('Member Info'!N31&lt;$R$1,CONCATENATE("Left Scheme on ", TEXT('Member Info'!N31, "DD/MM/YYYY")),IF(ISERROR(G35),"Error Detected, No rate entered",IF(E35=0,"",IF(F35="","Error Detected, No Pensionable pay",IF(ISERROR(AB35)," Unknown Values entered.",IF(T35+U35&lt;1,"Acceptable",IF(R35+S35=200, "No Contributions Entered", IF(K35="","Error Detected, Choose reason&gt;",IF(X35="1",IF(T35=1,"Please Enter Deemed Pensionable Pay","Add Any Relevant Details Above"),"Please Give Details Above"))))))))),IF(ISERROR(G35),"Error Detected, No rate entered",IF(E35=0,"",IF(F35="","Error Detected, No Pensionable pay",IF(ISERROR(AB35)," Unknown Values entered.",IF(T35+U35&lt;1,"Acceptable",IF(R35+S35=200, "No Contributions Entered", IF(K35="","Error Detected, Choose reason&gt;",IF(X35="1",IF(T35=1,"Please Enter Deemed Pensionable Pay","Add relevant Details Above"),"Please give details Above")))))))))))</f>
        <v/>
      </c>
      <c r="K35" s="263"/>
      <c r="L35" s="93"/>
      <c r="M35" s="93" t="str">
        <f>IF(E35=0,"",IF(ISERROR((F35+H35+I35)),0,IF((F35+H35+I35)&lt;1,0,1)))</f>
        <v/>
      </c>
      <c r="N35" s="96">
        <f>H35</f>
        <v>0</v>
      </c>
      <c r="O35" s="96">
        <f t="shared" si="0"/>
        <v>0</v>
      </c>
      <c r="P35" s="220">
        <f>(ROUND((F35/100*'Member Info'!$W$2), 2))</f>
        <v>0</v>
      </c>
      <c r="Q35" s="220" t="e">
        <f>ROUND((F35/100*G35),2)</f>
        <v>#VALUE!</v>
      </c>
      <c r="R35" s="220" t="str">
        <f>IF(E35=0,"",(100-(N35/P35*100)))</f>
        <v/>
      </c>
      <c r="S35" s="229" t="str">
        <f>IF(E35=0,"",(100-(O35/Q35*100)))</f>
        <v/>
      </c>
      <c r="T35" s="230" t="str">
        <f>IF(E35=0,"",IF(R35&gt;$R$16,1,IF(R35&lt;-$R$16,1,0)))</f>
        <v/>
      </c>
      <c r="U35" s="230" t="str">
        <f>IF(E35=0,"",IF(G35=0,1,IF(S35&gt;$R$16,1,IF(S35&lt;-$R$16,1,0))))</f>
        <v/>
      </c>
      <c r="V35" s="224">
        <f>IF(E35=0,0,IF(F35="",1,0))</f>
        <v>0</v>
      </c>
      <c r="W35" s="112">
        <f>IF(E35=0,0,IF(K35="",0,1))</f>
        <v>0</v>
      </c>
      <c r="X35" s="237" t="str">
        <f t="shared" si="1"/>
        <v/>
      </c>
      <c r="Y35" s="242" t="b">
        <f t="shared" si="2"/>
        <v>0</v>
      </c>
      <c r="Z35" s="237">
        <f>IF(K35="left scheme/Employment", 1,0)</f>
        <v>0</v>
      </c>
      <c r="AA35" s="237">
        <f>IF('Member Info'!N31="",1,"")</f>
        <v>1</v>
      </c>
      <c r="AB35" s="245" t="e">
        <f>(R35+S35)</f>
        <v>#VALUE!</v>
      </c>
      <c r="AC35" s="132" t="str">
        <f t="shared" si="3"/>
        <v/>
      </c>
      <c r="AD35" s="126">
        <f>SUM(Z35+AA35)</f>
        <v>1</v>
      </c>
      <c r="AE35" s="126" t="str">
        <f>IF('Member Info'!N31&lt;&gt;"",IF('Member Info'!N31&lt;=$R$1,1,0),"")</f>
        <v/>
      </c>
      <c r="AG35" s="126" t="b">
        <f>OR(K35="maternity",K35="SSP")</f>
        <v>0</v>
      </c>
      <c r="AH35" s="126">
        <f>IF(AG35=TRUE,1,0)</f>
        <v>0</v>
      </c>
      <c r="AJ35" s="126">
        <f>IF(J35="Please Enter Deemed Pensionable Pay",1,0)</f>
        <v>0</v>
      </c>
      <c r="AK35" s="126">
        <f>IF('Member Info'!F31&gt;$R$1,1,0)</f>
        <v>0</v>
      </c>
      <c r="AL35" s="126" t="b">
        <f>IF(ISERROR(R35),ERROR.TYPE(#REF!)=ERROR.TYPE(R35),FALSE)</f>
        <v>0</v>
      </c>
      <c r="AM35" s="126" t="b">
        <f>IF(ISERROR(S35),ERROR.TYPE(#REF!)=ERROR.TYPE(S35),FALSE)</f>
        <v>0</v>
      </c>
      <c r="AN35" s="126">
        <f>IF(OR('Member Info'!F31&gt;=$S$1,'Member Info'!N31&gt;=$R$1),1,0)</f>
        <v>0</v>
      </c>
    </row>
    <row r="36" spans="1:40" x14ac:dyDescent="0.25">
      <c r="A36" s="4">
        <v>4</v>
      </c>
      <c r="B36" s="166">
        <f>'Member Info'!D32</f>
        <v>0</v>
      </c>
      <c r="C36" s="166">
        <f>'Member Info'!E32</f>
        <v>0</v>
      </c>
      <c r="D36" s="166" t="str">
        <f>'Member Info'!G32</f>
        <v/>
      </c>
      <c r="E36" s="167">
        <f>'Member Info'!B32</f>
        <v>0</v>
      </c>
      <c r="F36" s="244"/>
      <c r="G36" s="168" t="str">
        <f>IF(E36=0,"",
IF('Member Info'!$AM$19&lt;=$R$1,
SUMPRODUCT('Member Info'!L32+IF('Member Info'!H32&gt;'Member Info'!$AJ$12,'Member Info'!$AK$13,IF('Member Info'!H32&gt;'Member Info'!$AJ$11,'Member Info'!$AK$12,IF('Member Info'!H32&gt;'Member Info'!$AJ$10,'Member Info'!$AK$11,IF('Member Info'!H32&gt;'Member Info'!$AJ$9,'Member Info'!$AK$10,IF('Member Info'!H32&gt;'Member Info'!$AJ$8,'Member Info'!$AK$9,'Member Info'!$AK$8)))))),
SUMPRODUCT('Member Info'!L32+IF('Member Info'!H32&gt;'Member Info'!$AG$17,'Member Info'!$AH$18,IF('Member Info'!H32&gt;'Member Info'!$AG$16,'Member Info'!$AH$17,IF('Member Info'!H32&gt;'Member Info'!$AG$15,'Member Info'!$AH$16,IF('Member Info'!H32&gt;'Member Info'!$AG$14,'Member Info'!$AH$15,IF('Member Info'!H32&gt;'Member Info'!$AG$13,'Member Info'!$AH$14,IF('Member Info'!H32&gt;'Member Info'!$AG$12,'Member Info'!$AH$13,IF('Member Info'!H32&gt;'Member Info'!$AG$11,'Member Info'!$AH$12,IF('Member Info'!H32&gt;'Member Info'!$AG$10,'Member Info'!$AH$11,IF('Member Info'!H32&gt;'Member Info'!$AG$9,'Member Info'!$AH$10,IF('Member Info'!H32&gt;'Member Info'!$AG$8,'Member Info'!$AH$9,'Member Info'!$AH$8)))))))))))))</f>
        <v/>
      </c>
      <c r="H36" s="26"/>
      <c r="I36" s="26"/>
      <c r="J36" s="107" t="str">
        <f>IF(E36=0,"",IF('Member Info'!F32&gt;$S$1,CONCATENATE("Joined with practice on ", TEXT('Member Info'!F32, "DD/MM/YYYY")),IF('Member Info'!N32&lt;&gt;"",IF('Member Info'!N32&lt;$R$1,CONCATENATE("Left Scheme on ", TEXT('Member Info'!N32, "DD/MM/YYYY")),IF(ISERROR(G36),"Error Detected, No rate entered",IF(E36=0,"",IF(F36="","Error Detected, No Pensionable pay",IF(ISERROR(AB36)," Unknown Values entered.",IF(T36+U36&lt;1,"Acceptable",IF(R36+S36=200, "No Contributions Entered", IF(K36="","Error Detected, Choose reason&gt;",IF(X36="1",IF(T36=1,"Please Enter Deemed Pensionable Pay","Add Any Relevant Details Above"),"Please Give Details Above"))))))))),IF(ISERROR(G36),"Error Detected, No rate entered",IF(E36=0,"",IF(F36="","Error Detected, No Pensionable pay",IF(ISERROR(AB36)," Unknown Values entered.",IF(T36+U36&lt;1,"Acceptable",IF(R36+S36=200, "No Contributions Entered", IF(K36="","Error Detected, Choose reason&gt;",IF(X36="1",IF(T36=1,"Please Enter Deemed Pensionable Pay","Add relevant Details Above"),"Please give details Above")))))))))))</f>
        <v/>
      </c>
      <c r="K36" s="263"/>
      <c r="L36" s="93"/>
      <c r="M36" s="93" t="str">
        <f t="shared" ref="M36:M96" si="4">IF(E36=0,"",IF(ISERROR((F36+H36+I36)),0,IF((F36+H36+I36)&lt;1,0,1)))</f>
        <v/>
      </c>
      <c r="N36" s="96">
        <f>H36</f>
        <v>0</v>
      </c>
      <c r="O36" s="96">
        <f t="shared" si="0"/>
        <v>0</v>
      </c>
      <c r="P36" s="220">
        <f>(ROUND((F36/100*'Member Info'!$W$2), 2))</f>
        <v>0</v>
      </c>
      <c r="Q36" s="220" t="e">
        <f>ROUND((F36/100*G36),2)</f>
        <v>#VALUE!</v>
      </c>
      <c r="R36" s="220" t="str">
        <f>IF(E36=0,"",(100-(N36/P36*100)))</f>
        <v/>
      </c>
      <c r="S36" s="229" t="str">
        <f>IF(E36=0,"",(100-(O36/Q36*100)))</f>
        <v/>
      </c>
      <c r="T36" s="230" t="str">
        <f>IF(E36=0,"",IF(R36&gt;$R$16,1,IF(R36&lt;-$R$16,1,0)))</f>
        <v/>
      </c>
      <c r="U36" s="230" t="str">
        <f>IF(E36=0,"",IF(G36=0,1,IF(S36&gt;$R$16,1,IF(S36&lt;-$R$16,1,0))))</f>
        <v/>
      </c>
      <c r="V36" s="224">
        <f>IF(E36=0,0,IF(F36="",1,0))</f>
        <v>0</v>
      </c>
      <c r="W36" s="112">
        <f>IF(E36=0,0,IF(K36="",0,1))</f>
        <v>0</v>
      </c>
      <c r="X36" s="237" t="str">
        <f t="shared" si="1"/>
        <v/>
      </c>
      <c r="Y36" s="242" t="b">
        <f t="shared" si="2"/>
        <v>0</v>
      </c>
      <c r="Z36" s="237">
        <f>IF(K36="left scheme/Employment", 1,0)</f>
        <v>0</v>
      </c>
      <c r="AA36" s="237">
        <f>IF('Member Info'!N32="",1,"")</f>
        <v>1</v>
      </c>
      <c r="AB36" s="245" t="e">
        <f>(R36+S36)</f>
        <v>#VALUE!</v>
      </c>
      <c r="AC36" s="132" t="str">
        <f t="shared" si="3"/>
        <v/>
      </c>
      <c r="AD36" s="126">
        <f>SUM(Z36+AA36)</f>
        <v>1</v>
      </c>
      <c r="AE36" s="126" t="str">
        <f>IF('Member Info'!N32&lt;&gt;"",IF('Member Info'!N32&lt;=$R$1,1,0),"")</f>
        <v/>
      </c>
      <c r="AG36" s="126" t="b">
        <f>OR(K36="maternity",K36="SSP")</f>
        <v>0</v>
      </c>
      <c r="AH36" s="126">
        <f>IF(AG36=TRUE,1,0)</f>
        <v>0</v>
      </c>
      <c r="AJ36" s="126">
        <f>IF(J36="Please Enter Deemed Pensionable Pay",1,0)</f>
        <v>0</v>
      </c>
      <c r="AK36" s="126">
        <f>IF('Member Info'!F32&gt;$R$1,1,0)</f>
        <v>0</v>
      </c>
      <c r="AL36" s="126" t="b">
        <f>IF(ISERROR(R36),ERROR.TYPE(#REF!)=ERROR.TYPE(R36),FALSE)</f>
        <v>0</v>
      </c>
      <c r="AM36" s="126" t="b">
        <f>IF(ISERROR(S36),ERROR.TYPE(#REF!)=ERROR.TYPE(S36),FALSE)</f>
        <v>0</v>
      </c>
      <c r="AN36" s="126">
        <f>IF(OR('Member Info'!F32&gt;=$S$1,'Member Info'!N32&gt;=$R$1),1,0)</f>
        <v>0</v>
      </c>
    </row>
    <row r="37" spans="1:40" x14ac:dyDescent="0.25">
      <c r="A37" s="4">
        <v>5</v>
      </c>
      <c r="B37" s="166">
        <f>'Member Info'!D33</f>
        <v>0</v>
      </c>
      <c r="C37" s="166">
        <f>'Member Info'!E33</f>
        <v>0</v>
      </c>
      <c r="D37" s="166" t="str">
        <f>'Member Info'!G33</f>
        <v/>
      </c>
      <c r="E37" s="167">
        <f>'Member Info'!B33</f>
        <v>0</v>
      </c>
      <c r="F37" s="244"/>
      <c r="G37" s="168" t="str">
        <f>IF(E37=0,"",
IF('Member Info'!$AM$19&lt;=$R$1,
SUMPRODUCT('Member Info'!L33+IF('Member Info'!H33&gt;'Member Info'!$AJ$12,'Member Info'!$AK$13,IF('Member Info'!H33&gt;'Member Info'!$AJ$11,'Member Info'!$AK$12,IF('Member Info'!H33&gt;'Member Info'!$AJ$10,'Member Info'!$AK$11,IF('Member Info'!H33&gt;'Member Info'!$AJ$9,'Member Info'!$AK$10,IF('Member Info'!H33&gt;'Member Info'!$AJ$8,'Member Info'!$AK$9,'Member Info'!$AK$8)))))),
SUMPRODUCT('Member Info'!L33+IF('Member Info'!H33&gt;'Member Info'!$AG$17,'Member Info'!$AH$18,IF('Member Info'!H33&gt;'Member Info'!$AG$16,'Member Info'!$AH$17,IF('Member Info'!H33&gt;'Member Info'!$AG$15,'Member Info'!$AH$16,IF('Member Info'!H33&gt;'Member Info'!$AG$14,'Member Info'!$AH$15,IF('Member Info'!H33&gt;'Member Info'!$AG$13,'Member Info'!$AH$14,IF('Member Info'!H33&gt;'Member Info'!$AG$12,'Member Info'!$AH$13,IF('Member Info'!H33&gt;'Member Info'!$AG$11,'Member Info'!$AH$12,IF('Member Info'!H33&gt;'Member Info'!$AG$10,'Member Info'!$AH$11,IF('Member Info'!H33&gt;'Member Info'!$AG$9,'Member Info'!$AH$10,IF('Member Info'!H33&gt;'Member Info'!$AG$8,'Member Info'!$AH$9,'Member Info'!$AH$8)))))))))))))</f>
        <v/>
      </c>
      <c r="H37" s="26"/>
      <c r="I37" s="26"/>
      <c r="J37" s="107" t="str">
        <f>IF(E37=0,"",IF('Member Info'!F33&gt;$S$1,CONCATENATE("Joined with practice on ", TEXT('Member Info'!F33, "DD/MM/YYYY")),IF('Member Info'!N33&lt;&gt;"",IF('Member Info'!N33&lt;$R$1,CONCATENATE("Left Scheme on ", TEXT('Member Info'!N33, "DD/MM/YYYY")),IF(ISERROR(G37),"Error Detected, No rate entered",IF(E37=0,"",IF(F37="","Error Detected, No Pensionable pay",IF(ISERROR(AB37)," Unknown Values entered.",IF(T37+U37&lt;1,"Acceptable",IF(R37+S37=200, "No Contributions Entered", IF(K37="","Error Detected, Choose reason&gt;",IF(X37="1",IF(T37=1,"Please Enter Deemed Pensionable Pay","Add Any Relevant Details Above"),"Please Give Details Above"))))))))),IF(ISERROR(G37),"Error Detected, No rate entered",IF(E37=0,"",IF(F37="","Error Detected, No Pensionable pay",IF(ISERROR(AB37)," Unknown Values entered.",IF(T37+U37&lt;1,"Acceptable",IF(R37+S37=200, "No Contributions Entered", IF(K37="","Error Detected, Choose reason&gt;",IF(X37="1",IF(T37=1,"Please Enter Deemed Pensionable Pay","Add relevant Details Above"),"Please give details Above")))))))))))</f>
        <v/>
      </c>
      <c r="K37" s="263"/>
      <c r="L37" s="93"/>
      <c r="M37" s="93" t="str">
        <f t="shared" si="4"/>
        <v/>
      </c>
      <c r="N37" s="96">
        <f t="shared" ref="N37:N97" si="5">H37</f>
        <v>0</v>
      </c>
      <c r="O37" s="96">
        <f t="shared" si="0"/>
        <v>0</v>
      </c>
      <c r="P37" s="220">
        <f>(ROUND((F37/100*'Member Info'!$W$2), 2))</f>
        <v>0</v>
      </c>
      <c r="Q37" s="220" t="e">
        <f t="shared" ref="Q37:Q97" si="6">ROUND((F37/100*G37),2)</f>
        <v>#VALUE!</v>
      </c>
      <c r="R37" s="220" t="str">
        <f t="shared" ref="R37:R97" si="7">IF(E37=0,"",(100-(N37/P37*100)))</f>
        <v/>
      </c>
      <c r="S37" s="229" t="str">
        <f t="shared" ref="S37:S97" si="8">IF(E37=0,"",(100-(O37/Q37*100)))</f>
        <v/>
      </c>
      <c r="T37" s="230" t="str">
        <f t="shared" ref="T37:T97" si="9">IF(E37=0,"",IF(R37&gt;$R$16,1,IF(R37&lt;-$R$16,1,0)))</f>
        <v/>
      </c>
      <c r="U37" s="230" t="str">
        <f t="shared" ref="U37:U97" si="10">IF(E37=0,"",IF(G37=0,1,IF(S37&gt;$R$16,1,IF(S37&lt;-$R$16,1,0))))</f>
        <v/>
      </c>
      <c r="V37" s="224">
        <f t="shared" ref="V37:V97" si="11">IF(E37=0,0,IF(F37="",1,0))</f>
        <v>0</v>
      </c>
      <c r="W37" s="112">
        <f t="shared" ref="W37:W97" si="12">IF(E37=0,0,IF(K37="",0,1))</f>
        <v>0</v>
      </c>
      <c r="X37" s="237" t="str">
        <f t="shared" si="1"/>
        <v/>
      </c>
      <c r="Y37" s="242" t="b">
        <f t="shared" si="2"/>
        <v>0</v>
      </c>
      <c r="Z37" s="237">
        <f t="shared" ref="Z37:Z97" si="13">IF(K37="left scheme/Employment", 1,0)</f>
        <v>0</v>
      </c>
      <c r="AA37" s="237">
        <f>IF('Member Info'!N33="",1,"")</f>
        <v>1</v>
      </c>
      <c r="AB37" s="245" t="e">
        <f t="shared" ref="AB37:AB97" si="14">(R37+S37)</f>
        <v>#VALUE!</v>
      </c>
      <c r="AC37" s="132" t="str">
        <f t="shared" si="3"/>
        <v/>
      </c>
      <c r="AD37" s="126">
        <f t="shared" ref="AD37:AD97" si="15">SUM(Z37+AA37)</f>
        <v>1</v>
      </c>
      <c r="AE37" s="126" t="str">
        <f>IF('Member Info'!N33&lt;&gt;"",IF('Member Info'!N33&lt;=$R$1,1,0),"")</f>
        <v/>
      </c>
      <c r="AG37" s="126" t="b">
        <f t="shared" ref="AG37:AG97" si="16">OR(K37="maternity",K37="SSP")</f>
        <v>0</v>
      </c>
      <c r="AH37" s="126">
        <f t="shared" ref="AH37:AH97" si="17">IF(AG37=TRUE,1,0)</f>
        <v>0</v>
      </c>
      <c r="AJ37" s="126">
        <f t="shared" ref="AJ37:AJ97" si="18">IF(J37="Please Enter Deemed Pensionable Pay",1,0)</f>
        <v>0</v>
      </c>
      <c r="AK37" s="126">
        <f>IF('Member Info'!F33&gt;$R$1,1,0)</f>
        <v>0</v>
      </c>
      <c r="AL37" s="126" t="b">
        <f>IF(ISERROR(R37),ERROR.TYPE(#REF!)=ERROR.TYPE(R37),FALSE)</f>
        <v>0</v>
      </c>
      <c r="AM37" s="126" t="b">
        <f>IF(ISERROR(S37),ERROR.TYPE(#REF!)=ERROR.TYPE(S37),FALSE)</f>
        <v>0</v>
      </c>
      <c r="AN37" s="126">
        <f>IF(OR('Member Info'!F33&gt;=$S$1,'Member Info'!N33&gt;=$R$1),1,0)</f>
        <v>0</v>
      </c>
    </row>
    <row r="38" spans="1:40" x14ac:dyDescent="0.25">
      <c r="A38" s="4">
        <v>6</v>
      </c>
      <c r="B38" s="166">
        <f>'Member Info'!D34</f>
        <v>0</v>
      </c>
      <c r="C38" s="166">
        <f>'Member Info'!E34</f>
        <v>0</v>
      </c>
      <c r="D38" s="166" t="str">
        <f>'Member Info'!G34</f>
        <v/>
      </c>
      <c r="E38" s="167">
        <f>'Member Info'!B34</f>
        <v>0</v>
      </c>
      <c r="F38" s="244"/>
      <c r="G38" s="168" t="str">
        <f>IF(E38=0,"",
IF('Member Info'!$AM$19&lt;=$R$1,
SUMPRODUCT('Member Info'!L34+IF('Member Info'!H34&gt;'Member Info'!$AJ$12,'Member Info'!$AK$13,IF('Member Info'!H34&gt;'Member Info'!$AJ$11,'Member Info'!$AK$12,IF('Member Info'!H34&gt;'Member Info'!$AJ$10,'Member Info'!$AK$11,IF('Member Info'!H34&gt;'Member Info'!$AJ$9,'Member Info'!$AK$10,IF('Member Info'!H34&gt;'Member Info'!$AJ$8,'Member Info'!$AK$9,'Member Info'!$AK$8)))))),
SUMPRODUCT('Member Info'!L34+IF('Member Info'!H34&gt;'Member Info'!$AG$17,'Member Info'!$AH$18,IF('Member Info'!H34&gt;'Member Info'!$AG$16,'Member Info'!$AH$17,IF('Member Info'!H34&gt;'Member Info'!$AG$15,'Member Info'!$AH$16,IF('Member Info'!H34&gt;'Member Info'!$AG$14,'Member Info'!$AH$15,IF('Member Info'!H34&gt;'Member Info'!$AG$13,'Member Info'!$AH$14,IF('Member Info'!H34&gt;'Member Info'!$AG$12,'Member Info'!$AH$13,IF('Member Info'!H34&gt;'Member Info'!$AG$11,'Member Info'!$AH$12,IF('Member Info'!H34&gt;'Member Info'!$AG$10,'Member Info'!$AH$11,IF('Member Info'!H34&gt;'Member Info'!$AG$9,'Member Info'!$AH$10,IF('Member Info'!H34&gt;'Member Info'!$AG$8,'Member Info'!$AH$9,'Member Info'!$AH$8)))))))))))))</f>
        <v/>
      </c>
      <c r="H38" s="26"/>
      <c r="I38" s="26"/>
      <c r="J38" s="107" t="str">
        <f>IF(E38=0,"",IF('Member Info'!F34&gt;$S$1,CONCATENATE("Joined with practice on ", TEXT('Member Info'!F34, "DD/MM/YYYY")),IF('Member Info'!N34&lt;&gt;"",IF('Member Info'!N34&lt;$R$1,CONCATENATE("Left Scheme on ", TEXT('Member Info'!N34, "DD/MM/YYYY")),IF(ISERROR(G38),"Error Detected, No rate entered",IF(E38=0,"",IF(F38="","Error Detected, No Pensionable pay",IF(ISERROR(AB38)," Unknown Values entered.",IF(T38+U38&lt;1,"Acceptable",IF(R38+S38=200, "No Contributions Entered", IF(K38="","Error Detected, Choose reason&gt;",IF(X38="1",IF(T38=1,"Please Enter Deemed Pensionable Pay","Add Any Relevant Details Above"),"Please Give Details Above"))))))))),IF(ISERROR(G38),"Error Detected, No rate entered",IF(E38=0,"",IF(F38="","Error Detected, No Pensionable pay",IF(ISERROR(AB38)," Unknown Values entered.",IF(T38+U38&lt;1,"Acceptable",IF(R38+S38=200, "No Contributions Entered", IF(K38="","Error Detected, Choose reason&gt;",IF(X38="1",IF(T38=1,"Please Enter Deemed Pensionable Pay","Add relevant Details Above"),"Please give details Above")))))))))))</f>
        <v/>
      </c>
      <c r="K38" s="263"/>
      <c r="L38" s="93"/>
      <c r="M38" s="93" t="str">
        <f>IF(E38=0,"",IF(ISERROR((F38+H38+I38)),0,IF((F38+H38+I38)&lt;1,0,1)))</f>
        <v/>
      </c>
      <c r="N38" s="96">
        <f t="shared" si="5"/>
        <v>0</v>
      </c>
      <c r="O38" s="96">
        <f>I38</f>
        <v>0</v>
      </c>
      <c r="P38" s="220">
        <f>(ROUND((F38/100*'Member Info'!$W$2), 2))</f>
        <v>0</v>
      </c>
      <c r="Q38" s="220" t="e">
        <f>ROUND((F38/100*G38),2)</f>
        <v>#VALUE!</v>
      </c>
      <c r="R38" s="220" t="str">
        <f t="shared" si="7"/>
        <v/>
      </c>
      <c r="S38" s="229" t="str">
        <f t="shared" si="8"/>
        <v/>
      </c>
      <c r="T38" s="230" t="str">
        <f t="shared" si="9"/>
        <v/>
      </c>
      <c r="U38" s="230" t="str">
        <f t="shared" si="10"/>
        <v/>
      </c>
      <c r="V38" s="224">
        <f>IF(E38=0,0,IF(F38="",1,0))</f>
        <v>0</v>
      </c>
      <c r="W38" s="112">
        <f t="shared" si="12"/>
        <v>0</v>
      </c>
      <c r="X38" s="237" t="str">
        <f t="shared" si="1"/>
        <v/>
      </c>
      <c r="Y38" s="242" t="b">
        <f t="shared" si="2"/>
        <v>0</v>
      </c>
      <c r="Z38" s="237">
        <f t="shared" si="13"/>
        <v>0</v>
      </c>
      <c r="AA38" s="237">
        <f>IF('Member Info'!N34="",1,"")</f>
        <v>1</v>
      </c>
      <c r="AB38" s="245" t="e">
        <f t="shared" si="14"/>
        <v>#VALUE!</v>
      </c>
      <c r="AC38" s="132" t="str">
        <f t="shared" si="3"/>
        <v/>
      </c>
      <c r="AD38" s="126">
        <f t="shared" si="15"/>
        <v>1</v>
      </c>
      <c r="AE38" s="126" t="str">
        <f>IF('Member Info'!N34&lt;&gt;"",IF('Member Info'!N34&lt;=$R$1,1,0),"")</f>
        <v/>
      </c>
      <c r="AG38" s="126" t="b">
        <f t="shared" si="16"/>
        <v>0</v>
      </c>
      <c r="AH38" s="126">
        <f t="shared" si="17"/>
        <v>0</v>
      </c>
      <c r="AJ38" s="126">
        <f t="shared" si="18"/>
        <v>0</v>
      </c>
      <c r="AK38" s="126">
        <f>IF('Member Info'!F34&gt;$R$1,1,0)</f>
        <v>0</v>
      </c>
      <c r="AL38" s="126" t="b">
        <f>IF(ISERROR(R38),ERROR.TYPE(#REF!)=ERROR.TYPE(R38),FALSE)</f>
        <v>0</v>
      </c>
      <c r="AM38" s="126" t="b">
        <f>IF(ISERROR(S38),ERROR.TYPE(#REF!)=ERROR.TYPE(S38),FALSE)</f>
        <v>0</v>
      </c>
      <c r="AN38" s="126">
        <f>IF(OR('Member Info'!F34&gt;=$S$1,'Member Info'!N34&gt;=$R$1),1,0)</f>
        <v>0</v>
      </c>
    </row>
    <row r="39" spans="1:40" x14ac:dyDescent="0.25">
      <c r="A39" s="4">
        <v>7</v>
      </c>
      <c r="B39" s="166">
        <f>'Member Info'!D35</f>
        <v>0</v>
      </c>
      <c r="C39" s="166">
        <f>'Member Info'!E35</f>
        <v>0</v>
      </c>
      <c r="D39" s="166" t="str">
        <f>'Member Info'!G35</f>
        <v/>
      </c>
      <c r="E39" s="167">
        <f>'Member Info'!B35</f>
        <v>0</v>
      </c>
      <c r="F39" s="244"/>
      <c r="G39" s="168" t="str">
        <f>IF(E39=0,"",
IF('Member Info'!$AM$19&lt;=$R$1,
SUMPRODUCT('Member Info'!L35+IF('Member Info'!H35&gt;'Member Info'!$AJ$12,'Member Info'!$AK$13,IF('Member Info'!H35&gt;'Member Info'!$AJ$11,'Member Info'!$AK$12,IF('Member Info'!H35&gt;'Member Info'!$AJ$10,'Member Info'!$AK$11,IF('Member Info'!H35&gt;'Member Info'!$AJ$9,'Member Info'!$AK$10,IF('Member Info'!H35&gt;'Member Info'!$AJ$8,'Member Info'!$AK$9,'Member Info'!$AK$8)))))),
SUMPRODUCT('Member Info'!L35+IF('Member Info'!H35&gt;'Member Info'!$AG$17,'Member Info'!$AH$18,IF('Member Info'!H35&gt;'Member Info'!$AG$16,'Member Info'!$AH$17,IF('Member Info'!H35&gt;'Member Info'!$AG$15,'Member Info'!$AH$16,IF('Member Info'!H35&gt;'Member Info'!$AG$14,'Member Info'!$AH$15,IF('Member Info'!H35&gt;'Member Info'!$AG$13,'Member Info'!$AH$14,IF('Member Info'!H35&gt;'Member Info'!$AG$12,'Member Info'!$AH$13,IF('Member Info'!H35&gt;'Member Info'!$AG$11,'Member Info'!$AH$12,IF('Member Info'!H35&gt;'Member Info'!$AG$10,'Member Info'!$AH$11,IF('Member Info'!H35&gt;'Member Info'!$AG$9,'Member Info'!$AH$10,IF('Member Info'!H35&gt;'Member Info'!$AG$8,'Member Info'!$AH$9,'Member Info'!$AH$8)))))))))))))</f>
        <v/>
      </c>
      <c r="H39" s="26"/>
      <c r="I39" s="26"/>
      <c r="J39" s="107" t="str">
        <f>IF(E39=0,"",IF('Member Info'!F35&gt;$S$1,CONCATENATE("Joined with practice on ", TEXT('Member Info'!F35, "DD/MM/YYYY")),IF('Member Info'!N35&lt;&gt;"",IF('Member Info'!N35&lt;$R$1,CONCATENATE("Left Scheme on ", TEXT('Member Info'!N35, "DD/MM/YYYY")),IF(ISERROR(G39),"Error Detected, No rate entered",IF(E39=0,"",IF(F39="","Error Detected, No Pensionable pay",IF(ISERROR(AB39)," Unknown Values entered.",IF(T39+U39&lt;1,"Acceptable",IF(R39+S39=200, "No Contributions Entered", IF(K39="","Error Detected, Choose reason&gt;",IF(X39="1",IF(T39=1,"Please Enter Deemed Pensionable Pay","Add Any Relevant Details Above"),"Please Give Details Above"))))))))),IF(ISERROR(G39),"Error Detected, No rate entered",IF(E39=0,"",IF(F39="","Error Detected, No Pensionable pay",IF(ISERROR(AB39)," Unknown Values entered.",IF(T39+U39&lt;1,"Acceptable",IF(R39+S39=200, "No Contributions Entered", IF(K39="","Error Detected, Choose reason&gt;",IF(X39="1",IF(T39=1,"Please Enter Deemed Pensionable Pay","Add relevant Details Above"),"Please give details Above")))))))))))</f>
        <v/>
      </c>
      <c r="K39" s="263"/>
      <c r="L39" s="93"/>
      <c r="M39" s="93" t="str">
        <f t="shared" si="4"/>
        <v/>
      </c>
      <c r="N39" s="96">
        <f t="shared" si="5"/>
        <v>0</v>
      </c>
      <c r="O39" s="96">
        <f t="shared" si="0"/>
        <v>0</v>
      </c>
      <c r="P39" s="220">
        <f>(ROUND((F39/100*'Member Info'!$W$2), 2))</f>
        <v>0</v>
      </c>
      <c r="Q39" s="220" t="e">
        <f t="shared" si="6"/>
        <v>#VALUE!</v>
      </c>
      <c r="R39" s="220" t="str">
        <f t="shared" si="7"/>
        <v/>
      </c>
      <c r="S39" s="229" t="str">
        <f t="shared" si="8"/>
        <v/>
      </c>
      <c r="T39" s="230" t="str">
        <f t="shared" si="9"/>
        <v/>
      </c>
      <c r="U39" s="230" t="str">
        <f t="shared" si="10"/>
        <v/>
      </c>
      <c r="V39" s="224">
        <f t="shared" si="11"/>
        <v>0</v>
      </c>
      <c r="W39" s="112">
        <f t="shared" si="12"/>
        <v>0</v>
      </c>
      <c r="X39" s="237" t="str">
        <f t="shared" si="1"/>
        <v/>
      </c>
      <c r="Y39" s="242" t="b">
        <f t="shared" si="2"/>
        <v>0</v>
      </c>
      <c r="Z39" s="237">
        <f t="shared" si="13"/>
        <v>0</v>
      </c>
      <c r="AA39" s="237">
        <f>IF('Member Info'!N35="",1,"")</f>
        <v>1</v>
      </c>
      <c r="AB39" s="245" t="e">
        <f t="shared" si="14"/>
        <v>#VALUE!</v>
      </c>
      <c r="AC39" s="132" t="str">
        <f t="shared" si="3"/>
        <v/>
      </c>
      <c r="AD39" s="126">
        <f t="shared" si="15"/>
        <v>1</v>
      </c>
      <c r="AE39" s="126" t="str">
        <f>IF('Member Info'!N35&lt;&gt;"",IF('Member Info'!N35&lt;=$R$1,1,0),"")</f>
        <v/>
      </c>
      <c r="AG39" s="126" t="b">
        <f t="shared" si="16"/>
        <v>0</v>
      </c>
      <c r="AH39" s="126">
        <f t="shared" si="17"/>
        <v>0</v>
      </c>
      <c r="AJ39" s="126">
        <f t="shared" si="18"/>
        <v>0</v>
      </c>
      <c r="AK39" s="126">
        <f>IF('Member Info'!F35&gt;$R$1,1,0)</f>
        <v>0</v>
      </c>
      <c r="AL39" s="126" t="b">
        <f>IF(ISERROR(R39),ERROR.TYPE(#REF!)=ERROR.TYPE(R39),FALSE)</f>
        <v>0</v>
      </c>
      <c r="AM39" s="126" t="b">
        <f>IF(ISERROR(S39),ERROR.TYPE(#REF!)=ERROR.TYPE(S39),FALSE)</f>
        <v>0</v>
      </c>
      <c r="AN39" s="126">
        <f>IF(OR('Member Info'!F35&gt;=$S$1,'Member Info'!N35&gt;=$R$1),1,0)</f>
        <v>0</v>
      </c>
    </row>
    <row r="40" spans="1:40" x14ac:dyDescent="0.25">
      <c r="A40" s="4">
        <v>8</v>
      </c>
      <c r="B40" s="166">
        <f>'Member Info'!D36</f>
        <v>0</v>
      </c>
      <c r="C40" s="166">
        <f>'Member Info'!E36</f>
        <v>0</v>
      </c>
      <c r="D40" s="166" t="str">
        <f>'Member Info'!G36</f>
        <v/>
      </c>
      <c r="E40" s="167">
        <f>'Member Info'!B36</f>
        <v>0</v>
      </c>
      <c r="F40" s="244"/>
      <c r="G40" s="168" t="str">
        <f>IF(E40=0,"",
IF('Member Info'!$AM$19&lt;=$R$1,
SUMPRODUCT('Member Info'!L36+IF('Member Info'!H36&gt;'Member Info'!$AJ$12,'Member Info'!$AK$13,IF('Member Info'!H36&gt;'Member Info'!$AJ$11,'Member Info'!$AK$12,IF('Member Info'!H36&gt;'Member Info'!$AJ$10,'Member Info'!$AK$11,IF('Member Info'!H36&gt;'Member Info'!$AJ$9,'Member Info'!$AK$10,IF('Member Info'!H36&gt;'Member Info'!$AJ$8,'Member Info'!$AK$9,'Member Info'!$AK$8)))))),
SUMPRODUCT('Member Info'!L36+IF('Member Info'!H36&gt;'Member Info'!$AG$17,'Member Info'!$AH$18,IF('Member Info'!H36&gt;'Member Info'!$AG$16,'Member Info'!$AH$17,IF('Member Info'!H36&gt;'Member Info'!$AG$15,'Member Info'!$AH$16,IF('Member Info'!H36&gt;'Member Info'!$AG$14,'Member Info'!$AH$15,IF('Member Info'!H36&gt;'Member Info'!$AG$13,'Member Info'!$AH$14,IF('Member Info'!H36&gt;'Member Info'!$AG$12,'Member Info'!$AH$13,IF('Member Info'!H36&gt;'Member Info'!$AG$11,'Member Info'!$AH$12,IF('Member Info'!H36&gt;'Member Info'!$AG$10,'Member Info'!$AH$11,IF('Member Info'!H36&gt;'Member Info'!$AG$9,'Member Info'!$AH$10,IF('Member Info'!H36&gt;'Member Info'!$AG$8,'Member Info'!$AH$9,'Member Info'!$AH$8)))))))))))))</f>
        <v/>
      </c>
      <c r="H40" s="26"/>
      <c r="I40" s="26"/>
      <c r="J40" s="107" t="str">
        <f>IF(E40=0,"",IF('Member Info'!F36&gt;$S$1,CONCATENATE("Joined with practice on ", TEXT('Member Info'!F36, "DD/MM/YYYY")),IF('Member Info'!N36&lt;&gt;"",IF('Member Info'!N36&lt;$R$1,CONCATENATE("Left Scheme on ", TEXT('Member Info'!N36, "DD/MM/YYYY")),IF(ISERROR(G40),"Error Detected, No rate entered",IF(E40=0,"",IF(F40="","Error Detected, No Pensionable pay",IF(ISERROR(AB40)," Unknown Values entered.",IF(T40+U40&lt;1,"Acceptable",IF(R40+S40=200, "No Contributions Entered", IF(K40="","Error Detected, Choose reason&gt;",IF(X40="1",IF(T40=1,"Please Enter Deemed Pensionable Pay","Add Any Relevant Details Above"),"Please Give Details Above"))))))))),IF(ISERROR(G40),"Error Detected, No rate entered",IF(E40=0,"",IF(F40="","Error Detected, No Pensionable pay",IF(ISERROR(AB40)," Unknown Values entered.",IF(T40+U40&lt;1,"Acceptable",IF(R40+S40=200, "No Contributions Entered", IF(K40="","Error Detected, Choose reason&gt;",IF(X40="1",IF(T40=1,"Please Enter Deemed Pensionable Pay","Add relevant Details Above"),"Please give details Above")))))))))))</f>
        <v/>
      </c>
      <c r="K40" s="263"/>
      <c r="L40" s="93"/>
      <c r="M40" s="93" t="str">
        <f t="shared" si="4"/>
        <v/>
      </c>
      <c r="N40" s="96">
        <f t="shared" si="5"/>
        <v>0</v>
      </c>
      <c r="O40" s="96">
        <f t="shared" ref="O40:O97" si="19">I40</f>
        <v>0</v>
      </c>
      <c r="P40" s="220">
        <f>(ROUND((F40/100*'Member Info'!$W$2), 2))</f>
        <v>0</v>
      </c>
      <c r="Q40" s="220" t="e">
        <f t="shared" si="6"/>
        <v>#VALUE!</v>
      </c>
      <c r="R40" s="220" t="str">
        <f t="shared" si="7"/>
        <v/>
      </c>
      <c r="S40" s="229" t="str">
        <f t="shared" si="8"/>
        <v/>
      </c>
      <c r="T40" s="230" t="str">
        <f t="shared" si="9"/>
        <v/>
      </c>
      <c r="U40" s="230" t="str">
        <f t="shared" si="10"/>
        <v/>
      </c>
      <c r="V40" s="224">
        <f t="shared" si="11"/>
        <v>0</v>
      </c>
      <c r="W40" s="112">
        <f t="shared" si="12"/>
        <v>0</v>
      </c>
      <c r="X40" s="237" t="str">
        <f t="shared" si="1"/>
        <v/>
      </c>
      <c r="Y40" s="242" t="b">
        <f t="shared" si="2"/>
        <v>0</v>
      </c>
      <c r="Z40" s="237">
        <f t="shared" si="13"/>
        <v>0</v>
      </c>
      <c r="AA40" s="237">
        <f>IF('Member Info'!N36="",1,"")</f>
        <v>1</v>
      </c>
      <c r="AB40" s="245" t="e">
        <f t="shared" si="14"/>
        <v>#VALUE!</v>
      </c>
      <c r="AC40" s="132" t="str">
        <f t="shared" si="3"/>
        <v/>
      </c>
      <c r="AD40" s="126">
        <f t="shared" si="15"/>
        <v>1</v>
      </c>
      <c r="AE40" s="126" t="str">
        <f>IF('Member Info'!N36&lt;&gt;"",IF('Member Info'!N36&lt;=$R$1,1,0),"")</f>
        <v/>
      </c>
      <c r="AG40" s="126" t="b">
        <f t="shared" si="16"/>
        <v>0</v>
      </c>
      <c r="AH40" s="126">
        <f t="shared" si="17"/>
        <v>0</v>
      </c>
      <c r="AJ40" s="126">
        <f t="shared" si="18"/>
        <v>0</v>
      </c>
      <c r="AK40" s="126">
        <f>IF('Member Info'!F36&gt;$R$1,1,0)</f>
        <v>0</v>
      </c>
      <c r="AL40" s="126" t="b">
        <f>IF(ISERROR(R40),ERROR.TYPE(#REF!)=ERROR.TYPE(R40),FALSE)</f>
        <v>0</v>
      </c>
      <c r="AM40" s="126" t="b">
        <f>IF(ISERROR(S40),ERROR.TYPE(#REF!)=ERROR.TYPE(S40),FALSE)</f>
        <v>0</v>
      </c>
      <c r="AN40" s="126">
        <f>IF(OR('Member Info'!F36&gt;=$S$1,'Member Info'!N36&gt;=$R$1),1,0)</f>
        <v>0</v>
      </c>
    </row>
    <row r="41" spans="1:40" x14ac:dyDescent="0.25">
      <c r="A41" s="4">
        <v>9</v>
      </c>
      <c r="B41" s="166">
        <f>'Member Info'!D37</f>
        <v>0</v>
      </c>
      <c r="C41" s="166">
        <f>'Member Info'!E37</f>
        <v>0</v>
      </c>
      <c r="D41" s="166" t="str">
        <f>'Member Info'!G37</f>
        <v/>
      </c>
      <c r="E41" s="167">
        <f>'Member Info'!B37</f>
        <v>0</v>
      </c>
      <c r="F41" s="244"/>
      <c r="G41" s="168" t="str">
        <f>IF(E41=0,"",
IF('Member Info'!$AM$19&lt;=$R$1,
SUMPRODUCT('Member Info'!L37+IF('Member Info'!H37&gt;'Member Info'!$AJ$12,'Member Info'!$AK$13,IF('Member Info'!H37&gt;'Member Info'!$AJ$11,'Member Info'!$AK$12,IF('Member Info'!H37&gt;'Member Info'!$AJ$10,'Member Info'!$AK$11,IF('Member Info'!H37&gt;'Member Info'!$AJ$9,'Member Info'!$AK$10,IF('Member Info'!H37&gt;'Member Info'!$AJ$8,'Member Info'!$AK$9,'Member Info'!$AK$8)))))),
SUMPRODUCT('Member Info'!L37+IF('Member Info'!H37&gt;'Member Info'!$AG$17,'Member Info'!$AH$18,IF('Member Info'!H37&gt;'Member Info'!$AG$16,'Member Info'!$AH$17,IF('Member Info'!H37&gt;'Member Info'!$AG$15,'Member Info'!$AH$16,IF('Member Info'!H37&gt;'Member Info'!$AG$14,'Member Info'!$AH$15,IF('Member Info'!H37&gt;'Member Info'!$AG$13,'Member Info'!$AH$14,IF('Member Info'!H37&gt;'Member Info'!$AG$12,'Member Info'!$AH$13,IF('Member Info'!H37&gt;'Member Info'!$AG$11,'Member Info'!$AH$12,IF('Member Info'!H37&gt;'Member Info'!$AG$10,'Member Info'!$AH$11,IF('Member Info'!H37&gt;'Member Info'!$AG$9,'Member Info'!$AH$10,IF('Member Info'!H37&gt;'Member Info'!$AG$8,'Member Info'!$AH$9,'Member Info'!$AH$8)))))))))))))</f>
        <v/>
      </c>
      <c r="H41" s="26"/>
      <c r="I41" s="26"/>
      <c r="J41" s="107" t="str">
        <f>IF(E41=0,"",IF('Member Info'!F37&gt;$S$1,CONCATENATE("Joined with practice on ", TEXT('Member Info'!F37, "DD/MM/YYYY")),IF('Member Info'!N37&lt;&gt;"",IF('Member Info'!N37&lt;$R$1,CONCATENATE("Left Scheme on ", TEXT('Member Info'!N37, "DD/MM/YYYY")),IF(ISERROR(G41),"Error Detected, No rate entered",IF(E41=0,"",IF(F41="","Error Detected, No Pensionable pay",IF(ISERROR(AB41)," Unknown Values entered.",IF(T41+U41&lt;1,"Acceptable",IF(R41+S41=200, "No Contributions Entered", IF(K41="","Error Detected, Choose reason&gt;",IF(X41="1",IF(T41=1,"Please Enter Deemed Pensionable Pay","Add Any Relevant Details Above"),"Please Give Details Above"))))))))),IF(ISERROR(G41),"Error Detected, No rate entered",IF(E41=0,"",IF(F41="","Error Detected, No Pensionable pay",IF(ISERROR(AB41)," Unknown Values entered.",IF(T41+U41&lt;1,"Acceptable",IF(R41+S41=200, "No Contributions Entered", IF(K41="","Error Detected, Choose reason&gt;",IF(X41="1",IF(T41=1,"Please Enter Deemed Pensionable Pay","Add relevant Details Above"),"Please give details Above")))))))))))</f>
        <v/>
      </c>
      <c r="K41" s="263"/>
      <c r="L41" s="93"/>
      <c r="M41" s="93" t="str">
        <f t="shared" si="4"/>
        <v/>
      </c>
      <c r="N41" s="96">
        <f t="shared" si="5"/>
        <v>0</v>
      </c>
      <c r="O41" s="96">
        <f t="shared" si="19"/>
        <v>0</v>
      </c>
      <c r="P41" s="220">
        <f>(ROUND((F41/100*'Member Info'!$W$2), 2))</f>
        <v>0</v>
      </c>
      <c r="Q41" s="220" t="e">
        <f t="shared" si="6"/>
        <v>#VALUE!</v>
      </c>
      <c r="R41" s="220" t="str">
        <f t="shared" si="7"/>
        <v/>
      </c>
      <c r="S41" s="229" t="str">
        <f t="shared" si="8"/>
        <v/>
      </c>
      <c r="T41" s="230" t="str">
        <f t="shared" si="9"/>
        <v/>
      </c>
      <c r="U41" s="230" t="str">
        <f t="shared" si="10"/>
        <v/>
      </c>
      <c r="V41" s="224">
        <f t="shared" si="11"/>
        <v>0</v>
      </c>
      <c r="W41" s="112">
        <f t="shared" si="12"/>
        <v>0</v>
      </c>
      <c r="X41" s="237" t="str">
        <f t="shared" si="1"/>
        <v/>
      </c>
      <c r="Y41" s="242" t="b">
        <f t="shared" si="2"/>
        <v>0</v>
      </c>
      <c r="Z41" s="237">
        <f t="shared" si="13"/>
        <v>0</v>
      </c>
      <c r="AA41" s="237">
        <f>IF('Member Info'!N37="",1,"")</f>
        <v>1</v>
      </c>
      <c r="AB41" s="245" t="e">
        <f t="shared" si="14"/>
        <v>#VALUE!</v>
      </c>
      <c r="AC41" s="132" t="str">
        <f t="shared" si="3"/>
        <v/>
      </c>
      <c r="AD41" s="126">
        <f t="shared" si="15"/>
        <v>1</v>
      </c>
      <c r="AE41" s="126" t="str">
        <f>IF('Member Info'!N37&lt;&gt;"",IF('Member Info'!N37&lt;=$R$1,1,0),"")</f>
        <v/>
      </c>
      <c r="AG41" s="126" t="b">
        <f t="shared" si="16"/>
        <v>0</v>
      </c>
      <c r="AH41" s="126">
        <f t="shared" si="17"/>
        <v>0</v>
      </c>
      <c r="AJ41" s="126">
        <f t="shared" si="18"/>
        <v>0</v>
      </c>
      <c r="AK41" s="126">
        <f>IF('Member Info'!F37&gt;$R$1,1,0)</f>
        <v>0</v>
      </c>
      <c r="AL41" s="126" t="b">
        <f>IF(ISERROR(R41),ERROR.TYPE(#REF!)=ERROR.TYPE(R41),FALSE)</f>
        <v>0</v>
      </c>
      <c r="AM41" s="126" t="b">
        <f>IF(ISERROR(S41),ERROR.TYPE(#REF!)=ERROR.TYPE(S41),FALSE)</f>
        <v>0</v>
      </c>
      <c r="AN41" s="126">
        <f>IF(OR('Member Info'!F37&gt;=$S$1,'Member Info'!N37&gt;=$R$1),1,0)</f>
        <v>0</v>
      </c>
    </row>
    <row r="42" spans="1:40" x14ac:dyDescent="0.25">
      <c r="A42" s="4">
        <v>10</v>
      </c>
      <c r="B42" s="166">
        <f>'Member Info'!D38</f>
        <v>0</v>
      </c>
      <c r="C42" s="166">
        <f>'Member Info'!E38</f>
        <v>0</v>
      </c>
      <c r="D42" s="166" t="str">
        <f>'Member Info'!G38</f>
        <v/>
      </c>
      <c r="E42" s="167">
        <f>'Member Info'!B38</f>
        <v>0</v>
      </c>
      <c r="F42" s="244"/>
      <c r="G42" s="168" t="str">
        <f>IF(E42=0,"",
IF('Member Info'!$AM$19&lt;=$R$1,
SUMPRODUCT('Member Info'!L38+IF('Member Info'!H38&gt;'Member Info'!$AJ$12,'Member Info'!$AK$13,IF('Member Info'!H38&gt;'Member Info'!$AJ$11,'Member Info'!$AK$12,IF('Member Info'!H38&gt;'Member Info'!$AJ$10,'Member Info'!$AK$11,IF('Member Info'!H38&gt;'Member Info'!$AJ$9,'Member Info'!$AK$10,IF('Member Info'!H38&gt;'Member Info'!$AJ$8,'Member Info'!$AK$9,'Member Info'!$AK$8)))))),
SUMPRODUCT('Member Info'!L38+IF('Member Info'!H38&gt;'Member Info'!$AG$17,'Member Info'!$AH$18,IF('Member Info'!H38&gt;'Member Info'!$AG$16,'Member Info'!$AH$17,IF('Member Info'!H38&gt;'Member Info'!$AG$15,'Member Info'!$AH$16,IF('Member Info'!H38&gt;'Member Info'!$AG$14,'Member Info'!$AH$15,IF('Member Info'!H38&gt;'Member Info'!$AG$13,'Member Info'!$AH$14,IF('Member Info'!H38&gt;'Member Info'!$AG$12,'Member Info'!$AH$13,IF('Member Info'!H38&gt;'Member Info'!$AG$11,'Member Info'!$AH$12,IF('Member Info'!H38&gt;'Member Info'!$AG$10,'Member Info'!$AH$11,IF('Member Info'!H38&gt;'Member Info'!$AG$9,'Member Info'!$AH$10,IF('Member Info'!H38&gt;'Member Info'!$AG$8,'Member Info'!$AH$9,'Member Info'!$AH$8)))))))))))))</f>
        <v/>
      </c>
      <c r="H42" s="26"/>
      <c r="I42" s="26"/>
      <c r="J42" s="107" t="str">
        <f>IF(E42=0,"",IF('Member Info'!F38&gt;$S$1,CONCATENATE("Joined with practice on ", TEXT('Member Info'!F38, "DD/MM/YYYY")),IF('Member Info'!N38&lt;&gt;"",IF('Member Info'!N38&lt;$R$1,CONCATENATE("Left Scheme on ", TEXT('Member Info'!N38, "DD/MM/YYYY")),IF(ISERROR(G42),"Error Detected, No rate entered",IF(E42=0,"",IF(F42="","Error Detected, No Pensionable pay",IF(ISERROR(AB42)," Unknown Values entered.",IF(T42+U42&lt;1,"Acceptable",IF(R42+S42=200, "No Contributions Entered", IF(K42="","Error Detected, Choose reason&gt;",IF(X42="1",IF(T42=1,"Please Enter Deemed Pensionable Pay","Add Any Relevant Details Above"),"Please Give Details Above"))))))))),IF(ISERROR(G42),"Error Detected, No rate entered",IF(E42=0,"",IF(F42="","Error Detected, No Pensionable pay",IF(ISERROR(AB42)," Unknown Values entered.",IF(T42+U42&lt;1,"Acceptable",IF(R42+S42=200, "No Contributions Entered", IF(K42="","Error Detected, Choose reason&gt;",IF(X42="1",IF(T42=1,"Please Enter Deemed Pensionable Pay","Add relevant Details Above"),"Please give details Above")))))))))))</f>
        <v/>
      </c>
      <c r="K42" s="263"/>
      <c r="L42" s="93"/>
      <c r="M42" s="93" t="str">
        <f>IF(E42=0,"",IF(ISERROR((F42+H42+I42)),0,IF((F42+H42+I42)&lt;1,0,1)))</f>
        <v/>
      </c>
      <c r="N42" s="96">
        <f>H42</f>
        <v>0</v>
      </c>
      <c r="O42" s="96">
        <f t="shared" si="19"/>
        <v>0</v>
      </c>
      <c r="P42" s="220">
        <f>(ROUND((F42/100*'Member Info'!$W$2), 2))</f>
        <v>0</v>
      </c>
      <c r="Q42" s="220" t="e">
        <f t="shared" si="6"/>
        <v>#VALUE!</v>
      </c>
      <c r="R42" s="220" t="str">
        <f t="shared" si="7"/>
        <v/>
      </c>
      <c r="S42" s="229" t="str">
        <f t="shared" si="8"/>
        <v/>
      </c>
      <c r="T42" s="230" t="str">
        <f t="shared" si="9"/>
        <v/>
      </c>
      <c r="U42" s="230" t="str">
        <f t="shared" si="10"/>
        <v/>
      </c>
      <c r="V42" s="224">
        <f t="shared" si="11"/>
        <v>0</v>
      </c>
      <c r="W42" s="112">
        <f t="shared" si="12"/>
        <v>0</v>
      </c>
      <c r="X42" s="237" t="str">
        <f t="shared" si="1"/>
        <v/>
      </c>
      <c r="Y42" s="242" t="b">
        <f t="shared" si="2"/>
        <v>0</v>
      </c>
      <c r="Z42" s="237">
        <f t="shared" si="13"/>
        <v>0</v>
      </c>
      <c r="AA42" s="237">
        <f>IF('Member Info'!N38="",1,"")</f>
        <v>1</v>
      </c>
      <c r="AB42" s="245" t="e">
        <f t="shared" si="14"/>
        <v>#VALUE!</v>
      </c>
      <c r="AC42" s="132" t="str">
        <f t="shared" si="3"/>
        <v/>
      </c>
      <c r="AD42" s="126">
        <f t="shared" si="15"/>
        <v>1</v>
      </c>
      <c r="AE42" s="126" t="str">
        <f>IF('Member Info'!N38&lt;&gt;"",IF('Member Info'!N38&lt;=$R$1,1,0),"")</f>
        <v/>
      </c>
      <c r="AG42" s="126" t="b">
        <f t="shared" si="16"/>
        <v>0</v>
      </c>
      <c r="AH42" s="126">
        <f t="shared" si="17"/>
        <v>0</v>
      </c>
      <c r="AJ42" s="126">
        <f t="shared" si="18"/>
        <v>0</v>
      </c>
      <c r="AK42" s="126">
        <f>IF('Member Info'!F38&gt;$R$1,1,0)</f>
        <v>0</v>
      </c>
      <c r="AL42" s="126" t="b">
        <f>IF(ISERROR(R42),ERROR.TYPE(#REF!)=ERROR.TYPE(R42),FALSE)</f>
        <v>0</v>
      </c>
      <c r="AM42" s="126" t="b">
        <f>IF(ISERROR(S42),ERROR.TYPE(#REF!)=ERROR.TYPE(S42),FALSE)</f>
        <v>0</v>
      </c>
      <c r="AN42" s="126">
        <f>IF(OR('Member Info'!F38&gt;=$S$1,'Member Info'!N38&gt;=$R$1),1,0)</f>
        <v>0</v>
      </c>
    </row>
    <row r="43" spans="1:40" x14ac:dyDescent="0.25">
      <c r="A43" s="4">
        <v>11</v>
      </c>
      <c r="B43" s="166">
        <f>'Member Info'!D39</f>
        <v>0</v>
      </c>
      <c r="C43" s="166">
        <f>'Member Info'!E39</f>
        <v>0</v>
      </c>
      <c r="D43" s="166" t="str">
        <f>'Member Info'!G39</f>
        <v/>
      </c>
      <c r="E43" s="167">
        <f>'Member Info'!B39</f>
        <v>0</v>
      </c>
      <c r="F43" s="244"/>
      <c r="G43" s="168" t="str">
        <f>IF(E43=0,"",
IF('Member Info'!$AM$19&lt;=$R$1,
SUMPRODUCT('Member Info'!L39+IF('Member Info'!H39&gt;'Member Info'!$AJ$12,'Member Info'!$AK$13,IF('Member Info'!H39&gt;'Member Info'!$AJ$11,'Member Info'!$AK$12,IF('Member Info'!H39&gt;'Member Info'!$AJ$10,'Member Info'!$AK$11,IF('Member Info'!H39&gt;'Member Info'!$AJ$9,'Member Info'!$AK$10,IF('Member Info'!H39&gt;'Member Info'!$AJ$8,'Member Info'!$AK$9,'Member Info'!$AK$8)))))),
SUMPRODUCT('Member Info'!L39+IF('Member Info'!H39&gt;'Member Info'!$AG$17,'Member Info'!$AH$18,IF('Member Info'!H39&gt;'Member Info'!$AG$16,'Member Info'!$AH$17,IF('Member Info'!H39&gt;'Member Info'!$AG$15,'Member Info'!$AH$16,IF('Member Info'!H39&gt;'Member Info'!$AG$14,'Member Info'!$AH$15,IF('Member Info'!H39&gt;'Member Info'!$AG$13,'Member Info'!$AH$14,IF('Member Info'!H39&gt;'Member Info'!$AG$12,'Member Info'!$AH$13,IF('Member Info'!H39&gt;'Member Info'!$AG$11,'Member Info'!$AH$12,IF('Member Info'!H39&gt;'Member Info'!$AG$10,'Member Info'!$AH$11,IF('Member Info'!H39&gt;'Member Info'!$AG$9,'Member Info'!$AH$10,IF('Member Info'!H39&gt;'Member Info'!$AG$8,'Member Info'!$AH$9,'Member Info'!$AH$8)))))))))))))</f>
        <v/>
      </c>
      <c r="H43" s="26"/>
      <c r="I43" s="26"/>
      <c r="J43" s="107" t="str">
        <f>IF(E43=0,"",IF('Member Info'!F39&gt;$S$1,CONCATENATE("Joined with practice on ", TEXT('Member Info'!F39, "DD/MM/YYYY")),IF('Member Info'!N39&lt;&gt;"",IF('Member Info'!N39&lt;$R$1,CONCATENATE("Left Scheme on ", TEXT('Member Info'!N39, "DD/MM/YYYY")),IF(ISERROR(G43),"Error Detected, No rate entered",IF(E43=0,"",IF(F43="","Error Detected, No Pensionable pay",IF(ISERROR(AB43)," Unknown Values entered.",IF(T43+U43&lt;1,"Acceptable",IF(R43+S43=200, "No Contributions Entered", IF(K43="","Error Detected, Choose reason&gt;",IF(X43="1",IF(T43=1,"Please Enter Deemed Pensionable Pay","Add Any Relevant Details Above"),"Please Give Details Above"))))))))),IF(ISERROR(G43),"Error Detected, No rate entered",IF(E43=0,"",IF(F43="","Error Detected, No Pensionable pay",IF(ISERROR(AB43)," Unknown Values entered.",IF(T43+U43&lt;1,"Acceptable",IF(R43+S43=200, "No Contributions Entered", IF(K43="","Error Detected, Choose reason&gt;",IF(X43="1",IF(T43=1,"Please Enter Deemed Pensionable Pay","Add relevant Details Above"),"Please give details Above")))))))))))</f>
        <v/>
      </c>
      <c r="K43" s="263"/>
      <c r="L43" s="93"/>
      <c r="M43" s="93" t="str">
        <f t="shared" si="4"/>
        <v/>
      </c>
      <c r="N43" s="96">
        <f t="shared" si="5"/>
        <v>0</v>
      </c>
      <c r="O43" s="96">
        <f t="shared" si="19"/>
        <v>0</v>
      </c>
      <c r="P43" s="220">
        <f>(ROUND((F43/100*'Member Info'!$W$2), 2))</f>
        <v>0</v>
      </c>
      <c r="Q43" s="220" t="e">
        <f t="shared" si="6"/>
        <v>#VALUE!</v>
      </c>
      <c r="R43" s="220" t="str">
        <f t="shared" si="7"/>
        <v/>
      </c>
      <c r="S43" s="229" t="str">
        <f t="shared" si="8"/>
        <v/>
      </c>
      <c r="T43" s="230" t="str">
        <f t="shared" si="9"/>
        <v/>
      </c>
      <c r="U43" s="230" t="str">
        <f t="shared" si="10"/>
        <v/>
      </c>
      <c r="V43" s="224">
        <f t="shared" si="11"/>
        <v>0</v>
      </c>
      <c r="W43" s="112">
        <f t="shared" si="12"/>
        <v>0</v>
      </c>
      <c r="X43" s="237" t="str">
        <f t="shared" si="1"/>
        <v/>
      </c>
      <c r="Y43" s="242" t="b">
        <f t="shared" si="2"/>
        <v>0</v>
      </c>
      <c r="Z43" s="237">
        <f t="shared" si="13"/>
        <v>0</v>
      </c>
      <c r="AA43" s="237">
        <f>IF('Member Info'!N39="",1,"")</f>
        <v>1</v>
      </c>
      <c r="AB43" s="245" t="e">
        <f t="shared" si="14"/>
        <v>#VALUE!</v>
      </c>
      <c r="AC43" s="132" t="str">
        <f t="shared" si="3"/>
        <v/>
      </c>
      <c r="AD43" s="126">
        <f t="shared" si="15"/>
        <v>1</v>
      </c>
      <c r="AE43" s="126" t="str">
        <f>IF('Member Info'!N39&lt;&gt;"",IF('Member Info'!N39&lt;=$R$1,1,0),"")</f>
        <v/>
      </c>
      <c r="AG43" s="126" t="b">
        <f t="shared" si="16"/>
        <v>0</v>
      </c>
      <c r="AH43" s="126">
        <f t="shared" si="17"/>
        <v>0</v>
      </c>
      <c r="AJ43" s="126">
        <f t="shared" si="18"/>
        <v>0</v>
      </c>
      <c r="AK43" s="126">
        <f>IF('Member Info'!F39&gt;$R$1,1,0)</f>
        <v>0</v>
      </c>
      <c r="AL43" s="126" t="b">
        <f>IF(ISERROR(R43),ERROR.TYPE(#REF!)=ERROR.TYPE(R43),FALSE)</f>
        <v>0</v>
      </c>
      <c r="AM43" s="126" t="b">
        <f>IF(ISERROR(S43),ERROR.TYPE(#REF!)=ERROR.TYPE(S43),FALSE)</f>
        <v>0</v>
      </c>
      <c r="AN43" s="126">
        <f>IF(OR('Member Info'!F39&gt;=$S$1,'Member Info'!N39&gt;=$R$1),1,0)</f>
        <v>0</v>
      </c>
    </row>
    <row r="44" spans="1:40" x14ac:dyDescent="0.25">
      <c r="A44" s="4">
        <v>12</v>
      </c>
      <c r="B44" s="166">
        <f>'Member Info'!D40</f>
        <v>0</v>
      </c>
      <c r="C44" s="166">
        <f>'Member Info'!E40</f>
        <v>0</v>
      </c>
      <c r="D44" s="166" t="str">
        <f>'Member Info'!G40</f>
        <v/>
      </c>
      <c r="E44" s="167">
        <f>'Member Info'!B40</f>
        <v>0</v>
      </c>
      <c r="F44" s="244"/>
      <c r="G44" s="168" t="str">
        <f>IF(E44=0,"",
IF('Member Info'!$AM$19&lt;=$R$1,
SUMPRODUCT('Member Info'!L40+IF('Member Info'!H40&gt;'Member Info'!$AJ$12,'Member Info'!$AK$13,IF('Member Info'!H40&gt;'Member Info'!$AJ$11,'Member Info'!$AK$12,IF('Member Info'!H40&gt;'Member Info'!$AJ$10,'Member Info'!$AK$11,IF('Member Info'!H40&gt;'Member Info'!$AJ$9,'Member Info'!$AK$10,IF('Member Info'!H40&gt;'Member Info'!$AJ$8,'Member Info'!$AK$9,'Member Info'!$AK$8)))))),
SUMPRODUCT('Member Info'!L40+IF('Member Info'!H40&gt;'Member Info'!$AG$17,'Member Info'!$AH$18,IF('Member Info'!H40&gt;'Member Info'!$AG$16,'Member Info'!$AH$17,IF('Member Info'!H40&gt;'Member Info'!$AG$15,'Member Info'!$AH$16,IF('Member Info'!H40&gt;'Member Info'!$AG$14,'Member Info'!$AH$15,IF('Member Info'!H40&gt;'Member Info'!$AG$13,'Member Info'!$AH$14,IF('Member Info'!H40&gt;'Member Info'!$AG$12,'Member Info'!$AH$13,IF('Member Info'!H40&gt;'Member Info'!$AG$11,'Member Info'!$AH$12,IF('Member Info'!H40&gt;'Member Info'!$AG$10,'Member Info'!$AH$11,IF('Member Info'!H40&gt;'Member Info'!$AG$9,'Member Info'!$AH$10,IF('Member Info'!H40&gt;'Member Info'!$AG$8,'Member Info'!$AH$9,'Member Info'!$AH$8)))))))))))))</f>
        <v/>
      </c>
      <c r="H44" s="26"/>
      <c r="I44" s="26"/>
      <c r="J44" s="107" t="str">
        <f>IF(E44=0,"",IF('Member Info'!F40&gt;$S$1,CONCATENATE("Joined with practice on ", TEXT('Member Info'!F40, "DD/MM/YYYY")),IF('Member Info'!N40&lt;&gt;"",IF('Member Info'!N40&lt;$R$1,CONCATENATE("Left Scheme on ", TEXT('Member Info'!N40, "DD/MM/YYYY")),IF(ISERROR(G44),"Error Detected, No rate entered",IF(E44=0,"",IF(F44="","Error Detected, No Pensionable pay",IF(ISERROR(AB44)," Unknown Values entered.",IF(T44+U44&lt;1,"Acceptable",IF(R44+S44=200, "No Contributions Entered", IF(K44="","Error Detected, Choose reason&gt;",IF(X44="1",IF(T44=1,"Please Enter Deemed Pensionable Pay","Add Any Relevant Details Above"),"Please Give Details Above"))))))))),IF(ISERROR(G44),"Error Detected, No rate entered",IF(E44=0,"",IF(F44="","Error Detected, No Pensionable pay",IF(ISERROR(AB44)," Unknown Values entered.",IF(T44+U44&lt;1,"Acceptable",IF(R44+S44=200, "No Contributions Entered", IF(K44="","Error Detected, Choose reason&gt;",IF(X44="1",IF(T44=1,"Please Enter Deemed Pensionable Pay","Add relevant Details Above"),"Please give details Above")))))))))))</f>
        <v/>
      </c>
      <c r="K44" s="263"/>
      <c r="L44" s="93"/>
      <c r="M44" s="93" t="str">
        <f t="shared" si="4"/>
        <v/>
      </c>
      <c r="N44" s="96">
        <f t="shared" si="5"/>
        <v>0</v>
      </c>
      <c r="O44" s="96">
        <f t="shared" si="19"/>
        <v>0</v>
      </c>
      <c r="P44" s="220">
        <f>(ROUND((F44/100*'Member Info'!$W$2), 2))</f>
        <v>0</v>
      </c>
      <c r="Q44" s="220" t="e">
        <f t="shared" si="6"/>
        <v>#VALUE!</v>
      </c>
      <c r="R44" s="220" t="str">
        <f t="shared" si="7"/>
        <v/>
      </c>
      <c r="S44" s="229" t="str">
        <f t="shared" si="8"/>
        <v/>
      </c>
      <c r="T44" s="230" t="str">
        <f t="shared" si="9"/>
        <v/>
      </c>
      <c r="U44" s="230" t="str">
        <f t="shared" si="10"/>
        <v/>
      </c>
      <c r="V44" s="224">
        <f t="shared" si="11"/>
        <v>0</v>
      </c>
      <c r="W44" s="112">
        <f t="shared" si="12"/>
        <v>0</v>
      </c>
      <c r="X44" s="237" t="str">
        <f t="shared" si="1"/>
        <v/>
      </c>
      <c r="Y44" s="242" t="b">
        <f t="shared" si="2"/>
        <v>0</v>
      </c>
      <c r="Z44" s="237">
        <f t="shared" si="13"/>
        <v>0</v>
      </c>
      <c r="AA44" s="237">
        <f>IF('Member Info'!N40="",1,"")</f>
        <v>1</v>
      </c>
      <c r="AB44" s="245" t="e">
        <f t="shared" si="14"/>
        <v>#VALUE!</v>
      </c>
      <c r="AC44" s="132" t="str">
        <f t="shared" si="3"/>
        <v/>
      </c>
      <c r="AD44" s="126">
        <f t="shared" si="15"/>
        <v>1</v>
      </c>
      <c r="AE44" s="126" t="str">
        <f>IF('Member Info'!N40&lt;&gt;"",IF('Member Info'!N40&lt;=$R$1,1,0),"")</f>
        <v/>
      </c>
      <c r="AG44" s="126" t="b">
        <f t="shared" si="16"/>
        <v>0</v>
      </c>
      <c r="AH44" s="126">
        <f t="shared" si="17"/>
        <v>0</v>
      </c>
      <c r="AJ44" s="126">
        <f t="shared" si="18"/>
        <v>0</v>
      </c>
      <c r="AK44" s="126">
        <f>IF('Member Info'!F40&gt;$R$1,1,0)</f>
        <v>0</v>
      </c>
      <c r="AL44" s="126" t="b">
        <f>IF(ISERROR(R44),ERROR.TYPE(#REF!)=ERROR.TYPE(R44),FALSE)</f>
        <v>0</v>
      </c>
      <c r="AM44" s="126" t="b">
        <f>IF(ISERROR(S44),ERROR.TYPE(#REF!)=ERROR.TYPE(S44),FALSE)</f>
        <v>0</v>
      </c>
      <c r="AN44" s="126">
        <f>IF(OR('Member Info'!F40&gt;=$S$1,'Member Info'!N40&gt;=$R$1),1,0)</f>
        <v>0</v>
      </c>
    </row>
    <row r="45" spans="1:40" x14ac:dyDescent="0.25">
      <c r="A45" s="4">
        <v>13</v>
      </c>
      <c r="B45" s="166">
        <f>'Member Info'!D41</f>
        <v>0</v>
      </c>
      <c r="C45" s="166">
        <f>'Member Info'!E41</f>
        <v>0</v>
      </c>
      <c r="D45" s="166" t="str">
        <f>'Member Info'!G41</f>
        <v/>
      </c>
      <c r="E45" s="167">
        <f>'Member Info'!B41</f>
        <v>0</v>
      </c>
      <c r="F45" s="244"/>
      <c r="G45" s="168" t="str">
        <f>IF(E45=0,"",
IF('Member Info'!$AM$19&lt;=$R$1,
SUMPRODUCT('Member Info'!L41+IF('Member Info'!H41&gt;'Member Info'!$AJ$12,'Member Info'!$AK$13,IF('Member Info'!H41&gt;'Member Info'!$AJ$11,'Member Info'!$AK$12,IF('Member Info'!H41&gt;'Member Info'!$AJ$10,'Member Info'!$AK$11,IF('Member Info'!H41&gt;'Member Info'!$AJ$9,'Member Info'!$AK$10,IF('Member Info'!H41&gt;'Member Info'!$AJ$8,'Member Info'!$AK$9,'Member Info'!$AK$8)))))),
SUMPRODUCT('Member Info'!L41+IF('Member Info'!H41&gt;'Member Info'!$AG$17,'Member Info'!$AH$18,IF('Member Info'!H41&gt;'Member Info'!$AG$16,'Member Info'!$AH$17,IF('Member Info'!H41&gt;'Member Info'!$AG$15,'Member Info'!$AH$16,IF('Member Info'!H41&gt;'Member Info'!$AG$14,'Member Info'!$AH$15,IF('Member Info'!H41&gt;'Member Info'!$AG$13,'Member Info'!$AH$14,IF('Member Info'!H41&gt;'Member Info'!$AG$12,'Member Info'!$AH$13,IF('Member Info'!H41&gt;'Member Info'!$AG$11,'Member Info'!$AH$12,IF('Member Info'!H41&gt;'Member Info'!$AG$10,'Member Info'!$AH$11,IF('Member Info'!H41&gt;'Member Info'!$AG$9,'Member Info'!$AH$10,IF('Member Info'!H41&gt;'Member Info'!$AG$8,'Member Info'!$AH$9,'Member Info'!$AH$8)))))))))))))</f>
        <v/>
      </c>
      <c r="H45" s="26"/>
      <c r="I45" s="26"/>
      <c r="J45" s="107" t="str">
        <f>IF(E45=0,"",IF('Member Info'!F41&gt;$S$1,CONCATENATE("Joined with practice on ", TEXT('Member Info'!F41, "DD/MM/YYYY")),IF('Member Info'!N41&lt;&gt;"",IF('Member Info'!N41&lt;$R$1,CONCATENATE("Left Scheme on ", TEXT('Member Info'!N41, "DD/MM/YYYY")),IF(ISERROR(G45),"Error Detected, No rate entered",IF(E45=0,"",IF(F45="","Error Detected, No Pensionable pay",IF(ISERROR(AB45)," Unknown Values entered.",IF(T45+U45&lt;1,"Acceptable",IF(R45+S45=200, "No Contributions Entered", IF(K45="","Error Detected, Choose reason&gt;",IF(X45="1",IF(T45=1,"Please Enter Deemed Pensionable Pay","Add Any Relevant Details Above"),"Please Give Details Above"))))))))),IF(ISERROR(G45),"Error Detected, No rate entered",IF(E45=0,"",IF(F45="","Error Detected, No Pensionable pay",IF(ISERROR(AB45)," Unknown Values entered.",IF(T45+U45&lt;1,"Acceptable",IF(R45+S45=200, "No Contributions Entered", IF(K45="","Error Detected, Choose reason&gt;",IF(X45="1",IF(T45=1,"Please Enter Deemed Pensionable Pay","Add relevant Details Above"),"Please give details Above")))))))))))</f>
        <v/>
      </c>
      <c r="K45" s="263"/>
      <c r="L45" s="93"/>
      <c r="M45" s="93" t="str">
        <f t="shared" si="4"/>
        <v/>
      </c>
      <c r="N45" s="96">
        <f t="shared" si="5"/>
        <v>0</v>
      </c>
      <c r="O45" s="96">
        <f t="shared" si="19"/>
        <v>0</v>
      </c>
      <c r="P45" s="220">
        <f>(ROUND((F45/100*'Member Info'!$W$2), 2))</f>
        <v>0</v>
      </c>
      <c r="Q45" s="220" t="e">
        <f t="shared" si="6"/>
        <v>#VALUE!</v>
      </c>
      <c r="R45" s="220" t="str">
        <f t="shared" si="7"/>
        <v/>
      </c>
      <c r="S45" s="229" t="str">
        <f t="shared" si="8"/>
        <v/>
      </c>
      <c r="T45" s="230" t="str">
        <f t="shared" si="9"/>
        <v/>
      </c>
      <c r="U45" s="230" t="str">
        <f t="shared" si="10"/>
        <v/>
      </c>
      <c r="V45" s="224">
        <f t="shared" si="11"/>
        <v>0</v>
      </c>
      <c r="W45" s="112">
        <f t="shared" si="12"/>
        <v>0</v>
      </c>
      <c r="X45" s="237" t="str">
        <f t="shared" si="1"/>
        <v/>
      </c>
      <c r="Y45" s="242" t="b">
        <f t="shared" si="2"/>
        <v>0</v>
      </c>
      <c r="Z45" s="237">
        <f t="shared" si="13"/>
        <v>0</v>
      </c>
      <c r="AA45" s="237">
        <f>IF('Member Info'!N41="",1,"")</f>
        <v>1</v>
      </c>
      <c r="AB45" s="245" t="e">
        <f t="shared" si="14"/>
        <v>#VALUE!</v>
      </c>
      <c r="AC45" s="132" t="str">
        <f t="shared" si="3"/>
        <v/>
      </c>
      <c r="AD45" s="126">
        <f t="shared" si="15"/>
        <v>1</v>
      </c>
      <c r="AE45" s="126" t="str">
        <f>IF('Member Info'!N41&lt;&gt;"",IF('Member Info'!N41&lt;=$R$1,1,0),"")</f>
        <v/>
      </c>
      <c r="AG45" s="126" t="b">
        <f t="shared" si="16"/>
        <v>0</v>
      </c>
      <c r="AH45" s="126">
        <f t="shared" si="17"/>
        <v>0</v>
      </c>
      <c r="AJ45" s="126">
        <f t="shared" si="18"/>
        <v>0</v>
      </c>
      <c r="AK45" s="126">
        <f>IF('Member Info'!F41&gt;$R$1,1,0)</f>
        <v>0</v>
      </c>
      <c r="AL45" s="126" t="b">
        <f>IF(ISERROR(R45),ERROR.TYPE(#REF!)=ERROR.TYPE(R45),FALSE)</f>
        <v>0</v>
      </c>
      <c r="AM45" s="126" t="b">
        <f>IF(ISERROR(S45),ERROR.TYPE(#REF!)=ERROR.TYPE(S45),FALSE)</f>
        <v>0</v>
      </c>
      <c r="AN45" s="126">
        <f>IF(OR('Member Info'!F41&gt;=$S$1,'Member Info'!N41&gt;=$R$1),1,0)</f>
        <v>0</v>
      </c>
    </row>
    <row r="46" spans="1:40" x14ac:dyDescent="0.25">
      <c r="A46" s="4">
        <v>14</v>
      </c>
      <c r="B46" s="166">
        <f>'Member Info'!D42</f>
        <v>0</v>
      </c>
      <c r="C46" s="166">
        <f>'Member Info'!E42</f>
        <v>0</v>
      </c>
      <c r="D46" s="166" t="str">
        <f>'Member Info'!G42</f>
        <v/>
      </c>
      <c r="E46" s="167">
        <f>'Member Info'!B42</f>
        <v>0</v>
      </c>
      <c r="F46" s="244"/>
      <c r="G46" s="168" t="str">
        <f>IF(E46=0,"",
IF('Member Info'!$AM$19&lt;=$R$1,
SUMPRODUCT('Member Info'!L42+IF('Member Info'!H42&gt;'Member Info'!$AJ$12,'Member Info'!$AK$13,IF('Member Info'!H42&gt;'Member Info'!$AJ$11,'Member Info'!$AK$12,IF('Member Info'!H42&gt;'Member Info'!$AJ$10,'Member Info'!$AK$11,IF('Member Info'!H42&gt;'Member Info'!$AJ$9,'Member Info'!$AK$10,IF('Member Info'!H42&gt;'Member Info'!$AJ$8,'Member Info'!$AK$9,'Member Info'!$AK$8)))))),
SUMPRODUCT('Member Info'!L42+IF('Member Info'!H42&gt;'Member Info'!$AG$17,'Member Info'!$AH$18,IF('Member Info'!H42&gt;'Member Info'!$AG$16,'Member Info'!$AH$17,IF('Member Info'!H42&gt;'Member Info'!$AG$15,'Member Info'!$AH$16,IF('Member Info'!H42&gt;'Member Info'!$AG$14,'Member Info'!$AH$15,IF('Member Info'!H42&gt;'Member Info'!$AG$13,'Member Info'!$AH$14,IF('Member Info'!H42&gt;'Member Info'!$AG$12,'Member Info'!$AH$13,IF('Member Info'!H42&gt;'Member Info'!$AG$11,'Member Info'!$AH$12,IF('Member Info'!H42&gt;'Member Info'!$AG$10,'Member Info'!$AH$11,IF('Member Info'!H42&gt;'Member Info'!$AG$9,'Member Info'!$AH$10,IF('Member Info'!H42&gt;'Member Info'!$AG$8,'Member Info'!$AH$9,'Member Info'!$AH$8)))))))))))))</f>
        <v/>
      </c>
      <c r="H46" s="26"/>
      <c r="I46" s="26"/>
      <c r="J46" s="107" t="str">
        <f>IF(E46=0,"",IF('Member Info'!F42&gt;$S$1,CONCATENATE("Joined with practice on ", TEXT('Member Info'!F42, "DD/MM/YYYY")),IF('Member Info'!N42&lt;&gt;"",IF('Member Info'!N42&lt;$R$1,CONCATENATE("Left Scheme on ", TEXT('Member Info'!N42, "DD/MM/YYYY")),IF(ISERROR(G46),"Error Detected, No rate entered",IF(E46=0,"",IF(F46="","Error Detected, No Pensionable pay",IF(ISERROR(AB46)," Unknown Values entered.",IF(T46+U46&lt;1,"Acceptable",IF(R46+S46=200, "No Contributions Entered", IF(K46="","Error Detected, Choose reason&gt;",IF(X46="1",IF(T46=1,"Please Enter Deemed Pensionable Pay","Add Any Relevant Details Above"),"Please Give Details Above"))))))))),IF(ISERROR(G46),"Error Detected, No rate entered",IF(E46=0,"",IF(F46="","Error Detected, No Pensionable pay",IF(ISERROR(AB46)," Unknown Values entered.",IF(T46+U46&lt;1,"Acceptable",IF(R46+S46=200, "No Contributions Entered", IF(K46="","Error Detected, Choose reason&gt;",IF(X46="1",IF(T46=1,"Please Enter Deemed Pensionable Pay","Add relevant Details Above"),"Please give details Above")))))))))))</f>
        <v/>
      </c>
      <c r="K46" s="263"/>
      <c r="L46" s="93"/>
      <c r="M46" s="93" t="str">
        <f>IF(E46=0,"",IF(ISERROR((F46+H46+I46)),0,IF((F46+H46+I46)&lt;1,0,1)))</f>
        <v/>
      </c>
      <c r="N46" s="96">
        <f t="shared" si="5"/>
        <v>0</v>
      </c>
      <c r="O46" s="96">
        <f t="shared" si="19"/>
        <v>0</v>
      </c>
      <c r="P46" s="220">
        <f>(ROUND((F46/100*'Member Info'!$W$2), 2))</f>
        <v>0</v>
      </c>
      <c r="Q46" s="220" t="e">
        <f>ROUND((F46/100*G46),2)</f>
        <v>#VALUE!</v>
      </c>
      <c r="R46" s="220" t="str">
        <f t="shared" si="7"/>
        <v/>
      </c>
      <c r="S46" s="229" t="str">
        <f t="shared" si="8"/>
        <v/>
      </c>
      <c r="T46" s="230" t="str">
        <f t="shared" si="9"/>
        <v/>
      </c>
      <c r="U46" s="230" t="str">
        <f t="shared" si="10"/>
        <v/>
      </c>
      <c r="V46" s="224">
        <f>IF(E46=0,0,IF(F46="",1,0))</f>
        <v>0</v>
      </c>
      <c r="W46" s="112">
        <f t="shared" si="12"/>
        <v>0</v>
      </c>
      <c r="X46" s="237" t="str">
        <f t="shared" si="1"/>
        <v/>
      </c>
      <c r="Y46" s="242" t="b">
        <f t="shared" si="2"/>
        <v>0</v>
      </c>
      <c r="Z46" s="237">
        <f t="shared" si="13"/>
        <v>0</v>
      </c>
      <c r="AA46" s="237">
        <f>IF('Member Info'!N42="",1,"")</f>
        <v>1</v>
      </c>
      <c r="AB46" s="245" t="e">
        <f t="shared" si="14"/>
        <v>#VALUE!</v>
      </c>
      <c r="AC46" s="132" t="str">
        <f t="shared" si="3"/>
        <v/>
      </c>
      <c r="AD46" s="126">
        <f t="shared" si="15"/>
        <v>1</v>
      </c>
      <c r="AE46" s="126" t="str">
        <f>IF('Member Info'!N42&lt;&gt;"",IF('Member Info'!N42&lt;=$R$1,1,0),"")</f>
        <v/>
      </c>
      <c r="AG46" s="126" t="b">
        <f t="shared" si="16"/>
        <v>0</v>
      </c>
      <c r="AH46" s="126">
        <f t="shared" si="17"/>
        <v>0</v>
      </c>
      <c r="AJ46" s="126">
        <f t="shared" si="18"/>
        <v>0</v>
      </c>
      <c r="AK46" s="126">
        <f>IF('Member Info'!F42&gt;$R$1,1,0)</f>
        <v>0</v>
      </c>
      <c r="AL46" s="126" t="b">
        <f>IF(ISERROR(R46),ERROR.TYPE(#REF!)=ERROR.TYPE(R46),FALSE)</f>
        <v>0</v>
      </c>
      <c r="AM46" s="126" t="b">
        <f>IF(ISERROR(S46),ERROR.TYPE(#REF!)=ERROR.TYPE(S46),FALSE)</f>
        <v>0</v>
      </c>
      <c r="AN46" s="126">
        <f>IF(OR('Member Info'!F42&gt;=$S$1,'Member Info'!N42&gt;=$R$1),1,0)</f>
        <v>0</v>
      </c>
    </row>
    <row r="47" spans="1:40" x14ac:dyDescent="0.25">
      <c r="A47" s="4">
        <v>15</v>
      </c>
      <c r="B47" s="166">
        <f>'Member Info'!D43</f>
        <v>0</v>
      </c>
      <c r="C47" s="166">
        <f>'Member Info'!E43</f>
        <v>0</v>
      </c>
      <c r="D47" s="166" t="str">
        <f>'Member Info'!G43</f>
        <v/>
      </c>
      <c r="E47" s="167">
        <f>'Member Info'!B43</f>
        <v>0</v>
      </c>
      <c r="F47" s="244"/>
      <c r="G47" s="168" t="str">
        <f>IF(E47=0,"",
IF('Member Info'!$AM$19&lt;=$R$1,
SUMPRODUCT('Member Info'!L43+IF('Member Info'!H43&gt;'Member Info'!$AJ$12,'Member Info'!$AK$13,IF('Member Info'!H43&gt;'Member Info'!$AJ$11,'Member Info'!$AK$12,IF('Member Info'!H43&gt;'Member Info'!$AJ$10,'Member Info'!$AK$11,IF('Member Info'!H43&gt;'Member Info'!$AJ$9,'Member Info'!$AK$10,IF('Member Info'!H43&gt;'Member Info'!$AJ$8,'Member Info'!$AK$9,'Member Info'!$AK$8)))))),
SUMPRODUCT('Member Info'!L43+IF('Member Info'!H43&gt;'Member Info'!$AG$17,'Member Info'!$AH$18,IF('Member Info'!H43&gt;'Member Info'!$AG$16,'Member Info'!$AH$17,IF('Member Info'!H43&gt;'Member Info'!$AG$15,'Member Info'!$AH$16,IF('Member Info'!H43&gt;'Member Info'!$AG$14,'Member Info'!$AH$15,IF('Member Info'!H43&gt;'Member Info'!$AG$13,'Member Info'!$AH$14,IF('Member Info'!H43&gt;'Member Info'!$AG$12,'Member Info'!$AH$13,IF('Member Info'!H43&gt;'Member Info'!$AG$11,'Member Info'!$AH$12,IF('Member Info'!H43&gt;'Member Info'!$AG$10,'Member Info'!$AH$11,IF('Member Info'!H43&gt;'Member Info'!$AG$9,'Member Info'!$AH$10,IF('Member Info'!H43&gt;'Member Info'!$AG$8,'Member Info'!$AH$9,'Member Info'!$AH$8)))))))))))))</f>
        <v/>
      </c>
      <c r="H47" s="26"/>
      <c r="I47" s="26"/>
      <c r="J47" s="107" t="str">
        <f>IF(E47=0,"",IF('Member Info'!F43&gt;$S$1,CONCATENATE("Joined with practice on ", TEXT('Member Info'!F43, "DD/MM/YYYY")),IF('Member Info'!N43&lt;&gt;"",IF('Member Info'!N43&lt;$R$1,CONCATENATE("Left Scheme on ", TEXT('Member Info'!N43, "DD/MM/YYYY")),IF(ISERROR(G47),"Error Detected, No rate entered",IF(E47=0,"",IF(F47="","Error Detected, No Pensionable pay",IF(ISERROR(AB47)," Unknown Values entered.",IF(T47+U47&lt;1,"Acceptable",IF(R47+S47=200, "No Contributions Entered", IF(K47="","Error Detected, Choose reason&gt;",IF(X47="1",IF(T47=1,"Please Enter Deemed Pensionable Pay","Add Any Relevant Details Above"),"Please Give Details Above"))))))))),IF(ISERROR(G47),"Error Detected, No rate entered",IF(E47=0,"",IF(F47="","Error Detected, No Pensionable pay",IF(ISERROR(AB47)," Unknown Values entered.",IF(T47+U47&lt;1,"Acceptable",IF(R47+S47=200, "No Contributions Entered", IF(K47="","Error Detected, Choose reason&gt;",IF(X47="1",IF(T47=1,"Please Enter Deemed Pensionable Pay","Add relevant Details Above"),"Please give details Above")))))))))))</f>
        <v/>
      </c>
      <c r="K47" s="263"/>
      <c r="L47" s="93"/>
      <c r="M47" s="93" t="str">
        <f t="shared" si="4"/>
        <v/>
      </c>
      <c r="N47" s="96">
        <f t="shared" si="5"/>
        <v>0</v>
      </c>
      <c r="O47" s="96">
        <f t="shared" si="19"/>
        <v>0</v>
      </c>
      <c r="P47" s="220">
        <f>(ROUND((F47/100*'Member Info'!$W$2), 2))</f>
        <v>0</v>
      </c>
      <c r="Q47" s="220" t="e">
        <f t="shared" si="6"/>
        <v>#VALUE!</v>
      </c>
      <c r="R47" s="220" t="str">
        <f t="shared" si="7"/>
        <v/>
      </c>
      <c r="S47" s="229" t="str">
        <f t="shared" si="8"/>
        <v/>
      </c>
      <c r="T47" s="230" t="str">
        <f t="shared" si="9"/>
        <v/>
      </c>
      <c r="U47" s="230" t="str">
        <f t="shared" si="10"/>
        <v/>
      </c>
      <c r="V47" s="224">
        <f t="shared" si="11"/>
        <v>0</v>
      </c>
      <c r="W47" s="112">
        <f t="shared" si="12"/>
        <v>0</v>
      </c>
      <c r="X47" s="237" t="str">
        <f t="shared" si="1"/>
        <v/>
      </c>
      <c r="Y47" s="242" t="b">
        <f t="shared" si="2"/>
        <v>0</v>
      </c>
      <c r="Z47" s="237">
        <f t="shared" si="13"/>
        <v>0</v>
      </c>
      <c r="AA47" s="237">
        <f>IF('Member Info'!N43="",1,"")</f>
        <v>1</v>
      </c>
      <c r="AB47" s="245" t="e">
        <f t="shared" si="14"/>
        <v>#VALUE!</v>
      </c>
      <c r="AC47" s="132" t="str">
        <f t="shared" si="3"/>
        <v/>
      </c>
      <c r="AD47" s="126">
        <f t="shared" si="15"/>
        <v>1</v>
      </c>
      <c r="AE47" s="126" t="str">
        <f>IF('Member Info'!N43&lt;&gt;"",IF('Member Info'!N43&lt;=$R$1,1,0),"")</f>
        <v/>
      </c>
      <c r="AG47" s="126" t="b">
        <f t="shared" si="16"/>
        <v>0</v>
      </c>
      <c r="AH47" s="126">
        <f t="shared" si="17"/>
        <v>0</v>
      </c>
      <c r="AJ47" s="126">
        <f t="shared" si="18"/>
        <v>0</v>
      </c>
      <c r="AK47" s="126">
        <f>IF('Member Info'!F43&gt;$R$1,1,0)</f>
        <v>0</v>
      </c>
      <c r="AL47" s="126" t="b">
        <f>IF(ISERROR(R47),ERROR.TYPE(#REF!)=ERROR.TYPE(R47),FALSE)</f>
        <v>0</v>
      </c>
      <c r="AM47" s="126" t="b">
        <f>IF(ISERROR(S47),ERROR.TYPE(#REF!)=ERROR.TYPE(S47),FALSE)</f>
        <v>0</v>
      </c>
      <c r="AN47" s="126">
        <f>IF(OR('Member Info'!F43&gt;=$S$1,'Member Info'!N43&gt;=$R$1),1,0)</f>
        <v>0</v>
      </c>
    </row>
    <row r="48" spans="1:40" x14ac:dyDescent="0.25">
      <c r="A48" s="4">
        <v>16</v>
      </c>
      <c r="B48" s="166">
        <f>'Member Info'!D44</f>
        <v>0</v>
      </c>
      <c r="C48" s="166">
        <f>'Member Info'!E44</f>
        <v>0</v>
      </c>
      <c r="D48" s="166" t="str">
        <f>'Member Info'!G44</f>
        <v/>
      </c>
      <c r="E48" s="167">
        <f>'Member Info'!B44</f>
        <v>0</v>
      </c>
      <c r="F48" s="244"/>
      <c r="G48" s="168" t="str">
        <f>IF(E48=0,"",
IF('Member Info'!$AM$19&lt;=$R$1,
SUMPRODUCT('Member Info'!L44+IF('Member Info'!H44&gt;'Member Info'!$AJ$12,'Member Info'!$AK$13,IF('Member Info'!H44&gt;'Member Info'!$AJ$11,'Member Info'!$AK$12,IF('Member Info'!H44&gt;'Member Info'!$AJ$10,'Member Info'!$AK$11,IF('Member Info'!H44&gt;'Member Info'!$AJ$9,'Member Info'!$AK$10,IF('Member Info'!H44&gt;'Member Info'!$AJ$8,'Member Info'!$AK$9,'Member Info'!$AK$8)))))),
SUMPRODUCT('Member Info'!L44+IF('Member Info'!H44&gt;'Member Info'!$AG$17,'Member Info'!$AH$18,IF('Member Info'!H44&gt;'Member Info'!$AG$16,'Member Info'!$AH$17,IF('Member Info'!H44&gt;'Member Info'!$AG$15,'Member Info'!$AH$16,IF('Member Info'!H44&gt;'Member Info'!$AG$14,'Member Info'!$AH$15,IF('Member Info'!H44&gt;'Member Info'!$AG$13,'Member Info'!$AH$14,IF('Member Info'!H44&gt;'Member Info'!$AG$12,'Member Info'!$AH$13,IF('Member Info'!H44&gt;'Member Info'!$AG$11,'Member Info'!$AH$12,IF('Member Info'!H44&gt;'Member Info'!$AG$10,'Member Info'!$AH$11,IF('Member Info'!H44&gt;'Member Info'!$AG$9,'Member Info'!$AH$10,IF('Member Info'!H44&gt;'Member Info'!$AG$8,'Member Info'!$AH$9,'Member Info'!$AH$8)))))))))))))</f>
        <v/>
      </c>
      <c r="H48" s="26"/>
      <c r="I48" s="26"/>
      <c r="J48" s="107" t="str">
        <f>IF(E48=0,"",IF('Member Info'!F44&gt;$S$1,CONCATENATE("Joined with practice on ", TEXT('Member Info'!F44, "DD/MM/YYYY")),IF('Member Info'!N44&lt;&gt;"",IF('Member Info'!N44&lt;$R$1,CONCATENATE("Left Scheme on ", TEXT('Member Info'!N44, "DD/MM/YYYY")),IF(ISERROR(G48),"Error Detected, No rate entered",IF(E48=0,"",IF(F48="","Error Detected, No Pensionable pay",IF(ISERROR(AB48)," Unknown Values entered.",IF(T48+U48&lt;1,"Acceptable",IF(R48+S48=200, "No Contributions Entered", IF(K48="","Error Detected, Choose reason&gt;",IF(X48="1",IF(T48=1,"Please Enter Deemed Pensionable Pay","Add Any Relevant Details Above"),"Please Give Details Above"))))))))),IF(ISERROR(G48),"Error Detected, No rate entered",IF(E48=0,"",IF(F48="","Error Detected, No Pensionable pay",IF(ISERROR(AB48)," Unknown Values entered.",IF(T48+U48&lt;1,"Acceptable",IF(R48+S48=200, "No Contributions Entered", IF(K48="","Error Detected, Choose reason&gt;",IF(X48="1",IF(T48=1,"Please Enter Deemed Pensionable Pay","Add relevant Details Above"),"Please give details Above")))))))))))</f>
        <v/>
      </c>
      <c r="K48" s="263"/>
      <c r="L48" s="93"/>
      <c r="M48" s="93" t="str">
        <f t="shared" si="4"/>
        <v/>
      </c>
      <c r="N48" s="96">
        <f t="shared" si="5"/>
        <v>0</v>
      </c>
      <c r="O48" s="96">
        <f t="shared" si="19"/>
        <v>0</v>
      </c>
      <c r="P48" s="220">
        <f>(ROUND((F48/100*'Member Info'!$W$2), 2))</f>
        <v>0</v>
      </c>
      <c r="Q48" s="220" t="e">
        <f t="shared" si="6"/>
        <v>#VALUE!</v>
      </c>
      <c r="R48" s="220" t="str">
        <f t="shared" si="7"/>
        <v/>
      </c>
      <c r="S48" s="229" t="str">
        <f t="shared" si="8"/>
        <v/>
      </c>
      <c r="T48" s="230" t="str">
        <f t="shared" si="9"/>
        <v/>
      </c>
      <c r="U48" s="230" t="str">
        <f t="shared" si="10"/>
        <v/>
      </c>
      <c r="V48" s="224">
        <f t="shared" si="11"/>
        <v>0</v>
      </c>
      <c r="W48" s="112">
        <f t="shared" si="12"/>
        <v>0</v>
      </c>
      <c r="X48" s="237" t="str">
        <f t="shared" si="1"/>
        <v/>
      </c>
      <c r="Y48" s="242" t="b">
        <f t="shared" si="2"/>
        <v>0</v>
      </c>
      <c r="Z48" s="237">
        <f t="shared" si="13"/>
        <v>0</v>
      </c>
      <c r="AA48" s="237">
        <f>IF('Member Info'!N44="",1,"")</f>
        <v>1</v>
      </c>
      <c r="AB48" s="245" t="e">
        <f t="shared" si="14"/>
        <v>#VALUE!</v>
      </c>
      <c r="AC48" s="132" t="str">
        <f t="shared" si="3"/>
        <v/>
      </c>
      <c r="AD48" s="126">
        <f t="shared" si="15"/>
        <v>1</v>
      </c>
      <c r="AE48" s="126" t="str">
        <f>IF('Member Info'!N44&lt;&gt;"",IF('Member Info'!N44&lt;=$R$1,1,0),"")</f>
        <v/>
      </c>
      <c r="AG48" s="126" t="b">
        <f t="shared" si="16"/>
        <v>0</v>
      </c>
      <c r="AH48" s="126">
        <f t="shared" si="17"/>
        <v>0</v>
      </c>
      <c r="AJ48" s="126">
        <f t="shared" si="18"/>
        <v>0</v>
      </c>
      <c r="AK48" s="126">
        <f>IF('Member Info'!F44&gt;$R$1,1,0)</f>
        <v>0</v>
      </c>
      <c r="AL48" s="126" t="b">
        <f>IF(ISERROR(R48),ERROR.TYPE(#REF!)=ERROR.TYPE(R48),FALSE)</f>
        <v>0</v>
      </c>
      <c r="AM48" s="126" t="b">
        <f>IF(ISERROR(S48),ERROR.TYPE(#REF!)=ERROR.TYPE(S48),FALSE)</f>
        <v>0</v>
      </c>
      <c r="AN48" s="126">
        <f>IF(OR('Member Info'!F44&gt;=$S$1,'Member Info'!N44&gt;=$R$1),1,0)</f>
        <v>0</v>
      </c>
    </row>
    <row r="49" spans="1:40" x14ac:dyDescent="0.25">
      <c r="A49" s="4">
        <v>17</v>
      </c>
      <c r="B49" s="166">
        <f>'Member Info'!D45</f>
        <v>0</v>
      </c>
      <c r="C49" s="166">
        <f>'Member Info'!E45</f>
        <v>0</v>
      </c>
      <c r="D49" s="166" t="str">
        <f>'Member Info'!G45</f>
        <v/>
      </c>
      <c r="E49" s="167">
        <f>'Member Info'!B45</f>
        <v>0</v>
      </c>
      <c r="F49" s="244"/>
      <c r="G49" s="168" t="str">
        <f>IF(E49=0,"",
IF('Member Info'!$AM$19&lt;=$R$1,
SUMPRODUCT('Member Info'!L45+IF('Member Info'!H45&gt;'Member Info'!$AJ$12,'Member Info'!$AK$13,IF('Member Info'!H45&gt;'Member Info'!$AJ$11,'Member Info'!$AK$12,IF('Member Info'!H45&gt;'Member Info'!$AJ$10,'Member Info'!$AK$11,IF('Member Info'!H45&gt;'Member Info'!$AJ$9,'Member Info'!$AK$10,IF('Member Info'!H45&gt;'Member Info'!$AJ$8,'Member Info'!$AK$9,'Member Info'!$AK$8)))))),
SUMPRODUCT('Member Info'!L45+IF('Member Info'!H45&gt;'Member Info'!$AG$17,'Member Info'!$AH$18,IF('Member Info'!H45&gt;'Member Info'!$AG$16,'Member Info'!$AH$17,IF('Member Info'!H45&gt;'Member Info'!$AG$15,'Member Info'!$AH$16,IF('Member Info'!H45&gt;'Member Info'!$AG$14,'Member Info'!$AH$15,IF('Member Info'!H45&gt;'Member Info'!$AG$13,'Member Info'!$AH$14,IF('Member Info'!H45&gt;'Member Info'!$AG$12,'Member Info'!$AH$13,IF('Member Info'!H45&gt;'Member Info'!$AG$11,'Member Info'!$AH$12,IF('Member Info'!H45&gt;'Member Info'!$AG$10,'Member Info'!$AH$11,IF('Member Info'!H45&gt;'Member Info'!$AG$9,'Member Info'!$AH$10,IF('Member Info'!H45&gt;'Member Info'!$AG$8,'Member Info'!$AH$9,'Member Info'!$AH$8)))))))))))))</f>
        <v/>
      </c>
      <c r="H49" s="26"/>
      <c r="I49" s="26"/>
      <c r="J49" s="107" t="str">
        <f>IF(E49=0,"",IF('Member Info'!F45&gt;$S$1,CONCATENATE("Joined with practice on ", TEXT('Member Info'!F45, "DD/MM/YYYY")),IF('Member Info'!N45&lt;&gt;"",IF('Member Info'!N45&lt;$R$1,CONCATENATE("Left Scheme on ", TEXT('Member Info'!N45, "DD/MM/YYYY")),IF(ISERROR(G49),"Error Detected, No rate entered",IF(E49=0,"",IF(F49="","Error Detected, No Pensionable pay",IF(ISERROR(AB49)," Unknown Values entered.",IF(T49+U49&lt;1,"Acceptable",IF(R49+S49=200, "No Contributions Entered", IF(K49="","Error Detected, Choose reason&gt;",IF(X49="1",IF(T49=1,"Please Enter Deemed Pensionable Pay","Add Any Relevant Details Above"),"Please Give Details Above"))))))))),IF(ISERROR(G49),"Error Detected, No rate entered",IF(E49=0,"",IF(F49="","Error Detected, No Pensionable pay",IF(ISERROR(AB49)," Unknown Values entered.",IF(T49+U49&lt;1,"Acceptable",IF(R49+S49=200, "No Contributions Entered", IF(K49="","Error Detected, Choose reason&gt;",IF(X49="1",IF(T49=1,"Please Enter Deemed Pensionable Pay","Add relevant Details Above"),"Please give details Above")))))))))))</f>
        <v/>
      </c>
      <c r="K49" s="263"/>
      <c r="L49" s="93"/>
      <c r="M49" s="93" t="str">
        <f t="shared" si="4"/>
        <v/>
      </c>
      <c r="N49" s="96">
        <f t="shared" si="5"/>
        <v>0</v>
      </c>
      <c r="O49" s="96">
        <f t="shared" si="19"/>
        <v>0</v>
      </c>
      <c r="P49" s="220">
        <f>(ROUND((F49/100*'Member Info'!$W$2), 2))</f>
        <v>0</v>
      </c>
      <c r="Q49" s="220" t="e">
        <f t="shared" si="6"/>
        <v>#VALUE!</v>
      </c>
      <c r="R49" s="220" t="str">
        <f t="shared" si="7"/>
        <v/>
      </c>
      <c r="S49" s="229" t="str">
        <f t="shared" si="8"/>
        <v/>
      </c>
      <c r="T49" s="230" t="str">
        <f t="shared" si="9"/>
        <v/>
      </c>
      <c r="U49" s="230" t="str">
        <f t="shared" si="10"/>
        <v/>
      </c>
      <c r="V49" s="224">
        <f t="shared" si="11"/>
        <v>0</v>
      </c>
      <c r="W49" s="112">
        <f t="shared" si="12"/>
        <v>0</v>
      </c>
      <c r="X49" s="237" t="str">
        <f t="shared" si="1"/>
        <v/>
      </c>
      <c r="Y49" s="242" t="b">
        <f t="shared" si="2"/>
        <v>0</v>
      </c>
      <c r="Z49" s="237">
        <f t="shared" si="13"/>
        <v>0</v>
      </c>
      <c r="AA49" s="237">
        <f>IF('Member Info'!N45="",1,"")</f>
        <v>1</v>
      </c>
      <c r="AB49" s="245" t="e">
        <f t="shared" si="14"/>
        <v>#VALUE!</v>
      </c>
      <c r="AC49" s="132" t="str">
        <f t="shared" si="3"/>
        <v/>
      </c>
      <c r="AD49" s="126">
        <f t="shared" si="15"/>
        <v>1</v>
      </c>
      <c r="AE49" s="126" t="str">
        <f>IF('Member Info'!N45&lt;&gt;"",IF('Member Info'!N45&lt;=$R$1,1,0),"")</f>
        <v/>
      </c>
      <c r="AG49" s="126" t="b">
        <f t="shared" si="16"/>
        <v>0</v>
      </c>
      <c r="AH49" s="126">
        <f t="shared" si="17"/>
        <v>0</v>
      </c>
      <c r="AJ49" s="126">
        <f t="shared" si="18"/>
        <v>0</v>
      </c>
      <c r="AK49" s="126">
        <f>IF('Member Info'!F45&gt;$R$1,1,0)</f>
        <v>0</v>
      </c>
      <c r="AL49" s="126" t="b">
        <f>IF(ISERROR(R49),ERROR.TYPE(#REF!)=ERROR.TYPE(R49),FALSE)</f>
        <v>0</v>
      </c>
      <c r="AM49" s="126" t="b">
        <f>IF(ISERROR(S49),ERROR.TYPE(#REF!)=ERROR.TYPE(S49),FALSE)</f>
        <v>0</v>
      </c>
      <c r="AN49" s="126">
        <f>IF(OR('Member Info'!F45&gt;=$S$1,'Member Info'!N45&gt;=$R$1),1,0)</f>
        <v>0</v>
      </c>
    </row>
    <row r="50" spans="1:40" x14ac:dyDescent="0.25">
      <c r="A50" s="4">
        <v>18</v>
      </c>
      <c r="B50" s="166">
        <f>'Member Info'!D46</f>
        <v>0</v>
      </c>
      <c r="C50" s="166">
        <f>'Member Info'!E46</f>
        <v>0</v>
      </c>
      <c r="D50" s="166" t="str">
        <f>'Member Info'!G46</f>
        <v/>
      </c>
      <c r="E50" s="167">
        <f>'Member Info'!B46</f>
        <v>0</v>
      </c>
      <c r="F50" s="244"/>
      <c r="G50" s="168" t="str">
        <f>IF(E50=0,"",
IF('Member Info'!$AM$19&lt;=$R$1,
SUMPRODUCT('Member Info'!L46+IF('Member Info'!H46&gt;'Member Info'!$AJ$12,'Member Info'!$AK$13,IF('Member Info'!H46&gt;'Member Info'!$AJ$11,'Member Info'!$AK$12,IF('Member Info'!H46&gt;'Member Info'!$AJ$10,'Member Info'!$AK$11,IF('Member Info'!H46&gt;'Member Info'!$AJ$9,'Member Info'!$AK$10,IF('Member Info'!H46&gt;'Member Info'!$AJ$8,'Member Info'!$AK$9,'Member Info'!$AK$8)))))),
SUMPRODUCT('Member Info'!L46+IF('Member Info'!H46&gt;'Member Info'!$AG$17,'Member Info'!$AH$18,IF('Member Info'!H46&gt;'Member Info'!$AG$16,'Member Info'!$AH$17,IF('Member Info'!H46&gt;'Member Info'!$AG$15,'Member Info'!$AH$16,IF('Member Info'!H46&gt;'Member Info'!$AG$14,'Member Info'!$AH$15,IF('Member Info'!H46&gt;'Member Info'!$AG$13,'Member Info'!$AH$14,IF('Member Info'!H46&gt;'Member Info'!$AG$12,'Member Info'!$AH$13,IF('Member Info'!H46&gt;'Member Info'!$AG$11,'Member Info'!$AH$12,IF('Member Info'!H46&gt;'Member Info'!$AG$10,'Member Info'!$AH$11,IF('Member Info'!H46&gt;'Member Info'!$AG$9,'Member Info'!$AH$10,IF('Member Info'!H46&gt;'Member Info'!$AG$8,'Member Info'!$AH$9,'Member Info'!$AH$8)))))))))))))</f>
        <v/>
      </c>
      <c r="H50" s="26"/>
      <c r="I50" s="26"/>
      <c r="J50" s="107" t="str">
        <f>IF(E50=0,"",IF('Member Info'!F46&gt;$S$1,CONCATENATE("Joined with practice on ", TEXT('Member Info'!F46, "DD/MM/YYYY")),IF('Member Info'!N46&lt;&gt;"",IF('Member Info'!N46&lt;$R$1,CONCATENATE("Left Scheme on ", TEXT('Member Info'!N46, "DD/MM/YYYY")),IF(ISERROR(G50),"Error Detected, No rate entered",IF(E50=0,"",IF(F50="","Error Detected, No Pensionable pay",IF(ISERROR(AB50)," Unknown Values entered.",IF(T50+U50&lt;1,"Acceptable",IF(R50+S50=200, "No Contributions Entered", IF(K50="","Error Detected, Choose reason&gt;",IF(X50="1",IF(T50=1,"Please Enter Deemed Pensionable Pay","Add Any Relevant Details Above"),"Please Give Details Above"))))))))),IF(ISERROR(G50),"Error Detected, No rate entered",IF(E50=0,"",IF(F50="","Error Detected, No Pensionable pay",IF(ISERROR(AB50)," Unknown Values entered.",IF(T50+U50&lt;1,"Acceptable",IF(R50+S50=200, "No Contributions Entered", IF(K50="","Error Detected, Choose reason&gt;",IF(X50="1",IF(T50=1,"Please Enter Deemed Pensionable Pay","Add relevant Details Above"),"Please give details Above")))))))))))</f>
        <v/>
      </c>
      <c r="K50" s="263"/>
      <c r="L50" s="93"/>
      <c r="M50" s="93" t="str">
        <f t="shared" si="4"/>
        <v/>
      </c>
      <c r="N50" s="96">
        <f t="shared" si="5"/>
        <v>0</v>
      </c>
      <c r="O50" s="96">
        <f t="shared" si="19"/>
        <v>0</v>
      </c>
      <c r="P50" s="220">
        <f>(ROUND((F50/100*'Member Info'!$W$2), 2))</f>
        <v>0</v>
      </c>
      <c r="Q50" s="220" t="e">
        <f t="shared" si="6"/>
        <v>#VALUE!</v>
      </c>
      <c r="R50" s="220" t="str">
        <f t="shared" si="7"/>
        <v/>
      </c>
      <c r="S50" s="229" t="str">
        <f t="shared" si="8"/>
        <v/>
      </c>
      <c r="T50" s="230" t="str">
        <f t="shared" si="9"/>
        <v/>
      </c>
      <c r="U50" s="230" t="str">
        <f t="shared" si="10"/>
        <v/>
      </c>
      <c r="V50" s="224">
        <f t="shared" si="11"/>
        <v>0</v>
      </c>
      <c r="W50" s="112">
        <f t="shared" si="12"/>
        <v>0</v>
      </c>
      <c r="X50" s="237" t="str">
        <f t="shared" si="1"/>
        <v/>
      </c>
      <c r="Y50" s="242" t="b">
        <f t="shared" si="2"/>
        <v>0</v>
      </c>
      <c r="Z50" s="237">
        <f t="shared" si="13"/>
        <v>0</v>
      </c>
      <c r="AA50" s="237">
        <f>IF('Member Info'!N46="",1,"")</f>
        <v>1</v>
      </c>
      <c r="AB50" s="245" t="e">
        <f t="shared" si="14"/>
        <v>#VALUE!</v>
      </c>
      <c r="AC50" s="132" t="str">
        <f t="shared" si="3"/>
        <v/>
      </c>
      <c r="AD50" s="126">
        <f t="shared" si="15"/>
        <v>1</v>
      </c>
      <c r="AE50" s="126" t="str">
        <f>IF('Member Info'!N46&lt;&gt;"",IF('Member Info'!N46&lt;=$R$1,1,0),"")</f>
        <v/>
      </c>
      <c r="AG50" s="126" t="b">
        <f t="shared" si="16"/>
        <v>0</v>
      </c>
      <c r="AH50" s="126">
        <f t="shared" si="17"/>
        <v>0</v>
      </c>
      <c r="AJ50" s="126">
        <f t="shared" si="18"/>
        <v>0</v>
      </c>
      <c r="AK50" s="126">
        <f>IF('Member Info'!F46&gt;$R$1,1,0)</f>
        <v>0</v>
      </c>
      <c r="AL50" s="126" t="b">
        <f>IF(ISERROR(R50),ERROR.TYPE(#REF!)=ERROR.TYPE(R50),FALSE)</f>
        <v>0</v>
      </c>
      <c r="AM50" s="126" t="b">
        <f>IF(ISERROR(S50),ERROR.TYPE(#REF!)=ERROR.TYPE(S50),FALSE)</f>
        <v>0</v>
      </c>
      <c r="AN50" s="126">
        <f>IF(OR('Member Info'!F46&gt;=$S$1,'Member Info'!N46&gt;=$R$1),1,0)</f>
        <v>0</v>
      </c>
    </row>
    <row r="51" spans="1:40" x14ac:dyDescent="0.25">
      <c r="A51" s="4">
        <v>19</v>
      </c>
      <c r="B51" s="166">
        <f>'Member Info'!D47</f>
        <v>0</v>
      </c>
      <c r="C51" s="166">
        <f>'Member Info'!E47</f>
        <v>0</v>
      </c>
      <c r="D51" s="166" t="str">
        <f>'Member Info'!G47</f>
        <v/>
      </c>
      <c r="E51" s="167">
        <f>'Member Info'!B47</f>
        <v>0</v>
      </c>
      <c r="F51" s="244"/>
      <c r="G51" s="168" t="str">
        <f>IF(E51=0,"",
IF('Member Info'!$AM$19&lt;=$R$1,
SUMPRODUCT('Member Info'!L47+IF('Member Info'!H47&gt;'Member Info'!$AJ$12,'Member Info'!$AK$13,IF('Member Info'!H47&gt;'Member Info'!$AJ$11,'Member Info'!$AK$12,IF('Member Info'!H47&gt;'Member Info'!$AJ$10,'Member Info'!$AK$11,IF('Member Info'!H47&gt;'Member Info'!$AJ$9,'Member Info'!$AK$10,IF('Member Info'!H47&gt;'Member Info'!$AJ$8,'Member Info'!$AK$9,'Member Info'!$AK$8)))))),
SUMPRODUCT('Member Info'!L47+IF('Member Info'!H47&gt;'Member Info'!$AG$17,'Member Info'!$AH$18,IF('Member Info'!H47&gt;'Member Info'!$AG$16,'Member Info'!$AH$17,IF('Member Info'!H47&gt;'Member Info'!$AG$15,'Member Info'!$AH$16,IF('Member Info'!H47&gt;'Member Info'!$AG$14,'Member Info'!$AH$15,IF('Member Info'!H47&gt;'Member Info'!$AG$13,'Member Info'!$AH$14,IF('Member Info'!H47&gt;'Member Info'!$AG$12,'Member Info'!$AH$13,IF('Member Info'!H47&gt;'Member Info'!$AG$11,'Member Info'!$AH$12,IF('Member Info'!H47&gt;'Member Info'!$AG$10,'Member Info'!$AH$11,IF('Member Info'!H47&gt;'Member Info'!$AG$9,'Member Info'!$AH$10,IF('Member Info'!H47&gt;'Member Info'!$AG$8,'Member Info'!$AH$9,'Member Info'!$AH$8)))))))))))))</f>
        <v/>
      </c>
      <c r="H51" s="26"/>
      <c r="I51" s="26"/>
      <c r="J51" s="107" t="str">
        <f>IF(E51=0,"",IF('Member Info'!F47&gt;$S$1,CONCATENATE("Joined with practice on ", TEXT('Member Info'!F47, "DD/MM/YYYY")),IF('Member Info'!N47&lt;&gt;"",IF('Member Info'!N47&lt;$R$1,CONCATENATE("Left Scheme on ", TEXT('Member Info'!N47, "DD/MM/YYYY")),IF(ISERROR(G51),"Error Detected, No rate entered",IF(E51=0,"",IF(F51="","Error Detected, No Pensionable pay",IF(ISERROR(AB51)," Unknown Values entered.",IF(T51+U51&lt;1,"Acceptable",IF(R51+S51=200, "No Contributions Entered", IF(K51="","Error Detected, Choose reason&gt;",IF(X51="1",IF(T51=1,"Please Enter Deemed Pensionable Pay","Add Any Relevant Details Above"),"Please Give Details Above"))))))))),IF(ISERROR(G51),"Error Detected, No rate entered",IF(E51=0,"",IF(F51="","Error Detected, No Pensionable pay",IF(ISERROR(AB51)," Unknown Values entered.",IF(T51+U51&lt;1,"Acceptable",IF(R51+S51=200, "No Contributions Entered", IF(K51="","Error Detected, Choose reason&gt;",IF(X51="1",IF(T51=1,"Please Enter Deemed Pensionable Pay","Add relevant Details Above"),"Please give details Above")))))))))))</f>
        <v/>
      </c>
      <c r="K51" s="263"/>
      <c r="L51" s="93"/>
      <c r="M51" s="93" t="str">
        <f t="shared" si="4"/>
        <v/>
      </c>
      <c r="N51" s="96">
        <f t="shared" si="5"/>
        <v>0</v>
      </c>
      <c r="O51" s="96">
        <f t="shared" si="19"/>
        <v>0</v>
      </c>
      <c r="P51" s="220">
        <f>(ROUND((F51/100*'Member Info'!$W$2), 2))</f>
        <v>0</v>
      </c>
      <c r="Q51" s="220" t="e">
        <f t="shared" si="6"/>
        <v>#VALUE!</v>
      </c>
      <c r="R51" s="220" t="str">
        <f t="shared" si="7"/>
        <v/>
      </c>
      <c r="S51" s="229" t="str">
        <f t="shared" si="8"/>
        <v/>
      </c>
      <c r="T51" s="230" t="str">
        <f t="shared" si="9"/>
        <v/>
      </c>
      <c r="U51" s="230" t="str">
        <f t="shared" si="10"/>
        <v/>
      </c>
      <c r="V51" s="224">
        <f t="shared" si="11"/>
        <v>0</v>
      </c>
      <c r="W51" s="112">
        <f t="shared" si="12"/>
        <v>0</v>
      </c>
      <c r="X51" s="237" t="str">
        <f t="shared" si="1"/>
        <v/>
      </c>
      <c r="Y51" s="242" t="b">
        <f t="shared" si="2"/>
        <v>0</v>
      </c>
      <c r="Z51" s="237">
        <f t="shared" si="13"/>
        <v>0</v>
      </c>
      <c r="AA51" s="237">
        <f>IF('Member Info'!N47="",1,"")</f>
        <v>1</v>
      </c>
      <c r="AB51" s="245" t="e">
        <f t="shared" si="14"/>
        <v>#VALUE!</v>
      </c>
      <c r="AC51" s="132" t="str">
        <f t="shared" si="3"/>
        <v/>
      </c>
      <c r="AD51" s="126">
        <f t="shared" si="15"/>
        <v>1</v>
      </c>
      <c r="AE51" s="126" t="str">
        <f>IF('Member Info'!N47&lt;&gt;"",IF('Member Info'!N47&lt;=$R$1,1,0),"")</f>
        <v/>
      </c>
      <c r="AG51" s="126" t="b">
        <f t="shared" si="16"/>
        <v>0</v>
      </c>
      <c r="AH51" s="126">
        <f t="shared" si="17"/>
        <v>0</v>
      </c>
      <c r="AJ51" s="126">
        <f t="shared" si="18"/>
        <v>0</v>
      </c>
      <c r="AK51" s="126">
        <f>IF('Member Info'!F47&gt;$R$1,1,0)</f>
        <v>0</v>
      </c>
      <c r="AL51" s="126" t="b">
        <f>IF(ISERROR(R51),ERROR.TYPE(#REF!)=ERROR.TYPE(R51),FALSE)</f>
        <v>0</v>
      </c>
      <c r="AM51" s="126" t="b">
        <f>IF(ISERROR(S51),ERROR.TYPE(#REF!)=ERROR.TYPE(S51),FALSE)</f>
        <v>0</v>
      </c>
      <c r="AN51" s="126">
        <f>IF(OR('Member Info'!F47&gt;=$S$1,'Member Info'!N47&gt;=$R$1),1,0)</f>
        <v>0</v>
      </c>
    </row>
    <row r="52" spans="1:40" x14ac:dyDescent="0.25">
      <c r="A52" s="4">
        <v>20</v>
      </c>
      <c r="B52" s="166">
        <f>'Member Info'!D48</f>
        <v>0</v>
      </c>
      <c r="C52" s="166">
        <f>'Member Info'!E48</f>
        <v>0</v>
      </c>
      <c r="D52" s="166" t="str">
        <f>'Member Info'!G48</f>
        <v/>
      </c>
      <c r="E52" s="167">
        <f>'Member Info'!B48</f>
        <v>0</v>
      </c>
      <c r="F52" s="244"/>
      <c r="G52" s="168" t="str">
        <f>IF(E52=0,"",
IF('Member Info'!$AM$19&lt;=$R$1,
SUMPRODUCT('Member Info'!L48+IF('Member Info'!H48&gt;'Member Info'!$AJ$12,'Member Info'!$AK$13,IF('Member Info'!H48&gt;'Member Info'!$AJ$11,'Member Info'!$AK$12,IF('Member Info'!H48&gt;'Member Info'!$AJ$10,'Member Info'!$AK$11,IF('Member Info'!H48&gt;'Member Info'!$AJ$9,'Member Info'!$AK$10,IF('Member Info'!H48&gt;'Member Info'!$AJ$8,'Member Info'!$AK$9,'Member Info'!$AK$8)))))),
SUMPRODUCT('Member Info'!L48+IF('Member Info'!H48&gt;'Member Info'!$AG$17,'Member Info'!$AH$18,IF('Member Info'!H48&gt;'Member Info'!$AG$16,'Member Info'!$AH$17,IF('Member Info'!H48&gt;'Member Info'!$AG$15,'Member Info'!$AH$16,IF('Member Info'!H48&gt;'Member Info'!$AG$14,'Member Info'!$AH$15,IF('Member Info'!H48&gt;'Member Info'!$AG$13,'Member Info'!$AH$14,IF('Member Info'!H48&gt;'Member Info'!$AG$12,'Member Info'!$AH$13,IF('Member Info'!H48&gt;'Member Info'!$AG$11,'Member Info'!$AH$12,IF('Member Info'!H48&gt;'Member Info'!$AG$10,'Member Info'!$AH$11,IF('Member Info'!H48&gt;'Member Info'!$AG$9,'Member Info'!$AH$10,IF('Member Info'!H48&gt;'Member Info'!$AG$8,'Member Info'!$AH$9,'Member Info'!$AH$8)))))))))))))</f>
        <v/>
      </c>
      <c r="H52" s="26"/>
      <c r="I52" s="26"/>
      <c r="J52" s="107" t="str">
        <f>IF(E52=0,"",IF('Member Info'!F48&gt;$S$1,CONCATENATE("Joined with practice on ", TEXT('Member Info'!F48, "DD/MM/YYYY")),IF('Member Info'!N48&lt;&gt;"",IF('Member Info'!N48&lt;$R$1,CONCATENATE("Left Scheme on ", TEXT('Member Info'!N48, "DD/MM/YYYY")),IF(ISERROR(G52),"Error Detected, No rate entered",IF(E52=0,"",IF(F52="","Error Detected, No Pensionable pay",IF(ISERROR(AB52)," Unknown Values entered.",IF(T52+U52&lt;1,"Acceptable",IF(R52+S52=200, "No Contributions Entered", IF(K52="","Error Detected, Choose reason&gt;",IF(X52="1",IF(T52=1,"Please Enter Deemed Pensionable Pay","Add Any Relevant Details Above"),"Please Give Details Above"))))))))),IF(ISERROR(G52),"Error Detected, No rate entered",IF(E52=0,"",IF(F52="","Error Detected, No Pensionable pay",IF(ISERROR(AB52)," Unknown Values entered.",IF(T52+U52&lt;1,"Acceptable",IF(R52+S52=200, "No Contributions Entered", IF(K52="","Error Detected, Choose reason&gt;",IF(X52="1",IF(T52=1,"Please Enter Deemed Pensionable Pay","Add relevant Details Above"),"Please give details Above")))))))))))</f>
        <v/>
      </c>
      <c r="K52" s="263"/>
      <c r="L52" s="93"/>
      <c r="M52" s="93" t="str">
        <f t="shared" si="4"/>
        <v/>
      </c>
      <c r="N52" s="96">
        <f t="shared" si="5"/>
        <v>0</v>
      </c>
      <c r="O52" s="96">
        <f t="shared" si="19"/>
        <v>0</v>
      </c>
      <c r="P52" s="220">
        <f>(ROUND((F52/100*'Member Info'!$W$2), 2))</f>
        <v>0</v>
      </c>
      <c r="Q52" s="220" t="e">
        <f t="shared" si="6"/>
        <v>#VALUE!</v>
      </c>
      <c r="R52" s="220" t="str">
        <f t="shared" si="7"/>
        <v/>
      </c>
      <c r="S52" s="229" t="str">
        <f t="shared" si="8"/>
        <v/>
      </c>
      <c r="T52" s="230" t="str">
        <f t="shared" si="9"/>
        <v/>
      </c>
      <c r="U52" s="230" t="str">
        <f t="shared" si="10"/>
        <v/>
      </c>
      <c r="V52" s="224">
        <f t="shared" si="11"/>
        <v>0</v>
      </c>
      <c r="W52" s="112">
        <f t="shared" si="12"/>
        <v>0</v>
      </c>
      <c r="X52" s="237" t="str">
        <f t="shared" si="1"/>
        <v/>
      </c>
      <c r="Y52" s="242" t="b">
        <f t="shared" si="2"/>
        <v>0</v>
      </c>
      <c r="Z52" s="237">
        <f t="shared" si="13"/>
        <v>0</v>
      </c>
      <c r="AA52" s="237">
        <f>IF('Member Info'!N48="",1,"")</f>
        <v>1</v>
      </c>
      <c r="AB52" s="245" t="e">
        <f t="shared" si="14"/>
        <v>#VALUE!</v>
      </c>
      <c r="AC52" s="132" t="str">
        <f t="shared" si="3"/>
        <v/>
      </c>
      <c r="AD52" s="126">
        <f t="shared" si="15"/>
        <v>1</v>
      </c>
      <c r="AE52" s="126" t="str">
        <f>IF('Member Info'!N48&lt;&gt;"",IF('Member Info'!N48&lt;=$R$1,1,0),"")</f>
        <v/>
      </c>
      <c r="AG52" s="126" t="b">
        <f t="shared" si="16"/>
        <v>0</v>
      </c>
      <c r="AH52" s="126">
        <f t="shared" si="17"/>
        <v>0</v>
      </c>
      <c r="AJ52" s="126">
        <f t="shared" si="18"/>
        <v>0</v>
      </c>
      <c r="AK52" s="126">
        <f>IF('Member Info'!F48&gt;$R$1,1,0)</f>
        <v>0</v>
      </c>
      <c r="AL52" s="126" t="b">
        <f>IF(ISERROR(R52),ERROR.TYPE(#REF!)=ERROR.TYPE(R52),FALSE)</f>
        <v>0</v>
      </c>
      <c r="AM52" s="126" t="b">
        <f>IF(ISERROR(S52),ERROR.TYPE(#REF!)=ERROR.TYPE(S52),FALSE)</f>
        <v>0</v>
      </c>
      <c r="AN52" s="126">
        <f>IF(OR('Member Info'!F48&gt;=$S$1,'Member Info'!N48&gt;=$R$1),1,0)</f>
        <v>0</v>
      </c>
    </row>
    <row r="53" spans="1:40" x14ac:dyDescent="0.25">
      <c r="A53" s="4">
        <v>21</v>
      </c>
      <c r="B53" s="166">
        <f>'Member Info'!D49</f>
        <v>0</v>
      </c>
      <c r="C53" s="166">
        <f>'Member Info'!E49</f>
        <v>0</v>
      </c>
      <c r="D53" s="166" t="str">
        <f>'Member Info'!G49</f>
        <v/>
      </c>
      <c r="E53" s="167">
        <f>'Member Info'!B49</f>
        <v>0</v>
      </c>
      <c r="F53" s="244"/>
      <c r="G53" s="168" t="str">
        <f>IF(E53=0,"",
IF('Member Info'!$AM$19&lt;=$R$1,
SUMPRODUCT('Member Info'!L49+IF('Member Info'!H49&gt;'Member Info'!$AJ$12,'Member Info'!$AK$13,IF('Member Info'!H49&gt;'Member Info'!$AJ$11,'Member Info'!$AK$12,IF('Member Info'!H49&gt;'Member Info'!$AJ$10,'Member Info'!$AK$11,IF('Member Info'!H49&gt;'Member Info'!$AJ$9,'Member Info'!$AK$10,IF('Member Info'!H49&gt;'Member Info'!$AJ$8,'Member Info'!$AK$9,'Member Info'!$AK$8)))))),
SUMPRODUCT('Member Info'!L49+IF('Member Info'!H49&gt;'Member Info'!$AG$17,'Member Info'!$AH$18,IF('Member Info'!H49&gt;'Member Info'!$AG$16,'Member Info'!$AH$17,IF('Member Info'!H49&gt;'Member Info'!$AG$15,'Member Info'!$AH$16,IF('Member Info'!H49&gt;'Member Info'!$AG$14,'Member Info'!$AH$15,IF('Member Info'!H49&gt;'Member Info'!$AG$13,'Member Info'!$AH$14,IF('Member Info'!H49&gt;'Member Info'!$AG$12,'Member Info'!$AH$13,IF('Member Info'!H49&gt;'Member Info'!$AG$11,'Member Info'!$AH$12,IF('Member Info'!H49&gt;'Member Info'!$AG$10,'Member Info'!$AH$11,IF('Member Info'!H49&gt;'Member Info'!$AG$9,'Member Info'!$AH$10,IF('Member Info'!H49&gt;'Member Info'!$AG$8,'Member Info'!$AH$9,'Member Info'!$AH$8)))))))))))))</f>
        <v/>
      </c>
      <c r="H53" s="26"/>
      <c r="I53" s="26"/>
      <c r="J53" s="107" t="str">
        <f>IF(E53=0,"",IF('Member Info'!F49&gt;$S$1,CONCATENATE("Joined with practice on ", TEXT('Member Info'!F49, "DD/MM/YYYY")),IF('Member Info'!N49&lt;&gt;"",IF('Member Info'!N49&lt;$R$1,CONCATENATE("Left Scheme on ", TEXT('Member Info'!N49, "DD/MM/YYYY")),IF(ISERROR(G53),"Error Detected, No rate entered",IF(E53=0,"",IF(F53="","Error Detected, No Pensionable pay",IF(ISERROR(AB53)," Unknown Values entered.",IF(T53+U53&lt;1,"Acceptable",IF(R53+S53=200, "No Contributions Entered", IF(K53="","Error Detected, Choose reason&gt;",IF(X53="1",IF(T53=1,"Please Enter Deemed Pensionable Pay","Add Any Relevant Details Above"),"Please Give Details Above"))))))))),IF(ISERROR(G53),"Error Detected, No rate entered",IF(E53=0,"",IF(F53="","Error Detected, No Pensionable pay",IF(ISERROR(AB53)," Unknown Values entered.",IF(T53+U53&lt;1,"Acceptable",IF(R53+S53=200, "No Contributions Entered", IF(K53="","Error Detected, Choose reason&gt;",IF(X53="1",IF(T53=1,"Please Enter Deemed Pensionable Pay","Add relevant Details Above"),"Please give details Above")))))))))))</f>
        <v/>
      </c>
      <c r="K53" s="263"/>
      <c r="L53" s="93"/>
      <c r="M53" s="93" t="str">
        <f t="shared" si="4"/>
        <v/>
      </c>
      <c r="N53" s="96">
        <f t="shared" si="5"/>
        <v>0</v>
      </c>
      <c r="O53" s="96">
        <f t="shared" si="19"/>
        <v>0</v>
      </c>
      <c r="P53" s="220">
        <f>(ROUND((F53/100*'Member Info'!$W$2), 2))</f>
        <v>0</v>
      </c>
      <c r="Q53" s="220" t="e">
        <f t="shared" si="6"/>
        <v>#VALUE!</v>
      </c>
      <c r="R53" s="220" t="str">
        <f t="shared" si="7"/>
        <v/>
      </c>
      <c r="S53" s="229" t="str">
        <f t="shared" si="8"/>
        <v/>
      </c>
      <c r="T53" s="230" t="str">
        <f t="shared" si="9"/>
        <v/>
      </c>
      <c r="U53" s="230" t="str">
        <f t="shared" si="10"/>
        <v/>
      </c>
      <c r="V53" s="224">
        <f t="shared" si="11"/>
        <v>0</v>
      </c>
      <c r="W53" s="112">
        <f t="shared" si="12"/>
        <v>0</v>
      </c>
      <c r="X53" s="237" t="str">
        <f t="shared" si="1"/>
        <v/>
      </c>
      <c r="Y53" s="242" t="b">
        <f t="shared" si="2"/>
        <v>0</v>
      </c>
      <c r="Z53" s="237">
        <f t="shared" si="13"/>
        <v>0</v>
      </c>
      <c r="AA53" s="237">
        <f>IF('Member Info'!N49="",1,"")</f>
        <v>1</v>
      </c>
      <c r="AB53" s="245" t="e">
        <f t="shared" si="14"/>
        <v>#VALUE!</v>
      </c>
      <c r="AC53" s="132" t="str">
        <f t="shared" si="3"/>
        <v/>
      </c>
      <c r="AD53" s="126">
        <f t="shared" si="15"/>
        <v>1</v>
      </c>
      <c r="AE53" s="126" t="str">
        <f>IF('Member Info'!N49&lt;&gt;"",IF('Member Info'!N49&lt;=$R$1,1,0),"")</f>
        <v/>
      </c>
      <c r="AG53" s="126" t="b">
        <f t="shared" si="16"/>
        <v>0</v>
      </c>
      <c r="AH53" s="126">
        <f t="shared" si="17"/>
        <v>0</v>
      </c>
      <c r="AJ53" s="126">
        <f t="shared" si="18"/>
        <v>0</v>
      </c>
      <c r="AK53" s="126">
        <f>IF('Member Info'!F49&gt;$R$1,1,0)</f>
        <v>0</v>
      </c>
      <c r="AL53" s="126" t="b">
        <f>IF(ISERROR(R53),ERROR.TYPE(#REF!)=ERROR.TYPE(R53),FALSE)</f>
        <v>0</v>
      </c>
      <c r="AM53" s="126" t="b">
        <f>IF(ISERROR(S53),ERROR.TYPE(#REF!)=ERROR.TYPE(S53),FALSE)</f>
        <v>0</v>
      </c>
      <c r="AN53" s="126">
        <f>IF(OR('Member Info'!F49&gt;=$S$1,'Member Info'!N49&gt;=$R$1),1,0)</f>
        <v>0</v>
      </c>
    </row>
    <row r="54" spans="1:40" x14ac:dyDescent="0.25">
      <c r="A54" s="4">
        <v>22</v>
      </c>
      <c r="B54" s="166">
        <f>'Member Info'!D50</f>
        <v>0</v>
      </c>
      <c r="C54" s="166">
        <f>'Member Info'!E50</f>
        <v>0</v>
      </c>
      <c r="D54" s="166" t="str">
        <f>'Member Info'!G50</f>
        <v/>
      </c>
      <c r="E54" s="167">
        <f>'Member Info'!B50</f>
        <v>0</v>
      </c>
      <c r="F54" s="244"/>
      <c r="G54" s="168" t="str">
        <f>IF(E54=0,"",
IF('Member Info'!$AM$19&lt;=$R$1,
SUMPRODUCT('Member Info'!L50+IF('Member Info'!H50&gt;'Member Info'!$AJ$12,'Member Info'!$AK$13,IF('Member Info'!H50&gt;'Member Info'!$AJ$11,'Member Info'!$AK$12,IF('Member Info'!H50&gt;'Member Info'!$AJ$10,'Member Info'!$AK$11,IF('Member Info'!H50&gt;'Member Info'!$AJ$9,'Member Info'!$AK$10,IF('Member Info'!H50&gt;'Member Info'!$AJ$8,'Member Info'!$AK$9,'Member Info'!$AK$8)))))),
SUMPRODUCT('Member Info'!L50+IF('Member Info'!H50&gt;'Member Info'!$AG$17,'Member Info'!$AH$18,IF('Member Info'!H50&gt;'Member Info'!$AG$16,'Member Info'!$AH$17,IF('Member Info'!H50&gt;'Member Info'!$AG$15,'Member Info'!$AH$16,IF('Member Info'!H50&gt;'Member Info'!$AG$14,'Member Info'!$AH$15,IF('Member Info'!H50&gt;'Member Info'!$AG$13,'Member Info'!$AH$14,IF('Member Info'!H50&gt;'Member Info'!$AG$12,'Member Info'!$AH$13,IF('Member Info'!H50&gt;'Member Info'!$AG$11,'Member Info'!$AH$12,IF('Member Info'!H50&gt;'Member Info'!$AG$10,'Member Info'!$AH$11,IF('Member Info'!H50&gt;'Member Info'!$AG$9,'Member Info'!$AH$10,IF('Member Info'!H50&gt;'Member Info'!$AG$8,'Member Info'!$AH$9,'Member Info'!$AH$8)))))))))))))</f>
        <v/>
      </c>
      <c r="H54" s="26"/>
      <c r="I54" s="26"/>
      <c r="J54" s="107" t="str">
        <f>IF(E54=0,"",IF('Member Info'!F50&gt;$S$1,CONCATENATE("Joined with practice on ", TEXT('Member Info'!F50, "DD/MM/YYYY")),IF('Member Info'!N50&lt;&gt;"",IF('Member Info'!N50&lt;$R$1,CONCATENATE("Left Scheme on ", TEXT('Member Info'!N50, "DD/MM/YYYY")),IF(ISERROR(G54),"Error Detected, No rate entered",IF(E54=0,"",IF(F54="","Error Detected, No Pensionable pay",IF(ISERROR(AB54)," Unknown Values entered.",IF(T54+U54&lt;1,"Acceptable",IF(R54+S54=200, "No Contributions Entered", IF(K54="","Error Detected, Choose reason&gt;",IF(X54="1",IF(T54=1,"Please Enter Deemed Pensionable Pay","Add Any Relevant Details Above"),"Please Give Details Above"))))))))),IF(ISERROR(G54),"Error Detected, No rate entered",IF(E54=0,"",IF(F54="","Error Detected, No Pensionable pay",IF(ISERROR(AB54)," Unknown Values entered.",IF(T54+U54&lt;1,"Acceptable",IF(R54+S54=200, "No Contributions Entered", IF(K54="","Error Detected, Choose reason&gt;",IF(X54="1",IF(T54=1,"Please Enter Deemed Pensionable Pay","Add relevant Details Above"),"Please give details Above")))))))))))</f>
        <v/>
      </c>
      <c r="K54" s="263"/>
      <c r="L54" s="93"/>
      <c r="M54" s="93" t="str">
        <f t="shared" si="4"/>
        <v/>
      </c>
      <c r="N54" s="96">
        <f t="shared" si="5"/>
        <v>0</v>
      </c>
      <c r="O54" s="96">
        <f t="shared" si="19"/>
        <v>0</v>
      </c>
      <c r="P54" s="220">
        <f>(ROUND((F54/100*'Member Info'!$W$2), 2))</f>
        <v>0</v>
      </c>
      <c r="Q54" s="220" t="e">
        <f t="shared" si="6"/>
        <v>#VALUE!</v>
      </c>
      <c r="R54" s="220" t="str">
        <f t="shared" si="7"/>
        <v/>
      </c>
      <c r="S54" s="229" t="str">
        <f t="shared" si="8"/>
        <v/>
      </c>
      <c r="T54" s="230" t="str">
        <f t="shared" si="9"/>
        <v/>
      </c>
      <c r="U54" s="230" t="str">
        <f t="shared" si="10"/>
        <v/>
      </c>
      <c r="V54" s="224">
        <f t="shared" si="11"/>
        <v>0</v>
      </c>
      <c r="W54" s="112">
        <f t="shared" si="12"/>
        <v>0</v>
      </c>
      <c r="X54" s="237" t="str">
        <f t="shared" si="1"/>
        <v/>
      </c>
      <c r="Y54" s="242" t="b">
        <f t="shared" si="2"/>
        <v>0</v>
      </c>
      <c r="Z54" s="237">
        <f t="shared" si="13"/>
        <v>0</v>
      </c>
      <c r="AA54" s="237">
        <f>IF('Member Info'!N50="",1,"")</f>
        <v>1</v>
      </c>
      <c r="AB54" s="245" t="e">
        <f t="shared" si="14"/>
        <v>#VALUE!</v>
      </c>
      <c r="AC54" s="132" t="str">
        <f t="shared" si="3"/>
        <v/>
      </c>
      <c r="AD54" s="126">
        <f t="shared" si="15"/>
        <v>1</v>
      </c>
      <c r="AE54" s="126" t="str">
        <f>IF('Member Info'!N50&lt;&gt;"",IF('Member Info'!N50&lt;=$R$1,1,0),"")</f>
        <v/>
      </c>
      <c r="AG54" s="126" t="b">
        <f t="shared" si="16"/>
        <v>0</v>
      </c>
      <c r="AH54" s="126">
        <f t="shared" si="17"/>
        <v>0</v>
      </c>
      <c r="AJ54" s="126">
        <f t="shared" si="18"/>
        <v>0</v>
      </c>
      <c r="AK54" s="126">
        <f>IF('Member Info'!F50&gt;$R$1,1,0)</f>
        <v>0</v>
      </c>
      <c r="AL54" s="126" t="b">
        <f>IF(ISERROR(R54),ERROR.TYPE(#REF!)=ERROR.TYPE(R54),FALSE)</f>
        <v>0</v>
      </c>
      <c r="AM54" s="126" t="b">
        <f>IF(ISERROR(S54),ERROR.TYPE(#REF!)=ERROR.TYPE(S54),FALSE)</f>
        <v>0</v>
      </c>
      <c r="AN54" s="126">
        <f>IF(OR('Member Info'!F50&gt;=$S$1,'Member Info'!N50&gt;=$R$1),1,0)</f>
        <v>0</v>
      </c>
    </row>
    <row r="55" spans="1:40" x14ac:dyDescent="0.25">
      <c r="A55" s="4">
        <v>23</v>
      </c>
      <c r="B55" s="166">
        <f>'Member Info'!D51</f>
        <v>0</v>
      </c>
      <c r="C55" s="166">
        <f>'Member Info'!E51</f>
        <v>0</v>
      </c>
      <c r="D55" s="166" t="str">
        <f>'Member Info'!G51</f>
        <v/>
      </c>
      <c r="E55" s="167">
        <f>'Member Info'!B51</f>
        <v>0</v>
      </c>
      <c r="F55" s="244"/>
      <c r="G55" s="168" t="str">
        <f>IF(E55=0,"",
IF('Member Info'!$AM$19&lt;=$R$1,
SUMPRODUCT('Member Info'!L51+IF('Member Info'!H51&gt;'Member Info'!$AJ$12,'Member Info'!$AK$13,IF('Member Info'!H51&gt;'Member Info'!$AJ$11,'Member Info'!$AK$12,IF('Member Info'!H51&gt;'Member Info'!$AJ$10,'Member Info'!$AK$11,IF('Member Info'!H51&gt;'Member Info'!$AJ$9,'Member Info'!$AK$10,IF('Member Info'!H51&gt;'Member Info'!$AJ$8,'Member Info'!$AK$9,'Member Info'!$AK$8)))))),
SUMPRODUCT('Member Info'!L51+IF('Member Info'!H51&gt;'Member Info'!$AG$17,'Member Info'!$AH$18,IF('Member Info'!H51&gt;'Member Info'!$AG$16,'Member Info'!$AH$17,IF('Member Info'!H51&gt;'Member Info'!$AG$15,'Member Info'!$AH$16,IF('Member Info'!H51&gt;'Member Info'!$AG$14,'Member Info'!$AH$15,IF('Member Info'!H51&gt;'Member Info'!$AG$13,'Member Info'!$AH$14,IF('Member Info'!H51&gt;'Member Info'!$AG$12,'Member Info'!$AH$13,IF('Member Info'!H51&gt;'Member Info'!$AG$11,'Member Info'!$AH$12,IF('Member Info'!H51&gt;'Member Info'!$AG$10,'Member Info'!$AH$11,IF('Member Info'!H51&gt;'Member Info'!$AG$9,'Member Info'!$AH$10,IF('Member Info'!H51&gt;'Member Info'!$AG$8,'Member Info'!$AH$9,'Member Info'!$AH$8)))))))))))))</f>
        <v/>
      </c>
      <c r="H55" s="26"/>
      <c r="I55" s="26"/>
      <c r="J55" s="107" t="str">
        <f>IF(E55=0,"",IF('Member Info'!F51&gt;$S$1,CONCATENATE("Joined with practice on ", TEXT('Member Info'!F51, "DD/MM/YYYY")),IF('Member Info'!N51&lt;&gt;"",IF('Member Info'!N51&lt;$R$1,CONCATENATE("Left Scheme on ", TEXT('Member Info'!N51, "DD/MM/YYYY")),IF(ISERROR(G55),"Error Detected, No rate entered",IF(E55=0,"",IF(F55="","Error Detected, No Pensionable pay",IF(ISERROR(AB55)," Unknown Values entered.",IF(T55+U55&lt;1,"Acceptable",IF(R55+S55=200, "No Contributions Entered", IF(K55="","Error Detected, Choose reason&gt;",IF(X55="1",IF(T55=1,"Please Enter Deemed Pensionable Pay","Add Any Relevant Details Above"),"Please Give Details Above"))))))))),IF(ISERROR(G55),"Error Detected, No rate entered",IF(E55=0,"",IF(F55="","Error Detected, No Pensionable pay",IF(ISERROR(AB55)," Unknown Values entered.",IF(T55+U55&lt;1,"Acceptable",IF(R55+S55=200, "No Contributions Entered", IF(K55="","Error Detected, Choose reason&gt;",IF(X55="1",IF(T55=1,"Please Enter Deemed Pensionable Pay","Add relevant Details Above"),"Please give details Above")))))))))))</f>
        <v/>
      </c>
      <c r="K55" s="263"/>
      <c r="L55" s="93"/>
      <c r="M55" s="93" t="str">
        <f t="shared" si="4"/>
        <v/>
      </c>
      <c r="N55" s="96">
        <f t="shared" si="5"/>
        <v>0</v>
      </c>
      <c r="O55" s="96">
        <f t="shared" si="19"/>
        <v>0</v>
      </c>
      <c r="P55" s="220">
        <f>(ROUND((F55/100*'Member Info'!$W$2), 2))</f>
        <v>0</v>
      </c>
      <c r="Q55" s="220" t="e">
        <f t="shared" si="6"/>
        <v>#VALUE!</v>
      </c>
      <c r="R55" s="220" t="str">
        <f t="shared" si="7"/>
        <v/>
      </c>
      <c r="S55" s="229" t="str">
        <f t="shared" si="8"/>
        <v/>
      </c>
      <c r="T55" s="230" t="str">
        <f t="shared" si="9"/>
        <v/>
      </c>
      <c r="U55" s="230" t="str">
        <f t="shared" si="10"/>
        <v/>
      </c>
      <c r="V55" s="224">
        <f t="shared" si="11"/>
        <v>0</v>
      </c>
      <c r="W55" s="112">
        <f t="shared" si="12"/>
        <v>0</v>
      </c>
      <c r="X55" s="237" t="str">
        <f t="shared" si="1"/>
        <v/>
      </c>
      <c r="Y55" s="242" t="b">
        <f t="shared" si="2"/>
        <v>0</v>
      </c>
      <c r="Z55" s="237">
        <f t="shared" si="13"/>
        <v>0</v>
      </c>
      <c r="AA55" s="237">
        <f>IF('Member Info'!N51="",1,"")</f>
        <v>1</v>
      </c>
      <c r="AB55" s="245" t="e">
        <f t="shared" si="14"/>
        <v>#VALUE!</v>
      </c>
      <c r="AC55" s="132" t="str">
        <f t="shared" si="3"/>
        <v/>
      </c>
      <c r="AD55" s="126">
        <f t="shared" si="15"/>
        <v>1</v>
      </c>
      <c r="AE55" s="126" t="str">
        <f>IF('Member Info'!N51&lt;&gt;"",IF('Member Info'!N51&lt;=$R$1,1,0),"")</f>
        <v/>
      </c>
      <c r="AG55" s="126" t="b">
        <f t="shared" si="16"/>
        <v>0</v>
      </c>
      <c r="AH55" s="126">
        <f t="shared" si="17"/>
        <v>0</v>
      </c>
      <c r="AJ55" s="126">
        <f t="shared" si="18"/>
        <v>0</v>
      </c>
      <c r="AK55" s="126">
        <f>IF('Member Info'!F51&gt;$R$1,1,0)</f>
        <v>0</v>
      </c>
      <c r="AL55" s="126" t="b">
        <f>IF(ISERROR(R55),ERROR.TYPE(#REF!)=ERROR.TYPE(R55),FALSE)</f>
        <v>0</v>
      </c>
      <c r="AM55" s="126" t="b">
        <f>IF(ISERROR(S55),ERROR.TYPE(#REF!)=ERROR.TYPE(S55),FALSE)</f>
        <v>0</v>
      </c>
      <c r="AN55" s="126">
        <f>IF(OR('Member Info'!F51&gt;=$S$1,'Member Info'!N51&gt;=$R$1),1,0)</f>
        <v>0</v>
      </c>
    </row>
    <row r="56" spans="1:40" x14ac:dyDescent="0.25">
      <c r="A56" s="4">
        <v>24</v>
      </c>
      <c r="B56" s="166">
        <f>'Member Info'!D52</f>
        <v>0</v>
      </c>
      <c r="C56" s="166">
        <f>'Member Info'!E52</f>
        <v>0</v>
      </c>
      <c r="D56" s="166" t="str">
        <f>'Member Info'!G52</f>
        <v/>
      </c>
      <c r="E56" s="167">
        <f>'Member Info'!B52</f>
        <v>0</v>
      </c>
      <c r="F56" s="244"/>
      <c r="G56" s="168" t="str">
        <f>IF(E56=0,"",
IF('Member Info'!$AM$19&lt;=$R$1,
SUMPRODUCT('Member Info'!L52+IF('Member Info'!H52&gt;'Member Info'!$AJ$12,'Member Info'!$AK$13,IF('Member Info'!H52&gt;'Member Info'!$AJ$11,'Member Info'!$AK$12,IF('Member Info'!H52&gt;'Member Info'!$AJ$10,'Member Info'!$AK$11,IF('Member Info'!H52&gt;'Member Info'!$AJ$9,'Member Info'!$AK$10,IF('Member Info'!H52&gt;'Member Info'!$AJ$8,'Member Info'!$AK$9,'Member Info'!$AK$8)))))),
SUMPRODUCT('Member Info'!L52+IF('Member Info'!H52&gt;'Member Info'!$AG$17,'Member Info'!$AH$18,IF('Member Info'!H52&gt;'Member Info'!$AG$16,'Member Info'!$AH$17,IF('Member Info'!H52&gt;'Member Info'!$AG$15,'Member Info'!$AH$16,IF('Member Info'!H52&gt;'Member Info'!$AG$14,'Member Info'!$AH$15,IF('Member Info'!H52&gt;'Member Info'!$AG$13,'Member Info'!$AH$14,IF('Member Info'!H52&gt;'Member Info'!$AG$12,'Member Info'!$AH$13,IF('Member Info'!H52&gt;'Member Info'!$AG$11,'Member Info'!$AH$12,IF('Member Info'!H52&gt;'Member Info'!$AG$10,'Member Info'!$AH$11,IF('Member Info'!H52&gt;'Member Info'!$AG$9,'Member Info'!$AH$10,IF('Member Info'!H52&gt;'Member Info'!$AG$8,'Member Info'!$AH$9,'Member Info'!$AH$8)))))))))))))</f>
        <v/>
      </c>
      <c r="H56" s="26"/>
      <c r="I56" s="26"/>
      <c r="J56" s="107" t="str">
        <f>IF(E56=0,"",IF('Member Info'!F52&gt;$S$1,CONCATENATE("Joined with practice on ", TEXT('Member Info'!F52, "DD/MM/YYYY")),IF('Member Info'!N52&lt;&gt;"",IF('Member Info'!N52&lt;$R$1,CONCATENATE("Left Scheme on ", TEXT('Member Info'!N52, "DD/MM/YYYY")),IF(ISERROR(G56),"Error Detected, No rate entered",IF(E56=0,"",IF(F56="","Error Detected, No Pensionable pay",IF(ISERROR(AB56)," Unknown Values entered.",IF(T56+U56&lt;1,"Acceptable",IF(R56+S56=200, "No Contributions Entered", IF(K56="","Error Detected, Choose reason&gt;",IF(X56="1",IF(T56=1,"Please Enter Deemed Pensionable Pay","Add Any Relevant Details Above"),"Please Give Details Above"))))))))),IF(ISERROR(G56),"Error Detected, No rate entered",IF(E56=0,"",IF(F56="","Error Detected, No Pensionable pay",IF(ISERROR(AB56)," Unknown Values entered.",IF(T56+U56&lt;1,"Acceptable",IF(R56+S56=200, "No Contributions Entered", IF(K56="","Error Detected, Choose reason&gt;",IF(X56="1",IF(T56=1,"Please Enter Deemed Pensionable Pay","Add relevant Details Above"),"Please give details Above")))))))))))</f>
        <v/>
      </c>
      <c r="K56" s="263"/>
      <c r="L56" s="93"/>
      <c r="M56" s="93" t="str">
        <f t="shared" si="4"/>
        <v/>
      </c>
      <c r="N56" s="96">
        <f t="shared" si="5"/>
        <v>0</v>
      </c>
      <c r="O56" s="96">
        <f t="shared" si="19"/>
        <v>0</v>
      </c>
      <c r="P56" s="220">
        <f>(ROUND((F56/100*'Member Info'!$W$2), 2))</f>
        <v>0</v>
      </c>
      <c r="Q56" s="220" t="e">
        <f t="shared" si="6"/>
        <v>#VALUE!</v>
      </c>
      <c r="R56" s="220" t="str">
        <f t="shared" si="7"/>
        <v/>
      </c>
      <c r="S56" s="229" t="str">
        <f t="shared" si="8"/>
        <v/>
      </c>
      <c r="T56" s="230" t="str">
        <f t="shared" si="9"/>
        <v/>
      </c>
      <c r="U56" s="230" t="str">
        <f t="shared" si="10"/>
        <v/>
      </c>
      <c r="V56" s="224">
        <f t="shared" si="11"/>
        <v>0</v>
      </c>
      <c r="W56" s="112">
        <f t="shared" si="12"/>
        <v>0</v>
      </c>
      <c r="X56" s="237" t="str">
        <f t="shared" si="1"/>
        <v/>
      </c>
      <c r="Y56" s="242" t="b">
        <f t="shared" si="2"/>
        <v>0</v>
      </c>
      <c r="Z56" s="237">
        <f t="shared" si="13"/>
        <v>0</v>
      </c>
      <c r="AA56" s="237">
        <f>IF('Member Info'!N52="",1,"")</f>
        <v>1</v>
      </c>
      <c r="AB56" s="245" t="e">
        <f t="shared" si="14"/>
        <v>#VALUE!</v>
      </c>
      <c r="AC56" s="132" t="str">
        <f t="shared" si="3"/>
        <v/>
      </c>
      <c r="AD56" s="126">
        <f t="shared" si="15"/>
        <v>1</v>
      </c>
      <c r="AE56" s="126" t="str">
        <f>IF('Member Info'!N52&lt;&gt;"",IF('Member Info'!N52&lt;=$R$1,1,0),"")</f>
        <v/>
      </c>
      <c r="AG56" s="126" t="b">
        <f t="shared" si="16"/>
        <v>0</v>
      </c>
      <c r="AH56" s="126">
        <f t="shared" si="17"/>
        <v>0</v>
      </c>
      <c r="AJ56" s="126">
        <f t="shared" si="18"/>
        <v>0</v>
      </c>
      <c r="AK56" s="126">
        <f>IF('Member Info'!F52&gt;$R$1,1,0)</f>
        <v>0</v>
      </c>
      <c r="AL56" s="126" t="b">
        <f>IF(ISERROR(R56),ERROR.TYPE(#REF!)=ERROR.TYPE(R56),FALSE)</f>
        <v>0</v>
      </c>
      <c r="AM56" s="126" t="b">
        <f>IF(ISERROR(S56),ERROR.TYPE(#REF!)=ERROR.TYPE(S56),FALSE)</f>
        <v>0</v>
      </c>
      <c r="AN56" s="126">
        <f>IF(OR('Member Info'!F52&gt;=$S$1,'Member Info'!N52&gt;=$R$1),1,0)</f>
        <v>0</v>
      </c>
    </row>
    <row r="57" spans="1:40" x14ac:dyDescent="0.25">
      <c r="A57" s="4">
        <v>25</v>
      </c>
      <c r="B57" s="166">
        <f>'Member Info'!D53</f>
        <v>0</v>
      </c>
      <c r="C57" s="166">
        <f>'Member Info'!E53</f>
        <v>0</v>
      </c>
      <c r="D57" s="166" t="str">
        <f>'Member Info'!G53</f>
        <v/>
      </c>
      <c r="E57" s="167">
        <f>'Member Info'!B53</f>
        <v>0</v>
      </c>
      <c r="F57" s="244"/>
      <c r="G57" s="168" t="str">
        <f>IF(E57=0,"",
IF('Member Info'!$AM$19&lt;=$R$1,
SUMPRODUCT('Member Info'!L53+IF('Member Info'!H53&gt;'Member Info'!$AJ$12,'Member Info'!$AK$13,IF('Member Info'!H53&gt;'Member Info'!$AJ$11,'Member Info'!$AK$12,IF('Member Info'!H53&gt;'Member Info'!$AJ$10,'Member Info'!$AK$11,IF('Member Info'!H53&gt;'Member Info'!$AJ$9,'Member Info'!$AK$10,IF('Member Info'!H53&gt;'Member Info'!$AJ$8,'Member Info'!$AK$9,'Member Info'!$AK$8)))))),
SUMPRODUCT('Member Info'!L53+IF('Member Info'!H53&gt;'Member Info'!$AG$17,'Member Info'!$AH$18,IF('Member Info'!H53&gt;'Member Info'!$AG$16,'Member Info'!$AH$17,IF('Member Info'!H53&gt;'Member Info'!$AG$15,'Member Info'!$AH$16,IF('Member Info'!H53&gt;'Member Info'!$AG$14,'Member Info'!$AH$15,IF('Member Info'!H53&gt;'Member Info'!$AG$13,'Member Info'!$AH$14,IF('Member Info'!H53&gt;'Member Info'!$AG$12,'Member Info'!$AH$13,IF('Member Info'!H53&gt;'Member Info'!$AG$11,'Member Info'!$AH$12,IF('Member Info'!H53&gt;'Member Info'!$AG$10,'Member Info'!$AH$11,IF('Member Info'!H53&gt;'Member Info'!$AG$9,'Member Info'!$AH$10,IF('Member Info'!H53&gt;'Member Info'!$AG$8,'Member Info'!$AH$9,'Member Info'!$AH$8)))))))))))))</f>
        <v/>
      </c>
      <c r="H57" s="26"/>
      <c r="I57" s="26"/>
      <c r="J57" s="107" t="str">
        <f>IF(E57=0,"",IF('Member Info'!F53&gt;$S$1,CONCATENATE("Joined with practice on ", TEXT('Member Info'!F53, "DD/MM/YYYY")),IF('Member Info'!N53&lt;&gt;"",IF('Member Info'!N53&lt;$R$1,CONCATENATE("Left Scheme on ", TEXT('Member Info'!N53, "DD/MM/YYYY")),IF(ISERROR(G57),"Error Detected, No rate entered",IF(E57=0,"",IF(F57="","Error Detected, No Pensionable pay",IF(ISERROR(AB57)," Unknown Values entered.",IF(T57+U57&lt;1,"Acceptable",IF(R57+S57=200, "No Contributions Entered", IF(K57="","Error Detected, Choose reason&gt;",IF(X57="1",IF(T57=1,"Please Enter Deemed Pensionable Pay","Add Any Relevant Details Above"),"Please Give Details Above"))))))))),IF(ISERROR(G57),"Error Detected, No rate entered",IF(E57=0,"",IF(F57="","Error Detected, No Pensionable pay",IF(ISERROR(AB57)," Unknown Values entered.",IF(T57+U57&lt;1,"Acceptable",IF(R57+S57=200, "No Contributions Entered", IF(K57="","Error Detected, Choose reason&gt;",IF(X57="1",IF(T57=1,"Please Enter Deemed Pensionable Pay","Add relevant Details Above"),"Please give details Above")))))))))))</f>
        <v/>
      </c>
      <c r="K57" s="263"/>
      <c r="L57" s="93"/>
      <c r="M57" s="93" t="str">
        <f t="shared" si="4"/>
        <v/>
      </c>
      <c r="N57" s="96">
        <f t="shared" si="5"/>
        <v>0</v>
      </c>
      <c r="O57" s="96">
        <f t="shared" si="19"/>
        <v>0</v>
      </c>
      <c r="P57" s="220">
        <f>(ROUND((F57/100*'Member Info'!$W$2), 2))</f>
        <v>0</v>
      </c>
      <c r="Q57" s="220" t="e">
        <f t="shared" si="6"/>
        <v>#VALUE!</v>
      </c>
      <c r="R57" s="220" t="str">
        <f t="shared" si="7"/>
        <v/>
      </c>
      <c r="S57" s="229" t="str">
        <f t="shared" si="8"/>
        <v/>
      </c>
      <c r="T57" s="230" t="str">
        <f t="shared" si="9"/>
        <v/>
      </c>
      <c r="U57" s="230" t="str">
        <f t="shared" si="10"/>
        <v/>
      </c>
      <c r="V57" s="224">
        <f t="shared" si="11"/>
        <v>0</v>
      </c>
      <c r="W57" s="112">
        <f t="shared" si="12"/>
        <v>0</v>
      </c>
      <c r="X57" s="237" t="str">
        <f t="shared" si="1"/>
        <v/>
      </c>
      <c r="Y57" s="242" t="b">
        <f t="shared" si="2"/>
        <v>0</v>
      </c>
      <c r="Z57" s="237">
        <f t="shared" si="13"/>
        <v>0</v>
      </c>
      <c r="AA57" s="237">
        <f>IF('Member Info'!N53="",1,"")</f>
        <v>1</v>
      </c>
      <c r="AB57" s="245" t="e">
        <f t="shared" si="14"/>
        <v>#VALUE!</v>
      </c>
      <c r="AC57" s="132" t="str">
        <f t="shared" si="3"/>
        <v/>
      </c>
      <c r="AD57" s="126">
        <f t="shared" si="15"/>
        <v>1</v>
      </c>
      <c r="AE57" s="126" t="str">
        <f>IF('Member Info'!N53&lt;&gt;"",IF('Member Info'!N53&lt;=$R$1,1,0),"")</f>
        <v/>
      </c>
      <c r="AG57" s="126" t="b">
        <f t="shared" si="16"/>
        <v>0</v>
      </c>
      <c r="AH57" s="126">
        <f t="shared" si="17"/>
        <v>0</v>
      </c>
      <c r="AJ57" s="126">
        <f t="shared" si="18"/>
        <v>0</v>
      </c>
      <c r="AK57" s="126">
        <f>IF('Member Info'!F53&gt;$R$1,1,0)</f>
        <v>0</v>
      </c>
      <c r="AL57" s="126" t="b">
        <f>IF(ISERROR(R57),ERROR.TYPE(#REF!)=ERROR.TYPE(R57),FALSE)</f>
        <v>0</v>
      </c>
      <c r="AM57" s="126" t="b">
        <f>IF(ISERROR(S57),ERROR.TYPE(#REF!)=ERROR.TYPE(S57),FALSE)</f>
        <v>0</v>
      </c>
      <c r="AN57" s="126">
        <f>IF(OR('Member Info'!F53&gt;=$S$1,'Member Info'!N53&gt;=$R$1),1,0)</f>
        <v>0</v>
      </c>
    </row>
    <row r="58" spans="1:40" x14ac:dyDescent="0.25">
      <c r="A58" s="4">
        <v>26</v>
      </c>
      <c r="B58" s="166">
        <f>'Member Info'!D54</f>
        <v>0</v>
      </c>
      <c r="C58" s="166">
        <f>'Member Info'!E54</f>
        <v>0</v>
      </c>
      <c r="D58" s="166" t="str">
        <f>'Member Info'!G54</f>
        <v/>
      </c>
      <c r="E58" s="167">
        <f>'Member Info'!B54</f>
        <v>0</v>
      </c>
      <c r="F58" s="244"/>
      <c r="G58" s="168" t="str">
        <f>IF(E58=0,"",
IF('Member Info'!$AM$19&lt;=$R$1,
SUMPRODUCT('Member Info'!L54+IF('Member Info'!H54&gt;'Member Info'!$AJ$12,'Member Info'!$AK$13,IF('Member Info'!H54&gt;'Member Info'!$AJ$11,'Member Info'!$AK$12,IF('Member Info'!H54&gt;'Member Info'!$AJ$10,'Member Info'!$AK$11,IF('Member Info'!H54&gt;'Member Info'!$AJ$9,'Member Info'!$AK$10,IF('Member Info'!H54&gt;'Member Info'!$AJ$8,'Member Info'!$AK$9,'Member Info'!$AK$8)))))),
SUMPRODUCT('Member Info'!L54+IF('Member Info'!H54&gt;'Member Info'!$AG$17,'Member Info'!$AH$18,IF('Member Info'!H54&gt;'Member Info'!$AG$16,'Member Info'!$AH$17,IF('Member Info'!H54&gt;'Member Info'!$AG$15,'Member Info'!$AH$16,IF('Member Info'!H54&gt;'Member Info'!$AG$14,'Member Info'!$AH$15,IF('Member Info'!H54&gt;'Member Info'!$AG$13,'Member Info'!$AH$14,IF('Member Info'!H54&gt;'Member Info'!$AG$12,'Member Info'!$AH$13,IF('Member Info'!H54&gt;'Member Info'!$AG$11,'Member Info'!$AH$12,IF('Member Info'!H54&gt;'Member Info'!$AG$10,'Member Info'!$AH$11,IF('Member Info'!H54&gt;'Member Info'!$AG$9,'Member Info'!$AH$10,IF('Member Info'!H54&gt;'Member Info'!$AG$8,'Member Info'!$AH$9,'Member Info'!$AH$8)))))))))))))</f>
        <v/>
      </c>
      <c r="H58" s="26"/>
      <c r="I58" s="26"/>
      <c r="J58" s="107" t="str">
        <f>IF(E58=0,"",IF('Member Info'!F54&gt;$S$1,CONCATENATE("Joined with practice on ", TEXT('Member Info'!F54, "DD/MM/YYYY")),IF('Member Info'!N54&lt;&gt;"",IF('Member Info'!N54&lt;$R$1,CONCATENATE("Left Scheme on ", TEXT('Member Info'!N54, "DD/MM/YYYY")),IF(ISERROR(G58),"Error Detected, No rate entered",IF(E58=0,"",IF(F58="","Error Detected, No Pensionable pay",IF(ISERROR(AB58)," Unknown Values entered.",IF(T58+U58&lt;1,"Acceptable",IF(R58+S58=200, "No Contributions Entered", IF(K58="","Error Detected, Choose reason&gt;",IF(X58="1",IF(T58=1,"Please Enter Deemed Pensionable Pay","Add Any Relevant Details Above"),"Please Give Details Above"))))))))),IF(ISERROR(G58),"Error Detected, No rate entered",IF(E58=0,"",IF(F58="","Error Detected, No Pensionable pay",IF(ISERROR(AB58)," Unknown Values entered.",IF(T58+U58&lt;1,"Acceptable",IF(R58+S58=200, "No Contributions Entered", IF(K58="","Error Detected, Choose reason&gt;",IF(X58="1",IF(T58=1,"Please Enter Deemed Pensionable Pay","Add relevant Details Above"),"Please give details Above")))))))))))</f>
        <v/>
      </c>
      <c r="K58" s="263"/>
      <c r="L58" s="93"/>
      <c r="M58" s="93" t="str">
        <f t="shared" si="4"/>
        <v/>
      </c>
      <c r="N58" s="96">
        <f t="shared" si="5"/>
        <v>0</v>
      </c>
      <c r="O58" s="96">
        <f t="shared" si="19"/>
        <v>0</v>
      </c>
      <c r="P58" s="220">
        <f>(ROUND((F58/100*'Member Info'!$W$2), 2))</f>
        <v>0</v>
      </c>
      <c r="Q58" s="220" t="e">
        <f t="shared" si="6"/>
        <v>#VALUE!</v>
      </c>
      <c r="R58" s="220" t="str">
        <f t="shared" si="7"/>
        <v/>
      </c>
      <c r="S58" s="229" t="str">
        <f t="shared" si="8"/>
        <v/>
      </c>
      <c r="T58" s="230" t="str">
        <f t="shared" si="9"/>
        <v/>
      </c>
      <c r="U58" s="230" t="str">
        <f t="shared" si="10"/>
        <v/>
      </c>
      <c r="V58" s="224">
        <f t="shared" si="11"/>
        <v>0</v>
      </c>
      <c r="W58" s="112">
        <f t="shared" si="12"/>
        <v>0</v>
      </c>
      <c r="X58" s="237" t="str">
        <f t="shared" si="1"/>
        <v/>
      </c>
      <c r="Y58" s="242" t="b">
        <f t="shared" si="2"/>
        <v>0</v>
      </c>
      <c r="Z58" s="237">
        <f t="shared" si="13"/>
        <v>0</v>
      </c>
      <c r="AA58" s="237">
        <f>IF('Member Info'!N54="",1,"")</f>
        <v>1</v>
      </c>
      <c r="AB58" s="245" t="e">
        <f t="shared" si="14"/>
        <v>#VALUE!</v>
      </c>
      <c r="AC58" s="132" t="str">
        <f t="shared" si="3"/>
        <v/>
      </c>
      <c r="AD58" s="126">
        <f t="shared" si="15"/>
        <v>1</v>
      </c>
      <c r="AE58" s="126" t="str">
        <f>IF('Member Info'!N54&lt;&gt;"",IF('Member Info'!N54&lt;=$R$1,1,0),"")</f>
        <v/>
      </c>
      <c r="AG58" s="126" t="b">
        <f t="shared" si="16"/>
        <v>0</v>
      </c>
      <c r="AH58" s="126">
        <f t="shared" si="17"/>
        <v>0</v>
      </c>
      <c r="AJ58" s="126">
        <f t="shared" si="18"/>
        <v>0</v>
      </c>
      <c r="AK58" s="126">
        <f>IF('Member Info'!F54&gt;$R$1,1,0)</f>
        <v>0</v>
      </c>
      <c r="AL58" s="126" t="b">
        <f>IF(ISERROR(R58),ERROR.TYPE(#REF!)=ERROR.TYPE(R58),FALSE)</f>
        <v>0</v>
      </c>
      <c r="AM58" s="126" t="b">
        <f>IF(ISERROR(S58),ERROR.TYPE(#REF!)=ERROR.TYPE(S58),FALSE)</f>
        <v>0</v>
      </c>
      <c r="AN58" s="126">
        <f>IF(OR('Member Info'!F54&gt;=$S$1,'Member Info'!N54&gt;=$R$1),1,0)</f>
        <v>0</v>
      </c>
    </row>
    <row r="59" spans="1:40" x14ac:dyDescent="0.25">
      <c r="A59" s="4">
        <v>27</v>
      </c>
      <c r="B59" s="166">
        <f>'Member Info'!D55</f>
        <v>0</v>
      </c>
      <c r="C59" s="166">
        <f>'Member Info'!E55</f>
        <v>0</v>
      </c>
      <c r="D59" s="166" t="str">
        <f>'Member Info'!G55</f>
        <v/>
      </c>
      <c r="E59" s="167">
        <f>'Member Info'!B55</f>
        <v>0</v>
      </c>
      <c r="F59" s="244"/>
      <c r="G59" s="168" t="str">
        <f>IF(E59=0,"",
IF('Member Info'!$AM$19&lt;=$R$1,
SUMPRODUCT('Member Info'!L55+IF('Member Info'!H55&gt;'Member Info'!$AJ$12,'Member Info'!$AK$13,IF('Member Info'!H55&gt;'Member Info'!$AJ$11,'Member Info'!$AK$12,IF('Member Info'!H55&gt;'Member Info'!$AJ$10,'Member Info'!$AK$11,IF('Member Info'!H55&gt;'Member Info'!$AJ$9,'Member Info'!$AK$10,IF('Member Info'!H55&gt;'Member Info'!$AJ$8,'Member Info'!$AK$9,'Member Info'!$AK$8)))))),
SUMPRODUCT('Member Info'!L55+IF('Member Info'!H55&gt;'Member Info'!$AG$17,'Member Info'!$AH$18,IF('Member Info'!H55&gt;'Member Info'!$AG$16,'Member Info'!$AH$17,IF('Member Info'!H55&gt;'Member Info'!$AG$15,'Member Info'!$AH$16,IF('Member Info'!H55&gt;'Member Info'!$AG$14,'Member Info'!$AH$15,IF('Member Info'!H55&gt;'Member Info'!$AG$13,'Member Info'!$AH$14,IF('Member Info'!H55&gt;'Member Info'!$AG$12,'Member Info'!$AH$13,IF('Member Info'!H55&gt;'Member Info'!$AG$11,'Member Info'!$AH$12,IF('Member Info'!H55&gt;'Member Info'!$AG$10,'Member Info'!$AH$11,IF('Member Info'!H55&gt;'Member Info'!$AG$9,'Member Info'!$AH$10,IF('Member Info'!H55&gt;'Member Info'!$AG$8,'Member Info'!$AH$9,'Member Info'!$AH$8)))))))))))))</f>
        <v/>
      </c>
      <c r="H59" s="26"/>
      <c r="I59" s="26"/>
      <c r="J59" s="107" t="str">
        <f>IF(E59=0,"",IF('Member Info'!F55&gt;$S$1,CONCATENATE("Joined with practice on ", TEXT('Member Info'!F55, "DD/MM/YYYY")),IF('Member Info'!N55&lt;&gt;"",IF('Member Info'!N55&lt;$R$1,CONCATENATE("Left Scheme on ", TEXT('Member Info'!N55, "DD/MM/YYYY")),IF(ISERROR(G59),"Error Detected, No rate entered",IF(E59=0,"",IF(F59="","Error Detected, No Pensionable pay",IF(ISERROR(AB59)," Unknown Values entered.",IF(T59+U59&lt;1,"Acceptable",IF(R59+S59=200, "No Contributions Entered", IF(K59="","Error Detected, Choose reason&gt;",IF(X59="1",IF(T59=1,"Please Enter Deemed Pensionable Pay","Add Any Relevant Details Above"),"Please Give Details Above"))))))))),IF(ISERROR(G59),"Error Detected, No rate entered",IF(E59=0,"",IF(F59="","Error Detected, No Pensionable pay",IF(ISERROR(AB59)," Unknown Values entered.",IF(T59+U59&lt;1,"Acceptable",IF(R59+S59=200, "No Contributions Entered", IF(K59="","Error Detected, Choose reason&gt;",IF(X59="1",IF(T59=1,"Please Enter Deemed Pensionable Pay","Add relevant Details Above"),"Please give details Above")))))))))))</f>
        <v/>
      </c>
      <c r="K59" s="263"/>
      <c r="L59" s="93"/>
      <c r="M59" s="93" t="str">
        <f t="shared" si="4"/>
        <v/>
      </c>
      <c r="N59" s="96">
        <f t="shared" si="5"/>
        <v>0</v>
      </c>
      <c r="O59" s="96">
        <f t="shared" si="19"/>
        <v>0</v>
      </c>
      <c r="P59" s="220">
        <f>(ROUND((F59/100*'Member Info'!$W$2), 2))</f>
        <v>0</v>
      </c>
      <c r="Q59" s="220" t="e">
        <f t="shared" si="6"/>
        <v>#VALUE!</v>
      </c>
      <c r="R59" s="220" t="str">
        <f t="shared" si="7"/>
        <v/>
      </c>
      <c r="S59" s="229" t="str">
        <f t="shared" si="8"/>
        <v/>
      </c>
      <c r="T59" s="230" t="str">
        <f t="shared" si="9"/>
        <v/>
      </c>
      <c r="U59" s="230" t="str">
        <f t="shared" si="10"/>
        <v/>
      </c>
      <c r="V59" s="224">
        <f t="shared" si="11"/>
        <v>0</v>
      </c>
      <c r="W59" s="112">
        <f t="shared" si="12"/>
        <v>0</v>
      </c>
      <c r="X59" s="237" t="str">
        <f t="shared" si="1"/>
        <v/>
      </c>
      <c r="Y59" s="242" t="b">
        <f t="shared" si="2"/>
        <v>0</v>
      </c>
      <c r="Z59" s="237">
        <f t="shared" si="13"/>
        <v>0</v>
      </c>
      <c r="AA59" s="237">
        <f>IF('Member Info'!N55="",1,"")</f>
        <v>1</v>
      </c>
      <c r="AB59" s="245" t="e">
        <f t="shared" si="14"/>
        <v>#VALUE!</v>
      </c>
      <c r="AC59" s="132" t="str">
        <f t="shared" si="3"/>
        <v/>
      </c>
      <c r="AD59" s="126">
        <f t="shared" si="15"/>
        <v>1</v>
      </c>
      <c r="AE59" s="126" t="str">
        <f>IF('Member Info'!N55&lt;&gt;"",IF('Member Info'!N55&lt;=$R$1,1,0),"")</f>
        <v/>
      </c>
      <c r="AG59" s="126" t="b">
        <f t="shared" si="16"/>
        <v>0</v>
      </c>
      <c r="AH59" s="126">
        <f t="shared" si="17"/>
        <v>0</v>
      </c>
      <c r="AJ59" s="126">
        <f t="shared" si="18"/>
        <v>0</v>
      </c>
      <c r="AK59" s="126">
        <f>IF('Member Info'!F55&gt;$R$1,1,0)</f>
        <v>0</v>
      </c>
      <c r="AL59" s="126" t="b">
        <f>IF(ISERROR(R59),ERROR.TYPE(#REF!)=ERROR.TYPE(R59),FALSE)</f>
        <v>0</v>
      </c>
      <c r="AM59" s="126" t="b">
        <f>IF(ISERROR(S59),ERROR.TYPE(#REF!)=ERROR.TYPE(S59),FALSE)</f>
        <v>0</v>
      </c>
      <c r="AN59" s="126">
        <f>IF(OR('Member Info'!F55&gt;=$S$1,'Member Info'!N55&gt;=$R$1),1,0)</f>
        <v>0</v>
      </c>
    </row>
    <row r="60" spans="1:40" x14ac:dyDescent="0.25">
      <c r="A60" s="4">
        <v>28</v>
      </c>
      <c r="B60" s="166">
        <f>'Member Info'!D56</f>
        <v>0</v>
      </c>
      <c r="C60" s="166">
        <f>'Member Info'!E56</f>
        <v>0</v>
      </c>
      <c r="D60" s="166" t="str">
        <f>'Member Info'!G56</f>
        <v/>
      </c>
      <c r="E60" s="167">
        <f>'Member Info'!B56</f>
        <v>0</v>
      </c>
      <c r="F60" s="244"/>
      <c r="G60" s="168" t="str">
        <f>IF(E60=0,"",
IF('Member Info'!$AM$19&lt;=$R$1,
SUMPRODUCT('Member Info'!L56+IF('Member Info'!H56&gt;'Member Info'!$AJ$12,'Member Info'!$AK$13,IF('Member Info'!H56&gt;'Member Info'!$AJ$11,'Member Info'!$AK$12,IF('Member Info'!H56&gt;'Member Info'!$AJ$10,'Member Info'!$AK$11,IF('Member Info'!H56&gt;'Member Info'!$AJ$9,'Member Info'!$AK$10,IF('Member Info'!H56&gt;'Member Info'!$AJ$8,'Member Info'!$AK$9,'Member Info'!$AK$8)))))),
SUMPRODUCT('Member Info'!L56+IF('Member Info'!H56&gt;'Member Info'!$AG$17,'Member Info'!$AH$18,IF('Member Info'!H56&gt;'Member Info'!$AG$16,'Member Info'!$AH$17,IF('Member Info'!H56&gt;'Member Info'!$AG$15,'Member Info'!$AH$16,IF('Member Info'!H56&gt;'Member Info'!$AG$14,'Member Info'!$AH$15,IF('Member Info'!H56&gt;'Member Info'!$AG$13,'Member Info'!$AH$14,IF('Member Info'!H56&gt;'Member Info'!$AG$12,'Member Info'!$AH$13,IF('Member Info'!H56&gt;'Member Info'!$AG$11,'Member Info'!$AH$12,IF('Member Info'!H56&gt;'Member Info'!$AG$10,'Member Info'!$AH$11,IF('Member Info'!H56&gt;'Member Info'!$AG$9,'Member Info'!$AH$10,IF('Member Info'!H56&gt;'Member Info'!$AG$8,'Member Info'!$AH$9,'Member Info'!$AH$8)))))))))))))</f>
        <v/>
      </c>
      <c r="H60" s="26"/>
      <c r="I60" s="26"/>
      <c r="J60" s="107" t="str">
        <f>IF(E60=0,"",IF('Member Info'!F56&gt;$S$1,CONCATENATE("Joined with practice on ", TEXT('Member Info'!F56, "DD/MM/YYYY")),IF('Member Info'!N56&lt;&gt;"",IF('Member Info'!N56&lt;$R$1,CONCATENATE("Left Scheme on ", TEXT('Member Info'!N56, "DD/MM/YYYY")),IF(ISERROR(G60),"Error Detected, No rate entered",IF(E60=0,"",IF(F60="","Error Detected, No Pensionable pay",IF(ISERROR(AB60)," Unknown Values entered.",IF(T60+U60&lt;1,"Acceptable",IF(R60+S60=200, "No Contributions Entered", IF(K60="","Error Detected, Choose reason&gt;",IF(X60="1",IF(T60=1,"Please Enter Deemed Pensionable Pay","Add Any Relevant Details Above"),"Please Give Details Above"))))))))),IF(ISERROR(G60),"Error Detected, No rate entered",IF(E60=0,"",IF(F60="","Error Detected, No Pensionable pay",IF(ISERROR(AB60)," Unknown Values entered.",IF(T60+U60&lt;1,"Acceptable",IF(R60+S60=200, "No Contributions Entered", IF(K60="","Error Detected, Choose reason&gt;",IF(X60="1",IF(T60=1,"Please Enter Deemed Pensionable Pay","Add relevant Details Above"),"Please give details Above")))))))))))</f>
        <v/>
      </c>
      <c r="K60" s="263"/>
      <c r="L60" s="93"/>
      <c r="M60" s="93" t="str">
        <f t="shared" si="4"/>
        <v/>
      </c>
      <c r="N60" s="96">
        <f t="shared" si="5"/>
        <v>0</v>
      </c>
      <c r="O60" s="96">
        <f t="shared" si="19"/>
        <v>0</v>
      </c>
      <c r="P60" s="220">
        <f>(ROUND((F60/100*'Member Info'!$W$2), 2))</f>
        <v>0</v>
      </c>
      <c r="Q60" s="220" t="e">
        <f t="shared" si="6"/>
        <v>#VALUE!</v>
      </c>
      <c r="R60" s="220" t="str">
        <f t="shared" si="7"/>
        <v/>
      </c>
      <c r="S60" s="229" t="str">
        <f t="shared" si="8"/>
        <v/>
      </c>
      <c r="T60" s="230" t="str">
        <f t="shared" si="9"/>
        <v/>
      </c>
      <c r="U60" s="230" t="str">
        <f t="shared" si="10"/>
        <v/>
      </c>
      <c r="V60" s="224">
        <f t="shared" si="11"/>
        <v>0</v>
      </c>
      <c r="W60" s="112">
        <f t="shared" si="12"/>
        <v>0</v>
      </c>
      <c r="X60" s="237" t="str">
        <f t="shared" si="1"/>
        <v/>
      </c>
      <c r="Y60" s="242" t="b">
        <f t="shared" si="2"/>
        <v>0</v>
      </c>
      <c r="Z60" s="237">
        <f t="shared" si="13"/>
        <v>0</v>
      </c>
      <c r="AA60" s="237">
        <f>IF('Member Info'!N56="",1,"")</f>
        <v>1</v>
      </c>
      <c r="AB60" s="245" t="e">
        <f t="shared" si="14"/>
        <v>#VALUE!</v>
      </c>
      <c r="AC60" s="132" t="str">
        <f t="shared" si="3"/>
        <v/>
      </c>
      <c r="AD60" s="126">
        <f t="shared" si="15"/>
        <v>1</v>
      </c>
      <c r="AE60" s="126" t="str">
        <f>IF('Member Info'!N56&lt;&gt;"",IF('Member Info'!N56&lt;=$R$1,1,0),"")</f>
        <v/>
      </c>
      <c r="AG60" s="126" t="b">
        <f t="shared" si="16"/>
        <v>0</v>
      </c>
      <c r="AH60" s="126">
        <f t="shared" si="17"/>
        <v>0</v>
      </c>
      <c r="AJ60" s="126">
        <f t="shared" si="18"/>
        <v>0</v>
      </c>
      <c r="AK60" s="126">
        <f>IF('Member Info'!F56&gt;$R$1,1,0)</f>
        <v>0</v>
      </c>
      <c r="AL60" s="126" t="b">
        <f>IF(ISERROR(R60),ERROR.TYPE(#REF!)=ERROR.TYPE(R60),FALSE)</f>
        <v>0</v>
      </c>
      <c r="AM60" s="126" t="b">
        <f>IF(ISERROR(S60),ERROR.TYPE(#REF!)=ERROR.TYPE(S60),FALSE)</f>
        <v>0</v>
      </c>
      <c r="AN60" s="126">
        <f>IF(OR('Member Info'!F56&gt;=$S$1,'Member Info'!N56&gt;=$R$1),1,0)</f>
        <v>0</v>
      </c>
    </row>
    <row r="61" spans="1:40" x14ac:dyDescent="0.25">
      <c r="A61" s="4">
        <v>29</v>
      </c>
      <c r="B61" s="166">
        <f>'Member Info'!D57</f>
        <v>0</v>
      </c>
      <c r="C61" s="166">
        <f>'Member Info'!E57</f>
        <v>0</v>
      </c>
      <c r="D61" s="166" t="str">
        <f>'Member Info'!G57</f>
        <v/>
      </c>
      <c r="E61" s="167">
        <f>'Member Info'!B57</f>
        <v>0</v>
      </c>
      <c r="F61" s="244"/>
      <c r="G61" s="168" t="str">
        <f>IF(E61=0,"",
IF('Member Info'!$AM$19&lt;=$R$1,
SUMPRODUCT('Member Info'!L57+IF('Member Info'!H57&gt;'Member Info'!$AJ$12,'Member Info'!$AK$13,IF('Member Info'!H57&gt;'Member Info'!$AJ$11,'Member Info'!$AK$12,IF('Member Info'!H57&gt;'Member Info'!$AJ$10,'Member Info'!$AK$11,IF('Member Info'!H57&gt;'Member Info'!$AJ$9,'Member Info'!$AK$10,IF('Member Info'!H57&gt;'Member Info'!$AJ$8,'Member Info'!$AK$9,'Member Info'!$AK$8)))))),
SUMPRODUCT('Member Info'!L57+IF('Member Info'!H57&gt;'Member Info'!$AG$17,'Member Info'!$AH$18,IF('Member Info'!H57&gt;'Member Info'!$AG$16,'Member Info'!$AH$17,IF('Member Info'!H57&gt;'Member Info'!$AG$15,'Member Info'!$AH$16,IF('Member Info'!H57&gt;'Member Info'!$AG$14,'Member Info'!$AH$15,IF('Member Info'!H57&gt;'Member Info'!$AG$13,'Member Info'!$AH$14,IF('Member Info'!H57&gt;'Member Info'!$AG$12,'Member Info'!$AH$13,IF('Member Info'!H57&gt;'Member Info'!$AG$11,'Member Info'!$AH$12,IF('Member Info'!H57&gt;'Member Info'!$AG$10,'Member Info'!$AH$11,IF('Member Info'!H57&gt;'Member Info'!$AG$9,'Member Info'!$AH$10,IF('Member Info'!H57&gt;'Member Info'!$AG$8,'Member Info'!$AH$9,'Member Info'!$AH$8)))))))))))))</f>
        <v/>
      </c>
      <c r="H61" s="26"/>
      <c r="I61" s="26"/>
      <c r="J61" s="107" t="str">
        <f>IF(E61=0,"",IF('Member Info'!F57&gt;$S$1,CONCATENATE("Joined with practice on ", TEXT('Member Info'!F57, "DD/MM/YYYY")),IF('Member Info'!N57&lt;&gt;"",IF('Member Info'!N57&lt;$R$1,CONCATENATE("Left Scheme on ", TEXT('Member Info'!N57, "DD/MM/YYYY")),IF(ISERROR(G61),"Error Detected, No rate entered",IF(E61=0,"",IF(F61="","Error Detected, No Pensionable pay",IF(ISERROR(AB61)," Unknown Values entered.",IF(T61+U61&lt;1,"Acceptable",IF(R61+S61=200, "No Contributions Entered", IF(K61="","Error Detected, Choose reason&gt;",IF(X61="1",IF(T61=1,"Please Enter Deemed Pensionable Pay","Add Any Relevant Details Above"),"Please Give Details Above"))))))))),IF(ISERROR(G61),"Error Detected, No rate entered",IF(E61=0,"",IF(F61="","Error Detected, No Pensionable pay",IF(ISERROR(AB61)," Unknown Values entered.",IF(T61+U61&lt;1,"Acceptable",IF(R61+S61=200, "No Contributions Entered", IF(K61="","Error Detected, Choose reason&gt;",IF(X61="1",IF(T61=1,"Please Enter Deemed Pensionable Pay","Add relevant Details Above"),"Please give details Above")))))))))))</f>
        <v/>
      </c>
      <c r="K61" s="263"/>
      <c r="L61" s="93"/>
      <c r="M61" s="93" t="str">
        <f t="shared" si="4"/>
        <v/>
      </c>
      <c r="N61" s="96">
        <f t="shared" si="5"/>
        <v>0</v>
      </c>
      <c r="O61" s="96">
        <f t="shared" si="19"/>
        <v>0</v>
      </c>
      <c r="P61" s="220">
        <f>(ROUND((F61/100*'Member Info'!$W$2), 2))</f>
        <v>0</v>
      </c>
      <c r="Q61" s="220" t="e">
        <f t="shared" si="6"/>
        <v>#VALUE!</v>
      </c>
      <c r="R61" s="220" t="str">
        <f t="shared" si="7"/>
        <v/>
      </c>
      <c r="S61" s="229" t="str">
        <f t="shared" si="8"/>
        <v/>
      </c>
      <c r="T61" s="230" t="str">
        <f t="shared" si="9"/>
        <v/>
      </c>
      <c r="U61" s="230" t="str">
        <f t="shared" si="10"/>
        <v/>
      </c>
      <c r="V61" s="224">
        <f t="shared" si="11"/>
        <v>0</v>
      </c>
      <c r="W61" s="112">
        <f t="shared" si="12"/>
        <v>0</v>
      </c>
      <c r="X61" s="237" t="str">
        <f t="shared" si="1"/>
        <v/>
      </c>
      <c r="Y61" s="242" t="b">
        <f t="shared" si="2"/>
        <v>0</v>
      </c>
      <c r="Z61" s="237">
        <f t="shared" si="13"/>
        <v>0</v>
      </c>
      <c r="AA61" s="237">
        <f>IF('Member Info'!N57="",1,"")</f>
        <v>1</v>
      </c>
      <c r="AB61" s="245" t="e">
        <f t="shared" si="14"/>
        <v>#VALUE!</v>
      </c>
      <c r="AC61" s="132" t="str">
        <f t="shared" si="3"/>
        <v/>
      </c>
      <c r="AD61" s="126">
        <f t="shared" si="15"/>
        <v>1</v>
      </c>
      <c r="AE61" s="126" t="str">
        <f>IF('Member Info'!N57&lt;&gt;"",IF('Member Info'!N57&lt;=$R$1,1,0),"")</f>
        <v/>
      </c>
      <c r="AG61" s="126" t="b">
        <f t="shared" si="16"/>
        <v>0</v>
      </c>
      <c r="AH61" s="126">
        <f t="shared" si="17"/>
        <v>0</v>
      </c>
      <c r="AJ61" s="126">
        <f t="shared" si="18"/>
        <v>0</v>
      </c>
      <c r="AK61" s="126">
        <f>IF('Member Info'!F57&gt;$R$1,1,0)</f>
        <v>0</v>
      </c>
      <c r="AL61" s="126" t="b">
        <f>IF(ISERROR(R61),ERROR.TYPE(#REF!)=ERROR.TYPE(R61),FALSE)</f>
        <v>0</v>
      </c>
      <c r="AM61" s="126" t="b">
        <f>IF(ISERROR(S61),ERROR.TYPE(#REF!)=ERROR.TYPE(S61),FALSE)</f>
        <v>0</v>
      </c>
      <c r="AN61" s="126">
        <f>IF(OR('Member Info'!F57&gt;=$S$1,'Member Info'!N57&gt;=$R$1),1,0)</f>
        <v>0</v>
      </c>
    </row>
    <row r="62" spans="1:40" x14ac:dyDescent="0.25">
      <c r="A62" s="4">
        <v>30</v>
      </c>
      <c r="B62" s="166">
        <f>'Member Info'!D58</f>
        <v>0</v>
      </c>
      <c r="C62" s="166">
        <f>'Member Info'!E58</f>
        <v>0</v>
      </c>
      <c r="D62" s="166" t="str">
        <f>'Member Info'!G58</f>
        <v/>
      </c>
      <c r="E62" s="167">
        <f>'Member Info'!B58</f>
        <v>0</v>
      </c>
      <c r="F62" s="244"/>
      <c r="G62" s="168" t="str">
        <f>IF(E62=0,"",
IF('Member Info'!$AM$19&lt;=$R$1,
SUMPRODUCT('Member Info'!L58+IF('Member Info'!H58&gt;'Member Info'!$AJ$12,'Member Info'!$AK$13,IF('Member Info'!H58&gt;'Member Info'!$AJ$11,'Member Info'!$AK$12,IF('Member Info'!H58&gt;'Member Info'!$AJ$10,'Member Info'!$AK$11,IF('Member Info'!H58&gt;'Member Info'!$AJ$9,'Member Info'!$AK$10,IF('Member Info'!H58&gt;'Member Info'!$AJ$8,'Member Info'!$AK$9,'Member Info'!$AK$8)))))),
SUMPRODUCT('Member Info'!L58+IF('Member Info'!H58&gt;'Member Info'!$AG$17,'Member Info'!$AH$18,IF('Member Info'!H58&gt;'Member Info'!$AG$16,'Member Info'!$AH$17,IF('Member Info'!H58&gt;'Member Info'!$AG$15,'Member Info'!$AH$16,IF('Member Info'!H58&gt;'Member Info'!$AG$14,'Member Info'!$AH$15,IF('Member Info'!H58&gt;'Member Info'!$AG$13,'Member Info'!$AH$14,IF('Member Info'!H58&gt;'Member Info'!$AG$12,'Member Info'!$AH$13,IF('Member Info'!H58&gt;'Member Info'!$AG$11,'Member Info'!$AH$12,IF('Member Info'!H58&gt;'Member Info'!$AG$10,'Member Info'!$AH$11,IF('Member Info'!H58&gt;'Member Info'!$AG$9,'Member Info'!$AH$10,IF('Member Info'!H58&gt;'Member Info'!$AG$8,'Member Info'!$AH$9,'Member Info'!$AH$8)))))))))))))</f>
        <v/>
      </c>
      <c r="H62" s="26"/>
      <c r="I62" s="26"/>
      <c r="J62" s="107" t="str">
        <f>IF(E62=0,"",IF('Member Info'!F58&gt;$S$1,CONCATENATE("Joined with practice on ", TEXT('Member Info'!F58, "DD/MM/YYYY")),IF('Member Info'!N58&lt;&gt;"",IF('Member Info'!N58&lt;$R$1,CONCATENATE("Left Scheme on ", TEXT('Member Info'!N58, "DD/MM/YYYY")),IF(ISERROR(G62),"Error Detected, No rate entered",IF(E62=0,"",IF(F62="","Error Detected, No Pensionable pay",IF(ISERROR(AB62)," Unknown Values entered.",IF(T62+U62&lt;1,"Acceptable",IF(R62+S62=200, "No Contributions Entered", IF(K62="","Error Detected, Choose reason&gt;",IF(X62="1",IF(T62=1,"Please Enter Deemed Pensionable Pay","Add Any Relevant Details Above"),"Please Give Details Above"))))))))),IF(ISERROR(G62),"Error Detected, No rate entered",IF(E62=0,"",IF(F62="","Error Detected, No Pensionable pay",IF(ISERROR(AB62)," Unknown Values entered.",IF(T62+U62&lt;1,"Acceptable",IF(R62+S62=200, "No Contributions Entered", IF(K62="","Error Detected, Choose reason&gt;",IF(X62="1",IF(T62=1,"Please Enter Deemed Pensionable Pay","Add relevant Details Above"),"Please give details Above")))))))))))</f>
        <v/>
      </c>
      <c r="K62" s="263"/>
      <c r="L62" s="93"/>
      <c r="M62" s="93" t="str">
        <f t="shared" si="4"/>
        <v/>
      </c>
      <c r="N62" s="96">
        <f t="shared" si="5"/>
        <v>0</v>
      </c>
      <c r="O62" s="96">
        <f t="shared" si="19"/>
        <v>0</v>
      </c>
      <c r="P62" s="220">
        <f>(ROUND((F62/100*'Member Info'!$W$2), 2))</f>
        <v>0</v>
      </c>
      <c r="Q62" s="220" t="e">
        <f t="shared" si="6"/>
        <v>#VALUE!</v>
      </c>
      <c r="R62" s="220" t="str">
        <f t="shared" si="7"/>
        <v/>
      </c>
      <c r="S62" s="229" t="str">
        <f t="shared" si="8"/>
        <v/>
      </c>
      <c r="T62" s="230" t="str">
        <f t="shared" si="9"/>
        <v/>
      </c>
      <c r="U62" s="230" t="str">
        <f t="shared" si="10"/>
        <v/>
      </c>
      <c r="V62" s="224">
        <f t="shared" si="11"/>
        <v>0</v>
      </c>
      <c r="W62" s="112">
        <f t="shared" si="12"/>
        <v>0</v>
      </c>
      <c r="X62" s="237" t="str">
        <f t="shared" si="1"/>
        <v/>
      </c>
      <c r="Y62" s="242" t="b">
        <f t="shared" si="2"/>
        <v>0</v>
      </c>
      <c r="Z62" s="237">
        <f t="shared" si="13"/>
        <v>0</v>
      </c>
      <c r="AA62" s="237">
        <f>IF('Member Info'!N58="",1,"")</f>
        <v>1</v>
      </c>
      <c r="AB62" s="245" t="e">
        <f t="shared" si="14"/>
        <v>#VALUE!</v>
      </c>
      <c r="AC62" s="132" t="str">
        <f t="shared" si="3"/>
        <v/>
      </c>
      <c r="AD62" s="126">
        <f t="shared" si="15"/>
        <v>1</v>
      </c>
      <c r="AE62" s="126" t="str">
        <f>IF('Member Info'!N58&lt;&gt;"",IF('Member Info'!N58&lt;=$R$1,1,0),"")</f>
        <v/>
      </c>
      <c r="AG62" s="126" t="b">
        <f t="shared" si="16"/>
        <v>0</v>
      </c>
      <c r="AH62" s="126">
        <f t="shared" si="17"/>
        <v>0</v>
      </c>
      <c r="AJ62" s="126">
        <f t="shared" si="18"/>
        <v>0</v>
      </c>
      <c r="AK62" s="126">
        <f>IF('Member Info'!F58&gt;$R$1,1,0)</f>
        <v>0</v>
      </c>
      <c r="AL62" s="126" t="b">
        <f>IF(ISERROR(R62),ERROR.TYPE(#REF!)=ERROR.TYPE(R62),FALSE)</f>
        <v>0</v>
      </c>
      <c r="AM62" s="126" t="b">
        <f>IF(ISERROR(S62),ERROR.TYPE(#REF!)=ERROR.TYPE(S62),FALSE)</f>
        <v>0</v>
      </c>
      <c r="AN62" s="126">
        <f>IF(OR('Member Info'!F58&gt;=$S$1,'Member Info'!N58&gt;=$R$1),1,0)</f>
        <v>0</v>
      </c>
    </row>
    <row r="63" spans="1:40" x14ac:dyDescent="0.25">
      <c r="A63" s="4">
        <v>31</v>
      </c>
      <c r="B63" s="166">
        <f>'Member Info'!D59</f>
        <v>0</v>
      </c>
      <c r="C63" s="166">
        <f>'Member Info'!E59</f>
        <v>0</v>
      </c>
      <c r="D63" s="166" t="str">
        <f>'Member Info'!G59</f>
        <v/>
      </c>
      <c r="E63" s="167">
        <f>'Member Info'!B59</f>
        <v>0</v>
      </c>
      <c r="F63" s="244"/>
      <c r="G63" s="168" t="str">
        <f>IF(E63=0,"",
IF('Member Info'!$AM$19&lt;=$R$1,
SUMPRODUCT('Member Info'!L59+IF('Member Info'!H59&gt;'Member Info'!$AJ$12,'Member Info'!$AK$13,IF('Member Info'!H59&gt;'Member Info'!$AJ$11,'Member Info'!$AK$12,IF('Member Info'!H59&gt;'Member Info'!$AJ$10,'Member Info'!$AK$11,IF('Member Info'!H59&gt;'Member Info'!$AJ$9,'Member Info'!$AK$10,IF('Member Info'!H59&gt;'Member Info'!$AJ$8,'Member Info'!$AK$9,'Member Info'!$AK$8)))))),
SUMPRODUCT('Member Info'!L59+IF('Member Info'!H59&gt;'Member Info'!$AG$17,'Member Info'!$AH$18,IF('Member Info'!H59&gt;'Member Info'!$AG$16,'Member Info'!$AH$17,IF('Member Info'!H59&gt;'Member Info'!$AG$15,'Member Info'!$AH$16,IF('Member Info'!H59&gt;'Member Info'!$AG$14,'Member Info'!$AH$15,IF('Member Info'!H59&gt;'Member Info'!$AG$13,'Member Info'!$AH$14,IF('Member Info'!H59&gt;'Member Info'!$AG$12,'Member Info'!$AH$13,IF('Member Info'!H59&gt;'Member Info'!$AG$11,'Member Info'!$AH$12,IF('Member Info'!H59&gt;'Member Info'!$AG$10,'Member Info'!$AH$11,IF('Member Info'!H59&gt;'Member Info'!$AG$9,'Member Info'!$AH$10,IF('Member Info'!H59&gt;'Member Info'!$AG$8,'Member Info'!$AH$9,'Member Info'!$AH$8)))))))))))))</f>
        <v/>
      </c>
      <c r="H63" s="26"/>
      <c r="I63" s="26"/>
      <c r="J63" s="107" t="str">
        <f>IF(E63=0,"",IF('Member Info'!F59&gt;$S$1,CONCATENATE("Joined with practice on ", TEXT('Member Info'!F59, "DD/MM/YYYY")),IF('Member Info'!N59&lt;&gt;"",IF('Member Info'!N59&lt;$R$1,CONCATENATE("Left Scheme on ", TEXT('Member Info'!N59, "DD/MM/YYYY")),IF(ISERROR(G63),"Error Detected, No rate entered",IF(E63=0,"",IF(F63="","Error Detected, No Pensionable pay",IF(ISERROR(AB63)," Unknown Values entered.",IF(T63+U63&lt;1,"Acceptable",IF(R63+S63=200, "No Contributions Entered", IF(K63="","Error Detected, Choose reason&gt;",IF(X63="1",IF(T63=1,"Please Enter Deemed Pensionable Pay","Add Any Relevant Details Above"),"Please Give Details Above"))))))))),IF(ISERROR(G63),"Error Detected, No rate entered",IF(E63=0,"",IF(F63="","Error Detected, No Pensionable pay",IF(ISERROR(AB63)," Unknown Values entered.",IF(T63+U63&lt;1,"Acceptable",IF(R63+S63=200, "No Contributions Entered", IF(K63="","Error Detected, Choose reason&gt;",IF(X63="1",IF(T63=1,"Please Enter Deemed Pensionable Pay","Add relevant Details Above"),"Please give details Above")))))))))))</f>
        <v/>
      </c>
      <c r="K63" s="263"/>
      <c r="L63" s="93"/>
      <c r="M63" s="93" t="str">
        <f t="shared" si="4"/>
        <v/>
      </c>
      <c r="N63" s="96">
        <f t="shared" si="5"/>
        <v>0</v>
      </c>
      <c r="O63" s="96">
        <f t="shared" si="19"/>
        <v>0</v>
      </c>
      <c r="P63" s="220">
        <f>(ROUND((F63/100*'Member Info'!$W$2), 2))</f>
        <v>0</v>
      </c>
      <c r="Q63" s="220" t="e">
        <f t="shared" si="6"/>
        <v>#VALUE!</v>
      </c>
      <c r="R63" s="220" t="str">
        <f t="shared" si="7"/>
        <v/>
      </c>
      <c r="S63" s="229" t="str">
        <f t="shared" si="8"/>
        <v/>
      </c>
      <c r="T63" s="230" t="str">
        <f t="shared" si="9"/>
        <v/>
      </c>
      <c r="U63" s="230" t="str">
        <f t="shared" si="10"/>
        <v/>
      </c>
      <c r="V63" s="224">
        <f t="shared" si="11"/>
        <v>0</v>
      </c>
      <c r="W63" s="112">
        <f t="shared" si="12"/>
        <v>0</v>
      </c>
      <c r="X63" s="237" t="str">
        <f t="shared" si="1"/>
        <v/>
      </c>
      <c r="Y63" s="242" t="b">
        <f t="shared" si="2"/>
        <v>0</v>
      </c>
      <c r="Z63" s="237">
        <f t="shared" si="13"/>
        <v>0</v>
      </c>
      <c r="AA63" s="237">
        <f>IF('Member Info'!N59="",1,"")</f>
        <v>1</v>
      </c>
      <c r="AB63" s="245" t="e">
        <f t="shared" si="14"/>
        <v>#VALUE!</v>
      </c>
      <c r="AC63" s="132" t="str">
        <f t="shared" si="3"/>
        <v/>
      </c>
      <c r="AD63" s="126">
        <f t="shared" si="15"/>
        <v>1</v>
      </c>
      <c r="AE63" s="126" t="str">
        <f>IF('Member Info'!N59&lt;&gt;"",IF('Member Info'!N59&lt;=$R$1,1,0),"")</f>
        <v/>
      </c>
      <c r="AG63" s="126" t="b">
        <f t="shared" si="16"/>
        <v>0</v>
      </c>
      <c r="AH63" s="126">
        <f t="shared" si="17"/>
        <v>0</v>
      </c>
      <c r="AJ63" s="126">
        <f t="shared" si="18"/>
        <v>0</v>
      </c>
      <c r="AK63" s="126">
        <f>IF('Member Info'!F59&gt;$R$1,1,0)</f>
        <v>0</v>
      </c>
      <c r="AL63" s="126" t="b">
        <f>IF(ISERROR(R63),ERROR.TYPE(#REF!)=ERROR.TYPE(R63),FALSE)</f>
        <v>0</v>
      </c>
      <c r="AM63" s="126" t="b">
        <f>IF(ISERROR(S63),ERROR.TYPE(#REF!)=ERROR.TYPE(S63),FALSE)</f>
        <v>0</v>
      </c>
      <c r="AN63" s="126">
        <f>IF(OR('Member Info'!F59&gt;=$S$1,'Member Info'!N59&gt;=$R$1),1,0)</f>
        <v>0</v>
      </c>
    </row>
    <row r="64" spans="1:40" x14ac:dyDescent="0.25">
      <c r="A64" s="4">
        <v>32</v>
      </c>
      <c r="B64" s="166">
        <f>'Member Info'!D60</f>
        <v>0</v>
      </c>
      <c r="C64" s="166">
        <f>'Member Info'!E60</f>
        <v>0</v>
      </c>
      <c r="D64" s="166" t="str">
        <f>'Member Info'!G60</f>
        <v/>
      </c>
      <c r="E64" s="167">
        <f>'Member Info'!B60</f>
        <v>0</v>
      </c>
      <c r="F64" s="244"/>
      <c r="G64" s="168" t="str">
        <f>IF(E64=0,"",
IF('Member Info'!$AM$19&lt;=$R$1,
SUMPRODUCT('Member Info'!L60+IF('Member Info'!H60&gt;'Member Info'!$AJ$12,'Member Info'!$AK$13,IF('Member Info'!H60&gt;'Member Info'!$AJ$11,'Member Info'!$AK$12,IF('Member Info'!H60&gt;'Member Info'!$AJ$10,'Member Info'!$AK$11,IF('Member Info'!H60&gt;'Member Info'!$AJ$9,'Member Info'!$AK$10,IF('Member Info'!H60&gt;'Member Info'!$AJ$8,'Member Info'!$AK$9,'Member Info'!$AK$8)))))),
SUMPRODUCT('Member Info'!L60+IF('Member Info'!H60&gt;'Member Info'!$AG$17,'Member Info'!$AH$18,IF('Member Info'!H60&gt;'Member Info'!$AG$16,'Member Info'!$AH$17,IF('Member Info'!H60&gt;'Member Info'!$AG$15,'Member Info'!$AH$16,IF('Member Info'!H60&gt;'Member Info'!$AG$14,'Member Info'!$AH$15,IF('Member Info'!H60&gt;'Member Info'!$AG$13,'Member Info'!$AH$14,IF('Member Info'!H60&gt;'Member Info'!$AG$12,'Member Info'!$AH$13,IF('Member Info'!H60&gt;'Member Info'!$AG$11,'Member Info'!$AH$12,IF('Member Info'!H60&gt;'Member Info'!$AG$10,'Member Info'!$AH$11,IF('Member Info'!H60&gt;'Member Info'!$AG$9,'Member Info'!$AH$10,IF('Member Info'!H60&gt;'Member Info'!$AG$8,'Member Info'!$AH$9,'Member Info'!$AH$8)))))))))))))</f>
        <v/>
      </c>
      <c r="H64" s="26"/>
      <c r="I64" s="26"/>
      <c r="J64" s="107" t="str">
        <f>IF(E64=0,"",IF('Member Info'!F60&gt;$S$1,CONCATENATE("Joined with practice on ", TEXT('Member Info'!F60, "DD/MM/YYYY")),IF('Member Info'!N60&lt;&gt;"",IF('Member Info'!N60&lt;$R$1,CONCATENATE("Left Scheme on ", TEXT('Member Info'!N60, "DD/MM/YYYY")),IF(ISERROR(G64),"Error Detected, No rate entered",IF(E64=0,"",IF(F64="","Error Detected, No Pensionable pay",IF(ISERROR(AB64)," Unknown Values entered.",IF(T64+U64&lt;1,"Acceptable",IF(R64+S64=200, "No Contributions Entered", IF(K64="","Error Detected, Choose reason&gt;",IF(X64="1",IF(T64=1,"Please Enter Deemed Pensionable Pay","Add Any Relevant Details Above"),"Please Give Details Above"))))))))),IF(ISERROR(G64),"Error Detected, No rate entered",IF(E64=0,"",IF(F64="","Error Detected, No Pensionable pay",IF(ISERROR(AB64)," Unknown Values entered.",IF(T64+U64&lt;1,"Acceptable",IF(R64+S64=200, "No Contributions Entered", IF(K64="","Error Detected, Choose reason&gt;",IF(X64="1",IF(T64=1,"Please Enter Deemed Pensionable Pay","Add relevant Details Above"),"Please give details Above")))))))))))</f>
        <v/>
      </c>
      <c r="K64" s="263"/>
      <c r="L64" s="93"/>
      <c r="M64" s="93" t="str">
        <f t="shared" si="4"/>
        <v/>
      </c>
      <c r="N64" s="96">
        <f t="shared" si="5"/>
        <v>0</v>
      </c>
      <c r="O64" s="96">
        <f t="shared" si="19"/>
        <v>0</v>
      </c>
      <c r="P64" s="220">
        <f>(ROUND((F64/100*'Member Info'!$W$2), 2))</f>
        <v>0</v>
      </c>
      <c r="Q64" s="220" t="e">
        <f t="shared" si="6"/>
        <v>#VALUE!</v>
      </c>
      <c r="R64" s="220" t="str">
        <f t="shared" si="7"/>
        <v/>
      </c>
      <c r="S64" s="229" t="str">
        <f t="shared" si="8"/>
        <v/>
      </c>
      <c r="T64" s="230" t="str">
        <f t="shared" si="9"/>
        <v/>
      </c>
      <c r="U64" s="230" t="str">
        <f t="shared" si="10"/>
        <v/>
      </c>
      <c r="V64" s="224">
        <f t="shared" si="11"/>
        <v>0</v>
      </c>
      <c r="W64" s="112">
        <f t="shared" si="12"/>
        <v>0</v>
      </c>
      <c r="X64" s="237" t="str">
        <f t="shared" si="1"/>
        <v/>
      </c>
      <c r="Y64" s="242" t="b">
        <f t="shared" si="2"/>
        <v>0</v>
      </c>
      <c r="Z64" s="237">
        <f t="shared" si="13"/>
        <v>0</v>
      </c>
      <c r="AA64" s="237">
        <f>IF('Member Info'!N60="",1,"")</f>
        <v>1</v>
      </c>
      <c r="AB64" s="245" t="e">
        <f t="shared" si="14"/>
        <v>#VALUE!</v>
      </c>
      <c r="AC64" s="132" t="str">
        <f t="shared" si="3"/>
        <v/>
      </c>
      <c r="AD64" s="126">
        <f t="shared" si="15"/>
        <v>1</v>
      </c>
      <c r="AE64" s="126" t="str">
        <f>IF('Member Info'!N60&lt;&gt;"",IF('Member Info'!N60&lt;=$R$1,1,0),"")</f>
        <v/>
      </c>
      <c r="AG64" s="126" t="b">
        <f t="shared" si="16"/>
        <v>0</v>
      </c>
      <c r="AH64" s="126">
        <f t="shared" si="17"/>
        <v>0</v>
      </c>
      <c r="AJ64" s="126">
        <f t="shared" si="18"/>
        <v>0</v>
      </c>
      <c r="AK64" s="126">
        <f>IF('Member Info'!F60&gt;$R$1,1,0)</f>
        <v>0</v>
      </c>
      <c r="AL64" s="126" t="b">
        <f>IF(ISERROR(R64),ERROR.TYPE(#REF!)=ERROR.TYPE(R64),FALSE)</f>
        <v>0</v>
      </c>
      <c r="AM64" s="126" t="b">
        <f>IF(ISERROR(S64),ERROR.TYPE(#REF!)=ERROR.TYPE(S64),FALSE)</f>
        <v>0</v>
      </c>
      <c r="AN64" s="126">
        <f>IF(OR('Member Info'!F60&gt;=$S$1,'Member Info'!N60&gt;=$R$1),1,0)</f>
        <v>0</v>
      </c>
    </row>
    <row r="65" spans="1:40" x14ac:dyDescent="0.25">
      <c r="A65" s="4">
        <v>33</v>
      </c>
      <c r="B65" s="166">
        <f>'Member Info'!D61</f>
        <v>0</v>
      </c>
      <c r="C65" s="166">
        <f>'Member Info'!E61</f>
        <v>0</v>
      </c>
      <c r="D65" s="166" t="str">
        <f>'Member Info'!G61</f>
        <v/>
      </c>
      <c r="E65" s="167">
        <f>'Member Info'!B61</f>
        <v>0</v>
      </c>
      <c r="F65" s="244"/>
      <c r="G65" s="168" t="str">
        <f>IF(E65=0,"",
IF('Member Info'!$AM$19&lt;=$R$1,
SUMPRODUCT('Member Info'!L61+IF('Member Info'!H61&gt;'Member Info'!$AJ$12,'Member Info'!$AK$13,IF('Member Info'!H61&gt;'Member Info'!$AJ$11,'Member Info'!$AK$12,IF('Member Info'!H61&gt;'Member Info'!$AJ$10,'Member Info'!$AK$11,IF('Member Info'!H61&gt;'Member Info'!$AJ$9,'Member Info'!$AK$10,IF('Member Info'!H61&gt;'Member Info'!$AJ$8,'Member Info'!$AK$9,'Member Info'!$AK$8)))))),
SUMPRODUCT('Member Info'!L61+IF('Member Info'!H61&gt;'Member Info'!$AG$17,'Member Info'!$AH$18,IF('Member Info'!H61&gt;'Member Info'!$AG$16,'Member Info'!$AH$17,IF('Member Info'!H61&gt;'Member Info'!$AG$15,'Member Info'!$AH$16,IF('Member Info'!H61&gt;'Member Info'!$AG$14,'Member Info'!$AH$15,IF('Member Info'!H61&gt;'Member Info'!$AG$13,'Member Info'!$AH$14,IF('Member Info'!H61&gt;'Member Info'!$AG$12,'Member Info'!$AH$13,IF('Member Info'!H61&gt;'Member Info'!$AG$11,'Member Info'!$AH$12,IF('Member Info'!H61&gt;'Member Info'!$AG$10,'Member Info'!$AH$11,IF('Member Info'!H61&gt;'Member Info'!$AG$9,'Member Info'!$AH$10,IF('Member Info'!H61&gt;'Member Info'!$AG$8,'Member Info'!$AH$9,'Member Info'!$AH$8)))))))))))))</f>
        <v/>
      </c>
      <c r="H65" s="26"/>
      <c r="I65" s="26"/>
      <c r="J65" s="107" t="str">
        <f>IF(E65=0,"",IF('Member Info'!F61&gt;$S$1,CONCATENATE("Joined with practice on ", TEXT('Member Info'!F61, "DD/MM/YYYY")),IF('Member Info'!N61&lt;&gt;"",IF('Member Info'!N61&lt;$R$1,CONCATENATE("Left Scheme on ", TEXT('Member Info'!N61, "DD/MM/YYYY")),IF(ISERROR(G65),"Error Detected, No rate entered",IF(E65=0,"",IF(F65="","Error Detected, No Pensionable pay",IF(ISERROR(AB65)," Unknown Values entered.",IF(T65+U65&lt;1,"Acceptable",IF(R65+S65=200, "No Contributions Entered", IF(K65="","Error Detected, Choose reason&gt;",IF(X65="1",IF(T65=1,"Please Enter Deemed Pensionable Pay","Add Any Relevant Details Above"),"Please Give Details Above"))))))))),IF(ISERROR(G65),"Error Detected, No rate entered",IF(E65=0,"",IF(F65="","Error Detected, No Pensionable pay",IF(ISERROR(AB65)," Unknown Values entered.",IF(T65+U65&lt;1,"Acceptable",IF(R65+S65=200, "No Contributions Entered", IF(K65="","Error Detected, Choose reason&gt;",IF(X65="1",IF(T65=1,"Please Enter Deemed Pensionable Pay","Add relevant Details Above"),"Please give details Above")))))))))))</f>
        <v/>
      </c>
      <c r="K65" s="263"/>
      <c r="L65" s="93"/>
      <c r="M65" s="93" t="str">
        <f t="shared" si="4"/>
        <v/>
      </c>
      <c r="N65" s="96">
        <f t="shared" si="5"/>
        <v>0</v>
      </c>
      <c r="O65" s="96">
        <f t="shared" si="19"/>
        <v>0</v>
      </c>
      <c r="P65" s="220">
        <f>(ROUND((F65/100*'Member Info'!$W$2), 2))</f>
        <v>0</v>
      </c>
      <c r="Q65" s="220" t="e">
        <f t="shared" si="6"/>
        <v>#VALUE!</v>
      </c>
      <c r="R65" s="220" t="str">
        <f t="shared" si="7"/>
        <v/>
      </c>
      <c r="S65" s="229" t="str">
        <f t="shared" si="8"/>
        <v/>
      </c>
      <c r="T65" s="230" t="str">
        <f t="shared" si="9"/>
        <v/>
      </c>
      <c r="U65" s="230" t="str">
        <f t="shared" si="10"/>
        <v/>
      </c>
      <c r="V65" s="224">
        <f t="shared" si="11"/>
        <v>0</v>
      </c>
      <c r="W65" s="112">
        <f t="shared" si="12"/>
        <v>0</v>
      </c>
      <c r="X65" s="237" t="str">
        <f t="shared" si="1"/>
        <v/>
      </c>
      <c r="Y65" s="242" t="b">
        <f t="shared" si="2"/>
        <v>0</v>
      </c>
      <c r="Z65" s="237">
        <f t="shared" si="13"/>
        <v>0</v>
      </c>
      <c r="AA65" s="237">
        <f>IF('Member Info'!N61="",1,"")</f>
        <v>1</v>
      </c>
      <c r="AB65" s="245" t="e">
        <f t="shared" si="14"/>
        <v>#VALUE!</v>
      </c>
      <c r="AC65" s="132" t="str">
        <f t="shared" si="3"/>
        <v/>
      </c>
      <c r="AD65" s="126">
        <f t="shared" si="15"/>
        <v>1</v>
      </c>
      <c r="AE65" s="126" t="str">
        <f>IF('Member Info'!N61&lt;&gt;"",IF('Member Info'!N61&lt;=$R$1,1,0),"")</f>
        <v/>
      </c>
      <c r="AG65" s="126" t="b">
        <f t="shared" si="16"/>
        <v>0</v>
      </c>
      <c r="AH65" s="126">
        <f t="shared" si="17"/>
        <v>0</v>
      </c>
      <c r="AJ65" s="126">
        <f t="shared" si="18"/>
        <v>0</v>
      </c>
      <c r="AK65" s="126">
        <f>IF('Member Info'!F61&gt;$R$1,1,0)</f>
        <v>0</v>
      </c>
      <c r="AL65" s="126" t="b">
        <f>IF(ISERROR(R65),ERROR.TYPE(#REF!)=ERROR.TYPE(R65),FALSE)</f>
        <v>0</v>
      </c>
      <c r="AM65" s="126" t="b">
        <f>IF(ISERROR(S65),ERROR.TYPE(#REF!)=ERROR.TYPE(S65),FALSE)</f>
        <v>0</v>
      </c>
      <c r="AN65" s="126">
        <f>IF(OR('Member Info'!F61&gt;=$S$1,'Member Info'!N61&gt;=$R$1),1,0)</f>
        <v>0</v>
      </c>
    </row>
    <row r="66" spans="1:40" x14ac:dyDescent="0.25">
      <c r="A66" s="4">
        <v>34</v>
      </c>
      <c r="B66" s="166">
        <f>'Member Info'!D62</f>
        <v>0</v>
      </c>
      <c r="C66" s="166">
        <f>'Member Info'!E62</f>
        <v>0</v>
      </c>
      <c r="D66" s="166" t="str">
        <f>'Member Info'!G62</f>
        <v/>
      </c>
      <c r="E66" s="167">
        <f>'Member Info'!B62</f>
        <v>0</v>
      </c>
      <c r="F66" s="244"/>
      <c r="G66" s="168" t="str">
        <f>IF(E66=0,"",
IF('Member Info'!$AM$19&lt;=$R$1,
SUMPRODUCT('Member Info'!L62+IF('Member Info'!H62&gt;'Member Info'!$AJ$12,'Member Info'!$AK$13,IF('Member Info'!H62&gt;'Member Info'!$AJ$11,'Member Info'!$AK$12,IF('Member Info'!H62&gt;'Member Info'!$AJ$10,'Member Info'!$AK$11,IF('Member Info'!H62&gt;'Member Info'!$AJ$9,'Member Info'!$AK$10,IF('Member Info'!H62&gt;'Member Info'!$AJ$8,'Member Info'!$AK$9,'Member Info'!$AK$8)))))),
SUMPRODUCT('Member Info'!L62+IF('Member Info'!H62&gt;'Member Info'!$AG$17,'Member Info'!$AH$18,IF('Member Info'!H62&gt;'Member Info'!$AG$16,'Member Info'!$AH$17,IF('Member Info'!H62&gt;'Member Info'!$AG$15,'Member Info'!$AH$16,IF('Member Info'!H62&gt;'Member Info'!$AG$14,'Member Info'!$AH$15,IF('Member Info'!H62&gt;'Member Info'!$AG$13,'Member Info'!$AH$14,IF('Member Info'!H62&gt;'Member Info'!$AG$12,'Member Info'!$AH$13,IF('Member Info'!H62&gt;'Member Info'!$AG$11,'Member Info'!$AH$12,IF('Member Info'!H62&gt;'Member Info'!$AG$10,'Member Info'!$AH$11,IF('Member Info'!H62&gt;'Member Info'!$AG$9,'Member Info'!$AH$10,IF('Member Info'!H62&gt;'Member Info'!$AG$8,'Member Info'!$AH$9,'Member Info'!$AH$8)))))))))))))</f>
        <v/>
      </c>
      <c r="H66" s="26"/>
      <c r="I66" s="26"/>
      <c r="J66" s="107" t="str">
        <f>IF(E66=0,"",IF('Member Info'!F62&gt;$S$1,CONCATENATE("Joined with practice on ", TEXT('Member Info'!F62, "DD/MM/YYYY")),IF('Member Info'!N62&lt;&gt;"",IF('Member Info'!N62&lt;$R$1,CONCATENATE("Left Scheme on ", TEXT('Member Info'!N62, "DD/MM/YYYY")),IF(ISERROR(G66),"Error Detected, No rate entered",IF(E66=0,"",IF(F66="","Error Detected, No Pensionable pay",IF(ISERROR(AB66)," Unknown Values entered.",IF(T66+U66&lt;1,"Acceptable",IF(R66+S66=200, "No Contributions Entered", IF(K66="","Error Detected, Choose reason&gt;",IF(X66="1",IF(T66=1,"Please Enter Deemed Pensionable Pay","Add Any Relevant Details Above"),"Please Give Details Above"))))))))),IF(ISERROR(G66),"Error Detected, No rate entered",IF(E66=0,"",IF(F66="","Error Detected, No Pensionable pay",IF(ISERROR(AB66)," Unknown Values entered.",IF(T66+U66&lt;1,"Acceptable",IF(R66+S66=200, "No Contributions Entered", IF(K66="","Error Detected, Choose reason&gt;",IF(X66="1",IF(T66=1,"Please Enter Deemed Pensionable Pay","Add relevant Details Above"),"Please give details Above")))))))))))</f>
        <v/>
      </c>
      <c r="K66" s="263"/>
      <c r="L66" s="93"/>
      <c r="M66" s="93" t="str">
        <f t="shared" si="4"/>
        <v/>
      </c>
      <c r="N66" s="96">
        <f t="shared" si="5"/>
        <v>0</v>
      </c>
      <c r="O66" s="96">
        <f t="shared" si="19"/>
        <v>0</v>
      </c>
      <c r="P66" s="220">
        <f>(ROUND((F66/100*'Member Info'!$W$2), 2))</f>
        <v>0</v>
      </c>
      <c r="Q66" s="220" t="e">
        <f t="shared" si="6"/>
        <v>#VALUE!</v>
      </c>
      <c r="R66" s="220" t="str">
        <f t="shared" si="7"/>
        <v/>
      </c>
      <c r="S66" s="229" t="str">
        <f t="shared" si="8"/>
        <v/>
      </c>
      <c r="T66" s="230" t="str">
        <f t="shared" si="9"/>
        <v/>
      </c>
      <c r="U66" s="230" t="str">
        <f t="shared" si="10"/>
        <v/>
      </c>
      <c r="V66" s="224">
        <f t="shared" si="11"/>
        <v>0</v>
      </c>
      <c r="W66" s="112">
        <f t="shared" si="12"/>
        <v>0</v>
      </c>
      <c r="X66" s="237" t="str">
        <f t="shared" si="1"/>
        <v/>
      </c>
      <c r="Y66" s="242" t="b">
        <f t="shared" si="2"/>
        <v>0</v>
      </c>
      <c r="Z66" s="237">
        <f t="shared" si="13"/>
        <v>0</v>
      </c>
      <c r="AA66" s="237">
        <f>IF('Member Info'!N62="",1,"")</f>
        <v>1</v>
      </c>
      <c r="AB66" s="245" t="e">
        <f t="shared" si="14"/>
        <v>#VALUE!</v>
      </c>
      <c r="AC66" s="132" t="str">
        <f t="shared" si="3"/>
        <v/>
      </c>
      <c r="AD66" s="126">
        <f t="shared" si="15"/>
        <v>1</v>
      </c>
      <c r="AE66" s="126" t="str">
        <f>IF('Member Info'!N62&lt;&gt;"",IF('Member Info'!N62&lt;=$R$1,1,0),"")</f>
        <v/>
      </c>
      <c r="AG66" s="126" t="b">
        <f t="shared" si="16"/>
        <v>0</v>
      </c>
      <c r="AH66" s="126">
        <f t="shared" si="17"/>
        <v>0</v>
      </c>
      <c r="AJ66" s="126">
        <f t="shared" si="18"/>
        <v>0</v>
      </c>
      <c r="AK66" s="126">
        <f>IF('Member Info'!F62&gt;$R$1,1,0)</f>
        <v>0</v>
      </c>
      <c r="AL66" s="126" t="b">
        <f>IF(ISERROR(R66),ERROR.TYPE(#REF!)=ERROR.TYPE(R66),FALSE)</f>
        <v>0</v>
      </c>
      <c r="AM66" s="126" t="b">
        <f>IF(ISERROR(S66),ERROR.TYPE(#REF!)=ERROR.TYPE(S66),FALSE)</f>
        <v>0</v>
      </c>
      <c r="AN66" s="126">
        <f>IF(OR('Member Info'!F62&gt;=$S$1,'Member Info'!N62&gt;=$R$1),1,0)</f>
        <v>0</v>
      </c>
    </row>
    <row r="67" spans="1:40" x14ac:dyDescent="0.25">
      <c r="A67" s="4">
        <v>35</v>
      </c>
      <c r="B67" s="166">
        <f>'Member Info'!D63</f>
        <v>0</v>
      </c>
      <c r="C67" s="166">
        <f>'Member Info'!E63</f>
        <v>0</v>
      </c>
      <c r="D67" s="166" t="str">
        <f>'Member Info'!G63</f>
        <v/>
      </c>
      <c r="E67" s="167">
        <f>'Member Info'!B63</f>
        <v>0</v>
      </c>
      <c r="F67" s="244"/>
      <c r="G67" s="168" t="str">
        <f>IF(E67=0,"",
IF('Member Info'!$AM$19&lt;=$R$1,
SUMPRODUCT('Member Info'!L63+IF('Member Info'!H63&gt;'Member Info'!$AJ$12,'Member Info'!$AK$13,IF('Member Info'!H63&gt;'Member Info'!$AJ$11,'Member Info'!$AK$12,IF('Member Info'!H63&gt;'Member Info'!$AJ$10,'Member Info'!$AK$11,IF('Member Info'!H63&gt;'Member Info'!$AJ$9,'Member Info'!$AK$10,IF('Member Info'!H63&gt;'Member Info'!$AJ$8,'Member Info'!$AK$9,'Member Info'!$AK$8)))))),
SUMPRODUCT('Member Info'!L63+IF('Member Info'!H63&gt;'Member Info'!$AG$17,'Member Info'!$AH$18,IF('Member Info'!H63&gt;'Member Info'!$AG$16,'Member Info'!$AH$17,IF('Member Info'!H63&gt;'Member Info'!$AG$15,'Member Info'!$AH$16,IF('Member Info'!H63&gt;'Member Info'!$AG$14,'Member Info'!$AH$15,IF('Member Info'!H63&gt;'Member Info'!$AG$13,'Member Info'!$AH$14,IF('Member Info'!H63&gt;'Member Info'!$AG$12,'Member Info'!$AH$13,IF('Member Info'!H63&gt;'Member Info'!$AG$11,'Member Info'!$AH$12,IF('Member Info'!H63&gt;'Member Info'!$AG$10,'Member Info'!$AH$11,IF('Member Info'!H63&gt;'Member Info'!$AG$9,'Member Info'!$AH$10,IF('Member Info'!H63&gt;'Member Info'!$AG$8,'Member Info'!$AH$9,'Member Info'!$AH$8)))))))))))))</f>
        <v/>
      </c>
      <c r="H67" s="26"/>
      <c r="I67" s="26"/>
      <c r="J67" s="107" t="str">
        <f>IF(E67=0,"",IF('Member Info'!F63&gt;$S$1,CONCATENATE("Joined with practice on ", TEXT('Member Info'!F63, "DD/MM/YYYY")),IF('Member Info'!N63&lt;&gt;"",IF('Member Info'!N63&lt;$R$1,CONCATENATE("Left Scheme on ", TEXT('Member Info'!N63, "DD/MM/YYYY")),IF(ISERROR(G67),"Error Detected, No rate entered",IF(E67=0,"",IF(F67="","Error Detected, No Pensionable pay",IF(ISERROR(AB67)," Unknown Values entered.",IF(T67+U67&lt;1,"Acceptable",IF(R67+S67=200, "No Contributions Entered", IF(K67="","Error Detected, Choose reason&gt;",IF(X67="1",IF(T67=1,"Please Enter Deemed Pensionable Pay","Add Any Relevant Details Above"),"Please Give Details Above"))))))))),IF(ISERROR(G67),"Error Detected, No rate entered",IF(E67=0,"",IF(F67="","Error Detected, No Pensionable pay",IF(ISERROR(AB67)," Unknown Values entered.",IF(T67+U67&lt;1,"Acceptable",IF(R67+S67=200, "No Contributions Entered", IF(K67="","Error Detected, Choose reason&gt;",IF(X67="1",IF(T67=1,"Please Enter Deemed Pensionable Pay","Add relevant Details Above"),"Please give details Above")))))))))))</f>
        <v/>
      </c>
      <c r="K67" s="263"/>
      <c r="L67" s="93"/>
      <c r="M67" s="93" t="str">
        <f t="shared" si="4"/>
        <v/>
      </c>
      <c r="N67" s="96">
        <f t="shared" si="5"/>
        <v>0</v>
      </c>
      <c r="O67" s="96">
        <f t="shared" si="19"/>
        <v>0</v>
      </c>
      <c r="P67" s="220">
        <f>(ROUND((F67/100*'Member Info'!$W$2), 2))</f>
        <v>0</v>
      </c>
      <c r="Q67" s="220" t="e">
        <f t="shared" si="6"/>
        <v>#VALUE!</v>
      </c>
      <c r="R67" s="220" t="str">
        <f t="shared" si="7"/>
        <v/>
      </c>
      <c r="S67" s="229" t="str">
        <f t="shared" si="8"/>
        <v/>
      </c>
      <c r="T67" s="230" t="str">
        <f t="shared" si="9"/>
        <v/>
      </c>
      <c r="U67" s="230" t="str">
        <f t="shared" si="10"/>
        <v/>
      </c>
      <c r="V67" s="224">
        <f t="shared" si="11"/>
        <v>0</v>
      </c>
      <c r="W67" s="112">
        <f t="shared" si="12"/>
        <v>0</v>
      </c>
      <c r="X67" s="237" t="str">
        <f t="shared" si="1"/>
        <v/>
      </c>
      <c r="Y67" s="242" t="b">
        <f t="shared" si="2"/>
        <v>0</v>
      </c>
      <c r="Z67" s="237">
        <f t="shared" si="13"/>
        <v>0</v>
      </c>
      <c r="AA67" s="237">
        <f>IF('Member Info'!N63="",1,"")</f>
        <v>1</v>
      </c>
      <c r="AB67" s="245" t="e">
        <f t="shared" si="14"/>
        <v>#VALUE!</v>
      </c>
      <c r="AC67" s="132" t="str">
        <f t="shared" si="3"/>
        <v/>
      </c>
      <c r="AD67" s="126">
        <f t="shared" si="15"/>
        <v>1</v>
      </c>
      <c r="AE67" s="126" t="str">
        <f>IF('Member Info'!N63&lt;&gt;"",IF('Member Info'!N63&lt;=$R$1,1,0),"")</f>
        <v/>
      </c>
      <c r="AG67" s="126" t="b">
        <f t="shared" si="16"/>
        <v>0</v>
      </c>
      <c r="AH67" s="126">
        <f t="shared" si="17"/>
        <v>0</v>
      </c>
      <c r="AJ67" s="126">
        <f t="shared" si="18"/>
        <v>0</v>
      </c>
      <c r="AK67" s="126">
        <f>IF('Member Info'!F63&gt;$R$1,1,0)</f>
        <v>0</v>
      </c>
      <c r="AL67" s="126" t="b">
        <f>IF(ISERROR(R67),ERROR.TYPE(#REF!)=ERROR.TYPE(R67),FALSE)</f>
        <v>0</v>
      </c>
      <c r="AM67" s="126" t="b">
        <f>IF(ISERROR(S67),ERROR.TYPE(#REF!)=ERROR.TYPE(S67),FALSE)</f>
        <v>0</v>
      </c>
      <c r="AN67" s="126">
        <f>IF(OR('Member Info'!F63&gt;=$S$1,'Member Info'!N63&gt;=$R$1),1,0)</f>
        <v>0</v>
      </c>
    </row>
    <row r="68" spans="1:40" x14ac:dyDescent="0.25">
      <c r="A68" s="4">
        <v>36</v>
      </c>
      <c r="B68" s="166">
        <f>'Member Info'!D64</f>
        <v>0</v>
      </c>
      <c r="C68" s="166">
        <f>'Member Info'!E64</f>
        <v>0</v>
      </c>
      <c r="D68" s="166" t="str">
        <f>'Member Info'!G64</f>
        <v/>
      </c>
      <c r="E68" s="167">
        <f>'Member Info'!B64</f>
        <v>0</v>
      </c>
      <c r="F68" s="244"/>
      <c r="G68" s="168" t="str">
        <f>IF(E68=0,"",
IF('Member Info'!$AM$19&lt;=$R$1,
SUMPRODUCT('Member Info'!L64+IF('Member Info'!H64&gt;'Member Info'!$AJ$12,'Member Info'!$AK$13,IF('Member Info'!H64&gt;'Member Info'!$AJ$11,'Member Info'!$AK$12,IF('Member Info'!H64&gt;'Member Info'!$AJ$10,'Member Info'!$AK$11,IF('Member Info'!H64&gt;'Member Info'!$AJ$9,'Member Info'!$AK$10,IF('Member Info'!H64&gt;'Member Info'!$AJ$8,'Member Info'!$AK$9,'Member Info'!$AK$8)))))),
SUMPRODUCT('Member Info'!L64+IF('Member Info'!H64&gt;'Member Info'!$AG$17,'Member Info'!$AH$18,IF('Member Info'!H64&gt;'Member Info'!$AG$16,'Member Info'!$AH$17,IF('Member Info'!H64&gt;'Member Info'!$AG$15,'Member Info'!$AH$16,IF('Member Info'!H64&gt;'Member Info'!$AG$14,'Member Info'!$AH$15,IF('Member Info'!H64&gt;'Member Info'!$AG$13,'Member Info'!$AH$14,IF('Member Info'!H64&gt;'Member Info'!$AG$12,'Member Info'!$AH$13,IF('Member Info'!H64&gt;'Member Info'!$AG$11,'Member Info'!$AH$12,IF('Member Info'!H64&gt;'Member Info'!$AG$10,'Member Info'!$AH$11,IF('Member Info'!H64&gt;'Member Info'!$AG$9,'Member Info'!$AH$10,IF('Member Info'!H64&gt;'Member Info'!$AG$8,'Member Info'!$AH$9,'Member Info'!$AH$8)))))))))))))</f>
        <v/>
      </c>
      <c r="H68" s="26"/>
      <c r="I68" s="26"/>
      <c r="J68" s="107" t="str">
        <f>IF(E68=0,"",IF('Member Info'!F64&gt;$S$1,CONCATENATE("Joined with practice on ", TEXT('Member Info'!F64, "DD/MM/YYYY")),IF('Member Info'!N64&lt;&gt;"",IF('Member Info'!N64&lt;$R$1,CONCATENATE("Left Scheme on ", TEXT('Member Info'!N64, "DD/MM/YYYY")),IF(ISERROR(G68),"Error Detected, No rate entered",IF(E68=0,"",IF(F68="","Error Detected, No Pensionable pay",IF(ISERROR(AB68)," Unknown Values entered.",IF(T68+U68&lt;1,"Acceptable",IF(R68+S68=200, "No Contributions Entered", IF(K68="","Error Detected, Choose reason&gt;",IF(X68="1",IF(T68=1,"Please Enter Deemed Pensionable Pay","Add Any Relevant Details Above"),"Please Give Details Above"))))))))),IF(ISERROR(G68),"Error Detected, No rate entered",IF(E68=0,"",IF(F68="","Error Detected, No Pensionable pay",IF(ISERROR(AB68)," Unknown Values entered.",IF(T68+U68&lt;1,"Acceptable",IF(R68+S68=200, "No Contributions Entered", IF(K68="","Error Detected, Choose reason&gt;",IF(X68="1",IF(T68=1,"Please Enter Deemed Pensionable Pay","Add relevant Details Above"),"Please give details Above")))))))))))</f>
        <v/>
      </c>
      <c r="K68" s="263"/>
      <c r="L68" s="93"/>
      <c r="M68" s="93" t="str">
        <f t="shared" si="4"/>
        <v/>
      </c>
      <c r="N68" s="96">
        <f t="shared" si="5"/>
        <v>0</v>
      </c>
      <c r="O68" s="96">
        <f t="shared" si="19"/>
        <v>0</v>
      </c>
      <c r="P68" s="220">
        <f>(ROUND((F68/100*'Member Info'!$W$2), 2))</f>
        <v>0</v>
      </c>
      <c r="Q68" s="220" t="e">
        <f t="shared" si="6"/>
        <v>#VALUE!</v>
      </c>
      <c r="R68" s="220" t="str">
        <f t="shared" si="7"/>
        <v/>
      </c>
      <c r="S68" s="229" t="str">
        <f t="shared" si="8"/>
        <v/>
      </c>
      <c r="T68" s="230" t="str">
        <f t="shared" si="9"/>
        <v/>
      </c>
      <c r="U68" s="230" t="str">
        <f t="shared" si="10"/>
        <v/>
      </c>
      <c r="V68" s="224">
        <f t="shared" si="11"/>
        <v>0</v>
      </c>
      <c r="W68" s="112">
        <f t="shared" si="12"/>
        <v>0</v>
      </c>
      <c r="X68" s="237" t="str">
        <f t="shared" si="1"/>
        <v/>
      </c>
      <c r="Y68" s="242" t="b">
        <f t="shared" si="2"/>
        <v>0</v>
      </c>
      <c r="Z68" s="237">
        <f t="shared" si="13"/>
        <v>0</v>
      </c>
      <c r="AA68" s="237">
        <f>IF('Member Info'!N64="",1,"")</f>
        <v>1</v>
      </c>
      <c r="AB68" s="245" t="e">
        <f t="shared" si="14"/>
        <v>#VALUE!</v>
      </c>
      <c r="AC68" s="132" t="str">
        <f t="shared" si="3"/>
        <v/>
      </c>
      <c r="AD68" s="126">
        <f t="shared" si="15"/>
        <v>1</v>
      </c>
      <c r="AE68" s="126" t="str">
        <f>IF('Member Info'!N64&lt;&gt;"",IF('Member Info'!N64&lt;=$R$1,1,0),"")</f>
        <v/>
      </c>
      <c r="AG68" s="126" t="b">
        <f t="shared" si="16"/>
        <v>0</v>
      </c>
      <c r="AH68" s="126">
        <f t="shared" si="17"/>
        <v>0</v>
      </c>
      <c r="AJ68" s="126">
        <f t="shared" si="18"/>
        <v>0</v>
      </c>
      <c r="AK68" s="126">
        <f>IF('Member Info'!F64&gt;$R$1,1,0)</f>
        <v>0</v>
      </c>
      <c r="AL68" s="126" t="b">
        <f>IF(ISERROR(R68),ERROR.TYPE(#REF!)=ERROR.TYPE(R68),FALSE)</f>
        <v>0</v>
      </c>
      <c r="AM68" s="126" t="b">
        <f>IF(ISERROR(S68),ERROR.TYPE(#REF!)=ERROR.TYPE(S68),FALSE)</f>
        <v>0</v>
      </c>
      <c r="AN68" s="126">
        <f>IF(OR('Member Info'!F64&gt;=$S$1,'Member Info'!N64&gt;=$R$1),1,0)</f>
        <v>0</v>
      </c>
    </row>
    <row r="69" spans="1:40" x14ac:dyDescent="0.25">
      <c r="A69" s="4">
        <v>37</v>
      </c>
      <c r="B69" s="166">
        <f>'Member Info'!D65</f>
        <v>0</v>
      </c>
      <c r="C69" s="166">
        <f>'Member Info'!E65</f>
        <v>0</v>
      </c>
      <c r="D69" s="166" t="str">
        <f>'Member Info'!G65</f>
        <v/>
      </c>
      <c r="E69" s="167">
        <f>'Member Info'!B65</f>
        <v>0</v>
      </c>
      <c r="F69" s="244"/>
      <c r="G69" s="168" t="str">
        <f>IF(E69=0,"",
IF('Member Info'!$AM$19&lt;=$R$1,
SUMPRODUCT('Member Info'!L65+IF('Member Info'!H65&gt;'Member Info'!$AJ$12,'Member Info'!$AK$13,IF('Member Info'!H65&gt;'Member Info'!$AJ$11,'Member Info'!$AK$12,IF('Member Info'!H65&gt;'Member Info'!$AJ$10,'Member Info'!$AK$11,IF('Member Info'!H65&gt;'Member Info'!$AJ$9,'Member Info'!$AK$10,IF('Member Info'!H65&gt;'Member Info'!$AJ$8,'Member Info'!$AK$9,'Member Info'!$AK$8)))))),
SUMPRODUCT('Member Info'!L65+IF('Member Info'!H65&gt;'Member Info'!$AG$17,'Member Info'!$AH$18,IF('Member Info'!H65&gt;'Member Info'!$AG$16,'Member Info'!$AH$17,IF('Member Info'!H65&gt;'Member Info'!$AG$15,'Member Info'!$AH$16,IF('Member Info'!H65&gt;'Member Info'!$AG$14,'Member Info'!$AH$15,IF('Member Info'!H65&gt;'Member Info'!$AG$13,'Member Info'!$AH$14,IF('Member Info'!H65&gt;'Member Info'!$AG$12,'Member Info'!$AH$13,IF('Member Info'!H65&gt;'Member Info'!$AG$11,'Member Info'!$AH$12,IF('Member Info'!H65&gt;'Member Info'!$AG$10,'Member Info'!$AH$11,IF('Member Info'!H65&gt;'Member Info'!$AG$9,'Member Info'!$AH$10,IF('Member Info'!H65&gt;'Member Info'!$AG$8,'Member Info'!$AH$9,'Member Info'!$AH$8)))))))))))))</f>
        <v/>
      </c>
      <c r="H69" s="26"/>
      <c r="I69" s="26"/>
      <c r="J69" s="107" t="str">
        <f>IF(E69=0,"",IF('Member Info'!F65&gt;$S$1,CONCATENATE("Joined with practice on ", TEXT('Member Info'!F65, "DD/MM/YYYY")),IF('Member Info'!N65&lt;&gt;"",IF('Member Info'!N65&lt;$R$1,CONCATENATE("Left Scheme on ", TEXT('Member Info'!N65, "DD/MM/YYYY")),IF(ISERROR(G69),"Error Detected, No rate entered",IF(E69=0,"",IF(F69="","Error Detected, No Pensionable pay",IF(ISERROR(AB69)," Unknown Values entered.",IF(T69+U69&lt;1,"Acceptable",IF(R69+S69=200, "No Contributions Entered", IF(K69="","Error Detected, Choose reason&gt;",IF(X69="1",IF(T69=1,"Please Enter Deemed Pensionable Pay","Add Any Relevant Details Above"),"Please Give Details Above"))))))))),IF(ISERROR(G69),"Error Detected, No rate entered",IF(E69=0,"",IF(F69="","Error Detected, No Pensionable pay",IF(ISERROR(AB69)," Unknown Values entered.",IF(T69+U69&lt;1,"Acceptable",IF(R69+S69=200, "No Contributions Entered", IF(K69="","Error Detected, Choose reason&gt;",IF(X69="1",IF(T69=1,"Please Enter Deemed Pensionable Pay","Add relevant Details Above"),"Please give details Above")))))))))))</f>
        <v/>
      </c>
      <c r="K69" s="263"/>
      <c r="L69" s="93"/>
      <c r="M69" s="93" t="str">
        <f t="shared" si="4"/>
        <v/>
      </c>
      <c r="N69" s="96">
        <f t="shared" si="5"/>
        <v>0</v>
      </c>
      <c r="O69" s="96">
        <f t="shared" si="19"/>
        <v>0</v>
      </c>
      <c r="P69" s="220">
        <f>(ROUND((F69/100*'Member Info'!$W$2), 2))</f>
        <v>0</v>
      </c>
      <c r="Q69" s="220" t="e">
        <f t="shared" si="6"/>
        <v>#VALUE!</v>
      </c>
      <c r="R69" s="220" t="str">
        <f t="shared" si="7"/>
        <v/>
      </c>
      <c r="S69" s="229" t="str">
        <f t="shared" si="8"/>
        <v/>
      </c>
      <c r="T69" s="230" t="str">
        <f t="shared" si="9"/>
        <v/>
      </c>
      <c r="U69" s="230" t="str">
        <f t="shared" si="10"/>
        <v/>
      </c>
      <c r="V69" s="224">
        <f t="shared" si="11"/>
        <v>0</v>
      </c>
      <c r="W69" s="112">
        <f t="shared" si="12"/>
        <v>0</v>
      </c>
      <c r="X69" s="237" t="str">
        <f t="shared" si="1"/>
        <v/>
      </c>
      <c r="Y69" s="242" t="b">
        <f t="shared" si="2"/>
        <v>0</v>
      </c>
      <c r="Z69" s="237">
        <f t="shared" si="13"/>
        <v>0</v>
      </c>
      <c r="AA69" s="237">
        <f>IF('Member Info'!N65="",1,"")</f>
        <v>1</v>
      </c>
      <c r="AB69" s="245" t="e">
        <f t="shared" si="14"/>
        <v>#VALUE!</v>
      </c>
      <c r="AC69" s="132" t="str">
        <f t="shared" si="3"/>
        <v/>
      </c>
      <c r="AD69" s="126">
        <f t="shared" si="15"/>
        <v>1</v>
      </c>
      <c r="AE69" s="126" t="str">
        <f>IF('Member Info'!N65&lt;&gt;"",IF('Member Info'!N65&lt;=$R$1,1,0),"")</f>
        <v/>
      </c>
      <c r="AG69" s="126" t="b">
        <f t="shared" si="16"/>
        <v>0</v>
      </c>
      <c r="AH69" s="126">
        <f t="shared" si="17"/>
        <v>0</v>
      </c>
      <c r="AJ69" s="126">
        <f t="shared" si="18"/>
        <v>0</v>
      </c>
      <c r="AK69" s="126">
        <f>IF('Member Info'!F65&gt;$R$1,1,0)</f>
        <v>0</v>
      </c>
      <c r="AL69" s="126" t="b">
        <f>IF(ISERROR(R69),ERROR.TYPE(#REF!)=ERROR.TYPE(R69),FALSE)</f>
        <v>0</v>
      </c>
      <c r="AM69" s="126" t="b">
        <f>IF(ISERROR(S69),ERROR.TYPE(#REF!)=ERROR.TYPE(S69),FALSE)</f>
        <v>0</v>
      </c>
      <c r="AN69" s="126">
        <f>IF(OR('Member Info'!F65&gt;=$S$1,'Member Info'!N65&gt;=$R$1),1,0)</f>
        <v>0</v>
      </c>
    </row>
    <row r="70" spans="1:40" x14ac:dyDescent="0.25">
      <c r="A70" s="4">
        <v>38</v>
      </c>
      <c r="B70" s="166">
        <f>'Member Info'!D66</f>
        <v>0</v>
      </c>
      <c r="C70" s="166">
        <f>'Member Info'!E66</f>
        <v>0</v>
      </c>
      <c r="D70" s="166" t="str">
        <f>'Member Info'!G66</f>
        <v/>
      </c>
      <c r="E70" s="167">
        <f>'Member Info'!B66</f>
        <v>0</v>
      </c>
      <c r="F70" s="244"/>
      <c r="G70" s="168" t="str">
        <f>IF(E70=0,"",
IF('Member Info'!$AM$19&lt;=$R$1,
SUMPRODUCT('Member Info'!L66+IF('Member Info'!H66&gt;'Member Info'!$AJ$12,'Member Info'!$AK$13,IF('Member Info'!H66&gt;'Member Info'!$AJ$11,'Member Info'!$AK$12,IF('Member Info'!H66&gt;'Member Info'!$AJ$10,'Member Info'!$AK$11,IF('Member Info'!H66&gt;'Member Info'!$AJ$9,'Member Info'!$AK$10,IF('Member Info'!H66&gt;'Member Info'!$AJ$8,'Member Info'!$AK$9,'Member Info'!$AK$8)))))),
SUMPRODUCT('Member Info'!L66+IF('Member Info'!H66&gt;'Member Info'!$AG$17,'Member Info'!$AH$18,IF('Member Info'!H66&gt;'Member Info'!$AG$16,'Member Info'!$AH$17,IF('Member Info'!H66&gt;'Member Info'!$AG$15,'Member Info'!$AH$16,IF('Member Info'!H66&gt;'Member Info'!$AG$14,'Member Info'!$AH$15,IF('Member Info'!H66&gt;'Member Info'!$AG$13,'Member Info'!$AH$14,IF('Member Info'!H66&gt;'Member Info'!$AG$12,'Member Info'!$AH$13,IF('Member Info'!H66&gt;'Member Info'!$AG$11,'Member Info'!$AH$12,IF('Member Info'!H66&gt;'Member Info'!$AG$10,'Member Info'!$AH$11,IF('Member Info'!H66&gt;'Member Info'!$AG$9,'Member Info'!$AH$10,IF('Member Info'!H66&gt;'Member Info'!$AG$8,'Member Info'!$AH$9,'Member Info'!$AH$8)))))))))))))</f>
        <v/>
      </c>
      <c r="H70" s="26"/>
      <c r="I70" s="26"/>
      <c r="J70" s="107" t="str">
        <f>IF(E70=0,"",IF('Member Info'!F66&gt;$S$1,CONCATENATE("Joined with practice on ", TEXT('Member Info'!F66, "DD/MM/YYYY")),IF('Member Info'!N66&lt;&gt;"",IF('Member Info'!N66&lt;$R$1,CONCATENATE("Left Scheme on ", TEXT('Member Info'!N66, "DD/MM/YYYY")),IF(ISERROR(G70),"Error Detected, No rate entered",IF(E70=0,"",IF(F70="","Error Detected, No Pensionable pay",IF(ISERROR(AB70)," Unknown Values entered.",IF(T70+U70&lt;1,"Acceptable",IF(R70+S70=200, "No Contributions Entered", IF(K70="","Error Detected, Choose reason&gt;",IF(X70="1",IF(T70=1,"Please Enter Deemed Pensionable Pay","Add Any Relevant Details Above"),"Please Give Details Above"))))))))),IF(ISERROR(G70),"Error Detected, No rate entered",IF(E70=0,"",IF(F70="","Error Detected, No Pensionable pay",IF(ISERROR(AB70)," Unknown Values entered.",IF(T70+U70&lt;1,"Acceptable",IF(R70+S70=200, "No Contributions Entered", IF(K70="","Error Detected, Choose reason&gt;",IF(X70="1",IF(T70=1,"Please Enter Deemed Pensionable Pay","Add relevant Details Above"),"Please give details Above")))))))))))</f>
        <v/>
      </c>
      <c r="K70" s="263"/>
      <c r="L70" s="93"/>
      <c r="M70" s="93" t="str">
        <f t="shared" si="4"/>
        <v/>
      </c>
      <c r="N70" s="96">
        <f t="shared" si="5"/>
        <v>0</v>
      </c>
      <c r="O70" s="96">
        <f t="shared" si="19"/>
        <v>0</v>
      </c>
      <c r="P70" s="220">
        <f>(ROUND((F70/100*'Member Info'!$W$2), 2))</f>
        <v>0</v>
      </c>
      <c r="Q70" s="220" t="e">
        <f t="shared" si="6"/>
        <v>#VALUE!</v>
      </c>
      <c r="R70" s="220" t="str">
        <f t="shared" si="7"/>
        <v/>
      </c>
      <c r="S70" s="229" t="str">
        <f t="shared" si="8"/>
        <v/>
      </c>
      <c r="T70" s="230" t="str">
        <f t="shared" si="9"/>
        <v/>
      </c>
      <c r="U70" s="230" t="str">
        <f t="shared" si="10"/>
        <v/>
      </c>
      <c r="V70" s="224">
        <f t="shared" si="11"/>
        <v>0</v>
      </c>
      <c r="W70" s="112">
        <f t="shared" si="12"/>
        <v>0</v>
      </c>
      <c r="X70" s="237" t="str">
        <f t="shared" si="1"/>
        <v/>
      </c>
      <c r="Y70" s="242" t="b">
        <f t="shared" si="2"/>
        <v>0</v>
      </c>
      <c r="Z70" s="237">
        <f t="shared" si="13"/>
        <v>0</v>
      </c>
      <c r="AA70" s="237">
        <f>IF('Member Info'!N66="",1,"")</f>
        <v>1</v>
      </c>
      <c r="AB70" s="245" t="e">
        <f t="shared" si="14"/>
        <v>#VALUE!</v>
      </c>
      <c r="AC70" s="132" t="str">
        <f t="shared" si="3"/>
        <v/>
      </c>
      <c r="AD70" s="126">
        <f t="shared" si="15"/>
        <v>1</v>
      </c>
      <c r="AE70" s="126" t="str">
        <f>IF('Member Info'!N66&lt;&gt;"",IF('Member Info'!N66&lt;=$R$1,1,0),"")</f>
        <v/>
      </c>
      <c r="AG70" s="126" t="b">
        <f t="shared" si="16"/>
        <v>0</v>
      </c>
      <c r="AH70" s="126">
        <f t="shared" si="17"/>
        <v>0</v>
      </c>
      <c r="AJ70" s="126">
        <f t="shared" si="18"/>
        <v>0</v>
      </c>
      <c r="AK70" s="126">
        <f>IF('Member Info'!F66&gt;$R$1,1,0)</f>
        <v>0</v>
      </c>
      <c r="AL70" s="126" t="b">
        <f>IF(ISERROR(R70),ERROR.TYPE(#REF!)=ERROR.TYPE(R70),FALSE)</f>
        <v>0</v>
      </c>
      <c r="AM70" s="126" t="b">
        <f>IF(ISERROR(S70),ERROR.TYPE(#REF!)=ERROR.TYPE(S70),FALSE)</f>
        <v>0</v>
      </c>
      <c r="AN70" s="126">
        <f>IF(OR('Member Info'!F66&gt;=$S$1,'Member Info'!N66&gt;=$R$1),1,0)</f>
        <v>0</v>
      </c>
    </row>
    <row r="71" spans="1:40" x14ac:dyDescent="0.25">
      <c r="A71" s="4">
        <v>39</v>
      </c>
      <c r="B71" s="166">
        <f>'Member Info'!D67</f>
        <v>0</v>
      </c>
      <c r="C71" s="166">
        <f>'Member Info'!E67</f>
        <v>0</v>
      </c>
      <c r="D71" s="166" t="str">
        <f>'Member Info'!G67</f>
        <v/>
      </c>
      <c r="E71" s="167">
        <f>'Member Info'!B67</f>
        <v>0</v>
      </c>
      <c r="F71" s="244"/>
      <c r="G71" s="168" t="str">
        <f>IF(E71=0,"",
IF('Member Info'!$AM$19&lt;=$R$1,
SUMPRODUCT('Member Info'!L67+IF('Member Info'!H67&gt;'Member Info'!$AJ$12,'Member Info'!$AK$13,IF('Member Info'!H67&gt;'Member Info'!$AJ$11,'Member Info'!$AK$12,IF('Member Info'!H67&gt;'Member Info'!$AJ$10,'Member Info'!$AK$11,IF('Member Info'!H67&gt;'Member Info'!$AJ$9,'Member Info'!$AK$10,IF('Member Info'!H67&gt;'Member Info'!$AJ$8,'Member Info'!$AK$9,'Member Info'!$AK$8)))))),
SUMPRODUCT('Member Info'!L67+IF('Member Info'!H67&gt;'Member Info'!$AG$17,'Member Info'!$AH$18,IF('Member Info'!H67&gt;'Member Info'!$AG$16,'Member Info'!$AH$17,IF('Member Info'!H67&gt;'Member Info'!$AG$15,'Member Info'!$AH$16,IF('Member Info'!H67&gt;'Member Info'!$AG$14,'Member Info'!$AH$15,IF('Member Info'!H67&gt;'Member Info'!$AG$13,'Member Info'!$AH$14,IF('Member Info'!H67&gt;'Member Info'!$AG$12,'Member Info'!$AH$13,IF('Member Info'!H67&gt;'Member Info'!$AG$11,'Member Info'!$AH$12,IF('Member Info'!H67&gt;'Member Info'!$AG$10,'Member Info'!$AH$11,IF('Member Info'!H67&gt;'Member Info'!$AG$9,'Member Info'!$AH$10,IF('Member Info'!H67&gt;'Member Info'!$AG$8,'Member Info'!$AH$9,'Member Info'!$AH$8)))))))))))))</f>
        <v/>
      </c>
      <c r="H71" s="26"/>
      <c r="I71" s="26"/>
      <c r="J71" s="107" t="str">
        <f>IF(E71=0,"",IF('Member Info'!F67&gt;$S$1,CONCATENATE("Joined with practice on ", TEXT('Member Info'!F67, "DD/MM/YYYY")),IF('Member Info'!N67&lt;&gt;"",IF('Member Info'!N67&lt;$R$1,CONCATENATE("Left Scheme on ", TEXT('Member Info'!N67, "DD/MM/YYYY")),IF(ISERROR(G71),"Error Detected, No rate entered",IF(E71=0,"",IF(F71="","Error Detected, No Pensionable pay",IF(ISERROR(AB71)," Unknown Values entered.",IF(T71+U71&lt;1,"Acceptable",IF(R71+S71=200, "No Contributions Entered", IF(K71="","Error Detected, Choose reason&gt;",IF(X71="1",IF(T71=1,"Please Enter Deemed Pensionable Pay","Add Any Relevant Details Above"),"Please Give Details Above"))))))))),IF(ISERROR(G71),"Error Detected, No rate entered",IF(E71=0,"",IF(F71="","Error Detected, No Pensionable pay",IF(ISERROR(AB71)," Unknown Values entered.",IF(T71+U71&lt;1,"Acceptable",IF(R71+S71=200, "No Contributions Entered", IF(K71="","Error Detected, Choose reason&gt;",IF(X71="1",IF(T71=1,"Please Enter Deemed Pensionable Pay","Add relevant Details Above"),"Please give details Above")))))))))))</f>
        <v/>
      </c>
      <c r="K71" s="263"/>
      <c r="L71" s="93"/>
      <c r="M71" s="93" t="str">
        <f t="shared" si="4"/>
        <v/>
      </c>
      <c r="N71" s="96">
        <f t="shared" si="5"/>
        <v>0</v>
      </c>
      <c r="O71" s="96">
        <f t="shared" si="19"/>
        <v>0</v>
      </c>
      <c r="P71" s="220">
        <f>(ROUND((F71/100*'Member Info'!$W$2), 2))</f>
        <v>0</v>
      </c>
      <c r="Q71" s="220" t="e">
        <f t="shared" si="6"/>
        <v>#VALUE!</v>
      </c>
      <c r="R71" s="220" t="str">
        <f t="shared" si="7"/>
        <v/>
      </c>
      <c r="S71" s="229" t="str">
        <f t="shared" si="8"/>
        <v/>
      </c>
      <c r="T71" s="230" t="str">
        <f t="shared" si="9"/>
        <v/>
      </c>
      <c r="U71" s="230" t="str">
        <f t="shared" si="10"/>
        <v/>
      </c>
      <c r="V71" s="224">
        <f t="shared" si="11"/>
        <v>0</v>
      </c>
      <c r="W71" s="112">
        <f t="shared" si="12"/>
        <v>0</v>
      </c>
      <c r="X71" s="237" t="str">
        <f t="shared" si="1"/>
        <v/>
      </c>
      <c r="Y71" s="242" t="b">
        <f t="shared" si="2"/>
        <v>0</v>
      </c>
      <c r="Z71" s="237">
        <f t="shared" si="13"/>
        <v>0</v>
      </c>
      <c r="AA71" s="237">
        <f>IF('Member Info'!N67="",1,"")</f>
        <v>1</v>
      </c>
      <c r="AB71" s="245" t="e">
        <f t="shared" si="14"/>
        <v>#VALUE!</v>
      </c>
      <c r="AC71" s="132" t="str">
        <f t="shared" si="3"/>
        <v/>
      </c>
      <c r="AD71" s="126">
        <f t="shared" si="15"/>
        <v>1</v>
      </c>
      <c r="AE71" s="126" t="str">
        <f>IF('Member Info'!N67&lt;&gt;"",IF('Member Info'!N67&lt;=$R$1,1,0),"")</f>
        <v/>
      </c>
      <c r="AG71" s="126" t="b">
        <f t="shared" si="16"/>
        <v>0</v>
      </c>
      <c r="AH71" s="126">
        <f t="shared" si="17"/>
        <v>0</v>
      </c>
      <c r="AJ71" s="126">
        <f t="shared" si="18"/>
        <v>0</v>
      </c>
      <c r="AK71" s="126">
        <f>IF('Member Info'!F67&gt;$R$1,1,0)</f>
        <v>0</v>
      </c>
      <c r="AL71" s="126" t="b">
        <f>IF(ISERROR(R71),ERROR.TYPE(#REF!)=ERROR.TYPE(R71),FALSE)</f>
        <v>0</v>
      </c>
      <c r="AM71" s="126" t="b">
        <f>IF(ISERROR(S71),ERROR.TYPE(#REF!)=ERROR.TYPE(S71),FALSE)</f>
        <v>0</v>
      </c>
      <c r="AN71" s="126">
        <f>IF(OR('Member Info'!F67&gt;=$S$1,'Member Info'!N67&gt;=$R$1),1,0)</f>
        <v>0</v>
      </c>
    </row>
    <row r="72" spans="1:40" x14ac:dyDescent="0.25">
      <c r="A72" s="4">
        <v>40</v>
      </c>
      <c r="B72" s="166">
        <f>'Member Info'!D68</f>
        <v>0</v>
      </c>
      <c r="C72" s="166">
        <f>'Member Info'!E68</f>
        <v>0</v>
      </c>
      <c r="D72" s="166" t="str">
        <f>'Member Info'!G68</f>
        <v/>
      </c>
      <c r="E72" s="167">
        <f>'Member Info'!B68</f>
        <v>0</v>
      </c>
      <c r="F72" s="244"/>
      <c r="G72" s="168" t="str">
        <f>IF(E72=0,"",
IF('Member Info'!$AM$19&lt;=$R$1,
SUMPRODUCT('Member Info'!L68+IF('Member Info'!H68&gt;'Member Info'!$AJ$12,'Member Info'!$AK$13,IF('Member Info'!H68&gt;'Member Info'!$AJ$11,'Member Info'!$AK$12,IF('Member Info'!H68&gt;'Member Info'!$AJ$10,'Member Info'!$AK$11,IF('Member Info'!H68&gt;'Member Info'!$AJ$9,'Member Info'!$AK$10,IF('Member Info'!H68&gt;'Member Info'!$AJ$8,'Member Info'!$AK$9,'Member Info'!$AK$8)))))),
SUMPRODUCT('Member Info'!L68+IF('Member Info'!H68&gt;'Member Info'!$AG$17,'Member Info'!$AH$18,IF('Member Info'!H68&gt;'Member Info'!$AG$16,'Member Info'!$AH$17,IF('Member Info'!H68&gt;'Member Info'!$AG$15,'Member Info'!$AH$16,IF('Member Info'!H68&gt;'Member Info'!$AG$14,'Member Info'!$AH$15,IF('Member Info'!H68&gt;'Member Info'!$AG$13,'Member Info'!$AH$14,IF('Member Info'!H68&gt;'Member Info'!$AG$12,'Member Info'!$AH$13,IF('Member Info'!H68&gt;'Member Info'!$AG$11,'Member Info'!$AH$12,IF('Member Info'!H68&gt;'Member Info'!$AG$10,'Member Info'!$AH$11,IF('Member Info'!H68&gt;'Member Info'!$AG$9,'Member Info'!$AH$10,IF('Member Info'!H68&gt;'Member Info'!$AG$8,'Member Info'!$AH$9,'Member Info'!$AH$8)))))))))))))</f>
        <v/>
      </c>
      <c r="H72" s="26"/>
      <c r="I72" s="26"/>
      <c r="J72" s="107" t="str">
        <f>IF(E72=0,"",IF('Member Info'!F68&gt;$S$1,CONCATENATE("Joined with practice on ", TEXT('Member Info'!F68, "DD/MM/YYYY")),IF('Member Info'!N68&lt;&gt;"",IF('Member Info'!N68&lt;$R$1,CONCATENATE("Left Scheme on ", TEXT('Member Info'!N68, "DD/MM/YYYY")),IF(ISERROR(G72),"Error Detected, No rate entered",IF(E72=0,"",IF(F72="","Error Detected, No Pensionable pay",IF(ISERROR(AB72)," Unknown Values entered.",IF(T72+U72&lt;1,"Acceptable",IF(R72+S72=200, "No Contributions Entered", IF(K72="","Error Detected, Choose reason&gt;",IF(X72="1",IF(T72=1,"Please Enter Deemed Pensionable Pay","Add Any Relevant Details Above"),"Please Give Details Above"))))))))),IF(ISERROR(G72),"Error Detected, No rate entered",IF(E72=0,"",IF(F72="","Error Detected, No Pensionable pay",IF(ISERROR(AB72)," Unknown Values entered.",IF(T72+U72&lt;1,"Acceptable",IF(R72+S72=200, "No Contributions Entered", IF(K72="","Error Detected, Choose reason&gt;",IF(X72="1",IF(T72=1,"Please Enter Deemed Pensionable Pay","Add relevant Details Above"),"Please give details Above")))))))))))</f>
        <v/>
      </c>
      <c r="K72" s="263"/>
      <c r="L72" s="93"/>
      <c r="M72" s="93" t="str">
        <f t="shared" si="4"/>
        <v/>
      </c>
      <c r="N72" s="96">
        <f t="shared" si="5"/>
        <v>0</v>
      </c>
      <c r="O72" s="96">
        <f t="shared" si="19"/>
        <v>0</v>
      </c>
      <c r="P72" s="220">
        <f>(ROUND((F72/100*'Member Info'!$W$2), 2))</f>
        <v>0</v>
      </c>
      <c r="Q72" s="220" t="e">
        <f t="shared" si="6"/>
        <v>#VALUE!</v>
      </c>
      <c r="R72" s="220" t="str">
        <f t="shared" si="7"/>
        <v/>
      </c>
      <c r="S72" s="229" t="str">
        <f t="shared" si="8"/>
        <v/>
      </c>
      <c r="T72" s="230" t="str">
        <f t="shared" si="9"/>
        <v/>
      </c>
      <c r="U72" s="230" t="str">
        <f t="shared" si="10"/>
        <v/>
      </c>
      <c r="V72" s="224">
        <f t="shared" si="11"/>
        <v>0</v>
      </c>
      <c r="W72" s="112">
        <f t="shared" si="12"/>
        <v>0</v>
      </c>
      <c r="X72" s="237" t="str">
        <f t="shared" si="1"/>
        <v/>
      </c>
      <c r="Y72" s="242" t="b">
        <f t="shared" si="2"/>
        <v>0</v>
      </c>
      <c r="Z72" s="237">
        <f t="shared" si="13"/>
        <v>0</v>
      </c>
      <c r="AA72" s="237">
        <f>IF('Member Info'!N68="",1,"")</f>
        <v>1</v>
      </c>
      <c r="AB72" s="245" t="e">
        <f t="shared" si="14"/>
        <v>#VALUE!</v>
      </c>
      <c r="AC72" s="132" t="str">
        <f t="shared" si="3"/>
        <v/>
      </c>
      <c r="AD72" s="126">
        <f t="shared" si="15"/>
        <v>1</v>
      </c>
      <c r="AE72" s="126" t="str">
        <f>IF('Member Info'!N68&lt;&gt;"",IF('Member Info'!N68&lt;=$R$1,1,0),"")</f>
        <v/>
      </c>
      <c r="AG72" s="126" t="b">
        <f t="shared" si="16"/>
        <v>0</v>
      </c>
      <c r="AH72" s="126">
        <f t="shared" si="17"/>
        <v>0</v>
      </c>
      <c r="AJ72" s="126">
        <f t="shared" si="18"/>
        <v>0</v>
      </c>
      <c r="AK72" s="126">
        <f>IF('Member Info'!F68&gt;$R$1,1,0)</f>
        <v>0</v>
      </c>
      <c r="AL72" s="126" t="b">
        <f>IF(ISERROR(R72),ERROR.TYPE(#REF!)=ERROR.TYPE(R72),FALSE)</f>
        <v>0</v>
      </c>
      <c r="AM72" s="126" t="b">
        <f>IF(ISERROR(S72),ERROR.TYPE(#REF!)=ERROR.TYPE(S72),FALSE)</f>
        <v>0</v>
      </c>
      <c r="AN72" s="126">
        <f>IF(OR('Member Info'!F68&gt;=$S$1,'Member Info'!N68&gt;=$R$1),1,0)</f>
        <v>0</v>
      </c>
    </row>
    <row r="73" spans="1:40" x14ac:dyDescent="0.25">
      <c r="A73" s="4">
        <v>41</v>
      </c>
      <c r="B73" s="166">
        <f>'Member Info'!D69</f>
        <v>0</v>
      </c>
      <c r="C73" s="166">
        <f>'Member Info'!E69</f>
        <v>0</v>
      </c>
      <c r="D73" s="166" t="str">
        <f>'Member Info'!G69</f>
        <v/>
      </c>
      <c r="E73" s="167">
        <f>'Member Info'!B69</f>
        <v>0</v>
      </c>
      <c r="F73" s="244"/>
      <c r="G73" s="168" t="str">
        <f>IF(E73=0,"",
IF('Member Info'!$AM$19&lt;=$R$1,
SUMPRODUCT('Member Info'!L69+IF('Member Info'!H69&gt;'Member Info'!$AJ$12,'Member Info'!$AK$13,IF('Member Info'!H69&gt;'Member Info'!$AJ$11,'Member Info'!$AK$12,IF('Member Info'!H69&gt;'Member Info'!$AJ$10,'Member Info'!$AK$11,IF('Member Info'!H69&gt;'Member Info'!$AJ$9,'Member Info'!$AK$10,IF('Member Info'!H69&gt;'Member Info'!$AJ$8,'Member Info'!$AK$9,'Member Info'!$AK$8)))))),
SUMPRODUCT('Member Info'!L69+IF('Member Info'!H69&gt;'Member Info'!$AG$17,'Member Info'!$AH$18,IF('Member Info'!H69&gt;'Member Info'!$AG$16,'Member Info'!$AH$17,IF('Member Info'!H69&gt;'Member Info'!$AG$15,'Member Info'!$AH$16,IF('Member Info'!H69&gt;'Member Info'!$AG$14,'Member Info'!$AH$15,IF('Member Info'!H69&gt;'Member Info'!$AG$13,'Member Info'!$AH$14,IF('Member Info'!H69&gt;'Member Info'!$AG$12,'Member Info'!$AH$13,IF('Member Info'!H69&gt;'Member Info'!$AG$11,'Member Info'!$AH$12,IF('Member Info'!H69&gt;'Member Info'!$AG$10,'Member Info'!$AH$11,IF('Member Info'!H69&gt;'Member Info'!$AG$9,'Member Info'!$AH$10,IF('Member Info'!H69&gt;'Member Info'!$AG$8,'Member Info'!$AH$9,'Member Info'!$AH$8)))))))))))))</f>
        <v/>
      </c>
      <c r="H73" s="26"/>
      <c r="I73" s="26"/>
      <c r="J73" s="107" t="str">
        <f>IF(E73=0,"",IF('Member Info'!F69&gt;$S$1,CONCATENATE("Joined with practice on ", TEXT('Member Info'!F69, "DD/MM/YYYY")),IF('Member Info'!N69&lt;&gt;"",IF('Member Info'!N69&lt;$R$1,CONCATENATE("Left Scheme on ", TEXT('Member Info'!N69, "DD/MM/YYYY")),IF(ISERROR(G73),"Error Detected, No rate entered",IF(E73=0,"",IF(F73="","Error Detected, No Pensionable pay",IF(ISERROR(AB73)," Unknown Values entered.",IF(T73+U73&lt;1,"Acceptable",IF(R73+S73=200, "No Contributions Entered", IF(K73="","Error Detected, Choose reason&gt;",IF(X73="1",IF(T73=1,"Please Enter Deemed Pensionable Pay","Add Any Relevant Details Above"),"Please Give Details Above"))))))))),IF(ISERROR(G73),"Error Detected, No rate entered",IF(E73=0,"",IF(F73="","Error Detected, No Pensionable pay",IF(ISERROR(AB73)," Unknown Values entered.",IF(T73+U73&lt;1,"Acceptable",IF(R73+S73=200, "No Contributions Entered", IF(K73="","Error Detected, Choose reason&gt;",IF(X73="1",IF(T73=1,"Please Enter Deemed Pensionable Pay","Add relevant Details Above"),"Please give details Above")))))))))))</f>
        <v/>
      </c>
      <c r="K73" s="263"/>
      <c r="L73" s="93"/>
      <c r="M73" s="93" t="str">
        <f t="shared" si="4"/>
        <v/>
      </c>
      <c r="N73" s="96">
        <f t="shared" si="5"/>
        <v>0</v>
      </c>
      <c r="O73" s="96">
        <f t="shared" si="19"/>
        <v>0</v>
      </c>
      <c r="P73" s="220">
        <f>(ROUND((F73/100*'Member Info'!$W$2), 2))</f>
        <v>0</v>
      </c>
      <c r="Q73" s="220" t="e">
        <f t="shared" si="6"/>
        <v>#VALUE!</v>
      </c>
      <c r="R73" s="220" t="str">
        <f t="shared" si="7"/>
        <v/>
      </c>
      <c r="S73" s="229" t="str">
        <f t="shared" si="8"/>
        <v/>
      </c>
      <c r="T73" s="230" t="str">
        <f t="shared" si="9"/>
        <v/>
      </c>
      <c r="U73" s="230" t="str">
        <f t="shared" si="10"/>
        <v/>
      </c>
      <c r="V73" s="224">
        <f t="shared" si="11"/>
        <v>0</v>
      </c>
      <c r="W73" s="112">
        <f t="shared" si="12"/>
        <v>0</v>
      </c>
      <c r="X73" s="237" t="str">
        <f t="shared" si="1"/>
        <v/>
      </c>
      <c r="Y73" s="242" t="b">
        <f t="shared" si="2"/>
        <v>0</v>
      </c>
      <c r="Z73" s="237">
        <f t="shared" si="13"/>
        <v>0</v>
      </c>
      <c r="AA73" s="237">
        <f>IF('Member Info'!N69="",1,"")</f>
        <v>1</v>
      </c>
      <c r="AB73" s="245" t="e">
        <f t="shared" si="14"/>
        <v>#VALUE!</v>
      </c>
      <c r="AC73" s="132" t="str">
        <f t="shared" si="3"/>
        <v/>
      </c>
      <c r="AD73" s="126">
        <f t="shared" si="15"/>
        <v>1</v>
      </c>
      <c r="AE73" s="126" t="str">
        <f>IF('Member Info'!N69&lt;&gt;"",IF('Member Info'!N69&lt;=$R$1,1,0),"")</f>
        <v/>
      </c>
      <c r="AG73" s="126" t="b">
        <f t="shared" si="16"/>
        <v>0</v>
      </c>
      <c r="AH73" s="126">
        <f t="shared" si="17"/>
        <v>0</v>
      </c>
      <c r="AJ73" s="126">
        <f t="shared" si="18"/>
        <v>0</v>
      </c>
      <c r="AK73" s="126">
        <f>IF('Member Info'!F69&gt;$R$1,1,0)</f>
        <v>0</v>
      </c>
      <c r="AL73" s="126" t="b">
        <f>IF(ISERROR(R73),ERROR.TYPE(#REF!)=ERROR.TYPE(R73),FALSE)</f>
        <v>0</v>
      </c>
      <c r="AM73" s="126" t="b">
        <f>IF(ISERROR(S73),ERROR.TYPE(#REF!)=ERROR.TYPE(S73),FALSE)</f>
        <v>0</v>
      </c>
      <c r="AN73" s="126">
        <f>IF(OR('Member Info'!F69&gt;=$S$1,'Member Info'!N69&gt;=$R$1),1,0)</f>
        <v>0</v>
      </c>
    </row>
    <row r="74" spans="1:40" x14ac:dyDescent="0.25">
      <c r="A74" s="4">
        <v>42</v>
      </c>
      <c r="B74" s="166">
        <f>'Member Info'!D70</f>
        <v>0</v>
      </c>
      <c r="C74" s="166">
        <f>'Member Info'!E70</f>
        <v>0</v>
      </c>
      <c r="D74" s="166" t="str">
        <f>'Member Info'!G70</f>
        <v/>
      </c>
      <c r="E74" s="167">
        <f>'Member Info'!B70</f>
        <v>0</v>
      </c>
      <c r="F74" s="244"/>
      <c r="G74" s="168" t="str">
        <f>IF(E74=0,"",
IF('Member Info'!$AM$19&lt;=$R$1,
SUMPRODUCT('Member Info'!L70+IF('Member Info'!H70&gt;'Member Info'!$AJ$12,'Member Info'!$AK$13,IF('Member Info'!H70&gt;'Member Info'!$AJ$11,'Member Info'!$AK$12,IF('Member Info'!H70&gt;'Member Info'!$AJ$10,'Member Info'!$AK$11,IF('Member Info'!H70&gt;'Member Info'!$AJ$9,'Member Info'!$AK$10,IF('Member Info'!H70&gt;'Member Info'!$AJ$8,'Member Info'!$AK$9,'Member Info'!$AK$8)))))),
SUMPRODUCT('Member Info'!L70+IF('Member Info'!H70&gt;'Member Info'!$AG$17,'Member Info'!$AH$18,IF('Member Info'!H70&gt;'Member Info'!$AG$16,'Member Info'!$AH$17,IF('Member Info'!H70&gt;'Member Info'!$AG$15,'Member Info'!$AH$16,IF('Member Info'!H70&gt;'Member Info'!$AG$14,'Member Info'!$AH$15,IF('Member Info'!H70&gt;'Member Info'!$AG$13,'Member Info'!$AH$14,IF('Member Info'!H70&gt;'Member Info'!$AG$12,'Member Info'!$AH$13,IF('Member Info'!H70&gt;'Member Info'!$AG$11,'Member Info'!$AH$12,IF('Member Info'!H70&gt;'Member Info'!$AG$10,'Member Info'!$AH$11,IF('Member Info'!H70&gt;'Member Info'!$AG$9,'Member Info'!$AH$10,IF('Member Info'!H70&gt;'Member Info'!$AG$8,'Member Info'!$AH$9,'Member Info'!$AH$8)))))))))))))</f>
        <v/>
      </c>
      <c r="H74" s="26"/>
      <c r="I74" s="26"/>
      <c r="J74" s="107" t="str">
        <f>IF(E74=0,"",IF('Member Info'!F70&gt;$S$1,CONCATENATE("Joined with practice on ", TEXT('Member Info'!F70, "DD/MM/YYYY")),IF('Member Info'!N70&lt;&gt;"",IF('Member Info'!N70&lt;$R$1,CONCATENATE("Left Scheme on ", TEXT('Member Info'!N70, "DD/MM/YYYY")),IF(ISERROR(G74),"Error Detected, No rate entered",IF(E74=0,"",IF(F74="","Error Detected, No Pensionable pay",IF(ISERROR(AB74)," Unknown Values entered.",IF(T74+U74&lt;1,"Acceptable",IF(R74+S74=200, "No Contributions Entered", IF(K74="","Error Detected, Choose reason&gt;",IF(X74="1",IF(T74=1,"Please Enter Deemed Pensionable Pay","Add Any Relevant Details Above"),"Please Give Details Above"))))))))),IF(ISERROR(G74),"Error Detected, No rate entered",IF(E74=0,"",IF(F74="","Error Detected, No Pensionable pay",IF(ISERROR(AB74)," Unknown Values entered.",IF(T74+U74&lt;1,"Acceptable",IF(R74+S74=200, "No Contributions Entered", IF(K74="","Error Detected, Choose reason&gt;",IF(X74="1",IF(T74=1,"Please Enter Deemed Pensionable Pay","Add relevant Details Above"),"Please give details Above")))))))))))</f>
        <v/>
      </c>
      <c r="K74" s="263"/>
      <c r="L74" s="93"/>
      <c r="M74" s="93" t="str">
        <f t="shared" si="4"/>
        <v/>
      </c>
      <c r="N74" s="96">
        <f t="shared" si="5"/>
        <v>0</v>
      </c>
      <c r="O74" s="96">
        <f t="shared" si="19"/>
        <v>0</v>
      </c>
      <c r="P74" s="220">
        <f>(ROUND((F74/100*'Member Info'!$W$2), 2))</f>
        <v>0</v>
      </c>
      <c r="Q74" s="220" t="e">
        <f t="shared" si="6"/>
        <v>#VALUE!</v>
      </c>
      <c r="R74" s="220" t="str">
        <f t="shared" si="7"/>
        <v/>
      </c>
      <c r="S74" s="229" t="str">
        <f t="shared" si="8"/>
        <v/>
      </c>
      <c r="T74" s="230" t="str">
        <f t="shared" si="9"/>
        <v/>
      </c>
      <c r="U74" s="230" t="str">
        <f t="shared" si="10"/>
        <v/>
      </c>
      <c r="V74" s="224">
        <f t="shared" si="11"/>
        <v>0</v>
      </c>
      <c r="W74" s="112">
        <f t="shared" si="12"/>
        <v>0</v>
      </c>
      <c r="X74" s="237" t="str">
        <f t="shared" si="1"/>
        <v/>
      </c>
      <c r="Y74" s="242" t="b">
        <f t="shared" si="2"/>
        <v>0</v>
      </c>
      <c r="Z74" s="237">
        <f t="shared" si="13"/>
        <v>0</v>
      </c>
      <c r="AA74" s="237">
        <f>IF('Member Info'!N70="",1,"")</f>
        <v>1</v>
      </c>
      <c r="AB74" s="245" t="e">
        <f t="shared" si="14"/>
        <v>#VALUE!</v>
      </c>
      <c r="AC74" s="132" t="str">
        <f t="shared" si="3"/>
        <v/>
      </c>
      <c r="AD74" s="126">
        <f t="shared" si="15"/>
        <v>1</v>
      </c>
      <c r="AE74" s="126" t="str">
        <f>IF('Member Info'!N70&lt;&gt;"",IF('Member Info'!N70&lt;=$R$1,1,0),"")</f>
        <v/>
      </c>
      <c r="AG74" s="126" t="b">
        <f t="shared" si="16"/>
        <v>0</v>
      </c>
      <c r="AH74" s="126">
        <f t="shared" si="17"/>
        <v>0</v>
      </c>
      <c r="AJ74" s="126">
        <f t="shared" si="18"/>
        <v>0</v>
      </c>
      <c r="AK74" s="126">
        <f>IF('Member Info'!F70&gt;$R$1,1,0)</f>
        <v>0</v>
      </c>
      <c r="AL74" s="126" t="b">
        <f>IF(ISERROR(R74),ERROR.TYPE(#REF!)=ERROR.TYPE(R74),FALSE)</f>
        <v>0</v>
      </c>
      <c r="AM74" s="126" t="b">
        <f>IF(ISERROR(S74),ERROR.TYPE(#REF!)=ERROR.TYPE(S74),FALSE)</f>
        <v>0</v>
      </c>
      <c r="AN74" s="126">
        <f>IF(OR('Member Info'!F70&gt;=$S$1,'Member Info'!N70&gt;=$R$1),1,0)</f>
        <v>0</v>
      </c>
    </row>
    <row r="75" spans="1:40" x14ac:dyDescent="0.25">
      <c r="A75" s="4">
        <v>43</v>
      </c>
      <c r="B75" s="166">
        <f>'Member Info'!D71</f>
        <v>0</v>
      </c>
      <c r="C75" s="166">
        <f>'Member Info'!E71</f>
        <v>0</v>
      </c>
      <c r="D75" s="166" t="str">
        <f>'Member Info'!G71</f>
        <v/>
      </c>
      <c r="E75" s="167">
        <f>'Member Info'!B71</f>
        <v>0</v>
      </c>
      <c r="F75" s="244"/>
      <c r="G75" s="168" t="str">
        <f>IF(E75=0,"",
IF('Member Info'!$AM$19&lt;=$R$1,
SUMPRODUCT('Member Info'!L71+IF('Member Info'!H71&gt;'Member Info'!$AJ$12,'Member Info'!$AK$13,IF('Member Info'!H71&gt;'Member Info'!$AJ$11,'Member Info'!$AK$12,IF('Member Info'!H71&gt;'Member Info'!$AJ$10,'Member Info'!$AK$11,IF('Member Info'!H71&gt;'Member Info'!$AJ$9,'Member Info'!$AK$10,IF('Member Info'!H71&gt;'Member Info'!$AJ$8,'Member Info'!$AK$9,'Member Info'!$AK$8)))))),
SUMPRODUCT('Member Info'!L71+IF('Member Info'!H71&gt;'Member Info'!$AG$17,'Member Info'!$AH$18,IF('Member Info'!H71&gt;'Member Info'!$AG$16,'Member Info'!$AH$17,IF('Member Info'!H71&gt;'Member Info'!$AG$15,'Member Info'!$AH$16,IF('Member Info'!H71&gt;'Member Info'!$AG$14,'Member Info'!$AH$15,IF('Member Info'!H71&gt;'Member Info'!$AG$13,'Member Info'!$AH$14,IF('Member Info'!H71&gt;'Member Info'!$AG$12,'Member Info'!$AH$13,IF('Member Info'!H71&gt;'Member Info'!$AG$11,'Member Info'!$AH$12,IF('Member Info'!H71&gt;'Member Info'!$AG$10,'Member Info'!$AH$11,IF('Member Info'!H71&gt;'Member Info'!$AG$9,'Member Info'!$AH$10,IF('Member Info'!H71&gt;'Member Info'!$AG$8,'Member Info'!$AH$9,'Member Info'!$AH$8)))))))))))))</f>
        <v/>
      </c>
      <c r="H75" s="26"/>
      <c r="I75" s="26"/>
      <c r="J75" s="107" t="str">
        <f>IF(E75=0,"",IF('Member Info'!F71&gt;$S$1,CONCATENATE("Joined with practice on ", TEXT('Member Info'!F71, "DD/MM/YYYY")),IF('Member Info'!N71&lt;&gt;"",IF('Member Info'!N71&lt;$R$1,CONCATENATE("Left Scheme on ", TEXT('Member Info'!N71, "DD/MM/YYYY")),IF(ISERROR(G75),"Error Detected, No rate entered",IF(E75=0,"",IF(F75="","Error Detected, No Pensionable pay",IF(ISERROR(AB75)," Unknown Values entered.",IF(T75+U75&lt;1,"Acceptable",IF(R75+S75=200, "No Contributions Entered", IF(K75="","Error Detected, Choose reason&gt;",IF(X75="1",IF(T75=1,"Please Enter Deemed Pensionable Pay","Add Any Relevant Details Above"),"Please Give Details Above"))))))))),IF(ISERROR(G75),"Error Detected, No rate entered",IF(E75=0,"",IF(F75="","Error Detected, No Pensionable pay",IF(ISERROR(AB75)," Unknown Values entered.",IF(T75+U75&lt;1,"Acceptable",IF(R75+S75=200, "No Contributions Entered", IF(K75="","Error Detected, Choose reason&gt;",IF(X75="1",IF(T75=1,"Please Enter Deemed Pensionable Pay","Add relevant Details Above"),"Please give details Above")))))))))))</f>
        <v/>
      </c>
      <c r="K75" s="263"/>
      <c r="L75" s="93"/>
      <c r="M75" s="93" t="str">
        <f t="shared" si="4"/>
        <v/>
      </c>
      <c r="N75" s="96">
        <f t="shared" si="5"/>
        <v>0</v>
      </c>
      <c r="O75" s="96">
        <f t="shared" si="19"/>
        <v>0</v>
      </c>
      <c r="P75" s="220">
        <f>(ROUND((F75/100*'Member Info'!$W$2), 2))</f>
        <v>0</v>
      </c>
      <c r="Q75" s="220" t="e">
        <f t="shared" si="6"/>
        <v>#VALUE!</v>
      </c>
      <c r="R75" s="220" t="str">
        <f t="shared" si="7"/>
        <v/>
      </c>
      <c r="S75" s="229" t="str">
        <f t="shared" si="8"/>
        <v/>
      </c>
      <c r="T75" s="230" t="str">
        <f t="shared" si="9"/>
        <v/>
      </c>
      <c r="U75" s="230" t="str">
        <f t="shared" si="10"/>
        <v/>
      </c>
      <c r="V75" s="224">
        <f t="shared" si="11"/>
        <v>0</v>
      </c>
      <c r="W75" s="112">
        <f t="shared" si="12"/>
        <v>0</v>
      </c>
      <c r="X75" s="237" t="str">
        <f t="shared" si="1"/>
        <v/>
      </c>
      <c r="Y75" s="242" t="b">
        <f t="shared" si="2"/>
        <v>0</v>
      </c>
      <c r="Z75" s="237">
        <f t="shared" si="13"/>
        <v>0</v>
      </c>
      <c r="AA75" s="237">
        <f>IF('Member Info'!N71="",1,"")</f>
        <v>1</v>
      </c>
      <c r="AB75" s="245" t="e">
        <f t="shared" si="14"/>
        <v>#VALUE!</v>
      </c>
      <c r="AC75" s="132" t="str">
        <f t="shared" si="3"/>
        <v/>
      </c>
      <c r="AD75" s="126">
        <f t="shared" si="15"/>
        <v>1</v>
      </c>
      <c r="AE75" s="126" t="str">
        <f>IF('Member Info'!N71&lt;&gt;"",IF('Member Info'!N71&lt;=$R$1,1,0),"")</f>
        <v/>
      </c>
      <c r="AG75" s="126" t="b">
        <f t="shared" si="16"/>
        <v>0</v>
      </c>
      <c r="AH75" s="126">
        <f t="shared" si="17"/>
        <v>0</v>
      </c>
      <c r="AJ75" s="126">
        <f t="shared" si="18"/>
        <v>0</v>
      </c>
      <c r="AK75" s="126">
        <f>IF('Member Info'!F71&gt;$R$1,1,0)</f>
        <v>0</v>
      </c>
      <c r="AL75" s="126" t="b">
        <f>IF(ISERROR(R75),ERROR.TYPE(#REF!)=ERROR.TYPE(R75),FALSE)</f>
        <v>0</v>
      </c>
      <c r="AM75" s="126" t="b">
        <f>IF(ISERROR(S75),ERROR.TYPE(#REF!)=ERROR.TYPE(S75),FALSE)</f>
        <v>0</v>
      </c>
      <c r="AN75" s="126">
        <f>IF(OR('Member Info'!F71&gt;=$S$1,'Member Info'!N71&gt;=$R$1),1,0)</f>
        <v>0</v>
      </c>
    </row>
    <row r="76" spans="1:40" x14ac:dyDescent="0.25">
      <c r="A76" s="4">
        <v>44</v>
      </c>
      <c r="B76" s="166">
        <f>'Member Info'!D72</f>
        <v>0</v>
      </c>
      <c r="C76" s="166">
        <f>'Member Info'!E72</f>
        <v>0</v>
      </c>
      <c r="D76" s="166" t="str">
        <f>'Member Info'!G72</f>
        <v/>
      </c>
      <c r="E76" s="167">
        <f>'Member Info'!B72</f>
        <v>0</v>
      </c>
      <c r="F76" s="244"/>
      <c r="G76" s="168" t="str">
        <f>IF(E76=0,"",
IF('Member Info'!$AM$19&lt;=$R$1,
SUMPRODUCT('Member Info'!L72+IF('Member Info'!H72&gt;'Member Info'!$AJ$12,'Member Info'!$AK$13,IF('Member Info'!H72&gt;'Member Info'!$AJ$11,'Member Info'!$AK$12,IF('Member Info'!H72&gt;'Member Info'!$AJ$10,'Member Info'!$AK$11,IF('Member Info'!H72&gt;'Member Info'!$AJ$9,'Member Info'!$AK$10,IF('Member Info'!H72&gt;'Member Info'!$AJ$8,'Member Info'!$AK$9,'Member Info'!$AK$8)))))),
SUMPRODUCT('Member Info'!L72+IF('Member Info'!H72&gt;'Member Info'!$AG$17,'Member Info'!$AH$18,IF('Member Info'!H72&gt;'Member Info'!$AG$16,'Member Info'!$AH$17,IF('Member Info'!H72&gt;'Member Info'!$AG$15,'Member Info'!$AH$16,IF('Member Info'!H72&gt;'Member Info'!$AG$14,'Member Info'!$AH$15,IF('Member Info'!H72&gt;'Member Info'!$AG$13,'Member Info'!$AH$14,IF('Member Info'!H72&gt;'Member Info'!$AG$12,'Member Info'!$AH$13,IF('Member Info'!H72&gt;'Member Info'!$AG$11,'Member Info'!$AH$12,IF('Member Info'!H72&gt;'Member Info'!$AG$10,'Member Info'!$AH$11,IF('Member Info'!H72&gt;'Member Info'!$AG$9,'Member Info'!$AH$10,IF('Member Info'!H72&gt;'Member Info'!$AG$8,'Member Info'!$AH$9,'Member Info'!$AH$8)))))))))))))</f>
        <v/>
      </c>
      <c r="H76" s="26"/>
      <c r="I76" s="26"/>
      <c r="J76" s="107" t="str">
        <f>IF(E76=0,"",IF('Member Info'!F72&gt;$S$1,CONCATENATE("Joined with practice on ", TEXT('Member Info'!F72, "DD/MM/YYYY")),IF('Member Info'!N72&lt;&gt;"",IF('Member Info'!N72&lt;$R$1,CONCATENATE("Left Scheme on ", TEXT('Member Info'!N72, "DD/MM/YYYY")),IF(ISERROR(G76),"Error Detected, No rate entered",IF(E76=0,"",IF(F76="","Error Detected, No Pensionable pay",IF(ISERROR(AB76)," Unknown Values entered.",IF(T76+U76&lt;1,"Acceptable",IF(R76+S76=200, "No Contributions Entered", IF(K76="","Error Detected, Choose reason&gt;",IF(X76="1",IF(T76=1,"Please Enter Deemed Pensionable Pay","Add Any Relevant Details Above"),"Please Give Details Above"))))))))),IF(ISERROR(G76),"Error Detected, No rate entered",IF(E76=0,"",IF(F76="","Error Detected, No Pensionable pay",IF(ISERROR(AB76)," Unknown Values entered.",IF(T76+U76&lt;1,"Acceptable",IF(R76+S76=200, "No Contributions Entered", IF(K76="","Error Detected, Choose reason&gt;",IF(X76="1",IF(T76=1,"Please Enter Deemed Pensionable Pay","Add relevant Details Above"),"Please give details Above")))))))))))</f>
        <v/>
      </c>
      <c r="K76" s="263"/>
      <c r="L76" s="93"/>
      <c r="M76" s="93" t="str">
        <f t="shared" si="4"/>
        <v/>
      </c>
      <c r="N76" s="96">
        <f t="shared" si="5"/>
        <v>0</v>
      </c>
      <c r="O76" s="96">
        <f t="shared" si="19"/>
        <v>0</v>
      </c>
      <c r="P76" s="220">
        <f>(ROUND((F76/100*'Member Info'!$W$2), 2))</f>
        <v>0</v>
      </c>
      <c r="Q76" s="220" t="e">
        <f t="shared" si="6"/>
        <v>#VALUE!</v>
      </c>
      <c r="R76" s="220" t="str">
        <f t="shared" si="7"/>
        <v/>
      </c>
      <c r="S76" s="229" t="str">
        <f t="shared" si="8"/>
        <v/>
      </c>
      <c r="T76" s="230" t="str">
        <f t="shared" si="9"/>
        <v/>
      </c>
      <c r="U76" s="230" t="str">
        <f t="shared" si="10"/>
        <v/>
      </c>
      <c r="V76" s="224">
        <f t="shared" si="11"/>
        <v>0</v>
      </c>
      <c r="W76" s="112">
        <f t="shared" si="12"/>
        <v>0</v>
      </c>
      <c r="X76" s="237" t="str">
        <f t="shared" si="1"/>
        <v/>
      </c>
      <c r="Y76" s="242" t="b">
        <f t="shared" si="2"/>
        <v>0</v>
      </c>
      <c r="Z76" s="237">
        <f t="shared" si="13"/>
        <v>0</v>
      </c>
      <c r="AA76" s="237">
        <f>IF('Member Info'!N72="",1,"")</f>
        <v>1</v>
      </c>
      <c r="AB76" s="245" t="e">
        <f t="shared" si="14"/>
        <v>#VALUE!</v>
      </c>
      <c r="AC76" s="132" t="str">
        <f t="shared" si="3"/>
        <v/>
      </c>
      <c r="AD76" s="126">
        <f t="shared" si="15"/>
        <v>1</v>
      </c>
      <c r="AE76" s="126" t="str">
        <f>IF('Member Info'!N72&lt;&gt;"",IF('Member Info'!N72&lt;=$R$1,1,0),"")</f>
        <v/>
      </c>
      <c r="AG76" s="126" t="b">
        <f t="shared" si="16"/>
        <v>0</v>
      </c>
      <c r="AH76" s="126">
        <f t="shared" si="17"/>
        <v>0</v>
      </c>
      <c r="AJ76" s="126">
        <f t="shared" si="18"/>
        <v>0</v>
      </c>
      <c r="AK76" s="126">
        <f>IF('Member Info'!F72&gt;$R$1,1,0)</f>
        <v>0</v>
      </c>
      <c r="AL76" s="126" t="b">
        <f>IF(ISERROR(R76),ERROR.TYPE(#REF!)=ERROR.TYPE(R76),FALSE)</f>
        <v>0</v>
      </c>
      <c r="AM76" s="126" t="b">
        <f>IF(ISERROR(S76),ERROR.TYPE(#REF!)=ERROR.TYPE(S76),FALSE)</f>
        <v>0</v>
      </c>
      <c r="AN76" s="126">
        <f>IF(OR('Member Info'!F72&gt;=$S$1,'Member Info'!N72&gt;=$R$1),1,0)</f>
        <v>0</v>
      </c>
    </row>
    <row r="77" spans="1:40" x14ac:dyDescent="0.25">
      <c r="A77" s="4">
        <v>45</v>
      </c>
      <c r="B77" s="166">
        <f>'Member Info'!D73</f>
        <v>0</v>
      </c>
      <c r="C77" s="166">
        <f>'Member Info'!E73</f>
        <v>0</v>
      </c>
      <c r="D77" s="166" t="str">
        <f>'Member Info'!G73</f>
        <v/>
      </c>
      <c r="E77" s="167">
        <f>'Member Info'!B73</f>
        <v>0</v>
      </c>
      <c r="F77" s="244"/>
      <c r="G77" s="168" t="str">
        <f>IF(E77=0,"",
IF('Member Info'!$AM$19&lt;=$R$1,
SUMPRODUCT('Member Info'!L73+IF('Member Info'!H73&gt;'Member Info'!$AJ$12,'Member Info'!$AK$13,IF('Member Info'!H73&gt;'Member Info'!$AJ$11,'Member Info'!$AK$12,IF('Member Info'!H73&gt;'Member Info'!$AJ$10,'Member Info'!$AK$11,IF('Member Info'!H73&gt;'Member Info'!$AJ$9,'Member Info'!$AK$10,IF('Member Info'!H73&gt;'Member Info'!$AJ$8,'Member Info'!$AK$9,'Member Info'!$AK$8)))))),
SUMPRODUCT('Member Info'!L73+IF('Member Info'!H73&gt;'Member Info'!$AG$17,'Member Info'!$AH$18,IF('Member Info'!H73&gt;'Member Info'!$AG$16,'Member Info'!$AH$17,IF('Member Info'!H73&gt;'Member Info'!$AG$15,'Member Info'!$AH$16,IF('Member Info'!H73&gt;'Member Info'!$AG$14,'Member Info'!$AH$15,IF('Member Info'!H73&gt;'Member Info'!$AG$13,'Member Info'!$AH$14,IF('Member Info'!H73&gt;'Member Info'!$AG$12,'Member Info'!$AH$13,IF('Member Info'!H73&gt;'Member Info'!$AG$11,'Member Info'!$AH$12,IF('Member Info'!H73&gt;'Member Info'!$AG$10,'Member Info'!$AH$11,IF('Member Info'!H73&gt;'Member Info'!$AG$9,'Member Info'!$AH$10,IF('Member Info'!H73&gt;'Member Info'!$AG$8,'Member Info'!$AH$9,'Member Info'!$AH$8)))))))))))))</f>
        <v/>
      </c>
      <c r="H77" s="26"/>
      <c r="I77" s="26"/>
      <c r="J77" s="107" t="str">
        <f>IF(E77=0,"",IF('Member Info'!F73&gt;$S$1,CONCATENATE("Joined with practice on ", TEXT('Member Info'!F73, "DD/MM/YYYY")),IF('Member Info'!N73&lt;&gt;"",IF('Member Info'!N73&lt;$R$1,CONCATENATE("Left Scheme on ", TEXT('Member Info'!N73, "DD/MM/YYYY")),IF(ISERROR(G77),"Error Detected, No rate entered",IF(E77=0,"",IF(F77="","Error Detected, No Pensionable pay",IF(ISERROR(AB77)," Unknown Values entered.",IF(T77+U77&lt;1,"Acceptable",IF(R77+S77=200, "No Contributions Entered", IF(K77="","Error Detected, Choose reason&gt;",IF(X77="1",IF(T77=1,"Please Enter Deemed Pensionable Pay","Add Any Relevant Details Above"),"Please Give Details Above"))))))))),IF(ISERROR(G77),"Error Detected, No rate entered",IF(E77=0,"",IF(F77="","Error Detected, No Pensionable pay",IF(ISERROR(AB77)," Unknown Values entered.",IF(T77+U77&lt;1,"Acceptable",IF(R77+S77=200, "No Contributions Entered", IF(K77="","Error Detected, Choose reason&gt;",IF(X77="1",IF(T77=1,"Please Enter Deemed Pensionable Pay","Add relevant Details Above"),"Please give details Above")))))))))))</f>
        <v/>
      </c>
      <c r="K77" s="263"/>
      <c r="L77" s="93"/>
      <c r="M77" s="93" t="str">
        <f t="shared" si="4"/>
        <v/>
      </c>
      <c r="N77" s="96">
        <f t="shared" si="5"/>
        <v>0</v>
      </c>
      <c r="O77" s="96">
        <f t="shared" si="19"/>
        <v>0</v>
      </c>
      <c r="P77" s="220">
        <f>(ROUND((F77/100*'Member Info'!$W$2), 2))</f>
        <v>0</v>
      </c>
      <c r="Q77" s="220" t="e">
        <f t="shared" si="6"/>
        <v>#VALUE!</v>
      </c>
      <c r="R77" s="220" t="str">
        <f t="shared" si="7"/>
        <v/>
      </c>
      <c r="S77" s="229" t="str">
        <f t="shared" si="8"/>
        <v/>
      </c>
      <c r="T77" s="230" t="str">
        <f t="shared" si="9"/>
        <v/>
      </c>
      <c r="U77" s="230" t="str">
        <f t="shared" si="10"/>
        <v/>
      </c>
      <c r="V77" s="224">
        <f t="shared" si="11"/>
        <v>0</v>
      </c>
      <c r="W77" s="112">
        <f t="shared" si="12"/>
        <v>0</v>
      </c>
      <c r="X77" s="237" t="str">
        <f t="shared" si="1"/>
        <v/>
      </c>
      <c r="Y77" s="242" t="b">
        <f t="shared" si="2"/>
        <v>0</v>
      </c>
      <c r="Z77" s="237">
        <f t="shared" si="13"/>
        <v>0</v>
      </c>
      <c r="AA77" s="237">
        <f>IF('Member Info'!N73="",1,"")</f>
        <v>1</v>
      </c>
      <c r="AB77" s="245" t="e">
        <f t="shared" si="14"/>
        <v>#VALUE!</v>
      </c>
      <c r="AC77" s="132" t="str">
        <f t="shared" si="3"/>
        <v/>
      </c>
      <c r="AD77" s="126">
        <f t="shared" si="15"/>
        <v>1</v>
      </c>
      <c r="AE77" s="126" t="str">
        <f>IF('Member Info'!N73&lt;&gt;"",IF('Member Info'!N73&lt;=$R$1,1,0),"")</f>
        <v/>
      </c>
      <c r="AG77" s="126" t="b">
        <f t="shared" si="16"/>
        <v>0</v>
      </c>
      <c r="AH77" s="126">
        <f t="shared" si="17"/>
        <v>0</v>
      </c>
      <c r="AJ77" s="126">
        <f t="shared" si="18"/>
        <v>0</v>
      </c>
      <c r="AK77" s="126">
        <f>IF('Member Info'!F73&gt;$R$1,1,0)</f>
        <v>0</v>
      </c>
      <c r="AL77" s="126" t="b">
        <f>IF(ISERROR(R77),ERROR.TYPE(#REF!)=ERROR.TYPE(R77),FALSE)</f>
        <v>0</v>
      </c>
      <c r="AM77" s="126" t="b">
        <f>IF(ISERROR(S77),ERROR.TYPE(#REF!)=ERROR.TYPE(S77),FALSE)</f>
        <v>0</v>
      </c>
      <c r="AN77" s="126">
        <f>IF(OR('Member Info'!F73&gt;=$S$1,'Member Info'!N73&gt;=$R$1),1,0)</f>
        <v>0</v>
      </c>
    </row>
    <row r="78" spans="1:40" x14ac:dyDescent="0.25">
      <c r="A78" s="4">
        <v>46</v>
      </c>
      <c r="B78" s="166">
        <f>'Member Info'!D74</f>
        <v>0</v>
      </c>
      <c r="C78" s="166">
        <f>'Member Info'!E74</f>
        <v>0</v>
      </c>
      <c r="D78" s="166" t="str">
        <f>'Member Info'!G74</f>
        <v/>
      </c>
      <c r="E78" s="167">
        <f>'Member Info'!B74</f>
        <v>0</v>
      </c>
      <c r="F78" s="244"/>
      <c r="G78" s="168" t="str">
        <f>IF(E78=0,"",
IF('Member Info'!$AM$19&lt;=$R$1,
SUMPRODUCT('Member Info'!L74+IF('Member Info'!H74&gt;'Member Info'!$AJ$12,'Member Info'!$AK$13,IF('Member Info'!H74&gt;'Member Info'!$AJ$11,'Member Info'!$AK$12,IF('Member Info'!H74&gt;'Member Info'!$AJ$10,'Member Info'!$AK$11,IF('Member Info'!H74&gt;'Member Info'!$AJ$9,'Member Info'!$AK$10,IF('Member Info'!H74&gt;'Member Info'!$AJ$8,'Member Info'!$AK$9,'Member Info'!$AK$8)))))),
SUMPRODUCT('Member Info'!L74+IF('Member Info'!H74&gt;'Member Info'!$AG$17,'Member Info'!$AH$18,IF('Member Info'!H74&gt;'Member Info'!$AG$16,'Member Info'!$AH$17,IF('Member Info'!H74&gt;'Member Info'!$AG$15,'Member Info'!$AH$16,IF('Member Info'!H74&gt;'Member Info'!$AG$14,'Member Info'!$AH$15,IF('Member Info'!H74&gt;'Member Info'!$AG$13,'Member Info'!$AH$14,IF('Member Info'!H74&gt;'Member Info'!$AG$12,'Member Info'!$AH$13,IF('Member Info'!H74&gt;'Member Info'!$AG$11,'Member Info'!$AH$12,IF('Member Info'!H74&gt;'Member Info'!$AG$10,'Member Info'!$AH$11,IF('Member Info'!H74&gt;'Member Info'!$AG$9,'Member Info'!$AH$10,IF('Member Info'!H74&gt;'Member Info'!$AG$8,'Member Info'!$AH$9,'Member Info'!$AH$8)))))))))))))</f>
        <v/>
      </c>
      <c r="H78" s="26"/>
      <c r="I78" s="26"/>
      <c r="J78" s="107" t="str">
        <f>IF(E78=0,"",IF('Member Info'!F74&gt;$S$1,CONCATENATE("Joined with practice on ", TEXT('Member Info'!F74, "DD/MM/YYYY")),IF('Member Info'!N74&lt;&gt;"",IF('Member Info'!N74&lt;$R$1,CONCATENATE("Left Scheme on ", TEXT('Member Info'!N74, "DD/MM/YYYY")),IF(ISERROR(G78),"Error Detected, No rate entered",IF(E78=0,"",IF(F78="","Error Detected, No Pensionable pay",IF(ISERROR(AB78)," Unknown Values entered.",IF(T78+U78&lt;1,"Acceptable",IF(R78+S78=200, "No Contributions Entered", IF(K78="","Error Detected, Choose reason&gt;",IF(X78="1",IF(T78=1,"Please Enter Deemed Pensionable Pay","Add Any Relevant Details Above"),"Please Give Details Above"))))))))),IF(ISERROR(G78),"Error Detected, No rate entered",IF(E78=0,"",IF(F78="","Error Detected, No Pensionable pay",IF(ISERROR(AB78)," Unknown Values entered.",IF(T78+U78&lt;1,"Acceptable",IF(R78+S78=200, "No Contributions Entered", IF(K78="","Error Detected, Choose reason&gt;",IF(X78="1",IF(T78=1,"Please Enter Deemed Pensionable Pay","Add relevant Details Above"),"Please give details Above")))))))))))</f>
        <v/>
      </c>
      <c r="K78" s="263"/>
      <c r="L78" s="93"/>
      <c r="M78" s="93" t="str">
        <f t="shared" si="4"/>
        <v/>
      </c>
      <c r="N78" s="96">
        <f t="shared" si="5"/>
        <v>0</v>
      </c>
      <c r="O78" s="96">
        <f t="shared" si="19"/>
        <v>0</v>
      </c>
      <c r="P78" s="220">
        <f>(ROUND((F78/100*'Member Info'!$W$2), 2))</f>
        <v>0</v>
      </c>
      <c r="Q78" s="220" t="e">
        <f t="shared" si="6"/>
        <v>#VALUE!</v>
      </c>
      <c r="R78" s="220" t="str">
        <f t="shared" si="7"/>
        <v/>
      </c>
      <c r="S78" s="229" t="str">
        <f t="shared" si="8"/>
        <v/>
      </c>
      <c r="T78" s="230" t="str">
        <f t="shared" si="9"/>
        <v/>
      </c>
      <c r="U78" s="230" t="str">
        <f t="shared" si="10"/>
        <v/>
      </c>
      <c r="V78" s="224">
        <f t="shared" si="11"/>
        <v>0</v>
      </c>
      <c r="W78" s="112">
        <f t="shared" si="12"/>
        <v>0</v>
      </c>
      <c r="X78" s="237" t="str">
        <f t="shared" si="1"/>
        <v/>
      </c>
      <c r="Y78" s="242" t="b">
        <f t="shared" si="2"/>
        <v>0</v>
      </c>
      <c r="Z78" s="237">
        <f t="shared" si="13"/>
        <v>0</v>
      </c>
      <c r="AA78" s="237">
        <f>IF('Member Info'!N74="",1,"")</f>
        <v>1</v>
      </c>
      <c r="AB78" s="245" t="e">
        <f t="shared" si="14"/>
        <v>#VALUE!</v>
      </c>
      <c r="AC78" s="132" t="str">
        <f t="shared" si="3"/>
        <v/>
      </c>
      <c r="AD78" s="126">
        <f t="shared" si="15"/>
        <v>1</v>
      </c>
      <c r="AE78" s="126" t="str">
        <f>IF('Member Info'!N74&lt;&gt;"",IF('Member Info'!N74&lt;=$R$1,1,0),"")</f>
        <v/>
      </c>
      <c r="AG78" s="126" t="b">
        <f t="shared" si="16"/>
        <v>0</v>
      </c>
      <c r="AH78" s="126">
        <f t="shared" si="17"/>
        <v>0</v>
      </c>
      <c r="AJ78" s="126">
        <f t="shared" si="18"/>
        <v>0</v>
      </c>
      <c r="AK78" s="126">
        <f>IF('Member Info'!F74&gt;$R$1,1,0)</f>
        <v>0</v>
      </c>
      <c r="AL78" s="126" t="b">
        <f>IF(ISERROR(R78),ERROR.TYPE(#REF!)=ERROR.TYPE(R78),FALSE)</f>
        <v>0</v>
      </c>
      <c r="AM78" s="126" t="b">
        <f>IF(ISERROR(S78),ERROR.TYPE(#REF!)=ERROR.TYPE(S78),FALSE)</f>
        <v>0</v>
      </c>
      <c r="AN78" s="126">
        <f>IF(OR('Member Info'!F74&gt;=$S$1,'Member Info'!N74&gt;=$R$1),1,0)</f>
        <v>0</v>
      </c>
    </row>
    <row r="79" spans="1:40" x14ac:dyDescent="0.25">
      <c r="A79" s="4">
        <v>47</v>
      </c>
      <c r="B79" s="166">
        <f>'Member Info'!D75</f>
        <v>0</v>
      </c>
      <c r="C79" s="166">
        <f>'Member Info'!E75</f>
        <v>0</v>
      </c>
      <c r="D79" s="166" t="str">
        <f>'Member Info'!G75</f>
        <v/>
      </c>
      <c r="E79" s="167">
        <f>'Member Info'!B75</f>
        <v>0</v>
      </c>
      <c r="F79" s="244"/>
      <c r="G79" s="168" t="str">
        <f>IF(E79=0,"",
IF('Member Info'!$AM$19&lt;=$R$1,
SUMPRODUCT('Member Info'!L75+IF('Member Info'!H75&gt;'Member Info'!$AJ$12,'Member Info'!$AK$13,IF('Member Info'!H75&gt;'Member Info'!$AJ$11,'Member Info'!$AK$12,IF('Member Info'!H75&gt;'Member Info'!$AJ$10,'Member Info'!$AK$11,IF('Member Info'!H75&gt;'Member Info'!$AJ$9,'Member Info'!$AK$10,IF('Member Info'!H75&gt;'Member Info'!$AJ$8,'Member Info'!$AK$9,'Member Info'!$AK$8)))))),
SUMPRODUCT('Member Info'!L75+IF('Member Info'!H75&gt;'Member Info'!$AG$17,'Member Info'!$AH$18,IF('Member Info'!H75&gt;'Member Info'!$AG$16,'Member Info'!$AH$17,IF('Member Info'!H75&gt;'Member Info'!$AG$15,'Member Info'!$AH$16,IF('Member Info'!H75&gt;'Member Info'!$AG$14,'Member Info'!$AH$15,IF('Member Info'!H75&gt;'Member Info'!$AG$13,'Member Info'!$AH$14,IF('Member Info'!H75&gt;'Member Info'!$AG$12,'Member Info'!$AH$13,IF('Member Info'!H75&gt;'Member Info'!$AG$11,'Member Info'!$AH$12,IF('Member Info'!H75&gt;'Member Info'!$AG$10,'Member Info'!$AH$11,IF('Member Info'!H75&gt;'Member Info'!$AG$9,'Member Info'!$AH$10,IF('Member Info'!H75&gt;'Member Info'!$AG$8,'Member Info'!$AH$9,'Member Info'!$AH$8)))))))))))))</f>
        <v/>
      </c>
      <c r="H79" s="26"/>
      <c r="I79" s="26"/>
      <c r="J79" s="107" t="str">
        <f>IF(E79=0,"",IF('Member Info'!F75&gt;$S$1,CONCATENATE("Joined with practice on ", TEXT('Member Info'!F75, "DD/MM/YYYY")),IF('Member Info'!N75&lt;&gt;"",IF('Member Info'!N75&lt;$R$1,CONCATENATE("Left Scheme on ", TEXT('Member Info'!N75, "DD/MM/YYYY")),IF(ISERROR(G79),"Error Detected, No rate entered",IF(E79=0,"",IF(F79="","Error Detected, No Pensionable pay",IF(ISERROR(AB79)," Unknown Values entered.",IF(T79+U79&lt;1,"Acceptable",IF(R79+S79=200, "No Contributions Entered", IF(K79="","Error Detected, Choose reason&gt;",IF(X79="1",IF(T79=1,"Please Enter Deemed Pensionable Pay","Add Any Relevant Details Above"),"Please Give Details Above"))))))))),IF(ISERROR(G79),"Error Detected, No rate entered",IF(E79=0,"",IF(F79="","Error Detected, No Pensionable pay",IF(ISERROR(AB79)," Unknown Values entered.",IF(T79+U79&lt;1,"Acceptable",IF(R79+S79=200, "No Contributions Entered", IF(K79="","Error Detected, Choose reason&gt;",IF(X79="1",IF(T79=1,"Please Enter Deemed Pensionable Pay","Add relevant Details Above"),"Please give details Above")))))))))))</f>
        <v/>
      </c>
      <c r="K79" s="263"/>
      <c r="L79" s="93"/>
      <c r="M79" s="93" t="str">
        <f t="shared" si="4"/>
        <v/>
      </c>
      <c r="N79" s="96">
        <f t="shared" si="5"/>
        <v>0</v>
      </c>
      <c r="O79" s="96">
        <f t="shared" si="19"/>
        <v>0</v>
      </c>
      <c r="P79" s="220">
        <f>(ROUND((F79/100*'Member Info'!$W$2), 2))</f>
        <v>0</v>
      </c>
      <c r="Q79" s="220" t="e">
        <f t="shared" si="6"/>
        <v>#VALUE!</v>
      </c>
      <c r="R79" s="220" t="str">
        <f t="shared" si="7"/>
        <v/>
      </c>
      <c r="S79" s="229" t="str">
        <f t="shared" si="8"/>
        <v/>
      </c>
      <c r="T79" s="230" t="str">
        <f t="shared" si="9"/>
        <v/>
      </c>
      <c r="U79" s="230" t="str">
        <f t="shared" si="10"/>
        <v/>
      </c>
      <c r="V79" s="224">
        <f t="shared" si="11"/>
        <v>0</v>
      </c>
      <c r="W79" s="112">
        <f t="shared" si="12"/>
        <v>0</v>
      </c>
      <c r="X79" s="237" t="str">
        <f t="shared" si="1"/>
        <v/>
      </c>
      <c r="Y79" s="242" t="b">
        <f t="shared" si="2"/>
        <v>0</v>
      </c>
      <c r="Z79" s="237">
        <f t="shared" si="13"/>
        <v>0</v>
      </c>
      <c r="AA79" s="237">
        <f>IF('Member Info'!N75="",1,"")</f>
        <v>1</v>
      </c>
      <c r="AB79" s="245" t="e">
        <f t="shared" si="14"/>
        <v>#VALUE!</v>
      </c>
      <c r="AC79" s="132" t="str">
        <f t="shared" si="3"/>
        <v/>
      </c>
      <c r="AD79" s="126">
        <f t="shared" si="15"/>
        <v>1</v>
      </c>
      <c r="AE79" s="126" t="str">
        <f>IF('Member Info'!N75&lt;&gt;"",IF('Member Info'!N75&lt;=$R$1,1,0),"")</f>
        <v/>
      </c>
      <c r="AG79" s="126" t="b">
        <f t="shared" si="16"/>
        <v>0</v>
      </c>
      <c r="AH79" s="126">
        <f t="shared" si="17"/>
        <v>0</v>
      </c>
      <c r="AJ79" s="126">
        <f t="shared" si="18"/>
        <v>0</v>
      </c>
      <c r="AK79" s="126">
        <f>IF('Member Info'!F75&gt;$R$1,1,0)</f>
        <v>0</v>
      </c>
      <c r="AL79" s="126" t="b">
        <f>IF(ISERROR(R79),ERROR.TYPE(#REF!)=ERROR.TYPE(R79),FALSE)</f>
        <v>0</v>
      </c>
      <c r="AM79" s="126" t="b">
        <f>IF(ISERROR(S79),ERROR.TYPE(#REF!)=ERROR.TYPE(S79),FALSE)</f>
        <v>0</v>
      </c>
      <c r="AN79" s="126">
        <f>IF(OR('Member Info'!F75&gt;=$S$1,'Member Info'!N75&gt;=$R$1),1,0)</f>
        <v>0</v>
      </c>
    </row>
    <row r="80" spans="1:40" x14ac:dyDescent="0.25">
      <c r="A80" s="4">
        <v>48</v>
      </c>
      <c r="B80" s="166">
        <f>'Member Info'!D76</f>
        <v>0</v>
      </c>
      <c r="C80" s="166">
        <f>'Member Info'!E76</f>
        <v>0</v>
      </c>
      <c r="D80" s="166" t="str">
        <f>'Member Info'!G76</f>
        <v/>
      </c>
      <c r="E80" s="167">
        <f>'Member Info'!B76</f>
        <v>0</v>
      </c>
      <c r="F80" s="244"/>
      <c r="G80" s="168" t="str">
        <f>IF(E80=0,"",
IF('Member Info'!$AM$19&lt;=$R$1,
SUMPRODUCT('Member Info'!L76+IF('Member Info'!H76&gt;'Member Info'!$AJ$12,'Member Info'!$AK$13,IF('Member Info'!H76&gt;'Member Info'!$AJ$11,'Member Info'!$AK$12,IF('Member Info'!H76&gt;'Member Info'!$AJ$10,'Member Info'!$AK$11,IF('Member Info'!H76&gt;'Member Info'!$AJ$9,'Member Info'!$AK$10,IF('Member Info'!H76&gt;'Member Info'!$AJ$8,'Member Info'!$AK$9,'Member Info'!$AK$8)))))),
SUMPRODUCT('Member Info'!L76+IF('Member Info'!H76&gt;'Member Info'!$AG$17,'Member Info'!$AH$18,IF('Member Info'!H76&gt;'Member Info'!$AG$16,'Member Info'!$AH$17,IF('Member Info'!H76&gt;'Member Info'!$AG$15,'Member Info'!$AH$16,IF('Member Info'!H76&gt;'Member Info'!$AG$14,'Member Info'!$AH$15,IF('Member Info'!H76&gt;'Member Info'!$AG$13,'Member Info'!$AH$14,IF('Member Info'!H76&gt;'Member Info'!$AG$12,'Member Info'!$AH$13,IF('Member Info'!H76&gt;'Member Info'!$AG$11,'Member Info'!$AH$12,IF('Member Info'!H76&gt;'Member Info'!$AG$10,'Member Info'!$AH$11,IF('Member Info'!H76&gt;'Member Info'!$AG$9,'Member Info'!$AH$10,IF('Member Info'!H76&gt;'Member Info'!$AG$8,'Member Info'!$AH$9,'Member Info'!$AH$8)))))))))))))</f>
        <v/>
      </c>
      <c r="H80" s="26"/>
      <c r="I80" s="26"/>
      <c r="J80" s="107" t="str">
        <f>IF(E80=0,"",IF('Member Info'!F76&gt;$S$1,CONCATENATE("Joined with practice on ", TEXT('Member Info'!F76, "DD/MM/YYYY")),IF('Member Info'!N76&lt;&gt;"",IF('Member Info'!N76&lt;$R$1,CONCATENATE("Left Scheme on ", TEXT('Member Info'!N76, "DD/MM/YYYY")),IF(ISERROR(G80),"Error Detected, No rate entered",IF(E80=0,"",IF(F80="","Error Detected, No Pensionable pay",IF(ISERROR(AB80)," Unknown Values entered.",IF(T80+U80&lt;1,"Acceptable",IF(R80+S80=200, "No Contributions Entered", IF(K80="","Error Detected, Choose reason&gt;",IF(X80="1",IF(T80=1,"Please Enter Deemed Pensionable Pay","Add Any Relevant Details Above"),"Please Give Details Above"))))))))),IF(ISERROR(G80),"Error Detected, No rate entered",IF(E80=0,"",IF(F80="","Error Detected, No Pensionable pay",IF(ISERROR(AB80)," Unknown Values entered.",IF(T80+U80&lt;1,"Acceptable",IF(R80+S80=200, "No Contributions Entered", IF(K80="","Error Detected, Choose reason&gt;",IF(X80="1",IF(T80=1,"Please Enter Deemed Pensionable Pay","Add relevant Details Above"),"Please give details Above")))))))))))</f>
        <v/>
      </c>
      <c r="K80" s="263"/>
      <c r="L80" s="93"/>
      <c r="M80" s="93" t="str">
        <f t="shared" si="4"/>
        <v/>
      </c>
      <c r="N80" s="96">
        <f t="shared" si="5"/>
        <v>0</v>
      </c>
      <c r="O80" s="96">
        <f t="shared" si="19"/>
        <v>0</v>
      </c>
      <c r="P80" s="220">
        <f>(ROUND((F80/100*'Member Info'!$W$2), 2))</f>
        <v>0</v>
      </c>
      <c r="Q80" s="220" t="e">
        <f t="shared" si="6"/>
        <v>#VALUE!</v>
      </c>
      <c r="R80" s="220" t="str">
        <f t="shared" si="7"/>
        <v/>
      </c>
      <c r="S80" s="229" t="str">
        <f t="shared" si="8"/>
        <v/>
      </c>
      <c r="T80" s="230" t="str">
        <f t="shared" si="9"/>
        <v/>
      </c>
      <c r="U80" s="230" t="str">
        <f t="shared" si="10"/>
        <v/>
      </c>
      <c r="V80" s="224">
        <f t="shared" si="11"/>
        <v>0</v>
      </c>
      <c r="W80" s="112">
        <f t="shared" si="12"/>
        <v>0</v>
      </c>
      <c r="X80" s="237" t="str">
        <f t="shared" si="1"/>
        <v/>
      </c>
      <c r="Y80" s="242" t="b">
        <f t="shared" si="2"/>
        <v>0</v>
      </c>
      <c r="Z80" s="237">
        <f t="shared" si="13"/>
        <v>0</v>
      </c>
      <c r="AA80" s="237">
        <f>IF('Member Info'!N76="",1,"")</f>
        <v>1</v>
      </c>
      <c r="AB80" s="245" t="e">
        <f t="shared" si="14"/>
        <v>#VALUE!</v>
      </c>
      <c r="AC80" s="132" t="str">
        <f t="shared" si="3"/>
        <v/>
      </c>
      <c r="AD80" s="126">
        <f t="shared" si="15"/>
        <v>1</v>
      </c>
      <c r="AE80" s="126" t="str">
        <f>IF('Member Info'!N76&lt;&gt;"",IF('Member Info'!N76&lt;=$R$1,1,0),"")</f>
        <v/>
      </c>
      <c r="AG80" s="126" t="b">
        <f t="shared" si="16"/>
        <v>0</v>
      </c>
      <c r="AH80" s="126">
        <f t="shared" si="17"/>
        <v>0</v>
      </c>
      <c r="AJ80" s="126">
        <f t="shared" si="18"/>
        <v>0</v>
      </c>
      <c r="AK80" s="126">
        <f>IF('Member Info'!F76&gt;$R$1,1,0)</f>
        <v>0</v>
      </c>
      <c r="AL80" s="126" t="b">
        <f>IF(ISERROR(R80),ERROR.TYPE(#REF!)=ERROR.TYPE(R80),FALSE)</f>
        <v>0</v>
      </c>
      <c r="AM80" s="126" t="b">
        <f>IF(ISERROR(S80),ERROR.TYPE(#REF!)=ERROR.TYPE(S80),FALSE)</f>
        <v>0</v>
      </c>
      <c r="AN80" s="126">
        <f>IF(OR('Member Info'!F76&gt;=$S$1,'Member Info'!N76&gt;=$R$1),1,0)</f>
        <v>0</v>
      </c>
    </row>
    <row r="81" spans="1:40" x14ac:dyDescent="0.25">
      <c r="A81" s="4">
        <v>49</v>
      </c>
      <c r="B81" s="166">
        <f>'Member Info'!D77</f>
        <v>0</v>
      </c>
      <c r="C81" s="166">
        <f>'Member Info'!E77</f>
        <v>0</v>
      </c>
      <c r="D81" s="166" t="str">
        <f>'Member Info'!G77</f>
        <v/>
      </c>
      <c r="E81" s="167">
        <f>'Member Info'!B77</f>
        <v>0</v>
      </c>
      <c r="F81" s="244"/>
      <c r="G81" s="168" t="str">
        <f>IF(E81=0,"",
IF('Member Info'!$AM$19&lt;=$R$1,
SUMPRODUCT('Member Info'!L77+IF('Member Info'!H77&gt;'Member Info'!$AJ$12,'Member Info'!$AK$13,IF('Member Info'!H77&gt;'Member Info'!$AJ$11,'Member Info'!$AK$12,IF('Member Info'!H77&gt;'Member Info'!$AJ$10,'Member Info'!$AK$11,IF('Member Info'!H77&gt;'Member Info'!$AJ$9,'Member Info'!$AK$10,IF('Member Info'!H77&gt;'Member Info'!$AJ$8,'Member Info'!$AK$9,'Member Info'!$AK$8)))))),
SUMPRODUCT('Member Info'!L77+IF('Member Info'!H77&gt;'Member Info'!$AG$17,'Member Info'!$AH$18,IF('Member Info'!H77&gt;'Member Info'!$AG$16,'Member Info'!$AH$17,IF('Member Info'!H77&gt;'Member Info'!$AG$15,'Member Info'!$AH$16,IF('Member Info'!H77&gt;'Member Info'!$AG$14,'Member Info'!$AH$15,IF('Member Info'!H77&gt;'Member Info'!$AG$13,'Member Info'!$AH$14,IF('Member Info'!H77&gt;'Member Info'!$AG$12,'Member Info'!$AH$13,IF('Member Info'!H77&gt;'Member Info'!$AG$11,'Member Info'!$AH$12,IF('Member Info'!H77&gt;'Member Info'!$AG$10,'Member Info'!$AH$11,IF('Member Info'!H77&gt;'Member Info'!$AG$9,'Member Info'!$AH$10,IF('Member Info'!H77&gt;'Member Info'!$AG$8,'Member Info'!$AH$9,'Member Info'!$AH$8)))))))))))))</f>
        <v/>
      </c>
      <c r="H81" s="26"/>
      <c r="I81" s="26"/>
      <c r="J81" s="107" t="str">
        <f>IF(E81=0,"",IF('Member Info'!F77&gt;$S$1,CONCATENATE("Joined with practice on ", TEXT('Member Info'!F77, "DD/MM/YYYY")),IF('Member Info'!N77&lt;&gt;"",IF('Member Info'!N77&lt;$R$1,CONCATENATE("Left Scheme on ", TEXT('Member Info'!N77, "DD/MM/YYYY")),IF(ISERROR(G81),"Error Detected, No rate entered",IF(E81=0,"",IF(F81="","Error Detected, No Pensionable pay",IF(ISERROR(AB81)," Unknown Values entered.",IF(T81+U81&lt;1,"Acceptable",IF(R81+S81=200, "No Contributions Entered", IF(K81="","Error Detected, Choose reason&gt;",IF(X81="1",IF(T81=1,"Please Enter Deemed Pensionable Pay","Add Any Relevant Details Above"),"Please Give Details Above"))))))))),IF(ISERROR(G81),"Error Detected, No rate entered",IF(E81=0,"",IF(F81="","Error Detected, No Pensionable pay",IF(ISERROR(AB81)," Unknown Values entered.",IF(T81+U81&lt;1,"Acceptable",IF(R81+S81=200, "No Contributions Entered", IF(K81="","Error Detected, Choose reason&gt;",IF(X81="1",IF(T81=1,"Please Enter Deemed Pensionable Pay","Add relevant Details Above"),"Please give details Above")))))))))))</f>
        <v/>
      </c>
      <c r="K81" s="263"/>
      <c r="L81" s="93"/>
      <c r="M81" s="93" t="str">
        <f t="shared" si="4"/>
        <v/>
      </c>
      <c r="N81" s="96">
        <f t="shared" si="5"/>
        <v>0</v>
      </c>
      <c r="O81" s="96">
        <f t="shared" si="19"/>
        <v>0</v>
      </c>
      <c r="P81" s="220">
        <f>(ROUND((F81/100*'Member Info'!$W$2), 2))</f>
        <v>0</v>
      </c>
      <c r="Q81" s="220" t="e">
        <f t="shared" si="6"/>
        <v>#VALUE!</v>
      </c>
      <c r="R81" s="220" t="str">
        <f t="shared" si="7"/>
        <v/>
      </c>
      <c r="S81" s="229" t="str">
        <f t="shared" si="8"/>
        <v/>
      </c>
      <c r="T81" s="230" t="str">
        <f t="shared" si="9"/>
        <v/>
      </c>
      <c r="U81" s="230" t="str">
        <f t="shared" si="10"/>
        <v/>
      </c>
      <c r="V81" s="224">
        <f t="shared" si="11"/>
        <v>0</v>
      </c>
      <c r="W81" s="112">
        <f t="shared" si="12"/>
        <v>0</v>
      </c>
      <c r="X81" s="237" t="str">
        <f t="shared" si="1"/>
        <v/>
      </c>
      <c r="Y81" s="242" t="b">
        <f t="shared" si="2"/>
        <v>0</v>
      </c>
      <c r="Z81" s="237">
        <f t="shared" si="13"/>
        <v>0</v>
      </c>
      <c r="AA81" s="237">
        <f>IF('Member Info'!N77="",1,"")</f>
        <v>1</v>
      </c>
      <c r="AB81" s="245" t="e">
        <f t="shared" si="14"/>
        <v>#VALUE!</v>
      </c>
      <c r="AC81" s="132" t="str">
        <f t="shared" si="3"/>
        <v/>
      </c>
      <c r="AD81" s="126">
        <f t="shared" si="15"/>
        <v>1</v>
      </c>
      <c r="AE81" s="126" t="str">
        <f>IF('Member Info'!N77&lt;&gt;"",IF('Member Info'!N77&lt;=$R$1,1,0),"")</f>
        <v/>
      </c>
      <c r="AG81" s="126" t="b">
        <f t="shared" si="16"/>
        <v>0</v>
      </c>
      <c r="AH81" s="126">
        <f t="shared" si="17"/>
        <v>0</v>
      </c>
      <c r="AJ81" s="126">
        <f t="shared" si="18"/>
        <v>0</v>
      </c>
      <c r="AK81" s="126">
        <f>IF('Member Info'!F77&gt;$R$1,1,0)</f>
        <v>0</v>
      </c>
      <c r="AL81" s="126" t="b">
        <f>IF(ISERROR(R81),ERROR.TYPE(#REF!)=ERROR.TYPE(R81),FALSE)</f>
        <v>0</v>
      </c>
      <c r="AM81" s="126" t="b">
        <f>IF(ISERROR(S81),ERROR.TYPE(#REF!)=ERROR.TYPE(S81),FALSE)</f>
        <v>0</v>
      </c>
      <c r="AN81" s="126">
        <f>IF(OR('Member Info'!F77&gt;=$S$1,'Member Info'!N77&gt;=$R$1),1,0)</f>
        <v>0</v>
      </c>
    </row>
    <row r="82" spans="1:40" x14ac:dyDescent="0.25">
      <c r="A82" s="4">
        <v>50</v>
      </c>
      <c r="B82" s="166">
        <f>'Member Info'!D78</f>
        <v>0</v>
      </c>
      <c r="C82" s="166">
        <f>'Member Info'!E78</f>
        <v>0</v>
      </c>
      <c r="D82" s="166" t="str">
        <f>'Member Info'!G78</f>
        <v/>
      </c>
      <c r="E82" s="167">
        <f>'Member Info'!B78</f>
        <v>0</v>
      </c>
      <c r="F82" s="244"/>
      <c r="G82" s="168" t="str">
        <f>IF(E82=0,"",
IF('Member Info'!$AM$19&lt;=$R$1,
SUMPRODUCT('Member Info'!L78+IF('Member Info'!H78&gt;'Member Info'!$AJ$12,'Member Info'!$AK$13,IF('Member Info'!H78&gt;'Member Info'!$AJ$11,'Member Info'!$AK$12,IF('Member Info'!H78&gt;'Member Info'!$AJ$10,'Member Info'!$AK$11,IF('Member Info'!H78&gt;'Member Info'!$AJ$9,'Member Info'!$AK$10,IF('Member Info'!H78&gt;'Member Info'!$AJ$8,'Member Info'!$AK$9,'Member Info'!$AK$8)))))),
SUMPRODUCT('Member Info'!L78+IF('Member Info'!H78&gt;'Member Info'!$AG$17,'Member Info'!$AH$18,IF('Member Info'!H78&gt;'Member Info'!$AG$16,'Member Info'!$AH$17,IF('Member Info'!H78&gt;'Member Info'!$AG$15,'Member Info'!$AH$16,IF('Member Info'!H78&gt;'Member Info'!$AG$14,'Member Info'!$AH$15,IF('Member Info'!H78&gt;'Member Info'!$AG$13,'Member Info'!$AH$14,IF('Member Info'!H78&gt;'Member Info'!$AG$12,'Member Info'!$AH$13,IF('Member Info'!H78&gt;'Member Info'!$AG$11,'Member Info'!$AH$12,IF('Member Info'!H78&gt;'Member Info'!$AG$10,'Member Info'!$AH$11,IF('Member Info'!H78&gt;'Member Info'!$AG$9,'Member Info'!$AH$10,IF('Member Info'!H78&gt;'Member Info'!$AG$8,'Member Info'!$AH$9,'Member Info'!$AH$8)))))))))))))</f>
        <v/>
      </c>
      <c r="H82" s="26"/>
      <c r="I82" s="26"/>
      <c r="J82" s="107" t="str">
        <f>IF(E82=0,"",IF('Member Info'!F78&gt;$S$1,CONCATENATE("Joined with practice on ", TEXT('Member Info'!F78, "DD/MM/YYYY")),IF('Member Info'!N78&lt;&gt;"",IF('Member Info'!N78&lt;$R$1,CONCATENATE("Left Scheme on ", TEXT('Member Info'!N78, "DD/MM/YYYY")),IF(ISERROR(G82),"Error Detected, No rate entered",IF(E82=0,"",IF(F82="","Error Detected, No Pensionable pay",IF(ISERROR(AB82)," Unknown Values entered.",IF(T82+U82&lt;1,"Acceptable",IF(R82+S82=200, "No Contributions Entered", IF(K82="","Error Detected, Choose reason&gt;",IF(X82="1",IF(T82=1,"Please Enter Deemed Pensionable Pay","Add Any Relevant Details Above"),"Please Give Details Above"))))))))),IF(ISERROR(G82),"Error Detected, No rate entered",IF(E82=0,"",IF(F82="","Error Detected, No Pensionable pay",IF(ISERROR(AB82)," Unknown Values entered.",IF(T82+U82&lt;1,"Acceptable",IF(R82+S82=200, "No Contributions Entered", IF(K82="","Error Detected, Choose reason&gt;",IF(X82="1",IF(T82=1,"Please Enter Deemed Pensionable Pay","Add relevant Details Above"),"Please give details Above")))))))))))</f>
        <v/>
      </c>
      <c r="K82" s="263"/>
      <c r="L82" s="93"/>
      <c r="M82" s="93" t="str">
        <f t="shared" si="4"/>
        <v/>
      </c>
      <c r="N82" s="96">
        <f t="shared" si="5"/>
        <v>0</v>
      </c>
      <c r="O82" s="96">
        <f t="shared" si="19"/>
        <v>0</v>
      </c>
      <c r="P82" s="220">
        <f>(ROUND((F82/100*'Member Info'!$W$2), 2))</f>
        <v>0</v>
      </c>
      <c r="Q82" s="220" t="e">
        <f t="shared" si="6"/>
        <v>#VALUE!</v>
      </c>
      <c r="R82" s="220" t="str">
        <f t="shared" si="7"/>
        <v/>
      </c>
      <c r="S82" s="229" t="str">
        <f t="shared" si="8"/>
        <v/>
      </c>
      <c r="T82" s="230" t="str">
        <f t="shared" si="9"/>
        <v/>
      </c>
      <c r="U82" s="230" t="str">
        <f t="shared" si="10"/>
        <v/>
      </c>
      <c r="V82" s="224">
        <f t="shared" si="11"/>
        <v>0</v>
      </c>
      <c r="W82" s="112">
        <f t="shared" si="12"/>
        <v>0</v>
      </c>
      <c r="X82" s="237" t="str">
        <f t="shared" si="1"/>
        <v/>
      </c>
      <c r="Y82" s="242" t="b">
        <f t="shared" si="2"/>
        <v>0</v>
      </c>
      <c r="Z82" s="237">
        <f t="shared" si="13"/>
        <v>0</v>
      </c>
      <c r="AA82" s="237">
        <f>IF('Member Info'!N78="",1,"")</f>
        <v>1</v>
      </c>
      <c r="AB82" s="245" t="e">
        <f t="shared" si="14"/>
        <v>#VALUE!</v>
      </c>
      <c r="AC82" s="132" t="str">
        <f t="shared" si="3"/>
        <v/>
      </c>
      <c r="AD82" s="126">
        <f t="shared" si="15"/>
        <v>1</v>
      </c>
      <c r="AE82" s="126" t="str">
        <f>IF('Member Info'!N78&lt;&gt;"",IF('Member Info'!N78&lt;=$R$1,1,0),"")</f>
        <v/>
      </c>
      <c r="AG82" s="126" t="b">
        <f t="shared" si="16"/>
        <v>0</v>
      </c>
      <c r="AH82" s="126">
        <f t="shared" si="17"/>
        <v>0</v>
      </c>
      <c r="AJ82" s="126">
        <f t="shared" si="18"/>
        <v>0</v>
      </c>
      <c r="AK82" s="126">
        <f>IF('Member Info'!F78&gt;$R$1,1,0)</f>
        <v>0</v>
      </c>
      <c r="AL82" s="126" t="b">
        <f>IF(ISERROR(R82),ERROR.TYPE(#REF!)=ERROR.TYPE(R82),FALSE)</f>
        <v>0</v>
      </c>
      <c r="AM82" s="126" t="b">
        <f>IF(ISERROR(S82),ERROR.TYPE(#REF!)=ERROR.TYPE(S82),FALSE)</f>
        <v>0</v>
      </c>
      <c r="AN82" s="126">
        <f>IF(OR('Member Info'!F78&gt;=$S$1,'Member Info'!N78&gt;=$R$1),1,0)</f>
        <v>0</v>
      </c>
    </row>
    <row r="83" spans="1:40" x14ac:dyDescent="0.25">
      <c r="A83" s="4">
        <v>51</v>
      </c>
      <c r="B83" s="166">
        <f>'Member Info'!D79</f>
        <v>0</v>
      </c>
      <c r="C83" s="166">
        <f>'Member Info'!E79</f>
        <v>0</v>
      </c>
      <c r="D83" s="166" t="str">
        <f>'Member Info'!G79</f>
        <v/>
      </c>
      <c r="E83" s="167">
        <f>'Member Info'!B79</f>
        <v>0</v>
      </c>
      <c r="F83" s="244"/>
      <c r="G83" s="168" t="str">
        <f>IF(E83=0,"",
IF('Member Info'!$AM$19&lt;=$R$1,
SUMPRODUCT('Member Info'!L79+IF('Member Info'!H79&gt;'Member Info'!$AJ$12,'Member Info'!$AK$13,IF('Member Info'!H79&gt;'Member Info'!$AJ$11,'Member Info'!$AK$12,IF('Member Info'!H79&gt;'Member Info'!$AJ$10,'Member Info'!$AK$11,IF('Member Info'!H79&gt;'Member Info'!$AJ$9,'Member Info'!$AK$10,IF('Member Info'!H79&gt;'Member Info'!$AJ$8,'Member Info'!$AK$9,'Member Info'!$AK$8)))))),
SUMPRODUCT('Member Info'!L79+IF('Member Info'!H79&gt;'Member Info'!$AG$17,'Member Info'!$AH$18,IF('Member Info'!H79&gt;'Member Info'!$AG$16,'Member Info'!$AH$17,IF('Member Info'!H79&gt;'Member Info'!$AG$15,'Member Info'!$AH$16,IF('Member Info'!H79&gt;'Member Info'!$AG$14,'Member Info'!$AH$15,IF('Member Info'!H79&gt;'Member Info'!$AG$13,'Member Info'!$AH$14,IF('Member Info'!H79&gt;'Member Info'!$AG$12,'Member Info'!$AH$13,IF('Member Info'!H79&gt;'Member Info'!$AG$11,'Member Info'!$AH$12,IF('Member Info'!H79&gt;'Member Info'!$AG$10,'Member Info'!$AH$11,IF('Member Info'!H79&gt;'Member Info'!$AG$9,'Member Info'!$AH$10,IF('Member Info'!H79&gt;'Member Info'!$AG$8,'Member Info'!$AH$9,'Member Info'!$AH$8)))))))))))))</f>
        <v/>
      </c>
      <c r="H83" s="26"/>
      <c r="I83" s="26"/>
      <c r="J83" s="107" t="str">
        <f>IF(E83=0,"",IF('Member Info'!F79&gt;$S$1,CONCATENATE("Joined with practice on ", TEXT('Member Info'!F79, "DD/MM/YYYY")),IF('Member Info'!N79&lt;&gt;"",IF('Member Info'!N79&lt;$R$1,CONCATENATE("Left Scheme on ", TEXT('Member Info'!N79, "DD/MM/YYYY")),IF(ISERROR(G83),"Error Detected, No rate entered",IF(E83=0,"",IF(F83="","Error Detected, No Pensionable pay",IF(ISERROR(AB83)," Unknown Values entered.",IF(T83+U83&lt;1,"Acceptable",IF(R83+S83=200, "No Contributions Entered", IF(K83="","Error Detected, Choose reason&gt;",IF(X83="1",IF(T83=1,"Please Enter Deemed Pensionable Pay","Add Any Relevant Details Above"),"Please Give Details Above"))))))))),IF(ISERROR(G83),"Error Detected, No rate entered",IF(E83=0,"",IF(F83="","Error Detected, No Pensionable pay",IF(ISERROR(AB83)," Unknown Values entered.",IF(T83+U83&lt;1,"Acceptable",IF(R83+S83=200, "No Contributions Entered", IF(K83="","Error Detected, Choose reason&gt;",IF(X83="1",IF(T83=1,"Please Enter Deemed Pensionable Pay","Add relevant Details Above"),"Please give details Above")))))))))))</f>
        <v/>
      </c>
      <c r="K83" s="263"/>
      <c r="L83" s="93"/>
      <c r="M83" s="93" t="str">
        <f t="shared" si="4"/>
        <v/>
      </c>
      <c r="N83" s="96">
        <f t="shared" si="5"/>
        <v>0</v>
      </c>
      <c r="O83" s="96">
        <f t="shared" si="19"/>
        <v>0</v>
      </c>
      <c r="P83" s="220">
        <f>(ROUND((F83/100*'Member Info'!$W$2), 2))</f>
        <v>0</v>
      </c>
      <c r="Q83" s="220" t="e">
        <f t="shared" si="6"/>
        <v>#VALUE!</v>
      </c>
      <c r="R83" s="220" t="str">
        <f t="shared" si="7"/>
        <v/>
      </c>
      <c r="S83" s="229" t="str">
        <f t="shared" si="8"/>
        <v/>
      </c>
      <c r="T83" s="230" t="str">
        <f t="shared" si="9"/>
        <v/>
      </c>
      <c r="U83" s="230" t="str">
        <f t="shared" si="10"/>
        <v/>
      </c>
      <c r="V83" s="224">
        <f t="shared" si="11"/>
        <v>0</v>
      </c>
      <c r="W83" s="112">
        <f t="shared" si="12"/>
        <v>0</v>
      </c>
      <c r="X83" s="237" t="str">
        <f t="shared" si="1"/>
        <v/>
      </c>
      <c r="Y83" s="242" t="b">
        <f t="shared" si="2"/>
        <v>0</v>
      </c>
      <c r="Z83" s="237">
        <f t="shared" si="13"/>
        <v>0</v>
      </c>
      <c r="AA83" s="237">
        <f>IF('Member Info'!N79="",1,"")</f>
        <v>1</v>
      </c>
      <c r="AB83" s="245" t="e">
        <f t="shared" si="14"/>
        <v>#VALUE!</v>
      </c>
      <c r="AC83" s="132" t="str">
        <f t="shared" si="3"/>
        <v/>
      </c>
      <c r="AD83" s="126">
        <f t="shared" si="15"/>
        <v>1</v>
      </c>
      <c r="AE83" s="126" t="str">
        <f>IF('Member Info'!N79&lt;&gt;"",IF('Member Info'!N79&lt;=$R$1,1,0),"")</f>
        <v/>
      </c>
      <c r="AG83" s="126" t="b">
        <f t="shared" si="16"/>
        <v>0</v>
      </c>
      <c r="AH83" s="126">
        <f t="shared" si="17"/>
        <v>0</v>
      </c>
      <c r="AJ83" s="126">
        <f t="shared" si="18"/>
        <v>0</v>
      </c>
      <c r="AK83" s="126">
        <f>IF('Member Info'!F79&gt;$R$1,1,0)</f>
        <v>0</v>
      </c>
      <c r="AL83" s="126" t="b">
        <f>IF(ISERROR(R83),ERROR.TYPE(#REF!)=ERROR.TYPE(R83),FALSE)</f>
        <v>0</v>
      </c>
      <c r="AM83" s="126" t="b">
        <f>IF(ISERROR(S83),ERROR.TYPE(#REF!)=ERROR.TYPE(S83),FALSE)</f>
        <v>0</v>
      </c>
      <c r="AN83" s="126">
        <f>IF(OR('Member Info'!F79&gt;=$S$1,'Member Info'!N79&gt;=$R$1),1,0)</f>
        <v>0</v>
      </c>
    </row>
    <row r="84" spans="1:40" x14ac:dyDescent="0.25">
      <c r="A84" s="4">
        <v>52</v>
      </c>
      <c r="B84" s="166">
        <f>'Member Info'!D80</f>
        <v>0</v>
      </c>
      <c r="C84" s="166">
        <f>'Member Info'!E80</f>
        <v>0</v>
      </c>
      <c r="D84" s="166" t="str">
        <f>'Member Info'!G80</f>
        <v/>
      </c>
      <c r="E84" s="167">
        <f>'Member Info'!B80</f>
        <v>0</v>
      </c>
      <c r="F84" s="244"/>
      <c r="G84" s="168" t="str">
        <f>IF(E84=0,"",
IF('Member Info'!$AM$19&lt;=$R$1,
SUMPRODUCT('Member Info'!L80+IF('Member Info'!H80&gt;'Member Info'!$AJ$12,'Member Info'!$AK$13,IF('Member Info'!H80&gt;'Member Info'!$AJ$11,'Member Info'!$AK$12,IF('Member Info'!H80&gt;'Member Info'!$AJ$10,'Member Info'!$AK$11,IF('Member Info'!H80&gt;'Member Info'!$AJ$9,'Member Info'!$AK$10,IF('Member Info'!H80&gt;'Member Info'!$AJ$8,'Member Info'!$AK$9,'Member Info'!$AK$8)))))),
SUMPRODUCT('Member Info'!L80+IF('Member Info'!H80&gt;'Member Info'!$AG$17,'Member Info'!$AH$18,IF('Member Info'!H80&gt;'Member Info'!$AG$16,'Member Info'!$AH$17,IF('Member Info'!H80&gt;'Member Info'!$AG$15,'Member Info'!$AH$16,IF('Member Info'!H80&gt;'Member Info'!$AG$14,'Member Info'!$AH$15,IF('Member Info'!H80&gt;'Member Info'!$AG$13,'Member Info'!$AH$14,IF('Member Info'!H80&gt;'Member Info'!$AG$12,'Member Info'!$AH$13,IF('Member Info'!H80&gt;'Member Info'!$AG$11,'Member Info'!$AH$12,IF('Member Info'!H80&gt;'Member Info'!$AG$10,'Member Info'!$AH$11,IF('Member Info'!H80&gt;'Member Info'!$AG$9,'Member Info'!$AH$10,IF('Member Info'!H80&gt;'Member Info'!$AG$8,'Member Info'!$AH$9,'Member Info'!$AH$8)))))))))))))</f>
        <v/>
      </c>
      <c r="H84" s="26"/>
      <c r="I84" s="26"/>
      <c r="J84" s="107" t="str">
        <f>IF(E84=0,"",IF('Member Info'!F80&gt;$S$1,CONCATENATE("Joined with practice on ", TEXT('Member Info'!F80, "DD/MM/YYYY")),IF('Member Info'!N80&lt;&gt;"",IF('Member Info'!N80&lt;$R$1,CONCATENATE("Left Scheme on ", TEXT('Member Info'!N80, "DD/MM/YYYY")),IF(ISERROR(G84),"Error Detected, No rate entered",IF(E84=0,"",IF(F84="","Error Detected, No Pensionable pay",IF(ISERROR(AB84)," Unknown Values entered.",IF(T84+U84&lt;1,"Acceptable",IF(R84+S84=200, "No Contributions Entered", IF(K84="","Error Detected, Choose reason&gt;",IF(X84="1",IF(T84=1,"Please Enter Deemed Pensionable Pay","Add Any Relevant Details Above"),"Please Give Details Above"))))))))),IF(ISERROR(G84),"Error Detected, No rate entered",IF(E84=0,"",IF(F84="","Error Detected, No Pensionable pay",IF(ISERROR(AB84)," Unknown Values entered.",IF(T84+U84&lt;1,"Acceptable",IF(R84+S84=200, "No Contributions Entered", IF(K84="","Error Detected, Choose reason&gt;",IF(X84="1",IF(T84=1,"Please Enter Deemed Pensionable Pay","Add relevant Details Above"),"Please give details Above")))))))))))</f>
        <v/>
      </c>
      <c r="K84" s="263"/>
      <c r="L84" s="93"/>
      <c r="M84" s="93" t="str">
        <f t="shared" si="4"/>
        <v/>
      </c>
      <c r="N84" s="96">
        <f t="shared" si="5"/>
        <v>0</v>
      </c>
      <c r="O84" s="96">
        <f t="shared" si="19"/>
        <v>0</v>
      </c>
      <c r="P84" s="220">
        <f>(ROUND((F84/100*'Member Info'!$W$2), 2))</f>
        <v>0</v>
      </c>
      <c r="Q84" s="220" t="e">
        <f t="shared" si="6"/>
        <v>#VALUE!</v>
      </c>
      <c r="R84" s="220" t="str">
        <f t="shared" si="7"/>
        <v/>
      </c>
      <c r="S84" s="229" t="str">
        <f t="shared" si="8"/>
        <v/>
      </c>
      <c r="T84" s="230" t="str">
        <f t="shared" si="9"/>
        <v/>
      </c>
      <c r="U84" s="230" t="str">
        <f t="shared" si="10"/>
        <v/>
      </c>
      <c r="V84" s="224">
        <f t="shared" si="11"/>
        <v>0</v>
      </c>
      <c r="W84" s="112">
        <f t="shared" si="12"/>
        <v>0</v>
      </c>
      <c r="X84" s="237" t="str">
        <f t="shared" si="1"/>
        <v/>
      </c>
      <c r="Y84" s="242" t="b">
        <f t="shared" si="2"/>
        <v>0</v>
      </c>
      <c r="Z84" s="237">
        <f t="shared" si="13"/>
        <v>0</v>
      </c>
      <c r="AA84" s="237">
        <f>IF('Member Info'!N80="",1,"")</f>
        <v>1</v>
      </c>
      <c r="AB84" s="245" t="e">
        <f t="shared" si="14"/>
        <v>#VALUE!</v>
      </c>
      <c r="AC84" s="132" t="str">
        <f t="shared" si="3"/>
        <v/>
      </c>
      <c r="AD84" s="126">
        <f t="shared" si="15"/>
        <v>1</v>
      </c>
      <c r="AE84" s="126" t="str">
        <f>IF('Member Info'!N80&lt;&gt;"",IF('Member Info'!N80&lt;=$R$1,1,0),"")</f>
        <v/>
      </c>
      <c r="AG84" s="126" t="b">
        <f t="shared" si="16"/>
        <v>0</v>
      </c>
      <c r="AH84" s="126">
        <f t="shared" si="17"/>
        <v>0</v>
      </c>
      <c r="AJ84" s="126">
        <f t="shared" si="18"/>
        <v>0</v>
      </c>
      <c r="AK84" s="126">
        <f>IF('Member Info'!F80&gt;$R$1,1,0)</f>
        <v>0</v>
      </c>
      <c r="AL84" s="126" t="b">
        <f>IF(ISERROR(R84),ERROR.TYPE(#REF!)=ERROR.TYPE(R84),FALSE)</f>
        <v>0</v>
      </c>
      <c r="AM84" s="126" t="b">
        <f>IF(ISERROR(S84),ERROR.TYPE(#REF!)=ERROR.TYPE(S84),FALSE)</f>
        <v>0</v>
      </c>
      <c r="AN84" s="126">
        <f>IF(OR('Member Info'!F80&gt;=$S$1,'Member Info'!N80&gt;=$R$1),1,0)</f>
        <v>0</v>
      </c>
    </row>
    <row r="85" spans="1:40" x14ac:dyDescent="0.25">
      <c r="A85" s="4">
        <v>53</v>
      </c>
      <c r="B85" s="166">
        <f>'Member Info'!D81</f>
        <v>0</v>
      </c>
      <c r="C85" s="166">
        <f>'Member Info'!E81</f>
        <v>0</v>
      </c>
      <c r="D85" s="166" t="str">
        <f>'Member Info'!G81</f>
        <v/>
      </c>
      <c r="E85" s="167">
        <f>'Member Info'!B81</f>
        <v>0</v>
      </c>
      <c r="F85" s="244"/>
      <c r="G85" s="168" t="str">
        <f>IF(E85=0,"",
IF('Member Info'!$AM$19&lt;=$R$1,
SUMPRODUCT('Member Info'!L81+IF('Member Info'!H81&gt;'Member Info'!$AJ$12,'Member Info'!$AK$13,IF('Member Info'!H81&gt;'Member Info'!$AJ$11,'Member Info'!$AK$12,IF('Member Info'!H81&gt;'Member Info'!$AJ$10,'Member Info'!$AK$11,IF('Member Info'!H81&gt;'Member Info'!$AJ$9,'Member Info'!$AK$10,IF('Member Info'!H81&gt;'Member Info'!$AJ$8,'Member Info'!$AK$9,'Member Info'!$AK$8)))))),
SUMPRODUCT('Member Info'!L81+IF('Member Info'!H81&gt;'Member Info'!$AG$17,'Member Info'!$AH$18,IF('Member Info'!H81&gt;'Member Info'!$AG$16,'Member Info'!$AH$17,IF('Member Info'!H81&gt;'Member Info'!$AG$15,'Member Info'!$AH$16,IF('Member Info'!H81&gt;'Member Info'!$AG$14,'Member Info'!$AH$15,IF('Member Info'!H81&gt;'Member Info'!$AG$13,'Member Info'!$AH$14,IF('Member Info'!H81&gt;'Member Info'!$AG$12,'Member Info'!$AH$13,IF('Member Info'!H81&gt;'Member Info'!$AG$11,'Member Info'!$AH$12,IF('Member Info'!H81&gt;'Member Info'!$AG$10,'Member Info'!$AH$11,IF('Member Info'!H81&gt;'Member Info'!$AG$9,'Member Info'!$AH$10,IF('Member Info'!H81&gt;'Member Info'!$AG$8,'Member Info'!$AH$9,'Member Info'!$AH$8)))))))))))))</f>
        <v/>
      </c>
      <c r="H85" s="26"/>
      <c r="I85" s="26"/>
      <c r="J85" s="107" t="str">
        <f>IF(E85=0,"",IF('Member Info'!F81&gt;$S$1,CONCATENATE("Joined with practice on ", TEXT('Member Info'!F81, "DD/MM/YYYY")),IF('Member Info'!N81&lt;&gt;"",IF('Member Info'!N81&lt;$R$1,CONCATENATE("Left Scheme on ", TEXT('Member Info'!N81, "DD/MM/YYYY")),IF(ISERROR(G85),"Error Detected, No rate entered",IF(E85=0,"",IF(F85="","Error Detected, No Pensionable pay",IF(ISERROR(AB85)," Unknown Values entered.",IF(T85+U85&lt;1,"Acceptable",IF(R85+S85=200, "No Contributions Entered", IF(K85="","Error Detected, Choose reason&gt;",IF(X85="1",IF(T85=1,"Please Enter Deemed Pensionable Pay","Add Any Relevant Details Above"),"Please Give Details Above"))))))))),IF(ISERROR(G85),"Error Detected, No rate entered",IF(E85=0,"",IF(F85="","Error Detected, No Pensionable pay",IF(ISERROR(AB85)," Unknown Values entered.",IF(T85+U85&lt;1,"Acceptable",IF(R85+S85=200, "No Contributions Entered", IF(K85="","Error Detected, Choose reason&gt;",IF(X85="1",IF(T85=1,"Please Enter Deemed Pensionable Pay","Add relevant Details Above"),"Please give details Above")))))))))))</f>
        <v/>
      </c>
      <c r="K85" s="263"/>
      <c r="L85" s="93"/>
      <c r="M85" s="93" t="str">
        <f t="shared" si="4"/>
        <v/>
      </c>
      <c r="N85" s="96">
        <f t="shared" si="5"/>
        <v>0</v>
      </c>
      <c r="O85" s="96">
        <f t="shared" si="19"/>
        <v>0</v>
      </c>
      <c r="P85" s="220">
        <f>(ROUND((F85/100*'Member Info'!$W$2), 2))</f>
        <v>0</v>
      </c>
      <c r="Q85" s="220" t="e">
        <f t="shared" si="6"/>
        <v>#VALUE!</v>
      </c>
      <c r="R85" s="220" t="str">
        <f t="shared" si="7"/>
        <v/>
      </c>
      <c r="S85" s="229" t="str">
        <f t="shared" si="8"/>
        <v/>
      </c>
      <c r="T85" s="230" t="str">
        <f t="shared" si="9"/>
        <v/>
      </c>
      <c r="U85" s="230" t="str">
        <f t="shared" si="10"/>
        <v/>
      </c>
      <c r="V85" s="224">
        <f t="shared" si="11"/>
        <v>0</v>
      </c>
      <c r="W85" s="112">
        <f t="shared" si="12"/>
        <v>0</v>
      </c>
      <c r="X85" s="237" t="str">
        <f t="shared" si="1"/>
        <v/>
      </c>
      <c r="Y85" s="242" t="b">
        <f t="shared" si="2"/>
        <v>0</v>
      </c>
      <c r="Z85" s="237">
        <f t="shared" si="13"/>
        <v>0</v>
      </c>
      <c r="AA85" s="237">
        <f>IF('Member Info'!N81="",1,"")</f>
        <v>1</v>
      </c>
      <c r="AB85" s="245" t="e">
        <f t="shared" si="14"/>
        <v>#VALUE!</v>
      </c>
      <c r="AC85" s="132" t="str">
        <f t="shared" si="3"/>
        <v/>
      </c>
      <c r="AD85" s="126">
        <f t="shared" si="15"/>
        <v>1</v>
      </c>
      <c r="AE85" s="126" t="str">
        <f>IF('Member Info'!N81&lt;&gt;"",IF('Member Info'!N81&lt;=$R$1,1,0),"")</f>
        <v/>
      </c>
      <c r="AG85" s="126" t="b">
        <f t="shared" si="16"/>
        <v>0</v>
      </c>
      <c r="AH85" s="126">
        <f t="shared" si="17"/>
        <v>0</v>
      </c>
      <c r="AJ85" s="126">
        <f t="shared" si="18"/>
        <v>0</v>
      </c>
      <c r="AK85" s="126">
        <f>IF('Member Info'!F81&gt;$R$1,1,0)</f>
        <v>0</v>
      </c>
      <c r="AL85" s="126" t="b">
        <f>IF(ISERROR(R85),ERROR.TYPE(#REF!)=ERROR.TYPE(R85),FALSE)</f>
        <v>0</v>
      </c>
      <c r="AM85" s="126" t="b">
        <f>IF(ISERROR(S85),ERROR.TYPE(#REF!)=ERROR.TYPE(S85),FALSE)</f>
        <v>0</v>
      </c>
      <c r="AN85" s="126">
        <f>IF(OR('Member Info'!F81&gt;=$S$1,'Member Info'!N81&gt;=$R$1),1,0)</f>
        <v>0</v>
      </c>
    </row>
    <row r="86" spans="1:40" x14ac:dyDescent="0.25">
      <c r="A86" s="4">
        <v>54</v>
      </c>
      <c r="B86" s="166">
        <f>'Member Info'!D82</f>
        <v>0</v>
      </c>
      <c r="C86" s="166">
        <f>'Member Info'!E82</f>
        <v>0</v>
      </c>
      <c r="D86" s="166" t="str">
        <f>'Member Info'!G82</f>
        <v/>
      </c>
      <c r="E86" s="167">
        <f>'Member Info'!B82</f>
        <v>0</v>
      </c>
      <c r="F86" s="244"/>
      <c r="G86" s="168" t="str">
        <f>IF(E86=0,"",
IF('Member Info'!$AM$19&lt;=$R$1,
SUMPRODUCT('Member Info'!L82+IF('Member Info'!H82&gt;'Member Info'!$AJ$12,'Member Info'!$AK$13,IF('Member Info'!H82&gt;'Member Info'!$AJ$11,'Member Info'!$AK$12,IF('Member Info'!H82&gt;'Member Info'!$AJ$10,'Member Info'!$AK$11,IF('Member Info'!H82&gt;'Member Info'!$AJ$9,'Member Info'!$AK$10,IF('Member Info'!H82&gt;'Member Info'!$AJ$8,'Member Info'!$AK$9,'Member Info'!$AK$8)))))),
SUMPRODUCT('Member Info'!L82+IF('Member Info'!H82&gt;'Member Info'!$AG$17,'Member Info'!$AH$18,IF('Member Info'!H82&gt;'Member Info'!$AG$16,'Member Info'!$AH$17,IF('Member Info'!H82&gt;'Member Info'!$AG$15,'Member Info'!$AH$16,IF('Member Info'!H82&gt;'Member Info'!$AG$14,'Member Info'!$AH$15,IF('Member Info'!H82&gt;'Member Info'!$AG$13,'Member Info'!$AH$14,IF('Member Info'!H82&gt;'Member Info'!$AG$12,'Member Info'!$AH$13,IF('Member Info'!H82&gt;'Member Info'!$AG$11,'Member Info'!$AH$12,IF('Member Info'!H82&gt;'Member Info'!$AG$10,'Member Info'!$AH$11,IF('Member Info'!H82&gt;'Member Info'!$AG$9,'Member Info'!$AH$10,IF('Member Info'!H82&gt;'Member Info'!$AG$8,'Member Info'!$AH$9,'Member Info'!$AH$8)))))))))))))</f>
        <v/>
      </c>
      <c r="H86" s="26"/>
      <c r="I86" s="26"/>
      <c r="J86" s="107" t="str">
        <f>IF(E86=0,"",IF('Member Info'!F82&gt;$S$1,CONCATENATE("Joined with practice on ", TEXT('Member Info'!F82, "DD/MM/YYYY")),IF('Member Info'!N82&lt;&gt;"",IF('Member Info'!N82&lt;$R$1,CONCATENATE("Left Scheme on ", TEXT('Member Info'!N82, "DD/MM/YYYY")),IF(ISERROR(G86),"Error Detected, No rate entered",IF(E86=0,"",IF(F86="","Error Detected, No Pensionable pay",IF(ISERROR(AB86)," Unknown Values entered.",IF(T86+U86&lt;1,"Acceptable",IF(R86+S86=200, "No Contributions Entered", IF(K86="","Error Detected, Choose reason&gt;",IF(X86="1",IF(T86=1,"Please Enter Deemed Pensionable Pay","Add Any Relevant Details Above"),"Please Give Details Above"))))))))),IF(ISERROR(G86),"Error Detected, No rate entered",IF(E86=0,"",IF(F86="","Error Detected, No Pensionable pay",IF(ISERROR(AB86)," Unknown Values entered.",IF(T86+U86&lt;1,"Acceptable",IF(R86+S86=200, "No Contributions Entered", IF(K86="","Error Detected, Choose reason&gt;",IF(X86="1",IF(T86=1,"Please Enter Deemed Pensionable Pay","Add relevant Details Above"),"Please give details Above")))))))))))</f>
        <v/>
      </c>
      <c r="K86" s="263"/>
      <c r="L86" s="93"/>
      <c r="M86" s="93" t="str">
        <f t="shared" si="4"/>
        <v/>
      </c>
      <c r="N86" s="96">
        <f t="shared" si="5"/>
        <v>0</v>
      </c>
      <c r="O86" s="96">
        <f t="shared" si="19"/>
        <v>0</v>
      </c>
      <c r="P86" s="220">
        <f>(ROUND((F86/100*'Member Info'!$W$2), 2))</f>
        <v>0</v>
      </c>
      <c r="Q86" s="220" t="e">
        <f t="shared" si="6"/>
        <v>#VALUE!</v>
      </c>
      <c r="R86" s="220" t="str">
        <f t="shared" si="7"/>
        <v/>
      </c>
      <c r="S86" s="229" t="str">
        <f t="shared" si="8"/>
        <v/>
      </c>
      <c r="T86" s="230" t="str">
        <f t="shared" si="9"/>
        <v/>
      </c>
      <c r="U86" s="230" t="str">
        <f t="shared" si="10"/>
        <v/>
      </c>
      <c r="V86" s="224">
        <f t="shared" si="11"/>
        <v>0</v>
      </c>
      <c r="W86" s="112">
        <f t="shared" si="12"/>
        <v>0</v>
      </c>
      <c r="X86" s="237" t="str">
        <f t="shared" si="1"/>
        <v/>
      </c>
      <c r="Y86" s="242" t="b">
        <f t="shared" si="2"/>
        <v>0</v>
      </c>
      <c r="Z86" s="237">
        <f t="shared" si="13"/>
        <v>0</v>
      </c>
      <c r="AA86" s="237">
        <f>IF('Member Info'!N82="",1,"")</f>
        <v>1</v>
      </c>
      <c r="AB86" s="245" t="e">
        <f t="shared" si="14"/>
        <v>#VALUE!</v>
      </c>
      <c r="AC86" s="132" t="str">
        <f t="shared" si="3"/>
        <v/>
      </c>
      <c r="AD86" s="126">
        <f t="shared" si="15"/>
        <v>1</v>
      </c>
      <c r="AE86" s="126" t="str">
        <f>IF('Member Info'!N82&lt;&gt;"",IF('Member Info'!N82&lt;=$R$1,1,0),"")</f>
        <v/>
      </c>
      <c r="AG86" s="126" t="b">
        <f t="shared" si="16"/>
        <v>0</v>
      </c>
      <c r="AH86" s="126">
        <f t="shared" si="17"/>
        <v>0</v>
      </c>
      <c r="AJ86" s="126">
        <f t="shared" si="18"/>
        <v>0</v>
      </c>
      <c r="AK86" s="126">
        <f>IF('Member Info'!F82&gt;$R$1,1,0)</f>
        <v>0</v>
      </c>
      <c r="AL86" s="126" t="b">
        <f>IF(ISERROR(R86),ERROR.TYPE(#REF!)=ERROR.TYPE(R86),FALSE)</f>
        <v>0</v>
      </c>
      <c r="AM86" s="126" t="b">
        <f>IF(ISERROR(S86),ERROR.TYPE(#REF!)=ERROR.TYPE(S86),FALSE)</f>
        <v>0</v>
      </c>
      <c r="AN86" s="126">
        <f>IF(OR('Member Info'!F82&gt;=$S$1,'Member Info'!N82&gt;=$R$1),1,0)</f>
        <v>0</v>
      </c>
    </row>
    <row r="87" spans="1:40" x14ac:dyDescent="0.25">
      <c r="A87" s="4">
        <v>55</v>
      </c>
      <c r="B87" s="166">
        <f>'Member Info'!D83</f>
        <v>0</v>
      </c>
      <c r="C87" s="166">
        <f>'Member Info'!E83</f>
        <v>0</v>
      </c>
      <c r="D87" s="166" t="str">
        <f>'Member Info'!G83</f>
        <v/>
      </c>
      <c r="E87" s="167">
        <f>'Member Info'!B83</f>
        <v>0</v>
      </c>
      <c r="F87" s="244"/>
      <c r="G87" s="168" t="str">
        <f>IF(E87=0,"",
IF('Member Info'!$AM$19&lt;=$R$1,
SUMPRODUCT('Member Info'!L83+IF('Member Info'!H83&gt;'Member Info'!$AJ$12,'Member Info'!$AK$13,IF('Member Info'!H83&gt;'Member Info'!$AJ$11,'Member Info'!$AK$12,IF('Member Info'!H83&gt;'Member Info'!$AJ$10,'Member Info'!$AK$11,IF('Member Info'!H83&gt;'Member Info'!$AJ$9,'Member Info'!$AK$10,IF('Member Info'!H83&gt;'Member Info'!$AJ$8,'Member Info'!$AK$9,'Member Info'!$AK$8)))))),
SUMPRODUCT('Member Info'!L83+IF('Member Info'!H83&gt;'Member Info'!$AG$17,'Member Info'!$AH$18,IF('Member Info'!H83&gt;'Member Info'!$AG$16,'Member Info'!$AH$17,IF('Member Info'!H83&gt;'Member Info'!$AG$15,'Member Info'!$AH$16,IF('Member Info'!H83&gt;'Member Info'!$AG$14,'Member Info'!$AH$15,IF('Member Info'!H83&gt;'Member Info'!$AG$13,'Member Info'!$AH$14,IF('Member Info'!H83&gt;'Member Info'!$AG$12,'Member Info'!$AH$13,IF('Member Info'!H83&gt;'Member Info'!$AG$11,'Member Info'!$AH$12,IF('Member Info'!H83&gt;'Member Info'!$AG$10,'Member Info'!$AH$11,IF('Member Info'!H83&gt;'Member Info'!$AG$9,'Member Info'!$AH$10,IF('Member Info'!H83&gt;'Member Info'!$AG$8,'Member Info'!$AH$9,'Member Info'!$AH$8)))))))))))))</f>
        <v/>
      </c>
      <c r="H87" s="26"/>
      <c r="I87" s="26"/>
      <c r="J87" s="107" t="str">
        <f>IF(E87=0,"",IF('Member Info'!F83&gt;$S$1,CONCATENATE("Joined with practice on ", TEXT('Member Info'!F83, "DD/MM/YYYY")),IF('Member Info'!N83&lt;&gt;"",IF('Member Info'!N83&lt;$R$1,CONCATENATE("Left Scheme on ", TEXT('Member Info'!N83, "DD/MM/YYYY")),IF(ISERROR(G87),"Error Detected, No rate entered",IF(E87=0,"",IF(F87="","Error Detected, No Pensionable pay",IF(ISERROR(AB87)," Unknown Values entered.",IF(T87+U87&lt;1,"Acceptable",IF(R87+S87=200, "No Contributions Entered", IF(K87="","Error Detected, Choose reason&gt;",IF(X87="1",IF(T87=1,"Please Enter Deemed Pensionable Pay","Add Any Relevant Details Above"),"Please Give Details Above"))))))))),IF(ISERROR(G87),"Error Detected, No rate entered",IF(E87=0,"",IF(F87="","Error Detected, No Pensionable pay",IF(ISERROR(AB87)," Unknown Values entered.",IF(T87+U87&lt;1,"Acceptable",IF(R87+S87=200, "No Contributions Entered", IF(K87="","Error Detected, Choose reason&gt;",IF(X87="1",IF(T87=1,"Please Enter Deemed Pensionable Pay","Add relevant Details Above"),"Please give details Above")))))))))))</f>
        <v/>
      </c>
      <c r="K87" s="263"/>
      <c r="L87" s="93"/>
      <c r="M87" s="93" t="str">
        <f t="shared" si="4"/>
        <v/>
      </c>
      <c r="N87" s="96">
        <f t="shared" si="5"/>
        <v>0</v>
      </c>
      <c r="O87" s="96">
        <f t="shared" si="19"/>
        <v>0</v>
      </c>
      <c r="P87" s="220">
        <f>(ROUND((F87/100*'Member Info'!$W$2), 2))</f>
        <v>0</v>
      </c>
      <c r="Q87" s="220" t="e">
        <f t="shared" si="6"/>
        <v>#VALUE!</v>
      </c>
      <c r="R87" s="220" t="str">
        <f t="shared" si="7"/>
        <v/>
      </c>
      <c r="S87" s="229" t="str">
        <f t="shared" si="8"/>
        <v/>
      </c>
      <c r="T87" s="230" t="str">
        <f t="shared" si="9"/>
        <v/>
      </c>
      <c r="U87" s="230" t="str">
        <f t="shared" si="10"/>
        <v/>
      </c>
      <c r="V87" s="224">
        <f t="shared" si="11"/>
        <v>0</v>
      </c>
      <c r="W87" s="112">
        <f t="shared" si="12"/>
        <v>0</v>
      </c>
      <c r="X87" s="237" t="str">
        <f t="shared" si="1"/>
        <v/>
      </c>
      <c r="Y87" s="242" t="b">
        <f t="shared" si="2"/>
        <v>0</v>
      </c>
      <c r="Z87" s="237">
        <f t="shared" si="13"/>
        <v>0</v>
      </c>
      <c r="AA87" s="237">
        <f>IF('Member Info'!N83="",1,"")</f>
        <v>1</v>
      </c>
      <c r="AB87" s="245" t="e">
        <f t="shared" si="14"/>
        <v>#VALUE!</v>
      </c>
      <c r="AC87" s="132" t="str">
        <f t="shared" si="3"/>
        <v/>
      </c>
      <c r="AD87" s="126">
        <f t="shared" si="15"/>
        <v>1</v>
      </c>
      <c r="AE87" s="126" t="str">
        <f>IF('Member Info'!N83&lt;&gt;"",IF('Member Info'!N83&lt;=$R$1,1,0),"")</f>
        <v/>
      </c>
      <c r="AG87" s="126" t="b">
        <f t="shared" si="16"/>
        <v>0</v>
      </c>
      <c r="AH87" s="126">
        <f t="shared" si="17"/>
        <v>0</v>
      </c>
      <c r="AJ87" s="126">
        <f t="shared" si="18"/>
        <v>0</v>
      </c>
      <c r="AK87" s="126">
        <f>IF('Member Info'!F83&gt;$R$1,1,0)</f>
        <v>0</v>
      </c>
      <c r="AL87" s="126" t="b">
        <f>IF(ISERROR(R87),ERROR.TYPE(#REF!)=ERROR.TYPE(R87),FALSE)</f>
        <v>0</v>
      </c>
      <c r="AM87" s="126" t="b">
        <f>IF(ISERROR(S87),ERROR.TYPE(#REF!)=ERROR.TYPE(S87),FALSE)</f>
        <v>0</v>
      </c>
      <c r="AN87" s="126">
        <f>IF(OR('Member Info'!F83&gt;=$S$1,'Member Info'!N83&gt;=$R$1),1,0)</f>
        <v>0</v>
      </c>
    </row>
    <row r="88" spans="1:40" x14ac:dyDescent="0.25">
      <c r="A88" s="4">
        <v>56</v>
      </c>
      <c r="B88" s="166">
        <f>'Member Info'!D84</f>
        <v>0</v>
      </c>
      <c r="C88" s="166">
        <f>'Member Info'!E84</f>
        <v>0</v>
      </c>
      <c r="D88" s="166" t="str">
        <f>'Member Info'!G84</f>
        <v/>
      </c>
      <c r="E88" s="167">
        <f>'Member Info'!B84</f>
        <v>0</v>
      </c>
      <c r="F88" s="244"/>
      <c r="G88" s="168" t="str">
        <f>IF(E88=0,"",
IF('Member Info'!$AM$19&lt;=$R$1,
SUMPRODUCT('Member Info'!L84+IF('Member Info'!H84&gt;'Member Info'!$AJ$12,'Member Info'!$AK$13,IF('Member Info'!H84&gt;'Member Info'!$AJ$11,'Member Info'!$AK$12,IF('Member Info'!H84&gt;'Member Info'!$AJ$10,'Member Info'!$AK$11,IF('Member Info'!H84&gt;'Member Info'!$AJ$9,'Member Info'!$AK$10,IF('Member Info'!H84&gt;'Member Info'!$AJ$8,'Member Info'!$AK$9,'Member Info'!$AK$8)))))),
SUMPRODUCT('Member Info'!L84+IF('Member Info'!H84&gt;'Member Info'!$AG$17,'Member Info'!$AH$18,IF('Member Info'!H84&gt;'Member Info'!$AG$16,'Member Info'!$AH$17,IF('Member Info'!H84&gt;'Member Info'!$AG$15,'Member Info'!$AH$16,IF('Member Info'!H84&gt;'Member Info'!$AG$14,'Member Info'!$AH$15,IF('Member Info'!H84&gt;'Member Info'!$AG$13,'Member Info'!$AH$14,IF('Member Info'!H84&gt;'Member Info'!$AG$12,'Member Info'!$AH$13,IF('Member Info'!H84&gt;'Member Info'!$AG$11,'Member Info'!$AH$12,IF('Member Info'!H84&gt;'Member Info'!$AG$10,'Member Info'!$AH$11,IF('Member Info'!H84&gt;'Member Info'!$AG$9,'Member Info'!$AH$10,IF('Member Info'!H84&gt;'Member Info'!$AG$8,'Member Info'!$AH$9,'Member Info'!$AH$8)))))))))))))</f>
        <v/>
      </c>
      <c r="H88" s="26"/>
      <c r="I88" s="26"/>
      <c r="J88" s="107" t="str">
        <f>IF(E88=0,"",IF('Member Info'!F84&gt;$S$1,CONCATENATE("Joined with practice on ", TEXT('Member Info'!F84, "DD/MM/YYYY")),IF('Member Info'!N84&lt;&gt;"",IF('Member Info'!N84&lt;$R$1,CONCATENATE("Left Scheme on ", TEXT('Member Info'!N84, "DD/MM/YYYY")),IF(ISERROR(G88),"Error Detected, No rate entered",IF(E88=0,"",IF(F88="","Error Detected, No Pensionable pay",IF(ISERROR(AB88)," Unknown Values entered.",IF(T88+U88&lt;1,"Acceptable",IF(R88+S88=200, "No Contributions Entered", IF(K88="","Error Detected, Choose reason&gt;",IF(X88="1",IF(T88=1,"Please Enter Deemed Pensionable Pay","Add Any Relevant Details Above"),"Please Give Details Above"))))))))),IF(ISERROR(G88),"Error Detected, No rate entered",IF(E88=0,"",IF(F88="","Error Detected, No Pensionable pay",IF(ISERROR(AB88)," Unknown Values entered.",IF(T88+U88&lt;1,"Acceptable",IF(R88+S88=200, "No Contributions Entered", IF(K88="","Error Detected, Choose reason&gt;",IF(X88="1",IF(T88=1,"Please Enter Deemed Pensionable Pay","Add relevant Details Above"),"Please give details Above")))))))))))</f>
        <v/>
      </c>
      <c r="K88" s="263"/>
      <c r="L88" s="93"/>
      <c r="M88" s="93" t="str">
        <f t="shared" si="4"/>
        <v/>
      </c>
      <c r="N88" s="96">
        <f t="shared" si="5"/>
        <v>0</v>
      </c>
      <c r="O88" s="96">
        <f t="shared" si="19"/>
        <v>0</v>
      </c>
      <c r="P88" s="220">
        <f>(ROUND((F88/100*'Member Info'!$W$2), 2))</f>
        <v>0</v>
      </c>
      <c r="Q88" s="220" t="e">
        <f t="shared" si="6"/>
        <v>#VALUE!</v>
      </c>
      <c r="R88" s="220" t="str">
        <f t="shared" si="7"/>
        <v/>
      </c>
      <c r="S88" s="229" t="str">
        <f t="shared" si="8"/>
        <v/>
      </c>
      <c r="T88" s="230" t="str">
        <f t="shared" si="9"/>
        <v/>
      </c>
      <c r="U88" s="230" t="str">
        <f t="shared" si="10"/>
        <v/>
      </c>
      <c r="V88" s="224">
        <f t="shared" si="11"/>
        <v>0</v>
      </c>
      <c r="W88" s="112">
        <f t="shared" si="12"/>
        <v>0</v>
      </c>
      <c r="X88" s="237" t="str">
        <f t="shared" si="1"/>
        <v/>
      </c>
      <c r="Y88" s="242" t="b">
        <f t="shared" si="2"/>
        <v>0</v>
      </c>
      <c r="Z88" s="237">
        <f t="shared" si="13"/>
        <v>0</v>
      </c>
      <c r="AA88" s="237">
        <f>IF('Member Info'!N84="",1,"")</f>
        <v>1</v>
      </c>
      <c r="AB88" s="245" t="e">
        <f t="shared" si="14"/>
        <v>#VALUE!</v>
      </c>
      <c r="AC88" s="132" t="str">
        <f t="shared" si="3"/>
        <v/>
      </c>
      <c r="AD88" s="126">
        <f t="shared" si="15"/>
        <v>1</v>
      </c>
      <c r="AE88" s="126" t="str">
        <f>IF('Member Info'!N84&lt;&gt;"",IF('Member Info'!N84&lt;=$R$1,1,0),"")</f>
        <v/>
      </c>
      <c r="AG88" s="126" t="b">
        <f t="shared" si="16"/>
        <v>0</v>
      </c>
      <c r="AH88" s="126">
        <f t="shared" si="17"/>
        <v>0</v>
      </c>
      <c r="AJ88" s="126">
        <f t="shared" si="18"/>
        <v>0</v>
      </c>
      <c r="AK88" s="126">
        <f>IF('Member Info'!F84&gt;$R$1,1,0)</f>
        <v>0</v>
      </c>
      <c r="AL88" s="126" t="b">
        <f>IF(ISERROR(R88),ERROR.TYPE(#REF!)=ERROR.TYPE(R88),FALSE)</f>
        <v>0</v>
      </c>
      <c r="AM88" s="126" t="b">
        <f>IF(ISERROR(S88),ERROR.TYPE(#REF!)=ERROR.TYPE(S88),FALSE)</f>
        <v>0</v>
      </c>
      <c r="AN88" s="126">
        <f>IF(OR('Member Info'!F84&gt;=$S$1,'Member Info'!N84&gt;=$R$1),1,0)</f>
        <v>0</v>
      </c>
    </row>
    <row r="89" spans="1:40" x14ac:dyDescent="0.25">
      <c r="A89" s="4">
        <v>57</v>
      </c>
      <c r="B89" s="166">
        <f>'Member Info'!D85</f>
        <v>0</v>
      </c>
      <c r="C89" s="166">
        <f>'Member Info'!E85</f>
        <v>0</v>
      </c>
      <c r="D89" s="166" t="str">
        <f>'Member Info'!G85</f>
        <v/>
      </c>
      <c r="E89" s="167">
        <f>'Member Info'!B85</f>
        <v>0</v>
      </c>
      <c r="F89" s="244"/>
      <c r="G89" s="168" t="str">
        <f>IF(E89=0,"",
IF('Member Info'!$AM$19&lt;=$R$1,
SUMPRODUCT('Member Info'!L85+IF('Member Info'!H85&gt;'Member Info'!$AJ$12,'Member Info'!$AK$13,IF('Member Info'!H85&gt;'Member Info'!$AJ$11,'Member Info'!$AK$12,IF('Member Info'!H85&gt;'Member Info'!$AJ$10,'Member Info'!$AK$11,IF('Member Info'!H85&gt;'Member Info'!$AJ$9,'Member Info'!$AK$10,IF('Member Info'!H85&gt;'Member Info'!$AJ$8,'Member Info'!$AK$9,'Member Info'!$AK$8)))))),
SUMPRODUCT('Member Info'!L85+IF('Member Info'!H85&gt;'Member Info'!$AG$17,'Member Info'!$AH$18,IF('Member Info'!H85&gt;'Member Info'!$AG$16,'Member Info'!$AH$17,IF('Member Info'!H85&gt;'Member Info'!$AG$15,'Member Info'!$AH$16,IF('Member Info'!H85&gt;'Member Info'!$AG$14,'Member Info'!$AH$15,IF('Member Info'!H85&gt;'Member Info'!$AG$13,'Member Info'!$AH$14,IF('Member Info'!H85&gt;'Member Info'!$AG$12,'Member Info'!$AH$13,IF('Member Info'!H85&gt;'Member Info'!$AG$11,'Member Info'!$AH$12,IF('Member Info'!H85&gt;'Member Info'!$AG$10,'Member Info'!$AH$11,IF('Member Info'!H85&gt;'Member Info'!$AG$9,'Member Info'!$AH$10,IF('Member Info'!H85&gt;'Member Info'!$AG$8,'Member Info'!$AH$9,'Member Info'!$AH$8)))))))))))))</f>
        <v/>
      </c>
      <c r="H89" s="26"/>
      <c r="I89" s="26"/>
      <c r="J89" s="107" t="str">
        <f>IF(E89=0,"",IF('Member Info'!F85&gt;$S$1,CONCATENATE("Joined with practice on ", TEXT('Member Info'!F85, "DD/MM/YYYY")),IF('Member Info'!N85&lt;&gt;"",IF('Member Info'!N85&lt;$R$1,CONCATENATE("Left Scheme on ", TEXT('Member Info'!N85, "DD/MM/YYYY")),IF(ISERROR(G89),"Error Detected, No rate entered",IF(E89=0,"",IF(F89="","Error Detected, No Pensionable pay",IF(ISERROR(AB89)," Unknown Values entered.",IF(T89+U89&lt;1,"Acceptable",IF(R89+S89=200, "No Contributions Entered", IF(K89="","Error Detected, Choose reason&gt;",IF(X89="1",IF(T89=1,"Please Enter Deemed Pensionable Pay","Add Any Relevant Details Above"),"Please Give Details Above"))))))))),IF(ISERROR(G89),"Error Detected, No rate entered",IF(E89=0,"",IF(F89="","Error Detected, No Pensionable pay",IF(ISERROR(AB89)," Unknown Values entered.",IF(T89+U89&lt;1,"Acceptable",IF(R89+S89=200, "No Contributions Entered", IF(K89="","Error Detected, Choose reason&gt;",IF(X89="1",IF(T89=1,"Please Enter Deemed Pensionable Pay","Add relevant Details Above"),"Please give details Above")))))))))))</f>
        <v/>
      </c>
      <c r="K89" s="263"/>
      <c r="L89" s="93"/>
      <c r="M89" s="93" t="str">
        <f t="shared" si="4"/>
        <v/>
      </c>
      <c r="N89" s="96">
        <f t="shared" si="5"/>
        <v>0</v>
      </c>
      <c r="O89" s="96">
        <f t="shared" si="19"/>
        <v>0</v>
      </c>
      <c r="P89" s="220">
        <f>(ROUND((F89/100*'Member Info'!$W$2), 2))</f>
        <v>0</v>
      </c>
      <c r="Q89" s="220" t="e">
        <f t="shared" si="6"/>
        <v>#VALUE!</v>
      </c>
      <c r="R89" s="220" t="str">
        <f t="shared" si="7"/>
        <v/>
      </c>
      <c r="S89" s="229" t="str">
        <f t="shared" si="8"/>
        <v/>
      </c>
      <c r="T89" s="230" t="str">
        <f t="shared" si="9"/>
        <v/>
      </c>
      <c r="U89" s="230" t="str">
        <f t="shared" si="10"/>
        <v/>
      </c>
      <c r="V89" s="224">
        <f t="shared" si="11"/>
        <v>0</v>
      </c>
      <c r="W89" s="112">
        <f t="shared" si="12"/>
        <v>0</v>
      </c>
      <c r="X89" s="237" t="str">
        <f t="shared" si="1"/>
        <v/>
      </c>
      <c r="Y89" s="242" t="b">
        <f t="shared" si="2"/>
        <v>0</v>
      </c>
      <c r="Z89" s="237">
        <f t="shared" si="13"/>
        <v>0</v>
      </c>
      <c r="AA89" s="237">
        <f>IF('Member Info'!N85="",1,"")</f>
        <v>1</v>
      </c>
      <c r="AB89" s="245" t="e">
        <f t="shared" si="14"/>
        <v>#VALUE!</v>
      </c>
      <c r="AC89" s="132" t="str">
        <f t="shared" si="3"/>
        <v/>
      </c>
      <c r="AD89" s="126">
        <f t="shared" si="15"/>
        <v>1</v>
      </c>
      <c r="AE89" s="126" t="str">
        <f>IF('Member Info'!N85&lt;&gt;"",IF('Member Info'!N85&lt;=$R$1,1,0),"")</f>
        <v/>
      </c>
      <c r="AG89" s="126" t="b">
        <f t="shared" si="16"/>
        <v>0</v>
      </c>
      <c r="AH89" s="126">
        <f t="shared" si="17"/>
        <v>0</v>
      </c>
      <c r="AJ89" s="126">
        <f t="shared" si="18"/>
        <v>0</v>
      </c>
      <c r="AK89" s="126">
        <f>IF('Member Info'!F85&gt;$R$1,1,0)</f>
        <v>0</v>
      </c>
      <c r="AL89" s="126" t="b">
        <f>IF(ISERROR(R89),ERROR.TYPE(#REF!)=ERROR.TYPE(R89),FALSE)</f>
        <v>0</v>
      </c>
      <c r="AM89" s="126" t="b">
        <f>IF(ISERROR(S89),ERROR.TYPE(#REF!)=ERROR.TYPE(S89),FALSE)</f>
        <v>0</v>
      </c>
      <c r="AN89" s="126">
        <f>IF(OR('Member Info'!F85&gt;=$S$1,'Member Info'!N85&gt;=$R$1),1,0)</f>
        <v>0</v>
      </c>
    </row>
    <row r="90" spans="1:40" x14ac:dyDescent="0.25">
      <c r="A90" s="4">
        <v>58</v>
      </c>
      <c r="B90" s="166">
        <f>'Member Info'!D86</f>
        <v>0</v>
      </c>
      <c r="C90" s="166">
        <f>'Member Info'!E86</f>
        <v>0</v>
      </c>
      <c r="D90" s="166" t="str">
        <f>'Member Info'!G86</f>
        <v/>
      </c>
      <c r="E90" s="167">
        <f>'Member Info'!B86</f>
        <v>0</v>
      </c>
      <c r="F90" s="244"/>
      <c r="G90" s="168" t="str">
        <f>IF(E90=0,"",
IF('Member Info'!$AM$19&lt;=$R$1,
SUMPRODUCT('Member Info'!L86+IF('Member Info'!H86&gt;'Member Info'!$AJ$12,'Member Info'!$AK$13,IF('Member Info'!H86&gt;'Member Info'!$AJ$11,'Member Info'!$AK$12,IF('Member Info'!H86&gt;'Member Info'!$AJ$10,'Member Info'!$AK$11,IF('Member Info'!H86&gt;'Member Info'!$AJ$9,'Member Info'!$AK$10,IF('Member Info'!H86&gt;'Member Info'!$AJ$8,'Member Info'!$AK$9,'Member Info'!$AK$8)))))),
SUMPRODUCT('Member Info'!L86+IF('Member Info'!H86&gt;'Member Info'!$AG$17,'Member Info'!$AH$18,IF('Member Info'!H86&gt;'Member Info'!$AG$16,'Member Info'!$AH$17,IF('Member Info'!H86&gt;'Member Info'!$AG$15,'Member Info'!$AH$16,IF('Member Info'!H86&gt;'Member Info'!$AG$14,'Member Info'!$AH$15,IF('Member Info'!H86&gt;'Member Info'!$AG$13,'Member Info'!$AH$14,IF('Member Info'!H86&gt;'Member Info'!$AG$12,'Member Info'!$AH$13,IF('Member Info'!H86&gt;'Member Info'!$AG$11,'Member Info'!$AH$12,IF('Member Info'!H86&gt;'Member Info'!$AG$10,'Member Info'!$AH$11,IF('Member Info'!H86&gt;'Member Info'!$AG$9,'Member Info'!$AH$10,IF('Member Info'!H86&gt;'Member Info'!$AG$8,'Member Info'!$AH$9,'Member Info'!$AH$8)))))))))))))</f>
        <v/>
      </c>
      <c r="H90" s="26"/>
      <c r="I90" s="26"/>
      <c r="J90" s="107" t="str">
        <f>IF(E90=0,"",IF('Member Info'!F86&gt;$S$1,CONCATENATE("Joined with practice on ", TEXT('Member Info'!F86, "DD/MM/YYYY")),IF('Member Info'!N86&lt;&gt;"",IF('Member Info'!N86&lt;$R$1,CONCATENATE("Left Scheme on ", TEXT('Member Info'!N86, "DD/MM/YYYY")),IF(ISERROR(G90),"Error Detected, No rate entered",IF(E90=0,"",IF(F90="","Error Detected, No Pensionable pay",IF(ISERROR(AB90)," Unknown Values entered.",IF(T90+U90&lt;1,"Acceptable",IF(R90+S90=200, "No Contributions Entered", IF(K90="","Error Detected, Choose reason&gt;",IF(X90="1",IF(T90=1,"Please Enter Deemed Pensionable Pay","Add Any Relevant Details Above"),"Please Give Details Above"))))))))),IF(ISERROR(G90),"Error Detected, No rate entered",IF(E90=0,"",IF(F90="","Error Detected, No Pensionable pay",IF(ISERROR(AB90)," Unknown Values entered.",IF(T90+U90&lt;1,"Acceptable",IF(R90+S90=200, "No Contributions Entered", IF(K90="","Error Detected, Choose reason&gt;",IF(X90="1",IF(T90=1,"Please Enter Deemed Pensionable Pay","Add relevant Details Above"),"Please give details Above")))))))))))</f>
        <v/>
      </c>
      <c r="K90" s="263"/>
      <c r="L90" s="93"/>
      <c r="M90" s="93" t="str">
        <f t="shared" si="4"/>
        <v/>
      </c>
      <c r="N90" s="96">
        <f t="shared" si="5"/>
        <v>0</v>
      </c>
      <c r="O90" s="96">
        <f t="shared" si="19"/>
        <v>0</v>
      </c>
      <c r="P90" s="220">
        <f>(ROUND((F90/100*'Member Info'!$W$2), 2))</f>
        <v>0</v>
      </c>
      <c r="Q90" s="220" t="e">
        <f t="shared" si="6"/>
        <v>#VALUE!</v>
      </c>
      <c r="R90" s="220" t="str">
        <f t="shared" si="7"/>
        <v/>
      </c>
      <c r="S90" s="229" t="str">
        <f t="shared" si="8"/>
        <v/>
      </c>
      <c r="T90" s="230" t="str">
        <f t="shared" si="9"/>
        <v/>
      </c>
      <c r="U90" s="230" t="str">
        <f t="shared" si="10"/>
        <v/>
      </c>
      <c r="V90" s="224">
        <f t="shared" si="11"/>
        <v>0</v>
      </c>
      <c r="W90" s="112">
        <f t="shared" si="12"/>
        <v>0</v>
      </c>
      <c r="X90" s="237" t="str">
        <f t="shared" si="1"/>
        <v/>
      </c>
      <c r="Y90" s="242" t="b">
        <f t="shared" si="2"/>
        <v>0</v>
      </c>
      <c r="Z90" s="237">
        <f t="shared" si="13"/>
        <v>0</v>
      </c>
      <c r="AA90" s="237">
        <f>IF('Member Info'!N86="",1,"")</f>
        <v>1</v>
      </c>
      <c r="AB90" s="245" t="e">
        <f t="shared" si="14"/>
        <v>#VALUE!</v>
      </c>
      <c r="AC90" s="132" t="str">
        <f t="shared" si="3"/>
        <v/>
      </c>
      <c r="AD90" s="126">
        <f t="shared" si="15"/>
        <v>1</v>
      </c>
      <c r="AE90" s="126" t="str">
        <f>IF('Member Info'!N86&lt;&gt;"",IF('Member Info'!N86&lt;=$R$1,1,0),"")</f>
        <v/>
      </c>
      <c r="AG90" s="126" t="b">
        <f t="shared" si="16"/>
        <v>0</v>
      </c>
      <c r="AH90" s="126">
        <f t="shared" si="17"/>
        <v>0</v>
      </c>
      <c r="AJ90" s="126">
        <f t="shared" si="18"/>
        <v>0</v>
      </c>
      <c r="AK90" s="126">
        <f>IF('Member Info'!F86&gt;$R$1,1,0)</f>
        <v>0</v>
      </c>
      <c r="AL90" s="126" t="b">
        <f>IF(ISERROR(R90),ERROR.TYPE(#REF!)=ERROR.TYPE(R90),FALSE)</f>
        <v>0</v>
      </c>
      <c r="AM90" s="126" t="b">
        <f>IF(ISERROR(S90),ERROR.TYPE(#REF!)=ERROR.TYPE(S90),FALSE)</f>
        <v>0</v>
      </c>
      <c r="AN90" s="126">
        <f>IF(OR('Member Info'!F86&gt;=$S$1,'Member Info'!N86&gt;=$R$1),1,0)</f>
        <v>0</v>
      </c>
    </row>
    <row r="91" spans="1:40" x14ac:dyDescent="0.25">
      <c r="A91" s="4">
        <v>59</v>
      </c>
      <c r="B91" s="166">
        <f>'Member Info'!D87</f>
        <v>0</v>
      </c>
      <c r="C91" s="166">
        <f>'Member Info'!E87</f>
        <v>0</v>
      </c>
      <c r="D91" s="166" t="str">
        <f>'Member Info'!G87</f>
        <v/>
      </c>
      <c r="E91" s="167">
        <f>'Member Info'!B87</f>
        <v>0</v>
      </c>
      <c r="F91" s="244"/>
      <c r="G91" s="168" t="str">
        <f>IF(E91=0,"",
IF('Member Info'!$AM$19&lt;=$R$1,
SUMPRODUCT('Member Info'!L87+IF('Member Info'!H87&gt;'Member Info'!$AJ$12,'Member Info'!$AK$13,IF('Member Info'!H87&gt;'Member Info'!$AJ$11,'Member Info'!$AK$12,IF('Member Info'!H87&gt;'Member Info'!$AJ$10,'Member Info'!$AK$11,IF('Member Info'!H87&gt;'Member Info'!$AJ$9,'Member Info'!$AK$10,IF('Member Info'!H87&gt;'Member Info'!$AJ$8,'Member Info'!$AK$9,'Member Info'!$AK$8)))))),
SUMPRODUCT('Member Info'!L87+IF('Member Info'!H87&gt;'Member Info'!$AG$17,'Member Info'!$AH$18,IF('Member Info'!H87&gt;'Member Info'!$AG$16,'Member Info'!$AH$17,IF('Member Info'!H87&gt;'Member Info'!$AG$15,'Member Info'!$AH$16,IF('Member Info'!H87&gt;'Member Info'!$AG$14,'Member Info'!$AH$15,IF('Member Info'!H87&gt;'Member Info'!$AG$13,'Member Info'!$AH$14,IF('Member Info'!H87&gt;'Member Info'!$AG$12,'Member Info'!$AH$13,IF('Member Info'!H87&gt;'Member Info'!$AG$11,'Member Info'!$AH$12,IF('Member Info'!H87&gt;'Member Info'!$AG$10,'Member Info'!$AH$11,IF('Member Info'!H87&gt;'Member Info'!$AG$9,'Member Info'!$AH$10,IF('Member Info'!H87&gt;'Member Info'!$AG$8,'Member Info'!$AH$9,'Member Info'!$AH$8)))))))))))))</f>
        <v/>
      </c>
      <c r="H91" s="26"/>
      <c r="I91" s="26"/>
      <c r="J91" s="107" t="str">
        <f>IF(E91=0,"",IF('Member Info'!F87&gt;$S$1,CONCATENATE("Joined with practice on ", TEXT('Member Info'!F87, "DD/MM/YYYY")),IF('Member Info'!N87&lt;&gt;"",IF('Member Info'!N87&lt;$R$1,CONCATENATE("Left Scheme on ", TEXT('Member Info'!N87, "DD/MM/YYYY")),IF(ISERROR(G91),"Error Detected, No rate entered",IF(E91=0,"",IF(F91="","Error Detected, No Pensionable pay",IF(ISERROR(AB91)," Unknown Values entered.",IF(T91+U91&lt;1,"Acceptable",IF(R91+S91=200, "No Contributions Entered", IF(K91="","Error Detected, Choose reason&gt;",IF(X91="1",IF(T91=1,"Please Enter Deemed Pensionable Pay","Add Any Relevant Details Above"),"Please Give Details Above"))))))))),IF(ISERROR(G91),"Error Detected, No rate entered",IF(E91=0,"",IF(F91="","Error Detected, No Pensionable pay",IF(ISERROR(AB91)," Unknown Values entered.",IF(T91+U91&lt;1,"Acceptable",IF(R91+S91=200, "No Contributions Entered", IF(K91="","Error Detected, Choose reason&gt;",IF(X91="1",IF(T91=1,"Please Enter Deemed Pensionable Pay","Add relevant Details Above"),"Please give details Above")))))))))))</f>
        <v/>
      </c>
      <c r="K91" s="263"/>
      <c r="L91" s="93"/>
      <c r="M91" s="93" t="str">
        <f t="shared" si="4"/>
        <v/>
      </c>
      <c r="N91" s="96">
        <f t="shared" si="5"/>
        <v>0</v>
      </c>
      <c r="O91" s="96">
        <f t="shared" si="19"/>
        <v>0</v>
      </c>
      <c r="P91" s="220">
        <f>(ROUND((F91/100*'Member Info'!$W$2), 2))</f>
        <v>0</v>
      </c>
      <c r="Q91" s="220" t="e">
        <f t="shared" si="6"/>
        <v>#VALUE!</v>
      </c>
      <c r="R91" s="220" t="str">
        <f t="shared" si="7"/>
        <v/>
      </c>
      <c r="S91" s="229" t="str">
        <f t="shared" si="8"/>
        <v/>
      </c>
      <c r="T91" s="230" t="str">
        <f t="shared" si="9"/>
        <v/>
      </c>
      <c r="U91" s="230" t="str">
        <f t="shared" si="10"/>
        <v/>
      </c>
      <c r="V91" s="224">
        <f t="shared" si="11"/>
        <v>0</v>
      </c>
      <c r="W91" s="112">
        <f t="shared" si="12"/>
        <v>0</v>
      </c>
      <c r="X91" s="237" t="str">
        <f t="shared" si="1"/>
        <v/>
      </c>
      <c r="Y91" s="242" t="b">
        <f t="shared" si="2"/>
        <v>0</v>
      </c>
      <c r="Z91" s="237">
        <f t="shared" si="13"/>
        <v>0</v>
      </c>
      <c r="AA91" s="237">
        <f>IF('Member Info'!N87="",1,"")</f>
        <v>1</v>
      </c>
      <c r="AB91" s="245" t="e">
        <f t="shared" si="14"/>
        <v>#VALUE!</v>
      </c>
      <c r="AC91" s="132" t="str">
        <f t="shared" si="3"/>
        <v/>
      </c>
      <c r="AD91" s="126">
        <f t="shared" si="15"/>
        <v>1</v>
      </c>
      <c r="AE91" s="126" t="str">
        <f>IF('Member Info'!N87&lt;&gt;"",IF('Member Info'!N87&lt;=$R$1,1,0),"")</f>
        <v/>
      </c>
      <c r="AG91" s="126" t="b">
        <f t="shared" si="16"/>
        <v>0</v>
      </c>
      <c r="AH91" s="126">
        <f t="shared" si="17"/>
        <v>0</v>
      </c>
      <c r="AJ91" s="126">
        <f t="shared" si="18"/>
        <v>0</v>
      </c>
      <c r="AK91" s="126">
        <f>IF('Member Info'!F87&gt;$R$1,1,0)</f>
        <v>0</v>
      </c>
      <c r="AL91" s="126" t="b">
        <f>IF(ISERROR(R91),ERROR.TYPE(#REF!)=ERROR.TYPE(R91),FALSE)</f>
        <v>0</v>
      </c>
      <c r="AM91" s="126" t="b">
        <f>IF(ISERROR(S91),ERROR.TYPE(#REF!)=ERROR.TYPE(S91),FALSE)</f>
        <v>0</v>
      </c>
      <c r="AN91" s="126">
        <f>IF(OR('Member Info'!F87&gt;=$S$1,'Member Info'!N87&gt;=$R$1),1,0)</f>
        <v>0</v>
      </c>
    </row>
    <row r="92" spans="1:40" x14ac:dyDescent="0.25">
      <c r="A92" s="4">
        <v>60</v>
      </c>
      <c r="B92" s="166">
        <f>'Member Info'!D88</f>
        <v>0</v>
      </c>
      <c r="C92" s="166">
        <f>'Member Info'!E88</f>
        <v>0</v>
      </c>
      <c r="D92" s="166" t="str">
        <f>'Member Info'!G88</f>
        <v/>
      </c>
      <c r="E92" s="167">
        <f>'Member Info'!B88</f>
        <v>0</v>
      </c>
      <c r="F92" s="244"/>
      <c r="G92" s="168" t="str">
        <f>IF(E92=0,"",
IF('Member Info'!$AM$19&lt;=$R$1,
SUMPRODUCT('Member Info'!L88+IF('Member Info'!H88&gt;'Member Info'!$AJ$12,'Member Info'!$AK$13,IF('Member Info'!H88&gt;'Member Info'!$AJ$11,'Member Info'!$AK$12,IF('Member Info'!H88&gt;'Member Info'!$AJ$10,'Member Info'!$AK$11,IF('Member Info'!H88&gt;'Member Info'!$AJ$9,'Member Info'!$AK$10,IF('Member Info'!H88&gt;'Member Info'!$AJ$8,'Member Info'!$AK$9,'Member Info'!$AK$8)))))),
SUMPRODUCT('Member Info'!L88+IF('Member Info'!H88&gt;'Member Info'!$AG$17,'Member Info'!$AH$18,IF('Member Info'!H88&gt;'Member Info'!$AG$16,'Member Info'!$AH$17,IF('Member Info'!H88&gt;'Member Info'!$AG$15,'Member Info'!$AH$16,IF('Member Info'!H88&gt;'Member Info'!$AG$14,'Member Info'!$AH$15,IF('Member Info'!H88&gt;'Member Info'!$AG$13,'Member Info'!$AH$14,IF('Member Info'!H88&gt;'Member Info'!$AG$12,'Member Info'!$AH$13,IF('Member Info'!H88&gt;'Member Info'!$AG$11,'Member Info'!$AH$12,IF('Member Info'!H88&gt;'Member Info'!$AG$10,'Member Info'!$AH$11,IF('Member Info'!H88&gt;'Member Info'!$AG$9,'Member Info'!$AH$10,IF('Member Info'!H88&gt;'Member Info'!$AG$8,'Member Info'!$AH$9,'Member Info'!$AH$8)))))))))))))</f>
        <v/>
      </c>
      <c r="H92" s="26"/>
      <c r="I92" s="26"/>
      <c r="J92" s="107" t="str">
        <f>IF(E92=0,"",IF('Member Info'!F88&gt;$S$1,CONCATENATE("Joined with practice on ", TEXT('Member Info'!F88, "DD/MM/YYYY")),IF('Member Info'!N88&lt;&gt;"",IF('Member Info'!N88&lt;$R$1,CONCATENATE("Left Scheme on ", TEXT('Member Info'!N88, "DD/MM/YYYY")),IF(ISERROR(G92),"Error Detected, No rate entered",IF(E92=0,"",IF(F92="","Error Detected, No Pensionable pay",IF(ISERROR(AB92)," Unknown Values entered.",IF(T92+U92&lt;1,"Acceptable",IF(R92+S92=200, "No Contributions Entered", IF(K92="","Error Detected, Choose reason&gt;",IF(X92="1",IF(T92=1,"Please Enter Deemed Pensionable Pay","Add Any Relevant Details Above"),"Please Give Details Above"))))))))),IF(ISERROR(G92),"Error Detected, No rate entered",IF(E92=0,"",IF(F92="","Error Detected, No Pensionable pay",IF(ISERROR(AB92)," Unknown Values entered.",IF(T92+U92&lt;1,"Acceptable",IF(R92+S92=200, "No Contributions Entered", IF(K92="","Error Detected, Choose reason&gt;",IF(X92="1",IF(T92=1,"Please Enter Deemed Pensionable Pay","Add relevant Details Above"),"Please give details Above")))))))))))</f>
        <v/>
      </c>
      <c r="K92" s="263"/>
      <c r="L92" s="93"/>
      <c r="M92" s="93" t="str">
        <f t="shared" si="4"/>
        <v/>
      </c>
      <c r="N92" s="96">
        <f t="shared" si="5"/>
        <v>0</v>
      </c>
      <c r="O92" s="96">
        <f t="shared" si="19"/>
        <v>0</v>
      </c>
      <c r="P92" s="220">
        <f>(ROUND((F92/100*'Member Info'!$W$2), 2))</f>
        <v>0</v>
      </c>
      <c r="Q92" s="220" t="e">
        <f t="shared" si="6"/>
        <v>#VALUE!</v>
      </c>
      <c r="R92" s="220" t="str">
        <f t="shared" si="7"/>
        <v/>
      </c>
      <c r="S92" s="229" t="str">
        <f t="shared" si="8"/>
        <v/>
      </c>
      <c r="T92" s="230" t="str">
        <f t="shared" si="9"/>
        <v/>
      </c>
      <c r="U92" s="230" t="str">
        <f t="shared" si="10"/>
        <v/>
      </c>
      <c r="V92" s="224">
        <f t="shared" si="11"/>
        <v>0</v>
      </c>
      <c r="W92" s="112">
        <f t="shared" si="12"/>
        <v>0</v>
      </c>
      <c r="X92" s="237" t="str">
        <f t="shared" si="1"/>
        <v/>
      </c>
      <c r="Y92" s="242" t="b">
        <f t="shared" si="2"/>
        <v>0</v>
      </c>
      <c r="Z92" s="237">
        <f t="shared" si="13"/>
        <v>0</v>
      </c>
      <c r="AA92" s="237">
        <f>IF('Member Info'!N88="",1,"")</f>
        <v>1</v>
      </c>
      <c r="AB92" s="245" t="e">
        <f t="shared" si="14"/>
        <v>#VALUE!</v>
      </c>
      <c r="AC92" s="132" t="str">
        <f t="shared" si="3"/>
        <v/>
      </c>
      <c r="AD92" s="126">
        <f t="shared" si="15"/>
        <v>1</v>
      </c>
      <c r="AE92" s="126" t="str">
        <f>IF('Member Info'!N88&lt;&gt;"",IF('Member Info'!N88&lt;=$R$1,1,0),"")</f>
        <v/>
      </c>
      <c r="AG92" s="126" t="b">
        <f t="shared" si="16"/>
        <v>0</v>
      </c>
      <c r="AH92" s="126">
        <f t="shared" si="17"/>
        <v>0</v>
      </c>
      <c r="AJ92" s="126">
        <f t="shared" si="18"/>
        <v>0</v>
      </c>
      <c r="AK92" s="126">
        <f>IF('Member Info'!F88&gt;$R$1,1,0)</f>
        <v>0</v>
      </c>
      <c r="AL92" s="126" t="b">
        <f>IF(ISERROR(R92),ERROR.TYPE(#REF!)=ERROR.TYPE(R92),FALSE)</f>
        <v>0</v>
      </c>
      <c r="AM92" s="126" t="b">
        <f>IF(ISERROR(S92),ERROR.TYPE(#REF!)=ERROR.TYPE(S92),FALSE)</f>
        <v>0</v>
      </c>
      <c r="AN92" s="126">
        <f>IF(OR('Member Info'!F88&gt;=$S$1,'Member Info'!N88&gt;=$R$1),1,0)</f>
        <v>0</v>
      </c>
    </row>
    <row r="93" spans="1:40" x14ac:dyDescent="0.25">
      <c r="A93" s="4">
        <v>61</v>
      </c>
      <c r="B93" s="166">
        <f>'Member Info'!D89</f>
        <v>0</v>
      </c>
      <c r="C93" s="166">
        <f>'Member Info'!E89</f>
        <v>0</v>
      </c>
      <c r="D93" s="166" t="str">
        <f>'Member Info'!G89</f>
        <v/>
      </c>
      <c r="E93" s="167">
        <f>'Member Info'!B89</f>
        <v>0</v>
      </c>
      <c r="F93" s="244"/>
      <c r="G93" s="168" t="str">
        <f>IF(E93=0,"",
IF('Member Info'!$AM$19&lt;=$R$1,
SUMPRODUCT('Member Info'!L89+IF('Member Info'!H89&gt;'Member Info'!$AJ$12,'Member Info'!$AK$13,IF('Member Info'!H89&gt;'Member Info'!$AJ$11,'Member Info'!$AK$12,IF('Member Info'!H89&gt;'Member Info'!$AJ$10,'Member Info'!$AK$11,IF('Member Info'!H89&gt;'Member Info'!$AJ$9,'Member Info'!$AK$10,IF('Member Info'!H89&gt;'Member Info'!$AJ$8,'Member Info'!$AK$9,'Member Info'!$AK$8)))))),
SUMPRODUCT('Member Info'!L89+IF('Member Info'!H89&gt;'Member Info'!$AG$17,'Member Info'!$AH$18,IF('Member Info'!H89&gt;'Member Info'!$AG$16,'Member Info'!$AH$17,IF('Member Info'!H89&gt;'Member Info'!$AG$15,'Member Info'!$AH$16,IF('Member Info'!H89&gt;'Member Info'!$AG$14,'Member Info'!$AH$15,IF('Member Info'!H89&gt;'Member Info'!$AG$13,'Member Info'!$AH$14,IF('Member Info'!H89&gt;'Member Info'!$AG$12,'Member Info'!$AH$13,IF('Member Info'!H89&gt;'Member Info'!$AG$11,'Member Info'!$AH$12,IF('Member Info'!H89&gt;'Member Info'!$AG$10,'Member Info'!$AH$11,IF('Member Info'!H89&gt;'Member Info'!$AG$9,'Member Info'!$AH$10,IF('Member Info'!H89&gt;'Member Info'!$AG$8,'Member Info'!$AH$9,'Member Info'!$AH$8)))))))))))))</f>
        <v/>
      </c>
      <c r="H93" s="26"/>
      <c r="I93" s="26"/>
      <c r="J93" s="107" t="str">
        <f>IF(E93=0,"",IF('Member Info'!F89&gt;$S$1,CONCATENATE("Joined with practice on ", TEXT('Member Info'!F89, "DD/MM/YYYY")),IF('Member Info'!N89&lt;&gt;"",IF('Member Info'!N89&lt;$R$1,CONCATENATE("Left Scheme on ", TEXT('Member Info'!N89, "DD/MM/YYYY")),IF(ISERROR(G93),"Error Detected, No rate entered",IF(E93=0,"",IF(F93="","Error Detected, No Pensionable pay",IF(ISERROR(AB93)," Unknown Values entered.",IF(T93+U93&lt;1,"Acceptable",IF(R93+S93=200, "No Contributions Entered", IF(K93="","Error Detected, Choose reason&gt;",IF(X93="1",IF(T93=1,"Please Enter Deemed Pensionable Pay","Add Any Relevant Details Above"),"Please Give Details Above"))))))))),IF(ISERROR(G93),"Error Detected, No rate entered",IF(E93=0,"",IF(F93="","Error Detected, No Pensionable pay",IF(ISERROR(AB93)," Unknown Values entered.",IF(T93+U93&lt;1,"Acceptable",IF(R93+S93=200, "No Contributions Entered", IF(K93="","Error Detected, Choose reason&gt;",IF(X93="1",IF(T93=1,"Please Enter Deemed Pensionable Pay","Add relevant Details Above"),"Please give details Above")))))))))))</f>
        <v/>
      </c>
      <c r="K93" s="263"/>
      <c r="L93" s="93"/>
      <c r="M93" s="93" t="str">
        <f t="shared" si="4"/>
        <v/>
      </c>
      <c r="N93" s="96">
        <f t="shared" si="5"/>
        <v>0</v>
      </c>
      <c r="O93" s="96">
        <f t="shared" si="19"/>
        <v>0</v>
      </c>
      <c r="P93" s="220">
        <f>(ROUND((F93/100*'Member Info'!$W$2), 2))</f>
        <v>0</v>
      </c>
      <c r="Q93" s="220" t="e">
        <f t="shared" si="6"/>
        <v>#VALUE!</v>
      </c>
      <c r="R93" s="220" t="str">
        <f t="shared" si="7"/>
        <v/>
      </c>
      <c r="S93" s="229" t="str">
        <f t="shared" si="8"/>
        <v/>
      </c>
      <c r="T93" s="230" t="str">
        <f t="shared" si="9"/>
        <v/>
      </c>
      <c r="U93" s="230" t="str">
        <f t="shared" si="10"/>
        <v/>
      </c>
      <c r="V93" s="224">
        <f t="shared" si="11"/>
        <v>0</v>
      </c>
      <c r="W93" s="112">
        <f t="shared" si="12"/>
        <v>0</v>
      </c>
      <c r="X93" s="237" t="str">
        <f t="shared" si="1"/>
        <v/>
      </c>
      <c r="Y93" s="242" t="b">
        <f t="shared" si="2"/>
        <v>0</v>
      </c>
      <c r="Z93" s="237">
        <f t="shared" si="13"/>
        <v>0</v>
      </c>
      <c r="AA93" s="237">
        <f>IF('Member Info'!N89="",1,"")</f>
        <v>1</v>
      </c>
      <c r="AB93" s="245" t="e">
        <f t="shared" si="14"/>
        <v>#VALUE!</v>
      </c>
      <c r="AC93" s="132" t="str">
        <f t="shared" si="3"/>
        <v/>
      </c>
      <c r="AD93" s="126">
        <f t="shared" si="15"/>
        <v>1</v>
      </c>
      <c r="AE93" s="126" t="str">
        <f>IF('Member Info'!N89&lt;&gt;"",IF('Member Info'!N89&lt;=$R$1,1,0),"")</f>
        <v/>
      </c>
      <c r="AG93" s="126" t="b">
        <f t="shared" si="16"/>
        <v>0</v>
      </c>
      <c r="AH93" s="126">
        <f t="shared" si="17"/>
        <v>0</v>
      </c>
      <c r="AJ93" s="126">
        <f t="shared" si="18"/>
        <v>0</v>
      </c>
      <c r="AK93" s="126">
        <f>IF('Member Info'!F89&gt;$R$1,1,0)</f>
        <v>0</v>
      </c>
      <c r="AL93" s="126" t="b">
        <f>IF(ISERROR(R93),ERROR.TYPE(#REF!)=ERROR.TYPE(R93),FALSE)</f>
        <v>0</v>
      </c>
      <c r="AM93" s="126" t="b">
        <f>IF(ISERROR(S93),ERROR.TYPE(#REF!)=ERROR.TYPE(S93),FALSE)</f>
        <v>0</v>
      </c>
      <c r="AN93" s="126">
        <f>IF(OR('Member Info'!F89&gt;=$S$1,'Member Info'!N89&gt;=$R$1),1,0)</f>
        <v>0</v>
      </c>
    </row>
    <row r="94" spans="1:40" x14ac:dyDescent="0.25">
      <c r="A94" s="4">
        <v>62</v>
      </c>
      <c r="B94" s="166">
        <f>'Member Info'!D90</f>
        <v>0</v>
      </c>
      <c r="C94" s="166">
        <f>'Member Info'!E90</f>
        <v>0</v>
      </c>
      <c r="D94" s="166" t="str">
        <f>'Member Info'!G90</f>
        <v/>
      </c>
      <c r="E94" s="167">
        <f>'Member Info'!B90</f>
        <v>0</v>
      </c>
      <c r="F94" s="244"/>
      <c r="G94" s="168" t="str">
        <f>IF(E94=0,"",
IF('Member Info'!$AM$19&lt;=$R$1,
SUMPRODUCT('Member Info'!L90+IF('Member Info'!H90&gt;'Member Info'!$AJ$12,'Member Info'!$AK$13,IF('Member Info'!H90&gt;'Member Info'!$AJ$11,'Member Info'!$AK$12,IF('Member Info'!H90&gt;'Member Info'!$AJ$10,'Member Info'!$AK$11,IF('Member Info'!H90&gt;'Member Info'!$AJ$9,'Member Info'!$AK$10,IF('Member Info'!H90&gt;'Member Info'!$AJ$8,'Member Info'!$AK$9,'Member Info'!$AK$8)))))),
SUMPRODUCT('Member Info'!L90+IF('Member Info'!H90&gt;'Member Info'!$AG$17,'Member Info'!$AH$18,IF('Member Info'!H90&gt;'Member Info'!$AG$16,'Member Info'!$AH$17,IF('Member Info'!H90&gt;'Member Info'!$AG$15,'Member Info'!$AH$16,IF('Member Info'!H90&gt;'Member Info'!$AG$14,'Member Info'!$AH$15,IF('Member Info'!H90&gt;'Member Info'!$AG$13,'Member Info'!$AH$14,IF('Member Info'!H90&gt;'Member Info'!$AG$12,'Member Info'!$AH$13,IF('Member Info'!H90&gt;'Member Info'!$AG$11,'Member Info'!$AH$12,IF('Member Info'!H90&gt;'Member Info'!$AG$10,'Member Info'!$AH$11,IF('Member Info'!H90&gt;'Member Info'!$AG$9,'Member Info'!$AH$10,IF('Member Info'!H90&gt;'Member Info'!$AG$8,'Member Info'!$AH$9,'Member Info'!$AH$8)))))))))))))</f>
        <v/>
      </c>
      <c r="H94" s="26"/>
      <c r="I94" s="26"/>
      <c r="J94" s="107" t="str">
        <f>IF(E94=0,"",IF('Member Info'!F90&gt;$S$1,CONCATENATE("Joined with practice on ", TEXT('Member Info'!F90, "DD/MM/YYYY")),IF('Member Info'!N90&lt;&gt;"",IF('Member Info'!N90&lt;$R$1,CONCATENATE("Left Scheme on ", TEXT('Member Info'!N90, "DD/MM/YYYY")),IF(ISERROR(G94),"Error Detected, No rate entered",IF(E94=0,"",IF(F94="","Error Detected, No Pensionable pay",IF(ISERROR(AB94)," Unknown Values entered.",IF(T94+U94&lt;1,"Acceptable",IF(R94+S94=200, "No Contributions Entered", IF(K94="","Error Detected, Choose reason&gt;",IF(X94="1",IF(T94=1,"Please Enter Deemed Pensionable Pay","Add Any Relevant Details Above"),"Please Give Details Above"))))))))),IF(ISERROR(G94),"Error Detected, No rate entered",IF(E94=0,"",IF(F94="","Error Detected, No Pensionable pay",IF(ISERROR(AB94)," Unknown Values entered.",IF(T94+U94&lt;1,"Acceptable",IF(R94+S94=200, "No Contributions Entered", IF(K94="","Error Detected, Choose reason&gt;",IF(X94="1",IF(T94=1,"Please Enter Deemed Pensionable Pay","Add relevant Details Above"),"Please give details Above")))))))))))</f>
        <v/>
      </c>
      <c r="K94" s="263"/>
      <c r="L94" s="93"/>
      <c r="M94" s="93" t="str">
        <f t="shared" si="4"/>
        <v/>
      </c>
      <c r="N94" s="96">
        <f t="shared" si="5"/>
        <v>0</v>
      </c>
      <c r="O94" s="96">
        <f t="shared" si="19"/>
        <v>0</v>
      </c>
      <c r="P94" s="220">
        <f>(ROUND((F94/100*'Member Info'!$W$2), 2))</f>
        <v>0</v>
      </c>
      <c r="Q94" s="220" t="e">
        <f t="shared" si="6"/>
        <v>#VALUE!</v>
      </c>
      <c r="R94" s="220" t="str">
        <f t="shared" si="7"/>
        <v/>
      </c>
      <c r="S94" s="229" t="str">
        <f t="shared" si="8"/>
        <v/>
      </c>
      <c r="T94" s="230" t="str">
        <f t="shared" si="9"/>
        <v/>
      </c>
      <c r="U94" s="230" t="str">
        <f t="shared" si="10"/>
        <v/>
      </c>
      <c r="V94" s="224">
        <f t="shared" si="11"/>
        <v>0</v>
      </c>
      <c r="W94" s="112">
        <f t="shared" si="12"/>
        <v>0</v>
      </c>
      <c r="X94" s="237" t="str">
        <f t="shared" si="1"/>
        <v/>
      </c>
      <c r="Y94" s="242" t="b">
        <f t="shared" si="2"/>
        <v>0</v>
      </c>
      <c r="Z94" s="237">
        <f t="shared" si="13"/>
        <v>0</v>
      </c>
      <c r="AA94" s="237">
        <f>IF('Member Info'!N90="",1,"")</f>
        <v>1</v>
      </c>
      <c r="AB94" s="245" t="e">
        <f t="shared" si="14"/>
        <v>#VALUE!</v>
      </c>
      <c r="AC94" s="132" t="str">
        <f t="shared" si="3"/>
        <v/>
      </c>
      <c r="AD94" s="126">
        <f t="shared" si="15"/>
        <v>1</v>
      </c>
      <c r="AE94" s="126" t="str">
        <f>IF('Member Info'!N90&lt;&gt;"",IF('Member Info'!N90&lt;=$R$1,1,0),"")</f>
        <v/>
      </c>
      <c r="AG94" s="126" t="b">
        <f t="shared" si="16"/>
        <v>0</v>
      </c>
      <c r="AH94" s="126">
        <f t="shared" si="17"/>
        <v>0</v>
      </c>
      <c r="AJ94" s="126">
        <f t="shared" si="18"/>
        <v>0</v>
      </c>
      <c r="AK94" s="126">
        <f>IF('Member Info'!F90&gt;$R$1,1,0)</f>
        <v>0</v>
      </c>
      <c r="AL94" s="126" t="b">
        <f>IF(ISERROR(R94),ERROR.TYPE(#REF!)=ERROR.TYPE(R94),FALSE)</f>
        <v>0</v>
      </c>
      <c r="AM94" s="126" t="b">
        <f>IF(ISERROR(S94),ERROR.TYPE(#REF!)=ERROR.TYPE(S94),FALSE)</f>
        <v>0</v>
      </c>
      <c r="AN94" s="126">
        <f>IF(OR('Member Info'!F90&gt;=$S$1,'Member Info'!N90&gt;=$R$1),1,0)</f>
        <v>0</v>
      </c>
    </row>
    <row r="95" spans="1:40" x14ac:dyDescent="0.25">
      <c r="A95" s="4">
        <v>63</v>
      </c>
      <c r="B95" s="166">
        <f>'Member Info'!D91</f>
        <v>0</v>
      </c>
      <c r="C95" s="166">
        <f>'Member Info'!E91</f>
        <v>0</v>
      </c>
      <c r="D95" s="166" t="str">
        <f>'Member Info'!G91</f>
        <v/>
      </c>
      <c r="E95" s="167">
        <f>'Member Info'!B91</f>
        <v>0</v>
      </c>
      <c r="F95" s="244"/>
      <c r="G95" s="168" t="str">
        <f>IF(E95=0,"",
IF('Member Info'!$AM$19&lt;=$R$1,
SUMPRODUCT('Member Info'!L91+IF('Member Info'!H91&gt;'Member Info'!$AJ$12,'Member Info'!$AK$13,IF('Member Info'!H91&gt;'Member Info'!$AJ$11,'Member Info'!$AK$12,IF('Member Info'!H91&gt;'Member Info'!$AJ$10,'Member Info'!$AK$11,IF('Member Info'!H91&gt;'Member Info'!$AJ$9,'Member Info'!$AK$10,IF('Member Info'!H91&gt;'Member Info'!$AJ$8,'Member Info'!$AK$9,'Member Info'!$AK$8)))))),
SUMPRODUCT('Member Info'!L91+IF('Member Info'!H91&gt;'Member Info'!$AG$17,'Member Info'!$AH$18,IF('Member Info'!H91&gt;'Member Info'!$AG$16,'Member Info'!$AH$17,IF('Member Info'!H91&gt;'Member Info'!$AG$15,'Member Info'!$AH$16,IF('Member Info'!H91&gt;'Member Info'!$AG$14,'Member Info'!$AH$15,IF('Member Info'!H91&gt;'Member Info'!$AG$13,'Member Info'!$AH$14,IF('Member Info'!H91&gt;'Member Info'!$AG$12,'Member Info'!$AH$13,IF('Member Info'!H91&gt;'Member Info'!$AG$11,'Member Info'!$AH$12,IF('Member Info'!H91&gt;'Member Info'!$AG$10,'Member Info'!$AH$11,IF('Member Info'!H91&gt;'Member Info'!$AG$9,'Member Info'!$AH$10,IF('Member Info'!H91&gt;'Member Info'!$AG$8,'Member Info'!$AH$9,'Member Info'!$AH$8)))))))))))))</f>
        <v/>
      </c>
      <c r="H95" s="26"/>
      <c r="I95" s="26"/>
      <c r="J95" s="107" t="str">
        <f>IF(E95=0,"",IF('Member Info'!F91&gt;$S$1,CONCATENATE("Joined with practice on ", TEXT('Member Info'!F91, "DD/MM/YYYY")),IF('Member Info'!N91&lt;&gt;"",IF('Member Info'!N91&lt;$R$1,CONCATENATE("Left Scheme on ", TEXT('Member Info'!N91, "DD/MM/YYYY")),IF(ISERROR(G95),"Error Detected, No rate entered",IF(E95=0,"",IF(F95="","Error Detected, No Pensionable pay",IF(ISERROR(AB95)," Unknown Values entered.",IF(T95+U95&lt;1,"Acceptable",IF(R95+S95=200, "No Contributions Entered", IF(K95="","Error Detected, Choose reason&gt;",IF(X95="1",IF(T95=1,"Please Enter Deemed Pensionable Pay","Add Any Relevant Details Above"),"Please Give Details Above"))))))))),IF(ISERROR(G95),"Error Detected, No rate entered",IF(E95=0,"",IF(F95="","Error Detected, No Pensionable pay",IF(ISERROR(AB95)," Unknown Values entered.",IF(T95+U95&lt;1,"Acceptable",IF(R95+S95=200, "No Contributions Entered", IF(K95="","Error Detected, Choose reason&gt;",IF(X95="1",IF(T95=1,"Please Enter Deemed Pensionable Pay","Add relevant Details Above"),"Please give details Above")))))))))))</f>
        <v/>
      </c>
      <c r="K95" s="263"/>
      <c r="L95" s="93"/>
      <c r="M95" s="93" t="str">
        <f t="shared" si="4"/>
        <v/>
      </c>
      <c r="N95" s="96">
        <f t="shared" si="5"/>
        <v>0</v>
      </c>
      <c r="O95" s="96">
        <f t="shared" si="19"/>
        <v>0</v>
      </c>
      <c r="P95" s="220">
        <f>(ROUND((F95/100*'Member Info'!$W$2), 2))</f>
        <v>0</v>
      </c>
      <c r="Q95" s="220" t="e">
        <f t="shared" si="6"/>
        <v>#VALUE!</v>
      </c>
      <c r="R95" s="220" t="str">
        <f t="shared" si="7"/>
        <v/>
      </c>
      <c r="S95" s="229" t="str">
        <f t="shared" si="8"/>
        <v/>
      </c>
      <c r="T95" s="230" t="str">
        <f t="shared" si="9"/>
        <v/>
      </c>
      <c r="U95" s="230" t="str">
        <f t="shared" si="10"/>
        <v/>
      </c>
      <c r="V95" s="224">
        <f t="shared" si="11"/>
        <v>0</v>
      </c>
      <c r="W95" s="112">
        <f t="shared" si="12"/>
        <v>0</v>
      </c>
      <c r="X95" s="237" t="str">
        <f t="shared" si="1"/>
        <v/>
      </c>
      <c r="Y95" s="242" t="b">
        <f t="shared" si="2"/>
        <v>0</v>
      </c>
      <c r="Z95" s="237">
        <f t="shared" si="13"/>
        <v>0</v>
      </c>
      <c r="AA95" s="237">
        <f>IF('Member Info'!N91="",1,"")</f>
        <v>1</v>
      </c>
      <c r="AB95" s="245" t="e">
        <f t="shared" si="14"/>
        <v>#VALUE!</v>
      </c>
      <c r="AC95" s="132" t="str">
        <f t="shared" si="3"/>
        <v/>
      </c>
      <c r="AD95" s="126">
        <f t="shared" si="15"/>
        <v>1</v>
      </c>
      <c r="AE95" s="126" t="str">
        <f>IF('Member Info'!N91&lt;&gt;"",IF('Member Info'!N91&lt;=$R$1,1,0),"")</f>
        <v/>
      </c>
      <c r="AG95" s="126" t="b">
        <f t="shared" si="16"/>
        <v>0</v>
      </c>
      <c r="AH95" s="126">
        <f t="shared" si="17"/>
        <v>0</v>
      </c>
      <c r="AJ95" s="126">
        <f t="shared" si="18"/>
        <v>0</v>
      </c>
      <c r="AK95" s="126">
        <f>IF('Member Info'!F91&gt;$R$1,1,0)</f>
        <v>0</v>
      </c>
      <c r="AL95" s="126" t="b">
        <f>IF(ISERROR(R95),ERROR.TYPE(#REF!)=ERROR.TYPE(R95),FALSE)</f>
        <v>0</v>
      </c>
      <c r="AM95" s="126" t="b">
        <f>IF(ISERROR(S95),ERROR.TYPE(#REF!)=ERROR.TYPE(S95),FALSE)</f>
        <v>0</v>
      </c>
      <c r="AN95" s="126">
        <f>IF(OR('Member Info'!F91&gt;=$S$1,'Member Info'!N91&gt;=$R$1),1,0)</f>
        <v>0</v>
      </c>
    </row>
    <row r="96" spans="1:40" x14ac:dyDescent="0.25">
      <c r="A96" s="4">
        <v>64</v>
      </c>
      <c r="B96" s="166">
        <f>'Member Info'!D92</f>
        <v>0</v>
      </c>
      <c r="C96" s="166">
        <f>'Member Info'!E92</f>
        <v>0</v>
      </c>
      <c r="D96" s="166" t="str">
        <f>'Member Info'!G92</f>
        <v/>
      </c>
      <c r="E96" s="167">
        <f>'Member Info'!B92</f>
        <v>0</v>
      </c>
      <c r="F96" s="244"/>
      <c r="G96" s="168" t="str">
        <f>IF(E96=0,"",
IF('Member Info'!$AM$19&lt;=$R$1,
SUMPRODUCT('Member Info'!L92+IF('Member Info'!H92&gt;'Member Info'!$AJ$12,'Member Info'!$AK$13,IF('Member Info'!H92&gt;'Member Info'!$AJ$11,'Member Info'!$AK$12,IF('Member Info'!H92&gt;'Member Info'!$AJ$10,'Member Info'!$AK$11,IF('Member Info'!H92&gt;'Member Info'!$AJ$9,'Member Info'!$AK$10,IF('Member Info'!H92&gt;'Member Info'!$AJ$8,'Member Info'!$AK$9,'Member Info'!$AK$8)))))),
SUMPRODUCT('Member Info'!L92+IF('Member Info'!H92&gt;'Member Info'!$AG$17,'Member Info'!$AH$18,IF('Member Info'!H92&gt;'Member Info'!$AG$16,'Member Info'!$AH$17,IF('Member Info'!H92&gt;'Member Info'!$AG$15,'Member Info'!$AH$16,IF('Member Info'!H92&gt;'Member Info'!$AG$14,'Member Info'!$AH$15,IF('Member Info'!H92&gt;'Member Info'!$AG$13,'Member Info'!$AH$14,IF('Member Info'!H92&gt;'Member Info'!$AG$12,'Member Info'!$AH$13,IF('Member Info'!H92&gt;'Member Info'!$AG$11,'Member Info'!$AH$12,IF('Member Info'!H92&gt;'Member Info'!$AG$10,'Member Info'!$AH$11,IF('Member Info'!H92&gt;'Member Info'!$AG$9,'Member Info'!$AH$10,IF('Member Info'!H92&gt;'Member Info'!$AG$8,'Member Info'!$AH$9,'Member Info'!$AH$8)))))))))))))</f>
        <v/>
      </c>
      <c r="H96" s="26"/>
      <c r="I96" s="26"/>
      <c r="J96" s="107" t="str">
        <f>IF(E96=0,"",IF('Member Info'!F92&gt;$S$1,CONCATENATE("Joined with practice on ", TEXT('Member Info'!F92, "DD/MM/YYYY")),IF('Member Info'!N92&lt;&gt;"",IF('Member Info'!N92&lt;$R$1,CONCATENATE("Left Scheme on ", TEXT('Member Info'!N92, "DD/MM/YYYY")),IF(ISERROR(G96),"Error Detected, No rate entered",IF(E96=0,"",IF(F96="","Error Detected, No Pensionable pay",IF(ISERROR(AB96)," Unknown Values entered.",IF(T96+U96&lt;1,"Acceptable",IF(R96+S96=200, "No Contributions Entered", IF(K96="","Error Detected, Choose reason&gt;",IF(X96="1",IF(T96=1,"Please Enter Deemed Pensionable Pay","Add Any Relevant Details Above"),"Please Give Details Above"))))))))),IF(ISERROR(G96),"Error Detected, No rate entered",IF(E96=0,"",IF(F96="","Error Detected, No Pensionable pay",IF(ISERROR(AB96)," Unknown Values entered.",IF(T96+U96&lt;1,"Acceptable",IF(R96+S96=200, "No Contributions Entered", IF(K96="","Error Detected, Choose reason&gt;",IF(X96="1",IF(T96=1,"Please Enter Deemed Pensionable Pay","Add relevant Details Above"),"Please give details Above")))))))))))</f>
        <v/>
      </c>
      <c r="K96" s="263"/>
      <c r="L96" s="93"/>
      <c r="M96" s="93" t="str">
        <f t="shared" si="4"/>
        <v/>
      </c>
      <c r="N96" s="96">
        <f t="shared" si="5"/>
        <v>0</v>
      </c>
      <c r="O96" s="96">
        <f t="shared" si="19"/>
        <v>0</v>
      </c>
      <c r="P96" s="220">
        <f>(ROUND((F96/100*'Member Info'!$W$2), 2))</f>
        <v>0</v>
      </c>
      <c r="Q96" s="220" t="e">
        <f t="shared" si="6"/>
        <v>#VALUE!</v>
      </c>
      <c r="R96" s="220" t="str">
        <f t="shared" si="7"/>
        <v/>
      </c>
      <c r="S96" s="229" t="str">
        <f t="shared" si="8"/>
        <v/>
      </c>
      <c r="T96" s="230" t="str">
        <f t="shared" si="9"/>
        <v/>
      </c>
      <c r="U96" s="230" t="str">
        <f t="shared" si="10"/>
        <v/>
      </c>
      <c r="V96" s="224">
        <f t="shared" si="11"/>
        <v>0</v>
      </c>
      <c r="W96" s="112">
        <f t="shared" si="12"/>
        <v>0</v>
      </c>
      <c r="X96" s="237" t="str">
        <f t="shared" si="1"/>
        <v/>
      </c>
      <c r="Y96" s="242" t="b">
        <f t="shared" si="2"/>
        <v>0</v>
      </c>
      <c r="Z96" s="237">
        <f t="shared" si="13"/>
        <v>0</v>
      </c>
      <c r="AA96" s="237">
        <f>IF('Member Info'!N92="",1,"")</f>
        <v>1</v>
      </c>
      <c r="AB96" s="245" t="e">
        <f t="shared" si="14"/>
        <v>#VALUE!</v>
      </c>
      <c r="AC96" s="132" t="str">
        <f t="shared" si="3"/>
        <v/>
      </c>
      <c r="AD96" s="126">
        <f t="shared" si="15"/>
        <v>1</v>
      </c>
      <c r="AE96" s="126" t="str">
        <f>IF('Member Info'!N92&lt;&gt;"",IF('Member Info'!N92&lt;=$R$1,1,0),"")</f>
        <v/>
      </c>
      <c r="AG96" s="126" t="b">
        <f t="shared" si="16"/>
        <v>0</v>
      </c>
      <c r="AH96" s="126">
        <f t="shared" si="17"/>
        <v>0</v>
      </c>
      <c r="AJ96" s="126">
        <f t="shared" si="18"/>
        <v>0</v>
      </c>
      <c r="AK96" s="126">
        <f>IF('Member Info'!F92&gt;$R$1,1,0)</f>
        <v>0</v>
      </c>
      <c r="AL96" s="126" t="b">
        <f>IF(ISERROR(R96),ERROR.TYPE(#REF!)=ERROR.TYPE(R96),FALSE)</f>
        <v>0</v>
      </c>
      <c r="AM96" s="126" t="b">
        <f>IF(ISERROR(S96),ERROR.TYPE(#REF!)=ERROR.TYPE(S96),FALSE)</f>
        <v>0</v>
      </c>
      <c r="AN96" s="126">
        <f>IF(OR('Member Info'!F92&gt;=$S$1,'Member Info'!N92&gt;=$R$1),1,0)</f>
        <v>0</v>
      </c>
    </row>
    <row r="97" spans="1:40" x14ac:dyDescent="0.25">
      <c r="A97" s="4">
        <v>65</v>
      </c>
      <c r="B97" s="166">
        <f>'Member Info'!D93</f>
        <v>0</v>
      </c>
      <c r="C97" s="166">
        <f>'Member Info'!E93</f>
        <v>0</v>
      </c>
      <c r="D97" s="166" t="str">
        <f>'Member Info'!G93</f>
        <v/>
      </c>
      <c r="E97" s="167">
        <f>'Member Info'!B93</f>
        <v>0</v>
      </c>
      <c r="F97" s="244"/>
      <c r="G97" s="168" t="str">
        <f>IF(E97=0,"",
IF('Member Info'!$AM$19&lt;=$R$1,
SUMPRODUCT('Member Info'!L93+IF('Member Info'!H93&gt;'Member Info'!$AJ$12,'Member Info'!$AK$13,IF('Member Info'!H93&gt;'Member Info'!$AJ$11,'Member Info'!$AK$12,IF('Member Info'!H93&gt;'Member Info'!$AJ$10,'Member Info'!$AK$11,IF('Member Info'!H93&gt;'Member Info'!$AJ$9,'Member Info'!$AK$10,IF('Member Info'!H93&gt;'Member Info'!$AJ$8,'Member Info'!$AK$9,'Member Info'!$AK$8)))))),
SUMPRODUCT('Member Info'!L93+IF('Member Info'!H93&gt;'Member Info'!$AG$17,'Member Info'!$AH$18,IF('Member Info'!H93&gt;'Member Info'!$AG$16,'Member Info'!$AH$17,IF('Member Info'!H93&gt;'Member Info'!$AG$15,'Member Info'!$AH$16,IF('Member Info'!H93&gt;'Member Info'!$AG$14,'Member Info'!$AH$15,IF('Member Info'!H93&gt;'Member Info'!$AG$13,'Member Info'!$AH$14,IF('Member Info'!H93&gt;'Member Info'!$AG$12,'Member Info'!$AH$13,IF('Member Info'!H93&gt;'Member Info'!$AG$11,'Member Info'!$AH$12,IF('Member Info'!H93&gt;'Member Info'!$AG$10,'Member Info'!$AH$11,IF('Member Info'!H93&gt;'Member Info'!$AG$9,'Member Info'!$AH$10,IF('Member Info'!H93&gt;'Member Info'!$AG$8,'Member Info'!$AH$9,'Member Info'!$AH$8)))))))))))))</f>
        <v/>
      </c>
      <c r="H97" s="26"/>
      <c r="I97" s="26"/>
      <c r="J97" s="107" t="str">
        <f>IF(E97=0,"",IF('Member Info'!F93&gt;$S$1,CONCATENATE("Joined with practice on ", TEXT('Member Info'!F93, "DD/MM/YYYY")),IF('Member Info'!N93&lt;&gt;"",IF('Member Info'!N93&lt;$R$1,CONCATENATE("Left Scheme on ", TEXT('Member Info'!N93, "DD/MM/YYYY")),IF(ISERROR(G97),"Error Detected, No rate entered",IF(E97=0,"",IF(F97="","Error Detected, No Pensionable pay",IF(ISERROR(AB97)," Unknown Values entered.",IF(T97+U97&lt;1,"Acceptable",IF(R97+S97=200, "No Contributions Entered", IF(K97="","Error Detected, Choose reason&gt;",IF(X97="1",IF(T97=1,"Please Enter Deemed Pensionable Pay","Add Any Relevant Details Above"),"Please Give Details Above"))))))))),IF(ISERROR(G97),"Error Detected, No rate entered",IF(E97=0,"",IF(F97="","Error Detected, No Pensionable pay",IF(ISERROR(AB97)," Unknown Values entered.",IF(T97+U97&lt;1,"Acceptable",IF(R97+S97=200, "No Contributions Entered", IF(K97="","Error Detected, Choose reason&gt;",IF(X97="1",IF(T97=1,"Please Enter Deemed Pensionable Pay","Add relevant Details Above"),"Please give details Above")))))))))))</f>
        <v/>
      </c>
      <c r="K97" s="263"/>
      <c r="L97" s="93"/>
      <c r="M97" s="93" t="str">
        <f t="shared" ref="M97:M160" si="20">IF(E97=0,"",IF(ISERROR((F97+H97+I97)),0,IF((F97+H97+I97)&lt;1,0,1)))</f>
        <v/>
      </c>
      <c r="N97" s="96">
        <f t="shared" si="5"/>
        <v>0</v>
      </c>
      <c r="O97" s="96">
        <f t="shared" si="19"/>
        <v>0</v>
      </c>
      <c r="P97" s="220">
        <f>(ROUND((F97/100*'Member Info'!$W$2), 2))</f>
        <v>0</v>
      </c>
      <c r="Q97" s="220" t="e">
        <f t="shared" si="6"/>
        <v>#VALUE!</v>
      </c>
      <c r="R97" s="220" t="str">
        <f t="shared" si="7"/>
        <v/>
      </c>
      <c r="S97" s="229" t="str">
        <f t="shared" si="8"/>
        <v/>
      </c>
      <c r="T97" s="230" t="str">
        <f t="shared" si="9"/>
        <v/>
      </c>
      <c r="U97" s="230" t="str">
        <f t="shared" si="10"/>
        <v/>
      </c>
      <c r="V97" s="224">
        <f t="shared" si="11"/>
        <v>0</v>
      </c>
      <c r="W97" s="112">
        <f t="shared" si="12"/>
        <v>0</v>
      </c>
      <c r="X97" s="237" t="str">
        <f t="shared" si="1"/>
        <v/>
      </c>
      <c r="Y97" s="242" t="b">
        <f t="shared" si="2"/>
        <v>0</v>
      </c>
      <c r="Z97" s="237">
        <f t="shared" si="13"/>
        <v>0</v>
      </c>
      <c r="AA97" s="237">
        <f>IF('Member Info'!N93="",1,"")</f>
        <v>1</v>
      </c>
      <c r="AB97" s="245" t="e">
        <f t="shared" si="14"/>
        <v>#VALUE!</v>
      </c>
      <c r="AC97" s="132" t="str">
        <f t="shared" si="3"/>
        <v/>
      </c>
      <c r="AD97" s="126">
        <f t="shared" si="15"/>
        <v>1</v>
      </c>
      <c r="AE97" s="126" t="str">
        <f>IF('Member Info'!N93&lt;&gt;"",IF('Member Info'!N93&lt;=$R$1,1,0),"")</f>
        <v/>
      </c>
      <c r="AG97" s="126" t="b">
        <f t="shared" si="16"/>
        <v>0</v>
      </c>
      <c r="AH97" s="126">
        <f t="shared" si="17"/>
        <v>0</v>
      </c>
      <c r="AJ97" s="126">
        <f t="shared" si="18"/>
        <v>0</v>
      </c>
      <c r="AK97" s="126">
        <f>IF('Member Info'!F93&gt;$R$1,1,0)</f>
        <v>0</v>
      </c>
      <c r="AL97" s="126" t="b">
        <f>IF(ISERROR(R97),ERROR.TYPE(#REF!)=ERROR.TYPE(R97),FALSE)</f>
        <v>0</v>
      </c>
      <c r="AM97" s="126" t="b">
        <f>IF(ISERROR(S97),ERROR.TYPE(#REF!)=ERROR.TYPE(S97),FALSE)</f>
        <v>0</v>
      </c>
      <c r="AN97" s="126">
        <f>IF(OR('Member Info'!F93&gt;=$S$1,'Member Info'!N93&gt;=$R$1),1,0)</f>
        <v>0</v>
      </c>
    </row>
    <row r="98" spans="1:40" x14ac:dyDescent="0.25">
      <c r="A98" s="4">
        <v>66</v>
      </c>
      <c r="B98" s="166">
        <f>'Member Info'!D94</f>
        <v>0</v>
      </c>
      <c r="C98" s="166">
        <f>'Member Info'!E94</f>
        <v>0</v>
      </c>
      <c r="D98" s="166" t="str">
        <f>'Member Info'!G94</f>
        <v/>
      </c>
      <c r="E98" s="167">
        <f>'Member Info'!B94</f>
        <v>0</v>
      </c>
      <c r="F98" s="244"/>
      <c r="G98" s="168" t="str">
        <f>IF(E98=0,"",
IF('Member Info'!$AM$19&lt;=$R$1,
SUMPRODUCT('Member Info'!L94+IF('Member Info'!H94&gt;'Member Info'!$AJ$12,'Member Info'!$AK$13,IF('Member Info'!H94&gt;'Member Info'!$AJ$11,'Member Info'!$AK$12,IF('Member Info'!H94&gt;'Member Info'!$AJ$10,'Member Info'!$AK$11,IF('Member Info'!H94&gt;'Member Info'!$AJ$9,'Member Info'!$AK$10,IF('Member Info'!H94&gt;'Member Info'!$AJ$8,'Member Info'!$AK$9,'Member Info'!$AK$8)))))),
SUMPRODUCT('Member Info'!L94+IF('Member Info'!H94&gt;'Member Info'!$AG$17,'Member Info'!$AH$18,IF('Member Info'!H94&gt;'Member Info'!$AG$16,'Member Info'!$AH$17,IF('Member Info'!H94&gt;'Member Info'!$AG$15,'Member Info'!$AH$16,IF('Member Info'!H94&gt;'Member Info'!$AG$14,'Member Info'!$AH$15,IF('Member Info'!H94&gt;'Member Info'!$AG$13,'Member Info'!$AH$14,IF('Member Info'!H94&gt;'Member Info'!$AG$12,'Member Info'!$AH$13,IF('Member Info'!H94&gt;'Member Info'!$AG$11,'Member Info'!$AH$12,IF('Member Info'!H94&gt;'Member Info'!$AG$10,'Member Info'!$AH$11,IF('Member Info'!H94&gt;'Member Info'!$AG$9,'Member Info'!$AH$10,IF('Member Info'!H94&gt;'Member Info'!$AG$8,'Member Info'!$AH$9,'Member Info'!$AH$8)))))))))))))</f>
        <v/>
      </c>
      <c r="H98" s="26"/>
      <c r="I98" s="26"/>
      <c r="J98" s="107" t="str">
        <f>IF(E98=0,"",IF('Member Info'!F94&gt;$S$1,CONCATENATE("Joined with practice on ", TEXT('Member Info'!F94, "DD/MM/YYYY")),IF('Member Info'!N94&lt;&gt;"",IF('Member Info'!N94&lt;$R$1,CONCATENATE("Left Scheme on ", TEXT('Member Info'!N94, "DD/MM/YYYY")),IF(ISERROR(G98),"Error Detected, No rate entered",IF(E98=0,"",IF(F98="","Error Detected, No Pensionable pay",IF(ISERROR(AB98)," Unknown Values entered.",IF(T98+U98&lt;1,"Acceptable",IF(R98+S98=200, "No Contributions Entered", IF(K98="","Error Detected, Choose reason&gt;",IF(X98="1",IF(T98=1,"Please Enter Deemed Pensionable Pay","Add Any Relevant Details Above"),"Please Give Details Above"))))))))),IF(ISERROR(G98),"Error Detected, No rate entered",IF(E98=0,"",IF(F98="","Error Detected, No Pensionable pay",IF(ISERROR(AB98)," Unknown Values entered.",IF(T98+U98&lt;1,"Acceptable",IF(R98+S98=200, "No Contributions Entered", IF(K98="","Error Detected, Choose reason&gt;",IF(X98="1",IF(T98=1,"Please Enter Deemed Pensionable Pay","Add relevant Details Above"),"Please give details Above")))))))))))</f>
        <v/>
      </c>
      <c r="K98" s="263"/>
      <c r="L98" s="93"/>
      <c r="M98" s="93" t="str">
        <f t="shared" si="20"/>
        <v/>
      </c>
      <c r="N98" s="96">
        <f t="shared" ref="N98:N161" si="21">H98</f>
        <v>0</v>
      </c>
      <c r="O98" s="96">
        <f t="shared" ref="O98:O161" si="22">I98</f>
        <v>0</v>
      </c>
      <c r="P98" s="220">
        <f>(ROUND((F98/100*'Member Info'!$W$2), 2))</f>
        <v>0</v>
      </c>
      <c r="Q98" s="220" t="e">
        <f t="shared" ref="Q98:Q161" si="23">ROUND((F98/100*G98),2)</f>
        <v>#VALUE!</v>
      </c>
      <c r="R98" s="220" t="str">
        <f t="shared" ref="R98:R161" si="24">IF(E98=0,"",(100-(N98/P98*100)))</f>
        <v/>
      </c>
      <c r="S98" s="229" t="str">
        <f t="shared" ref="S98:S161" si="25">IF(E98=0,"",(100-(O98/Q98*100)))</f>
        <v/>
      </c>
      <c r="T98" s="230" t="str">
        <f t="shared" ref="T98:T161" si="26">IF(E98=0,"",IF(R98&gt;$R$16,1,IF(R98&lt;-$R$16,1,0)))</f>
        <v/>
      </c>
      <c r="U98" s="230" t="str">
        <f t="shared" ref="U98:U161" si="27">IF(E98=0,"",IF(G98=0,1,IF(S98&gt;$R$16,1,IF(S98&lt;-$R$16,1,0))))</f>
        <v/>
      </c>
      <c r="V98" s="224">
        <f t="shared" ref="V98:V161" si="28">IF(E98=0,0,IF(F98="",1,0))</f>
        <v>0</v>
      </c>
      <c r="W98" s="112">
        <f t="shared" ref="W98:W161" si="29">IF(E98=0,0,IF(K98="",0,1))</f>
        <v>0</v>
      </c>
      <c r="X98" s="237" t="str">
        <f t="shared" ref="X98:X161" si="30">IF(K98="SMP/Occupational Maternity","1",IF(K98="SSP/Occupational Sick pay","1",""))</f>
        <v/>
      </c>
      <c r="Y98" s="242" t="b">
        <f t="shared" ref="Y98:Y161" si="31">IF(OR(AL98=TRUE,AM98=TRUE),TRUE,FALSE)</f>
        <v>0</v>
      </c>
      <c r="Z98" s="237">
        <f t="shared" ref="Z98:Z161" si="32">IF(K98="left scheme/Employment", 1,0)</f>
        <v>0</v>
      </c>
      <c r="AA98" s="237">
        <f>IF('Member Info'!N94="",1,"")</f>
        <v>1</v>
      </c>
      <c r="AB98" s="245" t="e">
        <f t="shared" ref="AB98:AB161" si="33">(R98+S98)</f>
        <v>#VALUE!</v>
      </c>
      <c r="AC98" s="132" t="str">
        <f t="shared" ref="AC98:AC161" si="34">IF(AN98=1,"",IF(W98=1,"",IF(AE98=1,"",IF(E98=0,"",IF(Z98=1,"",IF(J98="acceptable","",IF(R98+S98="0","",R98+S98)))))))</f>
        <v/>
      </c>
      <c r="AD98" s="126">
        <f t="shared" ref="AD98:AD161" si="35">SUM(Z98+AA98)</f>
        <v>1</v>
      </c>
      <c r="AE98" s="126" t="str">
        <f>IF('Member Info'!N94&lt;&gt;"",IF('Member Info'!N94&lt;=$R$1,1,0),"")</f>
        <v/>
      </c>
      <c r="AG98" s="126" t="b">
        <f t="shared" ref="AG98:AG161" si="36">OR(K98="maternity",K98="SSP")</f>
        <v>0</v>
      </c>
      <c r="AH98" s="126">
        <f t="shared" ref="AH98:AH161" si="37">IF(AG98=TRUE,1,0)</f>
        <v>0</v>
      </c>
      <c r="AJ98" s="126">
        <f t="shared" ref="AJ98:AJ161" si="38">IF(J98="Please Enter Deemed Pensionable Pay",1,0)</f>
        <v>0</v>
      </c>
      <c r="AK98" s="126">
        <f>IF('Member Info'!F94&gt;$R$1,1,0)</f>
        <v>0</v>
      </c>
      <c r="AL98" s="126" t="b">
        <f>IF(ISERROR(R98),ERROR.TYPE(#REF!)=ERROR.TYPE(R98),FALSE)</f>
        <v>0</v>
      </c>
      <c r="AM98" s="126" t="b">
        <f>IF(ISERROR(S98),ERROR.TYPE(#REF!)=ERROR.TYPE(S98),FALSE)</f>
        <v>0</v>
      </c>
      <c r="AN98" s="126">
        <f>IF(OR('Member Info'!F94&gt;=$S$1,'Member Info'!N94&gt;=$R$1),1,0)</f>
        <v>0</v>
      </c>
    </row>
    <row r="99" spans="1:40" x14ac:dyDescent="0.25">
      <c r="A99" s="4">
        <v>67</v>
      </c>
      <c r="B99" s="166">
        <f>'Member Info'!D95</f>
        <v>0</v>
      </c>
      <c r="C99" s="166">
        <f>'Member Info'!E95</f>
        <v>0</v>
      </c>
      <c r="D99" s="166" t="str">
        <f>'Member Info'!G95</f>
        <v/>
      </c>
      <c r="E99" s="167">
        <f>'Member Info'!B95</f>
        <v>0</v>
      </c>
      <c r="F99" s="244"/>
      <c r="G99" s="168" t="str">
        <f>IF(E99=0,"",
IF('Member Info'!$AM$19&lt;=$R$1,
SUMPRODUCT('Member Info'!L95+IF('Member Info'!H95&gt;'Member Info'!$AJ$12,'Member Info'!$AK$13,IF('Member Info'!H95&gt;'Member Info'!$AJ$11,'Member Info'!$AK$12,IF('Member Info'!H95&gt;'Member Info'!$AJ$10,'Member Info'!$AK$11,IF('Member Info'!H95&gt;'Member Info'!$AJ$9,'Member Info'!$AK$10,IF('Member Info'!H95&gt;'Member Info'!$AJ$8,'Member Info'!$AK$9,'Member Info'!$AK$8)))))),
SUMPRODUCT('Member Info'!L95+IF('Member Info'!H95&gt;'Member Info'!$AG$17,'Member Info'!$AH$18,IF('Member Info'!H95&gt;'Member Info'!$AG$16,'Member Info'!$AH$17,IF('Member Info'!H95&gt;'Member Info'!$AG$15,'Member Info'!$AH$16,IF('Member Info'!H95&gt;'Member Info'!$AG$14,'Member Info'!$AH$15,IF('Member Info'!H95&gt;'Member Info'!$AG$13,'Member Info'!$AH$14,IF('Member Info'!H95&gt;'Member Info'!$AG$12,'Member Info'!$AH$13,IF('Member Info'!H95&gt;'Member Info'!$AG$11,'Member Info'!$AH$12,IF('Member Info'!H95&gt;'Member Info'!$AG$10,'Member Info'!$AH$11,IF('Member Info'!H95&gt;'Member Info'!$AG$9,'Member Info'!$AH$10,IF('Member Info'!H95&gt;'Member Info'!$AG$8,'Member Info'!$AH$9,'Member Info'!$AH$8)))))))))))))</f>
        <v/>
      </c>
      <c r="H99" s="26"/>
      <c r="I99" s="26"/>
      <c r="J99" s="107" t="str">
        <f>IF(E99=0,"",IF('Member Info'!F95&gt;$S$1,CONCATENATE("Joined with practice on ", TEXT('Member Info'!F95, "DD/MM/YYYY")),IF('Member Info'!N95&lt;&gt;"",IF('Member Info'!N95&lt;$R$1,CONCATENATE("Left Scheme on ", TEXT('Member Info'!N95, "DD/MM/YYYY")),IF(ISERROR(G99),"Error Detected, No rate entered",IF(E99=0,"",IF(F99="","Error Detected, No Pensionable pay",IF(ISERROR(AB99)," Unknown Values entered.",IF(T99+U99&lt;1,"Acceptable",IF(R99+S99=200, "No Contributions Entered", IF(K99="","Error Detected, Choose reason&gt;",IF(X99="1",IF(T99=1,"Please Enter Deemed Pensionable Pay","Add Any Relevant Details Above"),"Please Give Details Above"))))))))),IF(ISERROR(G99),"Error Detected, No rate entered",IF(E99=0,"",IF(F99="","Error Detected, No Pensionable pay",IF(ISERROR(AB99)," Unknown Values entered.",IF(T99+U99&lt;1,"Acceptable",IF(R99+S99=200, "No Contributions Entered", IF(K99="","Error Detected, Choose reason&gt;",IF(X99="1",IF(T99=1,"Please Enter Deemed Pensionable Pay","Add relevant Details Above"),"Please give details Above")))))))))))</f>
        <v/>
      </c>
      <c r="K99" s="263"/>
      <c r="L99" s="93"/>
      <c r="M99" s="93" t="str">
        <f t="shared" si="20"/>
        <v/>
      </c>
      <c r="N99" s="96">
        <f t="shared" si="21"/>
        <v>0</v>
      </c>
      <c r="O99" s="96">
        <f t="shared" si="22"/>
        <v>0</v>
      </c>
      <c r="P99" s="220">
        <f>(ROUND((F99/100*'Member Info'!$W$2), 2))</f>
        <v>0</v>
      </c>
      <c r="Q99" s="220" t="e">
        <f t="shared" si="23"/>
        <v>#VALUE!</v>
      </c>
      <c r="R99" s="220" t="str">
        <f t="shared" si="24"/>
        <v/>
      </c>
      <c r="S99" s="229" t="str">
        <f t="shared" si="25"/>
        <v/>
      </c>
      <c r="T99" s="230" t="str">
        <f t="shared" si="26"/>
        <v/>
      </c>
      <c r="U99" s="230" t="str">
        <f t="shared" si="27"/>
        <v/>
      </c>
      <c r="V99" s="224">
        <f t="shared" si="28"/>
        <v>0</v>
      </c>
      <c r="W99" s="112">
        <f t="shared" si="29"/>
        <v>0</v>
      </c>
      <c r="X99" s="237" t="str">
        <f t="shared" si="30"/>
        <v/>
      </c>
      <c r="Y99" s="242" t="b">
        <f t="shared" si="31"/>
        <v>0</v>
      </c>
      <c r="Z99" s="237">
        <f t="shared" si="32"/>
        <v>0</v>
      </c>
      <c r="AA99" s="237">
        <f>IF('Member Info'!N95="",1,"")</f>
        <v>1</v>
      </c>
      <c r="AB99" s="245" t="e">
        <f t="shared" si="33"/>
        <v>#VALUE!</v>
      </c>
      <c r="AC99" s="132" t="str">
        <f t="shared" si="34"/>
        <v/>
      </c>
      <c r="AD99" s="126">
        <f t="shared" si="35"/>
        <v>1</v>
      </c>
      <c r="AE99" s="126" t="str">
        <f>IF('Member Info'!N95&lt;&gt;"",IF('Member Info'!N95&lt;=$R$1,1,0),"")</f>
        <v/>
      </c>
      <c r="AG99" s="126" t="b">
        <f t="shared" si="36"/>
        <v>0</v>
      </c>
      <c r="AH99" s="126">
        <f t="shared" si="37"/>
        <v>0</v>
      </c>
      <c r="AJ99" s="126">
        <f t="shared" si="38"/>
        <v>0</v>
      </c>
      <c r="AK99" s="126">
        <f>IF('Member Info'!F95&gt;$R$1,1,0)</f>
        <v>0</v>
      </c>
      <c r="AL99" s="126" t="b">
        <f>IF(ISERROR(R99),ERROR.TYPE(#REF!)=ERROR.TYPE(R99),FALSE)</f>
        <v>0</v>
      </c>
      <c r="AM99" s="126" t="b">
        <f>IF(ISERROR(S99),ERROR.TYPE(#REF!)=ERROR.TYPE(S99),FALSE)</f>
        <v>0</v>
      </c>
      <c r="AN99" s="126">
        <f>IF(OR('Member Info'!F95&gt;=$S$1,'Member Info'!N95&gt;=$R$1),1,0)</f>
        <v>0</v>
      </c>
    </row>
    <row r="100" spans="1:40" x14ac:dyDescent="0.25">
      <c r="A100" s="4">
        <v>68</v>
      </c>
      <c r="B100" s="166">
        <f>'Member Info'!D96</f>
        <v>0</v>
      </c>
      <c r="C100" s="166">
        <f>'Member Info'!E96</f>
        <v>0</v>
      </c>
      <c r="D100" s="166" t="str">
        <f>'Member Info'!G96</f>
        <v/>
      </c>
      <c r="E100" s="167">
        <f>'Member Info'!B96</f>
        <v>0</v>
      </c>
      <c r="F100" s="244"/>
      <c r="G100" s="168" t="str">
        <f>IF(E100=0,"",
IF('Member Info'!$AM$19&lt;=$R$1,
SUMPRODUCT('Member Info'!L96+IF('Member Info'!H96&gt;'Member Info'!$AJ$12,'Member Info'!$AK$13,IF('Member Info'!H96&gt;'Member Info'!$AJ$11,'Member Info'!$AK$12,IF('Member Info'!H96&gt;'Member Info'!$AJ$10,'Member Info'!$AK$11,IF('Member Info'!H96&gt;'Member Info'!$AJ$9,'Member Info'!$AK$10,IF('Member Info'!H96&gt;'Member Info'!$AJ$8,'Member Info'!$AK$9,'Member Info'!$AK$8)))))),
SUMPRODUCT('Member Info'!L96+IF('Member Info'!H96&gt;'Member Info'!$AG$17,'Member Info'!$AH$18,IF('Member Info'!H96&gt;'Member Info'!$AG$16,'Member Info'!$AH$17,IF('Member Info'!H96&gt;'Member Info'!$AG$15,'Member Info'!$AH$16,IF('Member Info'!H96&gt;'Member Info'!$AG$14,'Member Info'!$AH$15,IF('Member Info'!H96&gt;'Member Info'!$AG$13,'Member Info'!$AH$14,IF('Member Info'!H96&gt;'Member Info'!$AG$12,'Member Info'!$AH$13,IF('Member Info'!H96&gt;'Member Info'!$AG$11,'Member Info'!$AH$12,IF('Member Info'!H96&gt;'Member Info'!$AG$10,'Member Info'!$AH$11,IF('Member Info'!H96&gt;'Member Info'!$AG$9,'Member Info'!$AH$10,IF('Member Info'!H96&gt;'Member Info'!$AG$8,'Member Info'!$AH$9,'Member Info'!$AH$8)))))))))))))</f>
        <v/>
      </c>
      <c r="H100" s="26"/>
      <c r="I100" s="26"/>
      <c r="J100" s="107" t="str">
        <f>IF(E100=0,"",IF('Member Info'!F96&gt;$S$1,CONCATENATE("Joined with practice on ", TEXT('Member Info'!F96, "DD/MM/YYYY")),IF('Member Info'!N96&lt;&gt;"",IF('Member Info'!N96&lt;$R$1,CONCATENATE("Left Scheme on ", TEXT('Member Info'!N96, "DD/MM/YYYY")),IF(ISERROR(G100),"Error Detected, No rate entered",IF(E100=0,"",IF(F100="","Error Detected, No Pensionable pay",IF(ISERROR(AB100)," Unknown Values entered.",IF(T100+U100&lt;1,"Acceptable",IF(R100+S100=200, "No Contributions Entered", IF(K100="","Error Detected, Choose reason&gt;",IF(X100="1",IF(T100=1,"Please Enter Deemed Pensionable Pay","Add Any Relevant Details Above"),"Please Give Details Above"))))))))),IF(ISERROR(G100),"Error Detected, No rate entered",IF(E100=0,"",IF(F100="","Error Detected, No Pensionable pay",IF(ISERROR(AB100)," Unknown Values entered.",IF(T100+U100&lt;1,"Acceptable",IF(R100+S100=200, "No Contributions Entered", IF(K100="","Error Detected, Choose reason&gt;",IF(X100="1",IF(T100=1,"Please Enter Deemed Pensionable Pay","Add relevant Details Above"),"Please give details Above")))))))))))</f>
        <v/>
      </c>
      <c r="K100" s="263"/>
      <c r="L100" s="93"/>
      <c r="M100" s="93" t="str">
        <f t="shared" si="20"/>
        <v/>
      </c>
      <c r="N100" s="96">
        <f t="shared" si="21"/>
        <v>0</v>
      </c>
      <c r="O100" s="96">
        <f t="shared" si="22"/>
        <v>0</v>
      </c>
      <c r="P100" s="220">
        <f>(ROUND((F100/100*'Member Info'!$W$2), 2))</f>
        <v>0</v>
      </c>
      <c r="Q100" s="220" t="e">
        <f t="shared" si="23"/>
        <v>#VALUE!</v>
      </c>
      <c r="R100" s="220" t="str">
        <f t="shared" si="24"/>
        <v/>
      </c>
      <c r="S100" s="229" t="str">
        <f t="shared" si="25"/>
        <v/>
      </c>
      <c r="T100" s="230" t="str">
        <f t="shared" si="26"/>
        <v/>
      </c>
      <c r="U100" s="230" t="str">
        <f t="shared" si="27"/>
        <v/>
      </c>
      <c r="V100" s="224">
        <f t="shared" si="28"/>
        <v>0</v>
      </c>
      <c r="W100" s="112">
        <f t="shared" si="29"/>
        <v>0</v>
      </c>
      <c r="X100" s="237" t="str">
        <f t="shared" si="30"/>
        <v/>
      </c>
      <c r="Y100" s="242" t="b">
        <f t="shared" si="31"/>
        <v>0</v>
      </c>
      <c r="Z100" s="237">
        <f t="shared" si="32"/>
        <v>0</v>
      </c>
      <c r="AA100" s="237">
        <f>IF('Member Info'!N96="",1,"")</f>
        <v>1</v>
      </c>
      <c r="AB100" s="245" t="e">
        <f t="shared" si="33"/>
        <v>#VALUE!</v>
      </c>
      <c r="AC100" s="132" t="str">
        <f t="shared" si="34"/>
        <v/>
      </c>
      <c r="AD100" s="126">
        <f t="shared" si="35"/>
        <v>1</v>
      </c>
      <c r="AE100" s="126" t="str">
        <f>IF('Member Info'!N96&lt;&gt;"",IF('Member Info'!N96&lt;=$R$1,1,0),"")</f>
        <v/>
      </c>
      <c r="AG100" s="126" t="b">
        <f t="shared" si="36"/>
        <v>0</v>
      </c>
      <c r="AH100" s="126">
        <f t="shared" si="37"/>
        <v>0</v>
      </c>
      <c r="AJ100" s="126">
        <f t="shared" si="38"/>
        <v>0</v>
      </c>
      <c r="AK100" s="126">
        <f>IF('Member Info'!F96&gt;$R$1,1,0)</f>
        <v>0</v>
      </c>
      <c r="AL100" s="126" t="b">
        <f>IF(ISERROR(R100),ERROR.TYPE(#REF!)=ERROR.TYPE(R100),FALSE)</f>
        <v>0</v>
      </c>
      <c r="AM100" s="126" t="b">
        <f>IF(ISERROR(S100),ERROR.TYPE(#REF!)=ERROR.TYPE(S100),FALSE)</f>
        <v>0</v>
      </c>
      <c r="AN100" s="126">
        <f>IF(OR('Member Info'!F96&gt;=$S$1,'Member Info'!N96&gt;=$R$1),1,0)</f>
        <v>0</v>
      </c>
    </row>
    <row r="101" spans="1:40" x14ac:dyDescent="0.25">
      <c r="A101" s="4">
        <v>69</v>
      </c>
      <c r="B101" s="166">
        <f>'Member Info'!D97</f>
        <v>0</v>
      </c>
      <c r="C101" s="166">
        <f>'Member Info'!E97</f>
        <v>0</v>
      </c>
      <c r="D101" s="166" t="str">
        <f>'Member Info'!G97</f>
        <v/>
      </c>
      <c r="E101" s="167">
        <f>'Member Info'!B97</f>
        <v>0</v>
      </c>
      <c r="F101" s="244"/>
      <c r="G101" s="168" t="str">
        <f>IF(E101=0,"",
IF('Member Info'!$AM$19&lt;=$R$1,
SUMPRODUCT('Member Info'!L97+IF('Member Info'!H97&gt;'Member Info'!$AJ$12,'Member Info'!$AK$13,IF('Member Info'!H97&gt;'Member Info'!$AJ$11,'Member Info'!$AK$12,IF('Member Info'!H97&gt;'Member Info'!$AJ$10,'Member Info'!$AK$11,IF('Member Info'!H97&gt;'Member Info'!$AJ$9,'Member Info'!$AK$10,IF('Member Info'!H97&gt;'Member Info'!$AJ$8,'Member Info'!$AK$9,'Member Info'!$AK$8)))))),
SUMPRODUCT('Member Info'!L97+IF('Member Info'!H97&gt;'Member Info'!$AG$17,'Member Info'!$AH$18,IF('Member Info'!H97&gt;'Member Info'!$AG$16,'Member Info'!$AH$17,IF('Member Info'!H97&gt;'Member Info'!$AG$15,'Member Info'!$AH$16,IF('Member Info'!H97&gt;'Member Info'!$AG$14,'Member Info'!$AH$15,IF('Member Info'!H97&gt;'Member Info'!$AG$13,'Member Info'!$AH$14,IF('Member Info'!H97&gt;'Member Info'!$AG$12,'Member Info'!$AH$13,IF('Member Info'!H97&gt;'Member Info'!$AG$11,'Member Info'!$AH$12,IF('Member Info'!H97&gt;'Member Info'!$AG$10,'Member Info'!$AH$11,IF('Member Info'!H97&gt;'Member Info'!$AG$9,'Member Info'!$AH$10,IF('Member Info'!H97&gt;'Member Info'!$AG$8,'Member Info'!$AH$9,'Member Info'!$AH$8)))))))))))))</f>
        <v/>
      </c>
      <c r="H101" s="26"/>
      <c r="I101" s="26"/>
      <c r="J101" s="107" t="str">
        <f>IF(E101=0,"",IF('Member Info'!F97&gt;$S$1,CONCATENATE("Joined with practice on ", TEXT('Member Info'!F97, "DD/MM/YYYY")),IF('Member Info'!N97&lt;&gt;"",IF('Member Info'!N97&lt;$R$1,CONCATENATE("Left Scheme on ", TEXT('Member Info'!N97, "DD/MM/YYYY")),IF(ISERROR(G101),"Error Detected, No rate entered",IF(E101=0,"",IF(F101="","Error Detected, No Pensionable pay",IF(ISERROR(AB101)," Unknown Values entered.",IF(T101+U101&lt;1,"Acceptable",IF(R101+S101=200, "No Contributions Entered", IF(K101="","Error Detected, Choose reason&gt;",IF(X101="1",IF(T101=1,"Please Enter Deemed Pensionable Pay","Add Any Relevant Details Above"),"Please Give Details Above"))))))))),IF(ISERROR(G101),"Error Detected, No rate entered",IF(E101=0,"",IF(F101="","Error Detected, No Pensionable pay",IF(ISERROR(AB101)," Unknown Values entered.",IF(T101+U101&lt;1,"Acceptable",IF(R101+S101=200, "No Contributions Entered", IF(K101="","Error Detected, Choose reason&gt;",IF(X101="1",IF(T101=1,"Please Enter Deemed Pensionable Pay","Add relevant Details Above"),"Please give details Above")))))))))))</f>
        <v/>
      </c>
      <c r="K101" s="263"/>
      <c r="L101" s="93"/>
      <c r="M101" s="93" t="str">
        <f t="shared" si="20"/>
        <v/>
      </c>
      <c r="N101" s="96">
        <f t="shared" si="21"/>
        <v>0</v>
      </c>
      <c r="O101" s="96">
        <f t="shared" si="22"/>
        <v>0</v>
      </c>
      <c r="P101" s="220">
        <f>(ROUND((F101/100*'Member Info'!$W$2), 2))</f>
        <v>0</v>
      </c>
      <c r="Q101" s="220" t="e">
        <f t="shared" si="23"/>
        <v>#VALUE!</v>
      </c>
      <c r="R101" s="220" t="str">
        <f t="shared" si="24"/>
        <v/>
      </c>
      <c r="S101" s="229" t="str">
        <f t="shared" si="25"/>
        <v/>
      </c>
      <c r="T101" s="230" t="str">
        <f t="shared" si="26"/>
        <v/>
      </c>
      <c r="U101" s="230" t="str">
        <f t="shared" si="27"/>
        <v/>
      </c>
      <c r="V101" s="224">
        <f t="shared" si="28"/>
        <v>0</v>
      </c>
      <c r="W101" s="112">
        <f t="shared" si="29"/>
        <v>0</v>
      </c>
      <c r="X101" s="237" t="str">
        <f t="shared" si="30"/>
        <v/>
      </c>
      <c r="Y101" s="242" t="b">
        <f t="shared" si="31"/>
        <v>0</v>
      </c>
      <c r="Z101" s="237">
        <f t="shared" si="32"/>
        <v>0</v>
      </c>
      <c r="AA101" s="237">
        <f>IF('Member Info'!N97="",1,"")</f>
        <v>1</v>
      </c>
      <c r="AB101" s="245" t="e">
        <f t="shared" si="33"/>
        <v>#VALUE!</v>
      </c>
      <c r="AC101" s="132" t="str">
        <f t="shared" si="34"/>
        <v/>
      </c>
      <c r="AD101" s="126">
        <f t="shared" si="35"/>
        <v>1</v>
      </c>
      <c r="AE101" s="126" t="str">
        <f>IF('Member Info'!N97&lt;&gt;"",IF('Member Info'!N97&lt;=$R$1,1,0),"")</f>
        <v/>
      </c>
      <c r="AG101" s="126" t="b">
        <f t="shared" si="36"/>
        <v>0</v>
      </c>
      <c r="AH101" s="126">
        <f t="shared" si="37"/>
        <v>0</v>
      </c>
      <c r="AJ101" s="126">
        <f t="shared" si="38"/>
        <v>0</v>
      </c>
      <c r="AK101" s="126">
        <f>IF('Member Info'!F97&gt;$R$1,1,0)</f>
        <v>0</v>
      </c>
      <c r="AL101" s="126" t="b">
        <f>IF(ISERROR(R101),ERROR.TYPE(#REF!)=ERROR.TYPE(R101),FALSE)</f>
        <v>0</v>
      </c>
      <c r="AM101" s="126" t="b">
        <f>IF(ISERROR(S101),ERROR.TYPE(#REF!)=ERROR.TYPE(S101),FALSE)</f>
        <v>0</v>
      </c>
      <c r="AN101" s="126">
        <f>IF(OR('Member Info'!F97&gt;=$S$1,'Member Info'!N97&gt;=$R$1),1,0)</f>
        <v>0</v>
      </c>
    </row>
    <row r="102" spans="1:40" x14ac:dyDescent="0.25">
      <c r="A102" s="4">
        <v>70</v>
      </c>
      <c r="B102" s="166">
        <f>'Member Info'!D98</f>
        <v>0</v>
      </c>
      <c r="C102" s="166">
        <f>'Member Info'!E98</f>
        <v>0</v>
      </c>
      <c r="D102" s="166" t="str">
        <f>'Member Info'!G98</f>
        <v/>
      </c>
      <c r="E102" s="167">
        <f>'Member Info'!B98</f>
        <v>0</v>
      </c>
      <c r="F102" s="244"/>
      <c r="G102" s="168" t="str">
        <f>IF(E102=0,"",
IF('Member Info'!$AM$19&lt;=$R$1,
SUMPRODUCT('Member Info'!L98+IF('Member Info'!H98&gt;'Member Info'!$AJ$12,'Member Info'!$AK$13,IF('Member Info'!H98&gt;'Member Info'!$AJ$11,'Member Info'!$AK$12,IF('Member Info'!H98&gt;'Member Info'!$AJ$10,'Member Info'!$AK$11,IF('Member Info'!H98&gt;'Member Info'!$AJ$9,'Member Info'!$AK$10,IF('Member Info'!H98&gt;'Member Info'!$AJ$8,'Member Info'!$AK$9,'Member Info'!$AK$8)))))),
SUMPRODUCT('Member Info'!L98+IF('Member Info'!H98&gt;'Member Info'!$AG$17,'Member Info'!$AH$18,IF('Member Info'!H98&gt;'Member Info'!$AG$16,'Member Info'!$AH$17,IF('Member Info'!H98&gt;'Member Info'!$AG$15,'Member Info'!$AH$16,IF('Member Info'!H98&gt;'Member Info'!$AG$14,'Member Info'!$AH$15,IF('Member Info'!H98&gt;'Member Info'!$AG$13,'Member Info'!$AH$14,IF('Member Info'!H98&gt;'Member Info'!$AG$12,'Member Info'!$AH$13,IF('Member Info'!H98&gt;'Member Info'!$AG$11,'Member Info'!$AH$12,IF('Member Info'!H98&gt;'Member Info'!$AG$10,'Member Info'!$AH$11,IF('Member Info'!H98&gt;'Member Info'!$AG$9,'Member Info'!$AH$10,IF('Member Info'!H98&gt;'Member Info'!$AG$8,'Member Info'!$AH$9,'Member Info'!$AH$8)))))))))))))</f>
        <v/>
      </c>
      <c r="H102" s="26"/>
      <c r="I102" s="26"/>
      <c r="J102" s="107" t="str">
        <f>IF(E102=0,"",IF('Member Info'!F98&gt;$S$1,CONCATENATE("Joined with practice on ", TEXT('Member Info'!F98, "DD/MM/YYYY")),IF('Member Info'!N98&lt;&gt;"",IF('Member Info'!N98&lt;$R$1,CONCATENATE("Left Scheme on ", TEXT('Member Info'!N98, "DD/MM/YYYY")),IF(ISERROR(G102),"Error Detected, No rate entered",IF(E102=0,"",IF(F102="","Error Detected, No Pensionable pay",IF(ISERROR(AB102)," Unknown Values entered.",IF(T102+U102&lt;1,"Acceptable",IF(R102+S102=200, "No Contributions Entered", IF(K102="","Error Detected, Choose reason&gt;",IF(X102="1",IF(T102=1,"Please Enter Deemed Pensionable Pay","Add Any Relevant Details Above"),"Please Give Details Above"))))))))),IF(ISERROR(G102),"Error Detected, No rate entered",IF(E102=0,"",IF(F102="","Error Detected, No Pensionable pay",IF(ISERROR(AB102)," Unknown Values entered.",IF(T102+U102&lt;1,"Acceptable",IF(R102+S102=200, "No Contributions Entered", IF(K102="","Error Detected, Choose reason&gt;",IF(X102="1",IF(T102=1,"Please Enter Deemed Pensionable Pay","Add relevant Details Above"),"Please give details Above")))))))))))</f>
        <v/>
      </c>
      <c r="K102" s="263"/>
      <c r="L102" s="93"/>
      <c r="M102" s="93" t="str">
        <f t="shared" si="20"/>
        <v/>
      </c>
      <c r="N102" s="96">
        <f t="shared" si="21"/>
        <v>0</v>
      </c>
      <c r="O102" s="96">
        <f t="shared" si="22"/>
        <v>0</v>
      </c>
      <c r="P102" s="220">
        <f>(ROUND((F102/100*'Member Info'!$W$2), 2))</f>
        <v>0</v>
      </c>
      <c r="Q102" s="220" t="e">
        <f t="shared" si="23"/>
        <v>#VALUE!</v>
      </c>
      <c r="R102" s="220" t="str">
        <f t="shared" si="24"/>
        <v/>
      </c>
      <c r="S102" s="229" t="str">
        <f t="shared" si="25"/>
        <v/>
      </c>
      <c r="T102" s="230" t="str">
        <f t="shared" si="26"/>
        <v/>
      </c>
      <c r="U102" s="230" t="str">
        <f t="shared" si="27"/>
        <v/>
      </c>
      <c r="V102" s="224">
        <f t="shared" si="28"/>
        <v>0</v>
      </c>
      <c r="W102" s="112">
        <f t="shared" si="29"/>
        <v>0</v>
      </c>
      <c r="X102" s="237" t="str">
        <f t="shared" si="30"/>
        <v/>
      </c>
      <c r="Y102" s="242" t="b">
        <f t="shared" si="31"/>
        <v>0</v>
      </c>
      <c r="Z102" s="237">
        <f t="shared" si="32"/>
        <v>0</v>
      </c>
      <c r="AA102" s="237">
        <f>IF('Member Info'!N98="",1,"")</f>
        <v>1</v>
      </c>
      <c r="AB102" s="245" t="e">
        <f t="shared" si="33"/>
        <v>#VALUE!</v>
      </c>
      <c r="AC102" s="132" t="str">
        <f t="shared" si="34"/>
        <v/>
      </c>
      <c r="AD102" s="126">
        <f t="shared" si="35"/>
        <v>1</v>
      </c>
      <c r="AE102" s="126" t="str">
        <f>IF('Member Info'!N98&lt;&gt;"",IF('Member Info'!N98&lt;=$R$1,1,0),"")</f>
        <v/>
      </c>
      <c r="AG102" s="126" t="b">
        <f t="shared" si="36"/>
        <v>0</v>
      </c>
      <c r="AH102" s="126">
        <f t="shared" si="37"/>
        <v>0</v>
      </c>
      <c r="AJ102" s="126">
        <f t="shared" si="38"/>
        <v>0</v>
      </c>
      <c r="AK102" s="126">
        <f>IF('Member Info'!F98&gt;$R$1,1,0)</f>
        <v>0</v>
      </c>
      <c r="AL102" s="126" t="b">
        <f>IF(ISERROR(R102),ERROR.TYPE(#REF!)=ERROR.TYPE(R102),FALSE)</f>
        <v>0</v>
      </c>
      <c r="AM102" s="126" t="b">
        <f>IF(ISERROR(S102),ERROR.TYPE(#REF!)=ERROR.TYPE(S102),FALSE)</f>
        <v>0</v>
      </c>
      <c r="AN102" s="126">
        <f>IF(OR('Member Info'!F98&gt;=$S$1,'Member Info'!N98&gt;=$R$1),1,0)</f>
        <v>0</v>
      </c>
    </row>
    <row r="103" spans="1:40" x14ac:dyDescent="0.25">
      <c r="A103" s="4">
        <v>71</v>
      </c>
      <c r="B103" s="166">
        <f>'Member Info'!D99</f>
        <v>0</v>
      </c>
      <c r="C103" s="166">
        <f>'Member Info'!E99</f>
        <v>0</v>
      </c>
      <c r="D103" s="166" t="str">
        <f>'Member Info'!G99</f>
        <v/>
      </c>
      <c r="E103" s="167">
        <f>'Member Info'!B99</f>
        <v>0</v>
      </c>
      <c r="F103" s="244"/>
      <c r="G103" s="168" t="str">
        <f>IF(E103=0,"",
IF('Member Info'!$AM$19&lt;=$R$1,
SUMPRODUCT('Member Info'!L99+IF('Member Info'!H99&gt;'Member Info'!$AJ$12,'Member Info'!$AK$13,IF('Member Info'!H99&gt;'Member Info'!$AJ$11,'Member Info'!$AK$12,IF('Member Info'!H99&gt;'Member Info'!$AJ$10,'Member Info'!$AK$11,IF('Member Info'!H99&gt;'Member Info'!$AJ$9,'Member Info'!$AK$10,IF('Member Info'!H99&gt;'Member Info'!$AJ$8,'Member Info'!$AK$9,'Member Info'!$AK$8)))))),
SUMPRODUCT('Member Info'!L99+IF('Member Info'!H99&gt;'Member Info'!$AG$17,'Member Info'!$AH$18,IF('Member Info'!H99&gt;'Member Info'!$AG$16,'Member Info'!$AH$17,IF('Member Info'!H99&gt;'Member Info'!$AG$15,'Member Info'!$AH$16,IF('Member Info'!H99&gt;'Member Info'!$AG$14,'Member Info'!$AH$15,IF('Member Info'!H99&gt;'Member Info'!$AG$13,'Member Info'!$AH$14,IF('Member Info'!H99&gt;'Member Info'!$AG$12,'Member Info'!$AH$13,IF('Member Info'!H99&gt;'Member Info'!$AG$11,'Member Info'!$AH$12,IF('Member Info'!H99&gt;'Member Info'!$AG$10,'Member Info'!$AH$11,IF('Member Info'!H99&gt;'Member Info'!$AG$9,'Member Info'!$AH$10,IF('Member Info'!H99&gt;'Member Info'!$AG$8,'Member Info'!$AH$9,'Member Info'!$AH$8)))))))))))))</f>
        <v/>
      </c>
      <c r="H103" s="26"/>
      <c r="I103" s="26"/>
      <c r="J103" s="107" t="str">
        <f>IF(E103=0,"",IF('Member Info'!F99&gt;$S$1,CONCATENATE("Joined with practice on ", TEXT('Member Info'!F99, "DD/MM/YYYY")),IF('Member Info'!N99&lt;&gt;"",IF('Member Info'!N99&lt;$R$1,CONCATENATE("Left Scheme on ", TEXT('Member Info'!N99, "DD/MM/YYYY")),IF(ISERROR(G103),"Error Detected, No rate entered",IF(E103=0,"",IF(F103="","Error Detected, No Pensionable pay",IF(ISERROR(AB103)," Unknown Values entered.",IF(T103+U103&lt;1,"Acceptable",IF(R103+S103=200, "No Contributions Entered", IF(K103="","Error Detected, Choose reason&gt;",IF(X103="1",IF(T103=1,"Please Enter Deemed Pensionable Pay","Add Any Relevant Details Above"),"Please Give Details Above"))))))))),IF(ISERROR(G103),"Error Detected, No rate entered",IF(E103=0,"",IF(F103="","Error Detected, No Pensionable pay",IF(ISERROR(AB103)," Unknown Values entered.",IF(T103+U103&lt;1,"Acceptable",IF(R103+S103=200, "No Contributions Entered", IF(K103="","Error Detected, Choose reason&gt;",IF(X103="1",IF(T103=1,"Please Enter Deemed Pensionable Pay","Add relevant Details Above"),"Please give details Above")))))))))))</f>
        <v/>
      </c>
      <c r="K103" s="263"/>
      <c r="L103" s="93"/>
      <c r="M103" s="93" t="str">
        <f t="shared" si="20"/>
        <v/>
      </c>
      <c r="N103" s="96">
        <f t="shared" si="21"/>
        <v>0</v>
      </c>
      <c r="O103" s="96">
        <f t="shared" si="22"/>
        <v>0</v>
      </c>
      <c r="P103" s="220">
        <f>(ROUND((F103/100*'Member Info'!$W$2), 2))</f>
        <v>0</v>
      </c>
      <c r="Q103" s="220" t="e">
        <f t="shared" si="23"/>
        <v>#VALUE!</v>
      </c>
      <c r="R103" s="220" t="str">
        <f t="shared" si="24"/>
        <v/>
      </c>
      <c r="S103" s="229" t="str">
        <f t="shared" si="25"/>
        <v/>
      </c>
      <c r="T103" s="230" t="str">
        <f t="shared" si="26"/>
        <v/>
      </c>
      <c r="U103" s="230" t="str">
        <f t="shared" si="27"/>
        <v/>
      </c>
      <c r="V103" s="224">
        <f t="shared" si="28"/>
        <v>0</v>
      </c>
      <c r="W103" s="112">
        <f t="shared" si="29"/>
        <v>0</v>
      </c>
      <c r="X103" s="237" t="str">
        <f t="shared" si="30"/>
        <v/>
      </c>
      <c r="Y103" s="242" t="b">
        <f t="shared" si="31"/>
        <v>0</v>
      </c>
      <c r="Z103" s="237">
        <f t="shared" si="32"/>
        <v>0</v>
      </c>
      <c r="AA103" s="237">
        <f>IF('Member Info'!N99="",1,"")</f>
        <v>1</v>
      </c>
      <c r="AB103" s="245" t="e">
        <f t="shared" si="33"/>
        <v>#VALUE!</v>
      </c>
      <c r="AC103" s="132" t="str">
        <f t="shared" si="34"/>
        <v/>
      </c>
      <c r="AD103" s="126">
        <f t="shared" si="35"/>
        <v>1</v>
      </c>
      <c r="AE103" s="126" t="str">
        <f>IF('Member Info'!N99&lt;&gt;"",IF('Member Info'!N99&lt;=$R$1,1,0),"")</f>
        <v/>
      </c>
      <c r="AG103" s="126" t="b">
        <f t="shared" si="36"/>
        <v>0</v>
      </c>
      <c r="AH103" s="126">
        <f t="shared" si="37"/>
        <v>0</v>
      </c>
      <c r="AJ103" s="126">
        <f t="shared" si="38"/>
        <v>0</v>
      </c>
      <c r="AK103" s="126">
        <f>IF('Member Info'!F99&gt;$R$1,1,0)</f>
        <v>0</v>
      </c>
      <c r="AL103" s="126" t="b">
        <f>IF(ISERROR(R103),ERROR.TYPE(#REF!)=ERROR.TYPE(R103),FALSE)</f>
        <v>0</v>
      </c>
      <c r="AM103" s="126" t="b">
        <f>IF(ISERROR(S103),ERROR.TYPE(#REF!)=ERROR.TYPE(S103),FALSE)</f>
        <v>0</v>
      </c>
      <c r="AN103" s="126">
        <f>IF(OR('Member Info'!F99&gt;=$S$1,'Member Info'!N99&gt;=$R$1),1,0)</f>
        <v>0</v>
      </c>
    </row>
    <row r="104" spans="1:40" x14ac:dyDescent="0.25">
      <c r="A104" s="4">
        <v>72</v>
      </c>
      <c r="B104" s="166">
        <f>'Member Info'!D100</f>
        <v>0</v>
      </c>
      <c r="C104" s="166">
        <f>'Member Info'!E100</f>
        <v>0</v>
      </c>
      <c r="D104" s="166" t="str">
        <f>'Member Info'!G100</f>
        <v/>
      </c>
      <c r="E104" s="167">
        <f>'Member Info'!B100</f>
        <v>0</v>
      </c>
      <c r="F104" s="244"/>
      <c r="G104" s="168" t="str">
        <f>IF(E104=0,"",
IF('Member Info'!$AM$19&lt;=$R$1,
SUMPRODUCT('Member Info'!L100+IF('Member Info'!H100&gt;'Member Info'!$AJ$12,'Member Info'!$AK$13,IF('Member Info'!H100&gt;'Member Info'!$AJ$11,'Member Info'!$AK$12,IF('Member Info'!H100&gt;'Member Info'!$AJ$10,'Member Info'!$AK$11,IF('Member Info'!H100&gt;'Member Info'!$AJ$9,'Member Info'!$AK$10,IF('Member Info'!H100&gt;'Member Info'!$AJ$8,'Member Info'!$AK$9,'Member Info'!$AK$8)))))),
SUMPRODUCT('Member Info'!L100+IF('Member Info'!H100&gt;'Member Info'!$AG$17,'Member Info'!$AH$18,IF('Member Info'!H100&gt;'Member Info'!$AG$16,'Member Info'!$AH$17,IF('Member Info'!H100&gt;'Member Info'!$AG$15,'Member Info'!$AH$16,IF('Member Info'!H100&gt;'Member Info'!$AG$14,'Member Info'!$AH$15,IF('Member Info'!H100&gt;'Member Info'!$AG$13,'Member Info'!$AH$14,IF('Member Info'!H100&gt;'Member Info'!$AG$12,'Member Info'!$AH$13,IF('Member Info'!H100&gt;'Member Info'!$AG$11,'Member Info'!$AH$12,IF('Member Info'!H100&gt;'Member Info'!$AG$10,'Member Info'!$AH$11,IF('Member Info'!H100&gt;'Member Info'!$AG$9,'Member Info'!$AH$10,IF('Member Info'!H100&gt;'Member Info'!$AG$8,'Member Info'!$AH$9,'Member Info'!$AH$8)))))))))))))</f>
        <v/>
      </c>
      <c r="H104" s="26"/>
      <c r="I104" s="26"/>
      <c r="J104" s="107" t="str">
        <f>IF(E104=0,"",IF('Member Info'!F100&gt;$S$1,CONCATENATE("Joined with practice on ", TEXT('Member Info'!F100, "DD/MM/YYYY")),IF('Member Info'!N100&lt;&gt;"",IF('Member Info'!N100&lt;$R$1,CONCATENATE("Left Scheme on ", TEXT('Member Info'!N100, "DD/MM/YYYY")),IF(ISERROR(G104),"Error Detected, No rate entered",IF(E104=0,"",IF(F104="","Error Detected, No Pensionable pay",IF(ISERROR(AB104)," Unknown Values entered.",IF(T104+U104&lt;1,"Acceptable",IF(R104+S104=200, "No Contributions Entered", IF(K104="","Error Detected, Choose reason&gt;",IF(X104="1",IF(T104=1,"Please Enter Deemed Pensionable Pay","Add Any Relevant Details Above"),"Please Give Details Above"))))))))),IF(ISERROR(G104),"Error Detected, No rate entered",IF(E104=0,"",IF(F104="","Error Detected, No Pensionable pay",IF(ISERROR(AB104)," Unknown Values entered.",IF(T104+U104&lt;1,"Acceptable",IF(R104+S104=200, "No Contributions Entered", IF(K104="","Error Detected, Choose reason&gt;",IF(X104="1",IF(T104=1,"Please Enter Deemed Pensionable Pay","Add relevant Details Above"),"Please give details Above")))))))))))</f>
        <v/>
      </c>
      <c r="K104" s="263"/>
      <c r="L104" s="93"/>
      <c r="M104" s="93" t="str">
        <f t="shared" si="20"/>
        <v/>
      </c>
      <c r="N104" s="96">
        <f t="shared" si="21"/>
        <v>0</v>
      </c>
      <c r="O104" s="96">
        <f t="shared" si="22"/>
        <v>0</v>
      </c>
      <c r="P104" s="220">
        <f>(ROUND((F104/100*'Member Info'!$W$2), 2))</f>
        <v>0</v>
      </c>
      <c r="Q104" s="220" t="e">
        <f t="shared" si="23"/>
        <v>#VALUE!</v>
      </c>
      <c r="R104" s="220" t="str">
        <f t="shared" si="24"/>
        <v/>
      </c>
      <c r="S104" s="229" t="str">
        <f t="shared" si="25"/>
        <v/>
      </c>
      <c r="T104" s="230" t="str">
        <f t="shared" si="26"/>
        <v/>
      </c>
      <c r="U104" s="230" t="str">
        <f t="shared" si="27"/>
        <v/>
      </c>
      <c r="V104" s="224">
        <f t="shared" si="28"/>
        <v>0</v>
      </c>
      <c r="W104" s="112">
        <f t="shared" si="29"/>
        <v>0</v>
      </c>
      <c r="X104" s="237" t="str">
        <f t="shared" si="30"/>
        <v/>
      </c>
      <c r="Y104" s="242" t="b">
        <f t="shared" si="31"/>
        <v>0</v>
      </c>
      <c r="Z104" s="237">
        <f t="shared" si="32"/>
        <v>0</v>
      </c>
      <c r="AA104" s="237">
        <f>IF('Member Info'!N100="",1,"")</f>
        <v>1</v>
      </c>
      <c r="AB104" s="245" t="e">
        <f t="shared" si="33"/>
        <v>#VALUE!</v>
      </c>
      <c r="AC104" s="132" t="str">
        <f t="shared" si="34"/>
        <v/>
      </c>
      <c r="AD104" s="126">
        <f t="shared" si="35"/>
        <v>1</v>
      </c>
      <c r="AE104" s="126" t="str">
        <f>IF('Member Info'!N100&lt;&gt;"",IF('Member Info'!N100&lt;=$R$1,1,0),"")</f>
        <v/>
      </c>
      <c r="AG104" s="126" t="b">
        <f t="shared" si="36"/>
        <v>0</v>
      </c>
      <c r="AH104" s="126">
        <f t="shared" si="37"/>
        <v>0</v>
      </c>
      <c r="AJ104" s="126">
        <f t="shared" si="38"/>
        <v>0</v>
      </c>
      <c r="AK104" s="126">
        <f>IF('Member Info'!F100&gt;$R$1,1,0)</f>
        <v>0</v>
      </c>
      <c r="AL104" s="126" t="b">
        <f>IF(ISERROR(R104),ERROR.TYPE(#REF!)=ERROR.TYPE(R104),FALSE)</f>
        <v>0</v>
      </c>
      <c r="AM104" s="126" t="b">
        <f>IF(ISERROR(S104),ERROR.TYPE(#REF!)=ERROR.TYPE(S104),FALSE)</f>
        <v>0</v>
      </c>
      <c r="AN104" s="126">
        <f>IF(OR('Member Info'!F100&gt;=$S$1,'Member Info'!N100&gt;=$R$1),1,0)</f>
        <v>0</v>
      </c>
    </row>
    <row r="105" spans="1:40" x14ac:dyDescent="0.25">
      <c r="A105" s="4">
        <v>73</v>
      </c>
      <c r="B105" s="166">
        <f>'Member Info'!D101</f>
        <v>0</v>
      </c>
      <c r="C105" s="166">
        <f>'Member Info'!E101</f>
        <v>0</v>
      </c>
      <c r="D105" s="166" t="str">
        <f>'Member Info'!G101</f>
        <v/>
      </c>
      <c r="E105" s="167">
        <f>'Member Info'!B101</f>
        <v>0</v>
      </c>
      <c r="F105" s="244"/>
      <c r="G105" s="168" t="str">
        <f>IF(E105=0,"",
IF('Member Info'!$AM$19&lt;=$R$1,
SUMPRODUCT('Member Info'!L101+IF('Member Info'!H101&gt;'Member Info'!$AJ$12,'Member Info'!$AK$13,IF('Member Info'!H101&gt;'Member Info'!$AJ$11,'Member Info'!$AK$12,IF('Member Info'!H101&gt;'Member Info'!$AJ$10,'Member Info'!$AK$11,IF('Member Info'!H101&gt;'Member Info'!$AJ$9,'Member Info'!$AK$10,IF('Member Info'!H101&gt;'Member Info'!$AJ$8,'Member Info'!$AK$9,'Member Info'!$AK$8)))))),
SUMPRODUCT('Member Info'!L101+IF('Member Info'!H101&gt;'Member Info'!$AG$17,'Member Info'!$AH$18,IF('Member Info'!H101&gt;'Member Info'!$AG$16,'Member Info'!$AH$17,IF('Member Info'!H101&gt;'Member Info'!$AG$15,'Member Info'!$AH$16,IF('Member Info'!H101&gt;'Member Info'!$AG$14,'Member Info'!$AH$15,IF('Member Info'!H101&gt;'Member Info'!$AG$13,'Member Info'!$AH$14,IF('Member Info'!H101&gt;'Member Info'!$AG$12,'Member Info'!$AH$13,IF('Member Info'!H101&gt;'Member Info'!$AG$11,'Member Info'!$AH$12,IF('Member Info'!H101&gt;'Member Info'!$AG$10,'Member Info'!$AH$11,IF('Member Info'!H101&gt;'Member Info'!$AG$9,'Member Info'!$AH$10,IF('Member Info'!H101&gt;'Member Info'!$AG$8,'Member Info'!$AH$9,'Member Info'!$AH$8)))))))))))))</f>
        <v/>
      </c>
      <c r="H105" s="26"/>
      <c r="I105" s="26"/>
      <c r="J105" s="107" t="str">
        <f>IF(E105=0,"",IF('Member Info'!F101&gt;$S$1,CONCATENATE("Joined with practice on ", TEXT('Member Info'!F101, "DD/MM/YYYY")),IF('Member Info'!N101&lt;&gt;"",IF('Member Info'!N101&lt;$R$1,CONCATENATE("Left Scheme on ", TEXT('Member Info'!N101, "DD/MM/YYYY")),IF(ISERROR(G105),"Error Detected, No rate entered",IF(E105=0,"",IF(F105="","Error Detected, No Pensionable pay",IF(ISERROR(AB105)," Unknown Values entered.",IF(T105+U105&lt;1,"Acceptable",IF(R105+S105=200, "No Contributions Entered", IF(K105="","Error Detected, Choose reason&gt;",IF(X105="1",IF(T105=1,"Please Enter Deemed Pensionable Pay","Add Any Relevant Details Above"),"Please Give Details Above"))))))))),IF(ISERROR(G105),"Error Detected, No rate entered",IF(E105=0,"",IF(F105="","Error Detected, No Pensionable pay",IF(ISERROR(AB105)," Unknown Values entered.",IF(T105+U105&lt;1,"Acceptable",IF(R105+S105=200, "No Contributions Entered", IF(K105="","Error Detected, Choose reason&gt;",IF(X105="1",IF(T105=1,"Please Enter Deemed Pensionable Pay","Add relevant Details Above"),"Please give details Above")))))))))))</f>
        <v/>
      </c>
      <c r="K105" s="263"/>
      <c r="L105" s="93"/>
      <c r="M105" s="93" t="str">
        <f t="shared" si="20"/>
        <v/>
      </c>
      <c r="N105" s="96">
        <f t="shared" si="21"/>
        <v>0</v>
      </c>
      <c r="O105" s="96">
        <f t="shared" si="22"/>
        <v>0</v>
      </c>
      <c r="P105" s="220">
        <f>(ROUND((F105/100*'Member Info'!$W$2), 2))</f>
        <v>0</v>
      </c>
      <c r="Q105" s="220" t="e">
        <f t="shared" si="23"/>
        <v>#VALUE!</v>
      </c>
      <c r="R105" s="220" t="str">
        <f t="shared" si="24"/>
        <v/>
      </c>
      <c r="S105" s="229" t="str">
        <f t="shared" si="25"/>
        <v/>
      </c>
      <c r="T105" s="230" t="str">
        <f t="shared" si="26"/>
        <v/>
      </c>
      <c r="U105" s="230" t="str">
        <f t="shared" si="27"/>
        <v/>
      </c>
      <c r="V105" s="224">
        <f t="shared" si="28"/>
        <v>0</v>
      </c>
      <c r="W105" s="112">
        <f t="shared" si="29"/>
        <v>0</v>
      </c>
      <c r="X105" s="237" t="str">
        <f t="shared" si="30"/>
        <v/>
      </c>
      <c r="Y105" s="242" t="b">
        <f t="shared" si="31"/>
        <v>0</v>
      </c>
      <c r="Z105" s="237">
        <f t="shared" si="32"/>
        <v>0</v>
      </c>
      <c r="AA105" s="237">
        <f>IF('Member Info'!N101="",1,"")</f>
        <v>1</v>
      </c>
      <c r="AB105" s="245" t="e">
        <f t="shared" si="33"/>
        <v>#VALUE!</v>
      </c>
      <c r="AC105" s="132" t="str">
        <f t="shared" si="34"/>
        <v/>
      </c>
      <c r="AD105" s="126">
        <f t="shared" si="35"/>
        <v>1</v>
      </c>
      <c r="AE105" s="126" t="str">
        <f>IF('Member Info'!N101&lt;&gt;"",IF('Member Info'!N101&lt;=$R$1,1,0),"")</f>
        <v/>
      </c>
      <c r="AG105" s="126" t="b">
        <f t="shared" si="36"/>
        <v>0</v>
      </c>
      <c r="AH105" s="126">
        <f t="shared" si="37"/>
        <v>0</v>
      </c>
      <c r="AJ105" s="126">
        <f t="shared" si="38"/>
        <v>0</v>
      </c>
      <c r="AK105" s="126">
        <f>IF('Member Info'!F101&gt;$R$1,1,0)</f>
        <v>0</v>
      </c>
      <c r="AL105" s="126" t="b">
        <f>IF(ISERROR(R105),ERROR.TYPE(#REF!)=ERROR.TYPE(R105),FALSE)</f>
        <v>0</v>
      </c>
      <c r="AM105" s="126" t="b">
        <f>IF(ISERROR(S105),ERROR.TYPE(#REF!)=ERROR.TYPE(S105),FALSE)</f>
        <v>0</v>
      </c>
      <c r="AN105" s="126">
        <f>IF(OR('Member Info'!F101&gt;=$S$1,'Member Info'!N101&gt;=$R$1),1,0)</f>
        <v>0</v>
      </c>
    </row>
    <row r="106" spans="1:40" x14ac:dyDescent="0.25">
      <c r="A106" s="4">
        <v>74</v>
      </c>
      <c r="B106" s="166">
        <f>'Member Info'!D102</f>
        <v>0</v>
      </c>
      <c r="C106" s="166">
        <f>'Member Info'!E102</f>
        <v>0</v>
      </c>
      <c r="D106" s="166" t="str">
        <f>'Member Info'!G102</f>
        <v/>
      </c>
      <c r="E106" s="167">
        <f>'Member Info'!B102</f>
        <v>0</v>
      </c>
      <c r="F106" s="244"/>
      <c r="G106" s="168" t="str">
        <f>IF(E106=0,"",
IF('Member Info'!$AM$19&lt;=$R$1,
SUMPRODUCT('Member Info'!L102+IF('Member Info'!H102&gt;'Member Info'!$AJ$12,'Member Info'!$AK$13,IF('Member Info'!H102&gt;'Member Info'!$AJ$11,'Member Info'!$AK$12,IF('Member Info'!H102&gt;'Member Info'!$AJ$10,'Member Info'!$AK$11,IF('Member Info'!H102&gt;'Member Info'!$AJ$9,'Member Info'!$AK$10,IF('Member Info'!H102&gt;'Member Info'!$AJ$8,'Member Info'!$AK$9,'Member Info'!$AK$8)))))),
SUMPRODUCT('Member Info'!L102+IF('Member Info'!H102&gt;'Member Info'!$AG$17,'Member Info'!$AH$18,IF('Member Info'!H102&gt;'Member Info'!$AG$16,'Member Info'!$AH$17,IF('Member Info'!H102&gt;'Member Info'!$AG$15,'Member Info'!$AH$16,IF('Member Info'!H102&gt;'Member Info'!$AG$14,'Member Info'!$AH$15,IF('Member Info'!H102&gt;'Member Info'!$AG$13,'Member Info'!$AH$14,IF('Member Info'!H102&gt;'Member Info'!$AG$12,'Member Info'!$AH$13,IF('Member Info'!H102&gt;'Member Info'!$AG$11,'Member Info'!$AH$12,IF('Member Info'!H102&gt;'Member Info'!$AG$10,'Member Info'!$AH$11,IF('Member Info'!H102&gt;'Member Info'!$AG$9,'Member Info'!$AH$10,IF('Member Info'!H102&gt;'Member Info'!$AG$8,'Member Info'!$AH$9,'Member Info'!$AH$8)))))))))))))</f>
        <v/>
      </c>
      <c r="H106" s="26"/>
      <c r="I106" s="26"/>
      <c r="J106" s="107" t="str">
        <f>IF(E106=0,"",IF('Member Info'!F102&gt;$S$1,CONCATENATE("Joined with practice on ", TEXT('Member Info'!F102, "DD/MM/YYYY")),IF('Member Info'!N102&lt;&gt;"",IF('Member Info'!N102&lt;$R$1,CONCATENATE("Left Scheme on ", TEXT('Member Info'!N102, "DD/MM/YYYY")),IF(ISERROR(G106),"Error Detected, No rate entered",IF(E106=0,"",IF(F106="","Error Detected, No Pensionable pay",IF(ISERROR(AB106)," Unknown Values entered.",IF(T106+U106&lt;1,"Acceptable",IF(R106+S106=200, "No Contributions Entered", IF(K106="","Error Detected, Choose reason&gt;",IF(X106="1",IF(T106=1,"Please Enter Deemed Pensionable Pay","Add Any Relevant Details Above"),"Please Give Details Above"))))))))),IF(ISERROR(G106),"Error Detected, No rate entered",IF(E106=0,"",IF(F106="","Error Detected, No Pensionable pay",IF(ISERROR(AB106)," Unknown Values entered.",IF(T106+U106&lt;1,"Acceptable",IF(R106+S106=200, "No Contributions Entered", IF(K106="","Error Detected, Choose reason&gt;",IF(X106="1",IF(T106=1,"Please Enter Deemed Pensionable Pay","Add relevant Details Above"),"Please give details Above")))))))))))</f>
        <v/>
      </c>
      <c r="K106" s="263"/>
      <c r="L106" s="93"/>
      <c r="M106" s="93" t="str">
        <f t="shared" si="20"/>
        <v/>
      </c>
      <c r="N106" s="96">
        <f t="shared" si="21"/>
        <v>0</v>
      </c>
      <c r="O106" s="96">
        <f t="shared" si="22"/>
        <v>0</v>
      </c>
      <c r="P106" s="220">
        <f>(ROUND((F106/100*'Member Info'!$W$2), 2))</f>
        <v>0</v>
      </c>
      <c r="Q106" s="220" t="e">
        <f t="shared" si="23"/>
        <v>#VALUE!</v>
      </c>
      <c r="R106" s="220" t="str">
        <f t="shared" si="24"/>
        <v/>
      </c>
      <c r="S106" s="229" t="str">
        <f t="shared" si="25"/>
        <v/>
      </c>
      <c r="T106" s="230" t="str">
        <f t="shared" si="26"/>
        <v/>
      </c>
      <c r="U106" s="230" t="str">
        <f t="shared" si="27"/>
        <v/>
      </c>
      <c r="V106" s="224">
        <f t="shared" si="28"/>
        <v>0</v>
      </c>
      <c r="W106" s="112">
        <f t="shared" si="29"/>
        <v>0</v>
      </c>
      <c r="X106" s="237" t="str">
        <f t="shared" si="30"/>
        <v/>
      </c>
      <c r="Y106" s="242" t="b">
        <f t="shared" si="31"/>
        <v>0</v>
      </c>
      <c r="Z106" s="237">
        <f t="shared" si="32"/>
        <v>0</v>
      </c>
      <c r="AA106" s="237">
        <f>IF('Member Info'!N102="",1,"")</f>
        <v>1</v>
      </c>
      <c r="AB106" s="245" t="e">
        <f t="shared" si="33"/>
        <v>#VALUE!</v>
      </c>
      <c r="AC106" s="132" t="str">
        <f t="shared" si="34"/>
        <v/>
      </c>
      <c r="AD106" s="126">
        <f t="shared" si="35"/>
        <v>1</v>
      </c>
      <c r="AE106" s="126" t="str">
        <f>IF('Member Info'!N102&lt;&gt;"",IF('Member Info'!N102&lt;=$R$1,1,0),"")</f>
        <v/>
      </c>
      <c r="AG106" s="126" t="b">
        <f t="shared" si="36"/>
        <v>0</v>
      </c>
      <c r="AH106" s="126">
        <f t="shared" si="37"/>
        <v>0</v>
      </c>
      <c r="AJ106" s="126">
        <f t="shared" si="38"/>
        <v>0</v>
      </c>
      <c r="AK106" s="126">
        <f>IF('Member Info'!F102&gt;$R$1,1,0)</f>
        <v>0</v>
      </c>
      <c r="AL106" s="126" t="b">
        <f>IF(ISERROR(R106),ERROR.TYPE(#REF!)=ERROR.TYPE(R106),FALSE)</f>
        <v>0</v>
      </c>
      <c r="AM106" s="126" t="b">
        <f>IF(ISERROR(S106),ERROR.TYPE(#REF!)=ERROR.TYPE(S106),FALSE)</f>
        <v>0</v>
      </c>
      <c r="AN106" s="126">
        <f>IF(OR('Member Info'!F102&gt;=$S$1,'Member Info'!N102&gt;=$R$1),1,0)</f>
        <v>0</v>
      </c>
    </row>
    <row r="107" spans="1:40" x14ac:dyDescent="0.25">
      <c r="A107" s="4">
        <v>75</v>
      </c>
      <c r="B107" s="166">
        <f>'Member Info'!D103</f>
        <v>0</v>
      </c>
      <c r="C107" s="166">
        <f>'Member Info'!E103</f>
        <v>0</v>
      </c>
      <c r="D107" s="166" t="str">
        <f>'Member Info'!G103</f>
        <v/>
      </c>
      <c r="E107" s="167">
        <f>'Member Info'!B103</f>
        <v>0</v>
      </c>
      <c r="F107" s="244"/>
      <c r="G107" s="168" t="str">
        <f>IF(E107=0,"",
IF('Member Info'!$AM$19&lt;=$R$1,
SUMPRODUCT('Member Info'!L103+IF('Member Info'!H103&gt;'Member Info'!$AJ$12,'Member Info'!$AK$13,IF('Member Info'!H103&gt;'Member Info'!$AJ$11,'Member Info'!$AK$12,IF('Member Info'!H103&gt;'Member Info'!$AJ$10,'Member Info'!$AK$11,IF('Member Info'!H103&gt;'Member Info'!$AJ$9,'Member Info'!$AK$10,IF('Member Info'!H103&gt;'Member Info'!$AJ$8,'Member Info'!$AK$9,'Member Info'!$AK$8)))))),
SUMPRODUCT('Member Info'!L103+IF('Member Info'!H103&gt;'Member Info'!$AG$17,'Member Info'!$AH$18,IF('Member Info'!H103&gt;'Member Info'!$AG$16,'Member Info'!$AH$17,IF('Member Info'!H103&gt;'Member Info'!$AG$15,'Member Info'!$AH$16,IF('Member Info'!H103&gt;'Member Info'!$AG$14,'Member Info'!$AH$15,IF('Member Info'!H103&gt;'Member Info'!$AG$13,'Member Info'!$AH$14,IF('Member Info'!H103&gt;'Member Info'!$AG$12,'Member Info'!$AH$13,IF('Member Info'!H103&gt;'Member Info'!$AG$11,'Member Info'!$AH$12,IF('Member Info'!H103&gt;'Member Info'!$AG$10,'Member Info'!$AH$11,IF('Member Info'!H103&gt;'Member Info'!$AG$9,'Member Info'!$AH$10,IF('Member Info'!H103&gt;'Member Info'!$AG$8,'Member Info'!$AH$9,'Member Info'!$AH$8)))))))))))))</f>
        <v/>
      </c>
      <c r="H107" s="26"/>
      <c r="I107" s="26"/>
      <c r="J107" s="107" t="str">
        <f>IF(E107=0,"",IF('Member Info'!F103&gt;$S$1,CONCATENATE("Joined with practice on ", TEXT('Member Info'!F103, "DD/MM/YYYY")),IF('Member Info'!N103&lt;&gt;"",IF('Member Info'!N103&lt;$R$1,CONCATENATE("Left Scheme on ", TEXT('Member Info'!N103, "DD/MM/YYYY")),IF(ISERROR(G107),"Error Detected, No rate entered",IF(E107=0,"",IF(F107="","Error Detected, No Pensionable pay",IF(ISERROR(AB107)," Unknown Values entered.",IF(T107+U107&lt;1,"Acceptable",IF(R107+S107=200, "No Contributions Entered", IF(K107="","Error Detected, Choose reason&gt;",IF(X107="1",IF(T107=1,"Please Enter Deemed Pensionable Pay","Add Any Relevant Details Above"),"Please Give Details Above"))))))))),IF(ISERROR(G107),"Error Detected, No rate entered",IF(E107=0,"",IF(F107="","Error Detected, No Pensionable pay",IF(ISERROR(AB107)," Unknown Values entered.",IF(T107+U107&lt;1,"Acceptable",IF(R107+S107=200, "No Contributions Entered", IF(K107="","Error Detected, Choose reason&gt;",IF(X107="1",IF(T107=1,"Please Enter Deemed Pensionable Pay","Add relevant Details Above"),"Please give details Above")))))))))))</f>
        <v/>
      </c>
      <c r="K107" s="263"/>
      <c r="L107" s="93"/>
      <c r="M107" s="93" t="str">
        <f t="shared" si="20"/>
        <v/>
      </c>
      <c r="N107" s="96">
        <f t="shared" si="21"/>
        <v>0</v>
      </c>
      <c r="O107" s="96">
        <f t="shared" si="22"/>
        <v>0</v>
      </c>
      <c r="P107" s="220">
        <f>(ROUND((F107/100*'Member Info'!$W$2), 2))</f>
        <v>0</v>
      </c>
      <c r="Q107" s="220" t="e">
        <f t="shared" si="23"/>
        <v>#VALUE!</v>
      </c>
      <c r="R107" s="220" t="str">
        <f t="shared" si="24"/>
        <v/>
      </c>
      <c r="S107" s="229" t="str">
        <f t="shared" si="25"/>
        <v/>
      </c>
      <c r="T107" s="230" t="str">
        <f t="shared" si="26"/>
        <v/>
      </c>
      <c r="U107" s="230" t="str">
        <f t="shared" si="27"/>
        <v/>
      </c>
      <c r="V107" s="224">
        <f t="shared" si="28"/>
        <v>0</v>
      </c>
      <c r="W107" s="112">
        <f t="shared" si="29"/>
        <v>0</v>
      </c>
      <c r="X107" s="237" t="str">
        <f t="shared" si="30"/>
        <v/>
      </c>
      <c r="Y107" s="242" t="b">
        <f t="shared" si="31"/>
        <v>0</v>
      </c>
      <c r="Z107" s="237">
        <f t="shared" si="32"/>
        <v>0</v>
      </c>
      <c r="AA107" s="237">
        <f>IF('Member Info'!N103="",1,"")</f>
        <v>1</v>
      </c>
      <c r="AB107" s="245" t="e">
        <f t="shared" si="33"/>
        <v>#VALUE!</v>
      </c>
      <c r="AC107" s="132" t="str">
        <f t="shared" si="34"/>
        <v/>
      </c>
      <c r="AD107" s="126">
        <f t="shared" si="35"/>
        <v>1</v>
      </c>
      <c r="AE107" s="126" t="str">
        <f>IF('Member Info'!N103&lt;&gt;"",IF('Member Info'!N103&lt;=$R$1,1,0),"")</f>
        <v/>
      </c>
      <c r="AG107" s="126" t="b">
        <f t="shared" si="36"/>
        <v>0</v>
      </c>
      <c r="AH107" s="126">
        <f t="shared" si="37"/>
        <v>0</v>
      </c>
      <c r="AJ107" s="126">
        <f t="shared" si="38"/>
        <v>0</v>
      </c>
      <c r="AK107" s="126">
        <f>IF('Member Info'!F103&gt;$R$1,1,0)</f>
        <v>0</v>
      </c>
      <c r="AL107" s="126" t="b">
        <f>IF(ISERROR(R107),ERROR.TYPE(#REF!)=ERROR.TYPE(R107),FALSE)</f>
        <v>0</v>
      </c>
      <c r="AM107" s="126" t="b">
        <f>IF(ISERROR(S107),ERROR.TYPE(#REF!)=ERROR.TYPE(S107),FALSE)</f>
        <v>0</v>
      </c>
      <c r="AN107" s="126">
        <f>IF(OR('Member Info'!F103&gt;=$S$1,'Member Info'!N103&gt;=$R$1),1,0)</f>
        <v>0</v>
      </c>
    </row>
    <row r="108" spans="1:40" x14ac:dyDescent="0.25">
      <c r="A108" s="4">
        <v>76</v>
      </c>
      <c r="B108" s="166">
        <f>'Member Info'!D104</f>
        <v>0</v>
      </c>
      <c r="C108" s="166">
        <f>'Member Info'!E104</f>
        <v>0</v>
      </c>
      <c r="D108" s="166" t="str">
        <f>'Member Info'!G104</f>
        <v/>
      </c>
      <c r="E108" s="167">
        <f>'Member Info'!B104</f>
        <v>0</v>
      </c>
      <c r="F108" s="244"/>
      <c r="G108" s="168" t="str">
        <f>IF(E108=0,"",
IF('Member Info'!$AM$19&lt;=$R$1,
SUMPRODUCT('Member Info'!L104+IF('Member Info'!H104&gt;'Member Info'!$AJ$12,'Member Info'!$AK$13,IF('Member Info'!H104&gt;'Member Info'!$AJ$11,'Member Info'!$AK$12,IF('Member Info'!H104&gt;'Member Info'!$AJ$10,'Member Info'!$AK$11,IF('Member Info'!H104&gt;'Member Info'!$AJ$9,'Member Info'!$AK$10,IF('Member Info'!H104&gt;'Member Info'!$AJ$8,'Member Info'!$AK$9,'Member Info'!$AK$8)))))),
SUMPRODUCT('Member Info'!L104+IF('Member Info'!H104&gt;'Member Info'!$AG$17,'Member Info'!$AH$18,IF('Member Info'!H104&gt;'Member Info'!$AG$16,'Member Info'!$AH$17,IF('Member Info'!H104&gt;'Member Info'!$AG$15,'Member Info'!$AH$16,IF('Member Info'!H104&gt;'Member Info'!$AG$14,'Member Info'!$AH$15,IF('Member Info'!H104&gt;'Member Info'!$AG$13,'Member Info'!$AH$14,IF('Member Info'!H104&gt;'Member Info'!$AG$12,'Member Info'!$AH$13,IF('Member Info'!H104&gt;'Member Info'!$AG$11,'Member Info'!$AH$12,IF('Member Info'!H104&gt;'Member Info'!$AG$10,'Member Info'!$AH$11,IF('Member Info'!H104&gt;'Member Info'!$AG$9,'Member Info'!$AH$10,IF('Member Info'!H104&gt;'Member Info'!$AG$8,'Member Info'!$AH$9,'Member Info'!$AH$8)))))))))))))</f>
        <v/>
      </c>
      <c r="H108" s="26"/>
      <c r="I108" s="26"/>
      <c r="J108" s="107" t="str">
        <f>IF(E108=0,"",IF('Member Info'!F104&gt;$S$1,CONCATENATE("Joined with practice on ", TEXT('Member Info'!F104, "DD/MM/YYYY")),IF('Member Info'!N104&lt;&gt;"",IF('Member Info'!N104&lt;$R$1,CONCATENATE("Left Scheme on ", TEXT('Member Info'!N104, "DD/MM/YYYY")),IF(ISERROR(G108),"Error Detected, No rate entered",IF(E108=0,"",IF(F108="","Error Detected, No Pensionable pay",IF(ISERROR(AB108)," Unknown Values entered.",IF(T108+U108&lt;1,"Acceptable",IF(R108+S108=200, "No Contributions Entered", IF(K108="","Error Detected, Choose reason&gt;",IF(X108="1",IF(T108=1,"Please Enter Deemed Pensionable Pay","Add Any Relevant Details Above"),"Please Give Details Above"))))))))),IF(ISERROR(G108),"Error Detected, No rate entered",IF(E108=0,"",IF(F108="","Error Detected, No Pensionable pay",IF(ISERROR(AB108)," Unknown Values entered.",IF(T108+U108&lt;1,"Acceptable",IF(R108+S108=200, "No Contributions Entered", IF(K108="","Error Detected, Choose reason&gt;",IF(X108="1",IF(T108=1,"Please Enter Deemed Pensionable Pay","Add relevant Details Above"),"Please give details Above")))))))))))</f>
        <v/>
      </c>
      <c r="K108" s="263"/>
      <c r="L108" s="93"/>
      <c r="M108" s="93" t="str">
        <f t="shared" si="20"/>
        <v/>
      </c>
      <c r="N108" s="96">
        <f t="shared" si="21"/>
        <v>0</v>
      </c>
      <c r="O108" s="96">
        <f t="shared" si="22"/>
        <v>0</v>
      </c>
      <c r="P108" s="220">
        <f>(ROUND((F108/100*'Member Info'!$W$2), 2))</f>
        <v>0</v>
      </c>
      <c r="Q108" s="220" t="e">
        <f t="shared" si="23"/>
        <v>#VALUE!</v>
      </c>
      <c r="R108" s="220" t="str">
        <f t="shared" si="24"/>
        <v/>
      </c>
      <c r="S108" s="229" t="str">
        <f t="shared" si="25"/>
        <v/>
      </c>
      <c r="T108" s="230" t="str">
        <f t="shared" si="26"/>
        <v/>
      </c>
      <c r="U108" s="230" t="str">
        <f t="shared" si="27"/>
        <v/>
      </c>
      <c r="V108" s="224">
        <f t="shared" si="28"/>
        <v>0</v>
      </c>
      <c r="W108" s="112">
        <f t="shared" si="29"/>
        <v>0</v>
      </c>
      <c r="X108" s="237" t="str">
        <f t="shared" si="30"/>
        <v/>
      </c>
      <c r="Y108" s="242" t="b">
        <f t="shared" si="31"/>
        <v>0</v>
      </c>
      <c r="Z108" s="237">
        <f t="shared" si="32"/>
        <v>0</v>
      </c>
      <c r="AA108" s="237">
        <f>IF('Member Info'!N104="",1,"")</f>
        <v>1</v>
      </c>
      <c r="AB108" s="245" t="e">
        <f t="shared" si="33"/>
        <v>#VALUE!</v>
      </c>
      <c r="AC108" s="132" t="str">
        <f t="shared" si="34"/>
        <v/>
      </c>
      <c r="AD108" s="126">
        <f t="shared" si="35"/>
        <v>1</v>
      </c>
      <c r="AE108" s="126" t="str">
        <f>IF('Member Info'!N104&lt;&gt;"",IF('Member Info'!N104&lt;=$R$1,1,0),"")</f>
        <v/>
      </c>
      <c r="AG108" s="126" t="b">
        <f t="shared" si="36"/>
        <v>0</v>
      </c>
      <c r="AH108" s="126">
        <f t="shared" si="37"/>
        <v>0</v>
      </c>
      <c r="AJ108" s="126">
        <f t="shared" si="38"/>
        <v>0</v>
      </c>
      <c r="AK108" s="126">
        <f>IF('Member Info'!F104&gt;$R$1,1,0)</f>
        <v>0</v>
      </c>
      <c r="AL108" s="126" t="b">
        <f>IF(ISERROR(R108),ERROR.TYPE(#REF!)=ERROR.TYPE(R108),FALSE)</f>
        <v>0</v>
      </c>
      <c r="AM108" s="126" t="b">
        <f>IF(ISERROR(S108),ERROR.TYPE(#REF!)=ERROR.TYPE(S108),FALSE)</f>
        <v>0</v>
      </c>
      <c r="AN108" s="126">
        <f>IF(OR('Member Info'!F104&gt;=$S$1,'Member Info'!N104&gt;=$R$1),1,0)</f>
        <v>0</v>
      </c>
    </row>
    <row r="109" spans="1:40" x14ac:dyDescent="0.25">
      <c r="A109" s="4">
        <v>77</v>
      </c>
      <c r="B109" s="166">
        <f>'Member Info'!D105</f>
        <v>0</v>
      </c>
      <c r="C109" s="166">
        <f>'Member Info'!E105</f>
        <v>0</v>
      </c>
      <c r="D109" s="166" t="str">
        <f>'Member Info'!G105</f>
        <v/>
      </c>
      <c r="E109" s="167">
        <f>'Member Info'!B105</f>
        <v>0</v>
      </c>
      <c r="F109" s="244"/>
      <c r="G109" s="168" t="str">
        <f>IF(E109=0,"",
IF('Member Info'!$AM$19&lt;=$R$1,
SUMPRODUCT('Member Info'!L105+IF('Member Info'!H105&gt;'Member Info'!$AJ$12,'Member Info'!$AK$13,IF('Member Info'!H105&gt;'Member Info'!$AJ$11,'Member Info'!$AK$12,IF('Member Info'!H105&gt;'Member Info'!$AJ$10,'Member Info'!$AK$11,IF('Member Info'!H105&gt;'Member Info'!$AJ$9,'Member Info'!$AK$10,IF('Member Info'!H105&gt;'Member Info'!$AJ$8,'Member Info'!$AK$9,'Member Info'!$AK$8)))))),
SUMPRODUCT('Member Info'!L105+IF('Member Info'!H105&gt;'Member Info'!$AG$17,'Member Info'!$AH$18,IF('Member Info'!H105&gt;'Member Info'!$AG$16,'Member Info'!$AH$17,IF('Member Info'!H105&gt;'Member Info'!$AG$15,'Member Info'!$AH$16,IF('Member Info'!H105&gt;'Member Info'!$AG$14,'Member Info'!$AH$15,IF('Member Info'!H105&gt;'Member Info'!$AG$13,'Member Info'!$AH$14,IF('Member Info'!H105&gt;'Member Info'!$AG$12,'Member Info'!$AH$13,IF('Member Info'!H105&gt;'Member Info'!$AG$11,'Member Info'!$AH$12,IF('Member Info'!H105&gt;'Member Info'!$AG$10,'Member Info'!$AH$11,IF('Member Info'!H105&gt;'Member Info'!$AG$9,'Member Info'!$AH$10,IF('Member Info'!H105&gt;'Member Info'!$AG$8,'Member Info'!$AH$9,'Member Info'!$AH$8)))))))))))))</f>
        <v/>
      </c>
      <c r="H109" s="26"/>
      <c r="I109" s="26"/>
      <c r="J109" s="107" t="str">
        <f>IF(E109=0,"",IF('Member Info'!F105&gt;$S$1,CONCATENATE("Joined with practice on ", TEXT('Member Info'!F105, "DD/MM/YYYY")),IF('Member Info'!N105&lt;&gt;"",IF('Member Info'!N105&lt;$R$1,CONCATENATE("Left Scheme on ", TEXT('Member Info'!N105, "DD/MM/YYYY")),IF(ISERROR(G109),"Error Detected, No rate entered",IF(E109=0,"",IF(F109="","Error Detected, No Pensionable pay",IF(ISERROR(AB109)," Unknown Values entered.",IF(T109+U109&lt;1,"Acceptable",IF(R109+S109=200, "No Contributions Entered", IF(K109="","Error Detected, Choose reason&gt;",IF(X109="1",IF(T109=1,"Please Enter Deemed Pensionable Pay","Add Any Relevant Details Above"),"Please Give Details Above"))))))))),IF(ISERROR(G109),"Error Detected, No rate entered",IF(E109=0,"",IF(F109="","Error Detected, No Pensionable pay",IF(ISERROR(AB109)," Unknown Values entered.",IF(T109+U109&lt;1,"Acceptable",IF(R109+S109=200, "No Contributions Entered", IF(K109="","Error Detected, Choose reason&gt;",IF(X109="1",IF(T109=1,"Please Enter Deemed Pensionable Pay","Add relevant Details Above"),"Please give details Above")))))))))))</f>
        <v/>
      </c>
      <c r="K109" s="263"/>
      <c r="L109" s="93"/>
      <c r="M109" s="93" t="str">
        <f t="shared" si="20"/>
        <v/>
      </c>
      <c r="N109" s="96">
        <f t="shared" si="21"/>
        <v>0</v>
      </c>
      <c r="O109" s="96">
        <f t="shared" si="22"/>
        <v>0</v>
      </c>
      <c r="P109" s="220">
        <f>(ROUND((F109/100*'Member Info'!$W$2), 2))</f>
        <v>0</v>
      </c>
      <c r="Q109" s="220" t="e">
        <f t="shared" si="23"/>
        <v>#VALUE!</v>
      </c>
      <c r="R109" s="220" t="str">
        <f t="shared" si="24"/>
        <v/>
      </c>
      <c r="S109" s="229" t="str">
        <f t="shared" si="25"/>
        <v/>
      </c>
      <c r="T109" s="230" t="str">
        <f t="shared" si="26"/>
        <v/>
      </c>
      <c r="U109" s="230" t="str">
        <f t="shared" si="27"/>
        <v/>
      </c>
      <c r="V109" s="224">
        <f t="shared" si="28"/>
        <v>0</v>
      </c>
      <c r="W109" s="112">
        <f t="shared" si="29"/>
        <v>0</v>
      </c>
      <c r="X109" s="237" t="str">
        <f t="shared" si="30"/>
        <v/>
      </c>
      <c r="Y109" s="242" t="b">
        <f t="shared" si="31"/>
        <v>0</v>
      </c>
      <c r="Z109" s="237">
        <f t="shared" si="32"/>
        <v>0</v>
      </c>
      <c r="AA109" s="237">
        <f>IF('Member Info'!N105="",1,"")</f>
        <v>1</v>
      </c>
      <c r="AB109" s="245" t="e">
        <f t="shared" si="33"/>
        <v>#VALUE!</v>
      </c>
      <c r="AC109" s="132" t="str">
        <f t="shared" si="34"/>
        <v/>
      </c>
      <c r="AD109" s="126">
        <f t="shared" si="35"/>
        <v>1</v>
      </c>
      <c r="AE109" s="126" t="str">
        <f>IF('Member Info'!N105&lt;&gt;"",IF('Member Info'!N105&lt;=$R$1,1,0),"")</f>
        <v/>
      </c>
      <c r="AG109" s="126" t="b">
        <f t="shared" si="36"/>
        <v>0</v>
      </c>
      <c r="AH109" s="126">
        <f t="shared" si="37"/>
        <v>0</v>
      </c>
      <c r="AJ109" s="126">
        <f t="shared" si="38"/>
        <v>0</v>
      </c>
      <c r="AK109" s="126">
        <f>IF('Member Info'!F105&gt;$R$1,1,0)</f>
        <v>0</v>
      </c>
      <c r="AL109" s="126" t="b">
        <f>IF(ISERROR(R109),ERROR.TYPE(#REF!)=ERROR.TYPE(R109),FALSE)</f>
        <v>0</v>
      </c>
      <c r="AM109" s="126" t="b">
        <f>IF(ISERROR(S109),ERROR.TYPE(#REF!)=ERROR.TYPE(S109),FALSE)</f>
        <v>0</v>
      </c>
      <c r="AN109" s="126">
        <f>IF(OR('Member Info'!F105&gt;=$S$1,'Member Info'!N105&gt;=$R$1),1,0)</f>
        <v>0</v>
      </c>
    </row>
    <row r="110" spans="1:40" x14ac:dyDescent="0.25">
      <c r="A110" s="4">
        <v>78</v>
      </c>
      <c r="B110" s="166">
        <f>'Member Info'!D106</f>
        <v>0</v>
      </c>
      <c r="C110" s="166">
        <f>'Member Info'!E106</f>
        <v>0</v>
      </c>
      <c r="D110" s="166" t="str">
        <f>'Member Info'!G106</f>
        <v/>
      </c>
      <c r="E110" s="167">
        <f>'Member Info'!B106</f>
        <v>0</v>
      </c>
      <c r="F110" s="244"/>
      <c r="G110" s="168" t="str">
        <f>IF(E110=0,"",
IF('Member Info'!$AM$19&lt;=$R$1,
SUMPRODUCT('Member Info'!L106+IF('Member Info'!H106&gt;'Member Info'!$AJ$12,'Member Info'!$AK$13,IF('Member Info'!H106&gt;'Member Info'!$AJ$11,'Member Info'!$AK$12,IF('Member Info'!H106&gt;'Member Info'!$AJ$10,'Member Info'!$AK$11,IF('Member Info'!H106&gt;'Member Info'!$AJ$9,'Member Info'!$AK$10,IF('Member Info'!H106&gt;'Member Info'!$AJ$8,'Member Info'!$AK$9,'Member Info'!$AK$8)))))),
SUMPRODUCT('Member Info'!L106+IF('Member Info'!H106&gt;'Member Info'!$AG$17,'Member Info'!$AH$18,IF('Member Info'!H106&gt;'Member Info'!$AG$16,'Member Info'!$AH$17,IF('Member Info'!H106&gt;'Member Info'!$AG$15,'Member Info'!$AH$16,IF('Member Info'!H106&gt;'Member Info'!$AG$14,'Member Info'!$AH$15,IF('Member Info'!H106&gt;'Member Info'!$AG$13,'Member Info'!$AH$14,IF('Member Info'!H106&gt;'Member Info'!$AG$12,'Member Info'!$AH$13,IF('Member Info'!H106&gt;'Member Info'!$AG$11,'Member Info'!$AH$12,IF('Member Info'!H106&gt;'Member Info'!$AG$10,'Member Info'!$AH$11,IF('Member Info'!H106&gt;'Member Info'!$AG$9,'Member Info'!$AH$10,IF('Member Info'!H106&gt;'Member Info'!$AG$8,'Member Info'!$AH$9,'Member Info'!$AH$8)))))))))))))</f>
        <v/>
      </c>
      <c r="H110" s="26"/>
      <c r="I110" s="26"/>
      <c r="J110" s="107" t="str">
        <f>IF(E110=0,"",IF('Member Info'!F106&gt;$S$1,CONCATENATE("Joined with practice on ", TEXT('Member Info'!F106, "DD/MM/YYYY")),IF('Member Info'!N106&lt;&gt;"",IF('Member Info'!N106&lt;$R$1,CONCATENATE("Left Scheme on ", TEXT('Member Info'!N106, "DD/MM/YYYY")),IF(ISERROR(G110),"Error Detected, No rate entered",IF(E110=0,"",IF(F110="","Error Detected, No Pensionable pay",IF(ISERROR(AB110)," Unknown Values entered.",IF(T110+U110&lt;1,"Acceptable",IF(R110+S110=200, "No Contributions Entered", IF(K110="","Error Detected, Choose reason&gt;",IF(X110="1",IF(T110=1,"Please Enter Deemed Pensionable Pay","Add Any Relevant Details Above"),"Please Give Details Above"))))))))),IF(ISERROR(G110),"Error Detected, No rate entered",IF(E110=0,"",IF(F110="","Error Detected, No Pensionable pay",IF(ISERROR(AB110)," Unknown Values entered.",IF(T110+U110&lt;1,"Acceptable",IF(R110+S110=200, "No Contributions Entered", IF(K110="","Error Detected, Choose reason&gt;",IF(X110="1",IF(T110=1,"Please Enter Deemed Pensionable Pay","Add relevant Details Above"),"Please give details Above")))))))))))</f>
        <v/>
      </c>
      <c r="K110" s="263"/>
      <c r="L110" s="93"/>
      <c r="M110" s="93" t="str">
        <f t="shared" si="20"/>
        <v/>
      </c>
      <c r="N110" s="96">
        <f t="shared" si="21"/>
        <v>0</v>
      </c>
      <c r="O110" s="96">
        <f t="shared" si="22"/>
        <v>0</v>
      </c>
      <c r="P110" s="220">
        <f>(ROUND((F110/100*'Member Info'!$W$2), 2))</f>
        <v>0</v>
      </c>
      <c r="Q110" s="220" t="e">
        <f t="shared" si="23"/>
        <v>#VALUE!</v>
      </c>
      <c r="R110" s="220" t="str">
        <f t="shared" si="24"/>
        <v/>
      </c>
      <c r="S110" s="229" t="str">
        <f t="shared" si="25"/>
        <v/>
      </c>
      <c r="T110" s="230" t="str">
        <f t="shared" si="26"/>
        <v/>
      </c>
      <c r="U110" s="230" t="str">
        <f t="shared" si="27"/>
        <v/>
      </c>
      <c r="V110" s="224">
        <f t="shared" si="28"/>
        <v>0</v>
      </c>
      <c r="W110" s="112">
        <f t="shared" si="29"/>
        <v>0</v>
      </c>
      <c r="X110" s="237" t="str">
        <f t="shared" si="30"/>
        <v/>
      </c>
      <c r="Y110" s="242" t="b">
        <f t="shared" si="31"/>
        <v>0</v>
      </c>
      <c r="Z110" s="237">
        <f t="shared" si="32"/>
        <v>0</v>
      </c>
      <c r="AA110" s="237">
        <f>IF('Member Info'!N106="",1,"")</f>
        <v>1</v>
      </c>
      <c r="AB110" s="245" t="e">
        <f t="shared" si="33"/>
        <v>#VALUE!</v>
      </c>
      <c r="AC110" s="132" t="str">
        <f t="shared" si="34"/>
        <v/>
      </c>
      <c r="AD110" s="126">
        <f t="shared" si="35"/>
        <v>1</v>
      </c>
      <c r="AE110" s="126" t="str">
        <f>IF('Member Info'!N106&lt;&gt;"",IF('Member Info'!N106&lt;=$R$1,1,0),"")</f>
        <v/>
      </c>
      <c r="AG110" s="126" t="b">
        <f t="shared" si="36"/>
        <v>0</v>
      </c>
      <c r="AH110" s="126">
        <f t="shared" si="37"/>
        <v>0</v>
      </c>
      <c r="AJ110" s="126">
        <f t="shared" si="38"/>
        <v>0</v>
      </c>
      <c r="AK110" s="126">
        <f>IF('Member Info'!F106&gt;$R$1,1,0)</f>
        <v>0</v>
      </c>
      <c r="AL110" s="126" t="b">
        <f>IF(ISERROR(R110),ERROR.TYPE(#REF!)=ERROR.TYPE(R110),FALSE)</f>
        <v>0</v>
      </c>
      <c r="AM110" s="126" t="b">
        <f>IF(ISERROR(S110),ERROR.TYPE(#REF!)=ERROR.TYPE(S110),FALSE)</f>
        <v>0</v>
      </c>
      <c r="AN110" s="126">
        <f>IF(OR('Member Info'!F106&gt;=$S$1,'Member Info'!N106&gt;=$R$1),1,0)</f>
        <v>0</v>
      </c>
    </row>
    <row r="111" spans="1:40" x14ac:dyDescent="0.25">
      <c r="A111" s="4">
        <v>79</v>
      </c>
      <c r="B111" s="166">
        <f>'Member Info'!D107</f>
        <v>0</v>
      </c>
      <c r="C111" s="166">
        <f>'Member Info'!E107</f>
        <v>0</v>
      </c>
      <c r="D111" s="166" t="str">
        <f>'Member Info'!G107</f>
        <v/>
      </c>
      <c r="E111" s="167">
        <f>'Member Info'!B107</f>
        <v>0</v>
      </c>
      <c r="F111" s="244"/>
      <c r="G111" s="168" t="str">
        <f>IF(E111=0,"",
IF('Member Info'!$AM$19&lt;=$R$1,
SUMPRODUCT('Member Info'!L107+IF('Member Info'!H107&gt;'Member Info'!$AJ$12,'Member Info'!$AK$13,IF('Member Info'!H107&gt;'Member Info'!$AJ$11,'Member Info'!$AK$12,IF('Member Info'!H107&gt;'Member Info'!$AJ$10,'Member Info'!$AK$11,IF('Member Info'!H107&gt;'Member Info'!$AJ$9,'Member Info'!$AK$10,IF('Member Info'!H107&gt;'Member Info'!$AJ$8,'Member Info'!$AK$9,'Member Info'!$AK$8)))))),
SUMPRODUCT('Member Info'!L107+IF('Member Info'!H107&gt;'Member Info'!$AG$17,'Member Info'!$AH$18,IF('Member Info'!H107&gt;'Member Info'!$AG$16,'Member Info'!$AH$17,IF('Member Info'!H107&gt;'Member Info'!$AG$15,'Member Info'!$AH$16,IF('Member Info'!H107&gt;'Member Info'!$AG$14,'Member Info'!$AH$15,IF('Member Info'!H107&gt;'Member Info'!$AG$13,'Member Info'!$AH$14,IF('Member Info'!H107&gt;'Member Info'!$AG$12,'Member Info'!$AH$13,IF('Member Info'!H107&gt;'Member Info'!$AG$11,'Member Info'!$AH$12,IF('Member Info'!H107&gt;'Member Info'!$AG$10,'Member Info'!$AH$11,IF('Member Info'!H107&gt;'Member Info'!$AG$9,'Member Info'!$AH$10,IF('Member Info'!H107&gt;'Member Info'!$AG$8,'Member Info'!$AH$9,'Member Info'!$AH$8)))))))))))))</f>
        <v/>
      </c>
      <c r="H111" s="26"/>
      <c r="I111" s="26"/>
      <c r="J111" s="107" t="str">
        <f>IF(E111=0,"",IF('Member Info'!F107&gt;$S$1,CONCATENATE("Joined with practice on ", TEXT('Member Info'!F107, "DD/MM/YYYY")),IF('Member Info'!N107&lt;&gt;"",IF('Member Info'!N107&lt;$R$1,CONCATENATE("Left Scheme on ", TEXT('Member Info'!N107, "DD/MM/YYYY")),IF(ISERROR(G111),"Error Detected, No rate entered",IF(E111=0,"",IF(F111="","Error Detected, No Pensionable pay",IF(ISERROR(AB111)," Unknown Values entered.",IF(T111+U111&lt;1,"Acceptable",IF(R111+S111=200, "No Contributions Entered", IF(K111="","Error Detected, Choose reason&gt;",IF(X111="1",IF(T111=1,"Please Enter Deemed Pensionable Pay","Add Any Relevant Details Above"),"Please Give Details Above"))))))))),IF(ISERROR(G111),"Error Detected, No rate entered",IF(E111=0,"",IF(F111="","Error Detected, No Pensionable pay",IF(ISERROR(AB111)," Unknown Values entered.",IF(T111+U111&lt;1,"Acceptable",IF(R111+S111=200, "No Contributions Entered", IF(K111="","Error Detected, Choose reason&gt;",IF(X111="1",IF(T111=1,"Please Enter Deemed Pensionable Pay","Add relevant Details Above"),"Please give details Above")))))))))))</f>
        <v/>
      </c>
      <c r="K111" s="263"/>
      <c r="L111" s="93"/>
      <c r="M111" s="93" t="str">
        <f t="shared" si="20"/>
        <v/>
      </c>
      <c r="N111" s="96">
        <f t="shared" si="21"/>
        <v>0</v>
      </c>
      <c r="O111" s="96">
        <f t="shared" si="22"/>
        <v>0</v>
      </c>
      <c r="P111" s="220">
        <f>(ROUND((F111/100*'Member Info'!$W$2), 2))</f>
        <v>0</v>
      </c>
      <c r="Q111" s="220" t="e">
        <f t="shared" si="23"/>
        <v>#VALUE!</v>
      </c>
      <c r="R111" s="220" t="str">
        <f t="shared" si="24"/>
        <v/>
      </c>
      <c r="S111" s="229" t="str">
        <f t="shared" si="25"/>
        <v/>
      </c>
      <c r="T111" s="230" t="str">
        <f t="shared" si="26"/>
        <v/>
      </c>
      <c r="U111" s="230" t="str">
        <f t="shared" si="27"/>
        <v/>
      </c>
      <c r="V111" s="224">
        <f t="shared" si="28"/>
        <v>0</v>
      </c>
      <c r="W111" s="112">
        <f t="shared" si="29"/>
        <v>0</v>
      </c>
      <c r="X111" s="237" t="str">
        <f t="shared" si="30"/>
        <v/>
      </c>
      <c r="Y111" s="242" t="b">
        <f t="shared" si="31"/>
        <v>0</v>
      </c>
      <c r="Z111" s="237">
        <f t="shared" si="32"/>
        <v>0</v>
      </c>
      <c r="AA111" s="237">
        <f>IF('Member Info'!N107="",1,"")</f>
        <v>1</v>
      </c>
      <c r="AB111" s="245" t="e">
        <f t="shared" si="33"/>
        <v>#VALUE!</v>
      </c>
      <c r="AC111" s="132" t="str">
        <f t="shared" si="34"/>
        <v/>
      </c>
      <c r="AD111" s="126">
        <f t="shared" si="35"/>
        <v>1</v>
      </c>
      <c r="AE111" s="126" t="str">
        <f>IF('Member Info'!N107&lt;&gt;"",IF('Member Info'!N107&lt;=$R$1,1,0),"")</f>
        <v/>
      </c>
      <c r="AG111" s="126" t="b">
        <f t="shared" si="36"/>
        <v>0</v>
      </c>
      <c r="AH111" s="126">
        <f t="shared" si="37"/>
        <v>0</v>
      </c>
      <c r="AJ111" s="126">
        <f t="shared" si="38"/>
        <v>0</v>
      </c>
      <c r="AK111" s="126">
        <f>IF('Member Info'!F107&gt;$R$1,1,0)</f>
        <v>0</v>
      </c>
      <c r="AL111" s="126" t="b">
        <f>IF(ISERROR(R111),ERROR.TYPE(#REF!)=ERROR.TYPE(R111),FALSE)</f>
        <v>0</v>
      </c>
      <c r="AM111" s="126" t="b">
        <f>IF(ISERROR(S111),ERROR.TYPE(#REF!)=ERROR.TYPE(S111),FALSE)</f>
        <v>0</v>
      </c>
      <c r="AN111" s="126">
        <f>IF(OR('Member Info'!F107&gt;=$S$1,'Member Info'!N107&gt;=$R$1),1,0)</f>
        <v>0</v>
      </c>
    </row>
    <row r="112" spans="1:40" x14ac:dyDescent="0.25">
      <c r="A112" s="4">
        <v>80</v>
      </c>
      <c r="B112" s="166">
        <f>'Member Info'!D108</f>
        <v>0</v>
      </c>
      <c r="C112" s="166">
        <f>'Member Info'!E108</f>
        <v>0</v>
      </c>
      <c r="D112" s="166" t="str">
        <f>'Member Info'!G108</f>
        <v/>
      </c>
      <c r="E112" s="167">
        <f>'Member Info'!B108</f>
        <v>0</v>
      </c>
      <c r="F112" s="244"/>
      <c r="G112" s="168" t="str">
        <f>IF(E112=0,"",
IF('Member Info'!$AM$19&lt;=$R$1,
SUMPRODUCT('Member Info'!L108+IF('Member Info'!H108&gt;'Member Info'!$AJ$12,'Member Info'!$AK$13,IF('Member Info'!H108&gt;'Member Info'!$AJ$11,'Member Info'!$AK$12,IF('Member Info'!H108&gt;'Member Info'!$AJ$10,'Member Info'!$AK$11,IF('Member Info'!H108&gt;'Member Info'!$AJ$9,'Member Info'!$AK$10,IF('Member Info'!H108&gt;'Member Info'!$AJ$8,'Member Info'!$AK$9,'Member Info'!$AK$8)))))),
SUMPRODUCT('Member Info'!L108+IF('Member Info'!H108&gt;'Member Info'!$AG$17,'Member Info'!$AH$18,IF('Member Info'!H108&gt;'Member Info'!$AG$16,'Member Info'!$AH$17,IF('Member Info'!H108&gt;'Member Info'!$AG$15,'Member Info'!$AH$16,IF('Member Info'!H108&gt;'Member Info'!$AG$14,'Member Info'!$AH$15,IF('Member Info'!H108&gt;'Member Info'!$AG$13,'Member Info'!$AH$14,IF('Member Info'!H108&gt;'Member Info'!$AG$12,'Member Info'!$AH$13,IF('Member Info'!H108&gt;'Member Info'!$AG$11,'Member Info'!$AH$12,IF('Member Info'!H108&gt;'Member Info'!$AG$10,'Member Info'!$AH$11,IF('Member Info'!H108&gt;'Member Info'!$AG$9,'Member Info'!$AH$10,IF('Member Info'!H108&gt;'Member Info'!$AG$8,'Member Info'!$AH$9,'Member Info'!$AH$8)))))))))))))</f>
        <v/>
      </c>
      <c r="H112" s="26"/>
      <c r="I112" s="26"/>
      <c r="J112" s="107" t="str">
        <f>IF(E112=0,"",IF('Member Info'!F108&gt;$S$1,CONCATENATE("Joined with practice on ", TEXT('Member Info'!F108, "DD/MM/YYYY")),IF('Member Info'!N108&lt;&gt;"",IF('Member Info'!N108&lt;$R$1,CONCATENATE("Left Scheme on ", TEXT('Member Info'!N108, "DD/MM/YYYY")),IF(ISERROR(G112),"Error Detected, No rate entered",IF(E112=0,"",IF(F112="","Error Detected, No Pensionable pay",IF(ISERROR(AB112)," Unknown Values entered.",IF(T112+U112&lt;1,"Acceptable",IF(R112+S112=200, "No Contributions Entered", IF(K112="","Error Detected, Choose reason&gt;",IF(X112="1",IF(T112=1,"Please Enter Deemed Pensionable Pay","Add Any Relevant Details Above"),"Please Give Details Above"))))))))),IF(ISERROR(G112),"Error Detected, No rate entered",IF(E112=0,"",IF(F112="","Error Detected, No Pensionable pay",IF(ISERROR(AB112)," Unknown Values entered.",IF(T112+U112&lt;1,"Acceptable",IF(R112+S112=200, "No Contributions Entered", IF(K112="","Error Detected, Choose reason&gt;",IF(X112="1",IF(T112=1,"Please Enter Deemed Pensionable Pay","Add relevant Details Above"),"Please give details Above")))))))))))</f>
        <v/>
      </c>
      <c r="K112" s="263"/>
      <c r="L112" s="93"/>
      <c r="M112" s="93" t="str">
        <f t="shared" si="20"/>
        <v/>
      </c>
      <c r="N112" s="96">
        <f t="shared" si="21"/>
        <v>0</v>
      </c>
      <c r="O112" s="96">
        <f t="shared" si="22"/>
        <v>0</v>
      </c>
      <c r="P112" s="220">
        <f>(ROUND((F112/100*'Member Info'!$W$2), 2))</f>
        <v>0</v>
      </c>
      <c r="Q112" s="220" t="e">
        <f t="shared" si="23"/>
        <v>#VALUE!</v>
      </c>
      <c r="R112" s="220" t="str">
        <f t="shared" si="24"/>
        <v/>
      </c>
      <c r="S112" s="229" t="str">
        <f t="shared" si="25"/>
        <v/>
      </c>
      <c r="T112" s="230" t="str">
        <f t="shared" si="26"/>
        <v/>
      </c>
      <c r="U112" s="230" t="str">
        <f t="shared" si="27"/>
        <v/>
      </c>
      <c r="V112" s="224">
        <f t="shared" si="28"/>
        <v>0</v>
      </c>
      <c r="W112" s="112">
        <f t="shared" si="29"/>
        <v>0</v>
      </c>
      <c r="X112" s="237" t="str">
        <f t="shared" si="30"/>
        <v/>
      </c>
      <c r="Y112" s="242" t="b">
        <f t="shared" si="31"/>
        <v>0</v>
      </c>
      <c r="Z112" s="237">
        <f t="shared" si="32"/>
        <v>0</v>
      </c>
      <c r="AA112" s="237">
        <f>IF('Member Info'!N108="",1,"")</f>
        <v>1</v>
      </c>
      <c r="AB112" s="245" t="e">
        <f t="shared" si="33"/>
        <v>#VALUE!</v>
      </c>
      <c r="AC112" s="132" t="str">
        <f t="shared" si="34"/>
        <v/>
      </c>
      <c r="AD112" s="126">
        <f t="shared" si="35"/>
        <v>1</v>
      </c>
      <c r="AE112" s="126" t="str">
        <f>IF('Member Info'!N108&lt;&gt;"",IF('Member Info'!N108&lt;=$R$1,1,0),"")</f>
        <v/>
      </c>
      <c r="AG112" s="126" t="b">
        <f t="shared" si="36"/>
        <v>0</v>
      </c>
      <c r="AH112" s="126">
        <f t="shared" si="37"/>
        <v>0</v>
      </c>
      <c r="AJ112" s="126">
        <f t="shared" si="38"/>
        <v>0</v>
      </c>
      <c r="AK112" s="126">
        <f>IF('Member Info'!F108&gt;$R$1,1,0)</f>
        <v>0</v>
      </c>
      <c r="AL112" s="126" t="b">
        <f>IF(ISERROR(R112),ERROR.TYPE(#REF!)=ERROR.TYPE(R112),FALSE)</f>
        <v>0</v>
      </c>
      <c r="AM112" s="126" t="b">
        <f>IF(ISERROR(S112),ERROR.TYPE(#REF!)=ERROR.TYPE(S112),FALSE)</f>
        <v>0</v>
      </c>
      <c r="AN112" s="126">
        <f>IF(OR('Member Info'!F108&gt;=$S$1,'Member Info'!N108&gt;=$R$1),1,0)</f>
        <v>0</v>
      </c>
    </row>
    <row r="113" spans="1:40" x14ac:dyDescent="0.25">
      <c r="A113" s="4">
        <v>81</v>
      </c>
      <c r="B113" s="166">
        <f>'Member Info'!D109</f>
        <v>0</v>
      </c>
      <c r="C113" s="166">
        <f>'Member Info'!E109</f>
        <v>0</v>
      </c>
      <c r="D113" s="166" t="str">
        <f>'Member Info'!G109</f>
        <v/>
      </c>
      <c r="E113" s="167">
        <f>'Member Info'!B109</f>
        <v>0</v>
      </c>
      <c r="F113" s="244"/>
      <c r="G113" s="168" t="str">
        <f>IF(E113=0,"",
IF('Member Info'!$AM$19&lt;=$R$1,
SUMPRODUCT('Member Info'!L109+IF('Member Info'!H109&gt;'Member Info'!$AJ$12,'Member Info'!$AK$13,IF('Member Info'!H109&gt;'Member Info'!$AJ$11,'Member Info'!$AK$12,IF('Member Info'!H109&gt;'Member Info'!$AJ$10,'Member Info'!$AK$11,IF('Member Info'!H109&gt;'Member Info'!$AJ$9,'Member Info'!$AK$10,IF('Member Info'!H109&gt;'Member Info'!$AJ$8,'Member Info'!$AK$9,'Member Info'!$AK$8)))))),
SUMPRODUCT('Member Info'!L109+IF('Member Info'!H109&gt;'Member Info'!$AG$17,'Member Info'!$AH$18,IF('Member Info'!H109&gt;'Member Info'!$AG$16,'Member Info'!$AH$17,IF('Member Info'!H109&gt;'Member Info'!$AG$15,'Member Info'!$AH$16,IF('Member Info'!H109&gt;'Member Info'!$AG$14,'Member Info'!$AH$15,IF('Member Info'!H109&gt;'Member Info'!$AG$13,'Member Info'!$AH$14,IF('Member Info'!H109&gt;'Member Info'!$AG$12,'Member Info'!$AH$13,IF('Member Info'!H109&gt;'Member Info'!$AG$11,'Member Info'!$AH$12,IF('Member Info'!H109&gt;'Member Info'!$AG$10,'Member Info'!$AH$11,IF('Member Info'!H109&gt;'Member Info'!$AG$9,'Member Info'!$AH$10,IF('Member Info'!H109&gt;'Member Info'!$AG$8,'Member Info'!$AH$9,'Member Info'!$AH$8)))))))))))))</f>
        <v/>
      </c>
      <c r="H113" s="26"/>
      <c r="I113" s="26"/>
      <c r="J113" s="107" t="str">
        <f>IF(E113=0,"",IF('Member Info'!F109&gt;$S$1,CONCATENATE("Joined with practice on ", TEXT('Member Info'!F109, "DD/MM/YYYY")),IF('Member Info'!N109&lt;&gt;"",IF('Member Info'!N109&lt;$R$1,CONCATENATE("Left Scheme on ", TEXT('Member Info'!N109, "DD/MM/YYYY")),IF(ISERROR(G113),"Error Detected, No rate entered",IF(E113=0,"",IF(F113="","Error Detected, No Pensionable pay",IF(ISERROR(AB113)," Unknown Values entered.",IF(T113+U113&lt;1,"Acceptable",IF(R113+S113=200, "No Contributions Entered", IF(K113="","Error Detected, Choose reason&gt;",IF(X113="1",IF(T113=1,"Please Enter Deemed Pensionable Pay","Add Any Relevant Details Above"),"Please Give Details Above"))))))))),IF(ISERROR(G113),"Error Detected, No rate entered",IF(E113=0,"",IF(F113="","Error Detected, No Pensionable pay",IF(ISERROR(AB113)," Unknown Values entered.",IF(T113+U113&lt;1,"Acceptable",IF(R113+S113=200, "No Contributions Entered", IF(K113="","Error Detected, Choose reason&gt;",IF(X113="1",IF(T113=1,"Please Enter Deemed Pensionable Pay","Add relevant Details Above"),"Please give details Above")))))))))))</f>
        <v/>
      </c>
      <c r="K113" s="263"/>
      <c r="L113" s="93"/>
      <c r="M113" s="93" t="str">
        <f t="shared" si="20"/>
        <v/>
      </c>
      <c r="N113" s="96">
        <f t="shared" si="21"/>
        <v>0</v>
      </c>
      <c r="O113" s="96">
        <f t="shared" si="22"/>
        <v>0</v>
      </c>
      <c r="P113" s="220">
        <f>(ROUND((F113/100*'Member Info'!$W$2), 2))</f>
        <v>0</v>
      </c>
      <c r="Q113" s="220" t="e">
        <f t="shared" si="23"/>
        <v>#VALUE!</v>
      </c>
      <c r="R113" s="220" t="str">
        <f t="shared" si="24"/>
        <v/>
      </c>
      <c r="S113" s="229" t="str">
        <f t="shared" si="25"/>
        <v/>
      </c>
      <c r="T113" s="230" t="str">
        <f t="shared" si="26"/>
        <v/>
      </c>
      <c r="U113" s="230" t="str">
        <f t="shared" si="27"/>
        <v/>
      </c>
      <c r="V113" s="224">
        <f t="shared" si="28"/>
        <v>0</v>
      </c>
      <c r="W113" s="112">
        <f t="shared" si="29"/>
        <v>0</v>
      </c>
      <c r="X113" s="237" t="str">
        <f t="shared" si="30"/>
        <v/>
      </c>
      <c r="Y113" s="242" t="b">
        <f t="shared" si="31"/>
        <v>0</v>
      </c>
      <c r="Z113" s="237">
        <f t="shared" si="32"/>
        <v>0</v>
      </c>
      <c r="AA113" s="237">
        <f>IF('Member Info'!N109="",1,"")</f>
        <v>1</v>
      </c>
      <c r="AB113" s="245" t="e">
        <f t="shared" si="33"/>
        <v>#VALUE!</v>
      </c>
      <c r="AC113" s="132" t="str">
        <f t="shared" si="34"/>
        <v/>
      </c>
      <c r="AD113" s="126">
        <f t="shared" si="35"/>
        <v>1</v>
      </c>
      <c r="AE113" s="126" t="str">
        <f>IF('Member Info'!N109&lt;&gt;"",IF('Member Info'!N109&lt;=$R$1,1,0),"")</f>
        <v/>
      </c>
      <c r="AG113" s="126" t="b">
        <f t="shared" si="36"/>
        <v>0</v>
      </c>
      <c r="AH113" s="126">
        <f t="shared" si="37"/>
        <v>0</v>
      </c>
      <c r="AJ113" s="126">
        <f t="shared" si="38"/>
        <v>0</v>
      </c>
      <c r="AK113" s="126">
        <f>IF('Member Info'!F109&gt;$R$1,1,0)</f>
        <v>0</v>
      </c>
      <c r="AL113" s="126" t="b">
        <f>IF(ISERROR(R113),ERROR.TYPE(#REF!)=ERROR.TYPE(R113),FALSE)</f>
        <v>0</v>
      </c>
      <c r="AM113" s="126" t="b">
        <f>IF(ISERROR(S113),ERROR.TYPE(#REF!)=ERROR.TYPE(S113),FALSE)</f>
        <v>0</v>
      </c>
      <c r="AN113" s="126">
        <f>IF(OR('Member Info'!F109&gt;=$S$1,'Member Info'!N109&gt;=$R$1),1,0)</f>
        <v>0</v>
      </c>
    </row>
    <row r="114" spans="1:40" x14ac:dyDescent="0.25">
      <c r="A114" s="4">
        <v>82</v>
      </c>
      <c r="B114" s="166">
        <f>'Member Info'!D110</f>
        <v>0</v>
      </c>
      <c r="C114" s="166">
        <f>'Member Info'!E110</f>
        <v>0</v>
      </c>
      <c r="D114" s="166" t="str">
        <f>'Member Info'!G110</f>
        <v/>
      </c>
      <c r="E114" s="167">
        <f>'Member Info'!B110</f>
        <v>0</v>
      </c>
      <c r="F114" s="244"/>
      <c r="G114" s="168" t="str">
        <f>IF(E114=0,"",
IF('Member Info'!$AM$19&lt;=$R$1,
SUMPRODUCT('Member Info'!L110+IF('Member Info'!H110&gt;'Member Info'!$AJ$12,'Member Info'!$AK$13,IF('Member Info'!H110&gt;'Member Info'!$AJ$11,'Member Info'!$AK$12,IF('Member Info'!H110&gt;'Member Info'!$AJ$10,'Member Info'!$AK$11,IF('Member Info'!H110&gt;'Member Info'!$AJ$9,'Member Info'!$AK$10,IF('Member Info'!H110&gt;'Member Info'!$AJ$8,'Member Info'!$AK$9,'Member Info'!$AK$8)))))),
SUMPRODUCT('Member Info'!L110+IF('Member Info'!H110&gt;'Member Info'!$AG$17,'Member Info'!$AH$18,IF('Member Info'!H110&gt;'Member Info'!$AG$16,'Member Info'!$AH$17,IF('Member Info'!H110&gt;'Member Info'!$AG$15,'Member Info'!$AH$16,IF('Member Info'!H110&gt;'Member Info'!$AG$14,'Member Info'!$AH$15,IF('Member Info'!H110&gt;'Member Info'!$AG$13,'Member Info'!$AH$14,IF('Member Info'!H110&gt;'Member Info'!$AG$12,'Member Info'!$AH$13,IF('Member Info'!H110&gt;'Member Info'!$AG$11,'Member Info'!$AH$12,IF('Member Info'!H110&gt;'Member Info'!$AG$10,'Member Info'!$AH$11,IF('Member Info'!H110&gt;'Member Info'!$AG$9,'Member Info'!$AH$10,IF('Member Info'!H110&gt;'Member Info'!$AG$8,'Member Info'!$AH$9,'Member Info'!$AH$8)))))))))))))</f>
        <v/>
      </c>
      <c r="H114" s="26"/>
      <c r="I114" s="26"/>
      <c r="J114" s="107" t="str">
        <f>IF(E114=0,"",IF('Member Info'!F110&gt;$S$1,CONCATENATE("Joined with practice on ", TEXT('Member Info'!F110, "DD/MM/YYYY")),IF('Member Info'!N110&lt;&gt;"",IF('Member Info'!N110&lt;$R$1,CONCATENATE("Left Scheme on ", TEXT('Member Info'!N110, "DD/MM/YYYY")),IF(ISERROR(G114),"Error Detected, No rate entered",IF(E114=0,"",IF(F114="","Error Detected, No Pensionable pay",IF(ISERROR(AB114)," Unknown Values entered.",IF(T114+U114&lt;1,"Acceptable",IF(R114+S114=200, "No Contributions Entered", IF(K114="","Error Detected, Choose reason&gt;",IF(X114="1",IF(T114=1,"Please Enter Deemed Pensionable Pay","Add Any Relevant Details Above"),"Please Give Details Above"))))))))),IF(ISERROR(G114),"Error Detected, No rate entered",IF(E114=0,"",IF(F114="","Error Detected, No Pensionable pay",IF(ISERROR(AB114)," Unknown Values entered.",IF(T114+U114&lt;1,"Acceptable",IF(R114+S114=200, "No Contributions Entered", IF(K114="","Error Detected, Choose reason&gt;",IF(X114="1",IF(T114=1,"Please Enter Deemed Pensionable Pay","Add relevant Details Above"),"Please give details Above")))))))))))</f>
        <v/>
      </c>
      <c r="K114" s="263"/>
      <c r="L114" s="93"/>
      <c r="M114" s="93" t="str">
        <f t="shared" si="20"/>
        <v/>
      </c>
      <c r="N114" s="96">
        <f t="shared" si="21"/>
        <v>0</v>
      </c>
      <c r="O114" s="96">
        <f t="shared" si="22"/>
        <v>0</v>
      </c>
      <c r="P114" s="220">
        <f>(ROUND((F114/100*'Member Info'!$W$2), 2))</f>
        <v>0</v>
      </c>
      <c r="Q114" s="220" t="e">
        <f t="shared" si="23"/>
        <v>#VALUE!</v>
      </c>
      <c r="R114" s="220" t="str">
        <f t="shared" si="24"/>
        <v/>
      </c>
      <c r="S114" s="229" t="str">
        <f t="shared" si="25"/>
        <v/>
      </c>
      <c r="T114" s="230" t="str">
        <f t="shared" si="26"/>
        <v/>
      </c>
      <c r="U114" s="230" t="str">
        <f t="shared" si="27"/>
        <v/>
      </c>
      <c r="V114" s="224">
        <f t="shared" si="28"/>
        <v>0</v>
      </c>
      <c r="W114" s="112">
        <f t="shared" si="29"/>
        <v>0</v>
      </c>
      <c r="X114" s="237" t="str">
        <f t="shared" si="30"/>
        <v/>
      </c>
      <c r="Y114" s="242" t="b">
        <f t="shared" si="31"/>
        <v>0</v>
      </c>
      <c r="Z114" s="237">
        <f t="shared" si="32"/>
        <v>0</v>
      </c>
      <c r="AA114" s="237">
        <f>IF('Member Info'!N110="",1,"")</f>
        <v>1</v>
      </c>
      <c r="AB114" s="245" t="e">
        <f t="shared" si="33"/>
        <v>#VALUE!</v>
      </c>
      <c r="AC114" s="132" t="str">
        <f t="shared" si="34"/>
        <v/>
      </c>
      <c r="AD114" s="126">
        <f t="shared" si="35"/>
        <v>1</v>
      </c>
      <c r="AE114" s="126" t="str">
        <f>IF('Member Info'!N110&lt;&gt;"",IF('Member Info'!N110&lt;=$R$1,1,0),"")</f>
        <v/>
      </c>
      <c r="AG114" s="126" t="b">
        <f t="shared" si="36"/>
        <v>0</v>
      </c>
      <c r="AH114" s="126">
        <f t="shared" si="37"/>
        <v>0</v>
      </c>
      <c r="AJ114" s="126">
        <f t="shared" si="38"/>
        <v>0</v>
      </c>
      <c r="AK114" s="126">
        <f>IF('Member Info'!F110&gt;$R$1,1,0)</f>
        <v>0</v>
      </c>
      <c r="AL114" s="126" t="b">
        <f>IF(ISERROR(R114),ERROR.TYPE(#REF!)=ERROR.TYPE(R114),FALSE)</f>
        <v>0</v>
      </c>
      <c r="AM114" s="126" t="b">
        <f>IF(ISERROR(S114),ERROR.TYPE(#REF!)=ERROR.TYPE(S114),FALSE)</f>
        <v>0</v>
      </c>
      <c r="AN114" s="126">
        <f>IF(OR('Member Info'!F110&gt;=$S$1,'Member Info'!N110&gt;=$R$1),1,0)</f>
        <v>0</v>
      </c>
    </row>
    <row r="115" spans="1:40" x14ac:dyDescent="0.25">
      <c r="A115" s="4">
        <v>83</v>
      </c>
      <c r="B115" s="166">
        <f>'Member Info'!D111</f>
        <v>0</v>
      </c>
      <c r="C115" s="166">
        <f>'Member Info'!E111</f>
        <v>0</v>
      </c>
      <c r="D115" s="166" t="str">
        <f>'Member Info'!G111</f>
        <v/>
      </c>
      <c r="E115" s="167">
        <f>'Member Info'!B111</f>
        <v>0</v>
      </c>
      <c r="F115" s="244"/>
      <c r="G115" s="168" t="str">
        <f>IF(E115=0,"",
IF('Member Info'!$AM$19&lt;=$R$1,
SUMPRODUCT('Member Info'!L111+IF('Member Info'!H111&gt;'Member Info'!$AJ$12,'Member Info'!$AK$13,IF('Member Info'!H111&gt;'Member Info'!$AJ$11,'Member Info'!$AK$12,IF('Member Info'!H111&gt;'Member Info'!$AJ$10,'Member Info'!$AK$11,IF('Member Info'!H111&gt;'Member Info'!$AJ$9,'Member Info'!$AK$10,IF('Member Info'!H111&gt;'Member Info'!$AJ$8,'Member Info'!$AK$9,'Member Info'!$AK$8)))))),
SUMPRODUCT('Member Info'!L111+IF('Member Info'!H111&gt;'Member Info'!$AG$17,'Member Info'!$AH$18,IF('Member Info'!H111&gt;'Member Info'!$AG$16,'Member Info'!$AH$17,IF('Member Info'!H111&gt;'Member Info'!$AG$15,'Member Info'!$AH$16,IF('Member Info'!H111&gt;'Member Info'!$AG$14,'Member Info'!$AH$15,IF('Member Info'!H111&gt;'Member Info'!$AG$13,'Member Info'!$AH$14,IF('Member Info'!H111&gt;'Member Info'!$AG$12,'Member Info'!$AH$13,IF('Member Info'!H111&gt;'Member Info'!$AG$11,'Member Info'!$AH$12,IF('Member Info'!H111&gt;'Member Info'!$AG$10,'Member Info'!$AH$11,IF('Member Info'!H111&gt;'Member Info'!$AG$9,'Member Info'!$AH$10,IF('Member Info'!H111&gt;'Member Info'!$AG$8,'Member Info'!$AH$9,'Member Info'!$AH$8)))))))))))))</f>
        <v/>
      </c>
      <c r="H115" s="26"/>
      <c r="I115" s="26"/>
      <c r="J115" s="107" t="str">
        <f>IF(E115=0,"",IF('Member Info'!F111&gt;$S$1,CONCATENATE("Joined with practice on ", TEXT('Member Info'!F111, "DD/MM/YYYY")),IF('Member Info'!N111&lt;&gt;"",IF('Member Info'!N111&lt;$R$1,CONCATENATE("Left Scheme on ", TEXT('Member Info'!N111, "DD/MM/YYYY")),IF(ISERROR(G115),"Error Detected, No rate entered",IF(E115=0,"",IF(F115="","Error Detected, No Pensionable pay",IF(ISERROR(AB115)," Unknown Values entered.",IF(T115+U115&lt;1,"Acceptable",IF(R115+S115=200, "No Contributions Entered", IF(K115="","Error Detected, Choose reason&gt;",IF(X115="1",IF(T115=1,"Please Enter Deemed Pensionable Pay","Add Any Relevant Details Above"),"Please Give Details Above"))))))))),IF(ISERROR(G115),"Error Detected, No rate entered",IF(E115=0,"",IF(F115="","Error Detected, No Pensionable pay",IF(ISERROR(AB115)," Unknown Values entered.",IF(T115+U115&lt;1,"Acceptable",IF(R115+S115=200, "No Contributions Entered", IF(K115="","Error Detected, Choose reason&gt;",IF(X115="1",IF(T115=1,"Please Enter Deemed Pensionable Pay","Add relevant Details Above"),"Please give details Above")))))))))))</f>
        <v/>
      </c>
      <c r="K115" s="263"/>
      <c r="L115" s="93"/>
      <c r="M115" s="93" t="str">
        <f t="shared" si="20"/>
        <v/>
      </c>
      <c r="N115" s="96">
        <f t="shared" si="21"/>
        <v>0</v>
      </c>
      <c r="O115" s="96">
        <f t="shared" si="22"/>
        <v>0</v>
      </c>
      <c r="P115" s="220">
        <f>(ROUND((F115/100*'Member Info'!$W$2), 2))</f>
        <v>0</v>
      </c>
      <c r="Q115" s="220" t="e">
        <f t="shared" si="23"/>
        <v>#VALUE!</v>
      </c>
      <c r="R115" s="220" t="str">
        <f t="shared" si="24"/>
        <v/>
      </c>
      <c r="S115" s="229" t="str">
        <f t="shared" si="25"/>
        <v/>
      </c>
      <c r="T115" s="230" t="str">
        <f t="shared" si="26"/>
        <v/>
      </c>
      <c r="U115" s="230" t="str">
        <f t="shared" si="27"/>
        <v/>
      </c>
      <c r="V115" s="224">
        <f t="shared" si="28"/>
        <v>0</v>
      </c>
      <c r="W115" s="112">
        <f t="shared" si="29"/>
        <v>0</v>
      </c>
      <c r="X115" s="237" t="str">
        <f t="shared" si="30"/>
        <v/>
      </c>
      <c r="Y115" s="242" t="b">
        <f t="shared" si="31"/>
        <v>0</v>
      </c>
      <c r="Z115" s="237">
        <f t="shared" si="32"/>
        <v>0</v>
      </c>
      <c r="AA115" s="237">
        <f>IF('Member Info'!N111="",1,"")</f>
        <v>1</v>
      </c>
      <c r="AB115" s="245" t="e">
        <f t="shared" si="33"/>
        <v>#VALUE!</v>
      </c>
      <c r="AC115" s="132" t="str">
        <f t="shared" si="34"/>
        <v/>
      </c>
      <c r="AD115" s="126">
        <f t="shared" si="35"/>
        <v>1</v>
      </c>
      <c r="AE115" s="126" t="str">
        <f>IF('Member Info'!N111&lt;&gt;"",IF('Member Info'!N111&lt;=$R$1,1,0),"")</f>
        <v/>
      </c>
      <c r="AG115" s="126" t="b">
        <f t="shared" si="36"/>
        <v>0</v>
      </c>
      <c r="AH115" s="126">
        <f t="shared" si="37"/>
        <v>0</v>
      </c>
      <c r="AJ115" s="126">
        <f t="shared" si="38"/>
        <v>0</v>
      </c>
      <c r="AK115" s="126">
        <f>IF('Member Info'!F111&gt;$R$1,1,0)</f>
        <v>0</v>
      </c>
      <c r="AL115" s="126" t="b">
        <f>IF(ISERROR(R115),ERROR.TYPE(#REF!)=ERROR.TYPE(R115),FALSE)</f>
        <v>0</v>
      </c>
      <c r="AM115" s="126" t="b">
        <f>IF(ISERROR(S115),ERROR.TYPE(#REF!)=ERROR.TYPE(S115),FALSE)</f>
        <v>0</v>
      </c>
      <c r="AN115" s="126">
        <f>IF(OR('Member Info'!F111&gt;=$S$1,'Member Info'!N111&gt;=$R$1),1,0)</f>
        <v>0</v>
      </c>
    </row>
    <row r="116" spans="1:40" x14ac:dyDescent="0.25">
      <c r="A116" s="4">
        <v>84</v>
      </c>
      <c r="B116" s="166">
        <f>'Member Info'!D112</f>
        <v>0</v>
      </c>
      <c r="C116" s="166">
        <f>'Member Info'!E112</f>
        <v>0</v>
      </c>
      <c r="D116" s="166" t="str">
        <f>'Member Info'!G112</f>
        <v/>
      </c>
      <c r="E116" s="167">
        <f>'Member Info'!B112</f>
        <v>0</v>
      </c>
      <c r="F116" s="244"/>
      <c r="G116" s="168" t="str">
        <f>IF(E116=0,"",
IF('Member Info'!$AM$19&lt;=$R$1,
SUMPRODUCT('Member Info'!L112+IF('Member Info'!H112&gt;'Member Info'!$AJ$12,'Member Info'!$AK$13,IF('Member Info'!H112&gt;'Member Info'!$AJ$11,'Member Info'!$AK$12,IF('Member Info'!H112&gt;'Member Info'!$AJ$10,'Member Info'!$AK$11,IF('Member Info'!H112&gt;'Member Info'!$AJ$9,'Member Info'!$AK$10,IF('Member Info'!H112&gt;'Member Info'!$AJ$8,'Member Info'!$AK$9,'Member Info'!$AK$8)))))),
SUMPRODUCT('Member Info'!L112+IF('Member Info'!H112&gt;'Member Info'!$AG$17,'Member Info'!$AH$18,IF('Member Info'!H112&gt;'Member Info'!$AG$16,'Member Info'!$AH$17,IF('Member Info'!H112&gt;'Member Info'!$AG$15,'Member Info'!$AH$16,IF('Member Info'!H112&gt;'Member Info'!$AG$14,'Member Info'!$AH$15,IF('Member Info'!H112&gt;'Member Info'!$AG$13,'Member Info'!$AH$14,IF('Member Info'!H112&gt;'Member Info'!$AG$12,'Member Info'!$AH$13,IF('Member Info'!H112&gt;'Member Info'!$AG$11,'Member Info'!$AH$12,IF('Member Info'!H112&gt;'Member Info'!$AG$10,'Member Info'!$AH$11,IF('Member Info'!H112&gt;'Member Info'!$AG$9,'Member Info'!$AH$10,IF('Member Info'!H112&gt;'Member Info'!$AG$8,'Member Info'!$AH$9,'Member Info'!$AH$8)))))))))))))</f>
        <v/>
      </c>
      <c r="H116" s="26"/>
      <c r="I116" s="26"/>
      <c r="J116" s="107" t="str">
        <f>IF(E116=0,"",IF('Member Info'!F112&gt;$S$1,CONCATENATE("Joined with practice on ", TEXT('Member Info'!F112, "DD/MM/YYYY")),IF('Member Info'!N112&lt;&gt;"",IF('Member Info'!N112&lt;$R$1,CONCATENATE("Left Scheme on ", TEXT('Member Info'!N112, "DD/MM/YYYY")),IF(ISERROR(G116),"Error Detected, No rate entered",IF(E116=0,"",IF(F116="","Error Detected, No Pensionable pay",IF(ISERROR(AB116)," Unknown Values entered.",IF(T116+U116&lt;1,"Acceptable",IF(R116+S116=200, "No Contributions Entered", IF(K116="","Error Detected, Choose reason&gt;",IF(X116="1",IF(T116=1,"Please Enter Deemed Pensionable Pay","Add Any Relevant Details Above"),"Please Give Details Above"))))))))),IF(ISERROR(G116),"Error Detected, No rate entered",IF(E116=0,"",IF(F116="","Error Detected, No Pensionable pay",IF(ISERROR(AB116)," Unknown Values entered.",IF(T116+U116&lt;1,"Acceptable",IF(R116+S116=200, "No Contributions Entered", IF(K116="","Error Detected, Choose reason&gt;",IF(X116="1",IF(T116=1,"Please Enter Deemed Pensionable Pay","Add relevant Details Above"),"Please give details Above")))))))))))</f>
        <v/>
      </c>
      <c r="K116" s="263"/>
      <c r="L116" s="93"/>
      <c r="M116" s="93" t="str">
        <f t="shared" si="20"/>
        <v/>
      </c>
      <c r="N116" s="96">
        <f t="shared" si="21"/>
        <v>0</v>
      </c>
      <c r="O116" s="96">
        <f t="shared" si="22"/>
        <v>0</v>
      </c>
      <c r="P116" s="220">
        <f>(ROUND((F116/100*'Member Info'!$W$2), 2))</f>
        <v>0</v>
      </c>
      <c r="Q116" s="220" t="e">
        <f t="shared" si="23"/>
        <v>#VALUE!</v>
      </c>
      <c r="R116" s="220" t="str">
        <f t="shared" si="24"/>
        <v/>
      </c>
      <c r="S116" s="229" t="str">
        <f t="shared" si="25"/>
        <v/>
      </c>
      <c r="T116" s="230" t="str">
        <f t="shared" si="26"/>
        <v/>
      </c>
      <c r="U116" s="230" t="str">
        <f t="shared" si="27"/>
        <v/>
      </c>
      <c r="V116" s="224">
        <f t="shared" si="28"/>
        <v>0</v>
      </c>
      <c r="W116" s="112">
        <f t="shared" si="29"/>
        <v>0</v>
      </c>
      <c r="X116" s="237" t="str">
        <f t="shared" si="30"/>
        <v/>
      </c>
      <c r="Y116" s="242" t="b">
        <f t="shared" si="31"/>
        <v>0</v>
      </c>
      <c r="Z116" s="237">
        <f t="shared" si="32"/>
        <v>0</v>
      </c>
      <c r="AA116" s="237">
        <f>IF('Member Info'!N112="",1,"")</f>
        <v>1</v>
      </c>
      <c r="AB116" s="245" t="e">
        <f t="shared" si="33"/>
        <v>#VALUE!</v>
      </c>
      <c r="AC116" s="132" t="str">
        <f t="shared" si="34"/>
        <v/>
      </c>
      <c r="AD116" s="126">
        <f t="shared" si="35"/>
        <v>1</v>
      </c>
      <c r="AE116" s="126" t="str">
        <f>IF('Member Info'!N112&lt;&gt;"",IF('Member Info'!N112&lt;=$R$1,1,0),"")</f>
        <v/>
      </c>
      <c r="AG116" s="126" t="b">
        <f t="shared" si="36"/>
        <v>0</v>
      </c>
      <c r="AH116" s="126">
        <f t="shared" si="37"/>
        <v>0</v>
      </c>
      <c r="AJ116" s="126">
        <f t="shared" si="38"/>
        <v>0</v>
      </c>
      <c r="AK116" s="126">
        <f>IF('Member Info'!F112&gt;$R$1,1,0)</f>
        <v>0</v>
      </c>
      <c r="AL116" s="126" t="b">
        <f>IF(ISERROR(R116),ERROR.TYPE(#REF!)=ERROR.TYPE(R116),FALSE)</f>
        <v>0</v>
      </c>
      <c r="AM116" s="126" t="b">
        <f>IF(ISERROR(S116),ERROR.TYPE(#REF!)=ERROR.TYPE(S116),FALSE)</f>
        <v>0</v>
      </c>
      <c r="AN116" s="126">
        <f>IF(OR('Member Info'!F112&gt;=$S$1,'Member Info'!N112&gt;=$R$1),1,0)</f>
        <v>0</v>
      </c>
    </row>
    <row r="117" spans="1:40" x14ac:dyDescent="0.25">
      <c r="A117" s="4">
        <v>85</v>
      </c>
      <c r="B117" s="166">
        <f>'Member Info'!D113</f>
        <v>0</v>
      </c>
      <c r="C117" s="166">
        <f>'Member Info'!E113</f>
        <v>0</v>
      </c>
      <c r="D117" s="166" t="str">
        <f>'Member Info'!G113</f>
        <v/>
      </c>
      <c r="E117" s="167">
        <f>'Member Info'!B113</f>
        <v>0</v>
      </c>
      <c r="F117" s="244"/>
      <c r="G117" s="168" t="str">
        <f>IF(E117=0,"",
IF('Member Info'!$AM$19&lt;=$R$1,
SUMPRODUCT('Member Info'!L113+IF('Member Info'!H113&gt;'Member Info'!$AJ$12,'Member Info'!$AK$13,IF('Member Info'!H113&gt;'Member Info'!$AJ$11,'Member Info'!$AK$12,IF('Member Info'!H113&gt;'Member Info'!$AJ$10,'Member Info'!$AK$11,IF('Member Info'!H113&gt;'Member Info'!$AJ$9,'Member Info'!$AK$10,IF('Member Info'!H113&gt;'Member Info'!$AJ$8,'Member Info'!$AK$9,'Member Info'!$AK$8)))))),
SUMPRODUCT('Member Info'!L113+IF('Member Info'!H113&gt;'Member Info'!$AG$17,'Member Info'!$AH$18,IF('Member Info'!H113&gt;'Member Info'!$AG$16,'Member Info'!$AH$17,IF('Member Info'!H113&gt;'Member Info'!$AG$15,'Member Info'!$AH$16,IF('Member Info'!H113&gt;'Member Info'!$AG$14,'Member Info'!$AH$15,IF('Member Info'!H113&gt;'Member Info'!$AG$13,'Member Info'!$AH$14,IF('Member Info'!H113&gt;'Member Info'!$AG$12,'Member Info'!$AH$13,IF('Member Info'!H113&gt;'Member Info'!$AG$11,'Member Info'!$AH$12,IF('Member Info'!H113&gt;'Member Info'!$AG$10,'Member Info'!$AH$11,IF('Member Info'!H113&gt;'Member Info'!$AG$9,'Member Info'!$AH$10,IF('Member Info'!H113&gt;'Member Info'!$AG$8,'Member Info'!$AH$9,'Member Info'!$AH$8)))))))))))))</f>
        <v/>
      </c>
      <c r="H117" s="26"/>
      <c r="I117" s="26"/>
      <c r="J117" s="107" t="str">
        <f>IF(E117=0,"",IF('Member Info'!F113&gt;$S$1,CONCATENATE("Joined with practice on ", TEXT('Member Info'!F113, "DD/MM/YYYY")),IF('Member Info'!N113&lt;&gt;"",IF('Member Info'!N113&lt;$R$1,CONCATENATE("Left Scheme on ", TEXT('Member Info'!N113, "DD/MM/YYYY")),IF(ISERROR(G117),"Error Detected, No rate entered",IF(E117=0,"",IF(F117="","Error Detected, No Pensionable pay",IF(ISERROR(AB117)," Unknown Values entered.",IF(T117+U117&lt;1,"Acceptable",IF(R117+S117=200, "No Contributions Entered", IF(K117="","Error Detected, Choose reason&gt;",IF(X117="1",IF(T117=1,"Please Enter Deemed Pensionable Pay","Add Any Relevant Details Above"),"Please Give Details Above"))))))))),IF(ISERROR(G117),"Error Detected, No rate entered",IF(E117=0,"",IF(F117="","Error Detected, No Pensionable pay",IF(ISERROR(AB117)," Unknown Values entered.",IF(T117+U117&lt;1,"Acceptable",IF(R117+S117=200, "No Contributions Entered", IF(K117="","Error Detected, Choose reason&gt;",IF(X117="1",IF(T117=1,"Please Enter Deemed Pensionable Pay","Add relevant Details Above"),"Please give details Above")))))))))))</f>
        <v/>
      </c>
      <c r="K117" s="263"/>
      <c r="L117" s="93"/>
      <c r="M117" s="93" t="str">
        <f t="shared" si="20"/>
        <v/>
      </c>
      <c r="N117" s="96">
        <f t="shared" si="21"/>
        <v>0</v>
      </c>
      <c r="O117" s="96">
        <f t="shared" si="22"/>
        <v>0</v>
      </c>
      <c r="P117" s="220">
        <f>(ROUND((F117/100*'Member Info'!$W$2), 2))</f>
        <v>0</v>
      </c>
      <c r="Q117" s="220" t="e">
        <f t="shared" si="23"/>
        <v>#VALUE!</v>
      </c>
      <c r="R117" s="220" t="str">
        <f t="shared" si="24"/>
        <v/>
      </c>
      <c r="S117" s="229" t="str">
        <f t="shared" si="25"/>
        <v/>
      </c>
      <c r="T117" s="230" t="str">
        <f t="shared" si="26"/>
        <v/>
      </c>
      <c r="U117" s="230" t="str">
        <f t="shared" si="27"/>
        <v/>
      </c>
      <c r="V117" s="224">
        <f t="shared" si="28"/>
        <v>0</v>
      </c>
      <c r="W117" s="112">
        <f t="shared" si="29"/>
        <v>0</v>
      </c>
      <c r="X117" s="237" t="str">
        <f t="shared" si="30"/>
        <v/>
      </c>
      <c r="Y117" s="242" t="b">
        <f t="shared" si="31"/>
        <v>0</v>
      </c>
      <c r="Z117" s="237">
        <f t="shared" si="32"/>
        <v>0</v>
      </c>
      <c r="AA117" s="237">
        <f>IF('Member Info'!N113="",1,"")</f>
        <v>1</v>
      </c>
      <c r="AB117" s="245" t="e">
        <f t="shared" si="33"/>
        <v>#VALUE!</v>
      </c>
      <c r="AC117" s="132" t="str">
        <f t="shared" si="34"/>
        <v/>
      </c>
      <c r="AD117" s="126">
        <f t="shared" si="35"/>
        <v>1</v>
      </c>
      <c r="AE117" s="126" t="str">
        <f>IF('Member Info'!N113&lt;&gt;"",IF('Member Info'!N113&lt;=$R$1,1,0),"")</f>
        <v/>
      </c>
      <c r="AG117" s="126" t="b">
        <f t="shared" si="36"/>
        <v>0</v>
      </c>
      <c r="AH117" s="126">
        <f t="shared" si="37"/>
        <v>0</v>
      </c>
      <c r="AJ117" s="126">
        <f t="shared" si="38"/>
        <v>0</v>
      </c>
      <c r="AK117" s="126">
        <f>IF('Member Info'!F113&gt;$R$1,1,0)</f>
        <v>0</v>
      </c>
      <c r="AL117" s="126" t="b">
        <f>IF(ISERROR(R117),ERROR.TYPE(#REF!)=ERROR.TYPE(R117),FALSE)</f>
        <v>0</v>
      </c>
      <c r="AM117" s="126" t="b">
        <f>IF(ISERROR(S117),ERROR.TYPE(#REF!)=ERROR.TYPE(S117),FALSE)</f>
        <v>0</v>
      </c>
      <c r="AN117" s="126">
        <f>IF(OR('Member Info'!F113&gt;=$S$1,'Member Info'!N113&gt;=$R$1),1,0)</f>
        <v>0</v>
      </c>
    </row>
    <row r="118" spans="1:40" x14ac:dyDescent="0.25">
      <c r="A118" s="4">
        <v>86</v>
      </c>
      <c r="B118" s="166">
        <f>'Member Info'!D114</f>
        <v>0</v>
      </c>
      <c r="C118" s="166">
        <f>'Member Info'!E114</f>
        <v>0</v>
      </c>
      <c r="D118" s="166" t="str">
        <f>'Member Info'!G114</f>
        <v/>
      </c>
      <c r="E118" s="167">
        <f>'Member Info'!B114</f>
        <v>0</v>
      </c>
      <c r="F118" s="244"/>
      <c r="G118" s="168" t="str">
        <f>IF(E118=0,"",
IF('Member Info'!$AM$19&lt;=$R$1,
SUMPRODUCT('Member Info'!L114+IF('Member Info'!H114&gt;'Member Info'!$AJ$12,'Member Info'!$AK$13,IF('Member Info'!H114&gt;'Member Info'!$AJ$11,'Member Info'!$AK$12,IF('Member Info'!H114&gt;'Member Info'!$AJ$10,'Member Info'!$AK$11,IF('Member Info'!H114&gt;'Member Info'!$AJ$9,'Member Info'!$AK$10,IF('Member Info'!H114&gt;'Member Info'!$AJ$8,'Member Info'!$AK$9,'Member Info'!$AK$8)))))),
SUMPRODUCT('Member Info'!L114+IF('Member Info'!H114&gt;'Member Info'!$AG$17,'Member Info'!$AH$18,IF('Member Info'!H114&gt;'Member Info'!$AG$16,'Member Info'!$AH$17,IF('Member Info'!H114&gt;'Member Info'!$AG$15,'Member Info'!$AH$16,IF('Member Info'!H114&gt;'Member Info'!$AG$14,'Member Info'!$AH$15,IF('Member Info'!H114&gt;'Member Info'!$AG$13,'Member Info'!$AH$14,IF('Member Info'!H114&gt;'Member Info'!$AG$12,'Member Info'!$AH$13,IF('Member Info'!H114&gt;'Member Info'!$AG$11,'Member Info'!$AH$12,IF('Member Info'!H114&gt;'Member Info'!$AG$10,'Member Info'!$AH$11,IF('Member Info'!H114&gt;'Member Info'!$AG$9,'Member Info'!$AH$10,IF('Member Info'!H114&gt;'Member Info'!$AG$8,'Member Info'!$AH$9,'Member Info'!$AH$8)))))))))))))</f>
        <v/>
      </c>
      <c r="H118" s="26"/>
      <c r="I118" s="26"/>
      <c r="J118" s="107" t="str">
        <f>IF(E118=0,"",IF('Member Info'!F114&gt;$S$1,CONCATENATE("Joined with practice on ", TEXT('Member Info'!F114, "DD/MM/YYYY")),IF('Member Info'!N114&lt;&gt;"",IF('Member Info'!N114&lt;$R$1,CONCATENATE("Left Scheme on ", TEXT('Member Info'!N114, "DD/MM/YYYY")),IF(ISERROR(G118),"Error Detected, No rate entered",IF(E118=0,"",IF(F118="","Error Detected, No Pensionable pay",IF(ISERROR(AB118)," Unknown Values entered.",IF(T118+U118&lt;1,"Acceptable",IF(R118+S118=200, "No Contributions Entered", IF(K118="","Error Detected, Choose reason&gt;",IF(X118="1",IF(T118=1,"Please Enter Deemed Pensionable Pay","Add Any Relevant Details Above"),"Please Give Details Above"))))))))),IF(ISERROR(G118),"Error Detected, No rate entered",IF(E118=0,"",IF(F118="","Error Detected, No Pensionable pay",IF(ISERROR(AB118)," Unknown Values entered.",IF(T118+U118&lt;1,"Acceptable",IF(R118+S118=200, "No Contributions Entered", IF(K118="","Error Detected, Choose reason&gt;",IF(X118="1",IF(T118=1,"Please Enter Deemed Pensionable Pay","Add relevant Details Above"),"Please give details Above")))))))))))</f>
        <v/>
      </c>
      <c r="K118" s="263"/>
      <c r="L118" s="93"/>
      <c r="M118" s="93" t="str">
        <f t="shared" si="20"/>
        <v/>
      </c>
      <c r="N118" s="96">
        <f t="shared" si="21"/>
        <v>0</v>
      </c>
      <c r="O118" s="96">
        <f t="shared" si="22"/>
        <v>0</v>
      </c>
      <c r="P118" s="220">
        <f>(ROUND((F118/100*'Member Info'!$W$2), 2))</f>
        <v>0</v>
      </c>
      <c r="Q118" s="220" t="e">
        <f t="shared" si="23"/>
        <v>#VALUE!</v>
      </c>
      <c r="R118" s="220" t="str">
        <f t="shared" si="24"/>
        <v/>
      </c>
      <c r="S118" s="229" t="str">
        <f t="shared" si="25"/>
        <v/>
      </c>
      <c r="T118" s="230" t="str">
        <f t="shared" si="26"/>
        <v/>
      </c>
      <c r="U118" s="230" t="str">
        <f t="shared" si="27"/>
        <v/>
      </c>
      <c r="V118" s="224">
        <f t="shared" si="28"/>
        <v>0</v>
      </c>
      <c r="W118" s="112">
        <f t="shared" si="29"/>
        <v>0</v>
      </c>
      <c r="X118" s="237" t="str">
        <f t="shared" si="30"/>
        <v/>
      </c>
      <c r="Y118" s="242" t="b">
        <f t="shared" si="31"/>
        <v>0</v>
      </c>
      <c r="Z118" s="237">
        <f t="shared" si="32"/>
        <v>0</v>
      </c>
      <c r="AA118" s="237">
        <f>IF('Member Info'!N114="",1,"")</f>
        <v>1</v>
      </c>
      <c r="AB118" s="245" t="e">
        <f t="shared" si="33"/>
        <v>#VALUE!</v>
      </c>
      <c r="AC118" s="132" t="str">
        <f t="shared" si="34"/>
        <v/>
      </c>
      <c r="AD118" s="126">
        <f t="shared" si="35"/>
        <v>1</v>
      </c>
      <c r="AE118" s="126" t="str">
        <f>IF('Member Info'!N114&lt;&gt;"",IF('Member Info'!N114&lt;=$R$1,1,0),"")</f>
        <v/>
      </c>
      <c r="AG118" s="126" t="b">
        <f t="shared" si="36"/>
        <v>0</v>
      </c>
      <c r="AH118" s="126">
        <f t="shared" si="37"/>
        <v>0</v>
      </c>
      <c r="AJ118" s="126">
        <f t="shared" si="38"/>
        <v>0</v>
      </c>
      <c r="AK118" s="126">
        <f>IF('Member Info'!F114&gt;$R$1,1,0)</f>
        <v>0</v>
      </c>
      <c r="AL118" s="126" t="b">
        <f>IF(ISERROR(R118),ERROR.TYPE(#REF!)=ERROR.TYPE(R118),FALSE)</f>
        <v>0</v>
      </c>
      <c r="AM118" s="126" t="b">
        <f>IF(ISERROR(S118),ERROR.TYPE(#REF!)=ERROR.TYPE(S118),FALSE)</f>
        <v>0</v>
      </c>
      <c r="AN118" s="126">
        <f>IF(OR('Member Info'!F114&gt;=$S$1,'Member Info'!N114&gt;=$R$1),1,0)</f>
        <v>0</v>
      </c>
    </row>
    <row r="119" spans="1:40" x14ac:dyDescent="0.25">
      <c r="A119" s="4">
        <v>87</v>
      </c>
      <c r="B119" s="166">
        <f>'Member Info'!D115</f>
        <v>0</v>
      </c>
      <c r="C119" s="166">
        <f>'Member Info'!E115</f>
        <v>0</v>
      </c>
      <c r="D119" s="166" t="str">
        <f>'Member Info'!G115</f>
        <v/>
      </c>
      <c r="E119" s="167">
        <f>'Member Info'!B115</f>
        <v>0</v>
      </c>
      <c r="F119" s="244"/>
      <c r="G119" s="168" t="str">
        <f>IF(E119=0,"",
IF('Member Info'!$AM$19&lt;=$R$1,
SUMPRODUCT('Member Info'!L115+IF('Member Info'!H115&gt;'Member Info'!$AJ$12,'Member Info'!$AK$13,IF('Member Info'!H115&gt;'Member Info'!$AJ$11,'Member Info'!$AK$12,IF('Member Info'!H115&gt;'Member Info'!$AJ$10,'Member Info'!$AK$11,IF('Member Info'!H115&gt;'Member Info'!$AJ$9,'Member Info'!$AK$10,IF('Member Info'!H115&gt;'Member Info'!$AJ$8,'Member Info'!$AK$9,'Member Info'!$AK$8)))))),
SUMPRODUCT('Member Info'!L115+IF('Member Info'!H115&gt;'Member Info'!$AG$17,'Member Info'!$AH$18,IF('Member Info'!H115&gt;'Member Info'!$AG$16,'Member Info'!$AH$17,IF('Member Info'!H115&gt;'Member Info'!$AG$15,'Member Info'!$AH$16,IF('Member Info'!H115&gt;'Member Info'!$AG$14,'Member Info'!$AH$15,IF('Member Info'!H115&gt;'Member Info'!$AG$13,'Member Info'!$AH$14,IF('Member Info'!H115&gt;'Member Info'!$AG$12,'Member Info'!$AH$13,IF('Member Info'!H115&gt;'Member Info'!$AG$11,'Member Info'!$AH$12,IF('Member Info'!H115&gt;'Member Info'!$AG$10,'Member Info'!$AH$11,IF('Member Info'!H115&gt;'Member Info'!$AG$9,'Member Info'!$AH$10,IF('Member Info'!H115&gt;'Member Info'!$AG$8,'Member Info'!$AH$9,'Member Info'!$AH$8)))))))))))))</f>
        <v/>
      </c>
      <c r="H119" s="26"/>
      <c r="I119" s="26"/>
      <c r="J119" s="107" t="str">
        <f>IF(E119=0,"",IF('Member Info'!F115&gt;$S$1,CONCATENATE("Joined with practice on ", TEXT('Member Info'!F115, "DD/MM/YYYY")),IF('Member Info'!N115&lt;&gt;"",IF('Member Info'!N115&lt;$R$1,CONCATENATE("Left Scheme on ", TEXT('Member Info'!N115, "DD/MM/YYYY")),IF(ISERROR(G119),"Error Detected, No rate entered",IF(E119=0,"",IF(F119="","Error Detected, No Pensionable pay",IF(ISERROR(AB119)," Unknown Values entered.",IF(T119+U119&lt;1,"Acceptable",IF(R119+S119=200, "No Contributions Entered", IF(K119="","Error Detected, Choose reason&gt;",IF(X119="1",IF(T119=1,"Please Enter Deemed Pensionable Pay","Add Any Relevant Details Above"),"Please Give Details Above"))))))))),IF(ISERROR(G119),"Error Detected, No rate entered",IF(E119=0,"",IF(F119="","Error Detected, No Pensionable pay",IF(ISERROR(AB119)," Unknown Values entered.",IF(T119+U119&lt;1,"Acceptable",IF(R119+S119=200, "No Contributions Entered", IF(K119="","Error Detected, Choose reason&gt;",IF(X119="1",IF(T119=1,"Please Enter Deemed Pensionable Pay","Add relevant Details Above"),"Please give details Above")))))))))))</f>
        <v/>
      </c>
      <c r="K119" s="263"/>
      <c r="L119" s="93"/>
      <c r="M119" s="93" t="str">
        <f t="shared" si="20"/>
        <v/>
      </c>
      <c r="N119" s="96">
        <f t="shared" si="21"/>
        <v>0</v>
      </c>
      <c r="O119" s="96">
        <f t="shared" si="22"/>
        <v>0</v>
      </c>
      <c r="P119" s="220">
        <f>(ROUND((F119/100*'Member Info'!$W$2), 2))</f>
        <v>0</v>
      </c>
      <c r="Q119" s="220" t="e">
        <f t="shared" si="23"/>
        <v>#VALUE!</v>
      </c>
      <c r="R119" s="220" t="str">
        <f t="shared" si="24"/>
        <v/>
      </c>
      <c r="S119" s="229" t="str">
        <f t="shared" si="25"/>
        <v/>
      </c>
      <c r="T119" s="230" t="str">
        <f t="shared" si="26"/>
        <v/>
      </c>
      <c r="U119" s="230" t="str">
        <f t="shared" si="27"/>
        <v/>
      </c>
      <c r="V119" s="224">
        <f t="shared" si="28"/>
        <v>0</v>
      </c>
      <c r="W119" s="112">
        <f t="shared" si="29"/>
        <v>0</v>
      </c>
      <c r="X119" s="237" t="str">
        <f t="shared" si="30"/>
        <v/>
      </c>
      <c r="Y119" s="242" t="b">
        <f t="shared" si="31"/>
        <v>0</v>
      </c>
      <c r="Z119" s="237">
        <f t="shared" si="32"/>
        <v>0</v>
      </c>
      <c r="AA119" s="237">
        <f>IF('Member Info'!N115="",1,"")</f>
        <v>1</v>
      </c>
      <c r="AB119" s="245" t="e">
        <f t="shared" si="33"/>
        <v>#VALUE!</v>
      </c>
      <c r="AC119" s="132" t="str">
        <f t="shared" si="34"/>
        <v/>
      </c>
      <c r="AD119" s="126">
        <f t="shared" si="35"/>
        <v>1</v>
      </c>
      <c r="AE119" s="126" t="str">
        <f>IF('Member Info'!N115&lt;&gt;"",IF('Member Info'!N115&lt;=$R$1,1,0),"")</f>
        <v/>
      </c>
      <c r="AG119" s="126" t="b">
        <f t="shared" si="36"/>
        <v>0</v>
      </c>
      <c r="AH119" s="126">
        <f t="shared" si="37"/>
        <v>0</v>
      </c>
      <c r="AJ119" s="126">
        <f t="shared" si="38"/>
        <v>0</v>
      </c>
      <c r="AK119" s="126">
        <f>IF('Member Info'!F115&gt;$R$1,1,0)</f>
        <v>0</v>
      </c>
      <c r="AL119" s="126" t="b">
        <f>IF(ISERROR(R119),ERROR.TYPE(#REF!)=ERROR.TYPE(R119),FALSE)</f>
        <v>0</v>
      </c>
      <c r="AM119" s="126" t="b">
        <f>IF(ISERROR(S119),ERROR.TYPE(#REF!)=ERROR.TYPE(S119),FALSE)</f>
        <v>0</v>
      </c>
      <c r="AN119" s="126">
        <f>IF(OR('Member Info'!F115&gt;=$S$1,'Member Info'!N115&gt;=$R$1),1,0)</f>
        <v>0</v>
      </c>
    </row>
    <row r="120" spans="1:40" x14ac:dyDescent="0.25">
      <c r="A120" s="4">
        <v>88</v>
      </c>
      <c r="B120" s="166">
        <f>'Member Info'!D116</f>
        <v>0</v>
      </c>
      <c r="C120" s="166">
        <f>'Member Info'!E116</f>
        <v>0</v>
      </c>
      <c r="D120" s="166" t="str">
        <f>'Member Info'!G116</f>
        <v/>
      </c>
      <c r="E120" s="167">
        <f>'Member Info'!B116</f>
        <v>0</v>
      </c>
      <c r="F120" s="244"/>
      <c r="G120" s="168" t="str">
        <f>IF(E120=0,"",
IF('Member Info'!$AM$19&lt;=$R$1,
SUMPRODUCT('Member Info'!L116+IF('Member Info'!H116&gt;'Member Info'!$AJ$12,'Member Info'!$AK$13,IF('Member Info'!H116&gt;'Member Info'!$AJ$11,'Member Info'!$AK$12,IF('Member Info'!H116&gt;'Member Info'!$AJ$10,'Member Info'!$AK$11,IF('Member Info'!H116&gt;'Member Info'!$AJ$9,'Member Info'!$AK$10,IF('Member Info'!H116&gt;'Member Info'!$AJ$8,'Member Info'!$AK$9,'Member Info'!$AK$8)))))),
SUMPRODUCT('Member Info'!L116+IF('Member Info'!H116&gt;'Member Info'!$AG$17,'Member Info'!$AH$18,IF('Member Info'!H116&gt;'Member Info'!$AG$16,'Member Info'!$AH$17,IF('Member Info'!H116&gt;'Member Info'!$AG$15,'Member Info'!$AH$16,IF('Member Info'!H116&gt;'Member Info'!$AG$14,'Member Info'!$AH$15,IF('Member Info'!H116&gt;'Member Info'!$AG$13,'Member Info'!$AH$14,IF('Member Info'!H116&gt;'Member Info'!$AG$12,'Member Info'!$AH$13,IF('Member Info'!H116&gt;'Member Info'!$AG$11,'Member Info'!$AH$12,IF('Member Info'!H116&gt;'Member Info'!$AG$10,'Member Info'!$AH$11,IF('Member Info'!H116&gt;'Member Info'!$AG$9,'Member Info'!$AH$10,IF('Member Info'!H116&gt;'Member Info'!$AG$8,'Member Info'!$AH$9,'Member Info'!$AH$8)))))))))))))</f>
        <v/>
      </c>
      <c r="H120" s="26"/>
      <c r="I120" s="26"/>
      <c r="J120" s="107" t="str">
        <f>IF(E120=0,"",IF('Member Info'!F116&gt;$S$1,CONCATENATE("Joined with practice on ", TEXT('Member Info'!F116, "DD/MM/YYYY")),IF('Member Info'!N116&lt;&gt;"",IF('Member Info'!N116&lt;$R$1,CONCATENATE("Left Scheme on ", TEXT('Member Info'!N116, "DD/MM/YYYY")),IF(ISERROR(G120),"Error Detected, No rate entered",IF(E120=0,"",IF(F120="","Error Detected, No Pensionable pay",IF(ISERROR(AB120)," Unknown Values entered.",IF(T120+U120&lt;1,"Acceptable",IF(R120+S120=200, "No Contributions Entered", IF(K120="","Error Detected, Choose reason&gt;",IF(X120="1",IF(T120=1,"Please Enter Deemed Pensionable Pay","Add Any Relevant Details Above"),"Please Give Details Above"))))))))),IF(ISERROR(G120),"Error Detected, No rate entered",IF(E120=0,"",IF(F120="","Error Detected, No Pensionable pay",IF(ISERROR(AB120)," Unknown Values entered.",IF(T120+U120&lt;1,"Acceptable",IF(R120+S120=200, "No Contributions Entered", IF(K120="","Error Detected, Choose reason&gt;",IF(X120="1",IF(T120=1,"Please Enter Deemed Pensionable Pay","Add relevant Details Above"),"Please give details Above")))))))))))</f>
        <v/>
      </c>
      <c r="K120" s="263"/>
      <c r="L120" s="93"/>
      <c r="M120" s="93" t="str">
        <f t="shared" si="20"/>
        <v/>
      </c>
      <c r="N120" s="96">
        <f t="shared" si="21"/>
        <v>0</v>
      </c>
      <c r="O120" s="96">
        <f t="shared" si="22"/>
        <v>0</v>
      </c>
      <c r="P120" s="220">
        <f>(ROUND((F120/100*'Member Info'!$W$2), 2))</f>
        <v>0</v>
      </c>
      <c r="Q120" s="220" t="e">
        <f t="shared" si="23"/>
        <v>#VALUE!</v>
      </c>
      <c r="R120" s="220" t="str">
        <f t="shared" si="24"/>
        <v/>
      </c>
      <c r="S120" s="229" t="str">
        <f t="shared" si="25"/>
        <v/>
      </c>
      <c r="T120" s="230" t="str">
        <f t="shared" si="26"/>
        <v/>
      </c>
      <c r="U120" s="230" t="str">
        <f t="shared" si="27"/>
        <v/>
      </c>
      <c r="V120" s="224">
        <f t="shared" si="28"/>
        <v>0</v>
      </c>
      <c r="W120" s="112">
        <f t="shared" si="29"/>
        <v>0</v>
      </c>
      <c r="X120" s="237" t="str">
        <f t="shared" si="30"/>
        <v/>
      </c>
      <c r="Y120" s="242" t="b">
        <f t="shared" si="31"/>
        <v>0</v>
      </c>
      <c r="Z120" s="237">
        <f t="shared" si="32"/>
        <v>0</v>
      </c>
      <c r="AA120" s="237">
        <f>IF('Member Info'!N116="",1,"")</f>
        <v>1</v>
      </c>
      <c r="AB120" s="245" t="e">
        <f t="shared" si="33"/>
        <v>#VALUE!</v>
      </c>
      <c r="AC120" s="132" t="str">
        <f t="shared" si="34"/>
        <v/>
      </c>
      <c r="AD120" s="126">
        <f t="shared" si="35"/>
        <v>1</v>
      </c>
      <c r="AE120" s="126" t="str">
        <f>IF('Member Info'!N116&lt;&gt;"",IF('Member Info'!N116&lt;=$R$1,1,0),"")</f>
        <v/>
      </c>
      <c r="AG120" s="126" t="b">
        <f t="shared" si="36"/>
        <v>0</v>
      </c>
      <c r="AH120" s="126">
        <f t="shared" si="37"/>
        <v>0</v>
      </c>
      <c r="AJ120" s="126">
        <f t="shared" si="38"/>
        <v>0</v>
      </c>
      <c r="AK120" s="126">
        <f>IF('Member Info'!F116&gt;$R$1,1,0)</f>
        <v>0</v>
      </c>
      <c r="AL120" s="126" t="b">
        <f>IF(ISERROR(R120),ERROR.TYPE(#REF!)=ERROR.TYPE(R120),FALSE)</f>
        <v>0</v>
      </c>
      <c r="AM120" s="126" t="b">
        <f>IF(ISERROR(S120),ERROR.TYPE(#REF!)=ERROR.TYPE(S120),FALSE)</f>
        <v>0</v>
      </c>
      <c r="AN120" s="126">
        <f>IF(OR('Member Info'!F116&gt;=$S$1,'Member Info'!N116&gt;=$R$1),1,0)</f>
        <v>0</v>
      </c>
    </row>
    <row r="121" spans="1:40" x14ac:dyDescent="0.25">
      <c r="A121" s="4">
        <v>89</v>
      </c>
      <c r="B121" s="166">
        <f>'Member Info'!D117</f>
        <v>0</v>
      </c>
      <c r="C121" s="166">
        <f>'Member Info'!E117</f>
        <v>0</v>
      </c>
      <c r="D121" s="166" t="str">
        <f>'Member Info'!G117</f>
        <v/>
      </c>
      <c r="E121" s="167">
        <f>'Member Info'!B117</f>
        <v>0</v>
      </c>
      <c r="F121" s="244"/>
      <c r="G121" s="168" t="str">
        <f>IF(E121=0,"",
IF('Member Info'!$AM$19&lt;=$R$1,
SUMPRODUCT('Member Info'!L117+IF('Member Info'!H117&gt;'Member Info'!$AJ$12,'Member Info'!$AK$13,IF('Member Info'!H117&gt;'Member Info'!$AJ$11,'Member Info'!$AK$12,IF('Member Info'!H117&gt;'Member Info'!$AJ$10,'Member Info'!$AK$11,IF('Member Info'!H117&gt;'Member Info'!$AJ$9,'Member Info'!$AK$10,IF('Member Info'!H117&gt;'Member Info'!$AJ$8,'Member Info'!$AK$9,'Member Info'!$AK$8)))))),
SUMPRODUCT('Member Info'!L117+IF('Member Info'!H117&gt;'Member Info'!$AG$17,'Member Info'!$AH$18,IF('Member Info'!H117&gt;'Member Info'!$AG$16,'Member Info'!$AH$17,IF('Member Info'!H117&gt;'Member Info'!$AG$15,'Member Info'!$AH$16,IF('Member Info'!H117&gt;'Member Info'!$AG$14,'Member Info'!$AH$15,IF('Member Info'!H117&gt;'Member Info'!$AG$13,'Member Info'!$AH$14,IF('Member Info'!H117&gt;'Member Info'!$AG$12,'Member Info'!$AH$13,IF('Member Info'!H117&gt;'Member Info'!$AG$11,'Member Info'!$AH$12,IF('Member Info'!H117&gt;'Member Info'!$AG$10,'Member Info'!$AH$11,IF('Member Info'!H117&gt;'Member Info'!$AG$9,'Member Info'!$AH$10,IF('Member Info'!H117&gt;'Member Info'!$AG$8,'Member Info'!$AH$9,'Member Info'!$AH$8)))))))))))))</f>
        <v/>
      </c>
      <c r="H121" s="26"/>
      <c r="I121" s="26"/>
      <c r="J121" s="107" t="str">
        <f>IF(E121=0,"",IF('Member Info'!F117&gt;$S$1,CONCATENATE("Joined with practice on ", TEXT('Member Info'!F117, "DD/MM/YYYY")),IF('Member Info'!N117&lt;&gt;"",IF('Member Info'!N117&lt;$R$1,CONCATENATE("Left Scheme on ", TEXT('Member Info'!N117, "DD/MM/YYYY")),IF(ISERROR(G121),"Error Detected, No rate entered",IF(E121=0,"",IF(F121="","Error Detected, No Pensionable pay",IF(ISERROR(AB121)," Unknown Values entered.",IF(T121+U121&lt;1,"Acceptable",IF(R121+S121=200, "No Contributions Entered", IF(K121="","Error Detected, Choose reason&gt;",IF(X121="1",IF(T121=1,"Please Enter Deemed Pensionable Pay","Add Any Relevant Details Above"),"Please Give Details Above"))))))))),IF(ISERROR(G121),"Error Detected, No rate entered",IF(E121=0,"",IF(F121="","Error Detected, No Pensionable pay",IF(ISERROR(AB121)," Unknown Values entered.",IF(T121+U121&lt;1,"Acceptable",IF(R121+S121=200, "No Contributions Entered", IF(K121="","Error Detected, Choose reason&gt;",IF(X121="1",IF(T121=1,"Please Enter Deemed Pensionable Pay","Add relevant Details Above"),"Please give details Above")))))))))))</f>
        <v/>
      </c>
      <c r="K121" s="263"/>
      <c r="L121" s="93"/>
      <c r="M121" s="93" t="str">
        <f t="shared" si="20"/>
        <v/>
      </c>
      <c r="N121" s="96">
        <f t="shared" si="21"/>
        <v>0</v>
      </c>
      <c r="O121" s="96">
        <f t="shared" si="22"/>
        <v>0</v>
      </c>
      <c r="P121" s="220">
        <f>(ROUND((F121/100*'Member Info'!$W$2), 2))</f>
        <v>0</v>
      </c>
      <c r="Q121" s="220" t="e">
        <f t="shared" si="23"/>
        <v>#VALUE!</v>
      </c>
      <c r="R121" s="220" t="str">
        <f t="shared" si="24"/>
        <v/>
      </c>
      <c r="S121" s="229" t="str">
        <f t="shared" si="25"/>
        <v/>
      </c>
      <c r="T121" s="230" t="str">
        <f t="shared" si="26"/>
        <v/>
      </c>
      <c r="U121" s="230" t="str">
        <f t="shared" si="27"/>
        <v/>
      </c>
      <c r="V121" s="224">
        <f t="shared" si="28"/>
        <v>0</v>
      </c>
      <c r="W121" s="112">
        <f t="shared" si="29"/>
        <v>0</v>
      </c>
      <c r="X121" s="237" t="str">
        <f t="shared" si="30"/>
        <v/>
      </c>
      <c r="Y121" s="242" t="b">
        <f t="shared" si="31"/>
        <v>0</v>
      </c>
      <c r="Z121" s="237">
        <f t="shared" si="32"/>
        <v>0</v>
      </c>
      <c r="AA121" s="237">
        <f>IF('Member Info'!N117="",1,"")</f>
        <v>1</v>
      </c>
      <c r="AB121" s="245" t="e">
        <f t="shared" si="33"/>
        <v>#VALUE!</v>
      </c>
      <c r="AC121" s="132" t="str">
        <f t="shared" si="34"/>
        <v/>
      </c>
      <c r="AD121" s="126">
        <f t="shared" si="35"/>
        <v>1</v>
      </c>
      <c r="AE121" s="126" t="str">
        <f>IF('Member Info'!N117&lt;&gt;"",IF('Member Info'!N117&lt;=$R$1,1,0),"")</f>
        <v/>
      </c>
      <c r="AG121" s="126" t="b">
        <f t="shared" si="36"/>
        <v>0</v>
      </c>
      <c r="AH121" s="126">
        <f t="shared" si="37"/>
        <v>0</v>
      </c>
      <c r="AJ121" s="126">
        <f t="shared" si="38"/>
        <v>0</v>
      </c>
      <c r="AK121" s="126">
        <f>IF('Member Info'!F117&gt;$R$1,1,0)</f>
        <v>0</v>
      </c>
      <c r="AL121" s="126" t="b">
        <f>IF(ISERROR(R121),ERROR.TYPE(#REF!)=ERROR.TYPE(R121),FALSE)</f>
        <v>0</v>
      </c>
      <c r="AM121" s="126" t="b">
        <f>IF(ISERROR(S121),ERROR.TYPE(#REF!)=ERROR.TYPE(S121),FALSE)</f>
        <v>0</v>
      </c>
      <c r="AN121" s="126">
        <f>IF(OR('Member Info'!F117&gt;=$S$1,'Member Info'!N117&gt;=$R$1),1,0)</f>
        <v>0</v>
      </c>
    </row>
    <row r="122" spans="1:40" x14ac:dyDescent="0.25">
      <c r="A122" s="4">
        <v>90</v>
      </c>
      <c r="B122" s="166">
        <f>'Member Info'!D118</f>
        <v>0</v>
      </c>
      <c r="C122" s="166">
        <f>'Member Info'!E118</f>
        <v>0</v>
      </c>
      <c r="D122" s="166" t="str">
        <f>'Member Info'!G118</f>
        <v/>
      </c>
      <c r="E122" s="167">
        <f>'Member Info'!B118</f>
        <v>0</v>
      </c>
      <c r="F122" s="244"/>
      <c r="G122" s="168" t="str">
        <f>IF(E122=0,"",
IF('Member Info'!$AM$19&lt;=$R$1,
SUMPRODUCT('Member Info'!L118+IF('Member Info'!H118&gt;'Member Info'!$AJ$12,'Member Info'!$AK$13,IF('Member Info'!H118&gt;'Member Info'!$AJ$11,'Member Info'!$AK$12,IF('Member Info'!H118&gt;'Member Info'!$AJ$10,'Member Info'!$AK$11,IF('Member Info'!H118&gt;'Member Info'!$AJ$9,'Member Info'!$AK$10,IF('Member Info'!H118&gt;'Member Info'!$AJ$8,'Member Info'!$AK$9,'Member Info'!$AK$8)))))),
SUMPRODUCT('Member Info'!L118+IF('Member Info'!H118&gt;'Member Info'!$AG$17,'Member Info'!$AH$18,IF('Member Info'!H118&gt;'Member Info'!$AG$16,'Member Info'!$AH$17,IF('Member Info'!H118&gt;'Member Info'!$AG$15,'Member Info'!$AH$16,IF('Member Info'!H118&gt;'Member Info'!$AG$14,'Member Info'!$AH$15,IF('Member Info'!H118&gt;'Member Info'!$AG$13,'Member Info'!$AH$14,IF('Member Info'!H118&gt;'Member Info'!$AG$12,'Member Info'!$AH$13,IF('Member Info'!H118&gt;'Member Info'!$AG$11,'Member Info'!$AH$12,IF('Member Info'!H118&gt;'Member Info'!$AG$10,'Member Info'!$AH$11,IF('Member Info'!H118&gt;'Member Info'!$AG$9,'Member Info'!$AH$10,IF('Member Info'!H118&gt;'Member Info'!$AG$8,'Member Info'!$AH$9,'Member Info'!$AH$8)))))))))))))</f>
        <v/>
      </c>
      <c r="H122" s="26"/>
      <c r="I122" s="26"/>
      <c r="J122" s="107" t="str">
        <f>IF(E122=0,"",IF('Member Info'!F118&gt;$S$1,CONCATENATE("Joined with practice on ", TEXT('Member Info'!F118, "DD/MM/YYYY")),IF('Member Info'!N118&lt;&gt;"",IF('Member Info'!N118&lt;$R$1,CONCATENATE("Left Scheme on ", TEXT('Member Info'!N118, "DD/MM/YYYY")),IF(ISERROR(G122),"Error Detected, No rate entered",IF(E122=0,"",IF(F122="","Error Detected, No Pensionable pay",IF(ISERROR(AB122)," Unknown Values entered.",IF(T122+U122&lt;1,"Acceptable",IF(R122+S122=200, "No Contributions Entered", IF(K122="","Error Detected, Choose reason&gt;",IF(X122="1",IF(T122=1,"Please Enter Deemed Pensionable Pay","Add Any Relevant Details Above"),"Please Give Details Above"))))))))),IF(ISERROR(G122),"Error Detected, No rate entered",IF(E122=0,"",IF(F122="","Error Detected, No Pensionable pay",IF(ISERROR(AB122)," Unknown Values entered.",IF(T122+U122&lt;1,"Acceptable",IF(R122+S122=200, "No Contributions Entered", IF(K122="","Error Detected, Choose reason&gt;",IF(X122="1",IF(T122=1,"Please Enter Deemed Pensionable Pay","Add relevant Details Above"),"Please give details Above")))))))))))</f>
        <v/>
      </c>
      <c r="K122" s="263"/>
      <c r="L122" s="93"/>
      <c r="M122" s="93" t="str">
        <f t="shared" si="20"/>
        <v/>
      </c>
      <c r="N122" s="96">
        <f t="shared" si="21"/>
        <v>0</v>
      </c>
      <c r="O122" s="96">
        <f t="shared" si="22"/>
        <v>0</v>
      </c>
      <c r="P122" s="220">
        <f>(ROUND((F122/100*'Member Info'!$W$2), 2))</f>
        <v>0</v>
      </c>
      <c r="Q122" s="220" t="e">
        <f t="shared" si="23"/>
        <v>#VALUE!</v>
      </c>
      <c r="R122" s="220" t="str">
        <f t="shared" si="24"/>
        <v/>
      </c>
      <c r="S122" s="229" t="str">
        <f t="shared" si="25"/>
        <v/>
      </c>
      <c r="T122" s="230" t="str">
        <f t="shared" si="26"/>
        <v/>
      </c>
      <c r="U122" s="230" t="str">
        <f t="shared" si="27"/>
        <v/>
      </c>
      <c r="V122" s="224">
        <f t="shared" si="28"/>
        <v>0</v>
      </c>
      <c r="W122" s="112">
        <f t="shared" si="29"/>
        <v>0</v>
      </c>
      <c r="X122" s="237" t="str">
        <f t="shared" si="30"/>
        <v/>
      </c>
      <c r="Y122" s="242" t="b">
        <f t="shared" si="31"/>
        <v>0</v>
      </c>
      <c r="Z122" s="237">
        <f t="shared" si="32"/>
        <v>0</v>
      </c>
      <c r="AA122" s="237">
        <f>IF('Member Info'!N118="",1,"")</f>
        <v>1</v>
      </c>
      <c r="AB122" s="245" t="e">
        <f t="shared" si="33"/>
        <v>#VALUE!</v>
      </c>
      <c r="AC122" s="132" t="str">
        <f t="shared" si="34"/>
        <v/>
      </c>
      <c r="AD122" s="126">
        <f t="shared" si="35"/>
        <v>1</v>
      </c>
      <c r="AE122" s="126" t="str">
        <f>IF('Member Info'!N118&lt;&gt;"",IF('Member Info'!N118&lt;=$R$1,1,0),"")</f>
        <v/>
      </c>
      <c r="AG122" s="126" t="b">
        <f t="shared" si="36"/>
        <v>0</v>
      </c>
      <c r="AH122" s="126">
        <f t="shared" si="37"/>
        <v>0</v>
      </c>
      <c r="AJ122" s="126">
        <f t="shared" si="38"/>
        <v>0</v>
      </c>
      <c r="AK122" s="126">
        <f>IF('Member Info'!F118&gt;$R$1,1,0)</f>
        <v>0</v>
      </c>
      <c r="AL122" s="126" t="b">
        <f>IF(ISERROR(R122),ERROR.TYPE(#REF!)=ERROR.TYPE(R122),FALSE)</f>
        <v>0</v>
      </c>
      <c r="AM122" s="126" t="b">
        <f>IF(ISERROR(S122),ERROR.TYPE(#REF!)=ERROR.TYPE(S122),FALSE)</f>
        <v>0</v>
      </c>
      <c r="AN122" s="126">
        <f>IF(OR('Member Info'!F118&gt;=$S$1,'Member Info'!N118&gt;=$R$1),1,0)</f>
        <v>0</v>
      </c>
    </row>
    <row r="123" spans="1:40" x14ac:dyDescent="0.25">
      <c r="A123" s="4">
        <v>91</v>
      </c>
      <c r="B123" s="166">
        <f>'Member Info'!D119</f>
        <v>0</v>
      </c>
      <c r="C123" s="166">
        <f>'Member Info'!E119</f>
        <v>0</v>
      </c>
      <c r="D123" s="166" t="str">
        <f>'Member Info'!G119</f>
        <v/>
      </c>
      <c r="E123" s="167">
        <f>'Member Info'!B119</f>
        <v>0</v>
      </c>
      <c r="F123" s="244"/>
      <c r="G123" s="168" t="str">
        <f>IF(E123=0,"",
IF('Member Info'!$AM$19&lt;=$R$1,
SUMPRODUCT('Member Info'!L119+IF('Member Info'!H119&gt;'Member Info'!$AJ$12,'Member Info'!$AK$13,IF('Member Info'!H119&gt;'Member Info'!$AJ$11,'Member Info'!$AK$12,IF('Member Info'!H119&gt;'Member Info'!$AJ$10,'Member Info'!$AK$11,IF('Member Info'!H119&gt;'Member Info'!$AJ$9,'Member Info'!$AK$10,IF('Member Info'!H119&gt;'Member Info'!$AJ$8,'Member Info'!$AK$9,'Member Info'!$AK$8)))))),
SUMPRODUCT('Member Info'!L119+IF('Member Info'!H119&gt;'Member Info'!$AG$17,'Member Info'!$AH$18,IF('Member Info'!H119&gt;'Member Info'!$AG$16,'Member Info'!$AH$17,IF('Member Info'!H119&gt;'Member Info'!$AG$15,'Member Info'!$AH$16,IF('Member Info'!H119&gt;'Member Info'!$AG$14,'Member Info'!$AH$15,IF('Member Info'!H119&gt;'Member Info'!$AG$13,'Member Info'!$AH$14,IF('Member Info'!H119&gt;'Member Info'!$AG$12,'Member Info'!$AH$13,IF('Member Info'!H119&gt;'Member Info'!$AG$11,'Member Info'!$AH$12,IF('Member Info'!H119&gt;'Member Info'!$AG$10,'Member Info'!$AH$11,IF('Member Info'!H119&gt;'Member Info'!$AG$9,'Member Info'!$AH$10,IF('Member Info'!H119&gt;'Member Info'!$AG$8,'Member Info'!$AH$9,'Member Info'!$AH$8)))))))))))))</f>
        <v/>
      </c>
      <c r="H123" s="26"/>
      <c r="I123" s="26"/>
      <c r="J123" s="107" t="str">
        <f>IF(E123=0,"",IF('Member Info'!F119&gt;$S$1,CONCATENATE("Joined with practice on ", TEXT('Member Info'!F119, "DD/MM/YYYY")),IF('Member Info'!N119&lt;&gt;"",IF('Member Info'!N119&lt;$R$1,CONCATENATE("Left Scheme on ", TEXT('Member Info'!N119, "DD/MM/YYYY")),IF(ISERROR(G123),"Error Detected, No rate entered",IF(E123=0,"",IF(F123="","Error Detected, No Pensionable pay",IF(ISERROR(AB123)," Unknown Values entered.",IF(T123+U123&lt;1,"Acceptable",IF(R123+S123=200, "No Contributions Entered", IF(K123="","Error Detected, Choose reason&gt;",IF(X123="1",IF(T123=1,"Please Enter Deemed Pensionable Pay","Add Any Relevant Details Above"),"Please Give Details Above"))))))))),IF(ISERROR(G123),"Error Detected, No rate entered",IF(E123=0,"",IF(F123="","Error Detected, No Pensionable pay",IF(ISERROR(AB123)," Unknown Values entered.",IF(T123+U123&lt;1,"Acceptable",IF(R123+S123=200, "No Contributions Entered", IF(K123="","Error Detected, Choose reason&gt;",IF(X123="1",IF(T123=1,"Please Enter Deemed Pensionable Pay","Add relevant Details Above"),"Please give details Above")))))))))))</f>
        <v/>
      </c>
      <c r="K123" s="263"/>
      <c r="L123" s="93"/>
      <c r="M123" s="93" t="str">
        <f t="shared" si="20"/>
        <v/>
      </c>
      <c r="N123" s="96">
        <f t="shared" si="21"/>
        <v>0</v>
      </c>
      <c r="O123" s="96">
        <f t="shared" si="22"/>
        <v>0</v>
      </c>
      <c r="P123" s="220">
        <f>(ROUND((F123/100*'Member Info'!$W$2), 2))</f>
        <v>0</v>
      </c>
      <c r="Q123" s="220" t="e">
        <f t="shared" si="23"/>
        <v>#VALUE!</v>
      </c>
      <c r="R123" s="220" t="str">
        <f t="shared" si="24"/>
        <v/>
      </c>
      <c r="S123" s="229" t="str">
        <f t="shared" si="25"/>
        <v/>
      </c>
      <c r="T123" s="230" t="str">
        <f t="shared" si="26"/>
        <v/>
      </c>
      <c r="U123" s="230" t="str">
        <f t="shared" si="27"/>
        <v/>
      </c>
      <c r="V123" s="224">
        <f t="shared" si="28"/>
        <v>0</v>
      </c>
      <c r="W123" s="112">
        <f t="shared" si="29"/>
        <v>0</v>
      </c>
      <c r="X123" s="237" t="str">
        <f t="shared" si="30"/>
        <v/>
      </c>
      <c r="Y123" s="242" t="b">
        <f t="shared" si="31"/>
        <v>0</v>
      </c>
      <c r="Z123" s="237">
        <f t="shared" si="32"/>
        <v>0</v>
      </c>
      <c r="AA123" s="237">
        <f>IF('Member Info'!N119="",1,"")</f>
        <v>1</v>
      </c>
      <c r="AB123" s="245" t="e">
        <f t="shared" si="33"/>
        <v>#VALUE!</v>
      </c>
      <c r="AC123" s="132" t="str">
        <f t="shared" si="34"/>
        <v/>
      </c>
      <c r="AD123" s="126">
        <f t="shared" si="35"/>
        <v>1</v>
      </c>
      <c r="AE123" s="126" t="str">
        <f>IF('Member Info'!N119&lt;&gt;"",IF('Member Info'!N119&lt;=$R$1,1,0),"")</f>
        <v/>
      </c>
      <c r="AG123" s="126" t="b">
        <f t="shared" si="36"/>
        <v>0</v>
      </c>
      <c r="AH123" s="126">
        <f t="shared" si="37"/>
        <v>0</v>
      </c>
      <c r="AJ123" s="126">
        <f t="shared" si="38"/>
        <v>0</v>
      </c>
      <c r="AK123" s="126">
        <f>IF('Member Info'!F119&gt;$R$1,1,0)</f>
        <v>0</v>
      </c>
      <c r="AL123" s="126" t="b">
        <f>IF(ISERROR(R123),ERROR.TYPE(#REF!)=ERROR.TYPE(R123),FALSE)</f>
        <v>0</v>
      </c>
      <c r="AM123" s="126" t="b">
        <f>IF(ISERROR(S123),ERROR.TYPE(#REF!)=ERROR.TYPE(S123),FALSE)</f>
        <v>0</v>
      </c>
      <c r="AN123" s="126">
        <f>IF(OR('Member Info'!F119&gt;=$S$1,'Member Info'!N119&gt;=$R$1),1,0)</f>
        <v>0</v>
      </c>
    </row>
    <row r="124" spans="1:40" x14ac:dyDescent="0.25">
      <c r="A124" s="4">
        <v>92</v>
      </c>
      <c r="B124" s="166">
        <f>'Member Info'!D120</f>
        <v>0</v>
      </c>
      <c r="C124" s="166">
        <f>'Member Info'!E120</f>
        <v>0</v>
      </c>
      <c r="D124" s="166" t="str">
        <f>'Member Info'!G120</f>
        <v/>
      </c>
      <c r="E124" s="167">
        <f>'Member Info'!B120</f>
        <v>0</v>
      </c>
      <c r="F124" s="244"/>
      <c r="G124" s="168" t="str">
        <f>IF(E124=0,"",
IF('Member Info'!$AM$19&lt;=$R$1,
SUMPRODUCT('Member Info'!L120+IF('Member Info'!H120&gt;'Member Info'!$AJ$12,'Member Info'!$AK$13,IF('Member Info'!H120&gt;'Member Info'!$AJ$11,'Member Info'!$AK$12,IF('Member Info'!H120&gt;'Member Info'!$AJ$10,'Member Info'!$AK$11,IF('Member Info'!H120&gt;'Member Info'!$AJ$9,'Member Info'!$AK$10,IF('Member Info'!H120&gt;'Member Info'!$AJ$8,'Member Info'!$AK$9,'Member Info'!$AK$8)))))),
SUMPRODUCT('Member Info'!L120+IF('Member Info'!H120&gt;'Member Info'!$AG$17,'Member Info'!$AH$18,IF('Member Info'!H120&gt;'Member Info'!$AG$16,'Member Info'!$AH$17,IF('Member Info'!H120&gt;'Member Info'!$AG$15,'Member Info'!$AH$16,IF('Member Info'!H120&gt;'Member Info'!$AG$14,'Member Info'!$AH$15,IF('Member Info'!H120&gt;'Member Info'!$AG$13,'Member Info'!$AH$14,IF('Member Info'!H120&gt;'Member Info'!$AG$12,'Member Info'!$AH$13,IF('Member Info'!H120&gt;'Member Info'!$AG$11,'Member Info'!$AH$12,IF('Member Info'!H120&gt;'Member Info'!$AG$10,'Member Info'!$AH$11,IF('Member Info'!H120&gt;'Member Info'!$AG$9,'Member Info'!$AH$10,IF('Member Info'!H120&gt;'Member Info'!$AG$8,'Member Info'!$AH$9,'Member Info'!$AH$8)))))))))))))</f>
        <v/>
      </c>
      <c r="H124" s="26"/>
      <c r="I124" s="26"/>
      <c r="J124" s="107" t="str">
        <f>IF(E124=0,"",IF('Member Info'!F120&gt;$S$1,CONCATENATE("Joined with practice on ", TEXT('Member Info'!F120, "DD/MM/YYYY")),IF('Member Info'!N120&lt;&gt;"",IF('Member Info'!N120&lt;$R$1,CONCATENATE("Left Scheme on ", TEXT('Member Info'!N120, "DD/MM/YYYY")),IF(ISERROR(G124),"Error Detected, No rate entered",IF(E124=0,"",IF(F124="","Error Detected, No Pensionable pay",IF(ISERROR(AB124)," Unknown Values entered.",IF(T124+U124&lt;1,"Acceptable",IF(R124+S124=200, "No Contributions Entered", IF(K124="","Error Detected, Choose reason&gt;",IF(X124="1",IF(T124=1,"Please Enter Deemed Pensionable Pay","Add Any Relevant Details Above"),"Please Give Details Above"))))))))),IF(ISERROR(G124),"Error Detected, No rate entered",IF(E124=0,"",IF(F124="","Error Detected, No Pensionable pay",IF(ISERROR(AB124)," Unknown Values entered.",IF(T124+U124&lt;1,"Acceptable",IF(R124+S124=200, "No Contributions Entered", IF(K124="","Error Detected, Choose reason&gt;",IF(X124="1",IF(T124=1,"Please Enter Deemed Pensionable Pay","Add relevant Details Above"),"Please give details Above")))))))))))</f>
        <v/>
      </c>
      <c r="K124" s="263"/>
      <c r="L124" s="93"/>
      <c r="M124" s="93" t="str">
        <f t="shared" si="20"/>
        <v/>
      </c>
      <c r="N124" s="96">
        <f t="shared" si="21"/>
        <v>0</v>
      </c>
      <c r="O124" s="96">
        <f t="shared" si="22"/>
        <v>0</v>
      </c>
      <c r="P124" s="220">
        <f>(ROUND((F124/100*'Member Info'!$W$2), 2))</f>
        <v>0</v>
      </c>
      <c r="Q124" s="220" t="e">
        <f t="shared" si="23"/>
        <v>#VALUE!</v>
      </c>
      <c r="R124" s="220" t="str">
        <f t="shared" si="24"/>
        <v/>
      </c>
      <c r="S124" s="229" t="str">
        <f t="shared" si="25"/>
        <v/>
      </c>
      <c r="T124" s="230" t="str">
        <f t="shared" si="26"/>
        <v/>
      </c>
      <c r="U124" s="230" t="str">
        <f t="shared" si="27"/>
        <v/>
      </c>
      <c r="V124" s="224">
        <f t="shared" si="28"/>
        <v>0</v>
      </c>
      <c r="W124" s="112">
        <f t="shared" si="29"/>
        <v>0</v>
      </c>
      <c r="X124" s="237" t="str">
        <f t="shared" si="30"/>
        <v/>
      </c>
      <c r="Y124" s="242" t="b">
        <f t="shared" si="31"/>
        <v>0</v>
      </c>
      <c r="Z124" s="237">
        <f t="shared" si="32"/>
        <v>0</v>
      </c>
      <c r="AA124" s="237">
        <f>IF('Member Info'!N120="",1,"")</f>
        <v>1</v>
      </c>
      <c r="AB124" s="245" t="e">
        <f t="shared" si="33"/>
        <v>#VALUE!</v>
      </c>
      <c r="AC124" s="132" t="str">
        <f t="shared" si="34"/>
        <v/>
      </c>
      <c r="AD124" s="126">
        <f t="shared" si="35"/>
        <v>1</v>
      </c>
      <c r="AE124" s="126" t="str">
        <f>IF('Member Info'!N120&lt;&gt;"",IF('Member Info'!N120&lt;=$R$1,1,0),"")</f>
        <v/>
      </c>
      <c r="AG124" s="126" t="b">
        <f t="shared" si="36"/>
        <v>0</v>
      </c>
      <c r="AH124" s="126">
        <f t="shared" si="37"/>
        <v>0</v>
      </c>
      <c r="AJ124" s="126">
        <f t="shared" si="38"/>
        <v>0</v>
      </c>
      <c r="AK124" s="126">
        <f>IF('Member Info'!F120&gt;$R$1,1,0)</f>
        <v>0</v>
      </c>
      <c r="AL124" s="126" t="b">
        <f>IF(ISERROR(R124),ERROR.TYPE(#REF!)=ERROR.TYPE(R124),FALSE)</f>
        <v>0</v>
      </c>
      <c r="AM124" s="126" t="b">
        <f>IF(ISERROR(S124),ERROR.TYPE(#REF!)=ERROR.TYPE(S124),FALSE)</f>
        <v>0</v>
      </c>
      <c r="AN124" s="126">
        <f>IF(OR('Member Info'!F120&gt;=$S$1,'Member Info'!N120&gt;=$R$1),1,0)</f>
        <v>0</v>
      </c>
    </row>
    <row r="125" spans="1:40" x14ac:dyDescent="0.25">
      <c r="A125" s="4">
        <v>93</v>
      </c>
      <c r="B125" s="166">
        <f>'Member Info'!D121</f>
        <v>0</v>
      </c>
      <c r="C125" s="166">
        <f>'Member Info'!E121</f>
        <v>0</v>
      </c>
      <c r="D125" s="166" t="str">
        <f>'Member Info'!G121</f>
        <v/>
      </c>
      <c r="E125" s="167">
        <f>'Member Info'!B121</f>
        <v>0</v>
      </c>
      <c r="F125" s="244"/>
      <c r="G125" s="168" t="str">
        <f>IF(E125=0,"",
IF('Member Info'!$AM$19&lt;=$R$1,
SUMPRODUCT('Member Info'!L121+IF('Member Info'!H121&gt;'Member Info'!$AJ$12,'Member Info'!$AK$13,IF('Member Info'!H121&gt;'Member Info'!$AJ$11,'Member Info'!$AK$12,IF('Member Info'!H121&gt;'Member Info'!$AJ$10,'Member Info'!$AK$11,IF('Member Info'!H121&gt;'Member Info'!$AJ$9,'Member Info'!$AK$10,IF('Member Info'!H121&gt;'Member Info'!$AJ$8,'Member Info'!$AK$9,'Member Info'!$AK$8)))))),
SUMPRODUCT('Member Info'!L121+IF('Member Info'!H121&gt;'Member Info'!$AG$17,'Member Info'!$AH$18,IF('Member Info'!H121&gt;'Member Info'!$AG$16,'Member Info'!$AH$17,IF('Member Info'!H121&gt;'Member Info'!$AG$15,'Member Info'!$AH$16,IF('Member Info'!H121&gt;'Member Info'!$AG$14,'Member Info'!$AH$15,IF('Member Info'!H121&gt;'Member Info'!$AG$13,'Member Info'!$AH$14,IF('Member Info'!H121&gt;'Member Info'!$AG$12,'Member Info'!$AH$13,IF('Member Info'!H121&gt;'Member Info'!$AG$11,'Member Info'!$AH$12,IF('Member Info'!H121&gt;'Member Info'!$AG$10,'Member Info'!$AH$11,IF('Member Info'!H121&gt;'Member Info'!$AG$9,'Member Info'!$AH$10,IF('Member Info'!H121&gt;'Member Info'!$AG$8,'Member Info'!$AH$9,'Member Info'!$AH$8)))))))))))))</f>
        <v/>
      </c>
      <c r="H125" s="26"/>
      <c r="I125" s="26"/>
      <c r="J125" s="107" t="str">
        <f>IF(E125=0,"",IF('Member Info'!F121&gt;$S$1,CONCATENATE("Joined with practice on ", TEXT('Member Info'!F121, "DD/MM/YYYY")),IF('Member Info'!N121&lt;&gt;"",IF('Member Info'!N121&lt;$R$1,CONCATENATE("Left Scheme on ", TEXT('Member Info'!N121, "DD/MM/YYYY")),IF(ISERROR(G125),"Error Detected, No rate entered",IF(E125=0,"",IF(F125="","Error Detected, No Pensionable pay",IF(ISERROR(AB125)," Unknown Values entered.",IF(T125+U125&lt;1,"Acceptable",IF(R125+S125=200, "No Contributions Entered", IF(K125="","Error Detected, Choose reason&gt;",IF(X125="1",IF(T125=1,"Please Enter Deemed Pensionable Pay","Add Any Relevant Details Above"),"Please Give Details Above"))))))))),IF(ISERROR(G125),"Error Detected, No rate entered",IF(E125=0,"",IF(F125="","Error Detected, No Pensionable pay",IF(ISERROR(AB125)," Unknown Values entered.",IF(T125+U125&lt;1,"Acceptable",IF(R125+S125=200, "No Contributions Entered", IF(K125="","Error Detected, Choose reason&gt;",IF(X125="1",IF(T125=1,"Please Enter Deemed Pensionable Pay","Add relevant Details Above"),"Please give details Above")))))))))))</f>
        <v/>
      </c>
      <c r="K125" s="263"/>
      <c r="L125" s="93"/>
      <c r="M125" s="93" t="str">
        <f t="shared" si="20"/>
        <v/>
      </c>
      <c r="N125" s="96">
        <f t="shared" si="21"/>
        <v>0</v>
      </c>
      <c r="O125" s="96">
        <f t="shared" si="22"/>
        <v>0</v>
      </c>
      <c r="P125" s="220">
        <f>(ROUND((F125/100*'Member Info'!$W$2), 2))</f>
        <v>0</v>
      </c>
      <c r="Q125" s="220" t="e">
        <f t="shared" si="23"/>
        <v>#VALUE!</v>
      </c>
      <c r="R125" s="220" t="str">
        <f t="shared" si="24"/>
        <v/>
      </c>
      <c r="S125" s="229" t="str">
        <f t="shared" si="25"/>
        <v/>
      </c>
      <c r="T125" s="230" t="str">
        <f t="shared" si="26"/>
        <v/>
      </c>
      <c r="U125" s="230" t="str">
        <f t="shared" si="27"/>
        <v/>
      </c>
      <c r="V125" s="224">
        <f t="shared" si="28"/>
        <v>0</v>
      </c>
      <c r="W125" s="112">
        <f t="shared" si="29"/>
        <v>0</v>
      </c>
      <c r="X125" s="237" t="str">
        <f t="shared" si="30"/>
        <v/>
      </c>
      <c r="Y125" s="242" t="b">
        <f t="shared" si="31"/>
        <v>0</v>
      </c>
      <c r="Z125" s="237">
        <f t="shared" si="32"/>
        <v>0</v>
      </c>
      <c r="AA125" s="237">
        <f>IF('Member Info'!N121="",1,"")</f>
        <v>1</v>
      </c>
      <c r="AB125" s="245" t="e">
        <f t="shared" si="33"/>
        <v>#VALUE!</v>
      </c>
      <c r="AC125" s="132" t="str">
        <f t="shared" si="34"/>
        <v/>
      </c>
      <c r="AD125" s="126">
        <f t="shared" si="35"/>
        <v>1</v>
      </c>
      <c r="AE125" s="126" t="str">
        <f>IF('Member Info'!N121&lt;&gt;"",IF('Member Info'!N121&lt;=$R$1,1,0),"")</f>
        <v/>
      </c>
      <c r="AG125" s="126" t="b">
        <f t="shared" si="36"/>
        <v>0</v>
      </c>
      <c r="AH125" s="126">
        <f t="shared" si="37"/>
        <v>0</v>
      </c>
      <c r="AJ125" s="126">
        <f t="shared" si="38"/>
        <v>0</v>
      </c>
      <c r="AK125" s="126">
        <f>IF('Member Info'!F121&gt;$R$1,1,0)</f>
        <v>0</v>
      </c>
      <c r="AL125" s="126" t="b">
        <f>IF(ISERROR(R125),ERROR.TYPE(#REF!)=ERROR.TYPE(R125),FALSE)</f>
        <v>0</v>
      </c>
      <c r="AM125" s="126" t="b">
        <f>IF(ISERROR(S125),ERROR.TYPE(#REF!)=ERROR.TYPE(S125),FALSE)</f>
        <v>0</v>
      </c>
      <c r="AN125" s="126">
        <f>IF(OR('Member Info'!F121&gt;=$S$1,'Member Info'!N121&gt;=$R$1),1,0)</f>
        <v>0</v>
      </c>
    </row>
    <row r="126" spans="1:40" x14ac:dyDescent="0.25">
      <c r="A126" s="4">
        <v>94</v>
      </c>
      <c r="B126" s="166">
        <f>'Member Info'!D122</f>
        <v>0</v>
      </c>
      <c r="C126" s="166">
        <f>'Member Info'!E122</f>
        <v>0</v>
      </c>
      <c r="D126" s="166" t="str">
        <f>'Member Info'!G122</f>
        <v/>
      </c>
      <c r="E126" s="167">
        <f>'Member Info'!B122</f>
        <v>0</v>
      </c>
      <c r="F126" s="244"/>
      <c r="G126" s="168" t="str">
        <f>IF(E126=0,"",
IF('Member Info'!$AM$19&lt;=$R$1,
SUMPRODUCT('Member Info'!L122+IF('Member Info'!H122&gt;'Member Info'!$AJ$12,'Member Info'!$AK$13,IF('Member Info'!H122&gt;'Member Info'!$AJ$11,'Member Info'!$AK$12,IF('Member Info'!H122&gt;'Member Info'!$AJ$10,'Member Info'!$AK$11,IF('Member Info'!H122&gt;'Member Info'!$AJ$9,'Member Info'!$AK$10,IF('Member Info'!H122&gt;'Member Info'!$AJ$8,'Member Info'!$AK$9,'Member Info'!$AK$8)))))),
SUMPRODUCT('Member Info'!L122+IF('Member Info'!H122&gt;'Member Info'!$AG$17,'Member Info'!$AH$18,IF('Member Info'!H122&gt;'Member Info'!$AG$16,'Member Info'!$AH$17,IF('Member Info'!H122&gt;'Member Info'!$AG$15,'Member Info'!$AH$16,IF('Member Info'!H122&gt;'Member Info'!$AG$14,'Member Info'!$AH$15,IF('Member Info'!H122&gt;'Member Info'!$AG$13,'Member Info'!$AH$14,IF('Member Info'!H122&gt;'Member Info'!$AG$12,'Member Info'!$AH$13,IF('Member Info'!H122&gt;'Member Info'!$AG$11,'Member Info'!$AH$12,IF('Member Info'!H122&gt;'Member Info'!$AG$10,'Member Info'!$AH$11,IF('Member Info'!H122&gt;'Member Info'!$AG$9,'Member Info'!$AH$10,IF('Member Info'!H122&gt;'Member Info'!$AG$8,'Member Info'!$AH$9,'Member Info'!$AH$8)))))))))))))</f>
        <v/>
      </c>
      <c r="H126" s="26"/>
      <c r="I126" s="26"/>
      <c r="J126" s="107" t="str">
        <f>IF(E126=0,"",IF('Member Info'!F122&gt;$S$1,CONCATENATE("Joined with practice on ", TEXT('Member Info'!F122, "DD/MM/YYYY")),IF('Member Info'!N122&lt;&gt;"",IF('Member Info'!N122&lt;$R$1,CONCATENATE("Left Scheme on ", TEXT('Member Info'!N122, "DD/MM/YYYY")),IF(ISERROR(G126),"Error Detected, No rate entered",IF(E126=0,"",IF(F126="","Error Detected, No Pensionable pay",IF(ISERROR(AB126)," Unknown Values entered.",IF(T126+U126&lt;1,"Acceptable",IF(R126+S126=200, "No Contributions Entered", IF(K126="","Error Detected, Choose reason&gt;",IF(X126="1",IF(T126=1,"Please Enter Deemed Pensionable Pay","Add Any Relevant Details Above"),"Please Give Details Above"))))))))),IF(ISERROR(G126),"Error Detected, No rate entered",IF(E126=0,"",IF(F126="","Error Detected, No Pensionable pay",IF(ISERROR(AB126)," Unknown Values entered.",IF(T126+U126&lt;1,"Acceptable",IF(R126+S126=200, "No Contributions Entered", IF(K126="","Error Detected, Choose reason&gt;",IF(X126="1",IF(T126=1,"Please Enter Deemed Pensionable Pay","Add relevant Details Above"),"Please give details Above")))))))))))</f>
        <v/>
      </c>
      <c r="K126" s="263"/>
      <c r="L126" s="93"/>
      <c r="M126" s="93" t="str">
        <f t="shared" si="20"/>
        <v/>
      </c>
      <c r="N126" s="96">
        <f t="shared" si="21"/>
        <v>0</v>
      </c>
      <c r="O126" s="96">
        <f t="shared" si="22"/>
        <v>0</v>
      </c>
      <c r="P126" s="220">
        <f>(ROUND((F126/100*'Member Info'!$W$2), 2))</f>
        <v>0</v>
      </c>
      <c r="Q126" s="220" t="e">
        <f t="shared" si="23"/>
        <v>#VALUE!</v>
      </c>
      <c r="R126" s="220" t="str">
        <f t="shared" si="24"/>
        <v/>
      </c>
      <c r="S126" s="229" t="str">
        <f t="shared" si="25"/>
        <v/>
      </c>
      <c r="T126" s="230" t="str">
        <f t="shared" si="26"/>
        <v/>
      </c>
      <c r="U126" s="230" t="str">
        <f t="shared" si="27"/>
        <v/>
      </c>
      <c r="V126" s="224">
        <f t="shared" si="28"/>
        <v>0</v>
      </c>
      <c r="W126" s="112">
        <f t="shared" si="29"/>
        <v>0</v>
      </c>
      <c r="X126" s="237" t="str">
        <f t="shared" si="30"/>
        <v/>
      </c>
      <c r="Y126" s="242" t="b">
        <f t="shared" si="31"/>
        <v>0</v>
      </c>
      <c r="Z126" s="237">
        <f t="shared" si="32"/>
        <v>0</v>
      </c>
      <c r="AA126" s="237">
        <f>IF('Member Info'!N122="",1,"")</f>
        <v>1</v>
      </c>
      <c r="AB126" s="245" t="e">
        <f t="shared" si="33"/>
        <v>#VALUE!</v>
      </c>
      <c r="AC126" s="132" t="str">
        <f t="shared" si="34"/>
        <v/>
      </c>
      <c r="AD126" s="126">
        <f t="shared" si="35"/>
        <v>1</v>
      </c>
      <c r="AE126" s="126" t="str">
        <f>IF('Member Info'!N122&lt;&gt;"",IF('Member Info'!N122&lt;=$R$1,1,0),"")</f>
        <v/>
      </c>
      <c r="AG126" s="126" t="b">
        <f t="shared" si="36"/>
        <v>0</v>
      </c>
      <c r="AH126" s="126">
        <f t="shared" si="37"/>
        <v>0</v>
      </c>
      <c r="AJ126" s="126">
        <f t="shared" si="38"/>
        <v>0</v>
      </c>
      <c r="AK126" s="126">
        <f>IF('Member Info'!F122&gt;$R$1,1,0)</f>
        <v>0</v>
      </c>
      <c r="AL126" s="126" t="b">
        <f>IF(ISERROR(R126),ERROR.TYPE(#REF!)=ERROR.TYPE(R126),FALSE)</f>
        <v>0</v>
      </c>
      <c r="AM126" s="126" t="b">
        <f>IF(ISERROR(S126),ERROR.TYPE(#REF!)=ERROR.TYPE(S126),FALSE)</f>
        <v>0</v>
      </c>
      <c r="AN126" s="126">
        <f>IF(OR('Member Info'!F122&gt;=$S$1,'Member Info'!N122&gt;=$R$1),1,0)</f>
        <v>0</v>
      </c>
    </row>
    <row r="127" spans="1:40" x14ac:dyDescent="0.25">
      <c r="A127" s="4">
        <v>95</v>
      </c>
      <c r="B127" s="166">
        <f>'Member Info'!D123</f>
        <v>0</v>
      </c>
      <c r="C127" s="166">
        <f>'Member Info'!E123</f>
        <v>0</v>
      </c>
      <c r="D127" s="166" t="str">
        <f>'Member Info'!G123</f>
        <v/>
      </c>
      <c r="E127" s="167">
        <f>'Member Info'!B123</f>
        <v>0</v>
      </c>
      <c r="F127" s="244"/>
      <c r="G127" s="168" t="str">
        <f>IF(E127=0,"",
IF('Member Info'!$AM$19&lt;=$R$1,
SUMPRODUCT('Member Info'!L123+IF('Member Info'!H123&gt;'Member Info'!$AJ$12,'Member Info'!$AK$13,IF('Member Info'!H123&gt;'Member Info'!$AJ$11,'Member Info'!$AK$12,IF('Member Info'!H123&gt;'Member Info'!$AJ$10,'Member Info'!$AK$11,IF('Member Info'!H123&gt;'Member Info'!$AJ$9,'Member Info'!$AK$10,IF('Member Info'!H123&gt;'Member Info'!$AJ$8,'Member Info'!$AK$9,'Member Info'!$AK$8)))))),
SUMPRODUCT('Member Info'!L123+IF('Member Info'!H123&gt;'Member Info'!$AG$17,'Member Info'!$AH$18,IF('Member Info'!H123&gt;'Member Info'!$AG$16,'Member Info'!$AH$17,IF('Member Info'!H123&gt;'Member Info'!$AG$15,'Member Info'!$AH$16,IF('Member Info'!H123&gt;'Member Info'!$AG$14,'Member Info'!$AH$15,IF('Member Info'!H123&gt;'Member Info'!$AG$13,'Member Info'!$AH$14,IF('Member Info'!H123&gt;'Member Info'!$AG$12,'Member Info'!$AH$13,IF('Member Info'!H123&gt;'Member Info'!$AG$11,'Member Info'!$AH$12,IF('Member Info'!H123&gt;'Member Info'!$AG$10,'Member Info'!$AH$11,IF('Member Info'!H123&gt;'Member Info'!$AG$9,'Member Info'!$AH$10,IF('Member Info'!H123&gt;'Member Info'!$AG$8,'Member Info'!$AH$9,'Member Info'!$AH$8)))))))))))))</f>
        <v/>
      </c>
      <c r="H127" s="26"/>
      <c r="I127" s="26"/>
      <c r="J127" s="107" t="str">
        <f>IF(E127=0,"",IF('Member Info'!F123&gt;$S$1,CONCATENATE("Joined with practice on ", TEXT('Member Info'!F123, "DD/MM/YYYY")),IF('Member Info'!N123&lt;&gt;"",IF('Member Info'!N123&lt;$R$1,CONCATENATE("Left Scheme on ", TEXT('Member Info'!N123, "DD/MM/YYYY")),IF(ISERROR(G127),"Error Detected, No rate entered",IF(E127=0,"",IF(F127="","Error Detected, No Pensionable pay",IF(ISERROR(AB127)," Unknown Values entered.",IF(T127+U127&lt;1,"Acceptable",IF(R127+S127=200, "No Contributions Entered", IF(K127="","Error Detected, Choose reason&gt;",IF(X127="1",IF(T127=1,"Please Enter Deemed Pensionable Pay","Add Any Relevant Details Above"),"Please Give Details Above"))))))))),IF(ISERROR(G127),"Error Detected, No rate entered",IF(E127=0,"",IF(F127="","Error Detected, No Pensionable pay",IF(ISERROR(AB127)," Unknown Values entered.",IF(T127+U127&lt;1,"Acceptable",IF(R127+S127=200, "No Contributions Entered", IF(K127="","Error Detected, Choose reason&gt;",IF(X127="1",IF(T127=1,"Please Enter Deemed Pensionable Pay","Add relevant Details Above"),"Please give details Above")))))))))))</f>
        <v/>
      </c>
      <c r="K127" s="263"/>
      <c r="L127" s="93"/>
      <c r="M127" s="93" t="str">
        <f t="shared" si="20"/>
        <v/>
      </c>
      <c r="N127" s="96">
        <f t="shared" si="21"/>
        <v>0</v>
      </c>
      <c r="O127" s="96">
        <f t="shared" si="22"/>
        <v>0</v>
      </c>
      <c r="P127" s="220">
        <f>(ROUND((F127/100*'Member Info'!$W$2), 2))</f>
        <v>0</v>
      </c>
      <c r="Q127" s="220" t="e">
        <f t="shared" si="23"/>
        <v>#VALUE!</v>
      </c>
      <c r="R127" s="220" t="str">
        <f t="shared" si="24"/>
        <v/>
      </c>
      <c r="S127" s="229" t="str">
        <f t="shared" si="25"/>
        <v/>
      </c>
      <c r="T127" s="230" t="str">
        <f t="shared" si="26"/>
        <v/>
      </c>
      <c r="U127" s="230" t="str">
        <f t="shared" si="27"/>
        <v/>
      </c>
      <c r="V127" s="224">
        <f t="shared" si="28"/>
        <v>0</v>
      </c>
      <c r="W127" s="112">
        <f t="shared" si="29"/>
        <v>0</v>
      </c>
      <c r="X127" s="237" t="str">
        <f t="shared" si="30"/>
        <v/>
      </c>
      <c r="Y127" s="242" t="b">
        <f t="shared" si="31"/>
        <v>0</v>
      </c>
      <c r="Z127" s="237">
        <f t="shared" si="32"/>
        <v>0</v>
      </c>
      <c r="AA127" s="237">
        <f>IF('Member Info'!N123="",1,"")</f>
        <v>1</v>
      </c>
      <c r="AB127" s="245" t="e">
        <f t="shared" si="33"/>
        <v>#VALUE!</v>
      </c>
      <c r="AC127" s="132" t="str">
        <f t="shared" si="34"/>
        <v/>
      </c>
      <c r="AD127" s="126">
        <f t="shared" si="35"/>
        <v>1</v>
      </c>
      <c r="AE127" s="126" t="str">
        <f>IF('Member Info'!N123&lt;&gt;"",IF('Member Info'!N123&lt;=$R$1,1,0),"")</f>
        <v/>
      </c>
      <c r="AG127" s="126" t="b">
        <f t="shared" si="36"/>
        <v>0</v>
      </c>
      <c r="AH127" s="126">
        <f t="shared" si="37"/>
        <v>0</v>
      </c>
      <c r="AJ127" s="126">
        <f t="shared" si="38"/>
        <v>0</v>
      </c>
      <c r="AK127" s="126">
        <f>IF('Member Info'!F123&gt;$R$1,1,0)</f>
        <v>0</v>
      </c>
      <c r="AL127" s="126" t="b">
        <f>IF(ISERROR(R127),ERROR.TYPE(#REF!)=ERROR.TYPE(R127),FALSE)</f>
        <v>0</v>
      </c>
      <c r="AM127" s="126" t="b">
        <f>IF(ISERROR(S127),ERROR.TYPE(#REF!)=ERROR.TYPE(S127),FALSE)</f>
        <v>0</v>
      </c>
      <c r="AN127" s="126">
        <f>IF(OR('Member Info'!F123&gt;=$S$1,'Member Info'!N123&gt;=$R$1),1,0)</f>
        <v>0</v>
      </c>
    </row>
    <row r="128" spans="1:40" x14ac:dyDescent="0.25">
      <c r="A128" s="4">
        <v>96</v>
      </c>
      <c r="B128" s="166">
        <f>'Member Info'!D124</f>
        <v>0</v>
      </c>
      <c r="C128" s="166">
        <f>'Member Info'!E124</f>
        <v>0</v>
      </c>
      <c r="D128" s="166" t="str">
        <f>'Member Info'!G124</f>
        <v/>
      </c>
      <c r="E128" s="167">
        <f>'Member Info'!B124</f>
        <v>0</v>
      </c>
      <c r="F128" s="244"/>
      <c r="G128" s="168" t="str">
        <f>IF(E128=0,"",
IF('Member Info'!$AM$19&lt;=$R$1,
SUMPRODUCT('Member Info'!L124+IF('Member Info'!H124&gt;'Member Info'!$AJ$12,'Member Info'!$AK$13,IF('Member Info'!H124&gt;'Member Info'!$AJ$11,'Member Info'!$AK$12,IF('Member Info'!H124&gt;'Member Info'!$AJ$10,'Member Info'!$AK$11,IF('Member Info'!H124&gt;'Member Info'!$AJ$9,'Member Info'!$AK$10,IF('Member Info'!H124&gt;'Member Info'!$AJ$8,'Member Info'!$AK$9,'Member Info'!$AK$8)))))),
SUMPRODUCT('Member Info'!L124+IF('Member Info'!H124&gt;'Member Info'!$AG$17,'Member Info'!$AH$18,IF('Member Info'!H124&gt;'Member Info'!$AG$16,'Member Info'!$AH$17,IF('Member Info'!H124&gt;'Member Info'!$AG$15,'Member Info'!$AH$16,IF('Member Info'!H124&gt;'Member Info'!$AG$14,'Member Info'!$AH$15,IF('Member Info'!H124&gt;'Member Info'!$AG$13,'Member Info'!$AH$14,IF('Member Info'!H124&gt;'Member Info'!$AG$12,'Member Info'!$AH$13,IF('Member Info'!H124&gt;'Member Info'!$AG$11,'Member Info'!$AH$12,IF('Member Info'!H124&gt;'Member Info'!$AG$10,'Member Info'!$AH$11,IF('Member Info'!H124&gt;'Member Info'!$AG$9,'Member Info'!$AH$10,IF('Member Info'!H124&gt;'Member Info'!$AG$8,'Member Info'!$AH$9,'Member Info'!$AH$8)))))))))))))</f>
        <v/>
      </c>
      <c r="H128" s="26"/>
      <c r="I128" s="26"/>
      <c r="J128" s="107" t="str">
        <f>IF(E128=0,"",IF('Member Info'!F124&gt;$S$1,CONCATENATE("Joined with practice on ", TEXT('Member Info'!F124, "DD/MM/YYYY")),IF('Member Info'!N124&lt;&gt;"",IF('Member Info'!N124&lt;$R$1,CONCATENATE("Left Scheme on ", TEXT('Member Info'!N124, "DD/MM/YYYY")),IF(ISERROR(G128),"Error Detected, No rate entered",IF(E128=0,"",IF(F128="","Error Detected, No Pensionable pay",IF(ISERROR(AB128)," Unknown Values entered.",IF(T128+U128&lt;1,"Acceptable",IF(R128+S128=200, "No Contributions Entered", IF(K128="","Error Detected, Choose reason&gt;",IF(X128="1",IF(T128=1,"Please Enter Deemed Pensionable Pay","Add Any Relevant Details Above"),"Please Give Details Above"))))))))),IF(ISERROR(G128),"Error Detected, No rate entered",IF(E128=0,"",IF(F128="","Error Detected, No Pensionable pay",IF(ISERROR(AB128)," Unknown Values entered.",IF(T128+U128&lt;1,"Acceptable",IF(R128+S128=200, "No Contributions Entered", IF(K128="","Error Detected, Choose reason&gt;",IF(X128="1",IF(T128=1,"Please Enter Deemed Pensionable Pay","Add relevant Details Above"),"Please give details Above")))))))))))</f>
        <v/>
      </c>
      <c r="K128" s="263"/>
      <c r="L128" s="93"/>
      <c r="M128" s="93" t="str">
        <f t="shared" si="20"/>
        <v/>
      </c>
      <c r="N128" s="96">
        <f t="shared" si="21"/>
        <v>0</v>
      </c>
      <c r="O128" s="96">
        <f t="shared" si="22"/>
        <v>0</v>
      </c>
      <c r="P128" s="220">
        <f>(ROUND((F128/100*'Member Info'!$W$2), 2))</f>
        <v>0</v>
      </c>
      <c r="Q128" s="220" t="e">
        <f t="shared" si="23"/>
        <v>#VALUE!</v>
      </c>
      <c r="R128" s="220" t="str">
        <f t="shared" si="24"/>
        <v/>
      </c>
      <c r="S128" s="229" t="str">
        <f t="shared" si="25"/>
        <v/>
      </c>
      <c r="T128" s="230" t="str">
        <f t="shared" si="26"/>
        <v/>
      </c>
      <c r="U128" s="230" t="str">
        <f t="shared" si="27"/>
        <v/>
      </c>
      <c r="V128" s="224">
        <f t="shared" si="28"/>
        <v>0</v>
      </c>
      <c r="W128" s="112">
        <f t="shared" si="29"/>
        <v>0</v>
      </c>
      <c r="X128" s="237" t="str">
        <f t="shared" si="30"/>
        <v/>
      </c>
      <c r="Y128" s="242" t="b">
        <f t="shared" si="31"/>
        <v>0</v>
      </c>
      <c r="Z128" s="237">
        <f t="shared" si="32"/>
        <v>0</v>
      </c>
      <c r="AA128" s="237">
        <f>IF('Member Info'!N124="",1,"")</f>
        <v>1</v>
      </c>
      <c r="AB128" s="245" t="e">
        <f t="shared" si="33"/>
        <v>#VALUE!</v>
      </c>
      <c r="AC128" s="132" t="str">
        <f t="shared" si="34"/>
        <v/>
      </c>
      <c r="AD128" s="126">
        <f t="shared" si="35"/>
        <v>1</v>
      </c>
      <c r="AE128" s="126" t="str">
        <f>IF('Member Info'!N124&lt;&gt;"",IF('Member Info'!N124&lt;=$R$1,1,0),"")</f>
        <v/>
      </c>
      <c r="AG128" s="126" t="b">
        <f t="shared" si="36"/>
        <v>0</v>
      </c>
      <c r="AH128" s="126">
        <f t="shared" si="37"/>
        <v>0</v>
      </c>
      <c r="AJ128" s="126">
        <f t="shared" si="38"/>
        <v>0</v>
      </c>
      <c r="AK128" s="126">
        <f>IF('Member Info'!F124&gt;$R$1,1,0)</f>
        <v>0</v>
      </c>
      <c r="AL128" s="126" t="b">
        <f>IF(ISERROR(R128),ERROR.TYPE(#REF!)=ERROR.TYPE(R128),FALSE)</f>
        <v>0</v>
      </c>
      <c r="AM128" s="126" t="b">
        <f>IF(ISERROR(S128),ERROR.TYPE(#REF!)=ERROR.TYPE(S128),FALSE)</f>
        <v>0</v>
      </c>
      <c r="AN128" s="126">
        <f>IF(OR('Member Info'!F124&gt;=$S$1,'Member Info'!N124&gt;=$R$1),1,0)</f>
        <v>0</v>
      </c>
    </row>
    <row r="129" spans="1:40" x14ac:dyDescent="0.25">
      <c r="A129" s="4">
        <v>97</v>
      </c>
      <c r="B129" s="166">
        <f>'Member Info'!D125</f>
        <v>0</v>
      </c>
      <c r="C129" s="166">
        <f>'Member Info'!E125</f>
        <v>0</v>
      </c>
      <c r="D129" s="166" t="str">
        <f>'Member Info'!G125</f>
        <v/>
      </c>
      <c r="E129" s="167">
        <f>'Member Info'!B125</f>
        <v>0</v>
      </c>
      <c r="F129" s="244"/>
      <c r="G129" s="168" t="str">
        <f>IF(E129=0,"",
IF('Member Info'!$AM$19&lt;=$R$1,
SUMPRODUCT('Member Info'!L125+IF('Member Info'!H125&gt;'Member Info'!$AJ$12,'Member Info'!$AK$13,IF('Member Info'!H125&gt;'Member Info'!$AJ$11,'Member Info'!$AK$12,IF('Member Info'!H125&gt;'Member Info'!$AJ$10,'Member Info'!$AK$11,IF('Member Info'!H125&gt;'Member Info'!$AJ$9,'Member Info'!$AK$10,IF('Member Info'!H125&gt;'Member Info'!$AJ$8,'Member Info'!$AK$9,'Member Info'!$AK$8)))))),
SUMPRODUCT('Member Info'!L125+IF('Member Info'!H125&gt;'Member Info'!$AG$17,'Member Info'!$AH$18,IF('Member Info'!H125&gt;'Member Info'!$AG$16,'Member Info'!$AH$17,IF('Member Info'!H125&gt;'Member Info'!$AG$15,'Member Info'!$AH$16,IF('Member Info'!H125&gt;'Member Info'!$AG$14,'Member Info'!$AH$15,IF('Member Info'!H125&gt;'Member Info'!$AG$13,'Member Info'!$AH$14,IF('Member Info'!H125&gt;'Member Info'!$AG$12,'Member Info'!$AH$13,IF('Member Info'!H125&gt;'Member Info'!$AG$11,'Member Info'!$AH$12,IF('Member Info'!H125&gt;'Member Info'!$AG$10,'Member Info'!$AH$11,IF('Member Info'!H125&gt;'Member Info'!$AG$9,'Member Info'!$AH$10,IF('Member Info'!H125&gt;'Member Info'!$AG$8,'Member Info'!$AH$9,'Member Info'!$AH$8)))))))))))))</f>
        <v/>
      </c>
      <c r="H129" s="26"/>
      <c r="I129" s="26"/>
      <c r="J129" s="107" t="str">
        <f>IF(E129=0,"",IF('Member Info'!F125&gt;$S$1,CONCATENATE("Joined with practice on ", TEXT('Member Info'!F125, "DD/MM/YYYY")),IF('Member Info'!N125&lt;&gt;"",IF('Member Info'!N125&lt;$R$1,CONCATENATE("Left Scheme on ", TEXT('Member Info'!N125, "DD/MM/YYYY")),IF(ISERROR(G129),"Error Detected, No rate entered",IF(E129=0,"",IF(F129="","Error Detected, No Pensionable pay",IF(ISERROR(AB129)," Unknown Values entered.",IF(T129+U129&lt;1,"Acceptable",IF(R129+S129=200, "No Contributions Entered", IF(K129="","Error Detected, Choose reason&gt;",IF(X129="1",IF(T129=1,"Please Enter Deemed Pensionable Pay","Add Any Relevant Details Above"),"Please Give Details Above"))))))))),IF(ISERROR(G129),"Error Detected, No rate entered",IF(E129=0,"",IF(F129="","Error Detected, No Pensionable pay",IF(ISERROR(AB129)," Unknown Values entered.",IF(T129+U129&lt;1,"Acceptable",IF(R129+S129=200, "No Contributions Entered", IF(K129="","Error Detected, Choose reason&gt;",IF(X129="1",IF(T129=1,"Please Enter Deemed Pensionable Pay","Add relevant Details Above"),"Please give details Above")))))))))))</f>
        <v/>
      </c>
      <c r="K129" s="263"/>
      <c r="L129" s="93"/>
      <c r="M129" s="93" t="str">
        <f t="shared" si="20"/>
        <v/>
      </c>
      <c r="N129" s="96">
        <f t="shared" si="21"/>
        <v>0</v>
      </c>
      <c r="O129" s="96">
        <f t="shared" si="22"/>
        <v>0</v>
      </c>
      <c r="P129" s="220">
        <f>(ROUND((F129/100*'Member Info'!$W$2), 2))</f>
        <v>0</v>
      </c>
      <c r="Q129" s="220" t="e">
        <f t="shared" si="23"/>
        <v>#VALUE!</v>
      </c>
      <c r="R129" s="220" t="str">
        <f t="shared" si="24"/>
        <v/>
      </c>
      <c r="S129" s="229" t="str">
        <f t="shared" si="25"/>
        <v/>
      </c>
      <c r="T129" s="230" t="str">
        <f t="shared" si="26"/>
        <v/>
      </c>
      <c r="U129" s="230" t="str">
        <f t="shared" si="27"/>
        <v/>
      </c>
      <c r="V129" s="224">
        <f t="shared" si="28"/>
        <v>0</v>
      </c>
      <c r="W129" s="112">
        <f t="shared" si="29"/>
        <v>0</v>
      </c>
      <c r="X129" s="237" t="str">
        <f t="shared" si="30"/>
        <v/>
      </c>
      <c r="Y129" s="242" t="b">
        <f t="shared" si="31"/>
        <v>0</v>
      </c>
      <c r="Z129" s="237">
        <f t="shared" si="32"/>
        <v>0</v>
      </c>
      <c r="AA129" s="237">
        <f>IF('Member Info'!N125="",1,"")</f>
        <v>1</v>
      </c>
      <c r="AB129" s="245" t="e">
        <f t="shared" si="33"/>
        <v>#VALUE!</v>
      </c>
      <c r="AC129" s="132" t="str">
        <f t="shared" si="34"/>
        <v/>
      </c>
      <c r="AD129" s="126">
        <f t="shared" si="35"/>
        <v>1</v>
      </c>
      <c r="AE129" s="126" t="str">
        <f>IF('Member Info'!N125&lt;&gt;"",IF('Member Info'!N125&lt;=$R$1,1,0),"")</f>
        <v/>
      </c>
      <c r="AG129" s="126" t="b">
        <f t="shared" si="36"/>
        <v>0</v>
      </c>
      <c r="AH129" s="126">
        <f t="shared" si="37"/>
        <v>0</v>
      </c>
      <c r="AJ129" s="126">
        <f t="shared" si="38"/>
        <v>0</v>
      </c>
      <c r="AK129" s="126">
        <f>IF('Member Info'!F125&gt;$R$1,1,0)</f>
        <v>0</v>
      </c>
      <c r="AL129" s="126" t="b">
        <f>IF(ISERROR(R129),ERROR.TYPE(#REF!)=ERROR.TYPE(R129),FALSE)</f>
        <v>0</v>
      </c>
      <c r="AM129" s="126" t="b">
        <f>IF(ISERROR(S129),ERROR.TYPE(#REF!)=ERROR.TYPE(S129),FALSE)</f>
        <v>0</v>
      </c>
      <c r="AN129" s="126">
        <f>IF(OR('Member Info'!F125&gt;=$S$1,'Member Info'!N125&gt;=$R$1),1,0)</f>
        <v>0</v>
      </c>
    </row>
    <row r="130" spans="1:40" x14ac:dyDescent="0.25">
      <c r="A130" s="4">
        <v>98</v>
      </c>
      <c r="B130" s="166">
        <f>'Member Info'!D126</f>
        <v>0</v>
      </c>
      <c r="C130" s="166">
        <f>'Member Info'!E126</f>
        <v>0</v>
      </c>
      <c r="D130" s="166" t="str">
        <f>'Member Info'!G126</f>
        <v/>
      </c>
      <c r="E130" s="167">
        <f>'Member Info'!B126</f>
        <v>0</v>
      </c>
      <c r="F130" s="244"/>
      <c r="G130" s="168" t="str">
        <f>IF(E130=0,"",
IF('Member Info'!$AM$19&lt;=$R$1,
SUMPRODUCT('Member Info'!L126+IF('Member Info'!H126&gt;'Member Info'!$AJ$12,'Member Info'!$AK$13,IF('Member Info'!H126&gt;'Member Info'!$AJ$11,'Member Info'!$AK$12,IF('Member Info'!H126&gt;'Member Info'!$AJ$10,'Member Info'!$AK$11,IF('Member Info'!H126&gt;'Member Info'!$AJ$9,'Member Info'!$AK$10,IF('Member Info'!H126&gt;'Member Info'!$AJ$8,'Member Info'!$AK$9,'Member Info'!$AK$8)))))),
SUMPRODUCT('Member Info'!L126+IF('Member Info'!H126&gt;'Member Info'!$AG$17,'Member Info'!$AH$18,IF('Member Info'!H126&gt;'Member Info'!$AG$16,'Member Info'!$AH$17,IF('Member Info'!H126&gt;'Member Info'!$AG$15,'Member Info'!$AH$16,IF('Member Info'!H126&gt;'Member Info'!$AG$14,'Member Info'!$AH$15,IF('Member Info'!H126&gt;'Member Info'!$AG$13,'Member Info'!$AH$14,IF('Member Info'!H126&gt;'Member Info'!$AG$12,'Member Info'!$AH$13,IF('Member Info'!H126&gt;'Member Info'!$AG$11,'Member Info'!$AH$12,IF('Member Info'!H126&gt;'Member Info'!$AG$10,'Member Info'!$AH$11,IF('Member Info'!H126&gt;'Member Info'!$AG$9,'Member Info'!$AH$10,IF('Member Info'!H126&gt;'Member Info'!$AG$8,'Member Info'!$AH$9,'Member Info'!$AH$8)))))))))))))</f>
        <v/>
      </c>
      <c r="H130" s="26"/>
      <c r="I130" s="26"/>
      <c r="J130" s="107" t="str">
        <f>IF(E130=0,"",IF('Member Info'!F126&gt;$S$1,CONCATENATE("Joined with practice on ", TEXT('Member Info'!F126, "DD/MM/YYYY")),IF('Member Info'!N126&lt;&gt;"",IF('Member Info'!N126&lt;$R$1,CONCATENATE("Left Scheme on ", TEXT('Member Info'!N126, "DD/MM/YYYY")),IF(ISERROR(G130),"Error Detected, No rate entered",IF(E130=0,"",IF(F130="","Error Detected, No Pensionable pay",IF(ISERROR(AB130)," Unknown Values entered.",IF(T130+U130&lt;1,"Acceptable",IF(R130+S130=200, "No Contributions Entered", IF(K130="","Error Detected, Choose reason&gt;",IF(X130="1",IF(T130=1,"Please Enter Deemed Pensionable Pay","Add Any Relevant Details Above"),"Please Give Details Above"))))))))),IF(ISERROR(G130),"Error Detected, No rate entered",IF(E130=0,"",IF(F130="","Error Detected, No Pensionable pay",IF(ISERROR(AB130)," Unknown Values entered.",IF(T130+U130&lt;1,"Acceptable",IF(R130+S130=200, "No Contributions Entered", IF(K130="","Error Detected, Choose reason&gt;",IF(X130="1",IF(T130=1,"Please Enter Deemed Pensionable Pay","Add relevant Details Above"),"Please give details Above")))))))))))</f>
        <v/>
      </c>
      <c r="K130" s="263"/>
      <c r="L130" s="93"/>
      <c r="M130" s="93" t="str">
        <f t="shared" si="20"/>
        <v/>
      </c>
      <c r="N130" s="96">
        <f t="shared" si="21"/>
        <v>0</v>
      </c>
      <c r="O130" s="96">
        <f t="shared" si="22"/>
        <v>0</v>
      </c>
      <c r="P130" s="220">
        <f>(ROUND((F130/100*'Member Info'!$W$2), 2))</f>
        <v>0</v>
      </c>
      <c r="Q130" s="220" t="e">
        <f t="shared" si="23"/>
        <v>#VALUE!</v>
      </c>
      <c r="R130" s="220" t="str">
        <f t="shared" si="24"/>
        <v/>
      </c>
      <c r="S130" s="229" t="str">
        <f t="shared" si="25"/>
        <v/>
      </c>
      <c r="T130" s="230" t="str">
        <f t="shared" si="26"/>
        <v/>
      </c>
      <c r="U130" s="230" t="str">
        <f t="shared" si="27"/>
        <v/>
      </c>
      <c r="V130" s="224">
        <f t="shared" si="28"/>
        <v>0</v>
      </c>
      <c r="W130" s="112">
        <f t="shared" si="29"/>
        <v>0</v>
      </c>
      <c r="X130" s="237" t="str">
        <f t="shared" si="30"/>
        <v/>
      </c>
      <c r="Y130" s="242" t="b">
        <f t="shared" si="31"/>
        <v>0</v>
      </c>
      <c r="Z130" s="237">
        <f t="shared" si="32"/>
        <v>0</v>
      </c>
      <c r="AA130" s="237">
        <f>IF('Member Info'!N126="",1,"")</f>
        <v>1</v>
      </c>
      <c r="AB130" s="245" t="e">
        <f t="shared" si="33"/>
        <v>#VALUE!</v>
      </c>
      <c r="AC130" s="132" t="str">
        <f t="shared" si="34"/>
        <v/>
      </c>
      <c r="AD130" s="126">
        <f t="shared" si="35"/>
        <v>1</v>
      </c>
      <c r="AE130" s="126" t="str">
        <f>IF('Member Info'!N126&lt;&gt;"",IF('Member Info'!N126&lt;=$R$1,1,0),"")</f>
        <v/>
      </c>
      <c r="AG130" s="126" t="b">
        <f t="shared" si="36"/>
        <v>0</v>
      </c>
      <c r="AH130" s="126">
        <f t="shared" si="37"/>
        <v>0</v>
      </c>
      <c r="AJ130" s="126">
        <f t="shared" si="38"/>
        <v>0</v>
      </c>
      <c r="AK130" s="126">
        <f>IF('Member Info'!F126&gt;$R$1,1,0)</f>
        <v>0</v>
      </c>
      <c r="AL130" s="126" t="b">
        <f>IF(ISERROR(R130),ERROR.TYPE(#REF!)=ERROR.TYPE(R130),FALSE)</f>
        <v>0</v>
      </c>
      <c r="AM130" s="126" t="b">
        <f>IF(ISERROR(S130),ERROR.TYPE(#REF!)=ERROR.TYPE(S130),FALSE)</f>
        <v>0</v>
      </c>
      <c r="AN130" s="126">
        <f>IF(OR('Member Info'!F126&gt;=$S$1,'Member Info'!N126&gt;=$R$1),1,0)</f>
        <v>0</v>
      </c>
    </row>
    <row r="131" spans="1:40" x14ac:dyDescent="0.25">
      <c r="A131" s="4">
        <v>99</v>
      </c>
      <c r="B131" s="166">
        <f>'Member Info'!D127</f>
        <v>0</v>
      </c>
      <c r="C131" s="166">
        <f>'Member Info'!E127</f>
        <v>0</v>
      </c>
      <c r="D131" s="166" t="str">
        <f>'Member Info'!G127</f>
        <v/>
      </c>
      <c r="E131" s="167">
        <f>'Member Info'!B127</f>
        <v>0</v>
      </c>
      <c r="F131" s="244"/>
      <c r="G131" s="168" t="str">
        <f>IF(E131=0,"",
IF('Member Info'!$AM$19&lt;=$R$1,
SUMPRODUCT('Member Info'!L127+IF('Member Info'!H127&gt;'Member Info'!$AJ$12,'Member Info'!$AK$13,IF('Member Info'!H127&gt;'Member Info'!$AJ$11,'Member Info'!$AK$12,IF('Member Info'!H127&gt;'Member Info'!$AJ$10,'Member Info'!$AK$11,IF('Member Info'!H127&gt;'Member Info'!$AJ$9,'Member Info'!$AK$10,IF('Member Info'!H127&gt;'Member Info'!$AJ$8,'Member Info'!$AK$9,'Member Info'!$AK$8)))))),
SUMPRODUCT('Member Info'!L127+IF('Member Info'!H127&gt;'Member Info'!$AG$17,'Member Info'!$AH$18,IF('Member Info'!H127&gt;'Member Info'!$AG$16,'Member Info'!$AH$17,IF('Member Info'!H127&gt;'Member Info'!$AG$15,'Member Info'!$AH$16,IF('Member Info'!H127&gt;'Member Info'!$AG$14,'Member Info'!$AH$15,IF('Member Info'!H127&gt;'Member Info'!$AG$13,'Member Info'!$AH$14,IF('Member Info'!H127&gt;'Member Info'!$AG$12,'Member Info'!$AH$13,IF('Member Info'!H127&gt;'Member Info'!$AG$11,'Member Info'!$AH$12,IF('Member Info'!H127&gt;'Member Info'!$AG$10,'Member Info'!$AH$11,IF('Member Info'!H127&gt;'Member Info'!$AG$9,'Member Info'!$AH$10,IF('Member Info'!H127&gt;'Member Info'!$AG$8,'Member Info'!$AH$9,'Member Info'!$AH$8)))))))))))))</f>
        <v/>
      </c>
      <c r="H131" s="26"/>
      <c r="I131" s="26"/>
      <c r="J131" s="107" t="str">
        <f>IF(E131=0,"",IF('Member Info'!F127&gt;$S$1,CONCATENATE("Joined with practice on ", TEXT('Member Info'!F127, "DD/MM/YYYY")),IF('Member Info'!N127&lt;&gt;"",IF('Member Info'!N127&lt;$R$1,CONCATENATE("Left Scheme on ", TEXT('Member Info'!N127, "DD/MM/YYYY")),IF(ISERROR(G131),"Error Detected, No rate entered",IF(E131=0,"",IF(F131="","Error Detected, No Pensionable pay",IF(ISERROR(AB131)," Unknown Values entered.",IF(T131+U131&lt;1,"Acceptable",IF(R131+S131=200, "No Contributions Entered", IF(K131="","Error Detected, Choose reason&gt;",IF(X131="1",IF(T131=1,"Please Enter Deemed Pensionable Pay","Add Any Relevant Details Above"),"Please Give Details Above"))))))))),IF(ISERROR(G131),"Error Detected, No rate entered",IF(E131=0,"",IF(F131="","Error Detected, No Pensionable pay",IF(ISERROR(AB131)," Unknown Values entered.",IF(T131+U131&lt;1,"Acceptable",IF(R131+S131=200, "No Contributions Entered", IF(K131="","Error Detected, Choose reason&gt;",IF(X131="1",IF(T131=1,"Please Enter Deemed Pensionable Pay","Add relevant Details Above"),"Please give details Above")))))))))))</f>
        <v/>
      </c>
      <c r="K131" s="263"/>
      <c r="L131" s="93"/>
      <c r="M131" s="93" t="str">
        <f t="shared" si="20"/>
        <v/>
      </c>
      <c r="N131" s="96">
        <f t="shared" si="21"/>
        <v>0</v>
      </c>
      <c r="O131" s="96">
        <f t="shared" si="22"/>
        <v>0</v>
      </c>
      <c r="P131" s="220">
        <f>(ROUND((F131/100*'Member Info'!$W$2), 2))</f>
        <v>0</v>
      </c>
      <c r="Q131" s="220" t="e">
        <f t="shared" si="23"/>
        <v>#VALUE!</v>
      </c>
      <c r="R131" s="220" t="str">
        <f t="shared" si="24"/>
        <v/>
      </c>
      <c r="S131" s="229" t="str">
        <f t="shared" si="25"/>
        <v/>
      </c>
      <c r="T131" s="230" t="str">
        <f t="shared" si="26"/>
        <v/>
      </c>
      <c r="U131" s="230" t="str">
        <f t="shared" si="27"/>
        <v/>
      </c>
      <c r="V131" s="224">
        <f t="shared" si="28"/>
        <v>0</v>
      </c>
      <c r="W131" s="112">
        <f t="shared" si="29"/>
        <v>0</v>
      </c>
      <c r="X131" s="237" t="str">
        <f t="shared" si="30"/>
        <v/>
      </c>
      <c r="Y131" s="242" t="b">
        <f t="shared" si="31"/>
        <v>0</v>
      </c>
      <c r="Z131" s="237">
        <f t="shared" si="32"/>
        <v>0</v>
      </c>
      <c r="AA131" s="237">
        <f>IF('Member Info'!N127="",1,"")</f>
        <v>1</v>
      </c>
      <c r="AB131" s="245" t="e">
        <f t="shared" si="33"/>
        <v>#VALUE!</v>
      </c>
      <c r="AC131" s="132" t="str">
        <f t="shared" si="34"/>
        <v/>
      </c>
      <c r="AD131" s="126">
        <f t="shared" si="35"/>
        <v>1</v>
      </c>
      <c r="AE131" s="126" t="str">
        <f>IF('Member Info'!N127&lt;&gt;"",IF('Member Info'!N127&lt;=$R$1,1,0),"")</f>
        <v/>
      </c>
      <c r="AG131" s="126" t="b">
        <f t="shared" si="36"/>
        <v>0</v>
      </c>
      <c r="AH131" s="126">
        <f t="shared" si="37"/>
        <v>0</v>
      </c>
      <c r="AJ131" s="126">
        <f t="shared" si="38"/>
        <v>0</v>
      </c>
      <c r="AK131" s="126">
        <f>IF('Member Info'!F127&gt;$R$1,1,0)</f>
        <v>0</v>
      </c>
      <c r="AL131" s="126" t="b">
        <f>IF(ISERROR(R131),ERROR.TYPE(#REF!)=ERROR.TYPE(R131),FALSE)</f>
        <v>0</v>
      </c>
      <c r="AM131" s="126" t="b">
        <f>IF(ISERROR(S131),ERROR.TYPE(#REF!)=ERROR.TYPE(S131),FALSE)</f>
        <v>0</v>
      </c>
      <c r="AN131" s="126">
        <f>IF(OR('Member Info'!F127&gt;=$S$1,'Member Info'!N127&gt;=$R$1),1,0)</f>
        <v>0</v>
      </c>
    </row>
    <row r="132" spans="1:40" x14ac:dyDescent="0.25">
      <c r="A132" s="4">
        <v>100</v>
      </c>
      <c r="B132" s="166">
        <f>'Member Info'!D128</f>
        <v>0</v>
      </c>
      <c r="C132" s="166">
        <f>'Member Info'!E128</f>
        <v>0</v>
      </c>
      <c r="D132" s="166" t="str">
        <f>'Member Info'!G128</f>
        <v/>
      </c>
      <c r="E132" s="167">
        <f>'Member Info'!B128</f>
        <v>0</v>
      </c>
      <c r="F132" s="244"/>
      <c r="G132" s="168" t="str">
        <f>IF(E132=0,"",
IF('Member Info'!$AM$19&lt;=$R$1,
SUMPRODUCT('Member Info'!L128+IF('Member Info'!H128&gt;'Member Info'!$AJ$12,'Member Info'!$AK$13,IF('Member Info'!H128&gt;'Member Info'!$AJ$11,'Member Info'!$AK$12,IF('Member Info'!H128&gt;'Member Info'!$AJ$10,'Member Info'!$AK$11,IF('Member Info'!H128&gt;'Member Info'!$AJ$9,'Member Info'!$AK$10,IF('Member Info'!H128&gt;'Member Info'!$AJ$8,'Member Info'!$AK$9,'Member Info'!$AK$8)))))),
SUMPRODUCT('Member Info'!L128+IF('Member Info'!H128&gt;'Member Info'!$AG$17,'Member Info'!$AH$18,IF('Member Info'!H128&gt;'Member Info'!$AG$16,'Member Info'!$AH$17,IF('Member Info'!H128&gt;'Member Info'!$AG$15,'Member Info'!$AH$16,IF('Member Info'!H128&gt;'Member Info'!$AG$14,'Member Info'!$AH$15,IF('Member Info'!H128&gt;'Member Info'!$AG$13,'Member Info'!$AH$14,IF('Member Info'!H128&gt;'Member Info'!$AG$12,'Member Info'!$AH$13,IF('Member Info'!H128&gt;'Member Info'!$AG$11,'Member Info'!$AH$12,IF('Member Info'!H128&gt;'Member Info'!$AG$10,'Member Info'!$AH$11,IF('Member Info'!H128&gt;'Member Info'!$AG$9,'Member Info'!$AH$10,IF('Member Info'!H128&gt;'Member Info'!$AG$8,'Member Info'!$AH$9,'Member Info'!$AH$8)))))))))))))</f>
        <v/>
      </c>
      <c r="H132" s="26"/>
      <c r="I132" s="26"/>
      <c r="J132" s="107" t="str">
        <f>IF(E132=0,"",IF('Member Info'!F128&gt;$S$1,CONCATENATE("Joined with practice on ", TEXT('Member Info'!F128, "DD/MM/YYYY")),IF('Member Info'!N128&lt;&gt;"",IF('Member Info'!N128&lt;$R$1,CONCATENATE("Left Scheme on ", TEXT('Member Info'!N128, "DD/MM/YYYY")),IF(ISERROR(G132),"Error Detected, No rate entered",IF(E132=0,"",IF(F132="","Error Detected, No Pensionable pay",IF(ISERROR(AB132)," Unknown Values entered.",IF(T132+U132&lt;1,"Acceptable",IF(R132+S132=200, "No Contributions Entered", IF(K132="","Error Detected, Choose reason&gt;",IF(X132="1",IF(T132=1,"Please Enter Deemed Pensionable Pay","Add Any Relevant Details Above"),"Please Give Details Above"))))))))),IF(ISERROR(G132),"Error Detected, No rate entered",IF(E132=0,"",IF(F132="","Error Detected, No Pensionable pay",IF(ISERROR(AB132)," Unknown Values entered.",IF(T132+U132&lt;1,"Acceptable",IF(R132+S132=200, "No Contributions Entered", IF(K132="","Error Detected, Choose reason&gt;",IF(X132="1",IF(T132=1,"Please Enter Deemed Pensionable Pay","Add relevant Details Above"),"Please give details Above")))))))))))</f>
        <v/>
      </c>
      <c r="K132" s="263"/>
      <c r="L132" s="93"/>
      <c r="M132" s="93" t="str">
        <f t="shared" si="20"/>
        <v/>
      </c>
      <c r="N132" s="96">
        <f t="shared" si="21"/>
        <v>0</v>
      </c>
      <c r="O132" s="96">
        <f t="shared" si="22"/>
        <v>0</v>
      </c>
      <c r="P132" s="220">
        <f>(ROUND((F132/100*'Member Info'!$W$2), 2))</f>
        <v>0</v>
      </c>
      <c r="Q132" s="220" t="e">
        <f t="shared" si="23"/>
        <v>#VALUE!</v>
      </c>
      <c r="R132" s="220" t="str">
        <f t="shared" si="24"/>
        <v/>
      </c>
      <c r="S132" s="229" t="str">
        <f t="shared" si="25"/>
        <v/>
      </c>
      <c r="T132" s="230" t="str">
        <f t="shared" si="26"/>
        <v/>
      </c>
      <c r="U132" s="230" t="str">
        <f t="shared" si="27"/>
        <v/>
      </c>
      <c r="V132" s="224">
        <f t="shared" si="28"/>
        <v>0</v>
      </c>
      <c r="W132" s="112">
        <f t="shared" si="29"/>
        <v>0</v>
      </c>
      <c r="X132" s="237" t="str">
        <f t="shared" si="30"/>
        <v/>
      </c>
      <c r="Y132" s="242" t="b">
        <f t="shared" si="31"/>
        <v>0</v>
      </c>
      <c r="Z132" s="237">
        <f t="shared" si="32"/>
        <v>0</v>
      </c>
      <c r="AA132" s="237">
        <f>IF('Member Info'!N128="",1,"")</f>
        <v>1</v>
      </c>
      <c r="AB132" s="245" t="e">
        <f t="shared" si="33"/>
        <v>#VALUE!</v>
      </c>
      <c r="AC132" s="132" t="str">
        <f t="shared" si="34"/>
        <v/>
      </c>
      <c r="AD132" s="126">
        <f t="shared" si="35"/>
        <v>1</v>
      </c>
      <c r="AE132" s="126" t="str">
        <f>IF('Member Info'!N128&lt;&gt;"",IF('Member Info'!N128&lt;=$R$1,1,0),"")</f>
        <v/>
      </c>
      <c r="AG132" s="126" t="b">
        <f t="shared" si="36"/>
        <v>0</v>
      </c>
      <c r="AH132" s="126">
        <f t="shared" si="37"/>
        <v>0</v>
      </c>
      <c r="AJ132" s="126">
        <f t="shared" si="38"/>
        <v>0</v>
      </c>
      <c r="AK132" s="126">
        <f>IF('Member Info'!F128&gt;$R$1,1,0)</f>
        <v>0</v>
      </c>
      <c r="AL132" s="126" t="b">
        <f>IF(ISERROR(R132),ERROR.TYPE(#REF!)=ERROR.TYPE(R132),FALSE)</f>
        <v>0</v>
      </c>
      <c r="AM132" s="126" t="b">
        <f>IF(ISERROR(S132),ERROR.TYPE(#REF!)=ERROR.TYPE(S132),FALSE)</f>
        <v>0</v>
      </c>
      <c r="AN132" s="126">
        <f>IF(OR('Member Info'!F128&gt;=$S$1,'Member Info'!N128&gt;=$R$1),1,0)</f>
        <v>0</v>
      </c>
    </row>
    <row r="133" spans="1:40" x14ac:dyDescent="0.25">
      <c r="A133" s="4">
        <v>101</v>
      </c>
      <c r="B133" s="166">
        <f>'Member Info'!D129</f>
        <v>0</v>
      </c>
      <c r="C133" s="166">
        <f>'Member Info'!E129</f>
        <v>0</v>
      </c>
      <c r="D133" s="166" t="str">
        <f>'Member Info'!G129</f>
        <v/>
      </c>
      <c r="E133" s="167">
        <f>'Member Info'!B129</f>
        <v>0</v>
      </c>
      <c r="F133" s="244"/>
      <c r="G133" s="168" t="str">
        <f>IF(E133=0,"",
IF('Member Info'!$AM$19&lt;=$R$1,
SUMPRODUCT('Member Info'!L129+IF('Member Info'!H129&gt;'Member Info'!$AJ$12,'Member Info'!$AK$13,IF('Member Info'!H129&gt;'Member Info'!$AJ$11,'Member Info'!$AK$12,IF('Member Info'!H129&gt;'Member Info'!$AJ$10,'Member Info'!$AK$11,IF('Member Info'!H129&gt;'Member Info'!$AJ$9,'Member Info'!$AK$10,IF('Member Info'!H129&gt;'Member Info'!$AJ$8,'Member Info'!$AK$9,'Member Info'!$AK$8)))))),
SUMPRODUCT('Member Info'!L129+IF('Member Info'!H129&gt;'Member Info'!$AG$17,'Member Info'!$AH$18,IF('Member Info'!H129&gt;'Member Info'!$AG$16,'Member Info'!$AH$17,IF('Member Info'!H129&gt;'Member Info'!$AG$15,'Member Info'!$AH$16,IF('Member Info'!H129&gt;'Member Info'!$AG$14,'Member Info'!$AH$15,IF('Member Info'!H129&gt;'Member Info'!$AG$13,'Member Info'!$AH$14,IF('Member Info'!H129&gt;'Member Info'!$AG$12,'Member Info'!$AH$13,IF('Member Info'!H129&gt;'Member Info'!$AG$11,'Member Info'!$AH$12,IF('Member Info'!H129&gt;'Member Info'!$AG$10,'Member Info'!$AH$11,IF('Member Info'!H129&gt;'Member Info'!$AG$9,'Member Info'!$AH$10,IF('Member Info'!H129&gt;'Member Info'!$AG$8,'Member Info'!$AH$9,'Member Info'!$AH$8)))))))))))))</f>
        <v/>
      </c>
      <c r="H133" s="26"/>
      <c r="I133" s="26"/>
      <c r="J133" s="107" t="str">
        <f>IF(E133=0,"",IF('Member Info'!F129&gt;$S$1,CONCATENATE("Joined with practice on ", TEXT('Member Info'!F129, "DD/MM/YYYY")),IF('Member Info'!N129&lt;&gt;"",IF('Member Info'!N129&lt;$R$1,CONCATENATE("Left Scheme on ", TEXT('Member Info'!N129, "DD/MM/YYYY")),IF(ISERROR(G133),"Error Detected, No rate entered",IF(E133=0,"",IF(F133="","Error Detected, No Pensionable pay",IF(ISERROR(AB133)," Unknown Values entered.",IF(T133+U133&lt;1,"Acceptable",IF(R133+S133=200, "No Contributions Entered", IF(K133="","Error Detected, Choose reason&gt;",IF(X133="1",IF(T133=1,"Please Enter Deemed Pensionable Pay","Add Any Relevant Details Above"),"Please Give Details Above"))))))))),IF(ISERROR(G133),"Error Detected, No rate entered",IF(E133=0,"",IF(F133="","Error Detected, No Pensionable pay",IF(ISERROR(AB133)," Unknown Values entered.",IF(T133+U133&lt;1,"Acceptable",IF(R133+S133=200, "No Contributions Entered", IF(K133="","Error Detected, Choose reason&gt;",IF(X133="1",IF(T133=1,"Please Enter Deemed Pensionable Pay","Add relevant Details Above"),"Please give details Above")))))))))))</f>
        <v/>
      </c>
      <c r="K133" s="263"/>
      <c r="L133" s="93"/>
      <c r="M133" s="93" t="str">
        <f t="shared" si="20"/>
        <v/>
      </c>
      <c r="N133" s="96">
        <f t="shared" si="21"/>
        <v>0</v>
      </c>
      <c r="O133" s="96">
        <f t="shared" si="22"/>
        <v>0</v>
      </c>
      <c r="P133" s="220">
        <f>(ROUND((F133/100*'Member Info'!$W$2), 2))</f>
        <v>0</v>
      </c>
      <c r="Q133" s="220" t="e">
        <f t="shared" si="23"/>
        <v>#VALUE!</v>
      </c>
      <c r="R133" s="220" t="str">
        <f t="shared" si="24"/>
        <v/>
      </c>
      <c r="S133" s="229" t="str">
        <f t="shared" si="25"/>
        <v/>
      </c>
      <c r="T133" s="230" t="str">
        <f t="shared" si="26"/>
        <v/>
      </c>
      <c r="U133" s="230" t="str">
        <f t="shared" si="27"/>
        <v/>
      </c>
      <c r="V133" s="224">
        <f t="shared" si="28"/>
        <v>0</v>
      </c>
      <c r="W133" s="112">
        <f t="shared" si="29"/>
        <v>0</v>
      </c>
      <c r="X133" s="237" t="str">
        <f t="shared" si="30"/>
        <v/>
      </c>
      <c r="Y133" s="242" t="b">
        <f t="shared" si="31"/>
        <v>0</v>
      </c>
      <c r="Z133" s="237">
        <f t="shared" si="32"/>
        <v>0</v>
      </c>
      <c r="AA133" s="237">
        <f>IF('Member Info'!N129="",1,"")</f>
        <v>1</v>
      </c>
      <c r="AB133" s="245" t="e">
        <f t="shared" si="33"/>
        <v>#VALUE!</v>
      </c>
      <c r="AC133" s="132" t="str">
        <f t="shared" si="34"/>
        <v/>
      </c>
      <c r="AD133" s="126">
        <f t="shared" si="35"/>
        <v>1</v>
      </c>
      <c r="AE133" s="126" t="str">
        <f>IF('Member Info'!N129&lt;&gt;"",IF('Member Info'!N129&lt;=$R$1,1,0),"")</f>
        <v/>
      </c>
      <c r="AG133" s="126" t="b">
        <f t="shared" si="36"/>
        <v>0</v>
      </c>
      <c r="AH133" s="126">
        <f t="shared" si="37"/>
        <v>0</v>
      </c>
      <c r="AJ133" s="126">
        <f t="shared" si="38"/>
        <v>0</v>
      </c>
      <c r="AK133" s="126">
        <f>IF('Member Info'!F129&gt;$R$1,1,0)</f>
        <v>0</v>
      </c>
      <c r="AL133" s="126" t="b">
        <f>IF(ISERROR(R133),ERROR.TYPE(#REF!)=ERROR.TYPE(R133),FALSE)</f>
        <v>0</v>
      </c>
      <c r="AM133" s="126" t="b">
        <f>IF(ISERROR(S133),ERROR.TYPE(#REF!)=ERROR.TYPE(S133),FALSE)</f>
        <v>0</v>
      </c>
      <c r="AN133" s="126">
        <f>IF(OR('Member Info'!F129&gt;=$S$1,'Member Info'!N129&gt;=$R$1),1,0)</f>
        <v>0</v>
      </c>
    </row>
    <row r="134" spans="1:40" x14ac:dyDescent="0.25">
      <c r="A134" s="4">
        <v>102</v>
      </c>
      <c r="B134" s="166">
        <f>'Member Info'!D130</f>
        <v>0</v>
      </c>
      <c r="C134" s="166">
        <f>'Member Info'!E130</f>
        <v>0</v>
      </c>
      <c r="D134" s="166" t="str">
        <f>'Member Info'!G130</f>
        <v/>
      </c>
      <c r="E134" s="167">
        <f>'Member Info'!B130</f>
        <v>0</v>
      </c>
      <c r="F134" s="244"/>
      <c r="G134" s="168" t="str">
        <f>IF(E134=0,"",
IF('Member Info'!$AM$19&lt;=$R$1,
SUMPRODUCT('Member Info'!L130+IF('Member Info'!H130&gt;'Member Info'!$AJ$12,'Member Info'!$AK$13,IF('Member Info'!H130&gt;'Member Info'!$AJ$11,'Member Info'!$AK$12,IF('Member Info'!H130&gt;'Member Info'!$AJ$10,'Member Info'!$AK$11,IF('Member Info'!H130&gt;'Member Info'!$AJ$9,'Member Info'!$AK$10,IF('Member Info'!H130&gt;'Member Info'!$AJ$8,'Member Info'!$AK$9,'Member Info'!$AK$8)))))),
SUMPRODUCT('Member Info'!L130+IF('Member Info'!H130&gt;'Member Info'!$AG$17,'Member Info'!$AH$18,IF('Member Info'!H130&gt;'Member Info'!$AG$16,'Member Info'!$AH$17,IF('Member Info'!H130&gt;'Member Info'!$AG$15,'Member Info'!$AH$16,IF('Member Info'!H130&gt;'Member Info'!$AG$14,'Member Info'!$AH$15,IF('Member Info'!H130&gt;'Member Info'!$AG$13,'Member Info'!$AH$14,IF('Member Info'!H130&gt;'Member Info'!$AG$12,'Member Info'!$AH$13,IF('Member Info'!H130&gt;'Member Info'!$AG$11,'Member Info'!$AH$12,IF('Member Info'!H130&gt;'Member Info'!$AG$10,'Member Info'!$AH$11,IF('Member Info'!H130&gt;'Member Info'!$AG$9,'Member Info'!$AH$10,IF('Member Info'!H130&gt;'Member Info'!$AG$8,'Member Info'!$AH$9,'Member Info'!$AH$8)))))))))))))</f>
        <v/>
      </c>
      <c r="H134" s="26"/>
      <c r="I134" s="26"/>
      <c r="J134" s="107" t="str">
        <f>IF(E134=0,"",IF('Member Info'!F130&gt;$S$1,CONCATENATE("Joined with practice on ", TEXT('Member Info'!F130, "DD/MM/YYYY")),IF('Member Info'!N130&lt;&gt;"",IF('Member Info'!N130&lt;$R$1,CONCATENATE("Left Scheme on ", TEXT('Member Info'!N130, "DD/MM/YYYY")),IF(ISERROR(G134),"Error Detected, No rate entered",IF(E134=0,"",IF(F134="","Error Detected, No Pensionable pay",IF(ISERROR(AB134)," Unknown Values entered.",IF(T134+U134&lt;1,"Acceptable",IF(R134+S134=200, "No Contributions Entered", IF(K134="","Error Detected, Choose reason&gt;",IF(X134="1",IF(T134=1,"Please Enter Deemed Pensionable Pay","Add Any Relevant Details Above"),"Please Give Details Above"))))))))),IF(ISERROR(G134),"Error Detected, No rate entered",IF(E134=0,"",IF(F134="","Error Detected, No Pensionable pay",IF(ISERROR(AB134)," Unknown Values entered.",IF(T134+U134&lt;1,"Acceptable",IF(R134+S134=200, "No Contributions Entered", IF(K134="","Error Detected, Choose reason&gt;",IF(X134="1",IF(T134=1,"Please Enter Deemed Pensionable Pay","Add relevant Details Above"),"Please give details Above")))))))))))</f>
        <v/>
      </c>
      <c r="K134" s="263"/>
      <c r="L134" s="93"/>
      <c r="M134" s="93" t="str">
        <f t="shared" si="20"/>
        <v/>
      </c>
      <c r="N134" s="96">
        <f t="shared" si="21"/>
        <v>0</v>
      </c>
      <c r="O134" s="96">
        <f t="shared" si="22"/>
        <v>0</v>
      </c>
      <c r="P134" s="220">
        <f>(ROUND((F134/100*'Member Info'!$W$2), 2))</f>
        <v>0</v>
      </c>
      <c r="Q134" s="220" t="e">
        <f t="shared" si="23"/>
        <v>#VALUE!</v>
      </c>
      <c r="R134" s="220" t="str">
        <f t="shared" si="24"/>
        <v/>
      </c>
      <c r="S134" s="229" t="str">
        <f t="shared" si="25"/>
        <v/>
      </c>
      <c r="T134" s="230" t="str">
        <f t="shared" si="26"/>
        <v/>
      </c>
      <c r="U134" s="230" t="str">
        <f t="shared" si="27"/>
        <v/>
      </c>
      <c r="V134" s="224">
        <f t="shared" si="28"/>
        <v>0</v>
      </c>
      <c r="W134" s="112">
        <f t="shared" si="29"/>
        <v>0</v>
      </c>
      <c r="X134" s="237" t="str">
        <f t="shared" si="30"/>
        <v/>
      </c>
      <c r="Y134" s="242" t="b">
        <f t="shared" si="31"/>
        <v>0</v>
      </c>
      <c r="Z134" s="237">
        <f t="shared" si="32"/>
        <v>0</v>
      </c>
      <c r="AA134" s="237">
        <f>IF('Member Info'!N130="",1,"")</f>
        <v>1</v>
      </c>
      <c r="AB134" s="245" t="e">
        <f t="shared" si="33"/>
        <v>#VALUE!</v>
      </c>
      <c r="AC134" s="132" t="str">
        <f t="shared" si="34"/>
        <v/>
      </c>
      <c r="AD134" s="126">
        <f t="shared" si="35"/>
        <v>1</v>
      </c>
      <c r="AE134" s="126" t="str">
        <f>IF('Member Info'!N130&lt;&gt;"",IF('Member Info'!N130&lt;=$R$1,1,0),"")</f>
        <v/>
      </c>
      <c r="AG134" s="126" t="b">
        <f t="shared" si="36"/>
        <v>0</v>
      </c>
      <c r="AH134" s="126">
        <f t="shared" si="37"/>
        <v>0</v>
      </c>
      <c r="AJ134" s="126">
        <f t="shared" si="38"/>
        <v>0</v>
      </c>
      <c r="AK134" s="126">
        <f>IF('Member Info'!F130&gt;$R$1,1,0)</f>
        <v>0</v>
      </c>
      <c r="AL134" s="126" t="b">
        <f>IF(ISERROR(R134),ERROR.TYPE(#REF!)=ERROR.TYPE(R134),FALSE)</f>
        <v>0</v>
      </c>
      <c r="AM134" s="126" t="b">
        <f>IF(ISERROR(S134),ERROR.TYPE(#REF!)=ERROR.TYPE(S134),FALSE)</f>
        <v>0</v>
      </c>
      <c r="AN134" s="126">
        <f>IF(OR('Member Info'!F130&gt;=$S$1,'Member Info'!N130&gt;=$R$1),1,0)</f>
        <v>0</v>
      </c>
    </row>
    <row r="135" spans="1:40" x14ac:dyDescent="0.25">
      <c r="A135" s="4">
        <v>103</v>
      </c>
      <c r="B135" s="166">
        <f>'Member Info'!D131</f>
        <v>0</v>
      </c>
      <c r="C135" s="166">
        <f>'Member Info'!E131</f>
        <v>0</v>
      </c>
      <c r="D135" s="166" t="str">
        <f>'Member Info'!G131</f>
        <v/>
      </c>
      <c r="E135" s="167">
        <f>'Member Info'!B131</f>
        <v>0</v>
      </c>
      <c r="F135" s="244"/>
      <c r="G135" s="168" t="str">
        <f>IF(E135=0,"",
IF('Member Info'!$AM$19&lt;=$R$1,
SUMPRODUCT('Member Info'!L131+IF('Member Info'!H131&gt;'Member Info'!$AJ$12,'Member Info'!$AK$13,IF('Member Info'!H131&gt;'Member Info'!$AJ$11,'Member Info'!$AK$12,IF('Member Info'!H131&gt;'Member Info'!$AJ$10,'Member Info'!$AK$11,IF('Member Info'!H131&gt;'Member Info'!$AJ$9,'Member Info'!$AK$10,IF('Member Info'!H131&gt;'Member Info'!$AJ$8,'Member Info'!$AK$9,'Member Info'!$AK$8)))))),
SUMPRODUCT('Member Info'!L131+IF('Member Info'!H131&gt;'Member Info'!$AG$17,'Member Info'!$AH$18,IF('Member Info'!H131&gt;'Member Info'!$AG$16,'Member Info'!$AH$17,IF('Member Info'!H131&gt;'Member Info'!$AG$15,'Member Info'!$AH$16,IF('Member Info'!H131&gt;'Member Info'!$AG$14,'Member Info'!$AH$15,IF('Member Info'!H131&gt;'Member Info'!$AG$13,'Member Info'!$AH$14,IF('Member Info'!H131&gt;'Member Info'!$AG$12,'Member Info'!$AH$13,IF('Member Info'!H131&gt;'Member Info'!$AG$11,'Member Info'!$AH$12,IF('Member Info'!H131&gt;'Member Info'!$AG$10,'Member Info'!$AH$11,IF('Member Info'!H131&gt;'Member Info'!$AG$9,'Member Info'!$AH$10,IF('Member Info'!H131&gt;'Member Info'!$AG$8,'Member Info'!$AH$9,'Member Info'!$AH$8)))))))))))))</f>
        <v/>
      </c>
      <c r="H135" s="26"/>
      <c r="I135" s="26"/>
      <c r="J135" s="107" t="str">
        <f>IF(E135=0,"",IF('Member Info'!F131&gt;$S$1,CONCATENATE("Joined with practice on ", TEXT('Member Info'!F131, "DD/MM/YYYY")),IF('Member Info'!N131&lt;&gt;"",IF('Member Info'!N131&lt;$R$1,CONCATENATE("Left Scheme on ", TEXT('Member Info'!N131, "DD/MM/YYYY")),IF(ISERROR(G135),"Error Detected, No rate entered",IF(E135=0,"",IF(F135="","Error Detected, No Pensionable pay",IF(ISERROR(AB135)," Unknown Values entered.",IF(T135+U135&lt;1,"Acceptable",IF(R135+S135=200, "No Contributions Entered", IF(K135="","Error Detected, Choose reason&gt;",IF(X135="1",IF(T135=1,"Please Enter Deemed Pensionable Pay","Add Any Relevant Details Above"),"Please Give Details Above"))))))))),IF(ISERROR(G135),"Error Detected, No rate entered",IF(E135=0,"",IF(F135="","Error Detected, No Pensionable pay",IF(ISERROR(AB135)," Unknown Values entered.",IF(T135+U135&lt;1,"Acceptable",IF(R135+S135=200, "No Contributions Entered", IF(K135="","Error Detected, Choose reason&gt;",IF(X135="1",IF(T135=1,"Please Enter Deemed Pensionable Pay","Add relevant Details Above"),"Please give details Above")))))))))))</f>
        <v/>
      </c>
      <c r="K135" s="263"/>
      <c r="L135" s="93"/>
      <c r="M135" s="93" t="str">
        <f t="shared" si="20"/>
        <v/>
      </c>
      <c r="N135" s="96">
        <f t="shared" si="21"/>
        <v>0</v>
      </c>
      <c r="O135" s="96">
        <f t="shared" si="22"/>
        <v>0</v>
      </c>
      <c r="P135" s="220">
        <f>(ROUND((F135/100*'Member Info'!$W$2), 2))</f>
        <v>0</v>
      </c>
      <c r="Q135" s="220" t="e">
        <f t="shared" si="23"/>
        <v>#VALUE!</v>
      </c>
      <c r="R135" s="220" t="str">
        <f t="shared" si="24"/>
        <v/>
      </c>
      <c r="S135" s="229" t="str">
        <f t="shared" si="25"/>
        <v/>
      </c>
      <c r="T135" s="230" t="str">
        <f t="shared" si="26"/>
        <v/>
      </c>
      <c r="U135" s="230" t="str">
        <f t="shared" si="27"/>
        <v/>
      </c>
      <c r="V135" s="224">
        <f t="shared" si="28"/>
        <v>0</v>
      </c>
      <c r="W135" s="112">
        <f t="shared" si="29"/>
        <v>0</v>
      </c>
      <c r="X135" s="237" t="str">
        <f t="shared" si="30"/>
        <v/>
      </c>
      <c r="Y135" s="242" t="b">
        <f t="shared" si="31"/>
        <v>0</v>
      </c>
      <c r="Z135" s="237">
        <f t="shared" si="32"/>
        <v>0</v>
      </c>
      <c r="AA135" s="237">
        <f>IF('Member Info'!N131="",1,"")</f>
        <v>1</v>
      </c>
      <c r="AB135" s="245" t="e">
        <f t="shared" si="33"/>
        <v>#VALUE!</v>
      </c>
      <c r="AC135" s="132" t="str">
        <f t="shared" si="34"/>
        <v/>
      </c>
      <c r="AD135" s="126">
        <f t="shared" si="35"/>
        <v>1</v>
      </c>
      <c r="AE135" s="126" t="str">
        <f>IF('Member Info'!N131&lt;&gt;"",IF('Member Info'!N131&lt;=$R$1,1,0),"")</f>
        <v/>
      </c>
      <c r="AG135" s="126" t="b">
        <f t="shared" si="36"/>
        <v>0</v>
      </c>
      <c r="AH135" s="126">
        <f t="shared" si="37"/>
        <v>0</v>
      </c>
      <c r="AJ135" s="126">
        <f t="shared" si="38"/>
        <v>0</v>
      </c>
      <c r="AK135" s="126">
        <f>IF('Member Info'!F131&gt;$R$1,1,0)</f>
        <v>0</v>
      </c>
      <c r="AL135" s="126" t="b">
        <f>IF(ISERROR(R135),ERROR.TYPE(#REF!)=ERROR.TYPE(R135),FALSE)</f>
        <v>0</v>
      </c>
      <c r="AM135" s="126" t="b">
        <f>IF(ISERROR(S135),ERROR.TYPE(#REF!)=ERROR.TYPE(S135),FALSE)</f>
        <v>0</v>
      </c>
      <c r="AN135" s="126">
        <f>IF(OR('Member Info'!F131&gt;=$S$1,'Member Info'!N131&gt;=$R$1),1,0)</f>
        <v>0</v>
      </c>
    </row>
    <row r="136" spans="1:40" x14ac:dyDescent="0.25">
      <c r="A136" s="4">
        <v>104</v>
      </c>
      <c r="B136" s="166">
        <f>'Member Info'!D132</f>
        <v>0</v>
      </c>
      <c r="C136" s="166">
        <f>'Member Info'!E132</f>
        <v>0</v>
      </c>
      <c r="D136" s="166" t="str">
        <f>'Member Info'!G132</f>
        <v/>
      </c>
      <c r="E136" s="167">
        <f>'Member Info'!B132</f>
        <v>0</v>
      </c>
      <c r="F136" s="244"/>
      <c r="G136" s="168" t="str">
        <f>IF(E136=0,"",
IF('Member Info'!$AM$19&lt;=$R$1,
SUMPRODUCT('Member Info'!L132+IF('Member Info'!H132&gt;'Member Info'!$AJ$12,'Member Info'!$AK$13,IF('Member Info'!H132&gt;'Member Info'!$AJ$11,'Member Info'!$AK$12,IF('Member Info'!H132&gt;'Member Info'!$AJ$10,'Member Info'!$AK$11,IF('Member Info'!H132&gt;'Member Info'!$AJ$9,'Member Info'!$AK$10,IF('Member Info'!H132&gt;'Member Info'!$AJ$8,'Member Info'!$AK$9,'Member Info'!$AK$8)))))),
SUMPRODUCT('Member Info'!L132+IF('Member Info'!H132&gt;'Member Info'!$AG$17,'Member Info'!$AH$18,IF('Member Info'!H132&gt;'Member Info'!$AG$16,'Member Info'!$AH$17,IF('Member Info'!H132&gt;'Member Info'!$AG$15,'Member Info'!$AH$16,IF('Member Info'!H132&gt;'Member Info'!$AG$14,'Member Info'!$AH$15,IF('Member Info'!H132&gt;'Member Info'!$AG$13,'Member Info'!$AH$14,IF('Member Info'!H132&gt;'Member Info'!$AG$12,'Member Info'!$AH$13,IF('Member Info'!H132&gt;'Member Info'!$AG$11,'Member Info'!$AH$12,IF('Member Info'!H132&gt;'Member Info'!$AG$10,'Member Info'!$AH$11,IF('Member Info'!H132&gt;'Member Info'!$AG$9,'Member Info'!$AH$10,IF('Member Info'!H132&gt;'Member Info'!$AG$8,'Member Info'!$AH$9,'Member Info'!$AH$8)))))))))))))</f>
        <v/>
      </c>
      <c r="H136" s="26"/>
      <c r="I136" s="26"/>
      <c r="J136" s="107" t="str">
        <f>IF(E136=0,"",IF('Member Info'!F132&gt;$S$1,CONCATENATE("Joined with practice on ", TEXT('Member Info'!F132, "DD/MM/YYYY")),IF('Member Info'!N132&lt;&gt;"",IF('Member Info'!N132&lt;$R$1,CONCATENATE("Left Scheme on ", TEXT('Member Info'!N132, "DD/MM/YYYY")),IF(ISERROR(G136),"Error Detected, No rate entered",IF(E136=0,"",IF(F136="","Error Detected, No Pensionable pay",IF(ISERROR(AB136)," Unknown Values entered.",IF(T136+U136&lt;1,"Acceptable",IF(R136+S136=200, "No Contributions Entered", IF(K136="","Error Detected, Choose reason&gt;",IF(X136="1",IF(T136=1,"Please Enter Deemed Pensionable Pay","Add Any Relevant Details Above"),"Please Give Details Above"))))))))),IF(ISERROR(G136),"Error Detected, No rate entered",IF(E136=0,"",IF(F136="","Error Detected, No Pensionable pay",IF(ISERROR(AB136)," Unknown Values entered.",IF(T136+U136&lt;1,"Acceptable",IF(R136+S136=200, "No Contributions Entered", IF(K136="","Error Detected, Choose reason&gt;",IF(X136="1",IF(T136=1,"Please Enter Deemed Pensionable Pay","Add relevant Details Above"),"Please give details Above")))))))))))</f>
        <v/>
      </c>
      <c r="K136" s="263"/>
      <c r="L136" s="93"/>
      <c r="M136" s="93" t="str">
        <f t="shared" si="20"/>
        <v/>
      </c>
      <c r="N136" s="96">
        <f t="shared" si="21"/>
        <v>0</v>
      </c>
      <c r="O136" s="96">
        <f t="shared" si="22"/>
        <v>0</v>
      </c>
      <c r="P136" s="220">
        <f>(ROUND((F136/100*'Member Info'!$W$2), 2))</f>
        <v>0</v>
      </c>
      <c r="Q136" s="220" t="e">
        <f t="shared" si="23"/>
        <v>#VALUE!</v>
      </c>
      <c r="R136" s="220" t="str">
        <f t="shared" si="24"/>
        <v/>
      </c>
      <c r="S136" s="229" t="str">
        <f t="shared" si="25"/>
        <v/>
      </c>
      <c r="T136" s="230" t="str">
        <f t="shared" si="26"/>
        <v/>
      </c>
      <c r="U136" s="230" t="str">
        <f t="shared" si="27"/>
        <v/>
      </c>
      <c r="V136" s="224">
        <f t="shared" si="28"/>
        <v>0</v>
      </c>
      <c r="W136" s="112">
        <f t="shared" si="29"/>
        <v>0</v>
      </c>
      <c r="X136" s="237" t="str">
        <f t="shared" si="30"/>
        <v/>
      </c>
      <c r="Y136" s="242" t="b">
        <f t="shared" si="31"/>
        <v>0</v>
      </c>
      <c r="Z136" s="237">
        <f t="shared" si="32"/>
        <v>0</v>
      </c>
      <c r="AA136" s="237">
        <f>IF('Member Info'!N132="",1,"")</f>
        <v>1</v>
      </c>
      <c r="AB136" s="245" t="e">
        <f t="shared" si="33"/>
        <v>#VALUE!</v>
      </c>
      <c r="AC136" s="132" t="str">
        <f t="shared" si="34"/>
        <v/>
      </c>
      <c r="AD136" s="126">
        <f t="shared" si="35"/>
        <v>1</v>
      </c>
      <c r="AE136" s="126" t="str">
        <f>IF('Member Info'!N132&lt;&gt;"",IF('Member Info'!N132&lt;=$R$1,1,0),"")</f>
        <v/>
      </c>
      <c r="AG136" s="126" t="b">
        <f t="shared" si="36"/>
        <v>0</v>
      </c>
      <c r="AH136" s="126">
        <f t="shared" si="37"/>
        <v>0</v>
      </c>
      <c r="AJ136" s="126">
        <f t="shared" si="38"/>
        <v>0</v>
      </c>
      <c r="AK136" s="126">
        <f>IF('Member Info'!F132&gt;$R$1,1,0)</f>
        <v>0</v>
      </c>
      <c r="AL136" s="126" t="b">
        <f>IF(ISERROR(R136),ERROR.TYPE(#REF!)=ERROR.TYPE(R136),FALSE)</f>
        <v>0</v>
      </c>
      <c r="AM136" s="126" t="b">
        <f>IF(ISERROR(S136),ERROR.TYPE(#REF!)=ERROR.TYPE(S136),FALSE)</f>
        <v>0</v>
      </c>
      <c r="AN136" s="126">
        <f>IF(OR('Member Info'!F132&gt;=$S$1,'Member Info'!N132&gt;=$R$1),1,0)</f>
        <v>0</v>
      </c>
    </row>
    <row r="137" spans="1:40" x14ac:dyDescent="0.25">
      <c r="A137" s="4">
        <v>105</v>
      </c>
      <c r="B137" s="166">
        <f>'Member Info'!D133</f>
        <v>0</v>
      </c>
      <c r="C137" s="166">
        <f>'Member Info'!E133</f>
        <v>0</v>
      </c>
      <c r="D137" s="166" t="str">
        <f>'Member Info'!G133</f>
        <v/>
      </c>
      <c r="E137" s="167">
        <f>'Member Info'!B133</f>
        <v>0</v>
      </c>
      <c r="F137" s="244"/>
      <c r="G137" s="168" t="str">
        <f>IF(E137=0,"",
IF('Member Info'!$AM$19&lt;=$R$1,
SUMPRODUCT('Member Info'!L133+IF('Member Info'!H133&gt;'Member Info'!$AJ$12,'Member Info'!$AK$13,IF('Member Info'!H133&gt;'Member Info'!$AJ$11,'Member Info'!$AK$12,IF('Member Info'!H133&gt;'Member Info'!$AJ$10,'Member Info'!$AK$11,IF('Member Info'!H133&gt;'Member Info'!$AJ$9,'Member Info'!$AK$10,IF('Member Info'!H133&gt;'Member Info'!$AJ$8,'Member Info'!$AK$9,'Member Info'!$AK$8)))))),
SUMPRODUCT('Member Info'!L133+IF('Member Info'!H133&gt;'Member Info'!$AG$17,'Member Info'!$AH$18,IF('Member Info'!H133&gt;'Member Info'!$AG$16,'Member Info'!$AH$17,IF('Member Info'!H133&gt;'Member Info'!$AG$15,'Member Info'!$AH$16,IF('Member Info'!H133&gt;'Member Info'!$AG$14,'Member Info'!$AH$15,IF('Member Info'!H133&gt;'Member Info'!$AG$13,'Member Info'!$AH$14,IF('Member Info'!H133&gt;'Member Info'!$AG$12,'Member Info'!$AH$13,IF('Member Info'!H133&gt;'Member Info'!$AG$11,'Member Info'!$AH$12,IF('Member Info'!H133&gt;'Member Info'!$AG$10,'Member Info'!$AH$11,IF('Member Info'!H133&gt;'Member Info'!$AG$9,'Member Info'!$AH$10,IF('Member Info'!H133&gt;'Member Info'!$AG$8,'Member Info'!$AH$9,'Member Info'!$AH$8)))))))))))))</f>
        <v/>
      </c>
      <c r="H137" s="26"/>
      <c r="I137" s="26"/>
      <c r="J137" s="107" t="str">
        <f>IF(E137=0,"",IF('Member Info'!F133&gt;$S$1,CONCATENATE("Joined with practice on ", TEXT('Member Info'!F133, "DD/MM/YYYY")),IF('Member Info'!N133&lt;&gt;"",IF('Member Info'!N133&lt;$R$1,CONCATENATE("Left Scheme on ", TEXT('Member Info'!N133, "DD/MM/YYYY")),IF(ISERROR(G137),"Error Detected, No rate entered",IF(E137=0,"",IF(F137="","Error Detected, No Pensionable pay",IF(ISERROR(AB137)," Unknown Values entered.",IF(T137+U137&lt;1,"Acceptable",IF(R137+S137=200, "No Contributions Entered", IF(K137="","Error Detected, Choose reason&gt;",IF(X137="1",IF(T137=1,"Please Enter Deemed Pensionable Pay","Add Any Relevant Details Above"),"Please Give Details Above"))))))))),IF(ISERROR(G137),"Error Detected, No rate entered",IF(E137=0,"",IF(F137="","Error Detected, No Pensionable pay",IF(ISERROR(AB137)," Unknown Values entered.",IF(T137+U137&lt;1,"Acceptable",IF(R137+S137=200, "No Contributions Entered", IF(K137="","Error Detected, Choose reason&gt;",IF(X137="1",IF(T137=1,"Please Enter Deemed Pensionable Pay","Add relevant Details Above"),"Please give details Above")))))))))))</f>
        <v/>
      </c>
      <c r="K137" s="263"/>
      <c r="L137" s="93"/>
      <c r="M137" s="93" t="str">
        <f t="shared" si="20"/>
        <v/>
      </c>
      <c r="N137" s="96">
        <f t="shared" si="21"/>
        <v>0</v>
      </c>
      <c r="O137" s="96">
        <f t="shared" si="22"/>
        <v>0</v>
      </c>
      <c r="P137" s="220">
        <f>(ROUND((F137/100*'Member Info'!$W$2), 2))</f>
        <v>0</v>
      </c>
      <c r="Q137" s="220" t="e">
        <f t="shared" si="23"/>
        <v>#VALUE!</v>
      </c>
      <c r="R137" s="220" t="str">
        <f t="shared" si="24"/>
        <v/>
      </c>
      <c r="S137" s="229" t="str">
        <f t="shared" si="25"/>
        <v/>
      </c>
      <c r="T137" s="230" t="str">
        <f t="shared" si="26"/>
        <v/>
      </c>
      <c r="U137" s="230" t="str">
        <f t="shared" si="27"/>
        <v/>
      </c>
      <c r="V137" s="224">
        <f t="shared" si="28"/>
        <v>0</v>
      </c>
      <c r="W137" s="112">
        <f t="shared" si="29"/>
        <v>0</v>
      </c>
      <c r="X137" s="237" t="str">
        <f t="shared" si="30"/>
        <v/>
      </c>
      <c r="Y137" s="242" t="b">
        <f t="shared" si="31"/>
        <v>0</v>
      </c>
      <c r="Z137" s="237">
        <f t="shared" si="32"/>
        <v>0</v>
      </c>
      <c r="AA137" s="237">
        <f>IF('Member Info'!N133="",1,"")</f>
        <v>1</v>
      </c>
      <c r="AB137" s="245" t="e">
        <f t="shared" si="33"/>
        <v>#VALUE!</v>
      </c>
      <c r="AC137" s="132" t="str">
        <f t="shared" si="34"/>
        <v/>
      </c>
      <c r="AD137" s="126">
        <f t="shared" si="35"/>
        <v>1</v>
      </c>
      <c r="AE137" s="126" t="str">
        <f>IF('Member Info'!N133&lt;&gt;"",IF('Member Info'!N133&lt;=$R$1,1,0),"")</f>
        <v/>
      </c>
      <c r="AG137" s="126" t="b">
        <f t="shared" si="36"/>
        <v>0</v>
      </c>
      <c r="AH137" s="126">
        <f t="shared" si="37"/>
        <v>0</v>
      </c>
      <c r="AJ137" s="126">
        <f t="shared" si="38"/>
        <v>0</v>
      </c>
      <c r="AK137" s="126">
        <f>IF('Member Info'!F133&gt;$R$1,1,0)</f>
        <v>0</v>
      </c>
      <c r="AL137" s="126" t="b">
        <f>IF(ISERROR(R137),ERROR.TYPE(#REF!)=ERROR.TYPE(R137),FALSE)</f>
        <v>0</v>
      </c>
      <c r="AM137" s="126" t="b">
        <f>IF(ISERROR(S137),ERROR.TYPE(#REF!)=ERROR.TYPE(S137),FALSE)</f>
        <v>0</v>
      </c>
      <c r="AN137" s="126">
        <f>IF(OR('Member Info'!F133&gt;=$S$1,'Member Info'!N133&gt;=$R$1),1,0)</f>
        <v>0</v>
      </c>
    </row>
    <row r="138" spans="1:40" x14ac:dyDescent="0.25">
      <c r="A138" s="4">
        <v>106</v>
      </c>
      <c r="B138" s="166">
        <f>'Member Info'!D134</f>
        <v>0</v>
      </c>
      <c r="C138" s="166">
        <f>'Member Info'!E134</f>
        <v>0</v>
      </c>
      <c r="D138" s="166" t="str">
        <f>'Member Info'!G134</f>
        <v/>
      </c>
      <c r="E138" s="167">
        <f>'Member Info'!B134</f>
        <v>0</v>
      </c>
      <c r="F138" s="244"/>
      <c r="G138" s="168" t="str">
        <f>IF(E138=0,"",
IF('Member Info'!$AM$19&lt;=$R$1,
SUMPRODUCT('Member Info'!L134+IF('Member Info'!H134&gt;'Member Info'!$AJ$12,'Member Info'!$AK$13,IF('Member Info'!H134&gt;'Member Info'!$AJ$11,'Member Info'!$AK$12,IF('Member Info'!H134&gt;'Member Info'!$AJ$10,'Member Info'!$AK$11,IF('Member Info'!H134&gt;'Member Info'!$AJ$9,'Member Info'!$AK$10,IF('Member Info'!H134&gt;'Member Info'!$AJ$8,'Member Info'!$AK$9,'Member Info'!$AK$8)))))),
SUMPRODUCT('Member Info'!L134+IF('Member Info'!H134&gt;'Member Info'!$AG$17,'Member Info'!$AH$18,IF('Member Info'!H134&gt;'Member Info'!$AG$16,'Member Info'!$AH$17,IF('Member Info'!H134&gt;'Member Info'!$AG$15,'Member Info'!$AH$16,IF('Member Info'!H134&gt;'Member Info'!$AG$14,'Member Info'!$AH$15,IF('Member Info'!H134&gt;'Member Info'!$AG$13,'Member Info'!$AH$14,IF('Member Info'!H134&gt;'Member Info'!$AG$12,'Member Info'!$AH$13,IF('Member Info'!H134&gt;'Member Info'!$AG$11,'Member Info'!$AH$12,IF('Member Info'!H134&gt;'Member Info'!$AG$10,'Member Info'!$AH$11,IF('Member Info'!H134&gt;'Member Info'!$AG$9,'Member Info'!$AH$10,IF('Member Info'!H134&gt;'Member Info'!$AG$8,'Member Info'!$AH$9,'Member Info'!$AH$8)))))))))))))</f>
        <v/>
      </c>
      <c r="H138" s="26"/>
      <c r="I138" s="26"/>
      <c r="J138" s="107" t="str">
        <f>IF(E138=0,"",IF('Member Info'!F134&gt;$S$1,CONCATENATE("Joined with practice on ", TEXT('Member Info'!F134, "DD/MM/YYYY")),IF('Member Info'!N134&lt;&gt;"",IF('Member Info'!N134&lt;$R$1,CONCATENATE("Left Scheme on ", TEXT('Member Info'!N134, "DD/MM/YYYY")),IF(ISERROR(G138),"Error Detected, No rate entered",IF(E138=0,"",IF(F138="","Error Detected, No Pensionable pay",IF(ISERROR(AB138)," Unknown Values entered.",IF(T138+U138&lt;1,"Acceptable",IF(R138+S138=200, "No Contributions Entered", IF(K138="","Error Detected, Choose reason&gt;",IF(X138="1",IF(T138=1,"Please Enter Deemed Pensionable Pay","Add Any Relevant Details Above"),"Please Give Details Above"))))))))),IF(ISERROR(G138),"Error Detected, No rate entered",IF(E138=0,"",IF(F138="","Error Detected, No Pensionable pay",IF(ISERROR(AB138)," Unknown Values entered.",IF(T138+U138&lt;1,"Acceptable",IF(R138+S138=200, "No Contributions Entered", IF(K138="","Error Detected, Choose reason&gt;",IF(X138="1",IF(T138=1,"Please Enter Deemed Pensionable Pay","Add relevant Details Above"),"Please give details Above")))))))))))</f>
        <v/>
      </c>
      <c r="K138" s="263"/>
      <c r="L138" s="93"/>
      <c r="M138" s="93" t="str">
        <f t="shared" si="20"/>
        <v/>
      </c>
      <c r="N138" s="96">
        <f t="shared" si="21"/>
        <v>0</v>
      </c>
      <c r="O138" s="96">
        <f t="shared" si="22"/>
        <v>0</v>
      </c>
      <c r="P138" s="220">
        <f>(ROUND((F138/100*'Member Info'!$W$2), 2))</f>
        <v>0</v>
      </c>
      <c r="Q138" s="220" t="e">
        <f t="shared" si="23"/>
        <v>#VALUE!</v>
      </c>
      <c r="R138" s="220" t="str">
        <f t="shared" si="24"/>
        <v/>
      </c>
      <c r="S138" s="229" t="str">
        <f t="shared" si="25"/>
        <v/>
      </c>
      <c r="T138" s="230" t="str">
        <f t="shared" si="26"/>
        <v/>
      </c>
      <c r="U138" s="230" t="str">
        <f t="shared" si="27"/>
        <v/>
      </c>
      <c r="V138" s="224">
        <f t="shared" si="28"/>
        <v>0</v>
      </c>
      <c r="W138" s="112">
        <f t="shared" si="29"/>
        <v>0</v>
      </c>
      <c r="X138" s="237" t="str">
        <f t="shared" si="30"/>
        <v/>
      </c>
      <c r="Y138" s="242" t="b">
        <f t="shared" si="31"/>
        <v>0</v>
      </c>
      <c r="Z138" s="237">
        <f t="shared" si="32"/>
        <v>0</v>
      </c>
      <c r="AA138" s="237">
        <f>IF('Member Info'!N134="",1,"")</f>
        <v>1</v>
      </c>
      <c r="AB138" s="245" t="e">
        <f t="shared" si="33"/>
        <v>#VALUE!</v>
      </c>
      <c r="AC138" s="132" t="str">
        <f t="shared" si="34"/>
        <v/>
      </c>
      <c r="AD138" s="126">
        <f t="shared" si="35"/>
        <v>1</v>
      </c>
      <c r="AE138" s="126" t="str">
        <f>IF('Member Info'!N134&lt;&gt;"",IF('Member Info'!N134&lt;=$R$1,1,0),"")</f>
        <v/>
      </c>
      <c r="AG138" s="126" t="b">
        <f t="shared" si="36"/>
        <v>0</v>
      </c>
      <c r="AH138" s="126">
        <f t="shared" si="37"/>
        <v>0</v>
      </c>
      <c r="AJ138" s="126">
        <f t="shared" si="38"/>
        <v>0</v>
      </c>
      <c r="AK138" s="126">
        <f>IF('Member Info'!F134&gt;$R$1,1,0)</f>
        <v>0</v>
      </c>
      <c r="AL138" s="126" t="b">
        <f>IF(ISERROR(R138),ERROR.TYPE(#REF!)=ERROR.TYPE(R138),FALSE)</f>
        <v>0</v>
      </c>
      <c r="AM138" s="126" t="b">
        <f>IF(ISERROR(S138),ERROR.TYPE(#REF!)=ERROR.TYPE(S138),FALSE)</f>
        <v>0</v>
      </c>
      <c r="AN138" s="126">
        <f>IF(OR('Member Info'!F134&gt;=$S$1,'Member Info'!N134&gt;=$R$1),1,0)</f>
        <v>0</v>
      </c>
    </row>
    <row r="139" spans="1:40" x14ac:dyDescent="0.25">
      <c r="A139" s="4">
        <v>107</v>
      </c>
      <c r="B139" s="166">
        <f>'Member Info'!D135</f>
        <v>0</v>
      </c>
      <c r="C139" s="166">
        <f>'Member Info'!E135</f>
        <v>0</v>
      </c>
      <c r="D139" s="166" t="str">
        <f>'Member Info'!G135</f>
        <v/>
      </c>
      <c r="E139" s="167">
        <f>'Member Info'!B135</f>
        <v>0</v>
      </c>
      <c r="F139" s="244"/>
      <c r="G139" s="168" t="str">
        <f>IF(E139=0,"",
IF('Member Info'!$AM$19&lt;=$R$1,
SUMPRODUCT('Member Info'!L135+IF('Member Info'!H135&gt;'Member Info'!$AJ$12,'Member Info'!$AK$13,IF('Member Info'!H135&gt;'Member Info'!$AJ$11,'Member Info'!$AK$12,IF('Member Info'!H135&gt;'Member Info'!$AJ$10,'Member Info'!$AK$11,IF('Member Info'!H135&gt;'Member Info'!$AJ$9,'Member Info'!$AK$10,IF('Member Info'!H135&gt;'Member Info'!$AJ$8,'Member Info'!$AK$9,'Member Info'!$AK$8)))))),
SUMPRODUCT('Member Info'!L135+IF('Member Info'!H135&gt;'Member Info'!$AG$17,'Member Info'!$AH$18,IF('Member Info'!H135&gt;'Member Info'!$AG$16,'Member Info'!$AH$17,IF('Member Info'!H135&gt;'Member Info'!$AG$15,'Member Info'!$AH$16,IF('Member Info'!H135&gt;'Member Info'!$AG$14,'Member Info'!$AH$15,IF('Member Info'!H135&gt;'Member Info'!$AG$13,'Member Info'!$AH$14,IF('Member Info'!H135&gt;'Member Info'!$AG$12,'Member Info'!$AH$13,IF('Member Info'!H135&gt;'Member Info'!$AG$11,'Member Info'!$AH$12,IF('Member Info'!H135&gt;'Member Info'!$AG$10,'Member Info'!$AH$11,IF('Member Info'!H135&gt;'Member Info'!$AG$9,'Member Info'!$AH$10,IF('Member Info'!H135&gt;'Member Info'!$AG$8,'Member Info'!$AH$9,'Member Info'!$AH$8)))))))))))))</f>
        <v/>
      </c>
      <c r="H139" s="26"/>
      <c r="I139" s="26"/>
      <c r="J139" s="107" t="str">
        <f>IF(E139=0,"",IF('Member Info'!F135&gt;$S$1,CONCATENATE("Joined with practice on ", TEXT('Member Info'!F135, "DD/MM/YYYY")),IF('Member Info'!N135&lt;&gt;"",IF('Member Info'!N135&lt;$R$1,CONCATENATE("Left Scheme on ", TEXT('Member Info'!N135, "DD/MM/YYYY")),IF(ISERROR(G139),"Error Detected, No rate entered",IF(E139=0,"",IF(F139="","Error Detected, No Pensionable pay",IF(ISERROR(AB139)," Unknown Values entered.",IF(T139+U139&lt;1,"Acceptable",IF(R139+S139=200, "No Contributions Entered", IF(K139="","Error Detected, Choose reason&gt;",IF(X139="1",IF(T139=1,"Please Enter Deemed Pensionable Pay","Add Any Relevant Details Above"),"Please Give Details Above"))))))))),IF(ISERROR(G139),"Error Detected, No rate entered",IF(E139=0,"",IF(F139="","Error Detected, No Pensionable pay",IF(ISERROR(AB139)," Unknown Values entered.",IF(T139+U139&lt;1,"Acceptable",IF(R139+S139=200, "No Contributions Entered", IF(K139="","Error Detected, Choose reason&gt;",IF(X139="1",IF(T139=1,"Please Enter Deemed Pensionable Pay","Add relevant Details Above"),"Please give details Above")))))))))))</f>
        <v/>
      </c>
      <c r="K139" s="263"/>
      <c r="L139" s="93"/>
      <c r="M139" s="93" t="str">
        <f t="shared" si="20"/>
        <v/>
      </c>
      <c r="N139" s="96">
        <f t="shared" si="21"/>
        <v>0</v>
      </c>
      <c r="O139" s="96">
        <f t="shared" si="22"/>
        <v>0</v>
      </c>
      <c r="P139" s="220">
        <f>(ROUND((F139/100*'Member Info'!$W$2), 2))</f>
        <v>0</v>
      </c>
      <c r="Q139" s="220" t="e">
        <f t="shared" si="23"/>
        <v>#VALUE!</v>
      </c>
      <c r="R139" s="220" t="str">
        <f t="shared" si="24"/>
        <v/>
      </c>
      <c r="S139" s="229" t="str">
        <f t="shared" si="25"/>
        <v/>
      </c>
      <c r="T139" s="230" t="str">
        <f t="shared" si="26"/>
        <v/>
      </c>
      <c r="U139" s="230" t="str">
        <f t="shared" si="27"/>
        <v/>
      </c>
      <c r="V139" s="224">
        <f t="shared" si="28"/>
        <v>0</v>
      </c>
      <c r="W139" s="112">
        <f t="shared" si="29"/>
        <v>0</v>
      </c>
      <c r="X139" s="237" t="str">
        <f t="shared" si="30"/>
        <v/>
      </c>
      <c r="Y139" s="242" t="b">
        <f t="shared" si="31"/>
        <v>0</v>
      </c>
      <c r="Z139" s="237">
        <f t="shared" si="32"/>
        <v>0</v>
      </c>
      <c r="AA139" s="237">
        <f>IF('Member Info'!N135="",1,"")</f>
        <v>1</v>
      </c>
      <c r="AB139" s="245" t="e">
        <f t="shared" si="33"/>
        <v>#VALUE!</v>
      </c>
      <c r="AC139" s="132" t="str">
        <f t="shared" si="34"/>
        <v/>
      </c>
      <c r="AD139" s="126">
        <f t="shared" si="35"/>
        <v>1</v>
      </c>
      <c r="AE139" s="126" t="str">
        <f>IF('Member Info'!N135&lt;&gt;"",IF('Member Info'!N135&lt;=$R$1,1,0),"")</f>
        <v/>
      </c>
      <c r="AG139" s="126" t="b">
        <f t="shared" si="36"/>
        <v>0</v>
      </c>
      <c r="AH139" s="126">
        <f t="shared" si="37"/>
        <v>0</v>
      </c>
      <c r="AJ139" s="126">
        <f t="shared" si="38"/>
        <v>0</v>
      </c>
      <c r="AK139" s="126">
        <f>IF('Member Info'!F135&gt;$R$1,1,0)</f>
        <v>0</v>
      </c>
      <c r="AL139" s="126" t="b">
        <f>IF(ISERROR(R139),ERROR.TYPE(#REF!)=ERROR.TYPE(R139),FALSE)</f>
        <v>0</v>
      </c>
      <c r="AM139" s="126" t="b">
        <f>IF(ISERROR(S139),ERROR.TYPE(#REF!)=ERROR.TYPE(S139),FALSE)</f>
        <v>0</v>
      </c>
      <c r="AN139" s="126">
        <f>IF(OR('Member Info'!F135&gt;=$S$1,'Member Info'!N135&gt;=$R$1),1,0)</f>
        <v>0</v>
      </c>
    </row>
    <row r="140" spans="1:40" x14ac:dyDescent="0.25">
      <c r="A140" s="4">
        <v>108</v>
      </c>
      <c r="B140" s="166">
        <f>'Member Info'!D136</f>
        <v>0</v>
      </c>
      <c r="C140" s="166">
        <f>'Member Info'!E136</f>
        <v>0</v>
      </c>
      <c r="D140" s="166" t="str">
        <f>'Member Info'!G136</f>
        <v/>
      </c>
      <c r="E140" s="167">
        <f>'Member Info'!B136</f>
        <v>0</v>
      </c>
      <c r="F140" s="244"/>
      <c r="G140" s="168" t="str">
        <f>IF(E140=0,"",
IF('Member Info'!$AM$19&lt;=$R$1,
SUMPRODUCT('Member Info'!L136+IF('Member Info'!H136&gt;'Member Info'!$AJ$12,'Member Info'!$AK$13,IF('Member Info'!H136&gt;'Member Info'!$AJ$11,'Member Info'!$AK$12,IF('Member Info'!H136&gt;'Member Info'!$AJ$10,'Member Info'!$AK$11,IF('Member Info'!H136&gt;'Member Info'!$AJ$9,'Member Info'!$AK$10,IF('Member Info'!H136&gt;'Member Info'!$AJ$8,'Member Info'!$AK$9,'Member Info'!$AK$8)))))),
SUMPRODUCT('Member Info'!L136+IF('Member Info'!H136&gt;'Member Info'!$AG$17,'Member Info'!$AH$18,IF('Member Info'!H136&gt;'Member Info'!$AG$16,'Member Info'!$AH$17,IF('Member Info'!H136&gt;'Member Info'!$AG$15,'Member Info'!$AH$16,IF('Member Info'!H136&gt;'Member Info'!$AG$14,'Member Info'!$AH$15,IF('Member Info'!H136&gt;'Member Info'!$AG$13,'Member Info'!$AH$14,IF('Member Info'!H136&gt;'Member Info'!$AG$12,'Member Info'!$AH$13,IF('Member Info'!H136&gt;'Member Info'!$AG$11,'Member Info'!$AH$12,IF('Member Info'!H136&gt;'Member Info'!$AG$10,'Member Info'!$AH$11,IF('Member Info'!H136&gt;'Member Info'!$AG$9,'Member Info'!$AH$10,IF('Member Info'!H136&gt;'Member Info'!$AG$8,'Member Info'!$AH$9,'Member Info'!$AH$8)))))))))))))</f>
        <v/>
      </c>
      <c r="H140" s="26"/>
      <c r="I140" s="26"/>
      <c r="J140" s="107" t="str">
        <f>IF(E140=0,"",IF('Member Info'!F136&gt;$S$1,CONCATENATE("Joined with practice on ", TEXT('Member Info'!F136, "DD/MM/YYYY")),IF('Member Info'!N136&lt;&gt;"",IF('Member Info'!N136&lt;$R$1,CONCATENATE("Left Scheme on ", TEXT('Member Info'!N136, "DD/MM/YYYY")),IF(ISERROR(G140),"Error Detected, No rate entered",IF(E140=0,"",IF(F140="","Error Detected, No Pensionable pay",IF(ISERROR(AB140)," Unknown Values entered.",IF(T140+U140&lt;1,"Acceptable",IF(R140+S140=200, "No Contributions Entered", IF(K140="","Error Detected, Choose reason&gt;",IF(X140="1",IF(T140=1,"Please Enter Deemed Pensionable Pay","Add Any Relevant Details Above"),"Please Give Details Above"))))))))),IF(ISERROR(G140),"Error Detected, No rate entered",IF(E140=0,"",IF(F140="","Error Detected, No Pensionable pay",IF(ISERROR(AB140)," Unknown Values entered.",IF(T140+U140&lt;1,"Acceptable",IF(R140+S140=200, "No Contributions Entered", IF(K140="","Error Detected, Choose reason&gt;",IF(X140="1",IF(T140=1,"Please Enter Deemed Pensionable Pay","Add relevant Details Above"),"Please give details Above")))))))))))</f>
        <v/>
      </c>
      <c r="K140" s="263"/>
      <c r="L140" s="93"/>
      <c r="M140" s="93" t="str">
        <f t="shared" si="20"/>
        <v/>
      </c>
      <c r="N140" s="96">
        <f t="shared" si="21"/>
        <v>0</v>
      </c>
      <c r="O140" s="96">
        <f t="shared" si="22"/>
        <v>0</v>
      </c>
      <c r="P140" s="220">
        <f>(ROUND((F140/100*'Member Info'!$W$2), 2))</f>
        <v>0</v>
      </c>
      <c r="Q140" s="220" t="e">
        <f t="shared" si="23"/>
        <v>#VALUE!</v>
      </c>
      <c r="R140" s="220" t="str">
        <f t="shared" si="24"/>
        <v/>
      </c>
      <c r="S140" s="229" t="str">
        <f t="shared" si="25"/>
        <v/>
      </c>
      <c r="T140" s="230" t="str">
        <f t="shared" si="26"/>
        <v/>
      </c>
      <c r="U140" s="230" t="str">
        <f t="shared" si="27"/>
        <v/>
      </c>
      <c r="V140" s="224">
        <f t="shared" si="28"/>
        <v>0</v>
      </c>
      <c r="W140" s="112">
        <f t="shared" si="29"/>
        <v>0</v>
      </c>
      <c r="X140" s="237" t="str">
        <f t="shared" si="30"/>
        <v/>
      </c>
      <c r="Y140" s="242" t="b">
        <f t="shared" si="31"/>
        <v>0</v>
      </c>
      <c r="Z140" s="237">
        <f t="shared" si="32"/>
        <v>0</v>
      </c>
      <c r="AA140" s="237">
        <f>IF('Member Info'!N136="",1,"")</f>
        <v>1</v>
      </c>
      <c r="AB140" s="245" t="e">
        <f t="shared" si="33"/>
        <v>#VALUE!</v>
      </c>
      <c r="AC140" s="132" t="str">
        <f t="shared" si="34"/>
        <v/>
      </c>
      <c r="AD140" s="126">
        <f t="shared" si="35"/>
        <v>1</v>
      </c>
      <c r="AE140" s="126" t="str">
        <f>IF('Member Info'!N136&lt;&gt;"",IF('Member Info'!N136&lt;=$R$1,1,0),"")</f>
        <v/>
      </c>
      <c r="AG140" s="126" t="b">
        <f t="shared" si="36"/>
        <v>0</v>
      </c>
      <c r="AH140" s="126">
        <f t="shared" si="37"/>
        <v>0</v>
      </c>
      <c r="AJ140" s="126">
        <f t="shared" si="38"/>
        <v>0</v>
      </c>
      <c r="AK140" s="126">
        <f>IF('Member Info'!F136&gt;$R$1,1,0)</f>
        <v>0</v>
      </c>
      <c r="AL140" s="126" t="b">
        <f>IF(ISERROR(R140),ERROR.TYPE(#REF!)=ERROR.TYPE(R140),FALSE)</f>
        <v>0</v>
      </c>
      <c r="AM140" s="126" t="b">
        <f>IF(ISERROR(S140),ERROR.TYPE(#REF!)=ERROR.TYPE(S140),FALSE)</f>
        <v>0</v>
      </c>
      <c r="AN140" s="126">
        <f>IF(OR('Member Info'!F136&gt;=$S$1,'Member Info'!N136&gt;=$R$1),1,0)</f>
        <v>0</v>
      </c>
    </row>
    <row r="141" spans="1:40" x14ac:dyDescent="0.25">
      <c r="A141" s="4">
        <v>109</v>
      </c>
      <c r="B141" s="166">
        <f>'Member Info'!D137</f>
        <v>0</v>
      </c>
      <c r="C141" s="166">
        <f>'Member Info'!E137</f>
        <v>0</v>
      </c>
      <c r="D141" s="166" t="str">
        <f>'Member Info'!G137</f>
        <v/>
      </c>
      <c r="E141" s="167">
        <f>'Member Info'!B137</f>
        <v>0</v>
      </c>
      <c r="F141" s="244"/>
      <c r="G141" s="168" t="str">
        <f>IF(E141=0,"",
IF('Member Info'!$AM$19&lt;=$R$1,
SUMPRODUCT('Member Info'!L137+IF('Member Info'!H137&gt;'Member Info'!$AJ$12,'Member Info'!$AK$13,IF('Member Info'!H137&gt;'Member Info'!$AJ$11,'Member Info'!$AK$12,IF('Member Info'!H137&gt;'Member Info'!$AJ$10,'Member Info'!$AK$11,IF('Member Info'!H137&gt;'Member Info'!$AJ$9,'Member Info'!$AK$10,IF('Member Info'!H137&gt;'Member Info'!$AJ$8,'Member Info'!$AK$9,'Member Info'!$AK$8)))))),
SUMPRODUCT('Member Info'!L137+IF('Member Info'!H137&gt;'Member Info'!$AG$17,'Member Info'!$AH$18,IF('Member Info'!H137&gt;'Member Info'!$AG$16,'Member Info'!$AH$17,IF('Member Info'!H137&gt;'Member Info'!$AG$15,'Member Info'!$AH$16,IF('Member Info'!H137&gt;'Member Info'!$AG$14,'Member Info'!$AH$15,IF('Member Info'!H137&gt;'Member Info'!$AG$13,'Member Info'!$AH$14,IF('Member Info'!H137&gt;'Member Info'!$AG$12,'Member Info'!$AH$13,IF('Member Info'!H137&gt;'Member Info'!$AG$11,'Member Info'!$AH$12,IF('Member Info'!H137&gt;'Member Info'!$AG$10,'Member Info'!$AH$11,IF('Member Info'!H137&gt;'Member Info'!$AG$9,'Member Info'!$AH$10,IF('Member Info'!H137&gt;'Member Info'!$AG$8,'Member Info'!$AH$9,'Member Info'!$AH$8)))))))))))))</f>
        <v/>
      </c>
      <c r="H141" s="26"/>
      <c r="I141" s="26"/>
      <c r="J141" s="107" t="str">
        <f>IF(E141=0,"",IF('Member Info'!F137&gt;$S$1,CONCATENATE("Joined with practice on ", TEXT('Member Info'!F137, "DD/MM/YYYY")),IF('Member Info'!N137&lt;&gt;"",IF('Member Info'!N137&lt;$R$1,CONCATENATE("Left Scheme on ", TEXT('Member Info'!N137, "DD/MM/YYYY")),IF(ISERROR(G141),"Error Detected, No rate entered",IF(E141=0,"",IF(F141="","Error Detected, No Pensionable pay",IF(ISERROR(AB141)," Unknown Values entered.",IF(T141+U141&lt;1,"Acceptable",IF(R141+S141=200, "No Contributions Entered", IF(K141="","Error Detected, Choose reason&gt;",IF(X141="1",IF(T141=1,"Please Enter Deemed Pensionable Pay","Add Any Relevant Details Above"),"Please Give Details Above"))))))))),IF(ISERROR(G141),"Error Detected, No rate entered",IF(E141=0,"",IF(F141="","Error Detected, No Pensionable pay",IF(ISERROR(AB141)," Unknown Values entered.",IF(T141+U141&lt;1,"Acceptable",IF(R141+S141=200, "No Contributions Entered", IF(K141="","Error Detected, Choose reason&gt;",IF(X141="1",IF(T141=1,"Please Enter Deemed Pensionable Pay","Add relevant Details Above"),"Please give details Above")))))))))))</f>
        <v/>
      </c>
      <c r="K141" s="263"/>
      <c r="L141" s="93"/>
      <c r="M141" s="93" t="str">
        <f t="shared" si="20"/>
        <v/>
      </c>
      <c r="N141" s="96">
        <f t="shared" si="21"/>
        <v>0</v>
      </c>
      <c r="O141" s="96">
        <f t="shared" si="22"/>
        <v>0</v>
      </c>
      <c r="P141" s="220">
        <f>(ROUND((F141/100*'Member Info'!$W$2), 2))</f>
        <v>0</v>
      </c>
      <c r="Q141" s="220" t="e">
        <f t="shared" si="23"/>
        <v>#VALUE!</v>
      </c>
      <c r="R141" s="220" t="str">
        <f t="shared" si="24"/>
        <v/>
      </c>
      <c r="S141" s="229" t="str">
        <f t="shared" si="25"/>
        <v/>
      </c>
      <c r="T141" s="230" t="str">
        <f t="shared" si="26"/>
        <v/>
      </c>
      <c r="U141" s="230" t="str">
        <f t="shared" si="27"/>
        <v/>
      </c>
      <c r="V141" s="224">
        <f t="shared" si="28"/>
        <v>0</v>
      </c>
      <c r="W141" s="112">
        <f t="shared" si="29"/>
        <v>0</v>
      </c>
      <c r="X141" s="237" t="str">
        <f t="shared" si="30"/>
        <v/>
      </c>
      <c r="Y141" s="242" t="b">
        <f t="shared" si="31"/>
        <v>0</v>
      </c>
      <c r="Z141" s="237">
        <f t="shared" si="32"/>
        <v>0</v>
      </c>
      <c r="AA141" s="237">
        <f>IF('Member Info'!N137="",1,"")</f>
        <v>1</v>
      </c>
      <c r="AB141" s="245" t="e">
        <f t="shared" si="33"/>
        <v>#VALUE!</v>
      </c>
      <c r="AC141" s="132" t="str">
        <f t="shared" si="34"/>
        <v/>
      </c>
      <c r="AD141" s="126">
        <f t="shared" si="35"/>
        <v>1</v>
      </c>
      <c r="AE141" s="126" t="str">
        <f>IF('Member Info'!N137&lt;&gt;"",IF('Member Info'!N137&lt;=$R$1,1,0),"")</f>
        <v/>
      </c>
      <c r="AG141" s="126" t="b">
        <f t="shared" si="36"/>
        <v>0</v>
      </c>
      <c r="AH141" s="126">
        <f t="shared" si="37"/>
        <v>0</v>
      </c>
      <c r="AJ141" s="126">
        <f t="shared" si="38"/>
        <v>0</v>
      </c>
      <c r="AK141" s="126">
        <f>IF('Member Info'!F137&gt;$R$1,1,0)</f>
        <v>0</v>
      </c>
      <c r="AL141" s="126" t="b">
        <f>IF(ISERROR(R141),ERROR.TYPE(#REF!)=ERROR.TYPE(R141),FALSE)</f>
        <v>0</v>
      </c>
      <c r="AM141" s="126" t="b">
        <f>IF(ISERROR(S141),ERROR.TYPE(#REF!)=ERROR.TYPE(S141),FALSE)</f>
        <v>0</v>
      </c>
      <c r="AN141" s="126">
        <f>IF(OR('Member Info'!F137&gt;=$S$1,'Member Info'!N137&gt;=$R$1),1,0)</f>
        <v>0</v>
      </c>
    </row>
    <row r="142" spans="1:40" x14ac:dyDescent="0.25">
      <c r="A142" s="4">
        <v>110</v>
      </c>
      <c r="B142" s="166">
        <f>'Member Info'!D138</f>
        <v>0</v>
      </c>
      <c r="C142" s="166">
        <f>'Member Info'!E138</f>
        <v>0</v>
      </c>
      <c r="D142" s="166" t="str">
        <f>'Member Info'!G138</f>
        <v/>
      </c>
      <c r="E142" s="167">
        <f>'Member Info'!B138</f>
        <v>0</v>
      </c>
      <c r="F142" s="244"/>
      <c r="G142" s="168" t="str">
        <f>IF(E142=0,"",
IF('Member Info'!$AM$19&lt;=$R$1,
SUMPRODUCT('Member Info'!L138+IF('Member Info'!H138&gt;'Member Info'!$AJ$12,'Member Info'!$AK$13,IF('Member Info'!H138&gt;'Member Info'!$AJ$11,'Member Info'!$AK$12,IF('Member Info'!H138&gt;'Member Info'!$AJ$10,'Member Info'!$AK$11,IF('Member Info'!H138&gt;'Member Info'!$AJ$9,'Member Info'!$AK$10,IF('Member Info'!H138&gt;'Member Info'!$AJ$8,'Member Info'!$AK$9,'Member Info'!$AK$8)))))),
SUMPRODUCT('Member Info'!L138+IF('Member Info'!H138&gt;'Member Info'!$AG$17,'Member Info'!$AH$18,IF('Member Info'!H138&gt;'Member Info'!$AG$16,'Member Info'!$AH$17,IF('Member Info'!H138&gt;'Member Info'!$AG$15,'Member Info'!$AH$16,IF('Member Info'!H138&gt;'Member Info'!$AG$14,'Member Info'!$AH$15,IF('Member Info'!H138&gt;'Member Info'!$AG$13,'Member Info'!$AH$14,IF('Member Info'!H138&gt;'Member Info'!$AG$12,'Member Info'!$AH$13,IF('Member Info'!H138&gt;'Member Info'!$AG$11,'Member Info'!$AH$12,IF('Member Info'!H138&gt;'Member Info'!$AG$10,'Member Info'!$AH$11,IF('Member Info'!H138&gt;'Member Info'!$AG$9,'Member Info'!$AH$10,IF('Member Info'!H138&gt;'Member Info'!$AG$8,'Member Info'!$AH$9,'Member Info'!$AH$8)))))))))))))</f>
        <v/>
      </c>
      <c r="H142" s="26"/>
      <c r="I142" s="26"/>
      <c r="J142" s="107" t="str">
        <f>IF(E142=0,"",IF('Member Info'!F138&gt;$S$1,CONCATENATE("Joined with practice on ", TEXT('Member Info'!F138, "DD/MM/YYYY")),IF('Member Info'!N138&lt;&gt;"",IF('Member Info'!N138&lt;$R$1,CONCATENATE("Left Scheme on ", TEXT('Member Info'!N138, "DD/MM/YYYY")),IF(ISERROR(G142),"Error Detected, No rate entered",IF(E142=0,"",IF(F142="","Error Detected, No Pensionable pay",IF(ISERROR(AB142)," Unknown Values entered.",IF(T142+U142&lt;1,"Acceptable",IF(R142+S142=200, "No Contributions Entered", IF(K142="","Error Detected, Choose reason&gt;",IF(X142="1",IF(T142=1,"Please Enter Deemed Pensionable Pay","Add Any Relevant Details Above"),"Please Give Details Above"))))))))),IF(ISERROR(G142),"Error Detected, No rate entered",IF(E142=0,"",IF(F142="","Error Detected, No Pensionable pay",IF(ISERROR(AB142)," Unknown Values entered.",IF(T142+U142&lt;1,"Acceptable",IF(R142+S142=200, "No Contributions Entered", IF(K142="","Error Detected, Choose reason&gt;",IF(X142="1",IF(T142=1,"Please Enter Deemed Pensionable Pay","Add relevant Details Above"),"Please give details Above")))))))))))</f>
        <v/>
      </c>
      <c r="K142" s="263"/>
      <c r="L142" s="93"/>
      <c r="M142" s="93" t="str">
        <f t="shared" si="20"/>
        <v/>
      </c>
      <c r="N142" s="96">
        <f t="shared" si="21"/>
        <v>0</v>
      </c>
      <c r="O142" s="96">
        <f t="shared" si="22"/>
        <v>0</v>
      </c>
      <c r="P142" s="220">
        <f>(ROUND((F142/100*'Member Info'!$W$2), 2))</f>
        <v>0</v>
      </c>
      <c r="Q142" s="220" t="e">
        <f t="shared" si="23"/>
        <v>#VALUE!</v>
      </c>
      <c r="R142" s="220" t="str">
        <f t="shared" si="24"/>
        <v/>
      </c>
      <c r="S142" s="229" t="str">
        <f t="shared" si="25"/>
        <v/>
      </c>
      <c r="T142" s="230" t="str">
        <f t="shared" si="26"/>
        <v/>
      </c>
      <c r="U142" s="230" t="str">
        <f t="shared" si="27"/>
        <v/>
      </c>
      <c r="V142" s="224">
        <f t="shared" si="28"/>
        <v>0</v>
      </c>
      <c r="W142" s="112">
        <f t="shared" si="29"/>
        <v>0</v>
      </c>
      <c r="X142" s="237" t="str">
        <f t="shared" si="30"/>
        <v/>
      </c>
      <c r="Y142" s="242" t="b">
        <f t="shared" si="31"/>
        <v>0</v>
      </c>
      <c r="Z142" s="237">
        <f t="shared" si="32"/>
        <v>0</v>
      </c>
      <c r="AA142" s="237">
        <f>IF('Member Info'!N138="",1,"")</f>
        <v>1</v>
      </c>
      <c r="AB142" s="245" t="e">
        <f t="shared" si="33"/>
        <v>#VALUE!</v>
      </c>
      <c r="AC142" s="132" t="str">
        <f t="shared" si="34"/>
        <v/>
      </c>
      <c r="AD142" s="126">
        <f t="shared" si="35"/>
        <v>1</v>
      </c>
      <c r="AE142" s="126" t="str">
        <f>IF('Member Info'!N138&lt;&gt;"",IF('Member Info'!N138&lt;=$R$1,1,0),"")</f>
        <v/>
      </c>
      <c r="AG142" s="126" t="b">
        <f t="shared" si="36"/>
        <v>0</v>
      </c>
      <c r="AH142" s="126">
        <f t="shared" si="37"/>
        <v>0</v>
      </c>
      <c r="AJ142" s="126">
        <f t="shared" si="38"/>
        <v>0</v>
      </c>
      <c r="AK142" s="126">
        <f>IF('Member Info'!F138&gt;$R$1,1,0)</f>
        <v>0</v>
      </c>
      <c r="AL142" s="126" t="b">
        <f>IF(ISERROR(R142),ERROR.TYPE(#REF!)=ERROR.TYPE(R142),FALSE)</f>
        <v>0</v>
      </c>
      <c r="AM142" s="126" t="b">
        <f>IF(ISERROR(S142),ERROR.TYPE(#REF!)=ERROR.TYPE(S142),FALSE)</f>
        <v>0</v>
      </c>
      <c r="AN142" s="126">
        <f>IF(OR('Member Info'!F138&gt;=$S$1,'Member Info'!N138&gt;=$R$1),1,0)</f>
        <v>0</v>
      </c>
    </row>
    <row r="143" spans="1:40" x14ac:dyDescent="0.25">
      <c r="A143" s="4">
        <v>111</v>
      </c>
      <c r="B143" s="166">
        <f>'Member Info'!D139</f>
        <v>0</v>
      </c>
      <c r="C143" s="166">
        <f>'Member Info'!E139</f>
        <v>0</v>
      </c>
      <c r="D143" s="166" t="str">
        <f>'Member Info'!G139</f>
        <v/>
      </c>
      <c r="E143" s="167">
        <f>'Member Info'!B139</f>
        <v>0</v>
      </c>
      <c r="F143" s="244"/>
      <c r="G143" s="168" t="str">
        <f>IF(E143=0,"",
IF('Member Info'!$AM$19&lt;=$R$1,
SUMPRODUCT('Member Info'!L139+IF('Member Info'!H139&gt;'Member Info'!$AJ$12,'Member Info'!$AK$13,IF('Member Info'!H139&gt;'Member Info'!$AJ$11,'Member Info'!$AK$12,IF('Member Info'!H139&gt;'Member Info'!$AJ$10,'Member Info'!$AK$11,IF('Member Info'!H139&gt;'Member Info'!$AJ$9,'Member Info'!$AK$10,IF('Member Info'!H139&gt;'Member Info'!$AJ$8,'Member Info'!$AK$9,'Member Info'!$AK$8)))))),
SUMPRODUCT('Member Info'!L139+IF('Member Info'!H139&gt;'Member Info'!$AG$17,'Member Info'!$AH$18,IF('Member Info'!H139&gt;'Member Info'!$AG$16,'Member Info'!$AH$17,IF('Member Info'!H139&gt;'Member Info'!$AG$15,'Member Info'!$AH$16,IF('Member Info'!H139&gt;'Member Info'!$AG$14,'Member Info'!$AH$15,IF('Member Info'!H139&gt;'Member Info'!$AG$13,'Member Info'!$AH$14,IF('Member Info'!H139&gt;'Member Info'!$AG$12,'Member Info'!$AH$13,IF('Member Info'!H139&gt;'Member Info'!$AG$11,'Member Info'!$AH$12,IF('Member Info'!H139&gt;'Member Info'!$AG$10,'Member Info'!$AH$11,IF('Member Info'!H139&gt;'Member Info'!$AG$9,'Member Info'!$AH$10,IF('Member Info'!H139&gt;'Member Info'!$AG$8,'Member Info'!$AH$9,'Member Info'!$AH$8)))))))))))))</f>
        <v/>
      </c>
      <c r="H143" s="26"/>
      <c r="I143" s="26"/>
      <c r="J143" s="107" t="str">
        <f>IF(E143=0,"",IF('Member Info'!F139&gt;$S$1,CONCATENATE("Joined with practice on ", TEXT('Member Info'!F139, "DD/MM/YYYY")),IF('Member Info'!N139&lt;&gt;"",IF('Member Info'!N139&lt;$R$1,CONCATENATE("Left Scheme on ", TEXT('Member Info'!N139, "DD/MM/YYYY")),IF(ISERROR(G143),"Error Detected, No rate entered",IF(E143=0,"",IF(F143="","Error Detected, No Pensionable pay",IF(ISERROR(AB143)," Unknown Values entered.",IF(T143+U143&lt;1,"Acceptable",IF(R143+S143=200, "No Contributions Entered", IF(K143="","Error Detected, Choose reason&gt;",IF(X143="1",IF(T143=1,"Please Enter Deemed Pensionable Pay","Add Any Relevant Details Above"),"Please Give Details Above"))))))))),IF(ISERROR(G143),"Error Detected, No rate entered",IF(E143=0,"",IF(F143="","Error Detected, No Pensionable pay",IF(ISERROR(AB143)," Unknown Values entered.",IF(T143+U143&lt;1,"Acceptable",IF(R143+S143=200, "No Contributions Entered", IF(K143="","Error Detected, Choose reason&gt;",IF(X143="1",IF(T143=1,"Please Enter Deemed Pensionable Pay","Add relevant Details Above"),"Please give details Above")))))))))))</f>
        <v/>
      </c>
      <c r="K143" s="263"/>
      <c r="L143" s="93"/>
      <c r="M143" s="93" t="str">
        <f t="shared" si="20"/>
        <v/>
      </c>
      <c r="N143" s="96">
        <f t="shared" si="21"/>
        <v>0</v>
      </c>
      <c r="O143" s="96">
        <f t="shared" si="22"/>
        <v>0</v>
      </c>
      <c r="P143" s="220">
        <f>(ROUND((F143/100*'Member Info'!$W$2), 2))</f>
        <v>0</v>
      </c>
      <c r="Q143" s="220" t="e">
        <f t="shared" si="23"/>
        <v>#VALUE!</v>
      </c>
      <c r="R143" s="220" t="str">
        <f t="shared" si="24"/>
        <v/>
      </c>
      <c r="S143" s="229" t="str">
        <f t="shared" si="25"/>
        <v/>
      </c>
      <c r="T143" s="230" t="str">
        <f t="shared" si="26"/>
        <v/>
      </c>
      <c r="U143" s="230" t="str">
        <f t="shared" si="27"/>
        <v/>
      </c>
      <c r="V143" s="224">
        <f t="shared" si="28"/>
        <v>0</v>
      </c>
      <c r="W143" s="112">
        <f t="shared" si="29"/>
        <v>0</v>
      </c>
      <c r="X143" s="237" t="str">
        <f t="shared" si="30"/>
        <v/>
      </c>
      <c r="Y143" s="242" t="b">
        <f t="shared" si="31"/>
        <v>0</v>
      </c>
      <c r="Z143" s="237">
        <f t="shared" si="32"/>
        <v>0</v>
      </c>
      <c r="AA143" s="237">
        <f>IF('Member Info'!N139="",1,"")</f>
        <v>1</v>
      </c>
      <c r="AB143" s="245" t="e">
        <f t="shared" si="33"/>
        <v>#VALUE!</v>
      </c>
      <c r="AC143" s="132" t="str">
        <f t="shared" si="34"/>
        <v/>
      </c>
      <c r="AD143" s="126">
        <f t="shared" si="35"/>
        <v>1</v>
      </c>
      <c r="AE143" s="126" t="str">
        <f>IF('Member Info'!N139&lt;&gt;"",IF('Member Info'!N139&lt;=$R$1,1,0),"")</f>
        <v/>
      </c>
      <c r="AG143" s="126" t="b">
        <f t="shared" si="36"/>
        <v>0</v>
      </c>
      <c r="AH143" s="126">
        <f t="shared" si="37"/>
        <v>0</v>
      </c>
      <c r="AJ143" s="126">
        <f t="shared" si="38"/>
        <v>0</v>
      </c>
      <c r="AK143" s="126">
        <f>IF('Member Info'!F139&gt;$R$1,1,0)</f>
        <v>0</v>
      </c>
      <c r="AL143" s="126" t="b">
        <f>IF(ISERROR(R143),ERROR.TYPE(#REF!)=ERROR.TYPE(R143),FALSE)</f>
        <v>0</v>
      </c>
      <c r="AM143" s="126" t="b">
        <f>IF(ISERROR(S143),ERROR.TYPE(#REF!)=ERROR.TYPE(S143),FALSE)</f>
        <v>0</v>
      </c>
      <c r="AN143" s="126">
        <f>IF(OR('Member Info'!F139&gt;=$S$1,'Member Info'!N139&gt;=$R$1),1,0)</f>
        <v>0</v>
      </c>
    </row>
    <row r="144" spans="1:40" x14ac:dyDescent="0.25">
      <c r="A144" s="4">
        <v>112</v>
      </c>
      <c r="B144" s="166">
        <f>'Member Info'!D140</f>
        <v>0</v>
      </c>
      <c r="C144" s="166">
        <f>'Member Info'!E140</f>
        <v>0</v>
      </c>
      <c r="D144" s="166" t="str">
        <f>'Member Info'!G140</f>
        <v/>
      </c>
      <c r="E144" s="167">
        <f>'Member Info'!B140</f>
        <v>0</v>
      </c>
      <c r="F144" s="244"/>
      <c r="G144" s="168" t="str">
        <f>IF(E144=0,"",
IF('Member Info'!$AM$19&lt;=$R$1,
SUMPRODUCT('Member Info'!L140+IF('Member Info'!H140&gt;'Member Info'!$AJ$12,'Member Info'!$AK$13,IF('Member Info'!H140&gt;'Member Info'!$AJ$11,'Member Info'!$AK$12,IF('Member Info'!H140&gt;'Member Info'!$AJ$10,'Member Info'!$AK$11,IF('Member Info'!H140&gt;'Member Info'!$AJ$9,'Member Info'!$AK$10,IF('Member Info'!H140&gt;'Member Info'!$AJ$8,'Member Info'!$AK$9,'Member Info'!$AK$8)))))),
SUMPRODUCT('Member Info'!L140+IF('Member Info'!H140&gt;'Member Info'!$AG$17,'Member Info'!$AH$18,IF('Member Info'!H140&gt;'Member Info'!$AG$16,'Member Info'!$AH$17,IF('Member Info'!H140&gt;'Member Info'!$AG$15,'Member Info'!$AH$16,IF('Member Info'!H140&gt;'Member Info'!$AG$14,'Member Info'!$AH$15,IF('Member Info'!H140&gt;'Member Info'!$AG$13,'Member Info'!$AH$14,IF('Member Info'!H140&gt;'Member Info'!$AG$12,'Member Info'!$AH$13,IF('Member Info'!H140&gt;'Member Info'!$AG$11,'Member Info'!$AH$12,IF('Member Info'!H140&gt;'Member Info'!$AG$10,'Member Info'!$AH$11,IF('Member Info'!H140&gt;'Member Info'!$AG$9,'Member Info'!$AH$10,IF('Member Info'!H140&gt;'Member Info'!$AG$8,'Member Info'!$AH$9,'Member Info'!$AH$8)))))))))))))</f>
        <v/>
      </c>
      <c r="H144" s="26"/>
      <c r="I144" s="26"/>
      <c r="J144" s="107" t="str">
        <f>IF(E144=0,"",IF('Member Info'!F140&gt;$S$1,CONCATENATE("Joined with practice on ", TEXT('Member Info'!F140, "DD/MM/YYYY")),IF('Member Info'!N140&lt;&gt;"",IF('Member Info'!N140&lt;$R$1,CONCATENATE("Left Scheme on ", TEXT('Member Info'!N140, "DD/MM/YYYY")),IF(ISERROR(G144),"Error Detected, No rate entered",IF(E144=0,"",IF(F144="","Error Detected, No Pensionable pay",IF(ISERROR(AB144)," Unknown Values entered.",IF(T144+U144&lt;1,"Acceptable",IF(R144+S144=200, "No Contributions Entered", IF(K144="","Error Detected, Choose reason&gt;",IF(X144="1",IF(T144=1,"Please Enter Deemed Pensionable Pay","Add Any Relevant Details Above"),"Please Give Details Above"))))))))),IF(ISERROR(G144),"Error Detected, No rate entered",IF(E144=0,"",IF(F144="","Error Detected, No Pensionable pay",IF(ISERROR(AB144)," Unknown Values entered.",IF(T144+U144&lt;1,"Acceptable",IF(R144+S144=200, "No Contributions Entered", IF(K144="","Error Detected, Choose reason&gt;",IF(X144="1",IF(T144=1,"Please Enter Deemed Pensionable Pay","Add relevant Details Above"),"Please give details Above")))))))))))</f>
        <v/>
      </c>
      <c r="K144" s="263"/>
      <c r="L144" s="93"/>
      <c r="M144" s="93" t="str">
        <f t="shared" si="20"/>
        <v/>
      </c>
      <c r="N144" s="96">
        <f t="shared" si="21"/>
        <v>0</v>
      </c>
      <c r="O144" s="96">
        <f t="shared" si="22"/>
        <v>0</v>
      </c>
      <c r="P144" s="220">
        <f>(ROUND((F144/100*'Member Info'!$W$2), 2))</f>
        <v>0</v>
      </c>
      <c r="Q144" s="220" t="e">
        <f t="shared" si="23"/>
        <v>#VALUE!</v>
      </c>
      <c r="R144" s="220" t="str">
        <f t="shared" si="24"/>
        <v/>
      </c>
      <c r="S144" s="229" t="str">
        <f t="shared" si="25"/>
        <v/>
      </c>
      <c r="T144" s="230" t="str">
        <f t="shared" si="26"/>
        <v/>
      </c>
      <c r="U144" s="230" t="str">
        <f t="shared" si="27"/>
        <v/>
      </c>
      <c r="V144" s="224">
        <f t="shared" si="28"/>
        <v>0</v>
      </c>
      <c r="W144" s="112">
        <f t="shared" si="29"/>
        <v>0</v>
      </c>
      <c r="X144" s="237" t="str">
        <f t="shared" si="30"/>
        <v/>
      </c>
      <c r="Y144" s="242" t="b">
        <f t="shared" si="31"/>
        <v>0</v>
      </c>
      <c r="Z144" s="237">
        <f t="shared" si="32"/>
        <v>0</v>
      </c>
      <c r="AA144" s="237">
        <f>IF('Member Info'!N140="",1,"")</f>
        <v>1</v>
      </c>
      <c r="AB144" s="245" t="e">
        <f t="shared" si="33"/>
        <v>#VALUE!</v>
      </c>
      <c r="AC144" s="132" t="str">
        <f t="shared" si="34"/>
        <v/>
      </c>
      <c r="AD144" s="126">
        <f t="shared" si="35"/>
        <v>1</v>
      </c>
      <c r="AE144" s="126" t="str">
        <f>IF('Member Info'!N140&lt;&gt;"",IF('Member Info'!N140&lt;=$R$1,1,0),"")</f>
        <v/>
      </c>
      <c r="AG144" s="126" t="b">
        <f t="shared" si="36"/>
        <v>0</v>
      </c>
      <c r="AH144" s="126">
        <f t="shared" si="37"/>
        <v>0</v>
      </c>
      <c r="AJ144" s="126">
        <f t="shared" si="38"/>
        <v>0</v>
      </c>
      <c r="AK144" s="126">
        <f>IF('Member Info'!F140&gt;$R$1,1,0)</f>
        <v>0</v>
      </c>
      <c r="AL144" s="126" t="b">
        <f>IF(ISERROR(R144),ERROR.TYPE(#REF!)=ERROR.TYPE(R144),FALSE)</f>
        <v>0</v>
      </c>
      <c r="AM144" s="126" t="b">
        <f>IF(ISERROR(S144),ERROR.TYPE(#REF!)=ERROR.TYPE(S144),FALSE)</f>
        <v>0</v>
      </c>
      <c r="AN144" s="126">
        <f>IF(OR('Member Info'!F140&gt;=$S$1,'Member Info'!N140&gt;=$R$1),1,0)</f>
        <v>0</v>
      </c>
    </row>
    <row r="145" spans="1:40" x14ac:dyDescent="0.25">
      <c r="A145" s="4">
        <v>113</v>
      </c>
      <c r="B145" s="166">
        <f>'Member Info'!D141</f>
        <v>0</v>
      </c>
      <c r="C145" s="166">
        <f>'Member Info'!E141</f>
        <v>0</v>
      </c>
      <c r="D145" s="166" t="str">
        <f>'Member Info'!G141</f>
        <v/>
      </c>
      <c r="E145" s="167">
        <f>'Member Info'!B141</f>
        <v>0</v>
      </c>
      <c r="F145" s="244"/>
      <c r="G145" s="168" t="str">
        <f>IF(E145=0,"",
IF('Member Info'!$AM$19&lt;=$R$1,
SUMPRODUCT('Member Info'!L141+IF('Member Info'!H141&gt;'Member Info'!$AJ$12,'Member Info'!$AK$13,IF('Member Info'!H141&gt;'Member Info'!$AJ$11,'Member Info'!$AK$12,IF('Member Info'!H141&gt;'Member Info'!$AJ$10,'Member Info'!$AK$11,IF('Member Info'!H141&gt;'Member Info'!$AJ$9,'Member Info'!$AK$10,IF('Member Info'!H141&gt;'Member Info'!$AJ$8,'Member Info'!$AK$9,'Member Info'!$AK$8)))))),
SUMPRODUCT('Member Info'!L141+IF('Member Info'!H141&gt;'Member Info'!$AG$17,'Member Info'!$AH$18,IF('Member Info'!H141&gt;'Member Info'!$AG$16,'Member Info'!$AH$17,IF('Member Info'!H141&gt;'Member Info'!$AG$15,'Member Info'!$AH$16,IF('Member Info'!H141&gt;'Member Info'!$AG$14,'Member Info'!$AH$15,IF('Member Info'!H141&gt;'Member Info'!$AG$13,'Member Info'!$AH$14,IF('Member Info'!H141&gt;'Member Info'!$AG$12,'Member Info'!$AH$13,IF('Member Info'!H141&gt;'Member Info'!$AG$11,'Member Info'!$AH$12,IF('Member Info'!H141&gt;'Member Info'!$AG$10,'Member Info'!$AH$11,IF('Member Info'!H141&gt;'Member Info'!$AG$9,'Member Info'!$AH$10,IF('Member Info'!H141&gt;'Member Info'!$AG$8,'Member Info'!$AH$9,'Member Info'!$AH$8)))))))))))))</f>
        <v/>
      </c>
      <c r="H145" s="26"/>
      <c r="I145" s="26"/>
      <c r="J145" s="107" t="str">
        <f>IF(E145=0,"",IF('Member Info'!F141&gt;$S$1,CONCATENATE("Joined with practice on ", TEXT('Member Info'!F141, "DD/MM/YYYY")),IF('Member Info'!N141&lt;&gt;"",IF('Member Info'!N141&lt;$R$1,CONCATENATE("Left Scheme on ", TEXT('Member Info'!N141, "DD/MM/YYYY")),IF(ISERROR(G145),"Error Detected, No rate entered",IF(E145=0,"",IF(F145="","Error Detected, No Pensionable pay",IF(ISERROR(AB145)," Unknown Values entered.",IF(T145+U145&lt;1,"Acceptable",IF(R145+S145=200, "No Contributions Entered", IF(K145="","Error Detected, Choose reason&gt;",IF(X145="1",IF(T145=1,"Please Enter Deemed Pensionable Pay","Add Any Relevant Details Above"),"Please Give Details Above"))))))))),IF(ISERROR(G145),"Error Detected, No rate entered",IF(E145=0,"",IF(F145="","Error Detected, No Pensionable pay",IF(ISERROR(AB145)," Unknown Values entered.",IF(T145+U145&lt;1,"Acceptable",IF(R145+S145=200, "No Contributions Entered", IF(K145="","Error Detected, Choose reason&gt;",IF(X145="1",IF(T145=1,"Please Enter Deemed Pensionable Pay","Add relevant Details Above"),"Please give details Above")))))))))))</f>
        <v/>
      </c>
      <c r="K145" s="263"/>
      <c r="L145" s="93"/>
      <c r="M145" s="93" t="str">
        <f t="shared" si="20"/>
        <v/>
      </c>
      <c r="N145" s="96">
        <f t="shared" si="21"/>
        <v>0</v>
      </c>
      <c r="O145" s="96">
        <f t="shared" si="22"/>
        <v>0</v>
      </c>
      <c r="P145" s="220">
        <f>(ROUND((F145/100*'Member Info'!$W$2), 2))</f>
        <v>0</v>
      </c>
      <c r="Q145" s="220" t="e">
        <f t="shared" si="23"/>
        <v>#VALUE!</v>
      </c>
      <c r="R145" s="220" t="str">
        <f t="shared" si="24"/>
        <v/>
      </c>
      <c r="S145" s="229" t="str">
        <f t="shared" si="25"/>
        <v/>
      </c>
      <c r="T145" s="230" t="str">
        <f t="shared" si="26"/>
        <v/>
      </c>
      <c r="U145" s="230" t="str">
        <f t="shared" si="27"/>
        <v/>
      </c>
      <c r="V145" s="224">
        <f t="shared" si="28"/>
        <v>0</v>
      </c>
      <c r="W145" s="112">
        <f t="shared" si="29"/>
        <v>0</v>
      </c>
      <c r="X145" s="237" t="str">
        <f t="shared" si="30"/>
        <v/>
      </c>
      <c r="Y145" s="242" t="b">
        <f t="shared" si="31"/>
        <v>0</v>
      </c>
      <c r="Z145" s="237">
        <f t="shared" si="32"/>
        <v>0</v>
      </c>
      <c r="AA145" s="237">
        <f>IF('Member Info'!N141="",1,"")</f>
        <v>1</v>
      </c>
      <c r="AB145" s="245" t="e">
        <f t="shared" si="33"/>
        <v>#VALUE!</v>
      </c>
      <c r="AC145" s="132" t="str">
        <f t="shared" si="34"/>
        <v/>
      </c>
      <c r="AD145" s="126">
        <f t="shared" si="35"/>
        <v>1</v>
      </c>
      <c r="AE145" s="126" t="str">
        <f>IF('Member Info'!N141&lt;&gt;"",IF('Member Info'!N141&lt;=$R$1,1,0),"")</f>
        <v/>
      </c>
      <c r="AG145" s="126" t="b">
        <f t="shared" si="36"/>
        <v>0</v>
      </c>
      <c r="AH145" s="126">
        <f t="shared" si="37"/>
        <v>0</v>
      </c>
      <c r="AJ145" s="126">
        <f t="shared" si="38"/>
        <v>0</v>
      </c>
      <c r="AK145" s="126">
        <f>IF('Member Info'!F141&gt;$R$1,1,0)</f>
        <v>0</v>
      </c>
      <c r="AL145" s="126" t="b">
        <f>IF(ISERROR(R145),ERROR.TYPE(#REF!)=ERROR.TYPE(R145),FALSE)</f>
        <v>0</v>
      </c>
      <c r="AM145" s="126" t="b">
        <f>IF(ISERROR(S145),ERROR.TYPE(#REF!)=ERROR.TYPE(S145),FALSE)</f>
        <v>0</v>
      </c>
      <c r="AN145" s="126">
        <f>IF(OR('Member Info'!F141&gt;=$S$1,'Member Info'!N141&gt;=$R$1),1,0)</f>
        <v>0</v>
      </c>
    </row>
    <row r="146" spans="1:40" x14ac:dyDescent="0.25">
      <c r="A146" s="4">
        <v>114</v>
      </c>
      <c r="B146" s="166">
        <f>'Member Info'!D142</f>
        <v>0</v>
      </c>
      <c r="C146" s="166">
        <f>'Member Info'!E142</f>
        <v>0</v>
      </c>
      <c r="D146" s="166" t="str">
        <f>'Member Info'!G142</f>
        <v/>
      </c>
      <c r="E146" s="167">
        <f>'Member Info'!B142</f>
        <v>0</v>
      </c>
      <c r="F146" s="244"/>
      <c r="G146" s="168" t="str">
        <f>IF(E146=0,"",
IF('Member Info'!$AM$19&lt;=$R$1,
SUMPRODUCT('Member Info'!L142+IF('Member Info'!H142&gt;'Member Info'!$AJ$12,'Member Info'!$AK$13,IF('Member Info'!H142&gt;'Member Info'!$AJ$11,'Member Info'!$AK$12,IF('Member Info'!H142&gt;'Member Info'!$AJ$10,'Member Info'!$AK$11,IF('Member Info'!H142&gt;'Member Info'!$AJ$9,'Member Info'!$AK$10,IF('Member Info'!H142&gt;'Member Info'!$AJ$8,'Member Info'!$AK$9,'Member Info'!$AK$8)))))),
SUMPRODUCT('Member Info'!L142+IF('Member Info'!H142&gt;'Member Info'!$AG$17,'Member Info'!$AH$18,IF('Member Info'!H142&gt;'Member Info'!$AG$16,'Member Info'!$AH$17,IF('Member Info'!H142&gt;'Member Info'!$AG$15,'Member Info'!$AH$16,IF('Member Info'!H142&gt;'Member Info'!$AG$14,'Member Info'!$AH$15,IF('Member Info'!H142&gt;'Member Info'!$AG$13,'Member Info'!$AH$14,IF('Member Info'!H142&gt;'Member Info'!$AG$12,'Member Info'!$AH$13,IF('Member Info'!H142&gt;'Member Info'!$AG$11,'Member Info'!$AH$12,IF('Member Info'!H142&gt;'Member Info'!$AG$10,'Member Info'!$AH$11,IF('Member Info'!H142&gt;'Member Info'!$AG$9,'Member Info'!$AH$10,IF('Member Info'!H142&gt;'Member Info'!$AG$8,'Member Info'!$AH$9,'Member Info'!$AH$8)))))))))))))</f>
        <v/>
      </c>
      <c r="H146" s="26"/>
      <c r="I146" s="26"/>
      <c r="J146" s="107" t="str">
        <f>IF(E146=0,"",IF('Member Info'!F142&gt;$S$1,CONCATENATE("Joined with practice on ", TEXT('Member Info'!F142, "DD/MM/YYYY")),IF('Member Info'!N142&lt;&gt;"",IF('Member Info'!N142&lt;$R$1,CONCATENATE("Left Scheme on ", TEXT('Member Info'!N142, "DD/MM/YYYY")),IF(ISERROR(G146),"Error Detected, No rate entered",IF(E146=0,"",IF(F146="","Error Detected, No Pensionable pay",IF(ISERROR(AB146)," Unknown Values entered.",IF(T146+U146&lt;1,"Acceptable",IF(R146+S146=200, "No Contributions Entered", IF(K146="","Error Detected, Choose reason&gt;",IF(X146="1",IF(T146=1,"Please Enter Deemed Pensionable Pay","Add Any Relevant Details Above"),"Please Give Details Above"))))))))),IF(ISERROR(G146),"Error Detected, No rate entered",IF(E146=0,"",IF(F146="","Error Detected, No Pensionable pay",IF(ISERROR(AB146)," Unknown Values entered.",IF(T146+U146&lt;1,"Acceptable",IF(R146+S146=200, "No Contributions Entered", IF(K146="","Error Detected, Choose reason&gt;",IF(X146="1",IF(T146=1,"Please Enter Deemed Pensionable Pay","Add relevant Details Above"),"Please give details Above")))))))))))</f>
        <v/>
      </c>
      <c r="K146" s="263"/>
      <c r="L146" s="93"/>
      <c r="M146" s="93" t="str">
        <f t="shared" si="20"/>
        <v/>
      </c>
      <c r="N146" s="96">
        <f t="shared" si="21"/>
        <v>0</v>
      </c>
      <c r="O146" s="96">
        <f t="shared" si="22"/>
        <v>0</v>
      </c>
      <c r="P146" s="220">
        <f>(ROUND((F146/100*'Member Info'!$W$2), 2))</f>
        <v>0</v>
      </c>
      <c r="Q146" s="220" t="e">
        <f t="shared" si="23"/>
        <v>#VALUE!</v>
      </c>
      <c r="R146" s="220" t="str">
        <f t="shared" si="24"/>
        <v/>
      </c>
      <c r="S146" s="229" t="str">
        <f t="shared" si="25"/>
        <v/>
      </c>
      <c r="T146" s="230" t="str">
        <f t="shared" si="26"/>
        <v/>
      </c>
      <c r="U146" s="230" t="str">
        <f t="shared" si="27"/>
        <v/>
      </c>
      <c r="V146" s="224">
        <f t="shared" si="28"/>
        <v>0</v>
      </c>
      <c r="W146" s="112">
        <f t="shared" si="29"/>
        <v>0</v>
      </c>
      <c r="X146" s="237" t="str">
        <f t="shared" si="30"/>
        <v/>
      </c>
      <c r="Y146" s="242" t="b">
        <f t="shared" si="31"/>
        <v>0</v>
      </c>
      <c r="Z146" s="237">
        <f t="shared" si="32"/>
        <v>0</v>
      </c>
      <c r="AA146" s="237">
        <f>IF('Member Info'!N142="",1,"")</f>
        <v>1</v>
      </c>
      <c r="AB146" s="245" t="e">
        <f t="shared" si="33"/>
        <v>#VALUE!</v>
      </c>
      <c r="AC146" s="132" t="str">
        <f t="shared" si="34"/>
        <v/>
      </c>
      <c r="AD146" s="126">
        <f t="shared" si="35"/>
        <v>1</v>
      </c>
      <c r="AE146" s="126" t="str">
        <f>IF('Member Info'!N142&lt;&gt;"",IF('Member Info'!N142&lt;=$R$1,1,0),"")</f>
        <v/>
      </c>
      <c r="AG146" s="126" t="b">
        <f t="shared" si="36"/>
        <v>0</v>
      </c>
      <c r="AH146" s="126">
        <f t="shared" si="37"/>
        <v>0</v>
      </c>
      <c r="AJ146" s="126">
        <f t="shared" si="38"/>
        <v>0</v>
      </c>
      <c r="AK146" s="126">
        <f>IF('Member Info'!F142&gt;$R$1,1,0)</f>
        <v>0</v>
      </c>
      <c r="AL146" s="126" t="b">
        <f>IF(ISERROR(R146),ERROR.TYPE(#REF!)=ERROR.TYPE(R146),FALSE)</f>
        <v>0</v>
      </c>
      <c r="AM146" s="126" t="b">
        <f>IF(ISERROR(S146),ERROR.TYPE(#REF!)=ERROR.TYPE(S146),FALSE)</f>
        <v>0</v>
      </c>
      <c r="AN146" s="126">
        <f>IF(OR('Member Info'!F142&gt;=$S$1,'Member Info'!N142&gt;=$R$1),1,0)</f>
        <v>0</v>
      </c>
    </row>
    <row r="147" spans="1:40" x14ac:dyDescent="0.25">
      <c r="A147" s="4">
        <v>115</v>
      </c>
      <c r="B147" s="166">
        <f>'Member Info'!D143</f>
        <v>0</v>
      </c>
      <c r="C147" s="166">
        <f>'Member Info'!E143</f>
        <v>0</v>
      </c>
      <c r="D147" s="166" t="str">
        <f>'Member Info'!G143</f>
        <v/>
      </c>
      <c r="E147" s="167">
        <f>'Member Info'!B143</f>
        <v>0</v>
      </c>
      <c r="F147" s="244"/>
      <c r="G147" s="168" t="str">
        <f>IF(E147=0,"",
IF('Member Info'!$AM$19&lt;=$R$1,
SUMPRODUCT('Member Info'!L143+IF('Member Info'!H143&gt;'Member Info'!$AJ$12,'Member Info'!$AK$13,IF('Member Info'!H143&gt;'Member Info'!$AJ$11,'Member Info'!$AK$12,IF('Member Info'!H143&gt;'Member Info'!$AJ$10,'Member Info'!$AK$11,IF('Member Info'!H143&gt;'Member Info'!$AJ$9,'Member Info'!$AK$10,IF('Member Info'!H143&gt;'Member Info'!$AJ$8,'Member Info'!$AK$9,'Member Info'!$AK$8)))))),
SUMPRODUCT('Member Info'!L143+IF('Member Info'!H143&gt;'Member Info'!$AG$17,'Member Info'!$AH$18,IF('Member Info'!H143&gt;'Member Info'!$AG$16,'Member Info'!$AH$17,IF('Member Info'!H143&gt;'Member Info'!$AG$15,'Member Info'!$AH$16,IF('Member Info'!H143&gt;'Member Info'!$AG$14,'Member Info'!$AH$15,IF('Member Info'!H143&gt;'Member Info'!$AG$13,'Member Info'!$AH$14,IF('Member Info'!H143&gt;'Member Info'!$AG$12,'Member Info'!$AH$13,IF('Member Info'!H143&gt;'Member Info'!$AG$11,'Member Info'!$AH$12,IF('Member Info'!H143&gt;'Member Info'!$AG$10,'Member Info'!$AH$11,IF('Member Info'!H143&gt;'Member Info'!$AG$9,'Member Info'!$AH$10,IF('Member Info'!H143&gt;'Member Info'!$AG$8,'Member Info'!$AH$9,'Member Info'!$AH$8)))))))))))))</f>
        <v/>
      </c>
      <c r="H147" s="26"/>
      <c r="I147" s="26"/>
      <c r="J147" s="107" t="str">
        <f>IF(E147=0,"",IF('Member Info'!F143&gt;$S$1,CONCATENATE("Joined with practice on ", TEXT('Member Info'!F143, "DD/MM/YYYY")),IF('Member Info'!N143&lt;&gt;"",IF('Member Info'!N143&lt;$R$1,CONCATENATE("Left Scheme on ", TEXT('Member Info'!N143, "DD/MM/YYYY")),IF(ISERROR(G147),"Error Detected, No rate entered",IF(E147=0,"",IF(F147="","Error Detected, No Pensionable pay",IF(ISERROR(AB147)," Unknown Values entered.",IF(T147+U147&lt;1,"Acceptable",IF(R147+S147=200, "No Contributions Entered", IF(K147="","Error Detected, Choose reason&gt;",IF(X147="1",IF(T147=1,"Please Enter Deemed Pensionable Pay","Add Any Relevant Details Above"),"Please Give Details Above"))))))))),IF(ISERROR(G147),"Error Detected, No rate entered",IF(E147=0,"",IF(F147="","Error Detected, No Pensionable pay",IF(ISERROR(AB147)," Unknown Values entered.",IF(T147+U147&lt;1,"Acceptable",IF(R147+S147=200, "No Contributions Entered", IF(K147="","Error Detected, Choose reason&gt;",IF(X147="1",IF(T147=1,"Please Enter Deemed Pensionable Pay","Add relevant Details Above"),"Please give details Above")))))))))))</f>
        <v/>
      </c>
      <c r="K147" s="263"/>
      <c r="L147" s="93"/>
      <c r="M147" s="93" t="str">
        <f t="shared" si="20"/>
        <v/>
      </c>
      <c r="N147" s="96">
        <f t="shared" si="21"/>
        <v>0</v>
      </c>
      <c r="O147" s="96">
        <f t="shared" si="22"/>
        <v>0</v>
      </c>
      <c r="P147" s="220">
        <f>(ROUND((F147/100*'Member Info'!$W$2), 2))</f>
        <v>0</v>
      </c>
      <c r="Q147" s="220" t="e">
        <f t="shared" si="23"/>
        <v>#VALUE!</v>
      </c>
      <c r="R147" s="220" t="str">
        <f t="shared" si="24"/>
        <v/>
      </c>
      <c r="S147" s="229" t="str">
        <f t="shared" si="25"/>
        <v/>
      </c>
      <c r="T147" s="230" t="str">
        <f t="shared" si="26"/>
        <v/>
      </c>
      <c r="U147" s="230" t="str">
        <f t="shared" si="27"/>
        <v/>
      </c>
      <c r="V147" s="224">
        <f t="shared" si="28"/>
        <v>0</v>
      </c>
      <c r="W147" s="112">
        <f t="shared" si="29"/>
        <v>0</v>
      </c>
      <c r="X147" s="237" t="str">
        <f t="shared" si="30"/>
        <v/>
      </c>
      <c r="Y147" s="242" t="b">
        <f t="shared" si="31"/>
        <v>0</v>
      </c>
      <c r="Z147" s="237">
        <f t="shared" si="32"/>
        <v>0</v>
      </c>
      <c r="AA147" s="237">
        <f>IF('Member Info'!N143="",1,"")</f>
        <v>1</v>
      </c>
      <c r="AB147" s="245" t="e">
        <f t="shared" si="33"/>
        <v>#VALUE!</v>
      </c>
      <c r="AC147" s="132" t="str">
        <f t="shared" si="34"/>
        <v/>
      </c>
      <c r="AD147" s="126">
        <f t="shared" si="35"/>
        <v>1</v>
      </c>
      <c r="AE147" s="126" t="str">
        <f>IF('Member Info'!N143&lt;&gt;"",IF('Member Info'!N143&lt;=$R$1,1,0),"")</f>
        <v/>
      </c>
      <c r="AG147" s="126" t="b">
        <f t="shared" si="36"/>
        <v>0</v>
      </c>
      <c r="AH147" s="126">
        <f t="shared" si="37"/>
        <v>0</v>
      </c>
      <c r="AJ147" s="126">
        <f t="shared" si="38"/>
        <v>0</v>
      </c>
      <c r="AK147" s="126">
        <f>IF('Member Info'!F143&gt;$R$1,1,0)</f>
        <v>0</v>
      </c>
      <c r="AL147" s="126" t="b">
        <f>IF(ISERROR(R147),ERROR.TYPE(#REF!)=ERROR.TYPE(R147),FALSE)</f>
        <v>0</v>
      </c>
      <c r="AM147" s="126" t="b">
        <f>IF(ISERROR(S147),ERROR.TYPE(#REF!)=ERROR.TYPE(S147),FALSE)</f>
        <v>0</v>
      </c>
      <c r="AN147" s="126">
        <f>IF(OR('Member Info'!F143&gt;=$S$1,'Member Info'!N143&gt;=$R$1),1,0)</f>
        <v>0</v>
      </c>
    </row>
    <row r="148" spans="1:40" x14ac:dyDescent="0.25">
      <c r="A148" s="4">
        <v>116</v>
      </c>
      <c r="B148" s="166">
        <f>'Member Info'!D144</f>
        <v>0</v>
      </c>
      <c r="C148" s="166">
        <f>'Member Info'!E144</f>
        <v>0</v>
      </c>
      <c r="D148" s="166" t="str">
        <f>'Member Info'!G144</f>
        <v/>
      </c>
      <c r="E148" s="167">
        <f>'Member Info'!B144</f>
        <v>0</v>
      </c>
      <c r="F148" s="244"/>
      <c r="G148" s="168" t="str">
        <f>IF(E148=0,"",
IF('Member Info'!$AM$19&lt;=$R$1,
SUMPRODUCT('Member Info'!L144+IF('Member Info'!H144&gt;'Member Info'!$AJ$12,'Member Info'!$AK$13,IF('Member Info'!H144&gt;'Member Info'!$AJ$11,'Member Info'!$AK$12,IF('Member Info'!H144&gt;'Member Info'!$AJ$10,'Member Info'!$AK$11,IF('Member Info'!H144&gt;'Member Info'!$AJ$9,'Member Info'!$AK$10,IF('Member Info'!H144&gt;'Member Info'!$AJ$8,'Member Info'!$AK$9,'Member Info'!$AK$8)))))),
SUMPRODUCT('Member Info'!L144+IF('Member Info'!H144&gt;'Member Info'!$AG$17,'Member Info'!$AH$18,IF('Member Info'!H144&gt;'Member Info'!$AG$16,'Member Info'!$AH$17,IF('Member Info'!H144&gt;'Member Info'!$AG$15,'Member Info'!$AH$16,IF('Member Info'!H144&gt;'Member Info'!$AG$14,'Member Info'!$AH$15,IF('Member Info'!H144&gt;'Member Info'!$AG$13,'Member Info'!$AH$14,IF('Member Info'!H144&gt;'Member Info'!$AG$12,'Member Info'!$AH$13,IF('Member Info'!H144&gt;'Member Info'!$AG$11,'Member Info'!$AH$12,IF('Member Info'!H144&gt;'Member Info'!$AG$10,'Member Info'!$AH$11,IF('Member Info'!H144&gt;'Member Info'!$AG$9,'Member Info'!$AH$10,IF('Member Info'!H144&gt;'Member Info'!$AG$8,'Member Info'!$AH$9,'Member Info'!$AH$8)))))))))))))</f>
        <v/>
      </c>
      <c r="H148" s="26"/>
      <c r="I148" s="26"/>
      <c r="J148" s="107" t="str">
        <f>IF(E148=0,"",IF('Member Info'!F144&gt;$S$1,CONCATENATE("Joined with practice on ", TEXT('Member Info'!F144, "DD/MM/YYYY")),IF('Member Info'!N144&lt;&gt;"",IF('Member Info'!N144&lt;$R$1,CONCATENATE("Left Scheme on ", TEXT('Member Info'!N144, "DD/MM/YYYY")),IF(ISERROR(G148),"Error Detected, No rate entered",IF(E148=0,"",IF(F148="","Error Detected, No Pensionable pay",IF(ISERROR(AB148)," Unknown Values entered.",IF(T148+U148&lt;1,"Acceptable",IF(R148+S148=200, "No Contributions Entered", IF(K148="","Error Detected, Choose reason&gt;",IF(X148="1",IF(T148=1,"Please Enter Deemed Pensionable Pay","Add Any Relevant Details Above"),"Please Give Details Above"))))))))),IF(ISERROR(G148),"Error Detected, No rate entered",IF(E148=0,"",IF(F148="","Error Detected, No Pensionable pay",IF(ISERROR(AB148)," Unknown Values entered.",IF(T148+U148&lt;1,"Acceptable",IF(R148+S148=200, "No Contributions Entered", IF(K148="","Error Detected, Choose reason&gt;",IF(X148="1",IF(T148=1,"Please Enter Deemed Pensionable Pay","Add relevant Details Above"),"Please give details Above")))))))))))</f>
        <v/>
      </c>
      <c r="K148" s="263"/>
      <c r="L148" s="93"/>
      <c r="M148" s="93" t="str">
        <f t="shared" si="20"/>
        <v/>
      </c>
      <c r="N148" s="96">
        <f t="shared" si="21"/>
        <v>0</v>
      </c>
      <c r="O148" s="96">
        <f t="shared" si="22"/>
        <v>0</v>
      </c>
      <c r="P148" s="220">
        <f>(ROUND((F148/100*'Member Info'!$W$2), 2))</f>
        <v>0</v>
      </c>
      <c r="Q148" s="220" t="e">
        <f t="shared" si="23"/>
        <v>#VALUE!</v>
      </c>
      <c r="R148" s="220" t="str">
        <f t="shared" si="24"/>
        <v/>
      </c>
      <c r="S148" s="229" t="str">
        <f t="shared" si="25"/>
        <v/>
      </c>
      <c r="T148" s="230" t="str">
        <f t="shared" si="26"/>
        <v/>
      </c>
      <c r="U148" s="230" t="str">
        <f t="shared" si="27"/>
        <v/>
      </c>
      <c r="V148" s="224">
        <f t="shared" si="28"/>
        <v>0</v>
      </c>
      <c r="W148" s="112">
        <f t="shared" si="29"/>
        <v>0</v>
      </c>
      <c r="X148" s="237" t="str">
        <f t="shared" si="30"/>
        <v/>
      </c>
      <c r="Y148" s="242" t="b">
        <f t="shared" si="31"/>
        <v>0</v>
      </c>
      <c r="Z148" s="237">
        <f t="shared" si="32"/>
        <v>0</v>
      </c>
      <c r="AA148" s="237">
        <f>IF('Member Info'!N144="",1,"")</f>
        <v>1</v>
      </c>
      <c r="AB148" s="245" t="e">
        <f t="shared" si="33"/>
        <v>#VALUE!</v>
      </c>
      <c r="AC148" s="132" t="str">
        <f t="shared" si="34"/>
        <v/>
      </c>
      <c r="AD148" s="126">
        <f t="shared" si="35"/>
        <v>1</v>
      </c>
      <c r="AE148" s="126" t="str">
        <f>IF('Member Info'!N144&lt;&gt;"",IF('Member Info'!N144&lt;=$R$1,1,0),"")</f>
        <v/>
      </c>
      <c r="AG148" s="126" t="b">
        <f t="shared" si="36"/>
        <v>0</v>
      </c>
      <c r="AH148" s="126">
        <f t="shared" si="37"/>
        <v>0</v>
      </c>
      <c r="AJ148" s="126">
        <f t="shared" si="38"/>
        <v>0</v>
      </c>
      <c r="AK148" s="126">
        <f>IF('Member Info'!F144&gt;$R$1,1,0)</f>
        <v>0</v>
      </c>
      <c r="AL148" s="126" t="b">
        <f>IF(ISERROR(R148),ERROR.TYPE(#REF!)=ERROR.TYPE(R148),FALSE)</f>
        <v>0</v>
      </c>
      <c r="AM148" s="126" t="b">
        <f>IF(ISERROR(S148),ERROR.TYPE(#REF!)=ERROR.TYPE(S148),FALSE)</f>
        <v>0</v>
      </c>
      <c r="AN148" s="126">
        <f>IF(OR('Member Info'!F144&gt;=$S$1,'Member Info'!N144&gt;=$R$1),1,0)</f>
        <v>0</v>
      </c>
    </row>
    <row r="149" spans="1:40" x14ac:dyDescent="0.25">
      <c r="A149" s="4">
        <v>117</v>
      </c>
      <c r="B149" s="166">
        <f>'Member Info'!D145</f>
        <v>0</v>
      </c>
      <c r="C149" s="166">
        <f>'Member Info'!E145</f>
        <v>0</v>
      </c>
      <c r="D149" s="166" t="str">
        <f>'Member Info'!G145</f>
        <v/>
      </c>
      <c r="E149" s="167">
        <f>'Member Info'!B145</f>
        <v>0</v>
      </c>
      <c r="F149" s="244"/>
      <c r="G149" s="168" t="str">
        <f>IF(E149=0,"",
IF('Member Info'!$AM$19&lt;=$R$1,
SUMPRODUCT('Member Info'!L145+IF('Member Info'!H145&gt;'Member Info'!$AJ$12,'Member Info'!$AK$13,IF('Member Info'!H145&gt;'Member Info'!$AJ$11,'Member Info'!$AK$12,IF('Member Info'!H145&gt;'Member Info'!$AJ$10,'Member Info'!$AK$11,IF('Member Info'!H145&gt;'Member Info'!$AJ$9,'Member Info'!$AK$10,IF('Member Info'!H145&gt;'Member Info'!$AJ$8,'Member Info'!$AK$9,'Member Info'!$AK$8)))))),
SUMPRODUCT('Member Info'!L145+IF('Member Info'!H145&gt;'Member Info'!$AG$17,'Member Info'!$AH$18,IF('Member Info'!H145&gt;'Member Info'!$AG$16,'Member Info'!$AH$17,IF('Member Info'!H145&gt;'Member Info'!$AG$15,'Member Info'!$AH$16,IF('Member Info'!H145&gt;'Member Info'!$AG$14,'Member Info'!$AH$15,IF('Member Info'!H145&gt;'Member Info'!$AG$13,'Member Info'!$AH$14,IF('Member Info'!H145&gt;'Member Info'!$AG$12,'Member Info'!$AH$13,IF('Member Info'!H145&gt;'Member Info'!$AG$11,'Member Info'!$AH$12,IF('Member Info'!H145&gt;'Member Info'!$AG$10,'Member Info'!$AH$11,IF('Member Info'!H145&gt;'Member Info'!$AG$9,'Member Info'!$AH$10,IF('Member Info'!H145&gt;'Member Info'!$AG$8,'Member Info'!$AH$9,'Member Info'!$AH$8)))))))))))))</f>
        <v/>
      </c>
      <c r="H149" s="26"/>
      <c r="I149" s="26"/>
      <c r="J149" s="107" t="str">
        <f>IF(E149=0,"",IF('Member Info'!F145&gt;$S$1,CONCATENATE("Joined with practice on ", TEXT('Member Info'!F145, "DD/MM/YYYY")),IF('Member Info'!N145&lt;&gt;"",IF('Member Info'!N145&lt;$R$1,CONCATENATE("Left Scheme on ", TEXT('Member Info'!N145, "DD/MM/YYYY")),IF(ISERROR(G149),"Error Detected, No rate entered",IF(E149=0,"",IF(F149="","Error Detected, No Pensionable pay",IF(ISERROR(AB149)," Unknown Values entered.",IF(T149+U149&lt;1,"Acceptable",IF(R149+S149=200, "No Contributions Entered", IF(K149="","Error Detected, Choose reason&gt;",IF(X149="1",IF(T149=1,"Please Enter Deemed Pensionable Pay","Add Any Relevant Details Above"),"Please Give Details Above"))))))))),IF(ISERROR(G149),"Error Detected, No rate entered",IF(E149=0,"",IF(F149="","Error Detected, No Pensionable pay",IF(ISERROR(AB149)," Unknown Values entered.",IF(T149+U149&lt;1,"Acceptable",IF(R149+S149=200, "No Contributions Entered", IF(K149="","Error Detected, Choose reason&gt;",IF(X149="1",IF(T149=1,"Please Enter Deemed Pensionable Pay","Add relevant Details Above"),"Please give details Above")))))))))))</f>
        <v/>
      </c>
      <c r="K149" s="263"/>
      <c r="L149" s="93"/>
      <c r="M149" s="93" t="str">
        <f t="shared" si="20"/>
        <v/>
      </c>
      <c r="N149" s="96">
        <f t="shared" si="21"/>
        <v>0</v>
      </c>
      <c r="O149" s="96">
        <f t="shared" si="22"/>
        <v>0</v>
      </c>
      <c r="P149" s="220">
        <f>(ROUND((F149/100*'Member Info'!$W$2), 2))</f>
        <v>0</v>
      </c>
      <c r="Q149" s="220" t="e">
        <f t="shared" si="23"/>
        <v>#VALUE!</v>
      </c>
      <c r="R149" s="220" t="str">
        <f t="shared" si="24"/>
        <v/>
      </c>
      <c r="S149" s="229" t="str">
        <f t="shared" si="25"/>
        <v/>
      </c>
      <c r="T149" s="230" t="str">
        <f t="shared" si="26"/>
        <v/>
      </c>
      <c r="U149" s="230" t="str">
        <f t="shared" si="27"/>
        <v/>
      </c>
      <c r="V149" s="224">
        <f t="shared" si="28"/>
        <v>0</v>
      </c>
      <c r="W149" s="112">
        <f t="shared" si="29"/>
        <v>0</v>
      </c>
      <c r="X149" s="237" t="str">
        <f t="shared" si="30"/>
        <v/>
      </c>
      <c r="Y149" s="242" t="b">
        <f t="shared" si="31"/>
        <v>0</v>
      </c>
      <c r="Z149" s="237">
        <f t="shared" si="32"/>
        <v>0</v>
      </c>
      <c r="AA149" s="237">
        <f>IF('Member Info'!N145="",1,"")</f>
        <v>1</v>
      </c>
      <c r="AB149" s="245" t="e">
        <f t="shared" si="33"/>
        <v>#VALUE!</v>
      </c>
      <c r="AC149" s="132" t="str">
        <f t="shared" si="34"/>
        <v/>
      </c>
      <c r="AD149" s="126">
        <f t="shared" si="35"/>
        <v>1</v>
      </c>
      <c r="AE149" s="126" t="str">
        <f>IF('Member Info'!N145&lt;&gt;"",IF('Member Info'!N145&lt;=$R$1,1,0),"")</f>
        <v/>
      </c>
      <c r="AG149" s="126" t="b">
        <f t="shared" si="36"/>
        <v>0</v>
      </c>
      <c r="AH149" s="126">
        <f t="shared" si="37"/>
        <v>0</v>
      </c>
      <c r="AJ149" s="126">
        <f t="shared" si="38"/>
        <v>0</v>
      </c>
      <c r="AK149" s="126">
        <f>IF('Member Info'!F145&gt;$R$1,1,0)</f>
        <v>0</v>
      </c>
      <c r="AL149" s="126" t="b">
        <f>IF(ISERROR(R149),ERROR.TYPE(#REF!)=ERROR.TYPE(R149),FALSE)</f>
        <v>0</v>
      </c>
      <c r="AM149" s="126" t="b">
        <f>IF(ISERROR(S149),ERROR.TYPE(#REF!)=ERROR.TYPE(S149),FALSE)</f>
        <v>0</v>
      </c>
      <c r="AN149" s="126">
        <f>IF(OR('Member Info'!F145&gt;=$S$1,'Member Info'!N145&gt;=$R$1),1,0)</f>
        <v>0</v>
      </c>
    </row>
    <row r="150" spans="1:40" x14ac:dyDescent="0.25">
      <c r="A150" s="4">
        <v>118</v>
      </c>
      <c r="B150" s="166">
        <f>'Member Info'!D146</f>
        <v>0</v>
      </c>
      <c r="C150" s="166">
        <f>'Member Info'!E146</f>
        <v>0</v>
      </c>
      <c r="D150" s="166" t="str">
        <f>'Member Info'!G146</f>
        <v/>
      </c>
      <c r="E150" s="167">
        <f>'Member Info'!B146</f>
        <v>0</v>
      </c>
      <c r="F150" s="244"/>
      <c r="G150" s="168" t="str">
        <f>IF(E150=0,"",
IF('Member Info'!$AM$19&lt;=$R$1,
SUMPRODUCT('Member Info'!L146+IF('Member Info'!H146&gt;'Member Info'!$AJ$12,'Member Info'!$AK$13,IF('Member Info'!H146&gt;'Member Info'!$AJ$11,'Member Info'!$AK$12,IF('Member Info'!H146&gt;'Member Info'!$AJ$10,'Member Info'!$AK$11,IF('Member Info'!H146&gt;'Member Info'!$AJ$9,'Member Info'!$AK$10,IF('Member Info'!H146&gt;'Member Info'!$AJ$8,'Member Info'!$AK$9,'Member Info'!$AK$8)))))),
SUMPRODUCT('Member Info'!L146+IF('Member Info'!H146&gt;'Member Info'!$AG$17,'Member Info'!$AH$18,IF('Member Info'!H146&gt;'Member Info'!$AG$16,'Member Info'!$AH$17,IF('Member Info'!H146&gt;'Member Info'!$AG$15,'Member Info'!$AH$16,IF('Member Info'!H146&gt;'Member Info'!$AG$14,'Member Info'!$AH$15,IF('Member Info'!H146&gt;'Member Info'!$AG$13,'Member Info'!$AH$14,IF('Member Info'!H146&gt;'Member Info'!$AG$12,'Member Info'!$AH$13,IF('Member Info'!H146&gt;'Member Info'!$AG$11,'Member Info'!$AH$12,IF('Member Info'!H146&gt;'Member Info'!$AG$10,'Member Info'!$AH$11,IF('Member Info'!H146&gt;'Member Info'!$AG$9,'Member Info'!$AH$10,IF('Member Info'!H146&gt;'Member Info'!$AG$8,'Member Info'!$AH$9,'Member Info'!$AH$8)))))))))))))</f>
        <v/>
      </c>
      <c r="H150" s="26"/>
      <c r="I150" s="26"/>
      <c r="J150" s="107" t="str">
        <f>IF(E150=0,"",IF('Member Info'!F146&gt;$S$1,CONCATENATE("Joined with practice on ", TEXT('Member Info'!F146, "DD/MM/YYYY")),IF('Member Info'!N146&lt;&gt;"",IF('Member Info'!N146&lt;$R$1,CONCATENATE("Left Scheme on ", TEXT('Member Info'!N146, "DD/MM/YYYY")),IF(ISERROR(G150),"Error Detected, No rate entered",IF(E150=0,"",IF(F150="","Error Detected, No Pensionable pay",IF(ISERROR(AB150)," Unknown Values entered.",IF(T150+U150&lt;1,"Acceptable",IF(R150+S150=200, "No Contributions Entered", IF(K150="","Error Detected, Choose reason&gt;",IF(X150="1",IF(T150=1,"Please Enter Deemed Pensionable Pay","Add Any Relevant Details Above"),"Please Give Details Above"))))))))),IF(ISERROR(G150),"Error Detected, No rate entered",IF(E150=0,"",IF(F150="","Error Detected, No Pensionable pay",IF(ISERROR(AB150)," Unknown Values entered.",IF(T150+U150&lt;1,"Acceptable",IF(R150+S150=200, "No Contributions Entered", IF(K150="","Error Detected, Choose reason&gt;",IF(X150="1",IF(T150=1,"Please Enter Deemed Pensionable Pay","Add relevant Details Above"),"Please give details Above")))))))))))</f>
        <v/>
      </c>
      <c r="K150" s="263"/>
      <c r="L150" s="93"/>
      <c r="M150" s="93" t="str">
        <f t="shared" si="20"/>
        <v/>
      </c>
      <c r="N150" s="96">
        <f t="shared" si="21"/>
        <v>0</v>
      </c>
      <c r="O150" s="96">
        <f t="shared" si="22"/>
        <v>0</v>
      </c>
      <c r="P150" s="220">
        <f>(ROUND((F150/100*'Member Info'!$W$2), 2))</f>
        <v>0</v>
      </c>
      <c r="Q150" s="220" t="e">
        <f t="shared" si="23"/>
        <v>#VALUE!</v>
      </c>
      <c r="R150" s="220" t="str">
        <f t="shared" si="24"/>
        <v/>
      </c>
      <c r="S150" s="229" t="str">
        <f t="shared" si="25"/>
        <v/>
      </c>
      <c r="T150" s="230" t="str">
        <f t="shared" si="26"/>
        <v/>
      </c>
      <c r="U150" s="230" t="str">
        <f t="shared" si="27"/>
        <v/>
      </c>
      <c r="V150" s="224">
        <f t="shared" si="28"/>
        <v>0</v>
      </c>
      <c r="W150" s="112">
        <f t="shared" si="29"/>
        <v>0</v>
      </c>
      <c r="X150" s="237" t="str">
        <f t="shared" si="30"/>
        <v/>
      </c>
      <c r="Y150" s="242" t="b">
        <f t="shared" si="31"/>
        <v>0</v>
      </c>
      <c r="Z150" s="237">
        <f t="shared" si="32"/>
        <v>0</v>
      </c>
      <c r="AA150" s="237">
        <f>IF('Member Info'!N146="",1,"")</f>
        <v>1</v>
      </c>
      <c r="AB150" s="245" t="e">
        <f t="shared" si="33"/>
        <v>#VALUE!</v>
      </c>
      <c r="AC150" s="132" t="str">
        <f t="shared" si="34"/>
        <v/>
      </c>
      <c r="AD150" s="126">
        <f t="shared" si="35"/>
        <v>1</v>
      </c>
      <c r="AE150" s="126" t="str">
        <f>IF('Member Info'!N146&lt;&gt;"",IF('Member Info'!N146&lt;=$R$1,1,0),"")</f>
        <v/>
      </c>
      <c r="AG150" s="126" t="b">
        <f t="shared" si="36"/>
        <v>0</v>
      </c>
      <c r="AH150" s="126">
        <f t="shared" si="37"/>
        <v>0</v>
      </c>
      <c r="AJ150" s="126">
        <f t="shared" si="38"/>
        <v>0</v>
      </c>
      <c r="AK150" s="126">
        <f>IF('Member Info'!F146&gt;$R$1,1,0)</f>
        <v>0</v>
      </c>
      <c r="AL150" s="126" t="b">
        <f>IF(ISERROR(R150),ERROR.TYPE(#REF!)=ERROR.TYPE(R150),FALSE)</f>
        <v>0</v>
      </c>
      <c r="AM150" s="126" t="b">
        <f>IF(ISERROR(S150),ERROR.TYPE(#REF!)=ERROR.TYPE(S150),FALSE)</f>
        <v>0</v>
      </c>
      <c r="AN150" s="126">
        <f>IF(OR('Member Info'!F146&gt;=$S$1,'Member Info'!N146&gt;=$R$1),1,0)</f>
        <v>0</v>
      </c>
    </row>
    <row r="151" spans="1:40" x14ac:dyDescent="0.25">
      <c r="A151" s="4">
        <v>119</v>
      </c>
      <c r="B151" s="166">
        <f>'Member Info'!D147</f>
        <v>0</v>
      </c>
      <c r="C151" s="166">
        <f>'Member Info'!E147</f>
        <v>0</v>
      </c>
      <c r="D151" s="166" t="str">
        <f>'Member Info'!G147</f>
        <v/>
      </c>
      <c r="E151" s="167">
        <f>'Member Info'!B147</f>
        <v>0</v>
      </c>
      <c r="F151" s="244"/>
      <c r="G151" s="168" t="str">
        <f>IF(E151=0,"",
IF('Member Info'!$AM$19&lt;=$R$1,
SUMPRODUCT('Member Info'!L147+IF('Member Info'!H147&gt;'Member Info'!$AJ$12,'Member Info'!$AK$13,IF('Member Info'!H147&gt;'Member Info'!$AJ$11,'Member Info'!$AK$12,IF('Member Info'!H147&gt;'Member Info'!$AJ$10,'Member Info'!$AK$11,IF('Member Info'!H147&gt;'Member Info'!$AJ$9,'Member Info'!$AK$10,IF('Member Info'!H147&gt;'Member Info'!$AJ$8,'Member Info'!$AK$9,'Member Info'!$AK$8)))))),
SUMPRODUCT('Member Info'!L147+IF('Member Info'!H147&gt;'Member Info'!$AG$17,'Member Info'!$AH$18,IF('Member Info'!H147&gt;'Member Info'!$AG$16,'Member Info'!$AH$17,IF('Member Info'!H147&gt;'Member Info'!$AG$15,'Member Info'!$AH$16,IF('Member Info'!H147&gt;'Member Info'!$AG$14,'Member Info'!$AH$15,IF('Member Info'!H147&gt;'Member Info'!$AG$13,'Member Info'!$AH$14,IF('Member Info'!H147&gt;'Member Info'!$AG$12,'Member Info'!$AH$13,IF('Member Info'!H147&gt;'Member Info'!$AG$11,'Member Info'!$AH$12,IF('Member Info'!H147&gt;'Member Info'!$AG$10,'Member Info'!$AH$11,IF('Member Info'!H147&gt;'Member Info'!$AG$9,'Member Info'!$AH$10,IF('Member Info'!H147&gt;'Member Info'!$AG$8,'Member Info'!$AH$9,'Member Info'!$AH$8)))))))))))))</f>
        <v/>
      </c>
      <c r="H151" s="26"/>
      <c r="I151" s="26"/>
      <c r="J151" s="107" t="str">
        <f>IF(E151=0,"",IF('Member Info'!F147&gt;$S$1,CONCATENATE("Joined with practice on ", TEXT('Member Info'!F147, "DD/MM/YYYY")),IF('Member Info'!N147&lt;&gt;"",IF('Member Info'!N147&lt;$R$1,CONCATENATE("Left Scheme on ", TEXT('Member Info'!N147, "DD/MM/YYYY")),IF(ISERROR(G151),"Error Detected, No rate entered",IF(E151=0,"",IF(F151="","Error Detected, No Pensionable pay",IF(ISERROR(AB151)," Unknown Values entered.",IF(T151+U151&lt;1,"Acceptable",IF(R151+S151=200, "No Contributions Entered", IF(K151="","Error Detected, Choose reason&gt;",IF(X151="1",IF(T151=1,"Please Enter Deemed Pensionable Pay","Add Any Relevant Details Above"),"Please Give Details Above"))))))))),IF(ISERROR(G151),"Error Detected, No rate entered",IF(E151=0,"",IF(F151="","Error Detected, No Pensionable pay",IF(ISERROR(AB151)," Unknown Values entered.",IF(T151+U151&lt;1,"Acceptable",IF(R151+S151=200, "No Contributions Entered", IF(K151="","Error Detected, Choose reason&gt;",IF(X151="1",IF(T151=1,"Please Enter Deemed Pensionable Pay","Add relevant Details Above"),"Please give details Above")))))))))))</f>
        <v/>
      </c>
      <c r="K151" s="263"/>
      <c r="L151" s="93"/>
      <c r="M151" s="93" t="str">
        <f t="shared" si="20"/>
        <v/>
      </c>
      <c r="N151" s="96">
        <f t="shared" si="21"/>
        <v>0</v>
      </c>
      <c r="O151" s="96">
        <f t="shared" si="22"/>
        <v>0</v>
      </c>
      <c r="P151" s="220">
        <f>(ROUND((F151/100*'Member Info'!$W$2), 2))</f>
        <v>0</v>
      </c>
      <c r="Q151" s="220" t="e">
        <f t="shared" si="23"/>
        <v>#VALUE!</v>
      </c>
      <c r="R151" s="220" t="str">
        <f t="shared" si="24"/>
        <v/>
      </c>
      <c r="S151" s="229" t="str">
        <f t="shared" si="25"/>
        <v/>
      </c>
      <c r="T151" s="230" t="str">
        <f t="shared" si="26"/>
        <v/>
      </c>
      <c r="U151" s="230" t="str">
        <f t="shared" si="27"/>
        <v/>
      </c>
      <c r="V151" s="224">
        <f t="shared" si="28"/>
        <v>0</v>
      </c>
      <c r="W151" s="112">
        <f t="shared" si="29"/>
        <v>0</v>
      </c>
      <c r="X151" s="237" t="str">
        <f t="shared" si="30"/>
        <v/>
      </c>
      <c r="Y151" s="242" t="b">
        <f t="shared" si="31"/>
        <v>0</v>
      </c>
      <c r="Z151" s="237">
        <f t="shared" si="32"/>
        <v>0</v>
      </c>
      <c r="AA151" s="237">
        <f>IF('Member Info'!N147="",1,"")</f>
        <v>1</v>
      </c>
      <c r="AB151" s="245" t="e">
        <f t="shared" si="33"/>
        <v>#VALUE!</v>
      </c>
      <c r="AC151" s="132" t="str">
        <f t="shared" si="34"/>
        <v/>
      </c>
      <c r="AD151" s="126">
        <f t="shared" si="35"/>
        <v>1</v>
      </c>
      <c r="AE151" s="126" t="str">
        <f>IF('Member Info'!N147&lt;&gt;"",IF('Member Info'!N147&lt;=$R$1,1,0),"")</f>
        <v/>
      </c>
      <c r="AG151" s="126" t="b">
        <f t="shared" si="36"/>
        <v>0</v>
      </c>
      <c r="AH151" s="126">
        <f t="shared" si="37"/>
        <v>0</v>
      </c>
      <c r="AJ151" s="126">
        <f t="shared" si="38"/>
        <v>0</v>
      </c>
      <c r="AK151" s="126">
        <f>IF('Member Info'!F147&gt;$R$1,1,0)</f>
        <v>0</v>
      </c>
      <c r="AL151" s="126" t="b">
        <f>IF(ISERROR(R151),ERROR.TYPE(#REF!)=ERROR.TYPE(R151),FALSE)</f>
        <v>0</v>
      </c>
      <c r="AM151" s="126" t="b">
        <f>IF(ISERROR(S151),ERROR.TYPE(#REF!)=ERROR.TYPE(S151),FALSE)</f>
        <v>0</v>
      </c>
      <c r="AN151" s="126">
        <f>IF(OR('Member Info'!F147&gt;=$S$1,'Member Info'!N147&gt;=$R$1),1,0)</f>
        <v>0</v>
      </c>
    </row>
    <row r="152" spans="1:40" x14ac:dyDescent="0.25">
      <c r="A152" s="4">
        <v>120</v>
      </c>
      <c r="B152" s="166">
        <f>'Member Info'!D148</f>
        <v>0</v>
      </c>
      <c r="C152" s="166">
        <f>'Member Info'!E148</f>
        <v>0</v>
      </c>
      <c r="D152" s="166" t="str">
        <f>'Member Info'!G148</f>
        <v/>
      </c>
      <c r="E152" s="167">
        <f>'Member Info'!B148</f>
        <v>0</v>
      </c>
      <c r="F152" s="244"/>
      <c r="G152" s="168" t="str">
        <f>IF(E152=0,"",
IF('Member Info'!$AM$19&lt;=$R$1,
SUMPRODUCT('Member Info'!L148+IF('Member Info'!H148&gt;'Member Info'!$AJ$12,'Member Info'!$AK$13,IF('Member Info'!H148&gt;'Member Info'!$AJ$11,'Member Info'!$AK$12,IF('Member Info'!H148&gt;'Member Info'!$AJ$10,'Member Info'!$AK$11,IF('Member Info'!H148&gt;'Member Info'!$AJ$9,'Member Info'!$AK$10,IF('Member Info'!H148&gt;'Member Info'!$AJ$8,'Member Info'!$AK$9,'Member Info'!$AK$8)))))),
SUMPRODUCT('Member Info'!L148+IF('Member Info'!H148&gt;'Member Info'!$AG$17,'Member Info'!$AH$18,IF('Member Info'!H148&gt;'Member Info'!$AG$16,'Member Info'!$AH$17,IF('Member Info'!H148&gt;'Member Info'!$AG$15,'Member Info'!$AH$16,IF('Member Info'!H148&gt;'Member Info'!$AG$14,'Member Info'!$AH$15,IF('Member Info'!H148&gt;'Member Info'!$AG$13,'Member Info'!$AH$14,IF('Member Info'!H148&gt;'Member Info'!$AG$12,'Member Info'!$AH$13,IF('Member Info'!H148&gt;'Member Info'!$AG$11,'Member Info'!$AH$12,IF('Member Info'!H148&gt;'Member Info'!$AG$10,'Member Info'!$AH$11,IF('Member Info'!H148&gt;'Member Info'!$AG$9,'Member Info'!$AH$10,IF('Member Info'!H148&gt;'Member Info'!$AG$8,'Member Info'!$AH$9,'Member Info'!$AH$8)))))))))))))</f>
        <v/>
      </c>
      <c r="H152" s="26"/>
      <c r="I152" s="26"/>
      <c r="J152" s="107" t="str">
        <f>IF(E152=0,"",IF('Member Info'!F148&gt;$S$1,CONCATENATE("Joined with practice on ", TEXT('Member Info'!F148, "DD/MM/YYYY")),IF('Member Info'!N148&lt;&gt;"",IF('Member Info'!N148&lt;$R$1,CONCATENATE("Left Scheme on ", TEXT('Member Info'!N148, "DD/MM/YYYY")),IF(ISERROR(G152),"Error Detected, No rate entered",IF(E152=0,"",IF(F152="","Error Detected, No Pensionable pay",IF(ISERROR(AB152)," Unknown Values entered.",IF(T152+U152&lt;1,"Acceptable",IF(R152+S152=200, "No Contributions Entered", IF(K152="","Error Detected, Choose reason&gt;",IF(X152="1",IF(T152=1,"Please Enter Deemed Pensionable Pay","Add Any Relevant Details Above"),"Please Give Details Above"))))))))),IF(ISERROR(G152),"Error Detected, No rate entered",IF(E152=0,"",IF(F152="","Error Detected, No Pensionable pay",IF(ISERROR(AB152)," Unknown Values entered.",IF(T152+U152&lt;1,"Acceptable",IF(R152+S152=200, "No Contributions Entered", IF(K152="","Error Detected, Choose reason&gt;",IF(X152="1",IF(T152=1,"Please Enter Deemed Pensionable Pay","Add relevant Details Above"),"Please give details Above")))))))))))</f>
        <v/>
      </c>
      <c r="K152" s="263"/>
      <c r="L152" s="93"/>
      <c r="M152" s="93" t="str">
        <f t="shared" si="20"/>
        <v/>
      </c>
      <c r="N152" s="96">
        <f t="shared" si="21"/>
        <v>0</v>
      </c>
      <c r="O152" s="96">
        <f t="shared" si="22"/>
        <v>0</v>
      </c>
      <c r="P152" s="220">
        <f>(ROUND((F152/100*'Member Info'!$W$2), 2))</f>
        <v>0</v>
      </c>
      <c r="Q152" s="220" t="e">
        <f t="shared" si="23"/>
        <v>#VALUE!</v>
      </c>
      <c r="R152" s="220" t="str">
        <f t="shared" si="24"/>
        <v/>
      </c>
      <c r="S152" s="229" t="str">
        <f t="shared" si="25"/>
        <v/>
      </c>
      <c r="T152" s="230" t="str">
        <f t="shared" si="26"/>
        <v/>
      </c>
      <c r="U152" s="230" t="str">
        <f t="shared" si="27"/>
        <v/>
      </c>
      <c r="V152" s="224">
        <f t="shared" si="28"/>
        <v>0</v>
      </c>
      <c r="W152" s="112">
        <f t="shared" si="29"/>
        <v>0</v>
      </c>
      <c r="X152" s="237" t="str">
        <f t="shared" si="30"/>
        <v/>
      </c>
      <c r="Y152" s="242" t="b">
        <f t="shared" si="31"/>
        <v>0</v>
      </c>
      <c r="Z152" s="237">
        <f t="shared" si="32"/>
        <v>0</v>
      </c>
      <c r="AA152" s="237">
        <f>IF('Member Info'!N148="",1,"")</f>
        <v>1</v>
      </c>
      <c r="AB152" s="245" t="e">
        <f t="shared" si="33"/>
        <v>#VALUE!</v>
      </c>
      <c r="AC152" s="132" t="str">
        <f t="shared" si="34"/>
        <v/>
      </c>
      <c r="AD152" s="126">
        <f t="shared" si="35"/>
        <v>1</v>
      </c>
      <c r="AE152" s="126" t="str">
        <f>IF('Member Info'!N148&lt;&gt;"",IF('Member Info'!N148&lt;=$R$1,1,0),"")</f>
        <v/>
      </c>
      <c r="AG152" s="126" t="b">
        <f t="shared" si="36"/>
        <v>0</v>
      </c>
      <c r="AH152" s="126">
        <f t="shared" si="37"/>
        <v>0</v>
      </c>
      <c r="AJ152" s="126">
        <f t="shared" si="38"/>
        <v>0</v>
      </c>
      <c r="AK152" s="126">
        <f>IF('Member Info'!F148&gt;$R$1,1,0)</f>
        <v>0</v>
      </c>
      <c r="AL152" s="126" t="b">
        <f>IF(ISERROR(R152),ERROR.TYPE(#REF!)=ERROR.TYPE(R152),FALSE)</f>
        <v>0</v>
      </c>
      <c r="AM152" s="126" t="b">
        <f>IF(ISERROR(S152),ERROR.TYPE(#REF!)=ERROR.TYPE(S152),FALSE)</f>
        <v>0</v>
      </c>
      <c r="AN152" s="126">
        <f>IF(OR('Member Info'!F148&gt;=$S$1,'Member Info'!N148&gt;=$R$1),1,0)</f>
        <v>0</v>
      </c>
    </row>
    <row r="153" spans="1:40" x14ac:dyDescent="0.25">
      <c r="A153" s="4">
        <v>121</v>
      </c>
      <c r="B153" s="166">
        <f>'Member Info'!D149</f>
        <v>0</v>
      </c>
      <c r="C153" s="166">
        <f>'Member Info'!E149</f>
        <v>0</v>
      </c>
      <c r="D153" s="166" t="str">
        <f>'Member Info'!G149</f>
        <v/>
      </c>
      <c r="E153" s="167">
        <f>'Member Info'!B149</f>
        <v>0</v>
      </c>
      <c r="F153" s="244"/>
      <c r="G153" s="168" t="str">
        <f>IF(E153=0,"",
IF('Member Info'!$AM$19&lt;=$R$1,
SUMPRODUCT('Member Info'!L149+IF('Member Info'!H149&gt;'Member Info'!$AJ$12,'Member Info'!$AK$13,IF('Member Info'!H149&gt;'Member Info'!$AJ$11,'Member Info'!$AK$12,IF('Member Info'!H149&gt;'Member Info'!$AJ$10,'Member Info'!$AK$11,IF('Member Info'!H149&gt;'Member Info'!$AJ$9,'Member Info'!$AK$10,IF('Member Info'!H149&gt;'Member Info'!$AJ$8,'Member Info'!$AK$9,'Member Info'!$AK$8)))))),
SUMPRODUCT('Member Info'!L149+IF('Member Info'!H149&gt;'Member Info'!$AG$17,'Member Info'!$AH$18,IF('Member Info'!H149&gt;'Member Info'!$AG$16,'Member Info'!$AH$17,IF('Member Info'!H149&gt;'Member Info'!$AG$15,'Member Info'!$AH$16,IF('Member Info'!H149&gt;'Member Info'!$AG$14,'Member Info'!$AH$15,IF('Member Info'!H149&gt;'Member Info'!$AG$13,'Member Info'!$AH$14,IF('Member Info'!H149&gt;'Member Info'!$AG$12,'Member Info'!$AH$13,IF('Member Info'!H149&gt;'Member Info'!$AG$11,'Member Info'!$AH$12,IF('Member Info'!H149&gt;'Member Info'!$AG$10,'Member Info'!$AH$11,IF('Member Info'!H149&gt;'Member Info'!$AG$9,'Member Info'!$AH$10,IF('Member Info'!H149&gt;'Member Info'!$AG$8,'Member Info'!$AH$9,'Member Info'!$AH$8)))))))))))))</f>
        <v/>
      </c>
      <c r="H153" s="26"/>
      <c r="I153" s="26"/>
      <c r="J153" s="107" t="str">
        <f>IF(E153=0,"",IF('Member Info'!F149&gt;$S$1,CONCATENATE("Joined with practice on ", TEXT('Member Info'!F149, "DD/MM/YYYY")),IF('Member Info'!N149&lt;&gt;"",IF('Member Info'!N149&lt;$R$1,CONCATENATE("Left Scheme on ", TEXT('Member Info'!N149, "DD/MM/YYYY")),IF(ISERROR(G153),"Error Detected, No rate entered",IF(E153=0,"",IF(F153="","Error Detected, No Pensionable pay",IF(ISERROR(AB153)," Unknown Values entered.",IF(T153+U153&lt;1,"Acceptable",IF(R153+S153=200, "No Contributions Entered", IF(K153="","Error Detected, Choose reason&gt;",IF(X153="1",IF(T153=1,"Please Enter Deemed Pensionable Pay","Add Any Relevant Details Above"),"Please Give Details Above"))))))))),IF(ISERROR(G153),"Error Detected, No rate entered",IF(E153=0,"",IF(F153="","Error Detected, No Pensionable pay",IF(ISERROR(AB153)," Unknown Values entered.",IF(T153+U153&lt;1,"Acceptable",IF(R153+S153=200, "No Contributions Entered", IF(K153="","Error Detected, Choose reason&gt;",IF(X153="1",IF(T153=1,"Please Enter Deemed Pensionable Pay","Add relevant Details Above"),"Please give details Above")))))))))))</f>
        <v/>
      </c>
      <c r="K153" s="263"/>
      <c r="L153" s="93"/>
      <c r="M153" s="93" t="str">
        <f t="shared" si="20"/>
        <v/>
      </c>
      <c r="N153" s="96">
        <f t="shared" si="21"/>
        <v>0</v>
      </c>
      <c r="O153" s="96">
        <f t="shared" si="22"/>
        <v>0</v>
      </c>
      <c r="P153" s="220">
        <f>(ROUND((F153/100*'Member Info'!$W$2), 2))</f>
        <v>0</v>
      </c>
      <c r="Q153" s="220" t="e">
        <f t="shared" si="23"/>
        <v>#VALUE!</v>
      </c>
      <c r="R153" s="220" t="str">
        <f t="shared" si="24"/>
        <v/>
      </c>
      <c r="S153" s="229" t="str">
        <f t="shared" si="25"/>
        <v/>
      </c>
      <c r="T153" s="230" t="str">
        <f t="shared" si="26"/>
        <v/>
      </c>
      <c r="U153" s="230" t="str">
        <f t="shared" si="27"/>
        <v/>
      </c>
      <c r="V153" s="224">
        <f t="shared" si="28"/>
        <v>0</v>
      </c>
      <c r="W153" s="112">
        <f t="shared" si="29"/>
        <v>0</v>
      </c>
      <c r="X153" s="237" t="str">
        <f t="shared" si="30"/>
        <v/>
      </c>
      <c r="Y153" s="242" t="b">
        <f t="shared" si="31"/>
        <v>0</v>
      </c>
      <c r="Z153" s="237">
        <f t="shared" si="32"/>
        <v>0</v>
      </c>
      <c r="AA153" s="237">
        <f>IF('Member Info'!N149="",1,"")</f>
        <v>1</v>
      </c>
      <c r="AB153" s="245" t="e">
        <f t="shared" si="33"/>
        <v>#VALUE!</v>
      </c>
      <c r="AC153" s="132" t="str">
        <f t="shared" si="34"/>
        <v/>
      </c>
      <c r="AD153" s="126">
        <f t="shared" si="35"/>
        <v>1</v>
      </c>
      <c r="AE153" s="126" t="str">
        <f>IF('Member Info'!N149&lt;&gt;"",IF('Member Info'!N149&lt;=$R$1,1,0),"")</f>
        <v/>
      </c>
      <c r="AG153" s="126" t="b">
        <f t="shared" si="36"/>
        <v>0</v>
      </c>
      <c r="AH153" s="126">
        <f t="shared" si="37"/>
        <v>0</v>
      </c>
      <c r="AJ153" s="126">
        <f t="shared" si="38"/>
        <v>0</v>
      </c>
      <c r="AK153" s="126">
        <f>IF('Member Info'!F149&gt;$R$1,1,0)</f>
        <v>0</v>
      </c>
      <c r="AL153" s="126" t="b">
        <f>IF(ISERROR(R153),ERROR.TYPE(#REF!)=ERROR.TYPE(R153),FALSE)</f>
        <v>0</v>
      </c>
      <c r="AM153" s="126" t="b">
        <f>IF(ISERROR(S153),ERROR.TYPE(#REF!)=ERROR.TYPE(S153),FALSE)</f>
        <v>0</v>
      </c>
      <c r="AN153" s="126">
        <f>IF(OR('Member Info'!F149&gt;=$S$1,'Member Info'!N149&gt;=$R$1),1,0)</f>
        <v>0</v>
      </c>
    </row>
    <row r="154" spans="1:40" x14ac:dyDescent="0.25">
      <c r="A154" s="4">
        <v>122</v>
      </c>
      <c r="B154" s="166">
        <f>'Member Info'!D150</f>
        <v>0</v>
      </c>
      <c r="C154" s="166">
        <f>'Member Info'!E150</f>
        <v>0</v>
      </c>
      <c r="D154" s="166" t="str">
        <f>'Member Info'!G150</f>
        <v/>
      </c>
      <c r="E154" s="167">
        <f>'Member Info'!B150</f>
        <v>0</v>
      </c>
      <c r="F154" s="244"/>
      <c r="G154" s="168" t="str">
        <f>IF(E154=0,"",
IF('Member Info'!$AM$19&lt;=$R$1,
SUMPRODUCT('Member Info'!L150+IF('Member Info'!H150&gt;'Member Info'!$AJ$12,'Member Info'!$AK$13,IF('Member Info'!H150&gt;'Member Info'!$AJ$11,'Member Info'!$AK$12,IF('Member Info'!H150&gt;'Member Info'!$AJ$10,'Member Info'!$AK$11,IF('Member Info'!H150&gt;'Member Info'!$AJ$9,'Member Info'!$AK$10,IF('Member Info'!H150&gt;'Member Info'!$AJ$8,'Member Info'!$AK$9,'Member Info'!$AK$8)))))),
SUMPRODUCT('Member Info'!L150+IF('Member Info'!H150&gt;'Member Info'!$AG$17,'Member Info'!$AH$18,IF('Member Info'!H150&gt;'Member Info'!$AG$16,'Member Info'!$AH$17,IF('Member Info'!H150&gt;'Member Info'!$AG$15,'Member Info'!$AH$16,IF('Member Info'!H150&gt;'Member Info'!$AG$14,'Member Info'!$AH$15,IF('Member Info'!H150&gt;'Member Info'!$AG$13,'Member Info'!$AH$14,IF('Member Info'!H150&gt;'Member Info'!$AG$12,'Member Info'!$AH$13,IF('Member Info'!H150&gt;'Member Info'!$AG$11,'Member Info'!$AH$12,IF('Member Info'!H150&gt;'Member Info'!$AG$10,'Member Info'!$AH$11,IF('Member Info'!H150&gt;'Member Info'!$AG$9,'Member Info'!$AH$10,IF('Member Info'!H150&gt;'Member Info'!$AG$8,'Member Info'!$AH$9,'Member Info'!$AH$8)))))))))))))</f>
        <v/>
      </c>
      <c r="H154" s="26"/>
      <c r="I154" s="26"/>
      <c r="J154" s="107" t="str">
        <f>IF(E154=0,"",IF('Member Info'!F150&gt;$S$1,CONCATENATE("Joined with practice on ", TEXT('Member Info'!F150, "DD/MM/YYYY")),IF('Member Info'!N150&lt;&gt;"",IF('Member Info'!N150&lt;$R$1,CONCATENATE("Left Scheme on ", TEXT('Member Info'!N150, "DD/MM/YYYY")),IF(ISERROR(G154),"Error Detected, No rate entered",IF(E154=0,"",IF(F154="","Error Detected, No Pensionable pay",IF(ISERROR(AB154)," Unknown Values entered.",IF(T154+U154&lt;1,"Acceptable",IF(R154+S154=200, "No Contributions Entered", IF(K154="","Error Detected, Choose reason&gt;",IF(X154="1",IF(T154=1,"Please Enter Deemed Pensionable Pay","Add Any Relevant Details Above"),"Please Give Details Above"))))))))),IF(ISERROR(G154),"Error Detected, No rate entered",IF(E154=0,"",IF(F154="","Error Detected, No Pensionable pay",IF(ISERROR(AB154)," Unknown Values entered.",IF(T154+U154&lt;1,"Acceptable",IF(R154+S154=200, "No Contributions Entered", IF(K154="","Error Detected, Choose reason&gt;",IF(X154="1",IF(T154=1,"Please Enter Deemed Pensionable Pay","Add relevant Details Above"),"Please give details Above")))))))))))</f>
        <v/>
      </c>
      <c r="K154" s="263"/>
      <c r="L154" s="93"/>
      <c r="M154" s="93" t="str">
        <f t="shared" si="20"/>
        <v/>
      </c>
      <c r="N154" s="96">
        <f t="shared" si="21"/>
        <v>0</v>
      </c>
      <c r="O154" s="96">
        <f t="shared" si="22"/>
        <v>0</v>
      </c>
      <c r="P154" s="220">
        <f>(ROUND((F154/100*'Member Info'!$W$2), 2))</f>
        <v>0</v>
      </c>
      <c r="Q154" s="220" t="e">
        <f t="shared" si="23"/>
        <v>#VALUE!</v>
      </c>
      <c r="R154" s="220" t="str">
        <f t="shared" si="24"/>
        <v/>
      </c>
      <c r="S154" s="229" t="str">
        <f t="shared" si="25"/>
        <v/>
      </c>
      <c r="T154" s="230" t="str">
        <f t="shared" si="26"/>
        <v/>
      </c>
      <c r="U154" s="230" t="str">
        <f t="shared" si="27"/>
        <v/>
      </c>
      <c r="V154" s="224">
        <f t="shared" si="28"/>
        <v>0</v>
      </c>
      <c r="W154" s="112">
        <f t="shared" si="29"/>
        <v>0</v>
      </c>
      <c r="X154" s="237" t="str">
        <f t="shared" si="30"/>
        <v/>
      </c>
      <c r="Y154" s="242" t="b">
        <f t="shared" si="31"/>
        <v>0</v>
      </c>
      <c r="Z154" s="237">
        <f t="shared" si="32"/>
        <v>0</v>
      </c>
      <c r="AA154" s="237">
        <f>IF('Member Info'!N150="",1,"")</f>
        <v>1</v>
      </c>
      <c r="AB154" s="245" t="e">
        <f t="shared" si="33"/>
        <v>#VALUE!</v>
      </c>
      <c r="AC154" s="132" t="str">
        <f t="shared" si="34"/>
        <v/>
      </c>
      <c r="AD154" s="126">
        <f t="shared" si="35"/>
        <v>1</v>
      </c>
      <c r="AE154" s="126" t="str">
        <f>IF('Member Info'!N150&lt;&gt;"",IF('Member Info'!N150&lt;=$R$1,1,0),"")</f>
        <v/>
      </c>
      <c r="AG154" s="126" t="b">
        <f t="shared" si="36"/>
        <v>0</v>
      </c>
      <c r="AH154" s="126">
        <f t="shared" si="37"/>
        <v>0</v>
      </c>
      <c r="AJ154" s="126">
        <f t="shared" si="38"/>
        <v>0</v>
      </c>
      <c r="AK154" s="126">
        <f>IF('Member Info'!F150&gt;$R$1,1,0)</f>
        <v>0</v>
      </c>
      <c r="AL154" s="126" t="b">
        <f>IF(ISERROR(R154),ERROR.TYPE(#REF!)=ERROR.TYPE(R154),FALSE)</f>
        <v>0</v>
      </c>
      <c r="AM154" s="126" t="b">
        <f>IF(ISERROR(S154),ERROR.TYPE(#REF!)=ERROR.TYPE(S154),FALSE)</f>
        <v>0</v>
      </c>
      <c r="AN154" s="126">
        <f>IF(OR('Member Info'!F150&gt;=$S$1,'Member Info'!N150&gt;=$R$1),1,0)</f>
        <v>0</v>
      </c>
    </row>
    <row r="155" spans="1:40" x14ac:dyDescent="0.25">
      <c r="A155" s="4">
        <v>123</v>
      </c>
      <c r="B155" s="166">
        <f>'Member Info'!D151</f>
        <v>0</v>
      </c>
      <c r="C155" s="166">
        <f>'Member Info'!E151</f>
        <v>0</v>
      </c>
      <c r="D155" s="166" t="str">
        <f>'Member Info'!G151</f>
        <v/>
      </c>
      <c r="E155" s="167">
        <f>'Member Info'!B151</f>
        <v>0</v>
      </c>
      <c r="F155" s="244"/>
      <c r="G155" s="168" t="str">
        <f>IF(E155=0,"",
IF('Member Info'!$AM$19&lt;=$R$1,
SUMPRODUCT('Member Info'!L151+IF('Member Info'!H151&gt;'Member Info'!$AJ$12,'Member Info'!$AK$13,IF('Member Info'!H151&gt;'Member Info'!$AJ$11,'Member Info'!$AK$12,IF('Member Info'!H151&gt;'Member Info'!$AJ$10,'Member Info'!$AK$11,IF('Member Info'!H151&gt;'Member Info'!$AJ$9,'Member Info'!$AK$10,IF('Member Info'!H151&gt;'Member Info'!$AJ$8,'Member Info'!$AK$9,'Member Info'!$AK$8)))))),
SUMPRODUCT('Member Info'!L151+IF('Member Info'!H151&gt;'Member Info'!$AG$17,'Member Info'!$AH$18,IF('Member Info'!H151&gt;'Member Info'!$AG$16,'Member Info'!$AH$17,IF('Member Info'!H151&gt;'Member Info'!$AG$15,'Member Info'!$AH$16,IF('Member Info'!H151&gt;'Member Info'!$AG$14,'Member Info'!$AH$15,IF('Member Info'!H151&gt;'Member Info'!$AG$13,'Member Info'!$AH$14,IF('Member Info'!H151&gt;'Member Info'!$AG$12,'Member Info'!$AH$13,IF('Member Info'!H151&gt;'Member Info'!$AG$11,'Member Info'!$AH$12,IF('Member Info'!H151&gt;'Member Info'!$AG$10,'Member Info'!$AH$11,IF('Member Info'!H151&gt;'Member Info'!$AG$9,'Member Info'!$AH$10,IF('Member Info'!H151&gt;'Member Info'!$AG$8,'Member Info'!$AH$9,'Member Info'!$AH$8)))))))))))))</f>
        <v/>
      </c>
      <c r="H155" s="26"/>
      <c r="I155" s="26"/>
      <c r="J155" s="107" t="str">
        <f>IF(E155=0,"",IF('Member Info'!F151&gt;$S$1,CONCATENATE("Joined with practice on ", TEXT('Member Info'!F151, "DD/MM/YYYY")),IF('Member Info'!N151&lt;&gt;"",IF('Member Info'!N151&lt;$R$1,CONCATENATE("Left Scheme on ", TEXT('Member Info'!N151, "DD/MM/YYYY")),IF(ISERROR(G155),"Error Detected, No rate entered",IF(E155=0,"",IF(F155="","Error Detected, No Pensionable pay",IF(ISERROR(AB155)," Unknown Values entered.",IF(T155+U155&lt;1,"Acceptable",IF(R155+S155=200, "No Contributions Entered", IF(K155="","Error Detected, Choose reason&gt;",IF(X155="1",IF(T155=1,"Please Enter Deemed Pensionable Pay","Add Any Relevant Details Above"),"Please Give Details Above"))))))))),IF(ISERROR(G155),"Error Detected, No rate entered",IF(E155=0,"",IF(F155="","Error Detected, No Pensionable pay",IF(ISERROR(AB155)," Unknown Values entered.",IF(T155+U155&lt;1,"Acceptable",IF(R155+S155=200, "No Contributions Entered", IF(K155="","Error Detected, Choose reason&gt;",IF(X155="1",IF(T155=1,"Please Enter Deemed Pensionable Pay","Add relevant Details Above"),"Please give details Above")))))))))))</f>
        <v/>
      </c>
      <c r="K155" s="263"/>
      <c r="L155" s="93"/>
      <c r="M155" s="93" t="str">
        <f t="shared" si="20"/>
        <v/>
      </c>
      <c r="N155" s="96">
        <f t="shared" si="21"/>
        <v>0</v>
      </c>
      <c r="O155" s="96">
        <f t="shared" si="22"/>
        <v>0</v>
      </c>
      <c r="P155" s="220">
        <f>(ROUND((F155/100*'Member Info'!$W$2), 2))</f>
        <v>0</v>
      </c>
      <c r="Q155" s="220" t="e">
        <f t="shared" si="23"/>
        <v>#VALUE!</v>
      </c>
      <c r="R155" s="220" t="str">
        <f t="shared" si="24"/>
        <v/>
      </c>
      <c r="S155" s="229" t="str">
        <f t="shared" si="25"/>
        <v/>
      </c>
      <c r="T155" s="230" t="str">
        <f t="shared" si="26"/>
        <v/>
      </c>
      <c r="U155" s="230" t="str">
        <f t="shared" si="27"/>
        <v/>
      </c>
      <c r="V155" s="224">
        <f t="shared" si="28"/>
        <v>0</v>
      </c>
      <c r="W155" s="112">
        <f t="shared" si="29"/>
        <v>0</v>
      </c>
      <c r="X155" s="237" t="str">
        <f t="shared" si="30"/>
        <v/>
      </c>
      <c r="Y155" s="242" t="b">
        <f t="shared" si="31"/>
        <v>0</v>
      </c>
      <c r="Z155" s="237">
        <f t="shared" si="32"/>
        <v>0</v>
      </c>
      <c r="AA155" s="237">
        <f>IF('Member Info'!N151="",1,"")</f>
        <v>1</v>
      </c>
      <c r="AB155" s="245" t="e">
        <f t="shared" si="33"/>
        <v>#VALUE!</v>
      </c>
      <c r="AC155" s="132" t="str">
        <f t="shared" si="34"/>
        <v/>
      </c>
      <c r="AD155" s="126">
        <f t="shared" si="35"/>
        <v>1</v>
      </c>
      <c r="AE155" s="126" t="str">
        <f>IF('Member Info'!N151&lt;&gt;"",IF('Member Info'!N151&lt;=$R$1,1,0),"")</f>
        <v/>
      </c>
      <c r="AG155" s="126" t="b">
        <f t="shared" si="36"/>
        <v>0</v>
      </c>
      <c r="AH155" s="126">
        <f t="shared" si="37"/>
        <v>0</v>
      </c>
      <c r="AJ155" s="126">
        <f t="shared" si="38"/>
        <v>0</v>
      </c>
      <c r="AK155" s="126">
        <f>IF('Member Info'!F151&gt;$R$1,1,0)</f>
        <v>0</v>
      </c>
      <c r="AL155" s="126" t="b">
        <f>IF(ISERROR(R155),ERROR.TYPE(#REF!)=ERROR.TYPE(R155),FALSE)</f>
        <v>0</v>
      </c>
      <c r="AM155" s="126" t="b">
        <f>IF(ISERROR(S155),ERROR.TYPE(#REF!)=ERROR.TYPE(S155),FALSE)</f>
        <v>0</v>
      </c>
      <c r="AN155" s="126">
        <f>IF(OR('Member Info'!F151&gt;=$S$1,'Member Info'!N151&gt;=$R$1),1,0)</f>
        <v>0</v>
      </c>
    </row>
    <row r="156" spans="1:40" x14ac:dyDescent="0.25">
      <c r="A156" s="4">
        <v>124</v>
      </c>
      <c r="B156" s="166">
        <f>'Member Info'!D152</f>
        <v>0</v>
      </c>
      <c r="C156" s="166">
        <f>'Member Info'!E152</f>
        <v>0</v>
      </c>
      <c r="D156" s="166" t="str">
        <f>'Member Info'!G152</f>
        <v/>
      </c>
      <c r="E156" s="167">
        <f>'Member Info'!B152</f>
        <v>0</v>
      </c>
      <c r="F156" s="244"/>
      <c r="G156" s="168" t="str">
        <f>IF(E156=0,"",
IF('Member Info'!$AM$19&lt;=$R$1,
SUMPRODUCT('Member Info'!L152+IF('Member Info'!H152&gt;'Member Info'!$AJ$12,'Member Info'!$AK$13,IF('Member Info'!H152&gt;'Member Info'!$AJ$11,'Member Info'!$AK$12,IF('Member Info'!H152&gt;'Member Info'!$AJ$10,'Member Info'!$AK$11,IF('Member Info'!H152&gt;'Member Info'!$AJ$9,'Member Info'!$AK$10,IF('Member Info'!H152&gt;'Member Info'!$AJ$8,'Member Info'!$AK$9,'Member Info'!$AK$8)))))),
SUMPRODUCT('Member Info'!L152+IF('Member Info'!H152&gt;'Member Info'!$AG$17,'Member Info'!$AH$18,IF('Member Info'!H152&gt;'Member Info'!$AG$16,'Member Info'!$AH$17,IF('Member Info'!H152&gt;'Member Info'!$AG$15,'Member Info'!$AH$16,IF('Member Info'!H152&gt;'Member Info'!$AG$14,'Member Info'!$AH$15,IF('Member Info'!H152&gt;'Member Info'!$AG$13,'Member Info'!$AH$14,IF('Member Info'!H152&gt;'Member Info'!$AG$12,'Member Info'!$AH$13,IF('Member Info'!H152&gt;'Member Info'!$AG$11,'Member Info'!$AH$12,IF('Member Info'!H152&gt;'Member Info'!$AG$10,'Member Info'!$AH$11,IF('Member Info'!H152&gt;'Member Info'!$AG$9,'Member Info'!$AH$10,IF('Member Info'!H152&gt;'Member Info'!$AG$8,'Member Info'!$AH$9,'Member Info'!$AH$8)))))))))))))</f>
        <v/>
      </c>
      <c r="H156" s="26"/>
      <c r="I156" s="26"/>
      <c r="J156" s="107" t="str">
        <f>IF(E156=0,"",IF('Member Info'!F152&gt;$S$1,CONCATENATE("Joined with practice on ", TEXT('Member Info'!F152, "DD/MM/YYYY")),IF('Member Info'!N152&lt;&gt;"",IF('Member Info'!N152&lt;$R$1,CONCATENATE("Left Scheme on ", TEXT('Member Info'!N152, "DD/MM/YYYY")),IF(ISERROR(G156),"Error Detected, No rate entered",IF(E156=0,"",IF(F156="","Error Detected, No Pensionable pay",IF(ISERROR(AB156)," Unknown Values entered.",IF(T156+U156&lt;1,"Acceptable",IF(R156+S156=200, "No Contributions Entered", IF(K156="","Error Detected, Choose reason&gt;",IF(X156="1",IF(T156=1,"Please Enter Deemed Pensionable Pay","Add Any Relevant Details Above"),"Please Give Details Above"))))))))),IF(ISERROR(G156),"Error Detected, No rate entered",IF(E156=0,"",IF(F156="","Error Detected, No Pensionable pay",IF(ISERROR(AB156)," Unknown Values entered.",IF(T156+U156&lt;1,"Acceptable",IF(R156+S156=200, "No Contributions Entered", IF(K156="","Error Detected, Choose reason&gt;",IF(X156="1",IF(T156=1,"Please Enter Deemed Pensionable Pay","Add relevant Details Above"),"Please give details Above")))))))))))</f>
        <v/>
      </c>
      <c r="K156" s="263"/>
      <c r="L156" s="93"/>
      <c r="M156" s="93" t="str">
        <f t="shared" si="20"/>
        <v/>
      </c>
      <c r="N156" s="96">
        <f t="shared" si="21"/>
        <v>0</v>
      </c>
      <c r="O156" s="96">
        <f t="shared" si="22"/>
        <v>0</v>
      </c>
      <c r="P156" s="220">
        <f>(ROUND((F156/100*'Member Info'!$W$2), 2))</f>
        <v>0</v>
      </c>
      <c r="Q156" s="220" t="e">
        <f t="shared" si="23"/>
        <v>#VALUE!</v>
      </c>
      <c r="R156" s="220" t="str">
        <f t="shared" si="24"/>
        <v/>
      </c>
      <c r="S156" s="229" t="str">
        <f t="shared" si="25"/>
        <v/>
      </c>
      <c r="T156" s="230" t="str">
        <f t="shared" si="26"/>
        <v/>
      </c>
      <c r="U156" s="230" t="str">
        <f t="shared" si="27"/>
        <v/>
      </c>
      <c r="V156" s="224">
        <f t="shared" si="28"/>
        <v>0</v>
      </c>
      <c r="W156" s="112">
        <f t="shared" si="29"/>
        <v>0</v>
      </c>
      <c r="X156" s="237" t="str">
        <f t="shared" si="30"/>
        <v/>
      </c>
      <c r="Y156" s="242" t="b">
        <f t="shared" si="31"/>
        <v>0</v>
      </c>
      <c r="Z156" s="237">
        <f t="shared" si="32"/>
        <v>0</v>
      </c>
      <c r="AA156" s="237">
        <f>IF('Member Info'!N152="",1,"")</f>
        <v>1</v>
      </c>
      <c r="AB156" s="245" t="e">
        <f t="shared" si="33"/>
        <v>#VALUE!</v>
      </c>
      <c r="AC156" s="132" t="str">
        <f t="shared" si="34"/>
        <v/>
      </c>
      <c r="AD156" s="126">
        <f t="shared" si="35"/>
        <v>1</v>
      </c>
      <c r="AE156" s="126" t="str">
        <f>IF('Member Info'!N152&lt;&gt;"",IF('Member Info'!N152&lt;=$R$1,1,0),"")</f>
        <v/>
      </c>
      <c r="AG156" s="126" t="b">
        <f t="shared" si="36"/>
        <v>0</v>
      </c>
      <c r="AH156" s="126">
        <f t="shared" si="37"/>
        <v>0</v>
      </c>
      <c r="AJ156" s="126">
        <f t="shared" si="38"/>
        <v>0</v>
      </c>
      <c r="AK156" s="126">
        <f>IF('Member Info'!F152&gt;$R$1,1,0)</f>
        <v>0</v>
      </c>
      <c r="AL156" s="126" t="b">
        <f>IF(ISERROR(R156),ERROR.TYPE(#REF!)=ERROR.TYPE(R156),FALSE)</f>
        <v>0</v>
      </c>
      <c r="AM156" s="126" t="b">
        <f>IF(ISERROR(S156),ERROR.TYPE(#REF!)=ERROR.TYPE(S156),FALSE)</f>
        <v>0</v>
      </c>
      <c r="AN156" s="126">
        <f>IF(OR('Member Info'!F152&gt;=$S$1,'Member Info'!N152&gt;=$R$1),1,0)</f>
        <v>0</v>
      </c>
    </row>
    <row r="157" spans="1:40" x14ac:dyDescent="0.25">
      <c r="A157" s="4">
        <v>125</v>
      </c>
      <c r="B157" s="166">
        <f>'Member Info'!D153</f>
        <v>0</v>
      </c>
      <c r="C157" s="166">
        <f>'Member Info'!E153</f>
        <v>0</v>
      </c>
      <c r="D157" s="166" t="str">
        <f>'Member Info'!G153</f>
        <v/>
      </c>
      <c r="E157" s="167">
        <f>'Member Info'!B153</f>
        <v>0</v>
      </c>
      <c r="F157" s="244"/>
      <c r="G157" s="168" t="str">
        <f>IF(E157=0,"",
IF('Member Info'!$AM$19&lt;=$R$1,
SUMPRODUCT('Member Info'!L153+IF('Member Info'!H153&gt;'Member Info'!$AJ$12,'Member Info'!$AK$13,IF('Member Info'!H153&gt;'Member Info'!$AJ$11,'Member Info'!$AK$12,IF('Member Info'!H153&gt;'Member Info'!$AJ$10,'Member Info'!$AK$11,IF('Member Info'!H153&gt;'Member Info'!$AJ$9,'Member Info'!$AK$10,IF('Member Info'!H153&gt;'Member Info'!$AJ$8,'Member Info'!$AK$9,'Member Info'!$AK$8)))))),
SUMPRODUCT('Member Info'!L153+IF('Member Info'!H153&gt;'Member Info'!$AG$17,'Member Info'!$AH$18,IF('Member Info'!H153&gt;'Member Info'!$AG$16,'Member Info'!$AH$17,IF('Member Info'!H153&gt;'Member Info'!$AG$15,'Member Info'!$AH$16,IF('Member Info'!H153&gt;'Member Info'!$AG$14,'Member Info'!$AH$15,IF('Member Info'!H153&gt;'Member Info'!$AG$13,'Member Info'!$AH$14,IF('Member Info'!H153&gt;'Member Info'!$AG$12,'Member Info'!$AH$13,IF('Member Info'!H153&gt;'Member Info'!$AG$11,'Member Info'!$AH$12,IF('Member Info'!H153&gt;'Member Info'!$AG$10,'Member Info'!$AH$11,IF('Member Info'!H153&gt;'Member Info'!$AG$9,'Member Info'!$AH$10,IF('Member Info'!H153&gt;'Member Info'!$AG$8,'Member Info'!$AH$9,'Member Info'!$AH$8)))))))))))))</f>
        <v/>
      </c>
      <c r="H157" s="26"/>
      <c r="I157" s="26"/>
      <c r="J157" s="107" t="str">
        <f>IF(E157=0,"",IF('Member Info'!F153&gt;$S$1,CONCATENATE("Joined with practice on ", TEXT('Member Info'!F153, "DD/MM/YYYY")),IF('Member Info'!N153&lt;&gt;"",IF('Member Info'!N153&lt;$R$1,CONCATENATE("Left Scheme on ", TEXT('Member Info'!N153, "DD/MM/YYYY")),IF(ISERROR(G157),"Error Detected, No rate entered",IF(E157=0,"",IF(F157="","Error Detected, No Pensionable pay",IF(ISERROR(AB157)," Unknown Values entered.",IF(T157+U157&lt;1,"Acceptable",IF(R157+S157=200, "No Contributions Entered", IF(K157="","Error Detected, Choose reason&gt;",IF(X157="1",IF(T157=1,"Please Enter Deemed Pensionable Pay","Add Any Relevant Details Above"),"Please Give Details Above"))))))))),IF(ISERROR(G157),"Error Detected, No rate entered",IF(E157=0,"",IF(F157="","Error Detected, No Pensionable pay",IF(ISERROR(AB157)," Unknown Values entered.",IF(T157+U157&lt;1,"Acceptable",IF(R157+S157=200, "No Contributions Entered", IF(K157="","Error Detected, Choose reason&gt;",IF(X157="1",IF(T157=1,"Please Enter Deemed Pensionable Pay","Add relevant Details Above"),"Please give details Above")))))))))))</f>
        <v/>
      </c>
      <c r="K157" s="263"/>
      <c r="L157" s="93"/>
      <c r="M157" s="93" t="str">
        <f t="shared" si="20"/>
        <v/>
      </c>
      <c r="N157" s="96">
        <f t="shared" si="21"/>
        <v>0</v>
      </c>
      <c r="O157" s="96">
        <f t="shared" si="22"/>
        <v>0</v>
      </c>
      <c r="P157" s="220">
        <f>(ROUND((F157/100*'Member Info'!$W$2), 2))</f>
        <v>0</v>
      </c>
      <c r="Q157" s="220" t="e">
        <f t="shared" si="23"/>
        <v>#VALUE!</v>
      </c>
      <c r="R157" s="220" t="str">
        <f t="shared" si="24"/>
        <v/>
      </c>
      <c r="S157" s="229" t="str">
        <f t="shared" si="25"/>
        <v/>
      </c>
      <c r="T157" s="230" t="str">
        <f t="shared" si="26"/>
        <v/>
      </c>
      <c r="U157" s="230" t="str">
        <f t="shared" si="27"/>
        <v/>
      </c>
      <c r="V157" s="224">
        <f t="shared" si="28"/>
        <v>0</v>
      </c>
      <c r="W157" s="112">
        <f t="shared" si="29"/>
        <v>0</v>
      </c>
      <c r="X157" s="237" t="str">
        <f t="shared" si="30"/>
        <v/>
      </c>
      <c r="Y157" s="242" t="b">
        <f t="shared" si="31"/>
        <v>0</v>
      </c>
      <c r="Z157" s="237">
        <f t="shared" si="32"/>
        <v>0</v>
      </c>
      <c r="AA157" s="237">
        <f>IF('Member Info'!N153="",1,"")</f>
        <v>1</v>
      </c>
      <c r="AB157" s="245" t="e">
        <f t="shared" si="33"/>
        <v>#VALUE!</v>
      </c>
      <c r="AC157" s="132" t="str">
        <f t="shared" si="34"/>
        <v/>
      </c>
      <c r="AD157" s="126">
        <f t="shared" si="35"/>
        <v>1</v>
      </c>
      <c r="AE157" s="126" t="str">
        <f>IF('Member Info'!N153&lt;&gt;"",IF('Member Info'!N153&lt;=$R$1,1,0),"")</f>
        <v/>
      </c>
      <c r="AG157" s="126" t="b">
        <f t="shared" si="36"/>
        <v>0</v>
      </c>
      <c r="AH157" s="126">
        <f t="shared" si="37"/>
        <v>0</v>
      </c>
      <c r="AJ157" s="126">
        <f t="shared" si="38"/>
        <v>0</v>
      </c>
      <c r="AK157" s="126">
        <f>IF('Member Info'!F153&gt;$R$1,1,0)</f>
        <v>0</v>
      </c>
      <c r="AL157" s="126" t="b">
        <f>IF(ISERROR(R157),ERROR.TYPE(#REF!)=ERROR.TYPE(R157),FALSE)</f>
        <v>0</v>
      </c>
      <c r="AM157" s="126" t="b">
        <f>IF(ISERROR(S157),ERROR.TYPE(#REF!)=ERROR.TYPE(S157),FALSE)</f>
        <v>0</v>
      </c>
      <c r="AN157" s="126">
        <f>IF(OR('Member Info'!F153&gt;=$S$1,'Member Info'!N153&gt;=$R$1),1,0)</f>
        <v>0</v>
      </c>
    </row>
    <row r="158" spans="1:40" x14ac:dyDescent="0.25">
      <c r="A158" s="4">
        <v>126</v>
      </c>
      <c r="B158" s="166">
        <f>'Member Info'!D154</f>
        <v>0</v>
      </c>
      <c r="C158" s="166">
        <f>'Member Info'!E154</f>
        <v>0</v>
      </c>
      <c r="D158" s="166" t="str">
        <f>'Member Info'!G154</f>
        <v/>
      </c>
      <c r="E158" s="167">
        <f>'Member Info'!B154</f>
        <v>0</v>
      </c>
      <c r="F158" s="244"/>
      <c r="G158" s="168" t="str">
        <f>IF(E158=0,"",
IF('Member Info'!$AM$19&lt;=$R$1,
SUMPRODUCT('Member Info'!L154+IF('Member Info'!H154&gt;'Member Info'!$AJ$12,'Member Info'!$AK$13,IF('Member Info'!H154&gt;'Member Info'!$AJ$11,'Member Info'!$AK$12,IF('Member Info'!H154&gt;'Member Info'!$AJ$10,'Member Info'!$AK$11,IF('Member Info'!H154&gt;'Member Info'!$AJ$9,'Member Info'!$AK$10,IF('Member Info'!H154&gt;'Member Info'!$AJ$8,'Member Info'!$AK$9,'Member Info'!$AK$8)))))),
SUMPRODUCT('Member Info'!L154+IF('Member Info'!H154&gt;'Member Info'!$AG$17,'Member Info'!$AH$18,IF('Member Info'!H154&gt;'Member Info'!$AG$16,'Member Info'!$AH$17,IF('Member Info'!H154&gt;'Member Info'!$AG$15,'Member Info'!$AH$16,IF('Member Info'!H154&gt;'Member Info'!$AG$14,'Member Info'!$AH$15,IF('Member Info'!H154&gt;'Member Info'!$AG$13,'Member Info'!$AH$14,IF('Member Info'!H154&gt;'Member Info'!$AG$12,'Member Info'!$AH$13,IF('Member Info'!H154&gt;'Member Info'!$AG$11,'Member Info'!$AH$12,IF('Member Info'!H154&gt;'Member Info'!$AG$10,'Member Info'!$AH$11,IF('Member Info'!H154&gt;'Member Info'!$AG$9,'Member Info'!$AH$10,IF('Member Info'!H154&gt;'Member Info'!$AG$8,'Member Info'!$AH$9,'Member Info'!$AH$8)))))))))))))</f>
        <v/>
      </c>
      <c r="H158" s="26"/>
      <c r="I158" s="26"/>
      <c r="J158" s="107" t="str">
        <f>IF(E158=0,"",IF('Member Info'!F154&gt;$S$1,CONCATENATE("Joined with practice on ", TEXT('Member Info'!F154, "DD/MM/YYYY")),IF('Member Info'!N154&lt;&gt;"",IF('Member Info'!N154&lt;$R$1,CONCATENATE("Left Scheme on ", TEXT('Member Info'!N154, "DD/MM/YYYY")),IF(ISERROR(G158),"Error Detected, No rate entered",IF(E158=0,"",IF(F158="","Error Detected, No Pensionable pay",IF(ISERROR(AB158)," Unknown Values entered.",IF(T158+U158&lt;1,"Acceptable",IF(R158+S158=200, "No Contributions Entered", IF(K158="","Error Detected, Choose reason&gt;",IF(X158="1",IF(T158=1,"Please Enter Deemed Pensionable Pay","Add Any Relevant Details Above"),"Please Give Details Above"))))))))),IF(ISERROR(G158),"Error Detected, No rate entered",IF(E158=0,"",IF(F158="","Error Detected, No Pensionable pay",IF(ISERROR(AB158)," Unknown Values entered.",IF(T158+U158&lt;1,"Acceptable",IF(R158+S158=200, "No Contributions Entered", IF(K158="","Error Detected, Choose reason&gt;",IF(X158="1",IF(T158=1,"Please Enter Deemed Pensionable Pay","Add relevant Details Above"),"Please give details Above")))))))))))</f>
        <v/>
      </c>
      <c r="K158" s="263"/>
      <c r="L158" s="93"/>
      <c r="M158" s="93" t="str">
        <f t="shared" si="20"/>
        <v/>
      </c>
      <c r="N158" s="96">
        <f t="shared" si="21"/>
        <v>0</v>
      </c>
      <c r="O158" s="96">
        <f t="shared" si="22"/>
        <v>0</v>
      </c>
      <c r="P158" s="220">
        <f>(ROUND((F158/100*'Member Info'!$W$2), 2))</f>
        <v>0</v>
      </c>
      <c r="Q158" s="220" t="e">
        <f t="shared" si="23"/>
        <v>#VALUE!</v>
      </c>
      <c r="R158" s="220" t="str">
        <f t="shared" si="24"/>
        <v/>
      </c>
      <c r="S158" s="229" t="str">
        <f t="shared" si="25"/>
        <v/>
      </c>
      <c r="T158" s="230" t="str">
        <f t="shared" si="26"/>
        <v/>
      </c>
      <c r="U158" s="230" t="str">
        <f t="shared" si="27"/>
        <v/>
      </c>
      <c r="V158" s="224">
        <f t="shared" si="28"/>
        <v>0</v>
      </c>
      <c r="W158" s="112">
        <f t="shared" si="29"/>
        <v>0</v>
      </c>
      <c r="X158" s="237" t="str">
        <f t="shared" si="30"/>
        <v/>
      </c>
      <c r="Y158" s="242" t="b">
        <f t="shared" si="31"/>
        <v>0</v>
      </c>
      <c r="Z158" s="237">
        <f t="shared" si="32"/>
        <v>0</v>
      </c>
      <c r="AA158" s="237">
        <f>IF('Member Info'!N154="",1,"")</f>
        <v>1</v>
      </c>
      <c r="AB158" s="245" t="e">
        <f t="shared" si="33"/>
        <v>#VALUE!</v>
      </c>
      <c r="AC158" s="132" t="str">
        <f t="shared" si="34"/>
        <v/>
      </c>
      <c r="AD158" s="126">
        <f t="shared" si="35"/>
        <v>1</v>
      </c>
      <c r="AE158" s="126" t="str">
        <f>IF('Member Info'!N154&lt;&gt;"",IF('Member Info'!N154&lt;=$R$1,1,0),"")</f>
        <v/>
      </c>
      <c r="AG158" s="126" t="b">
        <f t="shared" si="36"/>
        <v>0</v>
      </c>
      <c r="AH158" s="126">
        <f t="shared" si="37"/>
        <v>0</v>
      </c>
      <c r="AJ158" s="126">
        <f t="shared" si="38"/>
        <v>0</v>
      </c>
      <c r="AK158" s="126">
        <f>IF('Member Info'!F154&gt;$R$1,1,0)</f>
        <v>0</v>
      </c>
      <c r="AL158" s="126" t="b">
        <f>IF(ISERROR(R158),ERROR.TYPE(#REF!)=ERROR.TYPE(R158),FALSE)</f>
        <v>0</v>
      </c>
      <c r="AM158" s="126" t="b">
        <f>IF(ISERROR(S158),ERROR.TYPE(#REF!)=ERROR.TYPE(S158),FALSE)</f>
        <v>0</v>
      </c>
      <c r="AN158" s="126">
        <f>IF(OR('Member Info'!F154&gt;=$S$1,'Member Info'!N154&gt;=$R$1),1,0)</f>
        <v>0</v>
      </c>
    </row>
    <row r="159" spans="1:40" x14ac:dyDescent="0.25">
      <c r="A159" s="4">
        <v>127</v>
      </c>
      <c r="B159" s="166">
        <f>'Member Info'!D155</f>
        <v>0</v>
      </c>
      <c r="C159" s="166">
        <f>'Member Info'!E155</f>
        <v>0</v>
      </c>
      <c r="D159" s="166" t="str">
        <f>'Member Info'!G155</f>
        <v/>
      </c>
      <c r="E159" s="167">
        <f>'Member Info'!B155</f>
        <v>0</v>
      </c>
      <c r="F159" s="244"/>
      <c r="G159" s="168" t="str">
        <f>IF(E159=0,"",
IF('Member Info'!$AM$19&lt;=$R$1,
SUMPRODUCT('Member Info'!L155+IF('Member Info'!H155&gt;'Member Info'!$AJ$12,'Member Info'!$AK$13,IF('Member Info'!H155&gt;'Member Info'!$AJ$11,'Member Info'!$AK$12,IF('Member Info'!H155&gt;'Member Info'!$AJ$10,'Member Info'!$AK$11,IF('Member Info'!H155&gt;'Member Info'!$AJ$9,'Member Info'!$AK$10,IF('Member Info'!H155&gt;'Member Info'!$AJ$8,'Member Info'!$AK$9,'Member Info'!$AK$8)))))),
SUMPRODUCT('Member Info'!L155+IF('Member Info'!H155&gt;'Member Info'!$AG$17,'Member Info'!$AH$18,IF('Member Info'!H155&gt;'Member Info'!$AG$16,'Member Info'!$AH$17,IF('Member Info'!H155&gt;'Member Info'!$AG$15,'Member Info'!$AH$16,IF('Member Info'!H155&gt;'Member Info'!$AG$14,'Member Info'!$AH$15,IF('Member Info'!H155&gt;'Member Info'!$AG$13,'Member Info'!$AH$14,IF('Member Info'!H155&gt;'Member Info'!$AG$12,'Member Info'!$AH$13,IF('Member Info'!H155&gt;'Member Info'!$AG$11,'Member Info'!$AH$12,IF('Member Info'!H155&gt;'Member Info'!$AG$10,'Member Info'!$AH$11,IF('Member Info'!H155&gt;'Member Info'!$AG$9,'Member Info'!$AH$10,IF('Member Info'!H155&gt;'Member Info'!$AG$8,'Member Info'!$AH$9,'Member Info'!$AH$8)))))))))))))</f>
        <v/>
      </c>
      <c r="H159" s="26"/>
      <c r="I159" s="26"/>
      <c r="J159" s="107" t="str">
        <f>IF(E159=0,"",IF('Member Info'!F155&gt;$S$1,CONCATENATE("Joined with practice on ", TEXT('Member Info'!F155, "DD/MM/YYYY")),IF('Member Info'!N155&lt;&gt;"",IF('Member Info'!N155&lt;$R$1,CONCATENATE("Left Scheme on ", TEXT('Member Info'!N155, "DD/MM/YYYY")),IF(ISERROR(G159),"Error Detected, No rate entered",IF(E159=0,"",IF(F159="","Error Detected, No Pensionable pay",IF(ISERROR(AB159)," Unknown Values entered.",IF(T159+U159&lt;1,"Acceptable",IF(R159+S159=200, "No Contributions Entered", IF(K159="","Error Detected, Choose reason&gt;",IF(X159="1",IF(T159=1,"Please Enter Deemed Pensionable Pay","Add Any Relevant Details Above"),"Please Give Details Above"))))))))),IF(ISERROR(G159),"Error Detected, No rate entered",IF(E159=0,"",IF(F159="","Error Detected, No Pensionable pay",IF(ISERROR(AB159)," Unknown Values entered.",IF(T159+U159&lt;1,"Acceptable",IF(R159+S159=200, "No Contributions Entered", IF(K159="","Error Detected, Choose reason&gt;",IF(X159="1",IF(T159=1,"Please Enter Deemed Pensionable Pay","Add relevant Details Above"),"Please give details Above")))))))))))</f>
        <v/>
      </c>
      <c r="K159" s="263"/>
      <c r="L159" s="93"/>
      <c r="M159" s="93" t="str">
        <f t="shared" si="20"/>
        <v/>
      </c>
      <c r="N159" s="96">
        <f t="shared" si="21"/>
        <v>0</v>
      </c>
      <c r="O159" s="96">
        <f t="shared" si="22"/>
        <v>0</v>
      </c>
      <c r="P159" s="220">
        <f>(ROUND((F159/100*'Member Info'!$W$2), 2))</f>
        <v>0</v>
      </c>
      <c r="Q159" s="220" t="e">
        <f t="shared" si="23"/>
        <v>#VALUE!</v>
      </c>
      <c r="R159" s="220" t="str">
        <f t="shared" si="24"/>
        <v/>
      </c>
      <c r="S159" s="229" t="str">
        <f t="shared" si="25"/>
        <v/>
      </c>
      <c r="T159" s="230" t="str">
        <f t="shared" si="26"/>
        <v/>
      </c>
      <c r="U159" s="230" t="str">
        <f t="shared" si="27"/>
        <v/>
      </c>
      <c r="V159" s="224">
        <f t="shared" si="28"/>
        <v>0</v>
      </c>
      <c r="W159" s="112">
        <f t="shared" si="29"/>
        <v>0</v>
      </c>
      <c r="X159" s="237" t="str">
        <f t="shared" si="30"/>
        <v/>
      </c>
      <c r="Y159" s="242" t="b">
        <f t="shared" si="31"/>
        <v>0</v>
      </c>
      <c r="Z159" s="237">
        <f t="shared" si="32"/>
        <v>0</v>
      </c>
      <c r="AA159" s="237">
        <f>IF('Member Info'!N155="",1,"")</f>
        <v>1</v>
      </c>
      <c r="AB159" s="245" t="e">
        <f t="shared" si="33"/>
        <v>#VALUE!</v>
      </c>
      <c r="AC159" s="132" t="str">
        <f t="shared" si="34"/>
        <v/>
      </c>
      <c r="AD159" s="126">
        <f t="shared" si="35"/>
        <v>1</v>
      </c>
      <c r="AE159" s="126" t="str">
        <f>IF('Member Info'!N155&lt;&gt;"",IF('Member Info'!N155&lt;=$R$1,1,0),"")</f>
        <v/>
      </c>
      <c r="AG159" s="126" t="b">
        <f t="shared" si="36"/>
        <v>0</v>
      </c>
      <c r="AH159" s="126">
        <f t="shared" si="37"/>
        <v>0</v>
      </c>
      <c r="AJ159" s="126">
        <f t="shared" si="38"/>
        <v>0</v>
      </c>
      <c r="AK159" s="126">
        <f>IF('Member Info'!F155&gt;$R$1,1,0)</f>
        <v>0</v>
      </c>
      <c r="AL159" s="126" t="b">
        <f>IF(ISERROR(R159),ERROR.TYPE(#REF!)=ERROR.TYPE(R159),FALSE)</f>
        <v>0</v>
      </c>
      <c r="AM159" s="126" t="b">
        <f>IF(ISERROR(S159),ERROR.TYPE(#REF!)=ERROR.TYPE(S159),FALSE)</f>
        <v>0</v>
      </c>
      <c r="AN159" s="126">
        <f>IF(OR('Member Info'!F155&gt;=$S$1,'Member Info'!N155&gt;=$R$1),1,0)</f>
        <v>0</v>
      </c>
    </row>
    <row r="160" spans="1:40" x14ac:dyDescent="0.25">
      <c r="A160" s="4">
        <v>128</v>
      </c>
      <c r="B160" s="166">
        <f>'Member Info'!D156</f>
        <v>0</v>
      </c>
      <c r="C160" s="166">
        <f>'Member Info'!E156</f>
        <v>0</v>
      </c>
      <c r="D160" s="166" t="str">
        <f>'Member Info'!G156</f>
        <v/>
      </c>
      <c r="E160" s="167">
        <f>'Member Info'!B156</f>
        <v>0</v>
      </c>
      <c r="F160" s="244"/>
      <c r="G160" s="168" t="str">
        <f>IF(E160=0,"",
IF('Member Info'!$AM$19&lt;=$R$1,
SUMPRODUCT('Member Info'!L156+IF('Member Info'!H156&gt;'Member Info'!$AJ$12,'Member Info'!$AK$13,IF('Member Info'!H156&gt;'Member Info'!$AJ$11,'Member Info'!$AK$12,IF('Member Info'!H156&gt;'Member Info'!$AJ$10,'Member Info'!$AK$11,IF('Member Info'!H156&gt;'Member Info'!$AJ$9,'Member Info'!$AK$10,IF('Member Info'!H156&gt;'Member Info'!$AJ$8,'Member Info'!$AK$9,'Member Info'!$AK$8)))))),
SUMPRODUCT('Member Info'!L156+IF('Member Info'!H156&gt;'Member Info'!$AG$17,'Member Info'!$AH$18,IF('Member Info'!H156&gt;'Member Info'!$AG$16,'Member Info'!$AH$17,IF('Member Info'!H156&gt;'Member Info'!$AG$15,'Member Info'!$AH$16,IF('Member Info'!H156&gt;'Member Info'!$AG$14,'Member Info'!$AH$15,IF('Member Info'!H156&gt;'Member Info'!$AG$13,'Member Info'!$AH$14,IF('Member Info'!H156&gt;'Member Info'!$AG$12,'Member Info'!$AH$13,IF('Member Info'!H156&gt;'Member Info'!$AG$11,'Member Info'!$AH$12,IF('Member Info'!H156&gt;'Member Info'!$AG$10,'Member Info'!$AH$11,IF('Member Info'!H156&gt;'Member Info'!$AG$9,'Member Info'!$AH$10,IF('Member Info'!H156&gt;'Member Info'!$AG$8,'Member Info'!$AH$9,'Member Info'!$AH$8)))))))))))))</f>
        <v/>
      </c>
      <c r="H160" s="26"/>
      <c r="I160" s="26"/>
      <c r="J160" s="107" t="str">
        <f>IF(E160=0,"",IF('Member Info'!F156&gt;$S$1,CONCATENATE("Joined with practice on ", TEXT('Member Info'!F156, "DD/MM/YYYY")),IF('Member Info'!N156&lt;&gt;"",IF('Member Info'!N156&lt;$R$1,CONCATENATE("Left Scheme on ", TEXT('Member Info'!N156, "DD/MM/YYYY")),IF(ISERROR(G160),"Error Detected, No rate entered",IF(E160=0,"",IF(F160="","Error Detected, No Pensionable pay",IF(ISERROR(AB160)," Unknown Values entered.",IF(T160+U160&lt;1,"Acceptable",IF(R160+S160=200, "No Contributions Entered", IF(K160="","Error Detected, Choose reason&gt;",IF(X160="1",IF(T160=1,"Please Enter Deemed Pensionable Pay","Add Any Relevant Details Above"),"Please Give Details Above"))))))))),IF(ISERROR(G160),"Error Detected, No rate entered",IF(E160=0,"",IF(F160="","Error Detected, No Pensionable pay",IF(ISERROR(AB160)," Unknown Values entered.",IF(T160+U160&lt;1,"Acceptable",IF(R160+S160=200, "No Contributions Entered", IF(K160="","Error Detected, Choose reason&gt;",IF(X160="1",IF(T160=1,"Please Enter Deemed Pensionable Pay","Add relevant Details Above"),"Please give details Above")))))))))))</f>
        <v/>
      </c>
      <c r="K160" s="263"/>
      <c r="L160" s="93"/>
      <c r="M160" s="93" t="str">
        <f t="shared" si="20"/>
        <v/>
      </c>
      <c r="N160" s="96">
        <f t="shared" si="21"/>
        <v>0</v>
      </c>
      <c r="O160" s="96">
        <f t="shared" si="22"/>
        <v>0</v>
      </c>
      <c r="P160" s="220">
        <f>(ROUND((F160/100*'Member Info'!$W$2), 2))</f>
        <v>0</v>
      </c>
      <c r="Q160" s="220" t="e">
        <f t="shared" si="23"/>
        <v>#VALUE!</v>
      </c>
      <c r="R160" s="220" t="str">
        <f t="shared" si="24"/>
        <v/>
      </c>
      <c r="S160" s="229" t="str">
        <f t="shared" si="25"/>
        <v/>
      </c>
      <c r="T160" s="230" t="str">
        <f t="shared" si="26"/>
        <v/>
      </c>
      <c r="U160" s="230" t="str">
        <f t="shared" si="27"/>
        <v/>
      </c>
      <c r="V160" s="224">
        <f t="shared" si="28"/>
        <v>0</v>
      </c>
      <c r="W160" s="112">
        <f t="shared" si="29"/>
        <v>0</v>
      </c>
      <c r="X160" s="237" t="str">
        <f t="shared" si="30"/>
        <v/>
      </c>
      <c r="Y160" s="242" t="b">
        <f t="shared" si="31"/>
        <v>0</v>
      </c>
      <c r="Z160" s="237">
        <f t="shared" si="32"/>
        <v>0</v>
      </c>
      <c r="AA160" s="237">
        <f>IF('Member Info'!N156="",1,"")</f>
        <v>1</v>
      </c>
      <c r="AB160" s="245" t="e">
        <f t="shared" si="33"/>
        <v>#VALUE!</v>
      </c>
      <c r="AC160" s="132" t="str">
        <f t="shared" si="34"/>
        <v/>
      </c>
      <c r="AD160" s="126">
        <f t="shared" si="35"/>
        <v>1</v>
      </c>
      <c r="AE160" s="126" t="str">
        <f>IF('Member Info'!N156&lt;&gt;"",IF('Member Info'!N156&lt;=$R$1,1,0),"")</f>
        <v/>
      </c>
      <c r="AG160" s="126" t="b">
        <f t="shared" si="36"/>
        <v>0</v>
      </c>
      <c r="AH160" s="126">
        <f t="shared" si="37"/>
        <v>0</v>
      </c>
      <c r="AJ160" s="126">
        <f t="shared" si="38"/>
        <v>0</v>
      </c>
      <c r="AK160" s="126">
        <f>IF('Member Info'!F156&gt;$R$1,1,0)</f>
        <v>0</v>
      </c>
      <c r="AL160" s="126" t="b">
        <f>IF(ISERROR(R160),ERROR.TYPE(#REF!)=ERROR.TYPE(R160),FALSE)</f>
        <v>0</v>
      </c>
      <c r="AM160" s="126" t="b">
        <f>IF(ISERROR(S160),ERROR.TYPE(#REF!)=ERROR.TYPE(S160),FALSE)</f>
        <v>0</v>
      </c>
      <c r="AN160" s="126">
        <f>IF(OR('Member Info'!F156&gt;=$S$1,'Member Info'!N156&gt;=$R$1),1,0)</f>
        <v>0</v>
      </c>
    </row>
    <row r="161" spans="1:40" x14ac:dyDescent="0.25">
      <c r="A161" s="4">
        <v>129</v>
      </c>
      <c r="B161" s="166">
        <f>'Member Info'!D157</f>
        <v>0</v>
      </c>
      <c r="C161" s="166">
        <f>'Member Info'!E157</f>
        <v>0</v>
      </c>
      <c r="D161" s="166" t="str">
        <f>'Member Info'!G157</f>
        <v/>
      </c>
      <c r="E161" s="167">
        <f>'Member Info'!B157</f>
        <v>0</v>
      </c>
      <c r="F161" s="244"/>
      <c r="G161" s="168" t="str">
        <f>IF(E161=0,"",
IF('Member Info'!$AM$19&lt;=$R$1,
SUMPRODUCT('Member Info'!L157+IF('Member Info'!H157&gt;'Member Info'!$AJ$12,'Member Info'!$AK$13,IF('Member Info'!H157&gt;'Member Info'!$AJ$11,'Member Info'!$AK$12,IF('Member Info'!H157&gt;'Member Info'!$AJ$10,'Member Info'!$AK$11,IF('Member Info'!H157&gt;'Member Info'!$AJ$9,'Member Info'!$AK$10,IF('Member Info'!H157&gt;'Member Info'!$AJ$8,'Member Info'!$AK$9,'Member Info'!$AK$8)))))),
SUMPRODUCT('Member Info'!L157+IF('Member Info'!H157&gt;'Member Info'!$AG$17,'Member Info'!$AH$18,IF('Member Info'!H157&gt;'Member Info'!$AG$16,'Member Info'!$AH$17,IF('Member Info'!H157&gt;'Member Info'!$AG$15,'Member Info'!$AH$16,IF('Member Info'!H157&gt;'Member Info'!$AG$14,'Member Info'!$AH$15,IF('Member Info'!H157&gt;'Member Info'!$AG$13,'Member Info'!$AH$14,IF('Member Info'!H157&gt;'Member Info'!$AG$12,'Member Info'!$AH$13,IF('Member Info'!H157&gt;'Member Info'!$AG$11,'Member Info'!$AH$12,IF('Member Info'!H157&gt;'Member Info'!$AG$10,'Member Info'!$AH$11,IF('Member Info'!H157&gt;'Member Info'!$AG$9,'Member Info'!$AH$10,IF('Member Info'!H157&gt;'Member Info'!$AG$8,'Member Info'!$AH$9,'Member Info'!$AH$8)))))))))))))</f>
        <v/>
      </c>
      <c r="H161" s="26"/>
      <c r="I161" s="26"/>
      <c r="J161" s="107" t="str">
        <f>IF(E161=0,"",IF('Member Info'!F157&gt;$S$1,CONCATENATE("Joined with practice on ", TEXT('Member Info'!F157, "DD/MM/YYYY")),IF('Member Info'!N157&lt;&gt;"",IF('Member Info'!N157&lt;$R$1,CONCATENATE("Left Scheme on ", TEXT('Member Info'!N157, "DD/MM/YYYY")),IF(ISERROR(G161),"Error Detected, No rate entered",IF(E161=0,"",IF(F161="","Error Detected, No Pensionable pay",IF(ISERROR(AB161)," Unknown Values entered.",IF(T161+U161&lt;1,"Acceptable",IF(R161+S161=200, "No Contributions Entered", IF(K161="","Error Detected, Choose reason&gt;",IF(X161="1",IF(T161=1,"Please Enter Deemed Pensionable Pay","Add Any Relevant Details Above"),"Please Give Details Above"))))))))),IF(ISERROR(G161),"Error Detected, No rate entered",IF(E161=0,"",IF(F161="","Error Detected, No Pensionable pay",IF(ISERROR(AB161)," Unknown Values entered.",IF(T161+U161&lt;1,"Acceptable",IF(R161+S161=200, "No Contributions Entered", IF(K161="","Error Detected, Choose reason&gt;",IF(X161="1",IF(T161=1,"Please Enter Deemed Pensionable Pay","Add relevant Details Above"),"Please give details Above")))))))))))</f>
        <v/>
      </c>
      <c r="K161" s="263"/>
      <c r="L161" s="93"/>
      <c r="M161" s="93" t="str">
        <f t="shared" ref="M161:M182" si="39">IF(E161=0,"",IF(ISERROR((F161+H161+I161)),0,IF((F161+H161+I161)&lt;1,0,1)))</f>
        <v/>
      </c>
      <c r="N161" s="96">
        <f t="shared" si="21"/>
        <v>0</v>
      </c>
      <c r="O161" s="96">
        <f t="shared" si="22"/>
        <v>0</v>
      </c>
      <c r="P161" s="220">
        <f>(ROUND((F161/100*'Member Info'!$W$2), 2))</f>
        <v>0</v>
      </c>
      <c r="Q161" s="220" t="e">
        <f t="shared" si="23"/>
        <v>#VALUE!</v>
      </c>
      <c r="R161" s="220" t="str">
        <f t="shared" si="24"/>
        <v/>
      </c>
      <c r="S161" s="229" t="str">
        <f t="shared" si="25"/>
        <v/>
      </c>
      <c r="T161" s="230" t="str">
        <f t="shared" si="26"/>
        <v/>
      </c>
      <c r="U161" s="230" t="str">
        <f t="shared" si="27"/>
        <v/>
      </c>
      <c r="V161" s="224">
        <f t="shared" si="28"/>
        <v>0</v>
      </c>
      <c r="W161" s="112">
        <f t="shared" si="29"/>
        <v>0</v>
      </c>
      <c r="X161" s="237" t="str">
        <f t="shared" si="30"/>
        <v/>
      </c>
      <c r="Y161" s="242" t="b">
        <f t="shared" si="31"/>
        <v>0</v>
      </c>
      <c r="Z161" s="237">
        <f t="shared" si="32"/>
        <v>0</v>
      </c>
      <c r="AA161" s="237">
        <f>IF('Member Info'!N157="",1,"")</f>
        <v>1</v>
      </c>
      <c r="AB161" s="245" t="e">
        <f t="shared" si="33"/>
        <v>#VALUE!</v>
      </c>
      <c r="AC161" s="132" t="str">
        <f t="shared" si="34"/>
        <v/>
      </c>
      <c r="AD161" s="126">
        <f t="shared" si="35"/>
        <v>1</v>
      </c>
      <c r="AE161" s="126" t="str">
        <f>IF('Member Info'!N157&lt;&gt;"",IF('Member Info'!N157&lt;=$R$1,1,0),"")</f>
        <v/>
      </c>
      <c r="AG161" s="126" t="b">
        <f t="shared" si="36"/>
        <v>0</v>
      </c>
      <c r="AH161" s="126">
        <f t="shared" si="37"/>
        <v>0</v>
      </c>
      <c r="AJ161" s="126">
        <f t="shared" si="38"/>
        <v>0</v>
      </c>
      <c r="AK161" s="126">
        <f>IF('Member Info'!F157&gt;$R$1,1,0)</f>
        <v>0</v>
      </c>
      <c r="AL161" s="126" t="b">
        <f>IF(ISERROR(R161),ERROR.TYPE(#REF!)=ERROR.TYPE(R161),FALSE)</f>
        <v>0</v>
      </c>
      <c r="AM161" s="126" t="b">
        <f>IF(ISERROR(S161),ERROR.TYPE(#REF!)=ERROR.TYPE(S161),FALSE)</f>
        <v>0</v>
      </c>
      <c r="AN161" s="126">
        <f>IF(OR('Member Info'!F157&gt;=$S$1,'Member Info'!N157&gt;=$R$1),1,0)</f>
        <v>0</v>
      </c>
    </row>
    <row r="162" spans="1:40" x14ac:dyDescent="0.25">
      <c r="A162" s="4">
        <v>130</v>
      </c>
      <c r="B162" s="166">
        <f>'Member Info'!D158</f>
        <v>0</v>
      </c>
      <c r="C162" s="166">
        <f>'Member Info'!E158</f>
        <v>0</v>
      </c>
      <c r="D162" s="166" t="str">
        <f>'Member Info'!G158</f>
        <v/>
      </c>
      <c r="E162" s="167">
        <f>'Member Info'!B158</f>
        <v>0</v>
      </c>
      <c r="F162" s="244"/>
      <c r="G162" s="168" t="str">
        <f>IF(E162=0,"",
IF('Member Info'!$AM$19&lt;=$R$1,
SUMPRODUCT('Member Info'!L158+IF('Member Info'!H158&gt;'Member Info'!$AJ$12,'Member Info'!$AK$13,IF('Member Info'!H158&gt;'Member Info'!$AJ$11,'Member Info'!$AK$12,IF('Member Info'!H158&gt;'Member Info'!$AJ$10,'Member Info'!$AK$11,IF('Member Info'!H158&gt;'Member Info'!$AJ$9,'Member Info'!$AK$10,IF('Member Info'!H158&gt;'Member Info'!$AJ$8,'Member Info'!$AK$9,'Member Info'!$AK$8)))))),
SUMPRODUCT('Member Info'!L158+IF('Member Info'!H158&gt;'Member Info'!$AG$17,'Member Info'!$AH$18,IF('Member Info'!H158&gt;'Member Info'!$AG$16,'Member Info'!$AH$17,IF('Member Info'!H158&gt;'Member Info'!$AG$15,'Member Info'!$AH$16,IF('Member Info'!H158&gt;'Member Info'!$AG$14,'Member Info'!$AH$15,IF('Member Info'!H158&gt;'Member Info'!$AG$13,'Member Info'!$AH$14,IF('Member Info'!H158&gt;'Member Info'!$AG$12,'Member Info'!$AH$13,IF('Member Info'!H158&gt;'Member Info'!$AG$11,'Member Info'!$AH$12,IF('Member Info'!H158&gt;'Member Info'!$AG$10,'Member Info'!$AH$11,IF('Member Info'!H158&gt;'Member Info'!$AG$9,'Member Info'!$AH$10,IF('Member Info'!H158&gt;'Member Info'!$AG$8,'Member Info'!$AH$9,'Member Info'!$AH$8)))))))))))))</f>
        <v/>
      </c>
      <c r="H162" s="26"/>
      <c r="I162" s="26"/>
      <c r="J162" s="107" t="str">
        <f>IF(E162=0,"",IF('Member Info'!F158&gt;$S$1,CONCATENATE("Joined with practice on ", TEXT('Member Info'!F158, "DD/MM/YYYY")),IF('Member Info'!N158&lt;&gt;"",IF('Member Info'!N158&lt;$R$1,CONCATENATE("Left Scheme on ", TEXT('Member Info'!N158, "DD/MM/YYYY")),IF(ISERROR(G162),"Error Detected, No rate entered",IF(E162=0,"",IF(F162="","Error Detected, No Pensionable pay",IF(ISERROR(AB162)," Unknown Values entered.",IF(T162+U162&lt;1,"Acceptable",IF(R162+S162=200, "No Contributions Entered", IF(K162="","Error Detected, Choose reason&gt;",IF(X162="1",IF(T162=1,"Please Enter Deemed Pensionable Pay","Add Any Relevant Details Above"),"Please Give Details Above"))))))))),IF(ISERROR(G162),"Error Detected, No rate entered",IF(E162=0,"",IF(F162="","Error Detected, No Pensionable pay",IF(ISERROR(AB162)," Unknown Values entered.",IF(T162+U162&lt;1,"Acceptable",IF(R162+S162=200, "No Contributions Entered", IF(K162="","Error Detected, Choose reason&gt;",IF(X162="1",IF(T162=1,"Please Enter Deemed Pensionable Pay","Add relevant Details Above"),"Please give details Above")))))))))))</f>
        <v/>
      </c>
      <c r="K162" s="263"/>
      <c r="L162" s="93"/>
      <c r="M162" s="93" t="str">
        <f t="shared" si="39"/>
        <v/>
      </c>
      <c r="N162" s="96">
        <f t="shared" ref="N162:N182" si="40">H162</f>
        <v>0</v>
      </c>
      <c r="O162" s="96">
        <f t="shared" ref="O162:O182" si="41">I162</f>
        <v>0</v>
      </c>
      <c r="P162" s="220">
        <f>(ROUND((F162/100*'Member Info'!$W$2), 2))</f>
        <v>0</v>
      </c>
      <c r="Q162" s="220" t="e">
        <f t="shared" ref="Q162:Q182" si="42">ROUND((F162/100*G162),2)</f>
        <v>#VALUE!</v>
      </c>
      <c r="R162" s="220" t="str">
        <f t="shared" ref="R162:R182" si="43">IF(E162=0,"",(100-(N162/P162*100)))</f>
        <v/>
      </c>
      <c r="S162" s="229" t="str">
        <f t="shared" ref="S162:S182" si="44">IF(E162=0,"",(100-(O162/Q162*100)))</f>
        <v/>
      </c>
      <c r="T162" s="230" t="str">
        <f t="shared" ref="T162:T182" si="45">IF(E162=0,"",IF(R162&gt;$R$16,1,IF(R162&lt;-$R$16,1,0)))</f>
        <v/>
      </c>
      <c r="U162" s="230" t="str">
        <f t="shared" ref="U162:U182" si="46">IF(E162=0,"",IF(G162=0,1,IF(S162&gt;$R$16,1,IF(S162&lt;-$R$16,1,0))))</f>
        <v/>
      </c>
      <c r="V162" s="224">
        <f t="shared" ref="V162:V182" si="47">IF(E162=0,0,IF(F162="",1,0))</f>
        <v>0</v>
      </c>
      <c r="W162" s="112">
        <f t="shared" ref="W162:W182" si="48">IF(E162=0,0,IF(K162="",0,1))</f>
        <v>0</v>
      </c>
      <c r="X162" s="237" t="str">
        <f t="shared" ref="X162:X182" si="49">IF(K162="SMP/Occupational Maternity","1",IF(K162="SSP/Occupational Sick pay","1",""))</f>
        <v/>
      </c>
      <c r="Y162" s="242" t="b">
        <f t="shared" ref="Y162:Y182" si="50">IF(OR(AL162=TRUE,AM162=TRUE),TRUE,FALSE)</f>
        <v>0</v>
      </c>
      <c r="Z162" s="237">
        <f t="shared" ref="Z162:Z182" si="51">IF(K162="left scheme/Employment", 1,0)</f>
        <v>0</v>
      </c>
      <c r="AA162" s="237">
        <f>IF('Member Info'!N158="",1,"")</f>
        <v>1</v>
      </c>
      <c r="AB162" s="245" t="e">
        <f t="shared" ref="AB162:AB182" si="52">(R162+S162)</f>
        <v>#VALUE!</v>
      </c>
      <c r="AC162" s="132" t="str">
        <f t="shared" ref="AC162:AC182" si="53">IF(AN162=1,"",IF(W162=1,"",IF(AE162=1,"",IF(E162=0,"",IF(Z162=1,"",IF(J162="acceptable","",IF(R162+S162="0","",R162+S162)))))))</f>
        <v/>
      </c>
      <c r="AD162" s="126">
        <f t="shared" ref="AD162:AD182" si="54">SUM(Z162+AA162)</f>
        <v>1</v>
      </c>
      <c r="AE162" s="126" t="str">
        <f>IF('Member Info'!N158&lt;&gt;"",IF('Member Info'!N158&lt;=$R$1,1,0),"")</f>
        <v/>
      </c>
      <c r="AG162" s="126" t="b">
        <f t="shared" ref="AG162:AG182" si="55">OR(K162="maternity",K162="SSP")</f>
        <v>0</v>
      </c>
      <c r="AH162" s="126">
        <f t="shared" ref="AH162:AH182" si="56">IF(AG162=TRUE,1,0)</f>
        <v>0</v>
      </c>
      <c r="AJ162" s="126">
        <f t="shared" ref="AJ162:AJ182" si="57">IF(J162="Please Enter Deemed Pensionable Pay",1,0)</f>
        <v>0</v>
      </c>
      <c r="AK162" s="126">
        <f>IF('Member Info'!F158&gt;$R$1,1,0)</f>
        <v>0</v>
      </c>
      <c r="AL162" s="126" t="b">
        <f>IF(ISERROR(R162),ERROR.TYPE(#REF!)=ERROR.TYPE(R162),FALSE)</f>
        <v>0</v>
      </c>
      <c r="AM162" s="126" t="b">
        <f>IF(ISERROR(S162),ERROR.TYPE(#REF!)=ERROR.TYPE(S162),FALSE)</f>
        <v>0</v>
      </c>
      <c r="AN162" s="126">
        <f>IF(OR('Member Info'!F158&gt;=$S$1,'Member Info'!N158&gt;=$R$1),1,0)</f>
        <v>0</v>
      </c>
    </row>
    <row r="163" spans="1:40" x14ac:dyDescent="0.25">
      <c r="A163" s="4">
        <v>131</v>
      </c>
      <c r="B163" s="166">
        <f>'Member Info'!D159</f>
        <v>0</v>
      </c>
      <c r="C163" s="166">
        <f>'Member Info'!E159</f>
        <v>0</v>
      </c>
      <c r="D163" s="166" t="str">
        <f>'Member Info'!G159</f>
        <v/>
      </c>
      <c r="E163" s="167">
        <f>'Member Info'!B159</f>
        <v>0</v>
      </c>
      <c r="F163" s="244"/>
      <c r="G163" s="168" t="str">
        <f>IF(E163=0,"",
IF('Member Info'!$AM$19&lt;=$R$1,
SUMPRODUCT('Member Info'!L159+IF('Member Info'!H159&gt;'Member Info'!$AJ$12,'Member Info'!$AK$13,IF('Member Info'!H159&gt;'Member Info'!$AJ$11,'Member Info'!$AK$12,IF('Member Info'!H159&gt;'Member Info'!$AJ$10,'Member Info'!$AK$11,IF('Member Info'!H159&gt;'Member Info'!$AJ$9,'Member Info'!$AK$10,IF('Member Info'!H159&gt;'Member Info'!$AJ$8,'Member Info'!$AK$9,'Member Info'!$AK$8)))))),
SUMPRODUCT('Member Info'!L159+IF('Member Info'!H159&gt;'Member Info'!$AG$17,'Member Info'!$AH$18,IF('Member Info'!H159&gt;'Member Info'!$AG$16,'Member Info'!$AH$17,IF('Member Info'!H159&gt;'Member Info'!$AG$15,'Member Info'!$AH$16,IF('Member Info'!H159&gt;'Member Info'!$AG$14,'Member Info'!$AH$15,IF('Member Info'!H159&gt;'Member Info'!$AG$13,'Member Info'!$AH$14,IF('Member Info'!H159&gt;'Member Info'!$AG$12,'Member Info'!$AH$13,IF('Member Info'!H159&gt;'Member Info'!$AG$11,'Member Info'!$AH$12,IF('Member Info'!H159&gt;'Member Info'!$AG$10,'Member Info'!$AH$11,IF('Member Info'!H159&gt;'Member Info'!$AG$9,'Member Info'!$AH$10,IF('Member Info'!H159&gt;'Member Info'!$AG$8,'Member Info'!$AH$9,'Member Info'!$AH$8)))))))))))))</f>
        <v/>
      </c>
      <c r="H163" s="26"/>
      <c r="I163" s="26"/>
      <c r="J163" s="107" t="str">
        <f>IF(E163=0,"",IF('Member Info'!F159&gt;$S$1,CONCATENATE("Joined with practice on ", TEXT('Member Info'!F159, "DD/MM/YYYY")),IF('Member Info'!N159&lt;&gt;"",IF('Member Info'!N159&lt;$R$1,CONCATENATE("Left Scheme on ", TEXT('Member Info'!N159, "DD/MM/YYYY")),IF(ISERROR(G163),"Error Detected, No rate entered",IF(E163=0,"",IF(F163="","Error Detected, No Pensionable pay",IF(ISERROR(AB163)," Unknown Values entered.",IF(T163+U163&lt;1,"Acceptable",IF(R163+S163=200, "No Contributions Entered", IF(K163="","Error Detected, Choose reason&gt;",IF(X163="1",IF(T163=1,"Please Enter Deemed Pensionable Pay","Add Any Relevant Details Above"),"Please Give Details Above"))))))))),IF(ISERROR(G163),"Error Detected, No rate entered",IF(E163=0,"",IF(F163="","Error Detected, No Pensionable pay",IF(ISERROR(AB163)," Unknown Values entered.",IF(T163+U163&lt;1,"Acceptable",IF(R163+S163=200, "No Contributions Entered", IF(K163="","Error Detected, Choose reason&gt;",IF(X163="1",IF(T163=1,"Please Enter Deemed Pensionable Pay","Add relevant Details Above"),"Please give details Above")))))))))))</f>
        <v/>
      </c>
      <c r="K163" s="263"/>
      <c r="L163" s="93"/>
      <c r="M163" s="93" t="str">
        <f t="shared" si="39"/>
        <v/>
      </c>
      <c r="N163" s="96">
        <f t="shared" si="40"/>
        <v>0</v>
      </c>
      <c r="O163" s="96">
        <f t="shared" si="41"/>
        <v>0</v>
      </c>
      <c r="P163" s="220">
        <f>(ROUND((F163/100*'Member Info'!$W$2), 2))</f>
        <v>0</v>
      </c>
      <c r="Q163" s="220" t="e">
        <f t="shared" si="42"/>
        <v>#VALUE!</v>
      </c>
      <c r="R163" s="220" t="str">
        <f t="shared" si="43"/>
        <v/>
      </c>
      <c r="S163" s="229" t="str">
        <f t="shared" si="44"/>
        <v/>
      </c>
      <c r="T163" s="230" t="str">
        <f t="shared" si="45"/>
        <v/>
      </c>
      <c r="U163" s="230" t="str">
        <f t="shared" si="46"/>
        <v/>
      </c>
      <c r="V163" s="224">
        <f t="shared" si="47"/>
        <v>0</v>
      </c>
      <c r="W163" s="112">
        <f t="shared" si="48"/>
        <v>0</v>
      </c>
      <c r="X163" s="237" t="str">
        <f t="shared" si="49"/>
        <v/>
      </c>
      <c r="Y163" s="242" t="b">
        <f t="shared" si="50"/>
        <v>0</v>
      </c>
      <c r="Z163" s="237">
        <f t="shared" si="51"/>
        <v>0</v>
      </c>
      <c r="AA163" s="237">
        <f>IF('Member Info'!N159="",1,"")</f>
        <v>1</v>
      </c>
      <c r="AB163" s="245" t="e">
        <f t="shared" si="52"/>
        <v>#VALUE!</v>
      </c>
      <c r="AC163" s="132" t="str">
        <f t="shared" si="53"/>
        <v/>
      </c>
      <c r="AD163" s="126">
        <f t="shared" si="54"/>
        <v>1</v>
      </c>
      <c r="AE163" s="126" t="str">
        <f>IF('Member Info'!N159&lt;&gt;"",IF('Member Info'!N159&lt;=$R$1,1,0),"")</f>
        <v/>
      </c>
      <c r="AG163" s="126" t="b">
        <f t="shared" si="55"/>
        <v>0</v>
      </c>
      <c r="AH163" s="126">
        <f t="shared" si="56"/>
        <v>0</v>
      </c>
      <c r="AJ163" s="126">
        <f t="shared" si="57"/>
        <v>0</v>
      </c>
      <c r="AK163" s="126">
        <f>IF('Member Info'!F159&gt;$R$1,1,0)</f>
        <v>0</v>
      </c>
      <c r="AL163" s="126" t="b">
        <f>IF(ISERROR(R163),ERROR.TYPE(#REF!)=ERROR.TYPE(R163),FALSE)</f>
        <v>0</v>
      </c>
      <c r="AM163" s="126" t="b">
        <f>IF(ISERROR(S163),ERROR.TYPE(#REF!)=ERROR.TYPE(S163),FALSE)</f>
        <v>0</v>
      </c>
      <c r="AN163" s="126">
        <f>IF(OR('Member Info'!F159&gt;=$S$1,'Member Info'!N159&gt;=$R$1),1,0)</f>
        <v>0</v>
      </c>
    </row>
    <row r="164" spans="1:40" x14ac:dyDescent="0.25">
      <c r="A164" s="4">
        <v>132</v>
      </c>
      <c r="B164" s="166">
        <f>'Member Info'!D160</f>
        <v>0</v>
      </c>
      <c r="C164" s="166">
        <f>'Member Info'!E160</f>
        <v>0</v>
      </c>
      <c r="D164" s="166" t="str">
        <f>'Member Info'!G160</f>
        <v/>
      </c>
      <c r="E164" s="167">
        <f>'Member Info'!B160</f>
        <v>0</v>
      </c>
      <c r="F164" s="244"/>
      <c r="G164" s="168" t="str">
        <f>IF(E164=0,"",
IF('Member Info'!$AM$19&lt;=$R$1,
SUMPRODUCT('Member Info'!L160+IF('Member Info'!H160&gt;'Member Info'!$AJ$12,'Member Info'!$AK$13,IF('Member Info'!H160&gt;'Member Info'!$AJ$11,'Member Info'!$AK$12,IF('Member Info'!H160&gt;'Member Info'!$AJ$10,'Member Info'!$AK$11,IF('Member Info'!H160&gt;'Member Info'!$AJ$9,'Member Info'!$AK$10,IF('Member Info'!H160&gt;'Member Info'!$AJ$8,'Member Info'!$AK$9,'Member Info'!$AK$8)))))),
SUMPRODUCT('Member Info'!L160+IF('Member Info'!H160&gt;'Member Info'!$AG$17,'Member Info'!$AH$18,IF('Member Info'!H160&gt;'Member Info'!$AG$16,'Member Info'!$AH$17,IF('Member Info'!H160&gt;'Member Info'!$AG$15,'Member Info'!$AH$16,IF('Member Info'!H160&gt;'Member Info'!$AG$14,'Member Info'!$AH$15,IF('Member Info'!H160&gt;'Member Info'!$AG$13,'Member Info'!$AH$14,IF('Member Info'!H160&gt;'Member Info'!$AG$12,'Member Info'!$AH$13,IF('Member Info'!H160&gt;'Member Info'!$AG$11,'Member Info'!$AH$12,IF('Member Info'!H160&gt;'Member Info'!$AG$10,'Member Info'!$AH$11,IF('Member Info'!H160&gt;'Member Info'!$AG$9,'Member Info'!$AH$10,IF('Member Info'!H160&gt;'Member Info'!$AG$8,'Member Info'!$AH$9,'Member Info'!$AH$8)))))))))))))</f>
        <v/>
      </c>
      <c r="H164" s="26"/>
      <c r="I164" s="26"/>
      <c r="J164" s="107" t="str">
        <f>IF(E164=0,"",IF('Member Info'!F160&gt;$S$1,CONCATENATE("Joined with practice on ", TEXT('Member Info'!F160, "DD/MM/YYYY")),IF('Member Info'!N160&lt;&gt;"",IF('Member Info'!N160&lt;$R$1,CONCATENATE("Left Scheme on ", TEXT('Member Info'!N160, "DD/MM/YYYY")),IF(ISERROR(G164),"Error Detected, No rate entered",IF(E164=0,"",IF(F164="","Error Detected, No Pensionable pay",IF(ISERROR(AB164)," Unknown Values entered.",IF(T164+U164&lt;1,"Acceptable",IF(R164+S164=200, "No Contributions Entered", IF(K164="","Error Detected, Choose reason&gt;",IF(X164="1",IF(T164=1,"Please Enter Deemed Pensionable Pay","Add Any Relevant Details Above"),"Please Give Details Above"))))))))),IF(ISERROR(G164),"Error Detected, No rate entered",IF(E164=0,"",IF(F164="","Error Detected, No Pensionable pay",IF(ISERROR(AB164)," Unknown Values entered.",IF(T164+U164&lt;1,"Acceptable",IF(R164+S164=200, "No Contributions Entered", IF(K164="","Error Detected, Choose reason&gt;",IF(X164="1",IF(T164=1,"Please Enter Deemed Pensionable Pay","Add relevant Details Above"),"Please give details Above")))))))))))</f>
        <v/>
      </c>
      <c r="K164" s="263"/>
      <c r="L164" s="93"/>
      <c r="M164" s="93" t="str">
        <f t="shared" si="39"/>
        <v/>
      </c>
      <c r="N164" s="96">
        <f t="shared" si="40"/>
        <v>0</v>
      </c>
      <c r="O164" s="96">
        <f t="shared" si="41"/>
        <v>0</v>
      </c>
      <c r="P164" s="220">
        <f>(ROUND((F164/100*'Member Info'!$W$2), 2))</f>
        <v>0</v>
      </c>
      <c r="Q164" s="220" t="e">
        <f t="shared" si="42"/>
        <v>#VALUE!</v>
      </c>
      <c r="R164" s="220" t="str">
        <f t="shared" si="43"/>
        <v/>
      </c>
      <c r="S164" s="229" t="str">
        <f t="shared" si="44"/>
        <v/>
      </c>
      <c r="T164" s="230" t="str">
        <f t="shared" si="45"/>
        <v/>
      </c>
      <c r="U164" s="230" t="str">
        <f t="shared" si="46"/>
        <v/>
      </c>
      <c r="V164" s="224">
        <f t="shared" si="47"/>
        <v>0</v>
      </c>
      <c r="W164" s="112">
        <f t="shared" si="48"/>
        <v>0</v>
      </c>
      <c r="X164" s="237" t="str">
        <f t="shared" si="49"/>
        <v/>
      </c>
      <c r="Y164" s="242" t="b">
        <f t="shared" si="50"/>
        <v>0</v>
      </c>
      <c r="Z164" s="237">
        <f t="shared" si="51"/>
        <v>0</v>
      </c>
      <c r="AA164" s="237">
        <f>IF('Member Info'!N160="",1,"")</f>
        <v>1</v>
      </c>
      <c r="AB164" s="245" t="e">
        <f t="shared" si="52"/>
        <v>#VALUE!</v>
      </c>
      <c r="AC164" s="132" t="str">
        <f t="shared" si="53"/>
        <v/>
      </c>
      <c r="AD164" s="126">
        <f t="shared" si="54"/>
        <v>1</v>
      </c>
      <c r="AE164" s="126" t="str">
        <f>IF('Member Info'!N160&lt;&gt;"",IF('Member Info'!N160&lt;=$R$1,1,0),"")</f>
        <v/>
      </c>
      <c r="AG164" s="126" t="b">
        <f t="shared" si="55"/>
        <v>0</v>
      </c>
      <c r="AH164" s="126">
        <f t="shared" si="56"/>
        <v>0</v>
      </c>
      <c r="AJ164" s="126">
        <f t="shared" si="57"/>
        <v>0</v>
      </c>
      <c r="AK164" s="126">
        <f>IF('Member Info'!F160&gt;$R$1,1,0)</f>
        <v>0</v>
      </c>
      <c r="AL164" s="126" t="b">
        <f>IF(ISERROR(R164),ERROR.TYPE(#REF!)=ERROR.TYPE(R164),FALSE)</f>
        <v>0</v>
      </c>
      <c r="AM164" s="126" t="b">
        <f>IF(ISERROR(S164),ERROR.TYPE(#REF!)=ERROR.TYPE(S164),FALSE)</f>
        <v>0</v>
      </c>
      <c r="AN164" s="126">
        <f>IF(OR('Member Info'!F160&gt;=$S$1,'Member Info'!N160&gt;=$R$1),1,0)</f>
        <v>0</v>
      </c>
    </row>
    <row r="165" spans="1:40" x14ac:dyDescent="0.25">
      <c r="A165" s="4">
        <v>133</v>
      </c>
      <c r="B165" s="166">
        <f>'Member Info'!D161</f>
        <v>0</v>
      </c>
      <c r="C165" s="166">
        <f>'Member Info'!E161</f>
        <v>0</v>
      </c>
      <c r="D165" s="166" t="str">
        <f>'Member Info'!G161</f>
        <v/>
      </c>
      <c r="E165" s="167">
        <f>'Member Info'!B161</f>
        <v>0</v>
      </c>
      <c r="F165" s="244"/>
      <c r="G165" s="168" t="str">
        <f>IF(E165=0,"",
IF('Member Info'!$AM$19&lt;=$R$1,
SUMPRODUCT('Member Info'!L161+IF('Member Info'!H161&gt;'Member Info'!$AJ$12,'Member Info'!$AK$13,IF('Member Info'!H161&gt;'Member Info'!$AJ$11,'Member Info'!$AK$12,IF('Member Info'!H161&gt;'Member Info'!$AJ$10,'Member Info'!$AK$11,IF('Member Info'!H161&gt;'Member Info'!$AJ$9,'Member Info'!$AK$10,IF('Member Info'!H161&gt;'Member Info'!$AJ$8,'Member Info'!$AK$9,'Member Info'!$AK$8)))))),
SUMPRODUCT('Member Info'!L161+IF('Member Info'!H161&gt;'Member Info'!$AG$17,'Member Info'!$AH$18,IF('Member Info'!H161&gt;'Member Info'!$AG$16,'Member Info'!$AH$17,IF('Member Info'!H161&gt;'Member Info'!$AG$15,'Member Info'!$AH$16,IF('Member Info'!H161&gt;'Member Info'!$AG$14,'Member Info'!$AH$15,IF('Member Info'!H161&gt;'Member Info'!$AG$13,'Member Info'!$AH$14,IF('Member Info'!H161&gt;'Member Info'!$AG$12,'Member Info'!$AH$13,IF('Member Info'!H161&gt;'Member Info'!$AG$11,'Member Info'!$AH$12,IF('Member Info'!H161&gt;'Member Info'!$AG$10,'Member Info'!$AH$11,IF('Member Info'!H161&gt;'Member Info'!$AG$9,'Member Info'!$AH$10,IF('Member Info'!H161&gt;'Member Info'!$AG$8,'Member Info'!$AH$9,'Member Info'!$AH$8)))))))))))))</f>
        <v/>
      </c>
      <c r="H165" s="26"/>
      <c r="I165" s="26"/>
      <c r="J165" s="107" t="str">
        <f>IF(E165=0,"",IF('Member Info'!F161&gt;$S$1,CONCATENATE("Joined with practice on ", TEXT('Member Info'!F161, "DD/MM/YYYY")),IF('Member Info'!N161&lt;&gt;"",IF('Member Info'!N161&lt;$R$1,CONCATENATE("Left Scheme on ", TEXT('Member Info'!N161, "DD/MM/YYYY")),IF(ISERROR(G165),"Error Detected, No rate entered",IF(E165=0,"",IF(F165="","Error Detected, No Pensionable pay",IF(ISERROR(AB165)," Unknown Values entered.",IF(T165+U165&lt;1,"Acceptable",IF(R165+S165=200, "No Contributions Entered", IF(K165="","Error Detected, Choose reason&gt;",IF(X165="1",IF(T165=1,"Please Enter Deemed Pensionable Pay","Add Any Relevant Details Above"),"Please Give Details Above"))))))))),IF(ISERROR(G165),"Error Detected, No rate entered",IF(E165=0,"",IF(F165="","Error Detected, No Pensionable pay",IF(ISERROR(AB165)," Unknown Values entered.",IF(T165+U165&lt;1,"Acceptable",IF(R165+S165=200, "No Contributions Entered", IF(K165="","Error Detected, Choose reason&gt;",IF(X165="1",IF(T165=1,"Please Enter Deemed Pensionable Pay","Add relevant Details Above"),"Please give details Above")))))))))))</f>
        <v/>
      </c>
      <c r="K165" s="263"/>
      <c r="L165" s="93"/>
      <c r="M165" s="93" t="str">
        <f t="shared" si="39"/>
        <v/>
      </c>
      <c r="N165" s="96">
        <f t="shared" si="40"/>
        <v>0</v>
      </c>
      <c r="O165" s="96">
        <f t="shared" si="41"/>
        <v>0</v>
      </c>
      <c r="P165" s="220">
        <f>(ROUND((F165/100*'Member Info'!$W$2), 2))</f>
        <v>0</v>
      </c>
      <c r="Q165" s="220" t="e">
        <f t="shared" si="42"/>
        <v>#VALUE!</v>
      </c>
      <c r="R165" s="220" t="str">
        <f t="shared" si="43"/>
        <v/>
      </c>
      <c r="S165" s="229" t="str">
        <f t="shared" si="44"/>
        <v/>
      </c>
      <c r="T165" s="230" t="str">
        <f t="shared" si="45"/>
        <v/>
      </c>
      <c r="U165" s="230" t="str">
        <f t="shared" si="46"/>
        <v/>
      </c>
      <c r="V165" s="224">
        <f t="shared" si="47"/>
        <v>0</v>
      </c>
      <c r="W165" s="112">
        <f t="shared" si="48"/>
        <v>0</v>
      </c>
      <c r="X165" s="237" t="str">
        <f t="shared" si="49"/>
        <v/>
      </c>
      <c r="Y165" s="242" t="b">
        <f t="shared" si="50"/>
        <v>0</v>
      </c>
      <c r="Z165" s="237">
        <f t="shared" si="51"/>
        <v>0</v>
      </c>
      <c r="AA165" s="237">
        <f>IF('Member Info'!N161="",1,"")</f>
        <v>1</v>
      </c>
      <c r="AB165" s="245" t="e">
        <f t="shared" si="52"/>
        <v>#VALUE!</v>
      </c>
      <c r="AC165" s="132" t="str">
        <f t="shared" si="53"/>
        <v/>
      </c>
      <c r="AD165" s="126">
        <f t="shared" si="54"/>
        <v>1</v>
      </c>
      <c r="AE165" s="126" t="str">
        <f>IF('Member Info'!N161&lt;&gt;"",IF('Member Info'!N161&lt;=$R$1,1,0),"")</f>
        <v/>
      </c>
      <c r="AG165" s="126" t="b">
        <f t="shared" si="55"/>
        <v>0</v>
      </c>
      <c r="AH165" s="126">
        <f t="shared" si="56"/>
        <v>0</v>
      </c>
      <c r="AJ165" s="126">
        <f t="shared" si="57"/>
        <v>0</v>
      </c>
      <c r="AK165" s="126">
        <f>IF('Member Info'!F161&gt;$R$1,1,0)</f>
        <v>0</v>
      </c>
      <c r="AL165" s="126" t="b">
        <f>IF(ISERROR(R165),ERROR.TYPE(#REF!)=ERROR.TYPE(R165),FALSE)</f>
        <v>0</v>
      </c>
      <c r="AM165" s="126" t="b">
        <f>IF(ISERROR(S165),ERROR.TYPE(#REF!)=ERROR.TYPE(S165),FALSE)</f>
        <v>0</v>
      </c>
      <c r="AN165" s="126">
        <f>IF(OR('Member Info'!F161&gt;=$S$1,'Member Info'!N161&gt;=$R$1),1,0)</f>
        <v>0</v>
      </c>
    </row>
    <row r="166" spans="1:40" x14ac:dyDescent="0.25">
      <c r="A166" s="4">
        <v>134</v>
      </c>
      <c r="B166" s="166">
        <f>'Member Info'!D162</f>
        <v>0</v>
      </c>
      <c r="C166" s="166">
        <f>'Member Info'!E162</f>
        <v>0</v>
      </c>
      <c r="D166" s="166" t="str">
        <f>'Member Info'!G162</f>
        <v/>
      </c>
      <c r="E166" s="167">
        <f>'Member Info'!B162</f>
        <v>0</v>
      </c>
      <c r="F166" s="244"/>
      <c r="G166" s="168" t="str">
        <f>IF(E166=0,"",
IF('Member Info'!$AM$19&lt;=$R$1,
SUMPRODUCT('Member Info'!L162+IF('Member Info'!H162&gt;'Member Info'!$AJ$12,'Member Info'!$AK$13,IF('Member Info'!H162&gt;'Member Info'!$AJ$11,'Member Info'!$AK$12,IF('Member Info'!H162&gt;'Member Info'!$AJ$10,'Member Info'!$AK$11,IF('Member Info'!H162&gt;'Member Info'!$AJ$9,'Member Info'!$AK$10,IF('Member Info'!H162&gt;'Member Info'!$AJ$8,'Member Info'!$AK$9,'Member Info'!$AK$8)))))),
SUMPRODUCT('Member Info'!L162+IF('Member Info'!H162&gt;'Member Info'!$AG$17,'Member Info'!$AH$18,IF('Member Info'!H162&gt;'Member Info'!$AG$16,'Member Info'!$AH$17,IF('Member Info'!H162&gt;'Member Info'!$AG$15,'Member Info'!$AH$16,IF('Member Info'!H162&gt;'Member Info'!$AG$14,'Member Info'!$AH$15,IF('Member Info'!H162&gt;'Member Info'!$AG$13,'Member Info'!$AH$14,IF('Member Info'!H162&gt;'Member Info'!$AG$12,'Member Info'!$AH$13,IF('Member Info'!H162&gt;'Member Info'!$AG$11,'Member Info'!$AH$12,IF('Member Info'!H162&gt;'Member Info'!$AG$10,'Member Info'!$AH$11,IF('Member Info'!H162&gt;'Member Info'!$AG$9,'Member Info'!$AH$10,IF('Member Info'!H162&gt;'Member Info'!$AG$8,'Member Info'!$AH$9,'Member Info'!$AH$8)))))))))))))</f>
        <v/>
      </c>
      <c r="H166" s="26"/>
      <c r="I166" s="26"/>
      <c r="J166" s="107" t="str">
        <f>IF(E166=0,"",IF('Member Info'!F162&gt;$S$1,CONCATENATE("Joined with practice on ", TEXT('Member Info'!F162, "DD/MM/YYYY")),IF('Member Info'!N162&lt;&gt;"",IF('Member Info'!N162&lt;$R$1,CONCATENATE("Left Scheme on ", TEXT('Member Info'!N162, "DD/MM/YYYY")),IF(ISERROR(G166),"Error Detected, No rate entered",IF(E166=0,"",IF(F166="","Error Detected, No Pensionable pay",IF(ISERROR(AB166)," Unknown Values entered.",IF(T166+U166&lt;1,"Acceptable",IF(R166+S166=200, "No Contributions Entered", IF(K166="","Error Detected, Choose reason&gt;",IF(X166="1",IF(T166=1,"Please Enter Deemed Pensionable Pay","Add Any Relevant Details Above"),"Please Give Details Above"))))))))),IF(ISERROR(G166),"Error Detected, No rate entered",IF(E166=0,"",IF(F166="","Error Detected, No Pensionable pay",IF(ISERROR(AB166)," Unknown Values entered.",IF(T166+U166&lt;1,"Acceptable",IF(R166+S166=200, "No Contributions Entered", IF(K166="","Error Detected, Choose reason&gt;",IF(X166="1",IF(T166=1,"Please Enter Deemed Pensionable Pay","Add relevant Details Above"),"Please give details Above")))))))))))</f>
        <v/>
      </c>
      <c r="K166" s="263"/>
      <c r="L166" s="93"/>
      <c r="M166" s="93" t="str">
        <f t="shared" si="39"/>
        <v/>
      </c>
      <c r="N166" s="96">
        <f t="shared" si="40"/>
        <v>0</v>
      </c>
      <c r="O166" s="96">
        <f t="shared" si="41"/>
        <v>0</v>
      </c>
      <c r="P166" s="220">
        <f>(ROUND((F166/100*'Member Info'!$W$2), 2))</f>
        <v>0</v>
      </c>
      <c r="Q166" s="220" t="e">
        <f t="shared" si="42"/>
        <v>#VALUE!</v>
      </c>
      <c r="R166" s="220" t="str">
        <f t="shared" si="43"/>
        <v/>
      </c>
      <c r="S166" s="229" t="str">
        <f t="shared" si="44"/>
        <v/>
      </c>
      <c r="T166" s="230" t="str">
        <f t="shared" si="45"/>
        <v/>
      </c>
      <c r="U166" s="230" t="str">
        <f t="shared" si="46"/>
        <v/>
      </c>
      <c r="V166" s="224">
        <f t="shared" si="47"/>
        <v>0</v>
      </c>
      <c r="W166" s="112">
        <f t="shared" si="48"/>
        <v>0</v>
      </c>
      <c r="X166" s="237" t="str">
        <f t="shared" si="49"/>
        <v/>
      </c>
      <c r="Y166" s="242" t="b">
        <f t="shared" si="50"/>
        <v>0</v>
      </c>
      <c r="Z166" s="237">
        <f t="shared" si="51"/>
        <v>0</v>
      </c>
      <c r="AA166" s="237">
        <f>IF('Member Info'!N162="",1,"")</f>
        <v>1</v>
      </c>
      <c r="AB166" s="245" t="e">
        <f t="shared" si="52"/>
        <v>#VALUE!</v>
      </c>
      <c r="AC166" s="132" t="str">
        <f t="shared" si="53"/>
        <v/>
      </c>
      <c r="AD166" s="126">
        <f t="shared" si="54"/>
        <v>1</v>
      </c>
      <c r="AE166" s="126" t="str">
        <f>IF('Member Info'!N162&lt;&gt;"",IF('Member Info'!N162&lt;=$R$1,1,0),"")</f>
        <v/>
      </c>
      <c r="AG166" s="126" t="b">
        <f t="shared" si="55"/>
        <v>0</v>
      </c>
      <c r="AH166" s="126">
        <f t="shared" si="56"/>
        <v>0</v>
      </c>
      <c r="AJ166" s="126">
        <f t="shared" si="57"/>
        <v>0</v>
      </c>
      <c r="AK166" s="126">
        <f>IF('Member Info'!F162&gt;$R$1,1,0)</f>
        <v>0</v>
      </c>
      <c r="AL166" s="126" t="b">
        <f>IF(ISERROR(R166),ERROR.TYPE(#REF!)=ERROR.TYPE(R166),FALSE)</f>
        <v>0</v>
      </c>
      <c r="AM166" s="126" t="b">
        <f>IF(ISERROR(S166),ERROR.TYPE(#REF!)=ERROR.TYPE(S166),FALSE)</f>
        <v>0</v>
      </c>
      <c r="AN166" s="126">
        <f>IF(OR('Member Info'!F162&gt;=$S$1,'Member Info'!N162&gt;=$R$1),1,0)</f>
        <v>0</v>
      </c>
    </row>
    <row r="167" spans="1:40" x14ac:dyDescent="0.25">
      <c r="A167" s="4">
        <v>135</v>
      </c>
      <c r="B167" s="166">
        <f>'Member Info'!D163</f>
        <v>0</v>
      </c>
      <c r="C167" s="166">
        <f>'Member Info'!E163</f>
        <v>0</v>
      </c>
      <c r="D167" s="166" t="str">
        <f>'Member Info'!G163</f>
        <v/>
      </c>
      <c r="E167" s="167">
        <f>'Member Info'!B163</f>
        <v>0</v>
      </c>
      <c r="F167" s="244"/>
      <c r="G167" s="168" t="str">
        <f>IF(E167=0,"",
IF('Member Info'!$AM$19&lt;=$R$1,
SUMPRODUCT('Member Info'!L163+IF('Member Info'!H163&gt;'Member Info'!$AJ$12,'Member Info'!$AK$13,IF('Member Info'!H163&gt;'Member Info'!$AJ$11,'Member Info'!$AK$12,IF('Member Info'!H163&gt;'Member Info'!$AJ$10,'Member Info'!$AK$11,IF('Member Info'!H163&gt;'Member Info'!$AJ$9,'Member Info'!$AK$10,IF('Member Info'!H163&gt;'Member Info'!$AJ$8,'Member Info'!$AK$9,'Member Info'!$AK$8)))))),
SUMPRODUCT('Member Info'!L163+IF('Member Info'!H163&gt;'Member Info'!$AG$17,'Member Info'!$AH$18,IF('Member Info'!H163&gt;'Member Info'!$AG$16,'Member Info'!$AH$17,IF('Member Info'!H163&gt;'Member Info'!$AG$15,'Member Info'!$AH$16,IF('Member Info'!H163&gt;'Member Info'!$AG$14,'Member Info'!$AH$15,IF('Member Info'!H163&gt;'Member Info'!$AG$13,'Member Info'!$AH$14,IF('Member Info'!H163&gt;'Member Info'!$AG$12,'Member Info'!$AH$13,IF('Member Info'!H163&gt;'Member Info'!$AG$11,'Member Info'!$AH$12,IF('Member Info'!H163&gt;'Member Info'!$AG$10,'Member Info'!$AH$11,IF('Member Info'!H163&gt;'Member Info'!$AG$9,'Member Info'!$AH$10,IF('Member Info'!H163&gt;'Member Info'!$AG$8,'Member Info'!$AH$9,'Member Info'!$AH$8)))))))))))))</f>
        <v/>
      </c>
      <c r="H167" s="26"/>
      <c r="I167" s="26"/>
      <c r="J167" s="107" t="str">
        <f>IF(E167=0,"",IF('Member Info'!F163&gt;$S$1,CONCATENATE("Joined with practice on ", TEXT('Member Info'!F163, "DD/MM/YYYY")),IF('Member Info'!N163&lt;&gt;"",IF('Member Info'!N163&lt;$R$1,CONCATENATE("Left Scheme on ", TEXT('Member Info'!N163, "DD/MM/YYYY")),IF(ISERROR(G167),"Error Detected, No rate entered",IF(E167=0,"",IF(F167="","Error Detected, No Pensionable pay",IF(ISERROR(AB167)," Unknown Values entered.",IF(T167+U167&lt;1,"Acceptable",IF(R167+S167=200, "No Contributions Entered", IF(K167="","Error Detected, Choose reason&gt;",IF(X167="1",IF(T167=1,"Please Enter Deemed Pensionable Pay","Add Any Relevant Details Above"),"Please Give Details Above"))))))))),IF(ISERROR(G167),"Error Detected, No rate entered",IF(E167=0,"",IF(F167="","Error Detected, No Pensionable pay",IF(ISERROR(AB167)," Unknown Values entered.",IF(T167+U167&lt;1,"Acceptable",IF(R167+S167=200, "No Contributions Entered", IF(K167="","Error Detected, Choose reason&gt;",IF(X167="1",IF(T167=1,"Please Enter Deemed Pensionable Pay","Add relevant Details Above"),"Please give details Above")))))))))))</f>
        <v/>
      </c>
      <c r="K167" s="263"/>
      <c r="L167" s="93"/>
      <c r="M167" s="93" t="str">
        <f t="shared" si="39"/>
        <v/>
      </c>
      <c r="N167" s="96">
        <f t="shared" si="40"/>
        <v>0</v>
      </c>
      <c r="O167" s="96">
        <f t="shared" si="41"/>
        <v>0</v>
      </c>
      <c r="P167" s="220">
        <f>(ROUND((F167/100*'Member Info'!$W$2), 2))</f>
        <v>0</v>
      </c>
      <c r="Q167" s="220" t="e">
        <f t="shared" si="42"/>
        <v>#VALUE!</v>
      </c>
      <c r="R167" s="220" t="str">
        <f t="shared" si="43"/>
        <v/>
      </c>
      <c r="S167" s="229" t="str">
        <f t="shared" si="44"/>
        <v/>
      </c>
      <c r="T167" s="230" t="str">
        <f t="shared" si="45"/>
        <v/>
      </c>
      <c r="U167" s="230" t="str">
        <f t="shared" si="46"/>
        <v/>
      </c>
      <c r="V167" s="224">
        <f t="shared" si="47"/>
        <v>0</v>
      </c>
      <c r="W167" s="112">
        <f t="shared" si="48"/>
        <v>0</v>
      </c>
      <c r="X167" s="237" t="str">
        <f t="shared" si="49"/>
        <v/>
      </c>
      <c r="Y167" s="242" t="b">
        <f t="shared" si="50"/>
        <v>0</v>
      </c>
      <c r="Z167" s="237">
        <f t="shared" si="51"/>
        <v>0</v>
      </c>
      <c r="AA167" s="237">
        <f>IF('Member Info'!N163="",1,"")</f>
        <v>1</v>
      </c>
      <c r="AB167" s="245" t="e">
        <f t="shared" si="52"/>
        <v>#VALUE!</v>
      </c>
      <c r="AC167" s="132" t="str">
        <f t="shared" si="53"/>
        <v/>
      </c>
      <c r="AD167" s="126">
        <f t="shared" si="54"/>
        <v>1</v>
      </c>
      <c r="AE167" s="126" t="str">
        <f>IF('Member Info'!N163&lt;&gt;"",IF('Member Info'!N163&lt;=$R$1,1,0),"")</f>
        <v/>
      </c>
      <c r="AG167" s="126" t="b">
        <f t="shared" si="55"/>
        <v>0</v>
      </c>
      <c r="AH167" s="126">
        <f t="shared" si="56"/>
        <v>0</v>
      </c>
      <c r="AJ167" s="126">
        <f t="shared" si="57"/>
        <v>0</v>
      </c>
      <c r="AK167" s="126">
        <f>IF('Member Info'!F163&gt;$R$1,1,0)</f>
        <v>0</v>
      </c>
      <c r="AL167" s="126" t="b">
        <f>IF(ISERROR(R167),ERROR.TYPE(#REF!)=ERROR.TYPE(R167),FALSE)</f>
        <v>0</v>
      </c>
      <c r="AM167" s="126" t="b">
        <f>IF(ISERROR(S167),ERROR.TYPE(#REF!)=ERROR.TYPE(S167),FALSE)</f>
        <v>0</v>
      </c>
      <c r="AN167" s="126">
        <f>IF(OR('Member Info'!F163&gt;=$S$1,'Member Info'!N163&gt;=$R$1),1,0)</f>
        <v>0</v>
      </c>
    </row>
    <row r="168" spans="1:40" x14ac:dyDescent="0.25">
      <c r="A168" s="4">
        <v>136</v>
      </c>
      <c r="B168" s="166">
        <f>'Member Info'!D164</f>
        <v>0</v>
      </c>
      <c r="C168" s="166">
        <f>'Member Info'!E164</f>
        <v>0</v>
      </c>
      <c r="D168" s="166" t="str">
        <f>'Member Info'!G164</f>
        <v/>
      </c>
      <c r="E168" s="167">
        <f>'Member Info'!B164</f>
        <v>0</v>
      </c>
      <c r="F168" s="244"/>
      <c r="G168" s="168" t="str">
        <f>IF(E168=0,"",
IF('Member Info'!$AM$19&lt;=$R$1,
SUMPRODUCT('Member Info'!L164+IF('Member Info'!H164&gt;'Member Info'!$AJ$12,'Member Info'!$AK$13,IF('Member Info'!H164&gt;'Member Info'!$AJ$11,'Member Info'!$AK$12,IF('Member Info'!H164&gt;'Member Info'!$AJ$10,'Member Info'!$AK$11,IF('Member Info'!H164&gt;'Member Info'!$AJ$9,'Member Info'!$AK$10,IF('Member Info'!H164&gt;'Member Info'!$AJ$8,'Member Info'!$AK$9,'Member Info'!$AK$8)))))),
SUMPRODUCT('Member Info'!L164+IF('Member Info'!H164&gt;'Member Info'!$AG$17,'Member Info'!$AH$18,IF('Member Info'!H164&gt;'Member Info'!$AG$16,'Member Info'!$AH$17,IF('Member Info'!H164&gt;'Member Info'!$AG$15,'Member Info'!$AH$16,IF('Member Info'!H164&gt;'Member Info'!$AG$14,'Member Info'!$AH$15,IF('Member Info'!H164&gt;'Member Info'!$AG$13,'Member Info'!$AH$14,IF('Member Info'!H164&gt;'Member Info'!$AG$12,'Member Info'!$AH$13,IF('Member Info'!H164&gt;'Member Info'!$AG$11,'Member Info'!$AH$12,IF('Member Info'!H164&gt;'Member Info'!$AG$10,'Member Info'!$AH$11,IF('Member Info'!H164&gt;'Member Info'!$AG$9,'Member Info'!$AH$10,IF('Member Info'!H164&gt;'Member Info'!$AG$8,'Member Info'!$AH$9,'Member Info'!$AH$8)))))))))))))</f>
        <v/>
      </c>
      <c r="H168" s="26"/>
      <c r="I168" s="26"/>
      <c r="J168" s="107" t="str">
        <f>IF(E168=0,"",IF('Member Info'!F164&gt;$S$1,CONCATENATE("Joined with practice on ", TEXT('Member Info'!F164, "DD/MM/YYYY")),IF('Member Info'!N164&lt;&gt;"",IF('Member Info'!N164&lt;$R$1,CONCATENATE("Left Scheme on ", TEXT('Member Info'!N164, "DD/MM/YYYY")),IF(ISERROR(G168),"Error Detected, No rate entered",IF(E168=0,"",IF(F168="","Error Detected, No Pensionable pay",IF(ISERROR(AB168)," Unknown Values entered.",IF(T168+U168&lt;1,"Acceptable",IF(R168+S168=200, "No Contributions Entered", IF(K168="","Error Detected, Choose reason&gt;",IF(X168="1",IF(T168=1,"Please Enter Deemed Pensionable Pay","Add Any Relevant Details Above"),"Please Give Details Above"))))))))),IF(ISERROR(G168),"Error Detected, No rate entered",IF(E168=0,"",IF(F168="","Error Detected, No Pensionable pay",IF(ISERROR(AB168)," Unknown Values entered.",IF(T168+U168&lt;1,"Acceptable",IF(R168+S168=200, "No Contributions Entered", IF(K168="","Error Detected, Choose reason&gt;",IF(X168="1",IF(T168=1,"Please Enter Deemed Pensionable Pay","Add relevant Details Above"),"Please give details Above")))))))))))</f>
        <v/>
      </c>
      <c r="K168" s="263"/>
      <c r="L168" s="93"/>
      <c r="M168" s="93" t="str">
        <f t="shared" si="39"/>
        <v/>
      </c>
      <c r="N168" s="96">
        <f t="shared" si="40"/>
        <v>0</v>
      </c>
      <c r="O168" s="96">
        <f t="shared" si="41"/>
        <v>0</v>
      </c>
      <c r="P168" s="220">
        <f>(ROUND((F168/100*'Member Info'!$W$2), 2))</f>
        <v>0</v>
      </c>
      <c r="Q168" s="220" t="e">
        <f t="shared" si="42"/>
        <v>#VALUE!</v>
      </c>
      <c r="R168" s="220" t="str">
        <f t="shared" si="43"/>
        <v/>
      </c>
      <c r="S168" s="229" t="str">
        <f t="shared" si="44"/>
        <v/>
      </c>
      <c r="T168" s="230" t="str">
        <f t="shared" si="45"/>
        <v/>
      </c>
      <c r="U168" s="230" t="str">
        <f t="shared" si="46"/>
        <v/>
      </c>
      <c r="V168" s="224">
        <f t="shared" si="47"/>
        <v>0</v>
      </c>
      <c r="W168" s="112">
        <f t="shared" si="48"/>
        <v>0</v>
      </c>
      <c r="X168" s="237" t="str">
        <f t="shared" si="49"/>
        <v/>
      </c>
      <c r="Y168" s="242" t="b">
        <f t="shared" si="50"/>
        <v>0</v>
      </c>
      <c r="Z168" s="237">
        <f t="shared" si="51"/>
        <v>0</v>
      </c>
      <c r="AA168" s="237">
        <f>IF('Member Info'!N164="",1,"")</f>
        <v>1</v>
      </c>
      <c r="AB168" s="245" t="e">
        <f t="shared" si="52"/>
        <v>#VALUE!</v>
      </c>
      <c r="AC168" s="132" t="str">
        <f t="shared" si="53"/>
        <v/>
      </c>
      <c r="AD168" s="126">
        <f t="shared" si="54"/>
        <v>1</v>
      </c>
      <c r="AE168" s="126" t="str">
        <f>IF('Member Info'!N164&lt;&gt;"",IF('Member Info'!N164&lt;=$R$1,1,0),"")</f>
        <v/>
      </c>
      <c r="AG168" s="126" t="b">
        <f t="shared" si="55"/>
        <v>0</v>
      </c>
      <c r="AH168" s="126">
        <f t="shared" si="56"/>
        <v>0</v>
      </c>
      <c r="AJ168" s="126">
        <f t="shared" si="57"/>
        <v>0</v>
      </c>
      <c r="AK168" s="126">
        <f>IF('Member Info'!F164&gt;$R$1,1,0)</f>
        <v>0</v>
      </c>
      <c r="AL168" s="126" t="b">
        <f>IF(ISERROR(R168),ERROR.TYPE(#REF!)=ERROR.TYPE(R168),FALSE)</f>
        <v>0</v>
      </c>
      <c r="AM168" s="126" t="b">
        <f>IF(ISERROR(S168),ERROR.TYPE(#REF!)=ERROR.TYPE(S168),FALSE)</f>
        <v>0</v>
      </c>
      <c r="AN168" s="126">
        <f>IF(OR('Member Info'!F164&gt;=$S$1,'Member Info'!N164&gt;=$R$1),1,0)</f>
        <v>0</v>
      </c>
    </row>
    <row r="169" spans="1:40" x14ac:dyDescent="0.25">
      <c r="A169" s="4">
        <v>137</v>
      </c>
      <c r="B169" s="166">
        <f>'Member Info'!D165</f>
        <v>0</v>
      </c>
      <c r="C169" s="166">
        <f>'Member Info'!E165</f>
        <v>0</v>
      </c>
      <c r="D169" s="166" t="str">
        <f>'Member Info'!G165</f>
        <v/>
      </c>
      <c r="E169" s="167">
        <f>'Member Info'!B165</f>
        <v>0</v>
      </c>
      <c r="F169" s="244"/>
      <c r="G169" s="168" t="str">
        <f>IF(E169=0,"",
IF('Member Info'!$AM$19&lt;=$R$1,
SUMPRODUCT('Member Info'!L165+IF('Member Info'!H165&gt;'Member Info'!$AJ$12,'Member Info'!$AK$13,IF('Member Info'!H165&gt;'Member Info'!$AJ$11,'Member Info'!$AK$12,IF('Member Info'!H165&gt;'Member Info'!$AJ$10,'Member Info'!$AK$11,IF('Member Info'!H165&gt;'Member Info'!$AJ$9,'Member Info'!$AK$10,IF('Member Info'!H165&gt;'Member Info'!$AJ$8,'Member Info'!$AK$9,'Member Info'!$AK$8)))))),
SUMPRODUCT('Member Info'!L165+IF('Member Info'!H165&gt;'Member Info'!$AG$17,'Member Info'!$AH$18,IF('Member Info'!H165&gt;'Member Info'!$AG$16,'Member Info'!$AH$17,IF('Member Info'!H165&gt;'Member Info'!$AG$15,'Member Info'!$AH$16,IF('Member Info'!H165&gt;'Member Info'!$AG$14,'Member Info'!$AH$15,IF('Member Info'!H165&gt;'Member Info'!$AG$13,'Member Info'!$AH$14,IF('Member Info'!H165&gt;'Member Info'!$AG$12,'Member Info'!$AH$13,IF('Member Info'!H165&gt;'Member Info'!$AG$11,'Member Info'!$AH$12,IF('Member Info'!H165&gt;'Member Info'!$AG$10,'Member Info'!$AH$11,IF('Member Info'!H165&gt;'Member Info'!$AG$9,'Member Info'!$AH$10,IF('Member Info'!H165&gt;'Member Info'!$AG$8,'Member Info'!$AH$9,'Member Info'!$AH$8)))))))))))))</f>
        <v/>
      </c>
      <c r="H169" s="26"/>
      <c r="I169" s="26"/>
      <c r="J169" s="107" t="str">
        <f>IF(E169=0,"",IF('Member Info'!F165&gt;$S$1,CONCATENATE("Joined with practice on ", TEXT('Member Info'!F165, "DD/MM/YYYY")),IF('Member Info'!N165&lt;&gt;"",IF('Member Info'!N165&lt;$R$1,CONCATENATE("Left Scheme on ", TEXT('Member Info'!N165, "DD/MM/YYYY")),IF(ISERROR(G169),"Error Detected, No rate entered",IF(E169=0,"",IF(F169="","Error Detected, No Pensionable pay",IF(ISERROR(AB169)," Unknown Values entered.",IF(T169+U169&lt;1,"Acceptable",IF(R169+S169=200, "No Contributions Entered", IF(K169="","Error Detected, Choose reason&gt;",IF(X169="1",IF(T169=1,"Please Enter Deemed Pensionable Pay","Add Any Relevant Details Above"),"Please Give Details Above"))))))))),IF(ISERROR(G169),"Error Detected, No rate entered",IF(E169=0,"",IF(F169="","Error Detected, No Pensionable pay",IF(ISERROR(AB169)," Unknown Values entered.",IF(T169+U169&lt;1,"Acceptable",IF(R169+S169=200, "No Contributions Entered", IF(K169="","Error Detected, Choose reason&gt;",IF(X169="1",IF(T169=1,"Please Enter Deemed Pensionable Pay","Add relevant Details Above"),"Please give details Above")))))))))))</f>
        <v/>
      </c>
      <c r="K169" s="263"/>
      <c r="L169" s="93"/>
      <c r="M169" s="93" t="str">
        <f t="shared" si="39"/>
        <v/>
      </c>
      <c r="N169" s="96">
        <f t="shared" si="40"/>
        <v>0</v>
      </c>
      <c r="O169" s="96">
        <f t="shared" si="41"/>
        <v>0</v>
      </c>
      <c r="P169" s="220">
        <f>(ROUND((F169/100*'Member Info'!$W$2), 2))</f>
        <v>0</v>
      </c>
      <c r="Q169" s="220" t="e">
        <f t="shared" si="42"/>
        <v>#VALUE!</v>
      </c>
      <c r="R169" s="220" t="str">
        <f t="shared" si="43"/>
        <v/>
      </c>
      <c r="S169" s="229" t="str">
        <f t="shared" si="44"/>
        <v/>
      </c>
      <c r="T169" s="230" t="str">
        <f t="shared" si="45"/>
        <v/>
      </c>
      <c r="U169" s="230" t="str">
        <f t="shared" si="46"/>
        <v/>
      </c>
      <c r="V169" s="224">
        <f t="shared" si="47"/>
        <v>0</v>
      </c>
      <c r="W169" s="112">
        <f t="shared" si="48"/>
        <v>0</v>
      </c>
      <c r="X169" s="237" t="str">
        <f t="shared" si="49"/>
        <v/>
      </c>
      <c r="Y169" s="242" t="b">
        <f t="shared" si="50"/>
        <v>0</v>
      </c>
      <c r="Z169" s="237">
        <f t="shared" si="51"/>
        <v>0</v>
      </c>
      <c r="AA169" s="237">
        <f>IF('Member Info'!N165="",1,"")</f>
        <v>1</v>
      </c>
      <c r="AB169" s="245" t="e">
        <f t="shared" si="52"/>
        <v>#VALUE!</v>
      </c>
      <c r="AC169" s="132" t="str">
        <f t="shared" si="53"/>
        <v/>
      </c>
      <c r="AD169" s="126">
        <f t="shared" si="54"/>
        <v>1</v>
      </c>
      <c r="AE169" s="126" t="str">
        <f>IF('Member Info'!N165&lt;&gt;"",IF('Member Info'!N165&lt;=$R$1,1,0),"")</f>
        <v/>
      </c>
      <c r="AG169" s="126" t="b">
        <f t="shared" si="55"/>
        <v>0</v>
      </c>
      <c r="AH169" s="126">
        <f t="shared" si="56"/>
        <v>0</v>
      </c>
      <c r="AJ169" s="126">
        <f t="shared" si="57"/>
        <v>0</v>
      </c>
      <c r="AK169" s="126">
        <f>IF('Member Info'!F165&gt;$R$1,1,0)</f>
        <v>0</v>
      </c>
      <c r="AL169" s="126" t="b">
        <f>IF(ISERROR(R169),ERROR.TYPE(#REF!)=ERROR.TYPE(R169),FALSE)</f>
        <v>0</v>
      </c>
      <c r="AM169" s="126" t="b">
        <f>IF(ISERROR(S169),ERROR.TYPE(#REF!)=ERROR.TYPE(S169),FALSE)</f>
        <v>0</v>
      </c>
      <c r="AN169" s="126">
        <f>IF(OR('Member Info'!F165&gt;=$S$1,'Member Info'!N165&gt;=$R$1),1,0)</f>
        <v>0</v>
      </c>
    </row>
    <row r="170" spans="1:40" x14ac:dyDescent="0.25">
      <c r="A170" s="4">
        <v>138</v>
      </c>
      <c r="B170" s="166">
        <f>'Member Info'!D166</f>
        <v>0</v>
      </c>
      <c r="C170" s="166">
        <f>'Member Info'!E166</f>
        <v>0</v>
      </c>
      <c r="D170" s="166" t="str">
        <f>'Member Info'!G166</f>
        <v/>
      </c>
      <c r="E170" s="167">
        <f>'Member Info'!B166</f>
        <v>0</v>
      </c>
      <c r="F170" s="244"/>
      <c r="G170" s="168" t="str">
        <f>IF(E170=0,"",
IF('Member Info'!$AM$19&lt;=$R$1,
SUMPRODUCT('Member Info'!L166+IF('Member Info'!H166&gt;'Member Info'!$AJ$12,'Member Info'!$AK$13,IF('Member Info'!H166&gt;'Member Info'!$AJ$11,'Member Info'!$AK$12,IF('Member Info'!H166&gt;'Member Info'!$AJ$10,'Member Info'!$AK$11,IF('Member Info'!H166&gt;'Member Info'!$AJ$9,'Member Info'!$AK$10,IF('Member Info'!H166&gt;'Member Info'!$AJ$8,'Member Info'!$AK$9,'Member Info'!$AK$8)))))),
SUMPRODUCT('Member Info'!L166+IF('Member Info'!H166&gt;'Member Info'!$AG$17,'Member Info'!$AH$18,IF('Member Info'!H166&gt;'Member Info'!$AG$16,'Member Info'!$AH$17,IF('Member Info'!H166&gt;'Member Info'!$AG$15,'Member Info'!$AH$16,IF('Member Info'!H166&gt;'Member Info'!$AG$14,'Member Info'!$AH$15,IF('Member Info'!H166&gt;'Member Info'!$AG$13,'Member Info'!$AH$14,IF('Member Info'!H166&gt;'Member Info'!$AG$12,'Member Info'!$AH$13,IF('Member Info'!H166&gt;'Member Info'!$AG$11,'Member Info'!$AH$12,IF('Member Info'!H166&gt;'Member Info'!$AG$10,'Member Info'!$AH$11,IF('Member Info'!H166&gt;'Member Info'!$AG$9,'Member Info'!$AH$10,IF('Member Info'!H166&gt;'Member Info'!$AG$8,'Member Info'!$AH$9,'Member Info'!$AH$8)))))))))))))</f>
        <v/>
      </c>
      <c r="H170" s="26"/>
      <c r="I170" s="26"/>
      <c r="J170" s="107" t="str">
        <f>IF(E170=0,"",IF('Member Info'!F166&gt;$S$1,CONCATENATE("Joined with practice on ", TEXT('Member Info'!F166, "DD/MM/YYYY")),IF('Member Info'!N166&lt;&gt;"",IF('Member Info'!N166&lt;$R$1,CONCATENATE("Left Scheme on ", TEXT('Member Info'!N166, "DD/MM/YYYY")),IF(ISERROR(G170),"Error Detected, No rate entered",IF(E170=0,"",IF(F170="","Error Detected, No Pensionable pay",IF(ISERROR(AB170)," Unknown Values entered.",IF(T170+U170&lt;1,"Acceptable",IF(R170+S170=200, "No Contributions Entered", IF(K170="","Error Detected, Choose reason&gt;",IF(X170="1",IF(T170=1,"Please Enter Deemed Pensionable Pay","Add Any Relevant Details Above"),"Please Give Details Above"))))))))),IF(ISERROR(G170),"Error Detected, No rate entered",IF(E170=0,"",IF(F170="","Error Detected, No Pensionable pay",IF(ISERROR(AB170)," Unknown Values entered.",IF(T170+U170&lt;1,"Acceptable",IF(R170+S170=200, "No Contributions Entered", IF(K170="","Error Detected, Choose reason&gt;",IF(X170="1",IF(T170=1,"Please Enter Deemed Pensionable Pay","Add relevant Details Above"),"Please give details Above")))))))))))</f>
        <v/>
      </c>
      <c r="K170" s="263"/>
      <c r="L170" s="93"/>
      <c r="M170" s="93" t="str">
        <f t="shared" si="39"/>
        <v/>
      </c>
      <c r="N170" s="96">
        <f t="shared" si="40"/>
        <v>0</v>
      </c>
      <c r="O170" s="96">
        <f t="shared" si="41"/>
        <v>0</v>
      </c>
      <c r="P170" s="220">
        <f>(ROUND((F170/100*'Member Info'!$W$2), 2))</f>
        <v>0</v>
      </c>
      <c r="Q170" s="220" t="e">
        <f t="shared" si="42"/>
        <v>#VALUE!</v>
      </c>
      <c r="R170" s="220" t="str">
        <f t="shared" si="43"/>
        <v/>
      </c>
      <c r="S170" s="229" t="str">
        <f t="shared" si="44"/>
        <v/>
      </c>
      <c r="T170" s="230" t="str">
        <f t="shared" si="45"/>
        <v/>
      </c>
      <c r="U170" s="230" t="str">
        <f t="shared" si="46"/>
        <v/>
      </c>
      <c r="V170" s="224">
        <f t="shared" si="47"/>
        <v>0</v>
      </c>
      <c r="W170" s="112">
        <f t="shared" si="48"/>
        <v>0</v>
      </c>
      <c r="X170" s="237" t="str">
        <f t="shared" si="49"/>
        <v/>
      </c>
      <c r="Y170" s="242" t="b">
        <f t="shared" si="50"/>
        <v>0</v>
      </c>
      <c r="Z170" s="237">
        <f t="shared" si="51"/>
        <v>0</v>
      </c>
      <c r="AA170" s="237">
        <f>IF('Member Info'!N166="",1,"")</f>
        <v>1</v>
      </c>
      <c r="AB170" s="245" t="e">
        <f t="shared" si="52"/>
        <v>#VALUE!</v>
      </c>
      <c r="AC170" s="132" t="str">
        <f t="shared" si="53"/>
        <v/>
      </c>
      <c r="AD170" s="126">
        <f t="shared" si="54"/>
        <v>1</v>
      </c>
      <c r="AE170" s="126" t="str">
        <f>IF('Member Info'!N166&lt;&gt;"",IF('Member Info'!N166&lt;=$R$1,1,0),"")</f>
        <v/>
      </c>
      <c r="AG170" s="126" t="b">
        <f t="shared" si="55"/>
        <v>0</v>
      </c>
      <c r="AH170" s="126">
        <f t="shared" si="56"/>
        <v>0</v>
      </c>
      <c r="AJ170" s="126">
        <f t="shared" si="57"/>
        <v>0</v>
      </c>
      <c r="AK170" s="126">
        <f>IF('Member Info'!F166&gt;$R$1,1,0)</f>
        <v>0</v>
      </c>
      <c r="AL170" s="126" t="b">
        <f>IF(ISERROR(R170),ERROR.TYPE(#REF!)=ERROR.TYPE(R170),FALSE)</f>
        <v>0</v>
      </c>
      <c r="AM170" s="126" t="b">
        <f>IF(ISERROR(S170),ERROR.TYPE(#REF!)=ERROR.TYPE(S170),FALSE)</f>
        <v>0</v>
      </c>
      <c r="AN170" s="126">
        <f>IF(OR('Member Info'!F166&gt;=$S$1,'Member Info'!N166&gt;=$R$1),1,0)</f>
        <v>0</v>
      </c>
    </row>
    <row r="171" spans="1:40" x14ac:dyDescent="0.25">
      <c r="A171" s="4">
        <v>139</v>
      </c>
      <c r="B171" s="166">
        <f>'Member Info'!D167</f>
        <v>0</v>
      </c>
      <c r="C171" s="166">
        <f>'Member Info'!E167</f>
        <v>0</v>
      </c>
      <c r="D171" s="166" t="str">
        <f>'Member Info'!G167</f>
        <v/>
      </c>
      <c r="E171" s="167">
        <f>'Member Info'!B167</f>
        <v>0</v>
      </c>
      <c r="F171" s="244"/>
      <c r="G171" s="168" t="str">
        <f>IF(E171=0,"",
IF('Member Info'!$AM$19&lt;=$R$1,
SUMPRODUCT('Member Info'!L167+IF('Member Info'!H167&gt;'Member Info'!$AJ$12,'Member Info'!$AK$13,IF('Member Info'!H167&gt;'Member Info'!$AJ$11,'Member Info'!$AK$12,IF('Member Info'!H167&gt;'Member Info'!$AJ$10,'Member Info'!$AK$11,IF('Member Info'!H167&gt;'Member Info'!$AJ$9,'Member Info'!$AK$10,IF('Member Info'!H167&gt;'Member Info'!$AJ$8,'Member Info'!$AK$9,'Member Info'!$AK$8)))))),
SUMPRODUCT('Member Info'!L167+IF('Member Info'!H167&gt;'Member Info'!$AG$17,'Member Info'!$AH$18,IF('Member Info'!H167&gt;'Member Info'!$AG$16,'Member Info'!$AH$17,IF('Member Info'!H167&gt;'Member Info'!$AG$15,'Member Info'!$AH$16,IF('Member Info'!H167&gt;'Member Info'!$AG$14,'Member Info'!$AH$15,IF('Member Info'!H167&gt;'Member Info'!$AG$13,'Member Info'!$AH$14,IF('Member Info'!H167&gt;'Member Info'!$AG$12,'Member Info'!$AH$13,IF('Member Info'!H167&gt;'Member Info'!$AG$11,'Member Info'!$AH$12,IF('Member Info'!H167&gt;'Member Info'!$AG$10,'Member Info'!$AH$11,IF('Member Info'!H167&gt;'Member Info'!$AG$9,'Member Info'!$AH$10,IF('Member Info'!H167&gt;'Member Info'!$AG$8,'Member Info'!$AH$9,'Member Info'!$AH$8)))))))))))))</f>
        <v/>
      </c>
      <c r="H171" s="26"/>
      <c r="I171" s="26"/>
      <c r="J171" s="107" t="str">
        <f>IF(E171=0,"",IF('Member Info'!F167&gt;$S$1,CONCATENATE("Joined with practice on ", TEXT('Member Info'!F167, "DD/MM/YYYY")),IF('Member Info'!N167&lt;&gt;"",IF('Member Info'!N167&lt;$R$1,CONCATENATE("Left Scheme on ", TEXT('Member Info'!N167, "DD/MM/YYYY")),IF(ISERROR(G171),"Error Detected, No rate entered",IF(E171=0,"",IF(F171="","Error Detected, No Pensionable pay",IF(ISERROR(AB171)," Unknown Values entered.",IF(T171+U171&lt;1,"Acceptable",IF(R171+S171=200, "No Contributions Entered", IF(K171="","Error Detected, Choose reason&gt;",IF(X171="1",IF(T171=1,"Please Enter Deemed Pensionable Pay","Add Any Relevant Details Above"),"Please Give Details Above"))))))))),IF(ISERROR(G171),"Error Detected, No rate entered",IF(E171=0,"",IF(F171="","Error Detected, No Pensionable pay",IF(ISERROR(AB171)," Unknown Values entered.",IF(T171+U171&lt;1,"Acceptable",IF(R171+S171=200, "No Contributions Entered", IF(K171="","Error Detected, Choose reason&gt;",IF(X171="1",IF(T171=1,"Please Enter Deemed Pensionable Pay","Add relevant Details Above"),"Please give details Above")))))))))))</f>
        <v/>
      </c>
      <c r="K171" s="263"/>
      <c r="L171" s="93"/>
      <c r="M171" s="93" t="str">
        <f t="shared" si="39"/>
        <v/>
      </c>
      <c r="N171" s="96">
        <f t="shared" si="40"/>
        <v>0</v>
      </c>
      <c r="O171" s="96">
        <f t="shared" si="41"/>
        <v>0</v>
      </c>
      <c r="P171" s="220">
        <f>(ROUND((F171/100*'Member Info'!$W$2), 2))</f>
        <v>0</v>
      </c>
      <c r="Q171" s="220" t="e">
        <f t="shared" si="42"/>
        <v>#VALUE!</v>
      </c>
      <c r="R171" s="220" t="str">
        <f t="shared" si="43"/>
        <v/>
      </c>
      <c r="S171" s="229" t="str">
        <f t="shared" si="44"/>
        <v/>
      </c>
      <c r="T171" s="230" t="str">
        <f t="shared" si="45"/>
        <v/>
      </c>
      <c r="U171" s="230" t="str">
        <f t="shared" si="46"/>
        <v/>
      </c>
      <c r="V171" s="224">
        <f t="shared" si="47"/>
        <v>0</v>
      </c>
      <c r="W171" s="112">
        <f t="shared" si="48"/>
        <v>0</v>
      </c>
      <c r="X171" s="237" t="str">
        <f t="shared" si="49"/>
        <v/>
      </c>
      <c r="Y171" s="242" t="b">
        <f t="shared" si="50"/>
        <v>0</v>
      </c>
      <c r="Z171" s="237">
        <f t="shared" si="51"/>
        <v>0</v>
      </c>
      <c r="AA171" s="237">
        <f>IF('Member Info'!N167="",1,"")</f>
        <v>1</v>
      </c>
      <c r="AB171" s="245" t="e">
        <f t="shared" si="52"/>
        <v>#VALUE!</v>
      </c>
      <c r="AC171" s="132" t="str">
        <f t="shared" si="53"/>
        <v/>
      </c>
      <c r="AD171" s="126">
        <f t="shared" si="54"/>
        <v>1</v>
      </c>
      <c r="AE171" s="126" t="str">
        <f>IF('Member Info'!N167&lt;&gt;"",IF('Member Info'!N167&lt;=$R$1,1,0),"")</f>
        <v/>
      </c>
      <c r="AG171" s="126" t="b">
        <f t="shared" si="55"/>
        <v>0</v>
      </c>
      <c r="AH171" s="126">
        <f t="shared" si="56"/>
        <v>0</v>
      </c>
      <c r="AJ171" s="126">
        <f t="shared" si="57"/>
        <v>0</v>
      </c>
      <c r="AK171" s="126">
        <f>IF('Member Info'!F167&gt;$R$1,1,0)</f>
        <v>0</v>
      </c>
      <c r="AL171" s="126" t="b">
        <f>IF(ISERROR(R171),ERROR.TYPE(#REF!)=ERROR.TYPE(R171),FALSE)</f>
        <v>0</v>
      </c>
      <c r="AM171" s="126" t="b">
        <f>IF(ISERROR(S171),ERROR.TYPE(#REF!)=ERROR.TYPE(S171),FALSE)</f>
        <v>0</v>
      </c>
      <c r="AN171" s="126">
        <f>IF(OR('Member Info'!F167&gt;=$S$1,'Member Info'!N167&gt;=$R$1),1,0)</f>
        <v>0</v>
      </c>
    </row>
    <row r="172" spans="1:40" x14ac:dyDescent="0.25">
      <c r="A172" s="4">
        <v>140</v>
      </c>
      <c r="B172" s="166">
        <f>'Member Info'!D168</f>
        <v>0</v>
      </c>
      <c r="C172" s="166">
        <f>'Member Info'!E168</f>
        <v>0</v>
      </c>
      <c r="D172" s="166" t="str">
        <f>'Member Info'!G168</f>
        <v/>
      </c>
      <c r="E172" s="167">
        <f>'Member Info'!B168</f>
        <v>0</v>
      </c>
      <c r="F172" s="244"/>
      <c r="G172" s="168" t="str">
        <f>IF(E172=0,"",
IF('Member Info'!$AM$19&lt;=$R$1,
SUMPRODUCT('Member Info'!L168+IF('Member Info'!H168&gt;'Member Info'!$AJ$12,'Member Info'!$AK$13,IF('Member Info'!H168&gt;'Member Info'!$AJ$11,'Member Info'!$AK$12,IF('Member Info'!H168&gt;'Member Info'!$AJ$10,'Member Info'!$AK$11,IF('Member Info'!H168&gt;'Member Info'!$AJ$9,'Member Info'!$AK$10,IF('Member Info'!H168&gt;'Member Info'!$AJ$8,'Member Info'!$AK$9,'Member Info'!$AK$8)))))),
SUMPRODUCT('Member Info'!L168+IF('Member Info'!H168&gt;'Member Info'!$AG$17,'Member Info'!$AH$18,IF('Member Info'!H168&gt;'Member Info'!$AG$16,'Member Info'!$AH$17,IF('Member Info'!H168&gt;'Member Info'!$AG$15,'Member Info'!$AH$16,IF('Member Info'!H168&gt;'Member Info'!$AG$14,'Member Info'!$AH$15,IF('Member Info'!H168&gt;'Member Info'!$AG$13,'Member Info'!$AH$14,IF('Member Info'!H168&gt;'Member Info'!$AG$12,'Member Info'!$AH$13,IF('Member Info'!H168&gt;'Member Info'!$AG$11,'Member Info'!$AH$12,IF('Member Info'!H168&gt;'Member Info'!$AG$10,'Member Info'!$AH$11,IF('Member Info'!H168&gt;'Member Info'!$AG$9,'Member Info'!$AH$10,IF('Member Info'!H168&gt;'Member Info'!$AG$8,'Member Info'!$AH$9,'Member Info'!$AH$8)))))))))))))</f>
        <v/>
      </c>
      <c r="H172" s="26"/>
      <c r="I172" s="26"/>
      <c r="J172" s="107" t="str">
        <f>IF(E172=0,"",IF('Member Info'!F168&gt;$S$1,CONCATENATE("Joined with practice on ", TEXT('Member Info'!F168, "DD/MM/YYYY")),IF('Member Info'!N168&lt;&gt;"",IF('Member Info'!N168&lt;$R$1,CONCATENATE("Left Scheme on ", TEXT('Member Info'!N168, "DD/MM/YYYY")),IF(ISERROR(G172),"Error Detected, No rate entered",IF(E172=0,"",IF(F172="","Error Detected, No Pensionable pay",IF(ISERROR(AB172)," Unknown Values entered.",IF(T172+U172&lt;1,"Acceptable",IF(R172+S172=200, "No Contributions Entered", IF(K172="","Error Detected, Choose reason&gt;",IF(X172="1",IF(T172=1,"Please Enter Deemed Pensionable Pay","Add Any Relevant Details Above"),"Please Give Details Above"))))))))),IF(ISERROR(G172),"Error Detected, No rate entered",IF(E172=0,"",IF(F172="","Error Detected, No Pensionable pay",IF(ISERROR(AB172)," Unknown Values entered.",IF(T172+U172&lt;1,"Acceptable",IF(R172+S172=200, "No Contributions Entered", IF(K172="","Error Detected, Choose reason&gt;",IF(X172="1",IF(T172=1,"Please Enter Deemed Pensionable Pay","Add relevant Details Above"),"Please give details Above")))))))))))</f>
        <v/>
      </c>
      <c r="K172" s="263"/>
      <c r="L172" s="93"/>
      <c r="M172" s="93" t="str">
        <f t="shared" si="39"/>
        <v/>
      </c>
      <c r="N172" s="96">
        <f t="shared" si="40"/>
        <v>0</v>
      </c>
      <c r="O172" s="96">
        <f t="shared" si="41"/>
        <v>0</v>
      </c>
      <c r="P172" s="220">
        <f>(ROUND((F172/100*'Member Info'!$W$2), 2))</f>
        <v>0</v>
      </c>
      <c r="Q172" s="220" t="e">
        <f t="shared" si="42"/>
        <v>#VALUE!</v>
      </c>
      <c r="R172" s="220" t="str">
        <f t="shared" si="43"/>
        <v/>
      </c>
      <c r="S172" s="229" t="str">
        <f t="shared" si="44"/>
        <v/>
      </c>
      <c r="T172" s="230" t="str">
        <f t="shared" si="45"/>
        <v/>
      </c>
      <c r="U172" s="230" t="str">
        <f t="shared" si="46"/>
        <v/>
      </c>
      <c r="V172" s="224">
        <f t="shared" si="47"/>
        <v>0</v>
      </c>
      <c r="W172" s="112">
        <f t="shared" si="48"/>
        <v>0</v>
      </c>
      <c r="X172" s="237" t="str">
        <f t="shared" si="49"/>
        <v/>
      </c>
      <c r="Y172" s="242" t="b">
        <f t="shared" si="50"/>
        <v>0</v>
      </c>
      <c r="Z172" s="237">
        <f t="shared" si="51"/>
        <v>0</v>
      </c>
      <c r="AA172" s="237">
        <f>IF('Member Info'!N168="",1,"")</f>
        <v>1</v>
      </c>
      <c r="AB172" s="245" t="e">
        <f t="shared" si="52"/>
        <v>#VALUE!</v>
      </c>
      <c r="AC172" s="132" t="str">
        <f t="shared" si="53"/>
        <v/>
      </c>
      <c r="AD172" s="126">
        <f t="shared" si="54"/>
        <v>1</v>
      </c>
      <c r="AE172" s="126" t="str">
        <f>IF('Member Info'!N168&lt;&gt;"",IF('Member Info'!N168&lt;=$R$1,1,0),"")</f>
        <v/>
      </c>
      <c r="AG172" s="126" t="b">
        <f t="shared" si="55"/>
        <v>0</v>
      </c>
      <c r="AH172" s="126">
        <f t="shared" si="56"/>
        <v>0</v>
      </c>
      <c r="AJ172" s="126">
        <f t="shared" si="57"/>
        <v>0</v>
      </c>
      <c r="AK172" s="126">
        <f>IF('Member Info'!F168&gt;$R$1,1,0)</f>
        <v>0</v>
      </c>
      <c r="AL172" s="126" t="b">
        <f>IF(ISERROR(R172),ERROR.TYPE(#REF!)=ERROR.TYPE(R172),FALSE)</f>
        <v>0</v>
      </c>
      <c r="AM172" s="126" t="b">
        <f>IF(ISERROR(S172),ERROR.TYPE(#REF!)=ERROR.TYPE(S172),FALSE)</f>
        <v>0</v>
      </c>
      <c r="AN172" s="126">
        <f>IF(OR('Member Info'!F168&gt;=$S$1,'Member Info'!N168&gt;=$R$1),1,0)</f>
        <v>0</v>
      </c>
    </row>
    <row r="173" spans="1:40" x14ac:dyDescent="0.25">
      <c r="A173" s="4">
        <v>141</v>
      </c>
      <c r="B173" s="166">
        <f>'Member Info'!D169</f>
        <v>0</v>
      </c>
      <c r="C173" s="166">
        <f>'Member Info'!E169</f>
        <v>0</v>
      </c>
      <c r="D173" s="166" t="str">
        <f>'Member Info'!G169</f>
        <v/>
      </c>
      <c r="E173" s="167">
        <f>'Member Info'!B169</f>
        <v>0</v>
      </c>
      <c r="F173" s="244"/>
      <c r="G173" s="168" t="str">
        <f>IF(E173=0,"",
IF('Member Info'!$AM$19&lt;=$R$1,
SUMPRODUCT('Member Info'!L169+IF('Member Info'!H169&gt;'Member Info'!$AJ$12,'Member Info'!$AK$13,IF('Member Info'!H169&gt;'Member Info'!$AJ$11,'Member Info'!$AK$12,IF('Member Info'!H169&gt;'Member Info'!$AJ$10,'Member Info'!$AK$11,IF('Member Info'!H169&gt;'Member Info'!$AJ$9,'Member Info'!$AK$10,IF('Member Info'!H169&gt;'Member Info'!$AJ$8,'Member Info'!$AK$9,'Member Info'!$AK$8)))))),
SUMPRODUCT('Member Info'!L169+IF('Member Info'!H169&gt;'Member Info'!$AG$17,'Member Info'!$AH$18,IF('Member Info'!H169&gt;'Member Info'!$AG$16,'Member Info'!$AH$17,IF('Member Info'!H169&gt;'Member Info'!$AG$15,'Member Info'!$AH$16,IF('Member Info'!H169&gt;'Member Info'!$AG$14,'Member Info'!$AH$15,IF('Member Info'!H169&gt;'Member Info'!$AG$13,'Member Info'!$AH$14,IF('Member Info'!H169&gt;'Member Info'!$AG$12,'Member Info'!$AH$13,IF('Member Info'!H169&gt;'Member Info'!$AG$11,'Member Info'!$AH$12,IF('Member Info'!H169&gt;'Member Info'!$AG$10,'Member Info'!$AH$11,IF('Member Info'!H169&gt;'Member Info'!$AG$9,'Member Info'!$AH$10,IF('Member Info'!H169&gt;'Member Info'!$AG$8,'Member Info'!$AH$9,'Member Info'!$AH$8)))))))))))))</f>
        <v/>
      </c>
      <c r="H173" s="26"/>
      <c r="I173" s="26"/>
      <c r="J173" s="107" t="str">
        <f>IF(E173=0,"",IF('Member Info'!F169&gt;$S$1,CONCATENATE("Joined with practice on ", TEXT('Member Info'!F169, "DD/MM/YYYY")),IF('Member Info'!N169&lt;&gt;"",IF('Member Info'!N169&lt;$R$1,CONCATENATE("Left Scheme on ", TEXT('Member Info'!N169, "DD/MM/YYYY")),IF(ISERROR(G173),"Error Detected, No rate entered",IF(E173=0,"",IF(F173="","Error Detected, No Pensionable pay",IF(ISERROR(AB173)," Unknown Values entered.",IF(T173+U173&lt;1,"Acceptable",IF(R173+S173=200, "No Contributions Entered", IF(K173="","Error Detected, Choose reason&gt;",IF(X173="1",IF(T173=1,"Please Enter Deemed Pensionable Pay","Add Any Relevant Details Above"),"Please Give Details Above"))))))))),IF(ISERROR(G173),"Error Detected, No rate entered",IF(E173=0,"",IF(F173="","Error Detected, No Pensionable pay",IF(ISERROR(AB173)," Unknown Values entered.",IF(T173+U173&lt;1,"Acceptable",IF(R173+S173=200, "No Contributions Entered", IF(K173="","Error Detected, Choose reason&gt;",IF(X173="1",IF(T173=1,"Please Enter Deemed Pensionable Pay","Add relevant Details Above"),"Please give details Above")))))))))))</f>
        <v/>
      </c>
      <c r="K173" s="263"/>
      <c r="L173" s="93"/>
      <c r="M173" s="93" t="str">
        <f t="shared" si="39"/>
        <v/>
      </c>
      <c r="N173" s="96">
        <f t="shared" si="40"/>
        <v>0</v>
      </c>
      <c r="O173" s="96">
        <f t="shared" si="41"/>
        <v>0</v>
      </c>
      <c r="P173" s="220">
        <f>(ROUND((F173/100*'Member Info'!$W$2), 2))</f>
        <v>0</v>
      </c>
      <c r="Q173" s="220" t="e">
        <f t="shared" si="42"/>
        <v>#VALUE!</v>
      </c>
      <c r="R173" s="220" t="str">
        <f t="shared" si="43"/>
        <v/>
      </c>
      <c r="S173" s="229" t="str">
        <f t="shared" si="44"/>
        <v/>
      </c>
      <c r="T173" s="230" t="str">
        <f t="shared" si="45"/>
        <v/>
      </c>
      <c r="U173" s="230" t="str">
        <f t="shared" si="46"/>
        <v/>
      </c>
      <c r="V173" s="224">
        <f t="shared" si="47"/>
        <v>0</v>
      </c>
      <c r="W173" s="112">
        <f t="shared" si="48"/>
        <v>0</v>
      </c>
      <c r="X173" s="237" t="str">
        <f t="shared" si="49"/>
        <v/>
      </c>
      <c r="Y173" s="242" t="b">
        <f t="shared" si="50"/>
        <v>0</v>
      </c>
      <c r="Z173" s="237">
        <f t="shared" si="51"/>
        <v>0</v>
      </c>
      <c r="AA173" s="237">
        <f>IF('Member Info'!N169="",1,"")</f>
        <v>1</v>
      </c>
      <c r="AB173" s="245" t="e">
        <f t="shared" si="52"/>
        <v>#VALUE!</v>
      </c>
      <c r="AC173" s="132" t="str">
        <f t="shared" si="53"/>
        <v/>
      </c>
      <c r="AD173" s="126">
        <f t="shared" si="54"/>
        <v>1</v>
      </c>
      <c r="AE173" s="126" t="str">
        <f>IF('Member Info'!N169&lt;&gt;"",IF('Member Info'!N169&lt;=$R$1,1,0),"")</f>
        <v/>
      </c>
      <c r="AG173" s="126" t="b">
        <f t="shared" si="55"/>
        <v>0</v>
      </c>
      <c r="AH173" s="126">
        <f t="shared" si="56"/>
        <v>0</v>
      </c>
      <c r="AJ173" s="126">
        <f t="shared" si="57"/>
        <v>0</v>
      </c>
      <c r="AK173" s="126">
        <f>IF('Member Info'!F169&gt;$R$1,1,0)</f>
        <v>0</v>
      </c>
      <c r="AL173" s="126" t="b">
        <f>IF(ISERROR(R173),ERROR.TYPE(#REF!)=ERROR.TYPE(R173),FALSE)</f>
        <v>0</v>
      </c>
      <c r="AM173" s="126" t="b">
        <f>IF(ISERROR(S173),ERROR.TYPE(#REF!)=ERROR.TYPE(S173),FALSE)</f>
        <v>0</v>
      </c>
      <c r="AN173" s="126">
        <f>IF(OR('Member Info'!F169&gt;=$S$1,'Member Info'!N169&gt;=$R$1),1,0)</f>
        <v>0</v>
      </c>
    </row>
    <row r="174" spans="1:40" x14ac:dyDescent="0.25">
      <c r="A174" s="4">
        <v>142</v>
      </c>
      <c r="B174" s="166">
        <f>'Member Info'!D170</f>
        <v>0</v>
      </c>
      <c r="C174" s="166">
        <f>'Member Info'!E170</f>
        <v>0</v>
      </c>
      <c r="D174" s="166" t="str">
        <f>'Member Info'!G170</f>
        <v/>
      </c>
      <c r="E174" s="167">
        <f>'Member Info'!B170</f>
        <v>0</v>
      </c>
      <c r="F174" s="244"/>
      <c r="G174" s="168" t="str">
        <f>IF(E174=0,"",
IF('Member Info'!$AM$19&lt;=$R$1,
SUMPRODUCT('Member Info'!L170+IF('Member Info'!H170&gt;'Member Info'!$AJ$12,'Member Info'!$AK$13,IF('Member Info'!H170&gt;'Member Info'!$AJ$11,'Member Info'!$AK$12,IF('Member Info'!H170&gt;'Member Info'!$AJ$10,'Member Info'!$AK$11,IF('Member Info'!H170&gt;'Member Info'!$AJ$9,'Member Info'!$AK$10,IF('Member Info'!H170&gt;'Member Info'!$AJ$8,'Member Info'!$AK$9,'Member Info'!$AK$8)))))),
SUMPRODUCT('Member Info'!L170+IF('Member Info'!H170&gt;'Member Info'!$AG$17,'Member Info'!$AH$18,IF('Member Info'!H170&gt;'Member Info'!$AG$16,'Member Info'!$AH$17,IF('Member Info'!H170&gt;'Member Info'!$AG$15,'Member Info'!$AH$16,IF('Member Info'!H170&gt;'Member Info'!$AG$14,'Member Info'!$AH$15,IF('Member Info'!H170&gt;'Member Info'!$AG$13,'Member Info'!$AH$14,IF('Member Info'!H170&gt;'Member Info'!$AG$12,'Member Info'!$AH$13,IF('Member Info'!H170&gt;'Member Info'!$AG$11,'Member Info'!$AH$12,IF('Member Info'!H170&gt;'Member Info'!$AG$10,'Member Info'!$AH$11,IF('Member Info'!H170&gt;'Member Info'!$AG$9,'Member Info'!$AH$10,IF('Member Info'!H170&gt;'Member Info'!$AG$8,'Member Info'!$AH$9,'Member Info'!$AH$8)))))))))))))</f>
        <v/>
      </c>
      <c r="H174" s="26"/>
      <c r="I174" s="26"/>
      <c r="J174" s="107" t="str">
        <f>IF(E174=0,"",IF('Member Info'!F170&gt;$S$1,CONCATENATE("Joined with practice on ", TEXT('Member Info'!F170, "DD/MM/YYYY")),IF('Member Info'!N170&lt;&gt;"",IF('Member Info'!N170&lt;$R$1,CONCATENATE("Left Scheme on ", TEXT('Member Info'!N170, "DD/MM/YYYY")),IF(ISERROR(G174),"Error Detected, No rate entered",IF(E174=0,"",IF(F174="","Error Detected, No Pensionable pay",IF(ISERROR(AB174)," Unknown Values entered.",IF(T174+U174&lt;1,"Acceptable",IF(R174+S174=200, "No Contributions Entered", IF(K174="","Error Detected, Choose reason&gt;",IF(X174="1",IF(T174=1,"Please Enter Deemed Pensionable Pay","Add Any Relevant Details Above"),"Please Give Details Above"))))))))),IF(ISERROR(G174),"Error Detected, No rate entered",IF(E174=0,"",IF(F174="","Error Detected, No Pensionable pay",IF(ISERROR(AB174)," Unknown Values entered.",IF(T174+U174&lt;1,"Acceptable",IF(R174+S174=200, "No Contributions Entered", IF(K174="","Error Detected, Choose reason&gt;",IF(X174="1",IF(T174=1,"Please Enter Deemed Pensionable Pay","Add relevant Details Above"),"Please give details Above")))))))))))</f>
        <v/>
      </c>
      <c r="K174" s="263"/>
      <c r="L174" s="93"/>
      <c r="M174" s="93" t="str">
        <f t="shared" si="39"/>
        <v/>
      </c>
      <c r="N174" s="96">
        <f t="shared" si="40"/>
        <v>0</v>
      </c>
      <c r="O174" s="96">
        <f t="shared" si="41"/>
        <v>0</v>
      </c>
      <c r="P174" s="220">
        <f>(ROUND((F174/100*'Member Info'!$W$2), 2))</f>
        <v>0</v>
      </c>
      <c r="Q174" s="220" t="e">
        <f t="shared" si="42"/>
        <v>#VALUE!</v>
      </c>
      <c r="R174" s="220" t="str">
        <f t="shared" si="43"/>
        <v/>
      </c>
      <c r="S174" s="229" t="str">
        <f t="shared" si="44"/>
        <v/>
      </c>
      <c r="T174" s="230" t="str">
        <f t="shared" si="45"/>
        <v/>
      </c>
      <c r="U174" s="230" t="str">
        <f t="shared" si="46"/>
        <v/>
      </c>
      <c r="V174" s="224">
        <f t="shared" si="47"/>
        <v>0</v>
      </c>
      <c r="W174" s="112">
        <f t="shared" si="48"/>
        <v>0</v>
      </c>
      <c r="X174" s="237" t="str">
        <f t="shared" si="49"/>
        <v/>
      </c>
      <c r="Y174" s="242" t="b">
        <f t="shared" si="50"/>
        <v>0</v>
      </c>
      <c r="Z174" s="237">
        <f t="shared" si="51"/>
        <v>0</v>
      </c>
      <c r="AA174" s="237">
        <f>IF('Member Info'!N170="",1,"")</f>
        <v>1</v>
      </c>
      <c r="AB174" s="245" t="e">
        <f t="shared" si="52"/>
        <v>#VALUE!</v>
      </c>
      <c r="AC174" s="132" t="str">
        <f t="shared" si="53"/>
        <v/>
      </c>
      <c r="AD174" s="126">
        <f t="shared" si="54"/>
        <v>1</v>
      </c>
      <c r="AE174" s="126" t="str">
        <f>IF('Member Info'!N170&lt;&gt;"",IF('Member Info'!N170&lt;=$R$1,1,0),"")</f>
        <v/>
      </c>
      <c r="AG174" s="126" t="b">
        <f t="shared" si="55"/>
        <v>0</v>
      </c>
      <c r="AH174" s="126">
        <f t="shared" si="56"/>
        <v>0</v>
      </c>
      <c r="AJ174" s="126">
        <f t="shared" si="57"/>
        <v>0</v>
      </c>
      <c r="AK174" s="126">
        <f>IF('Member Info'!F170&gt;$R$1,1,0)</f>
        <v>0</v>
      </c>
      <c r="AL174" s="126" t="b">
        <f>IF(ISERROR(R174),ERROR.TYPE(#REF!)=ERROR.TYPE(R174),FALSE)</f>
        <v>0</v>
      </c>
      <c r="AM174" s="126" t="b">
        <f>IF(ISERROR(S174),ERROR.TYPE(#REF!)=ERROR.TYPE(S174),FALSE)</f>
        <v>0</v>
      </c>
      <c r="AN174" s="126">
        <f>IF(OR('Member Info'!F170&gt;=$S$1,'Member Info'!N170&gt;=$R$1),1,0)</f>
        <v>0</v>
      </c>
    </row>
    <row r="175" spans="1:40" x14ac:dyDescent="0.25">
      <c r="A175" s="4">
        <v>143</v>
      </c>
      <c r="B175" s="166">
        <f>'Member Info'!D171</f>
        <v>0</v>
      </c>
      <c r="C175" s="166">
        <f>'Member Info'!E171</f>
        <v>0</v>
      </c>
      <c r="D175" s="166" t="str">
        <f>'Member Info'!G171</f>
        <v/>
      </c>
      <c r="E175" s="167">
        <f>'Member Info'!B171</f>
        <v>0</v>
      </c>
      <c r="F175" s="244"/>
      <c r="G175" s="168" t="str">
        <f>IF(E175=0,"",
IF('Member Info'!$AM$19&lt;=$R$1,
SUMPRODUCT('Member Info'!L171+IF('Member Info'!H171&gt;'Member Info'!$AJ$12,'Member Info'!$AK$13,IF('Member Info'!H171&gt;'Member Info'!$AJ$11,'Member Info'!$AK$12,IF('Member Info'!H171&gt;'Member Info'!$AJ$10,'Member Info'!$AK$11,IF('Member Info'!H171&gt;'Member Info'!$AJ$9,'Member Info'!$AK$10,IF('Member Info'!H171&gt;'Member Info'!$AJ$8,'Member Info'!$AK$9,'Member Info'!$AK$8)))))),
SUMPRODUCT('Member Info'!L171+IF('Member Info'!H171&gt;'Member Info'!$AG$17,'Member Info'!$AH$18,IF('Member Info'!H171&gt;'Member Info'!$AG$16,'Member Info'!$AH$17,IF('Member Info'!H171&gt;'Member Info'!$AG$15,'Member Info'!$AH$16,IF('Member Info'!H171&gt;'Member Info'!$AG$14,'Member Info'!$AH$15,IF('Member Info'!H171&gt;'Member Info'!$AG$13,'Member Info'!$AH$14,IF('Member Info'!H171&gt;'Member Info'!$AG$12,'Member Info'!$AH$13,IF('Member Info'!H171&gt;'Member Info'!$AG$11,'Member Info'!$AH$12,IF('Member Info'!H171&gt;'Member Info'!$AG$10,'Member Info'!$AH$11,IF('Member Info'!H171&gt;'Member Info'!$AG$9,'Member Info'!$AH$10,IF('Member Info'!H171&gt;'Member Info'!$AG$8,'Member Info'!$AH$9,'Member Info'!$AH$8)))))))))))))</f>
        <v/>
      </c>
      <c r="H175" s="26"/>
      <c r="I175" s="26"/>
      <c r="J175" s="107" t="str">
        <f>IF(E175=0,"",IF('Member Info'!F171&gt;$S$1,CONCATENATE("Joined with practice on ", TEXT('Member Info'!F171, "DD/MM/YYYY")),IF('Member Info'!N171&lt;&gt;"",IF('Member Info'!N171&lt;$R$1,CONCATENATE("Left Scheme on ", TEXT('Member Info'!N171, "DD/MM/YYYY")),IF(ISERROR(G175),"Error Detected, No rate entered",IF(E175=0,"",IF(F175="","Error Detected, No Pensionable pay",IF(ISERROR(AB175)," Unknown Values entered.",IF(T175+U175&lt;1,"Acceptable",IF(R175+S175=200, "No Contributions Entered", IF(K175="","Error Detected, Choose reason&gt;",IF(X175="1",IF(T175=1,"Please Enter Deemed Pensionable Pay","Add Any Relevant Details Above"),"Please Give Details Above"))))))))),IF(ISERROR(G175),"Error Detected, No rate entered",IF(E175=0,"",IF(F175="","Error Detected, No Pensionable pay",IF(ISERROR(AB175)," Unknown Values entered.",IF(T175+U175&lt;1,"Acceptable",IF(R175+S175=200, "No Contributions Entered", IF(K175="","Error Detected, Choose reason&gt;",IF(X175="1",IF(T175=1,"Please Enter Deemed Pensionable Pay","Add relevant Details Above"),"Please give details Above")))))))))))</f>
        <v/>
      </c>
      <c r="K175" s="263"/>
      <c r="L175" s="93"/>
      <c r="M175" s="93" t="str">
        <f t="shared" si="39"/>
        <v/>
      </c>
      <c r="N175" s="96">
        <f t="shared" si="40"/>
        <v>0</v>
      </c>
      <c r="O175" s="96">
        <f t="shared" si="41"/>
        <v>0</v>
      </c>
      <c r="P175" s="220">
        <f>(ROUND((F175/100*'Member Info'!$W$2), 2))</f>
        <v>0</v>
      </c>
      <c r="Q175" s="220" t="e">
        <f t="shared" si="42"/>
        <v>#VALUE!</v>
      </c>
      <c r="R175" s="220" t="str">
        <f t="shared" si="43"/>
        <v/>
      </c>
      <c r="S175" s="229" t="str">
        <f t="shared" si="44"/>
        <v/>
      </c>
      <c r="T175" s="230" t="str">
        <f t="shared" si="45"/>
        <v/>
      </c>
      <c r="U175" s="230" t="str">
        <f t="shared" si="46"/>
        <v/>
      </c>
      <c r="V175" s="224">
        <f t="shared" si="47"/>
        <v>0</v>
      </c>
      <c r="W175" s="112">
        <f t="shared" si="48"/>
        <v>0</v>
      </c>
      <c r="X175" s="237" t="str">
        <f t="shared" si="49"/>
        <v/>
      </c>
      <c r="Y175" s="242" t="b">
        <f t="shared" si="50"/>
        <v>0</v>
      </c>
      <c r="Z175" s="237">
        <f t="shared" si="51"/>
        <v>0</v>
      </c>
      <c r="AA175" s="237">
        <f>IF('Member Info'!N171="",1,"")</f>
        <v>1</v>
      </c>
      <c r="AB175" s="245" t="e">
        <f t="shared" si="52"/>
        <v>#VALUE!</v>
      </c>
      <c r="AC175" s="132" t="str">
        <f t="shared" si="53"/>
        <v/>
      </c>
      <c r="AD175" s="126">
        <f t="shared" si="54"/>
        <v>1</v>
      </c>
      <c r="AE175" s="126" t="str">
        <f>IF('Member Info'!N171&lt;&gt;"",IF('Member Info'!N171&lt;=$R$1,1,0),"")</f>
        <v/>
      </c>
      <c r="AG175" s="126" t="b">
        <f t="shared" si="55"/>
        <v>0</v>
      </c>
      <c r="AH175" s="126">
        <f t="shared" si="56"/>
        <v>0</v>
      </c>
      <c r="AJ175" s="126">
        <f t="shared" si="57"/>
        <v>0</v>
      </c>
      <c r="AK175" s="126">
        <f>IF('Member Info'!F171&gt;$R$1,1,0)</f>
        <v>0</v>
      </c>
      <c r="AL175" s="126" t="b">
        <f>IF(ISERROR(R175),ERROR.TYPE(#REF!)=ERROR.TYPE(R175),FALSE)</f>
        <v>0</v>
      </c>
      <c r="AM175" s="126" t="b">
        <f>IF(ISERROR(S175),ERROR.TYPE(#REF!)=ERROR.TYPE(S175),FALSE)</f>
        <v>0</v>
      </c>
      <c r="AN175" s="126">
        <f>IF(OR('Member Info'!F171&gt;=$S$1,'Member Info'!N171&gt;=$R$1),1,0)</f>
        <v>0</v>
      </c>
    </row>
    <row r="176" spans="1:40" x14ac:dyDescent="0.25">
      <c r="A176" s="4">
        <v>144</v>
      </c>
      <c r="B176" s="166">
        <f>'Member Info'!D172</f>
        <v>0</v>
      </c>
      <c r="C176" s="166">
        <f>'Member Info'!E172</f>
        <v>0</v>
      </c>
      <c r="D176" s="166" t="str">
        <f>'Member Info'!G172</f>
        <v/>
      </c>
      <c r="E176" s="167">
        <f>'Member Info'!B172</f>
        <v>0</v>
      </c>
      <c r="F176" s="244"/>
      <c r="G176" s="168" t="str">
        <f>IF(E176=0,"",
IF('Member Info'!$AM$19&lt;=$R$1,
SUMPRODUCT('Member Info'!L172+IF('Member Info'!H172&gt;'Member Info'!$AJ$12,'Member Info'!$AK$13,IF('Member Info'!H172&gt;'Member Info'!$AJ$11,'Member Info'!$AK$12,IF('Member Info'!H172&gt;'Member Info'!$AJ$10,'Member Info'!$AK$11,IF('Member Info'!H172&gt;'Member Info'!$AJ$9,'Member Info'!$AK$10,IF('Member Info'!H172&gt;'Member Info'!$AJ$8,'Member Info'!$AK$9,'Member Info'!$AK$8)))))),
SUMPRODUCT('Member Info'!L172+IF('Member Info'!H172&gt;'Member Info'!$AG$17,'Member Info'!$AH$18,IF('Member Info'!H172&gt;'Member Info'!$AG$16,'Member Info'!$AH$17,IF('Member Info'!H172&gt;'Member Info'!$AG$15,'Member Info'!$AH$16,IF('Member Info'!H172&gt;'Member Info'!$AG$14,'Member Info'!$AH$15,IF('Member Info'!H172&gt;'Member Info'!$AG$13,'Member Info'!$AH$14,IF('Member Info'!H172&gt;'Member Info'!$AG$12,'Member Info'!$AH$13,IF('Member Info'!H172&gt;'Member Info'!$AG$11,'Member Info'!$AH$12,IF('Member Info'!H172&gt;'Member Info'!$AG$10,'Member Info'!$AH$11,IF('Member Info'!H172&gt;'Member Info'!$AG$9,'Member Info'!$AH$10,IF('Member Info'!H172&gt;'Member Info'!$AG$8,'Member Info'!$AH$9,'Member Info'!$AH$8)))))))))))))</f>
        <v/>
      </c>
      <c r="H176" s="26"/>
      <c r="I176" s="26"/>
      <c r="J176" s="107" t="str">
        <f>IF(E176=0,"",IF('Member Info'!F172&gt;$S$1,CONCATENATE("Joined with practice on ", TEXT('Member Info'!F172, "DD/MM/YYYY")),IF('Member Info'!N172&lt;&gt;"",IF('Member Info'!N172&lt;$R$1,CONCATENATE("Left Scheme on ", TEXT('Member Info'!N172, "DD/MM/YYYY")),IF(ISERROR(G176),"Error Detected, No rate entered",IF(E176=0,"",IF(F176="","Error Detected, No Pensionable pay",IF(ISERROR(AB176)," Unknown Values entered.",IF(T176+U176&lt;1,"Acceptable",IF(R176+S176=200, "No Contributions Entered", IF(K176="","Error Detected, Choose reason&gt;",IF(X176="1",IF(T176=1,"Please Enter Deemed Pensionable Pay","Add Any Relevant Details Above"),"Please Give Details Above"))))))))),IF(ISERROR(G176),"Error Detected, No rate entered",IF(E176=0,"",IF(F176="","Error Detected, No Pensionable pay",IF(ISERROR(AB176)," Unknown Values entered.",IF(T176+U176&lt;1,"Acceptable",IF(R176+S176=200, "No Contributions Entered", IF(K176="","Error Detected, Choose reason&gt;",IF(X176="1",IF(T176=1,"Please Enter Deemed Pensionable Pay","Add relevant Details Above"),"Please give details Above")))))))))))</f>
        <v/>
      </c>
      <c r="K176" s="263"/>
      <c r="L176" s="93"/>
      <c r="M176" s="93" t="str">
        <f t="shared" si="39"/>
        <v/>
      </c>
      <c r="N176" s="96">
        <f t="shared" si="40"/>
        <v>0</v>
      </c>
      <c r="O176" s="96">
        <f t="shared" si="41"/>
        <v>0</v>
      </c>
      <c r="P176" s="220">
        <f>(ROUND((F176/100*'Member Info'!$W$2), 2))</f>
        <v>0</v>
      </c>
      <c r="Q176" s="220" t="e">
        <f t="shared" si="42"/>
        <v>#VALUE!</v>
      </c>
      <c r="R176" s="220" t="str">
        <f t="shared" si="43"/>
        <v/>
      </c>
      <c r="S176" s="229" t="str">
        <f t="shared" si="44"/>
        <v/>
      </c>
      <c r="T176" s="230" t="str">
        <f t="shared" si="45"/>
        <v/>
      </c>
      <c r="U176" s="230" t="str">
        <f t="shared" si="46"/>
        <v/>
      </c>
      <c r="V176" s="224">
        <f t="shared" si="47"/>
        <v>0</v>
      </c>
      <c r="W176" s="112">
        <f t="shared" si="48"/>
        <v>0</v>
      </c>
      <c r="X176" s="237" t="str">
        <f t="shared" si="49"/>
        <v/>
      </c>
      <c r="Y176" s="242" t="b">
        <f t="shared" si="50"/>
        <v>0</v>
      </c>
      <c r="Z176" s="237">
        <f t="shared" si="51"/>
        <v>0</v>
      </c>
      <c r="AA176" s="237">
        <f>IF('Member Info'!N172="",1,"")</f>
        <v>1</v>
      </c>
      <c r="AB176" s="245" t="e">
        <f t="shared" si="52"/>
        <v>#VALUE!</v>
      </c>
      <c r="AC176" s="132" t="str">
        <f t="shared" si="53"/>
        <v/>
      </c>
      <c r="AD176" s="126">
        <f t="shared" si="54"/>
        <v>1</v>
      </c>
      <c r="AE176" s="126" t="str">
        <f>IF('Member Info'!N172&lt;&gt;"",IF('Member Info'!N172&lt;=$R$1,1,0),"")</f>
        <v/>
      </c>
      <c r="AG176" s="126" t="b">
        <f t="shared" si="55"/>
        <v>0</v>
      </c>
      <c r="AH176" s="126">
        <f t="shared" si="56"/>
        <v>0</v>
      </c>
      <c r="AJ176" s="126">
        <f t="shared" si="57"/>
        <v>0</v>
      </c>
      <c r="AK176" s="126">
        <f>IF('Member Info'!F172&gt;$R$1,1,0)</f>
        <v>0</v>
      </c>
      <c r="AL176" s="126" t="b">
        <f>IF(ISERROR(R176),ERROR.TYPE(#REF!)=ERROR.TYPE(R176),FALSE)</f>
        <v>0</v>
      </c>
      <c r="AM176" s="126" t="b">
        <f>IF(ISERROR(S176),ERROR.TYPE(#REF!)=ERROR.TYPE(S176),FALSE)</f>
        <v>0</v>
      </c>
      <c r="AN176" s="126">
        <f>IF(OR('Member Info'!F172&gt;=$S$1,'Member Info'!N172&gt;=$R$1),1,0)</f>
        <v>0</v>
      </c>
    </row>
    <row r="177" spans="1:40" x14ac:dyDescent="0.25">
      <c r="A177" s="4">
        <v>145</v>
      </c>
      <c r="B177" s="166">
        <f>'Member Info'!D173</f>
        <v>0</v>
      </c>
      <c r="C177" s="166">
        <f>'Member Info'!E173</f>
        <v>0</v>
      </c>
      <c r="D177" s="166" t="str">
        <f>'Member Info'!G173</f>
        <v/>
      </c>
      <c r="E177" s="167">
        <f>'Member Info'!B173</f>
        <v>0</v>
      </c>
      <c r="F177" s="244"/>
      <c r="G177" s="168" t="str">
        <f>IF(E177=0,"",
IF('Member Info'!$AM$19&lt;=$R$1,
SUMPRODUCT('Member Info'!L173+IF('Member Info'!H173&gt;'Member Info'!$AJ$12,'Member Info'!$AK$13,IF('Member Info'!H173&gt;'Member Info'!$AJ$11,'Member Info'!$AK$12,IF('Member Info'!H173&gt;'Member Info'!$AJ$10,'Member Info'!$AK$11,IF('Member Info'!H173&gt;'Member Info'!$AJ$9,'Member Info'!$AK$10,IF('Member Info'!H173&gt;'Member Info'!$AJ$8,'Member Info'!$AK$9,'Member Info'!$AK$8)))))),
SUMPRODUCT('Member Info'!L173+IF('Member Info'!H173&gt;'Member Info'!$AG$17,'Member Info'!$AH$18,IF('Member Info'!H173&gt;'Member Info'!$AG$16,'Member Info'!$AH$17,IF('Member Info'!H173&gt;'Member Info'!$AG$15,'Member Info'!$AH$16,IF('Member Info'!H173&gt;'Member Info'!$AG$14,'Member Info'!$AH$15,IF('Member Info'!H173&gt;'Member Info'!$AG$13,'Member Info'!$AH$14,IF('Member Info'!H173&gt;'Member Info'!$AG$12,'Member Info'!$AH$13,IF('Member Info'!H173&gt;'Member Info'!$AG$11,'Member Info'!$AH$12,IF('Member Info'!H173&gt;'Member Info'!$AG$10,'Member Info'!$AH$11,IF('Member Info'!H173&gt;'Member Info'!$AG$9,'Member Info'!$AH$10,IF('Member Info'!H173&gt;'Member Info'!$AG$8,'Member Info'!$AH$9,'Member Info'!$AH$8)))))))))))))</f>
        <v/>
      </c>
      <c r="H177" s="26"/>
      <c r="I177" s="26"/>
      <c r="J177" s="107" t="str">
        <f>IF(E177=0,"",IF('Member Info'!F173&gt;$S$1,CONCATENATE("Joined with practice on ", TEXT('Member Info'!F173, "DD/MM/YYYY")),IF('Member Info'!N173&lt;&gt;"",IF('Member Info'!N173&lt;$R$1,CONCATENATE("Left Scheme on ", TEXT('Member Info'!N173, "DD/MM/YYYY")),IF(ISERROR(G177),"Error Detected, No rate entered",IF(E177=0,"",IF(F177="","Error Detected, No Pensionable pay",IF(ISERROR(AB177)," Unknown Values entered.",IF(T177+U177&lt;1,"Acceptable",IF(R177+S177=200, "No Contributions Entered", IF(K177="","Error Detected, Choose reason&gt;",IF(X177="1",IF(T177=1,"Please Enter Deemed Pensionable Pay","Add Any Relevant Details Above"),"Please Give Details Above"))))))))),IF(ISERROR(G177),"Error Detected, No rate entered",IF(E177=0,"",IF(F177="","Error Detected, No Pensionable pay",IF(ISERROR(AB177)," Unknown Values entered.",IF(T177+U177&lt;1,"Acceptable",IF(R177+S177=200, "No Contributions Entered", IF(K177="","Error Detected, Choose reason&gt;",IF(X177="1",IF(T177=1,"Please Enter Deemed Pensionable Pay","Add relevant Details Above"),"Please give details Above")))))))))))</f>
        <v/>
      </c>
      <c r="K177" s="263"/>
      <c r="L177" s="93"/>
      <c r="M177" s="93" t="str">
        <f t="shared" si="39"/>
        <v/>
      </c>
      <c r="N177" s="96">
        <f t="shared" si="40"/>
        <v>0</v>
      </c>
      <c r="O177" s="96">
        <f t="shared" si="41"/>
        <v>0</v>
      </c>
      <c r="P177" s="220">
        <f>(ROUND((F177/100*'Member Info'!$W$2), 2))</f>
        <v>0</v>
      </c>
      <c r="Q177" s="220" t="e">
        <f t="shared" si="42"/>
        <v>#VALUE!</v>
      </c>
      <c r="R177" s="220" t="str">
        <f t="shared" si="43"/>
        <v/>
      </c>
      <c r="S177" s="229" t="str">
        <f t="shared" si="44"/>
        <v/>
      </c>
      <c r="T177" s="230" t="str">
        <f t="shared" si="45"/>
        <v/>
      </c>
      <c r="U177" s="230" t="str">
        <f t="shared" si="46"/>
        <v/>
      </c>
      <c r="V177" s="224">
        <f t="shared" si="47"/>
        <v>0</v>
      </c>
      <c r="W177" s="112">
        <f t="shared" si="48"/>
        <v>0</v>
      </c>
      <c r="X177" s="237" t="str">
        <f t="shared" si="49"/>
        <v/>
      </c>
      <c r="Y177" s="242" t="b">
        <f t="shared" si="50"/>
        <v>0</v>
      </c>
      <c r="Z177" s="237">
        <f t="shared" si="51"/>
        <v>0</v>
      </c>
      <c r="AA177" s="237">
        <f>IF('Member Info'!N173="",1,"")</f>
        <v>1</v>
      </c>
      <c r="AB177" s="245" t="e">
        <f t="shared" si="52"/>
        <v>#VALUE!</v>
      </c>
      <c r="AC177" s="132" t="str">
        <f t="shared" si="53"/>
        <v/>
      </c>
      <c r="AD177" s="126">
        <f t="shared" si="54"/>
        <v>1</v>
      </c>
      <c r="AE177" s="126" t="str">
        <f>IF('Member Info'!N173&lt;&gt;"",IF('Member Info'!N173&lt;=$R$1,1,0),"")</f>
        <v/>
      </c>
      <c r="AG177" s="126" t="b">
        <f t="shared" si="55"/>
        <v>0</v>
      </c>
      <c r="AH177" s="126">
        <f t="shared" si="56"/>
        <v>0</v>
      </c>
      <c r="AJ177" s="126">
        <f t="shared" si="57"/>
        <v>0</v>
      </c>
      <c r="AK177" s="126">
        <f>IF('Member Info'!F173&gt;$R$1,1,0)</f>
        <v>0</v>
      </c>
      <c r="AL177" s="126" t="b">
        <f>IF(ISERROR(R177),ERROR.TYPE(#REF!)=ERROR.TYPE(R177),FALSE)</f>
        <v>0</v>
      </c>
      <c r="AM177" s="126" t="b">
        <f>IF(ISERROR(S177),ERROR.TYPE(#REF!)=ERROR.TYPE(S177),FALSE)</f>
        <v>0</v>
      </c>
      <c r="AN177" s="126">
        <f>IF(OR('Member Info'!F173&gt;=$S$1,'Member Info'!N173&gt;=$R$1),1,0)</f>
        <v>0</v>
      </c>
    </row>
    <row r="178" spans="1:40" x14ac:dyDescent="0.25">
      <c r="A178" s="4">
        <v>146</v>
      </c>
      <c r="B178" s="166">
        <f>'Member Info'!D174</f>
        <v>0</v>
      </c>
      <c r="C178" s="166">
        <f>'Member Info'!E174</f>
        <v>0</v>
      </c>
      <c r="D178" s="166" t="str">
        <f>'Member Info'!G174</f>
        <v/>
      </c>
      <c r="E178" s="167">
        <f>'Member Info'!B174</f>
        <v>0</v>
      </c>
      <c r="F178" s="244"/>
      <c r="G178" s="168" t="str">
        <f>IF(E178=0,"",
IF('Member Info'!$AM$19&lt;=$R$1,
SUMPRODUCT('Member Info'!L174+IF('Member Info'!H174&gt;'Member Info'!$AJ$12,'Member Info'!$AK$13,IF('Member Info'!H174&gt;'Member Info'!$AJ$11,'Member Info'!$AK$12,IF('Member Info'!H174&gt;'Member Info'!$AJ$10,'Member Info'!$AK$11,IF('Member Info'!H174&gt;'Member Info'!$AJ$9,'Member Info'!$AK$10,IF('Member Info'!H174&gt;'Member Info'!$AJ$8,'Member Info'!$AK$9,'Member Info'!$AK$8)))))),
SUMPRODUCT('Member Info'!L174+IF('Member Info'!H174&gt;'Member Info'!$AG$17,'Member Info'!$AH$18,IF('Member Info'!H174&gt;'Member Info'!$AG$16,'Member Info'!$AH$17,IF('Member Info'!H174&gt;'Member Info'!$AG$15,'Member Info'!$AH$16,IF('Member Info'!H174&gt;'Member Info'!$AG$14,'Member Info'!$AH$15,IF('Member Info'!H174&gt;'Member Info'!$AG$13,'Member Info'!$AH$14,IF('Member Info'!H174&gt;'Member Info'!$AG$12,'Member Info'!$AH$13,IF('Member Info'!H174&gt;'Member Info'!$AG$11,'Member Info'!$AH$12,IF('Member Info'!H174&gt;'Member Info'!$AG$10,'Member Info'!$AH$11,IF('Member Info'!H174&gt;'Member Info'!$AG$9,'Member Info'!$AH$10,IF('Member Info'!H174&gt;'Member Info'!$AG$8,'Member Info'!$AH$9,'Member Info'!$AH$8)))))))))))))</f>
        <v/>
      </c>
      <c r="H178" s="26"/>
      <c r="I178" s="26"/>
      <c r="J178" s="107" t="str">
        <f>IF(E178=0,"",IF('Member Info'!F174&gt;$S$1,CONCATENATE("Joined with practice on ", TEXT('Member Info'!F174, "DD/MM/YYYY")),IF('Member Info'!N174&lt;&gt;"",IF('Member Info'!N174&lt;$R$1,CONCATENATE("Left Scheme on ", TEXT('Member Info'!N174, "DD/MM/YYYY")),IF(ISERROR(G178),"Error Detected, No rate entered",IF(E178=0,"",IF(F178="","Error Detected, No Pensionable pay",IF(ISERROR(AB178)," Unknown Values entered.",IF(T178+U178&lt;1,"Acceptable",IF(R178+S178=200, "No Contributions Entered", IF(K178="","Error Detected, Choose reason&gt;",IF(X178="1",IF(T178=1,"Please Enter Deemed Pensionable Pay","Add Any Relevant Details Above"),"Please Give Details Above"))))))))),IF(ISERROR(G178),"Error Detected, No rate entered",IF(E178=0,"",IF(F178="","Error Detected, No Pensionable pay",IF(ISERROR(AB178)," Unknown Values entered.",IF(T178+U178&lt;1,"Acceptable",IF(R178+S178=200, "No Contributions Entered", IF(K178="","Error Detected, Choose reason&gt;",IF(X178="1",IF(T178=1,"Please Enter Deemed Pensionable Pay","Add relevant Details Above"),"Please give details Above")))))))))))</f>
        <v/>
      </c>
      <c r="K178" s="263"/>
      <c r="L178" s="93"/>
      <c r="M178" s="93" t="str">
        <f t="shared" si="39"/>
        <v/>
      </c>
      <c r="N178" s="96">
        <f t="shared" si="40"/>
        <v>0</v>
      </c>
      <c r="O178" s="96">
        <f t="shared" si="41"/>
        <v>0</v>
      </c>
      <c r="P178" s="220">
        <f>(ROUND((F178/100*'Member Info'!$W$2), 2))</f>
        <v>0</v>
      </c>
      <c r="Q178" s="220" t="e">
        <f t="shared" si="42"/>
        <v>#VALUE!</v>
      </c>
      <c r="R178" s="220" t="str">
        <f t="shared" si="43"/>
        <v/>
      </c>
      <c r="S178" s="229" t="str">
        <f t="shared" si="44"/>
        <v/>
      </c>
      <c r="T178" s="230" t="str">
        <f t="shared" si="45"/>
        <v/>
      </c>
      <c r="U178" s="230" t="str">
        <f t="shared" si="46"/>
        <v/>
      </c>
      <c r="V178" s="224">
        <f t="shared" si="47"/>
        <v>0</v>
      </c>
      <c r="W178" s="112">
        <f t="shared" si="48"/>
        <v>0</v>
      </c>
      <c r="X178" s="237" t="str">
        <f t="shared" si="49"/>
        <v/>
      </c>
      <c r="Y178" s="242" t="b">
        <f t="shared" si="50"/>
        <v>0</v>
      </c>
      <c r="Z178" s="237">
        <f t="shared" si="51"/>
        <v>0</v>
      </c>
      <c r="AA178" s="237">
        <f>IF('Member Info'!N174="",1,"")</f>
        <v>1</v>
      </c>
      <c r="AB178" s="245" t="e">
        <f t="shared" si="52"/>
        <v>#VALUE!</v>
      </c>
      <c r="AC178" s="132" t="str">
        <f t="shared" si="53"/>
        <v/>
      </c>
      <c r="AD178" s="126">
        <f t="shared" si="54"/>
        <v>1</v>
      </c>
      <c r="AE178" s="126" t="str">
        <f>IF('Member Info'!N174&lt;&gt;"",IF('Member Info'!N174&lt;=$R$1,1,0),"")</f>
        <v/>
      </c>
      <c r="AG178" s="126" t="b">
        <f t="shared" si="55"/>
        <v>0</v>
      </c>
      <c r="AH178" s="126">
        <f t="shared" si="56"/>
        <v>0</v>
      </c>
      <c r="AJ178" s="126">
        <f t="shared" si="57"/>
        <v>0</v>
      </c>
      <c r="AK178" s="126">
        <f>IF('Member Info'!F174&gt;$R$1,1,0)</f>
        <v>0</v>
      </c>
      <c r="AL178" s="126" t="b">
        <f>IF(ISERROR(R178),ERROR.TYPE(#REF!)=ERROR.TYPE(R178),FALSE)</f>
        <v>0</v>
      </c>
      <c r="AM178" s="126" t="b">
        <f>IF(ISERROR(S178),ERROR.TYPE(#REF!)=ERROR.TYPE(S178),FALSE)</f>
        <v>0</v>
      </c>
      <c r="AN178" s="126">
        <f>IF(OR('Member Info'!F174&gt;=$S$1,'Member Info'!N174&gt;=$R$1),1,0)</f>
        <v>0</v>
      </c>
    </row>
    <row r="179" spans="1:40" x14ac:dyDescent="0.25">
      <c r="A179" s="4">
        <v>147</v>
      </c>
      <c r="B179" s="166">
        <f>'Member Info'!D175</f>
        <v>0</v>
      </c>
      <c r="C179" s="166">
        <f>'Member Info'!E175</f>
        <v>0</v>
      </c>
      <c r="D179" s="166" t="str">
        <f>'Member Info'!G175</f>
        <v/>
      </c>
      <c r="E179" s="167">
        <f>'Member Info'!B175</f>
        <v>0</v>
      </c>
      <c r="F179" s="244"/>
      <c r="G179" s="168" t="str">
        <f>IF(E179=0,"",
IF('Member Info'!$AM$19&lt;=$R$1,
SUMPRODUCT('Member Info'!L175+IF('Member Info'!H175&gt;'Member Info'!$AJ$12,'Member Info'!$AK$13,IF('Member Info'!H175&gt;'Member Info'!$AJ$11,'Member Info'!$AK$12,IF('Member Info'!H175&gt;'Member Info'!$AJ$10,'Member Info'!$AK$11,IF('Member Info'!H175&gt;'Member Info'!$AJ$9,'Member Info'!$AK$10,IF('Member Info'!H175&gt;'Member Info'!$AJ$8,'Member Info'!$AK$9,'Member Info'!$AK$8)))))),
SUMPRODUCT('Member Info'!L175+IF('Member Info'!H175&gt;'Member Info'!$AG$17,'Member Info'!$AH$18,IF('Member Info'!H175&gt;'Member Info'!$AG$16,'Member Info'!$AH$17,IF('Member Info'!H175&gt;'Member Info'!$AG$15,'Member Info'!$AH$16,IF('Member Info'!H175&gt;'Member Info'!$AG$14,'Member Info'!$AH$15,IF('Member Info'!H175&gt;'Member Info'!$AG$13,'Member Info'!$AH$14,IF('Member Info'!H175&gt;'Member Info'!$AG$12,'Member Info'!$AH$13,IF('Member Info'!H175&gt;'Member Info'!$AG$11,'Member Info'!$AH$12,IF('Member Info'!H175&gt;'Member Info'!$AG$10,'Member Info'!$AH$11,IF('Member Info'!H175&gt;'Member Info'!$AG$9,'Member Info'!$AH$10,IF('Member Info'!H175&gt;'Member Info'!$AG$8,'Member Info'!$AH$9,'Member Info'!$AH$8)))))))))))))</f>
        <v/>
      </c>
      <c r="H179" s="26"/>
      <c r="I179" s="26"/>
      <c r="J179" s="107" t="str">
        <f>IF(E179=0,"",IF('Member Info'!F175&gt;$S$1,CONCATENATE("Joined with practice on ", TEXT('Member Info'!F175, "DD/MM/YYYY")),IF('Member Info'!N175&lt;&gt;"",IF('Member Info'!N175&lt;$R$1,CONCATENATE("Left Scheme on ", TEXT('Member Info'!N175, "DD/MM/YYYY")),IF(ISERROR(G179),"Error Detected, No rate entered",IF(E179=0,"",IF(F179="","Error Detected, No Pensionable pay",IF(ISERROR(AB179)," Unknown Values entered.",IF(T179+U179&lt;1,"Acceptable",IF(R179+S179=200, "No Contributions Entered", IF(K179="","Error Detected, Choose reason&gt;",IF(X179="1",IF(T179=1,"Please Enter Deemed Pensionable Pay","Add Any Relevant Details Above"),"Please Give Details Above"))))))))),IF(ISERROR(G179),"Error Detected, No rate entered",IF(E179=0,"",IF(F179="","Error Detected, No Pensionable pay",IF(ISERROR(AB179)," Unknown Values entered.",IF(T179+U179&lt;1,"Acceptable",IF(R179+S179=200, "No Contributions Entered", IF(K179="","Error Detected, Choose reason&gt;",IF(X179="1",IF(T179=1,"Please Enter Deemed Pensionable Pay","Add relevant Details Above"),"Please give details Above")))))))))))</f>
        <v/>
      </c>
      <c r="K179" s="263"/>
      <c r="L179" s="93"/>
      <c r="M179" s="93" t="str">
        <f t="shared" si="39"/>
        <v/>
      </c>
      <c r="N179" s="96">
        <f t="shared" si="40"/>
        <v>0</v>
      </c>
      <c r="O179" s="96">
        <f t="shared" si="41"/>
        <v>0</v>
      </c>
      <c r="P179" s="220">
        <f>(ROUND((F179/100*'Member Info'!$W$2), 2))</f>
        <v>0</v>
      </c>
      <c r="Q179" s="220" t="e">
        <f t="shared" si="42"/>
        <v>#VALUE!</v>
      </c>
      <c r="R179" s="220" t="str">
        <f t="shared" si="43"/>
        <v/>
      </c>
      <c r="S179" s="229" t="str">
        <f t="shared" si="44"/>
        <v/>
      </c>
      <c r="T179" s="230" t="str">
        <f t="shared" si="45"/>
        <v/>
      </c>
      <c r="U179" s="230" t="str">
        <f t="shared" si="46"/>
        <v/>
      </c>
      <c r="V179" s="224">
        <f t="shared" si="47"/>
        <v>0</v>
      </c>
      <c r="W179" s="112">
        <f t="shared" si="48"/>
        <v>0</v>
      </c>
      <c r="X179" s="237" t="str">
        <f t="shared" si="49"/>
        <v/>
      </c>
      <c r="Y179" s="242" t="b">
        <f t="shared" si="50"/>
        <v>0</v>
      </c>
      <c r="Z179" s="237">
        <f t="shared" si="51"/>
        <v>0</v>
      </c>
      <c r="AA179" s="237">
        <f>IF('Member Info'!N175="",1,"")</f>
        <v>1</v>
      </c>
      <c r="AB179" s="245" t="e">
        <f t="shared" si="52"/>
        <v>#VALUE!</v>
      </c>
      <c r="AC179" s="132" t="str">
        <f t="shared" si="53"/>
        <v/>
      </c>
      <c r="AD179" s="126">
        <f t="shared" si="54"/>
        <v>1</v>
      </c>
      <c r="AE179" s="126" t="str">
        <f>IF('Member Info'!N175&lt;&gt;"",IF('Member Info'!N175&lt;=$R$1,1,0),"")</f>
        <v/>
      </c>
      <c r="AG179" s="126" t="b">
        <f t="shared" si="55"/>
        <v>0</v>
      </c>
      <c r="AH179" s="126">
        <f t="shared" si="56"/>
        <v>0</v>
      </c>
      <c r="AJ179" s="126">
        <f t="shared" si="57"/>
        <v>0</v>
      </c>
      <c r="AK179" s="126">
        <f>IF('Member Info'!F175&gt;$R$1,1,0)</f>
        <v>0</v>
      </c>
      <c r="AL179" s="126" t="b">
        <f>IF(ISERROR(R179),ERROR.TYPE(#REF!)=ERROR.TYPE(R179),FALSE)</f>
        <v>0</v>
      </c>
      <c r="AM179" s="126" t="b">
        <f>IF(ISERROR(S179),ERROR.TYPE(#REF!)=ERROR.TYPE(S179),FALSE)</f>
        <v>0</v>
      </c>
      <c r="AN179" s="126">
        <f>IF(OR('Member Info'!F175&gt;=$S$1,'Member Info'!N175&gt;=$R$1),1,0)</f>
        <v>0</v>
      </c>
    </row>
    <row r="180" spans="1:40" x14ac:dyDescent="0.25">
      <c r="A180" s="4">
        <v>148</v>
      </c>
      <c r="B180" s="166">
        <f>'Member Info'!D176</f>
        <v>0</v>
      </c>
      <c r="C180" s="166">
        <f>'Member Info'!E176</f>
        <v>0</v>
      </c>
      <c r="D180" s="166" t="str">
        <f>'Member Info'!G176</f>
        <v/>
      </c>
      <c r="E180" s="167">
        <f>'Member Info'!B176</f>
        <v>0</v>
      </c>
      <c r="F180" s="244"/>
      <c r="G180" s="168" t="str">
        <f>IF(E180=0,"",
IF('Member Info'!$AM$19&lt;=$R$1,
SUMPRODUCT('Member Info'!L176+IF('Member Info'!H176&gt;'Member Info'!$AJ$12,'Member Info'!$AK$13,IF('Member Info'!H176&gt;'Member Info'!$AJ$11,'Member Info'!$AK$12,IF('Member Info'!H176&gt;'Member Info'!$AJ$10,'Member Info'!$AK$11,IF('Member Info'!H176&gt;'Member Info'!$AJ$9,'Member Info'!$AK$10,IF('Member Info'!H176&gt;'Member Info'!$AJ$8,'Member Info'!$AK$9,'Member Info'!$AK$8)))))),
SUMPRODUCT('Member Info'!L176+IF('Member Info'!H176&gt;'Member Info'!$AG$17,'Member Info'!$AH$18,IF('Member Info'!H176&gt;'Member Info'!$AG$16,'Member Info'!$AH$17,IF('Member Info'!H176&gt;'Member Info'!$AG$15,'Member Info'!$AH$16,IF('Member Info'!H176&gt;'Member Info'!$AG$14,'Member Info'!$AH$15,IF('Member Info'!H176&gt;'Member Info'!$AG$13,'Member Info'!$AH$14,IF('Member Info'!H176&gt;'Member Info'!$AG$12,'Member Info'!$AH$13,IF('Member Info'!H176&gt;'Member Info'!$AG$11,'Member Info'!$AH$12,IF('Member Info'!H176&gt;'Member Info'!$AG$10,'Member Info'!$AH$11,IF('Member Info'!H176&gt;'Member Info'!$AG$9,'Member Info'!$AH$10,IF('Member Info'!H176&gt;'Member Info'!$AG$8,'Member Info'!$AH$9,'Member Info'!$AH$8)))))))))))))</f>
        <v/>
      </c>
      <c r="H180" s="26"/>
      <c r="I180" s="26"/>
      <c r="J180" s="107" t="str">
        <f>IF(E180=0,"",IF('Member Info'!F176&gt;$S$1,CONCATENATE("Joined with practice on ", TEXT('Member Info'!F176, "DD/MM/YYYY")),IF('Member Info'!N176&lt;&gt;"",IF('Member Info'!N176&lt;$R$1,CONCATENATE("Left Scheme on ", TEXT('Member Info'!N176, "DD/MM/YYYY")),IF(ISERROR(G180),"Error Detected, No rate entered",IF(E180=0,"",IF(F180="","Error Detected, No Pensionable pay",IF(ISERROR(AB180)," Unknown Values entered.",IF(T180+U180&lt;1,"Acceptable",IF(R180+S180=200, "No Contributions Entered", IF(K180="","Error Detected, Choose reason&gt;",IF(X180="1",IF(T180=1,"Please Enter Deemed Pensionable Pay","Add Any Relevant Details Above"),"Please Give Details Above"))))))))),IF(ISERROR(G180),"Error Detected, No rate entered",IF(E180=0,"",IF(F180="","Error Detected, No Pensionable pay",IF(ISERROR(AB180)," Unknown Values entered.",IF(T180+U180&lt;1,"Acceptable",IF(R180+S180=200, "No Contributions Entered", IF(K180="","Error Detected, Choose reason&gt;",IF(X180="1",IF(T180=1,"Please Enter Deemed Pensionable Pay","Add relevant Details Above"),"Please give details Above")))))))))))</f>
        <v/>
      </c>
      <c r="K180" s="263"/>
      <c r="L180" s="93"/>
      <c r="M180" s="93" t="str">
        <f t="shared" si="39"/>
        <v/>
      </c>
      <c r="N180" s="96">
        <f t="shared" si="40"/>
        <v>0</v>
      </c>
      <c r="O180" s="96">
        <f t="shared" si="41"/>
        <v>0</v>
      </c>
      <c r="P180" s="220">
        <f>(ROUND((F180/100*'Member Info'!$W$2), 2))</f>
        <v>0</v>
      </c>
      <c r="Q180" s="220" t="e">
        <f t="shared" si="42"/>
        <v>#VALUE!</v>
      </c>
      <c r="R180" s="220" t="str">
        <f t="shared" si="43"/>
        <v/>
      </c>
      <c r="S180" s="229" t="str">
        <f t="shared" si="44"/>
        <v/>
      </c>
      <c r="T180" s="230" t="str">
        <f t="shared" si="45"/>
        <v/>
      </c>
      <c r="U180" s="230" t="str">
        <f t="shared" si="46"/>
        <v/>
      </c>
      <c r="V180" s="224">
        <f t="shared" si="47"/>
        <v>0</v>
      </c>
      <c r="W180" s="112">
        <f t="shared" si="48"/>
        <v>0</v>
      </c>
      <c r="X180" s="237" t="str">
        <f t="shared" si="49"/>
        <v/>
      </c>
      <c r="Y180" s="242" t="b">
        <f t="shared" si="50"/>
        <v>0</v>
      </c>
      <c r="Z180" s="237">
        <f t="shared" si="51"/>
        <v>0</v>
      </c>
      <c r="AA180" s="237">
        <f>IF('Member Info'!N176="",1,"")</f>
        <v>1</v>
      </c>
      <c r="AB180" s="245" t="e">
        <f t="shared" si="52"/>
        <v>#VALUE!</v>
      </c>
      <c r="AC180" s="132" t="str">
        <f t="shared" si="53"/>
        <v/>
      </c>
      <c r="AD180" s="126">
        <f t="shared" si="54"/>
        <v>1</v>
      </c>
      <c r="AE180" s="126" t="str">
        <f>IF('Member Info'!N176&lt;&gt;"",IF('Member Info'!N176&lt;=$R$1,1,0),"")</f>
        <v/>
      </c>
      <c r="AG180" s="126" t="b">
        <f t="shared" si="55"/>
        <v>0</v>
      </c>
      <c r="AH180" s="126">
        <f t="shared" si="56"/>
        <v>0</v>
      </c>
      <c r="AJ180" s="126">
        <f t="shared" si="57"/>
        <v>0</v>
      </c>
      <c r="AK180" s="126">
        <f>IF('Member Info'!F176&gt;$R$1,1,0)</f>
        <v>0</v>
      </c>
      <c r="AL180" s="126" t="b">
        <f>IF(ISERROR(R180),ERROR.TYPE(#REF!)=ERROR.TYPE(R180),FALSE)</f>
        <v>0</v>
      </c>
      <c r="AM180" s="126" t="b">
        <f>IF(ISERROR(S180),ERROR.TYPE(#REF!)=ERROR.TYPE(S180),FALSE)</f>
        <v>0</v>
      </c>
      <c r="AN180" s="126">
        <f>IF(OR('Member Info'!F176&gt;=$S$1,'Member Info'!N176&gt;=$R$1),1,0)</f>
        <v>0</v>
      </c>
    </row>
    <row r="181" spans="1:40" x14ac:dyDescent="0.25">
      <c r="A181" s="4">
        <v>149</v>
      </c>
      <c r="B181" s="166">
        <f>'Member Info'!D177</f>
        <v>0</v>
      </c>
      <c r="C181" s="166">
        <f>'Member Info'!E177</f>
        <v>0</v>
      </c>
      <c r="D181" s="166" t="str">
        <f>'Member Info'!G177</f>
        <v/>
      </c>
      <c r="E181" s="167">
        <f>'Member Info'!B177</f>
        <v>0</v>
      </c>
      <c r="F181" s="244"/>
      <c r="G181" s="168" t="str">
        <f>IF(E181=0,"",
IF('Member Info'!$AM$19&lt;=$R$1,
SUMPRODUCT('Member Info'!L177+IF('Member Info'!H177&gt;'Member Info'!$AJ$12,'Member Info'!$AK$13,IF('Member Info'!H177&gt;'Member Info'!$AJ$11,'Member Info'!$AK$12,IF('Member Info'!H177&gt;'Member Info'!$AJ$10,'Member Info'!$AK$11,IF('Member Info'!H177&gt;'Member Info'!$AJ$9,'Member Info'!$AK$10,IF('Member Info'!H177&gt;'Member Info'!$AJ$8,'Member Info'!$AK$9,'Member Info'!$AK$8)))))),
SUMPRODUCT('Member Info'!L177+IF('Member Info'!H177&gt;'Member Info'!$AG$17,'Member Info'!$AH$18,IF('Member Info'!H177&gt;'Member Info'!$AG$16,'Member Info'!$AH$17,IF('Member Info'!H177&gt;'Member Info'!$AG$15,'Member Info'!$AH$16,IF('Member Info'!H177&gt;'Member Info'!$AG$14,'Member Info'!$AH$15,IF('Member Info'!H177&gt;'Member Info'!$AG$13,'Member Info'!$AH$14,IF('Member Info'!H177&gt;'Member Info'!$AG$12,'Member Info'!$AH$13,IF('Member Info'!H177&gt;'Member Info'!$AG$11,'Member Info'!$AH$12,IF('Member Info'!H177&gt;'Member Info'!$AG$10,'Member Info'!$AH$11,IF('Member Info'!H177&gt;'Member Info'!$AG$9,'Member Info'!$AH$10,IF('Member Info'!H177&gt;'Member Info'!$AG$8,'Member Info'!$AH$9,'Member Info'!$AH$8)))))))))))))</f>
        <v/>
      </c>
      <c r="H181" s="26"/>
      <c r="I181" s="26"/>
      <c r="J181" s="107" t="str">
        <f>IF(E181=0,"",IF('Member Info'!F177&gt;$S$1,CONCATENATE("Joined with practice on ", TEXT('Member Info'!F177, "DD/MM/YYYY")),IF('Member Info'!N177&lt;&gt;"",IF('Member Info'!N177&lt;$R$1,CONCATENATE("Left Scheme on ", TEXT('Member Info'!N177, "DD/MM/YYYY")),IF(ISERROR(G181),"Error Detected, No rate entered",IF(E181=0,"",IF(F181="","Error Detected, No Pensionable pay",IF(ISERROR(AB181)," Unknown Values entered.",IF(T181+U181&lt;1,"Acceptable",IF(R181+S181=200, "No Contributions Entered", IF(K181="","Error Detected, Choose reason&gt;",IF(X181="1",IF(T181=1,"Please Enter Deemed Pensionable Pay","Add Any Relevant Details Above"),"Please Give Details Above"))))))))),IF(ISERROR(G181),"Error Detected, No rate entered",IF(E181=0,"",IF(F181="","Error Detected, No Pensionable pay",IF(ISERROR(AB181)," Unknown Values entered.",IF(T181+U181&lt;1,"Acceptable",IF(R181+S181=200, "No Contributions Entered", IF(K181="","Error Detected, Choose reason&gt;",IF(X181="1",IF(T181=1,"Please Enter Deemed Pensionable Pay","Add relevant Details Above"),"Please give details Above")))))))))))</f>
        <v/>
      </c>
      <c r="K181" s="263"/>
      <c r="L181" s="93"/>
      <c r="M181" s="93" t="str">
        <f t="shared" si="39"/>
        <v/>
      </c>
      <c r="N181" s="96">
        <f t="shared" si="40"/>
        <v>0</v>
      </c>
      <c r="O181" s="96">
        <f t="shared" si="41"/>
        <v>0</v>
      </c>
      <c r="P181" s="220">
        <f>(ROUND((F181/100*'Member Info'!$W$2), 2))</f>
        <v>0</v>
      </c>
      <c r="Q181" s="220" t="e">
        <f t="shared" si="42"/>
        <v>#VALUE!</v>
      </c>
      <c r="R181" s="220" t="str">
        <f t="shared" si="43"/>
        <v/>
      </c>
      <c r="S181" s="229" t="str">
        <f t="shared" si="44"/>
        <v/>
      </c>
      <c r="T181" s="230" t="str">
        <f t="shared" si="45"/>
        <v/>
      </c>
      <c r="U181" s="230" t="str">
        <f t="shared" si="46"/>
        <v/>
      </c>
      <c r="V181" s="224">
        <f t="shared" si="47"/>
        <v>0</v>
      </c>
      <c r="W181" s="112">
        <f t="shared" si="48"/>
        <v>0</v>
      </c>
      <c r="X181" s="237" t="str">
        <f t="shared" si="49"/>
        <v/>
      </c>
      <c r="Y181" s="242" t="b">
        <f t="shared" si="50"/>
        <v>0</v>
      </c>
      <c r="Z181" s="237">
        <f t="shared" si="51"/>
        <v>0</v>
      </c>
      <c r="AA181" s="237">
        <f>IF('Member Info'!N177="",1,"")</f>
        <v>1</v>
      </c>
      <c r="AB181" s="245" t="e">
        <f t="shared" si="52"/>
        <v>#VALUE!</v>
      </c>
      <c r="AC181" s="132" t="str">
        <f t="shared" si="53"/>
        <v/>
      </c>
      <c r="AD181" s="126">
        <f t="shared" si="54"/>
        <v>1</v>
      </c>
      <c r="AE181" s="126" t="str">
        <f>IF('Member Info'!N177&lt;&gt;"",IF('Member Info'!N177&lt;=$R$1,1,0),"")</f>
        <v/>
      </c>
      <c r="AG181" s="126" t="b">
        <f t="shared" si="55"/>
        <v>0</v>
      </c>
      <c r="AH181" s="126">
        <f t="shared" si="56"/>
        <v>0</v>
      </c>
      <c r="AJ181" s="126">
        <f t="shared" si="57"/>
        <v>0</v>
      </c>
      <c r="AK181" s="126">
        <f>IF('Member Info'!F177&gt;$R$1,1,0)</f>
        <v>0</v>
      </c>
      <c r="AL181" s="126" t="b">
        <f>IF(ISERROR(R181),ERROR.TYPE(#REF!)=ERROR.TYPE(R181),FALSE)</f>
        <v>0</v>
      </c>
      <c r="AM181" s="126" t="b">
        <f>IF(ISERROR(S181),ERROR.TYPE(#REF!)=ERROR.TYPE(S181),FALSE)</f>
        <v>0</v>
      </c>
      <c r="AN181" s="126">
        <f>IF(OR('Member Info'!F177&gt;=$S$1,'Member Info'!N177&gt;=$R$1),1,0)</f>
        <v>0</v>
      </c>
    </row>
    <row r="182" spans="1:40" ht="15.75" thickBot="1" x14ac:dyDescent="0.3">
      <c r="A182" s="4">
        <v>150</v>
      </c>
      <c r="B182" s="166">
        <f>'Member Info'!D178</f>
        <v>0</v>
      </c>
      <c r="C182" s="166">
        <f>'Member Info'!E178</f>
        <v>0</v>
      </c>
      <c r="D182" s="166" t="str">
        <f>'Member Info'!G178</f>
        <v/>
      </c>
      <c r="E182" s="167">
        <f>'Member Info'!B178</f>
        <v>0</v>
      </c>
      <c r="F182" s="244"/>
      <c r="G182" s="168" t="str">
        <f>IF(E182=0,"",
IF('Member Info'!$AM$19&lt;=$R$1,
SUMPRODUCT('Member Info'!L178+IF('Member Info'!H178&gt;'Member Info'!$AJ$12,'Member Info'!$AK$13,IF('Member Info'!H178&gt;'Member Info'!$AJ$11,'Member Info'!$AK$12,IF('Member Info'!H178&gt;'Member Info'!$AJ$10,'Member Info'!$AK$11,IF('Member Info'!H178&gt;'Member Info'!$AJ$9,'Member Info'!$AK$10,IF('Member Info'!H178&gt;'Member Info'!$AJ$8,'Member Info'!$AK$9,'Member Info'!$AK$8)))))),
SUMPRODUCT('Member Info'!L178+IF('Member Info'!H178&gt;'Member Info'!$AG$17,'Member Info'!$AH$18,IF('Member Info'!H178&gt;'Member Info'!$AG$16,'Member Info'!$AH$17,IF('Member Info'!H178&gt;'Member Info'!$AG$15,'Member Info'!$AH$16,IF('Member Info'!H178&gt;'Member Info'!$AG$14,'Member Info'!$AH$15,IF('Member Info'!H178&gt;'Member Info'!$AG$13,'Member Info'!$AH$14,IF('Member Info'!H178&gt;'Member Info'!$AG$12,'Member Info'!$AH$13,IF('Member Info'!H178&gt;'Member Info'!$AG$11,'Member Info'!$AH$12,IF('Member Info'!H178&gt;'Member Info'!$AG$10,'Member Info'!$AH$11,IF('Member Info'!H178&gt;'Member Info'!$AG$9,'Member Info'!$AH$10,IF('Member Info'!H178&gt;'Member Info'!$AG$8,'Member Info'!$AH$9,'Member Info'!$AH$8)))))))))))))</f>
        <v/>
      </c>
      <c r="H182" s="26"/>
      <c r="I182" s="26"/>
      <c r="J182" s="107" t="str">
        <f>IF(E182=0,"",IF('Member Info'!F178&gt;$S$1,CONCATENATE("Joined with practice on ", TEXT('Member Info'!F178, "DD/MM/YYYY")),IF('Member Info'!N178&lt;&gt;"",IF('Member Info'!N178&lt;$R$1,CONCATENATE("Left Scheme on ", TEXT('Member Info'!N178, "DD/MM/YYYY")),IF(ISERROR(G182),"Error Detected, No rate entered",IF(E182=0,"",IF(F182="","Error Detected, No Pensionable pay",IF(ISERROR(AB182)," Unknown Values entered.",IF(T182+U182&lt;1,"Acceptable",IF(R182+S182=200, "No Contributions Entered", IF(K182="","Error Detected, Choose reason&gt;",IF(X182="1",IF(T182=1,"Please Enter Deemed Pensionable Pay","Add Any Relevant Details Above"),"Please Give Details Above"))))))))),IF(ISERROR(G182),"Error Detected, No rate entered",IF(E182=0,"",IF(F182="","Error Detected, No Pensionable pay",IF(ISERROR(AB182)," Unknown Values entered.",IF(T182+U182&lt;1,"Acceptable",IF(R182+S182=200, "No Contributions Entered", IF(K182="","Error Detected, Choose reason&gt;",IF(X182="1",IF(T182=1,"Please Enter Deemed Pensionable Pay","Add relevant Details Above"),"Please give details Above")))))))))))</f>
        <v/>
      </c>
      <c r="K182" s="263"/>
      <c r="L182" s="93"/>
      <c r="M182" s="93" t="str">
        <f t="shared" si="39"/>
        <v/>
      </c>
      <c r="N182" s="96">
        <f t="shared" si="40"/>
        <v>0</v>
      </c>
      <c r="O182" s="96">
        <f t="shared" si="41"/>
        <v>0</v>
      </c>
      <c r="P182" s="220">
        <f>(ROUND((F182/100*'Member Info'!$W$2), 2))</f>
        <v>0</v>
      </c>
      <c r="Q182" s="220" t="e">
        <f t="shared" si="42"/>
        <v>#VALUE!</v>
      </c>
      <c r="R182" s="220" t="str">
        <f t="shared" si="43"/>
        <v/>
      </c>
      <c r="S182" s="229" t="str">
        <f t="shared" si="44"/>
        <v/>
      </c>
      <c r="T182" s="230" t="str">
        <f t="shared" si="45"/>
        <v/>
      </c>
      <c r="U182" s="230" t="str">
        <f t="shared" si="46"/>
        <v/>
      </c>
      <c r="V182" s="224">
        <f t="shared" si="47"/>
        <v>0</v>
      </c>
      <c r="W182" s="112">
        <f t="shared" si="48"/>
        <v>0</v>
      </c>
      <c r="X182" s="237" t="str">
        <f t="shared" si="49"/>
        <v/>
      </c>
      <c r="Y182" s="242" t="b">
        <f t="shared" si="50"/>
        <v>0</v>
      </c>
      <c r="Z182" s="237">
        <f t="shared" si="51"/>
        <v>0</v>
      </c>
      <c r="AA182" s="237">
        <f>IF('Member Info'!N178="",1,"")</f>
        <v>1</v>
      </c>
      <c r="AB182" s="245" t="e">
        <f t="shared" si="52"/>
        <v>#VALUE!</v>
      </c>
      <c r="AC182" s="132" t="str">
        <f t="shared" si="53"/>
        <v/>
      </c>
      <c r="AD182" s="126">
        <f t="shared" si="54"/>
        <v>1</v>
      </c>
      <c r="AE182" s="126" t="str">
        <f>IF('Member Info'!N178&lt;&gt;"",IF('Member Info'!N178&lt;=$R$1,1,0),"")</f>
        <v/>
      </c>
      <c r="AG182" s="126" t="b">
        <f t="shared" si="55"/>
        <v>0</v>
      </c>
      <c r="AH182" s="126">
        <f t="shared" si="56"/>
        <v>0</v>
      </c>
      <c r="AJ182" s="126">
        <f t="shared" si="57"/>
        <v>0</v>
      </c>
      <c r="AK182" s="126">
        <f>IF('Member Info'!F178&gt;$R$1,1,0)</f>
        <v>0</v>
      </c>
      <c r="AL182" s="126" t="b">
        <f>IF(ISERROR(R182),ERROR.TYPE(#REF!)=ERROR.TYPE(R182),FALSE)</f>
        <v>0</v>
      </c>
      <c r="AM182" s="126" t="b">
        <f>IF(ISERROR(S182),ERROR.TYPE(#REF!)=ERROR.TYPE(S182),FALSE)</f>
        <v>0</v>
      </c>
      <c r="AN182" s="126">
        <f>IF(OR('Member Info'!F178&gt;=$S$1,'Member Info'!N178&gt;=$R$1),1,0)</f>
        <v>0</v>
      </c>
    </row>
    <row r="183" spans="1:40" ht="15.75" thickBot="1" x14ac:dyDescent="0.3">
      <c r="A183" s="4"/>
      <c r="B183" s="5"/>
      <c r="C183" s="5"/>
      <c r="D183" s="5"/>
      <c r="E183" s="5"/>
      <c r="F183" s="279">
        <f>SUM(F33:F182)</f>
        <v>0</v>
      </c>
      <c r="G183" s="21"/>
      <c r="H183" s="9">
        <f>ROUND(SUM(H33:H182), 2)</f>
        <v>0</v>
      </c>
      <c r="I183" s="9">
        <f>ROUND(SUM(I33:I182), 2)</f>
        <v>0</v>
      </c>
      <c r="J183" s="135">
        <f>COUNTIF(J33:J182, "&gt;0")</f>
        <v>0</v>
      </c>
      <c r="K183" s="5"/>
      <c r="L183" s="5"/>
      <c r="M183" s="5"/>
      <c r="N183" s="5"/>
      <c r="O183" s="5"/>
      <c r="T183" s="224">
        <f>SUM(T33:T182)</f>
        <v>0</v>
      </c>
      <c r="U183" s="230">
        <f>SUM(U33:U182)</f>
        <v>0</v>
      </c>
      <c r="V183" s="224">
        <f>SUM(V33:V182)</f>
        <v>0</v>
      </c>
      <c r="W183" s="224"/>
      <c r="X183" s="340"/>
      <c r="Y183" s="224">
        <f>COUNTIF(Y33:Y182, TRUE)</f>
        <v>0</v>
      </c>
      <c r="Z183" s="239">
        <f>SUM(Z33:Z182)</f>
        <v>0</v>
      </c>
      <c r="AA183" s="255"/>
      <c r="AB183" s="238"/>
      <c r="AC183" s="245">
        <f>SUM(AC33:AC182)</f>
        <v>0</v>
      </c>
      <c r="AD183" s="126">
        <f>COUNTIF(AD33:AD182,"&gt;1")</f>
        <v>0</v>
      </c>
      <c r="AJ183" s="126">
        <f>SUM(AJ33:AJ182)</f>
        <v>0</v>
      </c>
    </row>
    <row r="184" spans="1:40" ht="15" customHeight="1" x14ac:dyDescent="0.25">
      <c r="A184" s="4"/>
      <c r="B184" s="344"/>
      <c r="C184" s="344"/>
      <c r="D184" s="5"/>
      <c r="E184" s="38"/>
      <c r="F184" s="38"/>
      <c r="G184" s="21"/>
      <c r="H184" s="22"/>
      <c r="I184" s="22"/>
      <c r="J184" s="108"/>
      <c r="K184" s="5"/>
      <c r="L184" s="5"/>
      <c r="M184" s="5"/>
      <c r="N184" s="5"/>
      <c r="O184" s="256"/>
    </row>
    <row r="185" spans="1:40" ht="15.75" customHeight="1" x14ac:dyDescent="0.25">
      <c r="A185" s="4"/>
      <c r="B185" s="344"/>
      <c r="C185" s="344"/>
      <c r="D185" s="23"/>
      <c r="E185" s="343"/>
      <c r="F185" s="343"/>
      <c r="G185" s="341"/>
      <c r="H185" s="341"/>
      <c r="I185" s="341"/>
      <c r="J185" s="341"/>
      <c r="K185" s="5"/>
      <c r="L185" s="5"/>
      <c r="M185" s="5"/>
      <c r="N185" s="256"/>
      <c r="O185" s="5"/>
    </row>
    <row r="186" spans="1:40" ht="15.75" x14ac:dyDescent="0.25">
      <c r="A186" s="4"/>
      <c r="B186" s="344"/>
      <c r="C186" s="344"/>
      <c r="D186" s="23"/>
      <c r="E186" s="343"/>
      <c r="F186" s="477" t="s">
        <v>17</v>
      </c>
      <c r="G186" s="477"/>
      <c r="H186" s="477"/>
      <c r="I186" s="341"/>
      <c r="J186" s="341"/>
      <c r="K186" s="5"/>
      <c r="L186" s="5"/>
      <c r="M186" s="5"/>
      <c r="N186" s="5"/>
      <c r="O186" s="5"/>
    </row>
    <row r="187" spans="1:40" ht="15.75" x14ac:dyDescent="0.25">
      <c r="A187" s="4"/>
      <c r="B187" s="327"/>
      <c r="C187" s="327"/>
      <c r="D187" s="23"/>
      <c r="E187" s="342"/>
      <c r="F187" s="477"/>
      <c r="G187" s="477"/>
      <c r="H187" s="477"/>
      <c r="I187" s="342"/>
      <c r="J187" s="342"/>
      <c r="K187" s="5"/>
      <c r="L187" s="5"/>
      <c r="M187" s="5"/>
      <c r="N187" s="5"/>
      <c r="O187" s="5"/>
    </row>
    <row r="188" spans="1:40" ht="15.75" x14ac:dyDescent="0.25">
      <c r="A188" s="4"/>
      <c r="B188" s="345"/>
      <c r="C188" s="345"/>
      <c r="D188" s="23"/>
      <c r="E188" s="342"/>
      <c r="F188" s="342"/>
      <c r="G188" s="342"/>
      <c r="H188" s="342"/>
      <c r="I188" s="476" t="s">
        <v>20</v>
      </c>
      <c r="J188" s="476"/>
      <c r="K188" s="5"/>
      <c r="L188" s="5"/>
      <c r="M188" s="5"/>
      <c r="N188" s="5"/>
      <c r="O188" s="5"/>
    </row>
    <row r="189" spans="1:40" ht="15.75" thickBot="1" x14ac:dyDescent="0.3">
      <c r="A189" s="4"/>
      <c r="B189" s="346"/>
      <c r="C189" s="345" t="s">
        <v>18</v>
      </c>
      <c r="D189" s="345"/>
      <c r="E189" s="342"/>
      <c r="F189" s="345" t="s">
        <v>19</v>
      </c>
      <c r="G189" s="345"/>
      <c r="H189" s="345"/>
      <c r="I189" s="485"/>
      <c r="J189" s="485"/>
      <c r="K189" s="5"/>
      <c r="L189" s="5"/>
      <c r="M189" s="5"/>
      <c r="N189" s="5"/>
      <c r="O189" s="5"/>
    </row>
    <row r="190" spans="1:40" ht="15.75" thickBot="1" x14ac:dyDescent="0.3">
      <c r="A190" s="4"/>
      <c r="B190" s="12"/>
      <c r="C190" s="480">
        <f>H183</f>
        <v>0</v>
      </c>
      <c r="D190" s="481"/>
      <c r="E190" s="342"/>
      <c r="F190" s="480">
        <f>I183</f>
        <v>0</v>
      </c>
      <c r="G190" s="481"/>
      <c r="H190" s="346"/>
      <c r="I190" s="480">
        <f>C190+F190</f>
        <v>0</v>
      </c>
      <c r="J190" s="481"/>
      <c r="K190" s="5"/>
      <c r="L190" s="5"/>
      <c r="M190" s="5"/>
      <c r="N190" s="5"/>
      <c r="O190" s="5"/>
    </row>
    <row r="191" spans="1:40" ht="15.75" x14ac:dyDescent="0.25">
      <c r="A191" s="4"/>
      <c r="B191" s="345"/>
      <c r="C191" s="345"/>
      <c r="D191" s="23"/>
      <c r="E191" s="342"/>
      <c r="F191" s="342"/>
      <c r="G191" s="342"/>
      <c r="H191" s="342"/>
      <c r="I191" s="342"/>
      <c r="J191" s="342"/>
      <c r="K191" s="5"/>
      <c r="L191" s="5"/>
      <c r="M191" s="5"/>
      <c r="N191" s="5"/>
      <c r="O191" s="5"/>
    </row>
    <row r="192" spans="1:40" ht="15.75" x14ac:dyDescent="0.25">
      <c r="A192" s="4"/>
      <c r="B192" s="346"/>
      <c r="C192" s="346"/>
      <c r="D192" s="23"/>
      <c r="E192" s="342"/>
      <c r="F192" s="342"/>
      <c r="G192" s="342"/>
      <c r="H192" s="342"/>
      <c r="I192" s="342"/>
      <c r="J192" s="342"/>
      <c r="K192" s="5"/>
      <c r="L192" s="5"/>
      <c r="M192" s="5"/>
      <c r="N192" s="5"/>
      <c r="O192" s="5"/>
    </row>
    <row r="193" spans="1:27" ht="15.75" customHeight="1" x14ac:dyDescent="0.25">
      <c r="A193" s="4"/>
      <c r="B193" s="487" t="s">
        <v>607</v>
      </c>
      <c r="C193" s="487"/>
      <c r="D193" s="487"/>
      <c r="E193" s="487"/>
      <c r="F193" s="487"/>
      <c r="G193" s="487"/>
      <c r="H193" s="487"/>
      <c r="I193" s="487"/>
      <c r="J193" s="487"/>
      <c r="K193" s="5"/>
      <c r="L193" s="5"/>
      <c r="M193" s="5"/>
      <c r="N193" s="5"/>
      <c r="O193" s="5"/>
    </row>
    <row r="194" spans="1:27" ht="15.75" customHeight="1" x14ac:dyDescent="0.25">
      <c r="A194" s="4"/>
      <c r="B194" s="487"/>
      <c r="C194" s="487"/>
      <c r="D194" s="487"/>
      <c r="E194" s="487"/>
      <c r="F194" s="487"/>
      <c r="G194" s="487"/>
      <c r="H194" s="487"/>
      <c r="I194" s="487"/>
      <c r="J194" s="487"/>
      <c r="K194" s="5"/>
      <c r="L194" s="5"/>
      <c r="M194" s="5"/>
      <c r="N194" s="5"/>
      <c r="O194" s="5"/>
    </row>
    <row r="195" spans="1:27" ht="15.75" customHeight="1" x14ac:dyDescent="0.25">
      <c r="A195" s="4"/>
      <c r="B195" s="487"/>
      <c r="C195" s="487"/>
      <c r="D195" s="487"/>
      <c r="E195" s="487"/>
      <c r="F195" s="487"/>
      <c r="G195" s="487"/>
      <c r="H195" s="487"/>
      <c r="I195" s="487"/>
      <c r="J195" s="487"/>
      <c r="K195" s="5"/>
      <c r="L195" s="5"/>
      <c r="M195" s="5"/>
      <c r="N195" s="5"/>
      <c r="O195" s="5"/>
    </row>
    <row r="196" spans="1:27" ht="15.75" customHeight="1" x14ac:dyDescent="0.25">
      <c r="A196" s="4"/>
      <c r="B196" s="487"/>
      <c r="C196" s="487"/>
      <c r="D196" s="487"/>
      <c r="E196" s="487"/>
      <c r="F196" s="487"/>
      <c r="G196" s="487"/>
      <c r="H196" s="487"/>
      <c r="I196" s="487"/>
      <c r="J196" s="487"/>
      <c r="K196" s="5"/>
      <c r="L196" s="5"/>
      <c r="M196" s="5"/>
      <c r="N196" s="5"/>
      <c r="O196" s="5"/>
    </row>
    <row r="197" spans="1:27" x14ac:dyDescent="0.25">
      <c r="A197" s="4"/>
      <c r="B197" s="487"/>
      <c r="C197" s="487"/>
      <c r="D197" s="487"/>
      <c r="E197" s="487"/>
      <c r="F197" s="487"/>
      <c r="G197" s="487"/>
      <c r="H197" s="487"/>
      <c r="I197" s="487"/>
      <c r="J197" s="487"/>
      <c r="K197" s="5"/>
      <c r="L197" s="5"/>
      <c r="M197" s="5"/>
      <c r="N197" s="5"/>
      <c r="O197" s="5"/>
    </row>
    <row r="198" spans="1:27" x14ac:dyDescent="0.25">
      <c r="A198" s="4"/>
      <c r="B198" s="5"/>
      <c r="C198" s="5"/>
      <c r="D198" s="5"/>
      <c r="E198" s="5"/>
      <c r="F198" s="5"/>
      <c r="G198" s="21"/>
      <c r="H198" s="5"/>
      <c r="I198" s="5"/>
      <c r="J198" s="360"/>
      <c r="K198" s="5"/>
      <c r="L198" s="5"/>
      <c r="M198" s="5"/>
      <c r="N198" s="5"/>
      <c r="O198" s="5"/>
    </row>
    <row r="199" spans="1:27" ht="15.75" x14ac:dyDescent="0.25">
      <c r="A199" s="4"/>
      <c r="B199" s="474"/>
      <c r="C199" s="474"/>
      <c r="D199" s="474"/>
      <c r="E199" s="474"/>
      <c r="F199" s="474"/>
      <c r="G199" s="474"/>
      <c r="H199" s="364"/>
      <c r="I199" s="364"/>
      <c r="J199" s="105"/>
      <c r="K199" s="5"/>
      <c r="L199" s="5"/>
      <c r="M199" s="5"/>
      <c r="N199" s="5"/>
      <c r="O199" s="5"/>
      <c r="S199" s="126"/>
      <c r="T199" s="126"/>
      <c r="U199" s="126"/>
      <c r="V199" s="126"/>
      <c r="W199" s="126"/>
      <c r="X199" s="126"/>
      <c r="Y199" s="126"/>
      <c r="Z199" s="126"/>
      <c r="AA199" s="126"/>
    </row>
    <row r="200" spans="1:27" x14ac:dyDescent="0.25">
      <c r="A200" s="4"/>
      <c r="B200" s="5"/>
      <c r="C200" s="5"/>
      <c r="D200" s="5"/>
      <c r="E200" s="5"/>
      <c r="F200" s="5"/>
      <c r="G200" s="21"/>
      <c r="H200" s="5"/>
      <c r="I200" s="5"/>
      <c r="J200" s="360"/>
      <c r="K200" s="5"/>
      <c r="L200" s="5"/>
      <c r="M200" s="5"/>
      <c r="N200" s="5"/>
      <c r="O200" s="5"/>
      <c r="S200" s="126"/>
      <c r="T200" s="126"/>
      <c r="U200" s="126"/>
      <c r="V200" s="126"/>
      <c r="W200" s="126"/>
      <c r="X200" s="126"/>
      <c r="Y200" s="126"/>
      <c r="Z200" s="126"/>
      <c r="AA200" s="126"/>
    </row>
    <row r="201" spans="1:27" x14ac:dyDescent="0.25">
      <c r="A201" s="4"/>
      <c r="B201" s="5"/>
      <c r="C201" s="5"/>
      <c r="D201" s="5"/>
      <c r="E201" s="5"/>
      <c r="F201" s="5"/>
      <c r="G201" s="21"/>
      <c r="H201" s="5"/>
      <c r="I201" s="5"/>
      <c r="J201" s="360"/>
      <c r="K201" s="5"/>
      <c r="L201" s="5"/>
      <c r="M201" s="5"/>
      <c r="N201" s="5"/>
      <c r="O201" s="5"/>
      <c r="S201" s="126"/>
      <c r="T201" s="126"/>
      <c r="U201" s="126"/>
      <c r="V201" s="126"/>
      <c r="W201" s="126"/>
      <c r="X201" s="126"/>
      <c r="Y201" s="126"/>
      <c r="Z201" s="126"/>
      <c r="AA201" s="126"/>
    </row>
    <row r="202" spans="1:27" ht="21" x14ac:dyDescent="0.25">
      <c r="A202" s="4"/>
      <c r="B202" s="486"/>
      <c r="C202" s="486"/>
      <c r="D202" s="486"/>
      <c r="E202" s="486"/>
      <c r="F202" s="486"/>
      <c r="G202" s="486"/>
      <c r="H202" s="363"/>
      <c r="I202" s="363"/>
      <c r="J202" s="363"/>
      <c r="K202" s="5"/>
      <c r="L202" s="5"/>
      <c r="M202" s="5"/>
      <c r="N202" s="5"/>
      <c r="O202" s="5"/>
      <c r="S202" s="126"/>
      <c r="T202" s="126"/>
      <c r="U202" s="126"/>
      <c r="V202" s="126"/>
      <c r="W202" s="126"/>
      <c r="X202" s="126"/>
      <c r="Y202" s="126"/>
      <c r="Z202" s="126"/>
      <c r="AA202" s="126"/>
    </row>
    <row r="203" spans="1:27" ht="21" x14ac:dyDescent="0.25">
      <c r="A203" s="4"/>
      <c r="B203" s="15"/>
      <c r="C203" s="15"/>
      <c r="D203" s="15"/>
      <c r="E203" s="15"/>
      <c r="F203" s="15"/>
      <c r="G203" s="15"/>
      <c r="H203" s="5"/>
      <c r="I203" s="5"/>
      <c r="J203" s="360"/>
      <c r="K203" s="5"/>
      <c r="L203" s="5"/>
      <c r="M203" s="5"/>
      <c r="N203" s="5"/>
      <c r="O203" s="5"/>
      <c r="S203" s="126"/>
      <c r="T203" s="126"/>
      <c r="U203" s="126"/>
      <c r="V203" s="126"/>
      <c r="W203" s="126"/>
      <c r="X203" s="126"/>
      <c r="Y203" s="126"/>
      <c r="Z203" s="126"/>
      <c r="AA203" s="126"/>
    </row>
    <row r="204" spans="1:27" ht="15" customHeight="1" x14ac:dyDescent="0.25">
      <c r="A204" s="4"/>
      <c r="B204" s="478"/>
      <c r="C204" s="478"/>
      <c r="D204" s="478"/>
      <c r="E204" s="5"/>
      <c r="F204" s="478"/>
      <c r="G204" s="478"/>
      <c r="H204" s="478"/>
      <c r="I204" s="478"/>
      <c r="J204" s="361"/>
      <c r="K204" s="5"/>
      <c r="L204" s="5"/>
      <c r="M204" s="5"/>
      <c r="N204" s="5"/>
      <c r="O204" s="5"/>
      <c r="S204" s="126"/>
      <c r="T204" s="126"/>
      <c r="U204" s="126"/>
      <c r="V204" s="126"/>
      <c r="W204" s="126"/>
      <c r="X204" s="126"/>
      <c r="Y204" s="126"/>
      <c r="Z204" s="126"/>
      <c r="AA204" s="126"/>
    </row>
    <row r="205" spans="1:27" x14ac:dyDescent="0.25">
      <c r="A205" s="4"/>
      <c r="B205" s="478"/>
      <c r="C205" s="478"/>
      <c r="D205" s="478"/>
      <c r="E205" s="5"/>
      <c r="F205" s="478"/>
      <c r="G205" s="478"/>
      <c r="H205" s="478"/>
      <c r="I205" s="478"/>
      <c r="J205" s="361"/>
      <c r="K205" s="5"/>
      <c r="L205" s="5"/>
      <c r="M205" s="5"/>
      <c r="N205" s="5"/>
      <c r="O205" s="5"/>
      <c r="S205" s="126"/>
      <c r="T205" s="126"/>
      <c r="U205" s="126"/>
      <c r="V205" s="126"/>
      <c r="W205" s="126"/>
      <c r="X205" s="126"/>
      <c r="Y205" s="126"/>
      <c r="Z205" s="126"/>
      <c r="AA205" s="126"/>
    </row>
    <row r="206" spans="1:27" x14ac:dyDescent="0.25">
      <c r="A206" s="4"/>
      <c r="B206" s="361"/>
      <c r="C206" s="361"/>
      <c r="D206" s="361"/>
      <c r="E206" s="5"/>
      <c r="F206" s="361"/>
      <c r="G206" s="361"/>
      <c r="H206" s="361"/>
      <c r="I206" s="361"/>
      <c r="J206" s="361"/>
      <c r="K206" s="5"/>
      <c r="L206" s="5"/>
      <c r="M206" s="5"/>
      <c r="N206" s="5"/>
      <c r="O206" s="5"/>
      <c r="S206" s="126"/>
      <c r="T206" s="126"/>
      <c r="U206" s="126"/>
      <c r="V206" s="126"/>
      <c r="W206" s="126"/>
      <c r="X206" s="126"/>
      <c r="Y206" s="126"/>
      <c r="Z206" s="126"/>
      <c r="AA206" s="126"/>
    </row>
    <row r="207" spans="1:27" ht="15.75" customHeight="1" x14ac:dyDescent="0.25">
      <c r="A207" s="4"/>
      <c r="B207" s="433"/>
      <c r="C207" s="433"/>
      <c r="D207" s="433"/>
      <c r="E207" s="5"/>
      <c r="F207" s="433"/>
      <c r="G207" s="433"/>
      <c r="H207" s="433"/>
      <c r="I207" s="433"/>
      <c r="J207" s="31"/>
      <c r="K207" s="5"/>
      <c r="L207" s="5"/>
      <c r="M207" s="5"/>
      <c r="N207" s="5"/>
      <c r="O207" s="5"/>
      <c r="S207" s="126"/>
      <c r="T207" s="126"/>
      <c r="U207" s="126"/>
      <c r="V207" s="126"/>
      <c r="W207" s="126"/>
      <c r="X207" s="126"/>
      <c r="Y207" s="126"/>
      <c r="Z207" s="126"/>
      <c r="AA207" s="126"/>
    </row>
    <row r="208" spans="1:27" x14ac:dyDescent="0.25">
      <c r="A208" s="4"/>
      <c r="B208" s="473"/>
      <c r="C208" s="473"/>
      <c r="D208" s="473"/>
      <c r="E208" s="5"/>
      <c r="F208" s="473"/>
      <c r="G208" s="473"/>
      <c r="H208" s="473"/>
      <c r="I208" s="473"/>
      <c r="J208" s="106"/>
      <c r="K208" s="5"/>
      <c r="L208" s="5"/>
      <c r="M208" s="5"/>
      <c r="N208" s="5"/>
      <c r="O208" s="5"/>
      <c r="S208" s="126"/>
      <c r="T208" s="126"/>
      <c r="U208" s="126"/>
      <c r="V208" s="126"/>
      <c r="W208" s="126"/>
      <c r="X208" s="126"/>
      <c r="Y208" s="126"/>
      <c r="Z208" s="126"/>
      <c r="AA208" s="126"/>
    </row>
    <row r="209" spans="1:27" x14ac:dyDescent="0.25">
      <c r="A209" s="4"/>
      <c r="B209" s="12"/>
      <c r="C209" s="12"/>
      <c r="D209" s="12"/>
      <c r="E209" s="5"/>
      <c r="F209" s="12"/>
      <c r="G209" s="12"/>
      <c r="H209" s="12"/>
      <c r="I209" s="12"/>
      <c r="J209" s="360"/>
      <c r="K209" s="5"/>
      <c r="L209" s="5"/>
      <c r="M209" s="5"/>
      <c r="N209" s="5"/>
      <c r="O209" s="5"/>
      <c r="S209" s="126"/>
      <c r="T209" s="126"/>
      <c r="U209" s="126"/>
      <c r="V209" s="126"/>
      <c r="W209" s="126"/>
      <c r="X209" s="126"/>
      <c r="Y209" s="126"/>
      <c r="Z209" s="126"/>
      <c r="AA209" s="126"/>
    </row>
    <row r="210" spans="1:27" ht="15.75" customHeight="1" x14ac:dyDescent="0.25">
      <c r="A210" s="4"/>
      <c r="B210" s="433"/>
      <c r="C210" s="433"/>
      <c r="D210" s="433"/>
      <c r="E210" s="5"/>
      <c r="F210" s="433"/>
      <c r="G210" s="433"/>
      <c r="H210" s="433"/>
      <c r="I210" s="433"/>
      <c r="J210" s="31"/>
      <c r="K210" s="5"/>
      <c r="L210" s="5"/>
      <c r="M210" s="5"/>
      <c r="N210" s="5"/>
      <c r="O210" s="5"/>
      <c r="S210" s="126"/>
      <c r="T210" s="126"/>
      <c r="U210" s="126"/>
      <c r="V210" s="126"/>
      <c r="W210" s="126"/>
      <c r="X210" s="126"/>
      <c r="Y210" s="126"/>
      <c r="Z210" s="126"/>
      <c r="AA210" s="126"/>
    </row>
    <row r="211" spans="1:27" x14ac:dyDescent="0.25">
      <c r="A211" s="4"/>
      <c r="B211" s="473"/>
      <c r="C211" s="473"/>
      <c r="D211" s="473"/>
      <c r="E211" s="5"/>
      <c r="F211" s="473"/>
      <c r="G211" s="473"/>
      <c r="H211" s="473"/>
      <c r="I211" s="473"/>
      <c r="J211" s="106"/>
      <c r="K211" s="5"/>
      <c r="L211" s="5"/>
      <c r="M211" s="5"/>
      <c r="N211" s="5"/>
      <c r="O211" s="5"/>
      <c r="S211" s="126"/>
      <c r="T211" s="126"/>
      <c r="U211" s="126"/>
      <c r="V211" s="126"/>
      <c r="W211" s="126"/>
      <c r="X211" s="126"/>
      <c r="Y211" s="126"/>
      <c r="Z211" s="126"/>
      <c r="AA211" s="126"/>
    </row>
    <row r="212" spans="1:27" x14ac:dyDescent="0.25">
      <c r="A212" s="4"/>
      <c r="B212" s="12"/>
      <c r="C212" s="12"/>
      <c r="D212" s="12"/>
      <c r="E212" s="5"/>
      <c r="F212" s="12"/>
      <c r="G212" s="12"/>
      <c r="H212" s="12"/>
      <c r="I212" s="12"/>
      <c r="J212" s="360"/>
      <c r="K212" s="5"/>
      <c r="L212" s="5"/>
      <c r="M212" s="5"/>
      <c r="N212" s="5"/>
      <c r="O212" s="5"/>
      <c r="S212" s="126"/>
      <c r="T212" s="126"/>
      <c r="U212" s="126"/>
      <c r="V212" s="126"/>
      <c r="W212" s="126"/>
      <c r="X212" s="126"/>
      <c r="Y212" s="126"/>
      <c r="Z212" s="126"/>
      <c r="AA212" s="126"/>
    </row>
    <row r="213" spans="1:27" ht="15.75" customHeight="1" x14ac:dyDescent="0.25">
      <c r="A213" s="4"/>
      <c r="B213" s="476"/>
      <c r="C213" s="476"/>
      <c r="D213" s="476"/>
      <c r="E213" s="5"/>
      <c r="F213" s="476"/>
      <c r="G213" s="476"/>
      <c r="H213" s="476"/>
      <c r="I213" s="476"/>
      <c r="J213" s="361"/>
      <c r="K213" s="5"/>
      <c r="L213" s="5"/>
      <c r="M213" s="5"/>
      <c r="N213" s="5"/>
      <c r="O213" s="5"/>
      <c r="S213" s="126"/>
      <c r="T213" s="126"/>
      <c r="U213" s="126"/>
      <c r="V213" s="126"/>
      <c r="W213" s="126"/>
      <c r="X213" s="126"/>
      <c r="Y213" s="126"/>
      <c r="Z213" s="126"/>
      <c r="AA213" s="126"/>
    </row>
    <row r="214" spans="1:27" x14ac:dyDescent="0.25">
      <c r="A214" s="4"/>
      <c r="B214" s="473"/>
      <c r="C214" s="473"/>
      <c r="D214" s="473"/>
      <c r="E214" s="5"/>
      <c r="F214" s="473"/>
      <c r="G214" s="473"/>
      <c r="H214" s="473"/>
      <c r="I214" s="473"/>
      <c r="J214" s="106"/>
      <c r="K214" s="5"/>
      <c r="L214" s="5"/>
      <c r="M214" s="5"/>
      <c r="N214" s="5"/>
      <c r="O214" s="5"/>
      <c r="S214" s="126"/>
      <c r="T214" s="126"/>
      <c r="U214" s="126"/>
      <c r="V214" s="126"/>
      <c r="W214" s="126"/>
      <c r="X214" s="126"/>
      <c r="Y214" s="126"/>
      <c r="Z214" s="126"/>
      <c r="AA214" s="126"/>
    </row>
    <row r="215" spans="1:27" x14ac:dyDescent="0.25">
      <c r="A215" s="4"/>
      <c r="B215" s="12"/>
      <c r="C215" s="12"/>
      <c r="D215" s="12"/>
      <c r="E215" s="5"/>
      <c r="F215" s="5"/>
      <c r="G215" s="5"/>
      <c r="H215" s="12"/>
      <c r="I215" s="5"/>
      <c r="J215" s="360"/>
      <c r="K215" s="5"/>
      <c r="L215" s="5"/>
      <c r="M215" s="5"/>
      <c r="N215" s="5"/>
      <c r="O215" s="5"/>
      <c r="S215" s="126"/>
      <c r="T215" s="126"/>
      <c r="U215" s="126"/>
      <c r="V215" s="126"/>
      <c r="W215" s="126"/>
      <c r="X215" s="126"/>
      <c r="Y215" s="126"/>
      <c r="Z215" s="126"/>
      <c r="AA215" s="126"/>
    </row>
    <row r="216" spans="1:27" x14ac:dyDescent="0.25">
      <c r="A216" s="4"/>
      <c r="B216" s="479"/>
      <c r="C216" s="479"/>
      <c r="D216" s="479"/>
      <c r="E216" s="5"/>
      <c r="F216" s="5"/>
      <c r="G216" s="5"/>
      <c r="H216" s="12"/>
      <c r="I216" s="5"/>
      <c r="J216" s="360"/>
      <c r="K216" s="5"/>
      <c r="L216" s="5"/>
      <c r="M216" s="5"/>
      <c r="N216" s="5"/>
      <c r="O216" s="5"/>
      <c r="S216" s="126"/>
      <c r="T216" s="126"/>
      <c r="U216" s="126"/>
      <c r="V216" s="126"/>
      <c r="W216" s="126"/>
      <c r="X216" s="126"/>
      <c r="Y216" s="126"/>
      <c r="Z216" s="126"/>
      <c r="AA216" s="126"/>
    </row>
    <row r="217" spans="1:27" x14ac:dyDescent="0.25">
      <c r="A217" s="4"/>
      <c r="B217" s="475"/>
      <c r="C217" s="475"/>
      <c r="D217" s="475"/>
      <c r="E217" s="5"/>
      <c r="F217" s="5"/>
      <c r="G217" s="5"/>
      <c r="H217" s="5"/>
      <c r="I217" s="5"/>
      <c r="J217" s="360"/>
      <c r="K217" s="5"/>
      <c r="L217" s="5"/>
      <c r="M217" s="5"/>
      <c r="N217" s="5"/>
      <c r="O217" s="5"/>
      <c r="S217" s="126"/>
      <c r="T217" s="126"/>
      <c r="U217" s="126"/>
      <c r="V217" s="126"/>
      <c r="W217" s="126"/>
      <c r="X217" s="126"/>
      <c r="Y217" s="126"/>
      <c r="Z217" s="126"/>
      <c r="AA217" s="126"/>
    </row>
    <row r="218" spans="1:27" x14ac:dyDescent="0.25">
      <c r="A218" s="4"/>
      <c r="B218" s="12"/>
      <c r="C218" s="12"/>
      <c r="D218" s="12"/>
      <c r="E218" s="12"/>
      <c r="F218" s="12"/>
      <c r="G218" s="12"/>
      <c r="H218" s="5"/>
      <c r="I218" s="5"/>
      <c r="J218" s="360"/>
      <c r="K218" s="5"/>
      <c r="L218" s="5"/>
      <c r="M218" s="5"/>
      <c r="N218" s="5"/>
      <c r="O218" s="5"/>
      <c r="S218" s="126"/>
      <c r="T218" s="126"/>
      <c r="U218" s="126"/>
      <c r="V218" s="126"/>
      <c r="W218" s="126"/>
      <c r="X218" s="126"/>
      <c r="Y218" s="126"/>
      <c r="Z218" s="126"/>
      <c r="AA218" s="126"/>
    </row>
    <row r="219" spans="1:27" x14ac:dyDescent="0.25">
      <c r="A219" s="4"/>
      <c r="B219" s="476"/>
      <c r="C219" s="476"/>
      <c r="D219" s="476"/>
      <c r="E219" s="476"/>
      <c r="F219" s="476"/>
      <c r="G219" s="476"/>
      <c r="H219" s="362"/>
      <c r="I219" s="362"/>
      <c r="J219" s="361"/>
      <c r="K219" s="5"/>
      <c r="L219" s="5"/>
      <c r="M219" s="5"/>
      <c r="N219" s="5"/>
      <c r="O219" s="5"/>
      <c r="S219" s="126"/>
      <c r="T219" s="126"/>
      <c r="U219" s="126"/>
      <c r="V219" s="126"/>
      <c r="W219" s="126"/>
      <c r="X219" s="126"/>
      <c r="Y219" s="126"/>
      <c r="Z219" s="126"/>
      <c r="AA219" s="126"/>
    </row>
    <row r="220" spans="1:27" ht="15.75" thickBot="1" x14ac:dyDescent="0.3">
      <c r="A220" s="4"/>
      <c r="B220" s="18"/>
      <c r="C220" s="18"/>
      <c r="D220" s="18"/>
      <c r="E220" s="18"/>
      <c r="F220" s="18"/>
      <c r="G220" s="18"/>
      <c r="H220" s="19"/>
      <c r="I220" s="33"/>
      <c r="J220" s="109"/>
      <c r="K220" s="19"/>
      <c r="L220" s="5"/>
      <c r="M220" s="5"/>
      <c r="N220" s="5"/>
      <c r="O220" s="5"/>
      <c r="S220" s="126"/>
      <c r="T220" s="126"/>
      <c r="U220" s="126"/>
      <c r="V220" s="126"/>
      <c r="W220" s="126"/>
      <c r="X220" s="126"/>
      <c r="Y220" s="126"/>
      <c r="Z220" s="126"/>
      <c r="AA220" s="126"/>
    </row>
    <row r="221" spans="1:27" x14ac:dyDescent="0.25">
      <c r="A221" s="4"/>
      <c r="S221" s="126"/>
      <c r="T221" s="126"/>
      <c r="U221" s="126"/>
      <c r="V221" s="126"/>
      <c r="W221" s="126"/>
      <c r="X221" s="126"/>
      <c r="Y221" s="126"/>
      <c r="Z221" s="126"/>
      <c r="AA221" s="126"/>
    </row>
    <row r="222" spans="1:27" x14ac:dyDescent="0.25">
      <c r="A222" s="4"/>
      <c r="S222" s="126"/>
      <c r="T222" s="126"/>
      <c r="U222" s="126"/>
      <c r="V222" s="126"/>
      <c r="W222" s="126"/>
      <c r="X222" s="126"/>
      <c r="Y222" s="126"/>
      <c r="Z222" s="126"/>
      <c r="AA222" s="126"/>
    </row>
    <row r="223" spans="1:27" x14ac:dyDescent="0.25">
      <c r="A223" s="4"/>
      <c r="S223" s="126"/>
      <c r="T223" s="126"/>
      <c r="U223" s="126"/>
      <c r="V223" s="126"/>
      <c r="W223" s="126"/>
      <c r="X223" s="126"/>
      <c r="Y223" s="126"/>
      <c r="Z223" s="126"/>
      <c r="AA223" s="126"/>
    </row>
    <row r="224" spans="1:27" ht="15" customHeight="1" x14ac:dyDescent="0.25">
      <c r="A224" s="4"/>
      <c r="S224" s="126"/>
      <c r="T224" s="126"/>
      <c r="U224" s="126"/>
      <c r="V224" s="126"/>
      <c r="W224" s="126"/>
      <c r="X224" s="126"/>
      <c r="Y224" s="126"/>
      <c r="Z224" s="126"/>
      <c r="AA224" s="126"/>
    </row>
    <row r="225" spans="1:27" x14ac:dyDescent="0.25">
      <c r="A225" s="4"/>
      <c r="S225" s="126"/>
      <c r="T225" s="126"/>
      <c r="U225" s="126"/>
      <c r="V225" s="126"/>
      <c r="W225" s="126"/>
      <c r="X225" s="126"/>
      <c r="Y225" s="126"/>
      <c r="Z225" s="126"/>
      <c r="AA225" s="126"/>
    </row>
    <row r="226" spans="1:27" x14ac:dyDescent="0.25">
      <c r="A226" s="4"/>
      <c r="S226" s="126"/>
      <c r="T226" s="126"/>
      <c r="U226" s="126"/>
      <c r="V226" s="126"/>
      <c r="W226" s="126"/>
      <c r="X226" s="126"/>
      <c r="Y226" s="126"/>
      <c r="Z226" s="126"/>
      <c r="AA226" s="126"/>
    </row>
    <row r="227" spans="1:27" x14ac:dyDescent="0.25">
      <c r="A227" s="4"/>
      <c r="S227" s="126"/>
      <c r="T227" s="126"/>
      <c r="U227" s="126"/>
      <c r="V227" s="126"/>
      <c r="W227" s="126"/>
      <c r="X227" s="126"/>
      <c r="Y227" s="126"/>
      <c r="Z227" s="126"/>
      <c r="AA227" s="126"/>
    </row>
    <row r="228" spans="1:27" x14ac:dyDescent="0.25">
      <c r="A228" s="4"/>
      <c r="S228" s="126"/>
      <c r="T228" s="126"/>
      <c r="U228" s="126"/>
      <c r="V228" s="126"/>
      <c r="W228" s="126"/>
      <c r="X228" s="126"/>
      <c r="Y228" s="126"/>
      <c r="Z228" s="126"/>
      <c r="AA228" s="126"/>
    </row>
    <row r="229" spans="1:27" x14ac:dyDescent="0.25">
      <c r="A229" s="4"/>
      <c r="S229" s="126"/>
      <c r="T229" s="126"/>
      <c r="U229" s="126"/>
      <c r="V229" s="126"/>
      <c r="W229" s="126"/>
      <c r="X229" s="126"/>
      <c r="Y229" s="126"/>
      <c r="Z229" s="126"/>
      <c r="AA229" s="126"/>
    </row>
    <row r="230" spans="1:27" x14ac:dyDescent="0.25">
      <c r="A230" s="4"/>
      <c r="S230" s="126"/>
      <c r="T230" s="126"/>
      <c r="U230" s="126"/>
      <c r="V230" s="126"/>
      <c r="W230" s="126"/>
      <c r="X230" s="126"/>
      <c r="Y230" s="126"/>
      <c r="Z230" s="126"/>
      <c r="AA230" s="126"/>
    </row>
    <row r="231" spans="1:27" x14ac:dyDescent="0.25">
      <c r="A231" s="4"/>
      <c r="J231" s="126"/>
      <c r="S231" s="126"/>
      <c r="T231" s="126"/>
      <c r="U231" s="126"/>
      <c r="V231" s="126"/>
      <c r="W231" s="126"/>
      <c r="X231" s="126"/>
      <c r="Y231" s="126"/>
      <c r="Z231" s="126"/>
      <c r="AA231" s="126"/>
    </row>
    <row r="232" spans="1:27" x14ac:dyDescent="0.25">
      <c r="A232" s="4"/>
      <c r="J232" s="126"/>
      <c r="S232" s="126"/>
      <c r="T232" s="126"/>
      <c r="U232" s="126"/>
      <c r="V232" s="126"/>
      <c r="W232" s="126"/>
      <c r="X232" s="126"/>
      <c r="Y232" s="126"/>
      <c r="Z232" s="126"/>
      <c r="AA232" s="126"/>
    </row>
    <row r="233" spans="1:27" x14ac:dyDescent="0.25">
      <c r="A233" s="4"/>
      <c r="J233" s="126"/>
      <c r="S233" s="126"/>
      <c r="T233" s="126"/>
      <c r="U233" s="126"/>
      <c r="V233" s="126"/>
      <c r="W233" s="126"/>
      <c r="X233" s="126"/>
      <c r="Y233" s="126"/>
      <c r="Z233" s="126"/>
      <c r="AA233" s="126"/>
    </row>
    <row r="234" spans="1:27" x14ac:dyDescent="0.25">
      <c r="A234" s="4"/>
      <c r="J234" s="126"/>
      <c r="S234" s="126"/>
      <c r="T234" s="126"/>
      <c r="U234" s="126"/>
      <c r="V234" s="126"/>
      <c r="W234" s="126"/>
      <c r="X234" s="126"/>
      <c r="Y234" s="126"/>
      <c r="Z234" s="126"/>
      <c r="AA234" s="126"/>
    </row>
    <row r="235" spans="1:27" x14ac:dyDescent="0.25">
      <c r="A235" s="4"/>
      <c r="J235" s="126"/>
      <c r="S235" s="126"/>
      <c r="T235" s="126"/>
      <c r="U235" s="126"/>
      <c r="V235" s="126"/>
      <c r="W235" s="126"/>
      <c r="X235" s="126"/>
      <c r="Y235" s="126"/>
      <c r="Z235" s="126"/>
      <c r="AA235" s="126"/>
    </row>
    <row r="236" spans="1:27" x14ac:dyDescent="0.25">
      <c r="A236" s="4"/>
      <c r="J236" s="126"/>
      <c r="S236" s="126"/>
      <c r="T236" s="126"/>
      <c r="U236" s="126"/>
      <c r="V236" s="126"/>
      <c r="W236" s="126"/>
      <c r="X236" s="126"/>
      <c r="Y236" s="126"/>
      <c r="Z236" s="126"/>
      <c r="AA236" s="126"/>
    </row>
    <row r="237" spans="1:27" x14ac:dyDescent="0.25">
      <c r="A237" s="4"/>
      <c r="J237" s="126"/>
      <c r="S237" s="126"/>
      <c r="T237" s="126"/>
      <c r="U237" s="126"/>
      <c r="V237" s="126"/>
      <c r="W237" s="126"/>
      <c r="X237" s="126"/>
      <c r="Y237" s="126"/>
      <c r="Z237" s="126"/>
      <c r="AA237" s="126"/>
    </row>
    <row r="238" spans="1:27" x14ac:dyDescent="0.25">
      <c r="A238" s="4"/>
      <c r="J238" s="126"/>
      <c r="S238" s="126"/>
      <c r="T238" s="126"/>
      <c r="U238" s="126"/>
      <c r="V238" s="126"/>
      <c r="W238" s="126"/>
      <c r="X238" s="126"/>
      <c r="Y238" s="126"/>
      <c r="Z238" s="126"/>
      <c r="AA238" s="126"/>
    </row>
    <row r="239" spans="1:27" x14ac:dyDescent="0.25">
      <c r="A239" s="4"/>
      <c r="J239" s="126"/>
      <c r="S239" s="126"/>
      <c r="T239" s="126"/>
      <c r="U239" s="126"/>
      <c r="V239" s="126"/>
      <c r="W239" s="126"/>
      <c r="X239" s="126"/>
      <c r="Y239" s="126"/>
      <c r="Z239" s="126"/>
      <c r="AA239" s="126"/>
    </row>
    <row r="240" spans="1:27" x14ac:dyDescent="0.25">
      <c r="A240" s="4"/>
      <c r="J240" s="126"/>
      <c r="S240" s="126"/>
      <c r="T240" s="126"/>
      <c r="U240" s="126"/>
      <c r="V240" s="126"/>
      <c r="W240" s="126"/>
      <c r="X240" s="126"/>
      <c r="Y240" s="126"/>
      <c r="Z240" s="126"/>
      <c r="AA240" s="126"/>
    </row>
    <row r="241" spans="1:27" x14ac:dyDescent="0.25">
      <c r="A241" s="4"/>
      <c r="J241" s="126"/>
      <c r="S241" s="126"/>
      <c r="T241" s="126"/>
      <c r="U241" s="126"/>
      <c r="V241" s="126"/>
      <c r="W241" s="126"/>
      <c r="X241" s="126"/>
      <c r="Y241" s="126"/>
      <c r="Z241" s="126"/>
      <c r="AA241" s="126"/>
    </row>
    <row r="242" spans="1:27" x14ac:dyDescent="0.25">
      <c r="A242" s="4"/>
      <c r="J242" s="126"/>
      <c r="S242" s="126"/>
      <c r="T242" s="126"/>
      <c r="U242" s="126"/>
      <c r="V242" s="126"/>
      <c r="W242" s="126"/>
      <c r="X242" s="126"/>
      <c r="Y242" s="126"/>
      <c r="Z242" s="126"/>
      <c r="AA242" s="126"/>
    </row>
    <row r="243" spans="1:27" x14ac:dyDescent="0.25">
      <c r="A243" s="4"/>
      <c r="J243" s="126"/>
      <c r="S243" s="126"/>
      <c r="T243" s="126"/>
      <c r="U243" s="126"/>
      <c r="V243" s="126"/>
      <c r="W243" s="126"/>
      <c r="X243" s="126"/>
      <c r="Y243" s="126"/>
      <c r="Z243" s="126"/>
      <c r="AA243" s="126"/>
    </row>
    <row r="244" spans="1:27" x14ac:dyDescent="0.25">
      <c r="A244" s="4"/>
      <c r="J244" s="126"/>
      <c r="S244" s="126"/>
      <c r="T244" s="126"/>
      <c r="U244" s="126"/>
      <c r="V244" s="126"/>
      <c r="W244" s="126"/>
      <c r="X244" s="126"/>
      <c r="Y244" s="126"/>
      <c r="Z244" s="126"/>
      <c r="AA244" s="126"/>
    </row>
    <row r="245" spans="1:27" x14ac:dyDescent="0.25">
      <c r="A245" s="4"/>
      <c r="J245" s="126"/>
      <c r="S245" s="126"/>
      <c r="T245" s="126"/>
      <c r="U245" s="126"/>
      <c r="V245" s="126"/>
      <c r="W245" s="126"/>
      <c r="X245" s="126"/>
      <c r="Y245" s="126"/>
      <c r="Z245" s="126"/>
      <c r="AA245" s="126"/>
    </row>
    <row r="246" spans="1:27" x14ac:dyDescent="0.25">
      <c r="A246" s="4"/>
      <c r="J246" s="126"/>
      <c r="S246" s="126"/>
      <c r="T246" s="126"/>
      <c r="U246" s="126"/>
      <c r="V246" s="126"/>
      <c r="W246" s="126"/>
      <c r="X246" s="126"/>
      <c r="Y246" s="126"/>
      <c r="Z246" s="126"/>
      <c r="AA246" s="126"/>
    </row>
    <row r="247" spans="1:27" x14ac:dyDescent="0.25">
      <c r="A247" s="4"/>
      <c r="J247" s="126"/>
      <c r="S247" s="126"/>
      <c r="T247" s="126"/>
      <c r="U247" s="126"/>
      <c r="V247" s="126"/>
      <c r="W247" s="126"/>
      <c r="X247" s="126"/>
      <c r="Y247" s="126"/>
      <c r="Z247" s="126"/>
      <c r="AA247" s="126"/>
    </row>
    <row r="248" spans="1:27" x14ac:dyDescent="0.25">
      <c r="A248" s="4"/>
      <c r="J248" s="126"/>
      <c r="S248" s="126"/>
      <c r="T248" s="126"/>
      <c r="U248" s="126"/>
      <c r="V248" s="126"/>
      <c r="W248" s="126"/>
      <c r="X248" s="126"/>
      <c r="Y248" s="126"/>
      <c r="Z248" s="126"/>
      <c r="AA248" s="126"/>
    </row>
    <row r="249" spans="1:27" x14ac:dyDescent="0.25">
      <c r="A249" s="4"/>
      <c r="J249" s="126"/>
      <c r="S249" s="126"/>
      <c r="T249" s="126"/>
      <c r="U249" s="126"/>
      <c r="V249" s="126"/>
      <c r="W249" s="126"/>
      <c r="X249" s="126"/>
      <c r="Y249" s="126"/>
      <c r="Z249" s="126"/>
      <c r="AA249" s="126"/>
    </row>
    <row r="250" spans="1:27" x14ac:dyDescent="0.25">
      <c r="A250" s="4"/>
      <c r="J250" s="126"/>
      <c r="S250" s="126"/>
      <c r="T250" s="126"/>
      <c r="U250" s="126"/>
      <c r="V250" s="126"/>
      <c r="W250" s="126"/>
      <c r="X250" s="126"/>
      <c r="Y250" s="126"/>
      <c r="Z250" s="126"/>
      <c r="AA250" s="126"/>
    </row>
    <row r="251" spans="1:27" x14ac:dyDescent="0.25">
      <c r="A251" s="4"/>
      <c r="J251" s="126"/>
      <c r="S251" s="126"/>
      <c r="T251" s="126"/>
      <c r="U251" s="126"/>
      <c r="V251" s="126"/>
      <c r="W251" s="126"/>
      <c r="X251" s="126"/>
      <c r="Y251" s="126"/>
      <c r="Z251" s="126"/>
      <c r="AA251" s="126"/>
    </row>
    <row r="5137" spans="7:27" x14ac:dyDescent="0.25">
      <c r="G5137" s="32"/>
      <c r="J5137" s="126"/>
      <c r="S5137" s="126"/>
      <c r="T5137" s="126"/>
      <c r="U5137" s="126"/>
      <c r="V5137" s="126"/>
      <c r="W5137" s="126"/>
      <c r="X5137" s="126"/>
      <c r="Y5137" s="126"/>
      <c r="Z5137" s="126"/>
      <c r="AA5137" s="126"/>
    </row>
    <row r="5138" spans="7:27" x14ac:dyDescent="0.25">
      <c r="G5138" s="32"/>
      <c r="J5138" s="126"/>
      <c r="S5138" s="126"/>
      <c r="T5138" s="126"/>
      <c r="U5138" s="126"/>
      <c r="V5138" s="126"/>
      <c r="W5138" s="126"/>
      <c r="X5138" s="126"/>
      <c r="Y5138" s="126"/>
      <c r="Z5138" s="126"/>
      <c r="AA5138" s="126"/>
    </row>
    <row r="5139" spans="7:27" x14ac:dyDescent="0.25">
      <c r="G5139" s="32"/>
      <c r="J5139" s="126"/>
      <c r="S5139" s="126"/>
      <c r="T5139" s="126"/>
      <c r="U5139" s="126"/>
      <c r="V5139" s="126"/>
      <c r="W5139" s="126"/>
      <c r="X5139" s="126"/>
      <c r="Y5139" s="126"/>
      <c r="Z5139" s="126"/>
      <c r="AA5139" s="126"/>
    </row>
    <row r="5140" spans="7:27" x14ac:dyDescent="0.25">
      <c r="G5140" s="32"/>
      <c r="J5140" s="126"/>
      <c r="S5140" s="126"/>
      <c r="T5140" s="126"/>
      <c r="U5140" s="126"/>
      <c r="V5140" s="126"/>
      <c r="W5140" s="126"/>
      <c r="X5140" s="126"/>
      <c r="Y5140" s="126"/>
      <c r="Z5140" s="126"/>
      <c r="AA5140" s="126"/>
    </row>
    <row r="5141" spans="7:27" x14ac:dyDescent="0.25">
      <c r="G5141" s="32"/>
      <c r="J5141" s="126"/>
      <c r="S5141" s="126"/>
      <c r="T5141" s="126"/>
      <c r="U5141" s="126"/>
      <c r="V5141" s="126"/>
      <c r="W5141" s="126"/>
      <c r="X5141" s="126"/>
      <c r="Y5141" s="126"/>
      <c r="Z5141" s="126"/>
      <c r="AA5141" s="126"/>
    </row>
    <row r="5142" spans="7:27" x14ac:dyDescent="0.25">
      <c r="G5142" s="32"/>
      <c r="J5142" s="126"/>
      <c r="S5142" s="126"/>
      <c r="T5142" s="126"/>
      <c r="U5142" s="126"/>
      <c r="V5142" s="126"/>
      <c r="W5142" s="126"/>
      <c r="X5142" s="126"/>
      <c r="Y5142" s="126"/>
      <c r="Z5142" s="126"/>
      <c r="AA5142" s="126"/>
    </row>
    <row r="5143" spans="7:27" x14ac:dyDescent="0.25">
      <c r="G5143" s="32"/>
      <c r="J5143" s="126"/>
      <c r="S5143" s="126"/>
      <c r="T5143" s="126"/>
      <c r="U5143" s="126"/>
      <c r="V5143" s="126"/>
      <c r="W5143" s="126"/>
      <c r="X5143" s="126"/>
      <c r="Y5143" s="126"/>
      <c r="Z5143" s="126"/>
      <c r="AA5143" s="126"/>
    </row>
  </sheetData>
  <sheetProtection password="DA71" sheet="1" objects="1" scenarios="1"/>
  <mergeCells count="58">
    <mergeCell ref="B2:K2"/>
    <mergeCell ref="B3:K3"/>
    <mergeCell ref="K25:K26"/>
    <mergeCell ref="J24:K24"/>
    <mergeCell ref="B16:G16"/>
    <mergeCell ref="B19:D19"/>
    <mergeCell ref="B25:C26"/>
    <mergeCell ref="E25:E26"/>
    <mergeCell ref="F25:F26"/>
    <mergeCell ref="H25:H26"/>
    <mergeCell ref="I25:I26"/>
    <mergeCell ref="I6:K7"/>
    <mergeCell ref="I8:K13"/>
    <mergeCell ref="I16:K16"/>
    <mergeCell ref="I17:K22"/>
    <mergeCell ref="B22:G22"/>
    <mergeCell ref="B32:C32"/>
    <mergeCell ref="B27:K29"/>
    <mergeCell ref="B30:K30"/>
    <mergeCell ref="I188:J189"/>
    <mergeCell ref="B204:D205"/>
    <mergeCell ref="F204:G205"/>
    <mergeCell ref="I190:J190"/>
    <mergeCell ref="B202:G202"/>
    <mergeCell ref="B193:J197"/>
    <mergeCell ref="B217:D217"/>
    <mergeCell ref="B219:G219"/>
    <mergeCell ref="F186:H187"/>
    <mergeCell ref="H207:I207"/>
    <mergeCell ref="H208:I208"/>
    <mergeCell ref="H214:I214"/>
    <mergeCell ref="H213:I213"/>
    <mergeCell ref="H210:I210"/>
    <mergeCell ref="H211:I211"/>
    <mergeCell ref="H204:I205"/>
    <mergeCell ref="B216:D216"/>
    <mergeCell ref="F211:G211"/>
    <mergeCell ref="F190:G190"/>
    <mergeCell ref="C190:D190"/>
    <mergeCell ref="B213:D213"/>
    <mergeCell ref="F213:G213"/>
    <mergeCell ref="B211:D211"/>
    <mergeCell ref="B199:G199"/>
    <mergeCell ref="B214:D214"/>
    <mergeCell ref="F214:G214"/>
    <mergeCell ref="B207:D207"/>
    <mergeCell ref="F207:G207"/>
    <mergeCell ref="B208:D208"/>
    <mergeCell ref="F208:G208"/>
    <mergeCell ref="B210:D210"/>
    <mergeCell ref="F210:G210"/>
    <mergeCell ref="E19:G19"/>
    <mergeCell ref="B6:G6"/>
    <mergeCell ref="B9:G9"/>
    <mergeCell ref="B10:G10"/>
    <mergeCell ref="B11:G11"/>
    <mergeCell ref="B12:G12"/>
    <mergeCell ref="B13:G13"/>
  </mergeCells>
  <conditionalFormatting sqref="B33:I182">
    <cfRule type="expression" dxfId="748" priority="159">
      <formula>($C33=0)</formula>
    </cfRule>
  </conditionalFormatting>
  <conditionalFormatting sqref="B33:I182">
    <cfRule type="expression" dxfId="747" priority="158">
      <formula>($K33=1)</formula>
    </cfRule>
  </conditionalFormatting>
  <conditionalFormatting sqref="J183">
    <cfRule type="expression" dxfId="746" priority="157">
      <formula>($K183=1)</formula>
    </cfRule>
  </conditionalFormatting>
  <conditionalFormatting sqref="J183">
    <cfRule type="expression" dxfId="745" priority="156">
      <formula>($C183=0)</formula>
    </cfRule>
  </conditionalFormatting>
  <conditionalFormatting sqref="J33:J182">
    <cfRule type="containsText" dxfId="744" priority="138" operator="containsText" text="Relevant">
      <formula>NOT(ISERROR(SEARCH("Relevant",J33)))</formula>
    </cfRule>
    <cfRule type="containsText" dxfId="743" priority="139" operator="containsText" text="deemed">
      <formula>NOT(ISERROR(SEARCH("deemed",J33)))</formula>
    </cfRule>
    <cfRule type="containsText" dxfId="742" priority="140" operator="containsText" text="Please">
      <formula>NOT(ISERROR(SEARCH("Please",J33)))</formula>
    </cfRule>
    <cfRule type="containsText" dxfId="741" priority="141" operator="containsText" text="Scheme">
      <formula>NOT(ISERROR(SEARCH("Scheme",J33)))</formula>
    </cfRule>
    <cfRule type="containsText" dxfId="740" priority="145" operator="containsText" text="Contributions">
      <formula>NOT(ISERROR(SEARCH("Contributions",J33)))</formula>
    </cfRule>
    <cfRule type="containsText" dxfId="739" priority="146" operator="containsText" text="Deemed">
      <formula>NOT(ISERROR(SEARCH("Deemed",J33)))</formula>
    </cfRule>
    <cfRule type="containsText" dxfId="738" priority="150" operator="containsText" text="Special">
      <formula>NOT(ISERROR(SEARCH("Special",J33)))</formula>
    </cfRule>
    <cfRule type="containsText" dxfId="737" priority="152" operator="containsText" text="Detected">
      <formula>NOT(ISERROR(SEARCH("Detected",J33)))</formula>
    </cfRule>
    <cfRule type="containsText" dxfId="736" priority="153" operator="containsText" text="Acceptable">
      <formula>NOT(ISERROR(SEARCH("Acceptable",J33)))</formula>
    </cfRule>
    <cfRule type="cellIs" dxfId="735" priority="154" operator="lessThan">
      <formula>1</formula>
    </cfRule>
    <cfRule type="containsText" dxfId="734" priority="155" operator="containsText" text="DETAILS">
      <formula>NOT(ISERROR(SEARCH("DETAILS",J33)))</formula>
    </cfRule>
  </conditionalFormatting>
  <conditionalFormatting sqref="J33:J182">
    <cfRule type="containsText" dxfId="733" priority="151" operator="containsText" text="Member">
      <formula>NOT(ISERROR(SEARCH("Member",J33)))</formula>
    </cfRule>
  </conditionalFormatting>
  <conditionalFormatting sqref="J33:J182">
    <cfRule type="containsText" dxfId="732" priority="148" operator="containsText" text="details">
      <formula>NOT(ISERROR(SEARCH("details",J33)))</formula>
    </cfRule>
    <cfRule type="containsText" dxfId="731" priority="149" operator="containsText" text="Unknown">
      <formula>NOT(ISERROR(SEARCH("Unknown",J33)))</formula>
    </cfRule>
  </conditionalFormatting>
  <conditionalFormatting sqref="I16">
    <cfRule type="containsText" dxfId="730" priority="144" operator="containsText" text="More">
      <formula>NOT(ISERROR(SEARCH("More",I16)))</formula>
    </cfRule>
    <cfRule type="containsText" dxfId="729" priority="147" operator="containsText" text="UNDO">
      <formula>NOT(ISERROR(SEARCH("UNDO",I16)))</formula>
    </cfRule>
  </conditionalFormatting>
  <conditionalFormatting sqref="G185:J185 I186:J186">
    <cfRule type="containsText" dxfId="728" priority="142" operator="containsText" text="error">
      <formula>NOT(ISERROR(SEARCH("error",G185)))</formula>
    </cfRule>
    <cfRule type="containsText" dxfId="727" priority="143" operator="containsText" text="ready">
      <formula>NOT(ISERROR(SEARCH("ready",G185)))</formula>
    </cfRule>
  </conditionalFormatting>
  <conditionalFormatting sqref="J33:J182">
    <cfRule type="containsText" dxfId="726" priority="7" operator="containsText" text="Practice">
      <formula>NOT(ISERROR(SEARCH("Practice",J33)))</formula>
    </cfRule>
  </conditionalFormatting>
  <conditionalFormatting sqref="J33:J182">
    <cfRule type="containsText" dxfId="725" priority="6" operator="containsText" text="scheme">
      <formula>NOT(ISERROR(SEARCH("scheme",J33)))</formula>
    </cfRule>
  </conditionalFormatting>
  <conditionalFormatting sqref="I17">
    <cfRule type="containsText" dxfId="724" priority="4" operator="containsText" text="Form">
      <formula>NOT(ISERROR(SEARCH("Form",I17)))</formula>
    </cfRule>
    <cfRule type="containsText" dxfId="723" priority="5" operator="containsText" text="Member">
      <formula>NOT(ISERROR(SEARCH("Member",I17)))</formula>
    </cfRule>
  </conditionalFormatting>
  <conditionalFormatting sqref="I16">
    <cfRule type="containsText" dxfId="722" priority="3" operator="containsText" text="urgent">
      <formula>NOT(ISERROR(SEARCH("urgent",I16)))</formula>
    </cfRule>
  </conditionalFormatting>
  <conditionalFormatting sqref="I6">
    <cfRule type="containsText" dxfId="721" priority="1" operator="containsText" text="READY">
      <formula>NOT(ISERROR(SEARCH("READY",I6)))</formula>
    </cfRule>
    <cfRule type="containsText" dxfId="720" priority="2" operator="containsText" text="ERROR">
      <formula>NOT(ISERROR(SEARCH("ERROR",I6)))</formula>
    </cfRule>
  </conditionalFormatting>
  <dataValidations count="3">
    <dataValidation allowBlank="1" showErrorMessage="1" promptTitle="Scheme" prompt="Please choose which scheme the member belongs to._x000a_" sqref="D33:D182" xr:uid="{00000000-0002-0000-0100-000000000000}"/>
    <dataValidation allowBlank="1" errorTitle="National Insurance Number." error="National Insurance Number must be 9 characters long, no spaces, please review and try again" promptTitle="National Insurance Number" prompt="Must be 9 Characters, No Spaces" sqref="E33:E182" xr:uid="{00000000-0002-0000-0100-000001000000}"/>
    <dataValidation type="list" allowBlank="1" showInputMessage="1" showErrorMessage="1" sqref="K33:K182" xr:uid="{00000000-0002-0000-0100-000002000000}">
      <formula1>$P$3:$P$9</formula1>
    </dataValidation>
  </dataValidations>
  <hyperlinks>
    <hyperlink ref="B3" r:id="rId1" xr:uid="{970DEB4C-21A5-4809-B562-AAD75B800C21}"/>
  </hyperlinks>
  <pageMargins left="0.7" right="0.7" top="0.75" bottom="0.75" header="0.3" footer="0.3"/>
  <pageSetup paperSize="9" scale="21" orientation="portrait" r:id="rId2"/>
  <headerFooter>
    <oddFooter>&amp;LApril 2019&amp;CPage &amp;P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rgb="FF7030A0"/>
  </sheetPr>
  <dimension ref="B1:Y178"/>
  <sheetViews>
    <sheetView showZeros="0" zoomScale="85" zoomScaleNormal="85" workbookViewId="0">
      <selection activeCell="M2" sqref="M2"/>
    </sheetView>
  </sheetViews>
  <sheetFormatPr defaultRowHeight="15" x14ac:dyDescent="0.25"/>
  <cols>
    <col min="1" max="1" width="9.140625" style="126"/>
    <col min="2" max="2" width="17.140625" style="126" customWidth="1"/>
    <col min="3" max="3" width="25.28515625" style="126" customWidth="1"/>
    <col min="4" max="4" width="8.28515625" style="59" customWidth="1"/>
    <col min="5" max="5" width="17" style="126" customWidth="1"/>
    <col min="6" max="6" width="14.5703125" style="126" customWidth="1"/>
    <col min="7" max="7" width="14.140625" style="126" customWidth="1"/>
    <col min="8" max="8" width="21.42578125" style="126" customWidth="1"/>
    <col min="9" max="9" width="13.28515625" style="126" customWidth="1"/>
    <col min="10" max="10" width="13.7109375" style="126" customWidth="1"/>
    <col min="11" max="11" width="16.7109375" style="126" customWidth="1"/>
    <col min="12" max="12" width="16.5703125" style="126" customWidth="1"/>
    <col min="13" max="13" width="13.85546875" style="126" customWidth="1"/>
    <col min="14" max="14" width="21.5703125" style="126" customWidth="1"/>
    <col min="15" max="22" width="10.7109375" style="126" hidden="1" customWidth="1"/>
    <col min="23" max="24" width="9.140625" style="126" hidden="1" customWidth="1"/>
    <col min="25" max="25" width="8.85546875" style="126" customWidth="1"/>
    <col min="26" max="16384" width="9.140625" style="126"/>
  </cols>
  <sheetData>
    <row r="1" spans="2:25" ht="15.75" thickBot="1" x14ac:dyDescent="0.3">
      <c r="B1" s="572" t="s">
        <v>477</v>
      </c>
      <c r="C1" s="572"/>
      <c r="D1" s="572"/>
      <c r="E1" s="572"/>
    </row>
    <row r="2" spans="2:25" ht="15.75" thickBot="1" x14ac:dyDescent="0.3">
      <c r="B2" s="572"/>
      <c r="C2" s="572"/>
      <c r="D2" s="572"/>
      <c r="E2" s="572"/>
      <c r="K2" s="573" t="s">
        <v>438</v>
      </c>
      <c r="L2" s="574"/>
      <c r="M2" s="203">
        <v>1</v>
      </c>
      <c r="N2" s="204" t="s">
        <v>439</v>
      </c>
      <c r="P2" s="126" t="s">
        <v>429</v>
      </c>
      <c r="Q2" s="126" t="s">
        <v>430</v>
      </c>
    </row>
    <row r="3" spans="2:25" x14ac:dyDescent="0.25">
      <c r="P3" s="126">
        <f>100-(M2/2)</f>
        <v>99.5</v>
      </c>
      <c r="Q3" s="126">
        <f>100+(M2/2)</f>
        <v>100.5</v>
      </c>
      <c r="S3" s="126" t="str">
        <f>IF(AND(P7&gt;P3,P7&lt;Q3),"Match", "Does Not Match")</f>
        <v>Does Not Match</v>
      </c>
    </row>
    <row r="4" spans="2:25" x14ac:dyDescent="0.25">
      <c r="F4" s="567" t="s">
        <v>424</v>
      </c>
      <c r="G4" s="567"/>
      <c r="I4" s="568" t="s">
        <v>425</v>
      </c>
      <c r="J4" s="569"/>
      <c r="L4" s="567" t="s">
        <v>426</v>
      </c>
      <c r="M4" s="567"/>
    </row>
    <row r="5" spans="2:25" x14ac:dyDescent="0.25">
      <c r="F5" s="567"/>
      <c r="G5" s="567"/>
      <c r="I5" s="570"/>
      <c r="J5" s="571"/>
      <c r="L5" s="567"/>
      <c r="M5" s="567"/>
    </row>
    <row r="6" spans="2:25" ht="95.25" thickBot="1" x14ac:dyDescent="0.3">
      <c r="B6" s="482" t="s">
        <v>11</v>
      </c>
      <c r="C6" s="483"/>
      <c r="D6" s="39" t="s">
        <v>28</v>
      </c>
      <c r="E6" s="27" t="s">
        <v>12</v>
      </c>
      <c r="F6" s="27" t="s">
        <v>418</v>
      </c>
      <c r="G6" s="27" t="s">
        <v>419</v>
      </c>
      <c r="H6" s="27" t="s">
        <v>428</v>
      </c>
      <c r="I6" s="27" t="s">
        <v>420</v>
      </c>
      <c r="J6" s="27" t="s">
        <v>421</v>
      </c>
      <c r="K6" s="27" t="s">
        <v>427</v>
      </c>
      <c r="L6" s="27" t="s">
        <v>423</v>
      </c>
      <c r="M6" s="27" t="s">
        <v>422</v>
      </c>
      <c r="N6" s="27" t="s">
        <v>427</v>
      </c>
      <c r="Y6" s="81" t="s">
        <v>450</v>
      </c>
    </row>
    <row r="7" spans="2:25" ht="15.75" thickBot="1" x14ac:dyDescent="0.3">
      <c r="B7" s="166">
        <f>'Member Info'!D29</f>
        <v>0</v>
      </c>
      <c r="C7" s="166">
        <f>'Member Info'!E29</f>
        <v>0</v>
      </c>
      <c r="D7" s="169" t="str">
        <f>'Member Info'!G29</f>
        <v/>
      </c>
      <c r="E7" s="205">
        <f>'Member Info'!B29</f>
        <v>0</v>
      </c>
      <c r="F7" s="206">
        <f>'GP1 Totals'!G28</f>
        <v>0</v>
      </c>
      <c r="G7" s="207">
        <f>'GP55A 23-24'!D3</f>
        <v>0</v>
      </c>
      <c r="H7" s="208" t="str">
        <f>IF($B7=0,"",IF(AND(P7&gt;$P$3,P7&lt;$Q$3),"Match","Does Not Match"))</f>
        <v/>
      </c>
      <c r="I7" s="209">
        <f>'Member Info'!I29</f>
        <v>0</v>
      </c>
      <c r="J7" s="210">
        <f>'GP55A 23-24'!E3</f>
        <v>0</v>
      </c>
      <c r="K7" s="208" t="str">
        <f>IF($B7=0,"",IF(AND(R7&gt;$P$3,R7&lt;$Q$3),"Match","Does Not Match"))</f>
        <v/>
      </c>
      <c r="L7" s="210">
        <f>'GP1 Totals'!R28</f>
        <v>0</v>
      </c>
      <c r="M7" s="210">
        <f>'GP55A 23-24'!G3</f>
        <v>0</v>
      </c>
      <c r="N7" s="208" t="str">
        <f>IF($B7=0,"",IF(AND(T7&gt;$P$3,T7&lt;$Q$3),"Match","Does Not Match"))</f>
        <v/>
      </c>
      <c r="P7" s="126" t="str">
        <f>IF($B7=0,"",(F7/G7)*100)</f>
        <v/>
      </c>
      <c r="R7" s="126" t="str">
        <f>IF($B7=0,"",(I7/J7)*100)</f>
        <v/>
      </c>
      <c r="T7" s="126" t="str">
        <f>IF($B7=0,"",(L7/M7)*100)</f>
        <v/>
      </c>
      <c r="Y7" s="208">
        <f>'Member Info'!O29</f>
        <v>0</v>
      </c>
    </row>
    <row r="8" spans="2:25" ht="15.75" thickBot="1" x14ac:dyDescent="0.3">
      <c r="B8" s="166">
        <f>'Member Info'!D30</f>
        <v>0</v>
      </c>
      <c r="C8" s="166">
        <f>'Member Info'!E30</f>
        <v>0</v>
      </c>
      <c r="D8" s="169" t="str">
        <f>'Member Info'!G30</f>
        <v/>
      </c>
      <c r="E8" s="205">
        <f>'Member Info'!B30</f>
        <v>0</v>
      </c>
      <c r="F8" s="206">
        <f>'GP1 Totals'!G29</f>
        <v>0</v>
      </c>
      <c r="G8" s="207">
        <f>'GP55A 23-24'!D4</f>
        <v>0</v>
      </c>
      <c r="H8" s="208" t="str">
        <f t="shared" ref="H8:H45" si="0">IF($B8=0,"",IF(AND(P8&gt;$P$3,P8&lt;$Q$3),"Match","Does Not Match"))</f>
        <v/>
      </c>
      <c r="I8" s="209">
        <f>'Member Info'!I30</f>
        <v>0</v>
      </c>
      <c r="J8" s="210">
        <f>'GP55A 23-24'!E4</f>
        <v>0</v>
      </c>
      <c r="K8" s="208" t="str">
        <f t="shared" ref="K8:K44" si="1">IF($B8=0,"",IF(AND(R8&gt;$P$3,R8&lt;$Q$3),"Match","Does Not Match"))</f>
        <v/>
      </c>
      <c r="L8" s="210">
        <f>'GP1 Totals'!R29</f>
        <v>0</v>
      </c>
      <c r="M8" s="210">
        <f>'GP55A 23-24'!G4</f>
        <v>0</v>
      </c>
      <c r="N8" s="208" t="str">
        <f t="shared" ref="N8:N44" si="2">IF($B8=0,"",IF(AND(T8&gt;$P$3,T8&lt;$Q$3),"Match","Does Not Match"))</f>
        <v/>
      </c>
      <c r="P8" s="126" t="str">
        <f t="shared" ref="P8:P44" si="3">IF($B8=0,"",(F8/G8)*100)</f>
        <v/>
      </c>
      <c r="R8" s="126" t="str">
        <f t="shared" ref="R8:R44" si="4">IF($B8=0,"",(I8/J8)*100)</f>
        <v/>
      </c>
      <c r="T8" s="126" t="str">
        <f t="shared" ref="T8:T44" si="5">IF($B8=0,"",(L8/M8)*100)</f>
        <v/>
      </c>
      <c r="Y8" s="208">
        <f>'Member Info'!O30</f>
        <v>0</v>
      </c>
    </row>
    <row r="9" spans="2:25" ht="15.75" thickBot="1" x14ac:dyDescent="0.3">
      <c r="B9" s="166">
        <f>'Member Info'!D31</f>
        <v>0</v>
      </c>
      <c r="C9" s="166">
        <f>'Member Info'!E31</f>
        <v>0</v>
      </c>
      <c r="D9" s="169" t="str">
        <f>'Member Info'!G31</f>
        <v/>
      </c>
      <c r="E9" s="205">
        <f>'Member Info'!B31</f>
        <v>0</v>
      </c>
      <c r="F9" s="206">
        <f>'GP1 Totals'!G30</f>
        <v>0</v>
      </c>
      <c r="G9" s="207">
        <f>'GP55A 23-24'!D5</f>
        <v>0</v>
      </c>
      <c r="H9" s="208" t="str">
        <f t="shared" si="0"/>
        <v/>
      </c>
      <c r="I9" s="209">
        <f>'Member Info'!I31</f>
        <v>0</v>
      </c>
      <c r="J9" s="210">
        <f>'GP55A 23-24'!E5</f>
        <v>0</v>
      </c>
      <c r="K9" s="208" t="str">
        <f t="shared" si="1"/>
        <v/>
      </c>
      <c r="L9" s="210">
        <f>'GP1 Totals'!R30</f>
        <v>0</v>
      </c>
      <c r="M9" s="210">
        <f>'GP55A 23-24'!G5</f>
        <v>0</v>
      </c>
      <c r="N9" s="208" t="str">
        <f t="shared" si="2"/>
        <v/>
      </c>
      <c r="P9" s="126" t="str">
        <f t="shared" si="3"/>
        <v/>
      </c>
      <c r="R9" s="126" t="str">
        <f t="shared" si="4"/>
        <v/>
      </c>
      <c r="T9" s="126" t="str">
        <f t="shared" si="5"/>
        <v/>
      </c>
      <c r="Y9" s="208">
        <f>'Member Info'!O31</f>
        <v>0</v>
      </c>
    </row>
    <row r="10" spans="2:25" ht="15.75" thickBot="1" x14ac:dyDescent="0.3">
      <c r="B10" s="166">
        <f>'Member Info'!D32</f>
        <v>0</v>
      </c>
      <c r="C10" s="166">
        <f>'Member Info'!E32</f>
        <v>0</v>
      </c>
      <c r="D10" s="169" t="str">
        <f>'Member Info'!G32</f>
        <v/>
      </c>
      <c r="E10" s="205">
        <f>'Member Info'!B32</f>
        <v>0</v>
      </c>
      <c r="F10" s="206">
        <f>'GP1 Totals'!G31</f>
        <v>0</v>
      </c>
      <c r="G10" s="207">
        <f>'GP55A 23-24'!D6</f>
        <v>0</v>
      </c>
      <c r="H10" s="208" t="str">
        <f t="shared" si="0"/>
        <v/>
      </c>
      <c r="I10" s="209">
        <f>'Member Info'!I32</f>
        <v>0</v>
      </c>
      <c r="J10" s="210">
        <f>'GP55A 23-24'!E6</f>
        <v>0</v>
      </c>
      <c r="K10" s="208" t="str">
        <f t="shared" si="1"/>
        <v/>
      </c>
      <c r="L10" s="210">
        <f>'GP1 Totals'!R31</f>
        <v>0</v>
      </c>
      <c r="M10" s="210">
        <f>'GP55A 23-24'!G6</f>
        <v>0</v>
      </c>
      <c r="N10" s="208" t="str">
        <f t="shared" si="2"/>
        <v/>
      </c>
      <c r="P10" s="126" t="str">
        <f t="shared" si="3"/>
        <v/>
      </c>
      <c r="R10" s="126" t="str">
        <f t="shared" si="4"/>
        <v/>
      </c>
      <c r="T10" s="126" t="str">
        <f t="shared" si="5"/>
        <v/>
      </c>
      <c r="Y10" s="208">
        <f>'Member Info'!O32</f>
        <v>0</v>
      </c>
    </row>
    <row r="11" spans="2:25" ht="15.75" thickBot="1" x14ac:dyDescent="0.3">
      <c r="B11" s="166">
        <f>'Member Info'!D33</f>
        <v>0</v>
      </c>
      <c r="C11" s="166">
        <f>'Member Info'!E33</f>
        <v>0</v>
      </c>
      <c r="D11" s="169" t="str">
        <f>'Member Info'!G33</f>
        <v/>
      </c>
      <c r="E11" s="205">
        <f>'Member Info'!B33</f>
        <v>0</v>
      </c>
      <c r="F11" s="206">
        <f>'GP1 Totals'!G32</f>
        <v>0</v>
      </c>
      <c r="G11" s="207">
        <f>'GP55A 23-24'!D7</f>
        <v>0</v>
      </c>
      <c r="H11" s="208" t="str">
        <f t="shared" si="0"/>
        <v/>
      </c>
      <c r="I11" s="209">
        <f>'Member Info'!I33</f>
        <v>0</v>
      </c>
      <c r="J11" s="210">
        <f>'GP55A 23-24'!E7</f>
        <v>0</v>
      </c>
      <c r="K11" s="208" t="str">
        <f t="shared" si="1"/>
        <v/>
      </c>
      <c r="L11" s="210">
        <f>'GP1 Totals'!R32</f>
        <v>0</v>
      </c>
      <c r="M11" s="210">
        <f>'GP55A 23-24'!G7</f>
        <v>0</v>
      </c>
      <c r="N11" s="208" t="str">
        <f t="shared" si="2"/>
        <v/>
      </c>
      <c r="P11" s="126" t="str">
        <f t="shared" si="3"/>
        <v/>
      </c>
      <c r="R11" s="126" t="str">
        <f t="shared" si="4"/>
        <v/>
      </c>
      <c r="T11" s="126" t="str">
        <f t="shared" si="5"/>
        <v/>
      </c>
      <c r="Y11" s="208">
        <f>'Member Info'!O33</f>
        <v>0</v>
      </c>
    </row>
    <row r="12" spans="2:25" ht="15.75" thickBot="1" x14ac:dyDescent="0.3">
      <c r="B12" s="166">
        <f>'Member Info'!D34</f>
        <v>0</v>
      </c>
      <c r="C12" s="166">
        <f>'Member Info'!E34</f>
        <v>0</v>
      </c>
      <c r="D12" s="169" t="str">
        <f>'Member Info'!G34</f>
        <v/>
      </c>
      <c r="E12" s="205">
        <f>'Member Info'!B34</f>
        <v>0</v>
      </c>
      <c r="F12" s="206">
        <f>'GP1 Totals'!G33</f>
        <v>0</v>
      </c>
      <c r="G12" s="207">
        <f>'GP55A 23-24'!D8</f>
        <v>0</v>
      </c>
      <c r="H12" s="208" t="str">
        <f t="shared" si="0"/>
        <v/>
      </c>
      <c r="I12" s="209">
        <f>'Member Info'!I34</f>
        <v>0</v>
      </c>
      <c r="J12" s="210">
        <f>'GP55A 23-24'!E8</f>
        <v>0</v>
      </c>
      <c r="K12" s="208" t="str">
        <f t="shared" si="1"/>
        <v/>
      </c>
      <c r="L12" s="210">
        <f>'GP1 Totals'!R33</f>
        <v>0</v>
      </c>
      <c r="M12" s="210">
        <f>'GP55A 23-24'!G8</f>
        <v>0</v>
      </c>
      <c r="N12" s="208" t="str">
        <f t="shared" si="2"/>
        <v/>
      </c>
      <c r="P12" s="126" t="str">
        <f t="shared" si="3"/>
        <v/>
      </c>
      <c r="R12" s="126" t="str">
        <f t="shared" si="4"/>
        <v/>
      </c>
      <c r="T12" s="126" t="str">
        <f t="shared" si="5"/>
        <v/>
      </c>
      <c r="Y12" s="208">
        <f>'Member Info'!O34</f>
        <v>0</v>
      </c>
    </row>
    <row r="13" spans="2:25" ht="15.75" thickBot="1" x14ac:dyDescent="0.3">
      <c r="B13" s="166">
        <f>'Member Info'!D35</f>
        <v>0</v>
      </c>
      <c r="C13" s="166">
        <f>'Member Info'!E35</f>
        <v>0</v>
      </c>
      <c r="D13" s="169" t="str">
        <f>'Member Info'!G35</f>
        <v/>
      </c>
      <c r="E13" s="205">
        <f>'Member Info'!B35</f>
        <v>0</v>
      </c>
      <c r="F13" s="206">
        <f>'GP1 Totals'!G34</f>
        <v>0</v>
      </c>
      <c r="G13" s="207">
        <f>'GP55A 23-24'!D9</f>
        <v>0</v>
      </c>
      <c r="H13" s="208" t="str">
        <f t="shared" si="0"/>
        <v/>
      </c>
      <c r="I13" s="209">
        <f>'Member Info'!I35</f>
        <v>0</v>
      </c>
      <c r="J13" s="210">
        <f>'GP55A 23-24'!E9</f>
        <v>0</v>
      </c>
      <c r="K13" s="208" t="str">
        <f t="shared" si="1"/>
        <v/>
      </c>
      <c r="L13" s="210">
        <f>'GP1 Totals'!R34</f>
        <v>0</v>
      </c>
      <c r="M13" s="210">
        <f>'GP55A 23-24'!G9</f>
        <v>0</v>
      </c>
      <c r="N13" s="208" t="str">
        <f t="shared" si="2"/>
        <v/>
      </c>
      <c r="P13" s="126" t="str">
        <f t="shared" si="3"/>
        <v/>
      </c>
      <c r="R13" s="126" t="str">
        <f t="shared" si="4"/>
        <v/>
      </c>
      <c r="T13" s="126" t="str">
        <f t="shared" si="5"/>
        <v/>
      </c>
      <c r="Y13" s="208">
        <f>'Member Info'!O35</f>
        <v>0</v>
      </c>
    </row>
    <row r="14" spans="2:25" ht="15.75" thickBot="1" x14ac:dyDescent="0.3">
      <c r="B14" s="166">
        <f>'Member Info'!D36</f>
        <v>0</v>
      </c>
      <c r="C14" s="166">
        <f>'Member Info'!E36</f>
        <v>0</v>
      </c>
      <c r="D14" s="169" t="str">
        <f>'Member Info'!G36</f>
        <v/>
      </c>
      <c r="E14" s="205">
        <f>'Member Info'!B36</f>
        <v>0</v>
      </c>
      <c r="F14" s="206">
        <f>'GP1 Totals'!G35</f>
        <v>0</v>
      </c>
      <c r="G14" s="207">
        <f>'GP55A 23-24'!D10</f>
        <v>0</v>
      </c>
      <c r="H14" s="208" t="str">
        <f t="shared" si="0"/>
        <v/>
      </c>
      <c r="I14" s="209">
        <f>'Member Info'!I36</f>
        <v>0</v>
      </c>
      <c r="J14" s="210">
        <f>'GP55A 23-24'!E10</f>
        <v>0</v>
      </c>
      <c r="K14" s="208" t="str">
        <f t="shared" si="1"/>
        <v/>
      </c>
      <c r="L14" s="210">
        <f>'GP1 Totals'!R35</f>
        <v>0</v>
      </c>
      <c r="M14" s="210">
        <f>'GP55A 23-24'!G10</f>
        <v>0</v>
      </c>
      <c r="N14" s="208" t="str">
        <f t="shared" si="2"/>
        <v/>
      </c>
      <c r="P14" s="126" t="str">
        <f t="shared" si="3"/>
        <v/>
      </c>
      <c r="R14" s="126" t="str">
        <f t="shared" si="4"/>
        <v/>
      </c>
      <c r="T14" s="126" t="str">
        <f t="shared" si="5"/>
        <v/>
      </c>
      <c r="Y14" s="208">
        <f>'Member Info'!O36</f>
        <v>0</v>
      </c>
    </row>
    <row r="15" spans="2:25" ht="15.75" thickBot="1" x14ac:dyDescent="0.3">
      <c r="B15" s="166">
        <f>'Member Info'!D37</f>
        <v>0</v>
      </c>
      <c r="C15" s="166">
        <f>'Member Info'!E37</f>
        <v>0</v>
      </c>
      <c r="D15" s="169" t="str">
        <f>'Member Info'!G37</f>
        <v/>
      </c>
      <c r="E15" s="205">
        <f>'Member Info'!B37</f>
        <v>0</v>
      </c>
      <c r="F15" s="206">
        <f>'GP1 Totals'!G36</f>
        <v>0</v>
      </c>
      <c r="G15" s="207">
        <f>'GP55A 23-24'!D11</f>
        <v>0</v>
      </c>
      <c r="H15" s="208" t="str">
        <f t="shared" si="0"/>
        <v/>
      </c>
      <c r="I15" s="209">
        <f>'Member Info'!I37</f>
        <v>0</v>
      </c>
      <c r="J15" s="210">
        <f>'GP55A 23-24'!E11</f>
        <v>0</v>
      </c>
      <c r="K15" s="208" t="str">
        <f t="shared" si="1"/>
        <v/>
      </c>
      <c r="L15" s="210">
        <f>'GP1 Totals'!R36</f>
        <v>0</v>
      </c>
      <c r="M15" s="210">
        <f>'GP55A 23-24'!G11</f>
        <v>0</v>
      </c>
      <c r="N15" s="208" t="str">
        <f t="shared" si="2"/>
        <v/>
      </c>
      <c r="P15" s="126" t="str">
        <f t="shared" si="3"/>
        <v/>
      </c>
      <c r="R15" s="126" t="str">
        <f t="shared" si="4"/>
        <v/>
      </c>
      <c r="T15" s="126" t="str">
        <f t="shared" si="5"/>
        <v/>
      </c>
      <c r="Y15" s="208">
        <f>'Member Info'!O37</f>
        <v>0</v>
      </c>
    </row>
    <row r="16" spans="2:25" ht="15.75" thickBot="1" x14ac:dyDescent="0.3">
      <c r="B16" s="166">
        <f>'Member Info'!D38</f>
        <v>0</v>
      </c>
      <c r="C16" s="166">
        <f>'Member Info'!E38</f>
        <v>0</v>
      </c>
      <c r="D16" s="169" t="str">
        <f>'Member Info'!G38</f>
        <v/>
      </c>
      <c r="E16" s="205">
        <f>'Member Info'!B38</f>
        <v>0</v>
      </c>
      <c r="F16" s="206">
        <f>'GP1 Totals'!G37</f>
        <v>0</v>
      </c>
      <c r="G16" s="207">
        <f>'GP55A 23-24'!D12</f>
        <v>0</v>
      </c>
      <c r="H16" s="208" t="str">
        <f t="shared" si="0"/>
        <v/>
      </c>
      <c r="I16" s="209">
        <f>'Member Info'!I38</f>
        <v>0</v>
      </c>
      <c r="J16" s="210">
        <f>'GP55A 23-24'!E12</f>
        <v>0</v>
      </c>
      <c r="K16" s="208" t="str">
        <f t="shared" si="1"/>
        <v/>
      </c>
      <c r="L16" s="210">
        <f>'GP1 Totals'!R37</f>
        <v>0</v>
      </c>
      <c r="M16" s="210">
        <f>'GP55A 23-24'!G12</f>
        <v>0</v>
      </c>
      <c r="N16" s="208" t="str">
        <f t="shared" si="2"/>
        <v/>
      </c>
      <c r="P16" s="126" t="str">
        <f t="shared" si="3"/>
        <v/>
      </c>
      <c r="R16" s="126" t="str">
        <f t="shared" si="4"/>
        <v/>
      </c>
      <c r="T16" s="126" t="str">
        <f t="shared" si="5"/>
        <v/>
      </c>
      <c r="Y16" s="208">
        <f>'Member Info'!O38</f>
        <v>0</v>
      </c>
    </row>
    <row r="17" spans="2:25" ht="15.75" thickBot="1" x14ac:dyDescent="0.3">
      <c r="B17" s="166">
        <f>'Member Info'!D39</f>
        <v>0</v>
      </c>
      <c r="C17" s="166">
        <f>'Member Info'!E39</f>
        <v>0</v>
      </c>
      <c r="D17" s="169" t="str">
        <f>'Member Info'!G39</f>
        <v/>
      </c>
      <c r="E17" s="205">
        <f>'Member Info'!B39</f>
        <v>0</v>
      </c>
      <c r="F17" s="206">
        <f>'GP1 Totals'!G38</f>
        <v>0</v>
      </c>
      <c r="G17" s="207">
        <f>'GP55A 23-24'!D13</f>
        <v>0</v>
      </c>
      <c r="H17" s="208" t="str">
        <f t="shared" si="0"/>
        <v/>
      </c>
      <c r="I17" s="209">
        <f>'Member Info'!I39</f>
        <v>0</v>
      </c>
      <c r="J17" s="210">
        <f>'GP55A 23-24'!E13</f>
        <v>0</v>
      </c>
      <c r="K17" s="208" t="str">
        <f t="shared" si="1"/>
        <v/>
      </c>
      <c r="L17" s="210">
        <f>'GP1 Totals'!R38</f>
        <v>0</v>
      </c>
      <c r="M17" s="210">
        <f>'GP55A 23-24'!G13</f>
        <v>0</v>
      </c>
      <c r="N17" s="208" t="str">
        <f t="shared" si="2"/>
        <v/>
      </c>
      <c r="P17" s="126" t="str">
        <f t="shared" si="3"/>
        <v/>
      </c>
      <c r="R17" s="126" t="str">
        <f t="shared" si="4"/>
        <v/>
      </c>
      <c r="T17" s="126" t="str">
        <f t="shared" si="5"/>
        <v/>
      </c>
      <c r="Y17" s="208">
        <f>'Member Info'!O39</f>
        <v>0</v>
      </c>
    </row>
    <row r="18" spans="2:25" ht="15.75" thickBot="1" x14ac:dyDescent="0.3">
      <c r="B18" s="166">
        <f>'Member Info'!D40</f>
        <v>0</v>
      </c>
      <c r="C18" s="166">
        <f>'Member Info'!E40</f>
        <v>0</v>
      </c>
      <c r="D18" s="169" t="str">
        <f>'Member Info'!G40</f>
        <v/>
      </c>
      <c r="E18" s="205">
        <f>'Member Info'!B40</f>
        <v>0</v>
      </c>
      <c r="F18" s="206">
        <f>'GP1 Totals'!G39</f>
        <v>0</v>
      </c>
      <c r="G18" s="207">
        <f>'GP55A 23-24'!D14</f>
        <v>0</v>
      </c>
      <c r="H18" s="208" t="str">
        <f t="shared" si="0"/>
        <v/>
      </c>
      <c r="I18" s="209">
        <f>'Member Info'!I40</f>
        <v>0</v>
      </c>
      <c r="J18" s="210">
        <f>'GP55A 23-24'!E14</f>
        <v>0</v>
      </c>
      <c r="K18" s="208" t="str">
        <f t="shared" si="1"/>
        <v/>
      </c>
      <c r="L18" s="210">
        <f>'GP1 Totals'!R39</f>
        <v>0</v>
      </c>
      <c r="M18" s="210">
        <f>'GP55A 23-24'!G14</f>
        <v>0</v>
      </c>
      <c r="N18" s="208" t="str">
        <f t="shared" si="2"/>
        <v/>
      </c>
      <c r="P18" s="126" t="str">
        <f t="shared" si="3"/>
        <v/>
      </c>
      <c r="R18" s="126" t="str">
        <f t="shared" si="4"/>
        <v/>
      </c>
      <c r="T18" s="126" t="str">
        <f t="shared" si="5"/>
        <v/>
      </c>
      <c r="Y18" s="208">
        <f>'Member Info'!O40</f>
        <v>0</v>
      </c>
    </row>
    <row r="19" spans="2:25" ht="15.75" thickBot="1" x14ac:dyDescent="0.3">
      <c r="B19" s="166">
        <f>'Member Info'!D41</f>
        <v>0</v>
      </c>
      <c r="C19" s="166">
        <f>'Member Info'!E41</f>
        <v>0</v>
      </c>
      <c r="D19" s="169" t="str">
        <f>'Member Info'!G41</f>
        <v/>
      </c>
      <c r="E19" s="205">
        <f>'Member Info'!B41</f>
        <v>0</v>
      </c>
      <c r="F19" s="206">
        <f>'GP1 Totals'!G40</f>
        <v>0</v>
      </c>
      <c r="G19" s="207">
        <f>'GP55A 23-24'!D15</f>
        <v>0</v>
      </c>
      <c r="H19" s="208" t="str">
        <f t="shared" si="0"/>
        <v/>
      </c>
      <c r="I19" s="209">
        <f>'Member Info'!I41</f>
        <v>0</v>
      </c>
      <c r="J19" s="210">
        <f>'GP55A 23-24'!E15</f>
        <v>0</v>
      </c>
      <c r="K19" s="208" t="str">
        <f t="shared" si="1"/>
        <v/>
      </c>
      <c r="L19" s="210">
        <f>'GP1 Totals'!R40</f>
        <v>0</v>
      </c>
      <c r="M19" s="210">
        <f>'GP55A 23-24'!G15</f>
        <v>0</v>
      </c>
      <c r="N19" s="208" t="str">
        <f t="shared" si="2"/>
        <v/>
      </c>
      <c r="P19" s="126" t="str">
        <f t="shared" si="3"/>
        <v/>
      </c>
      <c r="R19" s="126" t="str">
        <f t="shared" si="4"/>
        <v/>
      </c>
      <c r="T19" s="126" t="str">
        <f t="shared" si="5"/>
        <v/>
      </c>
      <c r="Y19" s="208">
        <f>'Member Info'!O41</f>
        <v>0</v>
      </c>
    </row>
    <row r="20" spans="2:25" ht="15.75" thickBot="1" x14ac:dyDescent="0.3">
      <c r="B20" s="166">
        <f>'Member Info'!D42</f>
        <v>0</v>
      </c>
      <c r="C20" s="166">
        <f>'Member Info'!E42</f>
        <v>0</v>
      </c>
      <c r="D20" s="169" t="str">
        <f>'Member Info'!G42</f>
        <v/>
      </c>
      <c r="E20" s="205">
        <f>'Member Info'!B42</f>
        <v>0</v>
      </c>
      <c r="F20" s="206">
        <f>'GP1 Totals'!G41</f>
        <v>0</v>
      </c>
      <c r="G20" s="207">
        <f>'GP55A 23-24'!D16</f>
        <v>0</v>
      </c>
      <c r="H20" s="208" t="str">
        <f t="shared" si="0"/>
        <v/>
      </c>
      <c r="I20" s="209">
        <f>'Member Info'!I42</f>
        <v>0</v>
      </c>
      <c r="J20" s="210">
        <f>'GP55A 23-24'!E16</f>
        <v>0</v>
      </c>
      <c r="K20" s="208" t="str">
        <f t="shared" si="1"/>
        <v/>
      </c>
      <c r="L20" s="210">
        <f>'GP1 Totals'!R41</f>
        <v>0</v>
      </c>
      <c r="M20" s="210">
        <f>'GP55A 23-24'!G16</f>
        <v>0</v>
      </c>
      <c r="N20" s="208" t="str">
        <f t="shared" si="2"/>
        <v/>
      </c>
      <c r="P20" s="126" t="str">
        <f t="shared" si="3"/>
        <v/>
      </c>
      <c r="R20" s="126" t="str">
        <f t="shared" si="4"/>
        <v/>
      </c>
      <c r="T20" s="126" t="str">
        <f t="shared" si="5"/>
        <v/>
      </c>
      <c r="Y20" s="208">
        <f>'Member Info'!O42</f>
        <v>0</v>
      </c>
    </row>
    <row r="21" spans="2:25" ht="15.75" thickBot="1" x14ac:dyDescent="0.3">
      <c r="B21" s="166">
        <f>'Member Info'!D43</f>
        <v>0</v>
      </c>
      <c r="C21" s="166">
        <f>'Member Info'!E43</f>
        <v>0</v>
      </c>
      <c r="D21" s="169" t="str">
        <f>'Member Info'!G43</f>
        <v/>
      </c>
      <c r="E21" s="205">
        <f>'Member Info'!B43</f>
        <v>0</v>
      </c>
      <c r="F21" s="206">
        <f>'GP1 Totals'!G42</f>
        <v>0</v>
      </c>
      <c r="G21" s="207">
        <f>'GP55A 23-24'!D17</f>
        <v>0</v>
      </c>
      <c r="H21" s="208" t="str">
        <f t="shared" si="0"/>
        <v/>
      </c>
      <c r="I21" s="209">
        <f>'Member Info'!I43</f>
        <v>0</v>
      </c>
      <c r="J21" s="210">
        <f>'GP55A 23-24'!E17</f>
        <v>0</v>
      </c>
      <c r="K21" s="208" t="str">
        <f t="shared" si="1"/>
        <v/>
      </c>
      <c r="L21" s="210">
        <f>'GP1 Totals'!R42</f>
        <v>0</v>
      </c>
      <c r="M21" s="210">
        <f>'GP55A 23-24'!G17</f>
        <v>0</v>
      </c>
      <c r="N21" s="208" t="str">
        <f t="shared" si="2"/>
        <v/>
      </c>
      <c r="P21" s="126" t="str">
        <f t="shared" si="3"/>
        <v/>
      </c>
      <c r="R21" s="126" t="str">
        <f t="shared" si="4"/>
        <v/>
      </c>
      <c r="T21" s="126" t="str">
        <f t="shared" si="5"/>
        <v/>
      </c>
      <c r="Y21" s="208">
        <f>'Member Info'!O43</f>
        <v>0</v>
      </c>
    </row>
    <row r="22" spans="2:25" ht="15.75" thickBot="1" x14ac:dyDescent="0.3">
      <c r="B22" s="166">
        <f>'Member Info'!D44</f>
        <v>0</v>
      </c>
      <c r="C22" s="166">
        <f>'Member Info'!E44</f>
        <v>0</v>
      </c>
      <c r="D22" s="169" t="str">
        <f>'Member Info'!G44</f>
        <v/>
      </c>
      <c r="E22" s="205">
        <f>'Member Info'!B44</f>
        <v>0</v>
      </c>
      <c r="F22" s="206">
        <f>'GP1 Totals'!G43</f>
        <v>0</v>
      </c>
      <c r="G22" s="207">
        <f>'GP55A 23-24'!D18</f>
        <v>0</v>
      </c>
      <c r="H22" s="208" t="str">
        <f t="shared" si="0"/>
        <v/>
      </c>
      <c r="I22" s="209">
        <f>'Member Info'!I44</f>
        <v>0</v>
      </c>
      <c r="J22" s="210">
        <f>'GP55A 23-24'!E18</f>
        <v>0</v>
      </c>
      <c r="K22" s="208" t="str">
        <f t="shared" si="1"/>
        <v/>
      </c>
      <c r="L22" s="210">
        <f>'GP1 Totals'!R43</f>
        <v>0</v>
      </c>
      <c r="M22" s="210">
        <f>'GP55A 23-24'!G18</f>
        <v>0</v>
      </c>
      <c r="N22" s="208" t="str">
        <f t="shared" si="2"/>
        <v/>
      </c>
      <c r="P22" s="126" t="str">
        <f t="shared" si="3"/>
        <v/>
      </c>
      <c r="R22" s="126" t="str">
        <f t="shared" si="4"/>
        <v/>
      </c>
      <c r="T22" s="126" t="str">
        <f t="shared" si="5"/>
        <v/>
      </c>
      <c r="Y22" s="208">
        <f>'Member Info'!O44</f>
        <v>0</v>
      </c>
    </row>
    <row r="23" spans="2:25" ht="15.75" thickBot="1" x14ac:dyDescent="0.3">
      <c r="B23" s="166">
        <f>'Member Info'!D45</f>
        <v>0</v>
      </c>
      <c r="C23" s="166">
        <f>'Member Info'!E45</f>
        <v>0</v>
      </c>
      <c r="D23" s="169" t="str">
        <f>'Member Info'!G45</f>
        <v/>
      </c>
      <c r="E23" s="205">
        <f>'Member Info'!B45</f>
        <v>0</v>
      </c>
      <c r="F23" s="206">
        <f>'GP1 Totals'!G44</f>
        <v>0</v>
      </c>
      <c r="G23" s="207">
        <f>'GP55A 23-24'!D19</f>
        <v>0</v>
      </c>
      <c r="H23" s="208" t="str">
        <f t="shared" si="0"/>
        <v/>
      </c>
      <c r="I23" s="209">
        <f>'Member Info'!I45</f>
        <v>0</v>
      </c>
      <c r="J23" s="210">
        <f>'GP55A 23-24'!E19</f>
        <v>0</v>
      </c>
      <c r="K23" s="208" t="str">
        <f t="shared" si="1"/>
        <v/>
      </c>
      <c r="L23" s="210">
        <f>'GP1 Totals'!R44</f>
        <v>0</v>
      </c>
      <c r="M23" s="210">
        <f>'GP55A 23-24'!G19</f>
        <v>0</v>
      </c>
      <c r="N23" s="208" t="str">
        <f t="shared" si="2"/>
        <v/>
      </c>
      <c r="P23" s="126" t="str">
        <f t="shared" si="3"/>
        <v/>
      </c>
      <c r="R23" s="126" t="str">
        <f t="shared" si="4"/>
        <v/>
      </c>
      <c r="T23" s="126" t="str">
        <f t="shared" si="5"/>
        <v/>
      </c>
      <c r="Y23" s="208">
        <f>'Member Info'!O45</f>
        <v>0</v>
      </c>
    </row>
    <row r="24" spans="2:25" ht="15.75" thickBot="1" x14ac:dyDescent="0.3">
      <c r="B24" s="166">
        <f>'Member Info'!D46</f>
        <v>0</v>
      </c>
      <c r="C24" s="166">
        <f>'Member Info'!E46</f>
        <v>0</v>
      </c>
      <c r="D24" s="169" t="str">
        <f>'Member Info'!G46</f>
        <v/>
      </c>
      <c r="E24" s="205">
        <f>'Member Info'!B46</f>
        <v>0</v>
      </c>
      <c r="F24" s="206">
        <f>'GP1 Totals'!G45</f>
        <v>0</v>
      </c>
      <c r="G24" s="207">
        <f>'GP55A 23-24'!D20</f>
        <v>0</v>
      </c>
      <c r="H24" s="208" t="str">
        <f t="shared" si="0"/>
        <v/>
      </c>
      <c r="I24" s="209">
        <f>'Member Info'!I46</f>
        <v>0</v>
      </c>
      <c r="J24" s="210">
        <f>'GP55A 23-24'!E20</f>
        <v>0</v>
      </c>
      <c r="K24" s="208" t="str">
        <f t="shared" si="1"/>
        <v/>
      </c>
      <c r="L24" s="210">
        <f>'GP1 Totals'!R45</f>
        <v>0</v>
      </c>
      <c r="M24" s="210">
        <f>'GP55A 23-24'!G20</f>
        <v>0</v>
      </c>
      <c r="N24" s="208" t="str">
        <f t="shared" si="2"/>
        <v/>
      </c>
      <c r="P24" s="126" t="str">
        <f t="shared" si="3"/>
        <v/>
      </c>
      <c r="R24" s="126" t="str">
        <f t="shared" si="4"/>
        <v/>
      </c>
      <c r="T24" s="126" t="str">
        <f t="shared" si="5"/>
        <v/>
      </c>
      <c r="Y24" s="208">
        <f>'Member Info'!O46</f>
        <v>0</v>
      </c>
    </row>
    <row r="25" spans="2:25" ht="15.75" thickBot="1" x14ac:dyDescent="0.3">
      <c r="B25" s="166">
        <f>'Member Info'!D47</f>
        <v>0</v>
      </c>
      <c r="C25" s="166">
        <f>'Member Info'!E47</f>
        <v>0</v>
      </c>
      <c r="D25" s="169" t="str">
        <f>'Member Info'!G47</f>
        <v/>
      </c>
      <c r="E25" s="205">
        <f>'Member Info'!B47</f>
        <v>0</v>
      </c>
      <c r="F25" s="206">
        <f>'GP1 Totals'!G46</f>
        <v>0</v>
      </c>
      <c r="G25" s="207">
        <f>'GP55A 23-24'!D21</f>
        <v>0</v>
      </c>
      <c r="H25" s="208" t="str">
        <f t="shared" si="0"/>
        <v/>
      </c>
      <c r="I25" s="209">
        <f>'Member Info'!I47</f>
        <v>0</v>
      </c>
      <c r="J25" s="210">
        <f>'GP55A 23-24'!E21</f>
        <v>0</v>
      </c>
      <c r="K25" s="208" t="str">
        <f t="shared" si="1"/>
        <v/>
      </c>
      <c r="L25" s="210">
        <f>'GP1 Totals'!R46</f>
        <v>0</v>
      </c>
      <c r="M25" s="210">
        <f>'GP55A 23-24'!G21</f>
        <v>0</v>
      </c>
      <c r="N25" s="208" t="str">
        <f t="shared" si="2"/>
        <v/>
      </c>
      <c r="P25" s="126" t="str">
        <f t="shared" si="3"/>
        <v/>
      </c>
      <c r="R25" s="126" t="str">
        <f t="shared" si="4"/>
        <v/>
      </c>
      <c r="T25" s="126" t="str">
        <f t="shared" si="5"/>
        <v/>
      </c>
      <c r="Y25" s="208">
        <f>'Member Info'!O47</f>
        <v>0</v>
      </c>
    </row>
    <row r="26" spans="2:25" ht="15.75" thickBot="1" x14ac:dyDescent="0.3">
      <c r="B26" s="166">
        <f>'Member Info'!D48</f>
        <v>0</v>
      </c>
      <c r="C26" s="166">
        <f>'Member Info'!E48</f>
        <v>0</v>
      </c>
      <c r="D26" s="169" t="str">
        <f>'Member Info'!G48</f>
        <v/>
      </c>
      <c r="E26" s="205">
        <f>'Member Info'!B48</f>
        <v>0</v>
      </c>
      <c r="F26" s="206">
        <f>'GP1 Totals'!G47</f>
        <v>0</v>
      </c>
      <c r="G26" s="207">
        <f>'GP55A 23-24'!D22</f>
        <v>0</v>
      </c>
      <c r="H26" s="208" t="str">
        <f t="shared" si="0"/>
        <v/>
      </c>
      <c r="I26" s="209">
        <f>'Member Info'!I48</f>
        <v>0</v>
      </c>
      <c r="J26" s="210">
        <f>'GP55A 23-24'!E22</f>
        <v>0</v>
      </c>
      <c r="K26" s="208" t="str">
        <f t="shared" si="1"/>
        <v/>
      </c>
      <c r="L26" s="210">
        <f>'GP1 Totals'!R47</f>
        <v>0</v>
      </c>
      <c r="M26" s="210">
        <f>'GP55A 23-24'!G22</f>
        <v>0</v>
      </c>
      <c r="N26" s="208" t="str">
        <f t="shared" si="2"/>
        <v/>
      </c>
      <c r="P26" s="126" t="str">
        <f t="shared" si="3"/>
        <v/>
      </c>
      <c r="R26" s="126" t="str">
        <f t="shared" si="4"/>
        <v/>
      </c>
      <c r="T26" s="126" t="str">
        <f t="shared" si="5"/>
        <v/>
      </c>
      <c r="Y26" s="208">
        <f>'Member Info'!O48</f>
        <v>0</v>
      </c>
    </row>
    <row r="27" spans="2:25" ht="15.75" thickBot="1" x14ac:dyDescent="0.3">
      <c r="B27" s="166">
        <f>'Member Info'!D49</f>
        <v>0</v>
      </c>
      <c r="C27" s="166">
        <f>'Member Info'!E49</f>
        <v>0</v>
      </c>
      <c r="D27" s="169" t="str">
        <f>'Member Info'!G49</f>
        <v/>
      </c>
      <c r="E27" s="205">
        <f>'Member Info'!B49</f>
        <v>0</v>
      </c>
      <c r="F27" s="206">
        <f>'GP1 Totals'!G48</f>
        <v>0</v>
      </c>
      <c r="G27" s="207">
        <f>'GP55A 23-24'!D23</f>
        <v>0</v>
      </c>
      <c r="H27" s="208" t="str">
        <f t="shared" si="0"/>
        <v/>
      </c>
      <c r="I27" s="209">
        <f>'Member Info'!I49</f>
        <v>0</v>
      </c>
      <c r="J27" s="210">
        <f>'GP55A 23-24'!E23</f>
        <v>0</v>
      </c>
      <c r="K27" s="208" t="str">
        <f t="shared" si="1"/>
        <v/>
      </c>
      <c r="L27" s="210">
        <f>'GP1 Totals'!R48</f>
        <v>0</v>
      </c>
      <c r="M27" s="210">
        <f>'GP55A 23-24'!G23</f>
        <v>0</v>
      </c>
      <c r="N27" s="208" t="str">
        <f t="shared" si="2"/>
        <v/>
      </c>
      <c r="P27" s="126" t="str">
        <f t="shared" si="3"/>
        <v/>
      </c>
      <c r="R27" s="126" t="str">
        <f t="shared" si="4"/>
        <v/>
      </c>
      <c r="T27" s="126" t="str">
        <f t="shared" si="5"/>
        <v/>
      </c>
      <c r="Y27" s="208">
        <f>'Member Info'!O49</f>
        <v>0</v>
      </c>
    </row>
    <row r="28" spans="2:25" ht="15.75" thickBot="1" x14ac:dyDescent="0.3">
      <c r="B28" s="166">
        <f>'Member Info'!D50</f>
        <v>0</v>
      </c>
      <c r="C28" s="166">
        <f>'Member Info'!E50</f>
        <v>0</v>
      </c>
      <c r="D28" s="169" t="str">
        <f>'Member Info'!G50</f>
        <v/>
      </c>
      <c r="E28" s="205">
        <f>'Member Info'!B50</f>
        <v>0</v>
      </c>
      <c r="F28" s="206">
        <f>'GP1 Totals'!G49</f>
        <v>0</v>
      </c>
      <c r="G28" s="207">
        <f>'GP55A 23-24'!D24</f>
        <v>0</v>
      </c>
      <c r="H28" s="208" t="str">
        <f t="shared" si="0"/>
        <v/>
      </c>
      <c r="I28" s="209">
        <f>'Member Info'!I50</f>
        <v>0</v>
      </c>
      <c r="J28" s="210">
        <f>'GP55A 23-24'!E24</f>
        <v>0</v>
      </c>
      <c r="K28" s="208" t="str">
        <f t="shared" si="1"/>
        <v/>
      </c>
      <c r="L28" s="210">
        <f>'GP1 Totals'!R49</f>
        <v>0</v>
      </c>
      <c r="M28" s="210">
        <f>'GP55A 23-24'!G24</f>
        <v>0</v>
      </c>
      <c r="N28" s="208" t="str">
        <f t="shared" si="2"/>
        <v/>
      </c>
      <c r="P28" s="126" t="str">
        <f t="shared" si="3"/>
        <v/>
      </c>
      <c r="R28" s="126" t="str">
        <f t="shared" si="4"/>
        <v/>
      </c>
      <c r="T28" s="126" t="str">
        <f t="shared" si="5"/>
        <v/>
      </c>
      <c r="Y28" s="208">
        <f>'Member Info'!O50</f>
        <v>0</v>
      </c>
    </row>
    <row r="29" spans="2:25" ht="15.75" thickBot="1" x14ac:dyDescent="0.3">
      <c r="B29" s="166">
        <f>'Member Info'!D51</f>
        <v>0</v>
      </c>
      <c r="C29" s="166">
        <f>'Member Info'!E51</f>
        <v>0</v>
      </c>
      <c r="D29" s="169" t="str">
        <f>'Member Info'!G51</f>
        <v/>
      </c>
      <c r="E29" s="205">
        <f>'Member Info'!B51</f>
        <v>0</v>
      </c>
      <c r="F29" s="206">
        <f>'GP1 Totals'!G50</f>
        <v>0</v>
      </c>
      <c r="G29" s="207">
        <f>'GP55A 23-24'!D25</f>
        <v>0</v>
      </c>
      <c r="H29" s="208" t="str">
        <f t="shared" si="0"/>
        <v/>
      </c>
      <c r="I29" s="209">
        <f>'Member Info'!I51</f>
        <v>0</v>
      </c>
      <c r="J29" s="210">
        <f>'GP55A 23-24'!E25</f>
        <v>0</v>
      </c>
      <c r="K29" s="208" t="str">
        <f t="shared" si="1"/>
        <v/>
      </c>
      <c r="L29" s="210">
        <f>'GP1 Totals'!R50</f>
        <v>0</v>
      </c>
      <c r="M29" s="210">
        <f>'GP55A 23-24'!G25</f>
        <v>0</v>
      </c>
      <c r="N29" s="208" t="str">
        <f t="shared" si="2"/>
        <v/>
      </c>
      <c r="P29" s="126" t="str">
        <f t="shared" si="3"/>
        <v/>
      </c>
      <c r="R29" s="126" t="str">
        <f t="shared" si="4"/>
        <v/>
      </c>
      <c r="T29" s="126" t="str">
        <f t="shared" si="5"/>
        <v/>
      </c>
      <c r="Y29" s="208">
        <f>'Member Info'!O51</f>
        <v>0</v>
      </c>
    </row>
    <row r="30" spans="2:25" ht="15.75" thickBot="1" x14ac:dyDescent="0.3">
      <c r="B30" s="166">
        <f>'Member Info'!D52</f>
        <v>0</v>
      </c>
      <c r="C30" s="166">
        <f>'Member Info'!E52</f>
        <v>0</v>
      </c>
      <c r="D30" s="169" t="str">
        <f>'Member Info'!G52</f>
        <v/>
      </c>
      <c r="E30" s="205">
        <f>'Member Info'!B52</f>
        <v>0</v>
      </c>
      <c r="F30" s="206">
        <f>'GP1 Totals'!G51</f>
        <v>0</v>
      </c>
      <c r="G30" s="207">
        <f>'GP55A 23-24'!D26</f>
        <v>0</v>
      </c>
      <c r="H30" s="208" t="str">
        <f t="shared" si="0"/>
        <v/>
      </c>
      <c r="I30" s="209">
        <f>'Member Info'!I52</f>
        <v>0</v>
      </c>
      <c r="J30" s="210">
        <f>'GP55A 23-24'!E26</f>
        <v>0</v>
      </c>
      <c r="K30" s="208" t="str">
        <f t="shared" si="1"/>
        <v/>
      </c>
      <c r="L30" s="210">
        <f>'GP1 Totals'!R51</f>
        <v>0</v>
      </c>
      <c r="M30" s="210">
        <f>'GP55A 23-24'!G26</f>
        <v>0</v>
      </c>
      <c r="N30" s="208" t="str">
        <f t="shared" si="2"/>
        <v/>
      </c>
      <c r="P30" s="126" t="str">
        <f t="shared" si="3"/>
        <v/>
      </c>
      <c r="R30" s="126" t="str">
        <f t="shared" si="4"/>
        <v/>
      </c>
      <c r="T30" s="126" t="str">
        <f t="shared" si="5"/>
        <v/>
      </c>
      <c r="Y30" s="208">
        <f>'Member Info'!O52</f>
        <v>0</v>
      </c>
    </row>
    <row r="31" spans="2:25" ht="15.75" thickBot="1" x14ac:dyDescent="0.3">
      <c r="B31" s="166">
        <f>'Member Info'!D53</f>
        <v>0</v>
      </c>
      <c r="C31" s="166">
        <f>'Member Info'!E53</f>
        <v>0</v>
      </c>
      <c r="D31" s="169" t="str">
        <f>'Member Info'!G53</f>
        <v/>
      </c>
      <c r="E31" s="205">
        <f>'Member Info'!B53</f>
        <v>0</v>
      </c>
      <c r="F31" s="206">
        <f>'GP1 Totals'!G52</f>
        <v>0</v>
      </c>
      <c r="G31" s="207">
        <f>'GP55A 23-24'!D27</f>
        <v>0</v>
      </c>
      <c r="H31" s="208" t="str">
        <f t="shared" si="0"/>
        <v/>
      </c>
      <c r="I31" s="209">
        <f>'Member Info'!I53</f>
        <v>0</v>
      </c>
      <c r="J31" s="210">
        <f>'GP55A 23-24'!E27</f>
        <v>0</v>
      </c>
      <c r="K31" s="208" t="str">
        <f t="shared" si="1"/>
        <v/>
      </c>
      <c r="L31" s="210">
        <f>'GP1 Totals'!R52</f>
        <v>0</v>
      </c>
      <c r="M31" s="210">
        <f>'GP55A 23-24'!G27</f>
        <v>0</v>
      </c>
      <c r="N31" s="208" t="str">
        <f t="shared" si="2"/>
        <v/>
      </c>
      <c r="P31" s="126" t="str">
        <f t="shared" si="3"/>
        <v/>
      </c>
      <c r="R31" s="126" t="str">
        <f t="shared" si="4"/>
        <v/>
      </c>
      <c r="T31" s="126" t="str">
        <f t="shared" si="5"/>
        <v/>
      </c>
      <c r="Y31" s="208">
        <f>'Member Info'!O53</f>
        <v>0</v>
      </c>
    </row>
    <row r="32" spans="2:25" ht="15.75" thickBot="1" x14ac:dyDescent="0.3">
      <c r="B32" s="166">
        <f>'Member Info'!D54</f>
        <v>0</v>
      </c>
      <c r="C32" s="166">
        <f>'Member Info'!E54</f>
        <v>0</v>
      </c>
      <c r="D32" s="169" t="str">
        <f>'Member Info'!G54</f>
        <v/>
      </c>
      <c r="E32" s="205">
        <f>'Member Info'!B54</f>
        <v>0</v>
      </c>
      <c r="F32" s="206">
        <f>'GP1 Totals'!G53</f>
        <v>0</v>
      </c>
      <c r="G32" s="207">
        <f>'GP55A 23-24'!D28</f>
        <v>0</v>
      </c>
      <c r="H32" s="208" t="str">
        <f t="shared" si="0"/>
        <v/>
      </c>
      <c r="I32" s="209">
        <f>'Member Info'!I54</f>
        <v>0</v>
      </c>
      <c r="J32" s="210">
        <f>'GP55A 23-24'!E28</f>
        <v>0</v>
      </c>
      <c r="K32" s="208" t="str">
        <f t="shared" si="1"/>
        <v/>
      </c>
      <c r="L32" s="210">
        <f>'GP1 Totals'!R53</f>
        <v>0</v>
      </c>
      <c r="M32" s="210">
        <f>'GP55A 23-24'!G28</f>
        <v>0</v>
      </c>
      <c r="N32" s="208" t="str">
        <f t="shared" si="2"/>
        <v/>
      </c>
      <c r="P32" s="126" t="str">
        <f t="shared" si="3"/>
        <v/>
      </c>
      <c r="R32" s="126" t="str">
        <f t="shared" si="4"/>
        <v/>
      </c>
      <c r="T32" s="126" t="str">
        <f t="shared" si="5"/>
        <v/>
      </c>
      <c r="Y32" s="208">
        <f>'Member Info'!O54</f>
        <v>0</v>
      </c>
    </row>
    <row r="33" spans="2:25" ht="15.75" thickBot="1" x14ac:dyDescent="0.3">
      <c r="B33" s="166">
        <f>'Member Info'!D55</f>
        <v>0</v>
      </c>
      <c r="C33" s="166">
        <f>'Member Info'!E55</f>
        <v>0</v>
      </c>
      <c r="D33" s="169" t="str">
        <f>'Member Info'!G55</f>
        <v/>
      </c>
      <c r="E33" s="205">
        <f>'Member Info'!B55</f>
        <v>0</v>
      </c>
      <c r="F33" s="206">
        <f>'GP1 Totals'!G54</f>
        <v>0</v>
      </c>
      <c r="G33" s="207">
        <f>'GP55A 23-24'!D29</f>
        <v>0</v>
      </c>
      <c r="H33" s="208" t="str">
        <f t="shared" si="0"/>
        <v/>
      </c>
      <c r="I33" s="209">
        <f>'Member Info'!I55</f>
        <v>0</v>
      </c>
      <c r="J33" s="210">
        <f>'GP55A 23-24'!E29</f>
        <v>0</v>
      </c>
      <c r="K33" s="208" t="str">
        <f t="shared" si="1"/>
        <v/>
      </c>
      <c r="L33" s="210">
        <f>'GP1 Totals'!R54</f>
        <v>0</v>
      </c>
      <c r="M33" s="210">
        <f>'GP55A 23-24'!G29</f>
        <v>0</v>
      </c>
      <c r="N33" s="208" t="str">
        <f t="shared" si="2"/>
        <v/>
      </c>
      <c r="P33" s="126" t="str">
        <f t="shared" si="3"/>
        <v/>
      </c>
      <c r="R33" s="126" t="str">
        <f t="shared" si="4"/>
        <v/>
      </c>
      <c r="T33" s="126" t="str">
        <f t="shared" si="5"/>
        <v/>
      </c>
      <c r="Y33" s="208">
        <f>'Member Info'!O55</f>
        <v>0</v>
      </c>
    </row>
    <row r="34" spans="2:25" ht="15.75" thickBot="1" x14ac:dyDescent="0.3">
      <c r="B34" s="166">
        <f>'Member Info'!D56</f>
        <v>0</v>
      </c>
      <c r="C34" s="166">
        <f>'Member Info'!E56</f>
        <v>0</v>
      </c>
      <c r="D34" s="169" t="str">
        <f>'Member Info'!G56</f>
        <v/>
      </c>
      <c r="E34" s="205">
        <f>'Member Info'!B56</f>
        <v>0</v>
      </c>
      <c r="F34" s="206">
        <f>'GP1 Totals'!G55</f>
        <v>0</v>
      </c>
      <c r="G34" s="207">
        <f>'GP55A 23-24'!D30</f>
        <v>0</v>
      </c>
      <c r="H34" s="208" t="str">
        <f t="shared" si="0"/>
        <v/>
      </c>
      <c r="I34" s="209">
        <f>'Member Info'!I56</f>
        <v>0</v>
      </c>
      <c r="J34" s="210">
        <f>'GP55A 23-24'!E30</f>
        <v>0</v>
      </c>
      <c r="K34" s="208" t="str">
        <f t="shared" si="1"/>
        <v/>
      </c>
      <c r="L34" s="210">
        <f>'GP1 Totals'!R55</f>
        <v>0</v>
      </c>
      <c r="M34" s="210">
        <f>'GP55A 23-24'!G30</f>
        <v>0</v>
      </c>
      <c r="N34" s="208" t="str">
        <f t="shared" si="2"/>
        <v/>
      </c>
      <c r="P34" s="126" t="str">
        <f t="shared" si="3"/>
        <v/>
      </c>
      <c r="R34" s="126" t="str">
        <f t="shared" si="4"/>
        <v/>
      </c>
      <c r="T34" s="126" t="str">
        <f t="shared" si="5"/>
        <v/>
      </c>
      <c r="Y34" s="208">
        <f>'Member Info'!O56</f>
        <v>0</v>
      </c>
    </row>
    <row r="35" spans="2:25" ht="15.75" thickBot="1" x14ac:dyDescent="0.3">
      <c r="B35" s="166">
        <f>'Member Info'!D57</f>
        <v>0</v>
      </c>
      <c r="C35" s="166">
        <f>'Member Info'!E57</f>
        <v>0</v>
      </c>
      <c r="D35" s="169" t="str">
        <f>'Member Info'!G57</f>
        <v/>
      </c>
      <c r="E35" s="205">
        <f>'Member Info'!B57</f>
        <v>0</v>
      </c>
      <c r="F35" s="206">
        <f>'GP1 Totals'!G56</f>
        <v>0</v>
      </c>
      <c r="G35" s="207">
        <f>'GP55A 23-24'!D31</f>
        <v>0</v>
      </c>
      <c r="H35" s="208" t="str">
        <f t="shared" si="0"/>
        <v/>
      </c>
      <c r="I35" s="209">
        <f>'Member Info'!I57</f>
        <v>0</v>
      </c>
      <c r="J35" s="210">
        <f>'GP55A 23-24'!E31</f>
        <v>0</v>
      </c>
      <c r="K35" s="208" t="str">
        <f t="shared" si="1"/>
        <v/>
      </c>
      <c r="L35" s="210">
        <f>'GP1 Totals'!R56</f>
        <v>0</v>
      </c>
      <c r="M35" s="210">
        <f>'GP55A 23-24'!G31</f>
        <v>0</v>
      </c>
      <c r="N35" s="208" t="str">
        <f t="shared" si="2"/>
        <v/>
      </c>
      <c r="P35" s="126" t="str">
        <f t="shared" si="3"/>
        <v/>
      </c>
      <c r="R35" s="126" t="str">
        <f t="shared" si="4"/>
        <v/>
      </c>
      <c r="T35" s="126" t="str">
        <f t="shared" si="5"/>
        <v/>
      </c>
      <c r="Y35" s="208">
        <f>'Member Info'!O57</f>
        <v>0</v>
      </c>
    </row>
    <row r="36" spans="2:25" ht="15.75" thickBot="1" x14ac:dyDescent="0.3">
      <c r="B36" s="166">
        <f>'Member Info'!D58</f>
        <v>0</v>
      </c>
      <c r="C36" s="166">
        <f>'Member Info'!E58</f>
        <v>0</v>
      </c>
      <c r="D36" s="169" t="str">
        <f>'Member Info'!G58</f>
        <v/>
      </c>
      <c r="E36" s="205">
        <f>'Member Info'!B58</f>
        <v>0</v>
      </c>
      <c r="F36" s="206">
        <f>'GP1 Totals'!G57</f>
        <v>0</v>
      </c>
      <c r="G36" s="207">
        <f>'GP55A 23-24'!D32</f>
        <v>0</v>
      </c>
      <c r="H36" s="208" t="str">
        <f t="shared" si="0"/>
        <v/>
      </c>
      <c r="I36" s="209">
        <f>'Member Info'!I58</f>
        <v>0</v>
      </c>
      <c r="J36" s="210">
        <f>'GP55A 23-24'!E32</f>
        <v>0</v>
      </c>
      <c r="K36" s="208" t="str">
        <f t="shared" si="1"/>
        <v/>
      </c>
      <c r="L36" s="210">
        <f>'GP1 Totals'!R57</f>
        <v>0</v>
      </c>
      <c r="M36" s="210">
        <f>'GP55A 23-24'!G32</f>
        <v>0</v>
      </c>
      <c r="N36" s="208" t="str">
        <f t="shared" si="2"/>
        <v/>
      </c>
      <c r="P36" s="126" t="str">
        <f t="shared" si="3"/>
        <v/>
      </c>
      <c r="R36" s="126" t="str">
        <f t="shared" si="4"/>
        <v/>
      </c>
      <c r="T36" s="126" t="str">
        <f t="shared" si="5"/>
        <v/>
      </c>
      <c r="Y36" s="208">
        <f>'Member Info'!O58</f>
        <v>0</v>
      </c>
    </row>
    <row r="37" spans="2:25" ht="15.75" thickBot="1" x14ac:dyDescent="0.3">
      <c r="B37" s="166">
        <f>'Member Info'!D59</f>
        <v>0</v>
      </c>
      <c r="C37" s="166">
        <f>'Member Info'!E59</f>
        <v>0</v>
      </c>
      <c r="D37" s="169" t="str">
        <f>'Member Info'!G59</f>
        <v/>
      </c>
      <c r="E37" s="205">
        <f>'Member Info'!B59</f>
        <v>0</v>
      </c>
      <c r="F37" s="206">
        <f>'GP1 Totals'!G58</f>
        <v>0</v>
      </c>
      <c r="G37" s="207">
        <f>'GP55A 23-24'!D33</f>
        <v>0</v>
      </c>
      <c r="H37" s="208" t="str">
        <f t="shared" si="0"/>
        <v/>
      </c>
      <c r="I37" s="209">
        <f>'Member Info'!I59</f>
        <v>0</v>
      </c>
      <c r="J37" s="210">
        <f>'GP55A 23-24'!E33</f>
        <v>0</v>
      </c>
      <c r="K37" s="208" t="str">
        <f t="shared" si="1"/>
        <v/>
      </c>
      <c r="L37" s="210">
        <f>'GP1 Totals'!R58</f>
        <v>0</v>
      </c>
      <c r="M37" s="210">
        <f>'GP55A 23-24'!G33</f>
        <v>0</v>
      </c>
      <c r="N37" s="208" t="str">
        <f t="shared" si="2"/>
        <v/>
      </c>
      <c r="P37" s="126" t="str">
        <f t="shared" si="3"/>
        <v/>
      </c>
      <c r="R37" s="126" t="str">
        <f t="shared" si="4"/>
        <v/>
      </c>
      <c r="T37" s="126" t="str">
        <f t="shared" si="5"/>
        <v/>
      </c>
      <c r="Y37" s="208">
        <f>'Member Info'!O59</f>
        <v>0</v>
      </c>
    </row>
    <row r="38" spans="2:25" ht="15.75" thickBot="1" x14ac:dyDescent="0.3">
      <c r="B38" s="166">
        <f>'Member Info'!D60</f>
        <v>0</v>
      </c>
      <c r="C38" s="166">
        <f>'Member Info'!E60</f>
        <v>0</v>
      </c>
      <c r="D38" s="169" t="str">
        <f>'Member Info'!G60</f>
        <v/>
      </c>
      <c r="E38" s="205">
        <f>'Member Info'!B60</f>
        <v>0</v>
      </c>
      <c r="F38" s="206">
        <f>'GP1 Totals'!G59</f>
        <v>0</v>
      </c>
      <c r="G38" s="207">
        <f>'GP55A 23-24'!D34</f>
        <v>0</v>
      </c>
      <c r="H38" s="208" t="str">
        <f t="shared" si="0"/>
        <v/>
      </c>
      <c r="I38" s="209">
        <f>'Member Info'!I60</f>
        <v>0</v>
      </c>
      <c r="J38" s="210">
        <f>'GP55A 23-24'!E34</f>
        <v>0</v>
      </c>
      <c r="K38" s="208" t="str">
        <f t="shared" si="1"/>
        <v/>
      </c>
      <c r="L38" s="210">
        <f>'GP1 Totals'!R59</f>
        <v>0</v>
      </c>
      <c r="M38" s="210">
        <f>'GP55A 23-24'!G34</f>
        <v>0</v>
      </c>
      <c r="N38" s="208" t="str">
        <f t="shared" si="2"/>
        <v/>
      </c>
      <c r="P38" s="126" t="str">
        <f t="shared" si="3"/>
        <v/>
      </c>
      <c r="R38" s="126" t="str">
        <f t="shared" si="4"/>
        <v/>
      </c>
      <c r="T38" s="126" t="str">
        <f t="shared" si="5"/>
        <v/>
      </c>
      <c r="Y38" s="208">
        <f>'Member Info'!O60</f>
        <v>0</v>
      </c>
    </row>
    <row r="39" spans="2:25" ht="15.75" thickBot="1" x14ac:dyDescent="0.3">
      <c r="B39" s="166">
        <f>'Member Info'!D61</f>
        <v>0</v>
      </c>
      <c r="C39" s="166">
        <f>'Member Info'!E61</f>
        <v>0</v>
      </c>
      <c r="D39" s="169" t="str">
        <f>'Member Info'!G61</f>
        <v/>
      </c>
      <c r="E39" s="205">
        <f>'Member Info'!B61</f>
        <v>0</v>
      </c>
      <c r="F39" s="206">
        <f>'GP1 Totals'!G60</f>
        <v>0</v>
      </c>
      <c r="G39" s="207">
        <f>'GP55A 23-24'!D35</f>
        <v>0</v>
      </c>
      <c r="H39" s="208" t="str">
        <f t="shared" si="0"/>
        <v/>
      </c>
      <c r="I39" s="209">
        <f>'Member Info'!I61</f>
        <v>0</v>
      </c>
      <c r="J39" s="210">
        <f>'GP55A 23-24'!E35</f>
        <v>0</v>
      </c>
      <c r="K39" s="208" t="str">
        <f t="shared" si="1"/>
        <v/>
      </c>
      <c r="L39" s="210">
        <f>'GP1 Totals'!R60</f>
        <v>0</v>
      </c>
      <c r="M39" s="210">
        <f>'GP55A 23-24'!G35</f>
        <v>0</v>
      </c>
      <c r="N39" s="208" t="str">
        <f t="shared" si="2"/>
        <v/>
      </c>
      <c r="P39" s="126" t="str">
        <f t="shared" si="3"/>
        <v/>
      </c>
      <c r="R39" s="126" t="str">
        <f t="shared" si="4"/>
        <v/>
      </c>
      <c r="T39" s="126" t="str">
        <f t="shared" si="5"/>
        <v/>
      </c>
      <c r="Y39" s="208">
        <f>'Member Info'!O61</f>
        <v>0</v>
      </c>
    </row>
    <row r="40" spans="2:25" ht="15.75" thickBot="1" x14ac:dyDescent="0.3">
      <c r="B40" s="166">
        <f>'Member Info'!D62</f>
        <v>0</v>
      </c>
      <c r="C40" s="166">
        <f>'Member Info'!E62</f>
        <v>0</v>
      </c>
      <c r="D40" s="169" t="str">
        <f>'Member Info'!G62</f>
        <v/>
      </c>
      <c r="E40" s="205">
        <f>'Member Info'!B62</f>
        <v>0</v>
      </c>
      <c r="F40" s="206">
        <f>'GP1 Totals'!G61</f>
        <v>0</v>
      </c>
      <c r="G40" s="207">
        <f>'GP55A 23-24'!D36</f>
        <v>0</v>
      </c>
      <c r="H40" s="208" t="str">
        <f t="shared" si="0"/>
        <v/>
      </c>
      <c r="I40" s="209">
        <f>'Member Info'!I62</f>
        <v>0</v>
      </c>
      <c r="J40" s="210">
        <f>'GP55A 23-24'!E36</f>
        <v>0</v>
      </c>
      <c r="K40" s="208" t="str">
        <f t="shared" si="1"/>
        <v/>
      </c>
      <c r="L40" s="210">
        <f>'GP1 Totals'!R61</f>
        <v>0</v>
      </c>
      <c r="M40" s="210">
        <f>'GP55A 23-24'!G36</f>
        <v>0</v>
      </c>
      <c r="N40" s="208" t="str">
        <f t="shared" si="2"/>
        <v/>
      </c>
      <c r="P40" s="126" t="str">
        <f t="shared" si="3"/>
        <v/>
      </c>
      <c r="R40" s="126" t="str">
        <f t="shared" si="4"/>
        <v/>
      </c>
      <c r="T40" s="126" t="str">
        <f t="shared" si="5"/>
        <v/>
      </c>
      <c r="Y40" s="208">
        <f>'Member Info'!O62</f>
        <v>0</v>
      </c>
    </row>
    <row r="41" spans="2:25" ht="15.75" thickBot="1" x14ac:dyDescent="0.3">
      <c r="B41" s="166">
        <f>'Member Info'!D63</f>
        <v>0</v>
      </c>
      <c r="C41" s="166">
        <f>'Member Info'!E63</f>
        <v>0</v>
      </c>
      <c r="D41" s="169" t="str">
        <f>'Member Info'!G63</f>
        <v/>
      </c>
      <c r="E41" s="205">
        <f>'Member Info'!B63</f>
        <v>0</v>
      </c>
      <c r="F41" s="206">
        <f>'GP1 Totals'!G62</f>
        <v>0</v>
      </c>
      <c r="G41" s="207">
        <f>'GP55A 23-24'!D37</f>
        <v>0</v>
      </c>
      <c r="H41" s="208" t="str">
        <f t="shared" si="0"/>
        <v/>
      </c>
      <c r="I41" s="209">
        <f>'Member Info'!I63</f>
        <v>0</v>
      </c>
      <c r="J41" s="210">
        <f>'GP55A 23-24'!E37</f>
        <v>0</v>
      </c>
      <c r="K41" s="208" t="str">
        <f t="shared" si="1"/>
        <v/>
      </c>
      <c r="L41" s="210">
        <f>'GP1 Totals'!R62</f>
        <v>0</v>
      </c>
      <c r="M41" s="210">
        <f>'GP55A 23-24'!G37</f>
        <v>0</v>
      </c>
      <c r="N41" s="208" t="str">
        <f t="shared" si="2"/>
        <v/>
      </c>
      <c r="P41" s="126" t="str">
        <f t="shared" si="3"/>
        <v/>
      </c>
      <c r="R41" s="126" t="str">
        <f t="shared" si="4"/>
        <v/>
      </c>
      <c r="T41" s="126" t="str">
        <f t="shared" si="5"/>
        <v/>
      </c>
      <c r="Y41" s="208">
        <f>'Member Info'!O63</f>
        <v>0</v>
      </c>
    </row>
    <row r="42" spans="2:25" ht="15.75" thickBot="1" x14ac:dyDescent="0.3">
      <c r="B42" s="166">
        <f>'Member Info'!D64</f>
        <v>0</v>
      </c>
      <c r="C42" s="166">
        <f>'Member Info'!E64</f>
        <v>0</v>
      </c>
      <c r="D42" s="169" t="str">
        <f>'Member Info'!G64</f>
        <v/>
      </c>
      <c r="E42" s="205">
        <f>'Member Info'!B64</f>
        <v>0</v>
      </c>
      <c r="F42" s="206">
        <f>'GP1 Totals'!G63</f>
        <v>0</v>
      </c>
      <c r="G42" s="207">
        <f>'GP55A 23-24'!D38</f>
        <v>0</v>
      </c>
      <c r="H42" s="208" t="str">
        <f t="shared" si="0"/>
        <v/>
      </c>
      <c r="I42" s="209">
        <f>'Member Info'!I64</f>
        <v>0</v>
      </c>
      <c r="J42" s="210">
        <f>'GP55A 23-24'!E38</f>
        <v>0</v>
      </c>
      <c r="K42" s="208" t="str">
        <f t="shared" si="1"/>
        <v/>
      </c>
      <c r="L42" s="210">
        <f>'GP1 Totals'!R63</f>
        <v>0</v>
      </c>
      <c r="M42" s="210">
        <f>'GP55A 23-24'!G38</f>
        <v>0</v>
      </c>
      <c r="N42" s="208" t="str">
        <f t="shared" si="2"/>
        <v/>
      </c>
      <c r="P42" s="126" t="str">
        <f t="shared" si="3"/>
        <v/>
      </c>
      <c r="R42" s="126" t="str">
        <f t="shared" si="4"/>
        <v/>
      </c>
      <c r="T42" s="126" t="str">
        <f t="shared" si="5"/>
        <v/>
      </c>
      <c r="Y42" s="208">
        <f>'Member Info'!O64</f>
        <v>0</v>
      </c>
    </row>
    <row r="43" spans="2:25" ht="15.75" thickBot="1" x14ac:dyDescent="0.3">
      <c r="B43" s="166">
        <f>'Member Info'!D65</f>
        <v>0</v>
      </c>
      <c r="C43" s="166">
        <f>'Member Info'!E65</f>
        <v>0</v>
      </c>
      <c r="D43" s="169" t="str">
        <f>'Member Info'!G65</f>
        <v/>
      </c>
      <c r="E43" s="205">
        <f>'Member Info'!B65</f>
        <v>0</v>
      </c>
      <c r="F43" s="206">
        <f>'GP1 Totals'!G64</f>
        <v>0</v>
      </c>
      <c r="G43" s="207">
        <f>'GP55A 23-24'!D39</f>
        <v>0</v>
      </c>
      <c r="H43" s="208" t="str">
        <f t="shared" si="0"/>
        <v/>
      </c>
      <c r="I43" s="209">
        <f>'Member Info'!I65</f>
        <v>0</v>
      </c>
      <c r="J43" s="210">
        <f>'GP55A 23-24'!E39</f>
        <v>0</v>
      </c>
      <c r="K43" s="208" t="str">
        <f t="shared" si="1"/>
        <v/>
      </c>
      <c r="L43" s="210">
        <f>'GP1 Totals'!R64</f>
        <v>0</v>
      </c>
      <c r="M43" s="210">
        <f>'GP55A 23-24'!G39</f>
        <v>0</v>
      </c>
      <c r="N43" s="208" t="str">
        <f t="shared" si="2"/>
        <v/>
      </c>
      <c r="P43" s="126" t="str">
        <f t="shared" si="3"/>
        <v/>
      </c>
      <c r="R43" s="126" t="str">
        <f t="shared" si="4"/>
        <v/>
      </c>
      <c r="T43" s="126" t="str">
        <f t="shared" si="5"/>
        <v/>
      </c>
      <c r="Y43" s="208">
        <f>'Member Info'!O65</f>
        <v>0</v>
      </c>
    </row>
    <row r="44" spans="2:25" ht="15.75" thickBot="1" x14ac:dyDescent="0.3">
      <c r="B44" s="166">
        <f>'Member Info'!D66</f>
        <v>0</v>
      </c>
      <c r="C44" s="166">
        <f>'Member Info'!E66</f>
        <v>0</v>
      </c>
      <c r="D44" s="169" t="str">
        <f>'Member Info'!G66</f>
        <v/>
      </c>
      <c r="E44" s="205">
        <f>'Member Info'!B66</f>
        <v>0</v>
      </c>
      <c r="F44" s="206">
        <f>'GP1 Totals'!G65</f>
        <v>0</v>
      </c>
      <c r="G44" s="207">
        <f>'GP55A 23-24'!D40</f>
        <v>0</v>
      </c>
      <c r="H44" s="208" t="str">
        <f t="shared" si="0"/>
        <v/>
      </c>
      <c r="I44" s="209">
        <f>'Member Info'!I66</f>
        <v>0</v>
      </c>
      <c r="J44" s="210">
        <f>'GP55A 23-24'!E40</f>
        <v>0</v>
      </c>
      <c r="K44" s="208" t="str">
        <f t="shared" si="1"/>
        <v/>
      </c>
      <c r="L44" s="210">
        <f>'GP1 Totals'!R65</f>
        <v>0</v>
      </c>
      <c r="M44" s="210">
        <f>'GP55A 23-24'!G40</f>
        <v>0</v>
      </c>
      <c r="N44" s="208" t="str">
        <f t="shared" si="2"/>
        <v/>
      </c>
      <c r="P44" s="126" t="str">
        <f t="shared" si="3"/>
        <v/>
      </c>
      <c r="R44" s="126" t="str">
        <f t="shared" si="4"/>
        <v/>
      </c>
      <c r="T44" s="126" t="str">
        <f t="shared" si="5"/>
        <v/>
      </c>
      <c r="Y44" s="208">
        <f>'Member Info'!O66</f>
        <v>0</v>
      </c>
    </row>
    <row r="45" spans="2:25" ht="15.75" thickBot="1" x14ac:dyDescent="0.3">
      <c r="B45" s="166">
        <f>'Member Info'!D67</f>
        <v>0</v>
      </c>
      <c r="C45" s="166">
        <f>'Member Info'!E67</f>
        <v>0</v>
      </c>
      <c r="D45" s="169" t="str">
        <f>'Member Info'!G67</f>
        <v/>
      </c>
      <c r="E45" s="205">
        <f>'Member Info'!B67</f>
        <v>0</v>
      </c>
      <c r="F45" s="206">
        <f>'GP1 Totals'!G66</f>
        <v>0</v>
      </c>
      <c r="G45" s="207">
        <f>'GP55A 23-24'!D41</f>
        <v>0</v>
      </c>
      <c r="H45" s="208" t="str">
        <f t="shared" si="0"/>
        <v/>
      </c>
      <c r="I45" s="209">
        <f>'Member Info'!I67</f>
        <v>0</v>
      </c>
      <c r="J45" s="210">
        <f>'GP55A 23-24'!E41</f>
        <v>0</v>
      </c>
      <c r="K45" s="208" t="str">
        <f t="shared" ref="K45:K80" si="6">IF($B45=0,"",IF(AND(R45&gt;$P$3,R45&lt;$Q$3),"Match","Does Not Match"))</f>
        <v/>
      </c>
      <c r="L45" s="210">
        <f>'GP1 Totals'!R66</f>
        <v>0</v>
      </c>
      <c r="M45" s="210">
        <f>'GP55A 23-24'!G41</f>
        <v>0</v>
      </c>
      <c r="N45" s="208" t="str">
        <f t="shared" ref="N45:N80" si="7">IF($B45=0,"",IF(AND(T45&gt;$P$3,T45&lt;$Q$3),"Match","Does Not Match"))</f>
        <v/>
      </c>
      <c r="P45" s="126" t="str">
        <f t="shared" ref="P45:P62" si="8">IF($B45=0,"",(F45/G45)*100)</f>
        <v/>
      </c>
      <c r="R45" s="126" t="str">
        <f t="shared" ref="R45:R62" si="9">IF($B45=0,"",(I45/J45)*100)</f>
        <v/>
      </c>
      <c r="T45" s="126" t="str">
        <f t="shared" ref="T45:T62" si="10">IF($B45=0,"",(L45/M45)*100)</f>
        <v/>
      </c>
      <c r="Y45" s="208">
        <f>'Member Info'!O67</f>
        <v>0</v>
      </c>
    </row>
    <row r="46" spans="2:25" ht="15.75" thickBot="1" x14ac:dyDescent="0.3">
      <c r="B46" s="166">
        <f>'Member Info'!D68</f>
        <v>0</v>
      </c>
      <c r="C46" s="166">
        <f>'Member Info'!E68</f>
        <v>0</v>
      </c>
      <c r="D46" s="169" t="str">
        <f>'Member Info'!G68</f>
        <v/>
      </c>
      <c r="E46" s="205">
        <f>'Member Info'!B68</f>
        <v>0</v>
      </c>
      <c r="F46" s="206">
        <f>'GP1 Totals'!G67</f>
        <v>0</v>
      </c>
      <c r="G46" s="207">
        <f>'GP55A 23-24'!D42</f>
        <v>0</v>
      </c>
      <c r="H46" s="208" t="str">
        <f t="shared" ref="H46:H80" si="11">IF($B46=0,"",IF(AND(P46&gt;$P$3,P46&lt;$Q$3),"Match","Does Not Match"))</f>
        <v/>
      </c>
      <c r="I46" s="209">
        <f>'Member Info'!I68</f>
        <v>0</v>
      </c>
      <c r="J46" s="210">
        <f>'GP55A 23-24'!E42</f>
        <v>0</v>
      </c>
      <c r="K46" s="208" t="str">
        <f t="shared" si="6"/>
        <v/>
      </c>
      <c r="L46" s="210">
        <f>'GP1 Totals'!R67</f>
        <v>0</v>
      </c>
      <c r="M46" s="210">
        <f>'GP55A 23-24'!G42</f>
        <v>0</v>
      </c>
      <c r="N46" s="208" t="str">
        <f t="shared" si="7"/>
        <v/>
      </c>
      <c r="P46" s="126" t="str">
        <f t="shared" si="8"/>
        <v/>
      </c>
      <c r="R46" s="126" t="str">
        <f t="shared" si="9"/>
        <v/>
      </c>
      <c r="T46" s="126" t="str">
        <f t="shared" si="10"/>
        <v/>
      </c>
      <c r="Y46" s="208">
        <f>'Member Info'!O68</f>
        <v>0</v>
      </c>
    </row>
    <row r="47" spans="2:25" ht="15.75" thickBot="1" x14ac:dyDescent="0.3">
      <c r="B47" s="166">
        <f>'Member Info'!D69</f>
        <v>0</v>
      </c>
      <c r="C47" s="166">
        <f>'Member Info'!E69</f>
        <v>0</v>
      </c>
      <c r="D47" s="169" t="str">
        <f>'Member Info'!G69</f>
        <v/>
      </c>
      <c r="E47" s="205">
        <f>'Member Info'!B69</f>
        <v>0</v>
      </c>
      <c r="F47" s="206">
        <f>'GP1 Totals'!G68</f>
        <v>0</v>
      </c>
      <c r="G47" s="207">
        <f>'GP55A 23-24'!D43</f>
        <v>0</v>
      </c>
      <c r="H47" s="208" t="str">
        <f t="shared" si="11"/>
        <v/>
      </c>
      <c r="I47" s="209">
        <f>'Member Info'!I69</f>
        <v>0</v>
      </c>
      <c r="J47" s="210">
        <f>'GP55A 23-24'!E43</f>
        <v>0</v>
      </c>
      <c r="K47" s="208" t="str">
        <f t="shared" si="6"/>
        <v/>
      </c>
      <c r="L47" s="210">
        <f>'GP1 Totals'!R68</f>
        <v>0</v>
      </c>
      <c r="M47" s="210">
        <f>'GP55A 23-24'!G43</f>
        <v>0</v>
      </c>
      <c r="N47" s="208" t="str">
        <f t="shared" si="7"/>
        <v/>
      </c>
      <c r="P47" s="126" t="str">
        <f t="shared" si="8"/>
        <v/>
      </c>
      <c r="R47" s="126" t="str">
        <f t="shared" si="9"/>
        <v/>
      </c>
      <c r="T47" s="126" t="str">
        <f t="shared" si="10"/>
        <v/>
      </c>
      <c r="Y47" s="208">
        <f>'Member Info'!O69</f>
        <v>0</v>
      </c>
    </row>
    <row r="48" spans="2:25" ht="15.75" thickBot="1" x14ac:dyDescent="0.3">
      <c r="B48" s="166">
        <f>'Member Info'!D70</f>
        <v>0</v>
      </c>
      <c r="C48" s="166">
        <f>'Member Info'!E70</f>
        <v>0</v>
      </c>
      <c r="D48" s="169" t="str">
        <f>'Member Info'!G70</f>
        <v/>
      </c>
      <c r="E48" s="205">
        <f>'Member Info'!B70</f>
        <v>0</v>
      </c>
      <c r="F48" s="206">
        <f>'GP1 Totals'!G69</f>
        <v>0</v>
      </c>
      <c r="G48" s="207">
        <f>'GP55A 23-24'!D44</f>
        <v>0</v>
      </c>
      <c r="H48" s="208" t="str">
        <f t="shared" si="11"/>
        <v/>
      </c>
      <c r="I48" s="209">
        <f>'Member Info'!I70</f>
        <v>0</v>
      </c>
      <c r="J48" s="210">
        <f>'GP55A 23-24'!E44</f>
        <v>0</v>
      </c>
      <c r="K48" s="208" t="str">
        <f t="shared" si="6"/>
        <v/>
      </c>
      <c r="L48" s="210">
        <f>'GP1 Totals'!R69</f>
        <v>0</v>
      </c>
      <c r="M48" s="210">
        <f>'GP55A 23-24'!G44</f>
        <v>0</v>
      </c>
      <c r="N48" s="208" t="str">
        <f t="shared" si="7"/>
        <v/>
      </c>
      <c r="P48" s="126" t="str">
        <f t="shared" si="8"/>
        <v/>
      </c>
      <c r="R48" s="126" t="str">
        <f t="shared" si="9"/>
        <v/>
      </c>
      <c r="T48" s="126" t="str">
        <f t="shared" si="10"/>
        <v/>
      </c>
      <c r="Y48" s="208">
        <f>'Member Info'!O70</f>
        <v>0</v>
      </c>
    </row>
    <row r="49" spans="2:25" ht="15.75" thickBot="1" x14ac:dyDescent="0.3">
      <c r="B49" s="166">
        <f>'Member Info'!D71</f>
        <v>0</v>
      </c>
      <c r="C49" s="166">
        <f>'Member Info'!E71</f>
        <v>0</v>
      </c>
      <c r="D49" s="169" t="str">
        <f>'Member Info'!G71</f>
        <v/>
      </c>
      <c r="E49" s="205">
        <f>'Member Info'!B71</f>
        <v>0</v>
      </c>
      <c r="F49" s="206">
        <f>'GP1 Totals'!G70</f>
        <v>0</v>
      </c>
      <c r="G49" s="207">
        <f>'GP55A 23-24'!D45</f>
        <v>0</v>
      </c>
      <c r="H49" s="208" t="str">
        <f t="shared" si="11"/>
        <v/>
      </c>
      <c r="I49" s="209">
        <f>'Member Info'!I71</f>
        <v>0</v>
      </c>
      <c r="J49" s="210">
        <f>'GP55A 23-24'!E45</f>
        <v>0</v>
      </c>
      <c r="K49" s="208" t="str">
        <f t="shared" si="6"/>
        <v/>
      </c>
      <c r="L49" s="210">
        <f>'GP1 Totals'!R70</f>
        <v>0</v>
      </c>
      <c r="M49" s="210">
        <f>'GP55A 23-24'!G45</f>
        <v>0</v>
      </c>
      <c r="N49" s="208" t="str">
        <f t="shared" si="7"/>
        <v/>
      </c>
      <c r="P49" s="126" t="str">
        <f t="shared" si="8"/>
        <v/>
      </c>
      <c r="R49" s="126" t="str">
        <f t="shared" si="9"/>
        <v/>
      </c>
      <c r="T49" s="126" t="str">
        <f t="shared" si="10"/>
        <v/>
      </c>
      <c r="Y49" s="208">
        <f>'Member Info'!O71</f>
        <v>0</v>
      </c>
    </row>
    <row r="50" spans="2:25" ht="15.75" thickBot="1" x14ac:dyDescent="0.3">
      <c r="B50" s="166">
        <f>'Member Info'!D72</f>
        <v>0</v>
      </c>
      <c r="C50" s="166">
        <f>'Member Info'!E72</f>
        <v>0</v>
      </c>
      <c r="D50" s="169" t="str">
        <f>'Member Info'!G72</f>
        <v/>
      </c>
      <c r="E50" s="205">
        <f>'Member Info'!B72</f>
        <v>0</v>
      </c>
      <c r="F50" s="206">
        <f>'GP1 Totals'!G71</f>
        <v>0</v>
      </c>
      <c r="G50" s="207">
        <f>'GP55A 23-24'!D46</f>
        <v>0</v>
      </c>
      <c r="H50" s="208" t="str">
        <f t="shared" si="11"/>
        <v/>
      </c>
      <c r="I50" s="209">
        <f>'Member Info'!I72</f>
        <v>0</v>
      </c>
      <c r="J50" s="210">
        <f>'GP55A 23-24'!E46</f>
        <v>0</v>
      </c>
      <c r="K50" s="208" t="str">
        <f t="shared" si="6"/>
        <v/>
      </c>
      <c r="L50" s="210">
        <f>'GP1 Totals'!R71</f>
        <v>0</v>
      </c>
      <c r="M50" s="210">
        <f>'GP55A 23-24'!G46</f>
        <v>0</v>
      </c>
      <c r="N50" s="208" t="str">
        <f t="shared" si="7"/>
        <v/>
      </c>
      <c r="P50" s="126" t="str">
        <f t="shared" si="8"/>
        <v/>
      </c>
      <c r="R50" s="126" t="str">
        <f t="shared" si="9"/>
        <v/>
      </c>
      <c r="T50" s="126" t="str">
        <f t="shared" si="10"/>
        <v/>
      </c>
      <c r="Y50" s="208">
        <f>'Member Info'!O72</f>
        <v>0</v>
      </c>
    </row>
    <row r="51" spans="2:25" ht="15.75" thickBot="1" x14ac:dyDescent="0.3">
      <c r="B51" s="166">
        <f>'Member Info'!D73</f>
        <v>0</v>
      </c>
      <c r="C51" s="166">
        <f>'Member Info'!E73</f>
        <v>0</v>
      </c>
      <c r="D51" s="169" t="str">
        <f>'Member Info'!G73</f>
        <v/>
      </c>
      <c r="E51" s="205">
        <f>'Member Info'!B73</f>
        <v>0</v>
      </c>
      <c r="F51" s="206">
        <f>'GP1 Totals'!G72</f>
        <v>0</v>
      </c>
      <c r="G51" s="207">
        <f>'GP55A 23-24'!D47</f>
        <v>0</v>
      </c>
      <c r="H51" s="208" t="str">
        <f t="shared" si="11"/>
        <v/>
      </c>
      <c r="I51" s="209">
        <f>'Member Info'!I73</f>
        <v>0</v>
      </c>
      <c r="J51" s="210">
        <f>'GP55A 23-24'!E47</f>
        <v>0</v>
      </c>
      <c r="K51" s="208" t="str">
        <f t="shared" si="6"/>
        <v/>
      </c>
      <c r="L51" s="210">
        <f>'GP1 Totals'!R72</f>
        <v>0</v>
      </c>
      <c r="M51" s="210">
        <f>'GP55A 23-24'!G47</f>
        <v>0</v>
      </c>
      <c r="N51" s="208" t="str">
        <f t="shared" si="7"/>
        <v/>
      </c>
      <c r="P51" s="126" t="str">
        <f t="shared" si="8"/>
        <v/>
      </c>
      <c r="R51" s="126" t="str">
        <f t="shared" si="9"/>
        <v/>
      </c>
      <c r="T51" s="126" t="str">
        <f t="shared" si="10"/>
        <v/>
      </c>
      <c r="Y51" s="208">
        <f>'Member Info'!O73</f>
        <v>0</v>
      </c>
    </row>
    <row r="52" spans="2:25" ht="15.75" thickBot="1" x14ac:dyDescent="0.3">
      <c r="B52" s="166">
        <f>'Member Info'!D74</f>
        <v>0</v>
      </c>
      <c r="C52" s="166">
        <f>'Member Info'!E74</f>
        <v>0</v>
      </c>
      <c r="D52" s="169" t="str">
        <f>'Member Info'!G74</f>
        <v/>
      </c>
      <c r="E52" s="205">
        <f>'Member Info'!B74</f>
        <v>0</v>
      </c>
      <c r="F52" s="206">
        <f>'GP1 Totals'!G73</f>
        <v>0</v>
      </c>
      <c r="G52" s="207">
        <f>'GP55A 23-24'!D48</f>
        <v>0</v>
      </c>
      <c r="H52" s="208" t="str">
        <f t="shared" si="11"/>
        <v/>
      </c>
      <c r="I52" s="209">
        <f>'Member Info'!I74</f>
        <v>0</v>
      </c>
      <c r="J52" s="210">
        <f>'GP55A 23-24'!E48</f>
        <v>0</v>
      </c>
      <c r="K52" s="208" t="str">
        <f t="shared" si="6"/>
        <v/>
      </c>
      <c r="L52" s="210">
        <f>'GP1 Totals'!R73</f>
        <v>0</v>
      </c>
      <c r="M52" s="210">
        <f>'GP55A 23-24'!G48</f>
        <v>0</v>
      </c>
      <c r="N52" s="208" t="str">
        <f t="shared" si="7"/>
        <v/>
      </c>
      <c r="P52" s="126" t="str">
        <f t="shared" si="8"/>
        <v/>
      </c>
      <c r="R52" s="126" t="str">
        <f t="shared" si="9"/>
        <v/>
      </c>
      <c r="T52" s="126" t="str">
        <f t="shared" si="10"/>
        <v/>
      </c>
      <c r="Y52" s="208">
        <f>'Member Info'!O74</f>
        <v>0</v>
      </c>
    </row>
    <row r="53" spans="2:25" ht="15.75" thickBot="1" x14ac:dyDescent="0.3">
      <c r="B53" s="166">
        <f>'Member Info'!D75</f>
        <v>0</v>
      </c>
      <c r="C53" s="166">
        <f>'Member Info'!E75</f>
        <v>0</v>
      </c>
      <c r="D53" s="169" t="str">
        <f>'Member Info'!G75</f>
        <v/>
      </c>
      <c r="E53" s="205">
        <f>'Member Info'!B75</f>
        <v>0</v>
      </c>
      <c r="F53" s="206">
        <f>'GP1 Totals'!G74</f>
        <v>0</v>
      </c>
      <c r="G53" s="207">
        <f>'GP55A 23-24'!D49</f>
        <v>0</v>
      </c>
      <c r="H53" s="208" t="str">
        <f t="shared" si="11"/>
        <v/>
      </c>
      <c r="I53" s="209">
        <f>'Member Info'!I75</f>
        <v>0</v>
      </c>
      <c r="J53" s="210">
        <f>'GP55A 23-24'!E49</f>
        <v>0</v>
      </c>
      <c r="K53" s="208" t="str">
        <f t="shared" si="6"/>
        <v/>
      </c>
      <c r="L53" s="210">
        <f>'GP1 Totals'!R74</f>
        <v>0</v>
      </c>
      <c r="M53" s="210">
        <f>'GP55A 23-24'!G49</f>
        <v>0</v>
      </c>
      <c r="N53" s="208" t="str">
        <f t="shared" si="7"/>
        <v/>
      </c>
      <c r="P53" s="126" t="str">
        <f t="shared" si="8"/>
        <v/>
      </c>
      <c r="R53" s="126" t="str">
        <f t="shared" si="9"/>
        <v/>
      </c>
      <c r="T53" s="126" t="str">
        <f t="shared" si="10"/>
        <v/>
      </c>
      <c r="Y53" s="208">
        <f>'Member Info'!O75</f>
        <v>0</v>
      </c>
    </row>
    <row r="54" spans="2:25" ht="15.75" thickBot="1" x14ac:dyDescent="0.3">
      <c r="B54" s="166">
        <f>'Member Info'!D76</f>
        <v>0</v>
      </c>
      <c r="C54" s="166">
        <f>'Member Info'!E76</f>
        <v>0</v>
      </c>
      <c r="D54" s="169" t="str">
        <f>'Member Info'!G76</f>
        <v/>
      </c>
      <c r="E54" s="205">
        <f>'Member Info'!B76</f>
        <v>0</v>
      </c>
      <c r="F54" s="206">
        <f>'GP1 Totals'!G75</f>
        <v>0</v>
      </c>
      <c r="G54" s="207">
        <f>'GP55A 23-24'!D50</f>
        <v>0</v>
      </c>
      <c r="H54" s="208" t="str">
        <f t="shared" si="11"/>
        <v/>
      </c>
      <c r="I54" s="209">
        <f>'Member Info'!I76</f>
        <v>0</v>
      </c>
      <c r="J54" s="210">
        <f>'GP55A 23-24'!E50</f>
        <v>0</v>
      </c>
      <c r="K54" s="208" t="str">
        <f t="shared" si="6"/>
        <v/>
      </c>
      <c r="L54" s="210">
        <f>'GP1 Totals'!R75</f>
        <v>0</v>
      </c>
      <c r="M54" s="210">
        <f>'GP55A 23-24'!G50</f>
        <v>0</v>
      </c>
      <c r="N54" s="208" t="str">
        <f t="shared" si="7"/>
        <v/>
      </c>
      <c r="P54" s="126" t="str">
        <f t="shared" si="8"/>
        <v/>
      </c>
      <c r="R54" s="126" t="str">
        <f t="shared" si="9"/>
        <v/>
      </c>
      <c r="T54" s="126" t="str">
        <f t="shared" si="10"/>
        <v/>
      </c>
      <c r="Y54" s="208">
        <f>'Member Info'!O76</f>
        <v>0</v>
      </c>
    </row>
    <row r="55" spans="2:25" ht="15.75" thickBot="1" x14ac:dyDescent="0.3">
      <c r="B55" s="166">
        <f>'Member Info'!D77</f>
        <v>0</v>
      </c>
      <c r="C55" s="166">
        <f>'Member Info'!E77</f>
        <v>0</v>
      </c>
      <c r="D55" s="169" t="str">
        <f>'Member Info'!G77</f>
        <v/>
      </c>
      <c r="E55" s="205">
        <f>'Member Info'!B77</f>
        <v>0</v>
      </c>
      <c r="F55" s="206">
        <f>'GP1 Totals'!G76</f>
        <v>0</v>
      </c>
      <c r="G55" s="207">
        <f>'GP55A 23-24'!D51</f>
        <v>0</v>
      </c>
      <c r="H55" s="208" t="str">
        <f t="shared" si="11"/>
        <v/>
      </c>
      <c r="I55" s="209">
        <f>'Member Info'!I77</f>
        <v>0</v>
      </c>
      <c r="J55" s="210">
        <f>'GP55A 23-24'!E51</f>
        <v>0</v>
      </c>
      <c r="K55" s="208" t="str">
        <f t="shared" si="6"/>
        <v/>
      </c>
      <c r="L55" s="210">
        <f>'GP1 Totals'!R76</f>
        <v>0</v>
      </c>
      <c r="M55" s="210">
        <f>'GP55A 23-24'!G51</f>
        <v>0</v>
      </c>
      <c r="N55" s="208" t="str">
        <f t="shared" si="7"/>
        <v/>
      </c>
      <c r="P55" s="126" t="str">
        <f t="shared" si="8"/>
        <v/>
      </c>
      <c r="R55" s="126" t="str">
        <f t="shared" si="9"/>
        <v/>
      </c>
      <c r="T55" s="126" t="str">
        <f t="shared" si="10"/>
        <v/>
      </c>
      <c r="Y55" s="208">
        <f>'Member Info'!O77</f>
        <v>0</v>
      </c>
    </row>
    <row r="56" spans="2:25" ht="15.75" thickBot="1" x14ac:dyDescent="0.3">
      <c r="B56" s="166">
        <f>'Member Info'!D78</f>
        <v>0</v>
      </c>
      <c r="C56" s="166">
        <f>'Member Info'!E78</f>
        <v>0</v>
      </c>
      <c r="D56" s="169" t="str">
        <f>'Member Info'!G78</f>
        <v/>
      </c>
      <c r="E56" s="205">
        <f>'Member Info'!B78</f>
        <v>0</v>
      </c>
      <c r="F56" s="206">
        <f>'GP1 Totals'!G77</f>
        <v>0</v>
      </c>
      <c r="G56" s="207">
        <f>'GP55A 23-24'!D52</f>
        <v>0</v>
      </c>
      <c r="H56" s="208" t="str">
        <f t="shared" si="11"/>
        <v/>
      </c>
      <c r="I56" s="209">
        <f>'Member Info'!I78</f>
        <v>0</v>
      </c>
      <c r="J56" s="210">
        <f>'GP55A 23-24'!E52</f>
        <v>0</v>
      </c>
      <c r="K56" s="208" t="str">
        <f t="shared" si="6"/>
        <v/>
      </c>
      <c r="L56" s="210">
        <f>'GP1 Totals'!R77</f>
        <v>0</v>
      </c>
      <c r="M56" s="210">
        <f>'GP55A 23-24'!G52</f>
        <v>0</v>
      </c>
      <c r="N56" s="208" t="str">
        <f t="shared" si="7"/>
        <v/>
      </c>
      <c r="P56" s="126" t="str">
        <f t="shared" si="8"/>
        <v/>
      </c>
      <c r="R56" s="126" t="str">
        <f t="shared" si="9"/>
        <v/>
      </c>
      <c r="T56" s="126" t="str">
        <f t="shared" si="10"/>
        <v/>
      </c>
      <c r="Y56" s="208">
        <f>'Member Info'!O78</f>
        <v>0</v>
      </c>
    </row>
    <row r="57" spans="2:25" ht="15.75" thickBot="1" x14ac:dyDescent="0.3">
      <c r="B57" s="166">
        <f>'Member Info'!D79</f>
        <v>0</v>
      </c>
      <c r="C57" s="166">
        <f>'Member Info'!E79</f>
        <v>0</v>
      </c>
      <c r="D57" s="169" t="str">
        <f>'Member Info'!G79</f>
        <v/>
      </c>
      <c r="E57" s="205">
        <f>'Member Info'!B79</f>
        <v>0</v>
      </c>
      <c r="F57" s="206">
        <f>'GP1 Totals'!G78</f>
        <v>0</v>
      </c>
      <c r="G57" s="207">
        <f>'GP55A 23-24'!D53</f>
        <v>0</v>
      </c>
      <c r="H57" s="208" t="str">
        <f t="shared" si="11"/>
        <v/>
      </c>
      <c r="I57" s="209">
        <f>'Member Info'!I79</f>
        <v>0</v>
      </c>
      <c r="J57" s="210">
        <f>'GP55A 23-24'!E53</f>
        <v>0</v>
      </c>
      <c r="K57" s="208" t="str">
        <f t="shared" si="6"/>
        <v/>
      </c>
      <c r="L57" s="210">
        <f>'GP1 Totals'!R78</f>
        <v>0</v>
      </c>
      <c r="M57" s="210">
        <f>'GP55A 23-24'!G53</f>
        <v>0</v>
      </c>
      <c r="N57" s="208" t="str">
        <f t="shared" si="7"/>
        <v/>
      </c>
      <c r="P57" s="126" t="str">
        <f t="shared" si="8"/>
        <v/>
      </c>
      <c r="R57" s="126" t="str">
        <f t="shared" si="9"/>
        <v/>
      </c>
      <c r="T57" s="126" t="str">
        <f t="shared" si="10"/>
        <v/>
      </c>
      <c r="Y57" s="208">
        <f>'Member Info'!O79</f>
        <v>0</v>
      </c>
    </row>
    <row r="58" spans="2:25" ht="15.75" thickBot="1" x14ac:dyDescent="0.3">
      <c r="B58" s="166">
        <f>'Member Info'!D80</f>
        <v>0</v>
      </c>
      <c r="C58" s="166">
        <f>'Member Info'!E80</f>
        <v>0</v>
      </c>
      <c r="D58" s="169" t="str">
        <f>'Member Info'!G80</f>
        <v/>
      </c>
      <c r="E58" s="205">
        <f>'Member Info'!B80</f>
        <v>0</v>
      </c>
      <c r="F58" s="206">
        <f>'GP1 Totals'!G79</f>
        <v>0</v>
      </c>
      <c r="G58" s="207">
        <f>'GP55A 23-24'!D54</f>
        <v>0</v>
      </c>
      <c r="H58" s="208" t="str">
        <f t="shared" si="11"/>
        <v/>
      </c>
      <c r="I58" s="209">
        <f>'Member Info'!I80</f>
        <v>0</v>
      </c>
      <c r="J58" s="210">
        <f>'GP55A 23-24'!E54</f>
        <v>0</v>
      </c>
      <c r="K58" s="208" t="str">
        <f t="shared" si="6"/>
        <v/>
      </c>
      <c r="L58" s="210">
        <f>'GP1 Totals'!R79</f>
        <v>0</v>
      </c>
      <c r="M58" s="210">
        <f>'GP55A 23-24'!G54</f>
        <v>0</v>
      </c>
      <c r="N58" s="208" t="str">
        <f t="shared" si="7"/>
        <v/>
      </c>
      <c r="P58" s="126" t="str">
        <f t="shared" si="8"/>
        <v/>
      </c>
      <c r="R58" s="126" t="str">
        <f t="shared" si="9"/>
        <v/>
      </c>
      <c r="T58" s="126" t="str">
        <f t="shared" si="10"/>
        <v/>
      </c>
      <c r="Y58" s="208">
        <f>'Member Info'!O80</f>
        <v>0</v>
      </c>
    </row>
    <row r="59" spans="2:25" ht="15.75" thickBot="1" x14ac:dyDescent="0.3">
      <c r="B59" s="166">
        <f>'Member Info'!D81</f>
        <v>0</v>
      </c>
      <c r="C59" s="166">
        <f>'Member Info'!E81</f>
        <v>0</v>
      </c>
      <c r="D59" s="169" t="str">
        <f>'Member Info'!G81</f>
        <v/>
      </c>
      <c r="E59" s="205">
        <f>'Member Info'!B81</f>
        <v>0</v>
      </c>
      <c r="F59" s="206">
        <f>'GP1 Totals'!G80</f>
        <v>0</v>
      </c>
      <c r="G59" s="207">
        <f>'GP55A 23-24'!D55</f>
        <v>0</v>
      </c>
      <c r="H59" s="208" t="str">
        <f t="shared" si="11"/>
        <v/>
      </c>
      <c r="I59" s="209">
        <f>'Member Info'!I81</f>
        <v>0</v>
      </c>
      <c r="J59" s="210">
        <f>'GP55A 23-24'!E55</f>
        <v>0</v>
      </c>
      <c r="K59" s="208" t="str">
        <f t="shared" si="6"/>
        <v/>
      </c>
      <c r="L59" s="210">
        <f>'GP1 Totals'!R80</f>
        <v>0</v>
      </c>
      <c r="M59" s="210">
        <f>'GP55A 23-24'!G55</f>
        <v>0</v>
      </c>
      <c r="N59" s="208" t="str">
        <f t="shared" si="7"/>
        <v/>
      </c>
      <c r="P59" s="126" t="str">
        <f t="shared" si="8"/>
        <v/>
      </c>
      <c r="R59" s="126" t="str">
        <f t="shared" si="9"/>
        <v/>
      </c>
      <c r="T59" s="126" t="str">
        <f t="shared" si="10"/>
        <v/>
      </c>
      <c r="Y59" s="208">
        <f>'Member Info'!O81</f>
        <v>0</v>
      </c>
    </row>
    <row r="60" spans="2:25" ht="15.75" thickBot="1" x14ac:dyDescent="0.3">
      <c r="B60" s="166">
        <f>'Member Info'!D82</f>
        <v>0</v>
      </c>
      <c r="C60" s="166">
        <f>'Member Info'!E82</f>
        <v>0</v>
      </c>
      <c r="D60" s="169" t="str">
        <f>'Member Info'!G82</f>
        <v/>
      </c>
      <c r="E60" s="205">
        <f>'Member Info'!B82</f>
        <v>0</v>
      </c>
      <c r="F60" s="206">
        <f>'GP1 Totals'!G81</f>
        <v>0</v>
      </c>
      <c r="G60" s="207">
        <f>'GP55A 23-24'!D56</f>
        <v>0</v>
      </c>
      <c r="H60" s="208" t="str">
        <f t="shared" si="11"/>
        <v/>
      </c>
      <c r="I60" s="209">
        <f>'Member Info'!I82</f>
        <v>0</v>
      </c>
      <c r="J60" s="210">
        <f>'GP55A 23-24'!E56</f>
        <v>0</v>
      </c>
      <c r="K60" s="208" t="str">
        <f t="shared" si="6"/>
        <v/>
      </c>
      <c r="L60" s="210">
        <f>'GP1 Totals'!R81</f>
        <v>0</v>
      </c>
      <c r="M60" s="210">
        <f>'GP55A 23-24'!G56</f>
        <v>0</v>
      </c>
      <c r="N60" s="208" t="str">
        <f t="shared" si="7"/>
        <v/>
      </c>
      <c r="P60" s="126" t="str">
        <f t="shared" si="8"/>
        <v/>
      </c>
      <c r="R60" s="126" t="str">
        <f t="shared" si="9"/>
        <v/>
      </c>
      <c r="T60" s="126" t="str">
        <f t="shared" si="10"/>
        <v/>
      </c>
      <c r="Y60" s="208">
        <f>'Member Info'!O82</f>
        <v>0</v>
      </c>
    </row>
    <row r="61" spans="2:25" ht="15.75" thickBot="1" x14ac:dyDescent="0.3">
      <c r="B61" s="166">
        <f>'Member Info'!D83</f>
        <v>0</v>
      </c>
      <c r="C61" s="166">
        <f>'Member Info'!E83</f>
        <v>0</v>
      </c>
      <c r="D61" s="169" t="str">
        <f>'Member Info'!G83</f>
        <v/>
      </c>
      <c r="E61" s="205">
        <f>'Member Info'!B83</f>
        <v>0</v>
      </c>
      <c r="F61" s="206">
        <f>'GP1 Totals'!G82</f>
        <v>0</v>
      </c>
      <c r="G61" s="207">
        <f>'GP55A 23-24'!D57</f>
        <v>0</v>
      </c>
      <c r="H61" s="208" t="str">
        <f t="shared" si="11"/>
        <v/>
      </c>
      <c r="I61" s="209">
        <f>'Member Info'!I83</f>
        <v>0</v>
      </c>
      <c r="J61" s="210">
        <f>'GP55A 23-24'!E57</f>
        <v>0</v>
      </c>
      <c r="K61" s="208" t="str">
        <f t="shared" si="6"/>
        <v/>
      </c>
      <c r="L61" s="210">
        <f>'GP1 Totals'!R82</f>
        <v>0</v>
      </c>
      <c r="M61" s="210">
        <f>'GP55A 23-24'!G57</f>
        <v>0</v>
      </c>
      <c r="N61" s="208" t="str">
        <f t="shared" si="7"/>
        <v/>
      </c>
      <c r="P61" s="126" t="str">
        <f t="shared" si="8"/>
        <v/>
      </c>
      <c r="R61" s="126" t="str">
        <f t="shared" si="9"/>
        <v/>
      </c>
      <c r="T61" s="126" t="str">
        <f t="shared" si="10"/>
        <v/>
      </c>
      <c r="Y61" s="208">
        <f>'Member Info'!O83</f>
        <v>0</v>
      </c>
    </row>
    <row r="62" spans="2:25" ht="15.75" thickBot="1" x14ac:dyDescent="0.3">
      <c r="B62" s="166">
        <f>'Member Info'!D84</f>
        <v>0</v>
      </c>
      <c r="C62" s="166">
        <f>'Member Info'!E84</f>
        <v>0</v>
      </c>
      <c r="D62" s="169" t="str">
        <f>'Member Info'!G84</f>
        <v/>
      </c>
      <c r="E62" s="205">
        <f>'Member Info'!B84</f>
        <v>0</v>
      </c>
      <c r="F62" s="206">
        <f>'GP1 Totals'!G83</f>
        <v>0</v>
      </c>
      <c r="G62" s="207">
        <f>'GP55A 23-24'!D58</f>
        <v>0</v>
      </c>
      <c r="H62" s="208" t="str">
        <f t="shared" si="11"/>
        <v/>
      </c>
      <c r="I62" s="209">
        <f>'Member Info'!I84</f>
        <v>0</v>
      </c>
      <c r="J62" s="210">
        <f>'GP55A 23-24'!E58</f>
        <v>0</v>
      </c>
      <c r="K62" s="208" t="str">
        <f t="shared" si="6"/>
        <v/>
      </c>
      <c r="L62" s="210">
        <f>'GP1 Totals'!R83</f>
        <v>0</v>
      </c>
      <c r="M62" s="210">
        <f>'GP55A 23-24'!G58</f>
        <v>0</v>
      </c>
      <c r="N62" s="208" t="str">
        <f t="shared" si="7"/>
        <v/>
      </c>
      <c r="P62" s="126" t="str">
        <f t="shared" si="8"/>
        <v/>
      </c>
      <c r="R62" s="126" t="str">
        <f t="shared" si="9"/>
        <v/>
      </c>
      <c r="T62" s="126" t="str">
        <f t="shared" si="10"/>
        <v/>
      </c>
      <c r="Y62" s="208">
        <f>'Member Info'!O84</f>
        <v>0</v>
      </c>
    </row>
    <row r="63" spans="2:25" ht="15.75" thickBot="1" x14ac:dyDescent="0.3">
      <c r="B63" s="166">
        <f>'Member Info'!D85</f>
        <v>0</v>
      </c>
      <c r="C63" s="166">
        <f>'Member Info'!E85</f>
        <v>0</v>
      </c>
      <c r="D63" s="169" t="str">
        <f>'Member Info'!G85</f>
        <v/>
      </c>
      <c r="E63" s="205">
        <f>'Member Info'!B85</f>
        <v>0</v>
      </c>
      <c r="F63" s="206">
        <f>'GP1 Totals'!G84</f>
        <v>0</v>
      </c>
      <c r="G63" s="207">
        <f>'GP55A 23-24'!D59</f>
        <v>0</v>
      </c>
      <c r="H63" s="208" t="str">
        <f t="shared" si="11"/>
        <v/>
      </c>
      <c r="I63" s="209">
        <f>'Member Info'!I85</f>
        <v>0</v>
      </c>
      <c r="J63" s="210">
        <f>'GP55A 23-24'!E59</f>
        <v>0</v>
      </c>
      <c r="K63" s="208" t="str">
        <f t="shared" si="6"/>
        <v/>
      </c>
      <c r="L63" s="210">
        <f>'GP1 Totals'!R84</f>
        <v>0</v>
      </c>
      <c r="M63" s="210">
        <f>'GP55A 23-24'!G59</f>
        <v>0</v>
      </c>
      <c r="N63" s="208" t="str">
        <f t="shared" si="7"/>
        <v/>
      </c>
      <c r="P63" s="126" t="str">
        <f t="shared" ref="P63:P80" si="12">IF($B63=0,"",(F63/G63)*100)</f>
        <v/>
      </c>
      <c r="R63" s="126" t="str">
        <f t="shared" ref="R63:R80" si="13">IF($B63=0,"",(I63/J63)*100)</f>
        <v/>
      </c>
      <c r="T63" s="126" t="str">
        <f t="shared" ref="T63:T80" si="14">IF($B63=0,"",(L63/M63)*100)</f>
        <v/>
      </c>
      <c r="Y63" s="208">
        <f>'Member Info'!O85</f>
        <v>0</v>
      </c>
    </row>
    <row r="64" spans="2:25" ht="15.75" thickBot="1" x14ac:dyDescent="0.3">
      <c r="B64" s="166">
        <f>'Member Info'!D86</f>
        <v>0</v>
      </c>
      <c r="C64" s="166">
        <f>'Member Info'!E86</f>
        <v>0</v>
      </c>
      <c r="D64" s="169" t="str">
        <f>'Member Info'!G86</f>
        <v/>
      </c>
      <c r="E64" s="205">
        <f>'Member Info'!B86</f>
        <v>0</v>
      </c>
      <c r="F64" s="206">
        <f>'GP1 Totals'!G85</f>
        <v>0</v>
      </c>
      <c r="G64" s="207">
        <f>'GP55A 23-24'!D60</f>
        <v>0</v>
      </c>
      <c r="H64" s="208" t="str">
        <f t="shared" si="11"/>
        <v/>
      </c>
      <c r="I64" s="209">
        <f>'Member Info'!I86</f>
        <v>0</v>
      </c>
      <c r="J64" s="210">
        <f>'GP55A 23-24'!E60</f>
        <v>0</v>
      </c>
      <c r="K64" s="208" t="str">
        <f t="shared" si="6"/>
        <v/>
      </c>
      <c r="L64" s="210">
        <f>'GP1 Totals'!R85</f>
        <v>0</v>
      </c>
      <c r="M64" s="210">
        <f>'GP55A 23-24'!G60</f>
        <v>0</v>
      </c>
      <c r="N64" s="208" t="str">
        <f t="shared" si="7"/>
        <v/>
      </c>
      <c r="P64" s="126" t="str">
        <f t="shared" si="12"/>
        <v/>
      </c>
      <c r="R64" s="126" t="str">
        <f t="shared" si="13"/>
        <v/>
      </c>
      <c r="T64" s="126" t="str">
        <f t="shared" si="14"/>
        <v/>
      </c>
      <c r="Y64" s="208">
        <f>'Member Info'!O86</f>
        <v>0</v>
      </c>
    </row>
    <row r="65" spans="2:25" ht="15.75" thickBot="1" x14ac:dyDescent="0.3">
      <c r="B65" s="166">
        <f>'Member Info'!D87</f>
        <v>0</v>
      </c>
      <c r="C65" s="166">
        <f>'Member Info'!E87</f>
        <v>0</v>
      </c>
      <c r="D65" s="169" t="str">
        <f>'Member Info'!G87</f>
        <v/>
      </c>
      <c r="E65" s="205">
        <f>'Member Info'!B87</f>
        <v>0</v>
      </c>
      <c r="F65" s="206">
        <f>'GP1 Totals'!G86</f>
        <v>0</v>
      </c>
      <c r="G65" s="207">
        <f>'GP55A 23-24'!D61</f>
        <v>0</v>
      </c>
      <c r="H65" s="208" t="str">
        <f t="shared" si="11"/>
        <v/>
      </c>
      <c r="I65" s="209">
        <f>'Member Info'!I87</f>
        <v>0</v>
      </c>
      <c r="J65" s="210">
        <f>'GP55A 23-24'!E61</f>
        <v>0</v>
      </c>
      <c r="K65" s="208" t="str">
        <f t="shared" si="6"/>
        <v/>
      </c>
      <c r="L65" s="210">
        <f>'GP1 Totals'!R86</f>
        <v>0</v>
      </c>
      <c r="M65" s="210">
        <f>'GP55A 23-24'!G61</f>
        <v>0</v>
      </c>
      <c r="N65" s="208" t="str">
        <f t="shared" si="7"/>
        <v/>
      </c>
      <c r="P65" s="126" t="str">
        <f t="shared" si="12"/>
        <v/>
      </c>
      <c r="R65" s="126" t="str">
        <f t="shared" si="13"/>
        <v/>
      </c>
      <c r="T65" s="126" t="str">
        <f t="shared" si="14"/>
        <v/>
      </c>
      <c r="Y65" s="208">
        <f>'Member Info'!O87</f>
        <v>0</v>
      </c>
    </row>
    <row r="66" spans="2:25" ht="15.75" thickBot="1" x14ac:dyDescent="0.3">
      <c r="B66" s="166">
        <f>'Member Info'!D88</f>
        <v>0</v>
      </c>
      <c r="C66" s="166">
        <f>'Member Info'!E88</f>
        <v>0</v>
      </c>
      <c r="D66" s="169" t="str">
        <f>'Member Info'!G88</f>
        <v/>
      </c>
      <c r="E66" s="205">
        <f>'Member Info'!B88</f>
        <v>0</v>
      </c>
      <c r="F66" s="206">
        <f>'GP1 Totals'!G87</f>
        <v>0</v>
      </c>
      <c r="G66" s="207">
        <f>'GP55A 23-24'!D62</f>
        <v>0</v>
      </c>
      <c r="H66" s="208" t="str">
        <f t="shared" si="11"/>
        <v/>
      </c>
      <c r="I66" s="209">
        <f>'Member Info'!I88</f>
        <v>0</v>
      </c>
      <c r="J66" s="210">
        <f>'GP55A 23-24'!E62</f>
        <v>0</v>
      </c>
      <c r="K66" s="208" t="str">
        <f t="shared" si="6"/>
        <v/>
      </c>
      <c r="L66" s="210">
        <f>'GP1 Totals'!R87</f>
        <v>0</v>
      </c>
      <c r="M66" s="210">
        <f>'GP55A 23-24'!G62</f>
        <v>0</v>
      </c>
      <c r="N66" s="208" t="str">
        <f t="shared" si="7"/>
        <v/>
      </c>
      <c r="P66" s="126" t="str">
        <f t="shared" si="12"/>
        <v/>
      </c>
      <c r="R66" s="126" t="str">
        <f t="shared" si="13"/>
        <v/>
      </c>
      <c r="T66" s="126" t="str">
        <f t="shared" si="14"/>
        <v/>
      </c>
      <c r="Y66" s="208">
        <f>'Member Info'!O88</f>
        <v>0</v>
      </c>
    </row>
    <row r="67" spans="2:25" ht="15.75" thickBot="1" x14ac:dyDescent="0.3">
      <c r="B67" s="166">
        <f>'Member Info'!D89</f>
        <v>0</v>
      </c>
      <c r="C67" s="166">
        <f>'Member Info'!E89</f>
        <v>0</v>
      </c>
      <c r="D67" s="169" t="str">
        <f>'Member Info'!G89</f>
        <v/>
      </c>
      <c r="E67" s="205">
        <f>'Member Info'!B89</f>
        <v>0</v>
      </c>
      <c r="F67" s="206">
        <f>'GP1 Totals'!G88</f>
        <v>0</v>
      </c>
      <c r="G67" s="207">
        <f>'GP55A 23-24'!D63</f>
        <v>0</v>
      </c>
      <c r="H67" s="208" t="str">
        <f t="shared" si="11"/>
        <v/>
      </c>
      <c r="I67" s="209">
        <f>'Member Info'!I89</f>
        <v>0</v>
      </c>
      <c r="J67" s="210">
        <f>'GP55A 23-24'!E63</f>
        <v>0</v>
      </c>
      <c r="K67" s="208" t="str">
        <f t="shared" si="6"/>
        <v/>
      </c>
      <c r="L67" s="210">
        <f>'GP1 Totals'!R88</f>
        <v>0</v>
      </c>
      <c r="M67" s="210">
        <f>'GP55A 23-24'!G63</f>
        <v>0</v>
      </c>
      <c r="N67" s="208" t="str">
        <f t="shared" si="7"/>
        <v/>
      </c>
      <c r="P67" s="126" t="str">
        <f t="shared" si="12"/>
        <v/>
      </c>
      <c r="R67" s="126" t="str">
        <f t="shared" si="13"/>
        <v/>
      </c>
      <c r="T67" s="126" t="str">
        <f t="shared" si="14"/>
        <v/>
      </c>
      <c r="Y67" s="208">
        <f>'Member Info'!O89</f>
        <v>0</v>
      </c>
    </row>
    <row r="68" spans="2:25" ht="15.75" thickBot="1" x14ac:dyDescent="0.3">
      <c r="B68" s="166">
        <f>'Member Info'!D90</f>
        <v>0</v>
      </c>
      <c r="C68" s="166">
        <f>'Member Info'!E90</f>
        <v>0</v>
      </c>
      <c r="D68" s="169" t="str">
        <f>'Member Info'!G90</f>
        <v/>
      </c>
      <c r="E68" s="205">
        <f>'Member Info'!B90</f>
        <v>0</v>
      </c>
      <c r="F68" s="206">
        <f>'GP1 Totals'!G89</f>
        <v>0</v>
      </c>
      <c r="G68" s="207">
        <f>'GP55A 23-24'!D64</f>
        <v>0</v>
      </c>
      <c r="H68" s="208" t="str">
        <f t="shared" si="11"/>
        <v/>
      </c>
      <c r="I68" s="209">
        <f>'Member Info'!I90</f>
        <v>0</v>
      </c>
      <c r="J68" s="210">
        <f>'GP55A 23-24'!E64</f>
        <v>0</v>
      </c>
      <c r="K68" s="208" t="str">
        <f t="shared" si="6"/>
        <v/>
      </c>
      <c r="L68" s="210">
        <f>'GP1 Totals'!R89</f>
        <v>0</v>
      </c>
      <c r="M68" s="210">
        <f>'GP55A 23-24'!G64</f>
        <v>0</v>
      </c>
      <c r="N68" s="208" t="str">
        <f t="shared" si="7"/>
        <v/>
      </c>
      <c r="P68" s="126" t="str">
        <f t="shared" si="12"/>
        <v/>
      </c>
      <c r="R68" s="126" t="str">
        <f t="shared" si="13"/>
        <v/>
      </c>
      <c r="T68" s="126" t="str">
        <f t="shared" si="14"/>
        <v/>
      </c>
      <c r="Y68" s="208">
        <f>'Member Info'!O90</f>
        <v>0</v>
      </c>
    </row>
    <row r="69" spans="2:25" ht="15.75" thickBot="1" x14ac:dyDescent="0.3">
      <c r="B69" s="166">
        <f>'Member Info'!D91</f>
        <v>0</v>
      </c>
      <c r="C69" s="166">
        <f>'Member Info'!E91</f>
        <v>0</v>
      </c>
      <c r="D69" s="169" t="str">
        <f>'Member Info'!G91</f>
        <v/>
      </c>
      <c r="E69" s="205">
        <f>'Member Info'!B91</f>
        <v>0</v>
      </c>
      <c r="F69" s="206">
        <f>'GP1 Totals'!G90</f>
        <v>0</v>
      </c>
      <c r="G69" s="207">
        <f>'GP55A 23-24'!D65</f>
        <v>0</v>
      </c>
      <c r="H69" s="208" t="str">
        <f t="shared" si="11"/>
        <v/>
      </c>
      <c r="I69" s="209">
        <f>'Member Info'!I91</f>
        <v>0</v>
      </c>
      <c r="J69" s="210">
        <f>'GP55A 23-24'!E65</f>
        <v>0</v>
      </c>
      <c r="K69" s="208" t="str">
        <f t="shared" si="6"/>
        <v/>
      </c>
      <c r="L69" s="210">
        <f>'GP1 Totals'!R90</f>
        <v>0</v>
      </c>
      <c r="M69" s="210">
        <f>'GP55A 23-24'!G65</f>
        <v>0</v>
      </c>
      <c r="N69" s="208" t="str">
        <f t="shared" si="7"/>
        <v/>
      </c>
      <c r="P69" s="126" t="str">
        <f t="shared" si="12"/>
        <v/>
      </c>
      <c r="R69" s="126" t="str">
        <f t="shared" si="13"/>
        <v/>
      </c>
      <c r="T69" s="126" t="str">
        <f t="shared" si="14"/>
        <v/>
      </c>
      <c r="Y69" s="208">
        <f>'Member Info'!O91</f>
        <v>0</v>
      </c>
    </row>
    <row r="70" spans="2:25" ht="15.75" thickBot="1" x14ac:dyDescent="0.3">
      <c r="B70" s="166">
        <f>'Member Info'!D92</f>
        <v>0</v>
      </c>
      <c r="C70" s="166">
        <f>'Member Info'!E92</f>
        <v>0</v>
      </c>
      <c r="D70" s="169" t="str">
        <f>'Member Info'!G92</f>
        <v/>
      </c>
      <c r="E70" s="205">
        <f>'Member Info'!B92</f>
        <v>0</v>
      </c>
      <c r="F70" s="206">
        <f>'GP1 Totals'!G91</f>
        <v>0</v>
      </c>
      <c r="G70" s="207">
        <f>'GP55A 23-24'!D66</f>
        <v>0</v>
      </c>
      <c r="H70" s="208" t="str">
        <f t="shared" si="11"/>
        <v/>
      </c>
      <c r="I70" s="209">
        <f>'Member Info'!I92</f>
        <v>0</v>
      </c>
      <c r="J70" s="210">
        <f>'GP55A 23-24'!E66</f>
        <v>0</v>
      </c>
      <c r="K70" s="208" t="str">
        <f t="shared" si="6"/>
        <v/>
      </c>
      <c r="L70" s="210">
        <f>'GP1 Totals'!R91</f>
        <v>0</v>
      </c>
      <c r="M70" s="210">
        <f>'GP55A 23-24'!G66</f>
        <v>0</v>
      </c>
      <c r="N70" s="208" t="str">
        <f t="shared" si="7"/>
        <v/>
      </c>
      <c r="P70" s="126" t="str">
        <f t="shared" si="12"/>
        <v/>
      </c>
      <c r="R70" s="126" t="str">
        <f t="shared" si="13"/>
        <v/>
      </c>
      <c r="T70" s="126" t="str">
        <f t="shared" si="14"/>
        <v/>
      </c>
      <c r="Y70" s="208">
        <f>'Member Info'!O92</f>
        <v>0</v>
      </c>
    </row>
    <row r="71" spans="2:25" ht="15.75" thickBot="1" x14ac:dyDescent="0.3">
      <c r="B71" s="166">
        <f>'Member Info'!D93</f>
        <v>0</v>
      </c>
      <c r="C71" s="166">
        <f>'Member Info'!E93</f>
        <v>0</v>
      </c>
      <c r="D71" s="169" t="str">
        <f>'Member Info'!G93</f>
        <v/>
      </c>
      <c r="E71" s="205">
        <f>'Member Info'!B93</f>
        <v>0</v>
      </c>
      <c r="F71" s="206">
        <f>'GP1 Totals'!G92</f>
        <v>0</v>
      </c>
      <c r="G71" s="207">
        <f>'GP55A 23-24'!D67</f>
        <v>0</v>
      </c>
      <c r="H71" s="208" t="str">
        <f t="shared" si="11"/>
        <v/>
      </c>
      <c r="I71" s="209">
        <f>'Member Info'!I93</f>
        <v>0</v>
      </c>
      <c r="J71" s="210">
        <f>'GP55A 23-24'!E67</f>
        <v>0</v>
      </c>
      <c r="K71" s="208" t="str">
        <f t="shared" si="6"/>
        <v/>
      </c>
      <c r="L71" s="210">
        <f>'GP1 Totals'!R92</f>
        <v>0</v>
      </c>
      <c r="M71" s="210">
        <f>'GP55A 23-24'!G67</f>
        <v>0</v>
      </c>
      <c r="N71" s="208" t="str">
        <f t="shared" si="7"/>
        <v/>
      </c>
      <c r="P71" s="126" t="str">
        <f t="shared" si="12"/>
        <v/>
      </c>
      <c r="R71" s="126" t="str">
        <f t="shared" si="13"/>
        <v/>
      </c>
      <c r="T71" s="126" t="str">
        <f t="shared" si="14"/>
        <v/>
      </c>
      <c r="Y71" s="208">
        <f>'Member Info'!O93</f>
        <v>0</v>
      </c>
    </row>
    <row r="72" spans="2:25" ht="15.75" thickBot="1" x14ac:dyDescent="0.3">
      <c r="B72" s="166">
        <f>'Member Info'!D94</f>
        <v>0</v>
      </c>
      <c r="C72" s="166">
        <f>'Member Info'!E94</f>
        <v>0</v>
      </c>
      <c r="D72" s="169" t="str">
        <f>'Member Info'!G94</f>
        <v/>
      </c>
      <c r="E72" s="205">
        <f>'Member Info'!B94</f>
        <v>0</v>
      </c>
      <c r="F72" s="206">
        <f>'GP1 Totals'!G93</f>
        <v>0</v>
      </c>
      <c r="G72" s="207">
        <f>'GP55A 23-24'!D68</f>
        <v>0</v>
      </c>
      <c r="H72" s="208" t="str">
        <f t="shared" si="11"/>
        <v/>
      </c>
      <c r="I72" s="209">
        <f>'Member Info'!I94</f>
        <v>0</v>
      </c>
      <c r="J72" s="210">
        <f>'GP55A 23-24'!E68</f>
        <v>0</v>
      </c>
      <c r="K72" s="208" t="str">
        <f t="shared" si="6"/>
        <v/>
      </c>
      <c r="L72" s="210">
        <f>'GP1 Totals'!R93</f>
        <v>0</v>
      </c>
      <c r="M72" s="210">
        <f>'GP55A 23-24'!G68</f>
        <v>0</v>
      </c>
      <c r="N72" s="208" t="str">
        <f t="shared" si="7"/>
        <v/>
      </c>
      <c r="P72" s="126" t="str">
        <f t="shared" si="12"/>
        <v/>
      </c>
      <c r="R72" s="126" t="str">
        <f t="shared" si="13"/>
        <v/>
      </c>
      <c r="T72" s="126" t="str">
        <f t="shared" si="14"/>
        <v/>
      </c>
      <c r="Y72" s="208">
        <f>'Member Info'!O94</f>
        <v>0</v>
      </c>
    </row>
    <row r="73" spans="2:25" ht="15.75" thickBot="1" x14ac:dyDescent="0.3">
      <c r="B73" s="166">
        <f>'Member Info'!D95</f>
        <v>0</v>
      </c>
      <c r="C73" s="166">
        <f>'Member Info'!E95</f>
        <v>0</v>
      </c>
      <c r="D73" s="169" t="str">
        <f>'Member Info'!G95</f>
        <v/>
      </c>
      <c r="E73" s="205">
        <f>'Member Info'!B95</f>
        <v>0</v>
      </c>
      <c r="F73" s="206">
        <f>'GP1 Totals'!G94</f>
        <v>0</v>
      </c>
      <c r="G73" s="207">
        <f>'GP55A 23-24'!D69</f>
        <v>0</v>
      </c>
      <c r="H73" s="208" t="str">
        <f t="shared" si="11"/>
        <v/>
      </c>
      <c r="I73" s="209">
        <f>'Member Info'!I95</f>
        <v>0</v>
      </c>
      <c r="J73" s="210">
        <f>'GP55A 23-24'!E69</f>
        <v>0</v>
      </c>
      <c r="K73" s="208" t="str">
        <f t="shared" si="6"/>
        <v/>
      </c>
      <c r="L73" s="210">
        <f>'GP1 Totals'!R94</f>
        <v>0</v>
      </c>
      <c r="M73" s="210">
        <f>'GP55A 23-24'!G69</f>
        <v>0</v>
      </c>
      <c r="N73" s="208" t="str">
        <f t="shared" si="7"/>
        <v/>
      </c>
      <c r="P73" s="126" t="str">
        <f t="shared" si="12"/>
        <v/>
      </c>
      <c r="R73" s="126" t="str">
        <f t="shared" si="13"/>
        <v/>
      </c>
      <c r="T73" s="126" t="str">
        <f t="shared" si="14"/>
        <v/>
      </c>
      <c r="Y73" s="208">
        <f>'Member Info'!O95</f>
        <v>0</v>
      </c>
    </row>
    <row r="74" spans="2:25" ht="15.75" thickBot="1" x14ac:dyDescent="0.3">
      <c r="B74" s="166">
        <f>'Member Info'!D96</f>
        <v>0</v>
      </c>
      <c r="C74" s="166">
        <f>'Member Info'!E96</f>
        <v>0</v>
      </c>
      <c r="D74" s="169" t="str">
        <f>'Member Info'!G96</f>
        <v/>
      </c>
      <c r="E74" s="205">
        <f>'Member Info'!B96</f>
        <v>0</v>
      </c>
      <c r="F74" s="206">
        <f>'GP1 Totals'!G95</f>
        <v>0</v>
      </c>
      <c r="G74" s="207">
        <f>'GP55A 23-24'!D70</f>
        <v>0</v>
      </c>
      <c r="H74" s="208" t="str">
        <f t="shared" si="11"/>
        <v/>
      </c>
      <c r="I74" s="209">
        <f>'Member Info'!I96</f>
        <v>0</v>
      </c>
      <c r="J74" s="210">
        <f>'GP55A 23-24'!E70</f>
        <v>0</v>
      </c>
      <c r="K74" s="208" t="str">
        <f t="shared" si="6"/>
        <v/>
      </c>
      <c r="L74" s="210">
        <f>'GP1 Totals'!R95</f>
        <v>0</v>
      </c>
      <c r="M74" s="210">
        <f>'GP55A 23-24'!G70</f>
        <v>0</v>
      </c>
      <c r="N74" s="208" t="str">
        <f t="shared" si="7"/>
        <v/>
      </c>
      <c r="P74" s="126" t="str">
        <f t="shared" si="12"/>
        <v/>
      </c>
      <c r="R74" s="126" t="str">
        <f t="shared" si="13"/>
        <v/>
      </c>
      <c r="T74" s="126" t="str">
        <f t="shared" si="14"/>
        <v/>
      </c>
      <c r="Y74" s="208">
        <f>'Member Info'!O96</f>
        <v>0</v>
      </c>
    </row>
    <row r="75" spans="2:25" ht="15.75" thickBot="1" x14ac:dyDescent="0.3">
      <c r="B75" s="166">
        <f>'Member Info'!D97</f>
        <v>0</v>
      </c>
      <c r="C75" s="166">
        <f>'Member Info'!E97</f>
        <v>0</v>
      </c>
      <c r="D75" s="169" t="str">
        <f>'Member Info'!G97</f>
        <v/>
      </c>
      <c r="E75" s="205">
        <f>'Member Info'!B97</f>
        <v>0</v>
      </c>
      <c r="F75" s="206">
        <f>'GP1 Totals'!G96</f>
        <v>0</v>
      </c>
      <c r="G75" s="207">
        <f>'GP55A 23-24'!D71</f>
        <v>0</v>
      </c>
      <c r="H75" s="208" t="str">
        <f t="shared" si="11"/>
        <v/>
      </c>
      <c r="I75" s="209">
        <f>'Member Info'!I97</f>
        <v>0</v>
      </c>
      <c r="J75" s="210">
        <f>'GP55A 23-24'!E71</f>
        <v>0</v>
      </c>
      <c r="K75" s="208" t="str">
        <f t="shared" si="6"/>
        <v/>
      </c>
      <c r="L75" s="210">
        <f>'GP1 Totals'!R96</f>
        <v>0</v>
      </c>
      <c r="M75" s="210">
        <f>'GP55A 23-24'!G71</f>
        <v>0</v>
      </c>
      <c r="N75" s="208" t="str">
        <f t="shared" si="7"/>
        <v/>
      </c>
      <c r="P75" s="126" t="str">
        <f t="shared" si="12"/>
        <v/>
      </c>
      <c r="R75" s="126" t="str">
        <f t="shared" si="13"/>
        <v/>
      </c>
      <c r="T75" s="126" t="str">
        <f t="shared" si="14"/>
        <v/>
      </c>
      <c r="Y75" s="208">
        <f>'Member Info'!O97</f>
        <v>0</v>
      </c>
    </row>
    <row r="76" spans="2:25" ht="15.75" thickBot="1" x14ac:dyDescent="0.3">
      <c r="B76" s="166">
        <f>'Member Info'!D98</f>
        <v>0</v>
      </c>
      <c r="C76" s="166">
        <f>'Member Info'!E98</f>
        <v>0</v>
      </c>
      <c r="D76" s="169" t="str">
        <f>'Member Info'!G98</f>
        <v/>
      </c>
      <c r="E76" s="205">
        <f>'Member Info'!B98</f>
        <v>0</v>
      </c>
      <c r="F76" s="206">
        <f>'GP1 Totals'!G97</f>
        <v>0</v>
      </c>
      <c r="G76" s="207">
        <f>'GP55A 23-24'!D72</f>
        <v>0</v>
      </c>
      <c r="H76" s="208" t="str">
        <f t="shared" si="11"/>
        <v/>
      </c>
      <c r="I76" s="209">
        <f>'Member Info'!I98</f>
        <v>0</v>
      </c>
      <c r="J76" s="210">
        <f>'GP55A 23-24'!E72</f>
        <v>0</v>
      </c>
      <c r="K76" s="208" t="str">
        <f t="shared" si="6"/>
        <v/>
      </c>
      <c r="L76" s="210">
        <f>'GP1 Totals'!R97</f>
        <v>0</v>
      </c>
      <c r="M76" s="210">
        <f>'GP55A 23-24'!G72</f>
        <v>0</v>
      </c>
      <c r="N76" s="208" t="str">
        <f t="shared" si="7"/>
        <v/>
      </c>
      <c r="P76" s="126" t="str">
        <f t="shared" si="12"/>
        <v/>
      </c>
      <c r="R76" s="126" t="str">
        <f t="shared" si="13"/>
        <v/>
      </c>
      <c r="T76" s="126" t="str">
        <f t="shared" si="14"/>
        <v/>
      </c>
      <c r="Y76" s="208">
        <f>'Member Info'!O98</f>
        <v>0</v>
      </c>
    </row>
    <row r="77" spans="2:25" ht="15.75" thickBot="1" x14ac:dyDescent="0.3">
      <c r="B77" s="166">
        <f>'Member Info'!D99</f>
        <v>0</v>
      </c>
      <c r="C77" s="166">
        <f>'Member Info'!E99</f>
        <v>0</v>
      </c>
      <c r="D77" s="169" t="str">
        <f>'Member Info'!G99</f>
        <v/>
      </c>
      <c r="E77" s="205">
        <f>'Member Info'!B99</f>
        <v>0</v>
      </c>
      <c r="F77" s="206">
        <f>'GP1 Totals'!G98</f>
        <v>0</v>
      </c>
      <c r="G77" s="207">
        <f>'GP55A 23-24'!D73</f>
        <v>0</v>
      </c>
      <c r="H77" s="208" t="str">
        <f t="shared" si="11"/>
        <v/>
      </c>
      <c r="I77" s="209">
        <f>'Member Info'!I99</f>
        <v>0</v>
      </c>
      <c r="J77" s="210">
        <f>'GP55A 23-24'!E73</f>
        <v>0</v>
      </c>
      <c r="K77" s="208" t="str">
        <f t="shared" si="6"/>
        <v/>
      </c>
      <c r="L77" s="210">
        <f>'GP1 Totals'!R98</f>
        <v>0</v>
      </c>
      <c r="M77" s="210">
        <f>'GP55A 23-24'!G73</f>
        <v>0</v>
      </c>
      <c r="N77" s="208" t="str">
        <f t="shared" si="7"/>
        <v/>
      </c>
      <c r="P77" s="126" t="str">
        <f t="shared" si="12"/>
        <v/>
      </c>
      <c r="R77" s="126" t="str">
        <f t="shared" si="13"/>
        <v/>
      </c>
      <c r="T77" s="126" t="str">
        <f t="shared" si="14"/>
        <v/>
      </c>
      <c r="Y77" s="208">
        <f>'Member Info'!O99</f>
        <v>0</v>
      </c>
    </row>
    <row r="78" spans="2:25" ht="15.75" thickBot="1" x14ac:dyDescent="0.3">
      <c r="B78" s="166">
        <f>'Member Info'!D100</f>
        <v>0</v>
      </c>
      <c r="C78" s="166">
        <f>'Member Info'!E100</f>
        <v>0</v>
      </c>
      <c r="D78" s="169" t="str">
        <f>'Member Info'!G100</f>
        <v/>
      </c>
      <c r="E78" s="205">
        <f>'Member Info'!B100</f>
        <v>0</v>
      </c>
      <c r="F78" s="206">
        <f>'GP1 Totals'!G99</f>
        <v>0</v>
      </c>
      <c r="G78" s="207">
        <f>'GP55A 23-24'!D74</f>
        <v>0</v>
      </c>
      <c r="H78" s="208" t="str">
        <f t="shared" si="11"/>
        <v/>
      </c>
      <c r="I78" s="209">
        <f>'Member Info'!I100</f>
        <v>0</v>
      </c>
      <c r="J78" s="210">
        <f>'GP55A 23-24'!E74</f>
        <v>0</v>
      </c>
      <c r="K78" s="208" t="str">
        <f t="shared" si="6"/>
        <v/>
      </c>
      <c r="L78" s="210">
        <f>'GP1 Totals'!R99</f>
        <v>0</v>
      </c>
      <c r="M78" s="210">
        <f>'GP55A 23-24'!G74</f>
        <v>0</v>
      </c>
      <c r="N78" s="208" t="str">
        <f t="shared" si="7"/>
        <v/>
      </c>
      <c r="P78" s="126" t="str">
        <f t="shared" si="12"/>
        <v/>
      </c>
      <c r="R78" s="126" t="str">
        <f t="shared" si="13"/>
        <v/>
      </c>
      <c r="T78" s="126" t="str">
        <f t="shared" si="14"/>
        <v/>
      </c>
      <c r="Y78" s="208">
        <f>'Member Info'!O100</f>
        <v>0</v>
      </c>
    </row>
    <row r="79" spans="2:25" ht="15.75" thickBot="1" x14ac:dyDescent="0.3">
      <c r="B79" s="166">
        <f>'Member Info'!D101</f>
        <v>0</v>
      </c>
      <c r="C79" s="166">
        <f>'Member Info'!E101</f>
        <v>0</v>
      </c>
      <c r="D79" s="169" t="str">
        <f>'Member Info'!G101</f>
        <v/>
      </c>
      <c r="E79" s="205">
        <f>'Member Info'!B101</f>
        <v>0</v>
      </c>
      <c r="F79" s="206">
        <f>'GP1 Totals'!G100</f>
        <v>0</v>
      </c>
      <c r="G79" s="207">
        <f>'GP55A 23-24'!D75</f>
        <v>0</v>
      </c>
      <c r="H79" s="208" t="str">
        <f t="shared" si="11"/>
        <v/>
      </c>
      <c r="I79" s="209">
        <f>'Member Info'!I101</f>
        <v>0</v>
      </c>
      <c r="J79" s="210">
        <f>'GP55A 23-24'!E75</f>
        <v>0</v>
      </c>
      <c r="K79" s="208" t="str">
        <f t="shared" si="6"/>
        <v/>
      </c>
      <c r="L79" s="210">
        <f>'GP1 Totals'!R100</f>
        <v>0</v>
      </c>
      <c r="M79" s="210">
        <f>'GP55A 23-24'!G75</f>
        <v>0</v>
      </c>
      <c r="N79" s="208" t="str">
        <f t="shared" si="7"/>
        <v/>
      </c>
      <c r="P79" s="126" t="str">
        <f t="shared" si="12"/>
        <v/>
      </c>
      <c r="R79" s="126" t="str">
        <f t="shared" si="13"/>
        <v/>
      </c>
      <c r="T79" s="126" t="str">
        <f t="shared" si="14"/>
        <v/>
      </c>
      <c r="Y79" s="208">
        <f>'Member Info'!O101</f>
        <v>0</v>
      </c>
    </row>
    <row r="80" spans="2:25" ht="15.75" thickBot="1" x14ac:dyDescent="0.3">
      <c r="B80" s="166">
        <f>'Member Info'!D102</f>
        <v>0</v>
      </c>
      <c r="C80" s="166">
        <f>'Member Info'!E102</f>
        <v>0</v>
      </c>
      <c r="D80" s="169" t="str">
        <f>'Member Info'!G102</f>
        <v/>
      </c>
      <c r="E80" s="205">
        <f>'Member Info'!B102</f>
        <v>0</v>
      </c>
      <c r="F80" s="206">
        <f>'GP1 Totals'!G101</f>
        <v>0</v>
      </c>
      <c r="G80" s="207">
        <f>'GP55A 23-24'!D76</f>
        <v>0</v>
      </c>
      <c r="H80" s="208" t="str">
        <f t="shared" si="11"/>
        <v/>
      </c>
      <c r="I80" s="209">
        <f>'Member Info'!I102</f>
        <v>0</v>
      </c>
      <c r="J80" s="210">
        <f>'GP55A 23-24'!E76</f>
        <v>0</v>
      </c>
      <c r="K80" s="208" t="str">
        <f t="shared" si="6"/>
        <v/>
      </c>
      <c r="L80" s="210">
        <f>'GP1 Totals'!R101</f>
        <v>0</v>
      </c>
      <c r="M80" s="210">
        <f>'GP55A 23-24'!G76</f>
        <v>0</v>
      </c>
      <c r="N80" s="208" t="str">
        <f t="shared" si="7"/>
        <v/>
      </c>
      <c r="P80" s="126" t="str">
        <f t="shared" si="12"/>
        <v/>
      </c>
      <c r="R80" s="126" t="str">
        <f t="shared" si="13"/>
        <v/>
      </c>
      <c r="T80" s="126" t="str">
        <f t="shared" si="14"/>
        <v/>
      </c>
      <c r="Y80" s="208">
        <f>'Member Info'!O102</f>
        <v>0</v>
      </c>
    </row>
    <row r="81" spans="2:25" ht="15.75" thickBot="1" x14ac:dyDescent="0.3">
      <c r="B81" s="166">
        <f>'Member Info'!D103</f>
        <v>0</v>
      </c>
      <c r="C81" s="166">
        <f>'Member Info'!E103</f>
        <v>0</v>
      </c>
      <c r="D81" s="169" t="str">
        <f>'Member Info'!G103</f>
        <v/>
      </c>
      <c r="E81" s="205">
        <f>'Member Info'!B103</f>
        <v>0</v>
      </c>
      <c r="F81" s="206">
        <f>'GP1 Totals'!G102</f>
        <v>0</v>
      </c>
      <c r="G81" s="207">
        <f>'GP55A 23-24'!D77</f>
        <v>0</v>
      </c>
      <c r="H81" s="208" t="str">
        <f t="shared" ref="H81:H144" si="15">IF($B81=0,"",IF(AND(P81&gt;$P$3,P81&lt;$Q$3),"Match","Does Not Match"))</f>
        <v/>
      </c>
      <c r="I81" s="209">
        <f>'Member Info'!I103</f>
        <v>0</v>
      </c>
      <c r="J81" s="210">
        <f>'GP55A 23-24'!E77</f>
        <v>0</v>
      </c>
      <c r="K81" s="208" t="str">
        <f t="shared" ref="K81:K144" si="16">IF($B81=0,"",IF(AND(R81&gt;$P$3,R81&lt;$Q$3),"Match","Does Not Match"))</f>
        <v/>
      </c>
      <c r="L81" s="210">
        <f>'GP1 Totals'!R102</f>
        <v>0</v>
      </c>
      <c r="M81" s="210">
        <f>'GP55A 23-24'!G77</f>
        <v>0</v>
      </c>
      <c r="N81" s="208" t="str">
        <f t="shared" ref="N81:N144" si="17">IF($B81=0,"",IF(AND(T81&gt;$P$3,T81&lt;$Q$3),"Match","Does Not Match"))</f>
        <v/>
      </c>
      <c r="P81" s="126" t="str">
        <f t="shared" ref="P81:P144" si="18">IF($B81=0,"",(F81/G81)*100)</f>
        <v/>
      </c>
      <c r="R81" s="126" t="str">
        <f t="shared" ref="R81:R144" si="19">IF($B81=0,"",(I81/J81)*100)</f>
        <v/>
      </c>
      <c r="T81" s="126" t="str">
        <f t="shared" ref="T81:T144" si="20">IF($B81=0,"",(L81/M81)*100)</f>
        <v/>
      </c>
      <c r="Y81" s="208">
        <f>'Member Info'!O103</f>
        <v>0</v>
      </c>
    </row>
    <row r="82" spans="2:25" ht="15.75" thickBot="1" x14ac:dyDescent="0.3">
      <c r="B82" s="166">
        <f>'Member Info'!D104</f>
        <v>0</v>
      </c>
      <c r="C82" s="166">
        <f>'Member Info'!E104</f>
        <v>0</v>
      </c>
      <c r="D82" s="169" t="str">
        <f>'Member Info'!G104</f>
        <v/>
      </c>
      <c r="E82" s="205">
        <f>'Member Info'!B104</f>
        <v>0</v>
      </c>
      <c r="F82" s="206">
        <f>'GP1 Totals'!G103</f>
        <v>0</v>
      </c>
      <c r="G82" s="207">
        <f>'GP55A 23-24'!D78</f>
        <v>0</v>
      </c>
      <c r="H82" s="208" t="str">
        <f t="shared" si="15"/>
        <v/>
      </c>
      <c r="I82" s="209">
        <f>'Member Info'!I104</f>
        <v>0</v>
      </c>
      <c r="J82" s="210">
        <f>'GP55A 23-24'!E78</f>
        <v>0</v>
      </c>
      <c r="K82" s="208" t="str">
        <f t="shared" si="16"/>
        <v/>
      </c>
      <c r="L82" s="210">
        <f>'GP1 Totals'!R103</f>
        <v>0</v>
      </c>
      <c r="M82" s="210">
        <f>'GP55A 23-24'!G78</f>
        <v>0</v>
      </c>
      <c r="N82" s="208" t="str">
        <f t="shared" si="17"/>
        <v/>
      </c>
      <c r="P82" s="126" t="str">
        <f t="shared" si="18"/>
        <v/>
      </c>
      <c r="R82" s="126" t="str">
        <f t="shared" si="19"/>
        <v/>
      </c>
      <c r="T82" s="126" t="str">
        <f t="shared" si="20"/>
        <v/>
      </c>
      <c r="Y82" s="208">
        <f>'Member Info'!O104</f>
        <v>0</v>
      </c>
    </row>
    <row r="83" spans="2:25" ht="15.75" thickBot="1" x14ac:dyDescent="0.3">
      <c r="B83" s="166">
        <f>'Member Info'!D105</f>
        <v>0</v>
      </c>
      <c r="C83" s="166">
        <f>'Member Info'!E105</f>
        <v>0</v>
      </c>
      <c r="D83" s="169" t="str">
        <f>'Member Info'!G105</f>
        <v/>
      </c>
      <c r="E83" s="205">
        <f>'Member Info'!B105</f>
        <v>0</v>
      </c>
      <c r="F83" s="206">
        <f>'GP1 Totals'!G104</f>
        <v>0</v>
      </c>
      <c r="G83" s="207">
        <f>'GP55A 23-24'!D79</f>
        <v>0</v>
      </c>
      <c r="H83" s="208" t="str">
        <f t="shared" si="15"/>
        <v/>
      </c>
      <c r="I83" s="209">
        <f>'Member Info'!I105</f>
        <v>0</v>
      </c>
      <c r="J83" s="210">
        <f>'GP55A 23-24'!E79</f>
        <v>0</v>
      </c>
      <c r="K83" s="208" t="str">
        <f t="shared" si="16"/>
        <v/>
      </c>
      <c r="L83" s="210">
        <f>'GP1 Totals'!R104</f>
        <v>0</v>
      </c>
      <c r="M83" s="210">
        <f>'GP55A 23-24'!G79</f>
        <v>0</v>
      </c>
      <c r="N83" s="208" t="str">
        <f t="shared" si="17"/>
        <v/>
      </c>
      <c r="P83" s="126" t="str">
        <f t="shared" si="18"/>
        <v/>
      </c>
      <c r="R83" s="126" t="str">
        <f t="shared" si="19"/>
        <v/>
      </c>
      <c r="T83" s="126" t="str">
        <f t="shared" si="20"/>
        <v/>
      </c>
      <c r="Y83" s="208">
        <f>'Member Info'!O105</f>
        <v>0</v>
      </c>
    </row>
    <row r="84" spans="2:25" ht="15.75" thickBot="1" x14ac:dyDescent="0.3">
      <c r="B84" s="166">
        <f>'Member Info'!D106</f>
        <v>0</v>
      </c>
      <c r="C84" s="166">
        <f>'Member Info'!E106</f>
        <v>0</v>
      </c>
      <c r="D84" s="169" t="str">
        <f>'Member Info'!G106</f>
        <v/>
      </c>
      <c r="E84" s="205">
        <f>'Member Info'!B106</f>
        <v>0</v>
      </c>
      <c r="F84" s="206">
        <f>'GP1 Totals'!G105</f>
        <v>0</v>
      </c>
      <c r="G84" s="207">
        <f>'GP55A 23-24'!D80</f>
        <v>0</v>
      </c>
      <c r="H84" s="208" t="str">
        <f t="shared" si="15"/>
        <v/>
      </c>
      <c r="I84" s="209">
        <f>'Member Info'!I106</f>
        <v>0</v>
      </c>
      <c r="J84" s="210">
        <f>'GP55A 23-24'!E80</f>
        <v>0</v>
      </c>
      <c r="K84" s="208" t="str">
        <f t="shared" si="16"/>
        <v/>
      </c>
      <c r="L84" s="210">
        <f>'GP1 Totals'!R105</f>
        <v>0</v>
      </c>
      <c r="M84" s="210">
        <f>'GP55A 23-24'!G80</f>
        <v>0</v>
      </c>
      <c r="N84" s="208" t="str">
        <f t="shared" si="17"/>
        <v/>
      </c>
      <c r="P84" s="126" t="str">
        <f t="shared" si="18"/>
        <v/>
      </c>
      <c r="R84" s="126" t="str">
        <f t="shared" si="19"/>
        <v/>
      </c>
      <c r="T84" s="126" t="str">
        <f t="shared" si="20"/>
        <v/>
      </c>
      <c r="Y84" s="208">
        <f>'Member Info'!O106</f>
        <v>0</v>
      </c>
    </row>
    <row r="85" spans="2:25" ht="15.75" thickBot="1" x14ac:dyDescent="0.3">
      <c r="B85" s="166">
        <f>'Member Info'!D107</f>
        <v>0</v>
      </c>
      <c r="C85" s="166">
        <f>'Member Info'!E107</f>
        <v>0</v>
      </c>
      <c r="D85" s="169" t="str">
        <f>'Member Info'!G107</f>
        <v/>
      </c>
      <c r="E85" s="205">
        <f>'Member Info'!B107</f>
        <v>0</v>
      </c>
      <c r="F85" s="206">
        <f>'GP1 Totals'!G106</f>
        <v>0</v>
      </c>
      <c r="G85" s="207">
        <f>'GP55A 23-24'!D81</f>
        <v>0</v>
      </c>
      <c r="H85" s="208" t="str">
        <f t="shared" si="15"/>
        <v/>
      </c>
      <c r="I85" s="209">
        <f>'Member Info'!I107</f>
        <v>0</v>
      </c>
      <c r="J85" s="210">
        <f>'GP55A 23-24'!E81</f>
        <v>0</v>
      </c>
      <c r="K85" s="208" t="str">
        <f t="shared" si="16"/>
        <v/>
      </c>
      <c r="L85" s="210">
        <f>'GP1 Totals'!R106</f>
        <v>0</v>
      </c>
      <c r="M85" s="210">
        <f>'GP55A 23-24'!G81</f>
        <v>0</v>
      </c>
      <c r="N85" s="208" t="str">
        <f t="shared" si="17"/>
        <v/>
      </c>
      <c r="P85" s="126" t="str">
        <f t="shared" si="18"/>
        <v/>
      </c>
      <c r="R85" s="126" t="str">
        <f t="shared" si="19"/>
        <v/>
      </c>
      <c r="T85" s="126" t="str">
        <f t="shared" si="20"/>
        <v/>
      </c>
      <c r="Y85" s="208">
        <f>'Member Info'!O107</f>
        <v>0</v>
      </c>
    </row>
    <row r="86" spans="2:25" ht="15.75" thickBot="1" x14ac:dyDescent="0.3">
      <c r="B86" s="166">
        <f>'Member Info'!D108</f>
        <v>0</v>
      </c>
      <c r="C86" s="166">
        <f>'Member Info'!E108</f>
        <v>0</v>
      </c>
      <c r="D86" s="169" t="str">
        <f>'Member Info'!G108</f>
        <v/>
      </c>
      <c r="E86" s="205">
        <f>'Member Info'!B108</f>
        <v>0</v>
      </c>
      <c r="F86" s="206">
        <f>'GP1 Totals'!G107</f>
        <v>0</v>
      </c>
      <c r="G86" s="207">
        <f>'GP55A 23-24'!D82</f>
        <v>0</v>
      </c>
      <c r="H86" s="208" t="str">
        <f t="shared" si="15"/>
        <v/>
      </c>
      <c r="I86" s="209">
        <f>'Member Info'!I108</f>
        <v>0</v>
      </c>
      <c r="J86" s="210">
        <f>'GP55A 23-24'!E82</f>
        <v>0</v>
      </c>
      <c r="K86" s="208" t="str">
        <f t="shared" si="16"/>
        <v/>
      </c>
      <c r="L86" s="210">
        <f>'GP1 Totals'!R107</f>
        <v>0</v>
      </c>
      <c r="M86" s="210">
        <f>'GP55A 23-24'!G82</f>
        <v>0</v>
      </c>
      <c r="N86" s="208" t="str">
        <f t="shared" si="17"/>
        <v/>
      </c>
      <c r="P86" s="126" t="str">
        <f t="shared" si="18"/>
        <v/>
      </c>
      <c r="R86" s="126" t="str">
        <f t="shared" si="19"/>
        <v/>
      </c>
      <c r="T86" s="126" t="str">
        <f t="shared" si="20"/>
        <v/>
      </c>
      <c r="Y86" s="208">
        <f>'Member Info'!O108</f>
        <v>0</v>
      </c>
    </row>
    <row r="87" spans="2:25" ht="15.75" thickBot="1" x14ac:dyDescent="0.3">
      <c r="B87" s="166">
        <f>'Member Info'!D109</f>
        <v>0</v>
      </c>
      <c r="C87" s="166">
        <f>'Member Info'!E109</f>
        <v>0</v>
      </c>
      <c r="D87" s="169" t="str">
        <f>'Member Info'!G109</f>
        <v/>
      </c>
      <c r="E87" s="205">
        <f>'Member Info'!B109</f>
        <v>0</v>
      </c>
      <c r="F87" s="206">
        <f>'GP1 Totals'!G108</f>
        <v>0</v>
      </c>
      <c r="G87" s="207">
        <f>'GP55A 23-24'!D83</f>
        <v>0</v>
      </c>
      <c r="H87" s="208" t="str">
        <f t="shared" si="15"/>
        <v/>
      </c>
      <c r="I87" s="209">
        <f>'Member Info'!I109</f>
        <v>0</v>
      </c>
      <c r="J87" s="210">
        <f>'GP55A 23-24'!E83</f>
        <v>0</v>
      </c>
      <c r="K87" s="208" t="str">
        <f t="shared" si="16"/>
        <v/>
      </c>
      <c r="L87" s="210">
        <f>'GP1 Totals'!R108</f>
        <v>0</v>
      </c>
      <c r="M87" s="210">
        <f>'GP55A 23-24'!G83</f>
        <v>0</v>
      </c>
      <c r="N87" s="208" t="str">
        <f t="shared" si="17"/>
        <v/>
      </c>
      <c r="P87" s="126" t="str">
        <f t="shared" si="18"/>
        <v/>
      </c>
      <c r="R87" s="126" t="str">
        <f t="shared" si="19"/>
        <v/>
      </c>
      <c r="T87" s="126" t="str">
        <f t="shared" si="20"/>
        <v/>
      </c>
      <c r="Y87" s="208">
        <f>'Member Info'!O109</f>
        <v>0</v>
      </c>
    </row>
    <row r="88" spans="2:25" ht="15.75" thickBot="1" x14ac:dyDescent="0.3">
      <c r="B88" s="166">
        <f>'Member Info'!D110</f>
        <v>0</v>
      </c>
      <c r="C88" s="166">
        <f>'Member Info'!E110</f>
        <v>0</v>
      </c>
      <c r="D88" s="169" t="str">
        <f>'Member Info'!G110</f>
        <v/>
      </c>
      <c r="E88" s="205">
        <f>'Member Info'!B110</f>
        <v>0</v>
      </c>
      <c r="F88" s="206">
        <f>'GP1 Totals'!G109</f>
        <v>0</v>
      </c>
      <c r="G88" s="207">
        <f>'GP55A 23-24'!D84</f>
        <v>0</v>
      </c>
      <c r="H88" s="208" t="str">
        <f t="shared" si="15"/>
        <v/>
      </c>
      <c r="I88" s="209">
        <f>'Member Info'!I110</f>
        <v>0</v>
      </c>
      <c r="J88" s="210">
        <f>'GP55A 23-24'!E84</f>
        <v>0</v>
      </c>
      <c r="K88" s="208" t="str">
        <f t="shared" si="16"/>
        <v/>
      </c>
      <c r="L88" s="210">
        <f>'GP1 Totals'!R109</f>
        <v>0</v>
      </c>
      <c r="M88" s="210">
        <f>'GP55A 23-24'!G84</f>
        <v>0</v>
      </c>
      <c r="N88" s="208" t="str">
        <f t="shared" si="17"/>
        <v/>
      </c>
      <c r="P88" s="126" t="str">
        <f t="shared" si="18"/>
        <v/>
      </c>
      <c r="R88" s="126" t="str">
        <f t="shared" si="19"/>
        <v/>
      </c>
      <c r="T88" s="126" t="str">
        <f t="shared" si="20"/>
        <v/>
      </c>
      <c r="Y88" s="208">
        <f>'Member Info'!O110</f>
        <v>0</v>
      </c>
    </row>
    <row r="89" spans="2:25" ht="15.75" thickBot="1" x14ac:dyDescent="0.3">
      <c r="B89" s="166">
        <f>'Member Info'!D111</f>
        <v>0</v>
      </c>
      <c r="C89" s="166">
        <f>'Member Info'!E111</f>
        <v>0</v>
      </c>
      <c r="D89" s="169" t="str">
        <f>'Member Info'!G111</f>
        <v/>
      </c>
      <c r="E89" s="205">
        <f>'Member Info'!B111</f>
        <v>0</v>
      </c>
      <c r="F89" s="206">
        <f>'GP1 Totals'!G110</f>
        <v>0</v>
      </c>
      <c r="G89" s="207">
        <f>'GP55A 23-24'!D85</f>
        <v>0</v>
      </c>
      <c r="H89" s="208" t="str">
        <f t="shared" si="15"/>
        <v/>
      </c>
      <c r="I89" s="209">
        <f>'Member Info'!I111</f>
        <v>0</v>
      </c>
      <c r="J89" s="210">
        <f>'GP55A 23-24'!E85</f>
        <v>0</v>
      </c>
      <c r="K89" s="208" t="str">
        <f t="shared" si="16"/>
        <v/>
      </c>
      <c r="L89" s="210">
        <f>'GP1 Totals'!R110</f>
        <v>0</v>
      </c>
      <c r="M89" s="210">
        <f>'GP55A 23-24'!G85</f>
        <v>0</v>
      </c>
      <c r="N89" s="208" t="str">
        <f t="shared" si="17"/>
        <v/>
      </c>
      <c r="P89" s="126" t="str">
        <f t="shared" si="18"/>
        <v/>
      </c>
      <c r="R89" s="126" t="str">
        <f t="shared" si="19"/>
        <v/>
      </c>
      <c r="T89" s="126" t="str">
        <f t="shared" si="20"/>
        <v/>
      </c>
      <c r="Y89" s="208">
        <f>'Member Info'!O111</f>
        <v>0</v>
      </c>
    </row>
    <row r="90" spans="2:25" ht="15.75" thickBot="1" x14ac:dyDescent="0.3">
      <c r="B90" s="166">
        <f>'Member Info'!D112</f>
        <v>0</v>
      </c>
      <c r="C90" s="166">
        <f>'Member Info'!E112</f>
        <v>0</v>
      </c>
      <c r="D90" s="169" t="str">
        <f>'Member Info'!G112</f>
        <v/>
      </c>
      <c r="E90" s="205">
        <f>'Member Info'!B112</f>
        <v>0</v>
      </c>
      <c r="F90" s="206">
        <f>'GP1 Totals'!G111</f>
        <v>0</v>
      </c>
      <c r="G90" s="207">
        <f>'GP55A 23-24'!D86</f>
        <v>0</v>
      </c>
      <c r="H90" s="208" t="str">
        <f t="shared" si="15"/>
        <v/>
      </c>
      <c r="I90" s="209">
        <f>'Member Info'!I112</f>
        <v>0</v>
      </c>
      <c r="J90" s="210">
        <f>'GP55A 23-24'!E86</f>
        <v>0</v>
      </c>
      <c r="K90" s="208" t="str">
        <f t="shared" si="16"/>
        <v/>
      </c>
      <c r="L90" s="210">
        <f>'GP1 Totals'!R111</f>
        <v>0</v>
      </c>
      <c r="M90" s="210">
        <f>'GP55A 23-24'!G86</f>
        <v>0</v>
      </c>
      <c r="N90" s="208" t="str">
        <f t="shared" si="17"/>
        <v/>
      </c>
      <c r="P90" s="126" t="str">
        <f t="shared" si="18"/>
        <v/>
      </c>
      <c r="R90" s="126" t="str">
        <f t="shared" si="19"/>
        <v/>
      </c>
      <c r="T90" s="126" t="str">
        <f t="shared" si="20"/>
        <v/>
      </c>
      <c r="Y90" s="208">
        <f>'Member Info'!O112</f>
        <v>0</v>
      </c>
    </row>
    <row r="91" spans="2:25" ht="15.75" thickBot="1" x14ac:dyDescent="0.3">
      <c r="B91" s="166">
        <f>'Member Info'!D113</f>
        <v>0</v>
      </c>
      <c r="C91" s="166">
        <f>'Member Info'!E113</f>
        <v>0</v>
      </c>
      <c r="D91" s="169" t="str">
        <f>'Member Info'!G113</f>
        <v/>
      </c>
      <c r="E91" s="205">
        <f>'Member Info'!B113</f>
        <v>0</v>
      </c>
      <c r="F91" s="206">
        <f>'GP1 Totals'!G112</f>
        <v>0</v>
      </c>
      <c r="G91" s="207">
        <f>'GP55A 23-24'!D87</f>
        <v>0</v>
      </c>
      <c r="H91" s="208" t="str">
        <f t="shared" si="15"/>
        <v/>
      </c>
      <c r="I91" s="209">
        <f>'Member Info'!I113</f>
        <v>0</v>
      </c>
      <c r="J91" s="210">
        <f>'GP55A 23-24'!E87</f>
        <v>0</v>
      </c>
      <c r="K91" s="208" t="str">
        <f t="shared" si="16"/>
        <v/>
      </c>
      <c r="L91" s="210">
        <f>'GP1 Totals'!R112</f>
        <v>0</v>
      </c>
      <c r="M91" s="210">
        <f>'GP55A 23-24'!G87</f>
        <v>0</v>
      </c>
      <c r="N91" s="208" t="str">
        <f t="shared" si="17"/>
        <v/>
      </c>
      <c r="P91" s="126" t="str">
        <f t="shared" si="18"/>
        <v/>
      </c>
      <c r="R91" s="126" t="str">
        <f t="shared" si="19"/>
        <v/>
      </c>
      <c r="T91" s="126" t="str">
        <f t="shared" si="20"/>
        <v/>
      </c>
      <c r="Y91" s="208">
        <f>'Member Info'!O113</f>
        <v>0</v>
      </c>
    </row>
    <row r="92" spans="2:25" ht="15.75" thickBot="1" x14ac:dyDescent="0.3">
      <c r="B92" s="166">
        <f>'Member Info'!D114</f>
        <v>0</v>
      </c>
      <c r="C92" s="166">
        <f>'Member Info'!E114</f>
        <v>0</v>
      </c>
      <c r="D92" s="169" t="str">
        <f>'Member Info'!G114</f>
        <v/>
      </c>
      <c r="E92" s="205">
        <f>'Member Info'!B114</f>
        <v>0</v>
      </c>
      <c r="F92" s="206">
        <f>'GP1 Totals'!G113</f>
        <v>0</v>
      </c>
      <c r="G92" s="207">
        <f>'GP55A 23-24'!D88</f>
        <v>0</v>
      </c>
      <c r="H92" s="208" t="str">
        <f t="shared" si="15"/>
        <v/>
      </c>
      <c r="I92" s="209">
        <f>'Member Info'!I114</f>
        <v>0</v>
      </c>
      <c r="J92" s="210">
        <f>'GP55A 23-24'!E88</f>
        <v>0</v>
      </c>
      <c r="K92" s="208" t="str">
        <f t="shared" si="16"/>
        <v/>
      </c>
      <c r="L92" s="210">
        <f>'GP1 Totals'!R113</f>
        <v>0</v>
      </c>
      <c r="M92" s="210">
        <f>'GP55A 23-24'!G88</f>
        <v>0</v>
      </c>
      <c r="N92" s="208" t="str">
        <f t="shared" si="17"/>
        <v/>
      </c>
      <c r="P92" s="126" t="str">
        <f t="shared" si="18"/>
        <v/>
      </c>
      <c r="R92" s="126" t="str">
        <f t="shared" si="19"/>
        <v/>
      </c>
      <c r="T92" s="126" t="str">
        <f t="shared" si="20"/>
        <v/>
      </c>
      <c r="Y92" s="208">
        <f>'Member Info'!O114</f>
        <v>0</v>
      </c>
    </row>
    <row r="93" spans="2:25" ht="15.75" thickBot="1" x14ac:dyDescent="0.3">
      <c r="B93" s="166">
        <f>'Member Info'!D115</f>
        <v>0</v>
      </c>
      <c r="C93" s="166">
        <f>'Member Info'!E115</f>
        <v>0</v>
      </c>
      <c r="D93" s="169" t="str">
        <f>'Member Info'!G115</f>
        <v/>
      </c>
      <c r="E93" s="205">
        <f>'Member Info'!B115</f>
        <v>0</v>
      </c>
      <c r="F93" s="206">
        <f>'GP1 Totals'!G114</f>
        <v>0</v>
      </c>
      <c r="G93" s="207">
        <f>'GP55A 23-24'!D89</f>
        <v>0</v>
      </c>
      <c r="H93" s="208" t="str">
        <f t="shared" si="15"/>
        <v/>
      </c>
      <c r="I93" s="209">
        <f>'Member Info'!I115</f>
        <v>0</v>
      </c>
      <c r="J93" s="210">
        <f>'GP55A 23-24'!E89</f>
        <v>0</v>
      </c>
      <c r="K93" s="208" t="str">
        <f t="shared" si="16"/>
        <v/>
      </c>
      <c r="L93" s="210">
        <f>'GP1 Totals'!R114</f>
        <v>0</v>
      </c>
      <c r="M93" s="210">
        <f>'GP55A 23-24'!G89</f>
        <v>0</v>
      </c>
      <c r="N93" s="208" t="str">
        <f t="shared" si="17"/>
        <v/>
      </c>
      <c r="P93" s="126" t="str">
        <f t="shared" si="18"/>
        <v/>
      </c>
      <c r="R93" s="126" t="str">
        <f t="shared" si="19"/>
        <v/>
      </c>
      <c r="T93" s="126" t="str">
        <f t="shared" si="20"/>
        <v/>
      </c>
      <c r="Y93" s="208">
        <f>'Member Info'!O115</f>
        <v>0</v>
      </c>
    </row>
    <row r="94" spans="2:25" ht="15.75" thickBot="1" x14ac:dyDescent="0.3">
      <c r="B94" s="166">
        <f>'Member Info'!D116</f>
        <v>0</v>
      </c>
      <c r="C94" s="166">
        <f>'Member Info'!E116</f>
        <v>0</v>
      </c>
      <c r="D94" s="169" t="str">
        <f>'Member Info'!G116</f>
        <v/>
      </c>
      <c r="E94" s="205">
        <f>'Member Info'!B116</f>
        <v>0</v>
      </c>
      <c r="F94" s="206">
        <f>'GP1 Totals'!G115</f>
        <v>0</v>
      </c>
      <c r="G94" s="207">
        <f>'GP55A 23-24'!D90</f>
        <v>0</v>
      </c>
      <c r="H94" s="208" t="str">
        <f t="shared" si="15"/>
        <v/>
      </c>
      <c r="I94" s="209">
        <f>'Member Info'!I116</f>
        <v>0</v>
      </c>
      <c r="J94" s="210">
        <f>'GP55A 23-24'!E90</f>
        <v>0</v>
      </c>
      <c r="K94" s="208" t="str">
        <f t="shared" si="16"/>
        <v/>
      </c>
      <c r="L94" s="210">
        <f>'GP1 Totals'!R115</f>
        <v>0</v>
      </c>
      <c r="M94" s="210">
        <f>'GP55A 23-24'!G90</f>
        <v>0</v>
      </c>
      <c r="N94" s="208" t="str">
        <f t="shared" si="17"/>
        <v/>
      </c>
      <c r="P94" s="126" t="str">
        <f t="shared" si="18"/>
        <v/>
      </c>
      <c r="R94" s="126" t="str">
        <f t="shared" si="19"/>
        <v/>
      </c>
      <c r="T94" s="126" t="str">
        <f t="shared" si="20"/>
        <v/>
      </c>
      <c r="Y94" s="208">
        <f>'Member Info'!O116</f>
        <v>0</v>
      </c>
    </row>
    <row r="95" spans="2:25" ht="15.75" thickBot="1" x14ac:dyDescent="0.3">
      <c r="B95" s="166">
        <f>'Member Info'!D117</f>
        <v>0</v>
      </c>
      <c r="C95" s="166">
        <f>'Member Info'!E117</f>
        <v>0</v>
      </c>
      <c r="D95" s="169" t="str">
        <f>'Member Info'!G117</f>
        <v/>
      </c>
      <c r="E95" s="205">
        <f>'Member Info'!B117</f>
        <v>0</v>
      </c>
      <c r="F95" s="206">
        <f>'GP1 Totals'!G116</f>
        <v>0</v>
      </c>
      <c r="G95" s="207">
        <f>'GP55A 23-24'!D91</f>
        <v>0</v>
      </c>
      <c r="H95" s="208" t="str">
        <f t="shared" si="15"/>
        <v/>
      </c>
      <c r="I95" s="209">
        <f>'Member Info'!I117</f>
        <v>0</v>
      </c>
      <c r="J95" s="210">
        <f>'GP55A 23-24'!E91</f>
        <v>0</v>
      </c>
      <c r="K95" s="208" t="str">
        <f t="shared" si="16"/>
        <v/>
      </c>
      <c r="L95" s="210">
        <f>'GP1 Totals'!R116</f>
        <v>0</v>
      </c>
      <c r="M95" s="210">
        <f>'GP55A 23-24'!G91</f>
        <v>0</v>
      </c>
      <c r="N95" s="208" t="str">
        <f t="shared" si="17"/>
        <v/>
      </c>
      <c r="P95" s="126" t="str">
        <f t="shared" si="18"/>
        <v/>
      </c>
      <c r="R95" s="126" t="str">
        <f t="shared" si="19"/>
        <v/>
      </c>
      <c r="T95" s="126" t="str">
        <f t="shared" si="20"/>
        <v/>
      </c>
      <c r="Y95" s="208">
        <f>'Member Info'!O117</f>
        <v>0</v>
      </c>
    </row>
    <row r="96" spans="2:25" ht="15.75" thickBot="1" x14ac:dyDescent="0.3">
      <c r="B96" s="166">
        <f>'Member Info'!D118</f>
        <v>0</v>
      </c>
      <c r="C96" s="166">
        <f>'Member Info'!E118</f>
        <v>0</v>
      </c>
      <c r="D96" s="169" t="str">
        <f>'Member Info'!G118</f>
        <v/>
      </c>
      <c r="E96" s="205">
        <f>'Member Info'!B118</f>
        <v>0</v>
      </c>
      <c r="F96" s="206">
        <f>'GP1 Totals'!G117</f>
        <v>0</v>
      </c>
      <c r="G96" s="207">
        <f>'GP55A 23-24'!D92</f>
        <v>0</v>
      </c>
      <c r="H96" s="208" t="str">
        <f t="shared" si="15"/>
        <v/>
      </c>
      <c r="I96" s="209">
        <f>'Member Info'!I118</f>
        <v>0</v>
      </c>
      <c r="J96" s="210">
        <f>'GP55A 23-24'!E92</f>
        <v>0</v>
      </c>
      <c r="K96" s="208" t="str">
        <f t="shared" si="16"/>
        <v/>
      </c>
      <c r="L96" s="210">
        <f>'GP1 Totals'!R117</f>
        <v>0</v>
      </c>
      <c r="M96" s="210">
        <f>'GP55A 23-24'!G92</f>
        <v>0</v>
      </c>
      <c r="N96" s="208" t="str">
        <f t="shared" si="17"/>
        <v/>
      </c>
      <c r="P96" s="126" t="str">
        <f t="shared" si="18"/>
        <v/>
      </c>
      <c r="R96" s="126" t="str">
        <f t="shared" si="19"/>
        <v/>
      </c>
      <c r="T96" s="126" t="str">
        <f t="shared" si="20"/>
        <v/>
      </c>
      <c r="Y96" s="208">
        <f>'Member Info'!O118</f>
        <v>0</v>
      </c>
    </row>
    <row r="97" spans="2:25" ht="15.75" thickBot="1" x14ac:dyDescent="0.3">
      <c r="B97" s="166">
        <f>'Member Info'!D119</f>
        <v>0</v>
      </c>
      <c r="C97" s="166">
        <f>'Member Info'!E119</f>
        <v>0</v>
      </c>
      <c r="D97" s="169" t="str">
        <f>'Member Info'!G119</f>
        <v/>
      </c>
      <c r="E97" s="205">
        <f>'Member Info'!B119</f>
        <v>0</v>
      </c>
      <c r="F97" s="206">
        <f>'GP1 Totals'!G118</f>
        <v>0</v>
      </c>
      <c r="G97" s="207">
        <f>'GP55A 23-24'!D93</f>
        <v>0</v>
      </c>
      <c r="H97" s="208" t="str">
        <f t="shared" si="15"/>
        <v/>
      </c>
      <c r="I97" s="209">
        <f>'Member Info'!I119</f>
        <v>0</v>
      </c>
      <c r="J97" s="210">
        <f>'GP55A 23-24'!E93</f>
        <v>0</v>
      </c>
      <c r="K97" s="208" t="str">
        <f t="shared" si="16"/>
        <v/>
      </c>
      <c r="L97" s="210">
        <f>'GP1 Totals'!R118</f>
        <v>0</v>
      </c>
      <c r="M97" s="210">
        <f>'GP55A 23-24'!G93</f>
        <v>0</v>
      </c>
      <c r="N97" s="208" t="str">
        <f t="shared" si="17"/>
        <v/>
      </c>
      <c r="P97" s="126" t="str">
        <f t="shared" si="18"/>
        <v/>
      </c>
      <c r="R97" s="126" t="str">
        <f t="shared" si="19"/>
        <v/>
      </c>
      <c r="T97" s="126" t="str">
        <f t="shared" si="20"/>
        <v/>
      </c>
      <c r="Y97" s="208">
        <f>'Member Info'!O119</f>
        <v>0</v>
      </c>
    </row>
    <row r="98" spans="2:25" ht="15.75" thickBot="1" x14ac:dyDescent="0.3">
      <c r="B98" s="166">
        <f>'Member Info'!D120</f>
        <v>0</v>
      </c>
      <c r="C98" s="166">
        <f>'Member Info'!E120</f>
        <v>0</v>
      </c>
      <c r="D98" s="169" t="str">
        <f>'Member Info'!G120</f>
        <v/>
      </c>
      <c r="E98" s="205">
        <f>'Member Info'!B120</f>
        <v>0</v>
      </c>
      <c r="F98" s="206">
        <f>'GP1 Totals'!G119</f>
        <v>0</v>
      </c>
      <c r="G98" s="207">
        <f>'GP55A 23-24'!D94</f>
        <v>0</v>
      </c>
      <c r="H98" s="208" t="str">
        <f t="shared" si="15"/>
        <v/>
      </c>
      <c r="I98" s="209">
        <f>'Member Info'!I120</f>
        <v>0</v>
      </c>
      <c r="J98" s="210">
        <f>'GP55A 23-24'!E94</f>
        <v>0</v>
      </c>
      <c r="K98" s="208" t="str">
        <f t="shared" si="16"/>
        <v/>
      </c>
      <c r="L98" s="210">
        <f>'GP1 Totals'!R119</f>
        <v>0</v>
      </c>
      <c r="M98" s="210">
        <f>'GP55A 23-24'!G94</f>
        <v>0</v>
      </c>
      <c r="N98" s="208" t="str">
        <f t="shared" si="17"/>
        <v/>
      </c>
      <c r="P98" s="126" t="str">
        <f t="shared" si="18"/>
        <v/>
      </c>
      <c r="R98" s="126" t="str">
        <f t="shared" si="19"/>
        <v/>
      </c>
      <c r="T98" s="126" t="str">
        <f t="shared" si="20"/>
        <v/>
      </c>
      <c r="Y98" s="208">
        <f>'Member Info'!O120</f>
        <v>0</v>
      </c>
    </row>
    <row r="99" spans="2:25" ht="15.75" thickBot="1" x14ac:dyDescent="0.3">
      <c r="B99" s="166">
        <f>'Member Info'!D121</f>
        <v>0</v>
      </c>
      <c r="C99" s="166">
        <f>'Member Info'!E121</f>
        <v>0</v>
      </c>
      <c r="D99" s="169" t="str">
        <f>'Member Info'!G121</f>
        <v/>
      </c>
      <c r="E99" s="205">
        <f>'Member Info'!B121</f>
        <v>0</v>
      </c>
      <c r="F99" s="206">
        <f>'GP1 Totals'!G120</f>
        <v>0</v>
      </c>
      <c r="G99" s="207">
        <f>'GP55A 23-24'!D95</f>
        <v>0</v>
      </c>
      <c r="H99" s="208" t="str">
        <f t="shared" si="15"/>
        <v/>
      </c>
      <c r="I99" s="209">
        <f>'Member Info'!I121</f>
        <v>0</v>
      </c>
      <c r="J99" s="210">
        <f>'GP55A 23-24'!E95</f>
        <v>0</v>
      </c>
      <c r="K99" s="208" t="str">
        <f t="shared" si="16"/>
        <v/>
      </c>
      <c r="L99" s="210">
        <f>'GP1 Totals'!R120</f>
        <v>0</v>
      </c>
      <c r="M99" s="210">
        <f>'GP55A 23-24'!G95</f>
        <v>0</v>
      </c>
      <c r="N99" s="208" t="str">
        <f t="shared" si="17"/>
        <v/>
      </c>
      <c r="P99" s="126" t="str">
        <f t="shared" si="18"/>
        <v/>
      </c>
      <c r="R99" s="126" t="str">
        <f t="shared" si="19"/>
        <v/>
      </c>
      <c r="T99" s="126" t="str">
        <f t="shared" si="20"/>
        <v/>
      </c>
      <c r="Y99" s="208">
        <f>'Member Info'!O121</f>
        <v>0</v>
      </c>
    </row>
    <row r="100" spans="2:25" ht="15.75" thickBot="1" x14ac:dyDescent="0.3">
      <c r="B100" s="166">
        <f>'Member Info'!D122</f>
        <v>0</v>
      </c>
      <c r="C100" s="166">
        <f>'Member Info'!E122</f>
        <v>0</v>
      </c>
      <c r="D100" s="169" t="str">
        <f>'Member Info'!G122</f>
        <v/>
      </c>
      <c r="E100" s="205">
        <f>'Member Info'!B122</f>
        <v>0</v>
      </c>
      <c r="F100" s="206">
        <f>'GP1 Totals'!G121</f>
        <v>0</v>
      </c>
      <c r="G100" s="207">
        <f>'GP55A 23-24'!D96</f>
        <v>0</v>
      </c>
      <c r="H100" s="208" t="str">
        <f t="shared" si="15"/>
        <v/>
      </c>
      <c r="I100" s="209">
        <f>'Member Info'!I122</f>
        <v>0</v>
      </c>
      <c r="J100" s="210">
        <f>'GP55A 23-24'!E96</f>
        <v>0</v>
      </c>
      <c r="K100" s="208" t="str">
        <f t="shared" si="16"/>
        <v/>
      </c>
      <c r="L100" s="210">
        <f>'GP1 Totals'!R121</f>
        <v>0</v>
      </c>
      <c r="M100" s="210">
        <f>'GP55A 23-24'!G96</f>
        <v>0</v>
      </c>
      <c r="N100" s="208" t="str">
        <f t="shared" si="17"/>
        <v/>
      </c>
      <c r="P100" s="126" t="str">
        <f t="shared" si="18"/>
        <v/>
      </c>
      <c r="R100" s="126" t="str">
        <f t="shared" si="19"/>
        <v/>
      </c>
      <c r="T100" s="126" t="str">
        <f t="shared" si="20"/>
        <v/>
      </c>
      <c r="Y100" s="208">
        <f>'Member Info'!O122</f>
        <v>0</v>
      </c>
    </row>
    <row r="101" spans="2:25" ht="15.75" thickBot="1" x14ac:dyDescent="0.3">
      <c r="B101" s="166">
        <f>'Member Info'!D123</f>
        <v>0</v>
      </c>
      <c r="C101" s="166">
        <f>'Member Info'!E123</f>
        <v>0</v>
      </c>
      <c r="D101" s="169" t="str">
        <f>'Member Info'!G123</f>
        <v/>
      </c>
      <c r="E101" s="205">
        <f>'Member Info'!B123</f>
        <v>0</v>
      </c>
      <c r="F101" s="206">
        <f>'GP1 Totals'!G122</f>
        <v>0</v>
      </c>
      <c r="G101" s="207">
        <f>'GP55A 23-24'!D97</f>
        <v>0</v>
      </c>
      <c r="H101" s="208" t="str">
        <f t="shared" si="15"/>
        <v/>
      </c>
      <c r="I101" s="209">
        <f>'Member Info'!I123</f>
        <v>0</v>
      </c>
      <c r="J101" s="210">
        <f>'GP55A 23-24'!E97</f>
        <v>0</v>
      </c>
      <c r="K101" s="208" t="str">
        <f t="shared" si="16"/>
        <v/>
      </c>
      <c r="L101" s="210">
        <f>'GP1 Totals'!R122</f>
        <v>0</v>
      </c>
      <c r="M101" s="210">
        <f>'GP55A 23-24'!G97</f>
        <v>0</v>
      </c>
      <c r="N101" s="208" t="str">
        <f t="shared" si="17"/>
        <v/>
      </c>
      <c r="P101" s="126" t="str">
        <f t="shared" si="18"/>
        <v/>
      </c>
      <c r="R101" s="126" t="str">
        <f t="shared" si="19"/>
        <v/>
      </c>
      <c r="T101" s="126" t="str">
        <f t="shared" si="20"/>
        <v/>
      </c>
      <c r="Y101" s="208">
        <f>'Member Info'!O123</f>
        <v>0</v>
      </c>
    </row>
    <row r="102" spans="2:25" ht="15.75" thickBot="1" x14ac:dyDescent="0.3">
      <c r="B102" s="166">
        <f>'Member Info'!D124</f>
        <v>0</v>
      </c>
      <c r="C102" s="166">
        <f>'Member Info'!E124</f>
        <v>0</v>
      </c>
      <c r="D102" s="169" t="str">
        <f>'Member Info'!G124</f>
        <v/>
      </c>
      <c r="E102" s="205">
        <f>'Member Info'!B124</f>
        <v>0</v>
      </c>
      <c r="F102" s="206">
        <f>'GP1 Totals'!G123</f>
        <v>0</v>
      </c>
      <c r="G102" s="207">
        <f>'GP55A 23-24'!D98</f>
        <v>0</v>
      </c>
      <c r="H102" s="208" t="str">
        <f t="shared" si="15"/>
        <v/>
      </c>
      <c r="I102" s="209">
        <f>'Member Info'!I124</f>
        <v>0</v>
      </c>
      <c r="J102" s="210">
        <f>'GP55A 23-24'!E98</f>
        <v>0</v>
      </c>
      <c r="K102" s="208" t="str">
        <f t="shared" si="16"/>
        <v/>
      </c>
      <c r="L102" s="210">
        <f>'GP1 Totals'!R123</f>
        <v>0</v>
      </c>
      <c r="M102" s="210">
        <f>'GP55A 23-24'!G98</f>
        <v>0</v>
      </c>
      <c r="N102" s="208" t="str">
        <f t="shared" si="17"/>
        <v/>
      </c>
      <c r="P102" s="126" t="str">
        <f t="shared" si="18"/>
        <v/>
      </c>
      <c r="R102" s="126" t="str">
        <f t="shared" si="19"/>
        <v/>
      </c>
      <c r="T102" s="126" t="str">
        <f t="shared" si="20"/>
        <v/>
      </c>
      <c r="Y102" s="208">
        <f>'Member Info'!O124</f>
        <v>0</v>
      </c>
    </row>
    <row r="103" spans="2:25" ht="15.75" thickBot="1" x14ac:dyDescent="0.3">
      <c r="B103" s="166">
        <f>'Member Info'!D125</f>
        <v>0</v>
      </c>
      <c r="C103" s="166">
        <f>'Member Info'!E125</f>
        <v>0</v>
      </c>
      <c r="D103" s="169" t="str">
        <f>'Member Info'!G125</f>
        <v/>
      </c>
      <c r="E103" s="205">
        <f>'Member Info'!B125</f>
        <v>0</v>
      </c>
      <c r="F103" s="206">
        <f>'GP1 Totals'!G124</f>
        <v>0</v>
      </c>
      <c r="G103" s="207">
        <f>'GP55A 23-24'!D99</f>
        <v>0</v>
      </c>
      <c r="H103" s="208" t="str">
        <f t="shared" si="15"/>
        <v/>
      </c>
      <c r="I103" s="209">
        <f>'Member Info'!I125</f>
        <v>0</v>
      </c>
      <c r="J103" s="210">
        <f>'GP55A 23-24'!E99</f>
        <v>0</v>
      </c>
      <c r="K103" s="208" t="str">
        <f t="shared" si="16"/>
        <v/>
      </c>
      <c r="L103" s="210">
        <f>'GP1 Totals'!R124</f>
        <v>0</v>
      </c>
      <c r="M103" s="210">
        <f>'GP55A 23-24'!G99</f>
        <v>0</v>
      </c>
      <c r="N103" s="208" t="str">
        <f t="shared" si="17"/>
        <v/>
      </c>
      <c r="P103" s="126" t="str">
        <f t="shared" si="18"/>
        <v/>
      </c>
      <c r="R103" s="126" t="str">
        <f t="shared" si="19"/>
        <v/>
      </c>
      <c r="T103" s="126" t="str">
        <f t="shared" si="20"/>
        <v/>
      </c>
      <c r="Y103" s="208">
        <f>'Member Info'!O125</f>
        <v>0</v>
      </c>
    </row>
    <row r="104" spans="2:25" ht="15.75" thickBot="1" x14ac:dyDescent="0.3">
      <c r="B104" s="166">
        <f>'Member Info'!D126</f>
        <v>0</v>
      </c>
      <c r="C104" s="166">
        <f>'Member Info'!E126</f>
        <v>0</v>
      </c>
      <c r="D104" s="169" t="str">
        <f>'Member Info'!G126</f>
        <v/>
      </c>
      <c r="E104" s="205">
        <f>'Member Info'!B126</f>
        <v>0</v>
      </c>
      <c r="F104" s="206">
        <f>'GP1 Totals'!G125</f>
        <v>0</v>
      </c>
      <c r="G104" s="207">
        <f>'GP55A 23-24'!D100</f>
        <v>0</v>
      </c>
      <c r="H104" s="208" t="str">
        <f t="shared" si="15"/>
        <v/>
      </c>
      <c r="I104" s="209">
        <f>'Member Info'!I126</f>
        <v>0</v>
      </c>
      <c r="J104" s="210">
        <f>'GP55A 23-24'!E100</f>
        <v>0</v>
      </c>
      <c r="K104" s="208" t="str">
        <f t="shared" si="16"/>
        <v/>
      </c>
      <c r="L104" s="210">
        <f>'GP1 Totals'!R125</f>
        <v>0</v>
      </c>
      <c r="M104" s="210">
        <f>'GP55A 23-24'!G100</f>
        <v>0</v>
      </c>
      <c r="N104" s="208" t="str">
        <f t="shared" si="17"/>
        <v/>
      </c>
      <c r="P104" s="126" t="str">
        <f t="shared" si="18"/>
        <v/>
      </c>
      <c r="R104" s="126" t="str">
        <f t="shared" si="19"/>
        <v/>
      </c>
      <c r="T104" s="126" t="str">
        <f t="shared" si="20"/>
        <v/>
      </c>
      <c r="Y104" s="208">
        <f>'Member Info'!O126</f>
        <v>0</v>
      </c>
    </row>
    <row r="105" spans="2:25" ht="15.75" thickBot="1" x14ac:dyDescent="0.3">
      <c r="B105" s="166">
        <f>'Member Info'!D127</f>
        <v>0</v>
      </c>
      <c r="C105" s="166">
        <f>'Member Info'!E127</f>
        <v>0</v>
      </c>
      <c r="D105" s="169" t="str">
        <f>'Member Info'!G127</f>
        <v/>
      </c>
      <c r="E105" s="205">
        <f>'Member Info'!B127</f>
        <v>0</v>
      </c>
      <c r="F105" s="206">
        <f>'GP1 Totals'!G126</f>
        <v>0</v>
      </c>
      <c r="G105" s="207">
        <f>'GP55A 23-24'!D101</f>
        <v>0</v>
      </c>
      <c r="H105" s="208" t="str">
        <f t="shared" si="15"/>
        <v/>
      </c>
      <c r="I105" s="209">
        <f>'Member Info'!I127</f>
        <v>0</v>
      </c>
      <c r="J105" s="210">
        <f>'GP55A 23-24'!E101</f>
        <v>0</v>
      </c>
      <c r="K105" s="208" t="str">
        <f t="shared" si="16"/>
        <v/>
      </c>
      <c r="L105" s="210">
        <f>'GP1 Totals'!R126</f>
        <v>0</v>
      </c>
      <c r="M105" s="210">
        <f>'GP55A 23-24'!G101</f>
        <v>0</v>
      </c>
      <c r="N105" s="208" t="str">
        <f t="shared" si="17"/>
        <v/>
      </c>
      <c r="P105" s="126" t="str">
        <f t="shared" si="18"/>
        <v/>
      </c>
      <c r="R105" s="126" t="str">
        <f t="shared" si="19"/>
        <v/>
      </c>
      <c r="T105" s="126" t="str">
        <f t="shared" si="20"/>
        <v/>
      </c>
      <c r="Y105" s="208">
        <f>'Member Info'!O127</f>
        <v>0</v>
      </c>
    </row>
    <row r="106" spans="2:25" ht="15.75" thickBot="1" x14ac:dyDescent="0.3">
      <c r="B106" s="166">
        <f>'Member Info'!D128</f>
        <v>0</v>
      </c>
      <c r="C106" s="166">
        <f>'Member Info'!E128</f>
        <v>0</v>
      </c>
      <c r="D106" s="169" t="str">
        <f>'Member Info'!G128</f>
        <v/>
      </c>
      <c r="E106" s="205">
        <f>'Member Info'!B128</f>
        <v>0</v>
      </c>
      <c r="F106" s="206">
        <f>'GP1 Totals'!G127</f>
        <v>0</v>
      </c>
      <c r="G106" s="207">
        <f>'GP55A 23-24'!D102</f>
        <v>0</v>
      </c>
      <c r="H106" s="208" t="str">
        <f t="shared" si="15"/>
        <v/>
      </c>
      <c r="I106" s="209">
        <f>'Member Info'!I128</f>
        <v>0</v>
      </c>
      <c r="J106" s="210">
        <f>'GP55A 23-24'!E102</f>
        <v>0</v>
      </c>
      <c r="K106" s="208" t="str">
        <f t="shared" si="16"/>
        <v/>
      </c>
      <c r="L106" s="210">
        <f>'GP1 Totals'!R127</f>
        <v>0</v>
      </c>
      <c r="M106" s="210">
        <f>'GP55A 23-24'!G102</f>
        <v>0</v>
      </c>
      <c r="N106" s="208" t="str">
        <f t="shared" si="17"/>
        <v/>
      </c>
      <c r="P106" s="126" t="str">
        <f t="shared" si="18"/>
        <v/>
      </c>
      <c r="R106" s="126" t="str">
        <f t="shared" si="19"/>
        <v/>
      </c>
      <c r="T106" s="126" t="str">
        <f t="shared" si="20"/>
        <v/>
      </c>
      <c r="Y106" s="208">
        <f>'Member Info'!O128</f>
        <v>0</v>
      </c>
    </row>
    <row r="107" spans="2:25" ht="15.75" thickBot="1" x14ac:dyDescent="0.3">
      <c r="B107" s="166">
        <f>'Member Info'!D129</f>
        <v>0</v>
      </c>
      <c r="C107" s="166">
        <f>'Member Info'!E129</f>
        <v>0</v>
      </c>
      <c r="D107" s="169" t="str">
        <f>'Member Info'!G129</f>
        <v/>
      </c>
      <c r="E107" s="205">
        <f>'Member Info'!B129</f>
        <v>0</v>
      </c>
      <c r="F107" s="206">
        <f>'GP1 Totals'!G128</f>
        <v>0</v>
      </c>
      <c r="G107" s="207">
        <f>'GP55A 23-24'!D103</f>
        <v>0</v>
      </c>
      <c r="H107" s="208" t="str">
        <f t="shared" si="15"/>
        <v/>
      </c>
      <c r="I107" s="209">
        <f>'Member Info'!I129</f>
        <v>0</v>
      </c>
      <c r="J107" s="210">
        <f>'GP55A 23-24'!E103</f>
        <v>0</v>
      </c>
      <c r="K107" s="208" t="str">
        <f t="shared" si="16"/>
        <v/>
      </c>
      <c r="L107" s="210">
        <f>'GP1 Totals'!R128</f>
        <v>0</v>
      </c>
      <c r="M107" s="210">
        <f>'GP55A 23-24'!G103</f>
        <v>0</v>
      </c>
      <c r="N107" s="208" t="str">
        <f t="shared" si="17"/>
        <v/>
      </c>
      <c r="P107" s="126" t="str">
        <f t="shared" si="18"/>
        <v/>
      </c>
      <c r="R107" s="126" t="str">
        <f t="shared" si="19"/>
        <v/>
      </c>
      <c r="T107" s="126" t="str">
        <f t="shared" si="20"/>
        <v/>
      </c>
      <c r="Y107" s="208">
        <f>'Member Info'!O129</f>
        <v>0</v>
      </c>
    </row>
    <row r="108" spans="2:25" ht="15.75" thickBot="1" x14ac:dyDescent="0.3">
      <c r="B108" s="166">
        <f>'Member Info'!D130</f>
        <v>0</v>
      </c>
      <c r="C108" s="166">
        <f>'Member Info'!E130</f>
        <v>0</v>
      </c>
      <c r="D108" s="169" t="str">
        <f>'Member Info'!G130</f>
        <v/>
      </c>
      <c r="E108" s="205">
        <f>'Member Info'!B130</f>
        <v>0</v>
      </c>
      <c r="F108" s="206">
        <f>'GP1 Totals'!G129</f>
        <v>0</v>
      </c>
      <c r="G108" s="207">
        <f>'GP55A 23-24'!D104</f>
        <v>0</v>
      </c>
      <c r="H108" s="208" t="str">
        <f t="shared" si="15"/>
        <v/>
      </c>
      <c r="I108" s="209">
        <f>'Member Info'!I130</f>
        <v>0</v>
      </c>
      <c r="J108" s="210">
        <f>'GP55A 23-24'!E104</f>
        <v>0</v>
      </c>
      <c r="K108" s="208" t="str">
        <f t="shared" si="16"/>
        <v/>
      </c>
      <c r="L108" s="210">
        <f>'GP1 Totals'!R129</f>
        <v>0</v>
      </c>
      <c r="M108" s="210">
        <f>'GP55A 23-24'!G104</f>
        <v>0</v>
      </c>
      <c r="N108" s="208" t="str">
        <f t="shared" si="17"/>
        <v/>
      </c>
      <c r="P108" s="126" t="str">
        <f t="shared" si="18"/>
        <v/>
      </c>
      <c r="R108" s="126" t="str">
        <f t="shared" si="19"/>
        <v/>
      </c>
      <c r="T108" s="126" t="str">
        <f t="shared" si="20"/>
        <v/>
      </c>
      <c r="Y108" s="208">
        <f>'Member Info'!O130</f>
        <v>0</v>
      </c>
    </row>
    <row r="109" spans="2:25" ht="15.75" thickBot="1" x14ac:dyDescent="0.3">
      <c r="B109" s="166">
        <f>'Member Info'!D131</f>
        <v>0</v>
      </c>
      <c r="C109" s="166">
        <f>'Member Info'!E131</f>
        <v>0</v>
      </c>
      <c r="D109" s="169" t="str">
        <f>'Member Info'!G131</f>
        <v/>
      </c>
      <c r="E109" s="205">
        <f>'Member Info'!B131</f>
        <v>0</v>
      </c>
      <c r="F109" s="206">
        <f>'GP1 Totals'!G130</f>
        <v>0</v>
      </c>
      <c r="G109" s="207">
        <f>'GP55A 23-24'!D105</f>
        <v>0</v>
      </c>
      <c r="H109" s="208" t="str">
        <f t="shared" si="15"/>
        <v/>
      </c>
      <c r="I109" s="209">
        <f>'Member Info'!I131</f>
        <v>0</v>
      </c>
      <c r="J109" s="210">
        <f>'GP55A 23-24'!E105</f>
        <v>0</v>
      </c>
      <c r="K109" s="208" t="str">
        <f t="shared" si="16"/>
        <v/>
      </c>
      <c r="L109" s="210">
        <f>'GP1 Totals'!R130</f>
        <v>0</v>
      </c>
      <c r="M109" s="210">
        <f>'GP55A 23-24'!G105</f>
        <v>0</v>
      </c>
      <c r="N109" s="208" t="str">
        <f t="shared" si="17"/>
        <v/>
      </c>
      <c r="P109" s="126" t="str">
        <f t="shared" si="18"/>
        <v/>
      </c>
      <c r="R109" s="126" t="str">
        <f t="shared" si="19"/>
        <v/>
      </c>
      <c r="T109" s="126" t="str">
        <f t="shared" si="20"/>
        <v/>
      </c>
      <c r="Y109" s="208">
        <f>'Member Info'!O131</f>
        <v>0</v>
      </c>
    </row>
    <row r="110" spans="2:25" ht="15.75" thickBot="1" x14ac:dyDescent="0.3">
      <c r="B110" s="166">
        <f>'Member Info'!D132</f>
        <v>0</v>
      </c>
      <c r="C110" s="166">
        <f>'Member Info'!E132</f>
        <v>0</v>
      </c>
      <c r="D110" s="169" t="str">
        <f>'Member Info'!G132</f>
        <v/>
      </c>
      <c r="E110" s="205">
        <f>'Member Info'!B132</f>
        <v>0</v>
      </c>
      <c r="F110" s="206">
        <f>'GP1 Totals'!G131</f>
        <v>0</v>
      </c>
      <c r="G110" s="207">
        <f>'GP55A 23-24'!D106</f>
        <v>0</v>
      </c>
      <c r="H110" s="208" t="str">
        <f t="shared" si="15"/>
        <v/>
      </c>
      <c r="I110" s="209">
        <f>'Member Info'!I132</f>
        <v>0</v>
      </c>
      <c r="J110" s="210">
        <f>'GP55A 23-24'!E106</f>
        <v>0</v>
      </c>
      <c r="K110" s="208" t="str">
        <f t="shared" si="16"/>
        <v/>
      </c>
      <c r="L110" s="210">
        <f>'GP1 Totals'!R131</f>
        <v>0</v>
      </c>
      <c r="M110" s="210">
        <f>'GP55A 23-24'!G106</f>
        <v>0</v>
      </c>
      <c r="N110" s="208" t="str">
        <f t="shared" si="17"/>
        <v/>
      </c>
      <c r="P110" s="126" t="str">
        <f t="shared" si="18"/>
        <v/>
      </c>
      <c r="R110" s="126" t="str">
        <f t="shared" si="19"/>
        <v/>
      </c>
      <c r="T110" s="126" t="str">
        <f t="shared" si="20"/>
        <v/>
      </c>
      <c r="Y110" s="208">
        <f>'Member Info'!O132</f>
        <v>0</v>
      </c>
    </row>
    <row r="111" spans="2:25" ht="15.75" thickBot="1" x14ac:dyDescent="0.3">
      <c r="B111" s="166">
        <f>'Member Info'!D133</f>
        <v>0</v>
      </c>
      <c r="C111" s="166">
        <f>'Member Info'!E133</f>
        <v>0</v>
      </c>
      <c r="D111" s="169" t="str">
        <f>'Member Info'!G133</f>
        <v/>
      </c>
      <c r="E111" s="205">
        <f>'Member Info'!B133</f>
        <v>0</v>
      </c>
      <c r="F111" s="206">
        <f>'GP1 Totals'!G132</f>
        <v>0</v>
      </c>
      <c r="G111" s="207">
        <f>'GP55A 23-24'!D107</f>
        <v>0</v>
      </c>
      <c r="H111" s="208" t="str">
        <f t="shared" si="15"/>
        <v/>
      </c>
      <c r="I111" s="209">
        <f>'Member Info'!I133</f>
        <v>0</v>
      </c>
      <c r="J111" s="210">
        <f>'GP55A 23-24'!E107</f>
        <v>0</v>
      </c>
      <c r="K111" s="208" t="str">
        <f t="shared" si="16"/>
        <v/>
      </c>
      <c r="L111" s="210">
        <f>'GP1 Totals'!R132</f>
        <v>0</v>
      </c>
      <c r="M111" s="210">
        <f>'GP55A 23-24'!G107</f>
        <v>0</v>
      </c>
      <c r="N111" s="208" t="str">
        <f t="shared" si="17"/>
        <v/>
      </c>
      <c r="P111" s="126" t="str">
        <f t="shared" si="18"/>
        <v/>
      </c>
      <c r="R111" s="126" t="str">
        <f t="shared" si="19"/>
        <v/>
      </c>
      <c r="T111" s="126" t="str">
        <f t="shared" si="20"/>
        <v/>
      </c>
      <c r="Y111" s="208">
        <f>'Member Info'!O133</f>
        <v>0</v>
      </c>
    </row>
    <row r="112" spans="2:25" ht="15.75" thickBot="1" x14ac:dyDescent="0.3">
      <c r="B112" s="166">
        <f>'Member Info'!D134</f>
        <v>0</v>
      </c>
      <c r="C112" s="166">
        <f>'Member Info'!E134</f>
        <v>0</v>
      </c>
      <c r="D112" s="169" t="str">
        <f>'Member Info'!G134</f>
        <v/>
      </c>
      <c r="E112" s="205">
        <f>'Member Info'!B134</f>
        <v>0</v>
      </c>
      <c r="F112" s="206">
        <f>'GP1 Totals'!G133</f>
        <v>0</v>
      </c>
      <c r="G112" s="207">
        <f>'GP55A 23-24'!D108</f>
        <v>0</v>
      </c>
      <c r="H112" s="208" t="str">
        <f t="shared" si="15"/>
        <v/>
      </c>
      <c r="I112" s="209">
        <f>'Member Info'!I134</f>
        <v>0</v>
      </c>
      <c r="J112" s="210">
        <f>'GP55A 23-24'!E108</f>
        <v>0</v>
      </c>
      <c r="K112" s="208" t="str">
        <f t="shared" si="16"/>
        <v/>
      </c>
      <c r="L112" s="210">
        <f>'GP1 Totals'!R133</f>
        <v>0</v>
      </c>
      <c r="M112" s="210">
        <f>'GP55A 23-24'!G108</f>
        <v>0</v>
      </c>
      <c r="N112" s="208" t="str">
        <f t="shared" si="17"/>
        <v/>
      </c>
      <c r="P112" s="126" t="str">
        <f t="shared" si="18"/>
        <v/>
      </c>
      <c r="R112" s="126" t="str">
        <f t="shared" si="19"/>
        <v/>
      </c>
      <c r="T112" s="126" t="str">
        <f t="shared" si="20"/>
        <v/>
      </c>
      <c r="Y112" s="208">
        <f>'Member Info'!O134</f>
        <v>0</v>
      </c>
    </row>
    <row r="113" spans="2:25" ht="15.75" thickBot="1" x14ac:dyDescent="0.3">
      <c r="B113" s="166">
        <f>'Member Info'!D135</f>
        <v>0</v>
      </c>
      <c r="C113" s="166">
        <f>'Member Info'!E135</f>
        <v>0</v>
      </c>
      <c r="D113" s="169" t="str">
        <f>'Member Info'!G135</f>
        <v/>
      </c>
      <c r="E113" s="205">
        <f>'Member Info'!B135</f>
        <v>0</v>
      </c>
      <c r="F113" s="206">
        <f>'GP1 Totals'!G134</f>
        <v>0</v>
      </c>
      <c r="G113" s="207">
        <f>'GP55A 23-24'!D109</f>
        <v>0</v>
      </c>
      <c r="H113" s="208" t="str">
        <f t="shared" si="15"/>
        <v/>
      </c>
      <c r="I113" s="209">
        <f>'Member Info'!I135</f>
        <v>0</v>
      </c>
      <c r="J113" s="210">
        <f>'GP55A 23-24'!E109</f>
        <v>0</v>
      </c>
      <c r="K113" s="208" t="str">
        <f t="shared" si="16"/>
        <v/>
      </c>
      <c r="L113" s="210">
        <f>'GP1 Totals'!R134</f>
        <v>0</v>
      </c>
      <c r="M113" s="210">
        <f>'GP55A 23-24'!G109</f>
        <v>0</v>
      </c>
      <c r="N113" s="208" t="str">
        <f t="shared" si="17"/>
        <v/>
      </c>
      <c r="P113" s="126" t="str">
        <f t="shared" si="18"/>
        <v/>
      </c>
      <c r="R113" s="126" t="str">
        <f t="shared" si="19"/>
        <v/>
      </c>
      <c r="T113" s="126" t="str">
        <f t="shared" si="20"/>
        <v/>
      </c>
      <c r="Y113" s="208">
        <f>'Member Info'!O135</f>
        <v>0</v>
      </c>
    </row>
    <row r="114" spans="2:25" ht="15.75" thickBot="1" x14ac:dyDescent="0.3">
      <c r="B114" s="166">
        <f>'Member Info'!D136</f>
        <v>0</v>
      </c>
      <c r="C114" s="166">
        <f>'Member Info'!E136</f>
        <v>0</v>
      </c>
      <c r="D114" s="169" t="str">
        <f>'Member Info'!G136</f>
        <v/>
      </c>
      <c r="E114" s="205">
        <f>'Member Info'!B136</f>
        <v>0</v>
      </c>
      <c r="F114" s="206">
        <f>'GP1 Totals'!G135</f>
        <v>0</v>
      </c>
      <c r="G114" s="207">
        <f>'GP55A 23-24'!D110</f>
        <v>0</v>
      </c>
      <c r="H114" s="208" t="str">
        <f t="shared" si="15"/>
        <v/>
      </c>
      <c r="I114" s="209">
        <f>'Member Info'!I136</f>
        <v>0</v>
      </c>
      <c r="J114" s="210">
        <f>'GP55A 23-24'!E110</f>
        <v>0</v>
      </c>
      <c r="K114" s="208" t="str">
        <f t="shared" si="16"/>
        <v/>
      </c>
      <c r="L114" s="210">
        <f>'GP1 Totals'!R135</f>
        <v>0</v>
      </c>
      <c r="M114" s="210">
        <f>'GP55A 23-24'!G110</f>
        <v>0</v>
      </c>
      <c r="N114" s="208" t="str">
        <f t="shared" si="17"/>
        <v/>
      </c>
      <c r="P114" s="126" t="str">
        <f t="shared" si="18"/>
        <v/>
      </c>
      <c r="R114" s="126" t="str">
        <f t="shared" si="19"/>
        <v/>
      </c>
      <c r="T114" s="126" t="str">
        <f t="shared" si="20"/>
        <v/>
      </c>
      <c r="Y114" s="208">
        <f>'Member Info'!O136</f>
        <v>0</v>
      </c>
    </row>
    <row r="115" spans="2:25" ht="15.75" thickBot="1" x14ac:dyDescent="0.3">
      <c r="B115" s="166">
        <f>'Member Info'!D137</f>
        <v>0</v>
      </c>
      <c r="C115" s="166">
        <f>'Member Info'!E137</f>
        <v>0</v>
      </c>
      <c r="D115" s="169" t="str">
        <f>'Member Info'!G137</f>
        <v/>
      </c>
      <c r="E115" s="205">
        <f>'Member Info'!B137</f>
        <v>0</v>
      </c>
      <c r="F115" s="206">
        <f>'GP1 Totals'!G136</f>
        <v>0</v>
      </c>
      <c r="G115" s="207">
        <f>'GP55A 23-24'!D111</f>
        <v>0</v>
      </c>
      <c r="H115" s="208" t="str">
        <f t="shared" si="15"/>
        <v/>
      </c>
      <c r="I115" s="209">
        <f>'Member Info'!I137</f>
        <v>0</v>
      </c>
      <c r="J115" s="210">
        <f>'GP55A 23-24'!E111</f>
        <v>0</v>
      </c>
      <c r="K115" s="208" t="str">
        <f t="shared" si="16"/>
        <v/>
      </c>
      <c r="L115" s="210">
        <f>'GP1 Totals'!R136</f>
        <v>0</v>
      </c>
      <c r="M115" s="210">
        <f>'GP55A 23-24'!G111</f>
        <v>0</v>
      </c>
      <c r="N115" s="208" t="str">
        <f t="shared" si="17"/>
        <v/>
      </c>
      <c r="P115" s="126" t="str">
        <f t="shared" si="18"/>
        <v/>
      </c>
      <c r="R115" s="126" t="str">
        <f t="shared" si="19"/>
        <v/>
      </c>
      <c r="T115" s="126" t="str">
        <f t="shared" si="20"/>
        <v/>
      </c>
      <c r="Y115" s="208">
        <f>'Member Info'!O137</f>
        <v>0</v>
      </c>
    </row>
    <row r="116" spans="2:25" ht="15.75" thickBot="1" x14ac:dyDescent="0.3">
      <c r="B116" s="166">
        <f>'Member Info'!D138</f>
        <v>0</v>
      </c>
      <c r="C116" s="166">
        <f>'Member Info'!E138</f>
        <v>0</v>
      </c>
      <c r="D116" s="169" t="str">
        <f>'Member Info'!G138</f>
        <v/>
      </c>
      <c r="E116" s="205">
        <f>'Member Info'!B138</f>
        <v>0</v>
      </c>
      <c r="F116" s="206">
        <f>'GP1 Totals'!G137</f>
        <v>0</v>
      </c>
      <c r="G116" s="207">
        <f>'GP55A 23-24'!D112</f>
        <v>0</v>
      </c>
      <c r="H116" s="208" t="str">
        <f t="shared" si="15"/>
        <v/>
      </c>
      <c r="I116" s="209">
        <f>'Member Info'!I138</f>
        <v>0</v>
      </c>
      <c r="J116" s="210">
        <f>'GP55A 23-24'!E112</f>
        <v>0</v>
      </c>
      <c r="K116" s="208" t="str">
        <f t="shared" si="16"/>
        <v/>
      </c>
      <c r="L116" s="210">
        <f>'GP1 Totals'!R137</f>
        <v>0</v>
      </c>
      <c r="M116" s="210">
        <f>'GP55A 23-24'!G112</f>
        <v>0</v>
      </c>
      <c r="N116" s="208" t="str">
        <f t="shared" si="17"/>
        <v/>
      </c>
      <c r="P116" s="126" t="str">
        <f t="shared" si="18"/>
        <v/>
      </c>
      <c r="R116" s="126" t="str">
        <f t="shared" si="19"/>
        <v/>
      </c>
      <c r="T116" s="126" t="str">
        <f t="shared" si="20"/>
        <v/>
      </c>
      <c r="Y116" s="208">
        <f>'Member Info'!O138</f>
        <v>0</v>
      </c>
    </row>
    <row r="117" spans="2:25" ht="15.75" thickBot="1" x14ac:dyDescent="0.3">
      <c r="B117" s="166">
        <f>'Member Info'!D139</f>
        <v>0</v>
      </c>
      <c r="C117" s="166">
        <f>'Member Info'!E139</f>
        <v>0</v>
      </c>
      <c r="D117" s="169" t="str">
        <f>'Member Info'!G139</f>
        <v/>
      </c>
      <c r="E117" s="205">
        <f>'Member Info'!B139</f>
        <v>0</v>
      </c>
      <c r="F117" s="206">
        <f>'GP1 Totals'!G138</f>
        <v>0</v>
      </c>
      <c r="G117" s="207">
        <f>'GP55A 23-24'!D113</f>
        <v>0</v>
      </c>
      <c r="H117" s="208" t="str">
        <f t="shared" si="15"/>
        <v/>
      </c>
      <c r="I117" s="209">
        <f>'Member Info'!I139</f>
        <v>0</v>
      </c>
      <c r="J117" s="210">
        <f>'GP55A 23-24'!E113</f>
        <v>0</v>
      </c>
      <c r="K117" s="208" t="str">
        <f t="shared" si="16"/>
        <v/>
      </c>
      <c r="L117" s="210">
        <f>'GP1 Totals'!R138</f>
        <v>0</v>
      </c>
      <c r="M117" s="210">
        <f>'GP55A 23-24'!G113</f>
        <v>0</v>
      </c>
      <c r="N117" s="208" t="str">
        <f t="shared" si="17"/>
        <v/>
      </c>
      <c r="P117" s="126" t="str">
        <f t="shared" si="18"/>
        <v/>
      </c>
      <c r="R117" s="126" t="str">
        <f t="shared" si="19"/>
        <v/>
      </c>
      <c r="T117" s="126" t="str">
        <f t="shared" si="20"/>
        <v/>
      </c>
      <c r="Y117" s="208">
        <f>'Member Info'!O139</f>
        <v>0</v>
      </c>
    </row>
    <row r="118" spans="2:25" ht="15.75" thickBot="1" x14ac:dyDescent="0.3">
      <c r="B118" s="166">
        <f>'Member Info'!D140</f>
        <v>0</v>
      </c>
      <c r="C118" s="166">
        <f>'Member Info'!E140</f>
        <v>0</v>
      </c>
      <c r="D118" s="169" t="str">
        <f>'Member Info'!G140</f>
        <v/>
      </c>
      <c r="E118" s="205">
        <f>'Member Info'!B140</f>
        <v>0</v>
      </c>
      <c r="F118" s="206">
        <f>'GP1 Totals'!G139</f>
        <v>0</v>
      </c>
      <c r="G118" s="207">
        <f>'GP55A 23-24'!D114</f>
        <v>0</v>
      </c>
      <c r="H118" s="208" t="str">
        <f t="shared" si="15"/>
        <v/>
      </c>
      <c r="I118" s="209">
        <f>'Member Info'!I140</f>
        <v>0</v>
      </c>
      <c r="J118" s="210">
        <f>'GP55A 23-24'!E114</f>
        <v>0</v>
      </c>
      <c r="K118" s="208" t="str">
        <f t="shared" si="16"/>
        <v/>
      </c>
      <c r="L118" s="210">
        <f>'GP1 Totals'!R139</f>
        <v>0</v>
      </c>
      <c r="M118" s="210">
        <f>'GP55A 23-24'!G114</f>
        <v>0</v>
      </c>
      <c r="N118" s="208" t="str">
        <f t="shared" si="17"/>
        <v/>
      </c>
      <c r="P118" s="126" t="str">
        <f t="shared" si="18"/>
        <v/>
      </c>
      <c r="R118" s="126" t="str">
        <f t="shared" si="19"/>
        <v/>
      </c>
      <c r="T118" s="126" t="str">
        <f t="shared" si="20"/>
        <v/>
      </c>
      <c r="Y118" s="208">
        <f>'Member Info'!O140</f>
        <v>0</v>
      </c>
    </row>
    <row r="119" spans="2:25" ht="15.75" thickBot="1" x14ac:dyDescent="0.3">
      <c r="B119" s="166">
        <f>'Member Info'!D141</f>
        <v>0</v>
      </c>
      <c r="C119" s="166">
        <f>'Member Info'!E141</f>
        <v>0</v>
      </c>
      <c r="D119" s="169" t="str">
        <f>'Member Info'!G141</f>
        <v/>
      </c>
      <c r="E119" s="205">
        <f>'Member Info'!B141</f>
        <v>0</v>
      </c>
      <c r="F119" s="206">
        <f>'GP1 Totals'!G140</f>
        <v>0</v>
      </c>
      <c r="G119" s="207">
        <f>'GP55A 23-24'!D115</f>
        <v>0</v>
      </c>
      <c r="H119" s="208" t="str">
        <f t="shared" si="15"/>
        <v/>
      </c>
      <c r="I119" s="209">
        <f>'Member Info'!I141</f>
        <v>0</v>
      </c>
      <c r="J119" s="210">
        <f>'GP55A 23-24'!E115</f>
        <v>0</v>
      </c>
      <c r="K119" s="208" t="str">
        <f t="shared" si="16"/>
        <v/>
      </c>
      <c r="L119" s="210">
        <f>'GP1 Totals'!R140</f>
        <v>0</v>
      </c>
      <c r="M119" s="210">
        <f>'GP55A 23-24'!G115</f>
        <v>0</v>
      </c>
      <c r="N119" s="208" t="str">
        <f t="shared" si="17"/>
        <v/>
      </c>
      <c r="P119" s="126" t="str">
        <f t="shared" si="18"/>
        <v/>
      </c>
      <c r="R119" s="126" t="str">
        <f t="shared" si="19"/>
        <v/>
      </c>
      <c r="T119" s="126" t="str">
        <f t="shared" si="20"/>
        <v/>
      </c>
      <c r="Y119" s="208">
        <f>'Member Info'!O141</f>
        <v>0</v>
      </c>
    </row>
    <row r="120" spans="2:25" ht="15.75" thickBot="1" x14ac:dyDescent="0.3">
      <c r="B120" s="166">
        <f>'Member Info'!D142</f>
        <v>0</v>
      </c>
      <c r="C120" s="166">
        <f>'Member Info'!E142</f>
        <v>0</v>
      </c>
      <c r="D120" s="169" t="str">
        <f>'Member Info'!G142</f>
        <v/>
      </c>
      <c r="E120" s="205">
        <f>'Member Info'!B142</f>
        <v>0</v>
      </c>
      <c r="F120" s="206">
        <f>'GP1 Totals'!G141</f>
        <v>0</v>
      </c>
      <c r="G120" s="207">
        <f>'GP55A 23-24'!D116</f>
        <v>0</v>
      </c>
      <c r="H120" s="208" t="str">
        <f t="shared" si="15"/>
        <v/>
      </c>
      <c r="I120" s="209">
        <f>'Member Info'!I142</f>
        <v>0</v>
      </c>
      <c r="J120" s="210">
        <f>'GP55A 23-24'!E116</f>
        <v>0</v>
      </c>
      <c r="K120" s="208" t="str">
        <f t="shared" si="16"/>
        <v/>
      </c>
      <c r="L120" s="210">
        <f>'GP1 Totals'!R141</f>
        <v>0</v>
      </c>
      <c r="M120" s="210">
        <f>'GP55A 23-24'!G116</f>
        <v>0</v>
      </c>
      <c r="N120" s="208" t="str">
        <f t="shared" si="17"/>
        <v/>
      </c>
      <c r="P120" s="126" t="str">
        <f t="shared" si="18"/>
        <v/>
      </c>
      <c r="R120" s="126" t="str">
        <f t="shared" si="19"/>
        <v/>
      </c>
      <c r="T120" s="126" t="str">
        <f t="shared" si="20"/>
        <v/>
      </c>
      <c r="Y120" s="208">
        <f>'Member Info'!O142</f>
        <v>0</v>
      </c>
    </row>
    <row r="121" spans="2:25" ht="15.75" thickBot="1" x14ac:dyDescent="0.3">
      <c r="B121" s="166">
        <f>'Member Info'!D143</f>
        <v>0</v>
      </c>
      <c r="C121" s="166">
        <f>'Member Info'!E143</f>
        <v>0</v>
      </c>
      <c r="D121" s="169" t="str">
        <f>'Member Info'!G143</f>
        <v/>
      </c>
      <c r="E121" s="205">
        <f>'Member Info'!B143</f>
        <v>0</v>
      </c>
      <c r="F121" s="206">
        <f>'GP1 Totals'!G142</f>
        <v>0</v>
      </c>
      <c r="G121" s="207">
        <f>'GP55A 23-24'!D117</f>
        <v>0</v>
      </c>
      <c r="H121" s="208" t="str">
        <f t="shared" si="15"/>
        <v/>
      </c>
      <c r="I121" s="209">
        <f>'Member Info'!I143</f>
        <v>0</v>
      </c>
      <c r="J121" s="210">
        <f>'GP55A 23-24'!E117</f>
        <v>0</v>
      </c>
      <c r="K121" s="208" t="str">
        <f t="shared" si="16"/>
        <v/>
      </c>
      <c r="L121" s="210">
        <f>'GP1 Totals'!R142</f>
        <v>0</v>
      </c>
      <c r="M121" s="210">
        <f>'GP55A 23-24'!G117</f>
        <v>0</v>
      </c>
      <c r="N121" s="208" t="str">
        <f t="shared" si="17"/>
        <v/>
      </c>
      <c r="P121" s="126" t="str">
        <f t="shared" si="18"/>
        <v/>
      </c>
      <c r="R121" s="126" t="str">
        <f t="shared" si="19"/>
        <v/>
      </c>
      <c r="T121" s="126" t="str">
        <f t="shared" si="20"/>
        <v/>
      </c>
      <c r="Y121" s="208">
        <f>'Member Info'!O143</f>
        <v>0</v>
      </c>
    </row>
    <row r="122" spans="2:25" ht="15.75" thickBot="1" x14ac:dyDescent="0.3">
      <c r="B122" s="166">
        <f>'Member Info'!D144</f>
        <v>0</v>
      </c>
      <c r="C122" s="166">
        <f>'Member Info'!E144</f>
        <v>0</v>
      </c>
      <c r="D122" s="169" t="str">
        <f>'Member Info'!G144</f>
        <v/>
      </c>
      <c r="E122" s="205">
        <f>'Member Info'!B144</f>
        <v>0</v>
      </c>
      <c r="F122" s="206">
        <f>'GP1 Totals'!G143</f>
        <v>0</v>
      </c>
      <c r="G122" s="207">
        <f>'GP55A 23-24'!D118</f>
        <v>0</v>
      </c>
      <c r="H122" s="208" t="str">
        <f t="shared" si="15"/>
        <v/>
      </c>
      <c r="I122" s="209">
        <f>'Member Info'!I144</f>
        <v>0</v>
      </c>
      <c r="J122" s="210">
        <f>'GP55A 23-24'!E118</f>
        <v>0</v>
      </c>
      <c r="K122" s="208" t="str">
        <f t="shared" si="16"/>
        <v/>
      </c>
      <c r="L122" s="210">
        <f>'GP1 Totals'!R143</f>
        <v>0</v>
      </c>
      <c r="M122" s="210">
        <f>'GP55A 23-24'!G118</f>
        <v>0</v>
      </c>
      <c r="N122" s="208" t="str">
        <f t="shared" si="17"/>
        <v/>
      </c>
      <c r="P122" s="126" t="str">
        <f t="shared" si="18"/>
        <v/>
      </c>
      <c r="R122" s="126" t="str">
        <f t="shared" si="19"/>
        <v/>
      </c>
      <c r="T122" s="126" t="str">
        <f t="shared" si="20"/>
        <v/>
      </c>
      <c r="Y122" s="208">
        <f>'Member Info'!O144</f>
        <v>0</v>
      </c>
    </row>
    <row r="123" spans="2:25" ht="15.75" thickBot="1" x14ac:dyDescent="0.3">
      <c r="B123" s="166">
        <f>'Member Info'!D145</f>
        <v>0</v>
      </c>
      <c r="C123" s="166">
        <f>'Member Info'!E145</f>
        <v>0</v>
      </c>
      <c r="D123" s="169" t="str">
        <f>'Member Info'!G145</f>
        <v/>
      </c>
      <c r="E123" s="205">
        <f>'Member Info'!B145</f>
        <v>0</v>
      </c>
      <c r="F123" s="206">
        <f>'GP1 Totals'!G144</f>
        <v>0</v>
      </c>
      <c r="G123" s="207">
        <f>'GP55A 23-24'!D119</f>
        <v>0</v>
      </c>
      <c r="H123" s="208" t="str">
        <f t="shared" si="15"/>
        <v/>
      </c>
      <c r="I123" s="209">
        <f>'Member Info'!I145</f>
        <v>0</v>
      </c>
      <c r="J123" s="210">
        <f>'GP55A 23-24'!E119</f>
        <v>0</v>
      </c>
      <c r="K123" s="208" t="str">
        <f t="shared" si="16"/>
        <v/>
      </c>
      <c r="L123" s="210">
        <f>'GP1 Totals'!R144</f>
        <v>0</v>
      </c>
      <c r="M123" s="210">
        <f>'GP55A 23-24'!G119</f>
        <v>0</v>
      </c>
      <c r="N123" s="208" t="str">
        <f t="shared" si="17"/>
        <v/>
      </c>
      <c r="P123" s="126" t="str">
        <f t="shared" si="18"/>
        <v/>
      </c>
      <c r="R123" s="126" t="str">
        <f t="shared" si="19"/>
        <v/>
      </c>
      <c r="T123" s="126" t="str">
        <f t="shared" si="20"/>
        <v/>
      </c>
      <c r="Y123" s="208">
        <f>'Member Info'!O145</f>
        <v>0</v>
      </c>
    </row>
    <row r="124" spans="2:25" ht="15.75" thickBot="1" x14ac:dyDescent="0.3">
      <c r="B124" s="166">
        <f>'Member Info'!D146</f>
        <v>0</v>
      </c>
      <c r="C124" s="166">
        <f>'Member Info'!E146</f>
        <v>0</v>
      </c>
      <c r="D124" s="169" t="str">
        <f>'Member Info'!G146</f>
        <v/>
      </c>
      <c r="E124" s="205">
        <f>'Member Info'!B146</f>
        <v>0</v>
      </c>
      <c r="F124" s="206">
        <f>'GP1 Totals'!G145</f>
        <v>0</v>
      </c>
      <c r="G124" s="207">
        <f>'GP55A 23-24'!D120</f>
        <v>0</v>
      </c>
      <c r="H124" s="208" t="str">
        <f t="shared" si="15"/>
        <v/>
      </c>
      <c r="I124" s="209">
        <f>'Member Info'!I146</f>
        <v>0</v>
      </c>
      <c r="J124" s="210">
        <f>'GP55A 23-24'!E120</f>
        <v>0</v>
      </c>
      <c r="K124" s="208" t="str">
        <f t="shared" si="16"/>
        <v/>
      </c>
      <c r="L124" s="210">
        <f>'GP1 Totals'!R145</f>
        <v>0</v>
      </c>
      <c r="M124" s="210">
        <f>'GP55A 23-24'!G120</f>
        <v>0</v>
      </c>
      <c r="N124" s="208" t="str">
        <f t="shared" si="17"/>
        <v/>
      </c>
      <c r="P124" s="126" t="str">
        <f t="shared" si="18"/>
        <v/>
      </c>
      <c r="R124" s="126" t="str">
        <f t="shared" si="19"/>
        <v/>
      </c>
      <c r="T124" s="126" t="str">
        <f t="shared" si="20"/>
        <v/>
      </c>
      <c r="Y124" s="208">
        <f>'Member Info'!O146</f>
        <v>0</v>
      </c>
    </row>
    <row r="125" spans="2:25" ht="15.75" thickBot="1" x14ac:dyDescent="0.3">
      <c r="B125" s="166">
        <f>'Member Info'!D147</f>
        <v>0</v>
      </c>
      <c r="C125" s="166">
        <f>'Member Info'!E147</f>
        <v>0</v>
      </c>
      <c r="D125" s="169" t="str">
        <f>'Member Info'!G147</f>
        <v/>
      </c>
      <c r="E125" s="205">
        <f>'Member Info'!B147</f>
        <v>0</v>
      </c>
      <c r="F125" s="206">
        <f>'GP1 Totals'!G146</f>
        <v>0</v>
      </c>
      <c r="G125" s="207">
        <f>'GP55A 23-24'!D121</f>
        <v>0</v>
      </c>
      <c r="H125" s="208" t="str">
        <f t="shared" si="15"/>
        <v/>
      </c>
      <c r="I125" s="209">
        <f>'Member Info'!I147</f>
        <v>0</v>
      </c>
      <c r="J125" s="210">
        <f>'GP55A 23-24'!E121</f>
        <v>0</v>
      </c>
      <c r="K125" s="208" t="str">
        <f t="shared" si="16"/>
        <v/>
      </c>
      <c r="L125" s="210">
        <f>'GP1 Totals'!R146</f>
        <v>0</v>
      </c>
      <c r="M125" s="210">
        <f>'GP55A 23-24'!G121</f>
        <v>0</v>
      </c>
      <c r="N125" s="208" t="str">
        <f t="shared" si="17"/>
        <v/>
      </c>
      <c r="P125" s="126" t="str">
        <f t="shared" si="18"/>
        <v/>
      </c>
      <c r="R125" s="126" t="str">
        <f t="shared" si="19"/>
        <v/>
      </c>
      <c r="T125" s="126" t="str">
        <f t="shared" si="20"/>
        <v/>
      </c>
      <c r="Y125" s="208">
        <f>'Member Info'!O147</f>
        <v>0</v>
      </c>
    </row>
    <row r="126" spans="2:25" ht="15.75" thickBot="1" x14ac:dyDescent="0.3">
      <c r="B126" s="166">
        <f>'Member Info'!D148</f>
        <v>0</v>
      </c>
      <c r="C126" s="166">
        <f>'Member Info'!E148</f>
        <v>0</v>
      </c>
      <c r="D126" s="169" t="str">
        <f>'Member Info'!G148</f>
        <v/>
      </c>
      <c r="E126" s="205">
        <f>'Member Info'!B148</f>
        <v>0</v>
      </c>
      <c r="F126" s="206">
        <f>'GP1 Totals'!G147</f>
        <v>0</v>
      </c>
      <c r="G126" s="207">
        <f>'GP55A 23-24'!D122</f>
        <v>0</v>
      </c>
      <c r="H126" s="208" t="str">
        <f t="shared" si="15"/>
        <v/>
      </c>
      <c r="I126" s="209">
        <f>'Member Info'!I148</f>
        <v>0</v>
      </c>
      <c r="J126" s="210">
        <f>'GP55A 23-24'!E122</f>
        <v>0</v>
      </c>
      <c r="K126" s="208" t="str">
        <f t="shared" si="16"/>
        <v/>
      </c>
      <c r="L126" s="210">
        <f>'GP1 Totals'!R147</f>
        <v>0</v>
      </c>
      <c r="M126" s="210">
        <f>'GP55A 23-24'!G122</f>
        <v>0</v>
      </c>
      <c r="N126" s="208" t="str">
        <f t="shared" si="17"/>
        <v/>
      </c>
      <c r="P126" s="126" t="str">
        <f t="shared" si="18"/>
        <v/>
      </c>
      <c r="R126" s="126" t="str">
        <f t="shared" si="19"/>
        <v/>
      </c>
      <c r="T126" s="126" t="str">
        <f t="shared" si="20"/>
        <v/>
      </c>
      <c r="Y126" s="208">
        <f>'Member Info'!O148</f>
        <v>0</v>
      </c>
    </row>
    <row r="127" spans="2:25" ht="15.75" thickBot="1" x14ac:dyDescent="0.3">
      <c r="B127" s="166">
        <f>'Member Info'!D149</f>
        <v>0</v>
      </c>
      <c r="C127" s="166">
        <f>'Member Info'!E149</f>
        <v>0</v>
      </c>
      <c r="D127" s="169" t="str">
        <f>'Member Info'!G149</f>
        <v/>
      </c>
      <c r="E127" s="205">
        <f>'Member Info'!B149</f>
        <v>0</v>
      </c>
      <c r="F127" s="206">
        <f>'GP1 Totals'!G148</f>
        <v>0</v>
      </c>
      <c r="G127" s="207">
        <f>'GP55A 23-24'!D123</f>
        <v>0</v>
      </c>
      <c r="H127" s="208" t="str">
        <f t="shared" si="15"/>
        <v/>
      </c>
      <c r="I127" s="209">
        <f>'Member Info'!I149</f>
        <v>0</v>
      </c>
      <c r="J127" s="210">
        <f>'GP55A 23-24'!E123</f>
        <v>0</v>
      </c>
      <c r="K127" s="208" t="str">
        <f t="shared" si="16"/>
        <v/>
      </c>
      <c r="L127" s="210">
        <f>'GP1 Totals'!R148</f>
        <v>0</v>
      </c>
      <c r="M127" s="210">
        <f>'GP55A 23-24'!G123</f>
        <v>0</v>
      </c>
      <c r="N127" s="208" t="str">
        <f t="shared" si="17"/>
        <v/>
      </c>
      <c r="P127" s="126" t="str">
        <f t="shared" si="18"/>
        <v/>
      </c>
      <c r="R127" s="126" t="str">
        <f t="shared" si="19"/>
        <v/>
      </c>
      <c r="T127" s="126" t="str">
        <f t="shared" si="20"/>
        <v/>
      </c>
      <c r="Y127" s="208">
        <f>'Member Info'!O149</f>
        <v>0</v>
      </c>
    </row>
    <row r="128" spans="2:25" ht="15.75" thickBot="1" x14ac:dyDescent="0.3">
      <c r="B128" s="166">
        <f>'Member Info'!D150</f>
        <v>0</v>
      </c>
      <c r="C128" s="166">
        <f>'Member Info'!E150</f>
        <v>0</v>
      </c>
      <c r="D128" s="169" t="str">
        <f>'Member Info'!G150</f>
        <v/>
      </c>
      <c r="E128" s="205">
        <f>'Member Info'!B150</f>
        <v>0</v>
      </c>
      <c r="F128" s="206">
        <f>'GP1 Totals'!G149</f>
        <v>0</v>
      </c>
      <c r="G128" s="207">
        <f>'GP55A 23-24'!D124</f>
        <v>0</v>
      </c>
      <c r="H128" s="208" t="str">
        <f t="shared" si="15"/>
        <v/>
      </c>
      <c r="I128" s="209">
        <f>'Member Info'!I150</f>
        <v>0</v>
      </c>
      <c r="J128" s="210">
        <f>'GP55A 23-24'!E124</f>
        <v>0</v>
      </c>
      <c r="K128" s="208" t="str">
        <f t="shared" si="16"/>
        <v/>
      </c>
      <c r="L128" s="210">
        <f>'GP1 Totals'!R149</f>
        <v>0</v>
      </c>
      <c r="M128" s="210">
        <f>'GP55A 23-24'!G124</f>
        <v>0</v>
      </c>
      <c r="N128" s="208" t="str">
        <f t="shared" si="17"/>
        <v/>
      </c>
      <c r="P128" s="126" t="str">
        <f t="shared" si="18"/>
        <v/>
      </c>
      <c r="R128" s="126" t="str">
        <f t="shared" si="19"/>
        <v/>
      </c>
      <c r="T128" s="126" t="str">
        <f t="shared" si="20"/>
        <v/>
      </c>
      <c r="Y128" s="208">
        <f>'Member Info'!O150</f>
        <v>0</v>
      </c>
    </row>
    <row r="129" spans="2:25" ht="15.75" thickBot="1" x14ac:dyDescent="0.3">
      <c r="B129" s="166">
        <f>'Member Info'!D151</f>
        <v>0</v>
      </c>
      <c r="C129" s="166">
        <f>'Member Info'!E151</f>
        <v>0</v>
      </c>
      <c r="D129" s="169" t="str">
        <f>'Member Info'!G151</f>
        <v/>
      </c>
      <c r="E129" s="205">
        <f>'Member Info'!B151</f>
        <v>0</v>
      </c>
      <c r="F129" s="206">
        <f>'GP1 Totals'!G150</f>
        <v>0</v>
      </c>
      <c r="G129" s="207">
        <f>'GP55A 23-24'!D125</f>
        <v>0</v>
      </c>
      <c r="H129" s="208" t="str">
        <f t="shared" si="15"/>
        <v/>
      </c>
      <c r="I129" s="209">
        <f>'Member Info'!I151</f>
        <v>0</v>
      </c>
      <c r="J129" s="210">
        <f>'GP55A 23-24'!E125</f>
        <v>0</v>
      </c>
      <c r="K129" s="208" t="str">
        <f t="shared" si="16"/>
        <v/>
      </c>
      <c r="L129" s="210">
        <f>'GP1 Totals'!R150</f>
        <v>0</v>
      </c>
      <c r="M129" s="210">
        <f>'GP55A 23-24'!G125</f>
        <v>0</v>
      </c>
      <c r="N129" s="208" t="str">
        <f t="shared" si="17"/>
        <v/>
      </c>
      <c r="P129" s="126" t="str">
        <f t="shared" si="18"/>
        <v/>
      </c>
      <c r="R129" s="126" t="str">
        <f t="shared" si="19"/>
        <v/>
      </c>
      <c r="T129" s="126" t="str">
        <f t="shared" si="20"/>
        <v/>
      </c>
      <c r="Y129" s="208">
        <f>'Member Info'!O151</f>
        <v>0</v>
      </c>
    </row>
    <row r="130" spans="2:25" ht="15.75" thickBot="1" x14ac:dyDescent="0.3">
      <c r="B130" s="166">
        <f>'Member Info'!D152</f>
        <v>0</v>
      </c>
      <c r="C130" s="166">
        <f>'Member Info'!E152</f>
        <v>0</v>
      </c>
      <c r="D130" s="169" t="str">
        <f>'Member Info'!G152</f>
        <v/>
      </c>
      <c r="E130" s="205">
        <f>'Member Info'!B152</f>
        <v>0</v>
      </c>
      <c r="F130" s="206">
        <f>'GP1 Totals'!G151</f>
        <v>0</v>
      </c>
      <c r="G130" s="207">
        <f>'GP55A 23-24'!D126</f>
        <v>0</v>
      </c>
      <c r="H130" s="208" t="str">
        <f t="shared" si="15"/>
        <v/>
      </c>
      <c r="I130" s="209">
        <f>'Member Info'!I152</f>
        <v>0</v>
      </c>
      <c r="J130" s="210">
        <f>'GP55A 23-24'!E126</f>
        <v>0</v>
      </c>
      <c r="K130" s="208" t="str">
        <f t="shared" si="16"/>
        <v/>
      </c>
      <c r="L130" s="210">
        <f>'GP1 Totals'!R151</f>
        <v>0</v>
      </c>
      <c r="M130" s="210">
        <f>'GP55A 23-24'!G126</f>
        <v>0</v>
      </c>
      <c r="N130" s="208" t="str">
        <f t="shared" si="17"/>
        <v/>
      </c>
      <c r="P130" s="126" t="str">
        <f t="shared" si="18"/>
        <v/>
      </c>
      <c r="R130" s="126" t="str">
        <f t="shared" si="19"/>
        <v/>
      </c>
      <c r="T130" s="126" t="str">
        <f t="shared" si="20"/>
        <v/>
      </c>
      <c r="Y130" s="208">
        <f>'Member Info'!O152</f>
        <v>0</v>
      </c>
    </row>
    <row r="131" spans="2:25" ht="15.75" thickBot="1" x14ac:dyDescent="0.3">
      <c r="B131" s="166">
        <f>'Member Info'!D153</f>
        <v>0</v>
      </c>
      <c r="C131" s="166">
        <f>'Member Info'!E153</f>
        <v>0</v>
      </c>
      <c r="D131" s="169" t="str">
        <f>'Member Info'!G153</f>
        <v/>
      </c>
      <c r="E131" s="205">
        <f>'Member Info'!B153</f>
        <v>0</v>
      </c>
      <c r="F131" s="206">
        <f>'GP1 Totals'!G152</f>
        <v>0</v>
      </c>
      <c r="G131" s="207">
        <f>'GP55A 23-24'!D127</f>
        <v>0</v>
      </c>
      <c r="H131" s="208" t="str">
        <f t="shared" si="15"/>
        <v/>
      </c>
      <c r="I131" s="209">
        <f>'Member Info'!I153</f>
        <v>0</v>
      </c>
      <c r="J131" s="210">
        <f>'GP55A 23-24'!E127</f>
        <v>0</v>
      </c>
      <c r="K131" s="208" t="str">
        <f t="shared" si="16"/>
        <v/>
      </c>
      <c r="L131" s="210">
        <f>'GP1 Totals'!R152</f>
        <v>0</v>
      </c>
      <c r="M131" s="210">
        <f>'GP55A 23-24'!G127</f>
        <v>0</v>
      </c>
      <c r="N131" s="208" t="str">
        <f t="shared" si="17"/>
        <v/>
      </c>
      <c r="P131" s="126" t="str">
        <f t="shared" si="18"/>
        <v/>
      </c>
      <c r="R131" s="126" t="str">
        <f t="shared" si="19"/>
        <v/>
      </c>
      <c r="T131" s="126" t="str">
        <f t="shared" si="20"/>
        <v/>
      </c>
      <c r="Y131" s="208">
        <f>'Member Info'!O153</f>
        <v>0</v>
      </c>
    </row>
    <row r="132" spans="2:25" ht="15.75" thickBot="1" x14ac:dyDescent="0.3">
      <c r="B132" s="166">
        <f>'Member Info'!D154</f>
        <v>0</v>
      </c>
      <c r="C132" s="166">
        <f>'Member Info'!E154</f>
        <v>0</v>
      </c>
      <c r="D132" s="169" t="str">
        <f>'Member Info'!G154</f>
        <v/>
      </c>
      <c r="E132" s="205">
        <f>'Member Info'!B154</f>
        <v>0</v>
      </c>
      <c r="F132" s="206">
        <f>'GP1 Totals'!G153</f>
        <v>0</v>
      </c>
      <c r="G132" s="207">
        <f>'GP55A 23-24'!D128</f>
        <v>0</v>
      </c>
      <c r="H132" s="208" t="str">
        <f t="shared" si="15"/>
        <v/>
      </c>
      <c r="I132" s="209">
        <f>'Member Info'!I154</f>
        <v>0</v>
      </c>
      <c r="J132" s="210">
        <f>'GP55A 23-24'!E128</f>
        <v>0</v>
      </c>
      <c r="K132" s="208" t="str">
        <f t="shared" si="16"/>
        <v/>
      </c>
      <c r="L132" s="210">
        <f>'GP1 Totals'!R153</f>
        <v>0</v>
      </c>
      <c r="M132" s="210">
        <f>'GP55A 23-24'!G128</f>
        <v>0</v>
      </c>
      <c r="N132" s="208" t="str">
        <f t="shared" si="17"/>
        <v/>
      </c>
      <c r="P132" s="126" t="str">
        <f t="shared" si="18"/>
        <v/>
      </c>
      <c r="R132" s="126" t="str">
        <f t="shared" si="19"/>
        <v/>
      </c>
      <c r="T132" s="126" t="str">
        <f t="shared" si="20"/>
        <v/>
      </c>
      <c r="Y132" s="208">
        <f>'Member Info'!O154</f>
        <v>0</v>
      </c>
    </row>
    <row r="133" spans="2:25" ht="15.75" thickBot="1" x14ac:dyDescent="0.3">
      <c r="B133" s="166">
        <f>'Member Info'!D155</f>
        <v>0</v>
      </c>
      <c r="C133" s="166">
        <f>'Member Info'!E155</f>
        <v>0</v>
      </c>
      <c r="D133" s="169" t="str">
        <f>'Member Info'!G155</f>
        <v/>
      </c>
      <c r="E133" s="205">
        <f>'Member Info'!B155</f>
        <v>0</v>
      </c>
      <c r="F133" s="206">
        <f>'GP1 Totals'!G154</f>
        <v>0</v>
      </c>
      <c r="G133" s="207">
        <f>'GP55A 23-24'!D129</f>
        <v>0</v>
      </c>
      <c r="H133" s="208" t="str">
        <f t="shared" si="15"/>
        <v/>
      </c>
      <c r="I133" s="209">
        <f>'Member Info'!I155</f>
        <v>0</v>
      </c>
      <c r="J133" s="210">
        <f>'GP55A 23-24'!E129</f>
        <v>0</v>
      </c>
      <c r="K133" s="208" t="str">
        <f t="shared" si="16"/>
        <v/>
      </c>
      <c r="L133" s="210">
        <f>'GP1 Totals'!R154</f>
        <v>0</v>
      </c>
      <c r="M133" s="210">
        <f>'GP55A 23-24'!G129</f>
        <v>0</v>
      </c>
      <c r="N133" s="208" t="str">
        <f t="shared" si="17"/>
        <v/>
      </c>
      <c r="P133" s="126" t="str">
        <f t="shared" si="18"/>
        <v/>
      </c>
      <c r="R133" s="126" t="str">
        <f t="shared" si="19"/>
        <v/>
      </c>
      <c r="T133" s="126" t="str">
        <f t="shared" si="20"/>
        <v/>
      </c>
      <c r="Y133" s="208">
        <f>'Member Info'!O155</f>
        <v>0</v>
      </c>
    </row>
    <row r="134" spans="2:25" ht="15.75" thickBot="1" x14ac:dyDescent="0.3">
      <c r="B134" s="166">
        <f>'Member Info'!D156</f>
        <v>0</v>
      </c>
      <c r="C134" s="166">
        <f>'Member Info'!E156</f>
        <v>0</v>
      </c>
      <c r="D134" s="169" t="str">
        <f>'Member Info'!G156</f>
        <v/>
      </c>
      <c r="E134" s="205">
        <f>'Member Info'!B156</f>
        <v>0</v>
      </c>
      <c r="F134" s="206">
        <f>'GP1 Totals'!G155</f>
        <v>0</v>
      </c>
      <c r="G134" s="207">
        <f>'GP55A 23-24'!D130</f>
        <v>0</v>
      </c>
      <c r="H134" s="208" t="str">
        <f t="shared" si="15"/>
        <v/>
      </c>
      <c r="I134" s="209">
        <f>'Member Info'!I156</f>
        <v>0</v>
      </c>
      <c r="J134" s="210">
        <f>'GP55A 23-24'!E130</f>
        <v>0</v>
      </c>
      <c r="K134" s="208" t="str">
        <f t="shared" si="16"/>
        <v/>
      </c>
      <c r="L134" s="210">
        <f>'GP1 Totals'!R155</f>
        <v>0</v>
      </c>
      <c r="M134" s="210">
        <f>'GP55A 23-24'!G130</f>
        <v>0</v>
      </c>
      <c r="N134" s="208" t="str">
        <f t="shared" si="17"/>
        <v/>
      </c>
      <c r="P134" s="126" t="str">
        <f t="shared" si="18"/>
        <v/>
      </c>
      <c r="R134" s="126" t="str">
        <f t="shared" si="19"/>
        <v/>
      </c>
      <c r="T134" s="126" t="str">
        <f t="shared" si="20"/>
        <v/>
      </c>
      <c r="Y134" s="208">
        <f>'Member Info'!O156</f>
        <v>0</v>
      </c>
    </row>
    <row r="135" spans="2:25" ht="15.75" thickBot="1" x14ac:dyDescent="0.3">
      <c r="B135" s="166">
        <f>'Member Info'!D157</f>
        <v>0</v>
      </c>
      <c r="C135" s="166">
        <f>'Member Info'!E157</f>
        <v>0</v>
      </c>
      <c r="D135" s="169" t="str">
        <f>'Member Info'!G157</f>
        <v/>
      </c>
      <c r="E135" s="205">
        <f>'Member Info'!B157</f>
        <v>0</v>
      </c>
      <c r="F135" s="206">
        <f>'GP1 Totals'!G156</f>
        <v>0</v>
      </c>
      <c r="G135" s="207">
        <f>'GP55A 23-24'!D131</f>
        <v>0</v>
      </c>
      <c r="H135" s="208" t="str">
        <f t="shared" si="15"/>
        <v/>
      </c>
      <c r="I135" s="209">
        <f>'Member Info'!I157</f>
        <v>0</v>
      </c>
      <c r="J135" s="210">
        <f>'GP55A 23-24'!E131</f>
        <v>0</v>
      </c>
      <c r="K135" s="208" t="str">
        <f t="shared" si="16"/>
        <v/>
      </c>
      <c r="L135" s="210">
        <f>'GP1 Totals'!R156</f>
        <v>0</v>
      </c>
      <c r="M135" s="210">
        <f>'GP55A 23-24'!G131</f>
        <v>0</v>
      </c>
      <c r="N135" s="208" t="str">
        <f t="shared" si="17"/>
        <v/>
      </c>
      <c r="P135" s="126" t="str">
        <f t="shared" si="18"/>
        <v/>
      </c>
      <c r="R135" s="126" t="str">
        <f t="shared" si="19"/>
        <v/>
      </c>
      <c r="T135" s="126" t="str">
        <f t="shared" si="20"/>
        <v/>
      </c>
      <c r="Y135" s="208">
        <f>'Member Info'!O157</f>
        <v>0</v>
      </c>
    </row>
    <row r="136" spans="2:25" ht="15.75" thickBot="1" x14ac:dyDescent="0.3">
      <c r="B136" s="166">
        <f>'Member Info'!D158</f>
        <v>0</v>
      </c>
      <c r="C136" s="166">
        <f>'Member Info'!E158</f>
        <v>0</v>
      </c>
      <c r="D136" s="169" t="str">
        <f>'Member Info'!G158</f>
        <v/>
      </c>
      <c r="E136" s="205">
        <f>'Member Info'!B158</f>
        <v>0</v>
      </c>
      <c r="F136" s="206">
        <f>'GP1 Totals'!G157</f>
        <v>0</v>
      </c>
      <c r="G136" s="207">
        <f>'GP55A 23-24'!D132</f>
        <v>0</v>
      </c>
      <c r="H136" s="208" t="str">
        <f t="shared" si="15"/>
        <v/>
      </c>
      <c r="I136" s="209">
        <f>'Member Info'!I158</f>
        <v>0</v>
      </c>
      <c r="J136" s="210">
        <f>'GP55A 23-24'!E132</f>
        <v>0</v>
      </c>
      <c r="K136" s="208" t="str">
        <f t="shared" si="16"/>
        <v/>
      </c>
      <c r="L136" s="210">
        <f>'GP1 Totals'!R157</f>
        <v>0</v>
      </c>
      <c r="M136" s="210">
        <f>'GP55A 23-24'!G132</f>
        <v>0</v>
      </c>
      <c r="N136" s="208" t="str">
        <f t="shared" si="17"/>
        <v/>
      </c>
      <c r="P136" s="126" t="str">
        <f t="shared" si="18"/>
        <v/>
      </c>
      <c r="R136" s="126" t="str">
        <f t="shared" si="19"/>
        <v/>
      </c>
      <c r="T136" s="126" t="str">
        <f t="shared" si="20"/>
        <v/>
      </c>
      <c r="Y136" s="208">
        <f>'Member Info'!O158</f>
        <v>0</v>
      </c>
    </row>
    <row r="137" spans="2:25" ht="15.75" thickBot="1" x14ac:dyDescent="0.3">
      <c r="B137" s="166">
        <f>'Member Info'!D159</f>
        <v>0</v>
      </c>
      <c r="C137" s="166">
        <f>'Member Info'!E159</f>
        <v>0</v>
      </c>
      <c r="D137" s="169" t="str">
        <f>'Member Info'!G159</f>
        <v/>
      </c>
      <c r="E137" s="205">
        <f>'Member Info'!B159</f>
        <v>0</v>
      </c>
      <c r="F137" s="206">
        <f>'GP1 Totals'!G158</f>
        <v>0</v>
      </c>
      <c r="G137" s="207">
        <f>'GP55A 23-24'!D133</f>
        <v>0</v>
      </c>
      <c r="H137" s="208" t="str">
        <f t="shared" si="15"/>
        <v/>
      </c>
      <c r="I137" s="209">
        <f>'Member Info'!I159</f>
        <v>0</v>
      </c>
      <c r="J137" s="210">
        <f>'GP55A 23-24'!E133</f>
        <v>0</v>
      </c>
      <c r="K137" s="208" t="str">
        <f t="shared" si="16"/>
        <v/>
      </c>
      <c r="L137" s="210">
        <f>'GP1 Totals'!R158</f>
        <v>0</v>
      </c>
      <c r="M137" s="210">
        <f>'GP55A 23-24'!G133</f>
        <v>0</v>
      </c>
      <c r="N137" s="208" t="str">
        <f t="shared" si="17"/>
        <v/>
      </c>
      <c r="P137" s="126" t="str">
        <f t="shared" si="18"/>
        <v/>
      </c>
      <c r="R137" s="126" t="str">
        <f t="shared" si="19"/>
        <v/>
      </c>
      <c r="T137" s="126" t="str">
        <f t="shared" si="20"/>
        <v/>
      </c>
      <c r="Y137" s="208">
        <f>'Member Info'!O159</f>
        <v>0</v>
      </c>
    </row>
    <row r="138" spans="2:25" ht="15.75" thickBot="1" x14ac:dyDescent="0.3">
      <c r="B138" s="166">
        <f>'Member Info'!D160</f>
        <v>0</v>
      </c>
      <c r="C138" s="166">
        <f>'Member Info'!E160</f>
        <v>0</v>
      </c>
      <c r="D138" s="169" t="str">
        <f>'Member Info'!G160</f>
        <v/>
      </c>
      <c r="E138" s="205">
        <f>'Member Info'!B160</f>
        <v>0</v>
      </c>
      <c r="F138" s="206">
        <f>'GP1 Totals'!G159</f>
        <v>0</v>
      </c>
      <c r="G138" s="207">
        <f>'GP55A 23-24'!D134</f>
        <v>0</v>
      </c>
      <c r="H138" s="208" t="str">
        <f t="shared" si="15"/>
        <v/>
      </c>
      <c r="I138" s="209">
        <f>'Member Info'!I160</f>
        <v>0</v>
      </c>
      <c r="J138" s="210">
        <f>'GP55A 23-24'!E134</f>
        <v>0</v>
      </c>
      <c r="K138" s="208" t="str">
        <f t="shared" si="16"/>
        <v/>
      </c>
      <c r="L138" s="210">
        <f>'GP1 Totals'!R159</f>
        <v>0</v>
      </c>
      <c r="M138" s="210">
        <f>'GP55A 23-24'!G134</f>
        <v>0</v>
      </c>
      <c r="N138" s="208" t="str">
        <f t="shared" si="17"/>
        <v/>
      </c>
      <c r="P138" s="126" t="str">
        <f t="shared" si="18"/>
        <v/>
      </c>
      <c r="R138" s="126" t="str">
        <f t="shared" si="19"/>
        <v/>
      </c>
      <c r="T138" s="126" t="str">
        <f t="shared" si="20"/>
        <v/>
      </c>
      <c r="Y138" s="208">
        <f>'Member Info'!O160</f>
        <v>0</v>
      </c>
    </row>
    <row r="139" spans="2:25" ht="15.75" thickBot="1" x14ac:dyDescent="0.3">
      <c r="B139" s="166">
        <f>'Member Info'!D161</f>
        <v>0</v>
      </c>
      <c r="C139" s="166">
        <f>'Member Info'!E161</f>
        <v>0</v>
      </c>
      <c r="D139" s="169" t="str">
        <f>'Member Info'!G161</f>
        <v/>
      </c>
      <c r="E139" s="205">
        <f>'Member Info'!B161</f>
        <v>0</v>
      </c>
      <c r="F139" s="206">
        <f>'GP1 Totals'!G160</f>
        <v>0</v>
      </c>
      <c r="G139" s="207">
        <f>'GP55A 23-24'!D135</f>
        <v>0</v>
      </c>
      <c r="H139" s="208" t="str">
        <f t="shared" si="15"/>
        <v/>
      </c>
      <c r="I139" s="209">
        <f>'Member Info'!I161</f>
        <v>0</v>
      </c>
      <c r="J139" s="210">
        <f>'GP55A 23-24'!E135</f>
        <v>0</v>
      </c>
      <c r="K139" s="208" t="str">
        <f t="shared" si="16"/>
        <v/>
      </c>
      <c r="L139" s="210">
        <f>'GP1 Totals'!R160</f>
        <v>0</v>
      </c>
      <c r="M139" s="210">
        <f>'GP55A 23-24'!G135</f>
        <v>0</v>
      </c>
      <c r="N139" s="208" t="str">
        <f t="shared" si="17"/>
        <v/>
      </c>
      <c r="P139" s="126" t="str">
        <f t="shared" si="18"/>
        <v/>
      </c>
      <c r="R139" s="126" t="str">
        <f t="shared" si="19"/>
        <v/>
      </c>
      <c r="T139" s="126" t="str">
        <f t="shared" si="20"/>
        <v/>
      </c>
      <c r="Y139" s="208">
        <f>'Member Info'!O161</f>
        <v>0</v>
      </c>
    </row>
    <row r="140" spans="2:25" ht="15.75" thickBot="1" x14ac:dyDescent="0.3">
      <c r="B140" s="166">
        <f>'Member Info'!D162</f>
        <v>0</v>
      </c>
      <c r="C140" s="166">
        <f>'Member Info'!E162</f>
        <v>0</v>
      </c>
      <c r="D140" s="169" t="str">
        <f>'Member Info'!G162</f>
        <v/>
      </c>
      <c r="E140" s="205">
        <f>'Member Info'!B162</f>
        <v>0</v>
      </c>
      <c r="F140" s="206">
        <f>'GP1 Totals'!G161</f>
        <v>0</v>
      </c>
      <c r="G140" s="207">
        <f>'GP55A 23-24'!D136</f>
        <v>0</v>
      </c>
      <c r="H140" s="208" t="str">
        <f t="shared" si="15"/>
        <v/>
      </c>
      <c r="I140" s="209">
        <f>'Member Info'!I162</f>
        <v>0</v>
      </c>
      <c r="J140" s="210">
        <f>'GP55A 23-24'!E136</f>
        <v>0</v>
      </c>
      <c r="K140" s="208" t="str">
        <f t="shared" si="16"/>
        <v/>
      </c>
      <c r="L140" s="210">
        <f>'GP1 Totals'!R161</f>
        <v>0</v>
      </c>
      <c r="M140" s="210">
        <f>'GP55A 23-24'!G136</f>
        <v>0</v>
      </c>
      <c r="N140" s="208" t="str">
        <f t="shared" si="17"/>
        <v/>
      </c>
      <c r="P140" s="126" t="str">
        <f t="shared" si="18"/>
        <v/>
      </c>
      <c r="R140" s="126" t="str">
        <f t="shared" si="19"/>
        <v/>
      </c>
      <c r="T140" s="126" t="str">
        <f t="shared" si="20"/>
        <v/>
      </c>
      <c r="Y140" s="208">
        <f>'Member Info'!O162</f>
        <v>0</v>
      </c>
    </row>
    <row r="141" spans="2:25" ht="15.75" thickBot="1" x14ac:dyDescent="0.3">
      <c r="B141" s="166">
        <f>'Member Info'!D163</f>
        <v>0</v>
      </c>
      <c r="C141" s="166">
        <f>'Member Info'!E163</f>
        <v>0</v>
      </c>
      <c r="D141" s="169" t="str">
        <f>'Member Info'!G163</f>
        <v/>
      </c>
      <c r="E141" s="205">
        <f>'Member Info'!B163</f>
        <v>0</v>
      </c>
      <c r="F141" s="206">
        <f>'GP1 Totals'!G162</f>
        <v>0</v>
      </c>
      <c r="G141" s="207">
        <f>'GP55A 23-24'!D137</f>
        <v>0</v>
      </c>
      <c r="H141" s="208" t="str">
        <f t="shared" si="15"/>
        <v/>
      </c>
      <c r="I141" s="209">
        <f>'Member Info'!I163</f>
        <v>0</v>
      </c>
      <c r="J141" s="210">
        <f>'GP55A 23-24'!E137</f>
        <v>0</v>
      </c>
      <c r="K141" s="208" t="str">
        <f t="shared" si="16"/>
        <v/>
      </c>
      <c r="L141" s="210">
        <f>'GP1 Totals'!R162</f>
        <v>0</v>
      </c>
      <c r="M141" s="210">
        <f>'GP55A 23-24'!G137</f>
        <v>0</v>
      </c>
      <c r="N141" s="208" t="str">
        <f t="shared" si="17"/>
        <v/>
      </c>
      <c r="P141" s="126" t="str">
        <f t="shared" si="18"/>
        <v/>
      </c>
      <c r="R141" s="126" t="str">
        <f t="shared" si="19"/>
        <v/>
      </c>
      <c r="T141" s="126" t="str">
        <f t="shared" si="20"/>
        <v/>
      </c>
      <c r="Y141" s="208">
        <f>'Member Info'!O163</f>
        <v>0</v>
      </c>
    </row>
    <row r="142" spans="2:25" ht="15.75" thickBot="1" x14ac:dyDescent="0.3">
      <c r="B142" s="166">
        <f>'Member Info'!D164</f>
        <v>0</v>
      </c>
      <c r="C142" s="166">
        <f>'Member Info'!E164</f>
        <v>0</v>
      </c>
      <c r="D142" s="169" t="str">
        <f>'Member Info'!G164</f>
        <v/>
      </c>
      <c r="E142" s="205">
        <f>'Member Info'!B164</f>
        <v>0</v>
      </c>
      <c r="F142" s="206">
        <f>'GP1 Totals'!G163</f>
        <v>0</v>
      </c>
      <c r="G142" s="207">
        <f>'GP55A 23-24'!D138</f>
        <v>0</v>
      </c>
      <c r="H142" s="208" t="str">
        <f t="shared" si="15"/>
        <v/>
      </c>
      <c r="I142" s="209">
        <f>'Member Info'!I164</f>
        <v>0</v>
      </c>
      <c r="J142" s="210">
        <f>'GP55A 23-24'!E138</f>
        <v>0</v>
      </c>
      <c r="K142" s="208" t="str">
        <f t="shared" si="16"/>
        <v/>
      </c>
      <c r="L142" s="210">
        <f>'GP1 Totals'!R163</f>
        <v>0</v>
      </c>
      <c r="M142" s="210">
        <f>'GP55A 23-24'!G138</f>
        <v>0</v>
      </c>
      <c r="N142" s="208" t="str">
        <f t="shared" si="17"/>
        <v/>
      </c>
      <c r="P142" s="126" t="str">
        <f t="shared" si="18"/>
        <v/>
      </c>
      <c r="R142" s="126" t="str">
        <f t="shared" si="19"/>
        <v/>
      </c>
      <c r="T142" s="126" t="str">
        <f t="shared" si="20"/>
        <v/>
      </c>
      <c r="Y142" s="208">
        <f>'Member Info'!O164</f>
        <v>0</v>
      </c>
    </row>
    <row r="143" spans="2:25" ht="15.75" thickBot="1" x14ac:dyDescent="0.3">
      <c r="B143" s="166">
        <f>'Member Info'!D165</f>
        <v>0</v>
      </c>
      <c r="C143" s="166">
        <f>'Member Info'!E165</f>
        <v>0</v>
      </c>
      <c r="D143" s="169" t="str">
        <f>'Member Info'!G165</f>
        <v/>
      </c>
      <c r="E143" s="205">
        <f>'Member Info'!B165</f>
        <v>0</v>
      </c>
      <c r="F143" s="206">
        <f>'GP1 Totals'!G164</f>
        <v>0</v>
      </c>
      <c r="G143" s="207">
        <f>'GP55A 23-24'!D139</f>
        <v>0</v>
      </c>
      <c r="H143" s="208" t="str">
        <f t="shared" si="15"/>
        <v/>
      </c>
      <c r="I143" s="209">
        <f>'Member Info'!I165</f>
        <v>0</v>
      </c>
      <c r="J143" s="210">
        <f>'GP55A 23-24'!E139</f>
        <v>0</v>
      </c>
      <c r="K143" s="208" t="str">
        <f t="shared" si="16"/>
        <v/>
      </c>
      <c r="L143" s="210">
        <f>'GP1 Totals'!R164</f>
        <v>0</v>
      </c>
      <c r="M143" s="210">
        <f>'GP55A 23-24'!G139</f>
        <v>0</v>
      </c>
      <c r="N143" s="208" t="str">
        <f t="shared" si="17"/>
        <v/>
      </c>
      <c r="P143" s="126" t="str">
        <f t="shared" si="18"/>
        <v/>
      </c>
      <c r="R143" s="126" t="str">
        <f t="shared" si="19"/>
        <v/>
      </c>
      <c r="T143" s="126" t="str">
        <f t="shared" si="20"/>
        <v/>
      </c>
      <c r="Y143" s="208">
        <f>'Member Info'!O165</f>
        <v>0</v>
      </c>
    </row>
    <row r="144" spans="2:25" ht="15.75" thickBot="1" x14ac:dyDescent="0.3">
      <c r="B144" s="166">
        <f>'Member Info'!D166</f>
        <v>0</v>
      </c>
      <c r="C144" s="166">
        <f>'Member Info'!E166</f>
        <v>0</v>
      </c>
      <c r="D144" s="169" t="str">
        <f>'Member Info'!G166</f>
        <v/>
      </c>
      <c r="E144" s="205">
        <f>'Member Info'!B166</f>
        <v>0</v>
      </c>
      <c r="F144" s="206">
        <f>'GP1 Totals'!G165</f>
        <v>0</v>
      </c>
      <c r="G144" s="207">
        <f>'GP55A 23-24'!D140</f>
        <v>0</v>
      </c>
      <c r="H144" s="208" t="str">
        <f t="shared" si="15"/>
        <v/>
      </c>
      <c r="I144" s="209">
        <f>'Member Info'!I166</f>
        <v>0</v>
      </c>
      <c r="J144" s="210">
        <f>'GP55A 23-24'!E140</f>
        <v>0</v>
      </c>
      <c r="K144" s="208" t="str">
        <f t="shared" si="16"/>
        <v/>
      </c>
      <c r="L144" s="210">
        <f>'GP1 Totals'!R165</f>
        <v>0</v>
      </c>
      <c r="M144" s="210">
        <f>'GP55A 23-24'!G140</f>
        <v>0</v>
      </c>
      <c r="N144" s="208" t="str">
        <f t="shared" si="17"/>
        <v/>
      </c>
      <c r="P144" s="126" t="str">
        <f t="shared" si="18"/>
        <v/>
      </c>
      <c r="R144" s="126" t="str">
        <f t="shared" si="19"/>
        <v/>
      </c>
      <c r="T144" s="126" t="str">
        <f t="shared" si="20"/>
        <v/>
      </c>
      <c r="Y144" s="208">
        <f>'Member Info'!O166</f>
        <v>0</v>
      </c>
    </row>
    <row r="145" spans="2:25" ht="15.75" thickBot="1" x14ac:dyDescent="0.3">
      <c r="B145" s="166">
        <f>'Member Info'!D167</f>
        <v>0</v>
      </c>
      <c r="C145" s="166">
        <f>'Member Info'!E167</f>
        <v>0</v>
      </c>
      <c r="D145" s="169" t="str">
        <f>'Member Info'!G167</f>
        <v/>
      </c>
      <c r="E145" s="205">
        <f>'Member Info'!B167</f>
        <v>0</v>
      </c>
      <c r="F145" s="206">
        <f>'GP1 Totals'!G166</f>
        <v>0</v>
      </c>
      <c r="G145" s="207">
        <f>'GP55A 23-24'!D141</f>
        <v>0</v>
      </c>
      <c r="H145" s="208" t="str">
        <f t="shared" ref="H145:H178" si="21">IF($B145=0,"",IF(AND(P145&gt;$P$3,P145&lt;$Q$3),"Match","Does Not Match"))</f>
        <v/>
      </c>
      <c r="I145" s="209">
        <f>'Member Info'!I167</f>
        <v>0</v>
      </c>
      <c r="J145" s="210">
        <f>'GP55A 23-24'!E141</f>
        <v>0</v>
      </c>
      <c r="K145" s="208" t="str">
        <f t="shared" ref="K145:K178" si="22">IF($B145=0,"",IF(AND(R145&gt;$P$3,R145&lt;$Q$3),"Match","Does Not Match"))</f>
        <v/>
      </c>
      <c r="L145" s="210">
        <f>'GP1 Totals'!R166</f>
        <v>0</v>
      </c>
      <c r="M145" s="210">
        <f>'GP55A 23-24'!G141</f>
        <v>0</v>
      </c>
      <c r="N145" s="208" t="str">
        <f t="shared" ref="N145:N178" si="23">IF($B145=0,"",IF(AND(T145&gt;$P$3,T145&lt;$Q$3),"Match","Does Not Match"))</f>
        <v/>
      </c>
      <c r="P145" s="126" t="str">
        <f t="shared" ref="P145:P178" si="24">IF($B145=0,"",(F145/G145)*100)</f>
        <v/>
      </c>
      <c r="R145" s="126" t="str">
        <f t="shared" ref="R145:R178" si="25">IF($B145=0,"",(I145/J145)*100)</f>
        <v/>
      </c>
      <c r="T145" s="126" t="str">
        <f t="shared" ref="T145:T178" si="26">IF($B145=0,"",(L145/M145)*100)</f>
        <v/>
      </c>
      <c r="Y145" s="208">
        <f>'Member Info'!O167</f>
        <v>0</v>
      </c>
    </row>
    <row r="146" spans="2:25" ht="15.75" thickBot="1" x14ac:dyDescent="0.3">
      <c r="B146" s="166">
        <f>'Member Info'!D168</f>
        <v>0</v>
      </c>
      <c r="C146" s="166">
        <f>'Member Info'!E168</f>
        <v>0</v>
      </c>
      <c r="D146" s="169" t="str">
        <f>'Member Info'!G168</f>
        <v/>
      </c>
      <c r="E146" s="205">
        <f>'Member Info'!B168</f>
        <v>0</v>
      </c>
      <c r="F146" s="206">
        <f>'GP1 Totals'!G167</f>
        <v>0</v>
      </c>
      <c r="G146" s="207">
        <f>'GP55A 23-24'!D142</f>
        <v>0</v>
      </c>
      <c r="H146" s="208" t="str">
        <f t="shared" si="21"/>
        <v/>
      </c>
      <c r="I146" s="209">
        <f>'Member Info'!I168</f>
        <v>0</v>
      </c>
      <c r="J146" s="210">
        <f>'GP55A 23-24'!E142</f>
        <v>0</v>
      </c>
      <c r="K146" s="208" t="str">
        <f t="shared" si="22"/>
        <v/>
      </c>
      <c r="L146" s="210">
        <f>'GP1 Totals'!R167</f>
        <v>0</v>
      </c>
      <c r="M146" s="210">
        <f>'GP55A 23-24'!G142</f>
        <v>0</v>
      </c>
      <c r="N146" s="208" t="str">
        <f t="shared" si="23"/>
        <v/>
      </c>
      <c r="P146" s="126" t="str">
        <f t="shared" si="24"/>
        <v/>
      </c>
      <c r="R146" s="126" t="str">
        <f t="shared" si="25"/>
        <v/>
      </c>
      <c r="T146" s="126" t="str">
        <f t="shared" si="26"/>
        <v/>
      </c>
      <c r="Y146" s="208">
        <f>'Member Info'!O168</f>
        <v>0</v>
      </c>
    </row>
    <row r="147" spans="2:25" ht="15.75" thickBot="1" x14ac:dyDescent="0.3">
      <c r="B147" s="166">
        <f>'Member Info'!D169</f>
        <v>0</v>
      </c>
      <c r="C147" s="166">
        <f>'Member Info'!E169</f>
        <v>0</v>
      </c>
      <c r="D147" s="169" t="str">
        <f>'Member Info'!G169</f>
        <v/>
      </c>
      <c r="E147" s="205">
        <f>'Member Info'!B169</f>
        <v>0</v>
      </c>
      <c r="F147" s="206">
        <f>'GP1 Totals'!G168</f>
        <v>0</v>
      </c>
      <c r="G147" s="207">
        <f>'GP55A 23-24'!D143</f>
        <v>0</v>
      </c>
      <c r="H147" s="208" t="str">
        <f t="shared" si="21"/>
        <v/>
      </c>
      <c r="I147" s="209">
        <f>'Member Info'!I169</f>
        <v>0</v>
      </c>
      <c r="J147" s="210">
        <f>'GP55A 23-24'!E143</f>
        <v>0</v>
      </c>
      <c r="K147" s="208" t="str">
        <f t="shared" si="22"/>
        <v/>
      </c>
      <c r="L147" s="210">
        <f>'GP1 Totals'!R168</f>
        <v>0</v>
      </c>
      <c r="M147" s="210">
        <f>'GP55A 23-24'!G143</f>
        <v>0</v>
      </c>
      <c r="N147" s="208" t="str">
        <f t="shared" si="23"/>
        <v/>
      </c>
      <c r="P147" s="126" t="str">
        <f t="shared" si="24"/>
        <v/>
      </c>
      <c r="R147" s="126" t="str">
        <f t="shared" si="25"/>
        <v/>
      </c>
      <c r="T147" s="126" t="str">
        <f t="shared" si="26"/>
        <v/>
      </c>
      <c r="Y147" s="208">
        <f>'Member Info'!O169</f>
        <v>0</v>
      </c>
    </row>
    <row r="148" spans="2:25" ht="15.75" thickBot="1" x14ac:dyDescent="0.3">
      <c r="B148" s="166">
        <f>'Member Info'!D170</f>
        <v>0</v>
      </c>
      <c r="C148" s="166">
        <f>'Member Info'!E170</f>
        <v>0</v>
      </c>
      <c r="D148" s="169" t="str">
        <f>'Member Info'!G170</f>
        <v/>
      </c>
      <c r="E148" s="205">
        <f>'Member Info'!B170</f>
        <v>0</v>
      </c>
      <c r="F148" s="206">
        <f>'GP1 Totals'!G169</f>
        <v>0</v>
      </c>
      <c r="G148" s="207">
        <f>'GP55A 23-24'!D144</f>
        <v>0</v>
      </c>
      <c r="H148" s="208" t="str">
        <f t="shared" si="21"/>
        <v/>
      </c>
      <c r="I148" s="209">
        <f>'Member Info'!I170</f>
        <v>0</v>
      </c>
      <c r="J148" s="210">
        <f>'GP55A 23-24'!E144</f>
        <v>0</v>
      </c>
      <c r="K148" s="208" t="str">
        <f t="shared" si="22"/>
        <v/>
      </c>
      <c r="L148" s="210">
        <f>'GP1 Totals'!R169</f>
        <v>0</v>
      </c>
      <c r="M148" s="210">
        <f>'GP55A 23-24'!G144</f>
        <v>0</v>
      </c>
      <c r="N148" s="208" t="str">
        <f t="shared" si="23"/>
        <v/>
      </c>
      <c r="P148" s="126" t="str">
        <f t="shared" si="24"/>
        <v/>
      </c>
      <c r="R148" s="126" t="str">
        <f t="shared" si="25"/>
        <v/>
      </c>
      <c r="T148" s="126" t="str">
        <f t="shared" si="26"/>
        <v/>
      </c>
      <c r="Y148" s="208">
        <f>'Member Info'!O170</f>
        <v>0</v>
      </c>
    </row>
    <row r="149" spans="2:25" ht="15.75" thickBot="1" x14ac:dyDescent="0.3">
      <c r="B149" s="166">
        <f>'Member Info'!D171</f>
        <v>0</v>
      </c>
      <c r="C149" s="166">
        <f>'Member Info'!E171</f>
        <v>0</v>
      </c>
      <c r="D149" s="169" t="str">
        <f>'Member Info'!G171</f>
        <v/>
      </c>
      <c r="E149" s="205">
        <f>'Member Info'!B171</f>
        <v>0</v>
      </c>
      <c r="F149" s="206">
        <f>'GP1 Totals'!G170</f>
        <v>0</v>
      </c>
      <c r="G149" s="207">
        <f>'GP55A 23-24'!D145</f>
        <v>0</v>
      </c>
      <c r="H149" s="208" t="str">
        <f t="shared" si="21"/>
        <v/>
      </c>
      <c r="I149" s="209">
        <f>'Member Info'!I171</f>
        <v>0</v>
      </c>
      <c r="J149" s="210">
        <f>'GP55A 23-24'!E145</f>
        <v>0</v>
      </c>
      <c r="K149" s="208" t="str">
        <f t="shared" si="22"/>
        <v/>
      </c>
      <c r="L149" s="210">
        <f>'GP1 Totals'!R170</f>
        <v>0</v>
      </c>
      <c r="M149" s="210">
        <f>'GP55A 23-24'!G145</f>
        <v>0</v>
      </c>
      <c r="N149" s="208" t="str">
        <f t="shared" si="23"/>
        <v/>
      </c>
      <c r="P149" s="126" t="str">
        <f t="shared" si="24"/>
        <v/>
      </c>
      <c r="R149" s="126" t="str">
        <f t="shared" si="25"/>
        <v/>
      </c>
      <c r="T149" s="126" t="str">
        <f t="shared" si="26"/>
        <v/>
      </c>
      <c r="Y149" s="208">
        <f>'Member Info'!O171</f>
        <v>0</v>
      </c>
    </row>
    <row r="150" spans="2:25" ht="15.75" thickBot="1" x14ac:dyDescent="0.3">
      <c r="B150" s="166">
        <f>'Member Info'!D172</f>
        <v>0</v>
      </c>
      <c r="C150" s="166">
        <f>'Member Info'!E172</f>
        <v>0</v>
      </c>
      <c r="D150" s="169" t="str">
        <f>'Member Info'!G172</f>
        <v/>
      </c>
      <c r="E150" s="205">
        <f>'Member Info'!B172</f>
        <v>0</v>
      </c>
      <c r="F150" s="206">
        <f>'GP1 Totals'!G171</f>
        <v>0</v>
      </c>
      <c r="G150" s="207">
        <f>'GP55A 23-24'!D146</f>
        <v>0</v>
      </c>
      <c r="H150" s="208" t="str">
        <f t="shared" si="21"/>
        <v/>
      </c>
      <c r="I150" s="209">
        <f>'Member Info'!I172</f>
        <v>0</v>
      </c>
      <c r="J150" s="210">
        <f>'GP55A 23-24'!E146</f>
        <v>0</v>
      </c>
      <c r="K150" s="208" t="str">
        <f t="shared" si="22"/>
        <v/>
      </c>
      <c r="L150" s="210">
        <f>'GP1 Totals'!R171</f>
        <v>0</v>
      </c>
      <c r="M150" s="210">
        <f>'GP55A 23-24'!G146</f>
        <v>0</v>
      </c>
      <c r="N150" s="208" t="str">
        <f t="shared" si="23"/>
        <v/>
      </c>
      <c r="P150" s="126" t="str">
        <f t="shared" si="24"/>
        <v/>
      </c>
      <c r="R150" s="126" t="str">
        <f t="shared" si="25"/>
        <v/>
      </c>
      <c r="T150" s="126" t="str">
        <f t="shared" si="26"/>
        <v/>
      </c>
      <c r="Y150" s="208">
        <f>'Member Info'!O172</f>
        <v>0</v>
      </c>
    </row>
    <row r="151" spans="2:25" ht="15.75" thickBot="1" x14ac:dyDescent="0.3">
      <c r="B151" s="166">
        <f>'Member Info'!D173</f>
        <v>0</v>
      </c>
      <c r="C151" s="166">
        <f>'Member Info'!E173</f>
        <v>0</v>
      </c>
      <c r="D151" s="169" t="str">
        <f>'Member Info'!G173</f>
        <v/>
      </c>
      <c r="E151" s="205">
        <f>'Member Info'!B173</f>
        <v>0</v>
      </c>
      <c r="F151" s="206">
        <f>'GP1 Totals'!G172</f>
        <v>0</v>
      </c>
      <c r="G151" s="207">
        <f>'GP55A 23-24'!D147</f>
        <v>0</v>
      </c>
      <c r="H151" s="208" t="str">
        <f t="shared" si="21"/>
        <v/>
      </c>
      <c r="I151" s="209">
        <f>'Member Info'!I173</f>
        <v>0</v>
      </c>
      <c r="J151" s="210">
        <f>'GP55A 23-24'!E147</f>
        <v>0</v>
      </c>
      <c r="K151" s="208" t="str">
        <f t="shared" si="22"/>
        <v/>
      </c>
      <c r="L151" s="210">
        <f>'GP1 Totals'!R172</f>
        <v>0</v>
      </c>
      <c r="M151" s="210">
        <f>'GP55A 23-24'!G147</f>
        <v>0</v>
      </c>
      <c r="N151" s="208" t="str">
        <f t="shared" si="23"/>
        <v/>
      </c>
      <c r="P151" s="126" t="str">
        <f t="shared" si="24"/>
        <v/>
      </c>
      <c r="R151" s="126" t="str">
        <f t="shared" si="25"/>
        <v/>
      </c>
      <c r="T151" s="126" t="str">
        <f t="shared" si="26"/>
        <v/>
      </c>
      <c r="Y151" s="208">
        <f>'Member Info'!O173</f>
        <v>0</v>
      </c>
    </row>
    <row r="152" spans="2:25" ht="15.75" thickBot="1" x14ac:dyDescent="0.3">
      <c r="B152" s="166">
        <f>'Member Info'!D174</f>
        <v>0</v>
      </c>
      <c r="C152" s="166">
        <f>'Member Info'!E174</f>
        <v>0</v>
      </c>
      <c r="D152" s="169" t="str">
        <f>'Member Info'!G174</f>
        <v/>
      </c>
      <c r="E152" s="205">
        <f>'Member Info'!B174</f>
        <v>0</v>
      </c>
      <c r="F152" s="206">
        <f>'GP1 Totals'!G173</f>
        <v>0</v>
      </c>
      <c r="G152" s="207">
        <f>'GP55A 23-24'!D148</f>
        <v>0</v>
      </c>
      <c r="H152" s="208" t="str">
        <f t="shared" si="21"/>
        <v/>
      </c>
      <c r="I152" s="209">
        <f>'Member Info'!I174</f>
        <v>0</v>
      </c>
      <c r="J152" s="210">
        <f>'GP55A 23-24'!E148</f>
        <v>0</v>
      </c>
      <c r="K152" s="208" t="str">
        <f t="shared" si="22"/>
        <v/>
      </c>
      <c r="L152" s="210">
        <f>'GP1 Totals'!R173</f>
        <v>0</v>
      </c>
      <c r="M152" s="210">
        <f>'GP55A 23-24'!G148</f>
        <v>0</v>
      </c>
      <c r="N152" s="208" t="str">
        <f t="shared" si="23"/>
        <v/>
      </c>
      <c r="P152" s="126" t="str">
        <f t="shared" si="24"/>
        <v/>
      </c>
      <c r="R152" s="126" t="str">
        <f t="shared" si="25"/>
        <v/>
      </c>
      <c r="T152" s="126" t="str">
        <f t="shared" si="26"/>
        <v/>
      </c>
      <c r="Y152" s="208">
        <f>'Member Info'!O174</f>
        <v>0</v>
      </c>
    </row>
    <row r="153" spans="2:25" ht="15.75" thickBot="1" x14ac:dyDescent="0.3">
      <c r="B153" s="166">
        <f>'Member Info'!D175</f>
        <v>0</v>
      </c>
      <c r="C153" s="166">
        <f>'Member Info'!E175</f>
        <v>0</v>
      </c>
      <c r="D153" s="169" t="str">
        <f>'Member Info'!G175</f>
        <v/>
      </c>
      <c r="E153" s="205">
        <f>'Member Info'!B175</f>
        <v>0</v>
      </c>
      <c r="F153" s="206">
        <f>'GP1 Totals'!G174</f>
        <v>0</v>
      </c>
      <c r="G153" s="207">
        <f>'GP55A 23-24'!D149</f>
        <v>0</v>
      </c>
      <c r="H153" s="208" t="str">
        <f t="shared" si="21"/>
        <v/>
      </c>
      <c r="I153" s="209">
        <f>'Member Info'!I175</f>
        <v>0</v>
      </c>
      <c r="J153" s="210">
        <f>'GP55A 23-24'!E149</f>
        <v>0</v>
      </c>
      <c r="K153" s="208" t="str">
        <f t="shared" si="22"/>
        <v/>
      </c>
      <c r="L153" s="210">
        <f>'GP1 Totals'!R174</f>
        <v>0</v>
      </c>
      <c r="M153" s="210">
        <f>'GP55A 23-24'!G149</f>
        <v>0</v>
      </c>
      <c r="N153" s="208" t="str">
        <f t="shared" si="23"/>
        <v/>
      </c>
      <c r="P153" s="126" t="str">
        <f t="shared" si="24"/>
        <v/>
      </c>
      <c r="R153" s="126" t="str">
        <f t="shared" si="25"/>
        <v/>
      </c>
      <c r="T153" s="126" t="str">
        <f t="shared" si="26"/>
        <v/>
      </c>
      <c r="Y153" s="208">
        <f>'Member Info'!O175</f>
        <v>0</v>
      </c>
    </row>
    <row r="154" spans="2:25" ht="15.75" thickBot="1" x14ac:dyDescent="0.3">
      <c r="B154" s="166">
        <f>'Member Info'!D176</f>
        <v>0</v>
      </c>
      <c r="C154" s="166">
        <f>'Member Info'!E176</f>
        <v>0</v>
      </c>
      <c r="D154" s="169" t="str">
        <f>'Member Info'!G176</f>
        <v/>
      </c>
      <c r="E154" s="205">
        <f>'Member Info'!B176</f>
        <v>0</v>
      </c>
      <c r="F154" s="206">
        <f>'GP1 Totals'!G175</f>
        <v>0</v>
      </c>
      <c r="G154" s="207">
        <f>'GP55A 23-24'!D150</f>
        <v>0</v>
      </c>
      <c r="H154" s="208" t="str">
        <f t="shared" si="21"/>
        <v/>
      </c>
      <c r="I154" s="209">
        <f>'Member Info'!I176</f>
        <v>0</v>
      </c>
      <c r="J154" s="210">
        <f>'GP55A 23-24'!E150</f>
        <v>0</v>
      </c>
      <c r="K154" s="208" t="str">
        <f t="shared" si="22"/>
        <v/>
      </c>
      <c r="L154" s="210">
        <f>'GP1 Totals'!R175</f>
        <v>0</v>
      </c>
      <c r="M154" s="210">
        <f>'GP55A 23-24'!G150</f>
        <v>0</v>
      </c>
      <c r="N154" s="208" t="str">
        <f t="shared" si="23"/>
        <v/>
      </c>
      <c r="P154" s="126" t="str">
        <f t="shared" si="24"/>
        <v/>
      </c>
      <c r="R154" s="126" t="str">
        <f t="shared" si="25"/>
        <v/>
      </c>
      <c r="T154" s="126" t="str">
        <f t="shared" si="26"/>
        <v/>
      </c>
      <c r="Y154" s="208">
        <f>'Member Info'!O176</f>
        <v>0</v>
      </c>
    </row>
    <row r="155" spans="2:25" ht="15.75" thickBot="1" x14ac:dyDescent="0.3">
      <c r="B155" s="166">
        <f>'Member Info'!D177</f>
        <v>0</v>
      </c>
      <c r="C155" s="166">
        <f>'Member Info'!E177</f>
        <v>0</v>
      </c>
      <c r="D155" s="169" t="str">
        <f>'Member Info'!G177</f>
        <v/>
      </c>
      <c r="E155" s="205">
        <f>'Member Info'!B177</f>
        <v>0</v>
      </c>
      <c r="F155" s="206">
        <f>'GP1 Totals'!G176</f>
        <v>0</v>
      </c>
      <c r="G155" s="207">
        <f>'GP55A 23-24'!D151</f>
        <v>0</v>
      </c>
      <c r="H155" s="208" t="str">
        <f t="shared" si="21"/>
        <v/>
      </c>
      <c r="I155" s="209">
        <f>'Member Info'!I177</f>
        <v>0</v>
      </c>
      <c r="J155" s="210">
        <f>'GP55A 23-24'!E151</f>
        <v>0</v>
      </c>
      <c r="K155" s="208" t="str">
        <f t="shared" si="22"/>
        <v/>
      </c>
      <c r="L155" s="210">
        <f>'GP1 Totals'!R176</f>
        <v>0</v>
      </c>
      <c r="M155" s="210">
        <f>'GP55A 23-24'!G151</f>
        <v>0</v>
      </c>
      <c r="N155" s="208" t="str">
        <f t="shared" si="23"/>
        <v/>
      </c>
      <c r="P155" s="126" t="str">
        <f t="shared" si="24"/>
        <v/>
      </c>
      <c r="R155" s="126" t="str">
        <f t="shared" si="25"/>
        <v/>
      </c>
      <c r="T155" s="126" t="str">
        <f t="shared" si="26"/>
        <v/>
      </c>
      <c r="Y155" s="208">
        <f>'Member Info'!O177</f>
        <v>0</v>
      </c>
    </row>
    <row r="156" spans="2:25" ht="15.75" thickBot="1" x14ac:dyDescent="0.3">
      <c r="B156" s="166">
        <f>'Member Info'!D178</f>
        <v>0</v>
      </c>
      <c r="C156" s="166">
        <f>'Member Info'!E178</f>
        <v>0</v>
      </c>
      <c r="D156" s="169" t="str">
        <f>'Member Info'!G178</f>
        <v/>
      </c>
      <c r="E156" s="205">
        <f>'Member Info'!B178</f>
        <v>0</v>
      </c>
      <c r="F156" s="206">
        <f>'GP1 Totals'!G177</f>
        <v>0</v>
      </c>
      <c r="G156" s="207">
        <f>'GP55A 23-24'!D152</f>
        <v>0</v>
      </c>
      <c r="H156" s="208" t="str">
        <f t="shared" si="21"/>
        <v/>
      </c>
      <c r="I156" s="209">
        <f>'Member Info'!I178</f>
        <v>0</v>
      </c>
      <c r="J156" s="210">
        <f>'GP55A 23-24'!E152</f>
        <v>0</v>
      </c>
      <c r="K156" s="208" t="str">
        <f t="shared" si="22"/>
        <v/>
      </c>
      <c r="L156" s="210">
        <f>'GP1 Totals'!R177</f>
        <v>0</v>
      </c>
      <c r="M156" s="210">
        <f>'GP55A 23-24'!G152</f>
        <v>0</v>
      </c>
      <c r="N156" s="208" t="str">
        <f t="shared" si="23"/>
        <v/>
      </c>
      <c r="P156" s="126" t="str">
        <f t="shared" si="24"/>
        <v/>
      </c>
      <c r="R156" s="126" t="str">
        <f t="shared" si="25"/>
        <v/>
      </c>
      <c r="T156" s="126" t="str">
        <f t="shared" si="26"/>
        <v/>
      </c>
      <c r="Y156" s="208">
        <f>'Member Info'!O178</f>
        <v>0</v>
      </c>
    </row>
    <row r="157" spans="2:25" ht="15.75" thickBot="1" x14ac:dyDescent="0.3">
      <c r="B157" s="166">
        <f>'Member Info'!D179</f>
        <v>0</v>
      </c>
      <c r="C157" s="166">
        <f>'Member Info'!E179</f>
        <v>0</v>
      </c>
      <c r="D157" s="169">
        <f>'Member Info'!G179</f>
        <v>0</v>
      </c>
      <c r="E157" s="205">
        <f>'Member Info'!B179</f>
        <v>0</v>
      </c>
      <c r="F157" s="206">
        <f>'GP1 Totals'!G178</f>
        <v>0</v>
      </c>
      <c r="G157" s="207">
        <f>'GP55A 23-24'!D153</f>
        <v>0</v>
      </c>
      <c r="H157" s="208" t="str">
        <f t="shared" si="21"/>
        <v/>
      </c>
      <c r="I157" s="209">
        <f>'Member Info'!I179</f>
        <v>0</v>
      </c>
      <c r="J157" s="210">
        <f>'GP55A 23-24'!E153</f>
        <v>0</v>
      </c>
      <c r="K157" s="208" t="str">
        <f t="shared" si="22"/>
        <v/>
      </c>
      <c r="L157" s="210">
        <f>'GP1 Totals'!R178</f>
        <v>0</v>
      </c>
      <c r="M157" s="210">
        <f>'GP55A 23-24'!G153</f>
        <v>0</v>
      </c>
      <c r="N157" s="208" t="str">
        <f t="shared" si="23"/>
        <v/>
      </c>
      <c r="P157" s="126" t="str">
        <f t="shared" si="24"/>
        <v/>
      </c>
      <c r="R157" s="126" t="str">
        <f t="shared" si="25"/>
        <v/>
      </c>
      <c r="T157" s="126" t="str">
        <f t="shared" si="26"/>
        <v/>
      </c>
      <c r="Y157" s="208">
        <f>'Member Info'!O179</f>
        <v>0</v>
      </c>
    </row>
    <row r="158" spans="2:25" ht="15.75" thickBot="1" x14ac:dyDescent="0.3">
      <c r="B158" s="166">
        <f>'Member Info'!D180</f>
        <v>0</v>
      </c>
      <c r="C158" s="166">
        <f>'Member Info'!E180</f>
        <v>0</v>
      </c>
      <c r="D158" s="169">
        <f>'Member Info'!G180</f>
        <v>0</v>
      </c>
      <c r="E158" s="205">
        <f>'Member Info'!B180</f>
        <v>0</v>
      </c>
      <c r="F158" s="206">
        <f>'GP1 Totals'!G179</f>
        <v>0</v>
      </c>
      <c r="G158" s="207">
        <f>'GP55A 23-24'!D154</f>
        <v>0</v>
      </c>
      <c r="H158" s="208" t="str">
        <f t="shared" si="21"/>
        <v/>
      </c>
      <c r="I158" s="209">
        <f>'Member Info'!I180</f>
        <v>0</v>
      </c>
      <c r="J158" s="210">
        <f>'GP55A 23-24'!E154</f>
        <v>0</v>
      </c>
      <c r="K158" s="208" t="str">
        <f t="shared" si="22"/>
        <v/>
      </c>
      <c r="L158" s="210">
        <f>'GP1 Totals'!R179</f>
        <v>0</v>
      </c>
      <c r="M158" s="210">
        <f>'GP55A 23-24'!G154</f>
        <v>0</v>
      </c>
      <c r="N158" s="208" t="str">
        <f t="shared" si="23"/>
        <v/>
      </c>
      <c r="P158" s="126" t="str">
        <f t="shared" si="24"/>
        <v/>
      </c>
      <c r="R158" s="126" t="str">
        <f t="shared" si="25"/>
        <v/>
      </c>
      <c r="T158" s="126" t="str">
        <f t="shared" si="26"/>
        <v/>
      </c>
      <c r="Y158" s="208">
        <f>'Member Info'!O180</f>
        <v>0</v>
      </c>
    </row>
    <row r="159" spans="2:25" ht="15.75" thickBot="1" x14ac:dyDescent="0.3">
      <c r="B159" s="166">
        <f>'Member Info'!D181</f>
        <v>0</v>
      </c>
      <c r="C159" s="166">
        <f>'Member Info'!E181</f>
        <v>0</v>
      </c>
      <c r="D159" s="169">
        <f>'Member Info'!G181</f>
        <v>0</v>
      </c>
      <c r="E159" s="205">
        <f>'Member Info'!B181</f>
        <v>0</v>
      </c>
      <c r="F159" s="206">
        <f>'GP1 Totals'!G180</f>
        <v>0</v>
      </c>
      <c r="G159" s="207">
        <f>'GP55A 23-24'!D155</f>
        <v>0</v>
      </c>
      <c r="H159" s="208" t="str">
        <f t="shared" si="21"/>
        <v/>
      </c>
      <c r="I159" s="209">
        <f>'Member Info'!I181</f>
        <v>0</v>
      </c>
      <c r="J159" s="210">
        <f>'GP55A 23-24'!E155</f>
        <v>0</v>
      </c>
      <c r="K159" s="208" t="str">
        <f t="shared" si="22"/>
        <v/>
      </c>
      <c r="L159" s="210">
        <f>'GP1 Totals'!R180</f>
        <v>0</v>
      </c>
      <c r="M159" s="210">
        <f>'GP55A 23-24'!G155</f>
        <v>0</v>
      </c>
      <c r="N159" s="208" t="str">
        <f t="shared" si="23"/>
        <v/>
      </c>
      <c r="P159" s="126" t="str">
        <f t="shared" si="24"/>
        <v/>
      </c>
      <c r="R159" s="126" t="str">
        <f t="shared" si="25"/>
        <v/>
      </c>
      <c r="T159" s="126" t="str">
        <f t="shared" si="26"/>
        <v/>
      </c>
      <c r="Y159" s="208">
        <f>'Member Info'!O181</f>
        <v>0</v>
      </c>
    </row>
    <row r="160" spans="2:25" ht="15.75" thickBot="1" x14ac:dyDescent="0.3">
      <c r="B160" s="166">
        <f>'Member Info'!D182</f>
        <v>0</v>
      </c>
      <c r="C160" s="166">
        <f>'Member Info'!E182</f>
        <v>0</v>
      </c>
      <c r="D160" s="169">
        <f>'Member Info'!G182</f>
        <v>0</v>
      </c>
      <c r="E160" s="205">
        <f>'Member Info'!B182</f>
        <v>0</v>
      </c>
      <c r="F160" s="206">
        <f>'GP1 Totals'!G181</f>
        <v>0</v>
      </c>
      <c r="G160" s="207">
        <f>'GP55A 23-24'!D156</f>
        <v>0</v>
      </c>
      <c r="H160" s="208" t="str">
        <f t="shared" si="21"/>
        <v/>
      </c>
      <c r="I160" s="209">
        <f>'Member Info'!I182</f>
        <v>0</v>
      </c>
      <c r="J160" s="210">
        <f>'GP55A 23-24'!E156</f>
        <v>0</v>
      </c>
      <c r="K160" s="208" t="str">
        <f t="shared" si="22"/>
        <v/>
      </c>
      <c r="L160" s="210">
        <f>'GP1 Totals'!R181</f>
        <v>0</v>
      </c>
      <c r="M160" s="210">
        <f>'GP55A 23-24'!G156</f>
        <v>0</v>
      </c>
      <c r="N160" s="208" t="str">
        <f t="shared" si="23"/>
        <v/>
      </c>
      <c r="P160" s="126" t="str">
        <f t="shared" si="24"/>
        <v/>
      </c>
      <c r="R160" s="126" t="str">
        <f t="shared" si="25"/>
        <v/>
      </c>
      <c r="T160" s="126" t="str">
        <f t="shared" si="26"/>
        <v/>
      </c>
      <c r="Y160" s="208">
        <f>'Member Info'!O182</f>
        <v>0</v>
      </c>
    </row>
    <row r="161" spans="2:25" ht="15.75" thickBot="1" x14ac:dyDescent="0.3">
      <c r="B161" s="166">
        <f>'Member Info'!D183</f>
        <v>0</v>
      </c>
      <c r="C161" s="166">
        <f>'Member Info'!E183</f>
        <v>0</v>
      </c>
      <c r="D161" s="169">
        <f>'Member Info'!G183</f>
        <v>0</v>
      </c>
      <c r="E161" s="205">
        <f>'Member Info'!B183</f>
        <v>0</v>
      </c>
      <c r="F161" s="206">
        <f>'GP1 Totals'!G182</f>
        <v>0</v>
      </c>
      <c r="G161" s="207">
        <f>'GP55A 23-24'!D157</f>
        <v>0</v>
      </c>
      <c r="H161" s="208" t="str">
        <f t="shared" si="21"/>
        <v/>
      </c>
      <c r="I161" s="209">
        <f>'Member Info'!I183</f>
        <v>0</v>
      </c>
      <c r="J161" s="210">
        <f>'GP55A 23-24'!E157</f>
        <v>0</v>
      </c>
      <c r="K161" s="208" t="str">
        <f t="shared" si="22"/>
        <v/>
      </c>
      <c r="L161" s="210">
        <f>'GP1 Totals'!R182</f>
        <v>0</v>
      </c>
      <c r="M161" s="210">
        <f>'GP55A 23-24'!G157</f>
        <v>0</v>
      </c>
      <c r="N161" s="208" t="str">
        <f t="shared" si="23"/>
        <v/>
      </c>
      <c r="P161" s="126" t="str">
        <f t="shared" si="24"/>
        <v/>
      </c>
      <c r="R161" s="126" t="str">
        <f t="shared" si="25"/>
        <v/>
      </c>
      <c r="T161" s="126" t="str">
        <f t="shared" si="26"/>
        <v/>
      </c>
      <c r="Y161" s="208">
        <f>'Member Info'!O183</f>
        <v>0</v>
      </c>
    </row>
    <row r="162" spans="2:25" ht="15.75" thickBot="1" x14ac:dyDescent="0.3">
      <c r="B162" s="166">
        <f>'Member Info'!D184</f>
        <v>0</v>
      </c>
      <c r="C162" s="166">
        <f>'Member Info'!E184</f>
        <v>0</v>
      </c>
      <c r="D162" s="169">
        <f>'Member Info'!G184</f>
        <v>0</v>
      </c>
      <c r="E162" s="205">
        <f>'Member Info'!B184</f>
        <v>0</v>
      </c>
      <c r="F162" s="206">
        <f>'GP1 Totals'!G183</f>
        <v>0</v>
      </c>
      <c r="G162" s="207">
        <f>'GP55A 23-24'!D158</f>
        <v>0</v>
      </c>
      <c r="H162" s="208" t="str">
        <f t="shared" si="21"/>
        <v/>
      </c>
      <c r="I162" s="209">
        <f>'Member Info'!I184</f>
        <v>0</v>
      </c>
      <c r="J162" s="210">
        <f>'GP55A 23-24'!E158</f>
        <v>0</v>
      </c>
      <c r="K162" s="208" t="str">
        <f t="shared" si="22"/>
        <v/>
      </c>
      <c r="L162" s="210">
        <f>'GP1 Totals'!R183</f>
        <v>0</v>
      </c>
      <c r="M162" s="210">
        <f>'GP55A 23-24'!G158</f>
        <v>0</v>
      </c>
      <c r="N162" s="208" t="str">
        <f t="shared" si="23"/>
        <v/>
      </c>
      <c r="P162" s="126" t="str">
        <f t="shared" si="24"/>
        <v/>
      </c>
      <c r="R162" s="126" t="str">
        <f t="shared" si="25"/>
        <v/>
      </c>
      <c r="T162" s="126" t="str">
        <f t="shared" si="26"/>
        <v/>
      </c>
      <c r="Y162" s="208">
        <f>'Member Info'!O184</f>
        <v>0</v>
      </c>
    </row>
    <row r="163" spans="2:25" ht="15.75" thickBot="1" x14ac:dyDescent="0.3">
      <c r="B163" s="166">
        <f>'Member Info'!D185</f>
        <v>0</v>
      </c>
      <c r="C163" s="166">
        <f>'Member Info'!E185</f>
        <v>0</v>
      </c>
      <c r="D163" s="169">
        <f>'Member Info'!G185</f>
        <v>0</v>
      </c>
      <c r="E163" s="205">
        <f>'Member Info'!B185</f>
        <v>0</v>
      </c>
      <c r="F163" s="206">
        <f>'GP1 Totals'!G184</f>
        <v>0</v>
      </c>
      <c r="G163" s="207">
        <f>'GP55A 23-24'!D159</f>
        <v>0</v>
      </c>
      <c r="H163" s="208" t="str">
        <f t="shared" si="21"/>
        <v/>
      </c>
      <c r="I163" s="209">
        <f>'Member Info'!I185</f>
        <v>0</v>
      </c>
      <c r="J163" s="210">
        <f>'GP55A 23-24'!E159</f>
        <v>0</v>
      </c>
      <c r="K163" s="208" t="str">
        <f t="shared" si="22"/>
        <v/>
      </c>
      <c r="L163" s="210">
        <f>'GP1 Totals'!R184</f>
        <v>0</v>
      </c>
      <c r="M163" s="210">
        <f>'GP55A 23-24'!G159</f>
        <v>0</v>
      </c>
      <c r="N163" s="208" t="str">
        <f t="shared" si="23"/>
        <v/>
      </c>
      <c r="P163" s="126" t="str">
        <f t="shared" si="24"/>
        <v/>
      </c>
      <c r="R163" s="126" t="str">
        <f t="shared" si="25"/>
        <v/>
      </c>
      <c r="T163" s="126" t="str">
        <f t="shared" si="26"/>
        <v/>
      </c>
      <c r="Y163" s="208">
        <f>'Member Info'!O185</f>
        <v>0</v>
      </c>
    </row>
    <row r="164" spans="2:25" ht="15.75" thickBot="1" x14ac:dyDescent="0.3">
      <c r="B164" s="166">
        <f>'Member Info'!D186</f>
        <v>0</v>
      </c>
      <c r="C164" s="166">
        <f>'Member Info'!E186</f>
        <v>0</v>
      </c>
      <c r="D164" s="169">
        <f>'Member Info'!G186</f>
        <v>0</v>
      </c>
      <c r="E164" s="205">
        <f>'Member Info'!B186</f>
        <v>0</v>
      </c>
      <c r="F164" s="206">
        <f>'GP1 Totals'!G185</f>
        <v>0</v>
      </c>
      <c r="G164" s="207">
        <f>'GP55A 23-24'!D160</f>
        <v>0</v>
      </c>
      <c r="H164" s="208" t="str">
        <f t="shared" si="21"/>
        <v/>
      </c>
      <c r="I164" s="209">
        <f>'Member Info'!I186</f>
        <v>0</v>
      </c>
      <c r="J164" s="210">
        <f>'GP55A 23-24'!E160</f>
        <v>0</v>
      </c>
      <c r="K164" s="208" t="str">
        <f t="shared" si="22"/>
        <v/>
      </c>
      <c r="L164" s="210">
        <f>'GP1 Totals'!R185</f>
        <v>0</v>
      </c>
      <c r="M164" s="210">
        <f>'GP55A 23-24'!G160</f>
        <v>0</v>
      </c>
      <c r="N164" s="208" t="str">
        <f t="shared" si="23"/>
        <v/>
      </c>
      <c r="P164" s="126" t="str">
        <f t="shared" si="24"/>
        <v/>
      </c>
      <c r="R164" s="126" t="str">
        <f t="shared" si="25"/>
        <v/>
      </c>
      <c r="T164" s="126" t="str">
        <f t="shared" si="26"/>
        <v/>
      </c>
      <c r="Y164" s="208">
        <f>'Member Info'!O186</f>
        <v>0</v>
      </c>
    </row>
    <row r="165" spans="2:25" ht="15.75" thickBot="1" x14ac:dyDescent="0.3">
      <c r="B165" s="166">
        <f>'Member Info'!D187</f>
        <v>0</v>
      </c>
      <c r="C165" s="166">
        <f>'Member Info'!E187</f>
        <v>0</v>
      </c>
      <c r="D165" s="169">
        <f>'Member Info'!G187</f>
        <v>0</v>
      </c>
      <c r="E165" s="205">
        <f>'Member Info'!B187</f>
        <v>0</v>
      </c>
      <c r="F165" s="206">
        <f>'GP1 Totals'!G186</f>
        <v>0</v>
      </c>
      <c r="G165" s="207">
        <f>'GP55A 23-24'!D161</f>
        <v>0</v>
      </c>
      <c r="H165" s="208" t="str">
        <f t="shared" si="21"/>
        <v/>
      </c>
      <c r="I165" s="209">
        <f>'Member Info'!I187</f>
        <v>0</v>
      </c>
      <c r="J165" s="210">
        <f>'GP55A 23-24'!E161</f>
        <v>0</v>
      </c>
      <c r="K165" s="208" t="str">
        <f t="shared" si="22"/>
        <v/>
      </c>
      <c r="L165" s="210">
        <f>'GP1 Totals'!R186</f>
        <v>0</v>
      </c>
      <c r="M165" s="210">
        <f>'GP55A 23-24'!G161</f>
        <v>0</v>
      </c>
      <c r="N165" s="208" t="str">
        <f t="shared" si="23"/>
        <v/>
      </c>
      <c r="P165" s="126" t="str">
        <f t="shared" si="24"/>
        <v/>
      </c>
      <c r="R165" s="126" t="str">
        <f t="shared" si="25"/>
        <v/>
      </c>
      <c r="T165" s="126" t="str">
        <f t="shared" si="26"/>
        <v/>
      </c>
      <c r="Y165" s="208">
        <f>'Member Info'!O187</f>
        <v>0</v>
      </c>
    </row>
    <row r="166" spans="2:25" ht="15.75" thickBot="1" x14ac:dyDescent="0.3">
      <c r="B166" s="166">
        <f>'Member Info'!D188</f>
        <v>0</v>
      </c>
      <c r="C166" s="166">
        <f>'Member Info'!E188</f>
        <v>0</v>
      </c>
      <c r="D166" s="169">
        <f>'Member Info'!G188</f>
        <v>0</v>
      </c>
      <c r="E166" s="205">
        <f>'Member Info'!B188</f>
        <v>0</v>
      </c>
      <c r="F166" s="206">
        <f>'GP1 Totals'!G187</f>
        <v>0</v>
      </c>
      <c r="G166" s="207">
        <f>'GP55A 23-24'!D162</f>
        <v>0</v>
      </c>
      <c r="H166" s="208" t="str">
        <f t="shared" si="21"/>
        <v/>
      </c>
      <c r="I166" s="209">
        <f>'Member Info'!I188</f>
        <v>0</v>
      </c>
      <c r="J166" s="210">
        <f>'GP55A 23-24'!E162</f>
        <v>0</v>
      </c>
      <c r="K166" s="208" t="str">
        <f t="shared" si="22"/>
        <v/>
      </c>
      <c r="L166" s="210">
        <f>'GP1 Totals'!R187</f>
        <v>0</v>
      </c>
      <c r="M166" s="210">
        <f>'GP55A 23-24'!G162</f>
        <v>0</v>
      </c>
      <c r="N166" s="208" t="str">
        <f t="shared" si="23"/>
        <v/>
      </c>
      <c r="P166" s="126" t="str">
        <f t="shared" si="24"/>
        <v/>
      </c>
      <c r="R166" s="126" t="str">
        <f t="shared" si="25"/>
        <v/>
      </c>
      <c r="T166" s="126" t="str">
        <f t="shared" si="26"/>
        <v/>
      </c>
      <c r="Y166" s="208">
        <f>'Member Info'!O188</f>
        <v>0</v>
      </c>
    </row>
    <row r="167" spans="2:25" ht="15.75" thickBot="1" x14ac:dyDescent="0.3">
      <c r="B167" s="166">
        <f>'Member Info'!D189</f>
        <v>0</v>
      </c>
      <c r="C167" s="166">
        <f>'Member Info'!E189</f>
        <v>0</v>
      </c>
      <c r="D167" s="169">
        <f>'Member Info'!G189</f>
        <v>0</v>
      </c>
      <c r="E167" s="205">
        <f>'Member Info'!B189</f>
        <v>0</v>
      </c>
      <c r="F167" s="206">
        <f>'GP1 Totals'!G188</f>
        <v>0</v>
      </c>
      <c r="G167" s="207">
        <f>'GP55A 23-24'!D163</f>
        <v>0</v>
      </c>
      <c r="H167" s="208" t="str">
        <f t="shared" si="21"/>
        <v/>
      </c>
      <c r="I167" s="209">
        <f>'Member Info'!I189</f>
        <v>0</v>
      </c>
      <c r="J167" s="210">
        <f>'GP55A 23-24'!E163</f>
        <v>0</v>
      </c>
      <c r="K167" s="208" t="str">
        <f t="shared" si="22"/>
        <v/>
      </c>
      <c r="L167" s="210">
        <f>'GP1 Totals'!R188</f>
        <v>0</v>
      </c>
      <c r="M167" s="210">
        <f>'GP55A 23-24'!G163</f>
        <v>0</v>
      </c>
      <c r="N167" s="208" t="str">
        <f t="shared" si="23"/>
        <v/>
      </c>
      <c r="P167" s="126" t="str">
        <f t="shared" si="24"/>
        <v/>
      </c>
      <c r="R167" s="126" t="str">
        <f t="shared" si="25"/>
        <v/>
      </c>
      <c r="T167" s="126" t="str">
        <f t="shared" si="26"/>
        <v/>
      </c>
      <c r="Y167" s="208">
        <f>'Member Info'!O189</f>
        <v>0</v>
      </c>
    </row>
    <row r="168" spans="2:25" ht="15.75" thickBot="1" x14ac:dyDescent="0.3">
      <c r="B168" s="166">
        <f>'Member Info'!D190</f>
        <v>0</v>
      </c>
      <c r="C168" s="166">
        <f>'Member Info'!E190</f>
        <v>0</v>
      </c>
      <c r="D168" s="169">
        <f>'Member Info'!G190</f>
        <v>0</v>
      </c>
      <c r="E168" s="205">
        <f>'Member Info'!B190</f>
        <v>0</v>
      </c>
      <c r="F168" s="206">
        <f>'GP1 Totals'!G189</f>
        <v>0</v>
      </c>
      <c r="G168" s="207">
        <f>'GP55A 23-24'!D164</f>
        <v>0</v>
      </c>
      <c r="H168" s="208" t="str">
        <f t="shared" si="21"/>
        <v/>
      </c>
      <c r="I168" s="209">
        <f>'Member Info'!I190</f>
        <v>0</v>
      </c>
      <c r="J168" s="210">
        <f>'GP55A 23-24'!E164</f>
        <v>0</v>
      </c>
      <c r="K168" s="208" t="str">
        <f t="shared" si="22"/>
        <v/>
      </c>
      <c r="L168" s="210">
        <f>'GP1 Totals'!R189</f>
        <v>0</v>
      </c>
      <c r="M168" s="210">
        <f>'GP55A 23-24'!G164</f>
        <v>0</v>
      </c>
      <c r="N168" s="208" t="str">
        <f t="shared" si="23"/>
        <v/>
      </c>
      <c r="P168" s="126" t="str">
        <f t="shared" si="24"/>
        <v/>
      </c>
      <c r="R168" s="126" t="str">
        <f t="shared" si="25"/>
        <v/>
      </c>
      <c r="T168" s="126" t="str">
        <f t="shared" si="26"/>
        <v/>
      </c>
      <c r="Y168" s="208">
        <f>'Member Info'!O190</f>
        <v>0</v>
      </c>
    </row>
    <row r="169" spans="2:25" ht="15.75" thickBot="1" x14ac:dyDescent="0.3">
      <c r="B169" s="166">
        <f>'Member Info'!D191</f>
        <v>0</v>
      </c>
      <c r="C169" s="166">
        <f>'Member Info'!E191</f>
        <v>0</v>
      </c>
      <c r="D169" s="169">
        <f>'Member Info'!G191</f>
        <v>0</v>
      </c>
      <c r="E169" s="205">
        <f>'Member Info'!B191</f>
        <v>0</v>
      </c>
      <c r="F169" s="206">
        <f>'GP1 Totals'!G190</f>
        <v>0</v>
      </c>
      <c r="G169" s="207">
        <f>'GP55A 23-24'!D165</f>
        <v>0</v>
      </c>
      <c r="H169" s="208" t="str">
        <f t="shared" si="21"/>
        <v/>
      </c>
      <c r="I169" s="209">
        <f>'Member Info'!I191</f>
        <v>0</v>
      </c>
      <c r="J169" s="210">
        <f>'GP55A 23-24'!E165</f>
        <v>0</v>
      </c>
      <c r="K169" s="208" t="str">
        <f t="shared" si="22"/>
        <v/>
      </c>
      <c r="L169" s="210">
        <f>'GP1 Totals'!R190</f>
        <v>0</v>
      </c>
      <c r="M169" s="210">
        <f>'GP55A 23-24'!G165</f>
        <v>0</v>
      </c>
      <c r="N169" s="208" t="str">
        <f t="shared" si="23"/>
        <v/>
      </c>
      <c r="P169" s="126" t="str">
        <f t="shared" si="24"/>
        <v/>
      </c>
      <c r="R169" s="126" t="str">
        <f t="shared" si="25"/>
        <v/>
      </c>
      <c r="T169" s="126" t="str">
        <f t="shared" si="26"/>
        <v/>
      </c>
      <c r="Y169" s="208">
        <f>'Member Info'!O191</f>
        <v>0</v>
      </c>
    </row>
    <row r="170" spans="2:25" ht="15.75" thickBot="1" x14ac:dyDescent="0.3">
      <c r="B170" s="166">
        <f>'Member Info'!D192</f>
        <v>0</v>
      </c>
      <c r="C170" s="166">
        <f>'Member Info'!E192</f>
        <v>0</v>
      </c>
      <c r="D170" s="169">
        <f>'Member Info'!G192</f>
        <v>0</v>
      </c>
      <c r="E170" s="205">
        <f>'Member Info'!B192</f>
        <v>0</v>
      </c>
      <c r="F170" s="206">
        <f>'GP1 Totals'!G191</f>
        <v>0</v>
      </c>
      <c r="G170" s="207">
        <f>'GP55A 23-24'!D166</f>
        <v>0</v>
      </c>
      <c r="H170" s="208" t="str">
        <f t="shared" si="21"/>
        <v/>
      </c>
      <c r="I170" s="209">
        <f>'Member Info'!I192</f>
        <v>0</v>
      </c>
      <c r="J170" s="210">
        <f>'GP55A 23-24'!E166</f>
        <v>0</v>
      </c>
      <c r="K170" s="208" t="str">
        <f t="shared" si="22"/>
        <v/>
      </c>
      <c r="L170" s="210">
        <f>'GP1 Totals'!R191</f>
        <v>0</v>
      </c>
      <c r="M170" s="210">
        <f>'GP55A 23-24'!G166</f>
        <v>0</v>
      </c>
      <c r="N170" s="208" t="str">
        <f t="shared" si="23"/>
        <v/>
      </c>
      <c r="P170" s="126" t="str">
        <f t="shared" si="24"/>
        <v/>
      </c>
      <c r="R170" s="126" t="str">
        <f t="shared" si="25"/>
        <v/>
      </c>
      <c r="T170" s="126" t="str">
        <f t="shared" si="26"/>
        <v/>
      </c>
      <c r="Y170" s="208">
        <f>'Member Info'!O192</f>
        <v>0</v>
      </c>
    </row>
    <row r="171" spans="2:25" ht="15.75" thickBot="1" x14ac:dyDescent="0.3">
      <c r="B171" s="166">
        <f>'Member Info'!D193</f>
        <v>0</v>
      </c>
      <c r="C171" s="166">
        <f>'Member Info'!E193</f>
        <v>0</v>
      </c>
      <c r="D171" s="169">
        <f>'Member Info'!G193</f>
        <v>0</v>
      </c>
      <c r="E171" s="205">
        <f>'Member Info'!B193</f>
        <v>0</v>
      </c>
      <c r="F171" s="206">
        <f>'GP1 Totals'!G192</f>
        <v>0</v>
      </c>
      <c r="G171" s="207">
        <f>'GP55A 23-24'!D167</f>
        <v>0</v>
      </c>
      <c r="H171" s="208" t="str">
        <f t="shared" si="21"/>
        <v/>
      </c>
      <c r="I171" s="209">
        <f>'Member Info'!I193</f>
        <v>0</v>
      </c>
      <c r="J171" s="210">
        <f>'GP55A 23-24'!E167</f>
        <v>0</v>
      </c>
      <c r="K171" s="208" t="str">
        <f t="shared" si="22"/>
        <v/>
      </c>
      <c r="L171" s="210">
        <f>'GP1 Totals'!R192</f>
        <v>0</v>
      </c>
      <c r="M171" s="210">
        <f>'GP55A 23-24'!G167</f>
        <v>0</v>
      </c>
      <c r="N171" s="208" t="str">
        <f t="shared" si="23"/>
        <v/>
      </c>
      <c r="P171" s="126" t="str">
        <f t="shared" si="24"/>
        <v/>
      </c>
      <c r="R171" s="126" t="str">
        <f t="shared" si="25"/>
        <v/>
      </c>
      <c r="T171" s="126" t="str">
        <f t="shared" si="26"/>
        <v/>
      </c>
      <c r="Y171" s="208">
        <f>'Member Info'!O193</f>
        <v>0</v>
      </c>
    </row>
    <row r="172" spans="2:25" ht="15.75" thickBot="1" x14ac:dyDescent="0.3">
      <c r="B172" s="166">
        <f>'Member Info'!D194</f>
        <v>0</v>
      </c>
      <c r="C172" s="166">
        <f>'Member Info'!E194</f>
        <v>0</v>
      </c>
      <c r="D172" s="169">
        <f>'Member Info'!G194</f>
        <v>0</v>
      </c>
      <c r="E172" s="205">
        <f>'Member Info'!B194</f>
        <v>0</v>
      </c>
      <c r="F172" s="206">
        <f>'GP1 Totals'!G193</f>
        <v>0</v>
      </c>
      <c r="G172" s="207">
        <f>'GP55A 23-24'!D168</f>
        <v>0</v>
      </c>
      <c r="H172" s="208" t="str">
        <f t="shared" si="21"/>
        <v/>
      </c>
      <c r="I172" s="209">
        <f>'Member Info'!I194</f>
        <v>0</v>
      </c>
      <c r="J172" s="210">
        <f>'GP55A 23-24'!E168</f>
        <v>0</v>
      </c>
      <c r="K172" s="208" t="str">
        <f t="shared" si="22"/>
        <v/>
      </c>
      <c r="L172" s="210">
        <f>'GP1 Totals'!R193</f>
        <v>0</v>
      </c>
      <c r="M172" s="210">
        <f>'GP55A 23-24'!G168</f>
        <v>0</v>
      </c>
      <c r="N172" s="208" t="str">
        <f t="shared" si="23"/>
        <v/>
      </c>
      <c r="P172" s="126" t="str">
        <f t="shared" si="24"/>
        <v/>
      </c>
      <c r="R172" s="126" t="str">
        <f t="shared" si="25"/>
        <v/>
      </c>
      <c r="T172" s="126" t="str">
        <f t="shared" si="26"/>
        <v/>
      </c>
      <c r="Y172" s="208">
        <f>'Member Info'!O194</f>
        <v>0</v>
      </c>
    </row>
    <row r="173" spans="2:25" ht="15.75" thickBot="1" x14ac:dyDescent="0.3">
      <c r="B173" s="166">
        <f>'Member Info'!D195</f>
        <v>0</v>
      </c>
      <c r="C173" s="166">
        <f>'Member Info'!E195</f>
        <v>0</v>
      </c>
      <c r="D173" s="169">
        <f>'Member Info'!G195</f>
        <v>0</v>
      </c>
      <c r="E173" s="205">
        <f>'Member Info'!B195</f>
        <v>0</v>
      </c>
      <c r="F173" s="206">
        <f>'GP1 Totals'!G194</f>
        <v>0</v>
      </c>
      <c r="G173" s="207">
        <f>'GP55A 23-24'!D169</f>
        <v>0</v>
      </c>
      <c r="H173" s="208" t="str">
        <f t="shared" si="21"/>
        <v/>
      </c>
      <c r="I173" s="209">
        <f>'Member Info'!I195</f>
        <v>0</v>
      </c>
      <c r="J173" s="210">
        <f>'GP55A 23-24'!E169</f>
        <v>0</v>
      </c>
      <c r="K173" s="208" t="str">
        <f t="shared" si="22"/>
        <v/>
      </c>
      <c r="L173" s="210">
        <f>'GP1 Totals'!R194</f>
        <v>0</v>
      </c>
      <c r="M173" s="210">
        <f>'GP55A 23-24'!G169</f>
        <v>0</v>
      </c>
      <c r="N173" s="208" t="str">
        <f t="shared" si="23"/>
        <v/>
      </c>
      <c r="P173" s="126" t="str">
        <f t="shared" si="24"/>
        <v/>
      </c>
      <c r="R173" s="126" t="str">
        <f t="shared" si="25"/>
        <v/>
      </c>
      <c r="T173" s="126" t="str">
        <f t="shared" si="26"/>
        <v/>
      </c>
      <c r="Y173" s="208">
        <f>'Member Info'!O195</f>
        <v>0</v>
      </c>
    </row>
    <row r="174" spans="2:25" ht="15.75" thickBot="1" x14ac:dyDescent="0.3">
      <c r="B174" s="166">
        <f>'Member Info'!D196</f>
        <v>0</v>
      </c>
      <c r="C174" s="166">
        <f>'Member Info'!E196</f>
        <v>0</v>
      </c>
      <c r="D174" s="169">
        <f>'Member Info'!G196</f>
        <v>0</v>
      </c>
      <c r="E174" s="205">
        <f>'Member Info'!B196</f>
        <v>0</v>
      </c>
      <c r="F174" s="206">
        <f>'GP1 Totals'!G195</f>
        <v>0</v>
      </c>
      <c r="G174" s="207">
        <f>'GP55A 23-24'!D170</f>
        <v>0</v>
      </c>
      <c r="H174" s="208" t="str">
        <f t="shared" si="21"/>
        <v/>
      </c>
      <c r="I174" s="209">
        <f>'Member Info'!I196</f>
        <v>0</v>
      </c>
      <c r="J174" s="210">
        <f>'GP55A 23-24'!E170</f>
        <v>0</v>
      </c>
      <c r="K174" s="208" t="str">
        <f t="shared" si="22"/>
        <v/>
      </c>
      <c r="L174" s="210">
        <f>'GP1 Totals'!R195</f>
        <v>0</v>
      </c>
      <c r="M174" s="210">
        <f>'GP55A 23-24'!G170</f>
        <v>0</v>
      </c>
      <c r="N174" s="208" t="str">
        <f t="shared" si="23"/>
        <v/>
      </c>
      <c r="P174" s="126" t="str">
        <f t="shared" si="24"/>
        <v/>
      </c>
      <c r="R174" s="126" t="str">
        <f t="shared" si="25"/>
        <v/>
      </c>
      <c r="T174" s="126" t="str">
        <f t="shared" si="26"/>
        <v/>
      </c>
      <c r="Y174" s="208">
        <f>'Member Info'!O196</f>
        <v>0</v>
      </c>
    </row>
    <row r="175" spans="2:25" ht="15.75" thickBot="1" x14ac:dyDescent="0.3">
      <c r="B175" s="166">
        <f>'Member Info'!D197</f>
        <v>0</v>
      </c>
      <c r="C175" s="166">
        <f>'Member Info'!E197</f>
        <v>0</v>
      </c>
      <c r="D175" s="169">
        <f>'Member Info'!G197</f>
        <v>0</v>
      </c>
      <c r="E175" s="205">
        <f>'Member Info'!B197</f>
        <v>0</v>
      </c>
      <c r="F175" s="206">
        <f>'GP1 Totals'!G196</f>
        <v>0</v>
      </c>
      <c r="G175" s="207">
        <f>'GP55A 23-24'!D171</f>
        <v>0</v>
      </c>
      <c r="H175" s="208" t="str">
        <f t="shared" si="21"/>
        <v/>
      </c>
      <c r="I175" s="209">
        <f>'Member Info'!I197</f>
        <v>0</v>
      </c>
      <c r="J175" s="210">
        <f>'GP55A 23-24'!E171</f>
        <v>0</v>
      </c>
      <c r="K175" s="208" t="str">
        <f t="shared" si="22"/>
        <v/>
      </c>
      <c r="L175" s="210">
        <f>'GP1 Totals'!R196</f>
        <v>0</v>
      </c>
      <c r="M175" s="210">
        <f>'GP55A 23-24'!G171</f>
        <v>0</v>
      </c>
      <c r="N175" s="208" t="str">
        <f t="shared" si="23"/>
        <v/>
      </c>
      <c r="P175" s="126" t="str">
        <f t="shared" si="24"/>
        <v/>
      </c>
      <c r="R175" s="126" t="str">
        <f t="shared" si="25"/>
        <v/>
      </c>
      <c r="T175" s="126" t="str">
        <f t="shared" si="26"/>
        <v/>
      </c>
      <c r="Y175" s="208">
        <f>'Member Info'!O197</f>
        <v>0</v>
      </c>
    </row>
    <row r="176" spans="2:25" ht="15.75" thickBot="1" x14ac:dyDescent="0.3">
      <c r="B176" s="166">
        <f>'Member Info'!D198</f>
        <v>0</v>
      </c>
      <c r="C176" s="166">
        <f>'Member Info'!E198</f>
        <v>0</v>
      </c>
      <c r="D176" s="169">
        <f>'Member Info'!G198</f>
        <v>0</v>
      </c>
      <c r="E176" s="205">
        <f>'Member Info'!B198</f>
        <v>0</v>
      </c>
      <c r="F176" s="206">
        <f>'GP1 Totals'!G197</f>
        <v>0</v>
      </c>
      <c r="G176" s="207">
        <f>'GP55A 23-24'!D172</f>
        <v>0</v>
      </c>
      <c r="H176" s="208" t="str">
        <f t="shared" si="21"/>
        <v/>
      </c>
      <c r="I176" s="209">
        <f>'Member Info'!I198</f>
        <v>0</v>
      </c>
      <c r="J176" s="210">
        <f>'GP55A 23-24'!E172</f>
        <v>0</v>
      </c>
      <c r="K176" s="208" t="str">
        <f t="shared" si="22"/>
        <v/>
      </c>
      <c r="L176" s="210">
        <f>'GP1 Totals'!R197</f>
        <v>0</v>
      </c>
      <c r="M176" s="210">
        <f>'GP55A 23-24'!G172</f>
        <v>0</v>
      </c>
      <c r="N176" s="208" t="str">
        <f t="shared" si="23"/>
        <v/>
      </c>
      <c r="P176" s="126" t="str">
        <f t="shared" si="24"/>
        <v/>
      </c>
      <c r="R176" s="126" t="str">
        <f t="shared" si="25"/>
        <v/>
      </c>
      <c r="T176" s="126" t="str">
        <f t="shared" si="26"/>
        <v/>
      </c>
      <c r="Y176" s="208">
        <f>'Member Info'!O198</f>
        <v>0</v>
      </c>
    </row>
    <row r="177" spans="2:25" ht="15.75" thickBot="1" x14ac:dyDescent="0.3">
      <c r="B177" s="166">
        <f>'Member Info'!D199</f>
        <v>0</v>
      </c>
      <c r="C177" s="166">
        <f>'Member Info'!E199</f>
        <v>0</v>
      </c>
      <c r="D177" s="169">
        <f>'Member Info'!G199</f>
        <v>0</v>
      </c>
      <c r="E177" s="205">
        <f>'Member Info'!B199</f>
        <v>0</v>
      </c>
      <c r="F177" s="206">
        <f>'GP1 Totals'!G198</f>
        <v>0</v>
      </c>
      <c r="G177" s="207">
        <f>'GP55A 23-24'!D173</f>
        <v>0</v>
      </c>
      <c r="H177" s="208" t="str">
        <f t="shared" si="21"/>
        <v/>
      </c>
      <c r="I177" s="209">
        <f>'Member Info'!I199</f>
        <v>0</v>
      </c>
      <c r="J177" s="210">
        <f>'GP55A 23-24'!E173</f>
        <v>0</v>
      </c>
      <c r="K177" s="208" t="str">
        <f t="shared" si="22"/>
        <v/>
      </c>
      <c r="L177" s="210">
        <f>'GP1 Totals'!R198</f>
        <v>0</v>
      </c>
      <c r="M177" s="210">
        <f>'GP55A 23-24'!G173</f>
        <v>0</v>
      </c>
      <c r="N177" s="208" t="str">
        <f t="shared" si="23"/>
        <v/>
      </c>
      <c r="P177" s="126" t="str">
        <f t="shared" si="24"/>
        <v/>
      </c>
      <c r="R177" s="126" t="str">
        <f t="shared" si="25"/>
        <v/>
      </c>
      <c r="T177" s="126" t="str">
        <f t="shared" si="26"/>
        <v/>
      </c>
      <c r="Y177" s="208">
        <f>'Member Info'!O199</f>
        <v>0</v>
      </c>
    </row>
    <row r="178" spans="2:25" ht="15.75" thickBot="1" x14ac:dyDescent="0.3">
      <c r="B178" s="166">
        <f>'Member Info'!D200</f>
        <v>0</v>
      </c>
      <c r="C178" s="166">
        <f>'Member Info'!E200</f>
        <v>0</v>
      </c>
      <c r="D178" s="169">
        <f>'Member Info'!G200</f>
        <v>0</v>
      </c>
      <c r="E178" s="205">
        <f>'Member Info'!B200</f>
        <v>0</v>
      </c>
      <c r="F178" s="206">
        <f>'GP1 Totals'!G199</f>
        <v>0</v>
      </c>
      <c r="G178" s="207">
        <f>'GP55A 23-24'!D174</f>
        <v>0</v>
      </c>
      <c r="H178" s="208" t="str">
        <f t="shared" si="21"/>
        <v/>
      </c>
      <c r="I178" s="209">
        <f>'Member Info'!I200</f>
        <v>0</v>
      </c>
      <c r="J178" s="210">
        <f>'GP55A 23-24'!E174</f>
        <v>0</v>
      </c>
      <c r="K178" s="208" t="str">
        <f t="shared" si="22"/>
        <v/>
      </c>
      <c r="L178" s="210">
        <f>'GP1 Totals'!R199</f>
        <v>0</v>
      </c>
      <c r="M178" s="210">
        <f>'GP55A 23-24'!G174</f>
        <v>0</v>
      </c>
      <c r="N178" s="208" t="str">
        <f t="shared" si="23"/>
        <v/>
      </c>
      <c r="P178" s="126" t="str">
        <f t="shared" si="24"/>
        <v/>
      </c>
      <c r="R178" s="126" t="str">
        <f t="shared" si="25"/>
        <v/>
      </c>
      <c r="T178" s="126" t="str">
        <f t="shared" si="26"/>
        <v/>
      </c>
      <c r="Y178" s="208">
        <f>'Member Info'!O200</f>
        <v>0</v>
      </c>
    </row>
  </sheetData>
  <sheetProtection password="DA71" sheet="1" objects="1" scenarios="1" selectLockedCells="1" selectUnlockedCells="1"/>
  <mergeCells count="6">
    <mergeCell ref="B6:C6"/>
    <mergeCell ref="F4:G5"/>
    <mergeCell ref="I4:J5"/>
    <mergeCell ref="L4:M5"/>
    <mergeCell ref="B1:E2"/>
    <mergeCell ref="K2:L2"/>
  </mergeCells>
  <conditionalFormatting sqref="B7:N178">
    <cfRule type="expression" dxfId="372" priority="51">
      <formula>($C7=0)</formula>
    </cfRule>
  </conditionalFormatting>
  <conditionalFormatting sqref="H7:H178">
    <cfRule type="containsText" dxfId="371" priority="52" operator="containsText" text="Does Not Match">
      <formula>NOT(ISERROR(SEARCH("Does Not Match",H7)))</formula>
    </cfRule>
    <cfRule type="containsText" dxfId="370" priority="53" operator="containsText" text="Match">
      <formula>NOT(ISERROR(SEARCH("Match",H7)))</formula>
    </cfRule>
  </conditionalFormatting>
  <conditionalFormatting sqref="K7:K178">
    <cfRule type="containsText" dxfId="369" priority="49" operator="containsText" text="no match">
      <formula>NOT(ISERROR(SEARCH("no match",K7)))</formula>
    </cfRule>
    <cfRule type="containsText" dxfId="368" priority="50" operator="containsText" text="Match">
      <formula>NOT(ISERROR(SEARCH("Match",K7)))</formula>
    </cfRule>
  </conditionalFormatting>
  <conditionalFormatting sqref="N7:N178">
    <cfRule type="containsText" dxfId="367" priority="47" operator="containsText" text="no match">
      <formula>NOT(ISERROR(SEARCH("no match",N7)))</formula>
    </cfRule>
    <cfRule type="containsText" dxfId="366" priority="48" operator="containsText" text="Match">
      <formula>NOT(ISERROR(SEARCH("Match",N7)))</formula>
    </cfRule>
  </conditionalFormatting>
  <conditionalFormatting sqref="K7:K178">
    <cfRule type="containsText" dxfId="365" priority="45" operator="containsText" text="Does Not Match">
      <formula>NOT(ISERROR(SEARCH("Does Not Match",K7)))</formula>
    </cfRule>
    <cfRule type="containsText" dxfId="364" priority="46" operator="containsText" text="Match">
      <formula>NOT(ISERROR(SEARCH("Match",K7)))</formula>
    </cfRule>
  </conditionalFormatting>
  <conditionalFormatting sqref="B7:N178">
    <cfRule type="expression" dxfId="363" priority="74">
      <formula>($P7=1)</formula>
    </cfRule>
  </conditionalFormatting>
  <conditionalFormatting sqref="N7:N178">
    <cfRule type="containsText" dxfId="362" priority="43" operator="containsText" text="no match">
      <formula>NOT(ISERROR(SEARCH("no match",N7)))</formula>
    </cfRule>
    <cfRule type="containsText" dxfId="361" priority="44" operator="containsText" text="Match">
      <formula>NOT(ISERROR(SEARCH("Match",N7)))</formula>
    </cfRule>
  </conditionalFormatting>
  <conditionalFormatting sqref="N7:N178">
    <cfRule type="containsText" dxfId="360" priority="41" operator="containsText" text="Does Not Match">
      <formula>NOT(ISERROR(SEARCH("Does Not Match",N7)))</formula>
    </cfRule>
    <cfRule type="containsText" dxfId="359" priority="42" operator="containsText" text="Match">
      <formula>NOT(ISERROR(SEARCH("Match",N7)))</formula>
    </cfRule>
  </conditionalFormatting>
  <conditionalFormatting sqref="K7:K178">
    <cfRule type="containsText" dxfId="358" priority="39" operator="containsText" text="Does Not Match">
      <formula>NOT(ISERROR(SEARCH("Does Not Match",K7)))</formula>
    </cfRule>
    <cfRule type="containsText" dxfId="357" priority="40" operator="containsText" text="Match">
      <formula>NOT(ISERROR(SEARCH("Match",K7)))</formula>
    </cfRule>
  </conditionalFormatting>
  <conditionalFormatting sqref="N7:N178">
    <cfRule type="containsText" dxfId="356" priority="37" operator="containsText" text="no match">
      <formula>NOT(ISERROR(SEARCH("no match",N7)))</formula>
    </cfRule>
    <cfRule type="containsText" dxfId="355" priority="38" operator="containsText" text="Match">
      <formula>NOT(ISERROR(SEARCH("Match",N7)))</formula>
    </cfRule>
  </conditionalFormatting>
  <conditionalFormatting sqref="N7:N178">
    <cfRule type="containsText" dxfId="354" priority="35" operator="containsText" text="Does Not Match">
      <formula>NOT(ISERROR(SEARCH("Does Not Match",N7)))</formula>
    </cfRule>
    <cfRule type="containsText" dxfId="353" priority="36" operator="containsText" text="Match">
      <formula>NOT(ISERROR(SEARCH("Match",N7)))</formula>
    </cfRule>
  </conditionalFormatting>
  <conditionalFormatting sqref="N7:N178">
    <cfRule type="containsText" dxfId="352" priority="33" operator="containsText" text="Does Not Match">
      <formula>NOT(ISERROR(SEARCH("Does Not Match",N7)))</formula>
    </cfRule>
    <cfRule type="containsText" dxfId="351" priority="34" operator="containsText" text="Match">
      <formula>NOT(ISERROR(SEARCH("Match",N7)))</formula>
    </cfRule>
  </conditionalFormatting>
  <conditionalFormatting sqref="K7:K178">
    <cfRule type="containsText" dxfId="350" priority="31" operator="containsText" text="Does Not Match">
      <formula>NOT(ISERROR(SEARCH("Does Not Match",K7)))</formula>
    </cfRule>
    <cfRule type="containsText" dxfId="349" priority="32" operator="containsText" text="Match">
      <formula>NOT(ISERROR(SEARCH("Match",K7)))</formula>
    </cfRule>
  </conditionalFormatting>
  <conditionalFormatting sqref="N7:N178">
    <cfRule type="containsText" dxfId="348" priority="29" operator="containsText" text="no match">
      <formula>NOT(ISERROR(SEARCH("no match",N7)))</formula>
    </cfRule>
    <cfRule type="containsText" dxfId="347" priority="30" operator="containsText" text="Match">
      <formula>NOT(ISERROR(SEARCH("Match",N7)))</formula>
    </cfRule>
  </conditionalFormatting>
  <conditionalFormatting sqref="N7:N178">
    <cfRule type="containsText" dxfId="346" priority="27" operator="containsText" text="Does Not Match">
      <formula>NOT(ISERROR(SEARCH("Does Not Match",N7)))</formula>
    </cfRule>
    <cfRule type="containsText" dxfId="345" priority="28" operator="containsText" text="Match">
      <formula>NOT(ISERROR(SEARCH("Match",N7)))</formula>
    </cfRule>
  </conditionalFormatting>
  <conditionalFormatting sqref="N7:N178">
    <cfRule type="containsText" dxfId="344" priority="25" operator="containsText" text="Does Not Match">
      <formula>NOT(ISERROR(SEARCH("Does Not Match",N7)))</formula>
    </cfRule>
    <cfRule type="containsText" dxfId="343" priority="26" operator="containsText" text="Match">
      <formula>NOT(ISERROR(SEARCH("Match",N7)))</formula>
    </cfRule>
  </conditionalFormatting>
  <conditionalFormatting sqref="N7:N178">
    <cfRule type="containsText" dxfId="342" priority="23" operator="containsText" text="Does Not Match">
      <formula>NOT(ISERROR(SEARCH("Does Not Match",N7)))</formula>
    </cfRule>
    <cfRule type="containsText" dxfId="341" priority="24" operator="containsText" text="Match">
      <formula>NOT(ISERROR(SEARCH("Match",N7)))</formula>
    </cfRule>
  </conditionalFormatting>
  <conditionalFormatting sqref="Y7:Y178">
    <cfRule type="expression" dxfId="340" priority="21">
      <formula>($C7=0)</formula>
    </cfRule>
  </conditionalFormatting>
  <conditionalFormatting sqref="Y7:Y178">
    <cfRule type="containsText" dxfId="339" priority="19" operator="containsText" text="no match">
      <formula>NOT(ISERROR(SEARCH("no match",Y7)))</formula>
    </cfRule>
    <cfRule type="containsText" dxfId="338" priority="20" operator="containsText" text="Match">
      <formula>NOT(ISERROR(SEARCH("Match",Y7)))</formula>
    </cfRule>
  </conditionalFormatting>
  <conditionalFormatting sqref="Y7:Y178">
    <cfRule type="expression" dxfId="337" priority="22">
      <formula>($P7=1)</formula>
    </cfRule>
  </conditionalFormatting>
  <conditionalFormatting sqref="Y7:Y178">
    <cfRule type="containsText" dxfId="336" priority="17" operator="containsText" text="no match">
      <formula>NOT(ISERROR(SEARCH("no match",Y7)))</formula>
    </cfRule>
    <cfRule type="containsText" dxfId="335" priority="18" operator="containsText" text="Match">
      <formula>NOT(ISERROR(SEARCH("Match",Y7)))</formula>
    </cfRule>
  </conditionalFormatting>
  <conditionalFormatting sqref="Y7:Y178">
    <cfRule type="containsText" dxfId="334" priority="15" operator="containsText" text="Does Not Match">
      <formula>NOT(ISERROR(SEARCH("Does Not Match",Y7)))</formula>
    </cfRule>
    <cfRule type="containsText" dxfId="333" priority="16" operator="containsText" text="Match">
      <formula>NOT(ISERROR(SEARCH("Match",Y7)))</formula>
    </cfRule>
  </conditionalFormatting>
  <conditionalFormatting sqref="Y7:Y178">
    <cfRule type="containsText" dxfId="332" priority="13" operator="containsText" text="no match">
      <formula>NOT(ISERROR(SEARCH("no match",Y7)))</formula>
    </cfRule>
    <cfRule type="containsText" dxfId="331" priority="14" operator="containsText" text="Match">
      <formula>NOT(ISERROR(SEARCH("Match",Y7)))</formula>
    </cfRule>
  </conditionalFormatting>
  <conditionalFormatting sqref="Y7:Y178">
    <cfRule type="containsText" dxfId="330" priority="11" operator="containsText" text="Does Not Match">
      <formula>NOT(ISERROR(SEARCH("Does Not Match",Y7)))</formula>
    </cfRule>
    <cfRule type="containsText" dxfId="329" priority="12" operator="containsText" text="Match">
      <formula>NOT(ISERROR(SEARCH("Match",Y7)))</formula>
    </cfRule>
  </conditionalFormatting>
  <conditionalFormatting sqref="Y7:Y178">
    <cfRule type="containsText" dxfId="328" priority="9" operator="containsText" text="Does Not Match">
      <formula>NOT(ISERROR(SEARCH("Does Not Match",Y7)))</formula>
    </cfRule>
    <cfRule type="containsText" dxfId="327" priority="10" operator="containsText" text="Match">
      <formula>NOT(ISERROR(SEARCH("Match",Y7)))</formula>
    </cfRule>
  </conditionalFormatting>
  <conditionalFormatting sqref="Y7:Y178">
    <cfRule type="containsText" dxfId="326" priority="7" operator="containsText" text="no match">
      <formula>NOT(ISERROR(SEARCH("no match",Y7)))</formula>
    </cfRule>
    <cfRule type="containsText" dxfId="325" priority="8" operator="containsText" text="Match">
      <formula>NOT(ISERROR(SEARCH("Match",Y7)))</formula>
    </cfRule>
  </conditionalFormatting>
  <conditionalFormatting sqref="Y7:Y178">
    <cfRule type="containsText" dxfId="324" priority="5" operator="containsText" text="Does Not Match">
      <formula>NOT(ISERROR(SEARCH("Does Not Match",Y7)))</formula>
    </cfRule>
    <cfRule type="containsText" dxfId="323" priority="6" operator="containsText" text="Match">
      <formula>NOT(ISERROR(SEARCH("Match",Y7)))</formula>
    </cfRule>
  </conditionalFormatting>
  <conditionalFormatting sqref="Y7:Y178">
    <cfRule type="containsText" dxfId="322" priority="3" operator="containsText" text="Does Not Match">
      <formula>NOT(ISERROR(SEARCH("Does Not Match",Y7)))</formula>
    </cfRule>
    <cfRule type="containsText" dxfId="321" priority="4" operator="containsText" text="Match">
      <formula>NOT(ISERROR(SEARCH("Match",Y7)))</formula>
    </cfRule>
  </conditionalFormatting>
  <conditionalFormatting sqref="Y7:Y178">
    <cfRule type="containsText" dxfId="320" priority="1" operator="containsText" text="Does Not Match">
      <formula>NOT(ISERROR(SEARCH("Does Not Match",Y7)))</formula>
    </cfRule>
    <cfRule type="containsText" dxfId="319" priority="2" operator="containsText" text="Match">
      <formula>NOT(ISERROR(SEARCH("Match",Y7)))</formula>
    </cfRule>
  </conditionalFormatting>
  <dataValidations count="2">
    <dataValidation allowBlank="1" errorTitle="National Insurance Number." error="National Insurance Number must be 9 characters long, no spaces, please review and try again" promptTitle="National Insurance Number" prompt="Must be 9 Characters, No Spaces" sqref="E7:E178" xr:uid="{00000000-0002-0000-1300-000000000000}"/>
    <dataValidation allowBlank="1" showErrorMessage="1" promptTitle="Scheme" prompt="Please choose which scheme the member belongs to._x000a_" sqref="D7:D178" xr:uid="{00000000-0002-0000-1300-000001000000}"/>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dimension ref="A1"/>
  <sheetViews>
    <sheetView workbookViewId="0"/>
  </sheetViews>
  <sheetFormatPr defaultRowHeight="15" x14ac:dyDescent="0.25"/>
  <sheetData/>
  <sheetProtection password="DA71" sheet="1" objects="1" scenarios="1"/>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dimension ref="A1"/>
  <sheetViews>
    <sheetView workbookViewId="0"/>
  </sheetViews>
  <sheetFormatPr defaultRowHeight="15" x14ac:dyDescent="0.25"/>
  <sheetData/>
  <sheetProtection password="DA71" sheet="1" objects="1" scenarios="1"/>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
  <sheetViews>
    <sheetView workbookViewId="0"/>
  </sheetViews>
  <sheetFormatPr defaultRowHeight="15" x14ac:dyDescent="0.25"/>
  <sheetData/>
  <sheetProtection password="DA71" sheet="1" objects="1" scenarios="1"/>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00B0F0"/>
  </sheetPr>
  <dimension ref="A1:O33"/>
  <sheetViews>
    <sheetView workbookViewId="0">
      <selection activeCell="K31" sqref="K31"/>
    </sheetView>
  </sheetViews>
  <sheetFormatPr defaultRowHeight="15" x14ac:dyDescent="0.25"/>
  <cols>
    <col min="8" max="8" width="9.140625" style="88"/>
  </cols>
  <sheetData>
    <row r="1" spans="1:15" x14ac:dyDescent="0.25">
      <c r="A1" s="258"/>
      <c r="B1" s="258"/>
      <c r="C1" s="258"/>
      <c r="D1" s="258"/>
      <c r="E1" s="258"/>
      <c r="F1" s="258"/>
      <c r="G1" s="258"/>
      <c r="H1" s="258"/>
      <c r="I1" s="258"/>
      <c r="J1" s="258"/>
      <c r="K1" s="258"/>
      <c r="L1" s="258"/>
      <c r="M1" s="258"/>
      <c r="N1" s="258"/>
      <c r="O1" s="258"/>
    </row>
    <row r="2" spans="1:15" x14ac:dyDescent="0.25">
      <c r="A2" s="258"/>
      <c r="B2" s="250" t="s">
        <v>535</v>
      </c>
      <c r="C2" s="250"/>
      <c r="D2" s="250"/>
      <c r="E2" s="250"/>
      <c r="F2" s="250"/>
      <c r="G2" s="250"/>
      <c r="H2" s="250"/>
      <c r="I2" s="250"/>
      <c r="J2" s="258"/>
      <c r="K2" s="258"/>
      <c r="L2" s="258"/>
      <c r="M2" s="258"/>
      <c r="N2" s="258"/>
      <c r="O2" s="258"/>
    </row>
    <row r="3" spans="1:15" x14ac:dyDescent="0.25">
      <c r="A3" s="258"/>
      <c r="B3" s="250"/>
      <c r="C3" s="250"/>
      <c r="D3" s="250"/>
      <c r="E3" s="250"/>
      <c r="F3" s="250"/>
      <c r="G3" s="250"/>
      <c r="H3" s="250"/>
      <c r="I3" s="250"/>
      <c r="J3" s="258"/>
      <c r="K3" s="258"/>
      <c r="L3" s="258"/>
      <c r="M3" s="258"/>
      <c r="N3" s="258"/>
      <c r="O3" s="258"/>
    </row>
    <row r="4" spans="1:15" x14ac:dyDescent="0.25">
      <c r="A4" s="258"/>
      <c r="B4" s="577" t="s">
        <v>609</v>
      </c>
      <c r="C4" s="577"/>
      <c r="D4" s="577"/>
      <c r="E4" s="577"/>
      <c r="F4" s="577"/>
      <c r="G4" s="577"/>
      <c r="H4" s="577"/>
      <c r="I4" s="577"/>
      <c r="J4" s="258"/>
      <c r="K4" s="258"/>
      <c r="L4" s="258"/>
      <c r="M4" s="258"/>
      <c r="N4" s="258"/>
      <c r="O4" s="258"/>
    </row>
    <row r="5" spans="1:15" x14ac:dyDescent="0.25">
      <c r="A5" s="258"/>
      <c r="B5" s="577"/>
      <c r="C5" s="577"/>
      <c r="D5" s="577"/>
      <c r="E5" s="577"/>
      <c r="F5" s="577"/>
      <c r="G5" s="577"/>
      <c r="H5" s="577"/>
      <c r="I5" s="577"/>
      <c r="J5" s="258"/>
      <c r="K5" s="258"/>
      <c r="L5" s="258"/>
      <c r="M5" s="258"/>
      <c r="N5" s="258"/>
      <c r="O5" s="258"/>
    </row>
    <row r="6" spans="1:15" s="88" customFormat="1" x14ac:dyDescent="0.25">
      <c r="A6" s="258"/>
      <c r="B6" s="258"/>
      <c r="C6" s="258"/>
      <c r="D6" s="258"/>
      <c r="E6" s="258"/>
      <c r="F6" s="258"/>
      <c r="G6" s="258"/>
      <c r="H6" s="258"/>
      <c r="I6" s="258"/>
      <c r="J6" s="258"/>
      <c r="K6" s="258"/>
      <c r="L6" s="258"/>
      <c r="M6" s="258"/>
      <c r="N6" s="258"/>
      <c r="O6" s="258"/>
    </row>
    <row r="7" spans="1:15" x14ac:dyDescent="0.25">
      <c r="A7" s="258"/>
      <c r="B7" s="258"/>
      <c r="C7" s="258"/>
      <c r="D7" s="258"/>
      <c r="E7" s="258"/>
      <c r="F7" s="258"/>
      <c r="G7" s="258"/>
      <c r="H7" s="258"/>
      <c r="I7" s="258"/>
      <c r="J7" s="258"/>
      <c r="K7" s="258"/>
      <c r="L7" s="258"/>
      <c r="M7" s="258"/>
      <c r="N7" s="258"/>
      <c r="O7" s="258"/>
    </row>
    <row r="8" spans="1:15" ht="15" customHeight="1" x14ac:dyDescent="0.25">
      <c r="A8" s="258"/>
      <c r="B8" s="578" t="s">
        <v>610</v>
      </c>
      <c r="C8" s="578"/>
      <c r="D8" s="578"/>
      <c r="E8" s="578"/>
      <c r="F8" s="578"/>
      <c r="G8" s="578"/>
      <c r="H8" s="259"/>
      <c r="I8" s="258"/>
      <c r="J8" s="258"/>
      <c r="K8" s="258"/>
      <c r="L8" s="258"/>
      <c r="M8" s="258"/>
      <c r="N8" s="258"/>
      <c r="O8" s="258"/>
    </row>
    <row r="9" spans="1:15" x14ac:dyDescent="0.25">
      <c r="A9" s="258"/>
      <c r="B9" s="578"/>
      <c r="C9" s="578"/>
      <c r="D9" s="578"/>
      <c r="E9" s="578"/>
      <c r="F9" s="578"/>
      <c r="G9" s="578"/>
      <c r="H9" s="259"/>
      <c r="I9" s="576"/>
      <c r="J9" s="576"/>
      <c r="K9" s="576"/>
      <c r="L9" s="576"/>
      <c r="M9" s="258"/>
      <c r="N9" s="258"/>
      <c r="O9" s="258"/>
    </row>
    <row r="10" spans="1:15" x14ac:dyDescent="0.25">
      <c r="A10" s="258"/>
      <c r="B10" s="578"/>
      <c r="C10" s="578"/>
      <c r="D10" s="578"/>
      <c r="E10" s="578"/>
      <c r="F10" s="578"/>
      <c r="G10" s="578"/>
      <c r="H10" s="259"/>
      <c r="I10" s="258"/>
      <c r="J10" s="258"/>
      <c r="K10" s="258"/>
      <c r="L10" s="258"/>
      <c r="M10" s="258"/>
      <c r="N10" s="258"/>
      <c r="O10" s="258"/>
    </row>
    <row r="11" spans="1:15" s="88" customFormat="1" x14ac:dyDescent="0.25">
      <c r="A11" s="258"/>
      <c r="B11" s="578"/>
      <c r="C11" s="578"/>
      <c r="D11" s="578"/>
      <c r="E11" s="578"/>
      <c r="F11" s="578"/>
      <c r="G11" s="578"/>
      <c r="H11" s="259"/>
      <c r="I11" s="258"/>
      <c r="J11" s="258"/>
      <c r="K11" s="258"/>
      <c r="L11" s="258"/>
      <c r="M11" s="258"/>
      <c r="N11" s="258"/>
      <c r="O11" s="258"/>
    </row>
    <row r="12" spans="1:15" x14ac:dyDescent="0.25">
      <c r="A12" s="258"/>
      <c r="B12" s="258"/>
      <c r="C12" s="258"/>
      <c r="D12" s="258"/>
      <c r="E12" s="258"/>
      <c r="F12" s="258"/>
      <c r="G12" s="258"/>
      <c r="H12" s="258"/>
      <c r="I12" s="258"/>
      <c r="J12" s="258"/>
      <c r="K12" s="258"/>
      <c r="L12" s="258"/>
      <c r="M12" s="258"/>
      <c r="N12" s="258"/>
      <c r="O12" s="258"/>
    </row>
    <row r="13" spans="1:15" x14ac:dyDescent="0.25">
      <c r="A13" s="258"/>
      <c r="B13" s="258"/>
      <c r="C13" s="258"/>
      <c r="D13" s="258"/>
      <c r="E13" s="258"/>
      <c r="F13" s="258"/>
      <c r="G13" s="258"/>
      <c r="H13" s="258"/>
      <c r="I13" s="258"/>
      <c r="J13" s="258"/>
      <c r="K13" s="258"/>
      <c r="L13" s="258"/>
      <c r="M13" s="258"/>
      <c r="N13" s="258"/>
      <c r="O13" s="258"/>
    </row>
    <row r="14" spans="1:15" ht="15" customHeight="1" x14ac:dyDescent="0.25">
      <c r="A14" s="258"/>
      <c r="B14" s="578" t="s">
        <v>536</v>
      </c>
      <c r="C14" s="578"/>
      <c r="D14" s="578"/>
      <c r="E14" s="578"/>
      <c r="F14" s="578"/>
      <c r="G14" s="578"/>
      <c r="H14" s="258"/>
      <c r="I14" s="258"/>
      <c r="J14" s="258"/>
      <c r="K14" s="258"/>
      <c r="L14" s="258"/>
      <c r="M14" s="258"/>
      <c r="N14" s="258"/>
      <c r="O14" s="258"/>
    </row>
    <row r="15" spans="1:15" x14ac:dyDescent="0.25">
      <c r="A15" s="258"/>
      <c r="B15" s="578"/>
      <c r="C15" s="578"/>
      <c r="D15" s="578"/>
      <c r="E15" s="578"/>
      <c r="F15" s="578"/>
      <c r="G15" s="578"/>
      <c r="H15" s="258"/>
      <c r="I15" s="576"/>
      <c r="J15" s="576"/>
      <c r="K15" s="576"/>
      <c r="L15" s="576"/>
      <c r="M15" s="258"/>
      <c r="N15" s="258"/>
      <c r="O15" s="258"/>
    </row>
    <row r="16" spans="1:15" x14ac:dyDescent="0.25">
      <c r="A16" s="258"/>
      <c r="B16" s="578"/>
      <c r="C16" s="578"/>
      <c r="D16" s="578"/>
      <c r="E16" s="578"/>
      <c r="F16" s="578"/>
      <c r="G16" s="578"/>
      <c r="H16" s="258"/>
      <c r="I16" s="258"/>
      <c r="J16" s="258"/>
      <c r="K16" s="258"/>
      <c r="L16" s="258"/>
      <c r="M16" s="258"/>
      <c r="N16" s="258"/>
      <c r="O16" s="258"/>
    </row>
    <row r="17" spans="1:15" x14ac:dyDescent="0.25">
      <c r="A17" s="258"/>
      <c r="B17" s="578"/>
      <c r="C17" s="578"/>
      <c r="D17" s="578"/>
      <c r="E17" s="578"/>
      <c r="F17" s="578"/>
      <c r="G17" s="578"/>
      <c r="H17" s="258"/>
      <c r="I17" s="258"/>
      <c r="J17" s="258"/>
      <c r="K17" s="258"/>
      <c r="L17" s="258"/>
      <c r="M17" s="258"/>
      <c r="N17" s="258"/>
      <c r="O17" s="258"/>
    </row>
    <row r="18" spans="1:15" x14ac:dyDescent="0.25">
      <c r="A18" s="258"/>
      <c r="B18" s="260"/>
      <c r="C18" s="260"/>
      <c r="D18" s="260"/>
      <c r="E18" s="260"/>
      <c r="F18" s="260"/>
      <c r="G18" s="260"/>
      <c r="H18" s="258"/>
      <c r="I18" s="258"/>
      <c r="J18" s="258"/>
      <c r="K18" s="258"/>
      <c r="L18" s="258"/>
      <c r="M18" s="258"/>
      <c r="N18" s="258"/>
      <c r="O18" s="258"/>
    </row>
    <row r="19" spans="1:15" x14ac:dyDescent="0.25">
      <c r="A19" s="258"/>
      <c r="B19" s="260"/>
      <c r="C19" s="260"/>
      <c r="D19" s="260"/>
      <c r="E19" s="260"/>
      <c r="F19" s="260"/>
      <c r="G19" s="260"/>
      <c r="H19" s="258"/>
      <c r="I19" s="258"/>
      <c r="J19" s="258"/>
      <c r="K19" s="258"/>
      <c r="L19" s="258"/>
      <c r="M19" s="258"/>
      <c r="N19" s="258"/>
      <c r="O19" s="258"/>
    </row>
    <row r="20" spans="1:15" ht="15" customHeight="1" x14ac:dyDescent="0.25">
      <c r="A20" s="258"/>
      <c r="B20" s="575" t="s">
        <v>537</v>
      </c>
      <c r="C20" s="575"/>
      <c r="D20" s="575"/>
      <c r="E20" s="575"/>
      <c r="F20" s="575"/>
      <c r="G20" s="575"/>
      <c r="H20" s="258"/>
      <c r="I20" s="258"/>
      <c r="J20" s="258"/>
      <c r="K20" s="258"/>
      <c r="L20" s="258"/>
      <c r="M20" s="258"/>
      <c r="N20" s="258"/>
      <c r="O20" s="258"/>
    </row>
    <row r="21" spans="1:15" x14ac:dyDescent="0.25">
      <c r="A21" s="258"/>
      <c r="B21" s="575"/>
      <c r="C21" s="575"/>
      <c r="D21" s="575"/>
      <c r="E21" s="575"/>
      <c r="F21" s="575"/>
      <c r="G21" s="575"/>
      <c r="H21" s="258"/>
      <c r="I21" s="262"/>
      <c r="J21" s="262"/>
      <c r="K21" s="262"/>
      <c r="L21" s="262"/>
      <c r="M21" s="258"/>
      <c r="N21" s="258"/>
      <c r="O21" s="258"/>
    </row>
    <row r="22" spans="1:15" x14ac:dyDescent="0.25">
      <c r="A22" s="258"/>
      <c r="B22" s="575"/>
      <c r="C22" s="575"/>
      <c r="D22" s="575"/>
      <c r="E22" s="575"/>
      <c r="F22" s="575"/>
      <c r="G22" s="575"/>
      <c r="H22" s="258"/>
      <c r="I22" s="258"/>
      <c r="J22" s="258"/>
      <c r="K22" s="258"/>
      <c r="L22" s="258"/>
      <c r="M22" s="258"/>
      <c r="N22" s="258"/>
      <c r="O22" s="258"/>
    </row>
    <row r="23" spans="1:15" x14ac:dyDescent="0.25">
      <c r="A23" s="258"/>
      <c r="B23" s="575"/>
      <c r="C23" s="575"/>
      <c r="D23" s="575"/>
      <c r="E23" s="575"/>
      <c r="F23" s="575"/>
      <c r="G23" s="575"/>
      <c r="H23" s="258"/>
      <c r="I23" s="258"/>
      <c r="J23" s="260"/>
      <c r="K23" s="258"/>
      <c r="L23" s="258"/>
      <c r="M23" s="258"/>
      <c r="N23" s="258"/>
      <c r="O23" s="258"/>
    </row>
    <row r="24" spans="1:15" x14ac:dyDescent="0.25">
      <c r="A24" s="258"/>
      <c r="B24" s="261"/>
      <c r="C24" s="261"/>
      <c r="D24" s="261"/>
      <c r="E24" s="261"/>
      <c r="F24" s="261"/>
      <c r="G24" s="261"/>
      <c r="H24" s="258"/>
      <c r="I24" s="258"/>
      <c r="J24" s="258"/>
      <c r="K24" s="258"/>
      <c r="L24" s="258"/>
      <c r="M24" s="258"/>
      <c r="N24" s="258"/>
      <c r="O24" s="258"/>
    </row>
    <row r="25" spans="1:15" x14ac:dyDescent="0.25">
      <c r="A25" s="258"/>
      <c r="B25" s="258"/>
      <c r="C25" s="258"/>
      <c r="D25" s="258"/>
      <c r="E25" s="258"/>
      <c r="F25" s="258"/>
      <c r="G25" s="258"/>
      <c r="H25" s="258"/>
      <c r="I25" s="258"/>
      <c r="J25" s="258"/>
      <c r="K25" s="258"/>
      <c r="L25" s="258"/>
      <c r="M25" s="258"/>
      <c r="N25" s="258"/>
      <c r="O25" s="258"/>
    </row>
    <row r="26" spans="1:15" x14ac:dyDescent="0.25">
      <c r="A26" s="258"/>
      <c r="B26" s="575" t="s">
        <v>611</v>
      </c>
      <c r="C26" s="575"/>
      <c r="D26" s="575"/>
      <c r="E26" s="575"/>
      <c r="F26" s="575"/>
      <c r="G26" s="575"/>
      <c r="H26" s="258"/>
      <c r="I26" s="258"/>
      <c r="J26" s="258"/>
      <c r="K26" s="258"/>
      <c r="L26" s="258"/>
      <c r="M26" s="258"/>
      <c r="N26" s="258"/>
      <c r="O26" s="258"/>
    </row>
    <row r="27" spans="1:15" x14ac:dyDescent="0.25">
      <c r="A27" s="258"/>
      <c r="B27" s="575"/>
      <c r="C27" s="575"/>
      <c r="D27" s="575"/>
      <c r="E27" s="575"/>
      <c r="F27" s="575"/>
      <c r="G27" s="575"/>
      <c r="H27" s="258"/>
      <c r="I27" s="262"/>
      <c r="J27" s="262"/>
      <c r="K27" s="262"/>
      <c r="L27" s="262"/>
      <c r="M27" s="258"/>
      <c r="N27" s="258"/>
      <c r="O27" s="258"/>
    </row>
    <row r="28" spans="1:15" x14ac:dyDescent="0.25">
      <c r="A28" s="258"/>
      <c r="B28" s="575"/>
      <c r="C28" s="575"/>
      <c r="D28" s="575"/>
      <c r="E28" s="575"/>
      <c r="F28" s="575"/>
      <c r="G28" s="575"/>
      <c r="H28" s="258"/>
      <c r="I28" s="258"/>
      <c r="J28" s="258"/>
      <c r="K28" s="258"/>
      <c r="L28" s="258"/>
      <c r="M28" s="258"/>
      <c r="N28" s="258"/>
      <c r="O28" s="258"/>
    </row>
    <row r="29" spans="1:15" x14ac:dyDescent="0.25">
      <c r="A29" s="258"/>
      <c r="B29" s="575"/>
      <c r="C29" s="575"/>
      <c r="D29" s="575"/>
      <c r="E29" s="575"/>
      <c r="F29" s="575"/>
      <c r="G29" s="575"/>
      <c r="H29" s="258"/>
      <c r="I29" s="258"/>
      <c r="J29" s="258"/>
      <c r="K29" s="258"/>
      <c r="L29" s="258"/>
      <c r="M29" s="258"/>
      <c r="N29" s="258"/>
      <c r="O29" s="258"/>
    </row>
    <row r="30" spans="1:15" x14ac:dyDescent="0.25">
      <c r="A30" s="258"/>
      <c r="B30" s="258"/>
      <c r="C30" s="258"/>
      <c r="D30" s="258"/>
      <c r="E30" s="258"/>
      <c r="F30" s="258"/>
      <c r="G30" s="258"/>
      <c r="H30" s="258"/>
      <c r="I30" s="258"/>
      <c r="J30" s="258"/>
      <c r="K30" s="258"/>
      <c r="L30" s="258"/>
      <c r="M30" s="258"/>
      <c r="N30" s="258"/>
      <c r="O30" s="258"/>
    </row>
    <row r="31" spans="1:15" x14ac:dyDescent="0.25">
      <c r="A31" s="258"/>
      <c r="B31" s="258"/>
      <c r="C31" s="258"/>
      <c r="D31" s="258"/>
      <c r="E31" s="258"/>
      <c r="F31" s="258"/>
      <c r="G31" s="258"/>
      <c r="H31" s="258"/>
      <c r="I31" s="258"/>
      <c r="J31" s="258"/>
      <c r="K31" s="258"/>
      <c r="L31" s="258"/>
      <c r="M31" s="258"/>
      <c r="N31" s="258"/>
      <c r="O31" s="258"/>
    </row>
    <row r="32" spans="1:15" x14ac:dyDescent="0.25">
      <c r="A32" s="258"/>
      <c r="B32" s="258"/>
      <c r="C32" s="258"/>
      <c r="D32" s="258"/>
      <c r="E32" s="258"/>
      <c r="F32" s="258"/>
      <c r="G32" s="258"/>
      <c r="H32" s="258"/>
      <c r="I32" s="258"/>
      <c r="J32" s="258"/>
      <c r="K32" s="258"/>
      <c r="L32" s="258"/>
      <c r="M32" s="258"/>
      <c r="N32" s="258"/>
      <c r="O32" s="258"/>
    </row>
    <row r="33" spans="1:15" x14ac:dyDescent="0.25">
      <c r="A33" s="258"/>
      <c r="B33" s="258"/>
      <c r="C33" s="258"/>
      <c r="D33" s="258"/>
      <c r="E33" s="258"/>
      <c r="F33" s="258"/>
      <c r="G33" s="258"/>
      <c r="H33" s="258"/>
      <c r="I33" s="258"/>
      <c r="J33" s="258"/>
      <c r="K33" s="258"/>
      <c r="L33" s="258"/>
      <c r="M33" s="258"/>
      <c r="N33" s="258"/>
      <c r="O33" s="258"/>
    </row>
  </sheetData>
  <sheetProtection password="DA71" sheet="1" objects="1" scenarios="1"/>
  <mergeCells count="7">
    <mergeCell ref="B26:G29"/>
    <mergeCell ref="I9:L9"/>
    <mergeCell ref="B4:I5"/>
    <mergeCell ref="B14:G17"/>
    <mergeCell ref="I15:L15"/>
    <mergeCell ref="B20:G23"/>
    <mergeCell ref="B8:G11"/>
  </mergeCell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4577" r:id="rId4" name="Check Box 1">
              <controlPr defaultSize="0" autoFill="0" autoLine="0" autoPict="0">
                <anchor moveWithCells="1">
                  <from>
                    <xdr:col>8</xdr:col>
                    <xdr:colOff>133350</xdr:colOff>
                    <xdr:row>7</xdr:row>
                    <xdr:rowOff>123825</xdr:rowOff>
                  </from>
                  <to>
                    <xdr:col>11</xdr:col>
                    <xdr:colOff>285750</xdr:colOff>
                    <xdr:row>9</xdr:row>
                    <xdr:rowOff>38100</xdr:rowOff>
                  </to>
                </anchor>
              </controlPr>
            </control>
          </mc:Choice>
        </mc:AlternateContent>
        <mc:AlternateContent xmlns:mc="http://schemas.openxmlformats.org/markup-compatibility/2006">
          <mc:Choice Requires="x14">
            <control shapeId="24578" r:id="rId5" name="Check Box 2">
              <controlPr defaultSize="0" autoFill="0" autoLine="0" autoPict="0">
                <anchor moveWithCells="1">
                  <from>
                    <xdr:col>8</xdr:col>
                    <xdr:colOff>142875</xdr:colOff>
                    <xdr:row>13</xdr:row>
                    <xdr:rowOff>123825</xdr:rowOff>
                  </from>
                  <to>
                    <xdr:col>11</xdr:col>
                    <xdr:colOff>295275</xdr:colOff>
                    <xdr:row>15</xdr:row>
                    <xdr:rowOff>38100</xdr:rowOff>
                  </to>
                </anchor>
              </controlPr>
            </control>
          </mc:Choice>
        </mc:AlternateContent>
        <mc:AlternateContent xmlns:mc="http://schemas.openxmlformats.org/markup-compatibility/2006">
          <mc:Choice Requires="x14">
            <control shapeId="24581" r:id="rId6" name="Check Box 5">
              <controlPr defaultSize="0" autoFill="0" autoLine="0" autoPict="0">
                <anchor moveWithCells="1">
                  <from>
                    <xdr:col>8</xdr:col>
                    <xdr:colOff>142875</xdr:colOff>
                    <xdr:row>25</xdr:row>
                    <xdr:rowOff>123825</xdr:rowOff>
                  </from>
                  <to>
                    <xdr:col>11</xdr:col>
                    <xdr:colOff>295275</xdr:colOff>
                    <xdr:row>27</xdr:row>
                    <xdr:rowOff>38100</xdr:rowOff>
                  </to>
                </anchor>
              </controlPr>
            </control>
          </mc:Choice>
        </mc:AlternateContent>
        <mc:AlternateContent xmlns:mc="http://schemas.openxmlformats.org/markup-compatibility/2006">
          <mc:Choice Requires="x14">
            <control shapeId="24580" r:id="rId7" name="Check Box 4">
              <controlPr defaultSize="0" autoFill="0" autoLine="0" autoPict="0">
                <anchor moveWithCells="1">
                  <from>
                    <xdr:col>8</xdr:col>
                    <xdr:colOff>142875</xdr:colOff>
                    <xdr:row>19</xdr:row>
                    <xdr:rowOff>123825</xdr:rowOff>
                  </from>
                  <to>
                    <xdr:col>11</xdr:col>
                    <xdr:colOff>295275</xdr:colOff>
                    <xdr:row>21</xdr:row>
                    <xdr:rowOff>38100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B050"/>
  </sheetPr>
  <dimension ref="A1:AN5143"/>
  <sheetViews>
    <sheetView showZeros="0" zoomScale="85" zoomScaleNormal="85" zoomScaleSheetLayoutView="100" workbookViewId="0">
      <selection activeCell="M3" sqref="M1:AN1048576"/>
    </sheetView>
  </sheetViews>
  <sheetFormatPr defaultRowHeight="15" x14ac:dyDescent="0.25"/>
  <cols>
    <col min="1" max="1" width="9.140625" style="126"/>
    <col min="2" max="2" width="11.7109375" style="126" customWidth="1"/>
    <col min="3" max="3" width="18.7109375" style="126" customWidth="1"/>
    <col min="4" max="4" width="8.28515625" style="126" customWidth="1"/>
    <col min="5" max="5" width="13.140625" style="126" customWidth="1"/>
    <col min="6" max="6" width="12.5703125" style="126" customWidth="1"/>
    <col min="7" max="7" width="17.7109375" style="126" customWidth="1"/>
    <col min="8" max="9" width="15.7109375" style="126" customWidth="1"/>
    <col min="10" max="10" width="38.85546875" style="110" bestFit="1" customWidth="1"/>
    <col min="11" max="11" width="24.42578125" style="126" bestFit="1" customWidth="1"/>
    <col min="12" max="12" width="16.140625" style="126" customWidth="1"/>
    <col min="13" max="13" width="16.140625" style="126" hidden="1" customWidth="1"/>
    <col min="14" max="14" width="11.42578125" style="126" hidden="1" customWidth="1"/>
    <col min="15" max="15" width="10.5703125" style="126" hidden="1" customWidth="1"/>
    <col min="16" max="16" width="14.85546875" style="126" hidden="1" customWidth="1"/>
    <col min="17" max="17" width="9.140625" style="126" hidden="1" customWidth="1"/>
    <col min="18" max="18" width="13.5703125" style="126" hidden="1" customWidth="1"/>
    <col min="19" max="22" width="9.140625" style="224" hidden="1" customWidth="1"/>
    <col min="23" max="27" width="9.140625" style="112" hidden="1" customWidth="1"/>
    <col min="28" max="28" width="11.85546875" style="126" hidden="1" customWidth="1"/>
    <col min="29" max="29" width="10.5703125" style="126" hidden="1" customWidth="1"/>
    <col min="30" max="30" width="11" style="126" hidden="1" customWidth="1"/>
    <col min="31" max="32" width="9.140625" style="126" hidden="1" customWidth="1"/>
    <col min="33" max="33" width="11.28515625" style="126" hidden="1" customWidth="1"/>
    <col min="34" max="34" width="13.140625" style="126" hidden="1" customWidth="1"/>
    <col min="35" max="40" width="9.140625" style="126" hidden="1" customWidth="1"/>
    <col min="41" max="41" width="9.140625" style="126" customWidth="1"/>
    <col min="42" max="16384" width="9.140625" style="126"/>
  </cols>
  <sheetData>
    <row r="1" spans="1:27" x14ac:dyDescent="0.25">
      <c r="A1" s="10"/>
      <c r="B1" s="11"/>
      <c r="C1" s="11"/>
      <c r="D1" s="11"/>
      <c r="E1" s="11"/>
      <c r="F1" s="11"/>
      <c r="G1" s="11"/>
      <c r="H1" s="16"/>
      <c r="I1" s="16"/>
      <c r="J1" s="347"/>
      <c r="K1" s="16"/>
      <c r="L1" s="5"/>
      <c r="M1" s="5"/>
      <c r="N1" s="243"/>
      <c r="O1" s="5"/>
      <c r="R1" s="216">
        <v>45047</v>
      </c>
      <c r="S1" s="350">
        <v>45077</v>
      </c>
      <c r="V1" s="126"/>
      <c r="W1" s="126"/>
      <c r="X1" s="126"/>
      <c r="Y1" s="126"/>
      <c r="Z1" s="126"/>
      <c r="AA1" s="126"/>
    </row>
    <row r="2" spans="1:27" ht="23.25" x14ac:dyDescent="0.35">
      <c r="A2" s="6"/>
      <c r="B2" s="403" t="s">
        <v>0</v>
      </c>
      <c r="C2" s="403"/>
      <c r="D2" s="403"/>
      <c r="E2" s="403"/>
      <c r="F2" s="403"/>
      <c r="G2" s="403"/>
      <c r="H2" s="403"/>
      <c r="I2" s="403"/>
      <c r="J2" s="403"/>
      <c r="K2" s="403"/>
      <c r="L2" s="5"/>
      <c r="M2" s="5"/>
      <c r="N2" s="5"/>
      <c r="O2" s="5"/>
      <c r="P2" s="80" t="s">
        <v>434</v>
      </c>
      <c r="V2" s="126"/>
      <c r="W2" s="126"/>
      <c r="X2" s="126"/>
      <c r="Y2" s="126"/>
      <c r="Z2" s="126"/>
      <c r="AA2" s="126"/>
    </row>
    <row r="3" spans="1:27" ht="21" x14ac:dyDescent="0.25">
      <c r="A3" s="6"/>
      <c r="B3" s="488" t="s">
        <v>1</v>
      </c>
      <c r="C3" s="488"/>
      <c r="D3" s="488"/>
      <c r="E3" s="488"/>
      <c r="F3" s="488"/>
      <c r="G3" s="488"/>
      <c r="H3" s="488"/>
      <c r="I3" s="488"/>
      <c r="J3" s="488"/>
      <c r="K3" s="488"/>
      <c r="L3" s="5"/>
      <c r="M3" s="5"/>
      <c r="N3" s="5"/>
      <c r="O3" s="5"/>
      <c r="P3" s="80"/>
      <c r="V3" s="126"/>
      <c r="W3" s="126"/>
      <c r="X3" s="126"/>
      <c r="Y3" s="126"/>
      <c r="Z3" s="126"/>
      <c r="AA3" s="126"/>
    </row>
    <row r="4" spans="1:27" x14ac:dyDescent="0.25">
      <c r="A4" s="6"/>
      <c r="B4" s="25"/>
      <c r="C4" s="25"/>
      <c r="D4" s="12"/>
      <c r="E4" s="12"/>
      <c r="F4" s="12"/>
      <c r="G4" s="12"/>
      <c r="H4" s="5"/>
      <c r="I4" s="5"/>
      <c r="J4" s="386"/>
      <c r="K4" s="5"/>
      <c r="L4" s="5"/>
      <c r="M4" s="5"/>
      <c r="N4" s="5"/>
      <c r="O4" s="5"/>
      <c r="P4" s="80" t="s">
        <v>602</v>
      </c>
      <c r="V4" s="126"/>
      <c r="W4" s="126"/>
      <c r="X4" s="126"/>
      <c r="Y4" s="126"/>
      <c r="Z4" s="126"/>
      <c r="AA4" s="126"/>
    </row>
    <row r="5" spans="1:27" ht="16.5" thickBot="1" x14ac:dyDescent="0.3">
      <c r="A5" s="6"/>
      <c r="B5" s="235" t="s">
        <v>2</v>
      </c>
      <c r="C5" s="83"/>
      <c r="D5" s="83"/>
      <c r="E5" s="83"/>
      <c r="F5" s="83"/>
      <c r="G5" s="83"/>
      <c r="H5" s="13"/>
      <c r="I5" s="13"/>
      <c r="J5" s="46"/>
      <c r="K5" s="5"/>
      <c r="L5" s="5"/>
      <c r="M5" s="5"/>
      <c r="N5" s="5"/>
      <c r="O5" s="5"/>
      <c r="P5" s="80" t="s">
        <v>601</v>
      </c>
      <c r="V5" s="126"/>
      <c r="W5" s="126"/>
      <c r="X5" s="126"/>
      <c r="Y5" s="126"/>
      <c r="Z5" s="126"/>
      <c r="AA5" s="126"/>
    </row>
    <row r="6" spans="1:27" ht="15.75" customHeight="1" thickBot="1" x14ac:dyDescent="0.3">
      <c r="A6" s="6"/>
      <c r="B6" s="461">
        <f>'Member Info'!D6</f>
        <v>0</v>
      </c>
      <c r="C6" s="462"/>
      <c r="D6" s="462"/>
      <c r="E6" s="462"/>
      <c r="F6" s="462"/>
      <c r="G6" s="463"/>
      <c r="H6" s="24"/>
      <c r="I6" s="492" t="str">
        <f>IF(ISERROR(AC183),"***An error has been detected, please enter an explantion below***",IF(AC183&lt;-1,"**An error has been detected, please enter explanation below**",IF(AC183&gt;1,"**An error has been detected, please enter an explantion below**",IF(N18=1,"Please fix the error in the box below before submitting GP1",IF(AJ183&gt;=1,"**An error has been detected, please correct the Deemed error(s)**","Form Ready to submit")))))</f>
        <v>Form Ready to submit</v>
      </c>
      <c r="J6" s="493"/>
      <c r="K6" s="501"/>
      <c r="L6" s="5"/>
      <c r="M6" s="5"/>
      <c r="N6" s="5"/>
      <c r="O6" s="5"/>
      <c r="P6" s="80" t="s">
        <v>437</v>
      </c>
      <c r="V6" s="126"/>
      <c r="W6" s="126"/>
      <c r="X6" s="126"/>
      <c r="Y6" s="126"/>
      <c r="Z6" s="126"/>
      <c r="AA6" s="126"/>
    </row>
    <row r="7" spans="1:27" ht="15.75" thickBot="1" x14ac:dyDescent="0.3">
      <c r="A7" s="6"/>
      <c r="B7" s="12"/>
      <c r="C7" s="12"/>
      <c r="D7" s="12"/>
      <c r="E7" s="12"/>
      <c r="F7" s="5"/>
      <c r="G7" s="5"/>
      <c r="H7" s="5"/>
      <c r="I7" s="494"/>
      <c r="J7" s="495"/>
      <c r="K7" s="502"/>
      <c r="L7" s="5"/>
      <c r="M7" s="5"/>
      <c r="N7" s="5"/>
      <c r="O7" s="5"/>
      <c r="P7" s="80" t="s">
        <v>548</v>
      </c>
      <c r="V7" s="126"/>
      <c r="W7" s="126"/>
      <c r="X7" s="126"/>
      <c r="Y7" s="126"/>
      <c r="Z7" s="126"/>
      <c r="AA7" s="126"/>
    </row>
    <row r="8" spans="1:27" ht="16.5" thickBot="1" x14ac:dyDescent="0.3">
      <c r="A8" s="6"/>
      <c r="B8" s="235" t="s">
        <v>578</v>
      </c>
      <c r="C8" s="83"/>
      <c r="D8" s="83"/>
      <c r="E8" s="83"/>
      <c r="F8" s="83"/>
      <c r="G8" s="83"/>
      <c r="H8" s="13"/>
      <c r="I8" s="503"/>
      <c r="J8" s="504"/>
      <c r="K8" s="505"/>
      <c r="L8" s="5"/>
      <c r="M8" s="5"/>
      <c r="N8" s="5"/>
      <c r="O8" s="5"/>
      <c r="P8" s="80" t="s">
        <v>498</v>
      </c>
      <c r="V8" s="126"/>
      <c r="W8" s="126"/>
      <c r="X8" s="126"/>
      <c r="Y8" s="126"/>
      <c r="Z8" s="126"/>
      <c r="AA8" s="126"/>
    </row>
    <row r="9" spans="1:27" x14ac:dyDescent="0.25">
      <c r="A9" s="6"/>
      <c r="B9" s="464">
        <f>'Member Info'!$D$9</f>
        <v>0</v>
      </c>
      <c r="C9" s="465"/>
      <c r="D9" s="465"/>
      <c r="E9" s="465"/>
      <c r="F9" s="465"/>
      <c r="G9" s="466"/>
      <c r="H9" s="275"/>
      <c r="I9" s="506"/>
      <c r="J9" s="507"/>
      <c r="K9" s="508"/>
      <c r="L9" s="5"/>
      <c r="M9" s="5"/>
      <c r="N9" s="5"/>
      <c r="O9" s="5"/>
      <c r="P9" s="80" t="s">
        <v>491</v>
      </c>
      <c r="V9" s="126"/>
      <c r="W9" s="126"/>
      <c r="X9" s="126"/>
      <c r="Y9" s="126"/>
      <c r="Z9" s="126"/>
      <c r="AA9" s="126"/>
    </row>
    <row r="10" spans="1:27" x14ac:dyDescent="0.25">
      <c r="A10" s="6"/>
      <c r="B10" s="467">
        <f>'Member Info'!$D$10</f>
        <v>0</v>
      </c>
      <c r="C10" s="468"/>
      <c r="D10" s="468"/>
      <c r="E10" s="468"/>
      <c r="F10" s="468"/>
      <c r="G10" s="469"/>
      <c r="H10" s="275"/>
      <c r="I10" s="506"/>
      <c r="J10" s="507"/>
      <c r="K10" s="508"/>
      <c r="L10" s="5"/>
      <c r="M10" s="5"/>
      <c r="N10" s="5"/>
      <c r="O10" s="5"/>
      <c r="P10" s="80"/>
      <c r="V10" s="126"/>
      <c r="W10" s="126"/>
      <c r="X10" s="126"/>
      <c r="Y10" s="126"/>
      <c r="Z10" s="126"/>
      <c r="AA10" s="126"/>
    </row>
    <row r="11" spans="1:27" x14ac:dyDescent="0.25">
      <c r="A11" s="6"/>
      <c r="B11" s="467">
        <f>'Member Info'!$D$11</f>
        <v>0</v>
      </c>
      <c r="C11" s="468"/>
      <c r="D11" s="468"/>
      <c r="E11" s="468"/>
      <c r="F11" s="468"/>
      <c r="G11" s="469"/>
      <c r="H11" s="275"/>
      <c r="I11" s="506"/>
      <c r="J11" s="507"/>
      <c r="K11" s="508"/>
      <c r="L11" s="5"/>
      <c r="M11" s="5"/>
      <c r="N11" s="5"/>
      <c r="O11" s="5"/>
      <c r="V11" s="126"/>
      <c r="W11" s="126"/>
      <c r="X11" s="126"/>
      <c r="Y11" s="126"/>
      <c r="Z11" s="126"/>
      <c r="AA11" s="126"/>
    </row>
    <row r="12" spans="1:27" x14ac:dyDescent="0.25">
      <c r="A12" s="6"/>
      <c r="B12" s="467">
        <f>'Member Info'!$D$11</f>
        <v>0</v>
      </c>
      <c r="C12" s="468"/>
      <c r="D12" s="468"/>
      <c r="E12" s="468"/>
      <c r="F12" s="468"/>
      <c r="G12" s="469"/>
      <c r="H12" s="275"/>
      <c r="I12" s="506"/>
      <c r="J12" s="507"/>
      <c r="K12" s="508"/>
      <c r="L12" s="5"/>
      <c r="M12" s="5"/>
      <c r="N12" s="5"/>
      <c r="O12" s="5"/>
      <c r="V12" s="126"/>
      <c r="W12" s="126"/>
      <c r="X12" s="126"/>
      <c r="Y12" s="126"/>
      <c r="Z12" s="126"/>
      <c r="AA12" s="126"/>
    </row>
    <row r="13" spans="1:27" ht="15.75" thickBot="1" x14ac:dyDescent="0.3">
      <c r="A13" s="6"/>
      <c r="B13" s="470">
        <f>'Member Info'!$D$11</f>
        <v>0</v>
      </c>
      <c r="C13" s="471"/>
      <c r="D13" s="471"/>
      <c r="E13" s="471"/>
      <c r="F13" s="471"/>
      <c r="G13" s="472"/>
      <c r="H13" s="275"/>
      <c r="I13" s="509"/>
      <c r="J13" s="510"/>
      <c r="K13" s="511"/>
      <c r="L13" s="5"/>
      <c r="M13" s="5"/>
      <c r="N13" s="5"/>
      <c r="O13" s="5"/>
      <c r="V13" s="126"/>
      <c r="W13" s="126"/>
      <c r="X13" s="126"/>
      <c r="Y13" s="126"/>
      <c r="Z13" s="126"/>
      <c r="AA13" s="126"/>
    </row>
    <row r="14" spans="1:27" x14ac:dyDescent="0.25">
      <c r="A14" s="6"/>
      <c r="B14" s="12"/>
      <c r="C14" s="12"/>
      <c r="D14" s="12"/>
      <c r="E14" s="12"/>
      <c r="F14" s="5"/>
      <c r="G14" s="5"/>
      <c r="H14" s="5"/>
      <c r="I14" s="5"/>
      <c r="J14" s="336"/>
      <c r="K14" s="336"/>
      <c r="L14" s="5"/>
      <c r="M14" s="5"/>
      <c r="N14" s="5"/>
      <c r="O14" s="5"/>
      <c r="U14" s="225"/>
      <c r="V14" s="126"/>
      <c r="W14" s="126"/>
      <c r="X14" s="126"/>
      <c r="Y14" s="126"/>
      <c r="Z14" s="126"/>
      <c r="AA14" s="126"/>
    </row>
    <row r="15" spans="1:27" ht="16.5" thickBot="1" x14ac:dyDescent="0.3">
      <c r="A15" s="6"/>
      <c r="B15" s="235" t="s">
        <v>4</v>
      </c>
      <c r="C15" s="83"/>
      <c r="D15" s="83"/>
      <c r="E15" s="83"/>
      <c r="F15" s="83"/>
      <c r="G15" s="83"/>
      <c r="H15" s="13"/>
      <c r="I15" s="13"/>
      <c r="J15" s="46"/>
      <c r="K15" s="5"/>
      <c r="L15" s="5"/>
      <c r="M15" s="5"/>
      <c r="N15" s="5"/>
      <c r="O15" s="5"/>
      <c r="U15" s="225"/>
      <c r="V15" s="126"/>
      <c r="W15" s="126"/>
      <c r="X15" s="126"/>
      <c r="Y15" s="126"/>
      <c r="Z15" s="126"/>
      <c r="AA15" s="126"/>
    </row>
    <row r="16" spans="1:27" ht="17.25" customHeight="1" thickBot="1" x14ac:dyDescent="0.3">
      <c r="A16" s="6"/>
      <c r="B16" s="461">
        <f>'Member Info'!$D$16</f>
        <v>0</v>
      </c>
      <c r="C16" s="462"/>
      <c r="D16" s="462"/>
      <c r="E16" s="462"/>
      <c r="F16" s="462"/>
      <c r="G16" s="463"/>
      <c r="H16" s="332"/>
      <c r="I16" s="512" t="str">
        <f>IF(OR(Y183&gt;0,AD183&gt;0),"STOP! - Urgent Action Required","")</f>
        <v/>
      </c>
      <c r="J16" s="513"/>
      <c r="K16" s="514"/>
      <c r="L16" s="5"/>
      <c r="M16" s="5"/>
      <c r="N16" s="5"/>
      <c r="O16" s="5"/>
      <c r="R16" s="126">
        <f>'Member Info'!X2</f>
        <v>2.5</v>
      </c>
      <c r="U16" s="226"/>
      <c r="V16" s="126"/>
      <c r="W16" s="126"/>
      <c r="X16" s="126"/>
      <c r="Y16" s="126"/>
      <c r="Z16" s="126"/>
      <c r="AA16" s="126"/>
    </row>
    <row r="17" spans="1:40" ht="15" customHeight="1" x14ac:dyDescent="0.25">
      <c r="A17" s="6"/>
      <c r="B17" s="12"/>
      <c r="C17" s="12"/>
      <c r="D17" s="12"/>
      <c r="E17" s="12"/>
      <c r="F17" s="5"/>
      <c r="G17" s="5"/>
      <c r="H17" s="5"/>
      <c r="I17" s="515" t="str">
        <f>IF(Y183&gt;=1,"A Cut, Copy and paste action has corrupted this form, please UNDO (CTRL + Z) last action, or a New form will need to be Used from now on",IF(AD183&gt;0,"One or More members have been marked as - Left Employment/Scheme, but do not have an end date. please enter the End Date in the Member Info Tab",""))</f>
        <v/>
      </c>
      <c r="J17" s="516"/>
      <c r="K17" s="517"/>
      <c r="L17" s="5"/>
      <c r="M17" s="5"/>
      <c r="N17" s="5"/>
      <c r="O17" s="5"/>
    </row>
    <row r="18" spans="1:40" ht="16.5" customHeight="1" thickBot="1" x14ac:dyDescent="0.3">
      <c r="A18" s="6"/>
      <c r="B18" s="83" t="s">
        <v>476</v>
      </c>
      <c r="C18" s="83"/>
      <c r="D18" s="83"/>
      <c r="E18" s="335" t="s">
        <v>417</v>
      </c>
      <c r="F18" s="268"/>
      <c r="G18" s="268"/>
      <c r="H18" s="268"/>
      <c r="I18" s="518"/>
      <c r="J18" s="519"/>
      <c r="K18" s="520"/>
      <c r="L18" s="5"/>
      <c r="M18" s="5"/>
      <c r="N18" s="5">
        <f>IF(I16="",0,1)</f>
        <v>0</v>
      </c>
      <c r="O18" s="5"/>
    </row>
    <row r="19" spans="1:40" ht="15.75" customHeight="1" thickBot="1" x14ac:dyDescent="0.3">
      <c r="A19" s="6"/>
      <c r="B19" s="461">
        <f>'Member Info'!$D$19</f>
        <v>0</v>
      </c>
      <c r="C19" s="462"/>
      <c r="D19" s="463"/>
      <c r="E19" s="458"/>
      <c r="F19" s="459"/>
      <c r="G19" s="460"/>
      <c r="H19" s="333"/>
      <c r="I19" s="518"/>
      <c r="J19" s="519"/>
      <c r="K19" s="520"/>
      <c r="L19" s="5"/>
      <c r="M19" s="5"/>
      <c r="N19" s="5"/>
      <c r="O19" s="5"/>
    </row>
    <row r="20" spans="1:40" ht="15" customHeight="1" x14ac:dyDescent="0.25">
      <c r="A20" s="6"/>
      <c r="B20" s="25"/>
      <c r="C20" s="25"/>
      <c r="D20" s="25"/>
      <c r="E20" s="25"/>
      <c r="F20" s="5"/>
      <c r="G20" s="5"/>
      <c r="H20" s="5"/>
      <c r="I20" s="518"/>
      <c r="J20" s="519"/>
      <c r="K20" s="520"/>
      <c r="L20" s="5"/>
      <c r="M20" s="5"/>
      <c r="N20" s="5"/>
      <c r="O20" s="5"/>
    </row>
    <row r="21" spans="1:40" ht="16.5" customHeight="1" thickBot="1" x14ac:dyDescent="0.3">
      <c r="A21" s="6"/>
      <c r="B21" s="235" t="s">
        <v>532</v>
      </c>
      <c r="C21" s="83"/>
      <c r="D21" s="83"/>
      <c r="E21" s="83"/>
      <c r="F21" s="83"/>
      <c r="G21" s="83"/>
      <c r="H21" s="13"/>
      <c r="I21" s="518"/>
      <c r="J21" s="519"/>
      <c r="K21" s="520"/>
      <c r="L21" s="5"/>
      <c r="M21" s="5"/>
      <c r="N21" s="5"/>
      <c r="O21" s="5"/>
    </row>
    <row r="22" spans="1:40" ht="15.75" customHeight="1" thickBot="1" x14ac:dyDescent="0.3">
      <c r="A22" s="6"/>
      <c r="B22" s="458"/>
      <c r="C22" s="459"/>
      <c r="D22" s="459"/>
      <c r="E22" s="459"/>
      <c r="F22" s="459"/>
      <c r="G22" s="460"/>
      <c r="H22" s="334"/>
      <c r="I22" s="521"/>
      <c r="J22" s="522"/>
      <c r="K22" s="523"/>
      <c r="L22" s="5"/>
      <c r="M22" s="5"/>
      <c r="N22" s="5"/>
      <c r="O22" s="5" t="str">
        <f>IF(ISERROR(AB33)," Unknown Values entered",FALSE)</f>
        <v xml:space="preserve"> Unknown Values entered</v>
      </c>
    </row>
    <row r="23" spans="1:40" ht="15.75" customHeight="1" x14ac:dyDescent="0.25">
      <c r="A23" s="12"/>
      <c r="B23" s="12"/>
      <c r="C23" s="12"/>
      <c r="D23" s="12"/>
      <c r="E23" s="12"/>
      <c r="F23" s="12"/>
      <c r="G23" s="12"/>
      <c r="H23" s="12"/>
      <c r="I23" s="12"/>
      <c r="J23" s="337"/>
      <c r="K23" s="337"/>
      <c r="L23" s="5"/>
      <c r="M23" s="5"/>
      <c r="N23" s="5"/>
      <c r="O23" s="5"/>
    </row>
    <row r="24" spans="1:40" ht="15.75" customHeight="1" thickBot="1" x14ac:dyDescent="0.3">
      <c r="A24" s="12"/>
      <c r="B24" s="12"/>
      <c r="C24" s="12"/>
      <c r="D24" s="12"/>
      <c r="E24" s="12"/>
      <c r="F24" s="12" t="s">
        <v>580</v>
      </c>
      <c r="G24" s="12"/>
      <c r="H24" s="12" t="s">
        <v>583</v>
      </c>
      <c r="I24" s="12" t="s">
        <v>584</v>
      </c>
      <c r="J24" s="491" t="s">
        <v>581</v>
      </c>
      <c r="K24" s="491"/>
      <c r="L24" s="5"/>
      <c r="M24" s="5"/>
      <c r="N24" s="5"/>
      <c r="O24" s="5"/>
    </row>
    <row r="25" spans="1:40" ht="15.75" customHeight="1" x14ac:dyDescent="0.25">
      <c r="A25" s="12"/>
      <c r="B25" s="492" t="s">
        <v>579</v>
      </c>
      <c r="C25" s="493"/>
      <c r="D25" s="11"/>
      <c r="E25" s="496"/>
      <c r="F25" s="498">
        <f>SUM(F33:F182)</f>
        <v>0</v>
      </c>
      <c r="G25" s="11"/>
      <c r="H25" s="498">
        <f>SUM(H33:H182)</f>
        <v>0</v>
      </c>
      <c r="I25" s="498">
        <f>SUM(I33:I182)</f>
        <v>0</v>
      </c>
      <c r="J25" s="338"/>
      <c r="K25" s="489">
        <f>SUM(H25:I26)</f>
        <v>0</v>
      </c>
      <c r="L25" s="5"/>
      <c r="M25" s="5"/>
      <c r="N25" s="5"/>
      <c r="O25" s="5"/>
    </row>
    <row r="26" spans="1:40" ht="15.75" customHeight="1" thickBot="1" x14ac:dyDescent="0.3">
      <c r="A26" s="12"/>
      <c r="B26" s="494"/>
      <c r="C26" s="495"/>
      <c r="D26" s="14"/>
      <c r="E26" s="497"/>
      <c r="F26" s="499"/>
      <c r="G26" s="14"/>
      <c r="H26" s="500"/>
      <c r="I26" s="500"/>
      <c r="J26" s="339"/>
      <c r="K26" s="490"/>
      <c r="L26" s="5"/>
      <c r="M26" s="5"/>
      <c r="N26" s="5"/>
      <c r="O26" s="5"/>
    </row>
    <row r="27" spans="1:40" ht="15" customHeight="1" x14ac:dyDescent="0.25">
      <c r="A27" s="12"/>
      <c r="B27" s="414" t="s">
        <v>10</v>
      </c>
      <c r="C27" s="414"/>
      <c r="D27" s="414"/>
      <c r="E27" s="414"/>
      <c r="F27" s="414"/>
      <c r="G27" s="414"/>
      <c r="H27" s="414"/>
      <c r="I27" s="414"/>
      <c r="J27" s="414"/>
      <c r="K27" s="414"/>
      <c r="L27" s="5"/>
      <c r="M27" s="5"/>
      <c r="N27" s="5"/>
      <c r="O27" s="5"/>
    </row>
    <row r="28" spans="1:40" ht="15.75" customHeight="1" x14ac:dyDescent="0.25">
      <c r="A28" s="12"/>
      <c r="B28" s="414"/>
      <c r="C28" s="414"/>
      <c r="D28" s="414"/>
      <c r="E28" s="414"/>
      <c r="F28" s="414"/>
      <c r="G28" s="414"/>
      <c r="H28" s="414"/>
      <c r="I28" s="414"/>
      <c r="J28" s="414"/>
      <c r="K28" s="414"/>
      <c r="L28" s="5"/>
      <c r="M28" s="5"/>
      <c r="N28" s="5"/>
      <c r="O28" s="5"/>
    </row>
    <row r="29" spans="1:40" ht="15" customHeight="1" x14ac:dyDescent="0.25">
      <c r="A29" s="12"/>
      <c r="B29" s="414"/>
      <c r="C29" s="414"/>
      <c r="D29" s="414"/>
      <c r="E29" s="414"/>
      <c r="F29" s="414"/>
      <c r="G29" s="414"/>
      <c r="H29" s="414"/>
      <c r="I29" s="414"/>
      <c r="J29" s="414"/>
      <c r="K29" s="414"/>
      <c r="L29" s="12"/>
      <c r="M29" s="12"/>
      <c r="N29" s="12"/>
      <c r="O29" s="12"/>
    </row>
    <row r="30" spans="1:40" ht="21" x14ac:dyDescent="0.35">
      <c r="A30" s="4"/>
      <c r="B30" s="484" t="s">
        <v>547</v>
      </c>
      <c r="C30" s="484"/>
      <c r="D30" s="484"/>
      <c r="E30" s="484"/>
      <c r="F30" s="484"/>
      <c r="G30" s="484"/>
      <c r="H30" s="484"/>
      <c r="I30" s="484"/>
      <c r="J30" s="484"/>
      <c r="K30" s="484"/>
      <c r="L30" s="5"/>
      <c r="M30" s="5"/>
      <c r="N30" s="5"/>
      <c r="O30" s="5"/>
    </row>
    <row r="31" spans="1:40" x14ac:dyDescent="0.25">
      <c r="A31" s="4"/>
      <c r="B31" s="5"/>
      <c r="C31" s="5"/>
      <c r="D31" s="5"/>
      <c r="E31" s="20"/>
      <c r="F31" s="20"/>
      <c r="G31" s="21"/>
      <c r="H31" s="20"/>
      <c r="I31" s="20"/>
      <c r="J31" s="386"/>
      <c r="K31" s="5"/>
      <c r="L31" s="5"/>
      <c r="M31" s="5"/>
      <c r="N31" s="5"/>
      <c r="O31" s="5"/>
    </row>
    <row r="32" spans="1:40" ht="93" customHeight="1" x14ac:dyDescent="0.25">
      <c r="A32" s="4"/>
      <c r="B32" s="482" t="s">
        <v>11</v>
      </c>
      <c r="C32" s="483"/>
      <c r="D32" s="39" t="s">
        <v>28</v>
      </c>
      <c r="E32" s="27" t="s">
        <v>12</v>
      </c>
      <c r="F32" s="27" t="s">
        <v>13</v>
      </c>
      <c r="G32" s="28" t="s">
        <v>449</v>
      </c>
      <c r="H32" s="27" t="s">
        <v>460</v>
      </c>
      <c r="I32" s="27" t="s">
        <v>16</v>
      </c>
      <c r="J32" s="81" t="s">
        <v>431</v>
      </c>
      <c r="K32" s="81" t="s">
        <v>531</v>
      </c>
      <c r="L32" s="5"/>
      <c r="M32" s="349" t="s">
        <v>586</v>
      </c>
      <c r="N32" s="93" t="s">
        <v>414</v>
      </c>
      <c r="O32" s="93" t="s">
        <v>414</v>
      </c>
      <c r="P32" s="94" t="s">
        <v>415</v>
      </c>
      <c r="Q32" s="95"/>
      <c r="R32" s="94" t="s">
        <v>416</v>
      </c>
      <c r="S32" s="227"/>
      <c r="T32" s="228" t="s">
        <v>463</v>
      </c>
      <c r="U32" s="228" t="s">
        <v>464</v>
      </c>
      <c r="V32" s="228" t="s">
        <v>465</v>
      </c>
      <c r="W32" s="236" t="s">
        <v>492</v>
      </c>
      <c r="X32" s="236" t="s">
        <v>493</v>
      </c>
      <c r="Y32" s="236" t="s">
        <v>495</v>
      </c>
      <c r="Z32" s="236" t="s">
        <v>499</v>
      </c>
      <c r="AA32" s="236" t="s">
        <v>528</v>
      </c>
      <c r="AB32" s="241" t="s">
        <v>504</v>
      </c>
      <c r="AC32" s="241" t="s">
        <v>496</v>
      </c>
      <c r="AD32" s="241" t="s">
        <v>529</v>
      </c>
      <c r="AE32" s="126" t="s">
        <v>530</v>
      </c>
      <c r="AG32" s="241" t="s">
        <v>533</v>
      </c>
      <c r="AH32" s="241" t="s">
        <v>534</v>
      </c>
      <c r="AI32" s="241" t="s">
        <v>549</v>
      </c>
      <c r="AJ32" s="241" t="s">
        <v>582</v>
      </c>
      <c r="AK32" s="241" t="s">
        <v>605</v>
      </c>
      <c r="AL32" s="241" t="s">
        <v>590</v>
      </c>
      <c r="AM32" s="241" t="s">
        <v>591</v>
      </c>
      <c r="AN32" s="241" t="s">
        <v>606</v>
      </c>
    </row>
    <row r="33" spans="1:40" x14ac:dyDescent="0.25">
      <c r="A33" s="4">
        <v>1</v>
      </c>
      <c r="B33" s="166">
        <f>'Member Info'!D29</f>
        <v>0</v>
      </c>
      <c r="C33" s="166">
        <f>'Member Info'!E29</f>
        <v>0</v>
      </c>
      <c r="D33" s="166" t="str">
        <f>'Member Info'!G29</f>
        <v/>
      </c>
      <c r="E33" s="167">
        <f>'Member Info'!B29</f>
        <v>0</v>
      </c>
      <c r="F33" s="244"/>
      <c r="G33" s="168" t="str">
        <f>IF(E33=0,"",
IF('Member Info'!$AM$19&lt;=$R$1,
SUMPRODUCT('Member Info'!L29+IF('Member Info'!H29&gt;'Member Info'!$AJ$12,'Member Info'!$AK$13,IF('Member Info'!H29&gt;'Member Info'!$AJ$11,'Member Info'!$AK$12,IF('Member Info'!H29&gt;'Member Info'!$AJ$10,'Member Info'!$AK$11,IF('Member Info'!H29&gt;'Member Info'!$AJ$9,'Member Info'!$AK$10,IF('Member Info'!H29&gt;'Member Info'!$AJ$8,'Member Info'!$AK$9,'Member Info'!$AK$8)))))),
SUMPRODUCT('Member Info'!L29+IF('Member Info'!H29&gt;'Member Info'!$AG$17,'Member Info'!$AH$18,IF('Member Info'!H29&gt;'Member Info'!$AG$16,'Member Info'!$AH$17,IF('Member Info'!H29&gt;'Member Info'!$AG$15,'Member Info'!$AH$16,IF('Member Info'!H29&gt;'Member Info'!$AG$14,'Member Info'!$AH$15,IF('Member Info'!H29&gt;'Member Info'!$AG$13,'Member Info'!$AH$14,IF('Member Info'!H29&gt;'Member Info'!$AG$12,'Member Info'!$AH$13,IF('Member Info'!H29&gt;'Member Info'!$AG$11,'Member Info'!$AH$12,IF('Member Info'!H29&gt;'Member Info'!$AG$10,'Member Info'!$AH$11,IF('Member Info'!H29&gt;'Member Info'!$AG$9,'Member Info'!$AH$10,IF('Member Info'!H29&gt;'Member Info'!$AG$8,'Member Info'!$AH$9,'Member Info'!$AH$8)))))))))))))</f>
        <v/>
      </c>
      <c r="H33" s="26"/>
      <c r="I33" s="26"/>
      <c r="J33" s="107" t="str">
        <f>IF(E33=0,"",IF('Member Info'!F29&gt;$S$1,CONCATENATE("Joined with practice on ", TEXT('Member Info'!F29, "DD/MM/YYYY")),IF('Member Info'!N29&lt;&gt;"",IF('Member Info'!N29&lt;$R$1,CONCATENATE("Left Scheme on ", TEXT('Member Info'!N29, "DD/MM/YYYY")),IF(ISERROR(G33),"Error Detected, No rate entered",IF(E33=0,"",IF(F33="","Error Detected, No Pensionable pay",IF(ISERROR(AB33)," Unknown Values entered.",IF(T33+U33&lt;1,"Acceptable",IF(R33+S33=200, "No Contributions Entered", IF(K33="","Error Detected, Choose reason&gt;",IF(X33="1",IF(T33=1,"Please Enter Deemed Pensionable Pay","Add Any Relevant Details Above"),"Please Give Details Above"))))))))),IF(ISERROR(G33),"Error Detected, No rate entered",IF(E33=0,"",IF(F33="","Error Detected, No Pensionable pay",IF(ISERROR(AB33)," Unknown Values entered.",IF(T33+U33&lt;1,"Acceptable",IF(R33+S33=200, "No Contributions Entered", IF(K33="","Error Detected, Choose reason&gt;",IF(X33="1",IF(T33=1,"Please Enter Deemed Pensionable Pay","Add relevant Details Above"),"Please give details Above")))))))))))</f>
        <v/>
      </c>
      <c r="K33" s="263"/>
      <c r="L33" s="93"/>
      <c r="M33" s="93" t="str">
        <f>IF(E33=0,"",IF(ISERROR((F33+H33+I33)),0,IF((F33+H33+I33)&lt;1,0,1)))</f>
        <v/>
      </c>
      <c r="N33" s="96">
        <f>H33</f>
        <v>0</v>
      </c>
      <c r="O33" s="96">
        <f>I33</f>
        <v>0</v>
      </c>
      <c r="P33" s="220">
        <f>(ROUND((F33/100*'Member Info'!$W$2), 2))</f>
        <v>0</v>
      </c>
      <c r="Q33" s="220" t="e">
        <f>ROUND((F33/100*G33),2)</f>
        <v>#VALUE!</v>
      </c>
      <c r="R33" s="220" t="str">
        <f>IF(E33=0,"",(100-(N33/P33*100)))</f>
        <v/>
      </c>
      <c r="S33" s="229" t="str">
        <f>IF(E33=0,"",(100-(O33/Q33*100)))</f>
        <v/>
      </c>
      <c r="T33" s="230" t="str">
        <f>IF(E33=0,"",IF(R33&gt;$R$16,1,IF(R33&lt;-$R$16,1,0)))</f>
        <v/>
      </c>
      <c r="U33" s="230" t="str">
        <f>IF(E33=0,"",IF(G33=0,1,IF(S33&gt;$R$16,1,IF(S33&lt;-$R$16,1,0))))</f>
        <v/>
      </c>
      <c r="V33" s="224">
        <f>IF(E33=0,0,IF(F33="",1,0))</f>
        <v>0</v>
      </c>
      <c r="W33" s="112">
        <f>IF(E33=0,0,IF(K33="",0,1))</f>
        <v>0</v>
      </c>
      <c r="X33" s="237" t="str">
        <f>IF(K33="SMP/Occupational Maternity","1",IF(K33="SSP/Occupational Sick pay","1",""))</f>
        <v/>
      </c>
      <c r="Y33" s="242" t="b">
        <f>IF(OR(AL33=TRUE,AM33=TRUE),TRUE,FALSE)</f>
        <v>0</v>
      </c>
      <c r="Z33" s="237">
        <f>IF(K33="left scheme/Employment", 1,0)</f>
        <v>0</v>
      </c>
      <c r="AA33" s="237">
        <f>IF('Member Info'!N29="",1,"")</f>
        <v>1</v>
      </c>
      <c r="AB33" s="245" t="e">
        <f>(R33+S33)</f>
        <v>#VALUE!</v>
      </c>
      <c r="AC33" s="132" t="str">
        <f>IF(AN33=1,"",IF(W33=1,"",IF(AE33=1,"",IF(E33=0,"",IF(Z33=1,"",IF(J33="acceptable","",IF(R33+S33="0","",R33+S33)))))))</f>
        <v/>
      </c>
      <c r="AD33" s="126">
        <f>SUM(Z33+AA33)</f>
        <v>1</v>
      </c>
      <c r="AE33" s="126" t="str">
        <f>IF('Member Info'!N29&lt;&gt;"",IF('Member Info'!N29&lt;=$R$1,1,0),"")</f>
        <v/>
      </c>
      <c r="AG33" s="126" t="b">
        <f>OR(K33="maternity",K33="SSP")</f>
        <v>0</v>
      </c>
      <c r="AH33" s="126">
        <f>IF(AG33=TRUE,1,0)</f>
        <v>0</v>
      </c>
      <c r="AJ33" s="126">
        <f>IF(J33="Please Enter Deemed Pensionable Pay",1,0)</f>
        <v>0</v>
      </c>
      <c r="AK33" s="126">
        <f>IF('Member Info'!F29&gt;$R$1,1,0)</f>
        <v>0</v>
      </c>
      <c r="AL33" s="126" t="b">
        <f>IF(ISERROR(R33),ERROR.TYPE(#REF!)=ERROR.TYPE(R33),FALSE)</f>
        <v>0</v>
      </c>
      <c r="AM33" s="126" t="b">
        <f>IF(ISERROR(S33),ERROR.TYPE(#REF!)=ERROR.TYPE(S33),FALSE)</f>
        <v>0</v>
      </c>
      <c r="AN33" s="126">
        <f>IF(OR('Member Info'!F29&gt;=$S$1,'Member Info'!N29&gt;=$R$1),1,0)</f>
        <v>0</v>
      </c>
    </row>
    <row r="34" spans="1:40" x14ac:dyDescent="0.25">
      <c r="A34" s="4">
        <v>2</v>
      </c>
      <c r="B34" s="166">
        <f>'Member Info'!D30</f>
        <v>0</v>
      </c>
      <c r="C34" s="166">
        <f>'Member Info'!E30</f>
        <v>0</v>
      </c>
      <c r="D34" s="166" t="str">
        <f>'Member Info'!G30</f>
        <v/>
      </c>
      <c r="E34" s="167">
        <f>'Member Info'!B30</f>
        <v>0</v>
      </c>
      <c r="F34" s="244"/>
      <c r="G34" s="168" t="str">
        <f>IF(E34=0,"",
IF('Member Info'!$AM$19&lt;=$R$1,
SUMPRODUCT('Member Info'!L30+IF('Member Info'!H30&gt;'Member Info'!$AJ$12,'Member Info'!$AK$13,IF('Member Info'!H30&gt;'Member Info'!$AJ$11,'Member Info'!$AK$12,IF('Member Info'!H30&gt;'Member Info'!$AJ$10,'Member Info'!$AK$11,IF('Member Info'!H30&gt;'Member Info'!$AJ$9,'Member Info'!$AK$10,IF('Member Info'!H30&gt;'Member Info'!$AJ$8,'Member Info'!$AK$9,'Member Info'!$AK$8)))))),
SUMPRODUCT('Member Info'!L30+IF('Member Info'!H30&gt;'Member Info'!$AG$17,'Member Info'!$AH$18,IF('Member Info'!H30&gt;'Member Info'!$AG$16,'Member Info'!$AH$17,IF('Member Info'!H30&gt;'Member Info'!$AG$15,'Member Info'!$AH$16,IF('Member Info'!H30&gt;'Member Info'!$AG$14,'Member Info'!$AH$15,IF('Member Info'!H30&gt;'Member Info'!$AG$13,'Member Info'!$AH$14,IF('Member Info'!H30&gt;'Member Info'!$AG$12,'Member Info'!$AH$13,IF('Member Info'!H30&gt;'Member Info'!$AG$11,'Member Info'!$AH$12,IF('Member Info'!H30&gt;'Member Info'!$AG$10,'Member Info'!$AH$11,IF('Member Info'!H30&gt;'Member Info'!$AG$9,'Member Info'!$AH$10,IF('Member Info'!H30&gt;'Member Info'!$AG$8,'Member Info'!$AH$9,'Member Info'!$AH$8)))))))))))))</f>
        <v/>
      </c>
      <c r="H34" s="26"/>
      <c r="I34" s="26"/>
      <c r="J34" s="107" t="str">
        <f>IF(E34=0,"",IF('Member Info'!F30&gt;$S$1,CONCATENATE("Joined with practice on ", TEXT('Member Info'!F30, "DD/MM/YYYY")),IF('Member Info'!N30&lt;&gt;"",IF('Member Info'!N30&lt;$R$1,CONCATENATE("Left Scheme on ", TEXT('Member Info'!N30, "DD/MM/YYYY")),IF(ISERROR(G34),"Error Detected, No rate entered",IF(E34=0,"",IF(F34="","Error Detected, No Pensionable pay",IF(ISERROR(AB34)," Unknown Values entered.",IF(T34+U34&lt;1,"Acceptable",IF(R34+S34=200, "No Contributions Entered", IF(K34="","Error Detected, Choose reason&gt;",IF(X34="1",IF(T34=1,"Please Enter Deemed Pensionable Pay","Add Any Relevant Details Above"),"Please Give Details Above"))))))))),IF(ISERROR(G34),"Error Detected, No rate entered",IF(E34=0,"",IF(F34="","Error Detected, No Pensionable pay",IF(ISERROR(AB34)," Unknown Values entered.",IF(T34+U34&lt;1,"Acceptable",IF(R34+S34=200, "No Contributions Entered", IF(K34="","Error Detected, Choose reason&gt;",IF(X34="1",IF(T34=1,"Please Enter Deemed Pensionable Pay","Add relevant Details Above"),"Please give details Above")))))))))))</f>
        <v/>
      </c>
      <c r="K34" s="263"/>
      <c r="L34" s="93"/>
      <c r="M34" s="93" t="str">
        <f>IF(E34=0,"",IF(ISERROR((F34+H34+I34)),0,IF((F34+H34+I34)&lt;1,0,1)))</f>
        <v/>
      </c>
      <c r="N34" s="96">
        <f>H34</f>
        <v>0</v>
      </c>
      <c r="O34" s="96">
        <f t="shared" ref="O34:O97" si="0">I34</f>
        <v>0</v>
      </c>
      <c r="P34" s="220">
        <f>(ROUND((F34/100*'Member Info'!$W$2), 2))</f>
        <v>0</v>
      </c>
      <c r="Q34" s="220" t="e">
        <f>ROUND((F34/100*G34),2)</f>
        <v>#VALUE!</v>
      </c>
      <c r="R34" s="220" t="str">
        <f>IF(E34=0,"",(100-(N34/P34*100)))</f>
        <v/>
      </c>
      <c r="S34" s="229" t="str">
        <f>IF(E34=0,"",(100-(O34/Q34*100)))</f>
        <v/>
      </c>
      <c r="T34" s="230" t="str">
        <f>IF(E34=0,"",IF(R34&gt;$R$16,1,IF(R34&lt;-$R$16,1,0)))</f>
        <v/>
      </c>
      <c r="U34" s="230" t="str">
        <f>IF(E34=0,"",IF(G34=0,1,IF(S34&gt;$R$16,1,IF(S34&lt;-$R$16,1,0))))</f>
        <v/>
      </c>
      <c r="V34" s="224">
        <f>IF(E34=0,0,IF(F34="",1,0))</f>
        <v>0</v>
      </c>
      <c r="W34" s="112">
        <f>IF(E34=0,0,IF(K34="",0,1))</f>
        <v>0</v>
      </c>
      <c r="X34" s="237" t="str">
        <f t="shared" ref="X34:X97" si="1">IF(K34="SMP/Occupational Maternity","1",IF(K34="SSP/Occupational Sick pay","1",""))</f>
        <v/>
      </c>
      <c r="Y34" s="242" t="b">
        <f t="shared" ref="Y34:Y97" si="2">IF(OR(AL34=TRUE,AM34=TRUE),TRUE,FALSE)</f>
        <v>0</v>
      </c>
      <c r="Z34" s="237">
        <f>IF(K34="left scheme/Employment", 1,0)</f>
        <v>0</v>
      </c>
      <c r="AA34" s="237">
        <f>IF('Member Info'!N30="",1,"")</f>
        <v>1</v>
      </c>
      <c r="AB34" s="245" t="e">
        <f>(R34+S34)</f>
        <v>#VALUE!</v>
      </c>
      <c r="AC34" s="132" t="str">
        <f t="shared" ref="AC34:AC97" si="3">IF(AN34=1,"",IF(W34=1,"",IF(AE34=1,"",IF(E34=0,"",IF(Z34=1,"",IF(J34="acceptable","",IF(R34+S34="0","",R34+S34)))))))</f>
        <v/>
      </c>
      <c r="AD34" s="126">
        <f>SUM(Z34+AA34)</f>
        <v>1</v>
      </c>
      <c r="AE34" s="126" t="str">
        <f>IF('Member Info'!N30&lt;&gt;"",IF('Member Info'!N30&lt;=$R$1,1,0),"")</f>
        <v/>
      </c>
      <c r="AG34" s="126" t="b">
        <f>OR(K34="maternity",K34="SSP")</f>
        <v>0</v>
      </c>
      <c r="AH34" s="126">
        <f>IF(AG34=TRUE,1,0)</f>
        <v>0</v>
      </c>
      <c r="AJ34" s="126">
        <f>IF(J34="Please Enter Deemed Pensionable Pay",1,0)</f>
        <v>0</v>
      </c>
      <c r="AK34" s="126">
        <f>IF('Member Info'!F30&gt;$R$1,1,0)</f>
        <v>0</v>
      </c>
      <c r="AL34" s="126" t="b">
        <f>IF(ISERROR(R34),ERROR.TYPE(#REF!)=ERROR.TYPE(R34),FALSE)</f>
        <v>0</v>
      </c>
      <c r="AM34" s="126" t="b">
        <f>IF(ISERROR(S34),ERROR.TYPE(#REF!)=ERROR.TYPE(S34),FALSE)</f>
        <v>0</v>
      </c>
      <c r="AN34" s="126">
        <f>IF(OR('Member Info'!F30&gt;=$S$1,'Member Info'!N30&gt;$S$1),1,0)</f>
        <v>0</v>
      </c>
    </row>
    <row r="35" spans="1:40" x14ac:dyDescent="0.25">
      <c r="A35" s="4">
        <v>3</v>
      </c>
      <c r="B35" s="166">
        <f>'Member Info'!D31</f>
        <v>0</v>
      </c>
      <c r="C35" s="166">
        <f>'Member Info'!E31</f>
        <v>0</v>
      </c>
      <c r="D35" s="166" t="str">
        <f>'Member Info'!G31</f>
        <v/>
      </c>
      <c r="E35" s="167">
        <f>'Member Info'!B31</f>
        <v>0</v>
      </c>
      <c r="F35" s="244"/>
      <c r="G35" s="168" t="str">
        <f>IF(E35=0,"",
IF('Member Info'!$AM$19&lt;=$R$1,
SUMPRODUCT('Member Info'!L31+IF('Member Info'!H31&gt;'Member Info'!$AJ$12,'Member Info'!$AK$13,IF('Member Info'!H31&gt;'Member Info'!$AJ$11,'Member Info'!$AK$12,IF('Member Info'!H31&gt;'Member Info'!$AJ$10,'Member Info'!$AK$11,IF('Member Info'!H31&gt;'Member Info'!$AJ$9,'Member Info'!$AK$10,IF('Member Info'!H31&gt;'Member Info'!$AJ$8,'Member Info'!$AK$9,'Member Info'!$AK$8)))))),
SUMPRODUCT('Member Info'!L31+IF('Member Info'!H31&gt;'Member Info'!$AG$17,'Member Info'!$AH$18,IF('Member Info'!H31&gt;'Member Info'!$AG$16,'Member Info'!$AH$17,IF('Member Info'!H31&gt;'Member Info'!$AG$15,'Member Info'!$AH$16,IF('Member Info'!H31&gt;'Member Info'!$AG$14,'Member Info'!$AH$15,IF('Member Info'!H31&gt;'Member Info'!$AG$13,'Member Info'!$AH$14,IF('Member Info'!H31&gt;'Member Info'!$AG$12,'Member Info'!$AH$13,IF('Member Info'!H31&gt;'Member Info'!$AG$11,'Member Info'!$AH$12,IF('Member Info'!H31&gt;'Member Info'!$AG$10,'Member Info'!$AH$11,IF('Member Info'!H31&gt;'Member Info'!$AG$9,'Member Info'!$AH$10,IF('Member Info'!H31&gt;'Member Info'!$AG$8,'Member Info'!$AH$9,'Member Info'!$AH$8)))))))))))))</f>
        <v/>
      </c>
      <c r="H35" s="26"/>
      <c r="I35" s="26"/>
      <c r="J35" s="107" t="str">
        <f>IF(E35=0,"",IF('Member Info'!F31&gt;$S$1,CONCATENATE("Joined with practice on ", TEXT('Member Info'!F31, "DD/MM/YYYY")),IF('Member Info'!N31&lt;&gt;"",IF('Member Info'!N31&lt;$R$1,CONCATENATE("Left Scheme on ", TEXT('Member Info'!N31, "DD/MM/YYYY")),IF(ISERROR(G35),"Error Detected, No rate entered",IF(E35=0,"",IF(F35="","Error Detected, No Pensionable pay",IF(ISERROR(AB35)," Unknown Values entered.",IF(T35+U35&lt;1,"Acceptable",IF(R35+S35=200, "No Contributions Entered", IF(K35="","Error Detected, Choose reason&gt;",IF(X35="1",IF(T35=1,"Please Enter Deemed Pensionable Pay","Add Any Relevant Details Above"),"Please Give Details Above"))))))))),IF(ISERROR(G35),"Error Detected, No rate entered",IF(E35=0,"",IF(F35="","Error Detected, No Pensionable pay",IF(ISERROR(AB35)," Unknown Values entered.",IF(T35+U35&lt;1,"Acceptable",IF(R35+S35=200, "No Contributions Entered", IF(K35="","Error Detected, Choose reason&gt;",IF(X35="1",IF(T35=1,"Please Enter Deemed Pensionable Pay","Add relevant Details Above"),"Please give details Above")))))))))))</f>
        <v/>
      </c>
      <c r="K35" s="263"/>
      <c r="L35" s="93"/>
      <c r="M35" s="93" t="str">
        <f>IF(E35=0,"",IF(ISERROR((F35+H35+I35)),0,IF((F35+H35+I35)&lt;1,0,1)))</f>
        <v/>
      </c>
      <c r="N35" s="96">
        <f>H35</f>
        <v>0</v>
      </c>
      <c r="O35" s="96">
        <f t="shared" si="0"/>
        <v>0</v>
      </c>
      <c r="P35" s="220">
        <f>(ROUND((F35/100*'Member Info'!$W$2), 2))</f>
        <v>0</v>
      </c>
      <c r="Q35" s="220" t="e">
        <f>ROUND((F35/100*G35),2)</f>
        <v>#VALUE!</v>
      </c>
      <c r="R35" s="220" t="str">
        <f>IF(E35=0,"",(100-(N35/P35*100)))</f>
        <v/>
      </c>
      <c r="S35" s="229" t="str">
        <f>IF(E35=0,"",(100-(O35/Q35*100)))</f>
        <v/>
      </c>
      <c r="T35" s="230" t="str">
        <f>IF(E35=0,"",IF(R35&gt;$R$16,1,IF(R35&lt;-$R$16,1,0)))</f>
        <v/>
      </c>
      <c r="U35" s="230" t="str">
        <f>IF(E35=0,"",IF(G35=0,1,IF(S35&gt;$R$16,1,IF(S35&lt;-$R$16,1,0))))</f>
        <v/>
      </c>
      <c r="V35" s="224">
        <f>IF(E35=0,0,IF(F35="",1,0))</f>
        <v>0</v>
      </c>
      <c r="W35" s="112">
        <f>IF(E35=0,0,IF(K35="",0,1))</f>
        <v>0</v>
      </c>
      <c r="X35" s="237" t="str">
        <f t="shared" si="1"/>
        <v/>
      </c>
      <c r="Y35" s="242" t="b">
        <f t="shared" si="2"/>
        <v>0</v>
      </c>
      <c r="Z35" s="237">
        <f>IF(K35="left scheme/Employment", 1,0)</f>
        <v>0</v>
      </c>
      <c r="AA35" s="237">
        <f>IF('Member Info'!N31="",1,"")</f>
        <v>1</v>
      </c>
      <c r="AB35" s="245" t="e">
        <f>(R35+S35)</f>
        <v>#VALUE!</v>
      </c>
      <c r="AC35" s="132" t="str">
        <f t="shared" si="3"/>
        <v/>
      </c>
      <c r="AD35" s="126">
        <f>SUM(Z35+AA35)</f>
        <v>1</v>
      </c>
      <c r="AE35" s="126" t="str">
        <f>IF('Member Info'!N31&lt;&gt;"",IF('Member Info'!N31&lt;=$R$1,1,0),"")</f>
        <v/>
      </c>
      <c r="AG35" s="126" t="b">
        <f>OR(K35="maternity",K35="SSP")</f>
        <v>0</v>
      </c>
      <c r="AH35" s="126">
        <f>IF(AG35=TRUE,1,0)</f>
        <v>0</v>
      </c>
      <c r="AJ35" s="126">
        <f>IF(J35="Please Enter Deemed Pensionable Pay",1,0)</f>
        <v>0</v>
      </c>
      <c r="AK35" s="126">
        <f>IF('Member Info'!F31&gt;$R$1,1,0)</f>
        <v>0</v>
      </c>
      <c r="AL35" s="126" t="b">
        <f>IF(ISERROR(R35),ERROR.TYPE(#REF!)=ERROR.TYPE(R35),FALSE)</f>
        <v>0</v>
      </c>
      <c r="AM35" s="126" t="b">
        <f>IF(ISERROR(S35),ERROR.TYPE(#REF!)=ERROR.TYPE(S35),FALSE)</f>
        <v>0</v>
      </c>
      <c r="AN35" s="126">
        <f>IF(OR('Member Info'!F31&gt;=$S$1,'Member Info'!N31&gt;=$R$1),1,0)</f>
        <v>0</v>
      </c>
    </row>
    <row r="36" spans="1:40" x14ac:dyDescent="0.25">
      <c r="A36" s="4">
        <v>4</v>
      </c>
      <c r="B36" s="166">
        <f>'Member Info'!D32</f>
        <v>0</v>
      </c>
      <c r="C36" s="166">
        <f>'Member Info'!E32</f>
        <v>0</v>
      </c>
      <c r="D36" s="166" t="str">
        <f>'Member Info'!G32</f>
        <v/>
      </c>
      <c r="E36" s="167">
        <f>'Member Info'!B32</f>
        <v>0</v>
      </c>
      <c r="F36" s="244"/>
      <c r="G36" s="168" t="str">
        <f>IF(E36=0,"",
IF('Member Info'!$AM$19&lt;=$R$1,
SUMPRODUCT('Member Info'!L32+IF('Member Info'!H32&gt;'Member Info'!$AJ$12,'Member Info'!$AK$13,IF('Member Info'!H32&gt;'Member Info'!$AJ$11,'Member Info'!$AK$12,IF('Member Info'!H32&gt;'Member Info'!$AJ$10,'Member Info'!$AK$11,IF('Member Info'!H32&gt;'Member Info'!$AJ$9,'Member Info'!$AK$10,IF('Member Info'!H32&gt;'Member Info'!$AJ$8,'Member Info'!$AK$9,'Member Info'!$AK$8)))))),
SUMPRODUCT('Member Info'!L32+IF('Member Info'!H32&gt;'Member Info'!$AG$17,'Member Info'!$AH$18,IF('Member Info'!H32&gt;'Member Info'!$AG$16,'Member Info'!$AH$17,IF('Member Info'!H32&gt;'Member Info'!$AG$15,'Member Info'!$AH$16,IF('Member Info'!H32&gt;'Member Info'!$AG$14,'Member Info'!$AH$15,IF('Member Info'!H32&gt;'Member Info'!$AG$13,'Member Info'!$AH$14,IF('Member Info'!H32&gt;'Member Info'!$AG$12,'Member Info'!$AH$13,IF('Member Info'!H32&gt;'Member Info'!$AG$11,'Member Info'!$AH$12,IF('Member Info'!H32&gt;'Member Info'!$AG$10,'Member Info'!$AH$11,IF('Member Info'!H32&gt;'Member Info'!$AG$9,'Member Info'!$AH$10,IF('Member Info'!H32&gt;'Member Info'!$AG$8,'Member Info'!$AH$9,'Member Info'!$AH$8)))))))))))))</f>
        <v/>
      </c>
      <c r="H36" s="26"/>
      <c r="I36" s="26"/>
      <c r="J36" s="107" t="str">
        <f>IF(E36=0,"",IF('Member Info'!F32&gt;$S$1,CONCATENATE("Joined with practice on ", TEXT('Member Info'!F32, "DD/MM/YYYY")),IF('Member Info'!N32&lt;&gt;"",IF('Member Info'!N32&lt;$R$1,CONCATENATE("Left Scheme on ", TEXT('Member Info'!N32, "DD/MM/YYYY")),IF(ISERROR(G36),"Error Detected, No rate entered",IF(E36=0,"",IF(F36="","Error Detected, No Pensionable pay",IF(ISERROR(AB36)," Unknown Values entered.",IF(T36+U36&lt;1,"Acceptable",IF(R36+S36=200, "No Contributions Entered", IF(K36="","Error Detected, Choose reason&gt;",IF(X36="1",IF(T36=1,"Please Enter Deemed Pensionable Pay","Add Any Relevant Details Above"),"Please Give Details Above"))))))))),IF(ISERROR(G36),"Error Detected, No rate entered",IF(E36=0,"",IF(F36="","Error Detected, No Pensionable pay",IF(ISERROR(AB36)," Unknown Values entered.",IF(T36+U36&lt;1,"Acceptable",IF(R36+S36=200, "No Contributions Entered", IF(K36="","Error Detected, Choose reason&gt;",IF(X36="1",IF(T36=1,"Please Enter Deemed Pensionable Pay","Add relevant Details Above"),"Please give details Above")))))))))))</f>
        <v/>
      </c>
      <c r="K36" s="263"/>
      <c r="L36" s="93"/>
      <c r="M36" s="93" t="str">
        <f t="shared" ref="M36:M99" si="4">IF(E36=0,"",IF(ISERROR((F36+H36+I36)),0,IF((F36+H36+I36)&lt;1,0,1)))</f>
        <v/>
      </c>
      <c r="N36" s="96">
        <f>H36</f>
        <v>0</v>
      </c>
      <c r="O36" s="96">
        <f t="shared" si="0"/>
        <v>0</v>
      </c>
      <c r="P36" s="220">
        <f>(ROUND((F36/100*'Member Info'!$W$2), 2))</f>
        <v>0</v>
      </c>
      <c r="Q36" s="220" t="e">
        <f>ROUND((F36/100*G36),2)</f>
        <v>#VALUE!</v>
      </c>
      <c r="R36" s="220" t="str">
        <f>IF(E36=0,"",(100-(N36/P36*100)))</f>
        <v/>
      </c>
      <c r="S36" s="229" t="str">
        <f>IF(E36=0,"",(100-(O36/Q36*100)))</f>
        <v/>
      </c>
      <c r="T36" s="230" t="str">
        <f>IF(E36=0,"",IF(R36&gt;$R$16,1,IF(R36&lt;-$R$16,1,0)))</f>
        <v/>
      </c>
      <c r="U36" s="230" t="str">
        <f>IF(E36=0,"",IF(G36=0,1,IF(S36&gt;$R$16,1,IF(S36&lt;-$R$16,1,0))))</f>
        <v/>
      </c>
      <c r="V36" s="224">
        <f>IF(E36=0,0,IF(F36="",1,0))</f>
        <v>0</v>
      </c>
      <c r="W36" s="112">
        <f>IF(E36=0,0,IF(K36="",0,1))</f>
        <v>0</v>
      </c>
      <c r="X36" s="237" t="str">
        <f t="shared" si="1"/>
        <v/>
      </c>
      <c r="Y36" s="242" t="b">
        <f t="shared" si="2"/>
        <v>0</v>
      </c>
      <c r="Z36" s="237">
        <f>IF(K36="left scheme/Employment", 1,0)</f>
        <v>0</v>
      </c>
      <c r="AA36" s="237">
        <f>IF('Member Info'!N32="",1,"")</f>
        <v>1</v>
      </c>
      <c r="AB36" s="245" t="e">
        <f>(R36+S36)</f>
        <v>#VALUE!</v>
      </c>
      <c r="AC36" s="132" t="str">
        <f t="shared" si="3"/>
        <v/>
      </c>
      <c r="AD36" s="126">
        <f>SUM(Z36+AA36)</f>
        <v>1</v>
      </c>
      <c r="AE36" s="126" t="str">
        <f>IF('Member Info'!N32&lt;&gt;"",IF('Member Info'!N32&lt;=$R$1,1,0),"")</f>
        <v/>
      </c>
      <c r="AG36" s="126" t="b">
        <f>OR(K36="maternity",K36="SSP")</f>
        <v>0</v>
      </c>
      <c r="AH36" s="126">
        <f>IF(AG36=TRUE,1,0)</f>
        <v>0</v>
      </c>
      <c r="AJ36" s="126">
        <f>IF(J36="Please Enter Deemed Pensionable Pay",1,0)</f>
        <v>0</v>
      </c>
      <c r="AK36" s="126">
        <f>IF('Member Info'!F32&gt;$R$1,1,0)</f>
        <v>0</v>
      </c>
      <c r="AL36" s="126" t="b">
        <f>IF(ISERROR(R36),ERROR.TYPE(#REF!)=ERROR.TYPE(R36),FALSE)</f>
        <v>0</v>
      </c>
      <c r="AM36" s="126" t="b">
        <f>IF(ISERROR(S36),ERROR.TYPE(#REF!)=ERROR.TYPE(S36),FALSE)</f>
        <v>0</v>
      </c>
      <c r="AN36" s="126">
        <f>IF(OR('Member Info'!F32&gt;=$S$1,'Member Info'!N32&gt;=$R$1),1,0)</f>
        <v>0</v>
      </c>
    </row>
    <row r="37" spans="1:40" x14ac:dyDescent="0.25">
      <c r="A37" s="4">
        <v>5</v>
      </c>
      <c r="B37" s="166">
        <f>'Member Info'!D33</f>
        <v>0</v>
      </c>
      <c r="C37" s="166">
        <f>'Member Info'!E33</f>
        <v>0</v>
      </c>
      <c r="D37" s="166" t="str">
        <f>'Member Info'!G33</f>
        <v/>
      </c>
      <c r="E37" s="167">
        <f>'Member Info'!B33</f>
        <v>0</v>
      </c>
      <c r="F37" s="244"/>
      <c r="G37" s="168" t="str">
        <f>IF(E37=0,"",
IF('Member Info'!$AM$19&lt;=$R$1,
SUMPRODUCT('Member Info'!L33+IF('Member Info'!H33&gt;'Member Info'!$AJ$12,'Member Info'!$AK$13,IF('Member Info'!H33&gt;'Member Info'!$AJ$11,'Member Info'!$AK$12,IF('Member Info'!H33&gt;'Member Info'!$AJ$10,'Member Info'!$AK$11,IF('Member Info'!H33&gt;'Member Info'!$AJ$9,'Member Info'!$AK$10,IF('Member Info'!H33&gt;'Member Info'!$AJ$8,'Member Info'!$AK$9,'Member Info'!$AK$8)))))),
SUMPRODUCT('Member Info'!L33+IF('Member Info'!H33&gt;'Member Info'!$AG$17,'Member Info'!$AH$18,IF('Member Info'!H33&gt;'Member Info'!$AG$16,'Member Info'!$AH$17,IF('Member Info'!H33&gt;'Member Info'!$AG$15,'Member Info'!$AH$16,IF('Member Info'!H33&gt;'Member Info'!$AG$14,'Member Info'!$AH$15,IF('Member Info'!H33&gt;'Member Info'!$AG$13,'Member Info'!$AH$14,IF('Member Info'!H33&gt;'Member Info'!$AG$12,'Member Info'!$AH$13,IF('Member Info'!H33&gt;'Member Info'!$AG$11,'Member Info'!$AH$12,IF('Member Info'!H33&gt;'Member Info'!$AG$10,'Member Info'!$AH$11,IF('Member Info'!H33&gt;'Member Info'!$AG$9,'Member Info'!$AH$10,IF('Member Info'!H33&gt;'Member Info'!$AG$8,'Member Info'!$AH$9,'Member Info'!$AH$8)))))))))))))</f>
        <v/>
      </c>
      <c r="H37" s="26"/>
      <c r="I37" s="26"/>
      <c r="J37" s="107" t="str">
        <f>IF(E37=0,"",IF('Member Info'!F33&gt;$S$1,CONCATENATE("Joined with practice on ", TEXT('Member Info'!F33, "DD/MM/YYYY")),IF('Member Info'!N33&lt;&gt;"",IF('Member Info'!N33&lt;$R$1,CONCATENATE("Left Scheme on ", TEXT('Member Info'!N33, "DD/MM/YYYY")),IF(ISERROR(G37),"Error Detected, No rate entered",IF(E37=0,"",IF(F37="","Error Detected, No Pensionable pay",IF(ISERROR(AB37)," Unknown Values entered.",IF(T37+U37&lt;1,"Acceptable",IF(R37+S37=200, "No Contributions Entered", IF(K37="","Error Detected, Choose reason&gt;",IF(X37="1",IF(T37=1,"Please Enter Deemed Pensionable Pay","Add Any Relevant Details Above"),"Please Give Details Above"))))))))),IF(ISERROR(G37),"Error Detected, No rate entered",IF(E37=0,"",IF(F37="","Error Detected, No Pensionable pay",IF(ISERROR(AB37)," Unknown Values entered.",IF(T37+U37&lt;1,"Acceptable",IF(R37+S37=200, "No Contributions Entered", IF(K37="","Error Detected, Choose reason&gt;",IF(X37="1",IF(T37=1,"Please Enter Deemed Pensionable Pay","Add relevant Details Above"),"Please give details Above")))))))))))</f>
        <v/>
      </c>
      <c r="K37" s="263"/>
      <c r="L37" s="93"/>
      <c r="M37" s="93" t="str">
        <f t="shared" si="4"/>
        <v/>
      </c>
      <c r="N37" s="96">
        <f t="shared" ref="N37:O98" si="5">H37</f>
        <v>0</v>
      </c>
      <c r="O37" s="96">
        <f t="shared" si="0"/>
        <v>0</v>
      </c>
      <c r="P37" s="220">
        <f>(ROUND((F37/100*'Member Info'!$W$2), 2))</f>
        <v>0</v>
      </c>
      <c r="Q37" s="220" t="e">
        <f t="shared" ref="Q37:Q100" si="6">ROUND((F37/100*G37),2)</f>
        <v>#VALUE!</v>
      </c>
      <c r="R37" s="220" t="str">
        <f t="shared" ref="R37:R100" si="7">IF(E37=0,"",(100-(N37/P37*100)))</f>
        <v/>
      </c>
      <c r="S37" s="229" t="str">
        <f t="shared" ref="S37:S100" si="8">IF(E37=0,"",(100-(O37/Q37*100)))</f>
        <v/>
      </c>
      <c r="T37" s="230" t="str">
        <f t="shared" ref="T37:T100" si="9">IF(E37=0,"",IF(R37&gt;$R$16,1,IF(R37&lt;-$R$16,1,0)))</f>
        <v/>
      </c>
      <c r="U37" s="230" t="str">
        <f t="shared" ref="U37:U100" si="10">IF(E37=0,"",IF(G37=0,1,IF(S37&gt;$R$16,1,IF(S37&lt;-$R$16,1,0))))</f>
        <v/>
      </c>
      <c r="V37" s="224">
        <f t="shared" ref="V37:V100" si="11">IF(E37=0,0,IF(F37="",1,0))</f>
        <v>0</v>
      </c>
      <c r="W37" s="112">
        <f t="shared" ref="W37:W100" si="12">IF(E37=0,0,IF(K37="",0,1))</f>
        <v>0</v>
      </c>
      <c r="X37" s="237" t="str">
        <f t="shared" si="1"/>
        <v/>
      </c>
      <c r="Y37" s="242" t="b">
        <f t="shared" si="2"/>
        <v>0</v>
      </c>
      <c r="Z37" s="237">
        <f t="shared" ref="Z37:Z100" si="13">IF(K37="left scheme/Employment", 1,0)</f>
        <v>0</v>
      </c>
      <c r="AA37" s="237">
        <f>IF('Member Info'!N33="",1,"")</f>
        <v>1</v>
      </c>
      <c r="AB37" s="245" t="e">
        <f t="shared" ref="AB37:AB100" si="14">(R37+S37)</f>
        <v>#VALUE!</v>
      </c>
      <c r="AC37" s="132" t="str">
        <f t="shared" si="3"/>
        <v/>
      </c>
      <c r="AD37" s="126">
        <f t="shared" ref="AD37:AD97" si="15">SUM(Z37+AA37)</f>
        <v>1</v>
      </c>
      <c r="AE37" s="126" t="str">
        <f>IF('Member Info'!N33&lt;&gt;"",IF('Member Info'!N33&lt;=$R$1,1,0),"")</f>
        <v/>
      </c>
      <c r="AG37" s="126" t="b">
        <f t="shared" ref="AG37:AG100" si="16">OR(K37="maternity",K37="SSP")</f>
        <v>0</v>
      </c>
      <c r="AH37" s="126">
        <f t="shared" ref="AH37:AH100" si="17">IF(AG37=TRUE,1,0)</f>
        <v>0</v>
      </c>
      <c r="AJ37" s="126">
        <f t="shared" ref="AJ37:AJ100" si="18">IF(J37="Please Enter Deemed Pensionable Pay",1,0)</f>
        <v>0</v>
      </c>
      <c r="AK37" s="126">
        <f>IF('Member Info'!F33&gt;$R$1,1,0)</f>
        <v>0</v>
      </c>
      <c r="AL37" s="126" t="b">
        <f>IF(ISERROR(R37),ERROR.TYPE(#REF!)=ERROR.TYPE(R37),FALSE)</f>
        <v>0</v>
      </c>
      <c r="AM37" s="126" t="b">
        <f>IF(ISERROR(S37),ERROR.TYPE(#REF!)=ERROR.TYPE(S37),FALSE)</f>
        <v>0</v>
      </c>
      <c r="AN37" s="126">
        <f>IF(OR('Member Info'!F33&gt;=$S$1,'Member Info'!N33&gt;=$R$1),1,0)</f>
        <v>0</v>
      </c>
    </row>
    <row r="38" spans="1:40" x14ac:dyDescent="0.25">
      <c r="A38" s="4">
        <v>6</v>
      </c>
      <c r="B38" s="166">
        <f>'Member Info'!D34</f>
        <v>0</v>
      </c>
      <c r="C38" s="166">
        <f>'Member Info'!E34</f>
        <v>0</v>
      </c>
      <c r="D38" s="166" t="str">
        <f>'Member Info'!G34</f>
        <v/>
      </c>
      <c r="E38" s="167">
        <f>'Member Info'!B34</f>
        <v>0</v>
      </c>
      <c r="F38" s="244"/>
      <c r="G38" s="168" t="str">
        <f>IF(E38=0,"",
IF('Member Info'!$AM$19&lt;=$R$1,
SUMPRODUCT('Member Info'!L34+IF('Member Info'!H34&gt;'Member Info'!$AJ$12,'Member Info'!$AK$13,IF('Member Info'!H34&gt;'Member Info'!$AJ$11,'Member Info'!$AK$12,IF('Member Info'!H34&gt;'Member Info'!$AJ$10,'Member Info'!$AK$11,IF('Member Info'!H34&gt;'Member Info'!$AJ$9,'Member Info'!$AK$10,IF('Member Info'!H34&gt;'Member Info'!$AJ$8,'Member Info'!$AK$9,'Member Info'!$AK$8)))))),
SUMPRODUCT('Member Info'!L34+IF('Member Info'!H34&gt;'Member Info'!$AG$17,'Member Info'!$AH$18,IF('Member Info'!H34&gt;'Member Info'!$AG$16,'Member Info'!$AH$17,IF('Member Info'!H34&gt;'Member Info'!$AG$15,'Member Info'!$AH$16,IF('Member Info'!H34&gt;'Member Info'!$AG$14,'Member Info'!$AH$15,IF('Member Info'!H34&gt;'Member Info'!$AG$13,'Member Info'!$AH$14,IF('Member Info'!H34&gt;'Member Info'!$AG$12,'Member Info'!$AH$13,IF('Member Info'!H34&gt;'Member Info'!$AG$11,'Member Info'!$AH$12,IF('Member Info'!H34&gt;'Member Info'!$AG$10,'Member Info'!$AH$11,IF('Member Info'!H34&gt;'Member Info'!$AG$9,'Member Info'!$AH$10,IF('Member Info'!H34&gt;'Member Info'!$AG$8,'Member Info'!$AH$9,'Member Info'!$AH$8)))))))))))))</f>
        <v/>
      </c>
      <c r="H38" s="26"/>
      <c r="I38" s="26"/>
      <c r="J38" s="107" t="str">
        <f>IF(E38=0,"",IF('Member Info'!F34&gt;$S$1,CONCATENATE("Joined with practice on ", TEXT('Member Info'!F34, "DD/MM/YYYY")),IF('Member Info'!N34&lt;&gt;"",IF('Member Info'!N34&lt;$R$1,CONCATENATE("Left Scheme on ", TEXT('Member Info'!N34, "DD/MM/YYYY")),IF(ISERROR(G38),"Error Detected, No rate entered",IF(E38=0,"",IF(F38="","Error Detected, No Pensionable pay",IF(ISERROR(AB38)," Unknown Values entered.",IF(T38+U38&lt;1,"Acceptable",IF(R38+S38=200, "No Contributions Entered", IF(K38="","Error Detected, Choose reason&gt;",IF(X38="1",IF(T38=1,"Please Enter Deemed Pensionable Pay","Add Any Relevant Details Above"),"Please Give Details Above"))))))))),IF(ISERROR(G38),"Error Detected, No rate entered",IF(E38=0,"",IF(F38="","Error Detected, No Pensionable pay",IF(ISERROR(AB38)," Unknown Values entered.",IF(T38+U38&lt;1,"Acceptable",IF(R38+S38=200, "No Contributions Entered", IF(K38="","Error Detected, Choose reason&gt;",IF(X38="1",IF(T38=1,"Please Enter Deemed Pensionable Pay","Add relevant Details Above"),"Please give details Above")))))))))))</f>
        <v/>
      </c>
      <c r="K38" s="263"/>
      <c r="L38" s="93"/>
      <c r="M38" s="93" t="str">
        <f>IF(E38=0,"",IF(ISERROR((F38+H38+I38)),0,IF((F38+H38+I38)&lt;1,0,1)))</f>
        <v/>
      </c>
      <c r="N38" s="96">
        <f t="shared" si="5"/>
        <v>0</v>
      </c>
      <c r="O38" s="96">
        <f>I38</f>
        <v>0</v>
      </c>
      <c r="P38" s="220">
        <f>(ROUND((F38/100*'Member Info'!$W$2), 2))</f>
        <v>0</v>
      </c>
      <c r="Q38" s="220" t="e">
        <f>ROUND((F38/100*G38),2)</f>
        <v>#VALUE!</v>
      </c>
      <c r="R38" s="220" t="str">
        <f t="shared" si="7"/>
        <v/>
      </c>
      <c r="S38" s="229" t="str">
        <f t="shared" si="8"/>
        <v/>
      </c>
      <c r="T38" s="230" t="str">
        <f t="shared" si="9"/>
        <v/>
      </c>
      <c r="U38" s="230" t="str">
        <f t="shared" si="10"/>
        <v/>
      </c>
      <c r="V38" s="224">
        <f>IF(E38=0,0,IF(F38="",1,0))</f>
        <v>0</v>
      </c>
      <c r="W38" s="112">
        <f t="shared" si="12"/>
        <v>0</v>
      </c>
      <c r="X38" s="237" t="str">
        <f t="shared" si="1"/>
        <v/>
      </c>
      <c r="Y38" s="242" t="b">
        <f t="shared" si="2"/>
        <v>0</v>
      </c>
      <c r="Z38" s="237">
        <f t="shared" si="13"/>
        <v>0</v>
      </c>
      <c r="AA38" s="237">
        <f>IF('Member Info'!N34="",1,"")</f>
        <v>1</v>
      </c>
      <c r="AB38" s="245" t="e">
        <f t="shared" si="14"/>
        <v>#VALUE!</v>
      </c>
      <c r="AC38" s="132" t="str">
        <f t="shared" si="3"/>
        <v/>
      </c>
      <c r="AD38" s="126">
        <f t="shared" si="15"/>
        <v>1</v>
      </c>
      <c r="AE38" s="126" t="str">
        <f>IF('Member Info'!N34&lt;&gt;"",IF('Member Info'!N34&lt;=$R$1,1,0),"")</f>
        <v/>
      </c>
      <c r="AG38" s="126" t="b">
        <f t="shared" si="16"/>
        <v>0</v>
      </c>
      <c r="AH38" s="126">
        <f t="shared" si="17"/>
        <v>0</v>
      </c>
      <c r="AJ38" s="126">
        <f t="shared" si="18"/>
        <v>0</v>
      </c>
      <c r="AK38" s="126">
        <f>IF('Member Info'!F34&gt;$R$1,1,0)</f>
        <v>0</v>
      </c>
      <c r="AL38" s="126" t="b">
        <f>IF(ISERROR(R38),ERROR.TYPE(#REF!)=ERROR.TYPE(R38),FALSE)</f>
        <v>0</v>
      </c>
      <c r="AM38" s="126" t="b">
        <f>IF(ISERROR(S38),ERROR.TYPE(#REF!)=ERROR.TYPE(S38),FALSE)</f>
        <v>0</v>
      </c>
      <c r="AN38" s="126">
        <f>IF(OR('Member Info'!F34&gt;=$S$1,'Member Info'!N34&gt;=$R$1),1,0)</f>
        <v>0</v>
      </c>
    </row>
    <row r="39" spans="1:40" x14ac:dyDescent="0.25">
      <c r="A39" s="4">
        <v>7</v>
      </c>
      <c r="B39" s="166">
        <f>'Member Info'!D35</f>
        <v>0</v>
      </c>
      <c r="C39" s="166">
        <f>'Member Info'!E35</f>
        <v>0</v>
      </c>
      <c r="D39" s="166" t="str">
        <f>'Member Info'!G35</f>
        <v/>
      </c>
      <c r="E39" s="167">
        <f>'Member Info'!B35</f>
        <v>0</v>
      </c>
      <c r="F39" s="244"/>
      <c r="G39" s="168" t="str">
        <f>IF(E39=0,"",
IF('Member Info'!$AM$19&lt;=$R$1,
SUMPRODUCT('Member Info'!L35+IF('Member Info'!H35&gt;'Member Info'!$AJ$12,'Member Info'!$AK$13,IF('Member Info'!H35&gt;'Member Info'!$AJ$11,'Member Info'!$AK$12,IF('Member Info'!H35&gt;'Member Info'!$AJ$10,'Member Info'!$AK$11,IF('Member Info'!H35&gt;'Member Info'!$AJ$9,'Member Info'!$AK$10,IF('Member Info'!H35&gt;'Member Info'!$AJ$8,'Member Info'!$AK$9,'Member Info'!$AK$8)))))),
SUMPRODUCT('Member Info'!L35+IF('Member Info'!H35&gt;'Member Info'!$AG$17,'Member Info'!$AH$18,IF('Member Info'!H35&gt;'Member Info'!$AG$16,'Member Info'!$AH$17,IF('Member Info'!H35&gt;'Member Info'!$AG$15,'Member Info'!$AH$16,IF('Member Info'!H35&gt;'Member Info'!$AG$14,'Member Info'!$AH$15,IF('Member Info'!H35&gt;'Member Info'!$AG$13,'Member Info'!$AH$14,IF('Member Info'!H35&gt;'Member Info'!$AG$12,'Member Info'!$AH$13,IF('Member Info'!H35&gt;'Member Info'!$AG$11,'Member Info'!$AH$12,IF('Member Info'!H35&gt;'Member Info'!$AG$10,'Member Info'!$AH$11,IF('Member Info'!H35&gt;'Member Info'!$AG$9,'Member Info'!$AH$10,IF('Member Info'!H35&gt;'Member Info'!$AG$8,'Member Info'!$AH$9,'Member Info'!$AH$8)))))))))))))</f>
        <v/>
      </c>
      <c r="H39" s="26"/>
      <c r="I39" s="26"/>
      <c r="J39" s="107" t="str">
        <f>IF(E39=0,"",IF('Member Info'!F35&gt;$S$1,CONCATENATE("Joined with practice on ", TEXT('Member Info'!F35, "DD/MM/YYYY")),IF('Member Info'!N35&lt;&gt;"",IF('Member Info'!N35&lt;$R$1,CONCATENATE("Left Scheme on ", TEXT('Member Info'!N35, "DD/MM/YYYY")),IF(ISERROR(G39),"Error Detected, No rate entered",IF(E39=0,"",IF(F39="","Error Detected, No Pensionable pay",IF(ISERROR(AB39)," Unknown Values entered.",IF(T39+U39&lt;1,"Acceptable",IF(R39+S39=200, "No Contributions Entered", IF(K39="","Error Detected, Choose reason&gt;",IF(X39="1",IF(T39=1,"Please Enter Deemed Pensionable Pay","Add Any Relevant Details Above"),"Please Give Details Above"))))))))),IF(ISERROR(G39),"Error Detected, No rate entered",IF(E39=0,"",IF(F39="","Error Detected, No Pensionable pay",IF(ISERROR(AB39)," Unknown Values entered.",IF(T39+U39&lt;1,"Acceptable",IF(R39+S39=200, "No Contributions Entered", IF(K39="","Error Detected, Choose reason&gt;",IF(X39="1",IF(T39=1,"Please Enter Deemed Pensionable Pay","Add relevant Details Above"),"Please give details Above")))))))))))</f>
        <v/>
      </c>
      <c r="K39" s="263"/>
      <c r="L39" s="93"/>
      <c r="M39" s="93" t="str">
        <f t="shared" si="4"/>
        <v/>
      </c>
      <c r="N39" s="96">
        <f t="shared" si="5"/>
        <v>0</v>
      </c>
      <c r="O39" s="96">
        <f t="shared" si="0"/>
        <v>0</v>
      </c>
      <c r="P39" s="220">
        <f>(ROUND((F39/100*'Member Info'!$W$2), 2))</f>
        <v>0</v>
      </c>
      <c r="Q39" s="220" t="e">
        <f t="shared" si="6"/>
        <v>#VALUE!</v>
      </c>
      <c r="R39" s="220" t="str">
        <f t="shared" si="7"/>
        <v/>
      </c>
      <c r="S39" s="229" t="str">
        <f t="shared" si="8"/>
        <v/>
      </c>
      <c r="T39" s="230" t="str">
        <f t="shared" si="9"/>
        <v/>
      </c>
      <c r="U39" s="230" t="str">
        <f t="shared" si="10"/>
        <v/>
      </c>
      <c r="V39" s="224">
        <f t="shared" si="11"/>
        <v>0</v>
      </c>
      <c r="W39" s="112">
        <f t="shared" si="12"/>
        <v>0</v>
      </c>
      <c r="X39" s="237" t="str">
        <f t="shared" si="1"/>
        <v/>
      </c>
      <c r="Y39" s="242" t="b">
        <f t="shared" si="2"/>
        <v>0</v>
      </c>
      <c r="Z39" s="237">
        <f t="shared" si="13"/>
        <v>0</v>
      </c>
      <c r="AA39" s="237">
        <f>IF('Member Info'!N35="",1,"")</f>
        <v>1</v>
      </c>
      <c r="AB39" s="245" t="e">
        <f t="shared" si="14"/>
        <v>#VALUE!</v>
      </c>
      <c r="AC39" s="132" t="str">
        <f t="shared" si="3"/>
        <v/>
      </c>
      <c r="AD39" s="126">
        <f t="shared" si="15"/>
        <v>1</v>
      </c>
      <c r="AE39" s="126" t="str">
        <f>IF('Member Info'!N35&lt;&gt;"",IF('Member Info'!N35&lt;=$R$1,1,0),"")</f>
        <v/>
      </c>
      <c r="AG39" s="126" t="b">
        <f t="shared" si="16"/>
        <v>0</v>
      </c>
      <c r="AH39" s="126">
        <f t="shared" si="17"/>
        <v>0</v>
      </c>
      <c r="AJ39" s="126">
        <f t="shared" si="18"/>
        <v>0</v>
      </c>
      <c r="AK39" s="126">
        <f>IF('Member Info'!F35&gt;$R$1,1,0)</f>
        <v>0</v>
      </c>
      <c r="AL39" s="126" t="b">
        <f>IF(ISERROR(R39),ERROR.TYPE(#REF!)=ERROR.TYPE(R39),FALSE)</f>
        <v>0</v>
      </c>
      <c r="AM39" s="126" t="b">
        <f>IF(ISERROR(S39),ERROR.TYPE(#REF!)=ERROR.TYPE(S39),FALSE)</f>
        <v>0</v>
      </c>
      <c r="AN39" s="126">
        <f>IF(OR('Member Info'!F35&gt;=$S$1,'Member Info'!N35&gt;=$R$1),1,0)</f>
        <v>0</v>
      </c>
    </row>
    <row r="40" spans="1:40" x14ac:dyDescent="0.25">
      <c r="A40" s="4">
        <v>8</v>
      </c>
      <c r="B40" s="166">
        <f>'Member Info'!D36</f>
        <v>0</v>
      </c>
      <c r="C40" s="166">
        <f>'Member Info'!E36</f>
        <v>0</v>
      </c>
      <c r="D40" s="166" t="str">
        <f>'Member Info'!G36</f>
        <v/>
      </c>
      <c r="E40" s="167">
        <f>'Member Info'!B36</f>
        <v>0</v>
      </c>
      <c r="F40" s="244"/>
      <c r="G40" s="168" t="str">
        <f>IF(E40=0,"",
IF('Member Info'!$AM$19&lt;=$R$1,
SUMPRODUCT('Member Info'!L36+IF('Member Info'!H36&gt;'Member Info'!$AJ$12,'Member Info'!$AK$13,IF('Member Info'!H36&gt;'Member Info'!$AJ$11,'Member Info'!$AK$12,IF('Member Info'!H36&gt;'Member Info'!$AJ$10,'Member Info'!$AK$11,IF('Member Info'!H36&gt;'Member Info'!$AJ$9,'Member Info'!$AK$10,IF('Member Info'!H36&gt;'Member Info'!$AJ$8,'Member Info'!$AK$9,'Member Info'!$AK$8)))))),
SUMPRODUCT('Member Info'!L36+IF('Member Info'!H36&gt;'Member Info'!$AG$17,'Member Info'!$AH$18,IF('Member Info'!H36&gt;'Member Info'!$AG$16,'Member Info'!$AH$17,IF('Member Info'!H36&gt;'Member Info'!$AG$15,'Member Info'!$AH$16,IF('Member Info'!H36&gt;'Member Info'!$AG$14,'Member Info'!$AH$15,IF('Member Info'!H36&gt;'Member Info'!$AG$13,'Member Info'!$AH$14,IF('Member Info'!H36&gt;'Member Info'!$AG$12,'Member Info'!$AH$13,IF('Member Info'!H36&gt;'Member Info'!$AG$11,'Member Info'!$AH$12,IF('Member Info'!H36&gt;'Member Info'!$AG$10,'Member Info'!$AH$11,IF('Member Info'!H36&gt;'Member Info'!$AG$9,'Member Info'!$AH$10,IF('Member Info'!H36&gt;'Member Info'!$AG$8,'Member Info'!$AH$9,'Member Info'!$AH$8)))))))))))))</f>
        <v/>
      </c>
      <c r="H40" s="26"/>
      <c r="I40" s="26"/>
      <c r="J40" s="107" t="str">
        <f>IF(E40=0,"",IF('Member Info'!F36&gt;$S$1,CONCATENATE("Joined with practice on ", TEXT('Member Info'!F36, "DD/MM/YYYY")),IF('Member Info'!N36&lt;&gt;"",IF('Member Info'!N36&lt;$R$1,CONCATENATE("Left Scheme on ", TEXT('Member Info'!N36, "DD/MM/YYYY")),IF(ISERROR(G40),"Error Detected, No rate entered",IF(E40=0,"",IF(F40="","Error Detected, No Pensionable pay",IF(ISERROR(AB40)," Unknown Values entered.",IF(T40+U40&lt;1,"Acceptable",IF(R40+S40=200, "No Contributions Entered", IF(K40="","Error Detected, Choose reason&gt;",IF(X40="1",IF(T40=1,"Please Enter Deemed Pensionable Pay","Add Any Relevant Details Above"),"Please Give Details Above"))))))))),IF(ISERROR(G40),"Error Detected, No rate entered",IF(E40=0,"",IF(F40="","Error Detected, No Pensionable pay",IF(ISERROR(AB40)," Unknown Values entered.",IF(T40+U40&lt;1,"Acceptable",IF(R40+S40=200, "No Contributions Entered", IF(K40="","Error Detected, Choose reason&gt;",IF(X40="1",IF(T40=1,"Please Enter Deemed Pensionable Pay","Add relevant Details Above"),"Please give details Above")))))))))))</f>
        <v/>
      </c>
      <c r="K40" s="263"/>
      <c r="L40" s="93"/>
      <c r="M40" s="93" t="str">
        <f t="shared" si="4"/>
        <v/>
      </c>
      <c r="N40" s="96">
        <f t="shared" si="5"/>
        <v>0</v>
      </c>
      <c r="O40" s="96">
        <f t="shared" si="0"/>
        <v>0</v>
      </c>
      <c r="P40" s="220">
        <f>(ROUND((F40/100*'Member Info'!$W$2), 2))</f>
        <v>0</v>
      </c>
      <c r="Q40" s="220" t="e">
        <f t="shared" si="6"/>
        <v>#VALUE!</v>
      </c>
      <c r="R40" s="220" t="str">
        <f t="shared" si="7"/>
        <v/>
      </c>
      <c r="S40" s="229" t="str">
        <f t="shared" si="8"/>
        <v/>
      </c>
      <c r="T40" s="230" t="str">
        <f t="shared" si="9"/>
        <v/>
      </c>
      <c r="U40" s="230" t="str">
        <f t="shared" si="10"/>
        <v/>
      </c>
      <c r="V40" s="224">
        <f t="shared" si="11"/>
        <v>0</v>
      </c>
      <c r="W40" s="112">
        <f t="shared" si="12"/>
        <v>0</v>
      </c>
      <c r="X40" s="237" t="str">
        <f t="shared" si="1"/>
        <v/>
      </c>
      <c r="Y40" s="242" t="b">
        <f t="shared" si="2"/>
        <v>0</v>
      </c>
      <c r="Z40" s="237">
        <f t="shared" si="13"/>
        <v>0</v>
      </c>
      <c r="AA40" s="237">
        <f>IF('Member Info'!N36="",1,"")</f>
        <v>1</v>
      </c>
      <c r="AB40" s="245" t="e">
        <f t="shared" si="14"/>
        <v>#VALUE!</v>
      </c>
      <c r="AC40" s="132" t="str">
        <f t="shared" si="3"/>
        <v/>
      </c>
      <c r="AD40" s="126">
        <f t="shared" si="15"/>
        <v>1</v>
      </c>
      <c r="AE40" s="126" t="str">
        <f>IF('Member Info'!N36&lt;&gt;"",IF('Member Info'!N36&lt;=$R$1,1,0),"")</f>
        <v/>
      </c>
      <c r="AG40" s="126" t="b">
        <f t="shared" si="16"/>
        <v>0</v>
      </c>
      <c r="AH40" s="126">
        <f t="shared" si="17"/>
        <v>0</v>
      </c>
      <c r="AJ40" s="126">
        <f t="shared" si="18"/>
        <v>0</v>
      </c>
      <c r="AK40" s="126">
        <f>IF('Member Info'!F36&gt;$R$1,1,0)</f>
        <v>0</v>
      </c>
      <c r="AL40" s="126" t="b">
        <f>IF(ISERROR(R40),ERROR.TYPE(#REF!)=ERROR.TYPE(R40),FALSE)</f>
        <v>0</v>
      </c>
      <c r="AM40" s="126" t="b">
        <f>IF(ISERROR(S40),ERROR.TYPE(#REF!)=ERROR.TYPE(S40),FALSE)</f>
        <v>0</v>
      </c>
      <c r="AN40" s="126">
        <f>IF(OR('Member Info'!F36&gt;=$S$1,'Member Info'!N36&gt;=$R$1),1,0)</f>
        <v>0</v>
      </c>
    </row>
    <row r="41" spans="1:40" x14ac:dyDescent="0.25">
      <c r="A41" s="4">
        <v>9</v>
      </c>
      <c r="B41" s="166">
        <f>'Member Info'!D37</f>
        <v>0</v>
      </c>
      <c r="C41" s="166">
        <f>'Member Info'!E37</f>
        <v>0</v>
      </c>
      <c r="D41" s="166" t="str">
        <f>'Member Info'!G37</f>
        <v/>
      </c>
      <c r="E41" s="167">
        <f>'Member Info'!B37</f>
        <v>0</v>
      </c>
      <c r="F41" s="244"/>
      <c r="G41" s="168" t="str">
        <f>IF(E41=0,"",
IF('Member Info'!$AM$19&lt;=$R$1,
SUMPRODUCT('Member Info'!L37+IF('Member Info'!H37&gt;'Member Info'!$AJ$12,'Member Info'!$AK$13,IF('Member Info'!H37&gt;'Member Info'!$AJ$11,'Member Info'!$AK$12,IF('Member Info'!H37&gt;'Member Info'!$AJ$10,'Member Info'!$AK$11,IF('Member Info'!H37&gt;'Member Info'!$AJ$9,'Member Info'!$AK$10,IF('Member Info'!H37&gt;'Member Info'!$AJ$8,'Member Info'!$AK$9,'Member Info'!$AK$8)))))),
SUMPRODUCT('Member Info'!L37+IF('Member Info'!H37&gt;'Member Info'!$AG$17,'Member Info'!$AH$18,IF('Member Info'!H37&gt;'Member Info'!$AG$16,'Member Info'!$AH$17,IF('Member Info'!H37&gt;'Member Info'!$AG$15,'Member Info'!$AH$16,IF('Member Info'!H37&gt;'Member Info'!$AG$14,'Member Info'!$AH$15,IF('Member Info'!H37&gt;'Member Info'!$AG$13,'Member Info'!$AH$14,IF('Member Info'!H37&gt;'Member Info'!$AG$12,'Member Info'!$AH$13,IF('Member Info'!H37&gt;'Member Info'!$AG$11,'Member Info'!$AH$12,IF('Member Info'!H37&gt;'Member Info'!$AG$10,'Member Info'!$AH$11,IF('Member Info'!H37&gt;'Member Info'!$AG$9,'Member Info'!$AH$10,IF('Member Info'!H37&gt;'Member Info'!$AG$8,'Member Info'!$AH$9,'Member Info'!$AH$8)))))))))))))</f>
        <v/>
      </c>
      <c r="H41" s="26"/>
      <c r="I41" s="26"/>
      <c r="J41" s="107" t="str">
        <f>IF(E41=0,"",IF('Member Info'!F37&gt;$S$1,CONCATENATE("Joined with practice on ", TEXT('Member Info'!F37, "DD/MM/YYYY")),IF('Member Info'!N37&lt;&gt;"",IF('Member Info'!N37&lt;$R$1,CONCATENATE("Left Scheme on ", TEXT('Member Info'!N37, "DD/MM/YYYY")),IF(ISERROR(G41),"Error Detected, No rate entered",IF(E41=0,"",IF(F41="","Error Detected, No Pensionable pay",IF(ISERROR(AB41)," Unknown Values entered.",IF(T41+U41&lt;1,"Acceptable",IF(R41+S41=200, "No Contributions Entered", IF(K41="","Error Detected, Choose reason&gt;",IF(X41="1",IF(T41=1,"Please Enter Deemed Pensionable Pay","Add Any Relevant Details Above"),"Please Give Details Above"))))))))),IF(ISERROR(G41),"Error Detected, No rate entered",IF(E41=0,"",IF(F41="","Error Detected, No Pensionable pay",IF(ISERROR(AB41)," Unknown Values entered.",IF(T41+U41&lt;1,"Acceptable",IF(R41+S41=200, "No Contributions Entered", IF(K41="","Error Detected, Choose reason&gt;",IF(X41="1",IF(T41=1,"Please Enter Deemed Pensionable Pay","Add relevant Details Above"),"Please give details Above")))))))))))</f>
        <v/>
      </c>
      <c r="K41" s="263"/>
      <c r="L41" s="93"/>
      <c r="M41" s="93" t="str">
        <f t="shared" si="4"/>
        <v/>
      </c>
      <c r="N41" s="96">
        <f t="shared" si="5"/>
        <v>0</v>
      </c>
      <c r="O41" s="96">
        <f t="shared" si="0"/>
        <v>0</v>
      </c>
      <c r="P41" s="220">
        <f>(ROUND((F41/100*'Member Info'!$W$2), 2))</f>
        <v>0</v>
      </c>
      <c r="Q41" s="220" t="e">
        <f t="shared" si="6"/>
        <v>#VALUE!</v>
      </c>
      <c r="R41" s="220" t="str">
        <f t="shared" si="7"/>
        <v/>
      </c>
      <c r="S41" s="229" t="str">
        <f t="shared" si="8"/>
        <v/>
      </c>
      <c r="T41" s="230" t="str">
        <f t="shared" si="9"/>
        <v/>
      </c>
      <c r="U41" s="230" t="str">
        <f t="shared" si="10"/>
        <v/>
      </c>
      <c r="V41" s="224">
        <f t="shared" si="11"/>
        <v>0</v>
      </c>
      <c r="W41" s="112">
        <f t="shared" si="12"/>
        <v>0</v>
      </c>
      <c r="X41" s="237" t="str">
        <f t="shared" si="1"/>
        <v/>
      </c>
      <c r="Y41" s="242" t="b">
        <f t="shared" si="2"/>
        <v>0</v>
      </c>
      <c r="Z41" s="237">
        <f t="shared" si="13"/>
        <v>0</v>
      </c>
      <c r="AA41" s="237">
        <f>IF('Member Info'!N37="",1,"")</f>
        <v>1</v>
      </c>
      <c r="AB41" s="245" t="e">
        <f t="shared" si="14"/>
        <v>#VALUE!</v>
      </c>
      <c r="AC41" s="132" t="str">
        <f t="shared" si="3"/>
        <v/>
      </c>
      <c r="AD41" s="126">
        <f t="shared" si="15"/>
        <v>1</v>
      </c>
      <c r="AE41" s="126" t="str">
        <f>IF('Member Info'!N37&lt;&gt;"",IF('Member Info'!N37&lt;=$R$1,1,0),"")</f>
        <v/>
      </c>
      <c r="AG41" s="126" t="b">
        <f t="shared" si="16"/>
        <v>0</v>
      </c>
      <c r="AH41" s="126">
        <f t="shared" si="17"/>
        <v>0</v>
      </c>
      <c r="AJ41" s="126">
        <f t="shared" si="18"/>
        <v>0</v>
      </c>
      <c r="AK41" s="126">
        <f>IF('Member Info'!F37&gt;$R$1,1,0)</f>
        <v>0</v>
      </c>
      <c r="AL41" s="126" t="b">
        <f>IF(ISERROR(R41),ERROR.TYPE(#REF!)=ERROR.TYPE(R41),FALSE)</f>
        <v>0</v>
      </c>
      <c r="AM41" s="126" t="b">
        <f>IF(ISERROR(S41),ERROR.TYPE(#REF!)=ERROR.TYPE(S41),FALSE)</f>
        <v>0</v>
      </c>
      <c r="AN41" s="126">
        <f>IF(OR('Member Info'!F37&gt;=$S$1,'Member Info'!N37&gt;=$R$1),1,0)</f>
        <v>0</v>
      </c>
    </row>
    <row r="42" spans="1:40" x14ac:dyDescent="0.25">
      <c r="A42" s="4">
        <v>10</v>
      </c>
      <c r="B42" s="166">
        <f>'Member Info'!D38</f>
        <v>0</v>
      </c>
      <c r="C42" s="166">
        <f>'Member Info'!E38</f>
        <v>0</v>
      </c>
      <c r="D42" s="166" t="str">
        <f>'Member Info'!G38</f>
        <v/>
      </c>
      <c r="E42" s="167">
        <f>'Member Info'!B38</f>
        <v>0</v>
      </c>
      <c r="F42" s="244"/>
      <c r="G42" s="168" t="str">
        <f>IF(E42=0,"",
IF('Member Info'!$AM$19&lt;=$R$1,
SUMPRODUCT('Member Info'!L38+IF('Member Info'!H38&gt;'Member Info'!$AJ$12,'Member Info'!$AK$13,IF('Member Info'!H38&gt;'Member Info'!$AJ$11,'Member Info'!$AK$12,IF('Member Info'!H38&gt;'Member Info'!$AJ$10,'Member Info'!$AK$11,IF('Member Info'!H38&gt;'Member Info'!$AJ$9,'Member Info'!$AK$10,IF('Member Info'!H38&gt;'Member Info'!$AJ$8,'Member Info'!$AK$9,'Member Info'!$AK$8)))))),
SUMPRODUCT('Member Info'!L38+IF('Member Info'!H38&gt;'Member Info'!$AG$17,'Member Info'!$AH$18,IF('Member Info'!H38&gt;'Member Info'!$AG$16,'Member Info'!$AH$17,IF('Member Info'!H38&gt;'Member Info'!$AG$15,'Member Info'!$AH$16,IF('Member Info'!H38&gt;'Member Info'!$AG$14,'Member Info'!$AH$15,IF('Member Info'!H38&gt;'Member Info'!$AG$13,'Member Info'!$AH$14,IF('Member Info'!H38&gt;'Member Info'!$AG$12,'Member Info'!$AH$13,IF('Member Info'!H38&gt;'Member Info'!$AG$11,'Member Info'!$AH$12,IF('Member Info'!H38&gt;'Member Info'!$AG$10,'Member Info'!$AH$11,IF('Member Info'!H38&gt;'Member Info'!$AG$9,'Member Info'!$AH$10,IF('Member Info'!H38&gt;'Member Info'!$AG$8,'Member Info'!$AH$9,'Member Info'!$AH$8)))))))))))))</f>
        <v/>
      </c>
      <c r="H42" s="26"/>
      <c r="I42" s="26"/>
      <c r="J42" s="107" t="str">
        <f>IF(E42=0,"",IF('Member Info'!F38&gt;$S$1,CONCATENATE("Joined with practice on ", TEXT('Member Info'!F38, "DD/MM/YYYY")),IF('Member Info'!N38&lt;&gt;"",IF('Member Info'!N38&lt;$R$1,CONCATENATE("Left Scheme on ", TEXT('Member Info'!N38, "DD/MM/YYYY")),IF(ISERROR(G42),"Error Detected, No rate entered",IF(E42=0,"",IF(F42="","Error Detected, No Pensionable pay",IF(ISERROR(AB42)," Unknown Values entered.",IF(T42+U42&lt;1,"Acceptable",IF(R42+S42=200, "No Contributions Entered", IF(K42="","Error Detected, Choose reason&gt;",IF(X42="1",IF(T42=1,"Please Enter Deemed Pensionable Pay","Add Any Relevant Details Above"),"Please Give Details Above"))))))))),IF(ISERROR(G42),"Error Detected, No rate entered",IF(E42=0,"",IF(F42="","Error Detected, No Pensionable pay",IF(ISERROR(AB42)," Unknown Values entered.",IF(T42+U42&lt;1,"Acceptable",IF(R42+S42=200, "No Contributions Entered", IF(K42="","Error Detected, Choose reason&gt;",IF(X42="1",IF(T42=1,"Please Enter Deemed Pensionable Pay","Add relevant Details Above"),"Please give details Above")))))))))))</f>
        <v/>
      </c>
      <c r="K42" s="263"/>
      <c r="L42" s="93"/>
      <c r="M42" s="93" t="str">
        <f>IF(E42=0,"",IF(ISERROR((F42+H42+I42)),0,IF((F42+H42+I42)&lt;1,0,1)))</f>
        <v/>
      </c>
      <c r="N42" s="96">
        <f>H42</f>
        <v>0</v>
      </c>
      <c r="O42" s="96">
        <f t="shared" si="0"/>
        <v>0</v>
      </c>
      <c r="P42" s="220">
        <f>(ROUND((F42/100*'Member Info'!$W$2), 2))</f>
        <v>0</v>
      </c>
      <c r="Q42" s="220" t="e">
        <f t="shared" si="6"/>
        <v>#VALUE!</v>
      </c>
      <c r="R42" s="220" t="str">
        <f t="shared" si="7"/>
        <v/>
      </c>
      <c r="S42" s="229" t="str">
        <f t="shared" si="8"/>
        <v/>
      </c>
      <c r="T42" s="230" t="str">
        <f t="shared" si="9"/>
        <v/>
      </c>
      <c r="U42" s="230" t="str">
        <f t="shared" si="10"/>
        <v/>
      </c>
      <c r="V42" s="224">
        <f t="shared" si="11"/>
        <v>0</v>
      </c>
      <c r="W42" s="112">
        <f t="shared" si="12"/>
        <v>0</v>
      </c>
      <c r="X42" s="237" t="str">
        <f t="shared" si="1"/>
        <v/>
      </c>
      <c r="Y42" s="242" t="b">
        <f t="shared" si="2"/>
        <v>0</v>
      </c>
      <c r="Z42" s="237">
        <f t="shared" si="13"/>
        <v>0</v>
      </c>
      <c r="AA42" s="237">
        <f>IF('Member Info'!N38="",1,"")</f>
        <v>1</v>
      </c>
      <c r="AB42" s="245" t="e">
        <f t="shared" si="14"/>
        <v>#VALUE!</v>
      </c>
      <c r="AC42" s="132" t="str">
        <f t="shared" si="3"/>
        <v/>
      </c>
      <c r="AD42" s="126">
        <f t="shared" si="15"/>
        <v>1</v>
      </c>
      <c r="AE42" s="126" t="str">
        <f>IF('Member Info'!N38&lt;&gt;"",IF('Member Info'!N38&lt;=$R$1,1,0),"")</f>
        <v/>
      </c>
      <c r="AG42" s="126" t="b">
        <f t="shared" si="16"/>
        <v>0</v>
      </c>
      <c r="AH42" s="126">
        <f t="shared" si="17"/>
        <v>0</v>
      </c>
      <c r="AJ42" s="126">
        <f t="shared" si="18"/>
        <v>0</v>
      </c>
      <c r="AK42" s="126">
        <f>IF('Member Info'!F38&gt;$R$1,1,0)</f>
        <v>0</v>
      </c>
      <c r="AL42" s="126" t="b">
        <f>IF(ISERROR(R42),ERROR.TYPE(#REF!)=ERROR.TYPE(R42),FALSE)</f>
        <v>0</v>
      </c>
      <c r="AM42" s="126" t="b">
        <f>IF(ISERROR(S42),ERROR.TYPE(#REF!)=ERROR.TYPE(S42),FALSE)</f>
        <v>0</v>
      </c>
      <c r="AN42" s="126">
        <f>IF(OR('Member Info'!F38&gt;=$S$1,'Member Info'!N38&gt;=$R$1),1,0)</f>
        <v>0</v>
      </c>
    </row>
    <row r="43" spans="1:40" x14ac:dyDescent="0.25">
      <c r="A43" s="4">
        <v>11</v>
      </c>
      <c r="B43" s="166">
        <f>'Member Info'!D39</f>
        <v>0</v>
      </c>
      <c r="C43" s="166">
        <f>'Member Info'!E39</f>
        <v>0</v>
      </c>
      <c r="D43" s="166" t="str">
        <f>'Member Info'!G39</f>
        <v/>
      </c>
      <c r="E43" s="167">
        <f>'Member Info'!B39</f>
        <v>0</v>
      </c>
      <c r="F43" s="244"/>
      <c r="G43" s="168" t="str">
        <f>IF(E43=0,"",
IF('Member Info'!$AM$19&lt;=$R$1,
SUMPRODUCT('Member Info'!L39+IF('Member Info'!H39&gt;'Member Info'!$AJ$12,'Member Info'!$AK$13,IF('Member Info'!H39&gt;'Member Info'!$AJ$11,'Member Info'!$AK$12,IF('Member Info'!H39&gt;'Member Info'!$AJ$10,'Member Info'!$AK$11,IF('Member Info'!H39&gt;'Member Info'!$AJ$9,'Member Info'!$AK$10,IF('Member Info'!H39&gt;'Member Info'!$AJ$8,'Member Info'!$AK$9,'Member Info'!$AK$8)))))),
SUMPRODUCT('Member Info'!L39+IF('Member Info'!H39&gt;'Member Info'!$AG$17,'Member Info'!$AH$18,IF('Member Info'!H39&gt;'Member Info'!$AG$16,'Member Info'!$AH$17,IF('Member Info'!H39&gt;'Member Info'!$AG$15,'Member Info'!$AH$16,IF('Member Info'!H39&gt;'Member Info'!$AG$14,'Member Info'!$AH$15,IF('Member Info'!H39&gt;'Member Info'!$AG$13,'Member Info'!$AH$14,IF('Member Info'!H39&gt;'Member Info'!$AG$12,'Member Info'!$AH$13,IF('Member Info'!H39&gt;'Member Info'!$AG$11,'Member Info'!$AH$12,IF('Member Info'!H39&gt;'Member Info'!$AG$10,'Member Info'!$AH$11,IF('Member Info'!H39&gt;'Member Info'!$AG$9,'Member Info'!$AH$10,IF('Member Info'!H39&gt;'Member Info'!$AG$8,'Member Info'!$AH$9,'Member Info'!$AH$8)))))))))))))</f>
        <v/>
      </c>
      <c r="H43" s="26"/>
      <c r="I43" s="26"/>
      <c r="J43" s="107" t="str">
        <f>IF(E43=0,"",IF('Member Info'!F39&gt;$S$1,CONCATENATE("Joined with practice on ", TEXT('Member Info'!F39, "DD/MM/YYYY")),IF('Member Info'!N39&lt;&gt;"",IF('Member Info'!N39&lt;$R$1,CONCATENATE("Left Scheme on ", TEXT('Member Info'!N39, "DD/MM/YYYY")),IF(ISERROR(G43),"Error Detected, No rate entered",IF(E43=0,"",IF(F43="","Error Detected, No Pensionable pay",IF(ISERROR(AB43)," Unknown Values entered.",IF(T43+U43&lt;1,"Acceptable",IF(R43+S43=200, "No Contributions Entered", IF(K43="","Error Detected, Choose reason&gt;",IF(X43="1",IF(T43=1,"Please Enter Deemed Pensionable Pay","Add Any Relevant Details Above"),"Please Give Details Above"))))))))),IF(ISERROR(G43),"Error Detected, No rate entered",IF(E43=0,"",IF(F43="","Error Detected, No Pensionable pay",IF(ISERROR(AB43)," Unknown Values entered.",IF(T43+U43&lt;1,"Acceptable",IF(R43+S43=200, "No Contributions Entered", IF(K43="","Error Detected, Choose reason&gt;",IF(X43="1",IF(T43=1,"Please Enter Deemed Pensionable Pay","Add relevant Details Above"),"Please give details Above")))))))))))</f>
        <v/>
      </c>
      <c r="K43" s="263"/>
      <c r="L43" s="93"/>
      <c r="M43" s="93" t="str">
        <f t="shared" si="4"/>
        <v/>
      </c>
      <c r="N43" s="96">
        <f t="shared" si="5"/>
        <v>0</v>
      </c>
      <c r="O43" s="96">
        <f t="shared" si="0"/>
        <v>0</v>
      </c>
      <c r="P43" s="220">
        <f>(ROUND((F43/100*'Member Info'!$W$2), 2))</f>
        <v>0</v>
      </c>
      <c r="Q43" s="220" t="e">
        <f t="shared" si="6"/>
        <v>#VALUE!</v>
      </c>
      <c r="R43" s="220" t="str">
        <f t="shared" si="7"/>
        <v/>
      </c>
      <c r="S43" s="229" t="str">
        <f t="shared" si="8"/>
        <v/>
      </c>
      <c r="T43" s="230" t="str">
        <f t="shared" si="9"/>
        <v/>
      </c>
      <c r="U43" s="230" t="str">
        <f t="shared" si="10"/>
        <v/>
      </c>
      <c r="V43" s="224">
        <f t="shared" si="11"/>
        <v>0</v>
      </c>
      <c r="W43" s="112">
        <f t="shared" si="12"/>
        <v>0</v>
      </c>
      <c r="X43" s="237" t="str">
        <f t="shared" si="1"/>
        <v/>
      </c>
      <c r="Y43" s="242" t="b">
        <f t="shared" si="2"/>
        <v>0</v>
      </c>
      <c r="Z43" s="237">
        <f t="shared" si="13"/>
        <v>0</v>
      </c>
      <c r="AA43" s="237">
        <f>IF('Member Info'!N39="",1,"")</f>
        <v>1</v>
      </c>
      <c r="AB43" s="245" t="e">
        <f t="shared" si="14"/>
        <v>#VALUE!</v>
      </c>
      <c r="AC43" s="132" t="str">
        <f t="shared" si="3"/>
        <v/>
      </c>
      <c r="AD43" s="126">
        <f t="shared" si="15"/>
        <v>1</v>
      </c>
      <c r="AE43" s="126" t="str">
        <f>IF('Member Info'!N39&lt;&gt;"",IF('Member Info'!N39&lt;=$R$1,1,0),"")</f>
        <v/>
      </c>
      <c r="AG43" s="126" t="b">
        <f t="shared" si="16"/>
        <v>0</v>
      </c>
      <c r="AH43" s="126">
        <f t="shared" si="17"/>
        <v>0</v>
      </c>
      <c r="AJ43" s="126">
        <f t="shared" si="18"/>
        <v>0</v>
      </c>
      <c r="AK43" s="126">
        <f>IF('Member Info'!F39&gt;$R$1,1,0)</f>
        <v>0</v>
      </c>
      <c r="AL43" s="126" t="b">
        <f>IF(ISERROR(R43),ERROR.TYPE(#REF!)=ERROR.TYPE(R43),FALSE)</f>
        <v>0</v>
      </c>
      <c r="AM43" s="126" t="b">
        <f>IF(ISERROR(S43),ERROR.TYPE(#REF!)=ERROR.TYPE(S43),FALSE)</f>
        <v>0</v>
      </c>
      <c r="AN43" s="126">
        <f>IF(OR('Member Info'!F39&gt;=$S$1,'Member Info'!N39&gt;=$R$1),1,0)</f>
        <v>0</v>
      </c>
    </row>
    <row r="44" spans="1:40" x14ac:dyDescent="0.25">
      <c r="A44" s="4">
        <v>12</v>
      </c>
      <c r="B44" s="166">
        <f>'Member Info'!D40</f>
        <v>0</v>
      </c>
      <c r="C44" s="166">
        <f>'Member Info'!E40</f>
        <v>0</v>
      </c>
      <c r="D44" s="166" t="str">
        <f>'Member Info'!G40</f>
        <v/>
      </c>
      <c r="E44" s="167">
        <f>'Member Info'!B40</f>
        <v>0</v>
      </c>
      <c r="F44" s="244"/>
      <c r="G44" s="168" t="str">
        <f>IF(E44=0,"",
IF('Member Info'!$AM$19&lt;=$R$1,
SUMPRODUCT('Member Info'!L40+IF('Member Info'!H40&gt;'Member Info'!$AJ$12,'Member Info'!$AK$13,IF('Member Info'!H40&gt;'Member Info'!$AJ$11,'Member Info'!$AK$12,IF('Member Info'!H40&gt;'Member Info'!$AJ$10,'Member Info'!$AK$11,IF('Member Info'!H40&gt;'Member Info'!$AJ$9,'Member Info'!$AK$10,IF('Member Info'!H40&gt;'Member Info'!$AJ$8,'Member Info'!$AK$9,'Member Info'!$AK$8)))))),
SUMPRODUCT('Member Info'!L40+IF('Member Info'!H40&gt;'Member Info'!$AG$17,'Member Info'!$AH$18,IF('Member Info'!H40&gt;'Member Info'!$AG$16,'Member Info'!$AH$17,IF('Member Info'!H40&gt;'Member Info'!$AG$15,'Member Info'!$AH$16,IF('Member Info'!H40&gt;'Member Info'!$AG$14,'Member Info'!$AH$15,IF('Member Info'!H40&gt;'Member Info'!$AG$13,'Member Info'!$AH$14,IF('Member Info'!H40&gt;'Member Info'!$AG$12,'Member Info'!$AH$13,IF('Member Info'!H40&gt;'Member Info'!$AG$11,'Member Info'!$AH$12,IF('Member Info'!H40&gt;'Member Info'!$AG$10,'Member Info'!$AH$11,IF('Member Info'!H40&gt;'Member Info'!$AG$9,'Member Info'!$AH$10,IF('Member Info'!H40&gt;'Member Info'!$AG$8,'Member Info'!$AH$9,'Member Info'!$AH$8)))))))))))))</f>
        <v/>
      </c>
      <c r="H44" s="26"/>
      <c r="I44" s="26"/>
      <c r="J44" s="107" t="str">
        <f>IF(E44=0,"",IF('Member Info'!F40&gt;$S$1,CONCATENATE("Joined with practice on ", TEXT('Member Info'!F40, "DD/MM/YYYY")),IF('Member Info'!N40&lt;&gt;"",IF('Member Info'!N40&lt;$R$1,CONCATENATE("Left Scheme on ", TEXT('Member Info'!N40, "DD/MM/YYYY")),IF(ISERROR(G44),"Error Detected, No rate entered",IF(E44=0,"",IF(F44="","Error Detected, No Pensionable pay",IF(ISERROR(AB44)," Unknown Values entered.",IF(T44+U44&lt;1,"Acceptable",IF(R44+S44=200, "No Contributions Entered", IF(K44="","Error Detected, Choose reason&gt;",IF(X44="1",IF(T44=1,"Please Enter Deemed Pensionable Pay","Add Any Relevant Details Above"),"Please Give Details Above"))))))))),IF(ISERROR(G44),"Error Detected, No rate entered",IF(E44=0,"",IF(F44="","Error Detected, No Pensionable pay",IF(ISERROR(AB44)," Unknown Values entered.",IF(T44+U44&lt;1,"Acceptable",IF(R44+S44=200, "No Contributions Entered", IF(K44="","Error Detected, Choose reason&gt;",IF(X44="1",IF(T44=1,"Please Enter Deemed Pensionable Pay","Add relevant Details Above"),"Please give details Above")))))))))))</f>
        <v/>
      </c>
      <c r="K44" s="263"/>
      <c r="L44" s="93"/>
      <c r="M44" s="93" t="str">
        <f t="shared" si="4"/>
        <v/>
      </c>
      <c r="N44" s="96">
        <f t="shared" si="5"/>
        <v>0</v>
      </c>
      <c r="O44" s="96">
        <f t="shared" si="0"/>
        <v>0</v>
      </c>
      <c r="P44" s="220">
        <f>(ROUND((F44/100*'Member Info'!$W$2), 2))</f>
        <v>0</v>
      </c>
      <c r="Q44" s="220" t="e">
        <f t="shared" si="6"/>
        <v>#VALUE!</v>
      </c>
      <c r="R44" s="220" t="str">
        <f t="shared" si="7"/>
        <v/>
      </c>
      <c r="S44" s="229" t="str">
        <f t="shared" si="8"/>
        <v/>
      </c>
      <c r="T44" s="230" t="str">
        <f t="shared" si="9"/>
        <v/>
      </c>
      <c r="U44" s="230" t="str">
        <f t="shared" si="10"/>
        <v/>
      </c>
      <c r="V44" s="224">
        <f t="shared" si="11"/>
        <v>0</v>
      </c>
      <c r="W44" s="112">
        <f t="shared" si="12"/>
        <v>0</v>
      </c>
      <c r="X44" s="237" t="str">
        <f t="shared" si="1"/>
        <v/>
      </c>
      <c r="Y44" s="242" t="b">
        <f t="shared" si="2"/>
        <v>0</v>
      </c>
      <c r="Z44" s="237">
        <f t="shared" si="13"/>
        <v>0</v>
      </c>
      <c r="AA44" s="237">
        <f>IF('Member Info'!N40="",1,"")</f>
        <v>1</v>
      </c>
      <c r="AB44" s="245" t="e">
        <f t="shared" si="14"/>
        <v>#VALUE!</v>
      </c>
      <c r="AC44" s="132" t="str">
        <f t="shared" si="3"/>
        <v/>
      </c>
      <c r="AD44" s="126">
        <f t="shared" si="15"/>
        <v>1</v>
      </c>
      <c r="AE44" s="126" t="str">
        <f>IF('Member Info'!N40&lt;&gt;"",IF('Member Info'!N40&lt;=$R$1,1,0),"")</f>
        <v/>
      </c>
      <c r="AG44" s="126" t="b">
        <f t="shared" si="16"/>
        <v>0</v>
      </c>
      <c r="AH44" s="126">
        <f t="shared" si="17"/>
        <v>0</v>
      </c>
      <c r="AJ44" s="126">
        <f t="shared" si="18"/>
        <v>0</v>
      </c>
      <c r="AK44" s="126">
        <f>IF('Member Info'!F40&gt;$R$1,1,0)</f>
        <v>0</v>
      </c>
      <c r="AL44" s="126" t="b">
        <f>IF(ISERROR(R44),ERROR.TYPE(#REF!)=ERROR.TYPE(R44),FALSE)</f>
        <v>0</v>
      </c>
      <c r="AM44" s="126" t="b">
        <f>IF(ISERROR(S44),ERROR.TYPE(#REF!)=ERROR.TYPE(S44),FALSE)</f>
        <v>0</v>
      </c>
      <c r="AN44" s="126">
        <f>IF(OR('Member Info'!F40&gt;=$S$1,'Member Info'!N40&gt;=$R$1),1,0)</f>
        <v>0</v>
      </c>
    </row>
    <row r="45" spans="1:40" x14ac:dyDescent="0.25">
      <c r="A45" s="4">
        <v>13</v>
      </c>
      <c r="B45" s="166">
        <f>'Member Info'!D41</f>
        <v>0</v>
      </c>
      <c r="C45" s="166">
        <f>'Member Info'!E41</f>
        <v>0</v>
      </c>
      <c r="D45" s="166" t="str">
        <f>'Member Info'!G41</f>
        <v/>
      </c>
      <c r="E45" s="167">
        <f>'Member Info'!B41</f>
        <v>0</v>
      </c>
      <c r="F45" s="244"/>
      <c r="G45" s="168" t="str">
        <f>IF(E45=0,"",
IF('Member Info'!$AM$19&lt;=$R$1,
SUMPRODUCT('Member Info'!L41+IF('Member Info'!H41&gt;'Member Info'!$AJ$12,'Member Info'!$AK$13,IF('Member Info'!H41&gt;'Member Info'!$AJ$11,'Member Info'!$AK$12,IF('Member Info'!H41&gt;'Member Info'!$AJ$10,'Member Info'!$AK$11,IF('Member Info'!H41&gt;'Member Info'!$AJ$9,'Member Info'!$AK$10,IF('Member Info'!H41&gt;'Member Info'!$AJ$8,'Member Info'!$AK$9,'Member Info'!$AK$8)))))),
SUMPRODUCT('Member Info'!L41+IF('Member Info'!H41&gt;'Member Info'!$AG$17,'Member Info'!$AH$18,IF('Member Info'!H41&gt;'Member Info'!$AG$16,'Member Info'!$AH$17,IF('Member Info'!H41&gt;'Member Info'!$AG$15,'Member Info'!$AH$16,IF('Member Info'!H41&gt;'Member Info'!$AG$14,'Member Info'!$AH$15,IF('Member Info'!H41&gt;'Member Info'!$AG$13,'Member Info'!$AH$14,IF('Member Info'!H41&gt;'Member Info'!$AG$12,'Member Info'!$AH$13,IF('Member Info'!H41&gt;'Member Info'!$AG$11,'Member Info'!$AH$12,IF('Member Info'!H41&gt;'Member Info'!$AG$10,'Member Info'!$AH$11,IF('Member Info'!H41&gt;'Member Info'!$AG$9,'Member Info'!$AH$10,IF('Member Info'!H41&gt;'Member Info'!$AG$8,'Member Info'!$AH$9,'Member Info'!$AH$8)))))))))))))</f>
        <v/>
      </c>
      <c r="H45" s="26"/>
      <c r="I45" s="26"/>
      <c r="J45" s="107" t="str">
        <f>IF(E45=0,"",IF('Member Info'!F41&gt;$S$1,CONCATENATE("Joined with practice on ", TEXT('Member Info'!F41, "DD/MM/YYYY")),IF('Member Info'!N41&lt;&gt;"",IF('Member Info'!N41&lt;$R$1,CONCATENATE("Left Scheme on ", TEXT('Member Info'!N41, "DD/MM/YYYY")),IF(ISERROR(G45),"Error Detected, No rate entered",IF(E45=0,"",IF(F45="","Error Detected, No Pensionable pay",IF(ISERROR(AB45)," Unknown Values entered.",IF(T45+U45&lt;1,"Acceptable",IF(R45+S45=200, "No Contributions Entered", IF(K45="","Error Detected, Choose reason&gt;",IF(X45="1",IF(T45=1,"Please Enter Deemed Pensionable Pay","Add Any Relevant Details Above"),"Please Give Details Above"))))))))),IF(ISERROR(G45),"Error Detected, No rate entered",IF(E45=0,"",IF(F45="","Error Detected, No Pensionable pay",IF(ISERROR(AB45)," Unknown Values entered.",IF(T45+U45&lt;1,"Acceptable",IF(R45+S45=200, "No Contributions Entered", IF(K45="","Error Detected, Choose reason&gt;",IF(X45="1",IF(T45=1,"Please Enter Deemed Pensionable Pay","Add relevant Details Above"),"Please give details Above")))))))))))</f>
        <v/>
      </c>
      <c r="K45" s="263"/>
      <c r="L45" s="93"/>
      <c r="M45" s="93" t="str">
        <f t="shared" si="4"/>
        <v/>
      </c>
      <c r="N45" s="96">
        <f t="shared" si="5"/>
        <v>0</v>
      </c>
      <c r="O45" s="96">
        <f t="shared" si="0"/>
        <v>0</v>
      </c>
      <c r="P45" s="220">
        <f>(ROUND((F45/100*'Member Info'!$W$2), 2))</f>
        <v>0</v>
      </c>
      <c r="Q45" s="220" t="e">
        <f t="shared" si="6"/>
        <v>#VALUE!</v>
      </c>
      <c r="R45" s="220" t="str">
        <f t="shared" si="7"/>
        <v/>
      </c>
      <c r="S45" s="229" t="str">
        <f t="shared" si="8"/>
        <v/>
      </c>
      <c r="T45" s="230" t="str">
        <f t="shared" si="9"/>
        <v/>
      </c>
      <c r="U45" s="230" t="str">
        <f t="shared" si="10"/>
        <v/>
      </c>
      <c r="V45" s="224">
        <f t="shared" si="11"/>
        <v>0</v>
      </c>
      <c r="W45" s="112">
        <f t="shared" si="12"/>
        <v>0</v>
      </c>
      <c r="X45" s="237" t="str">
        <f t="shared" si="1"/>
        <v/>
      </c>
      <c r="Y45" s="242" t="b">
        <f t="shared" si="2"/>
        <v>0</v>
      </c>
      <c r="Z45" s="237">
        <f t="shared" si="13"/>
        <v>0</v>
      </c>
      <c r="AA45" s="237">
        <f>IF('Member Info'!N41="",1,"")</f>
        <v>1</v>
      </c>
      <c r="AB45" s="245" t="e">
        <f t="shared" si="14"/>
        <v>#VALUE!</v>
      </c>
      <c r="AC45" s="132" t="str">
        <f t="shared" si="3"/>
        <v/>
      </c>
      <c r="AD45" s="126">
        <f t="shared" si="15"/>
        <v>1</v>
      </c>
      <c r="AE45" s="126" t="str">
        <f>IF('Member Info'!N41&lt;&gt;"",IF('Member Info'!N41&lt;=$R$1,1,0),"")</f>
        <v/>
      </c>
      <c r="AG45" s="126" t="b">
        <f t="shared" si="16"/>
        <v>0</v>
      </c>
      <c r="AH45" s="126">
        <f t="shared" si="17"/>
        <v>0</v>
      </c>
      <c r="AJ45" s="126">
        <f t="shared" si="18"/>
        <v>0</v>
      </c>
      <c r="AK45" s="126">
        <f>IF('Member Info'!F41&gt;$R$1,1,0)</f>
        <v>0</v>
      </c>
      <c r="AL45" s="126" t="b">
        <f>IF(ISERROR(R45),ERROR.TYPE(#REF!)=ERROR.TYPE(R45),FALSE)</f>
        <v>0</v>
      </c>
      <c r="AM45" s="126" t="b">
        <f>IF(ISERROR(S45),ERROR.TYPE(#REF!)=ERROR.TYPE(S45),FALSE)</f>
        <v>0</v>
      </c>
      <c r="AN45" s="126">
        <f>IF(OR('Member Info'!F41&gt;=$S$1,'Member Info'!N41&gt;=$R$1),1,0)</f>
        <v>0</v>
      </c>
    </row>
    <row r="46" spans="1:40" x14ac:dyDescent="0.25">
      <c r="A46" s="4">
        <v>14</v>
      </c>
      <c r="B46" s="166">
        <f>'Member Info'!D42</f>
        <v>0</v>
      </c>
      <c r="C46" s="166">
        <f>'Member Info'!E42</f>
        <v>0</v>
      </c>
      <c r="D46" s="166" t="str">
        <f>'Member Info'!G42</f>
        <v/>
      </c>
      <c r="E46" s="167">
        <f>'Member Info'!B42</f>
        <v>0</v>
      </c>
      <c r="F46" s="244"/>
      <c r="G46" s="168" t="str">
        <f>IF(E46=0,"",
IF('Member Info'!$AM$19&lt;=$R$1,
SUMPRODUCT('Member Info'!L42+IF('Member Info'!H42&gt;'Member Info'!$AJ$12,'Member Info'!$AK$13,IF('Member Info'!H42&gt;'Member Info'!$AJ$11,'Member Info'!$AK$12,IF('Member Info'!H42&gt;'Member Info'!$AJ$10,'Member Info'!$AK$11,IF('Member Info'!H42&gt;'Member Info'!$AJ$9,'Member Info'!$AK$10,IF('Member Info'!H42&gt;'Member Info'!$AJ$8,'Member Info'!$AK$9,'Member Info'!$AK$8)))))),
SUMPRODUCT('Member Info'!L42+IF('Member Info'!H42&gt;'Member Info'!$AG$17,'Member Info'!$AH$18,IF('Member Info'!H42&gt;'Member Info'!$AG$16,'Member Info'!$AH$17,IF('Member Info'!H42&gt;'Member Info'!$AG$15,'Member Info'!$AH$16,IF('Member Info'!H42&gt;'Member Info'!$AG$14,'Member Info'!$AH$15,IF('Member Info'!H42&gt;'Member Info'!$AG$13,'Member Info'!$AH$14,IF('Member Info'!H42&gt;'Member Info'!$AG$12,'Member Info'!$AH$13,IF('Member Info'!H42&gt;'Member Info'!$AG$11,'Member Info'!$AH$12,IF('Member Info'!H42&gt;'Member Info'!$AG$10,'Member Info'!$AH$11,IF('Member Info'!H42&gt;'Member Info'!$AG$9,'Member Info'!$AH$10,IF('Member Info'!H42&gt;'Member Info'!$AG$8,'Member Info'!$AH$9,'Member Info'!$AH$8)))))))))))))</f>
        <v/>
      </c>
      <c r="H46" s="26"/>
      <c r="I46" s="26"/>
      <c r="J46" s="107" t="str">
        <f>IF(E46=0,"",IF('Member Info'!F42&gt;$S$1,CONCATENATE("Joined with practice on ", TEXT('Member Info'!F42, "DD/MM/YYYY")),IF('Member Info'!N42&lt;&gt;"",IF('Member Info'!N42&lt;$R$1,CONCATENATE("Left Scheme on ", TEXT('Member Info'!N42, "DD/MM/YYYY")),IF(ISERROR(G46),"Error Detected, No rate entered",IF(E46=0,"",IF(F46="","Error Detected, No Pensionable pay",IF(ISERROR(AB46)," Unknown Values entered.",IF(T46+U46&lt;1,"Acceptable",IF(R46+S46=200, "No Contributions Entered", IF(K46="","Error Detected, Choose reason&gt;",IF(X46="1",IF(T46=1,"Please Enter Deemed Pensionable Pay","Add Any Relevant Details Above"),"Please Give Details Above"))))))))),IF(ISERROR(G46),"Error Detected, No rate entered",IF(E46=0,"",IF(F46="","Error Detected, No Pensionable pay",IF(ISERROR(AB46)," Unknown Values entered.",IF(T46+U46&lt;1,"Acceptable",IF(R46+S46=200, "No Contributions Entered", IF(K46="","Error Detected, Choose reason&gt;",IF(X46="1",IF(T46=1,"Please Enter Deemed Pensionable Pay","Add relevant Details Above"),"Please give details Above")))))))))))</f>
        <v/>
      </c>
      <c r="K46" s="263"/>
      <c r="L46" s="93"/>
      <c r="M46" s="93" t="str">
        <f>IF(E46=0,"",IF(ISERROR((F46+H46+I46)),0,IF((F46+H46+I46)&lt;1,0,1)))</f>
        <v/>
      </c>
      <c r="N46" s="96">
        <f t="shared" si="5"/>
        <v>0</v>
      </c>
      <c r="O46" s="96">
        <f t="shared" si="0"/>
        <v>0</v>
      </c>
      <c r="P46" s="220">
        <f>(ROUND((F46/100*'Member Info'!$W$2), 2))</f>
        <v>0</v>
      </c>
      <c r="Q46" s="220" t="e">
        <f>ROUND((F46/100*G46),2)</f>
        <v>#VALUE!</v>
      </c>
      <c r="R46" s="220" t="str">
        <f t="shared" si="7"/>
        <v/>
      </c>
      <c r="S46" s="229" t="str">
        <f t="shared" si="8"/>
        <v/>
      </c>
      <c r="T46" s="230" t="str">
        <f t="shared" si="9"/>
        <v/>
      </c>
      <c r="U46" s="230" t="str">
        <f t="shared" si="10"/>
        <v/>
      </c>
      <c r="V46" s="224">
        <f>IF(E46=0,0,IF(F46="",1,0))</f>
        <v>0</v>
      </c>
      <c r="W46" s="112">
        <f t="shared" si="12"/>
        <v>0</v>
      </c>
      <c r="X46" s="237" t="str">
        <f t="shared" si="1"/>
        <v/>
      </c>
      <c r="Y46" s="242" t="b">
        <f t="shared" si="2"/>
        <v>0</v>
      </c>
      <c r="Z46" s="237">
        <f t="shared" si="13"/>
        <v>0</v>
      </c>
      <c r="AA46" s="237">
        <f>IF('Member Info'!N42="",1,"")</f>
        <v>1</v>
      </c>
      <c r="AB46" s="245" t="e">
        <f t="shared" si="14"/>
        <v>#VALUE!</v>
      </c>
      <c r="AC46" s="132" t="str">
        <f t="shared" si="3"/>
        <v/>
      </c>
      <c r="AD46" s="126">
        <f t="shared" si="15"/>
        <v>1</v>
      </c>
      <c r="AE46" s="126" t="str">
        <f>IF('Member Info'!N42&lt;&gt;"",IF('Member Info'!N42&lt;=$R$1,1,0),"")</f>
        <v/>
      </c>
      <c r="AG46" s="126" t="b">
        <f t="shared" si="16"/>
        <v>0</v>
      </c>
      <c r="AH46" s="126">
        <f t="shared" si="17"/>
        <v>0</v>
      </c>
      <c r="AJ46" s="126">
        <f t="shared" si="18"/>
        <v>0</v>
      </c>
      <c r="AK46" s="126">
        <f>IF('Member Info'!F42&gt;$R$1,1,0)</f>
        <v>0</v>
      </c>
      <c r="AL46" s="126" t="b">
        <f>IF(ISERROR(R46),ERROR.TYPE(#REF!)=ERROR.TYPE(R46),FALSE)</f>
        <v>0</v>
      </c>
      <c r="AM46" s="126" t="b">
        <f>IF(ISERROR(S46),ERROR.TYPE(#REF!)=ERROR.TYPE(S46),FALSE)</f>
        <v>0</v>
      </c>
      <c r="AN46" s="126">
        <f>IF(OR('Member Info'!F42&gt;=$S$1,'Member Info'!N42&gt;=$R$1),1,0)</f>
        <v>0</v>
      </c>
    </row>
    <row r="47" spans="1:40" x14ac:dyDescent="0.25">
      <c r="A47" s="4">
        <v>15</v>
      </c>
      <c r="B47" s="166">
        <f>'Member Info'!D43</f>
        <v>0</v>
      </c>
      <c r="C47" s="166">
        <f>'Member Info'!E43</f>
        <v>0</v>
      </c>
      <c r="D47" s="166" t="str">
        <f>'Member Info'!G43</f>
        <v/>
      </c>
      <c r="E47" s="167">
        <f>'Member Info'!B43</f>
        <v>0</v>
      </c>
      <c r="F47" s="244"/>
      <c r="G47" s="168" t="str">
        <f>IF(E47=0,"",
IF('Member Info'!$AM$19&lt;=$R$1,
SUMPRODUCT('Member Info'!L43+IF('Member Info'!H43&gt;'Member Info'!$AJ$12,'Member Info'!$AK$13,IF('Member Info'!H43&gt;'Member Info'!$AJ$11,'Member Info'!$AK$12,IF('Member Info'!H43&gt;'Member Info'!$AJ$10,'Member Info'!$AK$11,IF('Member Info'!H43&gt;'Member Info'!$AJ$9,'Member Info'!$AK$10,IF('Member Info'!H43&gt;'Member Info'!$AJ$8,'Member Info'!$AK$9,'Member Info'!$AK$8)))))),
SUMPRODUCT('Member Info'!L43+IF('Member Info'!H43&gt;'Member Info'!$AG$17,'Member Info'!$AH$18,IF('Member Info'!H43&gt;'Member Info'!$AG$16,'Member Info'!$AH$17,IF('Member Info'!H43&gt;'Member Info'!$AG$15,'Member Info'!$AH$16,IF('Member Info'!H43&gt;'Member Info'!$AG$14,'Member Info'!$AH$15,IF('Member Info'!H43&gt;'Member Info'!$AG$13,'Member Info'!$AH$14,IF('Member Info'!H43&gt;'Member Info'!$AG$12,'Member Info'!$AH$13,IF('Member Info'!H43&gt;'Member Info'!$AG$11,'Member Info'!$AH$12,IF('Member Info'!H43&gt;'Member Info'!$AG$10,'Member Info'!$AH$11,IF('Member Info'!H43&gt;'Member Info'!$AG$9,'Member Info'!$AH$10,IF('Member Info'!H43&gt;'Member Info'!$AG$8,'Member Info'!$AH$9,'Member Info'!$AH$8)))))))))))))</f>
        <v/>
      </c>
      <c r="H47" s="26"/>
      <c r="I47" s="26"/>
      <c r="J47" s="107" t="str">
        <f>IF(E47=0,"",IF('Member Info'!F43&gt;$S$1,CONCATENATE("Joined with practice on ", TEXT('Member Info'!F43, "DD/MM/YYYY")),IF('Member Info'!N43&lt;&gt;"",IF('Member Info'!N43&lt;$R$1,CONCATENATE("Left Scheme on ", TEXT('Member Info'!N43, "DD/MM/YYYY")),IF(ISERROR(G47),"Error Detected, No rate entered",IF(E47=0,"",IF(F47="","Error Detected, No Pensionable pay",IF(ISERROR(AB47)," Unknown Values entered.",IF(T47+U47&lt;1,"Acceptable",IF(R47+S47=200, "No Contributions Entered", IF(K47="","Error Detected, Choose reason&gt;",IF(X47="1",IF(T47=1,"Please Enter Deemed Pensionable Pay","Add Any Relevant Details Above"),"Please Give Details Above"))))))))),IF(ISERROR(G47),"Error Detected, No rate entered",IF(E47=0,"",IF(F47="","Error Detected, No Pensionable pay",IF(ISERROR(AB47)," Unknown Values entered.",IF(T47+U47&lt;1,"Acceptable",IF(R47+S47=200, "No Contributions Entered", IF(K47="","Error Detected, Choose reason&gt;",IF(X47="1",IF(T47=1,"Please Enter Deemed Pensionable Pay","Add relevant Details Above"),"Please give details Above")))))))))))</f>
        <v/>
      </c>
      <c r="K47" s="263"/>
      <c r="L47" s="93"/>
      <c r="M47" s="93" t="str">
        <f t="shared" si="4"/>
        <v/>
      </c>
      <c r="N47" s="96">
        <f t="shared" si="5"/>
        <v>0</v>
      </c>
      <c r="O47" s="96">
        <f t="shared" si="0"/>
        <v>0</v>
      </c>
      <c r="P47" s="220">
        <f>(ROUND((F47/100*'Member Info'!$W$2), 2))</f>
        <v>0</v>
      </c>
      <c r="Q47" s="220" t="e">
        <f t="shared" si="6"/>
        <v>#VALUE!</v>
      </c>
      <c r="R47" s="220" t="str">
        <f t="shared" si="7"/>
        <v/>
      </c>
      <c r="S47" s="229" t="str">
        <f t="shared" si="8"/>
        <v/>
      </c>
      <c r="T47" s="230" t="str">
        <f t="shared" si="9"/>
        <v/>
      </c>
      <c r="U47" s="230" t="str">
        <f t="shared" si="10"/>
        <v/>
      </c>
      <c r="V47" s="224">
        <f t="shared" si="11"/>
        <v>0</v>
      </c>
      <c r="W47" s="112">
        <f t="shared" si="12"/>
        <v>0</v>
      </c>
      <c r="X47" s="237" t="str">
        <f t="shared" si="1"/>
        <v/>
      </c>
      <c r="Y47" s="242" t="b">
        <f t="shared" si="2"/>
        <v>0</v>
      </c>
      <c r="Z47" s="237">
        <f t="shared" si="13"/>
        <v>0</v>
      </c>
      <c r="AA47" s="237">
        <f>IF('Member Info'!N43="",1,"")</f>
        <v>1</v>
      </c>
      <c r="AB47" s="245" t="e">
        <f t="shared" si="14"/>
        <v>#VALUE!</v>
      </c>
      <c r="AC47" s="132" t="str">
        <f t="shared" si="3"/>
        <v/>
      </c>
      <c r="AD47" s="126">
        <f t="shared" si="15"/>
        <v>1</v>
      </c>
      <c r="AE47" s="126" t="str">
        <f>IF('Member Info'!N43&lt;&gt;"",IF('Member Info'!N43&lt;=$R$1,1,0),"")</f>
        <v/>
      </c>
      <c r="AG47" s="126" t="b">
        <f t="shared" si="16"/>
        <v>0</v>
      </c>
      <c r="AH47" s="126">
        <f t="shared" si="17"/>
        <v>0</v>
      </c>
      <c r="AJ47" s="126">
        <f t="shared" si="18"/>
        <v>0</v>
      </c>
      <c r="AK47" s="126">
        <f>IF('Member Info'!F43&gt;$R$1,1,0)</f>
        <v>0</v>
      </c>
      <c r="AL47" s="126" t="b">
        <f>IF(ISERROR(R47),ERROR.TYPE(#REF!)=ERROR.TYPE(R47),FALSE)</f>
        <v>0</v>
      </c>
      <c r="AM47" s="126" t="b">
        <f>IF(ISERROR(S47),ERROR.TYPE(#REF!)=ERROR.TYPE(S47),FALSE)</f>
        <v>0</v>
      </c>
      <c r="AN47" s="126">
        <f>IF(OR('Member Info'!F43&gt;=$S$1,'Member Info'!N43&gt;=$R$1),1,0)</f>
        <v>0</v>
      </c>
    </row>
    <row r="48" spans="1:40" x14ac:dyDescent="0.25">
      <c r="A48" s="4">
        <v>16</v>
      </c>
      <c r="B48" s="166">
        <f>'Member Info'!D44</f>
        <v>0</v>
      </c>
      <c r="C48" s="166">
        <f>'Member Info'!E44</f>
        <v>0</v>
      </c>
      <c r="D48" s="166" t="str">
        <f>'Member Info'!G44</f>
        <v/>
      </c>
      <c r="E48" s="167">
        <f>'Member Info'!B44</f>
        <v>0</v>
      </c>
      <c r="F48" s="244"/>
      <c r="G48" s="168" t="str">
        <f>IF(E48=0,"",
IF('Member Info'!$AM$19&lt;=$R$1,
SUMPRODUCT('Member Info'!L44+IF('Member Info'!H44&gt;'Member Info'!$AJ$12,'Member Info'!$AK$13,IF('Member Info'!H44&gt;'Member Info'!$AJ$11,'Member Info'!$AK$12,IF('Member Info'!H44&gt;'Member Info'!$AJ$10,'Member Info'!$AK$11,IF('Member Info'!H44&gt;'Member Info'!$AJ$9,'Member Info'!$AK$10,IF('Member Info'!H44&gt;'Member Info'!$AJ$8,'Member Info'!$AK$9,'Member Info'!$AK$8)))))),
SUMPRODUCT('Member Info'!L44+IF('Member Info'!H44&gt;'Member Info'!$AG$17,'Member Info'!$AH$18,IF('Member Info'!H44&gt;'Member Info'!$AG$16,'Member Info'!$AH$17,IF('Member Info'!H44&gt;'Member Info'!$AG$15,'Member Info'!$AH$16,IF('Member Info'!H44&gt;'Member Info'!$AG$14,'Member Info'!$AH$15,IF('Member Info'!H44&gt;'Member Info'!$AG$13,'Member Info'!$AH$14,IF('Member Info'!H44&gt;'Member Info'!$AG$12,'Member Info'!$AH$13,IF('Member Info'!H44&gt;'Member Info'!$AG$11,'Member Info'!$AH$12,IF('Member Info'!H44&gt;'Member Info'!$AG$10,'Member Info'!$AH$11,IF('Member Info'!H44&gt;'Member Info'!$AG$9,'Member Info'!$AH$10,IF('Member Info'!H44&gt;'Member Info'!$AG$8,'Member Info'!$AH$9,'Member Info'!$AH$8)))))))))))))</f>
        <v/>
      </c>
      <c r="H48" s="26"/>
      <c r="I48" s="26"/>
      <c r="J48" s="107" t="str">
        <f>IF(E48=0,"",IF('Member Info'!F44&gt;$S$1,CONCATENATE("Joined with practice on ", TEXT('Member Info'!F44, "DD/MM/YYYY")),IF('Member Info'!N44&lt;&gt;"",IF('Member Info'!N44&lt;$R$1,CONCATENATE("Left Scheme on ", TEXT('Member Info'!N44, "DD/MM/YYYY")),IF(ISERROR(G48),"Error Detected, No rate entered",IF(E48=0,"",IF(F48="","Error Detected, No Pensionable pay",IF(ISERROR(AB48)," Unknown Values entered.",IF(T48+U48&lt;1,"Acceptable",IF(R48+S48=200, "No Contributions Entered", IF(K48="","Error Detected, Choose reason&gt;",IF(X48="1",IF(T48=1,"Please Enter Deemed Pensionable Pay","Add Any Relevant Details Above"),"Please Give Details Above"))))))))),IF(ISERROR(G48),"Error Detected, No rate entered",IF(E48=0,"",IF(F48="","Error Detected, No Pensionable pay",IF(ISERROR(AB48)," Unknown Values entered.",IF(T48+U48&lt;1,"Acceptable",IF(R48+S48=200, "No Contributions Entered", IF(K48="","Error Detected, Choose reason&gt;",IF(X48="1",IF(T48=1,"Please Enter Deemed Pensionable Pay","Add relevant Details Above"),"Please give details Above")))))))))))</f>
        <v/>
      </c>
      <c r="K48" s="263"/>
      <c r="L48" s="93"/>
      <c r="M48" s="93" t="str">
        <f t="shared" si="4"/>
        <v/>
      </c>
      <c r="N48" s="96">
        <f t="shared" si="5"/>
        <v>0</v>
      </c>
      <c r="O48" s="96">
        <f t="shared" si="0"/>
        <v>0</v>
      </c>
      <c r="P48" s="220">
        <f>(ROUND((F48/100*'Member Info'!$W$2), 2))</f>
        <v>0</v>
      </c>
      <c r="Q48" s="220" t="e">
        <f t="shared" si="6"/>
        <v>#VALUE!</v>
      </c>
      <c r="R48" s="220" t="str">
        <f t="shared" si="7"/>
        <v/>
      </c>
      <c r="S48" s="229" t="str">
        <f t="shared" si="8"/>
        <v/>
      </c>
      <c r="T48" s="230" t="str">
        <f t="shared" si="9"/>
        <v/>
      </c>
      <c r="U48" s="230" t="str">
        <f t="shared" si="10"/>
        <v/>
      </c>
      <c r="V48" s="224">
        <f t="shared" si="11"/>
        <v>0</v>
      </c>
      <c r="W48" s="112">
        <f t="shared" si="12"/>
        <v>0</v>
      </c>
      <c r="X48" s="237" t="str">
        <f t="shared" si="1"/>
        <v/>
      </c>
      <c r="Y48" s="242" t="b">
        <f t="shared" si="2"/>
        <v>0</v>
      </c>
      <c r="Z48" s="237">
        <f t="shared" si="13"/>
        <v>0</v>
      </c>
      <c r="AA48" s="237">
        <f>IF('Member Info'!N44="",1,"")</f>
        <v>1</v>
      </c>
      <c r="AB48" s="245" t="e">
        <f t="shared" si="14"/>
        <v>#VALUE!</v>
      </c>
      <c r="AC48" s="132" t="str">
        <f t="shared" si="3"/>
        <v/>
      </c>
      <c r="AD48" s="126">
        <f t="shared" si="15"/>
        <v>1</v>
      </c>
      <c r="AE48" s="126" t="str">
        <f>IF('Member Info'!N44&lt;&gt;"",IF('Member Info'!N44&lt;=$R$1,1,0),"")</f>
        <v/>
      </c>
      <c r="AG48" s="126" t="b">
        <f t="shared" si="16"/>
        <v>0</v>
      </c>
      <c r="AH48" s="126">
        <f t="shared" si="17"/>
        <v>0</v>
      </c>
      <c r="AJ48" s="126">
        <f t="shared" si="18"/>
        <v>0</v>
      </c>
      <c r="AK48" s="126">
        <f>IF('Member Info'!F44&gt;$R$1,1,0)</f>
        <v>0</v>
      </c>
      <c r="AL48" s="126" t="b">
        <f>IF(ISERROR(R48),ERROR.TYPE(#REF!)=ERROR.TYPE(R48),FALSE)</f>
        <v>0</v>
      </c>
      <c r="AM48" s="126" t="b">
        <f>IF(ISERROR(S48),ERROR.TYPE(#REF!)=ERROR.TYPE(S48),FALSE)</f>
        <v>0</v>
      </c>
      <c r="AN48" s="126">
        <f>IF(OR('Member Info'!F44&gt;=$S$1,'Member Info'!N44&gt;=$R$1),1,0)</f>
        <v>0</v>
      </c>
    </row>
    <row r="49" spans="1:40" x14ac:dyDescent="0.25">
      <c r="A49" s="4">
        <v>17</v>
      </c>
      <c r="B49" s="166">
        <f>'Member Info'!D45</f>
        <v>0</v>
      </c>
      <c r="C49" s="166">
        <f>'Member Info'!E45</f>
        <v>0</v>
      </c>
      <c r="D49" s="166" t="str">
        <f>'Member Info'!G45</f>
        <v/>
      </c>
      <c r="E49" s="167">
        <f>'Member Info'!B45</f>
        <v>0</v>
      </c>
      <c r="F49" s="244"/>
      <c r="G49" s="168" t="str">
        <f>IF(E49=0,"",
IF('Member Info'!$AM$19&lt;=$R$1,
SUMPRODUCT('Member Info'!L45+IF('Member Info'!H45&gt;'Member Info'!$AJ$12,'Member Info'!$AK$13,IF('Member Info'!H45&gt;'Member Info'!$AJ$11,'Member Info'!$AK$12,IF('Member Info'!H45&gt;'Member Info'!$AJ$10,'Member Info'!$AK$11,IF('Member Info'!H45&gt;'Member Info'!$AJ$9,'Member Info'!$AK$10,IF('Member Info'!H45&gt;'Member Info'!$AJ$8,'Member Info'!$AK$9,'Member Info'!$AK$8)))))),
SUMPRODUCT('Member Info'!L45+IF('Member Info'!H45&gt;'Member Info'!$AG$17,'Member Info'!$AH$18,IF('Member Info'!H45&gt;'Member Info'!$AG$16,'Member Info'!$AH$17,IF('Member Info'!H45&gt;'Member Info'!$AG$15,'Member Info'!$AH$16,IF('Member Info'!H45&gt;'Member Info'!$AG$14,'Member Info'!$AH$15,IF('Member Info'!H45&gt;'Member Info'!$AG$13,'Member Info'!$AH$14,IF('Member Info'!H45&gt;'Member Info'!$AG$12,'Member Info'!$AH$13,IF('Member Info'!H45&gt;'Member Info'!$AG$11,'Member Info'!$AH$12,IF('Member Info'!H45&gt;'Member Info'!$AG$10,'Member Info'!$AH$11,IF('Member Info'!H45&gt;'Member Info'!$AG$9,'Member Info'!$AH$10,IF('Member Info'!H45&gt;'Member Info'!$AG$8,'Member Info'!$AH$9,'Member Info'!$AH$8)))))))))))))</f>
        <v/>
      </c>
      <c r="H49" s="26"/>
      <c r="I49" s="26"/>
      <c r="J49" s="107" t="str">
        <f>IF(E49=0,"",IF('Member Info'!F45&gt;$S$1,CONCATENATE("Joined with practice on ", TEXT('Member Info'!F45, "DD/MM/YYYY")),IF('Member Info'!N45&lt;&gt;"",IF('Member Info'!N45&lt;$R$1,CONCATENATE("Left Scheme on ", TEXT('Member Info'!N45, "DD/MM/YYYY")),IF(ISERROR(G49),"Error Detected, No rate entered",IF(E49=0,"",IF(F49="","Error Detected, No Pensionable pay",IF(ISERROR(AB49)," Unknown Values entered.",IF(T49+U49&lt;1,"Acceptable",IF(R49+S49=200, "No Contributions Entered", IF(K49="","Error Detected, Choose reason&gt;",IF(X49="1",IF(T49=1,"Please Enter Deemed Pensionable Pay","Add Any Relevant Details Above"),"Please Give Details Above"))))))))),IF(ISERROR(G49),"Error Detected, No rate entered",IF(E49=0,"",IF(F49="","Error Detected, No Pensionable pay",IF(ISERROR(AB49)," Unknown Values entered.",IF(T49+U49&lt;1,"Acceptable",IF(R49+S49=200, "No Contributions Entered", IF(K49="","Error Detected, Choose reason&gt;",IF(X49="1",IF(T49=1,"Please Enter Deemed Pensionable Pay","Add relevant Details Above"),"Please give details Above")))))))))))</f>
        <v/>
      </c>
      <c r="K49" s="263"/>
      <c r="L49" s="93"/>
      <c r="M49" s="93" t="str">
        <f t="shared" si="4"/>
        <v/>
      </c>
      <c r="N49" s="96">
        <f t="shared" si="5"/>
        <v>0</v>
      </c>
      <c r="O49" s="96">
        <f t="shared" si="0"/>
        <v>0</v>
      </c>
      <c r="P49" s="220">
        <f>(ROUND((F49/100*'Member Info'!$W$2), 2))</f>
        <v>0</v>
      </c>
      <c r="Q49" s="220" t="e">
        <f t="shared" si="6"/>
        <v>#VALUE!</v>
      </c>
      <c r="R49" s="220" t="str">
        <f t="shared" si="7"/>
        <v/>
      </c>
      <c r="S49" s="229" t="str">
        <f t="shared" si="8"/>
        <v/>
      </c>
      <c r="T49" s="230" t="str">
        <f t="shared" si="9"/>
        <v/>
      </c>
      <c r="U49" s="230" t="str">
        <f t="shared" si="10"/>
        <v/>
      </c>
      <c r="V49" s="224">
        <f t="shared" si="11"/>
        <v>0</v>
      </c>
      <c r="W49" s="112">
        <f t="shared" si="12"/>
        <v>0</v>
      </c>
      <c r="X49" s="237" t="str">
        <f t="shared" si="1"/>
        <v/>
      </c>
      <c r="Y49" s="242" t="b">
        <f t="shared" si="2"/>
        <v>0</v>
      </c>
      <c r="Z49" s="237">
        <f t="shared" si="13"/>
        <v>0</v>
      </c>
      <c r="AA49" s="237">
        <f>IF('Member Info'!N45="",1,"")</f>
        <v>1</v>
      </c>
      <c r="AB49" s="245" t="e">
        <f t="shared" si="14"/>
        <v>#VALUE!</v>
      </c>
      <c r="AC49" s="132" t="str">
        <f t="shared" si="3"/>
        <v/>
      </c>
      <c r="AD49" s="126">
        <f t="shared" si="15"/>
        <v>1</v>
      </c>
      <c r="AE49" s="126" t="str">
        <f>IF('Member Info'!N45&lt;&gt;"",IF('Member Info'!N45&lt;=$R$1,1,0),"")</f>
        <v/>
      </c>
      <c r="AG49" s="126" t="b">
        <f t="shared" si="16"/>
        <v>0</v>
      </c>
      <c r="AH49" s="126">
        <f t="shared" si="17"/>
        <v>0</v>
      </c>
      <c r="AJ49" s="126">
        <f t="shared" si="18"/>
        <v>0</v>
      </c>
      <c r="AK49" s="126">
        <f>IF('Member Info'!F45&gt;$R$1,1,0)</f>
        <v>0</v>
      </c>
      <c r="AL49" s="126" t="b">
        <f>IF(ISERROR(R49),ERROR.TYPE(#REF!)=ERROR.TYPE(R49),FALSE)</f>
        <v>0</v>
      </c>
      <c r="AM49" s="126" t="b">
        <f>IF(ISERROR(S49),ERROR.TYPE(#REF!)=ERROR.TYPE(S49),FALSE)</f>
        <v>0</v>
      </c>
      <c r="AN49" s="126">
        <f>IF(OR('Member Info'!F45&gt;=$S$1,'Member Info'!N45&gt;=$R$1),1,0)</f>
        <v>0</v>
      </c>
    </row>
    <row r="50" spans="1:40" x14ac:dyDescent="0.25">
      <c r="A50" s="4">
        <v>18</v>
      </c>
      <c r="B50" s="166">
        <f>'Member Info'!D46</f>
        <v>0</v>
      </c>
      <c r="C50" s="166">
        <f>'Member Info'!E46</f>
        <v>0</v>
      </c>
      <c r="D50" s="166" t="str">
        <f>'Member Info'!G46</f>
        <v/>
      </c>
      <c r="E50" s="167">
        <f>'Member Info'!B46</f>
        <v>0</v>
      </c>
      <c r="F50" s="244"/>
      <c r="G50" s="168" t="str">
        <f>IF(E50=0,"",
IF('Member Info'!$AM$19&lt;=$R$1,
SUMPRODUCT('Member Info'!L46+IF('Member Info'!H46&gt;'Member Info'!$AJ$12,'Member Info'!$AK$13,IF('Member Info'!H46&gt;'Member Info'!$AJ$11,'Member Info'!$AK$12,IF('Member Info'!H46&gt;'Member Info'!$AJ$10,'Member Info'!$AK$11,IF('Member Info'!H46&gt;'Member Info'!$AJ$9,'Member Info'!$AK$10,IF('Member Info'!H46&gt;'Member Info'!$AJ$8,'Member Info'!$AK$9,'Member Info'!$AK$8)))))),
SUMPRODUCT('Member Info'!L46+IF('Member Info'!H46&gt;'Member Info'!$AG$17,'Member Info'!$AH$18,IF('Member Info'!H46&gt;'Member Info'!$AG$16,'Member Info'!$AH$17,IF('Member Info'!H46&gt;'Member Info'!$AG$15,'Member Info'!$AH$16,IF('Member Info'!H46&gt;'Member Info'!$AG$14,'Member Info'!$AH$15,IF('Member Info'!H46&gt;'Member Info'!$AG$13,'Member Info'!$AH$14,IF('Member Info'!H46&gt;'Member Info'!$AG$12,'Member Info'!$AH$13,IF('Member Info'!H46&gt;'Member Info'!$AG$11,'Member Info'!$AH$12,IF('Member Info'!H46&gt;'Member Info'!$AG$10,'Member Info'!$AH$11,IF('Member Info'!H46&gt;'Member Info'!$AG$9,'Member Info'!$AH$10,IF('Member Info'!H46&gt;'Member Info'!$AG$8,'Member Info'!$AH$9,'Member Info'!$AH$8)))))))))))))</f>
        <v/>
      </c>
      <c r="H50" s="26"/>
      <c r="I50" s="26"/>
      <c r="J50" s="107" t="str">
        <f>IF(E50=0,"",IF('Member Info'!F46&gt;$S$1,CONCATENATE("Joined with practice on ", TEXT('Member Info'!F46, "DD/MM/YYYY")),IF('Member Info'!N46&lt;&gt;"",IF('Member Info'!N46&lt;$R$1,CONCATENATE("Left Scheme on ", TEXT('Member Info'!N46, "DD/MM/YYYY")),IF(ISERROR(G50),"Error Detected, No rate entered",IF(E50=0,"",IF(F50="","Error Detected, No Pensionable pay",IF(ISERROR(AB50)," Unknown Values entered.",IF(T50+U50&lt;1,"Acceptable",IF(R50+S50=200, "No Contributions Entered", IF(K50="","Error Detected, Choose reason&gt;",IF(X50="1",IF(T50=1,"Please Enter Deemed Pensionable Pay","Add Any Relevant Details Above"),"Please Give Details Above"))))))))),IF(ISERROR(G50),"Error Detected, No rate entered",IF(E50=0,"",IF(F50="","Error Detected, No Pensionable pay",IF(ISERROR(AB50)," Unknown Values entered.",IF(T50+U50&lt;1,"Acceptable",IF(R50+S50=200, "No Contributions Entered", IF(K50="","Error Detected, Choose reason&gt;",IF(X50="1",IF(T50=1,"Please Enter Deemed Pensionable Pay","Add relevant Details Above"),"Please give details Above")))))))))))</f>
        <v/>
      </c>
      <c r="K50" s="263"/>
      <c r="L50" s="93"/>
      <c r="M50" s="93" t="str">
        <f t="shared" si="4"/>
        <v/>
      </c>
      <c r="N50" s="96">
        <f t="shared" si="5"/>
        <v>0</v>
      </c>
      <c r="O50" s="96">
        <f t="shared" si="0"/>
        <v>0</v>
      </c>
      <c r="P50" s="220">
        <f>(ROUND((F50/100*'Member Info'!$W$2), 2))</f>
        <v>0</v>
      </c>
      <c r="Q50" s="220" t="e">
        <f t="shared" si="6"/>
        <v>#VALUE!</v>
      </c>
      <c r="R50" s="220" t="str">
        <f t="shared" si="7"/>
        <v/>
      </c>
      <c r="S50" s="229" t="str">
        <f t="shared" si="8"/>
        <v/>
      </c>
      <c r="T50" s="230" t="str">
        <f t="shared" si="9"/>
        <v/>
      </c>
      <c r="U50" s="230" t="str">
        <f t="shared" si="10"/>
        <v/>
      </c>
      <c r="V50" s="224">
        <f t="shared" si="11"/>
        <v>0</v>
      </c>
      <c r="W50" s="112">
        <f t="shared" si="12"/>
        <v>0</v>
      </c>
      <c r="X50" s="237" t="str">
        <f t="shared" si="1"/>
        <v/>
      </c>
      <c r="Y50" s="242" t="b">
        <f t="shared" si="2"/>
        <v>0</v>
      </c>
      <c r="Z50" s="237">
        <f t="shared" si="13"/>
        <v>0</v>
      </c>
      <c r="AA50" s="237">
        <f>IF('Member Info'!N46="",1,"")</f>
        <v>1</v>
      </c>
      <c r="AB50" s="245" t="e">
        <f t="shared" si="14"/>
        <v>#VALUE!</v>
      </c>
      <c r="AC50" s="132" t="str">
        <f t="shared" si="3"/>
        <v/>
      </c>
      <c r="AD50" s="126">
        <f t="shared" si="15"/>
        <v>1</v>
      </c>
      <c r="AE50" s="126" t="str">
        <f>IF('Member Info'!N46&lt;&gt;"",IF('Member Info'!N46&lt;=$R$1,1,0),"")</f>
        <v/>
      </c>
      <c r="AG50" s="126" t="b">
        <f t="shared" si="16"/>
        <v>0</v>
      </c>
      <c r="AH50" s="126">
        <f t="shared" si="17"/>
        <v>0</v>
      </c>
      <c r="AJ50" s="126">
        <f t="shared" si="18"/>
        <v>0</v>
      </c>
      <c r="AK50" s="126">
        <f>IF('Member Info'!F46&gt;$R$1,1,0)</f>
        <v>0</v>
      </c>
      <c r="AL50" s="126" t="b">
        <f>IF(ISERROR(R50),ERROR.TYPE(#REF!)=ERROR.TYPE(R50),FALSE)</f>
        <v>0</v>
      </c>
      <c r="AM50" s="126" t="b">
        <f>IF(ISERROR(S50),ERROR.TYPE(#REF!)=ERROR.TYPE(S50),FALSE)</f>
        <v>0</v>
      </c>
      <c r="AN50" s="126">
        <f>IF(OR('Member Info'!F46&gt;=$S$1,'Member Info'!N46&gt;=$R$1),1,0)</f>
        <v>0</v>
      </c>
    </row>
    <row r="51" spans="1:40" x14ac:dyDescent="0.25">
      <c r="A51" s="4">
        <v>19</v>
      </c>
      <c r="B51" s="166">
        <f>'Member Info'!D47</f>
        <v>0</v>
      </c>
      <c r="C51" s="166">
        <f>'Member Info'!E47</f>
        <v>0</v>
      </c>
      <c r="D51" s="166" t="str">
        <f>'Member Info'!G47</f>
        <v/>
      </c>
      <c r="E51" s="167">
        <f>'Member Info'!B47</f>
        <v>0</v>
      </c>
      <c r="F51" s="244"/>
      <c r="G51" s="168" t="str">
        <f>IF(E51=0,"",
IF('Member Info'!$AM$19&lt;=$R$1,
SUMPRODUCT('Member Info'!L47+IF('Member Info'!H47&gt;'Member Info'!$AJ$12,'Member Info'!$AK$13,IF('Member Info'!H47&gt;'Member Info'!$AJ$11,'Member Info'!$AK$12,IF('Member Info'!H47&gt;'Member Info'!$AJ$10,'Member Info'!$AK$11,IF('Member Info'!H47&gt;'Member Info'!$AJ$9,'Member Info'!$AK$10,IF('Member Info'!H47&gt;'Member Info'!$AJ$8,'Member Info'!$AK$9,'Member Info'!$AK$8)))))),
SUMPRODUCT('Member Info'!L47+IF('Member Info'!H47&gt;'Member Info'!$AG$17,'Member Info'!$AH$18,IF('Member Info'!H47&gt;'Member Info'!$AG$16,'Member Info'!$AH$17,IF('Member Info'!H47&gt;'Member Info'!$AG$15,'Member Info'!$AH$16,IF('Member Info'!H47&gt;'Member Info'!$AG$14,'Member Info'!$AH$15,IF('Member Info'!H47&gt;'Member Info'!$AG$13,'Member Info'!$AH$14,IF('Member Info'!H47&gt;'Member Info'!$AG$12,'Member Info'!$AH$13,IF('Member Info'!H47&gt;'Member Info'!$AG$11,'Member Info'!$AH$12,IF('Member Info'!H47&gt;'Member Info'!$AG$10,'Member Info'!$AH$11,IF('Member Info'!H47&gt;'Member Info'!$AG$9,'Member Info'!$AH$10,IF('Member Info'!H47&gt;'Member Info'!$AG$8,'Member Info'!$AH$9,'Member Info'!$AH$8)))))))))))))</f>
        <v/>
      </c>
      <c r="H51" s="26"/>
      <c r="I51" s="26"/>
      <c r="J51" s="107" t="str">
        <f>IF(E51=0,"",IF('Member Info'!F47&gt;$S$1,CONCATENATE("Joined with practice on ", TEXT('Member Info'!F47, "DD/MM/YYYY")),IF('Member Info'!N47&lt;&gt;"",IF('Member Info'!N47&lt;$R$1,CONCATENATE("Left Scheme on ", TEXT('Member Info'!N47, "DD/MM/YYYY")),IF(ISERROR(G51),"Error Detected, No rate entered",IF(E51=0,"",IF(F51="","Error Detected, No Pensionable pay",IF(ISERROR(AB51)," Unknown Values entered.",IF(T51+U51&lt;1,"Acceptable",IF(R51+S51=200, "No Contributions Entered", IF(K51="","Error Detected, Choose reason&gt;",IF(X51="1",IF(T51=1,"Please Enter Deemed Pensionable Pay","Add Any Relevant Details Above"),"Please Give Details Above"))))))))),IF(ISERROR(G51),"Error Detected, No rate entered",IF(E51=0,"",IF(F51="","Error Detected, No Pensionable pay",IF(ISERROR(AB51)," Unknown Values entered.",IF(T51+U51&lt;1,"Acceptable",IF(R51+S51=200, "No Contributions Entered", IF(K51="","Error Detected, Choose reason&gt;",IF(X51="1",IF(T51=1,"Please Enter Deemed Pensionable Pay","Add relevant Details Above"),"Please give details Above")))))))))))</f>
        <v/>
      </c>
      <c r="K51" s="263"/>
      <c r="L51" s="93"/>
      <c r="M51" s="93" t="str">
        <f t="shared" si="4"/>
        <v/>
      </c>
      <c r="N51" s="96">
        <f t="shared" si="5"/>
        <v>0</v>
      </c>
      <c r="O51" s="96">
        <f t="shared" si="0"/>
        <v>0</v>
      </c>
      <c r="P51" s="220">
        <f>(ROUND((F51/100*'Member Info'!$W$2), 2))</f>
        <v>0</v>
      </c>
      <c r="Q51" s="220" t="e">
        <f t="shared" si="6"/>
        <v>#VALUE!</v>
      </c>
      <c r="R51" s="220" t="str">
        <f t="shared" si="7"/>
        <v/>
      </c>
      <c r="S51" s="229" t="str">
        <f t="shared" si="8"/>
        <v/>
      </c>
      <c r="T51" s="230" t="str">
        <f t="shared" si="9"/>
        <v/>
      </c>
      <c r="U51" s="230" t="str">
        <f t="shared" si="10"/>
        <v/>
      </c>
      <c r="V51" s="224">
        <f t="shared" si="11"/>
        <v>0</v>
      </c>
      <c r="W51" s="112">
        <f t="shared" si="12"/>
        <v>0</v>
      </c>
      <c r="X51" s="237" t="str">
        <f t="shared" si="1"/>
        <v/>
      </c>
      <c r="Y51" s="242" t="b">
        <f t="shared" si="2"/>
        <v>0</v>
      </c>
      <c r="Z51" s="237">
        <f t="shared" si="13"/>
        <v>0</v>
      </c>
      <c r="AA51" s="237">
        <f>IF('Member Info'!N47="",1,"")</f>
        <v>1</v>
      </c>
      <c r="AB51" s="245" t="e">
        <f t="shared" si="14"/>
        <v>#VALUE!</v>
      </c>
      <c r="AC51" s="132" t="str">
        <f t="shared" si="3"/>
        <v/>
      </c>
      <c r="AD51" s="126">
        <f t="shared" si="15"/>
        <v>1</v>
      </c>
      <c r="AE51" s="126" t="str">
        <f>IF('Member Info'!N47&lt;&gt;"",IF('Member Info'!N47&lt;=$R$1,1,0),"")</f>
        <v/>
      </c>
      <c r="AG51" s="126" t="b">
        <f t="shared" si="16"/>
        <v>0</v>
      </c>
      <c r="AH51" s="126">
        <f t="shared" si="17"/>
        <v>0</v>
      </c>
      <c r="AJ51" s="126">
        <f t="shared" si="18"/>
        <v>0</v>
      </c>
      <c r="AK51" s="126">
        <f>IF('Member Info'!F47&gt;$R$1,1,0)</f>
        <v>0</v>
      </c>
      <c r="AL51" s="126" t="b">
        <f>IF(ISERROR(R51),ERROR.TYPE(#REF!)=ERROR.TYPE(R51),FALSE)</f>
        <v>0</v>
      </c>
      <c r="AM51" s="126" t="b">
        <f>IF(ISERROR(S51),ERROR.TYPE(#REF!)=ERROR.TYPE(S51),FALSE)</f>
        <v>0</v>
      </c>
      <c r="AN51" s="126">
        <f>IF(OR('Member Info'!F47&gt;=$S$1,'Member Info'!N47&gt;=$R$1),1,0)</f>
        <v>0</v>
      </c>
    </row>
    <row r="52" spans="1:40" x14ac:dyDescent="0.25">
      <c r="A52" s="4">
        <v>20</v>
      </c>
      <c r="B52" s="166">
        <f>'Member Info'!D48</f>
        <v>0</v>
      </c>
      <c r="C52" s="166">
        <f>'Member Info'!E48</f>
        <v>0</v>
      </c>
      <c r="D52" s="166" t="str">
        <f>'Member Info'!G48</f>
        <v/>
      </c>
      <c r="E52" s="167">
        <f>'Member Info'!B48</f>
        <v>0</v>
      </c>
      <c r="F52" s="244"/>
      <c r="G52" s="168" t="str">
        <f>IF(E52=0,"",
IF('Member Info'!$AM$19&lt;=$R$1,
SUMPRODUCT('Member Info'!L48+IF('Member Info'!H48&gt;'Member Info'!$AJ$12,'Member Info'!$AK$13,IF('Member Info'!H48&gt;'Member Info'!$AJ$11,'Member Info'!$AK$12,IF('Member Info'!H48&gt;'Member Info'!$AJ$10,'Member Info'!$AK$11,IF('Member Info'!H48&gt;'Member Info'!$AJ$9,'Member Info'!$AK$10,IF('Member Info'!H48&gt;'Member Info'!$AJ$8,'Member Info'!$AK$9,'Member Info'!$AK$8)))))),
SUMPRODUCT('Member Info'!L48+IF('Member Info'!H48&gt;'Member Info'!$AG$17,'Member Info'!$AH$18,IF('Member Info'!H48&gt;'Member Info'!$AG$16,'Member Info'!$AH$17,IF('Member Info'!H48&gt;'Member Info'!$AG$15,'Member Info'!$AH$16,IF('Member Info'!H48&gt;'Member Info'!$AG$14,'Member Info'!$AH$15,IF('Member Info'!H48&gt;'Member Info'!$AG$13,'Member Info'!$AH$14,IF('Member Info'!H48&gt;'Member Info'!$AG$12,'Member Info'!$AH$13,IF('Member Info'!H48&gt;'Member Info'!$AG$11,'Member Info'!$AH$12,IF('Member Info'!H48&gt;'Member Info'!$AG$10,'Member Info'!$AH$11,IF('Member Info'!H48&gt;'Member Info'!$AG$9,'Member Info'!$AH$10,IF('Member Info'!H48&gt;'Member Info'!$AG$8,'Member Info'!$AH$9,'Member Info'!$AH$8)))))))))))))</f>
        <v/>
      </c>
      <c r="H52" s="26"/>
      <c r="I52" s="26"/>
      <c r="J52" s="107" t="str">
        <f>IF(E52=0,"",IF('Member Info'!F48&gt;$S$1,CONCATENATE("Joined with practice on ", TEXT('Member Info'!F48, "DD/MM/YYYY")),IF('Member Info'!N48&lt;&gt;"",IF('Member Info'!N48&lt;$R$1,CONCATENATE("Left Scheme on ", TEXT('Member Info'!N48, "DD/MM/YYYY")),IF(ISERROR(G52),"Error Detected, No rate entered",IF(E52=0,"",IF(F52="","Error Detected, No Pensionable pay",IF(ISERROR(AB52)," Unknown Values entered.",IF(T52+U52&lt;1,"Acceptable",IF(R52+S52=200, "No Contributions Entered", IF(K52="","Error Detected, Choose reason&gt;",IF(X52="1",IF(T52=1,"Please Enter Deemed Pensionable Pay","Add Any Relevant Details Above"),"Please Give Details Above"))))))))),IF(ISERROR(G52),"Error Detected, No rate entered",IF(E52=0,"",IF(F52="","Error Detected, No Pensionable pay",IF(ISERROR(AB52)," Unknown Values entered.",IF(T52+U52&lt;1,"Acceptable",IF(R52+S52=200, "No Contributions Entered", IF(K52="","Error Detected, Choose reason&gt;",IF(X52="1",IF(T52=1,"Please Enter Deemed Pensionable Pay","Add relevant Details Above"),"Please give details Above")))))))))))</f>
        <v/>
      </c>
      <c r="K52" s="263"/>
      <c r="L52" s="93"/>
      <c r="M52" s="93" t="str">
        <f t="shared" si="4"/>
        <v/>
      </c>
      <c r="N52" s="96">
        <f t="shared" si="5"/>
        <v>0</v>
      </c>
      <c r="O52" s="96">
        <f t="shared" si="0"/>
        <v>0</v>
      </c>
      <c r="P52" s="220">
        <f>(ROUND((F52/100*'Member Info'!$W$2), 2))</f>
        <v>0</v>
      </c>
      <c r="Q52" s="220" t="e">
        <f t="shared" si="6"/>
        <v>#VALUE!</v>
      </c>
      <c r="R52" s="220" t="str">
        <f t="shared" si="7"/>
        <v/>
      </c>
      <c r="S52" s="229" t="str">
        <f t="shared" si="8"/>
        <v/>
      </c>
      <c r="T52" s="230" t="str">
        <f t="shared" si="9"/>
        <v/>
      </c>
      <c r="U52" s="230" t="str">
        <f t="shared" si="10"/>
        <v/>
      </c>
      <c r="V52" s="224">
        <f t="shared" si="11"/>
        <v>0</v>
      </c>
      <c r="W52" s="112">
        <f t="shared" si="12"/>
        <v>0</v>
      </c>
      <c r="X52" s="237" t="str">
        <f t="shared" si="1"/>
        <v/>
      </c>
      <c r="Y52" s="242" t="b">
        <f t="shared" si="2"/>
        <v>0</v>
      </c>
      <c r="Z52" s="237">
        <f t="shared" si="13"/>
        <v>0</v>
      </c>
      <c r="AA52" s="237">
        <f>IF('Member Info'!N48="",1,"")</f>
        <v>1</v>
      </c>
      <c r="AB52" s="245" t="e">
        <f t="shared" si="14"/>
        <v>#VALUE!</v>
      </c>
      <c r="AC52" s="132" t="str">
        <f t="shared" si="3"/>
        <v/>
      </c>
      <c r="AD52" s="126">
        <f t="shared" si="15"/>
        <v>1</v>
      </c>
      <c r="AE52" s="126" t="str">
        <f>IF('Member Info'!N48&lt;&gt;"",IF('Member Info'!N48&lt;=$R$1,1,0),"")</f>
        <v/>
      </c>
      <c r="AG52" s="126" t="b">
        <f t="shared" si="16"/>
        <v>0</v>
      </c>
      <c r="AH52" s="126">
        <f t="shared" si="17"/>
        <v>0</v>
      </c>
      <c r="AJ52" s="126">
        <f t="shared" si="18"/>
        <v>0</v>
      </c>
      <c r="AK52" s="126">
        <f>IF('Member Info'!F48&gt;$R$1,1,0)</f>
        <v>0</v>
      </c>
      <c r="AL52" s="126" t="b">
        <f>IF(ISERROR(R52),ERROR.TYPE(#REF!)=ERROR.TYPE(R52),FALSE)</f>
        <v>0</v>
      </c>
      <c r="AM52" s="126" t="b">
        <f>IF(ISERROR(S52),ERROR.TYPE(#REF!)=ERROR.TYPE(S52),FALSE)</f>
        <v>0</v>
      </c>
      <c r="AN52" s="126">
        <f>IF(OR('Member Info'!F48&gt;=$S$1,'Member Info'!N48&gt;=$R$1),1,0)</f>
        <v>0</v>
      </c>
    </row>
    <row r="53" spans="1:40" x14ac:dyDescent="0.25">
      <c r="A53" s="4">
        <v>21</v>
      </c>
      <c r="B53" s="166">
        <f>'Member Info'!D49</f>
        <v>0</v>
      </c>
      <c r="C53" s="166">
        <f>'Member Info'!E49</f>
        <v>0</v>
      </c>
      <c r="D53" s="166" t="str">
        <f>'Member Info'!G49</f>
        <v/>
      </c>
      <c r="E53" s="167">
        <f>'Member Info'!B49</f>
        <v>0</v>
      </c>
      <c r="F53" s="244"/>
      <c r="G53" s="168" t="str">
        <f>IF(E53=0,"",
IF('Member Info'!$AM$19&lt;=$R$1,
SUMPRODUCT('Member Info'!L49+IF('Member Info'!H49&gt;'Member Info'!$AJ$12,'Member Info'!$AK$13,IF('Member Info'!H49&gt;'Member Info'!$AJ$11,'Member Info'!$AK$12,IF('Member Info'!H49&gt;'Member Info'!$AJ$10,'Member Info'!$AK$11,IF('Member Info'!H49&gt;'Member Info'!$AJ$9,'Member Info'!$AK$10,IF('Member Info'!H49&gt;'Member Info'!$AJ$8,'Member Info'!$AK$9,'Member Info'!$AK$8)))))),
SUMPRODUCT('Member Info'!L49+IF('Member Info'!H49&gt;'Member Info'!$AG$17,'Member Info'!$AH$18,IF('Member Info'!H49&gt;'Member Info'!$AG$16,'Member Info'!$AH$17,IF('Member Info'!H49&gt;'Member Info'!$AG$15,'Member Info'!$AH$16,IF('Member Info'!H49&gt;'Member Info'!$AG$14,'Member Info'!$AH$15,IF('Member Info'!H49&gt;'Member Info'!$AG$13,'Member Info'!$AH$14,IF('Member Info'!H49&gt;'Member Info'!$AG$12,'Member Info'!$AH$13,IF('Member Info'!H49&gt;'Member Info'!$AG$11,'Member Info'!$AH$12,IF('Member Info'!H49&gt;'Member Info'!$AG$10,'Member Info'!$AH$11,IF('Member Info'!H49&gt;'Member Info'!$AG$9,'Member Info'!$AH$10,IF('Member Info'!H49&gt;'Member Info'!$AG$8,'Member Info'!$AH$9,'Member Info'!$AH$8)))))))))))))</f>
        <v/>
      </c>
      <c r="H53" s="26"/>
      <c r="I53" s="26"/>
      <c r="J53" s="107" t="str">
        <f>IF(E53=0,"",IF('Member Info'!F49&gt;$S$1,CONCATENATE("Joined with practice on ", TEXT('Member Info'!F49, "DD/MM/YYYY")),IF('Member Info'!N49&lt;&gt;"",IF('Member Info'!N49&lt;$R$1,CONCATENATE("Left Scheme on ", TEXT('Member Info'!N49, "DD/MM/YYYY")),IF(ISERROR(G53),"Error Detected, No rate entered",IF(E53=0,"",IF(F53="","Error Detected, No Pensionable pay",IF(ISERROR(AB53)," Unknown Values entered.",IF(T53+U53&lt;1,"Acceptable",IF(R53+S53=200, "No Contributions Entered", IF(K53="","Error Detected, Choose reason&gt;",IF(X53="1",IF(T53=1,"Please Enter Deemed Pensionable Pay","Add Any Relevant Details Above"),"Please Give Details Above"))))))))),IF(ISERROR(G53),"Error Detected, No rate entered",IF(E53=0,"",IF(F53="","Error Detected, No Pensionable pay",IF(ISERROR(AB53)," Unknown Values entered.",IF(T53+U53&lt;1,"Acceptable",IF(R53+S53=200, "No Contributions Entered", IF(K53="","Error Detected, Choose reason&gt;",IF(X53="1",IF(T53=1,"Please Enter Deemed Pensionable Pay","Add relevant Details Above"),"Please give details Above")))))))))))</f>
        <v/>
      </c>
      <c r="K53" s="263"/>
      <c r="L53" s="93"/>
      <c r="M53" s="93" t="str">
        <f t="shared" si="4"/>
        <v/>
      </c>
      <c r="N53" s="96">
        <f t="shared" si="5"/>
        <v>0</v>
      </c>
      <c r="O53" s="96">
        <f t="shared" si="0"/>
        <v>0</v>
      </c>
      <c r="P53" s="220">
        <f>(ROUND((F53/100*'Member Info'!$W$2), 2))</f>
        <v>0</v>
      </c>
      <c r="Q53" s="220" t="e">
        <f t="shared" si="6"/>
        <v>#VALUE!</v>
      </c>
      <c r="R53" s="220" t="str">
        <f t="shared" si="7"/>
        <v/>
      </c>
      <c r="S53" s="229" t="str">
        <f t="shared" si="8"/>
        <v/>
      </c>
      <c r="T53" s="230" t="str">
        <f t="shared" si="9"/>
        <v/>
      </c>
      <c r="U53" s="230" t="str">
        <f t="shared" si="10"/>
        <v/>
      </c>
      <c r="V53" s="224">
        <f t="shared" si="11"/>
        <v>0</v>
      </c>
      <c r="W53" s="112">
        <f t="shared" si="12"/>
        <v>0</v>
      </c>
      <c r="X53" s="237" t="str">
        <f t="shared" si="1"/>
        <v/>
      </c>
      <c r="Y53" s="242" t="b">
        <f t="shared" si="2"/>
        <v>0</v>
      </c>
      <c r="Z53" s="237">
        <f t="shared" si="13"/>
        <v>0</v>
      </c>
      <c r="AA53" s="237">
        <f>IF('Member Info'!N49="",1,"")</f>
        <v>1</v>
      </c>
      <c r="AB53" s="245" t="e">
        <f t="shared" si="14"/>
        <v>#VALUE!</v>
      </c>
      <c r="AC53" s="132" t="str">
        <f t="shared" si="3"/>
        <v/>
      </c>
      <c r="AD53" s="126">
        <f t="shared" si="15"/>
        <v>1</v>
      </c>
      <c r="AE53" s="126" t="str">
        <f>IF('Member Info'!N49&lt;&gt;"",IF('Member Info'!N49&lt;=$R$1,1,0),"")</f>
        <v/>
      </c>
      <c r="AG53" s="126" t="b">
        <f t="shared" si="16"/>
        <v>0</v>
      </c>
      <c r="AH53" s="126">
        <f t="shared" si="17"/>
        <v>0</v>
      </c>
      <c r="AJ53" s="126">
        <f t="shared" si="18"/>
        <v>0</v>
      </c>
      <c r="AK53" s="126">
        <f>IF('Member Info'!F49&gt;$R$1,1,0)</f>
        <v>0</v>
      </c>
      <c r="AL53" s="126" t="b">
        <f>IF(ISERROR(R53),ERROR.TYPE(#REF!)=ERROR.TYPE(R53),FALSE)</f>
        <v>0</v>
      </c>
      <c r="AM53" s="126" t="b">
        <f>IF(ISERROR(S53),ERROR.TYPE(#REF!)=ERROR.TYPE(S53),FALSE)</f>
        <v>0</v>
      </c>
      <c r="AN53" s="126">
        <f>IF(OR('Member Info'!F49&gt;=$S$1,'Member Info'!N49&gt;=$R$1),1,0)</f>
        <v>0</v>
      </c>
    </row>
    <row r="54" spans="1:40" x14ac:dyDescent="0.25">
      <c r="A54" s="4">
        <v>22</v>
      </c>
      <c r="B54" s="166">
        <f>'Member Info'!D50</f>
        <v>0</v>
      </c>
      <c r="C54" s="166">
        <f>'Member Info'!E50</f>
        <v>0</v>
      </c>
      <c r="D54" s="166" t="str">
        <f>'Member Info'!G50</f>
        <v/>
      </c>
      <c r="E54" s="167">
        <f>'Member Info'!B50</f>
        <v>0</v>
      </c>
      <c r="F54" s="244"/>
      <c r="G54" s="168" t="str">
        <f>IF(E54=0,"",
IF('Member Info'!$AM$19&lt;=$R$1,
SUMPRODUCT('Member Info'!L50+IF('Member Info'!H50&gt;'Member Info'!$AJ$12,'Member Info'!$AK$13,IF('Member Info'!H50&gt;'Member Info'!$AJ$11,'Member Info'!$AK$12,IF('Member Info'!H50&gt;'Member Info'!$AJ$10,'Member Info'!$AK$11,IF('Member Info'!H50&gt;'Member Info'!$AJ$9,'Member Info'!$AK$10,IF('Member Info'!H50&gt;'Member Info'!$AJ$8,'Member Info'!$AK$9,'Member Info'!$AK$8)))))),
SUMPRODUCT('Member Info'!L50+IF('Member Info'!H50&gt;'Member Info'!$AG$17,'Member Info'!$AH$18,IF('Member Info'!H50&gt;'Member Info'!$AG$16,'Member Info'!$AH$17,IF('Member Info'!H50&gt;'Member Info'!$AG$15,'Member Info'!$AH$16,IF('Member Info'!H50&gt;'Member Info'!$AG$14,'Member Info'!$AH$15,IF('Member Info'!H50&gt;'Member Info'!$AG$13,'Member Info'!$AH$14,IF('Member Info'!H50&gt;'Member Info'!$AG$12,'Member Info'!$AH$13,IF('Member Info'!H50&gt;'Member Info'!$AG$11,'Member Info'!$AH$12,IF('Member Info'!H50&gt;'Member Info'!$AG$10,'Member Info'!$AH$11,IF('Member Info'!H50&gt;'Member Info'!$AG$9,'Member Info'!$AH$10,IF('Member Info'!H50&gt;'Member Info'!$AG$8,'Member Info'!$AH$9,'Member Info'!$AH$8)))))))))))))</f>
        <v/>
      </c>
      <c r="H54" s="26"/>
      <c r="I54" s="26"/>
      <c r="J54" s="107" t="str">
        <f>IF(E54=0,"",IF('Member Info'!F50&gt;$S$1,CONCATENATE("Joined with practice on ", TEXT('Member Info'!F50, "DD/MM/YYYY")),IF('Member Info'!N50&lt;&gt;"",IF('Member Info'!N50&lt;$R$1,CONCATENATE("Left Scheme on ", TEXT('Member Info'!N50, "DD/MM/YYYY")),IF(ISERROR(G54),"Error Detected, No rate entered",IF(E54=0,"",IF(F54="","Error Detected, No Pensionable pay",IF(ISERROR(AB54)," Unknown Values entered.",IF(T54+U54&lt;1,"Acceptable",IF(R54+S54=200, "No Contributions Entered", IF(K54="","Error Detected, Choose reason&gt;",IF(X54="1",IF(T54=1,"Please Enter Deemed Pensionable Pay","Add Any Relevant Details Above"),"Please Give Details Above"))))))))),IF(ISERROR(G54),"Error Detected, No rate entered",IF(E54=0,"",IF(F54="","Error Detected, No Pensionable pay",IF(ISERROR(AB54)," Unknown Values entered.",IF(T54+U54&lt;1,"Acceptable",IF(R54+S54=200, "No Contributions Entered", IF(K54="","Error Detected, Choose reason&gt;",IF(X54="1",IF(T54=1,"Please Enter Deemed Pensionable Pay","Add relevant Details Above"),"Please give details Above")))))))))))</f>
        <v/>
      </c>
      <c r="K54" s="263"/>
      <c r="L54" s="93"/>
      <c r="M54" s="93" t="str">
        <f t="shared" si="4"/>
        <v/>
      </c>
      <c r="N54" s="96">
        <f t="shared" si="5"/>
        <v>0</v>
      </c>
      <c r="O54" s="96">
        <f t="shared" si="0"/>
        <v>0</v>
      </c>
      <c r="P54" s="220">
        <f>(ROUND((F54/100*'Member Info'!$W$2), 2))</f>
        <v>0</v>
      </c>
      <c r="Q54" s="220" t="e">
        <f t="shared" si="6"/>
        <v>#VALUE!</v>
      </c>
      <c r="R54" s="220" t="str">
        <f t="shared" si="7"/>
        <v/>
      </c>
      <c r="S54" s="229" t="str">
        <f t="shared" si="8"/>
        <v/>
      </c>
      <c r="T54" s="230" t="str">
        <f t="shared" si="9"/>
        <v/>
      </c>
      <c r="U54" s="230" t="str">
        <f t="shared" si="10"/>
        <v/>
      </c>
      <c r="V54" s="224">
        <f t="shared" si="11"/>
        <v>0</v>
      </c>
      <c r="W54" s="112">
        <f t="shared" si="12"/>
        <v>0</v>
      </c>
      <c r="X54" s="237" t="str">
        <f t="shared" si="1"/>
        <v/>
      </c>
      <c r="Y54" s="242" t="b">
        <f t="shared" si="2"/>
        <v>0</v>
      </c>
      <c r="Z54" s="237">
        <f t="shared" si="13"/>
        <v>0</v>
      </c>
      <c r="AA54" s="237">
        <f>IF('Member Info'!N50="",1,"")</f>
        <v>1</v>
      </c>
      <c r="AB54" s="245" t="e">
        <f t="shared" si="14"/>
        <v>#VALUE!</v>
      </c>
      <c r="AC54" s="132" t="str">
        <f t="shared" si="3"/>
        <v/>
      </c>
      <c r="AD54" s="126">
        <f t="shared" si="15"/>
        <v>1</v>
      </c>
      <c r="AE54" s="126" t="str">
        <f>IF('Member Info'!N50&lt;&gt;"",IF('Member Info'!N50&lt;=$R$1,1,0),"")</f>
        <v/>
      </c>
      <c r="AG54" s="126" t="b">
        <f t="shared" si="16"/>
        <v>0</v>
      </c>
      <c r="AH54" s="126">
        <f t="shared" si="17"/>
        <v>0</v>
      </c>
      <c r="AJ54" s="126">
        <f t="shared" si="18"/>
        <v>0</v>
      </c>
      <c r="AK54" s="126">
        <f>IF('Member Info'!F50&gt;$R$1,1,0)</f>
        <v>0</v>
      </c>
      <c r="AL54" s="126" t="b">
        <f>IF(ISERROR(R54),ERROR.TYPE(#REF!)=ERROR.TYPE(R54),FALSE)</f>
        <v>0</v>
      </c>
      <c r="AM54" s="126" t="b">
        <f>IF(ISERROR(S54),ERROR.TYPE(#REF!)=ERROR.TYPE(S54),FALSE)</f>
        <v>0</v>
      </c>
      <c r="AN54" s="126">
        <f>IF(OR('Member Info'!F50&gt;=$S$1,'Member Info'!N50&gt;=$R$1),1,0)</f>
        <v>0</v>
      </c>
    </row>
    <row r="55" spans="1:40" x14ac:dyDescent="0.25">
      <c r="A55" s="4">
        <v>23</v>
      </c>
      <c r="B55" s="166">
        <f>'Member Info'!D51</f>
        <v>0</v>
      </c>
      <c r="C55" s="166">
        <f>'Member Info'!E51</f>
        <v>0</v>
      </c>
      <c r="D55" s="166" t="str">
        <f>'Member Info'!G51</f>
        <v/>
      </c>
      <c r="E55" s="167">
        <f>'Member Info'!B51</f>
        <v>0</v>
      </c>
      <c r="F55" s="244"/>
      <c r="G55" s="168" t="str">
        <f>IF(E55=0,"",
IF('Member Info'!$AM$19&lt;=$R$1,
SUMPRODUCT('Member Info'!L51+IF('Member Info'!H51&gt;'Member Info'!$AJ$12,'Member Info'!$AK$13,IF('Member Info'!H51&gt;'Member Info'!$AJ$11,'Member Info'!$AK$12,IF('Member Info'!H51&gt;'Member Info'!$AJ$10,'Member Info'!$AK$11,IF('Member Info'!H51&gt;'Member Info'!$AJ$9,'Member Info'!$AK$10,IF('Member Info'!H51&gt;'Member Info'!$AJ$8,'Member Info'!$AK$9,'Member Info'!$AK$8)))))),
SUMPRODUCT('Member Info'!L51+IF('Member Info'!H51&gt;'Member Info'!$AG$17,'Member Info'!$AH$18,IF('Member Info'!H51&gt;'Member Info'!$AG$16,'Member Info'!$AH$17,IF('Member Info'!H51&gt;'Member Info'!$AG$15,'Member Info'!$AH$16,IF('Member Info'!H51&gt;'Member Info'!$AG$14,'Member Info'!$AH$15,IF('Member Info'!H51&gt;'Member Info'!$AG$13,'Member Info'!$AH$14,IF('Member Info'!H51&gt;'Member Info'!$AG$12,'Member Info'!$AH$13,IF('Member Info'!H51&gt;'Member Info'!$AG$11,'Member Info'!$AH$12,IF('Member Info'!H51&gt;'Member Info'!$AG$10,'Member Info'!$AH$11,IF('Member Info'!H51&gt;'Member Info'!$AG$9,'Member Info'!$AH$10,IF('Member Info'!H51&gt;'Member Info'!$AG$8,'Member Info'!$AH$9,'Member Info'!$AH$8)))))))))))))</f>
        <v/>
      </c>
      <c r="H55" s="26"/>
      <c r="I55" s="26"/>
      <c r="J55" s="107" t="str">
        <f>IF(E55=0,"",IF('Member Info'!F51&gt;$S$1,CONCATENATE("Joined with practice on ", TEXT('Member Info'!F51, "DD/MM/YYYY")),IF('Member Info'!N51&lt;&gt;"",IF('Member Info'!N51&lt;$R$1,CONCATENATE("Left Scheme on ", TEXT('Member Info'!N51, "DD/MM/YYYY")),IF(ISERROR(G55),"Error Detected, No rate entered",IF(E55=0,"",IF(F55="","Error Detected, No Pensionable pay",IF(ISERROR(AB55)," Unknown Values entered.",IF(T55+U55&lt;1,"Acceptable",IF(R55+S55=200, "No Contributions Entered", IF(K55="","Error Detected, Choose reason&gt;",IF(X55="1",IF(T55=1,"Please Enter Deemed Pensionable Pay","Add Any Relevant Details Above"),"Please Give Details Above"))))))))),IF(ISERROR(G55),"Error Detected, No rate entered",IF(E55=0,"",IF(F55="","Error Detected, No Pensionable pay",IF(ISERROR(AB55)," Unknown Values entered.",IF(T55+U55&lt;1,"Acceptable",IF(R55+S55=200, "No Contributions Entered", IF(K55="","Error Detected, Choose reason&gt;",IF(X55="1",IF(T55=1,"Please Enter Deemed Pensionable Pay","Add relevant Details Above"),"Please give details Above")))))))))))</f>
        <v/>
      </c>
      <c r="K55" s="263"/>
      <c r="L55" s="93"/>
      <c r="M55" s="93" t="str">
        <f t="shared" si="4"/>
        <v/>
      </c>
      <c r="N55" s="96">
        <f t="shared" si="5"/>
        <v>0</v>
      </c>
      <c r="O55" s="96">
        <f t="shared" si="0"/>
        <v>0</v>
      </c>
      <c r="P55" s="220">
        <f>(ROUND((F55/100*'Member Info'!$W$2), 2))</f>
        <v>0</v>
      </c>
      <c r="Q55" s="220" t="e">
        <f t="shared" si="6"/>
        <v>#VALUE!</v>
      </c>
      <c r="R55" s="220" t="str">
        <f t="shared" si="7"/>
        <v/>
      </c>
      <c r="S55" s="229" t="str">
        <f t="shared" si="8"/>
        <v/>
      </c>
      <c r="T55" s="230" t="str">
        <f t="shared" si="9"/>
        <v/>
      </c>
      <c r="U55" s="230" t="str">
        <f t="shared" si="10"/>
        <v/>
      </c>
      <c r="V55" s="224">
        <f t="shared" si="11"/>
        <v>0</v>
      </c>
      <c r="W55" s="112">
        <f t="shared" si="12"/>
        <v>0</v>
      </c>
      <c r="X55" s="237" t="str">
        <f t="shared" si="1"/>
        <v/>
      </c>
      <c r="Y55" s="242" t="b">
        <f t="shared" si="2"/>
        <v>0</v>
      </c>
      <c r="Z55" s="237">
        <f t="shared" si="13"/>
        <v>0</v>
      </c>
      <c r="AA55" s="237">
        <f>IF('Member Info'!N51="",1,"")</f>
        <v>1</v>
      </c>
      <c r="AB55" s="245" t="e">
        <f t="shared" si="14"/>
        <v>#VALUE!</v>
      </c>
      <c r="AC55" s="132" t="str">
        <f t="shared" si="3"/>
        <v/>
      </c>
      <c r="AD55" s="126">
        <f t="shared" si="15"/>
        <v>1</v>
      </c>
      <c r="AE55" s="126" t="str">
        <f>IF('Member Info'!N51&lt;&gt;"",IF('Member Info'!N51&lt;=$R$1,1,0),"")</f>
        <v/>
      </c>
      <c r="AG55" s="126" t="b">
        <f t="shared" si="16"/>
        <v>0</v>
      </c>
      <c r="AH55" s="126">
        <f t="shared" si="17"/>
        <v>0</v>
      </c>
      <c r="AJ55" s="126">
        <f t="shared" si="18"/>
        <v>0</v>
      </c>
      <c r="AK55" s="126">
        <f>IF('Member Info'!F51&gt;$R$1,1,0)</f>
        <v>0</v>
      </c>
      <c r="AL55" s="126" t="b">
        <f>IF(ISERROR(R55),ERROR.TYPE(#REF!)=ERROR.TYPE(R55),FALSE)</f>
        <v>0</v>
      </c>
      <c r="AM55" s="126" t="b">
        <f>IF(ISERROR(S55),ERROR.TYPE(#REF!)=ERROR.TYPE(S55),FALSE)</f>
        <v>0</v>
      </c>
      <c r="AN55" s="126">
        <f>IF(OR('Member Info'!F51&gt;=$S$1,'Member Info'!N51&gt;=$R$1),1,0)</f>
        <v>0</v>
      </c>
    </row>
    <row r="56" spans="1:40" x14ac:dyDescent="0.25">
      <c r="A56" s="4">
        <v>24</v>
      </c>
      <c r="B56" s="166">
        <f>'Member Info'!D52</f>
        <v>0</v>
      </c>
      <c r="C56" s="166">
        <f>'Member Info'!E52</f>
        <v>0</v>
      </c>
      <c r="D56" s="166" t="str">
        <f>'Member Info'!G52</f>
        <v/>
      </c>
      <c r="E56" s="167">
        <f>'Member Info'!B52</f>
        <v>0</v>
      </c>
      <c r="F56" s="244"/>
      <c r="G56" s="168" t="str">
        <f>IF(E56=0,"",
IF('Member Info'!$AM$19&lt;=$R$1,
SUMPRODUCT('Member Info'!L52+IF('Member Info'!H52&gt;'Member Info'!$AJ$12,'Member Info'!$AK$13,IF('Member Info'!H52&gt;'Member Info'!$AJ$11,'Member Info'!$AK$12,IF('Member Info'!H52&gt;'Member Info'!$AJ$10,'Member Info'!$AK$11,IF('Member Info'!H52&gt;'Member Info'!$AJ$9,'Member Info'!$AK$10,IF('Member Info'!H52&gt;'Member Info'!$AJ$8,'Member Info'!$AK$9,'Member Info'!$AK$8)))))),
SUMPRODUCT('Member Info'!L52+IF('Member Info'!H52&gt;'Member Info'!$AG$17,'Member Info'!$AH$18,IF('Member Info'!H52&gt;'Member Info'!$AG$16,'Member Info'!$AH$17,IF('Member Info'!H52&gt;'Member Info'!$AG$15,'Member Info'!$AH$16,IF('Member Info'!H52&gt;'Member Info'!$AG$14,'Member Info'!$AH$15,IF('Member Info'!H52&gt;'Member Info'!$AG$13,'Member Info'!$AH$14,IF('Member Info'!H52&gt;'Member Info'!$AG$12,'Member Info'!$AH$13,IF('Member Info'!H52&gt;'Member Info'!$AG$11,'Member Info'!$AH$12,IF('Member Info'!H52&gt;'Member Info'!$AG$10,'Member Info'!$AH$11,IF('Member Info'!H52&gt;'Member Info'!$AG$9,'Member Info'!$AH$10,IF('Member Info'!H52&gt;'Member Info'!$AG$8,'Member Info'!$AH$9,'Member Info'!$AH$8)))))))))))))</f>
        <v/>
      </c>
      <c r="H56" s="26"/>
      <c r="I56" s="26"/>
      <c r="J56" s="107" t="str">
        <f>IF(E56=0,"",IF('Member Info'!F52&gt;$S$1,CONCATENATE("Joined with practice on ", TEXT('Member Info'!F52, "DD/MM/YYYY")),IF('Member Info'!N52&lt;&gt;"",IF('Member Info'!N52&lt;$R$1,CONCATENATE("Left Scheme on ", TEXT('Member Info'!N52, "DD/MM/YYYY")),IF(ISERROR(G56),"Error Detected, No rate entered",IF(E56=0,"",IF(F56="","Error Detected, No Pensionable pay",IF(ISERROR(AB56)," Unknown Values entered.",IF(T56+U56&lt;1,"Acceptable",IF(R56+S56=200, "No Contributions Entered", IF(K56="","Error Detected, Choose reason&gt;",IF(X56="1",IF(T56=1,"Please Enter Deemed Pensionable Pay","Add Any Relevant Details Above"),"Please Give Details Above"))))))))),IF(ISERROR(G56),"Error Detected, No rate entered",IF(E56=0,"",IF(F56="","Error Detected, No Pensionable pay",IF(ISERROR(AB56)," Unknown Values entered.",IF(T56+U56&lt;1,"Acceptable",IF(R56+S56=200, "No Contributions Entered", IF(K56="","Error Detected, Choose reason&gt;",IF(X56="1",IF(T56=1,"Please Enter Deemed Pensionable Pay","Add relevant Details Above"),"Please give details Above")))))))))))</f>
        <v/>
      </c>
      <c r="K56" s="263"/>
      <c r="L56" s="93"/>
      <c r="M56" s="93" t="str">
        <f t="shared" si="4"/>
        <v/>
      </c>
      <c r="N56" s="96">
        <f t="shared" si="5"/>
        <v>0</v>
      </c>
      <c r="O56" s="96">
        <f t="shared" si="0"/>
        <v>0</v>
      </c>
      <c r="P56" s="220">
        <f>(ROUND((F56/100*'Member Info'!$W$2), 2))</f>
        <v>0</v>
      </c>
      <c r="Q56" s="220" t="e">
        <f t="shared" si="6"/>
        <v>#VALUE!</v>
      </c>
      <c r="R56" s="220" t="str">
        <f t="shared" si="7"/>
        <v/>
      </c>
      <c r="S56" s="229" t="str">
        <f t="shared" si="8"/>
        <v/>
      </c>
      <c r="T56" s="230" t="str">
        <f t="shared" si="9"/>
        <v/>
      </c>
      <c r="U56" s="230" t="str">
        <f t="shared" si="10"/>
        <v/>
      </c>
      <c r="V56" s="224">
        <f t="shared" si="11"/>
        <v>0</v>
      </c>
      <c r="W56" s="112">
        <f t="shared" si="12"/>
        <v>0</v>
      </c>
      <c r="X56" s="237" t="str">
        <f t="shared" si="1"/>
        <v/>
      </c>
      <c r="Y56" s="242" t="b">
        <f t="shared" si="2"/>
        <v>0</v>
      </c>
      <c r="Z56" s="237">
        <f t="shared" si="13"/>
        <v>0</v>
      </c>
      <c r="AA56" s="237">
        <f>IF('Member Info'!N52="",1,"")</f>
        <v>1</v>
      </c>
      <c r="AB56" s="245" t="e">
        <f t="shared" si="14"/>
        <v>#VALUE!</v>
      </c>
      <c r="AC56" s="132" t="str">
        <f t="shared" si="3"/>
        <v/>
      </c>
      <c r="AD56" s="126">
        <f t="shared" si="15"/>
        <v>1</v>
      </c>
      <c r="AE56" s="126" t="str">
        <f>IF('Member Info'!N52&lt;&gt;"",IF('Member Info'!N52&lt;=$R$1,1,0),"")</f>
        <v/>
      </c>
      <c r="AG56" s="126" t="b">
        <f t="shared" si="16"/>
        <v>0</v>
      </c>
      <c r="AH56" s="126">
        <f t="shared" si="17"/>
        <v>0</v>
      </c>
      <c r="AJ56" s="126">
        <f t="shared" si="18"/>
        <v>0</v>
      </c>
      <c r="AK56" s="126">
        <f>IF('Member Info'!F52&gt;$R$1,1,0)</f>
        <v>0</v>
      </c>
      <c r="AL56" s="126" t="b">
        <f>IF(ISERROR(R56),ERROR.TYPE(#REF!)=ERROR.TYPE(R56),FALSE)</f>
        <v>0</v>
      </c>
      <c r="AM56" s="126" t="b">
        <f>IF(ISERROR(S56),ERROR.TYPE(#REF!)=ERROR.TYPE(S56),FALSE)</f>
        <v>0</v>
      </c>
      <c r="AN56" s="126">
        <f>IF(OR('Member Info'!F52&gt;=$S$1,'Member Info'!N52&gt;=$R$1),1,0)</f>
        <v>0</v>
      </c>
    </row>
    <row r="57" spans="1:40" x14ac:dyDescent="0.25">
      <c r="A57" s="4">
        <v>25</v>
      </c>
      <c r="B57" s="166">
        <f>'Member Info'!D53</f>
        <v>0</v>
      </c>
      <c r="C57" s="166">
        <f>'Member Info'!E53</f>
        <v>0</v>
      </c>
      <c r="D57" s="166" t="str">
        <f>'Member Info'!G53</f>
        <v/>
      </c>
      <c r="E57" s="167">
        <f>'Member Info'!B53</f>
        <v>0</v>
      </c>
      <c r="F57" s="244"/>
      <c r="G57" s="168" t="str">
        <f>IF(E57=0,"",
IF('Member Info'!$AM$19&lt;=$R$1,
SUMPRODUCT('Member Info'!L53+IF('Member Info'!H53&gt;'Member Info'!$AJ$12,'Member Info'!$AK$13,IF('Member Info'!H53&gt;'Member Info'!$AJ$11,'Member Info'!$AK$12,IF('Member Info'!H53&gt;'Member Info'!$AJ$10,'Member Info'!$AK$11,IF('Member Info'!H53&gt;'Member Info'!$AJ$9,'Member Info'!$AK$10,IF('Member Info'!H53&gt;'Member Info'!$AJ$8,'Member Info'!$AK$9,'Member Info'!$AK$8)))))),
SUMPRODUCT('Member Info'!L53+IF('Member Info'!H53&gt;'Member Info'!$AG$17,'Member Info'!$AH$18,IF('Member Info'!H53&gt;'Member Info'!$AG$16,'Member Info'!$AH$17,IF('Member Info'!H53&gt;'Member Info'!$AG$15,'Member Info'!$AH$16,IF('Member Info'!H53&gt;'Member Info'!$AG$14,'Member Info'!$AH$15,IF('Member Info'!H53&gt;'Member Info'!$AG$13,'Member Info'!$AH$14,IF('Member Info'!H53&gt;'Member Info'!$AG$12,'Member Info'!$AH$13,IF('Member Info'!H53&gt;'Member Info'!$AG$11,'Member Info'!$AH$12,IF('Member Info'!H53&gt;'Member Info'!$AG$10,'Member Info'!$AH$11,IF('Member Info'!H53&gt;'Member Info'!$AG$9,'Member Info'!$AH$10,IF('Member Info'!H53&gt;'Member Info'!$AG$8,'Member Info'!$AH$9,'Member Info'!$AH$8)))))))))))))</f>
        <v/>
      </c>
      <c r="H57" s="26"/>
      <c r="I57" s="26"/>
      <c r="J57" s="107" t="str">
        <f>IF(E57=0,"",IF('Member Info'!F53&gt;$S$1,CONCATENATE("Joined with practice on ", TEXT('Member Info'!F53, "DD/MM/YYYY")),IF('Member Info'!N53&lt;&gt;"",IF('Member Info'!N53&lt;$R$1,CONCATENATE("Left Scheme on ", TEXT('Member Info'!N53, "DD/MM/YYYY")),IF(ISERROR(G57),"Error Detected, No rate entered",IF(E57=0,"",IF(F57="","Error Detected, No Pensionable pay",IF(ISERROR(AB57)," Unknown Values entered.",IF(T57+U57&lt;1,"Acceptable",IF(R57+S57=200, "No Contributions Entered", IF(K57="","Error Detected, Choose reason&gt;",IF(X57="1",IF(T57=1,"Please Enter Deemed Pensionable Pay","Add Any Relevant Details Above"),"Please Give Details Above"))))))))),IF(ISERROR(G57),"Error Detected, No rate entered",IF(E57=0,"",IF(F57="","Error Detected, No Pensionable pay",IF(ISERROR(AB57)," Unknown Values entered.",IF(T57+U57&lt;1,"Acceptable",IF(R57+S57=200, "No Contributions Entered", IF(K57="","Error Detected, Choose reason&gt;",IF(X57="1",IF(T57=1,"Please Enter Deemed Pensionable Pay","Add relevant Details Above"),"Please give details Above")))))))))))</f>
        <v/>
      </c>
      <c r="K57" s="263"/>
      <c r="L57" s="93"/>
      <c r="M57" s="93" t="str">
        <f t="shared" si="4"/>
        <v/>
      </c>
      <c r="N57" s="96">
        <f t="shared" si="5"/>
        <v>0</v>
      </c>
      <c r="O57" s="96">
        <f t="shared" si="0"/>
        <v>0</v>
      </c>
      <c r="P57" s="220">
        <f>(ROUND((F57/100*'Member Info'!$W$2), 2))</f>
        <v>0</v>
      </c>
      <c r="Q57" s="220" t="e">
        <f t="shared" si="6"/>
        <v>#VALUE!</v>
      </c>
      <c r="R57" s="220" t="str">
        <f t="shared" si="7"/>
        <v/>
      </c>
      <c r="S57" s="229" t="str">
        <f t="shared" si="8"/>
        <v/>
      </c>
      <c r="T57" s="230" t="str">
        <f t="shared" si="9"/>
        <v/>
      </c>
      <c r="U57" s="230" t="str">
        <f t="shared" si="10"/>
        <v/>
      </c>
      <c r="V57" s="224">
        <f t="shared" si="11"/>
        <v>0</v>
      </c>
      <c r="W57" s="112">
        <f t="shared" si="12"/>
        <v>0</v>
      </c>
      <c r="X57" s="237" t="str">
        <f t="shared" si="1"/>
        <v/>
      </c>
      <c r="Y57" s="242" t="b">
        <f t="shared" si="2"/>
        <v>0</v>
      </c>
      <c r="Z57" s="237">
        <f t="shared" si="13"/>
        <v>0</v>
      </c>
      <c r="AA57" s="237">
        <f>IF('Member Info'!N53="",1,"")</f>
        <v>1</v>
      </c>
      <c r="AB57" s="245" t="e">
        <f t="shared" si="14"/>
        <v>#VALUE!</v>
      </c>
      <c r="AC57" s="132" t="str">
        <f t="shared" si="3"/>
        <v/>
      </c>
      <c r="AD57" s="126">
        <f t="shared" si="15"/>
        <v>1</v>
      </c>
      <c r="AE57" s="126" t="str">
        <f>IF('Member Info'!N53&lt;&gt;"",IF('Member Info'!N53&lt;=$R$1,1,0),"")</f>
        <v/>
      </c>
      <c r="AG57" s="126" t="b">
        <f t="shared" si="16"/>
        <v>0</v>
      </c>
      <c r="AH57" s="126">
        <f t="shared" si="17"/>
        <v>0</v>
      </c>
      <c r="AJ57" s="126">
        <f t="shared" si="18"/>
        <v>0</v>
      </c>
      <c r="AK57" s="126">
        <f>IF('Member Info'!F53&gt;$R$1,1,0)</f>
        <v>0</v>
      </c>
      <c r="AL57" s="126" t="b">
        <f>IF(ISERROR(R57),ERROR.TYPE(#REF!)=ERROR.TYPE(R57),FALSE)</f>
        <v>0</v>
      </c>
      <c r="AM57" s="126" t="b">
        <f>IF(ISERROR(S57),ERROR.TYPE(#REF!)=ERROR.TYPE(S57),FALSE)</f>
        <v>0</v>
      </c>
      <c r="AN57" s="126">
        <f>IF(OR('Member Info'!F53&gt;=$S$1,'Member Info'!N53&gt;=$R$1),1,0)</f>
        <v>0</v>
      </c>
    </row>
    <row r="58" spans="1:40" x14ac:dyDescent="0.25">
      <c r="A58" s="4">
        <v>26</v>
      </c>
      <c r="B58" s="166">
        <f>'Member Info'!D54</f>
        <v>0</v>
      </c>
      <c r="C58" s="166">
        <f>'Member Info'!E54</f>
        <v>0</v>
      </c>
      <c r="D58" s="166" t="str">
        <f>'Member Info'!G54</f>
        <v/>
      </c>
      <c r="E58" s="167">
        <f>'Member Info'!B54</f>
        <v>0</v>
      </c>
      <c r="F58" s="244"/>
      <c r="G58" s="168" t="str">
        <f>IF(E58=0,"",
IF('Member Info'!$AM$19&lt;=$R$1,
SUMPRODUCT('Member Info'!L54+IF('Member Info'!H54&gt;'Member Info'!$AJ$12,'Member Info'!$AK$13,IF('Member Info'!H54&gt;'Member Info'!$AJ$11,'Member Info'!$AK$12,IF('Member Info'!H54&gt;'Member Info'!$AJ$10,'Member Info'!$AK$11,IF('Member Info'!H54&gt;'Member Info'!$AJ$9,'Member Info'!$AK$10,IF('Member Info'!H54&gt;'Member Info'!$AJ$8,'Member Info'!$AK$9,'Member Info'!$AK$8)))))),
SUMPRODUCT('Member Info'!L54+IF('Member Info'!H54&gt;'Member Info'!$AG$17,'Member Info'!$AH$18,IF('Member Info'!H54&gt;'Member Info'!$AG$16,'Member Info'!$AH$17,IF('Member Info'!H54&gt;'Member Info'!$AG$15,'Member Info'!$AH$16,IF('Member Info'!H54&gt;'Member Info'!$AG$14,'Member Info'!$AH$15,IF('Member Info'!H54&gt;'Member Info'!$AG$13,'Member Info'!$AH$14,IF('Member Info'!H54&gt;'Member Info'!$AG$12,'Member Info'!$AH$13,IF('Member Info'!H54&gt;'Member Info'!$AG$11,'Member Info'!$AH$12,IF('Member Info'!H54&gt;'Member Info'!$AG$10,'Member Info'!$AH$11,IF('Member Info'!H54&gt;'Member Info'!$AG$9,'Member Info'!$AH$10,IF('Member Info'!H54&gt;'Member Info'!$AG$8,'Member Info'!$AH$9,'Member Info'!$AH$8)))))))))))))</f>
        <v/>
      </c>
      <c r="H58" s="26"/>
      <c r="I58" s="26"/>
      <c r="J58" s="107" t="str">
        <f>IF(E58=0,"",IF('Member Info'!F54&gt;$S$1,CONCATENATE("Joined with practice on ", TEXT('Member Info'!F54, "DD/MM/YYYY")),IF('Member Info'!N54&lt;&gt;"",IF('Member Info'!N54&lt;$R$1,CONCATENATE("Left Scheme on ", TEXT('Member Info'!N54, "DD/MM/YYYY")),IF(ISERROR(G58),"Error Detected, No rate entered",IF(E58=0,"",IF(F58="","Error Detected, No Pensionable pay",IF(ISERROR(AB58)," Unknown Values entered.",IF(T58+U58&lt;1,"Acceptable",IF(R58+S58=200, "No Contributions Entered", IF(K58="","Error Detected, Choose reason&gt;",IF(X58="1",IF(T58=1,"Please Enter Deemed Pensionable Pay","Add Any Relevant Details Above"),"Please Give Details Above"))))))))),IF(ISERROR(G58),"Error Detected, No rate entered",IF(E58=0,"",IF(F58="","Error Detected, No Pensionable pay",IF(ISERROR(AB58)," Unknown Values entered.",IF(T58+U58&lt;1,"Acceptable",IF(R58+S58=200, "No Contributions Entered", IF(K58="","Error Detected, Choose reason&gt;",IF(X58="1",IF(T58=1,"Please Enter Deemed Pensionable Pay","Add relevant Details Above"),"Please give details Above")))))))))))</f>
        <v/>
      </c>
      <c r="K58" s="263"/>
      <c r="L58" s="93"/>
      <c r="M58" s="93" t="str">
        <f t="shared" si="4"/>
        <v/>
      </c>
      <c r="N58" s="96">
        <f t="shared" si="5"/>
        <v>0</v>
      </c>
      <c r="O58" s="96">
        <f t="shared" si="0"/>
        <v>0</v>
      </c>
      <c r="P58" s="220">
        <f>(ROUND((F58/100*'Member Info'!$W$2), 2))</f>
        <v>0</v>
      </c>
      <c r="Q58" s="220" t="e">
        <f t="shared" si="6"/>
        <v>#VALUE!</v>
      </c>
      <c r="R58" s="220" t="str">
        <f t="shared" si="7"/>
        <v/>
      </c>
      <c r="S58" s="229" t="str">
        <f t="shared" si="8"/>
        <v/>
      </c>
      <c r="T58" s="230" t="str">
        <f t="shared" si="9"/>
        <v/>
      </c>
      <c r="U58" s="230" t="str">
        <f t="shared" si="10"/>
        <v/>
      </c>
      <c r="V58" s="224">
        <f t="shared" si="11"/>
        <v>0</v>
      </c>
      <c r="W58" s="112">
        <f t="shared" si="12"/>
        <v>0</v>
      </c>
      <c r="X58" s="237" t="str">
        <f t="shared" si="1"/>
        <v/>
      </c>
      <c r="Y58" s="242" t="b">
        <f t="shared" si="2"/>
        <v>0</v>
      </c>
      <c r="Z58" s="237">
        <f t="shared" si="13"/>
        <v>0</v>
      </c>
      <c r="AA58" s="237">
        <f>IF('Member Info'!N54="",1,"")</f>
        <v>1</v>
      </c>
      <c r="AB58" s="245" t="e">
        <f t="shared" si="14"/>
        <v>#VALUE!</v>
      </c>
      <c r="AC58" s="132" t="str">
        <f t="shared" si="3"/>
        <v/>
      </c>
      <c r="AD58" s="126">
        <f t="shared" si="15"/>
        <v>1</v>
      </c>
      <c r="AE58" s="126" t="str">
        <f>IF('Member Info'!N54&lt;&gt;"",IF('Member Info'!N54&lt;=$R$1,1,0),"")</f>
        <v/>
      </c>
      <c r="AG58" s="126" t="b">
        <f t="shared" si="16"/>
        <v>0</v>
      </c>
      <c r="AH58" s="126">
        <f t="shared" si="17"/>
        <v>0</v>
      </c>
      <c r="AJ58" s="126">
        <f t="shared" si="18"/>
        <v>0</v>
      </c>
      <c r="AK58" s="126">
        <f>IF('Member Info'!F54&gt;$R$1,1,0)</f>
        <v>0</v>
      </c>
      <c r="AL58" s="126" t="b">
        <f>IF(ISERROR(R58),ERROR.TYPE(#REF!)=ERROR.TYPE(R58),FALSE)</f>
        <v>0</v>
      </c>
      <c r="AM58" s="126" t="b">
        <f>IF(ISERROR(S58),ERROR.TYPE(#REF!)=ERROR.TYPE(S58),FALSE)</f>
        <v>0</v>
      </c>
      <c r="AN58" s="126">
        <f>IF(OR('Member Info'!F54&gt;=$S$1,'Member Info'!N54&gt;=$R$1),1,0)</f>
        <v>0</v>
      </c>
    </row>
    <row r="59" spans="1:40" x14ac:dyDescent="0.25">
      <c r="A59" s="4">
        <v>27</v>
      </c>
      <c r="B59" s="166">
        <f>'Member Info'!D55</f>
        <v>0</v>
      </c>
      <c r="C59" s="166">
        <f>'Member Info'!E55</f>
        <v>0</v>
      </c>
      <c r="D59" s="166" t="str">
        <f>'Member Info'!G55</f>
        <v/>
      </c>
      <c r="E59" s="167">
        <f>'Member Info'!B55</f>
        <v>0</v>
      </c>
      <c r="F59" s="244"/>
      <c r="G59" s="168" t="str">
        <f>IF(E59=0,"",
IF('Member Info'!$AM$19&lt;=$R$1,
SUMPRODUCT('Member Info'!L55+IF('Member Info'!H55&gt;'Member Info'!$AJ$12,'Member Info'!$AK$13,IF('Member Info'!H55&gt;'Member Info'!$AJ$11,'Member Info'!$AK$12,IF('Member Info'!H55&gt;'Member Info'!$AJ$10,'Member Info'!$AK$11,IF('Member Info'!H55&gt;'Member Info'!$AJ$9,'Member Info'!$AK$10,IF('Member Info'!H55&gt;'Member Info'!$AJ$8,'Member Info'!$AK$9,'Member Info'!$AK$8)))))),
SUMPRODUCT('Member Info'!L55+IF('Member Info'!H55&gt;'Member Info'!$AG$17,'Member Info'!$AH$18,IF('Member Info'!H55&gt;'Member Info'!$AG$16,'Member Info'!$AH$17,IF('Member Info'!H55&gt;'Member Info'!$AG$15,'Member Info'!$AH$16,IF('Member Info'!H55&gt;'Member Info'!$AG$14,'Member Info'!$AH$15,IF('Member Info'!H55&gt;'Member Info'!$AG$13,'Member Info'!$AH$14,IF('Member Info'!H55&gt;'Member Info'!$AG$12,'Member Info'!$AH$13,IF('Member Info'!H55&gt;'Member Info'!$AG$11,'Member Info'!$AH$12,IF('Member Info'!H55&gt;'Member Info'!$AG$10,'Member Info'!$AH$11,IF('Member Info'!H55&gt;'Member Info'!$AG$9,'Member Info'!$AH$10,IF('Member Info'!H55&gt;'Member Info'!$AG$8,'Member Info'!$AH$9,'Member Info'!$AH$8)))))))))))))</f>
        <v/>
      </c>
      <c r="H59" s="26"/>
      <c r="I59" s="26"/>
      <c r="J59" s="107" t="str">
        <f>IF(E59=0,"",IF('Member Info'!F55&gt;$S$1,CONCATENATE("Joined with practice on ", TEXT('Member Info'!F55, "DD/MM/YYYY")),IF('Member Info'!N55&lt;&gt;"",IF('Member Info'!N55&lt;$R$1,CONCATENATE("Left Scheme on ", TEXT('Member Info'!N55, "DD/MM/YYYY")),IF(ISERROR(G59),"Error Detected, No rate entered",IF(E59=0,"",IF(F59="","Error Detected, No Pensionable pay",IF(ISERROR(AB59)," Unknown Values entered.",IF(T59+U59&lt;1,"Acceptable",IF(R59+S59=200, "No Contributions Entered", IF(K59="","Error Detected, Choose reason&gt;",IF(X59="1",IF(T59=1,"Please Enter Deemed Pensionable Pay","Add Any Relevant Details Above"),"Please Give Details Above"))))))))),IF(ISERROR(G59),"Error Detected, No rate entered",IF(E59=0,"",IF(F59="","Error Detected, No Pensionable pay",IF(ISERROR(AB59)," Unknown Values entered.",IF(T59+U59&lt;1,"Acceptable",IF(R59+S59=200, "No Contributions Entered", IF(K59="","Error Detected, Choose reason&gt;",IF(X59="1",IF(T59=1,"Please Enter Deemed Pensionable Pay","Add relevant Details Above"),"Please give details Above")))))))))))</f>
        <v/>
      </c>
      <c r="K59" s="263"/>
      <c r="L59" s="93"/>
      <c r="M59" s="93" t="str">
        <f t="shared" si="4"/>
        <v/>
      </c>
      <c r="N59" s="96">
        <f t="shared" si="5"/>
        <v>0</v>
      </c>
      <c r="O59" s="96">
        <f t="shared" si="0"/>
        <v>0</v>
      </c>
      <c r="P59" s="220">
        <f>(ROUND((F59/100*'Member Info'!$W$2), 2))</f>
        <v>0</v>
      </c>
      <c r="Q59" s="220" t="e">
        <f t="shared" si="6"/>
        <v>#VALUE!</v>
      </c>
      <c r="R59" s="220" t="str">
        <f t="shared" si="7"/>
        <v/>
      </c>
      <c r="S59" s="229" t="str">
        <f t="shared" si="8"/>
        <v/>
      </c>
      <c r="T59" s="230" t="str">
        <f t="shared" si="9"/>
        <v/>
      </c>
      <c r="U59" s="230" t="str">
        <f t="shared" si="10"/>
        <v/>
      </c>
      <c r="V59" s="224">
        <f t="shared" si="11"/>
        <v>0</v>
      </c>
      <c r="W59" s="112">
        <f t="shared" si="12"/>
        <v>0</v>
      </c>
      <c r="X59" s="237" t="str">
        <f t="shared" si="1"/>
        <v/>
      </c>
      <c r="Y59" s="242" t="b">
        <f t="shared" si="2"/>
        <v>0</v>
      </c>
      <c r="Z59" s="237">
        <f t="shared" si="13"/>
        <v>0</v>
      </c>
      <c r="AA59" s="237">
        <f>IF('Member Info'!N55="",1,"")</f>
        <v>1</v>
      </c>
      <c r="AB59" s="245" t="e">
        <f t="shared" si="14"/>
        <v>#VALUE!</v>
      </c>
      <c r="AC59" s="132" t="str">
        <f t="shared" si="3"/>
        <v/>
      </c>
      <c r="AD59" s="126">
        <f t="shared" si="15"/>
        <v>1</v>
      </c>
      <c r="AE59" s="126" t="str">
        <f>IF('Member Info'!N55&lt;&gt;"",IF('Member Info'!N55&lt;=$R$1,1,0),"")</f>
        <v/>
      </c>
      <c r="AG59" s="126" t="b">
        <f t="shared" si="16"/>
        <v>0</v>
      </c>
      <c r="AH59" s="126">
        <f t="shared" si="17"/>
        <v>0</v>
      </c>
      <c r="AJ59" s="126">
        <f t="shared" si="18"/>
        <v>0</v>
      </c>
      <c r="AK59" s="126">
        <f>IF('Member Info'!F55&gt;$R$1,1,0)</f>
        <v>0</v>
      </c>
      <c r="AL59" s="126" t="b">
        <f>IF(ISERROR(R59),ERROR.TYPE(#REF!)=ERROR.TYPE(R59),FALSE)</f>
        <v>0</v>
      </c>
      <c r="AM59" s="126" t="b">
        <f>IF(ISERROR(S59),ERROR.TYPE(#REF!)=ERROR.TYPE(S59),FALSE)</f>
        <v>0</v>
      </c>
      <c r="AN59" s="126">
        <f>IF(OR('Member Info'!F55&gt;=$S$1,'Member Info'!N55&gt;=$R$1),1,0)</f>
        <v>0</v>
      </c>
    </row>
    <row r="60" spans="1:40" x14ac:dyDescent="0.25">
      <c r="A60" s="4">
        <v>28</v>
      </c>
      <c r="B60" s="166">
        <f>'Member Info'!D56</f>
        <v>0</v>
      </c>
      <c r="C60" s="166">
        <f>'Member Info'!E56</f>
        <v>0</v>
      </c>
      <c r="D60" s="166" t="str">
        <f>'Member Info'!G56</f>
        <v/>
      </c>
      <c r="E60" s="167">
        <f>'Member Info'!B56</f>
        <v>0</v>
      </c>
      <c r="F60" s="244"/>
      <c r="G60" s="168" t="str">
        <f>IF(E60=0,"",
IF('Member Info'!$AM$19&lt;=$R$1,
SUMPRODUCT('Member Info'!L56+IF('Member Info'!H56&gt;'Member Info'!$AJ$12,'Member Info'!$AK$13,IF('Member Info'!H56&gt;'Member Info'!$AJ$11,'Member Info'!$AK$12,IF('Member Info'!H56&gt;'Member Info'!$AJ$10,'Member Info'!$AK$11,IF('Member Info'!H56&gt;'Member Info'!$AJ$9,'Member Info'!$AK$10,IF('Member Info'!H56&gt;'Member Info'!$AJ$8,'Member Info'!$AK$9,'Member Info'!$AK$8)))))),
SUMPRODUCT('Member Info'!L56+IF('Member Info'!H56&gt;'Member Info'!$AG$17,'Member Info'!$AH$18,IF('Member Info'!H56&gt;'Member Info'!$AG$16,'Member Info'!$AH$17,IF('Member Info'!H56&gt;'Member Info'!$AG$15,'Member Info'!$AH$16,IF('Member Info'!H56&gt;'Member Info'!$AG$14,'Member Info'!$AH$15,IF('Member Info'!H56&gt;'Member Info'!$AG$13,'Member Info'!$AH$14,IF('Member Info'!H56&gt;'Member Info'!$AG$12,'Member Info'!$AH$13,IF('Member Info'!H56&gt;'Member Info'!$AG$11,'Member Info'!$AH$12,IF('Member Info'!H56&gt;'Member Info'!$AG$10,'Member Info'!$AH$11,IF('Member Info'!H56&gt;'Member Info'!$AG$9,'Member Info'!$AH$10,IF('Member Info'!H56&gt;'Member Info'!$AG$8,'Member Info'!$AH$9,'Member Info'!$AH$8)))))))))))))</f>
        <v/>
      </c>
      <c r="H60" s="26"/>
      <c r="I60" s="26"/>
      <c r="J60" s="107" t="str">
        <f>IF(E60=0,"",IF('Member Info'!F56&gt;$S$1,CONCATENATE("Joined with practice on ", TEXT('Member Info'!F56, "DD/MM/YYYY")),IF('Member Info'!N56&lt;&gt;"",IF('Member Info'!N56&lt;$R$1,CONCATENATE("Left Scheme on ", TEXT('Member Info'!N56, "DD/MM/YYYY")),IF(ISERROR(G60),"Error Detected, No rate entered",IF(E60=0,"",IF(F60="","Error Detected, No Pensionable pay",IF(ISERROR(AB60)," Unknown Values entered.",IF(T60+U60&lt;1,"Acceptable",IF(R60+S60=200, "No Contributions Entered", IF(K60="","Error Detected, Choose reason&gt;",IF(X60="1",IF(T60=1,"Please Enter Deemed Pensionable Pay","Add Any Relevant Details Above"),"Please Give Details Above"))))))))),IF(ISERROR(G60),"Error Detected, No rate entered",IF(E60=0,"",IF(F60="","Error Detected, No Pensionable pay",IF(ISERROR(AB60)," Unknown Values entered.",IF(T60+U60&lt;1,"Acceptable",IF(R60+S60=200, "No Contributions Entered", IF(K60="","Error Detected, Choose reason&gt;",IF(X60="1",IF(T60=1,"Please Enter Deemed Pensionable Pay","Add relevant Details Above"),"Please give details Above")))))))))))</f>
        <v/>
      </c>
      <c r="K60" s="263"/>
      <c r="L60" s="93"/>
      <c r="M60" s="93" t="str">
        <f t="shared" si="4"/>
        <v/>
      </c>
      <c r="N60" s="96">
        <f t="shared" si="5"/>
        <v>0</v>
      </c>
      <c r="O60" s="96">
        <f t="shared" si="0"/>
        <v>0</v>
      </c>
      <c r="P60" s="220">
        <f>(ROUND((F60/100*'Member Info'!$W$2), 2))</f>
        <v>0</v>
      </c>
      <c r="Q60" s="220" t="e">
        <f t="shared" si="6"/>
        <v>#VALUE!</v>
      </c>
      <c r="R60" s="220" t="str">
        <f t="shared" si="7"/>
        <v/>
      </c>
      <c r="S60" s="229" t="str">
        <f t="shared" si="8"/>
        <v/>
      </c>
      <c r="T60" s="230" t="str">
        <f t="shared" si="9"/>
        <v/>
      </c>
      <c r="U60" s="230" t="str">
        <f t="shared" si="10"/>
        <v/>
      </c>
      <c r="V60" s="224">
        <f t="shared" si="11"/>
        <v>0</v>
      </c>
      <c r="W60" s="112">
        <f t="shared" si="12"/>
        <v>0</v>
      </c>
      <c r="X60" s="237" t="str">
        <f t="shared" si="1"/>
        <v/>
      </c>
      <c r="Y60" s="242" t="b">
        <f t="shared" si="2"/>
        <v>0</v>
      </c>
      <c r="Z60" s="237">
        <f t="shared" si="13"/>
        <v>0</v>
      </c>
      <c r="AA60" s="237">
        <f>IF('Member Info'!N56="",1,"")</f>
        <v>1</v>
      </c>
      <c r="AB60" s="245" t="e">
        <f t="shared" si="14"/>
        <v>#VALUE!</v>
      </c>
      <c r="AC60" s="132" t="str">
        <f t="shared" si="3"/>
        <v/>
      </c>
      <c r="AD60" s="126">
        <f t="shared" si="15"/>
        <v>1</v>
      </c>
      <c r="AE60" s="126" t="str">
        <f>IF('Member Info'!N56&lt;&gt;"",IF('Member Info'!N56&lt;=$R$1,1,0),"")</f>
        <v/>
      </c>
      <c r="AG60" s="126" t="b">
        <f t="shared" si="16"/>
        <v>0</v>
      </c>
      <c r="AH60" s="126">
        <f t="shared" si="17"/>
        <v>0</v>
      </c>
      <c r="AJ60" s="126">
        <f t="shared" si="18"/>
        <v>0</v>
      </c>
      <c r="AK60" s="126">
        <f>IF('Member Info'!F56&gt;$R$1,1,0)</f>
        <v>0</v>
      </c>
      <c r="AL60" s="126" t="b">
        <f>IF(ISERROR(R60),ERROR.TYPE(#REF!)=ERROR.TYPE(R60),FALSE)</f>
        <v>0</v>
      </c>
      <c r="AM60" s="126" t="b">
        <f>IF(ISERROR(S60),ERROR.TYPE(#REF!)=ERROR.TYPE(S60),FALSE)</f>
        <v>0</v>
      </c>
      <c r="AN60" s="126">
        <f>IF(OR('Member Info'!F56&gt;=$S$1,'Member Info'!N56&gt;=$R$1),1,0)</f>
        <v>0</v>
      </c>
    </row>
    <row r="61" spans="1:40" x14ac:dyDescent="0.25">
      <c r="A61" s="4">
        <v>29</v>
      </c>
      <c r="B61" s="166">
        <f>'Member Info'!D57</f>
        <v>0</v>
      </c>
      <c r="C61" s="166">
        <f>'Member Info'!E57</f>
        <v>0</v>
      </c>
      <c r="D61" s="166" t="str">
        <f>'Member Info'!G57</f>
        <v/>
      </c>
      <c r="E61" s="167">
        <f>'Member Info'!B57</f>
        <v>0</v>
      </c>
      <c r="F61" s="244"/>
      <c r="G61" s="168" t="str">
        <f>IF(E61=0,"",
IF('Member Info'!$AM$19&lt;=$R$1,
SUMPRODUCT('Member Info'!L57+IF('Member Info'!H57&gt;'Member Info'!$AJ$12,'Member Info'!$AK$13,IF('Member Info'!H57&gt;'Member Info'!$AJ$11,'Member Info'!$AK$12,IF('Member Info'!H57&gt;'Member Info'!$AJ$10,'Member Info'!$AK$11,IF('Member Info'!H57&gt;'Member Info'!$AJ$9,'Member Info'!$AK$10,IF('Member Info'!H57&gt;'Member Info'!$AJ$8,'Member Info'!$AK$9,'Member Info'!$AK$8)))))),
SUMPRODUCT('Member Info'!L57+IF('Member Info'!H57&gt;'Member Info'!$AG$17,'Member Info'!$AH$18,IF('Member Info'!H57&gt;'Member Info'!$AG$16,'Member Info'!$AH$17,IF('Member Info'!H57&gt;'Member Info'!$AG$15,'Member Info'!$AH$16,IF('Member Info'!H57&gt;'Member Info'!$AG$14,'Member Info'!$AH$15,IF('Member Info'!H57&gt;'Member Info'!$AG$13,'Member Info'!$AH$14,IF('Member Info'!H57&gt;'Member Info'!$AG$12,'Member Info'!$AH$13,IF('Member Info'!H57&gt;'Member Info'!$AG$11,'Member Info'!$AH$12,IF('Member Info'!H57&gt;'Member Info'!$AG$10,'Member Info'!$AH$11,IF('Member Info'!H57&gt;'Member Info'!$AG$9,'Member Info'!$AH$10,IF('Member Info'!H57&gt;'Member Info'!$AG$8,'Member Info'!$AH$9,'Member Info'!$AH$8)))))))))))))</f>
        <v/>
      </c>
      <c r="H61" s="26"/>
      <c r="I61" s="26"/>
      <c r="J61" s="107" t="str">
        <f>IF(E61=0,"",IF('Member Info'!F57&gt;$S$1,CONCATENATE("Joined with practice on ", TEXT('Member Info'!F57, "DD/MM/YYYY")),IF('Member Info'!N57&lt;&gt;"",IF('Member Info'!N57&lt;$R$1,CONCATENATE("Left Scheme on ", TEXT('Member Info'!N57, "DD/MM/YYYY")),IF(ISERROR(G61),"Error Detected, No rate entered",IF(E61=0,"",IF(F61="","Error Detected, No Pensionable pay",IF(ISERROR(AB61)," Unknown Values entered.",IF(T61+U61&lt;1,"Acceptable",IF(R61+S61=200, "No Contributions Entered", IF(K61="","Error Detected, Choose reason&gt;",IF(X61="1",IF(T61=1,"Please Enter Deemed Pensionable Pay","Add Any Relevant Details Above"),"Please Give Details Above"))))))))),IF(ISERROR(G61),"Error Detected, No rate entered",IF(E61=0,"",IF(F61="","Error Detected, No Pensionable pay",IF(ISERROR(AB61)," Unknown Values entered.",IF(T61+U61&lt;1,"Acceptable",IF(R61+S61=200, "No Contributions Entered", IF(K61="","Error Detected, Choose reason&gt;",IF(X61="1",IF(T61=1,"Please Enter Deemed Pensionable Pay","Add relevant Details Above"),"Please give details Above")))))))))))</f>
        <v/>
      </c>
      <c r="K61" s="263"/>
      <c r="L61" s="93"/>
      <c r="M61" s="93" t="str">
        <f t="shared" si="4"/>
        <v/>
      </c>
      <c r="N61" s="96">
        <f t="shared" si="5"/>
        <v>0</v>
      </c>
      <c r="O61" s="96">
        <f t="shared" si="0"/>
        <v>0</v>
      </c>
      <c r="P61" s="220">
        <f>(ROUND((F61/100*'Member Info'!$W$2), 2))</f>
        <v>0</v>
      </c>
      <c r="Q61" s="220" t="e">
        <f t="shared" si="6"/>
        <v>#VALUE!</v>
      </c>
      <c r="R61" s="220" t="str">
        <f t="shared" si="7"/>
        <v/>
      </c>
      <c r="S61" s="229" t="str">
        <f t="shared" si="8"/>
        <v/>
      </c>
      <c r="T61" s="230" t="str">
        <f t="shared" si="9"/>
        <v/>
      </c>
      <c r="U61" s="230" t="str">
        <f t="shared" si="10"/>
        <v/>
      </c>
      <c r="V61" s="224">
        <f t="shared" si="11"/>
        <v>0</v>
      </c>
      <c r="W61" s="112">
        <f t="shared" si="12"/>
        <v>0</v>
      </c>
      <c r="X61" s="237" t="str">
        <f t="shared" si="1"/>
        <v/>
      </c>
      <c r="Y61" s="242" t="b">
        <f t="shared" si="2"/>
        <v>0</v>
      </c>
      <c r="Z61" s="237">
        <f t="shared" si="13"/>
        <v>0</v>
      </c>
      <c r="AA61" s="237">
        <f>IF('Member Info'!N57="",1,"")</f>
        <v>1</v>
      </c>
      <c r="AB61" s="245" t="e">
        <f t="shared" si="14"/>
        <v>#VALUE!</v>
      </c>
      <c r="AC61" s="132" t="str">
        <f t="shared" si="3"/>
        <v/>
      </c>
      <c r="AD61" s="126">
        <f t="shared" si="15"/>
        <v>1</v>
      </c>
      <c r="AE61" s="126" t="str">
        <f>IF('Member Info'!N57&lt;&gt;"",IF('Member Info'!N57&lt;=$R$1,1,0),"")</f>
        <v/>
      </c>
      <c r="AG61" s="126" t="b">
        <f t="shared" si="16"/>
        <v>0</v>
      </c>
      <c r="AH61" s="126">
        <f t="shared" si="17"/>
        <v>0</v>
      </c>
      <c r="AJ61" s="126">
        <f t="shared" si="18"/>
        <v>0</v>
      </c>
      <c r="AK61" s="126">
        <f>IF('Member Info'!F57&gt;$R$1,1,0)</f>
        <v>0</v>
      </c>
      <c r="AL61" s="126" t="b">
        <f>IF(ISERROR(R61),ERROR.TYPE(#REF!)=ERROR.TYPE(R61),FALSE)</f>
        <v>0</v>
      </c>
      <c r="AM61" s="126" t="b">
        <f>IF(ISERROR(S61),ERROR.TYPE(#REF!)=ERROR.TYPE(S61),FALSE)</f>
        <v>0</v>
      </c>
      <c r="AN61" s="126">
        <f>IF(OR('Member Info'!F57&gt;=$S$1,'Member Info'!N57&gt;=$R$1),1,0)</f>
        <v>0</v>
      </c>
    </row>
    <row r="62" spans="1:40" x14ac:dyDescent="0.25">
      <c r="A62" s="4">
        <v>30</v>
      </c>
      <c r="B62" s="166">
        <f>'Member Info'!D58</f>
        <v>0</v>
      </c>
      <c r="C62" s="166">
        <f>'Member Info'!E58</f>
        <v>0</v>
      </c>
      <c r="D62" s="166" t="str">
        <f>'Member Info'!G58</f>
        <v/>
      </c>
      <c r="E62" s="167">
        <f>'Member Info'!B58</f>
        <v>0</v>
      </c>
      <c r="F62" s="244"/>
      <c r="G62" s="168" t="str">
        <f>IF(E62=0,"",
IF('Member Info'!$AM$19&lt;=$R$1,
SUMPRODUCT('Member Info'!L58+IF('Member Info'!H58&gt;'Member Info'!$AJ$12,'Member Info'!$AK$13,IF('Member Info'!H58&gt;'Member Info'!$AJ$11,'Member Info'!$AK$12,IF('Member Info'!H58&gt;'Member Info'!$AJ$10,'Member Info'!$AK$11,IF('Member Info'!H58&gt;'Member Info'!$AJ$9,'Member Info'!$AK$10,IF('Member Info'!H58&gt;'Member Info'!$AJ$8,'Member Info'!$AK$9,'Member Info'!$AK$8)))))),
SUMPRODUCT('Member Info'!L58+IF('Member Info'!H58&gt;'Member Info'!$AG$17,'Member Info'!$AH$18,IF('Member Info'!H58&gt;'Member Info'!$AG$16,'Member Info'!$AH$17,IF('Member Info'!H58&gt;'Member Info'!$AG$15,'Member Info'!$AH$16,IF('Member Info'!H58&gt;'Member Info'!$AG$14,'Member Info'!$AH$15,IF('Member Info'!H58&gt;'Member Info'!$AG$13,'Member Info'!$AH$14,IF('Member Info'!H58&gt;'Member Info'!$AG$12,'Member Info'!$AH$13,IF('Member Info'!H58&gt;'Member Info'!$AG$11,'Member Info'!$AH$12,IF('Member Info'!H58&gt;'Member Info'!$AG$10,'Member Info'!$AH$11,IF('Member Info'!H58&gt;'Member Info'!$AG$9,'Member Info'!$AH$10,IF('Member Info'!H58&gt;'Member Info'!$AG$8,'Member Info'!$AH$9,'Member Info'!$AH$8)))))))))))))</f>
        <v/>
      </c>
      <c r="H62" s="26"/>
      <c r="I62" s="26"/>
      <c r="J62" s="107" t="str">
        <f>IF(E62=0,"",IF('Member Info'!F58&gt;$S$1,CONCATENATE("Joined with practice on ", TEXT('Member Info'!F58, "DD/MM/YYYY")),IF('Member Info'!N58&lt;&gt;"",IF('Member Info'!N58&lt;$R$1,CONCATENATE("Left Scheme on ", TEXT('Member Info'!N58, "DD/MM/YYYY")),IF(ISERROR(G62),"Error Detected, No rate entered",IF(E62=0,"",IF(F62="","Error Detected, No Pensionable pay",IF(ISERROR(AB62)," Unknown Values entered.",IF(T62+U62&lt;1,"Acceptable",IF(R62+S62=200, "No Contributions Entered", IF(K62="","Error Detected, Choose reason&gt;",IF(X62="1",IF(T62=1,"Please Enter Deemed Pensionable Pay","Add Any Relevant Details Above"),"Please Give Details Above"))))))))),IF(ISERROR(G62),"Error Detected, No rate entered",IF(E62=0,"",IF(F62="","Error Detected, No Pensionable pay",IF(ISERROR(AB62)," Unknown Values entered.",IF(T62+U62&lt;1,"Acceptable",IF(R62+S62=200, "No Contributions Entered", IF(K62="","Error Detected, Choose reason&gt;",IF(X62="1",IF(T62=1,"Please Enter Deemed Pensionable Pay","Add relevant Details Above"),"Please give details Above")))))))))))</f>
        <v/>
      </c>
      <c r="K62" s="263"/>
      <c r="L62" s="93"/>
      <c r="M62" s="93" t="str">
        <f t="shared" si="4"/>
        <v/>
      </c>
      <c r="N62" s="96">
        <f t="shared" si="5"/>
        <v>0</v>
      </c>
      <c r="O62" s="96">
        <f t="shared" si="0"/>
        <v>0</v>
      </c>
      <c r="P62" s="220">
        <f>(ROUND((F62/100*'Member Info'!$W$2), 2))</f>
        <v>0</v>
      </c>
      <c r="Q62" s="220" t="e">
        <f t="shared" si="6"/>
        <v>#VALUE!</v>
      </c>
      <c r="R62" s="220" t="str">
        <f t="shared" si="7"/>
        <v/>
      </c>
      <c r="S62" s="229" t="str">
        <f t="shared" si="8"/>
        <v/>
      </c>
      <c r="T62" s="230" t="str">
        <f t="shared" si="9"/>
        <v/>
      </c>
      <c r="U62" s="230" t="str">
        <f t="shared" si="10"/>
        <v/>
      </c>
      <c r="V62" s="224">
        <f t="shared" si="11"/>
        <v>0</v>
      </c>
      <c r="W62" s="112">
        <f t="shared" si="12"/>
        <v>0</v>
      </c>
      <c r="X62" s="237" t="str">
        <f t="shared" si="1"/>
        <v/>
      </c>
      <c r="Y62" s="242" t="b">
        <f t="shared" si="2"/>
        <v>0</v>
      </c>
      <c r="Z62" s="237">
        <f t="shared" si="13"/>
        <v>0</v>
      </c>
      <c r="AA62" s="237">
        <f>IF('Member Info'!N58="",1,"")</f>
        <v>1</v>
      </c>
      <c r="AB62" s="245" t="e">
        <f t="shared" si="14"/>
        <v>#VALUE!</v>
      </c>
      <c r="AC62" s="132" t="str">
        <f t="shared" si="3"/>
        <v/>
      </c>
      <c r="AD62" s="126">
        <f t="shared" si="15"/>
        <v>1</v>
      </c>
      <c r="AE62" s="126" t="str">
        <f>IF('Member Info'!N58&lt;&gt;"",IF('Member Info'!N58&lt;=$R$1,1,0),"")</f>
        <v/>
      </c>
      <c r="AG62" s="126" t="b">
        <f t="shared" si="16"/>
        <v>0</v>
      </c>
      <c r="AH62" s="126">
        <f t="shared" si="17"/>
        <v>0</v>
      </c>
      <c r="AJ62" s="126">
        <f t="shared" si="18"/>
        <v>0</v>
      </c>
      <c r="AK62" s="126">
        <f>IF('Member Info'!F58&gt;$R$1,1,0)</f>
        <v>0</v>
      </c>
      <c r="AL62" s="126" t="b">
        <f>IF(ISERROR(R62),ERROR.TYPE(#REF!)=ERROR.TYPE(R62),FALSE)</f>
        <v>0</v>
      </c>
      <c r="AM62" s="126" t="b">
        <f>IF(ISERROR(S62),ERROR.TYPE(#REF!)=ERROR.TYPE(S62),FALSE)</f>
        <v>0</v>
      </c>
      <c r="AN62" s="126">
        <f>IF(OR('Member Info'!F58&gt;=$S$1,'Member Info'!N58&gt;=$R$1),1,0)</f>
        <v>0</v>
      </c>
    </row>
    <row r="63" spans="1:40" x14ac:dyDescent="0.25">
      <c r="A63" s="4">
        <v>31</v>
      </c>
      <c r="B63" s="166">
        <f>'Member Info'!D59</f>
        <v>0</v>
      </c>
      <c r="C63" s="166">
        <f>'Member Info'!E59</f>
        <v>0</v>
      </c>
      <c r="D63" s="166" t="str">
        <f>'Member Info'!G59</f>
        <v/>
      </c>
      <c r="E63" s="167">
        <f>'Member Info'!B59</f>
        <v>0</v>
      </c>
      <c r="F63" s="244"/>
      <c r="G63" s="168" t="str">
        <f>IF(E63=0,"",
IF('Member Info'!$AM$19&lt;=$R$1,
SUMPRODUCT('Member Info'!L59+IF('Member Info'!H59&gt;'Member Info'!$AJ$12,'Member Info'!$AK$13,IF('Member Info'!H59&gt;'Member Info'!$AJ$11,'Member Info'!$AK$12,IF('Member Info'!H59&gt;'Member Info'!$AJ$10,'Member Info'!$AK$11,IF('Member Info'!H59&gt;'Member Info'!$AJ$9,'Member Info'!$AK$10,IF('Member Info'!H59&gt;'Member Info'!$AJ$8,'Member Info'!$AK$9,'Member Info'!$AK$8)))))),
SUMPRODUCT('Member Info'!L59+IF('Member Info'!H59&gt;'Member Info'!$AG$17,'Member Info'!$AH$18,IF('Member Info'!H59&gt;'Member Info'!$AG$16,'Member Info'!$AH$17,IF('Member Info'!H59&gt;'Member Info'!$AG$15,'Member Info'!$AH$16,IF('Member Info'!H59&gt;'Member Info'!$AG$14,'Member Info'!$AH$15,IF('Member Info'!H59&gt;'Member Info'!$AG$13,'Member Info'!$AH$14,IF('Member Info'!H59&gt;'Member Info'!$AG$12,'Member Info'!$AH$13,IF('Member Info'!H59&gt;'Member Info'!$AG$11,'Member Info'!$AH$12,IF('Member Info'!H59&gt;'Member Info'!$AG$10,'Member Info'!$AH$11,IF('Member Info'!H59&gt;'Member Info'!$AG$9,'Member Info'!$AH$10,IF('Member Info'!H59&gt;'Member Info'!$AG$8,'Member Info'!$AH$9,'Member Info'!$AH$8)))))))))))))</f>
        <v/>
      </c>
      <c r="H63" s="26"/>
      <c r="I63" s="26"/>
      <c r="J63" s="107" t="str">
        <f>IF(E63=0,"",IF('Member Info'!F59&gt;$S$1,CONCATENATE("Joined with practice on ", TEXT('Member Info'!F59, "DD/MM/YYYY")),IF('Member Info'!N59&lt;&gt;"",IF('Member Info'!N59&lt;$R$1,CONCATENATE("Left Scheme on ", TEXT('Member Info'!N59, "DD/MM/YYYY")),IF(ISERROR(G63),"Error Detected, No rate entered",IF(E63=0,"",IF(F63="","Error Detected, No Pensionable pay",IF(ISERROR(AB63)," Unknown Values entered.",IF(T63+U63&lt;1,"Acceptable",IF(R63+S63=200, "No Contributions Entered", IF(K63="","Error Detected, Choose reason&gt;",IF(X63="1",IF(T63=1,"Please Enter Deemed Pensionable Pay","Add Any Relevant Details Above"),"Please Give Details Above"))))))))),IF(ISERROR(G63),"Error Detected, No rate entered",IF(E63=0,"",IF(F63="","Error Detected, No Pensionable pay",IF(ISERROR(AB63)," Unknown Values entered.",IF(T63+U63&lt;1,"Acceptable",IF(R63+S63=200, "No Contributions Entered", IF(K63="","Error Detected, Choose reason&gt;",IF(X63="1",IF(T63=1,"Please Enter Deemed Pensionable Pay","Add relevant Details Above"),"Please give details Above")))))))))))</f>
        <v/>
      </c>
      <c r="K63" s="263"/>
      <c r="L63" s="93"/>
      <c r="M63" s="93" t="str">
        <f t="shared" si="4"/>
        <v/>
      </c>
      <c r="N63" s="96">
        <f t="shared" si="5"/>
        <v>0</v>
      </c>
      <c r="O63" s="96">
        <f t="shared" si="0"/>
        <v>0</v>
      </c>
      <c r="P63" s="220">
        <f>(ROUND((F63/100*'Member Info'!$W$2), 2))</f>
        <v>0</v>
      </c>
      <c r="Q63" s="220" t="e">
        <f t="shared" si="6"/>
        <v>#VALUE!</v>
      </c>
      <c r="R63" s="220" t="str">
        <f t="shared" si="7"/>
        <v/>
      </c>
      <c r="S63" s="229" t="str">
        <f t="shared" si="8"/>
        <v/>
      </c>
      <c r="T63" s="230" t="str">
        <f t="shared" si="9"/>
        <v/>
      </c>
      <c r="U63" s="230" t="str">
        <f t="shared" si="10"/>
        <v/>
      </c>
      <c r="V63" s="224">
        <f t="shared" si="11"/>
        <v>0</v>
      </c>
      <c r="W63" s="112">
        <f t="shared" si="12"/>
        <v>0</v>
      </c>
      <c r="X63" s="237" t="str">
        <f t="shared" si="1"/>
        <v/>
      </c>
      <c r="Y63" s="242" t="b">
        <f t="shared" si="2"/>
        <v>0</v>
      </c>
      <c r="Z63" s="237">
        <f t="shared" si="13"/>
        <v>0</v>
      </c>
      <c r="AA63" s="237">
        <f>IF('Member Info'!N59="",1,"")</f>
        <v>1</v>
      </c>
      <c r="AB63" s="245" t="e">
        <f t="shared" si="14"/>
        <v>#VALUE!</v>
      </c>
      <c r="AC63" s="132" t="str">
        <f t="shared" si="3"/>
        <v/>
      </c>
      <c r="AD63" s="126">
        <f t="shared" si="15"/>
        <v>1</v>
      </c>
      <c r="AE63" s="126" t="str">
        <f>IF('Member Info'!N59&lt;&gt;"",IF('Member Info'!N59&lt;=$R$1,1,0),"")</f>
        <v/>
      </c>
      <c r="AG63" s="126" t="b">
        <f t="shared" si="16"/>
        <v>0</v>
      </c>
      <c r="AH63" s="126">
        <f t="shared" si="17"/>
        <v>0</v>
      </c>
      <c r="AJ63" s="126">
        <f t="shared" si="18"/>
        <v>0</v>
      </c>
      <c r="AK63" s="126">
        <f>IF('Member Info'!F59&gt;$R$1,1,0)</f>
        <v>0</v>
      </c>
      <c r="AL63" s="126" t="b">
        <f>IF(ISERROR(R63),ERROR.TYPE(#REF!)=ERROR.TYPE(R63),FALSE)</f>
        <v>0</v>
      </c>
      <c r="AM63" s="126" t="b">
        <f>IF(ISERROR(S63),ERROR.TYPE(#REF!)=ERROR.TYPE(S63),FALSE)</f>
        <v>0</v>
      </c>
      <c r="AN63" s="126">
        <f>IF(OR('Member Info'!F59&gt;=$S$1,'Member Info'!N59&gt;=$R$1),1,0)</f>
        <v>0</v>
      </c>
    </row>
    <row r="64" spans="1:40" x14ac:dyDescent="0.25">
      <c r="A64" s="4">
        <v>32</v>
      </c>
      <c r="B64" s="166">
        <f>'Member Info'!D60</f>
        <v>0</v>
      </c>
      <c r="C64" s="166">
        <f>'Member Info'!E60</f>
        <v>0</v>
      </c>
      <c r="D64" s="166" t="str">
        <f>'Member Info'!G60</f>
        <v/>
      </c>
      <c r="E64" s="167">
        <f>'Member Info'!B60</f>
        <v>0</v>
      </c>
      <c r="F64" s="244"/>
      <c r="G64" s="168" t="str">
        <f>IF(E64=0,"",
IF('Member Info'!$AM$19&lt;=$R$1,
SUMPRODUCT('Member Info'!L60+IF('Member Info'!H60&gt;'Member Info'!$AJ$12,'Member Info'!$AK$13,IF('Member Info'!H60&gt;'Member Info'!$AJ$11,'Member Info'!$AK$12,IF('Member Info'!H60&gt;'Member Info'!$AJ$10,'Member Info'!$AK$11,IF('Member Info'!H60&gt;'Member Info'!$AJ$9,'Member Info'!$AK$10,IF('Member Info'!H60&gt;'Member Info'!$AJ$8,'Member Info'!$AK$9,'Member Info'!$AK$8)))))),
SUMPRODUCT('Member Info'!L60+IF('Member Info'!H60&gt;'Member Info'!$AG$17,'Member Info'!$AH$18,IF('Member Info'!H60&gt;'Member Info'!$AG$16,'Member Info'!$AH$17,IF('Member Info'!H60&gt;'Member Info'!$AG$15,'Member Info'!$AH$16,IF('Member Info'!H60&gt;'Member Info'!$AG$14,'Member Info'!$AH$15,IF('Member Info'!H60&gt;'Member Info'!$AG$13,'Member Info'!$AH$14,IF('Member Info'!H60&gt;'Member Info'!$AG$12,'Member Info'!$AH$13,IF('Member Info'!H60&gt;'Member Info'!$AG$11,'Member Info'!$AH$12,IF('Member Info'!H60&gt;'Member Info'!$AG$10,'Member Info'!$AH$11,IF('Member Info'!H60&gt;'Member Info'!$AG$9,'Member Info'!$AH$10,IF('Member Info'!H60&gt;'Member Info'!$AG$8,'Member Info'!$AH$9,'Member Info'!$AH$8)))))))))))))</f>
        <v/>
      </c>
      <c r="H64" s="26"/>
      <c r="I64" s="26"/>
      <c r="J64" s="107" t="str">
        <f>IF(E64=0,"",IF('Member Info'!F60&gt;$S$1,CONCATENATE("Joined with practice on ", TEXT('Member Info'!F60, "DD/MM/YYYY")),IF('Member Info'!N60&lt;&gt;"",IF('Member Info'!N60&lt;$R$1,CONCATENATE("Left Scheme on ", TEXT('Member Info'!N60, "DD/MM/YYYY")),IF(ISERROR(G64),"Error Detected, No rate entered",IF(E64=0,"",IF(F64="","Error Detected, No Pensionable pay",IF(ISERROR(AB64)," Unknown Values entered.",IF(T64+U64&lt;1,"Acceptable",IF(R64+S64=200, "No Contributions Entered", IF(K64="","Error Detected, Choose reason&gt;",IF(X64="1",IF(T64=1,"Please Enter Deemed Pensionable Pay","Add Any Relevant Details Above"),"Please Give Details Above"))))))))),IF(ISERROR(G64),"Error Detected, No rate entered",IF(E64=0,"",IF(F64="","Error Detected, No Pensionable pay",IF(ISERROR(AB64)," Unknown Values entered.",IF(T64+U64&lt;1,"Acceptable",IF(R64+S64=200, "No Contributions Entered", IF(K64="","Error Detected, Choose reason&gt;",IF(X64="1",IF(T64=1,"Please Enter Deemed Pensionable Pay","Add relevant Details Above"),"Please give details Above")))))))))))</f>
        <v/>
      </c>
      <c r="K64" s="263"/>
      <c r="L64" s="93"/>
      <c r="M64" s="93" t="str">
        <f t="shared" si="4"/>
        <v/>
      </c>
      <c r="N64" s="96">
        <f t="shared" si="5"/>
        <v>0</v>
      </c>
      <c r="O64" s="96">
        <f t="shared" si="0"/>
        <v>0</v>
      </c>
      <c r="P64" s="220">
        <f>(ROUND((F64/100*'Member Info'!$W$2), 2))</f>
        <v>0</v>
      </c>
      <c r="Q64" s="220" t="e">
        <f t="shared" si="6"/>
        <v>#VALUE!</v>
      </c>
      <c r="R64" s="220" t="str">
        <f t="shared" si="7"/>
        <v/>
      </c>
      <c r="S64" s="229" t="str">
        <f t="shared" si="8"/>
        <v/>
      </c>
      <c r="T64" s="230" t="str">
        <f t="shared" si="9"/>
        <v/>
      </c>
      <c r="U64" s="230" t="str">
        <f t="shared" si="10"/>
        <v/>
      </c>
      <c r="V64" s="224">
        <f t="shared" si="11"/>
        <v>0</v>
      </c>
      <c r="W64" s="112">
        <f t="shared" si="12"/>
        <v>0</v>
      </c>
      <c r="X64" s="237" t="str">
        <f t="shared" si="1"/>
        <v/>
      </c>
      <c r="Y64" s="242" t="b">
        <f t="shared" si="2"/>
        <v>0</v>
      </c>
      <c r="Z64" s="237">
        <f t="shared" si="13"/>
        <v>0</v>
      </c>
      <c r="AA64" s="237">
        <f>IF('Member Info'!N60="",1,"")</f>
        <v>1</v>
      </c>
      <c r="AB64" s="245" t="e">
        <f t="shared" si="14"/>
        <v>#VALUE!</v>
      </c>
      <c r="AC64" s="132" t="str">
        <f t="shared" si="3"/>
        <v/>
      </c>
      <c r="AD64" s="126">
        <f t="shared" si="15"/>
        <v>1</v>
      </c>
      <c r="AE64" s="126" t="str">
        <f>IF('Member Info'!N60&lt;&gt;"",IF('Member Info'!N60&lt;=$R$1,1,0),"")</f>
        <v/>
      </c>
      <c r="AG64" s="126" t="b">
        <f t="shared" si="16"/>
        <v>0</v>
      </c>
      <c r="AH64" s="126">
        <f t="shared" si="17"/>
        <v>0</v>
      </c>
      <c r="AJ64" s="126">
        <f t="shared" si="18"/>
        <v>0</v>
      </c>
      <c r="AK64" s="126">
        <f>IF('Member Info'!F60&gt;$R$1,1,0)</f>
        <v>0</v>
      </c>
      <c r="AL64" s="126" t="b">
        <f>IF(ISERROR(R64),ERROR.TYPE(#REF!)=ERROR.TYPE(R64),FALSE)</f>
        <v>0</v>
      </c>
      <c r="AM64" s="126" t="b">
        <f>IF(ISERROR(S64),ERROR.TYPE(#REF!)=ERROR.TYPE(S64),FALSE)</f>
        <v>0</v>
      </c>
      <c r="AN64" s="126">
        <f>IF(OR('Member Info'!F60&gt;=$S$1,'Member Info'!N60&gt;=$R$1),1,0)</f>
        <v>0</v>
      </c>
    </row>
    <row r="65" spans="1:40" x14ac:dyDescent="0.25">
      <c r="A65" s="4">
        <v>33</v>
      </c>
      <c r="B65" s="166">
        <f>'Member Info'!D61</f>
        <v>0</v>
      </c>
      <c r="C65" s="166">
        <f>'Member Info'!E61</f>
        <v>0</v>
      </c>
      <c r="D65" s="166" t="str">
        <f>'Member Info'!G61</f>
        <v/>
      </c>
      <c r="E65" s="167">
        <f>'Member Info'!B61</f>
        <v>0</v>
      </c>
      <c r="F65" s="244"/>
      <c r="G65" s="168" t="str">
        <f>IF(E65=0,"",
IF('Member Info'!$AM$19&lt;=$R$1,
SUMPRODUCT('Member Info'!L61+IF('Member Info'!H61&gt;'Member Info'!$AJ$12,'Member Info'!$AK$13,IF('Member Info'!H61&gt;'Member Info'!$AJ$11,'Member Info'!$AK$12,IF('Member Info'!H61&gt;'Member Info'!$AJ$10,'Member Info'!$AK$11,IF('Member Info'!H61&gt;'Member Info'!$AJ$9,'Member Info'!$AK$10,IF('Member Info'!H61&gt;'Member Info'!$AJ$8,'Member Info'!$AK$9,'Member Info'!$AK$8)))))),
SUMPRODUCT('Member Info'!L61+IF('Member Info'!H61&gt;'Member Info'!$AG$17,'Member Info'!$AH$18,IF('Member Info'!H61&gt;'Member Info'!$AG$16,'Member Info'!$AH$17,IF('Member Info'!H61&gt;'Member Info'!$AG$15,'Member Info'!$AH$16,IF('Member Info'!H61&gt;'Member Info'!$AG$14,'Member Info'!$AH$15,IF('Member Info'!H61&gt;'Member Info'!$AG$13,'Member Info'!$AH$14,IF('Member Info'!H61&gt;'Member Info'!$AG$12,'Member Info'!$AH$13,IF('Member Info'!H61&gt;'Member Info'!$AG$11,'Member Info'!$AH$12,IF('Member Info'!H61&gt;'Member Info'!$AG$10,'Member Info'!$AH$11,IF('Member Info'!H61&gt;'Member Info'!$AG$9,'Member Info'!$AH$10,IF('Member Info'!H61&gt;'Member Info'!$AG$8,'Member Info'!$AH$9,'Member Info'!$AH$8)))))))))))))</f>
        <v/>
      </c>
      <c r="H65" s="26"/>
      <c r="I65" s="26"/>
      <c r="J65" s="107" t="str">
        <f>IF(E65=0,"",IF('Member Info'!F61&gt;$S$1,CONCATENATE("Joined with practice on ", TEXT('Member Info'!F61, "DD/MM/YYYY")),IF('Member Info'!N61&lt;&gt;"",IF('Member Info'!N61&lt;$R$1,CONCATENATE("Left Scheme on ", TEXT('Member Info'!N61, "DD/MM/YYYY")),IF(ISERROR(G65),"Error Detected, No rate entered",IF(E65=0,"",IF(F65="","Error Detected, No Pensionable pay",IF(ISERROR(AB65)," Unknown Values entered.",IF(T65+U65&lt;1,"Acceptable",IF(R65+S65=200, "No Contributions Entered", IF(K65="","Error Detected, Choose reason&gt;",IF(X65="1",IF(T65=1,"Please Enter Deemed Pensionable Pay","Add Any Relevant Details Above"),"Please Give Details Above"))))))))),IF(ISERROR(G65),"Error Detected, No rate entered",IF(E65=0,"",IF(F65="","Error Detected, No Pensionable pay",IF(ISERROR(AB65)," Unknown Values entered.",IF(T65+U65&lt;1,"Acceptable",IF(R65+S65=200, "No Contributions Entered", IF(K65="","Error Detected, Choose reason&gt;",IF(X65="1",IF(T65=1,"Please Enter Deemed Pensionable Pay","Add relevant Details Above"),"Please give details Above")))))))))))</f>
        <v/>
      </c>
      <c r="K65" s="263"/>
      <c r="L65" s="93"/>
      <c r="M65" s="93" t="str">
        <f t="shared" si="4"/>
        <v/>
      </c>
      <c r="N65" s="96">
        <f t="shared" si="5"/>
        <v>0</v>
      </c>
      <c r="O65" s="96">
        <f t="shared" si="0"/>
        <v>0</v>
      </c>
      <c r="P65" s="220">
        <f>(ROUND((F65/100*'Member Info'!$W$2), 2))</f>
        <v>0</v>
      </c>
      <c r="Q65" s="220" t="e">
        <f t="shared" si="6"/>
        <v>#VALUE!</v>
      </c>
      <c r="R65" s="220" t="str">
        <f t="shared" si="7"/>
        <v/>
      </c>
      <c r="S65" s="229" t="str">
        <f t="shared" si="8"/>
        <v/>
      </c>
      <c r="T65" s="230" t="str">
        <f t="shared" si="9"/>
        <v/>
      </c>
      <c r="U65" s="230" t="str">
        <f t="shared" si="10"/>
        <v/>
      </c>
      <c r="V65" s="224">
        <f t="shared" si="11"/>
        <v>0</v>
      </c>
      <c r="W65" s="112">
        <f t="shared" si="12"/>
        <v>0</v>
      </c>
      <c r="X65" s="237" t="str">
        <f t="shared" si="1"/>
        <v/>
      </c>
      <c r="Y65" s="242" t="b">
        <f t="shared" si="2"/>
        <v>0</v>
      </c>
      <c r="Z65" s="237">
        <f t="shared" si="13"/>
        <v>0</v>
      </c>
      <c r="AA65" s="237">
        <f>IF('Member Info'!N61="",1,"")</f>
        <v>1</v>
      </c>
      <c r="AB65" s="245" t="e">
        <f t="shared" si="14"/>
        <v>#VALUE!</v>
      </c>
      <c r="AC65" s="132" t="str">
        <f t="shared" si="3"/>
        <v/>
      </c>
      <c r="AD65" s="126">
        <f t="shared" si="15"/>
        <v>1</v>
      </c>
      <c r="AE65" s="126" t="str">
        <f>IF('Member Info'!N61&lt;&gt;"",IF('Member Info'!N61&lt;=$R$1,1,0),"")</f>
        <v/>
      </c>
      <c r="AG65" s="126" t="b">
        <f t="shared" si="16"/>
        <v>0</v>
      </c>
      <c r="AH65" s="126">
        <f t="shared" si="17"/>
        <v>0</v>
      </c>
      <c r="AJ65" s="126">
        <f t="shared" si="18"/>
        <v>0</v>
      </c>
      <c r="AK65" s="126">
        <f>IF('Member Info'!F61&gt;$R$1,1,0)</f>
        <v>0</v>
      </c>
      <c r="AL65" s="126" t="b">
        <f>IF(ISERROR(R65),ERROR.TYPE(#REF!)=ERROR.TYPE(R65),FALSE)</f>
        <v>0</v>
      </c>
      <c r="AM65" s="126" t="b">
        <f>IF(ISERROR(S65),ERROR.TYPE(#REF!)=ERROR.TYPE(S65),FALSE)</f>
        <v>0</v>
      </c>
      <c r="AN65" s="126">
        <f>IF(OR('Member Info'!F61&gt;=$S$1,'Member Info'!N61&gt;=$R$1),1,0)</f>
        <v>0</v>
      </c>
    </row>
    <row r="66" spans="1:40" x14ac:dyDescent="0.25">
      <c r="A66" s="4">
        <v>34</v>
      </c>
      <c r="B66" s="166">
        <f>'Member Info'!D62</f>
        <v>0</v>
      </c>
      <c r="C66" s="166">
        <f>'Member Info'!E62</f>
        <v>0</v>
      </c>
      <c r="D66" s="166" t="str">
        <f>'Member Info'!G62</f>
        <v/>
      </c>
      <c r="E66" s="167">
        <f>'Member Info'!B62</f>
        <v>0</v>
      </c>
      <c r="F66" s="244"/>
      <c r="G66" s="168" t="str">
        <f>IF(E66=0,"",
IF('Member Info'!$AM$19&lt;=$R$1,
SUMPRODUCT('Member Info'!L62+IF('Member Info'!H62&gt;'Member Info'!$AJ$12,'Member Info'!$AK$13,IF('Member Info'!H62&gt;'Member Info'!$AJ$11,'Member Info'!$AK$12,IF('Member Info'!H62&gt;'Member Info'!$AJ$10,'Member Info'!$AK$11,IF('Member Info'!H62&gt;'Member Info'!$AJ$9,'Member Info'!$AK$10,IF('Member Info'!H62&gt;'Member Info'!$AJ$8,'Member Info'!$AK$9,'Member Info'!$AK$8)))))),
SUMPRODUCT('Member Info'!L62+IF('Member Info'!H62&gt;'Member Info'!$AG$17,'Member Info'!$AH$18,IF('Member Info'!H62&gt;'Member Info'!$AG$16,'Member Info'!$AH$17,IF('Member Info'!H62&gt;'Member Info'!$AG$15,'Member Info'!$AH$16,IF('Member Info'!H62&gt;'Member Info'!$AG$14,'Member Info'!$AH$15,IF('Member Info'!H62&gt;'Member Info'!$AG$13,'Member Info'!$AH$14,IF('Member Info'!H62&gt;'Member Info'!$AG$12,'Member Info'!$AH$13,IF('Member Info'!H62&gt;'Member Info'!$AG$11,'Member Info'!$AH$12,IF('Member Info'!H62&gt;'Member Info'!$AG$10,'Member Info'!$AH$11,IF('Member Info'!H62&gt;'Member Info'!$AG$9,'Member Info'!$AH$10,IF('Member Info'!H62&gt;'Member Info'!$AG$8,'Member Info'!$AH$9,'Member Info'!$AH$8)))))))))))))</f>
        <v/>
      </c>
      <c r="H66" s="26"/>
      <c r="I66" s="26"/>
      <c r="J66" s="107" t="str">
        <f>IF(E66=0,"",IF('Member Info'!F62&gt;$S$1,CONCATENATE("Joined with practice on ", TEXT('Member Info'!F62, "DD/MM/YYYY")),IF('Member Info'!N62&lt;&gt;"",IF('Member Info'!N62&lt;$R$1,CONCATENATE("Left Scheme on ", TEXT('Member Info'!N62, "DD/MM/YYYY")),IF(ISERROR(G66),"Error Detected, No rate entered",IF(E66=0,"",IF(F66="","Error Detected, No Pensionable pay",IF(ISERROR(AB66)," Unknown Values entered.",IF(T66+U66&lt;1,"Acceptable",IF(R66+S66=200, "No Contributions Entered", IF(K66="","Error Detected, Choose reason&gt;",IF(X66="1",IF(T66=1,"Please Enter Deemed Pensionable Pay","Add Any Relevant Details Above"),"Please Give Details Above"))))))))),IF(ISERROR(G66),"Error Detected, No rate entered",IF(E66=0,"",IF(F66="","Error Detected, No Pensionable pay",IF(ISERROR(AB66)," Unknown Values entered.",IF(T66+U66&lt;1,"Acceptable",IF(R66+S66=200, "No Contributions Entered", IF(K66="","Error Detected, Choose reason&gt;",IF(X66="1",IF(T66=1,"Please Enter Deemed Pensionable Pay","Add relevant Details Above"),"Please give details Above")))))))))))</f>
        <v/>
      </c>
      <c r="K66" s="263"/>
      <c r="L66" s="93"/>
      <c r="M66" s="93" t="str">
        <f t="shared" si="4"/>
        <v/>
      </c>
      <c r="N66" s="96">
        <f t="shared" si="5"/>
        <v>0</v>
      </c>
      <c r="O66" s="96">
        <f t="shared" si="0"/>
        <v>0</v>
      </c>
      <c r="P66" s="220">
        <f>(ROUND((F66/100*'Member Info'!$W$2), 2))</f>
        <v>0</v>
      </c>
      <c r="Q66" s="220" t="e">
        <f t="shared" si="6"/>
        <v>#VALUE!</v>
      </c>
      <c r="R66" s="220" t="str">
        <f t="shared" si="7"/>
        <v/>
      </c>
      <c r="S66" s="229" t="str">
        <f t="shared" si="8"/>
        <v/>
      </c>
      <c r="T66" s="230" t="str">
        <f t="shared" si="9"/>
        <v/>
      </c>
      <c r="U66" s="230" t="str">
        <f t="shared" si="10"/>
        <v/>
      </c>
      <c r="V66" s="224">
        <f t="shared" si="11"/>
        <v>0</v>
      </c>
      <c r="W66" s="112">
        <f t="shared" si="12"/>
        <v>0</v>
      </c>
      <c r="X66" s="237" t="str">
        <f t="shared" si="1"/>
        <v/>
      </c>
      <c r="Y66" s="242" t="b">
        <f t="shared" si="2"/>
        <v>0</v>
      </c>
      <c r="Z66" s="237">
        <f t="shared" si="13"/>
        <v>0</v>
      </c>
      <c r="AA66" s="237">
        <f>IF('Member Info'!N62="",1,"")</f>
        <v>1</v>
      </c>
      <c r="AB66" s="245" t="e">
        <f t="shared" si="14"/>
        <v>#VALUE!</v>
      </c>
      <c r="AC66" s="132" t="str">
        <f t="shared" si="3"/>
        <v/>
      </c>
      <c r="AD66" s="126">
        <f t="shared" si="15"/>
        <v>1</v>
      </c>
      <c r="AE66" s="126" t="str">
        <f>IF('Member Info'!N62&lt;&gt;"",IF('Member Info'!N62&lt;=$R$1,1,0),"")</f>
        <v/>
      </c>
      <c r="AG66" s="126" t="b">
        <f t="shared" si="16"/>
        <v>0</v>
      </c>
      <c r="AH66" s="126">
        <f t="shared" si="17"/>
        <v>0</v>
      </c>
      <c r="AJ66" s="126">
        <f t="shared" si="18"/>
        <v>0</v>
      </c>
      <c r="AK66" s="126">
        <f>IF('Member Info'!F62&gt;$R$1,1,0)</f>
        <v>0</v>
      </c>
      <c r="AL66" s="126" t="b">
        <f>IF(ISERROR(R66),ERROR.TYPE(#REF!)=ERROR.TYPE(R66),FALSE)</f>
        <v>0</v>
      </c>
      <c r="AM66" s="126" t="b">
        <f>IF(ISERROR(S66),ERROR.TYPE(#REF!)=ERROR.TYPE(S66),FALSE)</f>
        <v>0</v>
      </c>
      <c r="AN66" s="126">
        <f>IF(OR('Member Info'!F62&gt;=$S$1,'Member Info'!N62&gt;=$R$1),1,0)</f>
        <v>0</v>
      </c>
    </row>
    <row r="67" spans="1:40" x14ac:dyDescent="0.25">
      <c r="A67" s="4">
        <v>35</v>
      </c>
      <c r="B67" s="166">
        <f>'Member Info'!D63</f>
        <v>0</v>
      </c>
      <c r="C67" s="166">
        <f>'Member Info'!E63</f>
        <v>0</v>
      </c>
      <c r="D67" s="166" t="str">
        <f>'Member Info'!G63</f>
        <v/>
      </c>
      <c r="E67" s="167">
        <f>'Member Info'!B63</f>
        <v>0</v>
      </c>
      <c r="F67" s="244"/>
      <c r="G67" s="168" t="str">
        <f>IF(E67=0,"",
IF('Member Info'!$AM$19&lt;=$R$1,
SUMPRODUCT('Member Info'!L63+IF('Member Info'!H63&gt;'Member Info'!$AJ$12,'Member Info'!$AK$13,IF('Member Info'!H63&gt;'Member Info'!$AJ$11,'Member Info'!$AK$12,IF('Member Info'!H63&gt;'Member Info'!$AJ$10,'Member Info'!$AK$11,IF('Member Info'!H63&gt;'Member Info'!$AJ$9,'Member Info'!$AK$10,IF('Member Info'!H63&gt;'Member Info'!$AJ$8,'Member Info'!$AK$9,'Member Info'!$AK$8)))))),
SUMPRODUCT('Member Info'!L63+IF('Member Info'!H63&gt;'Member Info'!$AG$17,'Member Info'!$AH$18,IF('Member Info'!H63&gt;'Member Info'!$AG$16,'Member Info'!$AH$17,IF('Member Info'!H63&gt;'Member Info'!$AG$15,'Member Info'!$AH$16,IF('Member Info'!H63&gt;'Member Info'!$AG$14,'Member Info'!$AH$15,IF('Member Info'!H63&gt;'Member Info'!$AG$13,'Member Info'!$AH$14,IF('Member Info'!H63&gt;'Member Info'!$AG$12,'Member Info'!$AH$13,IF('Member Info'!H63&gt;'Member Info'!$AG$11,'Member Info'!$AH$12,IF('Member Info'!H63&gt;'Member Info'!$AG$10,'Member Info'!$AH$11,IF('Member Info'!H63&gt;'Member Info'!$AG$9,'Member Info'!$AH$10,IF('Member Info'!H63&gt;'Member Info'!$AG$8,'Member Info'!$AH$9,'Member Info'!$AH$8)))))))))))))</f>
        <v/>
      </c>
      <c r="H67" s="26"/>
      <c r="I67" s="26"/>
      <c r="J67" s="107" t="str">
        <f>IF(E67=0,"",IF('Member Info'!F63&gt;$S$1,CONCATENATE("Joined with practice on ", TEXT('Member Info'!F63, "DD/MM/YYYY")),IF('Member Info'!N63&lt;&gt;"",IF('Member Info'!N63&lt;$R$1,CONCATENATE("Left Scheme on ", TEXT('Member Info'!N63, "DD/MM/YYYY")),IF(ISERROR(G67),"Error Detected, No rate entered",IF(E67=0,"",IF(F67="","Error Detected, No Pensionable pay",IF(ISERROR(AB67)," Unknown Values entered.",IF(T67+U67&lt;1,"Acceptable",IF(R67+S67=200, "No Contributions Entered", IF(K67="","Error Detected, Choose reason&gt;",IF(X67="1",IF(T67=1,"Please Enter Deemed Pensionable Pay","Add Any Relevant Details Above"),"Please Give Details Above"))))))))),IF(ISERROR(G67),"Error Detected, No rate entered",IF(E67=0,"",IF(F67="","Error Detected, No Pensionable pay",IF(ISERROR(AB67)," Unknown Values entered.",IF(T67+U67&lt;1,"Acceptable",IF(R67+S67=200, "No Contributions Entered", IF(K67="","Error Detected, Choose reason&gt;",IF(X67="1",IF(T67=1,"Please Enter Deemed Pensionable Pay","Add relevant Details Above"),"Please give details Above")))))))))))</f>
        <v/>
      </c>
      <c r="K67" s="263"/>
      <c r="L67" s="93"/>
      <c r="M67" s="93" t="str">
        <f t="shared" si="4"/>
        <v/>
      </c>
      <c r="N67" s="96">
        <f t="shared" si="5"/>
        <v>0</v>
      </c>
      <c r="O67" s="96">
        <f t="shared" si="0"/>
        <v>0</v>
      </c>
      <c r="P67" s="220">
        <f>(ROUND((F67/100*'Member Info'!$W$2), 2))</f>
        <v>0</v>
      </c>
      <c r="Q67" s="220" t="e">
        <f t="shared" si="6"/>
        <v>#VALUE!</v>
      </c>
      <c r="R67" s="220" t="str">
        <f t="shared" si="7"/>
        <v/>
      </c>
      <c r="S67" s="229" t="str">
        <f t="shared" si="8"/>
        <v/>
      </c>
      <c r="T67" s="230" t="str">
        <f t="shared" si="9"/>
        <v/>
      </c>
      <c r="U67" s="230" t="str">
        <f t="shared" si="10"/>
        <v/>
      </c>
      <c r="V67" s="224">
        <f t="shared" si="11"/>
        <v>0</v>
      </c>
      <c r="W67" s="112">
        <f t="shared" si="12"/>
        <v>0</v>
      </c>
      <c r="X67" s="237" t="str">
        <f t="shared" si="1"/>
        <v/>
      </c>
      <c r="Y67" s="242" t="b">
        <f t="shared" si="2"/>
        <v>0</v>
      </c>
      <c r="Z67" s="237">
        <f t="shared" si="13"/>
        <v>0</v>
      </c>
      <c r="AA67" s="237">
        <f>IF('Member Info'!N63="",1,"")</f>
        <v>1</v>
      </c>
      <c r="AB67" s="245" t="e">
        <f t="shared" si="14"/>
        <v>#VALUE!</v>
      </c>
      <c r="AC67" s="132" t="str">
        <f t="shared" si="3"/>
        <v/>
      </c>
      <c r="AD67" s="126">
        <f t="shared" si="15"/>
        <v>1</v>
      </c>
      <c r="AE67" s="126" t="str">
        <f>IF('Member Info'!N63&lt;&gt;"",IF('Member Info'!N63&lt;=$R$1,1,0),"")</f>
        <v/>
      </c>
      <c r="AG67" s="126" t="b">
        <f t="shared" si="16"/>
        <v>0</v>
      </c>
      <c r="AH67" s="126">
        <f t="shared" si="17"/>
        <v>0</v>
      </c>
      <c r="AJ67" s="126">
        <f t="shared" si="18"/>
        <v>0</v>
      </c>
      <c r="AK67" s="126">
        <f>IF('Member Info'!F63&gt;$R$1,1,0)</f>
        <v>0</v>
      </c>
      <c r="AL67" s="126" t="b">
        <f>IF(ISERROR(R67),ERROR.TYPE(#REF!)=ERROR.TYPE(R67),FALSE)</f>
        <v>0</v>
      </c>
      <c r="AM67" s="126" t="b">
        <f>IF(ISERROR(S67),ERROR.TYPE(#REF!)=ERROR.TYPE(S67),FALSE)</f>
        <v>0</v>
      </c>
      <c r="AN67" s="126">
        <f>IF(OR('Member Info'!F63&gt;=$S$1,'Member Info'!N63&gt;=$R$1),1,0)</f>
        <v>0</v>
      </c>
    </row>
    <row r="68" spans="1:40" x14ac:dyDescent="0.25">
      <c r="A68" s="4">
        <v>36</v>
      </c>
      <c r="B68" s="166">
        <f>'Member Info'!D64</f>
        <v>0</v>
      </c>
      <c r="C68" s="166">
        <f>'Member Info'!E64</f>
        <v>0</v>
      </c>
      <c r="D68" s="166" t="str">
        <f>'Member Info'!G64</f>
        <v/>
      </c>
      <c r="E68" s="167">
        <f>'Member Info'!B64</f>
        <v>0</v>
      </c>
      <c r="F68" s="244"/>
      <c r="G68" s="168" t="str">
        <f>IF(E68=0,"",
IF('Member Info'!$AM$19&lt;=$R$1,
SUMPRODUCT('Member Info'!L64+IF('Member Info'!H64&gt;'Member Info'!$AJ$12,'Member Info'!$AK$13,IF('Member Info'!H64&gt;'Member Info'!$AJ$11,'Member Info'!$AK$12,IF('Member Info'!H64&gt;'Member Info'!$AJ$10,'Member Info'!$AK$11,IF('Member Info'!H64&gt;'Member Info'!$AJ$9,'Member Info'!$AK$10,IF('Member Info'!H64&gt;'Member Info'!$AJ$8,'Member Info'!$AK$9,'Member Info'!$AK$8)))))),
SUMPRODUCT('Member Info'!L64+IF('Member Info'!H64&gt;'Member Info'!$AG$17,'Member Info'!$AH$18,IF('Member Info'!H64&gt;'Member Info'!$AG$16,'Member Info'!$AH$17,IF('Member Info'!H64&gt;'Member Info'!$AG$15,'Member Info'!$AH$16,IF('Member Info'!H64&gt;'Member Info'!$AG$14,'Member Info'!$AH$15,IF('Member Info'!H64&gt;'Member Info'!$AG$13,'Member Info'!$AH$14,IF('Member Info'!H64&gt;'Member Info'!$AG$12,'Member Info'!$AH$13,IF('Member Info'!H64&gt;'Member Info'!$AG$11,'Member Info'!$AH$12,IF('Member Info'!H64&gt;'Member Info'!$AG$10,'Member Info'!$AH$11,IF('Member Info'!H64&gt;'Member Info'!$AG$9,'Member Info'!$AH$10,IF('Member Info'!H64&gt;'Member Info'!$AG$8,'Member Info'!$AH$9,'Member Info'!$AH$8)))))))))))))</f>
        <v/>
      </c>
      <c r="H68" s="26"/>
      <c r="I68" s="26"/>
      <c r="J68" s="107" t="str">
        <f>IF(E68=0,"",IF('Member Info'!F64&gt;$S$1,CONCATENATE("Joined with practice on ", TEXT('Member Info'!F64, "DD/MM/YYYY")),IF('Member Info'!N64&lt;&gt;"",IF('Member Info'!N64&lt;$R$1,CONCATENATE("Left Scheme on ", TEXT('Member Info'!N64, "DD/MM/YYYY")),IF(ISERROR(G68),"Error Detected, No rate entered",IF(E68=0,"",IF(F68="","Error Detected, No Pensionable pay",IF(ISERROR(AB68)," Unknown Values entered.",IF(T68+U68&lt;1,"Acceptable",IF(R68+S68=200, "No Contributions Entered", IF(K68="","Error Detected, Choose reason&gt;",IF(X68="1",IF(T68=1,"Please Enter Deemed Pensionable Pay","Add Any Relevant Details Above"),"Please Give Details Above"))))))))),IF(ISERROR(G68),"Error Detected, No rate entered",IF(E68=0,"",IF(F68="","Error Detected, No Pensionable pay",IF(ISERROR(AB68)," Unknown Values entered.",IF(T68+U68&lt;1,"Acceptable",IF(R68+S68=200, "No Contributions Entered", IF(K68="","Error Detected, Choose reason&gt;",IF(X68="1",IF(T68=1,"Please Enter Deemed Pensionable Pay","Add relevant Details Above"),"Please give details Above")))))))))))</f>
        <v/>
      </c>
      <c r="K68" s="263"/>
      <c r="L68" s="93"/>
      <c r="M68" s="93" t="str">
        <f t="shared" si="4"/>
        <v/>
      </c>
      <c r="N68" s="96">
        <f t="shared" si="5"/>
        <v>0</v>
      </c>
      <c r="O68" s="96">
        <f t="shared" si="0"/>
        <v>0</v>
      </c>
      <c r="P68" s="220">
        <f>(ROUND((F68/100*'Member Info'!$W$2), 2))</f>
        <v>0</v>
      </c>
      <c r="Q68" s="220" t="e">
        <f t="shared" si="6"/>
        <v>#VALUE!</v>
      </c>
      <c r="R68" s="220" t="str">
        <f t="shared" si="7"/>
        <v/>
      </c>
      <c r="S68" s="229" t="str">
        <f t="shared" si="8"/>
        <v/>
      </c>
      <c r="T68" s="230" t="str">
        <f t="shared" si="9"/>
        <v/>
      </c>
      <c r="U68" s="230" t="str">
        <f t="shared" si="10"/>
        <v/>
      </c>
      <c r="V68" s="224">
        <f t="shared" si="11"/>
        <v>0</v>
      </c>
      <c r="W68" s="112">
        <f t="shared" si="12"/>
        <v>0</v>
      </c>
      <c r="X68" s="237" t="str">
        <f t="shared" si="1"/>
        <v/>
      </c>
      <c r="Y68" s="242" t="b">
        <f t="shared" si="2"/>
        <v>0</v>
      </c>
      <c r="Z68" s="237">
        <f t="shared" si="13"/>
        <v>0</v>
      </c>
      <c r="AA68" s="237">
        <f>IF('Member Info'!N64="",1,"")</f>
        <v>1</v>
      </c>
      <c r="AB68" s="245" t="e">
        <f t="shared" si="14"/>
        <v>#VALUE!</v>
      </c>
      <c r="AC68" s="132" t="str">
        <f t="shared" si="3"/>
        <v/>
      </c>
      <c r="AD68" s="126">
        <f t="shared" si="15"/>
        <v>1</v>
      </c>
      <c r="AE68" s="126" t="str">
        <f>IF('Member Info'!N64&lt;&gt;"",IF('Member Info'!N64&lt;=$R$1,1,0),"")</f>
        <v/>
      </c>
      <c r="AG68" s="126" t="b">
        <f t="shared" si="16"/>
        <v>0</v>
      </c>
      <c r="AH68" s="126">
        <f t="shared" si="17"/>
        <v>0</v>
      </c>
      <c r="AJ68" s="126">
        <f t="shared" si="18"/>
        <v>0</v>
      </c>
      <c r="AK68" s="126">
        <f>IF('Member Info'!F64&gt;$R$1,1,0)</f>
        <v>0</v>
      </c>
      <c r="AL68" s="126" t="b">
        <f>IF(ISERROR(R68),ERROR.TYPE(#REF!)=ERROR.TYPE(R68),FALSE)</f>
        <v>0</v>
      </c>
      <c r="AM68" s="126" t="b">
        <f>IF(ISERROR(S68),ERROR.TYPE(#REF!)=ERROR.TYPE(S68),FALSE)</f>
        <v>0</v>
      </c>
      <c r="AN68" s="126">
        <f>IF(OR('Member Info'!F64&gt;=$S$1,'Member Info'!N64&gt;=$R$1),1,0)</f>
        <v>0</v>
      </c>
    </row>
    <row r="69" spans="1:40" x14ac:dyDescent="0.25">
      <c r="A69" s="4">
        <v>37</v>
      </c>
      <c r="B69" s="166">
        <f>'Member Info'!D65</f>
        <v>0</v>
      </c>
      <c r="C69" s="166">
        <f>'Member Info'!E65</f>
        <v>0</v>
      </c>
      <c r="D69" s="166" t="str">
        <f>'Member Info'!G65</f>
        <v/>
      </c>
      <c r="E69" s="167">
        <f>'Member Info'!B65</f>
        <v>0</v>
      </c>
      <c r="F69" s="244"/>
      <c r="G69" s="168" t="str">
        <f>IF(E69=0,"",
IF('Member Info'!$AM$19&lt;=$R$1,
SUMPRODUCT('Member Info'!L65+IF('Member Info'!H65&gt;'Member Info'!$AJ$12,'Member Info'!$AK$13,IF('Member Info'!H65&gt;'Member Info'!$AJ$11,'Member Info'!$AK$12,IF('Member Info'!H65&gt;'Member Info'!$AJ$10,'Member Info'!$AK$11,IF('Member Info'!H65&gt;'Member Info'!$AJ$9,'Member Info'!$AK$10,IF('Member Info'!H65&gt;'Member Info'!$AJ$8,'Member Info'!$AK$9,'Member Info'!$AK$8)))))),
SUMPRODUCT('Member Info'!L65+IF('Member Info'!H65&gt;'Member Info'!$AG$17,'Member Info'!$AH$18,IF('Member Info'!H65&gt;'Member Info'!$AG$16,'Member Info'!$AH$17,IF('Member Info'!H65&gt;'Member Info'!$AG$15,'Member Info'!$AH$16,IF('Member Info'!H65&gt;'Member Info'!$AG$14,'Member Info'!$AH$15,IF('Member Info'!H65&gt;'Member Info'!$AG$13,'Member Info'!$AH$14,IF('Member Info'!H65&gt;'Member Info'!$AG$12,'Member Info'!$AH$13,IF('Member Info'!H65&gt;'Member Info'!$AG$11,'Member Info'!$AH$12,IF('Member Info'!H65&gt;'Member Info'!$AG$10,'Member Info'!$AH$11,IF('Member Info'!H65&gt;'Member Info'!$AG$9,'Member Info'!$AH$10,IF('Member Info'!H65&gt;'Member Info'!$AG$8,'Member Info'!$AH$9,'Member Info'!$AH$8)))))))))))))</f>
        <v/>
      </c>
      <c r="H69" s="26"/>
      <c r="I69" s="26"/>
      <c r="J69" s="107" t="str">
        <f>IF(E69=0,"",IF('Member Info'!F65&gt;$S$1,CONCATENATE("Joined with practice on ", TEXT('Member Info'!F65, "DD/MM/YYYY")),IF('Member Info'!N65&lt;&gt;"",IF('Member Info'!N65&lt;$R$1,CONCATENATE("Left Scheme on ", TEXT('Member Info'!N65, "DD/MM/YYYY")),IF(ISERROR(G69),"Error Detected, No rate entered",IF(E69=0,"",IF(F69="","Error Detected, No Pensionable pay",IF(ISERROR(AB69)," Unknown Values entered.",IF(T69+U69&lt;1,"Acceptable",IF(R69+S69=200, "No Contributions Entered", IF(K69="","Error Detected, Choose reason&gt;",IF(X69="1",IF(T69=1,"Please Enter Deemed Pensionable Pay","Add Any Relevant Details Above"),"Please Give Details Above"))))))))),IF(ISERROR(G69),"Error Detected, No rate entered",IF(E69=0,"",IF(F69="","Error Detected, No Pensionable pay",IF(ISERROR(AB69)," Unknown Values entered.",IF(T69+U69&lt;1,"Acceptable",IF(R69+S69=200, "No Contributions Entered", IF(K69="","Error Detected, Choose reason&gt;",IF(X69="1",IF(T69=1,"Please Enter Deemed Pensionable Pay","Add relevant Details Above"),"Please give details Above")))))))))))</f>
        <v/>
      </c>
      <c r="K69" s="263"/>
      <c r="L69" s="93"/>
      <c r="M69" s="93" t="str">
        <f t="shared" si="4"/>
        <v/>
      </c>
      <c r="N69" s="96">
        <f t="shared" si="5"/>
        <v>0</v>
      </c>
      <c r="O69" s="96">
        <f t="shared" si="0"/>
        <v>0</v>
      </c>
      <c r="P69" s="220">
        <f>(ROUND((F69/100*'Member Info'!$W$2), 2))</f>
        <v>0</v>
      </c>
      <c r="Q69" s="220" t="e">
        <f t="shared" si="6"/>
        <v>#VALUE!</v>
      </c>
      <c r="R69" s="220" t="str">
        <f t="shared" si="7"/>
        <v/>
      </c>
      <c r="S69" s="229" t="str">
        <f t="shared" si="8"/>
        <v/>
      </c>
      <c r="T69" s="230" t="str">
        <f t="shared" si="9"/>
        <v/>
      </c>
      <c r="U69" s="230" t="str">
        <f t="shared" si="10"/>
        <v/>
      </c>
      <c r="V69" s="224">
        <f t="shared" si="11"/>
        <v>0</v>
      </c>
      <c r="W69" s="112">
        <f t="shared" si="12"/>
        <v>0</v>
      </c>
      <c r="X69" s="237" t="str">
        <f t="shared" si="1"/>
        <v/>
      </c>
      <c r="Y69" s="242" t="b">
        <f t="shared" si="2"/>
        <v>0</v>
      </c>
      <c r="Z69" s="237">
        <f t="shared" si="13"/>
        <v>0</v>
      </c>
      <c r="AA69" s="237">
        <f>IF('Member Info'!N65="",1,"")</f>
        <v>1</v>
      </c>
      <c r="AB69" s="245" t="e">
        <f t="shared" si="14"/>
        <v>#VALUE!</v>
      </c>
      <c r="AC69" s="132" t="str">
        <f t="shared" si="3"/>
        <v/>
      </c>
      <c r="AD69" s="126">
        <f t="shared" si="15"/>
        <v>1</v>
      </c>
      <c r="AE69" s="126" t="str">
        <f>IF('Member Info'!N65&lt;&gt;"",IF('Member Info'!N65&lt;=$R$1,1,0),"")</f>
        <v/>
      </c>
      <c r="AG69" s="126" t="b">
        <f t="shared" si="16"/>
        <v>0</v>
      </c>
      <c r="AH69" s="126">
        <f t="shared" si="17"/>
        <v>0</v>
      </c>
      <c r="AJ69" s="126">
        <f t="shared" si="18"/>
        <v>0</v>
      </c>
      <c r="AK69" s="126">
        <f>IF('Member Info'!F65&gt;$R$1,1,0)</f>
        <v>0</v>
      </c>
      <c r="AL69" s="126" t="b">
        <f>IF(ISERROR(R69),ERROR.TYPE(#REF!)=ERROR.TYPE(R69),FALSE)</f>
        <v>0</v>
      </c>
      <c r="AM69" s="126" t="b">
        <f>IF(ISERROR(S69),ERROR.TYPE(#REF!)=ERROR.TYPE(S69),FALSE)</f>
        <v>0</v>
      </c>
      <c r="AN69" s="126">
        <f>IF(OR('Member Info'!F65&gt;=$S$1,'Member Info'!N65&gt;=$R$1),1,0)</f>
        <v>0</v>
      </c>
    </row>
    <row r="70" spans="1:40" x14ac:dyDescent="0.25">
      <c r="A70" s="4">
        <v>38</v>
      </c>
      <c r="B70" s="166">
        <f>'Member Info'!D66</f>
        <v>0</v>
      </c>
      <c r="C70" s="166">
        <f>'Member Info'!E66</f>
        <v>0</v>
      </c>
      <c r="D70" s="166" t="str">
        <f>'Member Info'!G66</f>
        <v/>
      </c>
      <c r="E70" s="167">
        <f>'Member Info'!B66</f>
        <v>0</v>
      </c>
      <c r="F70" s="244"/>
      <c r="G70" s="168" t="str">
        <f>IF(E70=0,"",
IF('Member Info'!$AM$19&lt;=$R$1,
SUMPRODUCT('Member Info'!L66+IF('Member Info'!H66&gt;'Member Info'!$AJ$12,'Member Info'!$AK$13,IF('Member Info'!H66&gt;'Member Info'!$AJ$11,'Member Info'!$AK$12,IF('Member Info'!H66&gt;'Member Info'!$AJ$10,'Member Info'!$AK$11,IF('Member Info'!H66&gt;'Member Info'!$AJ$9,'Member Info'!$AK$10,IF('Member Info'!H66&gt;'Member Info'!$AJ$8,'Member Info'!$AK$9,'Member Info'!$AK$8)))))),
SUMPRODUCT('Member Info'!L66+IF('Member Info'!H66&gt;'Member Info'!$AG$17,'Member Info'!$AH$18,IF('Member Info'!H66&gt;'Member Info'!$AG$16,'Member Info'!$AH$17,IF('Member Info'!H66&gt;'Member Info'!$AG$15,'Member Info'!$AH$16,IF('Member Info'!H66&gt;'Member Info'!$AG$14,'Member Info'!$AH$15,IF('Member Info'!H66&gt;'Member Info'!$AG$13,'Member Info'!$AH$14,IF('Member Info'!H66&gt;'Member Info'!$AG$12,'Member Info'!$AH$13,IF('Member Info'!H66&gt;'Member Info'!$AG$11,'Member Info'!$AH$12,IF('Member Info'!H66&gt;'Member Info'!$AG$10,'Member Info'!$AH$11,IF('Member Info'!H66&gt;'Member Info'!$AG$9,'Member Info'!$AH$10,IF('Member Info'!H66&gt;'Member Info'!$AG$8,'Member Info'!$AH$9,'Member Info'!$AH$8)))))))))))))</f>
        <v/>
      </c>
      <c r="H70" s="26"/>
      <c r="I70" s="26"/>
      <c r="J70" s="107" t="str">
        <f>IF(E70=0,"",IF('Member Info'!F66&gt;$S$1,CONCATENATE("Joined with practice on ", TEXT('Member Info'!F66, "DD/MM/YYYY")),IF('Member Info'!N66&lt;&gt;"",IF('Member Info'!N66&lt;$R$1,CONCATENATE("Left Scheme on ", TEXT('Member Info'!N66, "DD/MM/YYYY")),IF(ISERROR(G70),"Error Detected, No rate entered",IF(E70=0,"",IF(F70="","Error Detected, No Pensionable pay",IF(ISERROR(AB70)," Unknown Values entered.",IF(T70+U70&lt;1,"Acceptable",IF(R70+S70=200, "No Contributions Entered", IF(K70="","Error Detected, Choose reason&gt;",IF(X70="1",IF(T70=1,"Please Enter Deemed Pensionable Pay","Add Any Relevant Details Above"),"Please Give Details Above"))))))))),IF(ISERROR(G70),"Error Detected, No rate entered",IF(E70=0,"",IF(F70="","Error Detected, No Pensionable pay",IF(ISERROR(AB70)," Unknown Values entered.",IF(T70+U70&lt;1,"Acceptable",IF(R70+S70=200, "No Contributions Entered", IF(K70="","Error Detected, Choose reason&gt;",IF(X70="1",IF(T70=1,"Please Enter Deemed Pensionable Pay","Add relevant Details Above"),"Please give details Above")))))))))))</f>
        <v/>
      </c>
      <c r="K70" s="263"/>
      <c r="L70" s="93"/>
      <c r="M70" s="93" t="str">
        <f t="shared" si="4"/>
        <v/>
      </c>
      <c r="N70" s="96">
        <f t="shared" si="5"/>
        <v>0</v>
      </c>
      <c r="O70" s="96">
        <f t="shared" si="0"/>
        <v>0</v>
      </c>
      <c r="P70" s="220">
        <f>(ROUND((F70/100*'Member Info'!$W$2), 2))</f>
        <v>0</v>
      </c>
      <c r="Q70" s="220" t="e">
        <f t="shared" si="6"/>
        <v>#VALUE!</v>
      </c>
      <c r="R70" s="220" t="str">
        <f t="shared" si="7"/>
        <v/>
      </c>
      <c r="S70" s="229" t="str">
        <f t="shared" si="8"/>
        <v/>
      </c>
      <c r="T70" s="230" t="str">
        <f t="shared" si="9"/>
        <v/>
      </c>
      <c r="U70" s="230" t="str">
        <f t="shared" si="10"/>
        <v/>
      </c>
      <c r="V70" s="224">
        <f t="shared" si="11"/>
        <v>0</v>
      </c>
      <c r="W70" s="112">
        <f t="shared" si="12"/>
        <v>0</v>
      </c>
      <c r="X70" s="237" t="str">
        <f t="shared" si="1"/>
        <v/>
      </c>
      <c r="Y70" s="242" t="b">
        <f t="shared" si="2"/>
        <v>0</v>
      </c>
      <c r="Z70" s="237">
        <f t="shared" si="13"/>
        <v>0</v>
      </c>
      <c r="AA70" s="237">
        <f>IF('Member Info'!N66="",1,"")</f>
        <v>1</v>
      </c>
      <c r="AB70" s="245" t="e">
        <f t="shared" si="14"/>
        <v>#VALUE!</v>
      </c>
      <c r="AC70" s="132" t="str">
        <f t="shared" si="3"/>
        <v/>
      </c>
      <c r="AD70" s="126">
        <f t="shared" si="15"/>
        <v>1</v>
      </c>
      <c r="AE70" s="126" t="str">
        <f>IF('Member Info'!N66&lt;&gt;"",IF('Member Info'!N66&lt;=$R$1,1,0),"")</f>
        <v/>
      </c>
      <c r="AG70" s="126" t="b">
        <f t="shared" si="16"/>
        <v>0</v>
      </c>
      <c r="AH70" s="126">
        <f t="shared" si="17"/>
        <v>0</v>
      </c>
      <c r="AJ70" s="126">
        <f t="shared" si="18"/>
        <v>0</v>
      </c>
      <c r="AK70" s="126">
        <f>IF('Member Info'!F66&gt;$R$1,1,0)</f>
        <v>0</v>
      </c>
      <c r="AL70" s="126" t="b">
        <f>IF(ISERROR(R70),ERROR.TYPE(#REF!)=ERROR.TYPE(R70),FALSE)</f>
        <v>0</v>
      </c>
      <c r="AM70" s="126" t="b">
        <f>IF(ISERROR(S70),ERROR.TYPE(#REF!)=ERROR.TYPE(S70),FALSE)</f>
        <v>0</v>
      </c>
      <c r="AN70" s="126">
        <f>IF(OR('Member Info'!F66&gt;=$S$1,'Member Info'!N66&gt;=$R$1),1,0)</f>
        <v>0</v>
      </c>
    </row>
    <row r="71" spans="1:40" x14ac:dyDescent="0.25">
      <c r="A71" s="4">
        <v>39</v>
      </c>
      <c r="B71" s="166">
        <f>'Member Info'!D67</f>
        <v>0</v>
      </c>
      <c r="C71" s="166">
        <f>'Member Info'!E67</f>
        <v>0</v>
      </c>
      <c r="D71" s="166" t="str">
        <f>'Member Info'!G67</f>
        <v/>
      </c>
      <c r="E71" s="167">
        <f>'Member Info'!B67</f>
        <v>0</v>
      </c>
      <c r="F71" s="244"/>
      <c r="G71" s="168" t="str">
        <f>IF(E71=0,"",
IF('Member Info'!$AM$19&lt;=$R$1,
SUMPRODUCT('Member Info'!L67+IF('Member Info'!H67&gt;'Member Info'!$AJ$12,'Member Info'!$AK$13,IF('Member Info'!H67&gt;'Member Info'!$AJ$11,'Member Info'!$AK$12,IF('Member Info'!H67&gt;'Member Info'!$AJ$10,'Member Info'!$AK$11,IF('Member Info'!H67&gt;'Member Info'!$AJ$9,'Member Info'!$AK$10,IF('Member Info'!H67&gt;'Member Info'!$AJ$8,'Member Info'!$AK$9,'Member Info'!$AK$8)))))),
SUMPRODUCT('Member Info'!L67+IF('Member Info'!H67&gt;'Member Info'!$AG$17,'Member Info'!$AH$18,IF('Member Info'!H67&gt;'Member Info'!$AG$16,'Member Info'!$AH$17,IF('Member Info'!H67&gt;'Member Info'!$AG$15,'Member Info'!$AH$16,IF('Member Info'!H67&gt;'Member Info'!$AG$14,'Member Info'!$AH$15,IF('Member Info'!H67&gt;'Member Info'!$AG$13,'Member Info'!$AH$14,IF('Member Info'!H67&gt;'Member Info'!$AG$12,'Member Info'!$AH$13,IF('Member Info'!H67&gt;'Member Info'!$AG$11,'Member Info'!$AH$12,IF('Member Info'!H67&gt;'Member Info'!$AG$10,'Member Info'!$AH$11,IF('Member Info'!H67&gt;'Member Info'!$AG$9,'Member Info'!$AH$10,IF('Member Info'!H67&gt;'Member Info'!$AG$8,'Member Info'!$AH$9,'Member Info'!$AH$8)))))))))))))</f>
        <v/>
      </c>
      <c r="H71" s="26"/>
      <c r="I71" s="26"/>
      <c r="J71" s="107" t="str">
        <f>IF(E71=0,"",IF('Member Info'!F67&gt;$S$1,CONCATENATE("Joined with practice on ", TEXT('Member Info'!F67, "DD/MM/YYYY")),IF('Member Info'!N67&lt;&gt;"",IF('Member Info'!N67&lt;$R$1,CONCATENATE("Left Scheme on ", TEXT('Member Info'!N67, "DD/MM/YYYY")),IF(ISERROR(G71),"Error Detected, No rate entered",IF(E71=0,"",IF(F71="","Error Detected, No Pensionable pay",IF(ISERROR(AB71)," Unknown Values entered.",IF(T71+U71&lt;1,"Acceptable",IF(R71+S71=200, "No Contributions Entered", IF(K71="","Error Detected, Choose reason&gt;",IF(X71="1",IF(T71=1,"Please Enter Deemed Pensionable Pay","Add Any Relevant Details Above"),"Please Give Details Above"))))))))),IF(ISERROR(G71),"Error Detected, No rate entered",IF(E71=0,"",IF(F71="","Error Detected, No Pensionable pay",IF(ISERROR(AB71)," Unknown Values entered.",IF(T71+U71&lt;1,"Acceptable",IF(R71+S71=200, "No Contributions Entered", IF(K71="","Error Detected, Choose reason&gt;",IF(X71="1",IF(T71=1,"Please Enter Deemed Pensionable Pay","Add relevant Details Above"),"Please give details Above")))))))))))</f>
        <v/>
      </c>
      <c r="K71" s="263"/>
      <c r="L71" s="93"/>
      <c r="M71" s="93" t="str">
        <f t="shared" si="4"/>
        <v/>
      </c>
      <c r="N71" s="96">
        <f t="shared" si="5"/>
        <v>0</v>
      </c>
      <c r="O71" s="96">
        <f t="shared" si="0"/>
        <v>0</v>
      </c>
      <c r="P71" s="220">
        <f>(ROUND((F71/100*'Member Info'!$W$2), 2))</f>
        <v>0</v>
      </c>
      <c r="Q71" s="220" t="e">
        <f t="shared" si="6"/>
        <v>#VALUE!</v>
      </c>
      <c r="R71" s="220" t="str">
        <f t="shared" si="7"/>
        <v/>
      </c>
      <c r="S71" s="229" t="str">
        <f t="shared" si="8"/>
        <v/>
      </c>
      <c r="T71" s="230" t="str">
        <f t="shared" si="9"/>
        <v/>
      </c>
      <c r="U71" s="230" t="str">
        <f t="shared" si="10"/>
        <v/>
      </c>
      <c r="V71" s="224">
        <f t="shared" si="11"/>
        <v>0</v>
      </c>
      <c r="W71" s="112">
        <f t="shared" si="12"/>
        <v>0</v>
      </c>
      <c r="X71" s="237" t="str">
        <f t="shared" si="1"/>
        <v/>
      </c>
      <c r="Y71" s="242" t="b">
        <f t="shared" si="2"/>
        <v>0</v>
      </c>
      <c r="Z71" s="237">
        <f t="shared" si="13"/>
        <v>0</v>
      </c>
      <c r="AA71" s="237">
        <f>IF('Member Info'!N67="",1,"")</f>
        <v>1</v>
      </c>
      <c r="AB71" s="245" t="e">
        <f t="shared" si="14"/>
        <v>#VALUE!</v>
      </c>
      <c r="AC71" s="132" t="str">
        <f t="shared" si="3"/>
        <v/>
      </c>
      <c r="AD71" s="126">
        <f t="shared" si="15"/>
        <v>1</v>
      </c>
      <c r="AE71" s="126" t="str">
        <f>IF('Member Info'!N67&lt;&gt;"",IF('Member Info'!N67&lt;=$R$1,1,0),"")</f>
        <v/>
      </c>
      <c r="AG71" s="126" t="b">
        <f t="shared" si="16"/>
        <v>0</v>
      </c>
      <c r="AH71" s="126">
        <f t="shared" si="17"/>
        <v>0</v>
      </c>
      <c r="AJ71" s="126">
        <f t="shared" si="18"/>
        <v>0</v>
      </c>
      <c r="AK71" s="126">
        <f>IF('Member Info'!F67&gt;$R$1,1,0)</f>
        <v>0</v>
      </c>
      <c r="AL71" s="126" t="b">
        <f>IF(ISERROR(R71),ERROR.TYPE(#REF!)=ERROR.TYPE(R71),FALSE)</f>
        <v>0</v>
      </c>
      <c r="AM71" s="126" t="b">
        <f>IF(ISERROR(S71),ERROR.TYPE(#REF!)=ERROR.TYPE(S71),FALSE)</f>
        <v>0</v>
      </c>
      <c r="AN71" s="126">
        <f>IF(OR('Member Info'!F67&gt;=$S$1,'Member Info'!N67&gt;=$R$1),1,0)</f>
        <v>0</v>
      </c>
    </row>
    <row r="72" spans="1:40" x14ac:dyDescent="0.25">
      <c r="A72" s="4">
        <v>40</v>
      </c>
      <c r="B72" s="166">
        <f>'Member Info'!D68</f>
        <v>0</v>
      </c>
      <c r="C72" s="166">
        <f>'Member Info'!E68</f>
        <v>0</v>
      </c>
      <c r="D72" s="166" t="str">
        <f>'Member Info'!G68</f>
        <v/>
      </c>
      <c r="E72" s="167">
        <f>'Member Info'!B68</f>
        <v>0</v>
      </c>
      <c r="F72" s="244"/>
      <c r="G72" s="168" t="str">
        <f>IF(E72=0,"",
IF('Member Info'!$AM$19&lt;=$R$1,
SUMPRODUCT('Member Info'!L68+IF('Member Info'!H68&gt;'Member Info'!$AJ$12,'Member Info'!$AK$13,IF('Member Info'!H68&gt;'Member Info'!$AJ$11,'Member Info'!$AK$12,IF('Member Info'!H68&gt;'Member Info'!$AJ$10,'Member Info'!$AK$11,IF('Member Info'!H68&gt;'Member Info'!$AJ$9,'Member Info'!$AK$10,IF('Member Info'!H68&gt;'Member Info'!$AJ$8,'Member Info'!$AK$9,'Member Info'!$AK$8)))))),
SUMPRODUCT('Member Info'!L68+IF('Member Info'!H68&gt;'Member Info'!$AG$17,'Member Info'!$AH$18,IF('Member Info'!H68&gt;'Member Info'!$AG$16,'Member Info'!$AH$17,IF('Member Info'!H68&gt;'Member Info'!$AG$15,'Member Info'!$AH$16,IF('Member Info'!H68&gt;'Member Info'!$AG$14,'Member Info'!$AH$15,IF('Member Info'!H68&gt;'Member Info'!$AG$13,'Member Info'!$AH$14,IF('Member Info'!H68&gt;'Member Info'!$AG$12,'Member Info'!$AH$13,IF('Member Info'!H68&gt;'Member Info'!$AG$11,'Member Info'!$AH$12,IF('Member Info'!H68&gt;'Member Info'!$AG$10,'Member Info'!$AH$11,IF('Member Info'!H68&gt;'Member Info'!$AG$9,'Member Info'!$AH$10,IF('Member Info'!H68&gt;'Member Info'!$AG$8,'Member Info'!$AH$9,'Member Info'!$AH$8)))))))))))))</f>
        <v/>
      </c>
      <c r="H72" s="26"/>
      <c r="I72" s="26"/>
      <c r="J72" s="107" t="str">
        <f>IF(E72=0,"",IF('Member Info'!F68&gt;$S$1,CONCATENATE("Joined with practice on ", TEXT('Member Info'!F68, "DD/MM/YYYY")),IF('Member Info'!N68&lt;&gt;"",IF('Member Info'!N68&lt;$R$1,CONCATENATE("Left Scheme on ", TEXT('Member Info'!N68, "DD/MM/YYYY")),IF(ISERROR(G72),"Error Detected, No rate entered",IF(E72=0,"",IF(F72="","Error Detected, No Pensionable pay",IF(ISERROR(AB72)," Unknown Values entered.",IF(T72+U72&lt;1,"Acceptable",IF(R72+S72=200, "No Contributions Entered", IF(K72="","Error Detected, Choose reason&gt;",IF(X72="1",IF(T72=1,"Please Enter Deemed Pensionable Pay","Add Any Relevant Details Above"),"Please Give Details Above"))))))))),IF(ISERROR(G72),"Error Detected, No rate entered",IF(E72=0,"",IF(F72="","Error Detected, No Pensionable pay",IF(ISERROR(AB72)," Unknown Values entered.",IF(T72+U72&lt;1,"Acceptable",IF(R72+S72=200, "No Contributions Entered", IF(K72="","Error Detected, Choose reason&gt;",IF(X72="1",IF(T72=1,"Please Enter Deemed Pensionable Pay","Add relevant Details Above"),"Please give details Above")))))))))))</f>
        <v/>
      </c>
      <c r="K72" s="263"/>
      <c r="L72" s="93"/>
      <c r="M72" s="93" t="str">
        <f t="shared" si="4"/>
        <v/>
      </c>
      <c r="N72" s="96">
        <f t="shared" si="5"/>
        <v>0</v>
      </c>
      <c r="O72" s="96">
        <f t="shared" si="0"/>
        <v>0</v>
      </c>
      <c r="P72" s="220">
        <f>(ROUND((F72/100*'Member Info'!$W$2), 2))</f>
        <v>0</v>
      </c>
      <c r="Q72" s="220" t="e">
        <f t="shared" si="6"/>
        <v>#VALUE!</v>
      </c>
      <c r="R72" s="220" t="str">
        <f t="shared" si="7"/>
        <v/>
      </c>
      <c r="S72" s="229" t="str">
        <f t="shared" si="8"/>
        <v/>
      </c>
      <c r="T72" s="230" t="str">
        <f t="shared" si="9"/>
        <v/>
      </c>
      <c r="U72" s="230" t="str">
        <f t="shared" si="10"/>
        <v/>
      </c>
      <c r="V72" s="224">
        <f t="shared" si="11"/>
        <v>0</v>
      </c>
      <c r="W72" s="112">
        <f t="shared" si="12"/>
        <v>0</v>
      </c>
      <c r="X72" s="237" t="str">
        <f t="shared" si="1"/>
        <v/>
      </c>
      <c r="Y72" s="242" t="b">
        <f t="shared" si="2"/>
        <v>0</v>
      </c>
      <c r="Z72" s="237">
        <f t="shared" si="13"/>
        <v>0</v>
      </c>
      <c r="AA72" s="237">
        <f>IF('Member Info'!N68="",1,"")</f>
        <v>1</v>
      </c>
      <c r="AB72" s="245" t="e">
        <f t="shared" si="14"/>
        <v>#VALUE!</v>
      </c>
      <c r="AC72" s="132" t="str">
        <f t="shared" si="3"/>
        <v/>
      </c>
      <c r="AD72" s="126">
        <f t="shared" si="15"/>
        <v>1</v>
      </c>
      <c r="AE72" s="126" t="str">
        <f>IF('Member Info'!N68&lt;&gt;"",IF('Member Info'!N68&lt;=$R$1,1,0),"")</f>
        <v/>
      </c>
      <c r="AG72" s="126" t="b">
        <f t="shared" si="16"/>
        <v>0</v>
      </c>
      <c r="AH72" s="126">
        <f t="shared" si="17"/>
        <v>0</v>
      </c>
      <c r="AJ72" s="126">
        <f t="shared" si="18"/>
        <v>0</v>
      </c>
      <c r="AK72" s="126">
        <f>IF('Member Info'!F68&gt;$R$1,1,0)</f>
        <v>0</v>
      </c>
      <c r="AL72" s="126" t="b">
        <f>IF(ISERROR(R72),ERROR.TYPE(#REF!)=ERROR.TYPE(R72),FALSE)</f>
        <v>0</v>
      </c>
      <c r="AM72" s="126" t="b">
        <f>IF(ISERROR(S72),ERROR.TYPE(#REF!)=ERROR.TYPE(S72),FALSE)</f>
        <v>0</v>
      </c>
      <c r="AN72" s="126">
        <f>IF(OR('Member Info'!F68&gt;=$S$1,'Member Info'!N68&gt;=$R$1),1,0)</f>
        <v>0</v>
      </c>
    </row>
    <row r="73" spans="1:40" x14ac:dyDescent="0.25">
      <c r="A73" s="4">
        <v>41</v>
      </c>
      <c r="B73" s="166">
        <f>'Member Info'!D69</f>
        <v>0</v>
      </c>
      <c r="C73" s="166">
        <f>'Member Info'!E69</f>
        <v>0</v>
      </c>
      <c r="D73" s="166" t="str">
        <f>'Member Info'!G69</f>
        <v/>
      </c>
      <c r="E73" s="167">
        <f>'Member Info'!B69</f>
        <v>0</v>
      </c>
      <c r="F73" s="244"/>
      <c r="G73" s="168" t="str">
        <f>IF(E73=0,"",
IF('Member Info'!$AM$19&lt;=$R$1,
SUMPRODUCT('Member Info'!L69+IF('Member Info'!H69&gt;'Member Info'!$AJ$12,'Member Info'!$AK$13,IF('Member Info'!H69&gt;'Member Info'!$AJ$11,'Member Info'!$AK$12,IF('Member Info'!H69&gt;'Member Info'!$AJ$10,'Member Info'!$AK$11,IF('Member Info'!H69&gt;'Member Info'!$AJ$9,'Member Info'!$AK$10,IF('Member Info'!H69&gt;'Member Info'!$AJ$8,'Member Info'!$AK$9,'Member Info'!$AK$8)))))),
SUMPRODUCT('Member Info'!L69+IF('Member Info'!H69&gt;'Member Info'!$AG$17,'Member Info'!$AH$18,IF('Member Info'!H69&gt;'Member Info'!$AG$16,'Member Info'!$AH$17,IF('Member Info'!H69&gt;'Member Info'!$AG$15,'Member Info'!$AH$16,IF('Member Info'!H69&gt;'Member Info'!$AG$14,'Member Info'!$AH$15,IF('Member Info'!H69&gt;'Member Info'!$AG$13,'Member Info'!$AH$14,IF('Member Info'!H69&gt;'Member Info'!$AG$12,'Member Info'!$AH$13,IF('Member Info'!H69&gt;'Member Info'!$AG$11,'Member Info'!$AH$12,IF('Member Info'!H69&gt;'Member Info'!$AG$10,'Member Info'!$AH$11,IF('Member Info'!H69&gt;'Member Info'!$AG$9,'Member Info'!$AH$10,IF('Member Info'!H69&gt;'Member Info'!$AG$8,'Member Info'!$AH$9,'Member Info'!$AH$8)))))))))))))</f>
        <v/>
      </c>
      <c r="H73" s="26"/>
      <c r="I73" s="26"/>
      <c r="J73" s="107" t="str">
        <f>IF(E73=0,"",IF('Member Info'!F69&gt;$S$1,CONCATENATE("Joined with practice on ", TEXT('Member Info'!F69, "DD/MM/YYYY")),IF('Member Info'!N69&lt;&gt;"",IF('Member Info'!N69&lt;$R$1,CONCATENATE("Left Scheme on ", TEXT('Member Info'!N69, "DD/MM/YYYY")),IF(ISERROR(G73),"Error Detected, No rate entered",IF(E73=0,"",IF(F73="","Error Detected, No Pensionable pay",IF(ISERROR(AB73)," Unknown Values entered.",IF(T73+U73&lt;1,"Acceptable",IF(R73+S73=200, "No Contributions Entered", IF(K73="","Error Detected, Choose reason&gt;",IF(X73="1",IF(T73=1,"Please Enter Deemed Pensionable Pay","Add Any Relevant Details Above"),"Please Give Details Above"))))))))),IF(ISERROR(G73),"Error Detected, No rate entered",IF(E73=0,"",IF(F73="","Error Detected, No Pensionable pay",IF(ISERROR(AB73)," Unknown Values entered.",IF(T73+U73&lt;1,"Acceptable",IF(R73+S73=200, "No Contributions Entered", IF(K73="","Error Detected, Choose reason&gt;",IF(X73="1",IF(T73=1,"Please Enter Deemed Pensionable Pay","Add relevant Details Above"),"Please give details Above")))))))))))</f>
        <v/>
      </c>
      <c r="K73" s="263"/>
      <c r="L73" s="93"/>
      <c r="M73" s="93" t="str">
        <f t="shared" si="4"/>
        <v/>
      </c>
      <c r="N73" s="96">
        <f t="shared" si="5"/>
        <v>0</v>
      </c>
      <c r="O73" s="96">
        <f t="shared" si="0"/>
        <v>0</v>
      </c>
      <c r="P73" s="220">
        <f>(ROUND((F73/100*'Member Info'!$W$2), 2))</f>
        <v>0</v>
      </c>
      <c r="Q73" s="220" t="e">
        <f t="shared" si="6"/>
        <v>#VALUE!</v>
      </c>
      <c r="R73" s="220" t="str">
        <f t="shared" si="7"/>
        <v/>
      </c>
      <c r="S73" s="229" t="str">
        <f t="shared" si="8"/>
        <v/>
      </c>
      <c r="T73" s="230" t="str">
        <f t="shared" si="9"/>
        <v/>
      </c>
      <c r="U73" s="230" t="str">
        <f t="shared" si="10"/>
        <v/>
      </c>
      <c r="V73" s="224">
        <f t="shared" si="11"/>
        <v>0</v>
      </c>
      <c r="W73" s="112">
        <f t="shared" si="12"/>
        <v>0</v>
      </c>
      <c r="X73" s="237" t="str">
        <f t="shared" si="1"/>
        <v/>
      </c>
      <c r="Y73" s="242" t="b">
        <f t="shared" si="2"/>
        <v>0</v>
      </c>
      <c r="Z73" s="237">
        <f t="shared" si="13"/>
        <v>0</v>
      </c>
      <c r="AA73" s="237">
        <f>IF('Member Info'!N69="",1,"")</f>
        <v>1</v>
      </c>
      <c r="AB73" s="245" t="e">
        <f t="shared" si="14"/>
        <v>#VALUE!</v>
      </c>
      <c r="AC73" s="132" t="str">
        <f t="shared" si="3"/>
        <v/>
      </c>
      <c r="AD73" s="126">
        <f t="shared" si="15"/>
        <v>1</v>
      </c>
      <c r="AE73" s="126" t="str">
        <f>IF('Member Info'!N69&lt;&gt;"",IF('Member Info'!N69&lt;=$R$1,1,0),"")</f>
        <v/>
      </c>
      <c r="AG73" s="126" t="b">
        <f t="shared" si="16"/>
        <v>0</v>
      </c>
      <c r="AH73" s="126">
        <f t="shared" si="17"/>
        <v>0</v>
      </c>
      <c r="AJ73" s="126">
        <f t="shared" si="18"/>
        <v>0</v>
      </c>
      <c r="AK73" s="126">
        <f>IF('Member Info'!F69&gt;$R$1,1,0)</f>
        <v>0</v>
      </c>
      <c r="AL73" s="126" t="b">
        <f>IF(ISERROR(R73),ERROR.TYPE(#REF!)=ERROR.TYPE(R73),FALSE)</f>
        <v>0</v>
      </c>
      <c r="AM73" s="126" t="b">
        <f>IF(ISERROR(S73),ERROR.TYPE(#REF!)=ERROR.TYPE(S73),FALSE)</f>
        <v>0</v>
      </c>
      <c r="AN73" s="126">
        <f>IF(OR('Member Info'!F69&gt;=$S$1,'Member Info'!N69&gt;=$R$1),1,0)</f>
        <v>0</v>
      </c>
    </row>
    <row r="74" spans="1:40" x14ac:dyDescent="0.25">
      <c r="A74" s="4">
        <v>42</v>
      </c>
      <c r="B74" s="166">
        <f>'Member Info'!D70</f>
        <v>0</v>
      </c>
      <c r="C74" s="166">
        <f>'Member Info'!E70</f>
        <v>0</v>
      </c>
      <c r="D74" s="166" t="str">
        <f>'Member Info'!G70</f>
        <v/>
      </c>
      <c r="E74" s="167">
        <f>'Member Info'!B70</f>
        <v>0</v>
      </c>
      <c r="F74" s="244"/>
      <c r="G74" s="168" t="str">
        <f>IF(E74=0,"",
IF('Member Info'!$AM$19&lt;=$R$1,
SUMPRODUCT('Member Info'!L70+IF('Member Info'!H70&gt;'Member Info'!$AJ$12,'Member Info'!$AK$13,IF('Member Info'!H70&gt;'Member Info'!$AJ$11,'Member Info'!$AK$12,IF('Member Info'!H70&gt;'Member Info'!$AJ$10,'Member Info'!$AK$11,IF('Member Info'!H70&gt;'Member Info'!$AJ$9,'Member Info'!$AK$10,IF('Member Info'!H70&gt;'Member Info'!$AJ$8,'Member Info'!$AK$9,'Member Info'!$AK$8)))))),
SUMPRODUCT('Member Info'!L70+IF('Member Info'!H70&gt;'Member Info'!$AG$17,'Member Info'!$AH$18,IF('Member Info'!H70&gt;'Member Info'!$AG$16,'Member Info'!$AH$17,IF('Member Info'!H70&gt;'Member Info'!$AG$15,'Member Info'!$AH$16,IF('Member Info'!H70&gt;'Member Info'!$AG$14,'Member Info'!$AH$15,IF('Member Info'!H70&gt;'Member Info'!$AG$13,'Member Info'!$AH$14,IF('Member Info'!H70&gt;'Member Info'!$AG$12,'Member Info'!$AH$13,IF('Member Info'!H70&gt;'Member Info'!$AG$11,'Member Info'!$AH$12,IF('Member Info'!H70&gt;'Member Info'!$AG$10,'Member Info'!$AH$11,IF('Member Info'!H70&gt;'Member Info'!$AG$9,'Member Info'!$AH$10,IF('Member Info'!H70&gt;'Member Info'!$AG$8,'Member Info'!$AH$9,'Member Info'!$AH$8)))))))))))))</f>
        <v/>
      </c>
      <c r="H74" s="26"/>
      <c r="I74" s="26"/>
      <c r="J74" s="107" t="str">
        <f>IF(E74=0,"",IF('Member Info'!F70&gt;$S$1,CONCATENATE("Joined with practice on ", TEXT('Member Info'!F70, "DD/MM/YYYY")),IF('Member Info'!N70&lt;&gt;"",IF('Member Info'!N70&lt;$R$1,CONCATENATE("Left Scheme on ", TEXT('Member Info'!N70, "DD/MM/YYYY")),IF(ISERROR(G74),"Error Detected, No rate entered",IF(E74=0,"",IF(F74="","Error Detected, No Pensionable pay",IF(ISERROR(AB74)," Unknown Values entered.",IF(T74+U74&lt;1,"Acceptable",IF(R74+S74=200, "No Contributions Entered", IF(K74="","Error Detected, Choose reason&gt;",IF(X74="1",IF(T74=1,"Please Enter Deemed Pensionable Pay","Add Any Relevant Details Above"),"Please Give Details Above"))))))))),IF(ISERROR(G74),"Error Detected, No rate entered",IF(E74=0,"",IF(F74="","Error Detected, No Pensionable pay",IF(ISERROR(AB74)," Unknown Values entered.",IF(T74+U74&lt;1,"Acceptable",IF(R74+S74=200, "No Contributions Entered", IF(K74="","Error Detected, Choose reason&gt;",IF(X74="1",IF(T74=1,"Please Enter Deemed Pensionable Pay","Add relevant Details Above"),"Please give details Above")))))))))))</f>
        <v/>
      </c>
      <c r="K74" s="263"/>
      <c r="L74" s="93"/>
      <c r="M74" s="93" t="str">
        <f t="shared" si="4"/>
        <v/>
      </c>
      <c r="N74" s="96">
        <f t="shared" si="5"/>
        <v>0</v>
      </c>
      <c r="O74" s="96">
        <f t="shared" si="0"/>
        <v>0</v>
      </c>
      <c r="P74" s="220">
        <f>(ROUND((F74/100*'Member Info'!$W$2), 2))</f>
        <v>0</v>
      </c>
      <c r="Q74" s="220" t="e">
        <f t="shared" si="6"/>
        <v>#VALUE!</v>
      </c>
      <c r="R74" s="220" t="str">
        <f t="shared" si="7"/>
        <v/>
      </c>
      <c r="S74" s="229" t="str">
        <f t="shared" si="8"/>
        <v/>
      </c>
      <c r="T74" s="230" t="str">
        <f t="shared" si="9"/>
        <v/>
      </c>
      <c r="U74" s="230" t="str">
        <f t="shared" si="10"/>
        <v/>
      </c>
      <c r="V74" s="224">
        <f t="shared" si="11"/>
        <v>0</v>
      </c>
      <c r="W74" s="112">
        <f t="shared" si="12"/>
        <v>0</v>
      </c>
      <c r="X74" s="237" t="str">
        <f t="shared" si="1"/>
        <v/>
      </c>
      <c r="Y74" s="242" t="b">
        <f t="shared" si="2"/>
        <v>0</v>
      </c>
      <c r="Z74" s="237">
        <f t="shared" si="13"/>
        <v>0</v>
      </c>
      <c r="AA74" s="237">
        <f>IF('Member Info'!N70="",1,"")</f>
        <v>1</v>
      </c>
      <c r="AB74" s="245" t="e">
        <f t="shared" si="14"/>
        <v>#VALUE!</v>
      </c>
      <c r="AC74" s="132" t="str">
        <f t="shared" si="3"/>
        <v/>
      </c>
      <c r="AD74" s="126">
        <f t="shared" si="15"/>
        <v>1</v>
      </c>
      <c r="AE74" s="126" t="str">
        <f>IF('Member Info'!N70&lt;&gt;"",IF('Member Info'!N70&lt;=$R$1,1,0),"")</f>
        <v/>
      </c>
      <c r="AG74" s="126" t="b">
        <f t="shared" si="16"/>
        <v>0</v>
      </c>
      <c r="AH74" s="126">
        <f t="shared" si="17"/>
        <v>0</v>
      </c>
      <c r="AJ74" s="126">
        <f t="shared" si="18"/>
        <v>0</v>
      </c>
      <c r="AK74" s="126">
        <f>IF('Member Info'!F70&gt;$R$1,1,0)</f>
        <v>0</v>
      </c>
      <c r="AL74" s="126" t="b">
        <f>IF(ISERROR(R74),ERROR.TYPE(#REF!)=ERROR.TYPE(R74),FALSE)</f>
        <v>0</v>
      </c>
      <c r="AM74" s="126" t="b">
        <f>IF(ISERROR(S74),ERROR.TYPE(#REF!)=ERROR.TYPE(S74),FALSE)</f>
        <v>0</v>
      </c>
      <c r="AN74" s="126">
        <f>IF(OR('Member Info'!F70&gt;=$S$1,'Member Info'!N70&gt;=$R$1),1,0)</f>
        <v>0</v>
      </c>
    </row>
    <row r="75" spans="1:40" x14ac:dyDescent="0.25">
      <c r="A75" s="4">
        <v>43</v>
      </c>
      <c r="B75" s="166">
        <f>'Member Info'!D71</f>
        <v>0</v>
      </c>
      <c r="C75" s="166">
        <f>'Member Info'!E71</f>
        <v>0</v>
      </c>
      <c r="D75" s="166" t="str">
        <f>'Member Info'!G71</f>
        <v/>
      </c>
      <c r="E75" s="167">
        <f>'Member Info'!B71</f>
        <v>0</v>
      </c>
      <c r="F75" s="244"/>
      <c r="G75" s="168" t="str">
        <f>IF(E75=0,"",
IF('Member Info'!$AM$19&lt;=$R$1,
SUMPRODUCT('Member Info'!L71+IF('Member Info'!H71&gt;'Member Info'!$AJ$12,'Member Info'!$AK$13,IF('Member Info'!H71&gt;'Member Info'!$AJ$11,'Member Info'!$AK$12,IF('Member Info'!H71&gt;'Member Info'!$AJ$10,'Member Info'!$AK$11,IF('Member Info'!H71&gt;'Member Info'!$AJ$9,'Member Info'!$AK$10,IF('Member Info'!H71&gt;'Member Info'!$AJ$8,'Member Info'!$AK$9,'Member Info'!$AK$8)))))),
SUMPRODUCT('Member Info'!L71+IF('Member Info'!H71&gt;'Member Info'!$AG$17,'Member Info'!$AH$18,IF('Member Info'!H71&gt;'Member Info'!$AG$16,'Member Info'!$AH$17,IF('Member Info'!H71&gt;'Member Info'!$AG$15,'Member Info'!$AH$16,IF('Member Info'!H71&gt;'Member Info'!$AG$14,'Member Info'!$AH$15,IF('Member Info'!H71&gt;'Member Info'!$AG$13,'Member Info'!$AH$14,IF('Member Info'!H71&gt;'Member Info'!$AG$12,'Member Info'!$AH$13,IF('Member Info'!H71&gt;'Member Info'!$AG$11,'Member Info'!$AH$12,IF('Member Info'!H71&gt;'Member Info'!$AG$10,'Member Info'!$AH$11,IF('Member Info'!H71&gt;'Member Info'!$AG$9,'Member Info'!$AH$10,IF('Member Info'!H71&gt;'Member Info'!$AG$8,'Member Info'!$AH$9,'Member Info'!$AH$8)))))))))))))</f>
        <v/>
      </c>
      <c r="H75" s="26"/>
      <c r="I75" s="26"/>
      <c r="J75" s="107" t="str">
        <f>IF(E75=0,"",IF('Member Info'!F71&gt;$S$1,CONCATENATE("Joined with practice on ", TEXT('Member Info'!F71, "DD/MM/YYYY")),IF('Member Info'!N71&lt;&gt;"",IF('Member Info'!N71&lt;$R$1,CONCATENATE("Left Scheme on ", TEXT('Member Info'!N71, "DD/MM/YYYY")),IF(ISERROR(G75),"Error Detected, No rate entered",IF(E75=0,"",IF(F75="","Error Detected, No Pensionable pay",IF(ISERROR(AB75)," Unknown Values entered.",IF(T75+U75&lt;1,"Acceptable",IF(R75+S75=200, "No Contributions Entered", IF(K75="","Error Detected, Choose reason&gt;",IF(X75="1",IF(T75=1,"Please Enter Deemed Pensionable Pay","Add Any Relevant Details Above"),"Please Give Details Above"))))))))),IF(ISERROR(G75),"Error Detected, No rate entered",IF(E75=0,"",IF(F75="","Error Detected, No Pensionable pay",IF(ISERROR(AB75)," Unknown Values entered.",IF(T75+U75&lt;1,"Acceptable",IF(R75+S75=200, "No Contributions Entered", IF(K75="","Error Detected, Choose reason&gt;",IF(X75="1",IF(T75=1,"Please Enter Deemed Pensionable Pay","Add relevant Details Above"),"Please give details Above")))))))))))</f>
        <v/>
      </c>
      <c r="K75" s="263"/>
      <c r="L75" s="93"/>
      <c r="M75" s="93" t="str">
        <f t="shared" si="4"/>
        <v/>
      </c>
      <c r="N75" s="96">
        <f t="shared" si="5"/>
        <v>0</v>
      </c>
      <c r="O75" s="96">
        <f t="shared" si="0"/>
        <v>0</v>
      </c>
      <c r="P75" s="220">
        <f>(ROUND((F75/100*'Member Info'!$W$2), 2))</f>
        <v>0</v>
      </c>
      <c r="Q75" s="220" t="e">
        <f t="shared" si="6"/>
        <v>#VALUE!</v>
      </c>
      <c r="R75" s="220" t="str">
        <f t="shared" si="7"/>
        <v/>
      </c>
      <c r="S75" s="229" t="str">
        <f t="shared" si="8"/>
        <v/>
      </c>
      <c r="T75" s="230" t="str">
        <f t="shared" si="9"/>
        <v/>
      </c>
      <c r="U75" s="230" t="str">
        <f t="shared" si="10"/>
        <v/>
      </c>
      <c r="V75" s="224">
        <f t="shared" si="11"/>
        <v>0</v>
      </c>
      <c r="W75" s="112">
        <f t="shared" si="12"/>
        <v>0</v>
      </c>
      <c r="X75" s="237" t="str">
        <f t="shared" si="1"/>
        <v/>
      </c>
      <c r="Y75" s="242" t="b">
        <f t="shared" si="2"/>
        <v>0</v>
      </c>
      <c r="Z75" s="237">
        <f t="shared" si="13"/>
        <v>0</v>
      </c>
      <c r="AA75" s="237">
        <f>IF('Member Info'!N71="",1,"")</f>
        <v>1</v>
      </c>
      <c r="AB75" s="245" t="e">
        <f t="shared" si="14"/>
        <v>#VALUE!</v>
      </c>
      <c r="AC75" s="132" t="str">
        <f t="shared" si="3"/>
        <v/>
      </c>
      <c r="AD75" s="126">
        <f t="shared" si="15"/>
        <v>1</v>
      </c>
      <c r="AE75" s="126" t="str">
        <f>IF('Member Info'!N71&lt;&gt;"",IF('Member Info'!N71&lt;=$R$1,1,0),"")</f>
        <v/>
      </c>
      <c r="AG75" s="126" t="b">
        <f t="shared" si="16"/>
        <v>0</v>
      </c>
      <c r="AH75" s="126">
        <f t="shared" si="17"/>
        <v>0</v>
      </c>
      <c r="AJ75" s="126">
        <f t="shared" si="18"/>
        <v>0</v>
      </c>
      <c r="AK75" s="126">
        <f>IF('Member Info'!F71&gt;$R$1,1,0)</f>
        <v>0</v>
      </c>
      <c r="AL75" s="126" t="b">
        <f>IF(ISERROR(R75),ERROR.TYPE(#REF!)=ERROR.TYPE(R75),FALSE)</f>
        <v>0</v>
      </c>
      <c r="AM75" s="126" t="b">
        <f>IF(ISERROR(S75),ERROR.TYPE(#REF!)=ERROR.TYPE(S75),FALSE)</f>
        <v>0</v>
      </c>
      <c r="AN75" s="126">
        <f>IF(OR('Member Info'!F71&gt;=$S$1,'Member Info'!N71&gt;=$R$1),1,0)</f>
        <v>0</v>
      </c>
    </row>
    <row r="76" spans="1:40" x14ac:dyDescent="0.25">
      <c r="A76" s="4">
        <v>44</v>
      </c>
      <c r="B76" s="166">
        <f>'Member Info'!D72</f>
        <v>0</v>
      </c>
      <c r="C76" s="166">
        <f>'Member Info'!E72</f>
        <v>0</v>
      </c>
      <c r="D76" s="166" t="str">
        <f>'Member Info'!G72</f>
        <v/>
      </c>
      <c r="E76" s="167">
        <f>'Member Info'!B72</f>
        <v>0</v>
      </c>
      <c r="F76" s="244"/>
      <c r="G76" s="168" t="str">
        <f>IF(E76=0,"",
IF('Member Info'!$AM$19&lt;=$R$1,
SUMPRODUCT('Member Info'!L72+IF('Member Info'!H72&gt;'Member Info'!$AJ$12,'Member Info'!$AK$13,IF('Member Info'!H72&gt;'Member Info'!$AJ$11,'Member Info'!$AK$12,IF('Member Info'!H72&gt;'Member Info'!$AJ$10,'Member Info'!$AK$11,IF('Member Info'!H72&gt;'Member Info'!$AJ$9,'Member Info'!$AK$10,IF('Member Info'!H72&gt;'Member Info'!$AJ$8,'Member Info'!$AK$9,'Member Info'!$AK$8)))))),
SUMPRODUCT('Member Info'!L72+IF('Member Info'!H72&gt;'Member Info'!$AG$17,'Member Info'!$AH$18,IF('Member Info'!H72&gt;'Member Info'!$AG$16,'Member Info'!$AH$17,IF('Member Info'!H72&gt;'Member Info'!$AG$15,'Member Info'!$AH$16,IF('Member Info'!H72&gt;'Member Info'!$AG$14,'Member Info'!$AH$15,IF('Member Info'!H72&gt;'Member Info'!$AG$13,'Member Info'!$AH$14,IF('Member Info'!H72&gt;'Member Info'!$AG$12,'Member Info'!$AH$13,IF('Member Info'!H72&gt;'Member Info'!$AG$11,'Member Info'!$AH$12,IF('Member Info'!H72&gt;'Member Info'!$AG$10,'Member Info'!$AH$11,IF('Member Info'!H72&gt;'Member Info'!$AG$9,'Member Info'!$AH$10,IF('Member Info'!H72&gt;'Member Info'!$AG$8,'Member Info'!$AH$9,'Member Info'!$AH$8)))))))))))))</f>
        <v/>
      </c>
      <c r="H76" s="26"/>
      <c r="I76" s="26"/>
      <c r="J76" s="107" t="str">
        <f>IF(E76=0,"",IF('Member Info'!F72&gt;$S$1,CONCATENATE("Joined with practice on ", TEXT('Member Info'!F72, "DD/MM/YYYY")),IF('Member Info'!N72&lt;&gt;"",IF('Member Info'!N72&lt;$R$1,CONCATENATE("Left Scheme on ", TEXT('Member Info'!N72, "DD/MM/YYYY")),IF(ISERROR(G76),"Error Detected, No rate entered",IF(E76=0,"",IF(F76="","Error Detected, No Pensionable pay",IF(ISERROR(AB76)," Unknown Values entered.",IF(T76+U76&lt;1,"Acceptable",IF(R76+S76=200, "No Contributions Entered", IF(K76="","Error Detected, Choose reason&gt;",IF(X76="1",IF(T76=1,"Please Enter Deemed Pensionable Pay","Add Any Relevant Details Above"),"Please Give Details Above"))))))))),IF(ISERROR(G76),"Error Detected, No rate entered",IF(E76=0,"",IF(F76="","Error Detected, No Pensionable pay",IF(ISERROR(AB76)," Unknown Values entered.",IF(T76+U76&lt;1,"Acceptable",IF(R76+S76=200, "No Contributions Entered", IF(K76="","Error Detected, Choose reason&gt;",IF(X76="1",IF(T76=1,"Please Enter Deemed Pensionable Pay","Add relevant Details Above"),"Please give details Above")))))))))))</f>
        <v/>
      </c>
      <c r="K76" s="263"/>
      <c r="L76" s="93"/>
      <c r="M76" s="93" t="str">
        <f t="shared" si="4"/>
        <v/>
      </c>
      <c r="N76" s="96">
        <f t="shared" si="5"/>
        <v>0</v>
      </c>
      <c r="O76" s="96">
        <f t="shared" si="0"/>
        <v>0</v>
      </c>
      <c r="P76" s="220">
        <f>(ROUND((F76/100*'Member Info'!$W$2), 2))</f>
        <v>0</v>
      </c>
      <c r="Q76" s="220" t="e">
        <f t="shared" si="6"/>
        <v>#VALUE!</v>
      </c>
      <c r="R76" s="220" t="str">
        <f t="shared" si="7"/>
        <v/>
      </c>
      <c r="S76" s="229" t="str">
        <f t="shared" si="8"/>
        <v/>
      </c>
      <c r="T76" s="230" t="str">
        <f t="shared" si="9"/>
        <v/>
      </c>
      <c r="U76" s="230" t="str">
        <f t="shared" si="10"/>
        <v/>
      </c>
      <c r="V76" s="224">
        <f t="shared" si="11"/>
        <v>0</v>
      </c>
      <c r="W76" s="112">
        <f t="shared" si="12"/>
        <v>0</v>
      </c>
      <c r="X76" s="237" t="str">
        <f t="shared" si="1"/>
        <v/>
      </c>
      <c r="Y76" s="242" t="b">
        <f t="shared" si="2"/>
        <v>0</v>
      </c>
      <c r="Z76" s="237">
        <f t="shared" si="13"/>
        <v>0</v>
      </c>
      <c r="AA76" s="237">
        <f>IF('Member Info'!N72="",1,"")</f>
        <v>1</v>
      </c>
      <c r="AB76" s="245" t="e">
        <f t="shared" si="14"/>
        <v>#VALUE!</v>
      </c>
      <c r="AC76" s="132" t="str">
        <f t="shared" si="3"/>
        <v/>
      </c>
      <c r="AD76" s="126">
        <f t="shared" si="15"/>
        <v>1</v>
      </c>
      <c r="AE76" s="126" t="str">
        <f>IF('Member Info'!N72&lt;&gt;"",IF('Member Info'!N72&lt;=$R$1,1,0),"")</f>
        <v/>
      </c>
      <c r="AG76" s="126" t="b">
        <f t="shared" si="16"/>
        <v>0</v>
      </c>
      <c r="AH76" s="126">
        <f t="shared" si="17"/>
        <v>0</v>
      </c>
      <c r="AJ76" s="126">
        <f t="shared" si="18"/>
        <v>0</v>
      </c>
      <c r="AK76" s="126">
        <f>IF('Member Info'!F72&gt;$R$1,1,0)</f>
        <v>0</v>
      </c>
      <c r="AL76" s="126" t="b">
        <f>IF(ISERROR(R76),ERROR.TYPE(#REF!)=ERROR.TYPE(R76),FALSE)</f>
        <v>0</v>
      </c>
      <c r="AM76" s="126" t="b">
        <f>IF(ISERROR(S76),ERROR.TYPE(#REF!)=ERROR.TYPE(S76),FALSE)</f>
        <v>0</v>
      </c>
      <c r="AN76" s="126">
        <f>IF(OR('Member Info'!F72&gt;=$S$1,'Member Info'!N72&gt;=$R$1),1,0)</f>
        <v>0</v>
      </c>
    </row>
    <row r="77" spans="1:40" x14ac:dyDescent="0.25">
      <c r="A77" s="4">
        <v>45</v>
      </c>
      <c r="B77" s="166">
        <f>'Member Info'!D73</f>
        <v>0</v>
      </c>
      <c r="C77" s="166">
        <f>'Member Info'!E73</f>
        <v>0</v>
      </c>
      <c r="D77" s="166" t="str">
        <f>'Member Info'!G73</f>
        <v/>
      </c>
      <c r="E77" s="167">
        <f>'Member Info'!B73</f>
        <v>0</v>
      </c>
      <c r="F77" s="244"/>
      <c r="G77" s="168" t="str">
        <f>IF(E77=0,"",
IF('Member Info'!$AM$19&lt;=$R$1,
SUMPRODUCT('Member Info'!L73+IF('Member Info'!H73&gt;'Member Info'!$AJ$12,'Member Info'!$AK$13,IF('Member Info'!H73&gt;'Member Info'!$AJ$11,'Member Info'!$AK$12,IF('Member Info'!H73&gt;'Member Info'!$AJ$10,'Member Info'!$AK$11,IF('Member Info'!H73&gt;'Member Info'!$AJ$9,'Member Info'!$AK$10,IF('Member Info'!H73&gt;'Member Info'!$AJ$8,'Member Info'!$AK$9,'Member Info'!$AK$8)))))),
SUMPRODUCT('Member Info'!L73+IF('Member Info'!H73&gt;'Member Info'!$AG$17,'Member Info'!$AH$18,IF('Member Info'!H73&gt;'Member Info'!$AG$16,'Member Info'!$AH$17,IF('Member Info'!H73&gt;'Member Info'!$AG$15,'Member Info'!$AH$16,IF('Member Info'!H73&gt;'Member Info'!$AG$14,'Member Info'!$AH$15,IF('Member Info'!H73&gt;'Member Info'!$AG$13,'Member Info'!$AH$14,IF('Member Info'!H73&gt;'Member Info'!$AG$12,'Member Info'!$AH$13,IF('Member Info'!H73&gt;'Member Info'!$AG$11,'Member Info'!$AH$12,IF('Member Info'!H73&gt;'Member Info'!$AG$10,'Member Info'!$AH$11,IF('Member Info'!H73&gt;'Member Info'!$AG$9,'Member Info'!$AH$10,IF('Member Info'!H73&gt;'Member Info'!$AG$8,'Member Info'!$AH$9,'Member Info'!$AH$8)))))))))))))</f>
        <v/>
      </c>
      <c r="H77" s="26"/>
      <c r="I77" s="26"/>
      <c r="J77" s="107" t="str">
        <f>IF(E77=0,"",IF('Member Info'!F73&gt;$S$1,CONCATENATE("Joined with practice on ", TEXT('Member Info'!F73, "DD/MM/YYYY")),IF('Member Info'!N73&lt;&gt;"",IF('Member Info'!N73&lt;$R$1,CONCATENATE("Left Scheme on ", TEXT('Member Info'!N73, "DD/MM/YYYY")),IF(ISERROR(G77),"Error Detected, No rate entered",IF(E77=0,"",IF(F77="","Error Detected, No Pensionable pay",IF(ISERROR(AB77)," Unknown Values entered.",IF(T77+U77&lt;1,"Acceptable",IF(R77+S77=200, "No Contributions Entered", IF(K77="","Error Detected, Choose reason&gt;",IF(X77="1",IF(T77=1,"Please Enter Deemed Pensionable Pay","Add Any Relevant Details Above"),"Please Give Details Above"))))))))),IF(ISERROR(G77),"Error Detected, No rate entered",IF(E77=0,"",IF(F77="","Error Detected, No Pensionable pay",IF(ISERROR(AB77)," Unknown Values entered.",IF(T77+U77&lt;1,"Acceptable",IF(R77+S77=200, "No Contributions Entered", IF(K77="","Error Detected, Choose reason&gt;",IF(X77="1",IF(T77=1,"Please Enter Deemed Pensionable Pay","Add relevant Details Above"),"Please give details Above")))))))))))</f>
        <v/>
      </c>
      <c r="K77" s="263"/>
      <c r="L77" s="93"/>
      <c r="M77" s="93" t="str">
        <f t="shared" si="4"/>
        <v/>
      </c>
      <c r="N77" s="96">
        <f t="shared" si="5"/>
        <v>0</v>
      </c>
      <c r="O77" s="96">
        <f t="shared" si="0"/>
        <v>0</v>
      </c>
      <c r="P77" s="220">
        <f>(ROUND((F77/100*'Member Info'!$W$2), 2))</f>
        <v>0</v>
      </c>
      <c r="Q77" s="220" t="e">
        <f t="shared" si="6"/>
        <v>#VALUE!</v>
      </c>
      <c r="R77" s="220" t="str">
        <f t="shared" si="7"/>
        <v/>
      </c>
      <c r="S77" s="229" t="str">
        <f t="shared" si="8"/>
        <v/>
      </c>
      <c r="T77" s="230" t="str">
        <f t="shared" si="9"/>
        <v/>
      </c>
      <c r="U77" s="230" t="str">
        <f t="shared" si="10"/>
        <v/>
      </c>
      <c r="V77" s="224">
        <f t="shared" si="11"/>
        <v>0</v>
      </c>
      <c r="W77" s="112">
        <f t="shared" si="12"/>
        <v>0</v>
      </c>
      <c r="X77" s="237" t="str">
        <f t="shared" si="1"/>
        <v/>
      </c>
      <c r="Y77" s="242" t="b">
        <f t="shared" si="2"/>
        <v>0</v>
      </c>
      <c r="Z77" s="237">
        <f t="shared" si="13"/>
        <v>0</v>
      </c>
      <c r="AA77" s="237">
        <f>IF('Member Info'!N73="",1,"")</f>
        <v>1</v>
      </c>
      <c r="AB77" s="245" t="e">
        <f t="shared" si="14"/>
        <v>#VALUE!</v>
      </c>
      <c r="AC77" s="132" t="str">
        <f t="shared" si="3"/>
        <v/>
      </c>
      <c r="AD77" s="126">
        <f t="shared" si="15"/>
        <v>1</v>
      </c>
      <c r="AE77" s="126" t="str">
        <f>IF('Member Info'!N73&lt;&gt;"",IF('Member Info'!N73&lt;=$R$1,1,0),"")</f>
        <v/>
      </c>
      <c r="AG77" s="126" t="b">
        <f t="shared" si="16"/>
        <v>0</v>
      </c>
      <c r="AH77" s="126">
        <f t="shared" si="17"/>
        <v>0</v>
      </c>
      <c r="AJ77" s="126">
        <f t="shared" si="18"/>
        <v>0</v>
      </c>
      <c r="AK77" s="126">
        <f>IF('Member Info'!F73&gt;$R$1,1,0)</f>
        <v>0</v>
      </c>
      <c r="AL77" s="126" t="b">
        <f>IF(ISERROR(R77),ERROR.TYPE(#REF!)=ERROR.TYPE(R77),FALSE)</f>
        <v>0</v>
      </c>
      <c r="AM77" s="126" t="b">
        <f>IF(ISERROR(S77),ERROR.TYPE(#REF!)=ERROR.TYPE(S77),FALSE)</f>
        <v>0</v>
      </c>
      <c r="AN77" s="126">
        <f>IF(OR('Member Info'!F73&gt;=$S$1,'Member Info'!N73&gt;=$R$1),1,0)</f>
        <v>0</v>
      </c>
    </row>
    <row r="78" spans="1:40" x14ac:dyDescent="0.25">
      <c r="A78" s="4">
        <v>46</v>
      </c>
      <c r="B78" s="166">
        <f>'Member Info'!D74</f>
        <v>0</v>
      </c>
      <c r="C78" s="166">
        <f>'Member Info'!E74</f>
        <v>0</v>
      </c>
      <c r="D78" s="166" t="str">
        <f>'Member Info'!G74</f>
        <v/>
      </c>
      <c r="E78" s="167">
        <f>'Member Info'!B74</f>
        <v>0</v>
      </c>
      <c r="F78" s="244"/>
      <c r="G78" s="168" t="str">
        <f>IF(E78=0,"",
IF('Member Info'!$AM$19&lt;=$R$1,
SUMPRODUCT('Member Info'!L74+IF('Member Info'!H74&gt;'Member Info'!$AJ$12,'Member Info'!$AK$13,IF('Member Info'!H74&gt;'Member Info'!$AJ$11,'Member Info'!$AK$12,IF('Member Info'!H74&gt;'Member Info'!$AJ$10,'Member Info'!$AK$11,IF('Member Info'!H74&gt;'Member Info'!$AJ$9,'Member Info'!$AK$10,IF('Member Info'!H74&gt;'Member Info'!$AJ$8,'Member Info'!$AK$9,'Member Info'!$AK$8)))))),
SUMPRODUCT('Member Info'!L74+IF('Member Info'!H74&gt;'Member Info'!$AG$17,'Member Info'!$AH$18,IF('Member Info'!H74&gt;'Member Info'!$AG$16,'Member Info'!$AH$17,IF('Member Info'!H74&gt;'Member Info'!$AG$15,'Member Info'!$AH$16,IF('Member Info'!H74&gt;'Member Info'!$AG$14,'Member Info'!$AH$15,IF('Member Info'!H74&gt;'Member Info'!$AG$13,'Member Info'!$AH$14,IF('Member Info'!H74&gt;'Member Info'!$AG$12,'Member Info'!$AH$13,IF('Member Info'!H74&gt;'Member Info'!$AG$11,'Member Info'!$AH$12,IF('Member Info'!H74&gt;'Member Info'!$AG$10,'Member Info'!$AH$11,IF('Member Info'!H74&gt;'Member Info'!$AG$9,'Member Info'!$AH$10,IF('Member Info'!H74&gt;'Member Info'!$AG$8,'Member Info'!$AH$9,'Member Info'!$AH$8)))))))))))))</f>
        <v/>
      </c>
      <c r="H78" s="26"/>
      <c r="I78" s="26"/>
      <c r="J78" s="107" t="str">
        <f>IF(E78=0,"",IF('Member Info'!F74&gt;$S$1,CONCATENATE("Joined with practice on ", TEXT('Member Info'!F74, "DD/MM/YYYY")),IF('Member Info'!N74&lt;&gt;"",IF('Member Info'!N74&lt;$R$1,CONCATENATE("Left Scheme on ", TEXT('Member Info'!N74, "DD/MM/YYYY")),IF(ISERROR(G78),"Error Detected, No rate entered",IF(E78=0,"",IF(F78="","Error Detected, No Pensionable pay",IF(ISERROR(AB78)," Unknown Values entered.",IF(T78+U78&lt;1,"Acceptable",IF(R78+S78=200, "No Contributions Entered", IF(K78="","Error Detected, Choose reason&gt;",IF(X78="1",IF(T78=1,"Please Enter Deemed Pensionable Pay","Add Any Relevant Details Above"),"Please Give Details Above"))))))))),IF(ISERROR(G78),"Error Detected, No rate entered",IF(E78=0,"",IF(F78="","Error Detected, No Pensionable pay",IF(ISERROR(AB78)," Unknown Values entered.",IF(T78+U78&lt;1,"Acceptable",IF(R78+S78=200, "No Contributions Entered", IF(K78="","Error Detected, Choose reason&gt;",IF(X78="1",IF(T78=1,"Please Enter Deemed Pensionable Pay","Add relevant Details Above"),"Please give details Above")))))))))))</f>
        <v/>
      </c>
      <c r="K78" s="263"/>
      <c r="L78" s="93"/>
      <c r="M78" s="93" t="str">
        <f t="shared" si="4"/>
        <v/>
      </c>
      <c r="N78" s="96">
        <f t="shared" si="5"/>
        <v>0</v>
      </c>
      <c r="O78" s="96">
        <f t="shared" si="0"/>
        <v>0</v>
      </c>
      <c r="P78" s="220">
        <f>(ROUND((F78/100*'Member Info'!$W$2), 2))</f>
        <v>0</v>
      </c>
      <c r="Q78" s="220" t="e">
        <f t="shared" si="6"/>
        <v>#VALUE!</v>
      </c>
      <c r="R78" s="220" t="str">
        <f t="shared" si="7"/>
        <v/>
      </c>
      <c r="S78" s="229" t="str">
        <f t="shared" si="8"/>
        <v/>
      </c>
      <c r="T78" s="230" t="str">
        <f t="shared" si="9"/>
        <v/>
      </c>
      <c r="U78" s="230" t="str">
        <f t="shared" si="10"/>
        <v/>
      </c>
      <c r="V78" s="224">
        <f t="shared" si="11"/>
        <v>0</v>
      </c>
      <c r="W78" s="112">
        <f t="shared" si="12"/>
        <v>0</v>
      </c>
      <c r="X78" s="237" t="str">
        <f t="shared" si="1"/>
        <v/>
      </c>
      <c r="Y78" s="242" t="b">
        <f t="shared" si="2"/>
        <v>0</v>
      </c>
      <c r="Z78" s="237">
        <f t="shared" si="13"/>
        <v>0</v>
      </c>
      <c r="AA78" s="237">
        <f>IF('Member Info'!N74="",1,"")</f>
        <v>1</v>
      </c>
      <c r="AB78" s="245" t="e">
        <f t="shared" si="14"/>
        <v>#VALUE!</v>
      </c>
      <c r="AC78" s="132" t="str">
        <f t="shared" si="3"/>
        <v/>
      </c>
      <c r="AD78" s="126">
        <f t="shared" si="15"/>
        <v>1</v>
      </c>
      <c r="AE78" s="126" t="str">
        <f>IF('Member Info'!N74&lt;&gt;"",IF('Member Info'!N74&lt;=$R$1,1,0),"")</f>
        <v/>
      </c>
      <c r="AG78" s="126" t="b">
        <f t="shared" si="16"/>
        <v>0</v>
      </c>
      <c r="AH78" s="126">
        <f t="shared" si="17"/>
        <v>0</v>
      </c>
      <c r="AJ78" s="126">
        <f t="shared" si="18"/>
        <v>0</v>
      </c>
      <c r="AK78" s="126">
        <f>IF('Member Info'!F74&gt;$R$1,1,0)</f>
        <v>0</v>
      </c>
      <c r="AL78" s="126" t="b">
        <f>IF(ISERROR(R78),ERROR.TYPE(#REF!)=ERROR.TYPE(R78),FALSE)</f>
        <v>0</v>
      </c>
      <c r="AM78" s="126" t="b">
        <f>IF(ISERROR(S78),ERROR.TYPE(#REF!)=ERROR.TYPE(S78),FALSE)</f>
        <v>0</v>
      </c>
      <c r="AN78" s="126">
        <f>IF(OR('Member Info'!F74&gt;=$S$1,'Member Info'!N74&gt;=$R$1),1,0)</f>
        <v>0</v>
      </c>
    </row>
    <row r="79" spans="1:40" x14ac:dyDescent="0.25">
      <c r="A79" s="4">
        <v>47</v>
      </c>
      <c r="B79" s="166">
        <f>'Member Info'!D75</f>
        <v>0</v>
      </c>
      <c r="C79" s="166">
        <f>'Member Info'!E75</f>
        <v>0</v>
      </c>
      <c r="D79" s="166" t="str">
        <f>'Member Info'!G75</f>
        <v/>
      </c>
      <c r="E79" s="167">
        <f>'Member Info'!B75</f>
        <v>0</v>
      </c>
      <c r="F79" s="244"/>
      <c r="G79" s="168" t="str">
        <f>IF(E79=0,"",
IF('Member Info'!$AM$19&lt;=$R$1,
SUMPRODUCT('Member Info'!L75+IF('Member Info'!H75&gt;'Member Info'!$AJ$12,'Member Info'!$AK$13,IF('Member Info'!H75&gt;'Member Info'!$AJ$11,'Member Info'!$AK$12,IF('Member Info'!H75&gt;'Member Info'!$AJ$10,'Member Info'!$AK$11,IF('Member Info'!H75&gt;'Member Info'!$AJ$9,'Member Info'!$AK$10,IF('Member Info'!H75&gt;'Member Info'!$AJ$8,'Member Info'!$AK$9,'Member Info'!$AK$8)))))),
SUMPRODUCT('Member Info'!L75+IF('Member Info'!H75&gt;'Member Info'!$AG$17,'Member Info'!$AH$18,IF('Member Info'!H75&gt;'Member Info'!$AG$16,'Member Info'!$AH$17,IF('Member Info'!H75&gt;'Member Info'!$AG$15,'Member Info'!$AH$16,IF('Member Info'!H75&gt;'Member Info'!$AG$14,'Member Info'!$AH$15,IF('Member Info'!H75&gt;'Member Info'!$AG$13,'Member Info'!$AH$14,IF('Member Info'!H75&gt;'Member Info'!$AG$12,'Member Info'!$AH$13,IF('Member Info'!H75&gt;'Member Info'!$AG$11,'Member Info'!$AH$12,IF('Member Info'!H75&gt;'Member Info'!$AG$10,'Member Info'!$AH$11,IF('Member Info'!H75&gt;'Member Info'!$AG$9,'Member Info'!$AH$10,IF('Member Info'!H75&gt;'Member Info'!$AG$8,'Member Info'!$AH$9,'Member Info'!$AH$8)))))))))))))</f>
        <v/>
      </c>
      <c r="H79" s="26"/>
      <c r="I79" s="26"/>
      <c r="J79" s="107" t="str">
        <f>IF(E79=0,"",IF('Member Info'!F75&gt;$S$1,CONCATENATE("Joined with practice on ", TEXT('Member Info'!F75, "DD/MM/YYYY")),IF('Member Info'!N75&lt;&gt;"",IF('Member Info'!N75&lt;$R$1,CONCATENATE("Left Scheme on ", TEXT('Member Info'!N75, "DD/MM/YYYY")),IF(ISERROR(G79),"Error Detected, No rate entered",IF(E79=0,"",IF(F79="","Error Detected, No Pensionable pay",IF(ISERROR(AB79)," Unknown Values entered.",IF(T79+U79&lt;1,"Acceptable",IF(R79+S79=200, "No Contributions Entered", IF(K79="","Error Detected, Choose reason&gt;",IF(X79="1",IF(T79=1,"Please Enter Deemed Pensionable Pay","Add Any Relevant Details Above"),"Please Give Details Above"))))))))),IF(ISERROR(G79),"Error Detected, No rate entered",IF(E79=0,"",IF(F79="","Error Detected, No Pensionable pay",IF(ISERROR(AB79)," Unknown Values entered.",IF(T79+U79&lt;1,"Acceptable",IF(R79+S79=200, "No Contributions Entered", IF(K79="","Error Detected, Choose reason&gt;",IF(X79="1",IF(T79=1,"Please Enter Deemed Pensionable Pay","Add relevant Details Above"),"Please give details Above")))))))))))</f>
        <v/>
      </c>
      <c r="K79" s="263"/>
      <c r="L79" s="93"/>
      <c r="M79" s="93" t="str">
        <f t="shared" si="4"/>
        <v/>
      </c>
      <c r="N79" s="96">
        <f t="shared" si="5"/>
        <v>0</v>
      </c>
      <c r="O79" s="96">
        <f t="shared" si="0"/>
        <v>0</v>
      </c>
      <c r="P79" s="220">
        <f>(ROUND((F79/100*'Member Info'!$W$2), 2))</f>
        <v>0</v>
      </c>
      <c r="Q79" s="220" t="e">
        <f t="shared" si="6"/>
        <v>#VALUE!</v>
      </c>
      <c r="R79" s="220" t="str">
        <f t="shared" si="7"/>
        <v/>
      </c>
      <c r="S79" s="229" t="str">
        <f t="shared" si="8"/>
        <v/>
      </c>
      <c r="T79" s="230" t="str">
        <f t="shared" si="9"/>
        <v/>
      </c>
      <c r="U79" s="230" t="str">
        <f t="shared" si="10"/>
        <v/>
      </c>
      <c r="V79" s="224">
        <f t="shared" si="11"/>
        <v>0</v>
      </c>
      <c r="W79" s="112">
        <f t="shared" si="12"/>
        <v>0</v>
      </c>
      <c r="X79" s="237" t="str">
        <f t="shared" si="1"/>
        <v/>
      </c>
      <c r="Y79" s="242" t="b">
        <f t="shared" si="2"/>
        <v>0</v>
      </c>
      <c r="Z79" s="237">
        <f t="shared" si="13"/>
        <v>0</v>
      </c>
      <c r="AA79" s="237">
        <f>IF('Member Info'!N75="",1,"")</f>
        <v>1</v>
      </c>
      <c r="AB79" s="245" t="e">
        <f t="shared" si="14"/>
        <v>#VALUE!</v>
      </c>
      <c r="AC79" s="132" t="str">
        <f t="shared" si="3"/>
        <v/>
      </c>
      <c r="AD79" s="126">
        <f t="shared" si="15"/>
        <v>1</v>
      </c>
      <c r="AE79" s="126" t="str">
        <f>IF('Member Info'!N75&lt;&gt;"",IF('Member Info'!N75&lt;=$R$1,1,0),"")</f>
        <v/>
      </c>
      <c r="AG79" s="126" t="b">
        <f t="shared" si="16"/>
        <v>0</v>
      </c>
      <c r="AH79" s="126">
        <f t="shared" si="17"/>
        <v>0</v>
      </c>
      <c r="AJ79" s="126">
        <f t="shared" si="18"/>
        <v>0</v>
      </c>
      <c r="AK79" s="126">
        <f>IF('Member Info'!F75&gt;$R$1,1,0)</f>
        <v>0</v>
      </c>
      <c r="AL79" s="126" t="b">
        <f>IF(ISERROR(R79),ERROR.TYPE(#REF!)=ERROR.TYPE(R79),FALSE)</f>
        <v>0</v>
      </c>
      <c r="AM79" s="126" t="b">
        <f>IF(ISERROR(S79),ERROR.TYPE(#REF!)=ERROR.TYPE(S79),FALSE)</f>
        <v>0</v>
      </c>
      <c r="AN79" s="126">
        <f>IF(OR('Member Info'!F75&gt;=$S$1,'Member Info'!N75&gt;=$R$1),1,0)</f>
        <v>0</v>
      </c>
    </row>
    <row r="80" spans="1:40" x14ac:dyDescent="0.25">
      <c r="A80" s="4">
        <v>48</v>
      </c>
      <c r="B80" s="166">
        <f>'Member Info'!D76</f>
        <v>0</v>
      </c>
      <c r="C80" s="166">
        <f>'Member Info'!E76</f>
        <v>0</v>
      </c>
      <c r="D80" s="166" t="str">
        <f>'Member Info'!G76</f>
        <v/>
      </c>
      <c r="E80" s="167">
        <f>'Member Info'!B76</f>
        <v>0</v>
      </c>
      <c r="F80" s="244"/>
      <c r="G80" s="168" t="str">
        <f>IF(E80=0,"",
IF('Member Info'!$AM$19&lt;=$R$1,
SUMPRODUCT('Member Info'!L76+IF('Member Info'!H76&gt;'Member Info'!$AJ$12,'Member Info'!$AK$13,IF('Member Info'!H76&gt;'Member Info'!$AJ$11,'Member Info'!$AK$12,IF('Member Info'!H76&gt;'Member Info'!$AJ$10,'Member Info'!$AK$11,IF('Member Info'!H76&gt;'Member Info'!$AJ$9,'Member Info'!$AK$10,IF('Member Info'!H76&gt;'Member Info'!$AJ$8,'Member Info'!$AK$9,'Member Info'!$AK$8)))))),
SUMPRODUCT('Member Info'!L76+IF('Member Info'!H76&gt;'Member Info'!$AG$17,'Member Info'!$AH$18,IF('Member Info'!H76&gt;'Member Info'!$AG$16,'Member Info'!$AH$17,IF('Member Info'!H76&gt;'Member Info'!$AG$15,'Member Info'!$AH$16,IF('Member Info'!H76&gt;'Member Info'!$AG$14,'Member Info'!$AH$15,IF('Member Info'!H76&gt;'Member Info'!$AG$13,'Member Info'!$AH$14,IF('Member Info'!H76&gt;'Member Info'!$AG$12,'Member Info'!$AH$13,IF('Member Info'!H76&gt;'Member Info'!$AG$11,'Member Info'!$AH$12,IF('Member Info'!H76&gt;'Member Info'!$AG$10,'Member Info'!$AH$11,IF('Member Info'!H76&gt;'Member Info'!$AG$9,'Member Info'!$AH$10,IF('Member Info'!H76&gt;'Member Info'!$AG$8,'Member Info'!$AH$9,'Member Info'!$AH$8)))))))))))))</f>
        <v/>
      </c>
      <c r="H80" s="26"/>
      <c r="I80" s="26"/>
      <c r="J80" s="107" t="str">
        <f>IF(E80=0,"",IF('Member Info'!F76&gt;$S$1,CONCATENATE("Joined with practice on ", TEXT('Member Info'!F76, "DD/MM/YYYY")),IF('Member Info'!N76&lt;&gt;"",IF('Member Info'!N76&lt;$R$1,CONCATENATE("Left Scheme on ", TEXT('Member Info'!N76, "DD/MM/YYYY")),IF(ISERROR(G80),"Error Detected, No rate entered",IF(E80=0,"",IF(F80="","Error Detected, No Pensionable pay",IF(ISERROR(AB80)," Unknown Values entered.",IF(T80+U80&lt;1,"Acceptable",IF(R80+S80=200, "No Contributions Entered", IF(K80="","Error Detected, Choose reason&gt;",IF(X80="1",IF(T80=1,"Please Enter Deemed Pensionable Pay","Add Any Relevant Details Above"),"Please Give Details Above"))))))))),IF(ISERROR(G80),"Error Detected, No rate entered",IF(E80=0,"",IF(F80="","Error Detected, No Pensionable pay",IF(ISERROR(AB80)," Unknown Values entered.",IF(T80+U80&lt;1,"Acceptable",IF(R80+S80=200, "No Contributions Entered", IF(K80="","Error Detected, Choose reason&gt;",IF(X80="1",IF(T80=1,"Please Enter Deemed Pensionable Pay","Add relevant Details Above"),"Please give details Above")))))))))))</f>
        <v/>
      </c>
      <c r="K80" s="263"/>
      <c r="L80" s="93"/>
      <c r="M80" s="93" t="str">
        <f t="shared" si="4"/>
        <v/>
      </c>
      <c r="N80" s="96">
        <f t="shared" si="5"/>
        <v>0</v>
      </c>
      <c r="O80" s="96">
        <f t="shared" si="0"/>
        <v>0</v>
      </c>
      <c r="P80" s="220">
        <f>(ROUND((F80/100*'Member Info'!$W$2), 2))</f>
        <v>0</v>
      </c>
      <c r="Q80" s="220" t="e">
        <f t="shared" si="6"/>
        <v>#VALUE!</v>
      </c>
      <c r="R80" s="220" t="str">
        <f t="shared" si="7"/>
        <v/>
      </c>
      <c r="S80" s="229" t="str">
        <f t="shared" si="8"/>
        <v/>
      </c>
      <c r="T80" s="230" t="str">
        <f t="shared" si="9"/>
        <v/>
      </c>
      <c r="U80" s="230" t="str">
        <f t="shared" si="10"/>
        <v/>
      </c>
      <c r="V80" s="224">
        <f t="shared" si="11"/>
        <v>0</v>
      </c>
      <c r="W80" s="112">
        <f t="shared" si="12"/>
        <v>0</v>
      </c>
      <c r="X80" s="237" t="str">
        <f t="shared" si="1"/>
        <v/>
      </c>
      <c r="Y80" s="242" t="b">
        <f t="shared" si="2"/>
        <v>0</v>
      </c>
      <c r="Z80" s="237">
        <f t="shared" si="13"/>
        <v>0</v>
      </c>
      <c r="AA80" s="237">
        <f>IF('Member Info'!N76="",1,"")</f>
        <v>1</v>
      </c>
      <c r="AB80" s="245" t="e">
        <f t="shared" si="14"/>
        <v>#VALUE!</v>
      </c>
      <c r="AC80" s="132" t="str">
        <f t="shared" si="3"/>
        <v/>
      </c>
      <c r="AD80" s="126">
        <f t="shared" si="15"/>
        <v>1</v>
      </c>
      <c r="AE80" s="126" t="str">
        <f>IF('Member Info'!N76&lt;&gt;"",IF('Member Info'!N76&lt;=$R$1,1,0),"")</f>
        <v/>
      </c>
      <c r="AG80" s="126" t="b">
        <f t="shared" si="16"/>
        <v>0</v>
      </c>
      <c r="AH80" s="126">
        <f t="shared" si="17"/>
        <v>0</v>
      </c>
      <c r="AJ80" s="126">
        <f t="shared" si="18"/>
        <v>0</v>
      </c>
      <c r="AK80" s="126">
        <f>IF('Member Info'!F76&gt;$R$1,1,0)</f>
        <v>0</v>
      </c>
      <c r="AL80" s="126" t="b">
        <f>IF(ISERROR(R80),ERROR.TYPE(#REF!)=ERROR.TYPE(R80),FALSE)</f>
        <v>0</v>
      </c>
      <c r="AM80" s="126" t="b">
        <f>IF(ISERROR(S80),ERROR.TYPE(#REF!)=ERROR.TYPE(S80),FALSE)</f>
        <v>0</v>
      </c>
      <c r="AN80" s="126">
        <f>IF(OR('Member Info'!F76&gt;=$S$1,'Member Info'!N76&gt;=$R$1),1,0)</f>
        <v>0</v>
      </c>
    </row>
    <row r="81" spans="1:40" x14ac:dyDescent="0.25">
      <c r="A81" s="4">
        <v>49</v>
      </c>
      <c r="B81" s="166">
        <f>'Member Info'!D77</f>
        <v>0</v>
      </c>
      <c r="C81" s="166">
        <f>'Member Info'!E77</f>
        <v>0</v>
      </c>
      <c r="D81" s="166" t="str">
        <f>'Member Info'!G77</f>
        <v/>
      </c>
      <c r="E81" s="167">
        <f>'Member Info'!B77</f>
        <v>0</v>
      </c>
      <c r="F81" s="244"/>
      <c r="G81" s="168" t="str">
        <f>IF(E81=0,"",
IF('Member Info'!$AM$19&lt;=$R$1,
SUMPRODUCT('Member Info'!L77+IF('Member Info'!H77&gt;'Member Info'!$AJ$12,'Member Info'!$AK$13,IF('Member Info'!H77&gt;'Member Info'!$AJ$11,'Member Info'!$AK$12,IF('Member Info'!H77&gt;'Member Info'!$AJ$10,'Member Info'!$AK$11,IF('Member Info'!H77&gt;'Member Info'!$AJ$9,'Member Info'!$AK$10,IF('Member Info'!H77&gt;'Member Info'!$AJ$8,'Member Info'!$AK$9,'Member Info'!$AK$8)))))),
SUMPRODUCT('Member Info'!L77+IF('Member Info'!H77&gt;'Member Info'!$AG$17,'Member Info'!$AH$18,IF('Member Info'!H77&gt;'Member Info'!$AG$16,'Member Info'!$AH$17,IF('Member Info'!H77&gt;'Member Info'!$AG$15,'Member Info'!$AH$16,IF('Member Info'!H77&gt;'Member Info'!$AG$14,'Member Info'!$AH$15,IF('Member Info'!H77&gt;'Member Info'!$AG$13,'Member Info'!$AH$14,IF('Member Info'!H77&gt;'Member Info'!$AG$12,'Member Info'!$AH$13,IF('Member Info'!H77&gt;'Member Info'!$AG$11,'Member Info'!$AH$12,IF('Member Info'!H77&gt;'Member Info'!$AG$10,'Member Info'!$AH$11,IF('Member Info'!H77&gt;'Member Info'!$AG$9,'Member Info'!$AH$10,IF('Member Info'!H77&gt;'Member Info'!$AG$8,'Member Info'!$AH$9,'Member Info'!$AH$8)))))))))))))</f>
        <v/>
      </c>
      <c r="H81" s="26"/>
      <c r="I81" s="26"/>
      <c r="J81" s="107" t="str">
        <f>IF(E81=0,"",IF('Member Info'!F77&gt;$S$1,CONCATENATE("Joined with practice on ", TEXT('Member Info'!F77, "DD/MM/YYYY")),IF('Member Info'!N77&lt;&gt;"",IF('Member Info'!N77&lt;$R$1,CONCATENATE("Left Scheme on ", TEXT('Member Info'!N77, "DD/MM/YYYY")),IF(ISERROR(G81),"Error Detected, No rate entered",IF(E81=0,"",IF(F81="","Error Detected, No Pensionable pay",IF(ISERROR(AB81)," Unknown Values entered.",IF(T81+U81&lt;1,"Acceptable",IF(R81+S81=200, "No Contributions Entered", IF(K81="","Error Detected, Choose reason&gt;",IF(X81="1",IF(T81=1,"Please Enter Deemed Pensionable Pay","Add Any Relevant Details Above"),"Please Give Details Above"))))))))),IF(ISERROR(G81),"Error Detected, No rate entered",IF(E81=0,"",IF(F81="","Error Detected, No Pensionable pay",IF(ISERROR(AB81)," Unknown Values entered.",IF(T81+U81&lt;1,"Acceptable",IF(R81+S81=200, "No Contributions Entered", IF(K81="","Error Detected, Choose reason&gt;",IF(X81="1",IF(T81=1,"Please Enter Deemed Pensionable Pay","Add relevant Details Above"),"Please give details Above")))))))))))</f>
        <v/>
      </c>
      <c r="K81" s="263"/>
      <c r="L81" s="93"/>
      <c r="M81" s="93" t="str">
        <f t="shared" si="4"/>
        <v/>
      </c>
      <c r="N81" s="96">
        <f t="shared" si="5"/>
        <v>0</v>
      </c>
      <c r="O81" s="96">
        <f t="shared" si="0"/>
        <v>0</v>
      </c>
      <c r="P81" s="220">
        <f>(ROUND((F81/100*'Member Info'!$W$2), 2))</f>
        <v>0</v>
      </c>
      <c r="Q81" s="220" t="e">
        <f t="shared" si="6"/>
        <v>#VALUE!</v>
      </c>
      <c r="R81" s="220" t="str">
        <f t="shared" si="7"/>
        <v/>
      </c>
      <c r="S81" s="229" t="str">
        <f t="shared" si="8"/>
        <v/>
      </c>
      <c r="T81" s="230" t="str">
        <f t="shared" si="9"/>
        <v/>
      </c>
      <c r="U81" s="230" t="str">
        <f t="shared" si="10"/>
        <v/>
      </c>
      <c r="V81" s="224">
        <f t="shared" si="11"/>
        <v>0</v>
      </c>
      <c r="W81" s="112">
        <f t="shared" si="12"/>
        <v>0</v>
      </c>
      <c r="X81" s="237" t="str">
        <f t="shared" si="1"/>
        <v/>
      </c>
      <c r="Y81" s="242" t="b">
        <f t="shared" si="2"/>
        <v>0</v>
      </c>
      <c r="Z81" s="237">
        <f t="shared" si="13"/>
        <v>0</v>
      </c>
      <c r="AA81" s="237">
        <f>IF('Member Info'!N77="",1,"")</f>
        <v>1</v>
      </c>
      <c r="AB81" s="245" t="e">
        <f t="shared" si="14"/>
        <v>#VALUE!</v>
      </c>
      <c r="AC81" s="132" t="str">
        <f t="shared" si="3"/>
        <v/>
      </c>
      <c r="AD81" s="126">
        <f t="shared" si="15"/>
        <v>1</v>
      </c>
      <c r="AE81" s="126" t="str">
        <f>IF('Member Info'!N77&lt;&gt;"",IF('Member Info'!N77&lt;=$R$1,1,0),"")</f>
        <v/>
      </c>
      <c r="AG81" s="126" t="b">
        <f t="shared" si="16"/>
        <v>0</v>
      </c>
      <c r="AH81" s="126">
        <f t="shared" si="17"/>
        <v>0</v>
      </c>
      <c r="AJ81" s="126">
        <f t="shared" si="18"/>
        <v>0</v>
      </c>
      <c r="AK81" s="126">
        <f>IF('Member Info'!F77&gt;$R$1,1,0)</f>
        <v>0</v>
      </c>
      <c r="AL81" s="126" t="b">
        <f>IF(ISERROR(R81),ERROR.TYPE(#REF!)=ERROR.TYPE(R81),FALSE)</f>
        <v>0</v>
      </c>
      <c r="AM81" s="126" t="b">
        <f>IF(ISERROR(S81),ERROR.TYPE(#REF!)=ERROR.TYPE(S81),FALSE)</f>
        <v>0</v>
      </c>
      <c r="AN81" s="126">
        <f>IF(OR('Member Info'!F77&gt;=$S$1,'Member Info'!N77&gt;=$R$1),1,0)</f>
        <v>0</v>
      </c>
    </row>
    <row r="82" spans="1:40" x14ac:dyDescent="0.25">
      <c r="A82" s="4">
        <v>50</v>
      </c>
      <c r="B82" s="166">
        <f>'Member Info'!D78</f>
        <v>0</v>
      </c>
      <c r="C82" s="166">
        <f>'Member Info'!E78</f>
        <v>0</v>
      </c>
      <c r="D82" s="166" t="str">
        <f>'Member Info'!G78</f>
        <v/>
      </c>
      <c r="E82" s="167">
        <f>'Member Info'!B78</f>
        <v>0</v>
      </c>
      <c r="F82" s="244"/>
      <c r="G82" s="168" t="str">
        <f>IF(E82=0,"",
IF('Member Info'!$AM$19&lt;=$R$1,
SUMPRODUCT('Member Info'!L78+IF('Member Info'!H78&gt;'Member Info'!$AJ$12,'Member Info'!$AK$13,IF('Member Info'!H78&gt;'Member Info'!$AJ$11,'Member Info'!$AK$12,IF('Member Info'!H78&gt;'Member Info'!$AJ$10,'Member Info'!$AK$11,IF('Member Info'!H78&gt;'Member Info'!$AJ$9,'Member Info'!$AK$10,IF('Member Info'!H78&gt;'Member Info'!$AJ$8,'Member Info'!$AK$9,'Member Info'!$AK$8)))))),
SUMPRODUCT('Member Info'!L78+IF('Member Info'!H78&gt;'Member Info'!$AG$17,'Member Info'!$AH$18,IF('Member Info'!H78&gt;'Member Info'!$AG$16,'Member Info'!$AH$17,IF('Member Info'!H78&gt;'Member Info'!$AG$15,'Member Info'!$AH$16,IF('Member Info'!H78&gt;'Member Info'!$AG$14,'Member Info'!$AH$15,IF('Member Info'!H78&gt;'Member Info'!$AG$13,'Member Info'!$AH$14,IF('Member Info'!H78&gt;'Member Info'!$AG$12,'Member Info'!$AH$13,IF('Member Info'!H78&gt;'Member Info'!$AG$11,'Member Info'!$AH$12,IF('Member Info'!H78&gt;'Member Info'!$AG$10,'Member Info'!$AH$11,IF('Member Info'!H78&gt;'Member Info'!$AG$9,'Member Info'!$AH$10,IF('Member Info'!H78&gt;'Member Info'!$AG$8,'Member Info'!$AH$9,'Member Info'!$AH$8)))))))))))))</f>
        <v/>
      </c>
      <c r="H82" s="26"/>
      <c r="I82" s="26"/>
      <c r="J82" s="107" t="str">
        <f>IF(E82=0,"",IF('Member Info'!F78&gt;$S$1,CONCATENATE("Joined with practice on ", TEXT('Member Info'!F78, "DD/MM/YYYY")),IF('Member Info'!N78&lt;&gt;"",IF('Member Info'!N78&lt;$R$1,CONCATENATE("Left Scheme on ", TEXT('Member Info'!N78, "DD/MM/YYYY")),IF(ISERROR(G82),"Error Detected, No rate entered",IF(E82=0,"",IF(F82="","Error Detected, No Pensionable pay",IF(ISERROR(AB82)," Unknown Values entered.",IF(T82+U82&lt;1,"Acceptable",IF(R82+S82=200, "No Contributions Entered", IF(K82="","Error Detected, Choose reason&gt;",IF(X82="1",IF(T82=1,"Please Enter Deemed Pensionable Pay","Add Any Relevant Details Above"),"Please Give Details Above"))))))))),IF(ISERROR(G82),"Error Detected, No rate entered",IF(E82=0,"",IF(F82="","Error Detected, No Pensionable pay",IF(ISERROR(AB82)," Unknown Values entered.",IF(T82+U82&lt;1,"Acceptable",IF(R82+S82=200, "No Contributions Entered", IF(K82="","Error Detected, Choose reason&gt;",IF(X82="1",IF(T82=1,"Please Enter Deemed Pensionable Pay","Add relevant Details Above"),"Please give details Above")))))))))))</f>
        <v/>
      </c>
      <c r="K82" s="263"/>
      <c r="L82" s="93"/>
      <c r="M82" s="93" t="str">
        <f t="shared" si="4"/>
        <v/>
      </c>
      <c r="N82" s="96">
        <f t="shared" si="5"/>
        <v>0</v>
      </c>
      <c r="O82" s="96">
        <f t="shared" si="0"/>
        <v>0</v>
      </c>
      <c r="P82" s="220">
        <f>(ROUND((F82/100*'Member Info'!$W$2), 2))</f>
        <v>0</v>
      </c>
      <c r="Q82" s="220" t="e">
        <f t="shared" si="6"/>
        <v>#VALUE!</v>
      </c>
      <c r="R82" s="220" t="str">
        <f t="shared" si="7"/>
        <v/>
      </c>
      <c r="S82" s="229" t="str">
        <f t="shared" si="8"/>
        <v/>
      </c>
      <c r="T82" s="230" t="str">
        <f t="shared" si="9"/>
        <v/>
      </c>
      <c r="U82" s="230" t="str">
        <f t="shared" si="10"/>
        <v/>
      </c>
      <c r="V82" s="224">
        <f t="shared" si="11"/>
        <v>0</v>
      </c>
      <c r="W82" s="112">
        <f t="shared" si="12"/>
        <v>0</v>
      </c>
      <c r="X82" s="237" t="str">
        <f t="shared" si="1"/>
        <v/>
      </c>
      <c r="Y82" s="242" t="b">
        <f t="shared" si="2"/>
        <v>0</v>
      </c>
      <c r="Z82" s="237">
        <f t="shared" si="13"/>
        <v>0</v>
      </c>
      <c r="AA82" s="237">
        <f>IF('Member Info'!N78="",1,"")</f>
        <v>1</v>
      </c>
      <c r="AB82" s="245" t="e">
        <f t="shared" si="14"/>
        <v>#VALUE!</v>
      </c>
      <c r="AC82" s="132" t="str">
        <f t="shared" si="3"/>
        <v/>
      </c>
      <c r="AD82" s="126">
        <f t="shared" si="15"/>
        <v>1</v>
      </c>
      <c r="AE82" s="126" t="str">
        <f>IF('Member Info'!N78&lt;&gt;"",IF('Member Info'!N78&lt;=$R$1,1,0),"")</f>
        <v/>
      </c>
      <c r="AG82" s="126" t="b">
        <f t="shared" si="16"/>
        <v>0</v>
      </c>
      <c r="AH82" s="126">
        <f t="shared" si="17"/>
        <v>0</v>
      </c>
      <c r="AJ82" s="126">
        <f t="shared" si="18"/>
        <v>0</v>
      </c>
      <c r="AK82" s="126">
        <f>IF('Member Info'!F78&gt;$R$1,1,0)</f>
        <v>0</v>
      </c>
      <c r="AL82" s="126" t="b">
        <f>IF(ISERROR(R82),ERROR.TYPE(#REF!)=ERROR.TYPE(R82),FALSE)</f>
        <v>0</v>
      </c>
      <c r="AM82" s="126" t="b">
        <f>IF(ISERROR(S82),ERROR.TYPE(#REF!)=ERROR.TYPE(S82),FALSE)</f>
        <v>0</v>
      </c>
      <c r="AN82" s="126">
        <f>IF(OR('Member Info'!F78&gt;=$S$1,'Member Info'!N78&gt;=$R$1),1,0)</f>
        <v>0</v>
      </c>
    </row>
    <row r="83" spans="1:40" x14ac:dyDescent="0.25">
      <c r="A83" s="4">
        <v>51</v>
      </c>
      <c r="B83" s="166">
        <f>'Member Info'!D79</f>
        <v>0</v>
      </c>
      <c r="C83" s="166">
        <f>'Member Info'!E79</f>
        <v>0</v>
      </c>
      <c r="D83" s="166" t="str">
        <f>'Member Info'!G79</f>
        <v/>
      </c>
      <c r="E83" s="167">
        <f>'Member Info'!B79</f>
        <v>0</v>
      </c>
      <c r="F83" s="244"/>
      <c r="G83" s="168" t="str">
        <f>IF(E83=0,"",
IF('Member Info'!$AM$19&lt;=$R$1,
SUMPRODUCT('Member Info'!L79+IF('Member Info'!H79&gt;'Member Info'!$AJ$12,'Member Info'!$AK$13,IF('Member Info'!H79&gt;'Member Info'!$AJ$11,'Member Info'!$AK$12,IF('Member Info'!H79&gt;'Member Info'!$AJ$10,'Member Info'!$AK$11,IF('Member Info'!H79&gt;'Member Info'!$AJ$9,'Member Info'!$AK$10,IF('Member Info'!H79&gt;'Member Info'!$AJ$8,'Member Info'!$AK$9,'Member Info'!$AK$8)))))),
SUMPRODUCT('Member Info'!L79+IF('Member Info'!H79&gt;'Member Info'!$AG$17,'Member Info'!$AH$18,IF('Member Info'!H79&gt;'Member Info'!$AG$16,'Member Info'!$AH$17,IF('Member Info'!H79&gt;'Member Info'!$AG$15,'Member Info'!$AH$16,IF('Member Info'!H79&gt;'Member Info'!$AG$14,'Member Info'!$AH$15,IF('Member Info'!H79&gt;'Member Info'!$AG$13,'Member Info'!$AH$14,IF('Member Info'!H79&gt;'Member Info'!$AG$12,'Member Info'!$AH$13,IF('Member Info'!H79&gt;'Member Info'!$AG$11,'Member Info'!$AH$12,IF('Member Info'!H79&gt;'Member Info'!$AG$10,'Member Info'!$AH$11,IF('Member Info'!H79&gt;'Member Info'!$AG$9,'Member Info'!$AH$10,IF('Member Info'!H79&gt;'Member Info'!$AG$8,'Member Info'!$AH$9,'Member Info'!$AH$8)))))))))))))</f>
        <v/>
      </c>
      <c r="H83" s="26"/>
      <c r="I83" s="26"/>
      <c r="J83" s="107" t="str">
        <f>IF(E83=0,"",IF('Member Info'!F79&gt;$S$1,CONCATENATE("Joined with practice on ", TEXT('Member Info'!F79, "DD/MM/YYYY")),IF('Member Info'!N79&lt;&gt;"",IF('Member Info'!N79&lt;$R$1,CONCATENATE("Left Scheme on ", TEXT('Member Info'!N79, "DD/MM/YYYY")),IF(ISERROR(G83),"Error Detected, No rate entered",IF(E83=0,"",IF(F83="","Error Detected, No Pensionable pay",IF(ISERROR(AB83)," Unknown Values entered.",IF(T83+U83&lt;1,"Acceptable",IF(R83+S83=200, "No Contributions Entered", IF(K83="","Error Detected, Choose reason&gt;",IF(X83="1",IF(T83=1,"Please Enter Deemed Pensionable Pay","Add Any Relevant Details Above"),"Please Give Details Above"))))))))),IF(ISERROR(G83),"Error Detected, No rate entered",IF(E83=0,"",IF(F83="","Error Detected, No Pensionable pay",IF(ISERROR(AB83)," Unknown Values entered.",IF(T83+U83&lt;1,"Acceptable",IF(R83+S83=200, "No Contributions Entered", IF(K83="","Error Detected, Choose reason&gt;",IF(X83="1",IF(T83=1,"Please Enter Deemed Pensionable Pay","Add relevant Details Above"),"Please give details Above")))))))))))</f>
        <v/>
      </c>
      <c r="K83" s="263"/>
      <c r="L83" s="93"/>
      <c r="M83" s="93" t="str">
        <f t="shared" si="4"/>
        <v/>
      </c>
      <c r="N83" s="96">
        <f t="shared" si="5"/>
        <v>0</v>
      </c>
      <c r="O83" s="96">
        <f t="shared" si="0"/>
        <v>0</v>
      </c>
      <c r="P83" s="220">
        <f>(ROUND((F83/100*'Member Info'!$W$2), 2))</f>
        <v>0</v>
      </c>
      <c r="Q83" s="220" t="e">
        <f t="shared" si="6"/>
        <v>#VALUE!</v>
      </c>
      <c r="R83" s="220" t="str">
        <f t="shared" si="7"/>
        <v/>
      </c>
      <c r="S83" s="229" t="str">
        <f t="shared" si="8"/>
        <v/>
      </c>
      <c r="T83" s="230" t="str">
        <f t="shared" si="9"/>
        <v/>
      </c>
      <c r="U83" s="230" t="str">
        <f t="shared" si="10"/>
        <v/>
      </c>
      <c r="V83" s="224">
        <f t="shared" si="11"/>
        <v>0</v>
      </c>
      <c r="W83" s="112">
        <f t="shared" si="12"/>
        <v>0</v>
      </c>
      <c r="X83" s="237" t="str">
        <f t="shared" si="1"/>
        <v/>
      </c>
      <c r="Y83" s="242" t="b">
        <f t="shared" si="2"/>
        <v>0</v>
      </c>
      <c r="Z83" s="237">
        <f t="shared" si="13"/>
        <v>0</v>
      </c>
      <c r="AA83" s="237">
        <f>IF('Member Info'!N79="",1,"")</f>
        <v>1</v>
      </c>
      <c r="AB83" s="245" t="e">
        <f t="shared" si="14"/>
        <v>#VALUE!</v>
      </c>
      <c r="AC83" s="132" t="str">
        <f t="shared" si="3"/>
        <v/>
      </c>
      <c r="AD83" s="126">
        <f t="shared" si="15"/>
        <v>1</v>
      </c>
      <c r="AE83" s="126" t="str">
        <f>IF('Member Info'!N79&lt;&gt;"",IF('Member Info'!N79&lt;=$R$1,1,0),"")</f>
        <v/>
      </c>
      <c r="AG83" s="126" t="b">
        <f t="shared" si="16"/>
        <v>0</v>
      </c>
      <c r="AH83" s="126">
        <f t="shared" si="17"/>
        <v>0</v>
      </c>
      <c r="AJ83" s="126">
        <f t="shared" si="18"/>
        <v>0</v>
      </c>
      <c r="AK83" s="126">
        <f>IF('Member Info'!F79&gt;$R$1,1,0)</f>
        <v>0</v>
      </c>
      <c r="AL83" s="126" t="b">
        <f>IF(ISERROR(R83),ERROR.TYPE(#REF!)=ERROR.TYPE(R83),FALSE)</f>
        <v>0</v>
      </c>
      <c r="AM83" s="126" t="b">
        <f>IF(ISERROR(S83),ERROR.TYPE(#REF!)=ERROR.TYPE(S83),FALSE)</f>
        <v>0</v>
      </c>
      <c r="AN83" s="126">
        <f>IF(OR('Member Info'!F79&gt;=$S$1,'Member Info'!N79&gt;=$R$1),1,0)</f>
        <v>0</v>
      </c>
    </row>
    <row r="84" spans="1:40" x14ac:dyDescent="0.25">
      <c r="A84" s="4">
        <v>52</v>
      </c>
      <c r="B84" s="166">
        <f>'Member Info'!D80</f>
        <v>0</v>
      </c>
      <c r="C84" s="166">
        <f>'Member Info'!E80</f>
        <v>0</v>
      </c>
      <c r="D84" s="166" t="str">
        <f>'Member Info'!G80</f>
        <v/>
      </c>
      <c r="E84" s="167">
        <f>'Member Info'!B80</f>
        <v>0</v>
      </c>
      <c r="F84" s="244"/>
      <c r="G84" s="168" t="str">
        <f>IF(E84=0,"",
IF('Member Info'!$AM$19&lt;=$R$1,
SUMPRODUCT('Member Info'!L80+IF('Member Info'!H80&gt;'Member Info'!$AJ$12,'Member Info'!$AK$13,IF('Member Info'!H80&gt;'Member Info'!$AJ$11,'Member Info'!$AK$12,IF('Member Info'!H80&gt;'Member Info'!$AJ$10,'Member Info'!$AK$11,IF('Member Info'!H80&gt;'Member Info'!$AJ$9,'Member Info'!$AK$10,IF('Member Info'!H80&gt;'Member Info'!$AJ$8,'Member Info'!$AK$9,'Member Info'!$AK$8)))))),
SUMPRODUCT('Member Info'!L80+IF('Member Info'!H80&gt;'Member Info'!$AG$17,'Member Info'!$AH$18,IF('Member Info'!H80&gt;'Member Info'!$AG$16,'Member Info'!$AH$17,IF('Member Info'!H80&gt;'Member Info'!$AG$15,'Member Info'!$AH$16,IF('Member Info'!H80&gt;'Member Info'!$AG$14,'Member Info'!$AH$15,IF('Member Info'!H80&gt;'Member Info'!$AG$13,'Member Info'!$AH$14,IF('Member Info'!H80&gt;'Member Info'!$AG$12,'Member Info'!$AH$13,IF('Member Info'!H80&gt;'Member Info'!$AG$11,'Member Info'!$AH$12,IF('Member Info'!H80&gt;'Member Info'!$AG$10,'Member Info'!$AH$11,IF('Member Info'!H80&gt;'Member Info'!$AG$9,'Member Info'!$AH$10,IF('Member Info'!H80&gt;'Member Info'!$AG$8,'Member Info'!$AH$9,'Member Info'!$AH$8)))))))))))))</f>
        <v/>
      </c>
      <c r="H84" s="26"/>
      <c r="I84" s="26"/>
      <c r="J84" s="107" t="str">
        <f>IF(E84=0,"",IF('Member Info'!F80&gt;$S$1,CONCATENATE("Joined with practice on ", TEXT('Member Info'!F80, "DD/MM/YYYY")),IF('Member Info'!N80&lt;&gt;"",IF('Member Info'!N80&lt;$R$1,CONCATENATE("Left Scheme on ", TEXT('Member Info'!N80, "DD/MM/YYYY")),IF(ISERROR(G84),"Error Detected, No rate entered",IF(E84=0,"",IF(F84="","Error Detected, No Pensionable pay",IF(ISERROR(AB84)," Unknown Values entered.",IF(T84+U84&lt;1,"Acceptable",IF(R84+S84=200, "No Contributions Entered", IF(K84="","Error Detected, Choose reason&gt;",IF(X84="1",IF(T84=1,"Please Enter Deemed Pensionable Pay","Add Any Relevant Details Above"),"Please Give Details Above"))))))))),IF(ISERROR(G84),"Error Detected, No rate entered",IF(E84=0,"",IF(F84="","Error Detected, No Pensionable pay",IF(ISERROR(AB84)," Unknown Values entered.",IF(T84+U84&lt;1,"Acceptable",IF(R84+S84=200, "No Contributions Entered", IF(K84="","Error Detected, Choose reason&gt;",IF(X84="1",IF(T84=1,"Please Enter Deemed Pensionable Pay","Add relevant Details Above"),"Please give details Above")))))))))))</f>
        <v/>
      </c>
      <c r="K84" s="263"/>
      <c r="L84" s="93"/>
      <c r="M84" s="93" t="str">
        <f t="shared" si="4"/>
        <v/>
      </c>
      <c r="N84" s="96">
        <f t="shared" si="5"/>
        <v>0</v>
      </c>
      <c r="O84" s="96">
        <f t="shared" si="0"/>
        <v>0</v>
      </c>
      <c r="P84" s="220">
        <f>(ROUND((F84/100*'Member Info'!$W$2), 2))</f>
        <v>0</v>
      </c>
      <c r="Q84" s="220" t="e">
        <f t="shared" si="6"/>
        <v>#VALUE!</v>
      </c>
      <c r="R84" s="220" t="str">
        <f t="shared" si="7"/>
        <v/>
      </c>
      <c r="S84" s="229" t="str">
        <f t="shared" si="8"/>
        <v/>
      </c>
      <c r="T84" s="230" t="str">
        <f t="shared" si="9"/>
        <v/>
      </c>
      <c r="U84" s="230" t="str">
        <f t="shared" si="10"/>
        <v/>
      </c>
      <c r="V84" s="224">
        <f t="shared" si="11"/>
        <v>0</v>
      </c>
      <c r="W84" s="112">
        <f t="shared" si="12"/>
        <v>0</v>
      </c>
      <c r="X84" s="237" t="str">
        <f t="shared" si="1"/>
        <v/>
      </c>
      <c r="Y84" s="242" t="b">
        <f t="shared" si="2"/>
        <v>0</v>
      </c>
      <c r="Z84" s="237">
        <f t="shared" si="13"/>
        <v>0</v>
      </c>
      <c r="AA84" s="237">
        <f>IF('Member Info'!N80="",1,"")</f>
        <v>1</v>
      </c>
      <c r="AB84" s="245" t="e">
        <f t="shared" si="14"/>
        <v>#VALUE!</v>
      </c>
      <c r="AC84" s="132" t="str">
        <f t="shared" si="3"/>
        <v/>
      </c>
      <c r="AD84" s="126">
        <f t="shared" si="15"/>
        <v>1</v>
      </c>
      <c r="AE84" s="126" t="str">
        <f>IF('Member Info'!N80&lt;&gt;"",IF('Member Info'!N80&lt;=$R$1,1,0),"")</f>
        <v/>
      </c>
      <c r="AG84" s="126" t="b">
        <f t="shared" si="16"/>
        <v>0</v>
      </c>
      <c r="AH84" s="126">
        <f t="shared" si="17"/>
        <v>0</v>
      </c>
      <c r="AJ84" s="126">
        <f t="shared" si="18"/>
        <v>0</v>
      </c>
      <c r="AK84" s="126">
        <f>IF('Member Info'!F80&gt;$R$1,1,0)</f>
        <v>0</v>
      </c>
      <c r="AL84" s="126" t="b">
        <f>IF(ISERROR(R84),ERROR.TYPE(#REF!)=ERROR.TYPE(R84),FALSE)</f>
        <v>0</v>
      </c>
      <c r="AM84" s="126" t="b">
        <f>IF(ISERROR(S84),ERROR.TYPE(#REF!)=ERROR.TYPE(S84),FALSE)</f>
        <v>0</v>
      </c>
      <c r="AN84" s="126">
        <f>IF(OR('Member Info'!F80&gt;=$S$1,'Member Info'!N80&gt;=$R$1),1,0)</f>
        <v>0</v>
      </c>
    </row>
    <row r="85" spans="1:40" x14ac:dyDescent="0.25">
      <c r="A85" s="4">
        <v>53</v>
      </c>
      <c r="B85" s="166">
        <f>'Member Info'!D81</f>
        <v>0</v>
      </c>
      <c r="C85" s="166">
        <f>'Member Info'!E81</f>
        <v>0</v>
      </c>
      <c r="D85" s="166" t="str">
        <f>'Member Info'!G81</f>
        <v/>
      </c>
      <c r="E85" s="167">
        <f>'Member Info'!B81</f>
        <v>0</v>
      </c>
      <c r="F85" s="244"/>
      <c r="G85" s="168" t="str">
        <f>IF(E85=0,"",
IF('Member Info'!$AM$19&lt;=$R$1,
SUMPRODUCT('Member Info'!L81+IF('Member Info'!H81&gt;'Member Info'!$AJ$12,'Member Info'!$AK$13,IF('Member Info'!H81&gt;'Member Info'!$AJ$11,'Member Info'!$AK$12,IF('Member Info'!H81&gt;'Member Info'!$AJ$10,'Member Info'!$AK$11,IF('Member Info'!H81&gt;'Member Info'!$AJ$9,'Member Info'!$AK$10,IF('Member Info'!H81&gt;'Member Info'!$AJ$8,'Member Info'!$AK$9,'Member Info'!$AK$8)))))),
SUMPRODUCT('Member Info'!L81+IF('Member Info'!H81&gt;'Member Info'!$AG$17,'Member Info'!$AH$18,IF('Member Info'!H81&gt;'Member Info'!$AG$16,'Member Info'!$AH$17,IF('Member Info'!H81&gt;'Member Info'!$AG$15,'Member Info'!$AH$16,IF('Member Info'!H81&gt;'Member Info'!$AG$14,'Member Info'!$AH$15,IF('Member Info'!H81&gt;'Member Info'!$AG$13,'Member Info'!$AH$14,IF('Member Info'!H81&gt;'Member Info'!$AG$12,'Member Info'!$AH$13,IF('Member Info'!H81&gt;'Member Info'!$AG$11,'Member Info'!$AH$12,IF('Member Info'!H81&gt;'Member Info'!$AG$10,'Member Info'!$AH$11,IF('Member Info'!H81&gt;'Member Info'!$AG$9,'Member Info'!$AH$10,IF('Member Info'!H81&gt;'Member Info'!$AG$8,'Member Info'!$AH$9,'Member Info'!$AH$8)))))))))))))</f>
        <v/>
      </c>
      <c r="H85" s="26"/>
      <c r="I85" s="26"/>
      <c r="J85" s="107" t="str">
        <f>IF(E85=0,"",IF('Member Info'!F81&gt;$S$1,CONCATENATE("Joined with practice on ", TEXT('Member Info'!F81, "DD/MM/YYYY")),IF('Member Info'!N81&lt;&gt;"",IF('Member Info'!N81&lt;$R$1,CONCATENATE("Left Scheme on ", TEXT('Member Info'!N81, "DD/MM/YYYY")),IF(ISERROR(G85),"Error Detected, No rate entered",IF(E85=0,"",IF(F85="","Error Detected, No Pensionable pay",IF(ISERROR(AB85)," Unknown Values entered.",IF(T85+U85&lt;1,"Acceptable",IF(R85+S85=200, "No Contributions Entered", IF(K85="","Error Detected, Choose reason&gt;",IF(X85="1",IF(T85=1,"Please Enter Deemed Pensionable Pay","Add Any Relevant Details Above"),"Please Give Details Above"))))))))),IF(ISERROR(G85),"Error Detected, No rate entered",IF(E85=0,"",IF(F85="","Error Detected, No Pensionable pay",IF(ISERROR(AB85)," Unknown Values entered.",IF(T85+U85&lt;1,"Acceptable",IF(R85+S85=200, "No Contributions Entered", IF(K85="","Error Detected, Choose reason&gt;",IF(X85="1",IF(T85=1,"Please Enter Deemed Pensionable Pay","Add relevant Details Above"),"Please give details Above")))))))))))</f>
        <v/>
      </c>
      <c r="K85" s="263"/>
      <c r="L85" s="93"/>
      <c r="M85" s="93" t="str">
        <f t="shared" si="4"/>
        <v/>
      </c>
      <c r="N85" s="96">
        <f t="shared" si="5"/>
        <v>0</v>
      </c>
      <c r="O85" s="96">
        <f t="shared" si="0"/>
        <v>0</v>
      </c>
      <c r="P85" s="220">
        <f>(ROUND((F85/100*'Member Info'!$W$2), 2))</f>
        <v>0</v>
      </c>
      <c r="Q85" s="220" t="e">
        <f t="shared" si="6"/>
        <v>#VALUE!</v>
      </c>
      <c r="R85" s="220" t="str">
        <f t="shared" si="7"/>
        <v/>
      </c>
      <c r="S85" s="229" t="str">
        <f t="shared" si="8"/>
        <v/>
      </c>
      <c r="T85" s="230" t="str">
        <f t="shared" si="9"/>
        <v/>
      </c>
      <c r="U85" s="230" t="str">
        <f t="shared" si="10"/>
        <v/>
      </c>
      <c r="V85" s="224">
        <f t="shared" si="11"/>
        <v>0</v>
      </c>
      <c r="W85" s="112">
        <f t="shared" si="12"/>
        <v>0</v>
      </c>
      <c r="X85" s="237" t="str">
        <f t="shared" si="1"/>
        <v/>
      </c>
      <c r="Y85" s="242" t="b">
        <f t="shared" si="2"/>
        <v>0</v>
      </c>
      <c r="Z85" s="237">
        <f t="shared" si="13"/>
        <v>0</v>
      </c>
      <c r="AA85" s="237">
        <f>IF('Member Info'!N81="",1,"")</f>
        <v>1</v>
      </c>
      <c r="AB85" s="245" t="e">
        <f t="shared" si="14"/>
        <v>#VALUE!</v>
      </c>
      <c r="AC85" s="132" t="str">
        <f t="shared" si="3"/>
        <v/>
      </c>
      <c r="AD85" s="126">
        <f t="shared" si="15"/>
        <v>1</v>
      </c>
      <c r="AE85" s="126" t="str">
        <f>IF('Member Info'!N81&lt;&gt;"",IF('Member Info'!N81&lt;=$R$1,1,0),"")</f>
        <v/>
      </c>
      <c r="AG85" s="126" t="b">
        <f t="shared" si="16"/>
        <v>0</v>
      </c>
      <c r="AH85" s="126">
        <f t="shared" si="17"/>
        <v>0</v>
      </c>
      <c r="AJ85" s="126">
        <f t="shared" si="18"/>
        <v>0</v>
      </c>
      <c r="AK85" s="126">
        <f>IF('Member Info'!F81&gt;$R$1,1,0)</f>
        <v>0</v>
      </c>
      <c r="AL85" s="126" t="b">
        <f>IF(ISERROR(R85),ERROR.TYPE(#REF!)=ERROR.TYPE(R85),FALSE)</f>
        <v>0</v>
      </c>
      <c r="AM85" s="126" t="b">
        <f>IF(ISERROR(S85),ERROR.TYPE(#REF!)=ERROR.TYPE(S85),FALSE)</f>
        <v>0</v>
      </c>
      <c r="AN85" s="126">
        <f>IF(OR('Member Info'!F81&gt;=$S$1,'Member Info'!N81&gt;=$R$1),1,0)</f>
        <v>0</v>
      </c>
    </row>
    <row r="86" spans="1:40" x14ac:dyDescent="0.25">
      <c r="A86" s="4">
        <v>54</v>
      </c>
      <c r="B86" s="166">
        <f>'Member Info'!D82</f>
        <v>0</v>
      </c>
      <c r="C86" s="166">
        <f>'Member Info'!E82</f>
        <v>0</v>
      </c>
      <c r="D86" s="166" t="str">
        <f>'Member Info'!G82</f>
        <v/>
      </c>
      <c r="E86" s="167">
        <f>'Member Info'!B82</f>
        <v>0</v>
      </c>
      <c r="F86" s="244"/>
      <c r="G86" s="168" t="str">
        <f>IF(E86=0,"",
IF('Member Info'!$AM$19&lt;=$R$1,
SUMPRODUCT('Member Info'!L82+IF('Member Info'!H82&gt;'Member Info'!$AJ$12,'Member Info'!$AK$13,IF('Member Info'!H82&gt;'Member Info'!$AJ$11,'Member Info'!$AK$12,IF('Member Info'!H82&gt;'Member Info'!$AJ$10,'Member Info'!$AK$11,IF('Member Info'!H82&gt;'Member Info'!$AJ$9,'Member Info'!$AK$10,IF('Member Info'!H82&gt;'Member Info'!$AJ$8,'Member Info'!$AK$9,'Member Info'!$AK$8)))))),
SUMPRODUCT('Member Info'!L82+IF('Member Info'!H82&gt;'Member Info'!$AG$17,'Member Info'!$AH$18,IF('Member Info'!H82&gt;'Member Info'!$AG$16,'Member Info'!$AH$17,IF('Member Info'!H82&gt;'Member Info'!$AG$15,'Member Info'!$AH$16,IF('Member Info'!H82&gt;'Member Info'!$AG$14,'Member Info'!$AH$15,IF('Member Info'!H82&gt;'Member Info'!$AG$13,'Member Info'!$AH$14,IF('Member Info'!H82&gt;'Member Info'!$AG$12,'Member Info'!$AH$13,IF('Member Info'!H82&gt;'Member Info'!$AG$11,'Member Info'!$AH$12,IF('Member Info'!H82&gt;'Member Info'!$AG$10,'Member Info'!$AH$11,IF('Member Info'!H82&gt;'Member Info'!$AG$9,'Member Info'!$AH$10,IF('Member Info'!H82&gt;'Member Info'!$AG$8,'Member Info'!$AH$9,'Member Info'!$AH$8)))))))))))))</f>
        <v/>
      </c>
      <c r="H86" s="26"/>
      <c r="I86" s="26"/>
      <c r="J86" s="107" t="str">
        <f>IF(E86=0,"",IF('Member Info'!F82&gt;$S$1,CONCATENATE("Joined with practice on ", TEXT('Member Info'!F82, "DD/MM/YYYY")),IF('Member Info'!N82&lt;&gt;"",IF('Member Info'!N82&lt;$R$1,CONCATENATE("Left Scheme on ", TEXT('Member Info'!N82, "DD/MM/YYYY")),IF(ISERROR(G86),"Error Detected, No rate entered",IF(E86=0,"",IF(F86="","Error Detected, No Pensionable pay",IF(ISERROR(AB86)," Unknown Values entered.",IF(T86+U86&lt;1,"Acceptable",IF(R86+S86=200, "No Contributions Entered", IF(K86="","Error Detected, Choose reason&gt;",IF(X86="1",IF(T86=1,"Please Enter Deemed Pensionable Pay","Add Any Relevant Details Above"),"Please Give Details Above"))))))))),IF(ISERROR(G86),"Error Detected, No rate entered",IF(E86=0,"",IF(F86="","Error Detected, No Pensionable pay",IF(ISERROR(AB86)," Unknown Values entered.",IF(T86+U86&lt;1,"Acceptable",IF(R86+S86=200, "No Contributions Entered", IF(K86="","Error Detected, Choose reason&gt;",IF(X86="1",IF(T86=1,"Please Enter Deemed Pensionable Pay","Add relevant Details Above"),"Please give details Above")))))))))))</f>
        <v/>
      </c>
      <c r="K86" s="263"/>
      <c r="L86" s="93"/>
      <c r="M86" s="93" t="str">
        <f t="shared" si="4"/>
        <v/>
      </c>
      <c r="N86" s="96">
        <f t="shared" si="5"/>
        <v>0</v>
      </c>
      <c r="O86" s="96">
        <f t="shared" si="0"/>
        <v>0</v>
      </c>
      <c r="P86" s="220">
        <f>(ROUND((F86/100*'Member Info'!$W$2), 2))</f>
        <v>0</v>
      </c>
      <c r="Q86" s="220" t="e">
        <f t="shared" si="6"/>
        <v>#VALUE!</v>
      </c>
      <c r="R86" s="220" t="str">
        <f t="shared" si="7"/>
        <v/>
      </c>
      <c r="S86" s="229" t="str">
        <f t="shared" si="8"/>
        <v/>
      </c>
      <c r="T86" s="230" t="str">
        <f t="shared" si="9"/>
        <v/>
      </c>
      <c r="U86" s="230" t="str">
        <f t="shared" si="10"/>
        <v/>
      </c>
      <c r="V86" s="224">
        <f t="shared" si="11"/>
        <v>0</v>
      </c>
      <c r="W86" s="112">
        <f t="shared" si="12"/>
        <v>0</v>
      </c>
      <c r="X86" s="237" t="str">
        <f t="shared" si="1"/>
        <v/>
      </c>
      <c r="Y86" s="242" t="b">
        <f t="shared" si="2"/>
        <v>0</v>
      </c>
      <c r="Z86" s="237">
        <f t="shared" si="13"/>
        <v>0</v>
      </c>
      <c r="AA86" s="237">
        <f>IF('Member Info'!N82="",1,"")</f>
        <v>1</v>
      </c>
      <c r="AB86" s="245" t="e">
        <f t="shared" si="14"/>
        <v>#VALUE!</v>
      </c>
      <c r="AC86" s="132" t="str">
        <f t="shared" si="3"/>
        <v/>
      </c>
      <c r="AD86" s="126">
        <f t="shared" si="15"/>
        <v>1</v>
      </c>
      <c r="AE86" s="126" t="str">
        <f>IF('Member Info'!N82&lt;&gt;"",IF('Member Info'!N82&lt;=$R$1,1,0),"")</f>
        <v/>
      </c>
      <c r="AG86" s="126" t="b">
        <f t="shared" si="16"/>
        <v>0</v>
      </c>
      <c r="AH86" s="126">
        <f t="shared" si="17"/>
        <v>0</v>
      </c>
      <c r="AJ86" s="126">
        <f t="shared" si="18"/>
        <v>0</v>
      </c>
      <c r="AK86" s="126">
        <f>IF('Member Info'!F82&gt;$R$1,1,0)</f>
        <v>0</v>
      </c>
      <c r="AL86" s="126" t="b">
        <f>IF(ISERROR(R86),ERROR.TYPE(#REF!)=ERROR.TYPE(R86),FALSE)</f>
        <v>0</v>
      </c>
      <c r="AM86" s="126" t="b">
        <f>IF(ISERROR(S86),ERROR.TYPE(#REF!)=ERROR.TYPE(S86),FALSE)</f>
        <v>0</v>
      </c>
      <c r="AN86" s="126">
        <f>IF(OR('Member Info'!F82&gt;=$S$1,'Member Info'!N82&gt;=$R$1),1,0)</f>
        <v>0</v>
      </c>
    </row>
    <row r="87" spans="1:40" x14ac:dyDescent="0.25">
      <c r="A87" s="4">
        <v>55</v>
      </c>
      <c r="B87" s="166">
        <f>'Member Info'!D83</f>
        <v>0</v>
      </c>
      <c r="C87" s="166">
        <f>'Member Info'!E83</f>
        <v>0</v>
      </c>
      <c r="D87" s="166" t="str">
        <f>'Member Info'!G83</f>
        <v/>
      </c>
      <c r="E87" s="167">
        <f>'Member Info'!B83</f>
        <v>0</v>
      </c>
      <c r="F87" s="244"/>
      <c r="G87" s="168" t="str">
        <f>IF(E87=0,"",
IF('Member Info'!$AM$19&lt;=$R$1,
SUMPRODUCT('Member Info'!L83+IF('Member Info'!H83&gt;'Member Info'!$AJ$12,'Member Info'!$AK$13,IF('Member Info'!H83&gt;'Member Info'!$AJ$11,'Member Info'!$AK$12,IF('Member Info'!H83&gt;'Member Info'!$AJ$10,'Member Info'!$AK$11,IF('Member Info'!H83&gt;'Member Info'!$AJ$9,'Member Info'!$AK$10,IF('Member Info'!H83&gt;'Member Info'!$AJ$8,'Member Info'!$AK$9,'Member Info'!$AK$8)))))),
SUMPRODUCT('Member Info'!L83+IF('Member Info'!H83&gt;'Member Info'!$AG$17,'Member Info'!$AH$18,IF('Member Info'!H83&gt;'Member Info'!$AG$16,'Member Info'!$AH$17,IF('Member Info'!H83&gt;'Member Info'!$AG$15,'Member Info'!$AH$16,IF('Member Info'!H83&gt;'Member Info'!$AG$14,'Member Info'!$AH$15,IF('Member Info'!H83&gt;'Member Info'!$AG$13,'Member Info'!$AH$14,IF('Member Info'!H83&gt;'Member Info'!$AG$12,'Member Info'!$AH$13,IF('Member Info'!H83&gt;'Member Info'!$AG$11,'Member Info'!$AH$12,IF('Member Info'!H83&gt;'Member Info'!$AG$10,'Member Info'!$AH$11,IF('Member Info'!H83&gt;'Member Info'!$AG$9,'Member Info'!$AH$10,IF('Member Info'!H83&gt;'Member Info'!$AG$8,'Member Info'!$AH$9,'Member Info'!$AH$8)))))))))))))</f>
        <v/>
      </c>
      <c r="H87" s="26"/>
      <c r="I87" s="26"/>
      <c r="J87" s="107" t="str">
        <f>IF(E87=0,"",IF('Member Info'!F83&gt;$S$1,CONCATENATE("Joined with practice on ", TEXT('Member Info'!F83, "DD/MM/YYYY")),IF('Member Info'!N83&lt;&gt;"",IF('Member Info'!N83&lt;$R$1,CONCATENATE("Left Scheme on ", TEXT('Member Info'!N83, "DD/MM/YYYY")),IF(ISERROR(G87),"Error Detected, No rate entered",IF(E87=0,"",IF(F87="","Error Detected, No Pensionable pay",IF(ISERROR(AB87)," Unknown Values entered.",IF(T87+U87&lt;1,"Acceptable",IF(R87+S87=200, "No Contributions Entered", IF(K87="","Error Detected, Choose reason&gt;",IF(X87="1",IF(T87=1,"Please Enter Deemed Pensionable Pay","Add Any Relevant Details Above"),"Please Give Details Above"))))))))),IF(ISERROR(G87),"Error Detected, No rate entered",IF(E87=0,"",IF(F87="","Error Detected, No Pensionable pay",IF(ISERROR(AB87)," Unknown Values entered.",IF(T87+U87&lt;1,"Acceptable",IF(R87+S87=200, "No Contributions Entered", IF(K87="","Error Detected, Choose reason&gt;",IF(X87="1",IF(T87=1,"Please Enter Deemed Pensionable Pay","Add relevant Details Above"),"Please give details Above")))))))))))</f>
        <v/>
      </c>
      <c r="K87" s="263"/>
      <c r="L87" s="93"/>
      <c r="M87" s="93" t="str">
        <f t="shared" si="4"/>
        <v/>
      </c>
      <c r="N87" s="96">
        <f t="shared" si="5"/>
        <v>0</v>
      </c>
      <c r="O87" s="96">
        <f t="shared" si="0"/>
        <v>0</v>
      </c>
      <c r="P87" s="220">
        <f>(ROUND((F87/100*'Member Info'!$W$2), 2))</f>
        <v>0</v>
      </c>
      <c r="Q87" s="220" t="e">
        <f t="shared" si="6"/>
        <v>#VALUE!</v>
      </c>
      <c r="R87" s="220" t="str">
        <f t="shared" si="7"/>
        <v/>
      </c>
      <c r="S87" s="229" t="str">
        <f t="shared" si="8"/>
        <v/>
      </c>
      <c r="T87" s="230" t="str">
        <f t="shared" si="9"/>
        <v/>
      </c>
      <c r="U87" s="230" t="str">
        <f t="shared" si="10"/>
        <v/>
      </c>
      <c r="V87" s="224">
        <f t="shared" si="11"/>
        <v>0</v>
      </c>
      <c r="W87" s="112">
        <f t="shared" si="12"/>
        <v>0</v>
      </c>
      <c r="X87" s="237" t="str">
        <f t="shared" si="1"/>
        <v/>
      </c>
      <c r="Y87" s="242" t="b">
        <f t="shared" si="2"/>
        <v>0</v>
      </c>
      <c r="Z87" s="237">
        <f t="shared" si="13"/>
        <v>0</v>
      </c>
      <c r="AA87" s="237">
        <f>IF('Member Info'!N83="",1,"")</f>
        <v>1</v>
      </c>
      <c r="AB87" s="245" t="e">
        <f t="shared" si="14"/>
        <v>#VALUE!</v>
      </c>
      <c r="AC87" s="132" t="str">
        <f t="shared" si="3"/>
        <v/>
      </c>
      <c r="AD87" s="126">
        <f t="shared" si="15"/>
        <v>1</v>
      </c>
      <c r="AE87" s="126" t="str">
        <f>IF('Member Info'!N83&lt;&gt;"",IF('Member Info'!N83&lt;=$R$1,1,0),"")</f>
        <v/>
      </c>
      <c r="AG87" s="126" t="b">
        <f t="shared" si="16"/>
        <v>0</v>
      </c>
      <c r="AH87" s="126">
        <f t="shared" si="17"/>
        <v>0</v>
      </c>
      <c r="AJ87" s="126">
        <f t="shared" si="18"/>
        <v>0</v>
      </c>
      <c r="AK87" s="126">
        <f>IF('Member Info'!F83&gt;$R$1,1,0)</f>
        <v>0</v>
      </c>
      <c r="AL87" s="126" t="b">
        <f>IF(ISERROR(R87),ERROR.TYPE(#REF!)=ERROR.TYPE(R87),FALSE)</f>
        <v>0</v>
      </c>
      <c r="AM87" s="126" t="b">
        <f>IF(ISERROR(S87),ERROR.TYPE(#REF!)=ERROR.TYPE(S87),FALSE)</f>
        <v>0</v>
      </c>
      <c r="AN87" s="126">
        <f>IF(OR('Member Info'!F83&gt;=$S$1,'Member Info'!N83&gt;=$R$1),1,0)</f>
        <v>0</v>
      </c>
    </row>
    <row r="88" spans="1:40" x14ac:dyDescent="0.25">
      <c r="A88" s="4">
        <v>56</v>
      </c>
      <c r="B88" s="166">
        <f>'Member Info'!D84</f>
        <v>0</v>
      </c>
      <c r="C88" s="166">
        <f>'Member Info'!E84</f>
        <v>0</v>
      </c>
      <c r="D88" s="166" t="str">
        <f>'Member Info'!G84</f>
        <v/>
      </c>
      <c r="E88" s="167">
        <f>'Member Info'!B84</f>
        <v>0</v>
      </c>
      <c r="F88" s="244"/>
      <c r="G88" s="168" t="str">
        <f>IF(E88=0,"",
IF('Member Info'!$AM$19&lt;=$R$1,
SUMPRODUCT('Member Info'!L84+IF('Member Info'!H84&gt;'Member Info'!$AJ$12,'Member Info'!$AK$13,IF('Member Info'!H84&gt;'Member Info'!$AJ$11,'Member Info'!$AK$12,IF('Member Info'!H84&gt;'Member Info'!$AJ$10,'Member Info'!$AK$11,IF('Member Info'!H84&gt;'Member Info'!$AJ$9,'Member Info'!$AK$10,IF('Member Info'!H84&gt;'Member Info'!$AJ$8,'Member Info'!$AK$9,'Member Info'!$AK$8)))))),
SUMPRODUCT('Member Info'!L84+IF('Member Info'!H84&gt;'Member Info'!$AG$17,'Member Info'!$AH$18,IF('Member Info'!H84&gt;'Member Info'!$AG$16,'Member Info'!$AH$17,IF('Member Info'!H84&gt;'Member Info'!$AG$15,'Member Info'!$AH$16,IF('Member Info'!H84&gt;'Member Info'!$AG$14,'Member Info'!$AH$15,IF('Member Info'!H84&gt;'Member Info'!$AG$13,'Member Info'!$AH$14,IF('Member Info'!H84&gt;'Member Info'!$AG$12,'Member Info'!$AH$13,IF('Member Info'!H84&gt;'Member Info'!$AG$11,'Member Info'!$AH$12,IF('Member Info'!H84&gt;'Member Info'!$AG$10,'Member Info'!$AH$11,IF('Member Info'!H84&gt;'Member Info'!$AG$9,'Member Info'!$AH$10,IF('Member Info'!H84&gt;'Member Info'!$AG$8,'Member Info'!$AH$9,'Member Info'!$AH$8)))))))))))))</f>
        <v/>
      </c>
      <c r="H88" s="26"/>
      <c r="I88" s="26"/>
      <c r="J88" s="107" t="str">
        <f>IF(E88=0,"",IF('Member Info'!F84&gt;$S$1,CONCATENATE("Joined with practice on ", TEXT('Member Info'!F84, "DD/MM/YYYY")),IF('Member Info'!N84&lt;&gt;"",IF('Member Info'!N84&lt;$R$1,CONCATENATE("Left Scheme on ", TEXT('Member Info'!N84, "DD/MM/YYYY")),IF(ISERROR(G88),"Error Detected, No rate entered",IF(E88=0,"",IF(F88="","Error Detected, No Pensionable pay",IF(ISERROR(AB88)," Unknown Values entered.",IF(T88+U88&lt;1,"Acceptable",IF(R88+S88=200, "No Contributions Entered", IF(K88="","Error Detected, Choose reason&gt;",IF(X88="1",IF(T88=1,"Please Enter Deemed Pensionable Pay","Add Any Relevant Details Above"),"Please Give Details Above"))))))))),IF(ISERROR(G88),"Error Detected, No rate entered",IF(E88=0,"",IF(F88="","Error Detected, No Pensionable pay",IF(ISERROR(AB88)," Unknown Values entered.",IF(T88+U88&lt;1,"Acceptable",IF(R88+S88=200, "No Contributions Entered", IF(K88="","Error Detected, Choose reason&gt;",IF(X88="1",IF(T88=1,"Please Enter Deemed Pensionable Pay","Add relevant Details Above"),"Please give details Above")))))))))))</f>
        <v/>
      </c>
      <c r="K88" s="263"/>
      <c r="L88" s="93"/>
      <c r="M88" s="93" t="str">
        <f t="shared" si="4"/>
        <v/>
      </c>
      <c r="N88" s="96">
        <f t="shared" si="5"/>
        <v>0</v>
      </c>
      <c r="O88" s="96">
        <f t="shared" si="0"/>
        <v>0</v>
      </c>
      <c r="P88" s="220">
        <f>(ROUND((F88/100*'Member Info'!$W$2), 2))</f>
        <v>0</v>
      </c>
      <c r="Q88" s="220" t="e">
        <f t="shared" si="6"/>
        <v>#VALUE!</v>
      </c>
      <c r="R88" s="220" t="str">
        <f t="shared" si="7"/>
        <v/>
      </c>
      <c r="S88" s="229" t="str">
        <f t="shared" si="8"/>
        <v/>
      </c>
      <c r="T88" s="230" t="str">
        <f t="shared" si="9"/>
        <v/>
      </c>
      <c r="U88" s="230" t="str">
        <f t="shared" si="10"/>
        <v/>
      </c>
      <c r="V88" s="224">
        <f t="shared" si="11"/>
        <v>0</v>
      </c>
      <c r="W88" s="112">
        <f t="shared" si="12"/>
        <v>0</v>
      </c>
      <c r="X88" s="237" t="str">
        <f t="shared" si="1"/>
        <v/>
      </c>
      <c r="Y88" s="242" t="b">
        <f t="shared" si="2"/>
        <v>0</v>
      </c>
      <c r="Z88" s="237">
        <f t="shared" si="13"/>
        <v>0</v>
      </c>
      <c r="AA88" s="237">
        <f>IF('Member Info'!N84="",1,"")</f>
        <v>1</v>
      </c>
      <c r="AB88" s="245" t="e">
        <f t="shared" si="14"/>
        <v>#VALUE!</v>
      </c>
      <c r="AC88" s="132" t="str">
        <f t="shared" si="3"/>
        <v/>
      </c>
      <c r="AD88" s="126">
        <f t="shared" si="15"/>
        <v>1</v>
      </c>
      <c r="AE88" s="126" t="str">
        <f>IF('Member Info'!N84&lt;&gt;"",IF('Member Info'!N84&lt;=$R$1,1,0),"")</f>
        <v/>
      </c>
      <c r="AG88" s="126" t="b">
        <f t="shared" si="16"/>
        <v>0</v>
      </c>
      <c r="AH88" s="126">
        <f t="shared" si="17"/>
        <v>0</v>
      </c>
      <c r="AJ88" s="126">
        <f t="shared" si="18"/>
        <v>0</v>
      </c>
      <c r="AK88" s="126">
        <f>IF('Member Info'!F84&gt;$R$1,1,0)</f>
        <v>0</v>
      </c>
      <c r="AL88" s="126" t="b">
        <f>IF(ISERROR(R88),ERROR.TYPE(#REF!)=ERROR.TYPE(R88),FALSE)</f>
        <v>0</v>
      </c>
      <c r="AM88" s="126" t="b">
        <f>IF(ISERROR(S88),ERROR.TYPE(#REF!)=ERROR.TYPE(S88),FALSE)</f>
        <v>0</v>
      </c>
      <c r="AN88" s="126">
        <f>IF(OR('Member Info'!F84&gt;=$S$1,'Member Info'!N84&gt;=$R$1),1,0)</f>
        <v>0</v>
      </c>
    </row>
    <row r="89" spans="1:40" x14ac:dyDescent="0.25">
      <c r="A89" s="4">
        <v>57</v>
      </c>
      <c r="B89" s="166">
        <f>'Member Info'!D85</f>
        <v>0</v>
      </c>
      <c r="C89" s="166">
        <f>'Member Info'!E85</f>
        <v>0</v>
      </c>
      <c r="D89" s="166" t="str">
        <f>'Member Info'!G85</f>
        <v/>
      </c>
      <c r="E89" s="167">
        <f>'Member Info'!B85</f>
        <v>0</v>
      </c>
      <c r="F89" s="244"/>
      <c r="G89" s="168" t="str">
        <f>IF(E89=0,"",
IF('Member Info'!$AM$19&lt;=$R$1,
SUMPRODUCT('Member Info'!L85+IF('Member Info'!H85&gt;'Member Info'!$AJ$12,'Member Info'!$AK$13,IF('Member Info'!H85&gt;'Member Info'!$AJ$11,'Member Info'!$AK$12,IF('Member Info'!H85&gt;'Member Info'!$AJ$10,'Member Info'!$AK$11,IF('Member Info'!H85&gt;'Member Info'!$AJ$9,'Member Info'!$AK$10,IF('Member Info'!H85&gt;'Member Info'!$AJ$8,'Member Info'!$AK$9,'Member Info'!$AK$8)))))),
SUMPRODUCT('Member Info'!L85+IF('Member Info'!H85&gt;'Member Info'!$AG$17,'Member Info'!$AH$18,IF('Member Info'!H85&gt;'Member Info'!$AG$16,'Member Info'!$AH$17,IF('Member Info'!H85&gt;'Member Info'!$AG$15,'Member Info'!$AH$16,IF('Member Info'!H85&gt;'Member Info'!$AG$14,'Member Info'!$AH$15,IF('Member Info'!H85&gt;'Member Info'!$AG$13,'Member Info'!$AH$14,IF('Member Info'!H85&gt;'Member Info'!$AG$12,'Member Info'!$AH$13,IF('Member Info'!H85&gt;'Member Info'!$AG$11,'Member Info'!$AH$12,IF('Member Info'!H85&gt;'Member Info'!$AG$10,'Member Info'!$AH$11,IF('Member Info'!H85&gt;'Member Info'!$AG$9,'Member Info'!$AH$10,IF('Member Info'!H85&gt;'Member Info'!$AG$8,'Member Info'!$AH$9,'Member Info'!$AH$8)))))))))))))</f>
        <v/>
      </c>
      <c r="H89" s="26"/>
      <c r="I89" s="26"/>
      <c r="J89" s="107" t="str">
        <f>IF(E89=0,"",IF('Member Info'!F85&gt;$S$1,CONCATENATE("Joined with practice on ", TEXT('Member Info'!F85, "DD/MM/YYYY")),IF('Member Info'!N85&lt;&gt;"",IF('Member Info'!N85&lt;$R$1,CONCATENATE("Left Scheme on ", TEXT('Member Info'!N85, "DD/MM/YYYY")),IF(ISERROR(G89),"Error Detected, No rate entered",IF(E89=0,"",IF(F89="","Error Detected, No Pensionable pay",IF(ISERROR(AB89)," Unknown Values entered.",IF(T89+U89&lt;1,"Acceptable",IF(R89+S89=200, "No Contributions Entered", IF(K89="","Error Detected, Choose reason&gt;",IF(X89="1",IF(T89=1,"Please Enter Deemed Pensionable Pay","Add Any Relevant Details Above"),"Please Give Details Above"))))))))),IF(ISERROR(G89),"Error Detected, No rate entered",IF(E89=0,"",IF(F89="","Error Detected, No Pensionable pay",IF(ISERROR(AB89)," Unknown Values entered.",IF(T89+U89&lt;1,"Acceptable",IF(R89+S89=200, "No Contributions Entered", IF(K89="","Error Detected, Choose reason&gt;",IF(X89="1",IF(T89=1,"Please Enter Deemed Pensionable Pay","Add relevant Details Above"),"Please give details Above")))))))))))</f>
        <v/>
      </c>
      <c r="K89" s="263"/>
      <c r="L89" s="93"/>
      <c r="M89" s="93" t="str">
        <f t="shared" si="4"/>
        <v/>
      </c>
      <c r="N89" s="96">
        <f t="shared" si="5"/>
        <v>0</v>
      </c>
      <c r="O89" s="96">
        <f t="shared" si="0"/>
        <v>0</v>
      </c>
      <c r="P89" s="220">
        <f>(ROUND((F89/100*'Member Info'!$W$2), 2))</f>
        <v>0</v>
      </c>
      <c r="Q89" s="220" t="e">
        <f t="shared" si="6"/>
        <v>#VALUE!</v>
      </c>
      <c r="R89" s="220" t="str">
        <f t="shared" si="7"/>
        <v/>
      </c>
      <c r="S89" s="229" t="str">
        <f t="shared" si="8"/>
        <v/>
      </c>
      <c r="T89" s="230" t="str">
        <f t="shared" si="9"/>
        <v/>
      </c>
      <c r="U89" s="230" t="str">
        <f t="shared" si="10"/>
        <v/>
      </c>
      <c r="V89" s="224">
        <f t="shared" si="11"/>
        <v>0</v>
      </c>
      <c r="W89" s="112">
        <f t="shared" si="12"/>
        <v>0</v>
      </c>
      <c r="X89" s="237" t="str">
        <f t="shared" si="1"/>
        <v/>
      </c>
      <c r="Y89" s="242" t="b">
        <f t="shared" si="2"/>
        <v>0</v>
      </c>
      <c r="Z89" s="237">
        <f t="shared" si="13"/>
        <v>0</v>
      </c>
      <c r="AA89" s="237">
        <f>IF('Member Info'!N85="",1,"")</f>
        <v>1</v>
      </c>
      <c r="AB89" s="245" t="e">
        <f t="shared" si="14"/>
        <v>#VALUE!</v>
      </c>
      <c r="AC89" s="132" t="str">
        <f t="shared" si="3"/>
        <v/>
      </c>
      <c r="AD89" s="126">
        <f t="shared" si="15"/>
        <v>1</v>
      </c>
      <c r="AE89" s="126" t="str">
        <f>IF('Member Info'!N85&lt;&gt;"",IF('Member Info'!N85&lt;=$R$1,1,0),"")</f>
        <v/>
      </c>
      <c r="AG89" s="126" t="b">
        <f t="shared" si="16"/>
        <v>0</v>
      </c>
      <c r="AH89" s="126">
        <f t="shared" si="17"/>
        <v>0</v>
      </c>
      <c r="AJ89" s="126">
        <f t="shared" si="18"/>
        <v>0</v>
      </c>
      <c r="AK89" s="126">
        <f>IF('Member Info'!F85&gt;$R$1,1,0)</f>
        <v>0</v>
      </c>
      <c r="AL89" s="126" t="b">
        <f>IF(ISERROR(R89),ERROR.TYPE(#REF!)=ERROR.TYPE(R89),FALSE)</f>
        <v>0</v>
      </c>
      <c r="AM89" s="126" t="b">
        <f>IF(ISERROR(S89),ERROR.TYPE(#REF!)=ERROR.TYPE(S89),FALSE)</f>
        <v>0</v>
      </c>
      <c r="AN89" s="126">
        <f>IF(OR('Member Info'!F85&gt;=$S$1,'Member Info'!N85&gt;=$R$1),1,0)</f>
        <v>0</v>
      </c>
    </row>
    <row r="90" spans="1:40" x14ac:dyDescent="0.25">
      <c r="A90" s="4">
        <v>58</v>
      </c>
      <c r="B90" s="166">
        <f>'Member Info'!D86</f>
        <v>0</v>
      </c>
      <c r="C90" s="166">
        <f>'Member Info'!E86</f>
        <v>0</v>
      </c>
      <c r="D90" s="166" t="str">
        <f>'Member Info'!G86</f>
        <v/>
      </c>
      <c r="E90" s="167">
        <f>'Member Info'!B86</f>
        <v>0</v>
      </c>
      <c r="F90" s="244"/>
      <c r="G90" s="168" t="str">
        <f>IF(E90=0,"",
IF('Member Info'!$AM$19&lt;=$R$1,
SUMPRODUCT('Member Info'!L86+IF('Member Info'!H86&gt;'Member Info'!$AJ$12,'Member Info'!$AK$13,IF('Member Info'!H86&gt;'Member Info'!$AJ$11,'Member Info'!$AK$12,IF('Member Info'!H86&gt;'Member Info'!$AJ$10,'Member Info'!$AK$11,IF('Member Info'!H86&gt;'Member Info'!$AJ$9,'Member Info'!$AK$10,IF('Member Info'!H86&gt;'Member Info'!$AJ$8,'Member Info'!$AK$9,'Member Info'!$AK$8)))))),
SUMPRODUCT('Member Info'!L86+IF('Member Info'!H86&gt;'Member Info'!$AG$17,'Member Info'!$AH$18,IF('Member Info'!H86&gt;'Member Info'!$AG$16,'Member Info'!$AH$17,IF('Member Info'!H86&gt;'Member Info'!$AG$15,'Member Info'!$AH$16,IF('Member Info'!H86&gt;'Member Info'!$AG$14,'Member Info'!$AH$15,IF('Member Info'!H86&gt;'Member Info'!$AG$13,'Member Info'!$AH$14,IF('Member Info'!H86&gt;'Member Info'!$AG$12,'Member Info'!$AH$13,IF('Member Info'!H86&gt;'Member Info'!$AG$11,'Member Info'!$AH$12,IF('Member Info'!H86&gt;'Member Info'!$AG$10,'Member Info'!$AH$11,IF('Member Info'!H86&gt;'Member Info'!$AG$9,'Member Info'!$AH$10,IF('Member Info'!H86&gt;'Member Info'!$AG$8,'Member Info'!$AH$9,'Member Info'!$AH$8)))))))))))))</f>
        <v/>
      </c>
      <c r="H90" s="26"/>
      <c r="I90" s="26"/>
      <c r="J90" s="107" t="str">
        <f>IF(E90=0,"",IF('Member Info'!F86&gt;$S$1,CONCATENATE("Joined with practice on ", TEXT('Member Info'!F86, "DD/MM/YYYY")),IF('Member Info'!N86&lt;&gt;"",IF('Member Info'!N86&lt;$R$1,CONCATENATE("Left Scheme on ", TEXT('Member Info'!N86, "DD/MM/YYYY")),IF(ISERROR(G90),"Error Detected, No rate entered",IF(E90=0,"",IF(F90="","Error Detected, No Pensionable pay",IF(ISERROR(AB90)," Unknown Values entered.",IF(T90+U90&lt;1,"Acceptable",IF(R90+S90=200, "No Contributions Entered", IF(K90="","Error Detected, Choose reason&gt;",IF(X90="1",IF(T90=1,"Please Enter Deemed Pensionable Pay","Add Any Relevant Details Above"),"Please Give Details Above"))))))))),IF(ISERROR(G90),"Error Detected, No rate entered",IF(E90=0,"",IF(F90="","Error Detected, No Pensionable pay",IF(ISERROR(AB90)," Unknown Values entered.",IF(T90+U90&lt;1,"Acceptable",IF(R90+S90=200, "No Contributions Entered", IF(K90="","Error Detected, Choose reason&gt;",IF(X90="1",IF(T90=1,"Please Enter Deemed Pensionable Pay","Add relevant Details Above"),"Please give details Above")))))))))))</f>
        <v/>
      </c>
      <c r="K90" s="263"/>
      <c r="L90" s="93"/>
      <c r="M90" s="93" t="str">
        <f t="shared" si="4"/>
        <v/>
      </c>
      <c r="N90" s="96">
        <f t="shared" si="5"/>
        <v>0</v>
      </c>
      <c r="O90" s="96">
        <f t="shared" si="0"/>
        <v>0</v>
      </c>
      <c r="P90" s="220">
        <f>(ROUND((F90/100*'Member Info'!$W$2), 2))</f>
        <v>0</v>
      </c>
      <c r="Q90" s="220" t="e">
        <f t="shared" si="6"/>
        <v>#VALUE!</v>
      </c>
      <c r="R90" s="220" t="str">
        <f t="shared" si="7"/>
        <v/>
      </c>
      <c r="S90" s="229" t="str">
        <f t="shared" si="8"/>
        <v/>
      </c>
      <c r="T90" s="230" t="str">
        <f t="shared" si="9"/>
        <v/>
      </c>
      <c r="U90" s="230" t="str">
        <f t="shared" si="10"/>
        <v/>
      </c>
      <c r="V90" s="224">
        <f t="shared" si="11"/>
        <v>0</v>
      </c>
      <c r="W90" s="112">
        <f t="shared" si="12"/>
        <v>0</v>
      </c>
      <c r="X90" s="237" t="str">
        <f t="shared" si="1"/>
        <v/>
      </c>
      <c r="Y90" s="242" t="b">
        <f t="shared" si="2"/>
        <v>0</v>
      </c>
      <c r="Z90" s="237">
        <f t="shared" si="13"/>
        <v>0</v>
      </c>
      <c r="AA90" s="237">
        <f>IF('Member Info'!N86="",1,"")</f>
        <v>1</v>
      </c>
      <c r="AB90" s="245" t="e">
        <f t="shared" si="14"/>
        <v>#VALUE!</v>
      </c>
      <c r="AC90" s="132" t="str">
        <f t="shared" si="3"/>
        <v/>
      </c>
      <c r="AD90" s="126">
        <f t="shared" si="15"/>
        <v>1</v>
      </c>
      <c r="AE90" s="126" t="str">
        <f>IF('Member Info'!N86&lt;&gt;"",IF('Member Info'!N86&lt;=$R$1,1,0),"")</f>
        <v/>
      </c>
      <c r="AG90" s="126" t="b">
        <f t="shared" si="16"/>
        <v>0</v>
      </c>
      <c r="AH90" s="126">
        <f t="shared" si="17"/>
        <v>0</v>
      </c>
      <c r="AJ90" s="126">
        <f t="shared" si="18"/>
        <v>0</v>
      </c>
      <c r="AK90" s="126">
        <f>IF('Member Info'!F86&gt;$R$1,1,0)</f>
        <v>0</v>
      </c>
      <c r="AL90" s="126" t="b">
        <f>IF(ISERROR(R90),ERROR.TYPE(#REF!)=ERROR.TYPE(R90),FALSE)</f>
        <v>0</v>
      </c>
      <c r="AM90" s="126" t="b">
        <f>IF(ISERROR(S90),ERROR.TYPE(#REF!)=ERROR.TYPE(S90),FALSE)</f>
        <v>0</v>
      </c>
      <c r="AN90" s="126">
        <f>IF(OR('Member Info'!F86&gt;=$S$1,'Member Info'!N86&gt;=$R$1),1,0)</f>
        <v>0</v>
      </c>
    </row>
    <row r="91" spans="1:40" x14ac:dyDescent="0.25">
      <c r="A91" s="4">
        <v>59</v>
      </c>
      <c r="B91" s="166">
        <f>'Member Info'!D87</f>
        <v>0</v>
      </c>
      <c r="C91" s="166">
        <f>'Member Info'!E87</f>
        <v>0</v>
      </c>
      <c r="D91" s="166" t="str">
        <f>'Member Info'!G87</f>
        <v/>
      </c>
      <c r="E91" s="167">
        <f>'Member Info'!B87</f>
        <v>0</v>
      </c>
      <c r="F91" s="244"/>
      <c r="G91" s="168" t="str">
        <f>IF(E91=0,"",
IF('Member Info'!$AM$19&lt;=$R$1,
SUMPRODUCT('Member Info'!L87+IF('Member Info'!H87&gt;'Member Info'!$AJ$12,'Member Info'!$AK$13,IF('Member Info'!H87&gt;'Member Info'!$AJ$11,'Member Info'!$AK$12,IF('Member Info'!H87&gt;'Member Info'!$AJ$10,'Member Info'!$AK$11,IF('Member Info'!H87&gt;'Member Info'!$AJ$9,'Member Info'!$AK$10,IF('Member Info'!H87&gt;'Member Info'!$AJ$8,'Member Info'!$AK$9,'Member Info'!$AK$8)))))),
SUMPRODUCT('Member Info'!L87+IF('Member Info'!H87&gt;'Member Info'!$AG$17,'Member Info'!$AH$18,IF('Member Info'!H87&gt;'Member Info'!$AG$16,'Member Info'!$AH$17,IF('Member Info'!H87&gt;'Member Info'!$AG$15,'Member Info'!$AH$16,IF('Member Info'!H87&gt;'Member Info'!$AG$14,'Member Info'!$AH$15,IF('Member Info'!H87&gt;'Member Info'!$AG$13,'Member Info'!$AH$14,IF('Member Info'!H87&gt;'Member Info'!$AG$12,'Member Info'!$AH$13,IF('Member Info'!H87&gt;'Member Info'!$AG$11,'Member Info'!$AH$12,IF('Member Info'!H87&gt;'Member Info'!$AG$10,'Member Info'!$AH$11,IF('Member Info'!H87&gt;'Member Info'!$AG$9,'Member Info'!$AH$10,IF('Member Info'!H87&gt;'Member Info'!$AG$8,'Member Info'!$AH$9,'Member Info'!$AH$8)))))))))))))</f>
        <v/>
      </c>
      <c r="H91" s="26"/>
      <c r="I91" s="26"/>
      <c r="J91" s="107" t="str">
        <f>IF(E91=0,"",IF('Member Info'!F87&gt;$S$1,CONCATENATE("Joined with practice on ", TEXT('Member Info'!F87, "DD/MM/YYYY")),IF('Member Info'!N87&lt;&gt;"",IF('Member Info'!N87&lt;$R$1,CONCATENATE("Left Scheme on ", TEXT('Member Info'!N87, "DD/MM/YYYY")),IF(ISERROR(G91),"Error Detected, No rate entered",IF(E91=0,"",IF(F91="","Error Detected, No Pensionable pay",IF(ISERROR(AB91)," Unknown Values entered.",IF(T91+U91&lt;1,"Acceptable",IF(R91+S91=200, "No Contributions Entered", IF(K91="","Error Detected, Choose reason&gt;",IF(X91="1",IF(T91=1,"Please Enter Deemed Pensionable Pay","Add Any Relevant Details Above"),"Please Give Details Above"))))))))),IF(ISERROR(G91),"Error Detected, No rate entered",IF(E91=0,"",IF(F91="","Error Detected, No Pensionable pay",IF(ISERROR(AB91)," Unknown Values entered.",IF(T91+U91&lt;1,"Acceptable",IF(R91+S91=200, "No Contributions Entered", IF(K91="","Error Detected, Choose reason&gt;",IF(X91="1",IF(T91=1,"Please Enter Deemed Pensionable Pay","Add relevant Details Above"),"Please give details Above")))))))))))</f>
        <v/>
      </c>
      <c r="K91" s="263"/>
      <c r="L91" s="93"/>
      <c r="M91" s="93" t="str">
        <f t="shared" si="4"/>
        <v/>
      </c>
      <c r="N91" s="96">
        <f t="shared" si="5"/>
        <v>0</v>
      </c>
      <c r="O91" s="96">
        <f t="shared" si="0"/>
        <v>0</v>
      </c>
      <c r="P91" s="220">
        <f>(ROUND((F91/100*'Member Info'!$W$2), 2))</f>
        <v>0</v>
      </c>
      <c r="Q91" s="220" t="e">
        <f t="shared" si="6"/>
        <v>#VALUE!</v>
      </c>
      <c r="R91" s="220" t="str">
        <f t="shared" si="7"/>
        <v/>
      </c>
      <c r="S91" s="229" t="str">
        <f t="shared" si="8"/>
        <v/>
      </c>
      <c r="T91" s="230" t="str">
        <f t="shared" si="9"/>
        <v/>
      </c>
      <c r="U91" s="230" t="str">
        <f t="shared" si="10"/>
        <v/>
      </c>
      <c r="V91" s="224">
        <f t="shared" si="11"/>
        <v>0</v>
      </c>
      <c r="W91" s="112">
        <f t="shared" si="12"/>
        <v>0</v>
      </c>
      <c r="X91" s="237" t="str">
        <f t="shared" si="1"/>
        <v/>
      </c>
      <c r="Y91" s="242" t="b">
        <f t="shared" si="2"/>
        <v>0</v>
      </c>
      <c r="Z91" s="237">
        <f t="shared" si="13"/>
        <v>0</v>
      </c>
      <c r="AA91" s="237">
        <f>IF('Member Info'!N87="",1,"")</f>
        <v>1</v>
      </c>
      <c r="AB91" s="245" t="e">
        <f t="shared" si="14"/>
        <v>#VALUE!</v>
      </c>
      <c r="AC91" s="132" t="str">
        <f t="shared" si="3"/>
        <v/>
      </c>
      <c r="AD91" s="126">
        <f t="shared" si="15"/>
        <v>1</v>
      </c>
      <c r="AE91" s="126" t="str">
        <f>IF('Member Info'!N87&lt;&gt;"",IF('Member Info'!N87&lt;=$R$1,1,0),"")</f>
        <v/>
      </c>
      <c r="AG91" s="126" t="b">
        <f t="shared" si="16"/>
        <v>0</v>
      </c>
      <c r="AH91" s="126">
        <f t="shared" si="17"/>
        <v>0</v>
      </c>
      <c r="AJ91" s="126">
        <f t="shared" si="18"/>
        <v>0</v>
      </c>
      <c r="AK91" s="126">
        <f>IF('Member Info'!F87&gt;$R$1,1,0)</f>
        <v>0</v>
      </c>
      <c r="AL91" s="126" t="b">
        <f>IF(ISERROR(R91),ERROR.TYPE(#REF!)=ERROR.TYPE(R91),FALSE)</f>
        <v>0</v>
      </c>
      <c r="AM91" s="126" t="b">
        <f>IF(ISERROR(S91),ERROR.TYPE(#REF!)=ERROR.TYPE(S91),FALSE)</f>
        <v>0</v>
      </c>
      <c r="AN91" s="126">
        <f>IF(OR('Member Info'!F87&gt;=$S$1,'Member Info'!N87&gt;=$R$1),1,0)</f>
        <v>0</v>
      </c>
    </row>
    <row r="92" spans="1:40" x14ac:dyDescent="0.25">
      <c r="A92" s="4">
        <v>60</v>
      </c>
      <c r="B92" s="166">
        <f>'Member Info'!D88</f>
        <v>0</v>
      </c>
      <c r="C92" s="166">
        <f>'Member Info'!E88</f>
        <v>0</v>
      </c>
      <c r="D92" s="166" t="str">
        <f>'Member Info'!G88</f>
        <v/>
      </c>
      <c r="E92" s="167">
        <f>'Member Info'!B88</f>
        <v>0</v>
      </c>
      <c r="F92" s="244"/>
      <c r="G92" s="168" t="str">
        <f>IF(E92=0,"",
IF('Member Info'!$AM$19&lt;=$R$1,
SUMPRODUCT('Member Info'!L88+IF('Member Info'!H88&gt;'Member Info'!$AJ$12,'Member Info'!$AK$13,IF('Member Info'!H88&gt;'Member Info'!$AJ$11,'Member Info'!$AK$12,IF('Member Info'!H88&gt;'Member Info'!$AJ$10,'Member Info'!$AK$11,IF('Member Info'!H88&gt;'Member Info'!$AJ$9,'Member Info'!$AK$10,IF('Member Info'!H88&gt;'Member Info'!$AJ$8,'Member Info'!$AK$9,'Member Info'!$AK$8)))))),
SUMPRODUCT('Member Info'!L88+IF('Member Info'!H88&gt;'Member Info'!$AG$17,'Member Info'!$AH$18,IF('Member Info'!H88&gt;'Member Info'!$AG$16,'Member Info'!$AH$17,IF('Member Info'!H88&gt;'Member Info'!$AG$15,'Member Info'!$AH$16,IF('Member Info'!H88&gt;'Member Info'!$AG$14,'Member Info'!$AH$15,IF('Member Info'!H88&gt;'Member Info'!$AG$13,'Member Info'!$AH$14,IF('Member Info'!H88&gt;'Member Info'!$AG$12,'Member Info'!$AH$13,IF('Member Info'!H88&gt;'Member Info'!$AG$11,'Member Info'!$AH$12,IF('Member Info'!H88&gt;'Member Info'!$AG$10,'Member Info'!$AH$11,IF('Member Info'!H88&gt;'Member Info'!$AG$9,'Member Info'!$AH$10,IF('Member Info'!H88&gt;'Member Info'!$AG$8,'Member Info'!$AH$9,'Member Info'!$AH$8)))))))))))))</f>
        <v/>
      </c>
      <c r="H92" s="26"/>
      <c r="I92" s="26"/>
      <c r="J92" s="107" t="str">
        <f>IF(E92=0,"",IF('Member Info'!F88&gt;$S$1,CONCATENATE("Joined with practice on ", TEXT('Member Info'!F88, "DD/MM/YYYY")),IF('Member Info'!N88&lt;&gt;"",IF('Member Info'!N88&lt;$R$1,CONCATENATE("Left Scheme on ", TEXT('Member Info'!N88, "DD/MM/YYYY")),IF(ISERROR(G92),"Error Detected, No rate entered",IF(E92=0,"",IF(F92="","Error Detected, No Pensionable pay",IF(ISERROR(AB92)," Unknown Values entered.",IF(T92+U92&lt;1,"Acceptable",IF(R92+S92=200, "No Contributions Entered", IF(K92="","Error Detected, Choose reason&gt;",IF(X92="1",IF(T92=1,"Please Enter Deemed Pensionable Pay","Add Any Relevant Details Above"),"Please Give Details Above"))))))))),IF(ISERROR(G92),"Error Detected, No rate entered",IF(E92=0,"",IF(F92="","Error Detected, No Pensionable pay",IF(ISERROR(AB92)," Unknown Values entered.",IF(T92+U92&lt;1,"Acceptable",IF(R92+S92=200, "No Contributions Entered", IF(K92="","Error Detected, Choose reason&gt;",IF(X92="1",IF(T92=1,"Please Enter Deemed Pensionable Pay","Add relevant Details Above"),"Please give details Above")))))))))))</f>
        <v/>
      </c>
      <c r="K92" s="263"/>
      <c r="L92" s="93"/>
      <c r="M92" s="93" t="str">
        <f t="shared" si="4"/>
        <v/>
      </c>
      <c r="N92" s="96">
        <f t="shared" si="5"/>
        <v>0</v>
      </c>
      <c r="O92" s="96">
        <f t="shared" si="0"/>
        <v>0</v>
      </c>
      <c r="P92" s="220">
        <f>(ROUND((F92/100*'Member Info'!$W$2), 2))</f>
        <v>0</v>
      </c>
      <c r="Q92" s="220" t="e">
        <f t="shared" si="6"/>
        <v>#VALUE!</v>
      </c>
      <c r="R92" s="220" t="str">
        <f t="shared" si="7"/>
        <v/>
      </c>
      <c r="S92" s="229" t="str">
        <f t="shared" si="8"/>
        <v/>
      </c>
      <c r="T92" s="230" t="str">
        <f t="shared" si="9"/>
        <v/>
      </c>
      <c r="U92" s="230" t="str">
        <f t="shared" si="10"/>
        <v/>
      </c>
      <c r="V92" s="224">
        <f t="shared" si="11"/>
        <v>0</v>
      </c>
      <c r="W92" s="112">
        <f t="shared" si="12"/>
        <v>0</v>
      </c>
      <c r="X92" s="237" t="str">
        <f t="shared" si="1"/>
        <v/>
      </c>
      <c r="Y92" s="242" t="b">
        <f t="shared" si="2"/>
        <v>0</v>
      </c>
      <c r="Z92" s="237">
        <f t="shared" si="13"/>
        <v>0</v>
      </c>
      <c r="AA92" s="237">
        <f>IF('Member Info'!N88="",1,"")</f>
        <v>1</v>
      </c>
      <c r="AB92" s="245" t="e">
        <f t="shared" si="14"/>
        <v>#VALUE!</v>
      </c>
      <c r="AC92" s="132" t="str">
        <f t="shared" si="3"/>
        <v/>
      </c>
      <c r="AD92" s="126">
        <f t="shared" si="15"/>
        <v>1</v>
      </c>
      <c r="AE92" s="126" t="str">
        <f>IF('Member Info'!N88&lt;&gt;"",IF('Member Info'!N88&lt;=$R$1,1,0),"")</f>
        <v/>
      </c>
      <c r="AG92" s="126" t="b">
        <f t="shared" si="16"/>
        <v>0</v>
      </c>
      <c r="AH92" s="126">
        <f t="shared" si="17"/>
        <v>0</v>
      </c>
      <c r="AJ92" s="126">
        <f t="shared" si="18"/>
        <v>0</v>
      </c>
      <c r="AK92" s="126">
        <f>IF('Member Info'!F88&gt;$R$1,1,0)</f>
        <v>0</v>
      </c>
      <c r="AL92" s="126" t="b">
        <f>IF(ISERROR(R92),ERROR.TYPE(#REF!)=ERROR.TYPE(R92),FALSE)</f>
        <v>0</v>
      </c>
      <c r="AM92" s="126" t="b">
        <f>IF(ISERROR(S92),ERROR.TYPE(#REF!)=ERROR.TYPE(S92),FALSE)</f>
        <v>0</v>
      </c>
      <c r="AN92" s="126">
        <f>IF(OR('Member Info'!F88&gt;=$S$1,'Member Info'!N88&gt;=$R$1),1,0)</f>
        <v>0</v>
      </c>
    </row>
    <row r="93" spans="1:40" x14ac:dyDescent="0.25">
      <c r="A93" s="4">
        <v>61</v>
      </c>
      <c r="B93" s="166">
        <f>'Member Info'!D89</f>
        <v>0</v>
      </c>
      <c r="C93" s="166">
        <f>'Member Info'!E89</f>
        <v>0</v>
      </c>
      <c r="D93" s="166" t="str">
        <f>'Member Info'!G89</f>
        <v/>
      </c>
      <c r="E93" s="167">
        <f>'Member Info'!B89</f>
        <v>0</v>
      </c>
      <c r="F93" s="244"/>
      <c r="G93" s="168" t="str">
        <f>IF(E93=0,"",
IF('Member Info'!$AM$19&lt;=$R$1,
SUMPRODUCT('Member Info'!L89+IF('Member Info'!H89&gt;'Member Info'!$AJ$12,'Member Info'!$AK$13,IF('Member Info'!H89&gt;'Member Info'!$AJ$11,'Member Info'!$AK$12,IF('Member Info'!H89&gt;'Member Info'!$AJ$10,'Member Info'!$AK$11,IF('Member Info'!H89&gt;'Member Info'!$AJ$9,'Member Info'!$AK$10,IF('Member Info'!H89&gt;'Member Info'!$AJ$8,'Member Info'!$AK$9,'Member Info'!$AK$8)))))),
SUMPRODUCT('Member Info'!L89+IF('Member Info'!H89&gt;'Member Info'!$AG$17,'Member Info'!$AH$18,IF('Member Info'!H89&gt;'Member Info'!$AG$16,'Member Info'!$AH$17,IF('Member Info'!H89&gt;'Member Info'!$AG$15,'Member Info'!$AH$16,IF('Member Info'!H89&gt;'Member Info'!$AG$14,'Member Info'!$AH$15,IF('Member Info'!H89&gt;'Member Info'!$AG$13,'Member Info'!$AH$14,IF('Member Info'!H89&gt;'Member Info'!$AG$12,'Member Info'!$AH$13,IF('Member Info'!H89&gt;'Member Info'!$AG$11,'Member Info'!$AH$12,IF('Member Info'!H89&gt;'Member Info'!$AG$10,'Member Info'!$AH$11,IF('Member Info'!H89&gt;'Member Info'!$AG$9,'Member Info'!$AH$10,IF('Member Info'!H89&gt;'Member Info'!$AG$8,'Member Info'!$AH$9,'Member Info'!$AH$8)))))))))))))</f>
        <v/>
      </c>
      <c r="H93" s="26"/>
      <c r="I93" s="26"/>
      <c r="J93" s="107" t="str">
        <f>IF(E93=0,"",IF('Member Info'!F89&gt;$S$1,CONCATENATE("Joined with practice on ", TEXT('Member Info'!F89, "DD/MM/YYYY")),IF('Member Info'!N89&lt;&gt;"",IF('Member Info'!N89&lt;$R$1,CONCATENATE("Left Scheme on ", TEXT('Member Info'!N89, "DD/MM/YYYY")),IF(ISERROR(G93),"Error Detected, No rate entered",IF(E93=0,"",IF(F93="","Error Detected, No Pensionable pay",IF(ISERROR(AB93)," Unknown Values entered.",IF(T93+U93&lt;1,"Acceptable",IF(R93+S93=200, "No Contributions Entered", IF(K93="","Error Detected, Choose reason&gt;",IF(X93="1",IF(T93=1,"Please Enter Deemed Pensionable Pay","Add Any Relevant Details Above"),"Please Give Details Above"))))))))),IF(ISERROR(G93),"Error Detected, No rate entered",IF(E93=0,"",IF(F93="","Error Detected, No Pensionable pay",IF(ISERROR(AB93)," Unknown Values entered.",IF(T93+U93&lt;1,"Acceptable",IF(R93+S93=200, "No Contributions Entered", IF(K93="","Error Detected, Choose reason&gt;",IF(X93="1",IF(T93=1,"Please Enter Deemed Pensionable Pay","Add relevant Details Above"),"Please give details Above")))))))))))</f>
        <v/>
      </c>
      <c r="K93" s="263"/>
      <c r="L93" s="93"/>
      <c r="M93" s="93" t="str">
        <f t="shared" si="4"/>
        <v/>
      </c>
      <c r="N93" s="96">
        <f t="shared" si="5"/>
        <v>0</v>
      </c>
      <c r="O93" s="96">
        <f t="shared" si="0"/>
        <v>0</v>
      </c>
      <c r="P93" s="220">
        <f>(ROUND((F93/100*'Member Info'!$W$2), 2))</f>
        <v>0</v>
      </c>
      <c r="Q93" s="220" t="e">
        <f t="shared" si="6"/>
        <v>#VALUE!</v>
      </c>
      <c r="R93" s="220" t="str">
        <f t="shared" si="7"/>
        <v/>
      </c>
      <c r="S93" s="229" t="str">
        <f t="shared" si="8"/>
        <v/>
      </c>
      <c r="T93" s="230" t="str">
        <f t="shared" si="9"/>
        <v/>
      </c>
      <c r="U93" s="230" t="str">
        <f t="shared" si="10"/>
        <v/>
      </c>
      <c r="V93" s="224">
        <f t="shared" si="11"/>
        <v>0</v>
      </c>
      <c r="W93" s="112">
        <f t="shared" si="12"/>
        <v>0</v>
      </c>
      <c r="X93" s="237" t="str">
        <f t="shared" si="1"/>
        <v/>
      </c>
      <c r="Y93" s="242" t="b">
        <f t="shared" si="2"/>
        <v>0</v>
      </c>
      <c r="Z93" s="237">
        <f t="shared" si="13"/>
        <v>0</v>
      </c>
      <c r="AA93" s="237">
        <f>IF('Member Info'!N89="",1,"")</f>
        <v>1</v>
      </c>
      <c r="AB93" s="245" t="e">
        <f t="shared" si="14"/>
        <v>#VALUE!</v>
      </c>
      <c r="AC93" s="132" t="str">
        <f t="shared" si="3"/>
        <v/>
      </c>
      <c r="AD93" s="126">
        <f t="shared" si="15"/>
        <v>1</v>
      </c>
      <c r="AE93" s="126" t="str">
        <f>IF('Member Info'!N89&lt;&gt;"",IF('Member Info'!N89&lt;=$R$1,1,0),"")</f>
        <v/>
      </c>
      <c r="AG93" s="126" t="b">
        <f t="shared" si="16"/>
        <v>0</v>
      </c>
      <c r="AH93" s="126">
        <f t="shared" si="17"/>
        <v>0</v>
      </c>
      <c r="AJ93" s="126">
        <f t="shared" si="18"/>
        <v>0</v>
      </c>
      <c r="AK93" s="126">
        <f>IF('Member Info'!F89&gt;$R$1,1,0)</f>
        <v>0</v>
      </c>
      <c r="AL93" s="126" t="b">
        <f>IF(ISERROR(R93),ERROR.TYPE(#REF!)=ERROR.TYPE(R93),FALSE)</f>
        <v>0</v>
      </c>
      <c r="AM93" s="126" t="b">
        <f>IF(ISERROR(S93),ERROR.TYPE(#REF!)=ERROR.TYPE(S93),FALSE)</f>
        <v>0</v>
      </c>
      <c r="AN93" s="126">
        <f>IF(OR('Member Info'!F89&gt;=$S$1,'Member Info'!N89&gt;=$R$1),1,0)</f>
        <v>0</v>
      </c>
    </row>
    <row r="94" spans="1:40" x14ac:dyDescent="0.25">
      <c r="A94" s="4">
        <v>62</v>
      </c>
      <c r="B94" s="166">
        <f>'Member Info'!D90</f>
        <v>0</v>
      </c>
      <c r="C94" s="166">
        <f>'Member Info'!E90</f>
        <v>0</v>
      </c>
      <c r="D94" s="166" t="str">
        <f>'Member Info'!G90</f>
        <v/>
      </c>
      <c r="E94" s="167">
        <f>'Member Info'!B90</f>
        <v>0</v>
      </c>
      <c r="F94" s="244"/>
      <c r="G94" s="168" t="str">
        <f>IF(E94=0,"",
IF('Member Info'!$AM$19&lt;=$R$1,
SUMPRODUCT('Member Info'!L90+IF('Member Info'!H90&gt;'Member Info'!$AJ$12,'Member Info'!$AK$13,IF('Member Info'!H90&gt;'Member Info'!$AJ$11,'Member Info'!$AK$12,IF('Member Info'!H90&gt;'Member Info'!$AJ$10,'Member Info'!$AK$11,IF('Member Info'!H90&gt;'Member Info'!$AJ$9,'Member Info'!$AK$10,IF('Member Info'!H90&gt;'Member Info'!$AJ$8,'Member Info'!$AK$9,'Member Info'!$AK$8)))))),
SUMPRODUCT('Member Info'!L90+IF('Member Info'!H90&gt;'Member Info'!$AG$17,'Member Info'!$AH$18,IF('Member Info'!H90&gt;'Member Info'!$AG$16,'Member Info'!$AH$17,IF('Member Info'!H90&gt;'Member Info'!$AG$15,'Member Info'!$AH$16,IF('Member Info'!H90&gt;'Member Info'!$AG$14,'Member Info'!$AH$15,IF('Member Info'!H90&gt;'Member Info'!$AG$13,'Member Info'!$AH$14,IF('Member Info'!H90&gt;'Member Info'!$AG$12,'Member Info'!$AH$13,IF('Member Info'!H90&gt;'Member Info'!$AG$11,'Member Info'!$AH$12,IF('Member Info'!H90&gt;'Member Info'!$AG$10,'Member Info'!$AH$11,IF('Member Info'!H90&gt;'Member Info'!$AG$9,'Member Info'!$AH$10,IF('Member Info'!H90&gt;'Member Info'!$AG$8,'Member Info'!$AH$9,'Member Info'!$AH$8)))))))))))))</f>
        <v/>
      </c>
      <c r="H94" s="26"/>
      <c r="I94" s="26"/>
      <c r="J94" s="107" t="str">
        <f>IF(E94=0,"",IF('Member Info'!F90&gt;$S$1,CONCATENATE("Joined with practice on ", TEXT('Member Info'!F90, "DD/MM/YYYY")),IF('Member Info'!N90&lt;&gt;"",IF('Member Info'!N90&lt;$R$1,CONCATENATE("Left Scheme on ", TEXT('Member Info'!N90, "DD/MM/YYYY")),IF(ISERROR(G94),"Error Detected, No rate entered",IF(E94=0,"",IF(F94="","Error Detected, No Pensionable pay",IF(ISERROR(AB94)," Unknown Values entered.",IF(T94+U94&lt;1,"Acceptable",IF(R94+S94=200, "No Contributions Entered", IF(K94="","Error Detected, Choose reason&gt;",IF(X94="1",IF(T94=1,"Please Enter Deemed Pensionable Pay","Add Any Relevant Details Above"),"Please Give Details Above"))))))))),IF(ISERROR(G94),"Error Detected, No rate entered",IF(E94=0,"",IF(F94="","Error Detected, No Pensionable pay",IF(ISERROR(AB94)," Unknown Values entered.",IF(T94+U94&lt;1,"Acceptable",IF(R94+S94=200, "No Contributions Entered", IF(K94="","Error Detected, Choose reason&gt;",IF(X94="1",IF(T94=1,"Please Enter Deemed Pensionable Pay","Add relevant Details Above"),"Please give details Above")))))))))))</f>
        <v/>
      </c>
      <c r="K94" s="263"/>
      <c r="L94" s="93"/>
      <c r="M94" s="93" t="str">
        <f t="shared" si="4"/>
        <v/>
      </c>
      <c r="N94" s="96">
        <f t="shared" si="5"/>
        <v>0</v>
      </c>
      <c r="O94" s="96">
        <f t="shared" si="0"/>
        <v>0</v>
      </c>
      <c r="P94" s="220">
        <f>(ROUND((F94/100*'Member Info'!$W$2), 2))</f>
        <v>0</v>
      </c>
      <c r="Q94" s="220" t="e">
        <f t="shared" si="6"/>
        <v>#VALUE!</v>
      </c>
      <c r="R94" s="220" t="str">
        <f t="shared" si="7"/>
        <v/>
      </c>
      <c r="S94" s="229" t="str">
        <f t="shared" si="8"/>
        <v/>
      </c>
      <c r="T94" s="230" t="str">
        <f t="shared" si="9"/>
        <v/>
      </c>
      <c r="U94" s="230" t="str">
        <f t="shared" si="10"/>
        <v/>
      </c>
      <c r="V94" s="224">
        <f t="shared" si="11"/>
        <v>0</v>
      </c>
      <c r="W94" s="112">
        <f t="shared" si="12"/>
        <v>0</v>
      </c>
      <c r="X94" s="237" t="str">
        <f t="shared" si="1"/>
        <v/>
      </c>
      <c r="Y94" s="242" t="b">
        <f t="shared" si="2"/>
        <v>0</v>
      </c>
      <c r="Z94" s="237">
        <f t="shared" si="13"/>
        <v>0</v>
      </c>
      <c r="AA94" s="237">
        <f>IF('Member Info'!N90="",1,"")</f>
        <v>1</v>
      </c>
      <c r="AB94" s="245" t="e">
        <f t="shared" si="14"/>
        <v>#VALUE!</v>
      </c>
      <c r="AC94" s="132" t="str">
        <f t="shared" si="3"/>
        <v/>
      </c>
      <c r="AD94" s="126">
        <f t="shared" si="15"/>
        <v>1</v>
      </c>
      <c r="AE94" s="126" t="str">
        <f>IF('Member Info'!N90&lt;&gt;"",IF('Member Info'!N90&lt;=$R$1,1,0),"")</f>
        <v/>
      </c>
      <c r="AG94" s="126" t="b">
        <f t="shared" si="16"/>
        <v>0</v>
      </c>
      <c r="AH94" s="126">
        <f t="shared" si="17"/>
        <v>0</v>
      </c>
      <c r="AJ94" s="126">
        <f t="shared" si="18"/>
        <v>0</v>
      </c>
      <c r="AK94" s="126">
        <f>IF('Member Info'!F90&gt;$R$1,1,0)</f>
        <v>0</v>
      </c>
      <c r="AL94" s="126" t="b">
        <f>IF(ISERROR(R94),ERROR.TYPE(#REF!)=ERROR.TYPE(R94),FALSE)</f>
        <v>0</v>
      </c>
      <c r="AM94" s="126" t="b">
        <f>IF(ISERROR(S94),ERROR.TYPE(#REF!)=ERROR.TYPE(S94),FALSE)</f>
        <v>0</v>
      </c>
      <c r="AN94" s="126">
        <f>IF(OR('Member Info'!F90&gt;=$S$1,'Member Info'!N90&gt;=$R$1),1,0)</f>
        <v>0</v>
      </c>
    </row>
    <row r="95" spans="1:40" x14ac:dyDescent="0.25">
      <c r="A95" s="4">
        <v>63</v>
      </c>
      <c r="B95" s="166">
        <f>'Member Info'!D91</f>
        <v>0</v>
      </c>
      <c r="C95" s="166">
        <f>'Member Info'!E91</f>
        <v>0</v>
      </c>
      <c r="D95" s="166" t="str">
        <f>'Member Info'!G91</f>
        <v/>
      </c>
      <c r="E95" s="167">
        <f>'Member Info'!B91</f>
        <v>0</v>
      </c>
      <c r="F95" s="244"/>
      <c r="G95" s="168" t="str">
        <f>IF(E95=0,"",
IF('Member Info'!$AM$19&lt;=$R$1,
SUMPRODUCT('Member Info'!L91+IF('Member Info'!H91&gt;'Member Info'!$AJ$12,'Member Info'!$AK$13,IF('Member Info'!H91&gt;'Member Info'!$AJ$11,'Member Info'!$AK$12,IF('Member Info'!H91&gt;'Member Info'!$AJ$10,'Member Info'!$AK$11,IF('Member Info'!H91&gt;'Member Info'!$AJ$9,'Member Info'!$AK$10,IF('Member Info'!H91&gt;'Member Info'!$AJ$8,'Member Info'!$AK$9,'Member Info'!$AK$8)))))),
SUMPRODUCT('Member Info'!L91+IF('Member Info'!H91&gt;'Member Info'!$AG$17,'Member Info'!$AH$18,IF('Member Info'!H91&gt;'Member Info'!$AG$16,'Member Info'!$AH$17,IF('Member Info'!H91&gt;'Member Info'!$AG$15,'Member Info'!$AH$16,IF('Member Info'!H91&gt;'Member Info'!$AG$14,'Member Info'!$AH$15,IF('Member Info'!H91&gt;'Member Info'!$AG$13,'Member Info'!$AH$14,IF('Member Info'!H91&gt;'Member Info'!$AG$12,'Member Info'!$AH$13,IF('Member Info'!H91&gt;'Member Info'!$AG$11,'Member Info'!$AH$12,IF('Member Info'!H91&gt;'Member Info'!$AG$10,'Member Info'!$AH$11,IF('Member Info'!H91&gt;'Member Info'!$AG$9,'Member Info'!$AH$10,IF('Member Info'!H91&gt;'Member Info'!$AG$8,'Member Info'!$AH$9,'Member Info'!$AH$8)))))))))))))</f>
        <v/>
      </c>
      <c r="H95" s="26"/>
      <c r="I95" s="26"/>
      <c r="J95" s="107" t="str">
        <f>IF(E95=0,"",IF('Member Info'!F91&gt;$S$1,CONCATENATE("Joined with practice on ", TEXT('Member Info'!F91, "DD/MM/YYYY")),IF('Member Info'!N91&lt;&gt;"",IF('Member Info'!N91&lt;$R$1,CONCATENATE("Left Scheme on ", TEXT('Member Info'!N91, "DD/MM/YYYY")),IF(ISERROR(G95),"Error Detected, No rate entered",IF(E95=0,"",IF(F95="","Error Detected, No Pensionable pay",IF(ISERROR(AB95)," Unknown Values entered.",IF(T95+U95&lt;1,"Acceptable",IF(R95+S95=200, "No Contributions Entered", IF(K95="","Error Detected, Choose reason&gt;",IF(X95="1",IF(T95=1,"Please Enter Deemed Pensionable Pay","Add Any Relevant Details Above"),"Please Give Details Above"))))))))),IF(ISERROR(G95),"Error Detected, No rate entered",IF(E95=0,"",IF(F95="","Error Detected, No Pensionable pay",IF(ISERROR(AB95)," Unknown Values entered.",IF(T95+U95&lt;1,"Acceptable",IF(R95+S95=200, "No Contributions Entered", IF(K95="","Error Detected, Choose reason&gt;",IF(X95="1",IF(T95=1,"Please Enter Deemed Pensionable Pay","Add relevant Details Above"),"Please give details Above")))))))))))</f>
        <v/>
      </c>
      <c r="K95" s="263"/>
      <c r="L95" s="93"/>
      <c r="M95" s="93" t="str">
        <f t="shared" si="4"/>
        <v/>
      </c>
      <c r="N95" s="96">
        <f t="shared" si="5"/>
        <v>0</v>
      </c>
      <c r="O95" s="96">
        <f t="shared" si="0"/>
        <v>0</v>
      </c>
      <c r="P95" s="220">
        <f>(ROUND((F95/100*'Member Info'!$W$2), 2))</f>
        <v>0</v>
      </c>
      <c r="Q95" s="220" t="e">
        <f t="shared" si="6"/>
        <v>#VALUE!</v>
      </c>
      <c r="R95" s="220" t="str">
        <f t="shared" si="7"/>
        <v/>
      </c>
      <c r="S95" s="229" t="str">
        <f t="shared" si="8"/>
        <v/>
      </c>
      <c r="T95" s="230" t="str">
        <f t="shared" si="9"/>
        <v/>
      </c>
      <c r="U95" s="230" t="str">
        <f t="shared" si="10"/>
        <v/>
      </c>
      <c r="V95" s="224">
        <f t="shared" si="11"/>
        <v>0</v>
      </c>
      <c r="W95" s="112">
        <f t="shared" si="12"/>
        <v>0</v>
      </c>
      <c r="X95" s="237" t="str">
        <f t="shared" si="1"/>
        <v/>
      </c>
      <c r="Y95" s="242" t="b">
        <f t="shared" si="2"/>
        <v>0</v>
      </c>
      <c r="Z95" s="237">
        <f t="shared" si="13"/>
        <v>0</v>
      </c>
      <c r="AA95" s="237">
        <f>IF('Member Info'!N91="",1,"")</f>
        <v>1</v>
      </c>
      <c r="AB95" s="245" t="e">
        <f t="shared" si="14"/>
        <v>#VALUE!</v>
      </c>
      <c r="AC95" s="132" t="str">
        <f t="shared" si="3"/>
        <v/>
      </c>
      <c r="AD95" s="126">
        <f t="shared" si="15"/>
        <v>1</v>
      </c>
      <c r="AE95" s="126" t="str">
        <f>IF('Member Info'!N91&lt;&gt;"",IF('Member Info'!N91&lt;=$R$1,1,0),"")</f>
        <v/>
      </c>
      <c r="AG95" s="126" t="b">
        <f t="shared" si="16"/>
        <v>0</v>
      </c>
      <c r="AH95" s="126">
        <f t="shared" si="17"/>
        <v>0</v>
      </c>
      <c r="AJ95" s="126">
        <f t="shared" si="18"/>
        <v>0</v>
      </c>
      <c r="AK95" s="126">
        <f>IF('Member Info'!F91&gt;$R$1,1,0)</f>
        <v>0</v>
      </c>
      <c r="AL95" s="126" t="b">
        <f>IF(ISERROR(R95),ERROR.TYPE(#REF!)=ERROR.TYPE(R95),FALSE)</f>
        <v>0</v>
      </c>
      <c r="AM95" s="126" t="b">
        <f>IF(ISERROR(S95),ERROR.TYPE(#REF!)=ERROR.TYPE(S95),FALSE)</f>
        <v>0</v>
      </c>
      <c r="AN95" s="126">
        <f>IF(OR('Member Info'!F91&gt;=$S$1,'Member Info'!N91&gt;=$R$1),1,0)</f>
        <v>0</v>
      </c>
    </row>
    <row r="96" spans="1:40" x14ac:dyDescent="0.25">
      <c r="A96" s="4">
        <v>64</v>
      </c>
      <c r="B96" s="166">
        <f>'Member Info'!D92</f>
        <v>0</v>
      </c>
      <c r="C96" s="166">
        <f>'Member Info'!E92</f>
        <v>0</v>
      </c>
      <c r="D96" s="166" t="str">
        <f>'Member Info'!G92</f>
        <v/>
      </c>
      <c r="E96" s="167">
        <f>'Member Info'!B92</f>
        <v>0</v>
      </c>
      <c r="F96" s="244"/>
      <c r="G96" s="168" t="str">
        <f>IF(E96=0,"",
IF('Member Info'!$AM$19&lt;=$R$1,
SUMPRODUCT('Member Info'!L92+IF('Member Info'!H92&gt;'Member Info'!$AJ$12,'Member Info'!$AK$13,IF('Member Info'!H92&gt;'Member Info'!$AJ$11,'Member Info'!$AK$12,IF('Member Info'!H92&gt;'Member Info'!$AJ$10,'Member Info'!$AK$11,IF('Member Info'!H92&gt;'Member Info'!$AJ$9,'Member Info'!$AK$10,IF('Member Info'!H92&gt;'Member Info'!$AJ$8,'Member Info'!$AK$9,'Member Info'!$AK$8)))))),
SUMPRODUCT('Member Info'!L92+IF('Member Info'!H92&gt;'Member Info'!$AG$17,'Member Info'!$AH$18,IF('Member Info'!H92&gt;'Member Info'!$AG$16,'Member Info'!$AH$17,IF('Member Info'!H92&gt;'Member Info'!$AG$15,'Member Info'!$AH$16,IF('Member Info'!H92&gt;'Member Info'!$AG$14,'Member Info'!$AH$15,IF('Member Info'!H92&gt;'Member Info'!$AG$13,'Member Info'!$AH$14,IF('Member Info'!H92&gt;'Member Info'!$AG$12,'Member Info'!$AH$13,IF('Member Info'!H92&gt;'Member Info'!$AG$11,'Member Info'!$AH$12,IF('Member Info'!H92&gt;'Member Info'!$AG$10,'Member Info'!$AH$11,IF('Member Info'!H92&gt;'Member Info'!$AG$9,'Member Info'!$AH$10,IF('Member Info'!H92&gt;'Member Info'!$AG$8,'Member Info'!$AH$9,'Member Info'!$AH$8)))))))))))))</f>
        <v/>
      </c>
      <c r="H96" s="26"/>
      <c r="I96" s="26"/>
      <c r="J96" s="107" t="str">
        <f>IF(E96=0,"",IF('Member Info'!F92&gt;$S$1,CONCATENATE("Joined with practice on ", TEXT('Member Info'!F92, "DD/MM/YYYY")),IF('Member Info'!N92&lt;&gt;"",IF('Member Info'!N92&lt;$R$1,CONCATENATE("Left Scheme on ", TEXT('Member Info'!N92, "DD/MM/YYYY")),IF(ISERROR(G96),"Error Detected, No rate entered",IF(E96=0,"",IF(F96="","Error Detected, No Pensionable pay",IF(ISERROR(AB96)," Unknown Values entered.",IF(T96+U96&lt;1,"Acceptable",IF(R96+S96=200, "No Contributions Entered", IF(K96="","Error Detected, Choose reason&gt;",IF(X96="1",IF(T96=1,"Please Enter Deemed Pensionable Pay","Add Any Relevant Details Above"),"Please Give Details Above"))))))))),IF(ISERROR(G96),"Error Detected, No rate entered",IF(E96=0,"",IF(F96="","Error Detected, No Pensionable pay",IF(ISERROR(AB96)," Unknown Values entered.",IF(T96+U96&lt;1,"Acceptable",IF(R96+S96=200, "No Contributions Entered", IF(K96="","Error Detected, Choose reason&gt;",IF(X96="1",IF(T96=1,"Please Enter Deemed Pensionable Pay","Add relevant Details Above"),"Please give details Above")))))))))))</f>
        <v/>
      </c>
      <c r="K96" s="263"/>
      <c r="L96" s="93"/>
      <c r="M96" s="93" t="str">
        <f t="shared" si="4"/>
        <v/>
      </c>
      <c r="N96" s="96">
        <f t="shared" si="5"/>
        <v>0</v>
      </c>
      <c r="O96" s="96">
        <f t="shared" si="0"/>
        <v>0</v>
      </c>
      <c r="P96" s="220">
        <f>(ROUND((F96/100*'Member Info'!$W$2), 2))</f>
        <v>0</v>
      </c>
      <c r="Q96" s="220" t="e">
        <f t="shared" si="6"/>
        <v>#VALUE!</v>
      </c>
      <c r="R96" s="220" t="str">
        <f t="shared" si="7"/>
        <v/>
      </c>
      <c r="S96" s="229" t="str">
        <f t="shared" si="8"/>
        <v/>
      </c>
      <c r="T96" s="230" t="str">
        <f t="shared" si="9"/>
        <v/>
      </c>
      <c r="U96" s="230" t="str">
        <f t="shared" si="10"/>
        <v/>
      </c>
      <c r="V96" s="224">
        <f t="shared" si="11"/>
        <v>0</v>
      </c>
      <c r="W96" s="112">
        <f t="shared" si="12"/>
        <v>0</v>
      </c>
      <c r="X96" s="237" t="str">
        <f t="shared" si="1"/>
        <v/>
      </c>
      <c r="Y96" s="242" t="b">
        <f t="shared" si="2"/>
        <v>0</v>
      </c>
      <c r="Z96" s="237">
        <f t="shared" si="13"/>
        <v>0</v>
      </c>
      <c r="AA96" s="237">
        <f>IF('Member Info'!N92="",1,"")</f>
        <v>1</v>
      </c>
      <c r="AB96" s="245" t="e">
        <f t="shared" si="14"/>
        <v>#VALUE!</v>
      </c>
      <c r="AC96" s="132" t="str">
        <f t="shared" si="3"/>
        <v/>
      </c>
      <c r="AD96" s="126">
        <f t="shared" si="15"/>
        <v>1</v>
      </c>
      <c r="AE96" s="126" t="str">
        <f>IF('Member Info'!N92&lt;&gt;"",IF('Member Info'!N92&lt;=$R$1,1,0),"")</f>
        <v/>
      </c>
      <c r="AG96" s="126" t="b">
        <f t="shared" si="16"/>
        <v>0</v>
      </c>
      <c r="AH96" s="126">
        <f t="shared" si="17"/>
        <v>0</v>
      </c>
      <c r="AJ96" s="126">
        <f t="shared" si="18"/>
        <v>0</v>
      </c>
      <c r="AK96" s="126">
        <f>IF('Member Info'!F92&gt;$R$1,1,0)</f>
        <v>0</v>
      </c>
      <c r="AL96" s="126" t="b">
        <f>IF(ISERROR(R96),ERROR.TYPE(#REF!)=ERROR.TYPE(R96),FALSE)</f>
        <v>0</v>
      </c>
      <c r="AM96" s="126" t="b">
        <f>IF(ISERROR(S96),ERROR.TYPE(#REF!)=ERROR.TYPE(S96),FALSE)</f>
        <v>0</v>
      </c>
      <c r="AN96" s="126">
        <f>IF(OR('Member Info'!F92&gt;=$S$1,'Member Info'!N92&gt;=$R$1),1,0)</f>
        <v>0</v>
      </c>
    </row>
    <row r="97" spans="1:40" x14ac:dyDescent="0.25">
      <c r="A97" s="4">
        <v>65</v>
      </c>
      <c r="B97" s="166">
        <f>'Member Info'!D93</f>
        <v>0</v>
      </c>
      <c r="C97" s="166">
        <f>'Member Info'!E93</f>
        <v>0</v>
      </c>
      <c r="D97" s="166" t="str">
        <f>'Member Info'!G93</f>
        <v/>
      </c>
      <c r="E97" s="167">
        <f>'Member Info'!B93</f>
        <v>0</v>
      </c>
      <c r="F97" s="244"/>
      <c r="G97" s="168" t="str">
        <f>IF(E97=0,"",
IF('Member Info'!$AM$19&lt;=$R$1,
SUMPRODUCT('Member Info'!L93+IF('Member Info'!H93&gt;'Member Info'!$AJ$12,'Member Info'!$AK$13,IF('Member Info'!H93&gt;'Member Info'!$AJ$11,'Member Info'!$AK$12,IF('Member Info'!H93&gt;'Member Info'!$AJ$10,'Member Info'!$AK$11,IF('Member Info'!H93&gt;'Member Info'!$AJ$9,'Member Info'!$AK$10,IF('Member Info'!H93&gt;'Member Info'!$AJ$8,'Member Info'!$AK$9,'Member Info'!$AK$8)))))),
SUMPRODUCT('Member Info'!L93+IF('Member Info'!H93&gt;'Member Info'!$AG$17,'Member Info'!$AH$18,IF('Member Info'!H93&gt;'Member Info'!$AG$16,'Member Info'!$AH$17,IF('Member Info'!H93&gt;'Member Info'!$AG$15,'Member Info'!$AH$16,IF('Member Info'!H93&gt;'Member Info'!$AG$14,'Member Info'!$AH$15,IF('Member Info'!H93&gt;'Member Info'!$AG$13,'Member Info'!$AH$14,IF('Member Info'!H93&gt;'Member Info'!$AG$12,'Member Info'!$AH$13,IF('Member Info'!H93&gt;'Member Info'!$AG$11,'Member Info'!$AH$12,IF('Member Info'!H93&gt;'Member Info'!$AG$10,'Member Info'!$AH$11,IF('Member Info'!H93&gt;'Member Info'!$AG$9,'Member Info'!$AH$10,IF('Member Info'!H93&gt;'Member Info'!$AG$8,'Member Info'!$AH$9,'Member Info'!$AH$8)))))))))))))</f>
        <v/>
      </c>
      <c r="H97" s="26"/>
      <c r="I97" s="26"/>
      <c r="J97" s="107" t="str">
        <f>IF(E97=0,"",IF('Member Info'!F93&gt;$S$1,CONCATENATE("Joined with practice on ", TEXT('Member Info'!F93, "DD/MM/YYYY")),IF('Member Info'!N93&lt;&gt;"",IF('Member Info'!N93&lt;$R$1,CONCATENATE("Left Scheme on ", TEXT('Member Info'!N93, "DD/MM/YYYY")),IF(ISERROR(G97),"Error Detected, No rate entered",IF(E97=0,"",IF(F97="","Error Detected, No Pensionable pay",IF(ISERROR(AB97)," Unknown Values entered.",IF(T97+U97&lt;1,"Acceptable",IF(R97+S97=200, "No Contributions Entered", IF(K97="","Error Detected, Choose reason&gt;",IF(X97="1",IF(T97=1,"Please Enter Deemed Pensionable Pay","Add Any Relevant Details Above"),"Please Give Details Above"))))))))),IF(ISERROR(G97),"Error Detected, No rate entered",IF(E97=0,"",IF(F97="","Error Detected, No Pensionable pay",IF(ISERROR(AB97)," Unknown Values entered.",IF(T97+U97&lt;1,"Acceptable",IF(R97+S97=200, "No Contributions Entered", IF(K97="","Error Detected, Choose reason&gt;",IF(X97="1",IF(T97=1,"Please Enter Deemed Pensionable Pay","Add relevant Details Above"),"Please give details Above")))))))))))</f>
        <v/>
      </c>
      <c r="K97" s="263"/>
      <c r="L97" s="93"/>
      <c r="M97" s="93" t="str">
        <f t="shared" si="4"/>
        <v/>
      </c>
      <c r="N97" s="96">
        <f t="shared" si="5"/>
        <v>0</v>
      </c>
      <c r="O97" s="96">
        <f t="shared" si="0"/>
        <v>0</v>
      </c>
      <c r="P97" s="220">
        <f>(ROUND((F97/100*'Member Info'!$W$2), 2))</f>
        <v>0</v>
      </c>
      <c r="Q97" s="220" t="e">
        <f t="shared" si="6"/>
        <v>#VALUE!</v>
      </c>
      <c r="R97" s="220" t="str">
        <f t="shared" si="7"/>
        <v/>
      </c>
      <c r="S97" s="229" t="str">
        <f t="shared" si="8"/>
        <v/>
      </c>
      <c r="T97" s="230" t="str">
        <f t="shared" si="9"/>
        <v/>
      </c>
      <c r="U97" s="230" t="str">
        <f t="shared" si="10"/>
        <v/>
      </c>
      <c r="V97" s="224">
        <f t="shared" si="11"/>
        <v>0</v>
      </c>
      <c r="W97" s="112">
        <f t="shared" si="12"/>
        <v>0</v>
      </c>
      <c r="X97" s="237" t="str">
        <f t="shared" si="1"/>
        <v/>
      </c>
      <c r="Y97" s="242" t="b">
        <f t="shared" si="2"/>
        <v>0</v>
      </c>
      <c r="Z97" s="237">
        <f t="shared" si="13"/>
        <v>0</v>
      </c>
      <c r="AA97" s="237">
        <f>IF('Member Info'!N93="",1,"")</f>
        <v>1</v>
      </c>
      <c r="AB97" s="245" t="e">
        <f t="shared" si="14"/>
        <v>#VALUE!</v>
      </c>
      <c r="AC97" s="132" t="str">
        <f t="shared" si="3"/>
        <v/>
      </c>
      <c r="AD97" s="126">
        <f t="shared" si="15"/>
        <v>1</v>
      </c>
      <c r="AE97" s="126" t="str">
        <f>IF('Member Info'!N93&lt;&gt;"",IF('Member Info'!N93&lt;=$R$1,1,0),"")</f>
        <v/>
      </c>
      <c r="AG97" s="126" t="b">
        <f t="shared" si="16"/>
        <v>0</v>
      </c>
      <c r="AH97" s="126">
        <f t="shared" si="17"/>
        <v>0</v>
      </c>
      <c r="AJ97" s="126">
        <f t="shared" si="18"/>
        <v>0</v>
      </c>
      <c r="AK97" s="126">
        <f>IF('Member Info'!F93&gt;$R$1,1,0)</f>
        <v>0</v>
      </c>
      <c r="AL97" s="126" t="b">
        <f>IF(ISERROR(R97),ERROR.TYPE(#REF!)=ERROR.TYPE(R97),FALSE)</f>
        <v>0</v>
      </c>
      <c r="AM97" s="126" t="b">
        <f>IF(ISERROR(S97),ERROR.TYPE(#REF!)=ERROR.TYPE(S97),FALSE)</f>
        <v>0</v>
      </c>
      <c r="AN97" s="126">
        <f>IF(OR('Member Info'!F93&gt;=$S$1,'Member Info'!N93&gt;=$R$1),1,0)</f>
        <v>0</v>
      </c>
    </row>
    <row r="98" spans="1:40" x14ac:dyDescent="0.25">
      <c r="A98" s="4">
        <v>66</v>
      </c>
      <c r="B98" s="166">
        <f>'Member Info'!D94</f>
        <v>0</v>
      </c>
      <c r="C98" s="166">
        <f>'Member Info'!E94</f>
        <v>0</v>
      </c>
      <c r="D98" s="166" t="str">
        <f>'Member Info'!G94</f>
        <v/>
      </c>
      <c r="E98" s="167">
        <f>'Member Info'!B94</f>
        <v>0</v>
      </c>
      <c r="F98" s="244"/>
      <c r="G98" s="168" t="str">
        <f>IF(E98=0,"",
IF('Member Info'!$AM$19&lt;=$R$1,
SUMPRODUCT('Member Info'!L94+IF('Member Info'!H94&gt;'Member Info'!$AJ$12,'Member Info'!$AK$13,IF('Member Info'!H94&gt;'Member Info'!$AJ$11,'Member Info'!$AK$12,IF('Member Info'!H94&gt;'Member Info'!$AJ$10,'Member Info'!$AK$11,IF('Member Info'!H94&gt;'Member Info'!$AJ$9,'Member Info'!$AK$10,IF('Member Info'!H94&gt;'Member Info'!$AJ$8,'Member Info'!$AK$9,'Member Info'!$AK$8)))))),
SUMPRODUCT('Member Info'!L94+IF('Member Info'!H94&gt;'Member Info'!$AG$17,'Member Info'!$AH$18,IF('Member Info'!H94&gt;'Member Info'!$AG$16,'Member Info'!$AH$17,IF('Member Info'!H94&gt;'Member Info'!$AG$15,'Member Info'!$AH$16,IF('Member Info'!H94&gt;'Member Info'!$AG$14,'Member Info'!$AH$15,IF('Member Info'!H94&gt;'Member Info'!$AG$13,'Member Info'!$AH$14,IF('Member Info'!H94&gt;'Member Info'!$AG$12,'Member Info'!$AH$13,IF('Member Info'!H94&gt;'Member Info'!$AG$11,'Member Info'!$AH$12,IF('Member Info'!H94&gt;'Member Info'!$AG$10,'Member Info'!$AH$11,IF('Member Info'!H94&gt;'Member Info'!$AG$9,'Member Info'!$AH$10,IF('Member Info'!H94&gt;'Member Info'!$AG$8,'Member Info'!$AH$9,'Member Info'!$AH$8)))))))))))))</f>
        <v/>
      </c>
      <c r="H98" s="26"/>
      <c r="I98" s="26"/>
      <c r="J98" s="107" t="str">
        <f>IF(E98=0,"",IF('Member Info'!F94&gt;$S$1,CONCATENATE("Joined with practice on ", TEXT('Member Info'!F94, "DD/MM/YYYY")),IF('Member Info'!N94&lt;&gt;"",IF('Member Info'!N94&lt;$R$1,CONCATENATE("Left Scheme on ", TEXT('Member Info'!N94, "DD/MM/YYYY")),IF(ISERROR(G98),"Error Detected, No rate entered",IF(E98=0,"",IF(F98="","Error Detected, No Pensionable pay",IF(ISERROR(AB98)," Unknown Values entered.",IF(T98+U98&lt;1,"Acceptable",IF(R98+S98=200, "No Contributions Entered", IF(K98="","Error Detected, Choose reason&gt;",IF(X98="1",IF(T98=1,"Please Enter Deemed Pensionable Pay","Add Any Relevant Details Above"),"Please Give Details Above"))))))))),IF(ISERROR(G98),"Error Detected, No rate entered",IF(E98=0,"",IF(F98="","Error Detected, No Pensionable pay",IF(ISERROR(AB98)," Unknown Values entered.",IF(T98+U98&lt;1,"Acceptable",IF(R98+S98=200, "No Contributions Entered", IF(K98="","Error Detected, Choose reason&gt;",IF(X98="1",IF(T98=1,"Please Enter Deemed Pensionable Pay","Add relevant Details Above"),"Please give details Above")))))))))))</f>
        <v/>
      </c>
      <c r="K98" s="263"/>
      <c r="L98" s="93"/>
      <c r="M98" s="93" t="str">
        <f t="shared" si="4"/>
        <v/>
      </c>
      <c r="N98" s="96">
        <f t="shared" si="5"/>
        <v>0</v>
      </c>
      <c r="O98" s="96">
        <f t="shared" si="5"/>
        <v>0</v>
      </c>
      <c r="P98" s="220">
        <f>(ROUND((F98/100*'Member Info'!$W$2), 2))</f>
        <v>0</v>
      </c>
      <c r="Q98" s="220" t="e">
        <f t="shared" si="6"/>
        <v>#VALUE!</v>
      </c>
      <c r="R98" s="220" t="str">
        <f t="shared" si="7"/>
        <v/>
      </c>
      <c r="S98" s="229" t="str">
        <f t="shared" si="8"/>
        <v/>
      </c>
      <c r="T98" s="230" t="str">
        <f t="shared" si="9"/>
        <v/>
      </c>
      <c r="U98" s="230" t="str">
        <f t="shared" si="10"/>
        <v/>
      </c>
      <c r="V98" s="224">
        <f t="shared" si="11"/>
        <v>0</v>
      </c>
      <c r="W98" s="112">
        <f t="shared" si="12"/>
        <v>0</v>
      </c>
      <c r="X98" s="237" t="str">
        <f t="shared" ref="X98:X161" si="19">IF(K98="SMP/Occupational Maternity","1",IF(K98="SSP/Occupational Sick pay","1",""))</f>
        <v/>
      </c>
      <c r="Y98" s="242" t="b">
        <f t="shared" ref="Y98:Y161" si="20">IF(OR(AL98=TRUE,AM98=TRUE),TRUE,FALSE)</f>
        <v>0</v>
      </c>
      <c r="Z98" s="237">
        <f t="shared" si="13"/>
        <v>0</v>
      </c>
      <c r="AA98" s="237">
        <f>IF('Member Info'!N94="",1,"")</f>
        <v>1</v>
      </c>
      <c r="AB98" s="245" t="e">
        <f t="shared" si="14"/>
        <v>#VALUE!</v>
      </c>
      <c r="AC98" s="132" t="str">
        <f t="shared" ref="AC98:AC161" si="21">IF(AN98=1,"",IF(W98=1,"",IF(AE98=1,"",IF(E98=0,"",IF(Z98=1,"",IF(J98="acceptable","",IF(R98+S98="0","",R98+S98)))))))</f>
        <v/>
      </c>
      <c r="AD98" s="126">
        <f t="shared" ref="AD98:AD161" si="22">SUM(Z98+AA98)</f>
        <v>1</v>
      </c>
      <c r="AE98" s="126" t="str">
        <f>IF('Member Info'!N94&lt;&gt;"",IF('Member Info'!N94&lt;=$R$1,1,0),"")</f>
        <v/>
      </c>
      <c r="AG98" s="126" t="b">
        <f t="shared" si="16"/>
        <v>0</v>
      </c>
      <c r="AH98" s="126">
        <f t="shared" si="17"/>
        <v>0</v>
      </c>
      <c r="AJ98" s="126">
        <f t="shared" si="18"/>
        <v>0</v>
      </c>
      <c r="AK98" s="126">
        <f>IF('Member Info'!F94&gt;$R$1,1,0)</f>
        <v>0</v>
      </c>
      <c r="AL98" s="126" t="b">
        <f>IF(ISERROR(R98),ERROR.TYPE(#REF!)=ERROR.TYPE(R98),FALSE)</f>
        <v>0</v>
      </c>
      <c r="AM98" s="126" t="b">
        <f>IF(ISERROR(S98),ERROR.TYPE(#REF!)=ERROR.TYPE(S98),FALSE)</f>
        <v>0</v>
      </c>
      <c r="AN98" s="126">
        <f>IF(OR('Member Info'!F94&gt;=$S$1,'Member Info'!N94&gt;=$R$1),1,0)</f>
        <v>0</v>
      </c>
    </row>
    <row r="99" spans="1:40" x14ac:dyDescent="0.25">
      <c r="A99" s="4">
        <v>67</v>
      </c>
      <c r="B99" s="166">
        <f>'Member Info'!D95</f>
        <v>0</v>
      </c>
      <c r="C99" s="166">
        <f>'Member Info'!E95</f>
        <v>0</v>
      </c>
      <c r="D99" s="166" t="str">
        <f>'Member Info'!G95</f>
        <v/>
      </c>
      <c r="E99" s="167">
        <f>'Member Info'!B95</f>
        <v>0</v>
      </c>
      <c r="F99" s="244"/>
      <c r="G99" s="168" t="str">
        <f>IF(E99=0,"",
IF('Member Info'!$AM$19&lt;=$R$1,
SUMPRODUCT('Member Info'!L95+IF('Member Info'!H95&gt;'Member Info'!$AJ$12,'Member Info'!$AK$13,IF('Member Info'!H95&gt;'Member Info'!$AJ$11,'Member Info'!$AK$12,IF('Member Info'!H95&gt;'Member Info'!$AJ$10,'Member Info'!$AK$11,IF('Member Info'!H95&gt;'Member Info'!$AJ$9,'Member Info'!$AK$10,IF('Member Info'!H95&gt;'Member Info'!$AJ$8,'Member Info'!$AK$9,'Member Info'!$AK$8)))))),
SUMPRODUCT('Member Info'!L95+IF('Member Info'!H95&gt;'Member Info'!$AG$17,'Member Info'!$AH$18,IF('Member Info'!H95&gt;'Member Info'!$AG$16,'Member Info'!$AH$17,IF('Member Info'!H95&gt;'Member Info'!$AG$15,'Member Info'!$AH$16,IF('Member Info'!H95&gt;'Member Info'!$AG$14,'Member Info'!$AH$15,IF('Member Info'!H95&gt;'Member Info'!$AG$13,'Member Info'!$AH$14,IF('Member Info'!H95&gt;'Member Info'!$AG$12,'Member Info'!$AH$13,IF('Member Info'!H95&gt;'Member Info'!$AG$11,'Member Info'!$AH$12,IF('Member Info'!H95&gt;'Member Info'!$AG$10,'Member Info'!$AH$11,IF('Member Info'!H95&gt;'Member Info'!$AG$9,'Member Info'!$AH$10,IF('Member Info'!H95&gt;'Member Info'!$AG$8,'Member Info'!$AH$9,'Member Info'!$AH$8)))))))))))))</f>
        <v/>
      </c>
      <c r="H99" s="26"/>
      <c r="I99" s="26"/>
      <c r="J99" s="107" t="str">
        <f>IF(E99=0,"",IF('Member Info'!F95&gt;$S$1,CONCATENATE("Joined with practice on ", TEXT('Member Info'!F95, "DD/MM/YYYY")),IF('Member Info'!N95&lt;&gt;"",IF('Member Info'!N95&lt;$R$1,CONCATENATE("Left Scheme on ", TEXT('Member Info'!N95, "DD/MM/YYYY")),IF(ISERROR(G99),"Error Detected, No rate entered",IF(E99=0,"",IF(F99="","Error Detected, No Pensionable pay",IF(ISERROR(AB99)," Unknown Values entered.",IF(T99+U99&lt;1,"Acceptable",IF(R99+S99=200, "No Contributions Entered", IF(K99="","Error Detected, Choose reason&gt;",IF(X99="1",IF(T99=1,"Please Enter Deemed Pensionable Pay","Add Any Relevant Details Above"),"Please Give Details Above"))))))))),IF(ISERROR(G99),"Error Detected, No rate entered",IF(E99=0,"",IF(F99="","Error Detected, No Pensionable pay",IF(ISERROR(AB99)," Unknown Values entered.",IF(T99+U99&lt;1,"Acceptable",IF(R99+S99=200, "No Contributions Entered", IF(K99="","Error Detected, Choose reason&gt;",IF(X99="1",IF(T99=1,"Please Enter Deemed Pensionable Pay","Add relevant Details Above"),"Please give details Above")))))))))))</f>
        <v/>
      </c>
      <c r="K99" s="263"/>
      <c r="L99" s="93"/>
      <c r="M99" s="93" t="str">
        <f t="shared" si="4"/>
        <v/>
      </c>
      <c r="N99" s="96">
        <f t="shared" ref="N99:O162" si="23">H99</f>
        <v>0</v>
      </c>
      <c r="O99" s="96">
        <f t="shared" si="23"/>
        <v>0</v>
      </c>
      <c r="P99" s="220">
        <f>(ROUND((F99/100*'Member Info'!$W$2), 2))</f>
        <v>0</v>
      </c>
      <c r="Q99" s="220" t="e">
        <f t="shared" si="6"/>
        <v>#VALUE!</v>
      </c>
      <c r="R99" s="220" t="str">
        <f t="shared" si="7"/>
        <v/>
      </c>
      <c r="S99" s="229" t="str">
        <f t="shared" si="8"/>
        <v/>
      </c>
      <c r="T99" s="230" t="str">
        <f t="shared" si="9"/>
        <v/>
      </c>
      <c r="U99" s="230" t="str">
        <f t="shared" si="10"/>
        <v/>
      </c>
      <c r="V99" s="224">
        <f t="shared" si="11"/>
        <v>0</v>
      </c>
      <c r="W99" s="112">
        <f t="shared" si="12"/>
        <v>0</v>
      </c>
      <c r="X99" s="237" t="str">
        <f t="shared" si="19"/>
        <v/>
      </c>
      <c r="Y99" s="242" t="b">
        <f t="shared" si="20"/>
        <v>0</v>
      </c>
      <c r="Z99" s="237">
        <f t="shared" si="13"/>
        <v>0</v>
      </c>
      <c r="AA99" s="237">
        <f>IF('Member Info'!N95="",1,"")</f>
        <v>1</v>
      </c>
      <c r="AB99" s="245" t="e">
        <f t="shared" si="14"/>
        <v>#VALUE!</v>
      </c>
      <c r="AC99" s="132" t="str">
        <f t="shared" si="21"/>
        <v/>
      </c>
      <c r="AD99" s="126">
        <f t="shared" si="22"/>
        <v>1</v>
      </c>
      <c r="AE99" s="126" t="str">
        <f>IF('Member Info'!N95&lt;&gt;"",IF('Member Info'!N95&lt;=$R$1,1,0),"")</f>
        <v/>
      </c>
      <c r="AG99" s="126" t="b">
        <f t="shared" si="16"/>
        <v>0</v>
      </c>
      <c r="AH99" s="126">
        <f t="shared" si="17"/>
        <v>0</v>
      </c>
      <c r="AJ99" s="126">
        <f t="shared" si="18"/>
        <v>0</v>
      </c>
      <c r="AK99" s="126">
        <f>IF('Member Info'!F95&gt;$R$1,1,0)</f>
        <v>0</v>
      </c>
      <c r="AL99" s="126" t="b">
        <f>IF(ISERROR(R99),ERROR.TYPE(#REF!)=ERROR.TYPE(R99),FALSE)</f>
        <v>0</v>
      </c>
      <c r="AM99" s="126" t="b">
        <f>IF(ISERROR(S99),ERROR.TYPE(#REF!)=ERROR.TYPE(S99),FALSE)</f>
        <v>0</v>
      </c>
      <c r="AN99" s="126">
        <f>IF(OR('Member Info'!F95&gt;=$S$1,'Member Info'!N95&gt;=$R$1),1,0)</f>
        <v>0</v>
      </c>
    </row>
    <row r="100" spans="1:40" x14ac:dyDescent="0.25">
      <c r="A100" s="4">
        <v>68</v>
      </c>
      <c r="B100" s="166">
        <f>'Member Info'!D96</f>
        <v>0</v>
      </c>
      <c r="C100" s="166">
        <f>'Member Info'!E96</f>
        <v>0</v>
      </c>
      <c r="D100" s="166" t="str">
        <f>'Member Info'!G96</f>
        <v/>
      </c>
      <c r="E100" s="167">
        <f>'Member Info'!B96</f>
        <v>0</v>
      </c>
      <c r="F100" s="244"/>
      <c r="G100" s="168" t="str">
        <f>IF(E100=0,"",
IF('Member Info'!$AM$19&lt;=$R$1,
SUMPRODUCT('Member Info'!L96+IF('Member Info'!H96&gt;'Member Info'!$AJ$12,'Member Info'!$AK$13,IF('Member Info'!H96&gt;'Member Info'!$AJ$11,'Member Info'!$AK$12,IF('Member Info'!H96&gt;'Member Info'!$AJ$10,'Member Info'!$AK$11,IF('Member Info'!H96&gt;'Member Info'!$AJ$9,'Member Info'!$AK$10,IF('Member Info'!H96&gt;'Member Info'!$AJ$8,'Member Info'!$AK$9,'Member Info'!$AK$8)))))),
SUMPRODUCT('Member Info'!L96+IF('Member Info'!H96&gt;'Member Info'!$AG$17,'Member Info'!$AH$18,IF('Member Info'!H96&gt;'Member Info'!$AG$16,'Member Info'!$AH$17,IF('Member Info'!H96&gt;'Member Info'!$AG$15,'Member Info'!$AH$16,IF('Member Info'!H96&gt;'Member Info'!$AG$14,'Member Info'!$AH$15,IF('Member Info'!H96&gt;'Member Info'!$AG$13,'Member Info'!$AH$14,IF('Member Info'!H96&gt;'Member Info'!$AG$12,'Member Info'!$AH$13,IF('Member Info'!H96&gt;'Member Info'!$AG$11,'Member Info'!$AH$12,IF('Member Info'!H96&gt;'Member Info'!$AG$10,'Member Info'!$AH$11,IF('Member Info'!H96&gt;'Member Info'!$AG$9,'Member Info'!$AH$10,IF('Member Info'!H96&gt;'Member Info'!$AG$8,'Member Info'!$AH$9,'Member Info'!$AH$8)))))))))))))</f>
        <v/>
      </c>
      <c r="H100" s="26"/>
      <c r="I100" s="26"/>
      <c r="J100" s="107" t="str">
        <f>IF(E100=0,"",IF('Member Info'!F96&gt;$S$1,CONCATENATE("Joined with practice on ", TEXT('Member Info'!F96, "DD/MM/YYYY")),IF('Member Info'!N96&lt;&gt;"",IF('Member Info'!N96&lt;$R$1,CONCATENATE("Left Scheme on ", TEXT('Member Info'!N96, "DD/MM/YYYY")),IF(ISERROR(G100),"Error Detected, No rate entered",IF(E100=0,"",IF(F100="","Error Detected, No Pensionable pay",IF(ISERROR(AB100)," Unknown Values entered.",IF(T100+U100&lt;1,"Acceptable",IF(R100+S100=200, "No Contributions Entered", IF(K100="","Error Detected, Choose reason&gt;",IF(X100="1",IF(T100=1,"Please Enter Deemed Pensionable Pay","Add Any Relevant Details Above"),"Please Give Details Above"))))))))),IF(ISERROR(G100),"Error Detected, No rate entered",IF(E100=0,"",IF(F100="","Error Detected, No Pensionable pay",IF(ISERROR(AB100)," Unknown Values entered.",IF(T100+U100&lt;1,"Acceptable",IF(R100+S100=200, "No Contributions Entered", IF(K100="","Error Detected, Choose reason&gt;",IF(X100="1",IF(T100=1,"Please Enter Deemed Pensionable Pay","Add relevant Details Above"),"Please give details Above")))))))))))</f>
        <v/>
      </c>
      <c r="K100" s="263"/>
      <c r="L100" s="93"/>
      <c r="M100" s="93" t="str">
        <f t="shared" ref="M100:M163" si="24">IF(E100=0,"",IF(ISERROR((F100+H100+I100)),0,IF((F100+H100+I100)&lt;1,0,1)))</f>
        <v/>
      </c>
      <c r="N100" s="96">
        <f t="shared" si="23"/>
        <v>0</v>
      </c>
      <c r="O100" s="96">
        <f t="shared" si="23"/>
        <v>0</v>
      </c>
      <c r="P100" s="220">
        <f>(ROUND((F100/100*'Member Info'!$W$2), 2))</f>
        <v>0</v>
      </c>
      <c r="Q100" s="220" t="e">
        <f t="shared" si="6"/>
        <v>#VALUE!</v>
      </c>
      <c r="R100" s="220" t="str">
        <f t="shared" si="7"/>
        <v/>
      </c>
      <c r="S100" s="229" t="str">
        <f t="shared" si="8"/>
        <v/>
      </c>
      <c r="T100" s="230" t="str">
        <f t="shared" si="9"/>
        <v/>
      </c>
      <c r="U100" s="230" t="str">
        <f t="shared" si="10"/>
        <v/>
      </c>
      <c r="V100" s="224">
        <f t="shared" si="11"/>
        <v>0</v>
      </c>
      <c r="W100" s="112">
        <f t="shared" si="12"/>
        <v>0</v>
      </c>
      <c r="X100" s="237" t="str">
        <f t="shared" si="19"/>
        <v/>
      </c>
      <c r="Y100" s="242" t="b">
        <f t="shared" si="20"/>
        <v>0</v>
      </c>
      <c r="Z100" s="237">
        <f t="shared" si="13"/>
        <v>0</v>
      </c>
      <c r="AA100" s="237">
        <f>IF('Member Info'!N96="",1,"")</f>
        <v>1</v>
      </c>
      <c r="AB100" s="245" t="e">
        <f t="shared" si="14"/>
        <v>#VALUE!</v>
      </c>
      <c r="AC100" s="132" t="str">
        <f t="shared" si="21"/>
        <v/>
      </c>
      <c r="AD100" s="126">
        <f t="shared" si="22"/>
        <v>1</v>
      </c>
      <c r="AE100" s="126" t="str">
        <f>IF('Member Info'!N96&lt;&gt;"",IF('Member Info'!N96&lt;=$R$1,1,0),"")</f>
        <v/>
      </c>
      <c r="AG100" s="126" t="b">
        <f t="shared" si="16"/>
        <v>0</v>
      </c>
      <c r="AH100" s="126">
        <f t="shared" si="17"/>
        <v>0</v>
      </c>
      <c r="AJ100" s="126">
        <f t="shared" si="18"/>
        <v>0</v>
      </c>
      <c r="AK100" s="126">
        <f>IF('Member Info'!F96&gt;$R$1,1,0)</f>
        <v>0</v>
      </c>
      <c r="AL100" s="126" t="b">
        <f>IF(ISERROR(R100),ERROR.TYPE(#REF!)=ERROR.TYPE(R100),FALSE)</f>
        <v>0</v>
      </c>
      <c r="AM100" s="126" t="b">
        <f>IF(ISERROR(S100),ERROR.TYPE(#REF!)=ERROR.TYPE(S100),FALSE)</f>
        <v>0</v>
      </c>
      <c r="AN100" s="126">
        <f>IF(OR('Member Info'!F96&gt;=$S$1,'Member Info'!N96&gt;=$R$1),1,0)</f>
        <v>0</v>
      </c>
    </row>
    <row r="101" spans="1:40" x14ac:dyDescent="0.25">
      <c r="A101" s="4">
        <v>69</v>
      </c>
      <c r="B101" s="166">
        <f>'Member Info'!D97</f>
        <v>0</v>
      </c>
      <c r="C101" s="166">
        <f>'Member Info'!E97</f>
        <v>0</v>
      </c>
      <c r="D101" s="166" t="str">
        <f>'Member Info'!G97</f>
        <v/>
      </c>
      <c r="E101" s="167">
        <f>'Member Info'!B97</f>
        <v>0</v>
      </c>
      <c r="F101" s="244"/>
      <c r="G101" s="168" t="str">
        <f>IF(E101=0,"",
IF('Member Info'!$AM$19&lt;=$R$1,
SUMPRODUCT('Member Info'!L97+IF('Member Info'!H97&gt;'Member Info'!$AJ$12,'Member Info'!$AK$13,IF('Member Info'!H97&gt;'Member Info'!$AJ$11,'Member Info'!$AK$12,IF('Member Info'!H97&gt;'Member Info'!$AJ$10,'Member Info'!$AK$11,IF('Member Info'!H97&gt;'Member Info'!$AJ$9,'Member Info'!$AK$10,IF('Member Info'!H97&gt;'Member Info'!$AJ$8,'Member Info'!$AK$9,'Member Info'!$AK$8)))))),
SUMPRODUCT('Member Info'!L97+IF('Member Info'!H97&gt;'Member Info'!$AG$17,'Member Info'!$AH$18,IF('Member Info'!H97&gt;'Member Info'!$AG$16,'Member Info'!$AH$17,IF('Member Info'!H97&gt;'Member Info'!$AG$15,'Member Info'!$AH$16,IF('Member Info'!H97&gt;'Member Info'!$AG$14,'Member Info'!$AH$15,IF('Member Info'!H97&gt;'Member Info'!$AG$13,'Member Info'!$AH$14,IF('Member Info'!H97&gt;'Member Info'!$AG$12,'Member Info'!$AH$13,IF('Member Info'!H97&gt;'Member Info'!$AG$11,'Member Info'!$AH$12,IF('Member Info'!H97&gt;'Member Info'!$AG$10,'Member Info'!$AH$11,IF('Member Info'!H97&gt;'Member Info'!$AG$9,'Member Info'!$AH$10,IF('Member Info'!H97&gt;'Member Info'!$AG$8,'Member Info'!$AH$9,'Member Info'!$AH$8)))))))))))))</f>
        <v/>
      </c>
      <c r="H101" s="26"/>
      <c r="I101" s="26"/>
      <c r="J101" s="107" t="str">
        <f>IF(E101=0,"",IF('Member Info'!F97&gt;$S$1,CONCATENATE("Joined with practice on ", TEXT('Member Info'!F97, "DD/MM/YYYY")),IF('Member Info'!N97&lt;&gt;"",IF('Member Info'!N97&lt;$R$1,CONCATENATE("Left Scheme on ", TEXT('Member Info'!N97, "DD/MM/YYYY")),IF(ISERROR(G101),"Error Detected, No rate entered",IF(E101=0,"",IF(F101="","Error Detected, No Pensionable pay",IF(ISERROR(AB101)," Unknown Values entered.",IF(T101+U101&lt;1,"Acceptable",IF(R101+S101=200, "No Contributions Entered", IF(K101="","Error Detected, Choose reason&gt;",IF(X101="1",IF(T101=1,"Please Enter Deemed Pensionable Pay","Add Any Relevant Details Above"),"Please Give Details Above"))))))))),IF(ISERROR(G101),"Error Detected, No rate entered",IF(E101=0,"",IF(F101="","Error Detected, No Pensionable pay",IF(ISERROR(AB101)," Unknown Values entered.",IF(T101+U101&lt;1,"Acceptable",IF(R101+S101=200, "No Contributions Entered", IF(K101="","Error Detected, Choose reason&gt;",IF(X101="1",IF(T101=1,"Please Enter Deemed Pensionable Pay","Add relevant Details Above"),"Please give details Above")))))))))))</f>
        <v/>
      </c>
      <c r="K101" s="263"/>
      <c r="L101" s="93"/>
      <c r="M101" s="93" t="str">
        <f t="shared" si="24"/>
        <v/>
      </c>
      <c r="N101" s="96">
        <f t="shared" si="23"/>
        <v>0</v>
      </c>
      <c r="O101" s="96">
        <f t="shared" si="23"/>
        <v>0</v>
      </c>
      <c r="P101" s="220">
        <f>(ROUND((F101/100*'Member Info'!$W$2), 2))</f>
        <v>0</v>
      </c>
      <c r="Q101" s="220" t="e">
        <f t="shared" ref="Q101:Q164" si="25">ROUND((F101/100*G101),2)</f>
        <v>#VALUE!</v>
      </c>
      <c r="R101" s="220" t="str">
        <f t="shared" ref="R101:R164" si="26">IF(E101=0,"",(100-(N101/P101*100)))</f>
        <v/>
      </c>
      <c r="S101" s="229" t="str">
        <f t="shared" ref="S101:S164" si="27">IF(E101=0,"",(100-(O101/Q101*100)))</f>
        <v/>
      </c>
      <c r="T101" s="230" t="str">
        <f t="shared" ref="T101:T164" si="28">IF(E101=0,"",IF(R101&gt;$R$16,1,IF(R101&lt;-$R$16,1,0)))</f>
        <v/>
      </c>
      <c r="U101" s="230" t="str">
        <f t="shared" ref="U101:U164" si="29">IF(E101=0,"",IF(G101=0,1,IF(S101&gt;$R$16,1,IF(S101&lt;-$R$16,1,0))))</f>
        <v/>
      </c>
      <c r="V101" s="224">
        <f t="shared" ref="V101:V164" si="30">IF(E101=0,0,IF(F101="",1,0))</f>
        <v>0</v>
      </c>
      <c r="W101" s="112">
        <f t="shared" ref="W101:W164" si="31">IF(E101=0,0,IF(K101="",0,1))</f>
        <v>0</v>
      </c>
      <c r="X101" s="237" t="str">
        <f t="shared" si="19"/>
        <v/>
      </c>
      <c r="Y101" s="242" t="b">
        <f t="shared" si="20"/>
        <v>0</v>
      </c>
      <c r="Z101" s="237">
        <f t="shared" ref="Z101:Z164" si="32">IF(K101="left scheme/Employment", 1,0)</f>
        <v>0</v>
      </c>
      <c r="AA101" s="237">
        <f>IF('Member Info'!N97="",1,"")</f>
        <v>1</v>
      </c>
      <c r="AB101" s="245" t="e">
        <f t="shared" ref="AB101:AB164" si="33">(R101+S101)</f>
        <v>#VALUE!</v>
      </c>
      <c r="AC101" s="132" t="str">
        <f t="shared" si="21"/>
        <v/>
      </c>
      <c r="AD101" s="126">
        <f t="shared" si="22"/>
        <v>1</v>
      </c>
      <c r="AE101" s="126" t="str">
        <f>IF('Member Info'!N97&lt;&gt;"",IF('Member Info'!N97&lt;=$R$1,1,0),"")</f>
        <v/>
      </c>
      <c r="AG101" s="126" t="b">
        <f t="shared" ref="AG101:AG164" si="34">OR(K101="maternity",K101="SSP")</f>
        <v>0</v>
      </c>
      <c r="AH101" s="126">
        <f t="shared" ref="AH101:AH164" si="35">IF(AG101=TRUE,1,0)</f>
        <v>0</v>
      </c>
      <c r="AJ101" s="126">
        <f t="shared" ref="AJ101:AJ164" si="36">IF(J101="Please Enter Deemed Pensionable Pay",1,0)</f>
        <v>0</v>
      </c>
      <c r="AK101" s="126">
        <f>IF('Member Info'!F97&gt;$R$1,1,0)</f>
        <v>0</v>
      </c>
      <c r="AL101" s="126" t="b">
        <f>IF(ISERROR(R101),ERROR.TYPE(#REF!)=ERROR.TYPE(R101),FALSE)</f>
        <v>0</v>
      </c>
      <c r="AM101" s="126" t="b">
        <f>IF(ISERROR(S101),ERROR.TYPE(#REF!)=ERROR.TYPE(S101),FALSE)</f>
        <v>0</v>
      </c>
      <c r="AN101" s="126">
        <f>IF(OR('Member Info'!F97&gt;=$S$1,'Member Info'!N97&gt;=$R$1),1,0)</f>
        <v>0</v>
      </c>
    </row>
    <row r="102" spans="1:40" x14ac:dyDescent="0.25">
      <c r="A102" s="4">
        <v>70</v>
      </c>
      <c r="B102" s="166">
        <f>'Member Info'!D98</f>
        <v>0</v>
      </c>
      <c r="C102" s="166">
        <f>'Member Info'!E98</f>
        <v>0</v>
      </c>
      <c r="D102" s="166" t="str">
        <f>'Member Info'!G98</f>
        <v/>
      </c>
      <c r="E102" s="167">
        <f>'Member Info'!B98</f>
        <v>0</v>
      </c>
      <c r="F102" s="244"/>
      <c r="G102" s="168" t="str">
        <f>IF(E102=0,"",
IF('Member Info'!$AM$19&lt;=$R$1,
SUMPRODUCT('Member Info'!L98+IF('Member Info'!H98&gt;'Member Info'!$AJ$12,'Member Info'!$AK$13,IF('Member Info'!H98&gt;'Member Info'!$AJ$11,'Member Info'!$AK$12,IF('Member Info'!H98&gt;'Member Info'!$AJ$10,'Member Info'!$AK$11,IF('Member Info'!H98&gt;'Member Info'!$AJ$9,'Member Info'!$AK$10,IF('Member Info'!H98&gt;'Member Info'!$AJ$8,'Member Info'!$AK$9,'Member Info'!$AK$8)))))),
SUMPRODUCT('Member Info'!L98+IF('Member Info'!H98&gt;'Member Info'!$AG$17,'Member Info'!$AH$18,IF('Member Info'!H98&gt;'Member Info'!$AG$16,'Member Info'!$AH$17,IF('Member Info'!H98&gt;'Member Info'!$AG$15,'Member Info'!$AH$16,IF('Member Info'!H98&gt;'Member Info'!$AG$14,'Member Info'!$AH$15,IF('Member Info'!H98&gt;'Member Info'!$AG$13,'Member Info'!$AH$14,IF('Member Info'!H98&gt;'Member Info'!$AG$12,'Member Info'!$AH$13,IF('Member Info'!H98&gt;'Member Info'!$AG$11,'Member Info'!$AH$12,IF('Member Info'!H98&gt;'Member Info'!$AG$10,'Member Info'!$AH$11,IF('Member Info'!H98&gt;'Member Info'!$AG$9,'Member Info'!$AH$10,IF('Member Info'!H98&gt;'Member Info'!$AG$8,'Member Info'!$AH$9,'Member Info'!$AH$8)))))))))))))</f>
        <v/>
      </c>
      <c r="H102" s="26"/>
      <c r="I102" s="26"/>
      <c r="J102" s="107" t="str">
        <f>IF(E102=0,"",IF('Member Info'!F98&gt;$S$1,CONCATENATE("Joined with practice on ", TEXT('Member Info'!F98, "DD/MM/YYYY")),IF('Member Info'!N98&lt;&gt;"",IF('Member Info'!N98&lt;$R$1,CONCATENATE("Left Scheme on ", TEXT('Member Info'!N98, "DD/MM/YYYY")),IF(ISERROR(G102),"Error Detected, No rate entered",IF(E102=0,"",IF(F102="","Error Detected, No Pensionable pay",IF(ISERROR(AB102)," Unknown Values entered.",IF(T102+U102&lt;1,"Acceptable",IF(R102+S102=200, "No Contributions Entered", IF(K102="","Error Detected, Choose reason&gt;",IF(X102="1",IF(T102=1,"Please Enter Deemed Pensionable Pay","Add Any Relevant Details Above"),"Please Give Details Above"))))))))),IF(ISERROR(G102),"Error Detected, No rate entered",IF(E102=0,"",IF(F102="","Error Detected, No Pensionable pay",IF(ISERROR(AB102)," Unknown Values entered.",IF(T102+U102&lt;1,"Acceptable",IF(R102+S102=200, "No Contributions Entered", IF(K102="","Error Detected, Choose reason&gt;",IF(X102="1",IF(T102=1,"Please Enter Deemed Pensionable Pay","Add relevant Details Above"),"Please give details Above")))))))))))</f>
        <v/>
      </c>
      <c r="K102" s="263"/>
      <c r="L102" s="93"/>
      <c r="M102" s="93" t="str">
        <f t="shared" si="24"/>
        <v/>
      </c>
      <c r="N102" s="96">
        <f t="shared" si="23"/>
        <v>0</v>
      </c>
      <c r="O102" s="96">
        <f t="shared" si="23"/>
        <v>0</v>
      </c>
      <c r="P102" s="220">
        <f>(ROUND((F102/100*'Member Info'!$W$2), 2))</f>
        <v>0</v>
      </c>
      <c r="Q102" s="220" t="e">
        <f t="shared" si="25"/>
        <v>#VALUE!</v>
      </c>
      <c r="R102" s="220" t="str">
        <f t="shared" si="26"/>
        <v/>
      </c>
      <c r="S102" s="229" t="str">
        <f t="shared" si="27"/>
        <v/>
      </c>
      <c r="T102" s="230" t="str">
        <f t="shared" si="28"/>
        <v/>
      </c>
      <c r="U102" s="230" t="str">
        <f t="shared" si="29"/>
        <v/>
      </c>
      <c r="V102" s="224">
        <f t="shared" si="30"/>
        <v>0</v>
      </c>
      <c r="W102" s="112">
        <f t="shared" si="31"/>
        <v>0</v>
      </c>
      <c r="X102" s="237" t="str">
        <f t="shared" si="19"/>
        <v/>
      </c>
      <c r="Y102" s="242" t="b">
        <f t="shared" si="20"/>
        <v>0</v>
      </c>
      <c r="Z102" s="237">
        <f t="shared" si="32"/>
        <v>0</v>
      </c>
      <c r="AA102" s="237">
        <f>IF('Member Info'!N98="",1,"")</f>
        <v>1</v>
      </c>
      <c r="AB102" s="245" t="e">
        <f t="shared" si="33"/>
        <v>#VALUE!</v>
      </c>
      <c r="AC102" s="132" t="str">
        <f t="shared" si="21"/>
        <v/>
      </c>
      <c r="AD102" s="126">
        <f t="shared" si="22"/>
        <v>1</v>
      </c>
      <c r="AE102" s="126" t="str">
        <f>IF('Member Info'!N98&lt;&gt;"",IF('Member Info'!N98&lt;=$R$1,1,0),"")</f>
        <v/>
      </c>
      <c r="AG102" s="126" t="b">
        <f t="shared" si="34"/>
        <v>0</v>
      </c>
      <c r="AH102" s="126">
        <f t="shared" si="35"/>
        <v>0</v>
      </c>
      <c r="AJ102" s="126">
        <f t="shared" si="36"/>
        <v>0</v>
      </c>
      <c r="AK102" s="126">
        <f>IF('Member Info'!F98&gt;$R$1,1,0)</f>
        <v>0</v>
      </c>
      <c r="AL102" s="126" t="b">
        <f>IF(ISERROR(R102),ERROR.TYPE(#REF!)=ERROR.TYPE(R102),FALSE)</f>
        <v>0</v>
      </c>
      <c r="AM102" s="126" t="b">
        <f>IF(ISERROR(S102),ERROR.TYPE(#REF!)=ERROR.TYPE(S102),FALSE)</f>
        <v>0</v>
      </c>
      <c r="AN102" s="126">
        <f>IF(OR('Member Info'!F98&gt;=$S$1,'Member Info'!N98&gt;=$R$1),1,0)</f>
        <v>0</v>
      </c>
    </row>
    <row r="103" spans="1:40" x14ac:dyDescent="0.25">
      <c r="A103" s="4">
        <v>71</v>
      </c>
      <c r="B103" s="166">
        <f>'Member Info'!D99</f>
        <v>0</v>
      </c>
      <c r="C103" s="166">
        <f>'Member Info'!E99</f>
        <v>0</v>
      </c>
      <c r="D103" s="166" t="str">
        <f>'Member Info'!G99</f>
        <v/>
      </c>
      <c r="E103" s="167">
        <f>'Member Info'!B99</f>
        <v>0</v>
      </c>
      <c r="F103" s="244"/>
      <c r="G103" s="168" t="str">
        <f>IF(E103=0,"",
IF('Member Info'!$AM$19&lt;=$R$1,
SUMPRODUCT('Member Info'!L99+IF('Member Info'!H99&gt;'Member Info'!$AJ$12,'Member Info'!$AK$13,IF('Member Info'!H99&gt;'Member Info'!$AJ$11,'Member Info'!$AK$12,IF('Member Info'!H99&gt;'Member Info'!$AJ$10,'Member Info'!$AK$11,IF('Member Info'!H99&gt;'Member Info'!$AJ$9,'Member Info'!$AK$10,IF('Member Info'!H99&gt;'Member Info'!$AJ$8,'Member Info'!$AK$9,'Member Info'!$AK$8)))))),
SUMPRODUCT('Member Info'!L99+IF('Member Info'!H99&gt;'Member Info'!$AG$17,'Member Info'!$AH$18,IF('Member Info'!H99&gt;'Member Info'!$AG$16,'Member Info'!$AH$17,IF('Member Info'!H99&gt;'Member Info'!$AG$15,'Member Info'!$AH$16,IF('Member Info'!H99&gt;'Member Info'!$AG$14,'Member Info'!$AH$15,IF('Member Info'!H99&gt;'Member Info'!$AG$13,'Member Info'!$AH$14,IF('Member Info'!H99&gt;'Member Info'!$AG$12,'Member Info'!$AH$13,IF('Member Info'!H99&gt;'Member Info'!$AG$11,'Member Info'!$AH$12,IF('Member Info'!H99&gt;'Member Info'!$AG$10,'Member Info'!$AH$11,IF('Member Info'!H99&gt;'Member Info'!$AG$9,'Member Info'!$AH$10,IF('Member Info'!H99&gt;'Member Info'!$AG$8,'Member Info'!$AH$9,'Member Info'!$AH$8)))))))))))))</f>
        <v/>
      </c>
      <c r="H103" s="26"/>
      <c r="I103" s="26"/>
      <c r="J103" s="107" t="str">
        <f>IF(E103=0,"",IF('Member Info'!F99&gt;$S$1,CONCATENATE("Joined with practice on ", TEXT('Member Info'!F99, "DD/MM/YYYY")),IF('Member Info'!N99&lt;&gt;"",IF('Member Info'!N99&lt;$R$1,CONCATENATE("Left Scheme on ", TEXT('Member Info'!N99, "DD/MM/YYYY")),IF(ISERROR(G103),"Error Detected, No rate entered",IF(E103=0,"",IF(F103="","Error Detected, No Pensionable pay",IF(ISERROR(AB103)," Unknown Values entered.",IF(T103+U103&lt;1,"Acceptable",IF(R103+S103=200, "No Contributions Entered", IF(K103="","Error Detected, Choose reason&gt;",IF(X103="1",IF(T103=1,"Please Enter Deemed Pensionable Pay","Add Any Relevant Details Above"),"Please Give Details Above"))))))))),IF(ISERROR(G103),"Error Detected, No rate entered",IF(E103=0,"",IF(F103="","Error Detected, No Pensionable pay",IF(ISERROR(AB103)," Unknown Values entered.",IF(T103+U103&lt;1,"Acceptable",IF(R103+S103=200, "No Contributions Entered", IF(K103="","Error Detected, Choose reason&gt;",IF(X103="1",IF(T103=1,"Please Enter Deemed Pensionable Pay","Add relevant Details Above"),"Please give details Above")))))))))))</f>
        <v/>
      </c>
      <c r="K103" s="263"/>
      <c r="L103" s="93"/>
      <c r="M103" s="93" t="str">
        <f t="shared" si="24"/>
        <v/>
      </c>
      <c r="N103" s="96">
        <f t="shared" si="23"/>
        <v>0</v>
      </c>
      <c r="O103" s="96">
        <f t="shared" si="23"/>
        <v>0</v>
      </c>
      <c r="P103" s="220">
        <f>(ROUND((F103/100*'Member Info'!$W$2), 2))</f>
        <v>0</v>
      </c>
      <c r="Q103" s="220" t="e">
        <f t="shared" si="25"/>
        <v>#VALUE!</v>
      </c>
      <c r="R103" s="220" t="str">
        <f t="shared" si="26"/>
        <v/>
      </c>
      <c r="S103" s="229" t="str">
        <f t="shared" si="27"/>
        <v/>
      </c>
      <c r="T103" s="230" t="str">
        <f t="shared" si="28"/>
        <v/>
      </c>
      <c r="U103" s="230" t="str">
        <f t="shared" si="29"/>
        <v/>
      </c>
      <c r="V103" s="224">
        <f t="shared" si="30"/>
        <v>0</v>
      </c>
      <c r="W103" s="112">
        <f t="shared" si="31"/>
        <v>0</v>
      </c>
      <c r="X103" s="237" t="str">
        <f t="shared" si="19"/>
        <v/>
      </c>
      <c r="Y103" s="242" t="b">
        <f t="shared" si="20"/>
        <v>0</v>
      </c>
      <c r="Z103" s="237">
        <f t="shared" si="32"/>
        <v>0</v>
      </c>
      <c r="AA103" s="237">
        <f>IF('Member Info'!N99="",1,"")</f>
        <v>1</v>
      </c>
      <c r="AB103" s="245" t="e">
        <f t="shared" si="33"/>
        <v>#VALUE!</v>
      </c>
      <c r="AC103" s="132" t="str">
        <f t="shared" si="21"/>
        <v/>
      </c>
      <c r="AD103" s="126">
        <f t="shared" si="22"/>
        <v>1</v>
      </c>
      <c r="AE103" s="126" t="str">
        <f>IF('Member Info'!N99&lt;&gt;"",IF('Member Info'!N99&lt;=$R$1,1,0),"")</f>
        <v/>
      </c>
      <c r="AG103" s="126" t="b">
        <f t="shared" si="34"/>
        <v>0</v>
      </c>
      <c r="AH103" s="126">
        <f t="shared" si="35"/>
        <v>0</v>
      </c>
      <c r="AJ103" s="126">
        <f t="shared" si="36"/>
        <v>0</v>
      </c>
      <c r="AK103" s="126">
        <f>IF('Member Info'!F99&gt;$R$1,1,0)</f>
        <v>0</v>
      </c>
      <c r="AL103" s="126" t="b">
        <f>IF(ISERROR(R103),ERROR.TYPE(#REF!)=ERROR.TYPE(R103),FALSE)</f>
        <v>0</v>
      </c>
      <c r="AM103" s="126" t="b">
        <f>IF(ISERROR(S103),ERROR.TYPE(#REF!)=ERROR.TYPE(S103),FALSE)</f>
        <v>0</v>
      </c>
      <c r="AN103" s="126">
        <f>IF(OR('Member Info'!F99&gt;=$S$1,'Member Info'!N99&gt;=$R$1),1,0)</f>
        <v>0</v>
      </c>
    </row>
    <row r="104" spans="1:40" x14ac:dyDescent="0.25">
      <c r="A104" s="4">
        <v>72</v>
      </c>
      <c r="B104" s="166">
        <f>'Member Info'!D100</f>
        <v>0</v>
      </c>
      <c r="C104" s="166">
        <f>'Member Info'!E100</f>
        <v>0</v>
      </c>
      <c r="D104" s="166" t="str">
        <f>'Member Info'!G100</f>
        <v/>
      </c>
      <c r="E104" s="167">
        <f>'Member Info'!B100</f>
        <v>0</v>
      </c>
      <c r="F104" s="244"/>
      <c r="G104" s="168" t="str">
        <f>IF(E104=0,"",
IF('Member Info'!$AM$19&lt;=$R$1,
SUMPRODUCT('Member Info'!L100+IF('Member Info'!H100&gt;'Member Info'!$AJ$12,'Member Info'!$AK$13,IF('Member Info'!H100&gt;'Member Info'!$AJ$11,'Member Info'!$AK$12,IF('Member Info'!H100&gt;'Member Info'!$AJ$10,'Member Info'!$AK$11,IF('Member Info'!H100&gt;'Member Info'!$AJ$9,'Member Info'!$AK$10,IF('Member Info'!H100&gt;'Member Info'!$AJ$8,'Member Info'!$AK$9,'Member Info'!$AK$8)))))),
SUMPRODUCT('Member Info'!L100+IF('Member Info'!H100&gt;'Member Info'!$AG$17,'Member Info'!$AH$18,IF('Member Info'!H100&gt;'Member Info'!$AG$16,'Member Info'!$AH$17,IF('Member Info'!H100&gt;'Member Info'!$AG$15,'Member Info'!$AH$16,IF('Member Info'!H100&gt;'Member Info'!$AG$14,'Member Info'!$AH$15,IF('Member Info'!H100&gt;'Member Info'!$AG$13,'Member Info'!$AH$14,IF('Member Info'!H100&gt;'Member Info'!$AG$12,'Member Info'!$AH$13,IF('Member Info'!H100&gt;'Member Info'!$AG$11,'Member Info'!$AH$12,IF('Member Info'!H100&gt;'Member Info'!$AG$10,'Member Info'!$AH$11,IF('Member Info'!H100&gt;'Member Info'!$AG$9,'Member Info'!$AH$10,IF('Member Info'!H100&gt;'Member Info'!$AG$8,'Member Info'!$AH$9,'Member Info'!$AH$8)))))))))))))</f>
        <v/>
      </c>
      <c r="H104" s="26"/>
      <c r="I104" s="26"/>
      <c r="J104" s="107" t="str">
        <f>IF(E104=0,"",IF('Member Info'!F100&gt;$S$1,CONCATENATE("Joined with practice on ", TEXT('Member Info'!F100, "DD/MM/YYYY")),IF('Member Info'!N100&lt;&gt;"",IF('Member Info'!N100&lt;$R$1,CONCATENATE("Left Scheme on ", TEXT('Member Info'!N100, "DD/MM/YYYY")),IF(ISERROR(G104),"Error Detected, No rate entered",IF(E104=0,"",IF(F104="","Error Detected, No Pensionable pay",IF(ISERROR(AB104)," Unknown Values entered.",IF(T104+U104&lt;1,"Acceptable",IF(R104+S104=200, "No Contributions Entered", IF(K104="","Error Detected, Choose reason&gt;",IF(X104="1",IF(T104=1,"Please Enter Deemed Pensionable Pay","Add Any Relevant Details Above"),"Please Give Details Above"))))))))),IF(ISERROR(G104),"Error Detected, No rate entered",IF(E104=0,"",IF(F104="","Error Detected, No Pensionable pay",IF(ISERROR(AB104)," Unknown Values entered.",IF(T104+U104&lt;1,"Acceptable",IF(R104+S104=200, "No Contributions Entered", IF(K104="","Error Detected, Choose reason&gt;",IF(X104="1",IF(T104=1,"Please Enter Deemed Pensionable Pay","Add relevant Details Above"),"Please give details Above")))))))))))</f>
        <v/>
      </c>
      <c r="K104" s="263"/>
      <c r="L104" s="93"/>
      <c r="M104" s="93" t="str">
        <f t="shared" si="24"/>
        <v/>
      </c>
      <c r="N104" s="96">
        <f t="shared" si="23"/>
        <v>0</v>
      </c>
      <c r="O104" s="96">
        <f t="shared" si="23"/>
        <v>0</v>
      </c>
      <c r="P104" s="220">
        <f>(ROUND((F104/100*'Member Info'!$W$2), 2))</f>
        <v>0</v>
      </c>
      <c r="Q104" s="220" t="e">
        <f t="shared" si="25"/>
        <v>#VALUE!</v>
      </c>
      <c r="R104" s="220" t="str">
        <f t="shared" si="26"/>
        <v/>
      </c>
      <c r="S104" s="229" t="str">
        <f t="shared" si="27"/>
        <v/>
      </c>
      <c r="T104" s="230" t="str">
        <f t="shared" si="28"/>
        <v/>
      </c>
      <c r="U104" s="230" t="str">
        <f t="shared" si="29"/>
        <v/>
      </c>
      <c r="V104" s="224">
        <f t="shared" si="30"/>
        <v>0</v>
      </c>
      <c r="W104" s="112">
        <f t="shared" si="31"/>
        <v>0</v>
      </c>
      <c r="X104" s="237" t="str">
        <f t="shared" si="19"/>
        <v/>
      </c>
      <c r="Y104" s="242" t="b">
        <f t="shared" si="20"/>
        <v>0</v>
      </c>
      <c r="Z104" s="237">
        <f t="shared" si="32"/>
        <v>0</v>
      </c>
      <c r="AA104" s="237">
        <f>IF('Member Info'!N100="",1,"")</f>
        <v>1</v>
      </c>
      <c r="AB104" s="245" t="e">
        <f t="shared" si="33"/>
        <v>#VALUE!</v>
      </c>
      <c r="AC104" s="132" t="str">
        <f t="shared" si="21"/>
        <v/>
      </c>
      <c r="AD104" s="126">
        <f t="shared" si="22"/>
        <v>1</v>
      </c>
      <c r="AE104" s="126" t="str">
        <f>IF('Member Info'!N100&lt;&gt;"",IF('Member Info'!N100&lt;=$R$1,1,0),"")</f>
        <v/>
      </c>
      <c r="AG104" s="126" t="b">
        <f t="shared" si="34"/>
        <v>0</v>
      </c>
      <c r="AH104" s="126">
        <f t="shared" si="35"/>
        <v>0</v>
      </c>
      <c r="AJ104" s="126">
        <f t="shared" si="36"/>
        <v>0</v>
      </c>
      <c r="AK104" s="126">
        <f>IF('Member Info'!F100&gt;$R$1,1,0)</f>
        <v>0</v>
      </c>
      <c r="AL104" s="126" t="b">
        <f>IF(ISERROR(R104),ERROR.TYPE(#REF!)=ERROR.TYPE(R104),FALSE)</f>
        <v>0</v>
      </c>
      <c r="AM104" s="126" t="b">
        <f>IF(ISERROR(S104),ERROR.TYPE(#REF!)=ERROR.TYPE(S104),FALSE)</f>
        <v>0</v>
      </c>
      <c r="AN104" s="126">
        <f>IF(OR('Member Info'!F100&gt;=$S$1,'Member Info'!N100&gt;=$R$1),1,0)</f>
        <v>0</v>
      </c>
    </row>
    <row r="105" spans="1:40" x14ac:dyDescent="0.25">
      <c r="A105" s="4">
        <v>73</v>
      </c>
      <c r="B105" s="166">
        <f>'Member Info'!D101</f>
        <v>0</v>
      </c>
      <c r="C105" s="166">
        <f>'Member Info'!E101</f>
        <v>0</v>
      </c>
      <c r="D105" s="166" t="str">
        <f>'Member Info'!G101</f>
        <v/>
      </c>
      <c r="E105" s="167">
        <f>'Member Info'!B101</f>
        <v>0</v>
      </c>
      <c r="F105" s="244"/>
      <c r="G105" s="168" t="str">
        <f>IF(E105=0,"",
IF('Member Info'!$AM$19&lt;=$R$1,
SUMPRODUCT('Member Info'!L101+IF('Member Info'!H101&gt;'Member Info'!$AJ$12,'Member Info'!$AK$13,IF('Member Info'!H101&gt;'Member Info'!$AJ$11,'Member Info'!$AK$12,IF('Member Info'!H101&gt;'Member Info'!$AJ$10,'Member Info'!$AK$11,IF('Member Info'!H101&gt;'Member Info'!$AJ$9,'Member Info'!$AK$10,IF('Member Info'!H101&gt;'Member Info'!$AJ$8,'Member Info'!$AK$9,'Member Info'!$AK$8)))))),
SUMPRODUCT('Member Info'!L101+IF('Member Info'!H101&gt;'Member Info'!$AG$17,'Member Info'!$AH$18,IF('Member Info'!H101&gt;'Member Info'!$AG$16,'Member Info'!$AH$17,IF('Member Info'!H101&gt;'Member Info'!$AG$15,'Member Info'!$AH$16,IF('Member Info'!H101&gt;'Member Info'!$AG$14,'Member Info'!$AH$15,IF('Member Info'!H101&gt;'Member Info'!$AG$13,'Member Info'!$AH$14,IF('Member Info'!H101&gt;'Member Info'!$AG$12,'Member Info'!$AH$13,IF('Member Info'!H101&gt;'Member Info'!$AG$11,'Member Info'!$AH$12,IF('Member Info'!H101&gt;'Member Info'!$AG$10,'Member Info'!$AH$11,IF('Member Info'!H101&gt;'Member Info'!$AG$9,'Member Info'!$AH$10,IF('Member Info'!H101&gt;'Member Info'!$AG$8,'Member Info'!$AH$9,'Member Info'!$AH$8)))))))))))))</f>
        <v/>
      </c>
      <c r="H105" s="26"/>
      <c r="I105" s="26"/>
      <c r="J105" s="107" t="str">
        <f>IF(E105=0,"",IF('Member Info'!F101&gt;$S$1,CONCATENATE("Joined with practice on ", TEXT('Member Info'!F101, "DD/MM/YYYY")),IF('Member Info'!N101&lt;&gt;"",IF('Member Info'!N101&lt;$R$1,CONCATENATE("Left Scheme on ", TEXT('Member Info'!N101, "DD/MM/YYYY")),IF(ISERROR(G105),"Error Detected, No rate entered",IF(E105=0,"",IF(F105="","Error Detected, No Pensionable pay",IF(ISERROR(AB105)," Unknown Values entered.",IF(T105+U105&lt;1,"Acceptable",IF(R105+S105=200, "No Contributions Entered", IF(K105="","Error Detected, Choose reason&gt;",IF(X105="1",IF(T105=1,"Please Enter Deemed Pensionable Pay","Add Any Relevant Details Above"),"Please Give Details Above"))))))))),IF(ISERROR(G105),"Error Detected, No rate entered",IF(E105=0,"",IF(F105="","Error Detected, No Pensionable pay",IF(ISERROR(AB105)," Unknown Values entered.",IF(T105+U105&lt;1,"Acceptable",IF(R105+S105=200, "No Contributions Entered", IF(K105="","Error Detected, Choose reason&gt;",IF(X105="1",IF(T105=1,"Please Enter Deemed Pensionable Pay","Add relevant Details Above"),"Please give details Above")))))))))))</f>
        <v/>
      </c>
      <c r="K105" s="263"/>
      <c r="L105" s="93"/>
      <c r="M105" s="93" t="str">
        <f t="shared" si="24"/>
        <v/>
      </c>
      <c r="N105" s="96">
        <f t="shared" si="23"/>
        <v>0</v>
      </c>
      <c r="O105" s="96">
        <f t="shared" si="23"/>
        <v>0</v>
      </c>
      <c r="P105" s="220">
        <f>(ROUND((F105/100*'Member Info'!$W$2), 2))</f>
        <v>0</v>
      </c>
      <c r="Q105" s="220" t="e">
        <f t="shared" si="25"/>
        <v>#VALUE!</v>
      </c>
      <c r="R105" s="220" t="str">
        <f t="shared" si="26"/>
        <v/>
      </c>
      <c r="S105" s="229" t="str">
        <f t="shared" si="27"/>
        <v/>
      </c>
      <c r="T105" s="230" t="str">
        <f t="shared" si="28"/>
        <v/>
      </c>
      <c r="U105" s="230" t="str">
        <f t="shared" si="29"/>
        <v/>
      </c>
      <c r="V105" s="224">
        <f t="shared" si="30"/>
        <v>0</v>
      </c>
      <c r="W105" s="112">
        <f t="shared" si="31"/>
        <v>0</v>
      </c>
      <c r="X105" s="237" t="str">
        <f t="shared" si="19"/>
        <v/>
      </c>
      <c r="Y105" s="242" t="b">
        <f t="shared" si="20"/>
        <v>0</v>
      </c>
      <c r="Z105" s="237">
        <f t="shared" si="32"/>
        <v>0</v>
      </c>
      <c r="AA105" s="237">
        <f>IF('Member Info'!N101="",1,"")</f>
        <v>1</v>
      </c>
      <c r="AB105" s="245" t="e">
        <f t="shared" si="33"/>
        <v>#VALUE!</v>
      </c>
      <c r="AC105" s="132" t="str">
        <f t="shared" si="21"/>
        <v/>
      </c>
      <c r="AD105" s="126">
        <f t="shared" si="22"/>
        <v>1</v>
      </c>
      <c r="AE105" s="126" t="str">
        <f>IF('Member Info'!N101&lt;&gt;"",IF('Member Info'!N101&lt;=$R$1,1,0),"")</f>
        <v/>
      </c>
      <c r="AG105" s="126" t="b">
        <f t="shared" si="34"/>
        <v>0</v>
      </c>
      <c r="AH105" s="126">
        <f t="shared" si="35"/>
        <v>0</v>
      </c>
      <c r="AJ105" s="126">
        <f t="shared" si="36"/>
        <v>0</v>
      </c>
      <c r="AK105" s="126">
        <f>IF('Member Info'!F101&gt;$R$1,1,0)</f>
        <v>0</v>
      </c>
      <c r="AL105" s="126" t="b">
        <f>IF(ISERROR(R105),ERROR.TYPE(#REF!)=ERROR.TYPE(R105),FALSE)</f>
        <v>0</v>
      </c>
      <c r="AM105" s="126" t="b">
        <f>IF(ISERROR(S105),ERROR.TYPE(#REF!)=ERROR.TYPE(S105),FALSE)</f>
        <v>0</v>
      </c>
      <c r="AN105" s="126">
        <f>IF(OR('Member Info'!F101&gt;=$S$1,'Member Info'!N101&gt;=$R$1),1,0)</f>
        <v>0</v>
      </c>
    </row>
    <row r="106" spans="1:40" x14ac:dyDescent="0.25">
      <c r="A106" s="4">
        <v>74</v>
      </c>
      <c r="B106" s="166">
        <f>'Member Info'!D102</f>
        <v>0</v>
      </c>
      <c r="C106" s="166">
        <f>'Member Info'!E102</f>
        <v>0</v>
      </c>
      <c r="D106" s="166" t="str">
        <f>'Member Info'!G102</f>
        <v/>
      </c>
      <c r="E106" s="167">
        <f>'Member Info'!B102</f>
        <v>0</v>
      </c>
      <c r="F106" s="244"/>
      <c r="G106" s="168" t="str">
        <f>IF(E106=0,"",
IF('Member Info'!$AM$19&lt;=$R$1,
SUMPRODUCT('Member Info'!L102+IF('Member Info'!H102&gt;'Member Info'!$AJ$12,'Member Info'!$AK$13,IF('Member Info'!H102&gt;'Member Info'!$AJ$11,'Member Info'!$AK$12,IF('Member Info'!H102&gt;'Member Info'!$AJ$10,'Member Info'!$AK$11,IF('Member Info'!H102&gt;'Member Info'!$AJ$9,'Member Info'!$AK$10,IF('Member Info'!H102&gt;'Member Info'!$AJ$8,'Member Info'!$AK$9,'Member Info'!$AK$8)))))),
SUMPRODUCT('Member Info'!L102+IF('Member Info'!H102&gt;'Member Info'!$AG$17,'Member Info'!$AH$18,IF('Member Info'!H102&gt;'Member Info'!$AG$16,'Member Info'!$AH$17,IF('Member Info'!H102&gt;'Member Info'!$AG$15,'Member Info'!$AH$16,IF('Member Info'!H102&gt;'Member Info'!$AG$14,'Member Info'!$AH$15,IF('Member Info'!H102&gt;'Member Info'!$AG$13,'Member Info'!$AH$14,IF('Member Info'!H102&gt;'Member Info'!$AG$12,'Member Info'!$AH$13,IF('Member Info'!H102&gt;'Member Info'!$AG$11,'Member Info'!$AH$12,IF('Member Info'!H102&gt;'Member Info'!$AG$10,'Member Info'!$AH$11,IF('Member Info'!H102&gt;'Member Info'!$AG$9,'Member Info'!$AH$10,IF('Member Info'!H102&gt;'Member Info'!$AG$8,'Member Info'!$AH$9,'Member Info'!$AH$8)))))))))))))</f>
        <v/>
      </c>
      <c r="H106" s="26"/>
      <c r="I106" s="26"/>
      <c r="J106" s="107" t="str">
        <f>IF(E106=0,"",IF('Member Info'!F102&gt;$S$1,CONCATENATE("Joined with practice on ", TEXT('Member Info'!F102, "DD/MM/YYYY")),IF('Member Info'!N102&lt;&gt;"",IF('Member Info'!N102&lt;$R$1,CONCATENATE("Left Scheme on ", TEXT('Member Info'!N102, "DD/MM/YYYY")),IF(ISERROR(G106),"Error Detected, No rate entered",IF(E106=0,"",IF(F106="","Error Detected, No Pensionable pay",IF(ISERROR(AB106)," Unknown Values entered.",IF(T106+U106&lt;1,"Acceptable",IF(R106+S106=200, "No Contributions Entered", IF(K106="","Error Detected, Choose reason&gt;",IF(X106="1",IF(T106=1,"Please Enter Deemed Pensionable Pay","Add Any Relevant Details Above"),"Please Give Details Above"))))))))),IF(ISERROR(G106),"Error Detected, No rate entered",IF(E106=0,"",IF(F106="","Error Detected, No Pensionable pay",IF(ISERROR(AB106)," Unknown Values entered.",IF(T106+U106&lt;1,"Acceptable",IF(R106+S106=200, "No Contributions Entered", IF(K106="","Error Detected, Choose reason&gt;",IF(X106="1",IF(T106=1,"Please Enter Deemed Pensionable Pay","Add relevant Details Above"),"Please give details Above")))))))))))</f>
        <v/>
      </c>
      <c r="K106" s="263"/>
      <c r="L106" s="93"/>
      <c r="M106" s="93" t="str">
        <f t="shared" si="24"/>
        <v/>
      </c>
      <c r="N106" s="96">
        <f t="shared" si="23"/>
        <v>0</v>
      </c>
      <c r="O106" s="96">
        <f t="shared" si="23"/>
        <v>0</v>
      </c>
      <c r="P106" s="220">
        <f>(ROUND((F106/100*'Member Info'!$W$2), 2))</f>
        <v>0</v>
      </c>
      <c r="Q106" s="220" t="e">
        <f t="shared" si="25"/>
        <v>#VALUE!</v>
      </c>
      <c r="R106" s="220" t="str">
        <f t="shared" si="26"/>
        <v/>
      </c>
      <c r="S106" s="229" t="str">
        <f t="shared" si="27"/>
        <v/>
      </c>
      <c r="T106" s="230" t="str">
        <f t="shared" si="28"/>
        <v/>
      </c>
      <c r="U106" s="230" t="str">
        <f t="shared" si="29"/>
        <v/>
      </c>
      <c r="V106" s="224">
        <f t="shared" si="30"/>
        <v>0</v>
      </c>
      <c r="W106" s="112">
        <f t="shared" si="31"/>
        <v>0</v>
      </c>
      <c r="X106" s="237" t="str">
        <f t="shared" si="19"/>
        <v/>
      </c>
      <c r="Y106" s="242" t="b">
        <f t="shared" si="20"/>
        <v>0</v>
      </c>
      <c r="Z106" s="237">
        <f t="shared" si="32"/>
        <v>0</v>
      </c>
      <c r="AA106" s="237">
        <f>IF('Member Info'!N102="",1,"")</f>
        <v>1</v>
      </c>
      <c r="AB106" s="245" t="e">
        <f t="shared" si="33"/>
        <v>#VALUE!</v>
      </c>
      <c r="AC106" s="132" t="str">
        <f t="shared" si="21"/>
        <v/>
      </c>
      <c r="AD106" s="126">
        <f t="shared" si="22"/>
        <v>1</v>
      </c>
      <c r="AE106" s="126" t="str">
        <f>IF('Member Info'!N102&lt;&gt;"",IF('Member Info'!N102&lt;=$R$1,1,0),"")</f>
        <v/>
      </c>
      <c r="AG106" s="126" t="b">
        <f t="shared" si="34"/>
        <v>0</v>
      </c>
      <c r="AH106" s="126">
        <f t="shared" si="35"/>
        <v>0</v>
      </c>
      <c r="AJ106" s="126">
        <f t="shared" si="36"/>
        <v>0</v>
      </c>
      <c r="AK106" s="126">
        <f>IF('Member Info'!F102&gt;$R$1,1,0)</f>
        <v>0</v>
      </c>
      <c r="AL106" s="126" t="b">
        <f>IF(ISERROR(R106),ERROR.TYPE(#REF!)=ERROR.TYPE(R106),FALSE)</f>
        <v>0</v>
      </c>
      <c r="AM106" s="126" t="b">
        <f>IF(ISERROR(S106),ERROR.TYPE(#REF!)=ERROR.TYPE(S106),FALSE)</f>
        <v>0</v>
      </c>
      <c r="AN106" s="126">
        <f>IF(OR('Member Info'!F102&gt;=$S$1,'Member Info'!N102&gt;=$R$1),1,0)</f>
        <v>0</v>
      </c>
    </row>
    <row r="107" spans="1:40" x14ac:dyDescent="0.25">
      <c r="A107" s="4">
        <v>75</v>
      </c>
      <c r="B107" s="166">
        <f>'Member Info'!D103</f>
        <v>0</v>
      </c>
      <c r="C107" s="166">
        <f>'Member Info'!E103</f>
        <v>0</v>
      </c>
      <c r="D107" s="166" t="str">
        <f>'Member Info'!G103</f>
        <v/>
      </c>
      <c r="E107" s="167">
        <f>'Member Info'!B103</f>
        <v>0</v>
      </c>
      <c r="F107" s="244"/>
      <c r="G107" s="168" t="str">
        <f>IF(E107=0,"",
IF('Member Info'!$AM$19&lt;=$R$1,
SUMPRODUCT('Member Info'!L103+IF('Member Info'!H103&gt;'Member Info'!$AJ$12,'Member Info'!$AK$13,IF('Member Info'!H103&gt;'Member Info'!$AJ$11,'Member Info'!$AK$12,IF('Member Info'!H103&gt;'Member Info'!$AJ$10,'Member Info'!$AK$11,IF('Member Info'!H103&gt;'Member Info'!$AJ$9,'Member Info'!$AK$10,IF('Member Info'!H103&gt;'Member Info'!$AJ$8,'Member Info'!$AK$9,'Member Info'!$AK$8)))))),
SUMPRODUCT('Member Info'!L103+IF('Member Info'!H103&gt;'Member Info'!$AG$17,'Member Info'!$AH$18,IF('Member Info'!H103&gt;'Member Info'!$AG$16,'Member Info'!$AH$17,IF('Member Info'!H103&gt;'Member Info'!$AG$15,'Member Info'!$AH$16,IF('Member Info'!H103&gt;'Member Info'!$AG$14,'Member Info'!$AH$15,IF('Member Info'!H103&gt;'Member Info'!$AG$13,'Member Info'!$AH$14,IF('Member Info'!H103&gt;'Member Info'!$AG$12,'Member Info'!$AH$13,IF('Member Info'!H103&gt;'Member Info'!$AG$11,'Member Info'!$AH$12,IF('Member Info'!H103&gt;'Member Info'!$AG$10,'Member Info'!$AH$11,IF('Member Info'!H103&gt;'Member Info'!$AG$9,'Member Info'!$AH$10,IF('Member Info'!H103&gt;'Member Info'!$AG$8,'Member Info'!$AH$9,'Member Info'!$AH$8)))))))))))))</f>
        <v/>
      </c>
      <c r="H107" s="26"/>
      <c r="I107" s="26"/>
      <c r="J107" s="107" t="str">
        <f>IF(E107=0,"",IF('Member Info'!F103&gt;$S$1,CONCATENATE("Joined with practice on ", TEXT('Member Info'!F103, "DD/MM/YYYY")),IF('Member Info'!N103&lt;&gt;"",IF('Member Info'!N103&lt;$R$1,CONCATENATE("Left Scheme on ", TEXT('Member Info'!N103, "DD/MM/YYYY")),IF(ISERROR(G107),"Error Detected, No rate entered",IF(E107=0,"",IF(F107="","Error Detected, No Pensionable pay",IF(ISERROR(AB107)," Unknown Values entered.",IF(T107+U107&lt;1,"Acceptable",IF(R107+S107=200, "No Contributions Entered", IF(K107="","Error Detected, Choose reason&gt;",IF(X107="1",IF(T107=1,"Please Enter Deemed Pensionable Pay","Add Any Relevant Details Above"),"Please Give Details Above"))))))))),IF(ISERROR(G107),"Error Detected, No rate entered",IF(E107=0,"",IF(F107="","Error Detected, No Pensionable pay",IF(ISERROR(AB107)," Unknown Values entered.",IF(T107+U107&lt;1,"Acceptable",IF(R107+S107=200, "No Contributions Entered", IF(K107="","Error Detected, Choose reason&gt;",IF(X107="1",IF(T107=1,"Please Enter Deemed Pensionable Pay","Add relevant Details Above"),"Please give details Above")))))))))))</f>
        <v/>
      </c>
      <c r="K107" s="263"/>
      <c r="L107" s="93"/>
      <c r="M107" s="93" t="str">
        <f t="shared" si="24"/>
        <v/>
      </c>
      <c r="N107" s="96">
        <f t="shared" si="23"/>
        <v>0</v>
      </c>
      <c r="O107" s="96">
        <f t="shared" si="23"/>
        <v>0</v>
      </c>
      <c r="P107" s="220">
        <f>(ROUND((F107/100*'Member Info'!$W$2), 2))</f>
        <v>0</v>
      </c>
      <c r="Q107" s="220" t="e">
        <f t="shared" si="25"/>
        <v>#VALUE!</v>
      </c>
      <c r="R107" s="220" t="str">
        <f t="shared" si="26"/>
        <v/>
      </c>
      <c r="S107" s="229" t="str">
        <f t="shared" si="27"/>
        <v/>
      </c>
      <c r="T107" s="230" t="str">
        <f t="shared" si="28"/>
        <v/>
      </c>
      <c r="U107" s="230" t="str">
        <f t="shared" si="29"/>
        <v/>
      </c>
      <c r="V107" s="224">
        <f t="shared" si="30"/>
        <v>0</v>
      </c>
      <c r="W107" s="112">
        <f t="shared" si="31"/>
        <v>0</v>
      </c>
      <c r="X107" s="237" t="str">
        <f t="shared" si="19"/>
        <v/>
      </c>
      <c r="Y107" s="242" t="b">
        <f t="shared" si="20"/>
        <v>0</v>
      </c>
      <c r="Z107" s="237">
        <f t="shared" si="32"/>
        <v>0</v>
      </c>
      <c r="AA107" s="237">
        <f>IF('Member Info'!N103="",1,"")</f>
        <v>1</v>
      </c>
      <c r="AB107" s="245" t="e">
        <f t="shared" si="33"/>
        <v>#VALUE!</v>
      </c>
      <c r="AC107" s="132" t="str">
        <f t="shared" si="21"/>
        <v/>
      </c>
      <c r="AD107" s="126">
        <f t="shared" si="22"/>
        <v>1</v>
      </c>
      <c r="AE107" s="126" t="str">
        <f>IF('Member Info'!N103&lt;&gt;"",IF('Member Info'!N103&lt;=$R$1,1,0),"")</f>
        <v/>
      </c>
      <c r="AG107" s="126" t="b">
        <f t="shared" si="34"/>
        <v>0</v>
      </c>
      <c r="AH107" s="126">
        <f t="shared" si="35"/>
        <v>0</v>
      </c>
      <c r="AJ107" s="126">
        <f t="shared" si="36"/>
        <v>0</v>
      </c>
      <c r="AK107" s="126">
        <f>IF('Member Info'!F103&gt;$R$1,1,0)</f>
        <v>0</v>
      </c>
      <c r="AL107" s="126" t="b">
        <f>IF(ISERROR(R107),ERROR.TYPE(#REF!)=ERROR.TYPE(R107),FALSE)</f>
        <v>0</v>
      </c>
      <c r="AM107" s="126" t="b">
        <f>IF(ISERROR(S107),ERROR.TYPE(#REF!)=ERROR.TYPE(S107),FALSE)</f>
        <v>0</v>
      </c>
      <c r="AN107" s="126">
        <f>IF(OR('Member Info'!F103&gt;=$S$1,'Member Info'!N103&gt;=$R$1),1,0)</f>
        <v>0</v>
      </c>
    </row>
    <row r="108" spans="1:40" x14ac:dyDescent="0.25">
      <c r="A108" s="4">
        <v>76</v>
      </c>
      <c r="B108" s="166">
        <f>'Member Info'!D104</f>
        <v>0</v>
      </c>
      <c r="C108" s="166">
        <f>'Member Info'!E104</f>
        <v>0</v>
      </c>
      <c r="D108" s="166" t="str">
        <f>'Member Info'!G104</f>
        <v/>
      </c>
      <c r="E108" s="167">
        <f>'Member Info'!B104</f>
        <v>0</v>
      </c>
      <c r="F108" s="244"/>
      <c r="G108" s="168" t="str">
        <f>IF(E108=0,"",
IF('Member Info'!$AM$19&lt;=$R$1,
SUMPRODUCT('Member Info'!L104+IF('Member Info'!H104&gt;'Member Info'!$AJ$12,'Member Info'!$AK$13,IF('Member Info'!H104&gt;'Member Info'!$AJ$11,'Member Info'!$AK$12,IF('Member Info'!H104&gt;'Member Info'!$AJ$10,'Member Info'!$AK$11,IF('Member Info'!H104&gt;'Member Info'!$AJ$9,'Member Info'!$AK$10,IF('Member Info'!H104&gt;'Member Info'!$AJ$8,'Member Info'!$AK$9,'Member Info'!$AK$8)))))),
SUMPRODUCT('Member Info'!L104+IF('Member Info'!H104&gt;'Member Info'!$AG$17,'Member Info'!$AH$18,IF('Member Info'!H104&gt;'Member Info'!$AG$16,'Member Info'!$AH$17,IF('Member Info'!H104&gt;'Member Info'!$AG$15,'Member Info'!$AH$16,IF('Member Info'!H104&gt;'Member Info'!$AG$14,'Member Info'!$AH$15,IF('Member Info'!H104&gt;'Member Info'!$AG$13,'Member Info'!$AH$14,IF('Member Info'!H104&gt;'Member Info'!$AG$12,'Member Info'!$AH$13,IF('Member Info'!H104&gt;'Member Info'!$AG$11,'Member Info'!$AH$12,IF('Member Info'!H104&gt;'Member Info'!$AG$10,'Member Info'!$AH$11,IF('Member Info'!H104&gt;'Member Info'!$AG$9,'Member Info'!$AH$10,IF('Member Info'!H104&gt;'Member Info'!$AG$8,'Member Info'!$AH$9,'Member Info'!$AH$8)))))))))))))</f>
        <v/>
      </c>
      <c r="H108" s="26"/>
      <c r="I108" s="26"/>
      <c r="J108" s="107" t="str">
        <f>IF(E108=0,"",IF('Member Info'!F104&gt;$S$1,CONCATENATE("Joined with practice on ", TEXT('Member Info'!F104, "DD/MM/YYYY")),IF('Member Info'!N104&lt;&gt;"",IF('Member Info'!N104&lt;$R$1,CONCATENATE("Left Scheme on ", TEXT('Member Info'!N104, "DD/MM/YYYY")),IF(ISERROR(G108),"Error Detected, No rate entered",IF(E108=0,"",IF(F108="","Error Detected, No Pensionable pay",IF(ISERROR(AB108)," Unknown Values entered.",IF(T108+U108&lt;1,"Acceptable",IF(R108+S108=200, "No Contributions Entered", IF(K108="","Error Detected, Choose reason&gt;",IF(X108="1",IF(T108=1,"Please Enter Deemed Pensionable Pay","Add Any Relevant Details Above"),"Please Give Details Above"))))))))),IF(ISERROR(G108),"Error Detected, No rate entered",IF(E108=0,"",IF(F108="","Error Detected, No Pensionable pay",IF(ISERROR(AB108)," Unknown Values entered.",IF(T108+U108&lt;1,"Acceptable",IF(R108+S108=200, "No Contributions Entered", IF(K108="","Error Detected, Choose reason&gt;",IF(X108="1",IF(T108=1,"Please Enter Deemed Pensionable Pay","Add relevant Details Above"),"Please give details Above")))))))))))</f>
        <v/>
      </c>
      <c r="K108" s="263"/>
      <c r="L108" s="93"/>
      <c r="M108" s="93" t="str">
        <f t="shared" si="24"/>
        <v/>
      </c>
      <c r="N108" s="96">
        <f t="shared" si="23"/>
        <v>0</v>
      </c>
      <c r="O108" s="96">
        <f t="shared" si="23"/>
        <v>0</v>
      </c>
      <c r="P108" s="220">
        <f>(ROUND((F108/100*'Member Info'!$W$2), 2))</f>
        <v>0</v>
      </c>
      <c r="Q108" s="220" t="e">
        <f t="shared" si="25"/>
        <v>#VALUE!</v>
      </c>
      <c r="R108" s="220" t="str">
        <f t="shared" si="26"/>
        <v/>
      </c>
      <c r="S108" s="229" t="str">
        <f t="shared" si="27"/>
        <v/>
      </c>
      <c r="T108" s="230" t="str">
        <f t="shared" si="28"/>
        <v/>
      </c>
      <c r="U108" s="230" t="str">
        <f t="shared" si="29"/>
        <v/>
      </c>
      <c r="V108" s="224">
        <f t="shared" si="30"/>
        <v>0</v>
      </c>
      <c r="W108" s="112">
        <f t="shared" si="31"/>
        <v>0</v>
      </c>
      <c r="X108" s="237" t="str">
        <f t="shared" si="19"/>
        <v/>
      </c>
      <c r="Y108" s="242" t="b">
        <f t="shared" si="20"/>
        <v>0</v>
      </c>
      <c r="Z108" s="237">
        <f t="shared" si="32"/>
        <v>0</v>
      </c>
      <c r="AA108" s="237">
        <f>IF('Member Info'!N104="",1,"")</f>
        <v>1</v>
      </c>
      <c r="AB108" s="245" t="e">
        <f t="shared" si="33"/>
        <v>#VALUE!</v>
      </c>
      <c r="AC108" s="132" t="str">
        <f t="shared" si="21"/>
        <v/>
      </c>
      <c r="AD108" s="126">
        <f t="shared" si="22"/>
        <v>1</v>
      </c>
      <c r="AE108" s="126" t="str">
        <f>IF('Member Info'!N104&lt;&gt;"",IF('Member Info'!N104&lt;=$R$1,1,0),"")</f>
        <v/>
      </c>
      <c r="AG108" s="126" t="b">
        <f t="shared" si="34"/>
        <v>0</v>
      </c>
      <c r="AH108" s="126">
        <f t="shared" si="35"/>
        <v>0</v>
      </c>
      <c r="AJ108" s="126">
        <f t="shared" si="36"/>
        <v>0</v>
      </c>
      <c r="AK108" s="126">
        <f>IF('Member Info'!F104&gt;$R$1,1,0)</f>
        <v>0</v>
      </c>
      <c r="AL108" s="126" t="b">
        <f>IF(ISERROR(R108),ERROR.TYPE(#REF!)=ERROR.TYPE(R108),FALSE)</f>
        <v>0</v>
      </c>
      <c r="AM108" s="126" t="b">
        <f>IF(ISERROR(S108),ERROR.TYPE(#REF!)=ERROR.TYPE(S108),FALSE)</f>
        <v>0</v>
      </c>
      <c r="AN108" s="126">
        <f>IF(OR('Member Info'!F104&gt;=$S$1,'Member Info'!N104&gt;=$R$1),1,0)</f>
        <v>0</v>
      </c>
    </row>
    <row r="109" spans="1:40" x14ac:dyDescent="0.25">
      <c r="A109" s="4">
        <v>77</v>
      </c>
      <c r="B109" s="166">
        <f>'Member Info'!D105</f>
        <v>0</v>
      </c>
      <c r="C109" s="166">
        <f>'Member Info'!E105</f>
        <v>0</v>
      </c>
      <c r="D109" s="166" t="str">
        <f>'Member Info'!G105</f>
        <v/>
      </c>
      <c r="E109" s="167">
        <f>'Member Info'!B105</f>
        <v>0</v>
      </c>
      <c r="F109" s="244"/>
      <c r="G109" s="168" t="str">
        <f>IF(E109=0,"",
IF('Member Info'!$AM$19&lt;=$R$1,
SUMPRODUCT('Member Info'!L105+IF('Member Info'!H105&gt;'Member Info'!$AJ$12,'Member Info'!$AK$13,IF('Member Info'!H105&gt;'Member Info'!$AJ$11,'Member Info'!$AK$12,IF('Member Info'!H105&gt;'Member Info'!$AJ$10,'Member Info'!$AK$11,IF('Member Info'!H105&gt;'Member Info'!$AJ$9,'Member Info'!$AK$10,IF('Member Info'!H105&gt;'Member Info'!$AJ$8,'Member Info'!$AK$9,'Member Info'!$AK$8)))))),
SUMPRODUCT('Member Info'!L105+IF('Member Info'!H105&gt;'Member Info'!$AG$17,'Member Info'!$AH$18,IF('Member Info'!H105&gt;'Member Info'!$AG$16,'Member Info'!$AH$17,IF('Member Info'!H105&gt;'Member Info'!$AG$15,'Member Info'!$AH$16,IF('Member Info'!H105&gt;'Member Info'!$AG$14,'Member Info'!$AH$15,IF('Member Info'!H105&gt;'Member Info'!$AG$13,'Member Info'!$AH$14,IF('Member Info'!H105&gt;'Member Info'!$AG$12,'Member Info'!$AH$13,IF('Member Info'!H105&gt;'Member Info'!$AG$11,'Member Info'!$AH$12,IF('Member Info'!H105&gt;'Member Info'!$AG$10,'Member Info'!$AH$11,IF('Member Info'!H105&gt;'Member Info'!$AG$9,'Member Info'!$AH$10,IF('Member Info'!H105&gt;'Member Info'!$AG$8,'Member Info'!$AH$9,'Member Info'!$AH$8)))))))))))))</f>
        <v/>
      </c>
      <c r="H109" s="26"/>
      <c r="I109" s="26"/>
      <c r="J109" s="107" t="str">
        <f>IF(E109=0,"",IF('Member Info'!F105&gt;$S$1,CONCATENATE("Joined with practice on ", TEXT('Member Info'!F105, "DD/MM/YYYY")),IF('Member Info'!N105&lt;&gt;"",IF('Member Info'!N105&lt;$R$1,CONCATENATE("Left Scheme on ", TEXT('Member Info'!N105, "DD/MM/YYYY")),IF(ISERROR(G109),"Error Detected, No rate entered",IF(E109=0,"",IF(F109="","Error Detected, No Pensionable pay",IF(ISERROR(AB109)," Unknown Values entered.",IF(T109+U109&lt;1,"Acceptable",IF(R109+S109=200, "No Contributions Entered", IF(K109="","Error Detected, Choose reason&gt;",IF(X109="1",IF(T109=1,"Please Enter Deemed Pensionable Pay","Add Any Relevant Details Above"),"Please Give Details Above"))))))))),IF(ISERROR(G109),"Error Detected, No rate entered",IF(E109=0,"",IF(F109="","Error Detected, No Pensionable pay",IF(ISERROR(AB109)," Unknown Values entered.",IF(T109+U109&lt;1,"Acceptable",IF(R109+S109=200, "No Contributions Entered", IF(K109="","Error Detected, Choose reason&gt;",IF(X109="1",IF(T109=1,"Please Enter Deemed Pensionable Pay","Add relevant Details Above"),"Please give details Above")))))))))))</f>
        <v/>
      </c>
      <c r="K109" s="263"/>
      <c r="L109" s="93"/>
      <c r="M109" s="93" t="str">
        <f t="shared" si="24"/>
        <v/>
      </c>
      <c r="N109" s="96">
        <f t="shared" si="23"/>
        <v>0</v>
      </c>
      <c r="O109" s="96">
        <f t="shared" si="23"/>
        <v>0</v>
      </c>
      <c r="P109" s="220">
        <f>(ROUND((F109/100*'Member Info'!$W$2), 2))</f>
        <v>0</v>
      </c>
      <c r="Q109" s="220" t="e">
        <f t="shared" si="25"/>
        <v>#VALUE!</v>
      </c>
      <c r="R109" s="220" t="str">
        <f t="shared" si="26"/>
        <v/>
      </c>
      <c r="S109" s="229" t="str">
        <f t="shared" si="27"/>
        <v/>
      </c>
      <c r="T109" s="230" t="str">
        <f t="shared" si="28"/>
        <v/>
      </c>
      <c r="U109" s="230" t="str">
        <f t="shared" si="29"/>
        <v/>
      </c>
      <c r="V109" s="224">
        <f t="shared" si="30"/>
        <v>0</v>
      </c>
      <c r="W109" s="112">
        <f t="shared" si="31"/>
        <v>0</v>
      </c>
      <c r="X109" s="237" t="str">
        <f t="shared" si="19"/>
        <v/>
      </c>
      <c r="Y109" s="242" t="b">
        <f t="shared" si="20"/>
        <v>0</v>
      </c>
      <c r="Z109" s="237">
        <f t="shared" si="32"/>
        <v>0</v>
      </c>
      <c r="AA109" s="237">
        <f>IF('Member Info'!N105="",1,"")</f>
        <v>1</v>
      </c>
      <c r="AB109" s="245" t="e">
        <f t="shared" si="33"/>
        <v>#VALUE!</v>
      </c>
      <c r="AC109" s="132" t="str">
        <f t="shared" si="21"/>
        <v/>
      </c>
      <c r="AD109" s="126">
        <f t="shared" si="22"/>
        <v>1</v>
      </c>
      <c r="AE109" s="126" t="str">
        <f>IF('Member Info'!N105&lt;&gt;"",IF('Member Info'!N105&lt;=$R$1,1,0),"")</f>
        <v/>
      </c>
      <c r="AG109" s="126" t="b">
        <f t="shared" si="34"/>
        <v>0</v>
      </c>
      <c r="AH109" s="126">
        <f t="shared" si="35"/>
        <v>0</v>
      </c>
      <c r="AJ109" s="126">
        <f t="shared" si="36"/>
        <v>0</v>
      </c>
      <c r="AK109" s="126">
        <f>IF('Member Info'!F105&gt;$R$1,1,0)</f>
        <v>0</v>
      </c>
      <c r="AL109" s="126" t="b">
        <f>IF(ISERROR(R109),ERROR.TYPE(#REF!)=ERROR.TYPE(R109),FALSE)</f>
        <v>0</v>
      </c>
      <c r="AM109" s="126" t="b">
        <f>IF(ISERROR(S109),ERROR.TYPE(#REF!)=ERROR.TYPE(S109),FALSE)</f>
        <v>0</v>
      </c>
      <c r="AN109" s="126">
        <f>IF(OR('Member Info'!F105&gt;=$S$1,'Member Info'!N105&gt;=$R$1),1,0)</f>
        <v>0</v>
      </c>
    </row>
    <row r="110" spans="1:40" x14ac:dyDescent="0.25">
      <c r="A110" s="4">
        <v>78</v>
      </c>
      <c r="B110" s="166">
        <f>'Member Info'!D106</f>
        <v>0</v>
      </c>
      <c r="C110" s="166">
        <f>'Member Info'!E106</f>
        <v>0</v>
      </c>
      <c r="D110" s="166" t="str">
        <f>'Member Info'!G106</f>
        <v/>
      </c>
      <c r="E110" s="167">
        <f>'Member Info'!B106</f>
        <v>0</v>
      </c>
      <c r="F110" s="244"/>
      <c r="G110" s="168" t="str">
        <f>IF(E110=0,"",
IF('Member Info'!$AM$19&lt;=$R$1,
SUMPRODUCT('Member Info'!L106+IF('Member Info'!H106&gt;'Member Info'!$AJ$12,'Member Info'!$AK$13,IF('Member Info'!H106&gt;'Member Info'!$AJ$11,'Member Info'!$AK$12,IF('Member Info'!H106&gt;'Member Info'!$AJ$10,'Member Info'!$AK$11,IF('Member Info'!H106&gt;'Member Info'!$AJ$9,'Member Info'!$AK$10,IF('Member Info'!H106&gt;'Member Info'!$AJ$8,'Member Info'!$AK$9,'Member Info'!$AK$8)))))),
SUMPRODUCT('Member Info'!L106+IF('Member Info'!H106&gt;'Member Info'!$AG$17,'Member Info'!$AH$18,IF('Member Info'!H106&gt;'Member Info'!$AG$16,'Member Info'!$AH$17,IF('Member Info'!H106&gt;'Member Info'!$AG$15,'Member Info'!$AH$16,IF('Member Info'!H106&gt;'Member Info'!$AG$14,'Member Info'!$AH$15,IF('Member Info'!H106&gt;'Member Info'!$AG$13,'Member Info'!$AH$14,IF('Member Info'!H106&gt;'Member Info'!$AG$12,'Member Info'!$AH$13,IF('Member Info'!H106&gt;'Member Info'!$AG$11,'Member Info'!$AH$12,IF('Member Info'!H106&gt;'Member Info'!$AG$10,'Member Info'!$AH$11,IF('Member Info'!H106&gt;'Member Info'!$AG$9,'Member Info'!$AH$10,IF('Member Info'!H106&gt;'Member Info'!$AG$8,'Member Info'!$AH$9,'Member Info'!$AH$8)))))))))))))</f>
        <v/>
      </c>
      <c r="H110" s="26"/>
      <c r="I110" s="26"/>
      <c r="J110" s="107" t="str">
        <f>IF(E110=0,"",IF('Member Info'!F106&gt;$S$1,CONCATENATE("Joined with practice on ", TEXT('Member Info'!F106, "DD/MM/YYYY")),IF('Member Info'!N106&lt;&gt;"",IF('Member Info'!N106&lt;$R$1,CONCATENATE("Left Scheme on ", TEXT('Member Info'!N106, "DD/MM/YYYY")),IF(ISERROR(G110),"Error Detected, No rate entered",IF(E110=0,"",IF(F110="","Error Detected, No Pensionable pay",IF(ISERROR(AB110)," Unknown Values entered.",IF(T110+U110&lt;1,"Acceptable",IF(R110+S110=200, "No Contributions Entered", IF(K110="","Error Detected, Choose reason&gt;",IF(X110="1",IF(T110=1,"Please Enter Deemed Pensionable Pay","Add Any Relevant Details Above"),"Please Give Details Above"))))))))),IF(ISERROR(G110),"Error Detected, No rate entered",IF(E110=0,"",IF(F110="","Error Detected, No Pensionable pay",IF(ISERROR(AB110)," Unknown Values entered.",IF(T110+U110&lt;1,"Acceptable",IF(R110+S110=200, "No Contributions Entered", IF(K110="","Error Detected, Choose reason&gt;",IF(X110="1",IF(T110=1,"Please Enter Deemed Pensionable Pay","Add relevant Details Above"),"Please give details Above")))))))))))</f>
        <v/>
      </c>
      <c r="K110" s="263"/>
      <c r="L110" s="93"/>
      <c r="M110" s="93" t="str">
        <f t="shared" si="24"/>
        <v/>
      </c>
      <c r="N110" s="96">
        <f t="shared" si="23"/>
        <v>0</v>
      </c>
      <c r="O110" s="96">
        <f t="shared" si="23"/>
        <v>0</v>
      </c>
      <c r="P110" s="220">
        <f>(ROUND((F110/100*'Member Info'!$W$2), 2))</f>
        <v>0</v>
      </c>
      <c r="Q110" s="220" t="e">
        <f t="shared" si="25"/>
        <v>#VALUE!</v>
      </c>
      <c r="R110" s="220" t="str">
        <f t="shared" si="26"/>
        <v/>
      </c>
      <c r="S110" s="229" t="str">
        <f t="shared" si="27"/>
        <v/>
      </c>
      <c r="T110" s="230" t="str">
        <f t="shared" si="28"/>
        <v/>
      </c>
      <c r="U110" s="230" t="str">
        <f t="shared" si="29"/>
        <v/>
      </c>
      <c r="V110" s="224">
        <f t="shared" si="30"/>
        <v>0</v>
      </c>
      <c r="W110" s="112">
        <f t="shared" si="31"/>
        <v>0</v>
      </c>
      <c r="X110" s="237" t="str">
        <f t="shared" si="19"/>
        <v/>
      </c>
      <c r="Y110" s="242" t="b">
        <f t="shared" si="20"/>
        <v>0</v>
      </c>
      <c r="Z110" s="237">
        <f t="shared" si="32"/>
        <v>0</v>
      </c>
      <c r="AA110" s="237">
        <f>IF('Member Info'!N106="",1,"")</f>
        <v>1</v>
      </c>
      <c r="AB110" s="245" t="e">
        <f t="shared" si="33"/>
        <v>#VALUE!</v>
      </c>
      <c r="AC110" s="132" t="str">
        <f t="shared" si="21"/>
        <v/>
      </c>
      <c r="AD110" s="126">
        <f t="shared" si="22"/>
        <v>1</v>
      </c>
      <c r="AE110" s="126" t="str">
        <f>IF('Member Info'!N106&lt;&gt;"",IF('Member Info'!N106&lt;=$R$1,1,0),"")</f>
        <v/>
      </c>
      <c r="AG110" s="126" t="b">
        <f t="shared" si="34"/>
        <v>0</v>
      </c>
      <c r="AH110" s="126">
        <f t="shared" si="35"/>
        <v>0</v>
      </c>
      <c r="AJ110" s="126">
        <f t="shared" si="36"/>
        <v>0</v>
      </c>
      <c r="AK110" s="126">
        <f>IF('Member Info'!F106&gt;$R$1,1,0)</f>
        <v>0</v>
      </c>
      <c r="AL110" s="126" t="b">
        <f>IF(ISERROR(R110),ERROR.TYPE(#REF!)=ERROR.TYPE(R110),FALSE)</f>
        <v>0</v>
      </c>
      <c r="AM110" s="126" t="b">
        <f>IF(ISERROR(S110),ERROR.TYPE(#REF!)=ERROR.TYPE(S110),FALSE)</f>
        <v>0</v>
      </c>
      <c r="AN110" s="126">
        <f>IF(OR('Member Info'!F106&gt;=$S$1,'Member Info'!N106&gt;=$R$1),1,0)</f>
        <v>0</v>
      </c>
    </row>
    <row r="111" spans="1:40" x14ac:dyDescent="0.25">
      <c r="A111" s="4">
        <v>79</v>
      </c>
      <c r="B111" s="166">
        <f>'Member Info'!D107</f>
        <v>0</v>
      </c>
      <c r="C111" s="166">
        <f>'Member Info'!E107</f>
        <v>0</v>
      </c>
      <c r="D111" s="166" t="str">
        <f>'Member Info'!G107</f>
        <v/>
      </c>
      <c r="E111" s="167">
        <f>'Member Info'!B107</f>
        <v>0</v>
      </c>
      <c r="F111" s="244"/>
      <c r="G111" s="168" t="str">
        <f>IF(E111=0,"",
IF('Member Info'!$AM$19&lt;=$R$1,
SUMPRODUCT('Member Info'!L107+IF('Member Info'!H107&gt;'Member Info'!$AJ$12,'Member Info'!$AK$13,IF('Member Info'!H107&gt;'Member Info'!$AJ$11,'Member Info'!$AK$12,IF('Member Info'!H107&gt;'Member Info'!$AJ$10,'Member Info'!$AK$11,IF('Member Info'!H107&gt;'Member Info'!$AJ$9,'Member Info'!$AK$10,IF('Member Info'!H107&gt;'Member Info'!$AJ$8,'Member Info'!$AK$9,'Member Info'!$AK$8)))))),
SUMPRODUCT('Member Info'!L107+IF('Member Info'!H107&gt;'Member Info'!$AG$17,'Member Info'!$AH$18,IF('Member Info'!H107&gt;'Member Info'!$AG$16,'Member Info'!$AH$17,IF('Member Info'!H107&gt;'Member Info'!$AG$15,'Member Info'!$AH$16,IF('Member Info'!H107&gt;'Member Info'!$AG$14,'Member Info'!$AH$15,IF('Member Info'!H107&gt;'Member Info'!$AG$13,'Member Info'!$AH$14,IF('Member Info'!H107&gt;'Member Info'!$AG$12,'Member Info'!$AH$13,IF('Member Info'!H107&gt;'Member Info'!$AG$11,'Member Info'!$AH$12,IF('Member Info'!H107&gt;'Member Info'!$AG$10,'Member Info'!$AH$11,IF('Member Info'!H107&gt;'Member Info'!$AG$9,'Member Info'!$AH$10,IF('Member Info'!H107&gt;'Member Info'!$AG$8,'Member Info'!$AH$9,'Member Info'!$AH$8)))))))))))))</f>
        <v/>
      </c>
      <c r="H111" s="26"/>
      <c r="I111" s="26"/>
      <c r="J111" s="107" t="str">
        <f>IF(E111=0,"",IF('Member Info'!F107&gt;$S$1,CONCATENATE("Joined with practice on ", TEXT('Member Info'!F107, "DD/MM/YYYY")),IF('Member Info'!N107&lt;&gt;"",IF('Member Info'!N107&lt;$R$1,CONCATENATE("Left Scheme on ", TEXT('Member Info'!N107, "DD/MM/YYYY")),IF(ISERROR(G111),"Error Detected, No rate entered",IF(E111=0,"",IF(F111="","Error Detected, No Pensionable pay",IF(ISERROR(AB111)," Unknown Values entered.",IF(T111+U111&lt;1,"Acceptable",IF(R111+S111=200, "No Contributions Entered", IF(K111="","Error Detected, Choose reason&gt;",IF(X111="1",IF(T111=1,"Please Enter Deemed Pensionable Pay","Add Any Relevant Details Above"),"Please Give Details Above"))))))))),IF(ISERROR(G111),"Error Detected, No rate entered",IF(E111=0,"",IF(F111="","Error Detected, No Pensionable pay",IF(ISERROR(AB111)," Unknown Values entered.",IF(T111+U111&lt;1,"Acceptable",IF(R111+S111=200, "No Contributions Entered", IF(K111="","Error Detected, Choose reason&gt;",IF(X111="1",IF(T111=1,"Please Enter Deemed Pensionable Pay","Add relevant Details Above"),"Please give details Above")))))))))))</f>
        <v/>
      </c>
      <c r="K111" s="263"/>
      <c r="L111" s="93"/>
      <c r="M111" s="93" t="str">
        <f t="shared" si="24"/>
        <v/>
      </c>
      <c r="N111" s="96">
        <f t="shared" si="23"/>
        <v>0</v>
      </c>
      <c r="O111" s="96">
        <f t="shared" si="23"/>
        <v>0</v>
      </c>
      <c r="P111" s="220">
        <f>(ROUND((F111/100*'Member Info'!$W$2), 2))</f>
        <v>0</v>
      </c>
      <c r="Q111" s="220" t="e">
        <f t="shared" si="25"/>
        <v>#VALUE!</v>
      </c>
      <c r="R111" s="220" t="str">
        <f t="shared" si="26"/>
        <v/>
      </c>
      <c r="S111" s="229" t="str">
        <f t="shared" si="27"/>
        <v/>
      </c>
      <c r="T111" s="230" t="str">
        <f t="shared" si="28"/>
        <v/>
      </c>
      <c r="U111" s="230" t="str">
        <f t="shared" si="29"/>
        <v/>
      </c>
      <c r="V111" s="224">
        <f t="shared" si="30"/>
        <v>0</v>
      </c>
      <c r="W111" s="112">
        <f t="shared" si="31"/>
        <v>0</v>
      </c>
      <c r="X111" s="237" t="str">
        <f t="shared" si="19"/>
        <v/>
      </c>
      <c r="Y111" s="242" t="b">
        <f t="shared" si="20"/>
        <v>0</v>
      </c>
      <c r="Z111" s="237">
        <f t="shared" si="32"/>
        <v>0</v>
      </c>
      <c r="AA111" s="237">
        <f>IF('Member Info'!N107="",1,"")</f>
        <v>1</v>
      </c>
      <c r="AB111" s="245" t="e">
        <f t="shared" si="33"/>
        <v>#VALUE!</v>
      </c>
      <c r="AC111" s="132" t="str">
        <f t="shared" si="21"/>
        <v/>
      </c>
      <c r="AD111" s="126">
        <f t="shared" si="22"/>
        <v>1</v>
      </c>
      <c r="AE111" s="126" t="str">
        <f>IF('Member Info'!N107&lt;&gt;"",IF('Member Info'!N107&lt;=$R$1,1,0),"")</f>
        <v/>
      </c>
      <c r="AG111" s="126" t="b">
        <f t="shared" si="34"/>
        <v>0</v>
      </c>
      <c r="AH111" s="126">
        <f t="shared" si="35"/>
        <v>0</v>
      </c>
      <c r="AJ111" s="126">
        <f t="shared" si="36"/>
        <v>0</v>
      </c>
      <c r="AK111" s="126">
        <f>IF('Member Info'!F107&gt;$R$1,1,0)</f>
        <v>0</v>
      </c>
      <c r="AL111" s="126" t="b">
        <f>IF(ISERROR(R111),ERROR.TYPE(#REF!)=ERROR.TYPE(R111),FALSE)</f>
        <v>0</v>
      </c>
      <c r="AM111" s="126" t="b">
        <f>IF(ISERROR(S111),ERROR.TYPE(#REF!)=ERROR.TYPE(S111),FALSE)</f>
        <v>0</v>
      </c>
      <c r="AN111" s="126">
        <f>IF(OR('Member Info'!F107&gt;=$S$1,'Member Info'!N107&gt;=$R$1),1,0)</f>
        <v>0</v>
      </c>
    </row>
    <row r="112" spans="1:40" x14ac:dyDescent="0.25">
      <c r="A112" s="4">
        <v>80</v>
      </c>
      <c r="B112" s="166">
        <f>'Member Info'!D108</f>
        <v>0</v>
      </c>
      <c r="C112" s="166">
        <f>'Member Info'!E108</f>
        <v>0</v>
      </c>
      <c r="D112" s="166" t="str">
        <f>'Member Info'!G108</f>
        <v/>
      </c>
      <c r="E112" s="167">
        <f>'Member Info'!B108</f>
        <v>0</v>
      </c>
      <c r="F112" s="244"/>
      <c r="G112" s="168" t="str">
        <f>IF(E112=0,"",
IF('Member Info'!$AM$19&lt;=$R$1,
SUMPRODUCT('Member Info'!L108+IF('Member Info'!H108&gt;'Member Info'!$AJ$12,'Member Info'!$AK$13,IF('Member Info'!H108&gt;'Member Info'!$AJ$11,'Member Info'!$AK$12,IF('Member Info'!H108&gt;'Member Info'!$AJ$10,'Member Info'!$AK$11,IF('Member Info'!H108&gt;'Member Info'!$AJ$9,'Member Info'!$AK$10,IF('Member Info'!H108&gt;'Member Info'!$AJ$8,'Member Info'!$AK$9,'Member Info'!$AK$8)))))),
SUMPRODUCT('Member Info'!L108+IF('Member Info'!H108&gt;'Member Info'!$AG$17,'Member Info'!$AH$18,IF('Member Info'!H108&gt;'Member Info'!$AG$16,'Member Info'!$AH$17,IF('Member Info'!H108&gt;'Member Info'!$AG$15,'Member Info'!$AH$16,IF('Member Info'!H108&gt;'Member Info'!$AG$14,'Member Info'!$AH$15,IF('Member Info'!H108&gt;'Member Info'!$AG$13,'Member Info'!$AH$14,IF('Member Info'!H108&gt;'Member Info'!$AG$12,'Member Info'!$AH$13,IF('Member Info'!H108&gt;'Member Info'!$AG$11,'Member Info'!$AH$12,IF('Member Info'!H108&gt;'Member Info'!$AG$10,'Member Info'!$AH$11,IF('Member Info'!H108&gt;'Member Info'!$AG$9,'Member Info'!$AH$10,IF('Member Info'!H108&gt;'Member Info'!$AG$8,'Member Info'!$AH$9,'Member Info'!$AH$8)))))))))))))</f>
        <v/>
      </c>
      <c r="H112" s="26"/>
      <c r="I112" s="26"/>
      <c r="J112" s="107" t="str">
        <f>IF(E112=0,"",IF('Member Info'!F108&gt;$S$1,CONCATENATE("Joined with practice on ", TEXT('Member Info'!F108, "DD/MM/YYYY")),IF('Member Info'!N108&lt;&gt;"",IF('Member Info'!N108&lt;$R$1,CONCATENATE("Left Scheme on ", TEXT('Member Info'!N108, "DD/MM/YYYY")),IF(ISERROR(G112),"Error Detected, No rate entered",IF(E112=0,"",IF(F112="","Error Detected, No Pensionable pay",IF(ISERROR(AB112)," Unknown Values entered.",IF(T112+U112&lt;1,"Acceptable",IF(R112+S112=200, "No Contributions Entered", IF(K112="","Error Detected, Choose reason&gt;",IF(X112="1",IF(T112=1,"Please Enter Deemed Pensionable Pay","Add Any Relevant Details Above"),"Please Give Details Above"))))))))),IF(ISERROR(G112),"Error Detected, No rate entered",IF(E112=0,"",IF(F112="","Error Detected, No Pensionable pay",IF(ISERROR(AB112)," Unknown Values entered.",IF(T112+U112&lt;1,"Acceptable",IF(R112+S112=200, "No Contributions Entered", IF(K112="","Error Detected, Choose reason&gt;",IF(X112="1",IF(T112=1,"Please Enter Deemed Pensionable Pay","Add relevant Details Above"),"Please give details Above")))))))))))</f>
        <v/>
      </c>
      <c r="K112" s="263"/>
      <c r="L112" s="93"/>
      <c r="M112" s="93" t="str">
        <f t="shared" si="24"/>
        <v/>
      </c>
      <c r="N112" s="96">
        <f t="shared" si="23"/>
        <v>0</v>
      </c>
      <c r="O112" s="96">
        <f t="shared" si="23"/>
        <v>0</v>
      </c>
      <c r="P112" s="220">
        <f>(ROUND((F112/100*'Member Info'!$W$2), 2))</f>
        <v>0</v>
      </c>
      <c r="Q112" s="220" t="e">
        <f t="shared" si="25"/>
        <v>#VALUE!</v>
      </c>
      <c r="R112" s="220" t="str">
        <f t="shared" si="26"/>
        <v/>
      </c>
      <c r="S112" s="229" t="str">
        <f t="shared" si="27"/>
        <v/>
      </c>
      <c r="T112" s="230" t="str">
        <f t="shared" si="28"/>
        <v/>
      </c>
      <c r="U112" s="230" t="str">
        <f t="shared" si="29"/>
        <v/>
      </c>
      <c r="V112" s="224">
        <f t="shared" si="30"/>
        <v>0</v>
      </c>
      <c r="W112" s="112">
        <f t="shared" si="31"/>
        <v>0</v>
      </c>
      <c r="X112" s="237" t="str">
        <f t="shared" si="19"/>
        <v/>
      </c>
      <c r="Y112" s="242" t="b">
        <f t="shared" si="20"/>
        <v>0</v>
      </c>
      <c r="Z112" s="237">
        <f t="shared" si="32"/>
        <v>0</v>
      </c>
      <c r="AA112" s="237">
        <f>IF('Member Info'!N108="",1,"")</f>
        <v>1</v>
      </c>
      <c r="AB112" s="245" t="e">
        <f t="shared" si="33"/>
        <v>#VALUE!</v>
      </c>
      <c r="AC112" s="132" t="str">
        <f t="shared" si="21"/>
        <v/>
      </c>
      <c r="AD112" s="126">
        <f t="shared" si="22"/>
        <v>1</v>
      </c>
      <c r="AE112" s="126" t="str">
        <f>IF('Member Info'!N108&lt;&gt;"",IF('Member Info'!N108&lt;=$R$1,1,0),"")</f>
        <v/>
      </c>
      <c r="AG112" s="126" t="b">
        <f t="shared" si="34"/>
        <v>0</v>
      </c>
      <c r="AH112" s="126">
        <f t="shared" si="35"/>
        <v>0</v>
      </c>
      <c r="AJ112" s="126">
        <f t="shared" si="36"/>
        <v>0</v>
      </c>
      <c r="AK112" s="126">
        <f>IF('Member Info'!F108&gt;$R$1,1,0)</f>
        <v>0</v>
      </c>
      <c r="AL112" s="126" t="b">
        <f>IF(ISERROR(R112),ERROR.TYPE(#REF!)=ERROR.TYPE(R112),FALSE)</f>
        <v>0</v>
      </c>
      <c r="AM112" s="126" t="b">
        <f>IF(ISERROR(S112),ERROR.TYPE(#REF!)=ERROR.TYPE(S112),FALSE)</f>
        <v>0</v>
      </c>
      <c r="AN112" s="126">
        <f>IF(OR('Member Info'!F108&gt;=$S$1,'Member Info'!N108&gt;=$R$1),1,0)</f>
        <v>0</v>
      </c>
    </row>
    <row r="113" spans="1:40" x14ac:dyDescent="0.25">
      <c r="A113" s="4">
        <v>81</v>
      </c>
      <c r="B113" s="166">
        <f>'Member Info'!D109</f>
        <v>0</v>
      </c>
      <c r="C113" s="166">
        <f>'Member Info'!E109</f>
        <v>0</v>
      </c>
      <c r="D113" s="166" t="str">
        <f>'Member Info'!G109</f>
        <v/>
      </c>
      <c r="E113" s="167">
        <f>'Member Info'!B109</f>
        <v>0</v>
      </c>
      <c r="F113" s="244"/>
      <c r="G113" s="168" t="str">
        <f>IF(E113=0,"",
IF('Member Info'!$AM$19&lt;=$R$1,
SUMPRODUCT('Member Info'!L109+IF('Member Info'!H109&gt;'Member Info'!$AJ$12,'Member Info'!$AK$13,IF('Member Info'!H109&gt;'Member Info'!$AJ$11,'Member Info'!$AK$12,IF('Member Info'!H109&gt;'Member Info'!$AJ$10,'Member Info'!$AK$11,IF('Member Info'!H109&gt;'Member Info'!$AJ$9,'Member Info'!$AK$10,IF('Member Info'!H109&gt;'Member Info'!$AJ$8,'Member Info'!$AK$9,'Member Info'!$AK$8)))))),
SUMPRODUCT('Member Info'!L109+IF('Member Info'!H109&gt;'Member Info'!$AG$17,'Member Info'!$AH$18,IF('Member Info'!H109&gt;'Member Info'!$AG$16,'Member Info'!$AH$17,IF('Member Info'!H109&gt;'Member Info'!$AG$15,'Member Info'!$AH$16,IF('Member Info'!H109&gt;'Member Info'!$AG$14,'Member Info'!$AH$15,IF('Member Info'!H109&gt;'Member Info'!$AG$13,'Member Info'!$AH$14,IF('Member Info'!H109&gt;'Member Info'!$AG$12,'Member Info'!$AH$13,IF('Member Info'!H109&gt;'Member Info'!$AG$11,'Member Info'!$AH$12,IF('Member Info'!H109&gt;'Member Info'!$AG$10,'Member Info'!$AH$11,IF('Member Info'!H109&gt;'Member Info'!$AG$9,'Member Info'!$AH$10,IF('Member Info'!H109&gt;'Member Info'!$AG$8,'Member Info'!$AH$9,'Member Info'!$AH$8)))))))))))))</f>
        <v/>
      </c>
      <c r="H113" s="26"/>
      <c r="I113" s="26"/>
      <c r="J113" s="107" t="str">
        <f>IF(E113=0,"",IF('Member Info'!F109&gt;$S$1,CONCATENATE("Joined with practice on ", TEXT('Member Info'!F109, "DD/MM/YYYY")),IF('Member Info'!N109&lt;&gt;"",IF('Member Info'!N109&lt;$R$1,CONCATENATE("Left Scheme on ", TEXT('Member Info'!N109, "DD/MM/YYYY")),IF(ISERROR(G113),"Error Detected, No rate entered",IF(E113=0,"",IF(F113="","Error Detected, No Pensionable pay",IF(ISERROR(AB113)," Unknown Values entered.",IF(T113+U113&lt;1,"Acceptable",IF(R113+S113=200, "No Contributions Entered", IF(K113="","Error Detected, Choose reason&gt;",IF(X113="1",IF(T113=1,"Please Enter Deemed Pensionable Pay","Add Any Relevant Details Above"),"Please Give Details Above"))))))))),IF(ISERROR(G113),"Error Detected, No rate entered",IF(E113=0,"",IF(F113="","Error Detected, No Pensionable pay",IF(ISERROR(AB113)," Unknown Values entered.",IF(T113+U113&lt;1,"Acceptable",IF(R113+S113=200, "No Contributions Entered", IF(K113="","Error Detected, Choose reason&gt;",IF(X113="1",IF(T113=1,"Please Enter Deemed Pensionable Pay","Add relevant Details Above"),"Please give details Above")))))))))))</f>
        <v/>
      </c>
      <c r="K113" s="263"/>
      <c r="L113" s="93"/>
      <c r="M113" s="93" t="str">
        <f t="shared" si="24"/>
        <v/>
      </c>
      <c r="N113" s="96">
        <f t="shared" si="23"/>
        <v>0</v>
      </c>
      <c r="O113" s="96">
        <f t="shared" si="23"/>
        <v>0</v>
      </c>
      <c r="P113" s="220">
        <f>(ROUND((F113/100*'Member Info'!$W$2), 2))</f>
        <v>0</v>
      </c>
      <c r="Q113" s="220" t="e">
        <f t="shared" si="25"/>
        <v>#VALUE!</v>
      </c>
      <c r="R113" s="220" t="str">
        <f t="shared" si="26"/>
        <v/>
      </c>
      <c r="S113" s="229" t="str">
        <f t="shared" si="27"/>
        <v/>
      </c>
      <c r="T113" s="230" t="str">
        <f t="shared" si="28"/>
        <v/>
      </c>
      <c r="U113" s="230" t="str">
        <f t="shared" si="29"/>
        <v/>
      </c>
      <c r="V113" s="224">
        <f t="shared" si="30"/>
        <v>0</v>
      </c>
      <c r="W113" s="112">
        <f t="shared" si="31"/>
        <v>0</v>
      </c>
      <c r="X113" s="237" t="str">
        <f t="shared" si="19"/>
        <v/>
      </c>
      <c r="Y113" s="242" t="b">
        <f t="shared" si="20"/>
        <v>0</v>
      </c>
      <c r="Z113" s="237">
        <f t="shared" si="32"/>
        <v>0</v>
      </c>
      <c r="AA113" s="237">
        <f>IF('Member Info'!N109="",1,"")</f>
        <v>1</v>
      </c>
      <c r="AB113" s="245" t="e">
        <f t="shared" si="33"/>
        <v>#VALUE!</v>
      </c>
      <c r="AC113" s="132" t="str">
        <f t="shared" si="21"/>
        <v/>
      </c>
      <c r="AD113" s="126">
        <f t="shared" si="22"/>
        <v>1</v>
      </c>
      <c r="AE113" s="126" t="str">
        <f>IF('Member Info'!N109&lt;&gt;"",IF('Member Info'!N109&lt;=$R$1,1,0),"")</f>
        <v/>
      </c>
      <c r="AG113" s="126" t="b">
        <f t="shared" si="34"/>
        <v>0</v>
      </c>
      <c r="AH113" s="126">
        <f t="shared" si="35"/>
        <v>0</v>
      </c>
      <c r="AJ113" s="126">
        <f t="shared" si="36"/>
        <v>0</v>
      </c>
      <c r="AK113" s="126">
        <f>IF('Member Info'!F109&gt;$R$1,1,0)</f>
        <v>0</v>
      </c>
      <c r="AL113" s="126" t="b">
        <f>IF(ISERROR(R113),ERROR.TYPE(#REF!)=ERROR.TYPE(R113),FALSE)</f>
        <v>0</v>
      </c>
      <c r="AM113" s="126" t="b">
        <f>IF(ISERROR(S113),ERROR.TYPE(#REF!)=ERROR.TYPE(S113),FALSE)</f>
        <v>0</v>
      </c>
      <c r="AN113" s="126">
        <f>IF(OR('Member Info'!F109&gt;=$S$1,'Member Info'!N109&gt;=$R$1),1,0)</f>
        <v>0</v>
      </c>
    </row>
    <row r="114" spans="1:40" x14ac:dyDescent="0.25">
      <c r="A114" s="4">
        <v>82</v>
      </c>
      <c r="B114" s="166">
        <f>'Member Info'!D110</f>
        <v>0</v>
      </c>
      <c r="C114" s="166">
        <f>'Member Info'!E110</f>
        <v>0</v>
      </c>
      <c r="D114" s="166" t="str">
        <f>'Member Info'!G110</f>
        <v/>
      </c>
      <c r="E114" s="167">
        <f>'Member Info'!B110</f>
        <v>0</v>
      </c>
      <c r="F114" s="244"/>
      <c r="G114" s="168" t="str">
        <f>IF(E114=0,"",
IF('Member Info'!$AM$19&lt;=$R$1,
SUMPRODUCT('Member Info'!L110+IF('Member Info'!H110&gt;'Member Info'!$AJ$12,'Member Info'!$AK$13,IF('Member Info'!H110&gt;'Member Info'!$AJ$11,'Member Info'!$AK$12,IF('Member Info'!H110&gt;'Member Info'!$AJ$10,'Member Info'!$AK$11,IF('Member Info'!H110&gt;'Member Info'!$AJ$9,'Member Info'!$AK$10,IF('Member Info'!H110&gt;'Member Info'!$AJ$8,'Member Info'!$AK$9,'Member Info'!$AK$8)))))),
SUMPRODUCT('Member Info'!L110+IF('Member Info'!H110&gt;'Member Info'!$AG$17,'Member Info'!$AH$18,IF('Member Info'!H110&gt;'Member Info'!$AG$16,'Member Info'!$AH$17,IF('Member Info'!H110&gt;'Member Info'!$AG$15,'Member Info'!$AH$16,IF('Member Info'!H110&gt;'Member Info'!$AG$14,'Member Info'!$AH$15,IF('Member Info'!H110&gt;'Member Info'!$AG$13,'Member Info'!$AH$14,IF('Member Info'!H110&gt;'Member Info'!$AG$12,'Member Info'!$AH$13,IF('Member Info'!H110&gt;'Member Info'!$AG$11,'Member Info'!$AH$12,IF('Member Info'!H110&gt;'Member Info'!$AG$10,'Member Info'!$AH$11,IF('Member Info'!H110&gt;'Member Info'!$AG$9,'Member Info'!$AH$10,IF('Member Info'!H110&gt;'Member Info'!$AG$8,'Member Info'!$AH$9,'Member Info'!$AH$8)))))))))))))</f>
        <v/>
      </c>
      <c r="H114" s="26"/>
      <c r="I114" s="26"/>
      <c r="J114" s="107" t="str">
        <f>IF(E114=0,"",IF('Member Info'!F110&gt;$S$1,CONCATENATE("Joined with practice on ", TEXT('Member Info'!F110, "DD/MM/YYYY")),IF('Member Info'!N110&lt;&gt;"",IF('Member Info'!N110&lt;$R$1,CONCATENATE("Left Scheme on ", TEXT('Member Info'!N110, "DD/MM/YYYY")),IF(ISERROR(G114),"Error Detected, No rate entered",IF(E114=0,"",IF(F114="","Error Detected, No Pensionable pay",IF(ISERROR(AB114)," Unknown Values entered.",IF(T114+U114&lt;1,"Acceptable",IF(R114+S114=200, "No Contributions Entered", IF(K114="","Error Detected, Choose reason&gt;",IF(X114="1",IF(T114=1,"Please Enter Deemed Pensionable Pay","Add Any Relevant Details Above"),"Please Give Details Above"))))))))),IF(ISERROR(G114),"Error Detected, No rate entered",IF(E114=0,"",IF(F114="","Error Detected, No Pensionable pay",IF(ISERROR(AB114)," Unknown Values entered.",IF(T114+U114&lt;1,"Acceptable",IF(R114+S114=200, "No Contributions Entered", IF(K114="","Error Detected, Choose reason&gt;",IF(X114="1",IF(T114=1,"Please Enter Deemed Pensionable Pay","Add relevant Details Above"),"Please give details Above")))))))))))</f>
        <v/>
      </c>
      <c r="K114" s="263"/>
      <c r="L114" s="93"/>
      <c r="M114" s="93" t="str">
        <f t="shared" si="24"/>
        <v/>
      </c>
      <c r="N114" s="96">
        <f t="shared" si="23"/>
        <v>0</v>
      </c>
      <c r="O114" s="96">
        <f t="shared" si="23"/>
        <v>0</v>
      </c>
      <c r="P114" s="220">
        <f>(ROUND((F114/100*'Member Info'!$W$2), 2))</f>
        <v>0</v>
      </c>
      <c r="Q114" s="220" t="e">
        <f t="shared" si="25"/>
        <v>#VALUE!</v>
      </c>
      <c r="R114" s="220" t="str">
        <f t="shared" si="26"/>
        <v/>
      </c>
      <c r="S114" s="229" t="str">
        <f t="shared" si="27"/>
        <v/>
      </c>
      <c r="T114" s="230" t="str">
        <f t="shared" si="28"/>
        <v/>
      </c>
      <c r="U114" s="230" t="str">
        <f t="shared" si="29"/>
        <v/>
      </c>
      <c r="V114" s="224">
        <f t="shared" si="30"/>
        <v>0</v>
      </c>
      <c r="W114" s="112">
        <f t="shared" si="31"/>
        <v>0</v>
      </c>
      <c r="X114" s="237" t="str">
        <f t="shared" si="19"/>
        <v/>
      </c>
      <c r="Y114" s="242" t="b">
        <f t="shared" si="20"/>
        <v>0</v>
      </c>
      <c r="Z114" s="237">
        <f t="shared" si="32"/>
        <v>0</v>
      </c>
      <c r="AA114" s="237">
        <f>IF('Member Info'!N110="",1,"")</f>
        <v>1</v>
      </c>
      <c r="AB114" s="245" t="e">
        <f t="shared" si="33"/>
        <v>#VALUE!</v>
      </c>
      <c r="AC114" s="132" t="str">
        <f t="shared" si="21"/>
        <v/>
      </c>
      <c r="AD114" s="126">
        <f t="shared" si="22"/>
        <v>1</v>
      </c>
      <c r="AE114" s="126" t="str">
        <f>IF('Member Info'!N110&lt;&gt;"",IF('Member Info'!N110&lt;=$R$1,1,0),"")</f>
        <v/>
      </c>
      <c r="AG114" s="126" t="b">
        <f t="shared" si="34"/>
        <v>0</v>
      </c>
      <c r="AH114" s="126">
        <f t="shared" si="35"/>
        <v>0</v>
      </c>
      <c r="AJ114" s="126">
        <f t="shared" si="36"/>
        <v>0</v>
      </c>
      <c r="AK114" s="126">
        <f>IF('Member Info'!F110&gt;$R$1,1,0)</f>
        <v>0</v>
      </c>
      <c r="AL114" s="126" t="b">
        <f>IF(ISERROR(R114),ERROR.TYPE(#REF!)=ERROR.TYPE(R114),FALSE)</f>
        <v>0</v>
      </c>
      <c r="AM114" s="126" t="b">
        <f>IF(ISERROR(S114),ERROR.TYPE(#REF!)=ERROR.TYPE(S114),FALSE)</f>
        <v>0</v>
      </c>
      <c r="AN114" s="126">
        <f>IF(OR('Member Info'!F110&gt;=$S$1,'Member Info'!N110&gt;=$R$1),1,0)</f>
        <v>0</v>
      </c>
    </row>
    <row r="115" spans="1:40" x14ac:dyDescent="0.25">
      <c r="A115" s="4">
        <v>83</v>
      </c>
      <c r="B115" s="166">
        <f>'Member Info'!D111</f>
        <v>0</v>
      </c>
      <c r="C115" s="166">
        <f>'Member Info'!E111</f>
        <v>0</v>
      </c>
      <c r="D115" s="166" t="str">
        <f>'Member Info'!G111</f>
        <v/>
      </c>
      <c r="E115" s="167">
        <f>'Member Info'!B111</f>
        <v>0</v>
      </c>
      <c r="F115" s="244"/>
      <c r="G115" s="168" t="str">
        <f>IF(E115=0,"",
IF('Member Info'!$AM$19&lt;=$R$1,
SUMPRODUCT('Member Info'!L111+IF('Member Info'!H111&gt;'Member Info'!$AJ$12,'Member Info'!$AK$13,IF('Member Info'!H111&gt;'Member Info'!$AJ$11,'Member Info'!$AK$12,IF('Member Info'!H111&gt;'Member Info'!$AJ$10,'Member Info'!$AK$11,IF('Member Info'!H111&gt;'Member Info'!$AJ$9,'Member Info'!$AK$10,IF('Member Info'!H111&gt;'Member Info'!$AJ$8,'Member Info'!$AK$9,'Member Info'!$AK$8)))))),
SUMPRODUCT('Member Info'!L111+IF('Member Info'!H111&gt;'Member Info'!$AG$17,'Member Info'!$AH$18,IF('Member Info'!H111&gt;'Member Info'!$AG$16,'Member Info'!$AH$17,IF('Member Info'!H111&gt;'Member Info'!$AG$15,'Member Info'!$AH$16,IF('Member Info'!H111&gt;'Member Info'!$AG$14,'Member Info'!$AH$15,IF('Member Info'!H111&gt;'Member Info'!$AG$13,'Member Info'!$AH$14,IF('Member Info'!H111&gt;'Member Info'!$AG$12,'Member Info'!$AH$13,IF('Member Info'!H111&gt;'Member Info'!$AG$11,'Member Info'!$AH$12,IF('Member Info'!H111&gt;'Member Info'!$AG$10,'Member Info'!$AH$11,IF('Member Info'!H111&gt;'Member Info'!$AG$9,'Member Info'!$AH$10,IF('Member Info'!H111&gt;'Member Info'!$AG$8,'Member Info'!$AH$9,'Member Info'!$AH$8)))))))))))))</f>
        <v/>
      </c>
      <c r="H115" s="26"/>
      <c r="I115" s="26"/>
      <c r="J115" s="107" t="str">
        <f>IF(E115=0,"",IF('Member Info'!F111&gt;$S$1,CONCATENATE("Joined with practice on ", TEXT('Member Info'!F111, "DD/MM/YYYY")),IF('Member Info'!N111&lt;&gt;"",IF('Member Info'!N111&lt;$R$1,CONCATENATE("Left Scheme on ", TEXT('Member Info'!N111, "DD/MM/YYYY")),IF(ISERROR(G115),"Error Detected, No rate entered",IF(E115=0,"",IF(F115="","Error Detected, No Pensionable pay",IF(ISERROR(AB115)," Unknown Values entered.",IF(T115+U115&lt;1,"Acceptable",IF(R115+S115=200, "No Contributions Entered", IF(K115="","Error Detected, Choose reason&gt;",IF(X115="1",IF(T115=1,"Please Enter Deemed Pensionable Pay","Add Any Relevant Details Above"),"Please Give Details Above"))))))))),IF(ISERROR(G115),"Error Detected, No rate entered",IF(E115=0,"",IF(F115="","Error Detected, No Pensionable pay",IF(ISERROR(AB115)," Unknown Values entered.",IF(T115+U115&lt;1,"Acceptable",IF(R115+S115=200, "No Contributions Entered", IF(K115="","Error Detected, Choose reason&gt;",IF(X115="1",IF(T115=1,"Please Enter Deemed Pensionable Pay","Add relevant Details Above"),"Please give details Above")))))))))))</f>
        <v/>
      </c>
      <c r="K115" s="263"/>
      <c r="L115" s="93"/>
      <c r="M115" s="93" t="str">
        <f t="shared" si="24"/>
        <v/>
      </c>
      <c r="N115" s="96">
        <f t="shared" si="23"/>
        <v>0</v>
      </c>
      <c r="O115" s="96">
        <f t="shared" si="23"/>
        <v>0</v>
      </c>
      <c r="P115" s="220">
        <f>(ROUND((F115/100*'Member Info'!$W$2), 2))</f>
        <v>0</v>
      </c>
      <c r="Q115" s="220" t="e">
        <f t="shared" si="25"/>
        <v>#VALUE!</v>
      </c>
      <c r="R115" s="220" t="str">
        <f t="shared" si="26"/>
        <v/>
      </c>
      <c r="S115" s="229" t="str">
        <f t="shared" si="27"/>
        <v/>
      </c>
      <c r="T115" s="230" t="str">
        <f t="shared" si="28"/>
        <v/>
      </c>
      <c r="U115" s="230" t="str">
        <f t="shared" si="29"/>
        <v/>
      </c>
      <c r="V115" s="224">
        <f t="shared" si="30"/>
        <v>0</v>
      </c>
      <c r="W115" s="112">
        <f t="shared" si="31"/>
        <v>0</v>
      </c>
      <c r="X115" s="237" t="str">
        <f t="shared" si="19"/>
        <v/>
      </c>
      <c r="Y115" s="242" t="b">
        <f t="shared" si="20"/>
        <v>0</v>
      </c>
      <c r="Z115" s="237">
        <f t="shared" si="32"/>
        <v>0</v>
      </c>
      <c r="AA115" s="237">
        <f>IF('Member Info'!N111="",1,"")</f>
        <v>1</v>
      </c>
      <c r="AB115" s="245" t="e">
        <f t="shared" si="33"/>
        <v>#VALUE!</v>
      </c>
      <c r="AC115" s="132" t="str">
        <f t="shared" si="21"/>
        <v/>
      </c>
      <c r="AD115" s="126">
        <f t="shared" si="22"/>
        <v>1</v>
      </c>
      <c r="AE115" s="126" t="str">
        <f>IF('Member Info'!N111&lt;&gt;"",IF('Member Info'!N111&lt;=$R$1,1,0),"")</f>
        <v/>
      </c>
      <c r="AG115" s="126" t="b">
        <f t="shared" si="34"/>
        <v>0</v>
      </c>
      <c r="AH115" s="126">
        <f t="shared" si="35"/>
        <v>0</v>
      </c>
      <c r="AJ115" s="126">
        <f t="shared" si="36"/>
        <v>0</v>
      </c>
      <c r="AK115" s="126">
        <f>IF('Member Info'!F111&gt;$R$1,1,0)</f>
        <v>0</v>
      </c>
      <c r="AL115" s="126" t="b">
        <f>IF(ISERROR(R115),ERROR.TYPE(#REF!)=ERROR.TYPE(R115),FALSE)</f>
        <v>0</v>
      </c>
      <c r="AM115" s="126" t="b">
        <f>IF(ISERROR(S115),ERROR.TYPE(#REF!)=ERROR.TYPE(S115),FALSE)</f>
        <v>0</v>
      </c>
      <c r="AN115" s="126">
        <f>IF(OR('Member Info'!F111&gt;=$S$1,'Member Info'!N111&gt;=$R$1),1,0)</f>
        <v>0</v>
      </c>
    </row>
    <row r="116" spans="1:40" x14ac:dyDescent="0.25">
      <c r="A116" s="4">
        <v>84</v>
      </c>
      <c r="B116" s="166">
        <f>'Member Info'!D112</f>
        <v>0</v>
      </c>
      <c r="C116" s="166">
        <f>'Member Info'!E112</f>
        <v>0</v>
      </c>
      <c r="D116" s="166" t="str">
        <f>'Member Info'!G112</f>
        <v/>
      </c>
      <c r="E116" s="167">
        <f>'Member Info'!B112</f>
        <v>0</v>
      </c>
      <c r="F116" s="244"/>
      <c r="G116" s="168" t="str">
        <f>IF(E116=0,"",
IF('Member Info'!$AM$19&lt;=$R$1,
SUMPRODUCT('Member Info'!L112+IF('Member Info'!H112&gt;'Member Info'!$AJ$12,'Member Info'!$AK$13,IF('Member Info'!H112&gt;'Member Info'!$AJ$11,'Member Info'!$AK$12,IF('Member Info'!H112&gt;'Member Info'!$AJ$10,'Member Info'!$AK$11,IF('Member Info'!H112&gt;'Member Info'!$AJ$9,'Member Info'!$AK$10,IF('Member Info'!H112&gt;'Member Info'!$AJ$8,'Member Info'!$AK$9,'Member Info'!$AK$8)))))),
SUMPRODUCT('Member Info'!L112+IF('Member Info'!H112&gt;'Member Info'!$AG$17,'Member Info'!$AH$18,IF('Member Info'!H112&gt;'Member Info'!$AG$16,'Member Info'!$AH$17,IF('Member Info'!H112&gt;'Member Info'!$AG$15,'Member Info'!$AH$16,IF('Member Info'!H112&gt;'Member Info'!$AG$14,'Member Info'!$AH$15,IF('Member Info'!H112&gt;'Member Info'!$AG$13,'Member Info'!$AH$14,IF('Member Info'!H112&gt;'Member Info'!$AG$12,'Member Info'!$AH$13,IF('Member Info'!H112&gt;'Member Info'!$AG$11,'Member Info'!$AH$12,IF('Member Info'!H112&gt;'Member Info'!$AG$10,'Member Info'!$AH$11,IF('Member Info'!H112&gt;'Member Info'!$AG$9,'Member Info'!$AH$10,IF('Member Info'!H112&gt;'Member Info'!$AG$8,'Member Info'!$AH$9,'Member Info'!$AH$8)))))))))))))</f>
        <v/>
      </c>
      <c r="H116" s="26"/>
      <c r="I116" s="26"/>
      <c r="J116" s="107" t="str">
        <f>IF(E116=0,"",IF('Member Info'!F112&gt;$S$1,CONCATENATE("Joined with practice on ", TEXT('Member Info'!F112, "DD/MM/YYYY")),IF('Member Info'!N112&lt;&gt;"",IF('Member Info'!N112&lt;$R$1,CONCATENATE("Left Scheme on ", TEXT('Member Info'!N112, "DD/MM/YYYY")),IF(ISERROR(G116),"Error Detected, No rate entered",IF(E116=0,"",IF(F116="","Error Detected, No Pensionable pay",IF(ISERROR(AB116)," Unknown Values entered.",IF(T116+U116&lt;1,"Acceptable",IF(R116+S116=200, "No Contributions Entered", IF(K116="","Error Detected, Choose reason&gt;",IF(X116="1",IF(T116=1,"Please Enter Deemed Pensionable Pay","Add Any Relevant Details Above"),"Please Give Details Above"))))))))),IF(ISERROR(G116),"Error Detected, No rate entered",IF(E116=0,"",IF(F116="","Error Detected, No Pensionable pay",IF(ISERROR(AB116)," Unknown Values entered.",IF(T116+U116&lt;1,"Acceptable",IF(R116+S116=200, "No Contributions Entered", IF(K116="","Error Detected, Choose reason&gt;",IF(X116="1",IF(T116=1,"Please Enter Deemed Pensionable Pay","Add relevant Details Above"),"Please give details Above")))))))))))</f>
        <v/>
      </c>
      <c r="K116" s="263"/>
      <c r="L116" s="93"/>
      <c r="M116" s="93" t="str">
        <f t="shared" si="24"/>
        <v/>
      </c>
      <c r="N116" s="96">
        <f t="shared" si="23"/>
        <v>0</v>
      </c>
      <c r="O116" s="96">
        <f t="shared" si="23"/>
        <v>0</v>
      </c>
      <c r="P116" s="220">
        <f>(ROUND((F116/100*'Member Info'!$W$2), 2))</f>
        <v>0</v>
      </c>
      <c r="Q116" s="220" t="e">
        <f t="shared" si="25"/>
        <v>#VALUE!</v>
      </c>
      <c r="R116" s="220" t="str">
        <f t="shared" si="26"/>
        <v/>
      </c>
      <c r="S116" s="229" t="str">
        <f t="shared" si="27"/>
        <v/>
      </c>
      <c r="T116" s="230" t="str">
        <f t="shared" si="28"/>
        <v/>
      </c>
      <c r="U116" s="230" t="str">
        <f t="shared" si="29"/>
        <v/>
      </c>
      <c r="V116" s="224">
        <f t="shared" si="30"/>
        <v>0</v>
      </c>
      <c r="W116" s="112">
        <f t="shared" si="31"/>
        <v>0</v>
      </c>
      <c r="X116" s="237" t="str">
        <f t="shared" si="19"/>
        <v/>
      </c>
      <c r="Y116" s="242" t="b">
        <f t="shared" si="20"/>
        <v>0</v>
      </c>
      <c r="Z116" s="237">
        <f t="shared" si="32"/>
        <v>0</v>
      </c>
      <c r="AA116" s="237">
        <f>IF('Member Info'!N112="",1,"")</f>
        <v>1</v>
      </c>
      <c r="AB116" s="245" t="e">
        <f t="shared" si="33"/>
        <v>#VALUE!</v>
      </c>
      <c r="AC116" s="132" t="str">
        <f t="shared" si="21"/>
        <v/>
      </c>
      <c r="AD116" s="126">
        <f t="shared" si="22"/>
        <v>1</v>
      </c>
      <c r="AE116" s="126" t="str">
        <f>IF('Member Info'!N112&lt;&gt;"",IF('Member Info'!N112&lt;=$R$1,1,0),"")</f>
        <v/>
      </c>
      <c r="AG116" s="126" t="b">
        <f t="shared" si="34"/>
        <v>0</v>
      </c>
      <c r="AH116" s="126">
        <f t="shared" si="35"/>
        <v>0</v>
      </c>
      <c r="AJ116" s="126">
        <f t="shared" si="36"/>
        <v>0</v>
      </c>
      <c r="AK116" s="126">
        <f>IF('Member Info'!F112&gt;$R$1,1,0)</f>
        <v>0</v>
      </c>
      <c r="AL116" s="126" t="b">
        <f>IF(ISERROR(R116),ERROR.TYPE(#REF!)=ERROR.TYPE(R116),FALSE)</f>
        <v>0</v>
      </c>
      <c r="AM116" s="126" t="b">
        <f>IF(ISERROR(S116),ERROR.TYPE(#REF!)=ERROR.TYPE(S116),FALSE)</f>
        <v>0</v>
      </c>
      <c r="AN116" s="126">
        <f>IF(OR('Member Info'!F112&gt;=$S$1,'Member Info'!N112&gt;=$R$1),1,0)</f>
        <v>0</v>
      </c>
    </row>
    <row r="117" spans="1:40" x14ac:dyDescent="0.25">
      <c r="A117" s="4">
        <v>85</v>
      </c>
      <c r="B117" s="166">
        <f>'Member Info'!D113</f>
        <v>0</v>
      </c>
      <c r="C117" s="166">
        <f>'Member Info'!E113</f>
        <v>0</v>
      </c>
      <c r="D117" s="166" t="str">
        <f>'Member Info'!G113</f>
        <v/>
      </c>
      <c r="E117" s="167">
        <f>'Member Info'!B113</f>
        <v>0</v>
      </c>
      <c r="F117" s="244"/>
      <c r="G117" s="168" t="str">
        <f>IF(E117=0,"",
IF('Member Info'!$AM$19&lt;=$R$1,
SUMPRODUCT('Member Info'!L113+IF('Member Info'!H113&gt;'Member Info'!$AJ$12,'Member Info'!$AK$13,IF('Member Info'!H113&gt;'Member Info'!$AJ$11,'Member Info'!$AK$12,IF('Member Info'!H113&gt;'Member Info'!$AJ$10,'Member Info'!$AK$11,IF('Member Info'!H113&gt;'Member Info'!$AJ$9,'Member Info'!$AK$10,IF('Member Info'!H113&gt;'Member Info'!$AJ$8,'Member Info'!$AK$9,'Member Info'!$AK$8)))))),
SUMPRODUCT('Member Info'!L113+IF('Member Info'!H113&gt;'Member Info'!$AG$17,'Member Info'!$AH$18,IF('Member Info'!H113&gt;'Member Info'!$AG$16,'Member Info'!$AH$17,IF('Member Info'!H113&gt;'Member Info'!$AG$15,'Member Info'!$AH$16,IF('Member Info'!H113&gt;'Member Info'!$AG$14,'Member Info'!$AH$15,IF('Member Info'!H113&gt;'Member Info'!$AG$13,'Member Info'!$AH$14,IF('Member Info'!H113&gt;'Member Info'!$AG$12,'Member Info'!$AH$13,IF('Member Info'!H113&gt;'Member Info'!$AG$11,'Member Info'!$AH$12,IF('Member Info'!H113&gt;'Member Info'!$AG$10,'Member Info'!$AH$11,IF('Member Info'!H113&gt;'Member Info'!$AG$9,'Member Info'!$AH$10,IF('Member Info'!H113&gt;'Member Info'!$AG$8,'Member Info'!$AH$9,'Member Info'!$AH$8)))))))))))))</f>
        <v/>
      </c>
      <c r="H117" s="26"/>
      <c r="I117" s="26"/>
      <c r="J117" s="107" t="str">
        <f>IF(E117=0,"",IF('Member Info'!F113&gt;$S$1,CONCATENATE("Joined with practice on ", TEXT('Member Info'!F113, "DD/MM/YYYY")),IF('Member Info'!N113&lt;&gt;"",IF('Member Info'!N113&lt;$R$1,CONCATENATE("Left Scheme on ", TEXT('Member Info'!N113, "DD/MM/YYYY")),IF(ISERROR(G117),"Error Detected, No rate entered",IF(E117=0,"",IF(F117="","Error Detected, No Pensionable pay",IF(ISERROR(AB117)," Unknown Values entered.",IF(T117+U117&lt;1,"Acceptable",IF(R117+S117=200, "No Contributions Entered", IF(K117="","Error Detected, Choose reason&gt;",IF(X117="1",IF(T117=1,"Please Enter Deemed Pensionable Pay","Add Any Relevant Details Above"),"Please Give Details Above"))))))))),IF(ISERROR(G117),"Error Detected, No rate entered",IF(E117=0,"",IF(F117="","Error Detected, No Pensionable pay",IF(ISERROR(AB117)," Unknown Values entered.",IF(T117+U117&lt;1,"Acceptable",IF(R117+S117=200, "No Contributions Entered", IF(K117="","Error Detected, Choose reason&gt;",IF(X117="1",IF(T117=1,"Please Enter Deemed Pensionable Pay","Add relevant Details Above"),"Please give details Above")))))))))))</f>
        <v/>
      </c>
      <c r="K117" s="263"/>
      <c r="L117" s="93"/>
      <c r="M117" s="93" t="str">
        <f t="shared" si="24"/>
        <v/>
      </c>
      <c r="N117" s="96">
        <f t="shared" si="23"/>
        <v>0</v>
      </c>
      <c r="O117" s="96">
        <f t="shared" si="23"/>
        <v>0</v>
      </c>
      <c r="P117" s="220">
        <f>(ROUND((F117/100*'Member Info'!$W$2), 2))</f>
        <v>0</v>
      </c>
      <c r="Q117" s="220" t="e">
        <f t="shared" si="25"/>
        <v>#VALUE!</v>
      </c>
      <c r="R117" s="220" t="str">
        <f t="shared" si="26"/>
        <v/>
      </c>
      <c r="S117" s="229" t="str">
        <f t="shared" si="27"/>
        <v/>
      </c>
      <c r="T117" s="230" t="str">
        <f t="shared" si="28"/>
        <v/>
      </c>
      <c r="U117" s="230" t="str">
        <f t="shared" si="29"/>
        <v/>
      </c>
      <c r="V117" s="224">
        <f t="shared" si="30"/>
        <v>0</v>
      </c>
      <c r="W117" s="112">
        <f t="shared" si="31"/>
        <v>0</v>
      </c>
      <c r="X117" s="237" t="str">
        <f t="shared" si="19"/>
        <v/>
      </c>
      <c r="Y117" s="242" t="b">
        <f t="shared" si="20"/>
        <v>0</v>
      </c>
      <c r="Z117" s="237">
        <f t="shared" si="32"/>
        <v>0</v>
      </c>
      <c r="AA117" s="237">
        <f>IF('Member Info'!N113="",1,"")</f>
        <v>1</v>
      </c>
      <c r="AB117" s="245" t="e">
        <f t="shared" si="33"/>
        <v>#VALUE!</v>
      </c>
      <c r="AC117" s="132" t="str">
        <f t="shared" si="21"/>
        <v/>
      </c>
      <c r="AD117" s="126">
        <f t="shared" si="22"/>
        <v>1</v>
      </c>
      <c r="AE117" s="126" t="str">
        <f>IF('Member Info'!N113&lt;&gt;"",IF('Member Info'!N113&lt;=$R$1,1,0),"")</f>
        <v/>
      </c>
      <c r="AG117" s="126" t="b">
        <f t="shared" si="34"/>
        <v>0</v>
      </c>
      <c r="AH117" s="126">
        <f t="shared" si="35"/>
        <v>0</v>
      </c>
      <c r="AJ117" s="126">
        <f t="shared" si="36"/>
        <v>0</v>
      </c>
      <c r="AK117" s="126">
        <f>IF('Member Info'!F113&gt;$R$1,1,0)</f>
        <v>0</v>
      </c>
      <c r="AL117" s="126" t="b">
        <f>IF(ISERROR(R117),ERROR.TYPE(#REF!)=ERROR.TYPE(R117),FALSE)</f>
        <v>0</v>
      </c>
      <c r="AM117" s="126" t="b">
        <f>IF(ISERROR(S117),ERROR.TYPE(#REF!)=ERROR.TYPE(S117),FALSE)</f>
        <v>0</v>
      </c>
      <c r="AN117" s="126">
        <f>IF(OR('Member Info'!F113&gt;=$S$1,'Member Info'!N113&gt;=$R$1),1,0)</f>
        <v>0</v>
      </c>
    </row>
    <row r="118" spans="1:40" x14ac:dyDescent="0.25">
      <c r="A118" s="4">
        <v>86</v>
      </c>
      <c r="B118" s="166">
        <f>'Member Info'!D114</f>
        <v>0</v>
      </c>
      <c r="C118" s="166">
        <f>'Member Info'!E114</f>
        <v>0</v>
      </c>
      <c r="D118" s="166" t="str">
        <f>'Member Info'!G114</f>
        <v/>
      </c>
      <c r="E118" s="167">
        <f>'Member Info'!B114</f>
        <v>0</v>
      </c>
      <c r="F118" s="244"/>
      <c r="G118" s="168" t="str">
        <f>IF(E118=0,"",
IF('Member Info'!$AM$19&lt;=$R$1,
SUMPRODUCT('Member Info'!L114+IF('Member Info'!H114&gt;'Member Info'!$AJ$12,'Member Info'!$AK$13,IF('Member Info'!H114&gt;'Member Info'!$AJ$11,'Member Info'!$AK$12,IF('Member Info'!H114&gt;'Member Info'!$AJ$10,'Member Info'!$AK$11,IF('Member Info'!H114&gt;'Member Info'!$AJ$9,'Member Info'!$AK$10,IF('Member Info'!H114&gt;'Member Info'!$AJ$8,'Member Info'!$AK$9,'Member Info'!$AK$8)))))),
SUMPRODUCT('Member Info'!L114+IF('Member Info'!H114&gt;'Member Info'!$AG$17,'Member Info'!$AH$18,IF('Member Info'!H114&gt;'Member Info'!$AG$16,'Member Info'!$AH$17,IF('Member Info'!H114&gt;'Member Info'!$AG$15,'Member Info'!$AH$16,IF('Member Info'!H114&gt;'Member Info'!$AG$14,'Member Info'!$AH$15,IF('Member Info'!H114&gt;'Member Info'!$AG$13,'Member Info'!$AH$14,IF('Member Info'!H114&gt;'Member Info'!$AG$12,'Member Info'!$AH$13,IF('Member Info'!H114&gt;'Member Info'!$AG$11,'Member Info'!$AH$12,IF('Member Info'!H114&gt;'Member Info'!$AG$10,'Member Info'!$AH$11,IF('Member Info'!H114&gt;'Member Info'!$AG$9,'Member Info'!$AH$10,IF('Member Info'!H114&gt;'Member Info'!$AG$8,'Member Info'!$AH$9,'Member Info'!$AH$8)))))))))))))</f>
        <v/>
      </c>
      <c r="H118" s="26"/>
      <c r="I118" s="26"/>
      <c r="J118" s="107" t="str">
        <f>IF(E118=0,"",IF('Member Info'!F114&gt;$S$1,CONCATENATE("Joined with practice on ", TEXT('Member Info'!F114, "DD/MM/YYYY")),IF('Member Info'!N114&lt;&gt;"",IF('Member Info'!N114&lt;$R$1,CONCATENATE("Left Scheme on ", TEXT('Member Info'!N114, "DD/MM/YYYY")),IF(ISERROR(G118),"Error Detected, No rate entered",IF(E118=0,"",IF(F118="","Error Detected, No Pensionable pay",IF(ISERROR(AB118)," Unknown Values entered.",IF(T118+U118&lt;1,"Acceptable",IF(R118+S118=200, "No Contributions Entered", IF(K118="","Error Detected, Choose reason&gt;",IF(X118="1",IF(T118=1,"Please Enter Deemed Pensionable Pay","Add Any Relevant Details Above"),"Please Give Details Above"))))))))),IF(ISERROR(G118),"Error Detected, No rate entered",IF(E118=0,"",IF(F118="","Error Detected, No Pensionable pay",IF(ISERROR(AB118)," Unknown Values entered.",IF(T118+U118&lt;1,"Acceptable",IF(R118+S118=200, "No Contributions Entered", IF(K118="","Error Detected, Choose reason&gt;",IF(X118="1",IF(T118=1,"Please Enter Deemed Pensionable Pay","Add relevant Details Above"),"Please give details Above")))))))))))</f>
        <v/>
      </c>
      <c r="K118" s="263"/>
      <c r="L118" s="93"/>
      <c r="M118" s="93" t="str">
        <f t="shared" si="24"/>
        <v/>
      </c>
      <c r="N118" s="96">
        <f t="shared" si="23"/>
        <v>0</v>
      </c>
      <c r="O118" s="96">
        <f t="shared" si="23"/>
        <v>0</v>
      </c>
      <c r="P118" s="220">
        <f>(ROUND((F118/100*'Member Info'!$W$2), 2))</f>
        <v>0</v>
      </c>
      <c r="Q118" s="220" t="e">
        <f t="shared" si="25"/>
        <v>#VALUE!</v>
      </c>
      <c r="R118" s="220" t="str">
        <f t="shared" si="26"/>
        <v/>
      </c>
      <c r="S118" s="229" t="str">
        <f t="shared" si="27"/>
        <v/>
      </c>
      <c r="T118" s="230" t="str">
        <f t="shared" si="28"/>
        <v/>
      </c>
      <c r="U118" s="230" t="str">
        <f t="shared" si="29"/>
        <v/>
      </c>
      <c r="V118" s="224">
        <f t="shared" si="30"/>
        <v>0</v>
      </c>
      <c r="W118" s="112">
        <f t="shared" si="31"/>
        <v>0</v>
      </c>
      <c r="X118" s="237" t="str">
        <f t="shared" si="19"/>
        <v/>
      </c>
      <c r="Y118" s="242" t="b">
        <f t="shared" si="20"/>
        <v>0</v>
      </c>
      <c r="Z118" s="237">
        <f t="shared" si="32"/>
        <v>0</v>
      </c>
      <c r="AA118" s="237">
        <f>IF('Member Info'!N114="",1,"")</f>
        <v>1</v>
      </c>
      <c r="AB118" s="245" t="e">
        <f t="shared" si="33"/>
        <v>#VALUE!</v>
      </c>
      <c r="AC118" s="132" t="str">
        <f t="shared" si="21"/>
        <v/>
      </c>
      <c r="AD118" s="126">
        <f t="shared" si="22"/>
        <v>1</v>
      </c>
      <c r="AE118" s="126" t="str">
        <f>IF('Member Info'!N114&lt;&gt;"",IF('Member Info'!N114&lt;=$R$1,1,0),"")</f>
        <v/>
      </c>
      <c r="AG118" s="126" t="b">
        <f t="shared" si="34"/>
        <v>0</v>
      </c>
      <c r="AH118" s="126">
        <f t="shared" si="35"/>
        <v>0</v>
      </c>
      <c r="AJ118" s="126">
        <f t="shared" si="36"/>
        <v>0</v>
      </c>
      <c r="AK118" s="126">
        <f>IF('Member Info'!F114&gt;$R$1,1,0)</f>
        <v>0</v>
      </c>
      <c r="AL118" s="126" t="b">
        <f>IF(ISERROR(R118),ERROR.TYPE(#REF!)=ERROR.TYPE(R118),FALSE)</f>
        <v>0</v>
      </c>
      <c r="AM118" s="126" t="b">
        <f>IF(ISERROR(S118),ERROR.TYPE(#REF!)=ERROR.TYPE(S118),FALSE)</f>
        <v>0</v>
      </c>
      <c r="AN118" s="126">
        <f>IF(OR('Member Info'!F114&gt;=$S$1,'Member Info'!N114&gt;=$R$1),1,0)</f>
        <v>0</v>
      </c>
    </row>
    <row r="119" spans="1:40" x14ac:dyDescent="0.25">
      <c r="A119" s="4">
        <v>87</v>
      </c>
      <c r="B119" s="166">
        <f>'Member Info'!D115</f>
        <v>0</v>
      </c>
      <c r="C119" s="166">
        <f>'Member Info'!E115</f>
        <v>0</v>
      </c>
      <c r="D119" s="166" t="str">
        <f>'Member Info'!G115</f>
        <v/>
      </c>
      <c r="E119" s="167">
        <f>'Member Info'!B115</f>
        <v>0</v>
      </c>
      <c r="F119" s="244"/>
      <c r="G119" s="168" t="str">
        <f>IF(E119=0,"",
IF('Member Info'!$AM$19&lt;=$R$1,
SUMPRODUCT('Member Info'!L115+IF('Member Info'!H115&gt;'Member Info'!$AJ$12,'Member Info'!$AK$13,IF('Member Info'!H115&gt;'Member Info'!$AJ$11,'Member Info'!$AK$12,IF('Member Info'!H115&gt;'Member Info'!$AJ$10,'Member Info'!$AK$11,IF('Member Info'!H115&gt;'Member Info'!$AJ$9,'Member Info'!$AK$10,IF('Member Info'!H115&gt;'Member Info'!$AJ$8,'Member Info'!$AK$9,'Member Info'!$AK$8)))))),
SUMPRODUCT('Member Info'!L115+IF('Member Info'!H115&gt;'Member Info'!$AG$17,'Member Info'!$AH$18,IF('Member Info'!H115&gt;'Member Info'!$AG$16,'Member Info'!$AH$17,IF('Member Info'!H115&gt;'Member Info'!$AG$15,'Member Info'!$AH$16,IF('Member Info'!H115&gt;'Member Info'!$AG$14,'Member Info'!$AH$15,IF('Member Info'!H115&gt;'Member Info'!$AG$13,'Member Info'!$AH$14,IF('Member Info'!H115&gt;'Member Info'!$AG$12,'Member Info'!$AH$13,IF('Member Info'!H115&gt;'Member Info'!$AG$11,'Member Info'!$AH$12,IF('Member Info'!H115&gt;'Member Info'!$AG$10,'Member Info'!$AH$11,IF('Member Info'!H115&gt;'Member Info'!$AG$9,'Member Info'!$AH$10,IF('Member Info'!H115&gt;'Member Info'!$AG$8,'Member Info'!$AH$9,'Member Info'!$AH$8)))))))))))))</f>
        <v/>
      </c>
      <c r="H119" s="26"/>
      <c r="I119" s="26"/>
      <c r="J119" s="107" t="str">
        <f>IF(E119=0,"",IF('Member Info'!F115&gt;$S$1,CONCATENATE("Joined with practice on ", TEXT('Member Info'!F115, "DD/MM/YYYY")),IF('Member Info'!N115&lt;&gt;"",IF('Member Info'!N115&lt;$R$1,CONCATENATE("Left Scheme on ", TEXT('Member Info'!N115, "DD/MM/YYYY")),IF(ISERROR(G119),"Error Detected, No rate entered",IF(E119=0,"",IF(F119="","Error Detected, No Pensionable pay",IF(ISERROR(AB119)," Unknown Values entered.",IF(T119+U119&lt;1,"Acceptable",IF(R119+S119=200, "No Contributions Entered", IF(K119="","Error Detected, Choose reason&gt;",IF(X119="1",IF(T119=1,"Please Enter Deemed Pensionable Pay","Add Any Relevant Details Above"),"Please Give Details Above"))))))))),IF(ISERROR(G119),"Error Detected, No rate entered",IF(E119=0,"",IF(F119="","Error Detected, No Pensionable pay",IF(ISERROR(AB119)," Unknown Values entered.",IF(T119+U119&lt;1,"Acceptable",IF(R119+S119=200, "No Contributions Entered", IF(K119="","Error Detected, Choose reason&gt;",IF(X119="1",IF(T119=1,"Please Enter Deemed Pensionable Pay","Add relevant Details Above"),"Please give details Above")))))))))))</f>
        <v/>
      </c>
      <c r="K119" s="263"/>
      <c r="L119" s="93"/>
      <c r="M119" s="93" t="str">
        <f t="shared" si="24"/>
        <v/>
      </c>
      <c r="N119" s="96">
        <f t="shared" si="23"/>
        <v>0</v>
      </c>
      <c r="O119" s="96">
        <f t="shared" si="23"/>
        <v>0</v>
      </c>
      <c r="P119" s="220">
        <f>(ROUND((F119/100*'Member Info'!$W$2), 2))</f>
        <v>0</v>
      </c>
      <c r="Q119" s="220" t="e">
        <f t="shared" si="25"/>
        <v>#VALUE!</v>
      </c>
      <c r="R119" s="220" t="str">
        <f t="shared" si="26"/>
        <v/>
      </c>
      <c r="S119" s="229" t="str">
        <f t="shared" si="27"/>
        <v/>
      </c>
      <c r="T119" s="230" t="str">
        <f t="shared" si="28"/>
        <v/>
      </c>
      <c r="U119" s="230" t="str">
        <f t="shared" si="29"/>
        <v/>
      </c>
      <c r="V119" s="224">
        <f t="shared" si="30"/>
        <v>0</v>
      </c>
      <c r="W119" s="112">
        <f t="shared" si="31"/>
        <v>0</v>
      </c>
      <c r="X119" s="237" t="str">
        <f t="shared" si="19"/>
        <v/>
      </c>
      <c r="Y119" s="242" t="b">
        <f t="shared" si="20"/>
        <v>0</v>
      </c>
      <c r="Z119" s="237">
        <f t="shared" si="32"/>
        <v>0</v>
      </c>
      <c r="AA119" s="237">
        <f>IF('Member Info'!N115="",1,"")</f>
        <v>1</v>
      </c>
      <c r="AB119" s="245" t="e">
        <f t="shared" si="33"/>
        <v>#VALUE!</v>
      </c>
      <c r="AC119" s="132" t="str">
        <f t="shared" si="21"/>
        <v/>
      </c>
      <c r="AD119" s="126">
        <f t="shared" si="22"/>
        <v>1</v>
      </c>
      <c r="AE119" s="126" t="str">
        <f>IF('Member Info'!N115&lt;&gt;"",IF('Member Info'!N115&lt;=$R$1,1,0),"")</f>
        <v/>
      </c>
      <c r="AG119" s="126" t="b">
        <f t="shared" si="34"/>
        <v>0</v>
      </c>
      <c r="AH119" s="126">
        <f t="shared" si="35"/>
        <v>0</v>
      </c>
      <c r="AJ119" s="126">
        <f t="shared" si="36"/>
        <v>0</v>
      </c>
      <c r="AK119" s="126">
        <f>IF('Member Info'!F115&gt;$R$1,1,0)</f>
        <v>0</v>
      </c>
      <c r="AL119" s="126" t="b">
        <f>IF(ISERROR(R119),ERROR.TYPE(#REF!)=ERROR.TYPE(R119),FALSE)</f>
        <v>0</v>
      </c>
      <c r="AM119" s="126" t="b">
        <f>IF(ISERROR(S119),ERROR.TYPE(#REF!)=ERROR.TYPE(S119),FALSE)</f>
        <v>0</v>
      </c>
      <c r="AN119" s="126">
        <f>IF(OR('Member Info'!F115&gt;=$S$1,'Member Info'!N115&gt;=$R$1),1,0)</f>
        <v>0</v>
      </c>
    </row>
    <row r="120" spans="1:40" x14ac:dyDescent="0.25">
      <c r="A120" s="4">
        <v>88</v>
      </c>
      <c r="B120" s="166">
        <f>'Member Info'!D116</f>
        <v>0</v>
      </c>
      <c r="C120" s="166">
        <f>'Member Info'!E116</f>
        <v>0</v>
      </c>
      <c r="D120" s="166" t="str">
        <f>'Member Info'!G116</f>
        <v/>
      </c>
      <c r="E120" s="167">
        <f>'Member Info'!B116</f>
        <v>0</v>
      </c>
      <c r="F120" s="244"/>
      <c r="G120" s="168" t="str">
        <f>IF(E120=0,"",
IF('Member Info'!$AM$19&lt;=$R$1,
SUMPRODUCT('Member Info'!L116+IF('Member Info'!H116&gt;'Member Info'!$AJ$12,'Member Info'!$AK$13,IF('Member Info'!H116&gt;'Member Info'!$AJ$11,'Member Info'!$AK$12,IF('Member Info'!H116&gt;'Member Info'!$AJ$10,'Member Info'!$AK$11,IF('Member Info'!H116&gt;'Member Info'!$AJ$9,'Member Info'!$AK$10,IF('Member Info'!H116&gt;'Member Info'!$AJ$8,'Member Info'!$AK$9,'Member Info'!$AK$8)))))),
SUMPRODUCT('Member Info'!L116+IF('Member Info'!H116&gt;'Member Info'!$AG$17,'Member Info'!$AH$18,IF('Member Info'!H116&gt;'Member Info'!$AG$16,'Member Info'!$AH$17,IF('Member Info'!H116&gt;'Member Info'!$AG$15,'Member Info'!$AH$16,IF('Member Info'!H116&gt;'Member Info'!$AG$14,'Member Info'!$AH$15,IF('Member Info'!H116&gt;'Member Info'!$AG$13,'Member Info'!$AH$14,IF('Member Info'!H116&gt;'Member Info'!$AG$12,'Member Info'!$AH$13,IF('Member Info'!H116&gt;'Member Info'!$AG$11,'Member Info'!$AH$12,IF('Member Info'!H116&gt;'Member Info'!$AG$10,'Member Info'!$AH$11,IF('Member Info'!H116&gt;'Member Info'!$AG$9,'Member Info'!$AH$10,IF('Member Info'!H116&gt;'Member Info'!$AG$8,'Member Info'!$AH$9,'Member Info'!$AH$8)))))))))))))</f>
        <v/>
      </c>
      <c r="H120" s="26"/>
      <c r="I120" s="26"/>
      <c r="J120" s="107" t="str">
        <f>IF(E120=0,"",IF('Member Info'!F116&gt;$S$1,CONCATENATE("Joined with practice on ", TEXT('Member Info'!F116, "DD/MM/YYYY")),IF('Member Info'!N116&lt;&gt;"",IF('Member Info'!N116&lt;$R$1,CONCATENATE("Left Scheme on ", TEXT('Member Info'!N116, "DD/MM/YYYY")),IF(ISERROR(G120),"Error Detected, No rate entered",IF(E120=0,"",IF(F120="","Error Detected, No Pensionable pay",IF(ISERROR(AB120)," Unknown Values entered.",IF(T120+U120&lt;1,"Acceptable",IF(R120+S120=200, "No Contributions Entered", IF(K120="","Error Detected, Choose reason&gt;",IF(X120="1",IF(T120=1,"Please Enter Deemed Pensionable Pay","Add Any Relevant Details Above"),"Please Give Details Above"))))))))),IF(ISERROR(G120),"Error Detected, No rate entered",IF(E120=0,"",IF(F120="","Error Detected, No Pensionable pay",IF(ISERROR(AB120)," Unknown Values entered.",IF(T120+U120&lt;1,"Acceptable",IF(R120+S120=200, "No Contributions Entered", IF(K120="","Error Detected, Choose reason&gt;",IF(X120="1",IF(T120=1,"Please Enter Deemed Pensionable Pay","Add relevant Details Above"),"Please give details Above")))))))))))</f>
        <v/>
      </c>
      <c r="K120" s="263"/>
      <c r="L120" s="93"/>
      <c r="M120" s="93" t="str">
        <f t="shared" si="24"/>
        <v/>
      </c>
      <c r="N120" s="96">
        <f t="shared" si="23"/>
        <v>0</v>
      </c>
      <c r="O120" s="96">
        <f t="shared" si="23"/>
        <v>0</v>
      </c>
      <c r="P120" s="220">
        <f>(ROUND((F120/100*'Member Info'!$W$2), 2))</f>
        <v>0</v>
      </c>
      <c r="Q120" s="220" t="e">
        <f t="shared" si="25"/>
        <v>#VALUE!</v>
      </c>
      <c r="R120" s="220" t="str">
        <f t="shared" si="26"/>
        <v/>
      </c>
      <c r="S120" s="229" t="str">
        <f t="shared" si="27"/>
        <v/>
      </c>
      <c r="T120" s="230" t="str">
        <f t="shared" si="28"/>
        <v/>
      </c>
      <c r="U120" s="230" t="str">
        <f t="shared" si="29"/>
        <v/>
      </c>
      <c r="V120" s="224">
        <f t="shared" si="30"/>
        <v>0</v>
      </c>
      <c r="W120" s="112">
        <f t="shared" si="31"/>
        <v>0</v>
      </c>
      <c r="X120" s="237" t="str">
        <f t="shared" si="19"/>
        <v/>
      </c>
      <c r="Y120" s="242" t="b">
        <f t="shared" si="20"/>
        <v>0</v>
      </c>
      <c r="Z120" s="237">
        <f t="shared" si="32"/>
        <v>0</v>
      </c>
      <c r="AA120" s="237">
        <f>IF('Member Info'!N116="",1,"")</f>
        <v>1</v>
      </c>
      <c r="AB120" s="245" t="e">
        <f t="shared" si="33"/>
        <v>#VALUE!</v>
      </c>
      <c r="AC120" s="132" t="str">
        <f t="shared" si="21"/>
        <v/>
      </c>
      <c r="AD120" s="126">
        <f t="shared" si="22"/>
        <v>1</v>
      </c>
      <c r="AE120" s="126" t="str">
        <f>IF('Member Info'!N116&lt;&gt;"",IF('Member Info'!N116&lt;=$R$1,1,0),"")</f>
        <v/>
      </c>
      <c r="AG120" s="126" t="b">
        <f t="shared" si="34"/>
        <v>0</v>
      </c>
      <c r="AH120" s="126">
        <f t="shared" si="35"/>
        <v>0</v>
      </c>
      <c r="AJ120" s="126">
        <f t="shared" si="36"/>
        <v>0</v>
      </c>
      <c r="AK120" s="126">
        <f>IF('Member Info'!F116&gt;$R$1,1,0)</f>
        <v>0</v>
      </c>
      <c r="AL120" s="126" t="b">
        <f>IF(ISERROR(R120),ERROR.TYPE(#REF!)=ERROR.TYPE(R120),FALSE)</f>
        <v>0</v>
      </c>
      <c r="AM120" s="126" t="b">
        <f>IF(ISERROR(S120),ERROR.TYPE(#REF!)=ERROR.TYPE(S120),FALSE)</f>
        <v>0</v>
      </c>
      <c r="AN120" s="126">
        <f>IF(OR('Member Info'!F116&gt;=$S$1,'Member Info'!N116&gt;=$R$1),1,0)</f>
        <v>0</v>
      </c>
    </row>
    <row r="121" spans="1:40" x14ac:dyDescent="0.25">
      <c r="A121" s="4">
        <v>89</v>
      </c>
      <c r="B121" s="166">
        <f>'Member Info'!D117</f>
        <v>0</v>
      </c>
      <c r="C121" s="166">
        <f>'Member Info'!E117</f>
        <v>0</v>
      </c>
      <c r="D121" s="166" t="str">
        <f>'Member Info'!G117</f>
        <v/>
      </c>
      <c r="E121" s="167">
        <f>'Member Info'!B117</f>
        <v>0</v>
      </c>
      <c r="F121" s="244"/>
      <c r="G121" s="168" t="str">
        <f>IF(E121=0,"",
IF('Member Info'!$AM$19&lt;=$R$1,
SUMPRODUCT('Member Info'!L117+IF('Member Info'!H117&gt;'Member Info'!$AJ$12,'Member Info'!$AK$13,IF('Member Info'!H117&gt;'Member Info'!$AJ$11,'Member Info'!$AK$12,IF('Member Info'!H117&gt;'Member Info'!$AJ$10,'Member Info'!$AK$11,IF('Member Info'!H117&gt;'Member Info'!$AJ$9,'Member Info'!$AK$10,IF('Member Info'!H117&gt;'Member Info'!$AJ$8,'Member Info'!$AK$9,'Member Info'!$AK$8)))))),
SUMPRODUCT('Member Info'!L117+IF('Member Info'!H117&gt;'Member Info'!$AG$17,'Member Info'!$AH$18,IF('Member Info'!H117&gt;'Member Info'!$AG$16,'Member Info'!$AH$17,IF('Member Info'!H117&gt;'Member Info'!$AG$15,'Member Info'!$AH$16,IF('Member Info'!H117&gt;'Member Info'!$AG$14,'Member Info'!$AH$15,IF('Member Info'!H117&gt;'Member Info'!$AG$13,'Member Info'!$AH$14,IF('Member Info'!H117&gt;'Member Info'!$AG$12,'Member Info'!$AH$13,IF('Member Info'!H117&gt;'Member Info'!$AG$11,'Member Info'!$AH$12,IF('Member Info'!H117&gt;'Member Info'!$AG$10,'Member Info'!$AH$11,IF('Member Info'!H117&gt;'Member Info'!$AG$9,'Member Info'!$AH$10,IF('Member Info'!H117&gt;'Member Info'!$AG$8,'Member Info'!$AH$9,'Member Info'!$AH$8)))))))))))))</f>
        <v/>
      </c>
      <c r="H121" s="26"/>
      <c r="I121" s="26"/>
      <c r="J121" s="107" t="str">
        <f>IF(E121=0,"",IF('Member Info'!F117&gt;$S$1,CONCATENATE("Joined with practice on ", TEXT('Member Info'!F117, "DD/MM/YYYY")),IF('Member Info'!N117&lt;&gt;"",IF('Member Info'!N117&lt;$R$1,CONCATENATE("Left Scheme on ", TEXT('Member Info'!N117, "DD/MM/YYYY")),IF(ISERROR(G121),"Error Detected, No rate entered",IF(E121=0,"",IF(F121="","Error Detected, No Pensionable pay",IF(ISERROR(AB121)," Unknown Values entered.",IF(T121+U121&lt;1,"Acceptable",IF(R121+S121=200, "No Contributions Entered", IF(K121="","Error Detected, Choose reason&gt;",IF(X121="1",IF(T121=1,"Please Enter Deemed Pensionable Pay","Add Any Relevant Details Above"),"Please Give Details Above"))))))))),IF(ISERROR(G121),"Error Detected, No rate entered",IF(E121=0,"",IF(F121="","Error Detected, No Pensionable pay",IF(ISERROR(AB121)," Unknown Values entered.",IF(T121+U121&lt;1,"Acceptable",IF(R121+S121=200, "No Contributions Entered", IF(K121="","Error Detected, Choose reason&gt;",IF(X121="1",IF(T121=1,"Please Enter Deemed Pensionable Pay","Add relevant Details Above"),"Please give details Above")))))))))))</f>
        <v/>
      </c>
      <c r="K121" s="263"/>
      <c r="L121" s="93"/>
      <c r="M121" s="93" t="str">
        <f t="shared" si="24"/>
        <v/>
      </c>
      <c r="N121" s="96">
        <f t="shared" si="23"/>
        <v>0</v>
      </c>
      <c r="O121" s="96">
        <f t="shared" si="23"/>
        <v>0</v>
      </c>
      <c r="P121" s="220">
        <f>(ROUND((F121/100*'Member Info'!$W$2), 2))</f>
        <v>0</v>
      </c>
      <c r="Q121" s="220" t="e">
        <f t="shared" si="25"/>
        <v>#VALUE!</v>
      </c>
      <c r="R121" s="220" t="str">
        <f t="shared" si="26"/>
        <v/>
      </c>
      <c r="S121" s="229" t="str">
        <f t="shared" si="27"/>
        <v/>
      </c>
      <c r="T121" s="230" t="str">
        <f t="shared" si="28"/>
        <v/>
      </c>
      <c r="U121" s="230" t="str">
        <f t="shared" si="29"/>
        <v/>
      </c>
      <c r="V121" s="224">
        <f t="shared" si="30"/>
        <v>0</v>
      </c>
      <c r="W121" s="112">
        <f t="shared" si="31"/>
        <v>0</v>
      </c>
      <c r="X121" s="237" t="str">
        <f t="shared" si="19"/>
        <v/>
      </c>
      <c r="Y121" s="242" t="b">
        <f t="shared" si="20"/>
        <v>0</v>
      </c>
      <c r="Z121" s="237">
        <f t="shared" si="32"/>
        <v>0</v>
      </c>
      <c r="AA121" s="237">
        <f>IF('Member Info'!N117="",1,"")</f>
        <v>1</v>
      </c>
      <c r="AB121" s="245" t="e">
        <f t="shared" si="33"/>
        <v>#VALUE!</v>
      </c>
      <c r="AC121" s="132" t="str">
        <f t="shared" si="21"/>
        <v/>
      </c>
      <c r="AD121" s="126">
        <f t="shared" si="22"/>
        <v>1</v>
      </c>
      <c r="AE121" s="126" t="str">
        <f>IF('Member Info'!N117&lt;&gt;"",IF('Member Info'!N117&lt;=$R$1,1,0),"")</f>
        <v/>
      </c>
      <c r="AG121" s="126" t="b">
        <f t="shared" si="34"/>
        <v>0</v>
      </c>
      <c r="AH121" s="126">
        <f t="shared" si="35"/>
        <v>0</v>
      </c>
      <c r="AJ121" s="126">
        <f t="shared" si="36"/>
        <v>0</v>
      </c>
      <c r="AK121" s="126">
        <f>IF('Member Info'!F117&gt;$R$1,1,0)</f>
        <v>0</v>
      </c>
      <c r="AL121" s="126" t="b">
        <f>IF(ISERROR(R121),ERROR.TYPE(#REF!)=ERROR.TYPE(R121),FALSE)</f>
        <v>0</v>
      </c>
      <c r="AM121" s="126" t="b">
        <f>IF(ISERROR(S121),ERROR.TYPE(#REF!)=ERROR.TYPE(S121),FALSE)</f>
        <v>0</v>
      </c>
      <c r="AN121" s="126">
        <f>IF(OR('Member Info'!F117&gt;=$S$1,'Member Info'!N117&gt;=$R$1),1,0)</f>
        <v>0</v>
      </c>
    </row>
    <row r="122" spans="1:40" x14ac:dyDescent="0.25">
      <c r="A122" s="4">
        <v>90</v>
      </c>
      <c r="B122" s="166">
        <f>'Member Info'!D118</f>
        <v>0</v>
      </c>
      <c r="C122" s="166">
        <f>'Member Info'!E118</f>
        <v>0</v>
      </c>
      <c r="D122" s="166" t="str">
        <f>'Member Info'!G118</f>
        <v/>
      </c>
      <c r="E122" s="167">
        <f>'Member Info'!B118</f>
        <v>0</v>
      </c>
      <c r="F122" s="244"/>
      <c r="G122" s="168" t="str">
        <f>IF(E122=0,"",
IF('Member Info'!$AM$19&lt;=$R$1,
SUMPRODUCT('Member Info'!L118+IF('Member Info'!H118&gt;'Member Info'!$AJ$12,'Member Info'!$AK$13,IF('Member Info'!H118&gt;'Member Info'!$AJ$11,'Member Info'!$AK$12,IF('Member Info'!H118&gt;'Member Info'!$AJ$10,'Member Info'!$AK$11,IF('Member Info'!H118&gt;'Member Info'!$AJ$9,'Member Info'!$AK$10,IF('Member Info'!H118&gt;'Member Info'!$AJ$8,'Member Info'!$AK$9,'Member Info'!$AK$8)))))),
SUMPRODUCT('Member Info'!L118+IF('Member Info'!H118&gt;'Member Info'!$AG$17,'Member Info'!$AH$18,IF('Member Info'!H118&gt;'Member Info'!$AG$16,'Member Info'!$AH$17,IF('Member Info'!H118&gt;'Member Info'!$AG$15,'Member Info'!$AH$16,IF('Member Info'!H118&gt;'Member Info'!$AG$14,'Member Info'!$AH$15,IF('Member Info'!H118&gt;'Member Info'!$AG$13,'Member Info'!$AH$14,IF('Member Info'!H118&gt;'Member Info'!$AG$12,'Member Info'!$AH$13,IF('Member Info'!H118&gt;'Member Info'!$AG$11,'Member Info'!$AH$12,IF('Member Info'!H118&gt;'Member Info'!$AG$10,'Member Info'!$AH$11,IF('Member Info'!H118&gt;'Member Info'!$AG$9,'Member Info'!$AH$10,IF('Member Info'!H118&gt;'Member Info'!$AG$8,'Member Info'!$AH$9,'Member Info'!$AH$8)))))))))))))</f>
        <v/>
      </c>
      <c r="H122" s="26"/>
      <c r="I122" s="26"/>
      <c r="J122" s="107" t="str">
        <f>IF(E122=0,"",IF('Member Info'!F118&gt;$S$1,CONCATENATE("Joined with practice on ", TEXT('Member Info'!F118, "DD/MM/YYYY")),IF('Member Info'!N118&lt;&gt;"",IF('Member Info'!N118&lt;$R$1,CONCATENATE("Left Scheme on ", TEXT('Member Info'!N118, "DD/MM/YYYY")),IF(ISERROR(G122),"Error Detected, No rate entered",IF(E122=0,"",IF(F122="","Error Detected, No Pensionable pay",IF(ISERROR(AB122)," Unknown Values entered.",IF(T122+U122&lt;1,"Acceptable",IF(R122+S122=200, "No Contributions Entered", IF(K122="","Error Detected, Choose reason&gt;",IF(X122="1",IF(T122=1,"Please Enter Deemed Pensionable Pay","Add Any Relevant Details Above"),"Please Give Details Above"))))))))),IF(ISERROR(G122),"Error Detected, No rate entered",IF(E122=0,"",IF(F122="","Error Detected, No Pensionable pay",IF(ISERROR(AB122)," Unknown Values entered.",IF(T122+U122&lt;1,"Acceptable",IF(R122+S122=200, "No Contributions Entered", IF(K122="","Error Detected, Choose reason&gt;",IF(X122="1",IF(T122=1,"Please Enter Deemed Pensionable Pay","Add relevant Details Above"),"Please give details Above")))))))))))</f>
        <v/>
      </c>
      <c r="K122" s="263"/>
      <c r="L122" s="93"/>
      <c r="M122" s="93" t="str">
        <f t="shared" si="24"/>
        <v/>
      </c>
      <c r="N122" s="96">
        <f t="shared" si="23"/>
        <v>0</v>
      </c>
      <c r="O122" s="96">
        <f t="shared" si="23"/>
        <v>0</v>
      </c>
      <c r="P122" s="220">
        <f>(ROUND((F122/100*'Member Info'!$W$2), 2))</f>
        <v>0</v>
      </c>
      <c r="Q122" s="220" t="e">
        <f t="shared" si="25"/>
        <v>#VALUE!</v>
      </c>
      <c r="R122" s="220" t="str">
        <f t="shared" si="26"/>
        <v/>
      </c>
      <c r="S122" s="229" t="str">
        <f t="shared" si="27"/>
        <v/>
      </c>
      <c r="T122" s="230" t="str">
        <f t="shared" si="28"/>
        <v/>
      </c>
      <c r="U122" s="230" t="str">
        <f t="shared" si="29"/>
        <v/>
      </c>
      <c r="V122" s="224">
        <f t="shared" si="30"/>
        <v>0</v>
      </c>
      <c r="W122" s="112">
        <f t="shared" si="31"/>
        <v>0</v>
      </c>
      <c r="X122" s="237" t="str">
        <f t="shared" si="19"/>
        <v/>
      </c>
      <c r="Y122" s="242" t="b">
        <f t="shared" si="20"/>
        <v>0</v>
      </c>
      <c r="Z122" s="237">
        <f t="shared" si="32"/>
        <v>0</v>
      </c>
      <c r="AA122" s="237">
        <f>IF('Member Info'!N118="",1,"")</f>
        <v>1</v>
      </c>
      <c r="AB122" s="245" t="e">
        <f t="shared" si="33"/>
        <v>#VALUE!</v>
      </c>
      <c r="AC122" s="132" t="str">
        <f t="shared" si="21"/>
        <v/>
      </c>
      <c r="AD122" s="126">
        <f t="shared" si="22"/>
        <v>1</v>
      </c>
      <c r="AE122" s="126" t="str">
        <f>IF('Member Info'!N118&lt;&gt;"",IF('Member Info'!N118&lt;=$R$1,1,0),"")</f>
        <v/>
      </c>
      <c r="AG122" s="126" t="b">
        <f t="shared" si="34"/>
        <v>0</v>
      </c>
      <c r="AH122" s="126">
        <f t="shared" si="35"/>
        <v>0</v>
      </c>
      <c r="AJ122" s="126">
        <f t="shared" si="36"/>
        <v>0</v>
      </c>
      <c r="AK122" s="126">
        <f>IF('Member Info'!F118&gt;$R$1,1,0)</f>
        <v>0</v>
      </c>
      <c r="AL122" s="126" t="b">
        <f>IF(ISERROR(R122),ERROR.TYPE(#REF!)=ERROR.TYPE(R122),FALSE)</f>
        <v>0</v>
      </c>
      <c r="AM122" s="126" t="b">
        <f>IF(ISERROR(S122),ERROR.TYPE(#REF!)=ERROR.TYPE(S122),FALSE)</f>
        <v>0</v>
      </c>
      <c r="AN122" s="126">
        <f>IF(OR('Member Info'!F118&gt;=$S$1,'Member Info'!N118&gt;=$R$1),1,0)</f>
        <v>0</v>
      </c>
    </row>
    <row r="123" spans="1:40" x14ac:dyDescent="0.25">
      <c r="A123" s="4">
        <v>91</v>
      </c>
      <c r="B123" s="166">
        <f>'Member Info'!D119</f>
        <v>0</v>
      </c>
      <c r="C123" s="166">
        <f>'Member Info'!E119</f>
        <v>0</v>
      </c>
      <c r="D123" s="166" t="str">
        <f>'Member Info'!G119</f>
        <v/>
      </c>
      <c r="E123" s="167">
        <f>'Member Info'!B119</f>
        <v>0</v>
      </c>
      <c r="F123" s="244"/>
      <c r="G123" s="168" t="str">
        <f>IF(E123=0,"",
IF('Member Info'!$AM$19&lt;=$R$1,
SUMPRODUCT('Member Info'!L119+IF('Member Info'!H119&gt;'Member Info'!$AJ$12,'Member Info'!$AK$13,IF('Member Info'!H119&gt;'Member Info'!$AJ$11,'Member Info'!$AK$12,IF('Member Info'!H119&gt;'Member Info'!$AJ$10,'Member Info'!$AK$11,IF('Member Info'!H119&gt;'Member Info'!$AJ$9,'Member Info'!$AK$10,IF('Member Info'!H119&gt;'Member Info'!$AJ$8,'Member Info'!$AK$9,'Member Info'!$AK$8)))))),
SUMPRODUCT('Member Info'!L119+IF('Member Info'!H119&gt;'Member Info'!$AG$17,'Member Info'!$AH$18,IF('Member Info'!H119&gt;'Member Info'!$AG$16,'Member Info'!$AH$17,IF('Member Info'!H119&gt;'Member Info'!$AG$15,'Member Info'!$AH$16,IF('Member Info'!H119&gt;'Member Info'!$AG$14,'Member Info'!$AH$15,IF('Member Info'!H119&gt;'Member Info'!$AG$13,'Member Info'!$AH$14,IF('Member Info'!H119&gt;'Member Info'!$AG$12,'Member Info'!$AH$13,IF('Member Info'!H119&gt;'Member Info'!$AG$11,'Member Info'!$AH$12,IF('Member Info'!H119&gt;'Member Info'!$AG$10,'Member Info'!$AH$11,IF('Member Info'!H119&gt;'Member Info'!$AG$9,'Member Info'!$AH$10,IF('Member Info'!H119&gt;'Member Info'!$AG$8,'Member Info'!$AH$9,'Member Info'!$AH$8)))))))))))))</f>
        <v/>
      </c>
      <c r="H123" s="26"/>
      <c r="I123" s="26"/>
      <c r="J123" s="107" t="str">
        <f>IF(E123=0,"",IF('Member Info'!F119&gt;$S$1,CONCATENATE("Joined with practice on ", TEXT('Member Info'!F119, "DD/MM/YYYY")),IF('Member Info'!N119&lt;&gt;"",IF('Member Info'!N119&lt;$R$1,CONCATENATE("Left Scheme on ", TEXT('Member Info'!N119, "DD/MM/YYYY")),IF(ISERROR(G123),"Error Detected, No rate entered",IF(E123=0,"",IF(F123="","Error Detected, No Pensionable pay",IF(ISERROR(AB123)," Unknown Values entered.",IF(T123+U123&lt;1,"Acceptable",IF(R123+S123=200, "No Contributions Entered", IF(K123="","Error Detected, Choose reason&gt;",IF(X123="1",IF(T123=1,"Please Enter Deemed Pensionable Pay","Add Any Relevant Details Above"),"Please Give Details Above"))))))))),IF(ISERROR(G123),"Error Detected, No rate entered",IF(E123=0,"",IF(F123="","Error Detected, No Pensionable pay",IF(ISERROR(AB123)," Unknown Values entered.",IF(T123+U123&lt;1,"Acceptable",IF(R123+S123=200, "No Contributions Entered", IF(K123="","Error Detected, Choose reason&gt;",IF(X123="1",IF(T123=1,"Please Enter Deemed Pensionable Pay","Add relevant Details Above"),"Please give details Above")))))))))))</f>
        <v/>
      </c>
      <c r="K123" s="263"/>
      <c r="L123" s="93"/>
      <c r="M123" s="93" t="str">
        <f t="shared" si="24"/>
        <v/>
      </c>
      <c r="N123" s="96">
        <f t="shared" si="23"/>
        <v>0</v>
      </c>
      <c r="O123" s="96">
        <f t="shared" si="23"/>
        <v>0</v>
      </c>
      <c r="P123" s="220">
        <f>(ROUND((F123/100*'Member Info'!$W$2), 2))</f>
        <v>0</v>
      </c>
      <c r="Q123" s="220" t="e">
        <f t="shared" si="25"/>
        <v>#VALUE!</v>
      </c>
      <c r="R123" s="220" t="str">
        <f t="shared" si="26"/>
        <v/>
      </c>
      <c r="S123" s="229" t="str">
        <f t="shared" si="27"/>
        <v/>
      </c>
      <c r="T123" s="230" t="str">
        <f t="shared" si="28"/>
        <v/>
      </c>
      <c r="U123" s="230" t="str">
        <f t="shared" si="29"/>
        <v/>
      </c>
      <c r="V123" s="224">
        <f t="shared" si="30"/>
        <v>0</v>
      </c>
      <c r="W123" s="112">
        <f t="shared" si="31"/>
        <v>0</v>
      </c>
      <c r="X123" s="237" t="str">
        <f t="shared" si="19"/>
        <v/>
      </c>
      <c r="Y123" s="242" t="b">
        <f t="shared" si="20"/>
        <v>0</v>
      </c>
      <c r="Z123" s="237">
        <f t="shared" si="32"/>
        <v>0</v>
      </c>
      <c r="AA123" s="237">
        <f>IF('Member Info'!N119="",1,"")</f>
        <v>1</v>
      </c>
      <c r="AB123" s="245" t="e">
        <f t="shared" si="33"/>
        <v>#VALUE!</v>
      </c>
      <c r="AC123" s="132" t="str">
        <f t="shared" si="21"/>
        <v/>
      </c>
      <c r="AD123" s="126">
        <f t="shared" si="22"/>
        <v>1</v>
      </c>
      <c r="AE123" s="126" t="str">
        <f>IF('Member Info'!N119&lt;&gt;"",IF('Member Info'!N119&lt;=$R$1,1,0),"")</f>
        <v/>
      </c>
      <c r="AG123" s="126" t="b">
        <f t="shared" si="34"/>
        <v>0</v>
      </c>
      <c r="AH123" s="126">
        <f t="shared" si="35"/>
        <v>0</v>
      </c>
      <c r="AJ123" s="126">
        <f t="shared" si="36"/>
        <v>0</v>
      </c>
      <c r="AK123" s="126">
        <f>IF('Member Info'!F119&gt;$R$1,1,0)</f>
        <v>0</v>
      </c>
      <c r="AL123" s="126" t="b">
        <f>IF(ISERROR(R123),ERROR.TYPE(#REF!)=ERROR.TYPE(R123),FALSE)</f>
        <v>0</v>
      </c>
      <c r="AM123" s="126" t="b">
        <f>IF(ISERROR(S123),ERROR.TYPE(#REF!)=ERROR.TYPE(S123),FALSE)</f>
        <v>0</v>
      </c>
      <c r="AN123" s="126">
        <f>IF(OR('Member Info'!F119&gt;=$S$1,'Member Info'!N119&gt;=$R$1),1,0)</f>
        <v>0</v>
      </c>
    </row>
    <row r="124" spans="1:40" x14ac:dyDescent="0.25">
      <c r="A124" s="4">
        <v>92</v>
      </c>
      <c r="B124" s="166">
        <f>'Member Info'!D120</f>
        <v>0</v>
      </c>
      <c r="C124" s="166">
        <f>'Member Info'!E120</f>
        <v>0</v>
      </c>
      <c r="D124" s="166" t="str">
        <f>'Member Info'!G120</f>
        <v/>
      </c>
      <c r="E124" s="167">
        <f>'Member Info'!B120</f>
        <v>0</v>
      </c>
      <c r="F124" s="244"/>
      <c r="G124" s="168" t="str">
        <f>IF(E124=0,"",
IF('Member Info'!$AM$19&lt;=$R$1,
SUMPRODUCT('Member Info'!L120+IF('Member Info'!H120&gt;'Member Info'!$AJ$12,'Member Info'!$AK$13,IF('Member Info'!H120&gt;'Member Info'!$AJ$11,'Member Info'!$AK$12,IF('Member Info'!H120&gt;'Member Info'!$AJ$10,'Member Info'!$AK$11,IF('Member Info'!H120&gt;'Member Info'!$AJ$9,'Member Info'!$AK$10,IF('Member Info'!H120&gt;'Member Info'!$AJ$8,'Member Info'!$AK$9,'Member Info'!$AK$8)))))),
SUMPRODUCT('Member Info'!L120+IF('Member Info'!H120&gt;'Member Info'!$AG$17,'Member Info'!$AH$18,IF('Member Info'!H120&gt;'Member Info'!$AG$16,'Member Info'!$AH$17,IF('Member Info'!H120&gt;'Member Info'!$AG$15,'Member Info'!$AH$16,IF('Member Info'!H120&gt;'Member Info'!$AG$14,'Member Info'!$AH$15,IF('Member Info'!H120&gt;'Member Info'!$AG$13,'Member Info'!$AH$14,IF('Member Info'!H120&gt;'Member Info'!$AG$12,'Member Info'!$AH$13,IF('Member Info'!H120&gt;'Member Info'!$AG$11,'Member Info'!$AH$12,IF('Member Info'!H120&gt;'Member Info'!$AG$10,'Member Info'!$AH$11,IF('Member Info'!H120&gt;'Member Info'!$AG$9,'Member Info'!$AH$10,IF('Member Info'!H120&gt;'Member Info'!$AG$8,'Member Info'!$AH$9,'Member Info'!$AH$8)))))))))))))</f>
        <v/>
      </c>
      <c r="H124" s="26"/>
      <c r="I124" s="26"/>
      <c r="J124" s="107" t="str">
        <f>IF(E124=0,"",IF('Member Info'!F120&gt;$S$1,CONCATENATE("Joined with practice on ", TEXT('Member Info'!F120, "DD/MM/YYYY")),IF('Member Info'!N120&lt;&gt;"",IF('Member Info'!N120&lt;$R$1,CONCATENATE("Left Scheme on ", TEXT('Member Info'!N120, "DD/MM/YYYY")),IF(ISERROR(G124),"Error Detected, No rate entered",IF(E124=0,"",IF(F124="","Error Detected, No Pensionable pay",IF(ISERROR(AB124)," Unknown Values entered.",IF(T124+U124&lt;1,"Acceptable",IF(R124+S124=200, "No Contributions Entered", IF(K124="","Error Detected, Choose reason&gt;",IF(X124="1",IF(T124=1,"Please Enter Deemed Pensionable Pay","Add Any Relevant Details Above"),"Please Give Details Above"))))))))),IF(ISERROR(G124),"Error Detected, No rate entered",IF(E124=0,"",IF(F124="","Error Detected, No Pensionable pay",IF(ISERROR(AB124)," Unknown Values entered.",IF(T124+U124&lt;1,"Acceptable",IF(R124+S124=200, "No Contributions Entered", IF(K124="","Error Detected, Choose reason&gt;",IF(X124="1",IF(T124=1,"Please Enter Deemed Pensionable Pay","Add relevant Details Above"),"Please give details Above")))))))))))</f>
        <v/>
      </c>
      <c r="K124" s="263"/>
      <c r="L124" s="93"/>
      <c r="M124" s="93" t="str">
        <f t="shared" si="24"/>
        <v/>
      </c>
      <c r="N124" s="96">
        <f t="shared" si="23"/>
        <v>0</v>
      </c>
      <c r="O124" s="96">
        <f t="shared" si="23"/>
        <v>0</v>
      </c>
      <c r="P124" s="220">
        <f>(ROUND((F124/100*'Member Info'!$W$2), 2))</f>
        <v>0</v>
      </c>
      <c r="Q124" s="220" t="e">
        <f t="shared" si="25"/>
        <v>#VALUE!</v>
      </c>
      <c r="R124" s="220" t="str">
        <f t="shared" si="26"/>
        <v/>
      </c>
      <c r="S124" s="229" t="str">
        <f t="shared" si="27"/>
        <v/>
      </c>
      <c r="T124" s="230" t="str">
        <f t="shared" si="28"/>
        <v/>
      </c>
      <c r="U124" s="230" t="str">
        <f t="shared" si="29"/>
        <v/>
      </c>
      <c r="V124" s="224">
        <f t="shared" si="30"/>
        <v>0</v>
      </c>
      <c r="W124" s="112">
        <f t="shared" si="31"/>
        <v>0</v>
      </c>
      <c r="X124" s="237" t="str">
        <f t="shared" si="19"/>
        <v/>
      </c>
      <c r="Y124" s="242" t="b">
        <f t="shared" si="20"/>
        <v>0</v>
      </c>
      <c r="Z124" s="237">
        <f t="shared" si="32"/>
        <v>0</v>
      </c>
      <c r="AA124" s="237">
        <f>IF('Member Info'!N120="",1,"")</f>
        <v>1</v>
      </c>
      <c r="AB124" s="245" t="e">
        <f t="shared" si="33"/>
        <v>#VALUE!</v>
      </c>
      <c r="AC124" s="132" t="str">
        <f t="shared" si="21"/>
        <v/>
      </c>
      <c r="AD124" s="126">
        <f t="shared" si="22"/>
        <v>1</v>
      </c>
      <c r="AE124" s="126" t="str">
        <f>IF('Member Info'!N120&lt;&gt;"",IF('Member Info'!N120&lt;=$R$1,1,0),"")</f>
        <v/>
      </c>
      <c r="AG124" s="126" t="b">
        <f t="shared" si="34"/>
        <v>0</v>
      </c>
      <c r="AH124" s="126">
        <f t="shared" si="35"/>
        <v>0</v>
      </c>
      <c r="AJ124" s="126">
        <f t="shared" si="36"/>
        <v>0</v>
      </c>
      <c r="AK124" s="126">
        <f>IF('Member Info'!F120&gt;$R$1,1,0)</f>
        <v>0</v>
      </c>
      <c r="AL124" s="126" t="b">
        <f>IF(ISERROR(R124),ERROR.TYPE(#REF!)=ERROR.TYPE(R124),FALSE)</f>
        <v>0</v>
      </c>
      <c r="AM124" s="126" t="b">
        <f>IF(ISERROR(S124),ERROR.TYPE(#REF!)=ERROR.TYPE(S124),FALSE)</f>
        <v>0</v>
      </c>
      <c r="AN124" s="126">
        <f>IF(OR('Member Info'!F120&gt;=$S$1,'Member Info'!N120&gt;=$R$1),1,0)</f>
        <v>0</v>
      </c>
    </row>
    <row r="125" spans="1:40" x14ac:dyDescent="0.25">
      <c r="A125" s="4">
        <v>93</v>
      </c>
      <c r="B125" s="166">
        <f>'Member Info'!D121</f>
        <v>0</v>
      </c>
      <c r="C125" s="166">
        <f>'Member Info'!E121</f>
        <v>0</v>
      </c>
      <c r="D125" s="166" t="str">
        <f>'Member Info'!G121</f>
        <v/>
      </c>
      <c r="E125" s="167">
        <f>'Member Info'!B121</f>
        <v>0</v>
      </c>
      <c r="F125" s="244"/>
      <c r="G125" s="168" t="str">
        <f>IF(E125=0,"",
IF('Member Info'!$AM$19&lt;=$R$1,
SUMPRODUCT('Member Info'!L121+IF('Member Info'!H121&gt;'Member Info'!$AJ$12,'Member Info'!$AK$13,IF('Member Info'!H121&gt;'Member Info'!$AJ$11,'Member Info'!$AK$12,IF('Member Info'!H121&gt;'Member Info'!$AJ$10,'Member Info'!$AK$11,IF('Member Info'!H121&gt;'Member Info'!$AJ$9,'Member Info'!$AK$10,IF('Member Info'!H121&gt;'Member Info'!$AJ$8,'Member Info'!$AK$9,'Member Info'!$AK$8)))))),
SUMPRODUCT('Member Info'!L121+IF('Member Info'!H121&gt;'Member Info'!$AG$17,'Member Info'!$AH$18,IF('Member Info'!H121&gt;'Member Info'!$AG$16,'Member Info'!$AH$17,IF('Member Info'!H121&gt;'Member Info'!$AG$15,'Member Info'!$AH$16,IF('Member Info'!H121&gt;'Member Info'!$AG$14,'Member Info'!$AH$15,IF('Member Info'!H121&gt;'Member Info'!$AG$13,'Member Info'!$AH$14,IF('Member Info'!H121&gt;'Member Info'!$AG$12,'Member Info'!$AH$13,IF('Member Info'!H121&gt;'Member Info'!$AG$11,'Member Info'!$AH$12,IF('Member Info'!H121&gt;'Member Info'!$AG$10,'Member Info'!$AH$11,IF('Member Info'!H121&gt;'Member Info'!$AG$9,'Member Info'!$AH$10,IF('Member Info'!H121&gt;'Member Info'!$AG$8,'Member Info'!$AH$9,'Member Info'!$AH$8)))))))))))))</f>
        <v/>
      </c>
      <c r="H125" s="26"/>
      <c r="I125" s="26"/>
      <c r="J125" s="107" t="str">
        <f>IF(E125=0,"",IF('Member Info'!F121&gt;$S$1,CONCATENATE("Joined with practice on ", TEXT('Member Info'!F121, "DD/MM/YYYY")),IF('Member Info'!N121&lt;&gt;"",IF('Member Info'!N121&lt;$R$1,CONCATENATE("Left Scheme on ", TEXT('Member Info'!N121, "DD/MM/YYYY")),IF(ISERROR(G125),"Error Detected, No rate entered",IF(E125=0,"",IF(F125="","Error Detected, No Pensionable pay",IF(ISERROR(AB125)," Unknown Values entered.",IF(T125+U125&lt;1,"Acceptable",IF(R125+S125=200, "No Contributions Entered", IF(K125="","Error Detected, Choose reason&gt;",IF(X125="1",IF(T125=1,"Please Enter Deemed Pensionable Pay","Add Any Relevant Details Above"),"Please Give Details Above"))))))))),IF(ISERROR(G125),"Error Detected, No rate entered",IF(E125=0,"",IF(F125="","Error Detected, No Pensionable pay",IF(ISERROR(AB125)," Unknown Values entered.",IF(T125+U125&lt;1,"Acceptable",IF(R125+S125=200, "No Contributions Entered", IF(K125="","Error Detected, Choose reason&gt;",IF(X125="1",IF(T125=1,"Please Enter Deemed Pensionable Pay","Add relevant Details Above"),"Please give details Above")))))))))))</f>
        <v/>
      </c>
      <c r="K125" s="263"/>
      <c r="L125" s="93"/>
      <c r="M125" s="93" t="str">
        <f t="shared" si="24"/>
        <v/>
      </c>
      <c r="N125" s="96">
        <f t="shared" si="23"/>
        <v>0</v>
      </c>
      <c r="O125" s="96">
        <f t="shared" si="23"/>
        <v>0</v>
      </c>
      <c r="P125" s="220">
        <f>(ROUND((F125/100*'Member Info'!$W$2), 2))</f>
        <v>0</v>
      </c>
      <c r="Q125" s="220" t="e">
        <f t="shared" si="25"/>
        <v>#VALUE!</v>
      </c>
      <c r="R125" s="220" t="str">
        <f t="shared" si="26"/>
        <v/>
      </c>
      <c r="S125" s="229" t="str">
        <f t="shared" si="27"/>
        <v/>
      </c>
      <c r="T125" s="230" t="str">
        <f t="shared" si="28"/>
        <v/>
      </c>
      <c r="U125" s="230" t="str">
        <f t="shared" si="29"/>
        <v/>
      </c>
      <c r="V125" s="224">
        <f t="shared" si="30"/>
        <v>0</v>
      </c>
      <c r="W125" s="112">
        <f t="shared" si="31"/>
        <v>0</v>
      </c>
      <c r="X125" s="237" t="str">
        <f t="shared" si="19"/>
        <v/>
      </c>
      <c r="Y125" s="242" t="b">
        <f t="shared" si="20"/>
        <v>0</v>
      </c>
      <c r="Z125" s="237">
        <f t="shared" si="32"/>
        <v>0</v>
      </c>
      <c r="AA125" s="237">
        <f>IF('Member Info'!N121="",1,"")</f>
        <v>1</v>
      </c>
      <c r="AB125" s="245" t="e">
        <f t="shared" si="33"/>
        <v>#VALUE!</v>
      </c>
      <c r="AC125" s="132" t="str">
        <f t="shared" si="21"/>
        <v/>
      </c>
      <c r="AD125" s="126">
        <f t="shared" si="22"/>
        <v>1</v>
      </c>
      <c r="AE125" s="126" t="str">
        <f>IF('Member Info'!N121&lt;&gt;"",IF('Member Info'!N121&lt;=$R$1,1,0),"")</f>
        <v/>
      </c>
      <c r="AG125" s="126" t="b">
        <f t="shared" si="34"/>
        <v>0</v>
      </c>
      <c r="AH125" s="126">
        <f t="shared" si="35"/>
        <v>0</v>
      </c>
      <c r="AJ125" s="126">
        <f t="shared" si="36"/>
        <v>0</v>
      </c>
      <c r="AK125" s="126">
        <f>IF('Member Info'!F121&gt;$R$1,1,0)</f>
        <v>0</v>
      </c>
      <c r="AL125" s="126" t="b">
        <f>IF(ISERROR(R125),ERROR.TYPE(#REF!)=ERROR.TYPE(R125),FALSE)</f>
        <v>0</v>
      </c>
      <c r="AM125" s="126" t="b">
        <f>IF(ISERROR(S125),ERROR.TYPE(#REF!)=ERROR.TYPE(S125),FALSE)</f>
        <v>0</v>
      </c>
      <c r="AN125" s="126">
        <f>IF(OR('Member Info'!F121&gt;=$S$1,'Member Info'!N121&gt;=$R$1),1,0)</f>
        <v>0</v>
      </c>
    </row>
    <row r="126" spans="1:40" x14ac:dyDescent="0.25">
      <c r="A126" s="4">
        <v>94</v>
      </c>
      <c r="B126" s="166">
        <f>'Member Info'!D122</f>
        <v>0</v>
      </c>
      <c r="C126" s="166">
        <f>'Member Info'!E122</f>
        <v>0</v>
      </c>
      <c r="D126" s="166" t="str">
        <f>'Member Info'!G122</f>
        <v/>
      </c>
      <c r="E126" s="167">
        <f>'Member Info'!B122</f>
        <v>0</v>
      </c>
      <c r="F126" s="244"/>
      <c r="G126" s="168" t="str">
        <f>IF(E126=0,"",
IF('Member Info'!$AM$19&lt;=$R$1,
SUMPRODUCT('Member Info'!L122+IF('Member Info'!H122&gt;'Member Info'!$AJ$12,'Member Info'!$AK$13,IF('Member Info'!H122&gt;'Member Info'!$AJ$11,'Member Info'!$AK$12,IF('Member Info'!H122&gt;'Member Info'!$AJ$10,'Member Info'!$AK$11,IF('Member Info'!H122&gt;'Member Info'!$AJ$9,'Member Info'!$AK$10,IF('Member Info'!H122&gt;'Member Info'!$AJ$8,'Member Info'!$AK$9,'Member Info'!$AK$8)))))),
SUMPRODUCT('Member Info'!L122+IF('Member Info'!H122&gt;'Member Info'!$AG$17,'Member Info'!$AH$18,IF('Member Info'!H122&gt;'Member Info'!$AG$16,'Member Info'!$AH$17,IF('Member Info'!H122&gt;'Member Info'!$AG$15,'Member Info'!$AH$16,IF('Member Info'!H122&gt;'Member Info'!$AG$14,'Member Info'!$AH$15,IF('Member Info'!H122&gt;'Member Info'!$AG$13,'Member Info'!$AH$14,IF('Member Info'!H122&gt;'Member Info'!$AG$12,'Member Info'!$AH$13,IF('Member Info'!H122&gt;'Member Info'!$AG$11,'Member Info'!$AH$12,IF('Member Info'!H122&gt;'Member Info'!$AG$10,'Member Info'!$AH$11,IF('Member Info'!H122&gt;'Member Info'!$AG$9,'Member Info'!$AH$10,IF('Member Info'!H122&gt;'Member Info'!$AG$8,'Member Info'!$AH$9,'Member Info'!$AH$8)))))))))))))</f>
        <v/>
      </c>
      <c r="H126" s="26"/>
      <c r="I126" s="26"/>
      <c r="J126" s="107" t="str">
        <f>IF(E126=0,"",IF('Member Info'!F122&gt;$S$1,CONCATENATE("Joined with practice on ", TEXT('Member Info'!F122, "DD/MM/YYYY")),IF('Member Info'!N122&lt;&gt;"",IF('Member Info'!N122&lt;$R$1,CONCATENATE("Left Scheme on ", TEXT('Member Info'!N122, "DD/MM/YYYY")),IF(ISERROR(G126),"Error Detected, No rate entered",IF(E126=0,"",IF(F126="","Error Detected, No Pensionable pay",IF(ISERROR(AB126)," Unknown Values entered.",IF(T126+U126&lt;1,"Acceptable",IF(R126+S126=200, "No Contributions Entered", IF(K126="","Error Detected, Choose reason&gt;",IF(X126="1",IF(T126=1,"Please Enter Deemed Pensionable Pay","Add Any Relevant Details Above"),"Please Give Details Above"))))))))),IF(ISERROR(G126),"Error Detected, No rate entered",IF(E126=0,"",IF(F126="","Error Detected, No Pensionable pay",IF(ISERROR(AB126)," Unknown Values entered.",IF(T126+U126&lt;1,"Acceptable",IF(R126+S126=200, "No Contributions Entered", IF(K126="","Error Detected, Choose reason&gt;",IF(X126="1",IF(T126=1,"Please Enter Deemed Pensionable Pay","Add relevant Details Above"),"Please give details Above")))))))))))</f>
        <v/>
      </c>
      <c r="K126" s="263"/>
      <c r="L126" s="93"/>
      <c r="M126" s="93" t="str">
        <f t="shared" si="24"/>
        <v/>
      </c>
      <c r="N126" s="96">
        <f t="shared" si="23"/>
        <v>0</v>
      </c>
      <c r="O126" s="96">
        <f t="shared" si="23"/>
        <v>0</v>
      </c>
      <c r="P126" s="220">
        <f>(ROUND((F126/100*'Member Info'!$W$2), 2))</f>
        <v>0</v>
      </c>
      <c r="Q126" s="220" t="e">
        <f t="shared" si="25"/>
        <v>#VALUE!</v>
      </c>
      <c r="R126" s="220" t="str">
        <f t="shared" si="26"/>
        <v/>
      </c>
      <c r="S126" s="229" t="str">
        <f t="shared" si="27"/>
        <v/>
      </c>
      <c r="T126" s="230" t="str">
        <f t="shared" si="28"/>
        <v/>
      </c>
      <c r="U126" s="230" t="str">
        <f t="shared" si="29"/>
        <v/>
      </c>
      <c r="V126" s="224">
        <f t="shared" si="30"/>
        <v>0</v>
      </c>
      <c r="W126" s="112">
        <f t="shared" si="31"/>
        <v>0</v>
      </c>
      <c r="X126" s="237" t="str">
        <f t="shared" si="19"/>
        <v/>
      </c>
      <c r="Y126" s="242" t="b">
        <f t="shared" si="20"/>
        <v>0</v>
      </c>
      <c r="Z126" s="237">
        <f t="shared" si="32"/>
        <v>0</v>
      </c>
      <c r="AA126" s="237">
        <f>IF('Member Info'!N122="",1,"")</f>
        <v>1</v>
      </c>
      <c r="AB126" s="245" t="e">
        <f t="shared" si="33"/>
        <v>#VALUE!</v>
      </c>
      <c r="AC126" s="132" t="str">
        <f t="shared" si="21"/>
        <v/>
      </c>
      <c r="AD126" s="126">
        <f t="shared" si="22"/>
        <v>1</v>
      </c>
      <c r="AE126" s="126" t="str">
        <f>IF('Member Info'!N122&lt;&gt;"",IF('Member Info'!N122&lt;=$R$1,1,0),"")</f>
        <v/>
      </c>
      <c r="AG126" s="126" t="b">
        <f t="shared" si="34"/>
        <v>0</v>
      </c>
      <c r="AH126" s="126">
        <f t="shared" si="35"/>
        <v>0</v>
      </c>
      <c r="AJ126" s="126">
        <f t="shared" si="36"/>
        <v>0</v>
      </c>
      <c r="AK126" s="126">
        <f>IF('Member Info'!F122&gt;$R$1,1,0)</f>
        <v>0</v>
      </c>
      <c r="AL126" s="126" t="b">
        <f>IF(ISERROR(R126),ERROR.TYPE(#REF!)=ERROR.TYPE(R126),FALSE)</f>
        <v>0</v>
      </c>
      <c r="AM126" s="126" t="b">
        <f>IF(ISERROR(S126),ERROR.TYPE(#REF!)=ERROR.TYPE(S126),FALSE)</f>
        <v>0</v>
      </c>
      <c r="AN126" s="126">
        <f>IF(OR('Member Info'!F122&gt;=$S$1,'Member Info'!N122&gt;=$R$1),1,0)</f>
        <v>0</v>
      </c>
    </row>
    <row r="127" spans="1:40" x14ac:dyDescent="0.25">
      <c r="A127" s="4">
        <v>95</v>
      </c>
      <c r="B127" s="166">
        <f>'Member Info'!D123</f>
        <v>0</v>
      </c>
      <c r="C127" s="166">
        <f>'Member Info'!E123</f>
        <v>0</v>
      </c>
      <c r="D127" s="166" t="str">
        <f>'Member Info'!G123</f>
        <v/>
      </c>
      <c r="E127" s="167">
        <f>'Member Info'!B123</f>
        <v>0</v>
      </c>
      <c r="F127" s="244"/>
      <c r="G127" s="168" t="str">
        <f>IF(E127=0,"",
IF('Member Info'!$AM$19&lt;=$R$1,
SUMPRODUCT('Member Info'!L123+IF('Member Info'!H123&gt;'Member Info'!$AJ$12,'Member Info'!$AK$13,IF('Member Info'!H123&gt;'Member Info'!$AJ$11,'Member Info'!$AK$12,IF('Member Info'!H123&gt;'Member Info'!$AJ$10,'Member Info'!$AK$11,IF('Member Info'!H123&gt;'Member Info'!$AJ$9,'Member Info'!$AK$10,IF('Member Info'!H123&gt;'Member Info'!$AJ$8,'Member Info'!$AK$9,'Member Info'!$AK$8)))))),
SUMPRODUCT('Member Info'!L123+IF('Member Info'!H123&gt;'Member Info'!$AG$17,'Member Info'!$AH$18,IF('Member Info'!H123&gt;'Member Info'!$AG$16,'Member Info'!$AH$17,IF('Member Info'!H123&gt;'Member Info'!$AG$15,'Member Info'!$AH$16,IF('Member Info'!H123&gt;'Member Info'!$AG$14,'Member Info'!$AH$15,IF('Member Info'!H123&gt;'Member Info'!$AG$13,'Member Info'!$AH$14,IF('Member Info'!H123&gt;'Member Info'!$AG$12,'Member Info'!$AH$13,IF('Member Info'!H123&gt;'Member Info'!$AG$11,'Member Info'!$AH$12,IF('Member Info'!H123&gt;'Member Info'!$AG$10,'Member Info'!$AH$11,IF('Member Info'!H123&gt;'Member Info'!$AG$9,'Member Info'!$AH$10,IF('Member Info'!H123&gt;'Member Info'!$AG$8,'Member Info'!$AH$9,'Member Info'!$AH$8)))))))))))))</f>
        <v/>
      </c>
      <c r="H127" s="26"/>
      <c r="I127" s="26"/>
      <c r="J127" s="107" t="str">
        <f>IF(E127=0,"",IF('Member Info'!F123&gt;$S$1,CONCATENATE("Joined with practice on ", TEXT('Member Info'!F123, "DD/MM/YYYY")),IF('Member Info'!N123&lt;&gt;"",IF('Member Info'!N123&lt;$R$1,CONCATENATE("Left Scheme on ", TEXT('Member Info'!N123, "DD/MM/YYYY")),IF(ISERROR(G127),"Error Detected, No rate entered",IF(E127=0,"",IF(F127="","Error Detected, No Pensionable pay",IF(ISERROR(AB127)," Unknown Values entered.",IF(T127+U127&lt;1,"Acceptable",IF(R127+S127=200, "No Contributions Entered", IF(K127="","Error Detected, Choose reason&gt;",IF(X127="1",IF(T127=1,"Please Enter Deemed Pensionable Pay","Add Any Relevant Details Above"),"Please Give Details Above"))))))))),IF(ISERROR(G127),"Error Detected, No rate entered",IF(E127=0,"",IF(F127="","Error Detected, No Pensionable pay",IF(ISERROR(AB127)," Unknown Values entered.",IF(T127+U127&lt;1,"Acceptable",IF(R127+S127=200, "No Contributions Entered", IF(K127="","Error Detected, Choose reason&gt;",IF(X127="1",IF(T127=1,"Please Enter Deemed Pensionable Pay","Add relevant Details Above"),"Please give details Above")))))))))))</f>
        <v/>
      </c>
      <c r="K127" s="263"/>
      <c r="L127" s="93"/>
      <c r="M127" s="93" t="str">
        <f t="shared" si="24"/>
        <v/>
      </c>
      <c r="N127" s="96">
        <f t="shared" si="23"/>
        <v>0</v>
      </c>
      <c r="O127" s="96">
        <f t="shared" si="23"/>
        <v>0</v>
      </c>
      <c r="P127" s="220">
        <f>(ROUND((F127/100*'Member Info'!$W$2), 2))</f>
        <v>0</v>
      </c>
      <c r="Q127" s="220" t="e">
        <f t="shared" si="25"/>
        <v>#VALUE!</v>
      </c>
      <c r="R127" s="220" t="str">
        <f t="shared" si="26"/>
        <v/>
      </c>
      <c r="S127" s="229" t="str">
        <f t="shared" si="27"/>
        <v/>
      </c>
      <c r="T127" s="230" t="str">
        <f t="shared" si="28"/>
        <v/>
      </c>
      <c r="U127" s="230" t="str">
        <f t="shared" si="29"/>
        <v/>
      </c>
      <c r="V127" s="224">
        <f t="shared" si="30"/>
        <v>0</v>
      </c>
      <c r="W127" s="112">
        <f t="shared" si="31"/>
        <v>0</v>
      </c>
      <c r="X127" s="237" t="str">
        <f t="shared" si="19"/>
        <v/>
      </c>
      <c r="Y127" s="242" t="b">
        <f t="shared" si="20"/>
        <v>0</v>
      </c>
      <c r="Z127" s="237">
        <f t="shared" si="32"/>
        <v>0</v>
      </c>
      <c r="AA127" s="237">
        <f>IF('Member Info'!N123="",1,"")</f>
        <v>1</v>
      </c>
      <c r="AB127" s="245" t="e">
        <f t="shared" si="33"/>
        <v>#VALUE!</v>
      </c>
      <c r="AC127" s="132" t="str">
        <f t="shared" si="21"/>
        <v/>
      </c>
      <c r="AD127" s="126">
        <f t="shared" si="22"/>
        <v>1</v>
      </c>
      <c r="AE127" s="126" t="str">
        <f>IF('Member Info'!N123&lt;&gt;"",IF('Member Info'!N123&lt;=$R$1,1,0),"")</f>
        <v/>
      </c>
      <c r="AG127" s="126" t="b">
        <f t="shared" si="34"/>
        <v>0</v>
      </c>
      <c r="AH127" s="126">
        <f t="shared" si="35"/>
        <v>0</v>
      </c>
      <c r="AJ127" s="126">
        <f t="shared" si="36"/>
        <v>0</v>
      </c>
      <c r="AK127" s="126">
        <f>IF('Member Info'!F123&gt;$R$1,1,0)</f>
        <v>0</v>
      </c>
      <c r="AL127" s="126" t="b">
        <f>IF(ISERROR(R127),ERROR.TYPE(#REF!)=ERROR.TYPE(R127),FALSE)</f>
        <v>0</v>
      </c>
      <c r="AM127" s="126" t="b">
        <f>IF(ISERROR(S127),ERROR.TYPE(#REF!)=ERROR.TYPE(S127),FALSE)</f>
        <v>0</v>
      </c>
      <c r="AN127" s="126">
        <f>IF(OR('Member Info'!F123&gt;=$S$1,'Member Info'!N123&gt;=$R$1),1,0)</f>
        <v>0</v>
      </c>
    </row>
    <row r="128" spans="1:40" x14ac:dyDescent="0.25">
      <c r="A128" s="4">
        <v>96</v>
      </c>
      <c r="B128" s="166">
        <f>'Member Info'!D124</f>
        <v>0</v>
      </c>
      <c r="C128" s="166">
        <f>'Member Info'!E124</f>
        <v>0</v>
      </c>
      <c r="D128" s="166" t="str">
        <f>'Member Info'!G124</f>
        <v/>
      </c>
      <c r="E128" s="167">
        <f>'Member Info'!B124</f>
        <v>0</v>
      </c>
      <c r="F128" s="244"/>
      <c r="G128" s="168" t="str">
        <f>IF(E128=0,"",
IF('Member Info'!$AM$19&lt;=$R$1,
SUMPRODUCT('Member Info'!L124+IF('Member Info'!H124&gt;'Member Info'!$AJ$12,'Member Info'!$AK$13,IF('Member Info'!H124&gt;'Member Info'!$AJ$11,'Member Info'!$AK$12,IF('Member Info'!H124&gt;'Member Info'!$AJ$10,'Member Info'!$AK$11,IF('Member Info'!H124&gt;'Member Info'!$AJ$9,'Member Info'!$AK$10,IF('Member Info'!H124&gt;'Member Info'!$AJ$8,'Member Info'!$AK$9,'Member Info'!$AK$8)))))),
SUMPRODUCT('Member Info'!L124+IF('Member Info'!H124&gt;'Member Info'!$AG$17,'Member Info'!$AH$18,IF('Member Info'!H124&gt;'Member Info'!$AG$16,'Member Info'!$AH$17,IF('Member Info'!H124&gt;'Member Info'!$AG$15,'Member Info'!$AH$16,IF('Member Info'!H124&gt;'Member Info'!$AG$14,'Member Info'!$AH$15,IF('Member Info'!H124&gt;'Member Info'!$AG$13,'Member Info'!$AH$14,IF('Member Info'!H124&gt;'Member Info'!$AG$12,'Member Info'!$AH$13,IF('Member Info'!H124&gt;'Member Info'!$AG$11,'Member Info'!$AH$12,IF('Member Info'!H124&gt;'Member Info'!$AG$10,'Member Info'!$AH$11,IF('Member Info'!H124&gt;'Member Info'!$AG$9,'Member Info'!$AH$10,IF('Member Info'!H124&gt;'Member Info'!$AG$8,'Member Info'!$AH$9,'Member Info'!$AH$8)))))))))))))</f>
        <v/>
      </c>
      <c r="H128" s="26"/>
      <c r="I128" s="26"/>
      <c r="J128" s="107" t="str">
        <f>IF(E128=0,"",IF('Member Info'!F124&gt;$S$1,CONCATENATE("Joined with practice on ", TEXT('Member Info'!F124, "DD/MM/YYYY")),IF('Member Info'!N124&lt;&gt;"",IF('Member Info'!N124&lt;$R$1,CONCATENATE("Left Scheme on ", TEXT('Member Info'!N124, "DD/MM/YYYY")),IF(ISERROR(G128),"Error Detected, No rate entered",IF(E128=0,"",IF(F128="","Error Detected, No Pensionable pay",IF(ISERROR(AB128)," Unknown Values entered.",IF(T128+U128&lt;1,"Acceptable",IF(R128+S128=200, "No Contributions Entered", IF(K128="","Error Detected, Choose reason&gt;",IF(X128="1",IF(T128=1,"Please Enter Deemed Pensionable Pay","Add Any Relevant Details Above"),"Please Give Details Above"))))))))),IF(ISERROR(G128),"Error Detected, No rate entered",IF(E128=0,"",IF(F128="","Error Detected, No Pensionable pay",IF(ISERROR(AB128)," Unknown Values entered.",IF(T128+U128&lt;1,"Acceptable",IF(R128+S128=200, "No Contributions Entered", IF(K128="","Error Detected, Choose reason&gt;",IF(X128="1",IF(T128=1,"Please Enter Deemed Pensionable Pay","Add relevant Details Above"),"Please give details Above")))))))))))</f>
        <v/>
      </c>
      <c r="K128" s="263"/>
      <c r="L128" s="93"/>
      <c r="M128" s="93" t="str">
        <f t="shared" si="24"/>
        <v/>
      </c>
      <c r="N128" s="96">
        <f t="shared" si="23"/>
        <v>0</v>
      </c>
      <c r="O128" s="96">
        <f t="shared" si="23"/>
        <v>0</v>
      </c>
      <c r="P128" s="220">
        <f>(ROUND((F128/100*'Member Info'!$W$2), 2))</f>
        <v>0</v>
      </c>
      <c r="Q128" s="220" t="e">
        <f t="shared" si="25"/>
        <v>#VALUE!</v>
      </c>
      <c r="R128" s="220" t="str">
        <f t="shared" si="26"/>
        <v/>
      </c>
      <c r="S128" s="229" t="str">
        <f t="shared" si="27"/>
        <v/>
      </c>
      <c r="T128" s="230" t="str">
        <f t="shared" si="28"/>
        <v/>
      </c>
      <c r="U128" s="230" t="str">
        <f t="shared" si="29"/>
        <v/>
      </c>
      <c r="V128" s="224">
        <f t="shared" si="30"/>
        <v>0</v>
      </c>
      <c r="W128" s="112">
        <f t="shared" si="31"/>
        <v>0</v>
      </c>
      <c r="X128" s="237" t="str">
        <f t="shared" si="19"/>
        <v/>
      </c>
      <c r="Y128" s="242" t="b">
        <f t="shared" si="20"/>
        <v>0</v>
      </c>
      <c r="Z128" s="237">
        <f t="shared" si="32"/>
        <v>0</v>
      </c>
      <c r="AA128" s="237">
        <f>IF('Member Info'!N124="",1,"")</f>
        <v>1</v>
      </c>
      <c r="AB128" s="245" t="e">
        <f t="shared" si="33"/>
        <v>#VALUE!</v>
      </c>
      <c r="AC128" s="132" t="str">
        <f t="shared" si="21"/>
        <v/>
      </c>
      <c r="AD128" s="126">
        <f t="shared" si="22"/>
        <v>1</v>
      </c>
      <c r="AE128" s="126" t="str">
        <f>IF('Member Info'!N124&lt;&gt;"",IF('Member Info'!N124&lt;=$R$1,1,0),"")</f>
        <v/>
      </c>
      <c r="AG128" s="126" t="b">
        <f t="shared" si="34"/>
        <v>0</v>
      </c>
      <c r="AH128" s="126">
        <f t="shared" si="35"/>
        <v>0</v>
      </c>
      <c r="AJ128" s="126">
        <f t="shared" si="36"/>
        <v>0</v>
      </c>
      <c r="AK128" s="126">
        <f>IF('Member Info'!F124&gt;$R$1,1,0)</f>
        <v>0</v>
      </c>
      <c r="AL128" s="126" t="b">
        <f>IF(ISERROR(R128),ERROR.TYPE(#REF!)=ERROR.TYPE(R128),FALSE)</f>
        <v>0</v>
      </c>
      <c r="AM128" s="126" t="b">
        <f>IF(ISERROR(S128),ERROR.TYPE(#REF!)=ERROR.TYPE(S128),FALSE)</f>
        <v>0</v>
      </c>
      <c r="AN128" s="126">
        <f>IF(OR('Member Info'!F124&gt;=$S$1,'Member Info'!N124&gt;=$R$1),1,0)</f>
        <v>0</v>
      </c>
    </row>
    <row r="129" spans="1:40" x14ac:dyDescent="0.25">
      <c r="A129" s="4">
        <v>97</v>
      </c>
      <c r="B129" s="166">
        <f>'Member Info'!D125</f>
        <v>0</v>
      </c>
      <c r="C129" s="166">
        <f>'Member Info'!E125</f>
        <v>0</v>
      </c>
      <c r="D129" s="166" t="str">
        <f>'Member Info'!G125</f>
        <v/>
      </c>
      <c r="E129" s="167">
        <f>'Member Info'!B125</f>
        <v>0</v>
      </c>
      <c r="F129" s="244"/>
      <c r="G129" s="168" t="str">
        <f>IF(E129=0,"",
IF('Member Info'!$AM$19&lt;=$R$1,
SUMPRODUCT('Member Info'!L125+IF('Member Info'!H125&gt;'Member Info'!$AJ$12,'Member Info'!$AK$13,IF('Member Info'!H125&gt;'Member Info'!$AJ$11,'Member Info'!$AK$12,IF('Member Info'!H125&gt;'Member Info'!$AJ$10,'Member Info'!$AK$11,IF('Member Info'!H125&gt;'Member Info'!$AJ$9,'Member Info'!$AK$10,IF('Member Info'!H125&gt;'Member Info'!$AJ$8,'Member Info'!$AK$9,'Member Info'!$AK$8)))))),
SUMPRODUCT('Member Info'!L125+IF('Member Info'!H125&gt;'Member Info'!$AG$17,'Member Info'!$AH$18,IF('Member Info'!H125&gt;'Member Info'!$AG$16,'Member Info'!$AH$17,IF('Member Info'!H125&gt;'Member Info'!$AG$15,'Member Info'!$AH$16,IF('Member Info'!H125&gt;'Member Info'!$AG$14,'Member Info'!$AH$15,IF('Member Info'!H125&gt;'Member Info'!$AG$13,'Member Info'!$AH$14,IF('Member Info'!H125&gt;'Member Info'!$AG$12,'Member Info'!$AH$13,IF('Member Info'!H125&gt;'Member Info'!$AG$11,'Member Info'!$AH$12,IF('Member Info'!H125&gt;'Member Info'!$AG$10,'Member Info'!$AH$11,IF('Member Info'!H125&gt;'Member Info'!$AG$9,'Member Info'!$AH$10,IF('Member Info'!H125&gt;'Member Info'!$AG$8,'Member Info'!$AH$9,'Member Info'!$AH$8)))))))))))))</f>
        <v/>
      </c>
      <c r="H129" s="26"/>
      <c r="I129" s="26"/>
      <c r="J129" s="107" t="str">
        <f>IF(E129=0,"",IF('Member Info'!F125&gt;$S$1,CONCATENATE("Joined with practice on ", TEXT('Member Info'!F125, "DD/MM/YYYY")),IF('Member Info'!N125&lt;&gt;"",IF('Member Info'!N125&lt;$R$1,CONCATENATE("Left Scheme on ", TEXT('Member Info'!N125, "DD/MM/YYYY")),IF(ISERROR(G129),"Error Detected, No rate entered",IF(E129=0,"",IF(F129="","Error Detected, No Pensionable pay",IF(ISERROR(AB129)," Unknown Values entered.",IF(T129+U129&lt;1,"Acceptable",IF(R129+S129=200, "No Contributions Entered", IF(K129="","Error Detected, Choose reason&gt;",IF(X129="1",IF(T129=1,"Please Enter Deemed Pensionable Pay","Add Any Relevant Details Above"),"Please Give Details Above"))))))))),IF(ISERROR(G129),"Error Detected, No rate entered",IF(E129=0,"",IF(F129="","Error Detected, No Pensionable pay",IF(ISERROR(AB129)," Unknown Values entered.",IF(T129+U129&lt;1,"Acceptable",IF(R129+S129=200, "No Contributions Entered", IF(K129="","Error Detected, Choose reason&gt;",IF(X129="1",IF(T129=1,"Please Enter Deemed Pensionable Pay","Add relevant Details Above"),"Please give details Above")))))))))))</f>
        <v/>
      </c>
      <c r="K129" s="263"/>
      <c r="L129" s="93"/>
      <c r="M129" s="93" t="str">
        <f t="shared" si="24"/>
        <v/>
      </c>
      <c r="N129" s="96">
        <f t="shared" si="23"/>
        <v>0</v>
      </c>
      <c r="O129" s="96">
        <f t="shared" si="23"/>
        <v>0</v>
      </c>
      <c r="P129" s="220">
        <f>(ROUND((F129/100*'Member Info'!$W$2), 2))</f>
        <v>0</v>
      </c>
      <c r="Q129" s="220" t="e">
        <f t="shared" si="25"/>
        <v>#VALUE!</v>
      </c>
      <c r="R129" s="220" t="str">
        <f t="shared" si="26"/>
        <v/>
      </c>
      <c r="S129" s="229" t="str">
        <f t="shared" si="27"/>
        <v/>
      </c>
      <c r="T129" s="230" t="str">
        <f t="shared" si="28"/>
        <v/>
      </c>
      <c r="U129" s="230" t="str">
        <f t="shared" si="29"/>
        <v/>
      </c>
      <c r="V129" s="224">
        <f t="shared" si="30"/>
        <v>0</v>
      </c>
      <c r="W129" s="112">
        <f t="shared" si="31"/>
        <v>0</v>
      </c>
      <c r="X129" s="237" t="str">
        <f t="shared" si="19"/>
        <v/>
      </c>
      <c r="Y129" s="242" t="b">
        <f t="shared" si="20"/>
        <v>0</v>
      </c>
      <c r="Z129" s="237">
        <f t="shared" si="32"/>
        <v>0</v>
      </c>
      <c r="AA129" s="237">
        <f>IF('Member Info'!N125="",1,"")</f>
        <v>1</v>
      </c>
      <c r="AB129" s="245" t="e">
        <f t="shared" si="33"/>
        <v>#VALUE!</v>
      </c>
      <c r="AC129" s="132" t="str">
        <f t="shared" si="21"/>
        <v/>
      </c>
      <c r="AD129" s="126">
        <f t="shared" si="22"/>
        <v>1</v>
      </c>
      <c r="AE129" s="126" t="str">
        <f>IF('Member Info'!N125&lt;&gt;"",IF('Member Info'!N125&lt;=$R$1,1,0),"")</f>
        <v/>
      </c>
      <c r="AG129" s="126" t="b">
        <f t="shared" si="34"/>
        <v>0</v>
      </c>
      <c r="AH129" s="126">
        <f t="shared" si="35"/>
        <v>0</v>
      </c>
      <c r="AJ129" s="126">
        <f t="shared" si="36"/>
        <v>0</v>
      </c>
      <c r="AK129" s="126">
        <f>IF('Member Info'!F125&gt;$R$1,1,0)</f>
        <v>0</v>
      </c>
      <c r="AL129" s="126" t="b">
        <f>IF(ISERROR(R129),ERROR.TYPE(#REF!)=ERROR.TYPE(R129),FALSE)</f>
        <v>0</v>
      </c>
      <c r="AM129" s="126" t="b">
        <f>IF(ISERROR(S129),ERROR.TYPE(#REF!)=ERROR.TYPE(S129),FALSE)</f>
        <v>0</v>
      </c>
      <c r="AN129" s="126">
        <f>IF(OR('Member Info'!F125&gt;=$S$1,'Member Info'!N125&gt;=$R$1),1,0)</f>
        <v>0</v>
      </c>
    </row>
    <row r="130" spans="1:40" x14ac:dyDescent="0.25">
      <c r="A130" s="4">
        <v>98</v>
      </c>
      <c r="B130" s="166">
        <f>'Member Info'!D126</f>
        <v>0</v>
      </c>
      <c r="C130" s="166">
        <f>'Member Info'!E126</f>
        <v>0</v>
      </c>
      <c r="D130" s="166" t="str">
        <f>'Member Info'!G126</f>
        <v/>
      </c>
      <c r="E130" s="167">
        <f>'Member Info'!B126</f>
        <v>0</v>
      </c>
      <c r="F130" s="244"/>
      <c r="G130" s="168" t="str">
        <f>IF(E130=0,"",
IF('Member Info'!$AM$19&lt;=$R$1,
SUMPRODUCT('Member Info'!L126+IF('Member Info'!H126&gt;'Member Info'!$AJ$12,'Member Info'!$AK$13,IF('Member Info'!H126&gt;'Member Info'!$AJ$11,'Member Info'!$AK$12,IF('Member Info'!H126&gt;'Member Info'!$AJ$10,'Member Info'!$AK$11,IF('Member Info'!H126&gt;'Member Info'!$AJ$9,'Member Info'!$AK$10,IF('Member Info'!H126&gt;'Member Info'!$AJ$8,'Member Info'!$AK$9,'Member Info'!$AK$8)))))),
SUMPRODUCT('Member Info'!L126+IF('Member Info'!H126&gt;'Member Info'!$AG$17,'Member Info'!$AH$18,IF('Member Info'!H126&gt;'Member Info'!$AG$16,'Member Info'!$AH$17,IF('Member Info'!H126&gt;'Member Info'!$AG$15,'Member Info'!$AH$16,IF('Member Info'!H126&gt;'Member Info'!$AG$14,'Member Info'!$AH$15,IF('Member Info'!H126&gt;'Member Info'!$AG$13,'Member Info'!$AH$14,IF('Member Info'!H126&gt;'Member Info'!$AG$12,'Member Info'!$AH$13,IF('Member Info'!H126&gt;'Member Info'!$AG$11,'Member Info'!$AH$12,IF('Member Info'!H126&gt;'Member Info'!$AG$10,'Member Info'!$AH$11,IF('Member Info'!H126&gt;'Member Info'!$AG$9,'Member Info'!$AH$10,IF('Member Info'!H126&gt;'Member Info'!$AG$8,'Member Info'!$AH$9,'Member Info'!$AH$8)))))))))))))</f>
        <v/>
      </c>
      <c r="H130" s="26"/>
      <c r="I130" s="26"/>
      <c r="J130" s="107" t="str">
        <f>IF(E130=0,"",IF('Member Info'!F126&gt;$S$1,CONCATENATE("Joined with practice on ", TEXT('Member Info'!F126, "DD/MM/YYYY")),IF('Member Info'!N126&lt;&gt;"",IF('Member Info'!N126&lt;$R$1,CONCATENATE("Left Scheme on ", TEXT('Member Info'!N126, "DD/MM/YYYY")),IF(ISERROR(G130),"Error Detected, No rate entered",IF(E130=0,"",IF(F130="","Error Detected, No Pensionable pay",IF(ISERROR(AB130)," Unknown Values entered.",IF(T130+U130&lt;1,"Acceptable",IF(R130+S130=200, "No Contributions Entered", IF(K130="","Error Detected, Choose reason&gt;",IF(X130="1",IF(T130=1,"Please Enter Deemed Pensionable Pay","Add Any Relevant Details Above"),"Please Give Details Above"))))))))),IF(ISERROR(G130),"Error Detected, No rate entered",IF(E130=0,"",IF(F130="","Error Detected, No Pensionable pay",IF(ISERROR(AB130)," Unknown Values entered.",IF(T130+U130&lt;1,"Acceptable",IF(R130+S130=200, "No Contributions Entered", IF(K130="","Error Detected, Choose reason&gt;",IF(X130="1",IF(T130=1,"Please Enter Deemed Pensionable Pay","Add relevant Details Above"),"Please give details Above")))))))))))</f>
        <v/>
      </c>
      <c r="K130" s="263"/>
      <c r="L130" s="93"/>
      <c r="M130" s="93" t="str">
        <f t="shared" si="24"/>
        <v/>
      </c>
      <c r="N130" s="96">
        <f t="shared" si="23"/>
        <v>0</v>
      </c>
      <c r="O130" s="96">
        <f t="shared" si="23"/>
        <v>0</v>
      </c>
      <c r="P130" s="220">
        <f>(ROUND((F130/100*'Member Info'!$W$2), 2))</f>
        <v>0</v>
      </c>
      <c r="Q130" s="220" t="e">
        <f t="shared" si="25"/>
        <v>#VALUE!</v>
      </c>
      <c r="R130" s="220" t="str">
        <f t="shared" si="26"/>
        <v/>
      </c>
      <c r="S130" s="229" t="str">
        <f t="shared" si="27"/>
        <v/>
      </c>
      <c r="T130" s="230" t="str">
        <f t="shared" si="28"/>
        <v/>
      </c>
      <c r="U130" s="230" t="str">
        <f t="shared" si="29"/>
        <v/>
      </c>
      <c r="V130" s="224">
        <f t="shared" si="30"/>
        <v>0</v>
      </c>
      <c r="W130" s="112">
        <f t="shared" si="31"/>
        <v>0</v>
      </c>
      <c r="X130" s="237" t="str">
        <f t="shared" si="19"/>
        <v/>
      </c>
      <c r="Y130" s="242" t="b">
        <f t="shared" si="20"/>
        <v>0</v>
      </c>
      <c r="Z130" s="237">
        <f t="shared" si="32"/>
        <v>0</v>
      </c>
      <c r="AA130" s="237">
        <f>IF('Member Info'!N126="",1,"")</f>
        <v>1</v>
      </c>
      <c r="AB130" s="245" t="e">
        <f t="shared" si="33"/>
        <v>#VALUE!</v>
      </c>
      <c r="AC130" s="132" t="str">
        <f t="shared" si="21"/>
        <v/>
      </c>
      <c r="AD130" s="126">
        <f t="shared" si="22"/>
        <v>1</v>
      </c>
      <c r="AE130" s="126" t="str">
        <f>IF('Member Info'!N126&lt;&gt;"",IF('Member Info'!N126&lt;=$R$1,1,0),"")</f>
        <v/>
      </c>
      <c r="AG130" s="126" t="b">
        <f t="shared" si="34"/>
        <v>0</v>
      </c>
      <c r="AH130" s="126">
        <f t="shared" si="35"/>
        <v>0</v>
      </c>
      <c r="AJ130" s="126">
        <f t="shared" si="36"/>
        <v>0</v>
      </c>
      <c r="AK130" s="126">
        <f>IF('Member Info'!F126&gt;$R$1,1,0)</f>
        <v>0</v>
      </c>
      <c r="AL130" s="126" t="b">
        <f>IF(ISERROR(R130),ERROR.TYPE(#REF!)=ERROR.TYPE(R130),FALSE)</f>
        <v>0</v>
      </c>
      <c r="AM130" s="126" t="b">
        <f>IF(ISERROR(S130),ERROR.TYPE(#REF!)=ERROR.TYPE(S130),FALSE)</f>
        <v>0</v>
      </c>
      <c r="AN130" s="126">
        <f>IF(OR('Member Info'!F126&gt;=$S$1,'Member Info'!N126&gt;=$R$1),1,0)</f>
        <v>0</v>
      </c>
    </row>
    <row r="131" spans="1:40" x14ac:dyDescent="0.25">
      <c r="A131" s="4">
        <v>99</v>
      </c>
      <c r="B131" s="166">
        <f>'Member Info'!D127</f>
        <v>0</v>
      </c>
      <c r="C131" s="166">
        <f>'Member Info'!E127</f>
        <v>0</v>
      </c>
      <c r="D131" s="166" t="str">
        <f>'Member Info'!G127</f>
        <v/>
      </c>
      <c r="E131" s="167">
        <f>'Member Info'!B127</f>
        <v>0</v>
      </c>
      <c r="F131" s="244"/>
      <c r="G131" s="168" t="str">
        <f>IF(E131=0,"",
IF('Member Info'!$AM$19&lt;=$R$1,
SUMPRODUCT('Member Info'!L127+IF('Member Info'!H127&gt;'Member Info'!$AJ$12,'Member Info'!$AK$13,IF('Member Info'!H127&gt;'Member Info'!$AJ$11,'Member Info'!$AK$12,IF('Member Info'!H127&gt;'Member Info'!$AJ$10,'Member Info'!$AK$11,IF('Member Info'!H127&gt;'Member Info'!$AJ$9,'Member Info'!$AK$10,IF('Member Info'!H127&gt;'Member Info'!$AJ$8,'Member Info'!$AK$9,'Member Info'!$AK$8)))))),
SUMPRODUCT('Member Info'!L127+IF('Member Info'!H127&gt;'Member Info'!$AG$17,'Member Info'!$AH$18,IF('Member Info'!H127&gt;'Member Info'!$AG$16,'Member Info'!$AH$17,IF('Member Info'!H127&gt;'Member Info'!$AG$15,'Member Info'!$AH$16,IF('Member Info'!H127&gt;'Member Info'!$AG$14,'Member Info'!$AH$15,IF('Member Info'!H127&gt;'Member Info'!$AG$13,'Member Info'!$AH$14,IF('Member Info'!H127&gt;'Member Info'!$AG$12,'Member Info'!$AH$13,IF('Member Info'!H127&gt;'Member Info'!$AG$11,'Member Info'!$AH$12,IF('Member Info'!H127&gt;'Member Info'!$AG$10,'Member Info'!$AH$11,IF('Member Info'!H127&gt;'Member Info'!$AG$9,'Member Info'!$AH$10,IF('Member Info'!H127&gt;'Member Info'!$AG$8,'Member Info'!$AH$9,'Member Info'!$AH$8)))))))))))))</f>
        <v/>
      </c>
      <c r="H131" s="26"/>
      <c r="I131" s="26"/>
      <c r="J131" s="107" t="str">
        <f>IF(E131=0,"",IF('Member Info'!F127&gt;$S$1,CONCATENATE("Joined with practice on ", TEXT('Member Info'!F127, "DD/MM/YYYY")),IF('Member Info'!N127&lt;&gt;"",IF('Member Info'!N127&lt;$R$1,CONCATENATE("Left Scheme on ", TEXT('Member Info'!N127, "DD/MM/YYYY")),IF(ISERROR(G131),"Error Detected, No rate entered",IF(E131=0,"",IF(F131="","Error Detected, No Pensionable pay",IF(ISERROR(AB131)," Unknown Values entered.",IF(T131+U131&lt;1,"Acceptable",IF(R131+S131=200, "No Contributions Entered", IF(K131="","Error Detected, Choose reason&gt;",IF(X131="1",IF(T131=1,"Please Enter Deemed Pensionable Pay","Add Any Relevant Details Above"),"Please Give Details Above"))))))))),IF(ISERROR(G131),"Error Detected, No rate entered",IF(E131=0,"",IF(F131="","Error Detected, No Pensionable pay",IF(ISERROR(AB131)," Unknown Values entered.",IF(T131+U131&lt;1,"Acceptable",IF(R131+S131=200, "No Contributions Entered", IF(K131="","Error Detected, Choose reason&gt;",IF(X131="1",IF(T131=1,"Please Enter Deemed Pensionable Pay","Add relevant Details Above"),"Please give details Above")))))))))))</f>
        <v/>
      </c>
      <c r="K131" s="263"/>
      <c r="L131" s="93"/>
      <c r="M131" s="93" t="str">
        <f t="shared" si="24"/>
        <v/>
      </c>
      <c r="N131" s="96">
        <f t="shared" si="23"/>
        <v>0</v>
      </c>
      <c r="O131" s="96">
        <f t="shared" si="23"/>
        <v>0</v>
      </c>
      <c r="P131" s="220">
        <f>(ROUND((F131/100*'Member Info'!$W$2), 2))</f>
        <v>0</v>
      </c>
      <c r="Q131" s="220" t="e">
        <f t="shared" si="25"/>
        <v>#VALUE!</v>
      </c>
      <c r="R131" s="220" t="str">
        <f t="shared" si="26"/>
        <v/>
      </c>
      <c r="S131" s="229" t="str">
        <f t="shared" si="27"/>
        <v/>
      </c>
      <c r="T131" s="230" t="str">
        <f t="shared" si="28"/>
        <v/>
      </c>
      <c r="U131" s="230" t="str">
        <f t="shared" si="29"/>
        <v/>
      </c>
      <c r="V131" s="224">
        <f t="shared" si="30"/>
        <v>0</v>
      </c>
      <c r="W131" s="112">
        <f t="shared" si="31"/>
        <v>0</v>
      </c>
      <c r="X131" s="237" t="str">
        <f t="shared" si="19"/>
        <v/>
      </c>
      <c r="Y131" s="242" t="b">
        <f t="shared" si="20"/>
        <v>0</v>
      </c>
      <c r="Z131" s="237">
        <f t="shared" si="32"/>
        <v>0</v>
      </c>
      <c r="AA131" s="237">
        <f>IF('Member Info'!N127="",1,"")</f>
        <v>1</v>
      </c>
      <c r="AB131" s="245" t="e">
        <f t="shared" si="33"/>
        <v>#VALUE!</v>
      </c>
      <c r="AC131" s="132" t="str">
        <f t="shared" si="21"/>
        <v/>
      </c>
      <c r="AD131" s="126">
        <f t="shared" si="22"/>
        <v>1</v>
      </c>
      <c r="AE131" s="126" t="str">
        <f>IF('Member Info'!N127&lt;&gt;"",IF('Member Info'!N127&lt;=$R$1,1,0),"")</f>
        <v/>
      </c>
      <c r="AG131" s="126" t="b">
        <f t="shared" si="34"/>
        <v>0</v>
      </c>
      <c r="AH131" s="126">
        <f t="shared" si="35"/>
        <v>0</v>
      </c>
      <c r="AJ131" s="126">
        <f t="shared" si="36"/>
        <v>0</v>
      </c>
      <c r="AK131" s="126">
        <f>IF('Member Info'!F127&gt;$R$1,1,0)</f>
        <v>0</v>
      </c>
      <c r="AL131" s="126" t="b">
        <f>IF(ISERROR(R131),ERROR.TYPE(#REF!)=ERROR.TYPE(R131),FALSE)</f>
        <v>0</v>
      </c>
      <c r="AM131" s="126" t="b">
        <f>IF(ISERROR(S131),ERROR.TYPE(#REF!)=ERROR.TYPE(S131),FALSE)</f>
        <v>0</v>
      </c>
      <c r="AN131" s="126">
        <f>IF(OR('Member Info'!F127&gt;=$S$1,'Member Info'!N127&gt;=$R$1),1,0)</f>
        <v>0</v>
      </c>
    </row>
    <row r="132" spans="1:40" x14ac:dyDescent="0.25">
      <c r="A132" s="4">
        <v>100</v>
      </c>
      <c r="B132" s="166">
        <f>'Member Info'!D128</f>
        <v>0</v>
      </c>
      <c r="C132" s="166">
        <f>'Member Info'!E128</f>
        <v>0</v>
      </c>
      <c r="D132" s="166" t="str">
        <f>'Member Info'!G128</f>
        <v/>
      </c>
      <c r="E132" s="167">
        <f>'Member Info'!B128</f>
        <v>0</v>
      </c>
      <c r="F132" s="244"/>
      <c r="G132" s="168" t="str">
        <f>IF(E132=0,"",
IF('Member Info'!$AM$19&lt;=$R$1,
SUMPRODUCT('Member Info'!L128+IF('Member Info'!H128&gt;'Member Info'!$AJ$12,'Member Info'!$AK$13,IF('Member Info'!H128&gt;'Member Info'!$AJ$11,'Member Info'!$AK$12,IF('Member Info'!H128&gt;'Member Info'!$AJ$10,'Member Info'!$AK$11,IF('Member Info'!H128&gt;'Member Info'!$AJ$9,'Member Info'!$AK$10,IF('Member Info'!H128&gt;'Member Info'!$AJ$8,'Member Info'!$AK$9,'Member Info'!$AK$8)))))),
SUMPRODUCT('Member Info'!L128+IF('Member Info'!H128&gt;'Member Info'!$AG$17,'Member Info'!$AH$18,IF('Member Info'!H128&gt;'Member Info'!$AG$16,'Member Info'!$AH$17,IF('Member Info'!H128&gt;'Member Info'!$AG$15,'Member Info'!$AH$16,IF('Member Info'!H128&gt;'Member Info'!$AG$14,'Member Info'!$AH$15,IF('Member Info'!H128&gt;'Member Info'!$AG$13,'Member Info'!$AH$14,IF('Member Info'!H128&gt;'Member Info'!$AG$12,'Member Info'!$AH$13,IF('Member Info'!H128&gt;'Member Info'!$AG$11,'Member Info'!$AH$12,IF('Member Info'!H128&gt;'Member Info'!$AG$10,'Member Info'!$AH$11,IF('Member Info'!H128&gt;'Member Info'!$AG$9,'Member Info'!$AH$10,IF('Member Info'!H128&gt;'Member Info'!$AG$8,'Member Info'!$AH$9,'Member Info'!$AH$8)))))))))))))</f>
        <v/>
      </c>
      <c r="H132" s="26"/>
      <c r="I132" s="26"/>
      <c r="J132" s="107" t="str">
        <f>IF(E132=0,"",IF('Member Info'!F128&gt;$S$1,CONCATENATE("Joined with practice on ", TEXT('Member Info'!F128, "DD/MM/YYYY")),IF('Member Info'!N128&lt;&gt;"",IF('Member Info'!N128&lt;$R$1,CONCATENATE("Left Scheme on ", TEXT('Member Info'!N128, "DD/MM/YYYY")),IF(ISERROR(G132),"Error Detected, No rate entered",IF(E132=0,"",IF(F132="","Error Detected, No Pensionable pay",IF(ISERROR(AB132)," Unknown Values entered.",IF(T132+U132&lt;1,"Acceptable",IF(R132+S132=200, "No Contributions Entered", IF(K132="","Error Detected, Choose reason&gt;",IF(X132="1",IF(T132=1,"Please Enter Deemed Pensionable Pay","Add Any Relevant Details Above"),"Please Give Details Above"))))))))),IF(ISERROR(G132),"Error Detected, No rate entered",IF(E132=0,"",IF(F132="","Error Detected, No Pensionable pay",IF(ISERROR(AB132)," Unknown Values entered.",IF(T132+U132&lt;1,"Acceptable",IF(R132+S132=200, "No Contributions Entered", IF(K132="","Error Detected, Choose reason&gt;",IF(X132="1",IF(T132=1,"Please Enter Deemed Pensionable Pay","Add relevant Details Above"),"Please give details Above")))))))))))</f>
        <v/>
      </c>
      <c r="K132" s="263"/>
      <c r="L132" s="93"/>
      <c r="M132" s="93" t="str">
        <f t="shared" si="24"/>
        <v/>
      </c>
      <c r="N132" s="96">
        <f t="shared" si="23"/>
        <v>0</v>
      </c>
      <c r="O132" s="96">
        <f t="shared" si="23"/>
        <v>0</v>
      </c>
      <c r="P132" s="220">
        <f>(ROUND((F132/100*'Member Info'!$W$2), 2))</f>
        <v>0</v>
      </c>
      <c r="Q132" s="220" t="e">
        <f t="shared" si="25"/>
        <v>#VALUE!</v>
      </c>
      <c r="R132" s="220" t="str">
        <f t="shared" si="26"/>
        <v/>
      </c>
      <c r="S132" s="229" t="str">
        <f t="shared" si="27"/>
        <v/>
      </c>
      <c r="T132" s="230" t="str">
        <f t="shared" si="28"/>
        <v/>
      </c>
      <c r="U132" s="230" t="str">
        <f t="shared" si="29"/>
        <v/>
      </c>
      <c r="V132" s="224">
        <f t="shared" si="30"/>
        <v>0</v>
      </c>
      <c r="W132" s="112">
        <f t="shared" si="31"/>
        <v>0</v>
      </c>
      <c r="X132" s="237" t="str">
        <f t="shared" si="19"/>
        <v/>
      </c>
      <c r="Y132" s="242" t="b">
        <f t="shared" si="20"/>
        <v>0</v>
      </c>
      <c r="Z132" s="237">
        <f t="shared" si="32"/>
        <v>0</v>
      </c>
      <c r="AA132" s="237">
        <f>IF('Member Info'!N128="",1,"")</f>
        <v>1</v>
      </c>
      <c r="AB132" s="245" t="e">
        <f t="shared" si="33"/>
        <v>#VALUE!</v>
      </c>
      <c r="AC132" s="132" t="str">
        <f t="shared" si="21"/>
        <v/>
      </c>
      <c r="AD132" s="126">
        <f t="shared" si="22"/>
        <v>1</v>
      </c>
      <c r="AE132" s="126" t="str">
        <f>IF('Member Info'!N128&lt;&gt;"",IF('Member Info'!N128&lt;=$R$1,1,0),"")</f>
        <v/>
      </c>
      <c r="AG132" s="126" t="b">
        <f t="shared" si="34"/>
        <v>0</v>
      </c>
      <c r="AH132" s="126">
        <f t="shared" si="35"/>
        <v>0</v>
      </c>
      <c r="AJ132" s="126">
        <f t="shared" si="36"/>
        <v>0</v>
      </c>
      <c r="AK132" s="126">
        <f>IF('Member Info'!F128&gt;$R$1,1,0)</f>
        <v>0</v>
      </c>
      <c r="AL132" s="126" t="b">
        <f>IF(ISERROR(R132),ERROR.TYPE(#REF!)=ERROR.TYPE(R132),FALSE)</f>
        <v>0</v>
      </c>
      <c r="AM132" s="126" t="b">
        <f>IF(ISERROR(S132),ERROR.TYPE(#REF!)=ERROR.TYPE(S132),FALSE)</f>
        <v>0</v>
      </c>
      <c r="AN132" s="126">
        <f>IF(OR('Member Info'!F128&gt;=$S$1,'Member Info'!N128&gt;=$R$1),1,0)</f>
        <v>0</v>
      </c>
    </row>
    <row r="133" spans="1:40" x14ac:dyDescent="0.25">
      <c r="A133" s="4">
        <v>101</v>
      </c>
      <c r="B133" s="166">
        <f>'Member Info'!D129</f>
        <v>0</v>
      </c>
      <c r="C133" s="166">
        <f>'Member Info'!E129</f>
        <v>0</v>
      </c>
      <c r="D133" s="166" t="str">
        <f>'Member Info'!G129</f>
        <v/>
      </c>
      <c r="E133" s="167">
        <f>'Member Info'!B129</f>
        <v>0</v>
      </c>
      <c r="F133" s="244"/>
      <c r="G133" s="168" t="str">
        <f>IF(E133=0,"",
IF('Member Info'!$AM$19&lt;=$R$1,
SUMPRODUCT('Member Info'!L129+IF('Member Info'!H129&gt;'Member Info'!$AJ$12,'Member Info'!$AK$13,IF('Member Info'!H129&gt;'Member Info'!$AJ$11,'Member Info'!$AK$12,IF('Member Info'!H129&gt;'Member Info'!$AJ$10,'Member Info'!$AK$11,IF('Member Info'!H129&gt;'Member Info'!$AJ$9,'Member Info'!$AK$10,IF('Member Info'!H129&gt;'Member Info'!$AJ$8,'Member Info'!$AK$9,'Member Info'!$AK$8)))))),
SUMPRODUCT('Member Info'!L129+IF('Member Info'!H129&gt;'Member Info'!$AG$17,'Member Info'!$AH$18,IF('Member Info'!H129&gt;'Member Info'!$AG$16,'Member Info'!$AH$17,IF('Member Info'!H129&gt;'Member Info'!$AG$15,'Member Info'!$AH$16,IF('Member Info'!H129&gt;'Member Info'!$AG$14,'Member Info'!$AH$15,IF('Member Info'!H129&gt;'Member Info'!$AG$13,'Member Info'!$AH$14,IF('Member Info'!H129&gt;'Member Info'!$AG$12,'Member Info'!$AH$13,IF('Member Info'!H129&gt;'Member Info'!$AG$11,'Member Info'!$AH$12,IF('Member Info'!H129&gt;'Member Info'!$AG$10,'Member Info'!$AH$11,IF('Member Info'!H129&gt;'Member Info'!$AG$9,'Member Info'!$AH$10,IF('Member Info'!H129&gt;'Member Info'!$AG$8,'Member Info'!$AH$9,'Member Info'!$AH$8)))))))))))))</f>
        <v/>
      </c>
      <c r="H133" s="26"/>
      <c r="I133" s="26"/>
      <c r="J133" s="107" t="str">
        <f>IF(E133=0,"",IF('Member Info'!F129&gt;$S$1,CONCATENATE("Joined with practice on ", TEXT('Member Info'!F129, "DD/MM/YYYY")),IF('Member Info'!N129&lt;&gt;"",IF('Member Info'!N129&lt;$R$1,CONCATENATE("Left Scheme on ", TEXT('Member Info'!N129, "DD/MM/YYYY")),IF(ISERROR(G133),"Error Detected, No rate entered",IF(E133=0,"",IF(F133="","Error Detected, No Pensionable pay",IF(ISERROR(AB133)," Unknown Values entered.",IF(T133+U133&lt;1,"Acceptable",IF(R133+S133=200, "No Contributions Entered", IF(K133="","Error Detected, Choose reason&gt;",IF(X133="1",IF(T133=1,"Please Enter Deemed Pensionable Pay","Add Any Relevant Details Above"),"Please Give Details Above"))))))))),IF(ISERROR(G133),"Error Detected, No rate entered",IF(E133=0,"",IF(F133="","Error Detected, No Pensionable pay",IF(ISERROR(AB133)," Unknown Values entered.",IF(T133+U133&lt;1,"Acceptable",IF(R133+S133=200, "No Contributions Entered", IF(K133="","Error Detected, Choose reason&gt;",IF(X133="1",IF(T133=1,"Please Enter Deemed Pensionable Pay","Add relevant Details Above"),"Please give details Above")))))))))))</f>
        <v/>
      </c>
      <c r="K133" s="263"/>
      <c r="L133" s="93"/>
      <c r="M133" s="93" t="str">
        <f t="shared" si="24"/>
        <v/>
      </c>
      <c r="N133" s="96">
        <f t="shared" si="23"/>
        <v>0</v>
      </c>
      <c r="O133" s="96">
        <f t="shared" si="23"/>
        <v>0</v>
      </c>
      <c r="P133" s="220">
        <f>(ROUND((F133/100*'Member Info'!$W$2), 2))</f>
        <v>0</v>
      </c>
      <c r="Q133" s="220" t="e">
        <f t="shared" si="25"/>
        <v>#VALUE!</v>
      </c>
      <c r="R133" s="220" t="str">
        <f t="shared" si="26"/>
        <v/>
      </c>
      <c r="S133" s="229" t="str">
        <f t="shared" si="27"/>
        <v/>
      </c>
      <c r="T133" s="230" t="str">
        <f t="shared" si="28"/>
        <v/>
      </c>
      <c r="U133" s="230" t="str">
        <f t="shared" si="29"/>
        <v/>
      </c>
      <c r="V133" s="224">
        <f t="shared" si="30"/>
        <v>0</v>
      </c>
      <c r="W133" s="112">
        <f t="shared" si="31"/>
        <v>0</v>
      </c>
      <c r="X133" s="237" t="str">
        <f t="shared" si="19"/>
        <v/>
      </c>
      <c r="Y133" s="242" t="b">
        <f t="shared" si="20"/>
        <v>0</v>
      </c>
      <c r="Z133" s="237">
        <f t="shared" si="32"/>
        <v>0</v>
      </c>
      <c r="AA133" s="237">
        <f>IF('Member Info'!N129="",1,"")</f>
        <v>1</v>
      </c>
      <c r="AB133" s="245" t="e">
        <f t="shared" si="33"/>
        <v>#VALUE!</v>
      </c>
      <c r="AC133" s="132" t="str">
        <f t="shared" si="21"/>
        <v/>
      </c>
      <c r="AD133" s="126">
        <f t="shared" si="22"/>
        <v>1</v>
      </c>
      <c r="AE133" s="126" t="str">
        <f>IF('Member Info'!N129&lt;&gt;"",IF('Member Info'!N129&lt;=$R$1,1,0),"")</f>
        <v/>
      </c>
      <c r="AG133" s="126" t="b">
        <f t="shared" si="34"/>
        <v>0</v>
      </c>
      <c r="AH133" s="126">
        <f t="shared" si="35"/>
        <v>0</v>
      </c>
      <c r="AJ133" s="126">
        <f t="shared" si="36"/>
        <v>0</v>
      </c>
      <c r="AK133" s="126">
        <f>IF('Member Info'!F129&gt;$R$1,1,0)</f>
        <v>0</v>
      </c>
      <c r="AL133" s="126" t="b">
        <f>IF(ISERROR(R133),ERROR.TYPE(#REF!)=ERROR.TYPE(R133),FALSE)</f>
        <v>0</v>
      </c>
      <c r="AM133" s="126" t="b">
        <f>IF(ISERROR(S133),ERROR.TYPE(#REF!)=ERROR.TYPE(S133),FALSE)</f>
        <v>0</v>
      </c>
      <c r="AN133" s="126">
        <f>IF(OR('Member Info'!F129&gt;=$S$1,'Member Info'!N129&gt;=$R$1),1,0)</f>
        <v>0</v>
      </c>
    </row>
    <row r="134" spans="1:40" x14ac:dyDescent="0.25">
      <c r="A134" s="4">
        <v>102</v>
      </c>
      <c r="B134" s="166">
        <f>'Member Info'!D130</f>
        <v>0</v>
      </c>
      <c r="C134" s="166">
        <f>'Member Info'!E130</f>
        <v>0</v>
      </c>
      <c r="D134" s="166" t="str">
        <f>'Member Info'!G130</f>
        <v/>
      </c>
      <c r="E134" s="167">
        <f>'Member Info'!B130</f>
        <v>0</v>
      </c>
      <c r="F134" s="244"/>
      <c r="G134" s="168" t="str">
        <f>IF(E134=0,"",
IF('Member Info'!$AM$19&lt;=$R$1,
SUMPRODUCT('Member Info'!L130+IF('Member Info'!H130&gt;'Member Info'!$AJ$12,'Member Info'!$AK$13,IF('Member Info'!H130&gt;'Member Info'!$AJ$11,'Member Info'!$AK$12,IF('Member Info'!H130&gt;'Member Info'!$AJ$10,'Member Info'!$AK$11,IF('Member Info'!H130&gt;'Member Info'!$AJ$9,'Member Info'!$AK$10,IF('Member Info'!H130&gt;'Member Info'!$AJ$8,'Member Info'!$AK$9,'Member Info'!$AK$8)))))),
SUMPRODUCT('Member Info'!L130+IF('Member Info'!H130&gt;'Member Info'!$AG$17,'Member Info'!$AH$18,IF('Member Info'!H130&gt;'Member Info'!$AG$16,'Member Info'!$AH$17,IF('Member Info'!H130&gt;'Member Info'!$AG$15,'Member Info'!$AH$16,IF('Member Info'!H130&gt;'Member Info'!$AG$14,'Member Info'!$AH$15,IF('Member Info'!H130&gt;'Member Info'!$AG$13,'Member Info'!$AH$14,IF('Member Info'!H130&gt;'Member Info'!$AG$12,'Member Info'!$AH$13,IF('Member Info'!H130&gt;'Member Info'!$AG$11,'Member Info'!$AH$12,IF('Member Info'!H130&gt;'Member Info'!$AG$10,'Member Info'!$AH$11,IF('Member Info'!H130&gt;'Member Info'!$AG$9,'Member Info'!$AH$10,IF('Member Info'!H130&gt;'Member Info'!$AG$8,'Member Info'!$AH$9,'Member Info'!$AH$8)))))))))))))</f>
        <v/>
      </c>
      <c r="H134" s="26"/>
      <c r="I134" s="26"/>
      <c r="J134" s="107" t="str">
        <f>IF(E134=0,"",IF('Member Info'!F130&gt;$S$1,CONCATENATE("Joined with practice on ", TEXT('Member Info'!F130, "DD/MM/YYYY")),IF('Member Info'!N130&lt;&gt;"",IF('Member Info'!N130&lt;$R$1,CONCATENATE("Left Scheme on ", TEXT('Member Info'!N130, "DD/MM/YYYY")),IF(ISERROR(G134),"Error Detected, No rate entered",IF(E134=0,"",IF(F134="","Error Detected, No Pensionable pay",IF(ISERROR(AB134)," Unknown Values entered.",IF(T134+U134&lt;1,"Acceptable",IF(R134+S134=200, "No Contributions Entered", IF(K134="","Error Detected, Choose reason&gt;",IF(X134="1",IF(T134=1,"Please Enter Deemed Pensionable Pay","Add Any Relevant Details Above"),"Please Give Details Above"))))))))),IF(ISERROR(G134),"Error Detected, No rate entered",IF(E134=0,"",IF(F134="","Error Detected, No Pensionable pay",IF(ISERROR(AB134)," Unknown Values entered.",IF(T134+U134&lt;1,"Acceptable",IF(R134+S134=200, "No Contributions Entered", IF(K134="","Error Detected, Choose reason&gt;",IF(X134="1",IF(T134=1,"Please Enter Deemed Pensionable Pay","Add relevant Details Above"),"Please give details Above")))))))))))</f>
        <v/>
      </c>
      <c r="K134" s="263"/>
      <c r="L134" s="93"/>
      <c r="M134" s="93" t="str">
        <f t="shared" si="24"/>
        <v/>
      </c>
      <c r="N134" s="96">
        <f t="shared" si="23"/>
        <v>0</v>
      </c>
      <c r="O134" s="96">
        <f t="shared" si="23"/>
        <v>0</v>
      </c>
      <c r="P134" s="220">
        <f>(ROUND((F134/100*'Member Info'!$W$2), 2))</f>
        <v>0</v>
      </c>
      <c r="Q134" s="220" t="e">
        <f t="shared" si="25"/>
        <v>#VALUE!</v>
      </c>
      <c r="R134" s="220" t="str">
        <f t="shared" si="26"/>
        <v/>
      </c>
      <c r="S134" s="229" t="str">
        <f t="shared" si="27"/>
        <v/>
      </c>
      <c r="T134" s="230" t="str">
        <f t="shared" si="28"/>
        <v/>
      </c>
      <c r="U134" s="230" t="str">
        <f t="shared" si="29"/>
        <v/>
      </c>
      <c r="V134" s="224">
        <f t="shared" si="30"/>
        <v>0</v>
      </c>
      <c r="W134" s="112">
        <f t="shared" si="31"/>
        <v>0</v>
      </c>
      <c r="X134" s="237" t="str">
        <f t="shared" si="19"/>
        <v/>
      </c>
      <c r="Y134" s="242" t="b">
        <f t="shared" si="20"/>
        <v>0</v>
      </c>
      <c r="Z134" s="237">
        <f t="shared" si="32"/>
        <v>0</v>
      </c>
      <c r="AA134" s="237">
        <f>IF('Member Info'!N130="",1,"")</f>
        <v>1</v>
      </c>
      <c r="AB134" s="245" t="e">
        <f t="shared" si="33"/>
        <v>#VALUE!</v>
      </c>
      <c r="AC134" s="132" t="str">
        <f t="shared" si="21"/>
        <v/>
      </c>
      <c r="AD134" s="126">
        <f t="shared" si="22"/>
        <v>1</v>
      </c>
      <c r="AE134" s="126" t="str">
        <f>IF('Member Info'!N130&lt;&gt;"",IF('Member Info'!N130&lt;=$R$1,1,0),"")</f>
        <v/>
      </c>
      <c r="AG134" s="126" t="b">
        <f t="shared" si="34"/>
        <v>0</v>
      </c>
      <c r="AH134" s="126">
        <f t="shared" si="35"/>
        <v>0</v>
      </c>
      <c r="AJ134" s="126">
        <f t="shared" si="36"/>
        <v>0</v>
      </c>
      <c r="AK134" s="126">
        <f>IF('Member Info'!F130&gt;$R$1,1,0)</f>
        <v>0</v>
      </c>
      <c r="AL134" s="126" t="b">
        <f>IF(ISERROR(R134),ERROR.TYPE(#REF!)=ERROR.TYPE(R134),FALSE)</f>
        <v>0</v>
      </c>
      <c r="AM134" s="126" t="b">
        <f>IF(ISERROR(S134),ERROR.TYPE(#REF!)=ERROR.TYPE(S134),FALSE)</f>
        <v>0</v>
      </c>
      <c r="AN134" s="126">
        <f>IF(OR('Member Info'!F130&gt;=$S$1,'Member Info'!N130&gt;=$R$1),1,0)</f>
        <v>0</v>
      </c>
    </row>
    <row r="135" spans="1:40" x14ac:dyDescent="0.25">
      <c r="A135" s="4">
        <v>103</v>
      </c>
      <c r="B135" s="166">
        <f>'Member Info'!D131</f>
        <v>0</v>
      </c>
      <c r="C135" s="166">
        <f>'Member Info'!E131</f>
        <v>0</v>
      </c>
      <c r="D135" s="166" t="str">
        <f>'Member Info'!G131</f>
        <v/>
      </c>
      <c r="E135" s="167">
        <f>'Member Info'!B131</f>
        <v>0</v>
      </c>
      <c r="F135" s="244"/>
      <c r="G135" s="168" t="str">
        <f>IF(E135=0,"",
IF('Member Info'!$AM$19&lt;=$R$1,
SUMPRODUCT('Member Info'!L131+IF('Member Info'!H131&gt;'Member Info'!$AJ$12,'Member Info'!$AK$13,IF('Member Info'!H131&gt;'Member Info'!$AJ$11,'Member Info'!$AK$12,IF('Member Info'!H131&gt;'Member Info'!$AJ$10,'Member Info'!$AK$11,IF('Member Info'!H131&gt;'Member Info'!$AJ$9,'Member Info'!$AK$10,IF('Member Info'!H131&gt;'Member Info'!$AJ$8,'Member Info'!$AK$9,'Member Info'!$AK$8)))))),
SUMPRODUCT('Member Info'!L131+IF('Member Info'!H131&gt;'Member Info'!$AG$17,'Member Info'!$AH$18,IF('Member Info'!H131&gt;'Member Info'!$AG$16,'Member Info'!$AH$17,IF('Member Info'!H131&gt;'Member Info'!$AG$15,'Member Info'!$AH$16,IF('Member Info'!H131&gt;'Member Info'!$AG$14,'Member Info'!$AH$15,IF('Member Info'!H131&gt;'Member Info'!$AG$13,'Member Info'!$AH$14,IF('Member Info'!H131&gt;'Member Info'!$AG$12,'Member Info'!$AH$13,IF('Member Info'!H131&gt;'Member Info'!$AG$11,'Member Info'!$AH$12,IF('Member Info'!H131&gt;'Member Info'!$AG$10,'Member Info'!$AH$11,IF('Member Info'!H131&gt;'Member Info'!$AG$9,'Member Info'!$AH$10,IF('Member Info'!H131&gt;'Member Info'!$AG$8,'Member Info'!$AH$9,'Member Info'!$AH$8)))))))))))))</f>
        <v/>
      </c>
      <c r="H135" s="26"/>
      <c r="I135" s="26"/>
      <c r="J135" s="107" t="str">
        <f>IF(E135=0,"",IF('Member Info'!F131&gt;$S$1,CONCATENATE("Joined with practice on ", TEXT('Member Info'!F131, "DD/MM/YYYY")),IF('Member Info'!N131&lt;&gt;"",IF('Member Info'!N131&lt;$R$1,CONCATENATE("Left Scheme on ", TEXT('Member Info'!N131, "DD/MM/YYYY")),IF(ISERROR(G135),"Error Detected, No rate entered",IF(E135=0,"",IF(F135="","Error Detected, No Pensionable pay",IF(ISERROR(AB135)," Unknown Values entered.",IF(T135+U135&lt;1,"Acceptable",IF(R135+S135=200, "No Contributions Entered", IF(K135="","Error Detected, Choose reason&gt;",IF(X135="1",IF(T135=1,"Please Enter Deemed Pensionable Pay","Add Any Relevant Details Above"),"Please Give Details Above"))))))))),IF(ISERROR(G135),"Error Detected, No rate entered",IF(E135=0,"",IF(F135="","Error Detected, No Pensionable pay",IF(ISERROR(AB135)," Unknown Values entered.",IF(T135+U135&lt;1,"Acceptable",IF(R135+S135=200, "No Contributions Entered", IF(K135="","Error Detected, Choose reason&gt;",IF(X135="1",IF(T135=1,"Please Enter Deemed Pensionable Pay","Add relevant Details Above"),"Please give details Above")))))))))))</f>
        <v/>
      </c>
      <c r="K135" s="263"/>
      <c r="L135" s="93"/>
      <c r="M135" s="93" t="str">
        <f t="shared" si="24"/>
        <v/>
      </c>
      <c r="N135" s="96">
        <f t="shared" si="23"/>
        <v>0</v>
      </c>
      <c r="O135" s="96">
        <f t="shared" si="23"/>
        <v>0</v>
      </c>
      <c r="P135" s="220">
        <f>(ROUND((F135/100*'Member Info'!$W$2), 2))</f>
        <v>0</v>
      </c>
      <c r="Q135" s="220" t="e">
        <f t="shared" si="25"/>
        <v>#VALUE!</v>
      </c>
      <c r="R135" s="220" t="str">
        <f t="shared" si="26"/>
        <v/>
      </c>
      <c r="S135" s="229" t="str">
        <f t="shared" si="27"/>
        <v/>
      </c>
      <c r="T135" s="230" t="str">
        <f t="shared" si="28"/>
        <v/>
      </c>
      <c r="U135" s="230" t="str">
        <f t="shared" si="29"/>
        <v/>
      </c>
      <c r="V135" s="224">
        <f t="shared" si="30"/>
        <v>0</v>
      </c>
      <c r="W135" s="112">
        <f t="shared" si="31"/>
        <v>0</v>
      </c>
      <c r="X135" s="237" t="str">
        <f t="shared" si="19"/>
        <v/>
      </c>
      <c r="Y135" s="242" t="b">
        <f t="shared" si="20"/>
        <v>0</v>
      </c>
      <c r="Z135" s="237">
        <f t="shared" si="32"/>
        <v>0</v>
      </c>
      <c r="AA135" s="237">
        <f>IF('Member Info'!N131="",1,"")</f>
        <v>1</v>
      </c>
      <c r="AB135" s="245" t="e">
        <f t="shared" si="33"/>
        <v>#VALUE!</v>
      </c>
      <c r="AC135" s="132" t="str">
        <f t="shared" si="21"/>
        <v/>
      </c>
      <c r="AD135" s="126">
        <f t="shared" si="22"/>
        <v>1</v>
      </c>
      <c r="AE135" s="126" t="str">
        <f>IF('Member Info'!N131&lt;&gt;"",IF('Member Info'!N131&lt;=$R$1,1,0),"")</f>
        <v/>
      </c>
      <c r="AG135" s="126" t="b">
        <f t="shared" si="34"/>
        <v>0</v>
      </c>
      <c r="AH135" s="126">
        <f t="shared" si="35"/>
        <v>0</v>
      </c>
      <c r="AJ135" s="126">
        <f t="shared" si="36"/>
        <v>0</v>
      </c>
      <c r="AK135" s="126">
        <f>IF('Member Info'!F131&gt;$R$1,1,0)</f>
        <v>0</v>
      </c>
      <c r="AL135" s="126" t="b">
        <f>IF(ISERROR(R135),ERROR.TYPE(#REF!)=ERROR.TYPE(R135),FALSE)</f>
        <v>0</v>
      </c>
      <c r="AM135" s="126" t="b">
        <f>IF(ISERROR(S135),ERROR.TYPE(#REF!)=ERROR.TYPE(S135),FALSE)</f>
        <v>0</v>
      </c>
      <c r="AN135" s="126">
        <f>IF(OR('Member Info'!F131&gt;=$S$1,'Member Info'!N131&gt;=$R$1),1,0)</f>
        <v>0</v>
      </c>
    </row>
    <row r="136" spans="1:40" x14ac:dyDescent="0.25">
      <c r="A136" s="4">
        <v>104</v>
      </c>
      <c r="B136" s="166">
        <f>'Member Info'!D132</f>
        <v>0</v>
      </c>
      <c r="C136" s="166">
        <f>'Member Info'!E132</f>
        <v>0</v>
      </c>
      <c r="D136" s="166" t="str">
        <f>'Member Info'!G132</f>
        <v/>
      </c>
      <c r="E136" s="167">
        <f>'Member Info'!B132</f>
        <v>0</v>
      </c>
      <c r="F136" s="244"/>
      <c r="G136" s="168" t="str">
        <f>IF(E136=0,"",
IF('Member Info'!$AM$19&lt;=$R$1,
SUMPRODUCT('Member Info'!L132+IF('Member Info'!H132&gt;'Member Info'!$AJ$12,'Member Info'!$AK$13,IF('Member Info'!H132&gt;'Member Info'!$AJ$11,'Member Info'!$AK$12,IF('Member Info'!H132&gt;'Member Info'!$AJ$10,'Member Info'!$AK$11,IF('Member Info'!H132&gt;'Member Info'!$AJ$9,'Member Info'!$AK$10,IF('Member Info'!H132&gt;'Member Info'!$AJ$8,'Member Info'!$AK$9,'Member Info'!$AK$8)))))),
SUMPRODUCT('Member Info'!L132+IF('Member Info'!H132&gt;'Member Info'!$AG$17,'Member Info'!$AH$18,IF('Member Info'!H132&gt;'Member Info'!$AG$16,'Member Info'!$AH$17,IF('Member Info'!H132&gt;'Member Info'!$AG$15,'Member Info'!$AH$16,IF('Member Info'!H132&gt;'Member Info'!$AG$14,'Member Info'!$AH$15,IF('Member Info'!H132&gt;'Member Info'!$AG$13,'Member Info'!$AH$14,IF('Member Info'!H132&gt;'Member Info'!$AG$12,'Member Info'!$AH$13,IF('Member Info'!H132&gt;'Member Info'!$AG$11,'Member Info'!$AH$12,IF('Member Info'!H132&gt;'Member Info'!$AG$10,'Member Info'!$AH$11,IF('Member Info'!H132&gt;'Member Info'!$AG$9,'Member Info'!$AH$10,IF('Member Info'!H132&gt;'Member Info'!$AG$8,'Member Info'!$AH$9,'Member Info'!$AH$8)))))))))))))</f>
        <v/>
      </c>
      <c r="H136" s="26"/>
      <c r="I136" s="26"/>
      <c r="J136" s="107" t="str">
        <f>IF(E136=0,"",IF('Member Info'!F132&gt;$S$1,CONCATENATE("Joined with practice on ", TEXT('Member Info'!F132, "DD/MM/YYYY")),IF('Member Info'!N132&lt;&gt;"",IF('Member Info'!N132&lt;$R$1,CONCATENATE("Left Scheme on ", TEXT('Member Info'!N132, "DD/MM/YYYY")),IF(ISERROR(G136),"Error Detected, No rate entered",IF(E136=0,"",IF(F136="","Error Detected, No Pensionable pay",IF(ISERROR(AB136)," Unknown Values entered.",IF(T136+U136&lt;1,"Acceptable",IF(R136+S136=200, "No Contributions Entered", IF(K136="","Error Detected, Choose reason&gt;",IF(X136="1",IF(T136=1,"Please Enter Deemed Pensionable Pay","Add Any Relevant Details Above"),"Please Give Details Above"))))))))),IF(ISERROR(G136),"Error Detected, No rate entered",IF(E136=0,"",IF(F136="","Error Detected, No Pensionable pay",IF(ISERROR(AB136)," Unknown Values entered.",IF(T136+U136&lt;1,"Acceptable",IF(R136+S136=200, "No Contributions Entered", IF(K136="","Error Detected, Choose reason&gt;",IF(X136="1",IF(T136=1,"Please Enter Deemed Pensionable Pay","Add relevant Details Above"),"Please give details Above")))))))))))</f>
        <v/>
      </c>
      <c r="K136" s="263"/>
      <c r="L136" s="93"/>
      <c r="M136" s="93" t="str">
        <f t="shared" si="24"/>
        <v/>
      </c>
      <c r="N136" s="96">
        <f t="shared" si="23"/>
        <v>0</v>
      </c>
      <c r="O136" s="96">
        <f t="shared" si="23"/>
        <v>0</v>
      </c>
      <c r="P136" s="220">
        <f>(ROUND((F136/100*'Member Info'!$W$2), 2))</f>
        <v>0</v>
      </c>
      <c r="Q136" s="220" t="e">
        <f t="shared" si="25"/>
        <v>#VALUE!</v>
      </c>
      <c r="R136" s="220" t="str">
        <f t="shared" si="26"/>
        <v/>
      </c>
      <c r="S136" s="229" t="str">
        <f t="shared" si="27"/>
        <v/>
      </c>
      <c r="T136" s="230" t="str">
        <f t="shared" si="28"/>
        <v/>
      </c>
      <c r="U136" s="230" t="str">
        <f t="shared" si="29"/>
        <v/>
      </c>
      <c r="V136" s="224">
        <f t="shared" si="30"/>
        <v>0</v>
      </c>
      <c r="W136" s="112">
        <f t="shared" si="31"/>
        <v>0</v>
      </c>
      <c r="X136" s="237" t="str">
        <f t="shared" si="19"/>
        <v/>
      </c>
      <c r="Y136" s="242" t="b">
        <f t="shared" si="20"/>
        <v>0</v>
      </c>
      <c r="Z136" s="237">
        <f t="shared" si="32"/>
        <v>0</v>
      </c>
      <c r="AA136" s="237">
        <f>IF('Member Info'!N132="",1,"")</f>
        <v>1</v>
      </c>
      <c r="AB136" s="245" t="e">
        <f t="shared" si="33"/>
        <v>#VALUE!</v>
      </c>
      <c r="AC136" s="132" t="str">
        <f t="shared" si="21"/>
        <v/>
      </c>
      <c r="AD136" s="126">
        <f t="shared" si="22"/>
        <v>1</v>
      </c>
      <c r="AE136" s="126" t="str">
        <f>IF('Member Info'!N132&lt;&gt;"",IF('Member Info'!N132&lt;=$R$1,1,0),"")</f>
        <v/>
      </c>
      <c r="AG136" s="126" t="b">
        <f t="shared" si="34"/>
        <v>0</v>
      </c>
      <c r="AH136" s="126">
        <f t="shared" si="35"/>
        <v>0</v>
      </c>
      <c r="AJ136" s="126">
        <f t="shared" si="36"/>
        <v>0</v>
      </c>
      <c r="AK136" s="126">
        <f>IF('Member Info'!F132&gt;$R$1,1,0)</f>
        <v>0</v>
      </c>
      <c r="AL136" s="126" t="b">
        <f>IF(ISERROR(R136),ERROR.TYPE(#REF!)=ERROR.TYPE(R136),FALSE)</f>
        <v>0</v>
      </c>
      <c r="AM136" s="126" t="b">
        <f>IF(ISERROR(S136),ERROR.TYPE(#REF!)=ERROR.TYPE(S136),FALSE)</f>
        <v>0</v>
      </c>
      <c r="AN136" s="126">
        <f>IF(OR('Member Info'!F132&gt;=$S$1,'Member Info'!N132&gt;=$R$1),1,0)</f>
        <v>0</v>
      </c>
    </row>
    <row r="137" spans="1:40" x14ac:dyDescent="0.25">
      <c r="A137" s="4">
        <v>105</v>
      </c>
      <c r="B137" s="166">
        <f>'Member Info'!D133</f>
        <v>0</v>
      </c>
      <c r="C137" s="166">
        <f>'Member Info'!E133</f>
        <v>0</v>
      </c>
      <c r="D137" s="166" t="str">
        <f>'Member Info'!G133</f>
        <v/>
      </c>
      <c r="E137" s="167">
        <f>'Member Info'!B133</f>
        <v>0</v>
      </c>
      <c r="F137" s="244"/>
      <c r="G137" s="168" t="str">
        <f>IF(E137=0,"",
IF('Member Info'!$AM$19&lt;=$R$1,
SUMPRODUCT('Member Info'!L133+IF('Member Info'!H133&gt;'Member Info'!$AJ$12,'Member Info'!$AK$13,IF('Member Info'!H133&gt;'Member Info'!$AJ$11,'Member Info'!$AK$12,IF('Member Info'!H133&gt;'Member Info'!$AJ$10,'Member Info'!$AK$11,IF('Member Info'!H133&gt;'Member Info'!$AJ$9,'Member Info'!$AK$10,IF('Member Info'!H133&gt;'Member Info'!$AJ$8,'Member Info'!$AK$9,'Member Info'!$AK$8)))))),
SUMPRODUCT('Member Info'!L133+IF('Member Info'!H133&gt;'Member Info'!$AG$17,'Member Info'!$AH$18,IF('Member Info'!H133&gt;'Member Info'!$AG$16,'Member Info'!$AH$17,IF('Member Info'!H133&gt;'Member Info'!$AG$15,'Member Info'!$AH$16,IF('Member Info'!H133&gt;'Member Info'!$AG$14,'Member Info'!$AH$15,IF('Member Info'!H133&gt;'Member Info'!$AG$13,'Member Info'!$AH$14,IF('Member Info'!H133&gt;'Member Info'!$AG$12,'Member Info'!$AH$13,IF('Member Info'!H133&gt;'Member Info'!$AG$11,'Member Info'!$AH$12,IF('Member Info'!H133&gt;'Member Info'!$AG$10,'Member Info'!$AH$11,IF('Member Info'!H133&gt;'Member Info'!$AG$9,'Member Info'!$AH$10,IF('Member Info'!H133&gt;'Member Info'!$AG$8,'Member Info'!$AH$9,'Member Info'!$AH$8)))))))))))))</f>
        <v/>
      </c>
      <c r="H137" s="26"/>
      <c r="I137" s="26"/>
      <c r="J137" s="107" t="str">
        <f>IF(E137=0,"",IF('Member Info'!F133&gt;$S$1,CONCATENATE("Joined with practice on ", TEXT('Member Info'!F133, "DD/MM/YYYY")),IF('Member Info'!N133&lt;&gt;"",IF('Member Info'!N133&lt;$R$1,CONCATENATE("Left Scheme on ", TEXT('Member Info'!N133, "DD/MM/YYYY")),IF(ISERROR(G137),"Error Detected, No rate entered",IF(E137=0,"",IF(F137="","Error Detected, No Pensionable pay",IF(ISERROR(AB137)," Unknown Values entered.",IF(T137+U137&lt;1,"Acceptable",IF(R137+S137=200, "No Contributions Entered", IF(K137="","Error Detected, Choose reason&gt;",IF(X137="1",IF(T137=1,"Please Enter Deemed Pensionable Pay","Add Any Relevant Details Above"),"Please Give Details Above"))))))))),IF(ISERROR(G137),"Error Detected, No rate entered",IF(E137=0,"",IF(F137="","Error Detected, No Pensionable pay",IF(ISERROR(AB137)," Unknown Values entered.",IF(T137+U137&lt;1,"Acceptable",IF(R137+S137=200, "No Contributions Entered", IF(K137="","Error Detected, Choose reason&gt;",IF(X137="1",IF(T137=1,"Please Enter Deemed Pensionable Pay","Add relevant Details Above"),"Please give details Above")))))))))))</f>
        <v/>
      </c>
      <c r="K137" s="263"/>
      <c r="L137" s="93"/>
      <c r="M137" s="93" t="str">
        <f t="shared" si="24"/>
        <v/>
      </c>
      <c r="N137" s="96">
        <f t="shared" si="23"/>
        <v>0</v>
      </c>
      <c r="O137" s="96">
        <f t="shared" si="23"/>
        <v>0</v>
      </c>
      <c r="P137" s="220">
        <f>(ROUND((F137/100*'Member Info'!$W$2), 2))</f>
        <v>0</v>
      </c>
      <c r="Q137" s="220" t="e">
        <f t="shared" si="25"/>
        <v>#VALUE!</v>
      </c>
      <c r="R137" s="220" t="str">
        <f t="shared" si="26"/>
        <v/>
      </c>
      <c r="S137" s="229" t="str">
        <f t="shared" si="27"/>
        <v/>
      </c>
      <c r="T137" s="230" t="str">
        <f t="shared" si="28"/>
        <v/>
      </c>
      <c r="U137" s="230" t="str">
        <f t="shared" si="29"/>
        <v/>
      </c>
      <c r="V137" s="224">
        <f t="shared" si="30"/>
        <v>0</v>
      </c>
      <c r="W137" s="112">
        <f t="shared" si="31"/>
        <v>0</v>
      </c>
      <c r="X137" s="237" t="str">
        <f t="shared" si="19"/>
        <v/>
      </c>
      <c r="Y137" s="242" t="b">
        <f t="shared" si="20"/>
        <v>0</v>
      </c>
      <c r="Z137" s="237">
        <f t="shared" si="32"/>
        <v>0</v>
      </c>
      <c r="AA137" s="237">
        <f>IF('Member Info'!N133="",1,"")</f>
        <v>1</v>
      </c>
      <c r="AB137" s="245" t="e">
        <f t="shared" si="33"/>
        <v>#VALUE!</v>
      </c>
      <c r="AC137" s="132" t="str">
        <f t="shared" si="21"/>
        <v/>
      </c>
      <c r="AD137" s="126">
        <f t="shared" si="22"/>
        <v>1</v>
      </c>
      <c r="AE137" s="126" t="str">
        <f>IF('Member Info'!N133&lt;&gt;"",IF('Member Info'!N133&lt;=$R$1,1,0),"")</f>
        <v/>
      </c>
      <c r="AG137" s="126" t="b">
        <f t="shared" si="34"/>
        <v>0</v>
      </c>
      <c r="AH137" s="126">
        <f t="shared" si="35"/>
        <v>0</v>
      </c>
      <c r="AJ137" s="126">
        <f t="shared" si="36"/>
        <v>0</v>
      </c>
      <c r="AK137" s="126">
        <f>IF('Member Info'!F133&gt;$R$1,1,0)</f>
        <v>0</v>
      </c>
      <c r="AL137" s="126" t="b">
        <f>IF(ISERROR(R137),ERROR.TYPE(#REF!)=ERROR.TYPE(R137),FALSE)</f>
        <v>0</v>
      </c>
      <c r="AM137" s="126" t="b">
        <f>IF(ISERROR(S137),ERROR.TYPE(#REF!)=ERROR.TYPE(S137),FALSE)</f>
        <v>0</v>
      </c>
      <c r="AN137" s="126">
        <f>IF(OR('Member Info'!F133&gt;=$S$1,'Member Info'!N133&gt;=$R$1),1,0)</f>
        <v>0</v>
      </c>
    </row>
    <row r="138" spans="1:40" x14ac:dyDescent="0.25">
      <c r="A138" s="4">
        <v>106</v>
      </c>
      <c r="B138" s="166">
        <f>'Member Info'!D134</f>
        <v>0</v>
      </c>
      <c r="C138" s="166">
        <f>'Member Info'!E134</f>
        <v>0</v>
      </c>
      <c r="D138" s="166" t="str">
        <f>'Member Info'!G134</f>
        <v/>
      </c>
      <c r="E138" s="167">
        <f>'Member Info'!B134</f>
        <v>0</v>
      </c>
      <c r="F138" s="244"/>
      <c r="G138" s="168" t="str">
        <f>IF(E138=0,"",
IF('Member Info'!$AM$19&lt;=$R$1,
SUMPRODUCT('Member Info'!L134+IF('Member Info'!H134&gt;'Member Info'!$AJ$12,'Member Info'!$AK$13,IF('Member Info'!H134&gt;'Member Info'!$AJ$11,'Member Info'!$AK$12,IF('Member Info'!H134&gt;'Member Info'!$AJ$10,'Member Info'!$AK$11,IF('Member Info'!H134&gt;'Member Info'!$AJ$9,'Member Info'!$AK$10,IF('Member Info'!H134&gt;'Member Info'!$AJ$8,'Member Info'!$AK$9,'Member Info'!$AK$8)))))),
SUMPRODUCT('Member Info'!L134+IF('Member Info'!H134&gt;'Member Info'!$AG$17,'Member Info'!$AH$18,IF('Member Info'!H134&gt;'Member Info'!$AG$16,'Member Info'!$AH$17,IF('Member Info'!H134&gt;'Member Info'!$AG$15,'Member Info'!$AH$16,IF('Member Info'!H134&gt;'Member Info'!$AG$14,'Member Info'!$AH$15,IF('Member Info'!H134&gt;'Member Info'!$AG$13,'Member Info'!$AH$14,IF('Member Info'!H134&gt;'Member Info'!$AG$12,'Member Info'!$AH$13,IF('Member Info'!H134&gt;'Member Info'!$AG$11,'Member Info'!$AH$12,IF('Member Info'!H134&gt;'Member Info'!$AG$10,'Member Info'!$AH$11,IF('Member Info'!H134&gt;'Member Info'!$AG$9,'Member Info'!$AH$10,IF('Member Info'!H134&gt;'Member Info'!$AG$8,'Member Info'!$AH$9,'Member Info'!$AH$8)))))))))))))</f>
        <v/>
      </c>
      <c r="H138" s="26"/>
      <c r="I138" s="26"/>
      <c r="J138" s="107" t="str">
        <f>IF(E138=0,"",IF('Member Info'!F134&gt;$S$1,CONCATENATE("Joined with practice on ", TEXT('Member Info'!F134, "DD/MM/YYYY")),IF('Member Info'!N134&lt;&gt;"",IF('Member Info'!N134&lt;$R$1,CONCATENATE("Left Scheme on ", TEXT('Member Info'!N134, "DD/MM/YYYY")),IF(ISERROR(G138),"Error Detected, No rate entered",IF(E138=0,"",IF(F138="","Error Detected, No Pensionable pay",IF(ISERROR(AB138)," Unknown Values entered.",IF(T138+U138&lt;1,"Acceptable",IF(R138+S138=200, "No Contributions Entered", IF(K138="","Error Detected, Choose reason&gt;",IF(X138="1",IF(T138=1,"Please Enter Deemed Pensionable Pay","Add Any Relevant Details Above"),"Please Give Details Above"))))))))),IF(ISERROR(G138),"Error Detected, No rate entered",IF(E138=0,"",IF(F138="","Error Detected, No Pensionable pay",IF(ISERROR(AB138)," Unknown Values entered.",IF(T138+U138&lt;1,"Acceptable",IF(R138+S138=200, "No Contributions Entered", IF(K138="","Error Detected, Choose reason&gt;",IF(X138="1",IF(T138=1,"Please Enter Deemed Pensionable Pay","Add relevant Details Above"),"Please give details Above")))))))))))</f>
        <v/>
      </c>
      <c r="K138" s="263"/>
      <c r="L138" s="93"/>
      <c r="M138" s="93" t="str">
        <f t="shared" si="24"/>
        <v/>
      </c>
      <c r="N138" s="96">
        <f t="shared" si="23"/>
        <v>0</v>
      </c>
      <c r="O138" s="96">
        <f t="shared" si="23"/>
        <v>0</v>
      </c>
      <c r="P138" s="220">
        <f>(ROUND((F138/100*'Member Info'!$W$2), 2))</f>
        <v>0</v>
      </c>
      <c r="Q138" s="220" t="e">
        <f t="shared" si="25"/>
        <v>#VALUE!</v>
      </c>
      <c r="R138" s="220" t="str">
        <f t="shared" si="26"/>
        <v/>
      </c>
      <c r="S138" s="229" t="str">
        <f t="shared" si="27"/>
        <v/>
      </c>
      <c r="T138" s="230" t="str">
        <f t="shared" si="28"/>
        <v/>
      </c>
      <c r="U138" s="230" t="str">
        <f t="shared" si="29"/>
        <v/>
      </c>
      <c r="V138" s="224">
        <f t="shared" si="30"/>
        <v>0</v>
      </c>
      <c r="W138" s="112">
        <f t="shared" si="31"/>
        <v>0</v>
      </c>
      <c r="X138" s="237" t="str">
        <f t="shared" si="19"/>
        <v/>
      </c>
      <c r="Y138" s="242" t="b">
        <f t="shared" si="20"/>
        <v>0</v>
      </c>
      <c r="Z138" s="237">
        <f t="shared" si="32"/>
        <v>0</v>
      </c>
      <c r="AA138" s="237">
        <f>IF('Member Info'!N134="",1,"")</f>
        <v>1</v>
      </c>
      <c r="AB138" s="245" t="e">
        <f t="shared" si="33"/>
        <v>#VALUE!</v>
      </c>
      <c r="AC138" s="132" t="str">
        <f t="shared" si="21"/>
        <v/>
      </c>
      <c r="AD138" s="126">
        <f t="shared" si="22"/>
        <v>1</v>
      </c>
      <c r="AE138" s="126" t="str">
        <f>IF('Member Info'!N134&lt;&gt;"",IF('Member Info'!N134&lt;=$R$1,1,0),"")</f>
        <v/>
      </c>
      <c r="AG138" s="126" t="b">
        <f t="shared" si="34"/>
        <v>0</v>
      </c>
      <c r="AH138" s="126">
        <f t="shared" si="35"/>
        <v>0</v>
      </c>
      <c r="AJ138" s="126">
        <f t="shared" si="36"/>
        <v>0</v>
      </c>
      <c r="AK138" s="126">
        <f>IF('Member Info'!F134&gt;$R$1,1,0)</f>
        <v>0</v>
      </c>
      <c r="AL138" s="126" t="b">
        <f>IF(ISERROR(R138),ERROR.TYPE(#REF!)=ERROR.TYPE(R138),FALSE)</f>
        <v>0</v>
      </c>
      <c r="AM138" s="126" t="b">
        <f>IF(ISERROR(S138),ERROR.TYPE(#REF!)=ERROR.TYPE(S138),FALSE)</f>
        <v>0</v>
      </c>
      <c r="AN138" s="126">
        <f>IF(OR('Member Info'!F134&gt;=$S$1,'Member Info'!N134&gt;=$R$1),1,0)</f>
        <v>0</v>
      </c>
    </row>
    <row r="139" spans="1:40" x14ac:dyDescent="0.25">
      <c r="A139" s="4">
        <v>107</v>
      </c>
      <c r="B139" s="166">
        <f>'Member Info'!D135</f>
        <v>0</v>
      </c>
      <c r="C139" s="166">
        <f>'Member Info'!E135</f>
        <v>0</v>
      </c>
      <c r="D139" s="166" t="str">
        <f>'Member Info'!G135</f>
        <v/>
      </c>
      <c r="E139" s="167">
        <f>'Member Info'!B135</f>
        <v>0</v>
      </c>
      <c r="F139" s="244"/>
      <c r="G139" s="168" t="str">
        <f>IF(E139=0,"",
IF('Member Info'!$AM$19&lt;=$R$1,
SUMPRODUCT('Member Info'!L135+IF('Member Info'!H135&gt;'Member Info'!$AJ$12,'Member Info'!$AK$13,IF('Member Info'!H135&gt;'Member Info'!$AJ$11,'Member Info'!$AK$12,IF('Member Info'!H135&gt;'Member Info'!$AJ$10,'Member Info'!$AK$11,IF('Member Info'!H135&gt;'Member Info'!$AJ$9,'Member Info'!$AK$10,IF('Member Info'!H135&gt;'Member Info'!$AJ$8,'Member Info'!$AK$9,'Member Info'!$AK$8)))))),
SUMPRODUCT('Member Info'!L135+IF('Member Info'!H135&gt;'Member Info'!$AG$17,'Member Info'!$AH$18,IF('Member Info'!H135&gt;'Member Info'!$AG$16,'Member Info'!$AH$17,IF('Member Info'!H135&gt;'Member Info'!$AG$15,'Member Info'!$AH$16,IF('Member Info'!H135&gt;'Member Info'!$AG$14,'Member Info'!$AH$15,IF('Member Info'!H135&gt;'Member Info'!$AG$13,'Member Info'!$AH$14,IF('Member Info'!H135&gt;'Member Info'!$AG$12,'Member Info'!$AH$13,IF('Member Info'!H135&gt;'Member Info'!$AG$11,'Member Info'!$AH$12,IF('Member Info'!H135&gt;'Member Info'!$AG$10,'Member Info'!$AH$11,IF('Member Info'!H135&gt;'Member Info'!$AG$9,'Member Info'!$AH$10,IF('Member Info'!H135&gt;'Member Info'!$AG$8,'Member Info'!$AH$9,'Member Info'!$AH$8)))))))))))))</f>
        <v/>
      </c>
      <c r="H139" s="26"/>
      <c r="I139" s="26"/>
      <c r="J139" s="107" t="str">
        <f>IF(E139=0,"",IF('Member Info'!F135&gt;$S$1,CONCATENATE("Joined with practice on ", TEXT('Member Info'!F135, "DD/MM/YYYY")),IF('Member Info'!N135&lt;&gt;"",IF('Member Info'!N135&lt;$R$1,CONCATENATE("Left Scheme on ", TEXT('Member Info'!N135, "DD/MM/YYYY")),IF(ISERROR(G139),"Error Detected, No rate entered",IF(E139=0,"",IF(F139="","Error Detected, No Pensionable pay",IF(ISERROR(AB139)," Unknown Values entered.",IF(T139+U139&lt;1,"Acceptable",IF(R139+S139=200, "No Contributions Entered", IF(K139="","Error Detected, Choose reason&gt;",IF(X139="1",IF(T139=1,"Please Enter Deemed Pensionable Pay","Add Any Relevant Details Above"),"Please Give Details Above"))))))))),IF(ISERROR(G139),"Error Detected, No rate entered",IF(E139=0,"",IF(F139="","Error Detected, No Pensionable pay",IF(ISERROR(AB139)," Unknown Values entered.",IF(T139+U139&lt;1,"Acceptable",IF(R139+S139=200, "No Contributions Entered", IF(K139="","Error Detected, Choose reason&gt;",IF(X139="1",IF(T139=1,"Please Enter Deemed Pensionable Pay","Add relevant Details Above"),"Please give details Above")))))))))))</f>
        <v/>
      </c>
      <c r="K139" s="263"/>
      <c r="L139" s="93"/>
      <c r="M139" s="93" t="str">
        <f t="shared" si="24"/>
        <v/>
      </c>
      <c r="N139" s="96">
        <f t="shared" si="23"/>
        <v>0</v>
      </c>
      <c r="O139" s="96">
        <f t="shared" si="23"/>
        <v>0</v>
      </c>
      <c r="P139" s="220">
        <f>(ROUND((F139/100*'Member Info'!$W$2), 2))</f>
        <v>0</v>
      </c>
      <c r="Q139" s="220" t="e">
        <f t="shared" si="25"/>
        <v>#VALUE!</v>
      </c>
      <c r="R139" s="220" t="str">
        <f t="shared" si="26"/>
        <v/>
      </c>
      <c r="S139" s="229" t="str">
        <f t="shared" si="27"/>
        <v/>
      </c>
      <c r="T139" s="230" t="str">
        <f t="shared" si="28"/>
        <v/>
      </c>
      <c r="U139" s="230" t="str">
        <f t="shared" si="29"/>
        <v/>
      </c>
      <c r="V139" s="224">
        <f t="shared" si="30"/>
        <v>0</v>
      </c>
      <c r="W139" s="112">
        <f t="shared" si="31"/>
        <v>0</v>
      </c>
      <c r="X139" s="237" t="str">
        <f t="shared" si="19"/>
        <v/>
      </c>
      <c r="Y139" s="242" t="b">
        <f t="shared" si="20"/>
        <v>0</v>
      </c>
      <c r="Z139" s="237">
        <f t="shared" si="32"/>
        <v>0</v>
      </c>
      <c r="AA139" s="237">
        <f>IF('Member Info'!N135="",1,"")</f>
        <v>1</v>
      </c>
      <c r="AB139" s="245" t="e">
        <f t="shared" si="33"/>
        <v>#VALUE!</v>
      </c>
      <c r="AC139" s="132" t="str">
        <f t="shared" si="21"/>
        <v/>
      </c>
      <c r="AD139" s="126">
        <f t="shared" si="22"/>
        <v>1</v>
      </c>
      <c r="AE139" s="126" t="str">
        <f>IF('Member Info'!N135&lt;&gt;"",IF('Member Info'!N135&lt;=$R$1,1,0),"")</f>
        <v/>
      </c>
      <c r="AG139" s="126" t="b">
        <f t="shared" si="34"/>
        <v>0</v>
      </c>
      <c r="AH139" s="126">
        <f t="shared" si="35"/>
        <v>0</v>
      </c>
      <c r="AJ139" s="126">
        <f t="shared" si="36"/>
        <v>0</v>
      </c>
      <c r="AK139" s="126">
        <f>IF('Member Info'!F135&gt;$R$1,1,0)</f>
        <v>0</v>
      </c>
      <c r="AL139" s="126" t="b">
        <f>IF(ISERROR(R139),ERROR.TYPE(#REF!)=ERROR.TYPE(R139),FALSE)</f>
        <v>0</v>
      </c>
      <c r="AM139" s="126" t="b">
        <f>IF(ISERROR(S139),ERROR.TYPE(#REF!)=ERROR.TYPE(S139),FALSE)</f>
        <v>0</v>
      </c>
      <c r="AN139" s="126">
        <f>IF(OR('Member Info'!F135&gt;=$S$1,'Member Info'!N135&gt;=$R$1),1,0)</f>
        <v>0</v>
      </c>
    </row>
    <row r="140" spans="1:40" x14ac:dyDescent="0.25">
      <c r="A140" s="4">
        <v>108</v>
      </c>
      <c r="B140" s="166">
        <f>'Member Info'!D136</f>
        <v>0</v>
      </c>
      <c r="C140" s="166">
        <f>'Member Info'!E136</f>
        <v>0</v>
      </c>
      <c r="D140" s="166" t="str">
        <f>'Member Info'!G136</f>
        <v/>
      </c>
      <c r="E140" s="167">
        <f>'Member Info'!B136</f>
        <v>0</v>
      </c>
      <c r="F140" s="244"/>
      <c r="G140" s="168" t="str">
        <f>IF(E140=0,"",
IF('Member Info'!$AM$19&lt;=$R$1,
SUMPRODUCT('Member Info'!L136+IF('Member Info'!H136&gt;'Member Info'!$AJ$12,'Member Info'!$AK$13,IF('Member Info'!H136&gt;'Member Info'!$AJ$11,'Member Info'!$AK$12,IF('Member Info'!H136&gt;'Member Info'!$AJ$10,'Member Info'!$AK$11,IF('Member Info'!H136&gt;'Member Info'!$AJ$9,'Member Info'!$AK$10,IF('Member Info'!H136&gt;'Member Info'!$AJ$8,'Member Info'!$AK$9,'Member Info'!$AK$8)))))),
SUMPRODUCT('Member Info'!L136+IF('Member Info'!H136&gt;'Member Info'!$AG$17,'Member Info'!$AH$18,IF('Member Info'!H136&gt;'Member Info'!$AG$16,'Member Info'!$AH$17,IF('Member Info'!H136&gt;'Member Info'!$AG$15,'Member Info'!$AH$16,IF('Member Info'!H136&gt;'Member Info'!$AG$14,'Member Info'!$AH$15,IF('Member Info'!H136&gt;'Member Info'!$AG$13,'Member Info'!$AH$14,IF('Member Info'!H136&gt;'Member Info'!$AG$12,'Member Info'!$AH$13,IF('Member Info'!H136&gt;'Member Info'!$AG$11,'Member Info'!$AH$12,IF('Member Info'!H136&gt;'Member Info'!$AG$10,'Member Info'!$AH$11,IF('Member Info'!H136&gt;'Member Info'!$AG$9,'Member Info'!$AH$10,IF('Member Info'!H136&gt;'Member Info'!$AG$8,'Member Info'!$AH$9,'Member Info'!$AH$8)))))))))))))</f>
        <v/>
      </c>
      <c r="H140" s="26"/>
      <c r="I140" s="26"/>
      <c r="J140" s="107" t="str">
        <f>IF(E140=0,"",IF('Member Info'!F136&gt;$S$1,CONCATENATE("Joined with practice on ", TEXT('Member Info'!F136, "DD/MM/YYYY")),IF('Member Info'!N136&lt;&gt;"",IF('Member Info'!N136&lt;$R$1,CONCATENATE("Left Scheme on ", TEXT('Member Info'!N136, "DD/MM/YYYY")),IF(ISERROR(G140),"Error Detected, No rate entered",IF(E140=0,"",IF(F140="","Error Detected, No Pensionable pay",IF(ISERROR(AB140)," Unknown Values entered.",IF(T140+U140&lt;1,"Acceptable",IF(R140+S140=200, "No Contributions Entered", IF(K140="","Error Detected, Choose reason&gt;",IF(X140="1",IF(T140=1,"Please Enter Deemed Pensionable Pay","Add Any Relevant Details Above"),"Please Give Details Above"))))))))),IF(ISERROR(G140),"Error Detected, No rate entered",IF(E140=0,"",IF(F140="","Error Detected, No Pensionable pay",IF(ISERROR(AB140)," Unknown Values entered.",IF(T140+U140&lt;1,"Acceptable",IF(R140+S140=200, "No Contributions Entered", IF(K140="","Error Detected, Choose reason&gt;",IF(X140="1",IF(T140=1,"Please Enter Deemed Pensionable Pay","Add relevant Details Above"),"Please give details Above")))))))))))</f>
        <v/>
      </c>
      <c r="K140" s="263"/>
      <c r="L140" s="93"/>
      <c r="M140" s="93" t="str">
        <f t="shared" si="24"/>
        <v/>
      </c>
      <c r="N140" s="96">
        <f t="shared" si="23"/>
        <v>0</v>
      </c>
      <c r="O140" s="96">
        <f t="shared" si="23"/>
        <v>0</v>
      </c>
      <c r="P140" s="220">
        <f>(ROUND((F140/100*'Member Info'!$W$2), 2))</f>
        <v>0</v>
      </c>
      <c r="Q140" s="220" t="e">
        <f t="shared" si="25"/>
        <v>#VALUE!</v>
      </c>
      <c r="R140" s="220" t="str">
        <f t="shared" si="26"/>
        <v/>
      </c>
      <c r="S140" s="229" t="str">
        <f t="shared" si="27"/>
        <v/>
      </c>
      <c r="T140" s="230" t="str">
        <f t="shared" si="28"/>
        <v/>
      </c>
      <c r="U140" s="230" t="str">
        <f t="shared" si="29"/>
        <v/>
      </c>
      <c r="V140" s="224">
        <f t="shared" si="30"/>
        <v>0</v>
      </c>
      <c r="W140" s="112">
        <f t="shared" si="31"/>
        <v>0</v>
      </c>
      <c r="X140" s="237" t="str">
        <f t="shared" si="19"/>
        <v/>
      </c>
      <c r="Y140" s="242" t="b">
        <f t="shared" si="20"/>
        <v>0</v>
      </c>
      <c r="Z140" s="237">
        <f t="shared" si="32"/>
        <v>0</v>
      </c>
      <c r="AA140" s="237">
        <f>IF('Member Info'!N136="",1,"")</f>
        <v>1</v>
      </c>
      <c r="AB140" s="245" t="e">
        <f t="shared" si="33"/>
        <v>#VALUE!</v>
      </c>
      <c r="AC140" s="132" t="str">
        <f t="shared" si="21"/>
        <v/>
      </c>
      <c r="AD140" s="126">
        <f t="shared" si="22"/>
        <v>1</v>
      </c>
      <c r="AE140" s="126" t="str">
        <f>IF('Member Info'!N136&lt;&gt;"",IF('Member Info'!N136&lt;=$R$1,1,0),"")</f>
        <v/>
      </c>
      <c r="AG140" s="126" t="b">
        <f t="shared" si="34"/>
        <v>0</v>
      </c>
      <c r="AH140" s="126">
        <f t="shared" si="35"/>
        <v>0</v>
      </c>
      <c r="AJ140" s="126">
        <f t="shared" si="36"/>
        <v>0</v>
      </c>
      <c r="AK140" s="126">
        <f>IF('Member Info'!F136&gt;$R$1,1,0)</f>
        <v>0</v>
      </c>
      <c r="AL140" s="126" t="b">
        <f>IF(ISERROR(R140),ERROR.TYPE(#REF!)=ERROR.TYPE(R140),FALSE)</f>
        <v>0</v>
      </c>
      <c r="AM140" s="126" t="b">
        <f>IF(ISERROR(S140),ERROR.TYPE(#REF!)=ERROR.TYPE(S140),FALSE)</f>
        <v>0</v>
      </c>
      <c r="AN140" s="126">
        <f>IF(OR('Member Info'!F136&gt;=$S$1,'Member Info'!N136&gt;=$R$1),1,0)</f>
        <v>0</v>
      </c>
    </row>
    <row r="141" spans="1:40" x14ac:dyDescent="0.25">
      <c r="A141" s="4">
        <v>109</v>
      </c>
      <c r="B141" s="166">
        <f>'Member Info'!D137</f>
        <v>0</v>
      </c>
      <c r="C141" s="166">
        <f>'Member Info'!E137</f>
        <v>0</v>
      </c>
      <c r="D141" s="166" t="str">
        <f>'Member Info'!G137</f>
        <v/>
      </c>
      <c r="E141" s="167">
        <f>'Member Info'!B137</f>
        <v>0</v>
      </c>
      <c r="F141" s="244"/>
      <c r="G141" s="168" t="str">
        <f>IF(E141=0,"",
IF('Member Info'!$AM$19&lt;=$R$1,
SUMPRODUCT('Member Info'!L137+IF('Member Info'!H137&gt;'Member Info'!$AJ$12,'Member Info'!$AK$13,IF('Member Info'!H137&gt;'Member Info'!$AJ$11,'Member Info'!$AK$12,IF('Member Info'!H137&gt;'Member Info'!$AJ$10,'Member Info'!$AK$11,IF('Member Info'!H137&gt;'Member Info'!$AJ$9,'Member Info'!$AK$10,IF('Member Info'!H137&gt;'Member Info'!$AJ$8,'Member Info'!$AK$9,'Member Info'!$AK$8)))))),
SUMPRODUCT('Member Info'!L137+IF('Member Info'!H137&gt;'Member Info'!$AG$17,'Member Info'!$AH$18,IF('Member Info'!H137&gt;'Member Info'!$AG$16,'Member Info'!$AH$17,IF('Member Info'!H137&gt;'Member Info'!$AG$15,'Member Info'!$AH$16,IF('Member Info'!H137&gt;'Member Info'!$AG$14,'Member Info'!$AH$15,IF('Member Info'!H137&gt;'Member Info'!$AG$13,'Member Info'!$AH$14,IF('Member Info'!H137&gt;'Member Info'!$AG$12,'Member Info'!$AH$13,IF('Member Info'!H137&gt;'Member Info'!$AG$11,'Member Info'!$AH$12,IF('Member Info'!H137&gt;'Member Info'!$AG$10,'Member Info'!$AH$11,IF('Member Info'!H137&gt;'Member Info'!$AG$9,'Member Info'!$AH$10,IF('Member Info'!H137&gt;'Member Info'!$AG$8,'Member Info'!$AH$9,'Member Info'!$AH$8)))))))))))))</f>
        <v/>
      </c>
      <c r="H141" s="26"/>
      <c r="I141" s="26"/>
      <c r="J141" s="107" t="str">
        <f>IF(E141=0,"",IF('Member Info'!F137&gt;$S$1,CONCATENATE("Joined with practice on ", TEXT('Member Info'!F137, "DD/MM/YYYY")),IF('Member Info'!N137&lt;&gt;"",IF('Member Info'!N137&lt;$R$1,CONCATENATE("Left Scheme on ", TEXT('Member Info'!N137, "DD/MM/YYYY")),IF(ISERROR(G141),"Error Detected, No rate entered",IF(E141=0,"",IF(F141="","Error Detected, No Pensionable pay",IF(ISERROR(AB141)," Unknown Values entered.",IF(T141+U141&lt;1,"Acceptable",IF(R141+S141=200, "No Contributions Entered", IF(K141="","Error Detected, Choose reason&gt;",IF(X141="1",IF(T141=1,"Please Enter Deemed Pensionable Pay","Add Any Relevant Details Above"),"Please Give Details Above"))))))))),IF(ISERROR(G141),"Error Detected, No rate entered",IF(E141=0,"",IF(F141="","Error Detected, No Pensionable pay",IF(ISERROR(AB141)," Unknown Values entered.",IF(T141+U141&lt;1,"Acceptable",IF(R141+S141=200, "No Contributions Entered", IF(K141="","Error Detected, Choose reason&gt;",IF(X141="1",IF(T141=1,"Please Enter Deemed Pensionable Pay","Add relevant Details Above"),"Please give details Above")))))))))))</f>
        <v/>
      </c>
      <c r="K141" s="263"/>
      <c r="L141" s="93"/>
      <c r="M141" s="93" t="str">
        <f t="shared" si="24"/>
        <v/>
      </c>
      <c r="N141" s="96">
        <f t="shared" si="23"/>
        <v>0</v>
      </c>
      <c r="O141" s="96">
        <f t="shared" si="23"/>
        <v>0</v>
      </c>
      <c r="P141" s="220">
        <f>(ROUND((F141/100*'Member Info'!$W$2), 2))</f>
        <v>0</v>
      </c>
      <c r="Q141" s="220" t="e">
        <f t="shared" si="25"/>
        <v>#VALUE!</v>
      </c>
      <c r="R141" s="220" t="str">
        <f t="shared" si="26"/>
        <v/>
      </c>
      <c r="S141" s="229" t="str">
        <f t="shared" si="27"/>
        <v/>
      </c>
      <c r="T141" s="230" t="str">
        <f t="shared" si="28"/>
        <v/>
      </c>
      <c r="U141" s="230" t="str">
        <f t="shared" si="29"/>
        <v/>
      </c>
      <c r="V141" s="224">
        <f t="shared" si="30"/>
        <v>0</v>
      </c>
      <c r="W141" s="112">
        <f t="shared" si="31"/>
        <v>0</v>
      </c>
      <c r="X141" s="237" t="str">
        <f t="shared" si="19"/>
        <v/>
      </c>
      <c r="Y141" s="242" t="b">
        <f t="shared" si="20"/>
        <v>0</v>
      </c>
      <c r="Z141" s="237">
        <f t="shared" si="32"/>
        <v>0</v>
      </c>
      <c r="AA141" s="237">
        <f>IF('Member Info'!N137="",1,"")</f>
        <v>1</v>
      </c>
      <c r="AB141" s="245" t="e">
        <f t="shared" si="33"/>
        <v>#VALUE!</v>
      </c>
      <c r="AC141" s="132" t="str">
        <f t="shared" si="21"/>
        <v/>
      </c>
      <c r="AD141" s="126">
        <f t="shared" si="22"/>
        <v>1</v>
      </c>
      <c r="AE141" s="126" t="str">
        <f>IF('Member Info'!N137&lt;&gt;"",IF('Member Info'!N137&lt;=$R$1,1,0),"")</f>
        <v/>
      </c>
      <c r="AG141" s="126" t="b">
        <f t="shared" si="34"/>
        <v>0</v>
      </c>
      <c r="AH141" s="126">
        <f t="shared" si="35"/>
        <v>0</v>
      </c>
      <c r="AJ141" s="126">
        <f t="shared" si="36"/>
        <v>0</v>
      </c>
      <c r="AK141" s="126">
        <f>IF('Member Info'!F137&gt;$R$1,1,0)</f>
        <v>0</v>
      </c>
      <c r="AL141" s="126" t="b">
        <f>IF(ISERROR(R141),ERROR.TYPE(#REF!)=ERROR.TYPE(R141),FALSE)</f>
        <v>0</v>
      </c>
      <c r="AM141" s="126" t="b">
        <f>IF(ISERROR(S141),ERROR.TYPE(#REF!)=ERROR.TYPE(S141),FALSE)</f>
        <v>0</v>
      </c>
      <c r="AN141" s="126">
        <f>IF(OR('Member Info'!F137&gt;=$S$1,'Member Info'!N137&gt;=$R$1),1,0)</f>
        <v>0</v>
      </c>
    </row>
    <row r="142" spans="1:40" x14ac:dyDescent="0.25">
      <c r="A142" s="4">
        <v>110</v>
      </c>
      <c r="B142" s="166">
        <f>'Member Info'!D138</f>
        <v>0</v>
      </c>
      <c r="C142" s="166">
        <f>'Member Info'!E138</f>
        <v>0</v>
      </c>
      <c r="D142" s="166" t="str">
        <f>'Member Info'!G138</f>
        <v/>
      </c>
      <c r="E142" s="167">
        <f>'Member Info'!B138</f>
        <v>0</v>
      </c>
      <c r="F142" s="244"/>
      <c r="G142" s="168" t="str">
        <f>IF(E142=0,"",
IF('Member Info'!$AM$19&lt;=$R$1,
SUMPRODUCT('Member Info'!L138+IF('Member Info'!H138&gt;'Member Info'!$AJ$12,'Member Info'!$AK$13,IF('Member Info'!H138&gt;'Member Info'!$AJ$11,'Member Info'!$AK$12,IF('Member Info'!H138&gt;'Member Info'!$AJ$10,'Member Info'!$AK$11,IF('Member Info'!H138&gt;'Member Info'!$AJ$9,'Member Info'!$AK$10,IF('Member Info'!H138&gt;'Member Info'!$AJ$8,'Member Info'!$AK$9,'Member Info'!$AK$8)))))),
SUMPRODUCT('Member Info'!L138+IF('Member Info'!H138&gt;'Member Info'!$AG$17,'Member Info'!$AH$18,IF('Member Info'!H138&gt;'Member Info'!$AG$16,'Member Info'!$AH$17,IF('Member Info'!H138&gt;'Member Info'!$AG$15,'Member Info'!$AH$16,IF('Member Info'!H138&gt;'Member Info'!$AG$14,'Member Info'!$AH$15,IF('Member Info'!H138&gt;'Member Info'!$AG$13,'Member Info'!$AH$14,IF('Member Info'!H138&gt;'Member Info'!$AG$12,'Member Info'!$AH$13,IF('Member Info'!H138&gt;'Member Info'!$AG$11,'Member Info'!$AH$12,IF('Member Info'!H138&gt;'Member Info'!$AG$10,'Member Info'!$AH$11,IF('Member Info'!H138&gt;'Member Info'!$AG$9,'Member Info'!$AH$10,IF('Member Info'!H138&gt;'Member Info'!$AG$8,'Member Info'!$AH$9,'Member Info'!$AH$8)))))))))))))</f>
        <v/>
      </c>
      <c r="H142" s="26"/>
      <c r="I142" s="26"/>
      <c r="J142" s="107" t="str">
        <f>IF(E142=0,"",IF('Member Info'!F138&gt;$S$1,CONCATENATE("Joined with practice on ", TEXT('Member Info'!F138, "DD/MM/YYYY")),IF('Member Info'!N138&lt;&gt;"",IF('Member Info'!N138&lt;$R$1,CONCATENATE("Left Scheme on ", TEXT('Member Info'!N138, "DD/MM/YYYY")),IF(ISERROR(G142),"Error Detected, No rate entered",IF(E142=0,"",IF(F142="","Error Detected, No Pensionable pay",IF(ISERROR(AB142)," Unknown Values entered.",IF(T142+U142&lt;1,"Acceptable",IF(R142+S142=200, "No Contributions Entered", IF(K142="","Error Detected, Choose reason&gt;",IF(X142="1",IF(T142=1,"Please Enter Deemed Pensionable Pay","Add Any Relevant Details Above"),"Please Give Details Above"))))))))),IF(ISERROR(G142),"Error Detected, No rate entered",IF(E142=0,"",IF(F142="","Error Detected, No Pensionable pay",IF(ISERROR(AB142)," Unknown Values entered.",IF(T142+U142&lt;1,"Acceptable",IF(R142+S142=200, "No Contributions Entered", IF(K142="","Error Detected, Choose reason&gt;",IF(X142="1",IF(T142=1,"Please Enter Deemed Pensionable Pay","Add relevant Details Above"),"Please give details Above")))))))))))</f>
        <v/>
      </c>
      <c r="K142" s="263"/>
      <c r="L142" s="93"/>
      <c r="M142" s="93" t="str">
        <f t="shared" si="24"/>
        <v/>
      </c>
      <c r="N142" s="96">
        <f t="shared" si="23"/>
        <v>0</v>
      </c>
      <c r="O142" s="96">
        <f t="shared" si="23"/>
        <v>0</v>
      </c>
      <c r="P142" s="220">
        <f>(ROUND((F142/100*'Member Info'!$W$2), 2))</f>
        <v>0</v>
      </c>
      <c r="Q142" s="220" t="e">
        <f t="shared" si="25"/>
        <v>#VALUE!</v>
      </c>
      <c r="R142" s="220" t="str">
        <f t="shared" si="26"/>
        <v/>
      </c>
      <c r="S142" s="229" t="str">
        <f t="shared" si="27"/>
        <v/>
      </c>
      <c r="T142" s="230" t="str">
        <f t="shared" si="28"/>
        <v/>
      </c>
      <c r="U142" s="230" t="str">
        <f t="shared" si="29"/>
        <v/>
      </c>
      <c r="V142" s="224">
        <f t="shared" si="30"/>
        <v>0</v>
      </c>
      <c r="W142" s="112">
        <f t="shared" si="31"/>
        <v>0</v>
      </c>
      <c r="X142" s="237" t="str">
        <f t="shared" si="19"/>
        <v/>
      </c>
      <c r="Y142" s="242" t="b">
        <f t="shared" si="20"/>
        <v>0</v>
      </c>
      <c r="Z142" s="237">
        <f t="shared" si="32"/>
        <v>0</v>
      </c>
      <c r="AA142" s="237">
        <f>IF('Member Info'!N138="",1,"")</f>
        <v>1</v>
      </c>
      <c r="AB142" s="245" t="e">
        <f t="shared" si="33"/>
        <v>#VALUE!</v>
      </c>
      <c r="AC142" s="132" t="str">
        <f t="shared" si="21"/>
        <v/>
      </c>
      <c r="AD142" s="126">
        <f t="shared" si="22"/>
        <v>1</v>
      </c>
      <c r="AE142" s="126" t="str">
        <f>IF('Member Info'!N138&lt;&gt;"",IF('Member Info'!N138&lt;=$R$1,1,0),"")</f>
        <v/>
      </c>
      <c r="AG142" s="126" t="b">
        <f t="shared" si="34"/>
        <v>0</v>
      </c>
      <c r="AH142" s="126">
        <f t="shared" si="35"/>
        <v>0</v>
      </c>
      <c r="AJ142" s="126">
        <f t="shared" si="36"/>
        <v>0</v>
      </c>
      <c r="AK142" s="126">
        <f>IF('Member Info'!F138&gt;$R$1,1,0)</f>
        <v>0</v>
      </c>
      <c r="AL142" s="126" t="b">
        <f>IF(ISERROR(R142),ERROR.TYPE(#REF!)=ERROR.TYPE(R142),FALSE)</f>
        <v>0</v>
      </c>
      <c r="AM142" s="126" t="b">
        <f>IF(ISERROR(S142),ERROR.TYPE(#REF!)=ERROR.TYPE(S142),FALSE)</f>
        <v>0</v>
      </c>
      <c r="AN142" s="126">
        <f>IF(OR('Member Info'!F138&gt;=$S$1,'Member Info'!N138&gt;=$R$1),1,0)</f>
        <v>0</v>
      </c>
    </row>
    <row r="143" spans="1:40" x14ac:dyDescent="0.25">
      <c r="A143" s="4">
        <v>111</v>
      </c>
      <c r="B143" s="166">
        <f>'Member Info'!D139</f>
        <v>0</v>
      </c>
      <c r="C143" s="166">
        <f>'Member Info'!E139</f>
        <v>0</v>
      </c>
      <c r="D143" s="166" t="str">
        <f>'Member Info'!G139</f>
        <v/>
      </c>
      <c r="E143" s="167">
        <f>'Member Info'!B139</f>
        <v>0</v>
      </c>
      <c r="F143" s="244"/>
      <c r="G143" s="168" t="str">
        <f>IF(E143=0,"",
IF('Member Info'!$AM$19&lt;=$R$1,
SUMPRODUCT('Member Info'!L139+IF('Member Info'!H139&gt;'Member Info'!$AJ$12,'Member Info'!$AK$13,IF('Member Info'!H139&gt;'Member Info'!$AJ$11,'Member Info'!$AK$12,IF('Member Info'!H139&gt;'Member Info'!$AJ$10,'Member Info'!$AK$11,IF('Member Info'!H139&gt;'Member Info'!$AJ$9,'Member Info'!$AK$10,IF('Member Info'!H139&gt;'Member Info'!$AJ$8,'Member Info'!$AK$9,'Member Info'!$AK$8)))))),
SUMPRODUCT('Member Info'!L139+IF('Member Info'!H139&gt;'Member Info'!$AG$17,'Member Info'!$AH$18,IF('Member Info'!H139&gt;'Member Info'!$AG$16,'Member Info'!$AH$17,IF('Member Info'!H139&gt;'Member Info'!$AG$15,'Member Info'!$AH$16,IF('Member Info'!H139&gt;'Member Info'!$AG$14,'Member Info'!$AH$15,IF('Member Info'!H139&gt;'Member Info'!$AG$13,'Member Info'!$AH$14,IF('Member Info'!H139&gt;'Member Info'!$AG$12,'Member Info'!$AH$13,IF('Member Info'!H139&gt;'Member Info'!$AG$11,'Member Info'!$AH$12,IF('Member Info'!H139&gt;'Member Info'!$AG$10,'Member Info'!$AH$11,IF('Member Info'!H139&gt;'Member Info'!$AG$9,'Member Info'!$AH$10,IF('Member Info'!H139&gt;'Member Info'!$AG$8,'Member Info'!$AH$9,'Member Info'!$AH$8)))))))))))))</f>
        <v/>
      </c>
      <c r="H143" s="26"/>
      <c r="I143" s="26"/>
      <c r="J143" s="107" t="str">
        <f>IF(E143=0,"",IF('Member Info'!F139&gt;$S$1,CONCATENATE("Joined with practice on ", TEXT('Member Info'!F139, "DD/MM/YYYY")),IF('Member Info'!N139&lt;&gt;"",IF('Member Info'!N139&lt;$R$1,CONCATENATE("Left Scheme on ", TEXT('Member Info'!N139, "DD/MM/YYYY")),IF(ISERROR(G143),"Error Detected, No rate entered",IF(E143=0,"",IF(F143="","Error Detected, No Pensionable pay",IF(ISERROR(AB143)," Unknown Values entered.",IF(T143+U143&lt;1,"Acceptable",IF(R143+S143=200, "No Contributions Entered", IF(K143="","Error Detected, Choose reason&gt;",IF(X143="1",IF(T143=1,"Please Enter Deemed Pensionable Pay","Add Any Relevant Details Above"),"Please Give Details Above"))))))))),IF(ISERROR(G143),"Error Detected, No rate entered",IF(E143=0,"",IF(F143="","Error Detected, No Pensionable pay",IF(ISERROR(AB143)," Unknown Values entered.",IF(T143+U143&lt;1,"Acceptable",IF(R143+S143=200, "No Contributions Entered", IF(K143="","Error Detected, Choose reason&gt;",IF(X143="1",IF(T143=1,"Please Enter Deemed Pensionable Pay","Add relevant Details Above"),"Please give details Above")))))))))))</f>
        <v/>
      </c>
      <c r="K143" s="263"/>
      <c r="L143" s="93"/>
      <c r="M143" s="93" t="str">
        <f t="shared" si="24"/>
        <v/>
      </c>
      <c r="N143" s="96">
        <f t="shared" si="23"/>
        <v>0</v>
      </c>
      <c r="O143" s="96">
        <f t="shared" si="23"/>
        <v>0</v>
      </c>
      <c r="P143" s="220">
        <f>(ROUND((F143/100*'Member Info'!$W$2), 2))</f>
        <v>0</v>
      </c>
      <c r="Q143" s="220" t="e">
        <f t="shared" si="25"/>
        <v>#VALUE!</v>
      </c>
      <c r="R143" s="220" t="str">
        <f t="shared" si="26"/>
        <v/>
      </c>
      <c r="S143" s="229" t="str">
        <f t="shared" si="27"/>
        <v/>
      </c>
      <c r="T143" s="230" t="str">
        <f t="shared" si="28"/>
        <v/>
      </c>
      <c r="U143" s="230" t="str">
        <f t="shared" si="29"/>
        <v/>
      </c>
      <c r="V143" s="224">
        <f t="shared" si="30"/>
        <v>0</v>
      </c>
      <c r="W143" s="112">
        <f t="shared" si="31"/>
        <v>0</v>
      </c>
      <c r="X143" s="237" t="str">
        <f t="shared" si="19"/>
        <v/>
      </c>
      <c r="Y143" s="242" t="b">
        <f t="shared" si="20"/>
        <v>0</v>
      </c>
      <c r="Z143" s="237">
        <f t="shared" si="32"/>
        <v>0</v>
      </c>
      <c r="AA143" s="237">
        <f>IF('Member Info'!N139="",1,"")</f>
        <v>1</v>
      </c>
      <c r="AB143" s="245" t="e">
        <f t="shared" si="33"/>
        <v>#VALUE!</v>
      </c>
      <c r="AC143" s="132" t="str">
        <f t="shared" si="21"/>
        <v/>
      </c>
      <c r="AD143" s="126">
        <f t="shared" si="22"/>
        <v>1</v>
      </c>
      <c r="AE143" s="126" t="str">
        <f>IF('Member Info'!N139&lt;&gt;"",IF('Member Info'!N139&lt;=$R$1,1,0),"")</f>
        <v/>
      </c>
      <c r="AG143" s="126" t="b">
        <f t="shared" si="34"/>
        <v>0</v>
      </c>
      <c r="AH143" s="126">
        <f t="shared" si="35"/>
        <v>0</v>
      </c>
      <c r="AJ143" s="126">
        <f t="shared" si="36"/>
        <v>0</v>
      </c>
      <c r="AK143" s="126">
        <f>IF('Member Info'!F139&gt;$R$1,1,0)</f>
        <v>0</v>
      </c>
      <c r="AL143" s="126" t="b">
        <f>IF(ISERROR(R143),ERROR.TYPE(#REF!)=ERROR.TYPE(R143),FALSE)</f>
        <v>0</v>
      </c>
      <c r="AM143" s="126" t="b">
        <f>IF(ISERROR(S143),ERROR.TYPE(#REF!)=ERROR.TYPE(S143),FALSE)</f>
        <v>0</v>
      </c>
      <c r="AN143" s="126">
        <f>IF(OR('Member Info'!F139&gt;=$S$1,'Member Info'!N139&gt;=$R$1),1,0)</f>
        <v>0</v>
      </c>
    </row>
    <row r="144" spans="1:40" x14ac:dyDescent="0.25">
      <c r="A144" s="4">
        <v>112</v>
      </c>
      <c r="B144" s="166">
        <f>'Member Info'!D140</f>
        <v>0</v>
      </c>
      <c r="C144" s="166">
        <f>'Member Info'!E140</f>
        <v>0</v>
      </c>
      <c r="D144" s="166" t="str">
        <f>'Member Info'!G140</f>
        <v/>
      </c>
      <c r="E144" s="167">
        <f>'Member Info'!B140</f>
        <v>0</v>
      </c>
      <c r="F144" s="244"/>
      <c r="G144" s="168" t="str">
        <f>IF(E144=0,"",
IF('Member Info'!$AM$19&lt;=$R$1,
SUMPRODUCT('Member Info'!L140+IF('Member Info'!H140&gt;'Member Info'!$AJ$12,'Member Info'!$AK$13,IF('Member Info'!H140&gt;'Member Info'!$AJ$11,'Member Info'!$AK$12,IF('Member Info'!H140&gt;'Member Info'!$AJ$10,'Member Info'!$AK$11,IF('Member Info'!H140&gt;'Member Info'!$AJ$9,'Member Info'!$AK$10,IF('Member Info'!H140&gt;'Member Info'!$AJ$8,'Member Info'!$AK$9,'Member Info'!$AK$8)))))),
SUMPRODUCT('Member Info'!L140+IF('Member Info'!H140&gt;'Member Info'!$AG$17,'Member Info'!$AH$18,IF('Member Info'!H140&gt;'Member Info'!$AG$16,'Member Info'!$AH$17,IF('Member Info'!H140&gt;'Member Info'!$AG$15,'Member Info'!$AH$16,IF('Member Info'!H140&gt;'Member Info'!$AG$14,'Member Info'!$AH$15,IF('Member Info'!H140&gt;'Member Info'!$AG$13,'Member Info'!$AH$14,IF('Member Info'!H140&gt;'Member Info'!$AG$12,'Member Info'!$AH$13,IF('Member Info'!H140&gt;'Member Info'!$AG$11,'Member Info'!$AH$12,IF('Member Info'!H140&gt;'Member Info'!$AG$10,'Member Info'!$AH$11,IF('Member Info'!H140&gt;'Member Info'!$AG$9,'Member Info'!$AH$10,IF('Member Info'!H140&gt;'Member Info'!$AG$8,'Member Info'!$AH$9,'Member Info'!$AH$8)))))))))))))</f>
        <v/>
      </c>
      <c r="H144" s="26"/>
      <c r="I144" s="26"/>
      <c r="J144" s="107" t="str">
        <f>IF(E144=0,"",IF('Member Info'!F140&gt;$S$1,CONCATENATE("Joined with practice on ", TEXT('Member Info'!F140, "DD/MM/YYYY")),IF('Member Info'!N140&lt;&gt;"",IF('Member Info'!N140&lt;$R$1,CONCATENATE("Left Scheme on ", TEXT('Member Info'!N140, "DD/MM/YYYY")),IF(ISERROR(G144),"Error Detected, No rate entered",IF(E144=0,"",IF(F144="","Error Detected, No Pensionable pay",IF(ISERROR(AB144)," Unknown Values entered.",IF(T144+U144&lt;1,"Acceptable",IF(R144+S144=200, "No Contributions Entered", IF(K144="","Error Detected, Choose reason&gt;",IF(X144="1",IF(T144=1,"Please Enter Deemed Pensionable Pay","Add Any Relevant Details Above"),"Please Give Details Above"))))))))),IF(ISERROR(G144),"Error Detected, No rate entered",IF(E144=0,"",IF(F144="","Error Detected, No Pensionable pay",IF(ISERROR(AB144)," Unknown Values entered.",IF(T144+U144&lt;1,"Acceptable",IF(R144+S144=200, "No Contributions Entered", IF(K144="","Error Detected, Choose reason&gt;",IF(X144="1",IF(T144=1,"Please Enter Deemed Pensionable Pay","Add relevant Details Above"),"Please give details Above")))))))))))</f>
        <v/>
      </c>
      <c r="K144" s="263"/>
      <c r="L144" s="93"/>
      <c r="M144" s="93" t="str">
        <f t="shared" si="24"/>
        <v/>
      </c>
      <c r="N144" s="96">
        <f t="shared" si="23"/>
        <v>0</v>
      </c>
      <c r="O144" s="96">
        <f t="shared" si="23"/>
        <v>0</v>
      </c>
      <c r="P144" s="220">
        <f>(ROUND((F144/100*'Member Info'!$W$2), 2))</f>
        <v>0</v>
      </c>
      <c r="Q144" s="220" t="e">
        <f t="shared" si="25"/>
        <v>#VALUE!</v>
      </c>
      <c r="R144" s="220" t="str">
        <f t="shared" si="26"/>
        <v/>
      </c>
      <c r="S144" s="229" t="str">
        <f t="shared" si="27"/>
        <v/>
      </c>
      <c r="T144" s="230" t="str">
        <f t="shared" si="28"/>
        <v/>
      </c>
      <c r="U144" s="230" t="str">
        <f t="shared" si="29"/>
        <v/>
      </c>
      <c r="V144" s="224">
        <f t="shared" si="30"/>
        <v>0</v>
      </c>
      <c r="W144" s="112">
        <f t="shared" si="31"/>
        <v>0</v>
      </c>
      <c r="X144" s="237" t="str">
        <f t="shared" si="19"/>
        <v/>
      </c>
      <c r="Y144" s="242" t="b">
        <f t="shared" si="20"/>
        <v>0</v>
      </c>
      <c r="Z144" s="237">
        <f t="shared" si="32"/>
        <v>0</v>
      </c>
      <c r="AA144" s="237">
        <f>IF('Member Info'!N140="",1,"")</f>
        <v>1</v>
      </c>
      <c r="AB144" s="245" t="e">
        <f t="shared" si="33"/>
        <v>#VALUE!</v>
      </c>
      <c r="AC144" s="132" t="str">
        <f t="shared" si="21"/>
        <v/>
      </c>
      <c r="AD144" s="126">
        <f t="shared" si="22"/>
        <v>1</v>
      </c>
      <c r="AE144" s="126" t="str">
        <f>IF('Member Info'!N140&lt;&gt;"",IF('Member Info'!N140&lt;=$R$1,1,0),"")</f>
        <v/>
      </c>
      <c r="AG144" s="126" t="b">
        <f t="shared" si="34"/>
        <v>0</v>
      </c>
      <c r="AH144" s="126">
        <f t="shared" si="35"/>
        <v>0</v>
      </c>
      <c r="AJ144" s="126">
        <f t="shared" si="36"/>
        <v>0</v>
      </c>
      <c r="AK144" s="126">
        <f>IF('Member Info'!F140&gt;$R$1,1,0)</f>
        <v>0</v>
      </c>
      <c r="AL144" s="126" t="b">
        <f>IF(ISERROR(R144),ERROR.TYPE(#REF!)=ERROR.TYPE(R144),FALSE)</f>
        <v>0</v>
      </c>
      <c r="AM144" s="126" t="b">
        <f>IF(ISERROR(S144),ERROR.TYPE(#REF!)=ERROR.TYPE(S144),FALSE)</f>
        <v>0</v>
      </c>
      <c r="AN144" s="126">
        <f>IF(OR('Member Info'!F140&gt;=$S$1,'Member Info'!N140&gt;=$R$1),1,0)</f>
        <v>0</v>
      </c>
    </row>
    <row r="145" spans="1:40" x14ac:dyDescent="0.25">
      <c r="A145" s="4">
        <v>113</v>
      </c>
      <c r="B145" s="166">
        <f>'Member Info'!D141</f>
        <v>0</v>
      </c>
      <c r="C145" s="166">
        <f>'Member Info'!E141</f>
        <v>0</v>
      </c>
      <c r="D145" s="166" t="str">
        <f>'Member Info'!G141</f>
        <v/>
      </c>
      <c r="E145" s="167">
        <f>'Member Info'!B141</f>
        <v>0</v>
      </c>
      <c r="F145" s="244"/>
      <c r="G145" s="168" t="str">
        <f>IF(E145=0,"",
IF('Member Info'!$AM$19&lt;=$R$1,
SUMPRODUCT('Member Info'!L141+IF('Member Info'!H141&gt;'Member Info'!$AJ$12,'Member Info'!$AK$13,IF('Member Info'!H141&gt;'Member Info'!$AJ$11,'Member Info'!$AK$12,IF('Member Info'!H141&gt;'Member Info'!$AJ$10,'Member Info'!$AK$11,IF('Member Info'!H141&gt;'Member Info'!$AJ$9,'Member Info'!$AK$10,IF('Member Info'!H141&gt;'Member Info'!$AJ$8,'Member Info'!$AK$9,'Member Info'!$AK$8)))))),
SUMPRODUCT('Member Info'!L141+IF('Member Info'!H141&gt;'Member Info'!$AG$17,'Member Info'!$AH$18,IF('Member Info'!H141&gt;'Member Info'!$AG$16,'Member Info'!$AH$17,IF('Member Info'!H141&gt;'Member Info'!$AG$15,'Member Info'!$AH$16,IF('Member Info'!H141&gt;'Member Info'!$AG$14,'Member Info'!$AH$15,IF('Member Info'!H141&gt;'Member Info'!$AG$13,'Member Info'!$AH$14,IF('Member Info'!H141&gt;'Member Info'!$AG$12,'Member Info'!$AH$13,IF('Member Info'!H141&gt;'Member Info'!$AG$11,'Member Info'!$AH$12,IF('Member Info'!H141&gt;'Member Info'!$AG$10,'Member Info'!$AH$11,IF('Member Info'!H141&gt;'Member Info'!$AG$9,'Member Info'!$AH$10,IF('Member Info'!H141&gt;'Member Info'!$AG$8,'Member Info'!$AH$9,'Member Info'!$AH$8)))))))))))))</f>
        <v/>
      </c>
      <c r="H145" s="26"/>
      <c r="I145" s="26"/>
      <c r="J145" s="107" t="str">
        <f>IF(E145=0,"",IF('Member Info'!F141&gt;$S$1,CONCATENATE("Joined with practice on ", TEXT('Member Info'!F141, "DD/MM/YYYY")),IF('Member Info'!N141&lt;&gt;"",IF('Member Info'!N141&lt;$R$1,CONCATENATE("Left Scheme on ", TEXT('Member Info'!N141, "DD/MM/YYYY")),IF(ISERROR(G145),"Error Detected, No rate entered",IF(E145=0,"",IF(F145="","Error Detected, No Pensionable pay",IF(ISERROR(AB145)," Unknown Values entered.",IF(T145+U145&lt;1,"Acceptable",IF(R145+S145=200, "No Contributions Entered", IF(K145="","Error Detected, Choose reason&gt;",IF(X145="1",IF(T145=1,"Please Enter Deemed Pensionable Pay","Add Any Relevant Details Above"),"Please Give Details Above"))))))))),IF(ISERROR(G145),"Error Detected, No rate entered",IF(E145=0,"",IF(F145="","Error Detected, No Pensionable pay",IF(ISERROR(AB145)," Unknown Values entered.",IF(T145+U145&lt;1,"Acceptable",IF(R145+S145=200, "No Contributions Entered", IF(K145="","Error Detected, Choose reason&gt;",IF(X145="1",IF(T145=1,"Please Enter Deemed Pensionable Pay","Add relevant Details Above"),"Please give details Above")))))))))))</f>
        <v/>
      </c>
      <c r="K145" s="263"/>
      <c r="L145" s="93"/>
      <c r="M145" s="93" t="str">
        <f t="shared" si="24"/>
        <v/>
      </c>
      <c r="N145" s="96">
        <f t="shared" si="23"/>
        <v>0</v>
      </c>
      <c r="O145" s="96">
        <f t="shared" si="23"/>
        <v>0</v>
      </c>
      <c r="P145" s="220">
        <f>(ROUND((F145/100*'Member Info'!$W$2), 2))</f>
        <v>0</v>
      </c>
      <c r="Q145" s="220" t="e">
        <f t="shared" si="25"/>
        <v>#VALUE!</v>
      </c>
      <c r="R145" s="220" t="str">
        <f t="shared" si="26"/>
        <v/>
      </c>
      <c r="S145" s="229" t="str">
        <f t="shared" si="27"/>
        <v/>
      </c>
      <c r="T145" s="230" t="str">
        <f t="shared" si="28"/>
        <v/>
      </c>
      <c r="U145" s="230" t="str">
        <f t="shared" si="29"/>
        <v/>
      </c>
      <c r="V145" s="224">
        <f t="shared" si="30"/>
        <v>0</v>
      </c>
      <c r="W145" s="112">
        <f t="shared" si="31"/>
        <v>0</v>
      </c>
      <c r="X145" s="237" t="str">
        <f t="shared" si="19"/>
        <v/>
      </c>
      <c r="Y145" s="242" t="b">
        <f t="shared" si="20"/>
        <v>0</v>
      </c>
      <c r="Z145" s="237">
        <f t="shared" si="32"/>
        <v>0</v>
      </c>
      <c r="AA145" s="237">
        <f>IF('Member Info'!N141="",1,"")</f>
        <v>1</v>
      </c>
      <c r="AB145" s="245" t="e">
        <f t="shared" si="33"/>
        <v>#VALUE!</v>
      </c>
      <c r="AC145" s="132" t="str">
        <f t="shared" si="21"/>
        <v/>
      </c>
      <c r="AD145" s="126">
        <f t="shared" si="22"/>
        <v>1</v>
      </c>
      <c r="AE145" s="126" t="str">
        <f>IF('Member Info'!N141&lt;&gt;"",IF('Member Info'!N141&lt;=$R$1,1,0),"")</f>
        <v/>
      </c>
      <c r="AG145" s="126" t="b">
        <f t="shared" si="34"/>
        <v>0</v>
      </c>
      <c r="AH145" s="126">
        <f t="shared" si="35"/>
        <v>0</v>
      </c>
      <c r="AJ145" s="126">
        <f t="shared" si="36"/>
        <v>0</v>
      </c>
      <c r="AK145" s="126">
        <f>IF('Member Info'!F141&gt;$R$1,1,0)</f>
        <v>0</v>
      </c>
      <c r="AL145" s="126" t="b">
        <f>IF(ISERROR(R145),ERROR.TYPE(#REF!)=ERROR.TYPE(R145),FALSE)</f>
        <v>0</v>
      </c>
      <c r="AM145" s="126" t="b">
        <f>IF(ISERROR(S145),ERROR.TYPE(#REF!)=ERROR.TYPE(S145),FALSE)</f>
        <v>0</v>
      </c>
      <c r="AN145" s="126">
        <f>IF(OR('Member Info'!F141&gt;=$S$1,'Member Info'!N141&gt;=$R$1),1,0)</f>
        <v>0</v>
      </c>
    </row>
    <row r="146" spans="1:40" x14ac:dyDescent="0.25">
      <c r="A146" s="4">
        <v>114</v>
      </c>
      <c r="B146" s="166">
        <f>'Member Info'!D142</f>
        <v>0</v>
      </c>
      <c r="C146" s="166">
        <f>'Member Info'!E142</f>
        <v>0</v>
      </c>
      <c r="D146" s="166" t="str">
        <f>'Member Info'!G142</f>
        <v/>
      </c>
      <c r="E146" s="167">
        <f>'Member Info'!B142</f>
        <v>0</v>
      </c>
      <c r="F146" s="244"/>
      <c r="G146" s="168" t="str">
        <f>IF(E146=0,"",
IF('Member Info'!$AM$19&lt;=$R$1,
SUMPRODUCT('Member Info'!L142+IF('Member Info'!H142&gt;'Member Info'!$AJ$12,'Member Info'!$AK$13,IF('Member Info'!H142&gt;'Member Info'!$AJ$11,'Member Info'!$AK$12,IF('Member Info'!H142&gt;'Member Info'!$AJ$10,'Member Info'!$AK$11,IF('Member Info'!H142&gt;'Member Info'!$AJ$9,'Member Info'!$AK$10,IF('Member Info'!H142&gt;'Member Info'!$AJ$8,'Member Info'!$AK$9,'Member Info'!$AK$8)))))),
SUMPRODUCT('Member Info'!L142+IF('Member Info'!H142&gt;'Member Info'!$AG$17,'Member Info'!$AH$18,IF('Member Info'!H142&gt;'Member Info'!$AG$16,'Member Info'!$AH$17,IF('Member Info'!H142&gt;'Member Info'!$AG$15,'Member Info'!$AH$16,IF('Member Info'!H142&gt;'Member Info'!$AG$14,'Member Info'!$AH$15,IF('Member Info'!H142&gt;'Member Info'!$AG$13,'Member Info'!$AH$14,IF('Member Info'!H142&gt;'Member Info'!$AG$12,'Member Info'!$AH$13,IF('Member Info'!H142&gt;'Member Info'!$AG$11,'Member Info'!$AH$12,IF('Member Info'!H142&gt;'Member Info'!$AG$10,'Member Info'!$AH$11,IF('Member Info'!H142&gt;'Member Info'!$AG$9,'Member Info'!$AH$10,IF('Member Info'!H142&gt;'Member Info'!$AG$8,'Member Info'!$AH$9,'Member Info'!$AH$8)))))))))))))</f>
        <v/>
      </c>
      <c r="H146" s="26"/>
      <c r="I146" s="26"/>
      <c r="J146" s="107" t="str">
        <f>IF(E146=0,"",IF('Member Info'!F142&gt;$S$1,CONCATENATE("Joined with practice on ", TEXT('Member Info'!F142, "DD/MM/YYYY")),IF('Member Info'!N142&lt;&gt;"",IF('Member Info'!N142&lt;$R$1,CONCATENATE("Left Scheme on ", TEXT('Member Info'!N142, "DD/MM/YYYY")),IF(ISERROR(G146),"Error Detected, No rate entered",IF(E146=0,"",IF(F146="","Error Detected, No Pensionable pay",IF(ISERROR(AB146)," Unknown Values entered.",IF(T146+U146&lt;1,"Acceptable",IF(R146+S146=200, "No Contributions Entered", IF(K146="","Error Detected, Choose reason&gt;",IF(X146="1",IF(T146=1,"Please Enter Deemed Pensionable Pay","Add Any Relevant Details Above"),"Please Give Details Above"))))))))),IF(ISERROR(G146),"Error Detected, No rate entered",IF(E146=0,"",IF(F146="","Error Detected, No Pensionable pay",IF(ISERROR(AB146)," Unknown Values entered.",IF(T146+U146&lt;1,"Acceptable",IF(R146+S146=200, "No Contributions Entered", IF(K146="","Error Detected, Choose reason&gt;",IF(X146="1",IF(T146=1,"Please Enter Deemed Pensionable Pay","Add relevant Details Above"),"Please give details Above")))))))))))</f>
        <v/>
      </c>
      <c r="K146" s="263"/>
      <c r="L146" s="93"/>
      <c r="M146" s="93" t="str">
        <f t="shared" si="24"/>
        <v/>
      </c>
      <c r="N146" s="96">
        <f t="shared" si="23"/>
        <v>0</v>
      </c>
      <c r="O146" s="96">
        <f t="shared" si="23"/>
        <v>0</v>
      </c>
      <c r="P146" s="220">
        <f>(ROUND((F146/100*'Member Info'!$W$2), 2))</f>
        <v>0</v>
      </c>
      <c r="Q146" s="220" t="e">
        <f t="shared" si="25"/>
        <v>#VALUE!</v>
      </c>
      <c r="R146" s="220" t="str">
        <f t="shared" si="26"/>
        <v/>
      </c>
      <c r="S146" s="229" t="str">
        <f t="shared" si="27"/>
        <v/>
      </c>
      <c r="T146" s="230" t="str">
        <f t="shared" si="28"/>
        <v/>
      </c>
      <c r="U146" s="230" t="str">
        <f t="shared" si="29"/>
        <v/>
      </c>
      <c r="V146" s="224">
        <f t="shared" si="30"/>
        <v>0</v>
      </c>
      <c r="W146" s="112">
        <f t="shared" si="31"/>
        <v>0</v>
      </c>
      <c r="X146" s="237" t="str">
        <f t="shared" si="19"/>
        <v/>
      </c>
      <c r="Y146" s="242" t="b">
        <f t="shared" si="20"/>
        <v>0</v>
      </c>
      <c r="Z146" s="237">
        <f t="shared" si="32"/>
        <v>0</v>
      </c>
      <c r="AA146" s="237">
        <f>IF('Member Info'!N142="",1,"")</f>
        <v>1</v>
      </c>
      <c r="AB146" s="245" t="e">
        <f t="shared" si="33"/>
        <v>#VALUE!</v>
      </c>
      <c r="AC146" s="132" t="str">
        <f t="shared" si="21"/>
        <v/>
      </c>
      <c r="AD146" s="126">
        <f t="shared" si="22"/>
        <v>1</v>
      </c>
      <c r="AE146" s="126" t="str">
        <f>IF('Member Info'!N142&lt;&gt;"",IF('Member Info'!N142&lt;=$R$1,1,0),"")</f>
        <v/>
      </c>
      <c r="AG146" s="126" t="b">
        <f t="shared" si="34"/>
        <v>0</v>
      </c>
      <c r="AH146" s="126">
        <f t="shared" si="35"/>
        <v>0</v>
      </c>
      <c r="AJ146" s="126">
        <f t="shared" si="36"/>
        <v>0</v>
      </c>
      <c r="AK146" s="126">
        <f>IF('Member Info'!F142&gt;$R$1,1,0)</f>
        <v>0</v>
      </c>
      <c r="AL146" s="126" t="b">
        <f>IF(ISERROR(R146),ERROR.TYPE(#REF!)=ERROR.TYPE(R146),FALSE)</f>
        <v>0</v>
      </c>
      <c r="AM146" s="126" t="b">
        <f>IF(ISERROR(S146),ERROR.TYPE(#REF!)=ERROR.TYPE(S146),FALSE)</f>
        <v>0</v>
      </c>
      <c r="AN146" s="126">
        <f>IF(OR('Member Info'!F142&gt;=$S$1,'Member Info'!N142&gt;=$R$1),1,0)</f>
        <v>0</v>
      </c>
    </row>
    <row r="147" spans="1:40" x14ac:dyDescent="0.25">
      <c r="A147" s="4">
        <v>115</v>
      </c>
      <c r="B147" s="166">
        <f>'Member Info'!D143</f>
        <v>0</v>
      </c>
      <c r="C147" s="166">
        <f>'Member Info'!E143</f>
        <v>0</v>
      </c>
      <c r="D147" s="166" t="str">
        <f>'Member Info'!G143</f>
        <v/>
      </c>
      <c r="E147" s="167">
        <f>'Member Info'!B143</f>
        <v>0</v>
      </c>
      <c r="F147" s="244"/>
      <c r="G147" s="168" t="str">
        <f>IF(E147=0,"",
IF('Member Info'!$AM$19&lt;=$R$1,
SUMPRODUCT('Member Info'!L143+IF('Member Info'!H143&gt;'Member Info'!$AJ$12,'Member Info'!$AK$13,IF('Member Info'!H143&gt;'Member Info'!$AJ$11,'Member Info'!$AK$12,IF('Member Info'!H143&gt;'Member Info'!$AJ$10,'Member Info'!$AK$11,IF('Member Info'!H143&gt;'Member Info'!$AJ$9,'Member Info'!$AK$10,IF('Member Info'!H143&gt;'Member Info'!$AJ$8,'Member Info'!$AK$9,'Member Info'!$AK$8)))))),
SUMPRODUCT('Member Info'!L143+IF('Member Info'!H143&gt;'Member Info'!$AG$17,'Member Info'!$AH$18,IF('Member Info'!H143&gt;'Member Info'!$AG$16,'Member Info'!$AH$17,IF('Member Info'!H143&gt;'Member Info'!$AG$15,'Member Info'!$AH$16,IF('Member Info'!H143&gt;'Member Info'!$AG$14,'Member Info'!$AH$15,IF('Member Info'!H143&gt;'Member Info'!$AG$13,'Member Info'!$AH$14,IF('Member Info'!H143&gt;'Member Info'!$AG$12,'Member Info'!$AH$13,IF('Member Info'!H143&gt;'Member Info'!$AG$11,'Member Info'!$AH$12,IF('Member Info'!H143&gt;'Member Info'!$AG$10,'Member Info'!$AH$11,IF('Member Info'!H143&gt;'Member Info'!$AG$9,'Member Info'!$AH$10,IF('Member Info'!H143&gt;'Member Info'!$AG$8,'Member Info'!$AH$9,'Member Info'!$AH$8)))))))))))))</f>
        <v/>
      </c>
      <c r="H147" s="26"/>
      <c r="I147" s="26"/>
      <c r="J147" s="107" t="str">
        <f>IF(E147=0,"",IF('Member Info'!F143&gt;$S$1,CONCATENATE("Joined with practice on ", TEXT('Member Info'!F143, "DD/MM/YYYY")),IF('Member Info'!N143&lt;&gt;"",IF('Member Info'!N143&lt;$R$1,CONCATENATE("Left Scheme on ", TEXT('Member Info'!N143, "DD/MM/YYYY")),IF(ISERROR(G147),"Error Detected, No rate entered",IF(E147=0,"",IF(F147="","Error Detected, No Pensionable pay",IF(ISERROR(AB147)," Unknown Values entered.",IF(T147+U147&lt;1,"Acceptable",IF(R147+S147=200, "No Contributions Entered", IF(K147="","Error Detected, Choose reason&gt;",IF(X147="1",IF(T147=1,"Please Enter Deemed Pensionable Pay","Add Any Relevant Details Above"),"Please Give Details Above"))))))))),IF(ISERROR(G147),"Error Detected, No rate entered",IF(E147=0,"",IF(F147="","Error Detected, No Pensionable pay",IF(ISERROR(AB147)," Unknown Values entered.",IF(T147+U147&lt;1,"Acceptable",IF(R147+S147=200, "No Contributions Entered", IF(K147="","Error Detected, Choose reason&gt;",IF(X147="1",IF(T147=1,"Please Enter Deemed Pensionable Pay","Add relevant Details Above"),"Please give details Above")))))))))))</f>
        <v/>
      </c>
      <c r="K147" s="263"/>
      <c r="L147" s="93"/>
      <c r="M147" s="93" t="str">
        <f t="shared" si="24"/>
        <v/>
      </c>
      <c r="N147" s="96">
        <f t="shared" si="23"/>
        <v>0</v>
      </c>
      <c r="O147" s="96">
        <f t="shared" si="23"/>
        <v>0</v>
      </c>
      <c r="P147" s="220">
        <f>(ROUND((F147/100*'Member Info'!$W$2), 2))</f>
        <v>0</v>
      </c>
      <c r="Q147" s="220" t="e">
        <f t="shared" si="25"/>
        <v>#VALUE!</v>
      </c>
      <c r="R147" s="220" t="str">
        <f t="shared" si="26"/>
        <v/>
      </c>
      <c r="S147" s="229" t="str">
        <f t="shared" si="27"/>
        <v/>
      </c>
      <c r="T147" s="230" t="str">
        <f t="shared" si="28"/>
        <v/>
      </c>
      <c r="U147" s="230" t="str">
        <f t="shared" si="29"/>
        <v/>
      </c>
      <c r="V147" s="224">
        <f t="shared" si="30"/>
        <v>0</v>
      </c>
      <c r="W147" s="112">
        <f t="shared" si="31"/>
        <v>0</v>
      </c>
      <c r="X147" s="237" t="str">
        <f t="shared" si="19"/>
        <v/>
      </c>
      <c r="Y147" s="242" t="b">
        <f t="shared" si="20"/>
        <v>0</v>
      </c>
      <c r="Z147" s="237">
        <f t="shared" si="32"/>
        <v>0</v>
      </c>
      <c r="AA147" s="237">
        <f>IF('Member Info'!N143="",1,"")</f>
        <v>1</v>
      </c>
      <c r="AB147" s="245" t="e">
        <f t="shared" si="33"/>
        <v>#VALUE!</v>
      </c>
      <c r="AC147" s="132" t="str">
        <f t="shared" si="21"/>
        <v/>
      </c>
      <c r="AD147" s="126">
        <f t="shared" si="22"/>
        <v>1</v>
      </c>
      <c r="AE147" s="126" t="str">
        <f>IF('Member Info'!N143&lt;&gt;"",IF('Member Info'!N143&lt;=$R$1,1,0),"")</f>
        <v/>
      </c>
      <c r="AG147" s="126" t="b">
        <f t="shared" si="34"/>
        <v>0</v>
      </c>
      <c r="AH147" s="126">
        <f t="shared" si="35"/>
        <v>0</v>
      </c>
      <c r="AJ147" s="126">
        <f t="shared" si="36"/>
        <v>0</v>
      </c>
      <c r="AK147" s="126">
        <f>IF('Member Info'!F143&gt;$R$1,1,0)</f>
        <v>0</v>
      </c>
      <c r="AL147" s="126" t="b">
        <f>IF(ISERROR(R147),ERROR.TYPE(#REF!)=ERROR.TYPE(R147),FALSE)</f>
        <v>0</v>
      </c>
      <c r="AM147" s="126" t="b">
        <f>IF(ISERROR(S147),ERROR.TYPE(#REF!)=ERROR.TYPE(S147),FALSE)</f>
        <v>0</v>
      </c>
      <c r="AN147" s="126">
        <f>IF(OR('Member Info'!F143&gt;=$S$1,'Member Info'!N143&gt;=$R$1),1,0)</f>
        <v>0</v>
      </c>
    </row>
    <row r="148" spans="1:40" x14ac:dyDescent="0.25">
      <c r="A148" s="4">
        <v>116</v>
      </c>
      <c r="B148" s="166">
        <f>'Member Info'!D144</f>
        <v>0</v>
      </c>
      <c r="C148" s="166">
        <f>'Member Info'!E144</f>
        <v>0</v>
      </c>
      <c r="D148" s="166" t="str">
        <f>'Member Info'!G144</f>
        <v/>
      </c>
      <c r="E148" s="167">
        <f>'Member Info'!B144</f>
        <v>0</v>
      </c>
      <c r="F148" s="244"/>
      <c r="G148" s="168" t="str">
        <f>IF(E148=0,"",
IF('Member Info'!$AM$19&lt;=$R$1,
SUMPRODUCT('Member Info'!L144+IF('Member Info'!H144&gt;'Member Info'!$AJ$12,'Member Info'!$AK$13,IF('Member Info'!H144&gt;'Member Info'!$AJ$11,'Member Info'!$AK$12,IF('Member Info'!H144&gt;'Member Info'!$AJ$10,'Member Info'!$AK$11,IF('Member Info'!H144&gt;'Member Info'!$AJ$9,'Member Info'!$AK$10,IF('Member Info'!H144&gt;'Member Info'!$AJ$8,'Member Info'!$AK$9,'Member Info'!$AK$8)))))),
SUMPRODUCT('Member Info'!L144+IF('Member Info'!H144&gt;'Member Info'!$AG$17,'Member Info'!$AH$18,IF('Member Info'!H144&gt;'Member Info'!$AG$16,'Member Info'!$AH$17,IF('Member Info'!H144&gt;'Member Info'!$AG$15,'Member Info'!$AH$16,IF('Member Info'!H144&gt;'Member Info'!$AG$14,'Member Info'!$AH$15,IF('Member Info'!H144&gt;'Member Info'!$AG$13,'Member Info'!$AH$14,IF('Member Info'!H144&gt;'Member Info'!$AG$12,'Member Info'!$AH$13,IF('Member Info'!H144&gt;'Member Info'!$AG$11,'Member Info'!$AH$12,IF('Member Info'!H144&gt;'Member Info'!$AG$10,'Member Info'!$AH$11,IF('Member Info'!H144&gt;'Member Info'!$AG$9,'Member Info'!$AH$10,IF('Member Info'!H144&gt;'Member Info'!$AG$8,'Member Info'!$AH$9,'Member Info'!$AH$8)))))))))))))</f>
        <v/>
      </c>
      <c r="H148" s="26"/>
      <c r="I148" s="26"/>
      <c r="J148" s="107" t="str">
        <f>IF(E148=0,"",IF('Member Info'!F144&gt;$S$1,CONCATENATE("Joined with practice on ", TEXT('Member Info'!F144, "DD/MM/YYYY")),IF('Member Info'!N144&lt;&gt;"",IF('Member Info'!N144&lt;$R$1,CONCATENATE("Left Scheme on ", TEXT('Member Info'!N144, "DD/MM/YYYY")),IF(ISERROR(G148),"Error Detected, No rate entered",IF(E148=0,"",IF(F148="","Error Detected, No Pensionable pay",IF(ISERROR(AB148)," Unknown Values entered.",IF(T148+U148&lt;1,"Acceptable",IF(R148+S148=200, "No Contributions Entered", IF(K148="","Error Detected, Choose reason&gt;",IF(X148="1",IF(T148=1,"Please Enter Deemed Pensionable Pay","Add Any Relevant Details Above"),"Please Give Details Above"))))))))),IF(ISERROR(G148),"Error Detected, No rate entered",IF(E148=0,"",IF(F148="","Error Detected, No Pensionable pay",IF(ISERROR(AB148)," Unknown Values entered.",IF(T148+U148&lt;1,"Acceptable",IF(R148+S148=200, "No Contributions Entered", IF(K148="","Error Detected, Choose reason&gt;",IF(X148="1",IF(T148=1,"Please Enter Deemed Pensionable Pay","Add relevant Details Above"),"Please give details Above")))))))))))</f>
        <v/>
      </c>
      <c r="K148" s="263"/>
      <c r="L148" s="93"/>
      <c r="M148" s="93" t="str">
        <f t="shared" si="24"/>
        <v/>
      </c>
      <c r="N148" s="96">
        <f t="shared" si="23"/>
        <v>0</v>
      </c>
      <c r="O148" s="96">
        <f t="shared" si="23"/>
        <v>0</v>
      </c>
      <c r="P148" s="220">
        <f>(ROUND((F148/100*'Member Info'!$W$2), 2))</f>
        <v>0</v>
      </c>
      <c r="Q148" s="220" t="e">
        <f t="shared" si="25"/>
        <v>#VALUE!</v>
      </c>
      <c r="R148" s="220" t="str">
        <f t="shared" si="26"/>
        <v/>
      </c>
      <c r="S148" s="229" t="str">
        <f t="shared" si="27"/>
        <v/>
      </c>
      <c r="T148" s="230" t="str">
        <f t="shared" si="28"/>
        <v/>
      </c>
      <c r="U148" s="230" t="str">
        <f t="shared" si="29"/>
        <v/>
      </c>
      <c r="V148" s="224">
        <f t="shared" si="30"/>
        <v>0</v>
      </c>
      <c r="W148" s="112">
        <f t="shared" si="31"/>
        <v>0</v>
      </c>
      <c r="X148" s="237" t="str">
        <f t="shared" si="19"/>
        <v/>
      </c>
      <c r="Y148" s="242" t="b">
        <f t="shared" si="20"/>
        <v>0</v>
      </c>
      <c r="Z148" s="237">
        <f t="shared" si="32"/>
        <v>0</v>
      </c>
      <c r="AA148" s="237">
        <f>IF('Member Info'!N144="",1,"")</f>
        <v>1</v>
      </c>
      <c r="AB148" s="245" t="e">
        <f t="shared" si="33"/>
        <v>#VALUE!</v>
      </c>
      <c r="AC148" s="132" t="str">
        <f t="shared" si="21"/>
        <v/>
      </c>
      <c r="AD148" s="126">
        <f t="shared" si="22"/>
        <v>1</v>
      </c>
      <c r="AE148" s="126" t="str">
        <f>IF('Member Info'!N144&lt;&gt;"",IF('Member Info'!N144&lt;=$R$1,1,0),"")</f>
        <v/>
      </c>
      <c r="AG148" s="126" t="b">
        <f t="shared" si="34"/>
        <v>0</v>
      </c>
      <c r="AH148" s="126">
        <f t="shared" si="35"/>
        <v>0</v>
      </c>
      <c r="AJ148" s="126">
        <f t="shared" si="36"/>
        <v>0</v>
      </c>
      <c r="AK148" s="126">
        <f>IF('Member Info'!F144&gt;$R$1,1,0)</f>
        <v>0</v>
      </c>
      <c r="AL148" s="126" t="b">
        <f>IF(ISERROR(R148),ERROR.TYPE(#REF!)=ERROR.TYPE(R148),FALSE)</f>
        <v>0</v>
      </c>
      <c r="AM148" s="126" t="b">
        <f>IF(ISERROR(S148),ERROR.TYPE(#REF!)=ERROR.TYPE(S148),FALSE)</f>
        <v>0</v>
      </c>
      <c r="AN148" s="126">
        <f>IF(OR('Member Info'!F144&gt;=$S$1,'Member Info'!N144&gt;=$R$1),1,0)</f>
        <v>0</v>
      </c>
    </row>
    <row r="149" spans="1:40" x14ac:dyDescent="0.25">
      <c r="A149" s="4">
        <v>117</v>
      </c>
      <c r="B149" s="166">
        <f>'Member Info'!D145</f>
        <v>0</v>
      </c>
      <c r="C149" s="166">
        <f>'Member Info'!E145</f>
        <v>0</v>
      </c>
      <c r="D149" s="166" t="str">
        <f>'Member Info'!G145</f>
        <v/>
      </c>
      <c r="E149" s="167">
        <f>'Member Info'!B145</f>
        <v>0</v>
      </c>
      <c r="F149" s="244"/>
      <c r="G149" s="168" t="str">
        <f>IF(E149=0,"",
IF('Member Info'!$AM$19&lt;=$R$1,
SUMPRODUCT('Member Info'!L145+IF('Member Info'!H145&gt;'Member Info'!$AJ$12,'Member Info'!$AK$13,IF('Member Info'!H145&gt;'Member Info'!$AJ$11,'Member Info'!$AK$12,IF('Member Info'!H145&gt;'Member Info'!$AJ$10,'Member Info'!$AK$11,IF('Member Info'!H145&gt;'Member Info'!$AJ$9,'Member Info'!$AK$10,IF('Member Info'!H145&gt;'Member Info'!$AJ$8,'Member Info'!$AK$9,'Member Info'!$AK$8)))))),
SUMPRODUCT('Member Info'!L145+IF('Member Info'!H145&gt;'Member Info'!$AG$17,'Member Info'!$AH$18,IF('Member Info'!H145&gt;'Member Info'!$AG$16,'Member Info'!$AH$17,IF('Member Info'!H145&gt;'Member Info'!$AG$15,'Member Info'!$AH$16,IF('Member Info'!H145&gt;'Member Info'!$AG$14,'Member Info'!$AH$15,IF('Member Info'!H145&gt;'Member Info'!$AG$13,'Member Info'!$AH$14,IF('Member Info'!H145&gt;'Member Info'!$AG$12,'Member Info'!$AH$13,IF('Member Info'!H145&gt;'Member Info'!$AG$11,'Member Info'!$AH$12,IF('Member Info'!H145&gt;'Member Info'!$AG$10,'Member Info'!$AH$11,IF('Member Info'!H145&gt;'Member Info'!$AG$9,'Member Info'!$AH$10,IF('Member Info'!H145&gt;'Member Info'!$AG$8,'Member Info'!$AH$9,'Member Info'!$AH$8)))))))))))))</f>
        <v/>
      </c>
      <c r="H149" s="26"/>
      <c r="I149" s="26"/>
      <c r="J149" s="107" t="str">
        <f>IF(E149=0,"",IF('Member Info'!F145&gt;$S$1,CONCATENATE("Joined with practice on ", TEXT('Member Info'!F145, "DD/MM/YYYY")),IF('Member Info'!N145&lt;&gt;"",IF('Member Info'!N145&lt;$R$1,CONCATENATE("Left Scheme on ", TEXT('Member Info'!N145, "DD/MM/YYYY")),IF(ISERROR(G149),"Error Detected, No rate entered",IF(E149=0,"",IF(F149="","Error Detected, No Pensionable pay",IF(ISERROR(AB149)," Unknown Values entered.",IF(T149+U149&lt;1,"Acceptable",IF(R149+S149=200, "No Contributions Entered", IF(K149="","Error Detected, Choose reason&gt;",IF(X149="1",IF(T149=1,"Please Enter Deemed Pensionable Pay","Add Any Relevant Details Above"),"Please Give Details Above"))))))))),IF(ISERROR(G149),"Error Detected, No rate entered",IF(E149=0,"",IF(F149="","Error Detected, No Pensionable pay",IF(ISERROR(AB149)," Unknown Values entered.",IF(T149+U149&lt;1,"Acceptable",IF(R149+S149=200, "No Contributions Entered", IF(K149="","Error Detected, Choose reason&gt;",IF(X149="1",IF(T149=1,"Please Enter Deemed Pensionable Pay","Add relevant Details Above"),"Please give details Above")))))))))))</f>
        <v/>
      </c>
      <c r="K149" s="263"/>
      <c r="L149" s="93"/>
      <c r="M149" s="93" t="str">
        <f t="shared" si="24"/>
        <v/>
      </c>
      <c r="N149" s="96">
        <f t="shared" si="23"/>
        <v>0</v>
      </c>
      <c r="O149" s="96">
        <f t="shared" si="23"/>
        <v>0</v>
      </c>
      <c r="P149" s="220">
        <f>(ROUND((F149/100*'Member Info'!$W$2), 2))</f>
        <v>0</v>
      </c>
      <c r="Q149" s="220" t="e">
        <f t="shared" si="25"/>
        <v>#VALUE!</v>
      </c>
      <c r="R149" s="220" t="str">
        <f t="shared" si="26"/>
        <v/>
      </c>
      <c r="S149" s="229" t="str">
        <f t="shared" si="27"/>
        <v/>
      </c>
      <c r="T149" s="230" t="str">
        <f t="shared" si="28"/>
        <v/>
      </c>
      <c r="U149" s="230" t="str">
        <f t="shared" si="29"/>
        <v/>
      </c>
      <c r="V149" s="224">
        <f t="shared" si="30"/>
        <v>0</v>
      </c>
      <c r="W149" s="112">
        <f t="shared" si="31"/>
        <v>0</v>
      </c>
      <c r="X149" s="237" t="str">
        <f t="shared" si="19"/>
        <v/>
      </c>
      <c r="Y149" s="242" t="b">
        <f t="shared" si="20"/>
        <v>0</v>
      </c>
      <c r="Z149" s="237">
        <f t="shared" si="32"/>
        <v>0</v>
      </c>
      <c r="AA149" s="237">
        <f>IF('Member Info'!N145="",1,"")</f>
        <v>1</v>
      </c>
      <c r="AB149" s="245" t="e">
        <f t="shared" si="33"/>
        <v>#VALUE!</v>
      </c>
      <c r="AC149" s="132" t="str">
        <f t="shared" si="21"/>
        <v/>
      </c>
      <c r="AD149" s="126">
        <f t="shared" si="22"/>
        <v>1</v>
      </c>
      <c r="AE149" s="126" t="str">
        <f>IF('Member Info'!N145&lt;&gt;"",IF('Member Info'!N145&lt;=$R$1,1,0),"")</f>
        <v/>
      </c>
      <c r="AG149" s="126" t="b">
        <f t="shared" si="34"/>
        <v>0</v>
      </c>
      <c r="AH149" s="126">
        <f t="shared" si="35"/>
        <v>0</v>
      </c>
      <c r="AJ149" s="126">
        <f t="shared" si="36"/>
        <v>0</v>
      </c>
      <c r="AK149" s="126">
        <f>IF('Member Info'!F145&gt;$R$1,1,0)</f>
        <v>0</v>
      </c>
      <c r="AL149" s="126" t="b">
        <f>IF(ISERROR(R149),ERROR.TYPE(#REF!)=ERROR.TYPE(R149),FALSE)</f>
        <v>0</v>
      </c>
      <c r="AM149" s="126" t="b">
        <f>IF(ISERROR(S149),ERROR.TYPE(#REF!)=ERROR.TYPE(S149),FALSE)</f>
        <v>0</v>
      </c>
      <c r="AN149" s="126">
        <f>IF(OR('Member Info'!F145&gt;=$S$1,'Member Info'!N145&gt;=$R$1),1,0)</f>
        <v>0</v>
      </c>
    </row>
    <row r="150" spans="1:40" x14ac:dyDescent="0.25">
      <c r="A150" s="4">
        <v>118</v>
      </c>
      <c r="B150" s="166">
        <f>'Member Info'!D146</f>
        <v>0</v>
      </c>
      <c r="C150" s="166">
        <f>'Member Info'!E146</f>
        <v>0</v>
      </c>
      <c r="D150" s="166" t="str">
        <f>'Member Info'!G146</f>
        <v/>
      </c>
      <c r="E150" s="167">
        <f>'Member Info'!B146</f>
        <v>0</v>
      </c>
      <c r="F150" s="244"/>
      <c r="G150" s="168" t="str">
        <f>IF(E150=0,"",
IF('Member Info'!$AM$19&lt;=$R$1,
SUMPRODUCT('Member Info'!L146+IF('Member Info'!H146&gt;'Member Info'!$AJ$12,'Member Info'!$AK$13,IF('Member Info'!H146&gt;'Member Info'!$AJ$11,'Member Info'!$AK$12,IF('Member Info'!H146&gt;'Member Info'!$AJ$10,'Member Info'!$AK$11,IF('Member Info'!H146&gt;'Member Info'!$AJ$9,'Member Info'!$AK$10,IF('Member Info'!H146&gt;'Member Info'!$AJ$8,'Member Info'!$AK$9,'Member Info'!$AK$8)))))),
SUMPRODUCT('Member Info'!L146+IF('Member Info'!H146&gt;'Member Info'!$AG$17,'Member Info'!$AH$18,IF('Member Info'!H146&gt;'Member Info'!$AG$16,'Member Info'!$AH$17,IF('Member Info'!H146&gt;'Member Info'!$AG$15,'Member Info'!$AH$16,IF('Member Info'!H146&gt;'Member Info'!$AG$14,'Member Info'!$AH$15,IF('Member Info'!H146&gt;'Member Info'!$AG$13,'Member Info'!$AH$14,IF('Member Info'!H146&gt;'Member Info'!$AG$12,'Member Info'!$AH$13,IF('Member Info'!H146&gt;'Member Info'!$AG$11,'Member Info'!$AH$12,IF('Member Info'!H146&gt;'Member Info'!$AG$10,'Member Info'!$AH$11,IF('Member Info'!H146&gt;'Member Info'!$AG$9,'Member Info'!$AH$10,IF('Member Info'!H146&gt;'Member Info'!$AG$8,'Member Info'!$AH$9,'Member Info'!$AH$8)))))))))))))</f>
        <v/>
      </c>
      <c r="H150" s="26"/>
      <c r="I150" s="26"/>
      <c r="J150" s="107" t="str">
        <f>IF(E150=0,"",IF('Member Info'!F146&gt;$S$1,CONCATENATE("Joined with practice on ", TEXT('Member Info'!F146, "DD/MM/YYYY")),IF('Member Info'!N146&lt;&gt;"",IF('Member Info'!N146&lt;$R$1,CONCATENATE("Left Scheme on ", TEXT('Member Info'!N146, "DD/MM/YYYY")),IF(ISERROR(G150),"Error Detected, No rate entered",IF(E150=0,"",IF(F150="","Error Detected, No Pensionable pay",IF(ISERROR(AB150)," Unknown Values entered.",IF(T150+U150&lt;1,"Acceptable",IF(R150+S150=200, "No Contributions Entered", IF(K150="","Error Detected, Choose reason&gt;",IF(X150="1",IF(T150=1,"Please Enter Deemed Pensionable Pay","Add Any Relevant Details Above"),"Please Give Details Above"))))))))),IF(ISERROR(G150),"Error Detected, No rate entered",IF(E150=0,"",IF(F150="","Error Detected, No Pensionable pay",IF(ISERROR(AB150)," Unknown Values entered.",IF(T150+U150&lt;1,"Acceptable",IF(R150+S150=200, "No Contributions Entered", IF(K150="","Error Detected, Choose reason&gt;",IF(X150="1",IF(T150=1,"Please Enter Deemed Pensionable Pay","Add relevant Details Above"),"Please give details Above")))))))))))</f>
        <v/>
      </c>
      <c r="K150" s="263"/>
      <c r="L150" s="93"/>
      <c r="M150" s="93" t="str">
        <f t="shared" si="24"/>
        <v/>
      </c>
      <c r="N150" s="96">
        <f t="shared" si="23"/>
        <v>0</v>
      </c>
      <c r="O150" s="96">
        <f t="shared" si="23"/>
        <v>0</v>
      </c>
      <c r="P150" s="220">
        <f>(ROUND((F150/100*'Member Info'!$W$2), 2))</f>
        <v>0</v>
      </c>
      <c r="Q150" s="220" t="e">
        <f t="shared" si="25"/>
        <v>#VALUE!</v>
      </c>
      <c r="R150" s="220" t="str">
        <f t="shared" si="26"/>
        <v/>
      </c>
      <c r="S150" s="229" t="str">
        <f t="shared" si="27"/>
        <v/>
      </c>
      <c r="T150" s="230" t="str">
        <f t="shared" si="28"/>
        <v/>
      </c>
      <c r="U150" s="230" t="str">
        <f t="shared" si="29"/>
        <v/>
      </c>
      <c r="V150" s="224">
        <f t="shared" si="30"/>
        <v>0</v>
      </c>
      <c r="W150" s="112">
        <f t="shared" si="31"/>
        <v>0</v>
      </c>
      <c r="X150" s="237" t="str">
        <f t="shared" si="19"/>
        <v/>
      </c>
      <c r="Y150" s="242" t="b">
        <f t="shared" si="20"/>
        <v>0</v>
      </c>
      <c r="Z150" s="237">
        <f t="shared" si="32"/>
        <v>0</v>
      </c>
      <c r="AA150" s="237">
        <f>IF('Member Info'!N146="",1,"")</f>
        <v>1</v>
      </c>
      <c r="AB150" s="245" t="e">
        <f t="shared" si="33"/>
        <v>#VALUE!</v>
      </c>
      <c r="AC150" s="132" t="str">
        <f t="shared" si="21"/>
        <v/>
      </c>
      <c r="AD150" s="126">
        <f t="shared" si="22"/>
        <v>1</v>
      </c>
      <c r="AE150" s="126" t="str">
        <f>IF('Member Info'!N146&lt;&gt;"",IF('Member Info'!N146&lt;=$R$1,1,0),"")</f>
        <v/>
      </c>
      <c r="AG150" s="126" t="b">
        <f t="shared" si="34"/>
        <v>0</v>
      </c>
      <c r="AH150" s="126">
        <f t="shared" si="35"/>
        <v>0</v>
      </c>
      <c r="AJ150" s="126">
        <f t="shared" si="36"/>
        <v>0</v>
      </c>
      <c r="AK150" s="126">
        <f>IF('Member Info'!F146&gt;$R$1,1,0)</f>
        <v>0</v>
      </c>
      <c r="AL150" s="126" t="b">
        <f>IF(ISERROR(R150),ERROR.TYPE(#REF!)=ERROR.TYPE(R150),FALSE)</f>
        <v>0</v>
      </c>
      <c r="AM150" s="126" t="b">
        <f>IF(ISERROR(S150),ERROR.TYPE(#REF!)=ERROR.TYPE(S150),FALSE)</f>
        <v>0</v>
      </c>
      <c r="AN150" s="126">
        <f>IF(OR('Member Info'!F146&gt;=$S$1,'Member Info'!N146&gt;=$R$1),1,0)</f>
        <v>0</v>
      </c>
    </row>
    <row r="151" spans="1:40" x14ac:dyDescent="0.25">
      <c r="A151" s="4">
        <v>119</v>
      </c>
      <c r="B151" s="166">
        <f>'Member Info'!D147</f>
        <v>0</v>
      </c>
      <c r="C151" s="166">
        <f>'Member Info'!E147</f>
        <v>0</v>
      </c>
      <c r="D151" s="166" t="str">
        <f>'Member Info'!G147</f>
        <v/>
      </c>
      <c r="E151" s="167">
        <f>'Member Info'!B147</f>
        <v>0</v>
      </c>
      <c r="F151" s="244"/>
      <c r="G151" s="168" t="str">
        <f>IF(E151=0,"",
IF('Member Info'!$AM$19&lt;=$R$1,
SUMPRODUCT('Member Info'!L147+IF('Member Info'!H147&gt;'Member Info'!$AJ$12,'Member Info'!$AK$13,IF('Member Info'!H147&gt;'Member Info'!$AJ$11,'Member Info'!$AK$12,IF('Member Info'!H147&gt;'Member Info'!$AJ$10,'Member Info'!$AK$11,IF('Member Info'!H147&gt;'Member Info'!$AJ$9,'Member Info'!$AK$10,IF('Member Info'!H147&gt;'Member Info'!$AJ$8,'Member Info'!$AK$9,'Member Info'!$AK$8)))))),
SUMPRODUCT('Member Info'!L147+IF('Member Info'!H147&gt;'Member Info'!$AG$17,'Member Info'!$AH$18,IF('Member Info'!H147&gt;'Member Info'!$AG$16,'Member Info'!$AH$17,IF('Member Info'!H147&gt;'Member Info'!$AG$15,'Member Info'!$AH$16,IF('Member Info'!H147&gt;'Member Info'!$AG$14,'Member Info'!$AH$15,IF('Member Info'!H147&gt;'Member Info'!$AG$13,'Member Info'!$AH$14,IF('Member Info'!H147&gt;'Member Info'!$AG$12,'Member Info'!$AH$13,IF('Member Info'!H147&gt;'Member Info'!$AG$11,'Member Info'!$AH$12,IF('Member Info'!H147&gt;'Member Info'!$AG$10,'Member Info'!$AH$11,IF('Member Info'!H147&gt;'Member Info'!$AG$9,'Member Info'!$AH$10,IF('Member Info'!H147&gt;'Member Info'!$AG$8,'Member Info'!$AH$9,'Member Info'!$AH$8)))))))))))))</f>
        <v/>
      </c>
      <c r="H151" s="26"/>
      <c r="I151" s="26"/>
      <c r="J151" s="107" t="str">
        <f>IF(E151=0,"",IF('Member Info'!F147&gt;$S$1,CONCATENATE("Joined with practice on ", TEXT('Member Info'!F147, "DD/MM/YYYY")),IF('Member Info'!N147&lt;&gt;"",IF('Member Info'!N147&lt;$R$1,CONCATENATE("Left Scheme on ", TEXT('Member Info'!N147, "DD/MM/YYYY")),IF(ISERROR(G151),"Error Detected, No rate entered",IF(E151=0,"",IF(F151="","Error Detected, No Pensionable pay",IF(ISERROR(AB151)," Unknown Values entered.",IF(T151+U151&lt;1,"Acceptable",IF(R151+S151=200, "No Contributions Entered", IF(K151="","Error Detected, Choose reason&gt;",IF(X151="1",IF(T151=1,"Please Enter Deemed Pensionable Pay","Add Any Relevant Details Above"),"Please Give Details Above"))))))))),IF(ISERROR(G151),"Error Detected, No rate entered",IF(E151=0,"",IF(F151="","Error Detected, No Pensionable pay",IF(ISERROR(AB151)," Unknown Values entered.",IF(T151+U151&lt;1,"Acceptable",IF(R151+S151=200, "No Contributions Entered", IF(K151="","Error Detected, Choose reason&gt;",IF(X151="1",IF(T151=1,"Please Enter Deemed Pensionable Pay","Add relevant Details Above"),"Please give details Above")))))))))))</f>
        <v/>
      </c>
      <c r="K151" s="263"/>
      <c r="L151" s="93"/>
      <c r="M151" s="93" t="str">
        <f t="shared" si="24"/>
        <v/>
      </c>
      <c r="N151" s="96">
        <f t="shared" si="23"/>
        <v>0</v>
      </c>
      <c r="O151" s="96">
        <f t="shared" si="23"/>
        <v>0</v>
      </c>
      <c r="P151" s="220">
        <f>(ROUND((F151/100*'Member Info'!$W$2), 2))</f>
        <v>0</v>
      </c>
      <c r="Q151" s="220" t="e">
        <f t="shared" si="25"/>
        <v>#VALUE!</v>
      </c>
      <c r="R151" s="220" t="str">
        <f t="shared" si="26"/>
        <v/>
      </c>
      <c r="S151" s="229" t="str">
        <f t="shared" si="27"/>
        <v/>
      </c>
      <c r="T151" s="230" t="str">
        <f t="shared" si="28"/>
        <v/>
      </c>
      <c r="U151" s="230" t="str">
        <f t="shared" si="29"/>
        <v/>
      </c>
      <c r="V151" s="224">
        <f t="shared" si="30"/>
        <v>0</v>
      </c>
      <c r="W151" s="112">
        <f t="shared" si="31"/>
        <v>0</v>
      </c>
      <c r="X151" s="237" t="str">
        <f t="shared" si="19"/>
        <v/>
      </c>
      <c r="Y151" s="242" t="b">
        <f t="shared" si="20"/>
        <v>0</v>
      </c>
      <c r="Z151" s="237">
        <f t="shared" si="32"/>
        <v>0</v>
      </c>
      <c r="AA151" s="237">
        <f>IF('Member Info'!N147="",1,"")</f>
        <v>1</v>
      </c>
      <c r="AB151" s="245" t="e">
        <f t="shared" si="33"/>
        <v>#VALUE!</v>
      </c>
      <c r="AC151" s="132" t="str">
        <f t="shared" si="21"/>
        <v/>
      </c>
      <c r="AD151" s="126">
        <f t="shared" si="22"/>
        <v>1</v>
      </c>
      <c r="AE151" s="126" t="str">
        <f>IF('Member Info'!N147&lt;&gt;"",IF('Member Info'!N147&lt;=$R$1,1,0),"")</f>
        <v/>
      </c>
      <c r="AG151" s="126" t="b">
        <f t="shared" si="34"/>
        <v>0</v>
      </c>
      <c r="AH151" s="126">
        <f t="shared" si="35"/>
        <v>0</v>
      </c>
      <c r="AJ151" s="126">
        <f t="shared" si="36"/>
        <v>0</v>
      </c>
      <c r="AK151" s="126">
        <f>IF('Member Info'!F147&gt;$R$1,1,0)</f>
        <v>0</v>
      </c>
      <c r="AL151" s="126" t="b">
        <f>IF(ISERROR(R151),ERROR.TYPE(#REF!)=ERROR.TYPE(R151),FALSE)</f>
        <v>0</v>
      </c>
      <c r="AM151" s="126" t="b">
        <f>IF(ISERROR(S151),ERROR.TYPE(#REF!)=ERROR.TYPE(S151),FALSE)</f>
        <v>0</v>
      </c>
      <c r="AN151" s="126">
        <f>IF(OR('Member Info'!F147&gt;=$S$1,'Member Info'!N147&gt;=$R$1),1,0)</f>
        <v>0</v>
      </c>
    </row>
    <row r="152" spans="1:40" x14ac:dyDescent="0.25">
      <c r="A152" s="4">
        <v>120</v>
      </c>
      <c r="B152" s="166">
        <f>'Member Info'!D148</f>
        <v>0</v>
      </c>
      <c r="C152" s="166">
        <f>'Member Info'!E148</f>
        <v>0</v>
      </c>
      <c r="D152" s="166" t="str">
        <f>'Member Info'!G148</f>
        <v/>
      </c>
      <c r="E152" s="167">
        <f>'Member Info'!B148</f>
        <v>0</v>
      </c>
      <c r="F152" s="244"/>
      <c r="G152" s="168" t="str">
        <f>IF(E152=0,"",
IF('Member Info'!$AM$19&lt;=$R$1,
SUMPRODUCT('Member Info'!L148+IF('Member Info'!H148&gt;'Member Info'!$AJ$12,'Member Info'!$AK$13,IF('Member Info'!H148&gt;'Member Info'!$AJ$11,'Member Info'!$AK$12,IF('Member Info'!H148&gt;'Member Info'!$AJ$10,'Member Info'!$AK$11,IF('Member Info'!H148&gt;'Member Info'!$AJ$9,'Member Info'!$AK$10,IF('Member Info'!H148&gt;'Member Info'!$AJ$8,'Member Info'!$AK$9,'Member Info'!$AK$8)))))),
SUMPRODUCT('Member Info'!L148+IF('Member Info'!H148&gt;'Member Info'!$AG$17,'Member Info'!$AH$18,IF('Member Info'!H148&gt;'Member Info'!$AG$16,'Member Info'!$AH$17,IF('Member Info'!H148&gt;'Member Info'!$AG$15,'Member Info'!$AH$16,IF('Member Info'!H148&gt;'Member Info'!$AG$14,'Member Info'!$AH$15,IF('Member Info'!H148&gt;'Member Info'!$AG$13,'Member Info'!$AH$14,IF('Member Info'!H148&gt;'Member Info'!$AG$12,'Member Info'!$AH$13,IF('Member Info'!H148&gt;'Member Info'!$AG$11,'Member Info'!$AH$12,IF('Member Info'!H148&gt;'Member Info'!$AG$10,'Member Info'!$AH$11,IF('Member Info'!H148&gt;'Member Info'!$AG$9,'Member Info'!$AH$10,IF('Member Info'!H148&gt;'Member Info'!$AG$8,'Member Info'!$AH$9,'Member Info'!$AH$8)))))))))))))</f>
        <v/>
      </c>
      <c r="H152" s="26"/>
      <c r="I152" s="26"/>
      <c r="J152" s="107" t="str">
        <f>IF(E152=0,"",IF('Member Info'!F148&gt;$S$1,CONCATENATE("Joined with practice on ", TEXT('Member Info'!F148, "DD/MM/YYYY")),IF('Member Info'!N148&lt;&gt;"",IF('Member Info'!N148&lt;$R$1,CONCATENATE("Left Scheme on ", TEXT('Member Info'!N148, "DD/MM/YYYY")),IF(ISERROR(G152),"Error Detected, No rate entered",IF(E152=0,"",IF(F152="","Error Detected, No Pensionable pay",IF(ISERROR(AB152)," Unknown Values entered.",IF(T152+U152&lt;1,"Acceptable",IF(R152+S152=200, "No Contributions Entered", IF(K152="","Error Detected, Choose reason&gt;",IF(X152="1",IF(T152=1,"Please Enter Deemed Pensionable Pay","Add Any Relevant Details Above"),"Please Give Details Above"))))))))),IF(ISERROR(G152),"Error Detected, No rate entered",IF(E152=0,"",IF(F152="","Error Detected, No Pensionable pay",IF(ISERROR(AB152)," Unknown Values entered.",IF(T152+U152&lt;1,"Acceptable",IF(R152+S152=200, "No Contributions Entered", IF(K152="","Error Detected, Choose reason&gt;",IF(X152="1",IF(T152=1,"Please Enter Deemed Pensionable Pay","Add relevant Details Above"),"Please give details Above")))))))))))</f>
        <v/>
      </c>
      <c r="K152" s="263"/>
      <c r="L152" s="93"/>
      <c r="M152" s="93" t="str">
        <f t="shared" si="24"/>
        <v/>
      </c>
      <c r="N152" s="96">
        <f t="shared" si="23"/>
        <v>0</v>
      </c>
      <c r="O152" s="96">
        <f t="shared" si="23"/>
        <v>0</v>
      </c>
      <c r="P152" s="220">
        <f>(ROUND((F152/100*'Member Info'!$W$2), 2))</f>
        <v>0</v>
      </c>
      <c r="Q152" s="220" t="e">
        <f t="shared" si="25"/>
        <v>#VALUE!</v>
      </c>
      <c r="R152" s="220" t="str">
        <f t="shared" si="26"/>
        <v/>
      </c>
      <c r="S152" s="229" t="str">
        <f t="shared" si="27"/>
        <v/>
      </c>
      <c r="T152" s="230" t="str">
        <f t="shared" si="28"/>
        <v/>
      </c>
      <c r="U152" s="230" t="str">
        <f t="shared" si="29"/>
        <v/>
      </c>
      <c r="V152" s="224">
        <f t="shared" si="30"/>
        <v>0</v>
      </c>
      <c r="W152" s="112">
        <f t="shared" si="31"/>
        <v>0</v>
      </c>
      <c r="X152" s="237" t="str">
        <f t="shared" si="19"/>
        <v/>
      </c>
      <c r="Y152" s="242" t="b">
        <f t="shared" si="20"/>
        <v>0</v>
      </c>
      <c r="Z152" s="237">
        <f t="shared" si="32"/>
        <v>0</v>
      </c>
      <c r="AA152" s="237">
        <f>IF('Member Info'!N148="",1,"")</f>
        <v>1</v>
      </c>
      <c r="AB152" s="245" t="e">
        <f t="shared" si="33"/>
        <v>#VALUE!</v>
      </c>
      <c r="AC152" s="132" t="str">
        <f t="shared" si="21"/>
        <v/>
      </c>
      <c r="AD152" s="126">
        <f t="shared" si="22"/>
        <v>1</v>
      </c>
      <c r="AE152" s="126" t="str">
        <f>IF('Member Info'!N148&lt;&gt;"",IF('Member Info'!N148&lt;=$R$1,1,0),"")</f>
        <v/>
      </c>
      <c r="AG152" s="126" t="b">
        <f t="shared" si="34"/>
        <v>0</v>
      </c>
      <c r="AH152" s="126">
        <f t="shared" si="35"/>
        <v>0</v>
      </c>
      <c r="AJ152" s="126">
        <f t="shared" si="36"/>
        <v>0</v>
      </c>
      <c r="AK152" s="126">
        <f>IF('Member Info'!F148&gt;$R$1,1,0)</f>
        <v>0</v>
      </c>
      <c r="AL152" s="126" t="b">
        <f>IF(ISERROR(R152),ERROR.TYPE(#REF!)=ERROR.TYPE(R152),FALSE)</f>
        <v>0</v>
      </c>
      <c r="AM152" s="126" t="b">
        <f>IF(ISERROR(S152),ERROR.TYPE(#REF!)=ERROR.TYPE(S152),FALSE)</f>
        <v>0</v>
      </c>
      <c r="AN152" s="126">
        <f>IF(OR('Member Info'!F148&gt;=$S$1,'Member Info'!N148&gt;=$R$1),1,0)</f>
        <v>0</v>
      </c>
    </row>
    <row r="153" spans="1:40" x14ac:dyDescent="0.25">
      <c r="A153" s="4">
        <v>121</v>
      </c>
      <c r="B153" s="166">
        <f>'Member Info'!D149</f>
        <v>0</v>
      </c>
      <c r="C153" s="166">
        <f>'Member Info'!E149</f>
        <v>0</v>
      </c>
      <c r="D153" s="166" t="str">
        <f>'Member Info'!G149</f>
        <v/>
      </c>
      <c r="E153" s="167">
        <f>'Member Info'!B149</f>
        <v>0</v>
      </c>
      <c r="F153" s="244"/>
      <c r="G153" s="168" t="str">
        <f>IF(E153=0,"",
IF('Member Info'!$AM$19&lt;=$R$1,
SUMPRODUCT('Member Info'!L149+IF('Member Info'!H149&gt;'Member Info'!$AJ$12,'Member Info'!$AK$13,IF('Member Info'!H149&gt;'Member Info'!$AJ$11,'Member Info'!$AK$12,IF('Member Info'!H149&gt;'Member Info'!$AJ$10,'Member Info'!$AK$11,IF('Member Info'!H149&gt;'Member Info'!$AJ$9,'Member Info'!$AK$10,IF('Member Info'!H149&gt;'Member Info'!$AJ$8,'Member Info'!$AK$9,'Member Info'!$AK$8)))))),
SUMPRODUCT('Member Info'!L149+IF('Member Info'!H149&gt;'Member Info'!$AG$17,'Member Info'!$AH$18,IF('Member Info'!H149&gt;'Member Info'!$AG$16,'Member Info'!$AH$17,IF('Member Info'!H149&gt;'Member Info'!$AG$15,'Member Info'!$AH$16,IF('Member Info'!H149&gt;'Member Info'!$AG$14,'Member Info'!$AH$15,IF('Member Info'!H149&gt;'Member Info'!$AG$13,'Member Info'!$AH$14,IF('Member Info'!H149&gt;'Member Info'!$AG$12,'Member Info'!$AH$13,IF('Member Info'!H149&gt;'Member Info'!$AG$11,'Member Info'!$AH$12,IF('Member Info'!H149&gt;'Member Info'!$AG$10,'Member Info'!$AH$11,IF('Member Info'!H149&gt;'Member Info'!$AG$9,'Member Info'!$AH$10,IF('Member Info'!H149&gt;'Member Info'!$AG$8,'Member Info'!$AH$9,'Member Info'!$AH$8)))))))))))))</f>
        <v/>
      </c>
      <c r="H153" s="26"/>
      <c r="I153" s="26"/>
      <c r="J153" s="107" t="str">
        <f>IF(E153=0,"",IF('Member Info'!F149&gt;$S$1,CONCATENATE("Joined with practice on ", TEXT('Member Info'!F149, "DD/MM/YYYY")),IF('Member Info'!N149&lt;&gt;"",IF('Member Info'!N149&lt;$R$1,CONCATENATE("Left Scheme on ", TEXT('Member Info'!N149, "DD/MM/YYYY")),IF(ISERROR(G153),"Error Detected, No rate entered",IF(E153=0,"",IF(F153="","Error Detected, No Pensionable pay",IF(ISERROR(AB153)," Unknown Values entered.",IF(T153+U153&lt;1,"Acceptable",IF(R153+S153=200, "No Contributions Entered", IF(K153="","Error Detected, Choose reason&gt;",IF(X153="1",IF(T153=1,"Please Enter Deemed Pensionable Pay","Add Any Relevant Details Above"),"Please Give Details Above"))))))))),IF(ISERROR(G153),"Error Detected, No rate entered",IF(E153=0,"",IF(F153="","Error Detected, No Pensionable pay",IF(ISERROR(AB153)," Unknown Values entered.",IF(T153+U153&lt;1,"Acceptable",IF(R153+S153=200, "No Contributions Entered", IF(K153="","Error Detected, Choose reason&gt;",IF(X153="1",IF(T153=1,"Please Enter Deemed Pensionable Pay","Add relevant Details Above"),"Please give details Above")))))))))))</f>
        <v/>
      </c>
      <c r="K153" s="263"/>
      <c r="L153" s="93"/>
      <c r="M153" s="93" t="str">
        <f t="shared" si="24"/>
        <v/>
      </c>
      <c r="N153" s="96">
        <f t="shared" si="23"/>
        <v>0</v>
      </c>
      <c r="O153" s="96">
        <f t="shared" si="23"/>
        <v>0</v>
      </c>
      <c r="P153" s="220">
        <f>(ROUND((F153/100*'Member Info'!$W$2), 2))</f>
        <v>0</v>
      </c>
      <c r="Q153" s="220" t="e">
        <f t="shared" si="25"/>
        <v>#VALUE!</v>
      </c>
      <c r="R153" s="220" t="str">
        <f t="shared" si="26"/>
        <v/>
      </c>
      <c r="S153" s="229" t="str">
        <f t="shared" si="27"/>
        <v/>
      </c>
      <c r="T153" s="230" t="str">
        <f t="shared" si="28"/>
        <v/>
      </c>
      <c r="U153" s="230" t="str">
        <f t="shared" si="29"/>
        <v/>
      </c>
      <c r="V153" s="224">
        <f t="shared" si="30"/>
        <v>0</v>
      </c>
      <c r="W153" s="112">
        <f t="shared" si="31"/>
        <v>0</v>
      </c>
      <c r="X153" s="237" t="str">
        <f t="shared" si="19"/>
        <v/>
      </c>
      <c r="Y153" s="242" t="b">
        <f t="shared" si="20"/>
        <v>0</v>
      </c>
      <c r="Z153" s="237">
        <f t="shared" si="32"/>
        <v>0</v>
      </c>
      <c r="AA153" s="237">
        <f>IF('Member Info'!N149="",1,"")</f>
        <v>1</v>
      </c>
      <c r="AB153" s="245" t="e">
        <f t="shared" si="33"/>
        <v>#VALUE!</v>
      </c>
      <c r="AC153" s="132" t="str">
        <f t="shared" si="21"/>
        <v/>
      </c>
      <c r="AD153" s="126">
        <f t="shared" si="22"/>
        <v>1</v>
      </c>
      <c r="AE153" s="126" t="str">
        <f>IF('Member Info'!N149&lt;&gt;"",IF('Member Info'!N149&lt;=$R$1,1,0),"")</f>
        <v/>
      </c>
      <c r="AG153" s="126" t="b">
        <f t="shared" si="34"/>
        <v>0</v>
      </c>
      <c r="AH153" s="126">
        <f t="shared" si="35"/>
        <v>0</v>
      </c>
      <c r="AJ153" s="126">
        <f t="shared" si="36"/>
        <v>0</v>
      </c>
      <c r="AK153" s="126">
        <f>IF('Member Info'!F149&gt;$R$1,1,0)</f>
        <v>0</v>
      </c>
      <c r="AL153" s="126" t="b">
        <f>IF(ISERROR(R153),ERROR.TYPE(#REF!)=ERROR.TYPE(R153),FALSE)</f>
        <v>0</v>
      </c>
      <c r="AM153" s="126" t="b">
        <f>IF(ISERROR(S153),ERROR.TYPE(#REF!)=ERROR.TYPE(S153),FALSE)</f>
        <v>0</v>
      </c>
      <c r="AN153" s="126">
        <f>IF(OR('Member Info'!F149&gt;=$S$1,'Member Info'!N149&gt;=$R$1),1,0)</f>
        <v>0</v>
      </c>
    </row>
    <row r="154" spans="1:40" x14ac:dyDescent="0.25">
      <c r="A154" s="4">
        <v>122</v>
      </c>
      <c r="B154" s="166">
        <f>'Member Info'!D150</f>
        <v>0</v>
      </c>
      <c r="C154" s="166">
        <f>'Member Info'!E150</f>
        <v>0</v>
      </c>
      <c r="D154" s="166" t="str">
        <f>'Member Info'!G150</f>
        <v/>
      </c>
      <c r="E154" s="167">
        <f>'Member Info'!B150</f>
        <v>0</v>
      </c>
      <c r="F154" s="244"/>
      <c r="G154" s="168" t="str">
        <f>IF(E154=0,"",
IF('Member Info'!$AM$19&lt;=$R$1,
SUMPRODUCT('Member Info'!L150+IF('Member Info'!H150&gt;'Member Info'!$AJ$12,'Member Info'!$AK$13,IF('Member Info'!H150&gt;'Member Info'!$AJ$11,'Member Info'!$AK$12,IF('Member Info'!H150&gt;'Member Info'!$AJ$10,'Member Info'!$AK$11,IF('Member Info'!H150&gt;'Member Info'!$AJ$9,'Member Info'!$AK$10,IF('Member Info'!H150&gt;'Member Info'!$AJ$8,'Member Info'!$AK$9,'Member Info'!$AK$8)))))),
SUMPRODUCT('Member Info'!L150+IF('Member Info'!H150&gt;'Member Info'!$AG$17,'Member Info'!$AH$18,IF('Member Info'!H150&gt;'Member Info'!$AG$16,'Member Info'!$AH$17,IF('Member Info'!H150&gt;'Member Info'!$AG$15,'Member Info'!$AH$16,IF('Member Info'!H150&gt;'Member Info'!$AG$14,'Member Info'!$AH$15,IF('Member Info'!H150&gt;'Member Info'!$AG$13,'Member Info'!$AH$14,IF('Member Info'!H150&gt;'Member Info'!$AG$12,'Member Info'!$AH$13,IF('Member Info'!H150&gt;'Member Info'!$AG$11,'Member Info'!$AH$12,IF('Member Info'!H150&gt;'Member Info'!$AG$10,'Member Info'!$AH$11,IF('Member Info'!H150&gt;'Member Info'!$AG$9,'Member Info'!$AH$10,IF('Member Info'!H150&gt;'Member Info'!$AG$8,'Member Info'!$AH$9,'Member Info'!$AH$8)))))))))))))</f>
        <v/>
      </c>
      <c r="H154" s="26"/>
      <c r="I154" s="26"/>
      <c r="J154" s="107" t="str">
        <f>IF(E154=0,"",IF('Member Info'!F150&gt;$S$1,CONCATENATE("Joined with practice on ", TEXT('Member Info'!F150, "DD/MM/YYYY")),IF('Member Info'!N150&lt;&gt;"",IF('Member Info'!N150&lt;$R$1,CONCATENATE("Left Scheme on ", TEXT('Member Info'!N150, "DD/MM/YYYY")),IF(ISERROR(G154),"Error Detected, No rate entered",IF(E154=0,"",IF(F154="","Error Detected, No Pensionable pay",IF(ISERROR(AB154)," Unknown Values entered.",IF(T154+U154&lt;1,"Acceptable",IF(R154+S154=200, "No Contributions Entered", IF(K154="","Error Detected, Choose reason&gt;",IF(X154="1",IF(T154=1,"Please Enter Deemed Pensionable Pay","Add Any Relevant Details Above"),"Please Give Details Above"))))))))),IF(ISERROR(G154),"Error Detected, No rate entered",IF(E154=0,"",IF(F154="","Error Detected, No Pensionable pay",IF(ISERROR(AB154)," Unknown Values entered.",IF(T154+U154&lt;1,"Acceptable",IF(R154+S154=200, "No Contributions Entered", IF(K154="","Error Detected, Choose reason&gt;",IF(X154="1",IF(T154=1,"Please Enter Deemed Pensionable Pay","Add relevant Details Above"),"Please give details Above")))))))))))</f>
        <v/>
      </c>
      <c r="K154" s="263"/>
      <c r="L154" s="93"/>
      <c r="M154" s="93" t="str">
        <f t="shared" si="24"/>
        <v/>
      </c>
      <c r="N154" s="96">
        <f t="shared" si="23"/>
        <v>0</v>
      </c>
      <c r="O154" s="96">
        <f t="shared" si="23"/>
        <v>0</v>
      </c>
      <c r="P154" s="220">
        <f>(ROUND((F154/100*'Member Info'!$W$2), 2))</f>
        <v>0</v>
      </c>
      <c r="Q154" s="220" t="e">
        <f t="shared" si="25"/>
        <v>#VALUE!</v>
      </c>
      <c r="R154" s="220" t="str">
        <f t="shared" si="26"/>
        <v/>
      </c>
      <c r="S154" s="229" t="str">
        <f t="shared" si="27"/>
        <v/>
      </c>
      <c r="T154" s="230" t="str">
        <f t="shared" si="28"/>
        <v/>
      </c>
      <c r="U154" s="230" t="str">
        <f t="shared" si="29"/>
        <v/>
      </c>
      <c r="V154" s="224">
        <f t="shared" si="30"/>
        <v>0</v>
      </c>
      <c r="W154" s="112">
        <f t="shared" si="31"/>
        <v>0</v>
      </c>
      <c r="X154" s="237" t="str">
        <f t="shared" si="19"/>
        <v/>
      </c>
      <c r="Y154" s="242" t="b">
        <f t="shared" si="20"/>
        <v>0</v>
      </c>
      <c r="Z154" s="237">
        <f t="shared" si="32"/>
        <v>0</v>
      </c>
      <c r="AA154" s="237">
        <f>IF('Member Info'!N150="",1,"")</f>
        <v>1</v>
      </c>
      <c r="AB154" s="245" t="e">
        <f t="shared" si="33"/>
        <v>#VALUE!</v>
      </c>
      <c r="AC154" s="132" t="str">
        <f t="shared" si="21"/>
        <v/>
      </c>
      <c r="AD154" s="126">
        <f t="shared" si="22"/>
        <v>1</v>
      </c>
      <c r="AE154" s="126" t="str">
        <f>IF('Member Info'!N150&lt;&gt;"",IF('Member Info'!N150&lt;=$R$1,1,0),"")</f>
        <v/>
      </c>
      <c r="AG154" s="126" t="b">
        <f t="shared" si="34"/>
        <v>0</v>
      </c>
      <c r="AH154" s="126">
        <f t="shared" si="35"/>
        <v>0</v>
      </c>
      <c r="AJ154" s="126">
        <f t="shared" si="36"/>
        <v>0</v>
      </c>
      <c r="AK154" s="126">
        <f>IF('Member Info'!F150&gt;$R$1,1,0)</f>
        <v>0</v>
      </c>
      <c r="AL154" s="126" t="b">
        <f>IF(ISERROR(R154),ERROR.TYPE(#REF!)=ERROR.TYPE(R154),FALSE)</f>
        <v>0</v>
      </c>
      <c r="AM154" s="126" t="b">
        <f>IF(ISERROR(S154),ERROR.TYPE(#REF!)=ERROR.TYPE(S154),FALSE)</f>
        <v>0</v>
      </c>
      <c r="AN154" s="126">
        <f>IF(OR('Member Info'!F150&gt;=$S$1,'Member Info'!N150&gt;=$R$1),1,0)</f>
        <v>0</v>
      </c>
    </row>
    <row r="155" spans="1:40" x14ac:dyDescent="0.25">
      <c r="A155" s="4">
        <v>123</v>
      </c>
      <c r="B155" s="166">
        <f>'Member Info'!D151</f>
        <v>0</v>
      </c>
      <c r="C155" s="166">
        <f>'Member Info'!E151</f>
        <v>0</v>
      </c>
      <c r="D155" s="166" t="str">
        <f>'Member Info'!G151</f>
        <v/>
      </c>
      <c r="E155" s="167">
        <f>'Member Info'!B151</f>
        <v>0</v>
      </c>
      <c r="F155" s="244"/>
      <c r="G155" s="168" t="str">
        <f>IF(E155=0,"",
IF('Member Info'!$AM$19&lt;=$R$1,
SUMPRODUCT('Member Info'!L151+IF('Member Info'!H151&gt;'Member Info'!$AJ$12,'Member Info'!$AK$13,IF('Member Info'!H151&gt;'Member Info'!$AJ$11,'Member Info'!$AK$12,IF('Member Info'!H151&gt;'Member Info'!$AJ$10,'Member Info'!$AK$11,IF('Member Info'!H151&gt;'Member Info'!$AJ$9,'Member Info'!$AK$10,IF('Member Info'!H151&gt;'Member Info'!$AJ$8,'Member Info'!$AK$9,'Member Info'!$AK$8)))))),
SUMPRODUCT('Member Info'!L151+IF('Member Info'!H151&gt;'Member Info'!$AG$17,'Member Info'!$AH$18,IF('Member Info'!H151&gt;'Member Info'!$AG$16,'Member Info'!$AH$17,IF('Member Info'!H151&gt;'Member Info'!$AG$15,'Member Info'!$AH$16,IF('Member Info'!H151&gt;'Member Info'!$AG$14,'Member Info'!$AH$15,IF('Member Info'!H151&gt;'Member Info'!$AG$13,'Member Info'!$AH$14,IF('Member Info'!H151&gt;'Member Info'!$AG$12,'Member Info'!$AH$13,IF('Member Info'!H151&gt;'Member Info'!$AG$11,'Member Info'!$AH$12,IF('Member Info'!H151&gt;'Member Info'!$AG$10,'Member Info'!$AH$11,IF('Member Info'!H151&gt;'Member Info'!$AG$9,'Member Info'!$AH$10,IF('Member Info'!H151&gt;'Member Info'!$AG$8,'Member Info'!$AH$9,'Member Info'!$AH$8)))))))))))))</f>
        <v/>
      </c>
      <c r="H155" s="26"/>
      <c r="I155" s="26"/>
      <c r="J155" s="107" t="str">
        <f>IF(E155=0,"",IF('Member Info'!F151&gt;$S$1,CONCATENATE("Joined with practice on ", TEXT('Member Info'!F151, "DD/MM/YYYY")),IF('Member Info'!N151&lt;&gt;"",IF('Member Info'!N151&lt;$R$1,CONCATENATE("Left Scheme on ", TEXT('Member Info'!N151, "DD/MM/YYYY")),IF(ISERROR(G155),"Error Detected, No rate entered",IF(E155=0,"",IF(F155="","Error Detected, No Pensionable pay",IF(ISERROR(AB155)," Unknown Values entered.",IF(T155+U155&lt;1,"Acceptable",IF(R155+S155=200, "No Contributions Entered", IF(K155="","Error Detected, Choose reason&gt;",IF(X155="1",IF(T155=1,"Please Enter Deemed Pensionable Pay","Add Any Relevant Details Above"),"Please Give Details Above"))))))))),IF(ISERROR(G155),"Error Detected, No rate entered",IF(E155=0,"",IF(F155="","Error Detected, No Pensionable pay",IF(ISERROR(AB155)," Unknown Values entered.",IF(T155+U155&lt;1,"Acceptable",IF(R155+S155=200, "No Contributions Entered", IF(K155="","Error Detected, Choose reason&gt;",IF(X155="1",IF(T155=1,"Please Enter Deemed Pensionable Pay","Add relevant Details Above"),"Please give details Above")))))))))))</f>
        <v/>
      </c>
      <c r="K155" s="263"/>
      <c r="L155" s="93"/>
      <c r="M155" s="93" t="str">
        <f t="shared" si="24"/>
        <v/>
      </c>
      <c r="N155" s="96">
        <f t="shared" si="23"/>
        <v>0</v>
      </c>
      <c r="O155" s="96">
        <f t="shared" si="23"/>
        <v>0</v>
      </c>
      <c r="P155" s="220">
        <f>(ROUND((F155/100*'Member Info'!$W$2), 2))</f>
        <v>0</v>
      </c>
      <c r="Q155" s="220" t="e">
        <f t="shared" si="25"/>
        <v>#VALUE!</v>
      </c>
      <c r="R155" s="220" t="str">
        <f t="shared" si="26"/>
        <v/>
      </c>
      <c r="S155" s="229" t="str">
        <f t="shared" si="27"/>
        <v/>
      </c>
      <c r="T155" s="230" t="str">
        <f t="shared" si="28"/>
        <v/>
      </c>
      <c r="U155" s="230" t="str">
        <f t="shared" si="29"/>
        <v/>
      </c>
      <c r="V155" s="224">
        <f t="shared" si="30"/>
        <v>0</v>
      </c>
      <c r="W155" s="112">
        <f t="shared" si="31"/>
        <v>0</v>
      </c>
      <c r="X155" s="237" t="str">
        <f t="shared" si="19"/>
        <v/>
      </c>
      <c r="Y155" s="242" t="b">
        <f t="shared" si="20"/>
        <v>0</v>
      </c>
      <c r="Z155" s="237">
        <f t="shared" si="32"/>
        <v>0</v>
      </c>
      <c r="AA155" s="237">
        <f>IF('Member Info'!N151="",1,"")</f>
        <v>1</v>
      </c>
      <c r="AB155" s="245" t="e">
        <f t="shared" si="33"/>
        <v>#VALUE!</v>
      </c>
      <c r="AC155" s="132" t="str">
        <f t="shared" si="21"/>
        <v/>
      </c>
      <c r="AD155" s="126">
        <f t="shared" si="22"/>
        <v>1</v>
      </c>
      <c r="AE155" s="126" t="str">
        <f>IF('Member Info'!N151&lt;&gt;"",IF('Member Info'!N151&lt;=$R$1,1,0),"")</f>
        <v/>
      </c>
      <c r="AG155" s="126" t="b">
        <f t="shared" si="34"/>
        <v>0</v>
      </c>
      <c r="AH155" s="126">
        <f t="shared" si="35"/>
        <v>0</v>
      </c>
      <c r="AJ155" s="126">
        <f t="shared" si="36"/>
        <v>0</v>
      </c>
      <c r="AK155" s="126">
        <f>IF('Member Info'!F151&gt;$R$1,1,0)</f>
        <v>0</v>
      </c>
      <c r="AL155" s="126" t="b">
        <f>IF(ISERROR(R155),ERROR.TYPE(#REF!)=ERROR.TYPE(R155),FALSE)</f>
        <v>0</v>
      </c>
      <c r="AM155" s="126" t="b">
        <f>IF(ISERROR(S155),ERROR.TYPE(#REF!)=ERROR.TYPE(S155),FALSE)</f>
        <v>0</v>
      </c>
      <c r="AN155" s="126">
        <f>IF(OR('Member Info'!F151&gt;=$S$1,'Member Info'!N151&gt;=$R$1),1,0)</f>
        <v>0</v>
      </c>
    </row>
    <row r="156" spans="1:40" x14ac:dyDescent="0.25">
      <c r="A156" s="4">
        <v>124</v>
      </c>
      <c r="B156" s="166">
        <f>'Member Info'!D152</f>
        <v>0</v>
      </c>
      <c r="C156" s="166">
        <f>'Member Info'!E152</f>
        <v>0</v>
      </c>
      <c r="D156" s="166" t="str">
        <f>'Member Info'!G152</f>
        <v/>
      </c>
      <c r="E156" s="167">
        <f>'Member Info'!B152</f>
        <v>0</v>
      </c>
      <c r="F156" s="244"/>
      <c r="G156" s="168" t="str">
        <f>IF(E156=0,"",
IF('Member Info'!$AM$19&lt;=$R$1,
SUMPRODUCT('Member Info'!L152+IF('Member Info'!H152&gt;'Member Info'!$AJ$12,'Member Info'!$AK$13,IF('Member Info'!H152&gt;'Member Info'!$AJ$11,'Member Info'!$AK$12,IF('Member Info'!H152&gt;'Member Info'!$AJ$10,'Member Info'!$AK$11,IF('Member Info'!H152&gt;'Member Info'!$AJ$9,'Member Info'!$AK$10,IF('Member Info'!H152&gt;'Member Info'!$AJ$8,'Member Info'!$AK$9,'Member Info'!$AK$8)))))),
SUMPRODUCT('Member Info'!L152+IF('Member Info'!H152&gt;'Member Info'!$AG$17,'Member Info'!$AH$18,IF('Member Info'!H152&gt;'Member Info'!$AG$16,'Member Info'!$AH$17,IF('Member Info'!H152&gt;'Member Info'!$AG$15,'Member Info'!$AH$16,IF('Member Info'!H152&gt;'Member Info'!$AG$14,'Member Info'!$AH$15,IF('Member Info'!H152&gt;'Member Info'!$AG$13,'Member Info'!$AH$14,IF('Member Info'!H152&gt;'Member Info'!$AG$12,'Member Info'!$AH$13,IF('Member Info'!H152&gt;'Member Info'!$AG$11,'Member Info'!$AH$12,IF('Member Info'!H152&gt;'Member Info'!$AG$10,'Member Info'!$AH$11,IF('Member Info'!H152&gt;'Member Info'!$AG$9,'Member Info'!$AH$10,IF('Member Info'!H152&gt;'Member Info'!$AG$8,'Member Info'!$AH$9,'Member Info'!$AH$8)))))))))))))</f>
        <v/>
      </c>
      <c r="H156" s="26"/>
      <c r="I156" s="26"/>
      <c r="J156" s="107" t="str">
        <f>IF(E156=0,"",IF('Member Info'!F152&gt;$S$1,CONCATENATE("Joined with practice on ", TEXT('Member Info'!F152, "DD/MM/YYYY")),IF('Member Info'!N152&lt;&gt;"",IF('Member Info'!N152&lt;$R$1,CONCATENATE("Left Scheme on ", TEXT('Member Info'!N152, "DD/MM/YYYY")),IF(ISERROR(G156),"Error Detected, No rate entered",IF(E156=0,"",IF(F156="","Error Detected, No Pensionable pay",IF(ISERROR(AB156)," Unknown Values entered.",IF(T156+U156&lt;1,"Acceptable",IF(R156+S156=200, "No Contributions Entered", IF(K156="","Error Detected, Choose reason&gt;",IF(X156="1",IF(T156=1,"Please Enter Deemed Pensionable Pay","Add Any Relevant Details Above"),"Please Give Details Above"))))))))),IF(ISERROR(G156),"Error Detected, No rate entered",IF(E156=0,"",IF(F156="","Error Detected, No Pensionable pay",IF(ISERROR(AB156)," Unknown Values entered.",IF(T156+U156&lt;1,"Acceptable",IF(R156+S156=200, "No Contributions Entered", IF(K156="","Error Detected, Choose reason&gt;",IF(X156="1",IF(T156=1,"Please Enter Deemed Pensionable Pay","Add relevant Details Above"),"Please give details Above")))))))))))</f>
        <v/>
      </c>
      <c r="K156" s="263"/>
      <c r="L156" s="93"/>
      <c r="M156" s="93" t="str">
        <f t="shared" si="24"/>
        <v/>
      </c>
      <c r="N156" s="96">
        <f t="shared" si="23"/>
        <v>0</v>
      </c>
      <c r="O156" s="96">
        <f t="shared" si="23"/>
        <v>0</v>
      </c>
      <c r="P156" s="220">
        <f>(ROUND((F156/100*'Member Info'!$W$2), 2))</f>
        <v>0</v>
      </c>
      <c r="Q156" s="220" t="e">
        <f t="shared" si="25"/>
        <v>#VALUE!</v>
      </c>
      <c r="R156" s="220" t="str">
        <f t="shared" si="26"/>
        <v/>
      </c>
      <c r="S156" s="229" t="str">
        <f t="shared" si="27"/>
        <v/>
      </c>
      <c r="T156" s="230" t="str">
        <f t="shared" si="28"/>
        <v/>
      </c>
      <c r="U156" s="230" t="str">
        <f t="shared" si="29"/>
        <v/>
      </c>
      <c r="V156" s="224">
        <f t="shared" si="30"/>
        <v>0</v>
      </c>
      <c r="W156" s="112">
        <f t="shared" si="31"/>
        <v>0</v>
      </c>
      <c r="X156" s="237" t="str">
        <f t="shared" si="19"/>
        <v/>
      </c>
      <c r="Y156" s="242" t="b">
        <f t="shared" si="20"/>
        <v>0</v>
      </c>
      <c r="Z156" s="237">
        <f t="shared" si="32"/>
        <v>0</v>
      </c>
      <c r="AA156" s="237">
        <f>IF('Member Info'!N152="",1,"")</f>
        <v>1</v>
      </c>
      <c r="AB156" s="245" t="e">
        <f t="shared" si="33"/>
        <v>#VALUE!</v>
      </c>
      <c r="AC156" s="132" t="str">
        <f t="shared" si="21"/>
        <v/>
      </c>
      <c r="AD156" s="126">
        <f t="shared" si="22"/>
        <v>1</v>
      </c>
      <c r="AE156" s="126" t="str">
        <f>IF('Member Info'!N152&lt;&gt;"",IF('Member Info'!N152&lt;=$R$1,1,0),"")</f>
        <v/>
      </c>
      <c r="AG156" s="126" t="b">
        <f t="shared" si="34"/>
        <v>0</v>
      </c>
      <c r="AH156" s="126">
        <f t="shared" si="35"/>
        <v>0</v>
      </c>
      <c r="AJ156" s="126">
        <f t="shared" si="36"/>
        <v>0</v>
      </c>
      <c r="AK156" s="126">
        <f>IF('Member Info'!F152&gt;$R$1,1,0)</f>
        <v>0</v>
      </c>
      <c r="AL156" s="126" t="b">
        <f>IF(ISERROR(R156),ERROR.TYPE(#REF!)=ERROR.TYPE(R156),FALSE)</f>
        <v>0</v>
      </c>
      <c r="AM156" s="126" t="b">
        <f>IF(ISERROR(S156),ERROR.TYPE(#REF!)=ERROR.TYPE(S156),FALSE)</f>
        <v>0</v>
      </c>
      <c r="AN156" s="126">
        <f>IF(OR('Member Info'!F152&gt;=$S$1,'Member Info'!N152&gt;=$R$1),1,0)</f>
        <v>0</v>
      </c>
    </row>
    <row r="157" spans="1:40" x14ac:dyDescent="0.25">
      <c r="A157" s="4">
        <v>125</v>
      </c>
      <c r="B157" s="166">
        <f>'Member Info'!D153</f>
        <v>0</v>
      </c>
      <c r="C157" s="166">
        <f>'Member Info'!E153</f>
        <v>0</v>
      </c>
      <c r="D157" s="166" t="str">
        <f>'Member Info'!G153</f>
        <v/>
      </c>
      <c r="E157" s="167">
        <f>'Member Info'!B153</f>
        <v>0</v>
      </c>
      <c r="F157" s="244"/>
      <c r="G157" s="168" t="str">
        <f>IF(E157=0,"",
IF('Member Info'!$AM$19&lt;=$R$1,
SUMPRODUCT('Member Info'!L153+IF('Member Info'!H153&gt;'Member Info'!$AJ$12,'Member Info'!$AK$13,IF('Member Info'!H153&gt;'Member Info'!$AJ$11,'Member Info'!$AK$12,IF('Member Info'!H153&gt;'Member Info'!$AJ$10,'Member Info'!$AK$11,IF('Member Info'!H153&gt;'Member Info'!$AJ$9,'Member Info'!$AK$10,IF('Member Info'!H153&gt;'Member Info'!$AJ$8,'Member Info'!$AK$9,'Member Info'!$AK$8)))))),
SUMPRODUCT('Member Info'!L153+IF('Member Info'!H153&gt;'Member Info'!$AG$17,'Member Info'!$AH$18,IF('Member Info'!H153&gt;'Member Info'!$AG$16,'Member Info'!$AH$17,IF('Member Info'!H153&gt;'Member Info'!$AG$15,'Member Info'!$AH$16,IF('Member Info'!H153&gt;'Member Info'!$AG$14,'Member Info'!$AH$15,IF('Member Info'!H153&gt;'Member Info'!$AG$13,'Member Info'!$AH$14,IF('Member Info'!H153&gt;'Member Info'!$AG$12,'Member Info'!$AH$13,IF('Member Info'!H153&gt;'Member Info'!$AG$11,'Member Info'!$AH$12,IF('Member Info'!H153&gt;'Member Info'!$AG$10,'Member Info'!$AH$11,IF('Member Info'!H153&gt;'Member Info'!$AG$9,'Member Info'!$AH$10,IF('Member Info'!H153&gt;'Member Info'!$AG$8,'Member Info'!$AH$9,'Member Info'!$AH$8)))))))))))))</f>
        <v/>
      </c>
      <c r="H157" s="26"/>
      <c r="I157" s="26"/>
      <c r="J157" s="107" t="str">
        <f>IF(E157=0,"",IF('Member Info'!F153&gt;$S$1,CONCATENATE("Joined with practice on ", TEXT('Member Info'!F153, "DD/MM/YYYY")),IF('Member Info'!N153&lt;&gt;"",IF('Member Info'!N153&lt;$R$1,CONCATENATE("Left Scheme on ", TEXT('Member Info'!N153, "DD/MM/YYYY")),IF(ISERROR(G157),"Error Detected, No rate entered",IF(E157=0,"",IF(F157="","Error Detected, No Pensionable pay",IF(ISERROR(AB157)," Unknown Values entered.",IF(T157+U157&lt;1,"Acceptable",IF(R157+S157=200, "No Contributions Entered", IF(K157="","Error Detected, Choose reason&gt;",IF(X157="1",IF(T157=1,"Please Enter Deemed Pensionable Pay","Add Any Relevant Details Above"),"Please Give Details Above"))))))))),IF(ISERROR(G157),"Error Detected, No rate entered",IF(E157=0,"",IF(F157="","Error Detected, No Pensionable pay",IF(ISERROR(AB157)," Unknown Values entered.",IF(T157+U157&lt;1,"Acceptable",IF(R157+S157=200, "No Contributions Entered", IF(K157="","Error Detected, Choose reason&gt;",IF(X157="1",IF(T157=1,"Please Enter Deemed Pensionable Pay","Add relevant Details Above"),"Please give details Above")))))))))))</f>
        <v/>
      </c>
      <c r="K157" s="263"/>
      <c r="L157" s="93"/>
      <c r="M157" s="93" t="str">
        <f t="shared" si="24"/>
        <v/>
      </c>
      <c r="N157" s="96">
        <f t="shared" si="23"/>
        <v>0</v>
      </c>
      <c r="O157" s="96">
        <f t="shared" si="23"/>
        <v>0</v>
      </c>
      <c r="P157" s="220">
        <f>(ROUND((F157/100*'Member Info'!$W$2), 2))</f>
        <v>0</v>
      </c>
      <c r="Q157" s="220" t="e">
        <f t="shared" si="25"/>
        <v>#VALUE!</v>
      </c>
      <c r="R157" s="220" t="str">
        <f t="shared" si="26"/>
        <v/>
      </c>
      <c r="S157" s="229" t="str">
        <f t="shared" si="27"/>
        <v/>
      </c>
      <c r="T157" s="230" t="str">
        <f t="shared" si="28"/>
        <v/>
      </c>
      <c r="U157" s="230" t="str">
        <f t="shared" si="29"/>
        <v/>
      </c>
      <c r="V157" s="224">
        <f t="shared" si="30"/>
        <v>0</v>
      </c>
      <c r="W157" s="112">
        <f t="shared" si="31"/>
        <v>0</v>
      </c>
      <c r="X157" s="237" t="str">
        <f t="shared" si="19"/>
        <v/>
      </c>
      <c r="Y157" s="242" t="b">
        <f t="shared" si="20"/>
        <v>0</v>
      </c>
      <c r="Z157" s="237">
        <f t="shared" si="32"/>
        <v>0</v>
      </c>
      <c r="AA157" s="237">
        <f>IF('Member Info'!N153="",1,"")</f>
        <v>1</v>
      </c>
      <c r="AB157" s="245" t="e">
        <f t="shared" si="33"/>
        <v>#VALUE!</v>
      </c>
      <c r="AC157" s="132" t="str">
        <f t="shared" si="21"/>
        <v/>
      </c>
      <c r="AD157" s="126">
        <f t="shared" si="22"/>
        <v>1</v>
      </c>
      <c r="AE157" s="126" t="str">
        <f>IF('Member Info'!N153&lt;&gt;"",IF('Member Info'!N153&lt;=$R$1,1,0),"")</f>
        <v/>
      </c>
      <c r="AG157" s="126" t="b">
        <f t="shared" si="34"/>
        <v>0</v>
      </c>
      <c r="AH157" s="126">
        <f t="shared" si="35"/>
        <v>0</v>
      </c>
      <c r="AJ157" s="126">
        <f t="shared" si="36"/>
        <v>0</v>
      </c>
      <c r="AK157" s="126">
        <f>IF('Member Info'!F153&gt;$R$1,1,0)</f>
        <v>0</v>
      </c>
      <c r="AL157" s="126" t="b">
        <f>IF(ISERROR(R157),ERROR.TYPE(#REF!)=ERROR.TYPE(R157),FALSE)</f>
        <v>0</v>
      </c>
      <c r="AM157" s="126" t="b">
        <f>IF(ISERROR(S157),ERROR.TYPE(#REF!)=ERROR.TYPE(S157),FALSE)</f>
        <v>0</v>
      </c>
      <c r="AN157" s="126">
        <f>IF(OR('Member Info'!F153&gt;=$S$1,'Member Info'!N153&gt;=$R$1),1,0)</f>
        <v>0</v>
      </c>
    </row>
    <row r="158" spans="1:40" x14ac:dyDescent="0.25">
      <c r="A158" s="4">
        <v>126</v>
      </c>
      <c r="B158" s="166">
        <f>'Member Info'!D154</f>
        <v>0</v>
      </c>
      <c r="C158" s="166">
        <f>'Member Info'!E154</f>
        <v>0</v>
      </c>
      <c r="D158" s="166" t="str">
        <f>'Member Info'!G154</f>
        <v/>
      </c>
      <c r="E158" s="167">
        <f>'Member Info'!B154</f>
        <v>0</v>
      </c>
      <c r="F158" s="244"/>
      <c r="G158" s="168" t="str">
        <f>IF(E158=0,"",
IF('Member Info'!$AM$19&lt;=$R$1,
SUMPRODUCT('Member Info'!L154+IF('Member Info'!H154&gt;'Member Info'!$AJ$12,'Member Info'!$AK$13,IF('Member Info'!H154&gt;'Member Info'!$AJ$11,'Member Info'!$AK$12,IF('Member Info'!H154&gt;'Member Info'!$AJ$10,'Member Info'!$AK$11,IF('Member Info'!H154&gt;'Member Info'!$AJ$9,'Member Info'!$AK$10,IF('Member Info'!H154&gt;'Member Info'!$AJ$8,'Member Info'!$AK$9,'Member Info'!$AK$8)))))),
SUMPRODUCT('Member Info'!L154+IF('Member Info'!H154&gt;'Member Info'!$AG$17,'Member Info'!$AH$18,IF('Member Info'!H154&gt;'Member Info'!$AG$16,'Member Info'!$AH$17,IF('Member Info'!H154&gt;'Member Info'!$AG$15,'Member Info'!$AH$16,IF('Member Info'!H154&gt;'Member Info'!$AG$14,'Member Info'!$AH$15,IF('Member Info'!H154&gt;'Member Info'!$AG$13,'Member Info'!$AH$14,IF('Member Info'!H154&gt;'Member Info'!$AG$12,'Member Info'!$AH$13,IF('Member Info'!H154&gt;'Member Info'!$AG$11,'Member Info'!$AH$12,IF('Member Info'!H154&gt;'Member Info'!$AG$10,'Member Info'!$AH$11,IF('Member Info'!H154&gt;'Member Info'!$AG$9,'Member Info'!$AH$10,IF('Member Info'!H154&gt;'Member Info'!$AG$8,'Member Info'!$AH$9,'Member Info'!$AH$8)))))))))))))</f>
        <v/>
      </c>
      <c r="H158" s="26"/>
      <c r="I158" s="26"/>
      <c r="J158" s="107" t="str">
        <f>IF(E158=0,"",IF('Member Info'!F154&gt;$S$1,CONCATENATE("Joined with practice on ", TEXT('Member Info'!F154, "DD/MM/YYYY")),IF('Member Info'!N154&lt;&gt;"",IF('Member Info'!N154&lt;$R$1,CONCATENATE("Left Scheme on ", TEXT('Member Info'!N154, "DD/MM/YYYY")),IF(ISERROR(G158),"Error Detected, No rate entered",IF(E158=0,"",IF(F158="","Error Detected, No Pensionable pay",IF(ISERROR(AB158)," Unknown Values entered.",IF(T158+U158&lt;1,"Acceptable",IF(R158+S158=200, "No Contributions Entered", IF(K158="","Error Detected, Choose reason&gt;",IF(X158="1",IF(T158=1,"Please Enter Deemed Pensionable Pay","Add Any Relevant Details Above"),"Please Give Details Above"))))))))),IF(ISERROR(G158),"Error Detected, No rate entered",IF(E158=0,"",IF(F158="","Error Detected, No Pensionable pay",IF(ISERROR(AB158)," Unknown Values entered.",IF(T158+U158&lt;1,"Acceptable",IF(R158+S158=200, "No Contributions Entered", IF(K158="","Error Detected, Choose reason&gt;",IF(X158="1",IF(T158=1,"Please Enter Deemed Pensionable Pay","Add relevant Details Above"),"Please give details Above")))))))))))</f>
        <v/>
      </c>
      <c r="K158" s="263"/>
      <c r="L158" s="93"/>
      <c r="M158" s="93" t="str">
        <f t="shared" si="24"/>
        <v/>
      </c>
      <c r="N158" s="96">
        <f t="shared" si="23"/>
        <v>0</v>
      </c>
      <c r="O158" s="96">
        <f t="shared" si="23"/>
        <v>0</v>
      </c>
      <c r="P158" s="220">
        <f>(ROUND((F158/100*'Member Info'!$W$2), 2))</f>
        <v>0</v>
      </c>
      <c r="Q158" s="220" t="e">
        <f t="shared" si="25"/>
        <v>#VALUE!</v>
      </c>
      <c r="R158" s="220" t="str">
        <f t="shared" si="26"/>
        <v/>
      </c>
      <c r="S158" s="229" t="str">
        <f t="shared" si="27"/>
        <v/>
      </c>
      <c r="T158" s="230" t="str">
        <f t="shared" si="28"/>
        <v/>
      </c>
      <c r="U158" s="230" t="str">
        <f t="shared" si="29"/>
        <v/>
      </c>
      <c r="V158" s="224">
        <f t="shared" si="30"/>
        <v>0</v>
      </c>
      <c r="W158" s="112">
        <f t="shared" si="31"/>
        <v>0</v>
      </c>
      <c r="X158" s="237" t="str">
        <f t="shared" si="19"/>
        <v/>
      </c>
      <c r="Y158" s="242" t="b">
        <f t="shared" si="20"/>
        <v>0</v>
      </c>
      <c r="Z158" s="237">
        <f t="shared" si="32"/>
        <v>0</v>
      </c>
      <c r="AA158" s="237">
        <f>IF('Member Info'!N154="",1,"")</f>
        <v>1</v>
      </c>
      <c r="AB158" s="245" t="e">
        <f t="shared" si="33"/>
        <v>#VALUE!</v>
      </c>
      <c r="AC158" s="132" t="str">
        <f t="shared" si="21"/>
        <v/>
      </c>
      <c r="AD158" s="126">
        <f t="shared" si="22"/>
        <v>1</v>
      </c>
      <c r="AE158" s="126" t="str">
        <f>IF('Member Info'!N154&lt;&gt;"",IF('Member Info'!N154&lt;=$R$1,1,0),"")</f>
        <v/>
      </c>
      <c r="AG158" s="126" t="b">
        <f t="shared" si="34"/>
        <v>0</v>
      </c>
      <c r="AH158" s="126">
        <f t="shared" si="35"/>
        <v>0</v>
      </c>
      <c r="AJ158" s="126">
        <f t="shared" si="36"/>
        <v>0</v>
      </c>
      <c r="AK158" s="126">
        <f>IF('Member Info'!F154&gt;$R$1,1,0)</f>
        <v>0</v>
      </c>
      <c r="AL158" s="126" t="b">
        <f>IF(ISERROR(R158),ERROR.TYPE(#REF!)=ERROR.TYPE(R158),FALSE)</f>
        <v>0</v>
      </c>
      <c r="AM158" s="126" t="b">
        <f>IF(ISERROR(S158),ERROR.TYPE(#REF!)=ERROR.TYPE(S158),FALSE)</f>
        <v>0</v>
      </c>
      <c r="AN158" s="126">
        <f>IF(OR('Member Info'!F154&gt;=$S$1,'Member Info'!N154&gt;=$R$1),1,0)</f>
        <v>0</v>
      </c>
    </row>
    <row r="159" spans="1:40" x14ac:dyDescent="0.25">
      <c r="A159" s="4">
        <v>127</v>
      </c>
      <c r="B159" s="166">
        <f>'Member Info'!D155</f>
        <v>0</v>
      </c>
      <c r="C159" s="166">
        <f>'Member Info'!E155</f>
        <v>0</v>
      </c>
      <c r="D159" s="166" t="str">
        <f>'Member Info'!G155</f>
        <v/>
      </c>
      <c r="E159" s="167">
        <f>'Member Info'!B155</f>
        <v>0</v>
      </c>
      <c r="F159" s="244"/>
      <c r="G159" s="168" t="str">
        <f>IF(E159=0,"",
IF('Member Info'!$AM$19&lt;=$R$1,
SUMPRODUCT('Member Info'!L155+IF('Member Info'!H155&gt;'Member Info'!$AJ$12,'Member Info'!$AK$13,IF('Member Info'!H155&gt;'Member Info'!$AJ$11,'Member Info'!$AK$12,IF('Member Info'!H155&gt;'Member Info'!$AJ$10,'Member Info'!$AK$11,IF('Member Info'!H155&gt;'Member Info'!$AJ$9,'Member Info'!$AK$10,IF('Member Info'!H155&gt;'Member Info'!$AJ$8,'Member Info'!$AK$9,'Member Info'!$AK$8)))))),
SUMPRODUCT('Member Info'!L155+IF('Member Info'!H155&gt;'Member Info'!$AG$17,'Member Info'!$AH$18,IF('Member Info'!H155&gt;'Member Info'!$AG$16,'Member Info'!$AH$17,IF('Member Info'!H155&gt;'Member Info'!$AG$15,'Member Info'!$AH$16,IF('Member Info'!H155&gt;'Member Info'!$AG$14,'Member Info'!$AH$15,IF('Member Info'!H155&gt;'Member Info'!$AG$13,'Member Info'!$AH$14,IF('Member Info'!H155&gt;'Member Info'!$AG$12,'Member Info'!$AH$13,IF('Member Info'!H155&gt;'Member Info'!$AG$11,'Member Info'!$AH$12,IF('Member Info'!H155&gt;'Member Info'!$AG$10,'Member Info'!$AH$11,IF('Member Info'!H155&gt;'Member Info'!$AG$9,'Member Info'!$AH$10,IF('Member Info'!H155&gt;'Member Info'!$AG$8,'Member Info'!$AH$9,'Member Info'!$AH$8)))))))))))))</f>
        <v/>
      </c>
      <c r="H159" s="26"/>
      <c r="I159" s="26"/>
      <c r="J159" s="107" t="str">
        <f>IF(E159=0,"",IF('Member Info'!F155&gt;$S$1,CONCATENATE("Joined with practice on ", TEXT('Member Info'!F155, "DD/MM/YYYY")),IF('Member Info'!N155&lt;&gt;"",IF('Member Info'!N155&lt;$R$1,CONCATENATE("Left Scheme on ", TEXT('Member Info'!N155, "DD/MM/YYYY")),IF(ISERROR(G159),"Error Detected, No rate entered",IF(E159=0,"",IF(F159="","Error Detected, No Pensionable pay",IF(ISERROR(AB159)," Unknown Values entered.",IF(T159+U159&lt;1,"Acceptable",IF(R159+S159=200, "No Contributions Entered", IF(K159="","Error Detected, Choose reason&gt;",IF(X159="1",IF(T159=1,"Please Enter Deemed Pensionable Pay","Add Any Relevant Details Above"),"Please Give Details Above"))))))))),IF(ISERROR(G159),"Error Detected, No rate entered",IF(E159=0,"",IF(F159="","Error Detected, No Pensionable pay",IF(ISERROR(AB159)," Unknown Values entered.",IF(T159+U159&lt;1,"Acceptable",IF(R159+S159=200, "No Contributions Entered", IF(K159="","Error Detected, Choose reason&gt;",IF(X159="1",IF(T159=1,"Please Enter Deemed Pensionable Pay","Add relevant Details Above"),"Please give details Above")))))))))))</f>
        <v/>
      </c>
      <c r="K159" s="263"/>
      <c r="L159" s="93"/>
      <c r="M159" s="93" t="str">
        <f t="shared" si="24"/>
        <v/>
      </c>
      <c r="N159" s="96">
        <f t="shared" si="23"/>
        <v>0</v>
      </c>
      <c r="O159" s="96">
        <f t="shared" si="23"/>
        <v>0</v>
      </c>
      <c r="P159" s="220">
        <f>(ROUND((F159/100*'Member Info'!$W$2), 2))</f>
        <v>0</v>
      </c>
      <c r="Q159" s="220" t="e">
        <f t="shared" si="25"/>
        <v>#VALUE!</v>
      </c>
      <c r="R159" s="220" t="str">
        <f t="shared" si="26"/>
        <v/>
      </c>
      <c r="S159" s="229" t="str">
        <f t="shared" si="27"/>
        <v/>
      </c>
      <c r="T159" s="230" t="str">
        <f t="shared" si="28"/>
        <v/>
      </c>
      <c r="U159" s="230" t="str">
        <f t="shared" si="29"/>
        <v/>
      </c>
      <c r="V159" s="224">
        <f t="shared" si="30"/>
        <v>0</v>
      </c>
      <c r="W159" s="112">
        <f t="shared" si="31"/>
        <v>0</v>
      </c>
      <c r="X159" s="237" t="str">
        <f t="shared" si="19"/>
        <v/>
      </c>
      <c r="Y159" s="242" t="b">
        <f t="shared" si="20"/>
        <v>0</v>
      </c>
      <c r="Z159" s="237">
        <f t="shared" si="32"/>
        <v>0</v>
      </c>
      <c r="AA159" s="237">
        <f>IF('Member Info'!N155="",1,"")</f>
        <v>1</v>
      </c>
      <c r="AB159" s="245" t="e">
        <f t="shared" si="33"/>
        <v>#VALUE!</v>
      </c>
      <c r="AC159" s="132" t="str">
        <f t="shared" si="21"/>
        <v/>
      </c>
      <c r="AD159" s="126">
        <f t="shared" si="22"/>
        <v>1</v>
      </c>
      <c r="AE159" s="126" t="str">
        <f>IF('Member Info'!N155&lt;&gt;"",IF('Member Info'!N155&lt;=$R$1,1,0),"")</f>
        <v/>
      </c>
      <c r="AG159" s="126" t="b">
        <f t="shared" si="34"/>
        <v>0</v>
      </c>
      <c r="AH159" s="126">
        <f t="shared" si="35"/>
        <v>0</v>
      </c>
      <c r="AJ159" s="126">
        <f t="shared" si="36"/>
        <v>0</v>
      </c>
      <c r="AK159" s="126">
        <f>IF('Member Info'!F155&gt;$R$1,1,0)</f>
        <v>0</v>
      </c>
      <c r="AL159" s="126" t="b">
        <f>IF(ISERROR(R159),ERROR.TYPE(#REF!)=ERROR.TYPE(R159),FALSE)</f>
        <v>0</v>
      </c>
      <c r="AM159" s="126" t="b">
        <f>IF(ISERROR(S159),ERROR.TYPE(#REF!)=ERROR.TYPE(S159),FALSE)</f>
        <v>0</v>
      </c>
      <c r="AN159" s="126">
        <f>IF(OR('Member Info'!F155&gt;=$S$1,'Member Info'!N155&gt;=$R$1),1,0)</f>
        <v>0</v>
      </c>
    </row>
    <row r="160" spans="1:40" x14ac:dyDescent="0.25">
      <c r="A160" s="4">
        <v>128</v>
      </c>
      <c r="B160" s="166">
        <f>'Member Info'!D156</f>
        <v>0</v>
      </c>
      <c r="C160" s="166">
        <f>'Member Info'!E156</f>
        <v>0</v>
      </c>
      <c r="D160" s="166" t="str">
        <f>'Member Info'!G156</f>
        <v/>
      </c>
      <c r="E160" s="167">
        <f>'Member Info'!B156</f>
        <v>0</v>
      </c>
      <c r="F160" s="244"/>
      <c r="G160" s="168" t="str">
        <f>IF(E160=0,"",
IF('Member Info'!$AM$19&lt;=$R$1,
SUMPRODUCT('Member Info'!L156+IF('Member Info'!H156&gt;'Member Info'!$AJ$12,'Member Info'!$AK$13,IF('Member Info'!H156&gt;'Member Info'!$AJ$11,'Member Info'!$AK$12,IF('Member Info'!H156&gt;'Member Info'!$AJ$10,'Member Info'!$AK$11,IF('Member Info'!H156&gt;'Member Info'!$AJ$9,'Member Info'!$AK$10,IF('Member Info'!H156&gt;'Member Info'!$AJ$8,'Member Info'!$AK$9,'Member Info'!$AK$8)))))),
SUMPRODUCT('Member Info'!L156+IF('Member Info'!H156&gt;'Member Info'!$AG$17,'Member Info'!$AH$18,IF('Member Info'!H156&gt;'Member Info'!$AG$16,'Member Info'!$AH$17,IF('Member Info'!H156&gt;'Member Info'!$AG$15,'Member Info'!$AH$16,IF('Member Info'!H156&gt;'Member Info'!$AG$14,'Member Info'!$AH$15,IF('Member Info'!H156&gt;'Member Info'!$AG$13,'Member Info'!$AH$14,IF('Member Info'!H156&gt;'Member Info'!$AG$12,'Member Info'!$AH$13,IF('Member Info'!H156&gt;'Member Info'!$AG$11,'Member Info'!$AH$12,IF('Member Info'!H156&gt;'Member Info'!$AG$10,'Member Info'!$AH$11,IF('Member Info'!H156&gt;'Member Info'!$AG$9,'Member Info'!$AH$10,IF('Member Info'!H156&gt;'Member Info'!$AG$8,'Member Info'!$AH$9,'Member Info'!$AH$8)))))))))))))</f>
        <v/>
      </c>
      <c r="H160" s="26"/>
      <c r="I160" s="26"/>
      <c r="J160" s="107" t="str">
        <f>IF(E160=0,"",IF('Member Info'!F156&gt;$S$1,CONCATENATE("Joined with practice on ", TEXT('Member Info'!F156, "DD/MM/YYYY")),IF('Member Info'!N156&lt;&gt;"",IF('Member Info'!N156&lt;$R$1,CONCATENATE("Left Scheme on ", TEXT('Member Info'!N156, "DD/MM/YYYY")),IF(ISERROR(G160),"Error Detected, No rate entered",IF(E160=0,"",IF(F160="","Error Detected, No Pensionable pay",IF(ISERROR(AB160)," Unknown Values entered.",IF(T160+U160&lt;1,"Acceptable",IF(R160+S160=200, "No Contributions Entered", IF(K160="","Error Detected, Choose reason&gt;",IF(X160="1",IF(T160=1,"Please Enter Deemed Pensionable Pay","Add Any Relevant Details Above"),"Please Give Details Above"))))))))),IF(ISERROR(G160),"Error Detected, No rate entered",IF(E160=0,"",IF(F160="","Error Detected, No Pensionable pay",IF(ISERROR(AB160)," Unknown Values entered.",IF(T160+U160&lt;1,"Acceptable",IF(R160+S160=200, "No Contributions Entered", IF(K160="","Error Detected, Choose reason&gt;",IF(X160="1",IF(T160=1,"Please Enter Deemed Pensionable Pay","Add relevant Details Above"),"Please give details Above")))))))))))</f>
        <v/>
      </c>
      <c r="K160" s="263"/>
      <c r="L160" s="93"/>
      <c r="M160" s="93" t="str">
        <f t="shared" si="24"/>
        <v/>
      </c>
      <c r="N160" s="96">
        <f t="shared" si="23"/>
        <v>0</v>
      </c>
      <c r="O160" s="96">
        <f t="shared" si="23"/>
        <v>0</v>
      </c>
      <c r="P160" s="220">
        <f>(ROUND((F160/100*'Member Info'!$W$2), 2))</f>
        <v>0</v>
      </c>
      <c r="Q160" s="220" t="e">
        <f t="shared" si="25"/>
        <v>#VALUE!</v>
      </c>
      <c r="R160" s="220" t="str">
        <f t="shared" si="26"/>
        <v/>
      </c>
      <c r="S160" s="229" t="str">
        <f t="shared" si="27"/>
        <v/>
      </c>
      <c r="T160" s="230" t="str">
        <f t="shared" si="28"/>
        <v/>
      </c>
      <c r="U160" s="230" t="str">
        <f t="shared" si="29"/>
        <v/>
      </c>
      <c r="V160" s="224">
        <f t="shared" si="30"/>
        <v>0</v>
      </c>
      <c r="W160" s="112">
        <f t="shared" si="31"/>
        <v>0</v>
      </c>
      <c r="X160" s="237" t="str">
        <f t="shared" si="19"/>
        <v/>
      </c>
      <c r="Y160" s="242" t="b">
        <f t="shared" si="20"/>
        <v>0</v>
      </c>
      <c r="Z160" s="237">
        <f t="shared" si="32"/>
        <v>0</v>
      </c>
      <c r="AA160" s="237">
        <f>IF('Member Info'!N156="",1,"")</f>
        <v>1</v>
      </c>
      <c r="AB160" s="245" t="e">
        <f t="shared" si="33"/>
        <v>#VALUE!</v>
      </c>
      <c r="AC160" s="132" t="str">
        <f t="shared" si="21"/>
        <v/>
      </c>
      <c r="AD160" s="126">
        <f t="shared" si="22"/>
        <v>1</v>
      </c>
      <c r="AE160" s="126" t="str">
        <f>IF('Member Info'!N156&lt;&gt;"",IF('Member Info'!N156&lt;=$R$1,1,0),"")</f>
        <v/>
      </c>
      <c r="AG160" s="126" t="b">
        <f t="shared" si="34"/>
        <v>0</v>
      </c>
      <c r="AH160" s="126">
        <f t="shared" si="35"/>
        <v>0</v>
      </c>
      <c r="AJ160" s="126">
        <f t="shared" si="36"/>
        <v>0</v>
      </c>
      <c r="AK160" s="126">
        <f>IF('Member Info'!F156&gt;$R$1,1,0)</f>
        <v>0</v>
      </c>
      <c r="AL160" s="126" t="b">
        <f>IF(ISERROR(R160),ERROR.TYPE(#REF!)=ERROR.TYPE(R160),FALSE)</f>
        <v>0</v>
      </c>
      <c r="AM160" s="126" t="b">
        <f>IF(ISERROR(S160),ERROR.TYPE(#REF!)=ERROR.TYPE(S160),FALSE)</f>
        <v>0</v>
      </c>
      <c r="AN160" s="126">
        <f>IF(OR('Member Info'!F156&gt;=$S$1,'Member Info'!N156&gt;=$R$1),1,0)</f>
        <v>0</v>
      </c>
    </row>
    <row r="161" spans="1:40" x14ac:dyDescent="0.25">
      <c r="A161" s="4">
        <v>129</v>
      </c>
      <c r="B161" s="166">
        <f>'Member Info'!D157</f>
        <v>0</v>
      </c>
      <c r="C161" s="166">
        <f>'Member Info'!E157</f>
        <v>0</v>
      </c>
      <c r="D161" s="166" t="str">
        <f>'Member Info'!G157</f>
        <v/>
      </c>
      <c r="E161" s="167">
        <f>'Member Info'!B157</f>
        <v>0</v>
      </c>
      <c r="F161" s="244"/>
      <c r="G161" s="168" t="str">
        <f>IF(E161=0,"",
IF('Member Info'!$AM$19&lt;=$R$1,
SUMPRODUCT('Member Info'!L157+IF('Member Info'!H157&gt;'Member Info'!$AJ$12,'Member Info'!$AK$13,IF('Member Info'!H157&gt;'Member Info'!$AJ$11,'Member Info'!$AK$12,IF('Member Info'!H157&gt;'Member Info'!$AJ$10,'Member Info'!$AK$11,IF('Member Info'!H157&gt;'Member Info'!$AJ$9,'Member Info'!$AK$10,IF('Member Info'!H157&gt;'Member Info'!$AJ$8,'Member Info'!$AK$9,'Member Info'!$AK$8)))))),
SUMPRODUCT('Member Info'!L157+IF('Member Info'!H157&gt;'Member Info'!$AG$17,'Member Info'!$AH$18,IF('Member Info'!H157&gt;'Member Info'!$AG$16,'Member Info'!$AH$17,IF('Member Info'!H157&gt;'Member Info'!$AG$15,'Member Info'!$AH$16,IF('Member Info'!H157&gt;'Member Info'!$AG$14,'Member Info'!$AH$15,IF('Member Info'!H157&gt;'Member Info'!$AG$13,'Member Info'!$AH$14,IF('Member Info'!H157&gt;'Member Info'!$AG$12,'Member Info'!$AH$13,IF('Member Info'!H157&gt;'Member Info'!$AG$11,'Member Info'!$AH$12,IF('Member Info'!H157&gt;'Member Info'!$AG$10,'Member Info'!$AH$11,IF('Member Info'!H157&gt;'Member Info'!$AG$9,'Member Info'!$AH$10,IF('Member Info'!H157&gt;'Member Info'!$AG$8,'Member Info'!$AH$9,'Member Info'!$AH$8)))))))))))))</f>
        <v/>
      </c>
      <c r="H161" s="26"/>
      <c r="I161" s="26"/>
      <c r="J161" s="107" t="str">
        <f>IF(E161=0,"",IF('Member Info'!F157&gt;$S$1,CONCATENATE("Joined with practice on ", TEXT('Member Info'!F157, "DD/MM/YYYY")),IF('Member Info'!N157&lt;&gt;"",IF('Member Info'!N157&lt;$R$1,CONCATENATE("Left Scheme on ", TEXT('Member Info'!N157, "DD/MM/YYYY")),IF(ISERROR(G161),"Error Detected, No rate entered",IF(E161=0,"",IF(F161="","Error Detected, No Pensionable pay",IF(ISERROR(AB161)," Unknown Values entered.",IF(T161+U161&lt;1,"Acceptable",IF(R161+S161=200, "No Contributions Entered", IF(K161="","Error Detected, Choose reason&gt;",IF(X161="1",IF(T161=1,"Please Enter Deemed Pensionable Pay","Add Any Relevant Details Above"),"Please Give Details Above"))))))))),IF(ISERROR(G161),"Error Detected, No rate entered",IF(E161=0,"",IF(F161="","Error Detected, No Pensionable pay",IF(ISERROR(AB161)," Unknown Values entered.",IF(T161+U161&lt;1,"Acceptable",IF(R161+S161=200, "No Contributions Entered", IF(K161="","Error Detected, Choose reason&gt;",IF(X161="1",IF(T161=1,"Please Enter Deemed Pensionable Pay","Add relevant Details Above"),"Please give details Above")))))))))))</f>
        <v/>
      </c>
      <c r="K161" s="263"/>
      <c r="L161" s="93"/>
      <c r="M161" s="93" t="str">
        <f t="shared" si="24"/>
        <v/>
      </c>
      <c r="N161" s="96">
        <f t="shared" si="23"/>
        <v>0</v>
      </c>
      <c r="O161" s="96">
        <f t="shared" si="23"/>
        <v>0</v>
      </c>
      <c r="P161" s="220">
        <f>(ROUND((F161/100*'Member Info'!$W$2), 2))</f>
        <v>0</v>
      </c>
      <c r="Q161" s="220" t="e">
        <f t="shared" si="25"/>
        <v>#VALUE!</v>
      </c>
      <c r="R161" s="220" t="str">
        <f t="shared" si="26"/>
        <v/>
      </c>
      <c r="S161" s="229" t="str">
        <f t="shared" si="27"/>
        <v/>
      </c>
      <c r="T161" s="230" t="str">
        <f t="shared" si="28"/>
        <v/>
      </c>
      <c r="U161" s="230" t="str">
        <f t="shared" si="29"/>
        <v/>
      </c>
      <c r="V161" s="224">
        <f t="shared" si="30"/>
        <v>0</v>
      </c>
      <c r="W161" s="112">
        <f t="shared" si="31"/>
        <v>0</v>
      </c>
      <c r="X161" s="237" t="str">
        <f t="shared" si="19"/>
        <v/>
      </c>
      <c r="Y161" s="242" t="b">
        <f t="shared" si="20"/>
        <v>0</v>
      </c>
      <c r="Z161" s="237">
        <f t="shared" si="32"/>
        <v>0</v>
      </c>
      <c r="AA161" s="237">
        <f>IF('Member Info'!N157="",1,"")</f>
        <v>1</v>
      </c>
      <c r="AB161" s="245" t="e">
        <f t="shared" si="33"/>
        <v>#VALUE!</v>
      </c>
      <c r="AC161" s="132" t="str">
        <f t="shared" si="21"/>
        <v/>
      </c>
      <c r="AD161" s="126">
        <f t="shared" si="22"/>
        <v>1</v>
      </c>
      <c r="AE161" s="126" t="str">
        <f>IF('Member Info'!N157&lt;&gt;"",IF('Member Info'!N157&lt;=$R$1,1,0),"")</f>
        <v/>
      </c>
      <c r="AG161" s="126" t="b">
        <f t="shared" si="34"/>
        <v>0</v>
      </c>
      <c r="AH161" s="126">
        <f t="shared" si="35"/>
        <v>0</v>
      </c>
      <c r="AJ161" s="126">
        <f t="shared" si="36"/>
        <v>0</v>
      </c>
      <c r="AK161" s="126">
        <f>IF('Member Info'!F157&gt;$R$1,1,0)</f>
        <v>0</v>
      </c>
      <c r="AL161" s="126" t="b">
        <f>IF(ISERROR(R161),ERROR.TYPE(#REF!)=ERROR.TYPE(R161),FALSE)</f>
        <v>0</v>
      </c>
      <c r="AM161" s="126" t="b">
        <f>IF(ISERROR(S161),ERROR.TYPE(#REF!)=ERROR.TYPE(S161),FALSE)</f>
        <v>0</v>
      </c>
      <c r="AN161" s="126">
        <f>IF(OR('Member Info'!F157&gt;=$S$1,'Member Info'!N157&gt;=$R$1),1,0)</f>
        <v>0</v>
      </c>
    </row>
    <row r="162" spans="1:40" x14ac:dyDescent="0.25">
      <c r="A162" s="4">
        <v>130</v>
      </c>
      <c r="B162" s="166">
        <f>'Member Info'!D158</f>
        <v>0</v>
      </c>
      <c r="C162" s="166">
        <f>'Member Info'!E158</f>
        <v>0</v>
      </c>
      <c r="D162" s="166" t="str">
        <f>'Member Info'!G158</f>
        <v/>
      </c>
      <c r="E162" s="167">
        <f>'Member Info'!B158</f>
        <v>0</v>
      </c>
      <c r="F162" s="244"/>
      <c r="G162" s="168" t="str">
        <f>IF(E162=0,"",
IF('Member Info'!$AM$19&lt;=$R$1,
SUMPRODUCT('Member Info'!L158+IF('Member Info'!H158&gt;'Member Info'!$AJ$12,'Member Info'!$AK$13,IF('Member Info'!H158&gt;'Member Info'!$AJ$11,'Member Info'!$AK$12,IF('Member Info'!H158&gt;'Member Info'!$AJ$10,'Member Info'!$AK$11,IF('Member Info'!H158&gt;'Member Info'!$AJ$9,'Member Info'!$AK$10,IF('Member Info'!H158&gt;'Member Info'!$AJ$8,'Member Info'!$AK$9,'Member Info'!$AK$8)))))),
SUMPRODUCT('Member Info'!L158+IF('Member Info'!H158&gt;'Member Info'!$AG$17,'Member Info'!$AH$18,IF('Member Info'!H158&gt;'Member Info'!$AG$16,'Member Info'!$AH$17,IF('Member Info'!H158&gt;'Member Info'!$AG$15,'Member Info'!$AH$16,IF('Member Info'!H158&gt;'Member Info'!$AG$14,'Member Info'!$AH$15,IF('Member Info'!H158&gt;'Member Info'!$AG$13,'Member Info'!$AH$14,IF('Member Info'!H158&gt;'Member Info'!$AG$12,'Member Info'!$AH$13,IF('Member Info'!H158&gt;'Member Info'!$AG$11,'Member Info'!$AH$12,IF('Member Info'!H158&gt;'Member Info'!$AG$10,'Member Info'!$AH$11,IF('Member Info'!H158&gt;'Member Info'!$AG$9,'Member Info'!$AH$10,IF('Member Info'!H158&gt;'Member Info'!$AG$8,'Member Info'!$AH$9,'Member Info'!$AH$8)))))))))))))</f>
        <v/>
      </c>
      <c r="H162" s="26"/>
      <c r="I162" s="26"/>
      <c r="J162" s="107" t="str">
        <f>IF(E162=0,"",IF('Member Info'!F158&gt;$S$1,CONCATENATE("Joined with practice on ", TEXT('Member Info'!F158, "DD/MM/YYYY")),IF('Member Info'!N158&lt;&gt;"",IF('Member Info'!N158&lt;$R$1,CONCATENATE("Left Scheme on ", TEXT('Member Info'!N158, "DD/MM/YYYY")),IF(ISERROR(G162),"Error Detected, No rate entered",IF(E162=0,"",IF(F162="","Error Detected, No Pensionable pay",IF(ISERROR(AB162)," Unknown Values entered.",IF(T162+U162&lt;1,"Acceptable",IF(R162+S162=200, "No Contributions Entered", IF(K162="","Error Detected, Choose reason&gt;",IF(X162="1",IF(T162=1,"Please Enter Deemed Pensionable Pay","Add Any Relevant Details Above"),"Please Give Details Above"))))))))),IF(ISERROR(G162),"Error Detected, No rate entered",IF(E162=0,"",IF(F162="","Error Detected, No Pensionable pay",IF(ISERROR(AB162)," Unknown Values entered.",IF(T162+U162&lt;1,"Acceptable",IF(R162+S162=200, "No Contributions Entered", IF(K162="","Error Detected, Choose reason&gt;",IF(X162="1",IF(T162=1,"Please Enter Deemed Pensionable Pay","Add relevant Details Above"),"Please give details Above")))))))))))</f>
        <v/>
      </c>
      <c r="K162" s="263"/>
      <c r="L162" s="93"/>
      <c r="M162" s="93" t="str">
        <f t="shared" si="24"/>
        <v/>
      </c>
      <c r="N162" s="96">
        <f t="shared" si="23"/>
        <v>0</v>
      </c>
      <c r="O162" s="96">
        <f t="shared" si="23"/>
        <v>0</v>
      </c>
      <c r="P162" s="220">
        <f>(ROUND((F162/100*'Member Info'!$W$2), 2))</f>
        <v>0</v>
      </c>
      <c r="Q162" s="220" t="e">
        <f t="shared" si="25"/>
        <v>#VALUE!</v>
      </c>
      <c r="R162" s="220" t="str">
        <f t="shared" si="26"/>
        <v/>
      </c>
      <c r="S162" s="229" t="str">
        <f t="shared" si="27"/>
        <v/>
      </c>
      <c r="T162" s="230" t="str">
        <f t="shared" si="28"/>
        <v/>
      </c>
      <c r="U162" s="230" t="str">
        <f t="shared" si="29"/>
        <v/>
      </c>
      <c r="V162" s="224">
        <f t="shared" si="30"/>
        <v>0</v>
      </c>
      <c r="W162" s="112">
        <f t="shared" si="31"/>
        <v>0</v>
      </c>
      <c r="X162" s="237" t="str">
        <f t="shared" ref="X162:X182" si="37">IF(K162="SMP/Occupational Maternity","1",IF(K162="SSP/Occupational Sick pay","1",""))</f>
        <v/>
      </c>
      <c r="Y162" s="242" t="b">
        <f t="shared" ref="Y162:Y182" si="38">IF(OR(AL162=TRUE,AM162=TRUE),TRUE,FALSE)</f>
        <v>0</v>
      </c>
      <c r="Z162" s="237">
        <f t="shared" si="32"/>
        <v>0</v>
      </c>
      <c r="AA162" s="237">
        <f>IF('Member Info'!N158="",1,"")</f>
        <v>1</v>
      </c>
      <c r="AB162" s="245" t="e">
        <f t="shared" si="33"/>
        <v>#VALUE!</v>
      </c>
      <c r="AC162" s="132" t="str">
        <f t="shared" ref="AC162:AC182" si="39">IF(AN162=1,"",IF(W162=1,"",IF(AE162=1,"",IF(E162=0,"",IF(Z162=1,"",IF(J162="acceptable","",IF(R162+S162="0","",R162+S162)))))))</f>
        <v/>
      </c>
      <c r="AD162" s="126">
        <f t="shared" ref="AD162:AD182" si="40">SUM(Z162+AA162)</f>
        <v>1</v>
      </c>
      <c r="AE162" s="126" t="str">
        <f>IF('Member Info'!N158&lt;&gt;"",IF('Member Info'!N158&lt;=$R$1,1,0),"")</f>
        <v/>
      </c>
      <c r="AG162" s="126" t="b">
        <f t="shared" si="34"/>
        <v>0</v>
      </c>
      <c r="AH162" s="126">
        <f t="shared" si="35"/>
        <v>0</v>
      </c>
      <c r="AJ162" s="126">
        <f t="shared" si="36"/>
        <v>0</v>
      </c>
      <c r="AK162" s="126">
        <f>IF('Member Info'!F158&gt;$R$1,1,0)</f>
        <v>0</v>
      </c>
      <c r="AL162" s="126" t="b">
        <f>IF(ISERROR(R162),ERROR.TYPE(#REF!)=ERROR.TYPE(R162),FALSE)</f>
        <v>0</v>
      </c>
      <c r="AM162" s="126" t="b">
        <f>IF(ISERROR(S162),ERROR.TYPE(#REF!)=ERROR.TYPE(S162),FALSE)</f>
        <v>0</v>
      </c>
      <c r="AN162" s="126">
        <f>IF(OR('Member Info'!F158&gt;=$S$1,'Member Info'!N158&gt;=$R$1),1,0)</f>
        <v>0</v>
      </c>
    </row>
    <row r="163" spans="1:40" x14ac:dyDescent="0.25">
      <c r="A163" s="4">
        <v>131</v>
      </c>
      <c r="B163" s="166">
        <f>'Member Info'!D159</f>
        <v>0</v>
      </c>
      <c r="C163" s="166">
        <f>'Member Info'!E159</f>
        <v>0</v>
      </c>
      <c r="D163" s="166" t="str">
        <f>'Member Info'!G159</f>
        <v/>
      </c>
      <c r="E163" s="167">
        <f>'Member Info'!B159</f>
        <v>0</v>
      </c>
      <c r="F163" s="244"/>
      <c r="G163" s="168" t="str">
        <f>IF(E163=0,"",
IF('Member Info'!$AM$19&lt;=$R$1,
SUMPRODUCT('Member Info'!L159+IF('Member Info'!H159&gt;'Member Info'!$AJ$12,'Member Info'!$AK$13,IF('Member Info'!H159&gt;'Member Info'!$AJ$11,'Member Info'!$AK$12,IF('Member Info'!H159&gt;'Member Info'!$AJ$10,'Member Info'!$AK$11,IF('Member Info'!H159&gt;'Member Info'!$AJ$9,'Member Info'!$AK$10,IF('Member Info'!H159&gt;'Member Info'!$AJ$8,'Member Info'!$AK$9,'Member Info'!$AK$8)))))),
SUMPRODUCT('Member Info'!L159+IF('Member Info'!H159&gt;'Member Info'!$AG$17,'Member Info'!$AH$18,IF('Member Info'!H159&gt;'Member Info'!$AG$16,'Member Info'!$AH$17,IF('Member Info'!H159&gt;'Member Info'!$AG$15,'Member Info'!$AH$16,IF('Member Info'!H159&gt;'Member Info'!$AG$14,'Member Info'!$AH$15,IF('Member Info'!H159&gt;'Member Info'!$AG$13,'Member Info'!$AH$14,IF('Member Info'!H159&gt;'Member Info'!$AG$12,'Member Info'!$AH$13,IF('Member Info'!H159&gt;'Member Info'!$AG$11,'Member Info'!$AH$12,IF('Member Info'!H159&gt;'Member Info'!$AG$10,'Member Info'!$AH$11,IF('Member Info'!H159&gt;'Member Info'!$AG$9,'Member Info'!$AH$10,IF('Member Info'!H159&gt;'Member Info'!$AG$8,'Member Info'!$AH$9,'Member Info'!$AH$8)))))))))))))</f>
        <v/>
      </c>
      <c r="H163" s="26"/>
      <c r="I163" s="26"/>
      <c r="J163" s="107" t="str">
        <f>IF(E163=0,"",IF('Member Info'!F159&gt;$S$1,CONCATENATE("Joined with practice on ", TEXT('Member Info'!F159, "DD/MM/YYYY")),IF('Member Info'!N159&lt;&gt;"",IF('Member Info'!N159&lt;$R$1,CONCATENATE("Left Scheme on ", TEXT('Member Info'!N159, "DD/MM/YYYY")),IF(ISERROR(G163),"Error Detected, No rate entered",IF(E163=0,"",IF(F163="","Error Detected, No Pensionable pay",IF(ISERROR(AB163)," Unknown Values entered.",IF(T163+U163&lt;1,"Acceptable",IF(R163+S163=200, "No Contributions Entered", IF(K163="","Error Detected, Choose reason&gt;",IF(X163="1",IF(T163=1,"Please Enter Deemed Pensionable Pay","Add Any Relevant Details Above"),"Please Give Details Above"))))))))),IF(ISERROR(G163),"Error Detected, No rate entered",IF(E163=0,"",IF(F163="","Error Detected, No Pensionable pay",IF(ISERROR(AB163)," Unknown Values entered.",IF(T163+U163&lt;1,"Acceptable",IF(R163+S163=200, "No Contributions Entered", IF(K163="","Error Detected, Choose reason&gt;",IF(X163="1",IF(T163=1,"Please Enter Deemed Pensionable Pay","Add relevant Details Above"),"Please give details Above")))))))))))</f>
        <v/>
      </c>
      <c r="K163" s="263"/>
      <c r="L163" s="93"/>
      <c r="M163" s="93" t="str">
        <f t="shared" si="24"/>
        <v/>
      </c>
      <c r="N163" s="96">
        <f t="shared" ref="N163:O183" si="41">H163</f>
        <v>0</v>
      </c>
      <c r="O163" s="96">
        <f t="shared" si="41"/>
        <v>0</v>
      </c>
      <c r="P163" s="220">
        <f>(ROUND((F163/100*'Member Info'!$W$2), 2))</f>
        <v>0</v>
      </c>
      <c r="Q163" s="220" t="e">
        <f t="shared" si="25"/>
        <v>#VALUE!</v>
      </c>
      <c r="R163" s="220" t="str">
        <f t="shared" si="26"/>
        <v/>
      </c>
      <c r="S163" s="229" t="str">
        <f t="shared" si="27"/>
        <v/>
      </c>
      <c r="T163" s="230" t="str">
        <f t="shared" si="28"/>
        <v/>
      </c>
      <c r="U163" s="230" t="str">
        <f t="shared" si="29"/>
        <v/>
      </c>
      <c r="V163" s="224">
        <f t="shared" si="30"/>
        <v>0</v>
      </c>
      <c r="W163" s="112">
        <f t="shared" si="31"/>
        <v>0</v>
      </c>
      <c r="X163" s="237" t="str">
        <f t="shared" si="37"/>
        <v/>
      </c>
      <c r="Y163" s="242" t="b">
        <f t="shared" si="38"/>
        <v>0</v>
      </c>
      <c r="Z163" s="237">
        <f t="shared" si="32"/>
        <v>0</v>
      </c>
      <c r="AA163" s="237">
        <f>IF('Member Info'!N159="",1,"")</f>
        <v>1</v>
      </c>
      <c r="AB163" s="245" t="e">
        <f t="shared" si="33"/>
        <v>#VALUE!</v>
      </c>
      <c r="AC163" s="132" t="str">
        <f t="shared" si="39"/>
        <v/>
      </c>
      <c r="AD163" s="126">
        <f t="shared" si="40"/>
        <v>1</v>
      </c>
      <c r="AE163" s="126" t="str">
        <f>IF('Member Info'!N159&lt;&gt;"",IF('Member Info'!N159&lt;=$R$1,1,0),"")</f>
        <v/>
      </c>
      <c r="AG163" s="126" t="b">
        <f t="shared" si="34"/>
        <v>0</v>
      </c>
      <c r="AH163" s="126">
        <f t="shared" si="35"/>
        <v>0</v>
      </c>
      <c r="AJ163" s="126">
        <f t="shared" si="36"/>
        <v>0</v>
      </c>
      <c r="AK163" s="126">
        <f>IF('Member Info'!F159&gt;$R$1,1,0)</f>
        <v>0</v>
      </c>
      <c r="AL163" s="126" t="b">
        <f>IF(ISERROR(R163),ERROR.TYPE(#REF!)=ERROR.TYPE(R163),FALSE)</f>
        <v>0</v>
      </c>
      <c r="AM163" s="126" t="b">
        <f>IF(ISERROR(S163),ERROR.TYPE(#REF!)=ERROR.TYPE(S163),FALSE)</f>
        <v>0</v>
      </c>
      <c r="AN163" s="126">
        <f>IF(OR('Member Info'!F159&gt;=$S$1,'Member Info'!N159&gt;=$R$1),1,0)</f>
        <v>0</v>
      </c>
    </row>
    <row r="164" spans="1:40" x14ac:dyDescent="0.25">
      <c r="A164" s="4">
        <v>132</v>
      </c>
      <c r="B164" s="166">
        <f>'Member Info'!D160</f>
        <v>0</v>
      </c>
      <c r="C164" s="166">
        <f>'Member Info'!E160</f>
        <v>0</v>
      </c>
      <c r="D164" s="166" t="str">
        <f>'Member Info'!G160</f>
        <v/>
      </c>
      <c r="E164" s="167">
        <f>'Member Info'!B160</f>
        <v>0</v>
      </c>
      <c r="F164" s="244"/>
      <c r="G164" s="168" t="str">
        <f>IF(E164=0,"",
IF('Member Info'!$AM$19&lt;=$R$1,
SUMPRODUCT('Member Info'!L160+IF('Member Info'!H160&gt;'Member Info'!$AJ$12,'Member Info'!$AK$13,IF('Member Info'!H160&gt;'Member Info'!$AJ$11,'Member Info'!$AK$12,IF('Member Info'!H160&gt;'Member Info'!$AJ$10,'Member Info'!$AK$11,IF('Member Info'!H160&gt;'Member Info'!$AJ$9,'Member Info'!$AK$10,IF('Member Info'!H160&gt;'Member Info'!$AJ$8,'Member Info'!$AK$9,'Member Info'!$AK$8)))))),
SUMPRODUCT('Member Info'!L160+IF('Member Info'!H160&gt;'Member Info'!$AG$17,'Member Info'!$AH$18,IF('Member Info'!H160&gt;'Member Info'!$AG$16,'Member Info'!$AH$17,IF('Member Info'!H160&gt;'Member Info'!$AG$15,'Member Info'!$AH$16,IF('Member Info'!H160&gt;'Member Info'!$AG$14,'Member Info'!$AH$15,IF('Member Info'!H160&gt;'Member Info'!$AG$13,'Member Info'!$AH$14,IF('Member Info'!H160&gt;'Member Info'!$AG$12,'Member Info'!$AH$13,IF('Member Info'!H160&gt;'Member Info'!$AG$11,'Member Info'!$AH$12,IF('Member Info'!H160&gt;'Member Info'!$AG$10,'Member Info'!$AH$11,IF('Member Info'!H160&gt;'Member Info'!$AG$9,'Member Info'!$AH$10,IF('Member Info'!H160&gt;'Member Info'!$AG$8,'Member Info'!$AH$9,'Member Info'!$AH$8)))))))))))))</f>
        <v/>
      </c>
      <c r="H164" s="26"/>
      <c r="I164" s="26"/>
      <c r="J164" s="107" t="str">
        <f>IF(E164=0,"",IF('Member Info'!F160&gt;$S$1,CONCATENATE("Joined with practice on ", TEXT('Member Info'!F160, "DD/MM/YYYY")),IF('Member Info'!N160&lt;&gt;"",IF('Member Info'!N160&lt;$R$1,CONCATENATE("Left Scheme on ", TEXT('Member Info'!N160, "DD/MM/YYYY")),IF(ISERROR(G164),"Error Detected, No rate entered",IF(E164=0,"",IF(F164="","Error Detected, No Pensionable pay",IF(ISERROR(AB164)," Unknown Values entered.",IF(T164+U164&lt;1,"Acceptable",IF(R164+S164=200, "No Contributions Entered", IF(K164="","Error Detected, Choose reason&gt;",IF(X164="1",IF(T164=1,"Please Enter Deemed Pensionable Pay","Add Any Relevant Details Above"),"Please Give Details Above"))))))))),IF(ISERROR(G164),"Error Detected, No rate entered",IF(E164=0,"",IF(F164="","Error Detected, No Pensionable pay",IF(ISERROR(AB164)," Unknown Values entered.",IF(T164+U164&lt;1,"Acceptable",IF(R164+S164=200, "No Contributions Entered", IF(K164="","Error Detected, Choose reason&gt;",IF(X164="1",IF(T164=1,"Please Enter Deemed Pensionable Pay","Add relevant Details Above"),"Please give details Above")))))))))))</f>
        <v/>
      </c>
      <c r="K164" s="263"/>
      <c r="L164" s="93"/>
      <c r="M164" s="93" t="str">
        <f t="shared" ref="M164:M185" si="42">IF(E164=0,"",IF(ISERROR((F164+H164+I164)),0,IF((F164+H164+I164)&lt;1,0,1)))</f>
        <v/>
      </c>
      <c r="N164" s="96">
        <f t="shared" si="41"/>
        <v>0</v>
      </c>
      <c r="O164" s="96">
        <f t="shared" si="41"/>
        <v>0</v>
      </c>
      <c r="P164" s="220">
        <f>(ROUND((F164/100*'Member Info'!$W$2), 2))</f>
        <v>0</v>
      </c>
      <c r="Q164" s="220" t="e">
        <f t="shared" si="25"/>
        <v>#VALUE!</v>
      </c>
      <c r="R164" s="220" t="str">
        <f t="shared" si="26"/>
        <v/>
      </c>
      <c r="S164" s="229" t="str">
        <f t="shared" si="27"/>
        <v/>
      </c>
      <c r="T164" s="230" t="str">
        <f t="shared" si="28"/>
        <v/>
      </c>
      <c r="U164" s="230" t="str">
        <f t="shared" si="29"/>
        <v/>
      </c>
      <c r="V164" s="224">
        <f t="shared" si="30"/>
        <v>0</v>
      </c>
      <c r="W164" s="112">
        <f t="shared" si="31"/>
        <v>0</v>
      </c>
      <c r="X164" s="237" t="str">
        <f t="shared" si="37"/>
        <v/>
      </c>
      <c r="Y164" s="242" t="b">
        <f t="shared" si="38"/>
        <v>0</v>
      </c>
      <c r="Z164" s="237">
        <f t="shared" si="32"/>
        <v>0</v>
      </c>
      <c r="AA164" s="237">
        <f>IF('Member Info'!N160="",1,"")</f>
        <v>1</v>
      </c>
      <c r="AB164" s="245" t="e">
        <f t="shared" si="33"/>
        <v>#VALUE!</v>
      </c>
      <c r="AC164" s="132" t="str">
        <f t="shared" si="39"/>
        <v/>
      </c>
      <c r="AD164" s="126">
        <f t="shared" si="40"/>
        <v>1</v>
      </c>
      <c r="AE164" s="126" t="str">
        <f>IF('Member Info'!N160&lt;&gt;"",IF('Member Info'!N160&lt;=$R$1,1,0),"")</f>
        <v/>
      </c>
      <c r="AG164" s="126" t="b">
        <f t="shared" si="34"/>
        <v>0</v>
      </c>
      <c r="AH164" s="126">
        <f t="shared" si="35"/>
        <v>0</v>
      </c>
      <c r="AJ164" s="126">
        <f t="shared" si="36"/>
        <v>0</v>
      </c>
      <c r="AK164" s="126">
        <f>IF('Member Info'!F160&gt;$R$1,1,0)</f>
        <v>0</v>
      </c>
      <c r="AL164" s="126" t="b">
        <f>IF(ISERROR(R164),ERROR.TYPE(#REF!)=ERROR.TYPE(R164),FALSE)</f>
        <v>0</v>
      </c>
      <c r="AM164" s="126" t="b">
        <f>IF(ISERROR(S164),ERROR.TYPE(#REF!)=ERROR.TYPE(S164),FALSE)</f>
        <v>0</v>
      </c>
      <c r="AN164" s="126">
        <f>IF(OR('Member Info'!F160&gt;=$S$1,'Member Info'!N160&gt;=$R$1),1,0)</f>
        <v>0</v>
      </c>
    </row>
    <row r="165" spans="1:40" x14ac:dyDescent="0.25">
      <c r="A165" s="4">
        <v>133</v>
      </c>
      <c r="B165" s="166">
        <f>'Member Info'!D161</f>
        <v>0</v>
      </c>
      <c r="C165" s="166">
        <f>'Member Info'!E161</f>
        <v>0</v>
      </c>
      <c r="D165" s="166" t="str">
        <f>'Member Info'!G161</f>
        <v/>
      </c>
      <c r="E165" s="167">
        <f>'Member Info'!B161</f>
        <v>0</v>
      </c>
      <c r="F165" s="244"/>
      <c r="G165" s="168" t="str">
        <f>IF(E165=0,"",
IF('Member Info'!$AM$19&lt;=$R$1,
SUMPRODUCT('Member Info'!L161+IF('Member Info'!H161&gt;'Member Info'!$AJ$12,'Member Info'!$AK$13,IF('Member Info'!H161&gt;'Member Info'!$AJ$11,'Member Info'!$AK$12,IF('Member Info'!H161&gt;'Member Info'!$AJ$10,'Member Info'!$AK$11,IF('Member Info'!H161&gt;'Member Info'!$AJ$9,'Member Info'!$AK$10,IF('Member Info'!H161&gt;'Member Info'!$AJ$8,'Member Info'!$AK$9,'Member Info'!$AK$8)))))),
SUMPRODUCT('Member Info'!L161+IF('Member Info'!H161&gt;'Member Info'!$AG$17,'Member Info'!$AH$18,IF('Member Info'!H161&gt;'Member Info'!$AG$16,'Member Info'!$AH$17,IF('Member Info'!H161&gt;'Member Info'!$AG$15,'Member Info'!$AH$16,IF('Member Info'!H161&gt;'Member Info'!$AG$14,'Member Info'!$AH$15,IF('Member Info'!H161&gt;'Member Info'!$AG$13,'Member Info'!$AH$14,IF('Member Info'!H161&gt;'Member Info'!$AG$12,'Member Info'!$AH$13,IF('Member Info'!H161&gt;'Member Info'!$AG$11,'Member Info'!$AH$12,IF('Member Info'!H161&gt;'Member Info'!$AG$10,'Member Info'!$AH$11,IF('Member Info'!H161&gt;'Member Info'!$AG$9,'Member Info'!$AH$10,IF('Member Info'!H161&gt;'Member Info'!$AG$8,'Member Info'!$AH$9,'Member Info'!$AH$8)))))))))))))</f>
        <v/>
      </c>
      <c r="H165" s="26"/>
      <c r="I165" s="26"/>
      <c r="J165" s="107" t="str">
        <f>IF(E165=0,"",IF('Member Info'!F161&gt;$S$1,CONCATENATE("Joined with practice on ", TEXT('Member Info'!F161, "DD/MM/YYYY")),IF('Member Info'!N161&lt;&gt;"",IF('Member Info'!N161&lt;$R$1,CONCATENATE("Left Scheme on ", TEXT('Member Info'!N161, "DD/MM/YYYY")),IF(ISERROR(G165),"Error Detected, No rate entered",IF(E165=0,"",IF(F165="","Error Detected, No Pensionable pay",IF(ISERROR(AB165)," Unknown Values entered.",IF(T165+U165&lt;1,"Acceptable",IF(R165+S165=200, "No Contributions Entered", IF(K165="","Error Detected, Choose reason&gt;",IF(X165="1",IF(T165=1,"Please Enter Deemed Pensionable Pay","Add Any Relevant Details Above"),"Please Give Details Above"))))))))),IF(ISERROR(G165),"Error Detected, No rate entered",IF(E165=0,"",IF(F165="","Error Detected, No Pensionable pay",IF(ISERROR(AB165)," Unknown Values entered.",IF(T165+U165&lt;1,"Acceptable",IF(R165+S165=200, "No Contributions Entered", IF(K165="","Error Detected, Choose reason&gt;",IF(X165="1",IF(T165=1,"Please Enter Deemed Pensionable Pay","Add relevant Details Above"),"Please give details Above")))))))))))</f>
        <v/>
      </c>
      <c r="K165" s="263"/>
      <c r="L165" s="93"/>
      <c r="M165" s="93" t="str">
        <f t="shared" si="42"/>
        <v/>
      </c>
      <c r="N165" s="96">
        <f t="shared" si="41"/>
        <v>0</v>
      </c>
      <c r="O165" s="96">
        <f t="shared" si="41"/>
        <v>0</v>
      </c>
      <c r="P165" s="220">
        <f>(ROUND((F165/100*'Member Info'!$W$2), 2))</f>
        <v>0</v>
      </c>
      <c r="Q165" s="220" t="e">
        <f t="shared" ref="Q165:Q185" si="43">ROUND((F165/100*G165),2)</f>
        <v>#VALUE!</v>
      </c>
      <c r="R165" s="220" t="str">
        <f t="shared" ref="R165:R185" si="44">IF(E165=0,"",(100-(N165/P165*100)))</f>
        <v/>
      </c>
      <c r="S165" s="229" t="str">
        <f t="shared" ref="S165:S185" si="45">IF(E165=0,"",(100-(O165/Q165*100)))</f>
        <v/>
      </c>
      <c r="T165" s="230" t="str">
        <f t="shared" ref="T165:T185" si="46">IF(E165=0,"",IF(R165&gt;$R$16,1,IF(R165&lt;-$R$16,1,0)))</f>
        <v/>
      </c>
      <c r="U165" s="230" t="str">
        <f t="shared" ref="U165:U185" si="47">IF(E165=0,"",IF(G165=0,1,IF(S165&gt;$R$16,1,IF(S165&lt;-$R$16,1,0))))</f>
        <v/>
      </c>
      <c r="V165" s="224">
        <f t="shared" ref="V165:V185" si="48">IF(E165=0,0,IF(F165="",1,0))</f>
        <v>0</v>
      </c>
      <c r="W165" s="112">
        <f t="shared" ref="W165:W185" si="49">IF(E165=0,0,IF(K165="",0,1))</f>
        <v>0</v>
      </c>
      <c r="X165" s="237" t="str">
        <f t="shared" si="37"/>
        <v/>
      </c>
      <c r="Y165" s="242" t="b">
        <f t="shared" si="38"/>
        <v>0</v>
      </c>
      <c r="Z165" s="237">
        <f t="shared" ref="Z165:Z185" si="50">IF(K165="left scheme/Employment", 1,0)</f>
        <v>0</v>
      </c>
      <c r="AA165" s="237">
        <f>IF('Member Info'!N161="",1,"")</f>
        <v>1</v>
      </c>
      <c r="AB165" s="245" t="e">
        <f t="shared" ref="AB165:AB185" si="51">(R165+S165)</f>
        <v>#VALUE!</v>
      </c>
      <c r="AC165" s="132" t="str">
        <f t="shared" si="39"/>
        <v/>
      </c>
      <c r="AD165" s="126">
        <f t="shared" si="40"/>
        <v>1</v>
      </c>
      <c r="AE165" s="126" t="str">
        <f>IF('Member Info'!N161&lt;&gt;"",IF('Member Info'!N161&lt;=$R$1,1,0),"")</f>
        <v/>
      </c>
      <c r="AG165" s="126" t="b">
        <f t="shared" ref="AG165:AG185" si="52">OR(K165="maternity",K165="SSP")</f>
        <v>0</v>
      </c>
      <c r="AH165" s="126">
        <f t="shared" ref="AH165:AH185" si="53">IF(AG165=TRUE,1,0)</f>
        <v>0</v>
      </c>
      <c r="AJ165" s="126">
        <f t="shared" ref="AJ165:AJ185" si="54">IF(J165="Please Enter Deemed Pensionable Pay",1,0)</f>
        <v>0</v>
      </c>
      <c r="AK165" s="126">
        <f>IF('Member Info'!F161&gt;$R$1,1,0)</f>
        <v>0</v>
      </c>
      <c r="AL165" s="126" t="b">
        <f>IF(ISERROR(R165),ERROR.TYPE(#REF!)=ERROR.TYPE(R165),FALSE)</f>
        <v>0</v>
      </c>
      <c r="AM165" s="126" t="b">
        <f>IF(ISERROR(S165),ERROR.TYPE(#REF!)=ERROR.TYPE(S165),FALSE)</f>
        <v>0</v>
      </c>
      <c r="AN165" s="126">
        <f>IF(OR('Member Info'!F161&gt;=$S$1,'Member Info'!N161&gt;=$R$1),1,0)</f>
        <v>0</v>
      </c>
    </row>
    <row r="166" spans="1:40" x14ac:dyDescent="0.25">
      <c r="A166" s="4">
        <v>134</v>
      </c>
      <c r="B166" s="166">
        <f>'Member Info'!D162</f>
        <v>0</v>
      </c>
      <c r="C166" s="166">
        <f>'Member Info'!E162</f>
        <v>0</v>
      </c>
      <c r="D166" s="166" t="str">
        <f>'Member Info'!G162</f>
        <v/>
      </c>
      <c r="E166" s="167">
        <f>'Member Info'!B162</f>
        <v>0</v>
      </c>
      <c r="F166" s="244"/>
      <c r="G166" s="168" t="str">
        <f>IF(E166=0,"",
IF('Member Info'!$AM$19&lt;=$R$1,
SUMPRODUCT('Member Info'!L162+IF('Member Info'!H162&gt;'Member Info'!$AJ$12,'Member Info'!$AK$13,IF('Member Info'!H162&gt;'Member Info'!$AJ$11,'Member Info'!$AK$12,IF('Member Info'!H162&gt;'Member Info'!$AJ$10,'Member Info'!$AK$11,IF('Member Info'!H162&gt;'Member Info'!$AJ$9,'Member Info'!$AK$10,IF('Member Info'!H162&gt;'Member Info'!$AJ$8,'Member Info'!$AK$9,'Member Info'!$AK$8)))))),
SUMPRODUCT('Member Info'!L162+IF('Member Info'!H162&gt;'Member Info'!$AG$17,'Member Info'!$AH$18,IF('Member Info'!H162&gt;'Member Info'!$AG$16,'Member Info'!$AH$17,IF('Member Info'!H162&gt;'Member Info'!$AG$15,'Member Info'!$AH$16,IF('Member Info'!H162&gt;'Member Info'!$AG$14,'Member Info'!$AH$15,IF('Member Info'!H162&gt;'Member Info'!$AG$13,'Member Info'!$AH$14,IF('Member Info'!H162&gt;'Member Info'!$AG$12,'Member Info'!$AH$13,IF('Member Info'!H162&gt;'Member Info'!$AG$11,'Member Info'!$AH$12,IF('Member Info'!H162&gt;'Member Info'!$AG$10,'Member Info'!$AH$11,IF('Member Info'!H162&gt;'Member Info'!$AG$9,'Member Info'!$AH$10,IF('Member Info'!H162&gt;'Member Info'!$AG$8,'Member Info'!$AH$9,'Member Info'!$AH$8)))))))))))))</f>
        <v/>
      </c>
      <c r="H166" s="26"/>
      <c r="I166" s="26"/>
      <c r="J166" s="107" t="str">
        <f>IF(E166=0,"",IF('Member Info'!F162&gt;$S$1,CONCATENATE("Joined with practice on ", TEXT('Member Info'!F162, "DD/MM/YYYY")),IF('Member Info'!N162&lt;&gt;"",IF('Member Info'!N162&lt;$R$1,CONCATENATE("Left Scheme on ", TEXT('Member Info'!N162, "DD/MM/YYYY")),IF(ISERROR(G166),"Error Detected, No rate entered",IF(E166=0,"",IF(F166="","Error Detected, No Pensionable pay",IF(ISERROR(AB166)," Unknown Values entered.",IF(T166+U166&lt;1,"Acceptable",IF(R166+S166=200, "No Contributions Entered", IF(K166="","Error Detected, Choose reason&gt;",IF(X166="1",IF(T166=1,"Please Enter Deemed Pensionable Pay","Add Any Relevant Details Above"),"Please Give Details Above"))))))))),IF(ISERROR(G166),"Error Detected, No rate entered",IF(E166=0,"",IF(F166="","Error Detected, No Pensionable pay",IF(ISERROR(AB166)," Unknown Values entered.",IF(T166+U166&lt;1,"Acceptable",IF(R166+S166=200, "No Contributions Entered", IF(K166="","Error Detected, Choose reason&gt;",IF(X166="1",IF(T166=1,"Please Enter Deemed Pensionable Pay","Add relevant Details Above"),"Please give details Above")))))))))))</f>
        <v/>
      </c>
      <c r="K166" s="263"/>
      <c r="L166" s="93"/>
      <c r="M166" s="93" t="str">
        <f t="shared" si="42"/>
        <v/>
      </c>
      <c r="N166" s="96">
        <f t="shared" si="41"/>
        <v>0</v>
      </c>
      <c r="O166" s="96">
        <f t="shared" si="41"/>
        <v>0</v>
      </c>
      <c r="P166" s="220">
        <f>(ROUND((F166/100*'Member Info'!$W$2), 2))</f>
        <v>0</v>
      </c>
      <c r="Q166" s="220" t="e">
        <f t="shared" si="43"/>
        <v>#VALUE!</v>
      </c>
      <c r="R166" s="220" t="str">
        <f t="shared" si="44"/>
        <v/>
      </c>
      <c r="S166" s="229" t="str">
        <f t="shared" si="45"/>
        <v/>
      </c>
      <c r="T166" s="230" t="str">
        <f t="shared" si="46"/>
        <v/>
      </c>
      <c r="U166" s="230" t="str">
        <f t="shared" si="47"/>
        <v/>
      </c>
      <c r="V166" s="224">
        <f t="shared" si="48"/>
        <v>0</v>
      </c>
      <c r="W166" s="112">
        <f t="shared" si="49"/>
        <v>0</v>
      </c>
      <c r="X166" s="237" t="str">
        <f t="shared" si="37"/>
        <v/>
      </c>
      <c r="Y166" s="242" t="b">
        <f t="shared" si="38"/>
        <v>0</v>
      </c>
      <c r="Z166" s="237">
        <f t="shared" si="50"/>
        <v>0</v>
      </c>
      <c r="AA166" s="237">
        <f>IF('Member Info'!N162="",1,"")</f>
        <v>1</v>
      </c>
      <c r="AB166" s="245" t="e">
        <f t="shared" si="51"/>
        <v>#VALUE!</v>
      </c>
      <c r="AC166" s="132" t="str">
        <f t="shared" si="39"/>
        <v/>
      </c>
      <c r="AD166" s="126">
        <f t="shared" si="40"/>
        <v>1</v>
      </c>
      <c r="AE166" s="126" t="str">
        <f>IF('Member Info'!N162&lt;&gt;"",IF('Member Info'!N162&lt;=$R$1,1,0),"")</f>
        <v/>
      </c>
      <c r="AG166" s="126" t="b">
        <f t="shared" si="52"/>
        <v>0</v>
      </c>
      <c r="AH166" s="126">
        <f t="shared" si="53"/>
        <v>0</v>
      </c>
      <c r="AJ166" s="126">
        <f t="shared" si="54"/>
        <v>0</v>
      </c>
      <c r="AK166" s="126">
        <f>IF('Member Info'!F162&gt;$R$1,1,0)</f>
        <v>0</v>
      </c>
      <c r="AL166" s="126" t="b">
        <f>IF(ISERROR(R166),ERROR.TYPE(#REF!)=ERROR.TYPE(R166),FALSE)</f>
        <v>0</v>
      </c>
      <c r="AM166" s="126" t="b">
        <f>IF(ISERROR(S166),ERROR.TYPE(#REF!)=ERROR.TYPE(S166),FALSE)</f>
        <v>0</v>
      </c>
      <c r="AN166" s="126">
        <f>IF(OR('Member Info'!F162&gt;=$S$1,'Member Info'!N162&gt;=$R$1),1,0)</f>
        <v>0</v>
      </c>
    </row>
    <row r="167" spans="1:40" x14ac:dyDescent="0.25">
      <c r="A167" s="4">
        <v>135</v>
      </c>
      <c r="B167" s="166">
        <f>'Member Info'!D163</f>
        <v>0</v>
      </c>
      <c r="C167" s="166">
        <f>'Member Info'!E163</f>
        <v>0</v>
      </c>
      <c r="D167" s="166" t="str">
        <f>'Member Info'!G163</f>
        <v/>
      </c>
      <c r="E167" s="167">
        <f>'Member Info'!B163</f>
        <v>0</v>
      </c>
      <c r="F167" s="244"/>
      <c r="G167" s="168" t="str">
        <f>IF(E167=0,"",
IF('Member Info'!$AM$19&lt;=$R$1,
SUMPRODUCT('Member Info'!L163+IF('Member Info'!H163&gt;'Member Info'!$AJ$12,'Member Info'!$AK$13,IF('Member Info'!H163&gt;'Member Info'!$AJ$11,'Member Info'!$AK$12,IF('Member Info'!H163&gt;'Member Info'!$AJ$10,'Member Info'!$AK$11,IF('Member Info'!H163&gt;'Member Info'!$AJ$9,'Member Info'!$AK$10,IF('Member Info'!H163&gt;'Member Info'!$AJ$8,'Member Info'!$AK$9,'Member Info'!$AK$8)))))),
SUMPRODUCT('Member Info'!L163+IF('Member Info'!H163&gt;'Member Info'!$AG$17,'Member Info'!$AH$18,IF('Member Info'!H163&gt;'Member Info'!$AG$16,'Member Info'!$AH$17,IF('Member Info'!H163&gt;'Member Info'!$AG$15,'Member Info'!$AH$16,IF('Member Info'!H163&gt;'Member Info'!$AG$14,'Member Info'!$AH$15,IF('Member Info'!H163&gt;'Member Info'!$AG$13,'Member Info'!$AH$14,IF('Member Info'!H163&gt;'Member Info'!$AG$12,'Member Info'!$AH$13,IF('Member Info'!H163&gt;'Member Info'!$AG$11,'Member Info'!$AH$12,IF('Member Info'!H163&gt;'Member Info'!$AG$10,'Member Info'!$AH$11,IF('Member Info'!H163&gt;'Member Info'!$AG$9,'Member Info'!$AH$10,IF('Member Info'!H163&gt;'Member Info'!$AG$8,'Member Info'!$AH$9,'Member Info'!$AH$8)))))))))))))</f>
        <v/>
      </c>
      <c r="H167" s="26"/>
      <c r="I167" s="26"/>
      <c r="J167" s="107" t="str">
        <f>IF(E167=0,"",IF('Member Info'!F163&gt;$S$1,CONCATENATE("Joined with practice on ", TEXT('Member Info'!F163, "DD/MM/YYYY")),IF('Member Info'!N163&lt;&gt;"",IF('Member Info'!N163&lt;$R$1,CONCATENATE("Left Scheme on ", TEXT('Member Info'!N163, "DD/MM/YYYY")),IF(ISERROR(G167),"Error Detected, No rate entered",IF(E167=0,"",IF(F167="","Error Detected, No Pensionable pay",IF(ISERROR(AB167)," Unknown Values entered.",IF(T167+U167&lt;1,"Acceptable",IF(R167+S167=200, "No Contributions Entered", IF(K167="","Error Detected, Choose reason&gt;",IF(X167="1",IF(T167=1,"Please Enter Deemed Pensionable Pay","Add Any Relevant Details Above"),"Please Give Details Above"))))))))),IF(ISERROR(G167),"Error Detected, No rate entered",IF(E167=0,"",IF(F167="","Error Detected, No Pensionable pay",IF(ISERROR(AB167)," Unknown Values entered.",IF(T167+U167&lt;1,"Acceptable",IF(R167+S167=200, "No Contributions Entered", IF(K167="","Error Detected, Choose reason&gt;",IF(X167="1",IF(T167=1,"Please Enter Deemed Pensionable Pay","Add relevant Details Above"),"Please give details Above")))))))))))</f>
        <v/>
      </c>
      <c r="K167" s="263"/>
      <c r="L167" s="93"/>
      <c r="M167" s="93" t="str">
        <f t="shared" si="42"/>
        <v/>
      </c>
      <c r="N167" s="96">
        <f t="shared" si="41"/>
        <v>0</v>
      </c>
      <c r="O167" s="96">
        <f t="shared" si="41"/>
        <v>0</v>
      </c>
      <c r="P167" s="220">
        <f>(ROUND((F167/100*'Member Info'!$W$2), 2))</f>
        <v>0</v>
      </c>
      <c r="Q167" s="220" t="e">
        <f t="shared" si="43"/>
        <v>#VALUE!</v>
      </c>
      <c r="R167" s="220" t="str">
        <f t="shared" si="44"/>
        <v/>
      </c>
      <c r="S167" s="229" t="str">
        <f t="shared" si="45"/>
        <v/>
      </c>
      <c r="T167" s="230" t="str">
        <f t="shared" si="46"/>
        <v/>
      </c>
      <c r="U167" s="230" t="str">
        <f t="shared" si="47"/>
        <v/>
      </c>
      <c r="V167" s="224">
        <f t="shared" si="48"/>
        <v>0</v>
      </c>
      <c r="W167" s="112">
        <f t="shared" si="49"/>
        <v>0</v>
      </c>
      <c r="X167" s="237" t="str">
        <f t="shared" si="37"/>
        <v/>
      </c>
      <c r="Y167" s="242" t="b">
        <f t="shared" si="38"/>
        <v>0</v>
      </c>
      <c r="Z167" s="237">
        <f t="shared" si="50"/>
        <v>0</v>
      </c>
      <c r="AA167" s="237">
        <f>IF('Member Info'!N163="",1,"")</f>
        <v>1</v>
      </c>
      <c r="AB167" s="245" t="e">
        <f t="shared" si="51"/>
        <v>#VALUE!</v>
      </c>
      <c r="AC167" s="132" t="str">
        <f t="shared" si="39"/>
        <v/>
      </c>
      <c r="AD167" s="126">
        <f t="shared" si="40"/>
        <v>1</v>
      </c>
      <c r="AE167" s="126" t="str">
        <f>IF('Member Info'!N163&lt;&gt;"",IF('Member Info'!N163&lt;=$R$1,1,0),"")</f>
        <v/>
      </c>
      <c r="AG167" s="126" t="b">
        <f t="shared" si="52"/>
        <v>0</v>
      </c>
      <c r="AH167" s="126">
        <f t="shared" si="53"/>
        <v>0</v>
      </c>
      <c r="AJ167" s="126">
        <f t="shared" si="54"/>
        <v>0</v>
      </c>
      <c r="AK167" s="126">
        <f>IF('Member Info'!F163&gt;$R$1,1,0)</f>
        <v>0</v>
      </c>
      <c r="AL167" s="126" t="b">
        <f>IF(ISERROR(R167),ERROR.TYPE(#REF!)=ERROR.TYPE(R167),FALSE)</f>
        <v>0</v>
      </c>
      <c r="AM167" s="126" t="b">
        <f>IF(ISERROR(S167),ERROR.TYPE(#REF!)=ERROR.TYPE(S167),FALSE)</f>
        <v>0</v>
      </c>
      <c r="AN167" s="126">
        <f>IF(OR('Member Info'!F163&gt;=$S$1,'Member Info'!N163&gt;=$R$1),1,0)</f>
        <v>0</v>
      </c>
    </row>
    <row r="168" spans="1:40" x14ac:dyDescent="0.25">
      <c r="A168" s="4">
        <v>136</v>
      </c>
      <c r="B168" s="166">
        <f>'Member Info'!D164</f>
        <v>0</v>
      </c>
      <c r="C168" s="166">
        <f>'Member Info'!E164</f>
        <v>0</v>
      </c>
      <c r="D168" s="166" t="str">
        <f>'Member Info'!G164</f>
        <v/>
      </c>
      <c r="E168" s="167">
        <f>'Member Info'!B164</f>
        <v>0</v>
      </c>
      <c r="F168" s="244"/>
      <c r="G168" s="168" t="str">
        <f>IF(E168=0,"",
IF('Member Info'!$AM$19&lt;=$R$1,
SUMPRODUCT('Member Info'!L164+IF('Member Info'!H164&gt;'Member Info'!$AJ$12,'Member Info'!$AK$13,IF('Member Info'!H164&gt;'Member Info'!$AJ$11,'Member Info'!$AK$12,IF('Member Info'!H164&gt;'Member Info'!$AJ$10,'Member Info'!$AK$11,IF('Member Info'!H164&gt;'Member Info'!$AJ$9,'Member Info'!$AK$10,IF('Member Info'!H164&gt;'Member Info'!$AJ$8,'Member Info'!$AK$9,'Member Info'!$AK$8)))))),
SUMPRODUCT('Member Info'!L164+IF('Member Info'!H164&gt;'Member Info'!$AG$17,'Member Info'!$AH$18,IF('Member Info'!H164&gt;'Member Info'!$AG$16,'Member Info'!$AH$17,IF('Member Info'!H164&gt;'Member Info'!$AG$15,'Member Info'!$AH$16,IF('Member Info'!H164&gt;'Member Info'!$AG$14,'Member Info'!$AH$15,IF('Member Info'!H164&gt;'Member Info'!$AG$13,'Member Info'!$AH$14,IF('Member Info'!H164&gt;'Member Info'!$AG$12,'Member Info'!$AH$13,IF('Member Info'!H164&gt;'Member Info'!$AG$11,'Member Info'!$AH$12,IF('Member Info'!H164&gt;'Member Info'!$AG$10,'Member Info'!$AH$11,IF('Member Info'!H164&gt;'Member Info'!$AG$9,'Member Info'!$AH$10,IF('Member Info'!H164&gt;'Member Info'!$AG$8,'Member Info'!$AH$9,'Member Info'!$AH$8)))))))))))))</f>
        <v/>
      </c>
      <c r="H168" s="26"/>
      <c r="I168" s="26"/>
      <c r="J168" s="107" t="str">
        <f>IF(E168=0,"",IF('Member Info'!F164&gt;$S$1,CONCATENATE("Joined with practice on ", TEXT('Member Info'!F164, "DD/MM/YYYY")),IF('Member Info'!N164&lt;&gt;"",IF('Member Info'!N164&lt;$R$1,CONCATENATE("Left Scheme on ", TEXT('Member Info'!N164, "DD/MM/YYYY")),IF(ISERROR(G168),"Error Detected, No rate entered",IF(E168=0,"",IF(F168="","Error Detected, No Pensionable pay",IF(ISERROR(AB168)," Unknown Values entered.",IF(T168+U168&lt;1,"Acceptable",IF(R168+S168=200, "No Contributions Entered", IF(K168="","Error Detected, Choose reason&gt;",IF(X168="1",IF(T168=1,"Please Enter Deemed Pensionable Pay","Add Any Relevant Details Above"),"Please Give Details Above"))))))))),IF(ISERROR(G168),"Error Detected, No rate entered",IF(E168=0,"",IF(F168="","Error Detected, No Pensionable pay",IF(ISERROR(AB168)," Unknown Values entered.",IF(T168+U168&lt;1,"Acceptable",IF(R168+S168=200, "No Contributions Entered", IF(K168="","Error Detected, Choose reason&gt;",IF(X168="1",IF(T168=1,"Please Enter Deemed Pensionable Pay","Add relevant Details Above"),"Please give details Above")))))))))))</f>
        <v/>
      </c>
      <c r="K168" s="263"/>
      <c r="L168" s="93"/>
      <c r="M168" s="93" t="str">
        <f t="shared" si="42"/>
        <v/>
      </c>
      <c r="N168" s="96">
        <f t="shared" si="41"/>
        <v>0</v>
      </c>
      <c r="O168" s="96">
        <f t="shared" si="41"/>
        <v>0</v>
      </c>
      <c r="P168" s="220">
        <f>(ROUND((F168/100*'Member Info'!$W$2), 2))</f>
        <v>0</v>
      </c>
      <c r="Q168" s="220" t="e">
        <f t="shared" si="43"/>
        <v>#VALUE!</v>
      </c>
      <c r="R168" s="220" t="str">
        <f t="shared" si="44"/>
        <v/>
      </c>
      <c r="S168" s="229" t="str">
        <f t="shared" si="45"/>
        <v/>
      </c>
      <c r="T168" s="230" t="str">
        <f t="shared" si="46"/>
        <v/>
      </c>
      <c r="U168" s="230" t="str">
        <f t="shared" si="47"/>
        <v/>
      </c>
      <c r="V168" s="224">
        <f t="shared" si="48"/>
        <v>0</v>
      </c>
      <c r="W168" s="112">
        <f t="shared" si="49"/>
        <v>0</v>
      </c>
      <c r="X168" s="237" t="str">
        <f t="shared" si="37"/>
        <v/>
      </c>
      <c r="Y168" s="242" t="b">
        <f t="shared" si="38"/>
        <v>0</v>
      </c>
      <c r="Z168" s="237">
        <f t="shared" si="50"/>
        <v>0</v>
      </c>
      <c r="AA168" s="237">
        <f>IF('Member Info'!N164="",1,"")</f>
        <v>1</v>
      </c>
      <c r="AB168" s="245" t="e">
        <f t="shared" si="51"/>
        <v>#VALUE!</v>
      </c>
      <c r="AC168" s="132" t="str">
        <f t="shared" si="39"/>
        <v/>
      </c>
      <c r="AD168" s="126">
        <f t="shared" si="40"/>
        <v>1</v>
      </c>
      <c r="AE168" s="126" t="str">
        <f>IF('Member Info'!N164&lt;&gt;"",IF('Member Info'!N164&lt;=$R$1,1,0),"")</f>
        <v/>
      </c>
      <c r="AG168" s="126" t="b">
        <f t="shared" si="52"/>
        <v>0</v>
      </c>
      <c r="AH168" s="126">
        <f t="shared" si="53"/>
        <v>0</v>
      </c>
      <c r="AJ168" s="126">
        <f t="shared" si="54"/>
        <v>0</v>
      </c>
      <c r="AK168" s="126">
        <f>IF('Member Info'!F164&gt;$R$1,1,0)</f>
        <v>0</v>
      </c>
      <c r="AL168" s="126" t="b">
        <f>IF(ISERROR(R168),ERROR.TYPE(#REF!)=ERROR.TYPE(R168),FALSE)</f>
        <v>0</v>
      </c>
      <c r="AM168" s="126" t="b">
        <f>IF(ISERROR(S168),ERROR.TYPE(#REF!)=ERROR.TYPE(S168),FALSE)</f>
        <v>0</v>
      </c>
      <c r="AN168" s="126">
        <f>IF(OR('Member Info'!F164&gt;=$S$1,'Member Info'!N164&gt;=$R$1),1,0)</f>
        <v>0</v>
      </c>
    </row>
    <row r="169" spans="1:40" x14ac:dyDescent="0.25">
      <c r="A169" s="4">
        <v>137</v>
      </c>
      <c r="B169" s="166">
        <f>'Member Info'!D165</f>
        <v>0</v>
      </c>
      <c r="C169" s="166">
        <f>'Member Info'!E165</f>
        <v>0</v>
      </c>
      <c r="D169" s="166" t="str">
        <f>'Member Info'!G165</f>
        <v/>
      </c>
      <c r="E169" s="167">
        <f>'Member Info'!B165</f>
        <v>0</v>
      </c>
      <c r="F169" s="244"/>
      <c r="G169" s="168" t="str">
        <f>IF(E169=0,"",
IF('Member Info'!$AM$19&lt;=$R$1,
SUMPRODUCT('Member Info'!L165+IF('Member Info'!H165&gt;'Member Info'!$AJ$12,'Member Info'!$AK$13,IF('Member Info'!H165&gt;'Member Info'!$AJ$11,'Member Info'!$AK$12,IF('Member Info'!H165&gt;'Member Info'!$AJ$10,'Member Info'!$AK$11,IF('Member Info'!H165&gt;'Member Info'!$AJ$9,'Member Info'!$AK$10,IF('Member Info'!H165&gt;'Member Info'!$AJ$8,'Member Info'!$AK$9,'Member Info'!$AK$8)))))),
SUMPRODUCT('Member Info'!L165+IF('Member Info'!H165&gt;'Member Info'!$AG$17,'Member Info'!$AH$18,IF('Member Info'!H165&gt;'Member Info'!$AG$16,'Member Info'!$AH$17,IF('Member Info'!H165&gt;'Member Info'!$AG$15,'Member Info'!$AH$16,IF('Member Info'!H165&gt;'Member Info'!$AG$14,'Member Info'!$AH$15,IF('Member Info'!H165&gt;'Member Info'!$AG$13,'Member Info'!$AH$14,IF('Member Info'!H165&gt;'Member Info'!$AG$12,'Member Info'!$AH$13,IF('Member Info'!H165&gt;'Member Info'!$AG$11,'Member Info'!$AH$12,IF('Member Info'!H165&gt;'Member Info'!$AG$10,'Member Info'!$AH$11,IF('Member Info'!H165&gt;'Member Info'!$AG$9,'Member Info'!$AH$10,IF('Member Info'!H165&gt;'Member Info'!$AG$8,'Member Info'!$AH$9,'Member Info'!$AH$8)))))))))))))</f>
        <v/>
      </c>
      <c r="H169" s="26"/>
      <c r="I169" s="26"/>
      <c r="J169" s="107" t="str">
        <f>IF(E169=0,"",IF('Member Info'!F165&gt;$S$1,CONCATENATE("Joined with practice on ", TEXT('Member Info'!F165, "DD/MM/YYYY")),IF('Member Info'!N165&lt;&gt;"",IF('Member Info'!N165&lt;$R$1,CONCATENATE("Left Scheme on ", TEXT('Member Info'!N165, "DD/MM/YYYY")),IF(ISERROR(G169),"Error Detected, No rate entered",IF(E169=0,"",IF(F169="","Error Detected, No Pensionable pay",IF(ISERROR(AB169)," Unknown Values entered.",IF(T169+U169&lt;1,"Acceptable",IF(R169+S169=200, "No Contributions Entered", IF(K169="","Error Detected, Choose reason&gt;",IF(X169="1",IF(T169=1,"Please Enter Deemed Pensionable Pay","Add Any Relevant Details Above"),"Please Give Details Above"))))))))),IF(ISERROR(G169),"Error Detected, No rate entered",IF(E169=0,"",IF(F169="","Error Detected, No Pensionable pay",IF(ISERROR(AB169)," Unknown Values entered.",IF(T169+U169&lt;1,"Acceptable",IF(R169+S169=200, "No Contributions Entered", IF(K169="","Error Detected, Choose reason&gt;",IF(X169="1",IF(T169=1,"Please Enter Deemed Pensionable Pay","Add relevant Details Above"),"Please give details Above")))))))))))</f>
        <v/>
      </c>
      <c r="K169" s="263"/>
      <c r="L169" s="93"/>
      <c r="M169" s="93" t="str">
        <f t="shared" si="42"/>
        <v/>
      </c>
      <c r="N169" s="96">
        <f t="shared" si="41"/>
        <v>0</v>
      </c>
      <c r="O169" s="96">
        <f t="shared" si="41"/>
        <v>0</v>
      </c>
      <c r="P169" s="220">
        <f>(ROUND((F169/100*'Member Info'!$W$2), 2))</f>
        <v>0</v>
      </c>
      <c r="Q169" s="220" t="e">
        <f t="shared" si="43"/>
        <v>#VALUE!</v>
      </c>
      <c r="R169" s="220" t="str">
        <f t="shared" si="44"/>
        <v/>
      </c>
      <c r="S169" s="229" t="str">
        <f t="shared" si="45"/>
        <v/>
      </c>
      <c r="T169" s="230" t="str">
        <f t="shared" si="46"/>
        <v/>
      </c>
      <c r="U169" s="230" t="str">
        <f t="shared" si="47"/>
        <v/>
      </c>
      <c r="V169" s="224">
        <f t="shared" si="48"/>
        <v>0</v>
      </c>
      <c r="W169" s="112">
        <f t="shared" si="49"/>
        <v>0</v>
      </c>
      <c r="X169" s="237" t="str">
        <f t="shared" si="37"/>
        <v/>
      </c>
      <c r="Y169" s="242" t="b">
        <f t="shared" si="38"/>
        <v>0</v>
      </c>
      <c r="Z169" s="237">
        <f t="shared" si="50"/>
        <v>0</v>
      </c>
      <c r="AA169" s="237">
        <f>IF('Member Info'!N165="",1,"")</f>
        <v>1</v>
      </c>
      <c r="AB169" s="245" t="e">
        <f t="shared" si="51"/>
        <v>#VALUE!</v>
      </c>
      <c r="AC169" s="132" t="str">
        <f t="shared" si="39"/>
        <v/>
      </c>
      <c r="AD169" s="126">
        <f t="shared" si="40"/>
        <v>1</v>
      </c>
      <c r="AE169" s="126" t="str">
        <f>IF('Member Info'!N165&lt;&gt;"",IF('Member Info'!N165&lt;=$R$1,1,0),"")</f>
        <v/>
      </c>
      <c r="AG169" s="126" t="b">
        <f t="shared" si="52"/>
        <v>0</v>
      </c>
      <c r="AH169" s="126">
        <f t="shared" si="53"/>
        <v>0</v>
      </c>
      <c r="AJ169" s="126">
        <f t="shared" si="54"/>
        <v>0</v>
      </c>
      <c r="AK169" s="126">
        <f>IF('Member Info'!F165&gt;$R$1,1,0)</f>
        <v>0</v>
      </c>
      <c r="AL169" s="126" t="b">
        <f>IF(ISERROR(R169),ERROR.TYPE(#REF!)=ERROR.TYPE(R169),FALSE)</f>
        <v>0</v>
      </c>
      <c r="AM169" s="126" t="b">
        <f>IF(ISERROR(S169),ERROR.TYPE(#REF!)=ERROR.TYPE(S169),FALSE)</f>
        <v>0</v>
      </c>
      <c r="AN169" s="126">
        <f>IF(OR('Member Info'!F165&gt;=$S$1,'Member Info'!N165&gt;=$R$1),1,0)</f>
        <v>0</v>
      </c>
    </row>
    <row r="170" spans="1:40" x14ac:dyDescent="0.25">
      <c r="A170" s="4">
        <v>138</v>
      </c>
      <c r="B170" s="166">
        <f>'Member Info'!D166</f>
        <v>0</v>
      </c>
      <c r="C170" s="166">
        <f>'Member Info'!E166</f>
        <v>0</v>
      </c>
      <c r="D170" s="166" t="str">
        <f>'Member Info'!G166</f>
        <v/>
      </c>
      <c r="E170" s="167">
        <f>'Member Info'!B166</f>
        <v>0</v>
      </c>
      <c r="F170" s="244"/>
      <c r="G170" s="168" t="str">
        <f>IF(E170=0,"",
IF('Member Info'!$AM$19&lt;=$R$1,
SUMPRODUCT('Member Info'!L166+IF('Member Info'!H166&gt;'Member Info'!$AJ$12,'Member Info'!$AK$13,IF('Member Info'!H166&gt;'Member Info'!$AJ$11,'Member Info'!$AK$12,IF('Member Info'!H166&gt;'Member Info'!$AJ$10,'Member Info'!$AK$11,IF('Member Info'!H166&gt;'Member Info'!$AJ$9,'Member Info'!$AK$10,IF('Member Info'!H166&gt;'Member Info'!$AJ$8,'Member Info'!$AK$9,'Member Info'!$AK$8)))))),
SUMPRODUCT('Member Info'!L166+IF('Member Info'!H166&gt;'Member Info'!$AG$17,'Member Info'!$AH$18,IF('Member Info'!H166&gt;'Member Info'!$AG$16,'Member Info'!$AH$17,IF('Member Info'!H166&gt;'Member Info'!$AG$15,'Member Info'!$AH$16,IF('Member Info'!H166&gt;'Member Info'!$AG$14,'Member Info'!$AH$15,IF('Member Info'!H166&gt;'Member Info'!$AG$13,'Member Info'!$AH$14,IF('Member Info'!H166&gt;'Member Info'!$AG$12,'Member Info'!$AH$13,IF('Member Info'!H166&gt;'Member Info'!$AG$11,'Member Info'!$AH$12,IF('Member Info'!H166&gt;'Member Info'!$AG$10,'Member Info'!$AH$11,IF('Member Info'!H166&gt;'Member Info'!$AG$9,'Member Info'!$AH$10,IF('Member Info'!H166&gt;'Member Info'!$AG$8,'Member Info'!$AH$9,'Member Info'!$AH$8)))))))))))))</f>
        <v/>
      </c>
      <c r="H170" s="26"/>
      <c r="I170" s="26"/>
      <c r="J170" s="107" t="str">
        <f>IF(E170=0,"",IF('Member Info'!F166&gt;$S$1,CONCATENATE("Joined with practice on ", TEXT('Member Info'!F166, "DD/MM/YYYY")),IF('Member Info'!N166&lt;&gt;"",IF('Member Info'!N166&lt;$R$1,CONCATENATE("Left Scheme on ", TEXT('Member Info'!N166, "DD/MM/YYYY")),IF(ISERROR(G170),"Error Detected, No rate entered",IF(E170=0,"",IF(F170="","Error Detected, No Pensionable pay",IF(ISERROR(AB170)," Unknown Values entered.",IF(T170+U170&lt;1,"Acceptable",IF(R170+S170=200, "No Contributions Entered", IF(K170="","Error Detected, Choose reason&gt;",IF(X170="1",IF(T170=1,"Please Enter Deemed Pensionable Pay","Add Any Relevant Details Above"),"Please Give Details Above"))))))))),IF(ISERROR(G170),"Error Detected, No rate entered",IF(E170=0,"",IF(F170="","Error Detected, No Pensionable pay",IF(ISERROR(AB170)," Unknown Values entered.",IF(T170+U170&lt;1,"Acceptable",IF(R170+S170=200, "No Contributions Entered", IF(K170="","Error Detected, Choose reason&gt;",IF(X170="1",IF(T170=1,"Please Enter Deemed Pensionable Pay","Add relevant Details Above"),"Please give details Above")))))))))))</f>
        <v/>
      </c>
      <c r="K170" s="263"/>
      <c r="L170" s="93"/>
      <c r="M170" s="93" t="str">
        <f t="shared" si="42"/>
        <v/>
      </c>
      <c r="N170" s="96">
        <f t="shared" si="41"/>
        <v>0</v>
      </c>
      <c r="O170" s="96">
        <f t="shared" si="41"/>
        <v>0</v>
      </c>
      <c r="P170" s="220">
        <f>(ROUND((F170/100*'Member Info'!$W$2), 2))</f>
        <v>0</v>
      </c>
      <c r="Q170" s="220" t="e">
        <f t="shared" si="43"/>
        <v>#VALUE!</v>
      </c>
      <c r="R170" s="220" t="str">
        <f t="shared" si="44"/>
        <v/>
      </c>
      <c r="S170" s="229" t="str">
        <f t="shared" si="45"/>
        <v/>
      </c>
      <c r="T170" s="230" t="str">
        <f t="shared" si="46"/>
        <v/>
      </c>
      <c r="U170" s="230" t="str">
        <f t="shared" si="47"/>
        <v/>
      </c>
      <c r="V170" s="224">
        <f t="shared" si="48"/>
        <v>0</v>
      </c>
      <c r="W170" s="112">
        <f t="shared" si="49"/>
        <v>0</v>
      </c>
      <c r="X170" s="237" t="str">
        <f t="shared" si="37"/>
        <v/>
      </c>
      <c r="Y170" s="242" t="b">
        <f t="shared" si="38"/>
        <v>0</v>
      </c>
      <c r="Z170" s="237">
        <f t="shared" si="50"/>
        <v>0</v>
      </c>
      <c r="AA170" s="237">
        <f>IF('Member Info'!N166="",1,"")</f>
        <v>1</v>
      </c>
      <c r="AB170" s="245" t="e">
        <f t="shared" si="51"/>
        <v>#VALUE!</v>
      </c>
      <c r="AC170" s="132" t="str">
        <f t="shared" si="39"/>
        <v/>
      </c>
      <c r="AD170" s="126">
        <f t="shared" si="40"/>
        <v>1</v>
      </c>
      <c r="AE170" s="126" t="str">
        <f>IF('Member Info'!N166&lt;&gt;"",IF('Member Info'!N166&lt;=$R$1,1,0),"")</f>
        <v/>
      </c>
      <c r="AG170" s="126" t="b">
        <f t="shared" si="52"/>
        <v>0</v>
      </c>
      <c r="AH170" s="126">
        <f t="shared" si="53"/>
        <v>0</v>
      </c>
      <c r="AJ170" s="126">
        <f t="shared" si="54"/>
        <v>0</v>
      </c>
      <c r="AK170" s="126">
        <f>IF('Member Info'!F166&gt;$R$1,1,0)</f>
        <v>0</v>
      </c>
      <c r="AL170" s="126" t="b">
        <f>IF(ISERROR(R170),ERROR.TYPE(#REF!)=ERROR.TYPE(R170),FALSE)</f>
        <v>0</v>
      </c>
      <c r="AM170" s="126" t="b">
        <f>IF(ISERROR(S170),ERROR.TYPE(#REF!)=ERROR.TYPE(S170),FALSE)</f>
        <v>0</v>
      </c>
      <c r="AN170" s="126">
        <f>IF(OR('Member Info'!F166&gt;=$S$1,'Member Info'!N166&gt;=$R$1),1,0)</f>
        <v>0</v>
      </c>
    </row>
    <row r="171" spans="1:40" x14ac:dyDescent="0.25">
      <c r="A171" s="4">
        <v>139</v>
      </c>
      <c r="B171" s="166">
        <f>'Member Info'!D167</f>
        <v>0</v>
      </c>
      <c r="C171" s="166">
        <f>'Member Info'!E167</f>
        <v>0</v>
      </c>
      <c r="D171" s="166" t="str">
        <f>'Member Info'!G167</f>
        <v/>
      </c>
      <c r="E171" s="167">
        <f>'Member Info'!B167</f>
        <v>0</v>
      </c>
      <c r="F171" s="244"/>
      <c r="G171" s="168" t="str">
        <f>IF(E171=0,"",
IF('Member Info'!$AM$19&lt;=$R$1,
SUMPRODUCT('Member Info'!L167+IF('Member Info'!H167&gt;'Member Info'!$AJ$12,'Member Info'!$AK$13,IF('Member Info'!H167&gt;'Member Info'!$AJ$11,'Member Info'!$AK$12,IF('Member Info'!H167&gt;'Member Info'!$AJ$10,'Member Info'!$AK$11,IF('Member Info'!H167&gt;'Member Info'!$AJ$9,'Member Info'!$AK$10,IF('Member Info'!H167&gt;'Member Info'!$AJ$8,'Member Info'!$AK$9,'Member Info'!$AK$8)))))),
SUMPRODUCT('Member Info'!L167+IF('Member Info'!H167&gt;'Member Info'!$AG$17,'Member Info'!$AH$18,IF('Member Info'!H167&gt;'Member Info'!$AG$16,'Member Info'!$AH$17,IF('Member Info'!H167&gt;'Member Info'!$AG$15,'Member Info'!$AH$16,IF('Member Info'!H167&gt;'Member Info'!$AG$14,'Member Info'!$AH$15,IF('Member Info'!H167&gt;'Member Info'!$AG$13,'Member Info'!$AH$14,IF('Member Info'!H167&gt;'Member Info'!$AG$12,'Member Info'!$AH$13,IF('Member Info'!H167&gt;'Member Info'!$AG$11,'Member Info'!$AH$12,IF('Member Info'!H167&gt;'Member Info'!$AG$10,'Member Info'!$AH$11,IF('Member Info'!H167&gt;'Member Info'!$AG$9,'Member Info'!$AH$10,IF('Member Info'!H167&gt;'Member Info'!$AG$8,'Member Info'!$AH$9,'Member Info'!$AH$8)))))))))))))</f>
        <v/>
      </c>
      <c r="H171" s="26"/>
      <c r="I171" s="26"/>
      <c r="J171" s="107" t="str">
        <f>IF(E171=0,"",IF('Member Info'!F167&gt;$S$1,CONCATENATE("Joined with practice on ", TEXT('Member Info'!F167, "DD/MM/YYYY")),IF('Member Info'!N167&lt;&gt;"",IF('Member Info'!N167&lt;$R$1,CONCATENATE("Left Scheme on ", TEXT('Member Info'!N167, "DD/MM/YYYY")),IF(ISERROR(G171),"Error Detected, No rate entered",IF(E171=0,"",IF(F171="","Error Detected, No Pensionable pay",IF(ISERROR(AB171)," Unknown Values entered.",IF(T171+U171&lt;1,"Acceptable",IF(R171+S171=200, "No Contributions Entered", IF(K171="","Error Detected, Choose reason&gt;",IF(X171="1",IF(T171=1,"Please Enter Deemed Pensionable Pay","Add Any Relevant Details Above"),"Please Give Details Above"))))))))),IF(ISERROR(G171),"Error Detected, No rate entered",IF(E171=0,"",IF(F171="","Error Detected, No Pensionable pay",IF(ISERROR(AB171)," Unknown Values entered.",IF(T171+U171&lt;1,"Acceptable",IF(R171+S171=200, "No Contributions Entered", IF(K171="","Error Detected, Choose reason&gt;",IF(X171="1",IF(T171=1,"Please Enter Deemed Pensionable Pay","Add relevant Details Above"),"Please give details Above")))))))))))</f>
        <v/>
      </c>
      <c r="K171" s="263"/>
      <c r="L171" s="93"/>
      <c r="M171" s="93" t="str">
        <f t="shared" si="42"/>
        <v/>
      </c>
      <c r="N171" s="96">
        <f t="shared" si="41"/>
        <v>0</v>
      </c>
      <c r="O171" s="96">
        <f t="shared" si="41"/>
        <v>0</v>
      </c>
      <c r="P171" s="220">
        <f>(ROUND((F171/100*'Member Info'!$W$2), 2))</f>
        <v>0</v>
      </c>
      <c r="Q171" s="220" t="e">
        <f t="shared" si="43"/>
        <v>#VALUE!</v>
      </c>
      <c r="R171" s="220" t="str">
        <f t="shared" si="44"/>
        <v/>
      </c>
      <c r="S171" s="229" t="str">
        <f t="shared" si="45"/>
        <v/>
      </c>
      <c r="T171" s="230" t="str">
        <f t="shared" si="46"/>
        <v/>
      </c>
      <c r="U171" s="230" t="str">
        <f t="shared" si="47"/>
        <v/>
      </c>
      <c r="V171" s="224">
        <f t="shared" si="48"/>
        <v>0</v>
      </c>
      <c r="W171" s="112">
        <f t="shared" si="49"/>
        <v>0</v>
      </c>
      <c r="X171" s="237" t="str">
        <f t="shared" si="37"/>
        <v/>
      </c>
      <c r="Y171" s="242" t="b">
        <f t="shared" si="38"/>
        <v>0</v>
      </c>
      <c r="Z171" s="237">
        <f t="shared" si="50"/>
        <v>0</v>
      </c>
      <c r="AA171" s="237">
        <f>IF('Member Info'!N167="",1,"")</f>
        <v>1</v>
      </c>
      <c r="AB171" s="245" t="e">
        <f t="shared" si="51"/>
        <v>#VALUE!</v>
      </c>
      <c r="AC171" s="132" t="str">
        <f t="shared" si="39"/>
        <v/>
      </c>
      <c r="AD171" s="126">
        <f t="shared" si="40"/>
        <v>1</v>
      </c>
      <c r="AE171" s="126" t="str">
        <f>IF('Member Info'!N167&lt;&gt;"",IF('Member Info'!N167&lt;=$R$1,1,0),"")</f>
        <v/>
      </c>
      <c r="AG171" s="126" t="b">
        <f t="shared" si="52"/>
        <v>0</v>
      </c>
      <c r="AH171" s="126">
        <f t="shared" si="53"/>
        <v>0</v>
      </c>
      <c r="AJ171" s="126">
        <f t="shared" si="54"/>
        <v>0</v>
      </c>
      <c r="AK171" s="126">
        <f>IF('Member Info'!F167&gt;$R$1,1,0)</f>
        <v>0</v>
      </c>
      <c r="AL171" s="126" t="b">
        <f>IF(ISERROR(R171),ERROR.TYPE(#REF!)=ERROR.TYPE(R171),FALSE)</f>
        <v>0</v>
      </c>
      <c r="AM171" s="126" t="b">
        <f>IF(ISERROR(S171),ERROR.TYPE(#REF!)=ERROR.TYPE(S171),FALSE)</f>
        <v>0</v>
      </c>
      <c r="AN171" s="126">
        <f>IF(OR('Member Info'!F167&gt;=$S$1,'Member Info'!N167&gt;=$R$1),1,0)</f>
        <v>0</v>
      </c>
    </row>
    <row r="172" spans="1:40" x14ac:dyDescent="0.25">
      <c r="A172" s="4">
        <v>140</v>
      </c>
      <c r="B172" s="166">
        <f>'Member Info'!D168</f>
        <v>0</v>
      </c>
      <c r="C172" s="166">
        <f>'Member Info'!E168</f>
        <v>0</v>
      </c>
      <c r="D172" s="166" t="str">
        <f>'Member Info'!G168</f>
        <v/>
      </c>
      <c r="E172" s="167">
        <f>'Member Info'!B168</f>
        <v>0</v>
      </c>
      <c r="F172" s="244"/>
      <c r="G172" s="168" t="str">
        <f>IF(E172=0,"",
IF('Member Info'!$AM$19&lt;=$R$1,
SUMPRODUCT('Member Info'!L168+IF('Member Info'!H168&gt;'Member Info'!$AJ$12,'Member Info'!$AK$13,IF('Member Info'!H168&gt;'Member Info'!$AJ$11,'Member Info'!$AK$12,IF('Member Info'!H168&gt;'Member Info'!$AJ$10,'Member Info'!$AK$11,IF('Member Info'!H168&gt;'Member Info'!$AJ$9,'Member Info'!$AK$10,IF('Member Info'!H168&gt;'Member Info'!$AJ$8,'Member Info'!$AK$9,'Member Info'!$AK$8)))))),
SUMPRODUCT('Member Info'!L168+IF('Member Info'!H168&gt;'Member Info'!$AG$17,'Member Info'!$AH$18,IF('Member Info'!H168&gt;'Member Info'!$AG$16,'Member Info'!$AH$17,IF('Member Info'!H168&gt;'Member Info'!$AG$15,'Member Info'!$AH$16,IF('Member Info'!H168&gt;'Member Info'!$AG$14,'Member Info'!$AH$15,IF('Member Info'!H168&gt;'Member Info'!$AG$13,'Member Info'!$AH$14,IF('Member Info'!H168&gt;'Member Info'!$AG$12,'Member Info'!$AH$13,IF('Member Info'!H168&gt;'Member Info'!$AG$11,'Member Info'!$AH$12,IF('Member Info'!H168&gt;'Member Info'!$AG$10,'Member Info'!$AH$11,IF('Member Info'!H168&gt;'Member Info'!$AG$9,'Member Info'!$AH$10,IF('Member Info'!H168&gt;'Member Info'!$AG$8,'Member Info'!$AH$9,'Member Info'!$AH$8)))))))))))))</f>
        <v/>
      </c>
      <c r="H172" s="26"/>
      <c r="I172" s="26"/>
      <c r="J172" s="107" t="str">
        <f>IF(E172=0,"",IF('Member Info'!F168&gt;$S$1,CONCATENATE("Joined with practice on ", TEXT('Member Info'!F168, "DD/MM/YYYY")),IF('Member Info'!N168&lt;&gt;"",IF('Member Info'!N168&lt;$R$1,CONCATENATE("Left Scheme on ", TEXT('Member Info'!N168, "DD/MM/YYYY")),IF(ISERROR(G172),"Error Detected, No rate entered",IF(E172=0,"",IF(F172="","Error Detected, No Pensionable pay",IF(ISERROR(AB172)," Unknown Values entered.",IF(T172+U172&lt;1,"Acceptable",IF(R172+S172=200, "No Contributions Entered", IF(K172="","Error Detected, Choose reason&gt;",IF(X172="1",IF(T172=1,"Please Enter Deemed Pensionable Pay","Add Any Relevant Details Above"),"Please Give Details Above"))))))))),IF(ISERROR(G172),"Error Detected, No rate entered",IF(E172=0,"",IF(F172="","Error Detected, No Pensionable pay",IF(ISERROR(AB172)," Unknown Values entered.",IF(T172+U172&lt;1,"Acceptable",IF(R172+S172=200, "No Contributions Entered", IF(K172="","Error Detected, Choose reason&gt;",IF(X172="1",IF(T172=1,"Please Enter Deemed Pensionable Pay","Add relevant Details Above"),"Please give details Above")))))))))))</f>
        <v/>
      </c>
      <c r="K172" s="263"/>
      <c r="L172" s="93"/>
      <c r="M172" s="93" t="str">
        <f t="shared" si="42"/>
        <v/>
      </c>
      <c r="N172" s="96">
        <f t="shared" si="41"/>
        <v>0</v>
      </c>
      <c r="O172" s="96">
        <f t="shared" si="41"/>
        <v>0</v>
      </c>
      <c r="P172" s="220">
        <f>(ROUND((F172/100*'Member Info'!$W$2), 2))</f>
        <v>0</v>
      </c>
      <c r="Q172" s="220" t="e">
        <f t="shared" si="43"/>
        <v>#VALUE!</v>
      </c>
      <c r="R172" s="220" t="str">
        <f t="shared" si="44"/>
        <v/>
      </c>
      <c r="S172" s="229" t="str">
        <f t="shared" si="45"/>
        <v/>
      </c>
      <c r="T172" s="230" t="str">
        <f t="shared" si="46"/>
        <v/>
      </c>
      <c r="U172" s="230" t="str">
        <f t="shared" si="47"/>
        <v/>
      </c>
      <c r="V172" s="224">
        <f t="shared" si="48"/>
        <v>0</v>
      </c>
      <c r="W172" s="112">
        <f t="shared" si="49"/>
        <v>0</v>
      </c>
      <c r="X172" s="237" t="str">
        <f t="shared" si="37"/>
        <v/>
      </c>
      <c r="Y172" s="242" t="b">
        <f t="shared" si="38"/>
        <v>0</v>
      </c>
      <c r="Z172" s="237">
        <f t="shared" si="50"/>
        <v>0</v>
      </c>
      <c r="AA172" s="237">
        <f>IF('Member Info'!N168="",1,"")</f>
        <v>1</v>
      </c>
      <c r="AB172" s="245" t="e">
        <f t="shared" si="51"/>
        <v>#VALUE!</v>
      </c>
      <c r="AC172" s="132" t="str">
        <f t="shared" si="39"/>
        <v/>
      </c>
      <c r="AD172" s="126">
        <f t="shared" si="40"/>
        <v>1</v>
      </c>
      <c r="AE172" s="126" t="str">
        <f>IF('Member Info'!N168&lt;&gt;"",IF('Member Info'!N168&lt;=$R$1,1,0),"")</f>
        <v/>
      </c>
      <c r="AG172" s="126" t="b">
        <f t="shared" si="52"/>
        <v>0</v>
      </c>
      <c r="AH172" s="126">
        <f t="shared" si="53"/>
        <v>0</v>
      </c>
      <c r="AJ172" s="126">
        <f t="shared" si="54"/>
        <v>0</v>
      </c>
      <c r="AK172" s="126">
        <f>IF('Member Info'!F168&gt;$R$1,1,0)</f>
        <v>0</v>
      </c>
      <c r="AL172" s="126" t="b">
        <f>IF(ISERROR(R172),ERROR.TYPE(#REF!)=ERROR.TYPE(R172),FALSE)</f>
        <v>0</v>
      </c>
      <c r="AM172" s="126" t="b">
        <f>IF(ISERROR(S172),ERROR.TYPE(#REF!)=ERROR.TYPE(S172),FALSE)</f>
        <v>0</v>
      </c>
      <c r="AN172" s="126">
        <f>IF(OR('Member Info'!F168&gt;=$S$1,'Member Info'!N168&gt;=$R$1),1,0)</f>
        <v>0</v>
      </c>
    </row>
    <row r="173" spans="1:40" x14ac:dyDescent="0.25">
      <c r="A173" s="4">
        <v>141</v>
      </c>
      <c r="B173" s="166">
        <f>'Member Info'!D169</f>
        <v>0</v>
      </c>
      <c r="C173" s="166">
        <f>'Member Info'!E169</f>
        <v>0</v>
      </c>
      <c r="D173" s="166" t="str">
        <f>'Member Info'!G169</f>
        <v/>
      </c>
      <c r="E173" s="167">
        <f>'Member Info'!B169</f>
        <v>0</v>
      </c>
      <c r="F173" s="244"/>
      <c r="G173" s="168" t="str">
        <f>IF(E173=0,"",
IF('Member Info'!$AM$19&lt;=$R$1,
SUMPRODUCT('Member Info'!L169+IF('Member Info'!H169&gt;'Member Info'!$AJ$12,'Member Info'!$AK$13,IF('Member Info'!H169&gt;'Member Info'!$AJ$11,'Member Info'!$AK$12,IF('Member Info'!H169&gt;'Member Info'!$AJ$10,'Member Info'!$AK$11,IF('Member Info'!H169&gt;'Member Info'!$AJ$9,'Member Info'!$AK$10,IF('Member Info'!H169&gt;'Member Info'!$AJ$8,'Member Info'!$AK$9,'Member Info'!$AK$8)))))),
SUMPRODUCT('Member Info'!L169+IF('Member Info'!H169&gt;'Member Info'!$AG$17,'Member Info'!$AH$18,IF('Member Info'!H169&gt;'Member Info'!$AG$16,'Member Info'!$AH$17,IF('Member Info'!H169&gt;'Member Info'!$AG$15,'Member Info'!$AH$16,IF('Member Info'!H169&gt;'Member Info'!$AG$14,'Member Info'!$AH$15,IF('Member Info'!H169&gt;'Member Info'!$AG$13,'Member Info'!$AH$14,IF('Member Info'!H169&gt;'Member Info'!$AG$12,'Member Info'!$AH$13,IF('Member Info'!H169&gt;'Member Info'!$AG$11,'Member Info'!$AH$12,IF('Member Info'!H169&gt;'Member Info'!$AG$10,'Member Info'!$AH$11,IF('Member Info'!H169&gt;'Member Info'!$AG$9,'Member Info'!$AH$10,IF('Member Info'!H169&gt;'Member Info'!$AG$8,'Member Info'!$AH$9,'Member Info'!$AH$8)))))))))))))</f>
        <v/>
      </c>
      <c r="H173" s="26"/>
      <c r="I173" s="26"/>
      <c r="J173" s="107" t="str">
        <f>IF(E173=0,"",IF('Member Info'!F169&gt;$S$1,CONCATENATE("Joined with practice on ", TEXT('Member Info'!F169, "DD/MM/YYYY")),IF('Member Info'!N169&lt;&gt;"",IF('Member Info'!N169&lt;$R$1,CONCATENATE("Left Scheme on ", TEXT('Member Info'!N169, "DD/MM/YYYY")),IF(ISERROR(G173),"Error Detected, No rate entered",IF(E173=0,"",IF(F173="","Error Detected, No Pensionable pay",IF(ISERROR(AB173)," Unknown Values entered.",IF(T173+U173&lt;1,"Acceptable",IF(R173+S173=200, "No Contributions Entered", IF(K173="","Error Detected, Choose reason&gt;",IF(X173="1",IF(T173=1,"Please Enter Deemed Pensionable Pay","Add Any Relevant Details Above"),"Please Give Details Above"))))))))),IF(ISERROR(G173),"Error Detected, No rate entered",IF(E173=0,"",IF(F173="","Error Detected, No Pensionable pay",IF(ISERROR(AB173)," Unknown Values entered.",IF(T173+U173&lt;1,"Acceptable",IF(R173+S173=200, "No Contributions Entered", IF(K173="","Error Detected, Choose reason&gt;",IF(X173="1",IF(T173=1,"Please Enter Deemed Pensionable Pay","Add relevant Details Above"),"Please give details Above")))))))))))</f>
        <v/>
      </c>
      <c r="K173" s="263"/>
      <c r="L173" s="93"/>
      <c r="M173" s="93" t="str">
        <f t="shared" si="42"/>
        <v/>
      </c>
      <c r="N173" s="96">
        <f t="shared" si="41"/>
        <v>0</v>
      </c>
      <c r="O173" s="96">
        <f t="shared" si="41"/>
        <v>0</v>
      </c>
      <c r="P173" s="220">
        <f>(ROUND((F173/100*'Member Info'!$W$2), 2))</f>
        <v>0</v>
      </c>
      <c r="Q173" s="220" t="e">
        <f t="shared" si="43"/>
        <v>#VALUE!</v>
      </c>
      <c r="R173" s="220" t="str">
        <f t="shared" si="44"/>
        <v/>
      </c>
      <c r="S173" s="229" t="str">
        <f t="shared" si="45"/>
        <v/>
      </c>
      <c r="T173" s="230" t="str">
        <f t="shared" si="46"/>
        <v/>
      </c>
      <c r="U173" s="230" t="str">
        <f t="shared" si="47"/>
        <v/>
      </c>
      <c r="V173" s="224">
        <f t="shared" si="48"/>
        <v>0</v>
      </c>
      <c r="W173" s="112">
        <f t="shared" si="49"/>
        <v>0</v>
      </c>
      <c r="X173" s="237" t="str">
        <f t="shared" si="37"/>
        <v/>
      </c>
      <c r="Y173" s="242" t="b">
        <f t="shared" si="38"/>
        <v>0</v>
      </c>
      <c r="Z173" s="237">
        <f t="shared" si="50"/>
        <v>0</v>
      </c>
      <c r="AA173" s="237">
        <f>IF('Member Info'!N169="",1,"")</f>
        <v>1</v>
      </c>
      <c r="AB173" s="245" t="e">
        <f t="shared" si="51"/>
        <v>#VALUE!</v>
      </c>
      <c r="AC173" s="132" t="str">
        <f t="shared" si="39"/>
        <v/>
      </c>
      <c r="AD173" s="126">
        <f t="shared" si="40"/>
        <v>1</v>
      </c>
      <c r="AE173" s="126" t="str">
        <f>IF('Member Info'!N169&lt;&gt;"",IF('Member Info'!N169&lt;=$R$1,1,0),"")</f>
        <v/>
      </c>
      <c r="AG173" s="126" t="b">
        <f t="shared" si="52"/>
        <v>0</v>
      </c>
      <c r="AH173" s="126">
        <f t="shared" si="53"/>
        <v>0</v>
      </c>
      <c r="AJ173" s="126">
        <f t="shared" si="54"/>
        <v>0</v>
      </c>
      <c r="AK173" s="126">
        <f>IF('Member Info'!F169&gt;$R$1,1,0)</f>
        <v>0</v>
      </c>
      <c r="AL173" s="126" t="b">
        <f>IF(ISERROR(R173),ERROR.TYPE(#REF!)=ERROR.TYPE(R173),FALSE)</f>
        <v>0</v>
      </c>
      <c r="AM173" s="126" t="b">
        <f>IF(ISERROR(S173),ERROR.TYPE(#REF!)=ERROR.TYPE(S173),FALSE)</f>
        <v>0</v>
      </c>
      <c r="AN173" s="126">
        <f>IF(OR('Member Info'!F169&gt;=$S$1,'Member Info'!N169&gt;=$R$1),1,0)</f>
        <v>0</v>
      </c>
    </row>
    <row r="174" spans="1:40" x14ac:dyDescent="0.25">
      <c r="A174" s="4">
        <v>142</v>
      </c>
      <c r="B174" s="166">
        <f>'Member Info'!D170</f>
        <v>0</v>
      </c>
      <c r="C174" s="166">
        <f>'Member Info'!E170</f>
        <v>0</v>
      </c>
      <c r="D174" s="166" t="str">
        <f>'Member Info'!G170</f>
        <v/>
      </c>
      <c r="E174" s="167">
        <f>'Member Info'!B170</f>
        <v>0</v>
      </c>
      <c r="F174" s="244"/>
      <c r="G174" s="168" t="str">
        <f>IF(E174=0,"",
IF('Member Info'!$AM$19&lt;=$R$1,
SUMPRODUCT('Member Info'!L170+IF('Member Info'!H170&gt;'Member Info'!$AJ$12,'Member Info'!$AK$13,IF('Member Info'!H170&gt;'Member Info'!$AJ$11,'Member Info'!$AK$12,IF('Member Info'!H170&gt;'Member Info'!$AJ$10,'Member Info'!$AK$11,IF('Member Info'!H170&gt;'Member Info'!$AJ$9,'Member Info'!$AK$10,IF('Member Info'!H170&gt;'Member Info'!$AJ$8,'Member Info'!$AK$9,'Member Info'!$AK$8)))))),
SUMPRODUCT('Member Info'!L170+IF('Member Info'!H170&gt;'Member Info'!$AG$17,'Member Info'!$AH$18,IF('Member Info'!H170&gt;'Member Info'!$AG$16,'Member Info'!$AH$17,IF('Member Info'!H170&gt;'Member Info'!$AG$15,'Member Info'!$AH$16,IF('Member Info'!H170&gt;'Member Info'!$AG$14,'Member Info'!$AH$15,IF('Member Info'!H170&gt;'Member Info'!$AG$13,'Member Info'!$AH$14,IF('Member Info'!H170&gt;'Member Info'!$AG$12,'Member Info'!$AH$13,IF('Member Info'!H170&gt;'Member Info'!$AG$11,'Member Info'!$AH$12,IF('Member Info'!H170&gt;'Member Info'!$AG$10,'Member Info'!$AH$11,IF('Member Info'!H170&gt;'Member Info'!$AG$9,'Member Info'!$AH$10,IF('Member Info'!H170&gt;'Member Info'!$AG$8,'Member Info'!$AH$9,'Member Info'!$AH$8)))))))))))))</f>
        <v/>
      </c>
      <c r="H174" s="26"/>
      <c r="I174" s="26"/>
      <c r="J174" s="107" t="str">
        <f>IF(E174=0,"",IF('Member Info'!F170&gt;$S$1,CONCATENATE("Joined with practice on ", TEXT('Member Info'!F170, "DD/MM/YYYY")),IF('Member Info'!N170&lt;&gt;"",IF('Member Info'!N170&lt;$R$1,CONCATENATE("Left Scheme on ", TEXT('Member Info'!N170, "DD/MM/YYYY")),IF(ISERROR(G174),"Error Detected, No rate entered",IF(E174=0,"",IF(F174="","Error Detected, No Pensionable pay",IF(ISERROR(AB174)," Unknown Values entered.",IF(T174+U174&lt;1,"Acceptable",IF(R174+S174=200, "No Contributions Entered", IF(K174="","Error Detected, Choose reason&gt;",IF(X174="1",IF(T174=1,"Please Enter Deemed Pensionable Pay","Add Any Relevant Details Above"),"Please Give Details Above"))))))))),IF(ISERROR(G174),"Error Detected, No rate entered",IF(E174=0,"",IF(F174="","Error Detected, No Pensionable pay",IF(ISERROR(AB174)," Unknown Values entered.",IF(T174+U174&lt;1,"Acceptable",IF(R174+S174=200, "No Contributions Entered", IF(K174="","Error Detected, Choose reason&gt;",IF(X174="1",IF(T174=1,"Please Enter Deemed Pensionable Pay","Add relevant Details Above"),"Please give details Above")))))))))))</f>
        <v/>
      </c>
      <c r="K174" s="263"/>
      <c r="L174" s="93"/>
      <c r="M174" s="93" t="str">
        <f t="shared" si="42"/>
        <v/>
      </c>
      <c r="N174" s="96">
        <f t="shared" si="41"/>
        <v>0</v>
      </c>
      <c r="O174" s="96">
        <f t="shared" si="41"/>
        <v>0</v>
      </c>
      <c r="P174" s="220">
        <f>(ROUND((F174/100*'Member Info'!$W$2), 2))</f>
        <v>0</v>
      </c>
      <c r="Q174" s="220" t="e">
        <f t="shared" si="43"/>
        <v>#VALUE!</v>
      </c>
      <c r="R174" s="220" t="str">
        <f t="shared" si="44"/>
        <v/>
      </c>
      <c r="S174" s="229" t="str">
        <f t="shared" si="45"/>
        <v/>
      </c>
      <c r="T174" s="230" t="str">
        <f t="shared" si="46"/>
        <v/>
      </c>
      <c r="U174" s="230" t="str">
        <f t="shared" si="47"/>
        <v/>
      </c>
      <c r="V174" s="224">
        <f t="shared" si="48"/>
        <v>0</v>
      </c>
      <c r="W174" s="112">
        <f t="shared" si="49"/>
        <v>0</v>
      </c>
      <c r="X174" s="237" t="str">
        <f t="shared" si="37"/>
        <v/>
      </c>
      <c r="Y174" s="242" t="b">
        <f t="shared" si="38"/>
        <v>0</v>
      </c>
      <c r="Z174" s="237">
        <f t="shared" si="50"/>
        <v>0</v>
      </c>
      <c r="AA174" s="237">
        <f>IF('Member Info'!N170="",1,"")</f>
        <v>1</v>
      </c>
      <c r="AB174" s="245" t="e">
        <f t="shared" si="51"/>
        <v>#VALUE!</v>
      </c>
      <c r="AC174" s="132" t="str">
        <f t="shared" si="39"/>
        <v/>
      </c>
      <c r="AD174" s="126">
        <f t="shared" si="40"/>
        <v>1</v>
      </c>
      <c r="AE174" s="126" t="str">
        <f>IF('Member Info'!N170&lt;&gt;"",IF('Member Info'!N170&lt;=$R$1,1,0),"")</f>
        <v/>
      </c>
      <c r="AG174" s="126" t="b">
        <f t="shared" si="52"/>
        <v>0</v>
      </c>
      <c r="AH174" s="126">
        <f t="shared" si="53"/>
        <v>0</v>
      </c>
      <c r="AJ174" s="126">
        <f t="shared" si="54"/>
        <v>0</v>
      </c>
      <c r="AK174" s="126">
        <f>IF('Member Info'!F170&gt;$R$1,1,0)</f>
        <v>0</v>
      </c>
      <c r="AL174" s="126" t="b">
        <f>IF(ISERROR(R174),ERROR.TYPE(#REF!)=ERROR.TYPE(R174),FALSE)</f>
        <v>0</v>
      </c>
      <c r="AM174" s="126" t="b">
        <f>IF(ISERROR(S174),ERROR.TYPE(#REF!)=ERROR.TYPE(S174),FALSE)</f>
        <v>0</v>
      </c>
      <c r="AN174" s="126">
        <f>IF(OR('Member Info'!F170&gt;=$S$1,'Member Info'!N170&gt;=$R$1),1,0)</f>
        <v>0</v>
      </c>
    </row>
    <row r="175" spans="1:40" x14ac:dyDescent="0.25">
      <c r="A175" s="4">
        <v>143</v>
      </c>
      <c r="B175" s="166">
        <f>'Member Info'!D171</f>
        <v>0</v>
      </c>
      <c r="C175" s="166">
        <f>'Member Info'!E171</f>
        <v>0</v>
      </c>
      <c r="D175" s="166" t="str">
        <f>'Member Info'!G171</f>
        <v/>
      </c>
      <c r="E175" s="167">
        <f>'Member Info'!B171</f>
        <v>0</v>
      </c>
      <c r="F175" s="244"/>
      <c r="G175" s="168" t="str">
        <f>IF(E175=0,"",
IF('Member Info'!$AM$19&lt;=$R$1,
SUMPRODUCT('Member Info'!L171+IF('Member Info'!H171&gt;'Member Info'!$AJ$12,'Member Info'!$AK$13,IF('Member Info'!H171&gt;'Member Info'!$AJ$11,'Member Info'!$AK$12,IF('Member Info'!H171&gt;'Member Info'!$AJ$10,'Member Info'!$AK$11,IF('Member Info'!H171&gt;'Member Info'!$AJ$9,'Member Info'!$AK$10,IF('Member Info'!H171&gt;'Member Info'!$AJ$8,'Member Info'!$AK$9,'Member Info'!$AK$8)))))),
SUMPRODUCT('Member Info'!L171+IF('Member Info'!H171&gt;'Member Info'!$AG$17,'Member Info'!$AH$18,IF('Member Info'!H171&gt;'Member Info'!$AG$16,'Member Info'!$AH$17,IF('Member Info'!H171&gt;'Member Info'!$AG$15,'Member Info'!$AH$16,IF('Member Info'!H171&gt;'Member Info'!$AG$14,'Member Info'!$AH$15,IF('Member Info'!H171&gt;'Member Info'!$AG$13,'Member Info'!$AH$14,IF('Member Info'!H171&gt;'Member Info'!$AG$12,'Member Info'!$AH$13,IF('Member Info'!H171&gt;'Member Info'!$AG$11,'Member Info'!$AH$12,IF('Member Info'!H171&gt;'Member Info'!$AG$10,'Member Info'!$AH$11,IF('Member Info'!H171&gt;'Member Info'!$AG$9,'Member Info'!$AH$10,IF('Member Info'!H171&gt;'Member Info'!$AG$8,'Member Info'!$AH$9,'Member Info'!$AH$8)))))))))))))</f>
        <v/>
      </c>
      <c r="H175" s="26"/>
      <c r="I175" s="26"/>
      <c r="J175" s="107" t="str">
        <f>IF(E175=0,"",IF('Member Info'!F171&gt;$S$1,CONCATENATE("Joined with practice on ", TEXT('Member Info'!F171, "DD/MM/YYYY")),IF('Member Info'!N171&lt;&gt;"",IF('Member Info'!N171&lt;$R$1,CONCATENATE("Left Scheme on ", TEXT('Member Info'!N171, "DD/MM/YYYY")),IF(ISERROR(G175),"Error Detected, No rate entered",IF(E175=0,"",IF(F175="","Error Detected, No Pensionable pay",IF(ISERROR(AB175)," Unknown Values entered.",IF(T175+U175&lt;1,"Acceptable",IF(R175+S175=200, "No Contributions Entered", IF(K175="","Error Detected, Choose reason&gt;",IF(X175="1",IF(T175=1,"Please Enter Deemed Pensionable Pay","Add Any Relevant Details Above"),"Please Give Details Above"))))))))),IF(ISERROR(G175),"Error Detected, No rate entered",IF(E175=0,"",IF(F175="","Error Detected, No Pensionable pay",IF(ISERROR(AB175)," Unknown Values entered.",IF(T175+U175&lt;1,"Acceptable",IF(R175+S175=200, "No Contributions Entered", IF(K175="","Error Detected, Choose reason&gt;",IF(X175="1",IF(T175=1,"Please Enter Deemed Pensionable Pay","Add relevant Details Above"),"Please give details Above")))))))))))</f>
        <v/>
      </c>
      <c r="K175" s="263"/>
      <c r="L175" s="93"/>
      <c r="M175" s="93" t="str">
        <f t="shared" si="42"/>
        <v/>
      </c>
      <c r="N175" s="96">
        <f t="shared" si="41"/>
        <v>0</v>
      </c>
      <c r="O175" s="96">
        <f t="shared" si="41"/>
        <v>0</v>
      </c>
      <c r="P175" s="220">
        <f>(ROUND((F175/100*'Member Info'!$W$2), 2))</f>
        <v>0</v>
      </c>
      <c r="Q175" s="220" t="e">
        <f t="shared" si="43"/>
        <v>#VALUE!</v>
      </c>
      <c r="R175" s="220" t="str">
        <f t="shared" si="44"/>
        <v/>
      </c>
      <c r="S175" s="229" t="str">
        <f t="shared" si="45"/>
        <v/>
      </c>
      <c r="T175" s="230" t="str">
        <f t="shared" si="46"/>
        <v/>
      </c>
      <c r="U175" s="230" t="str">
        <f t="shared" si="47"/>
        <v/>
      </c>
      <c r="V175" s="224">
        <f t="shared" si="48"/>
        <v>0</v>
      </c>
      <c r="W175" s="112">
        <f t="shared" si="49"/>
        <v>0</v>
      </c>
      <c r="X175" s="237" t="str">
        <f t="shared" si="37"/>
        <v/>
      </c>
      <c r="Y175" s="242" t="b">
        <f t="shared" si="38"/>
        <v>0</v>
      </c>
      <c r="Z175" s="237">
        <f t="shared" si="50"/>
        <v>0</v>
      </c>
      <c r="AA175" s="237">
        <f>IF('Member Info'!N171="",1,"")</f>
        <v>1</v>
      </c>
      <c r="AB175" s="245" t="e">
        <f t="shared" si="51"/>
        <v>#VALUE!</v>
      </c>
      <c r="AC175" s="132" t="str">
        <f t="shared" si="39"/>
        <v/>
      </c>
      <c r="AD175" s="126">
        <f t="shared" si="40"/>
        <v>1</v>
      </c>
      <c r="AE175" s="126" t="str">
        <f>IF('Member Info'!N171&lt;&gt;"",IF('Member Info'!N171&lt;=$R$1,1,0),"")</f>
        <v/>
      </c>
      <c r="AG175" s="126" t="b">
        <f t="shared" si="52"/>
        <v>0</v>
      </c>
      <c r="AH175" s="126">
        <f t="shared" si="53"/>
        <v>0</v>
      </c>
      <c r="AJ175" s="126">
        <f t="shared" si="54"/>
        <v>0</v>
      </c>
      <c r="AK175" s="126">
        <f>IF('Member Info'!F171&gt;$R$1,1,0)</f>
        <v>0</v>
      </c>
      <c r="AL175" s="126" t="b">
        <f>IF(ISERROR(R175),ERROR.TYPE(#REF!)=ERROR.TYPE(R175),FALSE)</f>
        <v>0</v>
      </c>
      <c r="AM175" s="126" t="b">
        <f>IF(ISERROR(S175),ERROR.TYPE(#REF!)=ERROR.TYPE(S175),FALSE)</f>
        <v>0</v>
      </c>
      <c r="AN175" s="126">
        <f>IF(OR('Member Info'!F171&gt;=$S$1,'Member Info'!N171&gt;=$R$1),1,0)</f>
        <v>0</v>
      </c>
    </row>
    <row r="176" spans="1:40" x14ac:dyDescent="0.25">
      <c r="A176" s="4">
        <v>144</v>
      </c>
      <c r="B176" s="166">
        <f>'Member Info'!D172</f>
        <v>0</v>
      </c>
      <c r="C176" s="166">
        <f>'Member Info'!E172</f>
        <v>0</v>
      </c>
      <c r="D176" s="166" t="str">
        <f>'Member Info'!G172</f>
        <v/>
      </c>
      <c r="E176" s="167">
        <f>'Member Info'!B172</f>
        <v>0</v>
      </c>
      <c r="F176" s="244"/>
      <c r="G176" s="168" t="str">
        <f>IF(E176=0,"",
IF('Member Info'!$AM$19&lt;=$R$1,
SUMPRODUCT('Member Info'!L172+IF('Member Info'!H172&gt;'Member Info'!$AJ$12,'Member Info'!$AK$13,IF('Member Info'!H172&gt;'Member Info'!$AJ$11,'Member Info'!$AK$12,IF('Member Info'!H172&gt;'Member Info'!$AJ$10,'Member Info'!$AK$11,IF('Member Info'!H172&gt;'Member Info'!$AJ$9,'Member Info'!$AK$10,IF('Member Info'!H172&gt;'Member Info'!$AJ$8,'Member Info'!$AK$9,'Member Info'!$AK$8)))))),
SUMPRODUCT('Member Info'!L172+IF('Member Info'!H172&gt;'Member Info'!$AG$17,'Member Info'!$AH$18,IF('Member Info'!H172&gt;'Member Info'!$AG$16,'Member Info'!$AH$17,IF('Member Info'!H172&gt;'Member Info'!$AG$15,'Member Info'!$AH$16,IF('Member Info'!H172&gt;'Member Info'!$AG$14,'Member Info'!$AH$15,IF('Member Info'!H172&gt;'Member Info'!$AG$13,'Member Info'!$AH$14,IF('Member Info'!H172&gt;'Member Info'!$AG$12,'Member Info'!$AH$13,IF('Member Info'!H172&gt;'Member Info'!$AG$11,'Member Info'!$AH$12,IF('Member Info'!H172&gt;'Member Info'!$AG$10,'Member Info'!$AH$11,IF('Member Info'!H172&gt;'Member Info'!$AG$9,'Member Info'!$AH$10,IF('Member Info'!H172&gt;'Member Info'!$AG$8,'Member Info'!$AH$9,'Member Info'!$AH$8)))))))))))))</f>
        <v/>
      </c>
      <c r="H176" s="26"/>
      <c r="I176" s="26"/>
      <c r="J176" s="107" t="str">
        <f>IF(E176=0,"",IF('Member Info'!F172&gt;$S$1,CONCATENATE("Joined with practice on ", TEXT('Member Info'!F172, "DD/MM/YYYY")),IF('Member Info'!N172&lt;&gt;"",IF('Member Info'!N172&lt;$R$1,CONCATENATE("Left Scheme on ", TEXT('Member Info'!N172, "DD/MM/YYYY")),IF(ISERROR(G176),"Error Detected, No rate entered",IF(E176=0,"",IF(F176="","Error Detected, No Pensionable pay",IF(ISERROR(AB176)," Unknown Values entered.",IF(T176+U176&lt;1,"Acceptable",IF(R176+S176=200, "No Contributions Entered", IF(K176="","Error Detected, Choose reason&gt;",IF(X176="1",IF(T176=1,"Please Enter Deemed Pensionable Pay","Add Any Relevant Details Above"),"Please Give Details Above"))))))))),IF(ISERROR(G176),"Error Detected, No rate entered",IF(E176=0,"",IF(F176="","Error Detected, No Pensionable pay",IF(ISERROR(AB176)," Unknown Values entered.",IF(T176+U176&lt;1,"Acceptable",IF(R176+S176=200, "No Contributions Entered", IF(K176="","Error Detected, Choose reason&gt;",IF(X176="1",IF(T176=1,"Please Enter Deemed Pensionable Pay","Add relevant Details Above"),"Please give details Above")))))))))))</f>
        <v/>
      </c>
      <c r="K176" s="263"/>
      <c r="L176" s="93"/>
      <c r="M176" s="93" t="str">
        <f t="shared" si="42"/>
        <v/>
      </c>
      <c r="N176" s="96">
        <f t="shared" si="41"/>
        <v>0</v>
      </c>
      <c r="O176" s="96">
        <f t="shared" si="41"/>
        <v>0</v>
      </c>
      <c r="P176" s="220">
        <f>(ROUND((F176/100*'Member Info'!$W$2), 2))</f>
        <v>0</v>
      </c>
      <c r="Q176" s="220" t="e">
        <f t="shared" si="43"/>
        <v>#VALUE!</v>
      </c>
      <c r="R176" s="220" t="str">
        <f t="shared" si="44"/>
        <v/>
      </c>
      <c r="S176" s="229" t="str">
        <f t="shared" si="45"/>
        <v/>
      </c>
      <c r="T176" s="230" t="str">
        <f t="shared" si="46"/>
        <v/>
      </c>
      <c r="U176" s="230" t="str">
        <f t="shared" si="47"/>
        <v/>
      </c>
      <c r="V176" s="224">
        <f t="shared" si="48"/>
        <v>0</v>
      </c>
      <c r="W176" s="112">
        <f t="shared" si="49"/>
        <v>0</v>
      </c>
      <c r="X176" s="237" t="str">
        <f t="shared" si="37"/>
        <v/>
      </c>
      <c r="Y176" s="242" t="b">
        <f t="shared" si="38"/>
        <v>0</v>
      </c>
      <c r="Z176" s="237">
        <f t="shared" si="50"/>
        <v>0</v>
      </c>
      <c r="AA176" s="237">
        <f>IF('Member Info'!N172="",1,"")</f>
        <v>1</v>
      </c>
      <c r="AB176" s="245" t="e">
        <f t="shared" si="51"/>
        <v>#VALUE!</v>
      </c>
      <c r="AC176" s="132" t="str">
        <f t="shared" si="39"/>
        <v/>
      </c>
      <c r="AD176" s="126">
        <f t="shared" si="40"/>
        <v>1</v>
      </c>
      <c r="AE176" s="126" t="str">
        <f>IF('Member Info'!N172&lt;&gt;"",IF('Member Info'!N172&lt;=$R$1,1,0),"")</f>
        <v/>
      </c>
      <c r="AG176" s="126" t="b">
        <f t="shared" si="52"/>
        <v>0</v>
      </c>
      <c r="AH176" s="126">
        <f t="shared" si="53"/>
        <v>0</v>
      </c>
      <c r="AJ176" s="126">
        <f t="shared" si="54"/>
        <v>0</v>
      </c>
      <c r="AK176" s="126">
        <f>IF('Member Info'!F172&gt;$R$1,1,0)</f>
        <v>0</v>
      </c>
      <c r="AL176" s="126" t="b">
        <f>IF(ISERROR(R176),ERROR.TYPE(#REF!)=ERROR.TYPE(R176),FALSE)</f>
        <v>0</v>
      </c>
      <c r="AM176" s="126" t="b">
        <f>IF(ISERROR(S176),ERROR.TYPE(#REF!)=ERROR.TYPE(S176),FALSE)</f>
        <v>0</v>
      </c>
      <c r="AN176" s="126">
        <f>IF(OR('Member Info'!F172&gt;=$S$1,'Member Info'!N172&gt;=$R$1),1,0)</f>
        <v>0</v>
      </c>
    </row>
    <row r="177" spans="1:40" x14ac:dyDescent="0.25">
      <c r="A177" s="4">
        <v>145</v>
      </c>
      <c r="B177" s="166">
        <f>'Member Info'!D173</f>
        <v>0</v>
      </c>
      <c r="C177" s="166">
        <f>'Member Info'!E173</f>
        <v>0</v>
      </c>
      <c r="D177" s="166" t="str">
        <f>'Member Info'!G173</f>
        <v/>
      </c>
      <c r="E177" s="167">
        <f>'Member Info'!B173</f>
        <v>0</v>
      </c>
      <c r="F177" s="244"/>
      <c r="G177" s="168" t="str">
        <f>IF(E177=0,"",
IF('Member Info'!$AM$19&lt;=$R$1,
SUMPRODUCT('Member Info'!L173+IF('Member Info'!H173&gt;'Member Info'!$AJ$12,'Member Info'!$AK$13,IF('Member Info'!H173&gt;'Member Info'!$AJ$11,'Member Info'!$AK$12,IF('Member Info'!H173&gt;'Member Info'!$AJ$10,'Member Info'!$AK$11,IF('Member Info'!H173&gt;'Member Info'!$AJ$9,'Member Info'!$AK$10,IF('Member Info'!H173&gt;'Member Info'!$AJ$8,'Member Info'!$AK$9,'Member Info'!$AK$8)))))),
SUMPRODUCT('Member Info'!L173+IF('Member Info'!H173&gt;'Member Info'!$AG$17,'Member Info'!$AH$18,IF('Member Info'!H173&gt;'Member Info'!$AG$16,'Member Info'!$AH$17,IF('Member Info'!H173&gt;'Member Info'!$AG$15,'Member Info'!$AH$16,IF('Member Info'!H173&gt;'Member Info'!$AG$14,'Member Info'!$AH$15,IF('Member Info'!H173&gt;'Member Info'!$AG$13,'Member Info'!$AH$14,IF('Member Info'!H173&gt;'Member Info'!$AG$12,'Member Info'!$AH$13,IF('Member Info'!H173&gt;'Member Info'!$AG$11,'Member Info'!$AH$12,IF('Member Info'!H173&gt;'Member Info'!$AG$10,'Member Info'!$AH$11,IF('Member Info'!H173&gt;'Member Info'!$AG$9,'Member Info'!$AH$10,IF('Member Info'!H173&gt;'Member Info'!$AG$8,'Member Info'!$AH$9,'Member Info'!$AH$8)))))))))))))</f>
        <v/>
      </c>
      <c r="H177" s="26"/>
      <c r="I177" s="26"/>
      <c r="J177" s="107" t="str">
        <f>IF(E177=0,"",IF('Member Info'!F173&gt;$S$1,CONCATENATE("Joined with practice on ", TEXT('Member Info'!F173, "DD/MM/YYYY")),IF('Member Info'!N173&lt;&gt;"",IF('Member Info'!N173&lt;$R$1,CONCATENATE("Left Scheme on ", TEXT('Member Info'!N173, "DD/MM/YYYY")),IF(ISERROR(G177),"Error Detected, No rate entered",IF(E177=0,"",IF(F177="","Error Detected, No Pensionable pay",IF(ISERROR(AB177)," Unknown Values entered.",IF(T177+U177&lt;1,"Acceptable",IF(R177+S177=200, "No Contributions Entered", IF(K177="","Error Detected, Choose reason&gt;",IF(X177="1",IF(T177=1,"Please Enter Deemed Pensionable Pay","Add Any Relevant Details Above"),"Please Give Details Above"))))))))),IF(ISERROR(G177),"Error Detected, No rate entered",IF(E177=0,"",IF(F177="","Error Detected, No Pensionable pay",IF(ISERROR(AB177)," Unknown Values entered.",IF(T177+U177&lt;1,"Acceptable",IF(R177+S177=200, "No Contributions Entered", IF(K177="","Error Detected, Choose reason&gt;",IF(X177="1",IF(T177=1,"Please Enter Deemed Pensionable Pay","Add relevant Details Above"),"Please give details Above")))))))))))</f>
        <v/>
      </c>
      <c r="K177" s="263"/>
      <c r="L177" s="93"/>
      <c r="M177" s="93" t="str">
        <f t="shared" si="42"/>
        <v/>
      </c>
      <c r="N177" s="96">
        <f t="shared" si="41"/>
        <v>0</v>
      </c>
      <c r="O177" s="96">
        <f t="shared" si="41"/>
        <v>0</v>
      </c>
      <c r="P177" s="220">
        <f>(ROUND((F177/100*'Member Info'!$W$2), 2))</f>
        <v>0</v>
      </c>
      <c r="Q177" s="220" t="e">
        <f t="shared" si="43"/>
        <v>#VALUE!</v>
      </c>
      <c r="R177" s="220" t="str">
        <f t="shared" si="44"/>
        <v/>
      </c>
      <c r="S177" s="229" t="str">
        <f t="shared" si="45"/>
        <v/>
      </c>
      <c r="T177" s="230" t="str">
        <f t="shared" si="46"/>
        <v/>
      </c>
      <c r="U177" s="230" t="str">
        <f t="shared" si="47"/>
        <v/>
      </c>
      <c r="V177" s="224">
        <f t="shared" si="48"/>
        <v>0</v>
      </c>
      <c r="W177" s="112">
        <f t="shared" si="49"/>
        <v>0</v>
      </c>
      <c r="X177" s="237" t="str">
        <f t="shared" si="37"/>
        <v/>
      </c>
      <c r="Y177" s="242" t="b">
        <f t="shared" si="38"/>
        <v>0</v>
      </c>
      <c r="Z177" s="237">
        <f t="shared" si="50"/>
        <v>0</v>
      </c>
      <c r="AA177" s="237">
        <f>IF('Member Info'!N173="",1,"")</f>
        <v>1</v>
      </c>
      <c r="AB177" s="245" t="e">
        <f t="shared" si="51"/>
        <v>#VALUE!</v>
      </c>
      <c r="AC177" s="132" t="str">
        <f t="shared" si="39"/>
        <v/>
      </c>
      <c r="AD177" s="126">
        <f t="shared" si="40"/>
        <v>1</v>
      </c>
      <c r="AE177" s="126" t="str">
        <f>IF('Member Info'!N173&lt;&gt;"",IF('Member Info'!N173&lt;=$R$1,1,0),"")</f>
        <v/>
      </c>
      <c r="AG177" s="126" t="b">
        <f t="shared" si="52"/>
        <v>0</v>
      </c>
      <c r="AH177" s="126">
        <f t="shared" si="53"/>
        <v>0</v>
      </c>
      <c r="AJ177" s="126">
        <f t="shared" si="54"/>
        <v>0</v>
      </c>
      <c r="AK177" s="126">
        <f>IF('Member Info'!F173&gt;$R$1,1,0)</f>
        <v>0</v>
      </c>
      <c r="AL177" s="126" t="b">
        <f>IF(ISERROR(R177),ERROR.TYPE(#REF!)=ERROR.TYPE(R177),FALSE)</f>
        <v>0</v>
      </c>
      <c r="AM177" s="126" t="b">
        <f>IF(ISERROR(S177),ERROR.TYPE(#REF!)=ERROR.TYPE(S177),FALSE)</f>
        <v>0</v>
      </c>
      <c r="AN177" s="126">
        <f>IF(OR('Member Info'!F173&gt;=$S$1,'Member Info'!N173&gt;=$R$1),1,0)</f>
        <v>0</v>
      </c>
    </row>
    <row r="178" spans="1:40" x14ac:dyDescent="0.25">
      <c r="A178" s="4">
        <v>146</v>
      </c>
      <c r="B178" s="166">
        <f>'Member Info'!D174</f>
        <v>0</v>
      </c>
      <c r="C178" s="166">
        <f>'Member Info'!E174</f>
        <v>0</v>
      </c>
      <c r="D178" s="166" t="str">
        <f>'Member Info'!G174</f>
        <v/>
      </c>
      <c r="E178" s="167">
        <f>'Member Info'!B174</f>
        <v>0</v>
      </c>
      <c r="F178" s="244"/>
      <c r="G178" s="168" t="str">
        <f>IF(E178=0,"",
IF('Member Info'!$AM$19&lt;=$R$1,
SUMPRODUCT('Member Info'!L174+IF('Member Info'!H174&gt;'Member Info'!$AJ$12,'Member Info'!$AK$13,IF('Member Info'!H174&gt;'Member Info'!$AJ$11,'Member Info'!$AK$12,IF('Member Info'!H174&gt;'Member Info'!$AJ$10,'Member Info'!$AK$11,IF('Member Info'!H174&gt;'Member Info'!$AJ$9,'Member Info'!$AK$10,IF('Member Info'!H174&gt;'Member Info'!$AJ$8,'Member Info'!$AK$9,'Member Info'!$AK$8)))))),
SUMPRODUCT('Member Info'!L174+IF('Member Info'!H174&gt;'Member Info'!$AG$17,'Member Info'!$AH$18,IF('Member Info'!H174&gt;'Member Info'!$AG$16,'Member Info'!$AH$17,IF('Member Info'!H174&gt;'Member Info'!$AG$15,'Member Info'!$AH$16,IF('Member Info'!H174&gt;'Member Info'!$AG$14,'Member Info'!$AH$15,IF('Member Info'!H174&gt;'Member Info'!$AG$13,'Member Info'!$AH$14,IF('Member Info'!H174&gt;'Member Info'!$AG$12,'Member Info'!$AH$13,IF('Member Info'!H174&gt;'Member Info'!$AG$11,'Member Info'!$AH$12,IF('Member Info'!H174&gt;'Member Info'!$AG$10,'Member Info'!$AH$11,IF('Member Info'!H174&gt;'Member Info'!$AG$9,'Member Info'!$AH$10,IF('Member Info'!H174&gt;'Member Info'!$AG$8,'Member Info'!$AH$9,'Member Info'!$AH$8)))))))))))))</f>
        <v/>
      </c>
      <c r="H178" s="26"/>
      <c r="I178" s="26"/>
      <c r="J178" s="107" t="str">
        <f>IF(E178=0,"",IF('Member Info'!F174&gt;$S$1,CONCATENATE("Joined with practice on ", TEXT('Member Info'!F174, "DD/MM/YYYY")),IF('Member Info'!N174&lt;&gt;"",IF('Member Info'!N174&lt;$R$1,CONCATENATE("Left Scheme on ", TEXT('Member Info'!N174, "DD/MM/YYYY")),IF(ISERROR(G178),"Error Detected, No rate entered",IF(E178=0,"",IF(F178="","Error Detected, No Pensionable pay",IF(ISERROR(AB178)," Unknown Values entered.",IF(T178+U178&lt;1,"Acceptable",IF(R178+S178=200, "No Contributions Entered", IF(K178="","Error Detected, Choose reason&gt;",IF(X178="1",IF(T178=1,"Please Enter Deemed Pensionable Pay","Add Any Relevant Details Above"),"Please Give Details Above"))))))))),IF(ISERROR(G178),"Error Detected, No rate entered",IF(E178=0,"",IF(F178="","Error Detected, No Pensionable pay",IF(ISERROR(AB178)," Unknown Values entered.",IF(T178+U178&lt;1,"Acceptable",IF(R178+S178=200, "No Contributions Entered", IF(K178="","Error Detected, Choose reason&gt;",IF(X178="1",IF(T178=1,"Please Enter Deemed Pensionable Pay","Add relevant Details Above"),"Please give details Above")))))))))))</f>
        <v/>
      </c>
      <c r="K178" s="263"/>
      <c r="L178" s="93"/>
      <c r="M178" s="93" t="str">
        <f t="shared" si="42"/>
        <v/>
      </c>
      <c r="N178" s="96">
        <f t="shared" si="41"/>
        <v>0</v>
      </c>
      <c r="O178" s="96">
        <f t="shared" si="41"/>
        <v>0</v>
      </c>
      <c r="P178" s="220">
        <f>(ROUND((F178/100*'Member Info'!$W$2), 2))</f>
        <v>0</v>
      </c>
      <c r="Q178" s="220" t="e">
        <f t="shared" si="43"/>
        <v>#VALUE!</v>
      </c>
      <c r="R178" s="220" t="str">
        <f t="shared" si="44"/>
        <v/>
      </c>
      <c r="S178" s="229" t="str">
        <f t="shared" si="45"/>
        <v/>
      </c>
      <c r="T178" s="230" t="str">
        <f t="shared" si="46"/>
        <v/>
      </c>
      <c r="U178" s="230" t="str">
        <f t="shared" si="47"/>
        <v/>
      </c>
      <c r="V178" s="224">
        <f t="shared" si="48"/>
        <v>0</v>
      </c>
      <c r="W178" s="112">
        <f t="shared" si="49"/>
        <v>0</v>
      </c>
      <c r="X178" s="237" t="str">
        <f t="shared" si="37"/>
        <v/>
      </c>
      <c r="Y178" s="242" t="b">
        <f t="shared" si="38"/>
        <v>0</v>
      </c>
      <c r="Z178" s="237">
        <f t="shared" si="50"/>
        <v>0</v>
      </c>
      <c r="AA178" s="237">
        <f>IF('Member Info'!N174="",1,"")</f>
        <v>1</v>
      </c>
      <c r="AB178" s="245" t="e">
        <f t="shared" si="51"/>
        <v>#VALUE!</v>
      </c>
      <c r="AC178" s="132" t="str">
        <f t="shared" si="39"/>
        <v/>
      </c>
      <c r="AD178" s="126">
        <f t="shared" si="40"/>
        <v>1</v>
      </c>
      <c r="AE178" s="126" t="str">
        <f>IF('Member Info'!N174&lt;&gt;"",IF('Member Info'!N174&lt;=$R$1,1,0),"")</f>
        <v/>
      </c>
      <c r="AG178" s="126" t="b">
        <f t="shared" si="52"/>
        <v>0</v>
      </c>
      <c r="AH178" s="126">
        <f t="shared" si="53"/>
        <v>0</v>
      </c>
      <c r="AJ178" s="126">
        <f t="shared" si="54"/>
        <v>0</v>
      </c>
      <c r="AK178" s="126">
        <f>IF('Member Info'!F174&gt;$R$1,1,0)</f>
        <v>0</v>
      </c>
      <c r="AL178" s="126" t="b">
        <f>IF(ISERROR(R178),ERROR.TYPE(#REF!)=ERROR.TYPE(R178),FALSE)</f>
        <v>0</v>
      </c>
      <c r="AM178" s="126" t="b">
        <f>IF(ISERROR(S178),ERROR.TYPE(#REF!)=ERROR.TYPE(S178),FALSE)</f>
        <v>0</v>
      </c>
      <c r="AN178" s="126">
        <f>IF(OR('Member Info'!F174&gt;=$S$1,'Member Info'!N174&gt;=$R$1),1,0)</f>
        <v>0</v>
      </c>
    </row>
    <row r="179" spans="1:40" x14ac:dyDescent="0.25">
      <c r="A179" s="4">
        <v>147</v>
      </c>
      <c r="B179" s="166">
        <f>'Member Info'!D175</f>
        <v>0</v>
      </c>
      <c r="C179" s="166">
        <f>'Member Info'!E175</f>
        <v>0</v>
      </c>
      <c r="D179" s="166" t="str">
        <f>'Member Info'!G175</f>
        <v/>
      </c>
      <c r="E179" s="167">
        <f>'Member Info'!B175</f>
        <v>0</v>
      </c>
      <c r="F179" s="244"/>
      <c r="G179" s="168" t="str">
        <f>IF(E179=0,"",
IF('Member Info'!$AM$19&lt;=$R$1,
SUMPRODUCT('Member Info'!L175+IF('Member Info'!H175&gt;'Member Info'!$AJ$12,'Member Info'!$AK$13,IF('Member Info'!H175&gt;'Member Info'!$AJ$11,'Member Info'!$AK$12,IF('Member Info'!H175&gt;'Member Info'!$AJ$10,'Member Info'!$AK$11,IF('Member Info'!H175&gt;'Member Info'!$AJ$9,'Member Info'!$AK$10,IF('Member Info'!H175&gt;'Member Info'!$AJ$8,'Member Info'!$AK$9,'Member Info'!$AK$8)))))),
SUMPRODUCT('Member Info'!L175+IF('Member Info'!H175&gt;'Member Info'!$AG$17,'Member Info'!$AH$18,IF('Member Info'!H175&gt;'Member Info'!$AG$16,'Member Info'!$AH$17,IF('Member Info'!H175&gt;'Member Info'!$AG$15,'Member Info'!$AH$16,IF('Member Info'!H175&gt;'Member Info'!$AG$14,'Member Info'!$AH$15,IF('Member Info'!H175&gt;'Member Info'!$AG$13,'Member Info'!$AH$14,IF('Member Info'!H175&gt;'Member Info'!$AG$12,'Member Info'!$AH$13,IF('Member Info'!H175&gt;'Member Info'!$AG$11,'Member Info'!$AH$12,IF('Member Info'!H175&gt;'Member Info'!$AG$10,'Member Info'!$AH$11,IF('Member Info'!H175&gt;'Member Info'!$AG$9,'Member Info'!$AH$10,IF('Member Info'!H175&gt;'Member Info'!$AG$8,'Member Info'!$AH$9,'Member Info'!$AH$8)))))))))))))</f>
        <v/>
      </c>
      <c r="H179" s="26"/>
      <c r="I179" s="26"/>
      <c r="J179" s="107" t="str">
        <f>IF(E179=0,"",IF('Member Info'!F175&gt;$S$1,CONCATENATE("Joined with practice on ", TEXT('Member Info'!F175, "DD/MM/YYYY")),IF('Member Info'!N175&lt;&gt;"",IF('Member Info'!N175&lt;$R$1,CONCATENATE("Left Scheme on ", TEXT('Member Info'!N175, "DD/MM/YYYY")),IF(ISERROR(G179),"Error Detected, No rate entered",IF(E179=0,"",IF(F179="","Error Detected, No Pensionable pay",IF(ISERROR(AB179)," Unknown Values entered.",IF(T179+U179&lt;1,"Acceptable",IF(R179+S179=200, "No Contributions Entered", IF(K179="","Error Detected, Choose reason&gt;",IF(X179="1",IF(T179=1,"Please Enter Deemed Pensionable Pay","Add Any Relevant Details Above"),"Please Give Details Above"))))))))),IF(ISERROR(G179),"Error Detected, No rate entered",IF(E179=0,"",IF(F179="","Error Detected, No Pensionable pay",IF(ISERROR(AB179)," Unknown Values entered.",IF(T179+U179&lt;1,"Acceptable",IF(R179+S179=200, "No Contributions Entered", IF(K179="","Error Detected, Choose reason&gt;",IF(X179="1",IF(T179=1,"Please Enter Deemed Pensionable Pay","Add relevant Details Above"),"Please give details Above")))))))))))</f>
        <v/>
      </c>
      <c r="K179" s="263"/>
      <c r="L179" s="93"/>
      <c r="M179" s="93" t="str">
        <f t="shared" si="42"/>
        <v/>
      </c>
      <c r="N179" s="96">
        <f t="shared" si="41"/>
        <v>0</v>
      </c>
      <c r="O179" s="96">
        <f t="shared" si="41"/>
        <v>0</v>
      </c>
      <c r="P179" s="220">
        <f>(ROUND((F179/100*'Member Info'!$W$2), 2))</f>
        <v>0</v>
      </c>
      <c r="Q179" s="220" t="e">
        <f t="shared" si="43"/>
        <v>#VALUE!</v>
      </c>
      <c r="R179" s="220" t="str">
        <f t="shared" si="44"/>
        <v/>
      </c>
      <c r="S179" s="229" t="str">
        <f t="shared" si="45"/>
        <v/>
      </c>
      <c r="T179" s="230" t="str">
        <f t="shared" si="46"/>
        <v/>
      </c>
      <c r="U179" s="230" t="str">
        <f t="shared" si="47"/>
        <v/>
      </c>
      <c r="V179" s="224">
        <f t="shared" si="48"/>
        <v>0</v>
      </c>
      <c r="W179" s="112">
        <f t="shared" si="49"/>
        <v>0</v>
      </c>
      <c r="X179" s="237" t="str">
        <f t="shared" si="37"/>
        <v/>
      </c>
      <c r="Y179" s="242" t="b">
        <f t="shared" si="38"/>
        <v>0</v>
      </c>
      <c r="Z179" s="237">
        <f t="shared" si="50"/>
        <v>0</v>
      </c>
      <c r="AA179" s="237">
        <f>IF('Member Info'!N175="",1,"")</f>
        <v>1</v>
      </c>
      <c r="AB179" s="245" t="e">
        <f t="shared" si="51"/>
        <v>#VALUE!</v>
      </c>
      <c r="AC179" s="132" t="str">
        <f t="shared" si="39"/>
        <v/>
      </c>
      <c r="AD179" s="126">
        <f t="shared" si="40"/>
        <v>1</v>
      </c>
      <c r="AE179" s="126" t="str">
        <f>IF('Member Info'!N175&lt;&gt;"",IF('Member Info'!N175&lt;=$R$1,1,0),"")</f>
        <v/>
      </c>
      <c r="AG179" s="126" t="b">
        <f t="shared" si="52"/>
        <v>0</v>
      </c>
      <c r="AH179" s="126">
        <f t="shared" si="53"/>
        <v>0</v>
      </c>
      <c r="AJ179" s="126">
        <f t="shared" si="54"/>
        <v>0</v>
      </c>
      <c r="AK179" s="126">
        <f>IF('Member Info'!F175&gt;$R$1,1,0)</f>
        <v>0</v>
      </c>
      <c r="AL179" s="126" t="b">
        <f>IF(ISERROR(R179),ERROR.TYPE(#REF!)=ERROR.TYPE(R179),FALSE)</f>
        <v>0</v>
      </c>
      <c r="AM179" s="126" t="b">
        <f>IF(ISERROR(S179),ERROR.TYPE(#REF!)=ERROR.TYPE(S179),FALSE)</f>
        <v>0</v>
      </c>
      <c r="AN179" s="126">
        <f>IF(OR('Member Info'!F175&gt;=$S$1,'Member Info'!N175&gt;=$R$1),1,0)</f>
        <v>0</v>
      </c>
    </row>
    <row r="180" spans="1:40" x14ac:dyDescent="0.25">
      <c r="A180" s="4">
        <v>148</v>
      </c>
      <c r="B180" s="166">
        <f>'Member Info'!D176</f>
        <v>0</v>
      </c>
      <c r="C180" s="166">
        <f>'Member Info'!E176</f>
        <v>0</v>
      </c>
      <c r="D180" s="166" t="str">
        <f>'Member Info'!G176</f>
        <v/>
      </c>
      <c r="E180" s="167">
        <f>'Member Info'!B176</f>
        <v>0</v>
      </c>
      <c r="F180" s="244"/>
      <c r="G180" s="168" t="str">
        <f>IF(E180=0,"",
IF('Member Info'!$AM$19&lt;=$R$1,
SUMPRODUCT('Member Info'!L176+IF('Member Info'!H176&gt;'Member Info'!$AJ$12,'Member Info'!$AK$13,IF('Member Info'!H176&gt;'Member Info'!$AJ$11,'Member Info'!$AK$12,IF('Member Info'!H176&gt;'Member Info'!$AJ$10,'Member Info'!$AK$11,IF('Member Info'!H176&gt;'Member Info'!$AJ$9,'Member Info'!$AK$10,IF('Member Info'!H176&gt;'Member Info'!$AJ$8,'Member Info'!$AK$9,'Member Info'!$AK$8)))))),
SUMPRODUCT('Member Info'!L176+IF('Member Info'!H176&gt;'Member Info'!$AG$17,'Member Info'!$AH$18,IF('Member Info'!H176&gt;'Member Info'!$AG$16,'Member Info'!$AH$17,IF('Member Info'!H176&gt;'Member Info'!$AG$15,'Member Info'!$AH$16,IF('Member Info'!H176&gt;'Member Info'!$AG$14,'Member Info'!$AH$15,IF('Member Info'!H176&gt;'Member Info'!$AG$13,'Member Info'!$AH$14,IF('Member Info'!H176&gt;'Member Info'!$AG$12,'Member Info'!$AH$13,IF('Member Info'!H176&gt;'Member Info'!$AG$11,'Member Info'!$AH$12,IF('Member Info'!H176&gt;'Member Info'!$AG$10,'Member Info'!$AH$11,IF('Member Info'!H176&gt;'Member Info'!$AG$9,'Member Info'!$AH$10,IF('Member Info'!H176&gt;'Member Info'!$AG$8,'Member Info'!$AH$9,'Member Info'!$AH$8)))))))))))))</f>
        <v/>
      </c>
      <c r="H180" s="26"/>
      <c r="I180" s="26"/>
      <c r="J180" s="107" t="str">
        <f>IF(E180=0,"",IF('Member Info'!F176&gt;$S$1,CONCATENATE("Joined with practice on ", TEXT('Member Info'!F176, "DD/MM/YYYY")),IF('Member Info'!N176&lt;&gt;"",IF('Member Info'!N176&lt;$R$1,CONCATENATE("Left Scheme on ", TEXT('Member Info'!N176, "DD/MM/YYYY")),IF(ISERROR(G180),"Error Detected, No rate entered",IF(E180=0,"",IF(F180="","Error Detected, No Pensionable pay",IF(ISERROR(AB180)," Unknown Values entered.",IF(T180+U180&lt;1,"Acceptable",IF(R180+S180=200, "No Contributions Entered", IF(K180="","Error Detected, Choose reason&gt;",IF(X180="1",IF(T180=1,"Please Enter Deemed Pensionable Pay","Add Any Relevant Details Above"),"Please Give Details Above"))))))))),IF(ISERROR(G180),"Error Detected, No rate entered",IF(E180=0,"",IF(F180="","Error Detected, No Pensionable pay",IF(ISERROR(AB180)," Unknown Values entered.",IF(T180+U180&lt;1,"Acceptable",IF(R180+S180=200, "No Contributions Entered", IF(K180="","Error Detected, Choose reason&gt;",IF(X180="1",IF(T180=1,"Please Enter Deemed Pensionable Pay","Add relevant Details Above"),"Please give details Above")))))))))))</f>
        <v/>
      </c>
      <c r="K180" s="263"/>
      <c r="L180" s="93"/>
      <c r="M180" s="93" t="str">
        <f t="shared" si="42"/>
        <v/>
      </c>
      <c r="N180" s="96">
        <f t="shared" si="41"/>
        <v>0</v>
      </c>
      <c r="O180" s="96">
        <f t="shared" si="41"/>
        <v>0</v>
      </c>
      <c r="P180" s="220">
        <f>(ROUND((F180/100*'Member Info'!$W$2), 2))</f>
        <v>0</v>
      </c>
      <c r="Q180" s="220" t="e">
        <f t="shared" si="43"/>
        <v>#VALUE!</v>
      </c>
      <c r="R180" s="220" t="str">
        <f t="shared" si="44"/>
        <v/>
      </c>
      <c r="S180" s="229" t="str">
        <f t="shared" si="45"/>
        <v/>
      </c>
      <c r="T180" s="230" t="str">
        <f t="shared" si="46"/>
        <v/>
      </c>
      <c r="U180" s="230" t="str">
        <f t="shared" si="47"/>
        <v/>
      </c>
      <c r="V180" s="224">
        <f t="shared" si="48"/>
        <v>0</v>
      </c>
      <c r="W180" s="112">
        <f t="shared" si="49"/>
        <v>0</v>
      </c>
      <c r="X180" s="237" t="str">
        <f t="shared" si="37"/>
        <v/>
      </c>
      <c r="Y180" s="242" t="b">
        <f t="shared" si="38"/>
        <v>0</v>
      </c>
      <c r="Z180" s="237">
        <f t="shared" si="50"/>
        <v>0</v>
      </c>
      <c r="AA180" s="237">
        <f>IF('Member Info'!N176="",1,"")</f>
        <v>1</v>
      </c>
      <c r="AB180" s="245" t="e">
        <f t="shared" si="51"/>
        <v>#VALUE!</v>
      </c>
      <c r="AC180" s="132" t="str">
        <f t="shared" si="39"/>
        <v/>
      </c>
      <c r="AD180" s="126">
        <f t="shared" si="40"/>
        <v>1</v>
      </c>
      <c r="AE180" s="126" t="str">
        <f>IF('Member Info'!N176&lt;&gt;"",IF('Member Info'!N176&lt;=$R$1,1,0),"")</f>
        <v/>
      </c>
      <c r="AG180" s="126" t="b">
        <f t="shared" si="52"/>
        <v>0</v>
      </c>
      <c r="AH180" s="126">
        <f t="shared" si="53"/>
        <v>0</v>
      </c>
      <c r="AJ180" s="126">
        <f t="shared" si="54"/>
        <v>0</v>
      </c>
      <c r="AK180" s="126">
        <f>IF('Member Info'!F176&gt;$R$1,1,0)</f>
        <v>0</v>
      </c>
      <c r="AL180" s="126" t="b">
        <f>IF(ISERROR(R180),ERROR.TYPE(#REF!)=ERROR.TYPE(R180),FALSE)</f>
        <v>0</v>
      </c>
      <c r="AM180" s="126" t="b">
        <f>IF(ISERROR(S180),ERROR.TYPE(#REF!)=ERROR.TYPE(S180),FALSE)</f>
        <v>0</v>
      </c>
      <c r="AN180" s="126">
        <f>IF(OR('Member Info'!F176&gt;=$S$1,'Member Info'!N176&gt;=$R$1),1,0)</f>
        <v>0</v>
      </c>
    </row>
    <row r="181" spans="1:40" x14ac:dyDescent="0.25">
      <c r="A181" s="4">
        <v>149</v>
      </c>
      <c r="B181" s="166">
        <f>'Member Info'!D177</f>
        <v>0</v>
      </c>
      <c r="C181" s="166">
        <f>'Member Info'!E177</f>
        <v>0</v>
      </c>
      <c r="D181" s="166" t="str">
        <f>'Member Info'!G177</f>
        <v/>
      </c>
      <c r="E181" s="167">
        <f>'Member Info'!B177</f>
        <v>0</v>
      </c>
      <c r="F181" s="244"/>
      <c r="G181" s="168" t="str">
        <f>IF(E181=0,"",
IF('Member Info'!$AM$19&lt;=$R$1,
SUMPRODUCT('Member Info'!L177+IF('Member Info'!H177&gt;'Member Info'!$AJ$12,'Member Info'!$AK$13,IF('Member Info'!H177&gt;'Member Info'!$AJ$11,'Member Info'!$AK$12,IF('Member Info'!H177&gt;'Member Info'!$AJ$10,'Member Info'!$AK$11,IF('Member Info'!H177&gt;'Member Info'!$AJ$9,'Member Info'!$AK$10,IF('Member Info'!H177&gt;'Member Info'!$AJ$8,'Member Info'!$AK$9,'Member Info'!$AK$8)))))),
SUMPRODUCT('Member Info'!L177+IF('Member Info'!H177&gt;'Member Info'!$AG$17,'Member Info'!$AH$18,IF('Member Info'!H177&gt;'Member Info'!$AG$16,'Member Info'!$AH$17,IF('Member Info'!H177&gt;'Member Info'!$AG$15,'Member Info'!$AH$16,IF('Member Info'!H177&gt;'Member Info'!$AG$14,'Member Info'!$AH$15,IF('Member Info'!H177&gt;'Member Info'!$AG$13,'Member Info'!$AH$14,IF('Member Info'!H177&gt;'Member Info'!$AG$12,'Member Info'!$AH$13,IF('Member Info'!H177&gt;'Member Info'!$AG$11,'Member Info'!$AH$12,IF('Member Info'!H177&gt;'Member Info'!$AG$10,'Member Info'!$AH$11,IF('Member Info'!H177&gt;'Member Info'!$AG$9,'Member Info'!$AH$10,IF('Member Info'!H177&gt;'Member Info'!$AG$8,'Member Info'!$AH$9,'Member Info'!$AH$8)))))))))))))</f>
        <v/>
      </c>
      <c r="H181" s="26"/>
      <c r="I181" s="26"/>
      <c r="J181" s="107" t="str">
        <f>IF(E181=0,"",IF('Member Info'!F177&gt;$S$1,CONCATENATE("Joined with practice on ", TEXT('Member Info'!F177, "DD/MM/YYYY")),IF('Member Info'!N177&lt;&gt;"",IF('Member Info'!N177&lt;$R$1,CONCATENATE("Left Scheme on ", TEXT('Member Info'!N177, "DD/MM/YYYY")),IF(ISERROR(G181),"Error Detected, No rate entered",IF(E181=0,"",IF(F181="","Error Detected, No Pensionable pay",IF(ISERROR(AB181)," Unknown Values entered.",IF(T181+U181&lt;1,"Acceptable",IF(R181+S181=200, "No Contributions Entered", IF(K181="","Error Detected, Choose reason&gt;",IF(X181="1",IF(T181=1,"Please Enter Deemed Pensionable Pay","Add Any Relevant Details Above"),"Please Give Details Above"))))))))),IF(ISERROR(G181),"Error Detected, No rate entered",IF(E181=0,"",IF(F181="","Error Detected, No Pensionable pay",IF(ISERROR(AB181)," Unknown Values entered.",IF(T181+U181&lt;1,"Acceptable",IF(R181+S181=200, "No Contributions Entered", IF(K181="","Error Detected, Choose reason&gt;",IF(X181="1",IF(T181=1,"Please Enter Deemed Pensionable Pay","Add relevant Details Above"),"Please give details Above")))))))))))</f>
        <v/>
      </c>
      <c r="K181" s="263"/>
      <c r="L181" s="93"/>
      <c r="M181" s="93" t="str">
        <f t="shared" si="42"/>
        <v/>
      </c>
      <c r="N181" s="96">
        <f t="shared" si="41"/>
        <v>0</v>
      </c>
      <c r="O181" s="96">
        <f t="shared" si="41"/>
        <v>0</v>
      </c>
      <c r="P181" s="220">
        <f>(ROUND((F181/100*'Member Info'!$W$2), 2))</f>
        <v>0</v>
      </c>
      <c r="Q181" s="220" t="e">
        <f t="shared" si="43"/>
        <v>#VALUE!</v>
      </c>
      <c r="R181" s="220" t="str">
        <f t="shared" si="44"/>
        <v/>
      </c>
      <c r="S181" s="229" t="str">
        <f t="shared" si="45"/>
        <v/>
      </c>
      <c r="T181" s="230" t="str">
        <f t="shared" si="46"/>
        <v/>
      </c>
      <c r="U181" s="230" t="str">
        <f t="shared" si="47"/>
        <v/>
      </c>
      <c r="V181" s="224">
        <f t="shared" si="48"/>
        <v>0</v>
      </c>
      <c r="W181" s="112">
        <f t="shared" si="49"/>
        <v>0</v>
      </c>
      <c r="X181" s="237" t="str">
        <f t="shared" si="37"/>
        <v/>
      </c>
      <c r="Y181" s="242" t="b">
        <f t="shared" si="38"/>
        <v>0</v>
      </c>
      <c r="Z181" s="237">
        <f t="shared" si="50"/>
        <v>0</v>
      </c>
      <c r="AA181" s="237">
        <f>IF('Member Info'!N177="",1,"")</f>
        <v>1</v>
      </c>
      <c r="AB181" s="245" t="e">
        <f t="shared" si="51"/>
        <v>#VALUE!</v>
      </c>
      <c r="AC181" s="132" t="str">
        <f t="shared" si="39"/>
        <v/>
      </c>
      <c r="AD181" s="126">
        <f t="shared" si="40"/>
        <v>1</v>
      </c>
      <c r="AE181" s="126" t="str">
        <f>IF('Member Info'!N177&lt;&gt;"",IF('Member Info'!N177&lt;=$R$1,1,0),"")</f>
        <v/>
      </c>
      <c r="AG181" s="126" t="b">
        <f t="shared" si="52"/>
        <v>0</v>
      </c>
      <c r="AH181" s="126">
        <f t="shared" si="53"/>
        <v>0</v>
      </c>
      <c r="AJ181" s="126">
        <f t="shared" si="54"/>
        <v>0</v>
      </c>
      <c r="AK181" s="126">
        <f>IF('Member Info'!F177&gt;$R$1,1,0)</f>
        <v>0</v>
      </c>
      <c r="AL181" s="126" t="b">
        <f>IF(ISERROR(R181),ERROR.TYPE(#REF!)=ERROR.TYPE(R181),FALSE)</f>
        <v>0</v>
      </c>
      <c r="AM181" s="126" t="b">
        <f>IF(ISERROR(S181),ERROR.TYPE(#REF!)=ERROR.TYPE(S181),FALSE)</f>
        <v>0</v>
      </c>
      <c r="AN181" s="126">
        <f>IF(OR('Member Info'!F177&gt;=$S$1,'Member Info'!N177&gt;=$R$1),1,0)</f>
        <v>0</v>
      </c>
    </row>
    <row r="182" spans="1:40" ht="15.75" thickBot="1" x14ac:dyDescent="0.3">
      <c r="A182" s="4">
        <v>150</v>
      </c>
      <c r="B182" s="166">
        <f>'Member Info'!D178</f>
        <v>0</v>
      </c>
      <c r="C182" s="166">
        <f>'Member Info'!E178</f>
        <v>0</v>
      </c>
      <c r="D182" s="166" t="str">
        <f>'Member Info'!G178</f>
        <v/>
      </c>
      <c r="E182" s="167">
        <f>'Member Info'!B178</f>
        <v>0</v>
      </c>
      <c r="F182" s="244"/>
      <c r="G182" s="168" t="str">
        <f>IF(E182=0,"",
IF('Member Info'!$AM$19&lt;=$R$1,
SUMPRODUCT('Member Info'!L178+IF('Member Info'!H178&gt;'Member Info'!$AJ$12,'Member Info'!$AK$13,IF('Member Info'!H178&gt;'Member Info'!$AJ$11,'Member Info'!$AK$12,IF('Member Info'!H178&gt;'Member Info'!$AJ$10,'Member Info'!$AK$11,IF('Member Info'!H178&gt;'Member Info'!$AJ$9,'Member Info'!$AK$10,IF('Member Info'!H178&gt;'Member Info'!$AJ$8,'Member Info'!$AK$9,'Member Info'!$AK$8)))))),
SUMPRODUCT('Member Info'!L178+IF('Member Info'!H178&gt;'Member Info'!$AG$17,'Member Info'!$AH$18,IF('Member Info'!H178&gt;'Member Info'!$AG$16,'Member Info'!$AH$17,IF('Member Info'!H178&gt;'Member Info'!$AG$15,'Member Info'!$AH$16,IF('Member Info'!H178&gt;'Member Info'!$AG$14,'Member Info'!$AH$15,IF('Member Info'!H178&gt;'Member Info'!$AG$13,'Member Info'!$AH$14,IF('Member Info'!H178&gt;'Member Info'!$AG$12,'Member Info'!$AH$13,IF('Member Info'!H178&gt;'Member Info'!$AG$11,'Member Info'!$AH$12,IF('Member Info'!H178&gt;'Member Info'!$AG$10,'Member Info'!$AH$11,IF('Member Info'!H178&gt;'Member Info'!$AG$9,'Member Info'!$AH$10,IF('Member Info'!H178&gt;'Member Info'!$AG$8,'Member Info'!$AH$9,'Member Info'!$AH$8)))))))))))))</f>
        <v/>
      </c>
      <c r="H182" s="26"/>
      <c r="I182" s="26"/>
      <c r="J182" s="107" t="str">
        <f>IF(E182=0,"",IF('Member Info'!F178&gt;$S$1,CONCATENATE("Joined with practice on ", TEXT('Member Info'!F178, "DD/MM/YYYY")),IF('Member Info'!N178&lt;&gt;"",IF('Member Info'!N178&lt;$R$1,CONCATENATE("Left Scheme on ", TEXT('Member Info'!N178, "DD/MM/YYYY")),IF(ISERROR(G182),"Error Detected, No rate entered",IF(E182=0,"",IF(F182="","Error Detected, No Pensionable pay",IF(ISERROR(AB182)," Unknown Values entered.",IF(T182+U182&lt;1,"Acceptable",IF(R182+S182=200, "No Contributions Entered", IF(K182="","Error Detected, Choose reason&gt;",IF(X182="1",IF(T182=1,"Please Enter Deemed Pensionable Pay","Add Any Relevant Details Above"),"Please Give Details Above"))))))))),IF(ISERROR(G182),"Error Detected, No rate entered",IF(E182=0,"",IF(F182="","Error Detected, No Pensionable pay",IF(ISERROR(AB182)," Unknown Values entered.",IF(T182+U182&lt;1,"Acceptable",IF(R182+S182=200, "No Contributions Entered", IF(K182="","Error Detected, Choose reason&gt;",IF(X182="1",IF(T182=1,"Please Enter Deemed Pensionable Pay","Add relevant Details Above"),"Please give details Above")))))))))))</f>
        <v/>
      </c>
      <c r="K182" s="263"/>
      <c r="L182" s="93"/>
      <c r="M182" s="93" t="str">
        <f t="shared" si="42"/>
        <v/>
      </c>
      <c r="N182" s="96">
        <f t="shared" si="41"/>
        <v>0</v>
      </c>
      <c r="O182" s="96">
        <f t="shared" si="41"/>
        <v>0</v>
      </c>
      <c r="P182" s="220">
        <f>(ROUND((F182/100*'Member Info'!$W$2), 2))</f>
        <v>0</v>
      </c>
      <c r="Q182" s="220" t="e">
        <f t="shared" si="43"/>
        <v>#VALUE!</v>
      </c>
      <c r="R182" s="220" t="str">
        <f t="shared" si="44"/>
        <v/>
      </c>
      <c r="S182" s="229" t="str">
        <f t="shared" si="45"/>
        <v/>
      </c>
      <c r="T182" s="230" t="str">
        <f t="shared" si="46"/>
        <v/>
      </c>
      <c r="U182" s="230" t="str">
        <f t="shared" si="47"/>
        <v/>
      </c>
      <c r="V182" s="224">
        <f t="shared" si="48"/>
        <v>0</v>
      </c>
      <c r="W182" s="112">
        <f t="shared" si="49"/>
        <v>0</v>
      </c>
      <c r="X182" s="237" t="str">
        <f t="shared" si="37"/>
        <v/>
      </c>
      <c r="Y182" s="242" t="b">
        <f t="shared" si="38"/>
        <v>0</v>
      </c>
      <c r="Z182" s="237">
        <f t="shared" si="50"/>
        <v>0</v>
      </c>
      <c r="AA182" s="237">
        <f>IF('Member Info'!N178="",1,"")</f>
        <v>1</v>
      </c>
      <c r="AB182" s="245" t="e">
        <f t="shared" si="51"/>
        <v>#VALUE!</v>
      </c>
      <c r="AC182" s="132" t="str">
        <f t="shared" si="39"/>
        <v/>
      </c>
      <c r="AD182" s="126">
        <f t="shared" si="40"/>
        <v>1</v>
      </c>
      <c r="AE182" s="126" t="str">
        <f>IF('Member Info'!N178&lt;&gt;"",IF('Member Info'!N178&lt;=$R$1,1,0),"")</f>
        <v/>
      </c>
      <c r="AG182" s="126" t="b">
        <f t="shared" si="52"/>
        <v>0</v>
      </c>
      <c r="AH182" s="126">
        <f t="shared" si="53"/>
        <v>0</v>
      </c>
      <c r="AJ182" s="126">
        <f t="shared" si="54"/>
        <v>0</v>
      </c>
      <c r="AK182" s="126">
        <f>IF('Member Info'!F178&gt;$R$1,1,0)</f>
        <v>0</v>
      </c>
      <c r="AL182" s="126" t="b">
        <f>IF(ISERROR(R182),ERROR.TYPE(#REF!)=ERROR.TYPE(R182),FALSE)</f>
        <v>0</v>
      </c>
      <c r="AM182" s="126" t="b">
        <f>IF(ISERROR(S182),ERROR.TYPE(#REF!)=ERROR.TYPE(S182),FALSE)</f>
        <v>0</v>
      </c>
      <c r="AN182" s="126">
        <f>IF(OR('Member Info'!F178&gt;=$S$1,'Member Info'!N178&gt;=$R$1),1,0)</f>
        <v>0</v>
      </c>
    </row>
    <row r="183" spans="1:40" ht="15.75" thickBot="1" x14ac:dyDescent="0.3">
      <c r="A183" s="4"/>
      <c r="B183" s="5"/>
      <c r="C183" s="5"/>
      <c r="D183" s="5"/>
      <c r="E183" s="5"/>
      <c r="F183" s="279">
        <f>SUM(F33:F182)</f>
        <v>0</v>
      </c>
      <c r="G183" s="21"/>
      <c r="H183" s="9">
        <f>ROUND(SUM(H33:H182), 2)</f>
        <v>0</v>
      </c>
      <c r="I183" s="9">
        <f>ROUND(SUM(I33:I182), 2)</f>
        <v>0</v>
      </c>
      <c r="J183" s="135">
        <f>COUNTIF(J33:J182, "&gt;0")</f>
        <v>0</v>
      </c>
      <c r="K183" s="5"/>
      <c r="L183" s="5"/>
      <c r="M183" s="5"/>
      <c r="N183" s="5"/>
      <c r="O183" s="5"/>
      <c r="T183" s="224">
        <f>SUM(T33:T182)</f>
        <v>0</v>
      </c>
      <c r="U183" s="230">
        <f>SUM(U33:U182)</f>
        <v>0</v>
      </c>
      <c r="V183" s="224">
        <f>SUM(V33:V182)</f>
        <v>0</v>
      </c>
      <c r="W183" s="224"/>
      <c r="X183" s="340"/>
      <c r="Y183" s="224">
        <f>COUNTIF(Y33:Y182, TRUE)</f>
        <v>0</v>
      </c>
      <c r="Z183" s="239">
        <f>SUM(Z33:Z182)</f>
        <v>0</v>
      </c>
      <c r="AA183" s="255"/>
      <c r="AB183" s="238"/>
      <c r="AC183" s="245">
        <f>SUM(AC33:AC182)</f>
        <v>0</v>
      </c>
      <c r="AD183" s="126">
        <f>COUNTIF(AD33:AD182,"&gt;1")</f>
        <v>0</v>
      </c>
      <c r="AJ183" s="126">
        <f>SUM(AJ33:AJ182)</f>
        <v>0</v>
      </c>
    </row>
    <row r="184" spans="1:40" ht="15" customHeight="1" x14ac:dyDescent="0.25">
      <c r="A184" s="4"/>
      <c r="B184" s="344"/>
      <c r="C184" s="344"/>
      <c r="D184" s="5"/>
      <c r="E184" s="38"/>
      <c r="F184" s="38"/>
      <c r="G184" s="21"/>
      <c r="H184" s="22"/>
      <c r="I184" s="22"/>
      <c r="J184" s="108"/>
      <c r="K184" s="5"/>
      <c r="L184" s="5"/>
      <c r="M184" s="5"/>
      <c r="N184" s="5"/>
      <c r="O184" s="256"/>
    </row>
    <row r="185" spans="1:40" ht="15.75" customHeight="1" x14ac:dyDescent="0.25">
      <c r="A185" s="4"/>
      <c r="B185" s="344"/>
      <c r="C185" s="344"/>
      <c r="D185" s="23"/>
      <c r="E185" s="343"/>
      <c r="F185" s="343"/>
      <c r="G185" s="341"/>
      <c r="H185" s="341"/>
      <c r="I185" s="341"/>
      <c r="J185" s="341"/>
      <c r="K185" s="5"/>
      <c r="L185" s="5"/>
      <c r="M185" s="5"/>
      <c r="N185" s="256"/>
      <c r="O185" s="5"/>
    </row>
    <row r="186" spans="1:40" ht="15.75" x14ac:dyDescent="0.25">
      <c r="A186" s="4"/>
      <c r="B186" s="344"/>
      <c r="C186" s="344"/>
      <c r="D186" s="23"/>
      <c r="E186" s="343"/>
      <c r="F186" s="477" t="s">
        <v>17</v>
      </c>
      <c r="G186" s="477"/>
      <c r="H186" s="477"/>
      <c r="I186" s="341"/>
      <c r="J186" s="341"/>
      <c r="K186" s="5"/>
      <c r="L186" s="5"/>
      <c r="M186" s="5"/>
      <c r="N186" s="5"/>
      <c r="O186" s="5"/>
    </row>
    <row r="187" spans="1:40" ht="15.75" x14ac:dyDescent="0.25">
      <c r="A187" s="4"/>
      <c r="B187" s="388"/>
      <c r="C187" s="388"/>
      <c r="D187" s="23"/>
      <c r="E187" s="342"/>
      <c r="F187" s="477"/>
      <c r="G187" s="477"/>
      <c r="H187" s="477"/>
      <c r="I187" s="342"/>
      <c r="J187" s="342"/>
      <c r="K187" s="5"/>
      <c r="L187" s="5"/>
      <c r="M187" s="5"/>
      <c r="N187" s="5"/>
      <c r="O187" s="5"/>
    </row>
    <row r="188" spans="1:40" ht="15.75" x14ac:dyDescent="0.25">
      <c r="A188" s="4"/>
      <c r="B188" s="345"/>
      <c r="C188" s="345"/>
      <c r="D188" s="23"/>
      <c r="E188" s="342"/>
      <c r="F188" s="342"/>
      <c r="G188" s="342"/>
      <c r="H188" s="342"/>
      <c r="I188" s="476" t="s">
        <v>20</v>
      </c>
      <c r="J188" s="476"/>
      <c r="K188" s="5"/>
      <c r="L188" s="5"/>
      <c r="M188" s="5"/>
      <c r="N188" s="5"/>
      <c r="O188" s="5"/>
    </row>
    <row r="189" spans="1:40" ht="15.75" thickBot="1" x14ac:dyDescent="0.3">
      <c r="A189" s="4"/>
      <c r="B189" s="346"/>
      <c r="C189" s="345" t="s">
        <v>18</v>
      </c>
      <c r="D189" s="345"/>
      <c r="E189" s="342"/>
      <c r="F189" s="345" t="s">
        <v>19</v>
      </c>
      <c r="G189" s="345"/>
      <c r="H189" s="345"/>
      <c r="I189" s="485"/>
      <c r="J189" s="485"/>
      <c r="K189" s="5"/>
      <c r="L189" s="5"/>
      <c r="M189" s="5"/>
      <c r="N189" s="5"/>
      <c r="O189" s="5"/>
    </row>
    <row r="190" spans="1:40" ht="15.75" thickBot="1" x14ac:dyDescent="0.3">
      <c r="A190" s="4"/>
      <c r="B190" s="12"/>
      <c r="C190" s="480">
        <f>H183</f>
        <v>0</v>
      </c>
      <c r="D190" s="481"/>
      <c r="E190" s="342"/>
      <c r="F190" s="480">
        <f>I183</f>
        <v>0</v>
      </c>
      <c r="G190" s="481"/>
      <c r="H190" s="346"/>
      <c r="I190" s="480">
        <f>C190+F190</f>
        <v>0</v>
      </c>
      <c r="J190" s="481"/>
      <c r="K190" s="5"/>
      <c r="L190" s="5"/>
      <c r="M190" s="5"/>
      <c r="N190" s="5"/>
      <c r="O190" s="5"/>
    </row>
    <row r="191" spans="1:40" ht="15.75" x14ac:dyDescent="0.25">
      <c r="A191" s="4"/>
      <c r="B191" s="345"/>
      <c r="C191" s="345"/>
      <c r="D191" s="23"/>
      <c r="E191" s="342"/>
      <c r="F191" s="342"/>
      <c r="G191" s="342"/>
      <c r="H191" s="342"/>
      <c r="I191" s="342"/>
      <c r="J191" s="342"/>
      <c r="K191" s="5"/>
      <c r="L191" s="5"/>
      <c r="M191" s="5"/>
      <c r="N191" s="5"/>
      <c r="O191" s="5"/>
    </row>
    <row r="192" spans="1:40" ht="15.75" x14ac:dyDescent="0.25">
      <c r="A192" s="4"/>
      <c r="B192" s="346"/>
      <c r="C192" s="346"/>
      <c r="D192" s="23"/>
      <c r="E192" s="342"/>
      <c r="F192" s="342"/>
      <c r="G192" s="342"/>
      <c r="H192" s="342"/>
      <c r="I192" s="342"/>
      <c r="J192" s="342"/>
      <c r="K192" s="5"/>
      <c r="L192" s="5"/>
      <c r="M192" s="5"/>
      <c r="N192" s="5"/>
      <c r="O192" s="5"/>
    </row>
    <row r="193" spans="1:27" ht="15.75" customHeight="1" x14ac:dyDescent="0.25">
      <c r="A193" s="4"/>
      <c r="B193" s="487" t="s">
        <v>607</v>
      </c>
      <c r="C193" s="487"/>
      <c r="D193" s="487"/>
      <c r="E193" s="487"/>
      <c r="F193" s="487"/>
      <c r="G193" s="487"/>
      <c r="H193" s="487"/>
      <c r="I193" s="487"/>
      <c r="J193" s="487"/>
      <c r="K193" s="5"/>
      <c r="L193" s="5"/>
      <c r="M193" s="5"/>
      <c r="N193" s="5"/>
      <c r="O193" s="5"/>
    </row>
    <row r="194" spans="1:27" ht="15.75" customHeight="1" x14ac:dyDescent="0.25">
      <c r="A194" s="4"/>
      <c r="B194" s="487"/>
      <c r="C194" s="487"/>
      <c r="D194" s="487"/>
      <c r="E194" s="487"/>
      <c r="F194" s="487"/>
      <c r="G194" s="487"/>
      <c r="H194" s="487"/>
      <c r="I194" s="487"/>
      <c r="J194" s="487"/>
      <c r="K194" s="5"/>
      <c r="L194" s="5"/>
      <c r="M194" s="5"/>
      <c r="N194" s="5"/>
      <c r="O194" s="5"/>
    </row>
    <row r="195" spans="1:27" ht="15.75" customHeight="1" x14ac:dyDescent="0.25">
      <c r="A195" s="4"/>
      <c r="B195" s="487"/>
      <c r="C195" s="487"/>
      <c r="D195" s="487"/>
      <c r="E195" s="487"/>
      <c r="F195" s="487"/>
      <c r="G195" s="487"/>
      <c r="H195" s="487"/>
      <c r="I195" s="487"/>
      <c r="J195" s="487"/>
      <c r="K195" s="5"/>
      <c r="L195" s="5"/>
      <c r="M195" s="5"/>
      <c r="N195" s="5"/>
      <c r="O195" s="5"/>
    </row>
    <row r="196" spans="1:27" ht="15.75" customHeight="1" x14ac:dyDescent="0.25">
      <c r="A196" s="4"/>
      <c r="B196" s="487"/>
      <c r="C196" s="487"/>
      <c r="D196" s="487"/>
      <c r="E196" s="487"/>
      <c r="F196" s="487"/>
      <c r="G196" s="487"/>
      <c r="H196" s="487"/>
      <c r="I196" s="487"/>
      <c r="J196" s="487"/>
      <c r="K196" s="5"/>
      <c r="L196" s="5"/>
      <c r="M196" s="5"/>
      <c r="N196" s="5"/>
      <c r="O196" s="5"/>
    </row>
    <row r="197" spans="1:27" x14ac:dyDescent="0.25">
      <c r="A197" s="4"/>
      <c r="B197" s="487"/>
      <c r="C197" s="487"/>
      <c r="D197" s="487"/>
      <c r="E197" s="487"/>
      <c r="F197" s="487"/>
      <c r="G197" s="487"/>
      <c r="H197" s="487"/>
      <c r="I197" s="487"/>
      <c r="J197" s="487"/>
      <c r="K197" s="5"/>
      <c r="L197" s="5"/>
      <c r="M197" s="5"/>
      <c r="N197" s="5"/>
      <c r="O197" s="5"/>
    </row>
    <row r="198" spans="1:27" x14ac:dyDescent="0.25">
      <c r="A198" s="4"/>
      <c r="B198" s="5"/>
      <c r="C198" s="5"/>
      <c r="D198" s="5"/>
      <c r="E198" s="5"/>
      <c r="F198" s="5"/>
      <c r="G198" s="21"/>
      <c r="H198" s="5"/>
      <c r="I198" s="5"/>
      <c r="J198" s="386"/>
      <c r="K198" s="5"/>
      <c r="L198" s="5"/>
      <c r="M198" s="5"/>
      <c r="N198" s="5"/>
      <c r="O198" s="5"/>
    </row>
    <row r="199" spans="1:27" ht="15.75" x14ac:dyDescent="0.25">
      <c r="A199" s="4"/>
      <c r="B199" s="474"/>
      <c r="C199" s="474"/>
      <c r="D199" s="474"/>
      <c r="E199" s="474"/>
      <c r="F199" s="474"/>
      <c r="G199" s="474"/>
      <c r="H199" s="390"/>
      <c r="I199" s="390"/>
      <c r="J199" s="105"/>
      <c r="K199" s="5"/>
      <c r="L199" s="5"/>
      <c r="M199" s="5"/>
      <c r="N199" s="5"/>
      <c r="O199" s="5"/>
      <c r="S199" s="126"/>
      <c r="T199" s="126"/>
      <c r="U199" s="126"/>
      <c r="V199" s="126"/>
      <c r="W199" s="126"/>
      <c r="X199" s="126"/>
      <c r="Y199" s="126"/>
      <c r="Z199" s="126"/>
      <c r="AA199" s="126"/>
    </row>
    <row r="200" spans="1:27" x14ac:dyDescent="0.25">
      <c r="A200" s="4"/>
      <c r="B200" s="5"/>
      <c r="C200" s="5"/>
      <c r="D200" s="5"/>
      <c r="E200" s="5"/>
      <c r="F200" s="5"/>
      <c r="G200" s="21"/>
      <c r="H200" s="5"/>
      <c r="I200" s="5"/>
      <c r="J200" s="386"/>
      <c r="K200" s="5"/>
      <c r="L200" s="5"/>
      <c r="M200" s="5"/>
      <c r="N200" s="5"/>
      <c r="O200" s="5"/>
      <c r="S200" s="126"/>
      <c r="T200" s="126"/>
      <c r="U200" s="126"/>
      <c r="V200" s="126"/>
      <c r="W200" s="126"/>
      <c r="X200" s="126"/>
      <c r="Y200" s="126"/>
      <c r="Z200" s="126"/>
      <c r="AA200" s="126"/>
    </row>
    <row r="201" spans="1:27" x14ac:dyDescent="0.25">
      <c r="A201" s="4"/>
      <c r="B201" s="5"/>
      <c r="C201" s="5"/>
      <c r="D201" s="5"/>
      <c r="E201" s="5"/>
      <c r="F201" s="5"/>
      <c r="G201" s="21"/>
      <c r="H201" s="5"/>
      <c r="I201" s="5"/>
      <c r="J201" s="386"/>
      <c r="K201" s="5"/>
      <c r="L201" s="5"/>
      <c r="M201" s="5"/>
      <c r="N201" s="5"/>
      <c r="O201" s="5"/>
      <c r="S201" s="126"/>
      <c r="T201" s="126"/>
      <c r="U201" s="126"/>
      <c r="V201" s="126"/>
      <c r="W201" s="126"/>
      <c r="X201" s="126"/>
      <c r="Y201" s="126"/>
      <c r="Z201" s="126"/>
      <c r="AA201" s="126"/>
    </row>
    <row r="202" spans="1:27" ht="21" x14ac:dyDescent="0.25">
      <c r="A202" s="4"/>
      <c r="B202" s="486"/>
      <c r="C202" s="486"/>
      <c r="D202" s="486"/>
      <c r="E202" s="486"/>
      <c r="F202" s="486"/>
      <c r="G202" s="486"/>
      <c r="H202" s="389"/>
      <c r="I202" s="389"/>
      <c r="J202" s="389"/>
      <c r="K202" s="5"/>
      <c r="L202" s="5"/>
      <c r="M202" s="5"/>
      <c r="N202" s="5"/>
      <c r="O202" s="5"/>
      <c r="S202" s="126"/>
      <c r="T202" s="126"/>
      <c r="U202" s="126"/>
      <c r="V202" s="126"/>
      <c r="W202" s="126"/>
      <c r="X202" s="126"/>
      <c r="Y202" s="126"/>
      <c r="Z202" s="126"/>
      <c r="AA202" s="126"/>
    </row>
    <row r="203" spans="1:27" ht="21" x14ac:dyDescent="0.25">
      <c r="A203" s="4"/>
      <c r="B203" s="15"/>
      <c r="C203" s="15"/>
      <c r="D203" s="15"/>
      <c r="E203" s="15"/>
      <c r="F203" s="15"/>
      <c r="G203" s="15"/>
      <c r="H203" s="5"/>
      <c r="I203" s="5"/>
      <c r="J203" s="386"/>
      <c r="K203" s="5"/>
      <c r="L203" s="5"/>
      <c r="M203" s="5"/>
      <c r="N203" s="5"/>
      <c r="O203" s="5"/>
      <c r="S203" s="126"/>
      <c r="T203" s="126"/>
      <c r="U203" s="126"/>
      <c r="V203" s="126"/>
      <c r="W203" s="126"/>
      <c r="X203" s="126"/>
      <c r="Y203" s="126"/>
      <c r="Z203" s="126"/>
      <c r="AA203" s="126"/>
    </row>
    <row r="204" spans="1:27" ht="15" customHeight="1" x14ac:dyDescent="0.25">
      <c r="A204" s="4"/>
      <c r="B204" s="478"/>
      <c r="C204" s="478"/>
      <c r="D204" s="478"/>
      <c r="E204" s="5"/>
      <c r="F204" s="478"/>
      <c r="G204" s="478"/>
      <c r="H204" s="478"/>
      <c r="I204" s="478"/>
      <c r="J204" s="388"/>
      <c r="K204" s="5"/>
      <c r="L204" s="5"/>
      <c r="M204" s="5"/>
      <c r="N204" s="5"/>
      <c r="O204" s="5"/>
      <c r="S204" s="126"/>
      <c r="T204" s="126"/>
      <c r="U204" s="126"/>
      <c r="V204" s="126"/>
      <c r="W204" s="126"/>
      <c r="X204" s="126"/>
      <c r="Y204" s="126"/>
      <c r="Z204" s="126"/>
      <c r="AA204" s="126"/>
    </row>
    <row r="205" spans="1:27" x14ac:dyDescent="0.25">
      <c r="A205" s="4"/>
      <c r="B205" s="478"/>
      <c r="C205" s="478"/>
      <c r="D205" s="478"/>
      <c r="E205" s="5"/>
      <c r="F205" s="478"/>
      <c r="G205" s="478"/>
      <c r="H205" s="478"/>
      <c r="I205" s="478"/>
      <c r="J205" s="388"/>
      <c r="K205" s="5"/>
      <c r="L205" s="5"/>
      <c r="M205" s="5"/>
      <c r="N205" s="5"/>
      <c r="O205" s="5"/>
      <c r="S205" s="126"/>
      <c r="T205" s="126"/>
      <c r="U205" s="126"/>
      <c r="V205" s="126"/>
      <c r="W205" s="126"/>
      <c r="X205" s="126"/>
      <c r="Y205" s="126"/>
      <c r="Z205" s="126"/>
      <c r="AA205" s="126"/>
    </row>
    <row r="206" spans="1:27" x14ac:dyDescent="0.25">
      <c r="A206" s="4"/>
      <c r="B206" s="388"/>
      <c r="C206" s="388"/>
      <c r="D206" s="388"/>
      <c r="E206" s="5"/>
      <c r="F206" s="388"/>
      <c r="G206" s="388"/>
      <c r="H206" s="388"/>
      <c r="I206" s="388"/>
      <c r="J206" s="388"/>
      <c r="K206" s="5"/>
      <c r="L206" s="5"/>
      <c r="M206" s="5"/>
      <c r="N206" s="5"/>
      <c r="O206" s="5"/>
      <c r="S206" s="126"/>
      <c r="T206" s="126"/>
      <c r="U206" s="126"/>
      <c r="V206" s="126"/>
      <c r="W206" s="126"/>
      <c r="X206" s="126"/>
      <c r="Y206" s="126"/>
      <c r="Z206" s="126"/>
      <c r="AA206" s="126"/>
    </row>
    <row r="207" spans="1:27" ht="15.75" customHeight="1" x14ac:dyDescent="0.25">
      <c r="A207" s="4"/>
      <c r="B207" s="433"/>
      <c r="C207" s="433"/>
      <c r="D207" s="433"/>
      <c r="E207" s="5"/>
      <c r="F207" s="433"/>
      <c r="G207" s="433"/>
      <c r="H207" s="433"/>
      <c r="I207" s="433"/>
      <c r="J207" s="31"/>
      <c r="K207" s="5"/>
      <c r="L207" s="5"/>
      <c r="M207" s="5"/>
      <c r="N207" s="5"/>
      <c r="O207" s="5"/>
      <c r="S207" s="126"/>
      <c r="T207" s="126"/>
      <c r="U207" s="126"/>
      <c r="V207" s="126"/>
      <c r="W207" s="126"/>
      <c r="X207" s="126"/>
      <c r="Y207" s="126"/>
      <c r="Z207" s="126"/>
      <c r="AA207" s="126"/>
    </row>
    <row r="208" spans="1:27" x14ac:dyDescent="0.25">
      <c r="A208" s="4"/>
      <c r="B208" s="473"/>
      <c r="C208" s="473"/>
      <c r="D208" s="473"/>
      <c r="E208" s="5"/>
      <c r="F208" s="473"/>
      <c r="G208" s="473"/>
      <c r="H208" s="473"/>
      <c r="I208" s="473"/>
      <c r="J208" s="106"/>
      <c r="K208" s="5"/>
      <c r="L208" s="5"/>
      <c r="M208" s="5"/>
      <c r="N208" s="5"/>
      <c r="O208" s="5"/>
      <c r="S208" s="126"/>
      <c r="T208" s="126"/>
      <c r="U208" s="126"/>
      <c r="V208" s="126"/>
      <c r="W208" s="126"/>
      <c r="X208" s="126"/>
      <c r="Y208" s="126"/>
      <c r="Z208" s="126"/>
      <c r="AA208" s="126"/>
    </row>
    <row r="209" spans="1:27" x14ac:dyDescent="0.25">
      <c r="A209" s="4"/>
      <c r="B209" s="12"/>
      <c r="C209" s="12"/>
      <c r="D209" s="12"/>
      <c r="E209" s="5"/>
      <c r="F209" s="12"/>
      <c r="G209" s="12"/>
      <c r="H209" s="12"/>
      <c r="I209" s="12"/>
      <c r="J209" s="386"/>
      <c r="K209" s="5"/>
      <c r="L209" s="5"/>
      <c r="M209" s="5"/>
      <c r="N209" s="5"/>
      <c r="O209" s="5"/>
      <c r="S209" s="126"/>
      <c r="T209" s="126"/>
      <c r="U209" s="126"/>
      <c r="V209" s="126"/>
      <c r="W209" s="126"/>
      <c r="X209" s="126"/>
      <c r="Y209" s="126"/>
      <c r="Z209" s="126"/>
      <c r="AA209" s="126"/>
    </row>
    <row r="210" spans="1:27" ht="15.75" customHeight="1" x14ac:dyDescent="0.25">
      <c r="A210" s="4"/>
      <c r="B210" s="433"/>
      <c r="C210" s="433"/>
      <c r="D210" s="433"/>
      <c r="E210" s="5"/>
      <c r="F210" s="433"/>
      <c r="G210" s="433"/>
      <c r="H210" s="433"/>
      <c r="I210" s="433"/>
      <c r="J210" s="31"/>
      <c r="K210" s="5"/>
      <c r="L210" s="5"/>
      <c r="M210" s="5"/>
      <c r="N210" s="5"/>
      <c r="O210" s="5"/>
      <c r="S210" s="126"/>
      <c r="T210" s="126"/>
      <c r="U210" s="126"/>
      <c r="V210" s="126"/>
      <c r="W210" s="126"/>
      <c r="X210" s="126"/>
      <c r="Y210" s="126"/>
      <c r="Z210" s="126"/>
      <c r="AA210" s="126"/>
    </row>
    <row r="211" spans="1:27" x14ac:dyDescent="0.25">
      <c r="A211" s="4"/>
      <c r="B211" s="473"/>
      <c r="C211" s="473"/>
      <c r="D211" s="473"/>
      <c r="E211" s="5"/>
      <c r="F211" s="473"/>
      <c r="G211" s="473"/>
      <c r="H211" s="473"/>
      <c r="I211" s="473"/>
      <c r="J211" s="106"/>
      <c r="K211" s="5"/>
      <c r="L211" s="5"/>
      <c r="M211" s="5"/>
      <c r="N211" s="5"/>
      <c r="O211" s="5"/>
      <c r="S211" s="126"/>
      <c r="T211" s="126"/>
      <c r="U211" s="126"/>
      <c r="V211" s="126"/>
      <c r="W211" s="126"/>
      <c r="X211" s="126"/>
      <c r="Y211" s="126"/>
      <c r="Z211" s="126"/>
      <c r="AA211" s="126"/>
    </row>
    <row r="212" spans="1:27" x14ac:dyDescent="0.25">
      <c r="A212" s="4"/>
      <c r="B212" s="12"/>
      <c r="C212" s="12"/>
      <c r="D212" s="12"/>
      <c r="E212" s="5"/>
      <c r="F212" s="12"/>
      <c r="G212" s="12"/>
      <c r="H212" s="12"/>
      <c r="I212" s="12"/>
      <c r="J212" s="386"/>
      <c r="K212" s="5"/>
      <c r="L212" s="5"/>
      <c r="M212" s="5"/>
      <c r="N212" s="5"/>
      <c r="O212" s="5"/>
      <c r="S212" s="126"/>
      <c r="T212" s="126"/>
      <c r="U212" s="126"/>
      <c r="V212" s="126"/>
      <c r="W212" s="126"/>
      <c r="X212" s="126"/>
      <c r="Y212" s="126"/>
      <c r="Z212" s="126"/>
      <c r="AA212" s="126"/>
    </row>
    <row r="213" spans="1:27" ht="15.75" customHeight="1" x14ac:dyDescent="0.25">
      <c r="A213" s="4"/>
      <c r="B213" s="476"/>
      <c r="C213" s="476"/>
      <c r="D213" s="476"/>
      <c r="E213" s="5"/>
      <c r="F213" s="476"/>
      <c r="G213" s="476"/>
      <c r="H213" s="476"/>
      <c r="I213" s="476"/>
      <c r="J213" s="388"/>
      <c r="K213" s="5"/>
      <c r="L213" s="5"/>
      <c r="M213" s="5"/>
      <c r="N213" s="5"/>
      <c r="O213" s="5"/>
      <c r="S213" s="126"/>
      <c r="T213" s="126"/>
      <c r="U213" s="126"/>
      <c r="V213" s="126"/>
      <c r="W213" s="126"/>
      <c r="X213" s="126"/>
      <c r="Y213" s="126"/>
      <c r="Z213" s="126"/>
      <c r="AA213" s="126"/>
    </row>
    <row r="214" spans="1:27" x14ac:dyDescent="0.25">
      <c r="A214" s="4"/>
      <c r="B214" s="473"/>
      <c r="C214" s="473"/>
      <c r="D214" s="473"/>
      <c r="E214" s="5"/>
      <c r="F214" s="473"/>
      <c r="G214" s="473"/>
      <c r="H214" s="473"/>
      <c r="I214" s="473"/>
      <c r="J214" s="106"/>
      <c r="K214" s="5"/>
      <c r="L214" s="5"/>
      <c r="M214" s="5"/>
      <c r="N214" s="5"/>
      <c r="O214" s="5"/>
      <c r="S214" s="126"/>
      <c r="T214" s="126"/>
      <c r="U214" s="126"/>
      <c r="V214" s="126"/>
      <c r="W214" s="126"/>
      <c r="X214" s="126"/>
      <c r="Y214" s="126"/>
      <c r="Z214" s="126"/>
      <c r="AA214" s="126"/>
    </row>
    <row r="215" spans="1:27" x14ac:dyDescent="0.25">
      <c r="A215" s="4"/>
      <c r="B215" s="12"/>
      <c r="C215" s="12"/>
      <c r="D215" s="12"/>
      <c r="E215" s="5"/>
      <c r="F215" s="5"/>
      <c r="G215" s="5"/>
      <c r="H215" s="12"/>
      <c r="I215" s="5"/>
      <c r="J215" s="386"/>
      <c r="K215" s="5"/>
      <c r="L215" s="5"/>
      <c r="M215" s="5"/>
      <c r="N215" s="5"/>
      <c r="O215" s="5"/>
      <c r="S215" s="126"/>
      <c r="T215" s="126"/>
      <c r="U215" s="126"/>
      <c r="V215" s="126"/>
      <c r="W215" s="126"/>
      <c r="X215" s="126"/>
      <c r="Y215" s="126"/>
      <c r="Z215" s="126"/>
      <c r="AA215" s="126"/>
    </row>
    <row r="216" spans="1:27" x14ac:dyDescent="0.25">
      <c r="A216" s="4"/>
      <c r="B216" s="479"/>
      <c r="C216" s="479"/>
      <c r="D216" s="479"/>
      <c r="E216" s="5"/>
      <c r="F216" s="5"/>
      <c r="G216" s="5"/>
      <c r="H216" s="12"/>
      <c r="I216" s="5"/>
      <c r="J216" s="386"/>
      <c r="K216" s="5"/>
      <c r="L216" s="5"/>
      <c r="M216" s="5"/>
      <c r="N216" s="5"/>
      <c r="O216" s="5"/>
      <c r="S216" s="126"/>
      <c r="T216" s="126"/>
      <c r="U216" s="126"/>
      <c r="V216" s="126"/>
      <c r="W216" s="126"/>
      <c r="X216" s="126"/>
      <c r="Y216" s="126"/>
      <c r="Z216" s="126"/>
      <c r="AA216" s="126"/>
    </row>
    <row r="217" spans="1:27" x14ac:dyDescent="0.25">
      <c r="A217" s="4"/>
      <c r="B217" s="475"/>
      <c r="C217" s="475"/>
      <c r="D217" s="475"/>
      <c r="E217" s="5"/>
      <c r="F217" s="5"/>
      <c r="G217" s="5"/>
      <c r="H217" s="5"/>
      <c r="I217" s="5"/>
      <c r="J217" s="386"/>
      <c r="K217" s="5"/>
      <c r="L217" s="5"/>
      <c r="M217" s="5"/>
      <c r="N217" s="5"/>
      <c r="O217" s="5"/>
      <c r="S217" s="126"/>
      <c r="T217" s="126"/>
      <c r="U217" s="126"/>
      <c r="V217" s="126"/>
      <c r="W217" s="126"/>
      <c r="X217" s="126"/>
      <c r="Y217" s="126"/>
      <c r="Z217" s="126"/>
      <c r="AA217" s="126"/>
    </row>
    <row r="218" spans="1:27" x14ac:dyDescent="0.25">
      <c r="A218" s="4"/>
      <c r="B218" s="12"/>
      <c r="C218" s="12"/>
      <c r="D218" s="12"/>
      <c r="E218" s="12"/>
      <c r="F218" s="12"/>
      <c r="G218" s="12"/>
      <c r="H218" s="5"/>
      <c r="I218" s="5"/>
      <c r="J218" s="386"/>
      <c r="K218" s="5"/>
      <c r="L218" s="5"/>
      <c r="M218" s="5"/>
      <c r="N218" s="5"/>
      <c r="O218" s="5"/>
      <c r="S218" s="126"/>
      <c r="T218" s="126"/>
      <c r="U218" s="126"/>
      <c r="V218" s="126"/>
      <c r="W218" s="126"/>
      <c r="X218" s="126"/>
      <c r="Y218" s="126"/>
      <c r="Z218" s="126"/>
      <c r="AA218" s="126"/>
    </row>
    <row r="219" spans="1:27" x14ac:dyDescent="0.25">
      <c r="A219" s="4"/>
      <c r="B219" s="476"/>
      <c r="C219" s="476"/>
      <c r="D219" s="476"/>
      <c r="E219" s="476"/>
      <c r="F219" s="476"/>
      <c r="G219" s="476"/>
      <c r="H219" s="387"/>
      <c r="I219" s="387"/>
      <c r="J219" s="388"/>
      <c r="K219" s="5"/>
      <c r="L219" s="5"/>
      <c r="M219" s="5"/>
      <c r="N219" s="5"/>
      <c r="O219" s="5"/>
      <c r="S219" s="126"/>
      <c r="T219" s="126"/>
      <c r="U219" s="126"/>
      <c r="V219" s="126"/>
      <c r="W219" s="126"/>
      <c r="X219" s="126"/>
      <c r="Y219" s="126"/>
      <c r="Z219" s="126"/>
      <c r="AA219" s="126"/>
    </row>
    <row r="220" spans="1:27" ht="15.75" thickBot="1" x14ac:dyDescent="0.3">
      <c r="A220" s="4"/>
      <c r="B220" s="18"/>
      <c r="C220" s="18"/>
      <c r="D220" s="18"/>
      <c r="E220" s="18"/>
      <c r="F220" s="18"/>
      <c r="G220" s="18"/>
      <c r="H220" s="19"/>
      <c r="I220" s="33"/>
      <c r="J220" s="109"/>
      <c r="K220" s="19"/>
      <c r="L220" s="5"/>
      <c r="M220" s="5"/>
      <c r="N220" s="5"/>
      <c r="O220" s="5"/>
      <c r="S220" s="126"/>
      <c r="T220" s="126"/>
      <c r="U220" s="126"/>
      <c r="V220" s="126"/>
      <c r="W220" s="126"/>
      <c r="X220" s="126"/>
      <c r="Y220" s="126"/>
      <c r="Z220" s="126"/>
      <c r="AA220" s="126"/>
    </row>
    <row r="221" spans="1:27" x14ac:dyDescent="0.25">
      <c r="A221" s="4"/>
      <c r="S221" s="126"/>
      <c r="T221" s="126"/>
      <c r="U221" s="126"/>
      <c r="V221" s="126"/>
      <c r="W221" s="126"/>
      <c r="X221" s="126"/>
      <c r="Y221" s="126"/>
      <c r="Z221" s="126"/>
      <c r="AA221" s="126"/>
    </row>
    <row r="222" spans="1:27" x14ac:dyDescent="0.25">
      <c r="A222" s="4"/>
      <c r="S222" s="126"/>
      <c r="T222" s="126"/>
      <c r="U222" s="126"/>
      <c r="V222" s="126"/>
      <c r="W222" s="126"/>
      <c r="X222" s="126"/>
      <c r="Y222" s="126"/>
      <c r="Z222" s="126"/>
      <c r="AA222" s="126"/>
    </row>
    <row r="223" spans="1:27" x14ac:dyDescent="0.25">
      <c r="A223" s="4"/>
      <c r="S223" s="126"/>
      <c r="T223" s="126"/>
      <c r="U223" s="126"/>
      <c r="V223" s="126"/>
      <c r="W223" s="126"/>
      <c r="X223" s="126"/>
      <c r="Y223" s="126"/>
      <c r="Z223" s="126"/>
      <c r="AA223" s="126"/>
    </row>
    <row r="224" spans="1:27" ht="15" customHeight="1" x14ac:dyDescent="0.25">
      <c r="A224" s="4"/>
      <c r="S224" s="126"/>
      <c r="T224" s="126"/>
      <c r="U224" s="126"/>
      <c r="V224" s="126"/>
      <c r="W224" s="126"/>
      <c r="X224" s="126"/>
      <c r="Y224" s="126"/>
      <c r="Z224" s="126"/>
      <c r="AA224" s="126"/>
    </row>
    <row r="225" spans="1:27" x14ac:dyDescent="0.25">
      <c r="A225" s="4"/>
      <c r="S225" s="126"/>
      <c r="T225" s="126"/>
      <c r="U225" s="126"/>
      <c r="V225" s="126"/>
      <c r="W225" s="126"/>
      <c r="X225" s="126"/>
      <c r="Y225" s="126"/>
      <c r="Z225" s="126"/>
      <c r="AA225" s="126"/>
    </row>
    <row r="226" spans="1:27" x14ac:dyDescent="0.25">
      <c r="A226" s="4"/>
      <c r="S226" s="126"/>
      <c r="T226" s="126"/>
      <c r="U226" s="126"/>
      <c r="V226" s="126"/>
      <c r="W226" s="126"/>
      <c r="X226" s="126"/>
      <c r="Y226" s="126"/>
      <c r="Z226" s="126"/>
      <c r="AA226" s="126"/>
    </row>
    <row r="227" spans="1:27" x14ac:dyDescent="0.25">
      <c r="A227" s="4"/>
      <c r="S227" s="126"/>
      <c r="T227" s="126"/>
      <c r="U227" s="126"/>
      <c r="V227" s="126"/>
      <c r="W227" s="126"/>
      <c r="X227" s="126"/>
      <c r="Y227" s="126"/>
      <c r="Z227" s="126"/>
      <c r="AA227" s="126"/>
    </row>
    <row r="228" spans="1:27" x14ac:dyDescent="0.25">
      <c r="A228" s="4"/>
      <c r="S228" s="126"/>
      <c r="T228" s="126"/>
      <c r="U228" s="126"/>
      <c r="V228" s="126"/>
      <c r="W228" s="126"/>
      <c r="X228" s="126"/>
      <c r="Y228" s="126"/>
      <c r="Z228" s="126"/>
      <c r="AA228" s="126"/>
    </row>
    <row r="229" spans="1:27" x14ac:dyDescent="0.25">
      <c r="A229" s="4"/>
      <c r="S229" s="126"/>
      <c r="T229" s="126"/>
      <c r="U229" s="126"/>
      <c r="V229" s="126"/>
      <c r="W229" s="126"/>
      <c r="X229" s="126"/>
      <c r="Y229" s="126"/>
      <c r="Z229" s="126"/>
      <c r="AA229" s="126"/>
    </row>
    <row r="230" spans="1:27" x14ac:dyDescent="0.25">
      <c r="A230" s="4"/>
      <c r="S230" s="126"/>
      <c r="T230" s="126"/>
      <c r="U230" s="126"/>
      <c r="V230" s="126"/>
      <c r="W230" s="126"/>
      <c r="X230" s="126"/>
      <c r="Y230" s="126"/>
      <c r="Z230" s="126"/>
      <c r="AA230" s="126"/>
    </row>
    <row r="231" spans="1:27" x14ac:dyDescent="0.25">
      <c r="A231" s="4"/>
      <c r="J231" s="126"/>
      <c r="S231" s="126"/>
      <c r="T231" s="126"/>
      <c r="U231" s="126"/>
      <c r="V231" s="126"/>
      <c r="W231" s="126"/>
      <c r="X231" s="126"/>
      <c r="Y231" s="126"/>
      <c r="Z231" s="126"/>
      <c r="AA231" s="126"/>
    </row>
    <row r="232" spans="1:27" x14ac:dyDescent="0.25">
      <c r="A232" s="4"/>
      <c r="J232" s="126"/>
      <c r="S232" s="126"/>
      <c r="T232" s="126"/>
      <c r="U232" s="126"/>
      <c r="V232" s="126"/>
      <c r="W232" s="126"/>
      <c r="X232" s="126"/>
      <c r="Y232" s="126"/>
      <c r="Z232" s="126"/>
      <c r="AA232" s="126"/>
    </row>
    <row r="233" spans="1:27" x14ac:dyDescent="0.25">
      <c r="A233" s="4"/>
      <c r="J233" s="126"/>
      <c r="S233" s="126"/>
      <c r="T233" s="126"/>
      <c r="U233" s="126"/>
      <c r="V233" s="126"/>
      <c r="W233" s="126"/>
      <c r="X233" s="126"/>
      <c r="Y233" s="126"/>
      <c r="Z233" s="126"/>
      <c r="AA233" s="126"/>
    </row>
    <row r="234" spans="1:27" x14ac:dyDescent="0.25">
      <c r="A234" s="4"/>
      <c r="J234" s="126"/>
      <c r="S234" s="126"/>
      <c r="T234" s="126"/>
      <c r="U234" s="126"/>
      <c r="V234" s="126"/>
      <c r="W234" s="126"/>
      <c r="X234" s="126"/>
      <c r="Y234" s="126"/>
      <c r="Z234" s="126"/>
      <c r="AA234" s="126"/>
    </row>
    <row r="235" spans="1:27" x14ac:dyDescent="0.25">
      <c r="A235" s="4"/>
      <c r="J235" s="126"/>
      <c r="S235" s="126"/>
      <c r="T235" s="126"/>
      <c r="U235" s="126"/>
      <c r="V235" s="126"/>
      <c r="W235" s="126"/>
      <c r="X235" s="126"/>
      <c r="Y235" s="126"/>
      <c r="Z235" s="126"/>
      <c r="AA235" s="126"/>
    </row>
    <row r="236" spans="1:27" x14ac:dyDescent="0.25">
      <c r="A236" s="4"/>
      <c r="J236" s="126"/>
      <c r="S236" s="126"/>
      <c r="T236" s="126"/>
      <c r="U236" s="126"/>
      <c r="V236" s="126"/>
      <c r="W236" s="126"/>
      <c r="X236" s="126"/>
      <c r="Y236" s="126"/>
      <c r="Z236" s="126"/>
      <c r="AA236" s="126"/>
    </row>
    <row r="237" spans="1:27" x14ac:dyDescent="0.25">
      <c r="A237" s="4"/>
      <c r="J237" s="126"/>
      <c r="S237" s="126"/>
      <c r="T237" s="126"/>
      <c r="U237" s="126"/>
      <c r="V237" s="126"/>
      <c r="W237" s="126"/>
      <c r="X237" s="126"/>
      <c r="Y237" s="126"/>
      <c r="Z237" s="126"/>
      <c r="AA237" s="126"/>
    </row>
    <row r="238" spans="1:27" x14ac:dyDescent="0.25">
      <c r="A238" s="4"/>
      <c r="J238" s="126"/>
      <c r="S238" s="126"/>
      <c r="T238" s="126"/>
      <c r="U238" s="126"/>
      <c r="V238" s="126"/>
      <c r="W238" s="126"/>
      <c r="X238" s="126"/>
      <c r="Y238" s="126"/>
      <c r="Z238" s="126"/>
      <c r="AA238" s="126"/>
    </row>
    <row r="239" spans="1:27" x14ac:dyDescent="0.25">
      <c r="A239" s="4"/>
      <c r="J239" s="126"/>
      <c r="S239" s="126"/>
      <c r="T239" s="126"/>
      <c r="U239" s="126"/>
      <c r="V239" s="126"/>
      <c r="W239" s="126"/>
      <c r="X239" s="126"/>
      <c r="Y239" s="126"/>
      <c r="Z239" s="126"/>
      <c r="AA239" s="126"/>
    </row>
    <row r="240" spans="1:27" x14ac:dyDescent="0.25">
      <c r="A240" s="4"/>
      <c r="J240" s="126"/>
      <c r="S240" s="126"/>
      <c r="T240" s="126"/>
      <c r="U240" s="126"/>
      <c r="V240" s="126"/>
      <c r="W240" s="126"/>
      <c r="X240" s="126"/>
      <c r="Y240" s="126"/>
      <c r="Z240" s="126"/>
      <c r="AA240" s="126"/>
    </row>
    <row r="241" spans="1:27" x14ac:dyDescent="0.25">
      <c r="A241" s="4"/>
      <c r="J241" s="126"/>
      <c r="S241" s="126"/>
      <c r="T241" s="126"/>
      <c r="U241" s="126"/>
      <c r="V241" s="126"/>
      <c r="W241" s="126"/>
      <c r="X241" s="126"/>
      <c r="Y241" s="126"/>
      <c r="Z241" s="126"/>
      <c r="AA241" s="126"/>
    </row>
    <row r="242" spans="1:27" x14ac:dyDescent="0.25">
      <c r="A242" s="4"/>
      <c r="J242" s="126"/>
      <c r="S242" s="126"/>
      <c r="T242" s="126"/>
      <c r="U242" s="126"/>
      <c r="V242" s="126"/>
      <c r="W242" s="126"/>
      <c r="X242" s="126"/>
      <c r="Y242" s="126"/>
      <c r="Z242" s="126"/>
      <c r="AA242" s="126"/>
    </row>
    <row r="243" spans="1:27" x14ac:dyDescent="0.25">
      <c r="A243" s="4"/>
      <c r="J243" s="126"/>
      <c r="S243" s="126"/>
      <c r="T243" s="126"/>
      <c r="U243" s="126"/>
      <c r="V243" s="126"/>
      <c r="W243" s="126"/>
      <c r="X243" s="126"/>
      <c r="Y243" s="126"/>
      <c r="Z243" s="126"/>
      <c r="AA243" s="126"/>
    </row>
    <row r="244" spans="1:27" x14ac:dyDescent="0.25">
      <c r="A244" s="4"/>
      <c r="J244" s="126"/>
      <c r="S244" s="126"/>
      <c r="T244" s="126"/>
      <c r="U244" s="126"/>
      <c r="V244" s="126"/>
      <c r="W244" s="126"/>
      <c r="X244" s="126"/>
      <c r="Y244" s="126"/>
      <c r="Z244" s="126"/>
      <c r="AA244" s="126"/>
    </row>
    <row r="245" spans="1:27" x14ac:dyDescent="0.25">
      <c r="A245" s="4"/>
      <c r="J245" s="126"/>
      <c r="S245" s="126"/>
      <c r="T245" s="126"/>
      <c r="U245" s="126"/>
      <c r="V245" s="126"/>
      <c r="W245" s="126"/>
      <c r="X245" s="126"/>
      <c r="Y245" s="126"/>
      <c r="Z245" s="126"/>
      <c r="AA245" s="126"/>
    </row>
    <row r="246" spans="1:27" x14ac:dyDescent="0.25">
      <c r="A246" s="4"/>
      <c r="J246" s="126"/>
      <c r="S246" s="126"/>
      <c r="T246" s="126"/>
      <c r="U246" s="126"/>
      <c r="V246" s="126"/>
      <c r="W246" s="126"/>
      <c r="X246" s="126"/>
      <c r="Y246" s="126"/>
      <c r="Z246" s="126"/>
      <c r="AA246" s="126"/>
    </row>
    <row r="247" spans="1:27" x14ac:dyDescent="0.25">
      <c r="A247" s="4"/>
      <c r="J247" s="126"/>
      <c r="S247" s="126"/>
      <c r="T247" s="126"/>
      <c r="U247" s="126"/>
      <c r="V247" s="126"/>
      <c r="W247" s="126"/>
      <c r="X247" s="126"/>
      <c r="Y247" s="126"/>
      <c r="Z247" s="126"/>
      <c r="AA247" s="126"/>
    </row>
    <row r="248" spans="1:27" x14ac:dyDescent="0.25">
      <c r="A248" s="4"/>
      <c r="J248" s="126"/>
      <c r="S248" s="126"/>
      <c r="T248" s="126"/>
      <c r="U248" s="126"/>
      <c r="V248" s="126"/>
      <c r="W248" s="126"/>
      <c r="X248" s="126"/>
      <c r="Y248" s="126"/>
      <c r="Z248" s="126"/>
      <c r="AA248" s="126"/>
    </row>
    <row r="249" spans="1:27" x14ac:dyDescent="0.25">
      <c r="A249" s="4"/>
      <c r="J249" s="126"/>
      <c r="S249" s="126"/>
      <c r="T249" s="126"/>
      <c r="U249" s="126"/>
      <c r="V249" s="126"/>
      <c r="W249" s="126"/>
      <c r="X249" s="126"/>
      <c r="Y249" s="126"/>
      <c r="Z249" s="126"/>
      <c r="AA249" s="126"/>
    </row>
    <row r="250" spans="1:27" x14ac:dyDescent="0.25">
      <c r="A250" s="4"/>
      <c r="J250" s="126"/>
      <c r="S250" s="126"/>
      <c r="T250" s="126"/>
      <c r="U250" s="126"/>
      <c r="V250" s="126"/>
      <c r="W250" s="126"/>
      <c r="X250" s="126"/>
      <c r="Y250" s="126"/>
      <c r="Z250" s="126"/>
      <c r="AA250" s="126"/>
    </row>
    <row r="251" spans="1:27" x14ac:dyDescent="0.25">
      <c r="A251" s="4"/>
      <c r="J251" s="126"/>
      <c r="S251" s="126"/>
      <c r="T251" s="126"/>
      <c r="U251" s="126"/>
      <c r="V251" s="126"/>
      <c r="W251" s="126"/>
      <c r="X251" s="126"/>
      <c r="Y251" s="126"/>
      <c r="Z251" s="126"/>
      <c r="AA251" s="126"/>
    </row>
    <row r="5137" spans="7:27" x14ac:dyDescent="0.25">
      <c r="G5137" s="32"/>
      <c r="J5137" s="126"/>
      <c r="S5137" s="126"/>
      <c r="T5137" s="126"/>
      <c r="U5137" s="126"/>
      <c r="V5137" s="126"/>
      <c r="W5137" s="126"/>
      <c r="X5137" s="126"/>
      <c r="Y5137" s="126"/>
      <c r="Z5137" s="126"/>
      <c r="AA5137" s="126"/>
    </row>
    <row r="5138" spans="7:27" x14ac:dyDescent="0.25">
      <c r="G5138" s="32"/>
      <c r="J5138" s="126"/>
      <c r="S5138" s="126"/>
      <c r="T5138" s="126"/>
      <c r="U5138" s="126"/>
      <c r="V5138" s="126"/>
      <c r="W5138" s="126"/>
      <c r="X5138" s="126"/>
      <c r="Y5138" s="126"/>
      <c r="Z5138" s="126"/>
      <c r="AA5138" s="126"/>
    </row>
    <row r="5139" spans="7:27" x14ac:dyDescent="0.25">
      <c r="G5139" s="32"/>
      <c r="J5139" s="126"/>
      <c r="S5139" s="126"/>
      <c r="T5139" s="126"/>
      <c r="U5139" s="126"/>
      <c r="V5139" s="126"/>
      <c r="W5139" s="126"/>
      <c r="X5139" s="126"/>
      <c r="Y5139" s="126"/>
      <c r="Z5139" s="126"/>
      <c r="AA5139" s="126"/>
    </row>
    <row r="5140" spans="7:27" x14ac:dyDescent="0.25">
      <c r="G5140" s="32"/>
      <c r="J5140" s="126"/>
      <c r="S5140" s="126"/>
      <c r="T5140" s="126"/>
      <c r="U5140" s="126"/>
      <c r="V5140" s="126"/>
      <c r="W5140" s="126"/>
      <c r="X5140" s="126"/>
      <c r="Y5140" s="126"/>
      <c r="Z5140" s="126"/>
      <c r="AA5140" s="126"/>
    </row>
    <row r="5141" spans="7:27" x14ac:dyDescent="0.25">
      <c r="G5141" s="32"/>
      <c r="J5141" s="126"/>
      <c r="S5141" s="126"/>
      <c r="T5141" s="126"/>
      <c r="U5141" s="126"/>
      <c r="V5141" s="126"/>
      <c r="W5141" s="126"/>
      <c r="X5141" s="126"/>
      <c r="Y5141" s="126"/>
      <c r="Z5141" s="126"/>
      <c r="AA5141" s="126"/>
    </row>
    <row r="5142" spans="7:27" x14ac:dyDescent="0.25">
      <c r="G5142" s="32"/>
      <c r="J5142" s="126"/>
      <c r="S5142" s="126"/>
      <c r="T5142" s="126"/>
      <c r="U5142" s="126"/>
      <c r="V5142" s="126"/>
      <c r="W5142" s="126"/>
      <c r="X5142" s="126"/>
      <c r="Y5142" s="126"/>
      <c r="Z5142" s="126"/>
      <c r="AA5142" s="126"/>
    </row>
    <row r="5143" spans="7:27" x14ac:dyDescent="0.25">
      <c r="G5143" s="32"/>
      <c r="J5143" s="126"/>
      <c r="S5143" s="126"/>
      <c r="T5143" s="126"/>
      <c r="U5143" s="126"/>
      <c r="V5143" s="126"/>
      <c r="W5143" s="126"/>
      <c r="X5143" s="126"/>
      <c r="Y5143" s="126"/>
      <c r="Z5143" s="126"/>
      <c r="AA5143" s="126"/>
    </row>
  </sheetData>
  <sheetProtection password="DA71" sheet="1" objects="1" scenarios="1"/>
  <mergeCells count="58">
    <mergeCell ref="B2:K2"/>
    <mergeCell ref="B3:K3"/>
    <mergeCell ref="B216:D216"/>
    <mergeCell ref="B217:D217"/>
    <mergeCell ref="B219:G219"/>
    <mergeCell ref="B213:D213"/>
    <mergeCell ref="F213:G213"/>
    <mergeCell ref="H213:I213"/>
    <mergeCell ref="B214:D214"/>
    <mergeCell ref="F214:G214"/>
    <mergeCell ref="H214:I214"/>
    <mergeCell ref="B210:D210"/>
    <mergeCell ref="F210:G210"/>
    <mergeCell ref="H210:I210"/>
    <mergeCell ref="B211:D211"/>
    <mergeCell ref="F211:G211"/>
    <mergeCell ref="H211:I211"/>
    <mergeCell ref="B193:J197"/>
    <mergeCell ref="B207:D207"/>
    <mergeCell ref="F207:G207"/>
    <mergeCell ref="H207:I207"/>
    <mergeCell ref="B208:D208"/>
    <mergeCell ref="F208:G208"/>
    <mergeCell ref="H208:I208"/>
    <mergeCell ref="B199:G199"/>
    <mergeCell ref="B202:G202"/>
    <mergeCell ref="B204:D205"/>
    <mergeCell ref="F204:G205"/>
    <mergeCell ref="H204:I205"/>
    <mergeCell ref="F186:H187"/>
    <mergeCell ref="I188:J189"/>
    <mergeCell ref="C190:D190"/>
    <mergeCell ref="F190:G190"/>
    <mergeCell ref="I190:J190"/>
    <mergeCell ref="B30:K30"/>
    <mergeCell ref="B32:C32"/>
    <mergeCell ref="B27:K29"/>
    <mergeCell ref="J24:K24"/>
    <mergeCell ref="B25:C26"/>
    <mergeCell ref="E25:E26"/>
    <mergeCell ref="F25:F26"/>
    <mergeCell ref="H25:H26"/>
    <mergeCell ref="I25:I26"/>
    <mergeCell ref="K25:K26"/>
    <mergeCell ref="B16:G16"/>
    <mergeCell ref="B19:D19"/>
    <mergeCell ref="E19:G19"/>
    <mergeCell ref="I6:K7"/>
    <mergeCell ref="I8:K13"/>
    <mergeCell ref="I16:K16"/>
    <mergeCell ref="I17:K22"/>
    <mergeCell ref="B22:G22"/>
    <mergeCell ref="B6:G6"/>
    <mergeCell ref="B9:G9"/>
    <mergeCell ref="B10:G10"/>
    <mergeCell ref="B11:G11"/>
    <mergeCell ref="B12:G12"/>
    <mergeCell ref="B13:G13"/>
  </mergeCells>
  <conditionalFormatting sqref="B33:I182">
    <cfRule type="expression" dxfId="318" priority="29">
      <formula>($C33=0)</formula>
    </cfRule>
  </conditionalFormatting>
  <conditionalFormatting sqref="B33:I182">
    <cfRule type="expression" dxfId="317" priority="28">
      <formula>($K33=1)</formula>
    </cfRule>
  </conditionalFormatting>
  <conditionalFormatting sqref="J183">
    <cfRule type="expression" dxfId="316" priority="27">
      <formula>($K183=1)</formula>
    </cfRule>
  </conditionalFormatting>
  <conditionalFormatting sqref="J183">
    <cfRule type="expression" dxfId="315" priority="26">
      <formula>($C183=0)</formula>
    </cfRule>
  </conditionalFormatting>
  <conditionalFormatting sqref="J33:J182">
    <cfRule type="containsText" dxfId="314" priority="8" operator="containsText" text="Relevant">
      <formula>NOT(ISERROR(SEARCH("Relevant",J33)))</formula>
    </cfRule>
    <cfRule type="containsText" dxfId="313" priority="9" operator="containsText" text="deemed">
      <formula>NOT(ISERROR(SEARCH("deemed",J33)))</formula>
    </cfRule>
    <cfRule type="containsText" dxfId="312" priority="10" operator="containsText" text="Please">
      <formula>NOT(ISERROR(SEARCH("Please",J33)))</formula>
    </cfRule>
    <cfRule type="containsText" dxfId="311" priority="11" operator="containsText" text="Scheme">
      <formula>NOT(ISERROR(SEARCH("Scheme",J33)))</formula>
    </cfRule>
    <cfRule type="containsText" dxfId="310" priority="15" operator="containsText" text="Contributions">
      <formula>NOT(ISERROR(SEARCH("Contributions",J33)))</formula>
    </cfRule>
    <cfRule type="containsText" dxfId="309" priority="16" operator="containsText" text="Deemed">
      <formula>NOT(ISERROR(SEARCH("Deemed",J33)))</formula>
    </cfRule>
    <cfRule type="containsText" dxfId="308" priority="20" operator="containsText" text="Special">
      <formula>NOT(ISERROR(SEARCH("Special",J33)))</formula>
    </cfRule>
    <cfRule type="containsText" dxfId="307" priority="22" operator="containsText" text="Detected">
      <formula>NOT(ISERROR(SEARCH("Detected",J33)))</formula>
    </cfRule>
    <cfRule type="containsText" dxfId="306" priority="23" operator="containsText" text="Acceptable">
      <formula>NOT(ISERROR(SEARCH("Acceptable",J33)))</formula>
    </cfRule>
    <cfRule type="cellIs" dxfId="305" priority="24" operator="lessThan">
      <formula>1</formula>
    </cfRule>
    <cfRule type="containsText" dxfId="304" priority="25" operator="containsText" text="DETAILS">
      <formula>NOT(ISERROR(SEARCH("DETAILS",J33)))</formula>
    </cfRule>
  </conditionalFormatting>
  <conditionalFormatting sqref="J33:J182">
    <cfRule type="containsText" dxfId="303" priority="21" operator="containsText" text="Member">
      <formula>NOT(ISERROR(SEARCH("Member",J33)))</formula>
    </cfRule>
  </conditionalFormatting>
  <conditionalFormatting sqref="J33:J182">
    <cfRule type="containsText" dxfId="302" priority="18" operator="containsText" text="details">
      <formula>NOT(ISERROR(SEARCH("details",J33)))</formula>
    </cfRule>
    <cfRule type="containsText" dxfId="301" priority="19" operator="containsText" text="Unknown">
      <formula>NOT(ISERROR(SEARCH("Unknown",J33)))</formula>
    </cfRule>
  </conditionalFormatting>
  <conditionalFormatting sqref="I16">
    <cfRule type="containsText" dxfId="300" priority="14" operator="containsText" text="More">
      <formula>NOT(ISERROR(SEARCH("More",I16)))</formula>
    </cfRule>
    <cfRule type="containsText" dxfId="299" priority="17" operator="containsText" text="UNDO">
      <formula>NOT(ISERROR(SEARCH("UNDO",I16)))</formula>
    </cfRule>
  </conditionalFormatting>
  <conditionalFormatting sqref="G185:J185 I186:J186">
    <cfRule type="containsText" dxfId="298" priority="12" operator="containsText" text="error">
      <formula>NOT(ISERROR(SEARCH("error",G185)))</formula>
    </cfRule>
    <cfRule type="containsText" dxfId="297" priority="13" operator="containsText" text="ready">
      <formula>NOT(ISERROR(SEARCH("ready",G185)))</formula>
    </cfRule>
  </conditionalFormatting>
  <conditionalFormatting sqref="J33:J182">
    <cfRule type="containsText" dxfId="296" priority="7" operator="containsText" text="Practice">
      <formula>NOT(ISERROR(SEARCH("Practice",J33)))</formula>
    </cfRule>
  </conditionalFormatting>
  <conditionalFormatting sqref="J33:J182">
    <cfRule type="containsText" dxfId="295" priority="6" operator="containsText" text="scheme">
      <formula>NOT(ISERROR(SEARCH("scheme",J33)))</formula>
    </cfRule>
  </conditionalFormatting>
  <conditionalFormatting sqref="I17">
    <cfRule type="containsText" dxfId="294" priority="4" operator="containsText" text="Form">
      <formula>NOT(ISERROR(SEARCH("Form",I17)))</formula>
    </cfRule>
    <cfRule type="containsText" dxfId="293" priority="5" operator="containsText" text="Member">
      <formula>NOT(ISERROR(SEARCH("Member",I17)))</formula>
    </cfRule>
  </conditionalFormatting>
  <conditionalFormatting sqref="I16">
    <cfRule type="containsText" dxfId="292" priority="3" operator="containsText" text="urgent">
      <formula>NOT(ISERROR(SEARCH("urgent",I16)))</formula>
    </cfRule>
  </conditionalFormatting>
  <conditionalFormatting sqref="I6">
    <cfRule type="containsText" dxfId="291" priority="1" operator="containsText" text="READY">
      <formula>NOT(ISERROR(SEARCH("READY",I6)))</formula>
    </cfRule>
    <cfRule type="containsText" dxfId="290" priority="2" operator="containsText" text="ERROR">
      <formula>NOT(ISERROR(SEARCH("ERROR",I6)))</formula>
    </cfRule>
  </conditionalFormatting>
  <dataValidations count="3">
    <dataValidation allowBlank="1" showErrorMessage="1" promptTitle="Scheme" prompt="Please choose which scheme the member belongs to._x000a_" sqref="D33:D182" xr:uid="{14532508-444E-4B8B-8858-F3AF654E5897}"/>
    <dataValidation allowBlank="1" errorTitle="National Insurance Number." error="National Insurance Number must be 9 characters long, no spaces, please review and try again" promptTitle="National Insurance Number" prompt="Must be 9 Characters, No Spaces" sqref="E33:E182" xr:uid="{D7BEC6B4-615E-4FED-ADCF-CEA99ECBE69B}"/>
    <dataValidation type="list" allowBlank="1" showInputMessage="1" showErrorMessage="1" sqref="K33:K182" xr:uid="{E4E1DC35-2505-466B-A2CC-3945FAE37462}">
      <formula1>$P$3:$P$9</formula1>
    </dataValidation>
  </dataValidations>
  <hyperlinks>
    <hyperlink ref="B3" r:id="rId1" xr:uid="{0D1F51FE-72A9-4F8C-80F6-B880CC610D91}"/>
  </hyperlinks>
  <pageMargins left="0.7" right="0.7" top="0.75" bottom="0.75" header="0.3" footer="0.3"/>
  <pageSetup paperSize="9" scale="35" orientation="portrait" r:id="rId2"/>
  <headerFooter>
    <oddFooter>&amp;LApril 2019&amp;CPage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B050"/>
  </sheetPr>
  <dimension ref="A1:AN5143"/>
  <sheetViews>
    <sheetView showZeros="0" zoomScale="85" zoomScaleNormal="85" workbookViewId="0">
      <selection activeCell="M3" sqref="M1:AN1048576"/>
    </sheetView>
  </sheetViews>
  <sheetFormatPr defaultRowHeight="15" x14ac:dyDescent="0.25"/>
  <cols>
    <col min="1" max="1" width="9.140625" style="126"/>
    <col min="2" max="2" width="11.7109375" style="126" customWidth="1"/>
    <col min="3" max="3" width="18.7109375" style="126" customWidth="1"/>
    <col min="4" max="4" width="8.28515625" style="126" customWidth="1"/>
    <col min="5" max="5" width="13.140625" style="126" customWidth="1"/>
    <col min="6" max="6" width="12.5703125" style="126" customWidth="1"/>
    <col min="7" max="7" width="17.7109375" style="126" customWidth="1"/>
    <col min="8" max="9" width="15.7109375" style="126" customWidth="1"/>
    <col min="10" max="10" width="38.85546875" style="110" bestFit="1" customWidth="1"/>
    <col min="11" max="11" width="24.42578125" style="126" bestFit="1" customWidth="1"/>
    <col min="12" max="12" width="16.140625" style="126" customWidth="1"/>
    <col min="13" max="13" width="16.140625" style="126" hidden="1" customWidth="1"/>
    <col min="14" max="14" width="11.42578125" style="126" hidden="1" customWidth="1"/>
    <col min="15" max="15" width="10.5703125" style="126" hidden="1" customWidth="1"/>
    <col min="16" max="16" width="14.85546875" style="126" hidden="1" customWidth="1"/>
    <col min="17" max="17" width="9.140625" style="126" hidden="1" customWidth="1"/>
    <col min="18" max="18" width="13.5703125" style="126" hidden="1" customWidth="1"/>
    <col min="19" max="22" width="9.140625" style="224" hidden="1" customWidth="1"/>
    <col min="23" max="27" width="9.140625" style="112" hidden="1" customWidth="1"/>
    <col min="28" max="28" width="11.85546875" style="126" hidden="1" customWidth="1"/>
    <col min="29" max="29" width="10.5703125" style="126" hidden="1" customWidth="1"/>
    <col min="30" max="30" width="11" style="126" hidden="1" customWidth="1"/>
    <col min="31" max="32" width="9.140625" style="126" hidden="1" customWidth="1"/>
    <col min="33" max="33" width="11.28515625" style="126" hidden="1" customWidth="1"/>
    <col min="34" max="34" width="13.140625" style="126" hidden="1" customWidth="1"/>
    <col min="35" max="40" width="9.140625" style="126" hidden="1" customWidth="1"/>
    <col min="41" max="41" width="9.140625" style="126" customWidth="1"/>
    <col min="42" max="16384" width="9.140625" style="126"/>
  </cols>
  <sheetData>
    <row r="1" spans="1:27" x14ac:dyDescent="0.25">
      <c r="A1" s="10"/>
      <c r="B1" s="11"/>
      <c r="C1" s="11"/>
      <c r="D1" s="11"/>
      <c r="E1" s="11"/>
      <c r="F1" s="11"/>
      <c r="G1" s="11"/>
      <c r="H1" s="16"/>
      <c r="I1" s="16"/>
      <c r="J1" s="347"/>
      <c r="K1" s="16"/>
      <c r="L1" s="5"/>
      <c r="M1" s="5"/>
      <c r="N1" s="243"/>
      <c r="O1" s="5"/>
      <c r="R1" s="216">
        <v>45078</v>
      </c>
      <c r="S1" s="350">
        <v>45107</v>
      </c>
      <c r="V1" s="126"/>
      <c r="W1" s="126"/>
      <c r="X1" s="126"/>
      <c r="Y1" s="126"/>
      <c r="Z1" s="126"/>
      <c r="AA1" s="126"/>
    </row>
    <row r="2" spans="1:27" ht="23.25" x14ac:dyDescent="0.35">
      <c r="A2" s="6"/>
      <c r="B2" s="403" t="s">
        <v>0</v>
      </c>
      <c r="C2" s="403"/>
      <c r="D2" s="403"/>
      <c r="E2" s="403"/>
      <c r="F2" s="403"/>
      <c r="G2" s="403"/>
      <c r="H2" s="403"/>
      <c r="I2" s="403"/>
      <c r="J2" s="403"/>
      <c r="K2" s="403"/>
      <c r="L2" s="5"/>
      <c r="M2" s="5"/>
      <c r="N2" s="5"/>
      <c r="O2" s="5"/>
      <c r="P2" s="80" t="s">
        <v>434</v>
      </c>
      <c r="V2" s="126"/>
      <c r="W2" s="126"/>
      <c r="X2" s="126"/>
      <c r="Y2" s="126"/>
      <c r="Z2" s="126"/>
      <c r="AA2" s="126"/>
    </row>
    <row r="3" spans="1:27" ht="21" x14ac:dyDescent="0.25">
      <c r="A3" s="6"/>
      <c r="B3" s="488" t="s">
        <v>1</v>
      </c>
      <c r="C3" s="488"/>
      <c r="D3" s="488"/>
      <c r="E3" s="488"/>
      <c r="F3" s="488"/>
      <c r="G3" s="488"/>
      <c r="H3" s="488"/>
      <c r="I3" s="488"/>
      <c r="J3" s="488"/>
      <c r="K3" s="488"/>
      <c r="L3" s="5"/>
      <c r="M3" s="5"/>
      <c r="N3" s="5"/>
      <c r="O3" s="5"/>
      <c r="P3" s="80"/>
      <c r="V3" s="126"/>
      <c r="W3" s="126"/>
      <c r="X3" s="126"/>
      <c r="Y3" s="126"/>
      <c r="Z3" s="126"/>
      <c r="AA3" s="126"/>
    </row>
    <row r="4" spans="1:27" x14ac:dyDescent="0.25">
      <c r="A4" s="6"/>
      <c r="B4" s="25"/>
      <c r="C4" s="25"/>
      <c r="D4" s="12"/>
      <c r="E4" s="12"/>
      <c r="F4" s="12"/>
      <c r="G4" s="12"/>
      <c r="H4" s="5"/>
      <c r="I4" s="5"/>
      <c r="J4" s="386"/>
      <c r="K4" s="5"/>
      <c r="L4" s="5"/>
      <c r="M4" s="5"/>
      <c r="N4" s="5"/>
      <c r="O4" s="5"/>
      <c r="P4" s="80" t="s">
        <v>602</v>
      </c>
      <c r="V4" s="126"/>
      <c r="W4" s="126"/>
      <c r="X4" s="126"/>
      <c r="Y4" s="126"/>
      <c r="Z4" s="126"/>
      <c r="AA4" s="126"/>
    </row>
    <row r="5" spans="1:27" ht="16.5" thickBot="1" x14ac:dyDescent="0.3">
      <c r="A5" s="6"/>
      <c r="B5" s="235" t="s">
        <v>2</v>
      </c>
      <c r="C5" s="83"/>
      <c r="D5" s="83"/>
      <c r="E5" s="83"/>
      <c r="F5" s="83"/>
      <c r="G5" s="83"/>
      <c r="H5" s="13"/>
      <c r="I5" s="13"/>
      <c r="J5" s="46"/>
      <c r="K5" s="5"/>
      <c r="L5" s="5"/>
      <c r="M5" s="5"/>
      <c r="N5" s="5"/>
      <c r="O5" s="5"/>
      <c r="P5" s="80" t="s">
        <v>601</v>
      </c>
      <c r="V5" s="126"/>
      <c r="W5" s="126"/>
      <c r="X5" s="126"/>
      <c r="Y5" s="126"/>
      <c r="Z5" s="126"/>
      <c r="AA5" s="126"/>
    </row>
    <row r="6" spans="1:27" ht="15.75" customHeight="1" thickBot="1" x14ac:dyDescent="0.3">
      <c r="A6" s="6"/>
      <c r="B6" s="461">
        <f>'Member Info'!D6</f>
        <v>0</v>
      </c>
      <c r="C6" s="462"/>
      <c r="D6" s="462"/>
      <c r="E6" s="462"/>
      <c r="F6" s="462"/>
      <c r="G6" s="463"/>
      <c r="H6" s="24"/>
      <c r="I6" s="492" t="str">
        <f>IF(ISERROR(AC183),"***An error has been detected, please enter an explantion below***",IF(AC183&lt;-1,"**An error has been detected, please enter explanation below**",IF(AC183&gt;1,"**An error has been detected, please enter an explantion below**",IF(N18=1,"Please fix the error in the box below before submitting GP1",IF(AJ183&gt;=1,"**An error has been detected, please correct the Deemed error(s)**","Form Ready to submit")))))</f>
        <v>Form Ready to submit</v>
      </c>
      <c r="J6" s="493"/>
      <c r="K6" s="501"/>
      <c r="L6" s="5"/>
      <c r="M6" s="5"/>
      <c r="N6" s="5"/>
      <c r="O6" s="5"/>
      <c r="P6" s="80" t="s">
        <v>437</v>
      </c>
      <c r="V6" s="126"/>
      <c r="W6" s="126"/>
      <c r="X6" s="126"/>
      <c r="Y6" s="126"/>
      <c r="Z6" s="126"/>
      <c r="AA6" s="126"/>
    </row>
    <row r="7" spans="1:27" ht="15.75" thickBot="1" x14ac:dyDescent="0.3">
      <c r="A7" s="6"/>
      <c r="B7" s="12"/>
      <c r="C7" s="12"/>
      <c r="D7" s="12"/>
      <c r="E7" s="12"/>
      <c r="F7" s="5"/>
      <c r="G7" s="5"/>
      <c r="H7" s="5"/>
      <c r="I7" s="494"/>
      <c r="J7" s="495"/>
      <c r="K7" s="502"/>
      <c r="L7" s="5"/>
      <c r="M7" s="5"/>
      <c r="N7" s="5"/>
      <c r="O7" s="5"/>
      <c r="P7" s="80" t="s">
        <v>548</v>
      </c>
      <c r="V7" s="126"/>
      <c r="W7" s="126"/>
      <c r="X7" s="126"/>
      <c r="Y7" s="126"/>
      <c r="Z7" s="126"/>
      <c r="AA7" s="126"/>
    </row>
    <row r="8" spans="1:27" ht="16.5" thickBot="1" x14ac:dyDescent="0.3">
      <c r="A8" s="6"/>
      <c r="B8" s="235" t="s">
        <v>578</v>
      </c>
      <c r="C8" s="83"/>
      <c r="D8" s="83"/>
      <c r="E8" s="83"/>
      <c r="F8" s="83"/>
      <c r="G8" s="83"/>
      <c r="H8" s="13"/>
      <c r="I8" s="503"/>
      <c r="J8" s="504"/>
      <c r="K8" s="505"/>
      <c r="L8" s="5"/>
      <c r="M8" s="5"/>
      <c r="N8" s="5"/>
      <c r="O8" s="5"/>
      <c r="P8" s="80" t="s">
        <v>498</v>
      </c>
      <c r="V8" s="126"/>
      <c r="W8" s="126"/>
      <c r="X8" s="126"/>
      <c r="Y8" s="126"/>
      <c r="Z8" s="126"/>
      <c r="AA8" s="126"/>
    </row>
    <row r="9" spans="1:27" x14ac:dyDescent="0.25">
      <c r="A9" s="6"/>
      <c r="B9" s="464">
        <f>'Member Info'!$D$9</f>
        <v>0</v>
      </c>
      <c r="C9" s="465"/>
      <c r="D9" s="465"/>
      <c r="E9" s="465"/>
      <c r="F9" s="465"/>
      <c r="G9" s="466"/>
      <c r="H9" s="275"/>
      <c r="I9" s="506"/>
      <c r="J9" s="507"/>
      <c r="K9" s="508"/>
      <c r="L9" s="5"/>
      <c r="M9" s="5"/>
      <c r="N9" s="5"/>
      <c r="O9" s="5"/>
      <c r="P9" s="80" t="s">
        <v>491</v>
      </c>
      <c r="V9" s="126"/>
      <c r="W9" s="126"/>
      <c r="X9" s="126"/>
      <c r="Y9" s="126"/>
      <c r="Z9" s="126"/>
      <c r="AA9" s="126"/>
    </row>
    <row r="10" spans="1:27" x14ac:dyDescent="0.25">
      <c r="A10" s="6"/>
      <c r="B10" s="467">
        <f>'Member Info'!$D$10</f>
        <v>0</v>
      </c>
      <c r="C10" s="468"/>
      <c r="D10" s="468"/>
      <c r="E10" s="468"/>
      <c r="F10" s="468"/>
      <c r="G10" s="469"/>
      <c r="H10" s="275"/>
      <c r="I10" s="506"/>
      <c r="J10" s="507"/>
      <c r="K10" s="508"/>
      <c r="L10" s="5"/>
      <c r="M10" s="5"/>
      <c r="N10" s="5"/>
      <c r="O10" s="5"/>
      <c r="P10" s="80"/>
      <c r="V10" s="126"/>
      <c r="W10" s="126"/>
      <c r="X10" s="126"/>
      <c r="Y10" s="126"/>
      <c r="Z10" s="126"/>
      <c r="AA10" s="126"/>
    </row>
    <row r="11" spans="1:27" x14ac:dyDescent="0.25">
      <c r="A11" s="6"/>
      <c r="B11" s="467">
        <f>'Member Info'!$D$11</f>
        <v>0</v>
      </c>
      <c r="C11" s="468"/>
      <c r="D11" s="468"/>
      <c r="E11" s="468"/>
      <c r="F11" s="468"/>
      <c r="G11" s="469"/>
      <c r="H11" s="275"/>
      <c r="I11" s="506"/>
      <c r="J11" s="507"/>
      <c r="K11" s="508"/>
      <c r="L11" s="5"/>
      <c r="M11" s="5"/>
      <c r="N11" s="5"/>
      <c r="O11" s="5"/>
      <c r="V11" s="126"/>
      <c r="W11" s="126"/>
      <c r="X11" s="126"/>
      <c r="Y11" s="126"/>
      <c r="Z11" s="126"/>
      <c r="AA11" s="126"/>
    </row>
    <row r="12" spans="1:27" x14ac:dyDescent="0.25">
      <c r="A12" s="6"/>
      <c r="B12" s="467">
        <f>'Member Info'!$D$11</f>
        <v>0</v>
      </c>
      <c r="C12" s="468"/>
      <c r="D12" s="468"/>
      <c r="E12" s="468"/>
      <c r="F12" s="468"/>
      <c r="G12" s="469"/>
      <c r="H12" s="275"/>
      <c r="I12" s="506"/>
      <c r="J12" s="507"/>
      <c r="K12" s="508"/>
      <c r="L12" s="5"/>
      <c r="M12" s="5"/>
      <c r="N12" s="5"/>
      <c r="O12" s="5"/>
      <c r="V12" s="126"/>
      <c r="W12" s="126"/>
      <c r="X12" s="126"/>
      <c r="Y12" s="126"/>
      <c r="Z12" s="126"/>
      <c r="AA12" s="126"/>
    </row>
    <row r="13" spans="1:27" ht="15.75" thickBot="1" x14ac:dyDescent="0.3">
      <c r="A13" s="6"/>
      <c r="B13" s="470">
        <f>'Member Info'!$D$11</f>
        <v>0</v>
      </c>
      <c r="C13" s="471"/>
      <c r="D13" s="471"/>
      <c r="E13" s="471"/>
      <c r="F13" s="471"/>
      <c r="G13" s="472"/>
      <c r="H13" s="275"/>
      <c r="I13" s="509"/>
      <c r="J13" s="510"/>
      <c r="K13" s="511"/>
      <c r="L13" s="5"/>
      <c r="M13" s="5"/>
      <c r="N13" s="5"/>
      <c r="O13" s="5"/>
      <c r="V13" s="126"/>
      <c r="W13" s="126"/>
      <c r="X13" s="126"/>
      <c r="Y13" s="126"/>
      <c r="Z13" s="126"/>
      <c r="AA13" s="126"/>
    </row>
    <row r="14" spans="1:27" x14ac:dyDescent="0.25">
      <c r="A14" s="6"/>
      <c r="B14" s="12"/>
      <c r="C14" s="12"/>
      <c r="D14" s="12"/>
      <c r="E14" s="12"/>
      <c r="F14" s="5"/>
      <c r="G14" s="5"/>
      <c r="H14" s="5"/>
      <c r="I14" s="5"/>
      <c r="J14" s="336"/>
      <c r="K14" s="336"/>
      <c r="L14" s="5"/>
      <c r="M14" s="5"/>
      <c r="N14" s="5"/>
      <c r="O14" s="5"/>
      <c r="U14" s="225"/>
      <c r="V14" s="126"/>
      <c r="W14" s="126"/>
      <c r="X14" s="126"/>
      <c r="Y14" s="126"/>
      <c r="Z14" s="126"/>
      <c r="AA14" s="126"/>
    </row>
    <row r="15" spans="1:27" ht="16.5" thickBot="1" x14ac:dyDescent="0.3">
      <c r="A15" s="6"/>
      <c r="B15" s="235" t="s">
        <v>4</v>
      </c>
      <c r="C15" s="83"/>
      <c r="D15" s="83"/>
      <c r="E15" s="83"/>
      <c r="F15" s="83"/>
      <c r="G15" s="83"/>
      <c r="H15" s="13"/>
      <c r="I15" s="13"/>
      <c r="J15" s="46"/>
      <c r="K15" s="5"/>
      <c r="L15" s="5"/>
      <c r="M15" s="5"/>
      <c r="N15" s="5"/>
      <c r="O15" s="5"/>
      <c r="U15" s="225"/>
      <c r="V15" s="126"/>
      <c r="W15" s="126"/>
      <c r="X15" s="126"/>
      <c r="Y15" s="126"/>
      <c r="Z15" s="126"/>
      <c r="AA15" s="126"/>
    </row>
    <row r="16" spans="1:27" ht="17.25" customHeight="1" thickBot="1" x14ac:dyDescent="0.3">
      <c r="A16" s="6"/>
      <c r="B16" s="461">
        <f>'Member Info'!$D$16</f>
        <v>0</v>
      </c>
      <c r="C16" s="462"/>
      <c r="D16" s="462"/>
      <c r="E16" s="462"/>
      <c r="F16" s="462"/>
      <c r="G16" s="463"/>
      <c r="H16" s="332"/>
      <c r="I16" s="512" t="str">
        <f>IF(OR(Y183&gt;0,AD183&gt;0),"STOP! - Urgent Action Required","")</f>
        <v/>
      </c>
      <c r="J16" s="513"/>
      <c r="K16" s="514"/>
      <c r="L16" s="5"/>
      <c r="M16" s="5"/>
      <c r="N16" s="5"/>
      <c r="O16" s="5"/>
      <c r="R16" s="126">
        <f>'Member Info'!X2</f>
        <v>2.5</v>
      </c>
      <c r="U16" s="226"/>
      <c r="V16" s="126"/>
      <c r="W16" s="126"/>
      <c r="X16" s="126"/>
      <c r="Y16" s="126"/>
      <c r="Z16" s="126"/>
      <c r="AA16" s="126"/>
    </row>
    <row r="17" spans="1:40" ht="15" customHeight="1" x14ac:dyDescent="0.25">
      <c r="A17" s="6"/>
      <c r="B17" s="12"/>
      <c r="C17" s="12"/>
      <c r="D17" s="12"/>
      <c r="E17" s="12"/>
      <c r="F17" s="5"/>
      <c r="G17" s="5"/>
      <c r="H17" s="5"/>
      <c r="I17" s="515" t="str">
        <f>IF(Y183&gt;=1,"A Cut, Copy and paste action has corrupted this form, please UNDO (CTRL + Z) last action, or a New form will need to be Used from now on",IF(AD183&gt;0,"One or More members have been marked as - Left Employment/Scheme, but do not have an end date. please enter the End Date in the Member Info Tab",""))</f>
        <v/>
      </c>
      <c r="J17" s="516"/>
      <c r="K17" s="517"/>
      <c r="L17" s="5"/>
      <c r="M17" s="5"/>
      <c r="N17" s="5"/>
      <c r="O17" s="5"/>
    </row>
    <row r="18" spans="1:40" ht="16.5" customHeight="1" thickBot="1" x14ac:dyDescent="0.3">
      <c r="A18" s="6"/>
      <c r="B18" s="83" t="s">
        <v>476</v>
      </c>
      <c r="C18" s="83"/>
      <c r="D18" s="83"/>
      <c r="E18" s="335" t="s">
        <v>417</v>
      </c>
      <c r="F18" s="268"/>
      <c r="G18" s="268"/>
      <c r="H18" s="268"/>
      <c r="I18" s="518"/>
      <c r="J18" s="519"/>
      <c r="K18" s="520"/>
      <c r="L18" s="5"/>
      <c r="M18" s="5"/>
      <c r="N18" s="5">
        <f>IF(I16="",0,1)</f>
        <v>0</v>
      </c>
      <c r="O18" s="5"/>
    </row>
    <row r="19" spans="1:40" ht="15.75" customHeight="1" thickBot="1" x14ac:dyDescent="0.3">
      <c r="A19" s="6"/>
      <c r="B19" s="461">
        <f>'Member Info'!$D$19</f>
        <v>0</v>
      </c>
      <c r="C19" s="462"/>
      <c r="D19" s="463"/>
      <c r="E19" s="458"/>
      <c r="F19" s="459"/>
      <c r="G19" s="460"/>
      <c r="H19" s="333"/>
      <c r="I19" s="518"/>
      <c r="J19" s="519"/>
      <c r="K19" s="520"/>
      <c r="L19" s="5"/>
      <c r="M19" s="5"/>
      <c r="N19" s="5"/>
      <c r="O19" s="5"/>
    </row>
    <row r="20" spans="1:40" ht="15" customHeight="1" x14ac:dyDescent="0.25">
      <c r="A20" s="6"/>
      <c r="B20" s="25"/>
      <c r="C20" s="25"/>
      <c r="D20" s="25"/>
      <c r="E20" s="25"/>
      <c r="F20" s="5"/>
      <c r="G20" s="5"/>
      <c r="H20" s="5"/>
      <c r="I20" s="518"/>
      <c r="J20" s="519"/>
      <c r="K20" s="520"/>
      <c r="L20" s="5"/>
      <c r="M20" s="5"/>
      <c r="N20" s="5"/>
      <c r="O20" s="5"/>
    </row>
    <row r="21" spans="1:40" ht="16.5" customHeight="1" thickBot="1" x14ac:dyDescent="0.3">
      <c r="A21" s="6"/>
      <c r="B21" s="235" t="s">
        <v>532</v>
      </c>
      <c r="C21" s="83"/>
      <c r="D21" s="83"/>
      <c r="E21" s="83"/>
      <c r="F21" s="83"/>
      <c r="G21" s="83"/>
      <c r="H21" s="13"/>
      <c r="I21" s="518"/>
      <c r="J21" s="519"/>
      <c r="K21" s="520"/>
      <c r="L21" s="5"/>
      <c r="M21" s="5"/>
      <c r="N21" s="5"/>
      <c r="O21" s="5"/>
    </row>
    <row r="22" spans="1:40" ht="15.75" customHeight="1" thickBot="1" x14ac:dyDescent="0.3">
      <c r="A22" s="6"/>
      <c r="B22" s="458"/>
      <c r="C22" s="459"/>
      <c r="D22" s="459"/>
      <c r="E22" s="459"/>
      <c r="F22" s="459"/>
      <c r="G22" s="460"/>
      <c r="H22" s="334"/>
      <c r="I22" s="521"/>
      <c r="J22" s="522"/>
      <c r="K22" s="523"/>
      <c r="L22" s="5"/>
      <c r="M22" s="5"/>
      <c r="N22" s="5"/>
      <c r="O22" s="5" t="str">
        <f>IF(ISERROR(AB33)," Unknown Values entered",FALSE)</f>
        <v xml:space="preserve"> Unknown Values entered</v>
      </c>
    </row>
    <row r="23" spans="1:40" ht="15.75" customHeight="1" x14ac:dyDescent="0.25">
      <c r="A23" s="12"/>
      <c r="B23" s="12"/>
      <c r="C23" s="12"/>
      <c r="D23" s="12"/>
      <c r="E23" s="12"/>
      <c r="F23" s="12"/>
      <c r="G23" s="12"/>
      <c r="H23" s="12"/>
      <c r="I23" s="12"/>
      <c r="J23" s="337"/>
      <c r="K23" s="337"/>
      <c r="L23" s="5"/>
      <c r="M23" s="5"/>
      <c r="N23" s="5"/>
      <c r="O23" s="5"/>
    </row>
    <row r="24" spans="1:40" ht="15.75" customHeight="1" thickBot="1" x14ac:dyDescent="0.3">
      <c r="A24" s="12"/>
      <c r="B24" s="12"/>
      <c r="C24" s="12"/>
      <c r="D24" s="12"/>
      <c r="E24" s="12"/>
      <c r="F24" s="12" t="s">
        <v>580</v>
      </c>
      <c r="G24" s="12"/>
      <c r="H24" s="12" t="s">
        <v>583</v>
      </c>
      <c r="I24" s="12" t="s">
        <v>584</v>
      </c>
      <c r="J24" s="491" t="s">
        <v>581</v>
      </c>
      <c r="K24" s="491"/>
      <c r="L24" s="5"/>
      <c r="M24" s="5"/>
      <c r="N24" s="5"/>
      <c r="O24" s="5"/>
    </row>
    <row r="25" spans="1:40" ht="15.75" customHeight="1" x14ac:dyDescent="0.25">
      <c r="A25" s="12"/>
      <c r="B25" s="492" t="s">
        <v>579</v>
      </c>
      <c r="C25" s="493"/>
      <c r="D25" s="11"/>
      <c r="E25" s="496"/>
      <c r="F25" s="498">
        <f>SUM(F33:F182)</f>
        <v>0</v>
      </c>
      <c r="G25" s="11"/>
      <c r="H25" s="498">
        <f>SUM(H33:H182)</f>
        <v>0</v>
      </c>
      <c r="I25" s="498">
        <f>SUM(I33:I182)</f>
        <v>0</v>
      </c>
      <c r="J25" s="338"/>
      <c r="K25" s="489">
        <f>SUM(H25:I26)</f>
        <v>0</v>
      </c>
      <c r="L25" s="5"/>
      <c r="M25" s="5"/>
      <c r="N25" s="5"/>
      <c r="O25" s="5"/>
    </row>
    <row r="26" spans="1:40" ht="15.75" customHeight="1" thickBot="1" x14ac:dyDescent="0.3">
      <c r="A26" s="12"/>
      <c r="B26" s="494"/>
      <c r="C26" s="495"/>
      <c r="D26" s="14"/>
      <c r="E26" s="497"/>
      <c r="F26" s="499"/>
      <c r="G26" s="14"/>
      <c r="H26" s="500"/>
      <c r="I26" s="500"/>
      <c r="J26" s="339"/>
      <c r="K26" s="490"/>
      <c r="L26" s="5"/>
      <c r="M26" s="5"/>
      <c r="N26" s="5"/>
      <c r="O26" s="5"/>
    </row>
    <row r="27" spans="1:40" ht="15" customHeight="1" x14ac:dyDescent="0.25">
      <c r="A27" s="12"/>
      <c r="B27" s="414" t="s">
        <v>10</v>
      </c>
      <c r="C27" s="414"/>
      <c r="D27" s="414"/>
      <c r="E27" s="414"/>
      <c r="F27" s="414"/>
      <c r="G27" s="414"/>
      <c r="H27" s="414"/>
      <c r="I27" s="414"/>
      <c r="J27" s="414"/>
      <c r="K27" s="414"/>
      <c r="L27" s="5"/>
      <c r="M27" s="5"/>
      <c r="N27" s="5"/>
      <c r="O27" s="5"/>
    </row>
    <row r="28" spans="1:40" ht="15.75" customHeight="1" x14ac:dyDescent="0.25">
      <c r="A28" s="12"/>
      <c r="B28" s="414"/>
      <c r="C28" s="414"/>
      <c r="D28" s="414"/>
      <c r="E28" s="414"/>
      <c r="F28" s="414"/>
      <c r="G28" s="414"/>
      <c r="H28" s="414"/>
      <c r="I28" s="414"/>
      <c r="J28" s="414"/>
      <c r="K28" s="414"/>
      <c r="L28" s="5"/>
      <c r="M28" s="5"/>
      <c r="N28" s="5"/>
      <c r="O28" s="5"/>
    </row>
    <row r="29" spans="1:40" ht="15" customHeight="1" x14ac:dyDescent="0.25">
      <c r="A29" s="12"/>
      <c r="B29" s="414"/>
      <c r="C29" s="414"/>
      <c r="D29" s="414"/>
      <c r="E29" s="414"/>
      <c r="F29" s="414"/>
      <c r="G29" s="414"/>
      <c r="H29" s="414"/>
      <c r="I29" s="414"/>
      <c r="J29" s="414"/>
      <c r="K29" s="414"/>
      <c r="L29" s="12"/>
      <c r="M29" s="12"/>
      <c r="N29" s="12"/>
      <c r="O29" s="12"/>
    </row>
    <row r="30" spans="1:40" ht="21" x14ac:dyDescent="0.35">
      <c r="A30" s="4"/>
      <c r="B30" s="484" t="s">
        <v>547</v>
      </c>
      <c r="C30" s="484"/>
      <c r="D30" s="484"/>
      <c r="E30" s="484"/>
      <c r="F30" s="484"/>
      <c r="G30" s="484"/>
      <c r="H30" s="484"/>
      <c r="I30" s="484"/>
      <c r="J30" s="484"/>
      <c r="K30" s="484"/>
      <c r="L30" s="5"/>
      <c r="M30" s="5"/>
      <c r="N30" s="5"/>
      <c r="O30" s="5"/>
    </row>
    <row r="31" spans="1:40" x14ac:dyDescent="0.25">
      <c r="A31" s="4"/>
      <c r="B31" s="5"/>
      <c r="C31" s="5"/>
      <c r="D31" s="5"/>
      <c r="E31" s="20"/>
      <c r="F31" s="20"/>
      <c r="G31" s="21"/>
      <c r="H31" s="20"/>
      <c r="I31" s="20"/>
      <c r="J31" s="386"/>
      <c r="K31" s="5"/>
      <c r="L31" s="5"/>
      <c r="M31" s="5"/>
      <c r="N31" s="5"/>
      <c r="O31" s="5"/>
    </row>
    <row r="32" spans="1:40" ht="93" customHeight="1" x14ac:dyDescent="0.25">
      <c r="A32" s="4"/>
      <c r="B32" s="482" t="s">
        <v>11</v>
      </c>
      <c r="C32" s="483"/>
      <c r="D32" s="39" t="s">
        <v>28</v>
      </c>
      <c r="E32" s="27" t="s">
        <v>12</v>
      </c>
      <c r="F32" s="27" t="s">
        <v>13</v>
      </c>
      <c r="G32" s="28" t="s">
        <v>449</v>
      </c>
      <c r="H32" s="27" t="s">
        <v>460</v>
      </c>
      <c r="I32" s="27" t="s">
        <v>16</v>
      </c>
      <c r="J32" s="81" t="s">
        <v>431</v>
      </c>
      <c r="K32" s="81" t="s">
        <v>531</v>
      </c>
      <c r="L32" s="5"/>
      <c r="M32" s="349" t="s">
        <v>586</v>
      </c>
      <c r="N32" s="93" t="s">
        <v>414</v>
      </c>
      <c r="O32" s="93" t="s">
        <v>414</v>
      </c>
      <c r="P32" s="94" t="s">
        <v>415</v>
      </c>
      <c r="Q32" s="95"/>
      <c r="R32" s="94" t="s">
        <v>416</v>
      </c>
      <c r="S32" s="227"/>
      <c r="T32" s="228" t="s">
        <v>463</v>
      </c>
      <c r="U32" s="228" t="s">
        <v>464</v>
      </c>
      <c r="V32" s="228" t="s">
        <v>465</v>
      </c>
      <c r="W32" s="236" t="s">
        <v>492</v>
      </c>
      <c r="X32" s="236" t="s">
        <v>493</v>
      </c>
      <c r="Y32" s="236" t="s">
        <v>495</v>
      </c>
      <c r="Z32" s="236" t="s">
        <v>499</v>
      </c>
      <c r="AA32" s="236" t="s">
        <v>528</v>
      </c>
      <c r="AB32" s="241" t="s">
        <v>504</v>
      </c>
      <c r="AC32" s="241" t="s">
        <v>496</v>
      </c>
      <c r="AD32" s="241" t="s">
        <v>529</v>
      </c>
      <c r="AE32" s="126" t="s">
        <v>530</v>
      </c>
      <c r="AG32" s="241" t="s">
        <v>533</v>
      </c>
      <c r="AH32" s="241" t="s">
        <v>534</v>
      </c>
      <c r="AI32" s="241" t="s">
        <v>549</v>
      </c>
      <c r="AJ32" s="241" t="s">
        <v>582</v>
      </c>
      <c r="AK32" s="241" t="s">
        <v>605</v>
      </c>
      <c r="AL32" s="241" t="s">
        <v>590</v>
      </c>
      <c r="AM32" s="241" t="s">
        <v>591</v>
      </c>
      <c r="AN32" s="241" t="s">
        <v>606</v>
      </c>
    </row>
    <row r="33" spans="1:40" x14ac:dyDescent="0.25">
      <c r="A33" s="4">
        <v>1</v>
      </c>
      <c r="B33" s="166">
        <f>'Member Info'!D29</f>
        <v>0</v>
      </c>
      <c r="C33" s="166">
        <f>'Member Info'!E29</f>
        <v>0</v>
      </c>
      <c r="D33" s="166" t="str">
        <f>'Member Info'!G29</f>
        <v/>
      </c>
      <c r="E33" s="167">
        <f>'Member Info'!B29</f>
        <v>0</v>
      </c>
      <c r="F33" s="244"/>
      <c r="G33" s="168" t="str">
        <f>IF(E33=0,"",
IF('Member Info'!$AM$19&lt;=$R$1,
SUMPRODUCT('Member Info'!L29+IF('Member Info'!H29&gt;'Member Info'!$AJ$12,'Member Info'!$AK$13,IF('Member Info'!H29&gt;'Member Info'!$AJ$11,'Member Info'!$AK$12,IF('Member Info'!H29&gt;'Member Info'!$AJ$10,'Member Info'!$AK$11,IF('Member Info'!H29&gt;'Member Info'!$AJ$9,'Member Info'!$AK$10,IF('Member Info'!H29&gt;'Member Info'!$AJ$8,'Member Info'!$AK$9,'Member Info'!$AK$8)))))),
SUMPRODUCT('Member Info'!L29+IF('Member Info'!H29&gt;'Member Info'!$AG$17,'Member Info'!$AH$18,IF('Member Info'!H29&gt;'Member Info'!$AG$16,'Member Info'!$AH$17,IF('Member Info'!H29&gt;'Member Info'!$AG$15,'Member Info'!$AH$16,IF('Member Info'!H29&gt;'Member Info'!$AG$14,'Member Info'!$AH$15,IF('Member Info'!H29&gt;'Member Info'!$AG$13,'Member Info'!$AH$14,IF('Member Info'!H29&gt;'Member Info'!$AG$12,'Member Info'!$AH$13,IF('Member Info'!H29&gt;'Member Info'!$AG$11,'Member Info'!$AH$12,IF('Member Info'!H29&gt;'Member Info'!$AG$10,'Member Info'!$AH$11,IF('Member Info'!H29&gt;'Member Info'!$AG$9,'Member Info'!$AH$10,IF('Member Info'!H29&gt;'Member Info'!$AG$8,'Member Info'!$AH$9,'Member Info'!$AH$8)))))))))))))</f>
        <v/>
      </c>
      <c r="H33" s="26"/>
      <c r="I33" s="26"/>
      <c r="J33" s="107" t="str">
        <f>IF(E33=0,"",IF('Member Info'!F29&gt;$S$1,CONCATENATE("Joined with practice on ", TEXT('Member Info'!F29, "DD/MM/YYYY")),IF('Member Info'!N29&lt;&gt;"",IF('Member Info'!N29&lt;$R$1,CONCATENATE("Left Scheme on ", TEXT('Member Info'!N29, "DD/MM/YYYY")),IF(ISERROR(G33),"Error Detected, No rate entered",IF(E33=0,"",IF(F33="","Error Detected, No Pensionable pay",IF(ISERROR(AB33)," Unknown Values entered.",IF(T33+U33&lt;1,"Acceptable",IF(R33+S33=200, "No Contributions Entered", IF(K33="","Error Detected, Choose reason&gt;",IF(X33="1",IF(T33=1,"Please Enter Deemed Pensionable Pay","Add Any Relevant Details Above"),"Please Give Details Above"))))))))),IF(ISERROR(G33),"Error Detected, No rate entered",IF(E33=0,"",IF(F33="","Error Detected, No Pensionable pay",IF(ISERROR(AB33)," Unknown Values entered.",IF(T33+U33&lt;1,"Acceptable",IF(R33+S33=200, "No Contributions Entered", IF(K33="","Error Detected, Choose reason&gt;",IF(X33="1",IF(T33=1,"Please Enter Deemed Pensionable Pay","Add relevant Details Above"),"Please give details Above")))))))))))</f>
        <v/>
      </c>
      <c r="K33" s="263"/>
      <c r="L33" s="93"/>
      <c r="M33" s="93" t="str">
        <f>IF(E33=0,"",IF(ISERROR((F33+H33+I33)),0,IF((F33+H33+I33)&lt;1,0,1)))</f>
        <v/>
      </c>
      <c r="N33" s="96">
        <f>H33</f>
        <v>0</v>
      </c>
      <c r="O33" s="96">
        <f>I33</f>
        <v>0</v>
      </c>
      <c r="P33" s="220">
        <f>(ROUND((F33/100*'Member Info'!$W$2), 2))</f>
        <v>0</v>
      </c>
      <c r="Q33" s="220" t="e">
        <f>ROUND((F33/100*G33),2)</f>
        <v>#VALUE!</v>
      </c>
      <c r="R33" s="220" t="str">
        <f>IF(E33=0,"",(100-(N33/P33*100)))</f>
        <v/>
      </c>
      <c r="S33" s="229" t="str">
        <f>IF(E33=0,"",(100-(O33/Q33*100)))</f>
        <v/>
      </c>
      <c r="T33" s="230" t="str">
        <f>IF(E33=0,"",IF(R33&gt;$R$16,1,IF(R33&lt;-$R$16,1,0)))</f>
        <v/>
      </c>
      <c r="U33" s="230" t="str">
        <f>IF(E33=0,"",IF(G33=0,1,IF(S33&gt;$R$16,1,IF(S33&lt;-$R$16,1,0))))</f>
        <v/>
      </c>
      <c r="V33" s="224">
        <f>IF(E33=0,0,IF(F33="",1,0))</f>
        <v>0</v>
      </c>
      <c r="W33" s="112">
        <f>IF(E33=0,0,IF(K33="",0,1))</f>
        <v>0</v>
      </c>
      <c r="X33" s="237" t="str">
        <f>IF(K33="SMP/Occupational Maternity","1",IF(K33="SSP/Occupational Sick pay","1",""))</f>
        <v/>
      </c>
      <c r="Y33" s="242" t="b">
        <f>IF(OR(AL33=TRUE,AM33=TRUE),TRUE,FALSE)</f>
        <v>0</v>
      </c>
      <c r="Z33" s="237">
        <f>IF(K33="left scheme/Employment", 1,0)</f>
        <v>0</v>
      </c>
      <c r="AA33" s="237">
        <f>IF('Member Info'!N29="",1,"")</f>
        <v>1</v>
      </c>
      <c r="AB33" s="245" t="e">
        <f>(R33+S33)</f>
        <v>#VALUE!</v>
      </c>
      <c r="AC33" s="132" t="str">
        <f>IF(AN33=1,"",IF(W33=1,"",IF(AE33=1,"",IF(E33=0,"",IF(Z33=1,"",IF(J33="acceptable","",IF(R33+S33="0","",R33+S33)))))))</f>
        <v/>
      </c>
      <c r="AD33" s="126">
        <f>SUM(Z33+AA33)</f>
        <v>1</v>
      </c>
      <c r="AE33" s="126" t="str">
        <f>IF('Member Info'!N29&lt;&gt;"",IF('Member Info'!N29&lt;=$R$1,1,0),"")</f>
        <v/>
      </c>
      <c r="AG33" s="126" t="b">
        <f>OR(K33="maternity",K33="SSP")</f>
        <v>0</v>
      </c>
      <c r="AH33" s="126">
        <f>IF(AG33=TRUE,1,0)</f>
        <v>0</v>
      </c>
      <c r="AJ33" s="126">
        <f>IF(J33="Please Enter Deemed Pensionable Pay",1,0)</f>
        <v>0</v>
      </c>
      <c r="AK33" s="126">
        <f>IF('Member Info'!F29&gt;$R$1,1,0)</f>
        <v>0</v>
      </c>
      <c r="AL33" s="126" t="b">
        <f>IF(ISERROR(R33),ERROR.TYPE(#REF!)=ERROR.TYPE(R33),FALSE)</f>
        <v>0</v>
      </c>
      <c r="AM33" s="126" t="b">
        <f>IF(ISERROR(S33),ERROR.TYPE(#REF!)=ERROR.TYPE(S33),FALSE)</f>
        <v>0</v>
      </c>
      <c r="AN33" s="126">
        <f>IF(OR('Member Info'!F29&gt;=$S$1,'Member Info'!N29&gt;=$R$1),1,0)</f>
        <v>0</v>
      </c>
    </row>
    <row r="34" spans="1:40" x14ac:dyDescent="0.25">
      <c r="A34" s="4">
        <v>2</v>
      </c>
      <c r="B34" s="166">
        <f>'Member Info'!D30</f>
        <v>0</v>
      </c>
      <c r="C34" s="166">
        <f>'Member Info'!E30</f>
        <v>0</v>
      </c>
      <c r="D34" s="166" t="str">
        <f>'Member Info'!G30</f>
        <v/>
      </c>
      <c r="E34" s="167">
        <f>'Member Info'!B30</f>
        <v>0</v>
      </c>
      <c r="F34" s="244"/>
      <c r="G34" s="168" t="str">
        <f>IF(E34=0,"",
IF('Member Info'!$AM$19&lt;=$R$1,
SUMPRODUCT('Member Info'!L30+IF('Member Info'!H30&gt;'Member Info'!$AJ$12,'Member Info'!$AK$13,IF('Member Info'!H30&gt;'Member Info'!$AJ$11,'Member Info'!$AK$12,IF('Member Info'!H30&gt;'Member Info'!$AJ$10,'Member Info'!$AK$11,IF('Member Info'!H30&gt;'Member Info'!$AJ$9,'Member Info'!$AK$10,IF('Member Info'!H30&gt;'Member Info'!$AJ$8,'Member Info'!$AK$9,'Member Info'!$AK$8)))))),
SUMPRODUCT('Member Info'!L30+IF('Member Info'!H30&gt;'Member Info'!$AG$17,'Member Info'!$AH$18,IF('Member Info'!H30&gt;'Member Info'!$AG$16,'Member Info'!$AH$17,IF('Member Info'!H30&gt;'Member Info'!$AG$15,'Member Info'!$AH$16,IF('Member Info'!H30&gt;'Member Info'!$AG$14,'Member Info'!$AH$15,IF('Member Info'!H30&gt;'Member Info'!$AG$13,'Member Info'!$AH$14,IF('Member Info'!H30&gt;'Member Info'!$AG$12,'Member Info'!$AH$13,IF('Member Info'!H30&gt;'Member Info'!$AG$11,'Member Info'!$AH$12,IF('Member Info'!H30&gt;'Member Info'!$AG$10,'Member Info'!$AH$11,IF('Member Info'!H30&gt;'Member Info'!$AG$9,'Member Info'!$AH$10,IF('Member Info'!H30&gt;'Member Info'!$AG$8,'Member Info'!$AH$9,'Member Info'!$AH$8)))))))))))))</f>
        <v/>
      </c>
      <c r="H34" s="26"/>
      <c r="I34" s="26"/>
      <c r="J34" s="107" t="str">
        <f>IF(E34=0,"",IF('Member Info'!F30&gt;$S$1,CONCATENATE("Joined with practice on ", TEXT('Member Info'!F30, "DD/MM/YYYY")),IF('Member Info'!N30&lt;&gt;"",IF('Member Info'!N30&lt;$R$1,CONCATENATE("Left Scheme on ", TEXT('Member Info'!N30, "DD/MM/YYYY")),IF(ISERROR(G34),"Error Detected, No rate entered",IF(E34=0,"",IF(F34="","Error Detected, No Pensionable pay",IF(ISERROR(AB34)," Unknown Values entered.",IF(T34+U34&lt;1,"Acceptable",IF(R34+S34=200, "No Contributions Entered", IF(K34="","Error Detected, Choose reason&gt;",IF(X34="1",IF(T34=1,"Please Enter Deemed Pensionable Pay","Add Any Relevant Details Above"),"Please Give Details Above"))))))))),IF(ISERROR(G34),"Error Detected, No rate entered",IF(E34=0,"",IF(F34="","Error Detected, No Pensionable pay",IF(ISERROR(AB34)," Unknown Values entered.",IF(T34+U34&lt;1,"Acceptable",IF(R34+S34=200, "No Contributions Entered", IF(K34="","Error Detected, Choose reason&gt;",IF(X34="1",IF(T34=1,"Please Enter Deemed Pensionable Pay","Add relevant Details Above"),"Please give details Above")))))))))))</f>
        <v/>
      </c>
      <c r="K34" s="263"/>
      <c r="L34" s="93"/>
      <c r="M34" s="93" t="str">
        <f>IF(E34=0,"",IF(ISERROR((F34+H34+I34)),0,IF((F34+H34+I34)&lt;1,0,1)))</f>
        <v/>
      </c>
      <c r="N34" s="96">
        <f>H34</f>
        <v>0</v>
      </c>
      <c r="O34" s="96">
        <f t="shared" ref="O34:O97" si="0">I34</f>
        <v>0</v>
      </c>
      <c r="P34" s="220">
        <f>(ROUND((F34/100*'Member Info'!$W$2), 2))</f>
        <v>0</v>
      </c>
      <c r="Q34" s="220" t="e">
        <f>ROUND((F34/100*G34),2)</f>
        <v>#VALUE!</v>
      </c>
      <c r="R34" s="220" t="str">
        <f>IF(E34=0,"",(100-(N34/P34*100)))</f>
        <v/>
      </c>
      <c r="S34" s="229" t="str">
        <f>IF(E34=0,"",(100-(O34/Q34*100)))</f>
        <v/>
      </c>
      <c r="T34" s="230" t="str">
        <f>IF(E34=0,"",IF(R34&gt;$R$16,1,IF(R34&lt;-$R$16,1,0)))</f>
        <v/>
      </c>
      <c r="U34" s="230" t="str">
        <f>IF(E34=0,"",IF(G34=0,1,IF(S34&gt;$R$16,1,IF(S34&lt;-$R$16,1,0))))</f>
        <v/>
      </c>
      <c r="V34" s="224">
        <f>IF(E34=0,0,IF(F34="",1,0))</f>
        <v>0</v>
      </c>
      <c r="W34" s="112">
        <f>IF(E34=0,0,IF(K34="",0,1))</f>
        <v>0</v>
      </c>
      <c r="X34" s="237" t="str">
        <f t="shared" ref="X34:X97" si="1">IF(K34="SMP/Occupational Maternity","1",IF(K34="SSP/Occupational Sick pay","1",""))</f>
        <v/>
      </c>
      <c r="Y34" s="242" t="b">
        <f t="shared" ref="Y34:Y97" si="2">IF(OR(AL34=TRUE,AM34=TRUE),TRUE,FALSE)</f>
        <v>0</v>
      </c>
      <c r="Z34" s="237">
        <f>IF(K34="left scheme/Employment", 1,0)</f>
        <v>0</v>
      </c>
      <c r="AA34" s="237">
        <f>IF('Member Info'!N30="",1,"")</f>
        <v>1</v>
      </c>
      <c r="AB34" s="245" t="e">
        <f>(R34+S34)</f>
        <v>#VALUE!</v>
      </c>
      <c r="AC34" s="132" t="str">
        <f t="shared" ref="AC34:AC97" si="3">IF(AN34=1,"",IF(W34=1,"",IF(AE34=1,"",IF(E34=0,"",IF(Z34=1,"",IF(J34="acceptable","",IF(R34+S34="0","",R34+S34)))))))</f>
        <v/>
      </c>
      <c r="AD34" s="126">
        <f>SUM(Z34+AA34)</f>
        <v>1</v>
      </c>
      <c r="AE34" s="126" t="str">
        <f>IF('Member Info'!N30&lt;&gt;"",IF('Member Info'!N30&lt;=$R$1,1,0),"")</f>
        <v/>
      </c>
      <c r="AG34" s="126" t="b">
        <f>OR(K34="maternity",K34="SSP")</f>
        <v>0</v>
      </c>
      <c r="AH34" s="126">
        <f>IF(AG34=TRUE,1,0)</f>
        <v>0</v>
      </c>
      <c r="AJ34" s="126">
        <f>IF(J34="Please Enter Deemed Pensionable Pay",1,0)</f>
        <v>0</v>
      </c>
      <c r="AK34" s="126">
        <f>IF('Member Info'!F30&gt;$R$1,1,0)</f>
        <v>0</v>
      </c>
      <c r="AL34" s="126" t="b">
        <f>IF(ISERROR(R34),ERROR.TYPE(#REF!)=ERROR.TYPE(R34),FALSE)</f>
        <v>0</v>
      </c>
      <c r="AM34" s="126" t="b">
        <f>IF(ISERROR(S34),ERROR.TYPE(#REF!)=ERROR.TYPE(S34),FALSE)</f>
        <v>0</v>
      </c>
      <c r="AN34" s="126">
        <f>IF(OR('Member Info'!F30&gt;=$S$1,'Member Info'!N30&gt;$S$1),1,0)</f>
        <v>0</v>
      </c>
    </row>
    <row r="35" spans="1:40" x14ac:dyDescent="0.25">
      <c r="A35" s="4">
        <v>3</v>
      </c>
      <c r="B35" s="166">
        <f>'Member Info'!D31</f>
        <v>0</v>
      </c>
      <c r="C35" s="166">
        <f>'Member Info'!E31</f>
        <v>0</v>
      </c>
      <c r="D35" s="166" t="str">
        <f>'Member Info'!G31</f>
        <v/>
      </c>
      <c r="E35" s="167">
        <f>'Member Info'!B31</f>
        <v>0</v>
      </c>
      <c r="F35" s="244"/>
      <c r="G35" s="168" t="str">
        <f>IF(E35=0,"",
IF('Member Info'!$AM$19&lt;=$R$1,
SUMPRODUCT('Member Info'!L31+IF('Member Info'!H31&gt;'Member Info'!$AJ$12,'Member Info'!$AK$13,IF('Member Info'!H31&gt;'Member Info'!$AJ$11,'Member Info'!$AK$12,IF('Member Info'!H31&gt;'Member Info'!$AJ$10,'Member Info'!$AK$11,IF('Member Info'!H31&gt;'Member Info'!$AJ$9,'Member Info'!$AK$10,IF('Member Info'!H31&gt;'Member Info'!$AJ$8,'Member Info'!$AK$9,'Member Info'!$AK$8)))))),
SUMPRODUCT('Member Info'!L31+IF('Member Info'!H31&gt;'Member Info'!$AG$17,'Member Info'!$AH$18,IF('Member Info'!H31&gt;'Member Info'!$AG$16,'Member Info'!$AH$17,IF('Member Info'!H31&gt;'Member Info'!$AG$15,'Member Info'!$AH$16,IF('Member Info'!H31&gt;'Member Info'!$AG$14,'Member Info'!$AH$15,IF('Member Info'!H31&gt;'Member Info'!$AG$13,'Member Info'!$AH$14,IF('Member Info'!H31&gt;'Member Info'!$AG$12,'Member Info'!$AH$13,IF('Member Info'!H31&gt;'Member Info'!$AG$11,'Member Info'!$AH$12,IF('Member Info'!H31&gt;'Member Info'!$AG$10,'Member Info'!$AH$11,IF('Member Info'!H31&gt;'Member Info'!$AG$9,'Member Info'!$AH$10,IF('Member Info'!H31&gt;'Member Info'!$AG$8,'Member Info'!$AH$9,'Member Info'!$AH$8)))))))))))))</f>
        <v/>
      </c>
      <c r="H35" s="26"/>
      <c r="I35" s="26"/>
      <c r="J35" s="107" t="str">
        <f>IF(E35=0,"",IF('Member Info'!F31&gt;$S$1,CONCATENATE("Joined with practice on ", TEXT('Member Info'!F31, "DD/MM/YYYY")),IF('Member Info'!N31&lt;&gt;"",IF('Member Info'!N31&lt;$R$1,CONCATENATE("Left Scheme on ", TEXT('Member Info'!N31, "DD/MM/YYYY")),IF(ISERROR(G35),"Error Detected, No rate entered",IF(E35=0,"",IF(F35="","Error Detected, No Pensionable pay",IF(ISERROR(AB35)," Unknown Values entered.",IF(T35+U35&lt;1,"Acceptable",IF(R35+S35=200, "No Contributions Entered", IF(K35="","Error Detected, Choose reason&gt;",IF(X35="1",IF(T35=1,"Please Enter Deemed Pensionable Pay","Add Any Relevant Details Above"),"Please Give Details Above"))))))))),IF(ISERROR(G35),"Error Detected, No rate entered",IF(E35=0,"",IF(F35="","Error Detected, No Pensionable pay",IF(ISERROR(AB35)," Unknown Values entered.",IF(T35+U35&lt;1,"Acceptable",IF(R35+S35=200, "No Contributions Entered", IF(K35="","Error Detected, Choose reason&gt;",IF(X35="1",IF(T35=1,"Please Enter Deemed Pensionable Pay","Add relevant Details Above"),"Please give details Above")))))))))))</f>
        <v/>
      </c>
      <c r="K35" s="263"/>
      <c r="L35" s="93"/>
      <c r="M35" s="93" t="str">
        <f>IF(E35=0,"",IF(ISERROR((F35+H35+I35)),0,IF((F35+H35+I35)&lt;1,0,1)))</f>
        <v/>
      </c>
      <c r="N35" s="96">
        <f>H35</f>
        <v>0</v>
      </c>
      <c r="O35" s="96">
        <f t="shared" si="0"/>
        <v>0</v>
      </c>
      <c r="P35" s="220">
        <f>(ROUND((F35/100*'Member Info'!$W$2), 2))</f>
        <v>0</v>
      </c>
      <c r="Q35" s="220" t="e">
        <f>ROUND((F35/100*G35),2)</f>
        <v>#VALUE!</v>
      </c>
      <c r="R35" s="220" t="str">
        <f>IF(E35=0,"",(100-(N35/P35*100)))</f>
        <v/>
      </c>
      <c r="S35" s="229" t="str">
        <f>IF(E35=0,"",(100-(O35/Q35*100)))</f>
        <v/>
      </c>
      <c r="T35" s="230" t="str">
        <f>IF(E35=0,"",IF(R35&gt;$R$16,1,IF(R35&lt;-$R$16,1,0)))</f>
        <v/>
      </c>
      <c r="U35" s="230" t="str">
        <f>IF(E35=0,"",IF(G35=0,1,IF(S35&gt;$R$16,1,IF(S35&lt;-$R$16,1,0))))</f>
        <v/>
      </c>
      <c r="V35" s="224">
        <f>IF(E35=0,0,IF(F35="",1,0))</f>
        <v>0</v>
      </c>
      <c r="W35" s="112">
        <f>IF(E35=0,0,IF(K35="",0,1))</f>
        <v>0</v>
      </c>
      <c r="X35" s="237" t="str">
        <f t="shared" si="1"/>
        <v/>
      </c>
      <c r="Y35" s="242" t="b">
        <f t="shared" si="2"/>
        <v>0</v>
      </c>
      <c r="Z35" s="237">
        <f>IF(K35="left scheme/Employment", 1,0)</f>
        <v>0</v>
      </c>
      <c r="AA35" s="237">
        <f>IF('Member Info'!N31="",1,"")</f>
        <v>1</v>
      </c>
      <c r="AB35" s="245" t="e">
        <f>(R35+S35)</f>
        <v>#VALUE!</v>
      </c>
      <c r="AC35" s="132" t="str">
        <f t="shared" si="3"/>
        <v/>
      </c>
      <c r="AD35" s="126">
        <f>SUM(Z35+AA35)</f>
        <v>1</v>
      </c>
      <c r="AE35" s="126" t="str">
        <f>IF('Member Info'!N31&lt;&gt;"",IF('Member Info'!N31&lt;=$R$1,1,0),"")</f>
        <v/>
      </c>
      <c r="AG35" s="126" t="b">
        <f>OR(K35="maternity",K35="SSP")</f>
        <v>0</v>
      </c>
      <c r="AH35" s="126">
        <f>IF(AG35=TRUE,1,0)</f>
        <v>0</v>
      </c>
      <c r="AJ35" s="126">
        <f>IF(J35="Please Enter Deemed Pensionable Pay",1,0)</f>
        <v>0</v>
      </c>
      <c r="AK35" s="126">
        <f>IF('Member Info'!F31&gt;$R$1,1,0)</f>
        <v>0</v>
      </c>
      <c r="AL35" s="126" t="b">
        <f>IF(ISERROR(R35),ERROR.TYPE(#REF!)=ERROR.TYPE(R35),FALSE)</f>
        <v>0</v>
      </c>
      <c r="AM35" s="126" t="b">
        <f>IF(ISERROR(S35),ERROR.TYPE(#REF!)=ERROR.TYPE(S35),FALSE)</f>
        <v>0</v>
      </c>
      <c r="AN35" s="126">
        <f>IF(OR('Member Info'!F31&gt;=$S$1,'Member Info'!N31&gt;=$R$1),1,0)</f>
        <v>0</v>
      </c>
    </row>
    <row r="36" spans="1:40" x14ac:dyDescent="0.25">
      <c r="A36" s="4">
        <v>4</v>
      </c>
      <c r="B36" s="166">
        <f>'Member Info'!D32</f>
        <v>0</v>
      </c>
      <c r="C36" s="166">
        <f>'Member Info'!E32</f>
        <v>0</v>
      </c>
      <c r="D36" s="166" t="str">
        <f>'Member Info'!G32</f>
        <v/>
      </c>
      <c r="E36" s="167">
        <f>'Member Info'!B32</f>
        <v>0</v>
      </c>
      <c r="F36" s="244"/>
      <c r="G36" s="168" t="str">
        <f>IF(E36=0,"",
IF('Member Info'!$AM$19&lt;=$R$1,
SUMPRODUCT('Member Info'!L32+IF('Member Info'!H32&gt;'Member Info'!$AJ$12,'Member Info'!$AK$13,IF('Member Info'!H32&gt;'Member Info'!$AJ$11,'Member Info'!$AK$12,IF('Member Info'!H32&gt;'Member Info'!$AJ$10,'Member Info'!$AK$11,IF('Member Info'!H32&gt;'Member Info'!$AJ$9,'Member Info'!$AK$10,IF('Member Info'!H32&gt;'Member Info'!$AJ$8,'Member Info'!$AK$9,'Member Info'!$AK$8)))))),
SUMPRODUCT('Member Info'!L32+IF('Member Info'!H32&gt;'Member Info'!$AG$17,'Member Info'!$AH$18,IF('Member Info'!H32&gt;'Member Info'!$AG$16,'Member Info'!$AH$17,IF('Member Info'!H32&gt;'Member Info'!$AG$15,'Member Info'!$AH$16,IF('Member Info'!H32&gt;'Member Info'!$AG$14,'Member Info'!$AH$15,IF('Member Info'!H32&gt;'Member Info'!$AG$13,'Member Info'!$AH$14,IF('Member Info'!H32&gt;'Member Info'!$AG$12,'Member Info'!$AH$13,IF('Member Info'!H32&gt;'Member Info'!$AG$11,'Member Info'!$AH$12,IF('Member Info'!H32&gt;'Member Info'!$AG$10,'Member Info'!$AH$11,IF('Member Info'!H32&gt;'Member Info'!$AG$9,'Member Info'!$AH$10,IF('Member Info'!H32&gt;'Member Info'!$AG$8,'Member Info'!$AH$9,'Member Info'!$AH$8)))))))))))))</f>
        <v/>
      </c>
      <c r="H36" s="26"/>
      <c r="I36" s="26"/>
      <c r="J36" s="107" t="str">
        <f>IF(E36=0,"",IF('Member Info'!F32&gt;$S$1,CONCATENATE("Joined with practice on ", TEXT('Member Info'!F32, "DD/MM/YYYY")),IF('Member Info'!N32&lt;&gt;"",IF('Member Info'!N32&lt;$R$1,CONCATENATE("Left Scheme on ", TEXT('Member Info'!N32, "DD/MM/YYYY")),IF(ISERROR(G36),"Error Detected, No rate entered",IF(E36=0,"",IF(F36="","Error Detected, No Pensionable pay",IF(ISERROR(AB36)," Unknown Values entered.",IF(T36+U36&lt;1,"Acceptable",IF(R36+S36=200, "No Contributions Entered", IF(K36="","Error Detected, Choose reason&gt;",IF(X36="1",IF(T36=1,"Please Enter Deemed Pensionable Pay","Add Any Relevant Details Above"),"Please Give Details Above"))))))))),IF(ISERROR(G36),"Error Detected, No rate entered",IF(E36=0,"",IF(F36="","Error Detected, No Pensionable pay",IF(ISERROR(AB36)," Unknown Values entered.",IF(T36+U36&lt;1,"Acceptable",IF(R36+S36=200, "No Contributions Entered", IF(K36="","Error Detected, Choose reason&gt;",IF(X36="1",IF(T36=1,"Please Enter Deemed Pensionable Pay","Add relevant Details Above"),"Please give details Above")))))))))))</f>
        <v/>
      </c>
      <c r="K36" s="263"/>
      <c r="L36" s="93"/>
      <c r="M36" s="93" t="str">
        <f t="shared" ref="M36:M99" si="4">IF(E36=0,"",IF(ISERROR((F36+H36+I36)),0,IF((F36+H36+I36)&lt;1,0,1)))</f>
        <v/>
      </c>
      <c r="N36" s="96">
        <f>H36</f>
        <v>0</v>
      </c>
      <c r="O36" s="96">
        <f t="shared" si="0"/>
        <v>0</v>
      </c>
      <c r="P36" s="220">
        <f>(ROUND((F36/100*'Member Info'!$W$2), 2))</f>
        <v>0</v>
      </c>
      <c r="Q36" s="220" t="e">
        <f>ROUND((F36/100*G36),2)</f>
        <v>#VALUE!</v>
      </c>
      <c r="R36" s="220" t="str">
        <f>IF(E36=0,"",(100-(N36/P36*100)))</f>
        <v/>
      </c>
      <c r="S36" s="229" t="str">
        <f>IF(E36=0,"",(100-(O36/Q36*100)))</f>
        <v/>
      </c>
      <c r="T36" s="230" t="str">
        <f>IF(E36=0,"",IF(R36&gt;$R$16,1,IF(R36&lt;-$R$16,1,0)))</f>
        <v/>
      </c>
      <c r="U36" s="230" t="str">
        <f>IF(E36=0,"",IF(G36=0,1,IF(S36&gt;$R$16,1,IF(S36&lt;-$R$16,1,0))))</f>
        <v/>
      </c>
      <c r="V36" s="224">
        <f>IF(E36=0,0,IF(F36="",1,0))</f>
        <v>0</v>
      </c>
      <c r="W36" s="112">
        <f>IF(E36=0,0,IF(K36="",0,1))</f>
        <v>0</v>
      </c>
      <c r="X36" s="237" t="str">
        <f t="shared" si="1"/>
        <v/>
      </c>
      <c r="Y36" s="242" t="b">
        <f t="shared" si="2"/>
        <v>0</v>
      </c>
      <c r="Z36" s="237">
        <f>IF(K36="left scheme/Employment", 1,0)</f>
        <v>0</v>
      </c>
      <c r="AA36" s="237">
        <f>IF('Member Info'!N32="",1,"")</f>
        <v>1</v>
      </c>
      <c r="AB36" s="245" t="e">
        <f>(R36+S36)</f>
        <v>#VALUE!</v>
      </c>
      <c r="AC36" s="132" t="str">
        <f t="shared" si="3"/>
        <v/>
      </c>
      <c r="AD36" s="126">
        <f>SUM(Z36+AA36)</f>
        <v>1</v>
      </c>
      <c r="AE36" s="126" t="str">
        <f>IF('Member Info'!N32&lt;&gt;"",IF('Member Info'!N32&lt;=$R$1,1,0),"")</f>
        <v/>
      </c>
      <c r="AG36" s="126" t="b">
        <f>OR(K36="maternity",K36="SSP")</f>
        <v>0</v>
      </c>
      <c r="AH36" s="126">
        <f>IF(AG36=TRUE,1,0)</f>
        <v>0</v>
      </c>
      <c r="AJ36" s="126">
        <f>IF(J36="Please Enter Deemed Pensionable Pay",1,0)</f>
        <v>0</v>
      </c>
      <c r="AK36" s="126">
        <f>IF('Member Info'!F32&gt;$R$1,1,0)</f>
        <v>0</v>
      </c>
      <c r="AL36" s="126" t="b">
        <f>IF(ISERROR(R36),ERROR.TYPE(#REF!)=ERROR.TYPE(R36),FALSE)</f>
        <v>0</v>
      </c>
      <c r="AM36" s="126" t="b">
        <f>IF(ISERROR(S36),ERROR.TYPE(#REF!)=ERROR.TYPE(S36),FALSE)</f>
        <v>0</v>
      </c>
      <c r="AN36" s="126">
        <f>IF(OR('Member Info'!F32&gt;=$S$1,'Member Info'!N32&gt;=$R$1),1,0)</f>
        <v>0</v>
      </c>
    </row>
    <row r="37" spans="1:40" x14ac:dyDescent="0.25">
      <c r="A37" s="4">
        <v>5</v>
      </c>
      <c r="B37" s="166">
        <f>'Member Info'!D33</f>
        <v>0</v>
      </c>
      <c r="C37" s="166">
        <f>'Member Info'!E33</f>
        <v>0</v>
      </c>
      <c r="D37" s="166" t="str">
        <f>'Member Info'!G33</f>
        <v/>
      </c>
      <c r="E37" s="167">
        <f>'Member Info'!B33</f>
        <v>0</v>
      </c>
      <c r="F37" s="244"/>
      <c r="G37" s="168" t="str">
        <f>IF(E37=0,"",
IF('Member Info'!$AM$19&lt;=$R$1,
SUMPRODUCT('Member Info'!L33+IF('Member Info'!H33&gt;'Member Info'!$AJ$12,'Member Info'!$AK$13,IF('Member Info'!H33&gt;'Member Info'!$AJ$11,'Member Info'!$AK$12,IF('Member Info'!H33&gt;'Member Info'!$AJ$10,'Member Info'!$AK$11,IF('Member Info'!H33&gt;'Member Info'!$AJ$9,'Member Info'!$AK$10,IF('Member Info'!H33&gt;'Member Info'!$AJ$8,'Member Info'!$AK$9,'Member Info'!$AK$8)))))),
SUMPRODUCT('Member Info'!L33+IF('Member Info'!H33&gt;'Member Info'!$AG$17,'Member Info'!$AH$18,IF('Member Info'!H33&gt;'Member Info'!$AG$16,'Member Info'!$AH$17,IF('Member Info'!H33&gt;'Member Info'!$AG$15,'Member Info'!$AH$16,IF('Member Info'!H33&gt;'Member Info'!$AG$14,'Member Info'!$AH$15,IF('Member Info'!H33&gt;'Member Info'!$AG$13,'Member Info'!$AH$14,IF('Member Info'!H33&gt;'Member Info'!$AG$12,'Member Info'!$AH$13,IF('Member Info'!H33&gt;'Member Info'!$AG$11,'Member Info'!$AH$12,IF('Member Info'!H33&gt;'Member Info'!$AG$10,'Member Info'!$AH$11,IF('Member Info'!H33&gt;'Member Info'!$AG$9,'Member Info'!$AH$10,IF('Member Info'!H33&gt;'Member Info'!$AG$8,'Member Info'!$AH$9,'Member Info'!$AH$8)))))))))))))</f>
        <v/>
      </c>
      <c r="H37" s="26"/>
      <c r="I37" s="26"/>
      <c r="J37" s="107" t="str">
        <f>IF(E37=0,"",IF('Member Info'!F33&gt;$S$1,CONCATENATE("Joined with practice on ", TEXT('Member Info'!F33, "DD/MM/YYYY")),IF('Member Info'!N33&lt;&gt;"",IF('Member Info'!N33&lt;$R$1,CONCATENATE("Left Scheme on ", TEXT('Member Info'!N33, "DD/MM/YYYY")),IF(ISERROR(G37),"Error Detected, No rate entered",IF(E37=0,"",IF(F37="","Error Detected, No Pensionable pay",IF(ISERROR(AB37)," Unknown Values entered.",IF(T37+U37&lt;1,"Acceptable",IF(R37+S37=200, "No Contributions Entered", IF(K37="","Error Detected, Choose reason&gt;",IF(X37="1",IF(T37=1,"Please Enter Deemed Pensionable Pay","Add Any Relevant Details Above"),"Please Give Details Above"))))))))),IF(ISERROR(G37),"Error Detected, No rate entered",IF(E37=0,"",IF(F37="","Error Detected, No Pensionable pay",IF(ISERROR(AB37)," Unknown Values entered.",IF(T37+U37&lt;1,"Acceptable",IF(R37+S37=200, "No Contributions Entered", IF(K37="","Error Detected, Choose reason&gt;",IF(X37="1",IF(T37=1,"Please Enter Deemed Pensionable Pay","Add relevant Details Above"),"Please give details Above")))))))))))</f>
        <v/>
      </c>
      <c r="K37" s="263"/>
      <c r="L37" s="93"/>
      <c r="M37" s="93" t="str">
        <f t="shared" si="4"/>
        <v/>
      </c>
      <c r="N37" s="96">
        <f t="shared" ref="N37:O98" si="5">H37</f>
        <v>0</v>
      </c>
      <c r="O37" s="96">
        <f t="shared" si="0"/>
        <v>0</v>
      </c>
      <c r="P37" s="220">
        <f>(ROUND((F37/100*'Member Info'!$W$2), 2))</f>
        <v>0</v>
      </c>
      <c r="Q37" s="220" t="e">
        <f t="shared" ref="Q37:Q100" si="6">ROUND((F37/100*G37),2)</f>
        <v>#VALUE!</v>
      </c>
      <c r="R37" s="220" t="str">
        <f t="shared" ref="R37:R100" si="7">IF(E37=0,"",(100-(N37/P37*100)))</f>
        <v/>
      </c>
      <c r="S37" s="229" t="str">
        <f t="shared" ref="S37:S100" si="8">IF(E37=0,"",(100-(O37/Q37*100)))</f>
        <v/>
      </c>
      <c r="T37" s="230" t="str">
        <f t="shared" ref="T37:T100" si="9">IF(E37=0,"",IF(R37&gt;$R$16,1,IF(R37&lt;-$R$16,1,0)))</f>
        <v/>
      </c>
      <c r="U37" s="230" t="str">
        <f t="shared" ref="U37:U100" si="10">IF(E37=0,"",IF(G37=0,1,IF(S37&gt;$R$16,1,IF(S37&lt;-$R$16,1,0))))</f>
        <v/>
      </c>
      <c r="V37" s="224">
        <f t="shared" ref="V37:V100" si="11">IF(E37=0,0,IF(F37="",1,0))</f>
        <v>0</v>
      </c>
      <c r="W37" s="112">
        <f t="shared" ref="W37:W100" si="12">IF(E37=0,0,IF(K37="",0,1))</f>
        <v>0</v>
      </c>
      <c r="X37" s="237" t="str">
        <f t="shared" si="1"/>
        <v/>
      </c>
      <c r="Y37" s="242" t="b">
        <f t="shared" si="2"/>
        <v>0</v>
      </c>
      <c r="Z37" s="237">
        <f t="shared" ref="Z37:Z100" si="13">IF(K37="left scheme/Employment", 1,0)</f>
        <v>0</v>
      </c>
      <c r="AA37" s="237">
        <f>IF('Member Info'!N33="",1,"")</f>
        <v>1</v>
      </c>
      <c r="AB37" s="245" t="e">
        <f t="shared" ref="AB37:AB100" si="14">(R37+S37)</f>
        <v>#VALUE!</v>
      </c>
      <c r="AC37" s="132" t="str">
        <f t="shared" si="3"/>
        <v/>
      </c>
      <c r="AD37" s="126">
        <f t="shared" ref="AD37:AD97" si="15">SUM(Z37+AA37)</f>
        <v>1</v>
      </c>
      <c r="AE37" s="126" t="str">
        <f>IF('Member Info'!N33&lt;&gt;"",IF('Member Info'!N33&lt;=$R$1,1,0),"")</f>
        <v/>
      </c>
      <c r="AG37" s="126" t="b">
        <f t="shared" ref="AG37:AG100" si="16">OR(K37="maternity",K37="SSP")</f>
        <v>0</v>
      </c>
      <c r="AH37" s="126">
        <f t="shared" ref="AH37:AH100" si="17">IF(AG37=TRUE,1,0)</f>
        <v>0</v>
      </c>
      <c r="AJ37" s="126">
        <f t="shared" ref="AJ37:AJ100" si="18">IF(J37="Please Enter Deemed Pensionable Pay",1,0)</f>
        <v>0</v>
      </c>
      <c r="AK37" s="126">
        <f>IF('Member Info'!F33&gt;$R$1,1,0)</f>
        <v>0</v>
      </c>
      <c r="AL37" s="126" t="b">
        <f>IF(ISERROR(R37),ERROR.TYPE(#REF!)=ERROR.TYPE(R37),FALSE)</f>
        <v>0</v>
      </c>
      <c r="AM37" s="126" t="b">
        <f>IF(ISERROR(S37),ERROR.TYPE(#REF!)=ERROR.TYPE(S37),FALSE)</f>
        <v>0</v>
      </c>
      <c r="AN37" s="126">
        <f>IF(OR('Member Info'!F33&gt;=$S$1,'Member Info'!N33&gt;=$R$1),1,0)</f>
        <v>0</v>
      </c>
    </row>
    <row r="38" spans="1:40" x14ac:dyDescent="0.25">
      <c r="A38" s="4">
        <v>6</v>
      </c>
      <c r="B38" s="166">
        <f>'Member Info'!D34</f>
        <v>0</v>
      </c>
      <c r="C38" s="166">
        <f>'Member Info'!E34</f>
        <v>0</v>
      </c>
      <c r="D38" s="166" t="str">
        <f>'Member Info'!G34</f>
        <v/>
      </c>
      <c r="E38" s="167">
        <f>'Member Info'!B34</f>
        <v>0</v>
      </c>
      <c r="F38" s="244"/>
      <c r="G38" s="168" t="str">
        <f>IF(E38=0,"",
IF('Member Info'!$AM$19&lt;=$R$1,
SUMPRODUCT('Member Info'!L34+IF('Member Info'!H34&gt;'Member Info'!$AJ$12,'Member Info'!$AK$13,IF('Member Info'!H34&gt;'Member Info'!$AJ$11,'Member Info'!$AK$12,IF('Member Info'!H34&gt;'Member Info'!$AJ$10,'Member Info'!$AK$11,IF('Member Info'!H34&gt;'Member Info'!$AJ$9,'Member Info'!$AK$10,IF('Member Info'!H34&gt;'Member Info'!$AJ$8,'Member Info'!$AK$9,'Member Info'!$AK$8)))))),
SUMPRODUCT('Member Info'!L34+IF('Member Info'!H34&gt;'Member Info'!$AG$17,'Member Info'!$AH$18,IF('Member Info'!H34&gt;'Member Info'!$AG$16,'Member Info'!$AH$17,IF('Member Info'!H34&gt;'Member Info'!$AG$15,'Member Info'!$AH$16,IF('Member Info'!H34&gt;'Member Info'!$AG$14,'Member Info'!$AH$15,IF('Member Info'!H34&gt;'Member Info'!$AG$13,'Member Info'!$AH$14,IF('Member Info'!H34&gt;'Member Info'!$AG$12,'Member Info'!$AH$13,IF('Member Info'!H34&gt;'Member Info'!$AG$11,'Member Info'!$AH$12,IF('Member Info'!H34&gt;'Member Info'!$AG$10,'Member Info'!$AH$11,IF('Member Info'!H34&gt;'Member Info'!$AG$9,'Member Info'!$AH$10,IF('Member Info'!H34&gt;'Member Info'!$AG$8,'Member Info'!$AH$9,'Member Info'!$AH$8)))))))))))))</f>
        <v/>
      </c>
      <c r="H38" s="26"/>
      <c r="I38" s="26"/>
      <c r="J38" s="107" t="str">
        <f>IF(E38=0,"",IF('Member Info'!F34&gt;$S$1,CONCATENATE("Joined with practice on ", TEXT('Member Info'!F34, "DD/MM/YYYY")),IF('Member Info'!N34&lt;&gt;"",IF('Member Info'!N34&lt;$R$1,CONCATENATE("Left Scheme on ", TEXT('Member Info'!N34, "DD/MM/YYYY")),IF(ISERROR(G38),"Error Detected, No rate entered",IF(E38=0,"",IF(F38="","Error Detected, No Pensionable pay",IF(ISERROR(AB38)," Unknown Values entered.",IF(T38+U38&lt;1,"Acceptable",IF(R38+S38=200, "No Contributions Entered", IF(K38="","Error Detected, Choose reason&gt;",IF(X38="1",IF(T38=1,"Please Enter Deemed Pensionable Pay","Add Any Relevant Details Above"),"Please Give Details Above"))))))))),IF(ISERROR(G38),"Error Detected, No rate entered",IF(E38=0,"",IF(F38="","Error Detected, No Pensionable pay",IF(ISERROR(AB38)," Unknown Values entered.",IF(T38+U38&lt;1,"Acceptable",IF(R38+S38=200, "No Contributions Entered", IF(K38="","Error Detected, Choose reason&gt;",IF(X38="1",IF(T38=1,"Please Enter Deemed Pensionable Pay","Add relevant Details Above"),"Please give details Above")))))))))))</f>
        <v/>
      </c>
      <c r="K38" s="263"/>
      <c r="L38" s="93"/>
      <c r="M38" s="93" t="str">
        <f>IF(E38=0,"",IF(ISERROR((F38+H38+I38)),0,IF((F38+H38+I38)&lt;1,0,1)))</f>
        <v/>
      </c>
      <c r="N38" s="96">
        <f t="shared" si="5"/>
        <v>0</v>
      </c>
      <c r="O38" s="96">
        <f>I38</f>
        <v>0</v>
      </c>
      <c r="P38" s="220">
        <f>(ROUND((F38/100*'Member Info'!$W$2), 2))</f>
        <v>0</v>
      </c>
      <c r="Q38" s="220" t="e">
        <f>ROUND((F38/100*G38),2)</f>
        <v>#VALUE!</v>
      </c>
      <c r="R38" s="220" t="str">
        <f t="shared" si="7"/>
        <v/>
      </c>
      <c r="S38" s="229" t="str">
        <f t="shared" si="8"/>
        <v/>
      </c>
      <c r="T38" s="230" t="str">
        <f t="shared" si="9"/>
        <v/>
      </c>
      <c r="U38" s="230" t="str">
        <f t="shared" si="10"/>
        <v/>
      </c>
      <c r="V38" s="224">
        <f>IF(E38=0,0,IF(F38="",1,0))</f>
        <v>0</v>
      </c>
      <c r="W38" s="112">
        <f t="shared" si="12"/>
        <v>0</v>
      </c>
      <c r="X38" s="237" t="str">
        <f t="shared" si="1"/>
        <v/>
      </c>
      <c r="Y38" s="242" t="b">
        <f t="shared" si="2"/>
        <v>0</v>
      </c>
      <c r="Z38" s="237">
        <f t="shared" si="13"/>
        <v>0</v>
      </c>
      <c r="AA38" s="237">
        <f>IF('Member Info'!N34="",1,"")</f>
        <v>1</v>
      </c>
      <c r="AB38" s="245" t="e">
        <f t="shared" si="14"/>
        <v>#VALUE!</v>
      </c>
      <c r="AC38" s="132" t="str">
        <f t="shared" si="3"/>
        <v/>
      </c>
      <c r="AD38" s="126">
        <f t="shared" si="15"/>
        <v>1</v>
      </c>
      <c r="AE38" s="126" t="str">
        <f>IF('Member Info'!N34&lt;&gt;"",IF('Member Info'!N34&lt;=$R$1,1,0),"")</f>
        <v/>
      </c>
      <c r="AG38" s="126" t="b">
        <f t="shared" si="16"/>
        <v>0</v>
      </c>
      <c r="AH38" s="126">
        <f t="shared" si="17"/>
        <v>0</v>
      </c>
      <c r="AJ38" s="126">
        <f t="shared" si="18"/>
        <v>0</v>
      </c>
      <c r="AK38" s="126">
        <f>IF('Member Info'!F34&gt;$R$1,1,0)</f>
        <v>0</v>
      </c>
      <c r="AL38" s="126" t="b">
        <f>IF(ISERROR(R38),ERROR.TYPE(#REF!)=ERROR.TYPE(R38),FALSE)</f>
        <v>0</v>
      </c>
      <c r="AM38" s="126" t="b">
        <f>IF(ISERROR(S38),ERROR.TYPE(#REF!)=ERROR.TYPE(S38),FALSE)</f>
        <v>0</v>
      </c>
      <c r="AN38" s="126">
        <f>IF(OR('Member Info'!F34&gt;=$S$1,'Member Info'!N34&gt;=$R$1),1,0)</f>
        <v>0</v>
      </c>
    </row>
    <row r="39" spans="1:40" x14ac:dyDescent="0.25">
      <c r="A39" s="4">
        <v>7</v>
      </c>
      <c r="B39" s="166">
        <f>'Member Info'!D35</f>
        <v>0</v>
      </c>
      <c r="C39" s="166">
        <f>'Member Info'!E35</f>
        <v>0</v>
      </c>
      <c r="D39" s="166" t="str">
        <f>'Member Info'!G35</f>
        <v/>
      </c>
      <c r="E39" s="167">
        <f>'Member Info'!B35</f>
        <v>0</v>
      </c>
      <c r="F39" s="244"/>
      <c r="G39" s="168" t="str">
        <f>IF(E39=0,"",
IF('Member Info'!$AM$19&lt;=$R$1,
SUMPRODUCT('Member Info'!L35+IF('Member Info'!H35&gt;'Member Info'!$AJ$12,'Member Info'!$AK$13,IF('Member Info'!H35&gt;'Member Info'!$AJ$11,'Member Info'!$AK$12,IF('Member Info'!H35&gt;'Member Info'!$AJ$10,'Member Info'!$AK$11,IF('Member Info'!H35&gt;'Member Info'!$AJ$9,'Member Info'!$AK$10,IF('Member Info'!H35&gt;'Member Info'!$AJ$8,'Member Info'!$AK$9,'Member Info'!$AK$8)))))),
SUMPRODUCT('Member Info'!L35+IF('Member Info'!H35&gt;'Member Info'!$AG$17,'Member Info'!$AH$18,IF('Member Info'!H35&gt;'Member Info'!$AG$16,'Member Info'!$AH$17,IF('Member Info'!H35&gt;'Member Info'!$AG$15,'Member Info'!$AH$16,IF('Member Info'!H35&gt;'Member Info'!$AG$14,'Member Info'!$AH$15,IF('Member Info'!H35&gt;'Member Info'!$AG$13,'Member Info'!$AH$14,IF('Member Info'!H35&gt;'Member Info'!$AG$12,'Member Info'!$AH$13,IF('Member Info'!H35&gt;'Member Info'!$AG$11,'Member Info'!$AH$12,IF('Member Info'!H35&gt;'Member Info'!$AG$10,'Member Info'!$AH$11,IF('Member Info'!H35&gt;'Member Info'!$AG$9,'Member Info'!$AH$10,IF('Member Info'!H35&gt;'Member Info'!$AG$8,'Member Info'!$AH$9,'Member Info'!$AH$8)))))))))))))</f>
        <v/>
      </c>
      <c r="H39" s="26"/>
      <c r="I39" s="26"/>
      <c r="J39" s="107" t="str">
        <f>IF(E39=0,"",IF('Member Info'!F35&gt;$S$1,CONCATENATE("Joined with practice on ", TEXT('Member Info'!F35, "DD/MM/YYYY")),IF('Member Info'!N35&lt;&gt;"",IF('Member Info'!N35&lt;$R$1,CONCATENATE("Left Scheme on ", TEXT('Member Info'!N35, "DD/MM/YYYY")),IF(ISERROR(G39),"Error Detected, No rate entered",IF(E39=0,"",IF(F39="","Error Detected, No Pensionable pay",IF(ISERROR(AB39)," Unknown Values entered.",IF(T39+U39&lt;1,"Acceptable",IF(R39+S39=200, "No Contributions Entered", IF(K39="","Error Detected, Choose reason&gt;",IF(X39="1",IF(T39=1,"Please Enter Deemed Pensionable Pay","Add Any Relevant Details Above"),"Please Give Details Above"))))))))),IF(ISERROR(G39),"Error Detected, No rate entered",IF(E39=0,"",IF(F39="","Error Detected, No Pensionable pay",IF(ISERROR(AB39)," Unknown Values entered.",IF(T39+U39&lt;1,"Acceptable",IF(R39+S39=200, "No Contributions Entered", IF(K39="","Error Detected, Choose reason&gt;",IF(X39="1",IF(T39=1,"Please Enter Deemed Pensionable Pay","Add relevant Details Above"),"Please give details Above")))))))))))</f>
        <v/>
      </c>
      <c r="K39" s="263"/>
      <c r="L39" s="93"/>
      <c r="M39" s="93" t="str">
        <f t="shared" si="4"/>
        <v/>
      </c>
      <c r="N39" s="96">
        <f t="shared" si="5"/>
        <v>0</v>
      </c>
      <c r="O39" s="96">
        <f t="shared" si="0"/>
        <v>0</v>
      </c>
      <c r="P39" s="220">
        <f>(ROUND((F39/100*'Member Info'!$W$2), 2))</f>
        <v>0</v>
      </c>
      <c r="Q39" s="220" t="e">
        <f t="shared" si="6"/>
        <v>#VALUE!</v>
      </c>
      <c r="R39" s="220" t="str">
        <f t="shared" si="7"/>
        <v/>
      </c>
      <c r="S39" s="229" t="str">
        <f t="shared" si="8"/>
        <v/>
      </c>
      <c r="T39" s="230" t="str">
        <f t="shared" si="9"/>
        <v/>
      </c>
      <c r="U39" s="230" t="str">
        <f t="shared" si="10"/>
        <v/>
      </c>
      <c r="V39" s="224">
        <f t="shared" si="11"/>
        <v>0</v>
      </c>
      <c r="W39" s="112">
        <f t="shared" si="12"/>
        <v>0</v>
      </c>
      <c r="X39" s="237" t="str">
        <f t="shared" si="1"/>
        <v/>
      </c>
      <c r="Y39" s="242" t="b">
        <f t="shared" si="2"/>
        <v>0</v>
      </c>
      <c r="Z39" s="237">
        <f t="shared" si="13"/>
        <v>0</v>
      </c>
      <c r="AA39" s="237">
        <f>IF('Member Info'!N35="",1,"")</f>
        <v>1</v>
      </c>
      <c r="AB39" s="245" t="e">
        <f t="shared" si="14"/>
        <v>#VALUE!</v>
      </c>
      <c r="AC39" s="132" t="str">
        <f t="shared" si="3"/>
        <v/>
      </c>
      <c r="AD39" s="126">
        <f t="shared" si="15"/>
        <v>1</v>
      </c>
      <c r="AE39" s="126" t="str">
        <f>IF('Member Info'!N35&lt;&gt;"",IF('Member Info'!N35&lt;=$R$1,1,0),"")</f>
        <v/>
      </c>
      <c r="AG39" s="126" t="b">
        <f t="shared" si="16"/>
        <v>0</v>
      </c>
      <c r="AH39" s="126">
        <f t="shared" si="17"/>
        <v>0</v>
      </c>
      <c r="AJ39" s="126">
        <f t="shared" si="18"/>
        <v>0</v>
      </c>
      <c r="AK39" s="126">
        <f>IF('Member Info'!F35&gt;$R$1,1,0)</f>
        <v>0</v>
      </c>
      <c r="AL39" s="126" t="b">
        <f>IF(ISERROR(R39),ERROR.TYPE(#REF!)=ERROR.TYPE(R39),FALSE)</f>
        <v>0</v>
      </c>
      <c r="AM39" s="126" t="b">
        <f>IF(ISERROR(S39),ERROR.TYPE(#REF!)=ERROR.TYPE(S39),FALSE)</f>
        <v>0</v>
      </c>
      <c r="AN39" s="126">
        <f>IF(OR('Member Info'!F35&gt;=$S$1,'Member Info'!N35&gt;=$R$1),1,0)</f>
        <v>0</v>
      </c>
    </row>
    <row r="40" spans="1:40" x14ac:dyDescent="0.25">
      <c r="A40" s="4">
        <v>8</v>
      </c>
      <c r="B40" s="166">
        <f>'Member Info'!D36</f>
        <v>0</v>
      </c>
      <c r="C40" s="166">
        <f>'Member Info'!E36</f>
        <v>0</v>
      </c>
      <c r="D40" s="166" t="str">
        <f>'Member Info'!G36</f>
        <v/>
      </c>
      <c r="E40" s="167">
        <f>'Member Info'!B36</f>
        <v>0</v>
      </c>
      <c r="F40" s="244"/>
      <c r="G40" s="168" t="str">
        <f>IF(E40=0,"",
IF('Member Info'!$AM$19&lt;=$R$1,
SUMPRODUCT('Member Info'!L36+IF('Member Info'!H36&gt;'Member Info'!$AJ$12,'Member Info'!$AK$13,IF('Member Info'!H36&gt;'Member Info'!$AJ$11,'Member Info'!$AK$12,IF('Member Info'!H36&gt;'Member Info'!$AJ$10,'Member Info'!$AK$11,IF('Member Info'!H36&gt;'Member Info'!$AJ$9,'Member Info'!$AK$10,IF('Member Info'!H36&gt;'Member Info'!$AJ$8,'Member Info'!$AK$9,'Member Info'!$AK$8)))))),
SUMPRODUCT('Member Info'!L36+IF('Member Info'!H36&gt;'Member Info'!$AG$17,'Member Info'!$AH$18,IF('Member Info'!H36&gt;'Member Info'!$AG$16,'Member Info'!$AH$17,IF('Member Info'!H36&gt;'Member Info'!$AG$15,'Member Info'!$AH$16,IF('Member Info'!H36&gt;'Member Info'!$AG$14,'Member Info'!$AH$15,IF('Member Info'!H36&gt;'Member Info'!$AG$13,'Member Info'!$AH$14,IF('Member Info'!H36&gt;'Member Info'!$AG$12,'Member Info'!$AH$13,IF('Member Info'!H36&gt;'Member Info'!$AG$11,'Member Info'!$AH$12,IF('Member Info'!H36&gt;'Member Info'!$AG$10,'Member Info'!$AH$11,IF('Member Info'!H36&gt;'Member Info'!$AG$9,'Member Info'!$AH$10,IF('Member Info'!H36&gt;'Member Info'!$AG$8,'Member Info'!$AH$9,'Member Info'!$AH$8)))))))))))))</f>
        <v/>
      </c>
      <c r="H40" s="26"/>
      <c r="I40" s="26"/>
      <c r="J40" s="107" t="str">
        <f>IF(E40=0,"",IF('Member Info'!F36&gt;$S$1,CONCATENATE("Joined with practice on ", TEXT('Member Info'!F36, "DD/MM/YYYY")),IF('Member Info'!N36&lt;&gt;"",IF('Member Info'!N36&lt;$R$1,CONCATENATE("Left Scheme on ", TEXT('Member Info'!N36, "DD/MM/YYYY")),IF(ISERROR(G40),"Error Detected, No rate entered",IF(E40=0,"",IF(F40="","Error Detected, No Pensionable pay",IF(ISERROR(AB40)," Unknown Values entered.",IF(T40+U40&lt;1,"Acceptable",IF(R40+S40=200, "No Contributions Entered", IF(K40="","Error Detected, Choose reason&gt;",IF(X40="1",IF(T40=1,"Please Enter Deemed Pensionable Pay","Add Any Relevant Details Above"),"Please Give Details Above"))))))))),IF(ISERROR(G40),"Error Detected, No rate entered",IF(E40=0,"",IF(F40="","Error Detected, No Pensionable pay",IF(ISERROR(AB40)," Unknown Values entered.",IF(T40+U40&lt;1,"Acceptable",IF(R40+S40=200, "No Contributions Entered", IF(K40="","Error Detected, Choose reason&gt;",IF(X40="1",IF(T40=1,"Please Enter Deemed Pensionable Pay","Add relevant Details Above"),"Please give details Above")))))))))))</f>
        <v/>
      </c>
      <c r="K40" s="263"/>
      <c r="L40" s="93"/>
      <c r="M40" s="93" t="str">
        <f t="shared" si="4"/>
        <v/>
      </c>
      <c r="N40" s="96">
        <f t="shared" si="5"/>
        <v>0</v>
      </c>
      <c r="O40" s="96">
        <f t="shared" si="0"/>
        <v>0</v>
      </c>
      <c r="P40" s="220">
        <f>(ROUND((F40/100*'Member Info'!$W$2), 2))</f>
        <v>0</v>
      </c>
      <c r="Q40" s="220" t="e">
        <f t="shared" si="6"/>
        <v>#VALUE!</v>
      </c>
      <c r="R40" s="220" t="str">
        <f t="shared" si="7"/>
        <v/>
      </c>
      <c r="S40" s="229" t="str">
        <f t="shared" si="8"/>
        <v/>
      </c>
      <c r="T40" s="230" t="str">
        <f t="shared" si="9"/>
        <v/>
      </c>
      <c r="U40" s="230" t="str">
        <f t="shared" si="10"/>
        <v/>
      </c>
      <c r="V40" s="224">
        <f t="shared" si="11"/>
        <v>0</v>
      </c>
      <c r="W40" s="112">
        <f t="shared" si="12"/>
        <v>0</v>
      </c>
      <c r="X40" s="237" t="str">
        <f t="shared" si="1"/>
        <v/>
      </c>
      <c r="Y40" s="242" t="b">
        <f t="shared" si="2"/>
        <v>0</v>
      </c>
      <c r="Z40" s="237">
        <f t="shared" si="13"/>
        <v>0</v>
      </c>
      <c r="AA40" s="237">
        <f>IF('Member Info'!N36="",1,"")</f>
        <v>1</v>
      </c>
      <c r="AB40" s="245" t="e">
        <f t="shared" si="14"/>
        <v>#VALUE!</v>
      </c>
      <c r="AC40" s="132" t="str">
        <f t="shared" si="3"/>
        <v/>
      </c>
      <c r="AD40" s="126">
        <f t="shared" si="15"/>
        <v>1</v>
      </c>
      <c r="AE40" s="126" t="str">
        <f>IF('Member Info'!N36&lt;&gt;"",IF('Member Info'!N36&lt;=$R$1,1,0),"")</f>
        <v/>
      </c>
      <c r="AG40" s="126" t="b">
        <f t="shared" si="16"/>
        <v>0</v>
      </c>
      <c r="AH40" s="126">
        <f t="shared" si="17"/>
        <v>0</v>
      </c>
      <c r="AJ40" s="126">
        <f t="shared" si="18"/>
        <v>0</v>
      </c>
      <c r="AK40" s="126">
        <f>IF('Member Info'!F36&gt;$R$1,1,0)</f>
        <v>0</v>
      </c>
      <c r="AL40" s="126" t="b">
        <f>IF(ISERROR(R40),ERROR.TYPE(#REF!)=ERROR.TYPE(R40),FALSE)</f>
        <v>0</v>
      </c>
      <c r="AM40" s="126" t="b">
        <f>IF(ISERROR(S40),ERROR.TYPE(#REF!)=ERROR.TYPE(S40),FALSE)</f>
        <v>0</v>
      </c>
      <c r="AN40" s="126">
        <f>IF(OR('Member Info'!F36&gt;=$S$1,'Member Info'!N36&gt;=$R$1),1,0)</f>
        <v>0</v>
      </c>
    </row>
    <row r="41" spans="1:40" x14ac:dyDescent="0.25">
      <c r="A41" s="4">
        <v>9</v>
      </c>
      <c r="B41" s="166">
        <f>'Member Info'!D37</f>
        <v>0</v>
      </c>
      <c r="C41" s="166">
        <f>'Member Info'!E37</f>
        <v>0</v>
      </c>
      <c r="D41" s="166" t="str">
        <f>'Member Info'!G37</f>
        <v/>
      </c>
      <c r="E41" s="167">
        <f>'Member Info'!B37</f>
        <v>0</v>
      </c>
      <c r="F41" s="244"/>
      <c r="G41" s="168" t="str">
        <f>IF(E41=0,"",
IF('Member Info'!$AM$19&lt;=$R$1,
SUMPRODUCT('Member Info'!L37+IF('Member Info'!H37&gt;'Member Info'!$AJ$12,'Member Info'!$AK$13,IF('Member Info'!H37&gt;'Member Info'!$AJ$11,'Member Info'!$AK$12,IF('Member Info'!H37&gt;'Member Info'!$AJ$10,'Member Info'!$AK$11,IF('Member Info'!H37&gt;'Member Info'!$AJ$9,'Member Info'!$AK$10,IF('Member Info'!H37&gt;'Member Info'!$AJ$8,'Member Info'!$AK$9,'Member Info'!$AK$8)))))),
SUMPRODUCT('Member Info'!L37+IF('Member Info'!H37&gt;'Member Info'!$AG$17,'Member Info'!$AH$18,IF('Member Info'!H37&gt;'Member Info'!$AG$16,'Member Info'!$AH$17,IF('Member Info'!H37&gt;'Member Info'!$AG$15,'Member Info'!$AH$16,IF('Member Info'!H37&gt;'Member Info'!$AG$14,'Member Info'!$AH$15,IF('Member Info'!H37&gt;'Member Info'!$AG$13,'Member Info'!$AH$14,IF('Member Info'!H37&gt;'Member Info'!$AG$12,'Member Info'!$AH$13,IF('Member Info'!H37&gt;'Member Info'!$AG$11,'Member Info'!$AH$12,IF('Member Info'!H37&gt;'Member Info'!$AG$10,'Member Info'!$AH$11,IF('Member Info'!H37&gt;'Member Info'!$AG$9,'Member Info'!$AH$10,IF('Member Info'!H37&gt;'Member Info'!$AG$8,'Member Info'!$AH$9,'Member Info'!$AH$8)))))))))))))</f>
        <v/>
      </c>
      <c r="H41" s="26"/>
      <c r="I41" s="26"/>
      <c r="J41" s="107" t="str">
        <f>IF(E41=0,"",IF('Member Info'!F37&gt;$S$1,CONCATENATE("Joined with practice on ", TEXT('Member Info'!F37, "DD/MM/YYYY")),IF('Member Info'!N37&lt;&gt;"",IF('Member Info'!N37&lt;$R$1,CONCATENATE("Left Scheme on ", TEXT('Member Info'!N37, "DD/MM/YYYY")),IF(ISERROR(G41),"Error Detected, No rate entered",IF(E41=0,"",IF(F41="","Error Detected, No Pensionable pay",IF(ISERROR(AB41)," Unknown Values entered.",IF(T41+U41&lt;1,"Acceptable",IF(R41+S41=200, "No Contributions Entered", IF(K41="","Error Detected, Choose reason&gt;",IF(X41="1",IF(T41=1,"Please Enter Deemed Pensionable Pay","Add Any Relevant Details Above"),"Please Give Details Above"))))))))),IF(ISERROR(G41),"Error Detected, No rate entered",IF(E41=0,"",IF(F41="","Error Detected, No Pensionable pay",IF(ISERROR(AB41)," Unknown Values entered.",IF(T41+U41&lt;1,"Acceptable",IF(R41+S41=200, "No Contributions Entered", IF(K41="","Error Detected, Choose reason&gt;",IF(X41="1",IF(T41=1,"Please Enter Deemed Pensionable Pay","Add relevant Details Above"),"Please give details Above")))))))))))</f>
        <v/>
      </c>
      <c r="K41" s="263"/>
      <c r="L41" s="93"/>
      <c r="M41" s="93" t="str">
        <f t="shared" si="4"/>
        <v/>
      </c>
      <c r="N41" s="96">
        <f t="shared" si="5"/>
        <v>0</v>
      </c>
      <c r="O41" s="96">
        <f t="shared" si="0"/>
        <v>0</v>
      </c>
      <c r="P41" s="220">
        <f>(ROUND((F41/100*'Member Info'!$W$2), 2))</f>
        <v>0</v>
      </c>
      <c r="Q41" s="220" t="e">
        <f t="shared" si="6"/>
        <v>#VALUE!</v>
      </c>
      <c r="R41" s="220" t="str">
        <f t="shared" si="7"/>
        <v/>
      </c>
      <c r="S41" s="229" t="str">
        <f t="shared" si="8"/>
        <v/>
      </c>
      <c r="T41" s="230" t="str">
        <f t="shared" si="9"/>
        <v/>
      </c>
      <c r="U41" s="230" t="str">
        <f t="shared" si="10"/>
        <v/>
      </c>
      <c r="V41" s="224">
        <f t="shared" si="11"/>
        <v>0</v>
      </c>
      <c r="W41" s="112">
        <f t="shared" si="12"/>
        <v>0</v>
      </c>
      <c r="X41" s="237" t="str">
        <f t="shared" si="1"/>
        <v/>
      </c>
      <c r="Y41" s="242" t="b">
        <f t="shared" si="2"/>
        <v>0</v>
      </c>
      <c r="Z41" s="237">
        <f t="shared" si="13"/>
        <v>0</v>
      </c>
      <c r="AA41" s="237">
        <f>IF('Member Info'!N37="",1,"")</f>
        <v>1</v>
      </c>
      <c r="AB41" s="245" t="e">
        <f t="shared" si="14"/>
        <v>#VALUE!</v>
      </c>
      <c r="AC41" s="132" t="str">
        <f t="shared" si="3"/>
        <v/>
      </c>
      <c r="AD41" s="126">
        <f t="shared" si="15"/>
        <v>1</v>
      </c>
      <c r="AE41" s="126" t="str">
        <f>IF('Member Info'!N37&lt;&gt;"",IF('Member Info'!N37&lt;=$R$1,1,0),"")</f>
        <v/>
      </c>
      <c r="AG41" s="126" t="b">
        <f t="shared" si="16"/>
        <v>0</v>
      </c>
      <c r="AH41" s="126">
        <f t="shared" si="17"/>
        <v>0</v>
      </c>
      <c r="AJ41" s="126">
        <f t="shared" si="18"/>
        <v>0</v>
      </c>
      <c r="AK41" s="126">
        <f>IF('Member Info'!F37&gt;$R$1,1,0)</f>
        <v>0</v>
      </c>
      <c r="AL41" s="126" t="b">
        <f>IF(ISERROR(R41),ERROR.TYPE(#REF!)=ERROR.TYPE(R41),FALSE)</f>
        <v>0</v>
      </c>
      <c r="AM41" s="126" t="b">
        <f>IF(ISERROR(S41),ERROR.TYPE(#REF!)=ERROR.TYPE(S41),FALSE)</f>
        <v>0</v>
      </c>
      <c r="AN41" s="126">
        <f>IF(OR('Member Info'!F37&gt;=$S$1,'Member Info'!N37&gt;=$R$1),1,0)</f>
        <v>0</v>
      </c>
    </row>
    <row r="42" spans="1:40" x14ac:dyDescent="0.25">
      <c r="A42" s="4">
        <v>10</v>
      </c>
      <c r="B42" s="166">
        <f>'Member Info'!D38</f>
        <v>0</v>
      </c>
      <c r="C42" s="166">
        <f>'Member Info'!E38</f>
        <v>0</v>
      </c>
      <c r="D42" s="166" t="str">
        <f>'Member Info'!G38</f>
        <v/>
      </c>
      <c r="E42" s="167">
        <f>'Member Info'!B38</f>
        <v>0</v>
      </c>
      <c r="F42" s="244"/>
      <c r="G42" s="168" t="str">
        <f>IF(E42=0,"",
IF('Member Info'!$AM$19&lt;=$R$1,
SUMPRODUCT('Member Info'!L38+IF('Member Info'!H38&gt;'Member Info'!$AJ$12,'Member Info'!$AK$13,IF('Member Info'!H38&gt;'Member Info'!$AJ$11,'Member Info'!$AK$12,IF('Member Info'!H38&gt;'Member Info'!$AJ$10,'Member Info'!$AK$11,IF('Member Info'!H38&gt;'Member Info'!$AJ$9,'Member Info'!$AK$10,IF('Member Info'!H38&gt;'Member Info'!$AJ$8,'Member Info'!$AK$9,'Member Info'!$AK$8)))))),
SUMPRODUCT('Member Info'!L38+IF('Member Info'!H38&gt;'Member Info'!$AG$17,'Member Info'!$AH$18,IF('Member Info'!H38&gt;'Member Info'!$AG$16,'Member Info'!$AH$17,IF('Member Info'!H38&gt;'Member Info'!$AG$15,'Member Info'!$AH$16,IF('Member Info'!H38&gt;'Member Info'!$AG$14,'Member Info'!$AH$15,IF('Member Info'!H38&gt;'Member Info'!$AG$13,'Member Info'!$AH$14,IF('Member Info'!H38&gt;'Member Info'!$AG$12,'Member Info'!$AH$13,IF('Member Info'!H38&gt;'Member Info'!$AG$11,'Member Info'!$AH$12,IF('Member Info'!H38&gt;'Member Info'!$AG$10,'Member Info'!$AH$11,IF('Member Info'!H38&gt;'Member Info'!$AG$9,'Member Info'!$AH$10,IF('Member Info'!H38&gt;'Member Info'!$AG$8,'Member Info'!$AH$9,'Member Info'!$AH$8)))))))))))))</f>
        <v/>
      </c>
      <c r="H42" s="26"/>
      <c r="I42" s="26"/>
      <c r="J42" s="107" t="str">
        <f>IF(E42=0,"",IF('Member Info'!F38&gt;$S$1,CONCATENATE("Joined with practice on ", TEXT('Member Info'!F38, "DD/MM/YYYY")),IF('Member Info'!N38&lt;&gt;"",IF('Member Info'!N38&lt;$R$1,CONCATENATE("Left Scheme on ", TEXT('Member Info'!N38, "DD/MM/YYYY")),IF(ISERROR(G42),"Error Detected, No rate entered",IF(E42=0,"",IF(F42="","Error Detected, No Pensionable pay",IF(ISERROR(AB42)," Unknown Values entered.",IF(T42+U42&lt;1,"Acceptable",IF(R42+S42=200, "No Contributions Entered", IF(K42="","Error Detected, Choose reason&gt;",IF(X42="1",IF(T42=1,"Please Enter Deemed Pensionable Pay","Add Any Relevant Details Above"),"Please Give Details Above"))))))))),IF(ISERROR(G42),"Error Detected, No rate entered",IF(E42=0,"",IF(F42="","Error Detected, No Pensionable pay",IF(ISERROR(AB42)," Unknown Values entered.",IF(T42+U42&lt;1,"Acceptable",IF(R42+S42=200, "No Contributions Entered", IF(K42="","Error Detected, Choose reason&gt;",IF(X42="1",IF(T42=1,"Please Enter Deemed Pensionable Pay","Add relevant Details Above"),"Please give details Above")))))))))))</f>
        <v/>
      </c>
      <c r="K42" s="263"/>
      <c r="L42" s="93"/>
      <c r="M42" s="93" t="str">
        <f>IF(E42=0,"",IF(ISERROR((F42+H42+I42)),0,IF((F42+H42+I42)&lt;1,0,1)))</f>
        <v/>
      </c>
      <c r="N42" s="96">
        <f>H42</f>
        <v>0</v>
      </c>
      <c r="O42" s="96">
        <f t="shared" si="0"/>
        <v>0</v>
      </c>
      <c r="P42" s="220">
        <f>(ROUND((F42/100*'Member Info'!$W$2), 2))</f>
        <v>0</v>
      </c>
      <c r="Q42" s="220" t="e">
        <f t="shared" si="6"/>
        <v>#VALUE!</v>
      </c>
      <c r="R42" s="220" t="str">
        <f t="shared" si="7"/>
        <v/>
      </c>
      <c r="S42" s="229" t="str">
        <f t="shared" si="8"/>
        <v/>
      </c>
      <c r="T42" s="230" t="str">
        <f t="shared" si="9"/>
        <v/>
      </c>
      <c r="U42" s="230" t="str">
        <f t="shared" si="10"/>
        <v/>
      </c>
      <c r="V42" s="224">
        <f t="shared" si="11"/>
        <v>0</v>
      </c>
      <c r="W42" s="112">
        <f t="shared" si="12"/>
        <v>0</v>
      </c>
      <c r="X42" s="237" t="str">
        <f t="shared" si="1"/>
        <v/>
      </c>
      <c r="Y42" s="242" t="b">
        <f t="shared" si="2"/>
        <v>0</v>
      </c>
      <c r="Z42" s="237">
        <f t="shared" si="13"/>
        <v>0</v>
      </c>
      <c r="AA42" s="237">
        <f>IF('Member Info'!N38="",1,"")</f>
        <v>1</v>
      </c>
      <c r="AB42" s="245" t="e">
        <f t="shared" si="14"/>
        <v>#VALUE!</v>
      </c>
      <c r="AC42" s="132" t="str">
        <f t="shared" si="3"/>
        <v/>
      </c>
      <c r="AD42" s="126">
        <f t="shared" si="15"/>
        <v>1</v>
      </c>
      <c r="AE42" s="126" t="str">
        <f>IF('Member Info'!N38&lt;&gt;"",IF('Member Info'!N38&lt;=$R$1,1,0),"")</f>
        <v/>
      </c>
      <c r="AG42" s="126" t="b">
        <f t="shared" si="16"/>
        <v>0</v>
      </c>
      <c r="AH42" s="126">
        <f t="shared" si="17"/>
        <v>0</v>
      </c>
      <c r="AJ42" s="126">
        <f t="shared" si="18"/>
        <v>0</v>
      </c>
      <c r="AK42" s="126">
        <f>IF('Member Info'!F38&gt;$R$1,1,0)</f>
        <v>0</v>
      </c>
      <c r="AL42" s="126" t="b">
        <f>IF(ISERROR(R42),ERROR.TYPE(#REF!)=ERROR.TYPE(R42),FALSE)</f>
        <v>0</v>
      </c>
      <c r="AM42" s="126" t="b">
        <f>IF(ISERROR(S42),ERROR.TYPE(#REF!)=ERROR.TYPE(S42),FALSE)</f>
        <v>0</v>
      </c>
      <c r="AN42" s="126">
        <f>IF(OR('Member Info'!F38&gt;=$S$1,'Member Info'!N38&gt;=$R$1),1,0)</f>
        <v>0</v>
      </c>
    </row>
    <row r="43" spans="1:40" x14ac:dyDescent="0.25">
      <c r="A43" s="4">
        <v>11</v>
      </c>
      <c r="B43" s="166">
        <f>'Member Info'!D39</f>
        <v>0</v>
      </c>
      <c r="C43" s="166">
        <f>'Member Info'!E39</f>
        <v>0</v>
      </c>
      <c r="D43" s="166" t="str">
        <f>'Member Info'!G39</f>
        <v/>
      </c>
      <c r="E43" s="167">
        <f>'Member Info'!B39</f>
        <v>0</v>
      </c>
      <c r="F43" s="244"/>
      <c r="G43" s="168" t="str">
        <f>IF(E43=0,"",
IF('Member Info'!$AM$19&lt;=$R$1,
SUMPRODUCT('Member Info'!L39+IF('Member Info'!H39&gt;'Member Info'!$AJ$12,'Member Info'!$AK$13,IF('Member Info'!H39&gt;'Member Info'!$AJ$11,'Member Info'!$AK$12,IF('Member Info'!H39&gt;'Member Info'!$AJ$10,'Member Info'!$AK$11,IF('Member Info'!H39&gt;'Member Info'!$AJ$9,'Member Info'!$AK$10,IF('Member Info'!H39&gt;'Member Info'!$AJ$8,'Member Info'!$AK$9,'Member Info'!$AK$8)))))),
SUMPRODUCT('Member Info'!L39+IF('Member Info'!H39&gt;'Member Info'!$AG$17,'Member Info'!$AH$18,IF('Member Info'!H39&gt;'Member Info'!$AG$16,'Member Info'!$AH$17,IF('Member Info'!H39&gt;'Member Info'!$AG$15,'Member Info'!$AH$16,IF('Member Info'!H39&gt;'Member Info'!$AG$14,'Member Info'!$AH$15,IF('Member Info'!H39&gt;'Member Info'!$AG$13,'Member Info'!$AH$14,IF('Member Info'!H39&gt;'Member Info'!$AG$12,'Member Info'!$AH$13,IF('Member Info'!H39&gt;'Member Info'!$AG$11,'Member Info'!$AH$12,IF('Member Info'!H39&gt;'Member Info'!$AG$10,'Member Info'!$AH$11,IF('Member Info'!H39&gt;'Member Info'!$AG$9,'Member Info'!$AH$10,IF('Member Info'!H39&gt;'Member Info'!$AG$8,'Member Info'!$AH$9,'Member Info'!$AH$8)))))))))))))</f>
        <v/>
      </c>
      <c r="H43" s="26"/>
      <c r="I43" s="26"/>
      <c r="J43" s="107" t="str">
        <f>IF(E43=0,"",IF('Member Info'!F39&gt;$S$1,CONCATENATE("Joined with practice on ", TEXT('Member Info'!F39, "DD/MM/YYYY")),IF('Member Info'!N39&lt;&gt;"",IF('Member Info'!N39&lt;$R$1,CONCATENATE("Left Scheme on ", TEXT('Member Info'!N39, "DD/MM/YYYY")),IF(ISERROR(G43),"Error Detected, No rate entered",IF(E43=0,"",IF(F43="","Error Detected, No Pensionable pay",IF(ISERROR(AB43)," Unknown Values entered.",IF(T43+U43&lt;1,"Acceptable",IF(R43+S43=200, "No Contributions Entered", IF(K43="","Error Detected, Choose reason&gt;",IF(X43="1",IF(T43=1,"Please Enter Deemed Pensionable Pay","Add Any Relevant Details Above"),"Please Give Details Above"))))))))),IF(ISERROR(G43),"Error Detected, No rate entered",IF(E43=0,"",IF(F43="","Error Detected, No Pensionable pay",IF(ISERROR(AB43)," Unknown Values entered.",IF(T43+U43&lt;1,"Acceptable",IF(R43+S43=200, "No Contributions Entered", IF(K43="","Error Detected, Choose reason&gt;",IF(X43="1",IF(T43=1,"Please Enter Deemed Pensionable Pay","Add relevant Details Above"),"Please give details Above")))))))))))</f>
        <v/>
      </c>
      <c r="K43" s="263"/>
      <c r="L43" s="93"/>
      <c r="M43" s="93" t="str">
        <f t="shared" si="4"/>
        <v/>
      </c>
      <c r="N43" s="96">
        <f t="shared" si="5"/>
        <v>0</v>
      </c>
      <c r="O43" s="96">
        <f t="shared" si="0"/>
        <v>0</v>
      </c>
      <c r="P43" s="220">
        <f>(ROUND((F43/100*'Member Info'!$W$2), 2))</f>
        <v>0</v>
      </c>
      <c r="Q43" s="220" t="e">
        <f t="shared" si="6"/>
        <v>#VALUE!</v>
      </c>
      <c r="R43" s="220" t="str">
        <f t="shared" si="7"/>
        <v/>
      </c>
      <c r="S43" s="229" t="str">
        <f t="shared" si="8"/>
        <v/>
      </c>
      <c r="T43" s="230" t="str">
        <f t="shared" si="9"/>
        <v/>
      </c>
      <c r="U43" s="230" t="str">
        <f t="shared" si="10"/>
        <v/>
      </c>
      <c r="V43" s="224">
        <f t="shared" si="11"/>
        <v>0</v>
      </c>
      <c r="W43" s="112">
        <f t="shared" si="12"/>
        <v>0</v>
      </c>
      <c r="X43" s="237" t="str">
        <f t="shared" si="1"/>
        <v/>
      </c>
      <c r="Y43" s="242" t="b">
        <f t="shared" si="2"/>
        <v>0</v>
      </c>
      <c r="Z43" s="237">
        <f t="shared" si="13"/>
        <v>0</v>
      </c>
      <c r="AA43" s="237">
        <f>IF('Member Info'!N39="",1,"")</f>
        <v>1</v>
      </c>
      <c r="AB43" s="245" t="e">
        <f t="shared" si="14"/>
        <v>#VALUE!</v>
      </c>
      <c r="AC43" s="132" t="str">
        <f t="shared" si="3"/>
        <v/>
      </c>
      <c r="AD43" s="126">
        <f t="shared" si="15"/>
        <v>1</v>
      </c>
      <c r="AE43" s="126" t="str">
        <f>IF('Member Info'!N39&lt;&gt;"",IF('Member Info'!N39&lt;=$R$1,1,0),"")</f>
        <v/>
      </c>
      <c r="AG43" s="126" t="b">
        <f t="shared" si="16"/>
        <v>0</v>
      </c>
      <c r="AH43" s="126">
        <f t="shared" si="17"/>
        <v>0</v>
      </c>
      <c r="AJ43" s="126">
        <f t="shared" si="18"/>
        <v>0</v>
      </c>
      <c r="AK43" s="126">
        <f>IF('Member Info'!F39&gt;$R$1,1,0)</f>
        <v>0</v>
      </c>
      <c r="AL43" s="126" t="b">
        <f>IF(ISERROR(R43),ERROR.TYPE(#REF!)=ERROR.TYPE(R43),FALSE)</f>
        <v>0</v>
      </c>
      <c r="AM43" s="126" t="b">
        <f>IF(ISERROR(S43),ERROR.TYPE(#REF!)=ERROR.TYPE(S43),FALSE)</f>
        <v>0</v>
      </c>
      <c r="AN43" s="126">
        <f>IF(OR('Member Info'!F39&gt;=$S$1,'Member Info'!N39&gt;=$R$1),1,0)</f>
        <v>0</v>
      </c>
    </row>
    <row r="44" spans="1:40" x14ac:dyDescent="0.25">
      <c r="A44" s="4">
        <v>12</v>
      </c>
      <c r="B44" s="166">
        <f>'Member Info'!D40</f>
        <v>0</v>
      </c>
      <c r="C44" s="166">
        <f>'Member Info'!E40</f>
        <v>0</v>
      </c>
      <c r="D44" s="166" t="str">
        <f>'Member Info'!G40</f>
        <v/>
      </c>
      <c r="E44" s="167">
        <f>'Member Info'!B40</f>
        <v>0</v>
      </c>
      <c r="F44" s="244"/>
      <c r="G44" s="168" t="str">
        <f>IF(E44=0,"",
IF('Member Info'!$AM$19&lt;=$R$1,
SUMPRODUCT('Member Info'!L40+IF('Member Info'!H40&gt;'Member Info'!$AJ$12,'Member Info'!$AK$13,IF('Member Info'!H40&gt;'Member Info'!$AJ$11,'Member Info'!$AK$12,IF('Member Info'!H40&gt;'Member Info'!$AJ$10,'Member Info'!$AK$11,IF('Member Info'!H40&gt;'Member Info'!$AJ$9,'Member Info'!$AK$10,IF('Member Info'!H40&gt;'Member Info'!$AJ$8,'Member Info'!$AK$9,'Member Info'!$AK$8)))))),
SUMPRODUCT('Member Info'!L40+IF('Member Info'!H40&gt;'Member Info'!$AG$17,'Member Info'!$AH$18,IF('Member Info'!H40&gt;'Member Info'!$AG$16,'Member Info'!$AH$17,IF('Member Info'!H40&gt;'Member Info'!$AG$15,'Member Info'!$AH$16,IF('Member Info'!H40&gt;'Member Info'!$AG$14,'Member Info'!$AH$15,IF('Member Info'!H40&gt;'Member Info'!$AG$13,'Member Info'!$AH$14,IF('Member Info'!H40&gt;'Member Info'!$AG$12,'Member Info'!$AH$13,IF('Member Info'!H40&gt;'Member Info'!$AG$11,'Member Info'!$AH$12,IF('Member Info'!H40&gt;'Member Info'!$AG$10,'Member Info'!$AH$11,IF('Member Info'!H40&gt;'Member Info'!$AG$9,'Member Info'!$AH$10,IF('Member Info'!H40&gt;'Member Info'!$AG$8,'Member Info'!$AH$9,'Member Info'!$AH$8)))))))))))))</f>
        <v/>
      </c>
      <c r="H44" s="26"/>
      <c r="I44" s="26"/>
      <c r="J44" s="107" t="str">
        <f>IF(E44=0,"",IF('Member Info'!F40&gt;$S$1,CONCATENATE("Joined with practice on ", TEXT('Member Info'!F40, "DD/MM/YYYY")),IF('Member Info'!N40&lt;&gt;"",IF('Member Info'!N40&lt;$R$1,CONCATENATE("Left Scheme on ", TEXT('Member Info'!N40, "DD/MM/YYYY")),IF(ISERROR(G44),"Error Detected, No rate entered",IF(E44=0,"",IF(F44="","Error Detected, No Pensionable pay",IF(ISERROR(AB44)," Unknown Values entered.",IF(T44+U44&lt;1,"Acceptable",IF(R44+S44=200, "No Contributions Entered", IF(K44="","Error Detected, Choose reason&gt;",IF(X44="1",IF(T44=1,"Please Enter Deemed Pensionable Pay","Add Any Relevant Details Above"),"Please Give Details Above"))))))))),IF(ISERROR(G44),"Error Detected, No rate entered",IF(E44=0,"",IF(F44="","Error Detected, No Pensionable pay",IF(ISERROR(AB44)," Unknown Values entered.",IF(T44+U44&lt;1,"Acceptable",IF(R44+S44=200, "No Contributions Entered", IF(K44="","Error Detected, Choose reason&gt;",IF(X44="1",IF(T44=1,"Please Enter Deemed Pensionable Pay","Add relevant Details Above"),"Please give details Above")))))))))))</f>
        <v/>
      </c>
      <c r="K44" s="263"/>
      <c r="L44" s="93"/>
      <c r="M44" s="93" t="str">
        <f t="shared" si="4"/>
        <v/>
      </c>
      <c r="N44" s="96">
        <f t="shared" si="5"/>
        <v>0</v>
      </c>
      <c r="O44" s="96">
        <f t="shared" si="0"/>
        <v>0</v>
      </c>
      <c r="P44" s="220">
        <f>(ROUND((F44/100*'Member Info'!$W$2), 2))</f>
        <v>0</v>
      </c>
      <c r="Q44" s="220" t="e">
        <f t="shared" si="6"/>
        <v>#VALUE!</v>
      </c>
      <c r="R44" s="220" t="str">
        <f t="shared" si="7"/>
        <v/>
      </c>
      <c r="S44" s="229" t="str">
        <f t="shared" si="8"/>
        <v/>
      </c>
      <c r="T44" s="230" t="str">
        <f t="shared" si="9"/>
        <v/>
      </c>
      <c r="U44" s="230" t="str">
        <f t="shared" si="10"/>
        <v/>
      </c>
      <c r="V44" s="224">
        <f t="shared" si="11"/>
        <v>0</v>
      </c>
      <c r="W44" s="112">
        <f t="shared" si="12"/>
        <v>0</v>
      </c>
      <c r="X44" s="237" t="str">
        <f t="shared" si="1"/>
        <v/>
      </c>
      <c r="Y44" s="242" t="b">
        <f t="shared" si="2"/>
        <v>0</v>
      </c>
      <c r="Z44" s="237">
        <f t="shared" si="13"/>
        <v>0</v>
      </c>
      <c r="AA44" s="237">
        <f>IF('Member Info'!N40="",1,"")</f>
        <v>1</v>
      </c>
      <c r="AB44" s="245" t="e">
        <f t="shared" si="14"/>
        <v>#VALUE!</v>
      </c>
      <c r="AC44" s="132" t="str">
        <f t="shared" si="3"/>
        <v/>
      </c>
      <c r="AD44" s="126">
        <f t="shared" si="15"/>
        <v>1</v>
      </c>
      <c r="AE44" s="126" t="str">
        <f>IF('Member Info'!N40&lt;&gt;"",IF('Member Info'!N40&lt;=$R$1,1,0),"")</f>
        <v/>
      </c>
      <c r="AG44" s="126" t="b">
        <f t="shared" si="16"/>
        <v>0</v>
      </c>
      <c r="AH44" s="126">
        <f t="shared" si="17"/>
        <v>0</v>
      </c>
      <c r="AJ44" s="126">
        <f t="shared" si="18"/>
        <v>0</v>
      </c>
      <c r="AK44" s="126">
        <f>IF('Member Info'!F40&gt;$R$1,1,0)</f>
        <v>0</v>
      </c>
      <c r="AL44" s="126" t="b">
        <f>IF(ISERROR(R44),ERROR.TYPE(#REF!)=ERROR.TYPE(R44),FALSE)</f>
        <v>0</v>
      </c>
      <c r="AM44" s="126" t="b">
        <f>IF(ISERROR(S44),ERROR.TYPE(#REF!)=ERROR.TYPE(S44),FALSE)</f>
        <v>0</v>
      </c>
      <c r="AN44" s="126">
        <f>IF(OR('Member Info'!F40&gt;=$S$1,'Member Info'!N40&gt;=$R$1),1,0)</f>
        <v>0</v>
      </c>
    </row>
    <row r="45" spans="1:40" x14ac:dyDescent="0.25">
      <c r="A45" s="4">
        <v>13</v>
      </c>
      <c r="B45" s="166">
        <f>'Member Info'!D41</f>
        <v>0</v>
      </c>
      <c r="C45" s="166">
        <f>'Member Info'!E41</f>
        <v>0</v>
      </c>
      <c r="D45" s="166" t="str">
        <f>'Member Info'!G41</f>
        <v/>
      </c>
      <c r="E45" s="167">
        <f>'Member Info'!B41</f>
        <v>0</v>
      </c>
      <c r="F45" s="244"/>
      <c r="G45" s="168" t="str">
        <f>IF(E45=0,"",
IF('Member Info'!$AM$19&lt;=$R$1,
SUMPRODUCT('Member Info'!L41+IF('Member Info'!H41&gt;'Member Info'!$AJ$12,'Member Info'!$AK$13,IF('Member Info'!H41&gt;'Member Info'!$AJ$11,'Member Info'!$AK$12,IF('Member Info'!H41&gt;'Member Info'!$AJ$10,'Member Info'!$AK$11,IF('Member Info'!H41&gt;'Member Info'!$AJ$9,'Member Info'!$AK$10,IF('Member Info'!H41&gt;'Member Info'!$AJ$8,'Member Info'!$AK$9,'Member Info'!$AK$8)))))),
SUMPRODUCT('Member Info'!L41+IF('Member Info'!H41&gt;'Member Info'!$AG$17,'Member Info'!$AH$18,IF('Member Info'!H41&gt;'Member Info'!$AG$16,'Member Info'!$AH$17,IF('Member Info'!H41&gt;'Member Info'!$AG$15,'Member Info'!$AH$16,IF('Member Info'!H41&gt;'Member Info'!$AG$14,'Member Info'!$AH$15,IF('Member Info'!H41&gt;'Member Info'!$AG$13,'Member Info'!$AH$14,IF('Member Info'!H41&gt;'Member Info'!$AG$12,'Member Info'!$AH$13,IF('Member Info'!H41&gt;'Member Info'!$AG$11,'Member Info'!$AH$12,IF('Member Info'!H41&gt;'Member Info'!$AG$10,'Member Info'!$AH$11,IF('Member Info'!H41&gt;'Member Info'!$AG$9,'Member Info'!$AH$10,IF('Member Info'!H41&gt;'Member Info'!$AG$8,'Member Info'!$AH$9,'Member Info'!$AH$8)))))))))))))</f>
        <v/>
      </c>
      <c r="H45" s="26"/>
      <c r="I45" s="26"/>
      <c r="J45" s="107" t="str">
        <f>IF(E45=0,"",IF('Member Info'!F41&gt;$S$1,CONCATENATE("Joined with practice on ", TEXT('Member Info'!F41, "DD/MM/YYYY")),IF('Member Info'!N41&lt;&gt;"",IF('Member Info'!N41&lt;$R$1,CONCATENATE("Left Scheme on ", TEXT('Member Info'!N41, "DD/MM/YYYY")),IF(ISERROR(G45),"Error Detected, No rate entered",IF(E45=0,"",IF(F45="","Error Detected, No Pensionable pay",IF(ISERROR(AB45)," Unknown Values entered.",IF(T45+U45&lt;1,"Acceptable",IF(R45+S45=200, "No Contributions Entered", IF(K45="","Error Detected, Choose reason&gt;",IF(X45="1",IF(T45=1,"Please Enter Deemed Pensionable Pay","Add Any Relevant Details Above"),"Please Give Details Above"))))))))),IF(ISERROR(G45),"Error Detected, No rate entered",IF(E45=0,"",IF(F45="","Error Detected, No Pensionable pay",IF(ISERROR(AB45)," Unknown Values entered.",IF(T45+U45&lt;1,"Acceptable",IF(R45+S45=200, "No Contributions Entered", IF(K45="","Error Detected, Choose reason&gt;",IF(X45="1",IF(T45=1,"Please Enter Deemed Pensionable Pay","Add relevant Details Above"),"Please give details Above")))))))))))</f>
        <v/>
      </c>
      <c r="K45" s="263"/>
      <c r="L45" s="93"/>
      <c r="M45" s="93" t="str">
        <f t="shared" si="4"/>
        <v/>
      </c>
      <c r="N45" s="96">
        <f t="shared" si="5"/>
        <v>0</v>
      </c>
      <c r="O45" s="96">
        <f t="shared" si="0"/>
        <v>0</v>
      </c>
      <c r="P45" s="220">
        <f>(ROUND((F45/100*'Member Info'!$W$2), 2))</f>
        <v>0</v>
      </c>
      <c r="Q45" s="220" t="e">
        <f t="shared" si="6"/>
        <v>#VALUE!</v>
      </c>
      <c r="R45" s="220" t="str">
        <f t="shared" si="7"/>
        <v/>
      </c>
      <c r="S45" s="229" t="str">
        <f t="shared" si="8"/>
        <v/>
      </c>
      <c r="T45" s="230" t="str">
        <f t="shared" si="9"/>
        <v/>
      </c>
      <c r="U45" s="230" t="str">
        <f t="shared" si="10"/>
        <v/>
      </c>
      <c r="V45" s="224">
        <f t="shared" si="11"/>
        <v>0</v>
      </c>
      <c r="W45" s="112">
        <f t="shared" si="12"/>
        <v>0</v>
      </c>
      <c r="X45" s="237" t="str">
        <f t="shared" si="1"/>
        <v/>
      </c>
      <c r="Y45" s="242" t="b">
        <f t="shared" si="2"/>
        <v>0</v>
      </c>
      <c r="Z45" s="237">
        <f t="shared" si="13"/>
        <v>0</v>
      </c>
      <c r="AA45" s="237">
        <f>IF('Member Info'!N41="",1,"")</f>
        <v>1</v>
      </c>
      <c r="AB45" s="245" t="e">
        <f t="shared" si="14"/>
        <v>#VALUE!</v>
      </c>
      <c r="AC45" s="132" t="str">
        <f t="shared" si="3"/>
        <v/>
      </c>
      <c r="AD45" s="126">
        <f t="shared" si="15"/>
        <v>1</v>
      </c>
      <c r="AE45" s="126" t="str">
        <f>IF('Member Info'!N41&lt;&gt;"",IF('Member Info'!N41&lt;=$R$1,1,0),"")</f>
        <v/>
      </c>
      <c r="AG45" s="126" t="b">
        <f t="shared" si="16"/>
        <v>0</v>
      </c>
      <c r="AH45" s="126">
        <f t="shared" si="17"/>
        <v>0</v>
      </c>
      <c r="AJ45" s="126">
        <f t="shared" si="18"/>
        <v>0</v>
      </c>
      <c r="AK45" s="126">
        <f>IF('Member Info'!F41&gt;$R$1,1,0)</f>
        <v>0</v>
      </c>
      <c r="AL45" s="126" t="b">
        <f>IF(ISERROR(R45),ERROR.TYPE(#REF!)=ERROR.TYPE(R45),FALSE)</f>
        <v>0</v>
      </c>
      <c r="AM45" s="126" t="b">
        <f>IF(ISERROR(S45),ERROR.TYPE(#REF!)=ERROR.TYPE(S45),FALSE)</f>
        <v>0</v>
      </c>
      <c r="AN45" s="126">
        <f>IF(OR('Member Info'!F41&gt;=$S$1,'Member Info'!N41&gt;=$R$1),1,0)</f>
        <v>0</v>
      </c>
    </row>
    <row r="46" spans="1:40" x14ac:dyDescent="0.25">
      <c r="A46" s="4">
        <v>14</v>
      </c>
      <c r="B46" s="166">
        <f>'Member Info'!D42</f>
        <v>0</v>
      </c>
      <c r="C46" s="166">
        <f>'Member Info'!E42</f>
        <v>0</v>
      </c>
      <c r="D46" s="166" t="str">
        <f>'Member Info'!G42</f>
        <v/>
      </c>
      <c r="E46" s="167">
        <f>'Member Info'!B42</f>
        <v>0</v>
      </c>
      <c r="F46" s="244"/>
      <c r="G46" s="168" t="str">
        <f>IF(E46=0,"",
IF('Member Info'!$AM$19&lt;=$R$1,
SUMPRODUCT('Member Info'!L42+IF('Member Info'!H42&gt;'Member Info'!$AJ$12,'Member Info'!$AK$13,IF('Member Info'!H42&gt;'Member Info'!$AJ$11,'Member Info'!$AK$12,IF('Member Info'!H42&gt;'Member Info'!$AJ$10,'Member Info'!$AK$11,IF('Member Info'!H42&gt;'Member Info'!$AJ$9,'Member Info'!$AK$10,IF('Member Info'!H42&gt;'Member Info'!$AJ$8,'Member Info'!$AK$9,'Member Info'!$AK$8)))))),
SUMPRODUCT('Member Info'!L42+IF('Member Info'!H42&gt;'Member Info'!$AG$17,'Member Info'!$AH$18,IF('Member Info'!H42&gt;'Member Info'!$AG$16,'Member Info'!$AH$17,IF('Member Info'!H42&gt;'Member Info'!$AG$15,'Member Info'!$AH$16,IF('Member Info'!H42&gt;'Member Info'!$AG$14,'Member Info'!$AH$15,IF('Member Info'!H42&gt;'Member Info'!$AG$13,'Member Info'!$AH$14,IF('Member Info'!H42&gt;'Member Info'!$AG$12,'Member Info'!$AH$13,IF('Member Info'!H42&gt;'Member Info'!$AG$11,'Member Info'!$AH$12,IF('Member Info'!H42&gt;'Member Info'!$AG$10,'Member Info'!$AH$11,IF('Member Info'!H42&gt;'Member Info'!$AG$9,'Member Info'!$AH$10,IF('Member Info'!H42&gt;'Member Info'!$AG$8,'Member Info'!$AH$9,'Member Info'!$AH$8)))))))))))))</f>
        <v/>
      </c>
      <c r="H46" s="26"/>
      <c r="I46" s="26"/>
      <c r="J46" s="107" t="str">
        <f>IF(E46=0,"",IF('Member Info'!F42&gt;$S$1,CONCATENATE("Joined with practice on ", TEXT('Member Info'!F42, "DD/MM/YYYY")),IF('Member Info'!N42&lt;&gt;"",IF('Member Info'!N42&lt;$R$1,CONCATENATE("Left Scheme on ", TEXT('Member Info'!N42, "DD/MM/YYYY")),IF(ISERROR(G46),"Error Detected, No rate entered",IF(E46=0,"",IF(F46="","Error Detected, No Pensionable pay",IF(ISERROR(AB46)," Unknown Values entered.",IF(T46+U46&lt;1,"Acceptable",IF(R46+S46=200, "No Contributions Entered", IF(K46="","Error Detected, Choose reason&gt;",IF(X46="1",IF(T46=1,"Please Enter Deemed Pensionable Pay","Add Any Relevant Details Above"),"Please Give Details Above"))))))))),IF(ISERROR(G46),"Error Detected, No rate entered",IF(E46=0,"",IF(F46="","Error Detected, No Pensionable pay",IF(ISERROR(AB46)," Unknown Values entered.",IF(T46+U46&lt;1,"Acceptable",IF(R46+S46=200, "No Contributions Entered", IF(K46="","Error Detected, Choose reason&gt;",IF(X46="1",IF(T46=1,"Please Enter Deemed Pensionable Pay","Add relevant Details Above"),"Please give details Above")))))))))))</f>
        <v/>
      </c>
      <c r="K46" s="263"/>
      <c r="L46" s="93"/>
      <c r="M46" s="93" t="str">
        <f>IF(E46=0,"",IF(ISERROR((F46+H46+I46)),0,IF((F46+H46+I46)&lt;1,0,1)))</f>
        <v/>
      </c>
      <c r="N46" s="96">
        <f t="shared" si="5"/>
        <v>0</v>
      </c>
      <c r="O46" s="96">
        <f t="shared" si="0"/>
        <v>0</v>
      </c>
      <c r="P46" s="220">
        <f>(ROUND((F46/100*'Member Info'!$W$2), 2))</f>
        <v>0</v>
      </c>
      <c r="Q46" s="220" t="e">
        <f>ROUND((F46/100*G46),2)</f>
        <v>#VALUE!</v>
      </c>
      <c r="R46" s="220" t="str">
        <f t="shared" si="7"/>
        <v/>
      </c>
      <c r="S46" s="229" t="str">
        <f t="shared" si="8"/>
        <v/>
      </c>
      <c r="T46" s="230" t="str">
        <f t="shared" si="9"/>
        <v/>
      </c>
      <c r="U46" s="230" t="str">
        <f t="shared" si="10"/>
        <v/>
      </c>
      <c r="V46" s="224">
        <f>IF(E46=0,0,IF(F46="",1,0))</f>
        <v>0</v>
      </c>
      <c r="W46" s="112">
        <f t="shared" si="12"/>
        <v>0</v>
      </c>
      <c r="X46" s="237" t="str">
        <f t="shared" si="1"/>
        <v/>
      </c>
      <c r="Y46" s="242" t="b">
        <f t="shared" si="2"/>
        <v>0</v>
      </c>
      <c r="Z46" s="237">
        <f t="shared" si="13"/>
        <v>0</v>
      </c>
      <c r="AA46" s="237">
        <f>IF('Member Info'!N42="",1,"")</f>
        <v>1</v>
      </c>
      <c r="AB46" s="245" t="e">
        <f t="shared" si="14"/>
        <v>#VALUE!</v>
      </c>
      <c r="AC46" s="132" t="str">
        <f t="shared" si="3"/>
        <v/>
      </c>
      <c r="AD46" s="126">
        <f t="shared" si="15"/>
        <v>1</v>
      </c>
      <c r="AE46" s="126" t="str">
        <f>IF('Member Info'!N42&lt;&gt;"",IF('Member Info'!N42&lt;=$R$1,1,0),"")</f>
        <v/>
      </c>
      <c r="AG46" s="126" t="b">
        <f t="shared" si="16"/>
        <v>0</v>
      </c>
      <c r="AH46" s="126">
        <f t="shared" si="17"/>
        <v>0</v>
      </c>
      <c r="AJ46" s="126">
        <f t="shared" si="18"/>
        <v>0</v>
      </c>
      <c r="AK46" s="126">
        <f>IF('Member Info'!F42&gt;$R$1,1,0)</f>
        <v>0</v>
      </c>
      <c r="AL46" s="126" t="b">
        <f>IF(ISERROR(R46),ERROR.TYPE(#REF!)=ERROR.TYPE(R46),FALSE)</f>
        <v>0</v>
      </c>
      <c r="AM46" s="126" t="b">
        <f>IF(ISERROR(S46),ERROR.TYPE(#REF!)=ERROR.TYPE(S46),FALSE)</f>
        <v>0</v>
      </c>
      <c r="AN46" s="126">
        <f>IF(OR('Member Info'!F42&gt;=$S$1,'Member Info'!N42&gt;=$R$1),1,0)</f>
        <v>0</v>
      </c>
    </row>
    <row r="47" spans="1:40" x14ac:dyDescent="0.25">
      <c r="A47" s="4">
        <v>15</v>
      </c>
      <c r="B47" s="166">
        <f>'Member Info'!D43</f>
        <v>0</v>
      </c>
      <c r="C47" s="166">
        <f>'Member Info'!E43</f>
        <v>0</v>
      </c>
      <c r="D47" s="166" t="str">
        <f>'Member Info'!G43</f>
        <v/>
      </c>
      <c r="E47" s="167">
        <f>'Member Info'!B43</f>
        <v>0</v>
      </c>
      <c r="F47" s="244"/>
      <c r="G47" s="168" t="str">
        <f>IF(E47=0,"",
IF('Member Info'!$AM$19&lt;=$R$1,
SUMPRODUCT('Member Info'!L43+IF('Member Info'!H43&gt;'Member Info'!$AJ$12,'Member Info'!$AK$13,IF('Member Info'!H43&gt;'Member Info'!$AJ$11,'Member Info'!$AK$12,IF('Member Info'!H43&gt;'Member Info'!$AJ$10,'Member Info'!$AK$11,IF('Member Info'!H43&gt;'Member Info'!$AJ$9,'Member Info'!$AK$10,IF('Member Info'!H43&gt;'Member Info'!$AJ$8,'Member Info'!$AK$9,'Member Info'!$AK$8)))))),
SUMPRODUCT('Member Info'!L43+IF('Member Info'!H43&gt;'Member Info'!$AG$17,'Member Info'!$AH$18,IF('Member Info'!H43&gt;'Member Info'!$AG$16,'Member Info'!$AH$17,IF('Member Info'!H43&gt;'Member Info'!$AG$15,'Member Info'!$AH$16,IF('Member Info'!H43&gt;'Member Info'!$AG$14,'Member Info'!$AH$15,IF('Member Info'!H43&gt;'Member Info'!$AG$13,'Member Info'!$AH$14,IF('Member Info'!H43&gt;'Member Info'!$AG$12,'Member Info'!$AH$13,IF('Member Info'!H43&gt;'Member Info'!$AG$11,'Member Info'!$AH$12,IF('Member Info'!H43&gt;'Member Info'!$AG$10,'Member Info'!$AH$11,IF('Member Info'!H43&gt;'Member Info'!$AG$9,'Member Info'!$AH$10,IF('Member Info'!H43&gt;'Member Info'!$AG$8,'Member Info'!$AH$9,'Member Info'!$AH$8)))))))))))))</f>
        <v/>
      </c>
      <c r="H47" s="26"/>
      <c r="I47" s="26"/>
      <c r="J47" s="107" t="str">
        <f>IF(E47=0,"",IF('Member Info'!F43&gt;$S$1,CONCATENATE("Joined with practice on ", TEXT('Member Info'!F43, "DD/MM/YYYY")),IF('Member Info'!N43&lt;&gt;"",IF('Member Info'!N43&lt;$R$1,CONCATENATE("Left Scheme on ", TEXT('Member Info'!N43, "DD/MM/YYYY")),IF(ISERROR(G47),"Error Detected, No rate entered",IF(E47=0,"",IF(F47="","Error Detected, No Pensionable pay",IF(ISERROR(AB47)," Unknown Values entered.",IF(T47+U47&lt;1,"Acceptable",IF(R47+S47=200, "No Contributions Entered", IF(K47="","Error Detected, Choose reason&gt;",IF(X47="1",IF(T47=1,"Please Enter Deemed Pensionable Pay","Add Any Relevant Details Above"),"Please Give Details Above"))))))))),IF(ISERROR(G47),"Error Detected, No rate entered",IF(E47=0,"",IF(F47="","Error Detected, No Pensionable pay",IF(ISERROR(AB47)," Unknown Values entered.",IF(T47+U47&lt;1,"Acceptable",IF(R47+S47=200, "No Contributions Entered", IF(K47="","Error Detected, Choose reason&gt;",IF(X47="1",IF(T47=1,"Please Enter Deemed Pensionable Pay","Add relevant Details Above"),"Please give details Above")))))))))))</f>
        <v/>
      </c>
      <c r="K47" s="263"/>
      <c r="L47" s="93"/>
      <c r="M47" s="93" t="str">
        <f t="shared" si="4"/>
        <v/>
      </c>
      <c r="N47" s="96">
        <f t="shared" si="5"/>
        <v>0</v>
      </c>
      <c r="O47" s="96">
        <f t="shared" si="0"/>
        <v>0</v>
      </c>
      <c r="P47" s="220">
        <f>(ROUND((F47/100*'Member Info'!$W$2), 2))</f>
        <v>0</v>
      </c>
      <c r="Q47" s="220" t="e">
        <f t="shared" si="6"/>
        <v>#VALUE!</v>
      </c>
      <c r="R47" s="220" t="str">
        <f t="shared" si="7"/>
        <v/>
      </c>
      <c r="S47" s="229" t="str">
        <f t="shared" si="8"/>
        <v/>
      </c>
      <c r="T47" s="230" t="str">
        <f t="shared" si="9"/>
        <v/>
      </c>
      <c r="U47" s="230" t="str">
        <f t="shared" si="10"/>
        <v/>
      </c>
      <c r="V47" s="224">
        <f t="shared" si="11"/>
        <v>0</v>
      </c>
      <c r="W47" s="112">
        <f t="shared" si="12"/>
        <v>0</v>
      </c>
      <c r="X47" s="237" t="str">
        <f t="shared" si="1"/>
        <v/>
      </c>
      <c r="Y47" s="242" t="b">
        <f t="shared" si="2"/>
        <v>0</v>
      </c>
      <c r="Z47" s="237">
        <f t="shared" si="13"/>
        <v>0</v>
      </c>
      <c r="AA47" s="237">
        <f>IF('Member Info'!N43="",1,"")</f>
        <v>1</v>
      </c>
      <c r="AB47" s="245" t="e">
        <f t="shared" si="14"/>
        <v>#VALUE!</v>
      </c>
      <c r="AC47" s="132" t="str">
        <f t="shared" si="3"/>
        <v/>
      </c>
      <c r="AD47" s="126">
        <f t="shared" si="15"/>
        <v>1</v>
      </c>
      <c r="AE47" s="126" t="str">
        <f>IF('Member Info'!N43&lt;&gt;"",IF('Member Info'!N43&lt;=$R$1,1,0),"")</f>
        <v/>
      </c>
      <c r="AG47" s="126" t="b">
        <f t="shared" si="16"/>
        <v>0</v>
      </c>
      <c r="AH47" s="126">
        <f t="shared" si="17"/>
        <v>0</v>
      </c>
      <c r="AJ47" s="126">
        <f t="shared" si="18"/>
        <v>0</v>
      </c>
      <c r="AK47" s="126">
        <f>IF('Member Info'!F43&gt;$R$1,1,0)</f>
        <v>0</v>
      </c>
      <c r="AL47" s="126" t="b">
        <f>IF(ISERROR(R47),ERROR.TYPE(#REF!)=ERROR.TYPE(R47),FALSE)</f>
        <v>0</v>
      </c>
      <c r="AM47" s="126" t="b">
        <f>IF(ISERROR(S47),ERROR.TYPE(#REF!)=ERROR.TYPE(S47),FALSE)</f>
        <v>0</v>
      </c>
      <c r="AN47" s="126">
        <f>IF(OR('Member Info'!F43&gt;=$S$1,'Member Info'!N43&gt;=$R$1),1,0)</f>
        <v>0</v>
      </c>
    </row>
    <row r="48" spans="1:40" x14ac:dyDescent="0.25">
      <c r="A48" s="4">
        <v>16</v>
      </c>
      <c r="B48" s="166">
        <f>'Member Info'!D44</f>
        <v>0</v>
      </c>
      <c r="C48" s="166">
        <f>'Member Info'!E44</f>
        <v>0</v>
      </c>
      <c r="D48" s="166" t="str">
        <f>'Member Info'!G44</f>
        <v/>
      </c>
      <c r="E48" s="167">
        <f>'Member Info'!B44</f>
        <v>0</v>
      </c>
      <c r="F48" s="244"/>
      <c r="G48" s="168" t="str">
        <f>IF(E48=0,"",
IF('Member Info'!$AM$19&lt;=$R$1,
SUMPRODUCT('Member Info'!L44+IF('Member Info'!H44&gt;'Member Info'!$AJ$12,'Member Info'!$AK$13,IF('Member Info'!H44&gt;'Member Info'!$AJ$11,'Member Info'!$AK$12,IF('Member Info'!H44&gt;'Member Info'!$AJ$10,'Member Info'!$AK$11,IF('Member Info'!H44&gt;'Member Info'!$AJ$9,'Member Info'!$AK$10,IF('Member Info'!H44&gt;'Member Info'!$AJ$8,'Member Info'!$AK$9,'Member Info'!$AK$8)))))),
SUMPRODUCT('Member Info'!L44+IF('Member Info'!H44&gt;'Member Info'!$AG$17,'Member Info'!$AH$18,IF('Member Info'!H44&gt;'Member Info'!$AG$16,'Member Info'!$AH$17,IF('Member Info'!H44&gt;'Member Info'!$AG$15,'Member Info'!$AH$16,IF('Member Info'!H44&gt;'Member Info'!$AG$14,'Member Info'!$AH$15,IF('Member Info'!H44&gt;'Member Info'!$AG$13,'Member Info'!$AH$14,IF('Member Info'!H44&gt;'Member Info'!$AG$12,'Member Info'!$AH$13,IF('Member Info'!H44&gt;'Member Info'!$AG$11,'Member Info'!$AH$12,IF('Member Info'!H44&gt;'Member Info'!$AG$10,'Member Info'!$AH$11,IF('Member Info'!H44&gt;'Member Info'!$AG$9,'Member Info'!$AH$10,IF('Member Info'!H44&gt;'Member Info'!$AG$8,'Member Info'!$AH$9,'Member Info'!$AH$8)))))))))))))</f>
        <v/>
      </c>
      <c r="H48" s="26"/>
      <c r="I48" s="26"/>
      <c r="J48" s="107" t="str">
        <f>IF(E48=0,"",IF('Member Info'!F44&gt;$S$1,CONCATENATE("Joined with practice on ", TEXT('Member Info'!F44, "DD/MM/YYYY")),IF('Member Info'!N44&lt;&gt;"",IF('Member Info'!N44&lt;$R$1,CONCATENATE("Left Scheme on ", TEXT('Member Info'!N44, "DD/MM/YYYY")),IF(ISERROR(G48),"Error Detected, No rate entered",IF(E48=0,"",IF(F48="","Error Detected, No Pensionable pay",IF(ISERROR(AB48)," Unknown Values entered.",IF(T48+U48&lt;1,"Acceptable",IF(R48+S48=200, "No Contributions Entered", IF(K48="","Error Detected, Choose reason&gt;",IF(X48="1",IF(T48=1,"Please Enter Deemed Pensionable Pay","Add Any Relevant Details Above"),"Please Give Details Above"))))))))),IF(ISERROR(G48),"Error Detected, No rate entered",IF(E48=0,"",IF(F48="","Error Detected, No Pensionable pay",IF(ISERROR(AB48)," Unknown Values entered.",IF(T48+U48&lt;1,"Acceptable",IF(R48+S48=200, "No Contributions Entered", IF(K48="","Error Detected, Choose reason&gt;",IF(X48="1",IF(T48=1,"Please Enter Deemed Pensionable Pay","Add relevant Details Above"),"Please give details Above")))))))))))</f>
        <v/>
      </c>
      <c r="K48" s="263"/>
      <c r="L48" s="93"/>
      <c r="M48" s="93" t="str">
        <f t="shared" si="4"/>
        <v/>
      </c>
      <c r="N48" s="96">
        <f t="shared" si="5"/>
        <v>0</v>
      </c>
      <c r="O48" s="96">
        <f t="shared" si="0"/>
        <v>0</v>
      </c>
      <c r="P48" s="220">
        <f>(ROUND((F48/100*'Member Info'!$W$2), 2))</f>
        <v>0</v>
      </c>
      <c r="Q48" s="220" t="e">
        <f t="shared" si="6"/>
        <v>#VALUE!</v>
      </c>
      <c r="R48" s="220" t="str">
        <f t="shared" si="7"/>
        <v/>
      </c>
      <c r="S48" s="229" t="str">
        <f t="shared" si="8"/>
        <v/>
      </c>
      <c r="T48" s="230" t="str">
        <f t="shared" si="9"/>
        <v/>
      </c>
      <c r="U48" s="230" t="str">
        <f t="shared" si="10"/>
        <v/>
      </c>
      <c r="V48" s="224">
        <f t="shared" si="11"/>
        <v>0</v>
      </c>
      <c r="W48" s="112">
        <f t="shared" si="12"/>
        <v>0</v>
      </c>
      <c r="X48" s="237" t="str">
        <f t="shared" si="1"/>
        <v/>
      </c>
      <c r="Y48" s="242" t="b">
        <f t="shared" si="2"/>
        <v>0</v>
      </c>
      <c r="Z48" s="237">
        <f t="shared" si="13"/>
        <v>0</v>
      </c>
      <c r="AA48" s="237">
        <f>IF('Member Info'!N44="",1,"")</f>
        <v>1</v>
      </c>
      <c r="AB48" s="245" t="e">
        <f t="shared" si="14"/>
        <v>#VALUE!</v>
      </c>
      <c r="AC48" s="132" t="str">
        <f t="shared" si="3"/>
        <v/>
      </c>
      <c r="AD48" s="126">
        <f t="shared" si="15"/>
        <v>1</v>
      </c>
      <c r="AE48" s="126" t="str">
        <f>IF('Member Info'!N44&lt;&gt;"",IF('Member Info'!N44&lt;=$R$1,1,0),"")</f>
        <v/>
      </c>
      <c r="AG48" s="126" t="b">
        <f t="shared" si="16"/>
        <v>0</v>
      </c>
      <c r="AH48" s="126">
        <f t="shared" si="17"/>
        <v>0</v>
      </c>
      <c r="AJ48" s="126">
        <f t="shared" si="18"/>
        <v>0</v>
      </c>
      <c r="AK48" s="126">
        <f>IF('Member Info'!F44&gt;$R$1,1,0)</f>
        <v>0</v>
      </c>
      <c r="AL48" s="126" t="b">
        <f>IF(ISERROR(R48),ERROR.TYPE(#REF!)=ERROR.TYPE(R48),FALSE)</f>
        <v>0</v>
      </c>
      <c r="AM48" s="126" t="b">
        <f>IF(ISERROR(S48),ERROR.TYPE(#REF!)=ERROR.TYPE(S48),FALSE)</f>
        <v>0</v>
      </c>
      <c r="AN48" s="126">
        <f>IF(OR('Member Info'!F44&gt;=$S$1,'Member Info'!N44&gt;=$R$1),1,0)</f>
        <v>0</v>
      </c>
    </row>
    <row r="49" spans="1:40" x14ac:dyDescent="0.25">
      <c r="A49" s="4">
        <v>17</v>
      </c>
      <c r="B49" s="166">
        <f>'Member Info'!D45</f>
        <v>0</v>
      </c>
      <c r="C49" s="166">
        <f>'Member Info'!E45</f>
        <v>0</v>
      </c>
      <c r="D49" s="166" t="str">
        <f>'Member Info'!G45</f>
        <v/>
      </c>
      <c r="E49" s="167">
        <f>'Member Info'!B45</f>
        <v>0</v>
      </c>
      <c r="F49" s="244"/>
      <c r="G49" s="168" t="str">
        <f>IF(E49=0,"",
IF('Member Info'!$AM$19&lt;=$R$1,
SUMPRODUCT('Member Info'!L45+IF('Member Info'!H45&gt;'Member Info'!$AJ$12,'Member Info'!$AK$13,IF('Member Info'!H45&gt;'Member Info'!$AJ$11,'Member Info'!$AK$12,IF('Member Info'!H45&gt;'Member Info'!$AJ$10,'Member Info'!$AK$11,IF('Member Info'!H45&gt;'Member Info'!$AJ$9,'Member Info'!$AK$10,IF('Member Info'!H45&gt;'Member Info'!$AJ$8,'Member Info'!$AK$9,'Member Info'!$AK$8)))))),
SUMPRODUCT('Member Info'!L45+IF('Member Info'!H45&gt;'Member Info'!$AG$17,'Member Info'!$AH$18,IF('Member Info'!H45&gt;'Member Info'!$AG$16,'Member Info'!$AH$17,IF('Member Info'!H45&gt;'Member Info'!$AG$15,'Member Info'!$AH$16,IF('Member Info'!H45&gt;'Member Info'!$AG$14,'Member Info'!$AH$15,IF('Member Info'!H45&gt;'Member Info'!$AG$13,'Member Info'!$AH$14,IF('Member Info'!H45&gt;'Member Info'!$AG$12,'Member Info'!$AH$13,IF('Member Info'!H45&gt;'Member Info'!$AG$11,'Member Info'!$AH$12,IF('Member Info'!H45&gt;'Member Info'!$AG$10,'Member Info'!$AH$11,IF('Member Info'!H45&gt;'Member Info'!$AG$9,'Member Info'!$AH$10,IF('Member Info'!H45&gt;'Member Info'!$AG$8,'Member Info'!$AH$9,'Member Info'!$AH$8)))))))))))))</f>
        <v/>
      </c>
      <c r="H49" s="26"/>
      <c r="I49" s="26"/>
      <c r="J49" s="107" t="str">
        <f>IF(E49=0,"",IF('Member Info'!F45&gt;$S$1,CONCATENATE("Joined with practice on ", TEXT('Member Info'!F45, "DD/MM/YYYY")),IF('Member Info'!N45&lt;&gt;"",IF('Member Info'!N45&lt;$R$1,CONCATENATE("Left Scheme on ", TEXT('Member Info'!N45, "DD/MM/YYYY")),IF(ISERROR(G49),"Error Detected, No rate entered",IF(E49=0,"",IF(F49="","Error Detected, No Pensionable pay",IF(ISERROR(AB49)," Unknown Values entered.",IF(T49+U49&lt;1,"Acceptable",IF(R49+S49=200, "No Contributions Entered", IF(K49="","Error Detected, Choose reason&gt;",IF(X49="1",IF(T49=1,"Please Enter Deemed Pensionable Pay","Add Any Relevant Details Above"),"Please Give Details Above"))))))))),IF(ISERROR(G49),"Error Detected, No rate entered",IF(E49=0,"",IF(F49="","Error Detected, No Pensionable pay",IF(ISERROR(AB49)," Unknown Values entered.",IF(T49+U49&lt;1,"Acceptable",IF(R49+S49=200, "No Contributions Entered", IF(K49="","Error Detected, Choose reason&gt;",IF(X49="1",IF(T49=1,"Please Enter Deemed Pensionable Pay","Add relevant Details Above"),"Please give details Above")))))))))))</f>
        <v/>
      </c>
      <c r="K49" s="263"/>
      <c r="L49" s="93"/>
      <c r="M49" s="93" t="str">
        <f t="shared" si="4"/>
        <v/>
      </c>
      <c r="N49" s="96">
        <f t="shared" si="5"/>
        <v>0</v>
      </c>
      <c r="O49" s="96">
        <f t="shared" si="0"/>
        <v>0</v>
      </c>
      <c r="P49" s="220">
        <f>(ROUND((F49/100*'Member Info'!$W$2), 2))</f>
        <v>0</v>
      </c>
      <c r="Q49" s="220" t="e">
        <f t="shared" si="6"/>
        <v>#VALUE!</v>
      </c>
      <c r="R49" s="220" t="str">
        <f t="shared" si="7"/>
        <v/>
      </c>
      <c r="S49" s="229" t="str">
        <f t="shared" si="8"/>
        <v/>
      </c>
      <c r="T49" s="230" t="str">
        <f t="shared" si="9"/>
        <v/>
      </c>
      <c r="U49" s="230" t="str">
        <f t="shared" si="10"/>
        <v/>
      </c>
      <c r="V49" s="224">
        <f t="shared" si="11"/>
        <v>0</v>
      </c>
      <c r="W49" s="112">
        <f t="shared" si="12"/>
        <v>0</v>
      </c>
      <c r="X49" s="237" t="str">
        <f t="shared" si="1"/>
        <v/>
      </c>
      <c r="Y49" s="242" t="b">
        <f t="shared" si="2"/>
        <v>0</v>
      </c>
      <c r="Z49" s="237">
        <f t="shared" si="13"/>
        <v>0</v>
      </c>
      <c r="AA49" s="237">
        <f>IF('Member Info'!N45="",1,"")</f>
        <v>1</v>
      </c>
      <c r="AB49" s="245" t="e">
        <f t="shared" si="14"/>
        <v>#VALUE!</v>
      </c>
      <c r="AC49" s="132" t="str">
        <f t="shared" si="3"/>
        <v/>
      </c>
      <c r="AD49" s="126">
        <f t="shared" si="15"/>
        <v>1</v>
      </c>
      <c r="AE49" s="126" t="str">
        <f>IF('Member Info'!N45&lt;&gt;"",IF('Member Info'!N45&lt;=$R$1,1,0),"")</f>
        <v/>
      </c>
      <c r="AG49" s="126" t="b">
        <f t="shared" si="16"/>
        <v>0</v>
      </c>
      <c r="AH49" s="126">
        <f t="shared" si="17"/>
        <v>0</v>
      </c>
      <c r="AJ49" s="126">
        <f t="shared" si="18"/>
        <v>0</v>
      </c>
      <c r="AK49" s="126">
        <f>IF('Member Info'!F45&gt;$R$1,1,0)</f>
        <v>0</v>
      </c>
      <c r="AL49" s="126" t="b">
        <f>IF(ISERROR(R49),ERROR.TYPE(#REF!)=ERROR.TYPE(R49),FALSE)</f>
        <v>0</v>
      </c>
      <c r="AM49" s="126" t="b">
        <f>IF(ISERROR(S49),ERROR.TYPE(#REF!)=ERROR.TYPE(S49),FALSE)</f>
        <v>0</v>
      </c>
      <c r="AN49" s="126">
        <f>IF(OR('Member Info'!F45&gt;=$S$1,'Member Info'!N45&gt;=$R$1),1,0)</f>
        <v>0</v>
      </c>
    </row>
    <row r="50" spans="1:40" x14ac:dyDescent="0.25">
      <c r="A50" s="4">
        <v>18</v>
      </c>
      <c r="B50" s="166">
        <f>'Member Info'!D46</f>
        <v>0</v>
      </c>
      <c r="C50" s="166">
        <f>'Member Info'!E46</f>
        <v>0</v>
      </c>
      <c r="D50" s="166" t="str">
        <f>'Member Info'!G46</f>
        <v/>
      </c>
      <c r="E50" s="167">
        <f>'Member Info'!B46</f>
        <v>0</v>
      </c>
      <c r="F50" s="244"/>
      <c r="G50" s="168" t="str">
        <f>IF(E50=0,"",
IF('Member Info'!$AM$19&lt;=$R$1,
SUMPRODUCT('Member Info'!L46+IF('Member Info'!H46&gt;'Member Info'!$AJ$12,'Member Info'!$AK$13,IF('Member Info'!H46&gt;'Member Info'!$AJ$11,'Member Info'!$AK$12,IF('Member Info'!H46&gt;'Member Info'!$AJ$10,'Member Info'!$AK$11,IF('Member Info'!H46&gt;'Member Info'!$AJ$9,'Member Info'!$AK$10,IF('Member Info'!H46&gt;'Member Info'!$AJ$8,'Member Info'!$AK$9,'Member Info'!$AK$8)))))),
SUMPRODUCT('Member Info'!L46+IF('Member Info'!H46&gt;'Member Info'!$AG$17,'Member Info'!$AH$18,IF('Member Info'!H46&gt;'Member Info'!$AG$16,'Member Info'!$AH$17,IF('Member Info'!H46&gt;'Member Info'!$AG$15,'Member Info'!$AH$16,IF('Member Info'!H46&gt;'Member Info'!$AG$14,'Member Info'!$AH$15,IF('Member Info'!H46&gt;'Member Info'!$AG$13,'Member Info'!$AH$14,IF('Member Info'!H46&gt;'Member Info'!$AG$12,'Member Info'!$AH$13,IF('Member Info'!H46&gt;'Member Info'!$AG$11,'Member Info'!$AH$12,IF('Member Info'!H46&gt;'Member Info'!$AG$10,'Member Info'!$AH$11,IF('Member Info'!H46&gt;'Member Info'!$AG$9,'Member Info'!$AH$10,IF('Member Info'!H46&gt;'Member Info'!$AG$8,'Member Info'!$AH$9,'Member Info'!$AH$8)))))))))))))</f>
        <v/>
      </c>
      <c r="H50" s="26"/>
      <c r="I50" s="26"/>
      <c r="J50" s="107" t="str">
        <f>IF(E50=0,"",IF('Member Info'!F46&gt;$S$1,CONCATENATE("Joined with practice on ", TEXT('Member Info'!F46, "DD/MM/YYYY")),IF('Member Info'!N46&lt;&gt;"",IF('Member Info'!N46&lt;$R$1,CONCATENATE("Left Scheme on ", TEXT('Member Info'!N46, "DD/MM/YYYY")),IF(ISERROR(G50),"Error Detected, No rate entered",IF(E50=0,"",IF(F50="","Error Detected, No Pensionable pay",IF(ISERROR(AB50)," Unknown Values entered.",IF(T50+U50&lt;1,"Acceptable",IF(R50+S50=200, "No Contributions Entered", IF(K50="","Error Detected, Choose reason&gt;",IF(X50="1",IF(T50=1,"Please Enter Deemed Pensionable Pay","Add Any Relevant Details Above"),"Please Give Details Above"))))))))),IF(ISERROR(G50),"Error Detected, No rate entered",IF(E50=0,"",IF(F50="","Error Detected, No Pensionable pay",IF(ISERROR(AB50)," Unknown Values entered.",IF(T50+U50&lt;1,"Acceptable",IF(R50+S50=200, "No Contributions Entered", IF(K50="","Error Detected, Choose reason&gt;",IF(X50="1",IF(T50=1,"Please Enter Deemed Pensionable Pay","Add relevant Details Above"),"Please give details Above")))))))))))</f>
        <v/>
      </c>
      <c r="K50" s="263"/>
      <c r="L50" s="93"/>
      <c r="M50" s="93" t="str">
        <f t="shared" si="4"/>
        <v/>
      </c>
      <c r="N50" s="96">
        <f t="shared" si="5"/>
        <v>0</v>
      </c>
      <c r="O50" s="96">
        <f t="shared" si="0"/>
        <v>0</v>
      </c>
      <c r="P50" s="220">
        <f>(ROUND((F50/100*'Member Info'!$W$2), 2))</f>
        <v>0</v>
      </c>
      <c r="Q50" s="220" t="e">
        <f t="shared" si="6"/>
        <v>#VALUE!</v>
      </c>
      <c r="R50" s="220" t="str">
        <f t="shared" si="7"/>
        <v/>
      </c>
      <c r="S50" s="229" t="str">
        <f t="shared" si="8"/>
        <v/>
      </c>
      <c r="T50" s="230" t="str">
        <f t="shared" si="9"/>
        <v/>
      </c>
      <c r="U50" s="230" t="str">
        <f t="shared" si="10"/>
        <v/>
      </c>
      <c r="V50" s="224">
        <f t="shared" si="11"/>
        <v>0</v>
      </c>
      <c r="W50" s="112">
        <f t="shared" si="12"/>
        <v>0</v>
      </c>
      <c r="X50" s="237" t="str">
        <f t="shared" si="1"/>
        <v/>
      </c>
      <c r="Y50" s="242" t="b">
        <f t="shared" si="2"/>
        <v>0</v>
      </c>
      <c r="Z50" s="237">
        <f t="shared" si="13"/>
        <v>0</v>
      </c>
      <c r="AA50" s="237">
        <f>IF('Member Info'!N46="",1,"")</f>
        <v>1</v>
      </c>
      <c r="AB50" s="245" t="e">
        <f t="shared" si="14"/>
        <v>#VALUE!</v>
      </c>
      <c r="AC50" s="132" t="str">
        <f t="shared" si="3"/>
        <v/>
      </c>
      <c r="AD50" s="126">
        <f t="shared" si="15"/>
        <v>1</v>
      </c>
      <c r="AE50" s="126" t="str">
        <f>IF('Member Info'!N46&lt;&gt;"",IF('Member Info'!N46&lt;=$R$1,1,0),"")</f>
        <v/>
      </c>
      <c r="AG50" s="126" t="b">
        <f t="shared" si="16"/>
        <v>0</v>
      </c>
      <c r="AH50" s="126">
        <f t="shared" si="17"/>
        <v>0</v>
      </c>
      <c r="AJ50" s="126">
        <f t="shared" si="18"/>
        <v>0</v>
      </c>
      <c r="AK50" s="126">
        <f>IF('Member Info'!F46&gt;$R$1,1,0)</f>
        <v>0</v>
      </c>
      <c r="AL50" s="126" t="b">
        <f>IF(ISERROR(R50),ERROR.TYPE(#REF!)=ERROR.TYPE(R50),FALSE)</f>
        <v>0</v>
      </c>
      <c r="AM50" s="126" t="b">
        <f>IF(ISERROR(S50),ERROR.TYPE(#REF!)=ERROR.TYPE(S50),FALSE)</f>
        <v>0</v>
      </c>
      <c r="AN50" s="126">
        <f>IF(OR('Member Info'!F46&gt;=$S$1,'Member Info'!N46&gt;=$R$1),1,0)</f>
        <v>0</v>
      </c>
    </row>
    <row r="51" spans="1:40" x14ac:dyDescent="0.25">
      <c r="A51" s="4">
        <v>19</v>
      </c>
      <c r="B51" s="166">
        <f>'Member Info'!D47</f>
        <v>0</v>
      </c>
      <c r="C51" s="166">
        <f>'Member Info'!E47</f>
        <v>0</v>
      </c>
      <c r="D51" s="166" t="str">
        <f>'Member Info'!G47</f>
        <v/>
      </c>
      <c r="E51" s="167">
        <f>'Member Info'!B47</f>
        <v>0</v>
      </c>
      <c r="F51" s="244"/>
      <c r="G51" s="168" t="str">
        <f>IF(E51=0,"",
IF('Member Info'!$AM$19&lt;=$R$1,
SUMPRODUCT('Member Info'!L47+IF('Member Info'!H47&gt;'Member Info'!$AJ$12,'Member Info'!$AK$13,IF('Member Info'!H47&gt;'Member Info'!$AJ$11,'Member Info'!$AK$12,IF('Member Info'!H47&gt;'Member Info'!$AJ$10,'Member Info'!$AK$11,IF('Member Info'!H47&gt;'Member Info'!$AJ$9,'Member Info'!$AK$10,IF('Member Info'!H47&gt;'Member Info'!$AJ$8,'Member Info'!$AK$9,'Member Info'!$AK$8)))))),
SUMPRODUCT('Member Info'!L47+IF('Member Info'!H47&gt;'Member Info'!$AG$17,'Member Info'!$AH$18,IF('Member Info'!H47&gt;'Member Info'!$AG$16,'Member Info'!$AH$17,IF('Member Info'!H47&gt;'Member Info'!$AG$15,'Member Info'!$AH$16,IF('Member Info'!H47&gt;'Member Info'!$AG$14,'Member Info'!$AH$15,IF('Member Info'!H47&gt;'Member Info'!$AG$13,'Member Info'!$AH$14,IF('Member Info'!H47&gt;'Member Info'!$AG$12,'Member Info'!$AH$13,IF('Member Info'!H47&gt;'Member Info'!$AG$11,'Member Info'!$AH$12,IF('Member Info'!H47&gt;'Member Info'!$AG$10,'Member Info'!$AH$11,IF('Member Info'!H47&gt;'Member Info'!$AG$9,'Member Info'!$AH$10,IF('Member Info'!H47&gt;'Member Info'!$AG$8,'Member Info'!$AH$9,'Member Info'!$AH$8)))))))))))))</f>
        <v/>
      </c>
      <c r="H51" s="26"/>
      <c r="I51" s="26"/>
      <c r="J51" s="107" t="str">
        <f>IF(E51=0,"",IF('Member Info'!F47&gt;$S$1,CONCATENATE("Joined with practice on ", TEXT('Member Info'!F47, "DD/MM/YYYY")),IF('Member Info'!N47&lt;&gt;"",IF('Member Info'!N47&lt;$R$1,CONCATENATE("Left Scheme on ", TEXT('Member Info'!N47, "DD/MM/YYYY")),IF(ISERROR(G51),"Error Detected, No rate entered",IF(E51=0,"",IF(F51="","Error Detected, No Pensionable pay",IF(ISERROR(AB51)," Unknown Values entered.",IF(T51+U51&lt;1,"Acceptable",IF(R51+S51=200, "No Contributions Entered", IF(K51="","Error Detected, Choose reason&gt;",IF(X51="1",IF(T51=1,"Please Enter Deemed Pensionable Pay","Add Any Relevant Details Above"),"Please Give Details Above"))))))))),IF(ISERROR(G51),"Error Detected, No rate entered",IF(E51=0,"",IF(F51="","Error Detected, No Pensionable pay",IF(ISERROR(AB51)," Unknown Values entered.",IF(T51+U51&lt;1,"Acceptable",IF(R51+S51=200, "No Contributions Entered", IF(K51="","Error Detected, Choose reason&gt;",IF(X51="1",IF(T51=1,"Please Enter Deemed Pensionable Pay","Add relevant Details Above"),"Please give details Above")))))))))))</f>
        <v/>
      </c>
      <c r="K51" s="263"/>
      <c r="L51" s="93"/>
      <c r="M51" s="93" t="str">
        <f t="shared" si="4"/>
        <v/>
      </c>
      <c r="N51" s="96">
        <f t="shared" si="5"/>
        <v>0</v>
      </c>
      <c r="O51" s="96">
        <f t="shared" si="0"/>
        <v>0</v>
      </c>
      <c r="P51" s="220">
        <f>(ROUND((F51/100*'Member Info'!$W$2), 2))</f>
        <v>0</v>
      </c>
      <c r="Q51" s="220" t="e">
        <f t="shared" si="6"/>
        <v>#VALUE!</v>
      </c>
      <c r="R51" s="220" t="str">
        <f t="shared" si="7"/>
        <v/>
      </c>
      <c r="S51" s="229" t="str">
        <f t="shared" si="8"/>
        <v/>
      </c>
      <c r="T51" s="230" t="str">
        <f t="shared" si="9"/>
        <v/>
      </c>
      <c r="U51" s="230" t="str">
        <f t="shared" si="10"/>
        <v/>
      </c>
      <c r="V51" s="224">
        <f t="shared" si="11"/>
        <v>0</v>
      </c>
      <c r="W51" s="112">
        <f t="shared" si="12"/>
        <v>0</v>
      </c>
      <c r="X51" s="237" t="str">
        <f t="shared" si="1"/>
        <v/>
      </c>
      <c r="Y51" s="242" t="b">
        <f t="shared" si="2"/>
        <v>0</v>
      </c>
      <c r="Z51" s="237">
        <f t="shared" si="13"/>
        <v>0</v>
      </c>
      <c r="AA51" s="237">
        <f>IF('Member Info'!N47="",1,"")</f>
        <v>1</v>
      </c>
      <c r="AB51" s="245" t="e">
        <f t="shared" si="14"/>
        <v>#VALUE!</v>
      </c>
      <c r="AC51" s="132" t="str">
        <f t="shared" si="3"/>
        <v/>
      </c>
      <c r="AD51" s="126">
        <f t="shared" si="15"/>
        <v>1</v>
      </c>
      <c r="AE51" s="126" t="str">
        <f>IF('Member Info'!N47&lt;&gt;"",IF('Member Info'!N47&lt;=$R$1,1,0),"")</f>
        <v/>
      </c>
      <c r="AG51" s="126" t="b">
        <f t="shared" si="16"/>
        <v>0</v>
      </c>
      <c r="AH51" s="126">
        <f t="shared" si="17"/>
        <v>0</v>
      </c>
      <c r="AJ51" s="126">
        <f t="shared" si="18"/>
        <v>0</v>
      </c>
      <c r="AK51" s="126">
        <f>IF('Member Info'!F47&gt;$R$1,1,0)</f>
        <v>0</v>
      </c>
      <c r="AL51" s="126" t="b">
        <f>IF(ISERROR(R51),ERROR.TYPE(#REF!)=ERROR.TYPE(R51),FALSE)</f>
        <v>0</v>
      </c>
      <c r="AM51" s="126" t="b">
        <f>IF(ISERROR(S51),ERROR.TYPE(#REF!)=ERROR.TYPE(S51),FALSE)</f>
        <v>0</v>
      </c>
      <c r="AN51" s="126">
        <f>IF(OR('Member Info'!F47&gt;=$S$1,'Member Info'!N47&gt;=$R$1),1,0)</f>
        <v>0</v>
      </c>
    </row>
    <row r="52" spans="1:40" x14ac:dyDescent="0.25">
      <c r="A52" s="4">
        <v>20</v>
      </c>
      <c r="B52" s="166">
        <f>'Member Info'!D48</f>
        <v>0</v>
      </c>
      <c r="C52" s="166">
        <f>'Member Info'!E48</f>
        <v>0</v>
      </c>
      <c r="D52" s="166" t="str">
        <f>'Member Info'!G48</f>
        <v/>
      </c>
      <c r="E52" s="167">
        <f>'Member Info'!B48</f>
        <v>0</v>
      </c>
      <c r="F52" s="244"/>
      <c r="G52" s="168" t="str">
        <f>IF(E52=0,"",
IF('Member Info'!$AM$19&lt;=$R$1,
SUMPRODUCT('Member Info'!L48+IF('Member Info'!H48&gt;'Member Info'!$AJ$12,'Member Info'!$AK$13,IF('Member Info'!H48&gt;'Member Info'!$AJ$11,'Member Info'!$AK$12,IF('Member Info'!H48&gt;'Member Info'!$AJ$10,'Member Info'!$AK$11,IF('Member Info'!H48&gt;'Member Info'!$AJ$9,'Member Info'!$AK$10,IF('Member Info'!H48&gt;'Member Info'!$AJ$8,'Member Info'!$AK$9,'Member Info'!$AK$8)))))),
SUMPRODUCT('Member Info'!L48+IF('Member Info'!H48&gt;'Member Info'!$AG$17,'Member Info'!$AH$18,IF('Member Info'!H48&gt;'Member Info'!$AG$16,'Member Info'!$AH$17,IF('Member Info'!H48&gt;'Member Info'!$AG$15,'Member Info'!$AH$16,IF('Member Info'!H48&gt;'Member Info'!$AG$14,'Member Info'!$AH$15,IF('Member Info'!H48&gt;'Member Info'!$AG$13,'Member Info'!$AH$14,IF('Member Info'!H48&gt;'Member Info'!$AG$12,'Member Info'!$AH$13,IF('Member Info'!H48&gt;'Member Info'!$AG$11,'Member Info'!$AH$12,IF('Member Info'!H48&gt;'Member Info'!$AG$10,'Member Info'!$AH$11,IF('Member Info'!H48&gt;'Member Info'!$AG$9,'Member Info'!$AH$10,IF('Member Info'!H48&gt;'Member Info'!$AG$8,'Member Info'!$AH$9,'Member Info'!$AH$8)))))))))))))</f>
        <v/>
      </c>
      <c r="H52" s="26"/>
      <c r="I52" s="26"/>
      <c r="J52" s="107" t="str">
        <f>IF(E52=0,"",IF('Member Info'!F48&gt;$S$1,CONCATENATE("Joined with practice on ", TEXT('Member Info'!F48, "DD/MM/YYYY")),IF('Member Info'!N48&lt;&gt;"",IF('Member Info'!N48&lt;$R$1,CONCATENATE("Left Scheme on ", TEXT('Member Info'!N48, "DD/MM/YYYY")),IF(ISERROR(G52),"Error Detected, No rate entered",IF(E52=0,"",IF(F52="","Error Detected, No Pensionable pay",IF(ISERROR(AB52)," Unknown Values entered.",IF(T52+U52&lt;1,"Acceptable",IF(R52+S52=200, "No Contributions Entered", IF(K52="","Error Detected, Choose reason&gt;",IF(X52="1",IF(T52=1,"Please Enter Deemed Pensionable Pay","Add Any Relevant Details Above"),"Please Give Details Above"))))))))),IF(ISERROR(G52),"Error Detected, No rate entered",IF(E52=0,"",IF(F52="","Error Detected, No Pensionable pay",IF(ISERROR(AB52)," Unknown Values entered.",IF(T52+U52&lt;1,"Acceptable",IF(R52+S52=200, "No Contributions Entered", IF(K52="","Error Detected, Choose reason&gt;",IF(X52="1",IF(T52=1,"Please Enter Deemed Pensionable Pay","Add relevant Details Above"),"Please give details Above")))))))))))</f>
        <v/>
      </c>
      <c r="K52" s="263"/>
      <c r="L52" s="93"/>
      <c r="M52" s="93" t="str">
        <f t="shared" si="4"/>
        <v/>
      </c>
      <c r="N52" s="96">
        <f t="shared" si="5"/>
        <v>0</v>
      </c>
      <c r="O52" s="96">
        <f t="shared" si="0"/>
        <v>0</v>
      </c>
      <c r="P52" s="220">
        <f>(ROUND((F52/100*'Member Info'!$W$2), 2))</f>
        <v>0</v>
      </c>
      <c r="Q52" s="220" t="e">
        <f t="shared" si="6"/>
        <v>#VALUE!</v>
      </c>
      <c r="R52" s="220" t="str">
        <f t="shared" si="7"/>
        <v/>
      </c>
      <c r="S52" s="229" t="str">
        <f t="shared" si="8"/>
        <v/>
      </c>
      <c r="T52" s="230" t="str">
        <f t="shared" si="9"/>
        <v/>
      </c>
      <c r="U52" s="230" t="str">
        <f t="shared" si="10"/>
        <v/>
      </c>
      <c r="V52" s="224">
        <f t="shared" si="11"/>
        <v>0</v>
      </c>
      <c r="W52" s="112">
        <f t="shared" si="12"/>
        <v>0</v>
      </c>
      <c r="X52" s="237" t="str">
        <f t="shared" si="1"/>
        <v/>
      </c>
      <c r="Y52" s="242" t="b">
        <f t="shared" si="2"/>
        <v>0</v>
      </c>
      <c r="Z52" s="237">
        <f t="shared" si="13"/>
        <v>0</v>
      </c>
      <c r="AA52" s="237">
        <f>IF('Member Info'!N48="",1,"")</f>
        <v>1</v>
      </c>
      <c r="AB52" s="245" t="e">
        <f t="shared" si="14"/>
        <v>#VALUE!</v>
      </c>
      <c r="AC52" s="132" t="str">
        <f t="shared" si="3"/>
        <v/>
      </c>
      <c r="AD52" s="126">
        <f t="shared" si="15"/>
        <v>1</v>
      </c>
      <c r="AE52" s="126" t="str">
        <f>IF('Member Info'!N48&lt;&gt;"",IF('Member Info'!N48&lt;=$R$1,1,0),"")</f>
        <v/>
      </c>
      <c r="AG52" s="126" t="b">
        <f t="shared" si="16"/>
        <v>0</v>
      </c>
      <c r="AH52" s="126">
        <f t="shared" si="17"/>
        <v>0</v>
      </c>
      <c r="AJ52" s="126">
        <f t="shared" si="18"/>
        <v>0</v>
      </c>
      <c r="AK52" s="126">
        <f>IF('Member Info'!F48&gt;$R$1,1,0)</f>
        <v>0</v>
      </c>
      <c r="AL52" s="126" t="b">
        <f>IF(ISERROR(R52),ERROR.TYPE(#REF!)=ERROR.TYPE(R52),FALSE)</f>
        <v>0</v>
      </c>
      <c r="AM52" s="126" t="b">
        <f>IF(ISERROR(S52),ERROR.TYPE(#REF!)=ERROR.TYPE(S52),FALSE)</f>
        <v>0</v>
      </c>
      <c r="AN52" s="126">
        <f>IF(OR('Member Info'!F48&gt;=$S$1,'Member Info'!N48&gt;=$R$1),1,0)</f>
        <v>0</v>
      </c>
    </row>
    <row r="53" spans="1:40" x14ac:dyDescent="0.25">
      <c r="A53" s="4">
        <v>21</v>
      </c>
      <c r="B53" s="166">
        <f>'Member Info'!D49</f>
        <v>0</v>
      </c>
      <c r="C53" s="166">
        <f>'Member Info'!E49</f>
        <v>0</v>
      </c>
      <c r="D53" s="166" t="str">
        <f>'Member Info'!G49</f>
        <v/>
      </c>
      <c r="E53" s="167">
        <f>'Member Info'!B49</f>
        <v>0</v>
      </c>
      <c r="F53" s="244"/>
      <c r="G53" s="168" t="str">
        <f>IF(E53=0,"",
IF('Member Info'!$AM$19&lt;=$R$1,
SUMPRODUCT('Member Info'!L49+IF('Member Info'!H49&gt;'Member Info'!$AJ$12,'Member Info'!$AK$13,IF('Member Info'!H49&gt;'Member Info'!$AJ$11,'Member Info'!$AK$12,IF('Member Info'!H49&gt;'Member Info'!$AJ$10,'Member Info'!$AK$11,IF('Member Info'!H49&gt;'Member Info'!$AJ$9,'Member Info'!$AK$10,IF('Member Info'!H49&gt;'Member Info'!$AJ$8,'Member Info'!$AK$9,'Member Info'!$AK$8)))))),
SUMPRODUCT('Member Info'!L49+IF('Member Info'!H49&gt;'Member Info'!$AG$17,'Member Info'!$AH$18,IF('Member Info'!H49&gt;'Member Info'!$AG$16,'Member Info'!$AH$17,IF('Member Info'!H49&gt;'Member Info'!$AG$15,'Member Info'!$AH$16,IF('Member Info'!H49&gt;'Member Info'!$AG$14,'Member Info'!$AH$15,IF('Member Info'!H49&gt;'Member Info'!$AG$13,'Member Info'!$AH$14,IF('Member Info'!H49&gt;'Member Info'!$AG$12,'Member Info'!$AH$13,IF('Member Info'!H49&gt;'Member Info'!$AG$11,'Member Info'!$AH$12,IF('Member Info'!H49&gt;'Member Info'!$AG$10,'Member Info'!$AH$11,IF('Member Info'!H49&gt;'Member Info'!$AG$9,'Member Info'!$AH$10,IF('Member Info'!H49&gt;'Member Info'!$AG$8,'Member Info'!$AH$9,'Member Info'!$AH$8)))))))))))))</f>
        <v/>
      </c>
      <c r="H53" s="26"/>
      <c r="I53" s="26"/>
      <c r="J53" s="107" t="str">
        <f>IF(E53=0,"",IF('Member Info'!F49&gt;$S$1,CONCATENATE("Joined with practice on ", TEXT('Member Info'!F49, "DD/MM/YYYY")),IF('Member Info'!N49&lt;&gt;"",IF('Member Info'!N49&lt;$R$1,CONCATENATE("Left Scheme on ", TEXT('Member Info'!N49, "DD/MM/YYYY")),IF(ISERROR(G53),"Error Detected, No rate entered",IF(E53=0,"",IF(F53="","Error Detected, No Pensionable pay",IF(ISERROR(AB53)," Unknown Values entered.",IF(T53+U53&lt;1,"Acceptable",IF(R53+S53=200, "No Contributions Entered", IF(K53="","Error Detected, Choose reason&gt;",IF(X53="1",IF(T53=1,"Please Enter Deemed Pensionable Pay","Add Any Relevant Details Above"),"Please Give Details Above"))))))))),IF(ISERROR(G53),"Error Detected, No rate entered",IF(E53=0,"",IF(F53="","Error Detected, No Pensionable pay",IF(ISERROR(AB53)," Unknown Values entered.",IF(T53+U53&lt;1,"Acceptable",IF(R53+S53=200, "No Contributions Entered", IF(K53="","Error Detected, Choose reason&gt;",IF(X53="1",IF(T53=1,"Please Enter Deemed Pensionable Pay","Add relevant Details Above"),"Please give details Above")))))))))))</f>
        <v/>
      </c>
      <c r="K53" s="263"/>
      <c r="L53" s="93"/>
      <c r="M53" s="93" t="str">
        <f t="shared" si="4"/>
        <v/>
      </c>
      <c r="N53" s="96">
        <f t="shared" si="5"/>
        <v>0</v>
      </c>
      <c r="O53" s="96">
        <f t="shared" si="0"/>
        <v>0</v>
      </c>
      <c r="P53" s="220">
        <f>(ROUND((F53/100*'Member Info'!$W$2), 2))</f>
        <v>0</v>
      </c>
      <c r="Q53" s="220" t="e">
        <f t="shared" si="6"/>
        <v>#VALUE!</v>
      </c>
      <c r="R53" s="220" t="str">
        <f t="shared" si="7"/>
        <v/>
      </c>
      <c r="S53" s="229" t="str">
        <f t="shared" si="8"/>
        <v/>
      </c>
      <c r="T53" s="230" t="str">
        <f t="shared" si="9"/>
        <v/>
      </c>
      <c r="U53" s="230" t="str">
        <f t="shared" si="10"/>
        <v/>
      </c>
      <c r="V53" s="224">
        <f t="shared" si="11"/>
        <v>0</v>
      </c>
      <c r="W53" s="112">
        <f t="shared" si="12"/>
        <v>0</v>
      </c>
      <c r="X53" s="237" t="str">
        <f t="shared" si="1"/>
        <v/>
      </c>
      <c r="Y53" s="242" t="b">
        <f t="shared" si="2"/>
        <v>0</v>
      </c>
      <c r="Z53" s="237">
        <f t="shared" si="13"/>
        <v>0</v>
      </c>
      <c r="AA53" s="237">
        <f>IF('Member Info'!N49="",1,"")</f>
        <v>1</v>
      </c>
      <c r="AB53" s="245" t="e">
        <f t="shared" si="14"/>
        <v>#VALUE!</v>
      </c>
      <c r="AC53" s="132" t="str">
        <f t="shared" si="3"/>
        <v/>
      </c>
      <c r="AD53" s="126">
        <f t="shared" si="15"/>
        <v>1</v>
      </c>
      <c r="AE53" s="126" t="str">
        <f>IF('Member Info'!N49&lt;&gt;"",IF('Member Info'!N49&lt;=$R$1,1,0),"")</f>
        <v/>
      </c>
      <c r="AG53" s="126" t="b">
        <f t="shared" si="16"/>
        <v>0</v>
      </c>
      <c r="AH53" s="126">
        <f t="shared" si="17"/>
        <v>0</v>
      </c>
      <c r="AJ53" s="126">
        <f t="shared" si="18"/>
        <v>0</v>
      </c>
      <c r="AK53" s="126">
        <f>IF('Member Info'!F49&gt;$R$1,1,0)</f>
        <v>0</v>
      </c>
      <c r="AL53" s="126" t="b">
        <f>IF(ISERROR(R53),ERROR.TYPE(#REF!)=ERROR.TYPE(R53),FALSE)</f>
        <v>0</v>
      </c>
      <c r="AM53" s="126" t="b">
        <f>IF(ISERROR(S53),ERROR.TYPE(#REF!)=ERROR.TYPE(S53),FALSE)</f>
        <v>0</v>
      </c>
      <c r="AN53" s="126">
        <f>IF(OR('Member Info'!F49&gt;=$S$1,'Member Info'!N49&gt;=$R$1),1,0)</f>
        <v>0</v>
      </c>
    </row>
    <row r="54" spans="1:40" x14ac:dyDescent="0.25">
      <c r="A54" s="4">
        <v>22</v>
      </c>
      <c r="B54" s="166">
        <f>'Member Info'!D50</f>
        <v>0</v>
      </c>
      <c r="C54" s="166">
        <f>'Member Info'!E50</f>
        <v>0</v>
      </c>
      <c r="D54" s="166" t="str">
        <f>'Member Info'!G50</f>
        <v/>
      </c>
      <c r="E54" s="167">
        <f>'Member Info'!B50</f>
        <v>0</v>
      </c>
      <c r="F54" s="244"/>
      <c r="G54" s="168" t="str">
        <f>IF(E54=0,"",
IF('Member Info'!$AM$19&lt;=$R$1,
SUMPRODUCT('Member Info'!L50+IF('Member Info'!H50&gt;'Member Info'!$AJ$12,'Member Info'!$AK$13,IF('Member Info'!H50&gt;'Member Info'!$AJ$11,'Member Info'!$AK$12,IF('Member Info'!H50&gt;'Member Info'!$AJ$10,'Member Info'!$AK$11,IF('Member Info'!H50&gt;'Member Info'!$AJ$9,'Member Info'!$AK$10,IF('Member Info'!H50&gt;'Member Info'!$AJ$8,'Member Info'!$AK$9,'Member Info'!$AK$8)))))),
SUMPRODUCT('Member Info'!L50+IF('Member Info'!H50&gt;'Member Info'!$AG$17,'Member Info'!$AH$18,IF('Member Info'!H50&gt;'Member Info'!$AG$16,'Member Info'!$AH$17,IF('Member Info'!H50&gt;'Member Info'!$AG$15,'Member Info'!$AH$16,IF('Member Info'!H50&gt;'Member Info'!$AG$14,'Member Info'!$AH$15,IF('Member Info'!H50&gt;'Member Info'!$AG$13,'Member Info'!$AH$14,IF('Member Info'!H50&gt;'Member Info'!$AG$12,'Member Info'!$AH$13,IF('Member Info'!H50&gt;'Member Info'!$AG$11,'Member Info'!$AH$12,IF('Member Info'!H50&gt;'Member Info'!$AG$10,'Member Info'!$AH$11,IF('Member Info'!H50&gt;'Member Info'!$AG$9,'Member Info'!$AH$10,IF('Member Info'!H50&gt;'Member Info'!$AG$8,'Member Info'!$AH$9,'Member Info'!$AH$8)))))))))))))</f>
        <v/>
      </c>
      <c r="H54" s="26"/>
      <c r="I54" s="26"/>
      <c r="J54" s="107" t="str">
        <f>IF(E54=0,"",IF('Member Info'!F50&gt;$S$1,CONCATENATE("Joined with practice on ", TEXT('Member Info'!F50, "DD/MM/YYYY")),IF('Member Info'!N50&lt;&gt;"",IF('Member Info'!N50&lt;$R$1,CONCATENATE("Left Scheme on ", TEXT('Member Info'!N50, "DD/MM/YYYY")),IF(ISERROR(G54),"Error Detected, No rate entered",IF(E54=0,"",IF(F54="","Error Detected, No Pensionable pay",IF(ISERROR(AB54)," Unknown Values entered.",IF(T54+U54&lt;1,"Acceptable",IF(R54+S54=200, "No Contributions Entered", IF(K54="","Error Detected, Choose reason&gt;",IF(X54="1",IF(T54=1,"Please Enter Deemed Pensionable Pay","Add Any Relevant Details Above"),"Please Give Details Above"))))))))),IF(ISERROR(G54),"Error Detected, No rate entered",IF(E54=0,"",IF(F54="","Error Detected, No Pensionable pay",IF(ISERROR(AB54)," Unknown Values entered.",IF(T54+U54&lt;1,"Acceptable",IF(R54+S54=200, "No Contributions Entered", IF(K54="","Error Detected, Choose reason&gt;",IF(X54="1",IF(T54=1,"Please Enter Deemed Pensionable Pay","Add relevant Details Above"),"Please give details Above")))))))))))</f>
        <v/>
      </c>
      <c r="K54" s="263"/>
      <c r="L54" s="93"/>
      <c r="M54" s="93" t="str">
        <f t="shared" si="4"/>
        <v/>
      </c>
      <c r="N54" s="96">
        <f t="shared" si="5"/>
        <v>0</v>
      </c>
      <c r="O54" s="96">
        <f t="shared" si="0"/>
        <v>0</v>
      </c>
      <c r="P54" s="220">
        <f>(ROUND((F54/100*'Member Info'!$W$2), 2))</f>
        <v>0</v>
      </c>
      <c r="Q54" s="220" t="e">
        <f t="shared" si="6"/>
        <v>#VALUE!</v>
      </c>
      <c r="R54" s="220" t="str">
        <f t="shared" si="7"/>
        <v/>
      </c>
      <c r="S54" s="229" t="str">
        <f t="shared" si="8"/>
        <v/>
      </c>
      <c r="T54" s="230" t="str">
        <f t="shared" si="9"/>
        <v/>
      </c>
      <c r="U54" s="230" t="str">
        <f t="shared" si="10"/>
        <v/>
      </c>
      <c r="V54" s="224">
        <f t="shared" si="11"/>
        <v>0</v>
      </c>
      <c r="W54" s="112">
        <f t="shared" si="12"/>
        <v>0</v>
      </c>
      <c r="X54" s="237" t="str">
        <f t="shared" si="1"/>
        <v/>
      </c>
      <c r="Y54" s="242" t="b">
        <f t="shared" si="2"/>
        <v>0</v>
      </c>
      <c r="Z54" s="237">
        <f t="shared" si="13"/>
        <v>0</v>
      </c>
      <c r="AA54" s="237">
        <f>IF('Member Info'!N50="",1,"")</f>
        <v>1</v>
      </c>
      <c r="AB54" s="245" t="e">
        <f t="shared" si="14"/>
        <v>#VALUE!</v>
      </c>
      <c r="AC54" s="132" t="str">
        <f t="shared" si="3"/>
        <v/>
      </c>
      <c r="AD54" s="126">
        <f t="shared" si="15"/>
        <v>1</v>
      </c>
      <c r="AE54" s="126" t="str">
        <f>IF('Member Info'!N50&lt;&gt;"",IF('Member Info'!N50&lt;=$R$1,1,0),"")</f>
        <v/>
      </c>
      <c r="AG54" s="126" t="b">
        <f t="shared" si="16"/>
        <v>0</v>
      </c>
      <c r="AH54" s="126">
        <f t="shared" si="17"/>
        <v>0</v>
      </c>
      <c r="AJ54" s="126">
        <f t="shared" si="18"/>
        <v>0</v>
      </c>
      <c r="AK54" s="126">
        <f>IF('Member Info'!F50&gt;$R$1,1,0)</f>
        <v>0</v>
      </c>
      <c r="AL54" s="126" t="b">
        <f>IF(ISERROR(R54),ERROR.TYPE(#REF!)=ERROR.TYPE(R54),FALSE)</f>
        <v>0</v>
      </c>
      <c r="AM54" s="126" t="b">
        <f>IF(ISERROR(S54),ERROR.TYPE(#REF!)=ERROR.TYPE(S54),FALSE)</f>
        <v>0</v>
      </c>
      <c r="AN54" s="126">
        <f>IF(OR('Member Info'!F50&gt;=$S$1,'Member Info'!N50&gt;=$R$1),1,0)</f>
        <v>0</v>
      </c>
    </row>
    <row r="55" spans="1:40" x14ac:dyDescent="0.25">
      <c r="A55" s="4">
        <v>23</v>
      </c>
      <c r="B55" s="166">
        <f>'Member Info'!D51</f>
        <v>0</v>
      </c>
      <c r="C55" s="166">
        <f>'Member Info'!E51</f>
        <v>0</v>
      </c>
      <c r="D55" s="166" t="str">
        <f>'Member Info'!G51</f>
        <v/>
      </c>
      <c r="E55" s="167">
        <f>'Member Info'!B51</f>
        <v>0</v>
      </c>
      <c r="F55" s="244"/>
      <c r="G55" s="168" t="str">
        <f>IF(E55=0,"",
IF('Member Info'!$AM$19&lt;=$R$1,
SUMPRODUCT('Member Info'!L51+IF('Member Info'!H51&gt;'Member Info'!$AJ$12,'Member Info'!$AK$13,IF('Member Info'!H51&gt;'Member Info'!$AJ$11,'Member Info'!$AK$12,IF('Member Info'!H51&gt;'Member Info'!$AJ$10,'Member Info'!$AK$11,IF('Member Info'!H51&gt;'Member Info'!$AJ$9,'Member Info'!$AK$10,IF('Member Info'!H51&gt;'Member Info'!$AJ$8,'Member Info'!$AK$9,'Member Info'!$AK$8)))))),
SUMPRODUCT('Member Info'!L51+IF('Member Info'!H51&gt;'Member Info'!$AG$17,'Member Info'!$AH$18,IF('Member Info'!H51&gt;'Member Info'!$AG$16,'Member Info'!$AH$17,IF('Member Info'!H51&gt;'Member Info'!$AG$15,'Member Info'!$AH$16,IF('Member Info'!H51&gt;'Member Info'!$AG$14,'Member Info'!$AH$15,IF('Member Info'!H51&gt;'Member Info'!$AG$13,'Member Info'!$AH$14,IF('Member Info'!H51&gt;'Member Info'!$AG$12,'Member Info'!$AH$13,IF('Member Info'!H51&gt;'Member Info'!$AG$11,'Member Info'!$AH$12,IF('Member Info'!H51&gt;'Member Info'!$AG$10,'Member Info'!$AH$11,IF('Member Info'!H51&gt;'Member Info'!$AG$9,'Member Info'!$AH$10,IF('Member Info'!H51&gt;'Member Info'!$AG$8,'Member Info'!$AH$9,'Member Info'!$AH$8)))))))))))))</f>
        <v/>
      </c>
      <c r="H55" s="26"/>
      <c r="I55" s="26"/>
      <c r="J55" s="107" t="str">
        <f>IF(E55=0,"",IF('Member Info'!F51&gt;$S$1,CONCATENATE("Joined with practice on ", TEXT('Member Info'!F51, "DD/MM/YYYY")),IF('Member Info'!N51&lt;&gt;"",IF('Member Info'!N51&lt;$R$1,CONCATENATE("Left Scheme on ", TEXT('Member Info'!N51, "DD/MM/YYYY")),IF(ISERROR(G55),"Error Detected, No rate entered",IF(E55=0,"",IF(F55="","Error Detected, No Pensionable pay",IF(ISERROR(AB55)," Unknown Values entered.",IF(T55+U55&lt;1,"Acceptable",IF(R55+S55=200, "No Contributions Entered", IF(K55="","Error Detected, Choose reason&gt;",IF(X55="1",IF(T55=1,"Please Enter Deemed Pensionable Pay","Add Any Relevant Details Above"),"Please Give Details Above"))))))))),IF(ISERROR(G55),"Error Detected, No rate entered",IF(E55=0,"",IF(F55="","Error Detected, No Pensionable pay",IF(ISERROR(AB55)," Unknown Values entered.",IF(T55+U55&lt;1,"Acceptable",IF(R55+S55=200, "No Contributions Entered", IF(K55="","Error Detected, Choose reason&gt;",IF(X55="1",IF(T55=1,"Please Enter Deemed Pensionable Pay","Add relevant Details Above"),"Please give details Above")))))))))))</f>
        <v/>
      </c>
      <c r="K55" s="263"/>
      <c r="L55" s="93"/>
      <c r="M55" s="93" t="str">
        <f t="shared" si="4"/>
        <v/>
      </c>
      <c r="N55" s="96">
        <f t="shared" si="5"/>
        <v>0</v>
      </c>
      <c r="O55" s="96">
        <f t="shared" si="0"/>
        <v>0</v>
      </c>
      <c r="P55" s="220">
        <f>(ROUND((F55/100*'Member Info'!$W$2), 2))</f>
        <v>0</v>
      </c>
      <c r="Q55" s="220" t="e">
        <f t="shared" si="6"/>
        <v>#VALUE!</v>
      </c>
      <c r="R55" s="220" t="str">
        <f t="shared" si="7"/>
        <v/>
      </c>
      <c r="S55" s="229" t="str">
        <f t="shared" si="8"/>
        <v/>
      </c>
      <c r="T55" s="230" t="str">
        <f t="shared" si="9"/>
        <v/>
      </c>
      <c r="U55" s="230" t="str">
        <f t="shared" si="10"/>
        <v/>
      </c>
      <c r="V55" s="224">
        <f t="shared" si="11"/>
        <v>0</v>
      </c>
      <c r="W55" s="112">
        <f t="shared" si="12"/>
        <v>0</v>
      </c>
      <c r="X55" s="237" t="str">
        <f t="shared" si="1"/>
        <v/>
      </c>
      <c r="Y55" s="242" t="b">
        <f t="shared" si="2"/>
        <v>0</v>
      </c>
      <c r="Z55" s="237">
        <f t="shared" si="13"/>
        <v>0</v>
      </c>
      <c r="AA55" s="237">
        <f>IF('Member Info'!N51="",1,"")</f>
        <v>1</v>
      </c>
      <c r="AB55" s="245" t="e">
        <f t="shared" si="14"/>
        <v>#VALUE!</v>
      </c>
      <c r="AC55" s="132" t="str">
        <f t="shared" si="3"/>
        <v/>
      </c>
      <c r="AD55" s="126">
        <f t="shared" si="15"/>
        <v>1</v>
      </c>
      <c r="AE55" s="126" t="str">
        <f>IF('Member Info'!N51&lt;&gt;"",IF('Member Info'!N51&lt;=$R$1,1,0),"")</f>
        <v/>
      </c>
      <c r="AG55" s="126" t="b">
        <f t="shared" si="16"/>
        <v>0</v>
      </c>
      <c r="AH55" s="126">
        <f t="shared" si="17"/>
        <v>0</v>
      </c>
      <c r="AJ55" s="126">
        <f t="shared" si="18"/>
        <v>0</v>
      </c>
      <c r="AK55" s="126">
        <f>IF('Member Info'!F51&gt;$R$1,1,0)</f>
        <v>0</v>
      </c>
      <c r="AL55" s="126" t="b">
        <f>IF(ISERROR(R55),ERROR.TYPE(#REF!)=ERROR.TYPE(R55),FALSE)</f>
        <v>0</v>
      </c>
      <c r="AM55" s="126" t="b">
        <f>IF(ISERROR(S55),ERROR.TYPE(#REF!)=ERROR.TYPE(S55),FALSE)</f>
        <v>0</v>
      </c>
      <c r="AN55" s="126">
        <f>IF(OR('Member Info'!F51&gt;=$S$1,'Member Info'!N51&gt;=$R$1),1,0)</f>
        <v>0</v>
      </c>
    </row>
    <row r="56" spans="1:40" x14ac:dyDescent="0.25">
      <c r="A56" s="4">
        <v>24</v>
      </c>
      <c r="B56" s="166">
        <f>'Member Info'!D52</f>
        <v>0</v>
      </c>
      <c r="C56" s="166">
        <f>'Member Info'!E52</f>
        <v>0</v>
      </c>
      <c r="D56" s="166" t="str">
        <f>'Member Info'!G52</f>
        <v/>
      </c>
      <c r="E56" s="167">
        <f>'Member Info'!B52</f>
        <v>0</v>
      </c>
      <c r="F56" s="244"/>
      <c r="G56" s="168" t="str">
        <f>IF(E56=0,"",
IF('Member Info'!$AM$19&lt;=$R$1,
SUMPRODUCT('Member Info'!L52+IF('Member Info'!H52&gt;'Member Info'!$AJ$12,'Member Info'!$AK$13,IF('Member Info'!H52&gt;'Member Info'!$AJ$11,'Member Info'!$AK$12,IF('Member Info'!H52&gt;'Member Info'!$AJ$10,'Member Info'!$AK$11,IF('Member Info'!H52&gt;'Member Info'!$AJ$9,'Member Info'!$AK$10,IF('Member Info'!H52&gt;'Member Info'!$AJ$8,'Member Info'!$AK$9,'Member Info'!$AK$8)))))),
SUMPRODUCT('Member Info'!L52+IF('Member Info'!H52&gt;'Member Info'!$AG$17,'Member Info'!$AH$18,IF('Member Info'!H52&gt;'Member Info'!$AG$16,'Member Info'!$AH$17,IF('Member Info'!H52&gt;'Member Info'!$AG$15,'Member Info'!$AH$16,IF('Member Info'!H52&gt;'Member Info'!$AG$14,'Member Info'!$AH$15,IF('Member Info'!H52&gt;'Member Info'!$AG$13,'Member Info'!$AH$14,IF('Member Info'!H52&gt;'Member Info'!$AG$12,'Member Info'!$AH$13,IF('Member Info'!H52&gt;'Member Info'!$AG$11,'Member Info'!$AH$12,IF('Member Info'!H52&gt;'Member Info'!$AG$10,'Member Info'!$AH$11,IF('Member Info'!H52&gt;'Member Info'!$AG$9,'Member Info'!$AH$10,IF('Member Info'!H52&gt;'Member Info'!$AG$8,'Member Info'!$AH$9,'Member Info'!$AH$8)))))))))))))</f>
        <v/>
      </c>
      <c r="H56" s="26"/>
      <c r="I56" s="26"/>
      <c r="J56" s="107" t="str">
        <f>IF(E56=0,"",IF('Member Info'!F52&gt;$S$1,CONCATENATE("Joined with practice on ", TEXT('Member Info'!F52, "DD/MM/YYYY")),IF('Member Info'!N52&lt;&gt;"",IF('Member Info'!N52&lt;$R$1,CONCATENATE("Left Scheme on ", TEXT('Member Info'!N52, "DD/MM/YYYY")),IF(ISERROR(G56),"Error Detected, No rate entered",IF(E56=0,"",IF(F56="","Error Detected, No Pensionable pay",IF(ISERROR(AB56)," Unknown Values entered.",IF(T56+U56&lt;1,"Acceptable",IF(R56+S56=200, "No Contributions Entered", IF(K56="","Error Detected, Choose reason&gt;",IF(X56="1",IF(T56=1,"Please Enter Deemed Pensionable Pay","Add Any Relevant Details Above"),"Please Give Details Above"))))))))),IF(ISERROR(G56),"Error Detected, No rate entered",IF(E56=0,"",IF(F56="","Error Detected, No Pensionable pay",IF(ISERROR(AB56)," Unknown Values entered.",IF(T56+U56&lt;1,"Acceptable",IF(R56+S56=200, "No Contributions Entered", IF(K56="","Error Detected, Choose reason&gt;",IF(X56="1",IF(T56=1,"Please Enter Deemed Pensionable Pay","Add relevant Details Above"),"Please give details Above")))))))))))</f>
        <v/>
      </c>
      <c r="K56" s="263"/>
      <c r="L56" s="93"/>
      <c r="M56" s="93" t="str">
        <f t="shared" si="4"/>
        <v/>
      </c>
      <c r="N56" s="96">
        <f t="shared" si="5"/>
        <v>0</v>
      </c>
      <c r="O56" s="96">
        <f t="shared" si="0"/>
        <v>0</v>
      </c>
      <c r="P56" s="220">
        <f>(ROUND((F56/100*'Member Info'!$W$2), 2))</f>
        <v>0</v>
      </c>
      <c r="Q56" s="220" t="e">
        <f t="shared" si="6"/>
        <v>#VALUE!</v>
      </c>
      <c r="R56" s="220" t="str">
        <f t="shared" si="7"/>
        <v/>
      </c>
      <c r="S56" s="229" t="str">
        <f t="shared" si="8"/>
        <v/>
      </c>
      <c r="T56" s="230" t="str">
        <f t="shared" si="9"/>
        <v/>
      </c>
      <c r="U56" s="230" t="str">
        <f t="shared" si="10"/>
        <v/>
      </c>
      <c r="V56" s="224">
        <f t="shared" si="11"/>
        <v>0</v>
      </c>
      <c r="W56" s="112">
        <f t="shared" si="12"/>
        <v>0</v>
      </c>
      <c r="X56" s="237" t="str">
        <f t="shared" si="1"/>
        <v/>
      </c>
      <c r="Y56" s="242" t="b">
        <f t="shared" si="2"/>
        <v>0</v>
      </c>
      <c r="Z56" s="237">
        <f t="shared" si="13"/>
        <v>0</v>
      </c>
      <c r="AA56" s="237">
        <f>IF('Member Info'!N52="",1,"")</f>
        <v>1</v>
      </c>
      <c r="AB56" s="245" t="e">
        <f t="shared" si="14"/>
        <v>#VALUE!</v>
      </c>
      <c r="AC56" s="132" t="str">
        <f t="shared" si="3"/>
        <v/>
      </c>
      <c r="AD56" s="126">
        <f t="shared" si="15"/>
        <v>1</v>
      </c>
      <c r="AE56" s="126" t="str">
        <f>IF('Member Info'!N52&lt;&gt;"",IF('Member Info'!N52&lt;=$R$1,1,0),"")</f>
        <v/>
      </c>
      <c r="AG56" s="126" t="b">
        <f t="shared" si="16"/>
        <v>0</v>
      </c>
      <c r="AH56" s="126">
        <f t="shared" si="17"/>
        <v>0</v>
      </c>
      <c r="AJ56" s="126">
        <f t="shared" si="18"/>
        <v>0</v>
      </c>
      <c r="AK56" s="126">
        <f>IF('Member Info'!F52&gt;$R$1,1,0)</f>
        <v>0</v>
      </c>
      <c r="AL56" s="126" t="b">
        <f>IF(ISERROR(R56),ERROR.TYPE(#REF!)=ERROR.TYPE(R56),FALSE)</f>
        <v>0</v>
      </c>
      <c r="AM56" s="126" t="b">
        <f>IF(ISERROR(S56),ERROR.TYPE(#REF!)=ERROR.TYPE(S56),FALSE)</f>
        <v>0</v>
      </c>
      <c r="AN56" s="126">
        <f>IF(OR('Member Info'!F52&gt;=$S$1,'Member Info'!N52&gt;=$R$1),1,0)</f>
        <v>0</v>
      </c>
    </row>
    <row r="57" spans="1:40" x14ac:dyDescent="0.25">
      <c r="A57" s="4">
        <v>25</v>
      </c>
      <c r="B57" s="166">
        <f>'Member Info'!D53</f>
        <v>0</v>
      </c>
      <c r="C57" s="166">
        <f>'Member Info'!E53</f>
        <v>0</v>
      </c>
      <c r="D57" s="166" t="str">
        <f>'Member Info'!G53</f>
        <v/>
      </c>
      <c r="E57" s="167">
        <f>'Member Info'!B53</f>
        <v>0</v>
      </c>
      <c r="F57" s="244"/>
      <c r="G57" s="168" t="str">
        <f>IF(E57=0,"",
IF('Member Info'!$AM$19&lt;=$R$1,
SUMPRODUCT('Member Info'!L53+IF('Member Info'!H53&gt;'Member Info'!$AJ$12,'Member Info'!$AK$13,IF('Member Info'!H53&gt;'Member Info'!$AJ$11,'Member Info'!$AK$12,IF('Member Info'!H53&gt;'Member Info'!$AJ$10,'Member Info'!$AK$11,IF('Member Info'!H53&gt;'Member Info'!$AJ$9,'Member Info'!$AK$10,IF('Member Info'!H53&gt;'Member Info'!$AJ$8,'Member Info'!$AK$9,'Member Info'!$AK$8)))))),
SUMPRODUCT('Member Info'!L53+IF('Member Info'!H53&gt;'Member Info'!$AG$17,'Member Info'!$AH$18,IF('Member Info'!H53&gt;'Member Info'!$AG$16,'Member Info'!$AH$17,IF('Member Info'!H53&gt;'Member Info'!$AG$15,'Member Info'!$AH$16,IF('Member Info'!H53&gt;'Member Info'!$AG$14,'Member Info'!$AH$15,IF('Member Info'!H53&gt;'Member Info'!$AG$13,'Member Info'!$AH$14,IF('Member Info'!H53&gt;'Member Info'!$AG$12,'Member Info'!$AH$13,IF('Member Info'!H53&gt;'Member Info'!$AG$11,'Member Info'!$AH$12,IF('Member Info'!H53&gt;'Member Info'!$AG$10,'Member Info'!$AH$11,IF('Member Info'!H53&gt;'Member Info'!$AG$9,'Member Info'!$AH$10,IF('Member Info'!H53&gt;'Member Info'!$AG$8,'Member Info'!$AH$9,'Member Info'!$AH$8)))))))))))))</f>
        <v/>
      </c>
      <c r="H57" s="26"/>
      <c r="I57" s="26"/>
      <c r="J57" s="107" t="str">
        <f>IF(E57=0,"",IF('Member Info'!F53&gt;$S$1,CONCATENATE("Joined with practice on ", TEXT('Member Info'!F53, "DD/MM/YYYY")),IF('Member Info'!N53&lt;&gt;"",IF('Member Info'!N53&lt;$R$1,CONCATENATE("Left Scheme on ", TEXT('Member Info'!N53, "DD/MM/YYYY")),IF(ISERROR(G57),"Error Detected, No rate entered",IF(E57=0,"",IF(F57="","Error Detected, No Pensionable pay",IF(ISERROR(AB57)," Unknown Values entered.",IF(T57+U57&lt;1,"Acceptable",IF(R57+S57=200, "No Contributions Entered", IF(K57="","Error Detected, Choose reason&gt;",IF(X57="1",IF(T57=1,"Please Enter Deemed Pensionable Pay","Add Any Relevant Details Above"),"Please Give Details Above"))))))))),IF(ISERROR(G57),"Error Detected, No rate entered",IF(E57=0,"",IF(F57="","Error Detected, No Pensionable pay",IF(ISERROR(AB57)," Unknown Values entered.",IF(T57+U57&lt;1,"Acceptable",IF(R57+S57=200, "No Contributions Entered", IF(K57="","Error Detected, Choose reason&gt;",IF(X57="1",IF(T57=1,"Please Enter Deemed Pensionable Pay","Add relevant Details Above"),"Please give details Above")))))))))))</f>
        <v/>
      </c>
      <c r="K57" s="263"/>
      <c r="L57" s="93"/>
      <c r="M57" s="93" t="str">
        <f t="shared" si="4"/>
        <v/>
      </c>
      <c r="N57" s="96">
        <f t="shared" si="5"/>
        <v>0</v>
      </c>
      <c r="O57" s="96">
        <f t="shared" si="0"/>
        <v>0</v>
      </c>
      <c r="P57" s="220">
        <f>(ROUND((F57/100*'Member Info'!$W$2), 2))</f>
        <v>0</v>
      </c>
      <c r="Q57" s="220" t="e">
        <f t="shared" si="6"/>
        <v>#VALUE!</v>
      </c>
      <c r="R57" s="220" t="str">
        <f t="shared" si="7"/>
        <v/>
      </c>
      <c r="S57" s="229" t="str">
        <f t="shared" si="8"/>
        <v/>
      </c>
      <c r="T57" s="230" t="str">
        <f t="shared" si="9"/>
        <v/>
      </c>
      <c r="U57" s="230" t="str">
        <f t="shared" si="10"/>
        <v/>
      </c>
      <c r="V57" s="224">
        <f t="shared" si="11"/>
        <v>0</v>
      </c>
      <c r="W57" s="112">
        <f t="shared" si="12"/>
        <v>0</v>
      </c>
      <c r="X57" s="237" t="str">
        <f t="shared" si="1"/>
        <v/>
      </c>
      <c r="Y57" s="242" t="b">
        <f t="shared" si="2"/>
        <v>0</v>
      </c>
      <c r="Z57" s="237">
        <f t="shared" si="13"/>
        <v>0</v>
      </c>
      <c r="AA57" s="237">
        <f>IF('Member Info'!N53="",1,"")</f>
        <v>1</v>
      </c>
      <c r="AB57" s="245" t="e">
        <f t="shared" si="14"/>
        <v>#VALUE!</v>
      </c>
      <c r="AC57" s="132" t="str">
        <f t="shared" si="3"/>
        <v/>
      </c>
      <c r="AD57" s="126">
        <f t="shared" si="15"/>
        <v>1</v>
      </c>
      <c r="AE57" s="126" t="str">
        <f>IF('Member Info'!N53&lt;&gt;"",IF('Member Info'!N53&lt;=$R$1,1,0),"")</f>
        <v/>
      </c>
      <c r="AG57" s="126" t="b">
        <f t="shared" si="16"/>
        <v>0</v>
      </c>
      <c r="AH57" s="126">
        <f t="shared" si="17"/>
        <v>0</v>
      </c>
      <c r="AJ57" s="126">
        <f t="shared" si="18"/>
        <v>0</v>
      </c>
      <c r="AK57" s="126">
        <f>IF('Member Info'!F53&gt;$R$1,1,0)</f>
        <v>0</v>
      </c>
      <c r="AL57" s="126" t="b">
        <f>IF(ISERROR(R57),ERROR.TYPE(#REF!)=ERROR.TYPE(R57),FALSE)</f>
        <v>0</v>
      </c>
      <c r="AM57" s="126" t="b">
        <f>IF(ISERROR(S57),ERROR.TYPE(#REF!)=ERROR.TYPE(S57),FALSE)</f>
        <v>0</v>
      </c>
      <c r="AN57" s="126">
        <f>IF(OR('Member Info'!F53&gt;=$S$1,'Member Info'!N53&gt;=$R$1),1,0)</f>
        <v>0</v>
      </c>
    </row>
    <row r="58" spans="1:40" x14ac:dyDescent="0.25">
      <c r="A58" s="4">
        <v>26</v>
      </c>
      <c r="B58" s="166">
        <f>'Member Info'!D54</f>
        <v>0</v>
      </c>
      <c r="C58" s="166">
        <f>'Member Info'!E54</f>
        <v>0</v>
      </c>
      <c r="D58" s="166" t="str">
        <f>'Member Info'!G54</f>
        <v/>
      </c>
      <c r="E58" s="167">
        <f>'Member Info'!B54</f>
        <v>0</v>
      </c>
      <c r="F58" s="244"/>
      <c r="G58" s="168" t="str">
        <f>IF(E58=0,"",
IF('Member Info'!$AM$19&lt;=$R$1,
SUMPRODUCT('Member Info'!L54+IF('Member Info'!H54&gt;'Member Info'!$AJ$12,'Member Info'!$AK$13,IF('Member Info'!H54&gt;'Member Info'!$AJ$11,'Member Info'!$AK$12,IF('Member Info'!H54&gt;'Member Info'!$AJ$10,'Member Info'!$AK$11,IF('Member Info'!H54&gt;'Member Info'!$AJ$9,'Member Info'!$AK$10,IF('Member Info'!H54&gt;'Member Info'!$AJ$8,'Member Info'!$AK$9,'Member Info'!$AK$8)))))),
SUMPRODUCT('Member Info'!L54+IF('Member Info'!H54&gt;'Member Info'!$AG$17,'Member Info'!$AH$18,IF('Member Info'!H54&gt;'Member Info'!$AG$16,'Member Info'!$AH$17,IF('Member Info'!H54&gt;'Member Info'!$AG$15,'Member Info'!$AH$16,IF('Member Info'!H54&gt;'Member Info'!$AG$14,'Member Info'!$AH$15,IF('Member Info'!H54&gt;'Member Info'!$AG$13,'Member Info'!$AH$14,IF('Member Info'!H54&gt;'Member Info'!$AG$12,'Member Info'!$AH$13,IF('Member Info'!H54&gt;'Member Info'!$AG$11,'Member Info'!$AH$12,IF('Member Info'!H54&gt;'Member Info'!$AG$10,'Member Info'!$AH$11,IF('Member Info'!H54&gt;'Member Info'!$AG$9,'Member Info'!$AH$10,IF('Member Info'!H54&gt;'Member Info'!$AG$8,'Member Info'!$AH$9,'Member Info'!$AH$8)))))))))))))</f>
        <v/>
      </c>
      <c r="H58" s="26"/>
      <c r="I58" s="26"/>
      <c r="J58" s="107" t="str">
        <f>IF(E58=0,"",IF('Member Info'!F54&gt;$S$1,CONCATENATE("Joined with practice on ", TEXT('Member Info'!F54, "DD/MM/YYYY")),IF('Member Info'!N54&lt;&gt;"",IF('Member Info'!N54&lt;$R$1,CONCATENATE("Left Scheme on ", TEXT('Member Info'!N54, "DD/MM/YYYY")),IF(ISERROR(G58),"Error Detected, No rate entered",IF(E58=0,"",IF(F58="","Error Detected, No Pensionable pay",IF(ISERROR(AB58)," Unknown Values entered.",IF(T58+U58&lt;1,"Acceptable",IF(R58+S58=200, "No Contributions Entered", IF(K58="","Error Detected, Choose reason&gt;",IF(X58="1",IF(T58=1,"Please Enter Deemed Pensionable Pay","Add Any Relevant Details Above"),"Please Give Details Above"))))))))),IF(ISERROR(G58),"Error Detected, No rate entered",IF(E58=0,"",IF(F58="","Error Detected, No Pensionable pay",IF(ISERROR(AB58)," Unknown Values entered.",IF(T58+U58&lt;1,"Acceptable",IF(R58+S58=200, "No Contributions Entered", IF(K58="","Error Detected, Choose reason&gt;",IF(X58="1",IF(T58=1,"Please Enter Deemed Pensionable Pay","Add relevant Details Above"),"Please give details Above")))))))))))</f>
        <v/>
      </c>
      <c r="K58" s="263"/>
      <c r="L58" s="93"/>
      <c r="M58" s="93" t="str">
        <f t="shared" si="4"/>
        <v/>
      </c>
      <c r="N58" s="96">
        <f t="shared" si="5"/>
        <v>0</v>
      </c>
      <c r="O58" s="96">
        <f t="shared" si="0"/>
        <v>0</v>
      </c>
      <c r="P58" s="220">
        <f>(ROUND((F58/100*'Member Info'!$W$2), 2))</f>
        <v>0</v>
      </c>
      <c r="Q58" s="220" t="e">
        <f t="shared" si="6"/>
        <v>#VALUE!</v>
      </c>
      <c r="R58" s="220" t="str">
        <f t="shared" si="7"/>
        <v/>
      </c>
      <c r="S58" s="229" t="str">
        <f t="shared" si="8"/>
        <v/>
      </c>
      <c r="T58" s="230" t="str">
        <f t="shared" si="9"/>
        <v/>
      </c>
      <c r="U58" s="230" t="str">
        <f t="shared" si="10"/>
        <v/>
      </c>
      <c r="V58" s="224">
        <f t="shared" si="11"/>
        <v>0</v>
      </c>
      <c r="W58" s="112">
        <f t="shared" si="12"/>
        <v>0</v>
      </c>
      <c r="X58" s="237" t="str">
        <f t="shared" si="1"/>
        <v/>
      </c>
      <c r="Y58" s="242" t="b">
        <f t="shared" si="2"/>
        <v>0</v>
      </c>
      <c r="Z58" s="237">
        <f t="shared" si="13"/>
        <v>0</v>
      </c>
      <c r="AA58" s="237">
        <f>IF('Member Info'!N54="",1,"")</f>
        <v>1</v>
      </c>
      <c r="AB58" s="245" t="e">
        <f t="shared" si="14"/>
        <v>#VALUE!</v>
      </c>
      <c r="AC58" s="132" t="str">
        <f t="shared" si="3"/>
        <v/>
      </c>
      <c r="AD58" s="126">
        <f t="shared" si="15"/>
        <v>1</v>
      </c>
      <c r="AE58" s="126" t="str">
        <f>IF('Member Info'!N54&lt;&gt;"",IF('Member Info'!N54&lt;=$R$1,1,0),"")</f>
        <v/>
      </c>
      <c r="AG58" s="126" t="b">
        <f t="shared" si="16"/>
        <v>0</v>
      </c>
      <c r="AH58" s="126">
        <f t="shared" si="17"/>
        <v>0</v>
      </c>
      <c r="AJ58" s="126">
        <f t="shared" si="18"/>
        <v>0</v>
      </c>
      <c r="AK58" s="126">
        <f>IF('Member Info'!F54&gt;$R$1,1,0)</f>
        <v>0</v>
      </c>
      <c r="AL58" s="126" t="b">
        <f>IF(ISERROR(R58),ERROR.TYPE(#REF!)=ERROR.TYPE(R58),FALSE)</f>
        <v>0</v>
      </c>
      <c r="AM58" s="126" t="b">
        <f>IF(ISERROR(S58),ERROR.TYPE(#REF!)=ERROR.TYPE(S58),FALSE)</f>
        <v>0</v>
      </c>
      <c r="AN58" s="126">
        <f>IF(OR('Member Info'!F54&gt;=$S$1,'Member Info'!N54&gt;=$R$1),1,0)</f>
        <v>0</v>
      </c>
    </row>
    <row r="59" spans="1:40" x14ac:dyDescent="0.25">
      <c r="A59" s="4">
        <v>27</v>
      </c>
      <c r="B59" s="166">
        <f>'Member Info'!D55</f>
        <v>0</v>
      </c>
      <c r="C59" s="166">
        <f>'Member Info'!E55</f>
        <v>0</v>
      </c>
      <c r="D59" s="166" t="str">
        <f>'Member Info'!G55</f>
        <v/>
      </c>
      <c r="E59" s="167">
        <f>'Member Info'!B55</f>
        <v>0</v>
      </c>
      <c r="F59" s="244"/>
      <c r="G59" s="168" t="str">
        <f>IF(E59=0,"",
IF('Member Info'!$AM$19&lt;=$R$1,
SUMPRODUCT('Member Info'!L55+IF('Member Info'!H55&gt;'Member Info'!$AJ$12,'Member Info'!$AK$13,IF('Member Info'!H55&gt;'Member Info'!$AJ$11,'Member Info'!$AK$12,IF('Member Info'!H55&gt;'Member Info'!$AJ$10,'Member Info'!$AK$11,IF('Member Info'!H55&gt;'Member Info'!$AJ$9,'Member Info'!$AK$10,IF('Member Info'!H55&gt;'Member Info'!$AJ$8,'Member Info'!$AK$9,'Member Info'!$AK$8)))))),
SUMPRODUCT('Member Info'!L55+IF('Member Info'!H55&gt;'Member Info'!$AG$17,'Member Info'!$AH$18,IF('Member Info'!H55&gt;'Member Info'!$AG$16,'Member Info'!$AH$17,IF('Member Info'!H55&gt;'Member Info'!$AG$15,'Member Info'!$AH$16,IF('Member Info'!H55&gt;'Member Info'!$AG$14,'Member Info'!$AH$15,IF('Member Info'!H55&gt;'Member Info'!$AG$13,'Member Info'!$AH$14,IF('Member Info'!H55&gt;'Member Info'!$AG$12,'Member Info'!$AH$13,IF('Member Info'!H55&gt;'Member Info'!$AG$11,'Member Info'!$AH$12,IF('Member Info'!H55&gt;'Member Info'!$AG$10,'Member Info'!$AH$11,IF('Member Info'!H55&gt;'Member Info'!$AG$9,'Member Info'!$AH$10,IF('Member Info'!H55&gt;'Member Info'!$AG$8,'Member Info'!$AH$9,'Member Info'!$AH$8)))))))))))))</f>
        <v/>
      </c>
      <c r="H59" s="26"/>
      <c r="I59" s="26"/>
      <c r="J59" s="107" t="str">
        <f>IF(E59=0,"",IF('Member Info'!F55&gt;$S$1,CONCATENATE("Joined with practice on ", TEXT('Member Info'!F55, "DD/MM/YYYY")),IF('Member Info'!N55&lt;&gt;"",IF('Member Info'!N55&lt;$R$1,CONCATENATE("Left Scheme on ", TEXT('Member Info'!N55, "DD/MM/YYYY")),IF(ISERROR(G59),"Error Detected, No rate entered",IF(E59=0,"",IF(F59="","Error Detected, No Pensionable pay",IF(ISERROR(AB59)," Unknown Values entered.",IF(T59+U59&lt;1,"Acceptable",IF(R59+S59=200, "No Contributions Entered", IF(K59="","Error Detected, Choose reason&gt;",IF(X59="1",IF(T59=1,"Please Enter Deemed Pensionable Pay","Add Any Relevant Details Above"),"Please Give Details Above"))))))))),IF(ISERROR(G59),"Error Detected, No rate entered",IF(E59=0,"",IF(F59="","Error Detected, No Pensionable pay",IF(ISERROR(AB59)," Unknown Values entered.",IF(T59+U59&lt;1,"Acceptable",IF(R59+S59=200, "No Contributions Entered", IF(K59="","Error Detected, Choose reason&gt;",IF(X59="1",IF(T59=1,"Please Enter Deemed Pensionable Pay","Add relevant Details Above"),"Please give details Above")))))))))))</f>
        <v/>
      </c>
      <c r="K59" s="263"/>
      <c r="L59" s="93"/>
      <c r="M59" s="93" t="str">
        <f t="shared" si="4"/>
        <v/>
      </c>
      <c r="N59" s="96">
        <f t="shared" si="5"/>
        <v>0</v>
      </c>
      <c r="O59" s="96">
        <f t="shared" si="0"/>
        <v>0</v>
      </c>
      <c r="P59" s="220">
        <f>(ROUND((F59/100*'Member Info'!$W$2), 2))</f>
        <v>0</v>
      </c>
      <c r="Q59" s="220" t="e">
        <f t="shared" si="6"/>
        <v>#VALUE!</v>
      </c>
      <c r="R59" s="220" t="str">
        <f t="shared" si="7"/>
        <v/>
      </c>
      <c r="S59" s="229" t="str">
        <f t="shared" si="8"/>
        <v/>
      </c>
      <c r="T59" s="230" t="str">
        <f t="shared" si="9"/>
        <v/>
      </c>
      <c r="U59" s="230" t="str">
        <f t="shared" si="10"/>
        <v/>
      </c>
      <c r="V59" s="224">
        <f t="shared" si="11"/>
        <v>0</v>
      </c>
      <c r="W59" s="112">
        <f t="shared" si="12"/>
        <v>0</v>
      </c>
      <c r="X59" s="237" t="str">
        <f t="shared" si="1"/>
        <v/>
      </c>
      <c r="Y59" s="242" t="b">
        <f t="shared" si="2"/>
        <v>0</v>
      </c>
      <c r="Z59" s="237">
        <f t="shared" si="13"/>
        <v>0</v>
      </c>
      <c r="AA59" s="237">
        <f>IF('Member Info'!N55="",1,"")</f>
        <v>1</v>
      </c>
      <c r="AB59" s="245" t="e">
        <f t="shared" si="14"/>
        <v>#VALUE!</v>
      </c>
      <c r="AC59" s="132" t="str">
        <f t="shared" si="3"/>
        <v/>
      </c>
      <c r="AD59" s="126">
        <f t="shared" si="15"/>
        <v>1</v>
      </c>
      <c r="AE59" s="126" t="str">
        <f>IF('Member Info'!N55&lt;&gt;"",IF('Member Info'!N55&lt;=$R$1,1,0),"")</f>
        <v/>
      </c>
      <c r="AG59" s="126" t="b">
        <f t="shared" si="16"/>
        <v>0</v>
      </c>
      <c r="AH59" s="126">
        <f t="shared" si="17"/>
        <v>0</v>
      </c>
      <c r="AJ59" s="126">
        <f t="shared" si="18"/>
        <v>0</v>
      </c>
      <c r="AK59" s="126">
        <f>IF('Member Info'!F55&gt;$R$1,1,0)</f>
        <v>0</v>
      </c>
      <c r="AL59" s="126" t="b">
        <f>IF(ISERROR(R59),ERROR.TYPE(#REF!)=ERROR.TYPE(R59),FALSE)</f>
        <v>0</v>
      </c>
      <c r="AM59" s="126" t="b">
        <f>IF(ISERROR(S59),ERROR.TYPE(#REF!)=ERROR.TYPE(S59),FALSE)</f>
        <v>0</v>
      </c>
      <c r="AN59" s="126">
        <f>IF(OR('Member Info'!F55&gt;=$S$1,'Member Info'!N55&gt;=$R$1),1,0)</f>
        <v>0</v>
      </c>
    </row>
    <row r="60" spans="1:40" x14ac:dyDescent="0.25">
      <c r="A60" s="4">
        <v>28</v>
      </c>
      <c r="B60" s="166">
        <f>'Member Info'!D56</f>
        <v>0</v>
      </c>
      <c r="C60" s="166">
        <f>'Member Info'!E56</f>
        <v>0</v>
      </c>
      <c r="D60" s="166" t="str">
        <f>'Member Info'!G56</f>
        <v/>
      </c>
      <c r="E60" s="167">
        <f>'Member Info'!B56</f>
        <v>0</v>
      </c>
      <c r="F60" s="244"/>
      <c r="G60" s="168" t="str">
        <f>IF(E60=0,"",
IF('Member Info'!$AM$19&lt;=$R$1,
SUMPRODUCT('Member Info'!L56+IF('Member Info'!H56&gt;'Member Info'!$AJ$12,'Member Info'!$AK$13,IF('Member Info'!H56&gt;'Member Info'!$AJ$11,'Member Info'!$AK$12,IF('Member Info'!H56&gt;'Member Info'!$AJ$10,'Member Info'!$AK$11,IF('Member Info'!H56&gt;'Member Info'!$AJ$9,'Member Info'!$AK$10,IF('Member Info'!H56&gt;'Member Info'!$AJ$8,'Member Info'!$AK$9,'Member Info'!$AK$8)))))),
SUMPRODUCT('Member Info'!L56+IF('Member Info'!H56&gt;'Member Info'!$AG$17,'Member Info'!$AH$18,IF('Member Info'!H56&gt;'Member Info'!$AG$16,'Member Info'!$AH$17,IF('Member Info'!H56&gt;'Member Info'!$AG$15,'Member Info'!$AH$16,IF('Member Info'!H56&gt;'Member Info'!$AG$14,'Member Info'!$AH$15,IF('Member Info'!H56&gt;'Member Info'!$AG$13,'Member Info'!$AH$14,IF('Member Info'!H56&gt;'Member Info'!$AG$12,'Member Info'!$AH$13,IF('Member Info'!H56&gt;'Member Info'!$AG$11,'Member Info'!$AH$12,IF('Member Info'!H56&gt;'Member Info'!$AG$10,'Member Info'!$AH$11,IF('Member Info'!H56&gt;'Member Info'!$AG$9,'Member Info'!$AH$10,IF('Member Info'!H56&gt;'Member Info'!$AG$8,'Member Info'!$AH$9,'Member Info'!$AH$8)))))))))))))</f>
        <v/>
      </c>
      <c r="H60" s="26"/>
      <c r="I60" s="26"/>
      <c r="J60" s="107" t="str">
        <f>IF(E60=0,"",IF('Member Info'!F56&gt;$S$1,CONCATENATE("Joined with practice on ", TEXT('Member Info'!F56, "DD/MM/YYYY")),IF('Member Info'!N56&lt;&gt;"",IF('Member Info'!N56&lt;$R$1,CONCATENATE("Left Scheme on ", TEXT('Member Info'!N56, "DD/MM/YYYY")),IF(ISERROR(G60),"Error Detected, No rate entered",IF(E60=0,"",IF(F60="","Error Detected, No Pensionable pay",IF(ISERROR(AB60)," Unknown Values entered.",IF(T60+U60&lt;1,"Acceptable",IF(R60+S60=200, "No Contributions Entered", IF(K60="","Error Detected, Choose reason&gt;",IF(X60="1",IF(T60=1,"Please Enter Deemed Pensionable Pay","Add Any Relevant Details Above"),"Please Give Details Above"))))))))),IF(ISERROR(G60),"Error Detected, No rate entered",IF(E60=0,"",IF(F60="","Error Detected, No Pensionable pay",IF(ISERROR(AB60)," Unknown Values entered.",IF(T60+U60&lt;1,"Acceptable",IF(R60+S60=200, "No Contributions Entered", IF(K60="","Error Detected, Choose reason&gt;",IF(X60="1",IF(T60=1,"Please Enter Deemed Pensionable Pay","Add relevant Details Above"),"Please give details Above")))))))))))</f>
        <v/>
      </c>
      <c r="K60" s="263"/>
      <c r="L60" s="93"/>
      <c r="M60" s="93" t="str">
        <f t="shared" si="4"/>
        <v/>
      </c>
      <c r="N60" s="96">
        <f t="shared" si="5"/>
        <v>0</v>
      </c>
      <c r="O60" s="96">
        <f t="shared" si="0"/>
        <v>0</v>
      </c>
      <c r="P60" s="220">
        <f>(ROUND((F60/100*'Member Info'!$W$2), 2))</f>
        <v>0</v>
      </c>
      <c r="Q60" s="220" t="e">
        <f t="shared" si="6"/>
        <v>#VALUE!</v>
      </c>
      <c r="R60" s="220" t="str">
        <f t="shared" si="7"/>
        <v/>
      </c>
      <c r="S60" s="229" t="str">
        <f t="shared" si="8"/>
        <v/>
      </c>
      <c r="T60" s="230" t="str">
        <f t="shared" si="9"/>
        <v/>
      </c>
      <c r="U60" s="230" t="str">
        <f t="shared" si="10"/>
        <v/>
      </c>
      <c r="V60" s="224">
        <f t="shared" si="11"/>
        <v>0</v>
      </c>
      <c r="W60" s="112">
        <f t="shared" si="12"/>
        <v>0</v>
      </c>
      <c r="X60" s="237" t="str">
        <f t="shared" si="1"/>
        <v/>
      </c>
      <c r="Y60" s="242" t="b">
        <f t="shared" si="2"/>
        <v>0</v>
      </c>
      <c r="Z60" s="237">
        <f t="shared" si="13"/>
        <v>0</v>
      </c>
      <c r="AA60" s="237">
        <f>IF('Member Info'!N56="",1,"")</f>
        <v>1</v>
      </c>
      <c r="AB60" s="245" t="e">
        <f t="shared" si="14"/>
        <v>#VALUE!</v>
      </c>
      <c r="AC60" s="132" t="str">
        <f t="shared" si="3"/>
        <v/>
      </c>
      <c r="AD60" s="126">
        <f t="shared" si="15"/>
        <v>1</v>
      </c>
      <c r="AE60" s="126" t="str">
        <f>IF('Member Info'!N56&lt;&gt;"",IF('Member Info'!N56&lt;=$R$1,1,0),"")</f>
        <v/>
      </c>
      <c r="AG60" s="126" t="b">
        <f t="shared" si="16"/>
        <v>0</v>
      </c>
      <c r="AH60" s="126">
        <f t="shared" si="17"/>
        <v>0</v>
      </c>
      <c r="AJ60" s="126">
        <f t="shared" si="18"/>
        <v>0</v>
      </c>
      <c r="AK60" s="126">
        <f>IF('Member Info'!F56&gt;$R$1,1,0)</f>
        <v>0</v>
      </c>
      <c r="AL60" s="126" t="b">
        <f>IF(ISERROR(R60),ERROR.TYPE(#REF!)=ERROR.TYPE(R60),FALSE)</f>
        <v>0</v>
      </c>
      <c r="AM60" s="126" t="b">
        <f>IF(ISERROR(S60),ERROR.TYPE(#REF!)=ERROR.TYPE(S60),FALSE)</f>
        <v>0</v>
      </c>
      <c r="AN60" s="126">
        <f>IF(OR('Member Info'!F56&gt;=$S$1,'Member Info'!N56&gt;=$R$1),1,0)</f>
        <v>0</v>
      </c>
    </row>
    <row r="61" spans="1:40" x14ac:dyDescent="0.25">
      <c r="A61" s="4">
        <v>29</v>
      </c>
      <c r="B61" s="166">
        <f>'Member Info'!D57</f>
        <v>0</v>
      </c>
      <c r="C61" s="166">
        <f>'Member Info'!E57</f>
        <v>0</v>
      </c>
      <c r="D61" s="166" t="str">
        <f>'Member Info'!G57</f>
        <v/>
      </c>
      <c r="E61" s="167">
        <f>'Member Info'!B57</f>
        <v>0</v>
      </c>
      <c r="F61" s="244"/>
      <c r="G61" s="168" t="str">
        <f>IF(E61=0,"",
IF('Member Info'!$AM$19&lt;=$R$1,
SUMPRODUCT('Member Info'!L57+IF('Member Info'!H57&gt;'Member Info'!$AJ$12,'Member Info'!$AK$13,IF('Member Info'!H57&gt;'Member Info'!$AJ$11,'Member Info'!$AK$12,IF('Member Info'!H57&gt;'Member Info'!$AJ$10,'Member Info'!$AK$11,IF('Member Info'!H57&gt;'Member Info'!$AJ$9,'Member Info'!$AK$10,IF('Member Info'!H57&gt;'Member Info'!$AJ$8,'Member Info'!$AK$9,'Member Info'!$AK$8)))))),
SUMPRODUCT('Member Info'!L57+IF('Member Info'!H57&gt;'Member Info'!$AG$17,'Member Info'!$AH$18,IF('Member Info'!H57&gt;'Member Info'!$AG$16,'Member Info'!$AH$17,IF('Member Info'!H57&gt;'Member Info'!$AG$15,'Member Info'!$AH$16,IF('Member Info'!H57&gt;'Member Info'!$AG$14,'Member Info'!$AH$15,IF('Member Info'!H57&gt;'Member Info'!$AG$13,'Member Info'!$AH$14,IF('Member Info'!H57&gt;'Member Info'!$AG$12,'Member Info'!$AH$13,IF('Member Info'!H57&gt;'Member Info'!$AG$11,'Member Info'!$AH$12,IF('Member Info'!H57&gt;'Member Info'!$AG$10,'Member Info'!$AH$11,IF('Member Info'!H57&gt;'Member Info'!$AG$9,'Member Info'!$AH$10,IF('Member Info'!H57&gt;'Member Info'!$AG$8,'Member Info'!$AH$9,'Member Info'!$AH$8)))))))))))))</f>
        <v/>
      </c>
      <c r="H61" s="26"/>
      <c r="I61" s="26"/>
      <c r="J61" s="107" t="str">
        <f>IF(E61=0,"",IF('Member Info'!F57&gt;$S$1,CONCATENATE("Joined with practice on ", TEXT('Member Info'!F57, "DD/MM/YYYY")),IF('Member Info'!N57&lt;&gt;"",IF('Member Info'!N57&lt;$R$1,CONCATENATE("Left Scheme on ", TEXT('Member Info'!N57, "DD/MM/YYYY")),IF(ISERROR(G61),"Error Detected, No rate entered",IF(E61=0,"",IF(F61="","Error Detected, No Pensionable pay",IF(ISERROR(AB61)," Unknown Values entered.",IF(T61+U61&lt;1,"Acceptable",IF(R61+S61=200, "No Contributions Entered", IF(K61="","Error Detected, Choose reason&gt;",IF(X61="1",IF(T61=1,"Please Enter Deemed Pensionable Pay","Add Any Relevant Details Above"),"Please Give Details Above"))))))))),IF(ISERROR(G61),"Error Detected, No rate entered",IF(E61=0,"",IF(F61="","Error Detected, No Pensionable pay",IF(ISERROR(AB61)," Unknown Values entered.",IF(T61+U61&lt;1,"Acceptable",IF(R61+S61=200, "No Contributions Entered", IF(K61="","Error Detected, Choose reason&gt;",IF(X61="1",IF(T61=1,"Please Enter Deemed Pensionable Pay","Add relevant Details Above"),"Please give details Above")))))))))))</f>
        <v/>
      </c>
      <c r="K61" s="263"/>
      <c r="L61" s="93"/>
      <c r="M61" s="93" t="str">
        <f t="shared" si="4"/>
        <v/>
      </c>
      <c r="N61" s="96">
        <f t="shared" si="5"/>
        <v>0</v>
      </c>
      <c r="O61" s="96">
        <f t="shared" si="0"/>
        <v>0</v>
      </c>
      <c r="P61" s="220">
        <f>(ROUND((F61/100*'Member Info'!$W$2), 2))</f>
        <v>0</v>
      </c>
      <c r="Q61" s="220" t="e">
        <f t="shared" si="6"/>
        <v>#VALUE!</v>
      </c>
      <c r="R61" s="220" t="str">
        <f t="shared" si="7"/>
        <v/>
      </c>
      <c r="S61" s="229" t="str">
        <f t="shared" si="8"/>
        <v/>
      </c>
      <c r="T61" s="230" t="str">
        <f t="shared" si="9"/>
        <v/>
      </c>
      <c r="U61" s="230" t="str">
        <f t="shared" si="10"/>
        <v/>
      </c>
      <c r="V61" s="224">
        <f t="shared" si="11"/>
        <v>0</v>
      </c>
      <c r="W61" s="112">
        <f t="shared" si="12"/>
        <v>0</v>
      </c>
      <c r="X61" s="237" t="str">
        <f t="shared" si="1"/>
        <v/>
      </c>
      <c r="Y61" s="242" t="b">
        <f t="shared" si="2"/>
        <v>0</v>
      </c>
      <c r="Z61" s="237">
        <f t="shared" si="13"/>
        <v>0</v>
      </c>
      <c r="AA61" s="237">
        <f>IF('Member Info'!N57="",1,"")</f>
        <v>1</v>
      </c>
      <c r="AB61" s="245" t="e">
        <f t="shared" si="14"/>
        <v>#VALUE!</v>
      </c>
      <c r="AC61" s="132" t="str">
        <f t="shared" si="3"/>
        <v/>
      </c>
      <c r="AD61" s="126">
        <f t="shared" si="15"/>
        <v>1</v>
      </c>
      <c r="AE61" s="126" t="str">
        <f>IF('Member Info'!N57&lt;&gt;"",IF('Member Info'!N57&lt;=$R$1,1,0),"")</f>
        <v/>
      </c>
      <c r="AG61" s="126" t="b">
        <f t="shared" si="16"/>
        <v>0</v>
      </c>
      <c r="AH61" s="126">
        <f t="shared" si="17"/>
        <v>0</v>
      </c>
      <c r="AJ61" s="126">
        <f t="shared" si="18"/>
        <v>0</v>
      </c>
      <c r="AK61" s="126">
        <f>IF('Member Info'!F57&gt;$R$1,1,0)</f>
        <v>0</v>
      </c>
      <c r="AL61" s="126" t="b">
        <f>IF(ISERROR(R61),ERROR.TYPE(#REF!)=ERROR.TYPE(R61),FALSE)</f>
        <v>0</v>
      </c>
      <c r="AM61" s="126" t="b">
        <f>IF(ISERROR(S61),ERROR.TYPE(#REF!)=ERROR.TYPE(S61),FALSE)</f>
        <v>0</v>
      </c>
      <c r="AN61" s="126">
        <f>IF(OR('Member Info'!F57&gt;=$S$1,'Member Info'!N57&gt;=$R$1),1,0)</f>
        <v>0</v>
      </c>
    </row>
    <row r="62" spans="1:40" x14ac:dyDescent="0.25">
      <c r="A62" s="4">
        <v>30</v>
      </c>
      <c r="B62" s="166">
        <f>'Member Info'!D58</f>
        <v>0</v>
      </c>
      <c r="C62" s="166">
        <f>'Member Info'!E58</f>
        <v>0</v>
      </c>
      <c r="D62" s="166" t="str">
        <f>'Member Info'!G58</f>
        <v/>
      </c>
      <c r="E62" s="167">
        <f>'Member Info'!B58</f>
        <v>0</v>
      </c>
      <c r="F62" s="244"/>
      <c r="G62" s="168" t="str">
        <f>IF(E62=0,"",
IF('Member Info'!$AM$19&lt;=$R$1,
SUMPRODUCT('Member Info'!L58+IF('Member Info'!H58&gt;'Member Info'!$AJ$12,'Member Info'!$AK$13,IF('Member Info'!H58&gt;'Member Info'!$AJ$11,'Member Info'!$AK$12,IF('Member Info'!H58&gt;'Member Info'!$AJ$10,'Member Info'!$AK$11,IF('Member Info'!H58&gt;'Member Info'!$AJ$9,'Member Info'!$AK$10,IF('Member Info'!H58&gt;'Member Info'!$AJ$8,'Member Info'!$AK$9,'Member Info'!$AK$8)))))),
SUMPRODUCT('Member Info'!L58+IF('Member Info'!H58&gt;'Member Info'!$AG$17,'Member Info'!$AH$18,IF('Member Info'!H58&gt;'Member Info'!$AG$16,'Member Info'!$AH$17,IF('Member Info'!H58&gt;'Member Info'!$AG$15,'Member Info'!$AH$16,IF('Member Info'!H58&gt;'Member Info'!$AG$14,'Member Info'!$AH$15,IF('Member Info'!H58&gt;'Member Info'!$AG$13,'Member Info'!$AH$14,IF('Member Info'!H58&gt;'Member Info'!$AG$12,'Member Info'!$AH$13,IF('Member Info'!H58&gt;'Member Info'!$AG$11,'Member Info'!$AH$12,IF('Member Info'!H58&gt;'Member Info'!$AG$10,'Member Info'!$AH$11,IF('Member Info'!H58&gt;'Member Info'!$AG$9,'Member Info'!$AH$10,IF('Member Info'!H58&gt;'Member Info'!$AG$8,'Member Info'!$AH$9,'Member Info'!$AH$8)))))))))))))</f>
        <v/>
      </c>
      <c r="H62" s="26"/>
      <c r="I62" s="26"/>
      <c r="J62" s="107" t="str">
        <f>IF(E62=0,"",IF('Member Info'!F58&gt;$S$1,CONCATENATE("Joined with practice on ", TEXT('Member Info'!F58, "DD/MM/YYYY")),IF('Member Info'!N58&lt;&gt;"",IF('Member Info'!N58&lt;$R$1,CONCATENATE("Left Scheme on ", TEXT('Member Info'!N58, "DD/MM/YYYY")),IF(ISERROR(G62),"Error Detected, No rate entered",IF(E62=0,"",IF(F62="","Error Detected, No Pensionable pay",IF(ISERROR(AB62)," Unknown Values entered.",IF(T62+U62&lt;1,"Acceptable",IF(R62+S62=200, "No Contributions Entered", IF(K62="","Error Detected, Choose reason&gt;",IF(X62="1",IF(T62=1,"Please Enter Deemed Pensionable Pay","Add Any Relevant Details Above"),"Please Give Details Above"))))))))),IF(ISERROR(G62),"Error Detected, No rate entered",IF(E62=0,"",IF(F62="","Error Detected, No Pensionable pay",IF(ISERROR(AB62)," Unknown Values entered.",IF(T62+U62&lt;1,"Acceptable",IF(R62+S62=200, "No Contributions Entered", IF(K62="","Error Detected, Choose reason&gt;",IF(X62="1",IF(T62=1,"Please Enter Deemed Pensionable Pay","Add relevant Details Above"),"Please give details Above")))))))))))</f>
        <v/>
      </c>
      <c r="K62" s="263"/>
      <c r="L62" s="93"/>
      <c r="M62" s="93" t="str">
        <f t="shared" si="4"/>
        <v/>
      </c>
      <c r="N62" s="96">
        <f t="shared" si="5"/>
        <v>0</v>
      </c>
      <c r="O62" s="96">
        <f t="shared" si="0"/>
        <v>0</v>
      </c>
      <c r="P62" s="220">
        <f>(ROUND((F62/100*'Member Info'!$W$2), 2))</f>
        <v>0</v>
      </c>
      <c r="Q62" s="220" t="e">
        <f t="shared" si="6"/>
        <v>#VALUE!</v>
      </c>
      <c r="R62" s="220" t="str">
        <f t="shared" si="7"/>
        <v/>
      </c>
      <c r="S62" s="229" t="str">
        <f t="shared" si="8"/>
        <v/>
      </c>
      <c r="T62" s="230" t="str">
        <f t="shared" si="9"/>
        <v/>
      </c>
      <c r="U62" s="230" t="str">
        <f t="shared" si="10"/>
        <v/>
      </c>
      <c r="V62" s="224">
        <f t="shared" si="11"/>
        <v>0</v>
      </c>
      <c r="W62" s="112">
        <f t="shared" si="12"/>
        <v>0</v>
      </c>
      <c r="X62" s="237" t="str">
        <f t="shared" si="1"/>
        <v/>
      </c>
      <c r="Y62" s="242" t="b">
        <f t="shared" si="2"/>
        <v>0</v>
      </c>
      <c r="Z62" s="237">
        <f t="shared" si="13"/>
        <v>0</v>
      </c>
      <c r="AA62" s="237">
        <f>IF('Member Info'!N58="",1,"")</f>
        <v>1</v>
      </c>
      <c r="AB62" s="245" t="e">
        <f t="shared" si="14"/>
        <v>#VALUE!</v>
      </c>
      <c r="AC62" s="132" t="str">
        <f t="shared" si="3"/>
        <v/>
      </c>
      <c r="AD62" s="126">
        <f t="shared" si="15"/>
        <v>1</v>
      </c>
      <c r="AE62" s="126" t="str">
        <f>IF('Member Info'!N58&lt;&gt;"",IF('Member Info'!N58&lt;=$R$1,1,0),"")</f>
        <v/>
      </c>
      <c r="AG62" s="126" t="b">
        <f t="shared" si="16"/>
        <v>0</v>
      </c>
      <c r="AH62" s="126">
        <f t="shared" si="17"/>
        <v>0</v>
      </c>
      <c r="AJ62" s="126">
        <f t="shared" si="18"/>
        <v>0</v>
      </c>
      <c r="AK62" s="126">
        <f>IF('Member Info'!F58&gt;$R$1,1,0)</f>
        <v>0</v>
      </c>
      <c r="AL62" s="126" t="b">
        <f>IF(ISERROR(R62),ERROR.TYPE(#REF!)=ERROR.TYPE(R62),FALSE)</f>
        <v>0</v>
      </c>
      <c r="AM62" s="126" t="b">
        <f>IF(ISERROR(S62),ERROR.TYPE(#REF!)=ERROR.TYPE(S62),FALSE)</f>
        <v>0</v>
      </c>
      <c r="AN62" s="126">
        <f>IF(OR('Member Info'!F58&gt;=$S$1,'Member Info'!N58&gt;=$R$1),1,0)</f>
        <v>0</v>
      </c>
    </row>
    <row r="63" spans="1:40" x14ac:dyDescent="0.25">
      <c r="A63" s="4">
        <v>31</v>
      </c>
      <c r="B63" s="166">
        <f>'Member Info'!D59</f>
        <v>0</v>
      </c>
      <c r="C63" s="166">
        <f>'Member Info'!E59</f>
        <v>0</v>
      </c>
      <c r="D63" s="166" t="str">
        <f>'Member Info'!G59</f>
        <v/>
      </c>
      <c r="E63" s="167">
        <f>'Member Info'!B59</f>
        <v>0</v>
      </c>
      <c r="F63" s="244"/>
      <c r="G63" s="168" t="str">
        <f>IF(E63=0,"",
IF('Member Info'!$AM$19&lt;=$R$1,
SUMPRODUCT('Member Info'!L59+IF('Member Info'!H59&gt;'Member Info'!$AJ$12,'Member Info'!$AK$13,IF('Member Info'!H59&gt;'Member Info'!$AJ$11,'Member Info'!$AK$12,IF('Member Info'!H59&gt;'Member Info'!$AJ$10,'Member Info'!$AK$11,IF('Member Info'!H59&gt;'Member Info'!$AJ$9,'Member Info'!$AK$10,IF('Member Info'!H59&gt;'Member Info'!$AJ$8,'Member Info'!$AK$9,'Member Info'!$AK$8)))))),
SUMPRODUCT('Member Info'!L59+IF('Member Info'!H59&gt;'Member Info'!$AG$17,'Member Info'!$AH$18,IF('Member Info'!H59&gt;'Member Info'!$AG$16,'Member Info'!$AH$17,IF('Member Info'!H59&gt;'Member Info'!$AG$15,'Member Info'!$AH$16,IF('Member Info'!H59&gt;'Member Info'!$AG$14,'Member Info'!$AH$15,IF('Member Info'!H59&gt;'Member Info'!$AG$13,'Member Info'!$AH$14,IF('Member Info'!H59&gt;'Member Info'!$AG$12,'Member Info'!$AH$13,IF('Member Info'!H59&gt;'Member Info'!$AG$11,'Member Info'!$AH$12,IF('Member Info'!H59&gt;'Member Info'!$AG$10,'Member Info'!$AH$11,IF('Member Info'!H59&gt;'Member Info'!$AG$9,'Member Info'!$AH$10,IF('Member Info'!H59&gt;'Member Info'!$AG$8,'Member Info'!$AH$9,'Member Info'!$AH$8)))))))))))))</f>
        <v/>
      </c>
      <c r="H63" s="26"/>
      <c r="I63" s="26"/>
      <c r="J63" s="107" t="str">
        <f>IF(E63=0,"",IF('Member Info'!F59&gt;$S$1,CONCATENATE("Joined with practice on ", TEXT('Member Info'!F59, "DD/MM/YYYY")),IF('Member Info'!N59&lt;&gt;"",IF('Member Info'!N59&lt;$R$1,CONCATENATE("Left Scheme on ", TEXT('Member Info'!N59, "DD/MM/YYYY")),IF(ISERROR(G63),"Error Detected, No rate entered",IF(E63=0,"",IF(F63="","Error Detected, No Pensionable pay",IF(ISERROR(AB63)," Unknown Values entered.",IF(T63+U63&lt;1,"Acceptable",IF(R63+S63=200, "No Contributions Entered", IF(K63="","Error Detected, Choose reason&gt;",IF(X63="1",IF(T63=1,"Please Enter Deemed Pensionable Pay","Add Any Relevant Details Above"),"Please Give Details Above"))))))))),IF(ISERROR(G63),"Error Detected, No rate entered",IF(E63=0,"",IF(F63="","Error Detected, No Pensionable pay",IF(ISERROR(AB63)," Unknown Values entered.",IF(T63+U63&lt;1,"Acceptable",IF(R63+S63=200, "No Contributions Entered", IF(K63="","Error Detected, Choose reason&gt;",IF(X63="1",IF(T63=1,"Please Enter Deemed Pensionable Pay","Add relevant Details Above"),"Please give details Above")))))))))))</f>
        <v/>
      </c>
      <c r="K63" s="263"/>
      <c r="L63" s="93"/>
      <c r="M63" s="93" t="str">
        <f t="shared" si="4"/>
        <v/>
      </c>
      <c r="N63" s="96">
        <f t="shared" si="5"/>
        <v>0</v>
      </c>
      <c r="O63" s="96">
        <f t="shared" si="0"/>
        <v>0</v>
      </c>
      <c r="P63" s="220">
        <f>(ROUND((F63/100*'Member Info'!$W$2), 2))</f>
        <v>0</v>
      </c>
      <c r="Q63" s="220" t="e">
        <f t="shared" si="6"/>
        <v>#VALUE!</v>
      </c>
      <c r="R63" s="220" t="str">
        <f t="shared" si="7"/>
        <v/>
      </c>
      <c r="S63" s="229" t="str">
        <f t="shared" si="8"/>
        <v/>
      </c>
      <c r="T63" s="230" t="str">
        <f t="shared" si="9"/>
        <v/>
      </c>
      <c r="U63" s="230" t="str">
        <f t="shared" si="10"/>
        <v/>
      </c>
      <c r="V63" s="224">
        <f t="shared" si="11"/>
        <v>0</v>
      </c>
      <c r="W63" s="112">
        <f t="shared" si="12"/>
        <v>0</v>
      </c>
      <c r="X63" s="237" t="str">
        <f t="shared" si="1"/>
        <v/>
      </c>
      <c r="Y63" s="242" t="b">
        <f t="shared" si="2"/>
        <v>0</v>
      </c>
      <c r="Z63" s="237">
        <f t="shared" si="13"/>
        <v>0</v>
      </c>
      <c r="AA63" s="237">
        <f>IF('Member Info'!N59="",1,"")</f>
        <v>1</v>
      </c>
      <c r="AB63" s="245" t="e">
        <f t="shared" si="14"/>
        <v>#VALUE!</v>
      </c>
      <c r="AC63" s="132" t="str">
        <f t="shared" si="3"/>
        <v/>
      </c>
      <c r="AD63" s="126">
        <f t="shared" si="15"/>
        <v>1</v>
      </c>
      <c r="AE63" s="126" t="str">
        <f>IF('Member Info'!N59&lt;&gt;"",IF('Member Info'!N59&lt;=$R$1,1,0),"")</f>
        <v/>
      </c>
      <c r="AG63" s="126" t="b">
        <f t="shared" si="16"/>
        <v>0</v>
      </c>
      <c r="AH63" s="126">
        <f t="shared" si="17"/>
        <v>0</v>
      </c>
      <c r="AJ63" s="126">
        <f t="shared" si="18"/>
        <v>0</v>
      </c>
      <c r="AK63" s="126">
        <f>IF('Member Info'!F59&gt;$R$1,1,0)</f>
        <v>0</v>
      </c>
      <c r="AL63" s="126" t="b">
        <f>IF(ISERROR(R63),ERROR.TYPE(#REF!)=ERROR.TYPE(R63),FALSE)</f>
        <v>0</v>
      </c>
      <c r="AM63" s="126" t="b">
        <f>IF(ISERROR(S63),ERROR.TYPE(#REF!)=ERROR.TYPE(S63),FALSE)</f>
        <v>0</v>
      </c>
      <c r="AN63" s="126">
        <f>IF(OR('Member Info'!F59&gt;=$S$1,'Member Info'!N59&gt;=$R$1),1,0)</f>
        <v>0</v>
      </c>
    </row>
    <row r="64" spans="1:40" x14ac:dyDescent="0.25">
      <c r="A64" s="4">
        <v>32</v>
      </c>
      <c r="B64" s="166">
        <f>'Member Info'!D60</f>
        <v>0</v>
      </c>
      <c r="C64" s="166">
        <f>'Member Info'!E60</f>
        <v>0</v>
      </c>
      <c r="D64" s="166" t="str">
        <f>'Member Info'!G60</f>
        <v/>
      </c>
      <c r="E64" s="167">
        <f>'Member Info'!B60</f>
        <v>0</v>
      </c>
      <c r="F64" s="244"/>
      <c r="G64" s="168" t="str">
        <f>IF(E64=0,"",
IF('Member Info'!$AM$19&lt;=$R$1,
SUMPRODUCT('Member Info'!L60+IF('Member Info'!H60&gt;'Member Info'!$AJ$12,'Member Info'!$AK$13,IF('Member Info'!H60&gt;'Member Info'!$AJ$11,'Member Info'!$AK$12,IF('Member Info'!H60&gt;'Member Info'!$AJ$10,'Member Info'!$AK$11,IF('Member Info'!H60&gt;'Member Info'!$AJ$9,'Member Info'!$AK$10,IF('Member Info'!H60&gt;'Member Info'!$AJ$8,'Member Info'!$AK$9,'Member Info'!$AK$8)))))),
SUMPRODUCT('Member Info'!L60+IF('Member Info'!H60&gt;'Member Info'!$AG$17,'Member Info'!$AH$18,IF('Member Info'!H60&gt;'Member Info'!$AG$16,'Member Info'!$AH$17,IF('Member Info'!H60&gt;'Member Info'!$AG$15,'Member Info'!$AH$16,IF('Member Info'!H60&gt;'Member Info'!$AG$14,'Member Info'!$AH$15,IF('Member Info'!H60&gt;'Member Info'!$AG$13,'Member Info'!$AH$14,IF('Member Info'!H60&gt;'Member Info'!$AG$12,'Member Info'!$AH$13,IF('Member Info'!H60&gt;'Member Info'!$AG$11,'Member Info'!$AH$12,IF('Member Info'!H60&gt;'Member Info'!$AG$10,'Member Info'!$AH$11,IF('Member Info'!H60&gt;'Member Info'!$AG$9,'Member Info'!$AH$10,IF('Member Info'!H60&gt;'Member Info'!$AG$8,'Member Info'!$AH$9,'Member Info'!$AH$8)))))))))))))</f>
        <v/>
      </c>
      <c r="H64" s="26"/>
      <c r="I64" s="26"/>
      <c r="J64" s="107" t="str">
        <f>IF(E64=0,"",IF('Member Info'!F60&gt;$S$1,CONCATENATE("Joined with practice on ", TEXT('Member Info'!F60, "DD/MM/YYYY")),IF('Member Info'!N60&lt;&gt;"",IF('Member Info'!N60&lt;$R$1,CONCATENATE("Left Scheme on ", TEXT('Member Info'!N60, "DD/MM/YYYY")),IF(ISERROR(G64),"Error Detected, No rate entered",IF(E64=0,"",IF(F64="","Error Detected, No Pensionable pay",IF(ISERROR(AB64)," Unknown Values entered.",IF(T64+U64&lt;1,"Acceptable",IF(R64+S64=200, "No Contributions Entered", IF(K64="","Error Detected, Choose reason&gt;",IF(X64="1",IF(T64=1,"Please Enter Deemed Pensionable Pay","Add Any Relevant Details Above"),"Please Give Details Above"))))))))),IF(ISERROR(G64),"Error Detected, No rate entered",IF(E64=0,"",IF(F64="","Error Detected, No Pensionable pay",IF(ISERROR(AB64)," Unknown Values entered.",IF(T64+U64&lt;1,"Acceptable",IF(R64+S64=200, "No Contributions Entered", IF(K64="","Error Detected, Choose reason&gt;",IF(X64="1",IF(T64=1,"Please Enter Deemed Pensionable Pay","Add relevant Details Above"),"Please give details Above")))))))))))</f>
        <v/>
      </c>
      <c r="K64" s="263"/>
      <c r="L64" s="93"/>
      <c r="M64" s="93" t="str">
        <f t="shared" si="4"/>
        <v/>
      </c>
      <c r="N64" s="96">
        <f t="shared" si="5"/>
        <v>0</v>
      </c>
      <c r="O64" s="96">
        <f t="shared" si="0"/>
        <v>0</v>
      </c>
      <c r="P64" s="220">
        <f>(ROUND((F64/100*'Member Info'!$W$2), 2))</f>
        <v>0</v>
      </c>
      <c r="Q64" s="220" t="e">
        <f t="shared" si="6"/>
        <v>#VALUE!</v>
      </c>
      <c r="R64" s="220" t="str">
        <f t="shared" si="7"/>
        <v/>
      </c>
      <c r="S64" s="229" t="str">
        <f t="shared" si="8"/>
        <v/>
      </c>
      <c r="T64" s="230" t="str">
        <f t="shared" si="9"/>
        <v/>
      </c>
      <c r="U64" s="230" t="str">
        <f t="shared" si="10"/>
        <v/>
      </c>
      <c r="V64" s="224">
        <f t="shared" si="11"/>
        <v>0</v>
      </c>
      <c r="W64" s="112">
        <f t="shared" si="12"/>
        <v>0</v>
      </c>
      <c r="X64" s="237" t="str">
        <f t="shared" si="1"/>
        <v/>
      </c>
      <c r="Y64" s="242" t="b">
        <f t="shared" si="2"/>
        <v>0</v>
      </c>
      <c r="Z64" s="237">
        <f t="shared" si="13"/>
        <v>0</v>
      </c>
      <c r="AA64" s="237">
        <f>IF('Member Info'!N60="",1,"")</f>
        <v>1</v>
      </c>
      <c r="AB64" s="245" t="e">
        <f t="shared" si="14"/>
        <v>#VALUE!</v>
      </c>
      <c r="AC64" s="132" t="str">
        <f t="shared" si="3"/>
        <v/>
      </c>
      <c r="AD64" s="126">
        <f t="shared" si="15"/>
        <v>1</v>
      </c>
      <c r="AE64" s="126" t="str">
        <f>IF('Member Info'!N60&lt;&gt;"",IF('Member Info'!N60&lt;=$R$1,1,0),"")</f>
        <v/>
      </c>
      <c r="AG64" s="126" t="b">
        <f t="shared" si="16"/>
        <v>0</v>
      </c>
      <c r="AH64" s="126">
        <f t="shared" si="17"/>
        <v>0</v>
      </c>
      <c r="AJ64" s="126">
        <f t="shared" si="18"/>
        <v>0</v>
      </c>
      <c r="AK64" s="126">
        <f>IF('Member Info'!F60&gt;$R$1,1,0)</f>
        <v>0</v>
      </c>
      <c r="AL64" s="126" t="b">
        <f>IF(ISERROR(R64),ERROR.TYPE(#REF!)=ERROR.TYPE(R64),FALSE)</f>
        <v>0</v>
      </c>
      <c r="AM64" s="126" t="b">
        <f>IF(ISERROR(S64),ERROR.TYPE(#REF!)=ERROR.TYPE(S64),FALSE)</f>
        <v>0</v>
      </c>
      <c r="AN64" s="126">
        <f>IF(OR('Member Info'!F60&gt;=$S$1,'Member Info'!N60&gt;=$R$1),1,0)</f>
        <v>0</v>
      </c>
    </row>
    <row r="65" spans="1:40" x14ac:dyDescent="0.25">
      <c r="A65" s="4">
        <v>33</v>
      </c>
      <c r="B65" s="166">
        <f>'Member Info'!D61</f>
        <v>0</v>
      </c>
      <c r="C65" s="166">
        <f>'Member Info'!E61</f>
        <v>0</v>
      </c>
      <c r="D65" s="166" t="str">
        <f>'Member Info'!G61</f>
        <v/>
      </c>
      <c r="E65" s="167">
        <f>'Member Info'!B61</f>
        <v>0</v>
      </c>
      <c r="F65" s="244"/>
      <c r="G65" s="168" t="str">
        <f>IF(E65=0,"",
IF('Member Info'!$AM$19&lt;=$R$1,
SUMPRODUCT('Member Info'!L61+IF('Member Info'!H61&gt;'Member Info'!$AJ$12,'Member Info'!$AK$13,IF('Member Info'!H61&gt;'Member Info'!$AJ$11,'Member Info'!$AK$12,IF('Member Info'!H61&gt;'Member Info'!$AJ$10,'Member Info'!$AK$11,IF('Member Info'!H61&gt;'Member Info'!$AJ$9,'Member Info'!$AK$10,IF('Member Info'!H61&gt;'Member Info'!$AJ$8,'Member Info'!$AK$9,'Member Info'!$AK$8)))))),
SUMPRODUCT('Member Info'!L61+IF('Member Info'!H61&gt;'Member Info'!$AG$17,'Member Info'!$AH$18,IF('Member Info'!H61&gt;'Member Info'!$AG$16,'Member Info'!$AH$17,IF('Member Info'!H61&gt;'Member Info'!$AG$15,'Member Info'!$AH$16,IF('Member Info'!H61&gt;'Member Info'!$AG$14,'Member Info'!$AH$15,IF('Member Info'!H61&gt;'Member Info'!$AG$13,'Member Info'!$AH$14,IF('Member Info'!H61&gt;'Member Info'!$AG$12,'Member Info'!$AH$13,IF('Member Info'!H61&gt;'Member Info'!$AG$11,'Member Info'!$AH$12,IF('Member Info'!H61&gt;'Member Info'!$AG$10,'Member Info'!$AH$11,IF('Member Info'!H61&gt;'Member Info'!$AG$9,'Member Info'!$AH$10,IF('Member Info'!H61&gt;'Member Info'!$AG$8,'Member Info'!$AH$9,'Member Info'!$AH$8)))))))))))))</f>
        <v/>
      </c>
      <c r="H65" s="26"/>
      <c r="I65" s="26"/>
      <c r="J65" s="107" t="str">
        <f>IF(E65=0,"",IF('Member Info'!F61&gt;$S$1,CONCATENATE("Joined with practice on ", TEXT('Member Info'!F61, "DD/MM/YYYY")),IF('Member Info'!N61&lt;&gt;"",IF('Member Info'!N61&lt;$R$1,CONCATENATE("Left Scheme on ", TEXT('Member Info'!N61, "DD/MM/YYYY")),IF(ISERROR(G65),"Error Detected, No rate entered",IF(E65=0,"",IF(F65="","Error Detected, No Pensionable pay",IF(ISERROR(AB65)," Unknown Values entered.",IF(T65+U65&lt;1,"Acceptable",IF(R65+S65=200, "No Contributions Entered", IF(K65="","Error Detected, Choose reason&gt;",IF(X65="1",IF(T65=1,"Please Enter Deemed Pensionable Pay","Add Any Relevant Details Above"),"Please Give Details Above"))))))))),IF(ISERROR(G65),"Error Detected, No rate entered",IF(E65=0,"",IF(F65="","Error Detected, No Pensionable pay",IF(ISERROR(AB65)," Unknown Values entered.",IF(T65+U65&lt;1,"Acceptable",IF(R65+S65=200, "No Contributions Entered", IF(K65="","Error Detected, Choose reason&gt;",IF(X65="1",IF(T65=1,"Please Enter Deemed Pensionable Pay","Add relevant Details Above"),"Please give details Above")))))))))))</f>
        <v/>
      </c>
      <c r="K65" s="263"/>
      <c r="L65" s="93"/>
      <c r="M65" s="93" t="str">
        <f t="shared" si="4"/>
        <v/>
      </c>
      <c r="N65" s="96">
        <f t="shared" si="5"/>
        <v>0</v>
      </c>
      <c r="O65" s="96">
        <f t="shared" si="0"/>
        <v>0</v>
      </c>
      <c r="P65" s="220">
        <f>(ROUND((F65/100*'Member Info'!$W$2), 2))</f>
        <v>0</v>
      </c>
      <c r="Q65" s="220" t="e">
        <f t="shared" si="6"/>
        <v>#VALUE!</v>
      </c>
      <c r="R65" s="220" t="str">
        <f t="shared" si="7"/>
        <v/>
      </c>
      <c r="S65" s="229" t="str">
        <f t="shared" si="8"/>
        <v/>
      </c>
      <c r="T65" s="230" t="str">
        <f t="shared" si="9"/>
        <v/>
      </c>
      <c r="U65" s="230" t="str">
        <f t="shared" si="10"/>
        <v/>
      </c>
      <c r="V65" s="224">
        <f t="shared" si="11"/>
        <v>0</v>
      </c>
      <c r="W65" s="112">
        <f t="shared" si="12"/>
        <v>0</v>
      </c>
      <c r="X65" s="237" t="str">
        <f t="shared" si="1"/>
        <v/>
      </c>
      <c r="Y65" s="242" t="b">
        <f t="shared" si="2"/>
        <v>0</v>
      </c>
      <c r="Z65" s="237">
        <f t="shared" si="13"/>
        <v>0</v>
      </c>
      <c r="AA65" s="237">
        <f>IF('Member Info'!N61="",1,"")</f>
        <v>1</v>
      </c>
      <c r="AB65" s="245" t="e">
        <f t="shared" si="14"/>
        <v>#VALUE!</v>
      </c>
      <c r="AC65" s="132" t="str">
        <f t="shared" si="3"/>
        <v/>
      </c>
      <c r="AD65" s="126">
        <f t="shared" si="15"/>
        <v>1</v>
      </c>
      <c r="AE65" s="126" t="str">
        <f>IF('Member Info'!N61&lt;&gt;"",IF('Member Info'!N61&lt;=$R$1,1,0),"")</f>
        <v/>
      </c>
      <c r="AG65" s="126" t="b">
        <f t="shared" si="16"/>
        <v>0</v>
      </c>
      <c r="AH65" s="126">
        <f t="shared" si="17"/>
        <v>0</v>
      </c>
      <c r="AJ65" s="126">
        <f t="shared" si="18"/>
        <v>0</v>
      </c>
      <c r="AK65" s="126">
        <f>IF('Member Info'!F61&gt;$R$1,1,0)</f>
        <v>0</v>
      </c>
      <c r="AL65" s="126" t="b">
        <f>IF(ISERROR(R65),ERROR.TYPE(#REF!)=ERROR.TYPE(R65),FALSE)</f>
        <v>0</v>
      </c>
      <c r="AM65" s="126" t="b">
        <f>IF(ISERROR(S65),ERROR.TYPE(#REF!)=ERROR.TYPE(S65),FALSE)</f>
        <v>0</v>
      </c>
      <c r="AN65" s="126">
        <f>IF(OR('Member Info'!F61&gt;=$S$1,'Member Info'!N61&gt;=$R$1),1,0)</f>
        <v>0</v>
      </c>
    </row>
    <row r="66" spans="1:40" x14ac:dyDescent="0.25">
      <c r="A66" s="4">
        <v>34</v>
      </c>
      <c r="B66" s="166">
        <f>'Member Info'!D62</f>
        <v>0</v>
      </c>
      <c r="C66" s="166">
        <f>'Member Info'!E62</f>
        <v>0</v>
      </c>
      <c r="D66" s="166" t="str">
        <f>'Member Info'!G62</f>
        <v/>
      </c>
      <c r="E66" s="167">
        <f>'Member Info'!B62</f>
        <v>0</v>
      </c>
      <c r="F66" s="244"/>
      <c r="G66" s="168" t="str">
        <f>IF(E66=0,"",
IF('Member Info'!$AM$19&lt;=$R$1,
SUMPRODUCT('Member Info'!L62+IF('Member Info'!H62&gt;'Member Info'!$AJ$12,'Member Info'!$AK$13,IF('Member Info'!H62&gt;'Member Info'!$AJ$11,'Member Info'!$AK$12,IF('Member Info'!H62&gt;'Member Info'!$AJ$10,'Member Info'!$AK$11,IF('Member Info'!H62&gt;'Member Info'!$AJ$9,'Member Info'!$AK$10,IF('Member Info'!H62&gt;'Member Info'!$AJ$8,'Member Info'!$AK$9,'Member Info'!$AK$8)))))),
SUMPRODUCT('Member Info'!L62+IF('Member Info'!H62&gt;'Member Info'!$AG$17,'Member Info'!$AH$18,IF('Member Info'!H62&gt;'Member Info'!$AG$16,'Member Info'!$AH$17,IF('Member Info'!H62&gt;'Member Info'!$AG$15,'Member Info'!$AH$16,IF('Member Info'!H62&gt;'Member Info'!$AG$14,'Member Info'!$AH$15,IF('Member Info'!H62&gt;'Member Info'!$AG$13,'Member Info'!$AH$14,IF('Member Info'!H62&gt;'Member Info'!$AG$12,'Member Info'!$AH$13,IF('Member Info'!H62&gt;'Member Info'!$AG$11,'Member Info'!$AH$12,IF('Member Info'!H62&gt;'Member Info'!$AG$10,'Member Info'!$AH$11,IF('Member Info'!H62&gt;'Member Info'!$AG$9,'Member Info'!$AH$10,IF('Member Info'!H62&gt;'Member Info'!$AG$8,'Member Info'!$AH$9,'Member Info'!$AH$8)))))))))))))</f>
        <v/>
      </c>
      <c r="H66" s="26"/>
      <c r="I66" s="26"/>
      <c r="J66" s="107" t="str">
        <f>IF(E66=0,"",IF('Member Info'!F62&gt;$S$1,CONCATENATE("Joined with practice on ", TEXT('Member Info'!F62, "DD/MM/YYYY")),IF('Member Info'!N62&lt;&gt;"",IF('Member Info'!N62&lt;$R$1,CONCATENATE("Left Scheme on ", TEXT('Member Info'!N62, "DD/MM/YYYY")),IF(ISERROR(G66),"Error Detected, No rate entered",IF(E66=0,"",IF(F66="","Error Detected, No Pensionable pay",IF(ISERROR(AB66)," Unknown Values entered.",IF(T66+U66&lt;1,"Acceptable",IF(R66+S66=200, "No Contributions Entered", IF(K66="","Error Detected, Choose reason&gt;",IF(X66="1",IF(T66=1,"Please Enter Deemed Pensionable Pay","Add Any Relevant Details Above"),"Please Give Details Above"))))))))),IF(ISERROR(G66),"Error Detected, No rate entered",IF(E66=0,"",IF(F66="","Error Detected, No Pensionable pay",IF(ISERROR(AB66)," Unknown Values entered.",IF(T66+U66&lt;1,"Acceptable",IF(R66+S66=200, "No Contributions Entered", IF(K66="","Error Detected, Choose reason&gt;",IF(X66="1",IF(T66=1,"Please Enter Deemed Pensionable Pay","Add relevant Details Above"),"Please give details Above")))))))))))</f>
        <v/>
      </c>
      <c r="K66" s="263"/>
      <c r="L66" s="93"/>
      <c r="M66" s="93" t="str">
        <f t="shared" si="4"/>
        <v/>
      </c>
      <c r="N66" s="96">
        <f t="shared" si="5"/>
        <v>0</v>
      </c>
      <c r="O66" s="96">
        <f t="shared" si="0"/>
        <v>0</v>
      </c>
      <c r="P66" s="220">
        <f>(ROUND((F66/100*'Member Info'!$W$2), 2))</f>
        <v>0</v>
      </c>
      <c r="Q66" s="220" t="e">
        <f t="shared" si="6"/>
        <v>#VALUE!</v>
      </c>
      <c r="R66" s="220" t="str">
        <f t="shared" si="7"/>
        <v/>
      </c>
      <c r="S66" s="229" t="str">
        <f t="shared" si="8"/>
        <v/>
      </c>
      <c r="T66" s="230" t="str">
        <f t="shared" si="9"/>
        <v/>
      </c>
      <c r="U66" s="230" t="str">
        <f t="shared" si="10"/>
        <v/>
      </c>
      <c r="V66" s="224">
        <f t="shared" si="11"/>
        <v>0</v>
      </c>
      <c r="W66" s="112">
        <f t="shared" si="12"/>
        <v>0</v>
      </c>
      <c r="X66" s="237" t="str">
        <f t="shared" si="1"/>
        <v/>
      </c>
      <c r="Y66" s="242" t="b">
        <f t="shared" si="2"/>
        <v>0</v>
      </c>
      <c r="Z66" s="237">
        <f t="shared" si="13"/>
        <v>0</v>
      </c>
      <c r="AA66" s="237">
        <f>IF('Member Info'!N62="",1,"")</f>
        <v>1</v>
      </c>
      <c r="AB66" s="245" t="e">
        <f t="shared" si="14"/>
        <v>#VALUE!</v>
      </c>
      <c r="AC66" s="132" t="str">
        <f t="shared" si="3"/>
        <v/>
      </c>
      <c r="AD66" s="126">
        <f t="shared" si="15"/>
        <v>1</v>
      </c>
      <c r="AE66" s="126" t="str">
        <f>IF('Member Info'!N62&lt;&gt;"",IF('Member Info'!N62&lt;=$R$1,1,0),"")</f>
        <v/>
      </c>
      <c r="AG66" s="126" t="b">
        <f t="shared" si="16"/>
        <v>0</v>
      </c>
      <c r="AH66" s="126">
        <f t="shared" si="17"/>
        <v>0</v>
      </c>
      <c r="AJ66" s="126">
        <f t="shared" si="18"/>
        <v>0</v>
      </c>
      <c r="AK66" s="126">
        <f>IF('Member Info'!F62&gt;$R$1,1,0)</f>
        <v>0</v>
      </c>
      <c r="AL66" s="126" t="b">
        <f>IF(ISERROR(R66),ERROR.TYPE(#REF!)=ERROR.TYPE(R66),FALSE)</f>
        <v>0</v>
      </c>
      <c r="AM66" s="126" t="b">
        <f>IF(ISERROR(S66),ERROR.TYPE(#REF!)=ERROR.TYPE(S66),FALSE)</f>
        <v>0</v>
      </c>
      <c r="AN66" s="126">
        <f>IF(OR('Member Info'!F62&gt;=$S$1,'Member Info'!N62&gt;=$R$1),1,0)</f>
        <v>0</v>
      </c>
    </row>
    <row r="67" spans="1:40" x14ac:dyDescent="0.25">
      <c r="A67" s="4">
        <v>35</v>
      </c>
      <c r="B67" s="166">
        <f>'Member Info'!D63</f>
        <v>0</v>
      </c>
      <c r="C67" s="166">
        <f>'Member Info'!E63</f>
        <v>0</v>
      </c>
      <c r="D67" s="166" t="str">
        <f>'Member Info'!G63</f>
        <v/>
      </c>
      <c r="E67" s="167">
        <f>'Member Info'!B63</f>
        <v>0</v>
      </c>
      <c r="F67" s="244"/>
      <c r="G67" s="168" t="str">
        <f>IF(E67=0,"",
IF('Member Info'!$AM$19&lt;=$R$1,
SUMPRODUCT('Member Info'!L63+IF('Member Info'!H63&gt;'Member Info'!$AJ$12,'Member Info'!$AK$13,IF('Member Info'!H63&gt;'Member Info'!$AJ$11,'Member Info'!$AK$12,IF('Member Info'!H63&gt;'Member Info'!$AJ$10,'Member Info'!$AK$11,IF('Member Info'!H63&gt;'Member Info'!$AJ$9,'Member Info'!$AK$10,IF('Member Info'!H63&gt;'Member Info'!$AJ$8,'Member Info'!$AK$9,'Member Info'!$AK$8)))))),
SUMPRODUCT('Member Info'!L63+IF('Member Info'!H63&gt;'Member Info'!$AG$17,'Member Info'!$AH$18,IF('Member Info'!H63&gt;'Member Info'!$AG$16,'Member Info'!$AH$17,IF('Member Info'!H63&gt;'Member Info'!$AG$15,'Member Info'!$AH$16,IF('Member Info'!H63&gt;'Member Info'!$AG$14,'Member Info'!$AH$15,IF('Member Info'!H63&gt;'Member Info'!$AG$13,'Member Info'!$AH$14,IF('Member Info'!H63&gt;'Member Info'!$AG$12,'Member Info'!$AH$13,IF('Member Info'!H63&gt;'Member Info'!$AG$11,'Member Info'!$AH$12,IF('Member Info'!H63&gt;'Member Info'!$AG$10,'Member Info'!$AH$11,IF('Member Info'!H63&gt;'Member Info'!$AG$9,'Member Info'!$AH$10,IF('Member Info'!H63&gt;'Member Info'!$AG$8,'Member Info'!$AH$9,'Member Info'!$AH$8)))))))))))))</f>
        <v/>
      </c>
      <c r="H67" s="26"/>
      <c r="I67" s="26"/>
      <c r="J67" s="107" t="str">
        <f>IF(E67=0,"",IF('Member Info'!F63&gt;$S$1,CONCATENATE("Joined with practice on ", TEXT('Member Info'!F63, "DD/MM/YYYY")),IF('Member Info'!N63&lt;&gt;"",IF('Member Info'!N63&lt;$R$1,CONCATENATE("Left Scheme on ", TEXT('Member Info'!N63, "DD/MM/YYYY")),IF(ISERROR(G67),"Error Detected, No rate entered",IF(E67=0,"",IF(F67="","Error Detected, No Pensionable pay",IF(ISERROR(AB67)," Unknown Values entered.",IF(T67+U67&lt;1,"Acceptable",IF(R67+S67=200, "No Contributions Entered", IF(K67="","Error Detected, Choose reason&gt;",IF(X67="1",IF(T67=1,"Please Enter Deemed Pensionable Pay","Add Any Relevant Details Above"),"Please Give Details Above"))))))))),IF(ISERROR(G67),"Error Detected, No rate entered",IF(E67=0,"",IF(F67="","Error Detected, No Pensionable pay",IF(ISERROR(AB67)," Unknown Values entered.",IF(T67+U67&lt;1,"Acceptable",IF(R67+S67=200, "No Contributions Entered", IF(K67="","Error Detected, Choose reason&gt;",IF(X67="1",IF(T67=1,"Please Enter Deemed Pensionable Pay","Add relevant Details Above"),"Please give details Above")))))))))))</f>
        <v/>
      </c>
      <c r="K67" s="263"/>
      <c r="L67" s="93"/>
      <c r="M67" s="93" t="str">
        <f t="shared" si="4"/>
        <v/>
      </c>
      <c r="N67" s="96">
        <f t="shared" si="5"/>
        <v>0</v>
      </c>
      <c r="O67" s="96">
        <f t="shared" si="0"/>
        <v>0</v>
      </c>
      <c r="P67" s="220">
        <f>(ROUND((F67/100*'Member Info'!$W$2), 2))</f>
        <v>0</v>
      </c>
      <c r="Q67" s="220" t="e">
        <f t="shared" si="6"/>
        <v>#VALUE!</v>
      </c>
      <c r="R67" s="220" t="str">
        <f t="shared" si="7"/>
        <v/>
      </c>
      <c r="S67" s="229" t="str">
        <f t="shared" si="8"/>
        <v/>
      </c>
      <c r="T67" s="230" t="str">
        <f t="shared" si="9"/>
        <v/>
      </c>
      <c r="U67" s="230" t="str">
        <f t="shared" si="10"/>
        <v/>
      </c>
      <c r="V67" s="224">
        <f t="shared" si="11"/>
        <v>0</v>
      </c>
      <c r="W67" s="112">
        <f t="shared" si="12"/>
        <v>0</v>
      </c>
      <c r="X67" s="237" t="str">
        <f t="shared" si="1"/>
        <v/>
      </c>
      <c r="Y67" s="242" t="b">
        <f t="shared" si="2"/>
        <v>0</v>
      </c>
      <c r="Z67" s="237">
        <f t="shared" si="13"/>
        <v>0</v>
      </c>
      <c r="AA67" s="237">
        <f>IF('Member Info'!N63="",1,"")</f>
        <v>1</v>
      </c>
      <c r="AB67" s="245" t="e">
        <f t="shared" si="14"/>
        <v>#VALUE!</v>
      </c>
      <c r="AC67" s="132" t="str">
        <f t="shared" si="3"/>
        <v/>
      </c>
      <c r="AD67" s="126">
        <f t="shared" si="15"/>
        <v>1</v>
      </c>
      <c r="AE67" s="126" t="str">
        <f>IF('Member Info'!N63&lt;&gt;"",IF('Member Info'!N63&lt;=$R$1,1,0),"")</f>
        <v/>
      </c>
      <c r="AG67" s="126" t="b">
        <f t="shared" si="16"/>
        <v>0</v>
      </c>
      <c r="AH67" s="126">
        <f t="shared" si="17"/>
        <v>0</v>
      </c>
      <c r="AJ67" s="126">
        <f t="shared" si="18"/>
        <v>0</v>
      </c>
      <c r="AK67" s="126">
        <f>IF('Member Info'!F63&gt;$R$1,1,0)</f>
        <v>0</v>
      </c>
      <c r="AL67" s="126" t="b">
        <f>IF(ISERROR(R67),ERROR.TYPE(#REF!)=ERROR.TYPE(R67),FALSE)</f>
        <v>0</v>
      </c>
      <c r="AM67" s="126" t="b">
        <f>IF(ISERROR(S67),ERROR.TYPE(#REF!)=ERROR.TYPE(S67),FALSE)</f>
        <v>0</v>
      </c>
      <c r="AN67" s="126">
        <f>IF(OR('Member Info'!F63&gt;=$S$1,'Member Info'!N63&gt;=$R$1),1,0)</f>
        <v>0</v>
      </c>
    </row>
    <row r="68" spans="1:40" x14ac:dyDescent="0.25">
      <c r="A68" s="4">
        <v>36</v>
      </c>
      <c r="B68" s="166">
        <f>'Member Info'!D64</f>
        <v>0</v>
      </c>
      <c r="C68" s="166">
        <f>'Member Info'!E64</f>
        <v>0</v>
      </c>
      <c r="D68" s="166" t="str">
        <f>'Member Info'!G64</f>
        <v/>
      </c>
      <c r="E68" s="167">
        <f>'Member Info'!B64</f>
        <v>0</v>
      </c>
      <c r="F68" s="244"/>
      <c r="G68" s="168" t="str">
        <f>IF(E68=0,"",
IF('Member Info'!$AM$19&lt;=$R$1,
SUMPRODUCT('Member Info'!L64+IF('Member Info'!H64&gt;'Member Info'!$AJ$12,'Member Info'!$AK$13,IF('Member Info'!H64&gt;'Member Info'!$AJ$11,'Member Info'!$AK$12,IF('Member Info'!H64&gt;'Member Info'!$AJ$10,'Member Info'!$AK$11,IF('Member Info'!H64&gt;'Member Info'!$AJ$9,'Member Info'!$AK$10,IF('Member Info'!H64&gt;'Member Info'!$AJ$8,'Member Info'!$AK$9,'Member Info'!$AK$8)))))),
SUMPRODUCT('Member Info'!L64+IF('Member Info'!H64&gt;'Member Info'!$AG$17,'Member Info'!$AH$18,IF('Member Info'!H64&gt;'Member Info'!$AG$16,'Member Info'!$AH$17,IF('Member Info'!H64&gt;'Member Info'!$AG$15,'Member Info'!$AH$16,IF('Member Info'!H64&gt;'Member Info'!$AG$14,'Member Info'!$AH$15,IF('Member Info'!H64&gt;'Member Info'!$AG$13,'Member Info'!$AH$14,IF('Member Info'!H64&gt;'Member Info'!$AG$12,'Member Info'!$AH$13,IF('Member Info'!H64&gt;'Member Info'!$AG$11,'Member Info'!$AH$12,IF('Member Info'!H64&gt;'Member Info'!$AG$10,'Member Info'!$AH$11,IF('Member Info'!H64&gt;'Member Info'!$AG$9,'Member Info'!$AH$10,IF('Member Info'!H64&gt;'Member Info'!$AG$8,'Member Info'!$AH$9,'Member Info'!$AH$8)))))))))))))</f>
        <v/>
      </c>
      <c r="H68" s="26"/>
      <c r="I68" s="26"/>
      <c r="J68" s="107" t="str">
        <f>IF(E68=0,"",IF('Member Info'!F64&gt;$S$1,CONCATENATE("Joined with practice on ", TEXT('Member Info'!F64, "DD/MM/YYYY")),IF('Member Info'!N64&lt;&gt;"",IF('Member Info'!N64&lt;$R$1,CONCATENATE("Left Scheme on ", TEXT('Member Info'!N64, "DD/MM/YYYY")),IF(ISERROR(G68),"Error Detected, No rate entered",IF(E68=0,"",IF(F68="","Error Detected, No Pensionable pay",IF(ISERROR(AB68)," Unknown Values entered.",IF(T68+U68&lt;1,"Acceptable",IF(R68+S68=200, "No Contributions Entered", IF(K68="","Error Detected, Choose reason&gt;",IF(X68="1",IF(T68=1,"Please Enter Deemed Pensionable Pay","Add Any Relevant Details Above"),"Please Give Details Above"))))))))),IF(ISERROR(G68),"Error Detected, No rate entered",IF(E68=0,"",IF(F68="","Error Detected, No Pensionable pay",IF(ISERROR(AB68)," Unknown Values entered.",IF(T68+U68&lt;1,"Acceptable",IF(R68+S68=200, "No Contributions Entered", IF(K68="","Error Detected, Choose reason&gt;",IF(X68="1",IF(T68=1,"Please Enter Deemed Pensionable Pay","Add relevant Details Above"),"Please give details Above")))))))))))</f>
        <v/>
      </c>
      <c r="K68" s="263"/>
      <c r="L68" s="93"/>
      <c r="M68" s="93" t="str">
        <f t="shared" si="4"/>
        <v/>
      </c>
      <c r="N68" s="96">
        <f t="shared" si="5"/>
        <v>0</v>
      </c>
      <c r="O68" s="96">
        <f t="shared" si="0"/>
        <v>0</v>
      </c>
      <c r="P68" s="220">
        <f>(ROUND((F68/100*'Member Info'!$W$2), 2))</f>
        <v>0</v>
      </c>
      <c r="Q68" s="220" t="e">
        <f t="shared" si="6"/>
        <v>#VALUE!</v>
      </c>
      <c r="R68" s="220" t="str">
        <f t="shared" si="7"/>
        <v/>
      </c>
      <c r="S68" s="229" t="str">
        <f t="shared" si="8"/>
        <v/>
      </c>
      <c r="T68" s="230" t="str">
        <f t="shared" si="9"/>
        <v/>
      </c>
      <c r="U68" s="230" t="str">
        <f t="shared" si="10"/>
        <v/>
      </c>
      <c r="V68" s="224">
        <f t="shared" si="11"/>
        <v>0</v>
      </c>
      <c r="W68" s="112">
        <f t="shared" si="12"/>
        <v>0</v>
      </c>
      <c r="X68" s="237" t="str">
        <f t="shared" si="1"/>
        <v/>
      </c>
      <c r="Y68" s="242" t="b">
        <f t="shared" si="2"/>
        <v>0</v>
      </c>
      <c r="Z68" s="237">
        <f t="shared" si="13"/>
        <v>0</v>
      </c>
      <c r="AA68" s="237">
        <f>IF('Member Info'!N64="",1,"")</f>
        <v>1</v>
      </c>
      <c r="AB68" s="245" t="e">
        <f t="shared" si="14"/>
        <v>#VALUE!</v>
      </c>
      <c r="AC68" s="132" t="str">
        <f t="shared" si="3"/>
        <v/>
      </c>
      <c r="AD68" s="126">
        <f t="shared" si="15"/>
        <v>1</v>
      </c>
      <c r="AE68" s="126" t="str">
        <f>IF('Member Info'!N64&lt;&gt;"",IF('Member Info'!N64&lt;=$R$1,1,0),"")</f>
        <v/>
      </c>
      <c r="AG68" s="126" t="b">
        <f t="shared" si="16"/>
        <v>0</v>
      </c>
      <c r="AH68" s="126">
        <f t="shared" si="17"/>
        <v>0</v>
      </c>
      <c r="AJ68" s="126">
        <f t="shared" si="18"/>
        <v>0</v>
      </c>
      <c r="AK68" s="126">
        <f>IF('Member Info'!F64&gt;$R$1,1,0)</f>
        <v>0</v>
      </c>
      <c r="AL68" s="126" t="b">
        <f>IF(ISERROR(R68),ERROR.TYPE(#REF!)=ERROR.TYPE(R68),FALSE)</f>
        <v>0</v>
      </c>
      <c r="AM68" s="126" t="b">
        <f>IF(ISERROR(S68),ERROR.TYPE(#REF!)=ERROR.TYPE(S68),FALSE)</f>
        <v>0</v>
      </c>
      <c r="AN68" s="126">
        <f>IF(OR('Member Info'!F64&gt;=$S$1,'Member Info'!N64&gt;=$R$1),1,0)</f>
        <v>0</v>
      </c>
    </row>
    <row r="69" spans="1:40" x14ac:dyDescent="0.25">
      <c r="A69" s="4">
        <v>37</v>
      </c>
      <c r="B69" s="166">
        <f>'Member Info'!D65</f>
        <v>0</v>
      </c>
      <c r="C69" s="166">
        <f>'Member Info'!E65</f>
        <v>0</v>
      </c>
      <c r="D69" s="166" t="str">
        <f>'Member Info'!G65</f>
        <v/>
      </c>
      <c r="E69" s="167">
        <f>'Member Info'!B65</f>
        <v>0</v>
      </c>
      <c r="F69" s="244"/>
      <c r="G69" s="168" t="str">
        <f>IF(E69=0,"",
IF('Member Info'!$AM$19&lt;=$R$1,
SUMPRODUCT('Member Info'!L65+IF('Member Info'!H65&gt;'Member Info'!$AJ$12,'Member Info'!$AK$13,IF('Member Info'!H65&gt;'Member Info'!$AJ$11,'Member Info'!$AK$12,IF('Member Info'!H65&gt;'Member Info'!$AJ$10,'Member Info'!$AK$11,IF('Member Info'!H65&gt;'Member Info'!$AJ$9,'Member Info'!$AK$10,IF('Member Info'!H65&gt;'Member Info'!$AJ$8,'Member Info'!$AK$9,'Member Info'!$AK$8)))))),
SUMPRODUCT('Member Info'!L65+IF('Member Info'!H65&gt;'Member Info'!$AG$17,'Member Info'!$AH$18,IF('Member Info'!H65&gt;'Member Info'!$AG$16,'Member Info'!$AH$17,IF('Member Info'!H65&gt;'Member Info'!$AG$15,'Member Info'!$AH$16,IF('Member Info'!H65&gt;'Member Info'!$AG$14,'Member Info'!$AH$15,IF('Member Info'!H65&gt;'Member Info'!$AG$13,'Member Info'!$AH$14,IF('Member Info'!H65&gt;'Member Info'!$AG$12,'Member Info'!$AH$13,IF('Member Info'!H65&gt;'Member Info'!$AG$11,'Member Info'!$AH$12,IF('Member Info'!H65&gt;'Member Info'!$AG$10,'Member Info'!$AH$11,IF('Member Info'!H65&gt;'Member Info'!$AG$9,'Member Info'!$AH$10,IF('Member Info'!H65&gt;'Member Info'!$AG$8,'Member Info'!$AH$9,'Member Info'!$AH$8)))))))))))))</f>
        <v/>
      </c>
      <c r="H69" s="26"/>
      <c r="I69" s="26"/>
      <c r="J69" s="107" t="str">
        <f>IF(E69=0,"",IF('Member Info'!F65&gt;$S$1,CONCATENATE("Joined with practice on ", TEXT('Member Info'!F65, "DD/MM/YYYY")),IF('Member Info'!N65&lt;&gt;"",IF('Member Info'!N65&lt;$R$1,CONCATENATE("Left Scheme on ", TEXT('Member Info'!N65, "DD/MM/YYYY")),IF(ISERROR(G69),"Error Detected, No rate entered",IF(E69=0,"",IF(F69="","Error Detected, No Pensionable pay",IF(ISERROR(AB69)," Unknown Values entered.",IF(T69+U69&lt;1,"Acceptable",IF(R69+S69=200, "No Contributions Entered", IF(K69="","Error Detected, Choose reason&gt;",IF(X69="1",IF(T69=1,"Please Enter Deemed Pensionable Pay","Add Any Relevant Details Above"),"Please Give Details Above"))))))))),IF(ISERROR(G69),"Error Detected, No rate entered",IF(E69=0,"",IF(F69="","Error Detected, No Pensionable pay",IF(ISERROR(AB69)," Unknown Values entered.",IF(T69+U69&lt;1,"Acceptable",IF(R69+S69=200, "No Contributions Entered", IF(K69="","Error Detected, Choose reason&gt;",IF(X69="1",IF(T69=1,"Please Enter Deemed Pensionable Pay","Add relevant Details Above"),"Please give details Above")))))))))))</f>
        <v/>
      </c>
      <c r="K69" s="263"/>
      <c r="L69" s="93"/>
      <c r="M69" s="93" t="str">
        <f t="shared" si="4"/>
        <v/>
      </c>
      <c r="N69" s="96">
        <f t="shared" si="5"/>
        <v>0</v>
      </c>
      <c r="O69" s="96">
        <f t="shared" si="0"/>
        <v>0</v>
      </c>
      <c r="P69" s="220">
        <f>(ROUND((F69/100*'Member Info'!$W$2), 2))</f>
        <v>0</v>
      </c>
      <c r="Q69" s="220" t="e">
        <f t="shared" si="6"/>
        <v>#VALUE!</v>
      </c>
      <c r="R69" s="220" t="str">
        <f t="shared" si="7"/>
        <v/>
      </c>
      <c r="S69" s="229" t="str">
        <f t="shared" si="8"/>
        <v/>
      </c>
      <c r="T69" s="230" t="str">
        <f t="shared" si="9"/>
        <v/>
      </c>
      <c r="U69" s="230" t="str">
        <f t="shared" si="10"/>
        <v/>
      </c>
      <c r="V69" s="224">
        <f t="shared" si="11"/>
        <v>0</v>
      </c>
      <c r="W69" s="112">
        <f t="shared" si="12"/>
        <v>0</v>
      </c>
      <c r="X69" s="237" t="str">
        <f t="shared" si="1"/>
        <v/>
      </c>
      <c r="Y69" s="242" t="b">
        <f t="shared" si="2"/>
        <v>0</v>
      </c>
      <c r="Z69" s="237">
        <f t="shared" si="13"/>
        <v>0</v>
      </c>
      <c r="AA69" s="237">
        <f>IF('Member Info'!N65="",1,"")</f>
        <v>1</v>
      </c>
      <c r="AB69" s="245" t="e">
        <f t="shared" si="14"/>
        <v>#VALUE!</v>
      </c>
      <c r="AC69" s="132" t="str">
        <f t="shared" si="3"/>
        <v/>
      </c>
      <c r="AD69" s="126">
        <f t="shared" si="15"/>
        <v>1</v>
      </c>
      <c r="AE69" s="126" t="str">
        <f>IF('Member Info'!N65&lt;&gt;"",IF('Member Info'!N65&lt;=$R$1,1,0),"")</f>
        <v/>
      </c>
      <c r="AG69" s="126" t="b">
        <f t="shared" si="16"/>
        <v>0</v>
      </c>
      <c r="AH69" s="126">
        <f t="shared" si="17"/>
        <v>0</v>
      </c>
      <c r="AJ69" s="126">
        <f t="shared" si="18"/>
        <v>0</v>
      </c>
      <c r="AK69" s="126">
        <f>IF('Member Info'!F65&gt;$R$1,1,0)</f>
        <v>0</v>
      </c>
      <c r="AL69" s="126" t="b">
        <f>IF(ISERROR(R69),ERROR.TYPE(#REF!)=ERROR.TYPE(R69),FALSE)</f>
        <v>0</v>
      </c>
      <c r="AM69" s="126" t="b">
        <f>IF(ISERROR(S69),ERROR.TYPE(#REF!)=ERROR.TYPE(S69),FALSE)</f>
        <v>0</v>
      </c>
      <c r="AN69" s="126">
        <f>IF(OR('Member Info'!F65&gt;=$S$1,'Member Info'!N65&gt;=$R$1),1,0)</f>
        <v>0</v>
      </c>
    </row>
    <row r="70" spans="1:40" x14ac:dyDescent="0.25">
      <c r="A70" s="4">
        <v>38</v>
      </c>
      <c r="B70" s="166">
        <f>'Member Info'!D66</f>
        <v>0</v>
      </c>
      <c r="C70" s="166">
        <f>'Member Info'!E66</f>
        <v>0</v>
      </c>
      <c r="D70" s="166" t="str">
        <f>'Member Info'!G66</f>
        <v/>
      </c>
      <c r="E70" s="167">
        <f>'Member Info'!B66</f>
        <v>0</v>
      </c>
      <c r="F70" s="244"/>
      <c r="G70" s="168" t="str">
        <f>IF(E70=0,"",
IF('Member Info'!$AM$19&lt;=$R$1,
SUMPRODUCT('Member Info'!L66+IF('Member Info'!H66&gt;'Member Info'!$AJ$12,'Member Info'!$AK$13,IF('Member Info'!H66&gt;'Member Info'!$AJ$11,'Member Info'!$AK$12,IF('Member Info'!H66&gt;'Member Info'!$AJ$10,'Member Info'!$AK$11,IF('Member Info'!H66&gt;'Member Info'!$AJ$9,'Member Info'!$AK$10,IF('Member Info'!H66&gt;'Member Info'!$AJ$8,'Member Info'!$AK$9,'Member Info'!$AK$8)))))),
SUMPRODUCT('Member Info'!L66+IF('Member Info'!H66&gt;'Member Info'!$AG$17,'Member Info'!$AH$18,IF('Member Info'!H66&gt;'Member Info'!$AG$16,'Member Info'!$AH$17,IF('Member Info'!H66&gt;'Member Info'!$AG$15,'Member Info'!$AH$16,IF('Member Info'!H66&gt;'Member Info'!$AG$14,'Member Info'!$AH$15,IF('Member Info'!H66&gt;'Member Info'!$AG$13,'Member Info'!$AH$14,IF('Member Info'!H66&gt;'Member Info'!$AG$12,'Member Info'!$AH$13,IF('Member Info'!H66&gt;'Member Info'!$AG$11,'Member Info'!$AH$12,IF('Member Info'!H66&gt;'Member Info'!$AG$10,'Member Info'!$AH$11,IF('Member Info'!H66&gt;'Member Info'!$AG$9,'Member Info'!$AH$10,IF('Member Info'!H66&gt;'Member Info'!$AG$8,'Member Info'!$AH$9,'Member Info'!$AH$8)))))))))))))</f>
        <v/>
      </c>
      <c r="H70" s="26"/>
      <c r="I70" s="26"/>
      <c r="J70" s="107" t="str">
        <f>IF(E70=0,"",IF('Member Info'!F66&gt;$S$1,CONCATENATE("Joined with practice on ", TEXT('Member Info'!F66, "DD/MM/YYYY")),IF('Member Info'!N66&lt;&gt;"",IF('Member Info'!N66&lt;$R$1,CONCATENATE("Left Scheme on ", TEXT('Member Info'!N66, "DD/MM/YYYY")),IF(ISERROR(G70),"Error Detected, No rate entered",IF(E70=0,"",IF(F70="","Error Detected, No Pensionable pay",IF(ISERROR(AB70)," Unknown Values entered.",IF(T70+U70&lt;1,"Acceptable",IF(R70+S70=200, "No Contributions Entered", IF(K70="","Error Detected, Choose reason&gt;",IF(X70="1",IF(T70=1,"Please Enter Deemed Pensionable Pay","Add Any Relevant Details Above"),"Please Give Details Above"))))))))),IF(ISERROR(G70),"Error Detected, No rate entered",IF(E70=0,"",IF(F70="","Error Detected, No Pensionable pay",IF(ISERROR(AB70)," Unknown Values entered.",IF(T70+U70&lt;1,"Acceptable",IF(R70+S70=200, "No Contributions Entered", IF(K70="","Error Detected, Choose reason&gt;",IF(X70="1",IF(T70=1,"Please Enter Deemed Pensionable Pay","Add relevant Details Above"),"Please give details Above")))))))))))</f>
        <v/>
      </c>
      <c r="K70" s="263"/>
      <c r="L70" s="93"/>
      <c r="M70" s="93" t="str">
        <f t="shared" si="4"/>
        <v/>
      </c>
      <c r="N70" s="96">
        <f t="shared" si="5"/>
        <v>0</v>
      </c>
      <c r="O70" s="96">
        <f t="shared" si="0"/>
        <v>0</v>
      </c>
      <c r="P70" s="220">
        <f>(ROUND((F70/100*'Member Info'!$W$2), 2))</f>
        <v>0</v>
      </c>
      <c r="Q70" s="220" t="e">
        <f t="shared" si="6"/>
        <v>#VALUE!</v>
      </c>
      <c r="R70" s="220" t="str">
        <f t="shared" si="7"/>
        <v/>
      </c>
      <c r="S70" s="229" t="str">
        <f t="shared" si="8"/>
        <v/>
      </c>
      <c r="T70" s="230" t="str">
        <f t="shared" si="9"/>
        <v/>
      </c>
      <c r="U70" s="230" t="str">
        <f t="shared" si="10"/>
        <v/>
      </c>
      <c r="V70" s="224">
        <f t="shared" si="11"/>
        <v>0</v>
      </c>
      <c r="W70" s="112">
        <f t="shared" si="12"/>
        <v>0</v>
      </c>
      <c r="X70" s="237" t="str">
        <f t="shared" si="1"/>
        <v/>
      </c>
      <c r="Y70" s="242" t="b">
        <f t="shared" si="2"/>
        <v>0</v>
      </c>
      <c r="Z70" s="237">
        <f t="shared" si="13"/>
        <v>0</v>
      </c>
      <c r="AA70" s="237">
        <f>IF('Member Info'!N66="",1,"")</f>
        <v>1</v>
      </c>
      <c r="AB70" s="245" t="e">
        <f t="shared" si="14"/>
        <v>#VALUE!</v>
      </c>
      <c r="AC70" s="132" t="str">
        <f t="shared" si="3"/>
        <v/>
      </c>
      <c r="AD70" s="126">
        <f t="shared" si="15"/>
        <v>1</v>
      </c>
      <c r="AE70" s="126" t="str">
        <f>IF('Member Info'!N66&lt;&gt;"",IF('Member Info'!N66&lt;=$R$1,1,0),"")</f>
        <v/>
      </c>
      <c r="AG70" s="126" t="b">
        <f t="shared" si="16"/>
        <v>0</v>
      </c>
      <c r="AH70" s="126">
        <f t="shared" si="17"/>
        <v>0</v>
      </c>
      <c r="AJ70" s="126">
        <f t="shared" si="18"/>
        <v>0</v>
      </c>
      <c r="AK70" s="126">
        <f>IF('Member Info'!F66&gt;$R$1,1,0)</f>
        <v>0</v>
      </c>
      <c r="AL70" s="126" t="b">
        <f>IF(ISERROR(R70),ERROR.TYPE(#REF!)=ERROR.TYPE(R70),FALSE)</f>
        <v>0</v>
      </c>
      <c r="AM70" s="126" t="b">
        <f>IF(ISERROR(S70),ERROR.TYPE(#REF!)=ERROR.TYPE(S70),FALSE)</f>
        <v>0</v>
      </c>
      <c r="AN70" s="126">
        <f>IF(OR('Member Info'!F66&gt;=$S$1,'Member Info'!N66&gt;=$R$1),1,0)</f>
        <v>0</v>
      </c>
    </row>
    <row r="71" spans="1:40" x14ac:dyDescent="0.25">
      <c r="A71" s="4">
        <v>39</v>
      </c>
      <c r="B71" s="166">
        <f>'Member Info'!D67</f>
        <v>0</v>
      </c>
      <c r="C71" s="166">
        <f>'Member Info'!E67</f>
        <v>0</v>
      </c>
      <c r="D71" s="166" t="str">
        <f>'Member Info'!G67</f>
        <v/>
      </c>
      <c r="E71" s="167">
        <f>'Member Info'!B67</f>
        <v>0</v>
      </c>
      <c r="F71" s="244"/>
      <c r="G71" s="168" t="str">
        <f>IF(E71=0,"",
IF('Member Info'!$AM$19&lt;=$R$1,
SUMPRODUCT('Member Info'!L67+IF('Member Info'!H67&gt;'Member Info'!$AJ$12,'Member Info'!$AK$13,IF('Member Info'!H67&gt;'Member Info'!$AJ$11,'Member Info'!$AK$12,IF('Member Info'!H67&gt;'Member Info'!$AJ$10,'Member Info'!$AK$11,IF('Member Info'!H67&gt;'Member Info'!$AJ$9,'Member Info'!$AK$10,IF('Member Info'!H67&gt;'Member Info'!$AJ$8,'Member Info'!$AK$9,'Member Info'!$AK$8)))))),
SUMPRODUCT('Member Info'!L67+IF('Member Info'!H67&gt;'Member Info'!$AG$17,'Member Info'!$AH$18,IF('Member Info'!H67&gt;'Member Info'!$AG$16,'Member Info'!$AH$17,IF('Member Info'!H67&gt;'Member Info'!$AG$15,'Member Info'!$AH$16,IF('Member Info'!H67&gt;'Member Info'!$AG$14,'Member Info'!$AH$15,IF('Member Info'!H67&gt;'Member Info'!$AG$13,'Member Info'!$AH$14,IF('Member Info'!H67&gt;'Member Info'!$AG$12,'Member Info'!$AH$13,IF('Member Info'!H67&gt;'Member Info'!$AG$11,'Member Info'!$AH$12,IF('Member Info'!H67&gt;'Member Info'!$AG$10,'Member Info'!$AH$11,IF('Member Info'!H67&gt;'Member Info'!$AG$9,'Member Info'!$AH$10,IF('Member Info'!H67&gt;'Member Info'!$AG$8,'Member Info'!$AH$9,'Member Info'!$AH$8)))))))))))))</f>
        <v/>
      </c>
      <c r="H71" s="26"/>
      <c r="I71" s="26"/>
      <c r="J71" s="107" t="str">
        <f>IF(E71=0,"",IF('Member Info'!F67&gt;$S$1,CONCATENATE("Joined with practice on ", TEXT('Member Info'!F67, "DD/MM/YYYY")),IF('Member Info'!N67&lt;&gt;"",IF('Member Info'!N67&lt;$R$1,CONCATENATE("Left Scheme on ", TEXT('Member Info'!N67, "DD/MM/YYYY")),IF(ISERROR(G71),"Error Detected, No rate entered",IF(E71=0,"",IF(F71="","Error Detected, No Pensionable pay",IF(ISERROR(AB71)," Unknown Values entered.",IF(T71+U71&lt;1,"Acceptable",IF(R71+S71=200, "No Contributions Entered", IF(K71="","Error Detected, Choose reason&gt;",IF(X71="1",IF(T71=1,"Please Enter Deemed Pensionable Pay","Add Any Relevant Details Above"),"Please Give Details Above"))))))))),IF(ISERROR(G71),"Error Detected, No rate entered",IF(E71=0,"",IF(F71="","Error Detected, No Pensionable pay",IF(ISERROR(AB71)," Unknown Values entered.",IF(T71+U71&lt;1,"Acceptable",IF(R71+S71=200, "No Contributions Entered", IF(K71="","Error Detected, Choose reason&gt;",IF(X71="1",IF(T71=1,"Please Enter Deemed Pensionable Pay","Add relevant Details Above"),"Please give details Above")))))))))))</f>
        <v/>
      </c>
      <c r="K71" s="263"/>
      <c r="L71" s="93"/>
      <c r="M71" s="93" t="str">
        <f t="shared" si="4"/>
        <v/>
      </c>
      <c r="N71" s="96">
        <f t="shared" si="5"/>
        <v>0</v>
      </c>
      <c r="O71" s="96">
        <f t="shared" si="0"/>
        <v>0</v>
      </c>
      <c r="P71" s="220">
        <f>(ROUND((F71/100*'Member Info'!$W$2), 2))</f>
        <v>0</v>
      </c>
      <c r="Q71" s="220" t="e">
        <f t="shared" si="6"/>
        <v>#VALUE!</v>
      </c>
      <c r="R71" s="220" t="str">
        <f t="shared" si="7"/>
        <v/>
      </c>
      <c r="S71" s="229" t="str">
        <f t="shared" si="8"/>
        <v/>
      </c>
      <c r="T71" s="230" t="str">
        <f t="shared" si="9"/>
        <v/>
      </c>
      <c r="U71" s="230" t="str">
        <f t="shared" si="10"/>
        <v/>
      </c>
      <c r="V71" s="224">
        <f t="shared" si="11"/>
        <v>0</v>
      </c>
      <c r="W71" s="112">
        <f t="shared" si="12"/>
        <v>0</v>
      </c>
      <c r="X71" s="237" t="str">
        <f t="shared" si="1"/>
        <v/>
      </c>
      <c r="Y71" s="242" t="b">
        <f t="shared" si="2"/>
        <v>0</v>
      </c>
      <c r="Z71" s="237">
        <f t="shared" si="13"/>
        <v>0</v>
      </c>
      <c r="AA71" s="237">
        <f>IF('Member Info'!N67="",1,"")</f>
        <v>1</v>
      </c>
      <c r="AB71" s="245" t="e">
        <f t="shared" si="14"/>
        <v>#VALUE!</v>
      </c>
      <c r="AC71" s="132" t="str">
        <f t="shared" si="3"/>
        <v/>
      </c>
      <c r="AD71" s="126">
        <f t="shared" si="15"/>
        <v>1</v>
      </c>
      <c r="AE71" s="126" t="str">
        <f>IF('Member Info'!N67&lt;&gt;"",IF('Member Info'!N67&lt;=$R$1,1,0),"")</f>
        <v/>
      </c>
      <c r="AG71" s="126" t="b">
        <f t="shared" si="16"/>
        <v>0</v>
      </c>
      <c r="AH71" s="126">
        <f t="shared" si="17"/>
        <v>0</v>
      </c>
      <c r="AJ71" s="126">
        <f t="shared" si="18"/>
        <v>0</v>
      </c>
      <c r="AK71" s="126">
        <f>IF('Member Info'!F67&gt;$R$1,1,0)</f>
        <v>0</v>
      </c>
      <c r="AL71" s="126" t="b">
        <f>IF(ISERROR(R71),ERROR.TYPE(#REF!)=ERROR.TYPE(R71),FALSE)</f>
        <v>0</v>
      </c>
      <c r="AM71" s="126" t="b">
        <f>IF(ISERROR(S71),ERROR.TYPE(#REF!)=ERROR.TYPE(S71),FALSE)</f>
        <v>0</v>
      </c>
      <c r="AN71" s="126">
        <f>IF(OR('Member Info'!F67&gt;=$S$1,'Member Info'!N67&gt;=$R$1),1,0)</f>
        <v>0</v>
      </c>
    </row>
    <row r="72" spans="1:40" x14ac:dyDescent="0.25">
      <c r="A72" s="4">
        <v>40</v>
      </c>
      <c r="B72" s="166">
        <f>'Member Info'!D68</f>
        <v>0</v>
      </c>
      <c r="C72" s="166">
        <f>'Member Info'!E68</f>
        <v>0</v>
      </c>
      <c r="D72" s="166" t="str">
        <f>'Member Info'!G68</f>
        <v/>
      </c>
      <c r="E72" s="167">
        <f>'Member Info'!B68</f>
        <v>0</v>
      </c>
      <c r="F72" s="244"/>
      <c r="G72" s="168" t="str">
        <f>IF(E72=0,"",
IF('Member Info'!$AM$19&lt;=$R$1,
SUMPRODUCT('Member Info'!L68+IF('Member Info'!H68&gt;'Member Info'!$AJ$12,'Member Info'!$AK$13,IF('Member Info'!H68&gt;'Member Info'!$AJ$11,'Member Info'!$AK$12,IF('Member Info'!H68&gt;'Member Info'!$AJ$10,'Member Info'!$AK$11,IF('Member Info'!H68&gt;'Member Info'!$AJ$9,'Member Info'!$AK$10,IF('Member Info'!H68&gt;'Member Info'!$AJ$8,'Member Info'!$AK$9,'Member Info'!$AK$8)))))),
SUMPRODUCT('Member Info'!L68+IF('Member Info'!H68&gt;'Member Info'!$AG$17,'Member Info'!$AH$18,IF('Member Info'!H68&gt;'Member Info'!$AG$16,'Member Info'!$AH$17,IF('Member Info'!H68&gt;'Member Info'!$AG$15,'Member Info'!$AH$16,IF('Member Info'!H68&gt;'Member Info'!$AG$14,'Member Info'!$AH$15,IF('Member Info'!H68&gt;'Member Info'!$AG$13,'Member Info'!$AH$14,IF('Member Info'!H68&gt;'Member Info'!$AG$12,'Member Info'!$AH$13,IF('Member Info'!H68&gt;'Member Info'!$AG$11,'Member Info'!$AH$12,IF('Member Info'!H68&gt;'Member Info'!$AG$10,'Member Info'!$AH$11,IF('Member Info'!H68&gt;'Member Info'!$AG$9,'Member Info'!$AH$10,IF('Member Info'!H68&gt;'Member Info'!$AG$8,'Member Info'!$AH$9,'Member Info'!$AH$8)))))))))))))</f>
        <v/>
      </c>
      <c r="H72" s="26"/>
      <c r="I72" s="26"/>
      <c r="J72" s="107" t="str">
        <f>IF(E72=0,"",IF('Member Info'!F68&gt;$S$1,CONCATENATE("Joined with practice on ", TEXT('Member Info'!F68, "DD/MM/YYYY")),IF('Member Info'!N68&lt;&gt;"",IF('Member Info'!N68&lt;$R$1,CONCATENATE("Left Scheme on ", TEXT('Member Info'!N68, "DD/MM/YYYY")),IF(ISERROR(G72),"Error Detected, No rate entered",IF(E72=0,"",IF(F72="","Error Detected, No Pensionable pay",IF(ISERROR(AB72)," Unknown Values entered.",IF(T72+U72&lt;1,"Acceptable",IF(R72+S72=200, "No Contributions Entered", IF(K72="","Error Detected, Choose reason&gt;",IF(X72="1",IF(T72=1,"Please Enter Deemed Pensionable Pay","Add Any Relevant Details Above"),"Please Give Details Above"))))))))),IF(ISERROR(G72),"Error Detected, No rate entered",IF(E72=0,"",IF(F72="","Error Detected, No Pensionable pay",IF(ISERROR(AB72)," Unknown Values entered.",IF(T72+U72&lt;1,"Acceptable",IF(R72+S72=200, "No Contributions Entered", IF(K72="","Error Detected, Choose reason&gt;",IF(X72="1",IF(T72=1,"Please Enter Deemed Pensionable Pay","Add relevant Details Above"),"Please give details Above")))))))))))</f>
        <v/>
      </c>
      <c r="K72" s="263"/>
      <c r="L72" s="93"/>
      <c r="M72" s="93" t="str">
        <f t="shared" si="4"/>
        <v/>
      </c>
      <c r="N72" s="96">
        <f t="shared" si="5"/>
        <v>0</v>
      </c>
      <c r="O72" s="96">
        <f t="shared" si="0"/>
        <v>0</v>
      </c>
      <c r="P72" s="220">
        <f>(ROUND((F72/100*'Member Info'!$W$2), 2))</f>
        <v>0</v>
      </c>
      <c r="Q72" s="220" t="e">
        <f t="shared" si="6"/>
        <v>#VALUE!</v>
      </c>
      <c r="R72" s="220" t="str">
        <f t="shared" si="7"/>
        <v/>
      </c>
      <c r="S72" s="229" t="str">
        <f t="shared" si="8"/>
        <v/>
      </c>
      <c r="T72" s="230" t="str">
        <f t="shared" si="9"/>
        <v/>
      </c>
      <c r="U72" s="230" t="str">
        <f t="shared" si="10"/>
        <v/>
      </c>
      <c r="V72" s="224">
        <f t="shared" si="11"/>
        <v>0</v>
      </c>
      <c r="W72" s="112">
        <f t="shared" si="12"/>
        <v>0</v>
      </c>
      <c r="X72" s="237" t="str">
        <f t="shared" si="1"/>
        <v/>
      </c>
      <c r="Y72" s="242" t="b">
        <f t="shared" si="2"/>
        <v>0</v>
      </c>
      <c r="Z72" s="237">
        <f t="shared" si="13"/>
        <v>0</v>
      </c>
      <c r="AA72" s="237">
        <f>IF('Member Info'!N68="",1,"")</f>
        <v>1</v>
      </c>
      <c r="AB72" s="245" t="e">
        <f t="shared" si="14"/>
        <v>#VALUE!</v>
      </c>
      <c r="AC72" s="132" t="str">
        <f t="shared" si="3"/>
        <v/>
      </c>
      <c r="AD72" s="126">
        <f t="shared" si="15"/>
        <v>1</v>
      </c>
      <c r="AE72" s="126" t="str">
        <f>IF('Member Info'!N68&lt;&gt;"",IF('Member Info'!N68&lt;=$R$1,1,0),"")</f>
        <v/>
      </c>
      <c r="AG72" s="126" t="b">
        <f t="shared" si="16"/>
        <v>0</v>
      </c>
      <c r="AH72" s="126">
        <f t="shared" si="17"/>
        <v>0</v>
      </c>
      <c r="AJ72" s="126">
        <f t="shared" si="18"/>
        <v>0</v>
      </c>
      <c r="AK72" s="126">
        <f>IF('Member Info'!F68&gt;$R$1,1,0)</f>
        <v>0</v>
      </c>
      <c r="AL72" s="126" t="b">
        <f>IF(ISERROR(R72),ERROR.TYPE(#REF!)=ERROR.TYPE(R72),FALSE)</f>
        <v>0</v>
      </c>
      <c r="AM72" s="126" t="b">
        <f>IF(ISERROR(S72),ERROR.TYPE(#REF!)=ERROR.TYPE(S72),FALSE)</f>
        <v>0</v>
      </c>
      <c r="AN72" s="126">
        <f>IF(OR('Member Info'!F68&gt;=$S$1,'Member Info'!N68&gt;=$R$1),1,0)</f>
        <v>0</v>
      </c>
    </row>
    <row r="73" spans="1:40" x14ac:dyDescent="0.25">
      <c r="A73" s="4">
        <v>41</v>
      </c>
      <c r="B73" s="166">
        <f>'Member Info'!D69</f>
        <v>0</v>
      </c>
      <c r="C73" s="166">
        <f>'Member Info'!E69</f>
        <v>0</v>
      </c>
      <c r="D73" s="166" t="str">
        <f>'Member Info'!G69</f>
        <v/>
      </c>
      <c r="E73" s="167">
        <f>'Member Info'!B69</f>
        <v>0</v>
      </c>
      <c r="F73" s="244"/>
      <c r="G73" s="168" t="str">
        <f>IF(E73=0,"",
IF('Member Info'!$AM$19&lt;=$R$1,
SUMPRODUCT('Member Info'!L69+IF('Member Info'!H69&gt;'Member Info'!$AJ$12,'Member Info'!$AK$13,IF('Member Info'!H69&gt;'Member Info'!$AJ$11,'Member Info'!$AK$12,IF('Member Info'!H69&gt;'Member Info'!$AJ$10,'Member Info'!$AK$11,IF('Member Info'!H69&gt;'Member Info'!$AJ$9,'Member Info'!$AK$10,IF('Member Info'!H69&gt;'Member Info'!$AJ$8,'Member Info'!$AK$9,'Member Info'!$AK$8)))))),
SUMPRODUCT('Member Info'!L69+IF('Member Info'!H69&gt;'Member Info'!$AG$17,'Member Info'!$AH$18,IF('Member Info'!H69&gt;'Member Info'!$AG$16,'Member Info'!$AH$17,IF('Member Info'!H69&gt;'Member Info'!$AG$15,'Member Info'!$AH$16,IF('Member Info'!H69&gt;'Member Info'!$AG$14,'Member Info'!$AH$15,IF('Member Info'!H69&gt;'Member Info'!$AG$13,'Member Info'!$AH$14,IF('Member Info'!H69&gt;'Member Info'!$AG$12,'Member Info'!$AH$13,IF('Member Info'!H69&gt;'Member Info'!$AG$11,'Member Info'!$AH$12,IF('Member Info'!H69&gt;'Member Info'!$AG$10,'Member Info'!$AH$11,IF('Member Info'!H69&gt;'Member Info'!$AG$9,'Member Info'!$AH$10,IF('Member Info'!H69&gt;'Member Info'!$AG$8,'Member Info'!$AH$9,'Member Info'!$AH$8)))))))))))))</f>
        <v/>
      </c>
      <c r="H73" s="26"/>
      <c r="I73" s="26"/>
      <c r="J73" s="107" t="str">
        <f>IF(E73=0,"",IF('Member Info'!F69&gt;$S$1,CONCATENATE("Joined with practice on ", TEXT('Member Info'!F69, "DD/MM/YYYY")),IF('Member Info'!N69&lt;&gt;"",IF('Member Info'!N69&lt;$R$1,CONCATENATE("Left Scheme on ", TEXT('Member Info'!N69, "DD/MM/YYYY")),IF(ISERROR(G73),"Error Detected, No rate entered",IF(E73=0,"",IF(F73="","Error Detected, No Pensionable pay",IF(ISERROR(AB73)," Unknown Values entered.",IF(T73+U73&lt;1,"Acceptable",IF(R73+S73=200, "No Contributions Entered", IF(K73="","Error Detected, Choose reason&gt;",IF(X73="1",IF(T73=1,"Please Enter Deemed Pensionable Pay","Add Any Relevant Details Above"),"Please Give Details Above"))))))))),IF(ISERROR(G73),"Error Detected, No rate entered",IF(E73=0,"",IF(F73="","Error Detected, No Pensionable pay",IF(ISERROR(AB73)," Unknown Values entered.",IF(T73+U73&lt;1,"Acceptable",IF(R73+S73=200, "No Contributions Entered", IF(K73="","Error Detected, Choose reason&gt;",IF(X73="1",IF(T73=1,"Please Enter Deemed Pensionable Pay","Add relevant Details Above"),"Please give details Above")))))))))))</f>
        <v/>
      </c>
      <c r="K73" s="263"/>
      <c r="L73" s="93"/>
      <c r="M73" s="93" t="str">
        <f t="shared" si="4"/>
        <v/>
      </c>
      <c r="N73" s="96">
        <f t="shared" si="5"/>
        <v>0</v>
      </c>
      <c r="O73" s="96">
        <f t="shared" si="0"/>
        <v>0</v>
      </c>
      <c r="P73" s="220">
        <f>(ROUND((F73/100*'Member Info'!$W$2), 2))</f>
        <v>0</v>
      </c>
      <c r="Q73" s="220" t="e">
        <f t="shared" si="6"/>
        <v>#VALUE!</v>
      </c>
      <c r="R73" s="220" t="str">
        <f t="shared" si="7"/>
        <v/>
      </c>
      <c r="S73" s="229" t="str">
        <f t="shared" si="8"/>
        <v/>
      </c>
      <c r="T73" s="230" t="str">
        <f t="shared" si="9"/>
        <v/>
      </c>
      <c r="U73" s="230" t="str">
        <f t="shared" si="10"/>
        <v/>
      </c>
      <c r="V73" s="224">
        <f t="shared" si="11"/>
        <v>0</v>
      </c>
      <c r="W73" s="112">
        <f t="shared" si="12"/>
        <v>0</v>
      </c>
      <c r="X73" s="237" t="str">
        <f t="shared" si="1"/>
        <v/>
      </c>
      <c r="Y73" s="242" t="b">
        <f t="shared" si="2"/>
        <v>0</v>
      </c>
      <c r="Z73" s="237">
        <f t="shared" si="13"/>
        <v>0</v>
      </c>
      <c r="AA73" s="237">
        <f>IF('Member Info'!N69="",1,"")</f>
        <v>1</v>
      </c>
      <c r="AB73" s="245" t="e">
        <f t="shared" si="14"/>
        <v>#VALUE!</v>
      </c>
      <c r="AC73" s="132" t="str">
        <f t="shared" si="3"/>
        <v/>
      </c>
      <c r="AD73" s="126">
        <f t="shared" si="15"/>
        <v>1</v>
      </c>
      <c r="AE73" s="126" t="str">
        <f>IF('Member Info'!N69&lt;&gt;"",IF('Member Info'!N69&lt;=$R$1,1,0),"")</f>
        <v/>
      </c>
      <c r="AG73" s="126" t="b">
        <f t="shared" si="16"/>
        <v>0</v>
      </c>
      <c r="AH73" s="126">
        <f t="shared" si="17"/>
        <v>0</v>
      </c>
      <c r="AJ73" s="126">
        <f t="shared" si="18"/>
        <v>0</v>
      </c>
      <c r="AK73" s="126">
        <f>IF('Member Info'!F69&gt;$R$1,1,0)</f>
        <v>0</v>
      </c>
      <c r="AL73" s="126" t="b">
        <f>IF(ISERROR(R73),ERROR.TYPE(#REF!)=ERROR.TYPE(R73),FALSE)</f>
        <v>0</v>
      </c>
      <c r="AM73" s="126" t="b">
        <f>IF(ISERROR(S73),ERROR.TYPE(#REF!)=ERROR.TYPE(S73),FALSE)</f>
        <v>0</v>
      </c>
      <c r="AN73" s="126">
        <f>IF(OR('Member Info'!F69&gt;=$S$1,'Member Info'!N69&gt;=$R$1),1,0)</f>
        <v>0</v>
      </c>
    </row>
    <row r="74" spans="1:40" x14ac:dyDescent="0.25">
      <c r="A74" s="4">
        <v>42</v>
      </c>
      <c r="B74" s="166">
        <f>'Member Info'!D70</f>
        <v>0</v>
      </c>
      <c r="C74" s="166">
        <f>'Member Info'!E70</f>
        <v>0</v>
      </c>
      <c r="D74" s="166" t="str">
        <f>'Member Info'!G70</f>
        <v/>
      </c>
      <c r="E74" s="167">
        <f>'Member Info'!B70</f>
        <v>0</v>
      </c>
      <c r="F74" s="244"/>
      <c r="G74" s="168" t="str">
        <f>IF(E74=0,"",
IF('Member Info'!$AM$19&lt;=$R$1,
SUMPRODUCT('Member Info'!L70+IF('Member Info'!H70&gt;'Member Info'!$AJ$12,'Member Info'!$AK$13,IF('Member Info'!H70&gt;'Member Info'!$AJ$11,'Member Info'!$AK$12,IF('Member Info'!H70&gt;'Member Info'!$AJ$10,'Member Info'!$AK$11,IF('Member Info'!H70&gt;'Member Info'!$AJ$9,'Member Info'!$AK$10,IF('Member Info'!H70&gt;'Member Info'!$AJ$8,'Member Info'!$AK$9,'Member Info'!$AK$8)))))),
SUMPRODUCT('Member Info'!L70+IF('Member Info'!H70&gt;'Member Info'!$AG$17,'Member Info'!$AH$18,IF('Member Info'!H70&gt;'Member Info'!$AG$16,'Member Info'!$AH$17,IF('Member Info'!H70&gt;'Member Info'!$AG$15,'Member Info'!$AH$16,IF('Member Info'!H70&gt;'Member Info'!$AG$14,'Member Info'!$AH$15,IF('Member Info'!H70&gt;'Member Info'!$AG$13,'Member Info'!$AH$14,IF('Member Info'!H70&gt;'Member Info'!$AG$12,'Member Info'!$AH$13,IF('Member Info'!H70&gt;'Member Info'!$AG$11,'Member Info'!$AH$12,IF('Member Info'!H70&gt;'Member Info'!$AG$10,'Member Info'!$AH$11,IF('Member Info'!H70&gt;'Member Info'!$AG$9,'Member Info'!$AH$10,IF('Member Info'!H70&gt;'Member Info'!$AG$8,'Member Info'!$AH$9,'Member Info'!$AH$8)))))))))))))</f>
        <v/>
      </c>
      <c r="H74" s="26"/>
      <c r="I74" s="26"/>
      <c r="J74" s="107" t="str">
        <f>IF(E74=0,"",IF('Member Info'!F70&gt;$S$1,CONCATENATE("Joined with practice on ", TEXT('Member Info'!F70, "DD/MM/YYYY")),IF('Member Info'!N70&lt;&gt;"",IF('Member Info'!N70&lt;$R$1,CONCATENATE("Left Scheme on ", TEXT('Member Info'!N70, "DD/MM/YYYY")),IF(ISERROR(G74),"Error Detected, No rate entered",IF(E74=0,"",IF(F74="","Error Detected, No Pensionable pay",IF(ISERROR(AB74)," Unknown Values entered.",IF(T74+U74&lt;1,"Acceptable",IF(R74+S74=200, "No Contributions Entered", IF(K74="","Error Detected, Choose reason&gt;",IF(X74="1",IF(T74=1,"Please Enter Deemed Pensionable Pay","Add Any Relevant Details Above"),"Please Give Details Above"))))))))),IF(ISERROR(G74),"Error Detected, No rate entered",IF(E74=0,"",IF(F74="","Error Detected, No Pensionable pay",IF(ISERROR(AB74)," Unknown Values entered.",IF(T74+U74&lt;1,"Acceptable",IF(R74+S74=200, "No Contributions Entered", IF(K74="","Error Detected, Choose reason&gt;",IF(X74="1",IF(T74=1,"Please Enter Deemed Pensionable Pay","Add relevant Details Above"),"Please give details Above")))))))))))</f>
        <v/>
      </c>
      <c r="K74" s="263"/>
      <c r="L74" s="93"/>
      <c r="M74" s="93" t="str">
        <f t="shared" si="4"/>
        <v/>
      </c>
      <c r="N74" s="96">
        <f t="shared" si="5"/>
        <v>0</v>
      </c>
      <c r="O74" s="96">
        <f t="shared" si="0"/>
        <v>0</v>
      </c>
      <c r="P74" s="220">
        <f>(ROUND((F74/100*'Member Info'!$W$2), 2))</f>
        <v>0</v>
      </c>
      <c r="Q74" s="220" t="e">
        <f t="shared" si="6"/>
        <v>#VALUE!</v>
      </c>
      <c r="R74" s="220" t="str">
        <f t="shared" si="7"/>
        <v/>
      </c>
      <c r="S74" s="229" t="str">
        <f t="shared" si="8"/>
        <v/>
      </c>
      <c r="T74" s="230" t="str">
        <f t="shared" si="9"/>
        <v/>
      </c>
      <c r="U74" s="230" t="str">
        <f t="shared" si="10"/>
        <v/>
      </c>
      <c r="V74" s="224">
        <f t="shared" si="11"/>
        <v>0</v>
      </c>
      <c r="W74" s="112">
        <f t="shared" si="12"/>
        <v>0</v>
      </c>
      <c r="X74" s="237" t="str">
        <f t="shared" si="1"/>
        <v/>
      </c>
      <c r="Y74" s="242" t="b">
        <f t="shared" si="2"/>
        <v>0</v>
      </c>
      <c r="Z74" s="237">
        <f t="shared" si="13"/>
        <v>0</v>
      </c>
      <c r="AA74" s="237">
        <f>IF('Member Info'!N70="",1,"")</f>
        <v>1</v>
      </c>
      <c r="AB74" s="245" t="e">
        <f t="shared" si="14"/>
        <v>#VALUE!</v>
      </c>
      <c r="AC74" s="132" t="str">
        <f t="shared" si="3"/>
        <v/>
      </c>
      <c r="AD74" s="126">
        <f t="shared" si="15"/>
        <v>1</v>
      </c>
      <c r="AE74" s="126" t="str">
        <f>IF('Member Info'!N70&lt;&gt;"",IF('Member Info'!N70&lt;=$R$1,1,0),"")</f>
        <v/>
      </c>
      <c r="AG74" s="126" t="b">
        <f t="shared" si="16"/>
        <v>0</v>
      </c>
      <c r="AH74" s="126">
        <f t="shared" si="17"/>
        <v>0</v>
      </c>
      <c r="AJ74" s="126">
        <f t="shared" si="18"/>
        <v>0</v>
      </c>
      <c r="AK74" s="126">
        <f>IF('Member Info'!F70&gt;$R$1,1,0)</f>
        <v>0</v>
      </c>
      <c r="AL74" s="126" t="b">
        <f>IF(ISERROR(R74),ERROR.TYPE(#REF!)=ERROR.TYPE(R74),FALSE)</f>
        <v>0</v>
      </c>
      <c r="AM74" s="126" t="b">
        <f>IF(ISERROR(S74),ERROR.TYPE(#REF!)=ERROR.TYPE(S74),FALSE)</f>
        <v>0</v>
      </c>
      <c r="AN74" s="126">
        <f>IF(OR('Member Info'!F70&gt;=$S$1,'Member Info'!N70&gt;=$R$1),1,0)</f>
        <v>0</v>
      </c>
    </row>
    <row r="75" spans="1:40" x14ac:dyDescent="0.25">
      <c r="A75" s="4">
        <v>43</v>
      </c>
      <c r="B75" s="166">
        <f>'Member Info'!D71</f>
        <v>0</v>
      </c>
      <c r="C75" s="166">
        <f>'Member Info'!E71</f>
        <v>0</v>
      </c>
      <c r="D75" s="166" t="str">
        <f>'Member Info'!G71</f>
        <v/>
      </c>
      <c r="E75" s="167">
        <f>'Member Info'!B71</f>
        <v>0</v>
      </c>
      <c r="F75" s="244"/>
      <c r="G75" s="168" t="str">
        <f>IF(E75=0,"",
IF('Member Info'!$AM$19&lt;=$R$1,
SUMPRODUCT('Member Info'!L71+IF('Member Info'!H71&gt;'Member Info'!$AJ$12,'Member Info'!$AK$13,IF('Member Info'!H71&gt;'Member Info'!$AJ$11,'Member Info'!$AK$12,IF('Member Info'!H71&gt;'Member Info'!$AJ$10,'Member Info'!$AK$11,IF('Member Info'!H71&gt;'Member Info'!$AJ$9,'Member Info'!$AK$10,IF('Member Info'!H71&gt;'Member Info'!$AJ$8,'Member Info'!$AK$9,'Member Info'!$AK$8)))))),
SUMPRODUCT('Member Info'!L71+IF('Member Info'!H71&gt;'Member Info'!$AG$17,'Member Info'!$AH$18,IF('Member Info'!H71&gt;'Member Info'!$AG$16,'Member Info'!$AH$17,IF('Member Info'!H71&gt;'Member Info'!$AG$15,'Member Info'!$AH$16,IF('Member Info'!H71&gt;'Member Info'!$AG$14,'Member Info'!$AH$15,IF('Member Info'!H71&gt;'Member Info'!$AG$13,'Member Info'!$AH$14,IF('Member Info'!H71&gt;'Member Info'!$AG$12,'Member Info'!$AH$13,IF('Member Info'!H71&gt;'Member Info'!$AG$11,'Member Info'!$AH$12,IF('Member Info'!H71&gt;'Member Info'!$AG$10,'Member Info'!$AH$11,IF('Member Info'!H71&gt;'Member Info'!$AG$9,'Member Info'!$AH$10,IF('Member Info'!H71&gt;'Member Info'!$AG$8,'Member Info'!$AH$9,'Member Info'!$AH$8)))))))))))))</f>
        <v/>
      </c>
      <c r="H75" s="26"/>
      <c r="I75" s="26"/>
      <c r="J75" s="107" t="str">
        <f>IF(E75=0,"",IF('Member Info'!F71&gt;$S$1,CONCATENATE("Joined with practice on ", TEXT('Member Info'!F71, "DD/MM/YYYY")),IF('Member Info'!N71&lt;&gt;"",IF('Member Info'!N71&lt;$R$1,CONCATENATE("Left Scheme on ", TEXT('Member Info'!N71, "DD/MM/YYYY")),IF(ISERROR(G75),"Error Detected, No rate entered",IF(E75=0,"",IF(F75="","Error Detected, No Pensionable pay",IF(ISERROR(AB75)," Unknown Values entered.",IF(T75+U75&lt;1,"Acceptable",IF(R75+S75=200, "No Contributions Entered", IF(K75="","Error Detected, Choose reason&gt;",IF(X75="1",IF(T75=1,"Please Enter Deemed Pensionable Pay","Add Any Relevant Details Above"),"Please Give Details Above"))))))))),IF(ISERROR(G75),"Error Detected, No rate entered",IF(E75=0,"",IF(F75="","Error Detected, No Pensionable pay",IF(ISERROR(AB75)," Unknown Values entered.",IF(T75+U75&lt;1,"Acceptable",IF(R75+S75=200, "No Contributions Entered", IF(K75="","Error Detected, Choose reason&gt;",IF(X75="1",IF(T75=1,"Please Enter Deemed Pensionable Pay","Add relevant Details Above"),"Please give details Above")))))))))))</f>
        <v/>
      </c>
      <c r="K75" s="263"/>
      <c r="L75" s="93"/>
      <c r="M75" s="93" t="str">
        <f t="shared" si="4"/>
        <v/>
      </c>
      <c r="N75" s="96">
        <f t="shared" si="5"/>
        <v>0</v>
      </c>
      <c r="O75" s="96">
        <f t="shared" si="0"/>
        <v>0</v>
      </c>
      <c r="P75" s="220">
        <f>(ROUND((F75/100*'Member Info'!$W$2), 2))</f>
        <v>0</v>
      </c>
      <c r="Q75" s="220" t="e">
        <f t="shared" si="6"/>
        <v>#VALUE!</v>
      </c>
      <c r="R75" s="220" t="str">
        <f t="shared" si="7"/>
        <v/>
      </c>
      <c r="S75" s="229" t="str">
        <f t="shared" si="8"/>
        <v/>
      </c>
      <c r="T75" s="230" t="str">
        <f t="shared" si="9"/>
        <v/>
      </c>
      <c r="U75" s="230" t="str">
        <f t="shared" si="10"/>
        <v/>
      </c>
      <c r="V75" s="224">
        <f t="shared" si="11"/>
        <v>0</v>
      </c>
      <c r="W75" s="112">
        <f t="shared" si="12"/>
        <v>0</v>
      </c>
      <c r="X75" s="237" t="str">
        <f t="shared" si="1"/>
        <v/>
      </c>
      <c r="Y75" s="242" t="b">
        <f t="shared" si="2"/>
        <v>0</v>
      </c>
      <c r="Z75" s="237">
        <f t="shared" si="13"/>
        <v>0</v>
      </c>
      <c r="AA75" s="237">
        <f>IF('Member Info'!N71="",1,"")</f>
        <v>1</v>
      </c>
      <c r="AB75" s="245" t="e">
        <f t="shared" si="14"/>
        <v>#VALUE!</v>
      </c>
      <c r="AC75" s="132" t="str">
        <f t="shared" si="3"/>
        <v/>
      </c>
      <c r="AD75" s="126">
        <f t="shared" si="15"/>
        <v>1</v>
      </c>
      <c r="AE75" s="126" t="str">
        <f>IF('Member Info'!N71&lt;&gt;"",IF('Member Info'!N71&lt;=$R$1,1,0),"")</f>
        <v/>
      </c>
      <c r="AG75" s="126" t="b">
        <f t="shared" si="16"/>
        <v>0</v>
      </c>
      <c r="AH75" s="126">
        <f t="shared" si="17"/>
        <v>0</v>
      </c>
      <c r="AJ75" s="126">
        <f t="shared" si="18"/>
        <v>0</v>
      </c>
      <c r="AK75" s="126">
        <f>IF('Member Info'!F71&gt;$R$1,1,0)</f>
        <v>0</v>
      </c>
      <c r="AL75" s="126" t="b">
        <f>IF(ISERROR(R75),ERROR.TYPE(#REF!)=ERROR.TYPE(R75),FALSE)</f>
        <v>0</v>
      </c>
      <c r="AM75" s="126" t="b">
        <f>IF(ISERROR(S75),ERROR.TYPE(#REF!)=ERROR.TYPE(S75),FALSE)</f>
        <v>0</v>
      </c>
      <c r="AN75" s="126">
        <f>IF(OR('Member Info'!F71&gt;=$S$1,'Member Info'!N71&gt;=$R$1),1,0)</f>
        <v>0</v>
      </c>
    </row>
    <row r="76" spans="1:40" x14ac:dyDescent="0.25">
      <c r="A76" s="4">
        <v>44</v>
      </c>
      <c r="B76" s="166">
        <f>'Member Info'!D72</f>
        <v>0</v>
      </c>
      <c r="C76" s="166">
        <f>'Member Info'!E72</f>
        <v>0</v>
      </c>
      <c r="D76" s="166" t="str">
        <f>'Member Info'!G72</f>
        <v/>
      </c>
      <c r="E76" s="167">
        <f>'Member Info'!B72</f>
        <v>0</v>
      </c>
      <c r="F76" s="244"/>
      <c r="G76" s="168" t="str">
        <f>IF(E76=0,"",
IF('Member Info'!$AM$19&lt;=$R$1,
SUMPRODUCT('Member Info'!L72+IF('Member Info'!H72&gt;'Member Info'!$AJ$12,'Member Info'!$AK$13,IF('Member Info'!H72&gt;'Member Info'!$AJ$11,'Member Info'!$AK$12,IF('Member Info'!H72&gt;'Member Info'!$AJ$10,'Member Info'!$AK$11,IF('Member Info'!H72&gt;'Member Info'!$AJ$9,'Member Info'!$AK$10,IF('Member Info'!H72&gt;'Member Info'!$AJ$8,'Member Info'!$AK$9,'Member Info'!$AK$8)))))),
SUMPRODUCT('Member Info'!L72+IF('Member Info'!H72&gt;'Member Info'!$AG$17,'Member Info'!$AH$18,IF('Member Info'!H72&gt;'Member Info'!$AG$16,'Member Info'!$AH$17,IF('Member Info'!H72&gt;'Member Info'!$AG$15,'Member Info'!$AH$16,IF('Member Info'!H72&gt;'Member Info'!$AG$14,'Member Info'!$AH$15,IF('Member Info'!H72&gt;'Member Info'!$AG$13,'Member Info'!$AH$14,IF('Member Info'!H72&gt;'Member Info'!$AG$12,'Member Info'!$AH$13,IF('Member Info'!H72&gt;'Member Info'!$AG$11,'Member Info'!$AH$12,IF('Member Info'!H72&gt;'Member Info'!$AG$10,'Member Info'!$AH$11,IF('Member Info'!H72&gt;'Member Info'!$AG$9,'Member Info'!$AH$10,IF('Member Info'!H72&gt;'Member Info'!$AG$8,'Member Info'!$AH$9,'Member Info'!$AH$8)))))))))))))</f>
        <v/>
      </c>
      <c r="H76" s="26"/>
      <c r="I76" s="26"/>
      <c r="J76" s="107" t="str">
        <f>IF(E76=0,"",IF('Member Info'!F72&gt;$S$1,CONCATENATE("Joined with practice on ", TEXT('Member Info'!F72, "DD/MM/YYYY")),IF('Member Info'!N72&lt;&gt;"",IF('Member Info'!N72&lt;$R$1,CONCATENATE("Left Scheme on ", TEXT('Member Info'!N72, "DD/MM/YYYY")),IF(ISERROR(G76),"Error Detected, No rate entered",IF(E76=0,"",IF(F76="","Error Detected, No Pensionable pay",IF(ISERROR(AB76)," Unknown Values entered.",IF(T76+U76&lt;1,"Acceptable",IF(R76+S76=200, "No Contributions Entered", IF(K76="","Error Detected, Choose reason&gt;",IF(X76="1",IF(T76=1,"Please Enter Deemed Pensionable Pay","Add Any Relevant Details Above"),"Please Give Details Above"))))))))),IF(ISERROR(G76),"Error Detected, No rate entered",IF(E76=0,"",IF(F76="","Error Detected, No Pensionable pay",IF(ISERROR(AB76)," Unknown Values entered.",IF(T76+U76&lt;1,"Acceptable",IF(R76+S76=200, "No Contributions Entered", IF(K76="","Error Detected, Choose reason&gt;",IF(X76="1",IF(T76=1,"Please Enter Deemed Pensionable Pay","Add relevant Details Above"),"Please give details Above")))))))))))</f>
        <v/>
      </c>
      <c r="K76" s="263"/>
      <c r="L76" s="93"/>
      <c r="M76" s="93" t="str">
        <f t="shared" si="4"/>
        <v/>
      </c>
      <c r="N76" s="96">
        <f t="shared" si="5"/>
        <v>0</v>
      </c>
      <c r="O76" s="96">
        <f t="shared" si="0"/>
        <v>0</v>
      </c>
      <c r="P76" s="220">
        <f>(ROUND((F76/100*'Member Info'!$W$2), 2))</f>
        <v>0</v>
      </c>
      <c r="Q76" s="220" t="e">
        <f t="shared" si="6"/>
        <v>#VALUE!</v>
      </c>
      <c r="R76" s="220" t="str">
        <f t="shared" si="7"/>
        <v/>
      </c>
      <c r="S76" s="229" t="str">
        <f t="shared" si="8"/>
        <v/>
      </c>
      <c r="T76" s="230" t="str">
        <f t="shared" si="9"/>
        <v/>
      </c>
      <c r="U76" s="230" t="str">
        <f t="shared" si="10"/>
        <v/>
      </c>
      <c r="V76" s="224">
        <f t="shared" si="11"/>
        <v>0</v>
      </c>
      <c r="W76" s="112">
        <f t="shared" si="12"/>
        <v>0</v>
      </c>
      <c r="X76" s="237" t="str">
        <f t="shared" si="1"/>
        <v/>
      </c>
      <c r="Y76" s="242" t="b">
        <f t="shared" si="2"/>
        <v>0</v>
      </c>
      <c r="Z76" s="237">
        <f t="shared" si="13"/>
        <v>0</v>
      </c>
      <c r="AA76" s="237">
        <f>IF('Member Info'!N72="",1,"")</f>
        <v>1</v>
      </c>
      <c r="AB76" s="245" t="e">
        <f t="shared" si="14"/>
        <v>#VALUE!</v>
      </c>
      <c r="AC76" s="132" t="str">
        <f t="shared" si="3"/>
        <v/>
      </c>
      <c r="AD76" s="126">
        <f t="shared" si="15"/>
        <v>1</v>
      </c>
      <c r="AE76" s="126" t="str">
        <f>IF('Member Info'!N72&lt;&gt;"",IF('Member Info'!N72&lt;=$R$1,1,0),"")</f>
        <v/>
      </c>
      <c r="AG76" s="126" t="b">
        <f t="shared" si="16"/>
        <v>0</v>
      </c>
      <c r="AH76" s="126">
        <f t="shared" si="17"/>
        <v>0</v>
      </c>
      <c r="AJ76" s="126">
        <f t="shared" si="18"/>
        <v>0</v>
      </c>
      <c r="AK76" s="126">
        <f>IF('Member Info'!F72&gt;$R$1,1,0)</f>
        <v>0</v>
      </c>
      <c r="AL76" s="126" t="b">
        <f>IF(ISERROR(R76),ERROR.TYPE(#REF!)=ERROR.TYPE(R76),FALSE)</f>
        <v>0</v>
      </c>
      <c r="AM76" s="126" t="b">
        <f>IF(ISERROR(S76),ERROR.TYPE(#REF!)=ERROR.TYPE(S76),FALSE)</f>
        <v>0</v>
      </c>
      <c r="AN76" s="126">
        <f>IF(OR('Member Info'!F72&gt;=$S$1,'Member Info'!N72&gt;=$R$1),1,0)</f>
        <v>0</v>
      </c>
    </row>
    <row r="77" spans="1:40" x14ac:dyDescent="0.25">
      <c r="A77" s="4">
        <v>45</v>
      </c>
      <c r="B77" s="166">
        <f>'Member Info'!D73</f>
        <v>0</v>
      </c>
      <c r="C77" s="166">
        <f>'Member Info'!E73</f>
        <v>0</v>
      </c>
      <c r="D77" s="166" t="str">
        <f>'Member Info'!G73</f>
        <v/>
      </c>
      <c r="E77" s="167">
        <f>'Member Info'!B73</f>
        <v>0</v>
      </c>
      <c r="F77" s="244"/>
      <c r="G77" s="168" t="str">
        <f>IF(E77=0,"",
IF('Member Info'!$AM$19&lt;=$R$1,
SUMPRODUCT('Member Info'!L73+IF('Member Info'!H73&gt;'Member Info'!$AJ$12,'Member Info'!$AK$13,IF('Member Info'!H73&gt;'Member Info'!$AJ$11,'Member Info'!$AK$12,IF('Member Info'!H73&gt;'Member Info'!$AJ$10,'Member Info'!$AK$11,IF('Member Info'!H73&gt;'Member Info'!$AJ$9,'Member Info'!$AK$10,IF('Member Info'!H73&gt;'Member Info'!$AJ$8,'Member Info'!$AK$9,'Member Info'!$AK$8)))))),
SUMPRODUCT('Member Info'!L73+IF('Member Info'!H73&gt;'Member Info'!$AG$17,'Member Info'!$AH$18,IF('Member Info'!H73&gt;'Member Info'!$AG$16,'Member Info'!$AH$17,IF('Member Info'!H73&gt;'Member Info'!$AG$15,'Member Info'!$AH$16,IF('Member Info'!H73&gt;'Member Info'!$AG$14,'Member Info'!$AH$15,IF('Member Info'!H73&gt;'Member Info'!$AG$13,'Member Info'!$AH$14,IF('Member Info'!H73&gt;'Member Info'!$AG$12,'Member Info'!$AH$13,IF('Member Info'!H73&gt;'Member Info'!$AG$11,'Member Info'!$AH$12,IF('Member Info'!H73&gt;'Member Info'!$AG$10,'Member Info'!$AH$11,IF('Member Info'!H73&gt;'Member Info'!$AG$9,'Member Info'!$AH$10,IF('Member Info'!H73&gt;'Member Info'!$AG$8,'Member Info'!$AH$9,'Member Info'!$AH$8)))))))))))))</f>
        <v/>
      </c>
      <c r="H77" s="26"/>
      <c r="I77" s="26"/>
      <c r="J77" s="107" t="str">
        <f>IF(E77=0,"",IF('Member Info'!F73&gt;$S$1,CONCATENATE("Joined with practice on ", TEXT('Member Info'!F73, "DD/MM/YYYY")),IF('Member Info'!N73&lt;&gt;"",IF('Member Info'!N73&lt;$R$1,CONCATENATE("Left Scheme on ", TEXT('Member Info'!N73, "DD/MM/YYYY")),IF(ISERROR(G77),"Error Detected, No rate entered",IF(E77=0,"",IF(F77="","Error Detected, No Pensionable pay",IF(ISERROR(AB77)," Unknown Values entered.",IF(T77+U77&lt;1,"Acceptable",IF(R77+S77=200, "No Contributions Entered", IF(K77="","Error Detected, Choose reason&gt;",IF(X77="1",IF(T77=1,"Please Enter Deemed Pensionable Pay","Add Any Relevant Details Above"),"Please Give Details Above"))))))))),IF(ISERROR(G77),"Error Detected, No rate entered",IF(E77=0,"",IF(F77="","Error Detected, No Pensionable pay",IF(ISERROR(AB77)," Unknown Values entered.",IF(T77+U77&lt;1,"Acceptable",IF(R77+S77=200, "No Contributions Entered", IF(K77="","Error Detected, Choose reason&gt;",IF(X77="1",IF(T77=1,"Please Enter Deemed Pensionable Pay","Add relevant Details Above"),"Please give details Above")))))))))))</f>
        <v/>
      </c>
      <c r="K77" s="263"/>
      <c r="L77" s="93"/>
      <c r="M77" s="93" t="str">
        <f t="shared" si="4"/>
        <v/>
      </c>
      <c r="N77" s="96">
        <f t="shared" si="5"/>
        <v>0</v>
      </c>
      <c r="O77" s="96">
        <f t="shared" si="0"/>
        <v>0</v>
      </c>
      <c r="P77" s="220">
        <f>(ROUND((F77/100*'Member Info'!$W$2), 2))</f>
        <v>0</v>
      </c>
      <c r="Q77" s="220" t="e">
        <f t="shared" si="6"/>
        <v>#VALUE!</v>
      </c>
      <c r="R77" s="220" t="str">
        <f t="shared" si="7"/>
        <v/>
      </c>
      <c r="S77" s="229" t="str">
        <f t="shared" si="8"/>
        <v/>
      </c>
      <c r="T77" s="230" t="str">
        <f t="shared" si="9"/>
        <v/>
      </c>
      <c r="U77" s="230" t="str">
        <f t="shared" si="10"/>
        <v/>
      </c>
      <c r="V77" s="224">
        <f t="shared" si="11"/>
        <v>0</v>
      </c>
      <c r="W77" s="112">
        <f t="shared" si="12"/>
        <v>0</v>
      </c>
      <c r="X77" s="237" t="str">
        <f t="shared" si="1"/>
        <v/>
      </c>
      <c r="Y77" s="242" t="b">
        <f t="shared" si="2"/>
        <v>0</v>
      </c>
      <c r="Z77" s="237">
        <f t="shared" si="13"/>
        <v>0</v>
      </c>
      <c r="AA77" s="237">
        <f>IF('Member Info'!N73="",1,"")</f>
        <v>1</v>
      </c>
      <c r="AB77" s="245" t="e">
        <f t="shared" si="14"/>
        <v>#VALUE!</v>
      </c>
      <c r="AC77" s="132" t="str">
        <f t="shared" si="3"/>
        <v/>
      </c>
      <c r="AD77" s="126">
        <f t="shared" si="15"/>
        <v>1</v>
      </c>
      <c r="AE77" s="126" t="str">
        <f>IF('Member Info'!N73&lt;&gt;"",IF('Member Info'!N73&lt;=$R$1,1,0),"")</f>
        <v/>
      </c>
      <c r="AG77" s="126" t="b">
        <f t="shared" si="16"/>
        <v>0</v>
      </c>
      <c r="AH77" s="126">
        <f t="shared" si="17"/>
        <v>0</v>
      </c>
      <c r="AJ77" s="126">
        <f t="shared" si="18"/>
        <v>0</v>
      </c>
      <c r="AK77" s="126">
        <f>IF('Member Info'!F73&gt;$R$1,1,0)</f>
        <v>0</v>
      </c>
      <c r="AL77" s="126" t="b">
        <f>IF(ISERROR(R77),ERROR.TYPE(#REF!)=ERROR.TYPE(R77),FALSE)</f>
        <v>0</v>
      </c>
      <c r="AM77" s="126" t="b">
        <f>IF(ISERROR(S77),ERROR.TYPE(#REF!)=ERROR.TYPE(S77),FALSE)</f>
        <v>0</v>
      </c>
      <c r="AN77" s="126">
        <f>IF(OR('Member Info'!F73&gt;=$S$1,'Member Info'!N73&gt;=$R$1),1,0)</f>
        <v>0</v>
      </c>
    </row>
    <row r="78" spans="1:40" x14ac:dyDescent="0.25">
      <c r="A78" s="4">
        <v>46</v>
      </c>
      <c r="B78" s="166">
        <f>'Member Info'!D74</f>
        <v>0</v>
      </c>
      <c r="C78" s="166">
        <f>'Member Info'!E74</f>
        <v>0</v>
      </c>
      <c r="D78" s="166" t="str">
        <f>'Member Info'!G74</f>
        <v/>
      </c>
      <c r="E78" s="167">
        <f>'Member Info'!B74</f>
        <v>0</v>
      </c>
      <c r="F78" s="244"/>
      <c r="G78" s="168" t="str">
        <f>IF(E78=0,"",
IF('Member Info'!$AM$19&lt;=$R$1,
SUMPRODUCT('Member Info'!L74+IF('Member Info'!H74&gt;'Member Info'!$AJ$12,'Member Info'!$AK$13,IF('Member Info'!H74&gt;'Member Info'!$AJ$11,'Member Info'!$AK$12,IF('Member Info'!H74&gt;'Member Info'!$AJ$10,'Member Info'!$AK$11,IF('Member Info'!H74&gt;'Member Info'!$AJ$9,'Member Info'!$AK$10,IF('Member Info'!H74&gt;'Member Info'!$AJ$8,'Member Info'!$AK$9,'Member Info'!$AK$8)))))),
SUMPRODUCT('Member Info'!L74+IF('Member Info'!H74&gt;'Member Info'!$AG$17,'Member Info'!$AH$18,IF('Member Info'!H74&gt;'Member Info'!$AG$16,'Member Info'!$AH$17,IF('Member Info'!H74&gt;'Member Info'!$AG$15,'Member Info'!$AH$16,IF('Member Info'!H74&gt;'Member Info'!$AG$14,'Member Info'!$AH$15,IF('Member Info'!H74&gt;'Member Info'!$AG$13,'Member Info'!$AH$14,IF('Member Info'!H74&gt;'Member Info'!$AG$12,'Member Info'!$AH$13,IF('Member Info'!H74&gt;'Member Info'!$AG$11,'Member Info'!$AH$12,IF('Member Info'!H74&gt;'Member Info'!$AG$10,'Member Info'!$AH$11,IF('Member Info'!H74&gt;'Member Info'!$AG$9,'Member Info'!$AH$10,IF('Member Info'!H74&gt;'Member Info'!$AG$8,'Member Info'!$AH$9,'Member Info'!$AH$8)))))))))))))</f>
        <v/>
      </c>
      <c r="H78" s="26"/>
      <c r="I78" s="26"/>
      <c r="J78" s="107" t="str">
        <f>IF(E78=0,"",IF('Member Info'!F74&gt;$S$1,CONCATENATE("Joined with practice on ", TEXT('Member Info'!F74, "DD/MM/YYYY")),IF('Member Info'!N74&lt;&gt;"",IF('Member Info'!N74&lt;$R$1,CONCATENATE("Left Scheme on ", TEXT('Member Info'!N74, "DD/MM/YYYY")),IF(ISERROR(G78),"Error Detected, No rate entered",IF(E78=0,"",IF(F78="","Error Detected, No Pensionable pay",IF(ISERROR(AB78)," Unknown Values entered.",IF(T78+U78&lt;1,"Acceptable",IF(R78+S78=200, "No Contributions Entered", IF(K78="","Error Detected, Choose reason&gt;",IF(X78="1",IF(T78=1,"Please Enter Deemed Pensionable Pay","Add Any Relevant Details Above"),"Please Give Details Above"))))))))),IF(ISERROR(G78),"Error Detected, No rate entered",IF(E78=0,"",IF(F78="","Error Detected, No Pensionable pay",IF(ISERROR(AB78)," Unknown Values entered.",IF(T78+U78&lt;1,"Acceptable",IF(R78+S78=200, "No Contributions Entered", IF(K78="","Error Detected, Choose reason&gt;",IF(X78="1",IF(T78=1,"Please Enter Deemed Pensionable Pay","Add relevant Details Above"),"Please give details Above")))))))))))</f>
        <v/>
      </c>
      <c r="K78" s="263"/>
      <c r="L78" s="93"/>
      <c r="M78" s="93" t="str">
        <f t="shared" si="4"/>
        <v/>
      </c>
      <c r="N78" s="96">
        <f t="shared" si="5"/>
        <v>0</v>
      </c>
      <c r="O78" s="96">
        <f t="shared" si="0"/>
        <v>0</v>
      </c>
      <c r="P78" s="220">
        <f>(ROUND((F78/100*'Member Info'!$W$2), 2))</f>
        <v>0</v>
      </c>
      <c r="Q78" s="220" t="e">
        <f t="shared" si="6"/>
        <v>#VALUE!</v>
      </c>
      <c r="R78" s="220" t="str">
        <f t="shared" si="7"/>
        <v/>
      </c>
      <c r="S78" s="229" t="str">
        <f t="shared" si="8"/>
        <v/>
      </c>
      <c r="T78" s="230" t="str">
        <f t="shared" si="9"/>
        <v/>
      </c>
      <c r="U78" s="230" t="str">
        <f t="shared" si="10"/>
        <v/>
      </c>
      <c r="V78" s="224">
        <f t="shared" si="11"/>
        <v>0</v>
      </c>
      <c r="W78" s="112">
        <f t="shared" si="12"/>
        <v>0</v>
      </c>
      <c r="X78" s="237" t="str">
        <f t="shared" si="1"/>
        <v/>
      </c>
      <c r="Y78" s="242" t="b">
        <f t="shared" si="2"/>
        <v>0</v>
      </c>
      <c r="Z78" s="237">
        <f t="shared" si="13"/>
        <v>0</v>
      </c>
      <c r="AA78" s="237">
        <f>IF('Member Info'!N74="",1,"")</f>
        <v>1</v>
      </c>
      <c r="AB78" s="245" t="e">
        <f t="shared" si="14"/>
        <v>#VALUE!</v>
      </c>
      <c r="AC78" s="132" t="str">
        <f t="shared" si="3"/>
        <v/>
      </c>
      <c r="AD78" s="126">
        <f t="shared" si="15"/>
        <v>1</v>
      </c>
      <c r="AE78" s="126" t="str">
        <f>IF('Member Info'!N74&lt;&gt;"",IF('Member Info'!N74&lt;=$R$1,1,0),"")</f>
        <v/>
      </c>
      <c r="AG78" s="126" t="b">
        <f t="shared" si="16"/>
        <v>0</v>
      </c>
      <c r="AH78" s="126">
        <f t="shared" si="17"/>
        <v>0</v>
      </c>
      <c r="AJ78" s="126">
        <f t="shared" si="18"/>
        <v>0</v>
      </c>
      <c r="AK78" s="126">
        <f>IF('Member Info'!F74&gt;$R$1,1,0)</f>
        <v>0</v>
      </c>
      <c r="AL78" s="126" t="b">
        <f>IF(ISERROR(R78),ERROR.TYPE(#REF!)=ERROR.TYPE(R78),FALSE)</f>
        <v>0</v>
      </c>
      <c r="AM78" s="126" t="b">
        <f>IF(ISERROR(S78),ERROR.TYPE(#REF!)=ERROR.TYPE(S78),FALSE)</f>
        <v>0</v>
      </c>
      <c r="AN78" s="126">
        <f>IF(OR('Member Info'!F74&gt;=$S$1,'Member Info'!N74&gt;=$R$1),1,0)</f>
        <v>0</v>
      </c>
    </row>
    <row r="79" spans="1:40" x14ac:dyDescent="0.25">
      <c r="A79" s="4">
        <v>47</v>
      </c>
      <c r="B79" s="166">
        <f>'Member Info'!D75</f>
        <v>0</v>
      </c>
      <c r="C79" s="166">
        <f>'Member Info'!E75</f>
        <v>0</v>
      </c>
      <c r="D79" s="166" t="str">
        <f>'Member Info'!G75</f>
        <v/>
      </c>
      <c r="E79" s="167">
        <f>'Member Info'!B75</f>
        <v>0</v>
      </c>
      <c r="F79" s="244"/>
      <c r="G79" s="168" t="str">
        <f>IF(E79=0,"",
IF('Member Info'!$AM$19&lt;=$R$1,
SUMPRODUCT('Member Info'!L75+IF('Member Info'!H75&gt;'Member Info'!$AJ$12,'Member Info'!$AK$13,IF('Member Info'!H75&gt;'Member Info'!$AJ$11,'Member Info'!$AK$12,IF('Member Info'!H75&gt;'Member Info'!$AJ$10,'Member Info'!$AK$11,IF('Member Info'!H75&gt;'Member Info'!$AJ$9,'Member Info'!$AK$10,IF('Member Info'!H75&gt;'Member Info'!$AJ$8,'Member Info'!$AK$9,'Member Info'!$AK$8)))))),
SUMPRODUCT('Member Info'!L75+IF('Member Info'!H75&gt;'Member Info'!$AG$17,'Member Info'!$AH$18,IF('Member Info'!H75&gt;'Member Info'!$AG$16,'Member Info'!$AH$17,IF('Member Info'!H75&gt;'Member Info'!$AG$15,'Member Info'!$AH$16,IF('Member Info'!H75&gt;'Member Info'!$AG$14,'Member Info'!$AH$15,IF('Member Info'!H75&gt;'Member Info'!$AG$13,'Member Info'!$AH$14,IF('Member Info'!H75&gt;'Member Info'!$AG$12,'Member Info'!$AH$13,IF('Member Info'!H75&gt;'Member Info'!$AG$11,'Member Info'!$AH$12,IF('Member Info'!H75&gt;'Member Info'!$AG$10,'Member Info'!$AH$11,IF('Member Info'!H75&gt;'Member Info'!$AG$9,'Member Info'!$AH$10,IF('Member Info'!H75&gt;'Member Info'!$AG$8,'Member Info'!$AH$9,'Member Info'!$AH$8)))))))))))))</f>
        <v/>
      </c>
      <c r="H79" s="26"/>
      <c r="I79" s="26"/>
      <c r="J79" s="107" t="str">
        <f>IF(E79=0,"",IF('Member Info'!F75&gt;$S$1,CONCATENATE("Joined with practice on ", TEXT('Member Info'!F75, "DD/MM/YYYY")),IF('Member Info'!N75&lt;&gt;"",IF('Member Info'!N75&lt;$R$1,CONCATENATE("Left Scheme on ", TEXT('Member Info'!N75, "DD/MM/YYYY")),IF(ISERROR(G79),"Error Detected, No rate entered",IF(E79=0,"",IF(F79="","Error Detected, No Pensionable pay",IF(ISERROR(AB79)," Unknown Values entered.",IF(T79+U79&lt;1,"Acceptable",IF(R79+S79=200, "No Contributions Entered", IF(K79="","Error Detected, Choose reason&gt;",IF(X79="1",IF(T79=1,"Please Enter Deemed Pensionable Pay","Add Any Relevant Details Above"),"Please Give Details Above"))))))))),IF(ISERROR(G79),"Error Detected, No rate entered",IF(E79=0,"",IF(F79="","Error Detected, No Pensionable pay",IF(ISERROR(AB79)," Unknown Values entered.",IF(T79+U79&lt;1,"Acceptable",IF(R79+S79=200, "No Contributions Entered", IF(K79="","Error Detected, Choose reason&gt;",IF(X79="1",IF(T79=1,"Please Enter Deemed Pensionable Pay","Add relevant Details Above"),"Please give details Above")))))))))))</f>
        <v/>
      </c>
      <c r="K79" s="263"/>
      <c r="L79" s="93"/>
      <c r="M79" s="93" t="str">
        <f t="shared" si="4"/>
        <v/>
      </c>
      <c r="N79" s="96">
        <f t="shared" si="5"/>
        <v>0</v>
      </c>
      <c r="O79" s="96">
        <f t="shared" si="0"/>
        <v>0</v>
      </c>
      <c r="P79" s="220">
        <f>(ROUND((F79/100*'Member Info'!$W$2), 2))</f>
        <v>0</v>
      </c>
      <c r="Q79" s="220" t="e">
        <f t="shared" si="6"/>
        <v>#VALUE!</v>
      </c>
      <c r="R79" s="220" t="str">
        <f t="shared" si="7"/>
        <v/>
      </c>
      <c r="S79" s="229" t="str">
        <f t="shared" si="8"/>
        <v/>
      </c>
      <c r="T79" s="230" t="str">
        <f t="shared" si="9"/>
        <v/>
      </c>
      <c r="U79" s="230" t="str">
        <f t="shared" si="10"/>
        <v/>
      </c>
      <c r="V79" s="224">
        <f t="shared" si="11"/>
        <v>0</v>
      </c>
      <c r="W79" s="112">
        <f t="shared" si="12"/>
        <v>0</v>
      </c>
      <c r="X79" s="237" t="str">
        <f t="shared" si="1"/>
        <v/>
      </c>
      <c r="Y79" s="242" t="b">
        <f t="shared" si="2"/>
        <v>0</v>
      </c>
      <c r="Z79" s="237">
        <f t="shared" si="13"/>
        <v>0</v>
      </c>
      <c r="AA79" s="237">
        <f>IF('Member Info'!N75="",1,"")</f>
        <v>1</v>
      </c>
      <c r="AB79" s="245" t="e">
        <f t="shared" si="14"/>
        <v>#VALUE!</v>
      </c>
      <c r="AC79" s="132" t="str">
        <f t="shared" si="3"/>
        <v/>
      </c>
      <c r="AD79" s="126">
        <f t="shared" si="15"/>
        <v>1</v>
      </c>
      <c r="AE79" s="126" t="str">
        <f>IF('Member Info'!N75&lt;&gt;"",IF('Member Info'!N75&lt;=$R$1,1,0),"")</f>
        <v/>
      </c>
      <c r="AG79" s="126" t="b">
        <f t="shared" si="16"/>
        <v>0</v>
      </c>
      <c r="AH79" s="126">
        <f t="shared" si="17"/>
        <v>0</v>
      </c>
      <c r="AJ79" s="126">
        <f t="shared" si="18"/>
        <v>0</v>
      </c>
      <c r="AK79" s="126">
        <f>IF('Member Info'!F75&gt;$R$1,1,0)</f>
        <v>0</v>
      </c>
      <c r="AL79" s="126" t="b">
        <f>IF(ISERROR(R79),ERROR.TYPE(#REF!)=ERROR.TYPE(R79),FALSE)</f>
        <v>0</v>
      </c>
      <c r="AM79" s="126" t="b">
        <f>IF(ISERROR(S79),ERROR.TYPE(#REF!)=ERROR.TYPE(S79),FALSE)</f>
        <v>0</v>
      </c>
      <c r="AN79" s="126">
        <f>IF(OR('Member Info'!F75&gt;=$S$1,'Member Info'!N75&gt;=$R$1),1,0)</f>
        <v>0</v>
      </c>
    </row>
    <row r="80" spans="1:40" x14ac:dyDescent="0.25">
      <c r="A80" s="4">
        <v>48</v>
      </c>
      <c r="B80" s="166">
        <f>'Member Info'!D76</f>
        <v>0</v>
      </c>
      <c r="C80" s="166">
        <f>'Member Info'!E76</f>
        <v>0</v>
      </c>
      <c r="D80" s="166" t="str">
        <f>'Member Info'!G76</f>
        <v/>
      </c>
      <c r="E80" s="167">
        <f>'Member Info'!B76</f>
        <v>0</v>
      </c>
      <c r="F80" s="244"/>
      <c r="G80" s="168" t="str">
        <f>IF(E80=0,"",
IF('Member Info'!$AM$19&lt;=$R$1,
SUMPRODUCT('Member Info'!L76+IF('Member Info'!H76&gt;'Member Info'!$AJ$12,'Member Info'!$AK$13,IF('Member Info'!H76&gt;'Member Info'!$AJ$11,'Member Info'!$AK$12,IF('Member Info'!H76&gt;'Member Info'!$AJ$10,'Member Info'!$AK$11,IF('Member Info'!H76&gt;'Member Info'!$AJ$9,'Member Info'!$AK$10,IF('Member Info'!H76&gt;'Member Info'!$AJ$8,'Member Info'!$AK$9,'Member Info'!$AK$8)))))),
SUMPRODUCT('Member Info'!L76+IF('Member Info'!H76&gt;'Member Info'!$AG$17,'Member Info'!$AH$18,IF('Member Info'!H76&gt;'Member Info'!$AG$16,'Member Info'!$AH$17,IF('Member Info'!H76&gt;'Member Info'!$AG$15,'Member Info'!$AH$16,IF('Member Info'!H76&gt;'Member Info'!$AG$14,'Member Info'!$AH$15,IF('Member Info'!H76&gt;'Member Info'!$AG$13,'Member Info'!$AH$14,IF('Member Info'!H76&gt;'Member Info'!$AG$12,'Member Info'!$AH$13,IF('Member Info'!H76&gt;'Member Info'!$AG$11,'Member Info'!$AH$12,IF('Member Info'!H76&gt;'Member Info'!$AG$10,'Member Info'!$AH$11,IF('Member Info'!H76&gt;'Member Info'!$AG$9,'Member Info'!$AH$10,IF('Member Info'!H76&gt;'Member Info'!$AG$8,'Member Info'!$AH$9,'Member Info'!$AH$8)))))))))))))</f>
        <v/>
      </c>
      <c r="H80" s="26"/>
      <c r="I80" s="26"/>
      <c r="J80" s="107" t="str">
        <f>IF(E80=0,"",IF('Member Info'!F76&gt;$S$1,CONCATENATE("Joined with practice on ", TEXT('Member Info'!F76, "DD/MM/YYYY")),IF('Member Info'!N76&lt;&gt;"",IF('Member Info'!N76&lt;$R$1,CONCATENATE("Left Scheme on ", TEXT('Member Info'!N76, "DD/MM/YYYY")),IF(ISERROR(G80),"Error Detected, No rate entered",IF(E80=0,"",IF(F80="","Error Detected, No Pensionable pay",IF(ISERROR(AB80)," Unknown Values entered.",IF(T80+U80&lt;1,"Acceptable",IF(R80+S80=200, "No Contributions Entered", IF(K80="","Error Detected, Choose reason&gt;",IF(X80="1",IF(T80=1,"Please Enter Deemed Pensionable Pay","Add Any Relevant Details Above"),"Please Give Details Above"))))))))),IF(ISERROR(G80),"Error Detected, No rate entered",IF(E80=0,"",IF(F80="","Error Detected, No Pensionable pay",IF(ISERROR(AB80)," Unknown Values entered.",IF(T80+U80&lt;1,"Acceptable",IF(R80+S80=200, "No Contributions Entered", IF(K80="","Error Detected, Choose reason&gt;",IF(X80="1",IF(T80=1,"Please Enter Deemed Pensionable Pay","Add relevant Details Above"),"Please give details Above")))))))))))</f>
        <v/>
      </c>
      <c r="K80" s="263"/>
      <c r="L80" s="93"/>
      <c r="M80" s="93" t="str">
        <f t="shared" si="4"/>
        <v/>
      </c>
      <c r="N80" s="96">
        <f t="shared" si="5"/>
        <v>0</v>
      </c>
      <c r="O80" s="96">
        <f t="shared" si="0"/>
        <v>0</v>
      </c>
      <c r="P80" s="220">
        <f>(ROUND((F80/100*'Member Info'!$W$2), 2))</f>
        <v>0</v>
      </c>
      <c r="Q80" s="220" t="e">
        <f t="shared" si="6"/>
        <v>#VALUE!</v>
      </c>
      <c r="R80" s="220" t="str">
        <f t="shared" si="7"/>
        <v/>
      </c>
      <c r="S80" s="229" t="str">
        <f t="shared" si="8"/>
        <v/>
      </c>
      <c r="T80" s="230" t="str">
        <f t="shared" si="9"/>
        <v/>
      </c>
      <c r="U80" s="230" t="str">
        <f t="shared" si="10"/>
        <v/>
      </c>
      <c r="V80" s="224">
        <f t="shared" si="11"/>
        <v>0</v>
      </c>
      <c r="W80" s="112">
        <f t="shared" si="12"/>
        <v>0</v>
      </c>
      <c r="X80" s="237" t="str">
        <f t="shared" si="1"/>
        <v/>
      </c>
      <c r="Y80" s="242" t="b">
        <f t="shared" si="2"/>
        <v>0</v>
      </c>
      <c r="Z80" s="237">
        <f t="shared" si="13"/>
        <v>0</v>
      </c>
      <c r="AA80" s="237">
        <f>IF('Member Info'!N76="",1,"")</f>
        <v>1</v>
      </c>
      <c r="AB80" s="245" t="e">
        <f t="shared" si="14"/>
        <v>#VALUE!</v>
      </c>
      <c r="AC80" s="132" t="str">
        <f t="shared" si="3"/>
        <v/>
      </c>
      <c r="AD80" s="126">
        <f t="shared" si="15"/>
        <v>1</v>
      </c>
      <c r="AE80" s="126" t="str">
        <f>IF('Member Info'!N76&lt;&gt;"",IF('Member Info'!N76&lt;=$R$1,1,0),"")</f>
        <v/>
      </c>
      <c r="AG80" s="126" t="b">
        <f t="shared" si="16"/>
        <v>0</v>
      </c>
      <c r="AH80" s="126">
        <f t="shared" si="17"/>
        <v>0</v>
      </c>
      <c r="AJ80" s="126">
        <f t="shared" si="18"/>
        <v>0</v>
      </c>
      <c r="AK80" s="126">
        <f>IF('Member Info'!F76&gt;$R$1,1,0)</f>
        <v>0</v>
      </c>
      <c r="AL80" s="126" t="b">
        <f>IF(ISERROR(R80),ERROR.TYPE(#REF!)=ERROR.TYPE(R80),FALSE)</f>
        <v>0</v>
      </c>
      <c r="AM80" s="126" t="b">
        <f>IF(ISERROR(S80),ERROR.TYPE(#REF!)=ERROR.TYPE(S80),FALSE)</f>
        <v>0</v>
      </c>
      <c r="AN80" s="126">
        <f>IF(OR('Member Info'!F76&gt;=$S$1,'Member Info'!N76&gt;=$R$1),1,0)</f>
        <v>0</v>
      </c>
    </row>
    <row r="81" spans="1:40" x14ac:dyDescent="0.25">
      <c r="A81" s="4">
        <v>49</v>
      </c>
      <c r="B81" s="166">
        <f>'Member Info'!D77</f>
        <v>0</v>
      </c>
      <c r="C81" s="166">
        <f>'Member Info'!E77</f>
        <v>0</v>
      </c>
      <c r="D81" s="166" t="str">
        <f>'Member Info'!G77</f>
        <v/>
      </c>
      <c r="E81" s="167">
        <f>'Member Info'!B77</f>
        <v>0</v>
      </c>
      <c r="F81" s="244"/>
      <c r="G81" s="168" t="str">
        <f>IF(E81=0,"",
IF('Member Info'!$AM$19&lt;=$R$1,
SUMPRODUCT('Member Info'!L77+IF('Member Info'!H77&gt;'Member Info'!$AJ$12,'Member Info'!$AK$13,IF('Member Info'!H77&gt;'Member Info'!$AJ$11,'Member Info'!$AK$12,IF('Member Info'!H77&gt;'Member Info'!$AJ$10,'Member Info'!$AK$11,IF('Member Info'!H77&gt;'Member Info'!$AJ$9,'Member Info'!$AK$10,IF('Member Info'!H77&gt;'Member Info'!$AJ$8,'Member Info'!$AK$9,'Member Info'!$AK$8)))))),
SUMPRODUCT('Member Info'!L77+IF('Member Info'!H77&gt;'Member Info'!$AG$17,'Member Info'!$AH$18,IF('Member Info'!H77&gt;'Member Info'!$AG$16,'Member Info'!$AH$17,IF('Member Info'!H77&gt;'Member Info'!$AG$15,'Member Info'!$AH$16,IF('Member Info'!H77&gt;'Member Info'!$AG$14,'Member Info'!$AH$15,IF('Member Info'!H77&gt;'Member Info'!$AG$13,'Member Info'!$AH$14,IF('Member Info'!H77&gt;'Member Info'!$AG$12,'Member Info'!$AH$13,IF('Member Info'!H77&gt;'Member Info'!$AG$11,'Member Info'!$AH$12,IF('Member Info'!H77&gt;'Member Info'!$AG$10,'Member Info'!$AH$11,IF('Member Info'!H77&gt;'Member Info'!$AG$9,'Member Info'!$AH$10,IF('Member Info'!H77&gt;'Member Info'!$AG$8,'Member Info'!$AH$9,'Member Info'!$AH$8)))))))))))))</f>
        <v/>
      </c>
      <c r="H81" s="26"/>
      <c r="I81" s="26"/>
      <c r="J81" s="107" t="str">
        <f>IF(E81=0,"",IF('Member Info'!F77&gt;$S$1,CONCATENATE("Joined with practice on ", TEXT('Member Info'!F77, "DD/MM/YYYY")),IF('Member Info'!N77&lt;&gt;"",IF('Member Info'!N77&lt;$R$1,CONCATENATE("Left Scheme on ", TEXT('Member Info'!N77, "DD/MM/YYYY")),IF(ISERROR(G81),"Error Detected, No rate entered",IF(E81=0,"",IF(F81="","Error Detected, No Pensionable pay",IF(ISERROR(AB81)," Unknown Values entered.",IF(T81+U81&lt;1,"Acceptable",IF(R81+S81=200, "No Contributions Entered", IF(K81="","Error Detected, Choose reason&gt;",IF(X81="1",IF(T81=1,"Please Enter Deemed Pensionable Pay","Add Any Relevant Details Above"),"Please Give Details Above"))))))))),IF(ISERROR(G81),"Error Detected, No rate entered",IF(E81=0,"",IF(F81="","Error Detected, No Pensionable pay",IF(ISERROR(AB81)," Unknown Values entered.",IF(T81+U81&lt;1,"Acceptable",IF(R81+S81=200, "No Contributions Entered", IF(K81="","Error Detected, Choose reason&gt;",IF(X81="1",IF(T81=1,"Please Enter Deemed Pensionable Pay","Add relevant Details Above"),"Please give details Above")))))))))))</f>
        <v/>
      </c>
      <c r="K81" s="263"/>
      <c r="L81" s="93"/>
      <c r="M81" s="93" t="str">
        <f t="shared" si="4"/>
        <v/>
      </c>
      <c r="N81" s="96">
        <f t="shared" si="5"/>
        <v>0</v>
      </c>
      <c r="O81" s="96">
        <f t="shared" si="0"/>
        <v>0</v>
      </c>
      <c r="P81" s="220">
        <f>(ROUND((F81/100*'Member Info'!$W$2), 2))</f>
        <v>0</v>
      </c>
      <c r="Q81" s="220" t="e">
        <f t="shared" si="6"/>
        <v>#VALUE!</v>
      </c>
      <c r="R81" s="220" t="str">
        <f t="shared" si="7"/>
        <v/>
      </c>
      <c r="S81" s="229" t="str">
        <f t="shared" si="8"/>
        <v/>
      </c>
      <c r="T81" s="230" t="str">
        <f t="shared" si="9"/>
        <v/>
      </c>
      <c r="U81" s="230" t="str">
        <f t="shared" si="10"/>
        <v/>
      </c>
      <c r="V81" s="224">
        <f t="shared" si="11"/>
        <v>0</v>
      </c>
      <c r="W81" s="112">
        <f t="shared" si="12"/>
        <v>0</v>
      </c>
      <c r="X81" s="237" t="str">
        <f t="shared" si="1"/>
        <v/>
      </c>
      <c r="Y81" s="242" t="b">
        <f t="shared" si="2"/>
        <v>0</v>
      </c>
      <c r="Z81" s="237">
        <f t="shared" si="13"/>
        <v>0</v>
      </c>
      <c r="AA81" s="237">
        <f>IF('Member Info'!N77="",1,"")</f>
        <v>1</v>
      </c>
      <c r="AB81" s="245" t="e">
        <f t="shared" si="14"/>
        <v>#VALUE!</v>
      </c>
      <c r="AC81" s="132" t="str">
        <f t="shared" si="3"/>
        <v/>
      </c>
      <c r="AD81" s="126">
        <f t="shared" si="15"/>
        <v>1</v>
      </c>
      <c r="AE81" s="126" t="str">
        <f>IF('Member Info'!N77&lt;&gt;"",IF('Member Info'!N77&lt;=$R$1,1,0),"")</f>
        <v/>
      </c>
      <c r="AG81" s="126" t="b">
        <f t="shared" si="16"/>
        <v>0</v>
      </c>
      <c r="AH81" s="126">
        <f t="shared" si="17"/>
        <v>0</v>
      </c>
      <c r="AJ81" s="126">
        <f t="shared" si="18"/>
        <v>0</v>
      </c>
      <c r="AK81" s="126">
        <f>IF('Member Info'!F77&gt;$R$1,1,0)</f>
        <v>0</v>
      </c>
      <c r="AL81" s="126" t="b">
        <f>IF(ISERROR(R81),ERROR.TYPE(#REF!)=ERROR.TYPE(R81),FALSE)</f>
        <v>0</v>
      </c>
      <c r="AM81" s="126" t="b">
        <f>IF(ISERROR(S81),ERROR.TYPE(#REF!)=ERROR.TYPE(S81),FALSE)</f>
        <v>0</v>
      </c>
      <c r="AN81" s="126">
        <f>IF(OR('Member Info'!F77&gt;=$S$1,'Member Info'!N77&gt;=$R$1),1,0)</f>
        <v>0</v>
      </c>
    </row>
    <row r="82" spans="1:40" x14ac:dyDescent="0.25">
      <c r="A82" s="4">
        <v>50</v>
      </c>
      <c r="B82" s="166">
        <f>'Member Info'!D78</f>
        <v>0</v>
      </c>
      <c r="C82" s="166">
        <f>'Member Info'!E78</f>
        <v>0</v>
      </c>
      <c r="D82" s="166" t="str">
        <f>'Member Info'!G78</f>
        <v/>
      </c>
      <c r="E82" s="167">
        <f>'Member Info'!B78</f>
        <v>0</v>
      </c>
      <c r="F82" s="244"/>
      <c r="G82" s="168" t="str">
        <f>IF(E82=0,"",
IF('Member Info'!$AM$19&lt;=$R$1,
SUMPRODUCT('Member Info'!L78+IF('Member Info'!H78&gt;'Member Info'!$AJ$12,'Member Info'!$AK$13,IF('Member Info'!H78&gt;'Member Info'!$AJ$11,'Member Info'!$AK$12,IF('Member Info'!H78&gt;'Member Info'!$AJ$10,'Member Info'!$AK$11,IF('Member Info'!H78&gt;'Member Info'!$AJ$9,'Member Info'!$AK$10,IF('Member Info'!H78&gt;'Member Info'!$AJ$8,'Member Info'!$AK$9,'Member Info'!$AK$8)))))),
SUMPRODUCT('Member Info'!L78+IF('Member Info'!H78&gt;'Member Info'!$AG$17,'Member Info'!$AH$18,IF('Member Info'!H78&gt;'Member Info'!$AG$16,'Member Info'!$AH$17,IF('Member Info'!H78&gt;'Member Info'!$AG$15,'Member Info'!$AH$16,IF('Member Info'!H78&gt;'Member Info'!$AG$14,'Member Info'!$AH$15,IF('Member Info'!H78&gt;'Member Info'!$AG$13,'Member Info'!$AH$14,IF('Member Info'!H78&gt;'Member Info'!$AG$12,'Member Info'!$AH$13,IF('Member Info'!H78&gt;'Member Info'!$AG$11,'Member Info'!$AH$12,IF('Member Info'!H78&gt;'Member Info'!$AG$10,'Member Info'!$AH$11,IF('Member Info'!H78&gt;'Member Info'!$AG$9,'Member Info'!$AH$10,IF('Member Info'!H78&gt;'Member Info'!$AG$8,'Member Info'!$AH$9,'Member Info'!$AH$8)))))))))))))</f>
        <v/>
      </c>
      <c r="H82" s="26"/>
      <c r="I82" s="26"/>
      <c r="J82" s="107" t="str">
        <f>IF(E82=0,"",IF('Member Info'!F78&gt;$S$1,CONCATENATE("Joined with practice on ", TEXT('Member Info'!F78, "DD/MM/YYYY")),IF('Member Info'!N78&lt;&gt;"",IF('Member Info'!N78&lt;$R$1,CONCATENATE("Left Scheme on ", TEXT('Member Info'!N78, "DD/MM/YYYY")),IF(ISERROR(G82),"Error Detected, No rate entered",IF(E82=0,"",IF(F82="","Error Detected, No Pensionable pay",IF(ISERROR(AB82)," Unknown Values entered.",IF(T82+U82&lt;1,"Acceptable",IF(R82+S82=200, "No Contributions Entered", IF(K82="","Error Detected, Choose reason&gt;",IF(X82="1",IF(T82=1,"Please Enter Deemed Pensionable Pay","Add Any Relevant Details Above"),"Please Give Details Above"))))))))),IF(ISERROR(G82),"Error Detected, No rate entered",IF(E82=0,"",IF(F82="","Error Detected, No Pensionable pay",IF(ISERROR(AB82)," Unknown Values entered.",IF(T82+U82&lt;1,"Acceptable",IF(R82+S82=200, "No Contributions Entered", IF(K82="","Error Detected, Choose reason&gt;",IF(X82="1",IF(T82=1,"Please Enter Deemed Pensionable Pay","Add relevant Details Above"),"Please give details Above")))))))))))</f>
        <v/>
      </c>
      <c r="K82" s="263"/>
      <c r="L82" s="93"/>
      <c r="M82" s="93" t="str">
        <f t="shared" si="4"/>
        <v/>
      </c>
      <c r="N82" s="96">
        <f t="shared" si="5"/>
        <v>0</v>
      </c>
      <c r="O82" s="96">
        <f t="shared" si="0"/>
        <v>0</v>
      </c>
      <c r="P82" s="220">
        <f>(ROUND((F82/100*'Member Info'!$W$2), 2))</f>
        <v>0</v>
      </c>
      <c r="Q82" s="220" t="e">
        <f t="shared" si="6"/>
        <v>#VALUE!</v>
      </c>
      <c r="R82" s="220" t="str">
        <f t="shared" si="7"/>
        <v/>
      </c>
      <c r="S82" s="229" t="str">
        <f t="shared" si="8"/>
        <v/>
      </c>
      <c r="T82" s="230" t="str">
        <f t="shared" si="9"/>
        <v/>
      </c>
      <c r="U82" s="230" t="str">
        <f t="shared" si="10"/>
        <v/>
      </c>
      <c r="V82" s="224">
        <f t="shared" si="11"/>
        <v>0</v>
      </c>
      <c r="W82" s="112">
        <f t="shared" si="12"/>
        <v>0</v>
      </c>
      <c r="X82" s="237" t="str">
        <f t="shared" si="1"/>
        <v/>
      </c>
      <c r="Y82" s="242" t="b">
        <f t="shared" si="2"/>
        <v>0</v>
      </c>
      <c r="Z82" s="237">
        <f t="shared" si="13"/>
        <v>0</v>
      </c>
      <c r="AA82" s="237">
        <f>IF('Member Info'!N78="",1,"")</f>
        <v>1</v>
      </c>
      <c r="AB82" s="245" t="e">
        <f t="shared" si="14"/>
        <v>#VALUE!</v>
      </c>
      <c r="AC82" s="132" t="str">
        <f t="shared" si="3"/>
        <v/>
      </c>
      <c r="AD82" s="126">
        <f t="shared" si="15"/>
        <v>1</v>
      </c>
      <c r="AE82" s="126" t="str">
        <f>IF('Member Info'!N78&lt;&gt;"",IF('Member Info'!N78&lt;=$R$1,1,0),"")</f>
        <v/>
      </c>
      <c r="AG82" s="126" t="b">
        <f t="shared" si="16"/>
        <v>0</v>
      </c>
      <c r="AH82" s="126">
        <f t="shared" si="17"/>
        <v>0</v>
      </c>
      <c r="AJ82" s="126">
        <f t="shared" si="18"/>
        <v>0</v>
      </c>
      <c r="AK82" s="126">
        <f>IF('Member Info'!F78&gt;$R$1,1,0)</f>
        <v>0</v>
      </c>
      <c r="AL82" s="126" t="b">
        <f>IF(ISERROR(R82),ERROR.TYPE(#REF!)=ERROR.TYPE(R82),FALSE)</f>
        <v>0</v>
      </c>
      <c r="AM82" s="126" t="b">
        <f>IF(ISERROR(S82),ERROR.TYPE(#REF!)=ERROR.TYPE(S82),FALSE)</f>
        <v>0</v>
      </c>
      <c r="AN82" s="126">
        <f>IF(OR('Member Info'!F78&gt;=$S$1,'Member Info'!N78&gt;=$R$1),1,0)</f>
        <v>0</v>
      </c>
    </row>
    <row r="83" spans="1:40" x14ac:dyDescent="0.25">
      <c r="A83" s="4">
        <v>51</v>
      </c>
      <c r="B83" s="166">
        <f>'Member Info'!D79</f>
        <v>0</v>
      </c>
      <c r="C83" s="166">
        <f>'Member Info'!E79</f>
        <v>0</v>
      </c>
      <c r="D83" s="166" t="str">
        <f>'Member Info'!G79</f>
        <v/>
      </c>
      <c r="E83" s="167">
        <f>'Member Info'!B79</f>
        <v>0</v>
      </c>
      <c r="F83" s="244"/>
      <c r="G83" s="168" t="str">
        <f>IF(E83=0,"",
IF('Member Info'!$AM$19&lt;=$R$1,
SUMPRODUCT('Member Info'!L79+IF('Member Info'!H79&gt;'Member Info'!$AJ$12,'Member Info'!$AK$13,IF('Member Info'!H79&gt;'Member Info'!$AJ$11,'Member Info'!$AK$12,IF('Member Info'!H79&gt;'Member Info'!$AJ$10,'Member Info'!$AK$11,IF('Member Info'!H79&gt;'Member Info'!$AJ$9,'Member Info'!$AK$10,IF('Member Info'!H79&gt;'Member Info'!$AJ$8,'Member Info'!$AK$9,'Member Info'!$AK$8)))))),
SUMPRODUCT('Member Info'!L79+IF('Member Info'!H79&gt;'Member Info'!$AG$17,'Member Info'!$AH$18,IF('Member Info'!H79&gt;'Member Info'!$AG$16,'Member Info'!$AH$17,IF('Member Info'!H79&gt;'Member Info'!$AG$15,'Member Info'!$AH$16,IF('Member Info'!H79&gt;'Member Info'!$AG$14,'Member Info'!$AH$15,IF('Member Info'!H79&gt;'Member Info'!$AG$13,'Member Info'!$AH$14,IF('Member Info'!H79&gt;'Member Info'!$AG$12,'Member Info'!$AH$13,IF('Member Info'!H79&gt;'Member Info'!$AG$11,'Member Info'!$AH$12,IF('Member Info'!H79&gt;'Member Info'!$AG$10,'Member Info'!$AH$11,IF('Member Info'!H79&gt;'Member Info'!$AG$9,'Member Info'!$AH$10,IF('Member Info'!H79&gt;'Member Info'!$AG$8,'Member Info'!$AH$9,'Member Info'!$AH$8)))))))))))))</f>
        <v/>
      </c>
      <c r="H83" s="26"/>
      <c r="I83" s="26"/>
      <c r="J83" s="107" t="str">
        <f>IF(E83=0,"",IF('Member Info'!F79&gt;$S$1,CONCATENATE("Joined with practice on ", TEXT('Member Info'!F79, "DD/MM/YYYY")),IF('Member Info'!N79&lt;&gt;"",IF('Member Info'!N79&lt;$R$1,CONCATENATE("Left Scheme on ", TEXT('Member Info'!N79, "DD/MM/YYYY")),IF(ISERROR(G83),"Error Detected, No rate entered",IF(E83=0,"",IF(F83="","Error Detected, No Pensionable pay",IF(ISERROR(AB83)," Unknown Values entered.",IF(T83+U83&lt;1,"Acceptable",IF(R83+S83=200, "No Contributions Entered", IF(K83="","Error Detected, Choose reason&gt;",IF(X83="1",IF(T83=1,"Please Enter Deemed Pensionable Pay","Add Any Relevant Details Above"),"Please Give Details Above"))))))))),IF(ISERROR(G83),"Error Detected, No rate entered",IF(E83=0,"",IF(F83="","Error Detected, No Pensionable pay",IF(ISERROR(AB83)," Unknown Values entered.",IF(T83+U83&lt;1,"Acceptable",IF(R83+S83=200, "No Contributions Entered", IF(K83="","Error Detected, Choose reason&gt;",IF(X83="1",IF(T83=1,"Please Enter Deemed Pensionable Pay","Add relevant Details Above"),"Please give details Above")))))))))))</f>
        <v/>
      </c>
      <c r="K83" s="263"/>
      <c r="L83" s="93"/>
      <c r="M83" s="93" t="str">
        <f t="shared" si="4"/>
        <v/>
      </c>
      <c r="N83" s="96">
        <f t="shared" si="5"/>
        <v>0</v>
      </c>
      <c r="O83" s="96">
        <f t="shared" si="0"/>
        <v>0</v>
      </c>
      <c r="P83" s="220">
        <f>(ROUND((F83/100*'Member Info'!$W$2), 2))</f>
        <v>0</v>
      </c>
      <c r="Q83" s="220" t="e">
        <f t="shared" si="6"/>
        <v>#VALUE!</v>
      </c>
      <c r="R83" s="220" t="str">
        <f t="shared" si="7"/>
        <v/>
      </c>
      <c r="S83" s="229" t="str">
        <f t="shared" si="8"/>
        <v/>
      </c>
      <c r="T83" s="230" t="str">
        <f t="shared" si="9"/>
        <v/>
      </c>
      <c r="U83" s="230" t="str">
        <f t="shared" si="10"/>
        <v/>
      </c>
      <c r="V83" s="224">
        <f t="shared" si="11"/>
        <v>0</v>
      </c>
      <c r="W83" s="112">
        <f t="shared" si="12"/>
        <v>0</v>
      </c>
      <c r="X83" s="237" t="str">
        <f t="shared" si="1"/>
        <v/>
      </c>
      <c r="Y83" s="242" t="b">
        <f t="shared" si="2"/>
        <v>0</v>
      </c>
      <c r="Z83" s="237">
        <f t="shared" si="13"/>
        <v>0</v>
      </c>
      <c r="AA83" s="237">
        <f>IF('Member Info'!N79="",1,"")</f>
        <v>1</v>
      </c>
      <c r="AB83" s="245" t="e">
        <f t="shared" si="14"/>
        <v>#VALUE!</v>
      </c>
      <c r="AC83" s="132" t="str">
        <f t="shared" si="3"/>
        <v/>
      </c>
      <c r="AD83" s="126">
        <f t="shared" si="15"/>
        <v>1</v>
      </c>
      <c r="AE83" s="126" t="str">
        <f>IF('Member Info'!N79&lt;&gt;"",IF('Member Info'!N79&lt;=$R$1,1,0),"")</f>
        <v/>
      </c>
      <c r="AG83" s="126" t="b">
        <f t="shared" si="16"/>
        <v>0</v>
      </c>
      <c r="AH83" s="126">
        <f t="shared" si="17"/>
        <v>0</v>
      </c>
      <c r="AJ83" s="126">
        <f t="shared" si="18"/>
        <v>0</v>
      </c>
      <c r="AK83" s="126">
        <f>IF('Member Info'!F79&gt;$R$1,1,0)</f>
        <v>0</v>
      </c>
      <c r="AL83" s="126" t="b">
        <f>IF(ISERROR(R83),ERROR.TYPE(#REF!)=ERROR.TYPE(R83),FALSE)</f>
        <v>0</v>
      </c>
      <c r="AM83" s="126" t="b">
        <f>IF(ISERROR(S83),ERROR.TYPE(#REF!)=ERROR.TYPE(S83),FALSE)</f>
        <v>0</v>
      </c>
      <c r="AN83" s="126">
        <f>IF(OR('Member Info'!F79&gt;=$S$1,'Member Info'!N79&gt;=$R$1),1,0)</f>
        <v>0</v>
      </c>
    </row>
    <row r="84" spans="1:40" x14ac:dyDescent="0.25">
      <c r="A84" s="4">
        <v>52</v>
      </c>
      <c r="B84" s="166">
        <f>'Member Info'!D80</f>
        <v>0</v>
      </c>
      <c r="C84" s="166">
        <f>'Member Info'!E80</f>
        <v>0</v>
      </c>
      <c r="D84" s="166" t="str">
        <f>'Member Info'!G80</f>
        <v/>
      </c>
      <c r="E84" s="167">
        <f>'Member Info'!B80</f>
        <v>0</v>
      </c>
      <c r="F84" s="244"/>
      <c r="G84" s="168" t="str">
        <f>IF(E84=0,"",
IF('Member Info'!$AM$19&lt;=$R$1,
SUMPRODUCT('Member Info'!L80+IF('Member Info'!H80&gt;'Member Info'!$AJ$12,'Member Info'!$AK$13,IF('Member Info'!H80&gt;'Member Info'!$AJ$11,'Member Info'!$AK$12,IF('Member Info'!H80&gt;'Member Info'!$AJ$10,'Member Info'!$AK$11,IF('Member Info'!H80&gt;'Member Info'!$AJ$9,'Member Info'!$AK$10,IF('Member Info'!H80&gt;'Member Info'!$AJ$8,'Member Info'!$AK$9,'Member Info'!$AK$8)))))),
SUMPRODUCT('Member Info'!L80+IF('Member Info'!H80&gt;'Member Info'!$AG$17,'Member Info'!$AH$18,IF('Member Info'!H80&gt;'Member Info'!$AG$16,'Member Info'!$AH$17,IF('Member Info'!H80&gt;'Member Info'!$AG$15,'Member Info'!$AH$16,IF('Member Info'!H80&gt;'Member Info'!$AG$14,'Member Info'!$AH$15,IF('Member Info'!H80&gt;'Member Info'!$AG$13,'Member Info'!$AH$14,IF('Member Info'!H80&gt;'Member Info'!$AG$12,'Member Info'!$AH$13,IF('Member Info'!H80&gt;'Member Info'!$AG$11,'Member Info'!$AH$12,IF('Member Info'!H80&gt;'Member Info'!$AG$10,'Member Info'!$AH$11,IF('Member Info'!H80&gt;'Member Info'!$AG$9,'Member Info'!$AH$10,IF('Member Info'!H80&gt;'Member Info'!$AG$8,'Member Info'!$AH$9,'Member Info'!$AH$8)))))))))))))</f>
        <v/>
      </c>
      <c r="H84" s="26"/>
      <c r="I84" s="26"/>
      <c r="J84" s="107" t="str">
        <f>IF(E84=0,"",IF('Member Info'!F80&gt;$S$1,CONCATENATE("Joined with practice on ", TEXT('Member Info'!F80, "DD/MM/YYYY")),IF('Member Info'!N80&lt;&gt;"",IF('Member Info'!N80&lt;$R$1,CONCATENATE("Left Scheme on ", TEXT('Member Info'!N80, "DD/MM/YYYY")),IF(ISERROR(G84),"Error Detected, No rate entered",IF(E84=0,"",IF(F84="","Error Detected, No Pensionable pay",IF(ISERROR(AB84)," Unknown Values entered.",IF(T84+U84&lt;1,"Acceptable",IF(R84+S84=200, "No Contributions Entered", IF(K84="","Error Detected, Choose reason&gt;",IF(X84="1",IF(T84=1,"Please Enter Deemed Pensionable Pay","Add Any Relevant Details Above"),"Please Give Details Above"))))))))),IF(ISERROR(G84),"Error Detected, No rate entered",IF(E84=0,"",IF(F84="","Error Detected, No Pensionable pay",IF(ISERROR(AB84)," Unknown Values entered.",IF(T84+U84&lt;1,"Acceptable",IF(R84+S84=200, "No Contributions Entered", IF(K84="","Error Detected, Choose reason&gt;",IF(X84="1",IF(T84=1,"Please Enter Deemed Pensionable Pay","Add relevant Details Above"),"Please give details Above")))))))))))</f>
        <v/>
      </c>
      <c r="K84" s="263"/>
      <c r="L84" s="93"/>
      <c r="M84" s="93" t="str">
        <f t="shared" si="4"/>
        <v/>
      </c>
      <c r="N84" s="96">
        <f t="shared" si="5"/>
        <v>0</v>
      </c>
      <c r="O84" s="96">
        <f t="shared" si="0"/>
        <v>0</v>
      </c>
      <c r="P84" s="220">
        <f>(ROUND((F84/100*'Member Info'!$W$2), 2))</f>
        <v>0</v>
      </c>
      <c r="Q84" s="220" t="e">
        <f t="shared" si="6"/>
        <v>#VALUE!</v>
      </c>
      <c r="R84" s="220" t="str">
        <f t="shared" si="7"/>
        <v/>
      </c>
      <c r="S84" s="229" t="str">
        <f t="shared" si="8"/>
        <v/>
      </c>
      <c r="T84" s="230" t="str">
        <f t="shared" si="9"/>
        <v/>
      </c>
      <c r="U84" s="230" t="str">
        <f t="shared" si="10"/>
        <v/>
      </c>
      <c r="V84" s="224">
        <f t="shared" si="11"/>
        <v>0</v>
      </c>
      <c r="W84" s="112">
        <f t="shared" si="12"/>
        <v>0</v>
      </c>
      <c r="X84" s="237" t="str">
        <f t="shared" si="1"/>
        <v/>
      </c>
      <c r="Y84" s="242" t="b">
        <f t="shared" si="2"/>
        <v>0</v>
      </c>
      <c r="Z84" s="237">
        <f t="shared" si="13"/>
        <v>0</v>
      </c>
      <c r="AA84" s="237">
        <f>IF('Member Info'!N80="",1,"")</f>
        <v>1</v>
      </c>
      <c r="AB84" s="245" t="e">
        <f t="shared" si="14"/>
        <v>#VALUE!</v>
      </c>
      <c r="AC84" s="132" t="str">
        <f t="shared" si="3"/>
        <v/>
      </c>
      <c r="AD84" s="126">
        <f t="shared" si="15"/>
        <v>1</v>
      </c>
      <c r="AE84" s="126" t="str">
        <f>IF('Member Info'!N80&lt;&gt;"",IF('Member Info'!N80&lt;=$R$1,1,0),"")</f>
        <v/>
      </c>
      <c r="AG84" s="126" t="b">
        <f t="shared" si="16"/>
        <v>0</v>
      </c>
      <c r="AH84" s="126">
        <f t="shared" si="17"/>
        <v>0</v>
      </c>
      <c r="AJ84" s="126">
        <f t="shared" si="18"/>
        <v>0</v>
      </c>
      <c r="AK84" s="126">
        <f>IF('Member Info'!F80&gt;$R$1,1,0)</f>
        <v>0</v>
      </c>
      <c r="AL84" s="126" t="b">
        <f>IF(ISERROR(R84),ERROR.TYPE(#REF!)=ERROR.TYPE(R84),FALSE)</f>
        <v>0</v>
      </c>
      <c r="AM84" s="126" t="b">
        <f>IF(ISERROR(S84),ERROR.TYPE(#REF!)=ERROR.TYPE(S84),FALSE)</f>
        <v>0</v>
      </c>
      <c r="AN84" s="126">
        <f>IF(OR('Member Info'!F80&gt;=$S$1,'Member Info'!N80&gt;=$R$1),1,0)</f>
        <v>0</v>
      </c>
    </row>
    <row r="85" spans="1:40" x14ac:dyDescent="0.25">
      <c r="A85" s="4">
        <v>53</v>
      </c>
      <c r="B85" s="166">
        <f>'Member Info'!D81</f>
        <v>0</v>
      </c>
      <c r="C85" s="166">
        <f>'Member Info'!E81</f>
        <v>0</v>
      </c>
      <c r="D85" s="166" t="str">
        <f>'Member Info'!G81</f>
        <v/>
      </c>
      <c r="E85" s="167">
        <f>'Member Info'!B81</f>
        <v>0</v>
      </c>
      <c r="F85" s="244"/>
      <c r="G85" s="168" t="str">
        <f>IF(E85=0,"",
IF('Member Info'!$AM$19&lt;=$R$1,
SUMPRODUCT('Member Info'!L81+IF('Member Info'!H81&gt;'Member Info'!$AJ$12,'Member Info'!$AK$13,IF('Member Info'!H81&gt;'Member Info'!$AJ$11,'Member Info'!$AK$12,IF('Member Info'!H81&gt;'Member Info'!$AJ$10,'Member Info'!$AK$11,IF('Member Info'!H81&gt;'Member Info'!$AJ$9,'Member Info'!$AK$10,IF('Member Info'!H81&gt;'Member Info'!$AJ$8,'Member Info'!$AK$9,'Member Info'!$AK$8)))))),
SUMPRODUCT('Member Info'!L81+IF('Member Info'!H81&gt;'Member Info'!$AG$17,'Member Info'!$AH$18,IF('Member Info'!H81&gt;'Member Info'!$AG$16,'Member Info'!$AH$17,IF('Member Info'!H81&gt;'Member Info'!$AG$15,'Member Info'!$AH$16,IF('Member Info'!H81&gt;'Member Info'!$AG$14,'Member Info'!$AH$15,IF('Member Info'!H81&gt;'Member Info'!$AG$13,'Member Info'!$AH$14,IF('Member Info'!H81&gt;'Member Info'!$AG$12,'Member Info'!$AH$13,IF('Member Info'!H81&gt;'Member Info'!$AG$11,'Member Info'!$AH$12,IF('Member Info'!H81&gt;'Member Info'!$AG$10,'Member Info'!$AH$11,IF('Member Info'!H81&gt;'Member Info'!$AG$9,'Member Info'!$AH$10,IF('Member Info'!H81&gt;'Member Info'!$AG$8,'Member Info'!$AH$9,'Member Info'!$AH$8)))))))))))))</f>
        <v/>
      </c>
      <c r="H85" s="26"/>
      <c r="I85" s="26"/>
      <c r="J85" s="107" t="str">
        <f>IF(E85=0,"",IF('Member Info'!F81&gt;$S$1,CONCATENATE("Joined with practice on ", TEXT('Member Info'!F81, "DD/MM/YYYY")),IF('Member Info'!N81&lt;&gt;"",IF('Member Info'!N81&lt;$R$1,CONCATENATE("Left Scheme on ", TEXT('Member Info'!N81, "DD/MM/YYYY")),IF(ISERROR(G85),"Error Detected, No rate entered",IF(E85=0,"",IF(F85="","Error Detected, No Pensionable pay",IF(ISERROR(AB85)," Unknown Values entered.",IF(T85+U85&lt;1,"Acceptable",IF(R85+S85=200, "No Contributions Entered", IF(K85="","Error Detected, Choose reason&gt;",IF(X85="1",IF(T85=1,"Please Enter Deemed Pensionable Pay","Add Any Relevant Details Above"),"Please Give Details Above"))))))))),IF(ISERROR(G85),"Error Detected, No rate entered",IF(E85=0,"",IF(F85="","Error Detected, No Pensionable pay",IF(ISERROR(AB85)," Unknown Values entered.",IF(T85+U85&lt;1,"Acceptable",IF(R85+S85=200, "No Contributions Entered", IF(K85="","Error Detected, Choose reason&gt;",IF(X85="1",IF(T85=1,"Please Enter Deemed Pensionable Pay","Add relevant Details Above"),"Please give details Above")))))))))))</f>
        <v/>
      </c>
      <c r="K85" s="263"/>
      <c r="L85" s="93"/>
      <c r="M85" s="93" t="str">
        <f t="shared" si="4"/>
        <v/>
      </c>
      <c r="N85" s="96">
        <f t="shared" si="5"/>
        <v>0</v>
      </c>
      <c r="O85" s="96">
        <f t="shared" si="0"/>
        <v>0</v>
      </c>
      <c r="P85" s="220">
        <f>(ROUND((F85/100*'Member Info'!$W$2), 2))</f>
        <v>0</v>
      </c>
      <c r="Q85" s="220" t="e">
        <f t="shared" si="6"/>
        <v>#VALUE!</v>
      </c>
      <c r="R85" s="220" t="str">
        <f t="shared" si="7"/>
        <v/>
      </c>
      <c r="S85" s="229" t="str">
        <f t="shared" si="8"/>
        <v/>
      </c>
      <c r="T85" s="230" t="str">
        <f t="shared" si="9"/>
        <v/>
      </c>
      <c r="U85" s="230" t="str">
        <f t="shared" si="10"/>
        <v/>
      </c>
      <c r="V85" s="224">
        <f t="shared" si="11"/>
        <v>0</v>
      </c>
      <c r="W85" s="112">
        <f t="shared" si="12"/>
        <v>0</v>
      </c>
      <c r="X85" s="237" t="str">
        <f t="shared" si="1"/>
        <v/>
      </c>
      <c r="Y85" s="242" t="b">
        <f t="shared" si="2"/>
        <v>0</v>
      </c>
      <c r="Z85" s="237">
        <f t="shared" si="13"/>
        <v>0</v>
      </c>
      <c r="AA85" s="237">
        <f>IF('Member Info'!N81="",1,"")</f>
        <v>1</v>
      </c>
      <c r="AB85" s="245" t="e">
        <f t="shared" si="14"/>
        <v>#VALUE!</v>
      </c>
      <c r="AC85" s="132" t="str">
        <f t="shared" si="3"/>
        <v/>
      </c>
      <c r="AD85" s="126">
        <f t="shared" si="15"/>
        <v>1</v>
      </c>
      <c r="AE85" s="126" t="str">
        <f>IF('Member Info'!N81&lt;&gt;"",IF('Member Info'!N81&lt;=$R$1,1,0),"")</f>
        <v/>
      </c>
      <c r="AG85" s="126" t="b">
        <f t="shared" si="16"/>
        <v>0</v>
      </c>
      <c r="AH85" s="126">
        <f t="shared" si="17"/>
        <v>0</v>
      </c>
      <c r="AJ85" s="126">
        <f t="shared" si="18"/>
        <v>0</v>
      </c>
      <c r="AK85" s="126">
        <f>IF('Member Info'!F81&gt;$R$1,1,0)</f>
        <v>0</v>
      </c>
      <c r="AL85" s="126" t="b">
        <f>IF(ISERROR(R85),ERROR.TYPE(#REF!)=ERROR.TYPE(R85),FALSE)</f>
        <v>0</v>
      </c>
      <c r="AM85" s="126" t="b">
        <f>IF(ISERROR(S85),ERROR.TYPE(#REF!)=ERROR.TYPE(S85),FALSE)</f>
        <v>0</v>
      </c>
      <c r="AN85" s="126">
        <f>IF(OR('Member Info'!F81&gt;=$S$1,'Member Info'!N81&gt;=$R$1),1,0)</f>
        <v>0</v>
      </c>
    </row>
    <row r="86" spans="1:40" x14ac:dyDescent="0.25">
      <c r="A86" s="4">
        <v>54</v>
      </c>
      <c r="B86" s="166">
        <f>'Member Info'!D82</f>
        <v>0</v>
      </c>
      <c r="C86" s="166">
        <f>'Member Info'!E82</f>
        <v>0</v>
      </c>
      <c r="D86" s="166" t="str">
        <f>'Member Info'!G82</f>
        <v/>
      </c>
      <c r="E86" s="167">
        <f>'Member Info'!B82</f>
        <v>0</v>
      </c>
      <c r="F86" s="244"/>
      <c r="G86" s="168" t="str">
        <f>IF(E86=0,"",
IF('Member Info'!$AM$19&lt;=$R$1,
SUMPRODUCT('Member Info'!L82+IF('Member Info'!H82&gt;'Member Info'!$AJ$12,'Member Info'!$AK$13,IF('Member Info'!H82&gt;'Member Info'!$AJ$11,'Member Info'!$AK$12,IF('Member Info'!H82&gt;'Member Info'!$AJ$10,'Member Info'!$AK$11,IF('Member Info'!H82&gt;'Member Info'!$AJ$9,'Member Info'!$AK$10,IF('Member Info'!H82&gt;'Member Info'!$AJ$8,'Member Info'!$AK$9,'Member Info'!$AK$8)))))),
SUMPRODUCT('Member Info'!L82+IF('Member Info'!H82&gt;'Member Info'!$AG$17,'Member Info'!$AH$18,IF('Member Info'!H82&gt;'Member Info'!$AG$16,'Member Info'!$AH$17,IF('Member Info'!H82&gt;'Member Info'!$AG$15,'Member Info'!$AH$16,IF('Member Info'!H82&gt;'Member Info'!$AG$14,'Member Info'!$AH$15,IF('Member Info'!H82&gt;'Member Info'!$AG$13,'Member Info'!$AH$14,IF('Member Info'!H82&gt;'Member Info'!$AG$12,'Member Info'!$AH$13,IF('Member Info'!H82&gt;'Member Info'!$AG$11,'Member Info'!$AH$12,IF('Member Info'!H82&gt;'Member Info'!$AG$10,'Member Info'!$AH$11,IF('Member Info'!H82&gt;'Member Info'!$AG$9,'Member Info'!$AH$10,IF('Member Info'!H82&gt;'Member Info'!$AG$8,'Member Info'!$AH$9,'Member Info'!$AH$8)))))))))))))</f>
        <v/>
      </c>
      <c r="H86" s="26"/>
      <c r="I86" s="26"/>
      <c r="J86" s="107" t="str">
        <f>IF(E86=0,"",IF('Member Info'!F82&gt;$S$1,CONCATENATE("Joined with practice on ", TEXT('Member Info'!F82, "DD/MM/YYYY")),IF('Member Info'!N82&lt;&gt;"",IF('Member Info'!N82&lt;$R$1,CONCATENATE("Left Scheme on ", TEXT('Member Info'!N82, "DD/MM/YYYY")),IF(ISERROR(G86),"Error Detected, No rate entered",IF(E86=0,"",IF(F86="","Error Detected, No Pensionable pay",IF(ISERROR(AB86)," Unknown Values entered.",IF(T86+U86&lt;1,"Acceptable",IF(R86+S86=200, "No Contributions Entered", IF(K86="","Error Detected, Choose reason&gt;",IF(X86="1",IF(T86=1,"Please Enter Deemed Pensionable Pay","Add Any Relevant Details Above"),"Please Give Details Above"))))))))),IF(ISERROR(G86),"Error Detected, No rate entered",IF(E86=0,"",IF(F86="","Error Detected, No Pensionable pay",IF(ISERROR(AB86)," Unknown Values entered.",IF(T86+U86&lt;1,"Acceptable",IF(R86+S86=200, "No Contributions Entered", IF(K86="","Error Detected, Choose reason&gt;",IF(X86="1",IF(T86=1,"Please Enter Deemed Pensionable Pay","Add relevant Details Above"),"Please give details Above")))))))))))</f>
        <v/>
      </c>
      <c r="K86" s="263"/>
      <c r="L86" s="93"/>
      <c r="M86" s="93" t="str">
        <f t="shared" si="4"/>
        <v/>
      </c>
      <c r="N86" s="96">
        <f t="shared" si="5"/>
        <v>0</v>
      </c>
      <c r="O86" s="96">
        <f t="shared" si="0"/>
        <v>0</v>
      </c>
      <c r="P86" s="220">
        <f>(ROUND((F86/100*'Member Info'!$W$2), 2))</f>
        <v>0</v>
      </c>
      <c r="Q86" s="220" t="e">
        <f t="shared" si="6"/>
        <v>#VALUE!</v>
      </c>
      <c r="R86" s="220" t="str">
        <f t="shared" si="7"/>
        <v/>
      </c>
      <c r="S86" s="229" t="str">
        <f t="shared" si="8"/>
        <v/>
      </c>
      <c r="T86" s="230" t="str">
        <f t="shared" si="9"/>
        <v/>
      </c>
      <c r="U86" s="230" t="str">
        <f t="shared" si="10"/>
        <v/>
      </c>
      <c r="V86" s="224">
        <f t="shared" si="11"/>
        <v>0</v>
      </c>
      <c r="W86" s="112">
        <f t="shared" si="12"/>
        <v>0</v>
      </c>
      <c r="X86" s="237" t="str">
        <f t="shared" si="1"/>
        <v/>
      </c>
      <c r="Y86" s="242" t="b">
        <f t="shared" si="2"/>
        <v>0</v>
      </c>
      <c r="Z86" s="237">
        <f t="shared" si="13"/>
        <v>0</v>
      </c>
      <c r="AA86" s="237">
        <f>IF('Member Info'!N82="",1,"")</f>
        <v>1</v>
      </c>
      <c r="AB86" s="245" t="e">
        <f t="shared" si="14"/>
        <v>#VALUE!</v>
      </c>
      <c r="AC86" s="132" t="str">
        <f t="shared" si="3"/>
        <v/>
      </c>
      <c r="AD86" s="126">
        <f t="shared" si="15"/>
        <v>1</v>
      </c>
      <c r="AE86" s="126" t="str">
        <f>IF('Member Info'!N82&lt;&gt;"",IF('Member Info'!N82&lt;=$R$1,1,0),"")</f>
        <v/>
      </c>
      <c r="AG86" s="126" t="b">
        <f t="shared" si="16"/>
        <v>0</v>
      </c>
      <c r="AH86" s="126">
        <f t="shared" si="17"/>
        <v>0</v>
      </c>
      <c r="AJ86" s="126">
        <f t="shared" si="18"/>
        <v>0</v>
      </c>
      <c r="AK86" s="126">
        <f>IF('Member Info'!F82&gt;$R$1,1,0)</f>
        <v>0</v>
      </c>
      <c r="AL86" s="126" t="b">
        <f>IF(ISERROR(R86),ERROR.TYPE(#REF!)=ERROR.TYPE(R86),FALSE)</f>
        <v>0</v>
      </c>
      <c r="AM86" s="126" t="b">
        <f>IF(ISERROR(S86),ERROR.TYPE(#REF!)=ERROR.TYPE(S86),FALSE)</f>
        <v>0</v>
      </c>
      <c r="AN86" s="126">
        <f>IF(OR('Member Info'!F82&gt;=$S$1,'Member Info'!N82&gt;=$R$1),1,0)</f>
        <v>0</v>
      </c>
    </row>
    <row r="87" spans="1:40" x14ac:dyDescent="0.25">
      <c r="A87" s="4">
        <v>55</v>
      </c>
      <c r="B87" s="166">
        <f>'Member Info'!D83</f>
        <v>0</v>
      </c>
      <c r="C87" s="166">
        <f>'Member Info'!E83</f>
        <v>0</v>
      </c>
      <c r="D87" s="166" t="str">
        <f>'Member Info'!G83</f>
        <v/>
      </c>
      <c r="E87" s="167">
        <f>'Member Info'!B83</f>
        <v>0</v>
      </c>
      <c r="F87" s="244"/>
      <c r="G87" s="168" t="str">
        <f>IF(E87=0,"",
IF('Member Info'!$AM$19&lt;=$R$1,
SUMPRODUCT('Member Info'!L83+IF('Member Info'!H83&gt;'Member Info'!$AJ$12,'Member Info'!$AK$13,IF('Member Info'!H83&gt;'Member Info'!$AJ$11,'Member Info'!$AK$12,IF('Member Info'!H83&gt;'Member Info'!$AJ$10,'Member Info'!$AK$11,IF('Member Info'!H83&gt;'Member Info'!$AJ$9,'Member Info'!$AK$10,IF('Member Info'!H83&gt;'Member Info'!$AJ$8,'Member Info'!$AK$9,'Member Info'!$AK$8)))))),
SUMPRODUCT('Member Info'!L83+IF('Member Info'!H83&gt;'Member Info'!$AG$17,'Member Info'!$AH$18,IF('Member Info'!H83&gt;'Member Info'!$AG$16,'Member Info'!$AH$17,IF('Member Info'!H83&gt;'Member Info'!$AG$15,'Member Info'!$AH$16,IF('Member Info'!H83&gt;'Member Info'!$AG$14,'Member Info'!$AH$15,IF('Member Info'!H83&gt;'Member Info'!$AG$13,'Member Info'!$AH$14,IF('Member Info'!H83&gt;'Member Info'!$AG$12,'Member Info'!$AH$13,IF('Member Info'!H83&gt;'Member Info'!$AG$11,'Member Info'!$AH$12,IF('Member Info'!H83&gt;'Member Info'!$AG$10,'Member Info'!$AH$11,IF('Member Info'!H83&gt;'Member Info'!$AG$9,'Member Info'!$AH$10,IF('Member Info'!H83&gt;'Member Info'!$AG$8,'Member Info'!$AH$9,'Member Info'!$AH$8)))))))))))))</f>
        <v/>
      </c>
      <c r="H87" s="26"/>
      <c r="I87" s="26"/>
      <c r="J87" s="107" t="str">
        <f>IF(E87=0,"",IF('Member Info'!F83&gt;$S$1,CONCATENATE("Joined with practice on ", TEXT('Member Info'!F83, "DD/MM/YYYY")),IF('Member Info'!N83&lt;&gt;"",IF('Member Info'!N83&lt;$R$1,CONCATENATE("Left Scheme on ", TEXT('Member Info'!N83, "DD/MM/YYYY")),IF(ISERROR(G87),"Error Detected, No rate entered",IF(E87=0,"",IF(F87="","Error Detected, No Pensionable pay",IF(ISERROR(AB87)," Unknown Values entered.",IF(T87+U87&lt;1,"Acceptable",IF(R87+S87=200, "No Contributions Entered", IF(K87="","Error Detected, Choose reason&gt;",IF(X87="1",IF(T87=1,"Please Enter Deemed Pensionable Pay","Add Any Relevant Details Above"),"Please Give Details Above"))))))))),IF(ISERROR(G87),"Error Detected, No rate entered",IF(E87=0,"",IF(F87="","Error Detected, No Pensionable pay",IF(ISERROR(AB87)," Unknown Values entered.",IF(T87+U87&lt;1,"Acceptable",IF(R87+S87=200, "No Contributions Entered", IF(K87="","Error Detected, Choose reason&gt;",IF(X87="1",IF(T87=1,"Please Enter Deemed Pensionable Pay","Add relevant Details Above"),"Please give details Above")))))))))))</f>
        <v/>
      </c>
      <c r="K87" s="263"/>
      <c r="L87" s="93"/>
      <c r="M87" s="93" t="str">
        <f t="shared" si="4"/>
        <v/>
      </c>
      <c r="N87" s="96">
        <f t="shared" si="5"/>
        <v>0</v>
      </c>
      <c r="O87" s="96">
        <f t="shared" si="0"/>
        <v>0</v>
      </c>
      <c r="P87" s="220">
        <f>(ROUND((F87/100*'Member Info'!$W$2), 2))</f>
        <v>0</v>
      </c>
      <c r="Q87" s="220" t="e">
        <f t="shared" si="6"/>
        <v>#VALUE!</v>
      </c>
      <c r="R87" s="220" t="str">
        <f t="shared" si="7"/>
        <v/>
      </c>
      <c r="S87" s="229" t="str">
        <f t="shared" si="8"/>
        <v/>
      </c>
      <c r="T87" s="230" t="str">
        <f t="shared" si="9"/>
        <v/>
      </c>
      <c r="U87" s="230" t="str">
        <f t="shared" si="10"/>
        <v/>
      </c>
      <c r="V87" s="224">
        <f t="shared" si="11"/>
        <v>0</v>
      </c>
      <c r="W87" s="112">
        <f t="shared" si="12"/>
        <v>0</v>
      </c>
      <c r="X87" s="237" t="str">
        <f t="shared" si="1"/>
        <v/>
      </c>
      <c r="Y87" s="242" t="b">
        <f t="shared" si="2"/>
        <v>0</v>
      </c>
      <c r="Z87" s="237">
        <f t="shared" si="13"/>
        <v>0</v>
      </c>
      <c r="AA87" s="237">
        <f>IF('Member Info'!N83="",1,"")</f>
        <v>1</v>
      </c>
      <c r="AB87" s="245" t="e">
        <f t="shared" si="14"/>
        <v>#VALUE!</v>
      </c>
      <c r="AC87" s="132" t="str">
        <f t="shared" si="3"/>
        <v/>
      </c>
      <c r="AD87" s="126">
        <f t="shared" si="15"/>
        <v>1</v>
      </c>
      <c r="AE87" s="126" t="str">
        <f>IF('Member Info'!N83&lt;&gt;"",IF('Member Info'!N83&lt;=$R$1,1,0),"")</f>
        <v/>
      </c>
      <c r="AG87" s="126" t="b">
        <f t="shared" si="16"/>
        <v>0</v>
      </c>
      <c r="AH87" s="126">
        <f t="shared" si="17"/>
        <v>0</v>
      </c>
      <c r="AJ87" s="126">
        <f t="shared" si="18"/>
        <v>0</v>
      </c>
      <c r="AK87" s="126">
        <f>IF('Member Info'!F83&gt;$R$1,1,0)</f>
        <v>0</v>
      </c>
      <c r="AL87" s="126" t="b">
        <f>IF(ISERROR(R87),ERROR.TYPE(#REF!)=ERROR.TYPE(R87),FALSE)</f>
        <v>0</v>
      </c>
      <c r="AM87" s="126" t="b">
        <f>IF(ISERROR(S87),ERROR.TYPE(#REF!)=ERROR.TYPE(S87),FALSE)</f>
        <v>0</v>
      </c>
      <c r="AN87" s="126">
        <f>IF(OR('Member Info'!F83&gt;=$S$1,'Member Info'!N83&gt;=$R$1),1,0)</f>
        <v>0</v>
      </c>
    </row>
    <row r="88" spans="1:40" x14ac:dyDescent="0.25">
      <c r="A88" s="4">
        <v>56</v>
      </c>
      <c r="B88" s="166">
        <f>'Member Info'!D84</f>
        <v>0</v>
      </c>
      <c r="C88" s="166">
        <f>'Member Info'!E84</f>
        <v>0</v>
      </c>
      <c r="D88" s="166" t="str">
        <f>'Member Info'!G84</f>
        <v/>
      </c>
      <c r="E88" s="167">
        <f>'Member Info'!B84</f>
        <v>0</v>
      </c>
      <c r="F88" s="244"/>
      <c r="G88" s="168" t="str">
        <f>IF(E88=0,"",
IF('Member Info'!$AM$19&lt;=$R$1,
SUMPRODUCT('Member Info'!L84+IF('Member Info'!H84&gt;'Member Info'!$AJ$12,'Member Info'!$AK$13,IF('Member Info'!H84&gt;'Member Info'!$AJ$11,'Member Info'!$AK$12,IF('Member Info'!H84&gt;'Member Info'!$AJ$10,'Member Info'!$AK$11,IF('Member Info'!H84&gt;'Member Info'!$AJ$9,'Member Info'!$AK$10,IF('Member Info'!H84&gt;'Member Info'!$AJ$8,'Member Info'!$AK$9,'Member Info'!$AK$8)))))),
SUMPRODUCT('Member Info'!L84+IF('Member Info'!H84&gt;'Member Info'!$AG$17,'Member Info'!$AH$18,IF('Member Info'!H84&gt;'Member Info'!$AG$16,'Member Info'!$AH$17,IF('Member Info'!H84&gt;'Member Info'!$AG$15,'Member Info'!$AH$16,IF('Member Info'!H84&gt;'Member Info'!$AG$14,'Member Info'!$AH$15,IF('Member Info'!H84&gt;'Member Info'!$AG$13,'Member Info'!$AH$14,IF('Member Info'!H84&gt;'Member Info'!$AG$12,'Member Info'!$AH$13,IF('Member Info'!H84&gt;'Member Info'!$AG$11,'Member Info'!$AH$12,IF('Member Info'!H84&gt;'Member Info'!$AG$10,'Member Info'!$AH$11,IF('Member Info'!H84&gt;'Member Info'!$AG$9,'Member Info'!$AH$10,IF('Member Info'!H84&gt;'Member Info'!$AG$8,'Member Info'!$AH$9,'Member Info'!$AH$8)))))))))))))</f>
        <v/>
      </c>
      <c r="H88" s="26"/>
      <c r="I88" s="26"/>
      <c r="J88" s="107" t="str">
        <f>IF(E88=0,"",IF('Member Info'!F84&gt;$S$1,CONCATENATE("Joined with practice on ", TEXT('Member Info'!F84, "DD/MM/YYYY")),IF('Member Info'!N84&lt;&gt;"",IF('Member Info'!N84&lt;$R$1,CONCATENATE("Left Scheme on ", TEXT('Member Info'!N84, "DD/MM/YYYY")),IF(ISERROR(G88),"Error Detected, No rate entered",IF(E88=0,"",IF(F88="","Error Detected, No Pensionable pay",IF(ISERROR(AB88)," Unknown Values entered.",IF(T88+U88&lt;1,"Acceptable",IF(R88+S88=200, "No Contributions Entered", IF(K88="","Error Detected, Choose reason&gt;",IF(X88="1",IF(T88=1,"Please Enter Deemed Pensionable Pay","Add Any Relevant Details Above"),"Please Give Details Above"))))))))),IF(ISERROR(G88),"Error Detected, No rate entered",IF(E88=0,"",IF(F88="","Error Detected, No Pensionable pay",IF(ISERROR(AB88)," Unknown Values entered.",IF(T88+U88&lt;1,"Acceptable",IF(R88+S88=200, "No Contributions Entered", IF(K88="","Error Detected, Choose reason&gt;",IF(X88="1",IF(T88=1,"Please Enter Deemed Pensionable Pay","Add relevant Details Above"),"Please give details Above")))))))))))</f>
        <v/>
      </c>
      <c r="K88" s="263"/>
      <c r="L88" s="93"/>
      <c r="M88" s="93" t="str">
        <f t="shared" si="4"/>
        <v/>
      </c>
      <c r="N88" s="96">
        <f t="shared" si="5"/>
        <v>0</v>
      </c>
      <c r="O88" s="96">
        <f t="shared" si="0"/>
        <v>0</v>
      </c>
      <c r="P88" s="220">
        <f>(ROUND((F88/100*'Member Info'!$W$2), 2))</f>
        <v>0</v>
      </c>
      <c r="Q88" s="220" t="e">
        <f t="shared" si="6"/>
        <v>#VALUE!</v>
      </c>
      <c r="R88" s="220" t="str">
        <f t="shared" si="7"/>
        <v/>
      </c>
      <c r="S88" s="229" t="str">
        <f t="shared" si="8"/>
        <v/>
      </c>
      <c r="T88" s="230" t="str">
        <f t="shared" si="9"/>
        <v/>
      </c>
      <c r="U88" s="230" t="str">
        <f t="shared" si="10"/>
        <v/>
      </c>
      <c r="V88" s="224">
        <f t="shared" si="11"/>
        <v>0</v>
      </c>
      <c r="W88" s="112">
        <f t="shared" si="12"/>
        <v>0</v>
      </c>
      <c r="X88" s="237" t="str">
        <f t="shared" si="1"/>
        <v/>
      </c>
      <c r="Y88" s="242" t="b">
        <f t="shared" si="2"/>
        <v>0</v>
      </c>
      <c r="Z88" s="237">
        <f t="shared" si="13"/>
        <v>0</v>
      </c>
      <c r="AA88" s="237">
        <f>IF('Member Info'!N84="",1,"")</f>
        <v>1</v>
      </c>
      <c r="AB88" s="245" t="e">
        <f t="shared" si="14"/>
        <v>#VALUE!</v>
      </c>
      <c r="AC88" s="132" t="str">
        <f t="shared" si="3"/>
        <v/>
      </c>
      <c r="AD88" s="126">
        <f t="shared" si="15"/>
        <v>1</v>
      </c>
      <c r="AE88" s="126" t="str">
        <f>IF('Member Info'!N84&lt;&gt;"",IF('Member Info'!N84&lt;=$R$1,1,0),"")</f>
        <v/>
      </c>
      <c r="AG88" s="126" t="b">
        <f t="shared" si="16"/>
        <v>0</v>
      </c>
      <c r="AH88" s="126">
        <f t="shared" si="17"/>
        <v>0</v>
      </c>
      <c r="AJ88" s="126">
        <f t="shared" si="18"/>
        <v>0</v>
      </c>
      <c r="AK88" s="126">
        <f>IF('Member Info'!F84&gt;$R$1,1,0)</f>
        <v>0</v>
      </c>
      <c r="AL88" s="126" t="b">
        <f>IF(ISERROR(R88),ERROR.TYPE(#REF!)=ERROR.TYPE(R88),FALSE)</f>
        <v>0</v>
      </c>
      <c r="AM88" s="126" t="b">
        <f>IF(ISERROR(S88),ERROR.TYPE(#REF!)=ERROR.TYPE(S88),FALSE)</f>
        <v>0</v>
      </c>
      <c r="AN88" s="126">
        <f>IF(OR('Member Info'!F84&gt;=$S$1,'Member Info'!N84&gt;=$R$1),1,0)</f>
        <v>0</v>
      </c>
    </row>
    <row r="89" spans="1:40" x14ac:dyDescent="0.25">
      <c r="A89" s="4">
        <v>57</v>
      </c>
      <c r="B89" s="166">
        <f>'Member Info'!D85</f>
        <v>0</v>
      </c>
      <c r="C89" s="166">
        <f>'Member Info'!E85</f>
        <v>0</v>
      </c>
      <c r="D89" s="166" t="str">
        <f>'Member Info'!G85</f>
        <v/>
      </c>
      <c r="E89" s="167">
        <f>'Member Info'!B85</f>
        <v>0</v>
      </c>
      <c r="F89" s="244"/>
      <c r="G89" s="168" t="str">
        <f>IF(E89=0,"",
IF('Member Info'!$AM$19&lt;=$R$1,
SUMPRODUCT('Member Info'!L85+IF('Member Info'!H85&gt;'Member Info'!$AJ$12,'Member Info'!$AK$13,IF('Member Info'!H85&gt;'Member Info'!$AJ$11,'Member Info'!$AK$12,IF('Member Info'!H85&gt;'Member Info'!$AJ$10,'Member Info'!$AK$11,IF('Member Info'!H85&gt;'Member Info'!$AJ$9,'Member Info'!$AK$10,IF('Member Info'!H85&gt;'Member Info'!$AJ$8,'Member Info'!$AK$9,'Member Info'!$AK$8)))))),
SUMPRODUCT('Member Info'!L85+IF('Member Info'!H85&gt;'Member Info'!$AG$17,'Member Info'!$AH$18,IF('Member Info'!H85&gt;'Member Info'!$AG$16,'Member Info'!$AH$17,IF('Member Info'!H85&gt;'Member Info'!$AG$15,'Member Info'!$AH$16,IF('Member Info'!H85&gt;'Member Info'!$AG$14,'Member Info'!$AH$15,IF('Member Info'!H85&gt;'Member Info'!$AG$13,'Member Info'!$AH$14,IF('Member Info'!H85&gt;'Member Info'!$AG$12,'Member Info'!$AH$13,IF('Member Info'!H85&gt;'Member Info'!$AG$11,'Member Info'!$AH$12,IF('Member Info'!H85&gt;'Member Info'!$AG$10,'Member Info'!$AH$11,IF('Member Info'!H85&gt;'Member Info'!$AG$9,'Member Info'!$AH$10,IF('Member Info'!H85&gt;'Member Info'!$AG$8,'Member Info'!$AH$9,'Member Info'!$AH$8)))))))))))))</f>
        <v/>
      </c>
      <c r="H89" s="26"/>
      <c r="I89" s="26"/>
      <c r="J89" s="107" t="str">
        <f>IF(E89=0,"",IF('Member Info'!F85&gt;$S$1,CONCATENATE("Joined with practice on ", TEXT('Member Info'!F85, "DD/MM/YYYY")),IF('Member Info'!N85&lt;&gt;"",IF('Member Info'!N85&lt;$R$1,CONCATENATE("Left Scheme on ", TEXT('Member Info'!N85, "DD/MM/YYYY")),IF(ISERROR(G89),"Error Detected, No rate entered",IF(E89=0,"",IF(F89="","Error Detected, No Pensionable pay",IF(ISERROR(AB89)," Unknown Values entered.",IF(T89+U89&lt;1,"Acceptable",IF(R89+S89=200, "No Contributions Entered", IF(K89="","Error Detected, Choose reason&gt;",IF(X89="1",IF(T89=1,"Please Enter Deemed Pensionable Pay","Add Any Relevant Details Above"),"Please Give Details Above"))))))))),IF(ISERROR(G89),"Error Detected, No rate entered",IF(E89=0,"",IF(F89="","Error Detected, No Pensionable pay",IF(ISERROR(AB89)," Unknown Values entered.",IF(T89+U89&lt;1,"Acceptable",IF(R89+S89=200, "No Contributions Entered", IF(K89="","Error Detected, Choose reason&gt;",IF(X89="1",IF(T89=1,"Please Enter Deemed Pensionable Pay","Add relevant Details Above"),"Please give details Above")))))))))))</f>
        <v/>
      </c>
      <c r="K89" s="263"/>
      <c r="L89" s="93"/>
      <c r="M89" s="93" t="str">
        <f t="shared" si="4"/>
        <v/>
      </c>
      <c r="N89" s="96">
        <f t="shared" si="5"/>
        <v>0</v>
      </c>
      <c r="O89" s="96">
        <f t="shared" si="0"/>
        <v>0</v>
      </c>
      <c r="P89" s="220">
        <f>(ROUND((F89/100*'Member Info'!$W$2), 2))</f>
        <v>0</v>
      </c>
      <c r="Q89" s="220" t="e">
        <f t="shared" si="6"/>
        <v>#VALUE!</v>
      </c>
      <c r="R89" s="220" t="str">
        <f t="shared" si="7"/>
        <v/>
      </c>
      <c r="S89" s="229" t="str">
        <f t="shared" si="8"/>
        <v/>
      </c>
      <c r="T89" s="230" t="str">
        <f t="shared" si="9"/>
        <v/>
      </c>
      <c r="U89" s="230" t="str">
        <f t="shared" si="10"/>
        <v/>
      </c>
      <c r="V89" s="224">
        <f t="shared" si="11"/>
        <v>0</v>
      </c>
      <c r="W89" s="112">
        <f t="shared" si="12"/>
        <v>0</v>
      </c>
      <c r="X89" s="237" t="str">
        <f t="shared" si="1"/>
        <v/>
      </c>
      <c r="Y89" s="242" t="b">
        <f t="shared" si="2"/>
        <v>0</v>
      </c>
      <c r="Z89" s="237">
        <f t="shared" si="13"/>
        <v>0</v>
      </c>
      <c r="AA89" s="237">
        <f>IF('Member Info'!N85="",1,"")</f>
        <v>1</v>
      </c>
      <c r="AB89" s="245" t="e">
        <f t="shared" si="14"/>
        <v>#VALUE!</v>
      </c>
      <c r="AC89" s="132" t="str">
        <f t="shared" si="3"/>
        <v/>
      </c>
      <c r="AD89" s="126">
        <f t="shared" si="15"/>
        <v>1</v>
      </c>
      <c r="AE89" s="126" t="str">
        <f>IF('Member Info'!N85&lt;&gt;"",IF('Member Info'!N85&lt;=$R$1,1,0),"")</f>
        <v/>
      </c>
      <c r="AG89" s="126" t="b">
        <f t="shared" si="16"/>
        <v>0</v>
      </c>
      <c r="AH89" s="126">
        <f t="shared" si="17"/>
        <v>0</v>
      </c>
      <c r="AJ89" s="126">
        <f t="shared" si="18"/>
        <v>0</v>
      </c>
      <c r="AK89" s="126">
        <f>IF('Member Info'!F85&gt;$R$1,1,0)</f>
        <v>0</v>
      </c>
      <c r="AL89" s="126" t="b">
        <f>IF(ISERROR(R89),ERROR.TYPE(#REF!)=ERROR.TYPE(R89),FALSE)</f>
        <v>0</v>
      </c>
      <c r="AM89" s="126" t="b">
        <f>IF(ISERROR(S89),ERROR.TYPE(#REF!)=ERROR.TYPE(S89),FALSE)</f>
        <v>0</v>
      </c>
      <c r="AN89" s="126">
        <f>IF(OR('Member Info'!F85&gt;=$S$1,'Member Info'!N85&gt;=$R$1),1,0)</f>
        <v>0</v>
      </c>
    </row>
    <row r="90" spans="1:40" x14ac:dyDescent="0.25">
      <c r="A90" s="4">
        <v>58</v>
      </c>
      <c r="B90" s="166">
        <f>'Member Info'!D86</f>
        <v>0</v>
      </c>
      <c r="C90" s="166">
        <f>'Member Info'!E86</f>
        <v>0</v>
      </c>
      <c r="D90" s="166" t="str">
        <f>'Member Info'!G86</f>
        <v/>
      </c>
      <c r="E90" s="167">
        <f>'Member Info'!B86</f>
        <v>0</v>
      </c>
      <c r="F90" s="244"/>
      <c r="G90" s="168" t="str">
        <f>IF(E90=0,"",
IF('Member Info'!$AM$19&lt;=$R$1,
SUMPRODUCT('Member Info'!L86+IF('Member Info'!H86&gt;'Member Info'!$AJ$12,'Member Info'!$AK$13,IF('Member Info'!H86&gt;'Member Info'!$AJ$11,'Member Info'!$AK$12,IF('Member Info'!H86&gt;'Member Info'!$AJ$10,'Member Info'!$AK$11,IF('Member Info'!H86&gt;'Member Info'!$AJ$9,'Member Info'!$AK$10,IF('Member Info'!H86&gt;'Member Info'!$AJ$8,'Member Info'!$AK$9,'Member Info'!$AK$8)))))),
SUMPRODUCT('Member Info'!L86+IF('Member Info'!H86&gt;'Member Info'!$AG$17,'Member Info'!$AH$18,IF('Member Info'!H86&gt;'Member Info'!$AG$16,'Member Info'!$AH$17,IF('Member Info'!H86&gt;'Member Info'!$AG$15,'Member Info'!$AH$16,IF('Member Info'!H86&gt;'Member Info'!$AG$14,'Member Info'!$AH$15,IF('Member Info'!H86&gt;'Member Info'!$AG$13,'Member Info'!$AH$14,IF('Member Info'!H86&gt;'Member Info'!$AG$12,'Member Info'!$AH$13,IF('Member Info'!H86&gt;'Member Info'!$AG$11,'Member Info'!$AH$12,IF('Member Info'!H86&gt;'Member Info'!$AG$10,'Member Info'!$AH$11,IF('Member Info'!H86&gt;'Member Info'!$AG$9,'Member Info'!$AH$10,IF('Member Info'!H86&gt;'Member Info'!$AG$8,'Member Info'!$AH$9,'Member Info'!$AH$8)))))))))))))</f>
        <v/>
      </c>
      <c r="H90" s="26"/>
      <c r="I90" s="26"/>
      <c r="J90" s="107" t="str">
        <f>IF(E90=0,"",IF('Member Info'!F86&gt;$S$1,CONCATENATE("Joined with practice on ", TEXT('Member Info'!F86, "DD/MM/YYYY")),IF('Member Info'!N86&lt;&gt;"",IF('Member Info'!N86&lt;$R$1,CONCATENATE("Left Scheme on ", TEXT('Member Info'!N86, "DD/MM/YYYY")),IF(ISERROR(G90),"Error Detected, No rate entered",IF(E90=0,"",IF(F90="","Error Detected, No Pensionable pay",IF(ISERROR(AB90)," Unknown Values entered.",IF(T90+U90&lt;1,"Acceptable",IF(R90+S90=200, "No Contributions Entered", IF(K90="","Error Detected, Choose reason&gt;",IF(X90="1",IF(T90=1,"Please Enter Deemed Pensionable Pay","Add Any Relevant Details Above"),"Please Give Details Above"))))))))),IF(ISERROR(G90),"Error Detected, No rate entered",IF(E90=0,"",IF(F90="","Error Detected, No Pensionable pay",IF(ISERROR(AB90)," Unknown Values entered.",IF(T90+U90&lt;1,"Acceptable",IF(R90+S90=200, "No Contributions Entered", IF(K90="","Error Detected, Choose reason&gt;",IF(X90="1",IF(T90=1,"Please Enter Deemed Pensionable Pay","Add relevant Details Above"),"Please give details Above")))))))))))</f>
        <v/>
      </c>
      <c r="K90" s="263"/>
      <c r="L90" s="93"/>
      <c r="M90" s="93" t="str">
        <f t="shared" si="4"/>
        <v/>
      </c>
      <c r="N90" s="96">
        <f t="shared" si="5"/>
        <v>0</v>
      </c>
      <c r="O90" s="96">
        <f t="shared" si="0"/>
        <v>0</v>
      </c>
      <c r="P90" s="220">
        <f>(ROUND((F90/100*'Member Info'!$W$2), 2))</f>
        <v>0</v>
      </c>
      <c r="Q90" s="220" t="e">
        <f t="shared" si="6"/>
        <v>#VALUE!</v>
      </c>
      <c r="R90" s="220" t="str">
        <f t="shared" si="7"/>
        <v/>
      </c>
      <c r="S90" s="229" t="str">
        <f t="shared" si="8"/>
        <v/>
      </c>
      <c r="T90" s="230" t="str">
        <f t="shared" si="9"/>
        <v/>
      </c>
      <c r="U90" s="230" t="str">
        <f t="shared" si="10"/>
        <v/>
      </c>
      <c r="V90" s="224">
        <f t="shared" si="11"/>
        <v>0</v>
      </c>
      <c r="W90" s="112">
        <f t="shared" si="12"/>
        <v>0</v>
      </c>
      <c r="X90" s="237" t="str">
        <f t="shared" si="1"/>
        <v/>
      </c>
      <c r="Y90" s="242" t="b">
        <f t="shared" si="2"/>
        <v>0</v>
      </c>
      <c r="Z90" s="237">
        <f t="shared" si="13"/>
        <v>0</v>
      </c>
      <c r="AA90" s="237">
        <f>IF('Member Info'!N86="",1,"")</f>
        <v>1</v>
      </c>
      <c r="AB90" s="245" t="e">
        <f t="shared" si="14"/>
        <v>#VALUE!</v>
      </c>
      <c r="AC90" s="132" t="str">
        <f t="shared" si="3"/>
        <v/>
      </c>
      <c r="AD90" s="126">
        <f t="shared" si="15"/>
        <v>1</v>
      </c>
      <c r="AE90" s="126" t="str">
        <f>IF('Member Info'!N86&lt;&gt;"",IF('Member Info'!N86&lt;=$R$1,1,0),"")</f>
        <v/>
      </c>
      <c r="AG90" s="126" t="b">
        <f t="shared" si="16"/>
        <v>0</v>
      </c>
      <c r="AH90" s="126">
        <f t="shared" si="17"/>
        <v>0</v>
      </c>
      <c r="AJ90" s="126">
        <f t="shared" si="18"/>
        <v>0</v>
      </c>
      <c r="AK90" s="126">
        <f>IF('Member Info'!F86&gt;$R$1,1,0)</f>
        <v>0</v>
      </c>
      <c r="AL90" s="126" t="b">
        <f>IF(ISERROR(R90),ERROR.TYPE(#REF!)=ERROR.TYPE(R90),FALSE)</f>
        <v>0</v>
      </c>
      <c r="AM90" s="126" t="b">
        <f>IF(ISERROR(S90),ERROR.TYPE(#REF!)=ERROR.TYPE(S90),FALSE)</f>
        <v>0</v>
      </c>
      <c r="AN90" s="126">
        <f>IF(OR('Member Info'!F86&gt;=$S$1,'Member Info'!N86&gt;=$R$1),1,0)</f>
        <v>0</v>
      </c>
    </row>
    <row r="91" spans="1:40" x14ac:dyDescent="0.25">
      <c r="A91" s="4">
        <v>59</v>
      </c>
      <c r="B91" s="166">
        <f>'Member Info'!D87</f>
        <v>0</v>
      </c>
      <c r="C91" s="166">
        <f>'Member Info'!E87</f>
        <v>0</v>
      </c>
      <c r="D91" s="166" t="str">
        <f>'Member Info'!G87</f>
        <v/>
      </c>
      <c r="E91" s="167">
        <f>'Member Info'!B87</f>
        <v>0</v>
      </c>
      <c r="F91" s="244"/>
      <c r="G91" s="168" t="str">
        <f>IF(E91=0,"",
IF('Member Info'!$AM$19&lt;=$R$1,
SUMPRODUCT('Member Info'!L87+IF('Member Info'!H87&gt;'Member Info'!$AJ$12,'Member Info'!$AK$13,IF('Member Info'!H87&gt;'Member Info'!$AJ$11,'Member Info'!$AK$12,IF('Member Info'!H87&gt;'Member Info'!$AJ$10,'Member Info'!$AK$11,IF('Member Info'!H87&gt;'Member Info'!$AJ$9,'Member Info'!$AK$10,IF('Member Info'!H87&gt;'Member Info'!$AJ$8,'Member Info'!$AK$9,'Member Info'!$AK$8)))))),
SUMPRODUCT('Member Info'!L87+IF('Member Info'!H87&gt;'Member Info'!$AG$17,'Member Info'!$AH$18,IF('Member Info'!H87&gt;'Member Info'!$AG$16,'Member Info'!$AH$17,IF('Member Info'!H87&gt;'Member Info'!$AG$15,'Member Info'!$AH$16,IF('Member Info'!H87&gt;'Member Info'!$AG$14,'Member Info'!$AH$15,IF('Member Info'!H87&gt;'Member Info'!$AG$13,'Member Info'!$AH$14,IF('Member Info'!H87&gt;'Member Info'!$AG$12,'Member Info'!$AH$13,IF('Member Info'!H87&gt;'Member Info'!$AG$11,'Member Info'!$AH$12,IF('Member Info'!H87&gt;'Member Info'!$AG$10,'Member Info'!$AH$11,IF('Member Info'!H87&gt;'Member Info'!$AG$9,'Member Info'!$AH$10,IF('Member Info'!H87&gt;'Member Info'!$AG$8,'Member Info'!$AH$9,'Member Info'!$AH$8)))))))))))))</f>
        <v/>
      </c>
      <c r="H91" s="26"/>
      <c r="I91" s="26"/>
      <c r="J91" s="107" t="str">
        <f>IF(E91=0,"",IF('Member Info'!F87&gt;$S$1,CONCATENATE("Joined with practice on ", TEXT('Member Info'!F87, "DD/MM/YYYY")),IF('Member Info'!N87&lt;&gt;"",IF('Member Info'!N87&lt;$R$1,CONCATENATE("Left Scheme on ", TEXT('Member Info'!N87, "DD/MM/YYYY")),IF(ISERROR(G91),"Error Detected, No rate entered",IF(E91=0,"",IF(F91="","Error Detected, No Pensionable pay",IF(ISERROR(AB91)," Unknown Values entered.",IF(T91+U91&lt;1,"Acceptable",IF(R91+S91=200, "No Contributions Entered", IF(K91="","Error Detected, Choose reason&gt;",IF(X91="1",IF(T91=1,"Please Enter Deemed Pensionable Pay","Add Any Relevant Details Above"),"Please Give Details Above"))))))))),IF(ISERROR(G91),"Error Detected, No rate entered",IF(E91=0,"",IF(F91="","Error Detected, No Pensionable pay",IF(ISERROR(AB91)," Unknown Values entered.",IF(T91+U91&lt;1,"Acceptable",IF(R91+S91=200, "No Contributions Entered", IF(K91="","Error Detected, Choose reason&gt;",IF(X91="1",IF(T91=1,"Please Enter Deemed Pensionable Pay","Add relevant Details Above"),"Please give details Above")))))))))))</f>
        <v/>
      </c>
      <c r="K91" s="263"/>
      <c r="L91" s="93"/>
      <c r="M91" s="93" t="str">
        <f t="shared" si="4"/>
        <v/>
      </c>
      <c r="N91" s="96">
        <f t="shared" si="5"/>
        <v>0</v>
      </c>
      <c r="O91" s="96">
        <f t="shared" si="0"/>
        <v>0</v>
      </c>
      <c r="P91" s="220">
        <f>(ROUND((F91/100*'Member Info'!$W$2), 2))</f>
        <v>0</v>
      </c>
      <c r="Q91" s="220" t="e">
        <f t="shared" si="6"/>
        <v>#VALUE!</v>
      </c>
      <c r="R91" s="220" t="str">
        <f t="shared" si="7"/>
        <v/>
      </c>
      <c r="S91" s="229" t="str">
        <f t="shared" si="8"/>
        <v/>
      </c>
      <c r="T91" s="230" t="str">
        <f t="shared" si="9"/>
        <v/>
      </c>
      <c r="U91" s="230" t="str">
        <f t="shared" si="10"/>
        <v/>
      </c>
      <c r="V91" s="224">
        <f t="shared" si="11"/>
        <v>0</v>
      </c>
      <c r="W91" s="112">
        <f t="shared" si="12"/>
        <v>0</v>
      </c>
      <c r="X91" s="237" t="str">
        <f t="shared" si="1"/>
        <v/>
      </c>
      <c r="Y91" s="242" t="b">
        <f t="shared" si="2"/>
        <v>0</v>
      </c>
      <c r="Z91" s="237">
        <f t="shared" si="13"/>
        <v>0</v>
      </c>
      <c r="AA91" s="237">
        <f>IF('Member Info'!N87="",1,"")</f>
        <v>1</v>
      </c>
      <c r="AB91" s="245" t="e">
        <f t="shared" si="14"/>
        <v>#VALUE!</v>
      </c>
      <c r="AC91" s="132" t="str">
        <f t="shared" si="3"/>
        <v/>
      </c>
      <c r="AD91" s="126">
        <f t="shared" si="15"/>
        <v>1</v>
      </c>
      <c r="AE91" s="126" t="str">
        <f>IF('Member Info'!N87&lt;&gt;"",IF('Member Info'!N87&lt;=$R$1,1,0),"")</f>
        <v/>
      </c>
      <c r="AG91" s="126" t="b">
        <f t="shared" si="16"/>
        <v>0</v>
      </c>
      <c r="AH91" s="126">
        <f t="shared" si="17"/>
        <v>0</v>
      </c>
      <c r="AJ91" s="126">
        <f t="shared" si="18"/>
        <v>0</v>
      </c>
      <c r="AK91" s="126">
        <f>IF('Member Info'!F87&gt;$R$1,1,0)</f>
        <v>0</v>
      </c>
      <c r="AL91" s="126" t="b">
        <f>IF(ISERROR(R91),ERROR.TYPE(#REF!)=ERROR.TYPE(R91),FALSE)</f>
        <v>0</v>
      </c>
      <c r="AM91" s="126" t="b">
        <f>IF(ISERROR(S91),ERROR.TYPE(#REF!)=ERROR.TYPE(S91),FALSE)</f>
        <v>0</v>
      </c>
      <c r="AN91" s="126">
        <f>IF(OR('Member Info'!F87&gt;=$S$1,'Member Info'!N87&gt;=$R$1),1,0)</f>
        <v>0</v>
      </c>
    </row>
    <row r="92" spans="1:40" x14ac:dyDescent="0.25">
      <c r="A92" s="4">
        <v>60</v>
      </c>
      <c r="B92" s="166">
        <f>'Member Info'!D88</f>
        <v>0</v>
      </c>
      <c r="C92" s="166">
        <f>'Member Info'!E88</f>
        <v>0</v>
      </c>
      <c r="D92" s="166" t="str">
        <f>'Member Info'!G88</f>
        <v/>
      </c>
      <c r="E92" s="167">
        <f>'Member Info'!B88</f>
        <v>0</v>
      </c>
      <c r="F92" s="244"/>
      <c r="G92" s="168" t="str">
        <f>IF(E92=0,"",
IF('Member Info'!$AM$19&lt;=$R$1,
SUMPRODUCT('Member Info'!L88+IF('Member Info'!H88&gt;'Member Info'!$AJ$12,'Member Info'!$AK$13,IF('Member Info'!H88&gt;'Member Info'!$AJ$11,'Member Info'!$AK$12,IF('Member Info'!H88&gt;'Member Info'!$AJ$10,'Member Info'!$AK$11,IF('Member Info'!H88&gt;'Member Info'!$AJ$9,'Member Info'!$AK$10,IF('Member Info'!H88&gt;'Member Info'!$AJ$8,'Member Info'!$AK$9,'Member Info'!$AK$8)))))),
SUMPRODUCT('Member Info'!L88+IF('Member Info'!H88&gt;'Member Info'!$AG$17,'Member Info'!$AH$18,IF('Member Info'!H88&gt;'Member Info'!$AG$16,'Member Info'!$AH$17,IF('Member Info'!H88&gt;'Member Info'!$AG$15,'Member Info'!$AH$16,IF('Member Info'!H88&gt;'Member Info'!$AG$14,'Member Info'!$AH$15,IF('Member Info'!H88&gt;'Member Info'!$AG$13,'Member Info'!$AH$14,IF('Member Info'!H88&gt;'Member Info'!$AG$12,'Member Info'!$AH$13,IF('Member Info'!H88&gt;'Member Info'!$AG$11,'Member Info'!$AH$12,IF('Member Info'!H88&gt;'Member Info'!$AG$10,'Member Info'!$AH$11,IF('Member Info'!H88&gt;'Member Info'!$AG$9,'Member Info'!$AH$10,IF('Member Info'!H88&gt;'Member Info'!$AG$8,'Member Info'!$AH$9,'Member Info'!$AH$8)))))))))))))</f>
        <v/>
      </c>
      <c r="H92" s="26"/>
      <c r="I92" s="26"/>
      <c r="J92" s="107" t="str">
        <f>IF(E92=0,"",IF('Member Info'!F88&gt;$S$1,CONCATENATE("Joined with practice on ", TEXT('Member Info'!F88, "DD/MM/YYYY")),IF('Member Info'!N88&lt;&gt;"",IF('Member Info'!N88&lt;$R$1,CONCATENATE("Left Scheme on ", TEXT('Member Info'!N88, "DD/MM/YYYY")),IF(ISERROR(G92),"Error Detected, No rate entered",IF(E92=0,"",IF(F92="","Error Detected, No Pensionable pay",IF(ISERROR(AB92)," Unknown Values entered.",IF(T92+U92&lt;1,"Acceptable",IF(R92+S92=200, "No Contributions Entered", IF(K92="","Error Detected, Choose reason&gt;",IF(X92="1",IF(T92=1,"Please Enter Deemed Pensionable Pay","Add Any Relevant Details Above"),"Please Give Details Above"))))))))),IF(ISERROR(G92),"Error Detected, No rate entered",IF(E92=0,"",IF(F92="","Error Detected, No Pensionable pay",IF(ISERROR(AB92)," Unknown Values entered.",IF(T92+U92&lt;1,"Acceptable",IF(R92+S92=200, "No Contributions Entered", IF(K92="","Error Detected, Choose reason&gt;",IF(X92="1",IF(T92=1,"Please Enter Deemed Pensionable Pay","Add relevant Details Above"),"Please give details Above")))))))))))</f>
        <v/>
      </c>
      <c r="K92" s="263"/>
      <c r="L92" s="93"/>
      <c r="M92" s="93" t="str">
        <f t="shared" si="4"/>
        <v/>
      </c>
      <c r="N92" s="96">
        <f t="shared" si="5"/>
        <v>0</v>
      </c>
      <c r="O92" s="96">
        <f t="shared" si="0"/>
        <v>0</v>
      </c>
      <c r="P92" s="220">
        <f>(ROUND((F92/100*'Member Info'!$W$2), 2))</f>
        <v>0</v>
      </c>
      <c r="Q92" s="220" t="e">
        <f t="shared" si="6"/>
        <v>#VALUE!</v>
      </c>
      <c r="R92" s="220" t="str">
        <f t="shared" si="7"/>
        <v/>
      </c>
      <c r="S92" s="229" t="str">
        <f t="shared" si="8"/>
        <v/>
      </c>
      <c r="T92" s="230" t="str">
        <f t="shared" si="9"/>
        <v/>
      </c>
      <c r="U92" s="230" t="str">
        <f t="shared" si="10"/>
        <v/>
      </c>
      <c r="V92" s="224">
        <f t="shared" si="11"/>
        <v>0</v>
      </c>
      <c r="W92" s="112">
        <f t="shared" si="12"/>
        <v>0</v>
      </c>
      <c r="X92" s="237" t="str">
        <f t="shared" si="1"/>
        <v/>
      </c>
      <c r="Y92" s="242" t="b">
        <f t="shared" si="2"/>
        <v>0</v>
      </c>
      <c r="Z92" s="237">
        <f t="shared" si="13"/>
        <v>0</v>
      </c>
      <c r="AA92" s="237">
        <f>IF('Member Info'!N88="",1,"")</f>
        <v>1</v>
      </c>
      <c r="AB92" s="245" t="e">
        <f t="shared" si="14"/>
        <v>#VALUE!</v>
      </c>
      <c r="AC92" s="132" t="str">
        <f t="shared" si="3"/>
        <v/>
      </c>
      <c r="AD92" s="126">
        <f t="shared" si="15"/>
        <v>1</v>
      </c>
      <c r="AE92" s="126" t="str">
        <f>IF('Member Info'!N88&lt;&gt;"",IF('Member Info'!N88&lt;=$R$1,1,0),"")</f>
        <v/>
      </c>
      <c r="AG92" s="126" t="b">
        <f t="shared" si="16"/>
        <v>0</v>
      </c>
      <c r="AH92" s="126">
        <f t="shared" si="17"/>
        <v>0</v>
      </c>
      <c r="AJ92" s="126">
        <f t="shared" si="18"/>
        <v>0</v>
      </c>
      <c r="AK92" s="126">
        <f>IF('Member Info'!F88&gt;$R$1,1,0)</f>
        <v>0</v>
      </c>
      <c r="AL92" s="126" t="b">
        <f>IF(ISERROR(R92),ERROR.TYPE(#REF!)=ERROR.TYPE(R92),FALSE)</f>
        <v>0</v>
      </c>
      <c r="AM92" s="126" t="b">
        <f>IF(ISERROR(S92),ERROR.TYPE(#REF!)=ERROR.TYPE(S92),FALSE)</f>
        <v>0</v>
      </c>
      <c r="AN92" s="126">
        <f>IF(OR('Member Info'!F88&gt;=$S$1,'Member Info'!N88&gt;=$R$1),1,0)</f>
        <v>0</v>
      </c>
    </row>
    <row r="93" spans="1:40" x14ac:dyDescent="0.25">
      <c r="A93" s="4">
        <v>61</v>
      </c>
      <c r="B93" s="166">
        <f>'Member Info'!D89</f>
        <v>0</v>
      </c>
      <c r="C93" s="166">
        <f>'Member Info'!E89</f>
        <v>0</v>
      </c>
      <c r="D93" s="166" t="str">
        <f>'Member Info'!G89</f>
        <v/>
      </c>
      <c r="E93" s="167">
        <f>'Member Info'!B89</f>
        <v>0</v>
      </c>
      <c r="F93" s="244"/>
      <c r="G93" s="168" t="str">
        <f>IF(E93=0,"",
IF('Member Info'!$AM$19&lt;=$R$1,
SUMPRODUCT('Member Info'!L89+IF('Member Info'!H89&gt;'Member Info'!$AJ$12,'Member Info'!$AK$13,IF('Member Info'!H89&gt;'Member Info'!$AJ$11,'Member Info'!$AK$12,IF('Member Info'!H89&gt;'Member Info'!$AJ$10,'Member Info'!$AK$11,IF('Member Info'!H89&gt;'Member Info'!$AJ$9,'Member Info'!$AK$10,IF('Member Info'!H89&gt;'Member Info'!$AJ$8,'Member Info'!$AK$9,'Member Info'!$AK$8)))))),
SUMPRODUCT('Member Info'!L89+IF('Member Info'!H89&gt;'Member Info'!$AG$17,'Member Info'!$AH$18,IF('Member Info'!H89&gt;'Member Info'!$AG$16,'Member Info'!$AH$17,IF('Member Info'!H89&gt;'Member Info'!$AG$15,'Member Info'!$AH$16,IF('Member Info'!H89&gt;'Member Info'!$AG$14,'Member Info'!$AH$15,IF('Member Info'!H89&gt;'Member Info'!$AG$13,'Member Info'!$AH$14,IF('Member Info'!H89&gt;'Member Info'!$AG$12,'Member Info'!$AH$13,IF('Member Info'!H89&gt;'Member Info'!$AG$11,'Member Info'!$AH$12,IF('Member Info'!H89&gt;'Member Info'!$AG$10,'Member Info'!$AH$11,IF('Member Info'!H89&gt;'Member Info'!$AG$9,'Member Info'!$AH$10,IF('Member Info'!H89&gt;'Member Info'!$AG$8,'Member Info'!$AH$9,'Member Info'!$AH$8)))))))))))))</f>
        <v/>
      </c>
      <c r="H93" s="26"/>
      <c r="I93" s="26"/>
      <c r="J93" s="107" t="str">
        <f>IF(E93=0,"",IF('Member Info'!F89&gt;$S$1,CONCATENATE("Joined with practice on ", TEXT('Member Info'!F89, "DD/MM/YYYY")),IF('Member Info'!N89&lt;&gt;"",IF('Member Info'!N89&lt;$R$1,CONCATENATE("Left Scheme on ", TEXT('Member Info'!N89, "DD/MM/YYYY")),IF(ISERROR(G93),"Error Detected, No rate entered",IF(E93=0,"",IF(F93="","Error Detected, No Pensionable pay",IF(ISERROR(AB93)," Unknown Values entered.",IF(T93+U93&lt;1,"Acceptable",IF(R93+S93=200, "No Contributions Entered", IF(K93="","Error Detected, Choose reason&gt;",IF(X93="1",IF(T93=1,"Please Enter Deemed Pensionable Pay","Add Any Relevant Details Above"),"Please Give Details Above"))))))))),IF(ISERROR(G93),"Error Detected, No rate entered",IF(E93=0,"",IF(F93="","Error Detected, No Pensionable pay",IF(ISERROR(AB93)," Unknown Values entered.",IF(T93+U93&lt;1,"Acceptable",IF(R93+S93=200, "No Contributions Entered", IF(K93="","Error Detected, Choose reason&gt;",IF(X93="1",IF(T93=1,"Please Enter Deemed Pensionable Pay","Add relevant Details Above"),"Please give details Above")))))))))))</f>
        <v/>
      </c>
      <c r="K93" s="263"/>
      <c r="L93" s="93"/>
      <c r="M93" s="93" t="str">
        <f t="shared" si="4"/>
        <v/>
      </c>
      <c r="N93" s="96">
        <f t="shared" si="5"/>
        <v>0</v>
      </c>
      <c r="O93" s="96">
        <f t="shared" si="0"/>
        <v>0</v>
      </c>
      <c r="P93" s="220">
        <f>(ROUND((F93/100*'Member Info'!$W$2), 2))</f>
        <v>0</v>
      </c>
      <c r="Q93" s="220" t="e">
        <f t="shared" si="6"/>
        <v>#VALUE!</v>
      </c>
      <c r="R93" s="220" t="str">
        <f t="shared" si="7"/>
        <v/>
      </c>
      <c r="S93" s="229" t="str">
        <f t="shared" si="8"/>
        <v/>
      </c>
      <c r="T93" s="230" t="str">
        <f t="shared" si="9"/>
        <v/>
      </c>
      <c r="U93" s="230" t="str">
        <f t="shared" si="10"/>
        <v/>
      </c>
      <c r="V93" s="224">
        <f t="shared" si="11"/>
        <v>0</v>
      </c>
      <c r="W93" s="112">
        <f t="shared" si="12"/>
        <v>0</v>
      </c>
      <c r="X93" s="237" t="str">
        <f t="shared" si="1"/>
        <v/>
      </c>
      <c r="Y93" s="242" t="b">
        <f t="shared" si="2"/>
        <v>0</v>
      </c>
      <c r="Z93" s="237">
        <f t="shared" si="13"/>
        <v>0</v>
      </c>
      <c r="AA93" s="237">
        <f>IF('Member Info'!N89="",1,"")</f>
        <v>1</v>
      </c>
      <c r="AB93" s="245" t="e">
        <f t="shared" si="14"/>
        <v>#VALUE!</v>
      </c>
      <c r="AC93" s="132" t="str">
        <f t="shared" si="3"/>
        <v/>
      </c>
      <c r="AD93" s="126">
        <f t="shared" si="15"/>
        <v>1</v>
      </c>
      <c r="AE93" s="126" t="str">
        <f>IF('Member Info'!N89&lt;&gt;"",IF('Member Info'!N89&lt;=$R$1,1,0),"")</f>
        <v/>
      </c>
      <c r="AG93" s="126" t="b">
        <f t="shared" si="16"/>
        <v>0</v>
      </c>
      <c r="AH93" s="126">
        <f t="shared" si="17"/>
        <v>0</v>
      </c>
      <c r="AJ93" s="126">
        <f t="shared" si="18"/>
        <v>0</v>
      </c>
      <c r="AK93" s="126">
        <f>IF('Member Info'!F89&gt;$R$1,1,0)</f>
        <v>0</v>
      </c>
      <c r="AL93" s="126" t="b">
        <f>IF(ISERROR(R93),ERROR.TYPE(#REF!)=ERROR.TYPE(R93),FALSE)</f>
        <v>0</v>
      </c>
      <c r="AM93" s="126" t="b">
        <f>IF(ISERROR(S93),ERROR.TYPE(#REF!)=ERROR.TYPE(S93),FALSE)</f>
        <v>0</v>
      </c>
      <c r="AN93" s="126">
        <f>IF(OR('Member Info'!F89&gt;=$S$1,'Member Info'!N89&gt;=$R$1),1,0)</f>
        <v>0</v>
      </c>
    </row>
    <row r="94" spans="1:40" x14ac:dyDescent="0.25">
      <c r="A94" s="4">
        <v>62</v>
      </c>
      <c r="B94" s="166">
        <f>'Member Info'!D90</f>
        <v>0</v>
      </c>
      <c r="C94" s="166">
        <f>'Member Info'!E90</f>
        <v>0</v>
      </c>
      <c r="D94" s="166" t="str">
        <f>'Member Info'!G90</f>
        <v/>
      </c>
      <c r="E94" s="167">
        <f>'Member Info'!B90</f>
        <v>0</v>
      </c>
      <c r="F94" s="244"/>
      <c r="G94" s="168" t="str">
        <f>IF(E94=0,"",
IF('Member Info'!$AM$19&lt;=$R$1,
SUMPRODUCT('Member Info'!L90+IF('Member Info'!H90&gt;'Member Info'!$AJ$12,'Member Info'!$AK$13,IF('Member Info'!H90&gt;'Member Info'!$AJ$11,'Member Info'!$AK$12,IF('Member Info'!H90&gt;'Member Info'!$AJ$10,'Member Info'!$AK$11,IF('Member Info'!H90&gt;'Member Info'!$AJ$9,'Member Info'!$AK$10,IF('Member Info'!H90&gt;'Member Info'!$AJ$8,'Member Info'!$AK$9,'Member Info'!$AK$8)))))),
SUMPRODUCT('Member Info'!L90+IF('Member Info'!H90&gt;'Member Info'!$AG$17,'Member Info'!$AH$18,IF('Member Info'!H90&gt;'Member Info'!$AG$16,'Member Info'!$AH$17,IF('Member Info'!H90&gt;'Member Info'!$AG$15,'Member Info'!$AH$16,IF('Member Info'!H90&gt;'Member Info'!$AG$14,'Member Info'!$AH$15,IF('Member Info'!H90&gt;'Member Info'!$AG$13,'Member Info'!$AH$14,IF('Member Info'!H90&gt;'Member Info'!$AG$12,'Member Info'!$AH$13,IF('Member Info'!H90&gt;'Member Info'!$AG$11,'Member Info'!$AH$12,IF('Member Info'!H90&gt;'Member Info'!$AG$10,'Member Info'!$AH$11,IF('Member Info'!H90&gt;'Member Info'!$AG$9,'Member Info'!$AH$10,IF('Member Info'!H90&gt;'Member Info'!$AG$8,'Member Info'!$AH$9,'Member Info'!$AH$8)))))))))))))</f>
        <v/>
      </c>
      <c r="H94" s="26"/>
      <c r="I94" s="26"/>
      <c r="J94" s="107" t="str">
        <f>IF(E94=0,"",IF('Member Info'!F90&gt;$S$1,CONCATENATE("Joined with practice on ", TEXT('Member Info'!F90, "DD/MM/YYYY")),IF('Member Info'!N90&lt;&gt;"",IF('Member Info'!N90&lt;$R$1,CONCATENATE("Left Scheme on ", TEXT('Member Info'!N90, "DD/MM/YYYY")),IF(ISERROR(G94),"Error Detected, No rate entered",IF(E94=0,"",IF(F94="","Error Detected, No Pensionable pay",IF(ISERROR(AB94)," Unknown Values entered.",IF(T94+U94&lt;1,"Acceptable",IF(R94+S94=200, "No Contributions Entered", IF(K94="","Error Detected, Choose reason&gt;",IF(X94="1",IF(T94=1,"Please Enter Deemed Pensionable Pay","Add Any Relevant Details Above"),"Please Give Details Above"))))))))),IF(ISERROR(G94),"Error Detected, No rate entered",IF(E94=0,"",IF(F94="","Error Detected, No Pensionable pay",IF(ISERROR(AB94)," Unknown Values entered.",IF(T94+U94&lt;1,"Acceptable",IF(R94+S94=200, "No Contributions Entered", IF(K94="","Error Detected, Choose reason&gt;",IF(X94="1",IF(T94=1,"Please Enter Deemed Pensionable Pay","Add relevant Details Above"),"Please give details Above")))))))))))</f>
        <v/>
      </c>
      <c r="K94" s="263"/>
      <c r="L94" s="93"/>
      <c r="M94" s="93" t="str">
        <f t="shared" si="4"/>
        <v/>
      </c>
      <c r="N94" s="96">
        <f t="shared" si="5"/>
        <v>0</v>
      </c>
      <c r="O94" s="96">
        <f t="shared" si="0"/>
        <v>0</v>
      </c>
      <c r="P94" s="220">
        <f>(ROUND((F94/100*'Member Info'!$W$2), 2))</f>
        <v>0</v>
      </c>
      <c r="Q94" s="220" t="e">
        <f t="shared" si="6"/>
        <v>#VALUE!</v>
      </c>
      <c r="R94" s="220" t="str">
        <f t="shared" si="7"/>
        <v/>
      </c>
      <c r="S94" s="229" t="str">
        <f t="shared" si="8"/>
        <v/>
      </c>
      <c r="T94" s="230" t="str">
        <f t="shared" si="9"/>
        <v/>
      </c>
      <c r="U94" s="230" t="str">
        <f t="shared" si="10"/>
        <v/>
      </c>
      <c r="V94" s="224">
        <f t="shared" si="11"/>
        <v>0</v>
      </c>
      <c r="W94" s="112">
        <f t="shared" si="12"/>
        <v>0</v>
      </c>
      <c r="X94" s="237" t="str">
        <f t="shared" si="1"/>
        <v/>
      </c>
      <c r="Y94" s="242" t="b">
        <f t="shared" si="2"/>
        <v>0</v>
      </c>
      <c r="Z94" s="237">
        <f t="shared" si="13"/>
        <v>0</v>
      </c>
      <c r="AA94" s="237">
        <f>IF('Member Info'!N90="",1,"")</f>
        <v>1</v>
      </c>
      <c r="AB94" s="245" t="e">
        <f t="shared" si="14"/>
        <v>#VALUE!</v>
      </c>
      <c r="AC94" s="132" t="str">
        <f t="shared" si="3"/>
        <v/>
      </c>
      <c r="AD94" s="126">
        <f t="shared" si="15"/>
        <v>1</v>
      </c>
      <c r="AE94" s="126" t="str">
        <f>IF('Member Info'!N90&lt;&gt;"",IF('Member Info'!N90&lt;=$R$1,1,0),"")</f>
        <v/>
      </c>
      <c r="AG94" s="126" t="b">
        <f t="shared" si="16"/>
        <v>0</v>
      </c>
      <c r="AH94" s="126">
        <f t="shared" si="17"/>
        <v>0</v>
      </c>
      <c r="AJ94" s="126">
        <f t="shared" si="18"/>
        <v>0</v>
      </c>
      <c r="AK94" s="126">
        <f>IF('Member Info'!F90&gt;$R$1,1,0)</f>
        <v>0</v>
      </c>
      <c r="AL94" s="126" t="b">
        <f>IF(ISERROR(R94),ERROR.TYPE(#REF!)=ERROR.TYPE(R94),FALSE)</f>
        <v>0</v>
      </c>
      <c r="AM94" s="126" t="b">
        <f>IF(ISERROR(S94),ERROR.TYPE(#REF!)=ERROR.TYPE(S94),FALSE)</f>
        <v>0</v>
      </c>
      <c r="AN94" s="126">
        <f>IF(OR('Member Info'!F90&gt;=$S$1,'Member Info'!N90&gt;=$R$1),1,0)</f>
        <v>0</v>
      </c>
    </row>
    <row r="95" spans="1:40" x14ac:dyDescent="0.25">
      <c r="A95" s="4">
        <v>63</v>
      </c>
      <c r="B95" s="166">
        <f>'Member Info'!D91</f>
        <v>0</v>
      </c>
      <c r="C95" s="166">
        <f>'Member Info'!E91</f>
        <v>0</v>
      </c>
      <c r="D95" s="166" t="str">
        <f>'Member Info'!G91</f>
        <v/>
      </c>
      <c r="E95" s="167">
        <f>'Member Info'!B91</f>
        <v>0</v>
      </c>
      <c r="F95" s="244"/>
      <c r="G95" s="168" t="str">
        <f>IF(E95=0,"",
IF('Member Info'!$AM$19&lt;=$R$1,
SUMPRODUCT('Member Info'!L91+IF('Member Info'!H91&gt;'Member Info'!$AJ$12,'Member Info'!$AK$13,IF('Member Info'!H91&gt;'Member Info'!$AJ$11,'Member Info'!$AK$12,IF('Member Info'!H91&gt;'Member Info'!$AJ$10,'Member Info'!$AK$11,IF('Member Info'!H91&gt;'Member Info'!$AJ$9,'Member Info'!$AK$10,IF('Member Info'!H91&gt;'Member Info'!$AJ$8,'Member Info'!$AK$9,'Member Info'!$AK$8)))))),
SUMPRODUCT('Member Info'!L91+IF('Member Info'!H91&gt;'Member Info'!$AG$17,'Member Info'!$AH$18,IF('Member Info'!H91&gt;'Member Info'!$AG$16,'Member Info'!$AH$17,IF('Member Info'!H91&gt;'Member Info'!$AG$15,'Member Info'!$AH$16,IF('Member Info'!H91&gt;'Member Info'!$AG$14,'Member Info'!$AH$15,IF('Member Info'!H91&gt;'Member Info'!$AG$13,'Member Info'!$AH$14,IF('Member Info'!H91&gt;'Member Info'!$AG$12,'Member Info'!$AH$13,IF('Member Info'!H91&gt;'Member Info'!$AG$11,'Member Info'!$AH$12,IF('Member Info'!H91&gt;'Member Info'!$AG$10,'Member Info'!$AH$11,IF('Member Info'!H91&gt;'Member Info'!$AG$9,'Member Info'!$AH$10,IF('Member Info'!H91&gt;'Member Info'!$AG$8,'Member Info'!$AH$9,'Member Info'!$AH$8)))))))))))))</f>
        <v/>
      </c>
      <c r="H95" s="26"/>
      <c r="I95" s="26"/>
      <c r="J95" s="107" t="str">
        <f>IF(E95=0,"",IF('Member Info'!F91&gt;$S$1,CONCATENATE("Joined with practice on ", TEXT('Member Info'!F91, "DD/MM/YYYY")),IF('Member Info'!N91&lt;&gt;"",IF('Member Info'!N91&lt;$R$1,CONCATENATE("Left Scheme on ", TEXT('Member Info'!N91, "DD/MM/YYYY")),IF(ISERROR(G95),"Error Detected, No rate entered",IF(E95=0,"",IF(F95="","Error Detected, No Pensionable pay",IF(ISERROR(AB95)," Unknown Values entered.",IF(T95+U95&lt;1,"Acceptable",IF(R95+S95=200, "No Contributions Entered", IF(K95="","Error Detected, Choose reason&gt;",IF(X95="1",IF(T95=1,"Please Enter Deemed Pensionable Pay","Add Any Relevant Details Above"),"Please Give Details Above"))))))))),IF(ISERROR(G95),"Error Detected, No rate entered",IF(E95=0,"",IF(F95="","Error Detected, No Pensionable pay",IF(ISERROR(AB95)," Unknown Values entered.",IF(T95+U95&lt;1,"Acceptable",IF(R95+S95=200, "No Contributions Entered", IF(K95="","Error Detected, Choose reason&gt;",IF(X95="1",IF(T95=1,"Please Enter Deemed Pensionable Pay","Add relevant Details Above"),"Please give details Above")))))))))))</f>
        <v/>
      </c>
      <c r="K95" s="263"/>
      <c r="L95" s="93"/>
      <c r="M95" s="93" t="str">
        <f t="shared" si="4"/>
        <v/>
      </c>
      <c r="N95" s="96">
        <f t="shared" si="5"/>
        <v>0</v>
      </c>
      <c r="O95" s="96">
        <f t="shared" si="0"/>
        <v>0</v>
      </c>
      <c r="P95" s="220">
        <f>(ROUND((F95/100*'Member Info'!$W$2), 2))</f>
        <v>0</v>
      </c>
      <c r="Q95" s="220" t="e">
        <f t="shared" si="6"/>
        <v>#VALUE!</v>
      </c>
      <c r="R95" s="220" t="str">
        <f t="shared" si="7"/>
        <v/>
      </c>
      <c r="S95" s="229" t="str">
        <f t="shared" si="8"/>
        <v/>
      </c>
      <c r="T95" s="230" t="str">
        <f t="shared" si="9"/>
        <v/>
      </c>
      <c r="U95" s="230" t="str">
        <f t="shared" si="10"/>
        <v/>
      </c>
      <c r="V95" s="224">
        <f t="shared" si="11"/>
        <v>0</v>
      </c>
      <c r="W95" s="112">
        <f t="shared" si="12"/>
        <v>0</v>
      </c>
      <c r="X95" s="237" t="str">
        <f t="shared" si="1"/>
        <v/>
      </c>
      <c r="Y95" s="242" t="b">
        <f t="shared" si="2"/>
        <v>0</v>
      </c>
      <c r="Z95" s="237">
        <f t="shared" si="13"/>
        <v>0</v>
      </c>
      <c r="AA95" s="237">
        <f>IF('Member Info'!N91="",1,"")</f>
        <v>1</v>
      </c>
      <c r="AB95" s="245" t="e">
        <f t="shared" si="14"/>
        <v>#VALUE!</v>
      </c>
      <c r="AC95" s="132" t="str">
        <f t="shared" si="3"/>
        <v/>
      </c>
      <c r="AD95" s="126">
        <f t="shared" si="15"/>
        <v>1</v>
      </c>
      <c r="AE95" s="126" t="str">
        <f>IF('Member Info'!N91&lt;&gt;"",IF('Member Info'!N91&lt;=$R$1,1,0),"")</f>
        <v/>
      </c>
      <c r="AG95" s="126" t="b">
        <f t="shared" si="16"/>
        <v>0</v>
      </c>
      <c r="AH95" s="126">
        <f t="shared" si="17"/>
        <v>0</v>
      </c>
      <c r="AJ95" s="126">
        <f t="shared" si="18"/>
        <v>0</v>
      </c>
      <c r="AK95" s="126">
        <f>IF('Member Info'!F91&gt;$R$1,1,0)</f>
        <v>0</v>
      </c>
      <c r="AL95" s="126" t="b">
        <f>IF(ISERROR(R95),ERROR.TYPE(#REF!)=ERROR.TYPE(R95),FALSE)</f>
        <v>0</v>
      </c>
      <c r="AM95" s="126" t="b">
        <f>IF(ISERROR(S95),ERROR.TYPE(#REF!)=ERROR.TYPE(S95),FALSE)</f>
        <v>0</v>
      </c>
      <c r="AN95" s="126">
        <f>IF(OR('Member Info'!F91&gt;=$S$1,'Member Info'!N91&gt;=$R$1),1,0)</f>
        <v>0</v>
      </c>
    </row>
    <row r="96" spans="1:40" x14ac:dyDescent="0.25">
      <c r="A96" s="4">
        <v>64</v>
      </c>
      <c r="B96" s="166">
        <f>'Member Info'!D92</f>
        <v>0</v>
      </c>
      <c r="C96" s="166">
        <f>'Member Info'!E92</f>
        <v>0</v>
      </c>
      <c r="D96" s="166" t="str">
        <f>'Member Info'!G92</f>
        <v/>
      </c>
      <c r="E96" s="167">
        <f>'Member Info'!B92</f>
        <v>0</v>
      </c>
      <c r="F96" s="244"/>
      <c r="G96" s="168" t="str">
        <f>IF(E96=0,"",
IF('Member Info'!$AM$19&lt;=$R$1,
SUMPRODUCT('Member Info'!L92+IF('Member Info'!H92&gt;'Member Info'!$AJ$12,'Member Info'!$AK$13,IF('Member Info'!H92&gt;'Member Info'!$AJ$11,'Member Info'!$AK$12,IF('Member Info'!H92&gt;'Member Info'!$AJ$10,'Member Info'!$AK$11,IF('Member Info'!H92&gt;'Member Info'!$AJ$9,'Member Info'!$AK$10,IF('Member Info'!H92&gt;'Member Info'!$AJ$8,'Member Info'!$AK$9,'Member Info'!$AK$8)))))),
SUMPRODUCT('Member Info'!L92+IF('Member Info'!H92&gt;'Member Info'!$AG$17,'Member Info'!$AH$18,IF('Member Info'!H92&gt;'Member Info'!$AG$16,'Member Info'!$AH$17,IF('Member Info'!H92&gt;'Member Info'!$AG$15,'Member Info'!$AH$16,IF('Member Info'!H92&gt;'Member Info'!$AG$14,'Member Info'!$AH$15,IF('Member Info'!H92&gt;'Member Info'!$AG$13,'Member Info'!$AH$14,IF('Member Info'!H92&gt;'Member Info'!$AG$12,'Member Info'!$AH$13,IF('Member Info'!H92&gt;'Member Info'!$AG$11,'Member Info'!$AH$12,IF('Member Info'!H92&gt;'Member Info'!$AG$10,'Member Info'!$AH$11,IF('Member Info'!H92&gt;'Member Info'!$AG$9,'Member Info'!$AH$10,IF('Member Info'!H92&gt;'Member Info'!$AG$8,'Member Info'!$AH$9,'Member Info'!$AH$8)))))))))))))</f>
        <v/>
      </c>
      <c r="H96" s="26"/>
      <c r="I96" s="26"/>
      <c r="J96" s="107" t="str">
        <f>IF(E96=0,"",IF('Member Info'!F92&gt;$S$1,CONCATENATE("Joined with practice on ", TEXT('Member Info'!F92, "DD/MM/YYYY")),IF('Member Info'!N92&lt;&gt;"",IF('Member Info'!N92&lt;$R$1,CONCATENATE("Left Scheme on ", TEXT('Member Info'!N92, "DD/MM/YYYY")),IF(ISERROR(G96),"Error Detected, No rate entered",IF(E96=0,"",IF(F96="","Error Detected, No Pensionable pay",IF(ISERROR(AB96)," Unknown Values entered.",IF(T96+U96&lt;1,"Acceptable",IF(R96+S96=200, "No Contributions Entered", IF(K96="","Error Detected, Choose reason&gt;",IF(X96="1",IF(T96=1,"Please Enter Deemed Pensionable Pay","Add Any Relevant Details Above"),"Please Give Details Above"))))))))),IF(ISERROR(G96),"Error Detected, No rate entered",IF(E96=0,"",IF(F96="","Error Detected, No Pensionable pay",IF(ISERROR(AB96)," Unknown Values entered.",IF(T96+U96&lt;1,"Acceptable",IF(R96+S96=200, "No Contributions Entered", IF(K96="","Error Detected, Choose reason&gt;",IF(X96="1",IF(T96=1,"Please Enter Deemed Pensionable Pay","Add relevant Details Above"),"Please give details Above")))))))))))</f>
        <v/>
      </c>
      <c r="K96" s="263"/>
      <c r="L96" s="93"/>
      <c r="M96" s="93" t="str">
        <f t="shared" si="4"/>
        <v/>
      </c>
      <c r="N96" s="96">
        <f t="shared" si="5"/>
        <v>0</v>
      </c>
      <c r="O96" s="96">
        <f t="shared" si="0"/>
        <v>0</v>
      </c>
      <c r="P96" s="220">
        <f>(ROUND((F96/100*'Member Info'!$W$2), 2))</f>
        <v>0</v>
      </c>
      <c r="Q96" s="220" t="e">
        <f t="shared" si="6"/>
        <v>#VALUE!</v>
      </c>
      <c r="R96" s="220" t="str">
        <f t="shared" si="7"/>
        <v/>
      </c>
      <c r="S96" s="229" t="str">
        <f t="shared" si="8"/>
        <v/>
      </c>
      <c r="T96" s="230" t="str">
        <f t="shared" si="9"/>
        <v/>
      </c>
      <c r="U96" s="230" t="str">
        <f t="shared" si="10"/>
        <v/>
      </c>
      <c r="V96" s="224">
        <f t="shared" si="11"/>
        <v>0</v>
      </c>
      <c r="W96" s="112">
        <f t="shared" si="12"/>
        <v>0</v>
      </c>
      <c r="X96" s="237" t="str">
        <f t="shared" si="1"/>
        <v/>
      </c>
      <c r="Y96" s="242" t="b">
        <f t="shared" si="2"/>
        <v>0</v>
      </c>
      <c r="Z96" s="237">
        <f t="shared" si="13"/>
        <v>0</v>
      </c>
      <c r="AA96" s="237">
        <f>IF('Member Info'!N92="",1,"")</f>
        <v>1</v>
      </c>
      <c r="AB96" s="245" t="e">
        <f t="shared" si="14"/>
        <v>#VALUE!</v>
      </c>
      <c r="AC96" s="132" t="str">
        <f t="shared" si="3"/>
        <v/>
      </c>
      <c r="AD96" s="126">
        <f t="shared" si="15"/>
        <v>1</v>
      </c>
      <c r="AE96" s="126" t="str">
        <f>IF('Member Info'!N92&lt;&gt;"",IF('Member Info'!N92&lt;=$R$1,1,0),"")</f>
        <v/>
      </c>
      <c r="AG96" s="126" t="b">
        <f t="shared" si="16"/>
        <v>0</v>
      </c>
      <c r="AH96" s="126">
        <f t="shared" si="17"/>
        <v>0</v>
      </c>
      <c r="AJ96" s="126">
        <f t="shared" si="18"/>
        <v>0</v>
      </c>
      <c r="AK96" s="126">
        <f>IF('Member Info'!F92&gt;$R$1,1,0)</f>
        <v>0</v>
      </c>
      <c r="AL96" s="126" t="b">
        <f>IF(ISERROR(R96),ERROR.TYPE(#REF!)=ERROR.TYPE(R96),FALSE)</f>
        <v>0</v>
      </c>
      <c r="AM96" s="126" t="b">
        <f>IF(ISERROR(S96),ERROR.TYPE(#REF!)=ERROR.TYPE(S96),FALSE)</f>
        <v>0</v>
      </c>
      <c r="AN96" s="126">
        <f>IF(OR('Member Info'!F92&gt;=$S$1,'Member Info'!N92&gt;=$R$1),1,0)</f>
        <v>0</v>
      </c>
    </row>
    <row r="97" spans="1:40" x14ac:dyDescent="0.25">
      <c r="A97" s="4">
        <v>65</v>
      </c>
      <c r="B97" s="166">
        <f>'Member Info'!D93</f>
        <v>0</v>
      </c>
      <c r="C97" s="166">
        <f>'Member Info'!E93</f>
        <v>0</v>
      </c>
      <c r="D97" s="166" t="str">
        <f>'Member Info'!G93</f>
        <v/>
      </c>
      <c r="E97" s="167">
        <f>'Member Info'!B93</f>
        <v>0</v>
      </c>
      <c r="F97" s="244"/>
      <c r="G97" s="168" t="str">
        <f>IF(E97=0,"",
IF('Member Info'!$AM$19&lt;=$R$1,
SUMPRODUCT('Member Info'!L93+IF('Member Info'!H93&gt;'Member Info'!$AJ$12,'Member Info'!$AK$13,IF('Member Info'!H93&gt;'Member Info'!$AJ$11,'Member Info'!$AK$12,IF('Member Info'!H93&gt;'Member Info'!$AJ$10,'Member Info'!$AK$11,IF('Member Info'!H93&gt;'Member Info'!$AJ$9,'Member Info'!$AK$10,IF('Member Info'!H93&gt;'Member Info'!$AJ$8,'Member Info'!$AK$9,'Member Info'!$AK$8)))))),
SUMPRODUCT('Member Info'!L93+IF('Member Info'!H93&gt;'Member Info'!$AG$17,'Member Info'!$AH$18,IF('Member Info'!H93&gt;'Member Info'!$AG$16,'Member Info'!$AH$17,IF('Member Info'!H93&gt;'Member Info'!$AG$15,'Member Info'!$AH$16,IF('Member Info'!H93&gt;'Member Info'!$AG$14,'Member Info'!$AH$15,IF('Member Info'!H93&gt;'Member Info'!$AG$13,'Member Info'!$AH$14,IF('Member Info'!H93&gt;'Member Info'!$AG$12,'Member Info'!$AH$13,IF('Member Info'!H93&gt;'Member Info'!$AG$11,'Member Info'!$AH$12,IF('Member Info'!H93&gt;'Member Info'!$AG$10,'Member Info'!$AH$11,IF('Member Info'!H93&gt;'Member Info'!$AG$9,'Member Info'!$AH$10,IF('Member Info'!H93&gt;'Member Info'!$AG$8,'Member Info'!$AH$9,'Member Info'!$AH$8)))))))))))))</f>
        <v/>
      </c>
      <c r="H97" s="26"/>
      <c r="I97" s="26"/>
      <c r="J97" s="107" t="str">
        <f>IF(E97=0,"",IF('Member Info'!F93&gt;$S$1,CONCATENATE("Joined with practice on ", TEXT('Member Info'!F93, "DD/MM/YYYY")),IF('Member Info'!N93&lt;&gt;"",IF('Member Info'!N93&lt;$R$1,CONCATENATE("Left Scheme on ", TEXT('Member Info'!N93, "DD/MM/YYYY")),IF(ISERROR(G97),"Error Detected, No rate entered",IF(E97=0,"",IF(F97="","Error Detected, No Pensionable pay",IF(ISERROR(AB97)," Unknown Values entered.",IF(T97+U97&lt;1,"Acceptable",IF(R97+S97=200, "No Contributions Entered", IF(K97="","Error Detected, Choose reason&gt;",IF(X97="1",IF(T97=1,"Please Enter Deemed Pensionable Pay","Add Any Relevant Details Above"),"Please Give Details Above"))))))))),IF(ISERROR(G97),"Error Detected, No rate entered",IF(E97=0,"",IF(F97="","Error Detected, No Pensionable pay",IF(ISERROR(AB97)," Unknown Values entered.",IF(T97+U97&lt;1,"Acceptable",IF(R97+S97=200, "No Contributions Entered", IF(K97="","Error Detected, Choose reason&gt;",IF(X97="1",IF(T97=1,"Please Enter Deemed Pensionable Pay","Add relevant Details Above"),"Please give details Above")))))))))))</f>
        <v/>
      </c>
      <c r="K97" s="263"/>
      <c r="L97" s="93"/>
      <c r="M97" s="93" t="str">
        <f t="shared" si="4"/>
        <v/>
      </c>
      <c r="N97" s="96">
        <f t="shared" si="5"/>
        <v>0</v>
      </c>
      <c r="O97" s="96">
        <f t="shared" si="0"/>
        <v>0</v>
      </c>
      <c r="P97" s="220">
        <f>(ROUND((F97/100*'Member Info'!$W$2), 2))</f>
        <v>0</v>
      </c>
      <c r="Q97" s="220" t="e">
        <f t="shared" si="6"/>
        <v>#VALUE!</v>
      </c>
      <c r="R97" s="220" t="str">
        <f t="shared" si="7"/>
        <v/>
      </c>
      <c r="S97" s="229" t="str">
        <f t="shared" si="8"/>
        <v/>
      </c>
      <c r="T97" s="230" t="str">
        <f t="shared" si="9"/>
        <v/>
      </c>
      <c r="U97" s="230" t="str">
        <f t="shared" si="10"/>
        <v/>
      </c>
      <c r="V97" s="224">
        <f t="shared" si="11"/>
        <v>0</v>
      </c>
      <c r="W97" s="112">
        <f t="shared" si="12"/>
        <v>0</v>
      </c>
      <c r="X97" s="237" t="str">
        <f t="shared" si="1"/>
        <v/>
      </c>
      <c r="Y97" s="242" t="b">
        <f t="shared" si="2"/>
        <v>0</v>
      </c>
      <c r="Z97" s="237">
        <f t="shared" si="13"/>
        <v>0</v>
      </c>
      <c r="AA97" s="237">
        <f>IF('Member Info'!N93="",1,"")</f>
        <v>1</v>
      </c>
      <c r="AB97" s="245" t="e">
        <f t="shared" si="14"/>
        <v>#VALUE!</v>
      </c>
      <c r="AC97" s="132" t="str">
        <f t="shared" si="3"/>
        <v/>
      </c>
      <c r="AD97" s="126">
        <f t="shared" si="15"/>
        <v>1</v>
      </c>
      <c r="AE97" s="126" t="str">
        <f>IF('Member Info'!N93&lt;&gt;"",IF('Member Info'!N93&lt;=$R$1,1,0),"")</f>
        <v/>
      </c>
      <c r="AG97" s="126" t="b">
        <f t="shared" si="16"/>
        <v>0</v>
      </c>
      <c r="AH97" s="126">
        <f t="shared" si="17"/>
        <v>0</v>
      </c>
      <c r="AJ97" s="126">
        <f t="shared" si="18"/>
        <v>0</v>
      </c>
      <c r="AK97" s="126">
        <f>IF('Member Info'!F93&gt;$R$1,1,0)</f>
        <v>0</v>
      </c>
      <c r="AL97" s="126" t="b">
        <f>IF(ISERROR(R97),ERROR.TYPE(#REF!)=ERROR.TYPE(R97),FALSE)</f>
        <v>0</v>
      </c>
      <c r="AM97" s="126" t="b">
        <f>IF(ISERROR(S97),ERROR.TYPE(#REF!)=ERROR.TYPE(S97),FALSE)</f>
        <v>0</v>
      </c>
      <c r="AN97" s="126">
        <f>IF(OR('Member Info'!F93&gt;=$S$1,'Member Info'!N93&gt;=$R$1),1,0)</f>
        <v>0</v>
      </c>
    </row>
    <row r="98" spans="1:40" x14ac:dyDescent="0.25">
      <c r="A98" s="4">
        <v>66</v>
      </c>
      <c r="B98" s="166">
        <f>'Member Info'!D94</f>
        <v>0</v>
      </c>
      <c r="C98" s="166">
        <f>'Member Info'!E94</f>
        <v>0</v>
      </c>
      <c r="D98" s="166" t="str">
        <f>'Member Info'!G94</f>
        <v/>
      </c>
      <c r="E98" s="167">
        <f>'Member Info'!B94</f>
        <v>0</v>
      </c>
      <c r="F98" s="244"/>
      <c r="G98" s="168" t="str">
        <f>IF(E98=0,"",
IF('Member Info'!$AM$19&lt;=$R$1,
SUMPRODUCT('Member Info'!L94+IF('Member Info'!H94&gt;'Member Info'!$AJ$12,'Member Info'!$AK$13,IF('Member Info'!H94&gt;'Member Info'!$AJ$11,'Member Info'!$AK$12,IF('Member Info'!H94&gt;'Member Info'!$AJ$10,'Member Info'!$AK$11,IF('Member Info'!H94&gt;'Member Info'!$AJ$9,'Member Info'!$AK$10,IF('Member Info'!H94&gt;'Member Info'!$AJ$8,'Member Info'!$AK$9,'Member Info'!$AK$8)))))),
SUMPRODUCT('Member Info'!L94+IF('Member Info'!H94&gt;'Member Info'!$AG$17,'Member Info'!$AH$18,IF('Member Info'!H94&gt;'Member Info'!$AG$16,'Member Info'!$AH$17,IF('Member Info'!H94&gt;'Member Info'!$AG$15,'Member Info'!$AH$16,IF('Member Info'!H94&gt;'Member Info'!$AG$14,'Member Info'!$AH$15,IF('Member Info'!H94&gt;'Member Info'!$AG$13,'Member Info'!$AH$14,IF('Member Info'!H94&gt;'Member Info'!$AG$12,'Member Info'!$AH$13,IF('Member Info'!H94&gt;'Member Info'!$AG$11,'Member Info'!$AH$12,IF('Member Info'!H94&gt;'Member Info'!$AG$10,'Member Info'!$AH$11,IF('Member Info'!H94&gt;'Member Info'!$AG$9,'Member Info'!$AH$10,IF('Member Info'!H94&gt;'Member Info'!$AG$8,'Member Info'!$AH$9,'Member Info'!$AH$8)))))))))))))</f>
        <v/>
      </c>
      <c r="H98" s="26"/>
      <c r="I98" s="26"/>
      <c r="J98" s="107" t="str">
        <f>IF(E98=0,"",IF('Member Info'!F94&gt;$S$1,CONCATENATE("Joined with practice on ", TEXT('Member Info'!F94, "DD/MM/YYYY")),IF('Member Info'!N94&lt;&gt;"",IF('Member Info'!N94&lt;$R$1,CONCATENATE("Left Scheme on ", TEXT('Member Info'!N94, "DD/MM/YYYY")),IF(ISERROR(G98),"Error Detected, No rate entered",IF(E98=0,"",IF(F98="","Error Detected, No Pensionable pay",IF(ISERROR(AB98)," Unknown Values entered.",IF(T98+U98&lt;1,"Acceptable",IF(R98+S98=200, "No Contributions Entered", IF(K98="","Error Detected, Choose reason&gt;",IF(X98="1",IF(T98=1,"Please Enter Deemed Pensionable Pay","Add Any Relevant Details Above"),"Please Give Details Above"))))))))),IF(ISERROR(G98),"Error Detected, No rate entered",IF(E98=0,"",IF(F98="","Error Detected, No Pensionable pay",IF(ISERROR(AB98)," Unknown Values entered.",IF(T98+U98&lt;1,"Acceptable",IF(R98+S98=200, "No Contributions Entered", IF(K98="","Error Detected, Choose reason&gt;",IF(X98="1",IF(T98=1,"Please Enter Deemed Pensionable Pay","Add relevant Details Above"),"Please give details Above")))))))))))</f>
        <v/>
      </c>
      <c r="K98" s="263"/>
      <c r="L98" s="93"/>
      <c r="M98" s="93" t="str">
        <f t="shared" si="4"/>
        <v/>
      </c>
      <c r="N98" s="96">
        <f t="shared" si="5"/>
        <v>0</v>
      </c>
      <c r="O98" s="96">
        <f t="shared" si="5"/>
        <v>0</v>
      </c>
      <c r="P98" s="220">
        <f>(ROUND((F98/100*'Member Info'!$W$2), 2))</f>
        <v>0</v>
      </c>
      <c r="Q98" s="220" t="e">
        <f t="shared" si="6"/>
        <v>#VALUE!</v>
      </c>
      <c r="R98" s="220" t="str">
        <f t="shared" si="7"/>
        <v/>
      </c>
      <c r="S98" s="229" t="str">
        <f t="shared" si="8"/>
        <v/>
      </c>
      <c r="T98" s="230" t="str">
        <f t="shared" si="9"/>
        <v/>
      </c>
      <c r="U98" s="230" t="str">
        <f t="shared" si="10"/>
        <v/>
      </c>
      <c r="V98" s="224">
        <f t="shared" si="11"/>
        <v>0</v>
      </c>
      <c r="W98" s="112">
        <f t="shared" si="12"/>
        <v>0</v>
      </c>
      <c r="X98" s="237" t="str">
        <f t="shared" ref="X98:X161" si="19">IF(K98="SMP/Occupational Maternity","1",IF(K98="SSP/Occupational Sick pay","1",""))</f>
        <v/>
      </c>
      <c r="Y98" s="242" t="b">
        <f t="shared" ref="Y98:Y161" si="20">IF(OR(AL98=TRUE,AM98=TRUE),TRUE,FALSE)</f>
        <v>0</v>
      </c>
      <c r="Z98" s="237">
        <f t="shared" si="13"/>
        <v>0</v>
      </c>
      <c r="AA98" s="237">
        <f>IF('Member Info'!N94="",1,"")</f>
        <v>1</v>
      </c>
      <c r="AB98" s="245" t="e">
        <f t="shared" si="14"/>
        <v>#VALUE!</v>
      </c>
      <c r="AC98" s="132" t="str">
        <f t="shared" ref="AC98:AC161" si="21">IF(AN98=1,"",IF(W98=1,"",IF(AE98=1,"",IF(E98=0,"",IF(Z98=1,"",IF(J98="acceptable","",IF(R98+S98="0","",R98+S98)))))))</f>
        <v/>
      </c>
      <c r="AD98" s="126">
        <f t="shared" ref="AD98:AD161" si="22">SUM(Z98+AA98)</f>
        <v>1</v>
      </c>
      <c r="AE98" s="126" t="str">
        <f>IF('Member Info'!N94&lt;&gt;"",IF('Member Info'!N94&lt;=$R$1,1,0),"")</f>
        <v/>
      </c>
      <c r="AG98" s="126" t="b">
        <f t="shared" si="16"/>
        <v>0</v>
      </c>
      <c r="AH98" s="126">
        <f t="shared" si="17"/>
        <v>0</v>
      </c>
      <c r="AJ98" s="126">
        <f t="shared" si="18"/>
        <v>0</v>
      </c>
      <c r="AK98" s="126">
        <f>IF('Member Info'!F94&gt;$R$1,1,0)</f>
        <v>0</v>
      </c>
      <c r="AL98" s="126" t="b">
        <f>IF(ISERROR(R98),ERROR.TYPE(#REF!)=ERROR.TYPE(R98),FALSE)</f>
        <v>0</v>
      </c>
      <c r="AM98" s="126" t="b">
        <f>IF(ISERROR(S98),ERROR.TYPE(#REF!)=ERROR.TYPE(S98),FALSE)</f>
        <v>0</v>
      </c>
      <c r="AN98" s="126">
        <f>IF(OR('Member Info'!F94&gt;=$S$1,'Member Info'!N94&gt;=$R$1),1,0)</f>
        <v>0</v>
      </c>
    </row>
    <row r="99" spans="1:40" x14ac:dyDescent="0.25">
      <c r="A99" s="4">
        <v>67</v>
      </c>
      <c r="B99" s="166">
        <f>'Member Info'!D95</f>
        <v>0</v>
      </c>
      <c r="C99" s="166">
        <f>'Member Info'!E95</f>
        <v>0</v>
      </c>
      <c r="D99" s="166" t="str">
        <f>'Member Info'!G95</f>
        <v/>
      </c>
      <c r="E99" s="167">
        <f>'Member Info'!B95</f>
        <v>0</v>
      </c>
      <c r="F99" s="244"/>
      <c r="G99" s="168" t="str">
        <f>IF(E99=0,"",
IF('Member Info'!$AM$19&lt;=$R$1,
SUMPRODUCT('Member Info'!L95+IF('Member Info'!H95&gt;'Member Info'!$AJ$12,'Member Info'!$AK$13,IF('Member Info'!H95&gt;'Member Info'!$AJ$11,'Member Info'!$AK$12,IF('Member Info'!H95&gt;'Member Info'!$AJ$10,'Member Info'!$AK$11,IF('Member Info'!H95&gt;'Member Info'!$AJ$9,'Member Info'!$AK$10,IF('Member Info'!H95&gt;'Member Info'!$AJ$8,'Member Info'!$AK$9,'Member Info'!$AK$8)))))),
SUMPRODUCT('Member Info'!L95+IF('Member Info'!H95&gt;'Member Info'!$AG$17,'Member Info'!$AH$18,IF('Member Info'!H95&gt;'Member Info'!$AG$16,'Member Info'!$AH$17,IF('Member Info'!H95&gt;'Member Info'!$AG$15,'Member Info'!$AH$16,IF('Member Info'!H95&gt;'Member Info'!$AG$14,'Member Info'!$AH$15,IF('Member Info'!H95&gt;'Member Info'!$AG$13,'Member Info'!$AH$14,IF('Member Info'!H95&gt;'Member Info'!$AG$12,'Member Info'!$AH$13,IF('Member Info'!H95&gt;'Member Info'!$AG$11,'Member Info'!$AH$12,IF('Member Info'!H95&gt;'Member Info'!$AG$10,'Member Info'!$AH$11,IF('Member Info'!H95&gt;'Member Info'!$AG$9,'Member Info'!$AH$10,IF('Member Info'!H95&gt;'Member Info'!$AG$8,'Member Info'!$AH$9,'Member Info'!$AH$8)))))))))))))</f>
        <v/>
      </c>
      <c r="H99" s="26"/>
      <c r="I99" s="26"/>
      <c r="J99" s="107" t="str">
        <f>IF(E99=0,"",IF('Member Info'!F95&gt;$S$1,CONCATENATE("Joined with practice on ", TEXT('Member Info'!F95, "DD/MM/YYYY")),IF('Member Info'!N95&lt;&gt;"",IF('Member Info'!N95&lt;$R$1,CONCATENATE("Left Scheme on ", TEXT('Member Info'!N95, "DD/MM/YYYY")),IF(ISERROR(G99),"Error Detected, No rate entered",IF(E99=0,"",IF(F99="","Error Detected, No Pensionable pay",IF(ISERROR(AB99)," Unknown Values entered.",IF(T99+U99&lt;1,"Acceptable",IF(R99+S99=200, "No Contributions Entered", IF(K99="","Error Detected, Choose reason&gt;",IF(X99="1",IF(T99=1,"Please Enter Deemed Pensionable Pay","Add Any Relevant Details Above"),"Please Give Details Above"))))))))),IF(ISERROR(G99),"Error Detected, No rate entered",IF(E99=0,"",IF(F99="","Error Detected, No Pensionable pay",IF(ISERROR(AB99)," Unknown Values entered.",IF(T99+U99&lt;1,"Acceptable",IF(R99+S99=200, "No Contributions Entered", IF(K99="","Error Detected, Choose reason&gt;",IF(X99="1",IF(T99=1,"Please Enter Deemed Pensionable Pay","Add relevant Details Above"),"Please give details Above")))))))))))</f>
        <v/>
      </c>
      <c r="K99" s="263"/>
      <c r="L99" s="93"/>
      <c r="M99" s="93" t="str">
        <f t="shared" si="4"/>
        <v/>
      </c>
      <c r="N99" s="96">
        <f t="shared" ref="N99:O162" si="23">H99</f>
        <v>0</v>
      </c>
      <c r="O99" s="96">
        <f t="shared" si="23"/>
        <v>0</v>
      </c>
      <c r="P99" s="220">
        <f>(ROUND((F99/100*'Member Info'!$W$2), 2))</f>
        <v>0</v>
      </c>
      <c r="Q99" s="220" t="e">
        <f t="shared" si="6"/>
        <v>#VALUE!</v>
      </c>
      <c r="R99" s="220" t="str">
        <f t="shared" si="7"/>
        <v/>
      </c>
      <c r="S99" s="229" t="str">
        <f t="shared" si="8"/>
        <v/>
      </c>
      <c r="T99" s="230" t="str">
        <f t="shared" si="9"/>
        <v/>
      </c>
      <c r="U99" s="230" t="str">
        <f t="shared" si="10"/>
        <v/>
      </c>
      <c r="V99" s="224">
        <f t="shared" si="11"/>
        <v>0</v>
      </c>
      <c r="W99" s="112">
        <f t="shared" si="12"/>
        <v>0</v>
      </c>
      <c r="X99" s="237" t="str">
        <f t="shared" si="19"/>
        <v/>
      </c>
      <c r="Y99" s="242" t="b">
        <f t="shared" si="20"/>
        <v>0</v>
      </c>
      <c r="Z99" s="237">
        <f t="shared" si="13"/>
        <v>0</v>
      </c>
      <c r="AA99" s="237">
        <f>IF('Member Info'!N95="",1,"")</f>
        <v>1</v>
      </c>
      <c r="AB99" s="245" t="e">
        <f t="shared" si="14"/>
        <v>#VALUE!</v>
      </c>
      <c r="AC99" s="132" t="str">
        <f t="shared" si="21"/>
        <v/>
      </c>
      <c r="AD99" s="126">
        <f t="shared" si="22"/>
        <v>1</v>
      </c>
      <c r="AE99" s="126" t="str">
        <f>IF('Member Info'!N95&lt;&gt;"",IF('Member Info'!N95&lt;=$R$1,1,0),"")</f>
        <v/>
      </c>
      <c r="AG99" s="126" t="b">
        <f t="shared" si="16"/>
        <v>0</v>
      </c>
      <c r="AH99" s="126">
        <f t="shared" si="17"/>
        <v>0</v>
      </c>
      <c r="AJ99" s="126">
        <f t="shared" si="18"/>
        <v>0</v>
      </c>
      <c r="AK99" s="126">
        <f>IF('Member Info'!F95&gt;$R$1,1,0)</f>
        <v>0</v>
      </c>
      <c r="AL99" s="126" t="b">
        <f>IF(ISERROR(R99),ERROR.TYPE(#REF!)=ERROR.TYPE(R99),FALSE)</f>
        <v>0</v>
      </c>
      <c r="AM99" s="126" t="b">
        <f>IF(ISERROR(S99),ERROR.TYPE(#REF!)=ERROR.TYPE(S99),FALSE)</f>
        <v>0</v>
      </c>
      <c r="AN99" s="126">
        <f>IF(OR('Member Info'!F95&gt;=$S$1,'Member Info'!N95&gt;=$R$1),1,0)</f>
        <v>0</v>
      </c>
    </row>
    <row r="100" spans="1:40" x14ac:dyDescent="0.25">
      <c r="A100" s="4">
        <v>68</v>
      </c>
      <c r="B100" s="166">
        <f>'Member Info'!D96</f>
        <v>0</v>
      </c>
      <c r="C100" s="166">
        <f>'Member Info'!E96</f>
        <v>0</v>
      </c>
      <c r="D100" s="166" t="str">
        <f>'Member Info'!G96</f>
        <v/>
      </c>
      <c r="E100" s="167">
        <f>'Member Info'!B96</f>
        <v>0</v>
      </c>
      <c r="F100" s="244"/>
      <c r="G100" s="168" t="str">
        <f>IF(E100=0,"",
IF('Member Info'!$AM$19&lt;=$R$1,
SUMPRODUCT('Member Info'!L96+IF('Member Info'!H96&gt;'Member Info'!$AJ$12,'Member Info'!$AK$13,IF('Member Info'!H96&gt;'Member Info'!$AJ$11,'Member Info'!$AK$12,IF('Member Info'!H96&gt;'Member Info'!$AJ$10,'Member Info'!$AK$11,IF('Member Info'!H96&gt;'Member Info'!$AJ$9,'Member Info'!$AK$10,IF('Member Info'!H96&gt;'Member Info'!$AJ$8,'Member Info'!$AK$9,'Member Info'!$AK$8)))))),
SUMPRODUCT('Member Info'!L96+IF('Member Info'!H96&gt;'Member Info'!$AG$17,'Member Info'!$AH$18,IF('Member Info'!H96&gt;'Member Info'!$AG$16,'Member Info'!$AH$17,IF('Member Info'!H96&gt;'Member Info'!$AG$15,'Member Info'!$AH$16,IF('Member Info'!H96&gt;'Member Info'!$AG$14,'Member Info'!$AH$15,IF('Member Info'!H96&gt;'Member Info'!$AG$13,'Member Info'!$AH$14,IF('Member Info'!H96&gt;'Member Info'!$AG$12,'Member Info'!$AH$13,IF('Member Info'!H96&gt;'Member Info'!$AG$11,'Member Info'!$AH$12,IF('Member Info'!H96&gt;'Member Info'!$AG$10,'Member Info'!$AH$11,IF('Member Info'!H96&gt;'Member Info'!$AG$9,'Member Info'!$AH$10,IF('Member Info'!H96&gt;'Member Info'!$AG$8,'Member Info'!$AH$9,'Member Info'!$AH$8)))))))))))))</f>
        <v/>
      </c>
      <c r="H100" s="26"/>
      <c r="I100" s="26"/>
      <c r="J100" s="107" t="str">
        <f>IF(E100=0,"",IF('Member Info'!F96&gt;$S$1,CONCATENATE("Joined with practice on ", TEXT('Member Info'!F96, "DD/MM/YYYY")),IF('Member Info'!N96&lt;&gt;"",IF('Member Info'!N96&lt;$R$1,CONCATENATE("Left Scheme on ", TEXT('Member Info'!N96, "DD/MM/YYYY")),IF(ISERROR(G100),"Error Detected, No rate entered",IF(E100=0,"",IF(F100="","Error Detected, No Pensionable pay",IF(ISERROR(AB100)," Unknown Values entered.",IF(T100+U100&lt;1,"Acceptable",IF(R100+S100=200, "No Contributions Entered", IF(K100="","Error Detected, Choose reason&gt;",IF(X100="1",IF(T100=1,"Please Enter Deemed Pensionable Pay","Add Any Relevant Details Above"),"Please Give Details Above"))))))))),IF(ISERROR(G100),"Error Detected, No rate entered",IF(E100=0,"",IF(F100="","Error Detected, No Pensionable pay",IF(ISERROR(AB100)," Unknown Values entered.",IF(T100+U100&lt;1,"Acceptable",IF(R100+S100=200, "No Contributions Entered", IF(K100="","Error Detected, Choose reason&gt;",IF(X100="1",IF(T100=1,"Please Enter Deemed Pensionable Pay","Add relevant Details Above"),"Please give details Above")))))))))))</f>
        <v/>
      </c>
      <c r="K100" s="263"/>
      <c r="L100" s="93"/>
      <c r="M100" s="93" t="str">
        <f t="shared" ref="M100:M163" si="24">IF(E100=0,"",IF(ISERROR((F100+H100+I100)),0,IF((F100+H100+I100)&lt;1,0,1)))</f>
        <v/>
      </c>
      <c r="N100" s="96">
        <f t="shared" si="23"/>
        <v>0</v>
      </c>
      <c r="O100" s="96">
        <f t="shared" si="23"/>
        <v>0</v>
      </c>
      <c r="P100" s="220">
        <f>(ROUND((F100/100*'Member Info'!$W$2), 2))</f>
        <v>0</v>
      </c>
      <c r="Q100" s="220" t="e">
        <f t="shared" si="6"/>
        <v>#VALUE!</v>
      </c>
      <c r="R100" s="220" t="str">
        <f t="shared" si="7"/>
        <v/>
      </c>
      <c r="S100" s="229" t="str">
        <f t="shared" si="8"/>
        <v/>
      </c>
      <c r="T100" s="230" t="str">
        <f t="shared" si="9"/>
        <v/>
      </c>
      <c r="U100" s="230" t="str">
        <f t="shared" si="10"/>
        <v/>
      </c>
      <c r="V100" s="224">
        <f t="shared" si="11"/>
        <v>0</v>
      </c>
      <c r="W100" s="112">
        <f t="shared" si="12"/>
        <v>0</v>
      </c>
      <c r="X100" s="237" t="str">
        <f t="shared" si="19"/>
        <v/>
      </c>
      <c r="Y100" s="242" t="b">
        <f t="shared" si="20"/>
        <v>0</v>
      </c>
      <c r="Z100" s="237">
        <f t="shared" si="13"/>
        <v>0</v>
      </c>
      <c r="AA100" s="237">
        <f>IF('Member Info'!N96="",1,"")</f>
        <v>1</v>
      </c>
      <c r="AB100" s="245" t="e">
        <f t="shared" si="14"/>
        <v>#VALUE!</v>
      </c>
      <c r="AC100" s="132" t="str">
        <f t="shared" si="21"/>
        <v/>
      </c>
      <c r="AD100" s="126">
        <f t="shared" si="22"/>
        <v>1</v>
      </c>
      <c r="AE100" s="126" t="str">
        <f>IF('Member Info'!N96&lt;&gt;"",IF('Member Info'!N96&lt;=$R$1,1,0),"")</f>
        <v/>
      </c>
      <c r="AG100" s="126" t="b">
        <f t="shared" si="16"/>
        <v>0</v>
      </c>
      <c r="AH100" s="126">
        <f t="shared" si="17"/>
        <v>0</v>
      </c>
      <c r="AJ100" s="126">
        <f t="shared" si="18"/>
        <v>0</v>
      </c>
      <c r="AK100" s="126">
        <f>IF('Member Info'!F96&gt;$R$1,1,0)</f>
        <v>0</v>
      </c>
      <c r="AL100" s="126" t="b">
        <f>IF(ISERROR(R100),ERROR.TYPE(#REF!)=ERROR.TYPE(R100),FALSE)</f>
        <v>0</v>
      </c>
      <c r="AM100" s="126" t="b">
        <f>IF(ISERROR(S100),ERROR.TYPE(#REF!)=ERROR.TYPE(S100),FALSE)</f>
        <v>0</v>
      </c>
      <c r="AN100" s="126">
        <f>IF(OR('Member Info'!F96&gt;=$S$1,'Member Info'!N96&gt;=$R$1),1,0)</f>
        <v>0</v>
      </c>
    </row>
    <row r="101" spans="1:40" x14ac:dyDescent="0.25">
      <c r="A101" s="4">
        <v>69</v>
      </c>
      <c r="B101" s="166">
        <f>'Member Info'!D97</f>
        <v>0</v>
      </c>
      <c r="C101" s="166">
        <f>'Member Info'!E97</f>
        <v>0</v>
      </c>
      <c r="D101" s="166" t="str">
        <f>'Member Info'!G97</f>
        <v/>
      </c>
      <c r="E101" s="167">
        <f>'Member Info'!B97</f>
        <v>0</v>
      </c>
      <c r="F101" s="244"/>
      <c r="G101" s="168" t="str">
        <f>IF(E101=0,"",
IF('Member Info'!$AM$19&lt;=$R$1,
SUMPRODUCT('Member Info'!L97+IF('Member Info'!H97&gt;'Member Info'!$AJ$12,'Member Info'!$AK$13,IF('Member Info'!H97&gt;'Member Info'!$AJ$11,'Member Info'!$AK$12,IF('Member Info'!H97&gt;'Member Info'!$AJ$10,'Member Info'!$AK$11,IF('Member Info'!H97&gt;'Member Info'!$AJ$9,'Member Info'!$AK$10,IF('Member Info'!H97&gt;'Member Info'!$AJ$8,'Member Info'!$AK$9,'Member Info'!$AK$8)))))),
SUMPRODUCT('Member Info'!L97+IF('Member Info'!H97&gt;'Member Info'!$AG$17,'Member Info'!$AH$18,IF('Member Info'!H97&gt;'Member Info'!$AG$16,'Member Info'!$AH$17,IF('Member Info'!H97&gt;'Member Info'!$AG$15,'Member Info'!$AH$16,IF('Member Info'!H97&gt;'Member Info'!$AG$14,'Member Info'!$AH$15,IF('Member Info'!H97&gt;'Member Info'!$AG$13,'Member Info'!$AH$14,IF('Member Info'!H97&gt;'Member Info'!$AG$12,'Member Info'!$AH$13,IF('Member Info'!H97&gt;'Member Info'!$AG$11,'Member Info'!$AH$12,IF('Member Info'!H97&gt;'Member Info'!$AG$10,'Member Info'!$AH$11,IF('Member Info'!H97&gt;'Member Info'!$AG$9,'Member Info'!$AH$10,IF('Member Info'!H97&gt;'Member Info'!$AG$8,'Member Info'!$AH$9,'Member Info'!$AH$8)))))))))))))</f>
        <v/>
      </c>
      <c r="H101" s="26"/>
      <c r="I101" s="26"/>
      <c r="J101" s="107" t="str">
        <f>IF(E101=0,"",IF('Member Info'!F97&gt;$S$1,CONCATENATE("Joined with practice on ", TEXT('Member Info'!F97, "DD/MM/YYYY")),IF('Member Info'!N97&lt;&gt;"",IF('Member Info'!N97&lt;$R$1,CONCATENATE("Left Scheme on ", TEXT('Member Info'!N97, "DD/MM/YYYY")),IF(ISERROR(G101),"Error Detected, No rate entered",IF(E101=0,"",IF(F101="","Error Detected, No Pensionable pay",IF(ISERROR(AB101)," Unknown Values entered.",IF(T101+U101&lt;1,"Acceptable",IF(R101+S101=200, "No Contributions Entered", IF(K101="","Error Detected, Choose reason&gt;",IF(X101="1",IF(T101=1,"Please Enter Deemed Pensionable Pay","Add Any Relevant Details Above"),"Please Give Details Above"))))))))),IF(ISERROR(G101),"Error Detected, No rate entered",IF(E101=0,"",IF(F101="","Error Detected, No Pensionable pay",IF(ISERROR(AB101)," Unknown Values entered.",IF(T101+U101&lt;1,"Acceptable",IF(R101+S101=200, "No Contributions Entered", IF(K101="","Error Detected, Choose reason&gt;",IF(X101="1",IF(T101=1,"Please Enter Deemed Pensionable Pay","Add relevant Details Above"),"Please give details Above")))))))))))</f>
        <v/>
      </c>
      <c r="K101" s="263"/>
      <c r="L101" s="93"/>
      <c r="M101" s="93" t="str">
        <f t="shared" si="24"/>
        <v/>
      </c>
      <c r="N101" s="96">
        <f t="shared" si="23"/>
        <v>0</v>
      </c>
      <c r="O101" s="96">
        <f t="shared" si="23"/>
        <v>0</v>
      </c>
      <c r="P101" s="220">
        <f>(ROUND((F101/100*'Member Info'!$W$2), 2))</f>
        <v>0</v>
      </c>
      <c r="Q101" s="220" t="e">
        <f t="shared" ref="Q101:Q164" si="25">ROUND((F101/100*G101),2)</f>
        <v>#VALUE!</v>
      </c>
      <c r="R101" s="220" t="str">
        <f t="shared" ref="R101:R164" si="26">IF(E101=0,"",(100-(N101/P101*100)))</f>
        <v/>
      </c>
      <c r="S101" s="229" t="str">
        <f t="shared" ref="S101:S164" si="27">IF(E101=0,"",(100-(O101/Q101*100)))</f>
        <v/>
      </c>
      <c r="T101" s="230" t="str">
        <f t="shared" ref="T101:T164" si="28">IF(E101=0,"",IF(R101&gt;$R$16,1,IF(R101&lt;-$R$16,1,0)))</f>
        <v/>
      </c>
      <c r="U101" s="230" t="str">
        <f t="shared" ref="U101:U164" si="29">IF(E101=0,"",IF(G101=0,1,IF(S101&gt;$R$16,1,IF(S101&lt;-$R$16,1,0))))</f>
        <v/>
      </c>
      <c r="V101" s="224">
        <f t="shared" ref="V101:V164" si="30">IF(E101=0,0,IF(F101="",1,0))</f>
        <v>0</v>
      </c>
      <c r="W101" s="112">
        <f t="shared" ref="W101:W164" si="31">IF(E101=0,0,IF(K101="",0,1))</f>
        <v>0</v>
      </c>
      <c r="X101" s="237" t="str">
        <f t="shared" si="19"/>
        <v/>
      </c>
      <c r="Y101" s="242" t="b">
        <f t="shared" si="20"/>
        <v>0</v>
      </c>
      <c r="Z101" s="237">
        <f t="shared" ref="Z101:Z164" si="32">IF(K101="left scheme/Employment", 1,0)</f>
        <v>0</v>
      </c>
      <c r="AA101" s="237">
        <f>IF('Member Info'!N97="",1,"")</f>
        <v>1</v>
      </c>
      <c r="AB101" s="245" t="e">
        <f t="shared" ref="AB101:AB164" si="33">(R101+S101)</f>
        <v>#VALUE!</v>
      </c>
      <c r="AC101" s="132" t="str">
        <f t="shared" si="21"/>
        <v/>
      </c>
      <c r="AD101" s="126">
        <f t="shared" si="22"/>
        <v>1</v>
      </c>
      <c r="AE101" s="126" t="str">
        <f>IF('Member Info'!N97&lt;&gt;"",IF('Member Info'!N97&lt;=$R$1,1,0),"")</f>
        <v/>
      </c>
      <c r="AG101" s="126" t="b">
        <f t="shared" ref="AG101:AG164" si="34">OR(K101="maternity",K101="SSP")</f>
        <v>0</v>
      </c>
      <c r="AH101" s="126">
        <f t="shared" ref="AH101:AH164" si="35">IF(AG101=TRUE,1,0)</f>
        <v>0</v>
      </c>
      <c r="AJ101" s="126">
        <f t="shared" ref="AJ101:AJ164" si="36">IF(J101="Please Enter Deemed Pensionable Pay",1,0)</f>
        <v>0</v>
      </c>
      <c r="AK101" s="126">
        <f>IF('Member Info'!F97&gt;$R$1,1,0)</f>
        <v>0</v>
      </c>
      <c r="AL101" s="126" t="b">
        <f>IF(ISERROR(R101),ERROR.TYPE(#REF!)=ERROR.TYPE(R101),FALSE)</f>
        <v>0</v>
      </c>
      <c r="AM101" s="126" t="b">
        <f>IF(ISERROR(S101),ERROR.TYPE(#REF!)=ERROR.TYPE(S101),FALSE)</f>
        <v>0</v>
      </c>
      <c r="AN101" s="126">
        <f>IF(OR('Member Info'!F97&gt;=$S$1,'Member Info'!N97&gt;=$R$1),1,0)</f>
        <v>0</v>
      </c>
    </row>
    <row r="102" spans="1:40" x14ac:dyDescent="0.25">
      <c r="A102" s="4">
        <v>70</v>
      </c>
      <c r="B102" s="166">
        <f>'Member Info'!D98</f>
        <v>0</v>
      </c>
      <c r="C102" s="166">
        <f>'Member Info'!E98</f>
        <v>0</v>
      </c>
      <c r="D102" s="166" t="str">
        <f>'Member Info'!G98</f>
        <v/>
      </c>
      <c r="E102" s="167">
        <f>'Member Info'!B98</f>
        <v>0</v>
      </c>
      <c r="F102" s="244"/>
      <c r="G102" s="168" t="str">
        <f>IF(E102=0,"",
IF('Member Info'!$AM$19&lt;=$R$1,
SUMPRODUCT('Member Info'!L98+IF('Member Info'!H98&gt;'Member Info'!$AJ$12,'Member Info'!$AK$13,IF('Member Info'!H98&gt;'Member Info'!$AJ$11,'Member Info'!$AK$12,IF('Member Info'!H98&gt;'Member Info'!$AJ$10,'Member Info'!$AK$11,IF('Member Info'!H98&gt;'Member Info'!$AJ$9,'Member Info'!$AK$10,IF('Member Info'!H98&gt;'Member Info'!$AJ$8,'Member Info'!$AK$9,'Member Info'!$AK$8)))))),
SUMPRODUCT('Member Info'!L98+IF('Member Info'!H98&gt;'Member Info'!$AG$17,'Member Info'!$AH$18,IF('Member Info'!H98&gt;'Member Info'!$AG$16,'Member Info'!$AH$17,IF('Member Info'!H98&gt;'Member Info'!$AG$15,'Member Info'!$AH$16,IF('Member Info'!H98&gt;'Member Info'!$AG$14,'Member Info'!$AH$15,IF('Member Info'!H98&gt;'Member Info'!$AG$13,'Member Info'!$AH$14,IF('Member Info'!H98&gt;'Member Info'!$AG$12,'Member Info'!$AH$13,IF('Member Info'!H98&gt;'Member Info'!$AG$11,'Member Info'!$AH$12,IF('Member Info'!H98&gt;'Member Info'!$AG$10,'Member Info'!$AH$11,IF('Member Info'!H98&gt;'Member Info'!$AG$9,'Member Info'!$AH$10,IF('Member Info'!H98&gt;'Member Info'!$AG$8,'Member Info'!$AH$9,'Member Info'!$AH$8)))))))))))))</f>
        <v/>
      </c>
      <c r="H102" s="26"/>
      <c r="I102" s="26"/>
      <c r="J102" s="107" t="str">
        <f>IF(E102=0,"",IF('Member Info'!F98&gt;$S$1,CONCATENATE("Joined with practice on ", TEXT('Member Info'!F98, "DD/MM/YYYY")),IF('Member Info'!N98&lt;&gt;"",IF('Member Info'!N98&lt;$R$1,CONCATENATE("Left Scheme on ", TEXT('Member Info'!N98, "DD/MM/YYYY")),IF(ISERROR(G102),"Error Detected, No rate entered",IF(E102=0,"",IF(F102="","Error Detected, No Pensionable pay",IF(ISERROR(AB102)," Unknown Values entered.",IF(T102+U102&lt;1,"Acceptable",IF(R102+S102=200, "No Contributions Entered", IF(K102="","Error Detected, Choose reason&gt;",IF(X102="1",IF(T102=1,"Please Enter Deemed Pensionable Pay","Add Any Relevant Details Above"),"Please Give Details Above"))))))))),IF(ISERROR(G102),"Error Detected, No rate entered",IF(E102=0,"",IF(F102="","Error Detected, No Pensionable pay",IF(ISERROR(AB102)," Unknown Values entered.",IF(T102+U102&lt;1,"Acceptable",IF(R102+S102=200, "No Contributions Entered", IF(K102="","Error Detected, Choose reason&gt;",IF(X102="1",IF(T102=1,"Please Enter Deemed Pensionable Pay","Add relevant Details Above"),"Please give details Above")))))))))))</f>
        <v/>
      </c>
      <c r="K102" s="263"/>
      <c r="L102" s="93"/>
      <c r="M102" s="93" t="str">
        <f t="shared" si="24"/>
        <v/>
      </c>
      <c r="N102" s="96">
        <f t="shared" si="23"/>
        <v>0</v>
      </c>
      <c r="O102" s="96">
        <f t="shared" si="23"/>
        <v>0</v>
      </c>
      <c r="P102" s="220">
        <f>(ROUND((F102/100*'Member Info'!$W$2), 2))</f>
        <v>0</v>
      </c>
      <c r="Q102" s="220" t="e">
        <f t="shared" si="25"/>
        <v>#VALUE!</v>
      </c>
      <c r="R102" s="220" t="str">
        <f t="shared" si="26"/>
        <v/>
      </c>
      <c r="S102" s="229" t="str">
        <f t="shared" si="27"/>
        <v/>
      </c>
      <c r="T102" s="230" t="str">
        <f t="shared" si="28"/>
        <v/>
      </c>
      <c r="U102" s="230" t="str">
        <f t="shared" si="29"/>
        <v/>
      </c>
      <c r="V102" s="224">
        <f t="shared" si="30"/>
        <v>0</v>
      </c>
      <c r="W102" s="112">
        <f t="shared" si="31"/>
        <v>0</v>
      </c>
      <c r="X102" s="237" t="str">
        <f t="shared" si="19"/>
        <v/>
      </c>
      <c r="Y102" s="242" t="b">
        <f t="shared" si="20"/>
        <v>0</v>
      </c>
      <c r="Z102" s="237">
        <f t="shared" si="32"/>
        <v>0</v>
      </c>
      <c r="AA102" s="237">
        <f>IF('Member Info'!N98="",1,"")</f>
        <v>1</v>
      </c>
      <c r="AB102" s="245" t="e">
        <f t="shared" si="33"/>
        <v>#VALUE!</v>
      </c>
      <c r="AC102" s="132" t="str">
        <f t="shared" si="21"/>
        <v/>
      </c>
      <c r="AD102" s="126">
        <f t="shared" si="22"/>
        <v>1</v>
      </c>
      <c r="AE102" s="126" t="str">
        <f>IF('Member Info'!N98&lt;&gt;"",IF('Member Info'!N98&lt;=$R$1,1,0),"")</f>
        <v/>
      </c>
      <c r="AG102" s="126" t="b">
        <f t="shared" si="34"/>
        <v>0</v>
      </c>
      <c r="AH102" s="126">
        <f t="shared" si="35"/>
        <v>0</v>
      </c>
      <c r="AJ102" s="126">
        <f t="shared" si="36"/>
        <v>0</v>
      </c>
      <c r="AK102" s="126">
        <f>IF('Member Info'!F98&gt;$R$1,1,0)</f>
        <v>0</v>
      </c>
      <c r="AL102" s="126" t="b">
        <f>IF(ISERROR(R102),ERROR.TYPE(#REF!)=ERROR.TYPE(R102),FALSE)</f>
        <v>0</v>
      </c>
      <c r="AM102" s="126" t="b">
        <f>IF(ISERROR(S102),ERROR.TYPE(#REF!)=ERROR.TYPE(S102),FALSE)</f>
        <v>0</v>
      </c>
      <c r="AN102" s="126">
        <f>IF(OR('Member Info'!F98&gt;=$S$1,'Member Info'!N98&gt;=$R$1),1,0)</f>
        <v>0</v>
      </c>
    </row>
    <row r="103" spans="1:40" x14ac:dyDescent="0.25">
      <c r="A103" s="4">
        <v>71</v>
      </c>
      <c r="B103" s="166">
        <f>'Member Info'!D99</f>
        <v>0</v>
      </c>
      <c r="C103" s="166">
        <f>'Member Info'!E99</f>
        <v>0</v>
      </c>
      <c r="D103" s="166" t="str">
        <f>'Member Info'!G99</f>
        <v/>
      </c>
      <c r="E103" s="167">
        <f>'Member Info'!B99</f>
        <v>0</v>
      </c>
      <c r="F103" s="244"/>
      <c r="G103" s="168" t="str">
        <f>IF(E103=0,"",
IF('Member Info'!$AM$19&lt;=$R$1,
SUMPRODUCT('Member Info'!L99+IF('Member Info'!H99&gt;'Member Info'!$AJ$12,'Member Info'!$AK$13,IF('Member Info'!H99&gt;'Member Info'!$AJ$11,'Member Info'!$AK$12,IF('Member Info'!H99&gt;'Member Info'!$AJ$10,'Member Info'!$AK$11,IF('Member Info'!H99&gt;'Member Info'!$AJ$9,'Member Info'!$AK$10,IF('Member Info'!H99&gt;'Member Info'!$AJ$8,'Member Info'!$AK$9,'Member Info'!$AK$8)))))),
SUMPRODUCT('Member Info'!L99+IF('Member Info'!H99&gt;'Member Info'!$AG$17,'Member Info'!$AH$18,IF('Member Info'!H99&gt;'Member Info'!$AG$16,'Member Info'!$AH$17,IF('Member Info'!H99&gt;'Member Info'!$AG$15,'Member Info'!$AH$16,IF('Member Info'!H99&gt;'Member Info'!$AG$14,'Member Info'!$AH$15,IF('Member Info'!H99&gt;'Member Info'!$AG$13,'Member Info'!$AH$14,IF('Member Info'!H99&gt;'Member Info'!$AG$12,'Member Info'!$AH$13,IF('Member Info'!H99&gt;'Member Info'!$AG$11,'Member Info'!$AH$12,IF('Member Info'!H99&gt;'Member Info'!$AG$10,'Member Info'!$AH$11,IF('Member Info'!H99&gt;'Member Info'!$AG$9,'Member Info'!$AH$10,IF('Member Info'!H99&gt;'Member Info'!$AG$8,'Member Info'!$AH$9,'Member Info'!$AH$8)))))))))))))</f>
        <v/>
      </c>
      <c r="H103" s="26"/>
      <c r="I103" s="26"/>
      <c r="J103" s="107" t="str">
        <f>IF(E103=0,"",IF('Member Info'!F99&gt;$S$1,CONCATENATE("Joined with practice on ", TEXT('Member Info'!F99, "DD/MM/YYYY")),IF('Member Info'!N99&lt;&gt;"",IF('Member Info'!N99&lt;$R$1,CONCATENATE("Left Scheme on ", TEXT('Member Info'!N99, "DD/MM/YYYY")),IF(ISERROR(G103),"Error Detected, No rate entered",IF(E103=0,"",IF(F103="","Error Detected, No Pensionable pay",IF(ISERROR(AB103)," Unknown Values entered.",IF(T103+U103&lt;1,"Acceptable",IF(R103+S103=200, "No Contributions Entered", IF(K103="","Error Detected, Choose reason&gt;",IF(X103="1",IF(T103=1,"Please Enter Deemed Pensionable Pay","Add Any Relevant Details Above"),"Please Give Details Above"))))))))),IF(ISERROR(G103),"Error Detected, No rate entered",IF(E103=0,"",IF(F103="","Error Detected, No Pensionable pay",IF(ISERROR(AB103)," Unknown Values entered.",IF(T103+U103&lt;1,"Acceptable",IF(R103+S103=200, "No Contributions Entered", IF(K103="","Error Detected, Choose reason&gt;",IF(X103="1",IF(T103=1,"Please Enter Deemed Pensionable Pay","Add relevant Details Above"),"Please give details Above")))))))))))</f>
        <v/>
      </c>
      <c r="K103" s="263"/>
      <c r="L103" s="93"/>
      <c r="M103" s="93" t="str">
        <f t="shared" si="24"/>
        <v/>
      </c>
      <c r="N103" s="96">
        <f t="shared" si="23"/>
        <v>0</v>
      </c>
      <c r="O103" s="96">
        <f t="shared" si="23"/>
        <v>0</v>
      </c>
      <c r="P103" s="220">
        <f>(ROUND((F103/100*'Member Info'!$W$2), 2))</f>
        <v>0</v>
      </c>
      <c r="Q103" s="220" t="e">
        <f t="shared" si="25"/>
        <v>#VALUE!</v>
      </c>
      <c r="R103" s="220" t="str">
        <f t="shared" si="26"/>
        <v/>
      </c>
      <c r="S103" s="229" t="str">
        <f t="shared" si="27"/>
        <v/>
      </c>
      <c r="T103" s="230" t="str">
        <f t="shared" si="28"/>
        <v/>
      </c>
      <c r="U103" s="230" t="str">
        <f t="shared" si="29"/>
        <v/>
      </c>
      <c r="V103" s="224">
        <f t="shared" si="30"/>
        <v>0</v>
      </c>
      <c r="W103" s="112">
        <f t="shared" si="31"/>
        <v>0</v>
      </c>
      <c r="X103" s="237" t="str">
        <f t="shared" si="19"/>
        <v/>
      </c>
      <c r="Y103" s="242" t="b">
        <f t="shared" si="20"/>
        <v>0</v>
      </c>
      <c r="Z103" s="237">
        <f t="shared" si="32"/>
        <v>0</v>
      </c>
      <c r="AA103" s="237">
        <f>IF('Member Info'!N99="",1,"")</f>
        <v>1</v>
      </c>
      <c r="AB103" s="245" t="e">
        <f t="shared" si="33"/>
        <v>#VALUE!</v>
      </c>
      <c r="AC103" s="132" t="str">
        <f t="shared" si="21"/>
        <v/>
      </c>
      <c r="AD103" s="126">
        <f t="shared" si="22"/>
        <v>1</v>
      </c>
      <c r="AE103" s="126" t="str">
        <f>IF('Member Info'!N99&lt;&gt;"",IF('Member Info'!N99&lt;=$R$1,1,0),"")</f>
        <v/>
      </c>
      <c r="AG103" s="126" t="b">
        <f t="shared" si="34"/>
        <v>0</v>
      </c>
      <c r="AH103" s="126">
        <f t="shared" si="35"/>
        <v>0</v>
      </c>
      <c r="AJ103" s="126">
        <f t="shared" si="36"/>
        <v>0</v>
      </c>
      <c r="AK103" s="126">
        <f>IF('Member Info'!F99&gt;$R$1,1,0)</f>
        <v>0</v>
      </c>
      <c r="AL103" s="126" t="b">
        <f>IF(ISERROR(R103),ERROR.TYPE(#REF!)=ERROR.TYPE(R103),FALSE)</f>
        <v>0</v>
      </c>
      <c r="AM103" s="126" t="b">
        <f>IF(ISERROR(S103),ERROR.TYPE(#REF!)=ERROR.TYPE(S103),FALSE)</f>
        <v>0</v>
      </c>
      <c r="AN103" s="126">
        <f>IF(OR('Member Info'!F99&gt;=$S$1,'Member Info'!N99&gt;=$R$1),1,0)</f>
        <v>0</v>
      </c>
    </row>
    <row r="104" spans="1:40" x14ac:dyDescent="0.25">
      <c r="A104" s="4">
        <v>72</v>
      </c>
      <c r="B104" s="166">
        <f>'Member Info'!D100</f>
        <v>0</v>
      </c>
      <c r="C104" s="166">
        <f>'Member Info'!E100</f>
        <v>0</v>
      </c>
      <c r="D104" s="166" t="str">
        <f>'Member Info'!G100</f>
        <v/>
      </c>
      <c r="E104" s="167">
        <f>'Member Info'!B100</f>
        <v>0</v>
      </c>
      <c r="F104" s="244"/>
      <c r="G104" s="168" t="str">
        <f>IF(E104=0,"",
IF('Member Info'!$AM$19&lt;=$R$1,
SUMPRODUCT('Member Info'!L100+IF('Member Info'!H100&gt;'Member Info'!$AJ$12,'Member Info'!$AK$13,IF('Member Info'!H100&gt;'Member Info'!$AJ$11,'Member Info'!$AK$12,IF('Member Info'!H100&gt;'Member Info'!$AJ$10,'Member Info'!$AK$11,IF('Member Info'!H100&gt;'Member Info'!$AJ$9,'Member Info'!$AK$10,IF('Member Info'!H100&gt;'Member Info'!$AJ$8,'Member Info'!$AK$9,'Member Info'!$AK$8)))))),
SUMPRODUCT('Member Info'!L100+IF('Member Info'!H100&gt;'Member Info'!$AG$17,'Member Info'!$AH$18,IF('Member Info'!H100&gt;'Member Info'!$AG$16,'Member Info'!$AH$17,IF('Member Info'!H100&gt;'Member Info'!$AG$15,'Member Info'!$AH$16,IF('Member Info'!H100&gt;'Member Info'!$AG$14,'Member Info'!$AH$15,IF('Member Info'!H100&gt;'Member Info'!$AG$13,'Member Info'!$AH$14,IF('Member Info'!H100&gt;'Member Info'!$AG$12,'Member Info'!$AH$13,IF('Member Info'!H100&gt;'Member Info'!$AG$11,'Member Info'!$AH$12,IF('Member Info'!H100&gt;'Member Info'!$AG$10,'Member Info'!$AH$11,IF('Member Info'!H100&gt;'Member Info'!$AG$9,'Member Info'!$AH$10,IF('Member Info'!H100&gt;'Member Info'!$AG$8,'Member Info'!$AH$9,'Member Info'!$AH$8)))))))))))))</f>
        <v/>
      </c>
      <c r="H104" s="26"/>
      <c r="I104" s="26"/>
      <c r="J104" s="107" t="str">
        <f>IF(E104=0,"",IF('Member Info'!F100&gt;$S$1,CONCATENATE("Joined with practice on ", TEXT('Member Info'!F100, "DD/MM/YYYY")),IF('Member Info'!N100&lt;&gt;"",IF('Member Info'!N100&lt;$R$1,CONCATENATE("Left Scheme on ", TEXT('Member Info'!N100, "DD/MM/YYYY")),IF(ISERROR(G104),"Error Detected, No rate entered",IF(E104=0,"",IF(F104="","Error Detected, No Pensionable pay",IF(ISERROR(AB104)," Unknown Values entered.",IF(T104+U104&lt;1,"Acceptable",IF(R104+S104=200, "No Contributions Entered", IF(K104="","Error Detected, Choose reason&gt;",IF(X104="1",IF(T104=1,"Please Enter Deemed Pensionable Pay","Add Any Relevant Details Above"),"Please Give Details Above"))))))))),IF(ISERROR(G104),"Error Detected, No rate entered",IF(E104=0,"",IF(F104="","Error Detected, No Pensionable pay",IF(ISERROR(AB104)," Unknown Values entered.",IF(T104+U104&lt;1,"Acceptable",IF(R104+S104=200, "No Contributions Entered", IF(K104="","Error Detected, Choose reason&gt;",IF(X104="1",IF(T104=1,"Please Enter Deemed Pensionable Pay","Add relevant Details Above"),"Please give details Above")))))))))))</f>
        <v/>
      </c>
      <c r="K104" s="263"/>
      <c r="L104" s="93"/>
      <c r="M104" s="93" t="str">
        <f t="shared" si="24"/>
        <v/>
      </c>
      <c r="N104" s="96">
        <f t="shared" si="23"/>
        <v>0</v>
      </c>
      <c r="O104" s="96">
        <f t="shared" si="23"/>
        <v>0</v>
      </c>
      <c r="P104" s="220">
        <f>(ROUND((F104/100*'Member Info'!$W$2), 2))</f>
        <v>0</v>
      </c>
      <c r="Q104" s="220" t="e">
        <f t="shared" si="25"/>
        <v>#VALUE!</v>
      </c>
      <c r="R104" s="220" t="str">
        <f t="shared" si="26"/>
        <v/>
      </c>
      <c r="S104" s="229" t="str">
        <f t="shared" si="27"/>
        <v/>
      </c>
      <c r="T104" s="230" t="str">
        <f t="shared" si="28"/>
        <v/>
      </c>
      <c r="U104" s="230" t="str">
        <f t="shared" si="29"/>
        <v/>
      </c>
      <c r="V104" s="224">
        <f t="shared" si="30"/>
        <v>0</v>
      </c>
      <c r="W104" s="112">
        <f t="shared" si="31"/>
        <v>0</v>
      </c>
      <c r="X104" s="237" t="str">
        <f t="shared" si="19"/>
        <v/>
      </c>
      <c r="Y104" s="242" t="b">
        <f t="shared" si="20"/>
        <v>0</v>
      </c>
      <c r="Z104" s="237">
        <f t="shared" si="32"/>
        <v>0</v>
      </c>
      <c r="AA104" s="237">
        <f>IF('Member Info'!N100="",1,"")</f>
        <v>1</v>
      </c>
      <c r="AB104" s="245" t="e">
        <f t="shared" si="33"/>
        <v>#VALUE!</v>
      </c>
      <c r="AC104" s="132" t="str">
        <f t="shared" si="21"/>
        <v/>
      </c>
      <c r="AD104" s="126">
        <f t="shared" si="22"/>
        <v>1</v>
      </c>
      <c r="AE104" s="126" t="str">
        <f>IF('Member Info'!N100&lt;&gt;"",IF('Member Info'!N100&lt;=$R$1,1,0),"")</f>
        <v/>
      </c>
      <c r="AG104" s="126" t="b">
        <f t="shared" si="34"/>
        <v>0</v>
      </c>
      <c r="AH104" s="126">
        <f t="shared" si="35"/>
        <v>0</v>
      </c>
      <c r="AJ104" s="126">
        <f t="shared" si="36"/>
        <v>0</v>
      </c>
      <c r="AK104" s="126">
        <f>IF('Member Info'!F100&gt;$R$1,1,0)</f>
        <v>0</v>
      </c>
      <c r="AL104" s="126" t="b">
        <f>IF(ISERROR(R104),ERROR.TYPE(#REF!)=ERROR.TYPE(R104),FALSE)</f>
        <v>0</v>
      </c>
      <c r="AM104" s="126" t="b">
        <f>IF(ISERROR(S104),ERROR.TYPE(#REF!)=ERROR.TYPE(S104),FALSE)</f>
        <v>0</v>
      </c>
      <c r="AN104" s="126">
        <f>IF(OR('Member Info'!F100&gt;=$S$1,'Member Info'!N100&gt;=$R$1),1,0)</f>
        <v>0</v>
      </c>
    </row>
    <row r="105" spans="1:40" x14ac:dyDescent="0.25">
      <c r="A105" s="4">
        <v>73</v>
      </c>
      <c r="B105" s="166">
        <f>'Member Info'!D101</f>
        <v>0</v>
      </c>
      <c r="C105" s="166">
        <f>'Member Info'!E101</f>
        <v>0</v>
      </c>
      <c r="D105" s="166" t="str">
        <f>'Member Info'!G101</f>
        <v/>
      </c>
      <c r="E105" s="167">
        <f>'Member Info'!B101</f>
        <v>0</v>
      </c>
      <c r="F105" s="244"/>
      <c r="G105" s="168" t="str">
        <f>IF(E105=0,"",
IF('Member Info'!$AM$19&lt;=$R$1,
SUMPRODUCT('Member Info'!L101+IF('Member Info'!H101&gt;'Member Info'!$AJ$12,'Member Info'!$AK$13,IF('Member Info'!H101&gt;'Member Info'!$AJ$11,'Member Info'!$AK$12,IF('Member Info'!H101&gt;'Member Info'!$AJ$10,'Member Info'!$AK$11,IF('Member Info'!H101&gt;'Member Info'!$AJ$9,'Member Info'!$AK$10,IF('Member Info'!H101&gt;'Member Info'!$AJ$8,'Member Info'!$AK$9,'Member Info'!$AK$8)))))),
SUMPRODUCT('Member Info'!L101+IF('Member Info'!H101&gt;'Member Info'!$AG$17,'Member Info'!$AH$18,IF('Member Info'!H101&gt;'Member Info'!$AG$16,'Member Info'!$AH$17,IF('Member Info'!H101&gt;'Member Info'!$AG$15,'Member Info'!$AH$16,IF('Member Info'!H101&gt;'Member Info'!$AG$14,'Member Info'!$AH$15,IF('Member Info'!H101&gt;'Member Info'!$AG$13,'Member Info'!$AH$14,IF('Member Info'!H101&gt;'Member Info'!$AG$12,'Member Info'!$AH$13,IF('Member Info'!H101&gt;'Member Info'!$AG$11,'Member Info'!$AH$12,IF('Member Info'!H101&gt;'Member Info'!$AG$10,'Member Info'!$AH$11,IF('Member Info'!H101&gt;'Member Info'!$AG$9,'Member Info'!$AH$10,IF('Member Info'!H101&gt;'Member Info'!$AG$8,'Member Info'!$AH$9,'Member Info'!$AH$8)))))))))))))</f>
        <v/>
      </c>
      <c r="H105" s="26"/>
      <c r="I105" s="26"/>
      <c r="J105" s="107" t="str">
        <f>IF(E105=0,"",IF('Member Info'!F101&gt;$S$1,CONCATENATE("Joined with practice on ", TEXT('Member Info'!F101, "DD/MM/YYYY")),IF('Member Info'!N101&lt;&gt;"",IF('Member Info'!N101&lt;$R$1,CONCATENATE("Left Scheme on ", TEXT('Member Info'!N101, "DD/MM/YYYY")),IF(ISERROR(G105),"Error Detected, No rate entered",IF(E105=0,"",IF(F105="","Error Detected, No Pensionable pay",IF(ISERROR(AB105)," Unknown Values entered.",IF(T105+U105&lt;1,"Acceptable",IF(R105+S105=200, "No Contributions Entered", IF(K105="","Error Detected, Choose reason&gt;",IF(X105="1",IF(T105=1,"Please Enter Deemed Pensionable Pay","Add Any Relevant Details Above"),"Please Give Details Above"))))))))),IF(ISERROR(G105),"Error Detected, No rate entered",IF(E105=0,"",IF(F105="","Error Detected, No Pensionable pay",IF(ISERROR(AB105)," Unknown Values entered.",IF(T105+U105&lt;1,"Acceptable",IF(R105+S105=200, "No Contributions Entered", IF(K105="","Error Detected, Choose reason&gt;",IF(X105="1",IF(T105=1,"Please Enter Deemed Pensionable Pay","Add relevant Details Above"),"Please give details Above")))))))))))</f>
        <v/>
      </c>
      <c r="K105" s="263"/>
      <c r="L105" s="93"/>
      <c r="M105" s="93" t="str">
        <f t="shared" si="24"/>
        <v/>
      </c>
      <c r="N105" s="96">
        <f t="shared" si="23"/>
        <v>0</v>
      </c>
      <c r="O105" s="96">
        <f t="shared" si="23"/>
        <v>0</v>
      </c>
      <c r="P105" s="220">
        <f>(ROUND((F105/100*'Member Info'!$W$2), 2))</f>
        <v>0</v>
      </c>
      <c r="Q105" s="220" t="e">
        <f t="shared" si="25"/>
        <v>#VALUE!</v>
      </c>
      <c r="R105" s="220" t="str">
        <f t="shared" si="26"/>
        <v/>
      </c>
      <c r="S105" s="229" t="str">
        <f t="shared" si="27"/>
        <v/>
      </c>
      <c r="T105" s="230" t="str">
        <f t="shared" si="28"/>
        <v/>
      </c>
      <c r="U105" s="230" t="str">
        <f t="shared" si="29"/>
        <v/>
      </c>
      <c r="V105" s="224">
        <f t="shared" si="30"/>
        <v>0</v>
      </c>
      <c r="W105" s="112">
        <f t="shared" si="31"/>
        <v>0</v>
      </c>
      <c r="X105" s="237" t="str">
        <f t="shared" si="19"/>
        <v/>
      </c>
      <c r="Y105" s="242" t="b">
        <f t="shared" si="20"/>
        <v>0</v>
      </c>
      <c r="Z105" s="237">
        <f t="shared" si="32"/>
        <v>0</v>
      </c>
      <c r="AA105" s="237">
        <f>IF('Member Info'!N101="",1,"")</f>
        <v>1</v>
      </c>
      <c r="AB105" s="245" t="e">
        <f t="shared" si="33"/>
        <v>#VALUE!</v>
      </c>
      <c r="AC105" s="132" t="str">
        <f t="shared" si="21"/>
        <v/>
      </c>
      <c r="AD105" s="126">
        <f t="shared" si="22"/>
        <v>1</v>
      </c>
      <c r="AE105" s="126" t="str">
        <f>IF('Member Info'!N101&lt;&gt;"",IF('Member Info'!N101&lt;=$R$1,1,0),"")</f>
        <v/>
      </c>
      <c r="AG105" s="126" t="b">
        <f t="shared" si="34"/>
        <v>0</v>
      </c>
      <c r="AH105" s="126">
        <f t="shared" si="35"/>
        <v>0</v>
      </c>
      <c r="AJ105" s="126">
        <f t="shared" si="36"/>
        <v>0</v>
      </c>
      <c r="AK105" s="126">
        <f>IF('Member Info'!F101&gt;$R$1,1,0)</f>
        <v>0</v>
      </c>
      <c r="AL105" s="126" t="b">
        <f>IF(ISERROR(R105),ERROR.TYPE(#REF!)=ERROR.TYPE(R105),FALSE)</f>
        <v>0</v>
      </c>
      <c r="AM105" s="126" t="b">
        <f>IF(ISERROR(S105),ERROR.TYPE(#REF!)=ERROR.TYPE(S105),FALSE)</f>
        <v>0</v>
      </c>
      <c r="AN105" s="126">
        <f>IF(OR('Member Info'!F101&gt;=$S$1,'Member Info'!N101&gt;=$R$1),1,0)</f>
        <v>0</v>
      </c>
    </row>
    <row r="106" spans="1:40" x14ac:dyDescent="0.25">
      <c r="A106" s="4">
        <v>74</v>
      </c>
      <c r="B106" s="166">
        <f>'Member Info'!D102</f>
        <v>0</v>
      </c>
      <c r="C106" s="166">
        <f>'Member Info'!E102</f>
        <v>0</v>
      </c>
      <c r="D106" s="166" t="str">
        <f>'Member Info'!G102</f>
        <v/>
      </c>
      <c r="E106" s="167">
        <f>'Member Info'!B102</f>
        <v>0</v>
      </c>
      <c r="F106" s="244"/>
      <c r="G106" s="168" t="str">
        <f>IF(E106=0,"",
IF('Member Info'!$AM$19&lt;=$R$1,
SUMPRODUCT('Member Info'!L102+IF('Member Info'!H102&gt;'Member Info'!$AJ$12,'Member Info'!$AK$13,IF('Member Info'!H102&gt;'Member Info'!$AJ$11,'Member Info'!$AK$12,IF('Member Info'!H102&gt;'Member Info'!$AJ$10,'Member Info'!$AK$11,IF('Member Info'!H102&gt;'Member Info'!$AJ$9,'Member Info'!$AK$10,IF('Member Info'!H102&gt;'Member Info'!$AJ$8,'Member Info'!$AK$9,'Member Info'!$AK$8)))))),
SUMPRODUCT('Member Info'!L102+IF('Member Info'!H102&gt;'Member Info'!$AG$17,'Member Info'!$AH$18,IF('Member Info'!H102&gt;'Member Info'!$AG$16,'Member Info'!$AH$17,IF('Member Info'!H102&gt;'Member Info'!$AG$15,'Member Info'!$AH$16,IF('Member Info'!H102&gt;'Member Info'!$AG$14,'Member Info'!$AH$15,IF('Member Info'!H102&gt;'Member Info'!$AG$13,'Member Info'!$AH$14,IF('Member Info'!H102&gt;'Member Info'!$AG$12,'Member Info'!$AH$13,IF('Member Info'!H102&gt;'Member Info'!$AG$11,'Member Info'!$AH$12,IF('Member Info'!H102&gt;'Member Info'!$AG$10,'Member Info'!$AH$11,IF('Member Info'!H102&gt;'Member Info'!$AG$9,'Member Info'!$AH$10,IF('Member Info'!H102&gt;'Member Info'!$AG$8,'Member Info'!$AH$9,'Member Info'!$AH$8)))))))))))))</f>
        <v/>
      </c>
      <c r="H106" s="26"/>
      <c r="I106" s="26"/>
      <c r="J106" s="107" t="str">
        <f>IF(E106=0,"",IF('Member Info'!F102&gt;$S$1,CONCATENATE("Joined with practice on ", TEXT('Member Info'!F102, "DD/MM/YYYY")),IF('Member Info'!N102&lt;&gt;"",IF('Member Info'!N102&lt;$R$1,CONCATENATE("Left Scheme on ", TEXT('Member Info'!N102, "DD/MM/YYYY")),IF(ISERROR(G106),"Error Detected, No rate entered",IF(E106=0,"",IF(F106="","Error Detected, No Pensionable pay",IF(ISERROR(AB106)," Unknown Values entered.",IF(T106+U106&lt;1,"Acceptable",IF(R106+S106=200, "No Contributions Entered", IF(K106="","Error Detected, Choose reason&gt;",IF(X106="1",IF(T106=1,"Please Enter Deemed Pensionable Pay","Add Any Relevant Details Above"),"Please Give Details Above"))))))))),IF(ISERROR(G106),"Error Detected, No rate entered",IF(E106=0,"",IF(F106="","Error Detected, No Pensionable pay",IF(ISERROR(AB106)," Unknown Values entered.",IF(T106+U106&lt;1,"Acceptable",IF(R106+S106=200, "No Contributions Entered", IF(K106="","Error Detected, Choose reason&gt;",IF(X106="1",IF(T106=1,"Please Enter Deemed Pensionable Pay","Add relevant Details Above"),"Please give details Above")))))))))))</f>
        <v/>
      </c>
      <c r="K106" s="263"/>
      <c r="L106" s="93"/>
      <c r="M106" s="93" t="str">
        <f t="shared" si="24"/>
        <v/>
      </c>
      <c r="N106" s="96">
        <f t="shared" si="23"/>
        <v>0</v>
      </c>
      <c r="O106" s="96">
        <f t="shared" si="23"/>
        <v>0</v>
      </c>
      <c r="P106" s="220">
        <f>(ROUND((F106/100*'Member Info'!$W$2), 2))</f>
        <v>0</v>
      </c>
      <c r="Q106" s="220" t="e">
        <f t="shared" si="25"/>
        <v>#VALUE!</v>
      </c>
      <c r="R106" s="220" t="str">
        <f t="shared" si="26"/>
        <v/>
      </c>
      <c r="S106" s="229" t="str">
        <f t="shared" si="27"/>
        <v/>
      </c>
      <c r="T106" s="230" t="str">
        <f t="shared" si="28"/>
        <v/>
      </c>
      <c r="U106" s="230" t="str">
        <f t="shared" si="29"/>
        <v/>
      </c>
      <c r="V106" s="224">
        <f t="shared" si="30"/>
        <v>0</v>
      </c>
      <c r="W106" s="112">
        <f t="shared" si="31"/>
        <v>0</v>
      </c>
      <c r="X106" s="237" t="str">
        <f t="shared" si="19"/>
        <v/>
      </c>
      <c r="Y106" s="242" t="b">
        <f t="shared" si="20"/>
        <v>0</v>
      </c>
      <c r="Z106" s="237">
        <f t="shared" si="32"/>
        <v>0</v>
      </c>
      <c r="AA106" s="237">
        <f>IF('Member Info'!N102="",1,"")</f>
        <v>1</v>
      </c>
      <c r="AB106" s="245" t="e">
        <f t="shared" si="33"/>
        <v>#VALUE!</v>
      </c>
      <c r="AC106" s="132" t="str">
        <f t="shared" si="21"/>
        <v/>
      </c>
      <c r="AD106" s="126">
        <f t="shared" si="22"/>
        <v>1</v>
      </c>
      <c r="AE106" s="126" t="str">
        <f>IF('Member Info'!N102&lt;&gt;"",IF('Member Info'!N102&lt;=$R$1,1,0),"")</f>
        <v/>
      </c>
      <c r="AG106" s="126" t="b">
        <f t="shared" si="34"/>
        <v>0</v>
      </c>
      <c r="AH106" s="126">
        <f t="shared" si="35"/>
        <v>0</v>
      </c>
      <c r="AJ106" s="126">
        <f t="shared" si="36"/>
        <v>0</v>
      </c>
      <c r="AK106" s="126">
        <f>IF('Member Info'!F102&gt;$R$1,1,0)</f>
        <v>0</v>
      </c>
      <c r="AL106" s="126" t="b">
        <f>IF(ISERROR(R106),ERROR.TYPE(#REF!)=ERROR.TYPE(R106),FALSE)</f>
        <v>0</v>
      </c>
      <c r="AM106" s="126" t="b">
        <f>IF(ISERROR(S106),ERROR.TYPE(#REF!)=ERROR.TYPE(S106),FALSE)</f>
        <v>0</v>
      </c>
      <c r="AN106" s="126">
        <f>IF(OR('Member Info'!F102&gt;=$S$1,'Member Info'!N102&gt;=$R$1),1,0)</f>
        <v>0</v>
      </c>
    </row>
    <row r="107" spans="1:40" x14ac:dyDescent="0.25">
      <c r="A107" s="4">
        <v>75</v>
      </c>
      <c r="B107" s="166">
        <f>'Member Info'!D103</f>
        <v>0</v>
      </c>
      <c r="C107" s="166">
        <f>'Member Info'!E103</f>
        <v>0</v>
      </c>
      <c r="D107" s="166" t="str">
        <f>'Member Info'!G103</f>
        <v/>
      </c>
      <c r="E107" s="167">
        <f>'Member Info'!B103</f>
        <v>0</v>
      </c>
      <c r="F107" s="244"/>
      <c r="G107" s="168" t="str">
        <f>IF(E107=0,"",
IF('Member Info'!$AM$19&lt;=$R$1,
SUMPRODUCT('Member Info'!L103+IF('Member Info'!H103&gt;'Member Info'!$AJ$12,'Member Info'!$AK$13,IF('Member Info'!H103&gt;'Member Info'!$AJ$11,'Member Info'!$AK$12,IF('Member Info'!H103&gt;'Member Info'!$AJ$10,'Member Info'!$AK$11,IF('Member Info'!H103&gt;'Member Info'!$AJ$9,'Member Info'!$AK$10,IF('Member Info'!H103&gt;'Member Info'!$AJ$8,'Member Info'!$AK$9,'Member Info'!$AK$8)))))),
SUMPRODUCT('Member Info'!L103+IF('Member Info'!H103&gt;'Member Info'!$AG$17,'Member Info'!$AH$18,IF('Member Info'!H103&gt;'Member Info'!$AG$16,'Member Info'!$AH$17,IF('Member Info'!H103&gt;'Member Info'!$AG$15,'Member Info'!$AH$16,IF('Member Info'!H103&gt;'Member Info'!$AG$14,'Member Info'!$AH$15,IF('Member Info'!H103&gt;'Member Info'!$AG$13,'Member Info'!$AH$14,IF('Member Info'!H103&gt;'Member Info'!$AG$12,'Member Info'!$AH$13,IF('Member Info'!H103&gt;'Member Info'!$AG$11,'Member Info'!$AH$12,IF('Member Info'!H103&gt;'Member Info'!$AG$10,'Member Info'!$AH$11,IF('Member Info'!H103&gt;'Member Info'!$AG$9,'Member Info'!$AH$10,IF('Member Info'!H103&gt;'Member Info'!$AG$8,'Member Info'!$AH$9,'Member Info'!$AH$8)))))))))))))</f>
        <v/>
      </c>
      <c r="H107" s="26"/>
      <c r="I107" s="26"/>
      <c r="J107" s="107" t="str">
        <f>IF(E107=0,"",IF('Member Info'!F103&gt;$S$1,CONCATENATE("Joined with practice on ", TEXT('Member Info'!F103, "DD/MM/YYYY")),IF('Member Info'!N103&lt;&gt;"",IF('Member Info'!N103&lt;$R$1,CONCATENATE("Left Scheme on ", TEXT('Member Info'!N103, "DD/MM/YYYY")),IF(ISERROR(G107),"Error Detected, No rate entered",IF(E107=0,"",IF(F107="","Error Detected, No Pensionable pay",IF(ISERROR(AB107)," Unknown Values entered.",IF(T107+U107&lt;1,"Acceptable",IF(R107+S107=200, "No Contributions Entered", IF(K107="","Error Detected, Choose reason&gt;",IF(X107="1",IF(T107=1,"Please Enter Deemed Pensionable Pay","Add Any Relevant Details Above"),"Please Give Details Above"))))))))),IF(ISERROR(G107),"Error Detected, No rate entered",IF(E107=0,"",IF(F107="","Error Detected, No Pensionable pay",IF(ISERROR(AB107)," Unknown Values entered.",IF(T107+U107&lt;1,"Acceptable",IF(R107+S107=200, "No Contributions Entered", IF(K107="","Error Detected, Choose reason&gt;",IF(X107="1",IF(T107=1,"Please Enter Deemed Pensionable Pay","Add relevant Details Above"),"Please give details Above")))))))))))</f>
        <v/>
      </c>
      <c r="K107" s="263"/>
      <c r="L107" s="93"/>
      <c r="M107" s="93" t="str">
        <f t="shared" si="24"/>
        <v/>
      </c>
      <c r="N107" s="96">
        <f t="shared" si="23"/>
        <v>0</v>
      </c>
      <c r="O107" s="96">
        <f t="shared" si="23"/>
        <v>0</v>
      </c>
      <c r="P107" s="220">
        <f>(ROUND((F107/100*'Member Info'!$W$2), 2))</f>
        <v>0</v>
      </c>
      <c r="Q107" s="220" t="e">
        <f t="shared" si="25"/>
        <v>#VALUE!</v>
      </c>
      <c r="R107" s="220" t="str">
        <f t="shared" si="26"/>
        <v/>
      </c>
      <c r="S107" s="229" t="str">
        <f t="shared" si="27"/>
        <v/>
      </c>
      <c r="T107" s="230" t="str">
        <f t="shared" si="28"/>
        <v/>
      </c>
      <c r="U107" s="230" t="str">
        <f t="shared" si="29"/>
        <v/>
      </c>
      <c r="V107" s="224">
        <f t="shared" si="30"/>
        <v>0</v>
      </c>
      <c r="W107" s="112">
        <f t="shared" si="31"/>
        <v>0</v>
      </c>
      <c r="X107" s="237" t="str">
        <f t="shared" si="19"/>
        <v/>
      </c>
      <c r="Y107" s="242" t="b">
        <f t="shared" si="20"/>
        <v>0</v>
      </c>
      <c r="Z107" s="237">
        <f t="shared" si="32"/>
        <v>0</v>
      </c>
      <c r="AA107" s="237">
        <f>IF('Member Info'!N103="",1,"")</f>
        <v>1</v>
      </c>
      <c r="AB107" s="245" t="e">
        <f t="shared" si="33"/>
        <v>#VALUE!</v>
      </c>
      <c r="AC107" s="132" t="str">
        <f t="shared" si="21"/>
        <v/>
      </c>
      <c r="AD107" s="126">
        <f t="shared" si="22"/>
        <v>1</v>
      </c>
      <c r="AE107" s="126" t="str">
        <f>IF('Member Info'!N103&lt;&gt;"",IF('Member Info'!N103&lt;=$R$1,1,0),"")</f>
        <v/>
      </c>
      <c r="AG107" s="126" t="b">
        <f t="shared" si="34"/>
        <v>0</v>
      </c>
      <c r="AH107" s="126">
        <f t="shared" si="35"/>
        <v>0</v>
      </c>
      <c r="AJ107" s="126">
        <f t="shared" si="36"/>
        <v>0</v>
      </c>
      <c r="AK107" s="126">
        <f>IF('Member Info'!F103&gt;$R$1,1,0)</f>
        <v>0</v>
      </c>
      <c r="AL107" s="126" t="b">
        <f>IF(ISERROR(R107),ERROR.TYPE(#REF!)=ERROR.TYPE(R107),FALSE)</f>
        <v>0</v>
      </c>
      <c r="AM107" s="126" t="b">
        <f>IF(ISERROR(S107),ERROR.TYPE(#REF!)=ERROR.TYPE(S107),FALSE)</f>
        <v>0</v>
      </c>
      <c r="AN107" s="126">
        <f>IF(OR('Member Info'!F103&gt;=$S$1,'Member Info'!N103&gt;=$R$1),1,0)</f>
        <v>0</v>
      </c>
    </row>
    <row r="108" spans="1:40" x14ac:dyDescent="0.25">
      <c r="A108" s="4">
        <v>76</v>
      </c>
      <c r="B108" s="166">
        <f>'Member Info'!D104</f>
        <v>0</v>
      </c>
      <c r="C108" s="166">
        <f>'Member Info'!E104</f>
        <v>0</v>
      </c>
      <c r="D108" s="166" t="str">
        <f>'Member Info'!G104</f>
        <v/>
      </c>
      <c r="E108" s="167">
        <f>'Member Info'!B104</f>
        <v>0</v>
      </c>
      <c r="F108" s="244"/>
      <c r="G108" s="168" t="str">
        <f>IF(E108=0,"",
IF('Member Info'!$AM$19&lt;=$R$1,
SUMPRODUCT('Member Info'!L104+IF('Member Info'!H104&gt;'Member Info'!$AJ$12,'Member Info'!$AK$13,IF('Member Info'!H104&gt;'Member Info'!$AJ$11,'Member Info'!$AK$12,IF('Member Info'!H104&gt;'Member Info'!$AJ$10,'Member Info'!$AK$11,IF('Member Info'!H104&gt;'Member Info'!$AJ$9,'Member Info'!$AK$10,IF('Member Info'!H104&gt;'Member Info'!$AJ$8,'Member Info'!$AK$9,'Member Info'!$AK$8)))))),
SUMPRODUCT('Member Info'!L104+IF('Member Info'!H104&gt;'Member Info'!$AG$17,'Member Info'!$AH$18,IF('Member Info'!H104&gt;'Member Info'!$AG$16,'Member Info'!$AH$17,IF('Member Info'!H104&gt;'Member Info'!$AG$15,'Member Info'!$AH$16,IF('Member Info'!H104&gt;'Member Info'!$AG$14,'Member Info'!$AH$15,IF('Member Info'!H104&gt;'Member Info'!$AG$13,'Member Info'!$AH$14,IF('Member Info'!H104&gt;'Member Info'!$AG$12,'Member Info'!$AH$13,IF('Member Info'!H104&gt;'Member Info'!$AG$11,'Member Info'!$AH$12,IF('Member Info'!H104&gt;'Member Info'!$AG$10,'Member Info'!$AH$11,IF('Member Info'!H104&gt;'Member Info'!$AG$9,'Member Info'!$AH$10,IF('Member Info'!H104&gt;'Member Info'!$AG$8,'Member Info'!$AH$9,'Member Info'!$AH$8)))))))))))))</f>
        <v/>
      </c>
      <c r="H108" s="26"/>
      <c r="I108" s="26"/>
      <c r="J108" s="107" t="str">
        <f>IF(E108=0,"",IF('Member Info'!F104&gt;$S$1,CONCATENATE("Joined with practice on ", TEXT('Member Info'!F104, "DD/MM/YYYY")),IF('Member Info'!N104&lt;&gt;"",IF('Member Info'!N104&lt;$R$1,CONCATENATE("Left Scheme on ", TEXT('Member Info'!N104, "DD/MM/YYYY")),IF(ISERROR(G108),"Error Detected, No rate entered",IF(E108=0,"",IF(F108="","Error Detected, No Pensionable pay",IF(ISERROR(AB108)," Unknown Values entered.",IF(T108+U108&lt;1,"Acceptable",IF(R108+S108=200, "No Contributions Entered", IF(K108="","Error Detected, Choose reason&gt;",IF(X108="1",IF(T108=1,"Please Enter Deemed Pensionable Pay","Add Any Relevant Details Above"),"Please Give Details Above"))))))))),IF(ISERROR(G108),"Error Detected, No rate entered",IF(E108=0,"",IF(F108="","Error Detected, No Pensionable pay",IF(ISERROR(AB108)," Unknown Values entered.",IF(T108+U108&lt;1,"Acceptable",IF(R108+S108=200, "No Contributions Entered", IF(K108="","Error Detected, Choose reason&gt;",IF(X108="1",IF(T108=1,"Please Enter Deemed Pensionable Pay","Add relevant Details Above"),"Please give details Above")))))))))))</f>
        <v/>
      </c>
      <c r="K108" s="263"/>
      <c r="L108" s="93"/>
      <c r="M108" s="93" t="str">
        <f t="shared" si="24"/>
        <v/>
      </c>
      <c r="N108" s="96">
        <f t="shared" si="23"/>
        <v>0</v>
      </c>
      <c r="O108" s="96">
        <f t="shared" si="23"/>
        <v>0</v>
      </c>
      <c r="P108" s="220">
        <f>(ROUND((F108/100*'Member Info'!$W$2), 2))</f>
        <v>0</v>
      </c>
      <c r="Q108" s="220" t="e">
        <f t="shared" si="25"/>
        <v>#VALUE!</v>
      </c>
      <c r="R108" s="220" t="str">
        <f t="shared" si="26"/>
        <v/>
      </c>
      <c r="S108" s="229" t="str">
        <f t="shared" si="27"/>
        <v/>
      </c>
      <c r="T108" s="230" t="str">
        <f t="shared" si="28"/>
        <v/>
      </c>
      <c r="U108" s="230" t="str">
        <f t="shared" si="29"/>
        <v/>
      </c>
      <c r="V108" s="224">
        <f t="shared" si="30"/>
        <v>0</v>
      </c>
      <c r="W108" s="112">
        <f t="shared" si="31"/>
        <v>0</v>
      </c>
      <c r="X108" s="237" t="str">
        <f t="shared" si="19"/>
        <v/>
      </c>
      <c r="Y108" s="242" t="b">
        <f t="shared" si="20"/>
        <v>0</v>
      </c>
      <c r="Z108" s="237">
        <f t="shared" si="32"/>
        <v>0</v>
      </c>
      <c r="AA108" s="237">
        <f>IF('Member Info'!N104="",1,"")</f>
        <v>1</v>
      </c>
      <c r="AB108" s="245" t="e">
        <f t="shared" si="33"/>
        <v>#VALUE!</v>
      </c>
      <c r="AC108" s="132" t="str">
        <f t="shared" si="21"/>
        <v/>
      </c>
      <c r="AD108" s="126">
        <f t="shared" si="22"/>
        <v>1</v>
      </c>
      <c r="AE108" s="126" t="str">
        <f>IF('Member Info'!N104&lt;&gt;"",IF('Member Info'!N104&lt;=$R$1,1,0),"")</f>
        <v/>
      </c>
      <c r="AG108" s="126" t="b">
        <f t="shared" si="34"/>
        <v>0</v>
      </c>
      <c r="AH108" s="126">
        <f t="shared" si="35"/>
        <v>0</v>
      </c>
      <c r="AJ108" s="126">
        <f t="shared" si="36"/>
        <v>0</v>
      </c>
      <c r="AK108" s="126">
        <f>IF('Member Info'!F104&gt;$R$1,1,0)</f>
        <v>0</v>
      </c>
      <c r="AL108" s="126" t="b">
        <f>IF(ISERROR(R108),ERROR.TYPE(#REF!)=ERROR.TYPE(R108),FALSE)</f>
        <v>0</v>
      </c>
      <c r="AM108" s="126" t="b">
        <f>IF(ISERROR(S108),ERROR.TYPE(#REF!)=ERROR.TYPE(S108),FALSE)</f>
        <v>0</v>
      </c>
      <c r="AN108" s="126">
        <f>IF(OR('Member Info'!F104&gt;=$S$1,'Member Info'!N104&gt;=$R$1),1,0)</f>
        <v>0</v>
      </c>
    </row>
    <row r="109" spans="1:40" x14ac:dyDescent="0.25">
      <c r="A109" s="4">
        <v>77</v>
      </c>
      <c r="B109" s="166">
        <f>'Member Info'!D105</f>
        <v>0</v>
      </c>
      <c r="C109" s="166">
        <f>'Member Info'!E105</f>
        <v>0</v>
      </c>
      <c r="D109" s="166" t="str">
        <f>'Member Info'!G105</f>
        <v/>
      </c>
      <c r="E109" s="167">
        <f>'Member Info'!B105</f>
        <v>0</v>
      </c>
      <c r="F109" s="244"/>
      <c r="G109" s="168" t="str">
        <f>IF(E109=0,"",
IF('Member Info'!$AM$19&lt;=$R$1,
SUMPRODUCT('Member Info'!L105+IF('Member Info'!H105&gt;'Member Info'!$AJ$12,'Member Info'!$AK$13,IF('Member Info'!H105&gt;'Member Info'!$AJ$11,'Member Info'!$AK$12,IF('Member Info'!H105&gt;'Member Info'!$AJ$10,'Member Info'!$AK$11,IF('Member Info'!H105&gt;'Member Info'!$AJ$9,'Member Info'!$AK$10,IF('Member Info'!H105&gt;'Member Info'!$AJ$8,'Member Info'!$AK$9,'Member Info'!$AK$8)))))),
SUMPRODUCT('Member Info'!L105+IF('Member Info'!H105&gt;'Member Info'!$AG$17,'Member Info'!$AH$18,IF('Member Info'!H105&gt;'Member Info'!$AG$16,'Member Info'!$AH$17,IF('Member Info'!H105&gt;'Member Info'!$AG$15,'Member Info'!$AH$16,IF('Member Info'!H105&gt;'Member Info'!$AG$14,'Member Info'!$AH$15,IF('Member Info'!H105&gt;'Member Info'!$AG$13,'Member Info'!$AH$14,IF('Member Info'!H105&gt;'Member Info'!$AG$12,'Member Info'!$AH$13,IF('Member Info'!H105&gt;'Member Info'!$AG$11,'Member Info'!$AH$12,IF('Member Info'!H105&gt;'Member Info'!$AG$10,'Member Info'!$AH$11,IF('Member Info'!H105&gt;'Member Info'!$AG$9,'Member Info'!$AH$10,IF('Member Info'!H105&gt;'Member Info'!$AG$8,'Member Info'!$AH$9,'Member Info'!$AH$8)))))))))))))</f>
        <v/>
      </c>
      <c r="H109" s="26"/>
      <c r="I109" s="26"/>
      <c r="J109" s="107" t="str">
        <f>IF(E109=0,"",IF('Member Info'!F105&gt;$S$1,CONCATENATE("Joined with practice on ", TEXT('Member Info'!F105, "DD/MM/YYYY")),IF('Member Info'!N105&lt;&gt;"",IF('Member Info'!N105&lt;$R$1,CONCATENATE("Left Scheme on ", TEXT('Member Info'!N105, "DD/MM/YYYY")),IF(ISERROR(G109),"Error Detected, No rate entered",IF(E109=0,"",IF(F109="","Error Detected, No Pensionable pay",IF(ISERROR(AB109)," Unknown Values entered.",IF(T109+U109&lt;1,"Acceptable",IF(R109+S109=200, "No Contributions Entered", IF(K109="","Error Detected, Choose reason&gt;",IF(X109="1",IF(T109=1,"Please Enter Deemed Pensionable Pay","Add Any Relevant Details Above"),"Please Give Details Above"))))))))),IF(ISERROR(G109),"Error Detected, No rate entered",IF(E109=0,"",IF(F109="","Error Detected, No Pensionable pay",IF(ISERROR(AB109)," Unknown Values entered.",IF(T109+U109&lt;1,"Acceptable",IF(R109+S109=200, "No Contributions Entered", IF(K109="","Error Detected, Choose reason&gt;",IF(X109="1",IF(T109=1,"Please Enter Deemed Pensionable Pay","Add relevant Details Above"),"Please give details Above")))))))))))</f>
        <v/>
      </c>
      <c r="K109" s="263"/>
      <c r="L109" s="93"/>
      <c r="M109" s="93" t="str">
        <f t="shared" si="24"/>
        <v/>
      </c>
      <c r="N109" s="96">
        <f t="shared" si="23"/>
        <v>0</v>
      </c>
      <c r="O109" s="96">
        <f t="shared" si="23"/>
        <v>0</v>
      </c>
      <c r="P109" s="220">
        <f>(ROUND((F109/100*'Member Info'!$W$2), 2))</f>
        <v>0</v>
      </c>
      <c r="Q109" s="220" t="e">
        <f t="shared" si="25"/>
        <v>#VALUE!</v>
      </c>
      <c r="R109" s="220" t="str">
        <f t="shared" si="26"/>
        <v/>
      </c>
      <c r="S109" s="229" t="str">
        <f t="shared" si="27"/>
        <v/>
      </c>
      <c r="T109" s="230" t="str">
        <f t="shared" si="28"/>
        <v/>
      </c>
      <c r="U109" s="230" t="str">
        <f t="shared" si="29"/>
        <v/>
      </c>
      <c r="V109" s="224">
        <f t="shared" si="30"/>
        <v>0</v>
      </c>
      <c r="W109" s="112">
        <f t="shared" si="31"/>
        <v>0</v>
      </c>
      <c r="X109" s="237" t="str">
        <f t="shared" si="19"/>
        <v/>
      </c>
      <c r="Y109" s="242" t="b">
        <f t="shared" si="20"/>
        <v>0</v>
      </c>
      <c r="Z109" s="237">
        <f t="shared" si="32"/>
        <v>0</v>
      </c>
      <c r="AA109" s="237">
        <f>IF('Member Info'!N105="",1,"")</f>
        <v>1</v>
      </c>
      <c r="AB109" s="245" t="e">
        <f t="shared" si="33"/>
        <v>#VALUE!</v>
      </c>
      <c r="AC109" s="132" t="str">
        <f t="shared" si="21"/>
        <v/>
      </c>
      <c r="AD109" s="126">
        <f t="shared" si="22"/>
        <v>1</v>
      </c>
      <c r="AE109" s="126" t="str">
        <f>IF('Member Info'!N105&lt;&gt;"",IF('Member Info'!N105&lt;=$R$1,1,0),"")</f>
        <v/>
      </c>
      <c r="AG109" s="126" t="b">
        <f t="shared" si="34"/>
        <v>0</v>
      </c>
      <c r="AH109" s="126">
        <f t="shared" si="35"/>
        <v>0</v>
      </c>
      <c r="AJ109" s="126">
        <f t="shared" si="36"/>
        <v>0</v>
      </c>
      <c r="AK109" s="126">
        <f>IF('Member Info'!F105&gt;$R$1,1,0)</f>
        <v>0</v>
      </c>
      <c r="AL109" s="126" t="b">
        <f>IF(ISERROR(R109),ERROR.TYPE(#REF!)=ERROR.TYPE(R109),FALSE)</f>
        <v>0</v>
      </c>
      <c r="AM109" s="126" t="b">
        <f>IF(ISERROR(S109),ERROR.TYPE(#REF!)=ERROR.TYPE(S109),FALSE)</f>
        <v>0</v>
      </c>
      <c r="AN109" s="126">
        <f>IF(OR('Member Info'!F105&gt;=$S$1,'Member Info'!N105&gt;=$R$1),1,0)</f>
        <v>0</v>
      </c>
    </row>
    <row r="110" spans="1:40" x14ac:dyDescent="0.25">
      <c r="A110" s="4">
        <v>78</v>
      </c>
      <c r="B110" s="166">
        <f>'Member Info'!D106</f>
        <v>0</v>
      </c>
      <c r="C110" s="166">
        <f>'Member Info'!E106</f>
        <v>0</v>
      </c>
      <c r="D110" s="166" t="str">
        <f>'Member Info'!G106</f>
        <v/>
      </c>
      <c r="E110" s="167">
        <f>'Member Info'!B106</f>
        <v>0</v>
      </c>
      <c r="F110" s="244"/>
      <c r="G110" s="168" t="str">
        <f>IF(E110=0,"",
IF('Member Info'!$AM$19&lt;=$R$1,
SUMPRODUCT('Member Info'!L106+IF('Member Info'!H106&gt;'Member Info'!$AJ$12,'Member Info'!$AK$13,IF('Member Info'!H106&gt;'Member Info'!$AJ$11,'Member Info'!$AK$12,IF('Member Info'!H106&gt;'Member Info'!$AJ$10,'Member Info'!$AK$11,IF('Member Info'!H106&gt;'Member Info'!$AJ$9,'Member Info'!$AK$10,IF('Member Info'!H106&gt;'Member Info'!$AJ$8,'Member Info'!$AK$9,'Member Info'!$AK$8)))))),
SUMPRODUCT('Member Info'!L106+IF('Member Info'!H106&gt;'Member Info'!$AG$17,'Member Info'!$AH$18,IF('Member Info'!H106&gt;'Member Info'!$AG$16,'Member Info'!$AH$17,IF('Member Info'!H106&gt;'Member Info'!$AG$15,'Member Info'!$AH$16,IF('Member Info'!H106&gt;'Member Info'!$AG$14,'Member Info'!$AH$15,IF('Member Info'!H106&gt;'Member Info'!$AG$13,'Member Info'!$AH$14,IF('Member Info'!H106&gt;'Member Info'!$AG$12,'Member Info'!$AH$13,IF('Member Info'!H106&gt;'Member Info'!$AG$11,'Member Info'!$AH$12,IF('Member Info'!H106&gt;'Member Info'!$AG$10,'Member Info'!$AH$11,IF('Member Info'!H106&gt;'Member Info'!$AG$9,'Member Info'!$AH$10,IF('Member Info'!H106&gt;'Member Info'!$AG$8,'Member Info'!$AH$9,'Member Info'!$AH$8)))))))))))))</f>
        <v/>
      </c>
      <c r="H110" s="26"/>
      <c r="I110" s="26"/>
      <c r="J110" s="107" t="str">
        <f>IF(E110=0,"",IF('Member Info'!F106&gt;$S$1,CONCATENATE("Joined with practice on ", TEXT('Member Info'!F106, "DD/MM/YYYY")),IF('Member Info'!N106&lt;&gt;"",IF('Member Info'!N106&lt;$R$1,CONCATENATE("Left Scheme on ", TEXT('Member Info'!N106, "DD/MM/YYYY")),IF(ISERROR(G110),"Error Detected, No rate entered",IF(E110=0,"",IF(F110="","Error Detected, No Pensionable pay",IF(ISERROR(AB110)," Unknown Values entered.",IF(T110+U110&lt;1,"Acceptable",IF(R110+S110=200, "No Contributions Entered", IF(K110="","Error Detected, Choose reason&gt;",IF(X110="1",IF(T110=1,"Please Enter Deemed Pensionable Pay","Add Any Relevant Details Above"),"Please Give Details Above"))))))))),IF(ISERROR(G110),"Error Detected, No rate entered",IF(E110=0,"",IF(F110="","Error Detected, No Pensionable pay",IF(ISERROR(AB110)," Unknown Values entered.",IF(T110+U110&lt;1,"Acceptable",IF(R110+S110=200, "No Contributions Entered", IF(K110="","Error Detected, Choose reason&gt;",IF(X110="1",IF(T110=1,"Please Enter Deemed Pensionable Pay","Add relevant Details Above"),"Please give details Above")))))))))))</f>
        <v/>
      </c>
      <c r="K110" s="263"/>
      <c r="L110" s="93"/>
      <c r="M110" s="93" t="str">
        <f t="shared" si="24"/>
        <v/>
      </c>
      <c r="N110" s="96">
        <f t="shared" si="23"/>
        <v>0</v>
      </c>
      <c r="O110" s="96">
        <f t="shared" si="23"/>
        <v>0</v>
      </c>
      <c r="P110" s="220">
        <f>(ROUND((F110/100*'Member Info'!$W$2), 2))</f>
        <v>0</v>
      </c>
      <c r="Q110" s="220" t="e">
        <f t="shared" si="25"/>
        <v>#VALUE!</v>
      </c>
      <c r="R110" s="220" t="str">
        <f t="shared" si="26"/>
        <v/>
      </c>
      <c r="S110" s="229" t="str">
        <f t="shared" si="27"/>
        <v/>
      </c>
      <c r="T110" s="230" t="str">
        <f t="shared" si="28"/>
        <v/>
      </c>
      <c r="U110" s="230" t="str">
        <f t="shared" si="29"/>
        <v/>
      </c>
      <c r="V110" s="224">
        <f t="shared" si="30"/>
        <v>0</v>
      </c>
      <c r="W110" s="112">
        <f t="shared" si="31"/>
        <v>0</v>
      </c>
      <c r="X110" s="237" t="str">
        <f t="shared" si="19"/>
        <v/>
      </c>
      <c r="Y110" s="242" t="b">
        <f t="shared" si="20"/>
        <v>0</v>
      </c>
      <c r="Z110" s="237">
        <f t="shared" si="32"/>
        <v>0</v>
      </c>
      <c r="AA110" s="237">
        <f>IF('Member Info'!N106="",1,"")</f>
        <v>1</v>
      </c>
      <c r="AB110" s="245" t="e">
        <f t="shared" si="33"/>
        <v>#VALUE!</v>
      </c>
      <c r="AC110" s="132" t="str">
        <f t="shared" si="21"/>
        <v/>
      </c>
      <c r="AD110" s="126">
        <f t="shared" si="22"/>
        <v>1</v>
      </c>
      <c r="AE110" s="126" t="str">
        <f>IF('Member Info'!N106&lt;&gt;"",IF('Member Info'!N106&lt;=$R$1,1,0),"")</f>
        <v/>
      </c>
      <c r="AG110" s="126" t="b">
        <f t="shared" si="34"/>
        <v>0</v>
      </c>
      <c r="AH110" s="126">
        <f t="shared" si="35"/>
        <v>0</v>
      </c>
      <c r="AJ110" s="126">
        <f t="shared" si="36"/>
        <v>0</v>
      </c>
      <c r="AK110" s="126">
        <f>IF('Member Info'!F106&gt;$R$1,1,0)</f>
        <v>0</v>
      </c>
      <c r="AL110" s="126" t="b">
        <f>IF(ISERROR(R110),ERROR.TYPE(#REF!)=ERROR.TYPE(R110),FALSE)</f>
        <v>0</v>
      </c>
      <c r="AM110" s="126" t="b">
        <f>IF(ISERROR(S110),ERROR.TYPE(#REF!)=ERROR.TYPE(S110),FALSE)</f>
        <v>0</v>
      </c>
      <c r="AN110" s="126">
        <f>IF(OR('Member Info'!F106&gt;=$S$1,'Member Info'!N106&gt;=$R$1),1,0)</f>
        <v>0</v>
      </c>
    </row>
    <row r="111" spans="1:40" x14ac:dyDescent="0.25">
      <c r="A111" s="4">
        <v>79</v>
      </c>
      <c r="B111" s="166">
        <f>'Member Info'!D107</f>
        <v>0</v>
      </c>
      <c r="C111" s="166">
        <f>'Member Info'!E107</f>
        <v>0</v>
      </c>
      <c r="D111" s="166" t="str">
        <f>'Member Info'!G107</f>
        <v/>
      </c>
      <c r="E111" s="167">
        <f>'Member Info'!B107</f>
        <v>0</v>
      </c>
      <c r="F111" s="244"/>
      <c r="G111" s="168" t="str">
        <f>IF(E111=0,"",
IF('Member Info'!$AM$19&lt;=$R$1,
SUMPRODUCT('Member Info'!L107+IF('Member Info'!H107&gt;'Member Info'!$AJ$12,'Member Info'!$AK$13,IF('Member Info'!H107&gt;'Member Info'!$AJ$11,'Member Info'!$AK$12,IF('Member Info'!H107&gt;'Member Info'!$AJ$10,'Member Info'!$AK$11,IF('Member Info'!H107&gt;'Member Info'!$AJ$9,'Member Info'!$AK$10,IF('Member Info'!H107&gt;'Member Info'!$AJ$8,'Member Info'!$AK$9,'Member Info'!$AK$8)))))),
SUMPRODUCT('Member Info'!L107+IF('Member Info'!H107&gt;'Member Info'!$AG$17,'Member Info'!$AH$18,IF('Member Info'!H107&gt;'Member Info'!$AG$16,'Member Info'!$AH$17,IF('Member Info'!H107&gt;'Member Info'!$AG$15,'Member Info'!$AH$16,IF('Member Info'!H107&gt;'Member Info'!$AG$14,'Member Info'!$AH$15,IF('Member Info'!H107&gt;'Member Info'!$AG$13,'Member Info'!$AH$14,IF('Member Info'!H107&gt;'Member Info'!$AG$12,'Member Info'!$AH$13,IF('Member Info'!H107&gt;'Member Info'!$AG$11,'Member Info'!$AH$12,IF('Member Info'!H107&gt;'Member Info'!$AG$10,'Member Info'!$AH$11,IF('Member Info'!H107&gt;'Member Info'!$AG$9,'Member Info'!$AH$10,IF('Member Info'!H107&gt;'Member Info'!$AG$8,'Member Info'!$AH$9,'Member Info'!$AH$8)))))))))))))</f>
        <v/>
      </c>
      <c r="H111" s="26"/>
      <c r="I111" s="26"/>
      <c r="J111" s="107" t="str">
        <f>IF(E111=0,"",IF('Member Info'!F107&gt;$S$1,CONCATENATE("Joined with practice on ", TEXT('Member Info'!F107, "DD/MM/YYYY")),IF('Member Info'!N107&lt;&gt;"",IF('Member Info'!N107&lt;$R$1,CONCATENATE("Left Scheme on ", TEXT('Member Info'!N107, "DD/MM/YYYY")),IF(ISERROR(G111),"Error Detected, No rate entered",IF(E111=0,"",IF(F111="","Error Detected, No Pensionable pay",IF(ISERROR(AB111)," Unknown Values entered.",IF(T111+U111&lt;1,"Acceptable",IF(R111+S111=200, "No Contributions Entered", IF(K111="","Error Detected, Choose reason&gt;",IF(X111="1",IF(T111=1,"Please Enter Deemed Pensionable Pay","Add Any Relevant Details Above"),"Please Give Details Above"))))))))),IF(ISERROR(G111),"Error Detected, No rate entered",IF(E111=0,"",IF(F111="","Error Detected, No Pensionable pay",IF(ISERROR(AB111)," Unknown Values entered.",IF(T111+U111&lt;1,"Acceptable",IF(R111+S111=200, "No Contributions Entered", IF(K111="","Error Detected, Choose reason&gt;",IF(X111="1",IF(T111=1,"Please Enter Deemed Pensionable Pay","Add relevant Details Above"),"Please give details Above")))))))))))</f>
        <v/>
      </c>
      <c r="K111" s="263"/>
      <c r="L111" s="93"/>
      <c r="M111" s="93" t="str">
        <f t="shared" si="24"/>
        <v/>
      </c>
      <c r="N111" s="96">
        <f t="shared" si="23"/>
        <v>0</v>
      </c>
      <c r="O111" s="96">
        <f t="shared" si="23"/>
        <v>0</v>
      </c>
      <c r="P111" s="220">
        <f>(ROUND((F111/100*'Member Info'!$W$2), 2))</f>
        <v>0</v>
      </c>
      <c r="Q111" s="220" t="e">
        <f t="shared" si="25"/>
        <v>#VALUE!</v>
      </c>
      <c r="R111" s="220" t="str">
        <f t="shared" si="26"/>
        <v/>
      </c>
      <c r="S111" s="229" t="str">
        <f t="shared" si="27"/>
        <v/>
      </c>
      <c r="T111" s="230" t="str">
        <f t="shared" si="28"/>
        <v/>
      </c>
      <c r="U111" s="230" t="str">
        <f t="shared" si="29"/>
        <v/>
      </c>
      <c r="V111" s="224">
        <f t="shared" si="30"/>
        <v>0</v>
      </c>
      <c r="W111" s="112">
        <f t="shared" si="31"/>
        <v>0</v>
      </c>
      <c r="X111" s="237" t="str">
        <f t="shared" si="19"/>
        <v/>
      </c>
      <c r="Y111" s="242" t="b">
        <f t="shared" si="20"/>
        <v>0</v>
      </c>
      <c r="Z111" s="237">
        <f t="shared" si="32"/>
        <v>0</v>
      </c>
      <c r="AA111" s="237">
        <f>IF('Member Info'!N107="",1,"")</f>
        <v>1</v>
      </c>
      <c r="AB111" s="245" t="e">
        <f t="shared" si="33"/>
        <v>#VALUE!</v>
      </c>
      <c r="AC111" s="132" t="str">
        <f t="shared" si="21"/>
        <v/>
      </c>
      <c r="AD111" s="126">
        <f t="shared" si="22"/>
        <v>1</v>
      </c>
      <c r="AE111" s="126" t="str">
        <f>IF('Member Info'!N107&lt;&gt;"",IF('Member Info'!N107&lt;=$R$1,1,0),"")</f>
        <v/>
      </c>
      <c r="AG111" s="126" t="b">
        <f t="shared" si="34"/>
        <v>0</v>
      </c>
      <c r="AH111" s="126">
        <f t="shared" si="35"/>
        <v>0</v>
      </c>
      <c r="AJ111" s="126">
        <f t="shared" si="36"/>
        <v>0</v>
      </c>
      <c r="AK111" s="126">
        <f>IF('Member Info'!F107&gt;$R$1,1,0)</f>
        <v>0</v>
      </c>
      <c r="AL111" s="126" t="b">
        <f>IF(ISERROR(R111),ERROR.TYPE(#REF!)=ERROR.TYPE(R111),FALSE)</f>
        <v>0</v>
      </c>
      <c r="AM111" s="126" t="b">
        <f>IF(ISERROR(S111),ERROR.TYPE(#REF!)=ERROR.TYPE(S111),FALSE)</f>
        <v>0</v>
      </c>
      <c r="AN111" s="126">
        <f>IF(OR('Member Info'!F107&gt;=$S$1,'Member Info'!N107&gt;=$R$1),1,0)</f>
        <v>0</v>
      </c>
    </row>
    <row r="112" spans="1:40" x14ac:dyDescent="0.25">
      <c r="A112" s="4">
        <v>80</v>
      </c>
      <c r="B112" s="166">
        <f>'Member Info'!D108</f>
        <v>0</v>
      </c>
      <c r="C112" s="166">
        <f>'Member Info'!E108</f>
        <v>0</v>
      </c>
      <c r="D112" s="166" t="str">
        <f>'Member Info'!G108</f>
        <v/>
      </c>
      <c r="E112" s="167">
        <f>'Member Info'!B108</f>
        <v>0</v>
      </c>
      <c r="F112" s="244"/>
      <c r="G112" s="168" t="str">
        <f>IF(E112=0,"",
IF('Member Info'!$AM$19&lt;=$R$1,
SUMPRODUCT('Member Info'!L108+IF('Member Info'!H108&gt;'Member Info'!$AJ$12,'Member Info'!$AK$13,IF('Member Info'!H108&gt;'Member Info'!$AJ$11,'Member Info'!$AK$12,IF('Member Info'!H108&gt;'Member Info'!$AJ$10,'Member Info'!$AK$11,IF('Member Info'!H108&gt;'Member Info'!$AJ$9,'Member Info'!$AK$10,IF('Member Info'!H108&gt;'Member Info'!$AJ$8,'Member Info'!$AK$9,'Member Info'!$AK$8)))))),
SUMPRODUCT('Member Info'!L108+IF('Member Info'!H108&gt;'Member Info'!$AG$17,'Member Info'!$AH$18,IF('Member Info'!H108&gt;'Member Info'!$AG$16,'Member Info'!$AH$17,IF('Member Info'!H108&gt;'Member Info'!$AG$15,'Member Info'!$AH$16,IF('Member Info'!H108&gt;'Member Info'!$AG$14,'Member Info'!$AH$15,IF('Member Info'!H108&gt;'Member Info'!$AG$13,'Member Info'!$AH$14,IF('Member Info'!H108&gt;'Member Info'!$AG$12,'Member Info'!$AH$13,IF('Member Info'!H108&gt;'Member Info'!$AG$11,'Member Info'!$AH$12,IF('Member Info'!H108&gt;'Member Info'!$AG$10,'Member Info'!$AH$11,IF('Member Info'!H108&gt;'Member Info'!$AG$9,'Member Info'!$AH$10,IF('Member Info'!H108&gt;'Member Info'!$AG$8,'Member Info'!$AH$9,'Member Info'!$AH$8)))))))))))))</f>
        <v/>
      </c>
      <c r="H112" s="26"/>
      <c r="I112" s="26"/>
      <c r="J112" s="107" t="str">
        <f>IF(E112=0,"",IF('Member Info'!F108&gt;$S$1,CONCATENATE("Joined with practice on ", TEXT('Member Info'!F108, "DD/MM/YYYY")),IF('Member Info'!N108&lt;&gt;"",IF('Member Info'!N108&lt;$R$1,CONCATENATE("Left Scheme on ", TEXT('Member Info'!N108, "DD/MM/YYYY")),IF(ISERROR(G112),"Error Detected, No rate entered",IF(E112=0,"",IF(F112="","Error Detected, No Pensionable pay",IF(ISERROR(AB112)," Unknown Values entered.",IF(T112+U112&lt;1,"Acceptable",IF(R112+S112=200, "No Contributions Entered", IF(K112="","Error Detected, Choose reason&gt;",IF(X112="1",IF(T112=1,"Please Enter Deemed Pensionable Pay","Add Any Relevant Details Above"),"Please Give Details Above"))))))))),IF(ISERROR(G112),"Error Detected, No rate entered",IF(E112=0,"",IF(F112="","Error Detected, No Pensionable pay",IF(ISERROR(AB112)," Unknown Values entered.",IF(T112+U112&lt;1,"Acceptable",IF(R112+S112=200, "No Contributions Entered", IF(K112="","Error Detected, Choose reason&gt;",IF(X112="1",IF(T112=1,"Please Enter Deemed Pensionable Pay","Add relevant Details Above"),"Please give details Above")))))))))))</f>
        <v/>
      </c>
      <c r="K112" s="263"/>
      <c r="L112" s="93"/>
      <c r="M112" s="93" t="str">
        <f t="shared" si="24"/>
        <v/>
      </c>
      <c r="N112" s="96">
        <f t="shared" si="23"/>
        <v>0</v>
      </c>
      <c r="O112" s="96">
        <f t="shared" si="23"/>
        <v>0</v>
      </c>
      <c r="P112" s="220">
        <f>(ROUND((F112/100*'Member Info'!$W$2), 2))</f>
        <v>0</v>
      </c>
      <c r="Q112" s="220" t="e">
        <f t="shared" si="25"/>
        <v>#VALUE!</v>
      </c>
      <c r="R112" s="220" t="str">
        <f t="shared" si="26"/>
        <v/>
      </c>
      <c r="S112" s="229" t="str">
        <f t="shared" si="27"/>
        <v/>
      </c>
      <c r="T112" s="230" t="str">
        <f t="shared" si="28"/>
        <v/>
      </c>
      <c r="U112" s="230" t="str">
        <f t="shared" si="29"/>
        <v/>
      </c>
      <c r="V112" s="224">
        <f t="shared" si="30"/>
        <v>0</v>
      </c>
      <c r="W112" s="112">
        <f t="shared" si="31"/>
        <v>0</v>
      </c>
      <c r="X112" s="237" t="str">
        <f t="shared" si="19"/>
        <v/>
      </c>
      <c r="Y112" s="242" t="b">
        <f t="shared" si="20"/>
        <v>0</v>
      </c>
      <c r="Z112" s="237">
        <f t="shared" si="32"/>
        <v>0</v>
      </c>
      <c r="AA112" s="237">
        <f>IF('Member Info'!N108="",1,"")</f>
        <v>1</v>
      </c>
      <c r="AB112" s="245" t="e">
        <f t="shared" si="33"/>
        <v>#VALUE!</v>
      </c>
      <c r="AC112" s="132" t="str">
        <f t="shared" si="21"/>
        <v/>
      </c>
      <c r="AD112" s="126">
        <f t="shared" si="22"/>
        <v>1</v>
      </c>
      <c r="AE112" s="126" t="str">
        <f>IF('Member Info'!N108&lt;&gt;"",IF('Member Info'!N108&lt;=$R$1,1,0),"")</f>
        <v/>
      </c>
      <c r="AG112" s="126" t="b">
        <f t="shared" si="34"/>
        <v>0</v>
      </c>
      <c r="AH112" s="126">
        <f t="shared" si="35"/>
        <v>0</v>
      </c>
      <c r="AJ112" s="126">
        <f t="shared" si="36"/>
        <v>0</v>
      </c>
      <c r="AK112" s="126">
        <f>IF('Member Info'!F108&gt;$R$1,1,0)</f>
        <v>0</v>
      </c>
      <c r="AL112" s="126" t="b">
        <f>IF(ISERROR(R112),ERROR.TYPE(#REF!)=ERROR.TYPE(R112),FALSE)</f>
        <v>0</v>
      </c>
      <c r="AM112" s="126" t="b">
        <f>IF(ISERROR(S112),ERROR.TYPE(#REF!)=ERROR.TYPE(S112),FALSE)</f>
        <v>0</v>
      </c>
      <c r="AN112" s="126">
        <f>IF(OR('Member Info'!F108&gt;=$S$1,'Member Info'!N108&gt;=$R$1),1,0)</f>
        <v>0</v>
      </c>
    </row>
    <row r="113" spans="1:40" x14ac:dyDescent="0.25">
      <c r="A113" s="4">
        <v>81</v>
      </c>
      <c r="B113" s="166">
        <f>'Member Info'!D109</f>
        <v>0</v>
      </c>
      <c r="C113" s="166">
        <f>'Member Info'!E109</f>
        <v>0</v>
      </c>
      <c r="D113" s="166" t="str">
        <f>'Member Info'!G109</f>
        <v/>
      </c>
      <c r="E113" s="167">
        <f>'Member Info'!B109</f>
        <v>0</v>
      </c>
      <c r="F113" s="244"/>
      <c r="G113" s="168" t="str">
        <f>IF(E113=0,"",
IF('Member Info'!$AM$19&lt;=$R$1,
SUMPRODUCT('Member Info'!L109+IF('Member Info'!H109&gt;'Member Info'!$AJ$12,'Member Info'!$AK$13,IF('Member Info'!H109&gt;'Member Info'!$AJ$11,'Member Info'!$AK$12,IF('Member Info'!H109&gt;'Member Info'!$AJ$10,'Member Info'!$AK$11,IF('Member Info'!H109&gt;'Member Info'!$AJ$9,'Member Info'!$AK$10,IF('Member Info'!H109&gt;'Member Info'!$AJ$8,'Member Info'!$AK$9,'Member Info'!$AK$8)))))),
SUMPRODUCT('Member Info'!L109+IF('Member Info'!H109&gt;'Member Info'!$AG$17,'Member Info'!$AH$18,IF('Member Info'!H109&gt;'Member Info'!$AG$16,'Member Info'!$AH$17,IF('Member Info'!H109&gt;'Member Info'!$AG$15,'Member Info'!$AH$16,IF('Member Info'!H109&gt;'Member Info'!$AG$14,'Member Info'!$AH$15,IF('Member Info'!H109&gt;'Member Info'!$AG$13,'Member Info'!$AH$14,IF('Member Info'!H109&gt;'Member Info'!$AG$12,'Member Info'!$AH$13,IF('Member Info'!H109&gt;'Member Info'!$AG$11,'Member Info'!$AH$12,IF('Member Info'!H109&gt;'Member Info'!$AG$10,'Member Info'!$AH$11,IF('Member Info'!H109&gt;'Member Info'!$AG$9,'Member Info'!$AH$10,IF('Member Info'!H109&gt;'Member Info'!$AG$8,'Member Info'!$AH$9,'Member Info'!$AH$8)))))))))))))</f>
        <v/>
      </c>
      <c r="H113" s="26"/>
      <c r="I113" s="26"/>
      <c r="J113" s="107" t="str">
        <f>IF(E113=0,"",IF('Member Info'!F109&gt;$S$1,CONCATENATE("Joined with practice on ", TEXT('Member Info'!F109, "DD/MM/YYYY")),IF('Member Info'!N109&lt;&gt;"",IF('Member Info'!N109&lt;$R$1,CONCATENATE("Left Scheme on ", TEXT('Member Info'!N109, "DD/MM/YYYY")),IF(ISERROR(G113),"Error Detected, No rate entered",IF(E113=0,"",IF(F113="","Error Detected, No Pensionable pay",IF(ISERROR(AB113)," Unknown Values entered.",IF(T113+U113&lt;1,"Acceptable",IF(R113+S113=200, "No Contributions Entered", IF(K113="","Error Detected, Choose reason&gt;",IF(X113="1",IF(T113=1,"Please Enter Deemed Pensionable Pay","Add Any Relevant Details Above"),"Please Give Details Above"))))))))),IF(ISERROR(G113),"Error Detected, No rate entered",IF(E113=0,"",IF(F113="","Error Detected, No Pensionable pay",IF(ISERROR(AB113)," Unknown Values entered.",IF(T113+U113&lt;1,"Acceptable",IF(R113+S113=200, "No Contributions Entered", IF(K113="","Error Detected, Choose reason&gt;",IF(X113="1",IF(T113=1,"Please Enter Deemed Pensionable Pay","Add relevant Details Above"),"Please give details Above")))))))))))</f>
        <v/>
      </c>
      <c r="K113" s="263"/>
      <c r="L113" s="93"/>
      <c r="M113" s="93" t="str">
        <f t="shared" si="24"/>
        <v/>
      </c>
      <c r="N113" s="96">
        <f t="shared" si="23"/>
        <v>0</v>
      </c>
      <c r="O113" s="96">
        <f t="shared" si="23"/>
        <v>0</v>
      </c>
      <c r="P113" s="220">
        <f>(ROUND((F113/100*'Member Info'!$W$2), 2))</f>
        <v>0</v>
      </c>
      <c r="Q113" s="220" t="e">
        <f t="shared" si="25"/>
        <v>#VALUE!</v>
      </c>
      <c r="R113" s="220" t="str">
        <f t="shared" si="26"/>
        <v/>
      </c>
      <c r="S113" s="229" t="str">
        <f t="shared" si="27"/>
        <v/>
      </c>
      <c r="T113" s="230" t="str">
        <f t="shared" si="28"/>
        <v/>
      </c>
      <c r="U113" s="230" t="str">
        <f t="shared" si="29"/>
        <v/>
      </c>
      <c r="V113" s="224">
        <f t="shared" si="30"/>
        <v>0</v>
      </c>
      <c r="W113" s="112">
        <f t="shared" si="31"/>
        <v>0</v>
      </c>
      <c r="X113" s="237" t="str">
        <f t="shared" si="19"/>
        <v/>
      </c>
      <c r="Y113" s="242" t="b">
        <f t="shared" si="20"/>
        <v>0</v>
      </c>
      <c r="Z113" s="237">
        <f t="shared" si="32"/>
        <v>0</v>
      </c>
      <c r="AA113" s="237">
        <f>IF('Member Info'!N109="",1,"")</f>
        <v>1</v>
      </c>
      <c r="AB113" s="245" t="e">
        <f t="shared" si="33"/>
        <v>#VALUE!</v>
      </c>
      <c r="AC113" s="132" t="str">
        <f t="shared" si="21"/>
        <v/>
      </c>
      <c r="AD113" s="126">
        <f t="shared" si="22"/>
        <v>1</v>
      </c>
      <c r="AE113" s="126" t="str">
        <f>IF('Member Info'!N109&lt;&gt;"",IF('Member Info'!N109&lt;=$R$1,1,0),"")</f>
        <v/>
      </c>
      <c r="AG113" s="126" t="b">
        <f t="shared" si="34"/>
        <v>0</v>
      </c>
      <c r="AH113" s="126">
        <f t="shared" si="35"/>
        <v>0</v>
      </c>
      <c r="AJ113" s="126">
        <f t="shared" si="36"/>
        <v>0</v>
      </c>
      <c r="AK113" s="126">
        <f>IF('Member Info'!F109&gt;$R$1,1,0)</f>
        <v>0</v>
      </c>
      <c r="AL113" s="126" t="b">
        <f>IF(ISERROR(R113),ERROR.TYPE(#REF!)=ERROR.TYPE(R113),FALSE)</f>
        <v>0</v>
      </c>
      <c r="AM113" s="126" t="b">
        <f>IF(ISERROR(S113),ERROR.TYPE(#REF!)=ERROR.TYPE(S113),FALSE)</f>
        <v>0</v>
      </c>
      <c r="AN113" s="126">
        <f>IF(OR('Member Info'!F109&gt;=$S$1,'Member Info'!N109&gt;=$R$1),1,0)</f>
        <v>0</v>
      </c>
    </row>
    <row r="114" spans="1:40" x14ac:dyDescent="0.25">
      <c r="A114" s="4">
        <v>82</v>
      </c>
      <c r="B114" s="166">
        <f>'Member Info'!D110</f>
        <v>0</v>
      </c>
      <c r="C114" s="166">
        <f>'Member Info'!E110</f>
        <v>0</v>
      </c>
      <c r="D114" s="166" t="str">
        <f>'Member Info'!G110</f>
        <v/>
      </c>
      <c r="E114" s="167">
        <f>'Member Info'!B110</f>
        <v>0</v>
      </c>
      <c r="F114" s="244"/>
      <c r="G114" s="168" t="str">
        <f>IF(E114=0,"",
IF('Member Info'!$AM$19&lt;=$R$1,
SUMPRODUCT('Member Info'!L110+IF('Member Info'!H110&gt;'Member Info'!$AJ$12,'Member Info'!$AK$13,IF('Member Info'!H110&gt;'Member Info'!$AJ$11,'Member Info'!$AK$12,IF('Member Info'!H110&gt;'Member Info'!$AJ$10,'Member Info'!$AK$11,IF('Member Info'!H110&gt;'Member Info'!$AJ$9,'Member Info'!$AK$10,IF('Member Info'!H110&gt;'Member Info'!$AJ$8,'Member Info'!$AK$9,'Member Info'!$AK$8)))))),
SUMPRODUCT('Member Info'!L110+IF('Member Info'!H110&gt;'Member Info'!$AG$17,'Member Info'!$AH$18,IF('Member Info'!H110&gt;'Member Info'!$AG$16,'Member Info'!$AH$17,IF('Member Info'!H110&gt;'Member Info'!$AG$15,'Member Info'!$AH$16,IF('Member Info'!H110&gt;'Member Info'!$AG$14,'Member Info'!$AH$15,IF('Member Info'!H110&gt;'Member Info'!$AG$13,'Member Info'!$AH$14,IF('Member Info'!H110&gt;'Member Info'!$AG$12,'Member Info'!$AH$13,IF('Member Info'!H110&gt;'Member Info'!$AG$11,'Member Info'!$AH$12,IF('Member Info'!H110&gt;'Member Info'!$AG$10,'Member Info'!$AH$11,IF('Member Info'!H110&gt;'Member Info'!$AG$9,'Member Info'!$AH$10,IF('Member Info'!H110&gt;'Member Info'!$AG$8,'Member Info'!$AH$9,'Member Info'!$AH$8)))))))))))))</f>
        <v/>
      </c>
      <c r="H114" s="26"/>
      <c r="I114" s="26"/>
      <c r="J114" s="107" t="str">
        <f>IF(E114=0,"",IF('Member Info'!F110&gt;$S$1,CONCATENATE("Joined with practice on ", TEXT('Member Info'!F110, "DD/MM/YYYY")),IF('Member Info'!N110&lt;&gt;"",IF('Member Info'!N110&lt;$R$1,CONCATENATE("Left Scheme on ", TEXT('Member Info'!N110, "DD/MM/YYYY")),IF(ISERROR(G114),"Error Detected, No rate entered",IF(E114=0,"",IF(F114="","Error Detected, No Pensionable pay",IF(ISERROR(AB114)," Unknown Values entered.",IF(T114+U114&lt;1,"Acceptable",IF(R114+S114=200, "No Contributions Entered", IF(K114="","Error Detected, Choose reason&gt;",IF(X114="1",IF(T114=1,"Please Enter Deemed Pensionable Pay","Add Any Relevant Details Above"),"Please Give Details Above"))))))))),IF(ISERROR(G114),"Error Detected, No rate entered",IF(E114=0,"",IF(F114="","Error Detected, No Pensionable pay",IF(ISERROR(AB114)," Unknown Values entered.",IF(T114+U114&lt;1,"Acceptable",IF(R114+S114=200, "No Contributions Entered", IF(K114="","Error Detected, Choose reason&gt;",IF(X114="1",IF(T114=1,"Please Enter Deemed Pensionable Pay","Add relevant Details Above"),"Please give details Above")))))))))))</f>
        <v/>
      </c>
      <c r="K114" s="263"/>
      <c r="L114" s="93"/>
      <c r="M114" s="93" t="str">
        <f t="shared" si="24"/>
        <v/>
      </c>
      <c r="N114" s="96">
        <f t="shared" si="23"/>
        <v>0</v>
      </c>
      <c r="O114" s="96">
        <f t="shared" si="23"/>
        <v>0</v>
      </c>
      <c r="P114" s="220">
        <f>(ROUND((F114/100*'Member Info'!$W$2), 2))</f>
        <v>0</v>
      </c>
      <c r="Q114" s="220" t="e">
        <f t="shared" si="25"/>
        <v>#VALUE!</v>
      </c>
      <c r="R114" s="220" t="str">
        <f t="shared" si="26"/>
        <v/>
      </c>
      <c r="S114" s="229" t="str">
        <f t="shared" si="27"/>
        <v/>
      </c>
      <c r="T114" s="230" t="str">
        <f t="shared" si="28"/>
        <v/>
      </c>
      <c r="U114" s="230" t="str">
        <f t="shared" si="29"/>
        <v/>
      </c>
      <c r="V114" s="224">
        <f t="shared" si="30"/>
        <v>0</v>
      </c>
      <c r="W114" s="112">
        <f t="shared" si="31"/>
        <v>0</v>
      </c>
      <c r="X114" s="237" t="str">
        <f t="shared" si="19"/>
        <v/>
      </c>
      <c r="Y114" s="242" t="b">
        <f t="shared" si="20"/>
        <v>0</v>
      </c>
      <c r="Z114" s="237">
        <f t="shared" si="32"/>
        <v>0</v>
      </c>
      <c r="AA114" s="237">
        <f>IF('Member Info'!N110="",1,"")</f>
        <v>1</v>
      </c>
      <c r="AB114" s="245" t="e">
        <f t="shared" si="33"/>
        <v>#VALUE!</v>
      </c>
      <c r="AC114" s="132" t="str">
        <f t="shared" si="21"/>
        <v/>
      </c>
      <c r="AD114" s="126">
        <f t="shared" si="22"/>
        <v>1</v>
      </c>
      <c r="AE114" s="126" t="str">
        <f>IF('Member Info'!N110&lt;&gt;"",IF('Member Info'!N110&lt;=$R$1,1,0),"")</f>
        <v/>
      </c>
      <c r="AG114" s="126" t="b">
        <f t="shared" si="34"/>
        <v>0</v>
      </c>
      <c r="AH114" s="126">
        <f t="shared" si="35"/>
        <v>0</v>
      </c>
      <c r="AJ114" s="126">
        <f t="shared" si="36"/>
        <v>0</v>
      </c>
      <c r="AK114" s="126">
        <f>IF('Member Info'!F110&gt;$R$1,1,0)</f>
        <v>0</v>
      </c>
      <c r="AL114" s="126" t="b">
        <f>IF(ISERROR(R114),ERROR.TYPE(#REF!)=ERROR.TYPE(R114),FALSE)</f>
        <v>0</v>
      </c>
      <c r="AM114" s="126" t="b">
        <f>IF(ISERROR(S114),ERROR.TYPE(#REF!)=ERROR.TYPE(S114),FALSE)</f>
        <v>0</v>
      </c>
      <c r="AN114" s="126">
        <f>IF(OR('Member Info'!F110&gt;=$S$1,'Member Info'!N110&gt;=$R$1),1,0)</f>
        <v>0</v>
      </c>
    </row>
    <row r="115" spans="1:40" x14ac:dyDescent="0.25">
      <c r="A115" s="4">
        <v>83</v>
      </c>
      <c r="B115" s="166">
        <f>'Member Info'!D111</f>
        <v>0</v>
      </c>
      <c r="C115" s="166">
        <f>'Member Info'!E111</f>
        <v>0</v>
      </c>
      <c r="D115" s="166" t="str">
        <f>'Member Info'!G111</f>
        <v/>
      </c>
      <c r="E115" s="167">
        <f>'Member Info'!B111</f>
        <v>0</v>
      </c>
      <c r="F115" s="244"/>
      <c r="G115" s="168" t="str">
        <f>IF(E115=0,"",
IF('Member Info'!$AM$19&lt;=$R$1,
SUMPRODUCT('Member Info'!L111+IF('Member Info'!H111&gt;'Member Info'!$AJ$12,'Member Info'!$AK$13,IF('Member Info'!H111&gt;'Member Info'!$AJ$11,'Member Info'!$AK$12,IF('Member Info'!H111&gt;'Member Info'!$AJ$10,'Member Info'!$AK$11,IF('Member Info'!H111&gt;'Member Info'!$AJ$9,'Member Info'!$AK$10,IF('Member Info'!H111&gt;'Member Info'!$AJ$8,'Member Info'!$AK$9,'Member Info'!$AK$8)))))),
SUMPRODUCT('Member Info'!L111+IF('Member Info'!H111&gt;'Member Info'!$AG$17,'Member Info'!$AH$18,IF('Member Info'!H111&gt;'Member Info'!$AG$16,'Member Info'!$AH$17,IF('Member Info'!H111&gt;'Member Info'!$AG$15,'Member Info'!$AH$16,IF('Member Info'!H111&gt;'Member Info'!$AG$14,'Member Info'!$AH$15,IF('Member Info'!H111&gt;'Member Info'!$AG$13,'Member Info'!$AH$14,IF('Member Info'!H111&gt;'Member Info'!$AG$12,'Member Info'!$AH$13,IF('Member Info'!H111&gt;'Member Info'!$AG$11,'Member Info'!$AH$12,IF('Member Info'!H111&gt;'Member Info'!$AG$10,'Member Info'!$AH$11,IF('Member Info'!H111&gt;'Member Info'!$AG$9,'Member Info'!$AH$10,IF('Member Info'!H111&gt;'Member Info'!$AG$8,'Member Info'!$AH$9,'Member Info'!$AH$8)))))))))))))</f>
        <v/>
      </c>
      <c r="H115" s="26"/>
      <c r="I115" s="26"/>
      <c r="J115" s="107" t="str">
        <f>IF(E115=0,"",IF('Member Info'!F111&gt;$S$1,CONCATENATE("Joined with practice on ", TEXT('Member Info'!F111, "DD/MM/YYYY")),IF('Member Info'!N111&lt;&gt;"",IF('Member Info'!N111&lt;$R$1,CONCATENATE("Left Scheme on ", TEXT('Member Info'!N111, "DD/MM/YYYY")),IF(ISERROR(G115),"Error Detected, No rate entered",IF(E115=0,"",IF(F115="","Error Detected, No Pensionable pay",IF(ISERROR(AB115)," Unknown Values entered.",IF(T115+U115&lt;1,"Acceptable",IF(R115+S115=200, "No Contributions Entered", IF(K115="","Error Detected, Choose reason&gt;",IF(X115="1",IF(T115=1,"Please Enter Deemed Pensionable Pay","Add Any Relevant Details Above"),"Please Give Details Above"))))))))),IF(ISERROR(G115),"Error Detected, No rate entered",IF(E115=0,"",IF(F115="","Error Detected, No Pensionable pay",IF(ISERROR(AB115)," Unknown Values entered.",IF(T115+U115&lt;1,"Acceptable",IF(R115+S115=200, "No Contributions Entered", IF(K115="","Error Detected, Choose reason&gt;",IF(X115="1",IF(T115=1,"Please Enter Deemed Pensionable Pay","Add relevant Details Above"),"Please give details Above")))))))))))</f>
        <v/>
      </c>
      <c r="K115" s="263"/>
      <c r="L115" s="93"/>
      <c r="M115" s="93" t="str">
        <f t="shared" si="24"/>
        <v/>
      </c>
      <c r="N115" s="96">
        <f t="shared" si="23"/>
        <v>0</v>
      </c>
      <c r="O115" s="96">
        <f t="shared" si="23"/>
        <v>0</v>
      </c>
      <c r="P115" s="220">
        <f>(ROUND((F115/100*'Member Info'!$W$2), 2))</f>
        <v>0</v>
      </c>
      <c r="Q115" s="220" t="e">
        <f t="shared" si="25"/>
        <v>#VALUE!</v>
      </c>
      <c r="R115" s="220" t="str">
        <f t="shared" si="26"/>
        <v/>
      </c>
      <c r="S115" s="229" t="str">
        <f t="shared" si="27"/>
        <v/>
      </c>
      <c r="T115" s="230" t="str">
        <f t="shared" si="28"/>
        <v/>
      </c>
      <c r="U115" s="230" t="str">
        <f t="shared" si="29"/>
        <v/>
      </c>
      <c r="V115" s="224">
        <f t="shared" si="30"/>
        <v>0</v>
      </c>
      <c r="W115" s="112">
        <f t="shared" si="31"/>
        <v>0</v>
      </c>
      <c r="X115" s="237" t="str">
        <f t="shared" si="19"/>
        <v/>
      </c>
      <c r="Y115" s="242" t="b">
        <f t="shared" si="20"/>
        <v>0</v>
      </c>
      <c r="Z115" s="237">
        <f t="shared" si="32"/>
        <v>0</v>
      </c>
      <c r="AA115" s="237">
        <f>IF('Member Info'!N111="",1,"")</f>
        <v>1</v>
      </c>
      <c r="AB115" s="245" t="e">
        <f t="shared" si="33"/>
        <v>#VALUE!</v>
      </c>
      <c r="AC115" s="132" t="str">
        <f t="shared" si="21"/>
        <v/>
      </c>
      <c r="AD115" s="126">
        <f t="shared" si="22"/>
        <v>1</v>
      </c>
      <c r="AE115" s="126" t="str">
        <f>IF('Member Info'!N111&lt;&gt;"",IF('Member Info'!N111&lt;=$R$1,1,0),"")</f>
        <v/>
      </c>
      <c r="AG115" s="126" t="b">
        <f t="shared" si="34"/>
        <v>0</v>
      </c>
      <c r="AH115" s="126">
        <f t="shared" si="35"/>
        <v>0</v>
      </c>
      <c r="AJ115" s="126">
        <f t="shared" si="36"/>
        <v>0</v>
      </c>
      <c r="AK115" s="126">
        <f>IF('Member Info'!F111&gt;$R$1,1,0)</f>
        <v>0</v>
      </c>
      <c r="AL115" s="126" t="b">
        <f>IF(ISERROR(R115),ERROR.TYPE(#REF!)=ERROR.TYPE(R115),FALSE)</f>
        <v>0</v>
      </c>
      <c r="AM115" s="126" t="b">
        <f>IF(ISERROR(S115),ERROR.TYPE(#REF!)=ERROR.TYPE(S115),FALSE)</f>
        <v>0</v>
      </c>
      <c r="AN115" s="126">
        <f>IF(OR('Member Info'!F111&gt;=$S$1,'Member Info'!N111&gt;=$R$1),1,0)</f>
        <v>0</v>
      </c>
    </row>
    <row r="116" spans="1:40" x14ac:dyDescent="0.25">
      <c r="A116" s="4">
        <v>84</v>
      </c>
      <c r="B116" s="166">
        <f>'Member Info'!D112</f>
        <v>0</v>
      </c>
      <c r="C116" s="166">
        <f>'Member Info'!E112</f>
        <v>0</v>
      </c>
      <c r="D116" s="166" t="str">
        <f>'Member Info'!G112</f>
        <v/>
      </c>
      <c r="E116" s="167">
        <f>'Member Info'!B112</f>
        <v>0</v>
      </c>
      <c r="F116" s="244"/>
      <c r="G116" s="168" t="str">
        <f>IF(E116=0,"",
IF('Member Info'!$AM$19&lt;=$R$1,
SUMPRODUCT('Member Info'!L112+IF('Member Info'!H112&gt;'Member Info'!$AJ$12,'Member Info'!$AK$13,IF('Member Info'!H112&gt;'Member Info'!$AJ$11,'Member Info'!$AK$12,IF('Member Info'!H112&gt;'Member Info'!$AJ$10,'Member Info'!$AK$11,IF('Member Info'!H112&gt;'Member Info'!$AJ$9,'Member Info'!$AK$10,IF('Member Info'!H112&gt;'Member Info'!$AJ$8,'Member Info'!$AK$9,'Member Info'!$AK$8)))))),
SUMPRODUCT('Member Info'!L112+IF('Member Info'!H112&gt;'Member Info'!$AG$17,'Member Info'!$AH$18,IF('Member Info'!H112&gt;'Member Info'!$AG$16,'Member Info'!$AH$17,IF('Member Info'!H112&gt;'Member Info'!$AG$15,'Member Info'!$AH$16,IF('Member Info'!H112&gt;'Member Info'!$AG$14,'Member Info'!$AH$15,IF('Member Info'!H112&gt;'Member Info'!$AG$13,'Member Info'!$AH$14,IF('Member Info'!H112&gt;'Member Info'!$AG$12,'Member Info'!$AH$13,IF('Member Info'!H112&gt;'Member Info'!$AG$11,'Member Info'!$AH$12,IF('Member Info'!H112&gt;'Member Info'!$AG$10,'Member Info'!$AH$11,IF('Member Info'!H112&gt;'Member Info'!$AG$9,'Member Info'!$AH$10,IF('Member Info'!H112&gt;'Member Info'!$AG$8,'Member Info'!$AH$9,'Member Info'!$AH$8)))))))))))))</f>
        <v/>
      </c>
      <c r="H116" s="26"/>
      <c r="I116" s="26"/>
      <c r="J116" s="107" t="str">
        <f>IF(E116=0,"",IF('Member Info'!F112&gt;$S$1,CONCATENATE("Joined with practice on ", TEXT('Member Info'!F112, "DD/MM/YYYY")),IF('Member Info'!N112&lt;&gt;"",IF('Member Info'!N112&lt;$R$1,CONCATENATE("Left Scheme on ", TEXT('Member Info'!N112, "DD/MM/YYYY")),IF(ISERROR(G116),"Error Detected, No rate entered",IF(E116=0,"",IF(F116="","Error Detected, No Pensionable pay",IF(ISERROR(AB116)," Unknown Values entered.",IF(T116+U116&lt;1,"Acceptable",IF(R116+S116=200, "No Contributions Entered", IF(K116="","Error Detected, Choose reason&gt;",IF(X116="1",IF(T116=1,"Please Enter Deemed Pensionable Pay","Add Any Relevant Details Above"),"Please Give Details Above"))))))))),IF(ISERROR(G116),"Error Detected, No rate entered",IF(E116=0,"",IF(F116="","Error Detected, No Pensionable pay",IF(ISERROR(AB116)," Unknown Values entered.",IF(T116+U116&lt;1,"Acceptable",IF(R116+S116=200, "No Contributions Entered", IF(K116="","Error Detected, Choose reason&gt;",IF(X116="1",IF(T116=1,"Please Enter Deemed Pensionable Pay","Add relevant Details Above"),"Please give details Above")))))))))))</f>
        <v/>
      </c>
      <c r="K116" s="263"/>
      <c r="L116" s="93"/>
      <c r="M116" s="93" t="str">
        <f t="shared" si="24"/>
        <v/>
      </c>
      <c r="N116" s="96">
        <f t="shared" si="23"/>
        <v>0</v>
      </c>
      <c r="O116" s="96">
        <f t="shared" si="23"/>
        <v>0</v>
      </c>
      <c r="P116" s="220">
        <f>(ROUND((F116/100*'Member Info'!$W$2), 2))</f>
        <v>0</v>
      </c>
      <c r="Q116" s="220" t="e">
        <f t="shared" si="25"/>
        <v>#VALUE!</v>
      </c>
      <c r="R116" s="220" t="str">
        <f t="shared" si="26"/>
        <v/>
      </c>
      <c r="S116" s="229" t="str">
        <f t="shared" si="27"/>
        <v/>
      </c>
      <c r="T116" s="230" t="str">
        <f t="shared" si="28"/>
        <v/>
      </c>
      <c r="U116" s="230" t="str">
        <f t="shared" si="29"/>
        <v/>
      </c>
      <c r="V116" s="224">
        <f t="shared" si="30"/>
        <v>0</v>
      </c>
      <c r="W116" s="112">
        <f t="shared" si="31"/>
        <v>0</v>
      </c>
      <c r="X116" s="237" t="str">
        <f t="shared" si="19"/>
        <v/>
      </c>
      <c r="Y116" s="242" t="b">
        <f t="shared" si="20"/>
        <v>0</v>
      </c>
      <c r="Z116" s="237">
        <f t="shared" si="32"/>
        <v>0</v>
      </c>
      <c r="AA116" s="237">
        <f>IF('Member Info'!N112="",1,"")</f>
        <v>1</v>
      </c>
      <c r="AB116" s="245" t="e">
        <f t="shared" si="33"/>
        <v>#VALUE!</v>
      </c>
      <c r="AC116" s="132" t="str">
        <f t="shared" si="21"/>
        <v/>
      </c>
      <c r="AD116" s="126">
        <f t="shared" si="22"/>
        <v>1</v>
      </c>
      <c r="AE116" s="126" t="str">
        <f>IF('Member Info'!N112&lt;&gt;"",IF('Member Info'!N112&lt;=$R$1,1,0),"")</f>
        <v/>
      </c>
      <c r="AG116" s="126" t="b">
        <f t="shared" si="34"/>
        <v>0</v>
      </c>
      <c r="AH116" s="126">
        <f t="shared" si="35"/>
        <v>0</v>
      </c>
      <c r="AJ116" s="126">
        <f t="shared" si="36"/>
        <v>0</v>
      </c>
      <c r="AK116" s="126">
        <f>IF('Member Info'!F112&gt;$R$1,1,0)</f>
        <v>0</v>
      </c>
      <c r="AL116" s="126" t="b">
        <f>IF(ISERROR(R116),ERROR.TYPE(#REF!)=ERROR.TYPE(R116),FALSE)</f>
        <v>0</v>
      </c>
      <c r="AM116" s="126" t="b">
        <f>IF(ISERROR(S116),ERROR.TYPE(#REF!)=ERROR.TYPE(S116),FALSE)</f>
        <v>0</v>
      </c>
      <c r="AN116" s="126">
        <f>IF(OR('Member Info'!F112&gt;=$S$1,'Member Info'!N112&gt;=$R$1),1,0)</f>
        <v>0</v>
      </c>
    </row>
    <row r="117" spans="1:40" x14ac:dyDescent="0.25">
      <c r="A117" s="4">
        <v>85</v>
      </c>
      <c r="B117" s="166">
        <f>'Member Info'!D113</f>
        <v>0</v>
      </c>
      <c r="C117" s="166">
        <f>'Member Info'!E113</f>
        <v>0</v>
      </c>
      <c r="D117" s="166" t="str">
        <f>'Member Info'!G113</f>
        <v/>
      </c>
      <c r="E117" s="167">
        <f>'Member Info'!B113</f>
        <v>0</v>
      </c>
      <c r="F117" s="244"/>
      <c r="G117" s="168" t="str">
        <f>IF(E117=0,"",
IF('Member Info'!$AM$19&lt;=$R$1,
SUMPRODUCT('Member Info'!L113+IF('Member Info'!H113&gt;'Member Info'!$AJ$12,'Member Info'!$AK$13,IF('Member Info'!H113&gt;'Member Info'!$AJ$11,'Member Info'!$AK$12,IF('Member Info'!H113&gt;'Member Info'!$AJ$10,'Member Info'!$AK$11,IF('Member Info'!H113&gt;'Member Info'!$AJ$9,'Member Info'!$AK$10,IF('Member Info'!H113&gt;'Member Info'!$AJ$8,'Member Info'!$AK$9,'Member Info'!$AK$8)))))),
SUMPRODUCT('Member Info'!L113+IF('Member Info'!H113&gt;'Member Info'!$AG$17,'Member Info'!$AH$18,IF('Member Info'!H113&gt;'Member Info'!$AG$16,'Member Info'!$AH$17,IF('Member Info'!H113&gt;'Member Info'!$AG$15,'Member Info'!$AH$16,IF('Member Info'!H113&gt;'Member Info'!$AG$14,'Member Info'!$AH$15,IF('Member Info'!H113&gt;'Member Info'!$AG$13,'Member Info'!$AH$14,IF('Member Info'!H113&gt;'Member Info'!$AG$12,'Member Info'!$AH$13,IF('Member Info'!H113&gt;'Member Info'!$AG$11,'Member Info'!$AH$12,IF('Member Info'!H113&gt;'Member Info'!$AG$10,'Member Info'!$AH$11,IF('Member Info'!H113&gt;'Member Info'!$AG$9,'Member Info'!$AH$10,IF('Member Info'!H113&gt;'Member Info'!$AG$8,'Member Info'!$AH$9,'Member Info'!$AH$8)))))))))))))</f>
        <v/>
      </c>
      <c r="H117" s="26"/>
      <c r="I117" s="26"/>
      <c r="J117" s="107" t="str">
        <f>IF(E117=0,"",IF('Member Info'!F113&gt;$S$1,CONCATENATE("Joined with practice on ", TEXT('Member Info'!F113, "DD/MM/YYYY")),IF('Member Info'!N113&lt;&gt;"",IF('Member Info'!N113&lt;$R$1,CONCATENATE("Left Scheme on ", TEXT('Member Info'!N113, "DD/MM/YYYY")),IF(ISERROR(G117),"Error Detected, No rate entered",IF(E117=0,"",IF(F117="","Error Detected, No Pensionable pay",IF(ISERROR(AB117)," Unknown Values entered.",IF(T117+U117&lt;1,"Acceptable",IF(R117+S117=200, "No Contributions Entered", IF(K117="","Error Detected, Choose reason&gt;",IF(X117="1",IF(T117=1,"Please Enter Deemed Pensionable Pay","Add Any Relevant Details Above"),"Please Give Details Above"))))))))),IF(ISERROR(G117),"Error Detected, No rate entered",IF(E117=0,"",IF(F117="","Error Detected, No Pensionable pay",IF(ISERROR(AB117)," Unknown Values entered.",IF(T117+U117&lt;1,"Acceptable",IF(R117+S117=200, "No Contributions Entered", IF(K117="","Error Detected, Choose reason&gt;",IF(X117="1",IF(T117=1,"Please Enter Deemed Pensionable Pay","Add relevant Details Above"),"Please give details Above")))))))))))</f>
        <v/>
      </c>
      <c r="K117" s="263"/>
      <c r="L117" s="93"/>
      <c r="M117" s="93" t="str">
        <f t="shared" si="24"/>
        <v/>
      </c>
      <c r="N117" s="96">
        <f t="shared" si="23"/>
        <v>0</v>
      </c>
      <c r="O117" s="96">
        <f t="shared" si="23"/>
        <v>0</v>
      </c>
      <c r="P117" s="220">
        <f>(ROUND((F117/100*'Member Info'!$W$2), 2))</f>
        <v>0</v>
      </c>
      <c r="Q117" s="220" t="e">
        <f t="shared" si="25"/>
        <v>#VALUE!</v>
      </c>
      <c r="R117" s="220" t="str">
        <f t="shared" si="26"/>
        <v/>
      </c>
      <c r="S117" s="229" t="str">
        <f t="shared" si="27"/>
        <v/>
      </c>
      <c r="T117" s="230" t="str">
        <f t="shared" si="28"/>
        <v/>
      </c>
      <c r="U117" s="230" t="str">
        <f t="shared" si="29"/>
        <v/>
      </c>
      <c r="V117" s="224">
        <f t="shared" si="30"/>
        <v>0</v>
      </c>
      <c r="W117" s="112">
        <f t="shared" si="31"/>
        <v>0</v>
      </c>
      <c r="X117" s="237" t="str">
        <f t="shared" si="19"/>
        <v/>
      </c>
      <c r="Y117" s="242" t="b">
        <f t="shared" si="20"/>
        <v>0</v>
      </c>
      <c r="Z117" s="237">
        <f t="shared" si="32"/>
        <v>0</v>
      </c>
      <c r="AA117" s="237">
        <f>IF('Member Info'!N113="",1,"")</f>
        <v>1</v>
      </c>
      <c r="AB117" s="245" t="e">
        <f t="shared" si="33"/>
        <v>#VALUE!</v>
      </c>
      <c r="AC117" s="132" t="str">
        <f t="shared" si="21"/>
        <v/>
      </c>
      <c r="AD117" s="126">
        <f t="shared" si="22"/>
        <v>1</v>
      </c>
      <c r="AE117" s="126" t="str">
        <f>IF('Member Info'!N113&lt;&gt;"",IF('Member Info'!N113&lt;=$R$1,1,0),"")</f>
        <v/>
      </c>
      <c r="AG117" s="126" t="b">
        <f t="shared" si="34"/>
        <v>0</v>
      </c>
      <c r="AH117" s="126">
        <f t="shared" si="35"/>
        <v>0</v>
      </c>
      <c r="AJ117" s="126">
        <f t="shared" si="36"/>
        <v>0</v>
      </c>
      <c r="AK117" s="126">
        <f>IF('Member Info'!F113&gt;$R$1,1,0)</f>
        <v>0</v>
      </c>
      <c r="AL117" s="126" t="b">
        <f>IF(ISERROR(R117),ERROR.TYPE(#REF!)=ERROR.TYPE(R117),FALSE)</f>
        <v>0</v>
      </c>
      <c r="AM117" s="126" t="b">
        <f>IF(ISERROR(S117),ERROR.TYPE(#REF!)=ERROR.TYPE(S117),FALSE)</f>
        <v>0</v>
      </c>
      <c r="AN117" s="126">
        <f>IF(OR('Member Info'!F113&gt;=$S$1,'Member Info'!N113&gt;=$R$1),1,0)</f>
        <v>0</v>
      </c>
    </row>
    <row r="118" spans="1:40" x14ac:dyDescent="0.25">
      <c r="A118" s="4">
        <v>86</v>
      </c>
      <c r="B118" s="166">
        <f>'Member Info'!D114</f>
        <v>0</v>
      </c>
      <c r="C118" s="166">
        <f>'Member Info'!E114</f>
        <v>0</v>
      </c>
      <c r="D118" s="166" t="str">
        <f>'Member Info'!G114</f>
        <v/>
      </c>
      <c r="E118" s="167">
        <f>'Member Info'!B114</f>
        <v>0</v>
      </c>
      <c r="F118" s="244"/>
      <c r="G118" s="168" t="str">
        <f>IF(E118=0,"",
IF('Member Info'!$AM$19&lt;=$R$1,
SUMPRODUCT('Member Info'!L114+IF('Member Info'!H114&gt;'Member Info'!$AJ$12,'Member Info'!$AK$13,IF('Member Info'!H114&gt;'Member Info'!$AJ$11,'Member Info'!$AK$12,IF('Member Info'!H114&gt;'Member Info'!$AJ$10,'Member Info'!$AK$11,IF('Member Info'!H114&gt;'Member Info'!$AJ$9,'Member Info'!$AK$10,IF('Member Info'!H114&gt;'Member Info'!$AJ$8,'Member Info'!$AK$9,'Member Info'!$AK$8)))))),
SUMPRODUCT('Member Info'!L114+IF('Member Info'!H114&gt;'Member Info'!$AG$17,'Member Info'!$AH$18,IF('Member Info'!H114&gt;'Member Info'!$AG$16,'Member Info'!$AH$17,IF('Member Info'!H114&gt;'Member Info'!$AG$15,'Member Info'!$AH$16,IF('Member Info'!H114&gt;'Member Info'!$AG$14,'Member Info'!$AH$15,IF('Member Info'!H114&gt;'Member Info'!$AG$13,'Member Info'!$AH$14,IF('Member Info'!H114&gt;'Member Info'!$AG$12,'Member Info'!$AH$13,IF('Member Info'!H114&gt;'Member Info'!$AG$11,'Member Info'!$AH$12,IF('Member Info'!H114&gt;'Member Info'!$AG$10,'Member Info'!$AH$11,IF('Member Info'!H114&gt;'Member Info'!$AG$9,'Member Info'!$AH$10,IF('Member Info'!H114&gt;'Member Info'!$AG$8,'Member Info'!$AH$9,'Member Info'!$AH$8)))))))))))))</f>
        <v/>
      </c>
      <c r="H118" s="26"/>
      <c r="I118" s="26"/>
      <c r="J118" s="107" t="str">
        <f>IF(E118=0,"",IF('Member Info'!F114&gt;$S$1,CONCATENATE("Joined with practice on ", TEXT('Member Info'!F114, "DD/MM/YYYY")),IF('Member Info'!N114&lt;&gt;"",IF('Member Info'!N114&lt;$R$1,CONCATENATE("Left Scheme on ", TEXT('Member Info'!N114, "DD/MM/YYYY")),IF(ISERROR(G118),"Error Detected, No rate entered",IF(E118=0,"",IF(F118="","Error Detected, No Pensionable pay",IF(ISERROR(AB118)," Unknown Values entered.",IF(T118+U118&lt;1,"Acceptable",IF(R118+S118=200, "No Contributions Entered", IF(K118="","Error Detected, Choose reason&gt;",IF(X118="1",IF(T118=1,"Please Enter Deemed Pensionable Pay","Add Any Relevant Details Above"),"Please Give Details Above"))))))))),IF(ISERROR(G118),"Error Detected, No rate entered",IF(E118=0,"",IF(F118="","Error Detected, No Pensionable pay",IF(ISERROR(AB118)," Unknown Values entered.",IF(T118+U118&lt;1,"Acceptable",IF(R118+S118=200, "No Contributions Entered", IF(K118="","Error Detected, Choose reason&gt;",IF(X118="1",IF(T118=1,"Please Enter Deemed Pensionable Pay","Add relevant Details Above"),"Please give details Above")))))))))))</f>
        <v/>
      </c>
      <c r="K118" s="263"/>
      <c r="L118" s="93"/>
      <c r="M118" s="93" t="str">
        <f t="shared" si="24"/>
        <v/>
      </c>
      <c r="N118" s="96">
        <f t="shared" si="23"/>
        <v>0</v>
      </c>
      <c r="O118" s="96">
        <f t="shared" si="23"/>
        <v>0</v>
      </c>
      <c r="P118" s="220">
        <f>(ROUND((F118/100*'Member Info'!$W$2), 2))</f>
        <v>0</v>
      </c>
      <c r="Q118" s="220" t="e">
        <f t="shared" si="25"/>
        <v>#VALUE!</v>
      </c>
      <c r="R118" s="220" t="str">
        <f t="shared" si="26"/>
        <v/>
      </c>
      <c r="S118" s="229" t="str">
        <f t="shared" si="27"/>
        <v/>
      </c>
      <c r="T118" s="230" t="str">
        <f t="shared" si="28"/>
        <v/>
      </c>
      <c r="U118" s="230" t="str">
        <f t="shared" si="29"/>
        <v/>
      </c>
      <c r="V118" s="224">
        <f t="shared" si="30"/>
        <v>0</v>
      </c>
      <c r="W118" s="112">
        <f t="shared" si="31"/>
        <v>0</v>
      </c>
      <c r="X118" s="237" t="str">
        <f t="shared" si="19"/>
        <v/>
      </c>
      <c r="Y118" s="242" t="b">
        <f t="shared" si="20"/>
        <v>0</v>
      </c>
      <c r="Z118" s="237">
        <f t="shared" si="32"/>
        <v>0</v>
      </c>
      <c r="AA118" s="237">
        <f>IF('Member Info'!N114="",1,"")</f>
        <v>1</v>
      </c>
      <c r="AB118" s="245" t="e">
        <f t="shared" si="33"/>
        <v>#VALUE!</v>
      </c>
      <c r="AC118" s="132" t="str">
        <f t="shared" si="21"/>
        <v/>
      </c>
      <c r="AD118" s="126">
        <f t="shared" si="22"/>
        <v>1</v>
      </c>
      <c r="AE118" s="126" t="str">
        <f>IF('Member Info'!N114&lt;&gt;"",IF('Member Info'!N114&lt;=$R$1,1,0),"")</f>
        <v/>
      </c>
      <c r="AG118" s="126" t="b">
        <f t="shared" si="34"/>
        <v>0</v>
      </c>
      <c r="AH118" s="126">
        <f t="shared" si="35"/>
        <v>0</v>
      </c>
      <c r="AJ118" s="126">
        <f t="shared" si="36"/>
        <v>0</v>
      </c>
      <c r="AK118" s="126">
        <f>IF('Member Info'!F114&gt;$R$1,1,0)</f>
        <v>0</v>
      </c>
      <c r="AL118" s="126" t="b">
        <f>IF(ISERROR(R118),ERROR.TYPE(#REF!)=ERROR.TYPE(R118),FALSE)</f>
        <v>0</v>
      </c>
      <c r="AM118" s="126" t="b">
        <f>IF(ISERROR(S118),ERROR.TYPE(#REF!)=ERROR.TYPE(S118),FALSE)</f>
        <v>0</v>
      </c>
      <c r="AN118" s="126">
        <f>IF(OR('Member Info'!F114&gt;=$S$1,'Member Info'!N114&gt;=$R$1),1,0)</f>
        <v>0</v>
      </c>
    </row>
    <row r="119" spans="1:40" x14ac:dyDescent="0.25">
      <c r="A119" s="4">
        <v>87</v>
      </c>
      <c r="B119" s="166">
        <f>'Member Info'!D115</f>
        <v>0</v>
      </c>
      <c r="C119" s="166">
        <f>'Member Info'!E115</f>
        <v>0</v>
      </c>
      <c r="D119" s="166" t="str">
        <f>'Member Info'!G115</f>
        <v/>
      </c>
      <c r="E119" s="167">
        <f>'Member Info'!B115</f>
        <v>0</v>
      </c>
      <c r="F119" s="244"/>
      <c r="G119" s="168" t="str">
        <f>IF(E119=0,"",
IF('Member Info'!$AM$19&lt;=$R$1,
SUMPRODUCT('Member Info'!L115+IF('Member Info'!H115&gt;'Member Info'!$AJ$12,'Member Info'!$AK$13,IF('Member Info'!H115&gt;'Member Info'!$AJ$11,'Member Info'!$AK$12,IF('Member Info'!H115&gt;'Member Info'!$AJ$10,'Member Info'!$AK$11,IF('Member Info'!H115&gt;'Member Info'!$AJ$9,'Member Info'!$AK$10,IF('Member Info'!H115&gt;'Member Info'!$AJ$8,'Member Info'!$AK$9,'Member Info'!$AK$8)))))),
SUMPRODUCT('Member Info'!L115+IF('Member Info'!H115&gt;'Member Info'!$AG$17,'Member Info'!$AH$18,IF('Member Info'!H115&gt;'Member Info'!$AG$16,'Member Info'!$AH$17,IF('Member Info'!H115&gt;'Member Info'!$AG$15,'Member Info'!$AH$16,IF('Member Info'!H115&gt;'Member Info'!$AG$14,'Member Info'!$AH$15,IF('Member Info'!H115&gt;'Member Info'!$AG$13,'Member Info'!$AH$14,IF('Member Info'!H115&gt;'Member Info'!$AG$12,'Member Info'!$AH$13,IF('Member Info'!H115&gt;'Member Info'!$AG$11,'Member Info'!$AH$12,IF('Member Info'!H115&gt;'Member Info'!$AG$10,'Member Info'!$AH$11,IF('Member Info'!H115&gt;'Member Info'!$AG$9,'Member Info'!$AH$10,IF('Member Info'!H115&gt;'Member Info'!$AG$8,'Member Info'!$AH$9,'Member Info'!$AH$8)))))))))))))</f>
        <v/>
      </c>
      <c r="H119" s="26"/>
      <c r="I119" s="26"/>
      <c r="J119" s="107" t="str">
        <f>IF(E119=0,"",IF('Member Info'!F115&gt;$S$1,CONCATENATE("Joined with practice on ", TEXT('Member Info'!F115, "DD/MM/YYYY")),IF('Member Info'!N115&lt;&gt;"",IF('Member Info'!N115&lt;$R$1,CONCATENATE("Left Scheme on ", TEXT('Member Info'!N115, "DD/MM/YYYY")),IF(ISERROR(G119),"Error Detected, No rate entered",IF(E119=0,"",IF(F119="","Error Detected, No Pensionable pay",IF(ISERROR(AB119)," Unknown Values entered.",IF(T119+U119&lt;1,"Acceptable",IF(R119+S119=200, "No Contributions Entered", IF(K119="","Error Detected, Choose reason&gt;",IF(X119="1",IF(T119=1,"Please Enter Deemed Pensionable Pay","Add Any Relevant Details Above"),"Please Give Details Above"))))))))),IF(ISERROR(G119),"Error Detected, No rate entered",IF(E119=0,"",IF(F119="","Error Detected, No Pensionable pay",IF(ISERROR(AB119)," Unknown Values entered.",IF(T119+U119&lt;1,"Acceptable",IF(R119+S119=200, "No Contributions Entered", IF(K119="","Error Detected, Choose reason&gt;",IF(X119="1",IF(T119=1,"Please Enter Deemed Pensionable Pay","Add relevant Details Above"),"Please give details Above")))))))))))</f>
        <v/>
      </c>
      <c r="K119" s="263"/>
      <c r="L119" s="93"/>
      <c r="M119" s="93" t="str">
        <f t="shared" si="24"/>
        <v/>
      </c>
      <c r="N119" s="96">
        <f t="shared" si="23"/>
        <v>0</v>
      </c>
      <c r="O119" s="96">
        <f t="shared" si="23"/>
        <v>0</v>
      </c>
      <c r="P119" s="220">
        <f>(ROUND((F119/100*'Member Info'!$W$2), 2))</f>
        <v>0</v>
      </c>
      <c r="Q119" s="220" t="e">
        <f t="shared" si="25"/>
        <v>#VALUE!</v>
      </c>
      <c r="R119" s="220" t="str">
        <f t="shared" si="26"/>
        <v/>
      </c>
      <c r="S119" s="229" t="str">
        <f t="shared" si="27"/>
        <v/>
      </c>
      <c r="T119" s="230" t="str">
        <f t="shared" si="28"/>
        <v/>
      </c>
      <c r="U119" s="230" t="str">
        <f t="shared" si="29"/>
        <v/>
      </c>
      <c r="V119" s="224">
        <f t="shared" si="30"/>
        <v>0</v>
      </c>
      <c r="W119" s="112">
        <f t="shared" si="31"/>
        <v>0</v>
      </c>
      <c r="X119" s="237" t="str">
        <f t="shared" si="19"/>
        <v/>
      </c>
      <c r="Y119" s="242" t="b">
        <f t="shared" si="20"/>
        <v>0</v>
      </c>
      <c r="Z119" s="237">
        <f t="shared" si="32"/>
        <v>0</v>
      </c>
      <c r="AA119" s="237">
        <f>IF('Member Info'!N115="",1,"")</f>
        <v>1</v>
      </c>
      <c r="AB119" s="245" t="e">
        <f t="shared" si="33"/>
        <v>#VALUE!</v>
      </c>
      <c r="AC119" s="132" t="str">
        <f t="shared" si="21"/>
        <v/>
      </c>
      <c r="AD119" s="126">
        <f t="shared" si="22"/>
        <v>1</v>
      </c>
      <c r="AE119" s="126" t="str">
        <f>IF('Member Info'!N115&lt;&gt;"",IF('Member Info'!N115&lt;=$R$1,1,0),"")</f>
        <v/>
      </c>
      <c r="AG119" s="126" t="b">
        <f t="shared" si="34"/>
        <v>0</v>
      </c>
      <c r="AH119" s="126">
        <f t="shared" si="35"/>
        <v>0</v>
      </c>
      <c r="AJ119" s="126">
        <f t="shared" si="36"/>
        <v>0</v>
      </c>
      <c r="AK119" s="126">
        <f>IF('Member Info'!F115&gt;$R$1,1,0)</f>
        <v>0</v>
      </c>
      <c r="AL119" s="126" t="b">
        <f>IF(ISERROR(R119),ERROR.TYPE(#REF!)=ERROR.TYPE(R119),FALSE)</f>
        <v>0</v>
      </c>
      <c r="AM119" s="126" t="b">
        <f>IF(ISERROR(S119),ERROR.TYPE(#REF!)=ERROR.TYPE(S119),FALSE)</f>
        <v>0</v>
      </c>
      <c r="AN119" s="126">
        <f>IF(OR('Member Info'!F115&gt;=$S$1,'Member Info'!N115&gt;=$R$1),1,0)</f>
        <v>0</v>
      </c>
    </row>
    <row r="120" spans="1:40" x14ac:dyDescent="0.25">
      <c r="A120" s="4">
        <v>88</v>
      </c>
      <c r="B120" s="166">
        <f>'Member Info'!D116</f>
        <v>0</v>
      </c>
      <c r="C120" s="166">
        <f>'Member Info'!E116</f>
        <v>0</v>
      </c>
      <c r="D120" s="166" t="str">
        <f>'Member Info'!G116</f>
        <v/>
      </c>
      <c r="E120" s="167">
        <f>'Member Info'!B116</f>
        <v>0</v>
      </c>
      <c r="F120" s="244"/>
      <c r="G120" s="168" t="str">
        <f>IF(E120=0,"",
IF('Member Info'!$AM$19&lt;=$R$1,
SUMPRODUCT('Member Info'!L116+IF('Member Info'!H116&gt;'Member Info'!$AJ$12,'Member Info'!$AK$13,IF('Member Info'!H116&gt;'Member Info'!$AJ$11,'Member Info'!$AK$12,IF('Member Info'!H116&gt;'Member Info'!$AJ$10,'Member Info'!$AK$11,IF('Member Info'!H116&gt;'Member Info'!$AJ$9,'Member Info'!$AK$10,IF('Member Info'!H116&gt;'Member Info'!$AJ$8,'Member Info'!$AK$9,'Member Info'!$AK$8)))))),
SUMPRODUCT('Member Info'!L116+IF('Member Info'!H116&gt;'Member Info'!$AG$17,'Member Info'!$AH$18,IF('Member Info'!H116&gt;'Member Info'!$AG$16,'Member Info'!$AH$17,IF('Member Info'!H116&gt;'Member Info'!$AG$15,'Member Info'!$AH$16,IF('Member Info'!H116&gt;'Member Info'!$AG$14,'Member Info'!$AH$15,IF('Member Info'!H116&gt;'Member Info'!$AG$13,'Member Info'!$AH$14,IF('Member Info'!H116&gt;'Member Info'!$AG$12,'Member Info'!$AH$13,IF('Member Info'!H116&gt;'Member Info'!$AG$11,'Member Info'!$AH$12,IF('Member Info'!H116&gt;'Member Info'!$AG$10,'Member Info'!$AH$11,IF('Member Info'!H116&gt;'Member Info'!$AG$9,'Member Info'!$AH$10,IF('Member Info'!H116&gt;'Member Info'!$AG$8,'Member Info'!$AH$9,'Member Info'!$AH$8)))))))))))))</f>
        <v/>
      </c>
      <c r="H120" s="26"/>
      <c r="I120" s="26"/>
      <c r="J120" s="107" t="str">
        <f>IF(E120=0,"",IF('Member Info'!F116&gt;$S$1,CONCATENATE("Joined with practice on ", TEXT('Member Info'!F116, "DD/MM/YYYY")),IF('Member Info'!N116&lt;&gt;"",IF('Member Info'!N116&lt;$R$1,CONCATENATE("Left Scheme on ", TEXT('Member Info'!N116, "DD/MM/YYYY")),IF(ISERROR(G120),"Error Detected, No rate entered",IF(E120=0,"",IF(F120="","Error Detected, No Pensionable pay",IF(ISERROR(AB120)," Unknown Values entered.",IF(T120+U120&lt;1,"Acceptable",IF(R120+S120=200, "No Contributions Entered", IF(K120="","Error Detected, Choose reason&gt;",IF(X120="1",IF(T120=1,"Please Enter Deemed Pensionable Pay","Add Any Relevant Details Above"),"Please Give Details Above"))))))))),IF(ISERROR(G120),"Error Detected, No rate entered",IF(E120=0,"",IF(F120="","Error Detected, No Pensionable pay",IF(ISERROR(AB120)," Unknown Values entered.",IF(T120+U120&lt;1,"Acceptable",IF(R120+S120=200, "No Contributions Entered", IF(K120="","Error Detected, Choose reason&gt;",IF(X120="1",IF(T120=1,"Please Enter Deemed Pensionable Pay","Add relevant Details Above"),"Please give details Above")))))))))))</f>
        <v/>
      </c>
      <c r="K120" s="263"/>
      <c r="L120" s="93"/>
      <c r="M120" s="93" t="str">
        <f t="shared" si="24"/>
        <v/>
      </c>
      <c r="N120" s="96">
        <f t="shared" si="23"/>
        <v>0</v>
      </c>
      <c r="O120" s="96">
        <f t="shared" si="23"/>
        <v>0</v>
      </c>
      <c r="P120" s="220">
        <f>(ROUND((F120/100*'Member Info'!$W$2), 2))</f>
        <v>0</v>
      </c>
      <c r="Q120" s="220" t="e">
        <f t="shared" si="25"/>
        <v>#VALUE!</v>
      </c>
      <c r="R120" s="220" t="str">
        <f t="shared" si="26"/>
        <v/>
      </c>
      <c r="S120" s="229" t="str">
        <f t="shared" si="27"/>
        <v/>
      </c>
      <c r="T120" s="230" t="str">
        <f t="shared" si="28"/>
        <v/>
      </c>
      <c r="U120" s="230" t="str">
        <f t="shared" si="29"/>
        <v/>
      </c>
      <c r="V120" s="224">
        <f t="shared" si="30"/>
        <v>0</v>
      </c>
      <c r="W120" s="112">
        <f t="shared" si="31"/>
        <v>0</v>
      </c>
      <c r="X120" s="237" t="str">
        <f t="shared" si="19"/>
        <v/>
      </c>
      <c r="Y120" s="242" t="b">
        <f t="shared" si="20"/>
        <v>0</v>
      </c>
      <c r="Z120" s="237">
        <f t="shared" si="32"/>
        <v>0</v>
      </c>
      <c r="AA120" s="237">
        <f>IF('Member Info'!N116="",1,"")</f>
        <v>1</v>
      </c>
      <c r="AB120" s="245" t="e">
        <f t="shared" si="33"/>
        <v>#VALUE!</v>
      </c>
      <c r="AC120" s="132" t="str">
        <f t="shared" si="21"/>
        <v/>
      </c>
      <c r="AD120" s="126">
        <f t="shared" si="22"/>
        <v>1</v>
      </c>
      <c r="AE120" s="126" t="str">
        <f>IF('Member Info'!N116&lt;&gt;"",IF('Member Info'!N116&lt;=$R$1,1,0),"")</f>
        <v/>
      </c>
      <c r="AG120" s="126" t="b">
        <f t="shared" si="34"/>
        <v>0</v>
      </c>
      <c r="AH120" s="126">
        <f t="shared" si="35"/>
        <v>0</v>
      </c>
      <c r="AJ120" s="126">
        <f t="shared" si="36"/>
        <v>0</v>
      </c>
      <c r="AK120" s="126">
        <f>IF('Member Info'!F116&gt;$R$1,1,0)</f>
        <v>0</v>
      </c>
      <c r="AL120" s="126" t="b">
        <f>IF(ISERROR(R120),ERROR.TYPE(#REF!)=ERROR.TYPE(R120),FALSE)</f>
        <v>0</v>
      </c>
      <c r="AM120" s="126" t="b">
        <f>IF(ISERROR(S120),ERROR.TYPE(#REF!)=ERROR.TYPE(S120),FALSE)</f>
        <v>0</v>
      </c>
      <c r="AN120" s="126">
        <f>IF(OR('Member Info'!F116&gt;=$S$1,'Member Info'!N116&gt;=$R$1),1,0)</f>
        <v>0</v>
      </c>
    </row>
    <row r="121" spans="1:40" x14ac:dyDescent="0.25">
      <c r="A121" s="4">
        <v>89</v>
      </c>
      <c r="B121" s="166">
        <f>'Member Info'!D117</f>
        <v>0</v>
      </c>
      <c r="C121" s="166">
        <f>'Member Info'!E117</f>
        <v>0</v>
      </c>
      <c r="D121" s="166" t="str">
        <f>'Member Info'!G117</f>
        <v/>
      </c>
      <c r="E121" s="167">
        <f>'Member Info'!B117</f>
        <v>0</v>
      </c>
      <c r="F121" s="244"/>
      <c r="G121" s="168" t="str">
        <f>IF(E121=0,"",
IF('Member Info'!$AM$19&lt;=$R$1,
SUMPRODUCT('Member Info'!L117+IF('Member Info'!H117&gt;'Member Info'!$AJ$12,'Member Info'!$AK$13,IF('Member Info'!H117&gt;'Member Info'!$AJ$11,'Member Info'!$AK$12,IF('Member Info'!H117&gt;'Member Info'!$AJ$10,'Member Info'!$AK$11,IF('Member Info'!H117&gt;'Member Info'!$AJ$9,'Member Info'!$AK$10,IF('Member Info'!H117&gt;'Member Info'!$AJ$8,'Member Info'!$AK$9,'Member Info'!$AK$8)))))),
SUMPRODUCT('Member Info'!L117+IF('Member Info'!H117&gt;'Member Info'!$AG$17,'Member Info'!$AH$18,IF('Member Info'!H117&gt;'Member Info'!$AG$16,'Member Info'!$AH$17,IF('Member Info'!H117&gt;'Member Info'!$AG$15,'Member Info'!$AH$16,IF('Member Info'!H117&gt;'Member Info'!$AG$14,'Member Info'!$AH$15,IF('Member Info'!H117&gt;'Member Info'!$AG$13,'Member Info'!$AH$14,IF('Member Info'!H117&gt;'Member Info'!$AG$12,'Member Info'!$AH$13,IF('Member Info'!H117&gt;'Member Info'!$AG$11,'Member Info'!$AH$12,IF('Member Info'!H117&gt;'Member Info'!$AG$10,'Member Info'!$AH$11,IF('Member Info'!H117&gt;'Member Info'!$AG$9,'Member Info'!$AH$10,IF('Member Info'!H117&gt;'Member Info'!$AG$8,'Member Info'!$AH$9,'Member Info'!$AH$8)))))))))))))</f>
        <v/>
      </c>
      <c r="H121" s="26"/>
      <c r="I121" s="26"/>
      <c r="J121" s="107" t="str">
        <f>IF(E121=0,"",IF('Member Info'!F117&gt;$S$1,CONCATENATE("Joined with practice on ", TEXT('Member Info'!F117, "DD/MM/YYYY")),IF('Member Info'!N117&lt;&gt;"",IF('Member Info'!N117&lt;$R$1,CONCATENATE("Left Scheme on ", TEXT('Member Info'!N117, "DD/MM/YYYY")),IF(ISERROR(G121),"Error Detected, No rate entered",IF(E121=0,"",IF(F121="","Error Detected, No Pensionable pay",IF(ISERROR(AB121)," Unknown Values entered.",IF(T121+U121&lt;1,"Acceptable",IF(R121+S121=200, "No Contributions Entered", IF(K121="","Error Detected, Choose reason&gt;",IF(X121="1",IF(T121=1,"Please Enter Deemed Pensionable Pay","Add Any Relevant Details Above"),"Please Give Details Above"))))))))),IF(ISERROR(G121),"Error Detected, No rate entered",IF(E121=0,"",IF(F121="","Error Detected, No Pensionable pay",IF(ISERROR(AB121)," Unknown Values entered.",IF(T121+U121&lt;1,"Acceptable",IF(R121+S121=200, "No Contributions Entered", IF(K121="","Error Detected, Choose reason&gt;",IF(X121="1",IF(T121=1,"Please Enter Deemed Pensionable Pay","Add relevant Details Above"),"Please give details Above")))))))))))</f>
        <v/>
      </c>
      <c r="K121" s="263"/>
      <c r="L121" s="93"/>
      <c r="M121" s="93" t="str">
        <f t="shared" si="24"/>
        <v/>
      </c>
      <c r="N121" s="96">
        <f t="shared" si="23"/>
        <v>0</v>
      </c>
      <c r="O121" s="96">
        <f t="shared" si="23"/>
        <v>0</v>
      </c>
      <c r="P121" s="220">
        <f>(ROUND((F121/100*'Member Info'!$W$2), 2))</f>
        <v>0</v>
      </c>
      <c r="Q121" s="220" t="e">
        <f t="shared" si="25"/>
        <v>#VALUE!</v>
      </c>
      <c r="R121" s="220" t="str">
        <f t="shared" si="26"/>
        <v/>
      </c>
      <c r="S121" s="229" t="str">
        <f t="shared" si="27"/>
        <v/>
      </c>
      <c r="T121" s="230" t="str">
        <f t="shared" si="28"/>
        <v/>
      </c>
      <c r="U121" s="230" t="str">
        <f t="shared" si="29"/>
        <v/>
      </c>
      <c r="V121" s="224">
        <f t="shared" si="30"/>
        <v>0</v>
      </c>
      <c r="W121" s="112">
        <f t="shared" si="31"/>
        <v>0</v>
      </c>
      <c r="X121" s="237" t="str">
        <f t="shared" si="19"/>
        <v/>
      </c>
      <c r="Y121" s="242" t="b">
        <f t="shared" si="20"/>
        <v>0</v>
      </c>
      <c r="Z121" s="237">
        <f t="shared" si="32"/>
        <v>0</v>
      </c>
      <c r="AA121" s="237">
        <f>IF('Member Info'!N117="",1,"")</f>
        <v>1</v>
      </c>
      <c r="AB121" s="245" t="e">
        <f t="shared" si="33"/>
        <v>#VALUE!</v>
      </c>
      <c r="AC121" s="132" t="str">
        <f t="shared" si="21"/>
        <v/>
      </c>
      <c r="AD121" s="126">
        <f t="shared" si="22"/>
        <v>1</v>
      </c>
      <c r="AE121" s="126" t="str">
        <f>IF('Member Info'!N117&lt;&gt;"",IF('Member Info'!N117&lt;=$R$1,1,0),"")</f>
        <v/>
      </c>
      <c r="AG121" s="126" t="b">
        <f t="shared" si="34"/>
        <v>0</v>
      </c>
      <c r="AH121" s="126">
        <f t="shared" si="35"/>
        <v>0</v>
      </c>
      <c r="AJ121" s="126">
        <f t="shared" si="36"/>
        <v>0</v>
      </c>
      <c r="AK121" s="126">
        <f>IF('Member Info'!F117&gt;$R$1,1,0)</f>
        <v>0</v>
      </c>
      <c r="AL121" s="126" t="b">
        <f>IF(ISERROR(R121),ERROR.TYPE(#REF!)=ERROR.TYPE(R121),FALSE)</f>
        <v>0</v>
      </c>
      <c r="AM121" s="126" t="b">
        <f>IF(ISERROR(S121),ERROR.TYPE(#REF!)=ERROR.TYPE(S121),FALSE)</f>
        <v>0</v>
      </c>
      <c r="AN121" s="126">
        <f>IF(OR('Member Info'!F117&gt;=$S$1,'Member Info'!N117&gt;=$R$1),1,0)</f>
        <v>0</v>
      </c>
    </row>
    <row r="122" spans="1:40" x14ac:dyDescent="0.25">
      <c r="A122" s="4">
        <v>90</v>
      </c>
      <c r="B122" s="166">
        <f>'Member Info'!D118</f>
        <v>0</v>
      </c>
      <c r="C122" s="166">
        <f>'Member Info'!E118</f>
        <v>0</v>
      </c>
      <c r="D122" s="166" t="str">
        <f>'Member Info'!G118</f>
        <v/>
      </c>
      <c r="E122" s="167">
        <f>'Member Info'!B118</f>
        <v>0</v>
      </c>
      <c r="F122" s="244"/>
      <c r="G122" s="168" t="str">
        <f>IF(E122=0,"",
IF('Member Info'!$AM$19&lt;=$R$1,
SUMPRODUCT('Member Info'!L118+IF('Member Info'!H118&gt;'Member Info'!$AJ$12,'Member Info'!$AK$13,IF('Member Info'!H118&gt;'Member Info'!$AJ$11,'Member Info'!$AK$12,IF('Member Info'!H118&gt;'Member Info'!$AJ$10,'Member Info'!$AK$11,IF('Member Info'!H118&gt;'Member Info'!$AJ$9,'Member Info'!$AK$10,IF('Member Info'!H118&gt;'Member Info'!$AJ$8,'Member Info'!$AK$9,'Member Info'!$AK$8)))))),
SUMPRODUCT('Member Info'!L118+IF('Member Info'!H118&gt;'Member Info'!$AG$17,'Member Info'!$AH$18,IF('Member Info'!H118&gt;'Member Info'!$AG$16,'Member Info'!$AH$17,IF('Member Info'!H118&gt;'Member Info'!$AG$15,'Member Info'!$AH$16,IF('Member Info'!H118&gt;'Member Info'!$AG$14,'Member Info'!$AH$15,IF('Member Info'!H118&gt;'Member Info'!$AG$13,'Member Info'!$AH$14,IF('Member Info'!H118&gt;'Member Info'!$AG$12,'Member Info'!$AH$13,IF('Member Info'!H118&gt;'Member Info'!$AG$11,'Member Info'!$AH$12,IF('Member Info'!H118&gt;'Member Info'!$AG$10,'Member Info'!$AH$11,IF('Member Info'!H118&gt;'Member Info'!$AG$9,'Member Info'!$AH$10,IF('Member Info'!H118&gt;'Member Info'!$AG$8,'Member Info'!$AH$9,'Member Info'!$AH$8)))))))))))))</f>
        <v/>
      </c>
      <c r="H122" s="26"/>
      <c r="I122" s="26"/>
      <c r="J122" s="107" t="str">
        <f>IF(E122=0,"",IF('Member Info'!F118&gt;$S$1,CONCATENATE("Joined with practice on ", TEXT('Member Info'!F118, "DD/MM/YYYY")),IF('Member Info'!N118&lt;&gt;"",IF('Member Info'!N118&lt;$R$1,CONCATENATE("Left Scheme on ", TEXT('Member Info'!N118, "DD/MM/YYYY")),IF(ISERROR(G122),"Error Detected, No rate entered",IF(E122=0,"",IF(F122="","Error Detected, No Pensionable pay",IF(ISERROR(AB122)," Unknown Values entered.",IF(T122+U122&lt;1,"Acceptable",IF(R122+S122=200, "No Contributions Entered", IF(K122="","Error Detected, Choose reason&gt;",IF(X122="1",IF(T122=1,"Please Enter Deemed Pensionable Pay","Add Any Relevant Details Above"),"Please Give Details Above"))))))))),IF(ISERROR(G122),"Error Detected, No rate entered",IF(E122=0,"",IF(F122="","Error Detected, No Pensionable pay",IF(ISERROR(AB122)," Unknown Values entered.",IF(T122+U122&lt;1,"Acceptable",IF(R122+S122=200, "No Contributions Entered", IF(K122="","Error Detected, Choose reason&gt;",IF(X122="1",IF(T122=1,"Please Enter Deemed Pensionable Pay","Add relevant Details Above"),"Please give details Above")))))))))))</f>
        <v/>
      </c>
      <c r="K122" s="263"/>
      <c r="L122" s="93"/>
      <c r="M122" s="93" t="str">
        <f t="shared" si="24"/>
        <v/>
      </c>
      <c r="N122" s="96">
        <f t="shared" si="23"/>
        <v>0</v>
      </c>
      <c r="O122" s="96">
        <f t="shared" si="23"/>
        <v>0</v>
      </c>
      <c r="P122" s="220">
        <f>(ROUND((F122/100*'Member Info'!$W$2), 2))</f>
        <v>0</v>
      </c>
      <c r="Q122" s="220" t="e">
        <f t="shared" si="25"/>
        <v>#VALUE!</v>
      </c>
      <c r="R122" s="220" t="str">
        <f t="shared" si="26"/>
        <v/>
      </c>
      <c r="S122" s="229" t="str">
        <f t="shared" si="27"/>
        <v/>
      </c>
      <c r="T122" s="230" t="str">
        <f t="shared" si="28"/>
        <v/>
      </c>
      <c r="U122" s="230" t="str">
        <f t="shared" si="29"/>
        <v/>
      </c>
      <c r="V122" s="224">
        <f t="shared" si="30"/>
        <v>0</v>
      </c>
      <c r="W122" s="112">
        <f t="shared" si="31"/>
        <v>0</v>
      </c>
      <c r="X122" s="237" t="str">
        <f t="shared" si="19"/>
        <v/>
      </c>
      <c r="Y122" s="242" t="b">
        <f t="shared" si="20"/>
        <v>0</v>
      </c>
      <c r="Z122" s="237">
        <f t="shared" si="32"/>
        <v>0</v>
      </c>
      <c r="AA122" s="237">
        <f>IF('Member Info'!N118="",1,"")</f>
        <v>1</v>
      </c>
      <c r="AB122" s="245" t="e">
        <f t="shared" si="33"/>
        <v>#VALUE!</v>
      </c>
      <c r="AC122" s="132" t="str">
        <f t="shared" si="21"/>
        <v/>
      </c>
      <c r="AD122" s="126">
        <f t="shared" si="22"/>
        <v>1</v>
      </c>
      <c r="AE122" s="126" t="str">
        <f>IF('Member Info'!N118&lt;&gt;"",IF('Member Info'!N118&lt;=$R$1,1,0),"")</f>
        <v/>
      </c>
      <c r="AG122" s="126" t="b">
        <f t="shared" si="34"/>
        <v>0</v>
      </c>
      <c r="AH122" s="126">
        <f t="shared" si="35"/>
        <v>0</v>
      </c>
      <c r="AJ122" s="126">
        <f t="shared" si="36"/>
        <v>0</v>
      </c>
      <c r="AK122" s="126">
        <f>IF('Member Info'!F118&gt;$R$1,1,0)</f>
        <v>0</v>
      </c>
      <c r="AL122" s="126" t="b">
        <f>IF(ISERROR(R122),ERROR.TYPE(#REF!)=ERROR.TYPE(R122),FALSE)</f>
        <v>0</v>
      </c>
      <c r="AM122" s="126" t="b">
        <f>IF(ISERROR(S122),ERROR.TYPE(#REF!)=ERROR.TYPE(S122),FALSE)</f>
        <v>0</v>
      </c>
      <c r="AN122" s="126">
        <f>IF(OR('Member Info'!F118&gt;=$S$1,'Member Info'!N118&gt;=$R$1),1,0)</f>
        <v>0</v>
      </c>
    </row>
    <row r="123" spans="1:40" x14ac:dyDescent="0.25">
      <c r="A123" s="4">
        <v>91</v>
      </c>
      <c r="B123" s="166">
        <f>'Member Info'!D119</f>
        <v>0</v>
      </c>
      <c r="C123" s="166">
        <f>'Member Info'!E119</f>
        <v>0</v>
      </c>
      <c r="D123" s="166" t="str">
        <f>'Member Info'!G119</f>
        <v/>
      </c>
      <c r="E123" s="167">
        <f>'Member Info'!B119</f>
        <v>0</v>
      </c>
      <c r="F123" s="244"/>
      <c r="G123" s="168" t="str">
        <f>IF(E123=0,"",
IF('Member Info'!$AM$19&lt;=$R$1,
SUMPRODUCT('Member Info'!L119+IF('Member Info'!H119&gt;'Member Info'!$AJ$12,'Member Info'!$AK$13,IF('Member Info'!H119&gt;'Member Info'!$AJ$11,'Member Info'!$AK$12,IF('Member Info'!H119&gt;'Member Info'!$AJ$10,'Member Info'!$AK$11,IF('Member Info'!H119&gt;'Member Info'!$AJ$9,'Member Info'!$AK$10,IF('Member Info'!H119&gt;'Member Info'!$AJ$8,'Member Info'!$AK$9,'Member Info'!$AK$8)))))),
SUMPRODUCT('Member Info'!L119+IF('Member Info'!H119&gt;'Member Info'!$AG$17,'Member Info'!$AH$18,IF('Member Info'!H119&gt;'Member Info'!$AG$16,'Member Info'!$AH$17,IF('Member Info'!H119&gt;'Member Info'!$AG$15,'Member Info'!$AH$16,IF('Member Info'!H119&gt;'Member Info'!$AG$14,'Member Info'!$AH$15,IF('Member Info'!H119&gt;'Member Info'!$AG$13,'Member Info'!$AH$14,IF('Member Info'!H119&gt;'Member Info'!$AG$12,'Member Info'!$AH$13,IF('Member Info'!H119&gt;'Member Info'!$AG$11,'Member Info'!$AH$12,IF('Member Info'!H119&gt;'Member Info'!$AG$10,'Member Info'!$AH$11,IF('Member Info'!H119&gt;'Member Info'!$AG$9,'Member Info'!$AH$10,IF('Member Info'!H119&gt;'Member Info'!$AG$8,'Member Info'!$AH$9,'Member Info'!$AH$8)))))))))))))</f>
        <v/>
      </c>
      <c r="H123" s="26"/>
      <c r="I123" s="26"/>
      <c r="J123" s="107" t="str">
        <f>IF(E123=0,"",IF('Member Info'!F119&gt;$S$1,CONCATENATE("Joined with practice on ", TEXT('Member Info'!F119, "DD/MM/YYYY")),IF('Member Info'!N119&lt;&gt;"",IF('Member Info'!N119&lt;$R$1,CONCATENATE("Left Scheme on ", TEXT('Member Info'!N119, "DD/MM/YYYY")),IF(ISERROR(G123),"Error Detected, No rate entered",IF(E123=0,"",IF(F123="","Error Detected, No Pensionable pay",IF(ISERROR(AB123)," Unknown Values entered.",IF(T123+U123&lt;1,"Acceptable",IF(R123+S123=200, "No Contributions Entered", IF(K123="","Error Detected, Choose reason&gt;",IF(X123="1",IF(T123=1,"Please Enter Deemed Pensionable Pay","Add Any Relevant Details Above"),"Please Give Details Above"))))))))),IF(ISERROR(G123),"Error Detected, No rate entered",IF(E123=0,"",IF(F123="","Error Detected, No Pensionable pay",IF(ISERROR(AB123)," Unknown Values entered.",IF(T123+U123&lt;1,"Acceptable",IF(R123+S123=200, "No Contributions Entered", IF(K123="","Error Detected, Choose reason&gt;",IF(X123="1",IF(T123=1,"Please Enter Deemed Pensionable Pay","Add relevant Details Above"),"Please give details Above")))))))))))</f>
        <v/>
      </c>
      <c r="K123" s="263"/>
      <c r="L123" s="93"/>
      <c r="M123" s="93" t="str">
        <f t="shared" si="24"/>
        <v/>
      </c>
      <c r="N123" s="96">
        <f t="shared" si="23"/>
        <v>0</v>
      </c>
      <c r="O123" s="96">
        <f t="shared" si="23"/>
        <v>0</v>
      </c>
      <c r="P123" s="220">
        <f>(ROUND((F123/100*'Member Info'!$W$2), 2))</f>
        <v>0</v>
      </c>
      <c r="Q123" s="220" t="e">
        <f t="shared" si="25"/>
        <v>#VALUE!</v>
      </c>
      <c r="R123" s="220" t="str">
        <f t="shared" si="26"/>
        <v/>
      </c>
      <c r="S123" s="229" t="str">
        <f t="shared" si="27"/>
        <v/>
      </c>
      <c r="T123" s="230" t="str">
        <f t="shared" si="28"/>
        <v/>
      </c>
      <c r="U123" s="230" t="str">
        <f t="shared" si="29"/>
        <v/>
      </c>
      <c r="V123" s="224">
        <f t="shared" si="30"/>
        <v>0</v>
      </c>
      <c r="W123" s="112">
        <f t="shared" si="31"/>
        <v>0</v>
      </c>
      <c r="X123" s="237" t="str">
        <f t="shared" si="19"/>
        <v/>
      </c>
      <c r="Y123" s="242" t="b">
        <f t="shared" si="20"/>
        <v>0</v>
      </c>
      <c r="Z123" s="237">
        <f t="shared" si="32"/>
        <v>0</v>
      </c>
      <c r="AA123" s="237">
        <f>IF('Member Info'!N119="",1,"")</f>
        <v>1</v>
      </c>
      <c r="AB123" s="245" t="e">
        <f t="shared" si="33"/>
        <v>#VALUE!</v>
      </c>
      <c r="AC123" s="132" t="str">
        <f t="shared" si="21"/>
        <v/>
      </c>
      <c r="AD123" s="126">
        <f t="shared" si="22"/>
        <v>1</v>
      </c>
      <c r="AE123" s="126" t="str">
        <f>IF('Member Info'!N119&lt;&gt;"",IF('Member Info'!N119&lt;=$R$1,1,0),"")</f>
        <v/>
      </c>
      <c r="AG123" s="126" t="b">
        <f t="shared" si="34"/>
        <v>0</v>
      </c>
      <c r="AH123" s="126">
        <f t="shared" si="35"/>
        <v>0</v>
      </c>
      <c r="AJ123" s="126">
        <f t="shared" si="36"/>
        <v>0</v>
      </c>
      <c r="AK123" s="126">
        <f>IF('Member Info'!F119&gt;$R$1,1,0)</f>
        <v>0</v>
      </c>
      <c r="AL123" s="126" t="b">
        <f>IF(ISERROR(R123),ERROR.TYPE(#REF!)=ERROR.TYPE(R123),FALSE)</f>
        <v>0</v>
      </c>
      <c r="AM123" s="126" t="b">
        <f>IF(ISERROR(S123),ERROR.TYPE(#REF!)=ERROR.TYPE(S123),FALSE)</f>
        <v>0</v>
      </c>
      <c r="AN123" s="126">
        <f>IF(OR('Member Info'!F119&gt;=$S$1,'Member Info'!N119&gt;=$R$1),1,0)</f>
        <v>0</v>
      </c>
    </row>
    <row r="124" spans="1:40" x14ac:dyDescent="0.25">
      <c r="A124" s="4">
        <v>92</v>
      </c>
      <c r="B124" s="166">
        <f>'Member Info'!D120</f>
        <v>0</v>
      </c>
      <c r="C124" s="166">
        <f>'Member Info'!E120</f>
        <v>0</v>
      </c>
      <c r="D124" s="166" t="str">
        <f>'Member Info'!G120</f>
        <v/>
      </c>
      <c r="E124" s="167">
        <f>'Member Info'!B120</f>
        <v>0</v>
      </c>
      <c r="F124" s="244"/>
      <c r="G124" s="168" t="str">
        <f>IF(E124=0,"",
IF('Member Info'!$AM$19&lt;=$R$1,
SUMPRODUCT('Member Info'!L120+IF('Member Info'!H120&gt;'Member Info'!$AJ$12,'Member Info'!$AK$13,IF('Member Info'!H120&gt;'Member Info'!$AJ$11,'Member Info'!$AK$12,IF('Member Info'!H120&gt;'Member Info'!$AJ$10,'Member Info'!$AK$11,IF('Member Info'!H120&gt;'Member Info'!$AJ$9,'Member Info'!$AK$10,IF('Member Info'!H120&gt;'Member Info'!$AJ$8,'Member Info'!$AK$9,'Member Info'!$AK$8)))))),
SUMPRODUCT('Member Info'!L120+IF('Member Info'!H120&gt;'Member Info'!$AG$17,'Member Info'!$AH$18,IF('Member Info'!H120&gt;'Member Info'!$AG$16,'Member Info'!$AH$17,IF('Member Info'!H120&gt;'Member Info'!$AG$15,'Member Info'!$AH$16,IF('Member Info'!H120&gt;'Member Info'!$AG$14,'Member Info'!$AH$15,IF('Member Info'!H120&gt;'Member Info'!$AG$13,'Member Info'!$AH$14,IF('Member Info'!H120&gt;'Member Info'!$AG$12,'Member Info'!$AH$13,IF('Member Info'!H120&gt;'Member Info'!$AG$11,'Member Info'!$AH$12,IF('Member Info'!H120&gt;'Member Info'!$AG$10,'Member Info'!$AH$11,IF('Member Info'!H120&gt;'Member Info'!$AG$9,'Member Info'!$AH$10,IF('Member Info'!H120&gt;'Member Info'!$AG$8,'Member Info'!$AH$9,'Member Info'!$AH$8)))))))))))))</f>
        <v/>
      </c>
      <c r="H124" s="26"/>
      <c r="I124" s="26"/>
      <c r="J124" s="107" t="str">
        <f>IF(E124=0,"",IF('Member Info'!F120&gt;$S$1,CONCATENATE("Joined with practice on ", TEXT('Member Info'!F120, "DD/MM/YYYY")),IF('Member Info'!N120&lt;&gt;"",IF('Member Info'!N120&lt;$R$1,CONCATENATE("Left Scheme on ", TEXT('Member Info'!N120, "DD/MM/YYYY")),IF(ISERROR(G124),"Error Detected, No rate entered",IF(E124=0,"",IF(F124="","Error Detected, No Pensionable pay",IF(ISERROR(AB124)," Unknown Values entered.",IF(T124+U124&lt;1,"Acceptable",IF(R124+S124=200, "No Contributions Entered", IF(K124="","Error Detected, Choose reason&gt;",IF(X124="1",IF(T124=1,"Please Enter Deemed Pensionable Pay","Add Any Relevant Details Above"),"Please Give Details Above"))))))))),IF(ISERROR(G124),"Error Detected, No rate entered",IF(E124=0,"",IF(F124="","Error Detected, No Pensionable pay",IF(ISERROR(AB124)," Unknown Values entered.",IF(T124+U124&lt;1,"Acceptable",IF(R124+S124=200, "No Contributions Entered", IF(K124="","Error Detected, Choose reason&gt;",IF(X124="1",IF(T124=1,"Please Enter Deemed Pensionable Pay","Add relevant Details Above"),"Please give details Above")))))))))))</f>
        <v/>
      </c>
      <c r="K124" s="263"/>
      <c r="L124" s="93"/>
      <c r="M124" s="93" t="str">
        <f t="shared" si="24"/>
        <v/>
      </c>
      <c r="N124" s="96">
        <f t="shared" si="23"/>
        <v>0</v>
      </c>
      <c r="O124" s="96">
        <f t="shared" si="23"/>
        <v>0</v>
      </c>
      <c r="P124" s="220">
        <f>(ROUND((F124/100*'Member Info'!$W$2), 2))</f>
        <v>0</v>
      </c>
      <c r="Q124" s="220" t="e">
        <f t="shared" si="25"/>
        <v>#VALUE!</v>
      </c>
      <c r="R124" s="220" t="str">
        <f t="shared" si="26"/>
        <v/>
      </c>
      <c r="S124" s="229" t="str">
        <f t="shared" si="27"/>
        <v/>
      </c>
      <c r="T124" s="230" t="str">
        <f t="shared" si="28"/>
        <v/>
      </c>
      <c r="U124" s="230" t="str">
        <f t="shared" si="29"/>
        <v/>
      </c>
      <c r="V124" s="224">
        <f t="shared" si="30"/>
        <v>0</v>
      </c>
      <c r="W124" s="112">
        <f t="shared" si="31"/>
        <v>0</v>
      </c>
      <c r="X124" s="237" t="str">
        <f t="shared" si="19"/>
        <v/>
      </c>
      <c r="Y124" s="242" t="b">
        <f t="shared" si="20"/>
        <v>0</v>
      </c>
      <c r="Z124" s="237">
        <f t="shared" si="32"/>
        <v>0</v>
      </c>
      <c r="AA124" s="237">
        <f>IF('Member Info'!N120="",1,"")</f>
        <v>1</v>
      </c>
      <c r="AB124" s="245" t="e">
        <f t="shared" si="33"/>
        <v>#VALUE!</v>
      </c>
      <c r="AC124" s="132" t="str">
        <f t="shared" si="21"/>
        <v/>
      </c>
      <c r="AD124" s="126">
        <f t="shared" si="22"/>
        <v>1</v>
      </c>
      <c r="AE124" s="126" t="str">
        <f>IF('Member Info'!N120&lt;&gt;"",IF('Member Info'!N120&lt;=$R$1,1,0),"")</f>
        <v/>
      </c>
      <c r="AG124" s="126" t="b">
        <f t="shared" si="34"/>
        <v>0</v>
      </c>
      <c r="AH124" s="126">
        <f t="shared" si="35"/>
        <v>0</v>
      </c>
      <c r="AJ124" s="126">
        <f t="shared" si="36"/>
        <v>0</v>
      </c>
      <c r="AK124" s="126">
        <f>IF('Member Info'!F120&gt;$R$1,1,0)</f>
        <v>0</v>
      </c>
      <c r="AL124" s="126" t="b">
        <f>IF(ISERROR(R124),ERROR.TYPE(#REF!)=ERROR.TYPE(R124),FALSE)</f>
        <v>0</v>
      </c>
      <c r="AM124" s="126" t="b">
        <f>IF(ISERROR(S124),ERROR.TYPE(#REF!)=ERROR.TYPE(S124),FALSE)</f>
        <v>0</v>
      </c>
      <c r="AN124" s="126">
        <f>IF(OR('Member Info'!F120&gt;=$S$1,'Member Info'!N120&gt;=$R$1),1,0)</f>
        <v>0</v>
      </c>
    </row>
    <row r="125" spans="1:40" x14ac:dyDescent="0.25">
      <c r="A125" s="4">
        <v>93</v>
      </c>
      <c r="B125" s="166">
        <f>'Member Info'!D121</f>
        <v>0</v>
      </c>
      <c r="C125" s="166">
        <f>'Member Info'!E121</f>
        <v>0</v>
      </c>
      <c r="D125" s="166" t="str">
        <f>'Member Info'!G121</f>
        <v/>
      </c>
      <c r="E125" s="167">
        <f>'Member Info'!B121</f>
        <v>0</v>
      </c>
      <c r="F125" s="244"/>
      <c r="G125" s="168" t="str">
        <f>IF(E125=0,"",
IF('Member Info'!$AM$19&lt;=$R$1,
SUMPRODUCT('Member Info'!L121+IF('Member Info'!H121&gt;'Member Info'!$AJ$12,'Member Info'!$AK$13,IF('Member Info'!H121&gt;'Member Info'!$AJ$11,'Member Info'!$AK$12,IF('Member Info'!H121&gt;'Member Info'!$AJ$10,'Member Info'!$AK$11,IF('Member Info'!H121&gt;'Member Info'!$AJ$9,'Member Info'!$AK$10,IF('Member Info'!H121&gt;'Member Info'!$AJ$8,'Member Info'!$AK$9,'Member Info'!$AK$8)))))),
SUMPRODUCT('Member Info'!L121+IF('Member Info'!H121&gt;'Member Info'!$AG$17,'Member Info'!$AH$18,IF('Member Info'!H121&gt;'Member Info'!$AG$16,'Member Info'!$AH$17,IF('Member Info'!H121&gt;'Member Info'!$AG$15,'Member Info'!$AH$16,IF('Member Info'!H121&gt;'Member Info'!$AG$14,'Member Info'!$AH$15,IF('Member Info'!H121&gt;'Member Info'!$AG$13,'Member Info'!$AH$14,IF('Member Info'!H121&gt;'Member Info'!$AG$12,'Member Info'!$AH$13,IF('Member Info'!H121&gt;'Member Info'!$AG$11,'Member Info'!$AH$12,IF('Member Info'!H121&gt;'Member Info'!$AG$10,'Member Info'!$AH$11,IF('Member Info'!H121&gt;'Member Info'!$AG$9,'Member Info'!$AH$10,IF('Member Info'!H121&gt;'Member Info'!$AG$8,'Member Info'!$AH$9,'Member Info'!$AH$8)))))))))))))</f>
        <v/>
      </c>
      <c r="H125" s="26"/>
      <c r="I125" s="26"/>
      <c r="J125" s="107" t="str">
        <f>IF(E125=0,"",IF('Member Info'!F121&gt;$S$1,CONCATENATE("Joined with practice on ", TEXT('Member Info'!F121, "DD/MM/YYYY")),IF('Member Info'!N121&lt;&gt;"",IF('Member Info'!N121&lt;$R$1,CONCATENATE("Left Scheme on ", TEXT('Member Info'!N121, "DD/MM/YYYY")),IF(ISERROR(G125),"Error Detected, No rate entered",IF(E125=0,"",IF(F125="","Error Detected, No Pensionable pay",IF(ISERROR(AB125)," Unknown Values entered.",IF(T125+U125&lt;1,"Acceptable",IF(R125+S125=200, "No Contributions Entered", IF(K125="","Error Detected, Choose reason&gt;",IF(X125="1",IF(T125=1,"Please Enter Deemed Pensionable Pay","Add Any Relevant Details Above"),"Please Give Details Above"))))))))),IF(ISERROR(G125),"Error Detected, No rate entered",IF(E125=0,"",IF(F125="","Error Detected, No Pensionable pay",IF(ISERROR(AB125)," Unknown Values entered.",IF(T125+U125&lt;1,"Acceptable",IF(R125+S125=200, "No Contributions Entered", IF(K125="","Error Detected, Choose reason&gt;",IF(X125="1",IF(T125=1,"Please Enter Deemed Pensionable Pay","Add relevant Details Above"),"Please give details Above")))))))))))</f>
        <v/>
      </c>
      <c r="K125" s="263"/>
      <c r="L125" s="93"/>
      <c r="M125" s="93" t="str">
        <f t="shared" si="24"/>
        <v/>
      </c>
      <c r="N125" s="96">
        <f t="shared" si="23"/>
        <v>0</v>
      </c>
      <c r="O125" s="96">
        <f t="shared" si="23"/>
        <v>0</v>
      </c>
      <c r="P125" s="220">
        <f>(ROUND((F125/100*'Member Info'!$W$2), 2))</f>
        <v>0</v>
      </c>
      <c r="Q125" s="220" t="e">
        <f t="shared" si="25"/>
        <v>#VALUE!</v>
      </c>
      <c r="R125" s="220" t="str">
        <f t="shared" si="26"/>
        <v/>
      </c>
      <c r="S125" s="229" t="str">
        <f t="shared" si="27"/>
        <v/>
      </c>
      <c r="T125" s="230" t="str">
        <f t="shared" si="28"/>
        <v/>
      </c>
      <c r="U125" s="230" t="str">
        <f t="shared" si="29"/>
        <v/>
      </c>
      <c r="V125" s="224">
        <f t="shared" si="30"/>
        <v>0</v>
      </c>
      <c r="W125" s="112">
        <f t="shared" si="31"/>
        <v>0</v>
      </c>
      <c r="X125" s="237" t="str">
        <f t="shared" si="19"/>
        <v/>
      </c>
      <c r="Y125" s="242" t="b">
        <f t="shared" si="20"/>
        <v>0</v>
      </c>
      <c r="Z125" s="237">
        <f t="shared" si="32"/>
        <v>0</v>
      </c>
      <c r="AA125" s="237">
        <f>IF('Member Info'!N121="",1,"")</f>
        <v>1</v>
      </c>
      <c r="AB125" s="245" t="e">
        <f t="shared" si="33"/>
        <v>#VALUE!</v>
      </c>
      <c r="AC125" s="132" t="str">
        <f t="shared" si="21"/>
        <v/>
      </c>
      <c r="AD125" s="126">
        <f t="shared" si="22"/>
        <v>1</v>
      </c>
      <c r="AE125" s="126" t="str">
        <f>IF('Member Info'!N121&lt;&gt;"",IF('Member Info'!N121&lt;=$R$1,1,0),"")</f>
        <v/>
      </c>
      <c r="AG125" s="126" t="b">
        <f t="shared" si="34"/>
        <v>0</v>
      </c>
      <c r="AH125" s="126">
        <f t="shared" si="35"/>
        <v>0</v>
      </c>
      <c r="AJ125" s="126">
        <f t="shared" si="36"/>
        <v>0</v>
      </c>
      <c r="AK125" s="126">
        <f>IF('Member Info'!F121&gt;$R$1,1,0)</f>
        <v>0</v>
      </c>
      <c r="AL125" s="126" t="b">
        <f>IF(ISERROR(R125),ERROR.TYPE(#REF!)=ERROR.TYPE(R125),FALSE)</f>
        <v>0</v>
      </c>
      <c r="AM125" s="126" t="b">
        <f>IF(ISERROR(S125),ERROR.TYPE(#REF!)=ERROR.TYPE(S125),FALSE)</f>
        <v>0</v>
      </c>
      <c r="AN125" s="126">
        <f>IF(OR('Member Info'!F121&gt;=$S$1,'Member Info'!N121&gt;=$R$1),1,0)</f>
        <v>0</v>
      </c>
    </row>
    <row r="126" spans="1:40" x14ac:dyDescent="0.25">
      <c r="A126" s="4">
        <v>94</v>
      </c>
      <c r="B126" s="166">
        <f>'Member Info'!D122</f>
        <v>0</v>
      </c>
      <c r="C126" s="166">
        <f>'Member Info'!E122</f>
        <v>0</v>
      </c>
      <c r="D126" s="166" t="str">
        <f>'Member Info'!G122</f>
        <v/>
      </c>
      <c r="E126" s="167">
        <f>'Member Info'!B122</f>
        <v>0</v>
      </c>
      <c r="F126" s="244"/>
      <c r="G126" s="168" t="str">
        <f>IF(E126=0,"",
IF('Member Info'!$AM$19&lt;=$R$1,
SUMPRODUCT('Member Info'!L122+IF('Member Info'!H122&gt;'Member Info'!$AJ$12,'Member Info'!$AK$13,IF('Member Info'!H122&gt;'Member Info'!$AJ$11,'Member Info'!$AK$12,IF('Member Info'!H122&gt;'Member Info'!$AJ$10,'Member Info'!$AK$11,IF('Member Info'!H122&gt;'Member Info'!$AJ$9,'Member Info'!$AK$10,IF('Member Info'!H122&gt;'Member Info'!$AJ$8,'Member Info'!$AK$9,'Member Info'!$AK$8)))))),
SUMPRODUCT('Member Info'!L122+IF('Member Info'!H122&gt;'Member Info'!$AG$17,'Member Info'!$AH$18,IF('Member Info'!H122&gt;'Member Info'!$AG$16,'Member Info'!$AH$17,IF('Member Info'!H122&gt;'Member Info'!$AG$15,'Member Info'!$AH$16,IF('Member Info'!H122&gt;'Member Info'!$AG$14,'Member Info'!$AH$15,IF('Member Info'!H122&gt;'Member Info'!$AG$13,'Member Info'!$AH$14,IF('Member Info'!H122&gt;'Member Info'!$AG$12,'Member Info'!$AH$13,IF('Member Info'!H122&gt;'Member Info'!$AG$11,'Member Info'!$AH$12,IF('Member Info'!H122&gt;'Member Info'!$AG$10,'Member Info'!$AH$11,IF('Member Info'!H122&gt;'Member Info'!$AG$9,'Member Info'!$AH$10,IF('Member Info'!H122&gt;'Member Info'!$AG$8,'Member Info'!$AH$9,'Member Info'!$AH$8)))))))))))))</f>
        <v/>
      </c>
      <c r="H126" s="26"/>
      <c r="I126" s="26"/>
      <c r="J126" s="107" t="str">
        <f>IF(E126=0,"",IF('Member Info'!F122&gt;$S$1,CONCATENATE("Joined with practice on ", TEXT('Member Info'!F122, "DD/MM/YYYY")),IF('Member Info'!N122&lt;&gt;"",IF('Member Info'!N122&lt;$R$1,CONCATENATE("Left Scheme on ", TEXT('Member Info'!N122, "DD/MM/YYYY")),IF(ISERROR(G126),"Error Detected, No rate entered",IF(E126=0,"",IF(F126="","Error Detected, No Pensionable pay",IF(ISERROR(AB126)," Unknown Values entered.",IF(T126+U126&lt;1,"Acceptable",IF(R126+S126=200, "No Contributions Entered", IF(K126="","Error Detected, Choose reason&gt;",IF(X126="1",IF(T126=1,"Please Enter Deemed Pensionable Pay","Add Any Relevant Details Above"),"Please Give Details Above"))))))))),IF(ISERROR(G126),"Error Detected, No rate entered",IF(E126=0,"",IF(F126="","Error Detected, No Pensionable pay",IF(ISERROR(AB126)," Unknown Values entered.",IF(T126+U126&lt;1,"Acceptable",IF(R126+S126=200, "No Contributions Entered", IF(K126="","Error Detected, Choose reason&gt;",IF(X126="1",IF(T126=1,"Please Enter Deemed Pensionable Pay","Add relevant Details Above"),"Please give details Above")))))))))))</f>
        <v/>
      </c>
      <c r="K126" s="263"/>
      <c r="L126" s="93"/>
      <c r="M126" s="93" t="str">
        <f t="shared" si="24"/>
        <v/>
      </c>
      <c r="N126" s="96">
        <f t="shared" si="23"/>
        <v>0</v>
      </c>
      <c r="O126" s="96">
        <f t="shared" si="23"/>
        <v>0</v>
      </c>
      <c r="P126" s="220">
        <f>(ROUND((F126/100*'Member Info'!$W$2), 2))</f>
        <v>0</v>
      </c>
      <c r="Q126" s="220" t="e">
        <f t="shared" si="25"/>
        <v>#VALUE!</v>
      </c>
      <c r="R126" s="220" t="str">
        <f t="shared" si="26"/>
        <v/>
      </c>
      <c r="S126" s="229" t="str">
        <f t="shared" si="27"/>
        <v/>
      </c>
      <c r="T126" s="230" t="str">
        <f t="shared" si="28"/>
        <v/>
      </c>
      <c r="U126" s="230" t="str">
        <f t="shared" si="29"/>
        <v/>
      </c>
      <c r="V126" s="224">
        <f t="shared" si="30"/>
        <v>0</v>
      </c>
      <c r="W126" s="112">
        <f t="shared" si="31"/>
        <v>0</v>
      </c>
      <c r="X126" s="237" t="str">
        <f t="shared" si="19"/>
        <v/>
      </c>
      <c r="Y126" s="242" t="b">
        <f t="shared" si="20"/>
        <v>0</v>
      </c>
      <c r="Z126" s="237">
        <f t="shared" si="32"/>
        <v>0</v>
      </c>
      <c r="AA126" s="237">
        <f>IF('Member Info'!N122="",1,"")</f>
        <v>1</v>
      </c>
      <c r="AB126" s="245" t="e">
        <f t="shared" si="33"/>
        <v>#VALUE!</v>
      </c>
      <c r="AC126" s="132" t="str">
        <f t="shared" si="21"/>
        <v/>
      </c>
      <c r="AD126" s="126">
        <f t="shared" si="22"/>
        <v>1</v>
      </c>
      <c r="AE126" s="126" t="str">
        <f>IF('Member Info'!N122&lt;&gt;"",IF('Member Info'!N122&lt;=$R$1,1,0),"")</f>
        <v/>
      </c>
      <c r="AG126" s="126" t="b">
        <f t="shared" si="34"/>
        <v>0</v>
      </c>
      <c r="AH126" s="126">
        <f t="shared" si="35"/>
        <v>0</v>
      </c>
      <c r="AJ126" s="126">
        <f t="shared" si="36"/>
        <v>0</v>
      </c>
      <c r="AK126" s="126">
        <f>IF('Member Info'!F122&gt;$R$1,1,0)</f>
        <v>0</v>
      </c>
      <c r="AL126" s="126" t="b">
        <f>IF(ISERROR(R126),ERROR.TYPE(#REF!)=ERROR.TYPE(R126),FALSE)</f>
        <v>0</v>
      </c>
      <c r="AM126" s="126" t="b">
        <f>IF(ISERROR(S126),ERROR.TYPE(#REF!)=ERROR.TYPE(S126),FALSE)</f>
        <v>0</v>
      </c>
      <c r="AN126" s="126">
        <f>IF(OR('Member Info'!F122&gt;=$S$1,'Member Info'!N122&gt;=$R$1),1,0)</f>
        <v>0</v>
      </c>
    </row>
    <row r="127" spans="1:40" x14ac:dyDescent="0.25">
      <c r="A127" s="4">
        <v>95</v>
      </c>
      <c r="B127" s="166">
        <f>'Member Info'!D123</f>
        <v>0</v>
      </c>
      <c r="C127" s="166">
        <f>'Member Info'!E123</f>
        <v>0</v>
      </c>
      <c r="D127" s="166" t="str">
        <f>'Member Info'!G123</f>
        <v/>
      </c>
      <c r="E127" s="167">
        <f>'Member Info'!B123</f>
        <v>0</v>
      </c>
      <c r="F127" s="244"/>
      <c r="G127" s="168" t="str">
        <f>IF(E127=0,"",
IF('Member Info'!$AM$19&lt;=$R$1,
SUMPRODUCT('Member Info'!L123+IF('Member Info'!H123&gt;'Member Info'!$AJ$12,'Member Info'!$AK$13,IF('Member Info'!H123&gt;'Member Info'!$AJ$11,'Member Info'!$AK$12,IF('Member Info'!H123&gt;'Member Info'!$AJ$10,'Member Info'!$AK$11,IF('Member Info'!H123&gt;'Member Info'!$AJ$9,'Member Info'!$AK$10,IF('Member Info'!H123&gt;'Member Info'!$AJ$8,'Member Info'!$AK$9,'Member Info'!$AK$8)))))),
SUMPRODUCT('Member Info'!L123+IF('Member Info'!H123&gt;'Member Info'!$AG$17,'Member Info'!$AH$18,IF('Member Info'!H123&gt;'Member Info'!$AG$16,'Member Info'!$AH$17,IF('Member Info'!H123&gt;'Member Info'!$AG$15,'Member Info'!$AH$16,IF('Member Info'!H123&gt;'Member Info'!$AG$14,'Member Info'!$AH$15,IF('Member Info'!H123&gt;'Member Info'!$AG$13,'Member Info'!$AH$14,IF('Member Info'!H123&gt;'Member Info'!$AG$12,'Member Info'!$AH$13,IF('Member Info'!H123&gt;'Member Info'!$AG$11,'Member Info'!$AH$12,IF('Member Info'!H123&gt;'Member Info'!$AG$10,'Member Info'!$AH$11,IF('Member Info'!H123&gt;'Member Info'!$AG$9,'Member Info'!$AH$10,IF('Member Info'!H123&gt;'Member Info'!$AG$8,'Member Info'!$AH$9,'Member Info'!$AH$8)))))))))))))</f>
        <v/>
      </c>
      <c r="H127" s="26"/>
      <c r="I127" s="26"/>
      <c r="J127" s="107" t="str">
        <f>IF(E127=0,"",IF('Member Info'!F123&gt;$S$1,CONCATENATE("Joined with practice on ", TEXT('Member Info'!F123, "DD/MM/YYYY")),IF('Member Info'!N123&lt;&gt;"",IF('Member Info'!N123&lt;$R$1,CONCATENATE("Left Scheme on ", TEXT('Member Info'!N123, "DD/MM/YYYY")),IF(ISERROR(G127),"Error Detected, No rate entered",IF(E127=0,"",IF(F127="","Error Detected, No Pensionable pay",IF(ISERROR(AB127)," Unknown Values entered.",IF(T127+U127&lt;1,"Acceptable",IF(R127+S127=200, "No Contributions Entered", IF(K127="","Error Detected, Choose reason&gt;",IF(X127="1",IF(T127=1,"Please Enter Deemed Pensionable Pay","Add Any Relevant Details Above"),"Please Give Details Above"))))))))),IF(ISERROR(G127),"Error Detected, No rate entered",IF(E127=0,"",IF(F127="","Error Detected, No Pensionable pay",IF(ISERROR(AB127)," Unknown Values entered.",IF(T127+U127&lt;1,"Acceptable",IF(R127+S127=200, "No Contributions Entered", IF(K127="","Error Detected, Choose reason&gt;",IF(X127="1",IF(T127=1,"Please Enter Deemed Pensionable Pay","Add relevant Details Above"),"Please give details Above")))))))))))</f>
        <v/>
      </c>
      <c r="K127" s="263"/>
      <c r="L127" s="93"/>
      <c r="M127" s="93" t="str">
        <f t="shared" si="24"/>
        <v/>
      </c>
      <c r="N127" s="96">
        <f t="shared" si="23"/>
        <v>0</v>
      </c>
      <c r="O127" s="96">
        <f t="shared" si="23"/>
        <v>0</v>
      </c>
      <c r="P127" s="220">
        <f>(ROUND((F127/100*'Member Info'!$W$2), 2))</f>
        <v>0</v>
      </c>
      <c r="Q127" s="220" t="e">
        <f t="shared" si="25"/>
        <v>#VALUE!</v>
      </c>
      <c r="R127" s="220" t="str">
        <f t="shared" si="26"/>
        <v/>
      </c>
      <c r="S127" s="229" t="str">
        <f t="shared" si="27"/>
        <v/>
      </c>
      <c r="T127" s="230" t="str">
        <f t="shared" si="28"/>
        <v/>
      </c>
      <c r="U127" s="230" t="str">
        <f t="shared" si="29"/>
        <v/>
      </c>
      <c r="V127" s="224">
        <f t="shared" si="30"/>
        <v>0</v>
      </c>
      <c r="W127" s="112">
        <f t="shared" si="31"/>
        <v>0</v>
      </c>
      <c r="X127" s="237" t="str">
        <f t="shared" si="19"/>
        <v/>
      </c>
      <c r="Y127" s="242" t="b">
        <f t="shared" si="20"/>
        <v>0</v>
      </c>
      <c r="Z127" s="237">
        <f t="shared" si="32"/>
        <v>0</v>
      </c>
      <c r="AA127" s="237">
        <f>IF('Member Info'!N123="",1,"")</f>
        <v>1</v>
      </c>
      <c r="AB127" s="245" t="e">
        <f t="shared" si="33"/>
        <v>#VALUE!</v>
      </c>
      <c r="AC127" s="132" t="str">
        <f t="shared" si="21"/>
        <v/>
      </c>
      <c r="AD127" s="126">
        <f t="shared" si="22"/>
        <v>1</v>
      </c>
      <c r="AE127" s="126" t="str">
        <f>IF('Member Info'!N123&lt;&gt;"",IF('Member Info'!N123&lt;=$R$1,1,0),"")</f>
        <v/>
      </c>
      <c r="AG127" s="126" t="b">
        <f t="shared" si="34"/>
        <v>0</v>
      </c>
      <c r="AH127" s="126">
        <f t="shared" si="35"/>
        <v>0</v>
      </c>
      <c r="AJ127" s="126">
        <f t="shared" si="36"/>
        <v>0</v>
      </c>
      <c r="AK127" s="126">
        <f>IF('Member Info'!F123&gt;$R$1,1,0)</f>
        <v>0</v>
      </c>
      <c r="AL127" s="126" t="b">
        <f>IF(ISERROR(R127),ERROR.TYPE(#REF!)=ERROR.TYPE(R127),FALSE)</f>
        <v>0</v>
      </c>
      <c r="AM127" s="126" t="b">
        <f>IF(ISERROR(S127),ERROR.TYPE(#REF!)=ERROR.TYPE(S127),FALSE)</f>
        <v>0</v>
      </c>
      <c r="AN127" s="126">
        <f>IF(OR('Member Info'!F123&gt;=$S$1,'Member Info'!N123&gt;=$R$1),1,0)</f>
        <v>0</v>
      </c>
    </row>
    <row r="128" spans="1:40" x14ac:dyDescent="0.25">
      <c r="A128" s="4">
        <v>96</v>
      </c>
      <c r="B128" s="166">
        <f>'Member Info'!D124</f>
        <v>0</v>
      </c>
      <c r="C128" s="166">
        <f>'Member Info'!E124</f>
        <v>0</v>
      </c>
      <c r="D128" s="166" t="str">
        <f>'Member Info'!G124</f>
        <v/>
      </c>
      <c r="E128" s="167">
        <f>'Member Info'!B124</f>
        <v>0</v>
      </c>
      <c r="F128" s="244"/>
      <c r="G128" s="168" t="str">
        <f>IF(E128=0,"",
IF('Member Info'!$AM$19&lt;=$R$1,
SUMPRODUCT('Member Info'!L124+IF('Member Info'!H124&gt;'Member Info'!$AJ$12,'Member Info'!$AK$13,IF('Member Info'!H124&gt;'Member Info'!$AJ$11,'Member Info'!$AK$12,IF('Member Info'!H124&gt;'Member Info'!$AJ$10,'Member Info'!$AK$11,IF('Member Info'!H124&gt;'Member Info'!$AJ$9,'Member Info'!$AK$10,IF('Member Info'!H124&gt;'Member Info'!$AJ$8,'Member Info'!$AK$9,'Member Info'!$AK$8)))))),
SUMPRODUCT('Member Info'!L124+IF('Member Info'!H124&gt;'Member Info'!$AG$17,'Member Info'!$AH$18,IF('Member Info'!H124&gt;'Member Info'!$AG$16,'Member Info'!$AH$17,IF('Member Info'!H124&gt;'Member Info'!$AG$15,'Member Info'!$AH$16,IF('Member Info'!H124&gt;'Member Info'!$AG$14,'Member Info'!$AH$15,IF('Member Info'!H124&gt;'Member Info'!$AG$13,'Member Info'!$AH$14,IF('Member Info'!H124&gt;'Member Info'!$AG$12,'Member Info'!$AH$13,IF('Member Info'!H124&gt;'Member Info'!$AG$11,'Member Info'!$AH$12,IF('Member Info'!H124&gt;'Member Info'!$AG$10,'Member Info'!$AH$11,IF('Member Info'!H124&gt;'Member Info'!$AG$9,'Member Info'!$AH$10,IF('Member Info'!H124&gt;'Member Info'!$AG$8,'Member Info'!$AH$9,'Member Info'!$AH$8)))))))))))))</f>
        <v/>
      </c>
      <c r="H128" s="26"/>
      <c r="I128" s="26"/>
      <c r="J128" s="107" t="str">
        <f>IF(E128=0,"",IF('Member Info'!F124&gt;$S$1,CONCATENATE("Joined with practice on ", TEXT('Member Info'!F124, "DD/MM/YYYY")),IF('Member Info'!N124&lt;&gt;"",IF('Member Info'!N124&lt;$R$1,CONCATENATE("Left Scheme on ", TEXT('Member Info'!N124, "DD/MM/YYYY")),IF(ISERROR(G128),"Error Detected, No rate entered",IF(E128=0,"",IF(F128="","Error Detected, No Pensionable pay",IF(ISERROR(AB128)," Unknown Values entered.",IF(T128+U128&lt;1,"Acceptable",IF(R128+S128=200, "No Contributions Entered", IF(K128="","Error Detected, Choose reason&gt;",IF(X128="1",IF(T128=1,"Please Enter Deemed Pensionable Pay","Add Any Relevant Details Above"),"Please Give Details Above"))))))))),IF(ISERROR(G128),"Error Detected, No rate entered",IF(E128=0,"",IF(F128="","Error Detected, No Pensionable pay",IF(ISERROR(AB128)," Unknown Values entered.",IF(T128+U128&lt;1,"Acceptable",IF(R128+S128=200, "No Contributions Entered", IF(K128="","Error Detected, Choose reason&gt;",IF(X128="1",IF(T128=1,"Please Enter Deemed Pensionable Pay","Add relevant Details Above"),"Please give details Above")))))))))))</f>
        <v/>
      </c>
      <c r="K128" s="263"/>
      <c r="L128" s="93"/>
      <c r="M128" s="93" t="str">
        <f t="shared" si="24"/>
        <v/>
      </c>
      <c r="N128" s="96">
        <f t="shared" si="23"/>
        <v>0</v>
      </c>
      <c r="O128" s="96">
        <f t="shared" si="23"/>
        <v>0</v>
      </c>
      <c r="P128" s="220">
        <f>(ROUND((F128/100*'Member Info'!$W$2), 2))</f>
        <v>0</v>
      </c>
      <c r="Q128" s="220" t="e">
        <f t="shared" si="25"/>
        <v>#VALUE!</v>
      </c>
      <c r="R128" s="220" t="str">
        <f t="shared" si="26"/>
        <v/>
      </c>
      <c r="S128" s="229" t="str">
        <f t="shared" si="27"/>
        <v/>
      </c>
      <c r="T128" s="230" t="str">
        <f t="shared" si="28"/>
        <v/>
      </c>
      <c r="U128" s="230" t="str">
        <f t="shared" si="29"/>
        <v/>
      </c>
      <c r="V128" s="224">
        <f t="shared" si="30"/>
        <v>0</v>
      </c>
      <c r="W128" s="112">
        <f t="shared" si="31"/>
        <v>0</v>
      </c>
      <c r="X128" s="237" t="str">
        <f t="shared" si="19"/>
        <v/>
      </c>
      <c r="Y128" s="242" t="b">
        <f t="shared" si="20"/>
        <v>0</v>
      </c>
      <c r="Z128" s="237">
        <f t="shared" si="32"/>
        <v>0</v>
      </c>
      <c r="AA128" s="237">
        <f>IF('Member Info'!N124="",1,"")</f>
        <v>1</v>
      </c>
      <c r="AB128" s="245" t="e">
        <f t="shared" si="33"/>
        <v>#VALUE!</v>
      </c>
      <c r="AC128" s="132" t="str">
        <f t="shared" si="21"/>
        <v/>
      </c>
      <c r="AD128" s="126">
        <f t="shared" si="22"/>
        <v>1</v>
      </c>
      <c r="AE128" s="126" t="str">
        <f>IF('Member Info'!N124&lt;&gt;"",IF('Member Info'!N124&lt;=$R$1,1,0),"")</f>
        <v/>
      </c>
      <c r="AG128" s="126" t="b">
        <f t="shared" si="34"/>
        <v>0</v>
      </c>
      <c r="AH128" s="126">
        <f t="shared" si="35"/>
        <v>0</v>
      </c>
      <c r="AJ128" s="126">
        <f t="shared" si="36"/>
        <v>0</v>
      </c>
      <c r="AK128" s="126">
        <f>IF('Member Info'!F124&gt;$R$1,1,0)</f>
        <v>0</v>
      </c>
      <c r="AL128" s="126" t="b">
        <f>IF(ISERROR(R128),ERROR.TYPE(#REF!)=ERROR.TYPE(R128),FALSE)</f>
        <v>0</v>
      </c>
      <c r="AM128" s="126" t="b">
        <f>IF(ISERROR(S128),ERROR.TYPE(#REF!)=ERROR.TYPE(S128),FALSE)</f>
        <v>0</v>
      </c>
      <c r="AN128" s="126">
        <f>IF(OR('Member Info'!F124&gt;=$S$1,'Member Info'!N124&gt;=$R$1),1,0)</f>
        <v>0</v>
      </c>
    </row>
    <row r="129" spans="1:40" x14ac:dyDescent="0.25">
      <c r="A129" s="4">
        <v>97</v>
      </c>
      <c r="B129" s="166">
        <f>'Member Info'!D125</f>
        <v>0</v>
      </c>
      <c r="C129" s="166">
        <f>'Member Info'!E125</f>
        <v>0</v>
      </c>
      <c r="D129" s="166" t="str">
        <f>'Member Info'!G125</f>
        <v/>
      </c>
      <c r="E129" s="167">
        <f>'Member Info'!B125</f>
        <v>0</v>
      </c>
      <c r="F129" s="244"/>
      <c r="G129" s="168" t="str">
        <f>IF(E129=0,"",
IF('Member Info'!$AM$19&lt;=$R$1,
SUMPRODUCT('Member Info'!L125+IF('Member Info'!H125&gt;'Member Info'!$AJ$12,'Member Info'!$AK$13,IF('Member Info'!H125&gt;'Member Info'!$AJ$11,'Member Info'!$AK$12,IF('Member Info'!H125&gt;'Member Info'!$AJ$10,'Member Info'!$AK$11,IF('Member Info'!H125&gt;'Member Info'!$AJ$9,'Member Info'!$AK$10,IF('Member Info'!H125&gt;'Member Info'!$AJ$8,'Member Info'!$AK$9,'Member Info'!$AK$8)))))),
SUMPRODUCT('Member Info'!L125+IF('Member Info'!H125&gt;'Member Info'!$AG$17,'Member Info'!$AH$18,IF('Member Info'!H125&gt;'Member Info'!$AG$16,'Member Info'!$AH$17,IF('Member Info'!H125&gt;'Member Info'!$AG$15,'Member Info'!$AH$16,IF('Member Info'!H125&gt;'Member Info'!$AG$14,'Member Info'!$AH$15,IF('Member Info'!H125&gt;'Member Info'!$AG$13,'Member Info'!$AH$14,IF('Member Info'!H125&gt;'Member Info'!$AG$12,'Member Info'!$AH$13,IF('Member Info'!H125&gt;'Member Info'!$AG$11,'Member Info'!$AH$12,IF('Member Info'!H125&gt;'Member Info'!$AG$10,'Member Info'!$AH$11,IF('Member Info'!H125&gt;'Member Info'!$AG$9,'Member Info'!$AH$10,IF('Member Info'!H125&gt;'Member Info'!$AG$8,'Member Info'!$AH$9,'Member Info'!$AH$8)))))))))))))</f>
        <v/>
      </c>
      <c r="H129" s="26"/>
      <c r="I129" s="26"/>
      <c r="J129" s="107" t="str">
        <f>IF(E129=0,"",IF('Member Info'!F125&gt;$S$1,CONCATENATE("Joined with practice on ", TEXT('Member Info'!F125, "DD/MM/YYYY")),IF('Member Info'!N125&lt;&gt;"",IF('Member Info'!N125&lt;$R$1,CONCATENATE("Left Scheme on ", TEXT('Member Info'!N125, "DD/MM/YYYY")),IF(ISERROR(G129),"Error Detected, No rate entered",IF(E129=0,"",IF(F129="","Error Detected, No Pensionable pay",IF(ISERROR(AB129)," Unknown Values entered.",IF(T129+U129&lt;1,"Acceptable",IF(R129+S129=200, "No Contributions Entered", IF(K129="","Error Detected, Choose reason&gt;",IF(X129="1",IF(T129=1,"Please Enter Deemed Pensionable Pay","Add Any Relevant Details Above"),"Please Give Details Above"))))))))),IF(ISERROR(G129),"Error Detected, No rate entered",IF(E129=0,"",IF(F129="","Error Detected, No Pensionable pay",IF(ISERROR(AB129)," Unknown Values entered.",IF(T129+U129&lt;1,"Acceptable",IF(R129+S129=200, "No Contributions Entered", IF(K129="","Error Detected, Choose reason&gt;",IF(X129="1",IF(T129=1,"Please Enter Deemed Pensionable Pay","Add relevant Details Above"),"Please give details Above")))))))))))</f>
        <v/>
      </c>
      <c r="K129" s="263"/>
      <c r="L129" s="93"/>
      <c r="M129" s="93" t="str">
        <f t="shared" si="24"/>
        <v/>
      </c>
      <c r="N129" s="96">
        <f t="shared" si="23"/>
        <v>0</v>
      </c>
      <c r="O129" s="96">
        <f t="shared" si="23"/>
        <v>0</v>
      </c>
      <c r="P129" s="220">
        <f>(ROUND((F129/100*'Member Info'!$W$2), 2))</f>
        <v>0</v>
      </c>
      <c r="Q129" s="220" t="e">
        <f t="shared" si="25"/>
        <v>#VALUE!</v>
      </c>
      <c r="R129" s="220" t="str">
        <f t="shared" si="26"/>
        <v/>
      </c>
      <c r="S129" s="229" t="str">
        <f t="shared" si="27"/>
        <v/>
      </c>
      <c r="T129" s="230" t="str">
        <f t="shared" si="28"/>
        <v/>
      </c>
      <c r="U129" s="230" t="str">
        <f t="shared" si="29"/>
        <v/>
      </c>
      <c r="V129" s="224">
        <f t="shared" si="30"/>
        <v>0</v>
      </c>
      <c r="W129" s="112">
        <f t="shared" si="31"/>
        <v>0</v>
      </c>
      <c r="X129" s="237" t="str">
        <f t="shared" si="19"/>
        <v/>
      </c>
      <c r="Y129" s="242" t="b">
        <f t="shared" si="20"/>
        <v>0</v>
      </c>
      <c r="Z129" s="237">
        <f t="shared" si="32"/>
        <v>0</v>
      </c>
      <c r="AA129" s="237">
        <f>IF('Member Info'!N125="",1,"")</f>
        <v>1</v>
      </c>
      <c r="AB129" s="245" t="e">
        <f t="shared" si="33"/>
        <v>#VALUE!</v>
      </c>
      <c r="AC129" s="132" t="str">
        <f t="shared" si="21"/>
        <v/>
      </c>
      <c r="AD129" s="126">
        <f t="shared" si="22"/>
        <v>1</v>
      </c>
      <c r="AE129" s="126" t="str">
        <f>IF('Member Info'!N125&lt;&gt;"",IF('Member Info'!N125&lt;=$R$1,1,0),"")</f>
        <v/>
      </c>
      <c r="AG129" s="126" t="b">
        <f t="shared" si="34"/>
        <v>0</v>
      </c>
      <c r="AH129" s="126">
        <f t="shared" si="35"/>
        <v>0</v>
      </c>
      <c r="AJ129" s="126">
        <f t="shared" si="36"/>
        <v>0</v>
      </c>
      <c r="AK129" s="126">
        <f>IF('Member Info'!F125&gt;$R$1,1,0)</f>
        <v>0</v>
      </c>
      <c r="AL129" s="126" t="b">
        <f>IF(ISERROR(R129),ERROR.TYPE(#REF!)=ERROR.TYPE(R129),FALSE)</f>
        <v>0</v>
      </c>
      <c r="AM129" s="126" t="b">
        <f>IF(ISERROR(S129),ERROR.TYPE(#REF!)=ERROR.TYPE(S129),FALSE)</f>
        <v>0</v>
      </c>
      <c r="AN129" s="126">
        <f>IF(OR('Member Info'!F125&gt;=$S$1,'Member Info'!N125&gt;=$R$1),1,0)</f>
        <v>0</v>
      </c>
    </row>
    <row r="130" spans="1:40" x14ac:dyDescent="0.25">
      <c r="A130" s="4">
        <v>98</v>
      </c>
      <c r="B130" s="166">
        <f>'Member Info'!D126</f>
        <v>0</v>
      </c>
      <c r="C130" s="166">
        <f>'Member Info'!E126</f>
        <v>0</v>
      </c>
      <c r="D130" s="166" t="str">
        <f>'Member Info'!G126</f>
        <v/>
      </c>
      <c r="E130" s="167">
        <f>'Member Info'!B126</f>
        <v>0</v>
      </c>
      <c r="F130" s="244"/>
      <c r="G130" s="168" t="str">
        <f>IF(E130=0,"",
IF('Member Info'!$AM$19&lt;=$R$1,
SUMPRODUCT('Member Info'!L126+IF('Member Info'!H126&gt;'Member Info'!$AJ$12,'Member Info'!$AK$13,IF('Member Info'!H126&gt;'Member Info'!$AJ$11,'Member Info'!$AK$12,IF('Member Info'!H126&gt;'Member Info'!$AJ$10,'Member Info'!$AK$11,IF('Member Info'!H126&gt;'Member Info'!$AJ$9,'Member Info'!$AK$10,IF('Member Info'!H126&gt;'Member Info'!$AJ$8,'Member Info'!$AK$9,'Member Info'!$AK$8)))))),
SUMPRODUCT('Member Info'!L126+IF('Member Info'!H126&gt;'Member Info'!$AG$17,'Member Info'!$AH$18,IF('Member Info'!H126&gt;'Member Info'!$AG$16,'Member Info'!$AH$17,IF('Member Info'!H126&gt;'Member Info'!$AG$15,'Member Info'!$AH$16,IF('Member Info'!H126&gt;'Member Info'!$AG$14,'Member Info'!$AH$15,IF('Member Info'!H126&gt;'Member Info'!$AG$13,'Member Info'!$AH$14,IF('Member Info'!H126&gt;'Member Info'!$AG$12,'Member Info'!$AH$13,IF('Member Info'!H126&gt;'Member Info'!$AG$11,'Member Info'!$AH$12,IF('Member Info'!H126&gt;'Member Info'!$AG$10,'Member Info'!$AH$11,IF('Member Info'!H126&gt;'Member Info'!$AG$9,'Member Info'!$AH$10,IF('Member Info'!H126&gt;'Member Info'!$AG$8,'Member Info'!$AH$9,'Member Info'!$AH$8)))))))))))))</f>
        <v/>
      </c>
      <c r="H130" s="26"/>
      <c r="I130" s="26"/>
      <c r="J130" s="107" t="str">
        <f>IF(E130=0,"",IF('Member Info'!F126&gt;$S$1,CONCATENATE("Joined with practice on ", TEXT('Member Info'!F126, "DD/MM/YYYY")),IF('Member Info'!N126&lt;&gt;"",IF('Member Info'!N126&lt;$R$1,CONCATENATE("Left Scheme on ", TEXT('Member Info'!N126, "DD/MM/YYYY")),IF(ISERROR(G130),"Error Detected, No rate entered",IF(E130=0,"",IF(F130="","Error Detected, No Pensionable pay",IF(ISERROR(AB130)," Unknown Values entered.",IF(T130+U130&lt;1,"Acceptable",IF(R130+S130=200, "No Contributions Entered", IF(K130="","Error Detected, Choose reason&gt;",IF(X130="1",IF(T130=1,"Please Enter Deemed Pensionable Pay","Add Any Relevant Details Above"),"Please Give Details Above"))))))))),IF(ISERROR(G130),"Error Detected, No rate entered",IF(E130=0,"",IF(F130="","Error Detected, No Pensionable pay",IF(ISERROR(AB130)," Unknown Values entered.",IF(T130+U130&lt;1,"Acceptable",IF(R130+S130=200, "No Contributions Entered", IF(K130="","Error Detected, Choose reason&gt;",IF(X130="1",IF(T130=1,"Please Enter Deemed Pensionable Pay","Add relevant Details Above"),"Please give details Above")))))))))))</f>
        <v/>
      </c>
      <c r="K130" s="263"/>
      <c r="L130" s="93"/>
      <c r="M130" s="93" t="str">
        <f t="shared" si="24"/>
        <v/>
      </c>
      <c r="N130" s="96">
        <f t="shared" si="23"/>
        <v>0</v>
      </c>
      <c r="O130" s="96">
        <f t="shared" si="23"/>
        <v>0</v>
      </c>
      <c r="P130" s="220">
        <f>(ROUND((F130/100*'Member Info'!$W$2), 2))</f>
        <v>0</v>
      </c>
      <c r="Q130" s="220" t="e">
        <f t="shared" si="25"/>
        <v>#VALUE!</v>
      </c>
      <c r="R130" s="220" t="str">
        <f t="shared" si="26"/>
        <v/>
      </c>
      <c r="S130" s="229" t="str">
        <f t="shared" si="27"/>
        <v/>
      </c>
      <c r="T130" s="230" t="str">
        <f t="shared" si="28"/>
        <v/>
      </c>
      <c r="U130" s="230" t="str">
        <f t="shared" si="29"/>
        <v/>
      </c>
      <c r="V130" s="224">
        <f t="shared" si="30"/>
        <v>0</v>
      </c>
      <c r="W130" s="112">
        <f t="shared" si="31"/>
        <v>0</v>
      </c>
      <c r="X130" s="237" t="str">
        <f t="shared" si="19"/>
        <v/>
      </c>
      <c r="Y130" s="242" t="b">
        <f t="shared" si="20"/>
        <v>0</v>
      </c>
      <c r="Z130" s="237">
        <f t="shared" si="32"/>
        <v>0</v>
      </c>
      <c r="AA130" s="237">
        <f>IF('Member Info'!N126="",1,"")</f>
        <v>1</v>
      </c>
      <c r="AB130" s="245" t="e">
        <f t="shared" si="33"/>
        <v>#VALUE!</v>
      </c>
      <c r="AC130" s="132" t="str">
        <f t="shared" si="21"/>
        <v/>
      </c>
      <c r="AD130" s="126">
        <f t="shared" si="22"/>
        <v>1</v>
      </c>
      <c r="AE130" s="126" t="str">
        <f>IF('Member Info'!N126&lt;&gt;"",IF('Member Info'!N126&lt;=$R$1,1,0),"")</f>
        <v/>
      </c>
      <c r="AG130" s="126" t="b">
        <f t="shared" si="34"/>
        <v>0</v>
      </c>
      <c r="AH130" s="126">
        <f t="shared" si="35"/>
        <v>0</v>
      </c>
      <c r="AJ130" s="126">
        <f t="shared" si="36"/>
        <v>0</v>
      </c>
      <c r="AK130" s="126">
        <f>IF('Member Info'!F126&gt;$R$1,1,0)</f>
        <v>0</v>
      </c>
      <c r="AL130" s="126" t="b">
        <f>IF(ISERROR(R130),ERROR.TYPE(#REF!)=ERROR.TYPE(R130),FALSE)</f>
        <v>0</v>
      </c>
      <c r="AM130" s="126" t="b">
        <f>IF(ISERROR(S130),ERROR.TYPE(#REF!)=ERROR.TYPE(S130),FALSE)</f>
        <v>0</v>
      </c>
      <c r="AN130" s="126">
        <f>IF(OR('Member Info'!F126&gt;=$S$1,'Member Info'!N126&gt;=$R$1),1,0)</f>
        <v>0</v>
      </c>
    </row>
    <row r="131" spans="1:40" x14ac:dyDescent="0.25">
      <c r="A131" s="4">
        <v>99</v>
      </c>
      <c r="B131" s="166">
        <f>'Member Info'!D127</f>
        <v>0</v>
      </c>
      <c r="C131" s="166">
        <f>'Member Info'!E127</f>
        <v>0</v>
      </c>
      <c r="D131" s="166" t="str">
        <f>'Member Info'!G127</f>
        <v/>
      </c>
      <c r="E131" s="167">
        <f>'Member Info'!B127</f>
        <v>0</v>
      </c>
      <c r="F131" s="244"/>
      <c r="G131" s="168" t="str">
        <f>IF(E131=0,"",
IF('Member Info'!$AM$19&lt;=$R$1,
SUMPRODUCT('Member Info'!L127+IF('Member Info'!H127&gt;'Member Info'!$AJ$12,'Member Info'!$AK$13,IF('Member Info'!H127&gt;'Member Info'!$AJ$11,'Member Info'!$AK$12,IF('Member Info'!H127&gt;'Member Info'!$AJ$10,'Member Info'!$AK$11,IF('Member Info'!H127&gt;'Member Info'!$AJ$9,'Member Info'!$AK$10,IF('Member Info'!H127&gt;'Member Info'!$AJ$8,'Member Info'!$AK$9,'Member Info'!$AK$8)))))),
SUMPRODUCT('Member Info'!L127+IF('Member Info'!H127&gt;'Member Info'!$AG$17,'Member Info'!$AH$18,IF('Member Info'!H127&gt;'Member Info'!$AG$16,'Member Info'!$AH$17,IF('Member Info'!H127&gt;'Member Info'!$AG$15,'Member Info'!$AH$16,IF('Member Info'!H127&gt;'Member Info'!$AG$14,'Member Info'!$AH$15,IF('Member Info'!H127&gt;'Member Info'!$AG$13,'Member Info'!$AH$14,IF('Member Info'!H127&gt;'Member Info'!$AG$12,'Member Info'!$AH$13,IF('Member Info'!H127&gt;'Member Info'!$AG$11,'Member Info'!$AH$12,IF('Member Info'!H127&gt;'Member Info'!$AG$10,'Member Info'!$AH$11,IF('Member Info'!H127&gt;'Member Info'!$AG$9,'Member Info'!$AH$10,IF('Member Info'!H127&gt;'Member Info'!$AG$8,'Member Info'!$AH$9,'Member Info'!$AH$8)))))))))))))</f>
        <v/>
      </c>
      <c r="H131" s="26"/>
      <c r="I131" s="26"/>
      <c r="J131" s="107" t="str">
        <f>IF(E131=0,"",IF('Member Info'!F127&gt;$S$1,CONCATENATE("Joined with practice on ", TEXT('Member Info'!F127, "DD/MM/YYYY")),IF('Member Info'!N127&lt;&gt;"",IF('Member Info'!N127&lt;$R$1,CONCATENATE("Left Scheme on ", TEXT('Member Info'!N127, "DD/MM/YYYY")),IF(ISERROR(G131),"Error Detected, No rate entered",IF(E131=0,"",IF(F131="","Error Detected, No Pensionable pay",IF(ISERROR(AB131)," Unknown Values entered.",IF(T131+U131&lt;1,"Acceptable",IF(R131+S131=200, "No Contributions Entered", IF(K131="","Error Detected, Choose reason&gt;",IF(X131="1",IF(T131=1,"Please Enter Deemed Pensionable Pay","Add Any Relevant Details Above"),"Please Give Details Above"))))))))),IF(ISERROR(G131),"Error Detected, No rate entered",IF(E131=0,"",IF(F131="","Error Detected, No Pensionable pay",IF(ISERROR(AB131)," Unknown Values entered.",IF(T131+U131&lt;1,"Acceptable",IF(R131+S131=200, "No Contributions Entered", IF(K131="","Error Detected, Choose reason&gt;",IF(X131="1",IF(T131=1,"Please Enter Deemed Pensionable Pay","Add relevant Details Above"),"Please give details Above")))))))))))</f>
        <v/>
      </c>
      <c r="K131" s="263"/>
      <c r="L131" s="93"/>
      <c r="M131" s="93" t="str">
        <f t="shared" si="24"/>
        <v/>
      </c>
      <c r="N131" s="96">
        <f t="shared" si="23"/>
        <v>0</v>
      </c>
      <c r="O131" s="96">
        <f t="shared" si="23"/>
        <v>0</v>
      </c>
      <c r="P131" s="220">
        <f>(ROUND((F131/100*'Member Info'!$W$2), 2))</f>
        <v>0</v>
      </c>
      <c r="Q131" s="220" t="e">
        <f t="shared" si="25"/>
        <v>#VALUE!</v>
      </c>
      <c r="R131" s="220" t="str">
        <f t="shared" si="26"/>
        <v/>
      </c>
      <c r="S131" s="229" t="str">
        <f t="shared" si="27"/>
        <v/>
      </c>
      <c r="T131" s="230" t="str">
        <f t="shared" si="28"/>
        <v/>
      </c>
      <c r="U131" s="230" t="str">
        <f t="shared" si="29"/>
        <v/>
      </c>
      <c r="V131" s="224">
        <f t="shared" si="30"/>
        <v>0</v>
      </c>
      <c r="W131" s="112">
        <f t="shared" si="31"/>
        <v>0</v>
      </c>
      <c r="X131" s="237" t="str">
        <f t="shared" si="19"/>
        <v/>
      </c>
      <c r="Y131" s="242" t="b">
        <f t="shared" si="20"/>
        <v>0</v>
      </c>
      <c r="Z131" s="237">
        <f t="shared" si="32"/>
        <v>0</v>
      </c>
      <c r="AA131" s="237">
        <f>IF('Member Info'!N127="",1,"")</f>
        <v>1</v>
      </c>
      <c r="AB131" s="245" t="e">
        <f t="shared" si="33"/>
        <v>#VALUE!</v>
      </c>
      <c r="AC131" s="132" t="str">
        <f t="shared" si="21"/>
        <v/>
      </c>
      <c r="AD131" s="126">
        <f t="shared" si="22"/>
        <v>1</v>
      </c>
      <c r="AE131" s="126" t="str">
        <f>IF('Member Info'!N127&lt;&gt;"",IF('Member Info'!N127&lt;=$R$1,1,0),"")</f>
        <v/>
      </c>
      <c r="AG131" s="126" t="b">
        <f t="shared" si="34"/>
        <v>0</v>
      </c>
      <c r="AH131" s="126">
        <f t="shared" si="35"/>
        <v>0</v>
      </c>
      <c r="AJ131" s="126">
        <f t="shared" si="36"/>
        <v>0</v>
      </c>
      <c r="AK131" s="126">
        <f>IF('Member Info'!F127&gt;$R$1,1,0)</f>
        <v>0</v>
      </c>
      <c r="AL131" s="126" t="b">
        <f>IF(ISERROR(R131),ERROR.TYPE(#REF!)=ERROR.TYPE(R131),FALSE)</f>
        <v>0</v>
      </c>
      <c r="AM131" s="126" t="b">
        <f>IF(ISERROR(S131),ERROR.TYPE(#REF!)=ERROR.TYPE(S131),FALSE)</f>
        <v>0</v>
      </c>
      <c r="AN131" s="126">
        <f>IF(OR('Member Info'!F127&gt;=$S$1,'Member Info'!N127&gt;=$R$1),1,0)</f>
        <v>0</v>
      </c>
    </row>
    <row r="132" spans="1:40" x14ac:dyDescent="0.25">
      <c r="A132" s="4">
        <v>100</v>
      </c>
      <c r="B132" s="166">
        <f>'Member Info'!D128</f>
        <v>0</v>
      </c>
      <c r="C132" s="166">
        <f>'Member Info'!E128</f>
        <v>0</v>
      </c>
      <c r="D132" s="166" t="str">
        <f>'Member Info'!G128</f>
        <v/>
      </c>
      <c r="E132" s="167">
        <f>'Member Info'!B128</f>
        <v>0</v>
      </c>
      <c r="F132" s="244"/>
      <c r="G132" s="168" t="str">
        <f>IF(E132=0,"",
IF('Member Info'!$AM$19&lt;=$R$1,
SUMPRODUCT('Member Info'!L128+IF('Member Info'!H128&gt;'Member Info'!$AJ$12,'Member Info'!$AK$13,IF('Member Info'!H128&gt;'Member Info'!$AJ$11,'Member Info'!$AK$12,IF('Member Info'!H128&gt;'Member Info'!$AJ$10,'Member Info'!$AK$11,IF('Member Info'!H128&gt;'Member Info'!$AJ$9,'Member Info'!$AK$10,IF('Member Info'!H128&gt;'Member Info'!$AJ$8,'Member Info'!$AK$9,'Member Info'!$AK$8)))))),
SUMPRODUCT('Member Info'!L128+IF('Member Info'!H128&gt;'Member Info'!$AG$17,'Member Info'!$AH$18,IF('Member Info'!H128&gt;'Member Info'!$AG$16,'Member Info'!$AH$17,IF('Member Info'!H128&gt;'Member Info'!$AG$15,'Member Info'!$AH$16,IF('Member Info'!H128&gt;'Member Info'!$AG$14,'Member Info'!$AH$15,IF('Member Info'!H128&gt;'Member Info'!$AG$13,'Member Info'!$AH$14,IF('Member Info'!H128&gt;'Member Info'!$AG$12,'Member Info'!$AH$13,IF('Member Info'!H128&gt;'Member Info'!$AG$11,'Member Info'!$AH$12,IF('Member Info'!H128&gt;'Member Info'!$AG$10,'Member Info'!$AH$11,IF('Member Info'!H128&gt;'Member Info'!$AG$9,'Member Info'!$AH$10,IF('Member Info'!H128&gt;'Member Info'!$AG$8,'Member Info'!$AH$9,'Member Info'!$AH$8)))))))))))))</f>
        <v/>
      </c>
      <c r="H132" s="26"/>
      <c r="I132" s="26"/>
      <c r="J132" s="107" t="str">
        <f>IF(E132=0,"",IF('Member Info'!F128&gt;$S$1,CONCATENATE("Joined with practice on ", TEXT('Member Info'!F128, "DD/MM/YYYY")),IF('Member Info'!N128&lt;&gt;"",IF('Member Info'!N128&lt;$R$1,CONCATENATE("Left Scheme on ", TEXT('Member Info'!N128, "DD/MM/YYYY")),IF(ISERROR(G132),"Error Detected, No rate entered",IF(E132=0,"",IF(F132="","Error Detected, No Pensionable pay",IF(ISERROR(AB132)," Unknown Values entered.",IF(T132+U132&lt;1,"Acceptable",IF(R132+S132=200, "No Contributions Entered", IF(K132="","Error Detected, Choose reason&gt;",IF(X132="1",IF(T132=1,"Please Enter Deemed Pensionable Pay","Add Any Relevant Details Above"),"Please Give Details Above"))))))))),IF(ISERROR(G132),"Error Detected, No rate entered",IF(E132=0,"",IF(F132="","Error Detected, No Pensionable pay",IF(ISERROR(AB132)," Unknown Values entered.",IF(T132+U132&lt;1,"Acceptable",IF(R132+S132=200, "No Contributions Entered", IF(K132="","Error Detected, Choose reason&gt;",IF(X132="1",IF(T132=1,"Please Enter Deemed Pensionable Pay","Add relevant Details Above"),"Please give details Above")))))))))))</f>
        <v/>
      </c>
      <c r="K132" s="263"/>
      <c r="L132" s="93"/>
      <c r="M132" s="93" t="str">
        <f t="shared" si="24"/>
        <v/>
      </c>
      <c r="N132" s="96">
        <f t="shared" si="23"/>
        <v>0</v>
      </c>
      <c r="O132" s="96">
        <f t="shared" si="23"/>
        <v>0</v>
      </c>
      <c r="P132" s="220">
        <f>(ROUND((F132/100*'Member Info'!$W$2), 2))</f>
        <v>0</v>
      </c>
      <c r="Q132" s="220" t="e">
        <f t="shared" si="25"/>
        <v>#VALUE!</v>
      </c>
      <c r="R132" s="220" t="str">
        <f t="shared" si="26"/>
        <v/>
      </c>
      <c r="S132" s="229" t="str">
        <f t="shared" si="27"/>
        <v/>
      </c>
      <c r="T132" s="230" t="str">
        <f t="shared" si="28"/>
        <v/>
      </c>
      <c r="U132" s="230" t="str">
        <f t="shared" si="29"/>
        <v/>
      </c>
      <c r="V132" s="224">
        <f t="shared" si="30"/>
        <v>0</v>
      </c>
      <c r="W132" s="112">
        <f t="shared" si="31"/>
        <v>0</v>
      </c>
      <c r="X132" s="237" t="str">
        <f t="shared" si="19"/>
        <v/>
      </c>
      <c r="Y132" s="242" t="b">
        <f t="shared" si="20"/>
        <v>0</v>
      </c>
      <c r="Z132" s="237">
        <f t="shared" si="32"/>
        <v>0</v>
      </c>
      <c r="AA132" s="237">
        <f>IF('Member Info'!N128="",1,"")</f>
        <v>1</v>
      </c>
      <c r="AB132" s="245" t="e">
        <f t="shared" si="33"/>
        <v>#VALUE!</v>
      </c>
      <c r="AC132" s="132" t="str">
        <f t="shared" si="21"/>
        <v/>
      </c>
      <c r="AD132" s="126">
        <f t="shared" si="22"/>
        <v>1</v>
      </c>
      <c r="AE132" s="126" t="str">
        <f>IF('Member Info'!N128&lt;&gt;"",IF('Member Info'!N128&lt;=$R$1,1,0),"")</f>
        <v/>
      </c>
      <c r="AG132" s="126" t="b">
        <f t="shared" si="34"/>
        <v>0</v>
      </c>
      <c r="AH132" s="126">
        <f t="shared" si="35"/>
        <v>0</v>
      </c>
      <c r="AJ132" s="126">
        <f t="shared" si="36"/>
        <v>0</v>
      </c>
      <c r="AK132" s="126">
        <f>IF('Member Info'!F128&gt;$R$1,1,0)</f>
        <v>0</v>
      </c>
      <c r="AL132" s="126" t="b">
        <f>IF(ISERROR(R132),ERROR.TYPE(#REF!)=ERROR.TYPE(R132),FALSE)</f>
        <v>0</v>
      </c>
      <c r="AM132" s="126" t="b">
        <f>IF(ISERROR(S132),ERROR.TYPE(#REF!)=ERROR.TYPE(S132),FALSE)</f>
        <v>0</v>
      </c>
      <c r="AN132" s="126">
        <f>IF(OR('Member Info'!F128&gt;=$S$1,'Member Info'!N128&gt;=$R$1),1,0)</f>
        <v>0</v>
      </c>
    </row>
    <row r="133" spans="1:40" x14ac:dyDescent="0.25">
      <c r="A133" s="4">
        <v>101</v>
      </c>
      <c r="B133" s="166">
        <f>'Member Info'!D129</f>
        <v>0</v>
      </c>
      <c r="C133" s="166">
        <f>'Member Info'!E129</f>
        <v>0</v>
      </c>
      <c r="D133" s="166" t="str">
        <f>'Member Info'!G129</f>
        <v/>
      </c>
      <c r="E133" s="167">
        <f>'Member Info'!B129</f>
        <v>0</v>
      </c>
      <c r="F133" s="244"/>
      <c r="G133" s="168" t="str">
        <f>IF(E133=0,"",
IF('Member Info'!$AM$19&lt;=$R$1,
SUMPRODUCT('Member Info'!L129+IF('Member Info'!H129&gt;'Member Info'!$AJ$12,'Member Info'!$AK$13,IF('Member Info'!H129&gt;'Member Info'!$AJ$11,'Member Info'!$AK$12,IF('Member Info'!H129&gt;'Member Info'!$AJ$10,'Member Info'!$AK$11,IF('Member Info'!H129&gt;'Member Info'!$AJ$9,'Member Info'!$AK$10,IF('Member Info'!H129&gt;'Member Info'!$AJ$8,'Member Info'!$AK$9,'Member Info'!$AK$8)))))),
SUMPRODUCT('Member Info'!L129+IF('Member Info'!H129&gt;'Member Info'!$AG$17,'Member Info'!$AH$18,IF('Member Info'!H129&gt;'Member Info'!$AG$16,'Member Info'!$AH$17,IF('Member Info'!H129&gt;'Member Info'!$AG$15,'Member Info'!$AH$16,IF('Member Info'!H129&gt;'Member Info'!$AG$14,'Member Info'!$AH$15,IF('Member Info'!H129&gt;'Member Info'!$AG$13,'Member Info'!$AH$14,IF('Member Info'!H129&gt;'Member Info'!$AG$12,'Member Info'!$AH$13,IF('Member Info'!H129&gt;'Member Info'!$AG$11,'Member Info'!$AH$12,IF('Member Info'!H129&gt;'Member Info'!$AG$10,'Member Info'!$AH$11,IF('Member Info'!H129&gt;'Member Info'!$AG$9,'Member Info'!$AH$10,IF('Member Info'!H129&gt;'Member Info'!$AG$8,'Member Info'!$AH$9,'Member Info'!$AH$8)))))))))))))</f>
        <v/>
      </c>
      <c r="H133" s="26"/>
      <c r="I133" s="26"/>
      <c r="J133" s="107" t="str">
        <f>IF(E133=0,"",IF('Member Info'!F129&gt;$S$1,CONCATENATE("Joined with practice on ", TEXT('Member Info'!F129, "DD/MM/YYYY")),IF('Member Info'!N129&lt;&gt;"",IF('Member Info'!N129&lt;$R$1,CONCATENATE("Left Scheme on ", TEXT('Member Info'!N129, "DD/MM/YYYY")),IF(ISERROR(G133),"Error Detected, No rate entered",IF(E133=0,"",IF(F133="","Error Detected, No Pensionable pay",IF(ISERROR(AB133)," Unknown Values entered.",IF(T133+U133&lt;1,"Acceptable",IF(R133+S133=200, "No Contributions Entered", IF(K133="","Error Detected, Choose reason&gt;",IF(X133="1",IF(T133=1,"Please Enter Deemed Pensionable Pay","Add Any Relevant Details Above"),"Please Give Details Above"))))))))),IF(ISERROR(G133),"Error Detected, No rate entered",IF(E133=0,"",IF(F133="","Error Detected, No Pensionable pay",IF(ISERROR(AB133)," Unknown Values entered.",IF(T133+U133&lt;1,"Acceptable",IF(R133+S133=200, "No Contributions Entered", IF(K133="","Error Detected, Choose reason&gt;",IF(X133="1",IF(T133=1,"Please Enter Deemed Pensionable Pay","Add relevant Details Above"),"Please give details Above")))))))))))</f>
        <v/>
      </c>
      <c r="K133" s="263"/>
      <c r="L133" s="93"/>
      <c r="M133" s="93" t="str">
        <f t="shared" si="24"/>
        <v/>
      </c>
      <c r="N133" s="96">
        <f t="shared" si="23"/>
        <v>0</v>
      </c>
      <c r="O133" s="96">
        <f t="shared" si="23"/>
        <v>0</v>
      </c>
      <c r="P133" s="220">
        <f>(ROUND((F133/100*'Member Info'!$W$2), 2))</f>
        <v>0</v>
      </c>
      <c r="Q133" s="220" t="e">
        <f t="shared" si="25"/>
        <v>#VALUE!</v>
      </c>
      <c r="R133" s="220" t="str">
        <f t="shared" si="26"/>
        <v/>
      </c>
      <c r="S133" s="229" t="str">
        <f t="shared" si="27"/>
        <v/>
      </c>
      <c r="T133" s="230" t="str">
        <f t="shared" si="28"/>
        <v/>
      </c>
      <c r="U133" s="230" t="str">
        <f t="shared" si="29"/>
        <v/>
      </c>
      <c r="V133" s="224">
        <f t="shared" si="30"/>
        <v>0</v>
      </c>
      <c r="W133" s="112">
        <f t="shared" si="31"/>
        <v>0</v>
      </c>
      <c r="X133" s="237" t="str">
        <f t="shared" si="19"/>
        <v/>
      </c>
      <c r="Y133" s="242" t="b">
        <f t="shared" si="20"/>
        <v>0</v>
      </c>
      <c r="Z133" s="237">
        <f t="shared" si="32"/>
        <v>0</v>
      </c>
      <c r="AA133" s="237">
        <f>IF('Member Info'!N129="",1,"")</f>
        <v>1</v>
      </c>
      <c r="AB133" s="245" t="e">
        <f t="shared" si="33"/>
        <v>#VALUE!</v>
      </c>
      <c r="AC133" s="132" t="str">
        <f t="shared" si="21"/>
        <v/>
      </c>
      <c r="AD133" s="126">
        <f t="shared" si="22"/>
        <v>1</v>
      </c>
      <c r="AE133" s="126" t="str">
        <f>IF('Member Info'!N129&lt;&gt;"",IF('Member Info'!N129&lt;=$R$1,1,0),"")</f>
        <v/>
      </c>
      <c r="AG133" s="126" t="b">
        <f t="shared" si="34"/>
        <v>0</v>
      </c>
      <c r="AH133" s="126">
        <f t="shared" si="35"/>
        <v>0</v>
      </c>
      <c r="AJ133" s="126">
        <f t="shared" si="36"/>
        <v>0</v>
      </c>
      <c r="AK133" s="126">
        <f>IF('Member Info'!F129&gt;$R$1,1,0)</f>
        <v>0</v>
      </c>
      <c r="AL133" s="126" t="b">
        <f>IF(ISERROR(R133),ERROR.TYPE(#REF!)=ERROR.TYPE(R133),FALSE)</f>
        <v>0</v>
      </c>
      <c r="AM133" s="126" t="b">
        <f>IF(ISERROR(S133),ERROR.TYPE(#REF!)=ERROR.TYPE(S133),FALSE)</f>
        <v>0</v>
      </c>
      <c r="AN133" s="126">
        <f>IF(OR('Member Info'!F129&gt;=$S$1,'Member Info'!N129&gt;=$R$1),1,0)</f>
        <v>0</v>
      </c>
    </row>
    <row r="134" spans="1:40" x14ac:dyDescent="0.25">
      <c r="A134" s="4">
        <v>102</v>
      </c>
      <c r="B134" s="166">
        <f>'Member Info'!D130</f>
        <v>0</v>
      </c>
      <c r="C134" s="166">
        <f>'Member Info'!E130</f>
        <v>0</v>
      </c>
      <c r="D134" s="166" t="str">
        <f>'Member Info'!G130</f>
        <v/>
      </c>
      <c r="E134" s="167">
        <f>'Member Info'!B130</f>
        <v>0</v>
      </c>
      <c r="F134" s="244"/>
      <c r="G134" s="168" t="str">
        <f>IF(E134=0,"",
IF('Member Info'!$AM$19&lt;=$R$1,
SUMPRODUCT('Member Info'!L130+IF('Member Info'!H130&gt;'Member Info'!$AJ$12,'Member Info'!$AK$13,IF('Member Info'!H130&gt;'Member Info'!$AJ$11,'Member Info'!$AK$12,IF('Member Info'!H130&gt;'Member Info'!$AJ$10,'Member Info'!$AK$11,IF('Member Info'!H130&gt;'Member Info'!$AJ$9,'Member Info'!$AK$10,IF('Member Info'!H130&gt;'Member Info'!$AJ$8,'Member Info'!$AK$9,'Member Info'!$AK$8)))))),
SUMPRODUCT('Member Info'!L130+IF('Member Info'!H130&gt;'Member Info'!$AG$17,'Member Info'!$AH$18,IF('Member Info'!H130&gt;'Member Info'!$AG$16,'Member Info'!$AH$17,IF('Member Info'!H130&gt;'Member Info'!$AG$15,'Member Info'!$AH$16,IF('Member Info'!H130&gt;'Member Info'!$AG$14,'Member Info'!$AH$15,IF('Member Info'!H130&gt;'Member Info'!$AG$13,'Member Info'!$AH$14,IF('Member Info'!H130&gt;'Member Info'!$AG$12,'Member Info'!$AH$13,IF('Member Info'!H130&gt;'Member Info'!$AG$11,'Member Info'!$AH$12,IF('Member Info'!H130&gt;'Member Info'!$AG$10,'Member Info'!$AH$11,IF('Member Info'!H130&gt;'Member Info'!$AG$9,'Member Info'!$AH$10,IF('Member Info'!H130&gt;'Member Info'!$AG$8,'Member Info'!$AH$9,'Member Info'!$AH$8)))))))))))))</f>
        <v/>
      </c>
      <c r="H134" s="26"/>
      <c r="I134" s="26"/>
      <c r="J134" s="107" t="str">
        <f>IF(E134=0,"",IF('Member Info'!F130&gt;$S$1,CONCATENATE("Joined with practice on ", TEXT('Member Info'!F130, "DD/MM/YYYY")),IF('Member Info'!N130&lt;&gt;"",IF('Member Info'!N130&lt;$R$1,CONCATENATE("Left Scheme on ", TEXT('Member Info'!N130, "DD/MM/YYYY")),IF(ISERROR(G134),"Error Detected, No rate entered",IF(E134=0,"",IF(F134="","Error Detected, No Pensionable pay",IF(ISERROR(AB134)," Unknown Values entered.",IF(T134+U134&lt;1,"Acceptable",IF(R134+S134=200, "No Contributions Entered", IF(K134="","Error Detected, Choose reason&gt;",IF(X134="1",IF(T134=1,"Please Enter Deemed Pensionable Pay","Add Any Relevant Details Above"),"Please Give Details Above"))))))))),IF(ISERROR(G134),"Error Detected, No rate entered",IF(E134=0,"",IF(F134="","Error Detected, No Pensionable pay",IF(ISERROR(AB134)," Unknown Values entered.",IF(T134+U134&lt;1,"Acceptable",IF(R134+S134=200, "No Contributions Entered", IF(K134="","Error Detected, Choose reason&gt;",IF(X134="1",IF(T134=1,"Please Enter Deemed Pensionable Pay","Add relevant Details Above"),"Please give details Above")))))))))))</f>
        <v/>
      </c>
      <c r="K134" s="263"/>
      <c r="L134" s="93"/>
      <c r="M134" s="93" t="str">
        <f t="shared" si="24"/>
        <v/>
      </c>
      <c r="N134" s="96">
        <f t="shared" si="23"/>
        <v>0</v>
      </c>
      <c r="O134" s="96">
        <f t="shared" si="23"/>
        <v>0</v>
      </c>
      <c r="P134" s="220">
        <f>(ROUND((F134/100*'Member Info'!$W$2), 2))</f>
        <v>0</v>
      </c>
      <c r="Q134" s="220" t="e">
        <f t="shared" si="25"/>
        <v>#VALUE!</v>
      </c>
      <c r="R134" s="220" t="str">
        <f t="shared" si="26"/>
        <v/>
      </c>
      <c r="S134" s="229" t="str">
        <f t="shared" si="27"/>
        <v/>
      </c>
      <c r="T134" s="230" t="str">
        <f t="shared" si="28"/>
        <v/>
      </c>
      <c r="U134" s="230" t="str">
        <f t="shared" si="29"/>
        <v/>
      </c>
      <c r="V134" s="224">
        <f t="shared" si="30"/>
        <v>0</v>
      </c>
      <c r="W134" s="112">
        <f t="shared" si="31"/>
        <v>0</v>
      </c>
      <c r="X134" s="237" t="str">
        <f t="shared" si="19"/>
        <v/>
      </c>
      <c r="Y134" s="242" t="b">
        <f t="shared" si="20"/>
        <v>0</v>
      </c>
      <c r="Z134" s="237">
        <f t="shared" si="32"/>
        <v>0</v>
      </c>
      <c r="AA134" s="237">
        <f>IF('Member Info'!N130="",1,"")</f>
        <v>1</v>
      </c>
      <c r="AB134" s="245" t="e">
        <f t="shared" si="33"/>
        <v>#VALUE!</v>
      </c>
      <c r="AC134" s="132" t="str">
        <f t="shared" si="21"/>
        <v/>
      </c>
      <c r="AD134" s="126">
        <f t="shared" si="22"/>
        <v>1</v>
      </c>
      <c r="AE134" s="126" t="str">
        <f>IF('Member Info'!N130&lt;&gt;"",IF('Member Info'!N130&lt;=$R$1,1,0),"")</f>
        <v/>
      </c>
      <c r="AG134" s="126" t="b">
        <f t="shared" si="34"/>
        <v>0</v>
      </c>
      <c r="AH134" s="126">
        <f t="shared" si="35"/>
        <v>0</v>
      </c>
      <c r="AJ134" s="126">
        <f t="shared" si="36"/>
        <v>0</v>
      </c>
      <c r="AK134" s="126">
        <f>IF('Member Info'!F130&gt;$R$1,1,0)</f>
        <v>0</v>
      </c>
      <c r="AL134" s="126" t="b">
        <f>IF(ISERROR(R134),ERROR.TYPE(#REF!)=ERROR.TYPE(R134),FALSE)</f>
        <v>0</v>
      </c>
      <c r="AM134" s="126" t="b">
        <f>IF(ISERROR(S134),ERROR.TYPE(#REF!)=ERROR.TYPE(S134),FALSE)</f>
        <v>0</v>
      </c>
      <c r="AN134" s="126">
        <f>IF(OR('Member Info'!F130&gt;=$S$1,'Member Info'!N130&gt;=$R$1),1,0)</f>
        <v>0</v>
      </c>
    </row>
    <row r="135" spans="1:40" x14ac:dyDescent="0.25">
      <c r="A135" s="4">
        <v>103</v>
      </c>
      <c r="B135" s="166">
        <f>'Member Info'!D131</f>
        <v>0</v>
      </c>
      <c r="C135" s="166">
        <f>'Member Info'!E131</f>
        <v>0</v>
      </c>
      <c r="D135" s="166" t="str">
        <f>'Member Info'!G131</f>
        <v/>
      </c>
      <c r="E135" s="167">
        <f>'Member Info'!B131</f>
        <v>0</v>
      </c>
      <c r="F135" s="244"/>
      <c r="G135" s="168" t="str">
        <f>IF(E135=0,"",
IF('Member Info'!$AM$19&lt;=$R$1,
SUMPRODUCT('Member Info'!L131+IF('Member Info'!H131&gt;'Member Info'!$AJ$12,'Member Info'!$AK$13,IF('Member Info'!H131&gt;'Member Info'!$AJ$11,'Member Info'!$AK$12,IF('Member Info'!H131&gt;'Member Info'!$AJ$10,'Member Info'!$AK$11,IF('Member Info'!H131&gt;'Member Info'!$AJ$9,'Member Info'!$AK$10,IF('Member Info'!H131&gt;'Member Info'!$AJ$8,'Member Info'!$AK$9,'Member Info'!$AK$8)))))),
SUMPRODUCT('Member Info'!L131+IF('Member Info'!H131&gt;'Member Info'!$AG$17,'Member Info'!$AH$18,IF('Member Info'!H131&gt;'Member Info'!$AG$16,'Member Info'!$AH$17,IF('Member Info'!H131&gt;'Member Info'!$AG$15,'Member Info'!$AH$16,IF('Member Info'!H131&gt;'Member Info'!$AG$14,'Member Info'!$AH$15,IF('Member Info'!H131&gt;'Member Info'!$AG$13,'Member Info'!$AH$14,IF('Member Info'!H131&gt;'Member Info'!$AG$12,'Member Info'!$AH$13,IF('Member Info'!H131&gt;'Member Info'!$AG$11,'Member Info'!$AH$12,IF('Member Info'!H131&gt;'Member Info'!$AG$10,'Member Info'!$AH$11,IF('Member Info'!H131&gt;'Member Info'!$AG$9,'Member Info'!$AH$10,IF('Member Info'!H131&gt;'Member Info'!$AG$8,'Member Info'!$AH$9,'Member Info'!$AH$8)))))))))))))</f>
        <v/>
      </c>
      <c r="H135" s="26"/>
      <c r="I135" s="26"/>
      <c r="J135" s="107" t="str">
        <f>IF(E135=0,"",IF('Member Info'!F131&gt;$S$1,CONCATENATE("Joined with practice on ", TEXT('Member Info'!F131, "DD/MM/YYYY")),IF('Member Info'!N131&lt;&gt;"",IF('Member Info'!N131&lt;$R$1,CONCATENATE("Left Scheme on ", TEXT('Member Info'!N131, "DD/MM/YYYY")),IF(ISERROR(G135),"Error Detected, No rate entered",IF(E135=0,"",IF(F135="","Error Detected, No Pensionable pay",IF(ISERROR(AB135)," Unknown Values entered.",IF(T135+U135&lt;1,"Acceptable",IF(R135+S135=200, "No Contributions Entered", IF(K135="","Error Detected, Choose reason&gt;",IF(X135="1",IF(T135=1,"Please Enter Deemed Pensionable Pay","Add Any Relevant Details Above"),"Please Give Details Above"))))))))),IF(ISERROR(G135),"Error Detected, No rate entered",IF(E135=0,"",IF(F135="","Error Detected, No Pensionable pay",IF(ISERROR(AB135)," Unknown Values entered.",IF(T135+U135&lt;1,"Acceptable",IF(R135+S135=200, "No Contributions Entered", IF(K135="","Error Detected, Choose reason&gt;",IF(X135="1",IF(T135=1,"Please Enter Deemed Pensionable Pay","Add relevant Details Above"),"Please give details Above")))))))))))</f>
        <v/>
      </c>
      <c r="K135" s="263"/>
      <c r="L135" s="93"/>
      <c r="M135" s="93" t="str">
        <f t="shared" si="24"/>
        <v/>
      </c>
      <c r="N135" s="96">
        <f t="shared" si="23"/>
        <v>0</v>
      </c>
      <c r="O135" s="96">
        <f t="shared" si="23"/>
        <v>0</v>
      </c>
      <c r="P135" s="220">
        <f>(ROUND((F135/100*'Member Info'!$W$2), 2))</f>
        <v>0</v>
      </c>
      <c r="Q135" s="220" t="e">
        <f t="shared" si="25"/>
        <v>#VALUE!</v>
      </c>
      <c r="R135" s="220" t="str">
        <f t="shared" si="26"/>
        <v/>
      </c>
      <c r="S135" s="229" t="str">
        <f t="shared" si="27"/>
        <v/>
      </c>
      <c r="T135" s="230" t="str">
        <f t="shared" si="28"/>
        <v/>
      </c>
      <c r="U135" s="230" t="str">
        <f t="shared" si="29"/>
        <v/>
      </c>
      <c r="V135" s="224">
        <f t="shared" si="30"/>
        <v>0</v>
      </c>
      <c r="W135" s="112">
        <f t="shared" si="31"/>
        <v>0</v>
      </c>
      <c r="X135" s="237" t="str">
        <f t="shared" si="19"/>
        <v/>
      </c>
      <c r="Y135" s="242" t="b">
        <f t="shared" si="20"/>
        <v>0</v>
      </c>
      <c r="Z135" s="237">
        <f t="shared" si="32"/>
        <v>0</v>
      </c>
      <c r="AA135" s="237">
        <f>IF('Member Info'!N131="",1,"")</f>
        <v>1</v>
      </c>
      <c r="AB135" s="245" t="e">
        <f t="shared" si="33"/>
        <v>#VALUE!</v>
      </c>
      <c r="AC135" s="132" t="str">
        <f t="shared" si="21"/>
        <v/>
      </c>
      <c r="AD135" s="126">
        <f t="shared" si="22"/>
        <v>1</v>
      </c>
      <c r="AE135" s="126" t="str">
        <f>IF('Member Info'!N131&lt;&gt;"",IF('Member Info'!N131&lt;=$R$1,1,0),"")</f>
        <v/>
      </c>
      <c r="AG135" s="126" t="b">
        <f t="shared" si="34"/>
        <v>0</v>
      </c>
      <c r="AH135" s="126">
        <f t="shared" si="35"/>
        <v>0</v>
      </c>
      <c r="AJ135" s="126">
        <f t="shared" si="36"/>
        <v>0</v>
      </c>
      <c r="AK135" s="126">
        <f>IF('Member Info'!F131&gt;$R$1,1,0)</f>
        <v>0</v>
      </c>
      <c r="AL135" s="126" t="b">
        <f>IF(ISERROR(R135),ERROR.TYPE(#REF!)=ERROR.TYPE(R135),FALSE)</f>
        <v>0</v>
      </c>
      <c r="AM135" s="126" t="b">
        <f>IF(ISERROR(S135),ERROR.TYPE(#REF!)=ERROR.TYPE(S135),FALSE)</f>
        <v>0</v>
      </c>
      <c r="AN135" s="126">
        <f>IF(OR('Member Info'!F131&gt;=$S$1,'Member Info'!N131&gt;=$R$1),1,0)</f>
        <v>0</v>
      </c>
    </row>
    <row r="136" spans="1:40" x14ac:dyDescent="0.25">
      <c r="A136" s="4">
        <v>104</v>
      </c>
      <c r="B136" s="166">
        <f>'Member Info'!D132</f>
        <v>0</v>
      </c>
      <c r="C136" s="166">
        <f>'Member Info'!E132</f>
        <v>0</v>
      </c>
      <c r="D136" s="166" t="str">
        <f>'Member Info'!G132</f>
        <v/>
      </c>
      <c r="E136" s="167">
        <f>'Member Info'!B132</f>
        <v>0</v>
      </c>
      <c r="F136" s="244"/>
      <c r="G136" s="168" t="str">
        <f>IF(E136=0,"",
IF('Member Info'!$AM$19&lt;=$R$1,
SUMPRODUCT('Member Info'!L132+IF('Member Info'!H132&gt;'Member Info'!$AJ$12,'Member Info'!$AK$13,IF('Member Info'!H132&gt;'Member Info'!$AJ$11,'Member Info'!$AK$12,IF('Member Info'!H132&gt;'Member Info'!$AJ$10,'Member Info'!$AK$11,IF('Member Info'!H132&gt;'Member Info'!$AJ$9,'Member Info'!$AK$10,IF('Member Info'!H132&gt;'Member Info'!$AJ$8,'Member Info'!$AK$9,'Member Info'!$AK$8)))))),
SUMPRODUCT('Member Info'!L132+IF('Member Info'!H132&gt;'Member Info'!$AG$17,'Member Info'!$AH$18,IF('Member Info'!H132&gt;'Member Info'!$AG$16,'Member Info'!$AH$17,IF('Member Info'!H132&gt;'Member Info'!$AG$15,'Member Info'!$AH$16,IF('Member Info'!H132&gt;'Member Info'!$AG$14,'Member Info'!$AH$15,IF('Member Info'!H132&gt;'Member Info'!$AG$13,'Member Info'!$AH$14,IF('Member Info'!H132&gt;'Member Info'!$AG$12,'Member Info'!$AH$13,IF('Member Info'!H132&gt;'Member Info'!$AG$11,'Member Info'!$AH$12,IF('Member Info'!H132&gt;'Member Info'!$AG$10,'Member Info'!$AH$11,IF('Member Info'!H132&gt;'Member Info'!$AG$9,'Member Info'!$AH$10,IF('Member Info'!H132&gt;'Member Info'!$AG$8,'Member Info'!$AH$9,'Member Info'!$AH$8)))))))))))))</f>
        <v/>
      </c>
      <c r="H136" s="26"/>
      <c r="I136" s="26"/>
      <c r="J136" s="107" t="str">
        <f>IF(E136=0,"",IF('Member Info'!F132&gt;$S$1,CONCATENATE("Joined with practice on ", TEXT('Member Info'!F132, "DD/MM/YYYY")),IF('Member Info'!N132&lt;&gt;"",IF('Member Info'!N132&lt;$R$1,CONCATENATE("Left Scheme on ", TEXT('Member Info'!N132, "DD/MM/YYYY")),IF(ISERROR(G136),"Error Detected, No rate entered",IF(E136=0,"",IF(F136="","Error Detected, No Pensionable pay",IF(ISERROR(AB136)," Unknown Values entered.",IF(T136+U136&lt;1,"Acceptable",IF(R136+S136=200, "No Contributions Entered", IF(K136="","Error Detected, Choose reason&gt;",IF(X136="1",IF(T136=1,"Please Enter Deemed Pensionable Pay","Add Any Relevant Details Above"),"Please Give Details Above"))))))))),IF(ISERROR(G136),"Error Detected, No rate entered",IF(E136=0,"",IF(F136="","Error Detected, No Pensionable pay",IF(ISERROR(AB136)," Unknown Values entered.",IF(T136+U136&lt;1,"Acceptable",IF(R136+S136=200, "No Contributions Entered", IF(K136="","Error Detected, Choose reason&gt;",IF(X136="1",IF(T136=1,"Please Enter Deemed Pensionable Pay","Add relevant Details Above"),"Please give details Above")))))))))))</f>
        <v/>
      </c>
      <c r="K136" s="263"/>
      <c r="L136" s="93"/>
      <c r="M136" s="93" t="str">
        <f t="shared" si="24"/>
        <v/>
      </c>
      <c r="N136" s="96">
        <f t="shared" si="23"/>
        <v>0</v>
      </c>
      <c r="O136" s="96">
        <f t="shared" si="23"/>
        <v>0</v>
      </c>
      <c r="P136" s="220">
        <f>(ROUND((F136/100*'Member Info'!$W$2), 2))</f>
        <v>0</v>
      </c>
      <c r="Q136" s="220" t="e">
        <f t="shared" si="25"/>
        <v>#VALUE!</v>
      </c>
      <c r="R136" s="220" t="str">
        <f t="shared" si="26"/>
        <v/>
      </c>
      <c r="S136" s="229" t="str">
        <f t="shared" si="27"/>
        <v/>
      </c>
      <c r="T136" s="230" t="str">
        <f t="shared" si="28"/>
        <v/>
      </c>
      <c r="U136" s="230" t="str">
        <f t="shared" si="29"/>
        <v/>
      </c>
      <c r="V136" s="224">
        <f t="shared" si="30"/>
        <v>0</v>
      </c>
      <c r="W136" s="112">
        <f t="shared" si="31"/>
        <v>0</v>
      </c>
      <c r="X136" s="237" t="str">
        <f t="shared" si="19"/>
        <v/>
      </c>
      <c r="Y136" s="242" t="b">
        <f t="shared" si="20"/>
        <v>0</v>
      </c>
      <c r="Z136" s="237">
        <f t="shared" si="32"/>
        <v>0</v>
      </c>
      <c r="AA136" s="237">
        <f>IF('Member Info'!N132="",1,"")</f>
        <v>1</v>
      </c>
      <c r="AB136" s="245" t="e">
        <f t="shared" si="33"/>
        <v>#VALUE!</v>
      </c>
      <c r="AC136" s="132" t="str">
        <f t="shared" si="21"/>
        <v/>
      </c>
      <c r="AD136" s="126">
        <f t="shared" si="22"/>
        <v>1</v>
      </c>
      <c r="AE136" s="126" t="str">
        <f>IF('Member Info'!N132&lt;&gt;"",IF('Member Info'!N132&lt;=$R$1,1,0),"")</f>
        <v/>
      </c>
      <c r="AG136" s="126" t="b">
        <f t="shared" si="34"/>
        <v>0</v>
      </c>
      <c r="AH136" s="126">
        <f t="shared" si="35"/>
        <v>0</v>
      </c>
      <c r="AJ136" s="126">
        <f t="shared" si="36"/>
        <v>0</v>
      </c>
      <c r="AK136" s="126">
        <f>IF('Member Info'!F132&gt;$R$1,1,0)</f>
        <v>0</v>
      </c>
      <c r="AL136" s="126" t="b">
        <f>IF(ISERROR(R136),ERROR.TYPE(#REF!)=ERROR.TYPE(R136),FALSE)</f>
        <v>0</v>
      </c>
      <c r="AM136" s="126" t="b">
        <f>IF(ISERROR(S136),ERROR.TYPE(#REF!)=ERROR.TYPE(S136),FALSE)</f>
        <v>0</v>
      </c>
      <c r="AN136" s="126">
        <f>IF(OR('Member Info'!F132&gt;=$S$1,'Member Info'!N132&gt;=$R$1),1,0)</f>
        <v>0</v>
      </c>
    </row>
    <row r="137" spans="1:40" x14ac:dyDescent="0.25">
      <c r="A137" s="4">
        <v>105</v>
      </c>
      <c r="B137" s="166">
        <f>'Member Info'!D133</f>
        <v>0</v>
      </c>
      <c r="C137" s="166">
        <f>'Member Info'!E133</f>
        <v>0</v>
      </c>
      <c r="D137" s="166" t="str">
        <f>'Member Info'!G133</f>
        <v/>
      </c>
      <c r="E137" s="167">
        <f>'Member Info'!B133</f>
        <v>0</v>
      </c>
      <c r="F137" s="244"/>
      <c r="G137" s="168" t="str">
        <f>IF(E137=0,"",
IF('Member Info'!$AM$19&lt;=$R$1,
SUMPRODUCT('Member Info'!L133+IF('Member Info'!H133&gt;'Member Info'!$AJ$12,'Member Info'!$AK$13,IF('Member Info'!H133&gt;'Member Info'!$AJ$11,'Member Info'!$AK$12,IF('Member Info'!H133&gt;'Member Info'!$AJ$10,'Member Info'!$AK$11,IF('Member Info'!H133&gt;'Member Info'!$AJ$9,'Member Info'!$AK$10,IF('Member Info'!H133&gt;'Member Info'!$AJ$8,'Member Info'!$AK$9,'Member Info'!$AK$8)))))),
SUMPRODUCT('Member Info'!L133+IF('Member Info'!H133&gt;'Member Info'!$AG$17,'Member Info'!$AH$18,IF('Member Info'!H133&gt;'Member Info'!$AG$16,'Member Info'!$AH$17,IF('Member Info'!H133&gt;'Member Info'!$AG$15,'Member Info'!$AH$16,IF('Member Info'!H133&gt;'Member Info'!$AG$14,'Member Info'!$AH$15,IF('Member Info'!H133&gt;'Member Info'!$AG$13,'Member Info'!$AH$14,IF('Member Info'!H133&gt;'Member Info'!$AG$12,'Member Info'!$AH$13,IF('Member Info'!H133&gt;'Member Info'!$AG$11,'Member Info'!$AH$12,IF('Member Info'!H133&gt;'Member Info'!$AG$10,'Member Info'!$AH$11,IF('Member Info'!H133&gt;'Member Info'!$AG$9,'Member Info'!$AH$10,IF('Member Info'!H133&gt;'Member Info'!$AG$8,'Member Info'!$AH$9,'Member Info'!$AH$8)))))))))))))</f>
        <v/>
      </c>
      <c r="H137" s="26"/>
      <c r="I137" s="26"/>
      <c r="J137" s="107" t="str">
        <f>IF(E137=0,"",IF('Member Info'!F133&gt;$S$1,CONCATENATE("Joined with practice on ", TEXT('Member Info'!F133, "DD/MM/YYYY")),IF('Member Info'!N133&lt;&gt;"",IF('Member Info'!N133&lt;$R$1,CONCATENATE("Left Scheme on ", TEXT('Member Info'!N133, "DD/MM/YYYY")),IF(ISERROR(G137),"Error Detected, No rate entered",IF(E137=0,"",IF(F137="","Error Detected, No Pensionable pay",IF(ISERROR(AB137)," Unknown Values entered.",IF(T137+U137&lt;1,"Acceptable",IF(R137+S137=200, "No Contributions Entered", IF(K137="","Error Detected, Choose reason&gt;",IF(X137="1",IF(T137=1,"Please Enter Deemed Pensionable Pay","Add Any Relevant Details Above"),"Please Give Details Above"))))))))),IF(ISERROR(G137),"Error Detected, No rate entered",IF(E137=0,"",IF(F137="","Error Detected, No Pensionable pay",IF(ISERROR(AB137)," Unknown Values entered.",IF(T137+U137&lt;1,"Acceptable",IF(R137+S137=200, "No Contributions Entered", IF(K137="","Error Detected, Choose reason&gt;",IF(X137="1",IF(T137=1,"Please Enter Deemed Pensionable Pay","Add relevant Details Above"),"Please give details Above")))))))))))</f>
        <v/>
      </c>
      <c r="K137" s="263"/>
      <c r="L137" s="93"/>
      <c r="M137" s="93" t="str">
        <f t="shared" si="24"/>
        <v/>
      </c>
      <c r="N137" s="96">
        <f t="shared" si="23"/>
        <v>0</v>
      </c>
      <c r="O137" s="96">
        <f t="shared" si="23"/>
        <v>0</v>
      </c>
      <c r="P137" s="220">
        <f>(ROUND((F137/100*'Member Info'!$W$2), 2))</f>
        <v>0</v>
      </c>
      <c r="Q137" s="220" t="e">
        <f t="shared" si="25"/>
        <v>#VALUE!</v>
      </c>
      <c r="R137" s="220" t="str">
        <f t="shared" si="26"/>
        <v/>
      </c>
      <c r="S137" s="229" t="str">
        <f t="shared" si="27"/>
        <v/>
      </c>
      <c r="T137" s="230" t="str">
        <f t="shared" si="28"/>
        <v/>
      </c>
      <c r="U137" s="230" t="str">
        <f t="shared" si="29"/>
        <v/>
      </c>
      <c r="V137" s="224">
        <f t="shared" si="30"/>
        <v>0</v>
      </c>
      <c r="W137" s="112">
        <f t="shared" si="31"/>
        <v>0</v>
      </c>
      <c r="X137" s="237" t="str">
        <f t="shared" si="19"/>
        <v/>
      </c>
      <c r="Y137" s="242" t="b">
        <f t="shared" si="20"/>
        <v>0</v>
      </c>
      <c r="Z137" s="237">
        <f t="shared" si="32"/>
        <v>0</v>
      </c>
      <c r="AA137" s="237">
        <f>IF('Member Info'!N133="",1,"")</f>
        <v>1</v>
      </c>
      <c r="AB137" s="245" t="e">
        <f t="shared" si="33"/>
        <v>#VALUE!</v>
      </c>
      <c r="AC137" s="132" t="str">
        <f t="shared" si="21"/>
        <v/>
      </c>
      <c r="AD137" s="126">
        <f t="shared" si="22"/>
        <v>1</v>
      </c>
      <c r="AE137" s="126" t="str">
        <f>IF('Member Info'!N133&lt;&gt;"",IF('Member Info'!N133&lt;=$R$1,1,0),"")</f>
        <v/>
      </c>
      <c r="AG137" s="126" t="b">
        <f t="shared" si="34"/>
        <v>0</v>
      </c>
      <c r="AH137" s="126">
        <f t="shared" si="35"/>
        <v>0</v>
      </c>
      <c r="AJ137" s="126">
        <f t="shared" si="36"/>
        <v>0</v>
      </c>
      <c r="AK137" s="126">
        <f>IF('Member Info'!F133&gt;$R$1,1,0)</f>
        <v>0</v>
      </c>
      <c r="AL137" s="126" t="b">
        <f>IF(ISERROR(R137),ERROR.TYPE(#REF!)=ERROR.TYPE(R137),FALSE)</f>
        <v>0</v>
      </c>
      <c r="AM137" s="126" t="b">
        <f>IF(ISERROR(S137),ERROR.TYPE(#REF!)=ERROR.TYPE(S137),FALSE)</f>
        <v>0</v>
      </c>
      <c r="AN137" s="126">
        <f>IF(OR('Member Info'!F133&gt;=$S$1,'Member Info'!N133&gt;=$R$1),1,0)</f>
        <v>0</v>
      </c>
    </row>
    <row r="138" spans="1:40" x14ac:dyDescent="0.25">
      <c r="A138" s="4">
        <v>106</v>
      </c>
      <c r="B138" s="166">
        <f>'Member Info'!D134</f>
        <v>0</v>
      </c>
      <c r="C138" s="166">
        <f>'Member Info'!E134</f>
        <v>0</v>
      </c>
      <c r="D138" s="166" t="str">
        <f>'Member Info'!G134</f>
        <v/>
      </c>
      <c r="E138" s="167">
        <f>'Member Info'!B134</f>
        <v>0</v>
      </c>
      <c r="F138" s="244"/>
      <c r="G138" s="168" t="str">
        <f>IF(E138=0,"",
IF('Member Info'!$AM$19&lt;=$R$1,
SUMPRODUCT('Member Info'!L134+IF('Member Info'!H134&gt;'Member Info'!$AJ$12,'Member Info'!$AK$13,IF('Member Info'!H134&gt;'Member Info'!$AJ$11,'Member Info'!$AK$12,IF('Member Info'!H134&gt;'Member Info'!$AJ$10,'Member Info'!$AK$11,IF('Member Info'!H134&gt;'Member Info'!$AJ$9,'Member Info'!$AK$10,IF('Member Info'!H134&gt;'Member Info'!$AJ$8,'Member Info'!$AK$9,'Member Info'!$AK$8)))))),
SUMPRODUCT('Member Info'!L134+IF('Member Info'!H134&gt;'Member Info'!$AG$17,'Member Info'!$AH$18,IF('Member Info'!H134&gt;'Member Info'!$AG$16,'Member Info'!$AH$17,IF('Member Info'!H134&gt;'Member Info'!$AG$15,'Member Info'!$AH$16,IF('Member Info'!H134&gt;'Member Info'!$AG$14,'Member Info'!$AH$15,IF('Member Info'!H134&gt;'Member Info'!$AG$13,'Member Info'!$AH$14,IF('Member Info'!H134&gt;'Member Info'!$AG$12,'Member Info'!$AH$13,IF('Member Info'!H134&gt;'Member Info'!$AG$11,'Member Info'!$AH$12,IF('Member Info'!H134&gt;'Member Info'!$AG$10,'Member Info'!$AH$11,IF('Member Info'!H134&gt;'Member Info'!$AG$9,'Member Info'!$AH$10,IF('Member Info'!H134&gt;'Member Info'!$AG$8,'Member Info'!$AH$9,'Member Info'!$AH$8)))))))))))))</f>
        <v/>
      </c>
      <c r="H138" s="26"/>
      <c r="I138" s="26"/>
      <c r="J138" s="107" t="str">
        <f>IF(E138=0,"",IF('Member Info'!F134&gt;$S$1,CONCATENATE("Joined with practice on ", TEXT('Member Info'!F134, "DD/MM/YYYY")),IF('Member Info'!N134&lt;&gt;"",IF('Member Info'!N134&lt;$R$1,CONCATENATE("Left Scheme on ", TEXT('Member Info'!N134, "DD/MM/YYYY")),IF(ISERROR(G138),"Error Detected, No rate entered",IF(E138=0,"",IF(F138="","Error Detected, No Pensionable pay",IF(ISERROR(AB138)," Unknown Values entered.",IF(T138+U138&lt;1,"Acceptable",IF(R138+S138=200, "No Contributions Entered", IF(K138="","Error Detected, Choose reason&gt;",IF(X138="1",IF(T138=1,"Please Enter Deemed Pensionable Pay","Add Any Relevant Details Above"),"Please Give Details Above"))))))))),IF(ISERROR(G138),"Error Detected, No rate entered",IF(E138=0,"",IF(F138="","Error Detected, No Pensionable pay",IF(ISERROR(AB138)," Unknown Values entered.",IF(T138+U138&lt;1,"Acceptable",IF(R138+S138=200, "No Contributions Entered", IF(K138="","Error Detected, Choose reason&gt;",IF(X138="1",IF(T138=1,"Please Enter Deemed Pensionable Pay","Add relevant Details Above"),"Please give details Above")))))))))))</f>
        <v/>
      </c>
      <c r="K138" s="263"/>
      <c r="L138" s="93"/>
      <c r="M138" s="93" t="str">
        <f t="shared" si="24"/>
        <v/>
      </c>
      <c r="N138" s="96">
        <f t="shared" si="23"/>
        <v>0</v>
      </c>
      <c r="O138" s="96">
        <f t="shared" si="23"/>
        <v>0</v>
      </c>
      <c r="P138" s="220">
        <f>(ROUND((F138/100*'Member Info'!$W$2), 2))</f>
        <v>0</v>
      </c>
      <c r="Q138" s="220" t="e">
        <f t="shared" si="25"/>
        <v>#VALUE!</v>
      </c>
      <c r="R138" s="220" t="str">
        <f t="shared" si="26"/>
        <v/>
      </c>
      <c r="S138" s="229" t="str">
        <f t="shared" si="27"/>
        <v/>
      </c>
      <c r="T138" s="230" t="str">
        <f t="shared" si="28"/>
        <v/>
      </c>
      <c r="U138" s="230" t="str">
        <f t="shared" si="29"/>
        <v/>
      </c>
      <c r="V138" s="224">
        <f t="shared" si="30"/>
        <v>0</v>
      </c>
      <c r="W138" s="112">
        <f t="shared" si="31"/>
        <v>0</v>
      </c>
      <c r="X138" s="237" t="str">
        <f t="shared" si="19"/>
        <v/>
      </c>
      <c r="Y138" s="242" t="b">
        <f t="shared" si="20"/>
        <v>0</v>
      </c>
      <c r="Z138" s="237">
        <f t="shared" si="32"/>
        <v>0</v>
      </c>
      <c r="AA138" s="237">
        <f>IF('Member Info'!N134="",1,"")</f>
        <v>1</v>
      </c>
      <c r="AB138" s="245" t="e">
        <f t="shared" si="33"/>
        <v>#VALUE!</v>
      </c>
      <c r="AC138" s="132" t="str">
        <f t="shared" si="21"/>
        <v/>
      </c>
      <c r="AD138" s="126">
        <f t="shared" si="22"/>
        <v>1</v>
      </c>
      <c r="AE138" s="126" t="str">
        <f>IF('Member Info'!N134&lt;&gt;"",IF('Member Info'!N134&lt;=$R$1,1,0),"")</f>
        <v/>
      </c>
      <c r="AG138" s="126" t="b">
        <f t="shared" si="34"/>
        <v>0</v>
      </c>
      <c r="AH138" s="126">
        <f t="shared" si="35"/>
        <v>0</v>
      </c>
      <c r="AJ138" s="126">
        <f t="shared" si="36"/>
        <v>0</v>
      </c>
      <c r="AK138" s="126">
        <f>IF('Member Info'!F134&gt;$R$1,1,0)</f>
        <v>0</v>
      </c>
      <c r="AL138" s="126" t="b">
        <f>IF(ISERROR(R138),ERROR.TYPE(#REF!)=ERROR.TYPE(R138),FALSE)</f>
        <v>0</v>
      </c>
      <c r="AM138" s="126" t="b">
        <f>IF(ISERROR(S138),ERROR.TYPE(#REF!)=ERROR.TYPE(S138),FALSE)</f>
        <v>0</v>
      </c>
      <c r="AN138" s="126">
        <f>IF(OR('Member Info'!F134&gt;=$S$1,'Member Info'!N134&gt;=$R$1),1,0)</f>
        <v>0</v>
      </c>
    </row>
    <row r="139" spans="1:40" x14ac:dyDescent="0.25">
      <c r="A139" s="4">
        <v>107</v>
      </c>
      <c r="B139" s="166">
        <f>'Member Info'!D135</f>
        <v>0</v>
      </c>
      <c r="C139" s="166">
        <f>'Member Info'!E135</f>
        <v>0</v>
      </c>
      <c r="D139" s="166" t="str">
        <f>'Member Info'!G135</f>
        <v/>
      </c>
      <c r="E139" s="167">
        <f>'Member Info'!B135</f>
        <v>0</v>
      </c>
      <c r="F139" s="244"/>
      <c r="G139" s="168" t="str">
        <f>IF(E139=0,"",
IF('Member Info'!$AM$19&lt;=$R$1,
SUMPRODUCT('Member Info'!L135+IF('Member Info'!H135&gt;'Member Info'!$AJ$12,'Member Info'!$AK$13,IF('Member Info'!H135&gt;'Member Info'!$AJ$11,'Member Info'!$AK$12,IF('Member Info'!H135&gt;'Member Info'!$AJ$10,'Member Info'!$AK$11,IF('Member Info'!H135&gt;'Member Info'!$AJ$9,'Member Info'!$AK$10,IF('Member Info'!H135&gt;'Member Info'!$AJ$8,'Member Info'!$AK$9,'Member Info'!$AK$8)))))),
SUMPRODUCT('Member Info'!L135+IF('Member Info'!H135&gt;'Member Info'!$AG$17,'Member Info'!$AH$18,IF('Member Info'!H135&gt;'Member Info'!$AG$16,'Member Info'!$AH$17,IF('Member Info'!H135&gt;'Member Info'!$AG$15,'Member Info'!$AH$16,IF('Member Info'!H135&gt;'Member Info'!$AG$14,'Member Info'!$AH$15,IF('Member Info'!H135&gt;'Member Info'!$AG$13,'Member Info'!$AH$14,IF('Member Info'!H135&gt;'Member Info'!$AG$12,'Member Info'!$AH$13,IF('Member Info'!H135&gt;'Member Info'!$AG$11,'Member Info'!$AH$12,IF('Member Info'!H135&gt;'Member Info'!$AG$10,'Member Info'!$AH$11,IF('Member Info'!H135&gt;'Member Info'!$AG$9,'Member Info'!$AH$10,IF('Member Info'!H135&gt;'Member Info'!$AG$8,'Member Info'!$AH$9,'Member Info'!$AH$8)))))))))))))</f>
        <v/>
      </c>
      <c r="H139" s="26"/>
      <c r="I139" s="26"/>
      <c r="J139" s="107" t="str">
        <f>IF(E139=0,"",IF('Member Info'!F135&gt;$S$1,CONCATENATE("Joined with practice on ", TEXT('Member Info'!F135, "DD/MM/YYYY")),IF('Member Info'!N135&lt;&gt;"",IF('Member Info'!N135&lt;$R$1,CONCATENATE("Left Scheme on ", TEXT('Member Info'!N135, "DD/MM/YYYY")),IF(ISERROR(G139),"Error Detected, No rate entered",IF(E139=0,"",IF(F139="","Error Detected, No Pensionable pay",IF(ISERROR(AB139)," Unknown Values entered.",IF(T139+U139&lt;1,"Acceptable",IF(R139+S139=200, "No Contributions Entered", IF(K139="","Error Detected, Choose reason&gt;",IF(X139="1",IF(T139=1,"Please Enter Deemed Pensionable Pay","Add Any Relevant Details Above"),"Please Give Details Above"))))))))),IF(ISERROR(G139),"Error Detected, No rate entered",IF(E139=0,"",IF(F139="","Error Detected, No Pensionable pay",IF(ISERROR(AB139)," Unknown Values entered.",IF(T139+U139&lt;1,"Acceptable",IF(R139+S139=200, "No Contributions Entered", IF(K139="","Error Detected, Choose reason&gt;",IF(X139="1",IF(T139=1,"Please Enter Deemed Pensionable Pay","Add relevant Details Above"),"Please give details Above")))))))))))</f>
        <v/>
      </c>
      <c r="K139" s="263"/>
      <c r="L139" s="93"/>
      <c r="M139" s="93" t="str">
        <f t="shared" si="24"/>
        <v/>
      </c>
      <c r="N139" s="96">
        <f t="shared" si="23"/>
        <v>0</v>
      </c>
      <c r="O139" s="96">
        <f t="shared" si="23"/>
        <v>0</v>
      </c>
      <c r="P139" s="220">
        <f>(ROUND((F139/100*'Member Info'!$W$2), 2))</f>
        <v>0</v>
      </c>
      <c r="Q139" s="220" t="e">
        <f t="shared" si="25"/>
        <v>#VALUE!</v>
      </c>
      <c r="R139" s="220" t="str">
        <f t="shared" si="26"/>
        <v/>
      </c>
      <c r="S139" s="229" t="str">
        <f t="shared" si="27"/>
        <v/>
      </c>
      <c r="T139" s="230" t="str">
        <f t="shared" si="28"/>
        <v/>
      </c>
      <c r="U139" s="230" t="str">
        <f t="shared" si="29"/>
        <v/>
      </c>
      <c r="V139" s="224">
        <f t="shared" si="30"/>
        <v>0</v>
      </c>
      <c r="W139" s="112">
        <f t="shared" si="31"/>
        <v>0</v>
      </c>
      <c r="X139" s="237" t="str">
        <f t="shared" si="19"/>
        <v/>
      </c>
      <c r="Y139" s="242" t="b">
        <f t="shared" si="20"/>
        <v>0</v>
      </c>
      <c r="Z139" s="237">
        <f t="shared" si="32"/>
        <v>0</v>
      </c>
      <c r="AA139" s="237">
        <f>IF('Member Info'!N135="",1,"")</f>
        <v>1</v>
      </c>
      <c r="AB139" s="245" t="e">
        <f t="shared" si="33"/>
        <v>#VALUE!</v>
      </c>
      <c r="AC139" s="132" t="str">
        <f t="shared" si="21"/>
        <v/>
      </c>
      <c r="AD139" s="126">
        <f t="shared" si="22"/>
        <v>1</v>
      </c>
      <c r="AE139" s="126" t="str">
        <f>IF('Member Info'!N135&lt;&gt;"",IF('Member Info'!N135&lt;=$R$1,1,0),"")</f>
        <v/>
      </c>
      <c r="AG139" s="126" t="b">
        <f t="shared" si="34"/>
        <v>0</v>
      </c>
      <c r="AH139" s="126">
        <f t="shared" si="35"/>
        <v>0</v>
      </c>
      <c r="AJ139" s="126">
        <f t="shared" si="36"/>
        <v>0</v>
      </c>
      <c r="AK139" s="126">
        <f>IF('Member Info'!F135&gt;$R$1,1,0)</f>
        <v>0</v>
      </c>
      <c r="AL139" s="126" t="b">
        <f>IF(ISERROR(R139),ERROR.TYPE(#REF!)=ERROR.TYPE(R139),FALSE)</f>
        <v>0</v>
      </c>
      <c r="AM139" s="126" t="b">
        <f>IF(ISERROR(S139),ERROR.TYPE(#REF!)=ERROR.TYPE(S139),FALSE)</f>
        <v>0</v>
      </c>
      <c r="AN139" s="126">
        <f>IF(OR('Member Info'!F135&gt;=$S$1,'Member Info'!N135&gt;=$R$1),1,0)</f>
        <v>0</v>
      </c>
    </row>
    <row r="140" spans="1:40" x14ac:dyDescent="0.25">
      <c r="A140" s="4">
        <v>108</v>
      </c>
      <c r="B140" s="166">
        <f>'Member Info'!D136</f>
        <v>0</v>
      </c>
      <c r="C140" s="166">
        <f>'Member Info'!E136</f>
        <v>0</v>
      </c>
      <c r="D140" s="166" t="str">
        <f>'Member Info'!G136</f>
        <v/>
      </c>
      <c r="E140" s="167">
        <f>'Member Info'!B136</f>
        <v>0</v>
      </c>
      <c r="F140" s="244"/>
      <c r="G140" s="168" t="str">
        <f>IF(E140=0,"",
IF('Member Info'!$AM$19&lt;=$R$1,
SUMPRODUCT('Member Info'!L136+IF('Member Info'!H136&gt;'Member Info'!$AJ$12,'Member Info'!$AK$13,IF('Member Info'!H136&gt;'Member Info'!$AJ$11,'Member Info'!$AK$12,IF('Member Info'!H136&gt;'Member Info'!$AJ$10,'Member Info'!$AK$11,IF('Member Info'!H136&gt;'Member Info'!$AJ$9,'Member Info'!$AK$10,IF('Member Info'!H136&gt;'Member Info'!$AJ$8,'Member Info'!$AK$9,'Member Info'!$AK$8)))))),
SUMPRODUCT('Member Info'!L136+IF('Member Info'!H136&gt;'Member Info'!$AG$17,'Member Info'!$AH$18,IF('Member Info'!H136&gt;'Member Info'!$AG$16,'Member Info'!$AH$17,IF('Member Info'!H136&gt;'Member Info'!$AG$15,'Member Info'!$AH$16,IF('Member Info'!H136&gt;'Member Info'!$AG$14,'Member Info'!$AH$15,IF('Member Info'!H136&gt;'Member Info'!$AG$13,'Member Info'!$AH$14,IF('Member Info'!H136&gt;'Member Info'!$AG$12,'Member Info'!$AH$13,IF('Member Info'!H136&gt;'Member Info'!$AG$11,'Member Info'!$AH$12,IF('Member Info'!H136&gt;'Member Info'!$AG$10,'Member Info'!$AH$11,IF('Member Info'!H136&gt;'Member Info'!$AG$9,'Member Info'!$AH$10,IF('Member Info'!H136&gt;'Member Info'!$AG$8,'Member Info'!$AH$9,'Member Info'!$AH$8)))))))))))))</f>
        <v/>
      </c>
      <c r="H140" s="26"/>
      <c r="I140" s="26"/>
      <c r="J140" s="107" t="str">
        <f>IF(E140=0,"",IF('Member Info'!F136&gt;$S$1,CONCATENATE("Joined with practice on ", TEXT('Member Info'!F136, "DD/MM/YYYY")),IF('Member Info'!N136&lt;&gt;"",IF('Member Info'!N136&lt;$R$1,CONCATENATE("Left Scheme on ", TEXT('Member Info'!N136, "DD/MM/YYYY")),IF(ISERROR(G140),"Error Detected, No rate entered",IF(E140=0,"",IF(F140="","Error Detected, No Pensionable pay",IF(ISERROR(AB140)," Unknown Values entered.",IF(T140+U140&lt;1,"Acceptable",IF(R140+S140=200, "No Contributions Entered", IF(K140="","Error Detected, Choose reason&gt;",IF(X140="1",IF(T140=1,"Please Enter Deemed Pensionable Pay","Add Any Relevant Details Above"),"Please Give Details Above"))))))))),IF(ISERROR(G140),"Error Detected, No rate entered",IF(E140=0,"",IF(F140="","Error Detected, No Pensionable pay",IF(ISERROR(AB140)," Unknown Values entered.",IF(T140+U140&lt;1,"Acceptable",IF(R140+S140=200, "No Contributions Entered", IF(K140="","Error Detected, Choose reason&gt;",IF(X140="1",IF(T140=1,"Please Enter Deemed Pensionable Pay","Add relevant Details Above"),"Please give details Above")))))))))))</f>
        <v/>
      </c>
      <c r="K140" s="263"/>
      <c r="L140" s="93"/>
      <c r="M140" s="93" t="str">
        <f t="shared" si="24"/>
        <v/>
      </c>
      <c r="N140" s="96">
        <f t="shared" si="23"/>
        <v>0</v>
      </c>
      <c r="O140" s="96">
        <f t="shared" si="23"/>
        <v>0</v>
      </c>
      <c r="P140" s="220">
        <f>(ROUND((F140/100*'Member Info'!$W$2), 2))</f>
        <v>0</v>
      </c>
      <c r="Q140" s="220" t="e">
        <f t="shared" si="25"/>
        <v>#VALUE!</v>
      </c>
      <c r="R140" s="220" t="str">
        <f t="shared" si="26"/>
        <v/>
      </c>
      <c r="S140" s="229" t="str">
        <f t="shared" si="27"/>
        <v/>
      </c>
      <c r="T140" s="230" t="str">
        <f t="shared" si="28"/>
        <v/>
      </c>
      <c r="U140" s="230" t="str">
        <f t="shared" si="29"/>
        <v/>
      </c>
      <c r="V140" s="224">
        <f t="shared" si="30"/>
        <v>0</v>
      </c>
      <c r="W140" s="112">
        <f t="shared" si="31"/>
        <v>0</v>
      </c>
      <c r="X140" s="237" t="str">
        <f t="shared" si="19"/>
        <v/>
      </c>
      <c r="Y140" s="242" t="b">
        <f t="shared" si="20"/>
        <v>0</v>
      </c>
      <c r="Z140" s="237">
        <f t="shared" si="32"/>
        <v>0</v>
      </c>
      <c r="AA140" s="237">
        <f>IF('Member Info'!N136="",1,"")</f>
        <v>1</v>
      </c>
      <c r="AB140" s="245" t="e">
        <f t="shared" si="33"/>
        <v>#VALUE!</v>
      </c>
      <c r="AC140" s="132" t="str">
        <f t="shared" si="21"/>
        <v/>
      </c>
      <c r="AD140" s="126">
        <f t="shared" si="22"/>
        <v>1</v>
      </c>
      <c r="AE140" s="126" t="str">
        <f>IF('Member Info'!N136&lt;&gt;"",IF('Member Info'!N136&lt;=$R$1,1,0),"")</f>
        <v/>
      </c>
      <c r="AG140" s="126" t="b">
        <f t="shared" si="34"/>
        <v>0</v>
      </c>
      <c r="AH140" s="126">
        <f t="shared" si="35"/>
        <v>0</v>
      </c>
      <c r="AJ140" s="126">
        <f t="shared" si="36"/>
        <v>0</v>
      </c>
      <c r="AK140" s="126">
        <f>IF('Member Info'!F136&gt;$R$1,1,0)</f>
        <v>0</v>
      </c>
      <c r="AL140" s="126" t="b">
        <f>IF(ISERROR(R140),ERROR.TYPE(#REF!)=ERROR.TYPE(R140),FALSE)</f>
        <v>0</v>
      </c>
      <c r="AM140" s="126" t="b">
        <f>IF(ISERROR(S140),ERROR.TYPE(#REF!)=ERROR.TYPE(S140),FALSE)</f>
        <v>0</v>
      </c>
      <c r="AN140" s="126">
        <f>IF(OR('Member Info'!F136&gt;=$S$1,'Member Info'!N136&gt;=$R$1),1,0)</f>
        <v>0</v>
      </c>
    </row>
    <row r="141" spans="1:40" x14ac:dyDescent="0.25">
      <c r="A141" s="4">
        <v>109</v>
      </c>
      <c r="B141" s="166">
        <f>'Member Info'!D137</f>
        <v>0</v>
      </c>
      <c r="C141" s="166">
        <f>'Member Info'!E137</f>
        <v>0</v>
      </c>
      <c r="D141" s="166" t="str">
        <f>'Member Info'!G137</f>
        <v/>
      </c>
      <c r="E141" s="167">
        <f>'Member Info'!B137</f>
        <v>0</v>
      </c>
      <c r="F141" s="244"/>
      <c r="G141" s="168" t="str">
        <f>IF(E141=0,"",
IF('Member Info'!$AM$19&lt;=$R$1,
SUMPRODUCT('Member Info'!L137+IF('Member Info'!H137&gt;'Member Info'!$AJ$12,'Member Info'!$AK$13,IF('Member Info'!H137&gt;'Member Info'!$AJ$11,'Member Info'!$AK$12,IF('Member Info'!H137&gt;'Member Info'!$AJ$10,'Member Info'!$AK$11,IF('Member Info'!H137&gt;'Member Info'!$AJ$9,'Member Info'!$AK$10,IF('Member Info'!H137&gt;'Member Info'!$AJ$8,'Member Info'!$AK$9,'Member Info'!$AK$8)))))),
SUMPRODUCT('Member Info'!L137+IF('Member Info'!H137&gt;'Member Info'!$AG$17,'Member Info'!$AH$18,IF('Member Info'!H137&gt;'Member Info'!$AG$16,'Member Info'!$AH$17,IF('Member Info'!H137&gt;'Member Info'!$AG$15,'Member Info'!$AH$16,IF('Member Info'!H137&gt;'Member Info'!$AG$14,'Member Info'!$AH$15,IF('Member Info'!H137&gt;'Member Info'!$AG$13,'Member Info'!$AH$14,IF('Member Info'!H137&gt;'Member Info'!$AG$12,'Member Info'!$AH$13,IF('Member Info'!H137&gt;'Member Info'!$AG$11,'Member Info'!$AH$12,IF('Member Info'!H137&gt;'Member Info'!$AG$10,'Member Info'!$AH$11,IF('Member Info'!H137&gt;'Member Info'!$AG$9,'Member Info'!$AH$10,IF('Member Info'!H137&gt;'Member Info'!$AG$8,'Member Info'!$AH$9,'Member Info'!$AH$8)))))))))))))</f>
        <v/>
      </c>
      <c r="H141" s="26"/>
      <c r="I141" s="26"/>
      <c r="J141" s="107" t="str">
        <f>IF(E141=0,"",IF('Member Info'!F137&gt;$S$1,CONCATENATE("Joined with practice on ", TEXT('Member Info'!F137, "DD/MM/YYYY")),IF('Member Info'!N137&lt;&gt;"",IF('Member Info'!N137&lt;$R$1,CONCATENATE("Left Scheme on ", TEXT('Member Info'!N137, "DD/MM/YYYY")),IF(ISERROR(G141),"Error Detected, No rate entered",IF(E141=0,"",IF(F141="","Error Detected, No Pensionable pay",IF(ISERROR(AB141)," Unknown Values entered.",IF(T141+U141&lt;1,"Acceptable",IF(R141+S141=200, "No Contributions Entered", IF(K141="","Error Detected, Choose reason&gt;",IF(X141="1",IF(T141=1,"Please Enter Deemed Pensionable Pay","Add Any Relevant Details Above"),"Please Give Details Above"))))))))),IF(ISERROR(G141),"Error Detected, No rate entered",IF(E141=0,"",IF(F141="","Error Detected, No Pensionable pay",IF(ISERROR(AB141)," Unknown Values entered.",IF(T141+U141&lt;1,"Acceptable",IF(R141+S141=200, "No Contributions Entered", IF(K141="","Error Detected, Choose reason&gt;",IF(X141="1",IF(T141=1,"Please Enter Deemed Pensionable Pay","Add relevant Details Above"),"Please give details Above")))))))))))</f>
        <v/>
      </c>
      <c r="K141" s="263"/>
      <c r="L141" s="93"/>
      <c r="M141" s="93" t="str">
        <f t="shared" si="24"/>
        <v/>
      </c>
      <c r="N141" s="96">
        <f t="shared" si="23"/>
        <v>0</v>
      </c>
      <c r="O141" s="96">
        <f t="shared" si="23"/>
        <v>0</v>
      </c>
      <c r="P141" s="220">
        <f>(ROUND((F141/100*'Member Info'!$W$2), 2))</f>
        <v>0</v>
      </c>
      <c r="Q141" s="220" t="e">
        <f t="shared" si="25"/>
        <v>#VALUE!</v>
      </c>
      <c r="R141" s="220" t="str">
        <f t="shared" si="26"/>
        <v/>
      </c>
      <c r="S141" s="229" t="str">
        <f t="shared" si="27"/>
        <v/>
      </c>
      <c r="T141" s="230" t="str">
        <f t="shared" si="28"/>
        <v/>
      </c>
      <c r="U141" s="230" t="str">
        <f t="shared" si="29"/>
        <v/>
      </c>
      <c r="V141" s="224">
        <f t="shared" si="30"/>
        <v>0</v>
      </c>
      <c r="W141" s="112">
        <f t="shared" si="31"/>
        <v>0</v>
      </c>
      <c r="X141" s="237" t="str">
        <f t="shared" si="19"/>
        <v/>
      </c>
      <c r="Y141" s="242" t="b">
        <f t="shared" si="20"/>
        <v>0</v>
      </c>
      <c r="Z141" s="237">
        <f t="shared" si="32"/>
        <v>0</v>
      </c>
      <c r="AA141" s="237">
        <f>IF('Member Info'!N137="",1,"")</f>
        <v>1</v>
      </c>
      <c r="AB141" s="245" t="e">
        <f t="shared" si="33"/>
        <v>#VALUE!</v>
      </c>
      <c r="AC141" s="132" t="str">
        <f t="shared" si="21"/>
        <v/>
      </c>
      <c r="AD141" s="126">
        <f t="shared" si="22"/>
        <v>1</v>
      </c>
      <c r="AE141" s="126" t="str">
        <f>IF('Member Info'!N137&lt;&gt;"",IF('Member Info'!N137&lt;=$R$1,1,0),"")</f>
        <v/>
      </c>
      <c r="AG141" s="126" t="b">
        <f t="shared" si="34"/>
        <v>0</v>
      </c>
      <c r="AH141" s="126">
        <f t="shared" si="35"/>
        <v>0</v>
      </c>
      <c r="AJ141" s="126">
        <f t="shared" si="36"/>
        <v>0</v>
      </c>
      <c r="AK141" s="126">
        <f>IF('Member Info'!F137&gt;$R$1,1,0)</f>
        <v>0</v>
      </c>
      <c r="AL141" s="126" t="b">
        <f>IF(ISERROR(R141),ERROR.TYPE(#REF!)=ERROR.TYPE(R141),FALSE)</f>
        <v>0</v>
      </c>
      <c r="AM141" s="126" t="b">
        <f>IF(ISERROR(S141),ERROR.TYPE(#REF!)=ERROR.TYPE(S141),FALSE)</f>
        <v>0</v>
      </c>
      <c r="AN141" s="126">
        <f>IF(OR('Member Info'!F137&gt;=$S$1,'Member Info'!N137&gt;=$R$1),1,0)</f>
        <v>0</v>
      </c>
    </row>
    <row r="142" spans="1:40" x14ac:dyDescent="0.25">
      <c r="A142" s="4">
        <v>110</v>
      </c>
      <c r="B142" s="166">
        <f>'Member Info'!D138</f>
        <v>0</v>
      </c>
      <c r="C142" s="166">
        <f>'Member Info'!E138</f>
        <v>0</v>
      </c>
      <c r="D142" s="166" t="str">
        <f>'Member Info'!G138</f>
        <v/>
      </c>
      <c r="E142" s="167">
        <f>'Member Info'!B138</f>
        <v>0</v>
      </c>
      <c r="F142" s="244"/>
      <c r="G142" s="168" t="str">
        <f>IF(E142=0,"",
IF('Member Info'!$AM$19&lt;=$R$1,
SUMPRODUCT('Member Info'!L138+IF('Member Info'!H138&gt;'Member Info'!$AJ$12,'Member Info'!$AK$13,IF('Member Info'!H138&gt;'Member Info'!$AJ$11,'Member Info'!$AK$12,IF('Member Info'!H138&gt;'Member Info'!$AJ$10,'Member Info'!$AK$11,IF('Member Info'!H138&gt;'Member Info'!$AJ$9,'Member Info'!$AK$10,IF('Member Info'!H138&gt;'Member Info'!$AJ$8,'Member Info'!$AK$9,'Member Info'!$AK$8)))))),
SUMPRODUCT('Member Info'!L138+IF('Member Info'!H138&gt;'Member Info'!$AG$17,'Member Info'!$AH$18,IF('Member Info'!H138&gt;'Member Info'!$AG$16,'Member Info'!$AH$17,IF('Member Info'!H138&gt;'Member Info'!$AG$15,'Member Info'!$AH$16,IF('Member Info'!H138&gt;'Member Info'!$AG$14,'Member Info'!$AH$15,IF('Member Info'!H138&gt;'Member Info'!$AG$13,'Member Info'!$AH$14,IF('Member Info'!H138&gt;'Member Info'!$AG$12,'Member Info'!$AH$13,IF('Member Info'!H138&gt;'Member Info'!$AG$11,'Member Info'!$AH$12,IF('Member Info'!H138&gt;'Member Info'!$AG$10,'Member Info'!$AH$11,IF('Member Info'!H138&gt;'Member Info'!$AG$9,'Member Info'!$AH$10,IF('Member Info'!H138&gt;'Member Info'!$AG$8,'Member Info'!$AH$9,'Member Info'!$AH$8)))))))))))))</f>
        <v/>
      </c>
      <c r="H142" s="26"/>
      <c r="I142" s="26"/>
      <c r="J142" s="107" t="str">
        <f>IF(E142=0,"",IF('Member Info'!F138&gt;$S$1,CONCATENATE("Joined with practice on ", TEXT('Member Info'!F138, "DD/MM/YYYY")),IF('Member Info'!N138&lt;&gt;"",IF('Member Info'!N138&lt;$R$1,CONCATENATE("Left Scheme on ", TEXT('Member Info'!N138, "DD/MM/YYYY")),IF(ISERROR(G142),"Error Detected, No rate entered",IF(E142=0,"",IF(F142="","Error Detected, No Pensionable pay",IF(ISERROR(AB142)," Unknown Values entered.",IF(T142+U142&lt;1,"Acceptable",IF(R142+S142=200, "No Contributions Entered", IF(K142="","Error Detected, Choose reason&gt;",IF(X142="1",IF(T142=1,"Please Enter Deemed Pensionable Pay","Add Any Relevant Details Above"),"Please Give Details Above"))))))))),IF(ISERROR(G142),"Error Detected, No rate entered",IF(E142=0,"",IF(F142="","Error Detected, No Pensionable pay",IF(ISERROR(AB142)," Unknown Values entered.",IF(T142+U142&lt;1,"Acceptable",IF(R142+S142=200, "No Contributions Entered", IF(K142="","Error Detected, Choose reason&gt;",IF(X142="1",IF(T142=1,"Please Enter Deemed Pensionable Pay","Add relevant Details Above"),"Please give details Above")))))))))))</f>
        <v/>
      </c>
      <c r="K142" s="263"/>
      <c r="L142" s="93"/>
      <c r="M142" s="93" t="str">
        <f t="shared" si="24"/>
        <v/>
      </c>
      <c r="N142" s="96">
        <f t="shared" si="23"/>
        <v>0</v>
      </c>
      <c r="O142" s="96">
        <f t="shared" si="23"/>
        <v>0</v>
      </c>
      <c r="P142" s="220">
        <f>(ROUND((F142/100*'Member Info'!$W$2), 2))</f>
        <v>0</v>
      </c>
      <c r="Q142" s="220" t="e">
        <f t="shared" si="25"/>
        <v>#VALUE!</v>
      </c>
      <c r="R142" s="220" t="str">
        <f t="shared" si="26"/>
        <v/>
      </c>
      <c r="S142" s="229" t="str">
        <f t="shared" si="27"/>
        <v/>
      </c>
      <c r="T142" s="230" t="str">
        <f t="shared" si="28"/>
        <v/>
      </c>
      <c r="U142" s="230" t="str">
        <f t="shared" si="29"/>
        <v/>
      </c>
      <c r="V142" s="224">
        <f t="shared" si="30"/>
        <v>0</v>
      </c>
      <c r="W142" s="112">
        <f t="shared" si="31"/>
        <v>0</v>
      </c>
      <c r="X142" s="237" t="str">
        <f t="shared" si="19"/>
        <v/>
      </c>
      <c r="Y142" s="242" t="b">
        <f t="shared" si="20"/>
        <v>0</v>
      </c>
      <c r="Z142" s="237">
        <f t="shared" si="32"/>
        <v>0</v>
      </c>
      <c r="AA142" s="237">
        <f>IF('Member Info'!N138="",1,"")</f>
        <v>1</v>
      </c>
      <c r="AB142" s="245" t="e">
        <f t="shared" si="33"/>
        <v>#VALUE!</v>
      </c>
      <c r="AC142" s="132" t="str">
        <f t="shared" si="21"/>
        <v/>
      </c>
      <c r="AD142" s="126">
        <f t="shared" si="22"/>
        <v>1</v>
      </c>
      <c r="AE142" s="126" t="str">
        <f>IF('Member Info'!N138&lt;&gt;"",IF('Member Info'!N138&lt;=$R$1,1,0),"")</f>
        <v/>
      </c>
      <c r="AG142" s="126" t="b">
        <f t="shared" si="34"/>
        <v>0</v>
      </c>
      <c r="AH142" s="126">
        <f t="shared" si="35"/>
        <v>0</v>
      </c>
      <c r="AJ142" s="126">
        <f t="shared" si="36"/>
        <v>0</v>
      </c>
      <c r="AK142" s="126">
        <f>IF('Member Info'!F138&gt;$R$1,1,0)</f>
        <v>0</v>
      </c>
      <c r="AL142" s="126" t="b">
        <f>IF(ISERROR(R142),ERROR.TYPE(#REF!)=ERROR.TYPE(R142),FALSE)</f>
        <v>0</v>
      </c>
      <c r="AM142" s="126" t="b">
        <f>IF(ISERROR(S142),ERROR.TYPE(#REF!)=ERROR.TYPE(S142),FALSE)</f>
        <v>0</v>
      </c>
      <c r="AN142" s="126">
        <f>IF(OR('Member Info'!F138&gt;=$S$1,'Member Info'!N138&gt;=$R$1),1,0)</f>
        <v>0</v>
      </c>
    </row>
    <row r="143" spans="1:40" x14ac:dyDescent="0.25">
      <c r="A143" s="4">
        <v>111</v>
      </c>
      <c r="B143" s="166">
        <f>'Member Info'!D139</f>
        <v>0</v>
      </c>
      <c r="C143" s="166">
        <f>'Member Info'!E139</f>
        <v>0</v>
      </c>
      <c r="D143" s="166" t="str">
        <f>'Member Info'!G139</f>
        <v/>
      </c>
      <c r="E143" s="167">
        <f>'Member Info'!B139</f>
        <v>0</v>
      </c>
      <c r="F143" s="244"/>
      <c r="G143" s="168" t="str">
        <f>IF(E143=0,"",
IF('Member Info'!$AM$19&lt;=$R$1,
SUMPRODUCT('Member Info'!L139+IF('Member Info'!H139&gt;'Member Info'!$AJ$12,'Member Info'!$AK$13,IF('Member Info'!H139&gt;'Member Info'!$AJ$11,'Member Info'!$AK$12,IF('Member Info'!H139&gt;'Member Info'!$AJ$10,'Member Info'!$AK$11,IF('Member Info'!H139&gt;'Member Info'!$AJ$9,'Member Info'!$AK$10,IF('Member Info'!H139&gt;'Member Info'!$AJ$8,'Member Info'!$AK$9,'Member Info'!$AK$8)))))),
SUMPRODUCT('Member Info'!L139+IF('Member Info'!H139&gt;'Member Info'!$AG$17,'Member Info'!$AH$18,IF('Member Info'!H139&gt;'Member Info'!$AG$16,'Member Info'!$AH$17,IF('Member Info'!H139&gt;'Member Info'!$AG$15,'Member Info'!$AH$16,IF('Member Info'!H139&gt;'Member Info'!$AG$14,'Member Info'!$AH$15,IF('Member Info'!H139&gt;'Member Info'!$AG$13,'Member Info'!$AH$14,IF('Member Info'!H139&gt;'Member Info'!$AG$12,'Member Info'!$AH$13,IF('Member Info'!H139&gt;'Member Info'!$AG$11,'Member Info'!$AH$12,IF('Member Info'!H139&gt;'Member Info'!$AG$10,'Member Info'!$AH$11,IF('Member Info'!H139&gt;'Member Info'!$AG$9,'Member Info'!$AH$10,IF('Member Info'!H139&gt;'Member Info'!$AG$8,'Member Info'!$AH$9,'Member Info'!$AH$8)))))))))))))</f>
        <v/>
      </c>
      <c r="H143" s="26"/>
      <c r="I143" s="26"/>
      <c r="J143" s="107" t="str">
        <f>IF(E143=0,"",IF('Member Info'!F139&gt;$S$1,CONCATENATE("Joined with practice on ", TEXT('Member Info'!F139, "DD/MM/YYYY")),IF('Member Info'!N139&lt;&gt;"",IF('Member Info'!N139&lt;$R$1,CONCATENATE("Left Scheme on ", TEXT('Member Info'!N139, "DD/MM/YYYY")),IF(ISERROR(G143),"Error Detected, No rate entered",IF(E143=0,"",IF(F143="","Error Detected, No Pensionable pay",IF(ISERROR(AB143)," Unknown Values entered.",IF(T143+U143&lt;1,"Acceptable",IF(R143+S143=200, "No Contributions Entered", IF(K143="","Error Detected, Choose reason&gt;",IF(X143="1",IF(T143=1,"Please Enter Deemed Pensionable Pay","Add Any Relevant Details Above"),"Please Give Details Above"))))))))),IF(ISERROR(G143),"Error Detected, No rate entered",IF(E143=0,"",IF(F143="","Error Detected, No Pensionable pay",IF(ISERROR(AB143)," Unknown Values entered.",IF(T143+U143&lt;1,"Acceptable",IF(R143+S143=200, "No Contributions Entered", IF(K143="","Error Detected, Choose reason&gt;",IF(X143="1",IF(T143=1,"Please Enter Deemed Pensionable Pay","Add relevant Details Above"),"Please give details Above")))))))))))</f>
        <v/>
      </c>
      <c r="K143" s="263"/>
      <c r="L143" s="93"/>
      <c r="M143" s="93" t="str">
        <f t="shared" si="24"/>
        <v/>
      </c>
      <c r="N143" s="96">
        <f t="shared" si="23"/>
        <v>0</v>
      </c>
      <c r="O143" s="96">
        <f t="shared" si="23"/>
        <v>0</v>
      </c>
      <c r="P143" s="220">
        <f>(ROUND((F143/100*'Member Info'!$W$2), 2))</f>
        <v>0</v>
      </c>
      <c r="Q143" s="220" t="e">
        <f t="shared" si="25"/>
        <v>#VALUE!</v>
      </c>
      <c r="R143" s="220" t="str">
        <f t="shared" si="26"/>
        <v/>
      </c>
      <c r="S143" s="229" t="str">
        <f t="shared" si="27"/>
        <v/>
      </c>
      <c r="T143" s="230" t="str">
        <f t="shared" si="28"/>
        <v/>
      </c>
      <c r="U143" s="230" t="str">
        <f t="shared" si="29"/>
        <v/>
      </c>
      <c r="V143" s="224">
        <f t="shared" si="30"/>
        <v>0</v>
      </c>
      <c r="W143" s="112">
        <f t="shared" si="31"/>
        <v>0</v>
      </c>
      <c r="X143" s="237" t="str">
        <f t="shared" si="19"/>
        <v/>
      </c>
      <c r="Y143" s="242" t="b">
        <f t="shared" si="20"/>
        <v>0</v>
      </c>
      <c r="Z143" s="237">
        <f t="shared" si="32"/>
        <v>0</v>
      </c>
      <c r="AA143" s="237">
        <f>IF('Member Info'!N139="",1,"")</f>
        <v>1</v>
      </c>
      <c r="AB143" s="245" t="e">
        <f t="shared" si="33"/>
        <v>#VALUE!</v>
      </c>
      <c r="AC143" s="132" t="str">
        <f t="shared" si="21"/>
        <v/>
      </c>
      <c r="AD143" s="126">
        <f t="shared" si="22"/>
        <v>1</v>
      </c>
      <c r="AE143" s="126" t="str">
        <f>IF('Member Info'!N139&lt;&gt;"",IF('Member Info'!N139&lt;=$R$1,1,0),"")</f>
        <v/>
      </c>
      <c r="AG143" s="126" t="b">
        <f t="shared" si="34"/>
        <v>0</v>
      </c>
      <c r="AH143" s="126">
        <f t="shared" si="35"/>
        <v>0</v>
      </c>
      <c r="AJ143" s="126">
        <f t="shared" si="36"/>
        <v>0</v>
      </c>
      <c r="AK143" s="126">
        <f>IF('Member Info'!F139&gt;$R$1,1,0)</f>
        <v>0</v>
      </c>
      <c r="AL143" s="126" t="b">
        <f>IF(ISERROR(R143),ERROR.TYPE(#REF!)=ERROR.TYPE(R143),FALSE)</f>
        <v>0</v>
      </c>
      <c r="AM143" s="126" t="b">
        <f>IF(ISERROR(S143),ERROR.TYPE(#REF!)=ERROR.TYPE(S143),FALSE)</f>
        <v>0</v>
      </c>
      <c r="AN143" s="126">
        <f>IF(OR('Member Info'!F139&gt;=$S$1,'Member Info'!N139&gt;=$R$1),1,0)</f>
        <v>0</v>
      </c>
    </row>
    <row r="144" spans="1:40" x14ac:dyDescent="0.25">
      <c r="A144" s="4">
        <v>112</v>
      </c>
      <c r="B144" s="166">
        <f>'Member Info'!D140</f>
        <v>0</v>
      </c>
      <c r="C144" s="166">
        <f>'Member Info'!E140</f>
        <v>0</v>
      </c>
      <c r="D144" s="166" t="str">
        <f>'Member Info'!G140</f>
        <v/>
      </c>
      <c r="E144" s="167">
        <f>'Member Info'!B140</f>
        <v>0</v>
      </c>
      <c r="F144" s="244"/>
      <c r="G144" s="168" t="str">
        <f>IF(E144=0,"",
IF('Member Info'!$AM$19&lt;=$R$1,
SUMPRODUCT('Member Info'!L140+IF('Member Info'!H140&gt;'Member Info'!$AJ$12,'Member Info'!$AK$13,IF('Member Info'!H140&gt;'Member Info'!$AJ$11,'Member Info'!$AK$12,IF('Member Info'!H140&gt;'Member Info'!$AJ$10,'Member Info'!$AK$11,IF('Member Info'!H140&gt;'Member Info'!$AJ$9,'Member Info'!$AK$10,IF('Member Info'!H140&gt;'Member Info'!$AJ$8,'Member Info'!$AK$9,'Member Info'!$AK$8)))))),
SUMPRODUCT('Member Info'!L140+IF('Member Info'!H140&gt;'Member Info'!$AG$17,'Member Info'!$AH$18,IF('Member Info'!H140&gt;'Member Info'!$AG$16,'Member Info'!$AH$17,IF('Member Info'!H140&gt;'Member Info'!$AG$15,'Member Info'!$AH$16,IF('Member Info'!H140&gt;'Member Info'!$AG$14,'Member Info'!$AH$15,IF('Member Info'!H140&gt;'Member Info'!$AG$13,'Member Info'!$AH$14,IF('Member Info'!H140&gt;'Member Info'!$AG$12,'Member Info'!$AH$13,IF('Member Info'!H140&gt;'Member Info'!$AG$11,'Member Info'!$AH$12,IF('Member Info'!H140&gt;'Member Info'!$AG$10,'Member Info'!$AH$11,IF('Member Info'!H140&gt;'Member Info'!$AG$9,'Member Info'!$AH$10,IF('Member Info'!H140&gt;'Member Info'!$AG$8,'Member Info'!$AH$9,'Member Info'!$AH$8)))))))))))))</f>
        <v/>
      </c>
      <c r="H144" s="26"/>
      <c r="I144" s="26"/>
      <c r="J144" s="107" t="str">
        <f>IF(E144=0,"",IF('Member Info'!F140&gt;$S$1,CONCATENATE("Joined with practice on ", TEXT('Member Info'!F140, "DD/MM/YYYY")),IF('Member Info'!N140&lt;&gt;"",IF('Member Info'!N140&lt;$R$1,CONCATENATE("Left Scheme on ", TEXT('Member Info'!N140, "DD/MM/YYYY")),IF(ISERROR(G144),"Error Detected, No rate entered",IF(E144=0,"",IF(F144="","Error Detected, No Pensionable pay",IF(ISERROR(AB144)," Unknown Values entered.",IF(T144+U144&lt;1,"Acceptable",IF(R144+S144=200, "No Contributions Entered", IF(K144="","Error Detected, Choose reason&gt;",IF(X144="1",IF(T144=1,"Please Enter Deemed Pensionable Pay","Add Any Relevant Details Above"),"Please Give Details Above"))))))))),IF(ISERROR(G144),"Error Detected, No rate entered",IF(E144=0,"",IF(F144="","Error Detected, No Pensionable pay",IF(ISERROR(AB144)," Unknown Values entered.",IF(T144+U144&lt;1,"Acceptable",IF(R144+S144=200, "No Contributions Entered", IF(K144="","Error Detected, Choose reason&gt;",IF(X144="1",IF(T144=1,"Please Enter Deemed Pensionable Pay","Add relevant Details Above"),"Please give details Above")))))))))))</f>
        <v/>
      </c>
      <c r="K144" s="263"/>
      <c r="L144" s="93"/>
      <c r="M144" s="93" t="str">
        <f t="shared" si="24"/>
        <v/>
      </c>
      <c r="N144" s="96">
        <f t="shared" si="23"/>
        <v>0</v>
      </c>
      <c r="O144" s="96">
        <f t="shared" si="23"/>
        <v>0</v>
      </c>
      <c r="P144" s="220">
        <f>(ROUND((F144/100*'Member Info'!$W$2), 2))</f>
        <v>0</v>
      </c>
      <c r="Q144" s="220" t="e">
        <f t="shared" si="25"/>
        <v>#VALUE!</v>
      </c>
      <c r="R144" s="220" t="str">
        <f t="shared" si="26"/>
        <v/>
      </c>
      <c r="S144" s="229" t="str">
        <f t="shared" si="27"/>
        <v/>
      </c>
      <c r="T144" s="230" t="str">
        <f t="shared" si="28"/>
        <v/>
      </c>
      <c r="U144" s="230" t="str">
        <f t="shared" si="29"/>
        <v/>
      </c>
      <c r="V144" s="224">
        <f t="shared" si="30"/>
        <v>0</v>
      </c>
      <c r="W144" s="112">
        <f t="shared" si="31"/>
        <v>0</v>
      </c>
      <c r="X144" s="237" t="str">
        <f t="shared" si="19"/>
        <v/>
      </c>
      <c r="Y144" s="242" t="b">
        <f t="shared" si="20"/>
        <v>0</v>
      </c>
      <c r="Z144" s="237">
        <f t="shared" si="32"/>
        <v>0</v>
      </c>
      <c r="AA144" s="237">
        <f>IF('Member Info'!N140="",1,"")</f>
        <v>1</v>
      </c>
      <c r="AB144" s="245" t="e">
        <f t="shared" si="33"/>
        <v>#VALUE!</v>
      </c>
      <c r="AC144" s="132" t="str">
        <f t="shared" si="21"/>
        <v/>
      </c>
      <c r="AD144" s="126">
        <f t="shared" si="22"/>
        <v>1</v>
      </c>
      <c r="AE144" s="126" t="str">
        <f>IF('Member Info'!N140&lt;&gt;"",IF('Member Info'!N140&lt;=$R$1,1,0),"")</f>
        <v/>
      </c>
      <c r="AG144" s="126" t="b">
        <f t="shared" si="34"/>
        <v>0</v>
      </c>
      <c r="AH144" s="126">
        <f t="shared" si="35"/>
        <v>0</v>
      </c>
      <c r="AJ144" s="126">
        <f t="shared" si="36"/>
        <v>0</v>
      </c>
      <c r="AK144" s="126">
        <f>IF('Member Info'!F140&gt;$R$1,1,0)</f>
        <v>0</v>
      </c>
      <c r="AL144" s="126" t="b">
        <f>IF(ISERROR(R144),ERROR.TYPE(#REF!)=ERROR.TYPE(R144),FALSE)</f>
        <v>0</v>
      </c>
      <c r="AM144" s="126" t="b">
        <f>IF(ISERROR(S144),ERROR.TYPE(#REF!)=ERROR.TYPE(S144),FALSE)</f>
        <v>0</v>
      </c>
      <c r="AN144" s="126">
        <f>IF(OR('Member Info'!F140&gt;=$S$1,'Member Info'!N140&gt;=$R$1),1,0)</f>
        <v>0</v>
      </c>
    </row>
    <row r="145" spans="1:40" x14ac:dyDescent="0.25">
      <c r="A145" s="4">
        <v>113</v>
      </c>
      <c r="B145" s="166">
        <f>'Member Info'!D141</f>
        <v>0</v>
      </c>
      <c r="C145" s="166">
        <f>'Member Info'!E141</f>
        <v>0</v>
      </c>
      <c r="D145" s="166" t="str">
        <f>'Member Info'!G141</f>
        <v/>
      </c>
      <c r="E145" s="167">
        <f>'Member Info'!B141</f>
        <v>0</v>
      </c>
      <c r="F145" s="244"/>
      <c r="G145" s="168" t="str">
        <f>IF(E145=0,"",
IF('Member Info'!$AM$19&lt;=$R$1,
SUMPRODUCT('Member Info'!L141+IF('Member Info'!H141&gt;'Member Info'!$AJ$12,'Member Info'!$AK$13,IF('Member Info'!H141&gt;'Member Info'!$AJ$11,'Member Info'!$AK$12,IF('Member Info'!H141&gt;'Member Info'!$AJ$10,'Member Info'!$AK$11,IF('Member Info'!H141&gt;'Member Info'!$AJ$9,'Member Info'!$AK$10,IF('Member Info'!H141&gt;'Member Info'!$AJ$8,'Member Info'!$AK$9,'Member Info'!$AK$8)))))),
SUMPRODUCT('Member Info'!L141+IF('Member Info'!H141&gt;'Member Info'!$AG$17,'Member Info'!$AH$18,IF('Member Info'!H141&gt;'Member Info'!$AG$16,'Member Info'!$AH$17,IF('Member Info'!H141&gt;'Member Info'!$AG$15,'Member Info'!$AH$16,IF('Member Info'!H141&gt;'Member Info'!$AG$14,'Member Info'!$AH$15,IF('Member Info'!H141&gt;'Member Info'!$AG$13,'Member Info'!$AH$14,IF('Member Info'!H141&gt;'Member Info'!$AG$12,'Member Info'!$AH$13,IF('Member Info'!H141&gt;'Member Info'!$AG$11,'Member Info'!$AH$12,IF('Member Info'!H141&gt;'Member Info'!$AG$10,'Member Info'!$AH$11,IF('Member Info'!H141&gt;'Member Info'!$AG$9,'Member Info'!$AH$10,IF('Member Info'!H141&gt;'Member Info'!$AG$8,'Member Info'!$AH$9,'Member Info'!$AH$8)))))))))))))</f>
        <v/>
      </c>
      <c r="H145" s="26"/>
      <c r="I145" s="26"/>
      <c r="J145" s="107" t="str">
        <f>IF(E145=0,"",IF('Member Info'!F141&gt;$S$1,CONCATENATE("Joined with practice on ", TEXT('Member Info'!F141, "DD/MM/YYYY")),IF('Member Info'!N141&lt;&gt;"",IF('Member Info'!N141&lt;$R$1,CONCATENATE("Left Scheme on ", TEXT('Member Info'!N141, "DD/MM/YYYY")),IF(ISERROR(G145),"Error Detected, No rate entered",IF(E145=0,"",IF(F145="","Error Detected, No Pensionable pay",IF(ISERROR(AB145)," Unknown Values entered.",IF(T145+U145&lt;1,"Acceptable",IF(R145+S145=200, "No Contributions Entered", IF(K145="","Error Detected, Choose reason&gt;",IF(X145="1",IF(T145=1,"Please Enter Deemed Pensionable Pay","Add Any Relevant Details Above"),"Please Give Details Above"))))))))),IF(ISERROR(G145),"Error Detected, No rate entered",IF(E145=0,"",IF(F145="","Error Detected, No Pensionable pay",IF(ISERROR(AB145)," Unknown Values entered.",IF(T145+U145&lt;1,"Acceptable",IF(R145+S145=200, "No Contributions Entered", IF(K145="","Error Detected, Choose reason&gt;",IF(X145="1",IF(T145=1,"Please Enter Deemed Pensionable Pay","Add relevant Details Above"),"Please give details Above")))))))))))</f>
        <v/>
      </c>
      <c r="K145" s="263"/>
      <c r="L145" s="93"/>
      <c r="M145" s="93" t="str">
        <f t="shared" si="24"/>
        <v/>
      </c>
      <c r="N145" s="96">
        <f t="shared" si="23"/>
        <v>0</v>
      </c>
      <c r="O145" s="96">
        <f t="shared" si="23"/>
        <v>0</v>
      </c>
      <c r="P145" s="220">
        <f>(ROUND((F145/100*'Member Info'!$W$2), 2))</f>
        <v>0</v>
      </c>
      <c r="Q145" s="220" t="e">
        <f t="shared" si="25"/>
        <v>#VALUE!</v>
      </c>
      <c r="R145" s="220" t="str">
        <f t="shared" si="26"/>
        <v/>
      </c>
      <c r="S145" s="229" t="str">
        <f t="shared" si="27"/>
        <v/>
      </c>
      <c r="T145" s="230" t="str">
        <f t="shared" si="28"/>
        <v/>
      </c>
      <c r="U145" s="230" t="str">
        <f t="shared" si="29"/>
        <v/>
      </c>
      <c r="V145" s="224">
        <f t="shared" si="30"/>
        <v>0</v>
      </c>
      <c r="W145" s="112">
        <f t="shared" si="31"/>
        <v>0</v>
      </c>
      <c r="X145" s="237" t="str">
        <f t="shared" si="19"/>
        <v/>
      </c>
      <c r="Y145" s="242" t="b">
        <f t="shared" si="20"/>
        <v>0</v>
      </c>
      <c r="Z145" s="237">
        <f t="shared" si="32"/>
        <v>0</v>
      </c>
      <c r="AA145" s="237">
        <f>IF('Member Info'!N141="",1,"")</f>
        <v>1</v>
      </c>
      <c r="AB145" s="245" t="e">
        <f t="shared" si="33"/>
        <v>#VALUE!</v>
      </c>
      <c r="AC145" s="132" t="str">
        <f t="shared" si="21"/>
        <v/>
      </c>
      <c r="AD145" s="126">
        <f t="shared" si="22"/>
        <v>1</v>
      </c>
      <c r="AE145" s="126" t="str">
        <f>IF('Member Info'!N141&lt;&gt;"",IF('Member Info'!N141&lt;=$R$1,1,0),"")</f>
        <v/>
      </c>
      <c r="AG145" s="126" t="b">
        <f t="shared" si="34"/>
        <v>0</v>
      </c>
      <c r="AH145" s="126">
        <f t="shared" si="35"/>
        <v>0</v>
      </c>
      <c r="AJ145" s="126">
        <f t="shared" si="36"/>
        <v>0</v>
      </c>
      <c r="AK145" s="126">
        <f>IF('Member Info'!F141&gt;$R$1,1,0)</f>
        <v>0</v>
      </c>
      <c r="AL145" s="126" t="b">
        <f>IF(ISERROR(R145),ERROR.TYPE(#REF!)=ERROR.TYPE(R145),FALSE)</f>
        <v>0</v>
      </c>
      <c r="AM145" s="126" t="b">
        <f>IF(ISERROR(S145),ERROR.TYPE(#REF!)=ERROR.TYPE(S145),FALSE)</f>
        <v>0</v>
      </c>
      <c r="AN145" s="126">
        <f>IF(OR('Member Info'!F141&gt;=$S$1,'Member Info'!N141&gt;=$R$1),1,0)</f>
        <v>0</v>
      </c>
    </row>
    <row r="146" spans="1:40" x14ac:dyDescent="0.25">
      <c r="A146" s="4">
        <v>114</v>
      </c>
      <c r="B146" s="166">
        <f>'Member Info'!D142</f>
        <v>0</v>
      </c>
      <c r="C146" s="166">
        <f>'Member Info'!E142</f>
        <v>0</v>
      </c>
      <c r="D146" s="166" t="str">
        <f>'Member Info'!G142</f>
        <v/>
      </c>
      <c r="E146" s="167">
        <f>'Member Info'!B142</f>
        <v>0</v>
      </c>
      <c r="F146" s="244"/>
      <c r="G146" s="168" t="str">
        <f>IF(E146=0,"",
IF('Member Info'!$AM$19&lt;=$R$1,
SUMPRODUCT('Member Info'!L142+IF('Member Info'!H142&gt;'Member Info'!$AJ$12,'Member Info'!$AK$13,IF('Member Info'!H142&gt;'Member Info'!$AJ$11,'Member Info'!$AK$12,IF('Member Info'!H142&gt;'Member Info'!$AJ$10,'Member Info'!$AK$11,IF('Member Info'!H142&gt;'Member Info'!$AJ$9,'Member Info'!$AK$10,IF('Member Info'!H142&gt;'Member Info'!$AJ$8,'Member Info'!$AK$9,'Member Info'!$AK$8)))))),
SUMPRODUCT('Member Info'!L142+IF('Member Info'!H142&gt;'Member Info'!$AG$17,'Member Info'!$AH$18,IF('Member Info'!H142&gt;'Member Info'!$AG$16,'Member Info'!$AH$17,IF('Member Info'!H142&gt;'Member Info'!$AG$15,'Member Info'!$AH$16,IF('Member Info'!H142&gt;'Member Info'!$AG$14,'Member Info'!$AH$15,IF('Member Info'!H142&gt;'Member Info'!$AG$13,'Member Info'!$AH$14,IF('Member Info'!H142&gt;'Member Info'!$AG$12,'Member Info'!$AH$13,IF('Member Info'!H142&gt;'Member Info'!$AG$11,'Member Info'!$AH$12,IF('Member Info'!H142&gt;'Member Info'!$AG$10,'Member Info'!$AH$11,IF('Member Info'!H142&gt;'Member Info'!$AG$9,'Member Info'!$AH$10,IF('Member Info'!H142&gt;'Member Info'!$AG$8,'Member Info'!$AH$9,'Member Info'!$AH$8)))))))))))))</f>
        <v/>
      </c>
      <c r="H146" s="26"/>
      <c r="I146" s="26"/>
      <c r="J146" s="107" t="str">
        <f>IF(E146=0,"",IF('Member Info'!F142&gt;$S$1,CONCATENATE("Joined with practice on ", TEXT('Member Info'!F142, "DD/MM/YYYY")),IF('Member Info'!N142&lt;&gt;"",IF('Member Info'!N142&lt;$R$1,CONCATENATE("Left Scheme on ", TEXT('Member Info'!N142, "DD/MM/YYYY")),IF(ISERROR(G146),"Error Detected, No rate entered",IF(E146=0,"",IF(F146="","Error Detected, No Pensionable pay",IF(ISERROR(AB146)," Unknown Values entered.",IF(T146+U146&lt;1,"Acceptable",IF(R146+S146=200, "No Contributions Entered", IF(K146="","Error Detected, Choose reason&gt;",IF(X146="1",IF(T146=1,"Please Enter Deemed Pensionable Pay","Add Any Relevant Details Above"),"Please Give Details Above"))))))))),IF(ISERROR(G146),"Error Detected, No rate entered",IF(E146=0,"",IF(F146="","Error Detected, No Pensionable pay",IF(ISERROR(AB146)," Unknown Values entered.",IF(T146+U146&lt;1,"Acceptable",IF(R146+S146=200, "No Contributions Entered", IF(K146="","Error Detected, Choose reason&gt;",IF(X146="1",IF(T146=1,"Please Enter Deemed Pensionable Pay","Add relevant Details Above"),"Please give details Above")))))))))))</f>
        <v/>
      </c>
      <c r="K146" s="263"/>
      <c r="L146" s="93"/>
      <c r="M146" s="93" t="str">
        <f t="shared" si="24"/>
        <v/>
      </c>
      <c r="N146" s="96">
        <f t="shared" si="23"/>
        <v>0</v>
      </c>
      <c r="O146" s="96">
        <f t="shared" si="23"/>
        <v>0</v>
      </c>
      <c r="P146" s="220">
        <f>(ROUND((F146/100*'Member Info'!$W$2), 2))</f>
        <v>0</v>
      </c>
      <c r="Q146" s="220" t="e">
        <f t="shared" si="25"/>
        <v>#VALUE!</v>
      </c>
      <c r="R146" s="220" t="str">
        <f t="shared" si="26"/>
        <v/>
      </c>
      <c r="S146" s="229" t="str">
        <f t="shared" si="27"/>
        <v/>
      </c>
      <c r="T146" s="230" t="str">
        <f t="shared" si="28"/>
        <v/>
      </c>
      <c r="U146" s="230" t="str">
        <f t="shared" si="29"/>
        <v/>
      </c>
      <c r="V146" s="224">
        <f t="shared" si="30"/>
        <v>0</v>
      </c>
      <c r="W146" s="112">
        <f t="shared" si="31"/>
        <v>0</v>
      </c>
      <c r="X146" s="237" t="str">
        <f t="shared" si="19"/>
        <v/>
      </c>
      <c r="Y146" s="242" t="b">
        <f t="shared" si="20"/>
        <v>0</v>
      </c>
      <c r="Z146" s="237">
        <f t="shared" si="32"/>
        <v>0</v>
      </c>
      <c r="AA146" s="237">
        <f>IF('Member Info'!N142="",1,"")</f>
        <v>1</v>
      </c>
      <c r="AB146" s="245" t="e">
        <f t="shared" si="33"/>
        <v>#VALUE!</v>
      </c>
      <c r="AC146" s="132" t="str">
        <f t="shared" si="21"/>
        <v/>
      </c>
      <c r="AD146" s="126">
        <f t="shared" si="22"/>
        <v>1</v>
      </c>
      <c r="AE146" s="126" t="str">
        <f>IF('Member Info'!N142&lt;&gt;"",IF('Member Info'!N142&lt;=$R$1,1,0),"")</f>
        <v/>
      </c>
      <c r="AG146" s="126" t="b">
        <f t="shared" si="34"/>
        <v>0</v>
      </c>
      <c r="AH146" s="126">
        <f t="shared" si="35"/>
        <v>0</v>
      </c>
      <c r="AJ146" s="126">
        <f t="shared" si="36"/>
        <v>0</v>
      </c>
      <c r="AK146" s="126">
        <f>IF('Member Info'!F142&gt;$R$1,1,0)</f>
        <v>0</v>
      </c>
      <c r="AL146" s="126" t="b">
        <f>IF(ISERROR(R146),ERROR.TYPE(#REF!)=ERROR.TYPE(R146),FALSE)</f>
        <v>0</v>
      </c>
      <c r="AM146" s="126" t="b">
        <f>IF(ISERROR(S146),ERROR.TYPE(#REF!)=ERROR.TYPE(S146),FALSE)</f>
        <v>0</v>
      </c>
      <c r="AN146" s="126">
        <f>IF(OR('Member Info'!F142&gt;=$S$1,'Member Info'!N142&gt;=$R$1),1,0)</f>
        <v>0</v>
      </c>
    </row>
    <row r="147" spans="1:40" x14ac:dyDescent="0.25">
      <c r="A147" s="4">
        <v>115</v>
      </c>
      <c r="B147" s="166">
        <f>'Member Info'!D143</f>
        <v>0</v>
      </c>
      <c r="C147" s="166">
        <f>'Member Info'!E143</f>
        <v>0</v>
      </c>
      <c r="D147" s="166" t="str">
        <f>'Member Info'!G143</f>
        <v/>
      </c>
      <c r="E147" s="167">
        <f>'Member Info'!B143</f>
        <v>0</v>
      </c>
      <c r="F147" s="244"/>
      <c r="G147" s="168" t="str">
        <f>IF(E147=0,"",
IF('Member Info'!$AM$19&lt;=$R$1,
SUMPRODUCT('Member Info'!L143+IF('Member Info'!H143&gt;'Member Info'!$AJ$12,'Member Info'!$AK$13,IF('Member Info'!H143&gt;'Member Info'!$AJ$11,'Member Info'!$AK$12,IF('Member Info'!H143&gt;'Member Info'!$AJ$10,'Member Info'!$AK$11,IF('Member Info'!H143&gt;'Member Info'!$AJ$9,'Member Info'!$AK$10,IF('Member Info'!H143&gt;'Member Info'!$AJ$8,'Member Info'!$AK$9,'Member Info'!$AK$8)))))),
SUMPRODUCT('Member Info'!L143+IF('Member Info'!H143&gt;'Member Info'!$AG$17,'Member Info'!$AH$18,IF('Member Info'!H143&gt;'Member Info'!$AG$16,'Member Info'!$AH$17,IF('Member Info'!H143&gt;'Member Info'!$AG$15,'Member Info'!$AH$16,IF('Member Info'!H143&gt;'Member Info'!$AG$14,'Member Info'!$AH$15,IF('Member Info'!H143&gt;'Member Info'!$AG$13,'Member Info'!$AH$14,IF('Member Info'!H143&gt;'Member Info'!$AG$12,'Member Info'!$AH$13,IF('Member Info'!H143&gt;'Member Info'!$AG$11,'Member Info'!$AH$12,IF('Member Info'!H143&gt;'Member Info'!$AG$10,'Member Info'!$AH$11,IF('Member Info'!H143&gt;'Member Info'!$AG$9,'Member Info'!$AH$10,IF('Member Info'!H143&gt;'Member Info'!$AG$8,'Member Info'!$AH$9,'Member Info'!$AH$8)))))))))))))</f>
        <v/>
      </c>
      <c r="H147" s="26"/>
      <c r="I147" s="26"/>
      <c r="J147" s="107" t="str">
        <f>IF(E147=0,"",IF('Member Info'!F143&gt;$S$1,CONCATENATE("Joined with practice on ", TEXT('Member Info'!F143, "DD/MM/YYYY")),IF('Member Info'!N143&lt;&gt;"",IF('Member Info'!N143&lt;$R$1,CONCATENATE("Left Scheme on ", TEXT('Member Info'!N143, "DD/MM/YYYY")),IF(ISERROR(G147),"Error Detected, No rate entered",IF(E147=0,"",IF(F147="","Error Detected, No Pensionable pay",IF(ISERROR(AB147)," Unknown Values entered.",IF(T147+U147&lt;1,"Acceptable",IF(R147+S147=200, "No Contributions Entered", IF(K147="","Error Detected, Choose reason&gt;",IF(X147="1",IF(T147=1,"Please Enter Deemed Pensionable Pay","Add Any Relevant Details Above"),"Please Give Details Above"))))))))),IF(ISERROR(G147),"Error Detected, No rate entered",IF(E147=0,"",IF(F147="","Error Detected, No Pensionable pay",IF(ISERROR(AB147)," Unknown Values entered.",IF(T147+U147&lt;1,"Acceptable",IF(R147+S147=200, "No Contributions Entered", IF(K147="","Error Detected, Choose reason&gt;",IF(X147="1",IF(T147=1,"Please Enter Deemed Pensionable Pay","Add relevant Details Above"),"Please give details Above")))))))))))</f>
        <v/>
      </c>
      <c r="K147" s="263"/>
      <c r="L147" s="93"/>
      <c r="M147" s="93" t="str">
        <f t="shared" si="24"/>
        <v/>
      </c>
      <c r="N147" s="96">
        <f t="shared" si="23"/>
        <v>0</v>
      </c>
      <c r="O147" s="96">
        <f t="shared" si="23"/>
        <v>0</v>
      </c>
      <c r="P147" s="220">
        <f>(ROUND((F147/100*'Member Info'!$W$2), 2))</f>
        <v>0</v>
      </c>
      <c r="Q147" s="220" t="e">
        <f t="shared" si="25"/>
        <v>#VALUE!</v>
      </c>
      <c r="R147" s="220" t="str">
        <f t="shared" si="26"/>
        <v/>
      </c>
      <c r="S147" s="229" t="str">
        <f t="shared" si="27"/>
        <v/>
      </c>
      <c r="T147" s="230" t="str">
        <f t="shared" si="28"/>
        <v/>
      </c>
      <c r="U147" s="230" t="str">
        <f t="shared" si="29"/>
        <v/>
      </c>
      <c r="V147" s="224">
        <f t="shared" si="30"/>
        <v>0</v>
      </c>
      <c r="W147" s="112">
        <f t="shared" si="31"/>
        <v>0</v>
      </c>
      <c r="X147" s="237" t="str">
        <f t="shared" si="19"/>
        <v/>
      </c>
      <c r="Y147" s="242" t="b">
        <f t="shared" si="20"/>
        <v>0</v>
      </c>
      <c r="Z147" s="237">
        <f t="shared" si="32"/>
        <v>0</v>
      </c>
      <c r="AA147" s="237">
        <f>IF('Member Info'!N143="",1,"")</f>
        <v>1</v>
      </c>
      <c r="AB147" s="245" t="e">
        <f t="shared" si="33"/>
        <v>#VALUE!</v>
      </c>
      <c r="AC147" s="132" t="str">
        <f t="shared" si="21"/>
        <v/>
      </c>
      <c r="AD147" s="126">
        <f t="shared" si="22"/>
        <v>1</v>
      </c>
      <c r="AE147" s="126" t="str">
        <f>IF('Member Info'!N143&lt;&gt;"",IF('Member Info'!N143&lt;=$R$1,1,0),"")</f>
        <v/>
      </c>
      <c r="AG147" s="126" t="b">
        <f t="shared" si="34"/>
        <v>0</v>
      </c>
      <c r="AH147" s="126">
        <f t="shared" si="35"/>
        <v>0</v>
      </c>
      <c r="AJ147" s="126">
        <f t="shared" si="36"/>
        <v>0</v>
      </c>
      <c r="AK147" s="126">
        <f>IF('Member Info'!F143&gt;$R$1,1,0)</f>
        <v>0</v>
      </c>
      <c r="AL147" s="126" t="b">
        <f>IF(ISERROR(R147),ERROR.TYPE(#REF!)=ERROR.TYPE(R147),FALSE)</f>
        <v>0</v>
      </c>
      <c r="AM147" s="126" t="b">
        <f>IF(ISERROR(S147),ERROR.TYPE(#REF!)=ERROR.TYPE(S147),FALSE)</f>
        <v>0</v>
      </c>
      <c r="AN147" s="126">
        <f>IF(OR('Member Info'!F143&gt;=$S$1,'Member Info'!N143&gt;=$R$1),1,0)</f>
        <v>0</v>
      </c>
    </row>
    <row r="148" spans="1:40" x14ac:dyDescent="0.25">
      <c r="A148" s="4">
        <v>116</v>
      </c>
      <c r="B148" s="166">
        <f>'Member Info'!D144</f>
        <v>0</v>
      </c>
      <c r="C148" s="166">
        <f>'Member Info'!E144</f>
        <v>0</v>
      </c>
      <c r="D148" s="166" t="str">
        <f>'Member Info'!G144</f>
        <v/>
      </c>
      <c r="E148" s="167">
        <f>'Member Info'!B144</f>
        <v>0</v>
      </c>
      <c r="F148" s="244"/>
      <c r="G148" s="168" t="str">
        <f>IF(E148=0,"",
IF('Member Info'!$AM$19&lt;=$R$1,
SUMPRODUCT('Member Info'!L144+IF('Member Info'!H144&gt;'Member Info'!$AJ$12,'Member Info'!$AK$13,IF('Member Info'!H144&gt;'Member Info'!$AJ$11,'Member Info'!$AK$12,IF('Member Info'!H144&gt;'Member Info'!$AJ$10,'Member Info'!$AK$11,IF('Member Info'!H144&gt;'Member Info'!$AJ$9,'Member Info'!$AK$10,IF('Member Info'!H144&gt;'Member Info'!$AJ$8,'Member Info'!$AK$9,'Member Info'!$AK$8)))))),
SUMPRODUCT('Member Info'!L144+IF('Member Info'!H144&gt;'Member Info'!$AG$17,'Member Info'!$AH$18,IF('Member Info'!H144&gt;'Member Info'!$AG$16,'Member Info'!$AH$17,IF('Member Info'!H144&gt;'Member Info'!$AG$15,'Member Info'!$AH$16,IF('Member Info'!H144&gt;'Member Info'!$AG$14,'Member Info'!$AH$15,IF('Member Info'!H144&gt;'Member Info'!$AG$13,'Member Info'!$AH$14,IF('Member Info'!H144&gt;'Member Info'!$AG$12,'Member Info'!$AH$13,IF('Member Info'!H144&gt;'Member Info'!$AG$11,'Member Info'!$AH$12,IF('Member Info'!H144&gt;'Member Info'!$AG$10,'Member Info'!$AH$11,IF('Member Info'!H144&gt;'Member Info'!$AG$9,'Member Info'!$AH$10,IF('Member Info'!H144&gt;'Member Info'!$AG$8,'Member Info'!$AH$9,'Member Info'!$AH$8)))))))))))))</f>
        <v/>
      </c>
      <c r="H148" s="26"/>
      <c r="I148" s="26"/>
      <c r="J148" s="107" t="str">
        <f>IF(E148=0,"",IF('Member Info'!F144&gt;$S$1,CONCATENATE("Joined with practice on ", TEXT('Member Info'!F144, "DD/MM/YYYY")),IF('Member Info'!N144&lt;&gt;"",IF('Member Info'!N144&lt;$R$1,CONCATENATE("Left Scheme on ", TEXT('Member Info'!N144, "DD/MM/YYYY")),IF(ISERROR(G148),"Error Detected, No rate entered",IF(E148=0,"",IF(F148="","Error Detected, No Pensionable pay",IF(ISERROR(AB148)," Unknown Values entered.",IF(T148+U148&lt;1,"Acceptable",IF(R148+S148=200, "No Contributions Entered", IF(K148="","Error Detected, Choose reason&gt;",IF(X148="1",IF(T148=1,"Please Enter Deemed Pensionable Pay","Add Any Relevant Details Above"),"Please Give Details Above"))))))))),IF(ISERROR(G148),"Error Detected, No rate entered",IF(E148=0,"",IF(F148="","Error Detected, No Pensionable pay",IF(ISERROR(AB148)," Unknown Values entered.",IF(T148+U148&lt;1,"Acceptable",IF(R148+S148=200, "No Contributions Entered", IF(K148="","Error Detected, Choose reason&gt;",IF(X148="1",IF(T148=1,"Please Enter Deemed Pensionable Pay","Add relevant Details Above"),"Please give details Above")))))))))))</f>
        <v/>
      </c>
      <c r="K148" s="263"/>
      <c r="L148" s="93"/>
      <c r="M148" s="93" t="str">
        <f t="shared" si="24"/>
        <v/>
      </c>
      <c r="N148" s="96">
        <f t="shared" si="23"/>
        <v>0</v>
      </c>
      <c r="O148" s="96">
        <f t="shared" si="23"/>
        <v>0</v>
      </c>
      <c r="P148" s="220">
        <f>(ROUND((F148/100*'Member Info'!$W$2), 2))</f>
        <v>0</v>
      </c>
      <c r="Q148" s="220" t="e">
        <f t="shared" si="25"/>
        <v>#VALUE!</v>
      </c>
      <c r="R148" s="220" t="str">
        <f t="shared" si="26"/>
        <v/>
      </c>
      <c r="S148" s="229" t="str">
        <f t="shared" si="27"/>
        <v/>
      </c>
      <c r="T148" s="230" t="str">
        <f t="shared" si="28"/>
        <v/>
      </c>
      <c r="U148" s="230" t="str">
        <f t="shared" si="29"/>
        <v/>
      </c>
      <c r="V148" s="224">
        <f t="shared" si="30"/>
        <v>0</v>
      </c>
      <c r="W148" s="112">
        <f t="shared" si="31"/>
        <v>0</v>
      </c>
      <c r="X148" s="237" t="str">
        <f t="shared" si="19"/>
        <v/>
      </c>
      <c r="Y148" s="242" t="b">
        <f t="shared" si="20"/>
        <v>0</v>
      </c>
      <c r="Z148" s="237">
        <f t="shared" si="32"/>
        <v>0</v>
      </c>
      <c r="AA148" s="237">
        <f>IF('Member Info'!N144="",1,"")</f>
        <v>1</v>
      </c>
      <c r="AB148" s="245" t="e">
        <f t="shared" si="33"/>
        <v>#VALUE!</v>
      </c>
      <c r="AC148" s="132" t="str">
        <f t="shared" si="21"/>
        <v/>
      </c>
      <c r="AD148" s="126">
        <f t="shared" si="22"/>
        <v>1</v>
      </c>
      <c r="AE148" s="126" t="str">
        <f>IF('Member Info'!N144&lt;&gt;"",IF('Member Info'!N144&lt;=$R$1,1,0),"")</f>
        <v/>
      </c>
      <c r="AG148" s="126" t="b">
        <f t="shared" si="34"/>
        <v>0</v>
      </c>
      <c r="AH148" s="126">
        <f t="shared" si="35"/>
        <v>0</v>
      </c>
      <c r="AJ148" s="126">
        <f t="shared" si="36"/>
        <v>0</v>
      </c>
      <c r="AK148" s="126">
        <f>IF('Member Info'!F144&gt;$R$1,1,0)</f>
        <v>0</v>
      </c>
      <c r="AL148" s="126" t="b">
        <f>IF(ISERROR(R148),ERROR.TYPE(#REF!)=ERROR.TYPE(R148),FALSE)</f>
        <v>0</v>
      </c>
      <c r="AM148" s="126" t="b">
        <f>IF(ISERROR(S148),ERROR.TYPE(#REF!)=ERROR.TYPE(S148),FALSE)</f>
        <v>0</v>
      </c>
      <c r="AN148" s="126">
        <f>IF(OR('Member Info'!F144&gt;=$S$1,'Member Info'!N144&gt;=$R$1),1,0)</f>
        <v>0</v>
      </c>
    </row>
    <row r="149" spans="1:40" x14ac:dyDescent="0.25">
      <c r="A149" s="4">
        <v>117</v>
      </c>
      <c r="B149" s="166">
        <f>'Member Info'!D145</f>
        <v>0</v>
      </c>
      <c r="C149" s="166">
        <f>'Member Info'!E145</f>
        <v>0</v>
      </c>
      <c r="D149" s="166" t="str">
        <f>'Member Info'!G145</f>
        <v/>
      </c>
      <c r="E149" s="167">
        <f>'Member Info'!B145</f>
        <v>0</v>
      </c>
      <c r="F149" s="244"/>
      <c r="G149" s="168" t="str">
        <f>IF(E149=0,"",
IF('Member Info'!$AM$19&lt;=$R$1,
SUMPRODUCT('Member Info'!L145+IF('Member Info'!H145&gt;'Member Info'!$AJ$12,'Member Info'!$AK$13,IF('Member Info'!H145&gt;'Member Info'!$AJ$11,'Member Info'!$AK$12,IF('Member Info'!H145&gt;'Member Info'!$AJ$10,'Member Info'!$AK$11,IF('Member Info'!H145&gt;'Member Info'!$AJ$9,'Member Info'!$AK$10,IF('Member Info'!H145&gt;'Member Info'!$AJ$8,'Member Info'!$AK$9,'Member Info'!$AK$8)))))),
SUMPRODUCT('Member Info'!L145+IF('Member Info'!H145&gt;'Member Info'!$AG$17,'Member Info'!$AH$18,IF('Member Info'!H145&gt;'Member Info'!$AG$16,'Member Info'!$AH$17,IF('Member Info'!H145&gt;'Member Info'!$AG$15,'Member Info'!$AH$16,IF('Member Info'!H145&gt;'Member Info'!$AG$14,'Member Info'!$AH$15,IF('Member Info'!H145&gt;'Member Info'!$AG$13,'Member Info'!$AH$14,IF('Member Info'!H145&gt;'Member Info'!$AG$12,'Member Info'!$AH$13,IF('Member Info'!H145&gt;'Member Info'!$AG$11,'Member Info'!$AH$12,IF('Member Info'!H145&gt;'Member Info'!$AG$10,'Member Info'!$AH$11,IF('Member Info'!H145&gt;'Member Info'!$AG$9,'Member Info'!$AH$10,IF('Member Info'!H145&gt;'Member Info'!$AG$8,'Member Info'!$AH$9,'Member Info'!$AH$8)))))))))))))</f>
        <v/>
      </c>
      <c r="H149" s="26"/>
      <c r="I149" s="26"/>
      <c r="J149" s="107" t="str">
        <f>IF(E149=0,"",IF('Member Info'!F145&gt;$S$1,CONCATENATE("Joined with practice on ", TEXT('Member Info'!F145, "DD/MM/YYYY")),IF('Member Info'!N145&lt;&gt;"",IF('Member Info'!N145&lt;$R$1,CONCATENATE("Left Scheme on ", TEXT('Member Info'!N145, "DD/MM/YYYY")),IF(ISERROR(G149),"Error Detected, No rate entered",IF(E149=0,"",IF(F149="","Error Detected, No Pensionable pay",IF(ISERROR(AB149)," Unknown Values entered.",IF(T149+U149&lt;1,"Acceptable",IF(R149+S149=200, "No Contributions Entered", IF(K149="","Error Detected, Choose reason&gt;",IF(X149="1",IF(T149=1,"Please Enter Deemed Pensionable Pay","Add Any Relevant Details Above"),"Please Give Details Above"))))))))),IF(ISERROR(G149),"Error Detected, No rate entered",IF(E149=0,"",IF(F149="","Error Detected, No Pensionable pay",IF(ISERROR(AB149)," Unknown Values entered.",IF(T149+U149&lt;1,"Acceptable",IF(R149+S149=200, "No Contributions Entered", IF(K149="","Error Detected, Choose reason&gt;",IF(X149="1",IF(T149=1,"Please Enter Deemed Pensionable Pay","Add relevant Details Above"),"Please give details Above")))))))))))</f>
        <v/>
      </c>
      <c r="K149" s="263"/>
      <c r="L149" s="93"/>
      <c r="M149" s="93" t="str">
        <f t="shared" si="24"/>
        <v/>
      </c>
      <c r="N149" s="96">
        <f t="shared" si="23"/>
        <v>0</v>
      </c>
      <c r="O149" s="96">
        <f t="shared" si="23"/>
        <v>0</v>
      </c>
      <c r="P149" s="220">
        <f>(ROUND((F149/100*'Member Info'!$W$2), 2))</f>
        <v>0</v>
      </c>
      <c r="Q149" s="220" t="e">
        <f t="shared" si="25"/>
        <v>#VALUE!</v>
      </c>
      <c r="R149" s="220" t="str">
        <f t="shared" si="26"/>
        <v/>
      </c>
      <c r="S149" s="229" t="str">
        <f t="shared" si="27"/>
        <v/>
      </c>
      <c r="T149" s="230" t="str">
        <f t="shared" si="28"/>
        <v/>
      </c>
      <c r="U149" s="230" t="str">
        <f t="shared" si="29"/>
        <v/>
      </c>
      <c r="V149" s="224">
        <f t="shared" si="30"/>
        <v>0</v>
      </c>
      <c r="W149" s="112">
        <f t="shared" si="31"/>
        <v>0</v>
      </c>
      <c r="X149" s="237" t="str">
        <f t="shared" si="19"/>
        <v/>
      </c>
      <c r="Y149" s="242" t="b">
        <f t="shared" si="20"/>
        <v>0</v>
      </c>
      <c r="Z149" s="237">
        <f t="shared" si="32"/>
        <v>0</v>
      </c>
      <c r="AA149" s="237">
        <f>IF('Member Info'!N145="",1,"")</f>
        <v>1</v>
      </c>
      <c r="AB149" s="245" t="e">
        <f t="shared" si="33"/>
        <v>#VALUE!</v>
      </c>
      <c r="AC149" s="132" t="str">
        <f t="shared" si="21"/>
        <v/>
      </c>
      <c r="AD149" s="126">
        <f t="shared" si="22"/>
        <v>1</v>
      </c>
      <c r="AE149" s="126" t="str">
        <f>IF('Member Info'!N145&lt;&gt;"",IF('Member Info'!N145&lt;=$R$1,1,0),"")</f>
        <v/>
      </c>
      <c r="AG149" s="126" t="b">
        <f t="shared" si="34"/>
        <v>0</v>
      </c>
      <c r="AH149" s="126">
        <f t="shared" si="35"/>
        <v>0</v>
      </c>
      <c r="AJ149" s="126">
        <f t="shared" si="36"/>
        <v>0</v>
      </c>
      <c r="AK149" s="126">
        <f>IF('Member Info'!F145&gt;$R$1,1,0)</f>
        <v>0</v>
      </c>
      <c r="AL149" s="126" t="b">
        <f>IF(ISERROR(R149),ERROR.TYPE(#REF!)=ERROR.TYPE(R149),FALSE)</f>
        <v>0</v>
      </c>
      <c r="AM149" s="126" t="b">
        <f>IF(ISERROR(S149),ERROR.TYPE(#REF!)=ERROR.TYPE(S149),FALSE)</f>
        <v>0</v>
      </c>
      <c r="AN149" s="126">
        <f>IF(OR('Member Info'!F145&gt;=$S$1,'Member Info'!N145&gt;=$R$1),1,0)</f>
        <v>0</v>
      </c>
    </row>
    <row r="150" spans="1:40" x14ac:dyDescent="0.25">
      <c r="A150" s="4">
        <v>118</v>
      </c>
      <c r="B150" s="166">
        <f>'Member Info'!D146</f>
        <v>0</v>
      </c>
      <c r="C150" s="166">
        <f>'Member Info'!E146</f>
        <v>0</v>
      </c>
      <c r="D150" s="166" t="str">
        <f>'Member Info'!G146</f>
        <v/>
      </c>
      <c r="E150" s="167">
        <f>'Member Info'!B146</f>
        <v>0</v>
      </c>
      <c r="F150" s="244"/>
      <c r="G150" s="168" t="str">
        <f>IF(E150=0,"",
IF('Member Info'!$AM$19&lt;=$R$1,
SUMPRODUCT('Member Info'!L146+IF('Member Info'!H146&gt;'Member Info'!$AJ$12,'Member Info'!$AK$13,IF('Member Info'!H146&gt;'Member Info'!$AJ$11,'Member Info'!$AK$12,IF('Member Info'!H146&gt;'Member Info'!$AJ$10,'Member Info'!$AK$11,IF('Member Info'!H146&gt;'Member Info'!$AJ$9,'Member Info'!$AK$10,IF('Member Info'!H146&gt;'Member Info'!$AJ$8,'Member Info'!$AK$9,'Member Info'!$AK$8)))))),
SUMPRODUCT('Member Info'!L146+IF('Member Info'!H146&gt;'Member Info'!$AG$17,'Member Info'!$AH$18,IF('Member Info'!H146&gt;'Member Info'!$AG$16,'Member Info'!$AH$17,IF('Member Info'!H146&gt;'Member Info'!$AG$15,'Member Info'!$AH$16,IF('Member Info'!H146&gt;'Member Info'!$AG$14,'Member Info'!$AH$15,IF('Member Info'!H146&gt;'Member Info'!$AG$13,'Member Info'!$AH$14,IF('Member Info'!H146&gt;'Member Info'!$AG$12,'Member Info'!$AH$13,IF('Member Info'!H146&gt;'Member Info'!$AG$11,'Member Info'!$AH$12,IF('Member Info'!H146&gt;'Member Info'!$AG$10,'Member Info'!$AH$11,IF('Member Info'!H146&gt;'Member Info'!$AG$9,'Member Info'!$AH$10,IF('Member Info'!H146&gt;'Member Info'!$AG$8,'Member Info'!$AH$9,'Member Info'!$AH$8)))))))))))))</f>
        <v/>
      </c>
      <c r="H150" s="26"/>
      <c r="I150" s="26"/>
      <c r="J150" s="107" t="str">
        <f>IF(E150=0,"",IF('Member Info'!F146&gt;$S$1,CONCATENATE("Joined with practice on ", TEXT('Member Info'!F146, "DD/MM/YYYY")),IF('Member Info'!N146&lt;&gt;"",IF('Member Info'!N146&lt;$R$1,CONCATENATE("Left Scheme on ", TEXT('Member Info'!N146, "DD/MM/YYYY")),IF(ISERROR(G150),"Error Detected, No rate entered",IF(E150=0,"",IF(F150="","Error Detected, No Pensionable pay",IF(ISERROR(AB150)," Unknown Values entered.",IF(T150+U150&lt;1,"Acceptable",IF(R150+S150=200, "No Contributions Entered", IF(K150="","Error Detected, Choose reason&gt;",IF(X150="1",IF(T150=1,"Please Enter Deemed Pensionable Pay","Add Any Relevant Details Above"),"Please Give Details Above"))))))))),IF(ISERROR(G150),"Error Detected, No rate entered",IF(E150=0,"",IF(F150="","Error Detected, No Pensionable pay",IF(ISERROR(AB150)," Unknown Values entered.",IF(T150+U150&lt;1,"Acceptable",IF(R150+S150=200, "No Contributions Entered", IF(K150="","Error Detected, Choose reason&gt;",IF(X150="1",IF(T150=1,"Please Enter Deemed Pensionable Pay","Add relevant Details Above"),"Please give details Above")))))))))))</f>
        <v/>
      </c>
      <c r="K150" s="263"/>
      <c r="L150" s="93"/>
      <c r="M150" s="93" t="str">
        <f t="shared" si="24"/>
        <v/>
      </c>
      <c r="N150" s="96">
        <f t="shared" si="23"/>
        <v>0</v>
      </c>
      <c r="O150" s="96">
        <f t="shared" si="23"/>
        <v>0</v>
      </c>
      <c r="P150" s="220">
        <f>(ROUND((F150/100*'Member Info'!$W$2), 2))</f>
        <v>0</v>
      </c>
      <c r="Q150" s="220" t="e">
        <f t="shared" si="25"/>
        <v>#VALUE!</v>
      </c>
      <c r="R150" s="220" t="str">
        <f t="shared" si="26"/>
        <v/>
      </c>
      <c r="S150" s="229" t="str">
        <f t="shared" si="27"/>
        <v/>
      </c>
      <c r="T150" s="230" t="str">
        <f t="shared" si="28"/>
        <v/>
      </c>
      <c r="U150" s="230" t="str">
        <f t="shared" si="29"/>
        <v/>
      </c>
      <c r="V150" s="224">
        <f t="shared" si="30"/>
        <v>0</v>
      </c>
      <c r="W150" s="112">
        <f t="shared" si="31"/>
        <v>0</v>
      </c>
      <c r="X150" s="237" t="str">
        <f t="shared" si="19"/>
        <v/>
      </c>
      <c r="Y150" s="242" t="b">
        <f t="shared" si="20"/>
        <v>0</v>
      </c>
      <c r="Z150" s="237">
        <f t="shared" si="32"/>
        <v>0</v>
      </c>
      <c r="AA150" s="237">
        <f>IF('Member Info'!N146="",1,"")</f>
        <v>1</v>
      </c>
      <c r="AB150" s="245" t="e">
        <f t="shared" si="33"/>
        <v>#VALUE!</v>
      </c>
      <c r="AC150" s="132" t="str">
        <f t="shared" si="21"/>
        <v/>
      </c>
      <c r="AD150" s="126">
        <f t="shared" si="22"/>
        <v>1</v>
      </c>
      <c r="AE150" s="126" t="str">
        <f>IF('Member Info'!N146&lt;&gt;"",IF('Member Info'!N146&lt;=$R$1,1,0),"")</f>
        <v/>
      </c>
      <c r="AG150" s="126" t="b">
        <f t="shared" si="34"/>
        <v>0</v>
      </c>
      <c r="AH150" s="126">
        <f t="shared" si="35"/>
        <v>0</v>
      </c>
      <c r="AJ150" s="126">
        <f t="shared" si="36"/>
        <v>0</v>
      </c>
      <c r="AK150" s="126">
        <f>IF('Member Info'!F146&gt;$R$1,1,0)</f>
        <v>0</v>
      </c>
      <c r="AL150" s="126" t="b">
        <f>IF(ISERROR(R150),ERROR.TYPE(#REF!)=ERROR.TYPE(R150),FALSE)</f>
        <v>0</v>
      </c>
      <c r="AM150" s="126" t="b">
        <f>IF(ISERROR(S150),ERROR.TYPE(#REF!)=ERROR.TYPE(S150),FALSE)</f>
        <v>0</v>
      </c>
      <c r="AN150" s="126">
        <f>IF(OR('Member Info'!F146&gt;=$S$1,'Member Info'!N146&gt;=$R$1),1,0)</f>
        <v>0</v>
      </c>
    </row>
    <row r="151" spans="1:40" x14ac:dyDescent="0.25">
      <c r="A151" s="4">
        <v>119</v>
      </c>
      <c r="B151" s="166">
        <f>'Member Info'!D147</f>
        <v>0</v>
      </c>
      <c r="C151" s="166">
        <f>'Member Info'!E147</f>
        <v>0</v>
      </c>
      <c r="D151" s="166" t="str">
        <f>'Member Info'!G147</f>
        <v/>
      </c>
      <c r="E151" s="167">
        <f>'Member Info'!B147</f>
        <v>0</v>
      </c>
      <c r="F151" s="244"/>
      <c r="G151" s="168" t="str">
        <f>IF(E151=0,"",
IF('Member Info'!$AM$19&lt;=$R$1,
SUMPRODUCT('Member Info'!L147+IF('Member Info'!H147&gt;'Member Info'!$AJ$12,'Member Info'!$AK$13,IF('Member Info'!H147&gt;'Member Info'!$AJ$11,'Member Info'!$AK$12,IF('Member Info'!H147&gt;'Member Info'!$AJ$10,'Member Info'!$AK$11,IF('Member Info'!H147&gt;'Member Info'!$AJ$9,'Member Info'!$AK$10,IF('Member Info'!H147&gt;'Member Info'!$AJ$8,'Member Info'!$AK$9,'Member Info'!$AK$8)))))),
SUMPRODUCT('Member Info'!L147+IF('Member Info'!H147&gt;'Member Info'!$AG$17,'Member Info'!$AH$18,IF('Member Info'!H147&gt;'Member Info'!$AG$16,'Member Info'!$AH$17,IF('Member Info'!H147&gt;'Member Info'!$AG$15,'Member Info'!$AH$16,IF('Member Info'!H147&gt;'Member Info'!$AG$14,'Member Info'!$AH$15,IF('Member Info'!H147&gt;'Member Info'!$AG$13,'Member Info'!$AH$14,IF('Member Info'!H147&gt;'Member Info'!$AG$12,'Member Info'!$AH$13,IF('Member Info'!H147&gt;'Member Info'!$AG$11,'Member Info'!$AH$12,IF('Member Info'!H147&gt;'Member Info'!$AG$10,'Member Info'!$AH$11,IF('Member Info'!H147&gt;'Member Info'!$AG$9,'Member Info'!$AH$10,IF('Member Info'!H147&gt;'Member Info'!$AG$8,'Member Info'!$AH$9,'Member Info'!$AH$8)))))))))))))</f>
        <v/>
      </c>
      <c r="H151" s="26"/>
      <c r="I151" s="26"/>
      <c r="J151" s="107" t="str">
        <f>IF(E151=0,"",IF('Member Info'!F147&gt;$S$1,CONCATENATE("Joined with practice on ", TEXT('Member Info'!F147, "DD/MM/YYYY")),IF('Member Info'!N147&lt;&gt;"",IF('Member Info'!N147&lt;$R$1,CONCATENATE("Left Scheme on ", TEXT('Member Info'!N147, "DD/MM/YYYY")),IF(ISERROR(G151),"Error Detected, No rate entered",IF(E151=0,"",IF(F151="","Error Detected, No Pensionable pay",IF(ISERROR(AB151)," Unknown Values entered.",IF(T151+U151&lt;1,"Acceptable",IF(R151+S151=200, "No Contributions Entered", IF(K151="","Error Detected, Choose reason&gt;",IF(X151="1",IF(T151=1,"Please Enter Deemed Pensionable Pay","Add Any Relevant Details Above"),"Please Give Details Above"))))))))),IF(ISERROR(G151),"Error Detected, No rate entered",IF(E151=0,"",IF(F151="","Error Detected, No Pensionable pay",IF(ISERROR(AB151)," Unknown Values entered.",IF(T151+U151&lt;1,"Acceptable",IF(R151+S151=200, "No Contributions Entered", IF(K151="","Error Detected, Choose reason&gt;",IF(X151="1",IF(T151=1,"Please Enter Deemed Pensionable Pay","Add relevant Details Above"),"Please give details Above")))))))))))</f>
        <v/>
      </c>
      <c r="K151" s="263"/>
      <c r="L151" s="93"/>
      <c r="M151" s="93" t="str">
        <f t="shared" si="24"/>
        <v/>
      </c>
      <c r="N151" s="96">
        <f t="shared" si="23"/>
        <v>0</v>
      </c>
      <c r="O151" s="96">
        <f t="shared" si="23"/>
        <v>0</v>
      </c>
      <c r="P151" s="220">
        <f>(ROUND((F151/100*'Member Info'!$W$2), 2))</f>
        <v>0</v>
      </c>
      <c r="Q151" s="220" t="e">
        <f t="shared" si="25"/>
        <v>#VALUE!</v>
      </c>
      <c r="R151" s="220" t="str">
        <f t="shared" si="26"/>
        <v/>
      </c>
      <c r="S151" s="229" t="str">
        <f t="shared" si="27"/>
        <v/>
      </c>
      <c r="T151" s="230" t="str">
        <f t="shared" si="28"/>
        <v/>
      </c>
      <c r="U151" s="230" t="str">
        <f t="shared" si="29"/>
        <v/>
      </c>
      <c r="V151" s="224">
        <f t="shared" si="30"/>
        <v>0</v>
      </c>
      <c r="W151" s="112">
        <f t="shared" si="31"/>
        <v>0</v>
      </c>
      <c r="X151" s="237" t="str">
        <f t="shared" si="19"/>
        <v/>
      </c>
      <c r="Y151" s="242" t="b">
        <f t="shared" si="20"/>
        <v>0</v>
      </c>
      <c r="Z151" s="237">
        <f t="shared" si="32"/>
        <v>0</v>
      </c>
      <c r="AA151" s="237">
        <f>IF('Member Info'!N147="",1,"")</f>
        <v>1</v>
      </c>
      <c r="AB151" s="245" t="e">
        <f t="shared" si="33"/>
        <v>#VALUE!</v>
      </c>
      <c r="AC151" s="132" t="str">
        <f t="shared" si="21"/>
        <v/>
      </c>
      <c r="AD151" s="126">
        <f t="shared" si="22"/>
        <v>1</v>
      </c>
      <c r="AE151" s="126" t="str">
        <f>IF('Member Info'!N147&lt;&gt;"",IF('Member Info'!N147&lt;=$R$1,1,0),"")</f>
        <v/>
      </c>
      <c r="AG151" s="126" t="b">
        <f t="shared" si="34"/>
        <v>0</v>
      </c>
      <c r="AH151" s="126">
        <f t="shared" si="35"/>
        <v>0</v>
      </c>
      <c r="AJ151" s="126">
        <f t="shared" si="36"/>
        <v>0</v>
      </c>
      <c r="AK151" s="126">
        <f>IF('Member Info'!F147&gt;$R$1,1,0)</f>
        <v>0</v>
      </c>
      <c r="AL151" s="126" t="b">
        <f>IF(ISERROR(R151),ERROR.TYPE(#REF!)=ERROR.TYPE(R151),FALSE)</f>
        <v>0</v>
      </c>
      <c r="AM151" s="126" t="b">
        <f>IF(ISERROR(S151),ERROR.TYPE(#REF!)=ERROR.TYPE(S151),FALSE)</f>
        <v>0</v>
      </c>
      <c r="AN151" s="126">
        <f>IF(OR('Member Info'!F147&gt;=$S$1,'Member Info'!N147&gt;=$R$1),1,0)</f>
        <v>0</v>
      </c>
    </row>
    <row r="152" spans="1:40" x14ac:dyDescent="0.25">
      <c r="A152" s="4">
        <v>120</v>
      </c>
      <c r="B152" s="166">
        <f>'Member Info'!D148</f>
        <v>0</v>
      </c>
      <c r="C152" s="166">
        <f>'Member Info'!E148</f>
        <v>0</v>
      </c>
      <c r="D152" s="166" t="str">
        <f>'Member Info'!G148</f>
        <v/>
      </c>
      <c r="E152" s="167">
        <f>'Member Info'!B148</f>
        <v>0</v>
      </c>
      <c r="F152" s="244"/>
      <c r="G152" s="168" t="str">
        <f>IF(E152=0,"",
IF('Member Info'!$AM$19&lt;=$R$1,
SUMPRODUCT('Member Info'!L148+IF('Member Info'!H148&gt;'Member Info'!$AJ$12,'Member Info'!$AK$13,IF('Member Info'!H148&gt;'Member Info'!$AJ$11,'Member Info'!$AK$12,IF('Member Info'!H148&gt;'Member Info'!$AJ$10,'Member Info'!$AK$11,IF('Member Info'!H148&gt;'Member Info'!$AJ$9,'Member Info'!$AK$10,IF('Member Info'!H148&gt;'Member Info'!$AJ$8,'Member Info'!$AK$9,'Member Info'!$AK$8)))))),
SUMPRODUCT('Member Info'!L148+IF('Member Info'!H148&gt;'Member Info'!$AG$17,'Member Info'!$AH$18,IF('Member Info'!H148&gt;'Member Info'!$AG$16,'Member Info'!$AH$17,IF('Member Info'!H148&gt;'Member Info'!$AG$15,'Member Info'!$AH$16,IF('Member Info'!H148&gt;'Member Info'!$AG$14,'Member Info'!$AH$15,IF('Member Info'!H148&gt;'Member Info'!$AG$13,'Member Info'!$AH$14,IF('Member Info'!H148&gt;'Member Info'!$AG$12,'Member Info'!$AH$13,IF('Member Info'!H148&gt;'Member Info'!$AG$11,'Member Info'!$AH$12,IF('Member Info'!H148&gt;'Member Info'!$AG$10,'Member Info'!$AH$11,IF('Member Info'!H148&gt;'Member Info'!$AG$9,'Member Info'!$AH$10,IF('Member Info'!H148&gt;'Member Info'!$AG$8,'Member Info'!$AH$9,'Member Info'!$AH$8)))))))))))))</f>
        <v/>
      </c>
      <c r="H152" s="26"/>
      <c r="I152" s="26"/>
      <c r="J152" s="107" t="str">
        <f>IF(E152=0,"",IF('Member Info'!F148&gt;$S$1,CONCATENATE("Joined with practice on ", TEXT('Member Info'!F148, "DD/MM/YYYY")),IF('Member Info'!N148&lt;&gt;"",IF('Member Info'!N148&lt;$R$1,CONCATENATE("Left Scheme on ", TEXT('Member Info'!N148, "DD/MM/YYYY")),IF(ISERROR(G152),"Error Detected, No rate entered",IF(E152=0,"",IF(F152="","Error Detected, No Pensionable pay",IF(ISERROR(AB152)," Unknown Values entered.",IF(T152+U152&lt;1,"Acceptable",IF(R152+S152=200, "No Contributions Entered", IF(K152="","Error Detected, Choose reason&gt;",IF(X152="1",IF(T152=1,"Please Enter Deemed Pensionable Pay","Add Any Relevant Details Above"),"Please Give Details Above"))))))))),IF(ISERROR(G152),"Error Detected, No rate entered",IF(E152=0,"",IF(F152="","Error Detected, No Pensionable pay",IF(ISERROR(AB152)," Unknown Values entered.",IF(T152+U152&lt;1,"Acceptable",IF(R152+S152=200, "No Contributions Entered", IF(K152="","Error Detected, Choose reason&gt;",IF(X152="1",IF(T152=1,"Please Enter Deemed Pensionable Pay","Add relevant Details Above"),"Please give details Above")))))))))))</f>
        <v/>
      </c>
      <c r="K152" s="263"/>
      <c r="L152" s="93"/>
      <c r="M152" s="93" t="str">
        <f t="shared" si="24"/>
        <v/>
      </c>
      <c r="N152" s="96">
        <f t="shared" si="23"/>
        <v>0</v>
      </c>
      <c r="O152" s="96">
        <f t="shared" si="23"/>
        <v>0</v>
      </c>
      <c r="P152" s="220">
        <f>(ROUND((F152/100*'Member Info'!$W$2), 2))</f>
        <v>0</v>
      </c>
      <c r="Q152" s="220" t="e">
        <f t="shared" si="25"/>
        <v>#VALUE!</v>
      </c>
      <c r="R152" s="220" t="str">
        <f t="shared" si="26"/>
        <v/>
      </c>
      <c r="S152" s="229" t="str">
        <f t="shared" si="27"/>
        <v/>
      </c>
      <c r="T152" s="230" t="str">
        <f t="shared" si="28"/>
        <v/>
      </c>
      <c r="U152" s="230" t="str">
        <f t="shared" si="29"/>
        <v/>
      </c>
      <c r="V152" s="224">
        <f t="shared" si="30"/>
        <v>0</v>
      </c>
      <c r="W152" s="112">
        <f t="shared" si="31"/>
        <v>0</v>
      </c>
      <c r="X152" s="237" t="str">
        <f t="shared" si="19"/>
        <v/>
      </c>
      <c r="Y152" s="242" t="b">
        <f t="shared" si="20"/>
        <v>0</v>
      </c>
      <c r="Z152" s="237">
        <f t="shared" si="32"/>
        <v>0</v>
      </c>
      <c r="AA152" s="237">
        <f>IF('Member Info'!N148="",1,"")</f>
        <v>1</v>
      </c>
      <c r="AB152" s="245" t="e">
        <f t="shared" si="33"/>
        <v>#VALUE!</v>
      </c>
      <c r="AC152" s="132" t="str">
        <f t="shared" si="21"/>
        <v/>
      </c>
      <c r="AD152" s="126">
        <f t="shared" si="22"/>
        <v>1</v>
      </c>
      <c r="AE152" s="126" t="str">
        <f>IF('Member Info'!N148&lt;&gt;"",IF('Member Info'!N148&lt;=$R$1,1,0),"")</f>
        <v/>
      </c>
      <c r="AG152" s="126" t="b">
        <f t="shared" si="34"/>
        <v>0</v>
      </c>
      <c r="AH152" s="126">
        <f t="shared" si="35"/>
        <v>0</v>
      </c>
      <c r="AJ152" s="126">
        <f t="shared" si="36"/>
        <v>0</v>
      </c>
      <c r="AK152" s="126">
        <f>IF('Member Info'!F148&gt;$R$1,1,0)</f>
        <v>0</v>
      </c>
      <c r="AL152" s="126" t="b">
        <f>IF(ISERROR(R152),ERROR.TYPE(#REF!)=ERROR.TYPE(R152),FALSE)</f>
        <v>0</v>
      </c>
      <c r="AM152" s="126" t="b">
        <f>IF(ISERROR(S152),ERROR.TYPE(#REF!)=ERROR.TYPE(S152),FALSE)</f>
        <v>0</v>
      </c>
      <c r="AN152" s="126">
        <f>IF(OR('Member Info'!F148&gt;=$S$1,'Member Info'!N148&gt;=$R$1),1,0)</f>
        <v>0</v>
      </c>
    </row>
    <row r="153" spans="1:40" x14ac:dyDescent="0.25">
      <c r="A153" s="4">
        <v>121</v>
      </c>
      <c r="B153" s="166">
        <f>'Member Info'!D149</f>
        <v>0</v>
      </c>
      <c r="C153" s="166">
        <f>'Member Info'!E149</f>
        <v>0</v>
      </c>
      <c r="D153" s="166" t="str">
        <f>'Member Info'!G149</f>
        <v/>
      </c>
      <c r="E153" s="167">
        <f>'Member Info'!B149</f>
        <v>0</v>
      </c>
      <c r="F153" s="244"/>
      <c r="G153" s="168" t="str">
        <f>IF(E153=0,"",
IF('Member Info'!$AM$19&lt;=$R$1,
SUMPRODUCT('Member Info'!L149+IF('Member Info'!H149&gt;'Member Info'!$AJ$12,'Member Info'!$AK$13,IF('Member Info'!H149&gt;'Member Info'!$AJ$11,'Member Info'!$AK$12,IF('Member Info'!H149&gt;'Member Info'!$AJ$10,'Member Info'!$AK$11,IF('Member Info'!H149&gt;'Member Info'!$AJ$9,'Member Info'!$AK$10,IF('Member Info'!H149&gt;'Member Info'!$AJ$8,'Member Info'!$AK$9,'Member Info'!$AK$8)))))),
SUMPRODUCT('Member Info'!L149+IF('Member Info'!H149&gt;'Member Info'!$AG$17,'Member Info'!$AH$18,IF('Member Info'!H149&gt;'Member Info'!$AG$16,'Member Info'!$AH$17,IF('Member Info'!H149&gt;'Member Info'!$AG$15,'Member Info'!$AH$16,IF('Member Info'!H149&gt;'Member Info'!$AG$14,'Member Info'!$AH$15,IF('Member Info'!H149&gt;'Member Info'!$AG$13,'Member Info'!$AH$14,IF('Member Info'!H149&gt;'Member Info'!$AG$12,'Member Info'!$AH$13,IF('Member Info'!H149&gt;'Member Info'!$AG$11,'Member Info'!$AH$12,IF('Member Info'!H149&gt;'Member Info'!$AG$10,'Member Info'!$AH$11,IF('Member Info'!H149&gt;'Member Info'!$AG$9,'Member Info'!$AH$10,IF('Member Info'!H149&gt;'Member Info'!$AG$8,'Member Info'!$AH$9,'Member Info'!$AH$8)))))))))))))</f>
        <v/>
      </c>
      <c r="H153" s="26"/>
      <c r="I153" s="26"/>
      <c r="J153" s="107" t="str">
        <f>IF(E153=0,"",IF('Member Info'!F149&gt;$S$1,CONCATENATE("Joined with practice on ", TEXT('Member Info'!F149, "DD/MM/YYYY")),IF('Member Info'!N149&lt;&gt;"",IF('Member Info'!N149&lt;$R$1,CONCATENATE("Left Scheme on ", TEXT('Member Info'!N149, "DD/MM/YYYY")),IF(ISERROR(G153),"Error Detected, No rate entered",IF(E153=0,"",IF(F153="","Error Detected, No Pensionable pay",IF(ISERROR(AB153)," Unknown Values entered.",IF(T153+U153&lt;1,"Acceptable",IF(R153+S153=200, "No Contributions Entered", IF(K153="","Error Detected, Choose reason&gt;",IF(X153="1",IF(T153=1,"Please Enter Deemed Pensionable Pay","Add Any Relevant Details Above"),"Please Give Details Above"))))))))),IF(ISERROR(G153),"Error Detected, No rate entered",IF(E153=0,"",IF(F153="","Error Detected, No Pensionable pay",IF(ISERROR(AB153)," Unknown Values entered.",IF(T153+U153&lt;1,"Acceptable",IF(R153+S153=200, "No Contributions Entered", IF(K153="","Error Detected, Choose reason&gt;",IF(X153="1",IF(T153=1,"Please Enter Deemed Pensionable Pay","Add relevant Details Above"),"Please give details Above")))))))))))</f>
        <v/>
      </c>
      <c r="K153" s="263"/>
      <c r="L153" s="93"/>
      <c r="M153" s="93" t="str">
        <f t="shared" si="24"/>
        <v/>
      </c>
      <c r="N153" s="96">
        <f t="shared" si="23"/>
        <v>0</v>
      </c>
      <c r="O153" s="96">
        <f t="shared" si="23"/>
        <v>0</v>
      </c>
      <c r="P153" s="220">
        <f>(ROUND((F153/100*'Member Info'!$W$2), 2))</f>
        <v>0</v>
      </c>
      <c r="Q153" s="220" t="e">
        <f t="shared" si="25"/>
        <v>#VALUE!</v>
      </c>
      <c r="R153" s="220" t="str">
        <f t="shared" si="26"/>
        <v/>
      </c>
      <c r="S153" s="229" t="str">
        <f t="shared" si="27"/>
        <v/>
      </c>
      <c r="T153" s="230" t="str">
        <f t="shared" si="28"/>
        <v/>
      </c>
      <c r="U153" s="230" t="str">
        <f t="shared" si="29"/>
        <v/>
      </c>
      <c r="V153" s="224">
        <f t="shared" si="30"/>
        <v>0</v>
      </c>
      <c r="W153" s="112">
        <f t="shared" si="31"/>
        <v>0</v>
      </c>
      <c r="X153" s="237" t="str">
        <f t="shared" si="19"/>
        <v/>
      </c>
      <c r="Y153" s="242" t="b">
        <f t="shared" si="20"/>
        <v>0</v>
      </c>
      <c r="Z153" s="237">
        <f t="shared" si="32"/>
        <v>0</v>
      </c>
      <c r="AA153" s="237">
        <f>IF('Member Info'!N149="",1,"")</f>
        <v>1</v>
      </c>
      <c r="AB153" s="245" t="e">
        <f t="shared" si="33"/>
        <v>#VALUE!</v>
      </c>
      <c r="AC153" s="132" t="str">
        <f t="shared" si="21"/>
        <v/>
      </c>
      <c r="AD153" s="126">
        <f t="shared" si="22"/>
        <v>1</v>
      </c>
      <c r="AE153" s="126" t="str">
        <f>IF('Member Info'!N149&lt;&gt;"",IF('Member Info'!N149&lt;=$R$1,1,0),"")</f>
        <v/>
      </c>
      <c r="AG153" s="126" t="b">
        <f t="shared" si="34"/>
        <v>0</v>
      </c>
      <c r="AH153" s="126">
        <f t="shared" si="35"/>
        <v>0</v>
      </c>
      <c r="AJ153" s="126">
        <f t="shared" si="36"/>
        <v>0</v>
      </c>
      <c r="AK153" s="126">
        <f>IF('Member Info'!F149&gt;$R$1,1,0)</f>
        <v>0</v>
      </c>
      <c r="AL153" s="126" t="b">
        <f>IF(ISERROR(R153),ERROR.TYPE(#REF!)=ERROR.TYPE(R153),FALSE)</f>
        <v>0</v>
      </c>
      <c r="AM153" s="126" t="b">
        <f>IF(ISERROR(S153),ERROR.TYPE(#REF!)=ERROR.TYPE(S153),FALSE)</f>
        <v>0</v>
      </c>
      <c r="AN153" s="126">
        <f>IF(OR('Member Info'!F149&gt;=$S$1,'Member Info'!N149&gt;=$R$1),1,0)</f>
        <v>0</v>
      </c>
    </row>
    <row r="154" spans="1:40" x14ac:dyDescent="0.25">
      <c r="A154" s="4">
        <v>122</v>
      </c>
      <c r="B154" s="166">
        <f>'Member Info'!D150</f>
        <v>0</v>
      </c>
      <c r="C154" s="166">
        <f>'Member Info'!E150</f>
        <v>0</v>
      </c>
      <c r="D154" s="166" t="str">
        <f>'Member Info'!G150</f>
        <v/>
      </c>
      <c r="E154" s="167">
        <f>'Member Info'!B150</f>
        <v>0</v>
      </c>
      <c r="F154" s="244"/>
      <c r="G154" s="168" t="str">
        <f>IF(E154=0,"",
IF('Member Info'!$AM$19&lt;=$R$1,
SUMPRODUCT('Member Info'!L150+IF('Member Info'!H150&gt;'Member Info'!$AJ$12,'Member Info'!$AK$13,IF('Member Info'!H150&gt;'Member Info'!$AJ$11,'Member Info'!$AK$12,IF('Member Info'!H150&gt;'Member Info'!$AJ$10,'Member Info'!$AK$11,IF('Member Info'!H150&gt;'Member Info'!$AJ$9,'Member Info'!$AK$10,IF('Member Info'!H150&gt;'Member Info'!$AJ$8,'Member Info'!$AK$9,'Member Info'!$AK$8)))))),
SUMPRODUCT('Member Info'!L150+IF('Member Info'!H150&gt;'Member Info'!$AG$17,'Member Info'!$AH$18,IF('Member Info'!H150&gt;'Member Info'!$AG$16,'Member Info'!$AH$17,IF('Member Info'!H150&gt;'Member Info'!$AG$15,'Member Info'!$AH$16,IF('Member Info'!H150&gt;'Member Info'!$AG$14,'Member Info'!$AH$15,IF('Member Info'!H150&gt;'Member Info'!$AG$13,'Member Info'!$AH$14,IF('Member Info'!H150&gt;'Member Info'!$AG$12,'Member Info'!$AH$13,IF('Member Info'!H150&gt;'Member Info'!$AG$11,'Member Info'!$AH$12,IF('Member Info'!H150&gt;'Member Info'!$AG$10,'Member Info'!$AH$11,IF('Member Info'!H150&gt;'Member Info'!$AG$9,'Member Info'!$AH$10,IF('Member Info'!H150&gt;'Member Info'!$AG$8,'Member Info'!$AH$9,'Member Info'!$AH$8)))))))))))))</f>
        <v/>
      </c>
      <c r="H154" s="26"/>
      <c r="I154" s="26"/>
      <c r="J154" s="107" t="str">
        <f>IF(E154=0,"",IF('Member Info'!F150&gt;$S$1,CONCATENATE("Joined with practice on ", TEXT('Member Info'!F150, "DD/MM/YYYY")),IF('Member Info'!N150&lt;&gt;"",IF('Member Info'!N150&lt;$R$1,CONCATENATE("Left Scheme on ", TEXT('Member Info'!N150, "DD/MM/YYYY")),IF(ISERROR(G154),"Error Detected, No rate entered",IF(E154=0,"",IF(F154="","Error Detected, No Pensionable pay",IF(ISERROR(AB154)," Unknown Values entered.",IF(T154+U154&lt;1,"Acceptable",IF(R154+S154=200, "No Contributions Entered", IF(K154="","Error Detected, Choose reason&gt;",IF(X154="1",IF(T154=1,"Please Enter Deemed Pensionable Pay","Add Any Relevant Details Above"),"Please Give Details Above"))))))))),IF(ISERROR(G154),"Error Detected, No rate entered",IF(E154=0,"",IF(F154="","Error Detected, No Pensionable pay",IF(ISERROR(AB154)," Unknown Values entered.",IF(T154+U154&lt;1,"Acceptable",IF(R154+S154=200, "No Contributions Entered", IF(K154="","Error Detected, Choose reason&gt;",IF(X154="1",IF(T154=1,"Please Enter Deemed Pensionable Pay","Add relevant Details Above"),"Please give details Above")))))))))))</f>
        <v/>
      </c>
      <c r="K154" s="263"/>
      <c r="L154" s="93"/>
      <c r="M154" s="93" t="str">
        <f t="shared" si="24"/>
        <v/>
      </c>
      <c r="N154" s="96">
        <f t="shared" si="23"/>
        <v>0</v>
      </c>
      <c r="O154" s="96">
        <f t="shared" si="23"/>
        <v>0</v>
      </c>
      <c r="P154" s="220">
        <f>(ROUND((F154/100*'Member Info'!$W$2), 2))</f>
        <v>0</v>
      </c>
      <c r="Q154" s="220" t="e">
        <f t="shared" si="25"/>
        <v>#VALUE!</v>
      </c>
      <c r="R154" s="220" t="str">
        <f t="shared" si="26"/>
        <v/>
      </c>
      <c r="S154" s="229" t="str">
        <f t="shared" si="27"/>
        <v/>
      </c>
      <c r="T154" s="230" t="str">
        <f t="shared" si="28"/>
        <v/>
      </c>
      <c r="U154" s="230" t="str">
        <f t="shared" si="29"/>
        <v/>
      </c>
      <c r="V154" s="224">
        <f t="shared" si="30"/>
        <v>0</v>
      </c>
      <c r="W154" s="112">
        <f t="shared" si="31"/>
        <v>0</v>
      </c>
      <c r="X154" s="237" t="str">
        <f t="shared" si="19"/>
        <v/>
      </c>
      <c r="Y154" s="242" t="b">
        <f t="shared" si="20"/>
        <v>0</v>
      </c>
      <c r="Z154" s="237">
        <f t="shared" si="32"/>
        <v>0</v>
      </c>
      <c r="AA154" s="237">
        <f>IF('Member Info'!N150="",1,"")</f>
        <v>1</v>
      </c>
      <c r="AB154" s="245" t="e">
        <f t="shared" si="33"/>
        <v>#VALUE!</v>
      </c>
      <c r="AC154" s="132" t="str">
        <f t="shared" si="21"/>
        <v/>
      </c>
      <c r="AD154" s="126">
        <f t="shared" si="22"/>
        <v>1</v>
      </c>
      <c r="AE154" s="126" t="str">
        <f>IF('Member Info'!N150&lt;&gt;"",IF('Member Info'!N150&lt;=$R$1,1,0),"")</f>
        <v/>
      </c>
      <c r="AG154" s="126" t="b">
        <f t="shared" si="34"/>
        <v>0</v>
      </c>
      <c r="AH154" s="126">
        <f t="shared" si="35"/>
        <v>0</v>
      </c>
      <c r="AJ154" s="126">
        <f t="shared" si="36"/>
        <v>0</v>
      </c>
      <c r="AK154" s="126">
        <f>IF('Member Info'!F150&gt;$R$1,1,0)</f>
        <v>0</v>
      </c>
      <c r="AL154" s="126" t="b">
        <f>IF(ISERROR(R154),ERROR.TYPE(#REF!)=ERROR.TYPE(R154),FALSE)</f>
        <v>0</v>
      </c>
      <c r="AM154" s="126" t="b">
        <f>IF(ISERROR(S154),ERROR.TYPE(#REF!)=ERROR.TYPE(S154),FALSE)</f>
        <v>0</v>
      </c>
      <c r="AN154" s="126">
        <f>IF(OR('Member Info'!F150&gt;=$S$1,'Member Info'!N150&gt;=$R$1),1,0)</f>
        <v>0</v>
      </c>
    </row>
    <row r="155" spans="1:40" x14ac:dyDescent="0.25">
      <c r="A155" s="4">
        <v>123</v>
      </c>
      <c r="B155" s="166">
        <f>'Member Info'!D151</f>
        <v>0</v>
      </c>
      <c r="C155" s="166">
        <f>'Member Info'!E151</f>
        <v>0</v>
      </c>
      <c r="D155" s="166" t="str">
        <f>'Member Info'!G151</f>
        <v/>
      </c>
      <c r="E155" s="167">
        <f>'Member Info'!B151</f>
        <v>0</v>
      </c>
      <c r="F155" s="244"/>
      <c r="G155" s="168" t="str">
        <f>IF(E155=0,"",
IF('Member Info'!$AM$19&lt;=$R$1,
SUMPRODUCT('Member Info'!L151+IF('Member Info'!H151&gt;'Member Info'!$AJ$12,'Member Info'!$AK$13,IF('Member Info'!H151&gt;'Member Info'!$AJ$11,'Member Info'!$AK$12,IF('Member Info'!H151&gt;'Member Info'!$AJ$10,'Member Info'!$AK$11,IF('Member Info'!H151&gt;'Member Info'!$AJ$9,'Member Info'!$AK$10,IF('Member Info'!H151&gt;'Member Info'!$AJ$8,'Member Info'!$AK$9,'Member Info'!$AK$8)))))),
SUMPRODUCT('Member Info'!L151+IF('Member Info'!H151&gt;'Member Info'!$AG$17,'Member Info'!$AH$18,IF('Member Info'!H151&gt;'Member Info'!$AG$16,'Member Info'!$AH$17,IF('Member Info'!H151&gt;'Member Info'!$AG$15,'Member Info'!$AH$16,IF('Member Info'!H151&gt;'Member Info'!$AG$14,'Member Info'!$AH$15,IF('Member Info'!H151&gt;'Member Info'!$AG$13,'Member Info'!$AH$14,IF('Member Info'!H151&gt;'Member Info'!$AG$12,'Member Info'!$AH$13,IF('Member Info'!H151&gt;'Member Info'!$AG$11,'Member Info'!$AH$12,IF('Member Info'!H151&gt;'Member Info'!$AG$10,'Member Info'!$AH$11,IF('Member Info'!H151&gt;'Member Info'!$AG$9,'Member Info'!$AH$10,IF('Member Info'!H151&gt;'Member Info'!$AG$8,'Member Info'!$AH$9,'Member Info'!$AH$8)))))))))))))</f>
        <v/>
      </c>
      <c r="H155" s="26"/>
      <c r="I155" s="26"/>
      <c r="J155" s="107" t="str">
        <f>IF(E155=0,"",IF('Member Info'!F151&gt;$S$1,CONCATENATE("Joined with practice on ", TEXT('Member Info'!F151, "DD/MM/YYYY")),IF('Member Info'!N151&lt;&gt;"",IF('Member Info'!N151&lt;$R$1,CONCATENATE("Left Scheme on ", TEXT('Member Info'!N151, "DD/MM/YYYY")),IF(ISERROR(G155),"Error Detected, No rate entered",IF(E155=0,"",IF(F155="","Error Detected, No Pensionable pay",IF(ISERROR(AB155)," Unknown Values entered.",IF(T155+U155&lt;1,"Acceptable",IF(R155+S155=200, "No Contributions Entered", IF(K155="","Error Detected, Choose reason&gt;",IF(X155="1",IF(T155=1,"Please Enter Deemed Pensionable Pay","Add Any Relevant Details Above"),"Please Give Details Above"))))))))),IF(ISERROR(G155),"Error Detected, No rate entered",IF(E155=0,"",IF(F155="","Error Detected, No Pensionable pay",IF(ISERROR(AB155)," Unknown Values entered.",IF(T155+U155&lt;1,"Acceptable",IF(R155+S155=200, "No Contributions Entered", IF(K155="","Error Detected, Choose reason&gt;",IF(X155="1",IF(T155=1,"Please Enter Deemed Pensionable Pay","Add relevant Details Above"),"Please give details Above")))))))))))</f>
        <v/>
      </c>
      <c r="K155" s="263"/>
      <c r="L155" s="93"/>
      <c r="M155" s="93" t="str">
        <f t="shared" si="24"/>
        <v/>
      </c>
      <c r="N155" s="96">
        <f t="shared" si="23"/>
        <v>0</v>
      </c>
      <c r="O155" s="96">
        <f t="shared" si="23"/>
        <v>0</v>
      </c>
      <c r="P155" s="220">
        <f>(ROUND((F155/100*'Member Info'!$W$2), 2))</f>
        <v>0</v>
      </c>
      <c r="Q155" s="220" t="e">
        <f t="shared" si="25"/>
        <v>#VALUE!</v>
      </c>
      <c r="R155" s="220" t="str">
        <f t="shared" si="26"/>
        <v/>
      </c>
      <c r="S155" s="229" t="str">
        <f t="shared" si="27"/>
        <v/>
      </c>
      <c r="T155" s="230" t="str">
        <f t="shared" si="28"/>
        <v/>
      </c>
      <c r="U155" s="230" t="str">
        <f t="shared" si="29"/>
        <v/>
      </c>
      <c r="V155" s="224">
        <f t="shared" si="30"/>
        <v>0</v>
      </c>
      <c r="W155" s="112">
        <f t="shared" si="31"/>
        <v>0</v>
      </c>
      <c r="X155" s="237" t="str">
        <f t="shared" si="19"/>
        <v/>
      </c>
      <c r="Y155" s="242" t="b">
        <f t="shared" si="20"/>
        <v>0</v>
      </c>
      <c r="Z155" s="237">
        <f t="shared" si="32"/>
        <v>0</v>
      </c>
      <c r="AA155" s="237">
        <f>IF('Member Info'!N151="",1,"")</f>
        <v>1</v>
      </c>
      <c r="AB155" s="245" t="e">
        <f t="shared" si="33"/>
        <v>#VALUE!</v>
      </c>
      <c r="AC155" s="132" t="str">
        <f t="shared" si="21"/>
        <v/>
      </c>
      <c r="AD155" s="126">
        <f t="shared" si="22"/>
        <v>1</v>
      </c>
      <c r="AE155" s="126" t="str">
        <f>IF('Member Info'!N151&lt;&gt;"",IF('Member Info'!N151&lt;=$R$1,1,0),"")</f>
        <v/>
      </c>
      <c r="AG155" s="126" t="b">
        <f t="shared" si="34"/>
        <v>0</v>
      </c>
      <c r="AH155" s="126">
        <f t="shared" si="35"/>
        <v>0</v>
      </c>
      <c r="AJ155" s="126">
        <f t="shared" si="36"/>
        <v>0</v>
      </c>
      <c r="AK155" s="126">
        <f>IF('Member Info'!F151&gt;$R$1,1,0)</f>
        <v>0</v>
      </c>
      <c r="AL155" s="126" t="b">
        <f>IF(ISERROR(R155),ERROR.TYPE(#REF!)=ERROR.TYPE(R155),FALSE)</f>
        <v>0</v>
      </c>
      <c r="AM155" s="126" t="b">
        <f>IF(ISERROR(S155),ERROR.TYPE(#REF!)=ERROR.TYPE(S155),FALSE)</f>
        <v>0</v>
      </c>
      <c r="AN155" s="126">
        <f>IF(OR('Member Info'!F151&gt;=$S$1,'Member Info'!N151&gt;=$R$1),1,0)</f>
        <v>0</v>
      </c>
    </row>
    <row r="156" spans="1:40" x14ac:dyDescent="0.25">
      <c r="A156" s="4">
        <v>124</v>
      </c>
      <c r="B156" s="166">
        <f>'Member Info'!D152</f>
        <v>0</v>
      </c>
      <c r="C156" s="166">
        <f>'Member Info'!E152</f>
        <v>0</v>
      </c>
      <c r="D156" s="166" t="str">
        <f>'Member Info'!G152</f>
        <v/>
      </c>
      <c r="E156" s="167">
        <f>'Member Info'!B152</f>
        <v>0</v>
      </c>
      <c r="F156" s="244"/>
      <c r="G156" s="168" t="str">
        <f>IF(E156=0,"",
IF('Member Info'!$AM$19&lt;=$R$1,
SUMPRODUCT('Member Info'!L152+IF('Member Info'!H152&gt;'Member Info'!$AJ$12,'Member Info'!$AK$13,IF('Member Info'!H152&gt;'Member Info'!$AJ$11,'Member Info'!$AK$12,IF('Member Info'!H152&gt;'Member Info'!$AJ$10,'Member Info'!$AK$11,IF('Member Info'!H152&gt;'Member Info'!$AJ$9,'Member Info'!$AK$10,IF('Member Info'!H152&gt;'Member Info'!$AJ$8,'Member Info'!$AK$9,'Member Info'!$AK$8)))))),
SUMPRODUCT('Member Info'!L152+IF('Member Info'!H152&gt;'Member Info'!$AG$17,'Member Info'!$AH$18,IF('Member Info'!H152&gt;'Member Info'!$AG$16,'Member Info'!$AH$17,IF('Member Info'!H152&gt;'Member Info'!$AG$15,'Member Info'!$AH$16,IF('Member Info'!H152&gt;'Member Info'!$AG$14,'Member Info'!$AH$15,IF('Member Info'!H152&gt;'Member Info'!$AG$13,'Member Info'!$AH$14,IF('Member Info'!H152&gt;'Member Info'!$AG$12,'Member Info'!$AH$13,IF('Member Info'!H152&gt;'Member Info'!$AG$11,'Member Info'!$AH$12,IF('Member Info'!H152&gt;'Member Info'!$AG$10,'Member Info'!$AH$11,IF('Member Info'!H152&gt;'Member Info'!$AG$9,'Member Info'!$AH$10,IF('Member Info'!H152&gt;'Member Info'!$AG$8,'Member Info'!$AH$9,'Member Info'!$AH$8)))))))))))))</f>
        <v/>
      </c>
      <c r="H156" s="26"/>
      <c r="I156" s="26"/>
      <c r="J156" s="107" t="str">
        <f>IF(E156=0,"",IF('Member Info'!F152&gt;$S$1,CONCATENATE("Joined with practice on ", TEXT('Member Info'!F152, "DD/MM/YYYY")),IF('Member Info'!N152&lt;&gt;"",IF('Member Info'!N152&lt;$R$1,CONCATENATE("Left Scheme on ", TEXT('Member Info'!N152, "DD/MM/YYYY")),IF(ISERROR(G156),"Error Detected, No rate entered",IF(E156=0,"",IF(F156="","Error Detected, No Pensionable pay",IF(ISERROR(AB156)," Unknown Values entered.",IF(T156+U156&lt;1,"Acceptable",IF(R156+S156=200, "No Contributions Entered", IF(K156="","Error Detected, Choose reason&gt;",IF(X156="1",IF(T156=1,"Please Enter Deemed Pensionable Pay","Add Any Relevant Details Above"),"Please Give Details Above"))))))))),IF(ISERROR(G156),"Error Detected, No rate entered",IF(E156=0,"",IF(F156="","Error Detected, No Pensionable pay",IF(ISERROR(AB156)," Unknown Values entered.",IF(T156+U156&lt;1,"Acceptable",IF(R156+S156=200, "No Contributions Entered", IF(K156="","Error Detected, Choose reason&gt;",IF(X156="1",IF(T156=1,"Please Enter Deemed Pensionable Pay","Add relevant Details Above"),"Please give details Above")))))))))))</f>
        <v/>
      </c>
      <c r="K156" s="263"/>
      <c r="L156" s="93"/>
      <c r="M156" s="93" t="str">
        <f t="shared" si="24"/>
        <v/>
      </c>
      <c r="N156" s="96">
        <f t="shared" si="23"/>
        <v>0</v>
      </c>
      <c r="O156" s="96">
        <f t="shared" si="23"/>
        <v>0</v>
      </c>
      <c r="P156" s="220">
        <f>(ROUND((F156/100*'Member Info'!$W$2), 2))</f>
        <v>0</v>
      </c>
      <c r="Q156" s="220" t="e">
        <f t="shared" si="25"/>
        <v>#VALUE!</v>
      </c>
      <c r="R156" s="220" t="str">
        <f t="shared" si="26"/>
        <v/>
      </c>
      <c r="S156" s="229" t="str">
        <f t="shared" si="27"/>
        <v/>
      </c>
      <c r="T156" s="230" t="str">
        <f t="shared" si="28"/>
        <v/>
      </c>
      <c r="U156" s="230" t="str">
        <f t="shared" si="29"/>
        <v/>
      </c>
      <c r="V156" s="224">
        <f t="shared" si="30"/>
        <v>0</v>
      </c>
      <c r="W156" s="112">
        <f t="shared" si="31"/>
        <v>0</v>
      </c>
      <c r="X156" s="237" t="str">
        <f t="shared" si="19"/>
        <v/>
      </c>
      <c r="Y156" s="242" t="b">
        <f t="shared" si="20"/>
        <v>0</v>
      </c>
      <c r="Z156" s="237">
        <f t="shared" si="32"/>
        <v>0</v>
      </c>
      <c r="AA156" s="237">
        <f>IF('Member Info'!N152="",1,"")</f>
        <v>1</v>
      </c>
      <c r="AB156" s="245" t="e">
        <f t="shared" si="33"/>
        <v>#VALUE!</v>
      </c>
      <c r="AC156" s="132" t="str">
        <f t="shared" si="21"/>
        <v/>
      </c>
      <c r="AD156" s="126">
        <f t="shared" si="22"/>
        <v>1</v>
      </c>
      <c r="AE156" s="126" t="str">
        <f>IF('Member Info'!N152&lt;&gt;"",IF('Member Info'!N152&lt;=$R$1,1,0),"")</f>
        <v/>
      </c>
      <c r="AG156" s="126" t="b">
        <f t="shared" si="34"/>
        <v>0</v>
      </c>
      <c r="AH156" s="126">
        <f t="shared" si="35"/>
        <v>0</v>
      </c>
      <c r="AJ156" s="126">
        <f t="shared" si="36"/>
        <v>0</v>
      </c>
      <c r="AK156" s="126">
        <f>IF('Member Info'!F152&gt;$R$1,1,0)</f>
        <v>0</v>
      </c>
      <c r="AL156" s="126" t="b">
        <f>IF(ISERROR(R156),ERROR.TYPE(#REF!)=ERROR.TYPE(R156),FALSE)</f>
        <v>0</v>
      </c>
      <c r="AM156" s="126" t="b">
        <f>IF(ISERROR(S156),ERROR.TYPE(#REF!)=ERROR.TYPE(S156),FALSE)</f>
        <v>0</v>
      </c>
      <c r="AN156" s="126">
        <f>IF(OR('Member Info'!F152&gt;=$S$1,'Member Info'!N152&gt;=$R$1),1,0)</f>
        <v>0</v>
      </c>
    </row>
    <row r="157" spans="1:40" x14ac:dyDescent="0.25">
      <c r="A157" s="4">
        <v>125</v>
      </c>
      <c r="B157" s="166">
        <f>'Member Info'!D153</f>
        <v>0</v>
      </c>
      <c r="C157" s="166">
        <f>'Member Info'!E153</f>
        <v>0</v>
      </c>
      <c r="D157" s="166" t="str">
        <f>'Member Info'!G153</f>
        <v/>
      </c>
      <c r="E157" s="167">
        <f>'Member Info'!B153</f>
        <v>0</v>
      </c>
      <c r="F157" s="244"/>
      <c r="G157" s="168" t="str">
        <f>IF(E157=0,"",
IF('Member Info'!$AM$19&lt;=$R$1,
SUMPRODUCT('Member Info'!L153+IF('Member Info'!H153&gt;'Member Info'!$AJ$12,'Member Info'!$AK$13,IF('Member Info'!H153&gt;'Member Info'!$AJ$11,'Member Info'!$AK$12,IF('Member Info'!H153&gt;'Member Info'!$AJ$10,'Member Info'!$AK$11,IF('Member Info'!H153&gt;'Member Info'!$AJ$9,'Member Info'!$AK$10,IF('Member Info'!H153&gt;'Member Info'!$AJ$8,'Member Info'!$AK$9,'Member Info'!$AK$8)))))),
SUMPRODUCT('Member Info'!L153+IF('Member Info'!H153&gt;'Member Info'!$AG$17,'Member Info'!$AH$18,IF('Member Info'!H153&gt;'Member Info'!$AG$16,'Member Info'!$AH$17,IF('Member Info'!H153&gt;'Member Info'!$AG$15,'Member Info'!$AH$16,IF('Member Info'!H153&gt;'Member Info'!$AG$14,'Member Info'!$AH$15,IF('Member Info'!H153&gt;'Member Info'!$AG$13,'Member Info'!$AH$14,IF('Member Info'!H153&gt;'Member Info'!$AG$12,'Member Info'!$AH$13,IF('Member Info'!H153&gt;'Member Info'!$AG$11,'Member Info'!$AH$12,IF('Member Info'!H153&gt;'Member Info'!$AG$10,'Member Info'!$AH$11,IF('Member Info'!H153&gt;'Member Info'!$AG$9,'Member Info'!$AH$10,IF('Member Info'!H153&gt;'Member Info'!$AG$8,'Member Info'!$AH$9,'Member Info'!$AH$8)))))))))))))</f>
        <v/>
      </c>
      <c r="H157" s="26"/>
      <c r="I157" s="26"/>
      <c r="J157" s="107" t="str">
        <f>IF(E157=0,"",IF('Member Info'!F153&gt;$S$1,CONCATENATE("Joined with practice on ", TEXT('Member Info'!F153, "DD/MM/YYYY")),IF('Member Info'!N153&lt;&gt;"",IF('Member Info'!N153&lt;$R$1,CONCATENATE("Left Scheme on ", TEXT('Member Info'!N153, "DD/MM/YYYY")),IF(ISERROR(G157),"Error Detected, No rate entered",IF(E157=0,"",IF(F157="","Error Detected, No Pensionable pay",IF(ISERROR(AB157)," Unknown Values entered.",IF(T157+U157&lt;1,"Acceptable",IF(R157+S157=200, "No Contributions Entered", IF(K157="","Error Detected, Choose reason&gt;",IF(X157="1",IF(T157=1,"Please Enter Deemed Pensionable Pay","Add Any Relevant Details Above"),"Please Give Details Above"))))))))),IF(ISERROR(G157),"Error Detected, No rate entered",IF(E157=0,"",IF(F157="","Error Detected, No Pensionable pay",IF(ISERROR(AB157)," Unknown Values entered.",IF(T157+U157&lt;1,"Acceptable",IF(R157+S157=200, "No Contributions Entered", IF(K157="","Error Detected, Choose reason&gt;",IF(X157="1",IF(T157=1,"Please Enter Deemed Pensionable Pay","Add relevant Details Above"),"Please give details Above")))))))))))</f>
        <v/>
      </c>
      <c r="K157" s="263"/>
      <c r="L157" s="93"/>
      <c r="M157" s="93" t="str">
        <f t="shared" si="24"/>
        <v/>
      </c>
      <c r="N157" s="96">
        <f t="shared" si="23"/>
        <v>0</v>
      </c>
      <c r="O157" s="96">
        <f t="shared" si="23"/>
        <v>0</v>
      </c>
      <c r="P157" s="220">
        <f>(ROUND((F157/100*'Member Info'!$W$2), 2))</f>
        <v>0</v>
      </c>
      <c r="Q157" s="220" t="e">
        <f t="shared" si="25"/>
        <v>#VALUE!</v>
      </c>
      <c r="R157" s="220" t="str">
        <f t="shared" si="26"/>
        <v/>
      </c>
      <c r="S157" s="229" t="str">
        <f t="shared" si="27"/>
        <v/>
      </c>
      <c r="T157" s="230" t="str">
        <f t="shared" si="28"/>
        <v/>
      </c>
      <c r="U157" s="230" t="str">
        <f t="shared" si="29"/>
        <v/>
      </c>
      <c r="V157" s="224">
        <f t="shared" si="30"/>
        <v>0</v>
      </c>
      <c r="W157" s="112">
        <f t="shared" si="31"/>
        <v>0</v>
      </c>
      <c r="X157" s="237" t="str">
        <f t="shared" si="19"/>
        <v/>
      </c>
      <c r="Y157" s="242" t="b">
        <f t="shared" si="20"/>
        <v>0</v>
      </c>
      <c r="Z157" s="237">
        <f t="shared" si="32"/>
        <v>0</v>
      </c>
      <c r="AA157" s="237">
        <f>IF('Member Info'!N153="",1,"")</f>
        <v>1</v>
      </c>
      <c r="AB157" s="245" t="e">
        <f t="shared" si="33"/>
        <v>#VALUE!</v>
      </c>
      <c r="AC157" s="132" t="str">
        <f t="shared" si="21"/>
        <v/>
      </c>
      <c r="AD157" s="126">
        <f t="shared" si="22"/>
        <v>1</v>
      </c>
      <c r="AE157" s="126" t="str">
        <f>IF('Member Info'!N153&lt;&gt;"",IF('Member Info'!N153&lt;=$R$1,1,0),"")</f>
        <v/>
      </c>
      <c r="AG157" s="126" t="b">
        <f t="shared" si="34"/>
        <v>0</v>
      </c>
      <c r="AH157" s="126">
        <f t="shared" si="35"/>
        <v>0</v>
      </c>
      <c r="AJ157" s="126">
        <f t="shared" si="36"/>
        <v>0</v>
      </c>
      <c r="AK157" s="126">
        <f>IF('Member Info'!F153&gt;$R$1,1,0)</f>
        <v>0</v>
      </c>
      <c r="AL157" s="126" t="b">
        <f>IF(ISERROR(R157),ERROR.TYPE(#REF!)=ERROR.TYPE(R157),FALSE)</f>
        <v>0</v>
      </c>
      <c r="AM157" s="126" t="b">
        <f>IF(ISERROR(S157),ERROR.TYPE(#REF!)=ERROR.TYPE(S157),FALSE)</f>
        <v>0</v>
      </c>
      <c r="AN157" s="126">
        <f>IF(OR('Member Info'!F153&gt;=$S$1,'Member Info'!N153&gt;=$R$1),1,0)</f>
        <v>0</v>
      </c>
    </row>
    <row r="158" spans="1:40" x14ac:dyDescent="0.25">
      <c r="A158" s="4">
        <v>126</v>
      </c>
      <c r="B158" s="166">
        <f>'Member Info'!D154</f>
        <v>0</v>
      </c>
      <c r="C158" s="166">
        <f>'Member Info'!E154</f>
        <v>0</v>
      </c>
      <c r="D158" s="166" t="str">
        <f>'Member Info'!G154</f>
        <v/>
      </c>
      <c r="E158" s="167">
        <f>'Member Info'!B154</f>
        <v>0</v>
      </c>
      <c r="F158" s="244"/>
      <c r="G158" s="168" t="str">
        <f>IF(E158=0,"",
IF('Member Info'!$AM$19&lt;=$R$1,
SUMPRODUCT('Member Info'!L154+IF('Member Info'!H154&gt;'Member Info'!$AJ$12,'Member Info'!$AK$13,IF('Member Info'!H154&gt;'Member Info'!$AJ$11,'Member Info'!$AK$12,IF('Member Info'!H154&gt;'Member Info'!$AJ$10,'Member Info'!$AK$11,IF('Member Info'!H154&gt;'Member Info'!$AJ$9,'Member Info'!$AK$10,IF('Member Info'!H154&gt;'Member Info'!$AJ$8,'Member Info'!$AK$9,'Member Info'!$AK$8)))))),
SUMPRODUCT('Member Info'!L154+IF('Member Info'!H154&gt;'Member Info'!$AG$17,'Member Info'!$AH$18,IF('Member Info'!H154&gt;'Member Info'!$AG$16,'Member Info'!$AH$17,IF('Member Info'!H154&gt;'Member Info'!$AG$15,'Member Info'!$AH$16,IF('Member Info'!H154&gt;'Member Info'!$AG$14,'Member Info'!$AH$15,IF('Member Info'!H154&gt;'Member Info'!$AG$13,'Member Info'!$AH$14,IF('Member Info'!H154&gt;'Member Info'!$AG$12,'Member Info'!$AH$13,IF('Member Info'!H154&gt;'Member Info'!$AG$11,'Member Info'!$AH$12,IF('Member Info'!H154&gt;'Member Info'!$AG$10,'Member Info'!$AH$11,IF('Member Info'!H154&gt;'Member Info'!$AG$9,'Member Info'!$AH$10,IF('Member Info'!H154&gt;'Member Info'!$AG$8,'Member Info'!$AH$9,'Member Info'!$AH$8)))))))))))))</f>
        <v/>
      </c>
      <c r="H158" s="26"/>
      <c r="I158" s="26"/>
      <c r="J158" s="107" t="str">
        <f>IF(E158=0,"",IF('Member Info'!F154&gt;$S$1,CONCATENATE("Joined with practice on ", TEXT('Member Info'!F154, "DD/MM/YYYY")),IF('Member Info'!N154&lt;&gt;"",IF('Member Info'!N154&lt;$R$1,CONCATENATE("Left Scheme on ", TEXT('Member Info'!N154, "DD/MM/YYYY")),IF(ISERROR(G158),"Error Detected, No rate entered",IF(E158=0,"",IF(F158="","Error Detected, No Pensionable pay",IF(ISERROR(AB158)," Unknown Values entered.",IF(T158+U158&lt;1,"Acceptable",IF(R158+S158=200, "No Contributions Entered", IF(K158="","Error Detected, Choose reason&gt;",IF(X158="1",IF(T158=1,"Please Enter Deemed Pensionable Pay","Add Any Relevant Details Above"),"Please Give Details Above"))))))))),IF(ISERROR(G158),"Error Detected, No rate entered",IF(E158=0,"",IF(F158="","Error Detected, No Pensionable pay",IF(ISERROR(AB158)," Unknown Values entered.",IF(T158+U158&lt;1,"Acceptable",IF(R158+S158=200, "No Contributions Entered", IF(K158="","Error Detected, Choose reason&gt;",IF(X158="1",IF(T158=1,"Please Enter Deemed Pensionable Pay","Add relevant Details Above"),"Please give details Above")))))))))))</f>
        <v/>
      </c>
      <c r="K158" s="263"/>
      <c r="L158" s="93"/>
      <c r="M158" s="93" t="str">
        <f t="shared" si="24"/>
        <v/>
      </c>
      <c r="N158" s="96">
        <f t="shared" si="23"/>
        <v>0</v>
      </c>
      <c r="O158" s="96">
        <f t="shared" si="23"/>
        <v>0</v>
      </c>
      <c r="P158" s="220">
        <f>(ROUND((F158/100*'Member Info'!$W$2), 2))</f>
        <v>0</v>
      </c>
      <c r="Q158" s="220" t="e">
        <f t="shared" si="25"/>
        <v>#VALUE!</v>
      </c>
      <c r="R158" s="220" t="str">
        <f t="shared" si="26"/>
        <v/>
      </c>
      <c r="S158" s="229" t="str">
        <f t="shared" si="27"/>
        <v/>
      </c>
      <c r="T158" s="230" t="str">
        <f t="shared" si="28"/>
        <v/>
      </c>
      <c r="U158" s="230" t="str">
        <f t="shared" si="29"/>
        <v/>
      </c>
      <c r="V158" s="224">
        <f t="shared" si="30"/>
        <v>0</v>
      </c>
      <c r="W158" s="112">
        <f t="shared" si="31"/>
        <v>0</v>
      </c>
      <c r="X158" s="237" t="str">
        <f t="shared" si="19"/>
        <v/>
      </c>
      <c r="Y158" s="242" t="b">
        <f t="shared" si="20"/>
        <v>0</v>
      </c>
      <c r="Z158" s="237">
        <f t="shared" si="32"/>
        <v>0</v>
      </c>
      <c r="AA158" s="237">
        <f>IF('Member Info'!N154="",1,"")</f>
        <v>1</v>
      </c>
      <c r="AB158" s="245" t="e">
        <f t="shared" si="33"/>
        <v>#VALUE!</v>
      </c>
      <c r="AC158" s="132" t="str">
        <f t="shared" si="21"/>
        <v/>
      </c>
      <c r="AD158" s="126">
        <f t="shared" si="22"/>
        <v>1</v>
      </c>
      <c r="AE158" s="126" t="str">
        <f>IF('Member Info'!N154&lt;&gt;"",IF('Member Info'!N154&lt;=$R$1,1,0),"")</f>
        <v/>
      </c>
      <c r="AG158" s="126" t="b">
        <f t="shared" si="34"/>
        <v>0</v>
      </c>
      <c r="AH158" s="126">
        <f t="shared" si="35"/>
        <v>0</v>
      </c>
      <c r="AJ158" s="126">
        <f t="shared" si="36"/>
        <v>0</v>
      </c>
      <c r="AK158" s="126">
        <f>IF('Member Info'!F154&gt;$R$1,1,0)</f>
        <v>0</v>
      </c>
      <c r="AL158" s="126" t="b">
        <f>IF(ISERROR(R158),ERROR.TYPE(#REF!)=ERROR.TYPE(R158),FALSE)</f>
        <v>0</v>
      </c>
      <c r="AM158" s="126" t="b">
        <f>IF(ISERROR(S158),ERROR.TYPE(#REF!)=ERROR.TYPE(S158),FALSE)</f>
        <v>0</v>
      </c>
      <c r="AN158" s="126">
        <f>IF(OR('Member Info'!F154&gt;=$S$1,'Member Info'!N154&gt;=$R$1),1,0)</f>
        <v>0</v>
      </c>
    </row>
    <row r="159" spans="1:40" x14ac:dyDescent="0.25">
      <c r="A159" s="4">
        <v>127</v>
      </c>
      <c r="B159" s="166">
        <f>'Member Info'!D155</f>
        <v>0</v>
      </c>
      <c r="C159" s="166">
        <f>'Member Info'!E155</f>
        <v>0</v>
      </c>
      <c r="D159" s="166" t="str">
        <f>'Member Info'!G155</f>
        <v/>
      </c>
      <c r="E159" s="167">
        <f>'Member Info'!B155</f>
        <v>0</v>
      </c>
      <c r="F159" s="244"/>
      <c r="G159" s="168" t="str">
        <f>IF(E159=0,"",
IF('Member Info'!$AM$19&lt;=$R$1,
SUMPRODUCT('Member Info'!L155+IF('Member Info'!H155&gt;'Member Info'!$AJ$12,'Member Info'!$AK$13,IF('Member Info'!H155&gt;'Member Info'!$AJ$11,'Member Info'!$AK$12,IF('Member Info'!H155&gt;'Member Info'!$AJ$10,'Member Info'!$AK$11,IF('Member Info'!H155&gt;'Member Info'!$AJ$9,'Member Info'!$AK$10,IF('Member Info'!H155&gt;'Member Info'!$AJ$8,'Member Info'!$AK$9,'Member Info'!$AK$8)))))),
SUMPRODUCT('Member Info'!L155+IF('Member Info'!H155&gt;'Member Info'!$AG$17,'Member Info'!$AH$18,IF('Member Info'!H155&gt;'Member Info'!$AG$16,'Member Info'!$AH$17,IF('Member Info'!H155&gt;'Member Info'!$AG$15,'Member Info'!$AH$16,IF('Member Info'!H155&gt;'Member Info'!$AG$14,'Member Info'!$AH$15,IF('Member Info'!H155&gt;'Member Info'!$AG$13,'Member Info'!$AH$14,IF('Member Info'!H155&gt;'Member Info'!$AG$12,'Member Info'!$AH$13,IF('Member Info'!H155&gt;'Member Info'!$AG$11,'Member Info'!$AH$12,IF('Member Info'!H155&gt;'Member Info'!$AG$10,'Member Info'!$AH$11,IF('Member Info'!H155&gt;'Member Info'!$AG$9,'Member Info'!$AH$10,IF('Member Info'!H155&gt;'Member Info'!$AG$8,'Member Info'!$AH$9,'Member Info'!$AH$8)))))))))))))</f>
        <v/>
      </c>
      <c r="H159" s="26"/>
      <c r="I159" s="26"/>
      <c r="J159" s="107" t="str">
        <f>IF(E159=0,"",IF('Member Info'!F155&gt;$S$1,CONCATENATE("Joined with practice on ", TEXT('Member Info'!F155, "DD/MM/YYYY")),IF('Member Info'!N155&lt;&gt;"",IF('Member Info'!N155&lt;$R$1,CONCATENATE("Left Scheme on ", TEXT('Member Info'!N155, "DD/MM/YYYY")),IF(ISERROR(G159),"Error Detected, No rate entered",IF(E159=0,"",IF(F159="","Error Detected, No Pensionable pay",IF(ISERROR(AB159)," Unknown Values entered.",IF(T159+U159&lt;1,"Acceptable",IF(R159+S159=200, "No Contributions Entered", IF(K159="","Error Detected, Choose reason&gt;",IF(X159="1",IF(T159=1,"Please Enter Deemed Pensionable Pay","Add Any Relevant Details Above"),"Please Give Details Above"))))))))),IF(ISERROR(G159),"Error Detected, No rate entered",IF(E159=0,"",IF(F159="","Error Detected, No Pensionable pay",IF(ISERROR(AB159)," Unknown Values entered.",IF(T159+U159&lt;1,"Acceptable",IF(R159+S159=200, "No Contributions Entered", IF(K159="","Error Detected, Choose reason&gt;",IF(X159="1",IF(T159=1,"Please Enter Deemed Pensionable Pay","Add relevant Details Above"),"Please give details Above")))))))))))</f>
        <v/>
      </c>
      <c r="K159" s="263"/>
      <c r="L159" s="93"/>
      <c r="M159" s="93" t="str">
        <f t="shared" si="24"/>
        <v/>
      </c>
      <c r="N159" s="96">
        <f t="shared" si="23"/>
        <v>0</v>
      </c>
      <c r="O159" s="96">
        <f t="shared" si="23"/>
        <v>0</v>
      </c>
      <c r="P159" s="220">
        <f>(ROUND((F159/100*'Member Info'!$W$2), 2))</f>
        <v>0</v>
      </c>
      <c r="Q159" s="220" t="e">
        <f t="shared" si="25"/>
        <v>#VALUE!</v>
      </c>
      <c r="R159" s="220" t="str">
        <f t="shared" si="26"/>
        <v/>
      </c>
      <c r="S159" s="229" t="str">
        <f t="shared" si="27"/>
        <v/>
      </c>
      <c r="T159" s="230" t="str">
        <f t="shared" si="28"/>
        <v/>
      </c>
      <c r="U159" s="230" t="str">
        <f t="shared" si="29"/>
        <v/>
      </c>
      <c r="V159" s="224">
        <f t="shared" si="30"/>
        <v>0</v>
      </c>
      <c r="W159" s="112">
        <f t="shared" si="31"/>
        <v>0</v>
      </c>
      <c r="X159" s="237" t="str">
        <f t="shared" si="19"/>
        <v/>
      </c>
      <c r="Y159" s="242" t="b">
        <f t="shared" si="20"/>
        <v>0</v>
      </c>
      <c r="Z159" s="237">
        <f t="shared" si="32"/>
        <v>0</v>
      </c>
      <c r="AA159" s="237">
        <f>IF('Member Info'!N155="",1,"")</f>
        <v>1</v>
      </c>
      <c r="AB159" s="245" t="e">
        <f t="shared" si="33"/>
        <v>#VALUE!</v>
      </c>
      <c r="AC159" s="132" t="str">
        <f t="shared" si="21"/>
        <v/>
      </c>
      <c r="AD159" s="126">
        <f t="shared" si="22"/>
        <v>1</v>
      </c>
      <c r="AE159" s="126" t="str">
        <f>IF('Member Info'!N155&lt;&gt;"",IF('Member Info'!N155&lt;=$R$1,1,0),"")</f>
        <v/>
      </c>
      <c r="AG159" s="126" t="b">
        <f t="shared" si="34"/>
        <v>0</v>
      </c>
      <c r="AH159" s="126">
        <f t="shared" si="35"/>
        <v>0</v>
      </c>
      <c r="AJ159" s="126">
        <f t="shared" si="36"/>
        <v>0</v>
      </c>
      <c r="AK159" s="126">
        <f>IF('Member Info'!F155&gt;$R$1,1,0)</f>
        <v>0</v>
      </c>
      <c r="AL159" s="126" t="b">
        <f>IF(ISERROR(R159),ERROR.TYPE(#REF!)=ERROR.TYPE(R159),FALSE)</f>
        <v>0</v>
      </c>
      <c r="AM159" s="126" t="b">
        <f>IF(ISERROR(S159),ERROR.TYPE(#REF!)=ERROR.TYPE(S159),FALSE)</f>
        <v>0</v>
      </c>
      <c r="AN159" s="126">
        <f>IF(OR('Member Info'!F155&gt;=$S$1,'Member Info'!N155&gt;=$R$1),1,0)</f>
        <v>0</v>
      </c>
    </row>
    <row r="160" spans="1:40" x14ac:dyDescent="0.25">
      <c r="A160" s="4">
        <v>128</v>
      </c>
      <c r="B160" s="166">
        <f>'Member Info'!D156</f>
        <v>0</v>
      </c>
      <c r="C160" s="166">
        <f>'Member Info'!E156</f>
        <v>0</v>
      </c>
      <c r="D160" s="166" t="str">
        <f>'Member Info'!G156</f>
        <v/>
      </c>
      <c r="E160" s="167">
        <f>'Member Info'!B156</f>
        <v>0</v>
      </c>
      <c r="F160" s="244"/>
      <c r="G160" s="168" t="str">
        <f>IF(E160=0,"",
IF('Member Info'!$AM$19&lt;=$R$1,
SUMPRODUCT('Member Info'!L156+IF('Member Info'!H156&gt;'Member Info'!$AJ$12,'Member Info'!$AK$13,IF('Member Info'!H156&gt;'Member Info'!$AJ$11,'Member Info'!$AK$12,IF('Member Info'!H156&gt;'Member Info'!$AJ$10,'Member Info'!$AK$11,IF('Member Info'!H156&gt;'Member Info'!$AJ$9,'Member Info'!$AK$10,IF('Member Info'!H156&gt;'Member Info'!$AJ$8,'Member Info'!$AK$9,'Member Info'!$AK$8)))))),
SUMPRODUCT('Member Info'!L156+IF('Member Info'!H156&gt;'Member Info'!$AG$17,'Member Info'!$AH$18,IF('Member Info'!H156&gt;'Member Info'!$AG$16,'Member Info'!$AH$17,IF('Member Info'!H156&gt;'Member Info'!$AG$15,'Member Info'!$AH$16,IF('Member Info'!H156&gt;'Member Info'!$AG$14,'Member Info'!$AH$15,IF('Member Info'!H156&gt;'Member Info'!$AG$13,'Member Info'!$AH$14,IF('Member Info'!H156&gt;'Member Info'!$AG$12,'Member Info'!$AH$13,IF('Member Info'!H156&gt;'Member Info'!$AG$11,'Member Info'!$AH$12,IF('Member Info'!H156&gt;'Member Info'!$AG$10,'Member Info'!$AH$11,IF('Member Info'!H156&gt;'Member Info'!$AG$9,'Member Info'!$AH$10,IF('Member Info'!H156&gt;'Member Info'!$AG$8,'Member Info'!$AH$9,'Member Info'!$AH$8)))))))))))))</f>
        <v/>
      </c>
      <c r="H160" s="26"/>
      <c r="I160" s="26"/>
      <c r="J160" s="107" t="str">
        <f>IF(E160=0,"",IF('Member Info'!F156&gt;$S$1,CONCATENATE("Joined with practice on ", TEXT('Member Info'!F156, "DD/MM/YYYY")),IF('Member Info'!N156&lt;&gt;"",IF('Member Info'!N156&lt;$R$1,CONCATENATE("Left Scheme on ", TEXT('Member Info'!N156, "DD/MM/YYYY")),IF(ISERROR(G160),"Error Detected, No rate entered",IF(E160=0,"",IF(F160="","Error Detected, No Pensionable pay",IF(ISERROR(AB160)," Unknown Values entered.",IF(T160+U160&lt;1,"Acceptable",IF(R160+S160=200, "No Contributions Entered", IF(K160="","Error Detected, Choose reason&gt;",IF(X160="1",IF(T160=1,"Please Enter Deemed Pensionable Pay","Add Any Relevant Details Above"),"Please Give Details Above"))))))))),IF(ISERROR(G160),"Error Detected, No rate entered",IF(E160=0,"",IF(F160="","Error Detected, No Pensionable pay",IF(ISERROR(AB160)," Unknown Values entered.",IF(T160+U160&lt;1,"Acceptable",IF(R160+S160=200, "No Contributions Entered", IF(K160="","Error Detected, Choose reason&gt;",IF(X160="1",IF(T160=1,"Please Enter Deemed Pensionable Pay","Add relevant Details Above"),"Please give details Above")))))))))))</f>
        <v/>
      </c>
      <c r="K160" s="263"/>
      <c r="L160" s="93"/>
      <c r="M160" s="93" t="str">
        <f t="shared" si="24"/>
        <v/>
      </c>
      <c r="N160" s="96">
        <f t="shared" si="23"/>
        <v>0</v>
      </c>
      <c r="O160" s="96">
        <f t="shared" si="23"/>
        <v>0</v>
      </c>
      <c r="P160" s="220">
        <f>(ROUND((F160/100*'Member Info'!$W$2), 2))</f>
        <v>0</v>
      </c>
      <c r="Q160" s="220" t="e">
        <f t="shared" si="25"/>
        <v>#VALUE!</v>
      </c>
      <c r="R160" s="220" t="str">
        <f t="shared" si="26"/>
        <v/>
      </c>
      <c r="S160" s="229" t="str">
        <f t="shared" si="27"/>
        <v/>
      </c>
      <c r="T160" s="230" t="str">
        <f t="shared" si="28"/>
        <v/>
      </c>
      <c r="U160" s="230" t="str">
        <f t="shared" si="29"/>
        <v/>
      </c>
      <c r="V160" s="224">
        <f t="shared" si="30"/>
        <v>0</v>
      </c>
      <c r="W160" s="112">
        <f t="shared" si="31"/>
        <v>0</v>
      </c>
      <c r="X160" s="237" t="str">
        <f t="shared" si="19"/>
        <v/>
      </c>
      <c r="Y160" s="242" t="b">
        <f t="shared" si="20"/>
        <v>0</v>
      </c>
      <c r="Z160" s="237">
        <f t="shared" si="32"/>
        <v>0</v>
      </c>
      <c r="AA160" s="237">
        <f>IF('Member Info'!N156="",1,"")</f>
        <v>1</v>
      </c>
      <c r="AB160" s="245" t="e">
        <f t="shared" si="33"/>
        <v>#VALUE!</v>
      </c>
      <c r="AC160" s="132" t="str">
        <f t="shared" si="21"/>
        <v/>
      </c>
      <c r="AD160" s="126">
        <f t="shared" si="22"/>
        <v>1</v>
      </c>
      <c r="AE160" s="126" t="str">
        <f>IF('Member Info'!N156&lt;&gt;"",IF('Member Info'!N156&lt;=$R$1,1,0),"")</f>
        <v/>
      </c>
      <c r="AG160" s="126" t="b">
        <f t="shared" si="34"/>
        <v>0</v>
      </c>
      <c r="AH160" s="126">
        <f t="shared" si="35"/>
        <v>0</v>
      </c>
      <c r="AJ160" s="126">
        <f t="shared" si="36"/>
        <v>0</v>
      </c>
      <c r="AK160" s="126">
        <f>IF('Member Info'!F156&gt;$R$1,1,0)</f>
        <v>0</v>
      </c>
      <c r="AL160" s="126" t="b">
        <f>IF(ISERROR(R160),ERROR.TYPE(#REF!)=ERROR.TYPE(R160),FALSE)</f>
        <v>0</v>
      </c>
      <c r="AM160" s="126" t="b">
        <f>IF(ISERROR(S160),ERROR.TYPE(#REF!)=ERROR.TYPE(S160),FALSE)</f>
        <v>0</v>
      </c>
      <c r="AN160" s="126">
        <f>IF(OR('Member Info'!F156&gt;=$S$1,'Member Info'!N156&gt;=$R$1),1,0)</f>
        <v>0</v>
      </c>
    </row>
    <row r="161" spans="1:40" x14ac:dyDescent="0.25">
      <c r="A161" s="4">
        <v>129</v>
      </c>
      <c r="B161" s="166">
        <f>'Member Info'!D157</f>
        <v>0</v>
      </c>
      <c r="C161" s="166">
        <f>'Member Info'!E157</f>
        <v>0</v>
      </c>
      <c r="D161" s="166" t="str">
        <f>'Member Info'!G157</f>
        <v/>
      </c>
      <c r="E161" s="167">
        <f>'Member Info'!B157</f>
        <v>0</v>
      </c>
      <c r="F161" s="244"/>
      <c r="G161" s="168" t="str">
        <f>IF(E161=0,"",
IF('Member Info'!$AM$19&lt;=$R$1,
SUMPRODUCT('Member Info'!L157+IF('Member Info'!H157&gt;'Member Info'!$AJ$12,'Member Info'!$AK$13,IF('Member Info'!H157&gt;'Member Info'!$AJ$11,'Member Info'!$AK$12,IF('Member Info'!H157&gt;'Member Info'!$AJ$10,'Member Info'!$AK$11,IF('Member Info'!H157&gt;'Member Info'!$AJ$9,'Member Info'!$AK$10,IF('Member Info'!H157&gt;'Member Info'!$AJ$8,'Member Info'!$AK$9,'Member Info'!$AK$8)))))),
SUMPRODUCT('Member Info'!L157+IF('Member Info'!H157&gt;'Member Info'!$AG$17,'Member Info'!$AH$18,IF('Member Info'!H157&gt;'Member Info'!$AG$16,'Member Info'!$AH$17,IF('Member Info'!H157&gt;'Member Info'!$AG$15,'Member Info'!$AH$16,IF('Member Info'!H157&gt;'Member Info'!$AG$14,'Member Info'!$AH$15,IF('Member Info'!H157&gt;'Member Info'!$AG$13,'Member Info'!$AH$14,IF('Member Info'!H157&gt;'Member Info'!$AG$12,'Member Info'!$AH$13,IF('Member Info'!H157&gt;'Member Info'!$AG$11,'Member Info'!$AH$12,IF('Member Info'!H157&gt;'Member Info'!$AG$10,'Member Info'!$AH$11,IF('Member Info'!H157&gt;'Member Info'!$AG$9,'Member Info'!$AH$10,IF('Member Info'!H157&gt;'Member Info'!$AG$8,'Member Info'!$AH$9,'Member Info'!$AH$8)))))))))))))</f>
        <v/>
      </c>
      <c r="H161" s="26"/>
      <c r="I161" s="26"/>
      <c r="J161" s="107" t="str">
        <f>IF(E161=0,"",IF('Member Info'!F157&gt;$S$1,CONCATENATE("Joined with practice on ", TEXT('Member Info'!F157, "DD/MM/YYYY")),IF('Member Info'!N157&lt;&gt;"",IF('Member Info'!N157&lt;$R$1,CONCATENATE("Left Scheme on ", TEXT('Member Info'!N157, "DD/MM/YYYY")),IF(ISERROR(G161),"Error Detected, No rate entered",IF(E161=0,"",IF(F161="","Error Detected, No Pensionable pay",IF(ISERROR(AB161)," Unknown Values entered.",IF(T161+U161&lt;1,"Acceptable",IF(R161+S161=200, "No Contributions Entered", IF(K161="","Error Detected, Choose reason&gt;",IF(X161="1",IF(T161=1,"Please Enter Deemed Pensionable Pay","Add Any Relevant Details Above"),"Please Give Details Above"))))))))),IF(ISERROR(G161),"Error Detected, No rate entered",IF(E161=0,"",IF(F161="","Error Detected, No Pensionable pay",IF(ISERROR(AB161)," Unknown Values entered.",IF(T161+U161&lt;1,"Acceptable",IF(R161+S161=200, "No Contributions Entered", IF(K161="","Error Detected, Choose reason&gt;",IF(X161="1",IF(T161=1,"Please Enter Deemed Pensionable Pay","Add relevant Details Above"),"Please give details Above")))))))))))</f>
        <v/>
      </c>
      <c r="K161" s="263"/>
      <c r="L161" s="93"/>
      <c r="M161" s="93" t="str">
        <f t="shared" si="24"/>
        <v/>
      </c>
      <c r="N161" s="96">
        <f t="shared" si="23"/>
        <v>0</v>
      </c>
      <c r="O161" s="96">
        <f t="shared" si="23"/>
        <v>0</v>
      </c>
      <c r="P161" s="220">
        <f>(ROUND((F161/100*'Member Info'!$W$2), 2))</f>
        <v>0</v>
      </c>
      <c r="Q161" s="220" t="e">
        <f t="shared" si="25"/>
        <v>#VALUE!</v>
      </c>
      <c r="R161" s="220" t="str">
        <f t="shared" si="26"/>
        <v/>
      </c>
      <c r="S161" s="229" t="str">
        <f t="shared" si="27"/>
        <v/>
      </c>
      <c r="T161" s="230" t="str">
        <f t="shared" si="28"/>
        <v/>
      </c>
      <c r="U161" s="230" t="str">
        <f t="shared" si="29"/>
        <v/>
      </c>
      <c r="V161" s="224">
        <f t="shared" si="30"/>
        <v>0</v>
      </c>
      <c r="W161" s="112">
        <f t="shared" si="31"/>
        <v>0</v>
      </c>
      <c r="X161" s="237" t="str">
        <f t="shared" si="19"/>
        <v/>
      </c>
      <c r="Y161" s="242" t="b">
        <f t="shared" si="20"/>
        <v>0</v>
      </c>
      <c r="Z161" s="237">
        <f t="shared" si="32"/>
        <v>0</v>
      </c>
      <c r="AA161" s="237">
        <f>IF('Member Info'!N157="",1,"")</f>
        <v>1</v>
      </c>
      <c r="AB161" s="245" t="e">
        <f t="shared" si="33"/>
        <v>#VALUE!</v>
      </c>
      <c r="AC161" s="132" t="str">
        <f t="shared" si="21"/>
        <v/>
      </c>
      <c r="AD161" s="126">
        <f t="shared" si="22"/>
        <v>1</v>
      </c>
      <c r="AE161" s="126" t="str">
        <f>IF('Member Info'!N157&lt;&gt;"",IF('Member Info'!N157&lt;=$R$1,1,0),"")</f>
        <v/>
      </c>
      <c r="AG161" s="126" t="b">
        <f t="shared" si="34"/>
        <v>0</v>
      </c>
      <c r="AH161" s="126">
        <f t="shared" si="35"/>
        <v>0</v>
      </c>
      <c r="AJ161" s="126">
        <f t="shared" si="36"/>
        <v>0</v>
      </c>
      <c r="AK161" s="126">
        <f>IF('Member Info'!F157&gt;$R$1,1,0)</f>
        <v>0</v>
      </c>
      <c r="AL161" s="126" t="b">
        <f>IF(ISERROR(R161),ERROR.TYPE(#REF!)=ERROR.TYPE(R161),FALSE)</f>
        <v>0</v>
      </c>
      <c r="AM161" s="126" t="b">
        <f>IF(ISERROR(S161),ERROR.TYPE(#REF!)=ERROR.TYPE(S161),FALSE)</f>
        <v>0</v>
      </c>
      <c r="AN161" s="126">
        <f>IF(OR('Member Info'!F157&gt;=$S$1,'Member Info'!N157&gt;=$R$1),1,0)</f>
        <v>0</v>
      </c>
    </row>
    <row r="162" spans="1:40" x14ac:dyDescent="0.25">
      <c r="A162" s="4">
        <v>130</v>
      </c>
      <c r="B162" s="166">
        <f>'Member Info'!D158</f>
        <v>0</v>
      </c>
      <c r="C162" s="166">
        <f>'Member Info'!E158</f>
        <v>0</v>
      </c>
      <c r="D162" s="166" t="str">
        <f>'Member Info'!G158</f>
        <v/>
      </c>
      <c r="E162" s="167">
        <f>'Member Info'!B158</f>
        <v>0</v>
      </c>
      <c r="F162" s="244"/>
      <c r="G162" s="168" t="str">
        <f>IF(E162=0,"",
IF('Member Info'!$AM$19&lt;=$R$1,
SUMPRODUCT('Member Info'!L158+IF('Member Info'!H158&gt;'Member Info'!$AJ$12,'Member Info'!$AK$13,IF('Member Info'!H158&gt;'Member Info'!$AJ$11,'Member Info'!$AK$12,IF('Member Info'!H158&gt;'Member Info'!$AJ$10,'Member Info'!$AK$11,IF('Member Info'!H158&gt;'Member Info'!$AJ$9,'Member Info'!$AK$10,IF('Member Info'!H158&gt;'Member Info'!$AJ$8,'Member Info'!$AK$9,'Member Info'!$AK$8)))))),
SUMPRODUCT('Member Info'!L158+IF('Member Info'!H158&gt;'Member Info'!$AG$17,'Member Info'!$AH$18,IF('Member Info'!H158&gt;'Member Info'!$AG$16,'Member Info'!$AH$17,IF('Member Info'!H158&gt;'Member Info'!$AG$15,'Member Info'!$AH$16,IF('Member Info'!H158&gt;'Member Info'!$AG$14,'Member Info'!$AH$15,IF('Member Info'!H158&gt;'Member Info'!$AG$13,'Member Info'!$AH$14,IF('Member Info'!H158&gt;'Member Info'!$AG$12,'Member Info'!$AH$13,IF('Member Info'!H158&gt;'Member Info'!$AG$11,'Member Info'!$AH$12,IF('Member Info'!H158&gt;'Member Info'!$AG$10,'Member Info'!$AH$11,IF('Member Info'!H158&gt;'Member Info'!$AG$9,'Member Info'!$AH$10,IF('Member Info'!H158&gt;'Member Info'!$AG$8,'Member Info'!$AH$9,'Member Info'!$AH$8)))))))))))))</f>
        <v/>
      </c>
      <c r="H162" s="26"/>
      <c r="I162" s="26"/>
      <c r="J162" s="107" t="str">
        <f>IF(E162=0,"",IF('Member Info'!F158&gt;$S$1,CONCATENATE("Joined with practice on ", TEXT('Member Info'!F158, "DD/MM/YYYY")),IF('Member Info'!N158&lt;&gt;"",IF('Member Info'!N158&lt;$R$1,CONCATENATE("Left Scheme on ", TEXT('Member Info'!N158, "DD/MM/YYYY")),IF(ISERROR(G162),"Error Detected, No rate entered",IF(E162=0,"",IF(F162="","Error Detected, No Pensionable pay",IF(ISERROR(AB162)," Unknown Values entered.",IF(T162+U162&lt;1,"Acceptable",IF(R162+S162=200, "No Contributions Entered", IF(K162="","Error Detected, Choose reason&gt;",IF(X162="1",IF(T162=1,"Please Enter Deemed Pensionable Pay","Add Any Relevant Details Above"),"Please Give Details Above"))))))))),IF(ISERROR(G162),"Error Detected, No rate entered",IF(E162=0,"",IF(F162="","Error Detected, No Pensionable pay",IF(ISERROR(AB162)," Unknown Values entered.",IF(T162+U162&lt;1,"Acceptable",IF(R162+S162=200, "No Contributions Entered", IF(K162="","Error Detected, Choose reason&gt;",IF(X162="1",IF(T162=1,"Please Enter Deemed Pensionable Pay","Add relevant Details Above"),"Please give details Above")))))))))))</f>
        <v/>
      </c>
      <c r="K162" s="263"/>
      <c r="L162" s="93"/>
      <c r="M162" s="93" t="str">
        <f t="shared" si="24"/>
        <v/>
      </c>
      <c r="N162" s="96">
        <f t="shared" si="23"/>
        <v>0</v>
      </c>
      <c r="O162" s="96">
        <f t="shared" si="23"/>
        <v>0</v>
      </c>
      <c r="P162" s="220">
        <f>(ROUND((F162/100*'Member Info'!$W$2), 2))</f>
        <v>0</v>
      </c>
      <c r="Q162" s="220" t="e">
        <f t="shared" si="25"/>
        <v>#VALUE!</v>
      </c>
      <c r="R162" s="220" t="str">
        <f t="shared" si="26"/>
        <v/>
      </c>
      <c r="S162" s="229" t="str">
        <f t="shared" si="27"/>
        <v/>
      </c>
      <c r="T162" s="230" t="str">
        <f t="shared" si="28"/>
        <v/>
      </c>
      <c r="U162" s="230" t="str">
        <f t="shared" si="29"/>
        <v/>
      </c>
      <c r="V162" s="224">
        <f t="shared" si="30"/>
        <v>0</v>
      </c>
      <c r="W162" s="112">
        <f t="shared" si="31"/>
        <v>0</v>
      </c>
      <c r="X162" s="237" t="str">
        <f t="shared" ref="X162:X182" si="37">IF(K162="SMP/Occupational Maternity","1",IF(K162="SSP/Occupational Sick pay","1",""))</f>
        <v/>
      </c>
      <c r="Y162" s="242" t="b">
        <f t="shared" ref="Y162:Y182" si="38">IF(OR(AL162=TRUE,AM162=TRUE),TRUE,FALSE)</f>
        <v>0</v>
      </c>
      <c r="Z162" s="237">
        <f t="shared" si="32"/>
        <v>0</v>
      </c>
      <c r="AA162" s="237">
        <f>IF('Member Info'!N158="",1,"")</f>
        <v>1</v>
      </c>
      <c r="AB162" s="245" t="e">
        <f t="shared" si="33"/>
        <v>#VALUE!</v>
      </c>
      <c r="AC162" s="132" t="str">
        <f t="shared" ref="AC162:AC182" si="39">IF(AN162=1,"",IF(W162=1,"",IF(AE162=1,"",IF(E162=0,"",IF(Z162=1,"",IF(J162="acceptable","",IF(R162+S162="0","",R162+S162)))))))</f>
        <v/>
      </c>
      <c r="AD162" s="126">
        <f t="shared" ref="AD162:AD182" si="40">SUM(Z162+AA162)</f>
        <v>1</v>
      </c>
      <c r="AE162" s="126" t="str">
        <f>IF('Member Info'!N158&lt;&gt;"",IF('Member Info'!N158&lt;=$R$1,1,0),"")</f>
        <v/>
      </c>
      <c r="AG162" s="126" t="b">
        <f t="shared" si="34"/>
        <v>0</v>
      </c>
      <c r="AH162" s="126">
        <f t="shared" si="35"/>
        <v>0</v>
      </c>
      <c r="AJ162" s="126">
        <f t="shared" si="36"/>
        <v>0</v>
      </c>
      <c r="AK162" s="126">
        <f>IF('Member Info'!F158&gt;$R$1,1,0)</f>
        <v>0</v>
      </c>
      <c r="AL162" s="126" t="b">
        <f>IF(ISERROR(R162),ERROR.TYPE(#REF!)=ERROR.TYPE(R162),FALSE)</f>
        <v>0</v>
      </c>
      <c r="AM162" s="126" t="b">
        <f>IF(ISERROR(S162),ERROR.TYPE(#REF!)=ERROR.TYPE(S162),FALSE)</f>
        <v>0</v>
      </c>
      <c r="AN162" s="126">
        <f>IF(OR('Member Info'!F158&gt;=$S$1,'Member Info'!N158&gt;=$R$1),1,0)</f>
        <v>0</v>
      </c>
    </row>
    <row r="163" spans="1:40" x14ac:dyDescent="0.25">
      <c r="A163" s="4">
        <v>131</v>
      </c>
      <c r="B163" s="166">
        <f>'Member Info'!D159</f>
        <v>0</v>
      </c>
      <c r="C163" s="166">
        <f>'Member Info'!E159</f>
        <v>0</v>
      </c>
      <c r="D163" s="166" t="str">
        <f>'Member Info'!G159</f>
        <v/>
      </c>
      <c r="E163" s="167">
        <f>'Member Info'!B159</f>
        <v>0</v>
      </c>
      <c r="F163" s="244"/>
      <c r="G163" s="168" t="str">
        <f>IF(E163=0,"",
IF('Member Info'!$AM$19&lt;=$R$1,
SUMPRODUCT('Member Info'!L159+IF('Member Info'!H159&gt;'Member Info'!$AJ$12,'Member Info'!$AK$13,IF('Member Info'!H159&gt;'Member Info'!$AJ$11,'Member Info'!$AK$12,IF('Member Info'!H159&gt;'Member Info'!$AJ$10,'Member Info'!$AK$11,IF('Member Info'!H159&gt;'Member Info'!$AJ$9,'Member Info'!$AK$10,IF('Member Info'!H159&gt;'Member Info'!$AJ$8,'Member Info'!$AK$9,'Member Info'!$AK$8)))))),
SUMPRODUCT('Member Info'!L159+IF('Member Info'!H159&gt;'Member Info'!$AG$17,'Member Info'!$AH$18,IF('Member Info'!H159&gt;'Member Info'!$AG$16,'Member Info'!$AH$17,IF('Member Info'!H159&gt;'Member Info'!$AG$15,'Member Info'!$AH$16,IF('Member Info'!H159&gt;'Member Info'!$AG$14,'Member Info'!$AH$15,IF('Member Info'!H159&gt;'Member Info'!$AG$13,'Member Info'!$AH$14,IF('Member Info'!H159&gt;'Member Info'!$AG$12,'Member Info'!$AH$13,IF('Member Info'!H159&gt;'Member Info'!$AG$11,'Member Info'!$AH$12,IF('Member Info'!H159&gt;'Member Info'!$AG$10,'Member Info'!$AH$11,IF('Member Info'!H159&gt;'Member Info'!$AG$9,'Member Info'!$AH$10,IF('Member Info'!H159&gt;'Member Info'!$AG$8,'Member Info'!$AH$9,'Member Info'!$AH$8)))))))))))))</f>
        <v/>
      </c>
      <c r="H163" s="26"/>
      <c r="I163" s="26"/>
      <c r="J163" s="107" t="str">
        <f>IF(E163=0,"",IF('Member Info'!F159&gt;$S$1,CONCATENATE("Joined with practice on ", TEXT('Member Info'!F159, "DD/MM/YYYY")),IF('Member Info'!N159&lt;&gt;"",IF('Member Info'!N159&lt;$R$1,CONCATENATE("Left Scheme on ", TEXT('Member Info'!N159, "DD/MM/YYYY")),IF(ISERROR(G163),"Error Detected, No rate entered",IF(E163=0,"",IF(F163="","Error Detected, No Pensionable pay",IF(ISERROR(AB163)," Unknown Values entered.",IF(T163+U163&lt;1,"Acceptable",IF(R163+S163=200, "No Contributions Entered", IF(K163="","Error Detected, Choose reason&gt;",IF(X163="1",IF(T163=1,"Please Enter Deemed Pensionable Pay","Add Any Relevant Details Above"),"Please Give Details Above"))))))))),IF(ISERROR(G163),"Error Detected, No rate entered",IF(E163=0,"",IF(F163="","Error Detected, No Pensionable pay",IF(ISERROR(AB163)," Unknown Values entered.",IF(T163+U163&lt;1,"Acceptable",IF(R163+S163=200, "No Contributions Entered", IF(K163="","Error Detected, Choose reason&gt;",IF(X163="1",IF(T163=1,"Please Enter Deemed Pensionable Pay","Add relevant Details Above"),"Please give details Above")))))))))))</f>
        <v/>
      </c>
      <c r="K163" s="263"/>
      <c r="L163" s="93"/>
      <c r="M163" s="93" t="str">
        <f t="shared" si="24"/>
        <v/>
      </c>
      <c r="N163" s="96">
        <f t="shared" ref="N163:O183" si="41">H163</f>
        <v>0</v>
      </c>
      <c r="O163" s="96">
        <f t="shared" si="41"/>
        <v>0</v>
      </c>
      <c r="P163" s="220">
        <f>(ROUND((F163/100*'Member Info'!$W$2), 2))</f>
        <v>0</v>
      </c>
      <c r="Q163" s="220" t="e">
        <f t="shared" si="25"/>
        <v>#VALUE!</v>
      </c>
      <c r="R163" s="220" t="str">
        <f t="shared" si="26"/>
        <v/>
      </c>
      <c r="S163" s="229" t="str">
        <f t="shared" si="27"/>
        <v/>
      </c>
      <c r="T163" s="230" t="str">
        <f t="shared" si="28"/>
        <v/>
      </c>
      <c r="U163" s="230" t="str">
        <f t="shared" si="29"/>
        <v/>
      </c>
      <c r="V163" s="224">
        <f t="shared" si="30"/>
        <v>0</v>
      </c>
      <c r="W163" s="112">
        <f t="shared" si="31"/>
        <v>0</v>
      </c>
      <c r="X163" s="237" t="str">
        <f t="shared" si="37"/>
        <v/>
      </c>
      <c r="Y163" s="242" t="b">
        <f t="shared" si="38"/>
        <v>0</v>
      </c>
      <c r="Z163" s="237">
        <f t="shared" si="32"/>
        <v>0</v>
      </c>
      <c r="AA163" s="237">
        <f>IF('Member Info'!N159="",1,"")</f>
        <v>1</v>
      </c>
      <c r="AB163" s="245" t="e">
        <f t="shared" si="33"/>
        <v>#VALUE!</v>
      </c>
      <c r="AC163" s="132" t="str">
        <f t="shared" si="39"/>
        <v/>
      </c>
      <c r="AD163" s="126">
        <f t="shared" si="40"/>
        <v>1</v>
      </c>
      <c r="AE163" s="126" t="str">
        <f>IF('Member Info'!N159&lt;&gt;"",IF('Member Info'!N159&lt;=$R$1,1,0),"")</f>
        <v/>
      </c>
      <c r="AG163" s="126" t="b">
        <f t="shared" si="34"/>
        <v>0</v>
      </c>
      <c r="AH163" s="126">
        <f t="shared" si="35"/>
        <v>0</v>
      </c>
      <c r="AJ163" s="126">
        <f t="shared" si="36"/>
        <v>0</v>
      </c>
      <c r="AK163" s="126">
        <f>IF('Member Info'!F159&gt;$R$1,1,0)</f>
        <v>0</v>
      </c>
      <c r="AL163" s="126" t="b">
        <f>IF(ISERROR(R163),ERROR.TYPE(#REF!)=ERROR.TYPE(R163),FALSE)</f>
        <v>0</v>
      </c>
      <c r="AM163" s="126" t="b">
        <f>IF(ISERROR(S163),ERROR.TYPE(#REF!)=ERROR.TYPE(S163),FALSE)</f>
        <v>0</v>
      </c>
      <c r="AN163" s="126">
        <f>IF(OR('Member Info'!F159&gt;=$S$1,'Member Info'!N159&gt;=$R$1),1,0)</f>
        <v>0</v>
      </c>
    </row>
    <row r="164" spans="1:40" x14ac:dyDescent="0.25">
      <c r="A164" s="4">
        <v>132</v>
      </c>
      <c r="B164" s="166">
        <f>'Member Info'!D160</f>
        <v>0</v>
      </c>
      <c r="C164" s="166">
        <f>'Member Info'!E160</f>
        <v>0</v>
      </c>
      <c r="D164" s="166" t="str">
        <f>'Member Info'!G160</f>
        <v/>
      </c>
      <c r="E164" s="167">
        <f>'Member Info'!B160</f>
        <v>0</v>
      </c>
      <c r="F164" s="244"/>
      <c r="G164" s="168" t="str">
        <f>IF(E164=0,"",
IF('Member Info'!$AM$19&lt;=$R$1,
SUMPRODUCT('Member Info'!L160+IF('Member Info'!H160&gt;'Member Info'!$AJ$12,'Member Info'!$AK$13,IF('Member Info'!H160&gt;'Member Info'!$AJ$11,'Member Info'!$AK$12,IF('Member Info'!H160&gt;'Member Info'!$AJ$10,'Member Info'!$AK$11,IF('Member Info'!H160&gt;'Member Info'!$AJ$9,'Member Info'!$AK$10,IF('Member Info'!H160&gt;'Member Info'!$AJ$8,'Member Info'!$AK$9,'Member Info'!$AK$8)))))),
SUMPRODUCT('Member Info'!L160+IF('Member Info'!H160&gt;'Member Info'!$AG$17,'Member Info'!$AH$18,IF('Member Info'!H160&gt;'Member Info'!$AG$16,'Member Info'!$AH$17,IF('Member Info'!H160&gt;'Member Info'!$AG$15,'Member Info'!$AH$16,IF('Member Info'!H160&gt;'Member Info'!$AG$14,'Member Info'!$AH$15,IF('Member Info'!H160&gt;'Member Info'!$AG$13,'Member Info'!$AH$14,IF('Member Info'!H160&gt;'Member Info'!$AG$12,'Member Info'!$AH$13,IF('Member Info'!H160&gt;'Member Info'!$AG$11,'Member Info'!$AH$12,IF('Member Info'!H160&gt;'Member Info'!$AG$10,'Member Info'!$AH$11,IF('Member Info'!H160&gt;'Member Info'!$AG$9,'Member Info'!$AH$10,IF('Member Info'!H160&gt;'Member Info'!$AG$8,'Member Info'!$AH$9,'Member Info'!$AH$8)))))))))))))</f>
        <v/>
      </c>
      <c r="H164" s="26"/>
      <c r="I164" s="26"/>
      <c r="J164" s="107" t="str">
        <f>IF(E164=0,"",IF('Member Info'!F160&gt;$S$1,CONCATENATE("Joined with practice on ", TEXT('Member Info'!F160, "DD/MM/YYYY")),IF('Member Info'!N160&lt;&gt;"",IF('Member Info'!N160&lt;$R$1,CONCATENATE("Left Scheme on ", TEXT('Member Info'!N160, "DD/MM/YYYY")),IF(ISERROR(G164),"Error Detected, No rate entered",IF(E164=0,"",IF(F164="","Error Detected, No Pensionable pay",IF(ISERROR(AB164)," Unknown Values entered.",IF(T164+U164&lt;1,"Acceptable",IF(R164+S164=200, "No Contributions Entered", IF(K164="","Error Detected, Choose reason&gt;",IF(X164="1",IF(T164=1,"Please Enter Deemed Pensionable Pay","Add Any Relevant Details Above"),"Please Give Details Above"))))))))),IF(ISERROR(G164),"Error Detected, No rate entered",IF(E164=0,"",IF(F164="","Error Detected, No Pensionable pay",IF(ISERROR(AB164)," Unknown Values entered.",IF(T164+U164&lt;1,"Acceptable",IF(R164+S164=200, "No Contributions Entered", IF(K164="","Error Detected, Choose reason&gt;",IF(X164="1",IF(T164=1,"Please Enter Deemed Pensionable Pay","Add relevant Details Above"),"Please give details Above")))))))))))</f>
        <v/>
      </c>
      <c r="K164" s="263"/>
      <c r="L164" s="93"/>
      <c r="M164" s="93" t="str">
        <f t="shared" ref="M164:M185" si="42">IF(E164=0,"",IF(ISERROR((F164+H164+I164)),0,IF((F164+H164+I164)&lt;1,0,1)))</f>
        <v/>
      </c>
      <c r="N164" s="96">
        <f t="shared" si="41"/>
        <v>0</v>
      </c>
      <c r="O164" s="96">
        <f t="shared" si="41"/>
        <v>0</v>
      </c>
      <c r="P164" s="220">
        <f>(ROUND((F164/100*'Member Info'!$W$2), 2))</f>
        <v>0</v>
      </c>
      <c r="Q164" s="220" t="e">
        <f t="shared" si="25"/>
        <v>#VALUE!</v>
      </c>
      <c r="R164" s="220" t="str">
        <f t="shared" si="26"/>
        <v/>
      </c>
      <c r="S164" s="229" t="str">
        <f t="shared" si="27"/>
        <v/>
      </c>
      <c r="T164" s="230" t="str">
        <f t="shared" si="28"/>
        <v/>
      </c>
      <c r="U164" s="230" t="str">
        <f t="shared" si="29"/>
        <v/>
      </c>
      <c r="V164" s="224">
        <f t="shared" si="30"/>
        <v>0</v>
      </c>
      <c r="W164" s="112">
        <f t="shared" si="31"/>
        <v>0</v>
      </c>
      <c r="X164" s="237" t="str">
        <f t="shared" si="37"/>
        <v/>
      </c>
      <c r="Y164" s="242" t="b">
        <f t="shared" si="38"/>
        <v>0</v>
      </c>
      <c r="Z164" s="237">
        <f t="shared" si="32"/>
        <v>0</v>
      </c>
      <c r="AA164" s="237">
        <f>IF('Member Info'!N160="",1,"")</f>
        <v>1</v>
      </c>
      <c r="AB164" s="245" t="e">
        <f t="shared" si="33"/>
        <v>#VALUE!</v>
      </c>
      <c r="AC164" s="132" t="str">
        <f t="shared" si="39"/>
        <v/>
      </c>
      <c r="AD164" s="126">
        <f t="shared" si="40"/>
        <v>1</v>
      </c>
      <c r="AE164" s="126" t="str">
        <f>IF('Member Info'!N160&lt;&gt;"",IF('Member Info'!N160&lt;=$R$1,1,0),"")</f>
        <v/>
      </c>
      <c r="AG164" s="126" t="b">
        <f t="shared" si="34"/>
        <v>0</v>
      </c>
      <c r="AH164" s="126">
        <f t="shared" si="35"/>
        <v>0</v>
      </c>
      <c r="AJ164" s="126">
        <f t="shared" si="36"/>
        <v>0</v>
      </c>
      <c r="AK164" s="126">
        <f>IF('Member Info'!F160&gt;$R$1,1,0)</f>
        <v>0</v>
      </c>
      <c r="AL164" s="126" t="b">
        <f>IF(ISERROR(R164),ERROR.TYPE(#REF!)=ERROR.TYPE(R164),FALSE)</f>
        <v>0</v>
      </c>
      <c r="AM164" s="126" t="b">
        <f>IF(ISERROR(S164),ERROR.TYPE(#REF!)=ERROR.TYPE(S164),FALSE)</f>
        <v>0</v>
      </c>
      <c r="AN164" s="126">
        <f>IF(OR('Member Info'!F160&gt;=$S$1,'Member Info'!N160&gt;=$R$1),1,0)</f>
        <v>0</v>
      </c>
    </row>
    <row r="165" spans="1:40" x14ac:dyDescent="0.25">
      <c r="A165" s="4">
        <v>133</v>
      </c>
      <c r="B165" s="166">
        <f>'Member Info'!D161</f>
        <v>0</v>
      </c>
      <c r="C165" s="166">
        <f>'Member Info'!E161</f>
        <v>0</v>
      </c>
      <c r="D165" s="166" t="str">
        <f>'Member Info'!G161</f>
        <v/>
      </c>
      <c r="E165" s="167">
        <f>'Member Info'!B161</f>
        <v>0</v>
      </c>
      <c r="F165" s="244"/>
      <c r="G165" s="168" t="str">
        <f>IF(E165=0,"",
IF('Member Info'!$AM$19&lt;=$R$1,
SUMPRODUCT('Member Info'!L161+IF('Member Info'!H161&gt;'Member Info'!$AJ$12,'Member Info'!$AK$13,IF('Member Info'!H161&gt;'Member Info'!$AJ$11,'Member Info'!$AK$12,IF('Member Info'!H161&gt;'Member Info'!$AJ$10,'Member Info'!$AK$11,IF('Member Info'!H161&gt;'Member Info'!$AJ$9,'Member Info'!$AK$10,IF('Member Info'!H161&gt;'Member Info'!$AJ$8,'Member Info'!$AK$9,'Member Info'!$AK$8)))))),
SUMPRODUCT('Member Info'!L161+IF('Member Info'!H161&gt;'Member Info'!$AG$17,'Member Info'!$AH$18,IF('Member Info'!H161&gt;'Member Info'!$AG$16,'Member Info'!$AH$17,IF('Member Info'!H161&gt;'Member Info'!$AG$15,'Member Info'!$AH$16,IF('Member Info'!H161&gt;'Member Info'!$AG$14,'Member Info'!$AH$15,IF('Member Info'!H161&gt;'Member Info'!$AG$13,'Member Info'!$AH$14,IF('Member Info'!H161&gt;'Member Info'!$AG$12,'Member Info'!$AH$13,IF('Member Info'!H161&gt;'Member Info'!$AG$11,'Member Info'!$AH$12,IF('Member Info'!H161&gt;'Member Info'!$AG$10,'Member Info'!$AH$11,IF('Member Info'!H161&gt;'Member Info'!$AG$9,'Member Info'!$AH$10,IF('Member Info'!H161&gt;'Member Info'!$AG$8,'Member Info'!$AH$9,'Member Info'!$AH$8)))))))))))))</f>
        <v/>
      </c>
      <c r="H165" s="26"/>
      <c r="I165" s="26"/>
      <c r="J165" s="107" t="str">
        <f>IF(E165=0,"",IF('Member Info'!F161&gt;$S$1,CONCATENATE("Joined with practice on ", TEXT('Member Info'!F161, "DD/MM/YYYY")),IF('Member Info'!N161&lt;&gt;"",IF('Member Info'!N161&lt;$R$1,CONCATENATE("Left Scheme on ", TEXT('Member Info'!N161, "DD/MM/YYYY")),IF(ISERROR(G165),"Error Detected, No rate entered",IF(E165=0,"",IF(F165="","Error Detected, No Pensionable pay",IF(ISERROR(AB165)," Unknown Values entered.",IF(T165+U165&lt;1,"Acceptable",IF(R165+S165=200, "No Contributions Entered", IF(K165="","Error Detected, Choose reason&gt;",IF(X165="1",IF(T165=1,"Please Enter Deemed Pensionable Pay","Add Any Relevant Details Above"),"Please Give Details Above"))))))))),IF(ISERROR(G165),"Error Detected, No rate entered",IF(E165=0,"",IF(F165="","Error Detected, No Pensionable pay",IF(ISERROR(AB165)," Unknown Values entered.",IF(T165+U165&lt;1,"Acceptable",IF(R165+S165=200, "No Contributions Entered", IF(K165="","Error Detected, Choose reason&gt;",IF(X165="1",IF(T165=1,"Please Enter Deemed Pensionable Pay","Add relevant Details Above"),"Please give details Above")))))))))))</f>
        <v/>
      </c>
      <c r="K165" s="263"/>
      <c r="L165" s="93"/>
      <c r="M165" s="93" t="str">
        <f t="shared" si="42"/>
        <v/>
      </c>
      <c r="N165" s="96">
        <f t="shared" si="41"/>
        <v>0</v>
      </c>
      <c r="O165" s="96">
        <f t="shared" si="41"/>
        <v>0</v>
      </c>
      <c r="P165" s="220">
        <f>(ROUND((F165/100*'Member Info'!$W$2), 2))</f>
        <v>0</v>
      </c>
      <c r="Q165" s="220" t="e">
        <f t="shared" ref="Q165:Q185" si="43">ROUND((F165/100*G165),2)</f>
        <v>#VALUE!</v>
      </c>
      <c r="R165" s="220" t="str">
        <f t="shared" ref="R165:R185" si="44">IF(E165=0,"",(100-(N165/P165*100)))</f>
        <v/>
      </c>
      <c r="S165" s="229" t="str">
        <f t="shared" ref="S165:S185" si="45">IF(E165=0,"",(100-(O165/Q165*100)))</f>
        <v/>
      </c>
      <c r="T165" s="230" t="str">
        <f t="shared" ref="T165:T185" si="46">IF(E165=0,"",IF(R165&gt;$R$16,1,IF(R165&lt;-$R$16,1,0)))</f>
        <v/>
      </c>
      <c r="U165" s="230" t="str">
        <f t="shared" ref="U165:U185" si="47">IF(E165=0,"",IF(G165=0,1,IF(S165&gt;$R$16,1,IF(S165&lt;-$R$16,1,0))))</f>
        <v/>
      </c>
      <c r="V165" s="224">
        <f t="shared" ref="V165:V185" si="48">IF(E165=0,0,IF(F165="",1,0))</f>
        <v>0</v>
      </c>
      <c r="W165" s="112">
        <f t="shared" ref="W165:W185" si="49">IF(E165=0,0,IF(K165="",0,1))</f>
        <v>0</v>
      </c>
      <c r="X165" s="237" t="str">
        <f t="shared" si="37"/>
        <v/>
      </c>
      <c r="Y165" s="242" t="b">
        <f t="shared" si="38"/>
        <v>0</v>
      </c>
      <c r="Z165" s="237">
        <f t="shared" ref="Z165:Z185" si="50">IF(K165="left scheme/Employment", 1,0)</f>
        <v>0</v>
      </c>
      <c r="AA165" s="237">
        <f>IF('Member Info'!N161="",1,"")</f>
        <v>1</v>
      </c>
      <c r="AB165" s="245" t="e">
        <f t="shared" ref="AB165:AB185" si="51">(R165+S165)</f>
        <v>#VALUE!</v>
      </c>
      <c r="AC165" s="132" t="str">
        <f t="shared" si="39"/>
        <v/>
      </c>
      <c r="AD165" s="126">
        <f t="shared" si="40"/>
        <v>1</v>
      </c>
      <c r="AE165" s="126" t="str">
        <f>IF('Member Info'!N161&lt;&gt;"",IF('Member Info'!N161&lt;=$R$1,1,0),"")</f>
        <v/>
      </c>
      <c r="AG165" s="126" t="b">
        <f t="shared" ref="AG165:AG185" si="52">OR(K165="maternity",K165="SSP")</f>
        <v>0</v>
      </c>
      <c r="AH165" s="126">
        <f t="shared" ref="AH165:AH185" si="53">IF(AG165=TRUE,1,0)</f>
        <v>0</v>
      </c>
      <c r="AJ165" s="126">
        <f t="shared" ref="AJ165:AJ185" si="54">IF(J165="Please Enter Deemed Pensionable Pay",1,0)</f>
        <v>0</v>
      </c>
      <c r="AK165" s="126">
        <f>IF('Member Info'!F161&gt;$R$1,1,0)</f>
        <v>0</v>
      </c>
      <c r="AL165" s="126" t="b">
        <f>IF(ISERROR(R165),ERROR.TYPE(#REF!)=ERROR.TYPE(R165),FALSE)</f>
        <v>0</v>
      </c>
      <c r="AM165" s="126" t="b">
        <f>IF(ISERROR(S165),ERROR.TYPE(#REF!)=ERROR.TYPE(S165),FALSE)</f>
        <v>0</v>
      </c>
      <c r="AN165" s="126">
        <f>IF(OR('Member Info'!F161&gt;=$S$1,'Member Info'!N161&gt;=$R$1),1,0)</f>
        <v>0</v>
      </c>
    </row>
    <row r="166" spans="1:40" x14ac:dyDescent="0.25">
      <c r="A166" s="4">
        <v>134</v>
      </c>
      <c r="B166" s="166">
        <f>'Member Info'!D162</f>
        <v>0</v>
      </c>
      <c r="C166" s="166">
        <f>'Member Info'!E162</f>
        <v>0</v>
      </c>
      <c r="D166" s="166" t="str">
        <f>'Member Info'!G162</f>
        <v/>
      </c>
      <c r="E166" s="167">
        <f>'Member Info'!B162</f>
        <v>0</v>
      </c>
      <c r="F166" s="244"/>
      <c r="G166" s="168" t="str">
        <f>IF(E166=0,"",
IF('Member Info'!$AM$19&lt;=$R$1,
SUMPRODUCT('Member Info'!L162+IF('Member Info'!H162&gt;'Member Info'!$AJ$12,'Member Info'!$AK$13,IF('Member Info'!H162&gt;'Member Info'!$AJ$11,'Member Info'!$AK$12,IF('Member Info'!H162&gt;'Member Info'!$AJ$10,'Member Info'!$AK$11,IF('Member Info'!H162&gt;'Member Info'!$AJ$9,'Member Info'!$AK$10,IF('Member Info'!H162&gt;'Member Info'!$AJ$8,'Member Info'!$AK$9,'Member Info'!$AK$8)))))),
SUMPRODUCT('Member Info'!L162+IF('Member Info'!H162&gt;'Member Info'!$AG$17,'Member Info'!$AH$18,IF('Member Info'!H162&gt;'Member Info'!$AG$16,'Member Info'!$AH$17,IF('Member Info'!H162&gt;'Member Info'!$AG$15,'Member Info'!$AH$16,IF('Member Info'!H162&gt;'Member Info'!$AG$14,'Member Info'!$AH$15,IF('Member Info'!H162&gt;'Member Info'!$AG$13,'Member Info'!$AH$14,IF('Member Info'!H162&gt;'Member Info'!$AG$12,'Member Info'!$AH$13,IF('Member Info'!H162&gt;'Member Info'!$AG$11,'Member Info'!$AH$12,IF('Member Info'!H162&gt;'Member Info'!$AG$10,'Member Info'!$AH$11,IF('Member Info'!H162&gt;'Member Info'!$AG$9,'Member Info'!$AH$10,IF('Member Info'!H162&gt;'Member Info'!$AG$8,'Member Info'!$AH$9,'Member Info'!$AH$8)))))))))))))</f>
        <v/>
      </c>
      <c r="H166" s="26"/>
      <c r="I166" s="26"/>
      <c r="J166" s="107" t="str">
        <f>IF(E166=0,"",IF('Member Info'!F162&gt;$S$1,CONCATENATE("Joined with practice on ", TEXT('Member Info'!F162, "DD/MM/YYYY")),IF('Member Info'!N162&lt;&gt;"",IF('Member Info'!N162&lt;$R$1,CONCATENATE("Left Scheme on ", TEXT('Member Info'!N162, "DD/MM/YYYY")),IF(ISERROR(G166),"Error Detected, No rate entered",IF(E166=0,"",IF(F166="","Error Detected, No Pensionable pay",IF(ISERROR(AB166)," Unknown Values entered.",IF(T166+U166&lt;1,"Acceptable",IF(R166+S166=200, "No Contributions Entered", IF(K166="","Error Detected, Choose reason&gt;",IF(X166="1",IF(T166=1,"Please Enter Deemed Pensionable Pay","Add Any Relevant Details Above"),"Please Give Details Above"))))))))),IF(ISERROR(G166),"Error Detected, No rate entered",IF(E166=0,"",IF(F166="","Error Detected, No Pensionable pay",IF(ISERROR(AB166)," Unknown Values entered.",IF(T166+U166&lt;1,"Acceptable",IF(R166+S166=200, "No Contributions Entered", IF(K166="","Error Detected, Choose reason&gt;",IF(X166="1",IF(T166=1,"Please Enter Deemed Pensionable Pay","Add relevant Details Above"),"Please give details Above")))))))))))</f>
        <v/>
      </c>
      <c r="K166" s="263"/>
      <c r="L166" s="93"/>
      <c r="M166" s="93" t="str">
        <f t="shared" si="42"/>
        <v/>
      </c>
      <c r="N166" s="96">
        <f t="shared" si="41"/>
        <v>0</v>
      </c>
      <c r="O166" s="96">
        <f t="shared" si="41"/>
        <v>0</v>
      </c>
      <c r="P166" s="220">
        <f>(ROUND((F166/100*'Member Info'!$W$2), 2))</f>
        <v>0</v>
      </c>
      <c r="Q166" s="220" t="e">
        <f t="shared" si="43"/>
        <v>#VALUE!</v>
      </c>
      <c r="R166" s="220" t="str">
        <f t="shared" si="44"/>
        <v/>
      </c>
      <c r="S166" s="229" t="str">
        <f t="shared" si="45"/>
        <v/>
      </c>
      <c r="T166" s="230" t="str">
        <f t="shared" si="46"/>
        <v/>
      </c>
      <c r="U166" s="230" t="str">
        <f t="shared" si="47"/>
        <v/>
      </c>
      <c r="V166" s="224">
        <f t="shared" si="48"/>
        <v>0</v>
      </c>
      <c r="W166" s="112">
        <f t="shared" si="49"/>
        <v>0</v>
      </c>
      <c r="X166" s="237" t="str">
        <f t="shared" si="37"/>
        <v/>
      </c>
      <c r="Y166" s="242" t="b">
        <f t="shared" si="38"/>
        <v>0</v>
      </c>
      <c r="Z166" s="237">
        <f t="shared" si="50"/>
        <v>0</v>
      </c>
      <c r="AA166" s="237">
        <f>IF('Member Info'!N162="",1,"")</f>
        <v>1</v>
      </c>
      <c r="AB166" s="245" t="e">
        <f t="shared" si="51"/>
        <v>#VALUE!</v>
      </c>
      <c r="AC166" s="132" t="str">
        <f t="shared" si="39"/>
        <v/>
      </c>
      <c r="AD166" s="126">
        <f t="shared" si="40"/>
        <v>1</v>
      </c>
      <c r="AE166" s="126" t="str">
        <f>IF('Member Info'!N162&lt;&gt;"",IF('Member Info'!N162&lt;=$R$1,1,0),"")</f>
        <v/>
      </c>
      <c r="AG166" s="126" t="b">
        <f t="shared" si="52"/>
        <v>0</v>
      </c>
      <c r="AH166" s="126">
        <f t="shared" si="53"/>
        <v>0</v>
      </c>
      <c r="AJ166" s="126">
        <f t="shared" si="54"/>
        <v>0</v>
      </c>
      <c r="AK166" s="126">
        <f>IF('Member Info'!F162&gt;$R$1,1,0)</f>
        <v>0</v>
      </c>
      <c r="AL166" s="126" t="b">
        <f>IF(ISERROR(R166),ERROR.TYPE(#REF!)=ERROR.TYPE(R166),FALSE)</f>
        <v>0</v>
      </c>
      <c r="AM166" s="126" t="b">
        <f>IF(ISERROR(S166),ERROR.TYPE(#REF!)=ERROR.TYPE(S166),FALSE)</f>
        <v>0</v>
      </c>
      <c r="AN166" s="126">
        <f>IF(OR('Member Info'!F162&gt;=$S$1,'Member Info'!N162&gt;=$R$1),1,0)</f>
        <v>0</v>
      </c>
    </row>
    <row r="167" spans="1:40" x14ac:dyDescent="0.25">
      <c r="A167" s="4">
        <v>135</v>
      </c>
      <c r="B167" s="166">
        <f>'Member Info'!D163</f>
        <v>0</v>
      </c>
      <c r="C167" s="166">
        <f>'Member Info'!E163</f>
        <v>0</v>
      </c>
      <c r="D167" s="166" t="str">
        <f>'Member Info'!G163</f>
        <v/>
      </c>
      <c r="E167" s="167">
        <f>'Member Info'!B163</f>
        <v>0</v>
      </c>
      <c r="F167" s="244"/>
      <c r="G167" s="168" t="str">
        <f>IF(E167=0,"",
IF('Member Info'!$AM$19&lt;=$R$1,
SUMPRODUCT('Member Info'!L163+IF('Member Info'!H163&gt;'Member Info'!$AJ$12,'Member Info'!$AK$13,IF('Member Info'!H163&gt;'Member Info'!$AJ$11,'Member Info'!$AK$12,IF('Member Info'!H163&gt;'Member Info'!$AJ$10,'Member Info'!$AK$11,IF('Member Info'!H163&gt;'Member Info'!$AJ$9,'Member Info'!$AK$10,IF('Member Info'!H163&gt;'Member Info'!$AJ$8,'Member Info'!$AK$9,'Member Info'!$AK$8)))))),
SUMPRODUCT('Member Info'!L163+IF('Member Info'!H163&gt;'Member Info'!$AG$17,'Member Info'!$AH$18,IF('Member Info'!H163&gt;'Member Info'!$AG$16,'Member Info'!$AH$17,IF('Member Info'!H163&gt;'Member Info'!$AG$15,'Member Info'!$AH$16,IF('Member Info'!H163&gt;'Member Info'!$AG$14,'Member Info'!$AH$15,IF('Member Info'!H163&gt;'Member Info'!$AG$13,'Member Info'!$AH$14,IF('Member Info'!H163&gt;'Member Info'!$AG$12,'Member Info'!$AH$13,IF('Member Info'!H163&gt;'Member Info'!$AG$11,'Member Info'!$AH$12,IF('Member Info'!H163&gt;'Member Info'!$AG$10,'Member Info'!$AH$11,IF('Member Info'!H163&gt;'Member Info'!$AG$9,'Member Info'!$AH$10,IF('Member Info'!H163&gt;'Member Info'!$AG$8,'Member Info'!$AH$9,'Member Info'!$AH$8)))))))))))))</f>
        <v/>
      </c>
      <c r="H167" s="26"/>
      <c r="I167" s="26"/>
      <c r="J167" s="107" t="str">
        <f>IF(E167=0,"",IF('Member Info'!F163&gt;$S$1,CONCATENATE("Joined with practice on ", TEXT('Member Info'!F163, "DD/MM/YYYY")),IF('Member Info'!N163&lt;&gt;"",IF('Member Info'!N163&lt;$R$1,CONCATENATE("Left Scheme on ", TEXT('Member Info'!N163, "DD/MM/YYYY")),IF(ISERROR(G167),"Error Detected, No rate entered",IF(E167=0,"",IF(F167="","Error Detected, No Pensionable pay",IF(ISERROR(AB167)," Unknown Values entered.",IF(T167+U167&lt;1,"Acceptable",IF(R167+S167=200, "No Contributions Entered", IF(K167="","Error Detected, Choose reason&gt;",IF(X167="1",IF(T167=1,"Please Enter Deemed Pensionable Pay","Add Any Relevant Details Above"),"Please Give Details Above"))))))))),IF(ISERROR(G167),"Error Detected, No rate entered",IF(E167=0,"",IF(F167="","Error Detected, No Pensionable pay",IF(ISERROR(AB167)," Unknown Values entered.",IF(T167+U167&lt;1,"Acceptable",IF(R167+S167=200, "No Contributions Entered", IF(K167="","Error Detected, Choose reason&gt;",IF(X167="1",IF(T167=1,"Please Enter Deemed Pensionable Pay","Add relevant Details Above"),"Please give details Above")))))))))))</f>
        <v/>
      </c>
      <c r="K167" s="263"/>
      <c r="L167" s="93"/>
      <c r="M167" s="93" t="str">
        <f t="shared" si="42"/>
        <v/>
      </c>
      <c r="N167" s="96">
        <f t="shared" si="41"/>
        <v>0</v>
      </c>
      <c r="O167" s="96">
        <f t="shared" si="41"/>
        <v>0</v>
      </c>
      <c r="P167" s="220">
        <f>(ROUND((F167/100*'Member Info'!$W$2), 2))</f>
        <v>0</v>
      </c>
      <c r="Q167" s="220" t="e">
        <f t="shared" si="43"/>
        <v>#VALUE!</v>
      </c>
      <c r="R167" s="220" t="str">
        <f t="shared" si="44"/>
        <v/>
      </c>
      <c r="S167" s="229" t="str">
        <f t="shared" si="45"/>
        <v/>
      </c>
      <c r="T167" s="230" t="str">
        <f t="shared" si="46"/>
        <v/>
      </c>
      <c r="U167" s="230" t="str">
        <f t="shared" si="47"/>
        <v/>
      </c>
      <c r="V167" s="224">
        <f t="shared" si="48"/>
        <v>0</v>
      </c>
      <c r="W167" s="112">
        <f t="shared" si="49"/>
        <v>0</v>
      </c>
      <c r="X167" s="237" t="str">
        <f t="shared" si="37"/>
        <v/>
      </c>
      <c r="Y167" s="242" t="b">
        <f t="shared" si="38"/>
        <v>0</v>
      </c>
      <c r="Z167" s="237">
        <f t="shared" si="50"/>
        <v>0</v>
      </c>
      <c r="AA167" s="237">
        <f>IF('Member Info'!N163="",1,"")</f>
        <v>1</v>
      </c>
      <c r="AB167" s="245" t="e">
        <f t="shared" si="51"/>
        <v>#VALUE!</v>
      </c>
      <c r="AC167" s="132" t="str">
        <f t="shared" si="39"/>
        <v/>
      </c>
      <c r="AD167" s="126">
        <f t="shared" si="40"/>
        <v>1</v>
      </c>
      <c r="AE167" s="126" t="str">
        <f>IF('Member Info'!N163&lt;&gt;"",IF('Member Info'!N163&lt;=$R$1,1,0),"")</f>
        <v/>
      </c>
      <c r="AG167" s="126" t="b">
        <f t="shared" si="52"/>
        <v>0</v>
      </c>
      <c r="AH167" s="126">
        <f t="shared" si="53"/>
        <v>0</v>
      </c>
      <c r="AJ167" s="126">
        <f t="shared" si="54"/>
        <v>0</v>
      </c>
      <c r="AK167" s="126">
        <f>IF('Member Info'!F163&gt;$R$1,1,0)</f>
        <v>0</v>
      </c>
      <c r="AL167" s="126" t="b">
        <f>IF(ISERROR(R167),ERROR.TYPE(#REF!)=ERROR.TYPE(R167),FALSE)</f>
        <v>0</v>
      </c>
      <c r="AM167" s="126" t="b">
        <f>IF(ISERROR(S167),ERROR.TYPE(#REF!)=ERROR.TYPE(S167),FALSE)</f>
        <v>0</v>
      </c>
      <c r="AN167" s="126">
        <f>IF(OR('Member Info'!F163&gt;=$S$1,'Member Info'!N163&gt;=$R$1),1,0)</f>
        <v>0</v>
      </c>
    </row>
    <row r="168" spans="1:40" x14ac:dyDescent="0.25">
      <c r="A168" s="4">
        <v>136</v>
      </c>
      <c r="B168" s="166">
        <f>'Member Info'!D164</f>
        <v>0</v>
      </c>
      <c r="C168" s="166">
        <f>'Member Info'!E164</f>
        <v>0</v>
      </c>
      <c r="D168" s="166" t="str">
        <f>'Member Info'!G164</f>
        <v/>
      </c>
      <c r="E168" s="167">
        <f>'Member Info'!B164</f>
        <v>0</v>
      </c>
      <c r="F168" s="244"/>
      <c r="G168" s="168" t="str">
        <f>IF(E168=0,"",
IF('Member Info'!$AM$19&lt;=$R$1,
SUMPRODUCT('Member Info'!L164+IF('Member Info'!H164&gt;'Member Info'!$AJ$12,'Member Info'!$AK$13,IF('Member Info'!H164&gt;'Member Info'!$AJ$11,'Member Info'!$AK$12,IF('Member Info'!H164&gt;'Member Info'!$AJ$10,'Member Info'!$AK$11,IF('Member Info'!H164&gt;'Member Info'!$AJ$9,'Member Info'!$AK$10,IF('Member Info'!H164&gt;'Member Info'!$AJ$8,'Member Info'!$AK$9,'Member Info'!$AK$8)))))),
SUMPRODUCT('Member Info'!L164+IF('Member Info'!H164&gt;'Member Info'!$AG$17,'Member Info'!$AH$18,IF('Member Info'!H164&gt;'Member Info'!$AG$16,'Member Info'!$AH$17,IF('Member Info'!H164&gt;'Member Info'!$AG$15,'Member Info'!$AH$16,IF('Member Info'!H164&gt;'Member Info'!$AG$14,'Member Info'!$AH$15,IF('Member Info'!H164&gt;'Member Info'!$AG$13,'Member Info'!$AH$14,IF('Member Info'!H164&gt;'Member Info'!$AG$12,'Member Info'!$AH$13,IF('Member Info'!H164&gt;'Member Info'!$AG$11,'Member Info'!$AH$12,IF('Member Info'!H164&gt;'Member Info'!$AG$10,'Member Info'!$AH$11,IF('Member Info'!H164&gt;'Member Info'!$AG$9,'Member Info'!$AH$10,IF('Member Info'!H164&gt;'Member Info'!$AG$8,'Member Info'!$AH$9,'Member Info'!$AH$8)))))))))))))</f>
        <v/>
      </c>
      <c r="H168" s="26"/>
      <c r="I168" s="26"/>
      <c r="J168" s="107" t="str">
        <f>IF(E168=0,"",IF('Member Info'!F164&gt;$S$1,CONCATENATE("Joined with practice on ", TEXT('Member Info'!F164, "DD/MM/YYYY")),IF('Member Info'!N164&lt;&gt;"",IF('Member Info'!N164&lt;$R$1,CONCATENATE("Left Scheme on ", TEXT('Member Info'!N164, "DD/MM/YYYY")),IF(ISERROR(G168),"Error Detected, No rate entered",IF(E168=0,"",IF(F168="","Error Detected, No Pensionable pay",IF(ISERROR(AB168)," Unknown Values entered.",IF(T168+U168&lt;1,"Acceptable",IF(R168+S168=200, "No Contributions Entered", IF(K168="","Error Detected, Choose reason&gt;",IF(X168="1",IF(T168=1,"Please Enter Deemed Pensionable Pay","Add Any Relevant Details Above"),"Please Give Details Above"))))))))),IF(ISERROR(G168),"Error Detected, No rate entered",IF(E168=0,"",IF(F168="","Error Detected, No Pensionable pay",IF(ISERROR(AB168)," Unknown Values entered.",IF(T168+U168&lt;1,"Acceptable",IF(R168+S168=200, "No Contributions Entered", IF(K168="","Error Detected, Choose reason&gt;",IF(X168="1",IF(T168=1,"Please Enter Deemed Pensionable Pay","Add relevant Details Above"),"Please give details Above")))))))))))</f>
        <v/>
      </c>
      <c r="K168" s="263"/>
      <c r="L168" s="93"/>
      <c r="M168" s="93" t="str">
        <f t="shared" si="42"/>
        <v/>
      </c>
      <c r="N168" s="96">
        <f t="shared" si="41"/>
        <v>0</v>
      </c>
      <c r="O168" s="96">
        <f t="shared" si="41"/>
        <v>0</v>
      </c>
      <c r="P168" s="220">
        <f>(ROUND((F168/100*'Member Info'!$W$2), 2))</f>
        <v>0</v>
      </c>
      <c r="Q168" s="220" t="e">
        <f t="shared" si="43"/>
        <v>#VALUE!</v>
      </c>
      <c r="R168" s="220" t="str">
        <f t="shared" si="44"/>
        <v/>
      </c>
      <c r="S168" s="229" t="str">
        <f t="shared" si="45"/>
        <v/>
      </c>
      <c r="T168" s="230" t="str">
        <f t="shared" si="46"/>
        <v/>
      </c>
      <c r="U168" s="230" t="str">
        <f t="shared" si="47"/>
        <v/>
      </c>
      <c r="V168" s="224">
        <f t="shared" si="48"/>
        <v>0</v>
      </c>
      <c r="W168" s="112">
        <f t="shared" si="49"/>
        <v>0</v>
      </c>
      <c r="X168" s="237" t="str">
        <f t="shared" si="37"/>
        <v/>
      </c>
      <c r="Y168" s="242" t="b">
        <f t="shared" si="38"/>
        <v>0</v>
      </c>
      <c r="Z168" s="237">
        <f t="shared" si="50"/>
        <v>0</v>
      </c>
      <c r="AA168" s="237">
        <f>IF('Member Info'!N164="",1,"")</f>
        <v>1</v>
      </c>
      <c r="AB168" s="245" t="e">
        <f t="shared" si="51"/>
        <v>#VALUE!</v>
      </c>
      <c r="AC168" s="132" t="str">
        <f t="shared" si="39"/>
        <v/>
      </c>
      <c r="AD168" s="126">
        <f t="shared" si="40"/>
        <v>1</v>
      </c>
      <c r="AE168" s="126" t="str">
        <f>IF('Member Info'!N164&lt;&gt;"",IF('Member Info'!N164&lt;=$R$1,1,0),"")</f>
        <v/>
      </c>
      <c r="AG168" s="126" t="b">
        <f t="shared" si="52"/>
        <v>0</v>
      </c>
      <c r="AH168" s="126">
        <f t="shared" si="53"/>
        <v>0</v>
      </c>
      <c r="AJ168" s="126">
        <f t="shared" si="54"/>
        <v>0</v>
      </c>
      <c r="AK168" s="126">
        <f>IF('Member Info'!F164&gt;$R$1,1,0)</f>
        <v>0</v>
      </c>
      <c r="AL168" s="126" t="b">
        <f>IF(ISERROR(R168),ERROR.TYPE(#REF!)=ERROR.TYPE(R168),FALSE)</f>
        <v>0</v>
      </c>
      <c r="AM168" s="126" t="b">
        <f>IF(ISERROR(S168),ERROR.TYPE(#REF!)=ERROR.TYPE(S168),FALSE)</f>
        <v>0</v>
      </c>
      <c r="AN168" s="126">
        <f>IF(OR('Member Info'!F164&gt;=$S$1,'Member Info'!N164&gt;=$R$1),1,0)</f>
        <v>0</v>
      </c>
    </row>
    <row r="169" spans="1:40" x14ac:dyDescent="0.25">
      <c r="A169" s="4">
        <v>137</v>
      </c>
      <c r="B169" s="166">
        <f>'Member Info'!D165</f>
        <v>0</v>
      </c>
      <c r="C169" s="166">
        <f>'Member Info'!E165</f>
        <v>0</v>
      </c>
      <c r="D169" s="166" t="str">
        <f>'Member Info'!G165</f>
        <v/>
      </c>
      <c r="E169" s="167">
        <f>'Member Info'!B165</f>
        <v>0</v>
      </c>
      <c r="F169" s="244"/>
      <c r="G169" s="168" t="str">
        <f>IF(E169=0,"",
IF('Member Info'!$AM$19&lt;=$R$1,
SUMPRODUCT('Member Info'!L165+IF('Member Info'!H165&gt;'Member Info'!$AJ$12,'Member Info'!$AK$13,IF('Member Info'!H165&gt;'Member Info'!$AJ$11,'Member Info'!$AK$12,IF('Member Info'!H165&gt;'Member Info'!$AJ$10,'Member Info'!$AK$11,IF('Member Info'!H165&gt;'Member Info'!$AJ$9,'Member Info'!$AK$10,IF('Member Info'!H165&gt;'Member Info'!$AJ$8,'Member Info'!$AK$9,'Member Info'!$AK$8)))))),
SUMPRODUCT('Member Info'!L165+IF('Member Info'!H165&gt;'Member Info'!$AG$17,'Member Info'!$AH$18,IF('Member Info'!H165&gt;'Member Info'!$AG$16,'Member Info'!$AH$17,IF('Member Info'!H165&gt;'Member Info'!$AG$15,'Member Info'!$AH$16,IF('Member Info'!H165&gt;'Member Info'!$AG$14,'Member Info'!$AH$15,IF('Member Info'!H165&gt;'Member Info'!$AG$13,'Member Info'!$AH$14,IF('Member Info'!H165&gt;'Member Info'!$AG$12,'Member Info'!$AH$13,IF('Member Info'!H165&gt;'Member Info'!$AG$11,'Member Info'!$AH$12,IF('Member Info'!H165&gt;'Member Info'!$AG$10,'Member Info'!$AH$11,IF('Member Info'!H165&gt;'Member Info'!$AG$9,'Member Info'!$AH$10,IF('Member Info'!H165&gt;'Member Info'!$AG$8,'Member Info'!$AH$9,'Member Info'!$AH$8)))))))))))))</f>
        <v/>
      </c>
      <c r="H169" s="26"/>
      <c r="I169" s="26"/>
      <c r="J169" s="107" t="str">
        <f>IF(E169=0,"",IF('Member Info'!F165&gt;$S$1,CONCATENATE("Joined with practice on ", TEXT('Member Info'!F165, "DD/MM/YYYY")),IF('Member Info'!N165&lt;&gt;"",IF('Member Info'!N165&lt;$R$1,CONCATENATE("Left Scheme on ", TEXT('Member Info'!N165, "DD/MM/YYYY")),IF(ISERROR(G169),"Error Detected, No rate entered",IF(E169=0,"",IF(F169="","Error Detected, No Pensionable pay",IF(ISERROR(AB169)," Unknown Values entered.",IF(T169+U169&lt;1,"Acceptable",IF(R169+S169=200, "No Contributions Entered", IF(K169="","Error Detected, Choose reason&gt;",IF(X169="1",IF(T169=1,"Please Enter Deemed Pensionable Pay","Add Any Relevant Details Above"),"Please Give Details Above"))))))))),IF(ISERROR(G169),"Error Detected, No rate entered",IF(E169=0,"",IF(F169="","Error Detected, No Pensionable pay",IF(ISERROR(AB169)," Unknown Values entered.",IF(T169+U169&lt;1,"Acceptable",IF(R169+S169=200, "No Contributions Entered", IF(K169="","Error Detected, Choose reason&gt;",IF(X169="1",IF(T169=1,"Please Enter Deemed Pensionable Pay","Add relevant Details Above"),"Please give details Above")))))))))))</f>
        <v/>
      </c>
      <c r="K169" s="263"/>
      <c r="L169" s="93"/>
      <c r="M169" s="93" t="str">
        <f t="shared" si="42"/>
        <v/>
      </c>
      <c r="N169" s="96">
        <f t="shared" si="41"/>
        <v>0</v>
      </c>
      <c r="O169" s="96">
        <f t="shared" si="41"/>
        <v>0</v>
      </c>
      <c r="P169" s="220">
        <f>(ROUND((F169/100*'Member Info'!$W$2), 2))</f>
        <v>0</v>
      </c>
      <c r="Q169" s="220" t="e">
        <f t="shared" si="43"/>
        <v>#VALUE!</v>
      </c>
      <c r="R169" s="220" t="str">
        <f t="shared" si="44"/>
        <v/>
      </c>
      <c r="S169" s="229" t="str">
        <f t="shared" si="45"/>
        <v/>
      </c>
      <c r="T169" s="230" t="str">
        <f t="shared" si="46"/>
        <v/>
      </c>
      <c r="U169" s="230" t="str">
        <f t="shared" si="47"/>
        <v/>
      </c>
      <c r="V169" s="224">
        <f t="shared" si="48"/>
        <v>0</v>
      </c>
      <c r="W169" s="112">
        <f t="shared" si="49"/>
        <v>0</v>
      </c>
      <c r="X169" s="237" t="str">
        <f t="shared" si="37"/>
        <v/>
      </c>
      <c r="Y169" s="242" t="b">
        <f t="shared" si="38"/>
        <v>0</v>
      </c>
      <c r="Z169" s="237">
        <f t="shared" si="50"/>
        <v>0</v>
      </c>
      <c r="AA169" s="237">
        <f>IF('Member Info'!N165="",1,"")</f>
        <v>1</v>
      </c>
      <c r="AB169" s="245" t="e">
        <f t="shared" si="51"/>
        <v>#VALUE!</v>
      </c>
      <c r="AC169" s="132" t="str">
        <f t="shared" si="39"/>
        <v/>
      </c>
      <c r="AD169" s="126">
        <f t="shared" si="40"/>
        <v>1</v>
      </c>
      <c r="AE169" s="126" t="str">
        <f>IF('Member Info'!N165&lt;&gt;"",IF('Member Info'!N165&lt;=$R$1,1,0),"")</f>
        <v/>
      </c>
      <c r="AG169" s="126" t="b">
        <f t="shared" si="52"/>
        <v>0</v>
      </c>
      <c r="AH169" s="126">
        <f t="shared" si="53"/>
        <v>0</v>
      </c>
      <c r="AJ169" s="126">
        <f t="shared" si="54"/>
        <v>0</v>
      </c>
      <c r="AK169" s="126">
        <f>IF('Member Info'!F165&gt;$R$1,1,0)</f>
        <v>0</v>
      </c>
      <c r="AL169" s="126" t="b">
        <f>IF(ISERROR(R169),ERROR.TYPE(#REF!)=ERROR.TYPE(R169),FALSE)</f>
        <v>0</v>
      </c>
      <c r="AM169" s="126" t="b">
        <f>IF(ISERROR(S169),ERROR.TYPE(#REF!)=ERROR.TYPE(S169),FALSE)</f>
        <v>0</v>
      </c>
      <c r="AN169" s="126">
        <f>IF(OR('Member Info'!F165&gt;=$S$1,'Member Info'!N165&gt;=$R$1),1,0)</f>
        <v>0</v>
      </c>
    </row>
    <row r="170" spans="1:40" x14ac:dyDescent="0.25">
      <c r="A170" s="4">
        <v>138</v>
      </c>
      <c r="B170" s="166">
        <f>'Member Info'!D166</f>
        <v>0</v>
      </c>
      <c r="C170" s="166">
        <f>'Member Info'!E166</f>
        <v>0</v>
      </c>
      <c r="D170" s="166" t="str">
        <f>'Member Info'!G166</f>
        <v/>
      </c>
      <c r="E170" s="167">
        <f>'Member Info'!B166</f>
        <v>0</v>
      </c>
      <c r="F170" s="244"/>
      <c r="G170" s="168" t="str">
        <f>IF(E170=0,"",
IF('Member Info'!$AM$19&lt;=$R$1,
SUMPRODUCT('Member Info'!L166+IF('Member Info'!H166&gt;'Member Info'!$AJ$12,'Member Info'!$AK$13,IF('Member Info'!H166&gt;'Member Info'!$AJ$11,'Member Info'!$AK$12,IF('Member Info'!H166&gt;'Member Info'!$AJ$10,'Member Info'!$AK$11,IF('Member Info'!H166&gt;'Member Info'!$AJ$9,'Member Info'!$AK$10,IF('Member Info'!H166&gt;'Member Info'!$AJ$8,'Member Info'!$AK$9,'Member Info'!$AK$8)))))),
SUMPRODUCT('Member Info'!L166+IF('Member Info'!H166&gt;'Member Info'!$AG$17,'Member Info'!$AH$18,IF('Member Info'!H166&gt;'Member Info'!$AG$16,'Member Info'!$AH$17,IF('Member Info'!H166&gt;'Member Info'!$AG$15,'Member Info'!$AH$16,IF('Member Info'!H166&gt;'Member Info'!$AG$14,'Member Info'!$AH$15,IF('Member Info'!H166&gt;'Member Info'!$AG$13,'Member Info'!$AH$14,IF('Member Info'!H166&gt;'Member Info'!$AG$12,'Member Info'!$AH$13,IF('Member Info'!H166&gt;'Member Info'!$AG$11,'Member Info'!$AH$12,IF('Member Info'!H166&gt;'Member Info'!$AG$10,'Member Info'!$AH$11,IF('Member Info'!H166&gt;'Member Info'!$AG$9,'Member Info'!$AH$10,IF('Member Info'!H166&gt;'Member Info'!$AG$8,'Member Info'!$AH$9,'Member Info'!$AH$8)))))))))))))</f>
        <v/>
      </c>
      <c r="H170" s="26"/>
      <c r="I170" s="26"/>
      <c r="J170" s="107" t="str">
        <f>IF(E170=0,"",IF('Member Info'!F166&gt;$S$1,CONCATENATE("Joined with practice on ", TEXT('Member Info'!F166, "DD/MM/YYYY")),IF('Member Info'!N166&lt;&gt;"",IF('Member Info'!N166&lt;$R$1,CONCATENATE("Left Scheme on ", TEXT('Member Info'!N166, "DD/MM/YYYY")),IF(ISERROR(G170),"Error Detected, No rate entered",IF(E170=0,"",IF(F170="","Error Detected, No Pensionable pay",IF(ISERROR(AB170)," Unknown Values entered.",IF(T170+U170&lt;1,"Acceptable",IF(R170+S170=200, "No Contributions Entered", IF(K170="","Error Detected, Choose reason&gt;",IF(X170="1",IF(T170=1,"Please Enter Deemed Pensionable Pay","Add Any Relevant Details Above"),"Please Give Details Above"))))))))),IF(ISERROR(G170),"Error Detected, No rate entered",IF(E170=0,"",IF(F170="","Error Detected, No Pensionable pay",IF(ISERROR(AB170)," Unknown Values entered.",IF(T170+U170&lt;1,"Acceptable",IF(R170+S170=200, "No Contributions Entered", IF(K170="","Error Detected, Choose reason&gt;",IF(X170="1",IF(T170=1,"Please Enter Deemed Pensionable Pay","Add relevant Details Above"),"Please give details Above")))))))))))</f>
        <v/>
      </c>
      <c r="K170" s="263"/>
      <c r="L170" s="93"/>
      <c r="M170" s="93" t="str">
        <f t="shared" si="42"/>
        <v/>
      </c>
      <c r="N170" s="96">
        <f t="shared" si="41"/>
        <v>0</v>
      </c>
      <c r="O170" s="96">
        <f t="shared" si="41"/>
        <v>0</v>
      </c>
      <c r="P170" s="220">
        <f>(ROUND((F170/100*'Member Info'!$W$2), 2))</f>
        <v>0</v>
      </c>
      <c r="Q170" s="220" t="e">
        <f t="shared" si="43"/>
        <v>#VALUE!</v>
      </c>
      <c r="R170" s="220" t="str">
        <f t="shared" si="44"/>
        <v/>
      </c>
      <c r="S170" s="229" t="str">
        <f t="shared" si="45"/>
        <v/>
      </c>
      <c r="T170" s="230" t="str">
        <f t="shared" si="46"/>
        <v/>
      </c>
      <c r="U170" s="230" t="str">
        <f t="shared" si="47"/>
        <v/>
      </c>
      <c r="V170" s="224">
        <f t="shared" si="48"/>
        <v>0</v>
      </c>
      <c r="W170" s="112">
        <f t="shared" si="49"/>
        <v>0</v>
      </c>
      <c r="X170" s="237" t="str">
        <f t="shared" si="37"/>
        <v/>
      </c>
      <c r="Y170" s="242" t="b">
        <f t="shared" si="38"/>
        <v>0</v>
      </c>
      <c r="Z170" s="237">
        <f t="shared" si="50"/>
        <v>0</v>
      </c>
      <c r="AA170" s="237">
        <f>IF('Member Info'!N166="",1,"")</f>
        <v>1</v>
      </c>
      <c r="AB170" s="245" t="e">
        <f t="shared" si="51"/>
        <v>#VALUE!</v>
      </c>
      <c r="AC170" s="132" t="str">
        <f t="shared" si="39"/>
        <v/>
      </c>
      <c r="AD170" s="126">
        <f t="shared" si="40"/>
        <v>1</v>
      </c>
      <c r="AE170" s="126" t="str">
        <f>IF('Member Info'!N166&lt;&gt;"",IF('Member Info'!N166&lt;=$R$1,1,0),"")</f>
        <v/>
      </c>
      <c r="AG170" s="126" t="b">
        <f t="shared" si="52"/>
        <v>0</v>
      </c>
      <c r="AH170" s="126">
        <f t="shared" si="53"/>
        <v>0</v>
      </c>
      <c r="AJ170" s="126">
        <f t="shared" si="54"/>
        <v>0</v>
      </c>
      <c r="AK170" s="126">
        <f>IF('Member Info'!F166&gt;$R$1,1,0)</f>
        <v>0</v>
      </c>
      <c r="AL170" s="126" t="b">
        <f>IF(ISERROR(R170),ERROR.TYPE(#REF!)=ERROR.TYPE(R170),FALSE)</f>
        <v>0</v>
      </c>
      <c r="AM170" s="126" t="b">
        <f>IF(ISERROR(S170),ERROR.TYPE(#REF!)=ERROR.TYPE(S170),FALSE)</f>
        <v>0</v>
      </c>
      <c r="AN170" s="126">
        <f>IF(OR('Member Info'!F166&gt;=$S$1,'Member Info'!N166&gt;=$R$1),1,0)</f>
        <v>0</v>
      </c>
    </row>
    <row r="171" spans="1:40" x14ac:dyDescent="0.25">
      <c r="A171" s="4">
        <v>139</v>
      </c>
      <c r="B171" s="166">
        <f>'Member Info'!D167</f>
        <v>0</v>
      </c>
      <c r="C171" s="166">
        <f>'Member Info'!E167</f>
        <v>0</v>
      </c>
      <c r="D171" s="166" t="str">
        <f>'Member Info'!G167</f>
        <v/>
      </c>
      <c r="E171" s="167">
        <f>'Member Info'!B167</f>
        <v>0</v>
      </c>
      <c r="F171" s="244"/>
      <c r="G171" s="168" t="str">
        <f>IF(E171=0,"",
IF('Member Info'!$AM$19&lt;=$R$1,
SUMPRODUCT('Member Info'!L167+IF('Member Info'!H167&gt;'Member Info'!$AJ$12,'Member Info'!$AK$13,IF('Member Info'!H167&gt;'Member Info'!$AJ$11,'Member Info'!$AK$12,IF('Member Info'!H167&gt;'Member Info'!$AJ$10,'Member Info'!$AK$11,IF('Member Info'!H167&gt;'Member Info'!$AJ$9,'Member Info'!$AK$10,IF('Member Info'!H167&gt;'Member Info'!$AJ$8,'Member Info'!$AK$9,'Member Info'!$AK$8)))))),
SUMPRODUCT('Member Info'!L167+IF('Member Info'!H167&gt;'Member Info'!$AG$17,'Member Info'!$AH$18,IF('Member Info'!H167&gt;'Member Info'!$AG$16,'Member Info'!$AH$17,IF('Member Info'!H167&gt;'Member Info'!$AG$15,'Member Info'!$AH$16,IF('Member Info'!H167&gt;'Member Info'!$AG$14,'Member Info'!$AH$15,IF('Member Info'!H167&gt;'Member Info'!$AG$13,'Member Info'!$AH$14,IF('Member Info'!H167&gt;'Member Info'!$AG$12,'Member Info'!$AH$13,IF('Member Info'!H167&gt;'Member Info'!$AG$11,'Member Info'!$AH$12,IF('Member Info'!H167&gt;'Member Info'!$AG$10,'Member Info'!$AH$11,IF('Member Info'!H167&gt;'Member Info'!$AG$9,'Member Info'!$AH$10,IF('Member Info'!H167&gt;'Member Info'!$AG$8,'Member Info'!$AH$9,'Member Info'!$AH$8)))))))))))))</f>
        <v/>
      </c>
      <c r="H171" s="26"/>
      <c r="I171" s="26"/>
      <c r="J171" s="107" t="str">
        <f>IF(E171=0,"",IF('Member Info'!F167&gt;$S$1,CONCATENATE("Joined with practice on ", TEXT('Member Info'!F167, "DD/MM/YYYY")),IF('Member Info'!N167&lt;&gt;"",IF('Member Info'!N167&lt;$R$1,CONCATENATE("Left Scheme on ", TEXT('Member Info'!N167, "DD/MM/YYYY")),IF(ISERROR(G171),"Error Detected, No rate entered",IF(E171=0,"",IF(F171="","Error Detected, No Pensionable pay",IF(ISERROR(AB171)," Unknown Values entered.",IF(T171+U171&lt;1,"Acceptable",IF(R171+S171=200, "No Contributions Entered", IF(K171="","Error Detected, Choose reason&gt;",IF(X171="1",IF(T171=1,"Please Enter Deemed Pensionable Pay","Add Any Relevant Details Above"),"Please Give Details Above"))))))))),IF(ISERROR(G171),"Error Detected, No rate entered",IF(E171=0,"",IF(F171="","Error Detected, No Pensionable pay",IF(ISERROR(AB171)," Unknown Values entered.",IF(T171+U171&lt;1,"Acceptable",IF(R171+S171=200, "No Contributions Entered", IF(K171="","Error Detected, Choose reason&gt;",IF(X171="1",IF(T171=1,"Please Enter Deemed Pensionable Pay","Add relevant Details Above"),"Please give details Above")))))))))))</f>
        <v/>
      </c>
      <c r="K171" s="263"/>
      <c r="L171" s="93"/>
      <c r="M171" s="93" t="str">
        <f t="shared" si="42"/>
        <v/>
      </c>
      <c r="N171" s="96">
        <f t="shared" si="41"/>
        <v>0</v>
      </c>
      <c r="O171" s="96">
        <f t="shared" si="41"/>
        <v>0</v>
      </c>
      <c r="P171" s="220">
        <f>(ROUND((F171/100*'Member Info'!$W$2), 2))</f>
        <v>0</v>
      </c>
      <c r="Q171" s="220" t="e">
        <f t="shared" si="43"/>
        <v>#VALUE!</v>
      </c>
      <c r="R171" s="220" t="str">
        <f t="shared" si="44"/>
        <v/>
      </c>
      <c r="S171" s="229" t="str">
        <f t="shared" si="45"/>
        <v/>
      </c>
      <c r="T171" s="230" t="str">
        <f t="shared" si="46"/>
        <v/>
      </c>
      <c r="U171" s="230" t="str">
        <f t="shared" si="47"/>
        <v/>
      </c>
      <c r="V171" s="224">
        <f t="shared" si="48"/>
        <v>0</v>
      </c>
      <c r="W171" s="112">
        <f t="shared" si="49"/>
        <v>0</v>
      </c>
      <c r="X171" s="237" t="str">
        <f t="shared" si="37"/>
        <v/>
      </c>
      <c r="Y171" s="242" t="b">
        <f t="shared" si="38"/>
        <v>0</v>
      </c>
      <c r="Z171" s="237">
        <f t="shared" si="50"/>
        <v>0</v>
      </c>
      <c r="AA171" s="237">
        <f>IF('Member Info'!N167="",1,"")</f>
        <v>1</v>
      </c>
      <c r="AB171" s="245" t="e">
        <f t="shared" si="51"/>
        <v>#VALUE!</v>
      </c>
      <c r="AC171" s="132" t="str">
        <f t="shared" si="39"/>
        <v/>
      </c>
      <c r="AD171" s="126">
        <f t="shared" si="40"/>
        <v>1</v>
      </c>
      <c r="AE171" s="126" t="str">
        <f>IF('Member Info'!N167&lt;&gt;"",IF('Member Info'!N167&lt;=$R$1,1,0),"")</f>
        <v/>
      </c>
      <c r="AG171" s="126" t="b">
        <f t="shared" si="52"/>
        <v>0</v>
      </c>
      <c r="AH171" s="126">
        <f t="shared" si="53"/>
        <v>0</v>
      </c>
      <c r="AJ171" s="126">
        <f t="shared" si="54"/>
        <v>0</v>
      </c>
      <c r="AK171" s="126">
        <f>IF('Member Info'!F167&gt;$R$1,1,0)</f>
        <v>0</v>
      </c>
      <c r="AL171" s="126" t="b">
        <f>IF(ISERROR(R171),ERROR.TYPE(#REF!)=ERROR.TYPE(R171),FALSE)</f>
        <v>0</v>
      </c>
      <c r="AM171" s="126" t="b">
        <f>IF(ISERROR(S171),ERROR.TYPE(#REF!)=ERROR.TYPE(S171),FALSE)</f>
        <v>0</v>
      </c>
      <c r="AN171" s="126">
        <f>IF(OR('Member Info'!F167&gt;=$S$1,'Member Info'!N167&gt;=$R$1),1,0)</f>
        <v>0</v>
      </c>
    </row>
    <row r="172" spans="1:40" x14ac:dyDescent="0.25">
      <c r="A172" s="4">
        <v>140</v>
      </c>
      <c r="B172" s="166">
        <f>'Member Info'!D168</f>
        <v>0</v>
      </c>
      <c r="C172" s="166">
        <f>'Member Info'!E168</f>
        <v>0</v>
      </c>
      <c r="D172" s="166" t="str">
        <f>'Member Info'!G168</f>
        <v/>
      </c>
      <c r="E172" s="167">
        <f>'Member Info'!B168</f>
        <v>0</v>
      </c>
      <c r="F172" s="244"/>
      <c r="G172" s="168" t="str">
        <f>IF(E172=0,"",
IF('Member Info'!$AM$19&lt;=$R$1,
SUMPRODUCT('Member Info'!L168+IF('Member Info'!H168&gt;'Member Info'!$AJ$12,'Member Info'!$AK$13,IF('Member Info'!H168&gt;'Member Info'!$AJ$11,'Member Info'!$AK$12,IF('Member Info'!H168&gt;'Member Info'!$AJ$10,'Member Info'!$AK$11,IF('Member Info'!H168&gt;'Member Info'!$AJ$9,'Member Info'!$AK$10,IF('Member Info'!H168&gt;'Member Info'!$AJ$8,'Member Info'!$AK$9,'Member Info'!$AK$8)))))),
SUMPRODUCT('Member Info'!L168+IF('Member Info'!H168&gt;'Member Info'!$AG$17,'Member Info'!$AH$18,IF('Member Info'!H168&gt;'Member Info'!$AG$16,'Member Info'!$AH$17,IF('Member Info'!H168&gt;'Member Info'!$AG$15,'Member Info'!$AH$16,IF('Member Info'!H168&gt;'Member Info'!$AG$14,'Member Info'!$AH$15,IF('Member Info'!H168&gt;'Member Info'!$AG$13,'Member Info'!$AH$14,IF('Member Info'!H168&gt;'Member Info'!$AG$12,'Member Info'!$AH$13,IF('Member Info'!H168&gt;'Member Info'!$AG$11,'Member Info'!$AH$12,IF('Member Info'!H168&gt;'Member Info'!$AG$10,'Member Info'!$AH$11,IF('Member Info'!H168&gt;'Member Info'!$AG$9,'Member Info'!$AH$10,IF('Member Info'!H168&gt;'Member Info'!$AG$8,'Member Info'!$AH$9,'Member Info'!$AH$8)))))))))))))</f>
        <v/>
      </c>
      <c r="H172" s="26"/>
      <c r="I172" s="26"/>
      <c r="J172" s="107" t="str">
        <f>IF(E172=0,"",IF('Member Info'!F168&gt;$S$1,CONCATENATE("Joined with practice on ", TEXT('Member Info'!F168, "DD/MM/YYYY")),IF('Member Info'!N168&lt;&gt;"",IF('Member Info'!N168&lt;$R$1,CONCATENATE("Left Scheme on ", TEXT('Member Info'!N168, "DD/MM/YYYY")),IF(ISERROR(G172),"Error Detected, No rate entered",IF(E172=0,"",IF(F172="","Error Detected, No Pensionable pay",IF(ISERROR(AB172)," Unknown Values entered.",IF(T172+U172&lt;1,"Acceptable",IF(R172+S172=200, "No Contributions Entered", IF(K172="","Error Detected, Choose reason&gt;",IF(X172="1",IF(T172=1,"Please Enter Deemed Pensionable Pay","Add Any Relevant Details Above"),"Please Give Details Above"))))))))),IF(ISERROR(G172),"Error Detected, No rate entered",IF(E172=0,"",IF(F172="","Error Detected, No Pensionable pay",IF(ISERROR(AB172)," Unknown Values entered.",IF(T172+U172&lt;1,"Acceptable",IF(R172+S172=200, "No Contributions Entered", IF(K172="","Error Detected, Choose reason&gt;",IF(X172="1",IF(T172=1,"Please Enter Deemed Pensionable Pay","Add relevant Details Above"),"Please give details Above")))))))))))</f>
        <v/>
      </c>
      <c r="K172" s="263"/>
      <c r="L172" s="93"/>
      <c r="M172" s="93" t="str">
        <f t="shared" si="42"/>
        <v/>
      </c>
      <c r="N172" s="96">
        <f t="shared" si="41"/>
        <v>0</v>
      </c>
      <c r="O172" s="96">
        <f t="shared" si="41"/>
        <v>0</v>
      </c>
      <c r="P172" s="220">
        <f>(ROUND((F172/100*'Member Info'!$W$2), 2))</f>
        <v>0</v>
      </c>
      <c r="Q172" s="220" t="e">
        <f t="shared" si="43"/>
        <v>#VALUE!</v>
      </c>
      <c r="R172" s="220" t="str">
        <f t="shared" si="44"/>
        <v/>
      </c>
      <c r="S172" s="229" t="str">
        <f t="shared" si="45"/>
        <v/>
      </c>
      <c r="T172" s="230" t="str">
        <f t="shared" si="46"/>
        <v/>
      </c>
      <c r="U172" s="230" t="str">
        <f t="shared" si="47"/>
        <v/>
      </c>
      <c r="V172" s="224">
        <f t="shared" si="48"/>
        <v>0</v>
      </c>
      <c r="W172" s="112">
        <f t="shared" si="49"/>
        <v>0</v>
      </c>
      <c r="X172" s="237" t="str">
        <f t="shared" si="37"/>
        <v/>
      </c>
      <c r="Y172" s="242" t="b">
        <f t="shared" si="38"/>
        <v>0</v>
      </c>
      <c r="Z172" s="237">
        <f t="shared" si="50"/>
        <v>0</v>
      </c>
      <c r="AA172" s="237">
        <f>IF('Member Info'!N168="",1,"")</f>
        <v>1</v>
      </c>
      <c r="AB172" s="245" t="e">
        <f t="shared" si="51"/>
        <v>#VALUE!</v>
      </c>
      <c r="AC172" s="132" t="str">
        <f t="shared" si="39"/>
        <v/>
      </c>
      <c r="AD172" s="126">
        <f t="shared" si="40"/>
        <v>1</v>
      </c>
      <c r="AE172" s="126" t="str">
        <f>IF('Member Info'!N168&lt;&gt;"",IF('Member Info'!N168&lt;=$R$1,1,0),"")</f>
        <v/>
      </c>
      <c r="AG172" s="126" t="b">
        <f t="shared" si="52"/>
        <v>0</v>
      </c>
      <c r="AH172" s="126">
        <f t="shared" si="53"/>
        <v>0</v>
      </c>
      <c r="AJ172" s="126">
        <f t="shared" si="54"/>
        <v>0</v>
      </c>
      <c r="AK172" s="126">
        <f>IF('Member Info'!F168&gt;$R$1,1,0)</f>
        <v>0</v>
      </c>
      <c r="AL172" s="126" t="b">
        <f>IF(ISERROR(R172),ERROR.TYPE(#REF!)=ERROR.TYPE(R172),FALSE)</f>
        <v>0</v>
      </c>
      <c r="AM172" s="126" t="b">
        <f>IF(ISERROR(S172),ERROR.TYPE(#REF!)=ERROR.TYPE(S172),FALSE)</f>
        <v>0</v>
      </c>
      <c r="AN172" s="126">
        <f>IF(OR('Member Info'!F168&gt;=$S$1,'Member Info'!N168&gt;=$R$1),1,0)</f>
        <v>0</v>
      </c>
    </row>
    <row r="173" spans="1:40" x14ac:dyDescent="0.25">
      <c r="A173" s="4">
        <v>141</v>
      </c>
      <c r="B173" s="166">
        <f>'Member Info'!D169</f>
        <v>0</v>
      </c>
      <c r="C173" s="166">
        <f>'Member Info'!E169</f>
        <v>0</v>
      </c>
      <c r="D173" s="166" t="str">
        <f>'Member Info'!G169</f>
        <v/>
      </c>
      <c r="E173" s="167">
        <f>'Member Info'!B169</f>
        <v>0</v>
      </c>
      <c r="F173" s="244"/>
      <c r="G173" s="168" t="str">
        <f>IF(E173=0,"",
IF('Member Info'!$AM$19&lt;=$R$1,
SUMPRODUCT('Member Info'!L169+IF('Member Info'!H169&gt;'Member Info'!$AJ$12,'Member Info'!$AK$13,IF('Member Info'!H169&gt;'Member Info'!$AJ$11,'Member Info'!$AK$12,IF('Member Info'!H169&gt;'Member Info'!$AJ$10,'Member Info'!$AK$11,IF('Member Info'!H169&gt;'Member Info'!$AJ$9,'Member Info'!$AK$10,IF('Member Info'!H169&gt;'Member Info'!$AJ$8,'Member Info'!$AK$9,'Member Info'!$AK$8)))))),
SUMPRODUCT('Member Info'!L169+IF('Member Info'!H169&gt;'Member Info'!$AG$17,'Member Info'!$AH$18,IF('Member Info'!H169&gt;'Member Info'!$AG$16,'Member Info'!$AH$17,IF('Member Info'!H169&gt;'Member Info'!$AG$15,'Member Info'!$AH$16,IF('Member Info'!H169&gt;'Member Info'!$AG$14,'Member Info'!$AH$15,IF('Member Info'!H169&gt;'Member Info'!$AG$13,'Member Info'!$AH$14,IF('Member Info'!H169&gt;'Member Info'!$AG$12,'Member Info'!$AH$13,IF('Member Info'!H169&gt;'Member Info'!$AG$11,'Member Info'!$AH$12,IF('Member Info'!H169&gt;'Member Info'!$AG$10,'Member Info'!$AH$11,IF('Member Info'!H169&gt;'Member Info'!$AG$9,'Member Info'!$AH$10,IF('Member Info'!H169&gt;'Member Info'!$AG$8,'Member Info'!$AH$9,'Member Info'!$AH$8)))))))))))))</f>
        <v/>
      </c>
      <c r="H173" s="26"/>
      <c r="I173" s="26"/>
      <c r="J173" s="107" t="str">
        <f>IF(E173=0,"",IF('Member Info'!F169&gt;$S$1,CONCATENATE("Joined with practice on ", TEXT('Member Info'!F169, "DD/MM/YYYY")),IF('Member Info'!N169&lt;&gt;"",IF('Member Info'!N169&lt;$R$1,CONCATENATE("Left Scheme on ", TEXT('Member Info'!N169, "DD/MM/YYYY")),IF(ISERROR(G173),"Error Detected, No rate entered",IF(E173=0,"",IF(F173="","Error Detected, No Pensionable pay",IF(ISERROR(AB173)," Unknown Values entered.",IF(T173+U173&lt;1,"Acceptable",IF(R173+S173=200, "No Contributions Entered", IF(K173="","Error Detected, Choose reason&gt;",IF(X173="1",IF(T173=1,"Please Enter Deemed Pensionable Pay","Add Any Relevant Details Above"),"Please Give Details Above"))))))))),IF(ISERROR(G173),"Error Detected, No rate entered",IF(E173=0,"",IF(F173="","Error Detected, No Pensionable pay",IF(ISERROR(AB173)," Unknown Values entered.",IF(T173+U173&lt;1,"Acceptable",IF(R173+S173=200, "No Contributions Entered", IF(K173="","Error Detected, Choose reason&gt;",IF(X173="1",IF(T173=1,"Please Enter Deemed Pensionable Pay","Add relevant Details Above"),"Please give details Above")))))))))))</f>
        <v/>
      </c>
      <c r="K173" s="263"/>
      <c r="L173" s="93"/>
      <c r="M173" s="93" t="str">
        <f t="shared" si="42"/>
        <v/>
      </c>
      <c r="N173" s="96">
        <f t="shared" si="41"/>
        <v>0</v>
      </c>
      <c r="O173" s="96">
        <f t="shared" si="41"/>
        <v>0</v>
      </c>
      <c r="P173" s="220">
        <f>(ROUND((F173/100*'Member Info'!$W$2), 2))</f>
        <v>0</v>
      </c>
      <c r="Q173" s="220" t="e">
        <f t="shared" si="43"/>
        <v>#VALUE!</v>
      </c>
      <c r="R173" s="220" t="str">
        <f t="shared" si="44"/>
        <v/>
      </c>
      <c r="S173" s="229" t="str">
        <f t="shared" si="45"/>
        <v/>
      </c>
      <c r="T173" s="230" t="str">
        <f t="shared" si="46"/>
        <v/>
      </c>
      <c r="U173" s="230" t="str">
        <f t="shared" si="47"/>
        <v/>
      </c>
      <c r="V173" s="224">
        <f t="shared" si="48"/>
        <v>0</v>
      </c>
      <c r="W173" s="112">
        <f t="shared" si="49"/>
        <v>0</v>
      </c>
      <c r="X173" s="237" t="str">
        <f t="shared" si="37"/>
        <v/>
      </c>
      <c r="Y173" s="242" t="b">
        <f t="shared" si="38"/>
        <v>0</v>
      </c>
      <c r="Z173" s="237">
        <f t="shared" si="50"/>
        <v>0</v>
      </c>
      <c r="AA173" s="237">
        <f>IF('Member Info'!N169="",1,"")</f>
        <v>1</v>
      </c>
      <c r="AB173" s="245" t="e">
        <f t="shared" si="51"/>
        <v>#VALUE!</v>
      </c>
      <c r="AC173" s="132" t="str">
        <f t="shared" si="39"/>
        <v/>
      </c>
      <c r="AD173" s="126">
        <f t="shared" si="40"/>
        <v>1</v>
      </c>
      <c r="AE173" s="126" t="str">
        <f>IF('Member Info'!N169&lt;&gt;"",IF('Member Info'!N169&lt;=$R$1,1,0),"")</f>
        <v/>
      </c>
      <c r="AG173" s="126" t="b">
        <f t="shared" si="52"/>
        <v>0</v>
      </c>
      <c r="AH173" s="126">
        <f t="shared" si="53"/>
        <v>0</v>
      </c>
      <c r="AJ173" s="126">
        <f t="shared" si="54"/>
        <v>0</v>
      </c>
      <c r="AK173" s="126">
        <f>IF('Member Info'!F169&gt;$R$1,1,0)</f>
        <v>0</v>
      </c>
      <c r="AL173" s="126" t="b">
        <f>IF(ISERROR(R173),ERROR.TYPE(#REF!)=ERROR.TYPE(R173),FALSE)</f>
        <v>0</v>
      </c>
      <c r="AM173" s="126" t="b">
        <f>IF(ISERROR(S173),ERROR.TYPE(#REF!)=ERROR.TYPE(S173),FALSE)</f>
        <v>0</v>
      </c>
      <c r="AN173" s="126">
        <f>IF(OR('Member Info'!F169&gt;=$S$1,'Member Info'!N169&gt;=$R$1),1,0)</f>
        <v>0</v>
      </c>
    </row>
    <row r="174" spans="1:40" x14ac:dyDescent="0.25">
      <c r="A174" s="4">
        <v>142</v>
      </c>
      <c r="B174" s="166">
        <f>'Member Info'!D170</f>
        <v>0</v>
      </c>
      <c r="C174" s="166">
        <f>'Member Info'!E170</f>
        <v>0</v>
      </c>
      <c r="D174" s="166" t="str">
        <f>'Member Info'!G170</f>
        <v/>
      </c>
      <c r="E174" s="167">
        <f>'Member Info'!B170</f>
        <v>0</v>
      </c>
      <c r="F174" s="244"/>
      <c r="G174" s="168" t="str">
        <f>IF(E174=0,"",
IF('Member Info'!$AM$19&lt;=$R$1,
SUMPRODUCT('Member Info'!L170+IF('Member Info'!H170&gt;'Member Info'!$AJ$12,'Member Info'!$AK$13,IF('Member Info'!H170&gt;'Member Info'!$AJ$11,'Member Info'!$AK$12,IF('Member Info'!H170&gt;'Member Info'!$AJ$10,'Member Info'!$AK$11,IF('Member Info'!H170&gt;'Member Info'!$AJ$9,'Member Info'!$AK$10,IF('Member Info'!H170&gt;'Member Info'!$AJ$8,'Member Info'!$AK$9,'Member Info'!$AK$8)))))),
SUMPRODUCT('Member Info'!L170+IF('Member Info'!H170&gt;'Member Info'!$AG$17,'Member Info'!$AH$18,IF('Member Info'!H170&gt;'Member Info'!$AG$16,'Member Info'!$AH$17,IF('Member Info'!H170&gt;'Member Info'!$AG$15,'Member Info'!$AH$16,IF('Member Info'!H170&gt;'Member Info'!$AG$14,'Member Info'!$AH$15,IF('Member Info'!H170&gt;'Member Info'!$AG$13,'Member Info'!$AH$14,IF('Member Info'!H170&gt;'Member Info'!$AG$12,'Member Info'!$AH$13,IF('Member Info'!H170&gt;'Member Info'!$AG$11,'Member Info'!$AH$12,IF('Member Info'!H170&gt;'Member Info'!$AG$10,'Member Info'!$AH$11,IF('Member Info'!H170&gt;'Member Info'!$AG$9,'Member Info'!$AH$10,IF('Member Info'!H170&gt;'Member Info'!$AG$8,'Member Info'!$AH$9,'Member Info'!$AH$8)))))))))))))</f>
        <v/>
      </c>
      <c r="H174" s="26"/>
      <c r="I174" s="26"/>
      <c r="J174" s="107" t="str">
        <f>IF(E174=0,"",IF('Member Info'!F170&gt;$S$1,CONCATENATE("Joined with practice on ", TEXT('Member Info'!F170, "DD/MM/YYYY")),IF('Member Info'!N170&lt;&gt;"",IF('Member Info'!N170&lt;$R$1,CONCATENATE("Left Scheme on ", TEXT('Member Info'!N170, "DD/MM/YYYY")),IF(ISERROR(G174),"Error Detected, No rate entered",IF(E174=0,"",IF(F174="","Error Detected, No Pensionable pay",IF(ISERROR(AB174)," Unknown Values entered.",IF(T174+U174&lt;1,"Acceptable",IF(R174+S174=200, "No Contributions Entered", IF(K174="","Error Detected, Choose reason&gt;",IF(X174="1",IF(T174=1,"Please Enter Deemed Pensionable Pay","Add Any Relevant Details Above"),"Please Give Details Above"))))))))),IF(ISERROR(G174),"Error Detected, No rate entered",IF(E174=0,"",IF(F174="","Error Detected, No Pensionable pay",IF(ISERROR(AB174)," Unknown Values entered.",IF(T174+U174&lt;1,"Acceptable",IF(R174+S174=200, "No Contributions Entered", IF(K174="","Error Detected, Choose reason&gt;",IF(X174="1",IF(T174=1,"Please Enter Deemed Pensionable Pay","Add relevant Details Above"),"Please give details Above")))))))))))</f>
        <v/>
      </c>
      <c r="K174" s="263"/>
      <c r="L174" s="93"/>
      <c r="M174" s="93" t="str">
        <f t="shared" si="42"/>
        <v/>
      </c>
      <c r="N174" s="96">
        <f t="shared" si="41"/>
        <v>0</v>
      </c>
      <c r="O174" s="96">
        <f t="shared" si="41"/>
        <v>0</v>
      </c>
      <c r="P174" s="220">
        <f>(ROUND((F174/100*'Member Info'!$W$2), 2))</f>
        <v>0</v>
      </c>
      <c r="Q174" s="220" t="e">
        <f t="shared" si="43"/>
        <v>#VALUE!</v>
      </c>
      <c r="R174" s="220" t="str">
        <f t="shared" si="44"/>
        <v/>
      </c>
      <c r="S174" s="229" t="str">
        <f t="shared" si="45"/>
        <v/>
      </c>
      <c r="T174" s="230" t="str">
        <f t="shared" si="46"/>
        <v/>
      </c>
      <c r="U174" s="230" t="str">
        <f t="shared" si="47"/>
        <v/>
      </c>
      <c r="V174" s="224">
        <f t="shared" si="48"/>
        <v>0</v>
      </c>
      <c r="W174" s="112">
        <f t="shared" si="49"/>
        <v>0</v>
      </c>
      <c r="X174" s="237" t="str">
        <f t="shared" si="37"/>
        <v/>
      </c>
      <c r="Y174" s="242" t="b">
        <f t="shared" si="38"/>
        <v>0</v>
      </c>
      <c r="Z174" s="237">
        <f t="shared" si="50"/>
        <v>0</v>
      </c>
      <c r="AA174" s="237">
        <f>IF('Member Info'!N170="",1,"")</f>
        <v>1</v>
      </c>
      <c r="AB174" s="245" t="e">
        <f t="shared" si="51"/>
        <v>#VALUE!</v>
      </c>
      <c r="AC174" s="132" t="str">
        <f t="shared" si="39"/>
        <v/>
      </c>
      <c r="AD174" s="126">
        <f t="shared" si="40"/>
        <v>1</v>
      </c>
      <c r="AE174" s="126" t="str">
        <f>IF('Member Info'!N170&lt;&gt;"",IF('Member Info'!N170&lt;=$R$1,1,0),"")</f>
        <v/>
      </c>
      <c r="AG174" s="126" t="b">
        <f t="shared" si="52"/>
        <v>0</v>
      </c>
      <c r="AH174" s="126">
        <f t="shared" si="53"/>
        <v>0</v>
      </c>
      <c r="AJ174" s="126">
        <f t="shared" si="54"/>
        <v>0</v>
      </c>
      <c r="AK174" s="126">
        <f>IF('Member Info'!F170&gt;$R$1,1,0)</f>
        <v>0</v>
      </c>
      <c r="AL174" s="126" t="b">
        <f>IF(ISERROR(R174),ERROR.TYPE(#REF!)=ERROR.TYPE(R174),FALSE)</f>
        <v>0</v>
      </c>
      <c r="AM174" s="126" t="b">
        <f>IF(ISERROR(S174),ERROR.TYPE(#REF!)=ERROR.TYPE(S174),FALSE)</f>
        <v>0</v>
      </c>
      <c r="AN174" s="126">
        <f>IF(OR('Member Info'!F170&gt;=$S$1,'Member Info'!N170&gt;=$R$1),1,0)</f>
        <v>0</v>
      </c>
    </row>
    <row r="175" spans="1:40" x14ac:dyDescent="0.25">
      <c r="A175" s="4">
        <v>143</v>
      </c>
      <c r="B175" s="166">
        <f>'Member Info'!D171</f>
        <v>0</v>
      </c>
      <c r="C175" s="166">
        <f>'Member Info'!E171</f>
        <v>0</v>
      </c>
      <c r="D175" s="166" t="str">
        <f>'Member Info'!G171</f>
        <v/>
      </c>
      <c r="E175" s="167">
        <f>'Member Info'!B171</f>
        <v>0</v>
      </c>
      <c r="F175" s="244"/>
      <c r="G175" s="168" t="str">
        <f>IF(E175=0,"",
IF('Member Info'!$AM$19&lt;=$R$1,
SUMPRODUCT('Member Info'!L171+IF('Member Info'!H171&gt;'Member Info'!$AJ$12,'Member Info'!$AK$13,IF('Member Info'!H171&gt;'Member Info'!$AJ$11,'Member Info'!$AK$12,IF('Member Info'!H171&gt;'Member Info'!$AJ$10,'Member Info'!$AK$11,IF('Member Info'!H171&gt;'Member Info'!$AJ$9,'Member Info'!$AK$10,IF('Member Info'!H171&gt;'Member Info'!$AJ$8,'Member Info'!$AK$9,'Member Info'!$AK$8)))))),
SUMPRODUCT('Member Info'!L171+IF('Member Info'!H171&gt;'Member Info'!$AG$17,'Member Info'!$AH$18,IF('Member Info'!H171&gt;'Member Info'!$AG$16,'Member Info'!$AH$17,IF('Member Info'!H171&gt;'Member Info'!$AG$15,'Member Info'!$AH$16,IF('Member Info'!H171&gt;'Member Info'!$AG$14,'Member Info'!$AH$15,IF('Member Info'!H171&gt;'Member Info'!$AG$13,'Member Info'!$AH$14,IF('Member Info'!H171&gt;'Member Info'!$AG$12,'Member Info'!$AH$13,IF('Member Info'!H171&gt;'Member Info'!$AG$11,'Member Info'!$AH$12,IF('Member Info'!H171&gt;'Member Info'!$AG$10,'Member Info'!$AH$11,IF('Member Info'!H171&gt;'Member Info'!$AG$9,'Member Info'!$AH$10,IF('Member Info'!H171&gt;'Member Info'!$AG$8,'Member Info'!$AH$9,'Member Info'!$AH$8)))))))))))))</f>
        <v/>
      </c>
      <c r="H175" s="26"/>
      <c r="I175" s="26"/>
      <c r="J175" s="107" t="str">
        <f>IF(E175=0,"",IF('Member Info'!F171&gt;$S$1,CONCATENATE("Joined with practice on ", TEXT('Member Info'!F171, "DD/MM/YYYY")),IF('Member Info'!N171&lt;&gt;"",IF('Member Info'!N171&lt;$R$1,CONCATENATE("Left Scheme on ", TEXT('Member Info'!N171, "DD/MM/YYYY")),IF(ISERROR(G175),"Error Detected, No rate entered",IF(E175=0,"",IF(F175="","Error Detected, No Pensionable pay",IF(ISERROR(AB175)," Unknown Values entered.",IF(T175+U175&lt;1,"Acceptable",IF(R175+S175=200, "No Contributions Entered", IF(K175="","Error Detected, Choose reason&gt;",IF(X175="1",IF(T175=1,"Please Enter Deemed Pensionable Pay","Add Any Relevant Details Above"),"Please Give Details Above"))))))))),IF(ISERROR(G175),"Error Detected, No rate entered",IF(E175=0,"",IF(F175="","Error Detected, No Pensionable pay",IF(ISERROR(AB175)," Unknown Values entered.",IF(T175+U175&lt;1,"Acceptable",IF(R175+S175=200, "No Contributions Entered", IF(K175="","Error Detected, Choose reason&gt;",IF(X175="1",IF(T175=1,"Please Enter Deemed Pensionable Pay","Add relevant Details Above"),"Please give details Above")))))))))))</f>
        <v/>
      </c>
      <c r="K175" s="263"/>
      <c r="L175" s="93"/>
      <c r="M175" s="93" t="str">
        <f t="shared" si="42"/>
        <v/>
      </c>
      <c r="N175" s="96">
        <f t="shared" si="41"/>
        <v>0</v>
      </c>
      <c r="O175" s="96">
        <f t="shared" si="41"/>
        <v>0</v>
      </c>
      <c r="P175" s="220">
        <f>(ROUND((F175/100*'Member Info'!$W$2), 2))</f>
        <v>0</v>
      </c>
      <c r="Q175" s="220" t="e">
        <f t="shared" si="43"/>
        <v>#VALUE!</v>
      </c>
      <c r="R175" s="220" t="str">
        <f t="shared" si="44"/>
        <v/>
      </c>
      <c r="S175" s="229" t="str">
        <f t="shared" si="45"/>
        <v/>
      </c>
      <c r="T175" s="230" t="str">
        <f t="shared" si="46"/>
        <v/>
      </c>
      <c r="U175" s="230" t="str">
        <f t="shared" si="47"/>
        <v/>
      </c>
      <c r="V175" s="224">
        <f t="shared" si="48"/>
        <v>0</v>
      </c>
      <c r="W175" s="112">
        <f t="shared" si="49"/>
        <v>0</v>
      </c>
      <c r="X175" s="237" t="str">
        <f t="shared" si="37"/>
        <v/>
      </c>
      <c r="Y175" s="242" t="b">
        <f t="shared" si="38"/>
        <v>0</v>
      </c>
      <c r="Z175" s="237">
        <f t="shared" si="50"/>
        <v>0</v>
      </c>
      <c r="AA175" s="237">
        <f>IF('Member Info'!N171="",1,"")</f>
        <v>1</v>
      </c>
      <c r="AB175" s="245" t="e">
        <f t="shared" si="51"/>
        <v>#VALUE!</v>
      </c>
      <c r="AC175" s="132" t="str">
        <f t="shared" si="39"/>
        <v/>
      </c>
      <c r="AD175" s="126">
        <f t="shared" si="40"/>
        <v>1</v>
      </c>
      <c r="AE175" s="126" t="str">
        <f>IF('Member Info'!N171&lt;&gt;"",IF('Member Info'!N171&lt;=$R$1,1,0),"")</f>
        <v/>
      </c>
      <c r="AG175" s="126" t="b">
        <f t="shared" si="52"/>
        <v>0</v>
      </c>
      <c r="AH175" s="126">
        <f t="shared" si="53"/>
        <v>0</v>
      </c>
      <c r="AJ175" s="126">
        <f t="shared" si="54"/>
        <v>0</v>
      </c>
      <c r="AK175" s="126">
        <f>IF('Member Info'!F171&gt;$R$1,1,0)</f>
        <v>0</v>
      </c>
      <c r="AL175" s="126" t="b">
        <f>IF(ISERROR(R175),ERROR.TYPE(#REF!)=ERROR.TYPE(R175),FALSE)</f>
        <v>0</v>
      </c>
      <c r="AM175" s="126" t="b">
        <f>IF(ISERROR(S175),ERROR.TYPE(#REF!)=ERROR.TYPE(S175),FALSE)</f>
        <v>0</v>
      </c>
      <c r="AN175" s="126">
        <f>IF(OR('Member Info'!F171&gt;=$S$1,'Member Info'!N171&gt;=$R$1),1,0)</f>
        <v>0</v>
      </c>
    </row>
    <row r="176" spans="1:40" x14ac:dyDescent="0.25">
      <c r="A176" s="4">
        <v>144</v>
      </c>
      <c r="B176" s="166">
        <f>'Member Info'!D172</f>
        <v>0</v>
      </c>
      <c r="C176" s="166">
        <f>'Member Info'!E172</f>
        <v>0</v>
      </c>
      <c r="D176" s="166" t="str">
        <f>'Member Info'!G172</f>
        <v/>
      </c>
      <c r="E176" s="167">
        <f>'Member Info'!B172</f>
        <v>0</v>
      </c>
      <c r="F176" s="244"/>
      <c r="G176" s="168" t="str">
        <f>IF(E176=0,"",
IF('Member Info'!$AM$19&lt;=$R$1,
SUMPRODUCT('Member Info'!L172+IF('Member Info'!H172&gt;'Member Info'!$AJ$12,'Member Info'!$AK$13,IF('Member Info'!H172&gt;'Member Info'!$AJ$11,'Member Info'!$AK$12,IF('Member Info'!H172&gt;'Member Info'!$AJ$10,'Member Info'!$AK$11,IF('Member Info'!H172&gt;'Member Info'!$AJ$9,'Member Info'!$AK$10,IF('Member Info'!H172&gt;'Member Info'!$AJ$8,'Member Info'!$AK$9,'Member Info'!$AK$8)))))),
SUMPRODUCT('Member Info'!L172+IF('Member Info'!H172&gt;'Member Info'!$AG$17,'Member Info'!$AH$18,IF('Member Info'!H172&gt;'Member Info'!$AG$16,'Member Info'!$AH$17,IF('Member Info'!H172&gt;'Member Info'!$AG$15,'Member Info'!$AH$16,IF('Member Info'!H172&gt;'Member Info'!$AG$14,'Member Info'!$AH$15,IF('Member Info'!H172&gt;'Member Info'!$AG$13,'Member Info'!$AH$14,IF('Member Info'!H172&gt;'Member Info'!$AG$12,'Member Info'!$AH$13,IF('Member Info'!H172&gt;'Member Info'!$AG$11,'Member Info'!$AH$12,IF('Member Info'!H172&gt;'Member Info'!$AG$10,'Member Info'!$AH$11,IF('Member Info'!H172&gt;'Member Info'!$AG$9,'Member Info'!$AH$10,IF('Member Info'!H172&gt;'Member Info'!$AG$8,'Member Info'!$AH$9,'Member Info'!$AH$8)))))))))))))</f>
        <v/>
      </c>
      <c r="H176" s="26"/>
      <c r="I176" s="26"/>
      <c r="J176" s="107" t="str">
        <f>IF(E176=0,"",IF('Member Info'!F172&gt;$S$1,CONCATENATE("Joined with practice on ", TEXT('Member Info'!F172, "DD/MM/YYYY")),IF('Member Info'!N172&lt;&gt;"",IF('Member Info'!N172&lt;$R$1,CONCATENATE("Left Scheme on ", TEXT('Member Info'!N172, "DD/MM/YYYY")),IF(ISERROR(G176),"Error Detected, No rate entered",IF(E176=0,"",IF(F176="","Error Detected, No Pensionable pay",IF(ISERROR(AB176)," Unknown Values entered.",IF(T176+U176&lt;1,"Acceptable",IF(R176+S176=200, "No Contributions Entered", IF(K176="","Error Detected, Choose reason&gt;",IF(X176="1",IF(T176=1,"Please Enter Deemed Pensionable Pay","Add Any Relevant Details Above"),"Please Give Details Above"))))))))),IF(ISERROR(G176),"Error Detected, No rate entered",IF(E176=0,"",IF(F176="","Error Detected, No Pensionable pay",IF(ISERROR(AB176)," Unknown Values entered.",IF(T176+U176&lt;1,"Acceptable",IF(R176+S176=200, "No Contributions Entered", IF(K176="","Error Detected, Choose reason&gt;",IF(X176="1",IF(T176=1,"Please Enter Deemed Pensionable Pay","Add relevant Details Above"),"Please give details Above")))))))))))</f>
        <v/>
      </c>
      <c r="K176" s="263"/>
      <c r="L176" s="93"/>
      <c r="M176" s="93" t="str">
        <f t="shared" si="42"/>
        <v/>
      </c>
      <c r="N176" s="96">
        <f t="shared" si="41"/>
        <v>0</v>
      </c>
      <c r="O176" s="96">
        <f t="shared" si="41"/>
        <v>0</v>
      </c>
      <c r="P176" s="220">
        <f>(ROUND((F176/100*'Member Info'!$W$2), 2))</f>
        <v>0</v>
      </c>
      <c r="Q176" s="220" t="e">
        <f t="shared" si="43"/>
        <v>#VALUE!</v>
      </c>
      <c r="R176" s="220" t="str">
        <f t="shared" si="44"/>
        <v/>
      </c>
      <c r="S176" s="229" t="str">
        <f t="shared" si="45"/>
        <v/>
      </c>
      <c r="T176" s="230" t="str">
        <f t="shared" si="46"/>
        <v/>
      </c>
      <c r="U176" s="230" t="str">
        <f t="shared" si="47"/>
        <v/>
      </c>
      <c r="V176" s="224">
        <f t="shared" si="48"/>
        <v>0</v>
      </c>
      <c r="W176" s="112">
        <f t="shared" si="49"/>
        <v>0</v>
      </c>
      <c r="X176" s="237" t="str">
        <f t="shared" si="37"/>
        <v/>
      </c>
      <c r="Y176" s="242" t="b">
        <f t="shared" si="38"/>
        <v>0</v>
      </c>
      <c r="Z176" s="237">
        <f t="shared" si="50"/>
        <v>0</v>
      </c>
      <c r="AA176" s="237">
        <f>IF('Member Info'!N172="",1,"")</f>
        <v>1</v>
      </c>
      <c r="AB176" s="245" t="e">
        <f t="shared" si="51"/>
        <v>#VALUE!</v>
      </c>
      <c r="AC176" s="132" t="str">
        <f t="shared" si="39"/>
        <v/>
      </c>
      <c r="AD176" s="126">
        <f t="shared" si="40"/>
        <v>1</v>
      </c>
      <c r="AE176" s="126" t="str">
        <f>IF('Member Info'!N172&lt;&gt;"",IF('Member Info'!N172&lt;=$R$1,1,0),"")</f>
        <v/>
      </c>
      <c r="AG176" s="126" t="b">
        <f t="shared" si="52"/>
        <v>0</v>
      </c>
      <c r="AH176" s="126">
        <f t="shared" si="53"/>
        <v>0</v>
      </c>
      <c r="AJ176" s="126">
        <f t="shared" si="54"/>
        <v>0</v>
      </c>
      <c r="AK176" s="126">
        <f>IF('Member Info'!F172&gt;$R$1,1,0)</f>
        <v>0</v>
      </c>
      <c r="AL176" s="126" t="b">
        <f>IF(ISERROR(R176),ERROR.TYPE(#REF!)=ERROR.TYPE(R176),FALSE)</f>
        <v>0</v>
      </c>
      <c r="AM176" s="126" t="b">
        <f>IF(ISERROR(S176),ERROR.TYPE(#REF!)=ERROR.TYPE(S176),FALSE)</f>
        <v>0</v>
      </c>
      <c r="AN176" s="126">
        <f>IF(OR('Member Info'!F172&gt;=$S$1,'Member Info'!N172&gt;=$R$1),1,0)</f>
        <v>0</v>
      </c>
    </row>
    <row r="177" spans="1:40" x14ac:dyDescent="0.25">
      <c r="A177" s="4">
        <v>145</v>
      </c>
      <c r="B177" s="166">
        <f>'Member Info'!D173</f>
        <v>0</v>
      </c>
      <c r="C177" s="166">
        <f>'Member Info'!E173</f>
        <v>0</v>
      </c>
      <c r="D177" s="166" t="str">
        <f>'Member Info'!G173</f>
        <v/>
      </c>
      <c r="E177" s="167">
        <f>'Member Info'!B173</f>
        <v>0</v>
      </c>
      <c r="F177" s="244"/>
      <c r="G177" s="168" t="str">
        <f>IF(E177=0,"",
IF('Member Info'!$AM$19&lt;=$R$1,
SUMPRODUCT('Member Info'!L173+IF('Member Info'!H173&gt;'Member Info'!$AJ$12,'Member Info'!$AK$13,IF('Member Info'!H173&gt;'Member Info'!$AJ$11,'Member Info'!$AK$12,IF('Member Info'!H173&gt;'Member Info'!$AJ$10,'Member Info'!$AK$11,IF('Member Info'!H173&gt;'Member Info'!$AJ$9,'Member Info'!$AK$10,IF('Member Info'!H173&gt;'Member Info'!$AJ$8,'Member Info'!$AK$9,'Member Info'!$AK$8)))))),
SUMPRODUCT('Member Info'!L173+IF('Member Info'!H173&gt;'Member Info'!$AG$17,'Member Info'!$AH$18,IF('Member Info'!H173&gt;'Member Info'!$AG$16,'Member Info'!$AH$17,IF('Member Info'!H173&gt;'Member Info'!$AG$15,'Member Info'!$AH$16,IF('Member Info'!H173&gt;'Member Info'!$AG$14,'Member Info'!$AH$15,IF('Member Info'!H173&gt;'Member Info'!$AG$13,'Member Info'!$AH$14,IF('Member Info'!H173&gt;'Member Info'!$AG$12,'Member Info'!$AH$13,IF('Member Info'!H173&gt;'Member Info'!$AG$11,'Member Info'!$AH$12,IF('Member Info'!H173&gt;'Member Info'!$AG$10,'Member Info'!$AH$11,IF('Member Info'!H173&gt;'Member Info'!$AG$9,'Member Info'!$AH$10,IF('Member Info'!H173&gt;'Member Info'!$AG$8,'Member Info'!$AH$9,'Member Info'!$AH$8)))))))))))))</f>
        <v/>
      </c>
      <c r="H177" s="26"/>
      <c r="I177" s="26"/>
      <c r="J177" s="107" t="str">
        <f>IF(E177=0,"",IF('Member Info'!F173&gt;$S$1,CONCATENATE("Joined with practice on ", TEXT('Member Info'!F173, "DD/MM/YYYY")),IF('Member Info'!N173&lt;&gt;"",IF('Member Info'!N173&lt;$R$1,CONCATENATE("Left Scheme on ", TEXT('Member Info'!N173, "DD/MM/YYYY")),IF(ISERROR(G177),"Error Detected, No rate entered",IF(E177=0,"",IF(F177="","Error Detected, No Pensionable pay",IF(ISERROR(AB177)," Unknown Values entered.",IF(T177+U177&lt;1,"Acceptable",IF(R177+S177=200, "No Contributions Entered", IF(K177="","Error Detected, Choose reason&gt;",IF(X177="1",IF(T177=1,"Please Enter Deemed Pensionable Pay","Add Any Relevant Details Above"),"Please Give Details Above"))))))))),IF(ISERROR(G177),"Error Detected, No rate entered",IF(E177=0,"",IF(F177="","Error Detected, No Pensionable pay",IF(ISERROR(AB177)," Unknown Values entered.",IF(T177+U177&lt;1,"Acceptable",IF(R177+S177=200, "No Contributions Entered", IF(K177="","Error Detected, Choose reason&gt;",IF(X177="1",IF(T177=1,"Please Enter Deemed Pensionable Pay","Add relevant Details Above"),"Please give details Above")))))))))))</f>
        <v/>
      </c>
      <c r="K177" s="263"/>
      <c r="L177" s="93"/>
      <c r="M177" s="93" t="str">
        <f t="shared" si="42"/>
        <v/>
      </c>
      <c r="N177" s="96">
        <f t="shared" si="41"/>
        <v>0</v>
      </c>
      <c r="O177" s="96">
        <f t="shared" si="41"/>
        <v>0</v>
      </c>
      <c r="P177" s="220">
        <f>(ROUND((F177/100*'Member Info'!$W$2), 2))</f>
        <v>0</v>
      </c>
      <c r="Q177" s="220" t="e">
        <f t="shared" si="43"/>
        <v>#VALUE!</v>
      </c>
      <c r="R177" s="220" t="str">
        <f t="shared" si="44"/>
        <v/>
      </c>
      <c r="S177" s="229" t="str">
        <f t="shared" si="45"/>
        <v/>
      </c>
      <c r="T177" s="230" t="str">
        <f t="shared" si="46"/>
        <v/>
      </c>
      <c r="U177" s="230" t="str">
        <f t="shared" si="47"/>
        <v/>
      </c>
      <c r="V177" s="224">
        <f t="shared" si="48"/>
        <v>0</v>
      </c>
      <c r="W177" s="112">
        <f t="shared" si="49"/>
        <v>0</v>
      </c>
      <c r="X177" s="237" t="str">
        <f t="shared" si="37"/>
        <v/>
      </c>
      <c r="Y177" s="242" t="b">
        <f t="shared" si="38"/>
        <v>0</v>
      </c>
      <c r="Z177" s="237">
        <f t="shared" si="50"/>
        <v>0</v>
      </c>
      <c r="AA177" s="237">
        <f>IF('Member Info'!N173="",1,"")</f>
        <v>1</v>
      </c>
      <c r="AB177" s="245" t="e">
        <f t="shared" si="51"/>
        <v>#VALUE!</v>
      </c>
      <c r="AC177" s="132" t="str">
        <f t="shared" si="39"/>
        <v/>
      </c>
      <c r="AD177" s="126">
        <f t="shared" si="40"/>
        <v>1</v>
      </c>
      <c r="AE177" s="126" t="str">
        <f>IF('Member Info'!N173&lt;&gt;"",IF('Member Info'!N173&lt;=$R$1,1,0),"")</f>
        <v/>
      </c>
      <c r="AG177" s="126" t="b">
        <f t="shared" si="52"/>
        <v>0</v>
      </c>
      <c r="AH177" s="126">
        <f t="shared" si="53"/>
        <v>0</v>
      </c>
      <c r="AJ177" s="126">
        <f t="shared" si="54"/>
        <v>0</v>
      </c>
      <c r="AK177" s="126">
        <f>IF('Member Info'!F173&gt;$R$1,1,0)</f>
        <v>0</v>
      </c>
      <c r="AL177" s="126" t="b">
        <f>IF(ISERROR(R177),ERROR.TYPE(#REF!)=ERROR.TYPE(R177),FALSE)</f>
        <v>0</v>
      </c>
      <c r="AM177" s="126" t="b">
        <f>IF(ISERROR(S177),ERROR.TYPE(#REF!)=ERROR.TYPE(S177),FALSE)</f>
        <v>0</v>
      </c>
      <c r="AN177" s="126">
        <f>IF(OR('Member Info'!F173&gt;=$S$1,'Member Info'!N173&gt;=$R$1),1,0)</f>
        <v>0</v>
      </c>
    </row>
    <row r="178" spans="1:40" x14ac:dyDescent="0.25">
      <c r="A178" s="4">
        <v>146</v>
      </c>
      <c r="B178" s="166">
        <f>'Member Info'!D174</f>
        <v>0</v>
      </c>
      <c r="C178" s="166">
        <f>'Member Info'!E174</f>
        <v>0</v>
      </c>
      <c r="D178" s="166" t="str">
        <f>'Member Info'!G174</f>
        <v/>
      </c>
      <c r="E178" s="167">
        <f>'Member Info'!B174</f>
        <v>0</v>
      </c>
      <c r="F178" s="244"/>
      <c r="G178" s="168" t="str">
        <f>IF(E178=0,"",
IF('Member Info'!$AM$19&lt;=$R$1,
SUMPRODUCT('Member Info'!L174+IF('Member Info'!H174&gt;'Member Info'!$AJ$12,'Member Info'!$AK$13,IF('Member Info'!H174&gt;'Member Info'!$AJ$11,'Member Info'!$AK$12,IF('Member Info'!H174&gt;'Member Info'!$AJ$10,'Member Info'!$AK$11,IF('Member Info'!H174&gt;'Member Info'!$AJ$9,'Member Info'!$AK$10,IF('Member Info'!H174&gt;'Member Info'!$AJ$8,'Member Info'!$AK$9,'Member Info'!$AK$8)))))),
SUMPRODUCT('Member Info'!L174+IF('Member Info'!H174&gt;'Member Info'!$AG$17,'Member Info'!$AH$18,IF('Member Info'!H174&gt;'Member Info'!$AG$16,'Member Info'!$AH$17,IF('Member Info'!H174&gt;'Member Info'!$AG$15,'Member Info'!$AH$16,IF('Member Info'!H174&gt;'Member Info'!$AG$14,'Member Info'!$AH$15,IF('Member Info'!H174&gt;'Member Info'!$AG$13,'Member Info'!$AH$14,IF('Member Info'!H174&gt;'Member Info'!$AG$12,'Member Info'!$AH$13,IF('Member Info'!H174&gt;'Member Info'!$AG$11,'Member Info'!$AH$12,IF('Member Info'!H174&gt;'Member Info'!$AG$10,'Member Info'!$AH$11,IF('Member Info'!H174&gt;'Member Info'!$AG$9,'Member Info'!$AH$10,IF('Member Info'!H174&gt;'Member Info'!$AG$8,'Member Info'!$AH$9,'Member Info'!$AH$8)))))))))))))</f>
        <v/>
      </c>
      <c r="H178" s="26"/>
      <c r="I178" s="26"/>
      <c r="J178" s="107" t="str">
        <f>IF(E178=0,"",IF('Member Info'!F174&gt;$S$1,CONCATENATE("Joined with practice on ", TEXT('Member Info'!F174, "DD/MM/YYYY")),IF('Member Info'!N174&lt;&gt;"",IF('Member Info'!N174&lt;$R$1,CONCATENATE("Left Scheme on ", TEXT('Member Info'!N174, "DD/MM/YYYY")),IF(ISERROR(G178),"Error Detected, No rate entered",IF(E178=0,"",IF(F178="","Error Detected, No Pensionable pay",IF(ISERROR(AB178)," Unknown Values entered.",IF(T178+U178&lt;1,"Acceptable",IF(R178+S178=200, "No Contributions Entered", IF(K178="","Error Detected, Choose reason&gt;",IF(X178="1",IF(T178=1,"Please Enter Deemed Pensionable Pay","Add Any Relevant Details Above"),"Please Give Details Above"))))))))),IF(ISERROR(G178),"Error Detected, No rate entered",IF(E178=0,"",IF(F178="","Error Detected, No Pensionable pay",IF(ISERROR(AB178)," Unknown Values entered.",IF(T178+U178&lt;1,"Acceptable",IF(R178+S178=200, "No Contributions Entered", IF(K178="","Error Detected, Choose reason&gt;",IF(X178="1",IF(T178=1,"Please Enter Deemed Pensionable Pay","Add relevant Details Above"),"Please give details Above")))))))))))</f>
        <v/>
      </c>
      <c r="K178" s="263"/>
      <c r="L178" s="93"/>
      <c r="M178" s="93" t="str">
        <f t="shared" si="42"/>
        <v/>
      </c>
      <c r="N178" s="96">
        <f t="shared" si="41"/>
        <v>0</v>
      </c>
      <c r="O178" s="96">
        <f t="shared" si="41"/>
        <v>0</v>
      </c>
      <c r="P178" s="220">
        <f>(ROUND((F178/100*'Member Info'!$W$2), 2))</f>
        <v>0</v>
      </c>
      <c r="Q178" s="220" t="e">
        <f t="shared" si="43"/>
        <v>#VALUE!</v>
      </c>
      <c r="R178" s="220" t="str">
        <f t="shared" si="44"/>
        <v/>
      </c>
      <c r="S178" s="229" t="str">
        <f t="shared" si="45"/>
        <v/>
      </c>
      <c r="T178" s="230" t="str">
        <f t="shared" si="46"/>
        <v/>
      </c>
      <c r="U178" s="230" t="str">
        <f t="shared" si="47"/>
        <v/>
      </c>
      <c r="V178" s="224">
        <f t="shared" si="48"/>
        <v>0</v>
      </c>
      <c r="W178" s="112">
        <f t="shared" si="49"/>
        <v>0</v>
      </c>
      <c r="X178" s="237" t="str">
        <f t="shared" si="37"/>
        <v/>
      </c>
      <c r="Y178" s="242" t="b">
        <f t="shared" si="38"/>
        <v>0</v>
      </c>
      <c r="Z178" s="237">
        <f t="shared" si="50"/>
        <v>0</v>
      </c>
      <c r="AA178" s="237">
        <f>IF('Member Info'!N174="",1,"")</f>
        <v>1</v>
      </c>
      <c r="AB178" s="245" t="e">
        <f t="shared" si="51"/>
        <v>#VALUE!</v>
      </c>
      <c r="AC178" s="132" t="str">
        <f t="shared" si="39"/>
        <v/>
      </c>
      <c r="AD178" s="126">
        <f t="shared" si="40"/>
        <v>1</v>
      </c>
      <c r="AE178" s="126" t="str">
        <f>IF('Member Info'!N174&lt;&gt;"",IF('Member Info'!N174&lt;=$R$1,1,0),"")</f>
        <v/>
      </c>
      <c r="AG178" s="126" t="b">
        <f t="shared" si="52"/>
        <v>0</v>
      </c>
      <c r="AH178" s="126">
        <f t="shared" si="53"/>
        <v>0</v>
      </c>
      <c r="AJ178" s="126">
        <f t="shared" si="54"/>
        <v>0</v>
      </c>
      <c r="AK178" s="126">
        <f>IF('Member Info'!F174&gt;$R$1,1,0)</f>
        <v>0</v>
      </c>
      <c r="AL178" s="126" t="b">
        <f>IF(ISERROR(R178),ERROR.TYPE(#REF!)=ERROR.TYPE(R178),FALSE)</f>
        <v>0</v>
      </c>
      <c r="AM178" s="126" t="b">
        <f>IF(ISERROR(S178),ERROR.TYPE(#REF!)=ERROR.TYPE(S178),FALSE)</f>
        <v>0</v>
      </c>
      <c r="AN178" s="126">
        <f>IF(OR('Member Info'!F174&gt;=$S$1,'Member Info'!N174&gt;=$R$1),1,0)</f>
        <v>0</v>
      </c>
    </row>
    <row r="179" spans="1:40" x14ac:dyDescent="0.25">
      <c r="A179" s="4">
        <v>147</v>
      </c>
      <c r="B179" s="166">
        <f>'Member Info'!D175</f>
        <v>0</v>
      </c>
      <c r="C179" s="166">
        <f>'Member Info'!E175</f>
        <v>0</v>
      </c>
      <c r="D179" s="166" t="str">
        <f>'Member Info'!G175</f>
        <v/>
      </c>
      <c r="E179" s="167">
        <f>'Member Info'!B175</f>
        <v>0</v>
      </c>
      <c r="F179" s="244"/>
      <c r="G179" s="168" t="str">
        <f>IF(E179=0,"",
IF('Member Info'!$AM$19&lt;=$R$1,
SUMPRODUCT('Member Info'!L175+IF('Member Info'!H175&gt;'Member Info'!$AJ$12,'Member Info'!$AK$13,IF('Member Info'!H175&gt;'Member Info'!$AJ$11,'Member Info'!$AK$12,IF('Member Info'!H175&gt;'Member Info'!$AJ$10,'Member Info'!$AK$11,IF('Member Info'!H175&gt;'Member Info'!$AJ$9,'Member Info'!$AK$10,IF('Member Info'!H175&gt;'Member Info'!$AJ$8,'Member Info'!$AK$9,'Member Info'!$AK$8)))))),
SUMPRODUCT('Member Info'!L175+IF('Member Info'!H175&gt;'Member Info'!$AG$17,'Member Info'!$AH$18,IF('Member Info'!H175&gt;'Member Info'!$AG$16,'Member Info'!$AH$17,IF('Member Info'!H175&gt;'Member Info'!$AG$15,'Member Info'!$AH$16,IF('Member Info'!H175&gt;'Member Info'!$AG$14,'Member Info'!$AH$15,IF('Member Info'!H175&gt;'Member Info'!$AG$13,'Member Info'!$AH$14,IF('Member Info'!H175&gt;'Member Info'!$AG$12,'Member Info'!$AH$13,IF('Member Info'!H175&gt;'Member Info'!$AG$11,'Member Info'!$AH$12,IF('Member Info'!H175&gt;'Member Info'!$AG$10,'Member Info'!$AH$11,IF('Member Info'!H175&gt;'Member Info'!$AG$9,'Member Info'!$AH$10,IF('Member Info'!H175&gt;'Member Info'!$AG$8,'Member Info'!$AH$9,'Member Info'!$AH$8)))))))))))))</f>
        <v/>
      </c>
      <c r="H179" s="26"/>
      <c r="I179" s="26"/>
      <c r="J179" s="107" t="str">
        <f>IF(E179=0,"",IF('Member Info'!F175&gt;$S$1,CONCATENATE("Joined with practice on ", TEXT('Member Info'!F175, "DD/MM/YYYY")),IF('Member Info'!N175&lt;&gt;"",IF('Member Info'!N175&lt;$R$1,CONCATENATE("Left Scheme on ", TEXT('Member Info'!N175, "DD/MM/YYYY")),IF(ISERROR(G179),"Error Detected, No rate entered",IF(E179=0,"",IF(F179="","Error Detected, No Pensionable pay",IF(ISERROR(AB179)," Unknown Values entered.",IF(T179+U179&lt;1,"Acceptable",IF(R179+S179=200, "No Contributions Entered", IF(K179="","Error Detected, Choose reason&gt;",IF(X179="1",IF(T179=1,"Please Enter Deemed Pensionable Pay","Add Any Relevant Details Above"),"Please Give Details Above"))))))))),IF(ISERROR(G179),"Error Detected, No rate entered",IF(E179=0,"",IF(F179="","Error Detected, No Pensionable pay",IF(ISERROR(AB179)," Unknown Values entered.",IF(T179+U179&lt;1,"Acceptable",IF(R179+S179=200, "No Contributions Entered", IF(K179="","Error Detected, Choose reason&gt;",IF(X179="1",IF(T179=1,"Please Enter Deemed Pensionable Pay","Add relevant Details Above"),"Please give details Above")))))))))))</f>
        <v/>
      </c>
      <c r="K179" s="263"/>
      <c r="L179" s="93"/>
      <c r="M179" s="93" t="str">
        <f t="shared" si="42"/>
        <v/>
      </c>
      <c r="N179" s="96">
        <f t="shared" si="41"/>
        <v>0</v>
      </c>
      <c r="O179" s="96">
        <f t="shared" si="41"/>
        <v>0</v>
      </c>
      <c r="P179" s="220">
        <f>(ROUND((F179/100*'Member Info'!$W$2), 2))</f>
        <v>0</v>
      </c>
      <c r="Q179" s="220" t="e">
        <f t="shared" si="43"/>
        <v>#VALUE!</v>
      </c>
      <c r="R179" s="220" t="str">
        <f t="shared" si="44"/>
        <v/>
      </c>
      <c r="S179" s="229" t="str">
        <f t="shared" si="45"/>
        <v/>
      </c>
      <c r="T179" s="230" t="str">
        <f t="shared" si="46"/>
        <v/>
      </c>
      <c r="U179" s="230" t="str">
        <f t="shared" si="47"/>
        <v/>
      </c>
      <c r="V179" s="224">
        <f t="shared" si="48"/>
        <v>0</v>
      </c>
      <c r="W179" s="112">
        <f t="shared" si="49"/>
        <v>0</v>
      </c>
      <c r="X179" s="237" t="str">
        <f t="shared" si="37"/>
        <v/>
      </c>
      <c r="Y179" s="242" t="b">
        <f t="shared" si="38"/>
        <v>0</v>
      </c>
      <c r="Z179" s="237">
        <f t="shared" si="50"/>
        <v>0</v>
      </c>
      <c r="AA179" s="237">
        <f>IF('Member Info'!N175="",1,"")</f>
        <v>1</v>
      </c>
      <c r="AB179" s="245" t="e">
        <f t="shared" si="51"/>
        <v>#VALUE!</v>
      </c>
      <c r="AC179" s="132" t="str">
        <f t="shared" si="39"/>
        <v/>
      </c>
      <c r="AD179" s="126">
        <f t="shared" si="40"/>
        <v>1</v>
      </c>
      <c r="AE179" s="126" t="str">
        <f>IF('Member Info'!N175&lt;&gt;"",IF('Member Info'!N175&lt;=$R$1,1,0),"")</f>
        <v/>
      </c>
      <c r="AG179" s="126" t="b">
        <f t="shared" si="52"/>
        <v>0</v>
      </c>
      <c r="AH179" s="126">
        <f t="shared" si="53"/>
        <v>0</v>
      </c>
      <c r="AJ179" s="126">
        <f t="shared" si="54"/>
        <v>0</v>
      </c>
      <c r="AK179" s="126">
        <f>IF('Member Info'!F175&gt;$R$1,1,0)</f>
        <v>0</v>
      </c>
      <c r="AL179" s="126" t="b">
        <f>IF(ISERROR(R179),ERROR.TYPE(#REF!)=ERROR.TYPE(R179),FALSE)</f>
        <v>0</v>
      </c>
      <c r="AM179" s="126" t="b">
        <f>IF(ISERROR(S179),ERROR.TYPE(#REF!)=ERROR.TYPE(S179),FALSE)</f>
        <v>0</v>
      </c>
      <c r="AN179" s="126">
        <f>IF(OR('Member Info'!F175&gt;=$S$1,'Member Info'!N175&gt;=$R$1),1,0)</f>
        <v>0</v>
      </c>
    </row>
    <row r="180" spans="1:40" x14ac:dyDescent="0.25">
      <c r="A180" s="4">
        <v>148</v>
      </c>
      <c r="B180" s="166">
        <f>'Member Info'!D176</f>
        <v>0</v>
      </c>
      <c r="C180" s="166">
        <f>'Member Info'!E176</f>
        <v>0</v>
      </c>
      <c r="D180" s="166" t="str">
        <f>'Member Info'!G176</f>
        <v/>
      </c>
      <c r="E180" s="167">
        <f>'Member Info'!B176</f>
        <v>0</v>
      </c>
      <c r="F180" s="244"/>
      <c r="G180" s="168" t="str">
        <f>IF(E180=0,"",
IF('Member Info'!$AM$19&lt;=$R$1,
SUMPRODUCT('Member Info'!L176+IF('Member Info'!H176&gt;'Member Info'!$AJ$12,'Member Info'!$AK$13,IF('Member Info'!H176&gt;'Member Info'!$AJ$11,'Member Info'!$AK$12,IF('Member Info'!H176&gt;'Member Info'!$AJ$10,'Member Info'!$AK$11,IF('Member Info'!H176&gt;'Member Info'!$AJ$9,'Member Info'!$AK$10,IF('Member Info'!H176&gt;'Member Info'!$AJ$8,'Member Info'!$AK$9,'Member Info'!$AK$8)))))),
SUMPRODUCT('Member Info'!L176+IF('Member Info'!H176&gt;'Member Info'!$AG$17,'Member Info'!$AH$18,IF('Member Info'!H176&gt;'Member Info'!$AG$16,'Member Info'!$AH$17,IF('Member Info'!H176&gt;'Member Info'!$AG$15,'Member Info'!$AH$16,IF('Member Info'!H176&gt;'Member Info'!$AG$14,'Member Info'!$AH$15,IF('Member Info'!H176&gt;'Member Info'!$AG$13,'Member Info'!$AH$14,IF('Member Info'!H176&gt;'Member Info'!$AG$12,'Member Info'!$AH$13,IF('Member Info'!H176&gt;'Member Info'!$AG$11,'Member Info'!$AH$12,IF('Member Info'!H176&gt;'Member Info'!$AG$10,'Member Info'!$AH$11,IF('Member Info'!H176&gt;'Member Info'!$AG$9,'Member Info'!$AH$10,IF('Member Info'!H176&gt;'Member Info'!$AG$8,'Member Info'!$AH$9,'Member Info'!$AH$8)))))))))))))</f>
        <v/>
      </c>
      <c r="H180" s="26"/>
      <c r="I180" s="26"/>
      <c r="J180" s="107" t="str">
        <f>IF(E180=0,"",IF('Member Info'!F176&gt;$S$1,CONCATENATE("Joined with practice on ", TEXT('Member Info'!F176, "DD/MM/YYYY")),IF('Member Info'!N176&lt;&gt;"",IF('Member Info'!N176&lt;$R$1,CONCATENATE("Left Scheme on ", TEXT('Member Info'!N176, "DD/MM/YYYY")),IF(ISERROR(G180),"Error Detected, No rate entered",IF(E180=0,"",IF(F180="","Error Detected, No Pensionable pay",IF(ISERROR(AB180)," Unknown Values entered.",IF(T180+U180&lt;1,"Acceptable",IF(R180+S180=200, "No Contributions Entered", IF(K180="","Error Detected, Choose reason&gt;",IF(X180="1",IF(T180=1,"Please Enter Deemed Pensionable Pay","Add Any Relevant Details Above"),"Please Give Details Above"))))))))),IF(ISERROR(G180),"Error Detected, No rate entered",IF(E180=0,"",IF(F180="","Error Detected, No Pensionable pay",IF(ISERROR(AB180)," Unknown Values entered.",IF(T180+U180&lt;1,"Acceptable",IF(R180+S180=200, "No Contributions Entered", IF(K180="","Error Detected, Choose reason&gt;",IF(X180="1",IF(T180=1,"Please Enter Deemed Pensionable Pay","Add relevant Details Above"),"Please give details Above")))))))))))</f>
        <v/>
      </c>
      <c r="K180" s="263"/>
      <c r="L180" s="93"/>
      <c r="M180" s="93" t="str">
        <f t="shared" si="42"/>
        <v/>
      </c>
      <c r="N180" s="96">
        <f t="shared" si="41"/>
        <v>0</v>
      </c>
      <c r="O180" s="96">
        <f t="shared" si="41"/>
        <v>0</v>
      </c>
      <c r="P180" s="220">
        <f>(ROUND((F180/100*'Member Info'!$W$2), 2))</f>
        <v>0</v>
      </c>
      <c r="Q180" s="220" t="e">
        <f t="shared" si="43"/>
        <v>#VALUE!</v>
      </c>
      <c r="R180" s="220" t="str">
        <f t="shared" si="44"/>
        <v/>
      </c>
      <c r="S180" s="229" t="str">
        <f t="shared" si="45"/>
        <v/>
      </c>
      <c r="T180" s="230" t="str">
        <f t="shared" si="46"/>
        <v/>
      </c>
      <c r="U180" s="230" t="str">
        <f t="shared" si="47"/>
        <v/>
      </c>
      <c r="V180" s="224">
        <f t="shared" si="48"/>
        <v>0</v>
      </c>
      <c r="W180" s="112">
        <f t="shared" si="49"/>
        <v>0</v>
      </c>
      <c r="X180" s="237" t="str">
        <f t="shared" si="37"/>
        <v/>
      </c>
      <c r="Y180" s="242" t="b">
        <f t="shared" si="38"/>
        <v>0</v>
      </c>
      <c r="Z180" s="237">
        <f t="shared" si="50"/>
        <v>0</v>
      </c>
      <c r="AA180" s="237">
        <f>IF('Member Info'!N176="",1,"")</f>
        <v>1</v>
      </c>
      <c r="AB180" s="245" t="e">
        <f t="shared" si="51"/>
        <v>#VALUE!</v>
      </c>
      <c r="AC180" s="132" t="str">
        <f t="shared" si="39"/>
        <v/>
      </c>
      <c r="AD180" s="126">
        <f t="shared" si="40"/>
        <v>1</v>
      </c>
      <c r="AE180" s="126" t="str">
        <f>IF('Member Info'!N176&lt;&gt;"",IF('Member Info'!N176&lt;=$R$1,1,0),"")</f>
        <v/>
      </c>
      <c r="AG180" s="126" t="b">
        <f t="shared" si="52"/>
        <v>0</v>
      </c>
      <c r="AH180" s="126">
        <f t="shared" si="53"/>
        <v>0</v>
      </c>
      <c r="AJ180" s="126">
        <f t="shared" si="54"/>
        <v>0</v>
      </c>
      <c r="AK180" s="126">
        <f>IF('Member Info'!F176&gt;$R$1,1,0)</f>
        <v>0</v>
      </c>
      <c r="AL180" s="126" t="b">
        <f>IF(ISERROR(R180),ERROR.TYPE(#REF!)=ERROR.TYPE(R180),FALSE)</f>
        <v>0</v>
      </c>
      <c r="AM180" s="126" t="b">
        <f>IF(ISERROR(S180),ERROR.TYPE(#REF!)=ERROR.TYPE(S180),FALSE)</f>
        <v>0</v>
      </c>
      <c r="AN180" s="126">
        <f>IF(OR('Member Info'!F176&gt;=$S$1,'Member Info'!N176&gt;=$R$1),1,0)</f>
        <v>0</v>
      </c>
    </row>
    <row r="181" spans="1:40" x14ac:dyDescent="0.25">
      <c r="A181" s="4">
        <v>149</v>
      </c>
      <c r="B181" s="166">
        <f>'Member Info'!D177</f>
        <v>0</v>
      </c>
      <c r="C181" s="166">
        <f>'Member Info'!E177</f>
        <v>0</v>
      </c>
      <c r="D181" s="166" t="str">
        <f>'Member Info'!G177</f>
        <v/>
      </c>
      <c r="E181" s="167">
        <f>'Member Info'!B177</f>
        <v>0</v>
      </c>
      <c r="F181" s="244"/>
      <c r="G181" s="168" t="str">
        <f>IF(E181=0,"",
IF('Member Info'!$AM$19&lt;=$R$1,
SUMPRODUCT('Member Info'!L177+IF('Member Info'!H177&gt;'Member Info'!$AJ$12,'Member Info'!$AK$13,IF('Member Info'!H177&gt;'Member Info'!$AJ$11,'Member Info'!$AK$12,IF('Member Info'!H177&gt;'Member Info'!$AJ$10,'Member Info'!$AK$11,IF('Member Info'!H177&gt;'Member Info'!$AJ$9,'Member Info'!$AK$10,IF('Member Info'!H177&gt;'Member Info'!$AJ$8,'Member Info'!$AK$9,'Member Info'!$AK$8)))))),
SUMPRODUCT('Member Info'!L177+IF('Member Info'!H177&gt;'Member Info'!$AG$17,'Member Info'!$AH$18,IF('Member Info'!H177&gt;'Member Info'!$AG$16,'Member Info'!$AH$17,IF('Member Info'!H177&gt;'Member Info'!$AG$15,'Member Info'!$AH$16,IF('Member Info'!H177&gt;'Member Info'!$AG$14,'Member Info'!$AH$15,IF('Member Info'!H177&gt;'Member Info'!$AG$13,'Member Info'!$AH$14,IF('Member Info'!H177&gt;'Member Info'!$AG$12,'Member Info'!$AH$13,IF('Member Info'!H177&gt;'Member Info'!$AG$11,'Member Info'!$AH$12,IF('Member Info'!H177&gt;'Member Info'!$AG$10,'Member Info'!$AH$11,IF('Member Info'!H177&gt;'Member Info'!$AG$9,'Member Info'!$AH$10,IF('Member Info'!H177&gt;'Member Info'!$AG$8,'Member Info'!$AH$9,'Member Info'!$AH$8)))))))))))))</f>
        <v/>
      </c>
      <c r="H181" s="26"/>
      <c r="I181" s="26"/>
      <c r="J181" s="107" t="str">
        <f>IF(E181=0,"",IF('Member Info'!F177&gt;$S$1,CONCATENATE("Joined with practice on ", TEXT('Member Info'!F177, "DD/MM/YYYY")),IF('Member Info'!N177&lt;&gt;"",IF('Member Info'!N177&lt;$R$1,CONCATENATE("Left Scheme on ", TEXT('Member Info'!N177, "DD/MM/YYYY")),IF(ISERROR(G181),"Error Detected, No rate entered",IF(E181=0,"",IF(F181="","Error Detected, No Pensionable pay",IF(ISERROR(AB181)," Unknown Values entered.",IF(T181+U181&lt;1,"Acceptable",IF(R181+S181=200, "No Contributions Entered", IF(K181="","Error Detected, Choose reason&gt;",IF(X181="1",IF(T181=1,"Please Enter Deemed Pensionable Pay","Add Any Relevant Details Above"),"Please Give Details Above"))))))))),IF(ISERROR(G181),"Error Detected, No rate entered",IF(E181=0,"",IF(F181="","Error Detected, No Pensionable pay",IF(ISERROR(AB181)," Unknown Values entered.",IF(T181+U181&lt;1,"Acceptable",IF(R181+S181=200, "No Contributions Entered", IF(K181="","Error Detected, Choose reason&gt;",IF(X181="1",IF(T181=1,"Please Enter Deemed Pensionable Pay","Add relevant Details Above"),"Please give details Above")))))))))))</f>
        <v/>
      </c>
      <c r="K181" s="263"/>
      <c r="L181" s="93"/>
      <c r="M181" s="93" t="str">
        <f t="shared" si="42"/>
        <v/>
      </c>
      <c r="N181" s="96">
        <f t="shared" si="41"/>
        <v>0</v>
      </c>
      <c r="O181" s="96">
        <f t="shared" si="41"/>
        <v>0</v>
      </c>
      <c r="P181" s="220">
        <f>(ROUND((F181/100*'Member Info'!$W$2), 2))</f>
        <v>0</v>
      </c>
      <c r="Q181" s="220" t="e">
        <f t="shared" si="43"/>
        <v>#VALUE!</v>
      </c>
      <c r="R181" s="220" t="str">
        <f t="shared" si="44"/>
        <v/>
      </c>
      <c r="S181" s="229" t="str">
        <f t="shared" si="45"/>
        <v/>
      </c>
      <c r="T181" s="230" t="str">
        <f t="shared" si="46"/>
        <v/>
      </c>
      <c r="U181" s="230" t="str">
        <f t="shared" si="47"/>
        <v/>
      </c>
      <c r="V181" s="224">
        <f t="shared" si="48"/>
        <v>0</v>
      </c>
      <c r="W181" s="112">
        <f t="shared" si="49"/>
        <v>0</v>
      </c>
      <c r="X181" s="237" t="str">
        <f t="shared" si="37"/>
        <v/>
      </c>
      <c r="Y181" s="242" t="b">
        <f t="shared" si="38"/>
        <v>0</v>
      </c>
      <c r="Z181" s="237">
        <f t="shared" si="50"/>
        <v>0</v>
      </c>
      <c r="AA181" s="237">
        <f>IF('Member Info'!N177="",1,"")</f>
        <v>1</v>
      </c>
      <c r="AB181" s="245" t="e">
        <f t="shared" si="51"/>
        <v>#VALUE!</v>
      </c>
      <c r="AC181" s="132" t="str">
        <f t="shared" si="39"/>
        <v/>
      </c>
      <c r="AD181" s="126">
        <f t="shared" si="40"/>
        <v>1</v>
      </c>
      <c r="AE181" s="126" t="str">
        <f>IF('Member Info'!N177&lt;&gt;"",IF('Member Info'!N177&lt;=$R$1,1,0),"")</f>
        <v/>
      </c>
      <c r="AG181" s="126" t="b">
        <f t="shared" si="52"/>
        <v>0</v>
      </c>
      <c r="AH181" s="126">
        <f t="shared" si="53"/>
        <v>0</v>
      </c>
      <c r="AJ181" s="126">
        <f t="shared" si="54"/>
        <v>0</v>
      </c>
      <c r="AK181" s="126">
        <f>IF('Member Info'!F177&gt;$R$1,1,0)</f>
        <v>0</v>
      </c>
      <c r="AL181" s="126" t="b">
        <f>IF(ISERROR(R181),ERROR.TYPE(#REF!)=ERROR.TYPE(R181),FALSE)</f>
        <v>0</v>
      </c>
      <c r="AM181" s="126" t="b">
        <f>IF(ISERROR(S181),ERROR.TYPE(#REF!)=ERROR.TYPE(S181),FALSE)</f>
        <v>0</v>
      </c>
      <c r="AN181" s="126">
        <f>IF(OR('Member Info'!F177&gt;=$S$1,'Member Info'!N177&gt;=$R$1),1,0)</f>
        <v>0</v>
      </c>
    </row>
    <row r="182" spans="1:40" ht="15.75" thickBot="1" x14ac:dyDescent="0.3">
      <c r="A182" s="4">
        <v>150</v>
      </c>
      <c r="B182" s="166">
        <f>'Member Info'!D178</f>
        <v>0</v>
      </c>
      <c r="C182" s="166">
        <f>'Member Info'!E178</f>
        <v>0</v>
      </c>
      <c r="D182" s="166" t="str">
        <f>'Member Info'!G178</f>
        <v/>
      </c>
      <c r="E182" s="167">
        <f>'Member Info'!B178</f>
        <v>0</v>
      </c>
      <c r="F182" s="244"/>
      <c r="G182" s="168" t="str">
        <f>IF(E182=0,"",
IF('Member Info'!$AM$19&lt;=$R$1,
SUMPRODUCT('Member Info'!L178+IF('Member Info'!H178&gt;'Member Info'!$AJ$12,'Member Info'!$AK$13,IF('Member Info'!H178&gt;'Member Info'!$AJ$11,'Member Info'!$AK$12,IF('Member Info'!H178&gt;'Member Info'!$AJ$10,'Member Info'!$AK$11,IF('Member Info'!H178&gt;'Member Info'!$AJ$9,'Member Info'!$AK$10,IF('Member Info'!H178&gt;'Member Info'!$AJ$8,'Member Info'!$AK$9,'Member Info'!$AK$8)))))),
SUMPRODUCT('Member Info'!L178+IF('Member Info'!H178&gt;'Member Info'!$AG$17,'Member Info'!$AH$18,IF('Member Info'!H178&gt;'Member Info'!$AG$16,'Member Info'!$AH$17,IF('Member Info'!H178&gt;'Member Info'!$AG$15,'Member Info'!$AH$16,IF('Member Info'!H178&gt;'Member Info'!$AG$14,'Member Info'!$AH$15,IF('Member Info'!H178&gt;'Member Info'!$AG$13,'Member Info'!$AH$14,IF('Member Info'!H178&gt;'Member Info'!$AG$12,'Member Info'!$AH$13,IF('Member Info'!H178&gt;'Member Info'!$AG$11,'Member Info'!$AH$12,IF('Member Info'!H178&gt;'Member Info'!$AG$10,'Member Info'!$AH$11,IF('Member Info'!H178&gt;'Member Info'!$AG$9,'Member Info'!$AH$10,IF('Member Info'!H178&gt;'Member Info'!$AG$8,'Member Info'!$AH$9,'Member Info'!$AH$8)))))))))))))</f>
        <v/>
      </c>
      <c r="H182" s="26"/>
      <c r="I182" s="26"/>
      <c r="J182" s="107" t="str">
        <f>IF(E182=0,"",IF('Member Info'!F178&gt;$S$1,CONCATENATE("Joined with practice on ", TEXT('Member Info'!F178, "DD/MM/YYYY")),IF('Member Info'!N178&lt;&gt;"",IF('Member Info'!N178&lt;$R$1,CONCATENATE("Left Scheme on ", TEXT('Member Info'!N178, "DD/MM/YYYY")),IF(ISERROR(G182),"Error Detected, No rate entered",IF(E182=0,"",IF(F182="","Error Detected, No Pensionable pay",IF(ISERROR(AB182)," Unknown Values entered.",IF(T182+U182&lt;1,"Acceptable",IF(R182+S182=200, "No Contributions Entered", IF(K182="","Error Detected, Choose reason&gt;",IF(X182="1",IF(T182=1,"Please Enter Deemed Pensionable Pay","Add Any Relevant Details Above"),"Please Give Details Above"))))))))),IF(ISERROR(G182),"Error Detected, No rate entered",IF(E182=0,"",IF(F182="","Error Detected, No Pensionable pay",IF(ISERROR(AB182)," Unknown Values entered.",IF(T182+U182&lt;1,"Acceptable",IF(R182+S182=200, "No Contributions Entered", IF(K182="","Error Detected, Choose reason&gt;",IF(X182="1",IF(T182=1,"Please Enter Deemed Pensionable Pay","Add relevant Details Above"),"Please give details Above")))))))))))</f>
        <v/>
      </c>
      <c r="K182" s="263"/>
      <c r="L182" s="93"/>
      <c r="M182" s="93" t="str">
        <f t="shared" si="42"/>
        <v/>
      </c>
      <c r="N182" s="96">
        <f t="shared" si="41"/>
        <v>0</v>
      </c>
      <c r="O182" s="96">
        <f t="shared" si="41"/>
        <v>0</v>
      </c>
      <c r="P182" s="220">
        <f>(ROUND((F182/100*'Member Info'!$W$2), 2))</f>
        <v>0</v>
      </c>
      <c r="Q182" s="220" t="e">
        <f t="shared" si="43"/>
        <v>#VALUE!</v>
      </c>
      <c r="R182" s="220" t="str">
        <f t="shared" si="44"/>
        <v/>
      </c>
      <c r="S182" s="229" t="str">
        <f t="shared" si="45"/>
        <v/>
      </c>
      <c r="T182" s="230" t="str">
        <f t="shared" si="46"/>
        <v/>
      </c>
      <c r="U182" s="230" t="str">
        <f t="shared" si="47"/>
        <v/>
      </c>
      <c r="V182" s="224">
        <f t="shared" si="48"/>
        <v>0</v>
      </c>
      <c r="W182" s="112">
        <f t="shared" si="49"/>
        <v>0</v>
      </c>
      <c r="X182" s="237" t="str">
        <f t="shared" si="37"/>
        <v/>
      </c>
      <c r="Y182" s="242" t="b">
        <f t="shared" si="38"/>
        <v>0</v>
      </c>
      <c r="Z182" s="237">
        <f t="shared" si="50"/>
        <v>0</v>
      </c>
      <c r="AA182" s="237">
        <f>IF('Member Info'!N178="",1,"")</f>
        <v>1</v>
      </c>
      <c r="AB182" s="245" t="e">
        <f t="shared" si="51"/>
        <v>#VALUE!</v>
      </c>
      <c r="AC182" s="132" t="str">
        <f t="shared" si="39"/>
        <v/>
      </c>
      <c r="AD182" s="126">
        <f t="shared" si="40"/>
        <v>1</v>
      </c>
      <c r="AE182" s="126" t="str">
        <f>IF('Member Info'!N178&lt;&gt;"",IF('Member Info'!N178&lt;=$R$1,1,0),"")</f>
        <v/>
      </c>
      <c r="AG182" s="126" t="b">
        <f t="shared" si="52"/>
        <v>0</v>
      </c>
      <c r="AH182" s="126">
        <f t="shared" si="53"/>
        <v>0</v>
      </c>
      <c r="AJ182" s="126">
        <f t="shared" si="54"/>
        <v>0</v>
      </c>
      <c r="AK182" s="126">
        <f>IF('Member Info'!F178&gt;$R$1,1,0)</f>
        <v>0</v>
      </c>
      <c r="AL182" s="126" t="b">
        <f>IF(ISERROR(R182),ERROR.TYPE(#REF!)=ERROR.TYPE(R182),FALSE)</f>
        <v>0</v>
      </c>
      <c r="AM182" s="126" t="b">
        <f>IF(ISERROR(S182),ERROR.TYPE(#REF!)=ERROR.TYPE(S182),FALSE)</f>
        <v>0</v>
      </c>
      <c r="AN182" s="126">
        <f>IF(OR('Member Info'!F178&gt;=$S$1,'Member Info'!N178&gt;=$R$1),1,0)</f>
        <v>0</v>
      </c>
    </row>
    <row r="183" spans="1:40" ht="15.75" thickBot="1" x14ac:dyDescent="0.3">
      <c r="A183" s="4"/>
      <c r="B183" s="5"/>
      <c r="C183" s="5"/>
      <c r="D183" s="5"/>
      <c r="E183" s="5"/>
      <c r="F183" s="279">
        <f>SUM(F33:F182)</f>
        <v>0</v>
      </c>
      <c r="G183" s="21"/>
      <c r="H183" s="9">
        <f>ROUND(SUM(H33:H182), 2)</f>
        <v>0</v>
      </c>
      <c r="I183" s="9">
        <f>ROUND(SUM(I33:I182), 2)</f>
        <v>0</v>
      </c>
      <c r="J183" s="135">
        <f>COUNTIF(J33:J182, "&gt;0")</f>
        <v>0</v>
      </c>
      <c r="K183" s="5"/>
      <c r="L183" s="5"/>
      <c r="M183" s="5"/>
      <c r="N183" s="5"/>
      <c r="O183" s="5"/>
      <c r="T183" s="224">
        <f>SUM(T33:T182)</f>
        <v>0</v>
      </c>
      <c r="U183" s="230">
        <f>SUM(U33:U182)</f>
        <v>0</v>
      </c>
      <c r="V183" s="224">
        <f>SUM(V33:V182)</f>
        <v>0</v>
      </c>
      <c r="W183" s="224"/>
      <c r="X183" s="340"/>
      <c r="Y183" s="224">
        <f>COUNTIF(Y33:Y182, TRUE)</f>
        <v>0</v>
      </c>
      <c r="Z183" s="239">
        <f>SUM(Z33:Z182)</f>
        <v>0</v>
      </c>
      <c r="AA183" s="255"/>
      <c r="AB183" s="238"/>
      <c r="AC183" s="245">
        <f>SUM(AC33:AC182)</f>
        <v>0</v>
      </c>
      <c r="AD183" s="126">
        <f>COUNTIF(AD33:AD182,"&gt;1")</f>
        <v>0</v>
      </c>
      <c r="AJ183" s="126">
        <f>SUM(AJ33:AJ182)</f>
        <v>0</v>
      </c>
    </row>
    <row r="184" spans="1:40" ht="15" customHeight="1" x14ac:dyDescent="0.25">
      <c r="A184" s="4"/>
      <c r="B184" s="344"/>
      <c r="C184" s="344"/>
      <c r="D184" s="5"/>
      <c r="E184" s="38"/>
      <c r="F184" s="38"/>
      <c r="G184" s="21"/>
      <c r="H184" s="22"/>
      <c r="I184" s="22"/>
      <c r="J184" s="108"/>
      <c r="K184" s="5"/>
      <c r="L184" s="5"/>
      <c r="M184" s="5"/>
      <c r="N184" s="5"/>
      <c r="O184" s="256"/>
    </row>
    <row r="185" spans="1:40" ht="15.75" customHeight="1" x14ac:dyDescent="0.25">
      <c r="A185" s="4"/>
      <c r="B185" s="344"/>
      <c r="C185" s="344"/>
      <c r="D185" s="23"/>
      <c r="E185" s="343"/>
      <c r="F185" s="343"/>
      <c r="G185" s="341"/>
      <c r="H185" s="341"/>
      <c r="I185" s="341"/>
      <c r="J185" s="341"/>
      <c r="K185" s="5"/>
      <c r="L185" s="5"/>
      <c r="M185" s="5"/>
      <c r="N185" s="256"/>
      <c r="O185" s="5"/>
    </row>
    <row r="186" spans="1:40" ht="15.75" x14ac:dyDescent="0.25">
      <c r="A186" s="4"/>
      <c r="B186" s="344"/>
      <c r="C186" s="344"/>
      <c r="D186" s="23"/>
      <c r="E186" s="343"/>
      <c r="F186" s="477" t="s">
        <v>17</v>
      </c>
      <c r="G186" s="477"/>
      <c r="H186" s="477"/>
      <c r="I186" s="341"/>
      <c r="J186" s="341"/>
      <c r="K186" s="5"/>
      <c r="L186" s="5"/>
      <c r="M186" s="5"/>
      <c r="N186" s="5"/>
      <c r="O186" s="5"/>
    </row>
    <row r="187" spans="1:40" ht="15.75" x14ac:dyDescent="0.25">
      <c r="A187" s="4"/>
      <c r="B187" s="388"/>
      <c r="C187" s="388"/>
      <c r="D187" s="23"/>
      <c r="E187" s="342"/>
      <c r="F187" s="477"/>
      <c r="G187" s="477"/>
      <c r="H187" s="477"/>
      <c r="I187" s="342"/>
      <c r="J187" s="342"/>
      <c r="K187" s="5"/>
      <c r="L187" s="5"/>
      <c r="M187" s="5"/>
      <c r="N187" s="5"/>
      <c r="O187" s="5"/>
    </row>
    <row r="188" spans="1:40" ht="15.75" x14ac:dyDescent="0.25">
      <c r="A188" s="4"/>
      <c r="B188" s="345"/>
      <c r="C188" s="345"/>
      <c r="D188" s="23"/>
      <c r="E188" s="342"/>
      <c r="F188" s="342"/>
      <c r="G188" s="342"/>
      <c r="H188" s="342"/>
      <c r="I188" s="476" t="s">
        <v>20</v>
      </c>
      <c r="J188" s="476"/>
      <c r="K188" s="5"/>
      <c r="L188" s="5"/>
      <c r="M188" s="5"/>
      <c r="N188" s="5"/>
      <c r="O188" s="5"/>
    </row>
    <row r="189" spans="1:40" ht="15.75" thickBot="1" x14ac:dyDescent="0.3">
      <c r="A189" s="4"/>
      <c r="B189" s="346"/>
      <c r="C189" s="345" t="s">
        <v>18</v>
      </c>
      <c r="D189" s="345"/>
      <c r="E189" s="342"/>
      <c r="F189" s="345" t="s">
        <v>19</v>
      </c>
      <c r="G189" s="345"/>
      <c r="H189" s="345"/>
      <c r="I189" s="485"/>
      <c r="J189" s="485"/>
      <c r="K189" s="5"/>
      <c r="L189" s="5"/>
      <c r="M189" s="5"/>
      <c r="N189" s="5"/>
      <c r="O189" s="5"/>
    </row>
    <row r="190" spans="1:40" ht="15.75" thickBot="1" x14ac:dyDescent="0.3">
      <c r="A190" s="4"/>
      <c r="B190" s="12"/>
      <c r="C190" s="480">
        <f>H183</f>
        <v>0</v>
      </c>
      <c r="D190" s="481"/>
      <c r="E190" s="342"/>
      <c r="F190" s="480">
        <f>I183</f>
        <v>0</v>
      </c>
      <c r="G190" s="481"/>
      <c r="H190" s="346"/>
      <c r="I190" s="480">
        <f>C190+F190</f>
        <v>0</v>
      </c>
      <c r="J190" s="481"/>
      <c r="K190" s="5"/>
      <c r="L190" s="5"/>
      <c r="M190" s="5"/>
      <c r="N190" s="5"/>
      <c r="O190" s="5"/>
    </row>
    <row r="191" spans="1:40" ht="15.75" x14ac:dyDescent="0.25">
      <c r="A191" s="4"/>
      <c r="B191" s="345"/>
      <c r="C191" s="345"/>
      <c r="D191" s="23"/>
      <c r="E191" s="342"/>
      <c r="F191" s="342"/>
      <c r="G191" s="342"/>
      <c r="H191" s="342"/>
      <c r="I191" s="342"/>
      <c r="J191" s="342"/>
      <c r="K191" s="5"/>
      <c r="L191" s="5"/>
      <c r="M191" s="5"/>
      <c r="N191" s="5"/>
      <c r="O191" s="5"/>
    </row>
    <row r="192" spans="1:40" ht="15.75" x14ac:dyDescent="0.25">
      <c r="A192" s="4"/>
      <c r="B192" s="346"/>
      <c r="C192" s="346"/>
      <c r="D192" s="23"/>
      <c r="E192" s="342"/>
      <c r="F192" s="342"/>
      <c r="G192" s="342"/>
      <c r="H192" s="342"/>
      <c r="I192" s="342"/>
      <c r="J192" s="342"/>
      <c r="K192" s="5"/>
      <c r="L192" s="5"/>
      <c r="M192" s="5"/>
      <c r="N192" s="5"/>
      <c r="O192" s="5"/>
    </row>
    <row r="193" spans="1:27" ht="15.75" customHeight="1" x14ac:dyDescent="0.25">
      <c r="A193" s="4"/>
      <c r="B193" s="487" t="s">
        <v>607</v>
      </c>
      <c r="C193" s="487"/>
      <c r="D193" s="487"/>
      <c r="E193" s="487"/>
      <c r="F193" s="487"/>
      <c r="G193" s="487"/>
      <c r="H193" s="487"/>
      <c r="I193" s="487"/>
      <c r="J193" s="487"/>
      <c r="K193" s="5"/>
      <c r="L193" s="5"/>
      <c r="M193" s="5"/>
      <c r="N193" s="5"/>
      <c r="O193" s="5"/>
    </row>
    <row r="194" spans="1:27" ht="15.75" customHeight="1" x14ac:dyDescent="0.25">
      <c r="A194" s="4"/>
      <c r="B194" s="487"/>
      <c r="C194" s="487"/>
      <c r="D194" s="487"/>
      <c r="E194" s="487"/>
      <c r="F194" s="487"/>
      <c r="G194" s="487"/>
      <c r="H194" s="487"/>
      <c r="I194" s="487"/>
      <c r="J194" s="487"/>
      <c r="K194" s="5"/>
      <c r="L194" s="5"/>
      <c r="M194" s="5"/>
      <c r="N194" s="5"/>
      <c r="O194" s="5"/>
    </row>
    <row r="195" spans="1:27" ht="15.75" customHeight="1" x14ac:dyDescent="0.25">
      <c r="A195" s="4"/>
      <c r="B195" s="487"/>
      <c r="C195" s="487"/>
      <c r="D195" s="487"/>
      <c r="E195" s="487"/>
      <c r="F195" s="487"/>
      <c r="G195" s="487"/>
      <c r="H195" s="487"/>
      <c r="I195" s="487"/>
      <c r="J195" s="487"/>
      <c r="K195" s="5"/>
      <c r="L195" s="5"/>
      <c r="M195" s="5"/>
      <c r="N195" s="5"/>
      <c r="O195" s="5"/>
    </row>
    <row r="196" spans="1:27" ht="15.75" customHeight="1" x14ac:dyDescent="0.25">
      <c r="A196" s="4"/>
      <c r="B196" s="487"/>
      <c r="C196" s="487"/>
      <c r="D196" s="487"/>
      <c r="E196" s="487"/>
      <c r="F196" s="487"/>
      <c r="G196" s="487"/>
      <c r="H196" s="487"/>
      <c r="I196" s="487"/>
      <c r="J196" s="487"/>
      <c r="K196" s="5"/>
      <c r="L196" s="5"/>
      <c r="M196" s="5"/>
      <c r="N196" s="5"/>
      <c r="O196" s="5"/>
    </row>
    <row r="197" spans="1:27" x14ac:dyDescent="0.25">
      <c r="A197" s="4"/>
      <c r="B197" s="487"/>
      <c r="C197" s="487"/>
      <c r="D197" s="487"/>
      <c r="E197" s="487"/>
      <c r="F197" s="487"/>
      <c r="G197" s="487"/>
      <c r="H197" s="487"/>
      <c r="I197" s="487"/>
      <c r="J197" s="487"/>
      <c r="K197" s="5"/>
      <c r="L197" s="5"/>
      <c r="M197" s="5"/>
      <c r="N197" s="5"/>
      <c r="O197" s="5"/>
    </row>
    <row r="198" spans="1:27" x14ac:dyDescent="0.25">
      <c r="A198" s="4"/>
      <c r="B198" s="5"/>
      <c r="C198" s="5"/>
      <c r="D198" s="5"/>
      <c r="E198" s="5"/>
      <c r="F198" s="5"/>
      <c r="G198" s="21"/>
      <c r="H198" s="5"/>
      <c r="I198" s="5"/>
      <c r="J198" s="386"/>
      <c r="K198" s="5"/>
      <c r="L198" s="5"/>
      <c r="M198" s="5"/>
      <c r="N198" s="5"/>
      <c r="O198" s="5"/>
    </row>
    <row r="199" spans="1:27" ht="15.75" x14ac:dyDescent="0.25">
      <c r="A199" s="4"/>
      <c r="B199" s="474"/>
      <c r="C199" s="474"/>
      <c r="D199" s="474"/>
      <c r="E199" s="474"/>
      <c r="F199" s="474"/>
      <c r="G199" s="474"/>
      <c r="H199" s="390"/>
      <c r="I199" s="390"/>
      <c r="J199" s="105"/>
      <c r="K199" s="5"/>
      <c r="L199" s="5"/>
      <c r="M199" s="5"/>
      <c r="N199" s="5"/>
      <c r="O199" s="5"/>
      <c r="S199" s="126"/>
      <c r="T199" s="126"/>
      <c r="U199" s="126"/>
      <c r="V199" s="126"/>
      <c r="W199" s="126"/>
      <c r="X199" s="126"/>
      <c r="Y199" s="126"/>
      <c r="Z199" s="126"/>
      <c r="AA199" s="126"/>
    </row>
    <row r="200" spans="1:27" x14ac:dyDescent="0.25">
      <c r="A200" s="4"/>
      <c r="B200" s="5"/>
      <c r="C200" s="5"/>
      <c r="D200" s="5"/>
      <c r="E200" s="5"/>
      <c r="F200" s="5"/>
      <c r="G200" s="21"/>
      <c r="H200" s="5"/>
      <c r="I200" s="5"/>
      <c r="J200" s="386"/>
      <c r="K200" s="5"/>
      <c r="L200" s="5"/>
      <c r="M200" s="5"/>
      <c r="N200" s="5"/>
      <c r="O200" s="5"/>
      <c r="S200" s="126"/>
      <c r="T200" s="126"/>
      <c r="U200" s="126"/>
      <c r="V200" s="126"/>
      <c r="W200" s="126"/>
      <c r="X200" s="126"/>
      <c r="Y200" s="126"/>
      <c r="Z200" s="126"/>
      <c r="AA200" s="126"/>
    </row>
    <row r="201" spans="1:27" x14ac:dyDescent="0.25">
      <c r="A201" s="4"/>
      <c r="B201" s="5"/>
      <c r="C201" s="5"/>
      <c r="D201" s="5"/>
      <c r="E201" s="5"/>
      <c r="F201" s="5"/>
      <c r="G201" s="21"/>
      <c r="H201" s="5"/>
      <c r="I201" s="5"/>
      <c r="J201" s="386"/>
      <c r="K201" s="5"/>
      <c r="L201" s="5"/>
      <c r="M201" s="5"/>
      <c r="N201" s="5"/>
      <c r="O201" s="5"/>
      <c r="S201" s="126"/>
      <c r="T201" s="126"/>
      <c r="U201" s="126"/>
      <c r="V201" s="126"/>
      <c r="W201" s="126"/>
      <c r="X201" s="126"/>
      <c r="Y201" s="126"/>
      <c r="Z201" s="126"/>
      <c r="AA201" s="126"/>
    </row>
    <row r="202" spans="1:27" ht="21" x14ac:dyDescent="0.25">
      <c r="A202" s="4"/>
      <c r="B202" s="486"/>
      <c r="C202" s="486"/>
      <c r="D202" s="486"/>
      <c r="E202" s="486"/>
      <c r="F202" s="486"/>
      <c r="G202" s="486"/>
      <c r="H202" s="389"/>
      <c r="I202" s="389"/>
      <c r="J202" s="389"/>
      <c r="K202" s="5"/>
      <c r="L202" s="5"/>
      <c r="M202" s="5"/>
      <c r="N202" s="5"/>
      <c r="O202" s="5"/>
      <c r="S202" s="126"/>
      <c r="T202" s="126"/>
      <c r="U202" s="126"/>
      <c r="V202" s="126"/>
      <c r="W202" s="126"/>
      <c r="X202" s="126"/>
      <c r="Y202" s="126"/>
      <c r="Z202" s="126"/>
      <c r="AA202" s="126"/>
    </row>
    <row r="203" spans="1:27" ht="21" x14ac:dyDescent="0.25">
      <c r="A203" s="4"/>
      <c r="B203" s="15"/>
      <c r="C203" s="15"/>
      <c r="D203" s="15"/>
      <c r="E203" s="15"/>
      <c r="F203" s="15"/>
      <c r="G203" s="15"/>
      <c r="H203" s="5"/>
      <c r="I203" s="5"/>
      <c r="J203" s="386"/>
      <c r="K203" s="5"/>
      <c r="L203" s="5"/>
      <c r="M203" s="5"/>
      <c r="N203" s="5"/>
      <c r="O203" s="5"/>
      <c r="S203" s="126"/>
      <c r="T203" s="126"/>
      <c r="U203" s="126"/>
      <c r="V203" s="126"/>
      <c r="W203" s="126"/>
      <c r="X203" s="126"/>
      <c r="Y203" s="126"/>
      <c r="Z203" s="126"/>
      <c r="AA203" s="126"/>
    </row>
    <row r="204" spans="1:27" ht="15" customHeight="1" x14ac:dyDescent="0.25">
      <c r="A204" s="4"/>
      <c r="B204" s="478"/>
      <c r="C204" s="478"/>
      <c r="D204" s="478"/>
      <c r="E204" s="5"/>
      <c r="F204" s="478"/>
      <c r="G204" s="478"/>
      <c r="H204" s="478"/>
      <c r="I204" s="478"/>
      <c r="J204" s="388"/>
      <c r="K204" s="5"/>
      <c r="L204" s="5"/>
      <c r="M204" s="5"/>
      <c r="N204" s="5"/>
      <c r="O204" s="5"/>
      <c r="S204" s="126"/>
      <c r="T204" s="126"/>
      <c r="U204" s="126"/>
      <c r="V204" s="126"/>
      <c r="W204" s="126"/>
      <c r="X204" s="126"/>
      <c r="Y204" s="126"/>
      <c r="Z204" s="126"/>
      <c r="AA204" s="126"/>
    </row>
    <row r="205" spans="1:27" x14ac:dyDescent="0.25">
      <c r="A205" s="4"/>
      <c r="B205" s="478"/>
      <c r="C205" s="478"/>
      <c r="D205" s="478"/>
      <c r="E205" s="5"/>
      <c r="F205" s="478"/>
      <c r="G205" s="478"/>
      <c r="H205" s="478"/>
      <c r="I205" s="478"/>
      <c r="J205" s="388"/>
      <c r="K205" s="5"/>
      <c r="L205" s="5"/>
      <c r="M205" s="5"/>
      <c r="N205" s="5"/>
      <c r="O205" s="5"/>
      <c r="S205" s="126"/>
      <c r="T205" s="126"/>
      <c r="U205" s="126"/>
      <c r="V205" s="126"/>
      <c r="W205" s="126"/>
      <c r="X205" s="126"/>
      <c r="Y205" s="126"/>
      <c r="Z205" s="126"/>
      <c r="AA205" s="126"/>
    </row>
    <row r="206" spans="1:27" x14ac:dyDescent="0.25">
      <c r="A206" s="4"/>
      <c r="B206" s="388"/>
      <c r="C206" s="388"/>
      <c r="D206" s="388"/>
      <c r="E206" s="5"/>
      <c r="F206" s="388"/>
      <c r="G206" s="388"/>
      <c r="H206" s="388"/>
      <c r="I206" s="388"/>
      <c r="J206" s="388"/>
      <c r="K206" s="5"/>
      <c r="L206" s="5"/>
      <c r="M206" s="5"/>
      <c r="N206" s="5"/>
      <c r="O206" s="5"/>
      <c r="S206" s="126"/>
      <c r="T206" s="126"/>
      <c r="U206" s="126"/>
      <c r="V206" s="126"/>
      <c r="W206" s="126"/>
      <c r="X206" s="126"/>
      <c r="Y206" s="126"/>
      <c r="Z206" s="126"/>
      <c r="AA206" s="126"/>
    </row>
    <row r="207" spans="1:27" ht="15.75" customHeight="1" x14ac:dyDescent="0.25">
      <c r="A207" s="4"/>
      <c r="B207" s="433"/>
      <c r="C207" s="433"/>
      <c r="D207" s="433"/>
      <c r="E207" s="5"/>
      <c r="F207" s="433"/>
      <c r="G207" s="433"/>
      <c r="H207" s="433"/>
      <c r="I207" s="433"/>
      <c r="J207" s="31"/>
      <c r="K207" s="5"/>
      <c r="L207" s="5"/>
      <c r="M207" s="5"/>
      <c r="N207" s="5"/>
      <c r="O207" s="5"/>
      <c r="S207" s="126"/>
      <c r="T207" s="126"/>
      <c r="U207" s="126"/>
      <c r="V207" s="126"/>
      <c r="W207" s="126"/>
      <c r="X207" s="126"/>
      <c r="Y207" s="126"/>
      <c r="Z207" s="126"/>
      <c r="AA207" s="126"/>
    </row>
    <row r="208" spans="1:27" x14ac:dyDescent="0.25">
      <c r="A208" s="4"/>
      <c r="B208" s="473"/>
      <c r="C208" s="473"/>
      <c r="D208" s="473"/>
      <c r="E208" s="5"/>
      <c r="F208" s="473"/>
      <c r="G208" s="473"/>
      <c r="H208" s="473"/>
      <c r="I208" s="473"/>
      <c r="J208" s="106"/>
      <c r="K208" s="5"/>
      <c r="L208" s="5"/>
      <c r="M208" s="5"/>
      <c r="N208" s="5"/>
      <c r="O208" s="5"/>
      <c r="S208" s="126"/>
      <c r="T208" s="126"/>
      <c r="U208" s="126"/>
      <c r="V208" s="126"/>
      <c r="W208" s="126"/>
      <c r="X208" s="126"/>
      <c r="Y208" s="126"/>
      <c r="Z208" s="126"/>
      <c r="AA208" s="126"/>
    </row>
    <row r="209" spans="1:27" x14ac:dyDescent="0.25">
      <c r="A209" s="4"/>
      <c r="B209" s="12"/>
      <c r="C209" s="12"/>
      <c r="D209" s="12"/>
      <c r="E209" s="5"/>
      <c r="F209" s="12"/>
      <c r="G209" s="12"/>
      <c r="H209" s="12"/>
      <c r="I209" s="12"/>
      <c r="J209" s="386"/>
      <c r="K209" s="5"/>
      <c r="L209" s="5"/>
      <c r="M209" s="5"/>
      <c r="N209" s="5"/>
      <c r="O209" s="5"/>
      <c r="S209" s="126"/>
      <c r="T209" s="126"/>
      <c r="U209" s="126"/>
      <c r="V209" s="126"/>
      <c r="W209" s="126"/>
      <c r="X209" s="126"/>
      <c r="Y209" s="126"/>
      <c r="Z209" s="126"/>
      <c r="AA209" s="126"/>
    </row>
    <row r="210" spans="1:27" ht="15.75" customHeight="1" x14ac:dyDescent="0.25">
      <c r="A210" s="4"/>
      <c r="B210" s="433"/>
      <c r="C210" s="433"/>
      <c r="D210" s="433"/>
      <c r="E210" s="5"/>
      <c r="F210" s="433"/>
      <c r="G210" s="433"/>
      <c r="H210" s="433"/>
      <c r="I210" s="433"/>
      <c r="J210" s="31"/>
      <c r="K210" s="5"/>
      <c r="L210" s="5"/>
      <c r="M210" s="5"/>
      <c r="N210" s="5"/>
      <c r="O210" s="5"/>
      <c r="S210" s="126"/>
      <c r="T210" s="126"/>
      <c r="U210" s="126"/>
      <c r="V210" s="126"/>
      <c r="W210" s="126"/>
      <c r="X210" s="126"/>
      <c r="Y210" s="126"/>
      <c r="Z210" s="126"/>
      <c r="AA210" s="126"/>
    </row>
    <row r="211" spans="1:27" x14ac:dyDescent="0.25">
      <c r="A211" s="4"/>
      <c r="B211" s="473"/>
      <c r="C211" s="473"/>
      <c r="D211" s="473"/>
      <c r="E211" s="5"/>
      <c r="F211" s="473"/>
      <c r="G211" s="473"/>
      <c r="H211" s="473"/>
      <c r="I211" s="473"/>
      <c r="J211" s="106"/>
      <c r="K211" s="5"/>
      <c r="L211" s="5"/>
      <c r="M211" s="5"/>
      <c r="N211" s="5"/>
      <c r="O211" s="5"/>
      <c r="S211" s="126"/>
      <c r="T211" s="126"/>
      <c r="U211" s="126"/>
      <c r="V211" s="126"/>
      <c r="W211" s="126"/>
      <c r="X211" s="126"/>
      <c r="Y211" s="126"/>
      <c r="Z211" s="126"/>
      <c r="AA211" s="126"/>
    </row>
    <row r="212" spans="1:27" x14ac:dyDescent="0.25">
      <c r="A212" s="4"/>
      <c r="B212" s="12"/>
      <c r="C212" s="12"/>
      <c r="D212" s="12"/>
      <c r="E212" s="5"/>
      <c r="F212" s="12"/>
      <c r="G212" s="12"/>
      <c r="H212" s="12"/>
      <c r="I212" s="12"/>
      <c r="J212" s="386"/>
      <c r="K212" s="5"/>
      <c r="L212" s="5"/>
      <c r="M212" s="5"/>
      <c r="N212" s="5"/>
      <c r="O212" s="5"/>
      <c r="S212" s="126"/>
      <c r="T212" s="126"/>
      <c r="U212" s="126"/>
      <c r="V212" s="126"/>
      <c r="W212" s="126"/>
      <c r="X212" s="126"/>
      <c r="Y212" s="126"/>
      <c r="Z212" s="126"/>
      <c r="AA212" s="126"/>
    </row>
    <row r="213" spans="1:27" ht="15.75" customHeight="1" x14ac:dyDescent="0.25">
      <c r="A213" s="4"/>
      <c r="B213" s="476"/>
      <c r="C213" s="476"/>
      <c r="D213" s="476"/>
      <c r="E213" s="5"/>
      <c r="F213" s="476"/>
      <c r="G213" s="476"/>
      <c r="H213" s="476"/>
      <c r="I213" s="476"/>
      <c r="J213" s="388"/>
      <c r="K213" s="5"/>
      <c r="L213" s="5"/>
      <c r="M213" s="5"/>
      <c r="N213" s="5"/>
      <c r="O213" s="5"/>
      <c r="S213" s="126"/>
      <c r="T213" s="126"/>
      <c r="U213" s="126"/>
      <c r="V213" s="126"/>
      <c r="W213" s="126"/>
      <c r="X213" s="126"/>
      <c r="Y213" s="126"/>
      <c r="Z213" s="126"/>
      <c r="AA213" s="126"/>
    </row>
    <row r="214" spans="1:27" x14ac:dyDescent="0.25">
      <c r="A214" s="4"/>
      <c r="B214" s="473"/>
      <c r="C214" s="473"/>
      <c r="D214" s="473"/>
      <c r="E214" s="5"/>
      <c r="F214" s="473"/>
      <c r="G214" s="473"/>
      <c r="H214" s="473"/>
      <c r="I214" s="473"/>
      <c r="J214" s="106"/>
      <c r="K214" s="5"/>
      <c r="L214" s="5"/>
      <c r="M214" s="5"/>
      <c r="N214" s="5"/>
      <c r="O214" s="5"/>
      <c r="S214" s="126"/>
      <c r="T214" s="126"/>
      <c r="U214" s="126"/>
      <c r="V214" s="126"/>
      <c r="W214" s="126"/>
      <c r="X214" s="126"/>
      <c r="Y214" s="126"/>
      <c r="Z214" s="126"/>
      <c r="AA214" s="126"/>
    </row>
    <row r="215" spans="1:27" x14ac:dyDescent="0.25">
      <c r="A215" s="4"/>
      <c r="B215" s="12"/>
      <c r="C215" s="12"/>
      <c r="D215" s="12"/>
      <c r="E215" s="5"/>
      <c r="F215" s="5"/>
      <c r="G215" s="5"/>
      <c r="H215" s="12"/>
      <c r="I215" s="5"/>
      <c r="J215" s="386"/>
      <c r="K215" s="5"/>
      <c r="L215" s="5"/>
      <c r="M215" s="5"/>
      <c r="N215" s="5"/>
      <c r="O215" s="5"/>
      <c r="S215" s="126"/>
      <c r="T215" s="126"/>
      <c r="U215" s="126"/>
      <c r="V215" s="126"/>
      <c r="W215" s="126"/>
      <c r="X215" s="126"/>
      <c r="Y215" s="126"/>
      <c r="Z215" s="126"/>
      <c r="AA215" s="126"/>
    </row>
    <row r="216" spans="1:27" x14ac:dyDescent="0.25">
      <c r="A216" s="4"/>
      <c r="B216" s="479"/>
      <c r="C216" s="479"/>
      <c r="D216" s="479"/>
      <c r="E216" s="5"/>
      <c r="F216" s="5"/>
      <c r="G216" s="5"/>
      <c r="H216" s="12"/>
      <c r="I216" s="5"/>
      <c r="J216" s="386"/>
      <c r="K216" s="5"/>
      <c r="L216" s="5"/>
      <c r="M216" s="5"/>
      <c r="N216" s="5"/>
      <c r="O216" s="5"/>
      <c r="S216" s="126"/>
      <c r="T216" s="126"/>
      <c r="U216" s="126"/>
      <c r="V216" s="126"/>
      <c r="W216" s="126"/>
      <c r="X216" s="126"/>
      <c r="Y216" s="126"/>
      <c r="Z216" s="126"/>
      <c r="AA216" s="126"/>
    </row>
    <row r="217" spans="1:27" x14ac:dyDescent="0.25">
      <c r="A217" s="4"/>
      <c r="B217" s="475"/>
      <c r="C217" s="475"/>
      <c r="D217" s="475"/>
      <c r="E217" s="5"/>
      <c r="F217" s="5"/>
      <c r="G217" s="5"/>
      <c r="H217" s="5"/>
      <c r="I217" s="5"/>
      <c r="J217" s="386"/>
      <c r="K217" s="5"/>
      <c r="L217" s="5"/>
      <c r="M217" s="5"/>
      <c r="N217" s="5"/>
      <c r="O217" s="5"/>
      <c r="S217" s="126"/>
      <c r="T217" s="126"/>
      <c r="U217" s="126"/>
      <c r="V217" s="126"/>
      <c r="W217" s="126"/>
      <c r="X217" s="126"/>
      <c r="Y217" s="126"/>
      <c r="Z217" s="126"/>
      <c r="AA217" s="126"/>
    </row>
    <row r="218" spans="1:27" x14ac:dyDescent="0.25">
      <c r="A218" s="4"/>
      <c r="B218" s="12"/>
      <c r="C218" s="12"/>
      <c r="D218" s="12"/>
      <c r="E218" s="12"/>
      <c r="F218" s="12"/>
      <c r="G218" s="12"/>
      <c r="H218" s="5"/>
      <c r="I218" s="5"/>
      <c r="J218" s="386"/>
      <c r="K218" s="5"/>
      <c r="L218" s="5"/>
      <c r="M218" s="5"/>
      <c r="N218" s="5"/>
      <c r="O218" s="5"/>
      <c r="S218" s="126"/>
      <c r="T218" s="126"/>
      <c r="U218" s="126"/>
      <c r="V218" s="126"/>
      <c r="W218" s="126"/>
      <c r="X218" s="126"/>
      <c r="Y218" s="126"/>
      <c r="Z218" s="126"/>
      <c r="AA218" s="126"/>
    </row>
    <row r="219" spans="1:27" x14ac:dyDescent="0.25">
      <c r="A219" s="4"/>
      <c r="B219" s="476"/>
      <c r="C219" s="476"/>
      <c r="D219" s="476"/>
      <c r="E219" s="476"/>
      <c r="F219" s="476"/>
      <c r="G219" s="476"/>
      <c r="H219" s="387"/>
      <c r="I219" s="387"/>
      <c r="J219" s="388"/>
      <c r="K219" s="5"/>
      <c r="L219" s="5"/>
      <c r="M219" s="5"/>
      <c r="N219" s="5"/>
      <c r="O219" s="5"/>
      <c r="S219" s="126"/>
      <c r="T219" s="126"/>
      <c r="U219" s="126"/>
      <c r="V219" s="126"/>
      <c r="W219" s="126"/>
      <c r="X219" s="126"/>
      <c r="Y219" s="126"/>
      <c r="Z219" s="126"/>
      <c r="AA219" s="126"/>
    </row>
    <row r="220" spans="1:27" ht="15.75" thickBot="1" x14ac:dyDescent="0.3">
      <c r="A220" s="4"/>
      <c r="B220" s="18"/>
      <c r="C220" s="18"/>
      <c r="D220" s="18"/>
      <c r="E220" s="18"/>
      <c r="F220" s="18"/>
      <c r="G220" s="18"/>
      <c r="H220" s="19"/>
      <c r="I220" s="33"/>
      <c r="J220" s="109"/>
      <c r="K220" s="19"/>
      <c r="L220" s="5"/>
      <c r="M220" s="5"/>
      <c r="N220" s="5"/>
      <c r="O220" s="5"/>
      <c r="S220" s="126"/>
      <c r="T220" s="126"/>
      <c r="U220" s="126"/>
      <c r="V220" s="126"/>
      <c r="W220" s="126"/>
      <c r="X220" s="126"/>
      <c r="Y220" s="126"/>
      <c r="Z220" s="126"/>
      <c r="AA220" s="126"/>
    </row>
    <row r="221" spans="1:27" x14ac:dyDescent="0.25">
      <c r="A221" s="4"/>
      <c r="S221" s="126"/>
      <c r="T221" s="126"/>
      <c r="U221" s="126"/>
      <c r="V221" s="126"/>
      <c r="W221" s="126"/>
      <c r="X221" s="126"/>
      <c r="Y221" s="126"/>
      <c r="Z221" s="126"/>
      <c r="AA221" s="126"/>
    </row>
    <row r="222" spans="1:27" x14ac:dyDescent="0.25">
      <c r="A222" s="4"/>
      <c r="S222" s="126"/>
      <c r="T222" s="126"/>
      <c r="U222" s="126"/>
      <c r="V222" s="126"/>
      <c r="W222" s="126"/>
      <c r="X222" s="126"/>
      <c r="Y222" s="126"/>
      <c r="Z222" s="126"/>
      <c r="AA222" s="126"/>
    </row>
    <row r="223" spans="1:27" x14ac:dyDescent="0.25">
      <c r="A223" s="4"/>
      <c r="S223" s="126"/>
      <c r="T223" s="126"/>
      <c r="U223" s="126"/>
      <c r="V223" s="126"/>
      <c r="W223" s="126"/>
      <c r="X223" s="126"/>
      <c r="Y223" s="126"/>
      <c r="Z223" s="126"/>
      <c r="AA223" s="126"/>
    </row>
    <row r="224" spans="1:27" ht="15" customHeight="1" x14ac:dyDescent="0.25">
      <c r="A224" s="4"/>
      <c r="S224" s="126"/>
      <c r="T224" s="126"/>
      <c r="U224" s="126"/>
      <c r="V224" s="126"/>
      <c r="W224" s="126"/>
      <c r="X224" s="126"/>
      <c r="Y224" s="126"/>
      <c r="Z224" s="126"/>
      <c r="AA224" s="126"/>
    </row>
    <row r="225" spans="1:27" x14ac:dyDescent="0.25">
      <c r="A225" s="4"/>
      <c r="S225" s="126"/>
      <c r="T225" s="126"/>
      <c r="U225" s="126"/>
      <c r="V225" s="126"/>
      <c r="W225" s="126"/>
      <c r="X225" s="126"/>
      <c r="Y225" s="126"/>
      <c r="Z225" s="126"/>
      <c r="AA225" s="126"/>
    </row>
    <row r="226" spans="1:27" x14ac:dyDescent="0.25">
      <c r="A226" s="4"/>
      <c r="S226" s="126"/>
      <c r="T226" s="126"/>
      <c r="U226" s="126"/>
      <c r="V226" s="126"/>
      <c r="W226" s="126"/>
      <c r="X226" s="126"/>
      <c r="Y226" s="126"/>
      <c r="Z226" s="126"/>
      <c r="AA226" s="126"/>
    </row>
    <row r="227" spans="1:27" x14ac:dyDescent="0.25">
      <c r="A227" s="4"/>
      <c r="S227" s="126"/>
      <c r="T227" s="126"/>
      <c r="U227" s="126"/>
      <c r="V227" s="126"/>
      <c r="W227" s="126"/>
      <c r="X227" s="126"/>
      <c r="Y227" s="126"/>
      <c r="Z227" s="126"/>
      <c r="AA227" s="126"/>
    </row>
    <row r="228" spans="1:27" x14ac:dyDescent="0.25">
      <c r="A228" s="4"/>
      <c r="S228" s="126"/>
      <c r="T228" s="126"/>
      <c r="U228" s="126"/>
      <c r="V228" s="126"/>
      <c r="W228" s="126"/>
      <c r="X228" s="126"/>
      <c r="Y228" s="126"/>
      <c r="Z228" s="126"/>
      <c r="AA228" s="126"/>
    </row>
    <row r="229" spans="1:27" x14ac:dyDescent="0.25">
      <c r="A229" s="4"/>
      <c r="S229" s="126"/>
      <c r="T229" s="126"/>
      <c r="U229" s="126"/>
      <c r="V229" s="126"/>
      <c r="W229" s="126"/>
      <c r="X229" s="126"/>
      <c r="Y229" s="126"/>
      <c r="Z229" s="126"/>
      <c r="AA229" s="126"/>
    </row>
    <row r="230" spans="1:27" x14ac:dyDescent="0.25">
      <c r="A230" s="4"/>
      <c r="S230" s="126"/>
      <c r="T230" s="126"/>
      <c r="U230" s="126"/>
      <c r="V230" s="126"/>
      <c r="W230" s="126"/>
      <c r="X230" s="126"/>
      <c r="Y230" s="126"/>
      <c r="Z230" s="126"/>
      <c r="AA230" s="126"/>
    </row>
    <row r="231" spans="1:27" x14ac:dyDescent="0.25">
      <c r="A231" s="4"/>
      <c r="J231" s="126"/>
      <c r="S231" s="126"/>
      <c r="T231" s="126"/>
      <c r="U231" s="126"/>
      <c r="V231" s="126"/>
      <c r="W231" s="126"/>
      <c r="X231" s="126"/>
      <c r="Y231" s="126"/>
      <c r="Z231" s="126"/>
      <c r="AA231" s="126"/>
    </row>
    <row r="232" spans="1:27" x14ac:dyDescent="0.25">
      <c r="A232" s="4"/>
      <c r="J232" s="126"/>
      <c r="S232" s="126"/>
      <c r="T232" s="126"/>
      <c r="U232" s="126"/>
      <c r="V232" s="126"/>
      <c r="W232" s="126"/>
      <c r="X232" s="126"/>
      <c r="Y232" s="126"/>
      <c r="Z232" s="126"/>
      <c r="AA232" s="126"/>
    </row>
    <row r="233" spans="1:27" x14ac:dyDescent="0.25">
      <c r="A233" s="4"/>
      <c r="J233" s="126"/>
      <c r="S233" s="126"/>
      <c r="T233" s="126"/>
      <c r="U233" s="126"/>
      <c r="V233" s="126"/>
      <c r="W233" s="126"/>
      <c r="X233" s="126"/>
      <c r="Y233" s="126"/>
      <c r="Z233" s="126"/>
      <c r="AA233" s="126"/>
    </row>
    <row r="234" spans="1:27" x14ac:dyDescent="0.25">
      <c r="A234" s="4"/>
      <c r="J234" s="126"/>
      <c r="S234" s="126"/>
      <c r="T234" s="126"/>
      <c r="U234" s="126"/>
      <c r="V234" s="126"/>
      <c r="W234" s="126"/>
      <c r="X234" s="126"/>
      <c r="Y234" s="126"/>
      <c r="Z234" s="126"/>
      <c r="AA234" s="126"/>
    </row>
    <row r="235" spans="1:27" x14ac:dyDescent="0.25">
      <c r="A235" s="4"/>
      <c r="J235" s="126"/>
      <c r="S235" s="126"/>
      <c r="T235" s="126"/>
      <c r="U235" s="126"/>
      <c r="V235" s="126"/>
      <c r="W235" s="126"/>
      <c r="X235" s="126"/>
      <c r="Y235" s="126"/>
      <c r="Z235" s="126"/>
      <c r="AA235" s="126"/>
    </row>
    <row r="236" spans="1:27" x14ac:dyDescent="0.25">
      <c r="A236" s="4"/>
      <c r="J236" s="126"/>
      <c r="S236" s="126"/>
      <c r="T236" s="126"/>
      <c r="U236" s="126"/>
      <c r="V236" s="126"/>
      <c r="W236" s="126"/>
      <c r="X236" s="126"/>
      <c r="Y236" s="126"/>
      <c r="Z236" s="126"/>
      <c r="AA236" s="126"/>
    </row>
    <row r="237" spans="1:27" x14ac:dyDescent="0.25">
      <c r="A237" s="4"/>
      <c r="J237" s="126"/>
      <c r="S237" s="126"/>
      <c r="T237" s="126"/>
      <c r="U237" s="126"/>
      <c r="V237" s="126"/>
      <c r="W237" s="126"/>
      <c r="X237" s="126"/>
      <c r="Y237" s="126"/>
      <c r="Z237" s="126"/>
      <c r="AA237" s="126"/>
    </row>
    <row r="238" spans="1:27" x14ac:dyDescent="0.25">
      <c r="A238" s="4"/>
      <c r="J238" s="126"/>
      <c r="S238" s="126"/>
      <c r="T238" s="126"/>
      <c r="U238" s="126"/>
      <c r="V238" s="126"/>
      <c r="W238" s="126"/>
      <c r="X238" s="126"/>
      <c r="Y238" s="126"/>
      <c r="Z238" s="126"/>
      <c r="AA238" s="126"/>
    </row>
    <row r="239" spans="1:27" x14ac:dyDescent="0.25">
      <c r="A239" s="4"/>
      <c r="J239" s="126"/>
      <c r="S239" s="126"/>
      <c r="T239" s="126"/>
      <c r="U239" s="126"/>
      <c r="V239" s="126"/>
      <c r="W239" s="126"/>
      <c r="X239" s="126"/>
      <c r="Y239" s="126"/>
      <c r="Z239" s="126"/>
      <c r="AA239" s="126"/>
    </row>
    <row r="240" spans="1:27" x14ac:dyDescent="0.25">
      <c r="A240" s="4"/>
      <c r="J240" s="126"/>
      <c r="S240" s="126"/>
      <c r="T240" s="126"/>
      <c r="U240" s="126"/>
      <c r="V240" s="126"/>
      <c r="W240" s="126"/>
      <c r="X240" s="126"/>
      <c r="Y240" s="126"/>
      <c r="Z240" s="126"/>
      <c r="AA240" s="126"/>
    </row>
    <row r="241" spans="1:27" x14ac:dyDescent="0.25">
      <c r="A241" s="4"/>
      <c r="J241" s="126"/>
      <c r="S241" s="126"/>
      <c r="T241" s="126"/>
      <c r="U241" s="126"/>
      <c r="V241" s="126"/>
      <c r="W241" s="126"/>
      <c r="X241" s="126"/>
      <c r="Y241" s="126"/>
      <c r="Z241" s="126"/>
      <c r="AA241" s="126"/>
    </row>
    <row r="242" spans="1:27" x14ac:dyDescent="0.25">
      <c r="A242" s="4"/>
      <c r="J242" s="126"/>
      <c r="S242" s="126"/>
      <c r="T242" s="126"/>
      <c r="U242" s="126"/>
      <c r="V242" s="126"/>
      <c r="W242" s="126"/>
      <c r="X242" s="126"/>
      <c r="Y242" s="126"/>
      <c r="Z242" s="126"/>
      <c r="AA242" s="126"/>
    </row>
    <row r="243" spans="1:27" x14ac:dyDescent="0.25">
      <c r="A243" s="4"/>
      <c r="J243" s="126"/>
      <c r="S243" s="126"/>
      <c r="T243" s="126"/>
      <c r="U243" s="126"/>
      <c r="V243" s="126"/>
      <c r="W243" s="126"/>
      <c r="X243" s="126"/>
      <c r="Y243" s="126"/>
      <c r="Z243" s="126"/>
      <c r="AA243" s="126"/>
    </row>
    <row r="244" spans="1:27" x14ac:dyDescent="0.25">
      <c r="A244" s="4"/>
      <c r="J244" s="126"/>
      <c r="S244" s="126"/>
      <c r="T244" s="126"/>
      <c r="U244" s="126"/>
      <c r="V244" s="126"/>
      <c r="W244" s="126"/>
      <c r="X244" s="126"/>
      <c r="Y244" s="126"/>
      <c r="Z244" s="126"/>
      <c r="AA244" s="126"/>
    </row>
    <row r="245" spans="1:27" x14ac:dyDescent="0.25">
      <c r="A245" s="4"/>
      <c r="J245" s="126"/>
      <c r="S245" s="126"/>
      <c r="T245" s="126"/>
      <c r="U245" s="126"/>
      <c r="V245" s="126"/>
      <c r="W245" s="126"/>
      <c r="X245" s="126"/>
      <c r="Y245" s="126"/>
      <c r="Z245" s="126"/>
      <c r="AA245" s="126"/>
    </row>
    <row r="246" spans="1:27" x14ac:dyDescent="0.25">
      <c r="A246" s="4"/>
      <c r="J246" s="126"/>
      <c r="S246" s="126"/>
      <c r="T246" s="126"/>
      <c r="U246" s="126"/>
      <c r="V246" s="126"/>
      <c r="W246" s="126"/>
      <c r="X246" s="126"/>
      <c r="Y246" s="126"/>
      <c r="Z246" s="126"/>
      <c r="AA246" s="126"/>
    </row>
    <row r="247" spans="1:27" x14ac:dyDescent="0.25">
      <c r="A247" s="4"/>
      <c r="J247" s="126"/>
      <c r="S247" s="126"/>
      <c r="T247" s="126"/>
      <c r="U247" s="126"/>
      <c r="V247" s="126"/>
      <c r="W247" s="126"/>
      <c r="X247" s="126"/>
      <c r="Y247" s="126"/>
      <c r="Z247" s="126"/>
      <c r="AA247" s="126"/>
    </row>
    <row r="248" spans="1:27" x14ac:dyDescent="0.25">
      <c r="A248" s="4"/>
      <c r="J248" s="126"/>
      <c r="S248" s="126"/>
      <c r="T248" s="126"/>
      <c r="U248" s="126"/>
      <c r="V248" s="126"/>
      <c r="W248" s="126"/>
      <c r="X248" s="126"/>
      <c r="Y248" s="126"/>
      <c r="Z248" s="126"/>
      <c r="AA248" s="126"/>
    </row>
    <row r="249" spans="1:27" x14ac:dyDescent="0.25">
      <c r="A249" s="4"/>
      <c r="J249" s="126"/>
      <c r="S249" s="126"/>
      <c r="T249" s="126"/>
      <c r="U249" s="126"/>
      <c r="V249" s="126"/>
      <c r="W249" s="126"/>
      <c r="X249" s="126"/>
      <c r="Y249" s="126"/>
      <c r="Z249" s="126"/>
      <c r="AA249" s="126"/>
    </row>
    <row r="250" spans="1:27" x14ac:dyDescent="0.25">
      <c r="A250" s="4"/>
      <c r="J250" s="126"/>
      <c r="S250" s="126"/>
      <c r="T250" s="126"/>
      <c r="U250" s="126"/>
      <c r="V250" s="126"/>
      <c r="W250" s="126"/>
      <c r="X250" s="126"/>
      <c r="Y250" s="126"/>
      <c r="Z250" s="126"/>
      <c r="AA250" s="126"/>
    </row>
    <row r="251" spans="1:27" x14ac:dyDescent="0.25">
      <c r="A251" s="4"/>
      <c r="J251" s="126"/>
      <c r="S251" s="126"/>
      <c r="T251" s="126"/>
      <c r="U251" s="126"/>
      <c r="V251" s="126"/>
      <c r="W251" s="126"/>
      <c r="X251" s="126"/>
      <c r="Y251" s="126"/>
      <c r="Z251" s="126"/>
      <c r="AA251" s="126"/>
    </row>
    <row r="5137" spans="7:27" x14ac:dyDescent="0.25">
      <c r="G5137" s="32"/>
      <c r="J5137" s="126"/>
      <c r="S5137" s="126"/>
      <c r="T5137" s="126"/>
      <c r="U5137" s="126"/>
      <c r="V5137" s="126"/>
      <c r="W5137" s="126"/>
      <c r="X5137" s="126"/>
      <c r="Y5137" s="126"/>
      <c r="Z5137" s="126"/>
      <c r="AA5137" s="126"/>
    </row>
    <row r="5138" spans="7:27" x14ac:dyDescent="0.25">
      <c r="G5138" s="32"/>
      <c r="J5138" s="126"/>
      <c r="S5138" s="126"/>
      <c r="T5138" s="126"/>
      <c r="U5138" s="126"/>
      <c r="V5138" s="126"/>
      <c r="W5138" s="126"/>
      <c r="X5138" s="126"/>
      <c r="Y5138" s="126"/>
      <c r="Z5138" s="126"/>
      <c r="AA5138" s="126"/>
    </row>
    <row r="5139" spans="7:27" x14ac:dyDescent="0.25">
      <c r="G5139" s="32"/>
      <c r="J5139" s="126"/>
      <c r="S5139" s="126"/>
      <c r="T5139" s="126"/>
      <c r="U5139" s="126"/>
      <c r="V5139" s="126"/>
      <c r="W5139" s="126"/>
      <c r="X5139" s="126"/>
      <c r="Y5139" s="126"/>
      <c r="Z5139" s="126"/>
      <c r="AA5139" s="126"/>
    </row>
    <row r="5140" spans="7:27" x14ac:dyDescent="0.25">
      <c r="G5140" s="32"/>
      <c r="J5140" s="126"/>
      <c r="S5140" s="126"/>
      <c r="T5140" s="126"/>
      <c r="U5140" s="126"/>
      <c r="V5140" s="126"/>
      <c r="W5140" s="126"/>
      <c r="X5140" s="126"/>
      <c r="Y5140" s="126"/>
      <c r="Z5140" s="126"/>
      <c r="AA5140" s="126"/>
    </row>
    <row r="5141" spans="7:27" x14ac:dyDescent="0.25">
      <c r="G5141" s="32"/>
      <c r="J5141" s="126"/>
      <c r="S5141" s="126"/>
      <c r="T5141" s="126"/>
      <c r="U5141" s="126"/>
      <c r="V5141" s="126"/>
      <c r="W5141" s="126"/>
      <c r="X5141" s="126"/>
      <c r="Y5141" s="126"/>
      <c r="Z5141" s="126"/>
      <c r="AA5141" s="126"/>
    </row>
    <row r="5142" spans="7:27" x14ac:dyDescent="0.25">
      <c r="G5142" s="32"/>
      <c r="J5142" s="126"/>
      <c r="S5142" s="126"/>
      <c r="T5142" s="126"/>
      <c r="U5142" s="126"/>
      <c r="V5142" s="126"/>
      <c r="W5142" s="126"/>
      <c r="X5142" s="126"/>
      <c r="Y5142" s="126"/>
      <c r="Z5142" s="126"/>
      <c r="AA5142" s="126"/>
    </row>
    <row r="5143" spans="7:27" x14ac:dyDescent="0.25">
      <c r="G5143" s="32"/>
      <c r="J5143" s="126"/>
      <c r="S5143" s="126"/>
      <c r="T5143" s="126"/>
      <c r="U5143" s="126"/>
      <c r="V5143" s="126"/>
      <c r="W5143" s="126"/>
      <c r="X5143" s="126"/>
      <c r="Y5143" s="126"/>
      <c r="Z5143" s="126"/>
      <c r="AA5143" s="126"/>
    </row>
  </sheetData>
  <sheetProtection password="DA71" sheet="1" objects="1" scenarios="1"/>
  <mergeCells count="58">
    <mergeCell ref="B2:K2"/>
    <mergeCell ref="B3:K3"/>
    <mergeCell ref="B216:D216"/>
    <mergeCell ref="B217:D217"/>
    <mergeCell ref="B219:G219"/>
    <mergeCell ref="B213:D213"/>
    <mergeCell ref="F213:G213"/>
    <mergeCell ref="H213:I213"/>
    <mergeCell ref="B214:D214"/>
    <mergeCell ref="F214:G214"/>
    <mergeCell ref="H214:I214"/>
    <mergeCell ref="B210:D210"/>
    <mergeCell ref="F210:G210"/>
    <mergeCell ref="H210:I210"/>
    <mergeCell ref="B211:D211"/>
    <mergeCell ref="F211:G211"/>
    <mergeCell ref="H211:I211"/>
    <mergeCell ref="B193:J197"/>
    <mergeCell ref="B207:D207"/>
    <mergeCell ref="F207:G207"/>
    <mergeCell ref="H207:I207"/>
    <mergeCell ref="B208:D208"/>
    <mergeCell ref="F208:G208"/>
    <mergeCell ref="H208:I208"/>
    <mergeCell ref="B199:G199"/>
    <mergeCell ref="B202:G202"/>
    <mergeCell ref="B204:D205"/>
    <mergeCell ref="F204:G205"/>
    <mergeCell ref="H204:I205"/>
    <mergeCell ref="F186:H187"/>
    <mergeCell ref="I188:J189"/>
    <mergeCell ref="C190:D190"/>
    <mergeCell ref="F190:G190"/>
    <mergeCell ref="I190:J190"/>
    <mergeCell ref="B30:K30"/>
    <mergeCell ref="B32:C32"/>
    <mergeCell ref="B27:K29"/>
    <mergeCell ref="J24:K24"/>
    <mergeCell ref="B25:C26"/>
    <mergeCell ref="E25:E26"/>
    <mergeCell ref="F25:F26"/>
    <mergeCell ref="H25:H26"/>
    <mergeCell ref="I25:I26"/>
    <mergeCell ref="K25:K26"/>
    <mergeCell ref="B16:G16"/>
    <mergeCell ref="B19:D19"/>
    <mergeCell ref="E19:G19"/>
    <mergeCell ref="I6:K7"/>
    <mergeCell ref="I8:K13"/>
    <mergeCell ref="I16:K16"/>
    <mergeCell ref="I17:K22"/>
    <mergeCell ref="B22:G22"/>
    <mergeCell ref="B6:G6"/>
    <mergeCell ref="B9:G9"/>
    <mergeCell ref="B10:G10"/>
    <mergeCell ref="B11:G11"/>
    <mergeCell ref="B12:G12"/>
    <mergeCell ref="B13:G13"/>
  </mergeCells>
  <conditionalFormatting sqref="B33:I182">
    <cfRule type="expression" dxfId="28" priority="29">
      <formula>($C33=0)</formula>
    </cfRule>
  </conditionalFormatting>
  <conditionalFormatting sqref="B33:I182">
    <cfRule type="expression" dxfId="27" priority="28">
      <formula>($K33=1)</formula>
    </cfRule>
  </conditionalFormatting>
  <conditionalFormatting sqref="J183">
    <cfRule type="expression" dxfId="26" priority="27">
      <formula>($K183=1)</formula>
    </cfRule>
  </conditionalFormatting>
  <conditionalFormatting sqref="J183">
    <cfRule type="expression" dxfId="25" priority="26">
      <formula>($C183=0)</formula>
    </cfRule>
  </conditionalFormatting>
  <conditionalFormatting sqref="J33:J182">
    <cfRule type="containsText" dxfId="24" priority="8" operator="containsText" text="Relevant">
      <formula>NOT(ISERROR(SEARCH("Relevant",J33)))</formula>
    </cfRule>
    <cfRule type="containsText" dxfId="23" priority="9" operator="containsText" text="deemed">
      <formula>NOT(ISERROR(SEARCH("deemed",J33)))</formula>
    </cfRule>
    <cfRule type="containsText" dxfId="22" priority="10" operator="containsText" text="Please">
      <formula>NOT(ISERROR(SEARCH("Please",J33)))</formula>
    </cfRule>
    <cfRule type="containsText" dxfId="21" priority="11" operator="containsText" text="Scheme">
      <formula>NOT(ISERROR(SEARCH("Scheme",J33)))</formula>
    </cfRule>
    <cfRule type="containsText" dxfId="20" priority="15" operator="containsText" text="Contributions">
      <formula>NOT(ISERROR(SEARCH("Contributions",J33)))</formula>
    </cfRule>
    <cfRule type="containsText" dxfId="19" priority="16" operator="containsText" text="Deemed">
      <formula>NOT(ISERROR(SEARCH("Deemed",J33)))</formula>
    </cfRule>
    <cfRule type="containsText" dxfId="18" priority="20" operator="containsText" text="Special">
      <formula>NOT(ISERROR(SEARCH("Special",J33)))</formula>
    </cfRule>
    <cfRule type="containsText" dxfId="17" priority="22" operator="containsText" text="Detected">
      <formula>NOT(ISERROR(SEARCH("Detected",J33)))</formula>
    </cfRule>
    <cfRule type="containsText" dxfId="16" priority="23" operator="containsText" text="Acceptable">
      <formula>NOT(ISERROR(SEARCH("Acceptable",J33)))</formula>
    </cfRule>
    <cfRule type="cellIs" dxfId="15" priority="24" operator="lessThan">
      <formula>1</formula>
    </cfRule>
    <cfRule type="containsText" dxfId="14" priority="25" operator="containsText" text="DETAILS">
      <formula>NOT(ISERROR(SEARCH("DETAILS",J33)))</formula>
    </cfRule>
  </conditionalFormatting>
  <conditionalFormatting sqref="J33:J182">
    <cfRule type="containsText" dxfId="13" priority="21" operator="containsText" text="Member">
      <formula>NOT(ISERROR(SEARCH("Member",J33)))</formula>
    </cfRule>
  </conditionalFormatting>
  <conditionalFormatting sqref="J33:J182">
    <cfRule type="containsText" dxfId="12" priority="18" operator="containsText" text="details">
      <formula>NOT(ISERROR(SEARCH("details",J33)))</formula>
    </cfRule>
    <cfRule type="containsText" dxfId="11" priority="19" operator="containsText" text="Unknown">
      <formula>NOT(ISERROR(SEARCH("Unknown",J33)))</formula>
    </cfRule>
  </conditionalFormatting>
  <conditionalFormatting sqref="I16">
    <cfRule type="containsText" dxfId="10" priority="14" operator="containsText" text="More">
      <formula>NOT(ISERROR(SEARCH("More",I16)))</formula>
    </cfRule>
    <cfRule type="containsText" dxfId="9" priority="17" operator="containsText" text="UNDO">
      <formula>NOT(ISERROR(SEARCH("UNDO",I16)))</formula>
    </cfRule>
  </conditionalFormatting>
  <conditionalFormatting sqref="G185:J185 I186:J186">
    <cfRule type="containsText" dxfId="8" priority="12" operator="containsText" text="error">
      <formula>NOT(ISERROR(SEARCH("error",G185)))</formula>
    </cfRule>
    <cfRule type="containsText" dxfId="7" priority="13" operator="containsText" text="ready">
      <formula>NOT(ISERROR(SEARCH("ready",G185)))</formula>
    </cfRule>
  </conditionalFormatting>
  <conditionalFormatting sqref="J33:J182">
    <cfRule type="containsText" dxfId="6" priority="7" operator="containsText" text="Practice">
      <formula>NOT(ISERROR(SEARCH("Practice",J33)))</formula>
    </cfRule>
  </conditionalFormatting>
  <conditionalFormatting sqref="J33:J182">
    <cfRule type="containsText" dxfId="5" priority="6" operator="containsText" text="scheme">
      <formula>NOT(ISERROR(SEARCH("scheme",J33)))</formula>
    </cfRule>
  </conditionalFormatting>
  <conditionalFormatting sqref="I17">
    <cfRule type="containsText" dxfId="4" priority="4" operator="containsText" text="Form">
      <formula>NOT(ISERROR(SEARCH("Form",I17)))</formula>
    </cfRule>
    <cfRule type="containsText" dxfId="3" priority="5" operator="containsText" text="Member">
      <formula>NOT(ISERROR(SEARCH("Member",I17)))</formula>
    </cfRule>
  </conditionalFormatting>
  <conditionalFormatting sqref="I16">
    <cfRule type="containsText" dxfId="2" priority="3" operator="containsText" text="urgent">
      <formula>NOT(ISERROR(SEARCH("urgent",I16)))</formula>
    </cfRule>
  </conditionalFormatting>
  <conditionalFormatting sqref="I6">
    <cfRule type="containsText" dxfId="1" priority="1" operator="containsText" text="READY">
      <formula>NOT(ISERROR(SEARCH("READY",I6)))</formula>
    </cfRule>
    <cfRule type="containsText" dxfId="0" priority="2" operator="containsText" text="ERROR">
      <formula>NOT(ISERROR(SEARCH("ERROR",I6)))</formula>
    </cfRule>
  </conditionalFormatting>
  <dataValidations count="3">
    <dataValidation allowBlank="1" showErrorMessage="1" promptTitle="Scheme" prompt="Please choose which scheme the member belongs to._x000a_" sqref="D33:D182" xr:uid="{6D68DC91-830A-42D8-BD66-DCA568710EEB}"/>
    <dataValidation allowBlank="1" errorTitle="National Insurance Number." error="National Insurance Number must be 9 characters long, no spaces, please review and try again" promptTitle="National Insurance Number" prompt="Must be 9 Characters, No Spaces" sqref="E33:E182" xr:uid="{0BFDFA97-4DAD-4289-A72F-F09849D8262C}"/>
    <dataValidation type="list" allowBlank="1" showInputMessage="1" showErrorMessage="1" sqref="K33:K182" xr:uid="{86B29B3E-27C4-4743-A05C-C85003E4FC25}">
      <formula1>$P$3:$P$9</formula1>
    </dataValidation>
  </dataValidations>
  <hyperlinks>
    <hyperlink ref="B3" r:id="rId1" xr:uid="{BA5C04CA-2859-4167-AA62-6D15ED299C0D}"/>
  </hyperlinks>
  <pageMargins left="0.7" right="0.7" top="0.75" bottom="0.75" header="0.3" footer="0.3"/>
  <pageSetup paperSize="9" scale="42" orientation="portrait" r:id="rId2"/>
  <headerFooter>
    <oddFooter>&amp;LApril 2019&amp;CPage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B050"/>
  </sheetPr>
  <dimension ref="A1:AN5143"/>
  <sheetViews>
    <sheetView showZeros="0" zoomScale="85" zoomScaleNormal="85" workbookViewId="0">
      <selection activeCell="M3" sqref="M1:AN1048576"/>
    </sheetView>
  </sheetViews>
  <sheetFormatPr defaultRowHeight="15" x14ac:dyDescent="0.25"/>
  <cols>
    <col min="1" max="1" width="9.140625" style="126"/>
    <col min="2" max="2" width="11.7109375" style="126" customWidth="1"/>
    <col min="3" max="3" width="18.7109375" style="126" customWidth="1"/>
    <col min="4" max="4" width="8.28515625" style="126" customWidth="1"/>
    <col min="5" max="5" width="13.140625" style="126" customWidth="1"/>
    <col min="6" max="6" width="12.5703125" style="126" customWidth="1"/>
    <col min="7" max="7" width="17.7109375" style="126" customWidth="1"/>
    <col min="8" max="9" width="15.7109375" style="126" customWidth="1"/>
    <col min="10" max="10" width="38.85546875" style="110" bestFit="1" customWidth="1"/>
    <col min="11" max="11" width="24.42578125" style="126" bestFit="1" customWidth="1"/>
    <col min="12" max="12" width="16.140625" style="126" customWidth="1"/>
    <col min="13" max="13" width="16.140625" style="126" hidden="1" customWidth="1"/>
    <col min="14" max="14" width="11.42578125" style="126" hidden="1" customWidth="1"/>
    <col min="15" max="15" width="10.5703125" style="126" hidden="1" customWidth="1"/>
    <col min="16" max="16" width="14.85546875" style="126" hidden="1" customWidth="1"/>
    <col min="17" max="17" width="9.140625" style="126" hidden="1" customWidth="1"/>
    <col min="18" max="18" width="13.5703125" style="126" hidden="1" customWidth="1"/>
    <col min="19" max="19" width="10.85546875" style="224" hidden="1" customWidth="1"/>
    <col min="20" max="22" width="9.140625" style="224" hidden="1" customWidth="1"/>
    <col min="23" max="27" width="9.140625" style="112" hidden="1" customWidth="1"/>
    <col min="28" max="28" width="11.85546875" style="126" hidden="1" customWidth="1"/>
    <col min="29" max="29" width="10.5703125" style="126" hidden="1" customWidth="1"/>
    <col min="30" max="30" width="11" style="126" hidden="1" customWidth="1"/>
    <col min="31" max="32" width="9.140625" style="126" hidden="1" customWidth="1"/>
    <col min="33" max="33" width="11.28515625" style="126" hidden="1" customWidth="1"/>
    <col min="34" max="34" width="13.140625" style="126" hidden="1" customWidth="1"/>
    <col min="35" max="40" width="9.140625" style="126" hidden="1" customWidth="1"/>
    <col min="41" max="41" width="9.140625" style="126" customWidth="1"/>
    <col min="42" max="16384" width="9.140625" style="126"/>
  </cols>
  <sheetData>
    <row r="1" spans="1:27" x14ac:dyDescent="0.25">
      <c r="A1" s="10"/>
      <c r="B1" s="11"/>
      <c r="C1" s="11"/>
      <c r="D1" s="11"/>
      <c r="E1" s="11"/>
      <c r="F1" s="11"/>
      <c r="G1" s="11"/>
      <c r="H1" s="16"/>
      <c r="I1" s="16"/>
      <c r="J1" s="347"/>
      <c r="K1" s="16"/>
      <c r="L1" s="5"/>
      <c r="M1" s="5"/>
      <c r="N1" s="243"/>
      <c r="O1" s="5"/>
      <c r="R1" s="216">
        <v>45108</v>
      </c>
      <c r="S1" s="350">
        <v>45138</v>
      </c>
      <c r="V1" s="126"/>
      <c r="W1" s="126"/>
      <c r="X1" s="126"/>
      <c r="Y1" s="126"/>
      <c r="Z1" s="126"/>
      <c r="AA1" s="126"/>
    </row>
    <row r="2" spans="1:27" ht="23.25" x14ac:dyDescent="0.35">
      <c r="A2" s="6"/>
      <c r="B2" s="403" t="s">
        <v>0</v>
      </c>
      <c r="C2" s="403"/>
      <c r="D2" s="403"/>
      <c r="E2" s="403"/>
      <c r="F2" s="403"/>
      <c r="G2" s="403"/>
      <c r="H2" s="403"/>
      <c r="I2" s="403"/>
      <c r="J2" s="403"/>
      <c r="K2" s="403"/>
      <c r="L2" s="5"/>
      <c r="M2" s="5"/>
      <c r="N2" s="5"/>
      <c r="O2" s="5"/>
      <c r="P2" s="80" t="s">
        <v>434</v>
      </c>
      <c r="V2" s="126"/>
      <c r="W2" s="126"/>
      <c r="X2" s="126"/>
      <c r="Y2" s="126"/>
      <c r="Z2" s="126"/>
      <c r="AA2" s="126"/>
    </row>
    <row r="3" spans="1:27" ht="21" x14ac:dyDescent="0.25">
      <c r="A3" s="6"/>
      <c r="B3" s="488" t="s">
        <v>1</v>
      </c>
      <c r="C3" s="488"/>
      <c r="D3" s="488"/>
      <c r="E3" s="488"/>
      <c r="F3" s="488"/>
      <c r="G3" s="488"/>
      <c r="H3" s="488"/>
      <c r="I3" s="488"/>
      <c r="J3" s="488"/>
      <c r="K3" s="488"/>
      <c r="L3" s="5"/>
      <c r="M3" s="5"/>
      <c r="N3" s="5"/>
      <c r="O3" s="5"/>
      <c r="P3" s="80"/>
      <c r="V3" s="126"/>
      <c r="W3" s="126"/>
      <c r="X3" s="126"/>
      <c r="Y3" s="126"/>
      <c r="Z3" s="126"/>
      <c r="AA3" s="126"/>
    </row>
    <row r="4" spans="1:27" x14ac:dyDescent="0.25">
      <c r="A4" s="6"/>
      <c r="B4" s="25"/>
      <c r="C4" s="25"/>
      <c r="D4" s="12"/>
      <c r="E4" s="12"/>
      <c r="F4" s="12"/>
      <c r="G4" s="12"/>
      <c r="H4" s="5"/>
      <c r="I4" s="5"/>
      <c r="J4" s="386"/>
      <c r="K4" s="5"/>
      <c r="L4" s="5"/>
      <c r="M4" s="5"/>
      <c r="N4" s="5"/>
      <c r="O4" s="5"/>
      <c r="P4" s="80" t="s">
        <v>602</v>
      </c>
      <c r="V4" s="126"/>
      <c r="W4" s="126"/>
      <c r="X4" s="126"/>
      <c r="Y4" s="126"/>
      <c r="Z4" s="126"/>
      <c r="AA4" s="126"/>
    </row>
    <row r="5" spans="1:27" ht="16.5" thickBot="1" x14ac:dyDescent="0.3">
      <c r="A5" s="6"/>
      <c r="B5" s="235" t="s">
        <v>2</v>
      </c>
      <c r="C5" s="83"/>
      <c r="D5" s="83"/>
      <c r="E5" s="83"/>
      <c r="F5" s="83"/>
      <c r="G5" s="83"/>
      <c r="H5" s="13"/>
      <c r="I5" s="13"/>
      <c r="J5" s="46"/>
      <c r="K5" s="5"/>
      <c r="L5" s="5"/>
      <c r="M5" s="5"/>
      <c r="N5" s="5"/>
      <c r="O5" s="5"/>
      <c r="P5" s="80" t="s">
        <v>601</v>
      </c>
      <c r="V5" s="126"/>
      <c r="W5" s="126"/>
      <c r="X5" s="126"/>
      <c r="Y5" s="126"/>
      <c r="Z5" s="126"/>
      <c r="AA5" s="126"/>
    </row>
    <row r="6" spans="1:27" ht="15.75" customHeight="1" thickBot="1" x14ac:dyDescent="0.3">
      <c r="A6" s="6"/>
      <c r="B6" s="461">
        <f>'Member Info'!D6</f>
        <v>0</v>
      </c>
      <c r="C6" s="462"/>
      <c r="D6" s="462"/>
      <c r="E6" s="462"/>
      <c r="F6" s="462"/>
      <c r="G6" s="463"/>
      <c r="H6" s="24"/>
      <c r="I6" s="492" t="str">
        <f>IF(ISERROR(AC183),"***An error has been detected, please enter an explantion below***",IF(AC183&lt;-1,"**An error has been detected, please enter explanation below**",IF(AC183&gt;1,"**An error has been detected, please enter an explantion below**",IF(N18=1,"Please fix the error in the box below before submitting GP1",IF(AJ183&gt;=1,"**An error has been detected, please correct the Deemed error(s)**","Form Ready to submit")))))</f>
        <v>Form Ready to submit</v>
      </c>
      <c r="J6" s="493"/>
      <c r="K6" s="501"/>
      <c r="L6" s="5"/>
      <c r="M6" s="5"/>
      <c r="N6" s="5"/>
      <c r="O6" s="5"/>
      <c r="P6" s="80" t="s">
        <v>437</v>
      </c>
      <c r="V6" s="126"/>
      <c r="W6" s="126"/>
      <c r="X6" s="126"/>
      <c r="Y6" s="126"/>
      <c r="Z6" s="126"/>
      <c r="AA6" s="126"/>
    </row>
    <row r="7" spans="1:27" ht="15.75" thickBot="1" x14ac:dyDescent="0.3">
      <c r="A7" s="6"/>
      <c r="B7" s="12"/>
      <c r="C7" s="12"/>
      <c r="D7" s="12"/>
      <c r="E7" s="12"/>
      <c r="F7" s="5"/>
      <c r="G7" s="5"/>
      <c r="H7" s="5"/>
      <c r="I7" s="494"/>
      <c r="J7" s="495"/>
      <c r="K7" s="502"/>
      <c r="L7" s="5"/>
      <c r="M7" s="5"/>
      <c r="N7" s="5"/>
      <c r="O7" s="5"/>
      <c r="P7" s="80" t="s">
        <v>548</v>
      </c>
      <c r="V7" s="126"/>
      <c r="W7" s="126"/>
      <c r="X7" s="126"/>
      <c r="Y7" s="126"/>
      <c r="Z7" s="126"/>
      <c r="AA7" s="126"/>
    </row>
    <row r="8" spans="1:27" ht="16.5" thickBot="1" x14ac:dyDescent="0.3">
      <c r="A8" s="6"/>
      <c r="B8" s="235" t="s">
        <v>578</v>
      </c>
      <c r="C8" s="83"/>
      <c r="D8" s="83"/>
      <c r="E8" s="83"/>
      <c r="F8" s="83"/>
      <c r="G8" s="83"/>
      <c r="H8" s="13"/>
      <c r="I8" s="503"/>
      <c r="J8" s="504"/>
      <c r="K8" s="505"/>
      <c r="L8" s="5"/>
      <c r="M8" s="5"/>
      <c r="N8" s="5"/>
      <c r="O8" s="5"/>
      <c r="P8" s="80" t="s">
        <v>498</v>
      </c>
      <c r="V8" s="126"/>
      <c r="W8" s="126"/>
      <c r="X8" s="126"/>
      <c r="Y8" s="126"/>
      <c r="Z8" s="126"/>
      <c r="AA8" s="126"/>
    </row>
    <row r="9" spans="1:27" x14ac:dyDescent="0.25">
      <c r="A9" s="6"/>
      <c r="B9" s="464">
        <f>'Member Info'!$D$9</f>
        <v>0</v>
      </c>
      <c r="C9" s="465"/>
      <c r="D9" s="465"/>
      <c r="E9" s="465"/>
      <c r="F9" s="465"/>
      <c r="G9" s="466"/>
      <c r="H9" s="275"/>
      <c r="I9" s="506"/>
      <c r="J9" s="507"/>
      <c r="K9" s="508"/>
      <c r="L9" s="5"/>
      <c r="M9" s="5"/>
      <c r="N9" s="5"/>
      <c r="O9" s="5"/>
      <c r="P9" s="80" t="s">
        <v>491</v>
      </c>
      <c r="V9" s="126"/>
      <c r="W9" s="126"/>
      <c r="X9" s="126"/>
      <c r="Y9" s="126"/>
      <c r="Z9" s="126"/>
      <c r="AA9" s="126"/>
    </row>
    <row r="10" spans="1:27" x14ac:dyDescent="0.25">
      <c r="A10" s="6"/>
      <c r="B10" s="467">
        <f>'Member Info'!$D$10</f>
        <v>0</v>
      </c>
      <c r="C10" s="468"/>
      <c r="D10" s="468"/>
      <c r="E10" s="468"/>
      <c r="F10" s="468"/>
      <c r="G10" s="469"/>
      <c r="H10" s="275"/>
      <c r="I10" s="506"/>
      <c r="J10" s="507"/>
      <c r="K10" s="508"/>
      <c r="L10" s="5"/>
      <c r="M10" s="5"/>
      <c r="N10" s="5"/>
      <c r="O10" s="5"/>
      <c r="P10" s="80"/>
      <c r="V10" s="126"/>
      <c r="W10" s="126"/>
      <c r="X10" s="126"/>
      <c r="Y10" s="126"/>
      <c r="Z10" s="126"/>
      <c r="AA10" s="126"/>
    </row>
    <row r="11" spans="1:27" x14ac:dyDescent="0.25">
      <c r="A11" s="6"/>
      <c r="B11" s="467">
        <f>'Member Info'!$D$11</f>
        <v>0</v>
      </c>
      <c r="C11" s="468"/>
      <c r="D11" s="468"/>
      <c r="E11" s="468"/>
      <c r="F11" s="468"/>
      <c r="G11" s="469"/>
      <c r="H11" s="275"/>
      <c r="I11" s="506"/>
      <c r="J11" s="507"/>
      <c r="K11" s="508"/>
      <c r="L11" s="5"/>
      <c r="M11" s="5"/>
      <c r="N11" s="5"/>
      <c r="O11" s="5"/>
      <c r="V11" s="126"/>
      <c r="W11" s="126"/>
      <c r="X11" s="126"/>
      <c r="Y11" s="126"/>
      <c r="Z11" s="126"/>
      <c r="AA11" s="126"/>
    </row>
    <row r="12" spans="1:27" x14ac:dyDescent="0.25">
      <c r="A12" s="6"/>
      <c r="B12" s="467">
        <f>'Member Info'!$D$11</f>
        <v>0</v>
      </c>
      <c r="C12" s="468"/>
      <c r="D12" s="468"/>
      <c r="E12" s="468"/>
      <c r="F12" s="468"/>
      <c r="G12" s="469"/>
      <c r="H12" s="275"/>
      <c r="I12" s="506"/>
      <c r="J12" s="507"/>
      <c r="K12" s="508"/>
      <c r="L12" s="5"/>
      <c r="M12" s="5"/>
      <c r="N12" s="5"/>
      <c r="O12" s="5"/>
      <c r="V12" s="126"/>
      <c r="W12" s="126"/>
      <c r="X12" s="126"/>
      <c r="Y12" s="126"/>
      <c r="Z12" s="126"/>
      <c r="AA12" s="126"/>
    </row>
    <row r="13" spans="1:27" ht="15.75" thickBot="1" x14ac:dyDescent="0.3">
      <c r="A13" s="6"/>
      <c r="B13" s="470">
        <f>'Member Info'!$D$11</f>
        <v>0</v>
      </c>
      <c r="C13" s="471"/>
      <c r="D13" s="471"/>
      <c r="E13" s="471"/>
      <c r="F13" s="471"/>
      <c r="G13" s="472"/>
      <c r="H13" s="275"/>
      <c r="I13" s="509"/>
      <c r="J13" s="510"/>
      <c r="K13" s="511"/>
      <c r="L13" s="5"/>
      <c r="M13" s="5"/>
      <c r="N13" s="5"/>
      <c r="O13" s="5"/>
      <c r="V13" s="126"/>
      <c r="W13" s="126"/>
      <c r="X13" s="126"/>
      <c r="Y13" s="126"/>
      <c r="Z13" s="126"/>
      <c r="AA13" s="126"/>
    </row>
    <row r="14" spans="1:27" x14ac:dyDescent="0.25">
      <c r="A14" s="6"/>
      <c r="B14" s="12"/>
      <c r="C14" s="12"/>
      <c r="D14" s="12"/>
      <c r="E14" s="12"/>
      <c r="F14" s="5"/>
      <c r="G14" s="5"/>
      <c r="H14" s="5"/>
      <c r="I14" s="5"/>
      <c r="J14" s="336"/>
      <c r="K14" s="336"/>
      <c r="L14" s="5"/>
      <c r="M14" s="5"/>
      <c r="N14" s="5"/>
      <c r="O14" s="5"/>
      <c r="U14" s="225"/>
      <c r="V14" s="126"/>
      <c r="W14" s="126"/>
      <c r="X14" s="126"/>
      <c r="Y14" s="126"/>
      <c r="Z14" s="126"/>
      <c r="AA14" s="126"/>
    </row>
    <row r="15" spans="1:27" ht="16.5" thickBot="1" x14ac:dyDescent="0.3">
      <c r="A15" s="6"/>
      <c r="B15" s="235" t="s">
        <v>4</v>
      </c>
      <c r="C15" s="83"/>
      <c r="D15" s="83"/>
      <c r="E15" s="83"/>
      <c r="F15" s="83"/>
      <c r="G15" s="83"/>
      <c r="H15" s="13"/>
      <c r="I15" s="13"/>
      <c r="J15" s="46"/>
      <c r="K15" s="5"/>
      <c r="L15" s="5"/>
      <c r="M15" s="5"/>
      <c r="N15" s="5"/>
      <c r="O15" s="5"/>
      <c r="U15" s="225"/>
      <c r="V15" s="126"/>
      <c r="W15" s="126"/>
      <c r="X15" s="126"/>
      <c r="Y15" s="126"/>
      <c r="Z15" s="126"/>
      <c r="AA15" s="126"/>
    </row>
    <row r="16" spans="1:27" ht="17.25" customHeight="1" thickBot="1" x14ac:dyDescent="0.3">
      <c r="A16" s="6"/>
      <c r="B16" s="461">
        <f>'Member Info'!$D$16</f>
        <v>0</v>
      </c>
      <c r="C16" s="462"/>
      <c r="D16" s="462"/>
      <c r="E16" s="462"/>
      <c r="F16" s="462"/>
      <c r="G16" s="463"/>
      <c r="H16" s="332"/>
      <c r="I16" s="512" t="str">
        <f>IF(OR(Y183&gt;0,AD183&gt;0),"STOP! - Urgent Action Required","")</f>
        <v/>
      </c>
      <c r="J16" s="513"/>
      <c r="K16" s="514"/>
      <c r="L16" s="5"/>
      <c r="M16" s="5"/>
      <c r="N16" s="5"/>
      <c r="O16" s="5"/>
      <c r="R16" s="126">
        <f>'Member Info'!X2</f>
        <v>2.5</v>
      </c>
      <c r="U16" s="226"/>
      <c r="V16" s="126"/>
      <c r="W16" s="126"/>
      <c r="X16" s="126"/>
      <c r="Y16" s="126"/>
      <c r="Z16" s="126"/>
      <c r="AA16" s="126"/>
    </row>
    <row r="17" spans="1:40" ht="15" customHeight="1" x14ac:dyDescent="0.25">
      <c r="A17" s="6"/>
      <c r="B17" s="12"/>
      <c r="C17" s="12"/>
      <c r="D17" s="12"/>
      <c r="E17" s="12"/>
      <c r="F17" s="5"/>
      <c r="G17" s="5"/>
      <c r="H17" s="5"/>
      <c r="I17" s="515" t="str">
        <f>IF(Y183&gt;=1,"A Cut, Copy and paste action has corrupted this form, please UNDO (CTRL + Z) last action, or a New form will need to be Used from now on",IF(AD183&gt;0,"One or More members have been marked as - Left Employment/Scheme, but do not have an end date. please enter the End Date in the Member Info Tab",""))</f>
        <v/>
      </c>
      <c r="J17" s="516"/>
      <c r="K17" s="517"/>
      <c r="L17" s="5"/>
      <c r="M17" s="5"/>
      <c r="N17" s="5"/>
      <c r="O17" s="5"/>
    </row>
    <row r="18" spans="1:40" ht="16.5" customHeight="1" thickBot="1" x14ac:dyDescent="0.3">
      <c r="A18" s="6"/>
      <c r="B18" s="83" t="s">
        <v>476</v>
      </c>
      <c r="C18" s="83"/>
      <c r="D18" s="83"/>
      <c r="E18" s="335" t="s">
        <v>417</v>
      </c>
      <c r="F18" s="268"/>
      <c r="G18" s="268"/>
      <c r="H18" s="268"/>
      <c r="I18" s="518"/>
      <c r="J18" s="519"/>
      <c r="K18" s="520"/>
      <c r="L18" s="5"/>
      <c r="M18" s="5"/>
      <c r="N18" s="5">
        <f>IF(I16="",0,1)</f>
        <v>0</v>
      </c>
      <c r="O18" s="5"/>
    </row>
    <row r="19" spans="1:40" ht="15.75" customHeight="1" thickBot="1" x14ac:dyDescent="0.3">
      <c r="A19" s="6"/>
      <c r="B19" s="461">
        <f>'Member Info'!$D$19</f>
        <v>0</v>
      </c>
      <c r="C19" s="462"/>
      <c r="D19" s="463"/>
      <c r="E19" s="458"/>
      <c r="F19" s="459"/>
      <c r="G19" s="460"/>
      <c r="H19" s="333"/>
      <c r="I19" s="518"/>
      <c r="J19" s="519"/>
      <c r="K19" s="520"/>
      <c r="L19" s="5"/>
      <c r="M19" s="5"/>
      <c r="N19" s="5"/>
      <c r="O19" s="5"/>
    </row>
    <row r="20" spans="1:40" ht="15" customHeight="1" x14ac:dyDescent="0.25">
      <c r="A20" s="6"/>
      <c r="B20" s="25"/>
      <c r="C20" s="25"/>
      <c r="D20" s="25"/>
      <c r="E20" s="25"/>
      <c r="F20" s="5"/>
      <c r="G20" s="5"/>
      <c r="H20" s="5"/>
      <c r="I20" s="518"/>
      <c r="J20" s="519"/>
      <c r="K20" s="520"/>
      <c r="L20" s="5"/>
      <c r="M20" s="5"/>
      <c r="N20" s="5"/>
      <c r="O20" s="5"/>
    </row>
    <row r="21" spans="1:40" ht="16.5" customHeight="1" thickBot="1" x14ac:dyDescent="0.3">
      <c r="A21" s="6"/>
      <c r="B21" s="235" t="s">
        <v>532</v>
      </c>
      <c r="C21" s="83"/>
      <c r="D21" s="83"/>
      <c r="E21" s="83"/>
      <c r="F21" s="83"/>
      <c r="G21" s="83"/>
      <c r="H21" s="13"/>
      <c r="I21" s="518"/>
      <c r="J21" s="519"/>
      <c r="K21" s="520"/>
      <c r="L21" s="5"/>
      <c r="M21" s="5"/>
      <c r="N21" s="5"/>
      <c r="O21" s="5"/>
    </row>
    <row r="22" spans="1:40" ht="15.75" customHeight="1" thickBot="1" x14ac:dyDescent="0.3">
      <c r="A22" s="6"/>
      <c r="B22" s="458"/>
      <c r="C22" s="459"/>
      <c r="D22" s="459"/>
      <c r="E22" s="459"/>
      <c r="F22" s="459"/>
      <c r="G22" s="460"/>
      <c r="H22" s="334"/>
      <c r="I22" s="521"/>
      <c r="J22" s="522"/>
      <c r="K22" s="523"/>
      <c r="L22" s="5"/>
      <c r="M22" s="5"/>
      <c r="N22" s="5"/>
      <c r="O22" s="5" t="str">
        <f>IF(ISERROR(AB33)," Unknown Values entered",FALSE)</f>
        <v xml:space="preserve"> Unknown Values entered</v>
      </c>
    </row>
    <row r="23" spans="1:40" ht="15.75" customHeight="1" x14ac:dyDescent="0.25">
      <c r="A23" s="12"/>
      <c r="B23" s="12"/>
      <c r="C23" s="12"/>
      <c r="D23" s="12"/>
      <c r="E23" s="12"/>
      <c r="F23" s="12"/>
      <c r="G23" s="12"/>
      <c r="H23" s="12"/>
      <c r="I23" s="12"/>
      <c r="J23" s="337"/>
      <c r="K23" s="337"/>
      <c r="L23" s="5"/>
      <c r="M23" s="5"/>
      <c r="N23" s="5"/>
      <c r="O23" s="5"/>
    </row>
    <row r="24" spans="1:40" ht="15.75" customHeight="1" thickBot="1" x14ac:dyDescent="0.3">
      <c r="A24" s="12"/>
      <c r="B24" s="12"/>
      <c r="C24" s="12"/>
      <c r="D24" s="12"/>
      <c r="E24" s="12"/>
      <c r="F24" s="12" t="s">
        <v>580</v>
      </c>
      <c r="G24" s="12"/>
      <c r="H24" s="12" t="s">
        <v>583</v>
      </c>
      <c r="I24" s="12" t="s">
        <v>584</v>
      </c>
      <c r="J24" s="491" t="s">
        <v>581</v>
      </c>
      <c r="K24" s="491"/>
      <c r="L24" s="5"/>
      <c r="M24" s="5"/>
      <c r="N24" s="5"/>
      <c r="O24" s="5"/>
    </row>
    <row r="25" spans="1:40" ht="15.75" customHeight="1" x14ac:dyDescent="0.25">
      <c r="A25" s="12"/>
      <c r="B25" s="492" t="s">
        <v>579</v>
      </c>
      <c r="C25" s="493"/>
      <c r="D25" s="11"/>
      <c r="E25" s="496"/>
      <c r="F25" s="498">
        <f>SUM(F33:F182)</f>
        <v>0</v>
      </c>
      <c r="G25" s="11"/>
      <c r="H25" s="498">
        <f>SUM(H33:H182)</f>
        <v>0</v>
      </c>
      <c r="I25" s="498">
        <f>SUM(I33:I182)</f>
        <v>0</v>
      </c>
      <c r="J25" s="338"/>
      <c r="K25" s="489">
        <f>SUM(H25:I26)</f>
        <v>0</v>
      </c>
      <c r="L25" s="5"/>
      <c r="M25" s="5"/>
      <c r="N25" s="5"/>
      <c r="O25" s="5"/>
    </row>
    <row r="26" spans="1:40" ht="15.75" customHeight="1" thickBot="1" x14ac:dyDescent="0.3">
      <c r="A26" s="12"/>
      <c r="B26" s="494"/>
      <c r="C26" s="495"/>
      <c r="D26" s="14"/>
      <c r="E26" s="497"/>
      <c r="F26" s="499"/>
      <c r="G26" s="14"/>
      <c r="H26" s="500"/>
      <c r="I26" s="500"/>
      <c r="J26" s="339"/>
      <c r="K26" s="490"/>
      <c r="L26" s="5"/>
      <c r="M26" s="5"/>
      <c r="N26" s="5"/>
      <c r="O26" s="5"/>
    </row>
    <row r="27" spans="1:40" ht="15" customHeight="1" x14ac:dyDescent="0.25">
      <c r="A27" s="12"/>
      <c r="B27" s="414" t="s">
        <v>10</v>
      </c>
      <c r="C27" s="414"/>
      <c r="D27" s="414"/>
      <c r="E27" s="414"/>
      <c r="F27" s="414"/>
      <c r="G27" s="414"/>
      <c r="H27" s="414"/>
      <c r="I27" s="414"/>
      <c r="J27" s="414"/>
      <c r="K27" s="414"/>
      <c r="L27" s="5"/>
      <c r="M27" s="5"/>
      <c r="N27" s="5"/>
      <c r="O27" s="5"/>
    </row>
    <row r="28" spans="1:40" ht="15.75" customHeight="1" x14ac:dyDescent="0.25">
      <c r="A28" s="12"/>
      <c r="B28" s="414"/>
      <c r="C28" s="414"/>
      <c r="D28" s="414"/>
      <c r="E28" s="414"/>
      <c r="F28" s="414"/>
      <c r="G28" s="414"/>
      <c r="H28" s="414"/>
      <c r="I28" s="414"/>
      <c r="J28" s="414"/>
      <c r="K28" s="414"/>
      <c r="L28" s="5"/>
      <c r="M28" s="5"/>
      <c r="N28" s="5"/>
      <c r="O28" s="5"/>
    </row>
    <row r="29" spans="1:40" ht="15" customHeight="1" x14ac:dyDescent="0.25">
      <c r="A29" s="12"/>
      <c r="B29" s="414"/>
      <c r="C29" s="414"/>
      <c r="D29" s="414"/>
      <c r="E29" s="414"/>
      <c r="F29" s="414"/>
      <c r="G29" s="414"/>
      <c r="H29" s="414"/>
      <c r="I29" s="414"/>
      <c r="J29" s="414"/>
      <c r="K29" s="414"/>
      <c r="L29" s="12"/>
      <c r="M29" s="12"/>
      <c r="N29" s="12"/>
      <c r="O29" s="12"/>
    </row>
    <row r="30" spans="1:40" ht="21" x14ac:dyDescent="0.35">
      <c r="A30" s="4"/>
      <c r="B30" s="484" t="s">
        <v>547</v>
      </c>
      <c r="C30" s="484"/>
      <c r="D30" s="484"/>
      <c r="E30" s="484"/>
      <c r="F30" s="484"/>
      <c r="G30" s="484"/>
      <c r="H30" s="484"/>
      <c r="I30" s="484"/>
      <c r="J30" s="484"/>
      <c r="K30" s="484"/>
      <c r="L30" s="5"/>
      <c r="M30" s="5"/>
      <c r="N30" s="5"/>
      <c r="O30" s="5"/>
    </row>
    <row r="31" spans="1:40" x14ac:dyDescent="0.25">
      <c r="A31" s="4"/>
      <c r="B31" s="5"/>
      <c r="C31" s="5"/>
      <c r="D31" s="5"/>
      <c r="E31" s="20"/>
      <c r="F31" s="20"/>
      <c r="G31" s="21"/>
      <c r="H31" s="20"/>
      <c r="I31" s="20"/>
      <c r="J31" s="386"/>
      <c r="K31" s="5"/>
      <c r="L31" s="5"/>
      <c r="M31" s="5"/>
      <c r="N31" s="5"/>
      <c r="O31" s="5"/>
    </row>
    <row r="32" spans="1:40" ht="93" customHeight="1" x14ac:dyDescent="0.25">
      <c r="A32" s="4"/>
      <c r="B32" s="482" t="s">
        <v>11</v>
      </c>
      <c r="C32" s="483"/>
      <c r="D32" s="39" t="s">
        <v>28</v>
      </c>
      <c r="E32" s="27" t="s">
        <v>12</v>
      </c>
      <c r="F32" s="27" t="s">
        <v>13</v>
      </c>
      <c r="G32" s="28" t="s">
        <v>449</v>
      </c>
      <c r="H32" s="27" t="s">
        <v>460</v>
      </c>
      <c r="I32" s="27" t="s">
        <v>16</v>
      </c>
      <c r="J32" s="81" t="s">
        <v>431</v>
      </c>
      <c r="K32" s="81" t="s">
        <v>531</v>
      </c>
      <c r="L32" s="5"/>
      <c r="M32" s="349" t="s">
        <v>586</v>
      </c>
      <c r="N32" s="93" t="s">
        <v>414</v>
      </c>
      <c r="O32" s="93" t="s">
        <v>414</v>
      </c>
      <c r="P32" s="94" t="s">
        <v>415</v>
      </c>
      <c r="Q32" s="95"/>
      <c r="R32" s="94" t="s">
        <v>416</v>
      </c>
      <c r="S32" s="227"/>
      <c r="T32" s="228" t="s">
        <v>463</v>
      </c>
      <c r="U32" s="228" t="s">
        <v>464</v>
      </c>
      <c r="V32" s="228" t="s">
        <v>465</v>
      </c>
      <c r="W32" s="236" t="s">
        <v>492</v>
      </c>
      <c r="X32" s="236" t="s">
        <v>493</v>
      </c>
      <c r="Y32" s="236" t="s">
        <v>495</v>
      </c>
      <c r="Z32" s="236" t="s">
        <v>499</v>
      </c>
      <c r="AA32" s="236" t="s">
        <v>528</v>
      </c>
      <c r="AB32" s="241" t="s">
        <v>504</v>
      </c>
      <c r="AC32" s="241" t="s">
        <v>496</v>
      </c>
      <c r="AD32" s="241" t="s">
        <v>529</v>
      </c>
      <c r="AE32" s="126" t="s">
        <v>530</v>
      </c>
      <c r="AG32" s="241" t="s">
        <v>533</v>
      </c>
      <c r="AH32" s="241" t="s">
        <v>534</v>
      </c>
      <c r="AI32" s="241" t="s">
        <v>549</v>
      </c>
      <c r="AJ32" s="241" t="s">
        <v>582</v>
      </c>
      <c r="AK32" s="241" t="s">
        <v>605</v>
      </c>
      <c r="AL32" s="241" t="s">
        <v>590</v>
      </c>
      <c r="AM32" s="241" t="s">
        <v>591</v>
      </c>
      <c r="AN32" s="241" t="s">
        <v>606</v>
      </c>
    </row>
    <row r="33" spans="1:40" x14ac:dyDescent="0.25">
      <c r="A33" s="4">
        <v>1</v>
      </c>
      <c r="B33" s="166">
        <f>'Member Info'!D29</f>
        <v>0</v>
      </c>
      <c r="C33" s="166">
        <f>'Member Info'!E29</f>
        <v>0</v>
      </c>
      <c r="D33" s="166" t="str">
        <f>'Member Info'!G29</f>
        <v/>
      </c>
      <c r="E33" s="167">
        <f>'Member Info'!B29</f>
        <v>0</v>
      </c>
      <c r="F33" s="244"/>
      <c r="G33" s="168" t="str">
        <f>IF(E33=0,"",
IF('Member Info'!$AM$19&lt;=$R$1,
SUMPRODUCT('Member Info'!L29+IF('Member Info'!H29&gt;'Member Info'!$AJ$12,'Member Info'!$AK$13,IF('Member Info'!H29&gt;'Member Info'!$AJ$11,'Member Info'!$AK$12,IF('Member Info'!H29&gt;'Member Info'!$AJ$10,'Member Info'!$AK$11,IF('Member Info'!H29&gt;'Member Info'!$AJ$9,'Member Info'!$AK$10,IF('Member Info'!H29&gt;'Member Info'!$AJ$8,'Member Info'!$AK$9,'Member Info'!$AK$8)))))),
SUMPRODUCT('Member Info'!L29+IF('Member Info'!H29&gt;'Member Info'!$AG$17,'Member Info'!$AH$18,IF('Member Info'!H29&gt;'Member Info'!$AG$16,'Member Info'!$AH$17,IF('Member Info'!H29&gt;'Member Info'!$AG$15,'Member Info'!$AH$16,IF('Member Info'!H29&gt;'Member Info'!$AG$14,'Member Info'!$AH$15,IF('Member Info'!H29&gt;'Member Info'!$AG$13,'Member Info'!$AH$14,IF('Member Info'!H29&gt;'Member Info'!$AG$12,'Member Info'!$AH$13,IF('Member Info'!H29&gt;'Member Info'!$AG$11,'Member Info'!$AH$12,IF('Member Info'!H29&gt;'Member Info'!$AG$10,'Member Info'!$AH$11,IF('Member Info'!H29&gt;'Member Info'!$AG$9,'Member Info'!$AH$10,IF('Member Info'!H29&gt;'Member Info'!$AG$8,'Member Info'!$AH$9,'Member Info'!$AH$8)))))))))))))</f>
        <v/>
      </c>
      <c r="H33" s="26"/>
      <c r="I33" s="26"/>
      <c r="J33" s="107" t="str">
        <f>IF(E33=0,"",IF('Member Info'!F29&gt;$S$1,CONCATENATE("Joined with practice on ", TEXT('Member Info'!F29, "DD/MM/YYYY")),IF('Member Info'!N29&lt;&gt;"",IF('Member Info'!N29&lt;$R$1,CONCATENATE("Left Scheme on ", TEXT('Member Info'!N29, "DD/MM/YYYY")),IF(ISERROR(G33),"Error Detected, No rate entered",IF(E33=0,"",IF(F33="","Error Detected, No Pensionable pay",IF(ISERROR(AB33)," Unknown Values entered.",IF(T33+U33&lt;1,"Acceptable",IF(R33+S33=200, "No Contributions Entered", IF(K33="","Error Detected, Choose reason&gt;",IF(X33="1",IF(T33=1,"Please Enter Deemed Pensionable Pay","Add Any Relevant Details Above"),"Please Give Details Above"))))))))),IF(ISERROR(G33),"Error Detected, No rate entered",IF(E33=0,"",IF(F33="","Error Detected, No Pensionable pay",IF(ISERROR(AB33)," Unknown Values entered.",IF(T33+U33&lt;1,"Acceptable",IF(R33+S33=200, "No Contributions Entered", IF(K33="","Error Detected, Choose reason&gt;",IF(X33="1",IF(T33=1,"Please Enter Deemed Pensionable Pay","Add relevant Details Above"),"Please give details Above")))))))))))</f>
        <v/>
      </c>
      <c r="K33" s="263"/>
      <c r="L33" s="93"/>
      <c r="M33" s="93" t="str">
        <f>IF(E33=0,"",IF(ISERROR((F33+H33+I33)),0,IF((F33+H33+I33)&lt;1,0,1)))</f>
        <v/>
      </c>
      <c r="N33" s="96">
        <f>H33</f>
        <v>0</v>
      </c>
      <c r="O33" s="96">
        <f>I33</f>
        <v>0</v>
      </c>
      <c r="P33" s="220">
        <f>(ROUND((F33/100*'Member Info'!$W$2), 2))</f>
        <v>0</v>
      </c>
      <c r="Q33" s="220" t="e">
        <f>ROUND((F33/100*G33),2)</f>
        <v>#VALUE!</v>
      </c>
      <c r="R33" s="220" t="str">
        <f>IF(E33=0,"",(100-(N33/P33*100)))</f>
        <v/>
      </c>
      <c r="S33" s="229" t="str">
        <f>IF(E33=0,"",(100-(O33/Q33*100)))</f>
        <v/>
      </c>
      <c r="T33" s="230" t="str">
        <f>IF(E33=0,"",IF(R33&gt;$R$16,1,IF(R33&lt;-$R$16,1,0)))</f>
        <v/>
      </c>
      <c r="U33" s="230" t="str">
        <f>IF(E33=0,"",IF(G33=0,1,IF(S33&gt;$R$16,1,IF(S33&lt;-$R$16,1,0))))</f>
        <v/>
      </c>
      <c r="V33" s="224">
        <f>IF(E33=0,0,IF(F33="",1,0))</f>
        <v>0</v>
      </c>
      <c r="W33" s="112">
        <f>IF(E33=0,0,IF(K33="",0,1))</f>
        <v>0</v>
      </c>
      <c r="X33" s="237" t="str">
        <f>IF(K33="SMP/Occupational Maternity","1",IF(K33="SSP/Occupational Sick pay","1",""))</f>
        <v/>
      </c>
      <c r="Y33" s="242" t="b">
        <f>IF(OR(AL33=TRUE,AM33=TRUE),TRUE,FALSE)</f>
        <v>0</v>
      </c>
      <c r="Z33" s="237">
        <f>IF(K33="left scheme/Employment", 1,0)</f>
        <v>0</v>
      </c>
      <c r="AA33" s="237">
        <f>IF('Member Info'!N29="",1,"")</f>
        <v>1</v>
      </c>
      <c r="AB33" s="245" t="e">
        <f>(R33+S33)</f>
        <v>#VALUE!</v>
      </c>
      <c r="AC33" s="132" t="str">
        <f>IF(AN33=1,"",IF(W33=1,"",IF(AE33=1,"",IF(E33=0,"",IF(Z33=1,"",IF(J33="acceptable","",IF(R33+S33="0","",R33+S33)))))))</f>
        <v/>
      </c>
      <c r="AD33" s="126">
        <f>SUM(Z33+AA33)</f>
        <v>1</v>
      </c>
      <c r="AE33" s="126" t="str">
        <f>IF('Member Info'!N29&lt;&gt;"",IF('Member Info'!N29&lt;=$R$1,1,0),"")</f>
        <v/>
      </c>
      <c r="AG33" s="126" t="b">
        <f>OR(K33="maternity",K33="SSP")</f>
        <v>0</v>
      </c>
      <c r="AH33" s="126">
        <f>IF(AG33=TRUE,1,0)</f>
        <v>0</v>
      </c>
      <c r="AJ33" s="126">
        <f>IF(J33="Please Enter Deemed Pensionable Pay",1,0)</f>
        <v>0</v>
      </c>
      <c r="AK33" s="126">
        <f>IF('Member Info'!F29&gt;$R$1,1,0)</f>
        <v>0</v>
      </c>
      <c r="AL33" s="126" t="b">
        <f>IF(ISERROR(R33),ERROR.TYPE(#REF!)=ERROR.TYPE(R33),FALSE)</f>
        <v>0</v>
      </c>
      <c r="AM33" s="126" t="b">
        <f>IF(ISERROR(S33),ERROR.TYPE(#REF!)=ERROR.TYPE(S33),FALSE)</f>
        <v>0</v>
      </c>
      <c r="AN33" s="126">
        <f>IF(OR('Member Info'!F29&gt;=$S$1,'Member Info'!N29&gt;=$R$1),1,0)</f>
        <v>0</v>
      </c>
    </row>
    <row r="34" spans="1:40" x14ac:dyDescent="0.25">
      <c r="A34" s="4">
        <v>2</v>
      </c>
      <c r="B34" s="166">
        <f>'Member Info'!D30</f>
        <v>0</v>
      </c>
      <c r="C34" s="166">
        <f>'Member Info'!E30</f>
        <v>0</v>
      </c>
      <c r="D34" s="166" t="str">
        <f>'Member Info'!G30</f>
        <v/>
      </c>
      <c r="E34" s="167">
        <f>'Member Info'!B30</f>
        <v>0</v>
      </c>
      <c r="F34" s="244"/>
      <c r="G34" s="168" t="str">
        <f>IF(E34=0,"",
IF('Member Info'!$AM$19&lt;=$R$1,
SUMPRODUCT('Member Info'!L30+IF('Member Info'!H30&gt;'Member Info'!$AJ$12,'Member Info'!$AK$13,IF('Member Info'!H30&gt;'Member Info'!$AJ$11,'Member Info'!$AK$12,IF('Member Info'!H30&gt;'Member Info'!$AJ$10,'Member Info'!$AK$11,IF('Member Info'!H30&gt;'Member Info'!$AJ$9,'Member Info'!$AK$10,IF('Member Info'!H30&gt;'Member Info'!$AJ$8,'Member Info'!$AK$9,'Member Info'!$AK$8)))))),
SUMPRODUCT('Member Info'!L30+IF('Member Info'!H30&gt;'Member Info'!$AG$17,'Member Info'!$AH$18,IF('Member Info'!H30&gt;'Member Info'!$AG$16,'Member Info'!$AH$17,IF('Member Info'!H30&gt;'Member Info'!$AG$15,'Member Info'!$AH$16,IF('Member Info'!H30&gt;'Member Info'!$AG$14,'Member Info'!$AH$15,IF('Member Info'!H30&gt;'Member Info'!$AG$13,'Member Info'!$AH$14,IF('Member Info'!H30&gt;'Member Info'!$AG$12,'Member Info'!$AH$13,IF('Member Info'!H30&gt;'Member Info'!$AG$11,'Member Info'!$AH$12,IF('Member Info'!H30&gt;'Member Info'!$AG$10,'Member Info'!$AH$11,IF('Member Info'!H30&gt;'Member Info'!$AG$9,'Member Info'!$AH$10,IF('Member Info'!H30&gt;'Member Info'!$AG$8,'Member Info'!$AH$9,'Member Info'!$AH$8)))))))))))))</f>
        <v/>
      </c>
      <c r="H34" s="26"/>
      <c r="I34" s="26"/>
      <c r="J34" s="107" t="str">
        <f>IF(E34=0,"",IF('Member Info'!F30&gt;$S$1,CONCATENATE("Joined with practice on ", TEXT('Member Info'!F30, "DD/MM/YYYY")),IF('Member Info'!N30&lt;&gt;"",IF('Member Info'!N30&lt;$R$1,CONCATENATE("Left Scheme on ", TEXT('Member Info'!N30, "DD/MM/YYYY")),IF(ISERROR(G34),"Error Detected, No rate entered",IF(E34=0,"",IF(F34="","Error Detected, No Pensionable pay",IF(ISERROR(AB34)," Unknown Values entered.",IF(T34+U34&lt;1,"Acceptable",IF(R34+S34=200, "No Contributions Entered", IF(K34="","Error Detected, Choose reason&gt;",IF(X34="1",IF(T34=1,"Please Enter Deemed Pensionable Pay","Add Any Relevant Details Above"),"Please Give Details Above"))))))))),IF(ISERROR(G34),"Error Detected, No rate entered",IF(E34=0,"",IF(F34="","Error Detected, No Pensionable pay",IF(ISERROR(AB34)," Unknown Values entered.",IF(T34+U34&lt;1,"Acceptable",IF(R34+S34=200, "No Contributions Entered", IF(K34="","Error Detected, Choose reason&gt;",IF(X34="1",IF(T34=1,"Please Enter Deemed Pensionable Pay","Add relevant Details Above"),"Please give details Above")))))))))))</f>
        <v/>
      </c>
      <c r="K34" s="263"/>
      <c r="L34" s="93"/>
      <c r="M34" s="93" t="str">
        <f>IF(E34=0,"",IF(ISERROR((F34+H34+I34)),0,IF((F34+H34+I34)&lt;1,0,1)))</f>
        <v/>
      </c>
      <c r="N34" s="96">
        <f>H34</f>
        <v>0</v>
      </c>
      <c r="O34" s="96">
        <f t="shared" ref="O34:O97" si="0">I34</f>
        <v>0</v>
      </c>
      <c r="P34" s="220">
        <f>(ROUND((F34/100*'Member Info'!$W$2), 2))</f>
        <v>0</v>
      </c>
      <c r="Q34" s="220" t="e">
        <f>ROUND((F34/100*G34),2)</f>
        <v>#VALUE!</v>
      </c>
      <c r="R34" s="220" t="str">
        <f>IF(E34=0,"",(100-(N34/P34*100)))</f>
        <v/>
      </c>
      <c r="S34" s="229" t="str">
        <f>IF(E34=0,"",(100-(O34/Q34*100)))</f>
        <v/>
      </c>
      <c r="T34" s="230" t="str">
        <f>IF(E34=0,"",IF(R34&gt;$R$16,1,IF(R34&lt;-$R$16,1,0)))</f>
        <v/>
      </c>
      <c r="U34" s="230" t="str">
        <f>IF(E34=0,"",IF(G34=0,1,IF(S34&gt;$R$16,1,IF(S34&lt;-$R$16,1,0))))</f>
        <v/>
      </c>
      <c r="V34" s="224">
        <f>IF(E34=0,0,IF(F34="",1,0))</f>
        <v>0</v>
      </c>
      <c r="W34" s="112">
        <f>IF(E34=0,0,IF(K34="",0,1))</f>
        <v>0</v>
      </c>
      <c r="X34" s="237" t="str">
        <f t="shared" ref="X34:X97" si="1">IF(K34="SMP/Occupational Maternity","1",IF(K34="SSP/Occupational Sick pay","1",""))</f>
        <v/>
      </c>
      <c r="Y34" s="242" t="b">
        <f t="shared" ref="Y34:Y97" si="2">IF(OR(AL34=TRUE,AM34=TRUE),TRUE,FALSE)</f>
        <v>0</v>
      </c>
      <c r="Z34" s="237">
        <f>IF(K34="left scheme/Employment", 1,0)</f>
        <v>0</v>
      </c>
      <c r="AA34" s="237">
        <f>IF('Member Info'!N30="",1,"")</f>
        <v>1</v>
      </c>
      <c r="AB34" s="245" t="e">
        <f>(R34+S34)</f>
        <v>#VALUE!</v>
      </c>
      <c r="AC34" s="132" t="str">
        <f t="shared" ref="AC34:AC97" si="3">IF(AN34=1,"",IF(W34=1,"",IF(AE34=1,"",IF(E34=0,"",IF(Z34=1,"",IF(J34="acceptable","",IF(R34+S34="0","",R34+S34)))))))</f>
        <v/>
      </c>
      <c r="AD34" s="126">
        <f>SUM(Z34+AA34)</f>
        <v>1</v>
      </c>
      <c r="AE34" s="126" t="str">
        <f>IF('Member Info'!N30&lt;&gt;"",IF('Member Info'!N30&lt;=$R$1,1,0),"")</f>
        <v/>
      </c>
      <c r="AG34" s="126" t="b">
        <f>OR(K34="maternity",K34="SSP")</f>
        <v>0</v>
      </c>
      <c r="AH34" s="126">
        <f>IF(AG34=TRUE,1,0)</f>
        <v>0</v>
      </c>
      <c r="AJ34" s="126">
        <f>IF(J34="Please Enter Deemed Pensionable Pay",1,0)</f>
        <v>0</v>
      </c>
      <c r="AK34" s="126">
        <f>IF('Member Info'!F30&gt;$R$1,1,0)</f>
        <v>0</v>
      </c>
      <c r="AL34" s="126" t="b">
        <f>IF(ISERROR(R34),ERROR.TYPE(#REF!)=ERROR.TYPE(R34),FALSE)</f>
        <v>0</v>
      </c>
      <c r="AM34" s="126" t="b">
        <f>IF(ISERROR(S34),ERROR.TYPE(#REF!)=ERROR.TYPE(S34),FALSE)</f>
        <v>0</v>
      </c>
      <c r="AN34" s="126">
        <f>IF(OR('Member Info'!F30&gt;=$S$1,'Member Info'!N30&gt;$S$1),1,0)</f>
        <v>0</v>
      </c>
    </row>
    <row r="35" spans="1:40" x14ac:dyDescent="0.25">
      <c r="A35" s="4">
        <v>3</v>
      </c>
      <c r="B35" s="166">
        <f>'Member Info'!D31</f>
        <v>0</v>
      </c>
      <c r="C35" s="166">
        <f>'Member Info'!E31</f>
        <v>0</v>
      </c>
      <c r="D35" s="166" t="str">
        <f>'Member Info'!G31</f>
        <v/>
      </c>
      <c r="E35" s="167">
        <f>'Member Info'!B31</f>
        <v>0</v>
      </c>
      <c r="F35" s="244"/>
      <c r="G35" s="168" t="str">
        <f>IF(E35=0,"",
IF('Member Info'!$AM$19&lt;=$R$1,
SUMPRODUCT('Member Info'!L31+IF('Member Info'!H31&gt;'Member Info'!$AJ$12,'Member Info'!$AK$13,IF('Member Info'!H31&gt;'Member Info'!$AJ$11,'Member Info'!$AK$12,IF('Member Info'!H31&gt;'Member Info'!$AJ$10,'Member Info'!$AK$11,IF('Member Info'!H31&gt;'Member Info'!$AJ$9,'Member Info'!$AK$10,IF('Member Info'!H31&gt;'Member Info'!$AJ$8,'Member Info'!$AK$9,'Member Info'!$AK$8)))))),
SUMPRODUCT('Member Info'!L31+IF('Member Info'!H31&gt;'Member Info'!$AG$17,'Member Info'!$AH$18,IF('Member Info'!H31&gt;'Member Info'!$AG$16,'Member Info'!$AH$17,IF('Member Info'!H31&gt;'Member Info'!$AG$15,'Member Info'!$AH$16,IF('Member Info'!H31&gt;'Member Info'!$AG$14,'Member Info'!$AH$15,IF('Member Info'!H31&gt;'Member Info'!$AG$13,'Member Info'!$AH$14,IF('Member Info'!H31&gt;'Member Info'!$AG$12,'Member Info'!$AH$13,IF('Member Info'!H31&gt;'Member Info'!$AG$11,'Member Info'!$AH$12,IF('Member Info'!H31&gt;'Member Info'!$AG$10,'Member Info'!$AH$11,IF('Member Info'!H31&gt;'Member Info'!$AG$9,'Member Info'!$AH$10,IF('Member Info'!H31&gt;'Member Info'!$AG$8,'Member Info'!$AH$9,'Member Info'!$AH$8)))))))))))))</f>
        <v/>
      </c>
      <c r="H35" s="26"/>
      <c r="I35" s="26"/>
      <c r="J35" s="107" t="str">
        <f>IF(E35=0,"",IF('Member Info'!F31&gt;$S$1,CONCATENATE("Joined with practice on ", TEXT('Member Info'!F31, "DD/MM/YYYY")),IF('Member Info'!N31&lt;&gt;"",IF('Member Info'!N31&lt;$R$1,CONCATENATE("Left Scheme on ", TEXT('Member Info'!N31, "DD/MM/YYYY")),IF(ISERROR(G35),"Error Detected, No rate entered",IF(E35=0,"",IF(F35="","Error Detected, No Pensionable pay",IF(ISERROR(AB35)," Unknown Values entered.",IF(T35+U35&lt;1,"Acceptable",IF(R35+S35=200, "No Contributions Entered", IF(K35="","Error Detected, Choose reason&gt;",IF(X35="1",IF(T35=1,"Please Enter Deemed Pensionable Pay","Add Any Relevant Details Above"),"Please Give Details Above"))))))))),IF(ISERROR(G35),"Error Detected, No rate entered",IF(E35=0,"",IF(F35="","Error Detected, No Pensionable pay",IF(ISERROR(AB35)," Unknown Values entered.",IF(T35+U35&lt;1,"Acceptable",IF(R35+S35=200, "No Contributions Entered", IF(K35="","Error Detected, Choose reason&gt;",IF(X35="1",IF(T35=1,"Please Enter Deemed Pensionable Pay","Add relevant Details Above"),"Please give details Above")))))))))))</f>
        <v/>
      </c>
      <c r="K35" s="263"/>
      <c r="L35" s="93"/>
      <c r="M35" s="93" t="str">
        <f>IF(E35=0,"",IF(ISERROR((F35+H35+I35)),0,IF((F35+H35+I35)&lt;1,0,1)))</f>
        <v/>
      </c>
      <c r="N35" s="96">
        <f>H35</f>
        <v>0</v>
      </c>
      <c r="O35" s="96">
        <f t="shared" si="0"/>
        <v>0</v>
      </c>
      <c r="P35" s="220">
        <f>(ROUND((F35/100*'Member Info'!$W$2), 2))</f>
        <v>0</v>
      </c>
      <c r="Q35" s="220" t="e">
        <f>ROUND((F35/100*G35),2)</f>
        <v>#VALUE!</v>
      </c>
      <c r="R35" s="220" t="str">
        <f>IF(E35=0,"",(100-(N35/P35*100)))</f>
        <v/>
      </c>
      <c r="S35" s="229" t="str">
        <f>IF(E35=0,"",(100-(O35/Q35*100)))</f>
        <v/>
      </c>
      <c r="T35" s="230" t="str">
        <f>IF(E35=0,"",IF(R35&gt;$R$16,1,IF(R35&lt;-$R$16,1,0)))</f>
        <v/>
      </c>
      <c r="U35" s="230" t="str">
        <f>IF(E35=0,"",IF(G35=0,1,IF(S35&gt;$R$16,1,IF(S35&lt;-$R$16,1,0))))</f>
        <v/>
      </c>
      <c r="V35" s="224">
        <f>IF(E35=0,0,IF(F35="",1,0))</f>
        <v>0</v>
      </c>
      <c r="W35" s="112">
        <f>IF(E35=0,0,IF(K35="",0,1))</f>
        <v>0</v>
      </c>
      <c r="X35" s="237" t="str">
        <f t="shared" si="1"/>
        <v/>
      </c>
      <c r="Y35" s="242" t="b">
        <f t="shared" si="2"/>
        <v>0</v>
      </c>
      <c r="Z35" s="237">
        <f>IF(K35="left scheme/Employment", 1,0)</f>
        <v>0</v>
      </c>
      <c r="AA35" s="237">
        <f>IF('Member Info'!N31="",1,"")</f>
        <v>1</v>
      </c>
      <c r="AB35" s="245" t="e">
        <f>(R35+S35)</f>
        <v>#VALUE!</v>
      </c>
      <c r="AC35" s="132" t="str">
        <f t="shared" si="3"/>
        <v/>
      </c>
      <c r="AD35" s="126">
        <f>SUM(Z35+AA35)</f>
        <v>1</v>
      </c>
      <c r="AE35" s="126" t="str">
        <f>IF('Member Info'!N31&lt;&gt;"",IF('Member Info'!N31&lt;=$R$1,1,0),"")</f>
        <v/>
      </c>
      <c r="AG35" s="126" t="b">
        <f>OR(K35="maternity",K35="SSP")</f>
        <v>0</v>
      </c>
      <c r="AH35" s="126">
        <f>IF(AG35=TRUE,1,0)</f>
        <v>0</v>
      </c>
      <c r="AJ35" s="126">
        <f>IF(J35="Please Enter Deemed Pensionable Pay",1,0)</f>
        <v>0</v>
      </c>
      <c r="AK35" s="126">
        <f>IF('Member Info'!F31&gt;$R$1,1,0)</f>
        <v>0</v>
      </c>
      <c r="AL35" s="126" t="b">
        <f>IF(ISERROR(R35),ERROR.TYPE(#REF!)=ERROR.TYPE(R35),FALSE)</f>
        <v>0</v>
      </c>
      <c r="AM35" s="126" t="b">
        <f>IF(ISERROR(S35),ERROR.TYPE(#REF!)=ERROR.TYPE(S35),FALSE)</f>
        <v>0</v>
      </c>
      <c r="AN35" s="126">
        <f>IF(OR('Member Info'!F31&gt;=$S$1,'Member Info'!N31&gt;=$R$1),1,0)</f>
        <v>0</v>
      </c>
    </row>
    <row r="36" spans="1:40" x14ac:dyDescent="0.25">
      <c r="A36" s="4">
        <v>4</v>
      </c>
      <c r="B36" s="166">
        <f>'Member Info'!D32</f>
        <v>0</v>
      </c>
      <c r="C36" s="166">
        <f>'Member Info'!E32</f>
        <v>0</v>
      </c>
      <c r="D36" s="166" t="str">
        <f>'Member Info'!G32</f>
        <v/>
      </c>
      <c r="E36" s="167">
        <f>'Member Info'!B32</f>
        <v>0</v>
      </c>
      <c r="F36" s="244"/>
      <c r="G36" s="168" t="str">
        <f>IF(E36=0,"",
IF('Member Info'!$AM$19&lt;=$R$1,
SUMPRODUCT('Member Info'!L32+IF('Member Info'!H32&gt;'Member Info'!$AJ$12,'Member Info'!$AK$13,IF('Member Info'!H32&gt;'Member Info'!$AJ$11,'Member Info'!$AK$12,IF('Member Info'!H32&gt;'Member Info'!$AJ$10,'Member Info'!$AK$11,IF('Member Info'!H32&gt;'Member Info'!$AJ$9,'Member Info'!$AK$10,IF('Member Info'!H32&gt;'Member Info'!$AJ$8,'Member Info'!$AK$9,'Member Info'!$AK$8)))))),
SUMPRODUCT('Member Info'!L32+IF('Member Info'!H32&gt;'Member Info'!$AG$17,'Member Info'!$AH$18,IF('Member Info'!H32&gt;'Member Info'!$AG$16,'Member Info'!$AH$17,IF('Member Info'!H32&gt;'Member Info'!$AG$15,'Member Info'!$AH$16,IF('Member Info'!H32&gt;'Member Info'!$AG$14,'Member Info'!$AH$15,IF('Member Info'!H32&gt;'Member Info'!$AG$13,'Member Info'!$AH$14,IF('Member Info'!H32&gt;'Member Info'!$AG$12,'Member Info'!$AH$13,IF('Member Info'!H32&gt;'Member Info'!$AG$11,'Member Info'!$AH$12,IF('Member Info'!H32&gt;'Member Info'!$AG$10,'Member Info'!$AH$11,IF('Member Info'!H32&gt;'Member Info'!$AG$9,'Member Info'!$AH$10,IF('Member Info'!H32&gt;'Member Info'!$AG$8,'Member Info'!$AH$9,'Member Info'!$AH$8)))))))))))))</f>
        <v/>
      </c>
      <c r="H36" s="26"/>
      <c r="I36" s="26"/>
      <c r="J36" s="107" t="str">
        <f>IF(E36=0,"",IF('Member Info'!F32&gt;$S$1,CONCATENATE("Joined with practice on ", TEXT('Member Info'!F32, "DD/MM/YYYY")),IF('Member Info'!N32&lt;&gt;"",IF('Member Info'!N32&lt;$R$1,CONCATENATE("Left Scheme on ", TEXT('Member Info'!N32, "DD/MM/YYYY")),IF(ISERROR(G36),"Error Detected, No rate entered",IF(E36=0,"",IF(F36="","Error Detected, No Pensionable pay",IF(ISERROR(AB36)," Unknown Values entered.",IF(T36+U36&lt;1,"Acceptable",IF(R36+S36=200, "No Contributions Entered", IF(K36="","Error Detected, Choose reason&gt;",IF(X36="1",IF(T36=1,"Please Enter Deemed Pensionable Pay","Add Any Relevant Details Above"),"Please Give Details Above"))))))))),IF(ISERROR(G36),"Error Detected, No rate entered",IF(E36=0,"",IF(F36="","Error Detected, No Pensionable pay",IF(ISERROR(AB36)," Unknown Values entered.",IF(T36+U36&lt;1,"Acceptable",IF(R36+S36=200, "No Contributions Entered", IF(K36="","Error Detected, Choose reason&gt;",IF(X36="1",IF(T36=1,"Please Enter Deemed Pensionable Pay","Add relevant Details Above"),"Please give details Above")))))))))))</f>
        <v/>
      </c>
      <c r="K36" s="263"/>
      <c r="L36" s="93"/>
      <c r="M36" s="93" t="str">
        <f t="shared" ref="M36:M99" si="4">IF(E36=0,"",IF(ISERROR((F36+H36+I36)),0,IF((F36+H36+I36)&lt;1,0,1)))</f>
        <v/>
      </c>
      <c r="N36" s="96">
        <f>H36</f>
        <v>0</v>
      </c>
      <c r="O36" s="96">
        <f t="shared" si="0"/>
        <v>0</v>
      </c>
      <c r="P36" s="220">
        <f>(ROUND((F36/100*'Member Info'!$W$2), 2))</f>
        <v>0</v>
      </c>
      <c r="Q36" s="220" t="e">
        <f>ROUND((F36/100*G36),2)</f>
        <v>#VALUE!</v>
      </c>
      <c r="R36" s="220" t="str">
        <f>IF(E36=0,"",(100-(N36/P36*100)))</f>
        <v/>
      </c>
      <c r="S36" s="229" t="str">
        <f>IF(E36=0,"",(100-(O36/Q36*100)))</f>
        <v/>
      </c>
      <c r="T36" s="230" t="str">
        <f>IF(E36=0,"",IF(R36&gt;$R$16,1,IF(R36&lt;-$R$16,1,0)))</f>
        <v/>
      </c>
      <c r="U36" s="230" t="str">
        <f>IF(E36=0,"",IF(G36=0,1,IF(S36&gt;$R$16,1,IF(S36&lt;-$R$16,1,0))))</f>
        <v/>
      </c>
      <c r="V36" s="224">
        <f>IF(E36=0,0,IF(F36="",1,0))</f>
        <v>0</v>
      </c>
      <c r="W36" s="112">
        <f>IF(E36=0,0,IF(K36="",0,1))</f>
        <v>0</v>
      </c>
      <c r="X36" s="237" t="str">
        <f t="shared" si="1"/>
        <v/>
      </c>
      <c r="Y36" s="242" t="b">
        <f t="shared" si="2"/>
        <v>0</v>
      </c>
      <c r="Z36" s="237">
        <f>IF(K36="left scheme/Employment", 1,0)</f>
        <v>0</v>
      </c>
      <c r="AA36" s="237">
        <f>IF('Member Info'!N32="",1,"")</f>
        <v>1</v>
      </c>
      <c r="AB36" s="245" t="e">
        <f>(R36+S36)</f>
        <v>#VALUE!</v>
      </c>
      <c r="AC36" s="132" t="str">
        <f t="shared" si="3"/>
        <v/>
      </c>
      <c r="AD36" s="126">
        <f>SUM(Z36+AA36)</f>
        <v>1</v>
      </c>
      <c r="AE36" s="126" t="str">
        <f>IF('Member Info'!N32&lt;&gt;"",IF('Member Info'!N32&lt;=$R$1,1,0),"")</f>
        <v/>
      </c>
      <c r="AG36" s="126" t="b">
        <f>OR(K36="maternity",K36="SSP")</f>
        <v>0</v>
      </c>
      <c r="AH36" s="126">
        <f>IF(AG36=TRUE,1,0)</f>
        <v>0</v>
      </c>
      <c r="AJ36" s="126">
        <f>IF(J36="Please Enter Deemed Pensionable Pay",1,0)</f>
        <v>0</v>
      </c>
      <c r="AK36" s="126">
        <f>IF('Member Info'!F32&gt;$R$1,1,0)</f>
        <v>0</v>
      </c>
      <c r="AL36" s="126" t="b">
        <f>IF(ISERROR(R36),ERROR.TYPE(#REF!)=ERROR.TYPE(R36),FALSE)</f>
        <v>0</v>
      </c>
      <c r="AM36" s="126" t="b">
        <f>IF(ISERROR(S36),ERROR.TYPE(#REF!)=ERROR.TYPE(S36),FALSE)</f>
        <v>0</v>
      </c>
      <c r="AN36" s="126">
        <f>IF(OR('Member Info'!F32&gt;=$S$1,'Member Info'!N32&gt;=$R$1),1,0)</f>
        <v>0</v>
      </c>
    </row>
    <row r="37" spans="1:40" x14ac:dyDescent="0.25">
      <c r="A37" s="4">
        <v>5</v>
      </c>
      <c r="B37" s="166">
        <f>'Member Info'!D33</f>
        <v>0</v>
      </c>
      <c r="C37" s="166">
        <f>'Member Info'!E33</f>
        <v>0</v>
      </c>
      <c r="D37" s="166" t="str">
        <f>'Member Info'!G33</f>
        <v/>
      </c>
      <c r="E37" s="167">
        <f>'Member Info'!B33</f>
        <v>0</v>
      </c>
      <c r="F37" s="244"/>
      <c r="G37" s="168" t="str">
        <f>IF(E37=0,"",
IF('Member Info'!$AM$19&lt;=$R$1,
SUMPRODUCT('Member Info'!L33+IF('Member Info'!H33&gt;'Member Info'!$AJ$12,'Member Info'!$AK$13,IF('Member Info'!H33&gt;'Member Info'!$AJ$11,'Member Info'!$AK$12,IF('Member Info'!H33&gt;'Member Info'!$AJ$10,'Member Info'!$AK$11,IF('Member Info'!H33&gt;'Member Info'!$AJ$9,'Member Info'!$AK$10,IF('Member Info'!H33&gt;'Member Info'!$AJ$8,'Member Info'!$AK$9,'Member Info'!$AK$8)))))),
SUMPRODUCT('Member Info'!L33+IF('Member Info'!H33&gt;'Member Info'!$AG$17,'Member Info'!$AH$18,IF('Member Info'!H33&gt;'Member Info'!$AG$16,'Member Info'!$AH$17,IF('Member Info'!H33&gt;'Member Info'!$AG$15,'Member Info'!$AH$16,IF('Member Info'!H33&gt;'Member Info'!$AG$14,'Member Info'!$AH$15,IF('Member Info'!H33&gt;'Member Info'!$AG$13,'Member Info'!$AH$14,IF('Member Info'!H33&gt;'Member Info'!$AG$12,'Member Info'!$AH$13,IF('Member Info'!H33&gt;'Member Info'!$AG$11,'Member Info'!$AH$12,IF('Member Info'!H33&gt;'Member Info'!$AG$10,'Member Info'!$AH$11,IF('Member Info'!H33&gt;'Member Info'!$AG$9,'Member Info'!$AH$10,IF('Member Info'!H33&gt;'Member Info'!$AG$8,'Member Info'!$AH$9,'Member Info'!$AH$8)))))))))))))</f>
        <v/>
      </c>
      <c r="H37" s="26"/>
      <c r="I37" s="26"/>
      <c r="J37" s="107" t="str">
        <f>IF(E37=0,"",IF('Member Info'!F33&gt;$S$1,CONCATENATE("Joined with practice on ", TEXT('Member Info'!F33, "DD/MM/YYYY")),IF('Member Info'!N33&lt;&gt;"",IF('Member Info'!N33&lt;$R$1,CONCATENATE("Left Scheme on ", TEXT('Member Info'!N33, "DD/MM/YYYY")),IF(ISERROR(G37),"Error Detected, No rate entered",IF(E37=0,"",IF(F37="","Error Detected, No Pensionable pay",IF(ISERROR(AB37)," Unknown Values entered.",IF(T37+U37&lt;1,"Acceptable",IF(R37+S37=200, "No Contributions Entered", IF(K37="","Error Detected, Choose reason&gt;",IF(X37="1",IF(T37=1,"Please Enter Deemed Pensionable Pay","Add Any Relevant Details Above"),"Please Give Details Above"))))))))),IF(ISERROR(G37),"Error Detected, No rate entered",IF(E37=0,"",IF(F37="","Error Detected, No Pensionable pay",IF(ISERROR(AB37)," Unknown Values entered.",IF(T37+U37&lt;1,"Acceptable",IF(R37+S37=200, "No Contributions Entered", IF(K37="","Error Detected, Choose reason&gt;",IF(X37="1",IF(T37=1,"Please Enter Deemed Pensionable Pay","Add relevant Details Above"),"Please give details Above")))))))))))</f>
        <v/>
      </c>
      <c r="K37" s="263"/>
      <c r="L37" s="93"/>
      <c r="M37" s="93" t="str">
        <f t="shared" si="4"/>
        <v/>
      </c>
      <c r="N37" s="96">
        <f t="shared" ref="N37:O98" si="5">H37</f>
        <v>0</v>
      </c>
      <c r="O37" s="96">
        <f t="shared" si="0"/>
        <v>0</v>
      </c>
      <c r="P37" s="220">
        <f>(ROUND((F37/100*'Member Info'!$W$2), 2))</f>
        <v>0</v>
      </c>
      <c r="Q37" s="220" t="e">
        <f t="shared" ref="Q37:Q100" si="6">ROUND((F37/100*G37),2)</f>
        <v>#VALUE!</v>
      </c>
      <c r="R37" s="220" t="str">
        <f t="shared" ref="R37:R100" si="7">IF(E37=0,"",(100-(N37/P37*100)))</f>
        <v/>
      </c>
      <c r="S37" s="229" t="str">
        <f t="shared" ref="S37:S100" si="8">IF(E37=0,"",(100-(O37/Q37*100)))</f>
        <v/>
      </c>
      <c r="T37" s="230" t="str">
        <f t="shared" ref="T37:T100" si="9">IF(E37=0,"",IF(R37&gt;$R$16,1,IF(R37&lt;-$R$16,1,0)))</f>
        <v/>
      </c>
      <c r="U37" s="230" t="str">
        <f t="shared" ref="U37:U100" si="10">IF(E37=0,"",IF(G37=0,1,IF(S37&gt;$R$16,1,IF(S37&lt;-$R$16,1,0))))</f>
        <v/>
      </c>
      <c r="V37" s="224">
        <f t="shared" ref="V37:V100" si="11">IF(E37=0,0,IF(F37="",1,0))</f>
        <v>0</v>
      </c>
      <c r="W37" s="112">
        <f t="shared" ref="W37:W100" si="12">IF(E37=0,0,IF(K37="",0,1))</f>
        <v>0</v>
      </c>
      <c r="X37" s="237" t="str">
        <f t="shared" si="1"/>
        <v/>
      </c>
      <c r="Y37" s="242" t="b">
        <f t="shared" si="2"/>
        <v>0</v>
      </c>
      <c r="Z37" s="237">
        <f t="shared" ref="Z37:Z100" si="13">IF(K37="left scheme/Employment", 1,0)</f>
        <v>0</v>
      </c>
      <c r="AA37" s="237">
        <f>IF('Member Info'!N33="",1,"")</f>
        <v>1</v>
      </c>
      <c r="AB37" s="245" t="e">
        <f t="shared" ref="AB37:AB100" si="14">(R37+S37)</f>
        <v>#VALUE!</v>
      </c>
      <c r="AC37" s="132" t="str">
        <f t="shared" si="3"/>
        <v/>
      </c>
      <c r="AD37" s="126">
        <f t="shared" ref="AD37:AD97" si="15">SUM(Z37+AA37)</f>
        <v>1</v>
      </c>
      <c r="AE37" s="126" t="str">
        <f>IF('Member Info'!N33&lt;&gt;"",IF('Member Info'!N33&lt;=$R$1,1,0),"")</f>
        <v/>
      </c>
      <c r="AG37" s="126" t="b">
        <f t="shared" ref="AG37:AG100" si="16">OR(K37="maternity",K37="SSP")</f>
        <v>0</v>
      </c>
      <c r="AH37" s="126">
        <f t="shared" ref="AH37:AH100" si="17">IF(AG37=TRUE,1,0)</f>
        <v>0</v>
      </c>
      <c r="AJ37" s="126">
        <f t="shared" ref="AJ37:AJ100" si="18">IF(J37="Please Enter Deemed Pensionable Pay",1,0)</f>
        <v>0</v>
      </c>
      <c r="AK37" s="126">
        <f>IF('Member Info'!F33&gt;$R$1,1,0)</f>
        <v>0</v>
      </c>
      <c r="AL37" s="126" t="b">
        <f>IF(ISERROR(R37),ERROR.TYPE(#REF!)=ERROR.TYPE(R37),FALSE)</f>
        <v>0</v>
      </c>
      <c r="AM37" s="126" t="b">
        <f>IF(ISERROR(S37),ERROR.TYPE(#REF!)=ERROR.TYPE(S37),FALSE)</f>
        <v>0</v>
      </c>
      <c r="AN37" s="126">
        <f>IF(OR('Member Info'!F33&gt;=$S$1,'Member Info'!N33&gt;=$R$1),1,0)</f>
        <v>0</v>
      </c>
    </row>
    <row r="38" spans="1:40" x14ac:dyDescent="0.25">
      <c r="A38" s="4">
        <v>6</v>
      </c>
      <c r="B38" s="166">
        <f>'Member Info'!D34</f>
        <v>0</v>
      </c>
      <c r="C38" s="166">
        <f>'Member Info'!E34</f>
        <v>0</v>
      </c>
      <c r="D38" s="166" t="str">
        <f>'Member Info'!G34</f>
        <v/>
      </c>
      <c r="E38" s="167">
        <f>'Member Info'!B34</f>
        <v>0</v>
      </c>
      <c r="F38" s="244"/>
      <c r="G38" s="168" t="str">
        <f>IF(E38=0,"",
IF('Member Info'!$AM$19&lt;=$R$1,
SUMPRODUCT('Member Info'!L34+IF('Member Info'!H34&gt;'Member Info'!$AJ$12,'Member Info'!$AK$13,IF('Member Info'!H34&gt;'Member Info'!$AJ$11,'Member Info'!$AK$12,IF('Member Info'!H34&gt;'Member Info'!$AJ$10,'Member Info'!$AK$11,IF('Member Info'!H34&gt;'Member Info'!$AJ$9,'Member Info'!$AK$10,IF('Member Info'!H34&gt;'Member Info'!$AJ$8,'Member Info'!$AK$9,'Member Info'!$AK$8)))))),
SUMPRODUCT('Member Info'!L34+IF('Member Info'!H34&gt;'Member Info'!$AG$17,'Member Info'!$AH$18,IF('Member Info'!H34&gt;'Member Info'!$AG$16,'Member Info'!$AH$17,IF('Member Info'!H34&gt;'Member Info'!$AG$15,'Member Info'!$AH$16,IF('Member Info'!H34&gt;'Member Info'!$AG$14,'Member Info'!$AH$15,IF('Member Info'!H34&gt;'Member Info'!$AG$13,'Member Info'!$AH$14,IF('Member Info'!H34&gt;'Member Info'!$AG$12,'Member Info'!$AH$13,IF('Member Info'!H34&gt;'Member Info'!$AG$11,'Member Info'!$AH$12,IF('Member Info'!H34&gt;'Member Info'!$AG$10,'Member Info'!$AH$11,IF('Member Info'!H34&gt;'Member Info'!$AG$9,'Member Info'!$AH$10,IF('Member Info'!H34&gt;'Member Info'!$AG$8,'Member Info'!$AH$9,'Member Info'!$AH$8)))))))))))))</f>
        <v/>
      </c>
      <c r="H38" s="26"/>
      <c r="I38" s="26"/>
      <c r="J38" s="107" t="str">
        <f>IF(E38=0,"",IF('Member Info'!F34&gt;$S$1,CONCATENATE("Joined with practice on ", TEXT('Member Info'!F34, "DD/MM/YYYY")),IF('Member Info'!N34&lt;&gt;"",IF('Member Info'!N34&lt;$R$1,CONCATENATE("Left Scheme on ", TEXT('Member Info'!N34, "DD/MM/YYYY")),IF(ISERROR(G38),"Error Detected, No rate entered",IF(E38=0,"",IF(F38="","Error Detected, No Pensionable pay",IF(ISERROR(AB38)," Unknown Values entered.",IF(T38+U38&lt;1,"Acceptable",IF(R38+S38=200, "No Contributions Entered", IF(K38="","Error Detected, Choose reason&gt;",IF(X38="1",IF(T38=1,"Please Enter Deemed Pensionable Pay","Add Any Relevant Details Above"),"Please Give Details Above"))))))))),IF(ISERROR(G38),"Error Detected, No rate entered",IF(E38=0,"",IF(F38="","Error Detected, No Pensionable pay",IF(ISERROR(AB38)," Unknown Values entered.",IF(T38+U38&lt;1,"Acceptable",IF(R38+S38=200, "No Contributions Entered", IF(K38="","Error Detected, Choose reason&gt;",IF(X38="1",IF(T38=1,"Please Enter Deemed Pensionable Pay","Add relevant Details Above"),"Please give details Above")))))))))))</f>
        <v/>
      </c>
      <c r="K38" s="263"/>
      <c r="L38" s="93"/>
      <c r="M38" s="93" t="str">
        <f>IF(E38=0,"",IF(ISERROR((F38+H38+I38)),0,IF((F38+H38+I38)&lt;1,0,1)))</f>
        <v/>
      </c>
      <c r="N38" s="96">
        <f t="shared" si="5"/>
        <v>0</v>
      </c>
      <c r="O38" s="96">
        <f>I38</f>
        <v>0</v>
      </c>
      <c r="P38" s="220">
        <f>(ROUND((F38/100*'Member Info'!$W$2), 2))</f>
        <v>0</v>
      </c>
      <c r="Q38" s="220" t="e">
        <f>ROUND((F38/100*G38),2)</f>
        <v>#VALUE!</v>
      </c>
      <c r="R38" s="220" t="str">
        <f t="shared" si="7"/>
        <v/>
      </c>
      <c r="S38" s="229" t="str">
        <f t="shared" si="8"/>
        <v/>
      </c>
      <c r="T38" s="230" t="str">
        <f t="shared" si="9"/>
        <v/>
      </c>
      <c r="U38" s="230" t="str">
        <f t="shared" si="10"/>
        <v/>
      </c>
      <c r="V38" s="224">
        <f>IF(E38=0,0,IF(F38="",1,0))</f>
        <v>0</v>
      </c>
      <c r="W38" s="112">
        <f t="shared" si="12"/>
        <v>0</v>
      </c>
      <c r="X38" s="237" t="str">
        <f t="shared" si="1"/>
        <v/>
      </c>
      <c r="Y38" s="242" t="b">
        <f t="shared" si="2"/>
        <v>0</v>
      </c>
      <c r="Z38" s="237">
        <f t="shared" si="13"/>
        <v>0</v>
      </c>
      <c r="AA38" s="237">
        <f>IF('Member Info'!N34="",1,"")</f>
        <v>1</v>
      </c>
      <c r="AB38" s="245" t="e">
        <f t="shared" si="14"/>
        <v>#VALUE!</v>
      </c>
      <c r="AC38" s="132" t="str">
        <f t="shared" si="3"/>
        <v/>
      </c>
      <c r="AD38" s="126">
        <f t="shared" si="15"/>
        <v>1</v>
      </c>
      <c r="AE38" s="126" t="str">
        <f>IF('Member Info'!N34&lt;&gt;"",IF('Member Info'!N34&lt;=$R$1,1,0),"")</f>
        <v/>
      </c>
      <c r="AG38" s="126" t="b">
        <f t="shared" si="16"/>
        <v>0</v>
      </c>
      <c r="AH38" s="126">
        <f t="shared" si="17"/>
        <v>0</v>
      </c>
      <c r="AJ38" s="126">
        <f t="shared" si="18"/>
        <v>0</v>
      </c>
      <c r="AK38" s="126">
        <f>IF('Member Info'!F34&gt;$R$1,1,0)</f>
        <v>0</v>
      </c>
      <c r="AL38" s="126" t="b">
        <f>IF(ISERROR(R38),ERROR.TYPE(#REF!)=ERROR.TYPE(R38),FALSE)</f>
        <v>0</v>
      </c>
      <c r="AM38" s="126" t="b">
        <f>IF(ISERROR(S38),ERROR.TYPE(#REF!)=ERROR.TYPE(S38),FALSE)</f>
        <v>0</v>
      </c>
      <c r="AN38" s="126">
        <f>IF(OR('Member Info'!F34&gt;=$S$1,'Member Info'!N34&gt;=$R$1),1,0)</f>
        <v>0</v>
      </c>
    </row>
    <row r="39" spans="1:40" x14ac:dyDescent="0.25">
      <c r="A39" s="4">
        <v>7</v>
      </c>
      <c r="B39" s="166">
        <f>'Member Info'!D35</f>
        <v>0</v>
      </c>
      <c r="C39" s="166">
        <f>'Member Info'!E35</f>
        <v>0</v>
      </c>
      <c r="D39" s="166" t="str">
        <f>'Member Info'!G35</f>
        <v/>
      </c>
      <c r="E39" s="167">
        <f>'Member Info'!B35</f>
        <v>0</v>
      </c>
      <c r="F39" s="244"/>
      <c r="G39" s="168" t="str">
        <f>IF(E39=0,"",
IF('Member Info'!$AM$19&lt;=$R$1,
SUMPRODUCT('Member Info'!L35+IF('Member Info'!H35&gt;'Member Info'!$AJ$12,'Member Info'!$AK$13,IF('Member Info'!H35&gt;'Member Info'!$AJ$11,'Member Info'!$AK$12,IF('Member Info'!H35&gt;'Member Info'!$AJ$10,'Member Info'!$AK$11,IF('Member Info'!H35&gt;'Member Info'!$AJ$9,'Member Info'!$AK$10,IF('Member Info'!H35&gt;'Member Info'!$AJ$8,'Member Info'!$AK$9,'Member Info'!$AK$8)))))),
SUMPRODUCT('Member Info'!L35+IF('Member Info'!H35&gt;'Member Info'!$AG$17,'Member Info'!$AH$18,IF('Member Info'!H35&gt;'Member Info'!$AG$16,'Member Info'!$AH$17,IF('Member Info'!H35&gt;'Member Info'!$AG$15,'Member Info'!$AH$16,IF('Member Info'!H35&gt;'Member Info'!$AG$14,'Member Info'!$AH$15,IF('Member Info'!H35&gt;'Member Info'!$AG$13,'Member Info'!$AH$14,IF('Member Info'!H35&gt;'Member Info'!$AG$12,'Member Info'!$AH$13,IF('Member Info'!H35&gt;'Member Info'!$AG$11,'Member Info'!$AH$12,IF('Member Info'!H35&gt;'Member Info'!$AG$10,'Member Info'!$AH$11,IF('Member Info'!H35&gt;'Member Info'!$AG$9,'Member Info'!$AH$10,IF('Member Info'!H35&gt;'Member Info'!$AG$8,'Member Info'!$AH$9,'Member Info'!$AH$8)))))))))))))</f>
        <v/>
      </c>
      <c r="H39" s="26"/>
      <c r="I39" s="26"/>
      <c r="J39" s="107" t="str">
        <f>IF(E39=0,"",IF('Member Info'!F35&gt;$S$1,CONCATENATE("Joined with practice on ", TEXT('Member Info'!F35, "DD/MM/YYYY")),IF('Member Info'!N35&lt;&gt;"",IF('Member Info'!N35&lt;$R$1,CONCATENATE("Left Scheme on ", TEXT('Member Info'!N35, "DD/MM/YYYY")),IF(ISERROR(G39),"Error Detected, No rate entered",IF(E39=0,"",IF(F39="","Error Detected, No Pensionable pay",IF(ISERROR(AB39)," Unknown Values entered.",IF(T39+U39&lt;1,"Acceptable",IF(R39+S39=200, "No Contributions Entered", IF(K39="","Error Detected, Choose reason&gt;",IF(X39="1",IF(T39=1,"Please Enter Deemed Pensionable Pay","Add Any Relevant Details Above"),"Please Give Details Above"))))))))),IF(ISERROR(G39),"Error Detected, No rate entered",IF(E39=0,"",IF(F39="","Error Detected, No Pensionable pay",IF(ISERROR(AB39)," Unknown Values entered.",IF(T39+U39&lt;1,"Acceptable",IF(R39+S39=200, "No Contributions Entered", IF(K39="","Error Detected, Choose reason&gt;",IF(X39="1",IF(T39=1,"Please Enter Deemed Pensionable Pay","Add relevant Details Above"),"Please give details Above")))))))))))</f>
        <v/>
      </c>
      <c r="K39" s="263"/>
      <c r="L39" s="93"/>
      <c r="M39" s="93" t="str">
        <f t="shared" si="4"/>
        <v/>
      </c>
      <c r="N39" s="96">
        <f t="shared" si="5"/>
        <v>0</v>
      </c>
      <c r="O39" s="96">
        <f t="shared" si="0"/>
        <v>0</v>
      </c>
      <c r="P39" s="220">
        <f>(ROUND((F39/100*'Member Info'!$W$2), 2))</f>
        <v>0</v>
      </c>
      <c r="Q39" s="220" t="e">
        <f t="shared" si="6"/>
        <v>#VALUE!</v>
      </c>
      <c r="R39" s="220" t="str">
        <f t="shared" si="7"/>
        <v/>
      </c>
      <c r="S39" s="229" t="str">
        <f t="shared" si="8"/>
        <v/>
      </c>
      <c r="T39" s="230" t="str">
        <f t="shared" si="9"/>
        <v/>
      </c>
      <c r="U39" s="230" t="str">
        <f t="shared" si="10"/>
        <v/>
      </c>
      <c r="V39" s="224">
        <f t="shared" si="11"/>
        <v>0</v>
      </c>
      <c r="W39" s="112">
        <f t="shared" si="12"/>
        <v>0</v>
      </c>
      <c r="X39" s="237" t="str">
        <f t="shared" si="1"/>
        <v/>
      </c>
      <c r="Y39" s="242" t="b">
        <f t="shared" si="2"/>
        <v>0</v>
      </c>
      <c r="Z39" s="237">
        <f t="shared" si="13"/>
        <v>0</v>
      </c>
      <c r="AA39" s="237">
        <f>IF('Member Info'!N35="",1,"")</f>
        <v>1</v>
      </c>
      <c r="AB39" s="245" t="e">
        <f t="shared" si="14"/>
        <v>#VALUE!</v>
      </c>
      <c r="AC39" s="132" t="str">
        <f t="shared" si="3"/>
        <v/>
      </c>
      <c r="AD39" s="126">
        <f t="shared" si="15"/>
        <v>1</v>
      </c>
      <c r="AE39" s="126" t="str">
        <f>IF('Member Info'!N35&lt;&gt;"",IF('Member Info'!N35&lt;=$R$1,1,0),"")</f>
        <v/>
      </c>
      <c r="AG39" s="126" t="b">
        <f t="shared" si="16"/>
        <v>0</v>
      </c>
      <c r="AH39" s="126">
        <f t="shared" si="17"/>
        <v>0</v>
      </c>
      <c r="AJ39" s="126">
        <f t="shared" si="18"/>
        <v>0</v>
      </c>
      <c r="AK39" s="126">
        <f>IF('Member Info'!F35&gt;$R$1,1,0)</f>
        <v>0</v>
      </c>
      <c r="AL39" s="126" t="b">
        <f>IF(ISERROR(R39),ERROR.TYPE(#REF!)=ERROR.TYPE(R39),FALSE)</f>
        <v>0</v>
      </c>
      <c r="AM39" s="126" t="b">
        <f>IF(ISERROR(S39),ERROR.TYPE(#REF!)=ERROR.TYPE(S39),FALSE)</f>
        <v>0</v>
      </c>
      <c r="AN39" s="126">
        <f>IF(OR('Member Info'!F35&gt;=$S$1,'Member Info'!N35&gt;=$R$1),1,0)</f>
        <v>0</v>
      </c>
    </row>
    <row r="40" spans="1:40" x14ac:dyDescent="0.25">
      <c r="A40" s="4">
        <v>8</v>
      </c>
      <c r="B40" s="166">
        <f>'Member Info'!D36</f>
        <v>0</v>
      </c>
      <c r="C40" s="166">
        <f>'Member Info'!E36</f>
        <v>0</v>
      </c>
      <c r="D40" s="166" t="str">
        <f>'Member Info'!G36</f>
        <v/>
      </c>
      <c r="E40" s="167">
        <f>'Member Info'!B36</f>
        <v>0</v>
      </c>
      <c r="F40" s="244"/>
      <c r="G40" s="168" t="str">
        <f>IF(E40=0,"",
IF('Member Info'!$AM$19&lt;=$R$1,
SUMPRODUCT('Member Info'!L36+IF('Member Info'!H36&gt;'Member Info'!$AJ$12,'Member Info'!$AK$13,IF('Member Info'!H36&gt;'Member Info'!$AJ$11,'Member Info'!$AK$12,IF('Member Info'!H36&gt;'Member Info'!$AJ$10,'Member Info'!$AK$11,IF('Member Info'!H36&gt;'Member Info'!$AJ$9,'Member Info'!$AK$10,IF('Member Info'!H36&gt;'Member Info'!$AJ$8,'Member Info'!$AK$9,'Member Info'!$AK$8)))))),
SUMPRODUCT('Member Info'!L36+IF('Member Info'!H36&gt;'Member Info'!$AG$17,'Member Info'!$AH$18,IF('Member Info'!H36&gt;'Member Info'!$AG$16,'Member Info'!$AH$17,IF('Member Info'!H36&gt;'Member Info'!$AG$15,'Member Info'!$AH$16,IF('Member Info'!H36&gt;'Member Info'!$AG$14,'Member Info'!$AH$15,IF('Member Info'!H36&gt;'Member Info'!$AG$13,'Member Info'!$AH$14,IF('Member Info'!H36&gt;'Member Info'!$AG$12,'Member Info'!$AH$13,IF('Member Info'!H36&gt;'Member Info'!$AG$11,'Member Info'!$AH$12,IF('Member Info'!H36&gt;'Member Info'!$AG$10,'Member Info'!$AH$11,IF('Member Info'!H36&gt;'Member Info'!$AG$9,'Member Info'!$AH$10,IF('Member Info'!H36&gt;'Member Info'!$AG$8,'Member Info'!$AH$9,'Member Info'!$AH$8)))))))))))))</f>
        <v/>
      </c>
      <c r="H40" s="26"/>
      <c r="I40" s="26"/>
      <c r="J40" s="107" t="str">
        <f>IF(E40=0,"",IF('Member Info'!F36&gt;$S$1,CONCATENATE("Joined with practice on ", TEXT('Member Info'!F36, "DD/MM/YYYY")),IF('Member Info'!N36&lt;&gt;"",IF('Member Info'!N36&lt;$R$1,CONCATENATE("Left Scheme on ", TEXT('Member Info'!N36, "DD/MM/YYYY")),IF(ISERROR(G40),"Error Detected, No rate entered",IF(E40=0,"",IF(F40="","Error Detected, No Pensionable pay",IF(ISERROR(AB40)," Unknown Values entered.",IF(T40+U40&lt;1,"Acceptable",IF(R40+S40=200, "No Contributions Entered", IF(K40="","Error Detected, Choose reason&gt;",IF(X40="1",IF(T40=1,"Please Enter Deemed Pensionable Pay","Add Any Relevant Details Above"),"Please Give Details Above"))))))))),IF(ISERROR(G40),"Error Detected, No rate entered",IF(E40=0,"",IF(F40="","Error Detected, No Pensionable pay",IF(ISERROR(AB40)," Unknown Values entered.",IF(T40+U40&lt;1,"Acceptable",IF(R40+S40=200, "No Contributions Entered", IF(K40="","Error Detected, Choose reason&gt;",IF(X40="1",IF(T40=1,"Please Enter Deemed Pensionable Pay","Add relevant Details Above"),"Please give details Above")))))))))))</f>
        <v/>
      </c>
      <c r="K40" s="263"/>
      <c r="L40" s="93"/>
      <c r="M40" s="93" t="str">
        <f t="shared" si="4"/>
        <v/>
      </c>
      <c r="N40" s="96">
        <f t="shared" si="5"/>
        <v>0</v>
      </c>
      <c r="O40" s="96">
        <f t="shared" si="0"/>
        <v>0</v>
      </c>
      <c r="P40" s="220">
        <f>(ROUND((F40/100*'Member Info'!$W$2), 2))</f>
        <v>0</v>
      </c>
      <c r="Q40" s="220" t="e">
        <f t="shared" si="6"/>
        <v>#VALUE!</v>
      </c>
      <c r="R40" s="220" t="str">
        <f t="shared" si="7"/>
        <v/>
      </c>
      <c r="S40" s="229" t="str">
        <f t="shared" si="8"/>
        <v/>
      </c>
      <c r="T40" s="230" t="str">
        <f t="shared" si="9"/>
        <v/>
      </c>
      <c r="U40" s="230" t="str">
        <f t="shared" si="10"/>
        <v/>
      </c>
      <c r="V40" s="224">
        <f t="shared" si="11"/>
        <v>0</v>
      </c>
      <c r="W40" s="112">
        <f t="shared" si="12"/>
        <v>0</v>
      </c>
      <c r="X40" s="237" t="str">
        <f t="shared" si="1"/>
        <v/>
      </c>
      <c r="Y40" s="242" t="b">
        <f t="shared" si="2"/>
        <v>0</v>
      </c>
      <c r="Z40" s="237">
        <f t="shared" si="13"/>
        <v>0</v>
      </c>
      <c r="AA40" s="237">
        <f>IF('Member Info'!N36="",1,"")</f>
        <v>1</v>
      </c>
      <c r="AB40" s="245" t="e">
        <f t="shared" si="14"/>
        <v>#VALUE!</v>
      </c>
      <c r="AC40" s="132" t="str">
        <f t="shared" si="3"/>
        <v/>
      </c>
      <c r="AD40" s="126">
        <f t="shared" si="15"/>
        <v>1</v>
      </c>
      <c r="AE40" s="126" t="str">
        <f>IF('Member Info'!N36&lt;&gt;"",IF('Member Info'!N36&lt;=$R$1,1,0),"")</f>
        <v/>
      </c>
      <c r="AG40" s="126" t="b">
        <f t="shared" si="16"/>
        <v>0</v>
      </c>
      <c r="AH40" s="126">
        <f t="shared" si="17"/>
        <v>0</v>
      </c>
      <c r="AJ40" s="126">
        <f t="shared" si="18"/>
        <v>0</v>
      </c>
      <c r="AK40" s="126">
        <f>IF('Member Info'!F36&gt;$R$1,1,0)</f>
        <v>0</v>
      </c>
      <c r="AL40" s="126" t="b">
        <f>IF(ISERROR(R40),ERROR.TYPE(#REF!)=ERROR.TYPE(R40),FALSE)</f>
        <v>0</v>
      </c>
      <c r="AM40" s="126" t="b">
        <f>IF(ISERROR(S40),ERROR.TYPE(#REF!)=ERROR.TYPE(S40),FALSE)</f>
        <v>0</v>
      </c>
      <c r="AN40" s="126">
        <f>IF(OR('Member Info'!F36&gt;=$S$1,'Member Info'!N36&gt;=$R$1),1,0)</f>
        <v>0</v>
      </c>
    </row>
    <row r="41" spans="1:40" x14ac:dyDescent="0.25">
      <c r="A41" s="4">
        <v>9</v>
      </c>
      <c r="B41" s="166">
        <f>'Member Info'!D37</f>
        <v>0</v>
      </c>
      <c r="C41" s="166">
        <f>'Member Info'!E37</f>
        <v>0</v>
      </c>
      <c r="D41" s="166" t="str">
        <f>'Member Info'!G37</f>
        <v/>
      </c>
      <c r="E41" s="167">
        <f>'Member Info'!B37</f>
        <v>0</v>
      </c>
      <c r="F41" s="244"/>
      <c r="G41" s="168" t="str">
        <f>IF(E41=0,"",
IF('Member Info'!$AM$19&lt;=$R$1,
SUMPRODUCT('Member Info'!L37+IF('Member Info'!H37&gt;'Member Info'!$AJ$12,'Member Info'!$AK$13,IF('Member Info'!H37&gt;'Member Info'!$AJ$11,'Member Info'!$AK$12,IF('Member Info'!H37&gt;'Member Info'!$AJ$10,'Member Info'!$AK$11,IF('Member Info'!H37&gt;'Member Info'!$AJ$9,'Member Info'!$AK$10,IF('Member Info'!H37&gt;'Member Info'!$AJ$8,'Member Info'!$AK$9,'Member Info'!$AK$8)))))),
SUMPRODUCT('Member Info'!L37+IF('Member Info'!H37&gt;'Member Info'!$AG$17,'Member Info'!$AH$18,IF('Member Info'!H37&gt;'Member Info'!$AG$16,'Member Info'!$AH$17,IF('Member Info'!H37&gt;'Member Info'!$AG$15,'Member Info'!$AH$16,IF('Member Info'!H37&gt;'Member Info'!$AG$14,'Member Info'!$AH$15,IF('Member Info'!H37&gt;'Member Info'!$AG$13,'Member Info'!$AH$14,IF('Member Info'!H37&gt;'Member Info'!$AG$12,'Member Info'!$AH$13,IF('Member Info'!H37&gt;'Member Info'!$AG$11,'Member Info'!$AH$12,IF('Member Info'!H37&gt;'Member Info'!$AG$10,'Member Info'!$AH$11,IF('Member Info'!H37&gt;'Member Info'!$AG$9,'Member Info'!$AH$10,IF('Member Info'!H37&gt;'Member Info'!$AG$8,'Member Info'!$AH$9,'Member Info'!$AH$8)))))))))))))</f>
        <v/>
      </c>
      <c r="H41" s="26"/>
      <c r="I41" s="26"/>
      <c r="J41" s="107" t="str">
        <f>IF(E41=0,"",IF('Member Info'!F37&gt;$S$1,CONCATENATE("Joined with practice on ", TEXT('Member Info'!F37, "DD/MM/YYYY")),IF('Member Info'!N37&lt;&gt;"",IF('Member Info'!N37&lt;$R$1,CONCATENATE("Left Scheme on ", TEXT('Member Info'!N37, "DD/MM/YYYY")),IF(ISERROR(G41),"Error Detected, No rate entered",IF(E41=0,"",IF(F41="","Error Detected, No Pensionable pay",IF(ISERROR(AB41)," Unknown Values entered.",IF(T41+U41&lt;1,"Acceptable",IF(R41+S41=200, "No Contributions Entered", IF(K41="","Error Detected, Choose reason&gt;",IF(X41="1",IF(T41=1,"Please Enter Deemed Pensionable Pay","Add Any Relevant Details Above"),"Please Give Details Above"))))))))),IF(ISERROR(G41),"Error Detected, No rate entered",IF(E41=0,"",IF(F41="","Error Detected, No Pensionable pay",IF(ISERROR(AB41)," Unknown Values entered.",IF(T41+U41&lt;1,"Acceptable",IF(R41+S41=200, "No Contributions Entered", IF(K41="","Error Detected, Choose reason&gt;",IF(X41="1",IF(T41=1,"Please Enter Deemed Pensionable Pay","Add relevant Details Above"),"Please give details Above")))))))))))</f>
        <v/>
      </c>
      <c r="K41" s="263"/>
      <c r="L41" s="93"/>
      <c r="M41" s="93" t="str">
        <f t="shared" si="4"/>
        <v/>
      </c>
      <c r="N41" s="96">
        <f t="shared" si="5"/>
        <v>0</v>
      </c>
      <c r="O41" s="96">
        <f t="shared" si="0"/>
        <v>0</v>
      </c>
      <c r="P41" s="220">
        <f>(ROUND((F41/100*'Member Info'!$W$2), 2))</f>
        <v>0</v>
      </c>
      <c r="Q41" s="220" t="e">
        <f t="shared" si="6"/>
        <v>#VALUE!</v>
      </c>
      <c r="R41" s="220" t="str">
        <f t="shared" si="7"/>
        <v/>
      </c>
      <c r="S41" s="229" t="str">
        <f t="shared" si="8"/>
        <v/>
      </c>
      <c r="T41" s="230" t="str">
        <f t="shared" si="9"/>
        <v/>
      </c>
      <c r="U41" s="230" t="str">
        <f t="shared" si="10"/>
        <v/>
      </c>
      <c r="V41" s="224">
        <f t="shared" si="11"/>
        <v>0</v>
      </c>
      <c r="W41" s="112">
        <f t="shared" si="12"/>
        <v>0</v>
      </c>
      <c r="X41" s="237" t="str">
        <f t="shared" si="1"/>
        <v/>
      </c>
      <c r="Y41" s="242" t="b">
        <f t="shared" si="2"/>
        <v>0</v>
      </c>
      <c r="Z41" s="237">
        <f t="shared" si="13"/>
        <v>0</v>
      </c>
      <c r="AA41" s="237">
        <f>IF('Member Info'!N37="",1,"")</f>
        <v>1</v>
      </c>
      <c r="AB41" s="245" t="e">
        <f t="shared" si="14"/>
        <v>#VALUE!</v>
      </c>
      <c r="AC41" s="132" t="str">
        <f t="shared" si="3"/>
        <v/>
      </c>
      <c r="AD41" s="126">
        <f t="shared" si="15"/>
        <v>1</v>
      </c>
      <c r="AE41" s="126" t="str">
        <f>IF('Member Info'!N37&lt;&gt;"",IF('Member Info'!N37&lt;=$R$1,1,0),"")</f>
        <v/>
      </c>
      <c r="AG41" s="126" t="b">
        <f t="shared" si="16"/>
        <v>0</v>
      </c>
      <c r="AH41" s="126">
        <f t="shared" si="17"/>
        <v>0</v>
      </c>
      <c r="AJ41" s="126">
        <f t="shared" si="18"/>
        <v>0</v>
      </c>
      <c r="AK41" s="126">
        <f>IF('Member Info'!F37&gt;$R$1,1,0)</f>
        <v>0</v>
      </c>
      <c r="AL41" s="126" t="b">
        <f>IF(ISERROR(R41),ERROR.TYPE(#REF!)=ERROR.TYPE(R41),FALSE)</f>
        <v>0</v>
      </c>
      <c r="AM41" s="126" t="b">
        <f>IF(ISERROR(S41),ERROR.TYPE(#REF!)=ERROR.TYPE(S41),FALSE)</f>
        <v>0</v>
      </c>
      <c r="AN41" s="126">
        <f>IF(OR('Member Info'!F37&gt;=$S$1,'Member Info'!N37&gt;=$R$1),1,0)</f>
        <v>0</v>
      </c>
    </row>
    <row r="42" spans="1:40" x14ac:dyDescent="0.25">
      <c r="A42" s="4">
        <v>10</v>
      </c>
      <c r="B42" s="166">
        <f>'Member Info'!D38</f>
        <v>0</v>
      </c>
      <c r="C42" s="166">
        <f>'Member Info'!E38</f>
        <v>0</v>
      </c>
      <c r="D42" s="166" t="str">
        <f>'Member Info'!G38</f>
        <v/>
      </c>
      <c r="E42" s="167">
        <f>'Member Info'!B38</f>
        <v>0</v>
      </c>
      <c r="F42" s="244"/>
      <c r="G42" s="168" t="str">
        <f>IF(E42=0,"",
IF('Member Info'!$AM$19&lt;=$R$1,
SUMPRODUCT('Member Info'!L38+IF('Member Info'!H38&gt;'Member Info'!$AJ$12,'Member Info'!$AK$13,IF('Member Info'!H38&gt;'Member Info'!$AJ$11,'Member Info'!$AK$12,IF('Member Info'!H38&gt;'Member Info'!$AJ$10,'Member Info'!$AK$11,IF('Member Info'!H38&gt;'Member Info'!$AJ$9,'Member Info'!$AK$10,IF('Member Info'!H38&gt;'Member Info'!$AJ$8,'Member Info'!$AK$9,'Member Info'!$AK$8)))))),
SUMPRODUCT('Member Info'!L38+IF('Member Info'!H38&gt;'Member Info'!$AG$17,'Member Info'!$AH$18,IF('Member Info'!H38&gt;'Member Info'!$AG$16,'Member Info'!$AH$17,IF('Member Info'!H38&gt;'Member Info'!$AG$15,'Member Info'!$AH$16,IF('Member Info'!H38&gt;'Member Info'!$AG$14,'Member Info'!$AH$15,IF('Member Info'!H38&gt;'Member Info'!$AG$13,'Member Info'!$AH$14,IF('Member Info'!H38&gt;'Member Info'!$AG$12,'Member Info'!$AH$13,IF('Member Info'!H38&gt;'Member Info'!$AG$11,'Member Info'!$AH$12,IF('Member Info'!H38&gt;'Member Info'!$AG$10,'Member Info'!$AH$11,IF('Member Info'!H38&gt;'Member Info'!$AG$9,'Member Info'!$AH$10,IF('Member Info'!H38&gt;'Member Info'!$AG$8,'Member Info'!$AH$9,'Member Info'!$AH$8)))))))))))))</f>
        <v/>
      </c>
      <c r="H42" s="26"/>
      <c r="I42" s="26"/>
      <c r="J42" s="107" t="str">
        <f>IF(E42=0,"",IF('Member Info'!F38&gt;$S$1,CONCATENATE("Joined with practice on ", TEXT('Member Info'!F38, "DD/MM/YYYY")),IF('Member Info'!N38&lt;&gt;"",IF('Member Info'!N38&lt;$R$1,CONCATENATE("Left Scheme on ", TEXT('Member Info'!N38, "DD/MM/YYYY")),IF(ISERROR(G42),"Error Detected, No rate entered",IF(E42=0,"",IF(F42="","Error Detected, No Pensionable pay",IF(ISERROR(AB42)," Unknown Values entered.",IF(T42+U42&lt;1,"Acceptable",IF(R42+S42=200, "No Contributions Entered", IF(K42="","Error Detected, Choose reason&gt;",IF(X42="1",IF(T42=1,"Please Enter Deemed Pensionable Pay","Add Any Relevant Details Above"),"Please Give Details Above"))))))))),IF(ISERROR(G42),"Error Detected, No rate entered",IF(E42=0,"",IF(F42="","Error Detected, No Pensionable pay",IF(ISERROR(AB42)," Unknown Values entered.",IF(T42+U42&lt;1,"Acceptable",IF(R42+S42=200, "No Contributions Entered", IF(K42="","Error Detected, Choose reason&gt;",IF(X42="1",IF(T42=1,"Please Enter Deemed Pensionable Pay","Add relevant Details Above"),"Please give details Above")))))))))))</f>
        <v/>
      </c>
      <c r="K42" s="263"/>
      <c r="L42" s="93"/>
      <c r="M42" s="93" t="str">
        <f>IF(E42=0,"",IF(ISERROR((F42+H42+I42)),0,IF((F42+H42+I42)&lt;1,0,1)))</f>
        <v/>
      </c>
      <c r="N42" s="96">
        <f>H42</f>
        <v>0</v>
      </c>
      <c r="O42" s="96">
        <f t="shared" si="0"/>
        <v>0</v>
      </c>
      <c r="P42" s="220">
        <f>(ROUND((F42/100*'Member Info'!$W$2), 2))</f>
        <v>0</v>
      </c>
      <c r="Q42" s="220" t="e">
        <f t="shared" si="6"/>
        <v>#VALUE!</v>
      </c>
      <c r="R42" s="220" t="str">
        <f t="shared" si="7"/>
        <v/>
      </c>
      <c r="S42" s="229" t="str">
        <f t="shared" si="8"/>
        <v/>
      </c>
      <c r="T42" s="230" t="str">
        <f t="shared" si="9"/>
        <v/>
      </c>
      <c r="U42" s="230" t="str">
        <f t="shared" si="10"/>
        <v/>
      </c>
      <c r="V42" s="224">
        <f t="shared" si="11"/>
        <v>0</v>
      </c>
      <c r="W42" s="112">
        <f t="shared" si="12"/>
        <v>0</v>
      </c>
      <c r="X42" s="237" t="str">
        <f t="shared" si="1"/>
        <v/>
      </c>
      <c r="Y42" s="242" t="b">
        <f t="shared" si="2"/>
        <v>0</v>
      </c>
      <c r="Z42" s="237">
        <f t="shared" si="13"/>
        <v>0</v>
      </c>
      <c r="AA42" s="237">
        <f>IF('Member Info'!N38="",1,"")</f>
        <v>1</v>
      </c>
      <c r="AB42" s="245" t="e">
        <f t="shared" si="14"/>
        <v>#VALUE!</v>
      </c>
      <c r="AC42" s="132" t="str">
        <f t="shared" si="3"/>
        <v/>
      </c>
      <c r="AD42" s="126">
        <f t="shared" si="15"/>
        <v>1</v>
      </c>
      <c r="AE42" s="126" t="str">
        <f>IF('Member Info'!N38&lt;&gt;"",IF('Member Info'!N38&lt;=$R$1,1,0),"")</f>
        <v/>
      </c>
      <c r="AG42" s="126" t="b">
        <f t="shared" si="16"/>
        <v>0</v>
      </c>
      <c r="AH42" s="126">
        <f t="shared" si="17"/>
        <v>0</v>
      </c>
      <c r="AJ42" s="126">
        <f t="shared" si="18"/>
        <v>0</v>
      </c>
      <c r="AK42" s="126">
        <f>IF('Member Info'!F38&gt;$R$1,1,0)</f>
        <v>0</v>
      </c>
      <c r="AL42" s="126" t="b">
        <f>IF(ISERROR(R42),ERROR.TYPE(#REF!)=ERROR.TYPE(R42),FALSE)</f>
        <v>0</v>
      </c>
      <c r="AM42" s="126" t="b">
        <f>IF(ISERROR(S42),ERROR.TYPE(#REF!)=ERROR.TYPE(S42),FALSE)</f>
        <v>0</v>
      </c>
      <c r="AN42" s="126">
        <f>IF(OR('Member Info'!F38&gt;=$S$1,'Member Info'!N38&gt;=$R$1),1,0)</f>
        <v>0</v>
      </c>
    </row>
    <row r="43" spans="1:40" x14ac:dyDescent="0.25">
      <c r="A43" s="4">
        <v>11</v>
      </c>
      <c r="B43" s="166">
        <f>'Member Info'!D39</f>
        <v>0</v>
      </c>
      <c r="C43" s="166">
        <f>'Member Info'!E39</f>
        <v>0</v>
      </c>
      <c r="D43" s="166" t="str">
        <f>'Member Info'!G39</f>
        <v/>
      </c>
      <c r="E43" s="167">
        <f>'Member Info'!B39</f>
        <v>0</v>
      </c>
      <c r="F43" s="244"/>
      <c r="G43" s="168" t="str">
        <f>IF(E43=0,"",
IF('Member Info'!$AM$19&lt;=$R$1,
SUMPRODUCT('Member Info'!L39+IF('Member Info'!H39&gt;'Member Info'!$AJ$12,'Member Info'!$AK$13,IF('Member Info'!H39&gt;'Member Info'!$AJ$11,'Member Info'!$AK$12,IF('Member Info'!H39&gt;'Member Info'!$AJ$10,'Member Info'!$AK$11,IF('Member Info'!H39&gt;'Member Info'!$AJ$9,'Member Info'!$AK$10,IF('Member Info'!H39&gt;'Member Info'!$AJ$8,'Member Info'!$AK$9,'Member Info'!$AK$8)))))),
SUMPRODUCT('Member Info'!L39+IF('Member Info'!H39&gt;'Member Info'!$AG$17,'Member Info'!$AH$18,IF('Member Info'!H39&gt;'Member Info'!$AG$16,'Member Info'!$AH$17,IF('Member Info'!H39&gt;'Member Info'!$AG$15,'Member Info'!$AH$16,IF('Member Info'!H39&gt;'Member Info'!$AG$14,'Member Info'!$AH$15,IF('Member Info'!H39&gt;'Member Info'!$AG$13,'Member Info'!$AH$14,IF('Member Info'!H39&gt;'Member Info'!$AG$12,'Member Info'!$AH$13,IF('Member Info'!H39&gt;'Member Info'!$AG$11,'Member Info'!$AH$12,IF('Member Info'!H39&gt;'Member Info'!$AG$10,'Member Info'!$AH$11,IF('Member Info'!H39&gt;'Member Info'!$AG$9,'Member Info'!$AH$10,IF('Member Info'!H39&gt;'Member Info'!$AG$8,'Member Info'!$AH$9,'Member Info'!$AH$8)))))))))))))</f>
        <v/>
      </c>
      <c r="H43" s="26"/>
      <c r="I43" s="26"/>
      <c r="J43" s="107" t="str">
        <f>IF(E43=0,"",IF('Member Info'!F39&gt;$S$1,CONCATENATE("Joined with practice on ", TEXT('Member Info'!F39, "DD/MM/YYYY")),IF('Member Info'!N39&lt;&gt;"",IF('Member Info'!N39&lt;$R$1,CONCATENATE("Left Scheme on ", TEXT('Member Info'!N39, "DD/MM/YYYY")),IF(ISERROR(G43),"Error Detected, No rate entered",IF(E43=0,"",IF(F43="","Error Detected, No Pensionable pay",IF(ISERROR(AB43)," Unknown Values entered.",IF(T43+U43&lt;1,"Acceptable",IF(R43+S43=200, "No Contributions Entered", IF(K43="","Error Detected, Choose reason&gt;",IF(X43="1",IF(T43=1,"Please Enter Deemed Pensionable Pay","Add Any Relevant Details Above"),"Please Give Details Above"))))))))),IF(ISERROR(G43),"Error Detected, No rate entered",IF(E43=0,"",IF(F43="","Error Detected, No Pensionable pay",IF(ISERROR(AB43)," Unknown Values entered.",IF(T43+U43&lt;1,"Acceptable",IF(R43+S43=200, "No Contributions Entered", IF(K43="","Error Detected, Choose reason&gt;",IF(X43="1",IF(T43=1,"Please Enter Deemed Pensionable Pay","Add relevant Details Above"),"Please give details Above")))))))))))</f>
        <v/>
      </c>
      <c r="K43" s="263"/>
      <c r="L43" s="93"/>
      <c r="M43" s="93" t="str">
        <f t="shared" si="4"/>
        <v/>
      </c>
      <c r="N43" s="96">
        <f t="shared" si="5"/>
        <v>0</v>
      </c>
      <c r="O43" s="96">
        <f t="shared" si="0"/>
        <v>0</v>
      </c>
      <c r="P43" s="220">
        <f>(ROUND((F43/100*'Member Info'!$W$2), 2))</f>
        <v>0</v>
      </c>
      <c r="Q43" s="220" t="e">
        <f t="shared" si="6"/>
        <v>#VALUE!</v>
      </c>
      <c r="R43" s="220" t="str">
        <f t="shared" si="7"/>
        <v/>
      </c>
      <c r="S43" s="229" t="str">
        <f t="shared" si="8"/>
        <v/>
      </c>
      <c r="T43" s="230" t="str">
        <f t="shared" si="9"/>
        <v/>
      </c>
      <c r="U43" s="230" t="str">
        <f t="shared" si="10"/>
        <v/>
      </c>
      <c r="V43" s="224">
        <f t="shared" si="11"/>
        <v>0</v>
      </c>
      <c r="W43" s="112">
        <f t="shared" si="12"/>
        <v>0</v>
      </c>
      <c r="X43" s="237" t="str">
        <f t="shared" si="1"/>
        <v/>
      </c>
      <c r="Y43" s="242" t="b">
        <f t="shared" si="2"/>
        <v>0</v>
      </c>
      <c r="Z43" s="237">
        <f t="shared" si="13"/>
        <v>0</v>
      </c>
      <c r="AA43" s="237">
        <f>IF('Member Info'!N39="",1,"")</f>
        <v>1</v>
      </c>
      <c r="AB43" s="245" t="e">
        <f t="shared" si="14"/>
        <v>#VALUE!</v>
      </c>
      <c r="AC43" s="132" t="str">
        <f t="shared" si="3"/>
        <v/>
      </c>
      <c r="AD43" s="126">
        <f t="shared" si="15"/>
        <v>1</v>
      </c>
      <c r="AE43" s="126" t="str">
        <f>IF('Member Info'!N39&lt;&gt;"",IF('Member Info'!N39&lt;=$R$1,1,0),"")</f>
        <v/>
      </c>
      <c r="AG43" s="126" t="b">
        <f t="shared" si="16"/>
        <v>0</v>
      </c>
      <c r="AH43" s="126">
        <f t="shared" si="17"/>
        <v>0</v>
      </c>
      <c r="AJ43" s="126">
        <f t="shared" si="18"/>
        <v>0</v>
      </c>
      <c r="AK43" s="126">
        <f>IF('Member Info'!F39&gt;$R$1,1,0)</f>
        <v>0</v>
      </c>
      <c r="AL43" s="126" t="b">
        <f>IF(ISERROR(R43),ERROR.TYPE(#REF!)=ERROR.TYPE(R43),FALSE)</f>
        <v>0</v>
      </c>
      <c r="AM43" s="126" t="b">
        <f>IF(ISERROR(S43),ERROR.TYPE(#REF!)=ERROR.TYPE(S43),FALSE)</f>
        <v>0</v>
      </c>
      <c r="AN43" s="126">
        <f>IF(OR('Member Info'!F39&gt;=$S$1,'Member Info'!N39&gt;=$R$1),1,0)</f>
        <v>0</v>
      </c>
    </row>
    <row r="44" spans="1:40" x14ac:dyDescent="0.25">
      <c r="A44" s="4">
        <v>12</v>
      </c>
      <c r="B44" s="166">
        <f>'Member Info'!D40</f>
        <v>0</v>
      </c>
      <c r="C44" s="166">
        <f>'Member Info'!E40</f>
        <v>0</v>
      </c>
      <c r="D44" s="166" t="str">
        <f>'Member Info'!G40</f>
        <v/>
      </c>
      <c r="E44" s="167">
        <f>'Member Info'!B40</f>
        <v>0</v>
      </c>
      <c r="F44" s="244"/>
      <c r="G44" s="168" t="str">
        <f>IF(E44=0,"",
IF('Member Info'!$AM$19&lt;=$R$1,
SUMPRODUCT('Member Info'!L40+IF('Member Info'!H40&gt;'Member Info'!$AJ$12,'Member Info'!$AK$13,IF('Member Info'!H40&gt;'Member Info'!$AJ$11,'Member Info'!$AK$12,IF('Member Info'!H40&gt;'Member Info'!$AJ$10,'Member Info'!$AK$11,IF('Member Info'!H40&gt;'Member Info'!$AJ$9,'Member Info'!$AK$10,IF('Member Info'!H40&gt;'Member Info'!$AJ$8,'Member Info'!$AK$9,'Member Info'!$AK$8)))))),
SUMPRODUCT('Member Info'!L40+IF('Member Info'!H40&gt;'Member Info'!$AG$17,'Member Info'!$AH$18,IF('Member Info'!H40&gt;'Member Info'!$AG$16,'Member Info'!$AH$17,IF('Member Info'!H40&gt;'Member Info'!$AG$15,'Member Info'!$AH$16,IF('Member Info'!H40&gt;'Member Info'!$AG$14,'Member Info'!$AH$15,IF('Member Info'!H40&gt;'Member Info'!$AG$13,'Member Info'!$AH$14,IF('Member Info'!H40&gt;'Member Info'!$AG$12,'Member Info'!$AH$13,IF('Member Info'!H40&gt;'Member Info'!$AG$11,'Member Info'!$AH$12,IF('Member Info'!H40&gt;'Member Info'!$AG$10,'Member Info'!$AH$11,IF('Member Info'!H40&gt;'Member Info'!$AG$9,'Member Info'!$AH$10,IF('Member Info'!H40&gt;'Member Info'!$AG$8,'Member Info'!$AH$9,'Member Info'!$AH$8)))))))))))))</f>
        <v/>
      </c>
      <c r="H44" s="26"/>
      <c r="I44" s="26"/>
      <c r="J44" s="107" t="str">
        <f>IF(E44=0,"",IF('Member Info'!F40&gt;$S$1,CONCATENATE("Joined with practice on ", TEXT('Member Info'!F40, "DD/MM/YYYY")),IF('Member Info'!N40&lt;&gt;"",IF('Member Info'!N40&lt;$R$1,CONCATENATE("Left Scheme on ", TEXT('Member Info'!N40, "DD/MM/YYYY")),IF(ISERROR(G44),"Error Detected, No rate entered",IF(E44=0,"",IF(F44="","Error Detected, No Pensionable pay",IF(ISERROR(AB44)," Unknown Values entered.",IF(T44+U44&lt;1,"Acceptable",IF(R44+S44=200, "No Contributions Entered", IF(K44="","Error Detected, Choose reason&gt;",IF(X44="1",IF(T44=1,"Please Enter Deemed Pensionable Pay","Add Any Relevant Details Above"),"Please Give Details Above"))))))))),IF(ISERROR(G44),"Error Detected, No rate entered",IF(E44=0,"",IF(F44="","Error Detected, No Pensionable pay",IF(ISERROR(AB44)," Unknown Values entered.",IF(T44+U44&lt;1,"Acceptable",IF(R44+S44=200, "No Contributions Entered", IF(K44="","Error Detected, Choose reason&gt;",IF(X44="1",IF(T44=1,"Please Enter Deemed Pensionable Pay","Add relevant Details Above"),"Please give details Above")))))))))))</f>
        <v/>
      </c>
      <c r="K44" s="263"/>
      <c r="L44" s="93"/>
      <c r="M44" s="93" t="str">
        <f t="shared" si="4"/>
        <v/>
      </c>
      <c r="N44" s="96">
        <f t="shared" si="5"/>
        <v>0</v>
      </c>
      <c r="O44" s="96">
        <f t="shared" si="0"/>
        <v>0</v>
      </c>
      <c r="P44" s="220">
        <f>(ROUND((F44/100*'Member Info'!$W$2), 2))</f>
        <v>0</v>
      </c>
      <c r="Q44" s="220" t="e">
        <f t="shared" si="6"/>
        <v>#VALUE!</v>
      </c>
      <c r="R44" s="220" t="str">
        <f t="shared" si="7"/>
        <v/>
      </c>
      <c r="S44" s="229" t="str">
        <f t="shared" si="8"/>
        <v/>
      </c>
      <c r="T44" s="230" t="str">
        <f t="shared" si="9"/>
        <v/>
      </c>
      <c r="U44" s="230" t="str">
        <f t="shared" si="10"/>
        <v/>
      </c>
      <c r="V44" s="224">
        <f t="shared" si="11"/>
        <v>0</v>
      </c>
      <c r="W44" s="112">
        <f t="shared" si="12"/>
        <v>0</v>
      </c>
      <c r="X44" s="237" t="str">
        <f t="shared" si="1"/>
        <v/>
      </c>
      <c r="Y44" s="242" t="b">
        <f t="shared" si="2"/>
        <v>0</v>
      </c>
      <c r="Z44" s="237">
        <f t="shared" si="13"/>
        <v>0</v>
      </c>
      <c r="AA44" s="237">
        <f>IF('Member Info'!N40="",1,"")</f>
        <v>1</v>
      </c>
      <c r="AB44" s="245" t="e">
        <f t="shared" si="14"/>
        <v>#VALUE!</v>
      </c>
      <c r="AC44" s="132" t="str">
        <f t="shared" si="3"/>
        <v/>
      </c>
      <c r="AD44" s="126">
        <f t="shared" si="15"/>
        <v>1</v>
      </c>
      <c r="AE44" s="126" t="str">
        <f>IF('Member Info'!N40&lt;&gt;"",IF('Member Info'!N40&lt;=$R$1,1,0),"")</f>
        <v/>
      </c>
      <c r="AG44" s="126" t="b">
        <f t="shared" si="16"/>
        <v>0</v>
      </c>
      <c r="AH44" s="126">
        <f t="shared" si="17"/>
        <v>0</v>
      </c>
      <c r="AJ44" s="126">
        <f t="shared" si="18"/>
        <v>0</v>
      </c>
      <c r="AK44" s="126">
        <f>IF('Member Info'!F40&gt;$R$1,1,0)</f>
        <v>0</v>
      </c>
      <c r="AL44" s="126" t="b">
        <f>IF(ISERROR(R44),ERROR.TYPE(#REF!)=ERROR.TYPE(R44),FALSE)</f>
        <v>0</v>
      </c>
      <c r="AM44" s="126" t="b">
        <f>IF(ISERROR(S44),ERROR.TYPE(#REF!)=ERROR.TYPE(S44),FALSE)</f>
        <v>0</v>
      </c>
      <c r="AN44" s="126">
        <f>IF(OR('Member Info'!F40&gt;=$S$1,'Member Info'!N40&gt;=$R$1),1,0)</f>
        <v>0</v>
      </c>
    </row>
    <row r="45" spans="1:40" x14ac:dyDescent="0.25">
      <c r="A45" s="4">
        <v>13</v>
      </c>
      <c r="B45" s="166">
        <f>'Member Info'!D41</f>
        <v>0</v>
      </c>
      <c r="C45" s="166">
        <f>'Member Info'!E41</f>
        <v>0</v>
      </c>
      <c r="D45" s="166" t="str">
        <f>'Member Info'!G41</f>
        <v/>
      </c>
      <c r="E45" s="167">
        <f>'Member Info'!B41</f>
        <v>0</v>
      </c>
      <c r="F45" s="244"/>
      <c r="G45" s="168" t="str">
        <f>IF(E45=0,"",
IF('Member Info'!$AM$19&lt;=$R$1,
SUMPRODUCT('Member Info'!L41+IF('Member Info'!H41&gt;'Member Info'!$AJ$12,'Member Info'!$AK$13,IF('Member Info'!H41&gt;'Member Info'!$AJ$11,'Member Info'!$AK$12,IF('Member Info'!H41&gt;'Member Info'!$AJ$10,'Member Info'!$AK$11,IF('Member Info'!H41&gt;'Member Info'!$AJ$9,'Member Info'!$AK$10,IF('Member Info'!H41&gt;'Member Info'!$AJ$8,'Member Info'!$AK$9,'Member Info'!$AK$8)))))),
SUMPRODUCT('Member Info'!L41+IF('Member Info'!H41&gt;'Member Info'!$AG$17,'Member Info'!$AH$18,IF('Member Info'!H41&gt;'Member Info'!$AG$16,'Member Info'!$AH$17,IF('Member Info'!H41&gt;'Member Info'!$AG$15,'Member Info'!$AH$16,IF('Member Info'!H41&gt;'Member Info'!$AG$14,'Member Info'!$AH$15,IF('Member Info'!H41&gt;'Member Info'!$AG$13,'Member Info'!$AH$14,IF('Member Info'!H41&gt;'Member Info'!$AG$12,'Member Info'!$AH$13,IF('Member Info'!H41&gt;'Member Info'!$AG$11,'Member Info'!$AH$12,IF('Member Info'!H41&gt;'Member Info'!$AG$10,'Member Info'!$AH$11,IF('Member Info'!H41&gt;'Member Info'!$AG$9,'Member Info'!$AH$10,IF('Member Info'!H41&gt;'Member Info'!$AG$8,'Member Info'!$AH$9,'Member Info'!$AH$8)))))))))))))</f>
        <v/>
      </c>
      <c r="H45" s="26"/>
      <c r="I45" s="26"/>
      <c r="J45" s="107" t="str">
        <f>IF(E45=0,"",IF('Member Info'!F41&gt;$S$1,CONCATENATE("Joined with practice on ", TEXT('Member Info'!F41, "DD/MM/YYYY")),IF('Member Info'!N41&lt;&gt;"",IF('Member Info'!N41&lt;$R$1,CONCATENATE("Left Scheme on ", TEXT('Member Info'!N41, "DD/MM/YYYY")),IF(ISERROR(G45),"Error Detected, No rate entered",IF(E45=0,"",IF(F45="","Error Detected, No Pensionable pay",IF(ISERROR(AB45)," Unknown Values entered.",IF(T45+U45&lt;1,"Acceptable",IF(R45+S45=200, "No Contributions Entered", IF(K45="","Error Detected, Choose reason&gt;",IF(X45="1",IF(T45=1,"Please Enter Deemed Pensionable Pay","Add Any Relevant Details Above"),"Please Give Details Above"))))))))),IF(ISERROR(G45),"Error Detected, No rate entered",IF(E45=0,"",IF(F45="","Error Detected, No Pensionable pay",IF(ISERROR(AB45)," Unknown Values entered.",IF(T45+U45&lt;1,"Acceptable",IF(R45+S45=200, "No Contributions Entered", IF(K45="","Error Detected, Choose reason&gt;",IF(X45="1",IF(T45=1,"Please Enter Deemed Pensionable Pay","Add relevant Details Above"),"Please give details Above")))))))))))</f>
        <v/>
      </c>
      <c r="K45" s="263"/>
      <c r="L45" s="93"/>
      <c r="M45" s="93" t="str">
        <f t="shared" si="4"/>
        <v/>
      </c>
      <c r="N45" s="96">
        <f t="shared" si="5"/>
        <v>0</v>
      </c>
      <c r="O45" s="96">
        <f t="shared" si="0"/>
        <v>0</v>
      </c>
      <c r="P45" s="220">
        <f>(ROUND((F45/100*'Member Info'!$W$2), 2))</f>
        <v>0</v>
      </c>
      <c r="Q45" s="220" t="e">
        <f t="shared" si="6"/>
        <v>#VALUE!</v>
      </c>
      <c r="R45" s="220" t="str">
        <f t="shared" si="7"/>
        <v/>
      </c>
      <c r="S45" s="229" t="str">
        <f t="shared" si="8"/>
        <v/>
      </c>
      <c r="T45" s="230" t="str">
        <f t="shared" si="9"/>
        <v/>
      </c>
      <c r="U45" s="230" t="str">
        <f t="shared" si="10"/>
        <v/>
      </c>
      <c r="V45" s="224">
        <f t="shared" si="11"/>
        <v>0</v>
      </c>
      <c r="W45" s="112">
        <f t="shared" si="12"/>
        <v>0</v>
      </c>
      <c r="X45" s="237" t="str">
        <f t="shared" si="1"/>
        <v/>
      </c>
      <c r="Y45" s="242" t="b">
        <f t="shared" si="2"/>
        <v>0</v>
      </c>
      <c r="Z45" s="237">
        <f t="shared" si="13"/>
        <v>0</v>
      </c>
      <c r="AA45" s="237">
        <f>IF('Member Info'!N41="",1,"")</f>
        <v>1</v>
      </c>
      <c r="AB45" s="245" t="e">
        <f t="shared" si="14"/>
        <v>#VALUE!</v>
      </c>
      <c r="AC45" s="132" t="str">
        <f t="shared" si="3"/>
        <v/>
      </c>
      <c r="AD45" s="126">
        <f t="shared" si="15"/>
        <v>1</v>
      </c>
      <c r="AE45" s="126" t="str">
        <f>IF('Member Info'!N41&lt;&gt;"",IF('Member Info'!N41&lt;=$R$1,1,0),"")</f>
        <v/>
      </c>
      <c r="AG45" s="126" t="b">
        <f t="shared" si="16"/>
        <v>0</v>
      </c>
      <c r="AH45" s="126">
        <f t="shared" si="17"/>
        <v>0</v>
      </c>
      <c r="AJ45" s="126">
        <f t="shared" si="18"/>
        <v>0</v>
      </c>
      <c r="AK45" s="126">
        <f>IF('Member Info'!F41&gt;$R$1,1,0)</f>
        <v>0</v>
      </c>
      <c r="AL45" s="126" t="b">
        <f>IF(ISERROR(R45),ERROR.TYPE(#REF!)=ERROR.TYPE(R45),FALSE)</f>
        <v>0</v>
      </c>
      <c r="AM45" s="126" t="b">
        <f>IF(ISERROR(S45),ERROR.TYPE(#REF!)=ERROR.TYPE(S45),FALSE)</f>
        <v>0</v>
      </c>
      <c r="AN45" s="126">
        <f>IF(OR('Member Info'!F41&gt;=$S$1,'Member Info'!N41&gt;=$R$1),1,0)</f>
        <v>0</v>
      </c>
    </row>
    <row r="46" spans="1:40" x14ac:dyDescent="0.25">
      <c r="A46" s="4">
        <v>14</v>
      </c>
      <c r="B46" s="166">
        <f>'Member Info'!D42</f>
        <v>0</v>
      </c>
      <c r="C46" s="166">
        <f>'Member Info'!E42</f>
        <v>0</v>
      </c>
      <c r="D46" s="166" t="str">
        <f>'Member Info'!G42</f>
        <v/>
      </c>
      <c r="E46" s="167">
        <f>'Member Info'!B42</f>
        <v>0</v>
      </c>
      <c r="F46" s="244"/>
      <c r="G46" s="168" t="str">
        <f>IF(E46=0,"",
IF('Member Info'!$AM$19&lt;=$R$1,
SUMPRODUCT('Member Info'!L42+IF('Member Info'!H42&gt;'Member Info'!$AJ$12,'Member Info'!$AK$13,IF('Member Info'!H42&gt;'Member Info'!$AJ$11,'Member Info'!$AK$12,IF('Member Info'!H42&gt;'Member Info'!$AJ$10,'Member Info'!$AK$11,IF('Member Info'!H42&gt;'Member Info'!$AJ$9,'Member Info'!$AK$10,IF('Member Info'!H42&gt;'Member Info'!$AJ$8,'Member Info'!$AK$9,'Member Info'!$AK$8)))))),
SUMPRODUCT('Member Info'!L42+IF('Member Info'!H42&gt;'Member Info'!$AG$17,'Member Info'!$AH$18,IF('Member Info'!H42&gt;'Member Info'!$AG$16,'Member Info'!$AH$17,IF('Member Info'!H42&gt;'Member Info'!$AG$15,'Member Info'!$AH$16,IF('Member Info'!H42&gt;'Member Info'!$AG$14,'Member Info'!$AH$15,IF('Member Info'!H42&gt;'Member Info'!$AG$13,'Member Info'!$AH$14,IF('Member Info'!H42&gt;'Member Info'!$AG$12,'Member Info'!$AH$13,IF('Member Info'!H42&gt;'Member Info'!$AG$11,'Member Info'!$AH$12,IF('Member Info'!H42&gt;'Member Info'!$AG$10,'Member Info'!$AH$11,IF('Member Info'!H42&gt;'Member Info'!$AG$9,'Member Info'!$AH$10,IF('Member Info'!H42&gt;'Member Info'!$AG$8,'Member Info'!$AH$9,'Member Info'!$AH$8)))))))))))))</f>
        <v/>
      </c>
      <c r="H46" s="26"/>
      <c r="I46" s="26"/>
      <c r="J46" s="107" t="str">
        <f>IF(E46=0,"",IF('Member Info'!F42&gt;$S$1,CONCATENATE("Joined with practice on ", TEXT('Member Info'!F42, "DD/MM/YYYY")),IF('Member Info'!N42&lt;&gt;"",IF('Member Info'!N42&lt;$R$1,CONCATENATE("Left Scheme on ", TEXT('Member Info'!N42, "DD/MM/YYYY")),IF(ISERROR(G46),"Error Detected, No rate entered",IF(E46=0,"",IF(F46="","Error Detected, No Pensionable pay",IF(ISERROR(AB46)," Unknown Values entered.",IF(T46+U46&lt;1,"Acceptable",IF(R46+S46=200, "No Contributions Entered", IF(K46="","Error Detected, Choose reason&gt;",IF(X46="1",IF(T46=1,"Please Enter Deemed Pensionable Pay","Add Any Relevant Details Above"),"Please Give Details Above"))))))))),IF(ISERROR(G46),"Error Detected, No rate entered",IF(E46=0,"",IF(F46="","Error Detected, No Pensionable pay",IF(ISERROR(AB46)," Unknown Values entered.",IF(T46+U46&lt;1,"Acceptable",IF(R46+S46=200, "No Contributions Entered", IF(K46="","Error Detected, Choose reason&gt;",IF(X46="1",IF(T46=1,"Please Enter Deemed Pensionable Pay","Add relevant Details Above"),"Please give details Above")))))))))))</f>
        <v/>
      </c>
      <c r="K46" s="263"/>
      <c r="L46" s="93"/>
      <c r="M46" s="93" t="str">
        <f>IF(E46=0,"",IF(ISERROR((F46+H46+I46)),0,IF((F46+H46+I46)&lt;1,0,1)))</f>
        <v/>
      </c>
      <c r="N46" s="96">
        <f t="shared" si="5"/>
        <v>0</v>
      </c>
      <c r="O46" s="96">
        <f t="shared" si="0"/>
        <v>0</v>
      </c>
      <c r="P46" s="220">
        <f>(ROUND((F46/100*'Member Info'!$W$2), 2))</f>
        <v>0</v>
      </c>
      <c r="Q46" s="220" t="e">
        <f>ROUND((F46/100*G46),2)</f>
        <v>#VALUE!</v>
      </c>
      <c r="R46" s="220" t="str">
        <f t="shared" si="7"/>
        <v/>
      </c>
      <c r="S46" s="229" t="str">
        <f t="shared" si="8"/>
        <v/>
      </c>
      <c r="T46" s="230" t="str">
        <f t="shared" si="9"/>
        <v/>
      </c>
      <c r="U46" s="230" t="str">
        <f t="shared" si="10"/>
        <v/>
      </c>
      <c r="V46" s="224">
        <f>IF(E46=0,0,IF(F46="",1,0))</f>
        <v>0</v>
      </c>
      <c r="W46" s="112">
        <f t="shared" si="12"/>
        <v>0</v>
      </c>
      <c r="X46" s="237" t="str">
        <f t="shared" si="1"/>
        <v/>
      </c>
      <c r="Y46" s="242" t="b">
        <f t="shared" si="2"/>
        <v>0</v>
      </c>
      <c r="Z46" s="237">
        <f t="shared" si="13"/>
        <v>0</v>
      </c>
      <c r="AA46" s="237">
        <f>IF('Member Info'!N42="",1,"")</f>
        <v>1</v>
      </c>
      <c r="AB46" s="245" t="e">
        <f t="shared" si="14"/>
        <v>#VALUE!</v>
      </c>
      <c r="AC46" s="132" t="str">
        <f t="shared" si="3"/>
        <v/>
      </c>
      <c r="AD46" s="126">
        <f t="shared" si="15"/>
        <v>1</v>
      </c>
      <c r="AE46" s="126" t="str">
        <f>IF('Member Info'!N42&lt;&gt;"",IF('Member Info'!N42&lt;=$R$1,1,0),"")</f>
        <v/>
      </c>
      <c r="AG46" s="126" t="b">
        <f t="shared" si="16"/>
        <v>0</v>
      </c>
      <c r="AH46" s="126">
        <f t="shared" si="17"/>
        <v>0</v>
      </c>
      <c r="AJ46" s="126">
        <f t="shared" si="18"/>
        <v>0</v>
      </c>
      <c r="AK46" s="126">
        <f>IF('Member Info'!F42&gt;$R$1,1,0)</f>
        <v>0</v>
      </c>
      <c r="AL46" s="126" t="b">
        <f>IF(ISERROR(R46),ERROR.TYPE(#REF!)=ERROR.TYPE(R46),FALSE)</f>
        <v>0</v>
      </c>
      <c r="AM46" s="126" t="b">
        <f>IF(ISERROR(S46),ERROR.TYPE(#REF!)=ERROR.TYPE(S46),FALSE)</f>
        <v>0</v>
      </c>
      <c r="AN46" s="126">
        <f>IF(OR('Member Info'!F42&gt;=$S$1,'Member Info'!N42&gt;=$R$1),1,0)</f>
        <v>0</v>
      </c>
    </row>
    <row r="47" spans="1:40" x14ac:dyDescent="0.25">
      <c r="A47" s="4">
        <v>15</v>
      </c>
      <c r="B47" s="166">
        <f>'Member Info'!D43</f>
        <v>0</v>
      </c>
      <c r="C47" s="166">
        <f>'Member Info'!E43</f>
        <v>0</v>
      </c>
      <c r="D47" s="166" t="str">
        <f>'Member Info'!G43</f>
        <v/>
      </c>
      <c r="E47" s="167">
        <f>'Member Info'!B43</f>
        <v>0</v>
      </c>
      <c r="F47" s="244"/>
      <c r="G47" s="168" t="str">
        <f>IF(E47=0,"",
IF('Member Info'!$AM$19&lt;=$R$1,
SUMPRODUCT('Member Info'!L43+IF('Member Info'!H43&gt;'Member Info'!$AJ$12,'Member Info'!$AK$13,IF('Member Info'!H43&gt;'Member Info'!$AJ$11,'Member Info'!$AK$12,IF('Member Info'!H43&gt;'Member Info'!$AJ$10,'Member Info'!$AK$11,IF('Member Info'!H43&gt;'Member Info'!$AJ$9,'Member Info'!$AK$10,IF('Member Info'!H43&gt;'Member Info'!$AJ$8,'Member Info'!$AK$9,'Member Info'!$AK$8)))))),
SUMPRODUCT('Member Info'!L43+IF('Member Info'!H43&gt;'Member Info'!$AG$17,'Member Info'!$AH$18,IF('Member Info'!H43&gt;'Member Info'!$AG$16,'Member Info'!$AH$17,IF('Member Info'!H43&gt;'Member Info'!$AG$15,'Member Info'!$AH$16,IF('Member Info'!H43&gt;'Member Info'!$AG$14,'Member Info'!$AH$15,IF('Member Info'!H43&gt;'Member Info'!$AG$13,'Member Info'!$AH$14,IF('Member Info'!H43&gt;'Member Info'!$AG$12,'Member Info'!$AH$13,IF('Member Info'!H43&gt;'Member Info'!$AG$11,'Member Info'!$AH$12,IF('Member Info'!H43&gt;'Member Info'!$AG$10,'Member Info'!$AH$11,IF('Member Info'!H43&gt;'Member Info'!$AG$9,'Member Info'!$AH$10,IF('Member Info'!H43&gt;'Member Info'!$AG$8,'Member Info'!$AH$9,'Member Info'!$AH$8)))))))))))))</f>
        <v/>
      </c>
      <c r="H47" s="26"/>
      <c r="I47" s="26"/>
      <c r="J47" s="107" t="str">
        <f>IF(E47=0,"",IF('Member Info'!F43&gt;$S$1,CONCATENATE("Joined with practice on ", TEXT('Member Info'!F43, "DD/MM/YYYY")),IF('Member Info'!N43&lt;&gt;"",IF('Member Info'!N43&lt;$R$1,CONCATENATE("Left Scheme on ", TEXT('Member Info'!N43, "DD/MM/YYYY")),IF(ISERROR(G47),"Error Detected, No rate entered",IF(E47=0,"",IF(F47="","Error Detected, No Pensionable pay",IF(ISERROR(AB47)," Unknown Values entered.",IF(T47+U47&lt;1,"Acceptable",IF(R47+S47=200, "No Contributions Entered", IF(K47="","Error Detected, Choose reason&gt;",IF(X47="1",IF(T47=1,"Please Enter Deemed Pensionable Pay","Add Any Relevant Details Above"),"Please Give Details Above"))))))))),IF(ISERROR(G47),"Error Detected, No rate entered",IF(E47=0,"",IF(F47="","Error Detected, No Pensionable pay",IF(ISERROR(AB47)," Unknown Values entered.",IF(T47+U47&lt;1,"Acceptable",IF(R47+S47=200, "No Contributions Entered", IF(K47="","Error Detected, Choose reason&gt;",IF(X47="1",IF(T47=1,"Please Enter Deemed Pensionable Pay","Add relevant Details Above"),"Please give details Above")))))))))))</f>
        <v/>
      </c>
      <c r="K47" s="263"/>
      <c r="L47" s="93"/>
      <c r="M47" s="93" t="str">
        <f t="shared" si="4"/>
        <v/>
      </c>
      <c r="N47" s="96">
        <f t="shared" si="5"/>
        <v>0</v>
      </c>
      <c r="O47" s="96">
        <f t="shared" si="0"/>
        <v>0</v>
      </c>
      <c r="P47" s="220">
        <f>(ROUND((F47/100*'Member Info'!$W$2), 2))</f>
        <v>0</v>
      </c>
      <c r="Q47" s="220" t="e">
        <f t="shared" si="6"/>
        <v>#VALUE!</v>
      </c>
      <c r="R47" s="220" t="str">
        <f t="shared" si="7"/>
        <v/>
      </c>
      <c r="S47" s="229" t="str">
        <f t="shared" si="8"/>
        <v/>
      </c>
      <c r="T47" s="230" t="str">
        <f t="shared" si="9"/>
        <v/>
      </c>
      <c r="U47" s="230" t="str">
        <f t="shared" si="10"/>
        <v/>
      </c>
      <c r="V47" s="224">
        <f t="shared" si="11"/>
        <v>0</v>
      </c>
      <c r="W47" s="112">
        <f t="shared" si="12"/>
        <v>0</v>
      </c>
      <c r="X47" s="237" t="str">
        <f t="shared" si="1"/>
        <v/>
      </c>
      <c r="Y47" s="242" t="b">
        <f t="shared" si="2"/>
        <v>0</v>
      </c>
      <c r="Z47" s="237">
        <f t="shared" si="13"/>
        <v>0</v>
      </c>
      <c r="AA47" s="237">
        <f>IF('Member Info'!N43="",1,"")</f>
        <v>1</v>
      </c>
      <c r="AB47" s="245" t="e">
        <f t="shared" si="14"/>
        <v>#VALUE!</v>
      </c>
      <c r="AC47" s="132" t="str">
        <f t="shared" si="3"/>
        <v/>
      </c>
      <c r="AD47" s="126">
        <f t="shared" si="15"/>
        <v>1</v>
      </c>
      <c r="AE47" s="126" t="str">
        <f>IF('Member Info'!N43&lt;&gt;"",IF('Member Info'!N43&lt;=$R$1,1,0),"")</f>
        <v/>
      </c>
      <c r="AG47" s="126" t="b">
        <f t="shared" si="16"/>
        <v>0</v>
      </c>
      <c r="AH47" s="126">
        <f t="shared" si="17"/>
        <v>0</v>
      </c>
      <c r="AJ47" s="126">
        <f t="shared" si="18"/>
        <v>0</v>
      </c>
      <c r="AK47" s="126">
        <f>IF('Member Info'!F43&gt;$R$1,1,0)</f>
        <v>0</v>
      </c>
      <c r="AL47" s="126" t="b">
        <f>IF(ISERROR(R47),ERROR.TYPE(#REF!)=ERROR.TYPE(R47),FALSE)</f>
        <v>0</v>
      </c>
      <c r="AM47" s="126" t="b">
        <f>IF(ISERROR(S47),ERROR.TYPE(#REF!)=ERROR.TYPE(S47),FALSE)</f>
        <v>0</v>
      </c>
      <c r="AN47" s="126">
        <f>IF(OR('Member Info'!F43&gt;=$S$1,'Member Info'!N43&gt;=$R$1),1,0)</f>
        <v>0</v>
      </c>
    </row>
    <row r="48" spans="1:40" x14ac:dyDescent="0.25">
      <c r="A48" s="4">
        <v>16</v>
      </c>
      <c r="B48" s="166">
        <f>'Member Info'!D44</f>
        <v>0</v>
      </c>
      <c r="C48" s="166">
        <f>'Member Info'!E44</f>
        <v>0</v>
      </c>
      <c r="D48" s="166" t="str">
        <f>'Member Info'!G44</f>
        <v/>
      </c>
      <c r="E48" s="167">
        <f>'Member Info'!B44</f>
        <v>0</v>
      </c>
      <c r="F48" s="244"/>
      <c r="G48" s="168" t="str">
        <f>IF(E48=0,"",
IF('Member Info'!$AM$19&lt;=$R$1,
SUMPRODUCT('Member Info'!L44+IF('Member Info'!H44&gt;'Member Info'!$AJ$12,'Member Info'!$AK$13,IF('Member Info'!H44&gt;'Member Info'!$AJ$11,'Member Info'!$AK$12,IF('Member Info'!H44&gt;'Member Info'!$AJ$10,'Member Info'!$AK$11,IF('Member Info'!H44&gt;'Member Info'!$AJ$9,'Member Info'!$AK$10,IF('Member Info'!H44&gt;'Member Info'!$AJ$8,'Member Info'!$AK$9,'Member Info'!$AK$8)))))),
SUMPRODUCT('Member Info'!L44+IF('Member Info'!H44&gt;'Member Info'!$AG$17,'Member Info'!$AH$18,IF('Member Info'!H44&gt;'Member Info'!$AG$16,'Member Info'!$AH$17,IF('Member Info'!H44&gt;'Member Info'!$AG$15,'Member Info'!$AH$16,IF('Member Info'!H44&gt;'Member Info'!$AG$14,'Member Info'!$AH$15,IF('Member Info'!H44&gt;'Member Info'!$AG$13,'Member Info'!$AH$14,IF('Member Info'!H44&gt;'Member Info'!$AG$12,'Member Info'!$AH$13,IF('Member Info'!H44&gt;'Member Info'!$AG$11,'Member Info'!$AH$12,IF('Member Info'!H44&gt;'Member Info'!$AG$10,'Member Info'!$AH$11,IF('Member Info'!H44&gt;'Member Info'!$AG$9,'Member Info'!$AH$10,IF('Member Info'!H44&gt;'Member Info'!$AG$8,'Member Info'!$AH$9,'Member Info'!$AH$8)))))))))))))</f>
        <v/>
      </c>
      <c r="H48" s="26"/>
      <c r="I48" s="26"/>
      <c r="J48" s="107" t="str">
        <f>IF(E48=0,"",IF('Member Info'!F44&gt;$S$1,CONCATENATE("Joined with practice on ", TEXT('Member Info'!F44, "DD/MM/YYYY")),IF('Member Info'!N44&lt;&gt;"",IF('Member Info'!N44&lt;$R$1,CONCATENATE("Left Scheme on ", TEXT('Member Info'!N44, "DD/MM/YYYY")),IF(ISERROR(G48),"Error Detected, No rate entered",IF(E48=0,"",IF(F48="","Error Detected, No Pensionable pay",IF(ISERROR(AB48)," Unknown Values entered.",IF(T48+U48&lt;1,"Acceptable",IF(R48+S48=200, "No Contributions Entered", IF(K48="","Error Detected, Choose reason&gt;",IF(X48="1",IF(T48=1,"Please Enter Deemed Pensionable Pay","Add Any Relevant Details Above"),"Please Give Details Above"))))))))),IF(ISERROR(G48),"Error Detected, No rate entered",IF(E48=0,"",IF(F48="","Error Detected, No Pensionable pay",IF(ISERROR(AB48)," Unknown Values entered.",IF(T48+U48&lt;1,"Acceptable",IF(R48+S48=200, "No Contributions Entered", IF(K48="","Error Detected, Choose reason&gt;",IF(X48="1",IF(T48=1,"Please Enter Deemed Pensionable Pay","Add relevant Details Above"),"Please give details Above")))))))))))</f>
        <v/>
      </c>
      <c r="K48" s="263"/>
      <c r="L48" s="93"/>
      <c r="M48" s="93" t="str">
        <f t="shared" si="4"/>
        <v/>
      </c>
      <c r="N48" s="96">
        <f t="shared" si="5"/>
        <v>0</v>
      </c>
      <c r="O48" s="96">
        <f t="shared" si="0"/>
        <v>0</v>
      </c>
      <c r="P48" s="220">
        <f>(ROUND((F48/100*'Member Info'!$W$2), 2))</f>
        <v>0</v>
      </c>
      <c r="Q48" s="220" t="e">
        <f t="shared" si="6"/>
        <v>#VALUE!</v>
      </c>
      <c r="R48" s="220" t="str">
        <f t="shared" si="7"/>
        <v/>
      </c>
      <c r="S48" s="229" t="str">
        <f t="shared" si="8"/>
        <v/>
      </c>
      <c r="T48" s="230" t="str">
        <f t="shared" si="9"/>
        <v/>
      </c>
      <c r="U48" s="230" t="str">
        <f t="shared" si="10"/>
        <v/>
      </c>
      <c r="V48" s="224">
        <f t="shared" si="11"/>
        <v>0</v>
      </c>
      <c r="W48" s="112">
        <f t="shared" si="12"/>
        <v>0</v>
      </c>
      <c r="X48" s="237" t="str">
        <f t="shared" si="1"/>
        <v/>
      </c>
      <c r="Y48" s="242" t="b">
        <f t="shared" si="2"/>
        <v>0</v>
      </c>
      <c r="Z48" s="237">
        <f t="shared" si="13"/>
        <v>0</v>
      </c>
      <c r="AA48" s="237">
        <f>IF('Member Info'!N44="",1,"")</f>
        <v>1</v>
      </c>
      <c r="AB48" s="245" t="e">
        <f t="shared" si="14"/>
        <v>#VALUE!</v>
      </c>
      <c r="AC48" s="132" t="str">
        <f t="shared" si="3"/>
        <v/>
      </c>
      <c r="AD48" s="126">
        <f t="shared" si="15"/>
        <v>1</v>
      </c>
      <c r="AE48" s="126" t="str">
        <f>IF('Member Info'!N44&lt;&gt;"",IF('Member Info'!N44&lt;=$R$1,1,0),"")</f>
        <v/>
      </c>
      <c r="AG48" s="126" t="b">
        <f t="shared" si="16"/>
        <v>0</v>
      </c>
      <c r="AH48" s="126">
        <f t="shared" si="17"/>
        <v>0</v>
      </c>
      <c r="AJ48" s="126">
        <f t="shared" si="18"/>
        <v>0</v>
      </c>
      <c r="AK48" s="126">
        <f>IF('Member Info'!F44&gt;$R$1,1,0)</f>
        <v>0</v>
      </c>
      <c r="AL48" s="126" t="b">
        <f>IF(ISERROR(R48),ERROR.TYPE(#REF!)=ERROR.TYPE(R48),FALSE)</f>
        <v>0</v>
      </c>
      <c r="AM48" s="126" t="b">
        <f>IF(ISERROR(S48),ERROR.TYPE(#REF!)=ERROR.TYPE(S48),FALSE)</f>
        <v>0</v>
      </c>
      <c r="AN48" s="126">
        <f>IF(OR('Member Info'!F44&gt;=$S$1,'Member Info'!N44&gt;=$R$1),1,0)</f>
        <v>0</v>
      </c>
    </row>
    <row r="49" spans="1:40" x14ac:dyDescent="0.25">
      <c r="A49" s="4">
        <v>17</v>
      </c>
      <c r="B49" s="166">
        <f>'Member Info'!D45</f>
        <v>0</v>
      </c>
      <c r="C49" s="166">
        <f>'Member Info'!E45</f>
        <v>0</v>
      </c>
      <c r="D49" s="166" t="str">
        <f>'Member Info'!G45</f>
        <v/>
      </c>
      <c r="E49" s="167">
        <f>'Member Info'!B45</f>
        <v>0</v>
      </c>
      <c r="F49" s="244"/>
      <c r="G49" s="168" t="str">
        <f>IF(E49=0,"",
IF('Member Info'!$AM$19&lt;=$R$1,
SUMPRODUCT('Member Info'!L45+IF('Member Info'!H45&gt;'Member Info'!$AJ$12,'Member Info'!$AK$13,IF('Member Info'!H45&gt;'Member Info'!$AJ$11,'Member Info'!$AK$12,IF('Member Info'!H45&gt;'Member Info'!$AJ$10,'Member Info'!$AK$11,IF('Member Info'!H45&gt;'Member Info'!$AJ$9,'Member Info'!$AK$10,IF('Member Info'!H45&gt;'Member Info'!$AJ$8,'Member Info'!$AK$9,'Member Info'!$AK$8)))))),
SUMPRODUCT('Member Info'!L45+IF('Member Info'!H45&gt;'Member Info'!$AG$17,'Member Info'!$AH$18,IF('Member Info'!H45&gt;'Member Info'!$AG$16,'Member Info'!$AH$17,IF('Member Info'!H45&gt;'Member Info'!$AG$15,'Member Info'!$AH$16,IF('Member Info'!H45&gt;'Member Info'!$AG$14,'Member Info'!$AH$15,IF('Member Info'!H45&gt;'Member Info'!$AG$13,'Member Info'!$AH$14,IF('Member Info'!H45&gt;'Member Info'!$AG$12,'Member Info'!$AH$13,IF('Member Info'!H45&gt;'Member Info'!$AG$11,'Member Info'!$AH$12,IF('Member Info'!H45&gt;'Member Info'!$AG$10,'Member Info'!$AH$11,IF('Member Info'!H45&gt;'Member Info'!$AG$9,'Member Info'!$AH$10,IF('Member Info'!H45&gt;'Member Info'!$AG$8,'Member Info'!$AH$9,'Member Info'!$AH$8)))))))))))))</f>
        <v/>
      </c>
      <c r="H49" s="26"/>
      <c r="I49" s="26"/>
      <c r="J49" s="107" t="str">
        <f>IF(E49=0,"",IF('Member Info'!F45&gt;$S$1,CONCATENATE("Joined with practice on ", TEXT('Member Info'!F45, "DD/MM/YYYY")),IF('Member Info'!N45&lt;&gt;"",IF('Member Info'!N45&lt;$R$1,CONCATENATE("Left Scheme on ", TEXT('Member Info'!N45, "DD/MM/YYYY")),IF(ISERROR(G49),"Error Detected, No rate entered",IF(E49=0,"",IF(F49="","Error Detected, No Pensionable pay",IF(ISERROR(AB49)," Unknown Values entered.",IF(T49+U49&lt;1,"Acceptable",IF(R49+S49=200, "No Contributions Entered", IF(K49="","Error Detected, Choose reason&gt;",IF(X49="1",IF(T49=1,"Please Enter Deemed Pensionable Pay","Add Any Relevant Details Above"),"Please Give Details Above"))))))))),IF(ISERROR(G49),"Error Detected, No rate entered",IF(E49=0,"",IF(F49="","Error Detected, No Pensionable pay",IF(ISERROR(AB49)," Unknown Values entered.",IF(T49+U49&lt;1,"Acceptable",IF(R49+S49=200, "No Contributions Entered", IF(K49="","Error Detected, Choose reason&gt;",IF(X49="1",IF(T49=1,"Please Enter Deemed Pensionable Pay","Add relevant Details Above"),"Please give details Above")))))))))))</f>
        <v/>
      </c>
      <c r="K49" s="263"/>
      <c r="L49" s="93"/>
      <c r="M49" s="93" t="str">
        <f t="shared" si="4"/>
        <v/>
      </c>
      <c r="N49" s="96">
        <f t="shared" si="5"/>
        <v>0</v>
      </c>
      <c r="O49" s="96">
        <f t="shared" si="0"/>
        <v>0</v>
      </c>
      <c r="P49" s="220">
        <f>(ROUND((F49/100*'Member Info'!$W$2), 2))</f>
        <v>0</v>
      </c>
      <c r="Q49" s="220" t="e">
        <f t="shared" si="6"/>
        <v>#VALUE!</v>
      </c>
      <c r="R49" s="220" t="str">
        <f t="shared" si="7"/>
        <v/>
      </c>
      <c r="S49" s="229" t="str">
        <f t="shared" si="8"/>
        <v/>
      </c>
      <c r="T49" s="230" t="str">
        <f t="shared" si="9"/>
        <v/>
      </c>
      <c r="U49" s="230" t="str">
        <f t="shared" si="10"/>
        <v/>
      </c>
      <c r="V49" s="224">
        <f t="shared" si="11"/>
        <v>0</v>
      </c>
      <c r="W49" s="112">
        <f t="shared" si="12"/>
        <v>0</v>
      </c>
      <c r="X49" s="237" t="str">
        <f t="shared" si="1"/>
        <v/>
      </c>
      <c r="Y49" s="242" t="b">
        <f t="shared" si="2"/>
        <v>0</v>
      </c>
      <c r="Z49" s="237">
        <f t="shared" si="13"/>
        <v>0</v>
      </c>
      <c r="AA49" s="237">
        <f>IF('Member Info'!N45="",1,"")</f>
        <v>1</v>
      </c>
      <c r="AB49" s="245" t="e">
        <f t="shared" si="14"/>
        <v>#VALUE!</v>
      </c>
      <c r="AC49" s="132" t="str">
        <f t="shared" si="3"/>
        <v/>
      </c>
      <c r="AD49" s="126">
        <f t="shared" si="15"/>
        <v>1</v>
      </c>
      <c r="AE49" s="126" t="str">
        <f>IF('Member Info'!N45&lt;&gt;"",IF('Member Info'!N45&lt;=$R$1,1,0),"")</f>
        <v/>
      </c>
      <c r="AG49" s="126" t="b">
        <f t="shared" si="16"/>
        <v>0</v>
      </c>
      <c r="AH49" s="126">
        <f t="shared" si="17"/>
        <v>0</v>
      </c>
      <c r="AJ49" s="126">
        <f t="shared" si="18"/>
        <v>0</v>
      </c>
      <c r="AK49" s="126">
        <f>IF('Member Info'!F45&gt;$R$1,1,0)</f>
        <v>0</v>
      </c>
      <c r="AL49" s="126" t="b">
        <f>IF(ISERROR(R49),ERROR.TYPE(#REF!)=ERROR.TYPE(R49),FALSE)</f>
        <v>0</v>
      </c>
      <c r="AM49" s="126" t="b">
        <f>IF(ISERROR(S49),ERROR.TYPE(#REF!)=ERROR.TYPE(S49),FALSE)</f>
        <v>0</v>
      </c>
      <c r="AN49" s="126">
        <f>IF(OR('Member Info'!F45&gt;=$S$1,'Member Info'!N45&gt;=$R$1),1,0)</f>
        <v>0</v>
      </c>
    </row>
    <row r="50" spans="1:40" x14ac:dyDescent="0.25">
      <c r="A50" s="4">
        <v>18</v>
      </c>
      <c r="B50" s="166">
        <f>'Member Info'!D46</f>
        <v>0</v>
      </c>
      <c r="C50" s="166">
        <f>'Member Info'!E46</f>
        <v>0</v>
      </c>
      <c r="D50" s="166" t="str">
        <f>'Member Info'!G46</f>
        <v/>
      </c>
      <c r="E50" s="167">
        <f>'Member Info'!B46</f>
        <v>0</v>
      </c>
      <c r="F50" s="244"/>
      <c r="G50" s="168" t="str">
        <f>IF(E50=0,"",
IF('Member Info'!$AM$19&lt;=$R$1,
SUMPRODUCT('Member Info'!L46+IF('Member Info'!H46&gt;'Member Info'!$AJ$12,'Member Info'!$AK$13,IF('Member Info'!H46&gt;'Member Info'!$AJ$11,'Member Info'!$AK$12,IF('Member Info'!H46&gt;'Member Info'!$AJ$10,'Member Info'!$AK$11,IF('Member Info'!H46&gt;'Member Info'!$AJ$9,'Member Info'!$AK$10,IF('Member Info'!H46&gt;'Member Info'!$AJ$8,'Member Info'!$AK$9,'Member Info'!$AK$8)))))),
SUMPRODUCT('Member Info'!L46+IF('Member Info'!H46&gt;'Member Info'!$AG$17,'Member Info'!$AH$18,IF('Member Info'!H46&gt;'Member Info'!$AG$16,'Member Info'!$AH$17,IF('Member Info'!H46&gt;'Member Info'!$AG$15,'Member Info'!$AH$16,IF('Member Info'!H46&gt;'Member Info'!$AG$14,'Member Info'!$AH$15,IF('Member Info'!H46&gt;'Member Info'!$AG$13,'Member Info'!$AH$14,IF('Member Info'!H46&gt;'Member Info'!$AG$12,'Member Info'!$AH$13,IF('Member Info'!H46&gt;'Member Info'!$AG$11,'Member Info'!$AH$12,IF('Member Info'!H46&gt;'Member Info'!$AG$10,'Member Info'!$AH$11,IF('Member Info'!H46&gt;'Member Info'!$AG$9,'Member Info'!$AH$10,IF('Member Info'!H46&gt;'Member Info'!$AG$8,'Member Info'!$AH$9,'Member Info'!$AH$8)))))))))))))</f>
        <v/>
      </c>
      <c r="H50" s="26"/>
      <c r="I50" s="26"/>
      <c r="J50" s="107" t="str">
        <f>IF(E50=0,"",IF('Member Info'!F46&gt;$S$1,CONCATENATE("Joined with practice on ", TEXT('Member Info'!F46, "DD/MM/YYYY")),IF('Member Info'!N46&lt;&gt;"",IF('Member Info'!N46&lt;$R$1,CONCATENATE("Left Scheme on ", TEXT('Member Info'!N46, "DD/MM/YYYY")),IF(ISERROR(G50),"Error Detected, No rate entered",IF(E50=0,"",IF(F50="","Error Detected, No Pensionable pay",IF(ISERROR(AB50)," Unknown Values entered.",IF(T50+U50&lt;1,"Acceptable",IF(R50+S50=200, "No Contributions Entered", IF(K50="","Error Detected, Choose reason&gt;",IF(X50="1",IF(T50=1,"Please Enter Deemed Pensionable Pay","Add Any Relevant Details Above"),"Please Give Details Above"))))))))),IF(ISERROR(G50),"Error Detected, No rate entered",IF(E50=0,"",IF(F50="","Error Detected, No Pensionable pay",IF(ISERROR(AB50)," Unknown Values entered.",IF(T50+U50&lt;1,"Acceptable",IF(R50+S50=200, "No Contributions Entered", IF(K50="","Error Detected, Choose reason&gt;",IF(X50="1",IF(T50=1,"Please Enter Deemed Pensionable Pay","Add relevant Details Above"),"Please give details Above")))))))))))</f>
        <v/>
      </c>
      <c r="K50" s="263"/>
      <c r="L50" s="93"/>
      <c r="M50" s="93" t="str">
        <f t="shared" si="4"/>
        <v/>
      </c>
      <c r="N50" s="96">
        <f t="shared" si="5"/>
        <v>0</v>
      </c>
      <c r="O50" s="96">
        <f t="shared" si="0"/>
        <v>0</v>
      </c>
      <c r="P50" s="220">
        <f>(ROUND((F50/100*'Member Info'!$W$2), 2))</f>
        <v>0</v>
      </c>
      <c r="Q50" s="220" t="e">
        <f t="shared" si="6"/>
        <v>#VALUE!</v>
      </c>
      <c r="R50" s="220" t="str">
        <f t="shared" si="7"/>
        <v/>
      </c>
      <c r="S50" s="229" t="str">
        <f t="shared" si="8"/>
        <v/>
      </c>
      <c r="T50" s="230" t="str">
        <f t="shared" si="9"/>
        <v/>
      </c>
      <c r="U50" s="230" t="str">
        <f t="shared" si="10"/>
        <v/>
      </c>
      <c r="V50" s="224">
        <f t="shared" si="11"/>
        <v>0</v>
      </c>
      <c r="W50" s="112">
        <f t="shared" si="12"/>
        <v>0</v>
      </c>
      <c r="X50" s="237" t="str">
        <f t="shared" si="1"/>
        <v/>
      </c>
      <c r="Y50" s="242" t="b">
        <f t="shared" si="2"/>
        <v>0</v>
      </c>
      <c r="Z50" s="237">
        <f t="shared" si="13"/>
        <v>0</v>
      </c>
      <c r="AA50" s="237">
        <f>IF('Member Info'!N46="",1,"")</f>
        <v>1</v>
      </c>
      <c r="AB50" s="245" t="e">
        <f t="shared" si="14"/>
        <v>#VALUE!</v>
      </c>
      <c r="AC50" s="132" t="str">
        <f t="shared" si="3"/>
        <v/>
      </c>
      <c r="AD50" s="126">
        <f t="shared" si="15"/>
        <v>1</v>
      </c>
      <c r="AE50" s="126" t="str">
        <f>IF('Member Info'!N46&lt;&gt;"",IF('Member Info'!N46&lt;=$R$1,1,0),"")</f>
        <v/>
      </c>
      <c r="AG50" s="126" t="b">
        <f t="shared" si="16"/>
        <v>0</v>
      </c>
      <c r="AH50" s="126">
        <f t="shared" si="17"/>
        <v>0</v>
      </c>
      <c r="AJ50" s="126">
        <f t="shared" si="18"/>
        <v>0</v>
      </c>
      <c r="AK50" s="126">
        <f>IF('Member Info'!F46&gt;$R$1,1,0)</f>
        <v>0</v>
      </c>
      <c r="AL50" s="126" t="b">
        <f>IF(ISERROR(R50),ERROR.TYPE(#REF!)=ERROR.TYPE(R50),FALSE)</f>
        <v>0</v>
      </c>
      <c r="AM50" s="126" t="b">
        <f>IF(ISERROR(S50),ERROR.TYPE(#REF!)=ERROR.TYPE(S50),FALSE)</f>
        <v>0</v>
      </c>
      <c r="AN50" s="126">
        <f>IF(OR('Member Info'!F46&gt;=$S$1,'Member Info'!N46&gt;=$R$1),1,0)</f>
        <v>0</v>
      </c>
    </row>
    <row r="51" spans="1:40" x14ac:dyDescent="0.25">
      <c r="A51" s="4">
        <v>19</v>
      </c>
      <c r="B51" s="166">
        <f>'Member Info'!D47</f>
        <v>0</v>
      </c>
      <c r="C51" s="166">
        <f>'Member Info'!E47</f>
        <v>0</v>
      </c>
      <c r="D51" s="166" t="str">
        <f>'Member Info'!G47</f>
        <v/>
      </c>
      <c r="E51" s="167">
        <f>'Member Info'!B47</f>
        <v>0</v>
      </c>
      <c r="F51" s="244"/>
      <c r="G51" s="168" t="str">
        <f>IF(E51=0,"",
IF('Member Info'!$AM$19&lt;=$R$1,
SUMPRODUCT('Member Info'!L47+IF('Member Info'!H47&gt;'Member Info'!$AJ$12,'Member Info'!$AK$13,IF('Member Info'!H47&gt;'Member Info'!$AJ$11,'Member Info'!$AK$12,IF('Member Info'!H47&gt;'Member Info'!$AJ$10,'Member Info'!$AK$11,IF('Member Info'!H47&gt;'Member Info'!$AJ$9,'Member Info'!$AK$10,IF('Member Info'!H47&gt;'Member Info'!$AJ$8,'Member Info'!$AK$9,'Member Info'!$AK$8)))))),
SUMPRODUCT('Member Info'!L47+IF('Member Info'!H47&gt;'Member Info'!$AG$17,'Member Info'!$AH$18,IF('Member Info'!H47&gt;'Member Info'!$AG$16,'Member Info'!$AH$17,IF('Member Info'!H47&gt;'Member Info'!$AG$15,'Member Info'!$AH$16,IF('Member Info'!H47&gt;'Member Info'!$AG$14,'Member Info'!$AH$15,IF('Member Info'!H47&gt;'Member Info'!$AG$13,'Member Info'!$AH$14,IF('Member Info'!H47&gt;'Member Info'!$AG$12,'Member Info'!$AH$13,IF('Member Info'!H47&gt;'Member Info'!$AG$11,'Member Info'!$AH$12,IF('Member Info'!H47&gt;'Member Info'!$AG$10,'Member Info'!$AH$11,IF('Member Info'!H47&gt;'Member Info'!$AG$9,'Member Info'!$AH$10,IF('Member Info'!H47&gt;'Member Info'!$AG$8,'Member Info'!$AH$9,'Member Info'!$AH$8)))))))))))))</f>
        <v/>
      </c>
      <c r="H51" s="26"/>
      <c r="I51" s="26"/>
      <c r="J51" s="107" t="str">
        <f>IF(E51=0,"",IF('Member Info'!F47&gt;$S$1,CONCATENATE("Joined with practice on ", TEXT('Member Info'!F47, "DD/MM/YYYY")),IF('Member Info'!N47&lt;&gt;"",IF('Member Info'!N47&lt;$R$1,CONCATENATE("Left Scheme on ", TEXT('Member Info'!N47, "DD/MM/YYYY")),IF(ISERROR(G51),"Error Detected, No rate entered",IF(E51=0,"",IF(F51="","Error Detected, No Pensionable pay",IF(ISERROR(AB51)," Unknown Values entered.",IF(T51+U51&lt;1,"Acceptable",IF(R51+S51=200, "No Contributions Entered", IF(K51="","Error Detected, Choose reason&gt;",IF(X51="1",IF(T51=1,"Please Enter Deemed Pensionable Pay","Add Any Relevant Details Above"),"Please Give Details Above"))))))))),IF(ISERROR(G51),"Error Detected, No rate entered",IF(E51=0,"",IF(F51="","Error Detected, No Pensionable pay",IF(ISERROR(AB51)," Unknown Values entered.",IF(T51+U51&lt;1,"Acceptable",IF(R51+S51=200, "No Contributions Entered", IF(K51="","Error Detected, Choose reason&gt;",IF(X51="1",IF(T51=1,"Please Enter Deemed Pensionable Pay","Add relevant Details Above"),"Please give details Above")))))))))))</f>
        <v/>
      </c>
      <c r="K51" s="263"/>
      <c r="L51" s="93"/>
      <c r="M51" s="93" t="str">
        <f t="shared" si="4"/>
        <v/>
      </c>
      <c r="N51" s="96">
        <f t="shared" si="5"/>
        <v>0</v>
      </c>
      <c r="O51" s="96">
        <f t="shared" si="0"/>
        <v>0</v>
      </c>
      <c r="P51" s="220">
        <f>(ROUND((F51/100*'Member Info'!$W$2), 2))</f>
        <v>0</v>
      </c>
      <c r="Q51" s="220" t="e">
        <f t="shared" si="6"/>
        <v>#VALUE!</v>
      </c>
      <c r="R51" s="220" t="str">
        <f t="shared" si="7"/>
        <v/>
      </c>
      <c r="S51" s="229" t="str">
        <f t="shared" si="8"/>
        <v/>
      </c>
      <c r="T51" s="230" t="str">
        <f t="shared" si="9"/>
        <v/>
      </c>
      <c r="U51" s="230" t="str">
        <f t="shared" si="10"/>
        <v/>
      </c>
      <c r="V51" s="224">
        <f t="shared" si="11"/>
        <v>0</v>
      </c>
      <c r="W51" s="112">
        <f t="shared" si="12"/>
        <v>0</v>
      </c>
      <c r="X51" s="237" t="str">
        <f t="shared" si="1"/>
        <v/>
      </c>
      <c r="Y51" s="242" t="b">
        <f t="shared" si="2"/>
        <v>0</v>
      </c>
      <c r="Z51" s="237">
        <f t="shared" si="13"/>
        <v>0</v>
      </c>
      <c r="AA51" s="237">
        <f>IF('Member Info'!N47="",1,"")</f>
        <v>1</v>
      </c>
      <c r="AB51" s="245" t="e">
        <f t="shared" si="14"/>
        <v>#VALUE!</v>
      </c>
      <c r="AC51" s="132" t="str">
        <f t="shared" si="3"/>
        <v/>
      </c>
      <c r="AD51" s="126">
        <f t="shared" si="15"/>
        <v>1</v>
      </c>
      <c r="AE51" s="126" t="str">
        <f>IF('Member Info'!N47&lt;&gt;"",IF('Member Info'!N47&lt;=$R$1,1,0),"")</f>
        <v/>
      </c>
      <c r="AG51" s="126" t="b">
        <f t="shared" si="16"/>
        <v>0</v>
      </c>
      <c r="AH51" s="126">
        <f t="shared" si="17"/>
        <v>0</v>
      </c>
      <c r="AJ51" s="126">
        <f t="shared" si="18"/>
        <v>0</v>
      </c>
      <c r="AK51" s="126">
        <f>IF('Member Info'!F47&gt;$R$1,1,0)</f>
        <v>0</v>
      </c>
      <c r="AL51" s="126" t="b">
        <f>IF(ISERROR(R51),ERROR.TYPE(#REF!)=ERROR.TYPE(R51),FALSE)</f>
        <v>0</v>
      </c>
      <c r="AM51" s="126" t="b">
        <f>IF(ISERROR(S51),ERROR.TYPE(#REF!)=ERROR.TYPE(S51),FALSE)</f>
        <v>0</v>
      </c>
      <c r="AN51" s="126">
        <f>IF(OR('Member Info'!F47&gt;=$S$1,'Member Info'!N47&gt;=$R$1),1,0)</f>
        <v>0</v>
      </c>
    </row>
    <row r="52" spans="1:40" x14ac:dyDescent="0.25">
      <c r="A52" s="4">
        <v>20</v>
      </c>
      <c r="B52" s="166">
        <f>'Member Info'!D48</f>
        <v>0</v>
      </c>
      <c r="C52" s="166">
        <f>'Member Info'!E48</f>
        <v>0</v>
      </c>
      <c r="D52" s="166" t="str">
        <f>'Member Info'!G48</f>
        <v/>
      </c>
      <c r="E52" s="167">
        <f>'Member Info'!B48</f>
        <v>0</v>
      </c>
      <c r="F52" s="244"/>
      <c r="G52" s="168" t="str">
        <f>IF(E52=0,"",
IF('Member Info'!$AM$19&lt;=$R$1,
SUMPRODUCT('Member Info'!L48+IF('Member Info'!H48&gt;'Member Info'!$AJ$12,'Member Info'!$AK$13,IF('Member Info'!H48&gt;'Member Info'!$AJ$11,'Member Info'!$AK$12,IF('Member Info'!H48&gt;'Member Info'!$AJ$10,'Member Info'!$AK$11,IF('Member Info'!H48&gt;'Member Info'!$AJ$9,'Member Info'!$AK$10,IF('Member Info'!H48&gt;'Member Info'!$AJ$8,'Member Info'!$AK$9,'Member Info'!$AK$8)))))),
SUMPRODUCT('Member Info'!L48+IF('Member Info'!H48&gt;'Member Info'!$AG$17,'Member Info'!$AH$18,IF('Member Info'!H48&gt;'Member Info'!$AG$16,'Member Info'!$AH$17,IF('Member Info'!H48&gt;'Member Info'!$AG$15,'Member Info'!$AH$16,IF('Member Info'!H48&gt;'Member Info'!$AG$14,'Member Info'!$AH$15,IF('Member Info'!H48&gt;'Member Info'!$AG$13,'Member Info'!$AH$14,IF('Member Info'!H48&gt;'Member Info'!$AG$12,'Member Info'!$AH$13,IF('Member Info'!H48&gt;'Member Info'!$AG$11,'Member Info'!$AH$12,IF('Member Info'!H48&gt;'Member Info'!$AG$10,'Member Info'!$AH$11,IF('Member Info'!H48&gt;'Member Info'!$AG$9,'Member Info'!$AH$10,IF('Member Info'!H48&gt;'Member Info'!$AG$8,'Member Info'!$AH$9,'Member Info'!$AH$8)))))))))))))</f>
        <v/>
      </c>
      <c r="H52" s="26"/>
      <c r="I52" s="26"/>
      <c r="J52" s="107" t="str">
        <f>IF(E52=0,"",IF('Member Info'!F48&gt;$S$1,CONCATENATE("Joined with practice on ", TEXT('Member Info'!F48, "DD/MM/YYYY")),IF('Member Info'!N48&lt;&gt;"",IF('Member Info'!N48&lt;$R$1,CONCATENATE("Left Scheme on ", TEXT('Member Info'!N48, "DD/MM/YYYY")),IF(ISERROR(G52),"Error Detected, No rate entered",IF(E52=0,"",IF(F52="","Error Detected, No Pensionable pay",IF(ISERROR(AB52)," Unknown Values entered.",IF(T52+U52&lt;1,"Acceptable",IF(R52+S52=200, "No Contributions Entered", IF(K52="","Error Detected, Choose reason&gt;",IF(X52="1",IF(T52=1,"Please Enter Deemed Pensionable Pay","Add Any Relevant Details Above"),"Please Give Details Above"))))))))),IF(ISERROR(G52),"Error Detected, No rate entered",IF(E52=0,"",IF(F52="","Error Detected, No Pensionable pay",IF(ISERROR(AB52)," Unknown Values entered.",IF(T52+U52&lt;1,"Acceptable",IF(R52+S52=200, "No Contributions Entered", IF(K52="","Error Detected, Choose reason&gt;",IF(X52="1",IF(T52=1,"Please Enter Deemed Pensionable Pay","Add relevant Details Above"),"Please give details Above")))))))))))</f>
        <v/>
      </c>
      <c r="K52" s="263"/>
      <c r="L52" s="93"/>
      <c r="M52" s="93" t="str">
        <f t="shared" si="4"/>
        <v/>
      </c>
      <c r="N52" s="96">
        <f t="shared" si="5"/>
        <v>0</v>
      </c>
      <c r="O52" s="96">
        <f t="shared" si="0"/>
        <v>0</v>
      </c>
      <c r="P52" s="220">
        <f>(ROUND((F52/100*'Member Info'!$W$2), 2))</f>
        <v>0</v>
      </c>
      <c r="Q52" s="220" t="e">
        <f t="shared" si="6"/>
        <v>#VALUE!</v>
      </c>
      <c r="R52" s="220" t="str">
        <f t="shared" si="7"/>
        <v/>
      </c>
      <c r="S52" s="229" t="str">
        <f t="shared" si="8"/>
        <v/>
      </c>
      <c r="T52" s="230" t="str">
        <f t="shared" si="9"/>
        <v/>
      </c>
      <c r="U52" s="230" t="str">
        <f t="shared" si="10"/>
        <v/>
      </c>
      <c r="V52" s="224">
        <f t="shared" si="11"/>
        <v>0</v>
      </c>
      <c r="W52" s="112">
        <f t="shared" si="12"/>
        <v>0</v>
      </c>
      <c r="X52" s="237" t="str">
        <f t="shared" si="1"/>
        <v/>
      </c>
      <c r="Y52" s="242" t="b">
        <f t="shared" si="2"/>
        <v>0</v>
      </c>
      <c r="Z52" s="237">
        <f t="shared" si="13"/>
        <v>0</v>
      </c>
      <c r="AA52" s="237">
        <f>IF('Member Info'!N48="",1,"")</f>
        <v>1</v>
      </c>
      <c r="AB52" s="245" t="e">
        <f t="shared" si="14"/>
        <v>#VALUE!</v>
      </c>
      <c r="AC52" s="132" t="str">
        <f t="shared" si="3"/>
        <v/>
      </c>
      <c r="AD52" s="126">
        <f t="shared" si="15"/>
        <v>1</v>
      </c>
      <c r="AE52" s="126" t="str">
        <f>IF('Member Info'!N48&lt;&gt;"",IF('Member Info'!N48&lt;=$R$1,1,0),"")</f>
        <v/>
      </c>
      <c r="AG52" s="126" t="b">
        <f t="shared" si="16"/>
        <v>0</v>
      </c>
      <c r="AH52" s="126">
        <f t="shared" si="17"/>
        <v>0</v>
      </c>
      <c r="AJ52" s="126">
        <f t="shared" si="18"/>
        <v>0</v>
      </c>
      <c r="AK52" s="126">
        <f>IF('Member Info'!F48&gt;$R$1,1,0)</f>
        <v>0</v>
      </c>
      <c r="AL52" s="126" t="b">
        <f>IF(ISERROR(R52),ERROR.TYPE(#REF!)=ERROR.TYPE(R52),FALSE)</f>
        <v>0</v>
      </c>
      <c r="AM52" s="126" t="b">
        <f>IF(ISERROR(S52),ERROR.TYPE(#REF!)=ERROR.TYPE(S52),FALSE)</f>
        <v>0</v>
      </c>
      <c r="AN52" s="126">
        <f>IF(OR('Member Info'!F48&gt;=$S$1,'Member Info'!N48&gt;=$R$1),1,0)</f>
        <v>0</v>
      </c>
    </row>
    <row r="53" spans="1:40" x14ac:dyDescent="0.25">
      <c r="A53" s="4">
        <v>21</v>
      </c>
      <c r="B53" s="166">
        <f>'Member Info'!D49</f>
        <v>0</v>
      </c>
      <c r="C53" s="166">
        <f>'Member Info'!E49</f>
        <v>0</v>
      </c>
      <c r="D53" s="166" t="str">
        <f>'Member Info'!G49</f>
        <v/>
      </c>
      <c r="E53" s="167">
        <f>'Member Info'!B49</f>
        <v>0</v>
      </c>
      <c r="F53" s="244"/>
      <c r="G53" s="168" t="str">
        <f>IF(E53=0,"",
IF('Member Info'!$AM$19&lt;=$R$1,
SUMPRODUCT('Member Info'!L49+IF('Member Info'!H49&gt;'Member Info'!$AJ$12,'Member Info'!$AK$13,IF('Member Info'!H49&gt;'Member Info'!$AJ$11,'Member Info'!$AK$12,IF('Member Info'!H49&gt;'Member Info'!$AJ$10,'Member Info'!$AK$11,IF('Member Info'!H49&gt;'Member Info'!$AJ$9,'Member Info'!$AK$10,IF('Member Info'!H49&gt;'Member Info'!$AJ$8,'Member Info'!$AK$9,'Member Info'!$AK$8)))))),
SUMPRODUCT('Member Info'!L49+IF('Member Info'!H49&gt;'Member Info'!$AG$17,'Member Info'!$AH$18,IF('Member Info'!H49&gt;'Member Info'!$AG$16,'Member Info'!$AH$17,IF('Member Info'!H49&gt;'Member Info'!$AG$15,'Member Info'!$AH$16,IF('Member Info'!H49&gt;'Member Info'!$AG$14,'Member Info'!$AH$15,IF('Member Info'!H49&gt;'Member Info'!$AG$13,'Member Info'!$AH$14,IF('Member Info'!H49&gt;'Member Info'!$AG$12,'Member Info'!$AH$13,IF('Member Info'!H49&gt;'Member Info'!$AG$11,'Member Info'!$AH$12,IF('Member Info'!H49&gt;'Member Info'!$AG$10,'Member Info'!$AH$11,IF('Member Info'!H49&gt;'Member Info'!$AG$9,'Member Info'!$AH$10,IF('Member Info'!H49&gt;'Member Info'!$AG$8,'Member Info'!$AH$9,'Member Info'!$AH$8)))))))))))))</f>
        <v/>
      </c>
      <c r="H53" s="26"/>
      <c r="I53" s="26"/>
      <c r="J53" s="107" t="str">
        <f>IF(E53=0,"",IF('Member Info'!F49&gt;$S$1,CONCATENATE("Joined with practice on ", TEXT('Member Info'!F49, "DD/MM/YYYY")),IF('Member Info'!N49&lt;&gt;"",IF('Member Info'!N49&lt;$R$1,CONCATENATE("Left Scheme on ", TEXT('Member Info'!N49, "DD/MM/YYYY")),IF(ISERROR(G53),"Error Detected, No rate entered",IF(E53=0,"",IF(F53="","Error Detected, No Pensionable pay",IF(ISERROR(AB53)," Unknown Values entered.",IF(T53+U53&lt;1,"Acceptable",IF(R53+S53=200, "No Contributions Entered", IF(K53="","Error Detected, Choose reason&gt;",IF(X53="1",IF(T53=1,"Please Enter Deemed Pensionable Pay","Add Any Relevant Details Above"),"Please Give Details Above"))))))))),IF(ISERROR(G53),"Error Detected, No rate entered",IF(E53=0,"",IF(F53="","Error Detected, No Pensionable pay",IF(ISERROR(AB53)," Unknown Values entered.",IF(T53+U53&lt;1,"Acceptable",IF(R53+S53=200, "No Contributions Entered", IF(K53="","Error Detected, Choose reason&gt;",IF(X53="1",IF(T53=1,"Please Enter Deemed Pensionable Pay","Add relevant Details Above"),"Please give details Above")))))))))))</f>
        <v/>
      </c>
      <c r="K53" s="263"/>
      <c r="L53" s="93"/>
      <c r="M53" s="93" t="str">
        <f t="shared" si="4"/>
        <v/>
      </c>
      <c r="N53" s="96">
        <f t="shared" si="5"/>
        <v>0</v>
      </c>
      <c r="O53" s="96">
        <f t="shared" si="0"/>
        <v>0</v>
      </c>
      <c r="P53" s="220">
        <f>(ROUND((F53/100*'Member Info'!$W$2), 2))</f>
        <v>0</v>
      </c>
      <c r="Q53" s="220" t="e">
        <f t="shared" si="6"/>
        <v>#VALUE!</v>
      </c>
      <c r="R53" s="220" t="str">
        <f t="shared" si="7"/>
        <v/>
      </c>
      <c r="S53" s="229" t="str">
        <f t="shared" si="8"/>
        <v/>
      </c>
      <c r="T53" s="230" t="str">
        <f t="shared" si="9"/>
        <v/>
      </c>
      <c r="U53" s="230" t="str">
        <f t="shared" si="10"/>
        <v/>
      </c>
      <c r="V53" s="224">
        <f t="shared" si="11"/>
        <v>0</v>
      </c>
      <c r="W53" s="112">
        <f t="shared" si="12"/>
        <v>0</v>
      </c>
      <c r="X53" s="237" t="str">
        <f t="shared" si="1"/>
        <v/>
      </c>
      <c r="Y53" s="242" t="b">
        <f t="shared" si="2"/>
        <v>0</v>
      </c>
      <c r="Z53" s="237">
        <f t="shared" si="13"/>
        <v>0</v>
      </c>
      <c r="AA53" s="237">
        <f>IF('Member Info'!N49="",1,"")</f>
        <v>1</v>
      </c>
      <c r="AB53" s="245" t="e">
        <f t="shared" si="14"/>
        <v>#VALUE!</v>
      </c>
      <c r="AC53" s="132" t="str">
        <f t="shared" si="3"/>
        <v/>
      </c>
      <c r="AD53" s="126">
        <f t="shared" si="15"/>
        <v>1</v>
      </c>
      <c r="AE53" s="126" t="str">
        <f>IF('Member Info'!N49&lt;&gt;"",IF('Member Info'!N49&lt;=$R$1,1,0),"")</f>
        <v/>
      </c>
      <c r="AG53" s="126" t="b">
        <f t="shared" si="16"/>
        <v>0</v>
      </c>
      <c r="AH53" s="126">
        <f t="shared" si="17"/>
        <v>0</v>
      </c>
      <c r="AJ53" s="126">
        <f t="shared" si="18"/>
        <v>0</v>
      </c>
      <c r="AK53" s="126">
        <f>IF('Member Info'!F49&gt;$R$1,1,0)</f>
        <v>0</v>
      </c>
      <c r="AL53" s="126" t="b">
        <f>IF(ISERROR(R53),ERROR.TYPE(#REF!)=ERROR.TYPE(R53),FALSE)</f>
        <v>0</v>
      </c>
      <c r="AM53" s="126" t="b">
        <f>IF(ISERROR(S53),ERROR.TYPE(#REF!)=ERROR.TYPE(S53),FALSE)</f>
        <v>0</v>
      </c>
      <c r="AN53" s="126">
        <f>IF(OR('Member Info'!F49&gt;=$S$1,'Member Info'!N49&gt;=$R$1),1,0)</f>
        <v>0</v>
      </c>
    </row>
    <row r="54" spans="1:40" x14ac:dyDescent="0.25">
      <c r="A54" s="4">
        <v>22</v>
      </c>
      <c r="B54" s="166">
        <f>'Member Info'!D50</f>
        <v>0</v>
      </c>
      <c r="C54" s="166">
        <f>'Member Info'!E50</f>
        <v>0</v>
      </c>
      <c r="D54" s="166" t="str">
        <f>'Member Info'!G50</f>
        <v/>
      </c>
      <c r="E54" s="167">
        <f>'Member Info'!B50</f>
        <v>0</v>
      </c>
      <c r="F54" s="244"/>
      <c r="G54" s="168" t="str">
        <f>IF(E54=0,"",
IF('Member Info'!$AM$19&lt;=$R$1,
SUMPRODUCT('Member Info'!L50+IF('Member Info'!H50&gt;'Member Info'!$AJ$12,'Member Info'!$AK$13,IF('Member Info'!H50&gt;'Member Info'!$AJ$11,'Member Info'!$AK$12,IF('Member Info'!H50&gt;'Member Info'!$AJ$10,'Member Info'!$AK$11,IF('Member Info'!H50&gt;'Member Info'!$AJ$9,'Member Info'!$AK$10,IF('Member Info'!H50&gt;'Member Info'!$AJ$8,'Member Info'!$AK$9,'Member Info'!$AK$8)))))),
SUMPRODUCT('Member Info'!L50+IF('Member Info'!H50&gt;'Member Info'!$AG$17,'Member Info'!$AH$18,IF('Member Info'!H50&gt;'Member Info'!$AG$16,'Member Info'!$AH$17,IF('Member Info'!H50&gt;'Member Info'!$AG$15,'Member Info'!$AH$16,IF('Member Info'!H50&gt;'Member Info'!$AG$14,'Member Info'!$AH$15,IF('Member Info'!H50&gt;'Member Info'!$AG$13,'Member Info'!$AH$14,IF('Member Info'!H50&gt;'Member Info'!$AG$12,'Member Info'!$AH$13,IF('Member Info'!H50&gt;'Member Info'!$AG$11,'Member Info'!$AH$12,IF('Member Info'!H50&gt;'Member Info'!$AG$10,'Member Info'!$AH$11,IF('Member Info'!H50&gt;'Member Info'!$AG$9,'Member Info'!$AH$10,IF('Member Info'!H50&gt;'Member Info'!$AG$8,'Member Info'!$AH$9,'Member Info'!$AH$8)))))))))))))</f>
        <v/>
      </c>
      <c r="H54" s="26"/>
      <c r="I54" s="26"/>
      <c r="J54" s="107" t="str">
        <f>IF(E54=0,"",IF('Member Info'!F50&gt;$S$1,CONCATENATE("Joined with practice on ", TEXT('Member Info'!F50, "DD/MM/YYYY")),IF('Member Info'!N50&lt;&gt;"",IF('Member Info'!N50&lt;$R$1,CONCATENATE("Left Scheme on ", TEXT('Member Info'!N50, "DD/MM/YYYY")),IF(ISERROR(G54),"Error Detected, No rate entered",IF(E54=0,"",IF(F54="","Error Detected, No Pensionable pay",IF(ISERROR(AB54)," Unknown Values entered.",IF(T54+U54&lt;1,"Acceptable",IF(R54+S54=200, "No Contributions Entered", IF(K54="","Error Detected, Choose reason&gt;",IF(X54="1",IF(T54=1,"Please Enter Deemed Pensionable Pay","Add Any Relevant Details Above"),"Please Give Details Above"))))))))),IF(ISERROR(G54),"Error Detected, No rate entered",IF(E54=0,"",IF(F54="","Error Detected, No Pensionable pay",IF(ISERROR(AB54)," Unknown Values entered.",IF(T54+U54&lt;1,"Acceptable",IF(R54+S54=200, "No Contributions Entered", IF(K54="","Error Detected, Choose reason&gt;",IF(X54="1",IF(T54=1,"Please Enter Deemed Pensionable Pay","Add relevant Details Above"),"Please give details Above")))))))))))</f>
        <v/>
      </c>
      <c r="K54" s="263"/>
      <c r="L54" s="93"/>
      <c r="M54" s="93" t="str">
        <f t="shared" si="4"/>
        <v/>
      </c>
      <c r="N54" s="96">
        <f t="shared" si="5"/>
        <v>0</v>
      </c>
      <c r="O54" s="96">
        <f t="shared" si="0"/>
        <v>0</v>
      </c>
      <c r="P54" s="220">
        <f>(ROUND((F54/100*'Member Info'!$W$2), 2))</f>
        <v>0</v>
      </c>
      <c r="Q54" s="220" t="e">
        <f t="shared" si="6"/>
        <v>#VALUE!</v>
      </c>
      <c r="R54" s="220" t="str">
        <f t="shared" si="7"/>
        <v/>
      </c>
      <c r="S54" s="229" t="str">
        <f t="shared" si="8"/>
        <v/>
      </c>
      <c r="T54" s="230" t="str">
        <f t="shared" si="9"/>
        <v/>
      </c>
      <c r="U54" s="230" t="str">
        <f t="shared" si="10"/>
        <v/>
      </c>
      <c r="V54" s="224">
        <f t="shared" si="11"/>
        <v>0</v>
      </c>
      <c r="W54" s="112">
        <f t="shared" si="12"/>
        <v>0</v>
      </c>
      <c r="X54" s="237" t="str">
        <f t="shared" si="1"/>
        <v/>
      </c>
      <c r="Y54" s="242" t="b">
        <f t="shared" si="2"/>
        <v>0</v>
      </c>
      <c r="Z54" s="237">
        <f t="shared" si="13"/>
        <v>0</v>
      </c>
      <c r="AA54" s="237">
        <f>IF('Member Info'!N50="",1,"")</f>
        <v>1</v>
      </c>
      <c r="AB54" s="245" t="e">
        <f t="shared" si="14"/>
        <v>#VALUE!</v>
      </c>
      <c r="AC54" s="132" t="str">
        <f t="shared" si="3"/>
        <v/>
      </c>
      <c r="AD54" s="126">
        <f t="shared" si="15"/>
        <v>1</v>
      </c>
      <c r="AE54" s="126" t="str">
        <f>IF('Member Info'!N50&lt;&gt;"",IF('Member Info'!N50&lt;=$R$1,1,0),"")</f>
        <v/>
      </c>
      <c r="AG54" s="126" t="b">
        <f t="shared" si="16"/>
        <v>0</v>
      </c>
      <c r="AH54" s="126">
        <f t="shared" si="17"/>
        <v>0</v>
      </c>
      <c r="AJ54" s="126">
        <f t="shared" si="18"/>
        <v>0</v>
      </c>
      <c r="AK54" s="126">
        <f>IF('Member Info'!F50&gt;$R$1,1,0)</f>
        <v>0</v>
      </c>
      <c r="AL54" s="126" t="b">
        <f>IF(ISERROR(R54),ERROR.TYPE(#REF!)=ERROR.TYPE(R54),FALSE)</f>
        <v>0</v>
      </c>
      <c r="AM54" s="126" t="b">
        <f>IF(ISERROR(S54),ERROR.TYPE(#REF!)=ERROR.TYPE(S54),FALSE)</f>
        <v>0</v>
      </c>
      <c r="AN54" s="126">
        <f>IF(OR('Member Info'!F50&gt;=$S$1,'Member Info'!N50&gt;=$R$1),1,0)</f>
        <v>0</v>
      </c>
    </row>
    <row r="55" spans="1:40" x14ac:dyDescent="0.25">
      <c r="A55" s="4">
        <v>23</v>
      </c>
      <c r="B55" s="166">
        <f>'Member Info'!D51</f>
        <v>0</v>
      </c>
      <c r="C55" s="166">
        <f>'Member Info'!E51</f>
        <v>0</v>
      </c>
      <c r="D55" s="166" t="str">
        <f>'Member Info'!G51</f>
        <v/>
      </c>
      <c r="E55" s="167">
        <f>'Member Info'!B51</f>
        <v>0</v>
      </c>
      <c r="F55" s="244"/>
      <c r="G55" s="168" t="str">
        <f>IF(E55=0,"",
IF('Member Info'!$AM$19&lt;=$R$1,
SUMPRODUCT('Member Info'!L51+IF('Member Info'!H51&gt;'Member Info'!$AJ$12,'Member Info'!$AK$13,IF('Member Info'!H51&gt;'Member Info'!$AJ$11,'Member Info'!$AK$12,IF('Member Info'!H51&gt;'Member Info'!$AJ$10,'Member Info'!$AK$11,IF('Member Info'!H51&gt;'Member Info'!$AJ$9,'Member Info'!$AK$10,IF('Member Info'!H51&gt;'Member Info'!$AJ$8,'Member Info'!$AK$9,'Member Info'!$AK$8)))))),
SUMPRODUCT('Member Info'!L51+IF('Member Info'!H51&gt;'Member Info'!$AG$17,'Member Info'!$AH$18,IF('Member Info'!H51&gt;'Member Info'!$AG$16,'Member Info'!$AH$17,IF('Member Info'!H51&gt;'Member Info'!$AG$15,'Member Info'!$AH$16,IF('Member Info'!H51&gt;'Member Info'!$AG$14,'Member Info'!$AH$15,IF('Member Info'!H51&gt;'Member Info'!$AG$13,'Member Info'!$AH$14,IF('Member Info'!H51&gt;'Member Info'!$AG$12,'Member Info'!$AH$13,IF('Member Info'!H51&gt;'Member Info'!$AG$11,'Member Info'!$AH$12,IF('Member Info'!H51&gt;'Member Info'!$AG$10,'Member Info'!$AH$11,IF('Member Info'!H51&gt;'Member Info'!$AG$9,'Member Info'!$AH$10,IF('Member Info'!H51&gt;'Member Info'!$AG$8,'Member Info'!$AH$9,'Member Info'!$AH$8)))))))))))))</f>
        <v/>
      </c>
      <c r="H55" s="26"/>
      <c r="I55" s="26"/>
      <c r="J55" s="107" t="str">
        <f>IF(E55=0,"",IF('Member Info'!F51&gt;$S$1,CONCATENATE("Joined with practice on ", TEXT('Member Info'!F51, "DD/MM/YYYY")),IF('Member Info'!N51&lt;&gt;"",IF('Member Info'!N51&lt;$R$1,CONCATENATE("Left Scheme on ", TEXT('Member Info'!N51, "DD/MM/YYYY")),IF(ISERROR(G55),"Error Detected, No rate entered",IF(E55=0,"",IF(F55="","Error Detected, No Pensionable pay",IF(ISERROR(AB55)," Unknown Values entered.",IF(T55+U55&lt;1,"Acceptable",IF(R55+S55=200, "No Contributions Entered", IF(K55="","Error Detected, Choose reason&gt;",IF(X55="1",IF(T55=1,"Please Enter Deemed Pensionable Pay","Add Any Relevant Details Above"),"Please Give Details Above"))))))))),IF(ISERROR(G55),"Error Detected, No rate entered",IF(E55=0,"",IF(F55="","Error Detected, No Pensionable pay",IF(ISERROR(AB55)," Unknown Values entered.",IF(T55+U55&lt;1,"Acceptable",IF(R55+S55=200, "No Contributions Entered", IF(K55="","Error Detected, Choose reason&gt;",IF(X55="1",IF(T55=1,"Please Enter Deemed Pensionable Pay","Add relevant Details Above"),"Please give details Above")))))))))))</f>
        <v/>
      </c>
      <c r="K55" s="263"/>
      <c r="L55" s="93"/>
      <c r="M55" s="93" t="str">
        <f t="shared" si="4"/>
        <v/>
      </c>
      <c r="N55" s="96">
        <f t="shared" si="5"/>
        <v>0</v>
      </c>
      <c r="O55" s="96">
        <f t="shared" si="0"/>
        <v>0</v>
      </c>
      <c r="P55" s="220">
        <f>(ROUND((F55/100*'Member Info'!$W$2), 2))</f>
        <v>0</v>
      </c>
      <c r="Q55" s="220" t="e">
        <f t="shared" si="6"/>
        <v>#VALUE!</v>
      </c>
      <c r="R55" s="220" t="str">
        <f t="shared" si="7"/>
        <v/>
      </c>
      <c r="S55" s="229" t="str">
        <f t="shared" si="8"/>
        <v/>
      </c>
      <c r="T55" s="230" t="str">
        <f t="shared" si="9"/>
        <v/>
      </c>
      <c r="U55" s="230" t="str">
        <f t="shared" si="10"/>
        <v/>
      </c>
      <c r="V55" s="224">
        <f t="shared" si="11"/>
        <v>0</v>
      </c>
      <c r="W55" s="112">
        <f t="shared" si="12"/>
        <v>0</v>
      </c>
      <c r="X55" s="237" t="str">
        <f t="shared" si="1"/>
        <v/>
      </c>
      <c r="Y55" s="242" t="b">
        <f t="shared" si="2"/>
        <v>0</v>
      </c>
      <c r="Z55" s="237">
        <f t="shared" si="13"/>
        <v>0</v>
      </c>
      <c r="AA55" s="237">
        <f>IF('Member Info'!N51="",1,"")</f>
        <v>1</v>
      </c>
      <c r="AB55" s="245" t="e">
        <f t="shared" si="14"/>
        <v>#VALUE!</v>
      </c>
      <c r="AC55" s="132" t="str">
        <f t="shared" si="3"/>
        <v/>
      </c>
      <c r="AD55" s="126">
        <f t="shared" si="15"/>
        <v>1</v>
      </c>
      <c r="AE55" s="126" t="str">
        <f>IF('Member Info'!N51&lt;&gt;"",IF('Member Info'!N51&lt;=$R$1,1,0),"")</f>
        <v/>
      </c>
      <c r="AG55" s="126" t="b">
        <f t="shared" si="16"/>
        <v>0</v>
      </c>
      <c r="AH55" s="126">
        <f t="shared" si="17"/>
        <v>0</v>
      </c>
      <c r="AJ55" s="126">
        <f t="shared" si="18"/>
        <v>0</v>
      </c>
      <c r="AK55" s="126">
        <f>IF('Member Info'!F51&gt;$R$1,1,0)</f>
        <v>0</v>
      </c>
      <c r="AL55" s="126" t="b">
        <f>IF(ISERROR(R55),ERROR.TYPE(#REF!)=ERROR.TYPE(R55),FALSE)</f>
        <v>0</v>
      </c>
      <c r="AM55" s="126" t="b">
        <f>IF(ISERROR(S55),ERROR.TYPE(#REF!)=ERROR.TYPE(S55),FALSE)</f>
        <v>0</v>
      </c>
      <c r="AN55" s="126">
        <f>IF(OR('Member Info'!F51&gt;=$S$1,'Member Info'!N51&gt;=$R$1),1,0)</f>
        <v>0</v>
      </c>
    </row>
    <row r="56" spans="1:40" x14ac:dyDescent="0.25">
      <c r="A56" s="4">
        <v>24</v>
      </c>
      <c r="B56" s="166">
        <f>'Member Info'!D52</f>
        <v>0</v>
      </c>
      <c r="C56" s="166">
        <f>'Member Info'!E52</f>
        <v>0</v>
      </c>
      <c r="D56" s="166" t="str">
        <f>'Member Info'!G52</f>
        <v/>
      </c>
      <c r="E56" s="167">
        <f>'Member Info'!B52</f>
        <v>0</v>
      </c>
      <c r="F56" s="244"/>
      <c r="G56" s="168" t="str">
        <f>IF(E56=0,"",
IF('Member Info'!$AM$19&lt;=$R$1,
SUMPRODUCT('Member Info'!L52+IF('Member Info'!H52&gt;'Member Info'!$AJ$12,'Member Info'!$AK$13,IF('Member Info'!H52&gt;'Member Info'!$AJ$11,'Member Info'!$AK$12,IF('Member Info'!H52&gt;'Member Info'!$AJ$10,'Member Info'!$AK$11,IF('Member Info'!H52&gt;'Member Info'!$AJ$9,'Member Info'!$AK$10,IF('Member Info'!H52&gt;'Member Info'!$AJ$8,'Member Info'!$AK$9,'Member Info'!$AK$8)))))),
SUMPRODUCT('Member Info'!L52+IF('Member Info'!H52&gt;'Member Info'!$AG$17,'Member Info'!$AH$18,IF('Member Info'!H52&gt;'Member Info'!$AG$16,'Member Info'!$AH$17,IF('Member Info'!H52&gt;'Member Info'!$AG$15,'Member Info'!$AH$16,IF('Member Info'!H52&gt;'Member Info'!$AG$14,'Member Info'!$AH$15,IF('Member Info'!H52&gt;'Member Info'!$AG$13,'Member Info'!$AH$14,IF('Member Info'!H52&gt;'Member Info'!$AG$12,'Member Info'!$AH$13,IF('Member Info'!H52&gt;'Member Info'!$AG$11,'Member Info'!$AH$12,IF('Member Info'!H52&gt;'Member Info'!$AG$10,'Member Info'!$AH$11,IF('Member Info'!H52&gt;'Member Info'!$AG$9,'Member Info'!$AH$10,IF('Member Info'!H52&gt;'Member Info'!$AG$8,'Member Info'!$AH$9,'Member Info'!$AH$8)))))))))))))</f>
        <v/>
      </c>
      <c r="H56" s="26"/>
      <c r="I56" s="26"/>
      <c r="J56" s="107" t="str">
        <f>IF(E56=0,"",IF('Member Info'!F52&gt;$S$1,CONCATENATE("Joined with practice on ", TEXT('Member Info'!F52, "DD/MM/YYYY")),IF('Member Info'!N52&lt;&gt;"",IF('Member Info'!N52&lt;$R$1,CONCATENATE("Left Scheme on ", TEXT('Member Info'!N52, "DD/MM/YYYY")),IF(ISERROR(G56),"Error Detected, No rate entered",IF(E56=0,"",IF(F56="","Error Detected, No Pensionable pay",IF(ISERROR(AB56)," Unknown Values entered.",IF(T56+U56&lt;1,"Acceptable",IF(R56+S56=200, "No Contributions Entered", IF(K56="","Error Detected, Choose reason&gt;",IF(X56="1",IF(T56=1,"Please Enter Deemed Pensionable Pay","Add Any Relevant Details Above"),"Please Give Details Above"))))))))),IF(ISERROR(G56),"Error Detected, No rate entered",IF(E56=0,"",IF(F56="","Error Detected, No Pensionable pay",IF(ISERROR(AB56)," Unknown Values entered.",IF(T56+U56&lt;1,"Acceptable",IF(R56+S56=200, "No Contributions Entered", IF(K56="","Error Detected, Choose reason&gt;",IF(X56="1",IF(T56=1,"Please Enter Deemed Pensionable Pay","Add relevant Details Above"),"Please give details Above")))))))))))</f>
        <v/>
      </c>
      <c r="K56" s="263"/>
      <c r="L56" s="93"/>
      <c r="M56" s="93" t="str">
        <f t="shared" si="4"/>
        <v/>
      </c>
      <c r="N56" s="96">
        <f t="shared" si="5"/>
        <v>0</v>
      </c>
      <c r="O56" s="96">
        <f t="shared" si="0"/>
        <v>0</v>
      </c>
      <c r="P56" s="220">
        <f>(ROUND((F56/100*'Member Info'!$W$2), 2))</f>
        <v>0</v>
      </c>
      <c r="Q56" s="220" t="e">
        <f t="shared" si="6"/>
        <v>#VALUE!</v>
      </c>
      <c r="R56" s="220" t="str">
        <f t="shared" si="7"/>
        <v/>
      </c>
      <c r="S56" s="229" t="str">
        <f t="shared" si="8"/>
        <v/>
      </c>
      <c r="T56" s="230" t="str">
        <f t="shared" si="9"/>
        <v/>
      </c>
      <c r="U56" s="230" t="str">
        <f t="shared" si="10"/>
        <v/>
      </c>
      <c r="V56" s="224">
        <f t="shared" si="11"/>
        <v>0</v>
      </c>
      <c r="W56" s="112">
        <f t="shared" si="12"/>
        <v>0</v>
      </c>
      <c r="X56" s="237" t="str">
        <f t="shared" si="1"/>
        <v/>
      </c>
      <c r="Y56" s="242" t="b">
        <f t="shared" si="2"/>
        <v>0</v>
      </c>
      <c r="Z56" s="237">
        <f t="shared" si="13"/>
        <v>0</v>
      </c>
      <c r="AA56" s="237">
        <f>IF('Member Info'!N52="",1,"")</f>
        <v>1</v>
      </c>
      <c r="AB56" s="245" t="e">
        <f t="shared" si="14"/>
        <v>#VALUE!</v>
      </c>
      <c r="AC56" s="132" t="str">
        <f t="shared" si="3"/>
        <v/>
      </c>
      <c r="AD56" s="126">
        <f t="shared" si="15"/>
        <v>1</v>
      </c>
      <c r="AE56" s="126" t="str">
        <f>IF('Member Info'!N52&lt;&gt;"",IF('Member Info'!N52&lt;=$R$1,1,0),"")</f>
        <v/>
      </c>
      <c r="AG56" s="126" t="b">
        <f t="shared" si="16"/>
        <v>0</v>
      </c>
      <c r="AH56" s="126">
        <f t="shared" si="17"/>
        <v>0</v>
      </c>
      <c r="AJ56" s="126">
        <f t="shared" si="18"/>
        <v>0</v>
      </c>
      <c r="AK56" s="126">
        <f>IF('Member Info'!F52&gt;$R$1,1,0)</f>
        <v>0</v>
      </c>
      <c r="AL56" s="126" t="b">
        <f>IF(ISERROR(R56),ERROR.TYPE(#REF!)=ERROR.TYPE(R56),FALSE)</f>
        <v>0</v>
      </c>
      <c r="AM56" s="126" t="b">
        <f>IF(ISERROR(S56),ERROR.TYPE(#REF!)=ERROR.TYPE(S56),FALSE)</f>
        <v>0</v>
      </c>
      <c r="AN56" s="126">
        <f>IF(OR('Member Info'!F52&gt;=$S$1,'Member Info'!N52&gt;=$R$1),1,0)</f>
        <v>0</v>
      </c>
    </row>
    <row r="57" spans="1:40" x14ac:dyDescent="0.25">
      <c r="A57" s="4">
        <v>25</v>
      </c>
      <c r="B57" s="166">
        <f>'Member Info'!D53</f>
        <v>0</v>
      </c>
      <c r="C57" s="166">
        <f>'Member Info'!E53</f>
        <v>0</v>
      </c>
      <c r="D57" s="166" t="str">
        <f>'Member Info'!G53</f>
        <v/>
      </c>
      <c r="E57" s="167">
        <f>'Member Info'!B53</f>
        <v>0</v>
      </c>
      <c r="F57" s="244"/>
      <c r="G57" s="168" t="str">
        <f>IF(E57=0,"",
IF('Member Info'!$AM$19&lt;=$R$1,
SUMPRODUCT('Member Info'!L53+IF('Member Info'!H53&gt;'Member Info'!$AJ$12,'Member Info'!$AK$13,IF('Member Info'!H53&gt;'Member Info'!$AJ$11,'Member Info'!$AK$12,IF('Member Info'!H53&gt;'Member Info'!$AJ$10,'Member Info'!$AK$11,IF('Member Info'!H53&gt;'Member Info'!$AJ$9,'Member Info'!$AK$10,IF('Member Info'!H53&gt;'Member Info'!$AJ$8,'Member Info'!$AK$9,'Member Info'!$AK$8)))))),
SUMPRODUCT('Member Info'!L53+IF('Member Info'!H53&gt;'Member Info'!$AG$17,'Member Info'!$AH$18,IF('Member Info'!H53&gt;'Member Info'!$AG$16,'Member Info'!$AH$17,IF('Member Info'!H53&gt;'Member Info'!$AG$15,'Member Info'!$AH$16,IF('Member Info'!H53&gt;'Member Info'!$AG$14,'Member Info'!$AH$15,IF('Member Info'!H53&gt;'Member Info'!$AG$13,'Member Info'!$AH$14,IF('Member Info'!H53&gt;'Member Info'!$AG$12,'Member Info'!$AH$13,IF('Member Info'!H53&gt;'Member Info'!$AG$11,'Member Info'!$AH$12,IF('Member Info'!H53&gt;'Member Info'!$AG$10,'Member Info'!$AH$11,IF('Member Info'!H53&gt;'Member Info'!$AG$9,'Member Info'!$AH$10,IF('Member Info'!H53&gt;'Member Info'!$AG$8,'Member Info'!$AH$9,'Member Info'!$AH$8)))))))))))))</f>
        <v/>
      </c>
      <c r="H57" s="26"/>
      <c r="I57" s="26"/>
      <c r="J57" s="107" t="str">
        <f>IF(E57=0,"",IF('Member Info'!F53&gt;$S$1,CONCATENATE("Joined with practice on ", TEXT('Member Info'!F53, "DD/MM/YYYY")),IF('Member Info'!N53&lt;&gt;"",IF('Member Info'!N53&lt;$R$1,CONCATENATE("Left Scheme on ", TEXT('Member Info'!N53, "DD/MM/YYYY")),IF(ISERROR(G57),"Error Detected, No rate entered",IF(E57=0,"",IF(F57="","Error Detected, No Pensionable pay",IF(ISERROR(AB57)," Unknown Values entered.",IF(T57+U57&lt;1,"Acceptable",IF(R57+S57=200, "No Contributions Entered", IF(K57="","Error Detected, Choose reason&gt;",IF(X57="1",IF(T57=1,"Please Enter Deemed Pensionable Pay","Add Any Relevant Details Above"),"Please Give Details Above"))))))))),IF(ISERROR(G57),"Error Detected, No rate entered",IF(E57=0,"",IF(F57="","Error Detected, No Pensionable pay",IF(ISERROR(AB57)," Unknown Values entered.",IF(T57+U57&lt;1,"Acceptable",IF(R57+S57=200, "No Contributions Entered", IF(K57="","Error Detected, Choose reason&gt;",IF(X57="1",IF(T57=1,"Please Enter Deemed Pensionable Pay","Add relevant Details Above"),"Please give details Above")))))))))))</f>
        <v/>
      </c>
      <c r="K57" s="263"/>
      <c r="L57" s="93"/>
      <c r="M57" s="93" t="str">
        <f t="shared" si="4"/>
        <v/>
      </c>
      <c r="N57" s="96">
        <f t="shared" si="5"/>
        <v>0</v>
      </c>
      <c r="O57" s="96">
        <f t="shared" si="0"/>
        <v>0</v>
      </c>
      <c r="P57" s="220">
        <f>(ROUND((F57/100*'Member Info'!$W$2), 2))</f>
        <v>0</v>
      </c>
      <c r="Q57" s="220" t="e">
        <f t="shared" si="6"/>
        <v>#VALUE!</v>
      </c>
      <c r="R57" s="220" t="str">
        <f t="shared" si="7"/>
        <v/>
      </c>
      <c r="S57" s="229" t="str">
        <f t="shared" si="8"/>
        <v/>
      </c>
      <c r="T57" s="230" t="str">
        <f t="shared" si="9"/>
        <v/>
      </c>
      <c r="U57" s="230" t="str">
        <f t="shared" si="10"/>
        <v/>
      </c>
      <c r="V57" s="224">
        <f t="shared" si="11"/>
        <v>0</v>
      </c>
      <c r="W57" s="112">
        <f t="shared" si="12"/>
        <v>0</v>
      </c>
      <c r="X57" s="237" t="str">
        <f t="shared" si="1"/>
        <v/>
      </c>
      <c r="Y57" s="242" t="b">
        <f t="shared" si="2"/>
        <v>0</v>
      </c>
      <c r="Z57" s="237">
        <f t="shared" si="13"/>
        <v>0</v>
      </c>
      <c r="AA57" s="237">
        <f>IF('Member Info'!N53="",1,"")</f>
        <v>1</v>
      </c>
      <c r="AB57" s="245" t="e">
        <f t="shared" si="14"/>
        <v>#VALUE!</v>
      </c>
      <c r="AC57" s="132" t="str">
        <f t="shared" si="3"/>
        <v/>
      </c>
      <c r="AD57" s="126">
        <f t="shared" si="15"/>
        <v>1</v>
      </c>
      <c r="AE57" s="126" t="str">
        <f>IF('Member Info'!N53&lt;&gt;"",IF('Member Info'!N53&lt;=$R$1,1,0),"")</f>
        <v/>
      </c>
      <c r="AG57" s="126" t="b">
        <f t="shared" si="16"/>
        <v>0</v>
      </c>
      <c r="AH57" s="126">
        <f t="shared" si="17"/>
        <v>0</v>
      </c>
      <c r="AJ57" s="126">
        <f t="shared" si="18"/>
        <v>0</v>
      </c>
      <c r="AK57" s="126">
        <f>IF('Member Info'!F53&gt;$R$1,1,0)</f>
        <v>0</v>
      </c>
      <c r="AL57" s="126" t="b">
        <f>IF(ISERROR(R57),ERROR.TYPE(#REF!)=ERROR.TYPE(R57),FALSE)</f>
        <v>0</v>
      </c>
      <c r="AM57" s="126" t="b">
        <f>IF(ISERROR(S57),ERROR.TYPE(#REF!)=ERROR.TYPE(S57),FALSE)</f>
        <v>0</v>
      </c>
      <c r="AN57" s="126">
        <f>IF(OR('Member Info'!F53&gt;=$S$1,'Member Info'!N53&gt;=$R$1),1,0)</f>
        <v>0</v>
      </c>
    </row>
    <row r="58" spans="1:40" x14ac:dyDescent="0.25">
      <c r="A58" s="4">
        <v>26</v>
      </c>
      <c r="B58" s="166">
        <f>'Member Info'!D54</f>
        <v>0</v>
      </c>
      <c r="C58" s="166">
        <f>'Member Info'!E54</f>
        <v>0</v>
      </c>
      <c r="D58" s="166" t="str">
        <f>'Member Info'!G54</f>
        <v/>
      </c>
      <c r="E58" s="167">
        <f>'Member Info'!B54</f>
        <v>0</v>
      </c>
      <c r="F58" s="244"/>
      <c r="G58" s="168" t="str">
        <f>IF(E58=0,"",
IF('Member Info'!$AM$19&lt;=$R$1,
SUMPRODUCT('Member Info'!L54+IF('Member Info'!H54&gt;'Member Info'!$AJ$12,'Member Info'!$AK$13,IF('Member Info'!H54&gt;'Member Info'!$AJ$11,'Member Info'!$AK$12,IF('Member Info'!H54&gt;'Member Info'!$AJ$10,'Member Info'!$AK$11,IF('Member Info'!H54&gt;'Member Info'!$AJ$9,'Member Info'!$AK$10,IF('Member Info'!H54&gt;'Member Info'!$AJ$8,'Member Info'!$AK$9,'Member Info'!$AK$8)))))),
SUMPRODUCT('Member Info'!L54+IF('Member Info'!H54&gt;'Member Info'!$AG$17,'Member Info'!$AH$18,IF('Member Info'!H54&gt;'Member Info'!$AG$16,'Member Info'!$AH$17,IF('Member Info'!H54&gt;'Member Info'!$AG$15,'Member Info'!$AH$16,IF('Member Info'!H54&gt;'Member Info'!$AG$14,'Member Info'!$AH$15,IF('Member Info'!H54&gt;'Member Info'!$AG$13,'Member Info'!$AH$14,IF('Member Info'!H54&gt;'Member Info'!$AG$12,'Member Info'!$AH$13,IF('Member Info'!H54&gt;'Member Info'!$AG$11,'Member Info'!$AH$12,IF('Member Info'!H54&gt;'Member Info'!$AG$10,'Member Info'!$AH$11,IF('Member Info'!H54&gt;'Member Info'!$AG$9,'Member Info'!$AH$10,IF('Member Info'!H54&gt;'Member Info'!$AG$8,'Member Info'!$AH$9,'Member Info'!$AH$8)))))))))))))</f>
        <v/>
      </c>
      <c r="H58" s="26"/>
      <c r="I58" s="26"/>
      <c r="J58" s="107" t="str">
        <f>IF(E58=0,"",IF('Member Info'!F54&gt;$S$1,CONCATENATE("Joined with practice on ", TEXT('Member Info'!F54, "DD/MM/YYYY")),IF('Member Info'!N54&lt;&gt;"",IF('Member Info'!N54&lt;$R$1,CONCATENATE("Left Scheme on ", TEXT('Member Info'!N54, "DD/MM/YYYY")),IF(ISERROR(G58),"Error Detected, No rate entered",IF(E58=0,"",IF(F58="","Error Detected, No Pensionable pay",IF(ISERROR(AB58)," Unknown Values entered.",IF(T58+U58&lt;1,"Acceptable",IF(R58+S58=200, "No Contributions Entered", IF(K58="","Error Detected, Choose reason&gt;",IF(X58="1",IF(T58=1,"Please Enter Deemed Pensionable Pay","Add Any Relevant Details Above"),"Please Give Details Above"))))))))),IF(ISERROR(G58),"Error Detected, No rate entered",IF(E58=0,"",IF(F58="","Error Detected, No Pensionable pay",IF(ISERROR(AB58)," Unknown Values entered.",IF(T58+U58&lt;1,"Acceptable",IF(R58+S58=200, "No Contributions Entered", IF(K58="","Error Detected, Choose reason&gt;",IF(X58="1",IF(T58=1,"Please Enter Deemed Pensionable Pay","Add relevant Details Above"),"Please give details Above")))))))))))</f>
        <v/>
      </c>
      <c r="K58" s="263"/>
      <c r="L58" s="93"/>
      <c r="M58" s="93" t="str">
        <f t="shared" si="4"/>
        <v/>
      </c>
      <c r="N58" s="96">
        <f t="shared" si="5"/>
        <v>0</v>
      </c>
      <c r="O58" s="96">
        <f t="shared" si="0"/>
        <v>0</v>
      </c>
      <c r="P58" s="220">
        <f>(ROUND((F58/100*'Member Info'!$W$2), 2))</f>
        <v>0</v>
      </c>
      <c r="Q58" s="220" t="e">
        <f t="shared" si="6"/>
        <v>#VALUE!</v>
      </c>
      <c r="R58" s="220" t="str">
        <f t="shared" si="7"/>
        <v/>
      </c>
      <c r="S58" s="229" t="str">
        <f t="shared" si="8"/>
        <v/>
      </c>
      <c r="T58" s="230" t="str">
        <f t="shared" si="9"/>
        <v/>
      </c>
      <c r="U58" s="230" t="str">
        <f t="shared" si="10"/>
        <v/>
      </c>
      <c r="V58" s="224">
        <f t="shared" si="11"/>
        <v>0</v>
      </c>
      <c r="W58" s="112">
        <f t="shared" si="12"/>
        <v>0</v>
      </c>
      <c r="X58" s="237" t="str">
        <f t="shared" si="1"/>
        <v/>
      </c>
      <c r="Y58" s="242" t="b">
        <f t="shared" si="2"/>
        <v>0</v>
      </c>
      <c r="Z58" s="237">
        <f t="shared" si="13"/>
        <v>0</v>
      </c>
      <c r="AA58" s="237">
        <f>IF('Member Info'!N54="",1,"")</f>
        <v>1</v>
      </c>
      <c r="AB58" s="245" t="e">
        <f t="shared" si="14"/>
        <v>#VALUE!</v>
      </c>
      <c r="AC58" s="132" t="str">
        <f t="shared" si="3"/>
        <v/>
      </c>
      <c r="AD58" s="126">
        <f t="shared" si="15"/>
        <v>1</v>
      </c>
      <c r="AE58" s="126" t="str">
        <f>IF('Member Info'!N54&lt;&gt;"",IF('Member Info'!N54&lt;=$R$1,1,0),"")</f>
        <v/>
      </c>
      <c r="AG58" s="126" t="b">
        <f t="shared" si="16"/>
        <v>0</v>
      </c>
      <c r="AH58" s="126">
        <f t="shared" si="17"/>
        <v>0</v>
      </c>
      <c r="AJ58" s="126">
        <f t="shared" si="18"/>
        <v>0</v>
      </c>
      <c r="AK58" s="126">
        <f>IF('Member Info'!F54&gt;$R$1,1,0)</f>
        <v>0</v>
      </c>
      <c r="AL58" s="126" t="b">
        <f>IF(ISERROR(R58),ERROR.TYPE(#REF!)=ERROR.TYPE(R58),FALSE)</f>
        <v>0</v>
      </c>
      <c r="AM58" s="126" t="b">
        <f>IF(ISERROR(S58),ERROR.TYPE(#REF!)=ERROR.TYPE(S58),FALSE)</f>
        <v>0</v>
      </c>
      <c r="AN58" s="126">
        <f>IF(OR('Member Info'!F54&gt;=$S$1,'Member Info'!N54&gt;=$R$1),1,0)</f>
        <v>0</v>
      </c>
    </row>
    <row r="59" spans="1:40" x14ac:dyDescent="0.25">
      <c r="A59" s="4">
        <v>27</v>
      </c>
      <c r="B59" s="166">
        <f>'Member Info'!D55</f>
        <v>0</v>
      </c>
      <c r="C59" s="166">
        <f>'Member Info'!E55</f>
        <v>0</v>
      </c>
      <c r="D59" s="166" t="str">
        <f>'Member Info'!G55</f>
        <v/>
      </c>
      <c r="E59" s="167">
        <f>'Member Info'!B55</f>
        <v>0</v>
      </c>
      <c r="F59" s="244"/>
      <c r="G59" s="168" t="str">
        <f>IF(E59=0,"",
IF('Member Info'!$AM$19&lt;=$R$1,
SUMPRODUCT('Member Info'!L55+IF('Member Info'!H55&gt;'Member Info'!$AJ$12,'Member Info'!$AK$13,IF('Member Info'!H55&gt;'Member Info'!$AJ$11,'Member Info'!$AK$12,IF('Member Info'!H55&gt;'Member Info'!$AJ$10,'Member Info'!$AK$11,IF('Member Info'!H55&gt;'Member Info'!$AJ$9,'Member Info'!$AK$10,IF('Member Info'!H55&gt;'Member Info'!$AJ$8,'Member Info'!$AK$9,'Member Info'!$AK$8)))))),
SUMPRODUCT('Member Info'!L55+IF('Member Info'!H55&gt;'Member Info'!$AG$17,'Member Info'!$AH$18,IF('Member Info'!H55&gt;'Member Info'!$AG$16,'Member Info'!$AH$17,IF('Member Info'!H55&gt;'Member Info'!$AG$15,'Member Info'!$AH$16,IF('Member Info'!H55&gt;'Member Info'!$AG$14,'Member Info'!$AH$15,IF('Member Info'!H55&gt;'Member Info'!$AG$13,'Member Info'!$AH$14,IF('Member Info'!H55&gt;'Member Info'!$AG$12,'Member Info'!$AH$13,IF('Member Info'!H55&gt;'Member Info'!$AG$11,'Member Info'!$AH$12,IF('Member Info'!H55&gt;'Member Info'!$AG$10,'Member Info'!$AH$11,IF('Member Info'!H55&gt;'Member Info'!$AG$9,'Member Info'!$AH$10,IF('Member Info'!H55&gt;'Member Info'!$AG$8,'Member Info'!$AH$9,'Member Info'!$AH$8)))))))))))))</f>
        <v/>
      </c>
      <c r="H59" s="26"/>
      <c r="I59" s="26"/>
      <c r="J59" s="107" t="str">
        <f>IF(E59=0,"",IF('Member Info'!F55&gt;$S$1,CONCATENATE("Joined with practice on ", TEXT('Member Info'!F55, "DD/MM/YYYY")),IF('Member Info'!N55&lt;&gt;"",IF('Member Info'!N55&lt;$R$1,CONCATENATE("Left Scheme on ", TEXT('Member Info'!N55, "DD/MM/YYYY")),IF(ISERROR(G59),"Error Detected, No rate entered",IF(E59=0,"",IF(F59="","Error Detected, No Pensionable pay",IF(ISERROR(AB59)," Unknown Values entered.",IF(T59+U59&lt;1,"Acceptable",IF(R59+S59=200, "No Contributions Entered", IF(K59="","Error Detected, Choose reason&gt;",IF(X59="1",IF(T59=1,"Please Enter Deemed Pensionable Pay","Add Any Relevant Details Above"),"Please Give Details Above"))))))))),IF(ISERROR(G59),"Error Detected, No rate entered",IF(E59=0,"",IF(F59="","Error Detected, No Pensionable pay",IF(ISERROR(AB59)," Unknown Values entered.",IF(T59+U59&lt;1,"Acceptable",IF(R59+S59=200, "No Contributions Entered", IF(K59="","Error Detected, Choose reason&gt;",IF(X59="1",IF(T59=1,"Please Enter Deemed Pensionable Pay","Add relevant Details Above"),"Please give details Above")))))))))))</f>
        <v/>
      </c>
      <c r="K59" s="263"/>
      <c r="L59" s="93"/>
      <c r="M59" s="93" t="str">
        <f t="shared" si="4"/>
        <v/>
      </c>
      <c r="N59" s="96">
        <f t="shared" si="5"/>
        <v>0</v>
      </c>
      <c r="O59" s="96">
        <f t="shared" si="0"/>
        <v>0</v>
      </c>
      <c r="P59" s="220">
        <f>(ROUND((F59/100*'Member Info'!$W$2), 2))</f>
        <v>0</v>
      </c>
      <c r="Q59" s="220" t="e">
        <f t="shared" si="6"/>
        <v>#VALUE!</v>
      </c>
      <c r="R59" s="220" t="str">
        <f t="shared" si="7"/>
        <v/>
      </c>
      <c r="S59" s="229" t="str">
        <f t="shared" si="8"/>
        <v/>
      </c>
      <c r="T59" s="230" t="str">
        <f t="shared" si="9"/>
        <v/>
      </c>
      <c r="U59" s="230" t="str">
        <f t="shared" si="10"/>
        <v/>
      </c>
      <c r="V59" s="224">
        <f t="shared" si="11"/>
        <v>0</v>
      </c>
      <c r="W59" s="112">
        <f t="shared" si="12"/>
        <v>0</v>
      </c>
      <c r="X59" s="237" t="str">
        <f t="shared" si="1"/>
        <v/>
      </c>
      <c r="Y59" s="242" t="b">
        <f t="shared" si="2"/>
        <v>0</v>
      </c>
      <c r="Z59" s="237">
        <f t="shared" si="13"/>
        <v>0</v>
      </c>
      <c r="AA59" s="237">
        <f>IF('Member Info'!N55="",1,"")</f>
        <v>1</v>
      </c>
      <c r="AB59" s="245" t="e">
        <f t="shared" si="14"/>
        <v>#VALUE!</v>
      </c>
      <c r="AC59" s="132" t="str">
        <f t="shared" si="3"/>
        <v/>
      </c>
      <c r="AD59" s="126">
        <f t="shared" si="15"/>
        <v>1</v>
      </c>
      <c r="AE59" s="126" t="str">
        <f>IF('Member Info'!N55&lt;&gt;"",IF('Member Info'!N55&lt;=$R$1,1,0),"")</f>
        <v/>
      </c>
      <c r="AG59" s="126" t="b">
        <f t="shared" si="16"/>
        <v>0</v>
      </c>
      <c r="AH59" s="126">
        <f t="shared" si="17"/>
        <v>0</v>
      </c>
      <c r="AJ59" s="126">
        <f t="shared" si="18"/>
        <v>0</v>
      </c>
      <c r="AK59" s="126">
        <f>IF('Member Info'!F55&gt;$R$1,1,0)</f>
        <v>0</v>
      </c>
      <c r="AL59" s="126" t="b">
        <f>IF(ISERROR(R59),ERROR.TYPE(#REF!)=ERROR.TYPE(R59),FALSE)</f>
        <v>0</v>
      </c>
      <c r="AM59" s="126" t="b">
        <f>IF(ISERROR(S59),ERROR.TYPE(#REF!)=ERROR.TYPE(S59),FALSE)</f>
        <v>0</v>
      </c>
      <c r="AN59" s="126">
        <f>IF(OR('Member Info'!F55&gt;=$S$1,'Member Info'!N55&gt;=$R$1),1,0)</f>
        <v>0</v>
      </c>
    </row>
    <row r="60" spans="1:40" x14ac:dyDescent="0.25">
      <c r="A60" s="4">
        <v>28</v>
      </c>
      <c r="B60" s="166">
        <f>'Member Info'!D56</f>
        <v>0</v>
      </c>
      <c r="C60" s="166">
        <f>'Member Info'!E56</f>
        <v>0</v>
      </c>
      <c r="D60" s="166" t="str">
        <f>'Member Info'!G56</f>
        <v/>
      </c>
      <c r="E60" s="167">
        <f>'Member Info'!B56</f>
        <v>0</v>
      </c>
      <c r="F60" s="244"/>
      <c r="G60" s="168" t="str">
        <f>IF(E60=0,"",
IF('Member Info'!$AM$19&lt;=$R$1,
SUMPRODUCT('Member Info'!L56+IF('Member Info'!H56&gt;'Member Info'!$AJ$12,'Member Info'!$AK$13,IF('Member Info'!H56&gt;'Member Info'!$AJ$11,'Member Info'!$AK$12,IF('Member Info'!H56&gt;'Member Info'!$AJ$10,'Member Info'!$AK$11,IF('Member Info'!H56&gt;'Member Info'!$AJ$9,'Member Info'!$AK$10,IF('Member Info'!H56&gt;'Member Info'!$AJ$8,'Member Info'!$AK$9,'Member Info'!$AK$8)))))),
SUMPRODUCT('Member Info'!L56+IF('Member Info'!H56&gt;'Member Info'!$AG$17,'Member Info'!$AH$18,IF('Member Info'!H56&gt;'Member Info'!$AG$16,'Member Info'!$AH$17,IF('Member Info'!H56&gt;'Member Info'!$AG$15,'Member Info'!$AH$16,IF('Member Info'!H56&gt;'Member Info'!$AG$14,'Member Info'!$AH$15,IF('Member Info'!H56&gt;'Member Info'!$AG$13,'Member Info'!$AH$14,IF('Member Info'!H56&gt;'Member Info'!$AG$12,'Member Info'!$AH$13,IF('Member Info'!H56&gt;'Member Info'!$AG$11,'Member Info'!$AH$12,IF('Member Info'!H56&gt;'Member Info'!$AG$10,'Member Info'!$AH$11,IF('Member Info'!H56&gt;'Member Info'!$AG$9,'Member Info'!$AH$10,IF('Member Info'!H56&gt;'Member Info'!$AG$8,'Member Info'!$AH$9,'Member Info'!$AH$8)))))))))))))</f>
        <v/>
      </c>
      <c r="H60" s="26"/>
      <c r="I60" s="26"/>
      <c r="J60" s="107" t="str">
        <f>IF(E60=0,"",IF('Member Info'!F56&gt;$S$1,CONCATENATE("Joined with practice on ", TEXT('Member Info'!F56, "DD/MM/YYYY")),IF('Member Info'!N56&lt;&gt;"",IF('Member Info'!N56&lt;$R$1,CONCATENATE("Left Scheme on ", TEXT('Member Info'!N56, "DD/MM/YYYY")),IF(ISERROR(G60),"Error Detected, No rate entered",IF(E60=0,"",IF(F60="","Error Detected, No Pensionable pay",IF(ISERROR(AB60)," Unknown Values entered.",IF(T60+U60&lt;1,"Acceptable",IF(R60+S60=200, "No Contributions Entered", IF(K60="","Error Detected, Choose reason&gt;",IF(X60="1",IF(T60=1,"Please Enter Deemed Pensionable Pay","Add Any Relevant Details Above"),"Please Give Details Above"))))))))),IF(ISERROR(G60),"Error Detected, No rate entered",IF(E60=0,"",IF(F60="","Error Detected, No Pensionable pay",IF(ISERROR(AB60)," Unknown Values entered.",IF(T60+U60&lt;1,"Acceptable",IF(R60+S60=200, "No Contributions Entered", IF(K60="","Error Detected, Choose reason&gt;",IF(X60="1",IF(T60=1,"Please Enter Deemed Pensionable Pay","Add relevant Details Above"),"Please give details Above")))))))))))</f>
        <v/>
      </c>
      <c r="K60" s="263"/>
      <c r="L60" s="93"/>
      <c r="M60" s="93" t="str">
        <f t="shared" si="4"/>
        <v/>
      </c>
      <c r="N60" s="96">
        <f t="shared" si="5"/>
        <v>0</v>
      </c>
      <c r="O60" s="96">
        <f t="shared" si="0"/>
        <v>0</v>
      </c>
      <c r="P60" s="220">
        <f>(ROUND((F60/100*'Member Info'!$W$2), 2))</f>
        <v>0</v>
      </c>
      <c r="Q60" s="220" t="e">
        <f t="shared" si="6"/>
        <v>#VALUE!</v>
      </c>
      <c r="R60" s="220" t="str">
        <f t="shared" si="7"/>
        <v/>
      </c>
      <c r="S60" s="229" t="str">
        <f t="shared" si="8"/>
        <v/>
      </c>
      <c r="T60" s="230" t="str">
        <f t="shared" si="9"/>
        <v/>
      </c>
      <c r="U60" s="230" t="str">
        <f t="shared" si="10"/>
        <v/>
      </c>
      <c r="V60" s="224">
        <f t="shared" si="11"/>
        <v>0</v>
      </c>
      <c r="W60" s="112">
        <f t="shared" si="12"/>
        <v>0</v>
      </c>
      <c r="X60" s="237" t="str">
        <f t="shared" si="1"/>
        <v/>
      </c>
      <c r="Y60" s="242" t="b">
        <f t="shared" si="2"/>
        <v>0</v>
      </c>
      <c r="Z60" s="237">
        <f t="shared" si="13"/>
        <v>0</v>
      </c>
      <c r="AA60" s="237">
        <f>IF('Member Info'!N56="",1,"")</f>
        <v>1</v>
      </c>
      <c r="AB60" s="245" t="e">
        <f t="shared" si="14"/>
        <v>#VALUE!</v>
      </c>
      <c r="AC60" s="132" t="str">
        <f t="shared" si="3"/>
        <v/>
      </c>
      <c r="AD60" s="126">
        <f t="shared" si="15"/>
        <v>1</v>
      </c>
      <c r="AE60" s="126" t="str">
        <f>IF('Member Info'!N56&lt;&gt;"",IF('Member Info'!N56&lt;=$R$1,1,0),"")</f>
        <v/>
      </c>
      <c r="AG60" s="126" t="b">
        <f t="shared" si="16"/>
        <v>0</v>
      </c>
      <c r="AH60" s="126">
        <f t="shared" si="17"/>
        <v>0</v>
      </c>
      <c r="AJ60" s="126">
        <f t="shared" si="18"/>
        <v>0</v>
      </c>
      <c r="AK60" s="126">
        <f>IF('Member Info'!F56&gt;$R$1,1,0)</f>
        <v>0</v>
      </c>
      <c r="AL60" s="126" t="b">
        <f>IF(ISERROR(R60),ERROR.TYPE(#REF!)=ERROR.TYPE(R60),FALSE)</f>
        <v>0</v>
      </c>
      <c r="AM60" s="126" t="b">
        <f>IF(ISERROR(S60),ERROR.TYPE(#REF!)=ERROR.TYPE(S60),FALSE)</f>
        <v>0</v>
      </c>
      <c r="AN60" s="126">
        <f>IF(OR('Member Info'!F56&gt;=$S$1,'Member Info'!N56&gt;=$R$1),1,0)</f>
        <v>0</v>
      </c>
    </row>
    <row r="61" spans="1:40" x14ac:dyDescent="0.25">
      <c r="A61" s="4">
        <v>29</v>
      </c>
      <c r="B61" s="166">
        <f>'Member Info'!D57</f>
        <v>0</v>
      </c>
      <c r="C61" s="166">
        <f>'Member Info'!E57</f>
        <v>0</v>
      </c>
      <c r="D61" s="166" t="str">
        <f>'Member Info'!G57</f>
        <v/>
      </c>
      <c r="E61" s="167">
        <f>'Member Info'!B57</f>
        <v>0</v>
      </c>
      <c r="F61" s="244"/>
      <c r="G61" s="168" t="str">
        <f>IF(E61=0,"",
IF('Member Info'!$AM$19&lt;=$R$1,
SUMPRODUCT('Member Info'!L57+IF('Member Info'!H57&gt;'Member Info'!$AJ$12,'Member Info'!$AK$13,IF('Member Info'!H57&gt;'Member Info'!$AJ$11,'Member Info'!$AK$12,IF('Member Info'!H57&gt;'Member Info'!$AJ$10,'Member Info'!$AK$11,IF('Member Info'!H57&gt;'Member Info'!$AJ$9,'Member Info'!$AK$10,IF('Member Info'!H57&gt;'Member Info'!$AJ$8,'Member Info'!$AK$9,'Member Info'!$AK$8)))))),
SUMPRODUCT('Member Info'!L57+IF('Member Info'!H57&gt;'Member Info'!$AG$17,'Member Info'!$AH$18,IF('Member Info'!H57&gt;'Member Info'!$AG$16,'Member Info'!$AH$17,IF('Member Info'!H57&gt;'Member Info'!$AG$15,'Member Info'!$AH$16,IF('Member Info'!H57&gt;'Member Info'!$AG$14,'Member Info'!$AH$15,IF('Member Info'!H57&gt;'Member Info'!$AG$13,'Member Info'!$AH$14,IF('Member Info'!H57&gt;'Member Info'!$AG$12,'Member Info'!$AH$13,IF('Member Info'!H57&gt;'Member Info'!$AG$11,'Member Info'!$AH$12,IF('Member Info'!H57&gt;'Member Info'!$AG$10,'Member Info'!$AH$11,IF('Member Info'!H57&gt;'Member Info'!$AG$9,'Member Info'!$AH$10,IF('Member Info'!H57&gt;'Member Info'!$AG$8,'Member Info'!$AH$9,'Member Info'!$AH$8)))))))))))))</f>
        <v/>
      </c>
      <c r="H61" s="26"/>
      <c r="I61" s="26"/>
      <c r="J61" s="107" t="str">
        <f>IF(E61=0,"",IF('Member Info'!F57&gt;$S$1,CONCATENATE("Joined with practice on ", TEXT('Member Info'!F57, "DD/MM/YYYY")),IF('Member Info'!N57&lt;&gt;"",IF('Member Info'!N57&lt;$R$1,CONCATENATE("Left Scheme on ", TEXT('Member Info'!N57, "DD/MM/YYYY")),IF(ISERROR(G61),"Error Detected, No rate entered",IF(E61=0,"",IF(F61="","Error Detected, No Pensionable pay",IF(ISERROR(AB61)," Unknown Values entered.",IF(T61+U61&lt;1,"Acceptable",IF(R61+S61=200, "No Contributions Entered", IF(K61="","Error Detected, Choose reason&gt;",IF(X61="1",IF(T61=1,"Please Enter Deemed Pensionable Pay","Add Any Relevant Details Above"),"Please Give Details Above"))))))))),IF(ISERROR(G61),"Error Detected, No rate entered",IF(E61=0,"",IF(F61="","Error Detected, No Pensionable pay",IF(ISERROR(AB61)," Unknown Values entered.",IF(T61+U61&lt;1,"Acceptable",IF(R61+S61=200, "No Contributions Entered", IF(K61="","Error Detected, Choose reason&gt;",IF(X61="1",IF(T61=1,"Please Enter Deemed Pensionable Pay","Add relevant Details Above"),"Please give details Above")))))))))))</f>
        <v/>
      </c>
      <c r="K61" s="263"/>
      <c r="L61" s="93"/>
      <c r="M61" s="93" t="str">
        <f t="shared" si="4"/>
        <v/>
      </c>
      <c r="N61" s="96">
        <f t="shared" si="5"/>
        <v>0</v>
      </c>
      <c r="O61" s="96">
        <f t="shared" si="0"/>
        <v>0</v>
      </c>
      <c r="P61" s="220">
        <f>(ROUND((F61/100*'Member Info'!$W$2), 2))</f>
        <v>0</v>
      </c>
      <c r="Q61" s="220" t="e">
        <f t="shared" si="6"/>
        <v>#VALUE!</v>
      </c>
      <c r="R61" s="220" t="str">
        <f t="shared" si="7"/>
        <v/>
      </c>
      <c r="S61" s="229" t="str">
        <f t="shared" si="8"/>
        <v/>
      </c>
      <c r="T61" s="230" t="str">
        <f t="shared" si="9"/>
        <v/>
      </c>
      <c r="U61" s="230" t="str">
        <f t="shared" si="10"/>
        <v/>
      </c>
      <c r="V61" s="224">
        <f t="shared" si="11"/>
        <v>0</v>
      </c>
      <c r="W61" s="112">
        <f t="shared" si="12"/>
        <v>0</v>
      </c>
      <c r="X61" s="237" t="str">
        <f t="shared" si="1"/>
        <v/>
      </c>
      <c r="Y61" s="242" t="b">
        <f t="shared" si="2"/>
        <v>0</v>
      </c>
      <c r="Z61" s="237">
        <f t="shared" si="13"/>
        <v>0</v>
      </c>
      <c r="AA61" s="237">
        <f>IF('Member Info'!N57="",1,"")</f>
        <v>1</v>
      </c>
      <c r="AB61" s="245" t="e">
        <f t="shared" si="14"/>
        <v>#VALUE!</v>
      </c>
      <c r="AC61" s="132" t="str">
        <f t="shared" si="3"/>
        <v/>
      </c>
      <c r="AD61" s="126">
        <f t="shared" si="15"/>
        <v>1</v>
      </c>
      <c r="AE61" s="126" t="str">
        <f>IF('Member Info'!N57&lt;&gt;"",IF('Member Info'!N57&lt;=$R$1,1,0),"")</f>
        <v/>
      </c>
      <c r="AG61" s="126" t="b">
        <f t="shared" si="16"/>
        <v>0</v>
      </c>
      <c r="AH61" s="126">
        <f t="shared" si="17"/>
        <v>0</v>
      </c>
      <c r="AJ61" s="126">
        <f t="shared" si="18"/>
        <v>0</v>
      </c>
      <c r="AK61" s="126">
        <f>IF('Member Info'!F57&gt;$R$1,1,0)</f>
        <v>0</v>
      </c>
      <c r="AL61" s="126" t="b">
        <f>IF(ISERROR(R61),ERROR.TYPE(#REF!)=ERROR.TYPE(R61),FALSE)</f>
        <v>0</v>
      </c>
      <c r="AM61" s="126" t="b">
        <f>IF(ISERROR(S61),ERROR.TYPE(#REF!)=ERROR.TYPE(S61),FALSE)</f>
        <v>0</v>
      </c>
      <c r="AN61" s="126">
        <f>IF(OR('Member Info'!F57&gt;=$S$1,'Member Info'!N57&gt;=$R$1),1,0)</f>
        <v>0</v>
      </c>
    </row>
    <row r="62" spans="1:40" x14ac:dyDescent="0.25">
      <c r="A62" s="4">
        <v>30</v>
      </c>
      <c r="B62" s="166">
        <f>'Member Info'!D58</f>
        <v>0</v>
      </c>
      <c r="C62" s="166">
        <f>'Member Info'!E58</f>
        <v>0</v>
      </c>
      <c r="D62" s="166" t="str">
        <f>'Member Info'!G58</f>
        <v/>
      </c>
      <c r="E62" s="167">
        <f>'Member Info'!B58</f>
        <v>0</v>
      </c>
      <c r="F62" s="244"/>
      <c r="G62" s="168" t="str">
        <f>IF(E62=0,"",
IF('Member Info'!$AM$19&lt;=$R$1,
SUMPRODUCT('Member Info'!L58+IF('Member Info'!H58&gt;'Member Info'!$AJ$12,'Member Info'!$AK$13,IF('Member Info'!H58&gt;'Member Info'!$AJ$11,'Member Info'!$AK$12,IF('Member Info'!H58&gt;'Member Info'!$AJ$10,'Member Info'!$AK$11,IF('Member Info'!H58&gt;'Member Info'!$AJ$9,'Member Info'!$AK$10,IF('Member Info'!H58&gt;'Member Info'!$AJ$8,'Member Info'!$AK$9,'Member Info'!$AK$8)))))),
SUMPRODUCT('Member Info'!L58+IF('Member Info'!H58&gt;'Member Info'!$AG$17,'Member Info'!$AH$18,IF('Member Info'!H58&gt;'Member Info'!$AG$16,'Member Info'!$AH$17,IF('Member Info'!H58&gt;'Member Info'!$AG$15,'Member Info'!$AH$16,IF('Member Info'!H58&gt;'Member Info'!$AG$14,'Member Info'!$AH$15,IF('Member Info'!H58&gt;'Member Info'!$AG$13,'Member Info'!$AH$14,IF('Member Info'!H58&gt;'Member Info'!$AG$12,'Member Info'!$AH$13,IF('Member Info'!H58&gt;'Member Info'!$AG$11,'Member Info'!$AH$12,IF('Member Info'!H58&gt;'Member Info'!$AG$10,'Member Info'!$AH$11,IF('Member Info'!H58&gt;'Member Info'!$AG$9,'Member Info'!$AH$10,IF('Member Info'!H58&gt;'Member Info'!$AG$8,'Member Info'!$AH$9,'Member Info'!$AH$8)))))))))))))</f>
        <v/>
      </c>
      <c r="H62" s="26"/>
      <c r="I62" s="26"/>
      <c r="J62" s="107" t="str">
        <f>IF(E62=0,"",IF('Member Info'!F58&gt;$S$1,CONCATENATE("Joined with practice on ", TEXT('Member Info'!F58, "DD/MM/YYYY")),IF('Member Info'!N58&lt;&gt;"",IF('Member Info'!N58&lt;$R$1,CONCATENATE("Left Scheme on ", TEXT('Member Info'!N58, "DD/MM/YYYY")),IF(ISERROR(G62),"Error Detected, No rate entered",IF(E62=0,"",IF(F62="","Error Detected, No Pensionable pay",IF(ISERROR(AB62)," Unknown Values entered.",IF(T62+U62&lt;1,"Acceptable",IF(R62+S62=200, "No Contributions Entered", IF(K62="","Error Detected, Choose reason&gt;",IF(X62="1",IF(T62=1,"Please Enter Deemed Pensionable Pay","Add Any Relevant Details Above"),"Please Give Details Above"))))))))),IF(ISERROR(G62),"Error Detected, No rate entered",IF(E62=0,"",IF(F62="","Error Detected, No Pensionable pay",IF(ISERROR(AB62)," Unknown Values entered.",IF(T62+U62&lt;1,"Acceptable",IF(R62+S62=200, "No Contributions Entered", IF(K62="","Error Detected, Choose reason&gt;",IF(X62="1",IF(T62=1,"Please Enter Deemed Pensionable Pay","Add relevant Details Above"),"Please give details Above")))))))))))</f>
        <v/>
      </c>
      <c r="K62" s="263"/>
      <c r="L62" s="93"/>
      <c r="M62" s="93" t="str">
        <f t="shared" si="4"/>
        <v/>
      </c>
      <c r="N62" s="96">
        <f t="shared" si="5"/>
        <v>0</v>
      </c>
      <c r="O62" s="96">
        <f t="shared" si="0"/>
        <v>0</v>
      </c>
      <c r="P62" s="220">
        <f>(ROUND((F62/100*'Member Info'!$W$2), 2))</f>
        <v>0</v>
      </c>
      <c r="Q62" s="220" t="e">
        <f t="shared" si="6"/>
        <v>#VALUE!</v>
      </c>
      <c r="R62" s="220" t="str">
        <f t="shared" si="7"/>
        <v/>
      </c>
      <c r="S62" s="229" t="str">
        <f t="shared" si="8"/>
        <v/>
      </c>
      <c r="T62" s="230" t="str">
        <f t="shared" si="9"/>
        <v/>
      </c>
      <c r="U62" s="230" t="str">
        <f t="shared" si="10"/>
        <v/>
      </c>
      <c r="V62" s="224">
        <f t="shared" si="11"/>
        <v>0</v>
      </c>
      <c r="W62" s="112">
        <f t="shared" si="12"/>
        <v>0</v>
      </c>
      <c r="X62" s="237" t="str">
        <f t="shared" si="1"/>
        <v/>
      </c>
      <c r="Y62" s="242" t="b">
        <f t="shared" si="2"/>
        <v>0</v>
      </c>
      <c r="Z62" s="237">
        <f t="shared" si="13"/>
        <v>0</v>
      </c>
      <c r="AA62" s="237">
        <f>IF('Member Info'!N58="",1,"")</f>
        <v>1</v>
      </c>
      <c r="AB62" s="245" t="e">
        <f t="shared" si="14"/>
        <v>#VALUE!</v>
      </c>
      <c r="AC62" s="132" t="str">
        <f t="shared" si="3"/>
        <v/>
      </c>
      <c r="AD62" s="126">
        <f t="shared" si="15"/>
        <v>1</v>
      </c>
      <c r="AE62" s="126" t="str">
        <f>IF('Member Info'!N58&lt;&gt;"",IF('Member Info'!N58&lt;=$R$1,1,0),"")</f>
        <v/>
      </c>
      <c r="AG62" s="126" t="b">
        <f t="shared" si="16"/>
        <v>0</v>
      </c>
      <c r="AH62" s="126">
        <f t="shared" si="17"/>
        <v>0</v>
      </c>
      <c r="AJ62" s="126">
        <f t="shared" si="18"/>
        <v>0</v>
      </c>
      <c r="AK62" s="126">
        <f>IF('Member Info'!F58&gt;$R$1,1,0)</f>
        <v>0</v>
      </c>
      <c r="AL62" s="126" t="b">
        <f>IF(ISERROR(R62),ERROR.TYPE(#REF!)=ERROR.TYPE(R62),FALSE)</f>
        <v>0</v>
      </c>
      <c r="AM62" s="126" t="b">
        <f>IF(ISERROR(S62),ERROR.TYPE(#REF!)=ERROR.TYPE(S62),FALSE)</f>
        <v>0</v>
      </c>
      <c r="AN62" s="126">
        <f>IF(OR('Member Info'!F58&gt;=$S$1,'Member Info'!N58&gt;=$R$1),1,0)</f>
        <v>0</v>
      </c>
    </row>
    <row r="63" spans="1:40" x14ac:dyDescent="0.25">
      <c r="A63" s="4">
        <v>31</v>
      </c>
      <c r="B63" s="166">
        <f>'Member Info'!D59</f>
        <v>0</v>
      </c>
      <c r="C63" s="166">
        <f>'Member Info'!E59</f>
        <v>0</v>
      </c>
      <c r="D63" s="166" t="str">
        <f>'Member Info'!G59</f>
        <v/>
      </c>
      <c r="E63" s="167">
        <f>'Member Info'!B59</f>
        <v>0</v>
      </c>
      <c r="F63" s="244"/>
      <c r="G63" s="168" t="str">
        <f>IF(E63=0,"",
IF('Member Info'!$AM$19&lt;=$R$1,
SUMPRODUCT('Member Info'!L59+IF('Member Info'!H59&gt;'Member Info'!$AJ$12,'Member Info'!$AK$13,IF('Member Info'!H59&gt;'Member Info'!$AJ$11,'Member Info'!$AK$12,IF('Member Info'!H59&gt;'Member Info'!$AJ$10,'Member Info'!$AK$11,IF('Member Info'!H59&gt;'Member Info'!$AJ$9,'Member Info'!$AK$10,IF('Member Info'!H59&gt;'Member Info'!$AJ$8,'Member Info'!$AK$9,'Member Info'!$AK$8)))))),
SUMPRODUCT('Member Info'!L59+IF('Member Info'!H59&gt;'Member Info'!$AG$17,'Member Info'!$AH$18,IF('Member Info'!H59&gt;'Member Info'!$AG$16,'Member Info'!$AH$17,IF('Member Info'!H59&gt;'Member Info'!$AG$15,'Member Info'!$AH$16,IF('Member Info'!H59&gt;'Member Info'!$AG$14,'Member Info'!$AH$15,IF('Member Info'!H59&gt;'Member Info'!$AG$13,'Member Info'!$AH$14,IF('Member Info'!H59&gt;'Member Info'!$AG$12,'Member Info'!$AH$13,IF('Member Info'!H59&gt;'Member Info'!$AG$11,'Member Info'!$AH$12,IF('Member Info'!H59&gt;'Member Info'!$AG$10,'Member Info'!$AH$11,IF('Member Info'!H59&gt;'Member Info'!$AG$9,'Member Info'!$AH$10,IF('Member Info'!H59&gt;'Member Info'!$AG$8,'Member Info'!$AH$9,'Member Info'!$AH$8)))))))))))))</f>
        <v/>
      </c>
      <c r="H63" s="26"/>
      <c r="I63" s="26"/>
      <c r="J63" s="107" t="str">
        <f>IF(E63=0,"",IF('Member Info'!F59&gt;$S$1,CONCATENATE("Joined with practice on ", TEXT('Member Info'!F59, "DD/MM/YYYY")),IF('Member Info'!N59&lt;&gt;"",IF('Member Info'!N59&lt;$R$1,CONCATENATE("Left Scheme on ", TEXT('Member Info'!N59, "DD/MM/YYYY")),IF(ISERROR(G63),"Error Detected, No rate entered",IF(E63=0,"",IF(F63="","Error Detected, No Pensionable pay",IF(ISERROR(AB63)," Unknown Values entered.",IF(T63+U63&lt;1,"Acceptable",IF(R63+S63=200, "No Contributions Entered", IF(K63="","Error Detected, Choose reason&gt;",IF(X63="1",IF(T63=1,"Please Enter Deemed Pensionable Pay","Add Any Relevant Details Above"),"Please Give Details Above"))))))))),IF(ISERROR(G63),"Error Detected, No rate entered",IF(E63=0,"",IF(F63="","Error Detected, No Pensionable pay",IF(ISERROR(AB63)," Unknown Values entered.",IF(T63+U63&lt;1,"Acceptable",IF(R63+S63=200, "No Contributions Entered", IF(K63="","Error Detected, Choose reason&gt;",IF(X63="1",IF(T63=1,"Please Enter Deemed Pensionable Pay","Add relevant Details Above"),"Please give details Above")))))))))))</f>
        <v/>
      </c>
      <c r="K63" s="263"/>
      <c r="L63" s="93"/>
      <c r="M63" s="93" t="str">
        <f t="shared" si="4"/>
        <v/>
      </c>
      <c r="N63" s="96">
        <f t="shared" si="5"/>
        <v>0</v>
      </c>
      <c r="O63" s="96">
        <f t="shared" si="0"/>
        <v>0</v>
      </c>
      <c r="P63" s="220">
        <f>(ROUND((F63/100*'Member Info'!$W$2), 2))</f>
        <v>0</v>
      </c>
      <c r="Q63" s="220" t="e">
        <f t="shared" si="6"/>
        <v>#VALUE!</v>
      </c>
      <c r="R63" s="220" t="str">
        <f t="shared" si="7"/>
        <v/>
      </c>
      <c r="S63" s="229" t="str">
        <f t="shared" si="8"/>
        <v/>
      </c>
      <c r="T63" s="230" t="str">
        <f t="shared" si="9"/>
        <v/>
      </c>
      <c r="U63" s="230" t="str">
        <f t="shared" si="10"/>
        <v/>
      </c>
      <c r="V63" s="224">
        <f t="shared" si="11"/>
        <v>0</v>
      </c>
      <c r="W63" s="112">
        <f t="shared" si="12"/>
        <v>0</v>
      </c>
      <c r="X63" s="237" t="str">
        <f t="shared" si="1"/>
        <v/>
      </c>
      <c r="Y63" s="242" t="b">
        <f t="shared" si="2"/>
        <v>0</v>
      </c>
      <c r="Z63" s="237">
        <f t="shared" si="13"/>
        <v>0</v>
      </c>
      <c r="AA63" s="237">
        <f>IF('Member Info'!N59="",1,"")</f>
        <v>1</v>
      </c>
      <c r="AB63" s="245" t="e">
        <f t="shared" si="14"/>
        <v>#VALUE!</v>
      </c>
      <c r="AC63" s="132" t="str">
        <f t="shared" si="3"/>
        <v/>
      </c>
      <c r="AD63" s="126">
        <f t="shared" si="15"/>
        <v>1</v>
      </c>
      <c r="AE63" s="126" t="str">
        <f>IF('Member Info'!N59&lt;&gt;"",IF('Member Info'!N59&lt;=$R$1,1,0),"")</f>
        <v/>
      </c>
      <c r="AG63" s="126" t="b">
        <f t="shared" si="16"/>
        <v>0</v>
      </c>
      <c r="AH63" s="126">
        <f t="shared" si="17"/>
        <v>0</v>
      </c>
      <c r="AJ63" s="126">
        <f t="shared" si="18"/>
        <v>0</v>
      </c>
      <c r="AK63" s="126">
        <f>IF('Member Info'!F59&gt;$R$1,1,0)</f>
        <v>0</v>
      </c>
      <c r="AL63" s="126" t="b">
        <f>IF(ISERROR(R63),ERROR.TYPE(#REF!)=ERROR.TYPE(R63),FALSE)</f>
        <v>0</v>
      </c>
      <c r="AM63" s="126" t="b">
        <f>IF(ISERROR(S63),ERROR.TYPE(#REF!)=ERROR.TYPE(S63),FALSE)</f>
        <v>0</v>
      </c>
      <c r="AN63" s="126">
        <f>IF(OR('Member Info'!F59&gt;=$S$1,'Member Info'!N59&gt;=$R$1),1,0)</f>
        <v>0</v>
      </c>
    </row>
    <row r="64" spans="1:40" x14ac:dyDescent="0.25">
      <c r="A64" s="4">
        <v>32</v>
      </c>
      <c r="B64" s="166">
        <f>'Member Info'!D60</f>
        <v>0</v>
      </c>
      <c r="C64" s="166">
        <f>'Member Info'!E60</f>
        <v>0</v>
      </c>
      <c r="D64" s="166" t="str">
        <f>'Member Info'!G60</f>
        <v/>
      </c>
      <c r="E64" s="167">
        <f>'Member Info'!B60</f>
        <v>0</v>
      </c>
      <c r="F64" s="244"/>
      <c r="G64" s="168" t="str">
        <f>IF(E64=0,"",
IF('Member Info'!$AM$19&lt;=$R$1,
SUMPRODUCT('Member Info'!L60+IF('Member Info'!H60&gt;'Member Info'!$AJ$12,'Member Info'!$AK$13,IF('Member Info'!H60&gt;'Member Info'!$AJ$11,'Member Info'!$AK$12,IF('Member Info'!H60&gt;'Member Info'!$AJ$10,'Member Info'!$AK$11,IF('Member Info'!H60&gt;'Member Info'!$AJ$9,'Member Info'!$AK$10,IF('Member Info'!H60&gt;'Member Info'!$AJ$8,'Member Info'!$AK$9,'Member Info'!$AK$8)))))),
SUMPRODUCT('Member Info'!L60+IF('Member Info'!H60&gt;'Member Info'!$AG$17,'Member Info'!$AH$18,IF('Member Info'!H60&gt;'Member Info'!$AG$16,'Member Info'!$AH$17,IF('Member Info'!H60&gt;'Member Info'!$AG$15,'Member Info'!$AH$16,IF('Member Info'!H60&gt;'Member Info'!$AG$14,'Member Info'!$AH$15,IF('Member Info'!H60&gt;'Member Info'!$AG$13,'Member Info'!$AH$14,IF('Member Info'!H60&gt;'Member Info'!$AG$12,'Member Info'!$AH$13,IF('Member Info'!H60&gt;'Member Info'!$AG$11,'Member Info'!$AH$12,IF('Member Info'!H60&gt;'Member Info'!$AG$10,'Member Info'!$AH$11,IF('Member Info'!H60&gt;'Member Info'!$AG$9,'Member Info'!$AH$10,IF('Member Info'!H60&gt;'Member Info'!$AG$8,'Member Info'!$AH$9,'Member Info'!$AH$8)))))))))))))</f>
        <v/>
      </c>
      <c r="H64" s="26"/>
      <c r="I64" s="26"/>
      <c r="J64" s="107" t="str">
        <f>IF(E64=0,"",IF('Member Info'!F60&gt;$S$1,CONCATENATE("Joined with practice on ", TEXT('Member Info'!F60, "DD/MM/YYYY")),IF('Member Info'!N60&lt;&gt;"",IF('Member Info'!N60&lt;$R$1,CONCATENATE("Left Scheme on ", TEXT('Member Info'!N60, "DD/MM/YYYY")),IF(ISERROR(G64),"Error Detected, No rate entered",IF(E64=0,"",IF(F64="","Error Detected, No Pensionable pay",IF(ISERROR(AB64)," Unknown Values entered.",IF(T64+U64&lt;1,"Acceptable",IF(R64+S64=200, "No Contributions Entered", IF(K64="","Error Detected, Choose reason&gt;",IF(X64="1",IF(T64=1,"Please Enter Deemed Pensionable Pay","Add Any Relevant Details Above"),"Please Give Details Above"))))))))),IF(ISERROR(G64),"Error Detected, No rate entered",IF(E64=0,"",IF(F64="","Error Detected, No Pensionable pay",IF(ISERROR(AB64)," Unknown Values entered.",IF(T64+U64&lt;1,"Acceptable",IF(R64+S64=200, "No Contributions Entered", IF(K64="","Error Detected, Choose reason&gt;",IF(X64="1",IF(T64=1,"Please Enter Deemed Pensionable Pay","Add relevant Details Above"),"Please give details Above")))))))))))</f>
        <v/>
      </c>
      <c r="K64" s="263"/>
      <c r="L64" s="93"/>
      <c r="M64" s="93" t="str">
        <f t="shared" si="4"/>
        <v/>
      </c>
      <c r="N64" s="96">
        <f t="shared" si="5"/>
        <v>0</v>
      </c>
      <c r="O64" s="96">
        <f t="shared" si="0"/>
        <v>0</v>
      </c>
      <c r="P64" s="220">
        <f>(ROUND((F64/100*'Member Info'!$W$2), 2))</f>
        <v>0</v>
      </c>
      <c r="Q64" s="220" t="e">
        <f t="shared" si="6"/>
        <v>#VALUE!</v>
      </c>
      <c r="R64" s="220" t="str">
        <f t="shared" si="7"/>
        <v/>
      </c>
      <c r="S64" s="229" t="str">
        <f t="shared" si="8"/>
        <v/>
      </c>
      <c r="T64" s="230" t="str">
        <f t="shared" si="9"/>
        <v/>
      </c>
      <c r="U64" s="230" t="str">
        <f t="shared" si="10"/>
        <v/>
      </c>
      <c r="V64" s="224">
        <f t="shared" si="11"/>
        <v>0</v>
      </c>
      <c r="W64" s="112">
        <f t="shared" si="12"/>
        <v>0</v>
      </c>
      <c r="X64" s="237" t="str">
        <f t="shared" si="1"/>
        <v/>
      </c>
      <c r="Y64" s="242" t="b">
        <f t="shared" si="2"/>
        <v>0</v>
      </c>
      <c r="Z64" s="237">
        <f t="shared" si="13"/>
        <v>0</v>
      </c>
      <c r="AA64" s="237">
        <f>IF('Member Info'!N60="",1,"")</f>
        <v>1</v>
      </c>
      <c r="AB64" s="245" t="e">
        <f t="shared" si="14"/>
        <v>#VALUE!</v>
      </c>
      <c r="AC64" s="132" t="str">
        <f t="shared" si="3"/>
        <v/>
      </c>
      <c r="AD64" s="126">
        <f t="shared" si="15"/>
        <v>1</v>
      </c>
      <c r="AE64" s="126" t="str">
        <f>IF('Member Info'!N60&lt;&gt;"",IF('Member Info'!N60&lt;=$R$1,1,0),"")</f>
        <v/>
      </c>
      <c r="AG64" s="126" t="b">
        <f t="shared" si="16"/>
        <v>0</v>
      </c>
      <c r="AH64" s="126">
        <f t="shared" si="17"/>
        <v>0</v>
      </c>
      <c r="AJ64" s="126">
        <f t="shared" si="18"/>
        <v>0</v>
      </c>
      <c r="AK64" s="126">
        <f>IF('Member Info'!F60&gt;$R$1,1,0)</f>
        <v>0</v>
      </c>
      <c r="AL64" s="126" t="b">
        <f>IF(ISERROR(R64),ERROR.TYPE(#REF!)=ERROR.TYPE(R64),FALSE)</f>
        <v>0</v>
      </c>
      <c r="AM64" s="126" t="b">
        <f>IF(ISERROR(S64),ERROR.TYPE(#REF!)=ERROR.TYPE(S64),FALSE)</f>
        <v>0</v>
      </c>
      <c r="AN64" s="126">
        <f>IF(OR('Member Info'!F60&gt;=$S$1,'Member Info'!N60&gt;=$R$1),1,0)</f>
        <v>0</v>
      </c>
    </row>
    <row r="65" spans="1:40" x14ac:dyDescent="0.25">
      <c r="A65" s="4">
        <v>33</v>
      </c>
      <c r="B65" s="166">
        <f>'Member Info'!D61</f>
        <v>0</v>
      </c>
      <c r="C65" s="166">
        <f>'Member Info'!E61</f>
        <v>0</v>
      </c>
      <c r="D65" s="166" t="str">
        <f>'Member Info'!G61</f>
        <v/>
      </c>
      <c r="E65" s="167">
        <f>'Member Info'!B61</f>
        <v>0</v>
      </c>
      <c r="F65" s="244"/>
      <c r="G65" s="168" t="str">
        <f>IF(E65=0,"",
IF('Member Info'!$AM$19&lt;=$R$1,
SUMPRODUCT('Member Info'!L61+IF('Member Info'!H61&gt;'Member Info'!$AJ$12,'Member Info'!$AK$13,IF('Member Info'!H61&gt;'Member Info'!$AJ$11,'Member Info'!$AK$12,IF('Member Info'!H61&gt;'Member Info'!$AJ$10,'Member Info'!$AK$11,IF('Member Info'!H61&gt;'Member Info'!$AJ$9,'Member Info'!$AK$10,IF('Member Info'!H61&gt;'Member Info'!$AJ$8,'Member Info'!$AK$9,'Member Info'!$AK$8)))))),
SUMPRODUCT('Member Info'!L61+IF('Member Info'!H61&gt;'Member Info'!$AG$17,'Member Info'!$AH$18,IF('Member Info'!H61&gt;'Member Info'!$AG$16,'Member Info'!$AH$17,IF('Member Info'!H61&gt;'Member Info'!$AG$15,'Member Info'!$AH$16,IF('Member Info'!H61&gt;'Member Info'!$AG$14,'Member Info'!$AH$15,IF('Member Info'!H61&gt;'Member Info'!$AG$13,'Member Info'!$AH$14,IF('Member Info'!H61&gt;'Member Info'!$AG$12,'Member Info'!$AH$13,IF('Member Info'!H61&gt;'Member Info'!$AG$11,'Member Info'!$AH$12,IF('Member Info'!H61&gt;'Member Info'!$AG$10,'Member Info'!$AH$11,IF('Member Info'!H61&gt;'Member Info'!$AG$9,'Member Info'!$AH$10,IF('Member Info'!H61&gt;'Member Info'!$AG$8,'Member Info'!$AH$9,'Member Info'!$AH$8)))))))))))))</f>
        <v/>
      </c>
      <c r="H65" s="26"/>
      <c r="I65" s="26"/>
      <c r="J65" s="107" t="str">
        <f>IF(E65=0,"",IF('Member Info'!F61&gt;$S$1,CONCATENATE("Joined with practice on ", TEXT('Member Info'!F61, "DD/MM/YYYY")),IF('Member Info'!N61&lt;&gt;"",IF('Member Info'!N61&lt;$R$1,CONCATENATE("Left Scheme on ", TEXT('Member Info'!N61, "DD/MM/YYYY")),IF(ISERROR(G65),"Error Detected, No rate entered",IF(E65=0,"",IF(F65="","Error Detected, No Pensionable pay",IF(ISERROR(AB65)," Unknown Values entered.",IF(T65+U65&lt;1,"Acceptable",IF(R65+S65=200, "No Contributions Entered", IF(K65="","Error Detected, Choose reason&gt;",IF(X65="1",IF(T65=1,"Please Enter Deemed Pensionable Pay","Add Any Relevant Details Above"),"Please Give Details Above"))))))))),IF(ISERROR(G65),"Error Detected, No rate entered",IF(E65=0,"",IF(F65="","Error Detected, No Pensionable pay",IF(ISERROR(AB65)," Unknown Values entered.",IF(T65+U65&lt;1,"Acceptable",IF(R65+S65=200, "No Contributions Entered", IF(K65="","Error Detected, Choose reason&gt;",IF(X65="1",IF(T65=1,"Please Enter Deemed Pensionable Pay","Add relevant Details Above"),"Please give details Above")))))))))))</f>
        <v/>
      </c>
      <c r="K65" s="263"/>
      <c r="L65" s="93"/>
      <c r="M65" s="93" t="str">
        <f t="shared" si="4"/>
        <v/>
      </c>
      <c r="N65" s="96">
        <f t="shared" si="5"/>
        <v>0</v>
      </c>
      <c r="O65" s="96">
        <f t="shared" si="0"/>
        <v>0</v>
      </c>
      <c r="P65" s="220">
        <f>(ROUND((F65/100*'Member Info'!$W$2), 2))</f>
        <v>0</v>
      </c>
      <c r="Q65" s="220" t="e">
        <f t="shared" si="6"/>
        <v>#VALUE!</v>
      </c>
      <c r="R65" s="220" t="str">
        <f t="shared" si="7"/>
        <v/>
      </c>
      <c r="S65" s="229" t="str">
        <f t="shared" si="8"/>
        <v/>
      </c>
      <c r="T65" s="230" t="str">
        <f t="shared" si="9"/>
        <v/>
      </c>
      <c r="U65" s="230" t="str">
        <f t="shared" si="10"/>
        <v/>
      </c>
      <c r="V65" s="224">
        <f t="shared" si="11"/>
        <v>0</v>
      </c>
      <c r="W65" s="112">
        <f t="shared" si="12"/>
        <v>0</v>
      </c>
      <c r="X65" s="237" t="str">
        <f t="shared" si="1"/>
        <v/>
      </c>
      <c r="Y65" s="242" t="b">
        <f t="shared" si="2"/>
        <v>0</v>
      </c>
      <c r="Z65" s="237">
        <f t="shared" si="13"/>
        <v>0</v>
      </c>
      <c r="AA65" s="237">
        <f>IF('Member Info'!N61="",1,"")</f>
        <v>1</v>
      </c>
      <c r="AB65" s="245" t="e">
        <f t="shared" si="14"/>
        <v>#VALUE!</v>
      </c>
      <c r="AC65" s="132" t="str">
        <f t="shared" si="3"/>
        <v/>
      </c>
      <c r="AD65" s="126">
        <f t="shared" si="15"/>
        <v>1</v>
      </c>
      <c r="AE65" s="126" t="str">
        <f>IF('Member Info'!N61&lt;&gt;"",IF('Member Info'!N61&lt;=$R$1,1,0),"")</f>
        <v/>
      </c>
      <c r="AG65" s="126" t="b">
        <f t="shared" si="16"/>
        <v>0</v>
      </c>
      <c r="AH65" s="126">
        <f t="shared" si="17"/>
        <v>0</v>
      </c>
      <c r="AJ65" s="126">
        <f t="shared" si="18"/>
        <v>0</v>
      </c>
      <c r="AK65" s="126">
        <f>IF('Member Info'!F61&gt;$R$1,1,0)</f>
        <v>0</v>
      </c>
      <c r="AL65" s="126" t="b">
        <f>IF(ISERROR(R65),ERROR.TYPE(#REF!)=ERROR.TYPE(R65),FALSE)</f>
        <v>0</v>
      </c>
      <c r="AM65" s="126" t="b">
        <f>IF(ISERROR(S65),ERROR.TYPE(#REF!)=ERROR.TYPE(S65),FALSE)</f>
        <v>0</v>
      </c>
      <c r="AN65" s="126">
        <f>IF(OR('Member Info'!F61&gt;=$S$1,'Member Info'!N61&gt;=$R$1),1,0)</f>
        <v>0</v>
      </c>
    </row>
    <row r="66" spans="1:40" x14ac:dyDescent="0.25">
      <c r="A66" s="4">
        <v>34</v>
      </c>
      <c r="B66" s="166">
        <f>'Member Info'!D62</f>
        <v>0</v>
      </c>
      <c r="C66" s="166">
        <f>'Member Info'!E62</f>
        <v>0</v>
      </c>
      <c r="D66" s="166" t="str">
        <f>'Member Info'!G62</f>
        <v/>
      </c>
      <c r="E66" s="167">
        <f>'Member Info'!B62</f>
        <v>0</v>
      </c>
      <c r="F66" s="244"/>
      <c r="G66" s="168" t="str">
        <f>IF(E66=0,"",
IF('Member Info'!$AM$19&lt;=$R$1,
SUMPRODUCT('Member Info'!L62+IF('Member Info'!H62&gt;'Member Info'!$AJ$12,'Member Info'!$AK$13,IF('Member Info'!H62&gt;'Member Info'!$AJ$11,'Member Info'!$AK$12,IF('Member Info'!H62&gt;'Member Info'!$AJ$10,'Member Info'!$AK$11,IF('Member Info'!H62&gt;'Member Info'!$AJ$9,'Member Info'!$AK$10,IF('Member Info'!H62&gt;'Member Info'!$AJ$8,'Member Info'!$AK$9,'Member Info'!$AK$8)))))),
SUMPRODUCT('Member Info'!L62+IF('Member Info'!H62&gt;'Member Info'!$AG$17,'Member Info'!$AH$18,IF('Member Info'!H62&gt;'Member Info'!$AG$16,'Member Info'!$AH$17,IF('Member Info'!H62&gt;'Member Info'!$AG$15,'Member Info'!$AH$16,IF('Member Info'!H62&gt;'Member Info'!$AG$14,'Member Info'!$AH$15,IF('Member Info'!H62&gt;'Member Info'!$AG$13,'Member Info'!$AH$14,IF('Member Info'!H62&gt;'Member Info'!$AG$12,'Member Info'!$AH$13,IF('Member Info'!H62&gt;'Member Info'!$AG$11,'Member Info'!$AH$12,IF('Member Info'!H62&gt;'Member Info'!$AG$10,'Member Info'!$AH$11,IF('Member Info'!H62&gt;'Member Info'!$AG$9,'Member Info'!$AH$10,IF('Member Info'!H62&gt;'Member Info'!$AG$8,'Member Info'!$AH$9,'Member Info'!$AH$8)))))))))))))</f>
        <v/>
      </c>
      <c r="H66" s="26"/>
      <c r="I66" s="26"/>
      <c r="J66" s="107" t="str">
        <f>IF(E66=0,"",IF('Member Info'!F62&gt;$S$1,CONCATENATE("Joined with practice on ", TEXT('Member Info'!F62, "DD/MM/YYYY")),IF('Member Info'!N62&lt;&gt;"",IF('Member Info'!N62&lt;$R$1,CONCATENATE("Left Scheme on ", TEXT('Member Info'!N62, "DD/MM/YYYY")),IF(ISERROR(G66),"Error Detected, No rate entered",IF(E66=0,"",IF(F66="","Error Detected, No Pensionable pay",IF(ISERROR(AB66)," Unknown Values entered.",IF(T66+U66&lt;1,"Acceptable",IF(R66+S66=200, "No Contributions Entered", IF(K66="","Error Detected, Choose reason&gt;",IF(X66="1",IF(T66=1,"Please Enter Deemed Pensionable Pay","Add Any Relevant Details Above"),"Please Give Details Above"))))))))),IF(ISERROR(G66),"Error Detected, No rate entered",IF(E66=0,"",IF(F66="","Error Detected, No Pensionable pay",IF(ISERROR(AB66)," Unknown Values entered.",IF(T66+U66&lt;1,"Acceptable",IF(R66+S66=200, "No Contributions Entered", IF(K66="","Error Detected, Choose reason&gt;",IF(X66="1",IF(T66=1,"Please Enter Deemed Pensionable Pay","Add relevant Details Above"),"Please give details Above")))))))))))</f>
        <v/>
      </c>
      <c r="K66" s="263"/>
      <c r="L66" s="93"/>
      <c r="M66" s="93" t="str">
        <f t="shared" si="4"/>
        <v/>
      </c>
      <c r="N66" s="96">
        <f t="shared" si="5"/>
        <v>0</v>
      </c>
      <c r="O66" s="96">
        <f t="shared" si="0"/>
        <v>0</v>
      </c>
      <c r="P66" s="220">
        <f>(ROUND((F66/100*'Member Info'!$W$2), 2))</f>
        <v>0</v>
      </c>
      <c r="Q66" s="220" t="e">
        <f t="shared" si="6"/>
        <v>#VALUE!</v>
      </c>
      <c r="R66" s="220" t="str">
        <f t="shared" si="7"/>
        <v/>
      </c>
      <c r="S66" s="229" t="str">
        <f t="shared" si="8"/>
        <v/>
      </c>
      <c r="T66" s="230" t="str">
        <f t="shared" si="9"/>
        <v/>
      </c>
      <c r="U66" s="230" t="str">
        <f t="shared" si="10"/>
        <v/>
      </c>
      <c r="V66" s="224">
        <f t="shared" si="11"/>
        <v>0</v>
      </c>
      <c r="W66" s="112">
        <f t="shared" si="12"/>
        <v>0</v>
      </c>
      <c r="X66" s="237" t="str">
        <f t="shared" si="1"/>
        <v/>
      </c>
      <c r="Y66" s="242" t="b">
        <f t="shared" si="2"/>
        <v>0</v>
      </c>
      <c r="Z66" s="237">
        <f t="shared" si="13"/>
        <v>0</v>
      </c>
      <c r="AA66" s="237">
        <f>IF('Member Info'!N62="",1,"")</f>
        <v>1</v>
      </c>
      <c r="AB66" s="245" t="e">
        <f t="shared" si="14"/>
        <v>#VALUE!</v>
      </c>
      <c r="AC66" s="132" t="str">
        <f t="shared" si="3"/>
        <v/>
      </c>
      <c r="AD66" s="126">
        <f t="shared" si="15"/>
        <v>1</v>
      </c>
      <c r="AE66" s="126" t="str">
        <f>IF('Member Info'!N62&lt;&gt;"",IF('Member Info'!N62&lt;=$R$1,1,0),"")</f>
        <v/>
      </c>
      <c r="AG66" s="126" t="b">
        <f t="shared" si="16"/>
        <v>0</v>
      </c>
      <c r="AH66" s="126">
        <f t="shared" si="17"/>
        <v>0</v>
      </c>
      <c r="AJ66" s="126">
        <f t="shared" si="18"/>
        <v>0</v>
      </c>
      <c r="AK66" s="126">
        <f>IF('Member Info'!F62&gt;$R$1,1,0)</f>
        <v>0</v>
      </c>
      <c r="AL66" s="126" t="b">
        <f>IF(ISERROR(R66),ERROR.TYPE(#REF!)=ERROR.TYPE(R66),FALSE)</f>
        <v>0</v>
      </c>
      <c r="AM66" s="126" t="b">
        <f>IF(ISERROR(S66),ERROR.TYPE(#REF!)=ERROR.TYPE(S66),FALSE)</f>
        <v>0</v>
      </c>
      <c r="AN66" s="126">
        <f>IF(OR('Member Info'!F62&gt;=$S$1,'Member Info'!N62&gt;=$R$1),1,0)</f>
        <v>0</v>
      </c>
    </row>
    <row r="67" spans="1:40" x14ac:dyDescent="0.25">
      <c r="A67" s="4">
        <v>35</v>
      </c>
      <c r="B67" s="166">
        <f>'Member Info'!D63</f>
        <v>0</v>
      </c>
      <c r="C67" s="166">
        <f>'Member Info'!E63</f>
        <v>0</v>
      </c>
      <c r="D67" s="166" t="str">
        <f>'Member Info'!G63</f>
        <v/>
      </c>
      <c r="E67" s="167">
        <f>'Member Info'!B63</f>
        <v>0</v>
      </c>
      <c r="F67" s="244"/>
      <c r="G67" s="168" t="str">
        <f>IF(E67=0,"",
IF('Member Info'!$AM$19&lt;=$R$1,
SUMPRODUCT('Member Info'!L63+IF('Member Info'!H63&gt;'Member Info'!$AJ$12,'Member Info'!$AK$13,IF('Member Info'!H63&gt;'Member Info'!$AJ$11,'Member Info'!$AK$12,IF('Member Info'!H63&gt;'Member Info'!$AJ$10,'Member Info'!$AK$11,IF('Member Info'!H63&gt;'Member Info'!$AJ$9,'Member Info'!$AK$10,IF('Member Info'!H63&gt;'Member Info'!$AJ$8,'Member Info'!$AK$9,'Member Info'!$AK$8)))))),
SUMPRODUCT('Member Info'!L63+IF('Member Info'!H63&gt;'Member Info'!$AG$17,'Member Info'!$AH$18,IF('Member Info'!H63&gt;'Member Info'!$AG$16,'Member Info'!$AH$17,IF('Member Info'!H63&gt;'Member Info'!$AG$15,'Member Info'!$AH$16,IF('Member Info'!H63&gt;'Member Info'!$AG$14,'Member Info'!$AH$15,IF('Member Info'!H63&gt;'Member Info'!$AG$13,'Member Info'!$AH$14,IF('Member Info'!H63&gt;'Member Info'!$AG$12,'Member Info'!$AH$13,IF('Member Info'!H63&gt;'Member Info'!$AG$11,'Member Info'!$AH$12,IF('Member Info'!H63&gt;'Member Info'!$AG$10,'Member Info'!$AH$11,IF('Member Info'!H63&gt;'Member Info'!$AG$9,'Member Info'!$AH$10,IF('Member Info'!H63&gt;'Member Info'!$AG$8,'Member Info'!$AH$9,'Member Info'!$AH$8)))))))))))))</f>
        <v/>
      </c>
      <c r="H67" s="26"/>
      <c r="I67" s="26"/>
      <c r="J67" s="107" t="str">
        <f>IF(E67=0,"",IF('Member Info'!F63&gt;$S$1,CONCATENATE("Joined with practice on ", TEXT('Member Info'!F63, "DD/MM/YYYY")),IF('Member Info'!N63&lt;&gt;"",IF('Member Info'!N63&lt;$R$1,CONCATENATE("Left Scheme on ", TEXT('Member Info'!N63, "DD/MM/YYYY")),IF(ISERROR(G67),"Error Detected, No rate entered",IF(E67=0,"",IF(F67="","Error Detected, No Pensionable pay",IF(ISERROR(AB67)," Unknown Values entered.",IF(T67+U67&lt;1,"Acceptable",IF(R67+S67=200, "No Contributions Entered", IF(K67="","Error Detected, Choose reason&gt;",IF(X67="1",IF(T67=1,"Please Enter Deemed Pensionable Pay","Add Any Relevant Details Above"),"Please Give Details Above"))))))))),IF(ISERROR(G67),"Error Detected, No rate entered",IF(E67=0,"",IF(F67="","Error Detected, No Pensionable pay",IF(ISERROR(AB67)," Unknown Values entered.",IF(T67+U67&lt;1,"Acceptable",IF(R67+S67=200, "No Contributions Entered", IF(K67="","Error Detected, Choose reason&gt;",IF(X67="1",IF(T67=1,"Please Enter Deemed Pensionable Pay","Add relevant Details Above"),"Please give details Above")))))))))))</f>
        <v/>
      </c>
      <c r="K67" s="263"/>
      <c r="L67" s="93"/>
      <c r="M67" s="93" t="str">
        <f t="shared" si="4"/>
        <v/>
      </c>
      <c r="N67" s="96">
        <f t="shared" si="5"/>
        <v>0</v>
      </c>
      <c r="O67" s="96">
        <f t="shared" si="0"/>
        <v>0</v>
      </c>
      <c r="P67" s="220">
        <f>(ROUND((F67/100*'Member Info'!$W$2), 2))</f>
        <v>0</v>
      </c>
      <c r="Q67" s="220" t="e">
        <f t="shared" si="6"/>
        <v>#VALUE!</v>
      </c>
      <c r="R67" s="220" t="str">
        <f t="shared" si="7"/>
        <v/>
      </c>
      <c r="S67" s="229" t="str">
        <f t="shared" si="8"/>
        <v/>
      </c>
      <c r="T67" s="230" t="str">
        <f t="shared" si="9"/>
        <v/>
      </c>
      <c r="U67" s="230" t="str">
        <f t="shared" si="10"/>
        <v/>
      </c>
      <c r="V67" s="224">
        <f t="shared" si="11"/>
        <v>0</v>
      </c>
      <c r="W67" s="112">
        <f t="shared" si="12"/>
        <v>0</v>
      </c>
      <c r="X67" s="237" t="str">
        <f t="shared" si="1"/>
        <v/>
      </c>
      <c r="Y67" s="242" t="b">
        <f t="shared" si="2"/>
        <v>0</v>
      </c>
      <c r="Z67" s="237">
        <f t="shared" si="13"/>
        <v>0</v>
      </c>
      <c r="AA67" s="237">
        <f>IF('Member Info'!N63="",1,"")</f>
        <v>1</v>
      </c>
      <c r="AB67" s="245" t="e">
        <f t="shared" si="14"/>
        <v>#VALUE!</v>
      </c>
      <c r="AC67" s="132" t="str">
        <f t="shared" si="3"/>
        <v/>
      </c>
      <c r="AD67" s="126">
        <f t="shared" si="15"/>
        <v>1</v>
      </c>
      <c r="AE67" s="126" t="str">
        <f>IF('Member Info'!N63&lt;&gt;"",IF('Member Info'!N63&lt;=$R$1,1,0),"")</f>
        <v/>
      </c>
      <c r="AG67" s="126" t="b">
        <f t="shared" si="16"/>
        <v>0</v>
      </c>
      <c r="AH67" s="126">
        <f t="shared" si="17"/>
        <v>0</v>
      </c>
      <c r="AJ67" s="126">
        <f t="shared" si="18"/>
        <v>0</v>
      </c>
      <c r="AK67" s="126">
        <f>IF('Member Info'!F63&gt;$R$1,1,0)</f>
        <v>0</v>
      </c>
      <c r="AL67" s="126" t="b">
        <f>IF(ISERROR(R67),ERROR.TYPE(#REF!)=ERROR.TYPE(R67),FALSE)</f>
        <v>0</v>
      </c>
      <c r="AM67" s="126" t="b">
        <f>IF(ISERROR(S67),ERROR.TYPE(#REF!)=ERROR.TYPE(S67),FALSE)</f>
        <v>0</v>
      </c>
      <c r="AN67" s="126">
        <f>IF(OR('Member Info'!F63&gt;=$S$1,'Member Info'!N63&gt;=$R$1),1,0)</f>
        <v>0</v>
      </c>
    </row>
    <row r="68" spans="1:40" x14ac:dyDescent="0.25">
      <c r="A68" s="4">
        <v>36</v>
      </c>
      <c r="B68" s="166">
        <f>'Member Info'!D64</f>
        <v>0</v>
      </c>
      <c r="C68" s="166">
        <f>'Member Info'!E64</f>
        <v>0</v>
      </c>
      <c r="D68" s="166" t="str">
        <f>'Member Info'!G64</f>
        <v/>
      </c>
      <c r="E68" s="167">
        <f>'Member Info'!B64</f>
        <v>0</v>
      </c>
      <c r="F68" s="244"/>
      <c r="G68" s="168" t="str">
        <f>IF(E68=0,"",
IF('Member Info'!$AM$19&lt;=$R$1,
SUMPRODUCT('Member Info'!L64+IF('Member Info'!H64&gt;'Member Info'!$AJ$12,'Member Info'!$AK$13,IF('Member Info'!H64&gt;'Member Info'!$AJ$11,'Member Info'!$AK$12,IF('Member Info'!H64&gt;'Member Info'!$AJ$10,'Member Info'!$AK$11,IF('Member Info'!H64&gt;'Member Info'!$AJ$9,'Member Info'!$AK$10,IF('Member Info'!H64&gt;'Member Info'!$AJ$8,'Member Info'!$AK$9,'Member Info'!$AK$8)))))),
SUMPRODUCT('Member Info'!L64+IF('Member Info'!H64&gt;'Member Info'!$AG$17,'Member Info'!$AH$18,IF('Member Info'!H64&gt;'Member Info'!$AG$16,'Member Info'!$AH$17,IF('Member Info'!H64&gt;'Member Info'!$AG$15,'Member Info'!$AH$16,IF('Member Info'!H64&gt;'Member Info'!$AG$14,'Member Info'!$AH$15,IF('Member Info'!H64&gt;'Member Info'!$AG$13,'Member Info'!$AH$14,IF('Member Info'!H64&gt;'Member Info'!$AG$12,'Member Info'!$AH$13,IF('Member Info'!H64&gt;'Member Info'!$AG$11,'Member Info'!$AH$12,IF('Member Info'!H64&gt;'Member Info'!$AG$10,'Member Info'!$AH$11,IF('Member Info'!H64&gt;'Member Info'!$AG$9,'Member Info'!$AH$10,IF('Member Info'!H64&gt;'Member Info'!$AG$8,'Member Info'!$AH$9,'Member Info'!$AH$8)))))))))))))</f>
        <v/>
      </c>
      <c r="H68" s="26"/>
      <c r="I68" s="26"/>
      <c r="J68" s="107" t="str">
        <f>IF(E68=0,"",IF('Member Info'!F64&gt;$S$1,CONCATENATE("Joined with practice on ", TEXT('Member Info'!F64, "DD/MM/YYYY")),IF('Member Info'!N64&lt;&gt;"",IF('Member Info'!N64&lt;$R$1,CONCATENATE("Left Scheme on ", TEXT('Member Info'!N64, "DD/MM/YYYY")),IF(ISERROR(G68),"Error Detected, No rate entered",IF(E68=0,"",IF(F68="","Error Detected, No Pensionable pay",IF(ISERROR(AB68)," Unknown Values entered.",IF(T68+U68&lt;1,"Acceptable",IF(R68+S68=200, "No Contributions Entered", IF(K68="","Error Detected, Choose reason&gt;",IF(X68="1",IF(T68=1,"Please Enter Deemed Pensionable Pay","Add Any Relevant Details Above"),"Please Give Details Above"))))))))),IF(ISERROR(G68),"Error Detected, No rate entered",IF(E68=0,"",IF(F68="","Error Detected, No Pensionable pay",IF(ISERROR(AB68)," Unknown Values entered.",IF(T68+U68&lt;1,"Acceptable",IF(R68+S68=200, "No Contributions Entered", IF(K68="","Error Detected, Choose reason&gt;",IF(X68="1",IF(T68=1,"Please Enter Deemed Pensionable Pay","Add relevant Details Above"),"Please give details Above")))))))))))</f>
        <v/>
      </c>
      <c r="K68" s="263"/>
      <c r="L68" s="93"/>
      <c r="M68" s="93" t="str">
        <f t="shared" si="4"/>
        <v/>
      </c>
      <c r="N68" s="96">
        <f t="shared" si="5"/>
        <v>0</v>
      </c>
      <c r="O68" s="96">
        <f t="shared" si="0"/>
        <v>0</v>
      </c>
      <c r="P68" s="220">
        <f>(ROUND((F68/100*'Member Info'!$W$2), 2))</f>
        <v>0</v>
      </c>
      <c r="Q68" s="220" t="e">
        <f t="shared" si="6"/>
        <v>#VALUE!</v>
      </c>
      <c r="R68" s="220" t="str">
        <f t="shared" si="7"/>
        <v/>
      </c>
      <c r="S68" s="229" t="str">
        <f t="shared" si="8"/>
        <v/>
      </c>
      <c r="T68" s="230" t="str">
        <f t="shared" si="9"/>
        <v/>
      </c>
      <c r="U68" s="230" t="str">
        <f t="shared" si="10"/>
        <v/>
      </c>
      <c r="V68" s="224">
        <f t="shared" si="11"/>
        <v>0</v>
      </c>
      <c r="W68" s="112">
        <f t="shared" si="12"/>
        <v>0</v>
      </c>
      <c r="X68" s="237" t="str">
        <f t="shared" si="1"/>
        <v/>
      </c>
      <c r="Y68" s="242" t="b">
        <f t="shared" si="2"/>
        <v>0</v>
      </c>
      <c r="Z68" s="237">
        <f t="shared" si="13"/>
        <v>0</v>
      </c>
      <c r="AA68" s="237">
        <f>IF('Member Info'!N64="",1,"")</f>
        <v>1</v>
      </c>
      <c r="AB68" s="245" t="e">
        <f t="shared" si="14"/>
        <v>#VALUE!</v>
      </c>
      <c r="AC68" s="132" t="str">
        <f t="shared" si="3"/>
        <v/>
      </c>
      <c r="AD68" s="126">
        <f t="shared" si="15"/>
        <v>1</v>
      </c>
      <c r="AE68" s="126" t="str">
        <f>IF('Member Info'!N64&lt;&gt;"",IF('Member Info'!N64&lt;=$R$1,1,0),"")</f>
        <v/>
      </c>
      <c r="AG68" s="126" t="b">
        <f t="shared" si="16"/>
        <v>0</v>
      </c>
      <c r="AH68" s="126">
        <f t="shared" si="17"/>
        <v>0</v>
      </c>
      <c r="AJ68" s="126">
        <f t="shared" si="18"/>
        <v>0</v>
      </c>
      <c r="AK68" s="126">
        <f>IF('Member Info'!F64&gt;$R$1,1,0)</f>
        <v>0</v>
      </c>
      <c r="AL68" s="126" t="b">
        <f>IF(ISERROR(R68),ERROR.TYPE(#REF!)=ERROR.TYPE(R68),FALSE)</f>
        <v>0</v>
      </c>
      <c r="AM68" s="126" t="b">
        <f>IF(ISERROR(S68),ERROR.TYPE(#REF!)=ERROR.TYPE(S68),FALSE)</f>
        <v>0</v>
      </c>
      <c r="AN68" s="126">
        <f>IF(OR('Member Info'!F64&gt;=$S$1,'Member Info'!N64&gt;=$R$1),1,0)</f>
        <v>0</v>
      </c>
    </row>
    <row r="69" spans="1:40" x14ac:dyDescent="0.25">
      <c r="A69" s="4">
        <v>37</v>
      </c>
      <c r="B69" s="166">
        <f>'Member Info'!D65</f>
        <v>0</v>
      </c>
      <c r="C69" s="166">
        <f>'Member Info'!E65</f>
        <v>0</v>
      </c>
      <c r="D69" s="166" t="str">
        <f>'Member Info'!G65</f>
        <v/>
      </c>
      <c r="E69" s="167">
        <f>'Member Info'!B65</f>
        <v>0</v>
      </c>
      <c r="F69" s="244"/>
      <c r="G69" s="168" t="str">
        <f>IF(E69=0,"",
IF('Member Info'!$AM$19&lt;=$R$1,
SUMPRODUCT('Member Info'!L65+IF('Member Info'!H65&gt;'Member Info'!$AJ$12,'Member Info'!$AK$13,IF('Member Info'!H65&gt;'Member Info'!$AJ$11,'Member Info'!$AK$12,IF('Member Info'!H65&gt;'Member Info'!$AJ$10,'Member Info'!$AK$11,IF('Member Info'!H65&gt;'Member Info'!$AJ$9,'Member Info'!$AK$10,IF('Member Info'!H65&gt;'Member Info'!$AJ$8,'Member Info'!$AK$9,'Member Info'!$AK$8)))))),
SUMPRODUCT('Member Info'!L65+IF('Member Info'!H65&gt;'Member Info'!$AG$17,'Member Info'!$AH$18,IF('Member Info'!H65&gt;'Member Info'!$AG$16,'Member Info'!$AH$17,IF('Member Info'!H65&gt;'Member Info'!$AG$15,'Member Info'!$AH$16,IF('Member Info'!H65&gt;'Member Info'!$AG$14,'Member Info'!$AH$15,IF('Member Info'!H65&gt;'Member Info'!$AG$13,'Member Info'!$AH$14,IF('Member Info'!H65&gt;'Member Info'!$AG$12,'Member Info'!$AH$13,IF('Member Info'!H65&gt;'Member Info'!$AG$11,'Member Info'!$AH$12,IF('Member Info'!H65&gt;'Member Info'!$AG$10,'Member Info'!$AH$11,IF('Member Info'!H65&gt;'Member Info'!$AG$9,'Member Info'!$AH$10,IF('Member Info'!H65&gt;'Member Info'!$AG$8,'Member Info'!$AH$9,'Member Info'!$AH$8)))))))))))))</f>
        <v/>
      </c>
      <c r="H69" s="26"/>
      <c r="I69" s="26"/>
      <c r="J69" s="107" t="str">
        <f>IF(E69=0,"",IF('Member Info'!F65&gt;$S$1,CONCATENATE("Joined with practice on ", TEXT('Member Info'!F65, "DD/MM/YYYY")),IF('Member Info'!N65&lt;&gt;"",IF('Member Info'!N65&lt;$R$1,CONCATENATE("Left Scheme on ", TEXT('Member Info'!N65, "DD/MM/YYYY")),IF(ISERROR(G69),"Error Detected, No rate entered",IF(E69=0,"",IF(F69="","Error Detected, No Pensionable pay",IF(ISERROR(AB69)," Unknown Values entered.",IF(T69+U69&lt;1,"Acceptable",IF(R69+S69=200, "No Contributions Entered", IF(K69="","Error Detected, Choose reason&gt;",IF(X69="1",IF(T69=1,"Please Enter Deemed Pensionable Pay","Add Any Relevant Details Above"),"Please Give Details Above"))))))))),IF(ISERROR(G69),"Error Detected, No rate entered",IF(E69=0,"",IF(F69="","Error Detected, No Pensionable pay",IF(ISERROR(AB69)," Unknown Values entered.",IF(T69+U69&lt;1,"Acceptable",IF(R69+S69=200, "No Contributions Entered", IF(K69="","Error Detected, Choose reason&gt;",IF(X69="1",IF(T69=1,"Please Enter Deemed Pensionable Pay","Add relevant Details Above"),"Please give details Above")))))))))))</f>
        <v/>
      </c>
      <c r="K69" s="263"/>
      <c r="L69" s="93"/>
      <c r="M69" s="93" t="str">
        <f t="shared" si="4"/>
        <v/>
      </c>
      <c r="N69" s="96">
        <f t="shared" si="5"/>
        <v>0</v>
      </c>
      <c r="O69" s="96">
        <f t="shared" si="0"/>
        <v>0</v>
      </c>
      <c r="P69" s="220">
        <f>(ROUND((F69/100*'Member Info'!$W$2), 2))</f>
        <v>0</v>
      </c>
      <c r="Q69" s="220" t="e">
        <f t="shared" si="6"/>
        <v>#VALUE!</v>
      </c>
      <c r="R69" s="220" t="str">
        <f t="shared" si="7"/>
        <v/>
      </c>
      <c r="S69" s="229" t="str">
        <f t="shared" si="8"/>
        <v/>
      </c>
      <c r="T69" s="230" t="str">
        <f t="shared" si="9"/>
        <v/>
      </c>
      <c r="U69" s="230" t="str">
        <f t="shared" si="10"/>
        <v/>
      </c>
      <c r="V69" s="224">
        <f t="shared" si="11"/>
        <v>0</v>
      </c>
      <c r="W69" s="112">
        <f t="shared" si="12"/>
        <v>0</v>
      </c>
      <c r="X69" s="237" t="str">
        <f t="shared" si="1"/>
        <v/>
      </c>
      <c r="Y69" s="242" t="b">
        <f t="shared" si="2"/>
        <v>0</v>
      </c>
      <c r="Z69" s="237">
        <f t="shared" si="13"/>
        <v>0</v>
      </c>
      <c r="AA69" s="237">
        <f>IF('Member Info'!N65="",1,"")</f>
        <v>1</v>
      </c>
      <c r="AB69" s="245" t="e">
        <f t="shared" si="14"/>
        <v>#VALUE!</v>
      </c>
      <c r="AC69" s="132" t="str">
        <f t="shared" si="3"/>
        <v/>
      </c>
      <c r="AD69" s="126">
        <f t="shared" si="15"/>
        <v>1</v>
      </c>
      <c r="AE69" s="126" t="str">
        <f>IF('Member Info'!N65&lt;&gt;"",IF('Member Info'!N65&lt;=$R$1,1,0),"")</f>
        <v/>
      </c>
      <c r="AG69" s="126" t="b">
        <f t="shared" si="16"/>
        <v>0</v>
      </c>
      <c r="AH69" s="126">
        <f t="shared" si="17"/>
        <v>0</v>
      </c>
      <c r="AJ69" s="126">
        <f t="shared" si="18"/>
        <v>0</v>
      </c>
      <c r="AK69" s="126">
        <f>IF('Member Info'!F65&gt;$R$1,1,0)</f>
        <v>0</v>
      </c>
      <c r="AL69" s="126" t="b">
        <f>IF(ISERROR(R69),ERROR.TYPE(#REF!)=ERROR.TYPE(R69),FALSE)</f>
        <v>0</v>
      </c>
      <c r="AM69" s="126" t="b">
        <f>IF(ISERROR(S69),ERROR.TYPE(#REF!)=ERROR.TYPE(S69),FALSE)</f>
        <v>0</v>
      </c>
      <c r="AN69" s="126">
        <f>IF(OR('Member Info'!F65&gt;=$S$1,'Member Info'!N65&gt;=$R$1),1,0)</f>
        <v>0</v>
      </c>
    </row>
    <row r="70" spans="1:40" x14ac:dyDescent="0.25">
      <c r="A70" s="4">
        <v>38</v>
      </c>
      <c r="B70" s="166">
        <f>'Member Info'!D66</f>
        <v>0</v>
      </c>
      <c r="C70" s="166">
        <f>'Member Info'!E66</f>
        <v>0</v>
      </c>
      <c r="D70" s="166" t="str">
        <f>'Member Info'!G66</f>
        <v/>
      </c>
      <c r="E70" s="167">
        <f>'Member Info'!B66</f>
        <v>0</v>
      </c>
      <c r="F70" s="244"/>
      <c r="G70" s="168" t="str">
        <f>IF(E70=0,"",
IF('Member Info'!$AM$19&lt;=$R$1,
SUMPRODUCT('Member Info'!L66+IF('Member Info'!H66&gt;'Member Info'!$AJ$12,'Member Info'!$AK$13,IF('Member Info'!H66&gt;'Member Info'!$AJ$11,'Member Info'!$AK$12,IF('Member Info'!H66&gt;'Member Info'!$AJ$10,'Member Info'!$AK$11,IF('Member Info'!H66&gt;'Member Info'!$AJ$9,'Member Info'!$AK$10,IF('Member Info'!H66&gt;'Member Info'!$AJ$8,'Member Info'!$AK$9,'Member Info'!$AK$8)))))),
SUMPRODUCT('Member Info'!L66+IF('Member Info'!H66&gt;'Member Info'!$AG$17,'Member Info'!$AH$18,IF('Member Info'!H66&gt;'Member Info'!$AG$16,'Member Info'!$AH$17,IF('Member Info'!H66&gt;'Member Info'!$AG$15,'Member Info'!$AH$16,IF('Member Info'!H66&gt;'Member Info'!$AG$14,'Member Info'!$AH$15,IF('Member Info'!H66&gt;'Member Info'!$AG$13,'Member Info'!$AH$14,IF('Member Info'!H66&gt;'Member Info'!$AG$12,'Member Info'!$AH$13,IF('Member Info'!H66&gt;'Member Info'!$AG$11,'Member Info'!$AH$12,IF('Member Info'!H66&gt;'Member Info'!$AG$10,'Member Info'!$AH$11,IF('Member Info'!H66&gt;'Member Info'!$AG$9,'Member Info'!$AH$10,IF('Member Info'!H66&gt;'Member Info'!$AG$8,'Member Info'!$AH$9,'Member Info'!$AH$8)))))))))))))</f>
        <v/>
      </c>
      <c r="H70" s="26"/>
      <c r="I70" s="26"/>
      <c r="J70" s="107" t="str">
        <f>IF(E70=0,"",IF('Member Info'!F66&gt;$S$1,CONCATENATE("Joined with practice on ", TEXT('Member Info'!F66, "DD/MM/YYYY")),IF('Member Info'!N66&lt;&gt;"",IF('Member Info'!N66&lt;$R$1,CONCATENATE("Left Scheme on ", TEXT('Member Info'!N66, "DD/MM/YYYY")),IF(ISERROR(G70),"Error Detected, No rate entered",IF(E70=0,"",IF(F70="","Error Detected, No Pensionable pay",IF(ISERROR(AB70)," Unknown Values entered.",IF(T70+U70&lt;1,"Acceptable",IF(R70+S70=200, "No Contributions Entered", IF(K70="","Error Detected, Choose reason&gt;",IF(X70="1",IF(T70=1,"Please Enter Deemed Pensionable Pay","Add Any Relevant Details Above"),"Please Give Details Above"))))))))),IF(ISERROR(G70),"Error Detected, No rate entered",IF(E70=0,"",IF(F70="","Error Detected, No Pensionable pay",IF(ISERROR(AB70)," Unknown Values entered.",IF(T70+U70&lt;1,"Acceptable",IF(R70+S70=200, "No Contributions Entered", IF(K70="","Error Detected, Choose reason&gt;",IF(X70="1",IF(T70=1,"Please Enter Deemed Pensionable Pay","Add relevant Details Above"),"Please give details Above")))))))))))</f>
        <v/>
      </c>
      <c r="K70" s="263"/>
      <c r="L70" s="93"/>
      <c r="M70" s="93" t="str">
        <f t="shared" si="4"/>
        <v/>
      </c>
      <c r="N70" s="96">
        <f t="shared" si="5"/>
        <v>0</v>
      </c>
      <c r="O70" s="96">
        <f t="shared" si="0"/>
        <v>0</v>
      </c>
      <c r="P70" s="220">
        <f>(ROUND((F70/100*'Member Info'!$W$2), 2))</f>
        <v>0</v>
      </c>
      <c r="Q70" s="220" t="e">
        <f t="shared" si="6"/>
        <v>#VALUE!</v>
      </c>
      <c r="R70" s="220" t="str">
        <f t="shared" si="7"/>
        <v/>
      </c>
      <c r="S70" s="229" t="str">
        <f t="shared" si="8"/>
        <v/>
      </c>
      <c r="T70" s="230" t="str">
        <f t="shared" si="9"/>
        <v/>
      </c>
      <c r="U70" s="230" t="str">
        <f t="shared" si="10"/>
        <v/>
      </c>
      <c r="V70" s="224">
        <f t="shared" si="11"/>
        <v>0</v>
      </c>
      <c r="W70" s="112">
        <f t="shared" si="12"/>
        <v>0</v>
      </c>
      <c r="X70" s="237" t="str">
        <f t="shared" si="1"/>
        <v/>
      </c>
      <c r="Y70" s="242" t="b">
        <f t="shared" si="2"/>
        <v>0</v>
      </c>
      <c r="Z70" s="237">
        <f t="shared" si="13"/>
        <v>0</v>
      </c>
      <c r="AA70" s="237">
        <f>IF('Member Info'!N66="",1,"")</f>
        <v>1</v>
      </c>
      <c r="AB70" s="245" t="e">
        <f t="shared" si="14"/>
        <v>#VALUE!</v>
      </c>
      <c r="AC70" s="132" t="str">
        <f t="shared" si="3"/>
        <v/>
      </c>
      <c r="AD70" s="126">
        <f t="shared" si="15"/>
        <v>1</v>
      </c>
      <c r="AE70" s="126" t="str">
        <f>IF('Member Info'!N66&lt;&gt;"",IF('Member Info'!N66&lt;=$R$1,1,0),"")</f>
        <v/>
      </c>
      <c r="AG70" s="126" t="b">
        <f t="shared" si="16"/>
        <v>0</v>
      </c>
      <c r="AH70" s="126">
        <f t="shared" si="17"/>
        <v>0</v>
      </c>
      <c r="AJ70" s="126">
        <f t="shared" si="18"/>
        <v>0</v>
      </c>
      <c r="AK70" s="126">
        <f>IF('Member Info'!F66&gt;$R$1,1,0)</f>
        <v>0</v>
      </c>
      <c r="AL70" s="126" t="b">
        <f>IF(ISERROR(R70),ERROR.TYPE(#REF!)=ERROR.TYPE(R70),FALSE)</f>
        <v>0</v>
      </c>
      <c r="AM70" s="126" t="b">
        <f>IF(ISERROR(S70),ERROR.TYPE(#REF!)=ERROR.TYPE(S70),FALSE)</f>
        <v>0</v>
      </c>
      <c r="AN70" s="126">
        <f>IF(OR('Member Info'!F66&gt;=$S$1,'Member Info'!N66&gt;=$R$1),1,0)</f>
        <v>0</v>
      </c>
    </row>
    <row r="71" spans="1:40" x14ac:dyDescent="0.25">
      <c r="A71" s="4">
        <v>39</v>
      </c>
      <c r="B71" s="166">
        <f>'Member Info'!D67</f>
        <v>0</v>
      </c>
      <c r="C71" s="166">
        <f>'Member Info'!E67</f>
        <v>0</v>
      </c>
      <c r="D71" s="166" t="str">
        <f>'Member Info'!G67</f>
        <v/>
      </c>
      <c r="E71" s="167">
        <f>'Member Info'!B67</f>
        <v>0</v>
      </c>
      <c r="F71" s="244"/>
      <c r="G71" s="168" t="str">
        <f>IF(E71=0,"",
IF('Member Info'!$AM$19&lt;=$R$1,
SUMPRODUCT('Member Info'!L67+IF('Member Info'!H67&gt;'Member Info'!$AJ$12,'Member Info'!$AK$13,IF('Member Info'!H67&gt;'Member Info'!$AJ$11,'Member Info'!$AK$12,IF('Member Info'!H67&gt;'Member Info'!$AJ$10,'Member Info'!$AK$11,IF('Member Info'!H67&gt;'Member Info'!$AJ$9,'Member Info'!$AK$10,IF('Member Info'!H67&gt;'Member Info'!$AJ$8,'Member Info'!$AK$9,'Member Info'!$AK$8)))))),
SUMPRODUCT('Member Info'!L67+IF('Member Info'!H67&gt;'Member Info'!$AG$17,'Member Info'!$AH$18,IF('Member Info'!H67&gt;'Member Info'!$AG$16,'Member Info'!$AH$17,IF('Member Info'!H67&gt;'Member Info'!$AG$15,'Member Info'!$AH$16,IF('Member Info'!H67&gt;'Member Info'!$AG$14,'Member Info'!$AH$15,IF('Member Info'!H67&gt;'Member Info'!$AG$13,'Member Info'!$AH$14,IF('Member Info'!H67&gt;'Member Info'!$AG$12,'Member Info'!$AH$13,IF('Member Info'!H67&gt;'Member Info'!$AG$11,'Member Info'!$AH$12,IF('Member Info'!H67&gt;'Member Info'!$AG$10,'Member Info'!$AH$11,IF('Member Info'!H67&gt;'Member Info'!$AG$9,'Member Info'!$AH$10,IF('Member Info'!H67&gt;'Member Info'!$AG$8,'Member Info'!$AH$9,'Member Info'!$AH$8)))))))))))))</f>
        <v/>
      </c>
      <c r="H71" s="26"/>
      <c r="I71" s="26"/>
      <c r="J71" s="107" t="str">
        <f>IF(E71=0,"",IF('Member Info'!F67&gt;$S$1,CONCATENATE("Joined with practice on ", TEXT('Member Info'!F67, "DD/MM/YYYY")),IF('Member Info'!N67&lt;&gt;"",IF('Member Info'!N67&lt;$R$1,CONCATENATE("Left Scheme on ", TEXT('Member Info'!N67, "DD/MM/YYYY")),IF(ISERROR(G71),"Error Detected, No rate entered",IF(E71=0,"",IF(F71="","Error Detected, No Pensionable pay",IF(ISERROR(AB71)," Unknown Values entered.",IF(T71+U71&lt;1,"Acceptable",IF(R71+S71=200, "No Contributions Entered", IF(K71="","Error Detected, Choose reason&gt;",IF(X71="1",IF(T71=1,"Please Enter Deemed Pensionable Pay","Add Any Relevant Details Above"),"Please Give Details Above"))))))))),IF(ISERROR(G71),"Error Detected, No rate entered",IF(E71=0,"",IF(F71="","Error Detected, No Pensionable pay",IF(ISERROR(AB71)," Unknown Values entered.",IF(T71+U71&lt;1,"Acceptable",IF(R71+S71=200, "No Contributions Entered", IF(K71="","Error Detected, Choose reason&gt;",IF(X71="1",IF(T71=1,"Please Enter Deemed Pensionable Pay","Add relevant Details Above"),"Please give details Above")))))))))))</f>
        <v/>
      </c>
      <c r="K71" s="263"/>
      <c r="L71" s="93"/>
      <c r="M71" s="93" t="str">
        <f t="shared" si="4"/>
        <v/>
      </c>
      <c r="N71" s="96">
        <f t="shared" si="5"/>
        <v>0</v>
      </c>
      <c r="O71" s="96">
        <f t="shared" si="0"/>
        <v>0</v>
      </c>
      <c r="P71" s="220">
        <f>(ROUND((F71/100*'Member Info'!$W$2), 2))</f>
        <v>0</v>
      </c>
      <c r="Q71" s="220" t="e">
        <f t="shared" si="6"/>
        <v>#VALUE!</v>
      </c>
      <c r="R71" s="220" t="str">
        <f t="shared" si="7"/>
        <v/>
      </c>
      <c r="S71" s="229" t="str">
        <f t="shared" si="8"/>
        <v/>
      </c>
      <c r="T71" s="230" t="str">
        <f t="shared" si="9"/>
        <v/>
      </c>
      <c r="U71" s="230" t="str">
        <f t="shared" si="10"/>
        <v/>
      </c>
      <c r="V71" s="224">
        <f t="shared" si="11"/>
        <v>0</v>
      </c>
      <c r="W71" s="112">
        <f t="shared" si="12"/>
        <v>0</v>
      </c>
      <c r="X71" s="237" t="str">
        <f t="shared" si="1"/>
        <v/>
      </c>
      <c r="Y71" s="242" t="b">
        <f t="shared" si="2"/>
        <v>0</v>
      </c>
      <c r="Z71" s="237">
        <f t="shared" si="13"/>
        <v>0</v>
      </c>
      <c r="AA71" s="237">
        <f>IF('Member Info'!N67="",1,"")</f>
        <v>1</v>
      </c>
      <c r="AB71" s="245" t="e">
        <f t="shared" si="14"/>
        <v>#VALUE!</v>
      </c>
      <c r="AC71" s="132" t="str">
        <f t="shared" si="3"/>
        <v/>
      </c>
      <c r="AD71" s="126">
        <f t="shared" si="15"/>
        <v>1</v>
      </c>
      <c r="AE71" s="126" t="str">
        <f>IF('Member Info'!N67&lt;&gt;"",IF('Member Info'!N67&lt;=$R$1,1,0),"")</f>
        <v/>
      </c>
      <c r="AG71" s="126" t="b">
        <f t="shared" si="16"/>
        <v>0</v>
      </c>
      <c r="AH71" s="126">
        <f t="shared" si="17"/>
        <v>0</v>
      </c>
      <c r="AJ71" s="126">
        <f t="shared" si="18"/>
        <v>0</v>
      </c>
      <c r="AK71" s="126">
        <f>IF('Member Info'!F67&gt;$R$1,1,0)</f>
        <v>0</v>
      </c>
      <c r="AL71" s="126" t="b">
        <f>IF(ISERROR(R71),ERROR.TYPE(#REF!)=ERROR.TYPE(R71),FALSE)</f>
        <v>0</v>
      </c>
      <c r="AM71" s="126" t="b">
        <f>IF(ISERROR(S71),ERROR.TYPE(#REF!)=ERROR.TYPE(S71),FALSE)</f>
        <v>0</v>
      </c>
      <c r="AN71" s="126">
        <f>IF(OR('Member Info'!F67&gt;=$S$1,'Member Info'!N67&gt;=$R$1),1,0)</f>
        <v>0</v>
      </c>
    </row>
    <row r="72" spans="1:40" x14ac:dyDescent="0.25">
      <c r="A72" s="4">
        <v>40</v>
      </c>
      <c r="B72" s="166">
        <f>'Member Info'!D68</f>
        <v>0</v>
      </c>
      <c r="C72" s="166">
        <f>'Member Info'!E68</f>
        <v>0</v>
      </c>
      <c r="D72" s="166" t="str">
        <f>'Member Info'!G68</f>
        <v/>
      </c>
      <c r="E72" s="167">
        <f>'Member Info'!B68</f>
        <v>0</v>
      </c>
      <c r="F72" s="244"/>
      <c r="G72" s="168" t="str">
        <f>IF(E72=0,"",
IF('Member Info'!$AM$19&lt;=$R$1,
SUMPRODUCT('Member Info'!L68+IF('Member Info'!H68&gt;'Member Info'!$AJ$12,'Member Info'!$AK$13,IF('Member Info'!H68&gt;'Member Info'!$AJ$11,'Member Info'!$AK$12,IF('Member Info'!H68&gt;'Member Info'!$AJ$10,'Member Info'!$AK$11,IF('Member Info'!H68&gt;'Member Info'!$AJ$9,'Member Info'!$AK$10,IF('Member Info'!H68&gt;'Member Info'!$AJ$8,'Member Info'!$AK$9,'Member Info'!$AK$8)))))),
SUMPRODUCT('Member Info'!L68+IF('Member Info'!H68&gt;'Member Info'!$AG$17,'Member Info'!$AH$18,IF('Member Info'!H68&gt;'Member Info'!$AG$16,'Member Info'!$AH$17,IF('Member Info'!H68&gt;'Member Info'!$AG$15,'Member Info'!$AH$16,IF('Member Info'!H68&gt;'Member Info'!$AG$14,'Member Info'!$AH$15,IF('Member Info'!H68&gt;'Member Info'!$AG$13,'Member Info'!$AH$14,IF('Member Info'!H68&gt;'Member Info'!$AG$12,'Member Info'!$AH$13,IF('Member Info'!H68&gt;'Member Info'!$AG$11,'Member Info'!$AH$12,IF('Member Info'!H68&gt;'Member Info'!$AG$10,'Member Info'!$AH$11,IF('Member Info'!H68&gt;'Member Info'!$AG$9,'Member Info'!$AH$10,IF('Member Info'!H68&gt;'Member Info'!$AG$8,'Member Info'!$AH$9,'Member Info'!$AH$8)))))))))))))</f>
        <v/>
      </c>
      <c r="H72" s="26"/>
      <c r="I72" s="26"/>
      <c r="J72" s="107" t="str">
        <f>IF(E72=0,"",IF('Member Info'!F68&gt;$S$1,CONCATENATE("Joined with practice on ", TEXT('Member Info'!F68, "DD/MM/YYYY")),IF('Member Info'!N68&lt;&gt;"",IF('Member Info'!N68&lt;$R$1,CONCATENATE("Left Scheme on ", TEXT('Member Info'!N68, "DD/MM/YYYY")),IF(ISERROR(G72),"Error Detected, No rate entered",IF(E72=0,"",IF(F72="","Error Detected, No Pensionable pay",IF(ISERROR(AB72)," Unknown Values entered.",IF(T72+U72&lt;1,"Acceptable",IF(R72+S72=200, "No Contributions Entered", IF(K72="","Error Detected, Choose reason&gt;",IF(X72="1",IF(T72=1,"Please Enter Deemed Pensionable Pay","Add Any Relevant Details Above"),"Please Give Details Above"))))))))),IF(ISERROR(G72),"Error Detected, No rate entered",IF(E72=0,"",IF(F72="","Error Detected, No Pensionable pay",IF(ISERROR(AB72)," Unknown Values entered.",IF(T72+U72&lt;1,"Acceptable",IF(R72+S72=200, "No Contributions Entered", IF(K72="","Error Detected, Choose reason&gt;",IF(X72="1",IF(T72=1,"Please Enter Deemed Pensionable Pay","Add relevant Details Above"),"Please give details Above")))))))))))</f>
        <v/>
      </c>
      <c r="K72" s="263"/>
      <c r="L72" s="93"/>
      <c r="M72" s="93" t="str">
        <f t="shared" si="4"/>
        <v/>
      </c>
      <c r="N72" s="96">
        <f t="shared" si="5"/>
        <v>0</v>
      </c>
      <c r="O72" s="96">
        <f t="shared" si="0"/>
        <v>0</v>
      </c>
      <c r="P72" s="220">
        <f>(ROUND((F72/100*'Member Info'!$W$2), 2))</f>
        <v>0</v>
      </c>
      <c r="Q72" s="220" t="e">
        <f t="shared" si="6"/>
        <v>#VALUE!</v>
      </c>
      <c r="R72" s="220" t="str">
        <f t="shared" si="7"/>
        <v/>
      </c>
      <c r="S72" s="229" t="str">
        <f t="shared" si="8"/>
        <v/>
      </c>
      <c r="T72" s="230" t="str">
        <f t="shared" si="9"/>
        <v/>
      </c>
      <c r="U72" s="230" t="str">
        <f t="shared" si="10"/>
        <v/>
      </c>
      <c r="V72" s="224">
        <f t="shared" si="11"/>
        <v>0</v>
      </c>
      <c r="W72" s="112">
        <f t="shared" si="12"/>
        <v>0</v>
      </c>
      <c r="X72" s="237" t="str">
        <f t="shared" si="1"/>
        <v/>
      </c>
      <c r="Y72" s="242" t="b">
        <f t="shared" si="2"/>
        <v>0</v>
      </c>
      <c r="Z72" s="237">
        <f t="shared" si="13"/>
        <v>0</v>
      </c>
      <c r="AA72" s="237">
        <f>IF('Member Info'!N68="",1,"")</f>
        <v>1</v>
      </c>
      <c r="AB72" s="245" t="e">
        <f t="shared" si="14"/>
        <v>#VALUE!</v>
      </c>
      <c r="AC72" s="132" t="str">
        <f t="shared" si="3"/>
        <v/>
      </c>
      <c r="AD72" s="126">
        <f t="shared" si="15"/>
        <v>1</v>
      </c>
      <c r="AE72" s="126" t="str">
        <f>IF('Member Info'!N68&lt;&gt;"",IF('Member Info'!N68&lt;=$R$1,1,0),"")</f>
        <v/>
      </c>
      <c r="AG72" s="126" t="b">
        <f t="shared" si="16"/>
        <v>0</v>
      </c>
      <c r="AH72" s="126">
        <f t="shared" si="17"/>
        <v>0</v>
      </c>
      <c r="AJ72" s="126">
        <f t="shared" si="18"/>
        <v>0</v>
      </c>
      <c r="AK72" s="126">
        <f>IF('Member Info'!F68&gt;$R$1,1,0)</f>
        <v>0</v>
      </c>
      <c r="AL72" s="126" t="b">
        <f>IF(ISERROR(R72),ERROR.TYPE(#REF!)=ERROR.TYPE(R72),FALSE)</f>
        <v>0</v>
      </c>
      <c r="AM72" s="126" t="b">
        <f>IF(ISERROR(S72),ERROR.TYPE(#REF!)=ERROR.TYPE(S72),FALSE)</f>
        <v>0</v>
      </c>
      <c r="AN72" s="126">
        <f>IF(OR('Member Info'!F68&gt;=$S$1,'Member Info'!N68&gt;=$R$1),1,0)</f>
        <v>0</v>
      </c>
    </row>
    <row r="73" spans="1:40" x14ac:dyDescent="0.25">
      <c r="A73" s="4">
        <v>41</v>
      </c>
      <c r="B73" s="166">
        <f>'Member Info'!D69</f>
        <v>0</v>
      </c>
      <c r="C73" s="166">
        <f>'Member Info'!E69</f>
        <v>0</v>
      </c>
      <c r="D73" s="166" t="str">
        <f>'Member Info'!G69</f>
        <v/>
      </c>
      <c r="E73" s="167">
        <f>'Member Info'!B69</f>
        <v>0</v>
      </c>
      <c r="F73" s="244"/>
      <c r="G73" s="168" t="str">
        <f>IF(E73=0,"",
IF('Member Info'!$AM$19&lt;=$R$1,
SUMPRODUCT('Member Info'!L69+IF('Member Info'!H69&gt;'Member Info'!$AJ$12,'Member Info'!$AK$13,IF('Member Info'!H69&gt;'Member Info'!$AJ$11,'Member Info'!$AK$12,IF('Member Info'!H69&gt;'Member Info'!$AJ$10,'Member Info'!$AK$11,IF('Member Info'!H69&gt;'Member Info'!$AJ$9,'Member Info'!$AK$10,IF('Member Info'!H69&gt;'Member Info'!$AJ$8,'Member Info'!$AK$9,'Member Info'!$AK$8)))))),
SUMPRODUCT('Member Info'!L69+IF('Member Info'!H69&gt;'Member Info'!$AG$17,'Member Info'!$AH$18,IF('Member Info'!H69&gt;'Member Info'!$AG$16,'Member Info'!$AH$17,IF('Member Info'!H69&gt;'Member Info'!$AG$15,'Member Info'!$AH$16,IF('Member Info'!H69&gt;'Member Info'!$AG$14,'Member Info'!$AH$15,IF('Member Info'!H69&gt;'Member Info'!$AG$13,'Member Info'!$AH$14,IF('Member Info'!H69&gt;'Member Info'!$AG$12,'Member Info'!$AH$13,IF('Member Info'!H69&gt;'Member Info'!$AG$11,'Member Info'!$AH$12,IF('Member Info'!H69&gt;'Member Info'!$AG$10,'Member Info'!$AH$11,IF('Member Info'!H69&gt;'Member Info'!$AG$9,'Member Info'!$AH$10,IF('Member Info'!H69&gt;'Member Info'!$AG$8,'Member Info'!$AH$9,'Member Info'!$AH$8)))))))))))))</f>
        <v/>
      </c>
      <c r="H73" s="26"/>
      <c r="I73" s="26"/>
      <c r="J73" s="107" t="str">
        <f>IF(E73=0,"",IF('Member Info'!F69&gt;$S$1,CONCATENATE("Joined with practice on ", TEXT('Member Info'!F69, "DD/MM/YYYY")),IF('Member Info'!N69&lt;&gt;"",IF('Member Info'!N69&lt;$R$1,CONCATENATE("Left Scheme on ", TEXT('Member Info'!N69, "DD/MM/YYYY")),IF(ISERROR(G73),"Error Detected, No rate entered",IF(E73=0,"",IF(F73="","Error Detected, No Pensionable pay",IF(ISERROR(AB73)," Unknown Values entered.",IF(T73+U73&lt;1,"Acceptable",IF(R73+S73=200, "No Contributions Entered", IF(K73="","Error Detected, Choose reason&gt;",IF(X73="1",IF(T73=1,"Please Enter Deemed Pensionable Pay","Add Any Relevant Details Above"),"Please Give Details Above"))))))))),IF(ISERROR(G73),"Error Detected, No rate entered",IF(E73=0,"",IF(F73="","Error Detected, No Pensionable pay",IF(ISERROR(AB73)," Unknown Values entered.",IF(T73+U73&lt;1,"Acceptable",IF(R73+S73=200, "No Contributions Entered", IF(K73="","Error Detected, Choose reason&gt;",IF(X73="1",IF(T73=1,"Please Enter Deemed Pensionable Pay","Add relevant Details Above"),"Please give details Above")))))))))))</f>
        <v/>
      </c>
      <c r="K73" s="263"/>
      <c r="L73" s="93"/>
      <c r="M73" s="93" t="str">
        <f t="shared" si="4"/>
        <v/>
      </c>
      <c r="N73" s="96">
        <f t="shared" si="5"/>
        <v>0</v>
      </c>
      <c r="O73" s="96">
        <f t="shared" si="0"/>
        <v>0</v>
      </c>
      <c r="P73" s="220">
        <f>(ROUND((F73/100*'Member Info'!$W$2), 2))</f>
        <v>0</v>
      </c>
      <c r="Q73" s="220" t="e">
        <f t="shared" si="6"/>
        <v>#VALUE!</v>
      </c>
      <c r="R73" s="220" t="str">
        <f t="shared" si="7"/>
        <v/>
      </c>
      <c r="S73" s="229" t="str">
        <f t="shared" si="8"/>
        <v/>
      </c>
      <c r="T73" s="230" t="str">
        <f t="shared" si="9"/>
        <v/>
      </c>
      <c r="U73" s="230" t="str">
        <f t="shared" si="10"/>
        <v/>
      </c>
      <c r="V73" s="224">
        <f t="shared" si="11"/>
        <v>0</v>
      </c>
      <c r="W73" s="112">
        <f t="shared" si="12"/>
        <v>0</v>
      </c>
      <c r="X73" s="237" t="str">
        <f t="shared" si="1"/>
        <v/>
      </c>
      <c r="Y73" s="242" t="b">
        <f t="shared" si="2"/>
        <v>0</v>
      </c>
      <c r="Z73" s="237">
        <f t="shared" si="13"/>
        <v>0</v>
      </c>
      <c r="AA73" s="237">
        <f>IF('Member Info'!N69="",1,"")</f>
        <v>1</v>
      </c>
      <c r="AB73" s="245" t="e">
        <f t="shared" si="14"/>
        <v>#VALUE!</v>
      </c>
      <c r="AC73" s="132" t="str">
        <f t="shared" si="3"/>
        <v/>
      </c>
      <c r="AD73" s="126">
        <f t="shared" si="15"/>
        <v>1</v>
      </c>
      <c r="AE73" s="126" t="str">
        <f>IF('Member Info'!N69&lt;&gt;"",IF('Member Info'!N69&lt;=$R$1,1,0),"")</f>
        <v/>
      </c>
      <c r="AG73" s="126" t="b">
        <f t="shared" si="16"/>
        <v>0</v>
      </c>
      <c r="AH73" s="126">
        <f t="shared" si="17"/>
        <v>0</v>
      </c>
      <c r="AJ73" s="126">
        <f t="shared" si="18"/>
        <v>0</v>
      </c>
      <c r="AK73" s="126">
        <f>IF('Member Info'!F69&gt;$R$1,1,0)</f>
        <v>0</v>
      </c>
      <c r="AL73" s="126" t="b">
        <f>IF(ISERROR(R73),ERROR.TYPE(#REF!)=ERROR.TYPE(R73),FALSE)</f>
        <v>0</v>
      </c>
      <c r="AM73" s="126" t="b">
        <f>IF(ISERROR(S73),ERROR.TYPE(#REF!)=ERROR.TYPE(S73),FALSE)</f>
        <v>0</v>
      </c>
      <c r="AN73" s="126">
        <f>IF(OR('Member Info'!F69&gt;=$S$1,'Member Info'!N69&gt;=$R$1),1,0)</f>
        <v>0</v>
      </c>
    </row>
    <row r="74" spans="1:40" x14ac:dyDescent="0.25">
      <c r="A74" s="4">
        <v>42</v>
      </c>
      <c r="B74" s="166">
        <f>'Member Info'!D70</f>
        <v>0</v>
      </c>
      <c r="C74" s="166">
        <f>'Member Info'!E70</f>
        <v>0</v>
      </c>
      <c r="D74" s="166" t="str">
        <f>'Member Info'!G70</f>
        <v/>
      </c>
      <c r="E74" s="167">
        <f>'Member Info'!B70</f>
        <v>0</v>
      </c>
      <c r="F74" s="244"/>
      <c r="G74" s="168" t="str">
        <f>IF(E74=0,"",
IF('Member Info'!$AM$19&lt;=$R$1,
SUMPRODUCT('Member Info'!L70+IF('Member Info'!H70&gt;'Member Info'!$AJ$12,'Member Info'!$AK$13,IF('Member Info'!H70&gt;'Member Info'!$AJ$11,'Member Info'!$AK$12,IF('Member Info'!H70&gt;'Member Info'!$AJ$10,'Member Info'!$AK$11,IF('Member Info'!H70&gt;'Member Info'!$AJ$9,'Member Info'!$AK$10,IF('Member Info'!H70&gt;'Member Info'!$AJ$8,'Member Info'!$AK$9,'Member Info'!$AK$8)))))),
SUMPRODUCT('Member Info'!L70+IF('Member Info'!H70&gt;'Member Info'!$AG$17,'Member Info'!$AH$18,IF('Member Info'!H70&gt;'Member Info'!$AG$16,'Member Info'!$AH$17,IF('Member Info'!H70&gt;'Member Info'!$AG$15,'Member Info'!$AH$16,IF('Member Info'!H70&gt;'Member Info'!$AG$14,'Member Info'!$AH$15,IF('Member Info'!H70&gt;'Member Info'!$AG$13,'Member Info'!$AH$14,IF('Member Info'!H70&gt;'Member Info'!$AG$12,'Member Info'!$AH$13,IF('Member Info'!H70&gt;'Member Info'!$AG$11,'Member Info'!$AH$12,IF('Member Info'!H70&gt;'Member Info'!$AG$10,'Member Info'!$AH$11,IF('Member Info'!H70&gt;'Member Info'!$AG$9,'Member Info'!$AH$10,IF('Member Info'!H70&gt;'Member Info'!$AG$8,'Member Info'!$AH$9,'Member Info'!$AH$8)))))))))))))</f>
        <v/>
      </c>
      <c r="H74" s="26"/>
      <c r="I74" s="26"/>
      <c r="J74" s="107" t="str">
        <f>IF(E74=0,"",IF('Member Info'!F70&gt;$S$1,CONCATENATE("Joined with practice on ", TEXT('Member Info'!F70, "DD/MM/YYYY")),IF('Member Info'!N70&lt;&gt;"",IF('Member Info'!N70&lt;$R$1,CONCATENATE("Left Scheme on ", TEXT('Member Info'!N70, "DD/MM/YYYY")),IF(ISERROR(G74),"Error Detected, No rate entered",IF(E74=0,"",IF(F74="","Error Detected, No Pensionable pay",IF(ISERROR(AB74)," Unknown Values entered.",IF(T74+U74&lt;1,"Acceptable",IF(R74+S74=200, "No Contributions Entered", IF(K74="","Error Detected, Choose reason&gt;",IF(X74="1",IF(T74=1,"Please Enter Deemed Pensionable Pay","Add Any Relevant Details Above"),"Please Give Details Above"))))))))),IF(ISERROR(G74),"Error Detected, No rate entered",IF(E74=0,"",IF(F74="","Error Detected, No Pensionable pay",IF(ISERROR(AB74)," Unknown Values entered.",IF(T74+U74&lt;1,"Acceptable",IF(R74+S74=200, "No Contributions Entered", IF(K74="","Error Detected, Choose reason&gt;",IF(X74="1",IF(T74=1,"Please Enter Deemed Pensionable Pay","Add relevant Details Above"),"Please give details Above")))))))))))</f>
        <v/>
      </c>
      <c r="K74" s="263"/>
      <c r="L74" s="93"/>
      <c r="M74" s="93" t="str">
        <f t="shared" si="4"/>
        <v/>
      </c>
      <c r="N74" s="96">
        <f t="shared" si="5"/>
        <v>0</v>
      </c>
      <c r="O74" s="96">
        <f t="shared" si="0"/>
        <v>0</v>
      </c>
      <c r="P74" s="220">
        <f>(ROUND((F74/100*'Member Info'!$W$2), 2))</f>
        <v>0</v>
      </c>
      <c r="Q74" s="220" t="e">
        <f t="shared" si="6"/>
        <v>#VALUE!</v>
      </c>
      <c r="R74" s="220" t="str">
        <f t="shared" si="7"/>
        <v/>
      </c>
      <c r="S74" s="229" t="str">
        <f t="shared" si="8"/>
        <v/>
      </c>
      <c r="T74" s="230" t="str">
        <f t="shared" si="9"/>
        <v/>
      </c>
      <c r="U74" s="230" t="str">
        <f t="shared" si="10"/>
        <v/>
      </c>
      <c r="V74" s="224">
        <f t="shared" si="11"/>
        <v>0</v>
      </c>
      <c r="W74" s="112">
        <f t="shared" si="12"/>
        <v>0</v>
      </c>
      <c r="X74" s="237" t="str">
        <f t="shared" si="1"/>
        <v/>
      </c>
      <c r="Y74" s="242" t="b">
        <f t="shared" si="2"/>
        <v>0</v>
      </c>
      <c r="Z74" s="237">
        <f t="shared" si="13"/>
        <v>0</v>
      </c>
      <c r="AA74" s="237">
        <f>IF('Member Info'!N70="",1,"")</f>
        <v>1</v>
      </c>
      <c r="AB74" s="245" t="e">
        <f t="shared" si="14"/>
        <v>#VALUE!</v>
      </c>
      <c r="AC74" s="132" t="str">
        <f t="shared" si="3"/>
        <v/>
      </c>
      <c r="AD74" s="126">
        <f t="shared" si="15"/>
        <v>1</v>
      </c>
      <c r="AE74" s="126" t="str">
        <f>IF('Member Info'!N70&lt;&gt;"",IF('Member Info'!N70&lt;=$R$1,1,0),"")</f>
        <v/>
      </c>
      <c r="AG74" s="126" t="b">
        <f t="shared" si="16"/>
        <v>0</v>
      </c>
      <c r="AH74" s="126">
        <f t="shared" si="17"/>
        <v>0</v>
      </c>
      <c r="AJ74" s="126">
        <f t="shared" si="18"/>
        <v>0</v>
      </c>
      <c r="AK74" s="126">
        <f>IF('Member Info'!F70&gt;$R$1,1,0)</f>
        <v>0</v>
      </c>
      <c r="AL74" s="126" t="b">
        <f>IF(ISERROR(R74),ERROR.TYPE(#REF!)=ERROR.TYPE(R74),FALSE)</f>
        <v>0</v>
      </c>
      <c r="AM74" s="126" t="b">
        <f>IF(ISERROR(S74),ERROR.TYPE(#REF!)=ERROR.TYPE(S74),FALSE)</f>
        <v>0</v>
      </c>
      <c r="AN74" s="126">
        <f>IF(OR('Member Info'!F70&gt;=$S$1,'Member Info'!N70&gt;=$R$1),1,0)</f>
        <v>0</v>
      </c>
    </row>
    <row r="75" spans="1:40" x14ac:dyDescent="0.25">
      <c r="A75" s="4">
        <v>43</v>
      </c>
      <c r="B75" s="166">
        <f>'Member Info'!D71</f>
        <v>0</v>
      </c>
      <c r="C75" s="166">
        <f>'Member Info'!E71</f>
        <v>0</v>
      </c>
      <c r="D75" s="166" t="str">
        <f>'Member Info'!G71</f>
        <v/>
      </c>
      <c r="E75" s="167">
        <f>'Member Info'!B71</f>
        <v>0</v>
      </c>
      <c r="F75" s="244"/>
      <c r="G75" s="168" t="str">
        <f>IF(E75=0,"",
IF('Member Info'!$AM$19&lt;=$R$1,
SUMPRODUCT('Member Info'!L71+IF('Member Info'!H71&gt;'Member Info'!$AJ$12,'Member Info'!$AK$13,IF('Member Info'!H71&gt;'Member Info'!$AJ$11,'Member Info'!$AK$12,IF('Member Info'!H71&gt;'Member Info'!$AJ$10,'Member Info'!$AK$11,IF('Member Info'!H71&gt;'Member Info'!$AJ$9,'Member Info'!$AK$10,IF('Member Info'!H71&gt;'Member Info'!$AJ$8,'Member Info'!$AK$9,'Member Info'!$AK$8)))))),
SUMPRODUCT('Member Info'!L71+IF('Member Info'!H71&gt;'Member Info'!$AG$17,'Member Info'!$AH$18,IF('Member Info'!H71&gt;'Member Info'!$AG$16,'Member Info'!$AH$17,IF('Member Info'!H71&gt;'Member Info'!$AG$15,'Member Info'!$AH$16,IF('Member Info'!H71&gt;'Member Info'!$AG$14,'Member Info'!$AH$15,IF('Member Info'!H71&gt;'Member Info'!$AG$13,'Member Info'!$AH$14,IF('Member Info'!H71&gt;'Member Info'!$AG$12,'Member Info'!$AH$13,IF('Member Info'!H71&gt;'Member Info'!$AG$11,'Member Info'!$AH$12,IF('Member Info'!H71&gt;'Member Info'!$AG$10,'Member Info'!$AH$11,IF('Member Info'!H71&gt;'Member Info'!$AG$9,'Member Info'!$AH$10,IF('Member Info'!H71&gt;'Member Info'!$AG$8,'Member Info'!$AH$9,'Member Info'!$AH$8)))))))))))))</f>
        <v/>
      </c>
      <c r="H75" s="26"/>
      <c r="I75" s="26"/>
      <c r="J75" s="107" t="str">
        <f>IF(E75=0,"",IF('Member Info'!F71&gt;$S$1,CONCATENATE("Joined with practice on ", TEXT('Member Info'!F71, "DD/MM/YYYY")),IF('Member Info'!N71&lt;&gt;"",IF('Member Info'!N71&lt;$R$1,CONCATENATE("Left Scheme on ", TEXT('Member Info'!N71, "DD/MM/YYYY")),IF(ISERROR(G75),"Error Detected, No rate entered",IF(E75=0,"",IF(F75="","Error Detected, No Pensionable pay",IF(ISERROR(AB75)," Unknown Values entered.",IF(T75+U75&lt;1,"Acceptable",IF(R75+S75=200, "No Contributions Entered", IF(K75="","Error Detected, Choose reason&gt;",IF(X75="1",IF(T75=1,"Please Enter Deemed Pensionable Pay","Add Any Relevant Details Above"),"Please Give Details Above"))))))))),IF(ISERROR(G75),"Error Detected, No rate entered",IF(E75=0,"",IF(F75="","Error Detected, No Pensionable pay",IF(ISERROR(AB75)," Unknown Values entered.",IF(T75+U75&lt;1,"Acceptable",IF(R75+S75=200, "No Contributions Entered", IF(K75="","Error Detected, Choose reason&gt;",IF(X75="1",IF(T75=1,"Please Enter Deemed Pensionable Pay","Add relevant Details Above"),"Please give details Above")))))))))))</f>
        <v/>
      </c>
      <c r="K75" s="263"/>
      <c r="L75" s="93"/>
      <c r="M75" s="93" t="str">
        <f t="shared" si="4"/>
        <v/>
      </c>
      <c r="N75" s="96">
        <f t="shared" si="5"/>
        <v>0</v>
      </c>
      <c r="O75" s="96">
        <f t="shared" si="0"/>
        <v>0</v>
      </c>
      <c r="P75" s="220">
        <f>(ROUND((F75/100*'Member Info'!$W$2), 2))</f>
        <v>0</v>
      </c>
      <c r="Q75" s="220" t="e">
        <f t="shared" si="6"/>
        <v>#VALUE!</v>
      </c>
      <c r="R75" s="220" t="str">
        <f t="shared" si="7"/>
        <v/>
      </c>
      <c r="S75" s="229" t="str">
        <f t="shared" si="8"/>
        <v/>
      </c>
      <c r="T75" s="230" t="str">
        <f t="shared" si="9"/>
        <v/>
      </c>
      <c r="U75" s="230" t="str">
        <f t="shared" si="10"/>
        <v/>
      </c>
      <c r="V75" s="224">
        <f t="shared" si="11"/>
        <v>0</v>
      </c>
      <c r="W75" s="112">
        <f t="shared" si="12"/>
        <v>0</v>
      </c>
      <c r="X75" s="237" t="str">
        <f t="shared" si="1"/>
        <v/>
      </c>
      <c r="Y75" s="242" t="b">
        <f t="shared" si="2"/>
        <v>0</v>
      </c>
      <c r="Z75" s="237">
        <f t="shared" si="13"/>
        <v>0</v>
      </c>
      <c r="AA75" s="237">
        <f>IF('Member Info'!N71="",1,"")</f>
        <v>1</v>
      </c>
      <c r="AB75" s="245" t="e">
        <f t="shared" si="14"/>
        <v>#VALUE!</v>
      </c>
      <c r="AC75" s="132" t="str">
        <f t="shared" si="3"/>
        <v/>
      </c>
      <c r="AD75" s="126">
        <f t="shared" si="15"/>
        <v>1</v>
      </c>
      <c r="AE75" s="126" t="str">
        <f>IF('Member Info'!N71&lt;&gt;"",IF('Member Info'!N71&lt;=$R$1,1,0),"")</f>
        <v/>
      </c>
      <c r="AG75" s="126" t="b">
        <f t="shared" si="16"/>
        <v>0</v>
      </c>
      <c r="AH75" s="126">
        <f t="shared" si="17"/>
        <v>0</v>
      </c>
      <c r="AJ75" s="126">
        <f t="shared" si="18"/>
        <v>0</v>
      </c>
      <c r="AK75" s="126">
        <f>IF('Member Info'!F71&gt;$R$1,1,0)</f>
        <v>0</v>
      </c>
      <c r="AL75" s="126" t="b">
        <f>IF(ISERROR(R75),ERROR.TYPE(#REF!)=ERROR.TYPE(R75),FALSE)</f>
        <v>0</v>
      </c>
      <c r="AM75" s="126" t="b">
        <f>IF(ISERROR(S75),ERROR.TYPE(#REF!)=ERROR.TYPE(S75),FALSE)</f>
        <v>0</v>
      </c>
      <c r="AN75" s="126">
        <f>IF(OR('Member Info'!F71&gt;=$S$1,'Member Info'!N71&gt;=$R$1),1,0)</f>
        <v>0</v>
      </c>
    </row>
    <row r="76" spans="1:40" x14ac:dyDescent="0.25">
      <c r="A76" s="4">
        <v>44</v>
      </c>
      <c r="B76" s="166">
        <f>'Member Info'!D72</f>
        <v>0</v>
      </c>
      <c r="C76" s="166">
        <f>'Member Info'!E72</f>
        <v>0</v>
      </c>
      <c r="D76" s="166" t="str">
        <f>'Member Info'!G72</f>
        <v/>
      </c>
      <c r="E76" s="167">
        <f>'Member Info'!B72</f>
        <v>0</v>
      </c>
      <c r="F76" s="244"/>
      <c r="G76" s="168" t="str">
        <f>IF(E76=0,"",
IF('Member Info'!$AM$19&lt;=$R$1,
SUMPRODUCT('Member Info'!L72+IF('Member Info'!H72&gt;'Member Info'!$AJ$12,'Member Info'!$AK$13,IF('Member Info'!H72&gt;'Member Info'!$AJ$11,'Member Info'!$AK$12,IF('Member Info'!H72&gt;'Member Info'!$AJ$10,'Member Info'!$AK$11,IF('Member Info'!H72&gt;'Member Info'!$AJ$9,'Member Info'!$AK$10,IF('Member Info'!H72&gt;'Member Info'!$AJ$8,'Member Info'!$AK$9,'Member Info'!$AK$8)))))),
SUMPRODUCT('Member Info'!L72+IF('Member Info'!H72&gt;'Member Info'!$AG$17,'Member Info'!$AH$18,IF('Member Info'!H72&gt;'Member Info'!$AG$16,'Member Info'!$AH$17,IF('Member Info'!H72&gt;'Member Info'!$AG$15,'Member Info'!$AH$16,IF('Member Info'!H72&gt;'Member Info'!$AG$14,'Member Info'!$AH$15,IF('Member Info'!H72&gt;'Member Info'!$AG$13,'Member Info'!$AH$14,IF('Member Info'!H72&gt;'Member Info'!$AG$12,'Member Info'!$AH$13,IF('Member Info'!H72&gt;'Member Info'!$AG$11,'Member Info'!$AH$12,IF('Member Info'!H72&gt;'Member Info'!$AG$10,'Member Info'!$AH$11,IF('Member Info'!H72&gt;'Member Info'!$AG$9,'Member Info'!$AH$10,IF('Member Info'!H72&gt;'Member Info'!$AG$8,'Member Info'!$AH$9,'Member Info'!$AH$8)))))))))))))</f>
        <v/>
      </c>
      <c r="H76" s="26"/>
      <c r="I76" s="26"/>
      <c r="J76" s="107" t="str">
        <f>IF(E76=0,"",IF('Member Info'!F72&gt;$S$1,CONCATENATE("Joined with practice on ", TEXT('Member Info'!F72, "DD/MM/YYYY")),IF('Member Info'!N72&lt;&gt;"",IF('Member Info'!N72&lt;$R$1,CONCATENATE("Left Scheme on ", TEXT('Member Info'!N72, "DD/MM/YYYY")),IF(ISERROR(G76),"Error Detected, No rate entered",IF(E76=0,"",IF(F76="","Error Detected, No Pensionable pay",IF(ISERROR(AB76)," Unknown Values entered.",IF(T76+U76&lt;1,"Acceptable",IF(R76+S76=200, "No Contributions Entered", IF(K76="","Error Detected, Choose reason&gt;",IF(X76="1",IF(T76=1,"Please Enter Deemed Pensionable Pay","Add Any Relevant Details Above"),"Please Give Details Above"))))))))),IF(ISERROR(G76),"Error Detected, No rate entered",IF(E76=0,"",IF(F76="","Error Detected, No Pensionable pay",IF(ISERROR(AB76)," Unknown Values entered.",IF(T76+U76&lt;1,"Acceptable",IF(R76+S76=200, "No Contributions Entered", IF(K76="","Error Detected, Choose reason&gt;",IF(X76="1",IF(T76=1,"Please Enter Deemed Pensionable Pay","Add relevant Details Above"),"Please give details Above")))))))))))</f>
        <v/>
      </c>
      <c r="K76" s="263"/>
      <c r="L76" s="93"/>
      <c r="M76" s="93" t="str">
        <f t="shared" si="4"/>
        <v/>
      </c>
      <c r="N76" s="96">
        <f t="shared" si="5"/>
        <v>0</v>
      </c>
      <c r="O76" s="96">
        <f t="shared" si="0"/>
        <v>0</v>
      </c>
      <c r="P76" s="220">
        <f>(ROUND((F76/100*'Member Info'!$W$2), 2))</f>
        <v>0</v>
      </c>
      <c r="Q76" s="220" t="e">
        <f t="shared" si="6"/>
        <v>#VALUE!</v>
      </c>
      <c r="R76" s="220" t="str">
        <f t="shared" si="7"/>
        <v/>
      </c>
      <c r="S76" s="229" t="str">
        <f t="shared" si="8"/>
        <v/>
      </c>
      <c r="T76" s="230" t="str">
        <f t="shared" si="9"/>
        <v/>
      </c>
      <c r="U76" s="230" t="str">
        <f t="shared" si="10"/>
        <v/>
      </c>
      <c r="V76" s="224">
        <f t="shared" si="11"/>
        <v>0</v>
      </c>
      <c r="W76" s="112">
        <f t="shared" si="12"/>
        <v>0</v>
      </c>
      <c r="X76" s="237" t="str">
        <f t="shared" si="1"/>
        <v/>
      </c>
      <c r="Y76" s="242" t="b">
        <f t="shared" si="2"/>
        <v>0</v>
      </c>
      <c r="Z76" s="237">
        <f t="shared" si="13"/>
        <v>0</v>
      </c>
      <c r="AA76" s="237">
        <f>IF('Member Info'!N72="",1,"")</f>
        <v>1</v>
      </c>
      <c r="AB76" s="245" t="e">
        <f t="shared" si="14"/>
        <v>#VALUE!</v>
      </c>
      <c r="AC76" s="132" t="str">
        <f t="shared" si="3"/>
        <v/>
      </c>
      <c r="AD76" s="126">
        <f t="shared" si="15"/>
        <v>1</v>
      </c>
      <c r="AE76" s="126" t="str">
        <f>IF('Member Info'!N72&lt;&gt;"",IF('Member Info'!N72&lt;=$R$1,1,0),"")</f>
        <v/>
      </c>
      <c r="AG76" s="126" t="b">
        <f t="shared" si="16"/>
        <v>0</v>
      </c>
      <c r="AH76" s="126">
        <f t="shared" si="17"/>
        <v>0</v>
      </c>
      <c r="AJ76" s="126">
        <f t="shared" si="18"/>
        <v>0</v>
      </c>
      <c r="AK76" s="126">
        <f>IF('Member Info'!F72&gt;$R$1,1,0)</f>
        <v>0</v>
      </c>
      <c r="AL76" s="126" t="b">
        <f>IF(ISERROR(R76),ERROR.TYPE(#REF!)=ERROR.TYPE(R76),FALSE)</f>
        <v>0</v>
      </c>
      <c r="AM76" s="126" t="b">
        <f>IF(ISERROR(S76),ERROR.TYPE(#REF!)=ERROR.TYPE(S76),FALSE)</f>
        <v>0</v>
      </c>
      <c r="AN76" s="126">
        <f>IF(OR('Member Info'!F72&gt;=$S$1,'Member Info'!N72&gt;=$R$1),1,0)</f>
        <v>0</v>
      </c>
    </row>
    <row r="77" spans="1:40" x14ac:dyDescent="0.25">
      <c r="A77" s="4">
        <v>45</v>
      </c>
      <c r="B77" s="166">
        <f>'Member Info'!D73</f>
        <v>0</v>
      </c>
      <c r="C77" s="166">
        <f>'Member Info'!E73</f>
        <v>0</v>
      </c>
      <c r="D77" s="166" t="str">
        <f>'Member Info'!G73</f>
        <v/>
      </c>
      <c r="E77" s="167">
        <f>'Member Info'!B73</f>
        <v>0</v>
      </c>
      <c r="F77" s="244"/>
      <c r="G77" s="168" t="str">
        <f>IF(E77=0,"",
IF('Member Info'!$AM$19&lt;=$R$1,
SUMPRODUCT('Member Info'!L73+IF('Member Info'!H73&gt;'Member Info'!$AJ$12,'Member Info'!$AK$13,IF('Member Info'!H73&gt;'Member Info'!$AJ$11,'Member Info'!$AK$12,IF('Member Info'!H73&gt;'Member Info'!$AJ$10,'Member Info'!$AK$11,IF('Member Info'!H73&gt;'Member Info'!$AJ$9,'Member Info'!$AK$10,IF('Member Info'!H73&gt;'Member Info'!$AJ$8,'Member Info'!$AK$9,'Member Info'!$AK$8)))))),
SUMPRODUCT('Member Info'!L73+IF('Member Info'!H73&gt;'Member Info'!$AG$17,'Member Info'!$AH$18,IF('Member Info'!H73&gt;'Member Info'!$AG$16,'Member Info'!$AH$17,IF('Member Info'!H73&gt;'Member Info'!$AG$15,'Member Info'!$AH$16,IF('Member Info'!H73&gt;'Member Info'!$AG$14,'Member Info'!$AH$15,IF('Member Info'!H73&gt;'Member Info'!$AG$13,'Member Info'!$AH$14,IF('Member Info'!H73&gt;'Member Info'!$AG$12,'Member Info'!$AH$13,IF('Member Info'!H73&gt;'Member Info'!$AG$11,'Member Info'!$AH$12,IF('Member Info'!H73&gt;'Member Info'!$AG$10,'Member Info'!$AH$11,IF('Member Info'!H73&gt;'Member Info'!$AG$9,'Member Info'!$AH$10,IF('Member Info'!H73&gt;'Member Info'!$AG$8,'Member Info'!$AH$9,'Member Info'!$AH$8)))))))))))))</f>
        <v/>
      </c>
      <c r="H77" s="26"/>
      <c r="I77" s="26"/>
      <c r="J77" s="107" t="str">
        <f>IF(E77=0,"",IF('Member Info'!F73&gt;$S$1,CONCATENATE("Joined with practice on ", TEXT('Member Info'!F73, "DD/MM/YYYY")),IF('Member Info'!N73&lt;&gt;"",IF('Member Info'!N73&lt;$R$1,CONCATENATE("Left Scheme on ", TEXT('Member Info'!N73, "DD/MM/YYYY")),IF(ISERROR(G77),"Error Detected, No rate entered",IF(E77=0,"",IF(F77="","Error Detected, No Pensionable pay",IF(ISERROR(AB77)," Unknown Values entered.",IF(T77+U77&lt;1,"Acceptable",IF(R77+S77=200, "No Contributions Entered", IF(K77="","Error Detected, Choose reason&gt;",IF(X77="1",IF(T77=1,"Please Enter Deemed Pensionable Pay","Add Any Relevant Details Above"),"Please Give Details Above"))))))))),IF(ISERROR(G77),"Error Detected, No rate entered",IF(E77=0,"",IF(F77="","Error Detected, No Pensionable pay",IF(ISERROR(AB77)," Unknown Values entered.",IF(T77+U77&lt;1,"Acceptable",IF(R77+S77=200, "No Contributions Entered", IF(K77="","Error Detected, Choose reason&gt;",IF(X77="1",IF(T77=1,"Please Enter Deemed Pensionable Pay","Add relevant Details Above"),"Please give details Above")))))))))))</f>
        <v/>
      </c>
      <c r="K77" s="263"/>
      <c r="L77" s="93"/>
      <c r="M77" s="93" t="str">
        <f t="shared" si="4"/>
        <v/>
      </c>
      <c r="N77" s="96">
        <f t="shared" si="5"/>
        <v>0</v>
      </c>
      <c r="O77" s="96">
        <f t="shared" si="0"/>
        <v>0</v>
      </c>
      <c r="P77" s="220">
        <f>(ROUND((F77/100*'Member Info'!$W$2), 2))</f>
        <v>0</v>
      </c>
      <c r="Q77" s="220" t="e">
        <f t="shared" si="6"/>
        <v>#VALUE!</v>
      </c>
      <c r="R77" s="220" t="str">
        <f t="shared" si="7"/>
        <v/>
      </c>
      <c r="S77" s="229" t="str">
        <f t="shared" si="8"/>
        <v/>
      </c>
      <c r="T77" s="230" t="str">
        <f t="shared" si="9"/>
        <v/>
      </c>
      <c r="U77" s="230" t="str">
        <f t="shared" si="10"/>
        <v/>
      </c>
      <c r="V77" s="224">
        <f t="shared" si="11"/>
        <v>0</v>
      </c>
      <c r="W77" s="112">
        <f t="shared" si="12"/>
        <v>0</v>
      </c>
      <c r="X77" s="237" t="str">
        <f t="shared" si="1"/>
        <v/>
      </c>
      <c r="Y77" s="242" t="b">
        <f t="shared" si="2"/>
        <v>0</v>
      </c>
      <c r="Z77" s="237">
        <f t="shared" si="13"/>
        <v>0</v>
      </c>
      <c r="AA77" s="237">
        <f>IF('Member Info'!N73="",1,"")</f>
        <v>1</v>
      </c>
      <c r="AB77" s="245" t="e">
        <f t="shared" si="14"/>
        <v>#VALUE!</v>
      </c>
      <c r="AC77" s="132" t="str">
        <f t="shared" si="3"/>
        <v/>
      </c>
      <c r="AD77" s="126">
        <f t="shared" si="15"/>
        <v>1</v>
      </c>
      <c r="AE77" s="126" t="str">
        <f>IF('Member Info'!N73&lt;&gt;"",IF('Member Info'!N73&lt;=$R$1,1,0),"")</f>
        <v/>
      </c>
      <c r="AG77" s="126" t="b">
        <f t="shared" si="16"/>
        <v>0</v>
      </c>
      <c r="AH77" s="126">
        <f t="shared" si="17"/>
        <v>0</v>
      </c>
      <c r="AJ77" s="126">
        <f t="shared" si="18"/>
        <v>0</v>
      </c>
      <c r="AK77" s="126">
        <f>IF('Member Info'!F73&gt;$R$1,1,0)</f>
        <v>0</v>
      </c>
      <c r="AL77" s="126" t="b">
        <f>IF(ISERROR(R77),ERROR.TYPE(#REF!)=ERROR.TYPE(R77),FALSE)</f>
        <v>0</v>
      </c>
      <c r="AM77" s="126" t="b">
        <f>IF(ISERROR(S77),ERROR.TYPE(#REF!)=ERROR.TYPE(S77),FALSE)</f>
        <v>0</v>
      </c>
      <c r="AN77" s="126">
        <f>IF(OR('Member Info'!F73&gt;=$S$1,'Member Info'!N73&gt;=$R$1),1,0)</f>
        <v>0</v>
      </c>
    </row>
    <row r="78" spans="1:40" x14ac:dyDescent="0.25">
      <c r="A78" s="4">
        <v>46</v>
      </c>
      <c r="B78" s="166">
        <f>'Member Info'!D74</f>
        <v>0</v>
      </c>
      <c r="C78" s="166">
        <f>'Member Info'!E74</f>
        <v>0</v>
      </c>
      <c r="D78" s="166" t="str">
        <f>'Member Info'!G74</f>
        <v/>
      </c>
      <c r="E78" s="167">
        <f>'Member Info'!B74</f>
        <v>0</v>
      </c>
      <c r="F78" s="244"/>
      <c r="G78" s="168" t="str">
        <f>IF(E78=0,"",
IF('Member Info'!$AM$19&lt;=$R$1,
SUMPRODUCT('Member Info'!L74+IF('Member Info'!H74&gt;'Member Info'!$AJ$12,'Member Info'!$AK$13,IF('Member Info'!H74&gt;'Member Info'!$AJ$11,'Member Info'!$AK$12,IF('Member Info'!H74&gt;'Member Info'!$AJ$10,'Member Info'!$AK$11,IF('Member Info'!H74&gt;'Member Info'!$AJ$9,'Member Info'!$AK$10,IF('Member Info'!H74&gt;'Member Info'!$AJ$8,'Member Info'!$AK$9,'Member Info'!$AK$8)))))),
SUMPRODUCT('Member Info'!L74+IF('Member Info'!H74&gt;'Member Info'!$AG$17,'Member Info'!$AH$18,IF('Member Info'!H74&gt;'Member Info'!$AG$16,'Member Info'!$AH$17,IF('Member Info'!H74&gt;'Member Info'!$AG$15,'Member Info'!$AH$16,IF('Member Info'!H74&gt;'Member Info'!$AG$14,'Member Info'!$AH$15,IF('Member Info'!H74&gt;'Member Info'!$AG$13,'Member Info'!$AH$14,IF('Member Info'!H74&gt;'Member Info'!$AG$12,'Member Info'!$AH$13,IF('Member Info'!H74&gt;'Member Info'!$AG$11,'Member Info'!$AH$12,IF('Member Info'!H74&gt;'Member Info'!$AG$10,'Member Info'!$AH$11,IF('Member Info'!H74&gt;'Member Info'!$AG$9,'Member Info'!$AH$10,IF('Member Info'!H74&gt;'Member Info'!$AG$8,'Member Info'!$AH$9,'Member Info'!$AH$8)))))))))))))</f>
        <v/>
      </c>
      <c r="H78" s="26"/>
      <c r="I78" s="26"/>
      <c r="J78" s="107" t="str">
        <f>IF(E78=0,"",IF('Member Info'!F74&gt;$S$1,CONCATENATE("Joined with practice on ", TEXT('Member Info'!F74, "DD/MM/YYYY")),IF('Member Info'!N74&lt;&gt;"",IF('Member Info'!N74&lt;$R$1,CONCATENATE("Left Scheme on ", TEXT('Member Info'!N74, "DD/MM/YYYY")),IF(ISERROR(G78),"Error Detected, No rate entered",IF(E78=0,"",IF(F78="","Error Detected, No Pensionable pay",IF(ISERROR(AB78)," Unknown Values entered.",IF(T78+U78&lt;1,"Acceptable",IF(R78+S78=200, "No Contributions Entered", IF(K78="","Error Detected, Choose reason&gt;",IF(X78="1",IF(T78=1,"Please Enter Deemed Pensionable Pay","Add Any Relevant Details Above"),"Please Give Details Above"))))))))),IF(ISERROR(G78),"Error Detected, No rate entered",IF(E78=0,"",IF(F78="","Error Detected, No Pensionable pay",IF(ISERROR(AB78)," Unknown Values entered.",IF(T78+U78&lt;1,"Acceptable",IF(R78+S78=200, "No Contributions Entered", IF(K78="","Error Detected, Choose reason&gt;",IF(X78="1",IF(T78=1,"Please Enter Deemed Pensionable Pay","Add relevant Details Above"),"Please give details Above")))))))))))</f>
        <v/>
      </c>
      <c r="K78" s="263"/>
      <c r="L78" s="93"/>
      <c r="M78" s="93" t="str">
        <f t="shared" si="4"/>
        <v/>
      </c>
      <c r="N78" s="96">
        <f t="shared" si="5"/>
        <v>0</v>
      </c>
      <c r="O78" s="96">
        <f t="shared" si="0"/>
        <v>0</v>
      </c>
      <c r="P78" s="220">
        <f>(ROUND((F78/100*'Member Info'!$W$2), 2))</f>
        <v>0</v>
      </c>
      <c r="Q78" s="220" t="e">
        <f t="shared" si="6"/>
        <v>#VALUE!</v>
      </c>
      <c r="R78" s="220" t="str">
        <f t="shared" si="7"/>
        <v/>
      </c>
      <c r="S78" s="229" t="str">
        <f t="shared" si="8"/>
        <v/>
      </c>
      <c r="T78" s="230" t="str">
        <f t="shared" si="9"/>
        <v/>
      </c>
      <c r="U78" s="230" t="str">
        <f t="shared" si="10"/>
        <v/>
      </c>
      <c r="V78" s="224">
        <f t="shared" si="11"/>
        <v>0</v>
      </c>
      <c r="W78" s="112">
        <f t="shared" si="12"/>
        <v>0</v>
      </c>
      <c r="X78" s="237" t="str">
        <f t="shared" si="1"/>
        <v/>
      </c>
      <c r="Y78" s="242" t="b">
        <f t="shared" si="2"/>
        <v>0</v>
      </c>
      <c r="Z78" s="237">
        <f t="shared" si="13"/>
        <v>0</v>
      </c>
      <c r="AA78" s="237">
        <f>IF('Member Info'!N74="",1,"")</f>
        <v>1</v>
      </c>
      <c r="AB78" s="245" t="e">
        <f t="shared" si="14"/>
        <v>#VALUE!</v>
      </c>
      <c r="AC78" s="132" t="str">
        <f t="shared" si="3"/>
        <v/>
      </c>
      <c r="AD78" s="126">
        <f t="shared" si="15"/>
        <v>1</v>
      </c>
      <c r="AE78" s="126" t="str">
        <f>IF('Member Info'!N74&lt;&gt;"",IF('Member Info'!N74&lt;=$R$1,1,0),"")</f>
        <v/>
      </c>
      <c r="AG78" s="126" t="b">
        <f t="shared" si="16"/>
        <v>0</v>
      </c>
      <c r="AH78" s="126">
        <f t="shared" si="17"/>
        <v>0</v>
      </c>
      <c r="AJ78" s="126">
        <f t="shared" si="18"/>
        <v>0</v>
      </c>
      <c r="AK78" s="126">
        <f>IF('Member Info'!F74&gt;$R$1,1,0)</f>
        <v>0</v>
      </c>
      <c r="AL78" s="126" t="b">
        <f>IF(ISERROR(R78),ERROR.TYPE(#REF!)=ERROR.TYPE(R78),FALSE)</f>
        <v>0</v>
      </c>
      <c r="AM78" s="126" t="b">
        <f>IF(ISERROR(S78),ERROR.TYPE(#REF!)=ERROR.TYPE(S78),FALSE)</f>
        <v>0</v>
      </c>
      <c r="AN78" s="126">
        <f>IF(OR('Member Info'!F74&gt;=$S$1,'Member Info'!N74&gt;=$R$1),1,0)</f>
        <v>0</v>
      </c>
    </row>
    <row r="79" spans="1:40" x14ac:dyDescent="0.25">
      <c r="A79" s="4">
        <v>47</v>
      </c>
      <c r="B79" s="166">
        <f>'Member Info'!D75</f>
        <v>0</v>
      </c>
      <c r="C79" s="166">
        <f>'Member Info'!E75</f>
        <v>0</v>
      </c>
      <c r="D79" s="166" t="str">
        <f>'Member Info'!G75</f>
        <v/>
      </c>
      <c r="E79" s="167">
        <f>'Member Info'!B75</f>
        <v>0</v>
      </c>
      <c r="F79" s="244"/>
      <c r="G79" s="168" t="str">
        <f>IF(E79=0,"",
IF('Member Info'!$AM$19&lt;=$R$1,
SUMPRODUCT('Member Info'!L75+IF('Member Info'!H75&gt;'Member Info'!$AJ$12,'Member Info'!$AK$13,IF('Member Info'!H75&gt;'Member Info'!$AJ$11,'Member Info'!$AK$12,IF('Member Info'!H75&gt;'Member Info'!$AJ$10,'Member Info'!$AK$11,IF('Member Info'!H75&gt;'Member Info'!$AJ$9,'Member Info'!$AK$10,IF('Member Info'!H75&gt;'Member Info'!$AJ$8,'Member Info'!$AK$9,'Member Info'!$AK$8)))))),
SUMPRODUCT('Member Info'!L75+IF('Member Info'!H75&gt;'Member Info'!$AG$17,'Member Info'!$AH$18,IF('Member Info'!H75&gt;'Member Info'!$AG$16,'Member Info'!$AH$17,IF('Member Info'!H75&gt;'Member Info'!$AG$15,'Member Info'!$AH$16,IF('Member Info'!H75&gt;'Member Info'!$AG$14,'Member Info'!$AH$15,IF('Member Info'!H75&gt;'Member Info'!$AG$13,'Member Info'!$AH$14,IF('Member Info'!H75&gt;'Member Info'!$AG$12,'Member Info'!$AH$13,IF('Member Info'!H75&gt;'Member Info'!$AG$11,'Member Info'!$AH$12,IF('Member Info'!H75&gt;'Member Info'!$AG$10,'Member Info'!$AH$11,IF('Member Info'!H75&gt;'Member Info'!$AG$9,'Member Info'!$AH$10,IF('Member Info'!H75&gt;'Member Info'!$AG$8,'Member Info'!$AH$9,'Member Info'!$AH$8)))))))))))))</f>
        <v/>
      </c>
      <c r="H79" s="26"/>
      <c r="I79" s="26"/>
      <c r="J79" s="107" t="str">
        <f>IF(E79=0,"",IF('Member Info'!F75&gt;$S$1,CONCATENATE("Joined with practice on ", TEXT('Member Info'!F75, "DD/MM/YYYY")),IF('Member Info'!N75&lt;&gt;"",IF('Member Info'!N75&lt;$R$1,CONCATENATE("Left Scheme on ", TEXT('Member Info'!N75, "DD/MM/YYYY")),IF(ISERROR(G79),"Error Detected, No rate entered",IF(E79=0,"",IF(F79="","Error Detected, No Pensionable pay",IF(ISERROR(AB79)," Unknown Values entered.",IF(T79+U79&lt;1,"Acceptable",IF(R79+S79=200, "No Contributions Entered", IF(K79="","Error Detected, Choose reason&gt;",IF(X79="1",IF(T79=1,"Please Enter Deemed Pensionable Pay","Add Any Relevant Details Above"),"Please Give Details Above"))))))))),IF(ISERROR(G79),"Error Detected, No rate entered",IF(E79=0,"",IF(F79="","Error Detected, No Pensionable pay",IF(ISERROR(AB79)," Unknown Values entered.",IF(T79+U79&lt;1,"Acceptable",IF(R79+S79=200, "No Contributions Entered", IF(K79="","Error Detected, Choose reason&gt;",IF(X79="1",IF(T79=1,"Please Enter Deemed Pensionable Pay","Add relevant Details Above"),"Please give details Above")))))))))))</f>
        <v/>
      </c>
      <c r="K79" s="263"/>
      <c r="L79" s="93"/>
      <c r="M79" s="93" t="str">
        <f t="shared" si="4"/>
        <v/>
      </c>
      <c r="N79" s="96">
        <f t="shared" si="5"/>
        <v>0</v>
      </c>
      <c r="O79" s="96">
        <f t="shared" si="0"/>
        <v>0</v>
      </c>
      <c r="P79" s="220">
        <f>(ROUND((F79/100*'Member Info'!$W$2), 2))</f>
        <v>0</v>
      </c>
      <c r="Q79" s="220" t="e">
        <f t="shared" si="6"/>
        <v>#VALUE!</v>
      </c>
      <c r="R79" s="220" t="str">
        <f t="shared" si="7"/>
        <v/>
      </c>
      <c r="S79" s="229" t="str">
        <f t="shared" si="8"/>
        <v/>
      </c>
      <c r="T79" s="230" t="str">
        <f t="shared" si="9"/>
        <v/>
      </c>
      <c r="U79" s="230" t="str">
        <f t="shared" si="10"/>
        <v/>
      </c>
      <c r="V79" s="224">
        <f t="shared" si="11"/>
        <v>0</v>
      </c>
      <c r="W79" s="112">
        <f t="shared" si="12"/>
        <v>0</v>
      </c>
      <c r="X79" s="237" t="str">
        <f t="shared" si="1"/>
        <v/>
      </c>
      <c r="Y79" s="242" t="b">
        <f t="shared" si="2"/>
        <v>0</v>
      </c>
      <c r="Z79" s="237">
        <f t="shared" si="13"/>
        <v>0</v>
      </c>
      <c r="AA79" s="237">
        <f>IF('Member Info'!N75="",1,"")</f>
        <v>1</v>
      </c>
      <c r="AB79" s="245" t="e">
        <f t="shared" si="14"/>
        <v>#VALUE!</v>
      </c>
      <c r="AC79" s="132" t="str">
        <f t="shared" si="3"/>
        <v/>
      </c>
      <c r="AD79" s="126">
        <f t="shared" si="15"/>
        <v>1</v>
      </c>
      <c r="AE79" s="126" t="str">
        <f>IF('Member Info'!N75&lt;&gt;"",IF('Member Info'!N75&lt;=$R$1,1,0),"")</f>
        <v/>
      </c>
      <c r="AG79" s="126" t="b">
        <f t="shared" si="16"/>
        <v>0</v>
      </c>
      <c r="AH79" s="126">
        <f t="shared" si="17"/>
        <v>0</v>
      </c>
      <c r="AJ79" s="126">
        <f t="shared" si="18"/>
        <v>0</v>
      </c>
      <c r="AK79" s="126">
        <f>IF('Member Info'!F75&gt;$R$1,1,0)</f>
        <v>0</v>
      </c>
      <c r="AL79" s="126" t="b">
        <f>IF(ISERROR(R79),ERROR.TYPE(#REF!)=ERROR.TYPE(R79),FALSE)</f>
        <v>0</v>
      </c>
      <c r="AM79" s="126" t="b">
        <f>IF(ISERROR(S79),ERROR.TYPE(#REF!)=ERROR.TYPE(S79),FALSE)</f>
        <v>0</v>
      </c>
      <c r="AN79" s="126">
        <f>IF(OR('Member Info'!F75&gt;=$S$1,'Member Info'!N75&gt;=$R$1),1,0)</f>
        <v>0</v>
      </c>
    </row>
    <row r="80" spans="1:40" x14ac:dyDescent="0.25">
      <c r="A80" s="4">
        <v>48</v>
      </c>
      <c r="B80" s="166">
        <f>'Member Info'!D76</f>
        <v>0</v>
      </c>
      <c r="C80" s="166">
        <f>'Member Info'!E76</f>
        <v>0</v>
      </c>
      <c r="D80" s="166" t="str">
        <f>'Member Info'!G76</f>
        <v/>
      </c>
      <c r="E80" s="167">
        <f>'Member Info'!B76</f>
        <v>0</v>
      </c>
      <c r="F80" s="244"/>
      <c r="G80" s="168" t="str">
        <f>IF(E80=0,"",
IF('Member Info'!$AM$19&lt;=$R$1,
SUMPRODUCT('Member Info'!L76+IF('Member Info'!H76&gt;'Member Info'!$AJ$12,'Member Info'!$AK$13,IF('Member Info'!H76&gt;'Member Info'!$AJ$11,'Member Info'!$AK$12,IF('Member Info'!H76&gt;'Member Info'!$AJ$10,'Member Info'!$AK$11,IF('Member Info'!H76&gt;'Member Info'!$AJ$9,'Member Info'!$AK$10,IF('Member Info'!H76&gt;'Member Info'!$AJ$8,'Member Info'!$AK$9,'Member Info'!$AK$8)))))),
SUMPRODUCT('Member Info'!L76+IF('Member Info'!H76&gt;'Member Info'!$AG$17,'Member Info'!$AH$18,IF('Member Info'!H76&gt;'Member Info'!$AG$16,'Member Info'!$AH$17,IF('Member Info'!H76&gt;'Member Info'!$AG$15,'Member Info'!$AH$16,IF('Member Info'!H76&gt;'Member Info'!$AG$14,'Member Info'!$AH$15,IF('Member Info'!H76&gt;'Member Info'!$AG$13,'Member Info'!$AH$14,IF('Member Info'!H76&gt;'Member Info'!$AG$12,'Member Info'!$AH$13,IF('Member Info'!H76&gt;'Member Info'!$AG$11,'Member Info'!$AH$12,IF('Member Info'!H76&gt;'Member Info'!$AG$10,'Member Info'!$AH$11,IF('Member Info'!H76&gt;'Member Info'!$AG$9,'Member Info'!$AH$10,IF('Member Info'!H76&gt;'Member Info'!$AG$8,'Member Info'!$AH$9,'Member Info'!$AH$8)))))))))))))</f>
        <v/>
      </c>
      <c r="H80" s="26"/>
      <c r="I80" s="26"/>
      <c r="J80" s="107" t="str">
        <f>IF(E80=0,"",IF('Member Info'!F76&gt;$S$1,CONCATENATE("Joined with practice on ", TEXT('Member Info'!F76, "DD/MM/YYYY")),IF('Member Info'!N76&lt;&gt;"",IF('Member Info'!N76&lt;$R$1,CONCATENATE("Left Scheme on ", TEXT('Member Info'!N76, "DD/MM/YYYY")),IF(ISERROR(G80),"Error Detected, No rate entered",IF(E80=0,"",IF(F80="","Error Detected, No Pensionable pay",IF(ISERROR(AB80)," Unknown Values entered.",IF(T80+U80&lt;1,"Acceptable",IF(R80+S80=200, "No Contributions Entered", IF(K80="","Error Detected, Choose reason&gt;",IF(X80="1",IF(T80=1,"Please Enter Deemed Pensionable Pay","Add Any Relevant Details Above"),"Please Give Details Above"))))))))),IF(ISERROR(G80),"Error Detected, No rate entered",IF(E80=0,"",IF(F80="","Error Detected, No Pensionable pay",IF(ISERROR(AB80)," Unknown Values entered.",IF(T80+U80&lt;1,"Acceptable",IF(R80+S80=200, "No Contributions Entered", IF(K80="","Error Detected, Choose reason&gt;",IF(X80="1",IF(T80=1,"Please Enter Deemed Pensionable Pay","Add relevant Details Above"),"Please give details Above")))))))))))</f>
        <v/>
      </c>
      <c r="K80" s="263"/>
      <c r="L80" s="93"/>
      <c r="M80" s="93" t="str">
        <f t="shared" si="4"/>
        <v/>
      </c>
      <c r="N80" s="96">
        <f t="shared" si="5"/>
        <v>0</v>
      </c>
      <c r="O80" s="96">
        <f t="shared" si="0"/>
        <v>0</v>
      </c>
      <c r="P80" s="220">
        <f>(ROUND((F80/100*'Member Info'!$W$2), 2))</f>
        <v>0</v>
      </c>
      <c r="Q80" s="220" t="e">
        <f t="shared" si="6"/>
        <v>#VALUE!</v>
      </c>
      <c r="R80" s="220" t="str">
        <f t="shared" si="7"/>
        <v/>
      </c>
      <c r="S80" s="229" t="str">
        <f t="shared" si="8"/>
        <v/>
      </c>
      <c r="T80" s="230" t="str">
        <f t="shared" si="9"/>
        <v/>
      </c>
      <c r="U80" s="230" t="str">
        <f t="shared" si="10"/>
        <v/>
      </c>
      <c r="V80" s="224">
        <f t="shared" si="11"/>
        <v>0</v>
      </c>
      <c r="W80" s="112">
        <f t="shared" si="12"/>
        <v>0</v>
      </c>
      <c r="X80" s="237" t="str">
        <f t="shared" si="1"/>
        <v/>
      </c>
      <c r="Y80" s="242" t="b">
        <f t="shared" si="2"/>
        <v>0</v>
      </c>
      <c r="Z80" s="237">
        <f t="shared" si="13"/>
        <v>0</v>
      </c>
      <c r="AA80" s="237">
        <f>IF('Member Info'!N76="",1,"")</f>
        <v>1</v>
      </c>
      <c r="AB80" s="245" t="e">
        <f t="shared" si="14"/>
        <v>#VALUE!</v>
      </c>
      <c r="AC80" s="132" t="str">
        <f t="shared" si="3"/>
        <v/>
      </c>
      <c r="AD80" s="126">
        <f t="shared" si="15"/>
        <v>1</v>
      </c>
      <c r="AE80" s="126" t="str">
        <f>IF('Member Info'!N76&lt;&gt;"",IF('Member Info'!N76&lt;=$R$1,1,0),"")</f>
        <v/>
      </c>
      <c r="AG80" s="126" t="b">
        <f t="shared" si="16"/>
        <v>0</v>
      </c>
      <c r="AH80" s="126">
        <f t="shared" si="17"/>
        <v>0</v>
      </c>
      <c r="AJ80" s="126">
        <f t="shared" si="18"/>
        <v>0</v>
      </c>
      <c r="AK80" s="126">
        <f>IF('Member Info'!F76&gt;$R$1,1,0)</f>
        <v>0</v>
      </c>
      <c r="AL80" s="126" t="b">
        <f>IF(ISERROR(R80),ERROR.TYPE(#REF!)=ERROR.TYPE(R80),FALSE)</f>
        <v>0</v>
      </c>
      <c r="AM80" s="126" t="b">
        <f>IF(ISERROR(S80),ERROR.TYPE(#REF!)=ERROR.TYPE(S80),FALSE)</f>
        <v>0</v>
      </c>
      <c r="AN80" s="126">
        <f>IF(OR('Member Info'!F76&gt;=$S$1,'Member Info'!N76&gt;=$R$1),1,0)</f>
        <v>0</v>
      </c>
    </row>
    <row r="81" spans="1:40" x14ac:dyDescent="0.25">
      <c r="A81" s="4">
        <v>49</v>
      </c>
      <c r="B81" s="166">
        <f>'Member Info'!D77</f>
        <v>0</v>
      </c>
      <c r="C81" s="166">
        <f>'Member Info'!E77</f>
        <v>0</v>
      </c>
      <c r="D81" s="166" t="str">
        <f>'Member Info'!G77</f>
        <v/>
      </c>
      <c r="E81" s="167">
        <f>'Member Info'!B77</f>
        <v>0</v>
      </c>
      <c r="F81" s="244"/>
      <c r="G81" s="168" t="str">
        <f>IF(E81=0,"",
IF('Member Info'!$AM$19&lt;=$R$1,
SUMPRODUCT('Member Info'!L77+IF('Member Info'!H77&gt;'Member Info'!$AJ$12,'Member Info'!$AK$13,IF('Member Info'!H77&gt;'Member Info'!$AJ$11,'Member Info'!$AK$12,IF('Member Info'!H77&gt;'Member Info'!$AJ$10,'Member Info'!$AK$11,IF('Member Info'!H77&gt;'Member Info'!$AJ$9,'Member Info'!$AK$10,IF('Member Info'!H77&gt;'Member Info'!$AJ$8,'Member Info'!$AK$9,'Member Info'!$AK$8)))))),
SUMPRODUCT('Member Info'!L77+IF('Member Info'!H77&gt;'Member Info'!$AG$17,'Member Info'!$AH$18,IF('Member Info'!H77&gt;'Member Info'!$AG$16,'Member Info'!$AH$17,IF('Member Info'!H77&gt;'Member Info'!$AG$15,'Member Info'!$AH$16,IF('Member Info'!H77&gt;'Member Info'!$AG$14,'Member Info'!$AH$15,IF('Member Info'!H77&gt;'Member Info'!$AG$13,'Member Info'!$AH$14,IF('Member Info'!H77&gt;'Member Info'!$AG$12,'Member Info'!$AH$13,IF('Member Info'!H77&gt;'Member Info'!$AG$11,'Member Info'!$AH$12,IF('Member Info'!H77&gt;'Member Info'!$AG$10,'Member Info'!$AH$11,IF('Member Info'!H77&gt;'Member Info'!$AG$9,'Member Info'!$AH$10,IF('Member Info'!H77&gt;'Member Info'!$AG$8,'Member Info'!$AH$9,'Member Info'!$AH$8)))))))))))))</f>
        <v/>
      </c>
      <c r="H81" s="26"/>
      <c r="I81" s="26"/>
      <c r="J81" s="107" t="str">
        <f>IF(E81=0,"",IF('Member Info'!F77&gt;$S$1,CONCATENATE("Joined with practice on ", TEXT('Member Info'!F77, "DD/MM/YYYY")),IF('Member Info'!N77&lt;&gt;"",IF('Member Info'!N77&lt;$R$1,CONCATENATE("Left Scheme on ", TEXT('Member Info'!N77, "DD/MM/YYYY")),IF(ISERROR(G81),"Error Detected, No rate entered",IF(E81=0,"",IF(F81="","Error Detected, No Pensionable pay",IF(ISERROR(AB81)," Unknown Values entered.",IF(T81+U81&lt;1,"Acceptable",IF(R81+S81=200, "No Contributions Entered", IF(K81="","Error Detected, Choose reason&gt;",IF(X81="1",IF(T81=1,"Please Enter Deemed Pensionable Pay","Add Any Relevant Details Above"),"Please Give Details Above"))))))))),IF(ISERROR(G81),"Error Detected, No rate entered",IF(E81=0,"",IF(F81="","Error Detected, No Pensionable pay",IF(ISERROR(AB81)," Unknown Values entered.",IF(T81+U81&lt;1,"Acceptable",IF(R81+S81=200, "No Contributions Entered", IF(K81="","Error Detected, Choose reason&gt;",IF(X81="1",IF(T81=1,"Please Enter Deemed Pensionable Pay","Add relevant Details Above"),"Please give details Above")))))))))))</f>
        <v/>
      </c>
      <c r="K81" s="263"/>
      <c r="L81" s="93"/>
      <c r="M81" s="93" t="str">
        <f t="shared" si="4"/>
        <v/>
      </c>
      <c r="N81" s="96">
        <f t="shared" si="5"/>
        <v>0</v>
      </c>
      <c r="O81" s="96">
        <f t="shared" si="0"/>
        <v>0</v>
      </c>
      <c r="P81" s="220">
        <f>(ROUND((F81/100*'Member Info'!$W$2), 2))</f>
        <v>0</v>
      </c>
      <c r="Q81" s="220" t="e">
        <f t="shared" si="6"/>
        <v>#VALUE!</v>
      </c>
      <c r="R81" s="220" t="str">
        <f t="shared" si="7"/>
        <v/>
      </c>
      <c r="S81" s="229" t="str">
        <f t="shared" si="8"/>
        <v/>
      </c>
      <c r="T81" s="230" t="str">
        <f t="shared" si="9"/>
        <v/>
      </c>
      <c r="U81" s="230" t="str">
        <f t="shared" si="10"/>
        <v/>
      </c>
      <c r="V81" s="224">
        <f t="shared" si="11"/>
        <v>0</v>
      </c>
      <c r="W81" s="112">
        <f t="shared" si="12"/>
        <v>0</v>
      </c>
      <c r="X81" s="237" t="str">
        <f t="shared" si="1"/>
        <v/>
      </c>
      <c r="Y81" s="242" t="b">
        <f t="shared" si="2"/>
        <v>0</v>
      </c>
      <c r="Z81" s="237">
        <f t="shared" si="13"/>
        <v>0</v>
      </c>
      <c r="AA81" s="237">
        <f>IF('Member Info'!N77="",1,"")</f>
        <v>1</v>
      </c>
      <c r="AB81" s="245" t="e">
        <f t="shared" si="14"/>
        <v>#VALUE!</v>
      </c>
      <c r="AC81" s="132" t="str">
        <f t="shared" si="3"/>
        <v/>
      </c>
      <c r="AD81" s="126">
        <f t="shared" si="15"/>
        <v>1</v>
      </c>
      <c r="AE81" s="126" t="str">
        <f>IF('Member Info'!N77&lt;&gt;"",IF('Member Info'!N77&lt;=$R$1,1,0),"")</f>
        <v/>
      </c>
      <c r="AG81" s="126" t="b">
        <f t="shared" si="16"/>
        <v>0</v>
      </c>
      <c r="AH81" s="126">
        <f t="shared" si="17"/>
        <v>0</v>
      </c>
      <c r="AJ81" s="126">
        <f t="shared" si="18"/>
        <v>0</v>
      </c>
      <c r="AK81" s="126">
        <f>IF('Member Info'!F77&gt;$R$1,1,0)</f>
        <v>0</v>
      </c>
      <c r="AL81" s="126" t="b">
        <f>IF(ISERROR(R81),ERROR.TYPE(#REF!)=ERROR.TYPE(R81),FALSE)</f>
        <v>0</v>
      </c>
      <c r="AM81" s="126" t="b">
        <f>IF(ISERROR(S81),ERROR.TYPE(#REF!)=ERROR.TYPE(S81),FALSE)</f>
        <v>0</v>
      </c>
      <c r="AN81" s="126">
        <f>IF(OR('Member Info'!F77&gt;=$S$1,'Member Info'!N77&gt;=$R$1),1,0)</f>
        <v>0</v>
      </c>
    </row>
    <row r="82" spans="1:40" x14ac:dyDescent="0.25">
      <c r="A82" s="4">
        <v>50</v>
      </c>
      <c r="B82" s="166">
        <f>'Member Info'!D78</f>
        <v>0</v>
      </c>
      <c r="C82" s="166">
        <f>'Member Info'!E78</f>
        <v>0</v>
      </c>
      <c r="D82" s="166" t="str">
        <f>'Member Info'!G78</f>
        <v/>
      </c>
      <c r="E82" s="167">
        <f>'Member Info'!B78</f>
        <v>0</v>
      </c>
      <c r="F82" s="244"/>
      <c r="G82" s="168" t="str">
        <f>IF(E82=0,"",
IF('Member Info'!$AM$19&lt;=$R$1,
SUMPRODUCT('Member Info'!L78+IF('Member Info'!H78&gt;'Member Info'!$AJ$12,'Member Info'!$AK$13,IF('Member Info'!H78&gt;'Member Info'!$AJ$11,'Member Info'!$AK$12,IF('Member Info'!H78&gt;'Member Info'!$AJ$10,'Member Info'!$AK$11,IF('Member Info'!H78&gt;'Member Info'!$AJ$9,'Member Info'!$AK$10,IF('Member Info'!H78&gt;'Member Info'!$AJ$8,'Member Info'!$AK$9,'Member Info'!$AK$8)))))),
SUMPRODUCT('Member Info'!L78+IF('Member Info'!H78&gt;'Member Info'!$AG$17,'Member Info'!$AH$18,IF('Member Info'!H78&gt;'Member Info'!$AG$16,'Member Info'!$AH$17,IF('Member Info'!H78&gt;'Member Info'!$AG$15,'Member Info'!$AH$16,IF('Member Info'!H78&gt;'Member Info'!$AG$14,'Member Info'!$AH$15,IF('Member Info'!H78&gt;'Member Info'!$AG$13,'Member Info'!$AH$14,IF('Member Info'!H78&gt;'Member Info'!$AG$12,'Member Info'!$AH$13,IF('Member Info'!H78&gt;'Member Info'!$AG$11,'Member Info'!$AH$12,IF('Member Info'!H78&gt;'Member Info'!$AG$10,'Member Info'!$AH$11,IF('Member Info'!H78&gt;'Member Info'!$AG$9,'Member Info'!$AH$10,IF('Member Info'!H78&gt;'Member Info'!$AG$8,'Member Info'!$AH$9,'Member Info'!$AH$8)))))))))))))</f>
        <v/>
      </c>
      <c r="H82" s="26"/>
      <c r="I82" s="26"/>
      <c r="J82" s="107" t="str">
        <f>IF(E82=0,"",IF('Member Info'!F78&gt;$S$1,CONCATENATE("Joined with practice on ", TEXT('Member Info'!F78, "DD/MM/YYYY")),IF('Member Info'!N78&lt;&gt;"",IF('Member Info'!N78&lt;$R$1,CONCATENATE("Left Scheme on ", TEXT('Member Info'!N78, "DD/MM/YYYY")),IF(ISERROR(G82),"Error Detected, No rate entered",IF(E82=0,"",IF(F82="","Error Detected, No Pensionable pay",IF(ISERROR(AB82)," Unknown Values entered.",IF(T82+U82&lt;1,"Acceptable",IF(R82+S82=200, "No Contributions Entered", IF(K82="","Error Detected, Choose reason&gt;",IF(X82="1",IF(T82=1,"Please Enter Deemed Pensionable Pay","Add Any Relevant Details Above"),"Please Give Details Above"))))))))),IF(ISERROR(G82),"Error Detected, No rate entered",IF(E82=0,"",IF(F82="","Error Detected, No Pensionable pay",IF(ISERROR(AB82)," Unknown Values entered.",IF(T82+U82&lt;1,"Acceptable",IF(R82+S82=200, "No Contributions Entered", IF(K82="","Error Detected, Choose reason&gt;",IF(X82="1",IF(T82=1,"Please Enter Deemed Pensionable Pay","Add relevant Details Above"),"Please give details Above")))))))))))</f>
        <v/>
      </c>
      <c r="K82" s="263"/>
      <c r="L82" s="93"/>
      <c r="M82" s="93" t="str">
        <f t="shared" si="4"/>
        <v/>
      </c>
      <c r="N82" s="96">
        <f t="shared" si="5"/>
        <v>0</v>
      </c>
      <c r="O82" s="96">
        <f t="shared" si="0"/>
        <v>0</v>
      </c>
      <c r="P82" s="220">
        <f>(ROUND((F82/100*'Member Info'!$W$2), 2))</f>
        <v>0</v>
      </c>
      <c r="Q82" s="220" t="e">
        <f t="shared" si="6"/>
        <v>#VALUE!</v>
      </c>
      <c r="R82" s="220" t="str">
        <f t="shared" si="7"/>
        <v/>
      </c>
      <c r="S82" s="229" t="str">
        <f t="shared" si="8"/>
        <v/>
      </c>
      <c r="T82" s="230" t="str">
        <f t="shared" si="9"/>
        <v/>
      </c>
      <c r="U82" s="230" t="str">
        <f t="shared" si="10"/>
        <v/>
      </c>
      <c r="V82" s="224">
        <f t="shared" si="11"/>
        <v>0</v>
      </c>
      <c r="W82" s="112">
        <f t="shared" si="12"/>
        <v>0</v>
      </c>
      <c r="X82" s="237" t="str">
        <f t="shared" si="1"/>
        <v/>
      </c>
      <c r="Y82" s="242" t="b">
        <f t="shared" si="2"/>
        <v>0</v>
      </c>
      <c r="Z82" s="237">
        <f t="shared" si="13"/>
        <v>0</v>
      </c>
      <c r="AA82" s="237">
        <f>IF('Member Info'!N78="",1,"")</f>
        <v>1</v>
      </c>
      <c r="AB82" s="245" t="e">
        <f t="shared" si="14"/>
        <v>#VALUE!</v>
      </c>
      <c r="AC82" s="132" t="str">
        <f t="shared" si="3"/>
        <v/>
      </c>
      <c r="AD82" s="126">
        <f t="shared" si="15"/>
        <v>1</v>
      </c>
      <c r="AE82" s="126" t="str">
        <f>IF('Member Info'!N78&lt;&gt;"",IF('Member Info'!N78&lt;=$R$1,1,0),"")</f>
        <v/>
      </c>
      <c r="AG82" s="126" t="b">
        <f t="shared" si="16"/>
        <v>0</v>
      </c>
      <c r="AH82" s="126">
        <f t="shared" si="17"/>
        <v>0</v>
      </c>
      <c r="AJ82" s="126">
        <f t="shared" si="18"/>
        <v>0</v>
      </c>
      <c r="AK82" s="126">
        <f>IF('Member Info'!F78&gt;$R$1,1,0)</f>
        <v>0</v>
      </c>
      <c r="AL82" s="126" t="b">
        <f>IF(ISERROR(R82),ERROR.TYPE(#REF!)=ERROR.TYPE(R82),FALSE)</f>
        <v>0</v>
      </c>
      <c r="AM82" s="126" t="b">
        <f>IF(ISERROR(S82),ERROR.TYPE(#REF!)=ERROR.TYPE(S82),FALSE)</f>
        <v>0</v>
      </c>
      <c r="AN82" s="126">
        <f>IF(OR('Member Info'!F78&gt;=$S$1,'Member Info'!N78&gt;=$R$1),1,0)</f>
        <v>0</v>
      </c>
    </row>
    <row r="83" spans="1:40" x14ac:dyDescent="0.25">
      <c r="A83" s="4">
        <v>51</v>
      </c>
      <c r="B83" s="166">
        <f>'Member Info'!D79</f>
        <v>0</v>
      </c>
      <c r="C83" s="166">
        <f>'Member Info'!E79</f>
        <v>0</v>
      </c>
      <c r="D83" s="166" t="str">
        <f>'Member Info'!G79</f>
        <v/>
      </c>
      <c r="E83" s="167">
        <f>'Member Info'!B79</f>
        <v>0</v>
      </c>
      <c r="F83" s="244"/>
      <c r="G83" s="168" t="str">
        <f>IF(E83=0,"",
IF('Member Info'!$AM$19&lt;=$R$1,
SUMPRODUCT('Member Info'!L79+IF('Member Info'!H79&gt;'Member Info'!$AJ$12,'Member Info'!$AK$13,IF('Member Info'!H79&gt;'Member Info'!$AJ$11,'Member Info'!$AK$12,IF('Member Info'!H79&gt;'Member Info'!$AJ$10,'Member Info'!$AK$11,IF('Member Info'!H79&gt;'Member Info'!$AJ$9,'Member Info'!$AK$10,IF('Member Info'!H79&gt;'Member Info'!$AJ$8,'Member Info'!$AK$9,'Member Info'!$AK$8)))))),
SUMPRODUCT('Member Info'!L79+IF('Member Info'!H79&gt;'Member Info'!$AG$17,'Member Info'!$AH$18,IF('Member Info'!H79&gt;'Member Info'!$AG$16,'Member Info'!$AH$17,IF('Member Info'!H79&gt;'Member Info'!$AG$15,'Member Info'!$AH$16,IF('Member Info'!H79&gt;'Member Info'!$AG$14,'Member Info'!$AH$15,IF('Member Info'!H79&gt;'Member Info'!$AG$13,'Member Info'!$AH$14,IF('Member Info'!H79&gt;'Member Info'!$AG$12,'Member Info'!$AH$13,IF('Member Info'!H79&gt;'Member Info'!$AG$11,'Member Info'!$AH$12,IF('Member Info'!H79&gt;'Member Info'!$AG$10,'Member Info'!$AH$11,IF('Member Info'!H79&gt;'Member Info'!$AG$9,'Member Info'!$AH$10,IF('Member Info'!H79&gt;'Member Info'!$AG$8,'Member Info'!$AH$9,'Member Info'!$AH$8)))))))))))))</f>
        <v/>
      </c>
      <c r="H83" s="26"/>
      <c r="I83" s="26"/>
      <c r="J83" s="107" t="str">
        <f>IF(E83=0,"",IF('Member Info'!F79&gt;$S$1,CONCATENATE("Joined with practice on ", TEXT('Member Info'!F79, "DD/MM/YYYY")),IF('Member Info'!N79&lt;&gt;"",IF('Member Info'!N79&lt;$R$1,CONCATENATE("Left Scheme on ", TEXT('Member Info'!N79, "DD/MM/YYYY")),IF(ISERROR(G83),"Error Detected, No rate entered",IF(E83=0,"",IF(F83="","Error Detected, No Pensionable pay",IF(ISERROR(AB83)," Unknown Values entered.",IF(T83+U83&lt;1,"Acceptable",IF(R83+S83=200, "No Contributions Entered", IF(K83="","Error Detected, Choose reason&gt;",IF(X83="1",IF(T83=1,"Please Enter Deemed Pensionable Pay","Add Any Relevant Details Above"),"Please Give Details Above"))))))))),IF(ISERROR(G83),"Error Detected, No rate entered",IF(E83=0,"",IF(F83="","Error Detected, No Pensionable pay",IF(ISERROR(AB83)," Unknown Values entered.",IF(T83+U83&lt;1,"Acceptable",IF(R83+S83=200, "No Contributions Entered", IF(K83="","Error Detected, Choose reason&gt;",IF(X83="1",IF(T83=1,"Please Enter Deemed Pensionable Pay","Add relevant Details Above"),"Please give details Above")))))))))))</f>
        <v/>
      </c>
      <c r="K83" s="263"/>
      <c r="L83" s="93"/>
      <c r="M83" s="93" t="str">
        <f t="shared" si="4"/>
        <v/>
      </c>
      <c r="N83" s="96">
        <f t="shared" si="5"/>
        <v>0</v>
      </c>
      <c r="O83" s="96">
        <f t="shared" si="0"/>
        <v>0</v>
      </c>
      <c r="P83" s="220">
        <f>(ROUND((F83/100*'Member Info'!$W$2), 2))</f>
        <v>0</v>
      </c>
      <c r="Q83" s="220" t="e">
        <f t="shared" si="6"/>
        <v>#VALUE!</v>
      </c>
      <c r="R83" s="220" t="str">
        <f t="shared" si="7"/>
        <v/>
      </c>
      <c r="S83" s="229" t="str">
        <f t="shared" si="8"/>
        <v/>
      </c>
      <c r="T83" s="230" t="str">
        <f t="shared" si="9"/>
        <v/>
      </c>
      <c r="U83" s="230" t="str">
        <f t="shared" si="10"/>
        <v/>
      </c>
      <c r="V83" s="224">
        <f t="shared" si="11"/>
        <v>0</v>
      </c>
      <c r="W83" s="112">
        <f t="shared" si="12"/>
        <v>0</v>
      </c>
      <c r="X83" s="237" t="str">
        <f t="shared" si="1"/>
        <v/>
      </c>
      <c r="Y83" s="242" t="b">
        <f t="shared" si="2"/>
        <v>0</v>
      </c>
      <c r="Z83" s="237">
        <f t="shared" si="13"/>
        <v>0</v>
      </c>
      <c r="AA83" s="237">
        <f>IF('Member Info'!N79="",1,"")</f>
        <v>1</v>
      </c>
      <c r="AB83" s="245" t="e">
        <f t="shared" si="14"/>
        <v>#VALUE!</v>
      </c>
      <c r="AC83" s="132" t="str">
        <f t="shared" si="3"/>
        <v/>
      </c>
      <c r="AD83" s="126">
        <f t="shared" si="15"/>
        <v>1</v>
      </c>
      <c r="AE83" s="126" t="str">
        <f>IF('Member Info'!N79&lt;&gt;"",IF('Member Info'!N79&lt;=$R$1,1,0),"")</f>
        <v/>
      </c>
      <c r="AG83" s="126" t="b">
        <f t="shared" si="16"/>
        <v>0</v>
      </c>
      <c r="AH83" s="126">
        <f t="shared" si="17"/>
        <v>0</v>
      </c>
      <c r="AJ83" s="126">
        <f t="shared" si="18"/>
        <v>0</v>
      </c>
      <c r="AK83" s="126">
        <f>IF('Member Info'!F79&gt;$R$1,1,0)</f>
        <v>0</v>
      </c>
      <c r="AL83" s="126" t="b">
        <f>IF(ISERROR(R83),ERROR.TYPE(#REF!)=ERROR.TYPE(R83),FALSE)</f>
        <v>0</v>
      </c>
      <c r="AM83" s="126" t="b">
        <f>IF(ISERROR(S83),ERROR.TYPE(#REF!)=ERROR.TYPE(S83),FALSE)</f>
        <v>0</v>
      </c>
      <c r="AN83" s="126">
        <f>IF(OR('Member Info'!F79&gt;=$S$1,'Member Info'!N79&gt;=$R$1),1,0)</f>
        <v>0</v>
      </c>
    </row>
    <row r="84" spans="1:40" x14ac:dyDescent="0.25">
      <c r="A84" s="4">
        <v>52</v>
      </c>
      <c r="B84" s="166">
        <f>'Member Info'!D80</f>
        <v>0</v>
      </c>
      <c r="C84" s="166">
        <f>'Member Info'!E80</f>
        <v>0</v>
      </c>
      <c r="D84" s="166" t="str">
        <f>'Member Info'!G80</f>
        <v/>
      </c>
      <c r="E84" s="167">
        <f>'Member Info'!B80</f>
        <v>0</v>
      </c>
      <c r="F84" s="244"/>
      <c r="G84" s="168" t="str">
        <f>IF(E84=0,"",
IF('Member Info'!$AM$19&lt;=$R$1,
SUMPRODUCT('Member Info'!L80+IF('Member Info'!H80&gt;'Member Info'!$AJ$12,'Member Info'!$AK$13,IF('Member Info'!H80&gt;'Member Info'!$AJ$11,'Member Info'!$AK$12,IF('Member Info'!H80&gt;'Member Info'!$AJ$10,'Member Info'!$AK$11,IF('Member Info'!H80&gt;'Member Info'!$AJ$9,'Member Info'!$AK$10,IF('Member Info'!H80&gt;'Member Info'!$AJ$8,'Member Info'!$AK$9,'Member Info'!$AK$8)))))),
SUMPRODUCT('Member Info'!L80+IF('Member Info'!H80&gt;'Member Info'!$AG$17,'Member Info'!$AH$18,IF('Member Info'!H80&gt;'Member Info'!$AG$16,'Member Info'!$AH$17,IF('Member Info'!H80&gt;'Member Info'!$AG$15,'Member Info'!$AH$16,IF('Member Info'!H80&gt;'Member Info'!$AG$14,'Member Info'!$AH$15,IF('Member Info'!H80&gt;'Member Info'!$AG$13,'Member Info'!$AH$14,IF('Member Info'!H80&gt;'Member Info'!$AG$12,'Member Info'!$AH$13,IF('Member Info'!H80&gt;'Member Info'!$AG$11,'Member Info'!$AH$12,IF('Member Info'!H80&gt;'Member Info'!$AG$10,'Member Info'!$AH$11,IF('Member Info'!H80&gt;'Member Info'!$AG$9,'Member Info'!$AH$10,IF('Member Info'!H80&gt;'Member Info'!$AG$8,'Member Info'!$AH$9,'Member Info'!$AH$8)))))))))))))</f>
        <v/>
      </c>
      <c r="H84" s="26"/>
      <c r="I84" s="26"/>
      <c r="J84" s="107" t="str">
        <f>IF(E84=0,"",IF('Member Info'!F80&gt;$S$1,CONCATENATE("Joined with practice on ", TEXT('Member Info'!F80, "DD/MM/YYYY")),IF('Member Info'!N80&lt;&gt;"",IF('Member Info'!N80&lt;$R$1,CONCATENATE("Left Scheme on ", TEXT('Member Info'!N80, "DD/MM/YYYY")),IF(ISERROR(G84),"Error Detected, No rate entered",IF(E84=0,"",IF(F84="","Error Detected, No Pensionable pay",IF(ISERROR(AB84)," Unknown Values entered.",IF(T84+U84&lt;1,"Acceptable",IF(R84+S84=200, "No Contributions Entered", IF(K84="","Error Detected, Choose reason&gt;",IF(X84="1",IF(T84=1,"Please Enter Deemed Pensionable Pay","Add Any Relevant Details Above"),"Please Give Details Above"))))))))),IF(ISERROR(G84),"Error Detected, No rate entered",IF(E84=0,"",IF(F84="","Error Detected, No Pensionable pay",IF(ISERROR(AB84)," Unknown Values entered.",IF(T84+U84&lt;1,"Acceptable",IF(R84+S84=200, "No Contributions Entered", IF(K84="","Error Detected, Choose reason&gt;",IF(X84="1",IF(T84=1,"Please Enter Deemed Pensionable Pay","Add relevant Details Above"),"Please give details Above")))))))))))</f>
        <v/>
      </c>
      <c r="K84" s="263"/>
      <c r="L84" s="93"/>
      <c r="M84" s="93" t="str">
        <f t="shared" si="4"/>
        <v/>
      </c>
      <c r="N84" s="96">
        <f t="shared" si="5"/>
        <v>0</v>
      </c>
      <c r="O84" s="96">
        <f t="shared" si="0"/>
        <v>0</v>
      </c>
      <c r="P84" s="220">
        <f>(ROUND((F84/100*'Member Info'!$W$2), 2))</f>
        <v>0</v>
      </c>
      <c r="Q84" s="220" t="e">
        <f t="shared" si="6"/>
        <v>#VALUE!</v>
      </c>
      <c r="R84" s="220" t="str">
        <f t="shared" si="7"/>
        <v/>
      </c>
      <c r="S84" s="229" t="str">
        <f t="shared" si="8"/>
        <v/>
      </c>
      <c r="T84" s="230" t="str">
        <f t="shared" si="9"/>
        <v/>
      </c>
      <c r="U84" s="230" t="str">
        <f t="shared" si="10"/>
        <v/>
      </c>
      <c r="V84" s="224">
        <f t="shared" si="11"/>
        <v>0</v>
      </c>
      <c r="W84" s="112">
        <f t="shared" si="12"/>
        <v>0</v>
      </c>
      <c r="X84" s="237" t="str">
        <f t="shared" si="1"/>
        <v/>
      </c>
      <c r="Y84" s="242" t="b">
        <f t="shared" si="2"/>
        <v>0</v>
      </c>
      <c r="Z84" s="237">
        <f t="shared" si="13"/>
        <v>0</v>
      </c>
      <c r="AA84" s="237">
        <f>IF('Member Info'!N80="",1,"")</f>
        <v>1</v>
      </c>
      <c r="AB84" s="245" t="e">
        <f t="shared" si="14"/>
        <v>#VALUE!</v>
      </c>
      <c r="AC84" s="132" t="str">
        <f t="shared" si="3"/>
        <v/>
      </c>
      <c r="AD84" s="126">
        <f t="shared" si="15"/>
        <v>1</v>
      </c>
      <c r="AE84" s="126" t="str">
        <f>IF('Member Info'!N80&lt;&gt;"",IF('Member Info'!N80&lt;=$R$1,1,0),"")</f>
        <v/>
      </c>
      <c r="AG84" s="126" t="b">
        <f t="shared" si="16"/>
        <v>0</v>
      </c>
      <c r="AH84" s="126">
        <f t="shared" si="17"/>
        <v>0</v>
      </c>
      <c r="AJ84" s="126">
        <f t="shared" si="18"/>
        <v>0</v>
      </c>
      <c r="AK84" s="126">
        <f>IF('Member Info'!F80&gt;$R$1,1,0)</f>
        <v>0</v>
      </c>
      <c r="AL84" s="126" t="b">
        <f>IF(ISERROR(R84),ERROR.TYPE(#REF!)=ERROR.TYPE(R84),FALSE)</f>
        <v>0</v>
      </c>
      <c r="AM84" s="126" t="b">
        <f>IF(ISERROR(S84),ERROR.TYPE(#REF!)=ERROR.TYPE(S84),FALSE)</f>
        <v>0</v>
      </c>
      <c r="AN84" s="126">
        <f>IF(OR('Member Info'!F80&gt;=$S$1,'Member Info'!N80&gt;=$R$1),1,0)</f>
        <v>0</v>
      </c>
    </row>
    <row r="85" spans="1:40" x14ac:dyDescent="0.25">
      <c r="A85" s="4">
        <v>53</v>
      </c>
      <c r="B85" s="166">
        <f>'Member Info'!D81</f>
        <v>0</v>
      </c>
      <c r="C85" s="166">
        <f>'Member Info'!E81</f>
        <v>0</v>
      </c>
      <c r="D85" s="166" t="str">
        <f>'Member Info'!G81</f>
        <v/>
      </c>
      <c r="E85" s="167">
        <f>'Member Info'!B81</f>
        <v>0</v>
      </c>
      <c r="F85" s="244"/>
      <c r="G85" s="168" t="str">
        <f>IF(E85=0,"",
IF('Member Info'!$AM$19&lt;=$R$1,
SUMPRODUCT('Member Info'!L81+IF('Member Info'!H81&gt;'Member Info'!$AJ$12,'Member Info'!$AK$13,IF('Member Info'!H81&gt;'Member Info'!$AJ$11,'Member Info'!$AK$12,IF('Member Info'!H81&gt;'Member Info'!$AJ$10,'Member Info'!$AK$11,IF('Member Info'!H81&gt;'Member Info'!$AJ$9,'Member Info'!$AK$10,IF('Member Info'!H81&gt;'Member Info'!$AJ$8,'Member Info'!$AK$9,'Member Info'!$AK$8)))))),
SUMPRODUCT('Member Info'!L81+IF('Member Info'!H81&gt;'Member Info'!$AG$17,'Member Info'!$AH$18,IF('Member Info'!H81&gt;'Member Info'!$AG$16,'Member Info'!$AH$17,IF('Member Info'!H81&gt;'Member Info'!$AG$15,'Member Info'!$AH$16,IF('Member Info'!H81&gt;'Member Info'!$AG$14,'Member Info'!$AH$15,IF('Member Info'!H81&gt;'Member Info'!$AG$13,'Member Info'!$AH$14,IF('Member Info'!H81&gt;'Member Info'!$AG$12,'Member Info'!$AH$13,IF('Member Info'!H81&gt;'Member Info'!$AG$11,'Member Info'!$AH$12,IF('Member Info'!H81&gt;'Member Info'!$AG$10,'Member Info'!$AH$11,IF('Member Info'!H81&gt;'Member Info'!$AG$9,'Member Info'!$AH$10,IF('Member Info'!H81&gt;'Member Info'!$AG$8,'Member Info'!$AH$9,'Member Info'!$AH$8)))))))))))))</f>
        <v/>
      </c>
      <c r="H85" s="26"/>
      <c r="I85" s="26"/>
      <c r="J85" s="107" t="str">
        <f>IF(E85=0,"",IF('Member Info'!F81&gt;$S$1,CONCATENATE("Joined with practice on ", TEXT('Member Info'!F81, "DD/MM/YYYY")),IF('Member Info'!N81&lt;&gt;"",IF('Member Info'!N81&lt;$R$1,CONCATENATE("Left Scheme on ", TEXT('Member Info'!N81, "DD/MM/YYYY")),IF(ISERROR(G85),"Error Detected, No rate entered",IF(E85=0,"",IF(F85="","Error Detected, No Pensionable pay",IF(ISERROR(AB85)," Unknown Values entered.",IF(T85+U85&lt;1,"Acceptable",IF(R85+S85=200, "No Contributions Entered", IF(K85="","Error Detected, Choose reason&gt;",IF(X85="1",IF(T85=1,"Please Enter Deemed Pensionable Pay","Add Any Relevant Details Above"),"Please Give Details Above"))))))))),IF(ISERROR(G85),"Error Detected, No rate entered",IF(E85=0,"",IF(F85="","Error Detected, No Pensionable pay",IF(ISERROR(AB85)," Unknown Values entered.",IF(T85+U85&lt;1,"Acceptable",IF(R85+S85=200, "No Contributions Entered", IF(K85="","Error Detected, Choose reason&gt;",IF(X85="1",IF(T85=1,"Please Enter Deemed Pensionable Pay","Add relevant Details Above"),"Please give details Above")))))))))))</f>
        <v/>
      </c>
      <c r="K85" s="263"/>
      <c r="L85" s="93"/>
      <c r="M85" s="93" t="str">
        <f t="shared" si="4"/>
        <v/>
      </c>
      <c r="N85" s="96">
        <f t="shared" si="5"/>
        <v>0</v>
      </c>
      <c r="O85" s="96">
        <f t="shared" si="0"/>
        <v>0</v>
      </c>
      <c r="P85" s="220">
        <f>(ROUND((F85/100*'Member Info'!$W$2), 2))</f>
        <v>0</v>
      </c>
      <c r="Q85" s="220" t="e">
        <f t="shared" si="6"/>
        <v>#VALUE!</v>
      </c>
      <c r="R85" s="220" t="str">
        <f t="shared" si="7"/>
        <v/>
      </c>
      <c r="S85" s="229" t="str">
        <f t="shared" si="8"/>
        <v/>
      </c>
      <c r="T85" s="230" t="str">
        <f t="shared" si="9"/>
        <v/>
      </c>
      <c r="U85" s="230" t="str">
        <f t="shared" si="10"/>
        <v/>
      </c>
      <c r="V85" s="224">
        <f t="shared" si="11"/>
        <v>0</v>
      </c>
      <c r="W85" s="112">
        <f t="shared" si="12"/>
        <v>0</v>
      </c>
      <c r="X85" s="237" t="str">
        <f t="shared" si="1"/>
        <v/>
      </c>
      <c r="Y85" s="242" t="b">
        <f t="shared" si="2"/>
        <v>0</v>
      </c>
      <c r="Z85" s="237">
        <f t="shared" si="13"/>
        <v>0</v>
      </c>
      <c r="AA85" s="237">
        <f>IF('Member Info'!N81="",1,"")</f>
        <v>1</v>
      </c>
      <c r="AB85" s="245" t="e">
        <f t="shared" si="14"/>
        <v>#VALUE!</v>
      </c>
      <c r="AC85" s="132" t="str">
        <f t="shared" si="3"/>
        <v/>
      </c>
      <c r="AD85" s="126">
        <f t="shared" si="15"/>
        <v>1</v>
      </c>
      <c r="AE85" s="126" t="str">
        <f>IF('Member Info'!N81&lt;&gt;"",IF('Member Info'!N81&lt;=$R$1,1,0),"")</f>
        <v/>
      </c>
      <c r="AG85" s="126" t="b">
        <f t="shared" si="16"/>
        <v>0</v>
      </c>
      <c r="AH85" s="126">
        <f t="shared" si="17"/>
        <v>0</v>
      </c>
      <c r="AJ85" s="126">
        <f t="shared" si="18"/>
        <v>0</v>
      </c>
      <c r="AK85" s="126">
        <f>IF('Member Info'!F81&gt;$R$1,1,0)</f>
        <v>0</v>
      </c>
      <c r="AL85" s="126" t="b">
        <f>IF(ISERROR(R85),ERROR.TYPE(#REF!)=ERROR.TYPE(R85),FALSE)</f>
        <v>0</v>
      </c>
      <c r="AM85" s="126" t="b">
        <f>IF(ISERROR(S85),ERROR.TYPE(#REF!)=ERROR.TYPE(S85),FALSE)</f>
        <v>0</v>
      </c>
      <c r="AN85" s="126">
        <f>IF(OR('Member Info'!F81&gt;=$S$1,'Member Info'!N81&gt;=$R$1),1,0)</f>
        <v>0</v>
      </c>
    </row>
    <row r="86" spans="1:40" x14ac:dyDescent="0.25">
      <c r="A86" s="4">
        <v>54</v>
      </c>
      <c r="B86" s="166">
        <f>'Member Info'!D82</f>
        <v>0</v>
      </c>
      <c r="C86" s="166">
        <f>'Member Info'!E82</f>
        <v>0</v>
      </c>
      <c r="D86" s="166" t="str">
        <f>'Member Info'!G82</f>
        <v/>
      </c>
      <c r="E86" s="167">
        <f>'Member Info'!B82</f>
        <v>0</v>
      </c>
      <c r="F86" s="244"/>
      <c r="G86" s="168" t="str">
        <f>IF(E86=0,"",
IF('Member Info'!$AM$19&lt;=$R$1,
SUMPRODUCT('Member Info'!L82+IF('Member Info'!H82&gt;'Member Info'!$AJ$12,'Member Info'!$AK$13,IF('Member Info'!H82&gt;'Member Info'!$AJ$11,'Member Info'!$AK$12,IF('Member Info'!H82&gt;'Member Info'!$AJ$10,'Member Info'!$AK$11,IF('Member Info'!H82&gt;'Member Info'!$AJ$9,'Member Info'!$AK$10,IF('Member Info'!H82&gt;'Member Info'!$AJ$8,'Member Info'!$AK$9,'Member Info'!$AK$8)))))),
SUMPRODUCT('Member Info'!L82+IF('Member Info'!H82&gt;'Member Info'!$AG$17,'Member Info'!$AH$18,IF('Member Info'!H82&gt;'Member Info'!$AG$16,'Member Info'!$AH$17,IF('Member Info'!H82&gt;'Member Info'!$AG$15,'Member Info'!$AH$16,IF('Member Info'!H82&gt;'Member Info'!$AG$14,'Member Info'!$AH$15,IF('Member Info'!H82&gt;'Member Info'!$AG$13,'Member Info'!$AH$14,IF('Member Info'!H82&gt;'Member Info'!$AG$12,'Member Info'!$AH$13,IF('Member Info'!H82&gt;'Member Info'!$AG$11,'Member Info'!$AH$12,IF('Member Info'!H82&gt;'Member Info'!$AG$10,'Member Info'!$AH$11,IF('Member Info'!H82&gt;'Member Info'!$AG$9,'Member Info'!$AH$10,IF('Member Info'!H82&gt;'Member Info'!$AG$8,'Member Info'!$AH$9,'Member Info'!$AH$8)))))))))))))</f>
        <v/>
      </c>
      <c r="H86" s="26"/>
      <c r="I86" s="26"/>
      <c r="J86" s="107" t="str">
        <f>IF(E86=0,"",IF('Member Info'!F82&gt;$S$1,CONCATENATE("Joined with practice on ", TEXT('Member Info'!F82, "DD/MM/YYYY")),IF('Member Info'!N82&lt;&gt;"",IF('Member Info'!N82&lt;$R$1,CONCATENATE("Left Scheme on ", TEXT('Member Info'!N82, "DD/MM/YYYY")),IF(ISERROR(G86),"Error Detected, No rate entered",IF(E86=0,"",IF(F86="","Error Detected, No Pensionable pay",IF(ISERROR(AB86)," Unknown Values entered.",IF(T86+U86&lt;1,"Acceptable",IF(R86+S86=200, "No Contributions Entered", IF(K86="","Error Detected, Choose reason&gt;",IF(X86="1",IF(T86=1,"Please Enter Deemed Pensionable Pay","Add Any Relevant Details Above"),"Please Give Details Above"))))))))),IF(ISERROR(G86),"Error Detected, No rate entered",IF(E86=0,"",IF(F86="","Error Detected, No Pensionable pay",IF(ISERROR(AB86)," Unknown Values entered.",IF(T86+U86&lt;1,"Acceptable",IF(R86+S86=200, "No Contributions Entered", IF(K86="","Error Detected, Choose reason&gt;",IF(X86="1",IF(T86=1,"Please Enter Deemed Pensionable Pay","Add relevant Details Above"),"Please give details Above")))))))))))</f>
        <v/>
      </c>
      <c r="K86" s="263"/>
      <c r="L86" s="93"/>
      <c r="M86" s="93" t="str">
        <f t="shared" si="4"/>
        <v/>
      </c>
      <c r="N86" s="96">
        <f t="shared" si="5"/>
        <v>0</v>
      </c>
      <c r="O86" s="96">
        <f t="shared" si="0"/>
        <v>0</v>
      </c>
      <c r="P86" s="220">
        <f>(ROUND((F86/100*'Member Info'!$W$2), 2))</f>
        <v>0</v>
      </c>
      <c r="Q86" s="220" t="e">
        <f t="shared" si="6"/>
        <v>#VALUE!</v>
      </c>
      <c r="R86" s="220" t="str">
        <f t="shared" si="7"/>
        <v/>
      </c>
      <c r="S86" s="229" t="str">
        <f t="shared" si="8"/>
        <v/>
      </c>
      <c r="T86" s="230" t="str">
        <f t="shared" si="9"/>
        <v/>
      </c>
      <c r="U86" s="230" t="str">
        <f t="shared" si="10"/>
        <v/>
      </c>
      <c r="V86" s="224">
        <f t="shared" si="11"/>
        <v>0</v>
      </c>
      <c r="W86" s="112">
        <f t="shared" si="12"/>
        <v>0</v>
      </c>
      <c r="X86" s="237" t="str">
        <f t="shared" si="1"/>
        <v/>
      </c>
      <c r="Y86" s="242" t="b">
        <f t="shared" si="2"/>
        <v>0</v>
      </c>
      <c r="Z86" s="237">
        <f t="shared" si="13"/>
        <v>0</v>
      </c>
      <c r="AA86" s="237">
        <f>IF('Member Info'!N82="",1,"")</f>
        <v>1</v>
      </c>
      <c r="AB86" s="245" t="e">
        <f t="shared" si="14"/>
        <v>#VALUE!</v>
      </c>
      <c r="AC86" s="132" t="str">
        <f t="shared" si="3"/>
        <v/>
      </c>
      <c r="AD86" s="126">
        <f t="shared" si="15"/>
        <v>1</v>
      </c>
      <c r="AE86" s="126" t="str">
        <f>IF('Member Info'!N82&lt;&gt;"",IF('Member Info'!N82&lt;=$R$1,1,0),"")</f>
        <v/>
      </c>
      <c r="AG86" s="126" t="b">
        <f t="shared" si="16"/>
        <v>0</v>
      </c>
      <c r="AH86" s="126">
        <f t="shared" si="17"/>
        <v>0</v>
      </c>
      <c r="AJ86" s="126">
        <f t="shared" si="18"/>
        <v>0</v>
      </c>
      <c r="AK86" s="126">
        <f>IF('Member Info'!F82&gt;$R$1,1,0)</f>
        <v>0</v>
      </c>
      <c r="AL86" s="126" t="b">
        <f>IF(ISERROR(R86),ERROR.TYPE(#REF!)=ERROR.TYPE(R86),FALSE)</f>
        <v>0</v>
      </c>
      <c r="AM86" s="126" t="b">
        <f>IF(ISERROR(S86),ERROR.TYPE(#REF!)=ERROR.TYPE(S86),FALSE)</f>
        <v>0</v>
      </c>
      <c r="AN86" s="126">
        <f>IF(OR('Member Info'!F82&gt;=$S$1,'Member Info'!N82&gt;=$R$1),1,0)</f>
        <v>0</v>
      </c>
    </row>
    <row r="87" spans="1:40" x14ac:dyDescent="0.25">
      <c r="A87" s="4">
        <v>55</v>
      </c>
      <c r="B87" s="166">
        <f>'Member Info'!D83</f>
        <v>0</v>
      </c>
      <c r="C87" s="166">
        <f>'Member Info'!E83</f>
        <v>0</v>
      </c>
      <c r="D87" s="166" t="str">
        <f>'Member Info'!G83</f>
        <v/>
      </c>
      <c r="E87" s="167">
        <f>'Member Info'!B83</f>
        <v>0</v>
      </c>
      <c r="F87" s="244"/>
      <c r="G87" s="168" t="str">
        <f>IF(E87=0,"",
IF('Member Info'!$AM$19&lt;=$R$1,
SUMPRODUCT('Member Info'!L83+IF('Member Info'!H83&gt;'Member Info'!$AJ$12,'Member Info'!$AK$13,IF('Member Info'!H83&gt;'Member Info'!$AJ$11,'Member Info'!$AK$12,IF('Member Info'!H83&gt;'Member Info'!$AJ$10,'Member Info'!$AK$11,IF('Member Info'!H83&gt;'Member Info'!$AJ$9,'Member Info'!$AK$10,IF('Member Info'!H83&gt;'Member Info'!$AJ$8,'Member Info'!$AK$9,'Member Info'!$AK$8)))))),
SUMPRODUCT('Member Info'!L83+IF('Member Info'!H83&gt;'Member Info'!$AG$17,'Member Info'!$AH$18,IF('Member Info'!H83&gt;'Member Info'!$AG$16,'Member Info'!$AH$17,IF('Member Info'!H83&gt;'Member Info'!$AG$15,'Member Info'!$AH$16,IF('Member Info'!H83&gt;'Member Info'!$AG$14,'Member Info'!$AH$15,IF('Member Info'!H83&gt;'Member Info'!$AG$13,'Member Info'!$AH$14,IF('Member Info'!H83&gt;'Member Info'!$AG$12,'Member Info'!$AH$13,IF('Member Info'!H83&gt;'Member Info'!$AG$11,'Member Info'!$AH$12,IF('Member Info'!H83&gt;'Member Info'!$AG$10,'Member Info'!$AH$11,IF('Member Info'!H83&gt;'Member Info'!$AG$9,'Member Info'!$AH$10,IF('Member Info'!H83&gt;'Member Info'!$AG$8,'Member Info'!$AH$9,'Member Info'!$AH$8)))))))))))))</f>
        <v/>
      </c>
      <c r="H87" s="26"/>
      <c r="I87" s="26"/>
      <c r="J87" s="107" t="str">
        <f>IF(E87=0,"",IF('Member Info'!F83&gt;$S$1,CONCATENATE("Joined with practice on ", TEXT('Member Info'!F83, "DD/MM/YYYY")),IF('Member Info'!N83&lt;&gt;"",IF('Member Info'!N83&lt;$R$1,CONCATENATE("Left Scheme on ", TEXT('Member Info'!N83, "DD/MM/YYYY")),IF(ISERROR(G87),"Error Detected, No rate entered",IF(E87=0,"",IF(F87="","Error Detected, No Pensionable pay",IF(ISERROR(AB87)," Unknown Values entered.",IF(T87+U87&lt;1,"Acceptable",IF(R87+S87=200, "No Contributions Entered", IF(K87="","Error Detected, Choose reason&gt;",IF(X87="1",IF(T87=1,"Please Enter Deemed Pensionable Pay","Add Any Relevant Details Above"),"Please Give Details Above"))))))))),IF(ISERROR(G87),"Error Detected, No rate entered",IF(E87=0,"",IF(F87="","Error Detected, No Pensionable pay",IF(ISERROR(AB87)," Unknown Values entered.",IF(T87+U87&lt;1,"Acceptable",IF(R87+S87=200, "No Contributions Entered", IF(K87="","Error Detected, Choose reason&gt;",IF(X87="1",IF(T87=1,"Please Enter Deemed Pensionable Pay","Add relevant Details Above"),"Please give details Above")))))))))))</f>
        <v/>
      </c>
      <c r="K87" s="263"/>
      <c r="L87" s="93"/>
      <c r="M87" s="93" t="str">
        <f t="shared" si="4"/>
        <v/>
      </c>
      <c r="N87" s="96">
        <f t="shared" si="5"/>
        <v>0</v>
      </c>
      <c r="O87" s="96">
        <f t="shared" si="0"/>
        <v>0</v>
      </c>
      <c r="P87" s="220">
        <f>(ROUND((F87/100*'Member Info'!$W$2), 2))</f>
        <v>0</v>
      </c>
      <c r="Q87" s="220" t="e">
        <f t="shared" si="6"/>
        <v>#VALUE!</v>
      </c>
      <c r="R87" s="220" t="str">
        <f t="shared" si="7"/>
        <v/>
      </c>
      <c r="S87" s="229" t="str">
        <f t="shared" si="8"/>
        <v/>
      </c>
      <c r="T87" s="230" t="str">
        <f t="shared" si="9"/>
        <v/>
      </c>
      <c r="U87" s="230" t="str">
        <f t="shared" si="10"/>
        <v/>
      </c>
      <c r="V87" s="224">
        <f t="shared" si="11"/>
        <v>0</v>
      </c>
      <c r="W87" s="112">
        <f t="shared" si="12"/>
        <v>0</v>
      </c>
      <c r="X87" s="237" t="str">
        <f t="shared" si="1"/>
        <v/>
      </c>
      <c r="Y87" s="242" t="b">
        <f t="shared" si="2"/>
        <v>0</v>
      </c>
      <c r="Z87" s="237">
        <f t="shared" si="13"/>
        <v>0</v>
      </c>
      <c r="AA87" s="237">
        <f>IF('Member Info'!N83="",1,"")</f>
        <v>1</v>
      </c>
      <c r="AB87" s="245" t="e">
        <f t="shared" si="14"/>
        <v>#VALUE!</v>
      </c>
      <c r="AC87" s="132" t="str">
        <f t="shared" si="3"/>
        <v/>
      </c>
      <c r="AD87" s="126">
        <f t="shared" si="15"/>
        <v>1</v>
      </c>
      <c r="AE87" s="126" t="str">
        <f>IF('Member Info'!N83&lt;&gt;"",IF('Member Info'!N83&lt;=$R$1,1,0),"")</f>
        <v/>
      </c>
      <c r="AG87" s="126" t="b">
        <f t="shared" si="16"/>
        <v>0</v>
      </c>
      <c r="AH87" s="126">
        <f t="shared" si="17"/>
        <v>0</v>
      </c>
      <c r="AJ87" s="126">
        <f t="shared" si="18"/>
        <v>0</v>
      </c>
      <c r="AK87" s="126">
        <f>IF('Member Info'!F83&gt;$R$1,1,0)</f>
        <v>0</v>
      </c>
      <c r="AL87" s="126" t="b">
        <f>IF(ISERROR(R87),ERROR.TYPE(#REF!)=ERROR.TYPE(R87),FALSE)</f>
        <v>0</v>
      </c>
      <c r="AM87" s="126" t="b">
        <f>IF(ISERROR(S87),ERROR.TYPE(#REF!)=ERROR.TYPE(S87),FALSE)</f>
        <v>0</v>
      </c>
      <c r="AN87" s="126">
        <f>IF(OR('Member Info'!F83&gt;=$S$1,'Member Info'!N83&gt;=$R$1),1,0)</f>
        <v>0</v>
      </c>
    </row>
    <row r="88" spans="1:40" x14ac:dyDescent="0.25">
      <c r="A88" s="4">
        <v>56</v>
      </c>
      <c r="B88" s="166">
        <f>'Member Info'!D84</f>
        <v>0</v>
      </c>
      <c r="C88" s="166">
        <f>'Member Info'!E84</f>
        <v>0</v>
      </c>
      <c r="D88" s="166" t="str">
        <f>'Member Info'!G84</f>
        <v/>
      </c>
      <c r="E88" s="167">
        <f>'Member Info'!B84</f>
        <v>0</v>
      </c>
      <c r="F88" s="244"/>
      <c r="G88" s="168" t="str">
        <f>IF(E88=0,"",
IF('Member Info'!$AM$19&lt;=$R$1,
SUMPRODUCT('Member Info'!L84+IF('Member Info'!H84&gt;'Member Info'!$AJ$12,'Member Info'!$AK$13,IF('Member Info'!H84&gt;'Member Info'!$AJ$11,'Member Info'!$AK$12,IF('Member Info'!H84&gt;'Member Info'!$AJ$10,'Member Info'!$AK$11,IF('Member Info'!H84&gt;'Member Info'!$AJ$9,'Member Info'!$AK$10,IF('Member Info'!H84&gt;'Member Info'!$AJ$8,'Member Info'!$AK$9,'Member Info'!$AK$8)))))),
SUMPRODUCT('Member Info'!L84+IF('Member Info'!H84&gt;'Member Info'!$AG$17,'Member Info'!$AH$18,IF('Member Info'!H84&gt;'Member Info'!$AG$16,'Member Info'!$AH$17,IF('Member Info'!H84&gt;'Member Info'!$AG$15,'Member Info'!$AH$16,IF('Member Info'!H84&gt;'Member Info'!$AG$14,'Member Info'!$AH$15,IF('Member Info'!H84&gt;'Member Info'!$AG$13,'Member Info'!$AH$14,IF('Member Info'!H84&gt;'Member Info'!$AG$12,'Member Info'!$AH$13,IF('Member Info'!H84&gt;'Member Info'!$AG$11,'Member Info'!$AH$12,IF('Member Info'!H84&gt;'Member Info'!$AG$10,'Member Info'!$AH$11,IF('Member Info'!H84&gt;'Member Info'!$AG$9,'Member Info'!$AH$10,IF('Member Info'!H84&gt;'Member Info'!$AG$8,'Member Info'!$AH$9,'Member Info'!$AH$8)))))))))))))</f>
        <v/>
      </c>
      <c r="H88" s="26"/>
      <c r="I88" s="26"/>
      <c r="J88" s="107" t="str">
        <f>IF(E88=0,"",IF('Member Info'!F84&gt;$S$1,CONCATENATE("Joined with practice on ", TEXT('Member Info'!F84, "DD/MM/YYYY")),IF('Member Info'!N84&lt;&gt;"",IF('Member Info'!N84&lt;$R$1,CONCATENATE("Left Scheme on ", TEXT('Member Info'!N84, "DD/MM/YYYY")),IF(ISERROR(G88),"Error Detected, No rate entered",IF(E88=0,"",IF(F88="","Error Detected, No Pensionable pay",IF(ISERROR(AB88)," Unknown Values entered.",IF(T88+U88&lt;1,"Acceptable",IF(R88+S88=200, "No Contributions Entered", IF(K88="","Error Detected, Choose reason&gt;",IF(X88="1",IF(T88=1,"Please Enter Deemed Pensionable Pay","Add Any Relevant Details Above"),"Please Give Details Above"))))))))),IF(ISERROR(G88),"Error Detected, No rate entered",IF(E88=0,"",IF(F88="","Error Detected, No Pensionable pay",IF(ISERROR(AB88)," Unknown Values entered.",IF(T88+U88&lt;1,"Acceptable",IF(R88+S88=200, "No Contributions Entered", IF(K88="","Error Detected, Choose reason&gt;",IF(X88="1",IF(T88=1,"Please Enter Deemed Pensionable Pay","Add relevant Details Above"),"Please give details Above")))))))))))</f>
        <v/>
      </c>
      <c r="K88" s="263"/>
      <c r="L88" s="93"/>
      <c r="M88" s="93" t="str">
        <f t="shared" si="4"/>
        <v/>
      </c>
      <c r="N88" s="96">
        <f t="shared" si="5"/>
        <v>0</v>
      </c>
      <c r="O88" s="96">
        <f t="shared" si="0"/>
        <v>0</v>
      </c>
      <c r="P88" s="220">
        <f>(ROUND((F88/100*'Member Info'!$W$2), 2))</f>
        <v>0</v>
      </c>
      <c r="Q88" s="220" t="e">
        <f t="shared" si="6"/>
        <v>#VALUE!</v>
      </c>
      <c r="R88" s="220" t="str">
        <f t="shared" si="7"/>
        <v/>
      </c>
      <c r="S88" s="229" t="str">
        <f t="shared" si="8"/>
        <v/>
      </c>
      <c r="T88" s="230" t="str">
        <f t="shared" si="9"/>
        <v/>
      </c>
      <c r="U88" s="230" t="str">
        <f t="shared" si="10"/>
        <v/>
      </c>
      <c r="V88" s="224">
        <f t="shared" si="11"/>
        <v>0</v>
      </c>
      <c r="W88" s="112">
        <f t="shared" si="12"/>
        <v>0</v>
      </c>
      <c r="X88" s="237" t="str">
        <f t="shared" si="1"/>
        <v/>
      </c>
      <c r="Y88" s="242" t="b">
        <f t="shared" si="2"/>
        <v>0</v>
      </c>
      <c r="Z88" s="237">
        <f t="shared" si="13"/>
        <v>0</v>
      </c>
      <c r="AA88" s="237">
        <f>IF('Member Info'!N84="",1,"")</f>
        <v>1</v>
      </c>
      <c r="AB88" s="245" t="e">
        <f t="shared" si="14"/>
        <v>#VALUE!</v>
      </c>
      <c r="AC88" s="132" t="str">
        <f t="shared" si="3"/>
        <v/>
      </c>
      <c r="AD88" s="126">
        <f t="shared" si="15"/>
        <v>1</v>
      </c>
      <c r="AE88" s="126" t="str">
        <f>IF('Member Info'!N84&lt;&gt;"",IF('Member Info'!N84&lt;=$R$1,1,0),"")</f>
        <v/>
      </c>
      <c r="AG88" s="126" t="b">
        <f t="shared" si="16"/>
        <v>0</v>
      </c>
      <c r="AH88" s="126">
        <f t="shared" si="17"/>
        <v>0</v>
      </c>
      <c r="AJ88" s="126">
        <f t="shared" si="18"/>
        <v>0</v>
      </c>
      <c r="AK88" s="126">
        <f>IF('Member Info'!F84&gt;$R$1,1,0)</f>
        <v>0</v>
      </c>
      <c r="AL88" s="126" t="b">
        <f>IF(ISERROR(R88),ERROR.TYPE(#REF!)=ERROR.TYPE(R88),FALSE)</f>
        <v>0</v>
      </c>
      <c r="AM88" s="126" t="b">
        <f>IF(ISERROR(S88),ERROR.TYPE(#REF!)=ERROR.TYPE(S88),FALSE)</f>
        <v>0</v>
      </c>
      <c r="AN88" s="126">
        <f>IF(OR('Member Info'!F84&gt;=$S$1,'Member Info'!N84&gt;=$R$1),1,0)</f>
        <v>0</v>
      </c>
    </row>
    <row r="89" spans="1:40" x14ac:dyDescent="0.25">
      <c r="A89" s="4">
        <v>57</v>
      </c>
      <c r="B89" s="166">
        <f>'Member Info'!D85</f>
        <v>0</v>
      </c>
      <c r="C89" s="166">
        <f>'Member Info'!E85</f>
        <v>0</v>
      </c>
      <c r="D89" s="166" t="str">
        <f>'Member Info'!G85</f>
        <v/>
      </c>
      <c r="E89" s="167">
        <f>'Member Info'!B85</f>
        <v>0</v>
      </c>
      <c r="F89" s="244"/>
      <c r="G89" s="168" t="str">
        <f>IF(E89=0,"",
IF('Member Info'!$AM$19&lt;=$R$1,
SUMPRODUCT('Member Info'!L85+IF('Member Info'!H85&gt;'Member Info'!$AJ$12,'Member Info'!$AK$13,IF('Member Info'!H85&gt;'Member Info'!$AJ$11,'Member Info'!$AK$12,IF('Member Info'!H85&gt;'Member Info'!$AJ$10,'Member Info'!$AK$11,IF('Member Info'!H85&gt;'Member Info'!$AJ$9,'Member Info'!$AK$10,IF('Member Info'!H85&gt;'Member Info'!$AJ$8,'Member Info'!$AK$9,'Member Info'!$AK$8)))))),
SUMPRODUCT('Member Info'!L85+IF('Member Info'!H85&gt;'Member Info'!$AG$17,'Member Info'!$AH$18,IF('Member Info'!H85&gt;'Member Info'!$AG$16,'Member Info'!$AH$17,IF('Member Info'!H85&gt;'Member Info'!$AG$15,'Member Info'!$AH$16,IF('Member Info'!H85&gt;'Member Info'!$AG$14,'Member Info'!$AH$15,IF('Member Info'!H85&gt;'Member Info'!$AG$13,'Member Info'!$AH$14,IF('Member Info'!H85&gt;'Member Info'!$AG$12,'Member Info'!$AH$13,IF('Member Info'!H85&gt;'Member Info'!$AG$11,'Member Info'!$AH$12,IF('Member Info'!H85&gt;'Member Info'!$AG$10,'Member Info'!$AH$11,IF('Member Info'!H85&gt;'Member Info'!$AG$9,'Member Info'!$AH$10,IF('Member Info'!H85&gt;'Member Info'!$AG$8,'Member Info'!$AH$9,'Member Info'!$AH$8)))))))))))))</f>
        <v/>
      </c>
      <c r="H89" s="26"/>
      <c r="I89" s="26"/>
      <c r="J89" s="107" t="str">
        <f>IF(E89=0,"",IF('Member Info'!F85&gt;$S$1,CONCATENATE("Joined with practice on ", TEXT('Member Info'!F85, "DD/MM/YYYY")),IF('Member Info'!N85&lt;&gt;"",IF('Member Info'!N85&lt;$R$1,CONCATENATE("Left Scheme on ", TEXT('Member Info'!N85, "DD/MM/YYYY")),IF(ISERROR(G89),"Error Detected, No rate entered",IF(E89=0,"",IF(F89="","Error Detected, No Pensionable pay",IF(ISERROR(AB89)," Unknown Values entered.",IF(T89+U89&lt;1,"Acceptable",IF(R89+S89=200, "No Contributions Entered", IF(K89="","Error Detected, Choose reason&gt;",IF(X89="1",IF(T89=1,"Please Enter Deemed Pensionable Pay","Add Any Relevant Details Above"),"Please Give Details Above"))))))))),IF(ISERROR(G89),"Error Detected, No rate entered",IF(E89=0,"",IF(F89="","Error Detected, No Pensionable pay",IF(ISERROR(AB89)," Unknown Values entered.",IF(T89+U89&lt;1,"Acceptable",IF(R89+S89=200, "No Contributions Entered", IF(K89="","Error Detected, Choose reason&gt;",IF(X89="1",IF(T89=1,"Please Enter Deemed Pensionable Pay","Add relevant Details Above"),"Please give details Above")))))))))))</f>
        <v/>
      </c>
      <c r="K89" s="263"/>
      <c r="L89" s="93"/>
      <c r="M89" s="93" t="str">
        <f t="shared" si="4"/>
        <v/>
      </c>
      <c r="N89" s="96">
        <f t="shared" si="5"/>
        <v>0</v>
      </c>
      <c r="O89" s="96">
        <f t="shared" si="0"/>
        <v>0</v>
      </c>
      <c r="P89" s="220">
        <f>(ROUND((F89/100*'Member Info'!$W$2), 2))</f>
        <v>0</v>
      </c>
      <c r="Q89" s="220" t="e">
        <f t="shared" si="6"/>
        <v>#VALUE!</v>
      </c>
      <c r="R89" s="220" t="str">
        <f t="shared" si="7"/>
        <v/>
      </c>
      <c r="S89" s="229" t="str">
        <f t="shared" si="8"/>
        <v/>
      </c>
      <c r="T89" s="230" t="str">
        <f t="shared" si="9"/>
        <v/>
      </c>
      <c r="U89" s="230" t="str">
        <f t="shared" si="10"/>
        <v/>
      </c>
      <c r="V89" s="224">
        <f t="shared" si="11"/>
        <v>0</v>
      </c>
      <c r="W89" s="112">
        <f t="shared" si="12"/>
        <v>0</v>
      </c>
      <c r="X89" s="237" t="str">
        <f t="shared" si="1"/>
        <v/>
      </c>
      <c r="Y89" s="242" t="b">
        <f t="shared" si="2"/>
        <v>0</v>
      </c>
      <c r="Z89" s="237">
        <f t="shared" si="13"/>
        <v>0</v>
      </c>
      <c r="AA89" s="237">
        <f>IF('Member Info'!N85="",1,"")</f>
        <v>1</v>
      </c>
      <c r="AB89" s="245" t="e">
        <f t="shared" si="14"/>
        <v>#VALUE!</v>
      </c>
      <c r="AC89" s="132" t="str">
        <f t="shared" si="3"/>
        <v/>
      </c>
      <c r="AD89" s="126">
        <f t="shared" si="15"/>
        <v>1</v>
      </c>
      <c r="AE89" s="126" t="str">
        <f>IF('Member Info'!N85&lt;&gt;"",IF('Member Info'!N85&lt;=$R$1,1,0),"")</f>
        <v/>
      </c>
      <c r="AG89" s="126" t="b">
        <f t="shared" si="16"/>
        <v>0</v>
      </c>
      <c r="AH89" s="126">
        <f t="shared" si="17"/>
        <v>0</v>
      </c>
      <c r="AJ89" s="126">
        <f t="shared" si="18"/>
        <v>0</v>
      </c>
      <c r="AK89" s="126">
        <f>IF('Member Info'!F85&gt;$R$1,1,0)</f>
        <v>0</v>
      </c>
      <c r="AL89" s="126" t="b">
        <f>IF(ISERROR(R89),ERROR.TYPE(#REF!)=ERROR.TYPE(R89),FALSE)</f>
        <v>0</v>
      </c>
      <c r="AM89" s="126" t="b">
        <f>IF(ISERROR(S89),ERROR.TYPE(#REF!)=ERROR.TYPE(S89),FALSE)</f>
        <v>0</v>
      </c>
      <c r="AN89" s="126">
        <f>IF(OR('Member Info'!F85&gt;=$S$1,'Member Info'!N85&gt;=$R$1),1,0)</f>
        <v>0</v>
      </c>
    </row>
    <row r="90" spans="1:40" x14ac:dyDescent="0.25">
      <c r="A90" s="4">
        <v>58</v>
      </c>
      <c r="B90" s="166">
        <f>'Member Info'!D86</f>
        <v>0</v>
      </c>
      <c r="C90" s="166">
        <f>'Member Info'!E86</f>
        <v>0</v>
      </c>
      <c r="D90" s="166" t="str">
        <f>'Member Info'!G86</f>
        <v/>
      </c>
      <c r="E90" s="167">
        <f>'Member Info'!B86</f>
        <v>0</v>
      </c>
      <c r="F90" s="244"/>
      <c r="G90" s="168" t="str">
        <f>IF(E90=0,"",
IF('Member Info'!$AM$19&lt;=$R$1,
SUMPRODUCT('Member Info'!L86+IF('Member Info'!H86&gt;'Member Info'!$AJ$12,'Member Info'!$AK$13,IF('Member Info'!H86&gt;'Member Info'!$AJ$11,'Member Info'!$AK$12,IF('Member Info'!H86&gt;'Member Info'!$AJ$10,'Member Info'!$AK$11,IF('Member Info'!H86&gt;'Member Info'!$AJ$9,'Member Info'!$AK$10,IF('Member Info'!H86&gt;'Member Info'!$AJ$8,'Member Info'!$AK$9,'Member Info'!$AK$8)))))),
SUMPRODUCT('Member Info'!L86+IF('Member Info'!H86&gt;'Member Info'!$AG$17,'Member Info'!$AH$18,IF('Member Info'!H86&gt;'Member Info'!$AG$16,'Member Info'!$AH$17,IF('Member Info'!H86&gt;'Member Info'!$AG$15,'Member Info'!$AH$16,IF('Member Info'!H86&gt;'Member Info'!$AG$14,'Member Info'!$AH$15,IF('Member Info'!H86&gt;'Member Info'!$AG$13,'Member Info'!$AH$14,IF('Member Info'!H86&gt;'Member Info'!$AG$12,'Member Info'!$AH$13,IF('Member Info'!H86&gt;'Member Info'!$AG$11,'Member Info'!$AH$12,IF('Member Info'!H86&gt;'Member Info'!$AG$10,'Member Info'!$AH$11,IF('Member Info'!H86&gt;'Member Info'!$AG$9,'Member Info'!$AH$10,IF('Member Info'!H86&gt;'Member Info'!$AG$8,'Member Info'!$AH$9,'Member Info'!$AH$8)))))))))))))</f>
        <v/>
      </c>
      <c r="H90" s="26"/>
      <c r="I90" s="26"/>
      <c r="J90" s="107" t="str">
        <f>IF(E90=0,"",IF('Member Info'!F86&gt;$S$1,CONCATENATE("Joined with practice on ", TEXT('Member Info'!F86, "DD/MM/YYYY")),IF('Member Info'!N86&lt;&gt;"",IF('Member Info'!N86&lt;$R$1,CONCATENATE("Left Scheme on ", TEXT('Member Info'!N86, "DD/MM/YYYY")),IF(ISERROR(G90),"Error Detected, No rate entered",IF(E90=0,"",IF(F90="","Error Detected, No Pensionable pay",IF(ISERROR(AB90)," Unknown Values entered.",IF(T90+U90&lt;1,"Acceptable",IF(R90+S90=200, "No Contributions Entered", IF(K90="","Error Detected, Choose reason&gt;",IF(X90="1",IF(T90=1,"Please Enter Deemed Pensionable Pay","Add Any Relevant Details Above"),"Please Give Details Above"))))))))),IF(ISERROR(G90),"Error Detected, No rate entered",IF(E90=0,"",IF(F90="","Error Detected, No Pensionable pay",IF(ISERROR(AB90)," Unknown Values entered.",IF(T90+U90&lt;1,"Acceptable",IF(R90+S90=200, "No Contributions Entered", IF(K90="","Error Detected, Choose reason&gt;",IF(X90="1",IF(T90=1,"Please Enter Deemed Pensionable Pay","Add relevant Details Above"),"Please give details Above")))))))))))</f>
        <v/>
      </c>
      <c r="K90" s="263"/>
      <c r="L90" s="93"/>
      <c r="M90" s="93" t="str">
        <f t="shared" si="4"/>
        <v/>
      </c>
      <c r="N90" s="96">
        <f t="shared" si="5"/>
        <v>0</v>
      </c>
      <c r="O90" s="96">
        <f t="shared" si="0"/>
        <v>0</v>
      </c>
      <c r="P90" s="220">
        <f>(ROUND((F90/100*'Member Info'!$W$2), 2))</f>
        <v>0</v>
      </c>
      <c r="Q90" s="220" t="e">
        <f t="shared" si="6"/>
        <v>#VALUE!</v>
      </c>
      <c r="R90" s="220" t="str">
        <f t="shared" si="7"/>
        <v/>
      </c>
      <c r="S90" s="229" t="str">
        <f t="shared" si="8"/>
        <v/>
      </c>
      <c r="T90" s="230" t="str">
        <f t="shared" si="9"/>
        <v/>
      </c>
      <c r="U90" s="230" t="str">
        <f t="shared" si="10"/>
        <v/>
      </c>
      <c r="V90" s="224">
        <f t="shared" si="11"/>
        <v>0</v>
      </c>
      <c r="W90" s="112">
        <f t="shared" si="12"/>
        <v>0</v>
      </c>
      <c r="X90" s="237" t="str">
        <f t="shared" si="1"/>
        <v/>
      </c>
      <c r="Y90" s="242" t="b">
        <f t="shared" si="2"/>
        <v>0</v>
      </c>
      <c r="Z90" s="237">
        <f t="shared" si="13"/>
        <v>0</v>
      </c>
      <c r="AA90" s="237">
        <f>IF('Member Info'!N86="",1,"")</f>
        <v>1</v>
      </c>
      <c r="AB90" s="245" t="e">
        <f t="shared" si="14"/>
        <v>#VALUE!</v>
      </c>
      <c r="AC90" s="132" t="str">
        <f t="shared" si="3"/>
        <v/>
      </c>
      <c r="AD90" s="126">
        <f t="shared" si="15"/>
        <v>1</v>
      </c>
      <c r="AE90" s="126" t="str">
        <f>IF('Member Info'!N86&lt;&gt;"",IF('Member Info'!N86&lt;=$R$1,1,0),"")</f>
        <v/>
      </c>
      <c r="AG90" s="126" t="b">
        <f t="shared" si="16"/>
        <v>0</v>
      </c>
      <c r="AH90" s="126">
        <f t="shared" si="17"/>
        <v>0</v>
      </c>
      <c r="AJ90" s="126">
        <f t="shared" si="18"/>
        <v>0</v>
      </c>
      <c r="AK90" s="126">
        <f>IF('Member Info'!F86&gt;$R$1,1,0)</f>
        <v>0</v>
      </c>
      <c r="AL90" s="126" t="b">
        <f>IF(ISERROR(R90),ERROR.TYPE(#REF!)=ERROR.TYPE(R90),FALSE)</f>
        <v>0</v>
      </c>
      <c r="AM90" s="126" t="b">
        <f>IF(ISERROR(S90),ERROR.TYPE(#REF!)=ERROR.TYPE(S90),FALSE)</f>
        <v>0</v>
      </c>
      <c r="AN90" s="126">
        <f>IF(OR('Member Info'!F86&gt;=$S$1,'Member Info'!N86&gt;=$R$1),1,0)</f>
        <v>0</v>
      </c>
    </row>
    <row r="91" spans="1:40" x14ac:dyDescent="0.25">
      <c r="A91" s="4">
        <v>59</v>
      </c>
      <c r="B91" s="166">
        <f>'Member Info'!D87</f>
        <v>0</v>
      </c>
      <c r="C91" s="166">
        <f>'Member Info'!E87</f>
        <v>0</v>
      </c>
      <c r="D91" s="166" t="str">
        <f>'Member Info'!G87</f>
        <v/>
      </c>
      <c r="E91" s="167">
        <f>'Member Info'!B87</f>
        <v>0</v>
      </c>
      <c r="F91" s="244"/>
      <c r="G91" s="168" t="str">
        <f>IF(E91=0,"",
IF('Member Info'!$AM$19&lt;=$R$1,
SUMPRODUCT('Member Info'!L87+IF('Member Info'!H87&gt;'Member Info'!$AJ$12,'Member Info'!$AK$13,IF('Member Info'!H87&gt;'Member Info'!$AJ$11,'Member Info'!$AK$12,IF('Member Info'!H87&gt;'Member Info'!$AJ$10,'Member Info'!$AK$11,IF('Member Info'!H87&gt;'Member Info'!$AJ$9,'Member Info'!$AK$10,IF('Member Info'!H87&gt;'Member Info'!$AJ$8,'Member Info'!$AK$9,'Member Info'!$AK$8)))))),
SUMPRODUCT('Member Info'!L87+IF('Member Info'!H87&gt;'Member Info'!$AG$17,'Member Info'!$AH$18,IF('Member Info'!H87&gt;'Member Info'!$AG$16,'Member Info'!$AH$17,IF('Member Info'!H87&gt;'Member Info'!$AG$15,'Member Info'!$AH$16,IF('Member Info'!H87&gt;'Member Info'!$AG$14,'Member Info'!$AH$15,IF('Member Info'!H87&gt;'Member Info'!$AG$13,'Member Info'!$AH$14,IF('Member Info'!H87&gt;'Member Info'!$AG$12,'Member Info'!$AH$13,IF('Member Info'!H87&gt;'Member Info'!$AG$11,'Member Info'!$AH$12,IF('Member Info'!H87&gt;'Member Info'!$AG$10,'Member Info'!$AH$11,IF('Member Info'!H87&gt;'Member Info'!$AG$9,'Member Info'!$AH$10,IF('Member Info'!H87&gt;'Member Info'!$AG$8,'Member Info'!$AH$9,'Member Info'!$AH$8)))))))))))))</f>
        <v/>
      </c>
      <c r="H91" s="26"/>
      <c r="I91" s="26"/>
      <c r="J91" s="107" t="str">
        <f>IF(E91=0,"",IF('Member Info'!F87&gt;$S$1,CONCATENATE("Joined with practice on ", TEXT('Member Info'!F87, "DD/MM/YYYY")),IF('Member Info'!N87&lt;&gt;"",IF('Member Info'!N87&lt;$R$1,CONCATENATE("Left Scheme on ", TEXT('Member Info'!N87, "DD/MM/YYYY")),IF(ISERROR(G91),"Error Detected, No rate entered",IF(E91=0,"",IF(F91="","Error Detected, No Pensionable pay",IF(ISERROR(AB91)," Unknown Values entered.",IF(T91+U91&lt;1,"Acceptable",IF(R91+S91=200, "No Contributions Entered", IF(K91="","Error Detected, Choose reason&gt;",IF(X91="1",IF(T91=1,"Please Enter Deemed Pensionable Pay","Add Any Relevant Details Above"),"Please Give Details Above"))))))))),IF(ISERROR(G91),"Error Detected, No rate entered",IF(E91=0,"",IF(F91="","Error Detected, No Pensionable pay",IF(ISERROR(AB91)," Unknown Values entered.",IF(T91+U91&lt;1,"Acceptable",IF(R91+S91=200, "No Contributions Entered", IF(K91="","Error Detected, Choose reason&gt;",IF(X91="1",IF(T91=1,"Please Enter Deemed Pensionable Pay","Add relevant Details Above"),"Please give details Above")))))))))))</f>
        <v/>
      </c>
      <c r="K91" s="263"/>
      <c r="L91" s="93"/>
      <c r="M91" s="93" t="str">
        <f t="shared" si="4"/>
        <v/>
      </c>
      <c r="N91" s="96">
        <f t="shared" si="5"/>
        <v>0</v>
      </c>
      <c r="O91" s="96">
        <f t="shared" si="0"/>
        <v>0</v>
      </c>
      <c r="P91" s="220">
        <f>(ROUND((F91/100*'Member Info'!$W$2), 2))</f>
        <v>0</v>
      </c>
      <c r="Q91" s="220" t="e">
        <f t="shared" si="6"/>
        <v>#VALUE!</v>
      </c>
      <c r="R91" s="220" t="str">
        <f t="shared" si="7"/>
        <v/>
      </c>
      <c r="S91" s="229" t="str">
        <f t="shared" si="8"/>
        <v/>
      </c>
      <c r="T91" s="230" t="str">
        <f t="shared" si="9"/>
        <v/>
      </c>
      <c r="U91" s="230" t="str">
        <f t="shared" si="10"/>
        <v/>
      </c>
      <c r="V91" s="224">
        <f t="shared" si="11"/>
        <v>0</v>
      </c>
      <c r="W91" s="112">
        <f t="shared" si="12"/>
        <v>0</v>
      </c>
      <c r="X91" s="237" t="str">
        <f t="shared" si="1"/>
        <v/>
      </c>
      <c r="Y91" s="242" t="b">
        <f t="shared" si="2"/>
        <v>0</v>
      </c>
      <c r="Z91" s="237">
        <f t="shared" si="13"/>
        <v>0</v>
      </c>
      <c r="AA91" s="237">
        <f>IF('Member Info'!N87="",1,"")</f>
        <v>1</v>
      </c>
      <c r="AB91" s="245" t="e">
        <f t="shared" si="14"/>
        <v>#VALUE!</v>
      </c>
      <c r="AC91" s="132" t="str">
        <f t="shared" si="3"/>
        <v/>
      </c>
      <c r="AD91" s="126">
        <f t="shared" si="15"/>
        <v>1</v>
      </c>
      <c r="AE91" s="126" t="str">
        <f>IF('Member Info'!N87&lt;&gt;"",IF('Member Info'!N87&lt;=$R$1,1,0),"")</f>
        <v/>
      </c>
      <c r="AG91" s="126" t="b">
        <f t="shared" si="16"/>
        <v>0</v>
      </c>
      <c r="AH91" s="126">
        <f t="shared" si="17"/>
        <v>0</v>
      </c>
      <c r="AJ91" s="126">
        <f t="shared" si="18"/>
        <v>0</v>
      </c>
      <c r="AK91" s="126">
        <f>IF('Member Info'!F87&gt;$R$1,1,0)</f>
        <v>0</v>
      </c>
      <c r="AL91" s="126" t="b">
        <f>IF(ISERROR(R91),ERROR.TYPE(#REF!)=ERROR.TYPE(R91),FALSE)</f>
        <v>0</v>
      </c>
      <c r="AM91" s="126" t="b">
        <f>IF(ISERROR(S91),ERROR.TYPE(#REF!)=ERROR.TYPE(S91),FALSE)</f>
        <v>0</v>
      </c>
      <c r="AN91" s="126">
        <f>IF(OR('Member Info'!F87&gt;=$S$1,'Member Info'!N87&gt;=$R$1),1,0)</f>
        <v>0</v>
      </c>
    </row>
    <row r="92" spans="1:40" x14ac:dyDescent="0.25">
      <c r="A92" s="4">
        <v>60</v>
      </c>
      <c r="B92" s="166">
        <f>'Member Info'!D88</f>
        <v>0</v>
      </c>
      <c r="C92" s="166">
        <f>'Member Info'!E88</f>
        <v>0</v>
      </c>
      <c r="D92" s="166" t="str">
        <f>'Member Info'!G88</f>
        <v/>
      </c>
      <c r="E92" s="167">
        <f>'Member Info'!B88</f>
        <v>0</v>
      </c>
      <c r="F92" s="244"/>
      <c r="G92" s="168" t="str">
        <f>IF(E92=0,"",
IF('Member Info'!$AM$19&lt;=$R$1,
SUMPRODUCT('Member Info'!L88+IF('Member Info'!H88&gt;'Member Info'!$AJ$12,'Member Info'!$AK$13,IF('Member Info'!H88&gt;'Member Info'!$AJ$11,'Member Info'!$AK$12,IF('Member Info'!H88&gt;'Member Info'!$AJ$10,'Member Info'!$AK$11,IF('Member Info'!H88&gt;'Member Info'!$AJ$9,'Member Info'!$AK$10,IF('Member Info'!H88&gt;'Member Info'!$AJ$8,'Member Info'!$AK$9,'Member Info'!$AK$8)))))),
SUMPRODUCT('Member Info'!L88+IF('Member Info'!H88&gt;'Member Info'!$AG$17,'Member Info'!$AH$18,IF('Member Info'!H88&gt;'Member Info'!$AG$16,'Member Info'!$AH$17,IF('Member Info'!H88&gt;'Member Info'!$AG$15,'Member Info'!$AH$16,IF('Member Info'!H88&gt;'Member Info'!$AG$14,'Member Info'!$AH$15,IF('Member Info'!H88&gt;'Member Info'!$AG$13,'Member Info'!$AH$14,IF('Member Info'!H88&gt;'Member Info'!$AG$12,'Member Info'!$AH$13,IF('Member Info'!H88&gt;'Member Info'!$AG$11,'Member Info'!$AH$12,IF('Member Info'!H88&gt;'Member Info'!$AG$10,'Member Info'!$AH$11,IF('Member Info'!H88&gt;'Member Info'!$AG$9,'Member Info'!$AH$10,IF('Member Info'!H88&gt;'Member Info'!$AG$8,'Member Info'!$AH$9,'Member Info'!$AH$8)))))))))))))</f>
        <v/>
      </c>
      <c r="H92" s="26"/>
      <c r="I92" s="26"/>
      <c r="J92" s="107" t="str">
        <f>IF(E92=0,"",IF('Member Info'!F88&gt;$S$1,CONCATENATE("Joined with practice on ", TEXT('Member Info'!F88, "DD/MM/YYYY")),IF('Member Info'!N88&lt;&gt;"",IF('Member Info'!N88&lt;$R$1,CONCATENATE("Left Scheme on ", TEXT('Member Info'!N88, "DD/MM/YYYY")),IF(ISERROR(G92),"Error Detected, No rate entered",IF(E92=0,"",IF(F92="","Error Detected, No Pensionable pay",IF(ISERROR(AB92)," Unknown Values entered.",IF(T92+U92&lt;1,"Acceptable",IF(R92+S92=200, "No Contributions Entered", IF(K92="","Error Detected, Choose reason&gt;",IF(X92="1",IF(T92=1,"Please Enter Deemed Pensionable Pay","Add Any Relevant Details Above"),"Please Give Details Above"))))))))),IF(ISERROR(G92),"Error Detected, No rate entered",IF(E92=0,"",IF(F92="","Error Detected, No Pensionable pay",IF(ISERROR(AB92)," Unknown Values entered.",IF(T92+U92&lt;1,"Acceptable",IF(R92+S92=200, "No Contributions Entered", IF(K92="","Error Detected, Choose reason&gt;",IF(X92="1",IF(T92=1,"Please Enter Deemed Pensionable Pay","Add relevant Details Above"),"Please give details Above")))))))))))</f>
        <v/>
      </c>
      <c r="K92" s="263"/>
      <c r="L92" s="93"/>
      <c r="M92" s="93" t="str">
        <f t="shared" si="4"/>
        <v/>
      </c>
      <c r="N92" s="96">
        <f t="shared" si="5"/>
        <v>0</v>
      </c>
      <c r="O92" s="96">
        <f t="shared" si="0"/>
        <v>0</v>
      </c>
      <c r="P92" s="220">
        <f>(ROUND((F92/100*'Member Info'!$W$2), 2))</f>
        <v>0</v>
      </c>
      <c r="Q92" s="220" t="e">
        <f t="shared" si="6"/>
        <v>#VALUE!</v>
      </c>
      <c r="R92" s="220" t="str">
        <f t="shared" si="7"/>
        <v/>
      </c>
      <c r="S92" s="229" t="str">
        <f t="shared" si="8"/>
        <v/>
      </c>
      <c r="T92" s="230" t="str">
        <f t="shared" si="9"/>
        <v/>
      </c>
      <c r="U92" s="230" t="str">
        <f t="shared" si="10"/>
        <v/>
      </c>
      <c r="V92" s="224">
        <f t="shared" si="11"/>
        <v>0</v>
      </c>
      <c r="W92" s="112">
        <f t="shared" si="12"/>
        <v>0</v>
      </c>
      <c r="X92" s="237" t="str">
        <f t="shared" si="1"/>
        <v/>
      </c>
      <c r="Y92" s="242" t="b">
        <f t="shared" si="2"/>
        <v>0</v>
      </c>
      <c r="Z92" s="237">
        <f t="shared" si="13"/>
        <v>0</v>
      </c>
      <c r="AA92" s="237">
        <f>IF('Member Info'!N88="",1,"")</f>
        <v>1</v>
      </c>
      <c r="AB92" s="245" t="e">
        <f t="shared" si="14"/>
        <v>#VALUE!</v>
      </c>
      <c r="AC92" s="132" t="str">
        <f t="shared" si="3"/>
        <v/>
      </c>
      <c r="AD92" s="126">
        <f t="shared" si="15"/>
        <v>1</v>
      </c>
      <c r="AE92" s="126" t="str">
        <f>IF('Member Info'!N88&lt;&gt;"",IF('Member Info'!N88&lt;=$R$1,1,0),"")</f>
        <v/>
      </c>
      <c r="AG92" s="126" t="b">
        <f t="shared" si="16"/>
        <v>0</v>
      </c>
      <c r="AH92" s="126">
        <f t="shared" si="17"/>
        <v>0</v>
      </c>
      <c r="AJ92" s="126">
        <f t="shared" si="18"/>
        <v>0</v>
      </c>
      <c r="AK92" s="126">
        <f>IF('Member Info'!F88&gt;$R$1,1,0)</f>
        <v>0</v>
      </c>
      <c r="AL92" s="126" t="b">
        <f>IF(ISERROR(R92),ERROR.TYPE(#REF!)=ERROR.TYPE(R92),FALSE)</f>
        <v>0</v>
      </c>
      <c r="AM92" s="126" t="b">
        <f>IF(ISERROR(S92),ERROR.TYPE(#REF!)=ERROR.TYPE(S92),FALSE)</f>
        <v>0</v>
      </c>
      <c r="AN92" s="126">
        <f>IF(OR('Member Info'!F88&gt;=$S$1,'Member Info'!N88&gt;=$R$1),1,0)</f>
        <v>0</v>
      </c>
    </row>
    <row r="93" spans="1:40" x14ac:dyDescent="0.25">
      <c r="A93" s="4">
        <v>61</v>
      </c>
      <c r="B93" s="166">
        <f>'Member Info'!D89</f>
        <v>0</v>
      </c>
      <c r="C93" s="166">
        <f>'Member Info'!E89</f>
        <v>0</v>
      </c>
      <c r="D93" s="166" t="str">
        <f>'Member Info'!G89</f>
        <v/>
      </c>
      <c r="E93" s="167">
        <f>'Member Info'!B89</f>
        <v>0</v>
      </c>
      <c r="F93" s="244"/>
      <c r="G93" s="168" t="str">
        <f>IF(E93=0,"",
IF('Member Info'!$AM$19&lt;=$R$1,
SUMPRODUCT('Member Info'!L89+IF('Member Info'!H89&gt;'Member Info'!$AJ$12,'Member Info'!$AK$13,IF('Member Info'!H89&gt;'Member Info'!$AJ$11,'Member Info'!$AK$12,IF('Member Info'!H89&gt;'Member Info'!$AJ$10,'Member Info'!$AK$11,IF('Member Info'!H89&gt;'Member Info'!$AJ$9,'Member Info'!$AK$10,IF('Member Info'!H89&gt;'Member Info'!$AJ$8,'Member Info'!$AK$9,'Member Info'!$AK$8)))))),
SUMPRODUCT('Member Info'!L89+IF('Member Info'!H89&gt;'Member Info'!$AG$17,'Member Info'!$AH$18,IF('Member Info'!H89&gt;'Member Info'!$AG$16,'Member Info'!$AH$17,IF('Member Info'!H89&gt;'Member Info'!$AG$15,'Member Info'!$AH$16,IF('Member Info'!H89&gt;'Member Info'!$AG$14,'Member Info'!$AH$15,IF('Member Info'!H89&gt;'Member Info'!$AG$13,'Member Info'!$AH$14,IF('Member Info'!H89&gt;'Member Info'!$AG$12,'Member Info'!$AH$13,IF('Member Info'!H89&gt;'Member Info'!$AG$11,'Member Info'!$AH$12,IF('Member Info'!H89&gt;'Member Info'!$AG$10,'Member Info'!$AH$11,IF('Member Info'!H89&gt;'Member Info'!$AG$9,'Member Info'!$AH$10,IF('Member Info'!H89&gt;'Member Info'!$AG$8,'Member Info'!$AH$9,'Member Info'!$AH$8)))))))))))))</f>
        <v/>
      </c>
      <c r="H93" s="26"/>
      <c r="I93" s="26"/>
      <c r="J93" s="107" t="str">
        <f>IF(E93=0,"",IF('Member Info'!F89&gt;$S$1,CONCATENATE("Joined with practice on ", TEXT('Member Info'!F89, "DD/MM/YYYY")),IF('Member Info'!N89&lt;&gt;"",IF('Member Info'!N89&lt;$R$1,CONCATENATE("Left Scheme on ", TEXT('Member Info'!N89, "DD/MM/YYYY")),IF(ISERROR(G93),"Error Detected, No rate entered",IF(E93=0,"",IF(F93="","Error Detected, No Pensionable pay",IF(ISERROR(AB93)," Unknown Values entered.",IF(T93+U93&lt;1,"Acceptable",IF(R93+S93=200, "No Contributions Entered", IF(K93="","Error Detected, Choose reason&gt;",IF(X93="1",IF(T93=1,"Please Enter Deemed Pensionable Pay","Add Any Relevant Details Above"),"Please Give Details Above"))))))))),IF(ISERROR(G93),"Error Detected, No rate entered",IF(E93=0,"",IF(F93="","Error Detected, No Pensionable pay",IF(ISERROR(AB93)," Unknown Values entered.",IF(T93+U93&lt;1,"Acceptable",IF(R93+S93=200, "No Contributions Entered", IF(K93="","Error Detected, Choose reason&gt;",IF(X93="1",IF(T93=1,"Please Enter Deemed Pensionable Pay","Add relevant Details Above"),"Please give details Above")))))))))))</f>
        <v/>
      </c>
      <c r="K93" s="263"/>
      <c r="L93" s="93"/>
      <c r="M93" s="93" t="str">
        <f t="shared" si="4"/>
        <v/>
      </c>
      <c r="N93" s="96">
        <f t="shared" si="5"/>
        <v>0</v>
      </c>
      <c r="O93" s="96">
        <f t="shared" si="0"/>
        <v>0</v>
      </c>
      <c r="P93" s="220">
        <f>(ROUND((F93/100*'Member Info'!$W$2), 2))</f>
        <v>0</v>
      </c>
      <c r="Q93" s="220" t="e">
        <f t="shared" si="6"/>
        <v>#VALUE!</v>
      </c>
      <c r="R93" s="220" t="str">
        <f t="shared" si="7"/>
        <v/>
      </c>
      <c r="S93" s="229" t="str">
        <f t="shared" si="8"/>
        <v/>
      </c>
      <c r="T93" s="230" t="str">
        <f t="shared" si="9"/>
        <v/>
      </c>
      <c r="U93" s="230" t="str">
        <f t="shared" si="10"/>
        <v/>
      </c>
      <c r="V93" s="224">
        <f t="shared" si="11"/>
        <v>0</v>
      </c>
      <c r="W93" s="112">
        <f t="shared" si="12"/>
        <v>0</v>
      </c>
      <c r="X93" s="237" t="str">
        <f t="shared" si="1"/>
        <v/>
      </c>
      <c r="Y93" s="242" t="b">
        <f t="shared" si="2"/>
        <v>0</v>
      </c>
      <c r="Z93" s="237">
        <f t="shared" si="13"/>
        <v>0</v>
      </c>
      <c r="AA93" s="237">
        <f>IF('Member Info'!N89="",1,"")</f>
        <v>1</v>
      </c>
      <c r="AB93" s="245" t="e">
        <f t="shared" si="14"/>
        <v>#VALUE!</v>
      </c>
      <c r="AC93" s="132" t="str">
        <f t="shared" si="3"/>
        <v/>
      </c>
      <c r="AD93" s="126">
        <f t="shared" si="15"/>
        <v>1</v>
      </c>
      <c r="AE93" s="126" t="str">
        <f>IF('Member Info'!N89&lt;&gt;"",IF('Member Info'!N89&lt;=$R$1,1,0),"")</f>
        <v/>
      </c>
      <c r="AG93" s="126" t="b">
        <f t="shared" si="16"/>
        <v>0</v>
      </c>
      <c r="AH93" s="126">
        <f t="shared" si="17"/>
        <v>0</v>
      </c>
      <c r="AJ93" s="126">
        <f t="shared" si="18"/>
        <v>0</v>
      </c>
      <c r="AK93" s="126">
        <f>IF('Member Info'!F89&gt;$R$1,1,0)</f>
        <v>0</v>
      </c>
      <c r="AL93" s="126" t="b">
        <f>IF(ISERROR(R93),ERROR.TYPE(#REF!)=ERROR.TYPE(R93),FALSE)</f>
        <v>0</v>
      </c>
      <c r="AM93" s="126" t="b">
        <f>IF(ISERROR(S93),ERROR.TYPE(#REF!)=ERROR.TYPE(S93),FALSE)</f>
        <v>0</v>
      </c>
      <c r="AN93" s="126">
        <f>IF(OR('Member Info'!F89&gt;=$S$1,'Member Info'!N89&gt;=$R$1),1,0)</f>
        <v>0</v>
      </c>
    </row>
    <row r="94" spans="1:40" x14ac:dyDescent="0.25">
      <c r="A94" s="4">
        <v>62</v>
      </c>
      <c r="B94" s="166">
        <f>'Member Info'!D90</f>
        <v>0</v>
      </c>
      <c r="C94" s="166">
        <f>'Member Info'!E90</f>
        <v>0</v>
      </c>
      <c r="D94" s="166" t="str">
        <f>'Member Info'!G90</f>
        <v/>
      </c>
      <c r="E94" s="167">
        <f>'Member Info'!B90</f>
        <v>0</v>
      </c>
      <c r="F94" s="244"/>
      <c r="G94" s="168" t="str">
        <f>IF(E94=0,"",
IF('Member Info'!$AM$19&lt;=$R$1,
SUMPRODUCT('Member Info'!L90+IF('Member Info'!H90&gt;'Member Info'!$AJ$12,'Member Info'!$AK$13,IF('Member Info'!H90&gt;'Member Info'!$AJ$11,'Member Info'!$AK$12,IF('Member Info'!H90&gt;'Member Info'!$AJ$10,'Member Info'!$AK$11,IF('Member Info'!H90&gt;'Member Info'!$AJ$9,'Member Info'!$AK$10,IF('Member Info'!H90&gt;'Member Info'!$AJ$8,'Member Info'!$AK$9,'Member Info'!$AK$8)))))),
SUMPRODUCT('Member Info'!L90+IF('Member Info'!H90&gt;'Member Info'!$AG$17,'Member Info'!$AH$18,IF('Member Info'!H90&gt;'Member Info'!$AG$16,'Member Info'!$AH$17,IF('Member Info'!H90&gt;'Member Info'!$AG$15,'Member Info'!$AH$16,IF('Member Info'!H90&gt;'Member Info'!$AG$14,'Member Info'!$AH$15,IF('Member Info'!H90&gt;'Member Info'!$AG$13,'Member Info'!$AH$14,IF('Member Info'!H90&gt;'Member Info'!$AG$12,'Member Info'!$AH$13,IF('Member Info'!H90&gt;'Member Info'!$AG$11,'Member Info'!$AH$12,IF('Member Info'!H90&gt;'Member Info'!$AG$10,'Member Info'!$AH$11,IF('Member Info'!H90&gt;'Member Info'!$AG$9,'Member Info'!$AH$10,IF('Member Info'!H90&gt;'Member Info'!$AG$8,'Member Info'!$AH$9,'Member Info'!$AH$8)))))))))))))</f>
        <v/>
      </c>
      <c r="H94" s="26"/>
      <c r="I94" s="26"/>
      <c r="J94" s="107" t="str">
        <f>IF(E94=0,"",IF('Member Info'!F90&gt;$S$1,CONCATENATE("Joined with practice on ", TEXT('Member Info'!F90, "DD/MM/YYYY")),IF('Member Info'!N90&lt;&gt;"",IF('Member Info'!N90&lt;$R$1,CONCATENATE("Left Scheme on ", TEXT('Member Info'!N90, "DD/MM/YYYY")),IF(ISERROR(G94),"Error Detected, No rate entered",IF(E94=0,"",IF(F94="","Error Detected, No Pensionable pay",IF(ISERROR(AB94)," Unknown Values entered.",IF(T94+U94&lt;1,"Acceptable",IF(R94+S94=200, "No Contributions Entered", IF(K94="","Error Detected, Choose reason&gt;",IF(X94="1",IF(T94=1,"Please Enter Deemed Pensionable Pay","Add Any Relevant Details Above"),"Please Give Details Above"))))))))),IF(ISERROR(G94),"Error Detected, No rate entered",IF(E94=0,"",IF(F94="","Error Detected, No Pensionable pay",IF(ISERROR(AB94)," Unknown Values entered.",IF(T94+U94&lt;1,"Acceptable",IF(R94+S94=200, "No Contributions Entered", IF(K94="","Error Detected, Choose reason&gt;",IF(X94="1",IF(T94=1,"Please Enter Deemed Pensionable Pay","Add relevant Details Above"),"Please give details Above")))))))))))</f>
        <v/>
      </c>
      <c r="K94" s="263"/>
      <c r="L94" s="93"/>
      <c r="M94" s="93" t="str">
        <f t="shared" si="4"/>
        <v/>
      </c>
      <c r="N94" s="96">
        <f t="shared" si="5"/>
        <v>0</v>
      </c>
      <c r="O94" s="96">
        <f t="shared" si="0"/>
        <v>0</v>
      </c>
      <c r="P94" s="220">
        <f>(ROUND((F94/100*'Member Info'!$W$2), 2))</f>
        <v>0</v>
      </c>
      <c r="Q94" s="220" t="e">
        <f t="shared" si="6"/>
        <v>#VALUE!</v>
      </c>
      <c r="R94" s="220" t="str">
        <f t="shared" si="7"/>
        <v/>
      </c>
      <c r="S94" s="229" t="str">
        <f t="shared" si="8"/>
        <v/>
      </c>
      <c r="T94" s="230" t="str">
        <f t="shared" si="9"/>
        <v/>
      </c>
      <c r="U94" s="230" t="str">
        <f t="shared" si="10"/>
        <v/>
      </c>
      <c r="V94" s="224">
        <f t="shared" si="11"/>
        <v>0</v>
      </c>
      <c r="W94" s="112">
        <f t="shared" si="12"/>
        <v>0</v>
      </c>
      <c r="X94" s="237" t="str">
        <f t="shared" si="1"/>
        <v/>
      </c>
      <c r="Y94" s="242" t="b">
        <f t="shared" si="2"/>
        <v>0</v>
      </c>
      <c r="Z94" s="237">
        <f t="shared" si="13"/>
        <v>0</v>
      </c>
      <c r="AA94" s="237">
        <f>IF('Member Info'!N90="",1,"")</f>
        <v>1</v>
      </c>
      <c r="AB94" s="245" t="e">
        <f t="shared" si="14"/>
        <v>#VALUE!</v>
      </c>
      <c r="AC94" s="132" t="str">
        <f t="shared" si="3"/>
        <v/>
      </c>
      <c r="AD94" s="126">
        <f t="shared" si="15"/>
        <v>1</v>
      </c>
      <c r="AE94" s="126" t="str">
        <f>IF('Member Info'!N90&lt;&gt;"",IF('Member Info'!N90&lt;=$R$1,1,0),"")</f>
        <v/>
      </c>
      <c r="AG94" s="126" t="b">
        <f t="shared" si="16"/>
        <v>0</v>
      </c>
      <c r="AH94" s="126">
        <f t="shared" si="17"/>
        <v>0</v>
      </c>
      <c r="AJ94" s="126">
        <f t="shared" si="18"/>
        <v>0</v>
      </c>
      <c r="AK94" s="126">
        <f>IF('Member Info'!F90&gt;$R$1,1,0)</f>
        <v>0</v>
      </c>
      <c r="AL94" s="126" t="b">
        <f>IF(ISERROR(R94),ERROR.TYPE(#REF!)=ERROR.TYPE(R94),FALSE)</f>
        <v>0</v>
      </c>
      <c r="AM94" s="126" t="b">
        <f>IF(ISERROR(S94),ERROR.TYPE(#REF!)=ERROR.TYPE(S94),FALSE)</f>
        <v>0</v>
      </c>
      <c r="AN94" s="126">
        <f>IF(OR('Member Info'!F90&gt;=$S$1,'Member Info'!N90&gt;=$R$1),1,0)</f>
        <v>0</v>
      </c>
    </row>
    <row r="95" spans="1:40" x14ac:dyDescent="0.25">
      <c r="A95" s="4">
        <v>63</v>
      </c>
      <c r="B95" s="166">
        <f>'Member Info'!D91</f>
        <v>0</v>
      </c>
      <c r="C95" s="166">
        <f>'Member Info'!E91</f>
        <v>0</v>
      </c>
      <c r="D95" s="166" t="str">
        <f>'Member Info'!G91</f>
        <v/>
      </c>
      <c r="E95" s="167">
        <f>'Member Info'!B91</f>
        <v>0</v>
      </c>
      <c r="F95" s="244"/>
      <c r="G95" s="168" t="str">
        <f>IF(E95=0,"",
IF('Member Info'!$AM$19&lt;=$R$1,
SUMPRODUCT('Member Info'!L91+IF('Member Info'!H91&gt;'Member Info'!$AJ$12,'Member Info'!$AK$13,IF('Member Info'!H91&gt;'Member Info'!$AJ$11,'Member Info'!$AK$12,IF('Member Info'!H91&gt;'Member Info'!$AJ$10,'Member Info'!$AK$11,IF('Member Info'!H91&gt;'Member Info'!$AJ$9,'Member Info'!$AK$10,IF('Member Info'!H91&gt;'Member Info'!$AJ$8,'Member Info'!$AK$9,'Member Info'!$AK$8)))))),
SUMPRODUCT('Member Info'!L91+IF('Member Info'!H91&gt;'Member Info'!$AG$17,'Member Info'!$AH$18,IF('Member Info'!H91&gt;'Member Info'!$AG$16,'Member Info'!$AH$17,IF('Member Info'!H91&gt;'Member Info'!$AG$15,'Member Info'!$AH$16,IF('Member Info'!H91&gt;'Member Info'!$AG$14,'Member Info'!$AH$15,IF('Member Info'!H91&gt;'Member Info'!$AG$13,'Member Info'!$AH$14,IF('Member Info'!H91&gt;'Member Info'!$AG$12,'Member Info'!$AH$13,IF('Member Info'!H91&gt;'Member Info'!$AG$11,'Member Info'!$AH$12,IF('Member Info'!H91&gt;'Member Info'!$AG$10,'Member Info'!$AH$11,IF('Member Info'!H91&gt;'Member Info'!$AG$9,'Member Info'!$AH$10,IF('Member Info'!H91&gt;'Member Info'!$AG$8,'Member Info'!$AH$9,'Member Info'!$AH$8)))))))))))))</f>
        <v/>
      </c>
      <c r="H95" s="26"/>
      <c r="I95" s="26"/>
      <c r="J95" s="107" t="str">
        <f>IF(E95=0,"",IF('Member Info'!F91&gt;$S$1,CONCATENATE("Joined with practice on ", TEXT('Member Info'!F91, "DD/MM/YYYY")),IF('Member Info'!N91&lt;&gt;"",IF('Member Info'!N91&lt;$R$1,CONCATENATE("Left Scheme on ", TEXT('Member Info'!N91, "DD/MM/YYYY")),IF(ISERROR(G95),"Error Detected, No rate entered",IF(E95=0,"",IF(F95="","Error Detected, No Pensionable pay",IF(ISERROR(AB95)," Unknown Values entered.",IF(T95+U95&lt;1,"Acceptable",IF(R95+S95=200, "No Contributions Entered", IF(K95="","Error Detected, Choose reason&gt;",IF(X95="1",IF(T95=1,"Please Enter Deemed Pensionable Pay","Add Any Relevant Details Above"),"Please Give Details Above"))))))))),IF(ISERROR(G95),"Error Detected, No rate entered",IF(E95=0,"",IF(F95="","Error Detected, No Pensionable pay",IF(ISERROR(AB95)," Unknown Values entered.",IF(T95+U95&lt;1,"Acceptable",IF(R95+S95=200, "No Contributions Entered", IF(K95="","Error Detected, Choose reason&gt;",IF(X95="1",IF(T95=1,"Please Enter Deemed Pensionable Pay","Add relevant Details Above"),"Please give details Above")))))))))))</f>
        <v/>
      </c>
      <c r="K95" s="263"/>
      <c r="L95" s="93"/>
      <c r="M95" s="93" t="str">
        <f t="shared" si="4"/>
        <v/>
      </c>
      <c r="N95" s="96">
        <f t="shared" si="5"/>
        <v>0</v>
      </c>
      <c r="O95" s="96">
        <f t="shared" si="0"/>
        <v>0</v>
      </c>
      <c r="P95" s="220">
        <f>(ROUND((F95/100*'Member Info'!$W$2), 2))</f>
        <v>0</v>
      </c>
      <c r="Q95" s="220" t="e">
        <f t="shared" si="6"/>
        <v>#VALUE!</v>
      </c>
      <c r="R95" s="220" t="str">
        <f t="shared" si="7"/>
        <v/>
      </c>
      <c r="S95" s="229" t="str">
        <f t="shared" si="8"/>
        <v/>
      </c>
      <c r="T95" s="230" t="str">
        <f t="shared" si="9"/>
        <v/>
      </c>
      <c r="U95" s="230" t="str">
        <f t="shared" si="10"/>
        <v/>
      </c>
      <c r="V95" s="224">
        <f t="shared" si="11"/>
        <v>0</v>
      </c>
      <c r="W95" s="112">
        <f t="shared" si="12"/>
        <v>0</v>
      </c>
      <c r="X95" s="237" t="str">
        <f t="shared" si="1"/>
        <v/>
      </c>
      <c r="Y95" s="242" t="b">
        <f t="shared" si="2"/>
        <v>0</v>
      </c>
      <c r="Z95" s="237">
        <f t="shared" si="13"/>
        <v>0</v>
      </c>
      <c r="AA95" s="237">
        <f>IF('Member Info'!N91="",1,"")</f>
        <v>1</v>
      </c>
      <c r="AB95" s="245" t="e">
        <f t="shared" si="14"/>
        <v>#VALUE!</v>
      </c>
      <c r="AC95" s="132" t="str">
        <f t="shared" si="3"/>
        <v/>
      </c>
      <c r="AD95" s="126">
        <f t="shared" si="15"/>
        <v>1</v>
      </c>
      <c r="AE95" s="126" t="str">
        <f>IF('Member Info'!N91&lt;&gt;"",IF('Member Info'!N91&lt;=$R$1,1,0),"")</f>
        <v/>
      </c>
      <c r="AG95" s="126" t="b">
        <f t="shared" si="16"/>
        <v>0</v>
      </c>
      <c r="AH95" s="126">
        <f t="shared" si="17"/>
        <v>0</v>
      </c>
      <c r="AJ95" s="126">
        <f t="shared" si="18"/>
        <v>0</v>
      </c>
      <c r="AK95" s="126">
        <f>IF('Member Info'!F91&gt;$R$1,1,0)</f>
        <v>0</v>
      </c>
      <c r="AL95" s="126" t="b">
        <f>IF(ISERROR(R95),ERROR.TYPE(#REF!)=ERROR.TYPE(R95),FALSE)</f>
        <v>0</v>
      </c>
      <c r="AM95" s="126" t="b">
        <f>IF(ISERROR(S95),ERROR.TYPE(#REF!)=ERROR.TYPE(S95),FALSE)</f>
        <v>0</v>
      </c>
      <c r="AN95" s="126">
        <f>IF(OR('Member Info'!F91&gt;=$S$1,'Member Info'!N91&gt;=$R$1),1,0)</f>
        <v>0</v>
      </c>
    </row>
    <row r="96" spans="1:40" x14ac:dyDescent="0.25">
      <c r="A96" s="4">
        <v>64</v>
      </c>
      <c r="B96" s="166">
        <f>'Member Info'!D92</f>
        <v>0</v>
      </c>
      <c r="C96" s="166">
        <f>'Member Info'!E92</f>
        <v>0</v>
      </c>
      <c r="D96" s="166" t="str">
        <f>'Member Info'!G92</f>
        <v/>
      </c>
      <c r="E96" s="167">
        <f>'Member Info'!B92</f>
        <v>0</v>
      </c>
      <c r="F96" s="244"/>
      <c r="G96" s="168" t="str">
        <f>IF(E96=0,"",
IF('Member Info'!$AM$19&lt;=$R$1,
SUMPRODUCT('Member Info'!L92+IF('Member Info'!H92&gt;'Member Info'!$AJ$12,'Member Info'!$AK$13,IF('Member Info'!H92&gt;'Member Info'!$AJ$11,'Member Info'!$AK$12,IF('Member Info'!H92&gt;'Member Info'!$AJ$10,'Member Info'!$AK$11,IF('Member Info'!H92&gt;'Member Info'!$AJ$9,'Member Info'!$AK$10,IF('Member Info'!H92&gt;'Member Info'!$AJ$8,'Member Info'!$AK$9,'Member Info'!$AK$8)))))),
SUMPRODUCT('Member Info'!L92+IF('Member Info'!H92&gt;'Member Info'!$AG$17,'Member Info'!$AH$18,IF('Member Info'!H92&gt;'Member Info'!$AG$16,'Member Info'!$AH$17,IF('Member Info'!H92&gt;'Member Info'!$AG$15,'Member Info'!$AH$16,IF('Member Info'!H92&gt;'Member Info'!$AG$14,'Member Info'!$AH$15,IF('Member Info'!H92&gt;'Member Info'!$AG$13,'Member Info'!$AH$14,IF('Member Info'!H92&gt;'Member Info'!$AG$12,'Member Info'!$AH$13,IF('Member Info'!H92&gt;'Member Info'!$AG$11,'Member Info'!$AH$12,IF('Member Info'!H92&gt;'Member Info'!$AG$10,'Member Info'!$AH$11,IF('Member Info'!H92&gt;'Member Info'!$AG$9,'Member Info'!$AH$10,IF('Member Info'!H92&gt;'Member Info'!$AG$8,'Member Info'!$AH$9,'Member Info'!$AH$8)))))))))))))</f>
        <v/>
      </c>
      <c r="H96" s="26"/>
      <c r="I96" s="26"/>
      <c r="J96" s="107" t="str">
        <f>IF(E96=0,"",IF('Member Info'!F92&gt;$S$1,CONCATENATE("Joined with practice on ", TEXT('Member Info'!F92, "DD/MM/YYYY")),IF('Member Info'!N92&lt;&gt;"",IF('Member Info'!N92&lt;$R$1,CONCATENATE("Left Scheme on ", TEXT('Member Info'!N92, "DD/MM/YYYY")),IF(ISERROR(G96),"Error Detected, No rate entered",IF(E96=0,"",IF(F96="","Error Detected, No Pensionable pay",IF(ISERROR(AB96)," Unknown Values entered.",IF(T96+U96&lt;1,"Acceptable",IF(R96+S96=200, "No Contributions Entered", IF(K96="","Error Detected, Choose reason&gt;",IF(X96="1",IF(T96=1,"Please Enter Deemed Pensionable Pay","Add Any Relevant Details Above"),"Please Give Details Above"))))))))),IF(ISERROR(G96),"Error Detected, No rate entered",IF(E96=0,"",IF(F96="","Error Detected, No Pensionable pay",IF(ISERROR(AB96)," Unknown Values entered.",IF(T96+U96&lt;1,"Acceptable",IF(R96+S96=200, "No Contributions Entered", IF(K96="","Error Detected, Choose reason&gt;",IF(X96="1",IF(T96=1,"Please Enter Deemed Pensionable Pay","Add relevant Details Above"),"Please give details Above")))))))))))</f>
        <v/>
      </c>
      <c r="K96" s="263"/>
      <c r="L96" s="93"/>
      <c r="M96" s="93" t="str">
        <f t="shared" si="4"/>
        <v/>
      </c>
      <c r="N96" s="96">
        <f t="shared" si="5"/>
        <v>0</v>
      </c>
      <c r="O96" s="96">
        <f t="shared" si="0"/>
        <v>0</v>
      </c>
      <c r="P96" s="220">
        <f>(ROUND((F96/100*'Member Info'!$W$2), 2))</f>
        <v>0</v>
      </c>
      <c r="Q96" s="220" t="e">
        <f t="shared" si="6"/>
        <v>#VALUE!</v>
      </c>
      <c r="R96" s="220" t="str">
        <f t="shared" si="7"/>
        <v/>
      </c>
      <c r="S96" s="229" t="str">
        <f t="shared" si="8"/>
        <v/>
      </c>
      <c r="T96" s="230" t="str">
        <f t="shared" si="9"/>
        <v/>
      </c>
      <c r="U96" s="230" t="str">
        <f t="shared" si="10"/>
        <v/>
      </c>
      <c r="V96" s="224">
        <f t="shared" si="11"/>
        <v>0</v>
      </c>
      <c r="W96" s="112">
        <f t="shared" si="12"/>
        <v>0</v>
      </c>
      <c r="X96" s="237" t="str">
        <f t="shared" si="1"/>
        <v/>
      </c>
      <c r="Y96" s="242" t="b">
        <f t="shared" si="2"/>
        <v>0</v>
      </c>
      <c r="Z96" s="237">
        <f t="shared" si="13"/>
        <v>0</v>
      </c>
      <c r="AA96" s="237">
        <f>IF('Member Info'!N92="",1,"")</f>
        <v>1</v>
      </c>
      <c r="AB96" s="245" t="e">
        <f t="shared" si="14"/>
        <v>#VALUE!</v>
      </c>
      <c r="AC96" s="132" t="str">
        <f t="shared" si="3"/>
        <v/>
      </c>
      <c r="AD96" s="126">
        <f t="shared" si="15"/>
        <v>1</v>
      </c>
      <c r="AE96" s="126" t="str">
        <f>IF('Member Info'!N92&lt;&gt;"",IF('Member Info'!N92&lt;=$R$1,1,0),"")</f>
        <v/>
      </c>
      <c r="AG96" s="126" t="b">
        <f t="shared" si="16"/>
        <v>0</v>
      </c>
      <c r="AH96" s="126">
        <f t="shared" si="17"/>
        <v>0</v>
      </c>
      <c r="AJ96" s="126">
        <f t="shared" si="18"/>
        <v>0</v>
      </c>
      <c r="AK96" s="126">
        <f>IF('Member Info'!F92&gt;$R$1,1,0)</f>
        <v>0</v>
      </c>
      <c r="AL96" s="126" t="b">
        <f>IF(ISERROR(R96),ERROR.TYPE(#REF!)=ERROR.TYPE(R96),FALSE)</f>
        <v>0</v>
      </c>
      <c r="AM96" s="126" t="b">
        <f>IF(ISERROR(S96),ERROR.TYPE(#REF!)=ERROR.TYPE(S96),FALSE)</f>
        <v>0</v>
      </c>
      <c r="AN96" s="126">
        <f>IF(OR('Member Info'!F92&gt;=$S$1,'Member Info'!N92&gt;=$R$1),1,0)</f>
        <v>0</v>
      </c>
    </row>
    <row r="97" spans="1:40" x14ac:dyDescent="0.25">
      <c r="A97" s="4">
        <v>65</v>
      </c>
      <c r="B97" s="166">
        <f>'Member Info'!D93</f>
        <v>0</v>
      </c>
      <c r="C97" s="166">
        <f>'Member Info'!E93</f>
        <v>0</v>
      </c>
      <c r="D97" s="166" t="str">
        <f>'Member Info'!G93</f>
        <v/>
      </c>
      <c r="E97" s="167">
        <f>'Member Info'!B93</f>
        <v>0</v>
      </c>
      <c r="F97" s="244"/>
      <c r="G97" s="168" t="str">
        <f>IF(E97=0,"",
IF('Member Info'!$AM$19&lt;=$R$1,
SUMPRODUCT('Member Info'!L93+IF('Member Info'!H93&gt;'Member Info'!$AJ$12,'Member Info'!$AK$13,IF('Member Info'!H93&gt;'Member Info'!$AJ$11,'Member Info'!$AK$12,IF('Member Info'!H93&gt;'Member Info'!$AJ$10,'Member Info'!$AK$11,IF('Member Info'!H93&gt;'Member Info'!$AJ$9,'Member Info'!$AK$10,IF('Member Info'!H93&gt;'Member Info'!$AJ$8,'Member Info'!$AK$9,'Member Info'!$AK$8)))))),
SUMPRODUCT('Member Info'!L93+IF('Member Info'!H93&gt;'Member Info'!$AG$17,'Member Info'!$AH$18,IF('Member Info'!H93&gt;'Member Info'!$AG$16,'Member Info'!$AH$17,IF('Member Info'!H93&gt;'Member Info'!$AG$15,'Member Info'!$AH$16,IF('Member Info'!H93&gt;'Member Info'!$AG$14,'Member Info'!$AH$15,IF('Member Info'!H93&gt;'Member Info'!$AG$13,'Member Info'!$AH$14,IF('Member Info'!H93&gt;'Member Info'!$AG$12,'Member Info'!$AH$13,IF('Member Info'!H93&gt;'Member Info'!$AG$11,'Member Info'!$AH$12,IF('Member Info'!H93&gt;'Member Info'!$AG$10,'Member Info'!$AH$11,IF('Member Info'!H93&gt;'Member Info'!$AG$9,'Member Info'!$AH$10,IF('Member Info'!H93&gt;'Member Info'!$AG$8,'Member Info'!$AH$9,'Member Info'!$AH$8)))))))))))))</f>
        <v/>
      </c>
      <c r="H97" s="26"/>
      <c r="I97" s="26"/>
      <c r="J97" s="107" t="str">
        <f>IF(E97=0,"",IF('Member Info'!F93&gt;$S$1,CONCATENATE("Joined with practice on ", TEXT('Member Info'!F93, "DD/MM/YYYY")),IF('Member Info'!N93&lt;&gt;"",IF('Member Info'!N93&lt;$R$1,CONCATENATE("Left Scheme on ", TEXT('Member Info'!N93, "DD/MM/YYYY")),IF(ISERROR(G97),"Error Detected, No rate entered",IF(E97=0,"",IF(F97="","Error Detected, No Pensionable pay",IF(ISERROR(AB97)," Unknown Values entered.",IF(T97+U97&lt;1,"Acceptable",IF(R97+S97=200, "No Contributions Entered", IF(K97="","Error Detected, Choose reason&gt;",IF(X97="1",IF(T97=1,"Please Enter Deemed Pensionable Pay","Add Any Relevant Details Above"),"Please Give Details Above"))))))))),IF(ISERROR(G97),"Error Detected, No rate entered",IF(E97=0,"",IF(F97="","Error Detected, No Pensionable pay",IF(ISERROR(AB97)," Unknown Values entered.",IF(T97+U97&lt;1,"Acceptable",IF(R97+S97=200, "No Contributions Entered", IF(K97="","Error Detected, Choose reason&gt;",IF(X97="1",IF(T97=1,"Please Enter Deemed Pensionable Pay","Add relevant Details Above"),"Please give details Above")))))))))))</f>
        <v/>
      </c>
      <c r="K97" s="263"/>
      <c r="L97" s="93"/>
      <c r="M97" s="93" t="str">
        <f t="shared" si="4"/>
        <v/>
      </c>
      <c r="N97" s="96">
        <f t="shared" si="5"/>
        <v>0</v>
      </c>
      <c r="O97" s="96">
        <f t="shared" si="0"/>
        <v>0</v>
      </c>
      <c r="P97" s="220">
        <f>(ROUND((F97/100*'Member Info'!$W$2), 2))</f>
        <v>0</v>
      </c>
      <c r="Q97" s="220" t="e">
        <f t="shared" si="6"/>
        <v>#VALUE!</v>
      </c>
      <c r="R97" s="220" t="str">
        <f t="shared" si="7"/>
        <v/>
      </c>
      <c r="S97" s="229" t="str">
        <f t="shared" si="8"/>
        <v/>
      </c>
      <c r="T97" s="230" t="str">
        <f t="shared" si="9"/>
        <v/>
      </c>
      <c r="U97" s="230" t="str">
        <f t="shared" si="10"/>
        <v/>
      </c>
      <c r="V97" s="224">
        <f t="shared" si="11"/>
        <v>0</v>
      </c>
      <c r="W97" s="112">
        <f t="shared" si="12"/>
        <v>0</v>
      </c>
      <c r="X97" s="237" t="str">
        <f t="shared" si="1"/>
        <v/>
      </c>
      <c r="Y97" s="242" t="b">
        <f t="shared" si="2"/>
        <v>0</v>
      </c>
      <c r="Z97" s="237">
        <f t="shared" si="13"/>
        <v>0</v>
      </c>
      <c r="AA97" s="237">
        <f>IF('Member Info'!N93="",1,"")</f>
        <v>1</v>
      </c>
      <c r="AB97" s="245" t="e">
        <f t="shared" si="14"/>
        <v>#VALUE!</v>
      </c>
      <c r="AC97" s="132" t="str">
        <f t="shared" si="3"/>
        <v/>
      </c>
      <c r="AD97" s="126">
        <f t="shared" si="15"/>
        <v>1</v>
      </c>
      <c r="AE97" s="126" t="str">
        <f>IF('Member Info'!N93&lt;&gt;"",IF('Member Info'!N93&lt;=$R$1,1,0),"")</f>
        <v/>
      </c>
      <c r="AG97" s="126" t="b">
        <f t="shared" si="16"/>
        <v>0</v>
      </c>
      <c r="AH97" s="126">
        <f t="shared" si="17"/>
        <v>0</v>
      </c>
      <c r="AJ97" s="126">
        <f t="shared" si="18"/>
        <v>0</v>
      </c>
      <c r="AK97" s="126">
        <f>IF('Member Info'!F93&gt;$R$1,1,0)</f>
        <v>0</v>
      </c>
      <c r="AL97" s="126" t="b">
        <f>IF(ISERROR(R97),ERROR.TYPE(#REF!)=ERROR.TYPE(R97),FALSE)</f>
        <v>0</v>
      </c>
      <c r="AM97" s="126" t="b">
        <f>IF(ISERROR(S97),ERROR.TYPE(#REF!)=ERROR.TYPE(S97),FALSE)</f>
        <v>0</v>
      </c>
      <c r="AN97" s="126">
        <f>IF(OR('Member Info'!F93&gt;=$S$1,'Member Info'!N93&gt;=$R$1),1,0)</f>
        <v>0</v>
      </c>
    </row>
    <row r="98" spans="1:40" x14ac:dyDescent="0.25">
      <c r="A98" s="4">
        <v>66</v>
      </c>
      <c r="B98" s="166">
        <f>'Member Info'!D94</f>
        <v>0</v>
      </c>
      <c r="C98" s="166">
        <f>'Member Info'!E94</f>
        <v>0</v>
      </c>
      <c r="D98" s="166" t="str">
        <f>'Member Info'!G94</f>
        <v/>
      </c>
      <c r="E98" s="167">
        <f>'Member Info'!B94</f>
        <v>0</v>
      </c>
      <c r="F98" s="244"/>
      <c r="G98" s="168" t="str">
        <f>IF(E98=0,"",
IF('Member Info'!$AM$19&lt;=$R$1,
SUMPRODUCT('Member Info'!L94+IF('Member Info'!H94&gt;'Member Info'!$AJ$12,'Member Info'!$AK$13,IF('Member Info'!H94&gt;'Member Info'!$AJ$11,'Member Info'!$AK$12,IF('Member Info'!H94&gt;'Member Info'!$AJ$10,'Member Info'!$AK$11,IF('Member Info'!H94&gt;'Member Info'!$AJ$9,'Member Info'!$AK$10,IF('Member Info'!H94&gt;'Member Info'!$AJ$8,'Member Info'!$AK$9,'Member Info'!$AK$8)))))),
SUMPRODUCT('Member Info'!L94+IF('Member Info'!H94&gt;'Member Info'!$AG$17,'Member Info'!$AH$18,IF('Member Info'!H94&gt;'Member Info'!$AG$16,'Member Info'!$AH$17,IF('Member Info'!H94&gt;'Member Info'!$AG$15,'Member Info'!$AH$16,IF('Member Info'!H94&gt;'Member Info'!$AG$14,'Member Info'!$AH$15,IF('Member Info'!H94&gt;'Member Info'!$AG$13,'Member Info'!$AH$14,IF('Member Info'!H94&gt;'Member Info'!$AG$12,'Member Info'!$AH$13,IF('Member Info'!H94&gt;'Member Info'!$AG$11,'Member Info'!$AH$12,IF('Member Info'!H94&gt;'Member Info'!$AG$10,'Member Info'!$AH$11,IF('Member Info'!H94&gt;'Member Info'!$AG$9,'Member Info'!$AH$10,IF('Member Info'!H94&gt;'Member Info'!$AG$8,'Member Info'!$AH$9,'Member Info'!$AH$8)))))))))))))</f>
        <v/>
      </c>
      <c r="H98" s="26"/>
      <c r="I98" s="26"/>
      <c r="J98" s="107" t="str">
        <f>IF(E98=0,"",IF('Member Info'!F94&gt;$S$1,CONCATENATE("Joined with practice on ", TEXT('Member Info'!F94, "DD/MM/YYYY")),IF('Member Info'!N94&lt;&gt;"",IF('Member Info'!N94&lt;$R$1,CONCATENATE("Left Scheme on ", TEXT('Member Info'!N94, "DD/MM/YYYY")),IF(ISERROR(G98),"Error Detected, No rate entered",IF(E98=0,"",IF(F98="","Error Detected, No Pensionable pay",IF(ISERROR(AB98)," Unknown Values entered.",IF(T98+U98&lt;1,"Acceptable",IF(R98+S98=200, "No Contributions Entered", IF(K98="","Error Detected, Choose reason&gt;",IF(X98="1",IF(T98=1,"Please Enter Deemed Pensionable Pay","Add Any Relevant Details Above"),"Please Give Details Above"))))))))),IF(ISERROR(G98),"Error Detected, No rate entered",IF(E98=0,"",IF(F98="","Error Detected, No Pensionable pay",IF(ISERROR(AB98)," Unknown Values entered.",IF(T98+U98&lt;1,"Acceptable",IF(R98+S98=200, "No Contributions Entered", IF(K98="","Error Detected, Choose reason&gt;",IF(X98="1",IF(T98=1,"Please Enter Deemed Pensionable Pay","Add relevant Details Above"),"Please give details Above")))))))))))</f>
        <v/>
      </c>
      <c r="K98" s="263"/>
      <c r="L98" s="93"/>
      <c r="M98" s="93" t="str">
        <f t="shared" si="4"/>
        <v/>
      </c>
      <c r="N98" s="96">
        <f t="shared" si="5"/>
        <v>0</v>
      </c>
      <c r="O98" s="96">
        <f t="shared" si="5"/>
        <v>0</v>
      </c>
      <c r="P98" s="220">
        <f>(ROUND((F98/100*'Member Info'!$W$2), 2))</f>
        <v>0</v>
      </c>
      <c r="Q98" s="220" t="e">
        <f t="shared" si="6"/>
        <v>#VALUE!</v>
      </c>
      <c r="R98" s="220" t="str">
        <f t="shared" si="7"/>
        <v/>
      </c>
      <c r="S98" s="229" t="str">
        <f t="shared" si="8"/>
        <v/>
      </c>
      <c r="T98" s="230" t="str">
        <f t="shared" si="9"/>
        <v/>
      </c>
      <c r="U98" s="230" t="str">
        <f t="shared" si="10"/>
        <v/>
      </c>
      <c r="V98" s="224">
        <f t="shared" si="11"/>
        <v>0</v>
      </c>
      <c r="W98" s="112">
        <f t="shared" si="12"/>
        <v>0</v>
      </c>
      <c r="X98" s="237" t="str">
        <f t="shared" ref="X98:X161" si="19">IF(K98="SMP/Occupational Maternity","1",IF(K98="SSP/Occupational Sick pay","1",""))</f>
        <v/>
      </c>
      <c r="Y98" s="242" t="b">
        <f t="shared" ref="Y98:Y161" si="20">IF(OR(AL98=TRUE,AM98=TRUE),TRUE,FALSE)</f>
        <v>0</v>
      </c>
      <c r="Z98" s="237">
        <f t="shared" si="13"/>
        <v>0</v>
      </c>
      <c r="AA98" s="237">
        <f>IF('Member Info'!N94="",1,"")</f>
        <v>1</v>
      </c>
      <c r="AB98" s="245" t="e">
        <f t="shared" si="14"/>
        <v>#VALUE!</v>
      </c>
      <c r="AC98" s="132" t="str">
        <f t="shared" ref="AC98:AC161" si="21">IF(AN98=1,"",IF(W98=1,"",IF(AE98=1,"",IF(E98=0,"",IF(Z98=1,"",IF(J98="acceptable","",IF(R98+S98="0","",R98+S98)))))))</f>
        <v/>
      </c>
      <c r="AD98" s="126">
        <f t="shared" ref="AD98:AD161" si="22">SUM(Z98+AA98)</f>
        <v>1</v>
      </c>
      <c r="AE98" s="126" t="str">
        <f>IF('Member Info'!N94&lt;&gt;"",IF('Member Info'!N94&lt;=$R$1,1,0),"")</f>
        <v/>
      </c>
      <c r="AG98" s="126" t="b">
        <f t="shared" si="16"/>
        <v>0</v>
      </c>
      <c r="AH98" s="126">
        <f t="shared" si="17"/>
        <v>0</v>
      </c>
      <c r="AJ98" s="126">
        <f t="shared" si="18"/>
        <v>0</v>
      </c>
      <c r="AK98" s="126">
        <f>IF('Member Info'!F94&gt;$R$1,1,0)</f>
        <v>0</v>
      </c>
      <c r="AL98" s="126" t="b">
        <f>IF(ISERROR(R98),ERROR.TYPE(#REF!)=ERROR.TYPE(R98),FALSE)</f>
        <v>0</v>
      </c>
      <c r="AM98" s="126" t="b">
        <f>IF(ISERROR(S98),ERROR.TYPE(#REF!)=ERROR.TYPE(S98),FALSE)</f>
        <v>0</v>
      </c>
      <c r="AN98" s="126">
        <f>IF(OR('Member Info'!F94&gt;=$S$1,'Member Info'!N94&gt;=$R$1),1,0)</f>
        <v>0</v>
      </c>
    </row>
    <row r="99" spans="1:40" x14ac:dyDescent="0.25">
      <c r="A99" s="4">
        <v>67</v>
      </c>
      <c r="B99" s="166">
        <f>'Member Info'!D95</f>
        <v>0</v>
      </c>
      <c r="C99" s="166">
        <f>'Member Info'!E95</f>
        <v>0</v>
      </c>
      <c r="D99" s="166" t="str">
        <f>'Member Info'!G95</f>
        <v/>
      </c>
      <c r="E99" s="167">
        <f>'Member Info'!B95</f>
        <v>0</v>
      </c>
      <c r="F99" s="244"/>
      <c r="G99" s="168" t="str">
        <f>IF(E99=0,"",
IF('Member Info'!$AM$19&lt;=$R$1,
SUMPRODUCT('Member Info'!L95+IF('Member Info'!H95&gt;'Member Info'!$AJ$12,'Member Info'!$AK$13,IF('Member Info'!H95&gt;'Member Info'!$AJ$11,'Member Info'!$AK$12,IF('Member Info'!H95&gt;'Member Info'!$AJ$10,'Member Info'!$AK$11,IF('Member Info'!H95&gt;'Member Info'!$AJ$9,'Member Info'!$AK$10,IF('Member Info'!H95&gt;'Member Info'!$AJ$8,'Member Info'!$AK$9,'Member Info'!$AK$8)))))),
SUMPRODUCT('Member Info'!L95+IF('Member Info'!H95&gt;'Member Info'!$AG$17,'Member Info'!$AH$18,IF('Member Info'!H95&gt;'Member Info'!$AG$16,'Member Info'!$AH$17,IF('Member Info'!H95&gt;'Member Info'!$AG$15,'Member Info'!$AH$16,IF('Member Info'!H95&gt;'Member Info'!$AG$14,'Member Info'!$AH$15,IF('Member Info'!H95&gt;'Member Info'!$AG$13,'Member Info'!$AH$14,IF('Member Info'!H95&gt;'Member Info'!$AG$12,'Member Info'!$AH$13,IF('Member Info'!H95&gt;'Member Info'!$AG$11,'Member Info'!$AH$12,IF('Member Info'!H95&gt;'Member Info'!$AG$10,'Member Info'!$AH$11,IF('Member Info'!H95&gt;'Member Info'!$AG$9,'Member Info'!$AH$10,IF('Member Info'!H95&gt;'Member Info'!$AG$8,'Member Info'!$AH$9,'Member Info'!$AH$8)))))))))))))</f>
        <v/>
      </c>
      <c r="H99" s="26"/>
      <c r="I99" s="26"/>
      <c r="J99" s="107" t="str">
        <f>IF(E99=0,"",IF('Member Info'!F95&gt;$S$1,CONCATENATE("Joined with practice on ", TEXT('Member Info'!F95, "DD/MM/YYYY")),IF('Member Info'!N95&lt;&gt;"",IF('Member Info'!N95&lt;$R$1,CONCATENATE("Left Scheme on ", TEXT('Member Info'!N95, "DD/MM/YYYY")),IF(ISERROR(G99),"Error Detected, No rate entered",IF(E99=0,"",IF(F99="","Error Detected, No Pensionable pay",IF(ISERROR(AB99)," Unknown Values entered.",IF(T99+U99&lt;1,"Acceptable",IF(R99+S99=200, "No Contributions Entered", IF(K99="","Error Detected, Choose reason&gt;",IF(X99="1",IF(T99=1,"Please Enter Deemed Pensionable Pay","Add Any Relevant Details Above"),"Please Give Details Above"))))))))),IF(ISERROR(G99),"Error Detected, No rate entered",IF(E99=0,"",IF(F99="","Error Detected, No Pensionable pay",IF(ISERROR(AB99)," Unknown Values entered.",IF(T99+U99&lt;1,"Acceptable",IF(R99+S99=200, "No Contributions Entered", IF(K99="","Error Detected, Choose reason&gt;",IF(X99="1",IF(T99=1,"Please Enter Deemed Pensionable Pay","Add relevant Details Above"),"Please give details Above")))))))))))</f>
        <v/>
      </c>
      <c r="K99" s="263"/>
      <c r="L99" s="93"/>
      <c r="M99" s="93" t="str">
        <f t="shared" si="4"/>
        <v/>
      </c>
      <c r="N99" s="96">
        <f t="shared" ref="N99:O162" si="23">H99</f>
        <v>0</v>
      </c>
      <c r="O99" s="96">
        <f t="shared" si="23"/>
        <v>0</v>
      </c>
      <c r="P99" s="220">
        <f>(ROUND((F99/100*'Member Info'!$W$2), 2))</f>
        <v>0</v>
      </c>
      <c r="Q99" s="220" t="e">
        <f t="shared" si="6"/>
        <v>#VALUE!</v>
      </c>
      <c r="R99" s="220" t="str">
        <f t="shared" si="7"/>
        <v/>
      </c>
      <c r="S99" s="229" t="str">
        <f t="shared" si="8"/>
        <v/>
      </c>
      <c r="T99" s="230" t="str">
        <f t="shared" si="9"/>
        <v/>
      </c>
      <c r="U99" s="230" t="str">
        <f t="shared" si="10"/>
        <v/>
      </c>
      <c r="V99" s="224">
        <f t="shared" si="11"/>
        <v>0</v>
      </c>
      <c r="W99" s="112">
        <f t="shared" si="12"/>
        <v>0</v>
      </c>
      <c r="X99" s="237" t="str">
        <f t="shared" si="19"/>
        <v/>
      </c>
      <c r="Y99" s="242" t="b">
        <f t="shared" si="20"/>
        <v>0</v>
      </c>
      <c r="Z99" s="237">
        <f t="shared" si="13"/>
        <v>0</v>
      </c>
      <c r="AA99" s="237">
        <f>IF('Member Info'!N95="",1,"")</f>
        <v>1</v>
      </c>
      <c r="AB99" s="245" t="e">
        <f t="shared" si="14"/>
        <v>#VALUE!</v>
      </c>
      <c r="AC99" s="132" t="str">
        <f t="shared" si="21"/>
        <v/>
      </c>
      <c r="AD99" s="126">
        <f t="shared" si="22"/>
        <v>1</v>
      </c>
      <c r="AE99" s="126" t="str">
        <f>IF('Member Info'!N95&lt;&gt;"",IF('Member Info'!N95&lt;=$R$1,1,0),"")</f>
        <v/>
      </c>
      <c r="AG99" s="126" t="b">
        <f t="shared" si="16"/>
        <v>0</v>
      </c>
      <c r="AH99" s="126">
        <f t="shared" si="17"/>
        <v>0</v>
      </c>
      <c r="AJ99" s="126">
        <f t="shared" si="18"/>
        <v>0</v>
      </c>
      <c r="AK99" s="126">
        <f>IF('Member Info'!F95&gt;$R$1,1,0)</f>
        <v>0</v>
      </c>
      <c r="AL99" s="126" t="b">
        <f>IF(ISERROR(R99),ERROR.TYPE(#REF!)=ERROR.TYPE(R99),FALSE)</f>
        <v>0</v>
      </c>
      <c r="AM99" s="126" t="b">
        <f>IF(ISERROR(S99),ERROR.TYPE(#REF!)=ERROR.TYPE(S99),FALSE)</f>
        <v>0</v>
      </c>
      <c r="AN99" s="126">
        <f>IF(OR('Member Info'!F95&gt;=$S$1,'Member Info'!N95&gt;=$R$1),1,0)</f>
        <v>0</v>
      </c>
    </row>
    <row r="100" spans="1:40" x14ac:dyDescent="0.25">
      <c r="A100" s="4">
        <v>68</v>
      </c>
      <c r="B100" s="166">
        <f>'Member Info'!D96</f>
        <v>0</v>
      </c>
      <c r="C100" s="166">
        <f>'Member Info'!E96</f>
        <v>0</v>
      </c>
      <c r="D100" s="166" t="str">
        <f>'Member Info'!G96</f>
        <v/>
      </c>
      <c r="E100" s="167">
        <f>'Member Info'!B96</f>
        <v>0</v>
      </c>
      <c r="F100" s="244"/>
      <c r="G100" s="168" t="str">
        <f>IF(E100=0,"",
IF('Member Info'!$AM$19&lt;=$R$1,
SUMPRODUCT('Member Info'!L96+IF('Member Info'!H96&gt;'Member Info'!$AJ$12,'Member Info'!$AK$13,IF('Member Info'!H96&gt;'Member Info'!$AJ$11,'Member Info'!$AK$12,IF('Member Info'!H96&gt;'Member Info'!$AJ$10,'Member Info'!$AK$11,IF('Member Info'!H96&gt;'Member Info'!$AJ$9,'Member Info'!$AK$10,IF('Member Info'!H96&gt;'Member Info'!$AJ$8,'Member Info'!$AK$9,'Member Info'!$AK$8)))))),
SUMPRODUCT('Member Info'!L96+IF('Member Info'!H96&gt;'Member Info'!$AG$17,'Member Info'!$AH$18,IF('Member Info'!H96&gt;'Member Info'!$AG$16,'Member Info'!$AH$17,IF('Member Info'!H96&gt;'Member Info'!$AG$15,'Member Info'!$AH$16,IF('Member Info'!H96&gt;'Member Info'!$AG$14,'Member Info'!$AH$15,IF('Member Info'!H96&gt;'Member Info'!$AG$13,'Member Info'!$AH$14,IF('Member Info'!H96&gt;'Member Info'!$AG$12,'Member Info'!$AH$13,IF('Member Info'!H96&gt;'Member Info'!$AG$11,'Member Info'!$AH$12,IF('Member Info'!H96&gt;'Member Info'!$AG$10,'Member Info'!$AH$11,IF('Member Info'!H96&gt;'Member Info'!$AG$9,'Member Info'!$AH$10,IF('Member Info'!H96&gt;'Member Info'!$AG$8,'Member Info'!$AH$9,'Member Info'!$AH$8)))))))))))))</f>
        <v/>
      </c>
      <c r="H100" s="26"/>
      <c r="I100" s="26"/>
      <c r="J100" s="107" t="str">
        <f>IF(E100=0,"",IF('Member Info'!F96&gt;$S$1,CONCATENATE("Joined with practice on ", TEXT('Member Info'!F96, "DD/MM/YYYY")),IF('Member Info'!N96&lt;&gt;"",IF('Member Info'!N96&lt;$R$1,CONCATENATE("Left Scheme on ", TEXT('Member Info'!N96, "DD/MM/YYYY")),IF(ISERROR(G100),"Error Detected, No rate entered",IF(E100=0,"",IF(F100="","Error Detected, No Pensionable pay",IF(ISERROR(AB100)," Unknown Values entered.",IF(T100+U100&lt;1,"Acceptable",IF(R100+S100=200, "No Contributions Entered", IF(K100="","Error Detected, Choose reason&gt;",IF(X100="1",IF(T100=1,"Please Enter Deemed Pensionable Pay","Add Any Relevant Details Above"),"Please Give Details Above"))))))))),IF(ISERROR(G100),"Error Detected, No rate entered",IF(E100=0,"",IF(F100="","Error Detected, No Pensionable pay",IF(ISERROR(AB100)," Unknown Values entered.",IF(T100+U100&lt;1,"Acceptable",IF(R100+S100=200, "No Contributions Entered", IF(K100="","Error Detected, Choose reason&gt;",IF(X100="1",IF(T100=1,"Please Enter Deemed Pensionable Pay","Add relevant Details Above"),"Please give details Above")))))))))))</f>
        <v/>
      </c>
      <c r="K100" s="263"/>
      <c r="L100" s="93"/>
      <c r="M100" s="93" t="str">
        <f t="shared" ref="M100:M163" si="24">IF(E100=0,"",IF(ISERROR((F100+H100+I100)),0,IF((F100+H100+I100)&lt;1,0,1)))</f>
        <v/>
      </c>
      <c r="N100" s="96">
        <f t="shared" si="23"/>
        <v>0</v>
      </c>
      <c r="O100" s="96">
        <f t="shared" si="23"/>
        <v>0</v>
      </c>
      <c r="P100" s="220">
        <f>(ROUND((F100/100*'Member Info'!$W$2), 2))</f>
        <v>0</v>
      </c>
      <c r="Q100" s="220" t="e">
        <f t="shared" si="6"/>
        <v>#VALUE!</v>
      </c>
      <c r="R100" s="220" t="str">
        <f t="shared" si="7"/>
        <v/>
      </c>
      <c r="S100" s="229" t="str">
        <f t="shared" si="8"/>
        <v/>
      </c>
      <c r="T100" s="230" t="str">
        <f t="shared" si="9"/>
        <v/>
      </c>
      <c r="U100" s="230" t="str">
        <f t="shared" si="10"/>
        <v/>
      </c>
      <c r="V100" s="224">
        <f t="shared" si="11"/>
        <v>0</v>
      </c>
      <c r="W100" s="112">
        <f t="shared" si="12"/>
        <v>0</v>
      </c>
      <c r="X100" s="237" t="str">
        <f t="shared" si="19"/>
        <v/>
      </c>
      <c r="Y100" s="242" t="b">
        <f t="shared" si="20"/>
        <v>0</v>
      </c>
      <c r="Z100" s="237">
        <f t="shared" si="13"/>
        <v>0</v>
      </c>
      <c r="AA100" s="237">
        <f>IF('Member Info'!N96="",1,"")</f>
        <v>1</v>
      </c>
      <c r="AB100" s="245" t="e">
        <f t="shared" si="14"/>
        <v>#VALUE!</v>
      </c>
      <c r="AC100" s="132" t="str">
        <f t="shared" si="21"/>
        <v/>
      </c>
      <c r="AD100" s="126">
        <f t="shared" si="22"/>
        <v>1</v>
      </c>
      <c r="AE100" s="126" t="str">
        <f>IF('Member Info'!N96&lt;&gt;"",IF('Member Info'!N96&lt;=$R$1,1,0),"")</f>
        <v/>
      </c>
      <c r="AG100" s="126" t="b">
        <f t="shared" si="16"/>
        <v>0</v>
      </c>
      <c r="AH100" s="126">
        <f t="shared" si="17"/>
        <v>0</v>
      </c>
      <c r="AJ100" s="126">
        <f t="shared" si="18"/>
        <v>0</v>
      </c>
      <c r="AK100" s="126">
        <f>IF('Member Info'!F96&gt;$R$1,1,0)</f>
        <v>0</v>
      </c>
      <c r="AL100" s="126" t="b">
        <f>IF(ISERROR(R100),ERROR.TYPE(#REF!)=ERROR.TYPE(R100),FALSE)</f>
        <v>0</v>
      </c>
      <c r="AM100" s="126" t="b">
        <f>IF(ISERROR(S100),ERROR.TYPE(#REF!)=ERROR.TYPE(S100),FALSE)</f>
        <v>0</v>
      </c>
      <c r="AN100" s="126">
        <f>IF(OR('Member Info'!F96&gt;=$S$1,'Member Info'!N96&gt;=$R$1),1,0)</f>
        <v>0</v>
      </c>
    </row>
    <row r="101" spans="1:40" x14ac:dyDescent="0.25">
      <c r="A101" s="4">
        <v>69</v>
      </c>
      <c r="B101" s="166">
        <f>'Member Info'!D97</f>
        <v>0</v>
      </c>
      <c r="C101" s="166">
        <f>'Member Info'!E97</f>
        <v>0</v>
      </c>
      <c r="D101" s="166" t="str">
        <f>'Member Info'!G97</f>
        <v/>
      </c>
      <c r="E101" s="167">
        <f>'Member Info'!B97</f>
        <v>0</v>
      </c>
      <c r="F101" s="244"/>
      <c r="G101" s="168" t="str">
        <f>IF(E101=0,"",
IF('Member Info'!$AM$19&lt;=$R$1,
SUMPRODUCT('Member Info'!L97+IF('Member Info'!H97&gt;'Member Info'!$AJ$12,'Member Info'!$AK$13,IF('Member Info'!H97&gt;'Member Info'!$AJ$11,'Member Info'!$AK$12,IF('Member Info'!H97&gt;'Member Info'!$AJ$10,'Member Info'!$AK$11,IF('Member Info'!H97&gt;'Member Info'!$AJ$9,'Member Info'!$AK$10,IF('Member Info'!H97&gt;'Member Info'!$AJ$8,'Member Info'!$AK$9,'Member Info'!$AK$8)))))),
SUMPRODUCT('Member Info'!L97+IF('Member Info'!H97&gt;'Member Info'!$AG$17,'Member Info'!$AH$18,IF('Member Info'!H97&gt;'Member Info'!$AG$16,'Member Info'!$AH$17,IF('Member Info'!H97&gt;'Member Info'!$AG$15,'Member Info'!$AH$16,IF('Member Info'!H97&gt;'Member Info'!$AG$14,'Member Info'!$AH$15,IF('Member Info'!H97&gt;'Member Info'!$AG$13,'Member Info'!$AH$14,IF('Member Info'!H97&gt;'Member Info'!$AG$12,'Member Info'!$AH$13,IF('Member Info'!H97&gt;'Member Info'!$AG$11,'Member Info'!$AH$12,IF('Member Info'!H97&gt;'Member Info'!$AG$10,'Member Info'!$AH$11,IF('Member Info'!H97&gt;'Member Info'!$AG$9,'Member Info'!$AH$10,IF('Member Info'!H97&gt;'Member Info'!$AG$8,'Member Info'!$AH$9,'Member Info'!$AH$8)))))))))))))</f>
        <v/>
      </c>
      <c r="H101" s="26"/>
      <c r="I101" s="26"/>
      <c r="J101" s="107" t="str">
        <f>IF(E101=0,"",IF('Member Info'!F97&gt;$S$1,CONCATENATE("Joined with practice on ", TEXT('Member Info'!F97, "DD/MM/YYYY")),IF('Member Info'!N97&lt;&gt;"",IF('Member Info'!N97&lt;$R$1,CONCATENATE("Left Scheme on ", TEXT('Member Info'!N97, "DD/MM/YYYY")),IF(ISERROR(G101),"Error Detected, No rate entered",IF(E101=0,"",IF(F101="","Error Detected, No Pensionable pay",IF(ISERROR(AB101)," Unknown Values entered.",IF(T101+U101&lt;1,"Acceptable",IF(R101+S101=200, "No Contributions Entered", IF(K101="","Error Detected, Choose reason&gt;",IF(X101="1",IF(T101=1,"Please Enter Deemed Pensionable Pay","Add Any Relevant Details Above"),"Please Give Details Above"))))))))),IF(ISERROR(G101),"Error Detected, No rate entered",IF(E101=0,"",IF(F101="","Error Detected, No Pensionable pay",IF(ISERROR(AB101)," Unknown Values entered.",IF(T101+U101&lt;1,"Acceptable",IF(R101+S101=200, "No Contributions Entered", IF(K101="","Error Detected, Choose reason&gt;",IF(X101="1",IF(T101=1,"Please Enter Deemed Pensionable Pay","Add relevant Details Above"),"Please give details Above")))))))))))</f>
        <v/>
      </c>
      <c r="K101" s="263"/>
      <c r="L101" s="93"/>
      <c r="M101" s="93" t="str">
        <f t="shared" si="24"/>
        <v/>
      </c>
      <c r="N101" s="96">
        <f t="shared" si="23"/>
        <v>0</v>
      </c>
      <c r="O101" s="96">
        <f t="shared" si="23"/>
        <v>0</v>
      </c>
      <c r="P101" s="220">
        <f>(ROUND((F101/100*'Member Info'!$W$2), 2))</f>
        <v>0</v>
      </c>
      <c r="Q101" s="220" t="e">
        <f t="shared" ref="Q101:Q164" si="25">ROUND((F101/100*G101),2)</f>
        <v>#VALUE!</v>
      </c>
      <c r="R101" s="220" t="str">
        <f t="shared" ref="R101:R164" si="26">IF(E101=0,"",(100-(N101/P101*100)))</f>
        <v/>
      </c>
      <c r="S101" s="229" t="str">
        <f t="shared" ref="S101:S164" si="27">IF(E101=0,"",(100-(O101/Q101*100)))</f>
        <v/>
      </c>
      <c r="T101" s="230" t="str">
        <f t="shared" ref="T101:T164" si="28">IF(E101=0,"",IF(R101&gt;$R$16,1,IF(R101&lt;-$R$16,1,0)))</f>
        <v/>
      </c>
      <c r="U101" s="230" t="str">
        <f t="shared" ref="U101:U164" si="29">IF(E101=0,"",IF(G101=0,1,IF(S101&gt;$R$16,1,IF(S101&lt;-$R$16,1,0))))</f>
        <v/>
      </c>
      <c r="V101" s="224">
        <f t="shared" ref="V101:V164" si="30">IF(E101=0,0,IF(F101="",1,0))</f>
        <v>0</v>
      </c>
      <c r="W101" s="112">
        <f t="shared" ref="W101:W164" si="31">IF(E101=0,0,IF(K101="",0,1))</f>
        <v>0</v>
      </c>
      <c r="X101" s="237" t="str">
        <f t="shared" si="19"/>
        <v/>
      </c>
      <c r="Y101" s="242" t="b">
        <f t="shared" si="20"/>
        <v>0</v>
      </c>
      <c r="Z101" s="237">
        <f t="shared" ref="Z101:Z164" si="32">IF(K101="left scheme/Employment", 1,0)</f>
        <v>0</v>
      </c>
      <c r="AA101" s="237">
        <f>IF('Member Info'!N97="",1,"")</f>
        <v>1</v>
      </c>
      <c r="AB101" s="245" t="e">
        <f t="shared" ref="AB101:AB164" si="33">(R101+S101)</f>
        <v>#VALUE!</v>
      </c>
      <c r="AC101" s="132" t="str">
        <f t="shared" si="21"/>
        <v/>
      </c>
      <c r="AD101" s="126">
        <f t="shared" si="22"/>
        <v>1</v>
      </c>
      <c r="AE101" s="126" t="str">
        <f>IF('Member Info'!N97&lt;&gt;"",IF('Member Info'!N97&lt;=$R$1,1,0),"")</f>
        <v/>
      </c>
      <c r="AG101" s="126" t="b">
        <f t="shared" ref="AG101:AG164" si="34">OR(K101="maternity",K101="SSP")</f>
        <v>0</v>
      </c>
      <c r="AH101" s="126">
        <f t="shared" ref="AH101:AH164" si="35">IF(AG101=TRUE,1,0)</f>
        <v>0</v>
      </c>
      <c r="AJ101" s="126">
        <f t="shared" ref="AJ101:AJ164" si="36">IF(J101="Please Enter Deemed Pensionable Pay",1,0)</f>
        <v>0</v>
      </c>
      <c r="AK101" s="126">
        <f>IF('Member Info'!F97&gt;$R$1,1,0)</f>
        <v>0</v>
      </c>
      <c r="AL101" s="126" t="b">
        <f>IF(ISERROR(R101),ERROR.TYPE(#REF!)=ERROR.TYPE(R101),FALSE)</f>
        <v>0</v>
      </c>
      <c r="AM101" s="126" t="b">
        <f>IF(ISERROR(S101),ERROR.TYPE(#REF!)=ERROR.TYPE(S101),FALSE)</f>
        <v>0</v>
      </c>
      <c r="AN101" s="126">
        <f>IF(OR('Member Info'!F97&gt;=$S$1,'Member Info'!N97&gt;=$R$1),1,0)</f>
        <v>0</v>
      </c>
    </row>
    <row r="102" spans="1:40" x14ac:dyDescent="0.25">
      <c r="A102" s="4">
        <v>70</v>
      </c>
      <c r="B102" s="166">
        <f>'Member Info'!D98</f>
        <v>0</v>
      </c>
      <c r="C102" s="166">
        <f>'Member Info'!E98</f>
        <v>0</v>
      </c>
      <c r="D102" s="166" t="str">
        <f>'Member Info'!G98</f>
        <v/>
      </c>
      <c r="E102" s="167">
        <f>'Member Info'!B98</f>
        <v>0</v>
      </c>
      <c r="F102" s="244"/>
      <c r="G102" s="168" t="str">
        <f>IF(E102=0,"",
IF('Member Info'!$AM$19&lt;=$R$1,
SUMPRODUCT('Member Info'!L98+IF('Member Info'!H98&gt;'Member Info'!$AJ$12,'Member Info'!$AK$13,IF('Member Info'!H98&gt;'Member Info'!$AJ$11,'Member Info'!$AK$12,IF('Member Info'!H98&gt;'Member Info'!$AJ$10,'Member Info'!$AK$11,IF('Member Info'!H98&gt;'Member Info'!$AJ$9,'Member Info'!$AK$10,IF('Member Info'!H98&gt;'Member Info'!$AJ$8,'Member Info'!$AK$9,'Member Info'!$AK$8)))))),
SUMPRODUCT('Member Info'!L98+IF('Member Info'!H98&gt;'Member Info'!$AG$17,'Member Info'!$AH$18,IF('Member Info'!H98&gt;'Member Info'!$AG$16,'Member Info'!$AH$17,IF('Member Info'!H98&gt;'Member Info'!$AG$15,'Member Info'!$AH$16,IF('Member Info'!H98&gt;'Member Info'!$AG$14,'Member Info'!$AH$15,IF('Member Info'!H98&gt;'Member Info'!$AG$13,'Member Info'!$AH$14,IF('Member Info'!H98&gt;'Member Info'!$AG$12,'Member Info'!$AH$13,IF('Member Info'!H98&gt;'Member Info'!$AG$11,'Member Info'!$AH$12,IF('Member Info'!H98&gt;'Member Info'!$AG$10,'Member Info'!$AH$11,IF('Member Info'!H98&gt;'Member Info'!$AG$9,'Member Info'!$AH$10,IF('Member Info'!H98&gt;'Member Info'!$AG$8,'Member Info'!$AH$9,'Member Info'!$AH$8)))))))))))))</f>
        <v/>
      </c>
      <c r="H102" s="26"/>
      <c r="I102" s="26"/>
      <c r="J102" s="107" t="str">
        <f>IF(E102=0,"",IF('Member Info'!F98&gt;$S$1,CONCATENATE("Joined with practice on ", TEXT('Member Info'!F98, "DD/MM/YYYY")),IF('Member Info'!N98&lt;&gt;"",IF('Member Info'!N98&lt;$R$1,CONCATENATE("Left Scheme on ", TEXT('Member Info'!N98, "DD/MM/YYYY")),IF(ISERROR(G102),"Error Detected, No rate entered",IF(E102=0,"",IF(F102="","Error Detected, No Pensionable pay",IF(ISERROR(AB102)," Unknown Values entered.",IF(T102+U102&lt;1,"Acceptable",IF(R102+S102=200, "No Contributions Entered", IF(K102="","Error Detected, Choose reason&gt;",IF(X102="1",IF(T102=1,"Please Enter Deemed Pensionable Pay","Add Any Relevant Details Above"),"Please Give Details Above"))))))))),IF(ISERROR(G102),"Error Detected, No rate entered",IF(E102=0,"",IF(F102="","Error Detected, No Pensionable pay",IF(ISERROR(AB102)," Unknown Values entered.",IF(T102+U102&lt;1,"Acceptable",IF(R102+S102=200, "No Contributions Entered", IF(K102="","Error Detected, Choose reason&gt;",IF(X102="1",IF(T102=1,"Please Enter Deemed Pensionable Pay","Add relevant Details Above"),"Please give details Above")))))))))))</f>
        <v/>
      </c>
      <c r="K102" s="263"/>
      <c r="L102" s="93"/>
      <c r="M102" s="93" t="str">
        <f t="shared" si="24"/>
        <v/>
      </c>
      <c r="N102" s="96">
        <f t="shared" si="23"/>
        <v>0</v>
      </c>
      <c r="O102" s="96">
        <f t="shared" si="23"/>
        <v>0</v>
      </c>
      <c r="P102" s="220">
        <f>(ROUND((F102/100*'Member Info'!$W$2), 2))</f>
        <v>0</v>
      </c>
      <c r="Q102" s="220" t="e">
        <f t="shared" si="25"/>
        <v>#VALUE!</v>
      </c>
      <c r="R102" s="220" t="str">
        <f t="shared" si="26"/>
        <v/>
      </c>
      <c r="S102" s="229" t="str">
        <f t="shared" si="27"/>
        <v/>
      </c>
      <c r="T102" s="230" t="str">
        <f t="shared" si="28"/>
        <v/>
      </c>
      <c r="U102" s="230" t="str">
        <f t="shared" si="29"/>
        <v/>
      </c>
      <c r="V102" s="224">
        <f t="shared" si="30"/>
        <v>0</v>
      </c>
      <c r="W102" s="112">
        <f t="shared" si="31"/>
        <v>0</v>
      </c>
      <c r="X102" s="237" t="str">
        <f t="shared" si="19"/>
        <v/>
      </c>
      <c r="Y102" s="242" t="b">
        <f t="shared" si="20"/>
        <v>0</v>
      </c>
      <c r="Z102" s="237">
        <f t="shared" si="32"/>
        <v>0</v>
      </c>
      <c r="AA102" s="237">
        <f>IF('Member Info'!N98="",1,"")</f>
        <v>1</v>
      </c>
      <c r="AB102" s="245" t="e">
        <f t="shared" si="33"/>
        <v>#VALUE!</v>
      </c>
      <c r="AC102" s="132" t="str">
        <f t="shared" si="21"/>
        <v/>
      </c>
      <c r="AD102" s="126">
        <f t="shared" si="22"/>
        <v>1</v>
      </c>
      <c r="AE102" s="126" t="str">
        <f>IF('Member Info'!N98&lt;&gt;"",IF('Member Info'!N98&lt;=$R$1,1,0),"")</f>
        <v/>
      </c>
      <c r="AG102" s="126" t="b">
        <f t="shared" si="34"/>
        <v>0</v>
      </c>
      <c r="AH102" s="126">
        <f t="shared" si="35"/>
        <v>0</v>
      </c>
      <c r="AJ102" s="126">
        <f t="shared" si="36"/>
        <v>0</v>
      </c>
      <c r="AK102" s="126">
        <f>IF('Member Info'!F98&gt;$R$1,1,0)</f>
        <v>0</v>
      </c>
      <c r="AL102" s="126" t="b">
        <f>IF(ISERROR(R102),ERROR.TYPE(#REF!)=ERROR.TYPE(R102),FALSE)</f>
        <v>0</v>
      </c>
      <c r="AM102" s="126" t="b">
        <f>IF(ISERROR(S102),ERROR.TYPE(#REF!)=ERROR.TYPE(S102),FALSE)</f>
        <v>0</v>
      </c>
      <c r="AN102" s="126">
        <f>IF(OR('Member Info'!F98&gt;=$S$1,'Member Info'!N98&gt;=$R$1),1,0)</f>
        <v>0</v>
      </c>
    </row>
    <row r="103" spans="1:40" x14ac:dyDescent="0.25">
      <c r="A103" s="4">
        <v>71</v>
      </c>
      <c r="B103" s="166">
        <f>'Member Info'!D99</f>
        <v>0</v>
      </c>
      <c r="C103" s="166">
        <f>'Member Info'!E99</f>
        <v>0</v>
      </c>
      <c r="D103" s="166" t="str">
        <f>'Member Info'!G99</f>
        <v/>
      </c>
      <c r="E103" s="167">
        <f>'Member Info'!B99</f>
        <v>0</v>
      </c>
      <c r="F103" s="244"/>
      <c r="G103" s="168" t="str">
        <f>IF(E103=0,"",
IF('Member Info'!$AM$19&lt;=$R$1,
SUMPRODUCT('Member Info'!L99+IF('Member Info'!H99&gt;'Member Info'!$AJ$12,'Member Info'!$AK$13,IF('Member Info'!H99&gt;'Member Info'!$AJ$11,'Member Info'!$AK$12,IF('Member Info'!H99&gt;'Member Info'!$AJ$10,'Member Info'!$AK$11,IF('Member Info'!H99&gt;'Member Info'!$AJ$9,'Member Info'!$AK$10,IF('Member Info'!H99&gt;'Member Info'!$AJ$8,'Member Info'!$AK$9,'Member Info'!$AK$8)))))),
SUMPRODUCT('Member Info'!L99+IF('Member Info'!H99&gt;'Member Info'!$AG$17,'Member Info'!$AH$18,IF('Member Info'!H99&gt;'Member Info'!$AG$16,'Member Info'!$AH$17,IF('Member Info'!H99&gt;'Member Info'!$AG$15,'Member Info'!$AH$16,IF('Member Info'!H99&gt;'Member Info'!$AG$14,'Member Info'!$AH$15,IF('Member Info'!H99&gt;'Member Info'!$AG$13,'Member Info'!$AH$14,IF('Member Info'!H99&gt;'Member Info'!$AG$12,'Member Info'!$AH$13,IF('Member Info'!H99&gt;'Member Info'!$AG$11,'Member Info'!$AH$12,IF('Member Info'!H99&gt;'Member Info'!$AG$10,'Member Info'!$AH$11,IF('Member Info'!H99&gt;'Member Info'!$AG$9,'Member Info'!$AH$10,IF('Member Info'!H99&gt;'Member Info'!$AG$8,'Member Info'!$AH$9,'Member Info'!$AH$8)))))))))))))</f>
        <v/>
      </c>
      <c r="H103" s="26"/>
      <c r="I103" s="26"/>
      <c r="J103" s="107" t="str">
        <f>IF(E103=0,"",IF('Member Info'!F99&gt;$S$1,CONCATENATE("Joined with practice on ", TEXT('Member Info'!F99, "DD/MM/YYYY")),IF('Member Info'!N99&lt;&gt;"",IF('Member Info'!N99&lt;$R$1,CONCATENATE("Left Scheme on ", TEXT('Member Info'!N99, "DD/MM/YYYY")),IF(ISERROR(G103),"Error Detected, No rate entered",IF(E103=0,"",IF(F103="","Error Detected, No Pensionable pay",IF(ISERROR(AB103)," Unknown Values entered.",IF(T103+U103&lt;1,"Acceptable",IF(R103+S103=200, "No Contributions Entered", IF(K103="","Error Detected, Choose reason&gt;",IF(X103="1",IF(T103=1,"Please Enter Deemed Pensionable Pay","Add Any Relevant Details Above"),"Please Give Details Above"))))))))),IF(ISERROR(G103),"Error Detected, No rate entered",IF(E103=0,"",IF(F103="","Error Detected, No Pensionable pay",IF(ISERROR(AB103)," Unknown Values entered.",IF(T103+U103&lt;1,"Acceptable",IF(R103+S103=200, "No Contributions Entered", IF(K103="","Error Detected, Choose reason&gt;",IF(X103="1",IF(T103=1,"Please Enter Deemed Pensionable Pay","Add relevant Details Above"),"Please give details Above")))))))))))</f>
        <v/>
      </c>
      <c r="K103" s="263"/>
      <c r="L103" s="93"/>
      <c r="M103" s="93" t="str">
        <f t="shared" si="24"/>
        <v/>
      </c>
      <c r="N103" s="96">
        <f t="shared" si="23"/>
        <v>0</v>
      </c>
      <c r="O103" s="96">
        <f t="shared" si="23"/>
        <v>0</v>
      </c>
      <c r="P103" s="220">
        <f>(ROUND((F103/100*'Member Info'!$W$2), 2))</f>
        <v>0</v>
      </c>
      <c r="Q103" s="220" t="e">
        <f t="shared" si="25"/>
        <v>#VALUE!</v>
      </c>
      <c r="R103" s="220" t="str">
        <f t="shared" si="26"/>
        <v/>
      </c>
      <c r="S103" s="229" t="str">
        <f t="shared" si="27"/>
        <v/>
      </c>
      <c r="T103" s="230" t="str">
        <f t="shared" si="28"/>
        <v/>
      </c>
      <c r="U103" s="230" t="str">
        <f t="shared" si="29"/>
        <v/>
      </c>
      <c r="V103" s="224">
        <f t="shared" si="30"/>
        <v>0</v>
      </c>
      <c r="W103" s="112">
        <f t="shared" si="31"/>
        <v>0</v>
      </c>
      <c r="X103" s="237" t="str">
        <f t="shared" si="19"/>
        <v/>
      </c>
      <c r="Y103" s="242" t="b">
        <f t="shared" si="20"/>
        <v>0</v>
      </c>
      <c r="Z103" s="237">
        <f t="shared" si="32"/>
        <v>0</v>
      </c>
      <c r="AA103" s="237">
        <f>IF('Member Info'!N99="",1,"")</f>
        <v>1</v>
      </c>
      <c r="AB103" s="245" t="e">
        <f t="shared" si="33"/>
        <v>#VALUE!</v>
      </c>
      <c r="AC103" s="132" t="str">
        <f t="shared" si="21"/>
        <v/>
      </c>
      <c r="AD103" s="126">
        <f t="shared" si="22"/>
        <v>1</v>
      </c>
      <c r="AE103" s="126" t="str">
        <f>IF('Member Info'!N99&lt;&gt;"",IF('Member Info'!N99&lt;=$R$1,1,0),"")</f>
        <v/>
      </c>
      <c r="AG103" s="126" t="b">
        <f t="shared" si="34"/>
        <v>0</v>
      </c>
      <c r="AH103" s="126">
        <f t="shared" si="35"/>
        <v>0</v>
      </c>
      <c r="AJ103" s="126">
        <f t="shared" si="36"/>
        <v>0</v>
      </c>
      <c r="AK103" s="126">
        <f>IF('Member Info'!F99&gt;$R$1,1,0)</f>
        <v>0</v>
      </c>
      <c r="AL103" s="126" t="b">
        <f>IF(ISERROR(R103),ERROR.TYPE(#REF!)=ERROR.TYPE(R103),FALSE)</f>
        <v>0</v>
      </c>
      <c r="AM103" s="126" t="b">
        <f>IF(ISERROR(S103),ERROR.TYPE(#REF!)=ERROR.TYPE(S103),FALSE)</f>
        <v>0</v>
      </c>
      <c r="AN103" s="126">
        <f>IF(OR('Member Info'!F99&gt;=$S$1,'Member Info'!N99&gt;=$R$1),1,0)</f>
        <v>0</v>
      </c>
    </row>
    <row r="104" spans="1:40" x14ac:dyDescent="0.25">
      <c r="A104" s="4">
        <v>72</v>
      </c>
      <c r="B104" s="166">
        <f>'Member Info'!D100</f>
        <v>0</v>
      </c>
      <c r="C104" s="166">
        <f>'Member Info'!E100</f>
        <v>0</v>
      </c>
      <c r="D104" s="166" t="str">
        <f>'Member Info'!G100</f>
        <v/>
      </c>
      <c r="E104" s="167">
        <f>'Member Info'!B100</f>
        <v>0</v>
      </c>
      <c r="F104" s="244"/>
      <c r="G104" s="168" t="str">
        <f>IF(E104=0,"",
IF('Member Info'!$AM$19&lt;=$R$1,
SUMPRODUCT('Member Info'!L100+IF('Member Info'!H100&gt;'Member Info'!$AJ$12,'Member Info'!$AK$13,IF('Member Info'!H100&gt;'Member Info'!$AJ$11,'Member Info'!$AK$12,IF('Member Info'!H100&gt;'Member Info'!$AJ$10,'Member Info'!$AK$11,IF('Member Info'!H100&gt;'Member Info'!$AJ$9,'Member Info'!$AK$10,IF('Member Info'!H100&gt;'Member Info'!$AJ$8,'Member Info'!$AK$9,'Member Info'!$AK$8)))))),
SUMPRODUCT('Member Info'!L100+IF('Member Info'!H100&gt;'Member Info'!$AG$17,'Member Info'!$AH$18,IF('Member Info'!H100&gt;'Member Info'!$AG$16,'Member Info'!$AH$17,IF('Member Info'!H100&gt;'Member Info'!$AG$15,'Member Info'!$AH$16,IF('Member Info'!H100&gt;'Member Info'!$AG$14,'Member Info'!$AH$15,IF('Member Info'!H100&gt;'Member Info'!$AG$13,'Member Info'!$AH$14,IF('Member Info'!H100&gt;'Member Info'!$AG$12,'Member Info'!$AH$13,IF('Member Info'!H100&gt;'Member Info'!$AG$11,'Member Info'!$AH$12,IF('Member Info'!H100&gt;'Member Info'!$AG$10,'Member Info'!$AH$11,IF('Member Info'!H100&gt;'Member Info'!$AG$9,'Member Info'!$AH$10,IF('Member Info'!H100&gt;'Member Info'!$AG$8,'Member Info'!$AH$9,'Member Info'!$AH$8)))))))))))))</f>
        <v/>
      </c>
      <c r="H104" s="26"/>
      <c r="I104" s="26"/>
      <c r="J104" s="107" t="str">
        <f>IF(E104=0,"",IF('Member Info'!F100&gt;$S$1,CONCATENATE("Joined with practice on ", TEXT('Member Info'!F100, "DD/MM/YYYY")),IF('Member Info'!N100&lt;&gt;"",IF('Member Info'!N100&lt;$R$1,CONCATENATE("Left Scheme on ", TEXT('Member Info'!N100, "DD/MM/YYYY")),IF(ISERROR(G104),"Error Detected, No rate entered",IF(E104=0,"",IF(F104="","Error Detected, No Pensionable pay",IF(ISERROR(AB104)," Unknown Values entered.",IF(T104+U104&lt;1,"Acceptable",IF(R104+S104=200, "No Contributions Entered", IF(K104="","Error Detected, Choose reason&gt;",IF(X104="1",IF(T104=1,"Please Enter Deemed Pensionable Pay","Add Any Relevant Details Above"),"Please Give Details Above"))))))))),IF(ISERROR(G104),"Error Detected, No rate entered",IF(E104=0,"",IF(F104="","Error Detected, No Pensionable pay",IF(ISERROR(AB104)," Unknown Values entered.",IF(T104+U104&lt;1,"Acceptable",IF(R104+S104=200, "No Contributions Entered", IF(K104="","Error Detected, Choose reason&gt;",IF(X104="1",IF(T104=1,"Please Enter Deemed Pensionable Pay","Add relevant Details Above"),"Please give details Above")))))))))))</f>
        <v/>
      </c>
      <c r="K104" s="263"/>
      <c r="L104" s="93"/>
      <c r="M104" s="93" t="str">
        <f t="shared" si="24"/>
        <v/>
      </c>
      <c r="N104" s="96">
        <f t="shared" si="23"/>
        <v>0</v>
      </c>
      <c r="O104" s="96">
        <f t="shared" si="23"/>
        <v>0</v>
      </c>
      <c r="P104" s="220">
        <f>(ROUND((F104/100*'Member Info'!$W$2), 2))</f>
        <v>0</v>
      </c>
      <c r="Q104" s="220" t="e">
        <f t="shared" si="25"/>
        <v>#VALUE!</v>
      </c>
      <c r="R104" s="220" t="str">
        <f t="shared" si="26"/>
        <v/>
      </c>
      <c r="S104" s="229" t="str">
        <f t="shared" si="27"/>
        <v/>
      </c>
      <c r="T104" s="230" t="str">
        <f t="shared" si="28"/>
        <v/>
      </c>
      <c r="U104" s="230" t="str">
        <f t="shared" si="29"/>
        <v/>
      </c>
      <c r="V104" s="224">
        <f t="shared" si="30"/>
        <v>0</v>
      </c>
      <c r="W104" s="112">
        <f t="shared" si="31"/>
        <v>0</v>
      </c>
      <c r="X104" s="237" t="str">
        <f t="shared" si="19"/>
        <v/>
      </c>
      <c r="Y104" s="242" t="b">
        <f t="shared" si="20"/>
        <v>0</v>
      </c>
      <c r="Z104" s="237">
        <f t="shared" si="32"/>
        <v>0</v>
      </c>
      <c r="AA104" s="237">
        <f>IF('Member Info'!N100="",1,"")</f>
        <v>1</v>
      </c>
      <c r="AB104" s="245" t="e">
        <f t="shared" si="33"/>
        <v>#VALUE!</v>
      </c>
      <c r="AC104" s="132" t="str">
        <f t="shared" si="21"/>
        <v/>
      </c>
      <c r="AD104" s="126">
        <f t="shared" si="22"/>
        <v>1</v>
      </c>
      <c r="AE104" s="126" t="str">
        <f>IF('Member Info'!N100&lt;&gt;"",IF('Member Info'!N100&lt;=$R$1,1,0),"")</f>
        <v/>
      </c>
      <c r="AG104" s="126" t="b">
        <f t="shared" si="34"/>
        <v>0</v>
      </c>
      <c r="AH104" s="126">
        <f t="shared" si="35"/>
        <v>0</v>
      </c>
      <c r="AJ104" s="126">
        <f t="shared" si="36"/>
        <v>0</v>
      </c>
      <c r="AK104" s="126">
        <f>IF('Member Info'!F100&gt;$R$1,1,0)</f>
        <v>0</v>
      </c>
      <c r="AL104" s="126" t="b">
        <f>IF(ISERROR(R104),ERROR.TYPE(#REF!)=ERROR.TYPE(R104),FALSE)</f>
        <v>0</v>
      </c>
      <c r="AM104" s="126" t="b">
        <f>IF(ISERROR(S104),ERROR.TYPE(#REF!)=ERROR.TYPE(S104),FALSE)</f>
        <v>0</v>
      </c>
      <c r="AN104" s="126">
        <f>IF(OR('Member Info'!F100&gt;=$S$1,'Member Info'!N100&gt;=$R$1),1,0)</f>
        <v>0</v>
      </c>
    </row>
    <row r="105" spans="1:40" x14ac:dyDescent="0.25">
      <c r="A105" s="4">
        <v>73</v>
      </c>
      <c r="B105" s="166">
        <f>'Member Info'!D101</f>
        <v>0</v>
      </c>
      <c r="C105" s="166">
        <f>'Member Info'!E101</f>
        <v>0</v>
      </c>
      <c r="D105" s="166" t="str">
        <f>'Member Info'!G101</f>
        <v/>
      </c>
      <c r="E105" s="167">
        <f>'Member Info'!B101</f>
        <v>0</v>
      </c>
      <c r="F105" s="244"/>
      <c r="G105" s="168" t="str">
        <f>IF(E105=0,"",
IF('Member Info'!$AM$19&lt;=$R$1,
SUMPRODUCT('Member Info'!L101+IF('Member Info'!H101&gt;'Member Info'!$AJ$12,'Member Info'!$AK$13,IF('Member Info'!H101&gt;'Member Info'!$AJ$11,'Member Info'!$AK$12,IF('Member Info'!H101&gt;'Member Info'!$AJ$10,'Member Info'!$AK$11,IF('Member Info'!H101&gt;'Member Info'!$AJ$9,'Member Info'!$AK$10,IF('Member Info'!H101&gt;'Member Info'!$AJ$8,'Member Info'!$AK$9,'Member Info'!$AK$8)))))),
SUMPRODUCT('Member Info'!L101+IF('Member Info'!H101&gt;'Member Info'!$AG$17,'Member Info'!$AH$18,IF('Member Info'!H101&gt;'Member Info'!$AG$16,'Member Info'!$AH$17,IF('Member Info'!H101&gt;'Member Info'!$AG$15,'Member Info'!$AH$16,IF('Member Info'!H101&gt;'Member Info'!$AG$14,'Member Info'!$AH$15,IF('Member Info'!H101&gt;'Member Info'!$AG$13,'Member Info'!$AH$14,IF('Member Info'!H101&gt;'Member Info'!$AG$12,'Member Info'!$AH$13,IF('Member Info'!H101&gt;'Member Info'!$AG$11,'Member Info'!$AH$12,IF('Member Info'!H101&gt;'Member Info'!$AG$10,'Member Info'!$AH$11,IF('Member Info'!H101&gt;'Member Info'!$AG$9,'Member Info'!$AH$10,IF('Member Info'!H101&gt;'Member Info'!$AG$8,'Member Info'!$AH$9,'Member Info'!$AH$8)))))))))))))</f>
        <v/>
      </c>
      <c r="H105" s="26"/>
      <c r="I105" s="26"/>
      <c r="J105" s="107" t="str">
        <f>IF(E105=0,"",IF('Member Info'!F101&gt;$S$1,CONCATENATE("Joined with practice on ", TEXT('Member Info'!F101, "DD/MM/YYYY")),IF('Member Info'!N101&lt;&gt;"",IF('Member Info'!N101&lt;$R$1,CONCATENATE("Left Scheme on ", TEXT('Member Info'!N101, "DD/MM/YYYY")),IF(ISERROR(G105),"Error Detected, No rate entered",IF(E105=0,"",IF(F105="","Error Detected, No Pensionable pay",IF(ISERROR(AB105)," Unknown Values entered.",IF(T105+U105&lt;1,"Acceptable",IF(R105+S105=200, "No Contributions Entered", IF(K105="","Error Detected, Choose reason&gt;",IF(X105="1",IF(T105=1,"Please Enter Deemed Pensionable Pay","Add Any Relevant Details Above"),"Please Give Details Above"))))))))),IF(ISERROR(G105),"Error Detected, No rate entered",IF(E105=0,"",IF(F105="","Error Detected, No Pensionable pay",IF(ISERROR(AB105)," Unknown Values entered.",IF(T105+U105&lt;1,"Acceptable",IF(R105+S105=200, "No Contributions Entered", IF(K105="","Error Detected, Choose reason&gt;",IF(X105="1",IF(T105=1,"Please Enter Deemed Pensionable Pay","Add relevant Details Above"),"Please give details Above")))))))))))</f>
        <v/>
      </c>
      <c r="K105" s="263"/>
      <c r="L105" s="93"/>
      <c r="M105" s="93" t="str">
        <f t="shared" si="24"/>
        <v/>
      </c>
      <c r="N105" s="96">
        <f t="shared" si="23"/>
        <v>0</v>
      </c>
      <c r="O105" s="96">
        <f t="shared" si="23"/>
        <v>0</v>
      </c>
      <c r="P105" s="220">
        <f>(ROUND((F105/100*'Member Info'!$W$2), 2))</f>
        <v>0</v>
      </c>
      <c r="Q105" s="220" t="e">
        <f t="shared" si="25"/>
        <v>#VALUE!</v>
      </c>
      <c r="R105" s="220" t="str">
        <f t="shared" si="26"/>
        <v/>
      </c>
      <c r="S105" s="229" t="str">
        <f t="shared" si="27"/>
        <v/>
      </c>
      <c r="T105" s="230" t="str">
        <f t="shared" si="28"/>
        <v/>
      </c>
      <c r="U105" s="230" t="str">
        <f t="shared" si="29"/>
        <v/>
      </c>
      <c r="V105" s="224">
        <f t="shared" si="30"/>
        <v>0</v>
      </c>
      <c r="W105" s="112">
        <f t="shared" si="31"/>
        <v>0</v>
      </c>
      <c r="X105" s="237" t="str">
        <f t="shared" si="19"/>
        <v/>
      </c>
      <c r="Y105" s="242" t="b">
        <f t="shared" si="20"/>
        <v>0</v>
      </c>
      <c r="Z105" s="237">
        <f t="shared" si="32"/>
        <v>0</v>
      </c>
      <c r="AA105" s="237">
        <f>IF('Member Info'!N101="",1,"")</f>
        <v>1</v>
      </c>
      <c r="AB105" s="245" t="e">
        <f t="shared" si="33"/>
        <v>#VALUE!</v>
      </c>
      <c r="AC105" s="132" t="str">
        <f t="shared" si="21"/>
        <v/>
      </c>
      <c r="AD105" s="126">
        <f t="shared" si="22"/>
        <v>1</v>
      </c>
      <c r="AE105" s="126" t="str">
        <f>IF('Member Info'!N101&lt;&gt;"",IF('Member Info'!N101&lt;=$R$1,1,0),"")</f>
        <v/>
      </c>
      <c r="AG105" s="126" t="b">
        <f t="shared" si="34"/>
        <v>0</v>
      </c>
      <c r="AH105" s="126">
        <f t="shared" si="35"/>
        <v>0</v>
      </c>
      <c r="AJ105" s="126">
        <f t="shared" si="36"/>
        <v>0</v>
      </c>
      <c r="AK105" s="126">
        <f>IF('Member Info'!F101&gt;$R$1,1,0)</f>
        <v>0</v>
      </c>
      <c r="AL105" s="126" t="b">
        <f>IF(ISERROR(R105),ERROR.TYPE(#REF!)=ERROR.TYPE(R105),FALSE)</f>
        <v>0</v>
      </c>
      <c r="AM105" s="126" t="b">
        <f>IF(ISERROR(S105),ERROR.TYPE(#REF!)=ERROR.TYPE(S105),FALSE)</f>
        <v>0</v>
      </c>
      <c r="AN105" s="126">
        <f>IF(OR('Member Info'!F101&gt;=$S$1,'Member Info'!N101&gt;=$R$1),1,0)</f>
        <v>0</v>
      </c>
    </row>
    <row r="106" spans="1:40" x14ac:dyDescent="0.25">
      <c r="A106" s="4">
        <v>74</v>
      </c>
      <c r="B106" s="166">
        <f>'Member Info'!D102</f>
        <v>0</v>
      </c>
      <c r="C106" s="166">
        <f>'Member Info'!E102</f>
        <v>0</v>
      </c>
      <c r="D106" s="166" t="str">
        <f>'Member Info'!G102</f>
        <v/>
      </c>
      <c r="E106" s="167">
        <f>'Member Info'!B102</f>
        <v>0</v>
      </c>
      <c r="F106" s="244"/>
      <c r="G106" s="168" t="str">
        <f>IF(E106=0,"",
IF('Member Info'!$AM$19&lt;=$R$1,
SUMPRODUCT('Member Info'!L102+IF('Member Info'!H102&gt;'Member Info'!$AJ$12,'Member Info'!$AK$13,IF('Member Info'!H102&gt;'Member Info'!$AJ$11,'Member Info'!$AK$12,IF('Member Info'!H102&gt;'Member Info'!$AJ$10,'Member Info'!$AK$11,IF('Member Info'!H102&gt;'Member Info'!$AJ$9,'Member Info'!$AK$10,IF('Member Info'!H102&gt;'Member Info'!$AJ$8,'Member Info'!$AK$9,'Member Info'!$AK$8)))))),
SUMPRODUCT('Member Info'!L102+IF('Member Info'!H102&gt;'Member Info'!$AG$17,'Member Info'!$AH$18,IF('Member Info'!H102&gt;'Member Info'!$AG$16,'Member Info'!$AH$17,IF('Member Info'!H102&gt;'Member Info'!$AG$15,'Member Info'!$AH$16,IF('Member Info'!H102&gt;'Member Info'!$AG$14,'Member Info'!$AH$15,IF('Member Info'!H102&gt;'Member Info'!$AG$13,'Member Info'!$AH$14,IF('Member Info'!H102&gt;'Member Info'!$AG$12,'Member Info'!$AH$13,IF('Member Info'!H102&gt;'Member Info'!$AG$11,'Member Info'!$AH$12,IF('Member Info'!H102&gt;'Member Info'!$AG$10,'Member Info'!$AH$11,IF('Member Info'!H102&gt;'Member Info'!$AG$9,'Member Info'!$AH$10,IF('Member Info'!H102&gt;'Member Info'!$AG$8,'Member Info'!$AH$9,'Member Info'!$AH$8)))))))))))))</f>
        <v/>
      </c>
      <c r="H106" s="26"/>
      <c r="I106" s="26"/>
      <c r="J106" s="107" t="str">
        <f>IF(E106=0,"",IF('Member Info'!F102&gt;$S$1,CONCATENATE("Joined with practice on ", TEXT('Member Info'!F102, "DD/MM/YYYY")),IF('Member Info'!N102&lt;&gt;"",IF('Member Info'!N102&lt;$R$1,CONCATENATE("Left Scheme on ", TEXT('Member Info'!N102, "DD/MM/YYYY")),IF(ISERROR(G106),"Error Detected, No rate entered",IF(E106=0,"",IF(F106="","Error Detected, No Pensionable pay",IF(ISERROR(AB106)," Unknown Values entered.",IF(T106+U106&lt;1,"Acceptable",IF(R106+S106=200, "No Contributions Entered", IF(K106="","Error Detected, Choose reason&gt;",IF(X106="1",IF(T106=1,"Please Enter Deemed Pensionable Pay","Add Any Relevant Details Above"),"Please Give Details Above"))))))))),IF(ISERROR(G106),"Error Detected, No rate entered",IF(E106=0,"",IF(F106="","Error Detected, No Pensionable pay",IF(ISERROR(AB106)," Unknown Values entered.",IF(T106+U106&lt;1,"Acceptable",IF(R106+S106=200, "No Contributions Entered", IF(K106="","Error Detected, Choose reason&gt;",IF(X106="1",IF(T106=1,"Please Enter Deemed Pensionable Pay","Add relevant Details Above"),"Please give details Above")))))))))))</f>
        <v/>
      </c>
      <c r="K106" s="263"/>
      <c r="L106" s="93"/>
      <c r="M106" s="93" t="str">
        <f t="shared" si="24"/>
        <v/>
      </c>
      <c r="N106" s="96">
        <f t="shared" si="23"/>
        <v>0</v>
      </c>
      <c r="O106" s="96">
        <f t="shared" si="23"/>
        <v>0</v>
      </c>
      <c r="P106" s="220">
        <f>(ROUND((F106/100*'Member Info'!$W$2), 2))</f>
        <v>0</v>
      </c>
      <c r="Q106" s="220" t="e">
        <f t="shared" si="25"/>
        <v>#VALUE!</v>
      </c>
      <c r="R106" s="220" t="str">
        <f t="shared" si="26"/>
        <v/>
      </c>
      <c r="S106" s="229" t="str">
        <f t="shared" si="27"/>
        <v/>
      </c>
      <c r="T106" s="230" t="str">
        <f t="shared" si="28"/>
        <v/>
      </c>
      <c r="U106" s="230" t="str">
        <f t="shared" si="29"/>
        <v/>
      </c>
      <c r="V106" s="224">
        <f t="shared" si="30"/>
        <v>0</v>
      </c>
      <c r="W106" s="112">
        <f t="shared" si="31"/>
        <v>0</v>
      </c>
      <c r="X106" s="237" t="str">
        <f t="shared" si="19"/>
        <v/>
      </c>
      <c r="Y106" s="242" t="b">
        <f t="shared" si="20"/>
        <v>0</v>
      </c>
      <c r="Z106" s="237">
        <f t="shared" si="32"/>
        <v>0</v>
      </c>
      <c r="AA106" s="237">
        <f>IF('Member Info'!N102="",1,"")</f>
        <v>1</v>
      </c>
      <c r="AB106" s="245" t="e">
        <f t="shared" si="33"/>
        <v>#VALUE!</v>
      </c>
      <c r="AC106" s="132" t="str">
        <f t="shared" si="21"/>
        <v/>
      </c>
      <c r="AD106" s="126">
        <f t="shared" si="22"/>
        <v>1</v>
      </c>
      <c r="AE106" s="126" t="str">
        <f>IF('Member Info'!N102&lt;&gt;"",IF('Member Info'!N102&lt;=$R$1,1,0),"")</f>
        <v/>
      </c>
      <c r="AG106" s="126" t="b">
        <f t="shared" si="34"/>
        <v>0</v>
      </c>
      <c r="AH106" s="126">
        <f t="shared" si="35"/>
        <v>0</v>
      </c>
      <c r="AJ106" s="126">
        <f t="shared" si="36"/>
        <v>0</v>
      </c>
      <c r="AK106" s="126">
        <f>IF('Member Info'!F102&gt;$R$1,1,0)</f>
        <v>0</v>
      </c>
      <c r="AL106" s="126" t="b">
        <f>IF(ISERROR(R106),ERROR.TYPE(#REF!)=ERROR.TYPE(R106),FALSE)</f>
        <v>0</v>
      </c>
      <c r="AM106" s="126" t="b">
        <f>IF(ISERROR(S106),ERROR.TYPE(#REF!)=ERROR.TYPE(S106),FALSE)</f>
        <v>0</v>
      </c>
      <c r="AN106" s="126">
        <f>IF(OR('Member Info'!F102&gt;=$S$1,'Member Info'!N102&gt;=$R$1),1,0)</f>
        <v>0</v>
      </c>
    </row>
    <row r="107" spans="1:40" x14ac:dyDescent="0.25">
      <c r="A107" s="4">
        <v>75</v>
      </c>
      <c r="B107" s="166">
        <f>'Member Info'!D103</f>
        <v>0</v>
      </c>
      <c r="C107" s="166">
        <f>'Member Info'!E103</f>
        <v>0</v>
      </c>
      <c r="D107" s="166" t="str">
        <f>'Member Info'!G103</f>
        <v/>
      </c>
      <c r="E107" s="167">
        <f>'Member Info'!B103</f>
        <v>0</v>
      </c>
      <c r="F107" s="244"/>
      <c r="G107" s="168" t="str">
        <f>IF(E107=0,"",
IF('Member Info'!$AM$19&lt;=$R$1,
SUMPRODUCT('Member Info'!L103+IF('Member Info'!H103&gt;'Member Info'!$AJ$12,'Member Info'!$AK$13,IF('Member Info'!H103&gt;'Member Info'!$AJ$11,'Member Info'!$AK$12,IF('Member Info'!H103&gt;'Member Info'!$AJ$10,'Member Info'!$AK$11,IF('Member Info'!H103&gt;'Member Info'!$AJ$9,'Member Info'!$AK$10,IF('Member Info'!H103&gt;'Member Info'!$AJ$8,'Member Info'!$AK$9,'Member Info'!$AK$8)))))),
SUMPRODUCT('Member Info'!L103+IF('Member Info'!H103&gt;'Member Info'!$AG$17,'Member Info'!$AH$18,IF('Member Info'!H103&gt;'Member Info'!$AG$16,'Member Info'!$AH$17,IF('Member Info'!H103&gt;'Member Info'!$AG$15,'Member Info'!$AH$16,IF('Member Info'!H103&gt;'Member Info'!$AG$14,'Member Info'!$AH$15,IF('Member Info'!H103&gt;'Member Info'!$AG$13,'Member Info'!$AH$14,IF('Member Info'!H103&gt;'Member Info'!$AG$12,'Member Info'!$AH$13,IF('Member Info'!H103&gt;'Member Info'!$AG$11,'Member Info'!$AH$12,IF('Member Info'!H103&gt;'Member Info'!$AG$10,'Member Info'!$AH$11,IF('Member Info'!H103&gt;'Member Info'!$AG$9,'Member Info'!$AH$10,IF('Member Info'!H103&gt;'Member Info'!$AG$8,'Member Info'!$AH$9,'Member Info'!$AH$8)))))))))))))</f>
        <v/>
      </c>
      <c r="H107" s="26"/>
      <c r="I107" s="26"/>
      <c r="J107" s="107" t="str">
        <f>IF(E107=0,"",IF('Member Info'!F103&gt;$S$1,CONCATENATE("Joined with practice on ", TEXT('Member Info'!F103, "DD/MM/YYYY")),IF('Member Info'!N103&lt;&gt;"",IF('Member Info'!N103&lt;$R$1,CONCATENATE("Left Scheme on ", TEXT('Member Info'!N103, "DD/MM/YYYY")),IF(ISERROR(G107),"Error Detected, No rate entered",IF(E107=0,"",IF(F107="","Error Detected, No Pensionable pay",IF(ISERROR(AB107)," Unknown Values entered.",IF(T107+U107&lt;1,"Acceptable",IF(R107+S107=200, "No Contributions Entered", IF(K107="","Error Detected, Choose reason&gt;",IF(X107="1",IF(T107=1,"Please Enter Deemed Pensionable Pay","Add Any Relevant Details Above"),"Please Give Details Above"))))))))),IF(ISERROR(G107),"Error Detected, No rate entered",IF(E107=0,"",IF(F107="","Error Detected, No Pensionable pay",IF(ISERROR(AB107)," Unknown Values entered.",IF(T107+U107&lt;1,"Acceptable",IF(R107+S107=200, "No Contributions Entered", IF(K107="","Error Detected, Choose reason&gt;",IF(X107="1",IF(T107=1,"Please Enter Deemed Pensionable Pay","Add relevant Details Above"),"Please give details Above")))))))))))</f>
        <v/>
      </c>
      <c r="K107" s="263"/>
      <c r="L107" s="93"/>
      <c r="M107" s="93" t="str">
        <f t="shared" si="24"/>
        <v/>
      </c>
      <c r="N107" s="96">
        <f t="shared" si="23"/>
        <v>0</v>
      </c>
      <c r="O107" s="96">
        <f t="shared" si="23"/>
        <v>0</v>
      </c>
      <c r="P107" s="220">
        <f>(ROUND((F107/100*'Member Info'!$W$2), 2))</f>
        <v>0</v>
      </c>
      <c r="Q107" s="220" t="e">
        <f t="shared" si="25"/>
        <v>#VALUE!</v>
      </c>
      <c r="R107" s="220" t="str">
        <f t="shared" si="26"/>
        <v/>
      </c>
      <c r="S107" s="229" t="str">
        <f t="shared" si="27"/>
        <v/>
      </c>
      <c r="T107" s="230" t="str">
        <f t="shared" si="28"/>
        <v/>
      </c>
      <c r="U107" s="230" t="str">
        <f t="shared" si="29"/>
        <v/>
      </c>
      <c r="V107" s="224">
        <f t="shared" si="30"/>
        <v>0</v>
      </c>
      <c r="W107" s="112">
        <f t="shared" si="31"/>
        <v>0</v>
      </c>
      <c r="X107" s="237" t="str">
        <f t="shared" si="19"/>
        <v/>
      </c>
      <c r="Y107" s="242" t="b">
        <f t="shared" si="20"/>
        <v>0</v>
      </c>
      <c r="Z107" s="237">
        <f t="shared" si="32"/>
        <v>0</v>
      </c>
      <c r="AA107" s="237">
        <f>IF('Member Info'!N103="",1,"")</f>
        <v>1</v>
      </c>
      <c r="AB107" s="245" t="e">
        <f t="shared" si="33"/>
        <v>#VALUE!</v>
      </c>
      <c r="AC107" s="132" t="str">
        <f t="shared" si="21"/>
        <v/>
      </c>
      <c r="AD107" s="126">
        <f t="shared" si="22"/>
        <v>1</v>
      </c>
      <c r="AE107" s="126" t="str">
        <f>IF('Member Info'!N103&lt;&gt;"",IF('Member Info'!N103&lt;=$R$1,1,0),"")</f>
        <v/>
      </c>
      <c r="AG107" s="126" t="b">
        <f t="shared" si="34"/>
        <v>0</v>
      </c>
      <c r="AH107" s="126">
        <f t="shared" si="35"/>
        <v>0</v>
      </c>
      <c r="AJ107" s="126">
        <f t="shared" si="36"/>
        <v>0</v>
      </c>
      <c r="AK107" s="126">
        <f>IF('Member Info'!F103&gt;$R$1,1,0)</f>
        <v>0</v>
      </c>
      <c r="AL107" s="126" t="b">
        <f>IF(ISERROR(R107),ERROR.TYPE(#REF!)=ERROR.TYPE(R107),FALSE)</f>
        <v>0</v>
      </c>
      <c r="AM107" s="126" t="b">
        <f>IF(ISERROR(S107),ERROR.TYPE(#REF!)=ERROR.TYPE(S107),FALSE)</f>
        <v>0</v>
      </c>
      <c r="AN107" s="126">
        <f>IF(OR('Member Info'!F103&gt;=$S$1,'Member Info'!N103&gt;=$R$1),1,0)</f>
        <v>0</v>
      </c>
    </row>
    <row r="108" spans="1:40" x14ac:dyDescent="0.25">
      <c r="A108" s="4">
        <v>76</v>
      </c>
      <c r="B108" s="166">
        <f>'Member Info'!D104</f>
        <v>0</v>
      </c>
      <c r="C108" s="166">
        <f>'Member Info'!E104</f>
        <v>0</v>
      </c>
      <c r="D108" s="166" t="str">
        <f>'Member Info'!G104</f>
        <v/>
      </c>
      <c r="E108" s="167">
        <f>'Member Info'!B104</f>
        <v>0</v>
      </c>
      <c r="F108" s="244"/>
      <c r="G108" s="168" t="str">
        <f>IF(E108=0,"",
IF('Member Info'!$AM$19&lt;=$R$1,
SUMPRODUCT('Member Info'!L104+IF('Member Info'!H104&gt;'Member Info'!$AJ$12,'Member Info'!$AK$13,IF('Member Info'!H104&gt;'Member Info'!$AJ$11,'Member Info'!$AK$12,IF('Member Info'!H104&gt;'Member Info'!$AJ$10,'Member Info'!$AK$11,IF('Member Info'!H104&gt;'Member Info'!$AJ$9,'Member Info'!$AK$10,IF('Member Info'!H104&gt;'Member Info'!$AJ$8,'Member Info'!$AK$9,'Member Info'!$AK$8)))))),
SUMPRODUCT('Member Info'!L104+IF('Member Info'!H104&gt;'Member Info'!$AG$17,'Member Info'!$AH$18,IF('Member Info'!H104&gt;'Member Info'!$AG$16,'Member Info'!$AH$17,IF('Member Info'!H104&gt;'Member Info'!$AG$15,'Member Info'!$AH$16,IF('Member Info'!H104&gt;'Member Info'!$AG$14,'Member Info'!$AH$15,IF('Member Info'!H104&gt;'Member Info'!$AG$13,'Member Info'!$AH$14,IF('Member Info'!H104&gt;'Member Info'!$AG$12,'Member Info'!$AH$13,IF('Member Info'!H104&gt;'Member Info'!$AG$11,'Member Info'!$AH$12,IF('Member Info'!H104&gt;'Member Info'!$AG$10,'Member Info'!$AH$11,IF('Member Info'!H104&gt;'Member Info'!$AG$9,'Member Info'!$AH$10,IF('Member Info'!H104&gt;'Member Info'!$AG$8,'Member Info'!$AH$9,'Member Info'!$AH$8)))))))))))))</f>
        <v/>
      </c>
      <c r="H108" s="26"/>
      <c r="I108" s="26"/>
      <c r="J108" s="107" t="str">
        <f>IF(E108=0,"",IF('Member Info'!F104&gt;$S$1,CONCATENATE("Joined with practice on ", TEXT('Member Info'!F104, "DD/MM/YYYY")),IF('Member Info'!N104&lt;&gt;"",IF('Member Info'!N104&lt;$R$1,CONCATENATE("Left Scheme on ", TEXT('Member Info'!N104, "DD/MM/YYYY")),IF(ISERROR(G108),"Error Detected, No rate entered",IF(E108=0,"",IF(F108="","Error Detected, No Pensionable pay",IF(ISERROR(AB108)," Unknown Values entered.",IF(T108+U108&lt;1,"Acceptable",IF(R108+S108=200, "No Contributions Entered", IF(K108="","Error Detected, Choose reason&gt;",IF(X108="1",IF(T108=1,"Please Enter Deemed Pensionable Pay","Add Any Relevant Details Above"),"Please Give Details Above"))))))))),IF(ISERROR(G108),"Error Detected, No rate entered",IF(E108=0,"",IF(F108="","Error Detected, No Pensionable pay",IF(ISERROR(AB108)," Unknown Values entered.",IF(T108+U108&lt;1,"Acceptable",IF(R108+S108=200, "No Contributions Entered", IF(K108="","Error Detected, Choose reason&gt;",IF(X108="1",IF(T108=1,"Please Enter Deemed Pensionable Pay","Add relevant Details Above"),"Please give details Above")))))))))))</f>
        <v/>
      </c>
      <c r="K108" s="263"/>
      <c r="L108" s="93"/>
      <c r="M108" s="93" t="str">
        <f t="shared" si="24"/>
        <v/>
      </c>
      <c r="N108" s="96">
        <f t="shared" si="23"/>
        <v>0</v>
      </c>
      <c r="O108" s="96">
        <f t="shared" si="23"/>
        <v>0</v>
      </c>
      <c r="P108" s="220">
        <f>(ROUND((F108/100*'Member Info'!$W$2), 2))</f>
        <v>0</v>
      </c>
      <c r="Q108" s="220" t="e">
        <f t="shared" si="25"/>
        <v>#VALUE!</v>
      </c>
      <c r="R108" s="220" t="str">
        <f t="shared" si="26"/>
        <v/>
      </c>
      <c r="S108" s="229" t="str">
        <f t="shared" si="27"/>
        <v/>
      </c>
      <c r="T108" s="230" t="str">
        <f t="shared" si="28"/>
        <v/>
      </c>
      <c r="U108" s="230" t="str">
        <f t="shared" si="29"/>
        <v/>
      </c>
      <c r="V108" s="224">
        <f t="shared" si="30"/>
        <v>0</v>
      </c>
      <c r="W108" s="112">
        <f t="shared" si="31"/>
        <v>0</v>
      </c>
      <c r="X108" s="237" t="str">
        <f t="shared" si="19"/>
        <v/>
      </c>
      <c r="Y108" s="242" t="b">
        <f t="shared" si="20"/>
        <v>0</v>
      </c>
      <c r="Z108" s="237">
        <f t="shared" si="32"/>
        <v>0</v>
      </c>
      <c r="AA108" s="237">
        <f>IF('Member Info'!N104="",1,"")</f>
        <v>1</v>
      </c>
      <c r="AB108" s="245" t="e">
        <f t="shared" si="33"/>
        <v>#VALUE!</v>
      </c>
      <c r="AC108" s="132" t="str">
        <f t="shared" si="21"/>
        <v/>
      </c>
      <c r="AD108" s="126">
        <f t="shared" si="22"/>
        <v>1</v>
      </c>
      <c r="AE108" s="126" t="str">
        <f>IF('Member Info'!N104&lt;&gt;"",IF('Member Info'!N104&lt;=$R$1,1,0),"")</f>
        <v/>
      </c>
      <c r="AG108" s="126" t="b">
        <f t="shared" si="34"/>
        <v>0</v>
      </c>
      <c r="AH108" s="126">
        <f t="shared" si="35"/>
        <v>0</v>
      </c>
      <c r="AJ108" s="126">
        <f t="shared" si="36"/>
        <v>0</v>
      </c>
      <c r="AK108" s="126">
        <f>IF('Member Info'!F104&gt;$R$1,1,0)</f>
        <v>0</v>
      </c>
      <c r="AL108" s="126" t="b">
        <f>IF(ISERROR(R108),ERROR.TYPE(#REF!)=ERROR.TYPE(R108),FALSE)</f>
        <v>0</v>
      </c>
      <c r="AM108" s="126" t="b">
        <f>IF(ISERROR(S108),ERROR.TYPE(#REF!)=ERROR.TYPE(S108),FALSE)</f>
        <v>0</v>
      </c>
      <c r="AN108" s="126">
        <f>IF(OR('Member Info'!F104&gt;=$S$1,'Member Info'!N104&gt;=$R$1),1,0)</f>
        <v>0</v>
      </c>
    </row>
    <row r="109" spans="1:40" x14ac:dyDescent="0.25">
      <c r="A109" s="4">
        <v>77</v>
      </c>
      <c r="B109" s="166">
        <f>'Member Info'!D105</f>
        <v>0</v>
      </c>
      <c r="C109" s="166">
        <f>'Member Info'!E105</f>
        <v>0</v>
      </c>
      <c r="D109" s="166" t="str">
        <f>'Member Info'!G105</f>
        <v/>
      </c>
      <c r="E109" s="167">
        <f>'Member Info'!B105</f>
        <v>0</v>
      </c>
      <c r="F109" s="244"/>
      <c r="G109" s="168" t="str">
        <f>IF(E109=0,"",
IF('Member Info'!$AM$19&lt;=$R$1,
SUMPRODUCT('Member Info'!L105+IF('Member Info'!H105&gt;'Member Info'!$AJ$12,'Member Info'!$AK$13,IF('Member Info'!H105&gt;'Member Info'!$AJ$11,'Member Info'!$AK$12,IF('Member Info'!H105&gt;'Member Info'!$AJ$10,'Member Info'!$AK$11,IF('Member Info'!H105&gt;'Member Info'!$AJ$9,'Member Info'!$AK$10,IF('Member Info'!H105&gt;'Member Info'!$AJ$8,'Member Info'!$AK$9,'Member Info'!$AK$8)))))),
SUMPRODUCT('Member Info'!L105+IF('Member Info'!H105&gt;'Member Info'!$AG$17,'Member Info'!$AH$18,IF('Member Info'!H105&gt;'Member Info'!$AG$16,'Member Info'!$AH$17,IF('Member Info'!H105&gt;'Member Info'!$AG$15,'Member Info'!$AH$16,IF('Member Info'!H105&gt;'Member Info'!$AG$14,'Member Info'!$AH$15,IF('Member Info'!H105&gt;'Member Info'!$AG$13,'Member Info'!$AH$14,IF('Member Info'!H105&gt;'Member Info'!$AG$12,'Member Info'!$AH$13,IF('Member Info'!H105&gt;'Member Info'!$AG$11,'Member Info'!$AH$12,IF('Member Info'!H105&gt;'Member Info'!$AG$10,'Member Info'!$AH$11,IF('Member Info'!H105&gt;'Member Info'!$AG$9,'Member Info'!$AH$10,IF('Member Info'!H105&gt;'Member Info'!$AG$8,'Member Info'!$AH$9,'Member Info'!$AH$8)))))))))))))</f>
        <v/>
      </c>
      <c r="H109" s="26"/>
      <c r="I109" s="26"/>
      <c r="J109" s="107" t="str">
        <f>IF(E109=0,"",IF('Member Info'!F105&gt;$S$1,CONCATENATE("Joined with practice on ", TEXT('Member Info'!F105, "DD/MM/YYYY")),IF('Member Info'!N105&lt;&gt;"",IF('Member Info'!N105&lt;$R$1,CONCATENATE("Left Scheme on ", TEXT('Member Info'!N105, "DD/MM/YYYY")),IF(ISERROR(G109),"Error Detected, No rate entered",IF(E109=0,"",IF(F109="","Error Detected, No Pensionable pay",IF(ISERROR(AB109)," Unknown Values entered.",IF(T109+U109&lt;1,"Acceptable",IF(R109+S109=200, "No Contributions Entered", IF(K109="","Error Detected, Choose reason&gt;",IF(X109="1",IF(T109=1,"Please Enter Deemed Pensionable Pay","Add Any Relevant Details Above"),"Please Give Details Above"))))))))),IF(ISERROR(G109),"Error Detected, No rate entered",IF(E109=0,"",IF(F109="","Error Detected, No Pensionable pay",IF(ISERROR(AB109)," Unknown Values entered.",IF(T109+U109&lt;1,"Acceptable",IF(R109+S109=200, "No Contributions Entered", IF(K109="","Error Detected, Choose reason&gt;",IF(X109="1",IF(T109=1,"Please Enter Deemed Pensionable Pay","Add relevant Details Above"),"Please give details Above")))))))))))</f>
        <v/>
      </c>
      <c r="K109" s="263"/>
      <c r="L109" s="93"/>
      <c r="M109" s="93" t="str">
        <f t="shared" si="24"/>
        <v/>
      </c>
      <c r="N109" s="96">
        <f t="shared" si="23"/>
        <v>0</v>
      </c>
      <c r="O109" s="96">
        <f t="shared" si="23"/>
        <v>0</v>
      </c>
      <c r="P109" s="220">
        <f>(ROUND((F109/100*'Member Info'!$W$2), 2))</f>
        <v>0</v>
      </c>
      <c r="Q109" s="220" t="e">
        <f t="shared" si="25"/>
        <v>#VALUE!</v>
      </c>
      <c r="R109" s="220" t="str">
        <f t="shared" si="26"/>
        <v/>
      </c>
      <c r="S109" s="229" t="str">
        <f t="shared" si="27"/>
        <v/>
      </c>
      <c r="T109" s="230" t="str">
        <f t="shared" si="28"/>
        <v/>
      </c>
      <c r="U109" s="230" t="str">
        <f t="shared" si="29"/>
        <v/>
      </c>
      <c r="V109" s="224">
        <f t="shared" si="30"/>
        <v>0</v>
      </c>
      <c r="W109" s="112">
        <f t="shared" si="31"/>
        <v>0</v>
      </c>
      <c r="X109" s="237" t="str">
        <f t="shared" si="19"/>
        <v/>
      </c>
      <c r="Y109" s="242" t="b">
        <f t="shared" si="20"/>
        <v>0</v>
      </c>
      <c r="Z109" s="237">
        <f t="shared" si="32"/>
        <v>0</v>
      </c>
      <c r="AA109" s="237">
        <f>IF('Member Info'!N105="",1,"")</f>
        <v>1</v>
      </c>
      <c r="AB109" s="245" t="e">
        <f t="shared" si="33"/>
        <v>#VALUE!</v>
      </c>
      <c r="AC109" s="132" t="str">
        <f t="shared" si="21"/>
        <v/>
      </c>
      <c r="AD109" s="126">
        <f t="shared" si="22"/>
        <v>1</v>
      </c>
      <c r="AE109" s="126" t="str">
        <f>IF('Member Info'!N105&lt;&gt;"",IF('Member Info'!N105&lt;=$R$1,1,0),"")</f>
        <v/>
      </c>
      <c r="AG109" s="126" t="b">
        <f t="shared" si="34"/>
        <v>0</v>
      </c>
      <c r="AH109" s="126">
        <f t="shared" si="35"/>
        <v>0</v>
      </c>
      <c r="AJ109" s="126">
        <f t="shared" si="36"/>
        <v>0</v>
      </c>
      <c r="AK109" s="126">
        <f>IF('Member Info'!F105&gt;$R$1,1,0)</f>
        <v>0</v>
      </c>
      <c r="AL109" s="126" t="b">
        <f>IF(ISERROR(R109),ERROR.TYPE(#REF!)=ERROR.TYPE(R109),FALSE)</f>
        <v>0</v>
      </c>
      <c r="AM109" s="126" t="b">
        <f>IF(ISERROR(S109),ERROR.TYPE(#REF!)=ERROR.TYPE(S109),FALSE)</f>
        <v>0</v>
      </c>
      <c r="AN109" s="126">
        <f>IF(OR('Member Info'!F105&gt;=$S$1,'Member Info'!N105&gt;=$R$1),1,0)</f>
        <v>0</v>
      </c>
    </row>
    <row r="110" spans="1:40" x14ac:dyDescent="0.25">
      <c r="A110" s="4">
        <v>78</v>
      </c>
      <c r="B110" s="166">
        <f>'Member Info'!D106</f>
        <v>0</v>
      </c>
      <c r="C110" s="166">
        <f>'Member Info'!E106</f>
        <v>0</v>
      </c>
      <c r="D110" s="166" t="str">
        <f>'Member Info'!G106</f>
        <v/>
      </c>
      <c r="E110" s="167">
        <f>'Member Info'!B106</f>
        <v>0</v>
      </c>
      <c r="F110" s="244"/>
      <c r="G110" s="168" t="str">
        <f>IF(E110=0,"",
IF('Member Info'!$AM$19&lt;=$R$1,
SUMPRODUCT('Member Info'!L106+IF('Member Info'!H106&gt;'Member Info'!$AJ$12,'Member Info'!$AK$13,IF('Member Info'!H106&gt;'Member Info'!$AJ$11,'Member Info'!$AK$12,IF('Member Info'!H106&gt;'Member Info'!$AJ$10,'Member Info'!$AK$11,IF('Member Info'!H106&gt;'Member Info'!$AJ$9,'Member Info'!$AK$10,IF('Member Info'!H106&gt;'Member Info'!$AJ$8,'Member Info'!$AK$9,'Member Info'!$AK$8)))))),
SUMPRODUCT('Member Info'!L106+IF('Member Info'!H106&gt;'Member Info'!$AG$17,'Member Info'!$AH$18,IF('Member Info'!H106&gt;'Member Info'!$AG$16,'Member Info'!$AH$17,IF('Member Info'!H106&gt;'Member Info'!$AG$15,'Member Info'!$AH$16,IF('Member Info'!H106&gt;'Member Info'!$AG$14,'Member Info'!$AH$15,IF('Member Info'!H106&gt;'Member Info'!$AG$13,'Member Info'!$AH$14,IF('Member Info'!H106&gt;'Member Info'!$AG$12,'Member Info'!$AH$13,IF('Member Info'!H106&gt;'Member Info'!$AG$11,'Member Info'!$AH$12,IF('Member Info'!H106&gt;'Member Info'!$AG$10,'Member Info'!$AH$11,IF('Member Info'!H106&gt;'Member Info'!$AG$9,'Member Info'!$AH$10,IF('Member Info'!H106&gt;'Member Info'!$AG$8,'Member Info'!$AH$9,'Member Info'!$AH$8)))))))))))))</f>
        <v/>
      </c>
      <c r="H110" s="26"/>
      <c r="I110" s="26"/>
      <c r="J110" s="107" t="str">
        <f>IF(E110=0,"",IF('Member Info'!F106&gt;$S$1,CONCATENATE("Joined with practice on ", TEXT('Member Info'!F106, "DD/MM/YYYY")),IF('Member Info'!N106&lt;&gt;"",IF('Member Info'!N106&lt;$R$1,CONCATENATE("Left Scheme on ", TEXT('Member Info'!N106, "DD/MM/YYYY")),IF(ISERROR(G110),"Error Detected, No rate entered",IF(E110=0,"",IF(F110="","Error Detected, No Pensionable pay",IF(ISERROR(AB110)," Unknown Values entered.",IF(T110+U110&lt;1,"Acceptable",IF(R110+S110=200, "No Contributions Entered", IF(K110="","Error Detected, Choose reason&gt;",IF(X110="1",IF(T110=1,"Please Enter Deemed Pensionable Pay","Add Any Relevant Details Above"),"Please Give Details Above"))))))))),IF(ISERROR(G110),"Error Detected, No rate entered",IF(E110=0,"",IF(F110="","Error Detected, No Pensionable pay",IF(ISERROR(AB110)," Unknown Values entered.",IF(T110+U110&lt;1,"Acceptable",IF(R110+S110=200, "No Contributions Entered", IF(K110="","Error Detected, Choose reason&gt;",IF(X110="1",IF(T110=1,"Please Enter Deemed Pensionable Pay","Add relevant Details Above"),"Please give details Above")))))))))))</f>
        <v/>
      </c>
      <c r="K110" s="263"/>
      <c r="L110" s="93"/>
      <c r="M110" s="93" t="str">
        <f t="shared" si="24"/>
        <v/>
      </c>
      <c r="N110" s="96">
        <f t="shared" si="23"/>
        <v>0</v>
      </c>
      <c r="O110" s="96">
        <f t="shared" si="23"/>
        <v>0</v>
      </c>
      <c r="P110" s="220">
        <f>(ROUND((F110/100*'Member Info'!$W$2), 2))</f>
        <v>0</v>
      </c>
      <c r="Q110" s="220" t="e">
        <f t="shared" si="25"/>
        <v>#VALUE!</v>
      </c>
      <c r="R110" s="220" t="str">
        <f t="shared" si="26"/>
        <v/>
      </c>
      <c r="S110" s="229" t="str">
        <f t="shared" si="27"/>
        <v/>
      </c>
      <c r="T110" s="230" t="str">
        <f t="shared" si="28"/>
        <v/>
      </c>
      <c r="U110" s="230" t="str">
        <f t="shared" si="29"/>
        <v/>
      </c>
      <c r="V110" s="224">
        <f t="shared" si="30"/>
        <v>0</v>
      </c>
      <c r="W110" s="112">
        <f t="shared" si="31"/>
        <v>0</v>
      </c>
      <c r="X110" s="237" t="str">
        <f t="shared" si="19"/>
        <v/>
      </c>
      <c r="Y110" s="242" t="b">
        <f t="shared" si="20"/>
        <v>0</v>
      </c>
      <c r="Z110" s="237">
        <f t="shared" si="32"/>
        <v>0</v>
      </c>
      <c r="AA110" s="237">
        <f>IF('Member Info'!N106="",1,"")</f>
        <v>1</v>
      </c>
      <c r="AB110" s="245" t="e">
        <f t="shared" si="33"/>
        <v>#VALUE!</v>
      </c>
      <c r="AC110" s="132" t="str">
        <f t="shared" si="21"/>
        <v/>
      </c>
      <c r="AD110" s="126">
        <f t="shared" si="22"/>
        <v>1</v>
      </c>
      <c r="AE110" s="126" t="str">
        <f>IF('Member Info'!N106&lt;&gt;"",IF('Member Info'!N106&lt;=$R$1,1,0),"")</f>
        <v/>
      </c>
      <c r="AG110" s="126" t="b">
        <f t="shared" si="34"/>
        <v>0</v>
      </c>
      <c r="AH110" s="126">
        <f t="shared" si="35"/>
        <v>0</v>
      </c>
      <c r="AJ110" s="126">
        <f t="shared" si="36"/>
        <v>0</v>
      </c>
      <c r="AK110" s="126">
        <f>IF('Member Info'!F106&gt;$R$1,1,0)</f>
        <v>0</v>
      </c>
      <c r="AL110" s="126" t="b">
        <f>IF(ISERROR(R110),ERROR.TYPE(#REF!)=ERROR.TYPE(R110),FALSE)</f>
        <v>0</v>
      </c>
      <c r="AM110" s="126" t="b">
        <f>IF(ISERROR(S110),ERROR.TYPE(#REF!)=ERROR.TYPE(S110),FALSE)</f>
        <v>0</v>
      </c>
      <c r="AN110" s="126">
        <f>IF(OR('Member Info'!F106&gt;=$S$1,'Member Info'!N106&gt;=$R$1),1,0)</f>
        <v>0</v>
      </c>
    </row>
    <row r="111" spans="1:40" x14ac:dyDescent="0.25">
      <c r="A111" s="4">
        <v>79</v>
      </c>
      <c r="B111" s="166">
        <f>'Member Info'!D107</f>
        <v>0</v>
      </c>
      <c r="C111" s="166">
        <f>'Member Info'!E107</f>
        <v>0</v>
      </c>
      <c r="D111" s="166" t="str">
        <f>'Member Info'!G107</f>
        <v/>
      </c>
      <c r="E111" s="167">
        <f>'Member Info'!B107</f>
        <v>0</v>
      </c>
      <c r="F111" s="244"/>
      <c r="G111" s="168" t="str">
        <f>IF(E111=0,"",
IF('Member Info'!$AM$19&lt;=$R$1,
SUMPRODUCT('Member Info'!L107+IF('Member Info'!H107&gt;'Member Info'!$AJ$12,'Member Info'!$AK$13,IF('Member Info'!H107&gt;'Member Info'!$AJ$11,'Member Info'!$AK$12,IF('Member Info'!H107&gt;'Member Info'!$AJ$10,'Member Info'!$AK$11,IF('Member Info'!H107&gt;'Member Info'!$AJ$9,'Member Info'!$AK$10,IF('Member Info'!H107&gt;'Member Info'!$AJ$8,'Member Info'!$AK$9,'Member Info'!$AK$8)))))),
SUMPRODUCT('Member Info'!L107+IF('Member Info'!H107&gt;'Member Info'!$AG$17,'Member Info'!$AH$18,IF('Member Info'!H107&gt;'Member Info'!$AG$16,'Member Info'!$AH$17,IF('Member Info'!H107&gt;'Member Info'!$AG$15,'Member Info'!$AH$16,IF('Member Info'!H107&gt;'Member Info'!$AG$14,'Member Info'!$AH$15,IF('Member Info'!H107&gt;'Member Info'!$AG$13,'Member Info'!$AH$14,IF('Member Info'!H107&gt;'Member Info'!$AG$12,'Member Info'!$AH$13,IF('Member Info'!H107&gt;'Member Info'!$AG$11,'Member Info'!$AH$12,IF('Member Info'!H107&gt;'Member Info'!$AG$10,'Member Info'!$AH$11,IF('Member Info'!H107&gt;'Member Info'!$AG$9,'Member Info'!$AH$10,IF('Member Info'!H107&gt;'Member Info'!$AG$8,'Member Info'!$AH$9,'Member Info'!$AH$8)))))))))))))</f>
        <v/>
      </c>
      <c r="H111" s="26"/>
      <c r="I111" s="26"/>
      <c r="J111" s="107" t="str">
        <f>IF(E111=0,"",IF('Member Info'!F107&gt;$S$1,CONCATENATE("Joined with practice on ", TEXT('Member Info'!F107, "DD/MM/YYYY")),IF('Member Info'!N107&lt;&gt;"",IF('Member Info'!N107&lt;$R$1,CONCATENATE("Left Scheme on ", TEXT('Member Info'!N107, "DD/MM/YYYY")),IF(ISERROR(G111),"Error Detected, No rate entered",IF(E111=0,"",IF(F111="","Error Detected, No Pensionable pay",IF(ISERROR(AB111)," Unknown Values entered.",IF(T111+U111&lt;1,"Acceptable",IF(R111+S111=200, "No Contributions Entered", IF(K111="","Error Detected, Choose reason&gt;",IF(X111="1",IF(T111=1,"Please Enter Deemed Pensionable Pay","Add Any Relevant Details Above"),"Please Give Details Above"))))))))),IF(ISERROR(G111),"Error Detected, No rate entered",IF(E111=0,"",IF(F111="","Error Detected, No Pensionable pay",IF(ISERROR(AB111)," Unknown Values entered.",IF(T111+U111&lt;1,"Acceptable",IF(R111+S111=200, "No Contributions Entered", IF(K111="","Error Detected, Choose reason&gt;",IF(X111="1",IF(T111=1,"Please Enter Deemed Pensionable Pay","Add relevant Details Above"),"Please give details Above")))))))))))</f>
        <v/>
      </c>
      <c r="K111" s="263"/>
      <c r="L111" s="93"/>
      <c r="M111" s="93" t="str">
        <f t="shared" si="24"/>
        <v/>
      </c>
      <c r="N111" s="96">
        <f t="shared" si="23"/>
        <v>0</v>
      </c>
      <c r="O111" s="96">
        <f t="shared" si="23"/>
        <v>0</v>
      </c>
      <c r="P111" s="220">
        <f>(ROUND((F111/100*'Member Info'!$W$2), 2))</f>
        <v>0</v>
      </c>
      <c r="Q111" s="220" t="e">
        <f t="shared" si="25"/>
        <v>#VALUE!</v>
      </c>
      <c r="R111" s="220" t="str">
        <f t="shared" si="26"/>
        <v/>
      </c>
      <c r="S111" s="229" t="str">
        <f t="shared" si="27"/>
        <v/>
      </c>
      <c r="T111" s="230" t="str">
        <f t="shared" si="28"/>
        <v/>
      </c>
      <c r="U111" s="230" t="str">
        <f t="shared" si="29"/>
        <v/>
      </c>
      <c r="V111" s="224">
        <f t="shared" si="30"/>
        <v>0</v>
      </c>
      <c r="W111" s="112">
        <f t="shared" si="31"/>
        <v>0</v>
      </c>
      <c r="X111" s="237" t="str">
        <f t="shared" si="19"/>
        <v/>
      </c>
      <c r="Y111" s="242" t="b">
        <f t="shared" si="20"/>
        <v>0</v>
      </c>
      <c r="Z111" s="237">
        <f t="shared" si="32"/>
        <v>0</v>
      </c>
      <c r="AA111" s="237">
        <f>IF('Member Info'!N107="",1,"")</f>
        <v>1</v>
      </c>
      <c r="AB111" s="245" t="e">
        <f t="shared" si="33"/>
        <v>#VALUE!</v>
      </c>
      <c r="AC111" s="132" t="str">
        <f t="shared" si="21"/>
        <v/>
      </c>
      <c r="AD111" s="126">
        <f t="shared" si="22"/>
        <v>1</v>
      </c>
      <c r="AE111" s="126" t="str">
        <f>IF('Member Info'!N107&lt;&gt;"",IF('Member Info'!N107&lt;=$R$1,1,0),"")</f>
        <v/>
      </c>
      <c r="AG111" s="126" t="b">
        <f t="shared" si="34"/>
        <v>0</v>
      </c>
      <c r="AH111" s="126">
        <f t="shared" si="35"/>
        <v>0</v>
      </c>
      <c r="AJ111" s="126">
        <f t="shared" si="36"/>
        <v>0</v>
      </c>
      <c r="AK111" s="126">
        <f>IF('Member Info'!F107&gt;$R$1,1,0)</f>
        <v>0</v>
      </c>
      <c r="AL111" s="126" t="b">
        <f>IF(ISERROR(R111),ERROR.TYPE(#REF!)=ERROR.TYPE(R111),FALSE)</f>
        <v>0</v>
      </c>
      <c r="AM111" s="126" t="b">
        <f>IF(ISERROR(S111),ERROR.TYPE(#REF!)=ERROR.TYPE(S111),FALSE)</f>
        <v>0</v>
      </c>
      <c r="AN111" s="126">
        <f>IF(OR('Member Info'!F107&gt;=$S$1,'Member Info'!N107&gt;=$R$1),1,0)</f>
        <v>0</v>
      </c>
    </row>
    <row r="112" spans="1:40" x14ac:dyDescent="0.25">
      <c r="A112" s="4">
        <v>80</v>
      </c>
      <c r="B112" s="166">
        <f>'Member Info'!D108</f>
        <v>0</v>
      </c>
      <c r="C112" s="166">
        <f>'Member Info'!E108</f>
        <v>0</v>
      </c>
      <c r="D112" s="166" t="str">
        <f>'Member Info'!G108</f>
        <v/>
      </c>
      <c r="E112" s="167">
        <f>'Member Info'!B108</f>
        <v>0</v>
      </c>
      <c r="F112" s="244"/>
      <c r="G112" s="168" t="str">
        <f>IF(E112=0,"",
IF('Member Info'!$AM$19&lt;=$R$1,
SUMPRODUCT('Member Info'!L108+IF('Member Info'!H108&gt;'Member Info'!$AJ$12,'Member Info'!$AK$13,IF('Member Info'!H108&gt;'Member Info'!$AJ$11,'Member Info'!$AK$12,IF('Member Info'!H108&gt;'Member Info'!$AJ$10,'Member Info'!$AK$11,IF('Member Info'!H108&gt;'Member Info'!$AJ$9,'Member Info'!$AK$10,IF('Member Info'!H108&gt;'Member Info'!$AJ$8,'Member Info'!$AK$9,'Member Info'!$AK$8)))))),
SUMPRODUCT('Member Info'!L108+IF('Member Info'!H108&gt;'Member Info'!$AG$17,'Member Info'!$AH$18,IF('Member Info'!H108&gt;'Member Info'!$AG$16,'Member Info'!$AH$17,IF('Member Info'!H108&gt;'Member Info'!$AG$15,'Member Info'!$AH$16,IF('Member Info'!H108&gt;'Member Info'!$AG$14,'Member Info'!$AH$15,IF('Member Info'!H108&gt;'Member Info'!$AG$13,'Member Info'!$AH$14,IF('Member Info'!H108&gt;'Member Info'!$AG$12,'Member Info'!$AH$13,IF('Member Info'!H108&gt;'Member Info'!$AG$11,'Member Info'!$AH$12,IF('Member Info'!H108&gt;'Member Info'!$AG$10,'Member Info'!$AH$11,IF('Member Info'!H108&gt;'Member Info'!$AG$9,'Member Info'!$AH$10,IF('Member Info'!H108&gt;'Member Info'!$AG$8,'Member Info'!$AH$9,'Member Info'!$AH$8)))))))))))))</f>
        <v/>
      </c>
      <c r="H112" s="26"/>
      <c r="I112" s="26"/>
      <c r="J112" s="107" t="str">
        <f>IF(E112=0,"",IF('Member Info'!F108&gt;$S$1,CONCATENATE("Joined with practice on ", TEXT('Member Info'!F108, "DD/MM/YYYY")),IF('Member Info'!N108&lt;&gt;"",IF('Member Info'!N108&lt;$R$1,CONCATENATE("Left Scheme on ", TEXT('Member Info'!N108, "DD/MM/YYYY")),IF(ISERROR(G112),"Error Detected, No rate entered",IF(E112=0,"",IF(F112="","Error Detected, No Pensionable pay",IF(ISERROR(AB112)," Unknown Values entered.",IF(T112+U112&lt;1,"Acceptable",IF(R112+S112=200, "No Contributions Entered", IF(K112="","Error Detected, Choose reason&gt;",IF(X112="1",IF(T112=1,"Please Enter Deemed Pensionable Pay","Add Any Relevant Details Above"),"Please Give Details Above"))))))))),IF(ISERROR(G112),"Error Detected, No rate entered",IF(E112=0,"",IF(F112="","Error Detected, No Pensionable pay",IF(ISERROR(AB112)," Unknown Values entered.",IF(T112+U112&lt;1,"Acceptable",IF(R112+S112=200, "No Contributions Entered", IF(K112="","Error Detected, Choose reason&gt;",IF(X112="1",IF(T112=1,"Please Enter Deemed Pensionable Pay","Add relevant Details Above"),"Please give details Above")))))))))))</f>
        <v/>
      </c>
      <c r="K112" s="263"/>
      <c r="L112" s="93"/>
      <c r="M112" s="93" t="str">
        <f t="shared" si="24"/>
        <v/>
      </c>
      <c r="N112" s="96">
        <f t="shared" si="23"/>
        <v>0</v>
      </c>
      <c r="O112" s="96">
        <f t="shared" si="23"/>
        <v>0</v>
      </c>
      <c r="P112" s="220">
        <f>(ROUND((F112/100*'Member Info'!$W$2), 2))</f>
        <v>0</v>
      </c>
      <c r="Q112" s="220" t="e">
        <f t="shared" si="25"/>
        <v>#VALUE!</v>
      </c>
      <c r="R112" s="220" t="str">
        <f t="shared" si="26"/>
        <v/>
      </c>
      <c r="S112" s="229" t="str">
        <f t="shared" si="27"/>
        <v/>
      </c>
      <c r="T112" s="230" t="str">
        <f t="shared" si="28"/>
        <v/>
      </c>
      <c r="U112" s="230" t="str">
        <f t="shared" si="29"/>
        <v/>
      </c>
      <c r="V112" s="224">
        <f t="shared" si="30"/>
        <v>0</v>
      </c>
      <c r="W112" s="112">
        <f t="shared" si="31"/>
        <v>0</v>
      </c>
      <c r="X112" s="237" t="str">
        <f t="shared" si="19"/>
        <v/>
      </c>
      <c r="Y112" s="242" t="b">
        <f t="shared" si="20"/>
        <v>0</v>
      </c>
      <c r="Z112" s="237">
        <f t="shared" si="32"/>
        <v>0</v>
      </c>
      <c r="AA112" s="237">
        <f>IF('Member Info'!N108="",1,"")</f>
        <v>1</v>
      </c>
      <c r="AB112" s="245" t="e">
        <f t="shared" si="33"/>
        <v>#VALUE!</v>
      </c>
      <c r="AC112" s="132" t="str">
        <f t="shared" si="21"/>
        <v/>
      </c>
      <c r="AD112" s="126">
        <f t="shared" si="22"/>
        <v>1</v>
      </c>
      <c r="AE112" s="126" t="str">
        <f>IF('Member Info'!N108&lt;&gt;"",IF('Member Info'!N108&lt;=$R$1,1,0),"")</f>
        <v/>
      </c>
      <c r="AG112" s="126" t="b">
        <f t="shared" si="34"/>
        <v>0</v>
      </c>
      <c r="AH112" s="126">
        <f t="shared" si="35"/>
        <v>0</v>
      </c>
      <c r="AJ112" s="126">
        <f t="shared" si="36"/>
        <v>0</v>
      </c>
      <c r="AK112" s="126">
        <f>IF('Member Info'!F108&gt;$R$1,1,0)</f>
        <v>0</v>
      </c>
      <c r="AL112" s="126" t="b">
        <f>IF(ISERROR(R112),ERROR.TYPE(#REF!)=ERROR.TYPE(R112),FALSE)</f>
        <v>0</v>
      </c>
      <c r="AM112" s="126" t="b">
        <f>IF(ISERROR(S112),ERROR.TYPE(#REF!)=ERROR.TYPE(S112),FALSE)</f>
        <v>0</v>
      </c>
      <c r="AN112" s="126">
        <f>IF(OR('Member Info'!F108&gt;=$S$1,'Member Info'!N108&gt;=$R$1),1,0)</f>
        <v>0</v>
      </c>
    </row>
    <row r="113" spans="1:40" x14ac:dyDescent="0.25">
      <c r="A113" s="4">
        <v>81</v>
      </c>
      <c r="B113" s="166">
        <f>'Member Info'!D109</f>
        <v>0</v>
      </c>
      <c r="C113" s="166">
        <f>'Member Info'!E109</f>
        <v>0</v>
      </c>
      <c r="D113" s="166" t="str">
        <f>'Member Info'!G109</f>
        <v/>
      </c>
      <c r="E113" s="167">
        <f>'Member Info'!B109</f>
        <v>0</v>
      </c>
      <c r="F113" s="244"/>
      <c r="G113" s="168" t="str">
        <f>IF(E113=0,"",
IF('Member Info'!$AM$19&lt;=$R$1,
SUMPRODUCT('Member Info'!L109+IF('Member Info'!H109&gt;'Member Info'!$AJ$12,'Member Info'!$AK$13,IF('Member Info'!H109&gt;'Member Info'!$AJ$11,'Member Info'!$AK$12,IF('Member Info'!H109&gt;'Member Info'!$AJ$10,'Member Info'!$AK$11,IF('Member Info'!H109&gt;'Member Info'!$AJ$9,'Member Info'!$AK$10,IF('Member Info'!H109&gt;'Member Info'!$AJ$8,'Member Info'!$AK$9,'Member Info'!$AK$8)))))),
SUMPRODUCT('Member Info'!L109+IF('Member Info'!H109&gt;'Member Info'!$AG$17,'Member Info'!$AH$18,IF('Member Info'!H109&gt;'Member Info'!$AG$16,'Member Info'!$AH$17,IF('Member Info'!H109&gt;'Member Info'!$AG$15,'Member Info'!$AH$16,IF('Member Info'!H109&gt;'Member Info'!$AG$14,'Member Info'!$AH$15,IF('Member Info'!H109&gt;'Member Info'!$AG$13,'Member Info'!$AH$14,IF('Member Info'!H109&gt;'Member Info'!$AG$12,'Member Info'!$AH$13,IF('Member Info'!H109&gt;'Member Info'!$AG$11,'Member Info'!$AH$12,IF('Member Info'!H109&gt;'Member Info'!$AG$10,'Member Info'!$AH$11,IF('Member Info'!H109&gt;'Member Info'!$AG$9,'Member Info'!$AH$10,IF('Member Info'!H109&gt;'Member Info'!$AG$8,'Member Info'!$AH$9,'Member Info'!$AH$8)))))))))))))</f>
        <v/>
      </c>
      <c r="H113" s="26"/>
      <c r="I113" s="26"/>
      <c r="J113" s="107" t="str">
        <f>IF(E113=0,"",IF('Member Info'!F109&gt;$S$1,CONCATENATE("Joined with practice on ", TEXT('Member Info'!F109, "DD/MM/YYYY")),IF('Member Info'!N109&lt;&gt;"",IF('Member Info'!N109&lt;$R$1,CONCATENATE("Left Scheme on ", TEXT('Member Info'!N109, "DD/MM/YYYY")),IF(ISERROR(G113),"Error Detected, No rate entered",IF(E113=0,"",IF(F113="","Error Detected, No Pensionable pay",IF(ISERROR(AB113)," Unknown Values entered.",IF(T113+U113&lt;1,"Acceptable",IF(R113+S113=200, "No Contributions Entered", IF(K113="","Error Detected, Choose reason&gt;",IF(X113="1",IF(T113=1,"Please Enter Deemed Pensionable Pay","Add Any Relevant Details Above"),"Please Give Details Above"))))))))),IF(ISERROR(G113),"Error Detected, No rate entered",IF(E113=0,"",IF(F113="","Error Detected, No Pensionable pay",IF(ISERROR(AB113)," Unknown Values entered.",IF(T113+U113&lt;1,"Acceptable",IF(R113+S113=200, "No Contributions Entered", IF(K113="","Error Detected, Choose reason&gt;",IF(X113="1",IF(T113=1,"Please Enter Deemed Pensionable Pay","Add relevant Details Above"),"Please give details Above")))))))))))</f>
        <v/>
      </c>
      <c r="K113" s="263"/>
      <c r="L113" s="93"/>
      <c r="M113" s="93" t="str">
        <f t="shared" si="24"/>
        <v/>
      </c>
      <c r="N113" s="96">
        <f t="shared" si="23"/>
        <v>0</v>
      </c>
      <c r="O113" s="96">
        <f t="shared" si="23"/>
        <v>0</v>
      </c>
      <c r="P113" s="220">
        <f>(ROUND((F113/100*'Member Info'!$W$2), 2))</f>
        <v>0</v>
      </c>
      <c r="Q113" s="220" t="e">
        <f t="shared" si="25"/>
        <v>#VALUE!</v>
      </c>
      <c r="R113" s="220" t="str">
        <f t="shared" si="26"/>
        <v/>
      </c>
      <c r="S113" s="229" t="str">
        <f t="shared" si="27"/>
        <v/>
      </c>
      <c r="T113" s="230" t="str">
        <f t="shared" si="28"/>
        <v/>
      </c>
      <c r="U113" s="230" t="str">
        <f t="shared" si="29"/>
        <v/>
      </c>
      <c r="V113" s="224">
        <f t="shared" si="30"/>
        <v>0</v>
      </c>
      <c r="W113" s="112">
        <f t="shared" si="31"/>
        <v>0</v>
      </c>
      <c r="X113" s="237" t="str">
        <f t="shared" si="19"/>
        <v/>
      </c>
      <c r="Y113" s="242" t="b">
        <f t="shared" si="20"/>
        <v>0</v>
      </c>
      <c r="Z113" s="237">
        <f t="shared" si="32"/>
        <v>0</v>
      </c>
      <c r="AA113" s="237">
        <f>IF('Member Info'!N109="",1,"")</f>
        <v>1</v>
      </c>
      <c r="AB113" s="245" t="e">
        <f t="shared" si="33"/>
        <v>#VALUE!</v>
      </c>
      <c r="AC113" s="132" t="str">
        <f t="shared" si="21"/>
        <v/>
      </c>
      <c r="AD113" s="126">
        <f t="shared" si="22"/>
        <v>1</v>
      </c>
      <c r="AE113" s="126" t="str">
        <f>IF('Member Info'!N109&lt;&gt;"",IF('Member Info'!N109&lt;=$R$1,1,0),"")</f>
        <v/>
      </c>
      <c r="AG113" s="126" t="b">
        <f t="shared" si="34"/>
        <v>0</v>
      </c>
      <c r="AH113" s="126">
        <f t="shared" si="35"/>
        <v>0</v>
      </c>
      <c r="AJ113" s="126">
        <f t="shared" si="36"/>
        <v>0</v>
      </c>
      <c r="AK113" s="126">
        <f>IF('Member Info'!F109&gt;$R$1,1,0)</f>
        <v>0</v>
      </c>
      <c r="AL113" s="126" t="b">
        <f>IF(ISERROR(R113),ERROR.TYPE(#REF!)=ERROR.TYPE(R113),FALSE)</f>
        <v>0</v>
      </c>
      <c r="AM113" s="126" t="b">
        <f>IF(ISERROR(S113),ERROR.TYPE(#REF!)=ERROR.TYPE(S113),FALSE)</f>
        <v>0</v>
      </c>
      <c r="AN113" s="126">
        <f>IF(OR('Member Info'!F109&gt;=$S$1,'Member Info'!N109&gt;=$R$1),1,0)</f>
        <v>0</v>
      </c>
    </row>
    <row r="114" spans="1:40" x14ac:dyDescent="0.25">
      <c r="A114" s="4">
        <v>82</v>
      </c>
      <c r="B114" s="166">
        <f>'Member Info'!D110</f>
        <v>0</v>
      </c>
      <c r="C114" s="166">
        <f>'Member Info'!E110</f>
        <v>0</v>
      </c>
      <c r="D114" s="166" t="str">
        <f>'Member Info'!G110</f>
        <v/>
      </c>
      <c r="E114" s="167">
        <f>'Member Info'!B110</f>
        <v>0</v>
      </c>
      <c r="F114" s="244"/>
      <c r="G114" s="168" t="str">
        <f>IF(E114=0,"",
IF('Member Info'!$AM$19&lt;=$R$1,
SUMPRODUCT('Member Info'!L110+IF('Member Info'!H110&gt;'Member Info'!$AJ$12,'Member Info'!$AK$13,IF('Member Info'!H110&gt;'Member Info'!$AJ$11,'Member Info'!$AK$12,IF('Member Info'!H110&gt;'Member Info'!$AJ$10,'Member Info'!$AK$11,IF('Member Info'!H110&gt;'Member Info'!$AJ$9,'Member Info'!$AK$10,IF('Member Info'!H110&gt;'Member Info'!$AJ$8,'Member Info'!$AK$9,'Member Info'!$AK$8)))))),
SUMPRODUCT('Member Info'!L110+IF('Member Info'!H110&gt;'Member Info'!$AG$17,'Member Info'!$AH$18,IF('Member Info'!H110&gt;'Member Info'!$AG$16,'Member Info'!$AH$17,IF('Member Info'!H110&gt;'Member Info'!$AG$15,'Member Info'!$AH$16,IF('Member Info'!H110&gt;'Member Info'!$AG$14,'Member Info'!$AH$15,IF('Member Info'!H110&gt;'Member Info'!$AG$13,'Member Info'!$AH$14,IF('Member Info'!H110&gt;'Member Info'!$AG$12,'Member Info'!$AH$13,IF('Member Info'!H110&gt;'Member Info'!$AG$11,'Member Info'!$AH$12,IF('Member Info'!H110&gt;'Member Info'!$AG$10,'Member Info'!$AH$11,IF('Member Info'!H110&gt;'Member Info'!$AG$9,'Member Info'!$AH$10,IF('Member Info'!H110&gt;'Member Info'!$AG$8,'Member Info'!$AH$9,'Member Info'!$AH$8)))))))))))))</f>
        <v/>
      </c>
      <c r="H114" s="26"/>
      <c r="I114" s="26"/>
      <c r="J114" s="107" t="str">
        <f>IF(E114=0,"",IF('Member Info'!F110&gt;$S$1,CONCATENATE("Joined with practice on ", TEXT('Member Info'!F110, "DD/MM/YYYY")),IF('Member Info'!N110&lt;&gt;"",IF('Member Info'!N110&lt;$R$1,CONCATENATE("Left Scheme on ", TEXT('Member Info'!N110, "DD/MM/YYYY")),IF(ISERROR(G114),"Error Detected, No rate entered",IF(E114=0,"",IF(F114="","Error Detected, No Pensionable pay",IF(ISERROR(AB114)," Unknown Values entered.",IF(T114+U114&lt;1,"Acceptable",IF(R114+S114=200, "No Contributions Entered", IF(K114="","Error Detected, Choose reason&gt;",IF(X114="1",IF(T114=1,"Please Enter Deemed Pensionable Pay","Add Any Relevant Details Above"),"Please Give Details Above"))))))))),IF(ISERROR(G114),"Error Detected, No rate entered",IF(E114=0,"",IF(F114="","Error Detected, No Pensionable pay",IF(ISERROR(AB114)," Unknown Values entered.",IF(T114+U114&lt;1,"Acceptable",IF(R114+S114=200, "No Contributions Entered", IF(K114="","Error Detected, Choose reason&gt;",IF(X114="1",IF(T114=1,"Please Enter Deemed Pensionable Pay","Add relevant Details Above"),"Please give details Above")))))))))))</f>
        <v/>
      </c>
      <c r="K114" s="263"/>
      <c r="L114" s="93"/>
      <c r="M114" s="93" t="str">
        <f t="shared" si="24"/>
        <v/>
      </c>
      <c r="N114" s="96">
        <f t="shared" si="23"/>
        <v>0</v>
      </c>
      <c r="O114" s="96">
        <f t="shared" si="23"/>
        <v>0</v>
      </c>
      <c r="P114" s="220">
        <f>(ROUND((F114/100*'Member Info'!$W$2), 2))</f>
        <v>0</v>
      </c>
      <c r="Q114" s="220" t="e">
        <f t="shared" si="25"/>
        <v>#VALUE!</v>
      </c>
      <c r="R114" s="220" t="str">
        <f t="shared" si="26"/>
        <v/>
      </c>
      <c r="S114" s="229" t="str">
        <f t="shared" si="27"/>
        <v/>
      </c>
      <c r="T114" s="230" t="str">
        <f t="shared" si="28"/>
        <v/>
      </c>
      <c r="U114" s="230" t="str">
        <f t="shared" si="29"/>
        <v/>
      </c>
      <c r="V114" s="224">
        <f t="shared" si="30"/>
        <v>0</v>
      </c>
      <c r="W114" s="112">
        <f t="shared" si="31"/>
        <v>0</v>
      </c>
      <c r="X114" s="237" t="str">
        <f t="shared" si="19"/>
        <v/>
      </c>
      <c r="Y114" s="242" t="b">
        <f t="shared" si="20"/>
        <v>0</v>
      </c>
      <c r="Z114" s="237">
        <f t="shared" si="32"/>
        <v>0</v>
      </c>
      <c r="AA114" s="237">
        <f>IF('Member Info'!N110="",1,"")</f>
        <v>1</v>
      </c>
      <c r="AB114" s="245" t="e">
        <f t="shared" si="33"/>
        <v>#VALUE!</v>
      </c>
      <c r="AC114" s="132" t="str">
        <f t="shared" si="21"/>
        <v/>
      </c>
      <c r="AD114" s="126">
        <f t="shared" si="22"/>
        <v>1</v>
      </c>
      <c r="AE114" s="126" t="str">
        <f>IF('Member Info'!N110&lt;&gt;"",IF('Member Info'!N110&lt;=$R$1,1,0),"")</f>
        <v/>
      </c>
      <c r="AG114" s="126" t="b">
        <f t="shared" si="34"/>
        <v>0</v>
      </c>
      <c r="AH114" s="126">
        <f t="shared" si="35"/>
        <v>0</v>
      </c>
      <c r="AJ114" s="126">
        <f t="shared" si="36"/>
        <v>0</v>
      </c>
      <c r="AK114" s="126">
        <f>IF('Member Info'!F110&gt;$R$1,1,0)</f>
        <v>0</v>
      </c>
      <c r="AL114" s="126" t="b">
        <f>IF(ISERROR(R114),ERROR.TYPE(#REF!)=ERROR.TYPE(R114),FALSE)</f>
        <v>0</v>
      </c>
      <c r="AM114" s="126" t="b">
        <f>IF(ISERROR(S114),ERROR.TYPE(#REF!)=ERROR.TYPE(S114),FALSE)</f>
        <v>0</v>
      </c>
      <c r="AN114" s="126">
        <f>IF(OR('Member Info'!F110&gt;=$S$1,'Member Info'!N110&gt;=$R$1),1,0)</f>
        <v>0</v>
      </c>
    </row>
    <row r="115" spans="1:40" x14ac:dyDescent="0.25">
      <c r="A115" s="4">
        <v>83</v>
      </c>
      <c r="B115" s="166">
        <f>'Member Info'!D111</f>
        <v>0</v>
      </c>
      <c r="C115" s="166">
        <f>'Member Info'!E111</f>
        <v>0</v>
      </c>
      <c r="D115" s="166" t="str">
        <f>'Member Info'!G111</f>
        <v/>
      </c>
      <c r="E115" s="167">
        <f>'Member Info'!B111</f>
        <v>0</v>
      </c>
      <c r="F115" s="244"/>
      <c r="G115" s="168" t="str">
        <f>IF(E115=0,"",
IF('Member Info'!$AM$19&lt;=$R$1,
SUMPRODUCT('Member Info'!L111+IF('Member Info'!H111&gt;'Member Info'!$AJ$12,'Member Info'!$AK$13,IF('Member Info'!H111&gt;'Member Info'!$AJ$11,'Member Info'!$AK$12,IF('Member Info'!H111&gt;'Member Info'!$AJ$10,'Member Info'!$AK$11,IF('Member Info'!H111&gt;'Member Info'!$AJ$9,'Member Info'!$AK$10,IF('Member Info'!H111&gt;'Member Info'!$AJ$8,'Member Info'!$AK$9,'Member Info'!$AK$8)))))),
SUMPRODUCT('Member Info'!L111+IF('Member Info'!H111&gt;'Member Info'!$AG$17,'Member Info'!$AH$18,IF('Member Info'!H111&gt;'Member Info'!$AG$16,'Member Info'!$AH$17,IF('Member Info'!H111&gt;'Member Info'!$AG$15,'Member Info'!$AH$16,IF('Member Info'!H111&gt;'Member Info'!$AG$14,'Member Info'!$AH$15,IF('Member Info'!H111&gt;'Member Info'!$AG$13,'Member Info'!$AH$14,IF('Member Info'!H111&gt;'Member Info'!$AG$12,'Member Info'!$AH$13,IF('Member Info'!H111&gt;'Member Info'!$AG$11,'Member Info'!$AH$12,IF('Member Info'!H111&gt;'Member Info'!$AG$10,'Member Info'!$AH$11,IF('Member Info'!H111&gt;'Member Info'!$AG$9,'Member Info'!$AH$10,IF('Member Info'!H111&gt;'Member Info'!$AG$8,'Member Info'!$AH$9,'Member Info'!$AH$8)))))))))))))</f>
        <v/>
      </c>
      <c r="H115" s="26"/>
      <c r="I115" s="26"/>
      <c r="J115" s="107" t="str">
        <f>IF(E115=0,"",IF('Member Info'!F111&gt;$S$1,CONCATENATE("Joined with practice on ", TEXT('Member Info'!F111, "DD/MM/YYYY")),IF('Member Info'!N111&lt;&gt;"",IF('Member Info'!N111&lt;$R$1,CONCATENATE("Left Scheme on ", TEXT('Member Info'!N111, "DD/MM/YYYY")),IF(ISERROR(G115),"Error Detected, No rate entered",IF(E115=0,"",IF(F115="","Error Detected, No Pensionable pay",IF(ISERROR(AB115)," Unknown Values entered.",IF(T115+U115&lt;1,"Acceptable",IF(R115+S115=200, "No Contributions Entered", IF(K115="","Error Detected, Choose reason&gt;",IF(X115="1",IF(T115=1,"Please Enter Deemed Pensionable Pay","Add Any Relevant Details Above"),"Please Give Details Above"))))))))),IF(ISERROR(G115),"Error Detected, No rate entered",IF(E115=0,"",IF(F115="","Error Detected, No Pensionable pay",IF(ISERROR(AB115)," Unknown Values entered.",IF(T115+U115&lt;1,"Acceptable",IF(R115+S115=200, "No Contributions Entered", IF(K115="","Error Detected, Choose reason&gt;",IF(X115="1",IF(T115=1,"Please Enter Deemed Pensionable Pay","Add relevant Details Above"),"Please give details Above")))))))))))</f>
        <v/>
      </c>
      <c r="K115" s="263"/>
      <c r="L115" s="93"/>
      <c r="M115" s="93" t="str">
        <f t="shared" si="24"/>
        <v/>
      </c>
      <c r="N115" s="96">
        <f t="shared" si="23"/>
        <v>0</v>
      </c>
      <c r="O115" s="96">
        <f t="shared" si="23"/>
        <v>0</v>
      </c>
      <c r="P115" s="220">
        <f>(ROUND((F115/100*'Member Info'!$W$2), 2))</f>
        <v>0</v>
      </c>
      <c r="Q115" s="220" t="e">
        <f t="shared" si="25"/>
        <v>#VALUE!</v>
      </c>
      <c r="R115" s="220" t="str">
        <f t="shared" si="26"/>
        <v/>
      </c>
      <c r="S115" s="229" t="str">
        <f t="shared" si="27"/>
        <v/>
      </c>
      <c r="T115" s="230" t="str">
        <f t="shared" si="28"/>
        <v/>
      </c>
      <c r="U115" s="230" t="str">
        <f t="shared" si="29"/>
        <v/>
      </c>
      <c r="V115" s="224">
        <f t="shared" si="30"/>
        <v>0</v>
      </c>
      <c r="W115" s="112">
        <f t="shared" si="31"/>
        <v>0</v>
      </c>
      <c r="X115" s="237" t="str">
        <f t="shared" si="19"/>
        <v/>
      </c>
      <c r="Y115" s="242" t="b">
        <f t="shared" si="20"/>
        <v>0</v>
      </c>
      <c r="Z115" s="237">
        <f t="shared" si="32"/>
        <v>0</v>
      </c>
      <c r="AA115" s="237">
        <f>IF('Member Info'!N111="",1,"")</f>
        <v>1</v>
      </c>
      <c r="AB115" s="245" t="e">
        <f t="shared" si="33"/>
        <v>#VALUE!</v>
      </c>
      <c r="AC115" s="132" t="str">
        <f t="shared" si="21"/>
        <v/>
      </c>
      <c r="AD115" s="126">
        <f t="shared" si="22"/>
        <v>1</v>
      </c>
      <c r="AE115" s="126" t="str">
        <f>IF('Member Info'!N111&lt;&gt;"",IF('Member Info'!N111&lt;=$R$1,1,0),"")</f>
        <v/>
      </c>
      <c r="AG115" s="126" t="b">
        <f t="shared" si="34"/>
        <v>0</v>
      </c>
      <c r="AH115" s="126">
        <f t="shared" si="35"/>
        <v>0</v>
      </c>
      <c r="AJ115" s="126">
        <f t="shared" si="36"/>
        <v>0</v>
      </c>
      <c r="AK115" s="126">
        <f>IF('Member Info'!F111&gt;$R$1,1,0)</f>
        <v>0</v>
      </c>
      <c r="AL115" s="126" t="b">
        <f>IF(ISERROR(R115),ERROR.TYPE(#REF!)=ERROR.TYPE(R115),FALSE)</f>
        <v>0</v>
      </c>
      <c r="AM115" s="126" t="b">
        <f>IF(ISERROR(S115),ERROR.TYPE(#REF!)=ERROR.TYPE(S115),FALSE)</f>
        <v>0</v>
      </c>
      <c r="AN115" s="126">
        <f>IF(OR('Member Info'!F111&gt;=$S$1,'Member Info'!N111&gt;=$R$1),1,0)</f>
        <v>0</v>
      </c>
    </row>
    <row r="116" spans="1:40" x14ac:dyDescent="0.25">
      <c r="A116" s="4">
        <v>84</v>
      </c>
      <c r="B116" s="166">
        <f>'Member Info'!D112</f>
        <v>0</v>
      </c>
      <c r="C116" s="166">
        <f>'Member Info'!E112</f>
        <v>0</v>
      </c>
      <c r="D116" s="166" t="str">
        <f>'Member Info'!G112</f>
        <v/>
      </c>
      <c r="E116" s="167">
        <f>'Member Info'!B112</f>
        <v>0</v>
      </c>
      <c r="F116" s="244"/>
      <c r="G116" s="168" t="str">
        <f>IF(E116=0,"",
IF('Member Info'!$AM$19&lt;=$R$1,
SUMPRODUCT('Member Info'!L112+IF('Member Info'!H112&gt;'Member Info'!$AJ$12,'Member Info'!$AK$13,IF('Member Info'!H112&gt;'Member Info'!$AJ$11,'Member Info'!$AK$12,IF('Member Info'!H112&gt;'Member Info'!$AJ$10,'Member Info'!$AK$11,IF('Member Info'!H112&gt;'Member Info'!$AJ$9,'Member Info'!$AK$10,IF('Member Info'!H112&gt;'Member Info'!$AJ$8,'Member Info'!$AK$9,'Member Info'!$AK$8)))))),
SUMPRODUCT('Member Info'!L112+IF('Member Info'!H112&gt;'Member Info'!$AG$17,'Member Info'!$AH$18,IF('Member Info'!H112&gt;'Member Info'!$AG$16,'Member Info'!$AH$17,IF('Member Info'!H112&gt;'Member Info'!$AG$15,'Member Info'!$AH$16,IF('Member Info'!H112&gt;'Member Info'!$AG$14,'Member Info'!$AH$15,IF('Member Info'!H112&gt;'Member Info'!$AG$13,'Member Info'!$AH$14,IF('Member Info'!H112&gt;'Member Info'!$AG$12,'Member Info'!$AH$13,IF('Member Info'!H112&gt;'Member Info'!$AG$11,'Member Info'!$AH$12,IF('Member Info'!H112&gt;'Member Info'!$AG$10,'Member Info'!$AH$11,IF('Member Info'!H112&gt;'Member Info'!$AG$9,'Member Info'!$AH$10,IF('Member Info'!H112&gt;'Member Info'!$AG$8,'Member Info'!$AH$9,'Member Info'!$AH$8)))))))))))))</f>
        <v/>
      </c>
      <c r="H116" s="26"/>
      <c r="I116" s="26"/>
      <c r="J116" s="107" t="str">
        <f>IF(E116=0,"",IF('Member Info'!F112&gt;$S$1,CONCATENATE("Joined with practice on ", TEXT('Member Info'!F112, "DD/MM/YYYY")),IF('Member Info'!N112&lt;&gt;"",IF('Member Info'!N112&lt;$R$1,CONCATENATE("Left Scheme on ", TEXT('Member Info'!N112, "DD/MM/YYYY")),IF(ISERROR(G116),"Error Detected, No rate entered",IF(E116=0,"",IF(F116="","Error Detected, No Pensionable pay",IF(ISERROR(AB116)," Unknown Values entered.",IF(T116+U116&lt;1,"Acceptable",IF(R116+S116=200, "No Contributions Entered", IF(K116="","Error Detected, Choose reason&gt;",IF(X116="1",IF(T116=1,"Please Enter Deemed Pensionable Pay","Add Any Relevant Details Above"),"Please Give Details Above"))))))))),IF(ISERROR(G116),"Error Detected, No rate entered",IF(E116=0,"",IF(F116="","Error Detected, No Pensionable pay",IF(ISERROR(AB116)," Unknown Values entered.",IF(T116+U116&lt;1,"Acceptable",IF(R116+S116=200, "No Contributions Entered", IF(K116="","Error Detected, Choose reason&gt;",IF(X116="1",IF(T116=1,"Please Enter Deemed Pensionable Pay","Add relevant Details Above"),"Please give details Above")))))))))))</f>
        <v/>
      </c>
      <c r="K116" s="263"/>
      <c r="L116" s="93"/>
      <c r="M116" s="93" t="str">
        <f t="shared" si="24"/>
        <v/>
      </c>
      <c r="N116" s="96">
        <f t="shared" si="23"/>
        <v>0</v>
      </c>
      <c r="O116" s="96">
        <f t="shared" si="23"/>
        <v>0</v>
      </c>
      <c r="P116" s="220">
        <f>(ROUND((F116/100*'Member Info'!$W$2), 2))</f>
        <v>0</v>
      </c>
      <c r="Q116" s="220" t="e">
        <f t="shared" si="25"/>
        <v>#VALUE!</v>
      </c>
      <c r="R116" s="220" t="str">
        <f t="shared" si="26"/>
        <v/>
      </c>
      <c r="S116" s="229" t="str">
        <f t="shared" si="27"/>
        <v/>
      </c>
      <c r="T116" s="230" t="str">
        <f t="shared" si="28"/>
        <v/>
      </c>
      <c r="U116" s="230" t="str">
        <f t="shared" si="29"/>
        <v/>
      </c>
      <c r="V116" s="224">
        <f t="shared" si="30"/>
        <v>0</v>
      </c>
      <c r="W116" s="112">
        <f t="shared" si="31"/>
        <v>0</v>
      </c>
      <c r="X116" s="237" t="str">
        <f t="shared" si="19"/>
        <v/>
      </c>
      <c r="Y116" s="242" t="b">
        <f t="shared" si="20"/>
        <v>0</v>
      </c>
      <c r="Z116" s="237">
        <f t="shared" si="32"/>
        <v>0</v>
      </c>
      <c r="AA116" s="237">
        <f>IF('Member Info'!N112="",1,"")</f>
        <v>1</v>
      </c>
      <c r="AB116" s="245" t="e">
        <f t="shared" si="33"/>
        <v>#VALUE!</v>
      </c>
      <c r="AC116" s="132" t="str">
        <f t="shared" si="21"/>
        <v/>
      </c>
      <c r="AD116" s="126">
        <f t="shared" si="22"/>
        <v>1</v>
      </c>
      <c r="AE116" s="126" t="str">
        <f>IF('Member Info'!N112&lt;&gt;"",IF('Member Info'!N112&lt;=$R$1,1,0),"")</f>
        <v/>
      </c>
      <c r="AG116" s="126" t="b">
        <f t="shared" si="34"/>
        <v>0</v>
      </c>
      <c r="AH116" s="126">
        <f t="shared" si="35"/>
        <v>0</v>
      </c>
      <c r="AJ116" s="126">
        <f t="shared" si="36"/>
        <v>0</v>
      </c>
      <c r="AK116" s="126">
        <f>IF('Member Info'!F112&gt;$R$1,1,0)</f>
        <v>0</v>
      </c>
      <c r="AL116" s="126" t="b">
        <f>IF(ISERROR(R116),ERROR.TYPE(#REF!)=ERROR.TYPE(R116),FALSE)</f>
        <v>0</v>
      </c>
      <c r="AM116" s="126" t="b">
        <f>IF(ISERROR(S116),ERROR.TYPE(#REF!)=ERROR.TYPE(S116),FALSE)</f>
        <v>0</v>
      </c>
      <c r="AN116" s="126">
        <f>IF(OR('Member Info'!F112&gt;=$S$1,'Member Info'!N112&gt;=$R$1),1,0)</f>
        <v>0</v>
      </c>
    </row>
    <row r="117" spans="1:40" x14ac:dyDescent="0.25">
      <c r="A117" s="4">
        <v>85</v>
      </c>
      <c r="B117" s="166">
        <f>'Member Info'!D113</f>
        <v>0</v>
      </c>
      <c r="C117" s="166">
        <f>'Member Info'!E113</f>
        <v>0</v>
      </c>
      <c r="D117" s="166" t="str">
        <f>'Member Info'!G113</f>
        <v/>
      </c>
      <c r="E117" s="167">
        <f>'Member Info'!B113</f>
        <v>0</v>
      </c>
      <c r="F117" s="244"/>
      <c r="G117" s="168" t="str">
        <f>IF(E117=0,"",
IF('Member Info'!$AM$19&lt;=$R$1,
SUMPRODUCT('Member Info'!L113+IF('Member Info'!H113&gt;'Member Info'!$AJ$12,'Member Info'!$AK$13,IF('Member Info'!H113&gt;'Member Info'!$AJ$11,'Member Info'!$AK$12,IF('Member Info'!H113&gt;'Member Info'!$AJ$10,'Member Info'!$AK$11,IF('Member Info'!H113&gt;'Member Info'!$AJ$9,'Member Info'!$AK$10,IF('Member Info'!H113&gt;'Member Info'!$AJ$8,'Member Info'!$AK$9,'Member Info'!$AK$8)))))),
SUMPRODUCT('Member Info'!L113+IF('Member Info'!H113&gt;'Member Info'!$AG$17,'Member Info'!$AH$18,IF('Member Info'!H113&gt;'Member Info'!$AG$16,'Member Info'!$AH$17,IF('Member Info'!H113&gt;'Member Info'!$AG$15,'Member Info'!$AH$16,IF('Member Info'!H113&gt;'Member Info'!$AG$14,'Member Info'!$AH$15,IF('Member Info'!H113&gt;'Member Info'!$AG$13,'Member Info'!$AH$14,IF('Member Info'!H113&gt;'Member Info'!$AG$12,'Member Info'!$AH$13,IF('Member Info'!H113&gt;'Member Info'!$AG$11,'Member Info'!$AH$12,IF('Member Info'!H113&gt;'Member Info'!$AG$10,'Member Info'!$AH$11,IF('Member Info'!H113&gt;'Member Info'!$AG$9,'Member Info'!$AH$10,IF('Member Info'!H113&gt;'Member Info'!$AG$8,'Member Info'!$AH$9,'Member Info'!$AH$8)))))))))))))</f>
        <v/>
      </c>
      <c r="H117" s="26"/>
      <c r="I117" s="26"/>
      <c r="J117" s="107" t="str">
        <f>IF(E117=0,"",IF('Member Info'!F113&gt;$S$1,CONCATENATE("Joined with practice on ", TEXT('Member Info'!F113, "DD/MM/YYYY")),IF('Member Info'!N113&lt;&gt;"",IF('Member Info'!N113&lt;$R$1,CONCATENATE("Left Scheme on ", TEXT('Member Info'!N113, "DD/MM/YYYY")),IF(ISERROR(G117),"Error Detected, No rate entered",IF(E117=0,"",IF(F117="","Error Detected, No Pensionable pay",IF(ISERROR(AB117)," Unknown Values entered.",IF(T117+U117&lt;1,"Acceptable",IF(R117+S117=200, "No Contributions Entered", IF(K117="","Error Detected, Choose reason&gt;",IF(X117="1",IF(T117=1,"Please Enter Deemed Pensionable Pay","Add Any Relevant Details Above"),"Please Give Details Above"))))))))),IF(ISERROR(G117),"Error Detected, No rate entered",IF(E117=0,"",IF(F117="","Error Detected, No Pensionable pay",IF(ISERROR(AB117)," Unknown Values entered.",IF(T117+U117&lt;1,"Acceptable",IF(R117+S117=200, "No Contributions Entered", IF(K117="","Error Detected, Choose reason&gt;",IF(X117="1",IF(T117=1,"Please Enter Deemed Pensionable Pay","Add relevant Details Above"),"Please give details Above")))))))))))</f>
        <v/>
      </c>
      <c r="K117" s="263"/>
      <c r="L117" s="93"/>
      <c r="M117" s="93" t="str">
        <f t="shared" si="24"/>
        <v/>
      </c>
      <c r="N117" s="96">
        <f t="shared" si="23"/>
        <v>0</v>
      </c>
      <c r="O117" s="96">
        <f t="shared" si="23"/>
        <v>0</v>
      </c>
      <c r="P117" s="220">
        <f>(ROUND((F117/100*'Member Info'!$W$2), 2))</f>
        <v>0</v>
      </c>
      <c r="Q117" s="220" t="e">
        <f t="shared" si="25"/>
        <v>#VALUE!</v>
      </c>
      <c r="R117" s="220" t="str">
        <f t="shared" si="26"/>
        <v/>
      </c>
      <c r="S117" s="229" t="str">
        <f t="shared" si="27"/>
        <v/>
      </c>
      <c r="T117" s="230" t="str">
        <f t="shared" si="28"/>
        <v/>
      </c>
      <c r="U117" s="230" t="str">
        <f t="shared" si="29"/>
        <v/>
      </c>
      <c r="V117" s="224">
        <f t="shared" si="30"/>
        <v>0</v>
      </c>
      <c r="W117" s="112">
        <f t="shared" si="31"/>
        <v>0</v>
      </c>
      <c r="X117" s="237" t="str">
        <f t="shared" si="19"/>
        <v/>
      </c>
      <c r="Y117" s="242" t="b">
        <f t="shared" si="20"/>
        <v>0</v>
      </c>
      <c r="Z117" s="237">
        <f t="shared" si="32"/>
        <v>0</v>
      </c>
      <c r="AA117" s="237">
        <f>IF('Member Info'!N113="",1,"")</f>
        <v>1</v>
      </c>
      <c r="AB117" s="245" t="e">
        <f t="shared" si="33"/>
        <v>#VALUE!</v>
      </c>
      <c r="AC117" s="132" t="str">
        <f t="shared" si="21"/>
        <v/>
      </c>
      <c r="AD117" s="126">
        <f t="shared" si="22"/>
        <v>1</v>
      </c>
      <c r="AE117" s="126" t="str">
        <f>IF('Member Info'!N113&lt;&gt;"",IF('Member Info'!N113&lt;=$R$1,1,0),"")</f>
        <v/>
      </c>
      <c r="AG117" s="126" t="b">
        <f t="shared" si="34"/>
        <v>0</v>
      </c>
      <c r="AH117" s="126">
        <f t="shared" si="35"/>
        <v>0</v>
      </c>
      <c r="AJ117" s="126">
        <f t="shared" si="36"/>
        <v>0</v>
      </c>
      <c r="AK117" s="126">
        <f>IF('Member Info'!F113&gt;$R$1,1,0)</f>
        <v>0</v>
      </c>
      <c r="AL117" s="126" t="b">
        <f>IF(ISERROR(R117),ERROR.TYPE(#REF!)=ERROR.TYPE(R117),FALSE)</f>
        <v>0</v>
      </c>
      <c r="AM117" s="126" t="b">
        <f>IF(ISERROR(S117),ERROR.TYPE(#REF!)=ERROR.TYPE(S117),FALSE)</f>
        <v>0</v>
      </c>
      <c r="AN117" s="126">
        <f>IF(OR('Member Info'!F113&gt;=$S$1,'Member Info'!N113&gt;=$R$1),1,0)</f>
        <v>0</v>
      </c>
    </row>
    <row r="118" spans="1:40" x14ac:dyDescent="0.25">
      <c r="A118" s="4">
        <v>86</v>
      </c>
      <c r="B118" s="166">
        <f>'Member Info'!D114</f>
        <v>0</v>
      </c>
      <c r="C118" s="166">
        <f>'Member Info'!E114</f>
        <v>0</v>
      </c>
      <c r="D118" s="166" t="str">
        <f>'Member Info'!G114</f>
        <v/>
      </c>
      <c r="E118" s="167">
        <f>'Member Info'!B114</f>
        <v>0</v>
      </c>
      <c r="F118" s="244"/>
      <c r="G118" s="168" t="str">
        <f>IF(E118=0,"",
IF('Member Info'!$AM$19&lt;=$R$1,
SUMPRODUCT('Member Info'!L114+IF('Member Info'!H114&gt;'Member Info'!$AJ$12,'Member Info'!$AK$13,IF('Member Info'!H114&gt;'Member Info'!$AJ$11,'Member Info'!$AK$12,IF('Member Info'!H114&gt;'Member Info'!$AJ$10,'Member Info'!$AK$11,IF('Member Info'!H114&gt;'Member Info'!$AJ$9,'Member Info'!$AK$10,IF('Member Info'!H114&gt;'Member Info'!$AJ$8,'Member Info'!$AK$9,'Member Info'!$AK$8)))))),
SUMPRODUCT('Member Info'!L114+IF('Member Info'!H114&gt;'Member Info'!$AG$17,'Member Info'!$AH$18,IF('Member Info'!H114&gt;'Member Info'!$AG$16,'Member Info'!$AH$17,IF('Member Info'!H114&gt;'Member Info'!$AG$15,'Member Info'!$AH$16,IF('Member Info'!H114&gt;'Member Info'!$AG$14,'Member Info'!$AH$15,IF('Member Info'!H114&gt;'Member Info'!$AG$13,'Member Info'!$AH$14,IF('Member Info'!H114&gt;'Member Info'!$AG$12,'Member Info'!$AH$13,IF('Member Info'!H114&gt;'Member Info'!$AG$11,'Member Info'!$AH$12,IF('Member Info'!H114&gt;'Member Info'!$AG$10,'Member Info'!$AH$11,IF('Member Info'!H114&gt;'Member Info'!$AG$9,'Member Info'!$AH$10,IF('Member Info'!H114&gt;'Member Info'!$AG$8,'Member Info'!$AH$9,'Member Info'!$AH$8)))))))))))))</f>
        <v/>
      </c>
      <c r="H118" s="26"/>
      <c r="I118" s="26"/>
      <c r="J118" s="107" t="str">
        <f>IF(E118=0,"",IF('Member Info'!F114&gt;$S$1,CONCATENATE("Joined with practice on ", TEXT('Member Info'!F114, "DD/MM/YYYY")),IF('Member Info'!N114&lt;&gt;"",IF('Member Info'!N114&lt;$R$1,CONCATENATE("Left Scheme on ", TEXT('Member Info'!N114, "DD/MM/YYYY")),IF(ISERROR(G118),"Error Detected, No rate entered",IF(E118=0,"",IF(F118="","Error Detected, No Pensionable pay",IF(ISERROR(AB118)," Unknown Values entered.",IF(T118+U118&lt;1,"Acceptable",IF(R118+S118=200, "No Contributions Entered", IF(K118="","Error Detected, Choose reason&gt;",IF(X118="1",IF(T118=1,"Please Enter Deemed Pensionable Pay","Add Any Relevant Details Above"),"Please Give Details Above"))))))))),IF(ISERROR(G118),"Error Detected, No rate entered",IF(E118=0,"",IF(F118="","Error Detected, No Pensionable pay",IF(ISERROR(AB118)," Unknown Values entered.",IF(T118+U118&lt;1,"Acceptable",IF(R118+S118=200, "No Contributions Entered", IF(K118="","Error Detected, Choose reason&gt;",IF(X118="1",IF(T118=1,"Please Enter Deemed Pensionable Pay","Add relevant Details Above"),"Please give details Above")))))))))))</f>
        <v/>
      </c>
      <c r="K118" s="263"/>
      <c r="L118" s="93"/>
      <c r="M118" s="93" t="str">
        <f t="shared" si="24"/>
        <v/>
      </c>
      <c r="N118" s="96">
        <f t="shared" si="23"/>
        <v>0</v>
      </c>
      <c r="O118" s="96">
        <f t="shared" si="23"/>
        <v>0</v>
      </c>
      <c r="P118" s="220">
        <f>(ROUND((F118/100*'Member Info'!$W$2), 2))</f>
        <v>0</v>
      </c>
      <c r="Q118" s="220" t="e">
        <f t="shared" si="25"/>
        <v>#VALUE!</v>
      </c>
      <c r="R118" s="220" t="str">
        <f t="shared" si="26"/>
        <v/>
      </c>
      <c r="S118" s="229" t="str">
        <f t="shared" si="27"/>
        <v/>
      </c>
      <c r="T118" s="230" t="str">
        <f t="shared" si="28"/>
        <v/>
      </c>
      <c r="U118" s="230" t="str">
        <f t="shared" si="29"/>
        <v/>
      </c>
      <c r="V118" s="224">
        <f t="shared" si="30"/>
        <v>0</v>
      </c>
      <c r="W118" s="112">
        <f t="shared" si="31"/>
        <v>0</v>
      </c>
      <c r="X118" s="237" t="str">
        <f t="shared" si="19"/>
        <v/>
      </c>
      <c r="Y118" s="242" t="b">
        <f t="shared" si="20"/>
        <v>0</v>
      </c>
      <c r="Z118" s="237">
        <f t="shared" si="32"/>
        <v>0</v>
      </c>
      <c r="AA118" s="237">
        <f>IF('Member Info'!N114="",1,"")</f>
        <v>1</v>
      </c>
      <c r="AB118" s="245" t="e">
        <f t="shared" si="33"/>
        <v>#VALUE!</v>
      </c>
      <c r="AC118" s="132" t="str">
        <f t="shared" si="21"/>
        <v/>
      </c>
      <c r="AD118" s="126">
        <f t="shared" si="22"/>
        <v>1</v>
      </c>
      <c r="AE118" s="126" t="str">
        <f>IF('Member Info'!N114&lt;&gt;"",IF('Member Info'!N114&lt;=$R$1,1,0),"")</f>
        <v/>
      </c>
      <c r="AG118" s="126" t="b">
        <f t="shared" si="34"/>
        <v>0</v>
      </c>
      <c r="AH118" s="126">
        <f t="shared" si="35"/>
        <v>0</v>
      </c>
      <c r="AJ118" s="126">
        <f t="shared" si="36"/>
        <v>0</v>
      </c>
      <c r="AK118" s="126">
        <f>IF('Member Info'!F114&gt;$R$1,1,0)</f>
        <v>0</v>
      </c>
      <c r="AL118" s="126" t="b">
        <f>IF(ISERROR(R118),ERROR.TYPE(#REF!)=ERROR.TYPE(R118),FALSE)</f>
        <v>0</v>
      </c>
      <c r="AM118" s="126" t="b">
        <f>IF(ISERROR(S118),ERROR.TYPE(#REF!)=ERROR.TYPE(S118),FALSE)</f>
        <v>0</v>
      </c>
      <c r="AN118" s="126">
        <f>IF(OR('Member Info'!F114&gt;=$S$1,'Member Info'!N114&gt;=$R$1),1,0)</f>
        <v>0</v>
      </c>
    </row>
    <row r="119" spans="1:40" x14ac:dyDescent="0.25">
      <c r="A119" s="4">
        <v>87</v>
      </c>
      <c r="B119" s="166">
        <f>'Member Info'!D115</f>
        <v>0</v>
      </c>
      <c r="C119" s="166">
        <f>'Member Info'!E115</f>
        <v>0</v>
      </c>
      <c r="D119" s="166" t="str">
        <f>'Member Info'!G115</f>
        <v/>
      </c>
      <c r="E119" s="167">
        <f>'Member Info'!B115</f>
        <v>0</v>
      </c>
      <c r="F119" s="244"/>
      <c r="G119" s="168" t="str">
        <f>IF(E119=0,"",
IF('Member Info'!$AM$19&lt;=$R$1,
SUMPRODUCT('Member Info'!L115+IF('Member Info'!H115&gt;'Member Info'!$AJ$12,'Member Info'!$AK$13,IF('Member Info'!H115&gt;'Member Info'!$AJ$11,'Member Info'!$AK$12,IF('Member Info'!H115&gt;'Member Info'!$AJ$10,'Member Info'!$AK$11,IF('Member Info'!H115&gt;'Member Info'!$AJ$9,'Member Info'!$AK$10,IF('Member Info'!H115&gt;'Member Info'!$AJ$8,'Member Info'!$AK$9,'Member Info'!$AK$8)))))),
SUMPRODUCT('Member Info'!L115+IF('Member Info'!H115&gt;'Member Info'!$AG$17,'Member Info'!$AH$18,IF('Member Info'!H115&gt;'Member Info'!$AG$16,'Member Info'!$AH$17,IF('Member Info'!H115&gt;'Member Info'!$AG$15,'Member Info'!$AH$16,IF('Member Info'!H115&gt;'Member Info'!$AG$14,'Member Info'!$AH$15,IF('Member Info'!H115&gt;'Member Info'!$AG$13,'Member Info'!$AH$14,IF('Member Info'!H115&gt;'Member Info'!$AG$12,'Member Info'!$AH$13,IF('Member Info'!H115&gt;'Member Info'!$AG$11,'Member Info'!$AH$12,IF('Member Info'!H115&gt;'Member Info'!$AG$10,'Member Info'!$AH$11,IF('Member Info'!H115&gt;'Member Info'!$AG$9,'Member Info'!$AH$10,IF('Member Info'!H115&gt;'Member Info'!$AG$8,'Member Info'!$AH$9,'Member Info'!$AH$8)))))))))))))</f>
        <v/>
      </c>
      <c r="H119" s="26"/>
      <c r="I119" s="26"/>
      <c r="J119" s="107" t="str">
        <f>IF(E119=0,"",IF('Member Info'!F115&gt;$S$1,CONCATENATE("Joined with practice on ", TEXT('Member Info'!F115, "DD/MM/YYYY")),IF('Member Info'!N115&lt;&gt;"",IF('Member Info'!N115&lt;$R$1,CONCATENATE("Left Scheme on ", TEXT('Member Info'!N115, "DD/MM/YYYY")),IF(ISERROR(G119),"Error Detected, No rate entered",IF(E119=0,"",IF(F119="","Error Detected, No Pensionable pay",IF(ISERROR(AB119)," Unknown Values entered.",IF(T119+U119&lt;1,"Acceptable",IF(R119+S119=200, "No Contributions Entered", IF(K119="","Error Detected, Choose reason&gt;",IF(X119="1",IF(T119=1,"Please Enter Deemed Pensionable Pay","Add Any Relevant Details Above"),"Please Give Details Above"))))))))),IF(ISERROR(G119),"Error Detected, No rate entered",IF(E119=0,"",IF(F119="","Error Detected, No Pensionable pay",IF(ISERROR(AB119)," Unknown Values entered.",IF(T119+U119&lt;1,"Acceptable",IF(R119+S119=200, "No Contributions Entered", IF(K119="","Error Detected, Choose reason&gt;",IF(X119="1",IF(T119=1,"Please Enter Deemed Pensionable Pay","Add relevant Details Above"),"Please give details Above")))))))))))</f>
        <v/>
      </c>
      <c r="K119" s="263"/>
      <c r="L119" s="93"/>
      <c r="M119" s="93" t="str">
        <f t="shared" si="24"/>
        <v/>
      </c>
      <c r="N119" s="96">
        <f t="shared" si="23"/>
        <v>0</v>
      </c>
      <c r="O119" s="96">
        <f t="shared" si="23"/>
        <v>0</v>
      </c>
      <c r="P119" s="220">
        <f>(ROUND((F119/100*'Member Info'!$W$2), 2))</f>
        <v>0</v>
      </c>
      <c r="Q119" s="220" t="e">
        <f t="shared" si="25"/>
        <v>#VALUE!</v>
      </c>
      <c r="R119" s="220" t="str">
        <f t="shared" si="26"/>
        <v/>
      </c>
      <c r="S119" s="229" t="str">
        <f t="shared" si="27"/>
        <v/>
      </c>
      <c r="T119" s="230" t="str">
        <f t="shared" si="28"/>
        <v/>
      </c>
      <c r="U119" s="230" t="str">
        <f t="shared" si="29"/>
        <v/>
      </c>
      <c r="V119" s="224">
        <f t="shared" si="30"/>
        <v>0</v>
      </c>
      <c r="W119" s="112">
        <f t="shared" si="31"/>
        <v>0</v>
      </c>
      <c r="X119" s="237" t="str">
        <f t="shared" si="19"/>
        <v/>
      </c>
      <c r="Y119" s="242" t="b">
        <f t="shared" si="20"/>
        <v>0</v>
      </c>
      <c r="Z119" s="237">
        <f t="shared" si="32"/>
        <v>0</v>
      </c>
      <c r="AA119" s="237">
        <f>IF('Member Info'!N115="",1,"")</f>
        <v>1</v>
      </c>
      <c r="AB119" s="245" t="e">
        <f t="shared" si="33"/>
        <v>#VALUE!</v>
      </c>
      <c r="AC119" s="132" t="str">
        <f t="shared" si="21"/>
        <v/>
      </c>
      <c r="AD119" s="126">
        <f t="shared" si="22"/>
        <v>1</v>
      </c>
      <c r="AE119" s="126" t="str">
        <f>IF('Member Info'!N115&lt;&gt;"",IF('Member Info'!N115&lt;=$R$1,1,0),"")</f>
        <v/>
      </c>
      <c r="AG119" s="126" t="b">
        <f t="shared" si="34"/>
        <v>0</v>
      </c>
      <c r="AH119" s="126">
        <f t="shared" si="35"/>
        <v>0</v>
      </c>
      <c r="AJ119" s="126">
        <f t="shared" si="36"/>
        <v>0</v>
      </c>
      <c r="AK119" s="126">
        <f>IF('Member Info'!F115&gt;$R$1,1,0)</f>
        <v>0</v>
      </c>
      <c r="AL119" s="126" t="b">
        <f>IF(ISERROR(R119),ERROR.TYPE(#REF!)=ERROR.TYPE(R119),FALSE)</f>
        <v>0</v>
      </c>
      <c r="AM119" s="126" t="b">
        <f>IF(ISERROR(S119),ERROR.TYPE(#REF!)=ERROR.TYPE(S119),FALSE)</f>
        <v>0</v>
      </c>
      <c r="AN119" s="126">
        <f>IF(OR('Member Info'!F115&gt;=$S$1,'Member Info'!N115&gt;=$R$1),1,0)</f>
        <v>0</v>
      </c>
    </row>
    <row r="120" spans="1:40" x14ac:dyDescent="0.25">
      <c r="A120" s="4">
        <v>88</v>
      </c>
      <c r="B120" s="166">
        <f>'Member Info'!D116</f>
        <v>0</v>
      </c>
      <c r="C120" s="166">
        <f>'Member Info'!E116</f>
        <v>0</v>
      </c>
      <c r="D120" s="166" t="str">
        <f>'Member Info'!G116</f>
        <v/>
      </c>
      <c r="E120" s="167">
        <f>'Member Info'!B116</f>
        <v>0</v>
      </c>
      <c r="F120" s="244"/>
      <c r="G120" s="168" t="str">
        <f>IF(E120=0,"",
IF('Member Info'!$AM$19&lt;=$R$1,
SUMPRODUCT('Member Info'!L116+IF('Member Info'!H116&gt;'Member Info'!$AJ$12,'Member Info'!$AK$13,IF('Member Info'!H116&gt;'Member Info'!$AJ$11,'Member Info'!$AK$12,IF('Member Info'!H116&gt;'Member Info'!$AJ$10,'Member Info'!$AK$11,IF('Member Info'!H116&gt;'Member Info'!$AJ$9,'Member Info'!$AK$10,IF('Member Info'!H116&gt;'Member Info'!$AJ$8,'Member Info'!$AK$9,'Member Info'!$AK$8)))))),
SUMPRODUCT('Member Info'!L116+IF('Member Info'!H116&gt;'Member Info'!$AG$17,'Member Info'!$AH$18,IF('Member Info'!H116&gt;'Member Info'!$AG$16,'Member Info'!$AH$17,IF('Member Info'!H116&gt;'Member Info'!$AG$15,'Member Info'!$AH$16,IF('Member Info'!H116&gt;'Member Info'!$AG$14,'Member Info'!$AH$15,IF('Member Info'!H116&gt;'Member Info'!$AG$13,'Member Info'!$AH$14,IF('Member Info'!H116&gt;'Member Info'!$AG$12,'Member Info'!$AH$13,IF('Member Info'!H116&gt;'Member Info'!$AG$11,'Member Info'!$AH$12,IF('Member Info'!H116&gt;'Member Info'!$AG$10,'Member Info'!$AH$11,IF('Member Info'!H116&gt;'Member Info'!$AG$9,'Member Info'!$AH$10,IF('Member Info'!H116&gt;'Member Info'!$AG$8,'Member Info'!$AH$9,'Member Info'!$AH$8)))))))))))))</f>
        <v/>
      </c>
      <c r="H120" s="26"/>
      <c r="I120" s="26"/>
      <c r="J120" s="107" t="str">
        <f>IF(E120=0,"",IF('Member Info'!F116&gt;$S$1,CONCATENATE("Joined with practice on ", TEXT('Member Info'!F116, "DD/MM/YYYY")),IF('Member Info'!N116&lt;&gt;"",IF('Member Info'!N116&lt;$R$1,CONCATENATE("Left Scheme on ", TEXT('Member Info'!N116, "DD/MM/YYYY")),IF(ISERROR(G120),"Error Detected, No rate entered",IF(E120=0,"",IF(F120="","Error Detected, No Pensionable pay",IF(ISERROR(AB120)," Unknown Values entered.",IF(T120+U120&lt;1,"Acceptable",IF(R120+S120=200, "No Contributions Entered", IF(K120="","Error Detected, Choose reason&gt;",IF(X120="1",IF(T120=1,"Please Enter Deemed Pensionable Pay","Add Any Relevant Details Above"),"Please Give Details Above"))))))))),IF(ISERROR(G120),"Error Detected, No rate entered",IF(E120=0,"",IF(F120="","Error Detected, No Pensionable pay",IF(ISERROR(AB120)," Unknown Values entered.",IF(T120+U120&lt;1,"Acceptable",IF(R120+S120=200, "No Contributions Entered", IF(K120="","Error Detected, Choose reason&gt;",IF(X120="1",IF(T120=1,"Please Enter Deemed Pensionable Pay","Add relevant Details Above"),"Please give details Above")))))))))))</f>
        <v/>
      </c>
      <c r="K120" s="263"/>
      <c r="L120" s="93"/>
      <c r="M120" s="93" t="str">
        <f t="shared" si="24"/>
        <v/>
      </c>
      <c r="N120" s="96">
        <f t="shared" si="23"/>
        <v>0</v>
      </c>
      <c r="O120" s="96">
        <f t="shared" si="23"/>
        <v>0</v>
      </c>
      <c r="P120" s="220">
        <f>(ROUND((F120/100*'Member Info'!$W$2), 2))</f>
        <v>0</v>
      </c>
      <c r="Q120" s="220" t="e">
        <f t="shared" si="25"/>
        <v>#VALUE!</v>
      </c>
      <c r="R120" s="220" t="str">
        <f t="shared" si="26"/>
        <v/>
      </c>
      <c r="S120" s="229" t="str">
        <f t="shared" si="27"/>
        <v/>
      </c>
      <c r="T120" s="230" t="str">
        <f t="shared" si="28"/>
        <v/>
      </c>
      <c r="U120" s="230" t="str">
        <f t="shared" si="29"/>
        <v/>
      </c>
      <c r="V120" s="224">
        <f t="shared" si="30"/>
        <v>0</v>
      </c>
      <c r="W120" s="112">
        <f t="shared" si="31"/>
        <v>0</v>
      </c>
      <c r="X120" s="237" t="str">
        <f t="shared" si="19"/>
        <v/>
      </c>
      <c r="Y120" s="242" t="b">
        <f t="shared" si="20"/>
        <v>0</v>
      </c>
      <c r="Z120" s="237">
        <f t="shared" si="32"/>
        <v>0</v>
      </c>
      <c r="AA120" s="237">
        <f>IF('Member Info'!N116="",1,"")</f>
        <v>1</v>
      </c>
      <c r="AB120" s="245" t="e">
        <f t="shared" si="33"/>
        <v>#VALUE!</v>
      </c>
      <c r="AC120" s="132" t="str">
        <f t="shared" si="21"/>
        <v/>
      </c>
      <c r="AD120" s="126">
        <f t="shared" si="22"/>
        <v>1</v>
      </c>
      <c r="AE120" s="126" t="str">
        <f>IF('Member Info'!N116&lt;&gt;"",IF('Member Info'!N116&lt;=$R$1,1,0),"")</f>
        <v/>
      </c>
      <c r="AG120" s="126" t="b">
        <f t="shared" si="34"/>
        <v>0</v>
      </c>
      <c r="AH120" s="126">
        <f t="shared" si="35"/>
        <v>0</v>
      </c>
      <c r="AJ120" s="126">
        <f t="shared" si="36"/>
        <v>0</v>
      </c>
      <c r="AK120" s="126">
        <f>IF('Member Info'!F116&gt;$R$1,1,0)</f>
        <v>0</v>
      </c>
      <c r="AL120" s="126" t="b">
        <f>IF(ISERROR(R120),ERROR.TYPE(#REF!)=ERROR.TYPE(R120),FALSE)</f>
        <v>0</v>
      </c>
      <c r="AM120" s="126" t="b">
        <f>IF(ISERROR(S120),ERROR.TYPE(#REF!)=ERROR.TYPE(S120),FALSE)</f>
        <v>0</v>
      </c>
      <c r="AN120" s="126">
        <f>IF(OR('Member Info'!F116&gt;=$S$1,'Member Info'!N116&gt;=$R$1),1,0)</f>
        <v>0</v>
      </c>
    </row>
    <row r="121" spans="1:40" x14ac:dyDescent="0.25">
      <c r="A121" s="4">
        <v>89</v>
      </c>
      <c r="B121" s="166">
        <f>'Member Info'!D117</f>
        <v>0</v>
      </c>
      <c r="C121" s="166">
        <f>'Member Info'!E117</f>
        <v>0</v>
      </c>
      <c r="D121" s="166" t="str">
        <f>'Member Info'!G117</f>
        <v/>
      </c>
      <c r="E121" s="167">
        <f>'Member Info'!B117</f>
        <v>0</v>
      </c>
      <c r="F121" s="244"/>
      <c r="G121" s="168" t="str">
        <f>IF(E121=0,"",
IF('Member Info'!$AM$19&lt;=$R$1,
SUMPRODUCT('Member Info'!L117+IF('Member Info'!H117&gt;'Member Info'!$AJ$12,'Member Info'!$AK$13,IF('Member Info'!H117&gt;'Member Info'!$AJ$11,'Member Info'!$AK$12,IF('Member Info'!H117&gt;'Member Info'!$AJ$10,'Member Info'!$AK$11,IF('Member Info'!H117&gt;'Member Info'!$AJ$9,'Member Info'!$AK$10,IF('Member Info'!H117&gt;'Member Info'!$AJ$8,'Member Info'!$AK$9,'Member Info'!$AK$8)))))),
SUMPRODUCT('Member Info'!L117+IF('Member Info'!H117&gt;'Member Info'!$AG$17,'Member Info'!$AH$18,IF('Member Info'!H117&gt;'Member Info'!$AG$16,'Member Info'!$AH$17,IF('Member Info'!H117&gt;'Member Info'!$AG$15,'Member Info'!$AH$16,IF('Member Info'!H117&gt;'Member Info'!$AG$14,'Member Info'!$AH$15,IF('Member Info'!H117&gt;'Member Info'!$AG$13,'Member Info'!$AH$14,IF('Member Info'!H117&gt;'Member Info'!$AG$12,'Member Info'!$AH$13,IF('Member Info'!H117&gt;'Member Info'!$AG$11,'Member Info'!$AH$12,IF('Member Info'!H117&gt;'Member Info'!$AG$10,'Member Info'!$AH$11,IF('Member Info'!H117&gt;'Member Info'!$AG$9,'Member Info'!$AH$10,IF('Member Info'!H117&gt;'Member Info'!$AG$8,'Member Info'!$AH$9,'Member Info'!$AH$8)))))))))))))</f>
        <v/>
      </c>
      <c r="H121" s="26"/>
      <c r="I121" s="26"/>
      <c r="J121" s="107" t="str">
        <f>IF(E121=0,"",IF('Member Info'!F117&gt;$S$1,CONCATENATE("Joined with practice on ", TEXT('Member Info'!F117, "DD/MM/YYYY")),IF('Member Info'!N117&lt;&gt;"",IF('Member Info'!N117&lt;$R$1,CONCATENATE("Left Scheme on ", TEXT('Member Info'!N117, "DD/MM/YYYY")),IF(ISERROR(G121),"Error Detected, No rate entered",IF(E121=0,"",IF(F121="","Error Detected, No Pensionable pay",IF(ISERROR(AB121)," Unknown Values entered.",IF(T121+U121&lt;1,"Acceptable",IF(R121+S121=200, "No Contributions Entered", IF(K121="","Error Detected, Choose reason&gt;",IF(X121="1",IF(T121=1,"Please Enter Deemed Pensionable Pay","Add Any Relevant Details Above"),"Please Give Details Above"))))))))),IF(ISERROR(G121),"Error Detected, No rate entered",IF(E121=0,"",IF(F121="","Error Detected, No Pensionable pay",IF(ISERROR(AB121)," Unknown Values entered.",IF(T121+U121&lt;1,"Acceptable",IF(R121+S121=200, "No Contributions Entered", IF(K121="","Error Detected, Choose reason&gt;",IF(X121="1",IF(T121=1,"Please Enter Deemed Pensionable Pay","Add relevant Details Above"),"Please give details Above")))))))))))</f>
        <v/>
      </c>
      <c r="K121" s="263"/>
      <c r="L121" s="93"/>
      <c r="M121" s="93" t="str">
        <f t="shared" si="24"/>
        <v/>
      </c>
      <c r="N121" s="96">
        <f t="shared" si="23"/>
        <v>0</v>
      </c>
      <c r="O121" s="96">
        <f t="shared" si="23"/>
        <v>0</v>
      </c>
      <c r="P121" s="220">
        <f>(ROUND((F121/100*'Member Info'!$W$2), 2))</f>
        <v>0</v>
      </c>
      <c r="Q121" s="220" t="e">
        <f t="shared" si="25"/>
        <v>#VALUE!</v>
      </c>
      <c r="R121" s="220" t="str">
        <f t="shared" si="26"/>
        <v/>
      </c>
      <c r="S121" s="229" t="str">
        <f t="shared" si="27"/>
        <v/>
      </c>
      <c r="T121" s="230" t="str">
        <f t="shared" si="28"/>
        <v/>
      </c>
      <c r="U121" s="230" t="str">
        <f t="shared" si="29"/>
        <v/>
      </c>
      <c r="V121" s="224">
        <f t="shared" si="30"/>
        <v>0</v>
      </c>
      <c r="W121" s="112">
        <f t="shared" si="31"/>
        <v>0</v>
      </c>
      <c r="X121" s="237" t="str">
        <f t="shared" si="19"/>
        <v/>
      </c>
      <c r="Y121" s="242" t="b">
        <f t="shared" si="20"/>
        <v>0</v>
      </c>
      <c r="Z121" s="237">
        <f t="shared" si="32"/>
        <v>0</v>
      </c>
      <c r="AA121" s="237">
        <f>IF('Member Info'!N117="",1,"")</f>
        <v>1</v>
      </c>
      <c r="AB121" s="245" t="e">
        <f t="shared" si="33"/>
        <v>#VALUE!</v>
      </c>
      <c r="AC121" s="132" t="str">
        <f t="shared" si="21"/>
        <v/>
      </c>
      <c r="AD121" s="126">
        <f t="shared" si="22"/>
        <v>1</v>
      </c>
      <c r="AE121" s="126" t="str">
        <f>IF('Member Info'!N117&lt;&gt;"",IF('Member Info'!N117&lt;=$R$1,1,0),"")</f>
        <v/>
      </c>
      <c r="AG121" s="126" t="b">
        <f t="shared" si="34"/>
        <v>0</v>
      </c>
      <c r="AH121" s="126">
        <f t="shared" si="35"/>
        <v>0</v>
      </c>
      <c r="AJ121" s="126">
        <f t="shared" si="36"/>
        <v>0</v>
      </c>
      <c r="AK121" s="126">
        <f>IF('Member Info'!F117&gt;$R$1,1,0)</f>
        <v>0</v>
      </c>
      <c r="AL121" s="126" t="b">
        <f>IF(ISERROR(R121),ERROR.TYPE(#REF!)=ERROR.TYPE(R121),FALSE)</f>
        <v>0</v>
      </c>
      <c r="AM121" s="126" t="b">
        <f>IF(ISERROR(S121),ERROR.TYPE(#REF!)=ERROR.TYPE(S121),FALSE)</f>
        <v>0</v>
      </c>
      <c r="AN121" s="126">
        <f>IF(OR('Member Info'!F117&gt;=$S$1,'Member Info'!N117&gt;=$R$1),1,0)</f>
        <v>0</v>
      </c>
    </row>
    <row r="122" spans="1:40" x14ac:dyDescent="0.25">
      <c r="A122" s="4">
        <v>90</v>
      </c>
      <c r="B122" s="166">
        <f>'Member Info'!D118</f>
        <v>0</v>
      </c>
      <c r="C122" s="166">
        <f>'Member Info'!E118</f>
        <v>0</v>
      </c>
      <c r="D122" s="166" t="str">
        <f>'Member Info'!G118</f>
        <v/>
      </c>
      <c r="E122" s="167">
        <f>'Member Info'!B118</f>
        <v>0</v>
      </c>
      <c r="F122" s="244"/>
      <c r="G122" s="168" t="str">
        <f>IF(E122=0,"",
IF('Member Info'!$AM$19&lt;=$R$1,
SUMPRODUCT('Member Info'!L118+IF('Member Info'!H118&gt;'Member Info'!$AJ$12,'Member Info'!$AK$13,IF('Member Info'!H118&gt;'Member Info'!$AJ$11,'Member Info'!$AK$12,IF('Member Info'!H118&gt;'Member Info'!$AJ$10,'Member Info'!$AK$11,IF('Member Info'!H118&gt;'Member Info'!$AJ$9,'Member Info'!$AK$10,IF('Member Info'!H118&gt;'Member Info'!$AJ$8,'Member Info'!$AK$9,'Member Info'!$AK$8)))))),
SUMPRODUCT('Member Info'!L118+IF('Member Info'!H118&gt;'Member Info'!$AG$17,'Member Info'!$AH$18,IF('Member Info'!H118&gt;'Member Info'!$AG$16,'Member Info'!$AH$17,IF('Member Info'!H118&gt;'Member Info'!$AG$15,'Member Info'!$AH$16,IF('Member Info'!H118&gt;'Member Info'!$AG$14,'Member Info'!$AH$15,IF('Member Info'!H118&gt;'Member Info'!$AG$13,'Member Info'!$AH$14,IF('Member Info'!H118&gt;'Member Info'!$AG$12,'Member Info'!$AH$13,IF('Member Info'!H118&gt;'Member Info'!$AG$11,'Member Info'!$AH$12,IF('Member Info'!H118&gt;'Member Info'!$AG$10,'Member Info'!$AH$11,IF('Member Info'!H118&gt;'Member Info'!$AG$9,'Member Info'!$AH$10,IF('Member Info'!H118&gt;'Member Info'!$AG$8,'Member Info'!$AH$9,'Member Info'!$AH$8)))))))))))))</f>
        <v/>
      </c>
      <c r="H122" s="26"/>
      <c r="I122" s="26"/>
      <c r="J122" s="107" t="str">
        <f>IF(E122=0,"",IF('Member Info'!F118&gt;$S$1,CONCATENATE("Joined with practice on ", TEXT('Member Info'!F118, "DD/MM/YYYY")),IF('Member Info'!N118&lt;&gt;"",IF('Member Info'!N118&lt;$R$1,CONCATENATE("Left Scheme on ", TEXT('Member Info'!N118, "DD/MM/YYYY")),IF(ISERROR(G122),"Error Detected, No rate entered",IF(E122=0,"",IF(F122="","Error Detected, No Pensionable pay",IF(ISERROR(AB122)," Unknown Values entered.",IF(T122+U122&lt;1,"Acceptable",IF(R122+S122=200, "No Contributions Entered", IF(K122="","Error Detected, Choose reason&gt;",IF(X122="1",IF(T122=1,"Please Enter Deemed Pensionable Pay","Add Any Relevant Details Above"),"Please Give Details Above"))))))))),IF(ISERROR(G122),"Error Detected, No rate entered",IF(E122=0,"",IF(F122="","Error Detected, No Pensionable pay",IF(ISERROR(AB122)," Unknown Values entered.",IF(T122+U122&lt;1,"Acceptable",IF(R122+S122=200, "No Contributions Entered", IF(K122="","Error Detected, Choose reason&gt;",IF(X122="1",IF(T122=1,"Please Enter Deemed Pensionable Pay","Add relevant Details Above"),"Please give details Above")))))))))))</f>
        <v/>
      </c>
      <c r="K122" s="263"/>
      <c r="L122" s="93"/>
      <c r="M122" s="93" t="str">
        <f t="shared" si="24"/>
        <v/>
      </c>
      <c r="N122" s="96">
        <f t="shared" si="23"/>
        <v>0</v>
      </c>
      <c r="O122" s="96">
        <f t="shared" si="23"/>
        <v>0</v>
      </c>
      <c r="P122" s="220">
        <f>(ROUND((F122/100*'Member Info'!$W$2), 2))</f>
        <v>0</v>
      </c>
      <c r="Q122" s="220" t="e">
        <f t="shared" si="25"/>
        <v>#VALUE!</v>
      </c>
      <c r="R122" s="220" t="str">
        <f t="shared" si="26"/>
        <v/>
      </c>
      <c r="S122" s="229" t="str">
        <f t="shared" si="27"/>
        <v/>
      </c>
      <c r="T122" s="230" t="str">
        <f t="shared" si="28"/>
        <v/>
      </c>
      <c r="U122" s="230" t="str">
        <f t="shared" si="29"/>
        <v/>
      </c>
      <c r="V122" s="224">
        <f t="shared" si="30"/>
        <v>0</v>
      </c>
      <c r="W122" s="112">
        <f t="shared" si="31"/>
        <v>0</v>
      </c>
      <c r="X122" s="237" t="str">
        <f t="shared" si="19"/>
        <v/>
      </c>
      <c r="Y122" s="242" t="b">
        <f t="shared" si="20"/>
        <v>0</v>
      </c>
      <c r="Z122" s="237">
        <f t="shared" si="32"/>
        <v>0</v>
      </c>
      <c r="AA122" s="237">
        <f>IF('Member Info'!N118="",1,"")</f>
        <v>1</v>
      </c>
      <c r="AB122" s="245" t="e">
        <f t="shared" si="33"/>
        <v>#VALUE!</v>
      </c>
      <c r="AC122" s="132" t="str">
        <f t="shared" si="21"/>
        <v/>
      </c>
      <c r="AD122" s="126">
        <f t="shared" si="22"/>
        <v>1</v>
      </c>
      <c r="AE122" s="126" t="str">
        <f>IF('Member Info'!N118&lt;&gt;"",IF('Member Info'!N118&lt;=$R$1,1,0),"")</f>
        <v/>
      </c>
      <c r="AG122" s="126" t="b">
        <f t="shared" si="34"/>
        <v>0</v>
      </c>
      <c r="AH122" s="126">
        <f t="shared" si="35"/>
        <v>0</v>
      </c>
      <c r="AJ122" s="126">
        <f t="shared" si="36"/>
        <v>0</v>
      </c>
      <c r="AK122" s="126">
        <f>IF('Member Info'!F118&gt;$R$1,1,0)</f>
        <v>0</v>
      </c>
      <c r="AL122" s="126" t="b">
        <f>IF(ISERROR(R122),ERROR.TYPE(#REF!)=ERROR.TYPE(R122),FALSE)</f>
        <v>0</v>
      </c>
      <c r="AM122" s="126" t="b">
        <f>IF(ISERROR(S122),ERROR.TYPE(#REF!)=ERROR.TYPE(S122),FALSE)</f>
        <v>0</v>
      </c>
      <c r="AN122" s="126">
        <f>IF(OR('Member Info'!F118&gt;=$S$1,'Member Info'!N118&gt;=$R$1),1,0)</f>
        <v>0</v>
      </c>
    </row>
    <row r="123" spans="1:40" x14ac:dyDescent="0.25">
      <c r="A123" s="4">
        <v>91</v>
      </c>
      <c r="B123" s="166">
        <f>'Member Info'!D119</f>
        <v>0</v>
      </c>
      <c r="C123" s="166">
        <f>'Member Info'!E119</f>
        <v>0</v>
      </c>
      <c r="D123" s="166" t="str">
        <f>'Member Info'!G119</f>
        <v/>
      </c>
      <c r="E123" s="167">
        <f>'Member Info'!B119</f>
        <v>0</v>
      </c>
      <c r="F123" s="244"/>
      <c r="G123" s="168" t="str">
        <f>IF(E123=0,"",
IF('Member Info'!$AM$19&lt;=$R$1,
SUMPRODUCT('Member Info'!L119+IF('Member Info'!H119&gt;'Member Info'!$AJ$12,'Member Info'!$AK$13,IF('Member Info'!H119&gt;'Member Info'!$AJ$11,'Member Info'!$AK$12,IF('Member Info'!H119&gt;'Member Info'!$AJ$10,'Member Info'!$AK$11,IF('Member Info'!H119&gt;'Member Info'!$AJ$9,'Member Info'!$AK$10,IF('Member Info'!H119&gt;'Member Info'!$AJ$8,'Member Info'!$AK$9,'Member Info'!$AK$8)))))),
SUMPRODUCT('Member Info'!L119+IF('Member Info'!H119&gt;'Member Info'!$AG$17,'Member Info'!$AH$18,IF('Member Info'!H119&gt;'Member Info'!$AG$16,'Member Info'!$AH$17,IF('Member Info'!H119&gt;'Member Info'!$AG$15,'Member Info'!$AH$16,IF('Member Info'!H119&gt;'Member Info'!$AG$14,'Member Info'!$AH$15,IF('Member Info'!H119&gt;'Member Info'!$AG$13,'Member Info'!$AH$14,IF('Member Info'!H119&gt;'Member Info'!$AG$12,'Member Info'!$AH$13,IF('Member Info'!H119&gt;'Member Info'!$AG$11,'Member Info'!$AH$12,IF('Member Info'!H119&gt;'Member Info'!$AG$10,'Member Info'!$AH$11,IF('Member Info'!H119&gt;'Member Info'!$AG$9,'Member Info'!$AH$10,IF('Member Info'!H119&gt;'Member Info'!$AG$8,'Member Info'!$AH$9,'Member Info'!$AH$8)))))))))))))</f>
        <v/>
      </c>
      <c r="H123" s="26"/>
      <c r="I123" s="26"/>
      <c r="J123" s="107" t="str">
        <f>IF(E123=0,"",IF('Member Info'!F119&gt;$S$1,CONCATENATE("Joined with practice on ", TEXT('Member Info'!F119, "DD/MM/YYYY")),IF('Member Info'!N119&lt;&gt;"",IF('Member Info'!N119&lt;$R$1,CONCATENATE("Left Scheme on ", TEXT('Member Info'!N119, "DD/MM/YYYY")),IF(ISERROR(G123),"Error Detected, No rate entered",IF(E123=0,"",IF(F123="","Error Detected, No Pensionable pay",IF(ISERROR(AB123)," Unknown Values entered.",IF(T123+U123&lt;1,"Acceptable",IF(R123+S123=200, "No Contributions Entered", IF(K123="","Error Detected, Choose reason&gt;",IF(X123="1",IF(T123=1,"Please Enter Deemed Pensionable Pay","Add Any Relevant Details Above"),"Please Give Details Above"))))))))),IF(ISERROR(G123),"Error Detected, No rate entered",IF(E123=0,"",IF(F123="","Error Detected, No Pensionable pay",IF(ISERROR(AB123)," Unknown Values entered.",IF(T123+U123&lt;1,"Acceptable",IF(R123+S123=200, "No Contributions Entered", IF(K123="","Error Detected, Choose reason&gt;",IF(X123="1",IF(T123=1,"Please Enter Deemed Pensionable Pay","Add relevant Details Above"),"Please give details Above")))))))))))</f>
        <v/>
      </c>
      <c r="K123" s="263"/>
      <c r="L123" s="93"/>
      <c r="M123" s="93" t="str">
        <f t="shared" si="24"/>
        <v/>
      </c>
      <c r="N123" s="96">
        <f t="shared" si="23"/>
        <v>0</v>
      </c>
      <c r="O123" s="96">
        <f t="shared" si="23"/>
        <v>0</v>
      </c>
      <c r="P123" s="220">
        <f>(ROUND((F123/100*'Member Info'!$W$2), 2))</f>
        <v>0</v>
      </c>
      <c r="Q123" s="220" t="e">
        <f t="shared" si="25"/>
        <v>#VALUE!</v>
      </c>
      <c r="R123" s="220" t="str">
        <f t="shared" si="26"/>
        <v/>
      </c>
      <c r="S123" s="229" t="str">
        <f t="shared" si="27"/>
        <v/>
      </c>
      <c r="T123" s="230" t="str">
        <f t="shared" si="28"/>
        <v/>
      </c>
      <c r="U123" s="230" t="str">
        <f t="shared" si="29"/>
        <v/>
      </c>
      <c r="V123" s="224">
        <f t="shared" si="30"/>
        <v>0</v>
      </c>
      <c r="W123" s="112">
        <f t="shared" si="31"/>
        <v>0</v>
      </c>
      <c r="X123" s="237" t="str">
        <f t="shared" si="19"/>
        <v/>
      </c>
      <c r="Y123" s="242" t="b">
        <f t="shared" si="20"/>
        <v>0</v>
      </c>
      <c r="Z123" s="237">
        <f t="shared" si="32"/>
        <v>0</v>
      </c>
      <c r="AA123" s="237">
        <f>IF('Member Info'!N119="",1,"")</f>
        <v>1</v>
      </c>
      <c r="AB123" s="245" t="e">
        <f t="shared" si="33"/>
        <v>#VALUE!</v>
      </c>
      <c r="AC123" s="132" t="str">
        <f t="shared" si="21"/>
        <v/>
      </c>
      <c r="AD123" s="126">
        <f t="shared" si="22"/>
        <v>1</v>
      </c>
      <c r="AE123" s="126" t="str">
        <f>IF('Member Info'!N119&lt;&gt;"",IF('Member Info'!N119&lt;=$R$1,1,0),"")</f>
        <v/>
      </c>
      <c r="AG123" s="126" t="b">
        <f t="shared" si="34"/>
        <v>0</v>
      </c>
      <c r="AH123" s="126">
        <f t="shared" si="35"/>
        <v>0</v>
      </c>
      <c r="AJ123" s="126">
        <f t="shared" si="36"/>
        <v>0</v>
      </c>
      <c r="AK123" s="126">
        <f>IF('Member Info'!F119&gt;$R$1,1,0)</f>
        <v>0</v>
      </c>
      <c r="AL123" s="126" t="b">
        <f>IF(ISERROR(R123),ERROR.TYPE(#REF!)=ERROR.TYPE(R123),FALSE)</f>
        <v>0</v>
      </c>
      <c r="AM123" s="126" t="b">
        <f>IF(ISERROR(S123),ERROR.TYPE(#REF!)=ERROR.TYPE(S123),FALSE)</f>
        <v>0</v>
      </c>
      <c r="AN123" s="126">
        <f>IF(OR('Member Info'!F119&gt;=$S$1,'Member Info'!N119&gt;=$R$1),1,0)</f>
        <v>0</v>
      </c>
    </row>
    <row r="124" spans="1:40" x14ac:dyDescent="0.25">
      <c r="A124" s="4">
        <v>92</v>
      </c>
      <c r="B124" s="166">
        <f>'Member Info'!D120</f>
        <v>0</v>
      </c>
      <c r="C124" s="166">
        <f>'Member Info'!E120</f>
        <v>0</v>
      </c>
      <c r="D124" s="166" t="str">
        <f>'Member Info'!G120</f>
        <v/>
      </c>
      <c r="E124" s="167">
        <f>'Member Info'!B120</f>
        <v>0</v>
      </c>
      <c r="F124" s="244"/>
      <c r="G124" s="168" t="str">
        <f>IF(E124=0,"",
IF('Member Info'!$AM$19&lt;=$R$1,
SUMPRODUCT('Member Info'!L120+IF('Member Info'!H120&gt;'Member Info'!$AJ$12,'Member Info'!$AK$13,IF('Member Info'!H120&gt;'Member Info'!$AJ$11,'Member Info'!$AK$12,IF('Member Info'!H120&gt;'Member Info'!$AJ$10,'Member Info'!$AK$11,IF('Member Info'!H120&gt;'Member Info'!$AJ$9,'Member Info'!$AK$10,IF('Member Info'!H120&gt;'Member Info'!$AJ$8,'Member Info'!$AK$9,'Member Info'!$AK$8)))))),
SUMPRODUCT('Member Info'!L120+IF('Member Info'!H120&gt;'Member Info'!$AG$17,'Member Info'!$AH$18,IF('Member Info'!H120&gt;'Member Info'!$AG$16,'Member Info'!$AH$17,IF('Member Info'!H120&gt;'Member Info'!$AG$15,'Member Info'!$AH$16,IF('Member Info'!H120&gt;'Member Info'!$AG$14,'Member Info'!$AH$15,IF('Member Info'!H120&gt;'Member Info'!$AG$13,'Member Info'!$AH$14,IF('Member Info'!H120&gt;'Member Info'!$AG$12,'Member Info'!$AH$13,IF('Member Info'!H120&gt;'Member Info'!$AG$11,'Member Info'!$AH$12,IF('Member Info'!H120&gt;'Member Info'!$AG$10,'Member Info'!$AH$11,IF('Member Info'!H120&gt;'Member Info'!$AG$9,'Member Info'!$AH$10,IF('Member Info'!H120&gt;'Member Info'!$AG$8,'Member Info'!$AH$9,'Member Info'!$AH$8)))))))))))))</f>
        <v/>
      </c>
      <c r="H124" s="26"/>
      <c r="I124" s="26"/>
      <c r="J124" s="107" t="str">
        <f>IF(E124=0,"",IF('Member Info'!F120&gt;$S$1,CONCATENATE("Joined with practice on ", TEXT('Member Info'!F120, "DD/MM/YYYY")),IF('Member Info'!N120&lt;&gt;"",IF('Member Info'!N120&lt;$R$1,CONCATENATE("Left Scheme on ", TEXT('Member Info'!N120, "DD/MM/YYYY")),IF(ISERROR(G124),"Error Detected, No rate entered",IF(E124=0,"",IF(F124="","Error Detected, No Pensionable pay",IF(ISERROR(AB124)," Unknown Values entered.",IF(T124+U124&lt;1,"Acceptable",IF(R124+S124=200, "No Contributions Entered", IF(K124="","Error Detected, Choose reason&gt;",IF(X124="1",IF(T124=1,"Please Enter Deemed Pensionable Pay","Add Any Relevant Details Above"),"Please Give Details Above"))))))))),IF(ISERROR(G124),"Error Detected, No rate entered",IF(E124=0,"",IF(F124="","Error Detected, No Pensionable pay",IF(ISERROR(AB124)," Unknown Values entered.",IF(T124+U124&lt;1,"Acceptable",IF(R124+S124=200, "No Contributions Entered", IF(K124="","Error Detected, Choose reason&gt;",IF(X124="1",IF(T124=1,"Please Enter Deemed Pensionable Pay","Add relevant Details Above"),"Please give details Above")))))))))))</f>
        <v/>
      </c>
      <c r="K124" s="263"/>
      <c r="L124" s="93"/>
      <c r="M124" s="93" t="str">
        <f t="shared" si="24"/>
        <v/>
      </c>
      <c r="N124" s="96">
        <f t="shared" si="23"/>
        <v>0</v>
      </c>
      <c r="O124" s="96">
        <f t="shared" si="23"/>
        <v>0</v>
      </c>
      <c r="P124" s="220">
        <f>(ROUND((F124/100*'Member Info'!$W$2), 2))</f>
        <v>0</v>
      </c>
      <c r="Q124" s="220" t="e">
        <f t="shared" si="25"/>
        <v>#VALUE!</v>
      </c>
      <c r="R124" s="220" t="str">
        <f t="shared" si="26"/>
        <v/>
      </c>
      <c r="S124" s="229" t="str">
        <f t="shared" si="27"/>
        <v/>
      </c>
      <c r="T124" s="230" t="str">
        <f t="shared" si="28"/>
        <v/>
      </c>
      <c r="U124" s="230" t="str">
        <f t="shared" si="29"/>
        <v/>
      </c>
      <c r="V124" s="224">
        <f t="shared" si="30"/>
        <v>0</v>
      </c>
      <c r="W124" s="112">
        <f t="shared" si="31"/>
        <v>0</v>
      </c>
      <c r="X124" s="237" t="str">
        <f t="shared" si="19"/>
        <v/>
      </c>
      <c r="Y124" s="242" t="b">
        <f t="shared" si="20"/>
        <v>0</v>
      </c>
      <c r="Z124" s="237">
        <f t="shared" si="32"/>
        <v>0</v>
      </c>
      <c r="AA124" s="237">
        <f>IF('Member Info'!N120="",1,"")</f>
        <v>1</v>
      </c>
      <c r="AB124" s="245" t="e">
        <f t="shared" si="33"/>
        <v>#VALUE!</v>
      </c>
      <c r="AC124" s="132" t="str">
        <f t="shared" si="21"/>
        <v/>
      </c>
      <c r="AD124" s="126">
        <f t="shared" si="22"/>
        <v>1</v>
      </c>
      <c r="AE124" s="126" t="str">
        <f>IF('Member Info'!N120&lt;&gt;"",IF('Member Info'!N120&lt;=$R$1,1,0),"")</f>
        <v/>
      </c>
      <c r="AG124" s="126" t="b">
        <f t="shared" si="34"/>
        <v>0</v>
      </c>
      <c r="AH124" s="126">
        <f t="shared" si="35"/>
        <v>0</v>
      </c>
      <c r="AJ124" s="126">
        <f t="shared" si="36"/>
        <v>0</v>
      </c>
      <c r="AK124" s="126">
        <f>IF('Member Info'!F120&gt;$R$1,1,0)</f>
        <v>0</v>
      </c>
      <c r="AL124" s="126" t="b">
        <f>IF(ISERROR(R124),ERROR.TYPE(#REF!)=ERROR.TYPE(R124),FALSE)</f>
        <v>0</v>
      </c>
      <c r="AM124" s="126" t="b">
        <f>IF(ISERROR(S124),ERROR.TYPE(#REF!)=ERROR.TYPE(S124),FALSE)</f>
        <v>0</v>
      </c>
      <c r="AN124" s="126">
        <f>IF(OR('Member Info'!F120&gt;=$S$1,'Member Info'!N120&gt;=$R$1),1,0)</f>
        <v>0</v>
      </c>
    </row>
    <row r="125" spans="1:40" x14ac:dyDescent="0.25">
      <c r="A125" s="4">
        <v>93</v>
      </c>
      <c r="B125" s="166">
        <f>'Member Info'!D121</f>
        <v>0</v>
      </c>
      <c r="C125" s="166">
        <f>'Member Info'!E121</f>
        <v>0</v>
      </c>
      <c r="D125" s="166" t="str">
        <f>'Member Info'!G121</f>
        <v/>
      </c>
      <c r="E125" s="167">
        <f>'Member Info'!B121</f>
        <v>0</v>
      </c>
      <c r="F125" s="244"/>
      <c r="G125" s="168" t="str">
        <f>IF(E125=0,"",
IF('Member Info'!$AM$19&lt;=$R$1,
SUMPRODUCT('Member Info'!L121+IF('Member Info'!H121&gt;'Member Info'!$AJ$12,'Member Info'!$AK$13,IF('Member Info'!H121&gt;'Member Info'!$AJ$11,'Member Info'!$AK$12,IF('Member Info'!H121&gt;'Member Info'!$AJ$10,'Member Info'!$AK$11,IF('Member Info'!H121&gt;'Member Info'!$AJ$9,'Member Info'!$AK$10,IF('Member Info'!H121&gt;'Member Info'!$AJ$8,'Member Info'!$AK$9,'Member Info'!$AK$8)))))),
SUMPRODUCT('Member Info'!L121+IF('Member Info'!H121&gt;'Member Info'!$AG$17,'Member Info'!$AH$18,IF('Member Info'!H121&gt;'Member Info'!$AG$16,'Member Info'!$AH$17,IF('Member Info'!H121&gt;'Member Info'!$AG$15,'Member Info'!$AH$16,IF('Member Info'!H121&gt;'Member Info'!$AG$14,'Member Info'!$AH$15,IF('Member Info'!H121&gt;'Member Info'!$AG$13,'Member Info'!$AH$14,IF('Member Info'!H121&gt;'Member Info'!$AG$12,'Member Info'!$AH$13,IF('Member Info'!H121&gt;'Member Info'!$AG$11,'Member Info'!$AH$12,IF('Member Info'!H121&gt;'Member Info'!$AG$10,'Member Info'!$AH$11,IF('Member Info'!H121&gt;'Member Info'!$AG$9,'Member Info'!$AH$10,IF('Member Info'!H121&gt;'Member Info'!$AG$8,'Member Info'!$AH$9,'Member Info'!$AH$8)))))))))))))</f>
        <v/>
      </c>
      <c r="H125" s="26"/>
      <c r="I125" s="26"/>
      <c r="J125" s="107" t="str">
        <f>IF(E125=0,"",IF('Member Info'!F121&gt;$S$1,CONCATENATE("Joined with practice on ", TEXT('Member Info'!F121, "DD/MM/YYYY")),IF('Member Info'!N121&lt;&gt;"",IF('Member Info'!N121&lt;$R$1,CONCATENATE("Left Scheme on ", TEXT('Member Info'!N121, "DD/MM/YYYY")),IF(ISERROR(G125),"Error Detected, No rate entered",IF(E125=0,"",IF(F125="","Error Detected, No Pensionable pay",IF(ISERROR(AB125)," Unknown Values entered.",IF(T125+U125&lt;1,"Acceptable",IF(R125+S125=200, "No Contributions Entered", IF(K125="","Error Detected, Choose reason&gt;",IF(X125="1",IF(T125=1,"Please Enter Deemed Pensionable Pay","Add Any Relevant Details Above"),"Please Give Details Above"))))))))),IF(ISERROR(G125),"Error Detected, No rate entered",IF(E125=0,"",IF(F125="","Error Detected, No Pensionable pay",IF(ISERROR(AB125)," Unknown Values entered.",IF(T125+U125&lt;1,"Acceptable",IF(R125+S125=200, "No Contributions Entered", IF(K125="","Error Detected, Choose reason&gt;",IF(X125="1",IF(T125=1,"Please Enter Deemed Pensionable Pay","Add relevant Details Above"),"Please give details Above")))))))))))</f>
        <v/>
      </c>
      <c r="K125" s="263"/>
      <c r="L125" s="93"/>
      <c r="M125" s="93" t="str">
        <f t="shared" si="24"/>
        <v/>
      </c>
      <c r="N125" s="96">
        <f t="shared" si="23"/>
        <v>0</v>
      </c>
      <c r="O125" s="96">
        <f t="shared" si="23"/>
        <v>0</v>
      </c>
      <c r="P125" s="220">
        <f>(ROUND((F125/100*'Member Info'!$W$2), 2))</f>
        <v>0</v>
      </c>
      <c r="Q125" s="220" t="e">
        <f t="shared" si="25"/>
        <v>#VALUE!</v>
      </c>
      <c r="R125" s="220" t="str">
        <f t="shared" si="26"/>
        <v/>
      </c>
      <c r="S125" s="229" t="str">
        <f t="shared" si="27"/>
        <v/>
      </c>
      <c r="T125" s="230" t="str">
        <f t="shared" si="28"/>
        <v/>
      </c>
      <c r="U125" s="230" t="str">
        <f t="shared" si="29"/>
        <v/>
      </c>
      <c r="V125" s="224">
        <f t="shared" si="30"/>
        <v>0</v>
      </c>
      <c r="W125" s="112">
        <f t="shared" si="31"/>
        <v>0</v>
      </c>
      <c r="X125" s="237" t="str">
        <f t="shared" si="19"/>
        <v/>
      </c>
      <c r="Y125" s="242" t="b">
        <f t="shared" si="20"/>
        <v>0</v>
      </c>
      <c r="Z125" s="237">
        <f t="shared" si="32"/>
        <v>0</v>
      </c>
      <c r="AA125" s="237">
        <f>IF('Member Info'!N121="",1,"")</f>
        <v>1</v>
      </c>
      <c r="AB125" s="245" t="e">
        <f t="shared" si="33"/>
        <v>#VALUE!</v>
      </c>
      <c r="AC125" s="132" t="str">
        <f t="shared" si="21"/>
        <v/>
      </c>
      <c r="AD125" s="126">
        <f t="shared" si="22"/>
        <v>1</v>
      </c>
      <c r="AE125" s="126" t="str">
        <f>IF('Member Info'!N121&lt;&gt;"",IF('Member Info'!N121&lt;=$R$1,1,0),"")</f>
        <v/>
      </c>
      <c r="AG125" s="126" t="b">
        <f t="shared" si="34"/>
        <v>0</v>
      </c>
      <c r="AH125" s="126">
        <f t="shared" si="35"/>
        <v>0</v>
      </c>
      <c r="AJ125" s="126">
        <f t="shared" si="36"/>
        <v>0</v>
      </c>
      <c r="AK125" s="126">
        <f>IF('Member Info'!F121&gt;$R$1,1,0)</f>
        <v>0</v>
      </c>
      <c r="AL125" s="126" t="b">
        <f>IF(ISERROR(R125),ERROR.TYPE(#REF!)=ERROR.TYPE(R125),FALSE)</f>
        <v>0</v>
      </c>
      <c r="AM125" s="126" t="b">
        <f>IF(ISERROR(S125),ERROR.TYPE(#REF!)=ERROR.TYPE(S125),FALSE)</f>
        <v>0</v>
      </c>
      <c r="AN125" s="126">
        <f>IF(OR('Member Info'!F121&gt;=$S$1,'Member Info'!N121&gt;=$R$1),1,0)</f>
        <v>0</v>
      </c>
    </row>
    <row r="126" spans="1:40" x14ac:dyDescent="0.25">
      <c r="A126" s="4">
        <v>94</v>
      </c>
      <c r="B126" s="166">
        <f>'Member Info'!D122</f>
        <v>0</v>
      </c>
      <c r="C126" s="166">
        <f>'Member Info'!E122</f>
        <v>0</v>
      </c>
      <c r="D126" s="166" t="str">
        <f>'Member Info'!G122</f>
        <v/>
      </c>
      <c r="E126" s="167">
        <f>'Member Info'!B122</f>
        <v>0</v>
      </c>
      <c r="F126" s="244"/>
      <c r="G126" s="168" t="str">
        <f>IF(E126=0,"",
IF('Member Info'!$AM$19&lt;=$R$1,
SUMPRODUCT('Member Info'!L122+IF('Member Info'!H122&gt;'Member Info'!$AJ$12,'Member Info'!$AK$13,IF('Member Info'!H122&gt;'Member Info'!$AJ$11,'Member Info'!$AK$12,IF('Member Info'!H122&gt;'Member Info'!$AJ$10,'Member Info'!$AK$11,IF('Member Info'!H122&gt;'Member Info'!$AJ$9,'Member Info'!$AK$10,IF('Member Info'!H122&gt;'Member Info'!$AJ$8,'Member Info'!$AK$9,'Member Info'!$AK$8)))))),
SUMPRODUCT('Member Info'!L122+IF('Member Info'!H122&gt;'Member Info'!$AG$17,'Member Info'!$AH$18,IF('Member Info'!H122&gt;'Member Info'!$AG$16,'Member Info'!$AH$17,IF('Member Info'!H122&gt;'Member Info'!$AG$15,'Member Info'!$AH$16,IF('Member Info'!H122&gt;'Member Info'!$AG$14,'Member Info'!$AH$15,IF('Member Info'!H122&gt;'Member Info'!$AG$13,'Member Info'!$AH$14,IF('Member Info'!H122&gt;'Member Info'!$AG$12,'Member Info'!$AH$13,IF('Member Info'!H122&gt;'Member Info'!$AG$11,'Member Info'!$AH$12,IF('Member Info'!H122&gt;'Member Info'!$AG$10,'Member Info'!$AH$11,IF('Member Info'!H122&gt;'Member Info'!$AG$9,'Member Info'!$AH$10,IF('Member Info'!H122&gt;'Member Info'!$AG$8,'Member Info'!$AH$9,'Member Info'!$AH$8)))))))))))))</f>
        <v/>
      </c>
      <c r="H126" s="26"/>
      <c r="I126" s="26"/>
      <c r="J126" s="107" t="str">
        <f>IF(E126=0,"",IF('Member Info'!F122&gt;$S$1,CONCATENATE("Joined with practice on ", TEXT('Member Info'!F122, "DD/MM/YYYY")),IF('Member Info'!N122&lt;&gt;"",IF('Member Info'!N122&lt;$R$1,CONCATENATE("Left Scheme on ", TEXT('Member Info'!N122, "DD/MM/YYYY")),IF(ISERROR(G126),"Error Detected, No rate entered",IF(E126=0,"",IF(F126="","Error Detected, No Pensionable pay",IF(ISERROR(AB126)," Unknown Values entered.",IF(T126+U126&lt;1,"Acceptable",IF(R126+S126=200, "No Contributions Entered", IF(K126="","Error Detected, Choose reason&gt;",IF(X126="1",IF(T126=1,"Please Enter Deemed Pensionable Pay","Add Any Relevant Details Above"),"Please Give Details Above"))))))))),IF(ISERROR(G126),"Error Detected, No rate entered",IF(E126=0,"",IF(F126="","Error Detected, No Pensionable pay",IF(ISERROR(AB126)," Unknown Values entered.",IF(T126+U126&lt;1,"Acceptable",IF(R126+S126=200, "No Contributions Entered", IF(K126="","Error Detected, Choose reason&gt;",IF(X126="1",IF(T126=1,"Please Enter Deemed Pensionable Pay","Add relevant Details Above"),"Please give details Above")))))))))))</f>
        <v/>
      </c>
      <c r="K126" s="263"/>
      <c r="L126" s="93"/>
      <c r="M126" s="93" t="str">
        <f t="shared" si="24"/>
        <v/>
      </c>
      <c r="N126" s="96">
        <f t="shared" si="23"/>
        <v>0</v>
      </c>
      <c r="O126" s="96">
        <f t="shared" si="23"/>
        <v>0</v>
      </c>
      <c r="P126" s="220">
        <f>(ROUND((F126/100*'Member Info'!$W$2), 2))</f>
        <v>0</v>
      </c>
      <c r="Q126" s="220" t="e">
        <f t="shared" si="25"/>
        <v>#VALUE!</v>
      </c>
      <c r="R126" s="220" t="str">
        <f t="shared" si="26"/>
        <v/>
      </c>
      <c r="S126" s="229" t="str">
        <f t="shared" si="27"/>
        <v/>
      </c>
      <c r="T126" s="230" t="str">
        <f t="shared" si="28"/>
        <v/>
      </c>
      <c r="U126" s="230" t="str">
        <f t="shared" si="29"/>
        <v/>
      </c>
      <c r="V126" s="224">
        <f t="shared" si="30"/>
        <v>0</v>
      </c>
      <c r="W126" s="112">
        <f t="shared" si="31"/>
        <v>0</v>
      </c>
      <c r="X126" s="237" t="str">
        <f t="shared" si="19"/>
        <v/>
      </c>
      <c r="Y126" s="242" t="b">
        <f t="shared" si="20"/>
        <v>0</v>
      </c>
      <c r="Z126" s="237">
        <f t="shared" si="32"/>
        <v>0</v>
      </c>
      <c r="AA126" s="237">
        <f>IF('Member Info'!N122="",1,"")</f>
        <v>1</v>
      </c>
      <c r="AB126" s="245" t="e">
        <f t="shared" si="33"/>
        <v>#VALUE!</v>
      </c>
      <c r="AC126" s="132" t="str">
        <f t="shared" si="21"/>
        <v/>
      </c>
      <c r="AD126" s="126">
        <f t="shared" si="22"/>
        <v>1</v>
      </c>
      <c r="AE126" s="126" t="str">
        <f>IF('Member Info'!N122&lt;&gt;"",IF('Member Info'!N122&lt;=$R$1,1,0),"")</f>
        <v/>
      </c>
      <c r="AG126" s="126" t="b">
        <f t="shared" si="34"/>
        <v>0</v>
      </c>
      <c r="AH126" s="126">
        <f t="shared" si="35"/>
        <v>0</v>
      </c>
      <c r="AJ126" s="126">
        <f t="shared" si="36"/>
        <v>0</v>
      </c>
      <c r="AK126" s="126">
        <f>IF('Member Info'!F122&gt;$R$1,1,0)</f>
        <v>0</v>
      </c>
      <c r="AL126" s="126" t="b">
        <f>IF(ISERROR(R126),ERROR.TYPE(#REF!)=ERROR.TYPE(R126),FALSE)</f>
        <v>0</v>
      </c>
      <c r="AM126" s="126" t="b">
        <f>IF(ISERROR(S126),ERROR.TYPE(#REF!)=ERROR.TYPE(S126),FALSE)</f>
        <v>0</v>
      </c>
      <c r="AN126" s="126">
        <f>IF(OR('Member Info'!F122&gt;=$S$1,'Member Info'!N122&gt;=$R$1),1,0)</f>
        <v>0</v>
      </c>
    </row>
    <row r="127" spans="1:40" x14ac:dyDescent="0.25">
      <c r="A127" s="4">
        <v>95</v>
      </c>
      <c r="B127" s="166">
        <f>'Member Info'!D123</f>
        <v>0</v>
      </c>
      <c r="C127" s="166">
        <f>'Member Info'!E123</f>
        <v>0</v>
      </c>
      <c r="D127" s="166" t="str">
        <f>'Member Info'!G123</f>
        <v/>
      </c>
      <c r="E127" s="167">
        <f>'Member Info'!B123</f>
        <v>0</v>
      </c>
      <c r="F127" s="244"/>
      <c r="G127" s="168" t="str">
        <f>IF(E127=0,"",
IF('Member Info'!$AM$19&lt;=$R$1,
SUMPRODUCT('Member Info'!L123+IF('Member Info'!H123&gt;'Member Info'!$AJ$12,'Member Info'!$AK$13,IF('Member Info'!H123&gt;'Member Info'!$AJ$11,'Member Info'!$AK$12,IF('Member Info'!H123&gt;'Member Info'!$AJ$10,'Member Info'!$AK$11,IF('Member Info'!H123&gt;'Member Info'!$AJ$9,'Member Info'!$AK$10,IF('Member Info'!H123&gt;'Member Info'!$AJ$8,'Member Info'!$AK$9,'Member Info'!$AK$8)))))),
SUMPRODUCT('Member Info'!L123+IF('Member Info'!H123&gt;'Member Info'!$AG$17,'Member Info'!$AH$18,IF('Member Info'!H123&gt;'Member Info'!$AG$16,'Member Info'!$AH$17,IF('Member Info'!H123&gt;'Member Info'!$AG$15,'Member Info'!$AH$16,IF('Member Info'!H123&gt;'Member Info'!$AG$14,'Member Info'!$AH$15,IF('Member Info'!H123&gt;'Member Info'!$AG$13,'Member Info'!$AH$14,IF('Member Info'!H123&gt;'Member Info'!$AG$12,'Member Info'!$AH$13,IF('Member Info'!H123&gt;'Member Info'!$AG$11,'Member Info'!$AH$12,IF('Member Info'!H123&gt;'Member Info'!$AG$10,'Member Info'!$AH$11,IF('Member Info'!H123&gt;'Member Info'!$AG$9,'Member Info'!$AH$10,IF('Member Info'!H123&gt;'Member Info'!$AG$8,'Member Info'!$AH$9,'Member Info'!$AH$8)))))))))))))</f>
        <v/>
      </c>
      <c r="H127" s="26"/>
      <c r="I127" s="26"/>
      <c r="J127" s="107" t="str">
        <f>IF(E127=0,"",IF('Member Info'!F123&gt;$S$1,CONCATENATE("Joined with practice on ", TEXT('Member Info'!F123, "DD/MM/YYYY")),IF('Member Info'!N123&lt;&gt;"",IF('Member Info'!N123&lt;$R$1,CONCATENATE("Left Scheme on ", TEXT('Member Info'!N123, "DD/MM/YYYY")),IF(ISERROR(G127),"Error Detected, No rate entered",IF(E127=0,"",IF(F127="","Error Detected, No Pensionable pay",IF(ISERROR(AB127)," Unknown Values entered.",IF(T127+U127&lt;1,"Acceptable",IF(R127+S127=200, "No Contributions Entered", IF(K127="","Error Detected, Choose reason&gt;",IF(X127="1",IF(T127=1,"Please Enter Deemed Pensionable Pay","Add Any Relevant Details Above"),"Please Give Details Above"))))))))),IF(ISERROR(G127),"Error Detected, No rate entered",IF(E127=0,"",IF(F127="","Error Detected, No Pensionable pay",IF(ISERROR(AB127)," Unknown Values entered.",IF(T127+U127&lt;1,"Acceptable",IF(R127+S127=200, "No Contributions Entered", IF(K127="","Error Detected, Choose reason&gt;",IF(X127="1",IF(T127=1,"Please Enter Deemed Pensionable Pay","Add relevant Details Above"),"Please give details Above")))))))))))</f>
        <v/>
      </c>
      <c r="K127" s="263"/>
      <c r="L127" s="93"/>
      <c r="M127" s="93" t="str">
        <f t="shared" si="24"/>
        <v/>
      </c>
      <c r="N127" s="96">
        <f t="shared" si="23"/>
        <v>0</v>
      </c>
      <c r="O127" s="96">
        <f t="shared" si="23"/>
        <v>0</v>
      </c>
      <c r="P127" s="220">
        <f>(ROUND((F127/100*'Member Info'!$W$2), 2))</f>
        <v>0</v>
      </c>
      <c r="Q127" s="220" t="e">
        <f t="shared" si="25"/>
        <v>#VALUE!</v>
      </c>
      <c r="R127" s="220" t="str">
        <f t="shared" si="26"/>
        <v/>
      </c>
      <c r="S127" s="229" t="str">
        <f t="shared" si="27"/>
        <v/>
      </c>
      <c r="T127" s="230" t="str">
        <f t="shared" si="28"/>
        <v/>
      </c>
      <c r="U127" s="230" t="str">
        <f t="shared" si="29"/>
        <v/>
      </c>
      <c r="V127" s="224">
        <f t="shared" si="30"/>
        <v>0</v>
      </c>
      <c r="W127" s="112">
        <f t="shared" si="31"/>
        <v>0</v>
      </c>
      <c r="X127" s="237" t="str">
        <f t="shared" si="19"/>
        <v/>
      </c>
      <c r="Y127" s="242" t="b">
        <f t="shared" si="20"/>
        <v>0</v>
      </c>
      <c r="Z127" s="237">
        <f t="shared" si="32"/>
        <v>0</v>
      </c>
      <c r="AA127" s="237">
        <f>IF('Member Info'!N123="",1,"")</f>
        <v>1</v>
      </c>
      <c r="AB127" s="245" t="e">
        <f t="shared" si="33"/>
        <v>#VALUE!</v>
      </c>
      <c r="AC127" s="132" t="str">
        <f t="shared" si="21"/>
        <v/>
      </c>
      <c r="AD127" s="126">
        <f t="shared" si="22"/>
        <v>1</v>
      </c>
      <c r="AE127" s="126" t="str">
        <f>IF('Member Info'!N123&lt;&gt;"",IF('Member Info'!N123&lt;=$R$1,1,0),"")</f>
        <v/>
      </c>
      <c r="AG127" s="126" t="b">
        <f t="shared" si="34"/>
        <v>0</v>
      </c>
      <c r="AH127" s="126">
        <f t="shared" si="35"/>
        <v>0</v>
      </c>
      <c r="AJ127" s="126">
        <f t="shared" si="36"/>
        <v>0</v>
      </c>
      <c r="AK127" s="126">
        <f>IF('Member Info'!F123&gt;$R$1,1,0)</f>
        <v>0</v>
      </c>
      <c r="AL127" s="126" t="b">
        <f>IF(ISERROR(R127),ERROR.TYPE(#REF!)=ERROR.TYPE(R127),FALSE)</f>
        <v>0</v>
      </c>
      <c r="AM127" s="126" t="b">
        <f>IF(ISERROR(S127),ERROR.TYPE(#REF!)=ERROR.TYPE(S127),FALSE)</f>
        <v>0</v>
      </c>
      <c r="AN127" s="126">
        <f>IF(OR('Member Info'!F123&gt;=$S$1,'Member Info'!N123&gt;=$R$1),1,0)</f>
        <v>0</v>
      </c>
    </row>
    <row r="128" spans="1:40" x14ac:dyDescent="0.25">
      <c r="A128" s="4">
        <v>96</v>
      </c>
      <c r="B128" s="166">
        <f>'Member Info'!D124</f>
        <v>0</v>
      </c>
      <c r="C128" s="166">
        <f>'Member Info'!E124</f>
        <v>0</v>
      </c>
      <c r="D128" s="166" t="str">
        <f>'Member Info'!G124</f>
        <v/>
      </c>
      <c r="E128" s="167">
        <f>'Member Info'!B124</f>
        <v>0</v>
      </c>
      <c r="F128" s="244"/>
      <c r="G128" s="168" t="str">
        <f>IF(E128=0,"",
IF('Member Info'!$AM$19&lt;=$R$1,
SUMPRODUCT('Member Info'!L124+IF('Member Info'!H124&gt;'Member Info'!$AJ$12,'Member Info'!$AK$13,IF('Member Info'!H124&gt;'Member Info'!$AJ$11,'Member Info'!$AK$12,IF('Member Info'!H124&gt;'Member Info'!$AJ$10,'Member Info'!$AK$11,IF('Member Info'!H124&gt;'Member Info'!$AJ$9,'Member Info'!$AK$10,IF('Member Info'!H124&gt;'Member Info'!$AJ$8,'Member Info'!$AK$9,'Member Info'!$AK$8)))))),
SUMPRODUCT('Member Info'!L124+IF('Member Info'!H124&gt;'Member Info'!$AG$17,'Member Info'!$AH$18,IF('Member Info'!H124&gt;'Member Info'!$AG$16,'Member Info'!$AH$17,IF('Member Info'!H124&gt;'Member Info'!$AG$15,'Member Info'!$AH$16,IF('Member Info'!H124&gt;'Member Info'!$AG$14,'Member Info'!$AH$15,IF('Member Info'!H124&gt;'Member Info'!$AG$13,'Member Info'!$AH$14,IF('Member Info'!H124&gt;'Member Info'!$AG$12,'Member Info'!$AH$13,IF('Member Info'!H124&gt;'Member Info'!$AG$11,'Member Info'!$AH$12,IF('Member Info'!H124&gt;'Member Info'!$AG$10,'Member Info'!$AH$11,IF('Member Info'!H124&gt;'Member Info'!$AG$9,'Member Info'!$AH$10,IF('Member Info'!H124&gt;'Member Info'!$AG$8,'Member Info'!$AH$9,'Member Info'!$AH$8)))))))))))))</f>
        <v/>
      </c>
      <c r="H128" s="26"/>
      <c r="I128" s="26"/>
      <c r="J128" s="107" t="str">
        <f>IF(E128=0,"",IF('Member Info'!F124&gt;$S$1,CONCATENATE("Joined with practice on ", TEXT('Member Info'!F124, "DD/MM/YYYY")),IF('Member Info'!N124&lt;&gt;"",IF('Member Info'!N124&lt;$R$1,CONCATENATE("Left Scheme on ", TEXT('Member Info'!N124, "DD/MM/YYYY")),IF(ISERROR(G128),"Error Detected, No rate entered",IF(E128=0,"",IF(F128="","Error Detected, No Pensionable pay",IF(ISERROR(AB128)," Unknown Values entered.",IF(T128+U128&lt;1,"Acceptable",IF(R128+S128=200, "No Contributions Entered", IF(K128="","Error Detected, Choose reason&gt;",IF(X128="1",IF(T128=1,"Please Enter Deemed Pensionable Pay","Add Any Relevant Details Above"),"Please Give Details Above"))))))))),IF(ISERROR(G128),"Error Detected, No rate entered",IF(E128=0,"",IF(F128="","Error Detected, No Pensionable pay",IF(ISERROR(AB128)," Unknown Values entered.",IF(T128+U128&lt;1,"Acceptable",IF(R128+S128=200, "No Contributions Entered", IF(K128="","Error Detected, Choose reason&gt;",IF(X128="1",IF(T128=1,"Please Enter Deemed Pensionable Pay","Add relevant Details Above"),"Please give details Above")))))))))))</f>
        <v/>
      </c>
      <c r="K128" s="263"/>
      <c r="L128" s="93"/>
      <c r="M128" s="93" t="str">
        <f t="shared" si="24"/>
        <v/>
      </c>
      <c r="N128" s="96">
        <f t="shared" si="23"/>
        <v>0</v>
      </c>
      <c r="O128" s="96">
        <f t="shared" si="23"/>
        <v>0</v>
      </c>
      <c r="P128" s="220">
        <f>(ROUND((F128/100*'Member Info'!$W$2), 2))</f>
        <v>0</v>
      </c>
      <c r="Q128" s="220" t="e">
        <f t="shared" si="25"/>
        <v>#VALUE!</v>
      </c>
      <c r="R128" s="220" t="str">
        <f t="shared" si="26"/>
        <v/>
      </c>
      <c r="S128" s="229" t="str">
        <f t="shared" si="27"/>
        <v/>
      </c>
      <c r="T128" s="230" t="str">
        <f t="shared" si="28"/>
        <v/>
      </c>
      <c r="U128" s="230" t="str">
        <f t="shared" si="29"/>
        <v/>
      </c>
      <c r="V128" s="224">
        <f t="shared" si="30"/>
        <v>0</v>
      </c>
      <c r="W128" s="112">
        <f t="shared" si="31"/>
        <v>0</v>
      </c>
      <c r="X128" s="237" t="str">
        <f t="shared" si="19"/>
        <v/>
      </c>
      <c r="Y128" s="242" t="b">
        <f t="shared" si="20"/>
        <v>0</v>
      </c>
      <c r="Z128" s="237">
        <f t="shared" si="32"/>
        <v>0</v>
      </c>
      <c r="AA128" s="237">
        <f>IF('Member Info'!N124="",1,"")</f>
        <v>1</v>
      </c>
      <c r="AB128" s="245" t="e">
        <f t="shared" si="33"/>
        <v>#VALUE!</v>
      </c>
      <c r="AC128" s="132" t="str">
        <f t="shared" si="21"/>
        <v/>
      </c>
      <c r="AD128" s="126">
        <f t="shared" si="22"/>
        <v>1</v>
      </c>
      <c r="AE128" s="126" t="str">
        <f>IF('Member Info'!N124&lt;&gt;"",IF('Member Info'!N124&lt;=$R$1,1,0),"")</f>
        <v/>
      </c>
      <c r="AG128" s="126" t="b">
        <f t="shared" si="34"/>
        <v>0</v>
      </c>
      <c r="AH128" s="126">
        <f t="shared" si="35"/>
        <v>0</v>
      </c>
      <c r="AJ128" s="126">
        <f t="shared" si="36"/>
        <v>0</v>
      </c>
      <c r="AK128" s="126">
        <f>IF('Member Info'!F124&gt;$R$1,1,0)</f>
        <v>0</v>
      </c>
      <c r="AL128" s="126" t="b">
        <f>IF(ISERROR(R128),ERROR.TYPE(#REF!)=ERROR.TYPE(R128),FALSE)</f>
        <v>0</v>
      </c>
      <c r="AM128" s="126" t="b">
        <f>IF(ISERROR(S128),ERROR.TYPE(#REF!)=ERROR.TYPE(S128),FALSE)</f>
        <v>0</v>
      </c>
      <c r="AN128" s="126">
        <f>IF(OR('Member Info'!F124&gt;=$S$1,'Member Info'!N124&gt;=$R$1),1,0)</f>
        <v>0</v>
      </c>
    </row>
    <row r="129" spans="1:40" x14ac:dyDescent="0.25">
      <c r="A129" s="4">
        <v>97</v>
      </c>
      <c r="B129" s="166">
        <f>'Member Info'!D125</f>
        <v>0</v>
      </c>
      <c r="C129" s="166">
        <f>'Member Info'!E125</f>
        <v>0</v>
      </c>
      <c r="D129" s="166" t="str">
        <f>'Member Info'!G125</f>
        <v/>
      </c>
      <c r="E129" s="167">
        <f>'Member Info'!B125</f>
        <v>0</v>
      </c>
      <c r="F129" s="244"/>
      <c r="G129" s="168" t="str">
        <f>IF(E129=0,"",
IF('Member Info'!$AM$19&lt;=$R$1,
SUMPRODUCT('Member Info'!L125+IF('Member Info'!H125&gt;'Member Info'!$AJ$12,'Member Info'!$AK$13,IF('Member Info'!H125&gt;'Member Info'!$AJ$11,'Member Info'!$AK$12,IF('Member Info'!H125&gt;'Member Info'!$AJ$10,'Member Info'!$AK$11,IF('Member Info'!H125&gt;'Member Info'!$AJ$9,'Member Info'!$AK$10,IF('Member Info'!H125&gt;'Member Info'!$AJ$8,'Member Info'!$AK$9,'Member Info'!$AK$8)))))),
SUMPRODUCT('Member Info'!L125+IF('Member Info'!H125&gt;'Member Info'!$AG$17,'Member Info'!$AH$18,IF('Member Info'!H125&gt;'Member Info'!$AG$16,'Member Info'!$AH$17,IF('Member Info'!H125&gt;'Member Info'!$AG$15,'Member Info'!$AH$16,IF('Member Info'!H125&gt;'Member Info'!$AG$14,'Member Info'!$AH$15,IF('Member Info'!H125&gt;'Member Info'!$AG$13,'Member Info'!$AH$14,IF('Member Info'!H125&gt;'Member Info'!$AG$12,'Member Info'!$AH$13,IF('Member Info'!H125&gt;'Member Info'!$AG$11,'Member Info'!$AH$12,IF('Member Info'!H125&gt;'Member Info'!$AG$10,'Member Info'!$AH$11,IF('Member Info'!H125&gt;'Member Info'!$AG$9,'Member Info'!$AH$10,IF('Member Info'!H125&gt;'Member Info'!$AG$8,'Member Info'!$AH$9,'Member Info'!$AH$8)))))))))))))</f>
        <v/>
      </c>
      <c r="H129" s="26"/>
      <c r="I129" s="26"/>
      <c r="J129" s="107" t="str">
        <f>IF(E129=0,"",IF('Member Info'!F125&gt;$S$1,CONCATENATE("Joined with practice on ", TEXT('Member Info'!F125, "DD/MM/YYYY")),IF('Member Info'!N125&lt;&gt;"",IF('Member Info'!N125&lt;$R$1,CONCATENATE("Left Scheme on ", TEXT('Member Info'!N125, "DD/MM/YYYY")),IF(ISERROR(G129),"Error Detected, No rate entered",IF(E129=0,"",IF(F129="","Error Detected, No Pensionable pay",IF(ISERROR(AB129)," Unknown Values entered.",IF(T129+U129&lt;1,"Acceptable",IF(R129+S129=200, "No Contributions Entered", IF(K129="","Error Detected, Choose reason&gt;",IF(X129="1",IF(T129=1,"Please Enter Deemed Pensionable Pay","Add Any Relevant Details Above"),"Please Give Details Above"))))))))),IF(ISERROR(G129),"Error Detected, No rate entered",IF(E129=0,"",IF(F129="","Error Detected, No Pensionable pay",IF(ISERROR(AB129)," Unknown Values entered.",IF(T129+U129&lt;1,"Acceptable",IF(R129+S129=200, "No Contributions Entered", IF(K129="","Error Detected, Choose reason&gt;",IF(X129="1",IF(T129=1,"Please Enter Deemed Pensionable Pay","Add relevant Details Above"),"Please give details Above")))))))))))</f>
        <v/>
      </c>
      <c r="K129" s="263"/>
      <c r="L129" s="93"/>
      <c r="M129" s="93" t="str">
        <f t="shared" si="24"/>
        <v/>
      </c>
      <c r="N129" s="96">
        <f t="shared" si="23"/>
        <v>0</v>
      </c>
      <c r="O129" s="96">
        <f t="shared" si="23"/>
        <v>0</v>
      </c>
      <c r="P129" s="220">
        <f>(ROUND((F129/100*'Member Info'!$W$2), 2))</f>
        <v>0</v>
      </c>
      <c r="Q129" s="220" t="e">
        <f t="shared" si="25"/>
        <v>#VALUE!</v>
      </c>
      <c r="R129" s="220" t="str">
        <f t="shared" si="26"/>
        <v/>
      </c>
      <c r="S129" s="229" t="str">
        <f t="shared" si="27"/>
        <v/>
      </c>
      <c r="T129" s="230" t="str">
        <f t="shared" si="28"/>
        <v/>
      </c>
      <c r="U129" s="230" t="str">
        <f t="shared" si="29"/>
        <v/>
      </c>
      <c r="V129" s="224">
        <f t="shared" si="30"/>
        <v>0</v>
      </c>
      <c r="W129" s="112">
        <f t="shared" si="31"/>
        <v>0</v>
      </c>
      <c r="X129" s="237" t="str">
        <f t="shared" si="19"/>
        <v/>
      </c>
      <c r="Y129" s="242" t="b">
        <f t="shared" si="20"/>
        <v>0</v>
      </c>
      <c r="Z129" s="237">
        <f t="shared" si="32"/>
        <v>0</v>
      </c>
      <c r="AA129" s="237">
        <f>IF('Member Info'!N125="",1,"")</f>
        <v>1</v>
      </c>
      <c r="AB129" s="245" t="e">
        <f t="shared" si="33"/>
        <v>#VALUE!</v>
      </c>
      <c r="AC129" s="132" t="str">
        <f t="shared" si="21"/>
        <v/>
      </c>
      <c r="AD129" s="126">
        <f t="shared" si="22"/>
        <v>1</v>
      </c>
      <c r="AE129" s="126" t="str">
        <f>IF('Member Info'!N125&lt;&gt;"",IF('Member Info'!N125&lt;=$R$1,1,0),"")</f>
        <v/>
      </c>
      <c r="AG129" s="126" t="b">
        <f t="shared" si="34"/>
        <v>0</v>
      </c>
      <c r="AH129" s="126">
        <f t="shared" si="35"/>
        <v>0</v>
      </c>
      <c r="AJ129" s="126">
        <f t="shared" si="36"/>
        <v>0</v>
      </c>
      <c r="AK129" s="126">
        <f>IF('Member Info'!F125&gt;$R$1,1,0)</f>
        <v>0</v>
      </c>
      <c r="AL129" s="126" t="b">
        <f>IF(ISERROR(R129),ERROR.TYPE(#REF!)=ERROR.TYPE(R129),FALSE)</f>
        <v>0</v>
      </c>
      <c r="AM129" s="126" t="b">
        <f>IF(ISERROR(S129),ERROR.TYPE(#REF!)=ERROR.TYPE(S129),FALSE)</f>
        <v>0</v>
      </c>
      <c r="AN129" s="126">
        <f>IF(OR('Member Info'!F125&gt;=$S$1,'Member Info'!N125&gt;=$R$1),1,0)</f>
        <v>0</v>
      </c>
    </row>
    <row r="130" spans="1:40" x14ac:dyDescent="0.25">
      <c r="A130" s="4">
        <v>98</v>
      </c>
      <c r="B130" s="166">
        <f>'Member Info'!D126</f>
        <v>0</v>
      </c>
      <c r="C130" s="166">
        <f>'Member Info'!E126</f>
        <v>0</v>
      </c>
      <c r="D130" s="166" t="str">
        <f>'Member Info'!G126</f>
        <v/>
      </c>
      <c r="E130" s="167">
        <f>'Member Info'!B126</f>
        <v>0</v>
      </c>
      <c r="F130" s="244"/>
      <c r="G130" s="168" t="str">
        <f>IF(E130=0,"",
IF('Member Info'!$AM$19&lt;=$R$1,
SUMPRODUCT('Member Info'!L126+IF('Member Info'!H126&gt;'Member Info'!$AJ$12,'Member Info'!$AK$13,IF('Member Info'!H126&gt;'Member Info'!$AJ$11,'Member Info'!$AK$12,IF('Member Info'!H126&gt;'Member Info'!$AJ$10,'Member Info'!$AK$11,IF('Member Info'!H126&gt;'Member Info'!$AJ$9,'Member Info'!$AK$10,IF('Member Info'!H126&gt;'Member Info'!$AJ$8,'Member Info'!$AK$9,'Member Info'!$AK$8)))))),
SUMPRODUCT('Member Info'!L126+IF('Member Info'!H126&gt;'Member Info'!$AG$17,'Member Info'!$AH$18,IF('Member Info'!H126&gt;'Member Info'!$AG$16,'Member Info'!$AH$17,IF('Member Info'!H126&gt;'Member Info'!$AG$15,'Member Info'!$AH$16,IF('Member Info'!H126&gt;'Member Info'!$AG$14,'Member Info'!$AH$15,IF('Member Info'!H126&gt;'Member Info'!$AG$13,'Member Info'!$AH$14,IF('Member Info'!H126&gt;'Member Info'!$AG$12,'Member Info'!$AH$13,IF('Member Info'!H126&gt;'Member Info'!$AG$11,'Member Info'!$AH$12,IF('Member Info'!H126&gt;'Member Info'!$AG$10,'Member Info'!$AH$11,IF('Member Info'!H126&gt;'Member Info'!$AG$9,'Member Info'!$AH$10,IF('Member Info'!H126&gt;'Member Info'!$AG$8,'Member Info'!$AH$9,'Member Info'!$AH$8)))))))))))))</f>
        <v/>
      </c>
      <c r="H130" s="26"/>
      <c r="I130" s="26"/>
      <c r="J130" s="107" t="str">
        <f>IF(E130=0,"",IF('Member Info'!F126&gt;$S$1,CONCATENATE("Joined with practice on ", TEXT('Member Info'!F126, "DD/MM/YYYY")),IF('Member Info'!N126&lt;&gt;"",IF('Member Info'!N126&lt;$R$1,CONCATENATE("Left Scheme on ", TEXT('Member Info'!N126, "DD/MM/YYYY")),IF(ISERROR(G130),"Error Detected, No rate entered",IF(E130=0,"",IF(F130="","Error Detected, No Pensionable pay",IF(ISERROR(AB130)," Unknown Values entered.",IF(T130+U130&lt;1,"Acceptable",IF(R130+S130=200, "No Contributions Entered", IF(K130="","Error Detected, Choose reason&gt;",IF(X130="1",IF(T130=1,"Please Enter Deemed Pensionable Pay","Add Any Relevant Details Above"),"Please Give Details Above"))))))))),IF(ISERROR(G130),"Error Detected, No rate entered",IF(E130=0,"",IF(F130="","Error Detected, No Pensionable pay",IF(ISERROR(AB130)," Unknown Values entered.",IF(T130+U130&lt;1,"Acceptable",IF(R130+S130=200, "No Contributions Entered", IF(K130="","Error Detected, Choose reason&gt;",IF(X130="1",IF(T130=1,"Please Enter Deemed Pensionable Pay","Add relevant Details Above"),"Please give details Above")))))))))))</f>
        <v/>
      </c>
      <c r="K130" s="263"/>
      <c r="L130" s="93"/>
      <c r="M130" s="93" t="str">
        <f t="shared" si="24"/>
        <v/>
      </c>
      <c r="N130" s="96">
        <f t="shared" si="23"/>
        <v>0</v>
      </c>
      <c r="O130" s="96">
        <f t="shared" si="23"/>
        <v>0</v>
      </c>
      <c r="P130" s="220">
        <f>(ROUND((F130/100*'Member Info'!$W$2), 2))</f>
        <v>0</v>
      </c>
      <c r="Q130" s="220" t="e">
        <f t="shared" si="25"/>
        <v>#VALUE!</v>
      </c>
      <c r="R130" s="220" t="str">
        <f t="shared" si="26"/>
        <v/>
      </c>
      <c r="S130" s="229" t="str">
        <f t="shared" si="27"/>
        <v/>
      </c>
      <c r="T130" s="230" t="str">
        <f t="shared" si="28"/>
        <v/>
      </c>
      <c r="U130" s="230" t="str">
        <f t="shared" si="29"/>
        <v/>
      </c>
      <c r="V130" s="224">
        <f t="shared" si="30"/>
        <v>0</v>
      </c>
      <c r="W130" s="112">
        <f t="shared" si="31"/>
        <v>0</v>
      </c>
      <c r="X130" s="237" t="str">
        <f t="shared" si="19"/>
        <v/>
      </c>
      <c r="Y130" s="242" t="b">
        <f t="shared" si="20"/>
        <v>0</v>
      </c>
      <c r="Z130" s="237">
        <f t="shared" si="32"/>
        <v>0</v>
      </c>
      <c r="AA130" s="237">
        <f>IF('Member Info'!N126="",1,"")</f>
        <v>1</v>
      </c>
      <c r="AB130" s="245" t="e">
        <f t="shared" si="33"/>
        <v>#VALUE!</v>
      </c>
      <c r="AC130" s="132" t="str">
        <f t="shared" si="21"/>
        <v/>
      </c>
      <c r="AD130" s="126">
        <f t="shared" si="22"/>
        <v>1</v>
      </c>
      <c r="AE130" s="126" t="str">
        <f>IF('Member Info'!N126&lt;&gt;"",IF('Member Info'!N126&lt;=$R$1,1,0),"")</f>
        <v/>
      </c>
      <c r="AG130" s="126" t="b">
        <f t="shared" si="34"/>
        <v>0</v>
      </c>
      <c r="AH130" s="126">
        <f t="shared" si="35"/>
        <v>0</v>
      </c>
      <c r="AJ130" s="126">
        <f t="shared" si="36"/>
        <v>0</v>
      </c>
      <c r="AK130" s="126">
        <f>IF('Member Info'!F126&gt;$R$1,1,0)</f>
        <v>0</v>
      </c>
      <c r="AL130" s="126" t="b">
        <f>IF(ISERROR(R130),ERROR.TYPE(#REF!)=ERROR.TYPE(R130),FALSE)</f>
        <v>0</v>
      </c>
      <c r="AM130" s="126" t="b">
        <f>IF(ISERROR(S130),ERROR.TYPE(#REF!)=ERROR.TYPE(S130),FALSE)</f>
        <v>0</v>
      </c>
      <c r="AN130" s="126">
        <f>IF(OR('Member Info'!F126&gt;=$S$1,'Member Info'!N126&gt;=$R$1),1,0)</f>
        <v>0</v>
      </c>
    </row>
    <row r="131" spans="1:40" x14ac:dyDescent="0.25">
      <c r="A131" s="4">
        <v>99</v>
      </c>
      <c r="B131" s="166">
        <f>'Member Info'!D127</f>
        <v>0</v>
      </c>
      <c r="C131" s="166">
        <f>'Member Info'!E127</f>
        <v>0</v>
      </c>
      <c r="D131" s="166" t="str">
        <f>'Member Info'!G127</f>
        <v/>
      </c>
      <c r="E131" s="167">
        <f>'Member Info'!B127</f>
        <v>0</v>
      </c>
      <c r="F131" s="244"/>
      <c r="G131" s="168" t="str">
        <f>IF(E131=0,"",
IF('Member Info'!$AM$19&lt;=$R$1,
SUMPRODUCT('Member Info'!L127+IF('Member Info'!H127&gt;'Member Info'!$AJ$12,'Member Info'!$AK$13,IF('Member Info'!H127&gt;'Member Info'!$AJ$11,'Member Info'!$AK$12,IF('Member Info'!H127&gt;'Member Info'!$AJ$10,'Member Info'!$AK$11,IF('Member Info'!H127&gt;'Member Info'!$AJ$9,'Member Info'!$AK$10,IF('Member Info'!H127&gt;'Member Info'!$AJ$8,'Member Info'!$AK$9,'Member Info'!$AK$8)))))),
SUMPRODUCT('Member Info'!L127+IF('Member Info'!H127&gt;'Member Info'!$AG$17,'Member Info'!$AH$18,IF('Member Info'!H127&gt;'Member Info'!$AG$16,'Member Info'!$AH$17,IF('Member Info'!H127&gt;'Member Info'!$AG$15,'Member Info'!$AH$16,IF('Member Info'!H127&gt;'Member Info'!$AG$14,'Member Info'!$AH$15,IF('Member Info'!H127&gt;'Member Info'!$AG$13,'Member Info'!$AH$14,IF('Member Info'!H127&gt;'Member Info'!$AG$12,'Member Info'!$AH$13,IF('Member Info'!H127&gt;'Member Info'!$AG$11,'Member Info'!$AH$12,IF('Member Info'!H127&gt;'Member Info'!$AG$10,'Member Info'!$AH$11,IF('Member Info'!H127&gt;'Member Info'!$AG$9,'Member Info'!$AH$10,IF('Member Info'!H127&gt;'Member Info'!$AG$8,'Member Info'!$AH$9,'Member Info'!$AH$8)))))))))))))</f>
        <v/>
      </c>
      <c r="H131" s="26"/>
      <c r="I131" s="26"/>
      <c r="J131" s="107" t="str">
        <f>IF(E131=0,"",IF('Member Info'!F127&gt;$S$1,CONCATENATE("Joined with practice on ", TEXT('Member Info'!F127, "DD/MM/YYYY")),IF('Member Info'!N127&lt;&gt;"",IF('Member Info'!N127&lt;$R$1,CONCATENATE("Left Scheme on ", TEXT('Member Info'!N127, "DD/MM/YYYY")),IF(ISERROR(G131),"Error Detected, No rate entered",IF(E131=0,"",IF(F131="","Error Detected, No Pensionable pay",IF(ISERROR(AB131)," Unknown Values entered.",IF(T131+U131&lt;1,"Acceptable",IF(R131+S131=200, "No Contributions Entered", IF(K131="","Error Detected, Choose reason&gt;",IF(X131="1",IF(T131=1,"Please Enter Deemed Pensionable Pay","Add Any Relevant Details Above"),"Please Give Details Above"))))))))),IF(ISERROR(G131),"Error Detected, No rate entered",IF(E131=0,"",IF(F131="","Error Detected, No Pensionable pay",IF(ISERROR(AB131)," Unknown Values entered.",IF(T131+U131&lt;1,"Acceptable",IF(R131+S131=200, "No Contributions Entered", IF(K131="","Error Detected, Choose reason&gt;",IF(X131="1",IF(T131=1,"Please Enter Deemed Pensionable Pay","Add relevant Details Above"),"Please give details Above")))))))))))</f>
        <v/>
      </c>
      <c r="K131" s="263"/>
      <c r="L131" s="93"/>
      <c r="M131" s="93" t="str">
        <f t="shared" si="24"/>
        <v/>
      </c>
      <c r="N131" s="96">
        <f t="shared" si="23"/>
        <v>0</v>
      </c>
      <c r="O131" s="96">
        <f t="shared" si="23"/>
        <v>0</v>
      </c>
      <c r="P131" s="220">
        <f>(ROUND((F131/100*'Member Info'!$W$2), 2))</f>
        <v>0</v>
      </c>
      <c r="Q131" s="220" t="e">
        <f t="shared" si="25"/>
        <v>#VALUE!</v>
      </c>
      <c r="R131" s="220" t="str">
        <f t="shared" si="26"/>
        <v/>
      </c>
      <c r="S131" s="229" t="str">
        <f t="shared" si="27"/>
        <v/>
      </c>
      <c r="T131" s="230" t="str">
        <f t="shared" si="28"/>
        <v/>
      </c>
      <c r="U131" s="230" t="str">
        <f t="shared" si="29"/>
        <v/>
      </c>
      <c r="V131" s="224">
        <f t="shared" si="30"/>
        <v>0</v>
      </c>
      <c r="W131" s="112">
        <f t="shared" si="31"/>
        <v>0</v>
      </c>
      <c r="X131" s="237" t="str">
        <f t="shared" si="19"/>
        <v/>
      </c>
      <c r="Y131" s="242" t="b">
        <f t="shared" si="20"/>
        <v>0</v>
      </c>
      <c r="Z131" s="237">
        <f t="shared" si="32"/>
        <v>0</v>
      </c>
      <c r="AA131" s="237">
        <f>IF('Member Info'!N127="",1,"")</f>
        <v>1</v>
      </c>
      <c r="AB131" s="245" t="e">
        <f t="shared" si="33"/>
        <v>#VALUE!</v>
      </c>
      <c r="AC131" s="132" t="str">
        <f t="shared" si="21"/>
        <v/>
      </c>
      <c r="AD131" s="126">
        <f t="shared" si="22"/>
        <v>1</v>
      </c>
      <c r="AE131" s="126" t="str">
        <f>IF('Member Info'!N127&lt;&gt;"",IF('Member Info'!N127&lt;=$R$1,1,0),"")</f>
        <v/>
      </c>
      <c r="AG131" s="126" t="b">
        <f t="shared" si="34"/>
        <v>0</v>
      </c>
      <c r="AH131" s="126">
        <f t="shared" si="35"/>
        <v>0</v>
      </c>
      <c r="AJ131" s="126">
        <f t="shared" si="36"/>
        <v>0</v>
      </c>
      <c r="AK131" s="126">
        <f>IF('Member Info'!F127&gt;$R$1,1,0)</f>
        <v>0</v>
      </c>
      <c r="AL131" s="126" t="b">
        <f>IF(ISERROR(R131),ERROR.TYPE(#REF!)=ERROR.TYPE(R131),FALSE)</f>
        <v>0</v>
      </c>
      <c r="AM131" s="126" t="b">
        <f>IF(ISERROR(S131),ERROR.TYPE(#REF!)=ERROR.TYPE(S131),FALSE)</f>
        <v>0</v>
      </c>
      <c r="AN131" s="126">
        <f>IF(OR('Member Info'!F127&gt;=$S$1,'Member Info'!N127&gt;=$R$1),1,0)</f>
        <v>0</v>
      </c>
    </row>
    <row r="132" spans="1:40" x14ac:dyDescent="0.25">
      <c r="A132" s="4">
        <v>100</v>
      </c>
      <c r="B132" s="166">
        <f>'Member Info'!D128</f>
        <v>0</v>
      </c>
      <c r="C132" s="166">
        <f>'Member Info'!E128</f>
        <v>0</v>
      </c>
      <c r="D132" s="166" t="str">
        <f>'Member Info'!G128</f>
        <v/>
      </c>
      <c r="E132" s="167">
        <f>'Member Info'!B128</f>
        <v>0</v>
      </c>
      <c r="F132" s="244"/>
      <c r="G132" s="168" t="str">
        <f>IF(E132=0,"",
IF('Member Info'!$AM$19&lt;=$R$1,
SUMPRODUCT('Member Info'!L128+IF('Member Info'!H128&gt;'Member Info'!$AJ$12,'Member Info'!$AK$13,IF('Member Info'!H128&gt;'Member Info'!$AJ$11,'Member Info'!$AK$12,IF('Member Info'!H128&gt;'Member Info'!$AJ$10,'Member Info'!$AK$11,IF('Member Info'!H128&gt;'Member Info'!$AJ$9,'Member Info'!$AK$10,IF('Member Info'!H128&gt;'Member Info'!$AJ$8,'Member Info'!$AK$9,'Member Info'!$AK$8)))))),
SUMPRODUCT('Member Info'!L128+IF('Member Info'!H128&gt;'Member Info'!$AG$17,'Member Info'!$AH$18,IF('Member Info'!H128&gt;'Member Info'!$AG$16,'Member Info'!$AH$17,IF('Member Info'!H128&gt;'Member Info'!$AG$15,'Member Info'!$AH$16,IF('Member Info'!H128&gt;'Member Info'!$AG$14,'Member Info'!$AH$15,IF('Member Info'!H128&gt;'Member Info'!$AG$13,'Member Info'!$AH$14,IF('Member Info'!H128&gt;'Member Info'!$AG$12,'Member Info'!$AH$13,IF('Member Info'!H128&gt;'Member Info'!$AG$11,'Member Info'!$AH$12,IF('Member Info'!H128&gt;'Member Info'!$AG$10,'Member Info'!$AH$11,IF('Member Info'!H128&gt;'Member Info'!$AG$9,'Member Info'!$AH$10,IF('Member Info'!H128&gt;'Member Info'!$AG$8,'Member Info'!$AH$9,'Member Info'!$AH$8)))))))))))))</f>
        <v/>
      </c>
      <c r="H132" s="26"/>
      <c r="I132" s="26"/>
      <c r="J132" s="107" t="str">
        <f>IF(E132=0,"",IF('Member Info'!F128&gt;$S$1,CONCATENATE("Joined with practice on ", TEXT('Member Info'!F128, "DD/MM/YYYY")),IF('Member Info'!N128&lt;&gt;"",IF('Member Info'!N128&lt;$R$1,CONCATENATE("Left Scheme on ", TEXT('Member Info'!N128, "DD/MM/YYYY")),IF(ISERROR(G132),"Error Detected, No rate entered",IF(E132=0,"",IF(F132="","Error Detected, No Pensionable pay",IF(ISERROR(AB132)," Unknown Values entered.",IF(T132+U132&lt;1,"Acceptable",IF(R132+S132=200, "No Contributions Entered", IF(K132="","Error Detected, Choose reason&gt;",IF(X132="1",IF(T132=1,"Please Enter Deemed Pensionable Pay","Add Any Relevant Details Above"),"Please Give Details Above"))))))))),IF(ISERROR(G132),"Error Detected, No rate entered",IF(E132=0,"",IF(F132="","Error Detected, No Pensionable pay",IF(ISERROR(AB132)," Unknown Values entered.",IF(T132+U132&lt;1,"Acceptable",IF(R132+S132=200, "No Contributions Entered", IF(K132="","Error Detected, Choose reason&gt;",IF(X132="1",IF(T132=1,"Please Enter Deemed Pensionable Pay","Add relevant Details Above"),"Please give details Above")))))))))))</f>
        <v/>
      </c>
      <c r="K132" s="263"/>
      <c r="L132" s="93"/>
      <c r="M132" s="93" t="str">
        <f t="shared" si="24"/>
        <v/>
      </c>
      <c r="N132" s="96">
        <f t="shared" si="23"/>
        <v>0</v>
      </c>
      <c r="O132" s="96">
        <f t="shared" si="23"/>
        <v>0</v>
      </c>
      <c r="P132" s="220">
        <f>(ROUND((F132/100*'Member Info'!$W$2), 2))</f>
        <v>0</v>
      </c>
      <c r="Q132" s="220" t="e">
        <f t="shared" si="25"/>
        <v>#VALUE!</v>
      </c>
      <c r="R132" s="220" t="str">
        <f t="shared" si="26"/>
        <v/>
      </c>
      <c r="S132" s="229" t="str">
        <f t="shared" si="27"/>
        <v/>
      </c>
      <c r="T132" s="230" t="str">
        <f t="shared" si="28"/>
        <v/>
      </c>
      <c r="U132" s="230" t="str">
        <f t="shared" si="29"/>
        <v/>
      </c>
      <c r="V132" s="224">
        <f t="shared" si="30"/>
        <v>0</v>
      </c>
      <c r="W132" s="112">
        <f t="shared" si="31"/>
        <v>0</v>
      </c>
      <c r="X132" s="237" t="str">
        <f t="shared" si="19"/>
        <v/>
      </c>
      <c r="Y132" s="242" t="b">
        <f t="shared" si="20"/>
        <v>0</v>
      </c>
      <c r="Z132" s="237">
        <f t="shared" si="32"/>
        <v>0</v>
      </c>
      <c r="AA132" s="237">
        <f>IF('Member Info'!N128="",1,"")</f>
        <v>1</v>
      </c>
      <c r="AB132" s="245" t="e">
        <f t="shared" si="33"/>
        <v>#VALUE!</v>
      </c>
      <c r="AC132" s="132" t="str">
        <f t="shared" si="21"/>
        <v/>
      </c>
      <c r="AD132" s="126">
        <f t="shared" si="22"/>
        <v>1</v>
      </c>
      <c r="AE132" s="126" t="str">
        <f>IF('Member Info'!N128&lt;&gt;"",IF('Member Info'!N128&lt;=$R$1,1,0),"")</f>
        <v/>
      </c>
      <c r="AG132" s="126" t="b">
        <f t="shared" si="34"/>
        <v>0</v>
      </c>
      <c r="AH132" s="126">
        <f t="shared" si="35"/>
        <v>0</v>
      </c>
      <c r="AJ132" s="126">
        <f t="shared" si="36"/>
        <v>0</v>
      </c>
      <c r="AK132" s="126">
        <f>IF('Member Info'!F128&gt;$R$1,1,0)</f>
        <v>0</v>
      </c>
      <c r="AL132" s="126" t="b">
        <f>IF(ISERROR(R132),ERROR.TYPE(#REF!)=ERROR.TYPE(R132),FALSE)</f>
        <v>0</v>
      </c>
      <c r="AM132" s="126" t="b">
        <f>IF(ISERROR(S132),ERROR.TYPE(#REF!)=ERROR.TYPE(S132),FALSE)</f>
        <v>0</v>
      </c>
      <c r="AN132" s="126">
        <f>IF(OR('Member Info'!F128&gt;=$S$1,'Member Info'!N128&gt;=$R$1),1,0)</f>
        <v>0</v>
      </c>
    </row>
    <row r="133" spans="1:40" x14ac:dyDescent="0.25">
      <c r="A133" s="4">
        <v>101</v>
      </c>
      <c r="B133" s="166">
        <f>'Member Info'!D129</f>
        <v>0</v>
      </c>
      <c r="C133" s="166">
        <f>'Member Info'!E129</f>
        <v>0</v>
      </c>
      <c r="D133" s="166" t="str">
        <f>'Member Info'!G129</f>
        <v/>
      </c>
      <c r="E133" s="167">
        <f>'Member Info'!B129</f>
        <v>0</v>
      </c>
      <c r="F133" s="244"/>
      <c r="G133" s="168" t="str">
        <f>IF(E133=0,"",
IF('Member Info'!$AM$19&lt;=$R$1,
SUMPRODUCT('Member Info'!L129+IF('Member Info'!H129&gt;'Member Info'!$AJ$12,'Member Info'!$AK$13,IF('Member Info'!H129&gt;'Member Info'!$AJ$11,'Member Info'!$AK$12,IF('Member Info'!H129&gt;'Member Info'!$AJ$10,'Member Info'!$AK$11,IF('Member Info'!H129&gt;'Member Info'!$AJ$9,'Member Info'!$AK$10,IF('Member Info'!H129&gt;'Member Info'!$AJ$8,'Member Info'!$AK$9,'Member Info'!$AK$8)))))),
SUMPRODUCT('Member Info'!L129+IF('Member Info'!H129&gt;'Member Info'!$AG$17,'Member Info'!$AH$18,IF('Member Info'!H129&gt;'Member Info'!$AG$16,'Member Info'!$AH$17,IF('Member Info'!H129&gt;'Member Info'!$AG$15,'Member Info'!$AH$16,IF('Member Info'!H129&gt;'Member Info'!$AG$14,'Member Info'!$AH$15,IF('Member Info'!H129&gt;'Member Info'!$AG$13,'Member Info'!$AH$14,IF('Member Info'!H129&gt;'Member Info'!$AG$12,'Member Info'!$AH$13,IF('Member Info'!H129&gt;'Member Info'!$AG$11,'Member Info'!$AH$12,IF('Member Info'!H129&gt;'Member Info'!$AG$10,'Member Info'!$AH$11,IF('Member Info'!H129&gt;'Member Info'!$AG$9,'Member Info'!$AH$10,IF('Member Info'!H129&gt;'Member Info'!$AG$8,'Member Info'!$AH$9,'Member Info'!$AH$8)))))))))))))</f>
        <v/>
      </c>
      <c r="H133" s="26"/>
      <c r="I133" s="26"/>
      <c r="J133" s="107" t="str">
        <f>IF(E133=0,"",IF('Member Info'!F129&gt;$S$1,CONCATENATE("Joined with practice on ", TEXT('Member Info'!F129, "DD/MM/YYYY")),IF('Member Info'!N129&lt;&gt;"",IF('Member Info'!N129&lt;$R$1,CONCATENATE("Left Scheme on ", TEXT('Member Info'!N129, "DD/MM/YYYY")),IF(ISERROR(G133),"Error Detected, No rate entered",IF(E133=0,"",IF(F133="","Error Detected, No Pensionable pay",IF(ISERROR(AB133)," Unknown Values entered.",IF(T133+U133&lt;1,"Acceptable",IF(R133+S133=200, "No Contributions Entered", IF(K133="","Error Detected, Choose reason&gt;",IF(X133="1",IF(T133=1,"Please Enter Deemed Pensionable Pay","Add Any Relevant Details Above"),"Please Give Details Above"))))))))),IF(ISERROR(G133),"Error Detected, No rate entered",IF(E133=0,"",IF(F133="","Error Detected, No Pensionable pay",IF(ISERROR(AB133)," Unknown Values entered.",IF(T133+U133&lt;1,"Acceptable",IF(R133+S133=200, "No Contributions Entered", IF(K133="","Error Detected, Choose reason&gt;",IF(X133="1",IF(T133=1,"Please Enter Deemed Pensionable Pay","Add relevant Details Above"),"Please give details Above")))))))))))</f>
        <v/>
      </c>
      <c r="K133" s="263"/>
      <c r="L133" s="93"/>
      <c r="M133" s="93" t="str">
        <f t="shared" si="24"/>
        <v/>
      </c>
      <c r="N133" s="96">
        <f t="shared" si="23"/>
        <v>0</v>
      </c>
      <c r="O133" s="96">
        <f t="shared" si="23"/>
        <v>0</v>
      </c>
      <c r="P133" s="220">
        <f>(ROUND((F133/100*'Member Info'!$W$2), 2))</f>
        <v>0</v>
      </c>
      <c r="Q133" s="220" t="e">
        <f t="shared" si="25"/>
        <v>#VALUE!</v>
      </c>
      <c r="R133" s="220" t="str">
        <f t="shared" si="26"/>
        <v/>
      </c>
      <c r="S133" s="229" t="str">
        <f t="shared" si="27"/>
        <v/>
      </c>
      <c r="T133" s="230" t="str">
        <f t="shared" si="28"/>
        <v/>
      </c>
      <c r="U133" s="230" t="str">
        <f t="shared" si="29"/>
        <v/>
      </c>
      <c r="V133" s="224">
        <f t="shared" si="30"/>
        <v>0</v>
      </c>
      <c r="W133" s="112">
        <f t="shared" si="31"/>
        <v>0</v>
      </c>
      <c r="X133" s="237" t="str">
        <f t="shared" si="19"/>
        <v/>
      </c>
      <c r="Y133" s="242" t="b">
        <f t="shared" si="20"/>
        <v>0</v>
      </c>
      <c r="Z133" s="237">
        <f t="shared" si="32"/>
        <v>0</v>
      </c>
      <c r="AA133" s="237">
        <f>IF('Member Info'!N129="",1,"")</f>
        <v>1</v>
      </c>
      <c r="AB133" s="245" t="e">
        <f t="shared" si="33"/>
        <v>#VALUE!</v>
      </c>
      <c r="AC133" s="132" t="str">
        <f t="shared" si="21"/>
        <v/>
      </c>
      <c r="AD133" s="126">
        <f t="shared" si="22"/>
        <v>1</v>
      </c>
      <c r="AE133" s="126" t="str">
        <f>IF('Member Info'!N129&lt;&gt;"",IF('Member Info'!N129&lt;=$R$1,1,0),"")</f>
        <v/>
      </c>
      <c r="AG133" s="126" t="b">
        <f t="shared" si="34"/>
        <v>0</v>
      </c>
      <c r="AH133" s="126">
        <f t="shared" si="35"/>
        <v>0</v>
      </c>
      <c r="AJ133" s="126">
        <f t="shared" si="36"/>
        <v>0</v>
      </c>
      <c r="AK133" s="126">
        <f>IF('Member Info'!F129&gt;$R$1,1,0)</f>
        <v>0</v>
      </c>
      <c r="AL133" s="126" t="b">
        <f>IF(ISERROR(R133),ERROR.TYPE(#REF!)=ERROR.TYPE(R133),FALSE)</f>
        <v>0</v>
      </c>
      <c r="AM133" s="126" t="b">
        <f>IF(ISERROR(S133),ERROR.TYPE(#REF!)=ERROR.TYPE(S133),FALSE)</f>
        <v>0</v>
      </c>
      <c r="AN133" s="126">
        <f>IF(OR('Member Info'!F129&gt;=$S$1,'Member Info'!N129&gt;=$R$1),1,0)</f>
        <v>0</v>
      </c>
    </row>
    <row r="134" spans="1:40" x14ac:dyDescent="0.25">
      <c r="A134" s="4">
        <v>102</v>
      </c>
      <c r="B134" s="166">
        <f>'Member Info'!D130</f>
        <v>0</v>
      </c>
      <c r="C134" s="166">
        <f>'Member Info'!E130</f>
        <v>0</v>
      </c>
      <c r="D134" s="166" t="str">
        <f>'Member Info'!G130</f>
        <v/>
      </c>
      <c r="E134" s="167">
        <f>'Member Info'!B130</f>
        <v>0</v>
      </c>
      <c r="F134" s="244"/>
      <c r="G134" s="168" t="str">
        <f>IF(E134=0,"",
IF('Member Info'!$AM$19&lt;=$R$1,
SUMPRODUCT('Member Info'!L130+IF('Member Info'!H130&gt;'Member Info'!$AJ$12,'Member Info'!$AK$13,IF('Member Info'!H130&gt;'Member Info'!$AJ$11,'Member Info'!$AK$12,IF('Member Info'!H130&gt;'Member Info'!$AJ$10,'Member Info'!$AK$11,IF('Member Info'!H130&gt;'Member Info'!$AJ$9,'Member Info'!$AK$10,IF('Member Info'!H130&gt;'Member Info'!$AJ$8,'Member Info'!$AK$9,'Member Info'!$AK$8)))))),
SUMPRODUCT('Member Info'!L130+IF('Member Info'!H130&gt;'Member Info'!$AG$17,'Member Info'!$AH$18,IF('Member Info'!H130&gt;'Member Info'!$AG$16,'Member Info'!$AH$17,IF('Member Info'!H130&gt;'Member Info'!$AG$15,'Member Info'!$AH$16,IF('Member Info'!H130&gt;'Member Info'!$AG$14,'Member Info'!$AH$15,IF('Member Info'!H130&gt;'Member Info'!$AG$13,'Member Info'!$AH$14,IF('Member Info'!H130&gt;'Member Info'!$AG$12,'Member Info'!$AH$13,IF('Member Info'!H130&gt;'Member Info'!$AG$11,'Member Info'!$AH$12,IF('Member Info'!H130&gt;'Member Info'!$AG$10,'Member Info'!$AH$11,IF('Member Info'!H130&gt;'Member Info'!$AG$9,'Member Info'!$AH$10,IF('Member Info'!H130&gt;'Member Info'!$AG$8,'Member Info'!$AH$9,'Member Info'!$AH$8)))))))))))))</f>
        <v/>
      </c>
      <c r="H134" s="26"/>
      <c r="I134" s="26"/>
      <c r="J134" s="107" t="str">
        <f>IF(E134=0,"",IF('Member Info'!F130&gt;$S$1,CONCATENATE("Joined with practice on ", TEXT('Member Info'!F130, "DD/MM/YYYY")),IF('Member Info'!N130&lt;&gt;"",IF('Member Info'!N130&lt;$R$1,CONCATENATE("Left Scheme on ", TEXT('Member Info'!N130, "DD/MM/YYYY")),IF(ISERROR(G134),"Error Detected, No rate entered",IF(E134=0,"",IF(F134="","Error Detected, No Pensionable pay",IF(ISERROR(AB134)," Unknown Values entered.",IF(T134+U134&lt;1,"Acceptable",IF(R134+S134=200, "No Contributions Entered", IF(K134="","Error Detected, Choose reason&gt;",IF(X134="1",IF(T134=1,"Please Enter Deemed Pensionable Pay","Add Any Relevant Details Above"),"Please Give Details Above"))))))))),IF(ISERROR(G134),"Error Detected, No rate entered",IF(E134=0,"",IF(F134="","Error Detected, No Pensionable pay",IF(ISERROR(AB134)," Unknown Values entered.",IF(T134+U134&lt;1,"Acceptable",IF(R134+S134=200, "No Contributions Entered", IF(K134="","Error Detected, Choose reason&gt;",IF(X134="1",IF(T134=1,"Please Enter Deemed Pensionable Pay","Add relevant Details Above"),"Please give details Above")))))))))))</f>
        <v/>
      </c>
      <c r="K134" s="263"/>
      <c r="L134" s="93"/>
      <c r="M134" s="93" t="str">
        <f t="shared" si="24"/>
        <v/>
      </c>
      <c r="N134" s="96">
        <f t="shared" si="23"/>
        <v>0</v>
      </c>
      <c r="O134" s="96">
        <f t="shared" si="23"/>
        <v>0</v>
      </c>
      <c r="P134" s="220">
        <f>(ROUND((F134/100*'Member Info'!$W$2), 2))</f>
        <v>0</v>
      </c>
      <c r="Q134" s="220" t="e">
        <f t="shared" si="25"/>
        <v>#VALUE!</v>
      </c>
      <c r="R134" s="220" t="str">
        <f t="shared" si="26"/>
        <v/>
      </c>
      <c r="S134" s="229" t="str">
        <f t="shared" si="27"/>
        <v/>
      </c>
      <c r="T134" s="230" t="str">
        <f t="shared" si="28"/>
        <v/>
      </c>
      <c r="U134" s="230" t="str">
        <f t="shared" si="29"/>
        <v/>
      </c>
      <c r="V134" s="224">
        <f t="shared" si="30"/>
        <v>0</v>
      </c>
      <c r="W134" s="112">
        <f t="shared" si="31"/>
        <v>0</v>
      </c>
      <c r="X134" s="237" t="str">
        <f t="shared" si="19"/>
        <v/>
      </c>
      <c r="Y134" s="242" t="b">
        <f t="shared" si="20"/>
        <v>0</v>
      </c>
      <c r="Z134" s="237">
        <f t="shared" si="32"/>
        <v>0</v>
      </c>
      <c r="AA134" s="237">
        <f>IF('Member Info'!N130="",1,"")</f>
        <v>1</v>
      </c>
      <c r="AB134" s="245" t="e">
        <f t="shared" si="33"/>
        <v>#VALUE!</v>
      </c>
      <c r="AC134" s="132" t="str">
        <f t="shared" si="21"/>
        <v/>
      </c>
      <c r="AD134" s="126">
        <f t="shared" si="22"/>
        <v>1</v>
      </c>
      <c r="AE134" s="126" t="str">
        <f>IF('Member Info'!N130&lt;&gt;"",IF('Member Info'!N130&lt;=$R$1,1,0),"")</f>
        <v/>
      </c>
      <c r="AG134" s="126" t="b">
        <f t="shared" si="34"/>
        <v>0</v>
      </c>
      <c r="AH134" s="126">
        <f t="shared" si="35"/>
        <v>0</v>
      </c>
      <c r="AJ134" s="126">
        <f t="shared" si="36"/>
        <v>0</v>
      </c>
      <c r="AK134" s="126">
        <f>IF('Member Info'!F130&gt;$R$1,1,0)</f>
        <v>0</v>
      </c>
      <c r="AL134" s="126" t="b">
        <f>IF(ISERROR(R134),ERROR.TYPE(#REF!)=ERROR.TYPE(R134),FALSE)</f>
        <v>0</v>
      </c>
      <c r="AM134" s="126" t="b">
        <f>IF(ISERROR(S134),ERROR.TYPE(#REF!)=ERROR.TYPE(S134),FALSE)</f>
        <v>0</v>
      </c>
      <c r="AN134" s="126">
        <f>IF(OR('Member Info'!F130&gt;=$S$1,'Member Info'!N130&gt;=$R$1),1,0)</f>
        <v>0</v>
      </c>
    </row>
    <row r="135" spans="1:40" x14ac:dyDescent="0.25">
      <c r="A135" s="4">
        <v>103</v>
      </c>
      <c r="B135" s="166">
        <f>'Member Info'!D131</f>
        <v>0</v>
      </c>
      <c r="C135" s="166">
        <f>'Member Info'!E131</f>
        <v>0</v>
      </c>
      <c r="D135" s="166" t="str">
        <f>'Member Info'!G131</f>
        <v/>
      </c>
      <c r="E135" s="167">
        <f>'Member Info'!B131</f>
        <v>0</v>
      </c>
      <c r="F135" s="244"/>
      <c r="G135" s="168" t="str">
        <f>IF(E135=0,"",
IF('Member Info'!$AM$19&lt;=$R$1,
SUMPRODUCT('Member Info'!L131+IF('Member Info'!H131&gt;'Member Info'!$AJ$12,'Member Info'!$AK$13,IF('Member Info'!H131&gt;'Member Info'!$AJ$11,'Member Info'!$AK$12,IF('Member Info'!H131&gt;'Member Info'!$AJ$10,'Member Info'!$AK$11,IF('Member Info'!H131&gt;'Member Info'!$AJ$9,'Member Info'!$AK$10,IF('Member Info'!H131&gt;'Member Info'!$AJ$8,'Member Info'!$AK$9,'Member Info'!$AK$8)))))),
SUMPRODUCT('Member Info'!L131+IF('Member Info'!H131&gt;'Member Info'!$AG$17,'Member Info'!$AH$18,IF('Member Info'!H131&gt;'Member Info'!$AG$16,'Member Info'!$AH$17,IF('Member Info'!H131&gt;'Member Info'!$AG$15,'Member Info'!$AH$16,IF('Member Info'!H131&gt;'Member Info'!$AG$14,'Member Info'!$AH$15,IF('Member Info'!H131&gt;'Member Info'!$AG$13,'Member Info'!$AH$14,IF('Member Info'!H131&gt;'Member Info'!$AG$12,'Member Info'!$AH$13,IF('Member Info'!H131&gt;'Member Info'!$AG$11,'Member Info'!$AH$12,IF('Member Info'!H131&gt;'Member Info'!$AG$10,'Member Info'!$AH$11,IF('Member Info'!H131&gt;'Member Info'!$AG$9,'Member Info'!$AH$10,IF('Member Info'!H131&gt;'Member Info'!$AG$8,'Member Info'!$AH$9,'Member Info'!$AH$8)))))))))))))</f>
        <v/>
      </c>
      <c r="H135" s="26"/>
      <c r="I135" s="26"/>
      <c r="J135" s="107" t="str">
        <f>IF(E135=0,"",IF('Member Info'!F131&gt;$S$1,CONCATENATE("Joined with practice on ", TEXT('Member Info'!F131, "DD/MM/YYYY")),IF('Member Info'!N131&lt;&gt;"",IF('Member Info'!N131&lt;$R$1,CONCATENATE("Left Scheme on ", TEXT('Member Info'!N131, "DD/MM/YYYY")),IF(ISERROR(G135),"Error Detected, No rate entered",IF(E135=0,"",IF(F135="","Error Detected, No Pensionable pay",IF(ISERROR(AB135)," Unknown Values entered.",IF(T135+U135&lt;1,"Acceptable",IF(R135+S135=200, "No Contributions Entered", IF(K135="","Error Detected, Choose reason&gt;",IF(X135="1",IF(T135=1,"Please Enter Deemed Pensionable Pay","Add Any Relevant Details Above"),"Please Give Details Above"))))))))),IF(ISERROR(G135),"Error Detected, No rate entered",IF(E135=0,"",IF(F135="","Error Detected, No Pensionable pay",IF(ISERROR(AB135)," Unknown Values entered.",IF(T135+U135&lt;1,"Acceptable",IF(R135+S135=200, "No Contributions Entered", IF(K135="","Error Detected, Choose reason&gt;",IF(X135="1",IF(T135=1,"Please Enter Deemed Pensionable Pay","Add relevant Details Above"),"Please give details Above")))))))))))</f>
        <v/>
      </c>
      <c r="K135" s="263"/>
      <c r="L135" s="93"/>
      <c r="M135" s="93" t="str">
        <f t="shared" si="24"/>
        <v/>
      </c>
      <c r="N135" s="96">
        <f t="shared" si="23"/>
        <v>0</v>
      </c>
      <c r="O135" s="96">
        <f t="shared" si="23"/>
        <v>0</v>
      </c>
      <c r="P135" s="220">
        <f>(ROUND((F135/100*'Member Info'!$W$2), 2))</f>
        <v>0</v>
      </c>
      <c r="Q135" s="220" t="e">
        <f t="shared" si="25"/>
        <v>#VALUE!</v>
      </c>
      <c r="R135" s="220" t="str">
        <f t="shared" si="26"/>
        <v/>
      </c>
      <c r="S135" s="229" t="str">
        <f t="shared" si="27"/>
        <v/>
      </c>
      <c r="T135" s="230" t="str">
        <f t="shared" si="28"/>
        <v/>
      </c>
      <c r="U135" s="230" t="str">
        <f t="shared" si="29"/>
        <v/>
      </c>
      <c r="V135" s="224">
        <f t="shared" si="30"/>
        <v>0</v>
      </c>
      <c r="W135" s="112">
        <f t="shared" si="31"/>
        <v>0</v>
      </c>
      <c r="X135" s="237" t="str">
        <f t="shared" si="19"/>
        <v/>
      </c>
      <c r="Y135" s="242" t="b">
        <f t="shared" si="20"/>
        <v>0</v>
      </c>
      <c r="Z135" s="237">
        <f t="shared" si="32"/>
        <v>0</v>
      </c>
      <c r="AA135" s="237">
        <f>IF('Member Info'!N131="",1,"")</f>
        <v>1</v>
      </c>
      <c r="AB135" s="245" t="e">
        <f t="shared" si="33"/>
        <v>#VALUE!</v>
      </c>
      <c r="AC135" s="132" t="str">
        <f t="shared" si="21"/>
        <v/>
      </c>
      <c r="AD135" s="126">
        <f t="shared" si="22"/>
        <v>1</v>
      </c>
      <c r="AE135" s="126" t="str">
        <f>IF('Member Info'!N131&lt;&gt;"",IF('Member Info'!N131&lt;=$R$1,1,0),"")</f>
        <v/>
      </c>
      <c r="AG135" s="126" t="b">
        <f t="shared" si="34"/>
        <v>0</v>
      </c>
      <c r="AH135" s="126">
        <f t="shared" si="35"/>
        <v>0</v>
      </c>
      <c r="AJ135" s="126">
        <f t="shared" si="36"/>
        <v>0</v>
      </c>
      <c r="AK135" s="126">
        <f>IF('Member Info'!F131&gt;$R$1,1,0)</f>
        <v>0</v>
      </c>
      <c r="AL135" s="126" t="b">
        <f>IF(ISERROR(R135),ERROR.TYPE(#REF!)=ERROR.TYPE(R135),FALSE)</f>
        <v>0</v>
      </c>
      <c r="AM135" s="126" t="b">
        <f>IF(ISERROR(S135),ERROR.TYPE(#REF!)=ERROR.TYPE(S135),FALSE)</f>
        <v>0</v>
      </c>
      <c r="AN135" s="126">
        <f>IF(OR('Member Info'!F131&gt;=$S$1,'Member Info'!N131&gt;=$R$1),1,0)</f>
        <v>0</v>
      </c>
    </row>
    <row r="136" spans="1:40" x14ac:dyDescent="0.25">
      <c r="A136" s="4">
        <v>104</v>
      </c>
      <c r="B136" s="166">
        <f>'Member Info'!D132</f>
        <v>0</v>
      </c>
      <c r="C136" s="166">
        <f>'Member Info'!E132</f>
        <v>0</v>
      </c>
      <c r="D136" s="166" t="str">
        <f>'Member Info'!G132</f>
        <v/>
      </c>
      <c r="E136" s="167">
        <f>'Member Info'!B132</f>
        <v>0</v>
      </c>
      <c r="F136" s="244"/>
      <c r="G136" s="168" t="str">
        <f>IF(E136=0,"",
IF('Member Info'!$AM$19&lt;=$R$1,
SUMPRODUCT('Member Info'!L132+IF('Member Info'!H132&gt;'Member Info'!$AJ$12,'Member Info'!$AK$13,IF('Member Info'!H132&gt;'Member Info'!$AJ$11,'Member Info'!$AK$12,IF('Member Info'!H132&gt;'Member Info'!$AJ$10,'Member Info'!$AK$11,IF('Member Info'!H132&gt;'Member Info'!$AJ$9,'Member Info'!$AK$10,IF('Member Info'!H132&gt;'Member Info'!$AJ$8,'Member Info'!$AK$9,'Member Info'!$AK$8)))))),
SUMPRODUCT('Member Info'!L132+IF('Member Info'!H132&gt;'Member Info'!$AG$17,'Member Info'!$AH$18,IF('Member Info'!H132&gt;'Member Info'!$AG$16,'Member Info'!$AH$17,IF('Member Info'!H132&gt;'Member Info'!$AG$15,'Member Info'!$AH$16,IF('Member Info'!H132&gt;'Member Info'!$AG$14,'Member Info'!$AH$15,IF('Member Info'!H132&gt;'Member Info'!$AG$13,'Member Info'!$AH$14,IF('Member Info'!H132&gt;'Member Info'!$AG$12,'Member Info'!$AH$13,IF('Member Info'!H132&gt;'Member Info'!$AG$11,'Member Info'!$AH$12,IF('Member Info'!H132&gt;'Member Info'!$AG$10,'Member Info'!$AH$11,IF('Member Info'!H132&gt;'Member Info'!$AG$9,'Member Info'!$AH$10,IF('Member Info'!H132&gt;'Member Info'!$AG$8,'Member Info'!$AH$9,'Member Info'!$AH$8)))))))))))))</f>
        <v/>
      </c>
      <c r="H136" s="26"/>
      <c r="I136" s="26"/>
      <c r="J136" s="107" t="str">
        <f>IF(E136=0,"",IF('Member Info'!F132&gt;$S$1,CONCATENATE("Joined with practice on ", TEXT('Member Info'!F132, "DD/MM/YYYY")),IF('Member Info'!N132&lt;&gt;"",IF('Member Info'!N132&lt;$R$1,CONCATENATE("Left Scheme on ", TEXT('Member Info'!N132, "DD/MM/YYYY")),IF(ISERROR(G136),"Error Detected, No rate entered",IF(E136=0,"",IF(F136="","Error Detected, No Pensionable pay",IF(ISERROR(AB136)," Unknown Values entered.",IF(T136+U136&lt;1,"Acceptable",IF(R136+S136=200, "No Contributions Entered", IF(K136="","Error Detected, Choose reason&gt;",IF(X136="1",IF(T136=1,"Please Enter Deemed Pensionable Pay","Add Any Relevant Details Above"),"Please Give Details Above"))))))))),IF(ISERROR(G136),"Error Detected, No rate entered",IF(E136=0,"",IF(F136="","Error Detected, No Pensionable pay",IF(ISERROR(AB136)," Unknown Values entered.",IF(T136+U136&lt;1,"Acceptable",IF(R136+S136=200, "No Contributions Entered", IF(K136="","Error Detected, Choose reason&gt;",IF(X136="1",IF(T136=1,"Please Enter Deemed Pensionable Pay","Add relevant Details Above"),"Please give details Above")))))))))))</f>
        <v/>
      </c>
      <c r="K136" s="263"/>
      <c r="L136" s="93"/>
      <c r="M136" s="93" t="str">
        <f t="shared" si="24"/>
        <v/>
      </c>
      <c r="N136" s="96">
        <f t="shared" si="23"/>
        <v>0</v>
      </c>
      <c r="O136" s="96">
        <f t="shared" si="23"/>
        <v>0</v>
      </c>
      <c r="P136" s="220">
        <f>(ROUND((F136/100*'Member Info'!$W$2), 2))</f>
        <v>0</v>
      </c>
      <c r="Q136" s="220" t="e">
        <f t="shared" si="25"/>
        <v>#VALUE!</v>
      </c>
      <c r="R136" s="220" t="str">
        <f t="shared" si="26"/>
        <v/>
      </c>
      <c r="S136" s="229" t="str">
        <f t="shared" si="27"/>
        <v/>
      </c>
      <c r="T136" s="230" t="str">
        <f t="shared" si="28"/>
        <v/>
      </c>
      <c r="U136" s="230" t="str">
        <f t="shared" si="29"/>
        <v/>
      </c>
      <c r="V136" s="224">
        <f t="shared" si="30"/>
        <v>0</v>
      </c>
      <c r="W136" s="112">
        <f t="shared" si="31"/>
        <v>0</v>
      </c>
      <c r="X136" s="237" t="str">
        <f t="shared" si="19"/>
        <v/>
      </c>
      <c r="Y136" s="242" t="b">
        <f t="shared" si="20"/>
        <v>0</v>
      </c>
      <c r="Z136" s="237">
        <f t="shared" si="32"/>
        <v>0</v>
      </c>
      <c r="AA136" s="237">
        <f>IF('Member Info'!N132="",1,"")</f>
        <v>1</v>
      </c>
      <c r="AB136" s="245" t="e">
        <f t="shared" si="33"/>
        <v>#VALUE!</v>
      </c>
      <c r="AC136" s="132" t="str">
        <f t="shared" si="21"/>
        <v/>
      </c>
      <c r="AD136" s="126">
        <f t="shared" si="22"/>
        <v>1</v>
      </c>
      <c r="AE136" s="126" t="str">
        <f>IF('Member Info'!N132&lt;&gt;"",IF('Member Info'!N132&lt;=$R$1,1,0),"")</f>
        <v/>
      </c>
      <c r="AG136" s="126" t="b">
        <f t="shared" si="34"/>
        <v>0</v>
      </c>
      <c r="AH136" s="126">
        <f t="shared" si="35"/>
        <v>0</v>
      </c>
      <c r="AJ136" s="126">
        <f t="shared" si="36"/>
        <v>0</v>
      </c>
      <c r="AK136" s="126">
        <f>IF('Member Info'!F132&gt;$R$1,1,0)</f>
        <v>0</v>
      </c>
      <c r="AL136" s="126" t="b">
        <f>IF(ISERROR(R136),ERROR.TYPE(#REF!)=ERROR.TYPE(R136),FALSE)</f>
        <v>0</v>
      </c>
      <c r="AM136" s="126" t="b">
        <f>IF(ISERROR(S136),ERROR.TYPE(#REF!)=ERROR.TYPE(S136),FALSE)</f>
        <v>0</v>
      </c>
      <c r="AN136" s="126">
        <f>IF(OR('Member Info'!F132&gt;=$S$1,'Member Info'!N132&gt;=$R$1),1,0)</f>
        <v>0</v>
      </c>
    </row>
    <row r="137" spans="1:40" x14ac:dyDescent="0.25">
      <c r="A137" s="4">
        <v>105</v>
      </c>
      <c r="B137" s="166">
        <f>'Member Info'!D133</f>
        <v>0</v>
      </c>
      <c r="C137" s="166">
        <f>'Member Info'!E133</f>
        <v>0</v>
      </c>
      <c r="D137" s="166" t="str">
        <f>'Member Info'!G133</f>
        <v/>
      </c>
      <c r="E137" s="167">
        <f>'Member Info'!B133</f>
        <v>0</v>
      </c>
      <c r="F137" s="244"/>
      <c r="G137" s="168" t="str">
        <f>IF(E137=0,"",
IF('Member Info'!$AM$19&lt;=$R$1,
SUMPRODUCT('Member Info'!L133+IF('Member Info'!H133&gt;'Member Info'!$AJ$12,'Member Info'!$AK$13,IF('Member Info'!H133&gt;'Member Info'!$AJ$11,'Member Info'!$AK$12,IF('Member Info'!H133&gt;'Member Info'!$AJ$10,'Member Info'!$AK$11,IF('Member Info'!H133&gt;'Member Info'!$AJ$9,'Member Info'!$AK$10,IF('Member Info'!H133&gt;'Member Info'!$AJ$8,'Member Info'!$AK$9,'Member Info'!$AK$8)))))),
SUMPRODUCT('Member Info'!L133+IF('Member Info'!H133&gt;'Member Info'!$AG$17,'Member Info'!$AH$18,IF('Member Info'!H133&gt;'Member Info'!$AG$16,'Member Info'!$AH$17,IF('Member Info'!H133&gt;'Member Info'!$AG$15,'Member Info'!$AH$16,IF('Member Info'!H133&gt;'Member Info'!$AG$14,'Member Info'!$AH$15,IF('Member Info'!H133&gt;'Member Info'!$AG$13,'Member Info'!$AH$14,IF('Member Info'!H133&gt;'Member Info'!$AG$12,'Member Info'!$AH$13,IF('Member Info'!H133&gt;'Member Info'!$AG$11,'Member Info'!$AH$12,IF('Member Info'!H133&gt;'Member Info'!$AG$10,'Member Info'!$AH$11,IF('Member Info'!H133&gt;'Member Info'!$AG$9,'Member Info'!$AH$10,IF('Member Info'!H133&gt;'Member Info'!$AG$8,'Member Info'!$AH$9,'Member Info'!$AH$8)))))))))))))</f>
        <v/>
      </c>
      <c r="H137" s="26"/>
      <c r="I137" s="26"/>
      <c r="J137" s="107" t="str">
        <f>IF(E137=0,"",IF('Member Info'!F133&gt;$S$1,CONCATENATE("Joined with practice on ", TEXT('Member Info'!F133, "DD/MM/YYYY")),IF('Member Info'!N133&lt;&gt;"",IF('Member Info'!N133&lt;$R$1,CONCATENATE("Left Scheme on ", TEXT('Member Info'!N133, "DD/MM/YYYY")),IF(ISERROR(G137),"Error Detected, No rate entered",IF(E137=0,"",IF(F137="","Error Detected, No Pensionable pay",IF(ISERROR(AB137)," Unknown Values entered.",IF(T137+U137&lt;1,"Acceptable",IF(R137+S137=200, "No Contributions Entered", IF(K137="","Error Detected, Choose reason&gt;",IF(X137="1",IF(T137=1,"Please Enter Deemed Pensionable Pay","Add Any Relevant Details Above"),"Please Give Details Above"))))))))),IF(ISERROR(G137),"Error Detected, No rate entered",IF(E137=0,"",IF(F137="","Error Detected, No Pensionable pay",IF(ISERROR(AB137)," Unknown Values entered.",IF(T137+U137&lt;1,"Acceptable",IF(R137+S137=200, "No Contributions Entered", IF(K137="","Error Detected, Choose reason&gt;",IF(X137="1",IF(T137=1,"Please Enter Deemed Pensionable Pay","Add relevant Details Above"),"Please give details Above")))))))))))</f>
        <v/>
      </c>
      <c r="K137" s="263"/>
      <c r="L137" s="93"/>
      <c r="M137" s="93" t="str">
        <f t="shared" si="24"/>
        <v/>
      </c>
      <c r="N137" s="96">
        <f t="shared" si="23"/>
        <v>0</v>
      </c>
      <c r="O137" s="96">
        <f t="shared" si="23"/>
        <v>0</v>
      </c>
      <c r="P137" s="220">
        <f>(ROUND((F137/100*'Member Info'!$W$2), 2))</f>
        <v>0</v>
      </c>
      <c r="Q137" s="220" t="e">
        <f t="shared" si="25"/>
        <v>#VALUE!</v>
      </c>
      <c r="R137" s="220" t="str">
        <f t="shared" si="26"/>
        <v/>
      </c>
      <c r="S137" s="229" t="str">
        <f t="shared" si="27"/>
        <v/>
      </c>
      <c r="T137" s="230" t="str">
        <f t="shared" si="28"/>
        <v/>
      </c>
      <c r="U137" s="230" t="str">
        <f t="shared" si="29"/>
        <v/>
      </c>
      <c r="V137" s="224">
        <f t="shared" si="30"/>
        <v>0</v>
      </c>
      <c r="W137" s="112">
        <f t="shared" si="31"/>
        <v>0</v>
      </c>
      <c r="X137" s="237" t="str">
        <f t="shared" si="19"/>
        <v/>
      </c>
      <c r="Y137" s="242" t="b">
        <f t="shared" si="20"/>
        <v>0</v>
      </c>
      <c r="Z137" s="237">
        <f t="shared" si="32"/>
        <v>0</v>
      </c>
      <c r="AA137" s="237">
        <f>IF('Member Info'!N133="",1,"")</f>
        <v>1</v>
      </c>
      <c r="AB137" s="245" t="e">
        <f t="shared" si="33"/>
        <v>#VALUE!</v>
      </c>
      <c r="AC137" s="132" t="str">
        <f t="shared" si="21"/>
        <v/>
      </c>
      <c r="AD137" s="126">
        <f t="shared" si="22"/>
        <v>1</v>
      </c>
      <c r="AE137" s="126" t="str">
        <f>IF('Member Info'!N133&lt;&gt;"",IF('Member Info'!N133&lt;=$R$1,1,0),"")</f>
        <v/>
      </c>
      <c r="AG137" s="126" t="b">
        <f t="shared" si="34"/>
        <v>0</v>
      </c>
      <c r="AH137" s="126">
        <f t="shared" si="35"/>
        <v>0</v>
      </c>
      <c r="AJ137" s="126">
        <f t="shared" si="36"/>
        <v>0</v>
      </c>
      <c r="AK137" s="126">
        <f>IF('Member Info'!F133&gt;$R$1,1,0)</f>
        <v>0</v>
      </c>
      <c r="AL137" s="126" t="b">
        <f>IF(ISERROR(R137),ERROR.TYPE(#REF!)=ERROR.TYPE(R137),FALSE)</f>
        <v>0</v>
      </c>
      <c r="AM137" s="126" t="b">
        <f>IF(ISERROR(S137),ERROR.TYPE(#REF!)=ERROR.TYPE(S137),FALSE)</f>
        <v>0</v>
      </c>
      <c r="AN137" s="126">
        <f>IF(OR('Member Info'!F133&gt;=$S$1,'Member Info'!N133&gt;=$R$1),1,0)</f>
        <v>0</v>
      </c>
    </row>
    <row r="138" spans="1:40" x14ac:dyDescent="0.25">
      <c r="A138" s="4">
        <v>106</v>
      </c>
      <c r="B138" s="166">
        <f>'Member Info'!D134</f>
        <v>0</v>
      </c>
      <c r="C138" s="166">
        <f>'Member Info'!E134</f>
        <v>0</v>
      </c>
      <c r="D138" s="166" t="str">
        <f>'Member Info'!G134</f>
        <v/>
      </c>
      <c r="E138" s="167">
        <f>'Member Info'!B134</f>
        <v>0</v>
      </c>
      <c r="F138" s="244"/>
      <c r="G138" s="168" t="str">
        <f>IF(E138=0,"",
IF('Member Info'!$AM$19&lt;=$R$1,
SUMPRODUCT('Member Info'!L134+IF('Member Info'!H134&gt;'Member Info'!$AJ$12,'Member Info'!$AK$13,IF('Member Info'!H134&gt;'Member Info'!$AJ$11,'Member Info'!$AK$12,IF('Member Info'!H134&gt;'Member Info'!$AJ$10,'Member Info'!$AK$11,IF('Member Info'!H134&gt;'Member Info'!$AJ$9,'Member Info'!$AK$10,IF('Member Info'!H134&gt;'Member Info'!$AJ$8,'Member Info'!$AK$9,'Member Info'!$AK$8)))))),
SUMPRODUCT('Member Info'!L134+IF('Member Info'!H134&gt;'Member Info'!$AG$17,'Member Info'!$AH$18,IF('Member Info'!H134&gt;'Member Info'!$AG$16,'Member Info'!$AH$17,IF('Member Info'!H134&gt;'Member Info'!$AG$15,'Member Info'!$AH$16,IF('Member Info'!H134&gt;'Member Info'!$AG$14,'Member Info'!$AH$15,IF('Member Info'!H134&gt;'Member Info'!$AG$13,'Member Info'!$AH$14,IF('Member Info'!H134&gt;'Member Info'!$AG$12,'Member Info'!$AH$13,IF('Member Info'!H134&gt;'Member Info'!$AG$11,'Member Info'!$AH$12,IF('Member Info'!H134&gt;'Member Info'!$AG$10,'Member Info'!$AH$11,IF('Member Info'!H134&gt;'Member Info'!$AG$9,'Member Info'!$AH$10,IF('Member Info'!H134&gt;'Member Info'!$AG$8,'Member Info'!$AH$9,'Member Info'!$AH$8)))))))))))))</f>
        <v/>
      </c>
      <c r="H138" s="26"/>
      <c r="I138" s="26"/>
      <c r="J138" s="107" t="str">
        <f>IF(E138=0,"",IF('Member Info'!F134&gt;$S$1,CONCATENATE("Joined with practice on ", TEXT('Member Info'!F134, "DD/MM/YYYY")),IF('Member Info'!N134&lt;&gt;"",IF('Member Info'!N134&lt;$R$1,CONCATENATE("Left Scheme on ", TEXT('Member Info'!N134, "DD/MM/YYYY")),IF(ISERROR(G138),"Error Detected, No rate entered",IF(E138=0,"",IF(F138="","Error Detected, No Pensionable pay",IF(ISERROR(AB138)," Unknown Values entered.",IF(T138+U138&lt;1,"Acceptable",IF(R138+S138=200, "No Contributions Entered", IF(K138="","Error Detected, Choose reason&gt;",IF(X138="1",IF(T138=1,"Please Enter Deemed Pensionable Pay","Add Any Relevant Details Above"),"Please Give Details Above"))))))))),IF(ISERROR(G138),"Error Detected, No rate entered",IF(E138=0,"",IF(F138="","Error Detected, No Pensionable pay",IF(ISERROR(AB138)," Unknown Values entered.",IF(T138+U138&lt;1,"Acceptable",IF(R138+S138=200, "No Contributions Entered", IF(K138="","Error Detected, Choose reason&gt;",IF(X138="1",IF(T138=1,"Please Enter Deemed Pensionable Pay","Add relevant Details Above"),"Please give details Above")))))))))))</f>
        <v/>
      </c>
      <c r="K138" s="263"/>
      <c r="L138" s="93"/>
      <c r="M138" s="93" t="str">
        <f t="shared" si="24"/>
        <v/>
      </c>
      <c r="N138" s="96">
        <f t="shared" si="23"/>
        <v>0</v>
      </c>
      <c r="O138" s="96">
        <f t="shared" si="23"/>
        <v>0</v>
      </c>
      <c r="P138" s="220">
        <f>(ROUND((F138/100*'Member Info'!$W$2), 2))</f>
        <v>0</v>
      </c>
      <c r="Q138" s="220" t="e">
        <f t="shared" si="25"/>
        <v>#VALUE!</v>
      </c>
      <c r="R138" s="220" t="str">
        <f t="shared" si="26"/>
        <v/>
      </c>
      <c r="S138" s="229" t="str">
        <f t="shared" si="27"/>
        <v/>
      </c>
      <c r="T138" s="230" t="str">
        <f t="shared" si="28"/>
        <v/>
      </c>
      <c r="U138" s="230" t="str">
        <f t="shared" si="29"/>
        <v/>
      </c>
      <c r="V138" s="224">
        <f t="shared" si="30"/>
        <v>0</v>
      </c>
      <c r="W138" s="112">
        <f t="shared" si="31"/>
        <v>0</v>
      </c>
      <c r="X138" s="237" t="str">
        <f t="shared" si="19"/>
        <v/>
      </c>
      <c r="Y138" s="242" t="b">
        <f t="shared" si="20"/>
        <v>0</v>
      </c>
      <c r="Z138" s="237">
        <f t="shared" si="32"/>
        <v>0</v>
      </c>
      <c r="AA138" s="237">
        <f>IF('Member Info'!N134="",1,"")</f>
        <v>1</v>
      </c>
      <c r="AB138" s="245" t="e">
        <f t="shared" si="33"/>
        <v>#VALUE!</v>
      </c>
      <c r="AC138" s="132" t="str">
        <f t="shared" si="21"/>
        <v/>
      </c>
      <c r="AD138" s="126">
        <f t="shared" si="22"/>
        <v>1</v>
      </c>
      <c r="AE138" s="126" t="str">
        <f>IF('Member Info'!N134&lt;&gt;"",IF('Member Info'!N134&lt;=$R$1,1,0),"")</f>
        <v/>
      </c>
      <c r="AG138" s="126" t="b">
        <f t="shared" si="34"/>
        <v>0</v>
      </c>
      <c r="AH138" s="126">
        <f t="shared" si="35"/>
        <v>0</v>
      </c>
      <c r="AJ138" s="126">
        <f t="shared" si="36"/>
        <v>0</v>
      </c>
      <c r="AK138" s="126">
        <f>IF('Member Info'!F134&gt;$R$1,1,0)</f>
        <v>0</v>
      </c>
      <c r="AL138" s="126" t="b">
        <f>IF(ISERROR(R138),ERROR.TYPE(#REF!)=ERROR.TYPE(R138),FALSE)</f>
        <v>0</v>
      </c>
      <c r="AM138" s="126" t="b">
        <f>IF(ISERROR(S138),ERROR.TYPE(#REF!)=ERROR.TYPE(S138),FALSE)</f>
        <v>0</v>
      </c>
      <c r="AN138" s="126">
        <f>IF(OR('Member Info'!F134&gt;=$S$1,'Member Info'!N134&gt;=$R$1),1,0)</f>
        <v>0</v>
      </c>
    </row>
    <row r="139" spans="1:40" x14ac:dyDescent="0.25">
      <c r="A139" s="4">
        <v>107</v>
      </c>
      <c r="B139" s="166">
        <f>'Member Info'!D135</f>
        <v>0</v>
      </c>
      <c r="C139" s="166">
        <f>'Member Info'!E135</f>
        <v>0</v>
      </c>
      <c r="D139" s="166" t="str">
        <f>'Member Info'!G135</f>
        <v/>
      </c>
      <c r="E139" s="167">
        <f>'Member Info'!B135</f>
        <v>0</v>
      </c>
      <c r="F139" s="244"/>
      <c r="G139" s="168" t="str">
        <f>IF(E139=0,"",
IF('Member Info'!$AM$19&lt;=$R$1,
SUMPRODUCT('Member Info'!L135+IF('Member Info'!H135&gt;'Member Info'!$AJ$12,'Member Info'!$AK$13,IF('Member Info'!H135&gt;'Member Info'!$AJ$11,'Member Info'!$AK$12,IF('Member Info'!H135&gt;'Member Info'!$AJ$10,'Member Info'!$AK$11,IF('Member Info'!H135&gt;'Member Info'!$AJ$9,'Member Info'!$AK$10,IF('Member Info'!H135&gt;'Member Info'!$AJ$8,'Member Info'!$AK$9,'Member Info'!$AK$8)))))),
SUMPRODUCT('Member Info'!L135+IF('Member Info'!H135&gt;'Member Info'!$AG$17,'Member Info'!$AH$18,IF('Member Info'!H135&gt;'Member Info'!$AG$16,'Member Info'!$AH$17,IF('Member Info'!H135&gt;'Member Info'!$AG$15,'Member Info'!$AH$16,IF('Member Info'!H135&gt;'Member Info'!$AG$14,'Member Info'!$AH$15,IF('Member Info'!H135&gt;'Member Info'!$AG$13,'Member Info'!$AH$14,IF('Member Info'!H135&gt;'Member Info'!$AG$12,'Member Info'!$AH$13,IF('Member Info'!H135&gt;'Member Info'!$AG$11,'Member Info'!$AH$12,IF('Member Info'!H135&gt;'Member Info'!$AG$10,'Member Info'!$AH$11,IF('Member Info'!H135&gt;'Member Info'!$AG$9,'Member Info'!$AH$10,IF('Member Info'!H135&gt;'Member Info'!$AG$8,'Member Info'!$AH$9,'Member Info'!$AH$8)))))))))))))</f>
        <v/>
      </c>
      <c r="H139" s="26"/>
      <c r="I139" s="26"/>
      <c r="J139" s="107" t="str">
        <f>IF(E139=0,"",IF('Member Info'!F135&gt;$S$1,CONCATENATE("Joined with practice on ", TEXT('Member Info'!F135, "DD/MM/YYYY")),IF('Member Info'!N135&lt;&gt;"",IF('Member Info'!N135&lt;$R$1,CONCATENATE("Left Scheme on ", TEXT('Member Info'!N135, "DD/MM/YYYY")),IF(ISERROR(G139),"Error Detected, No rate entered",IF(E139=0,"",IF(F139="","Error Detected, No Pensionable pay",IF(ISERROR(AB139)," Unknown Values entered.",IF(T139+U139&lt;1,"Acceptable",IF(R139+S139=200, "No Contributions Entered", IF(K139="","Error Detected, Choose reason&gt;",IF(X139="1",IF(T139=1,"Please Enter Deemed Pensionable Pay","Add Any Relevant Details Above"),"Please Give Details Above"))))))))),IF(ISERROR(G139),"Error Detected, No rate entered",IF(E139=0,"",IF(F139="","Error Detected, No Pensionable pay",IF(ISERROR(AB139)," Unknown Values entered.",IF(T139+U139&lt;1,"Acceptable",IF(R139+S139=200, "No Contributions Entered", IF(K139="","Error Detected, Choose reason&gt;",IF(X139="1",IF(T139=1,"Please Enter Deemed Pensionable Pay","Add relevant Details Above"),"Please give details Above")))))))))))</f>
        <v/>
      </c>
      <c r="K139" s="263"/>
      <c r="L139" s="93"/>
      <c r="M139" s="93" t="str">
        <f t="shared" si="24"/>
        <v/>
      </c>
      <c r="N139" s="96">
        <f t="shared" si="23"/>
        <v>0</v>
      </c>
      <c r="O139" s="96">
        <f t="shared" si="23"/>
        <v>0</v>
      </c>
      <c r="P139" s="220">
        <f>(ROUND((F139/100*'Member Info'!$W$2), 2))</f>
        <v>0</v>
      </c>
      <c r="Q139" s="220" t="e">
        <f t="shared" si="25"/>
        <v>#VALUE!</v>
      </c>
      <c r="R139" s="220" t="str">
        <f t="shared" si="26"/>
        <v/>
      </c>
      <c r="S139" s="229" t="str">
        <f t="shared" si="27"/>
        <v/>
      </c>
      <c r="T139" s="230" t="str">
        <f t="shared" si="28"/>
        <v/>
      </c>
      <c r="U139" s="230" t="str">
        <f t="shared" si="29"/>
        <v/>
      </c>
      <c r="V139" s="224">
        <f t="shared" si="30"/>
        <v>0</v>
      </c>
      <c r="W139" s="112">
        <f t="shared" si="31"/>
        <v>0</v>
      </c>
      <c r="X139" s="237" t="str">
        <f t="shared" si="19"/>
        <v/>
      </c>
      <c r="Y139" s="242" t="b">
        <f t="shared" si="20"/>
        <v>0</v>
      </c>
      <c r="Z139" s="237">
        <f t="shared" si="32"/>
        <v>0</v>
      </c>
      <c r="AA139" s="237">
        <f>IF('Member Info'!N135="",1,"")</f>
        <v>1</v>
      </c>
      <c r="AB139" s="245" t="e">
        <f t="shared" si="33"/>
        <v>#VALUE!</v>
      </c>
      <c r="AC139" s="132" t="str">
        <f t="shared" si="21"/>
        <v/>
      </c>
      <c r="AD139" s="126">
        <f t="shared" si="22"/>
        <v>1</v>
      </c>
      <c r="AE139" s="126" t="str">
        <f>IF('Member Info'!N135&lt;&gt;"",IF('Member Info'!N135&lt;=$R$1,1,0),"")</f>
        <v/>
      </c>
      <c r="AG139" s="126" t="b">
        <f t="shared" si="34"/>
        <v>0</v>
      </c>
      <c r="AH139" s="126">
        <f t="shared" si="35"/>
        <v>0</v>
      </c>
      <c r="AJ139" s="126">
        <f t="shared" si="36"/>
        <v>0</v>
      </c>
      <c r="AK139" s="126">
        <f>IF('Member Info'!F135&gt;$R$1,1,0)</f>
        <v>0</v>
      </c>
      <c r="AL139" s="126" t="b">
        <f>IF(ISERROR(R139),ERROR.TYPE(#REF!)=ERROR.TYPE(R139),FALSE)</f>
        <v>0</v>
      </c>
      <c r="AM139" s="126" t="b">
        <f>IF(ISERROR(S139),ERROR.TYPE(#REF!)=ERROR.TYPE(S139),FALSE)</f>
        <v>0</v>
      </c>
      <c r="AN139" s="126">
        <f>IF(OR('Member Info'!F135&gt;=$S$1,'Member Info'!N135&gt;=$R$1),1,0)</f>
        <v>0</v>
      </c>
    </row>
    <row r="140" spans="1:40" x14ac:dyDescent="0.25">
      <c r="A140" s="4">
        <v>108</v>
      </c>
      <c r="B140" s="166">
        <f>'Member Info'!D136</f>
        <v>0</v>
      </c>
      <c r="C140" s="166">
        <f>'Member Info'!E136</f>
        <v>0</v>
      </c>
      <c r="D140" s="166" t="str">
        <f>'Member Info'!G136</f>
        <v/>
      </c>
      <c r="E140" s="167">
        <f>'Member Info'!B136</f>
        <v>0</v>
      </c>
      <c r="F140" s="244"/>
      <c r="G140" s="168" t="str">
        <f>IF(E140=0,"",
IF('Member Info'!$AM$19&lt;=$R$1,
SUMPRODUCT('Member Info'!L136+IF('Member Info'!H136&gt;'Member Info'!$AJ$12,'Member Info'!$AK$13,IF('Member Info'!H136&gt;'Member Info'!$AJ$11,'Member Info'!$AK$12,IF('Member Info'!H136&gt;'Member Info'!$AJ$10,'Member Info'!$AK$11,IF('Member Info'!H136&gt;'Member Info'!$AJ$9,'Member Info'!$AK$10,IF('Member Info'!H136&gt;'Member Info'!$AJ$8,'Member Info'!$AK$9,'Member Info'!$AK$8)))))),
SUMPRODUCT('Member Info'!L136+IF('Member Info'!H136&gt;'Member Info'!$AG$17,'Member Info'!$AH$18,IF('Member Info'!H136&gt;'Member Info'!$AG$16,'Member Info'!$AH$17,IF('Member Info'!H136&gt;'Member Info'!$AG$15,'Member Info'!$AH$16,IF('Member Info'!H136&gt;'Member Info'!$AG$14,'Member Info'!$AH$15,IF('Member Info'!H136&gt;'Member Info'!$AG$13,'Member Info'!$AH$14,IF('Member Info'!H136&gt;'Member Info'!$AG$12,'Member Info'!$AH$13,IF('Member Info'!H136&gt;'Member Info'!$AG$11,'Member Info'!$AH$12,IF('Member Info'!H136&gt;'Member Info'!$AG$10,'Member Info'!$AH$11,IF('Member Info'!H136&gt;'Member Info'!$AG$9,'Member Info'!$AH$10,IF('Member Info'!H136&gt;'Member Info'!$AG$8,'Member Info'!$AH$9,'Member Info'!$AH$8)))))))))))))</f>
        <v/>
      </c>
      <c r="H140" s="26"/>
      <c r="I140" s="26"/>
      <c r="J140" s="107" t="str">
        <f>IF(E140=0,"",IF('Member Info'!F136&gt;$S$1,CONCATENATE("Joined with practice on ", TEXT('Member Info'!F136, "DD/MM/YYYY")),IF('Member Info'!N136&lt;&gt;"",IF('Member Info'!N136&lt;$R$1,CONCATENATE("Left Scheme on ", TEXT('Member Info'!N136, "DD/MM/YYYY")),IF(ISERROR(G140),"Error Detected, No rate entered",IF(E140=0,"",IF(F140="","Error Detected, No Pensionable pay",IF(ISERROR(AB140)," Unknown Values entered.",IF(T140+U140&lt;1,"Acceptable",IF(R140+S140=200, "No Contributions Entered", IF(K140="","Error Detected, Choose reason&gt;",IF(X140="1",IF(T140=1,"Please Enter Deemed Pensionable Pay","Add Any Relevant Details Above"),"Please Give Details Above"))))))))),IF(ISERROR(G140),"Error Detected, No rate entered",IF(E140=0,"",IF(F140="","Error Detected, No Pensionable pay",IF(ISERROR(AB140)," Unknown Values entered.",IF(T140+U140&lt;1,"Acceptable",IF(R140+S140=200, "No Contributions Entered", IF(K140="","Error Detected, Choose reason&gt;",IF(X140="1",IF(T140=1,"Please Enter Deemed Pensionable Pay","Add relevant Details Above"),"Please give details Above")))))))))))</f>
        <v/>
      </c>
      <c r="K140" s="263"/>
      <c r="L140" s="93"/>
      <c r="M140" s="93" t="str">
        <f t="shared" si="24"/>
        <v/>
      </c>
      <c r="N140" s="96">
        <f t="shared" si="23"/>
        <v>0</v>
      </c>
      <c r="O140" s="96">
        <f t="shared" si="23"/>
        <v>0</v>
      </c>
      <c r="P140" s="220">
        <f>(ROUND((F140/100*'Member Info'!$W$2), 2))</f>
        <v>0</v>
      </c>
      <c r="Q140" s="220" t="e">
        <f t="shared" si="25"/>
        <v>#VALUE!</v>
      </c>
      <c r="R140" s="220" t="str">
        <f t="shared" si="26"/>
        <v/>
      </c>
      <c r="S140" s="229" t="str">
        <f t="shared" si="27"/>
        <v/>
      </c>
      <c r="T140" s="230" t="str">
        <f t="shared" si="28"/>
        <v/>
      </c>
      <c r="U140" s="230" t="str">
        <f t="shared" si="29"/>
        <v/>
      </c>
      <c r="V140" s="224">
        <f t="shared" si="30"/>
        <v>0</v>
      </c>
      <c r="W140" s="112">
        <f t="shared" si="31"/>
        <v>0</v>
      </c>
      <c r="X140" s="237" t="str">
        <f t="shared" si="19"/>
        <v/>
      </c>
      <c r="Y140" s="242" t="b">
        <f t="shared" si="20"/>
        <v>0</v>
      </c>
      <c r="Z140" s="237">
        <f t="shared" si="32"/>
        <v>0</v>
      </c>
      <c r="AA140" s="237">
        <f>IF('Member Info'!N136="",1,"")</f>
        <v>1</v>
      </c>
      <c r="AB140" s="245" t="e">
        <f t="shared" si="33"/>
        <v>#VALUE!</v>
      </c>
      <c r="AC140" s="132" t="str">
        <f t="shared" si="21"/>
        <v/>
      </c>
      <c r="AD140" s="126">
        <f t="shared" si="22"/>
        <v>1</v>
      </c>
      <c r="AE140" s="126" t="str">
        <f>IF('Member Info'!N136&lt;&gt;"",IF('Member Info'!N136&lt;=$R$1,1,0),"")</f>
        <v/>
      </c>
      <c r="AG140" s="126" t="b">
        <f t="shared" si="34"/>
        <v>0</v>
      </c>
      <c r="AH140" s="126">
        <f t="shared" si="35"/>
        <v>0</v>
      </c>
      <c r="AJ140" s="126">
        <f t="shared" si="36"/>
        <v>0</v>
      </c>
      <c r="AK140" s="126">
        <f>IF('Member Info'!F136&gt;$R$1,1,0)</f>
        <v>0</v>
      </c>
      <c r="AL140" s="126" t="b">
        <f>IF(ISERROR(R140),ERROR.TYPE(#REF!)=ERROR.TYPE(R140),FALSE)</f>
        <v>0</v>
      </c>
      <c r="AM140" s="126" t="b">
        <f>IF(ISERROR(S140),ERROR.TYPE(#REF!)=ERROR.TYPE(S140),FALSE)</f>
        <v>0</v>
      </c>
      <c r="AN140" s="126">
        <f>IF(OR('Member Info'!F136&gt;=$S$1,'Member Info'!N136&gt;=$R$1),1,0)</f>
        <v>0</v>
      </c>
    </row>
    <row r="141" spans="1:40" x14ac:dyDescent="0.25">
      <c r="A141" s="4">
        <v>109</v>
      </c>
      <c r="B141" s="166">
        <f>'Member Info'!D137</f>
        <v>0</v>
      </c>
      <c r="C141" s="166">
        <f>'Member Info'!E137</f>
        <v>0</v>
      </c>
      <c r="D141" s="166" t="str">
        <f>'Member Info'!G137</f>
        <v/>
      </c>
      <c r="E141" s="167">
        <f>'Member Info'!B137</f>
        <v>0</v>
      </c>
      <c r="F141" s="244"/>
      <c r="G141" s="168" t="str">
        <f>IF(E141=0,"",
IF('Member Info'!$AM$19&lt;=$R$1,
SUMPRODUCT('Member Info'!L137+IF('Member Info'!H137&gt;'Member Info'!$AJ$12,'Member Info'!$AK$13,IF('Member Info'!H137&gt;'Member Info'!$AJ$11,'Member Info'!$AK$12,IF('Member Info'!H137&gt;'Member Info'!$AJ$10,'Member Info'!$AK$11,IF('Member Info'!H137&gt;'Member Info'!$AJ$9,'Member Info'!$AK$10,IF('Member Info'!H137&gt;'Member Info'!$AJ$8,'Member Info'!$AK$9,'Member Info'!$AK$8)))))),
SUMPRODUCT('Member Info'!L137+IF('Member Info'!H137&gt;'Member Info'!$AG$17,'Member Info'!$AH$18,IF('Member Info'!H137&gt;'Member Info'!$AG$16,'Member Info'!$AH$17,IF('Member Info'!H137&gt;'Member Info'!$AG$15,'Member Info'!$AH$16,IF('Member Info'!H137&gt;'Member Info'!$AG$14,'Member Info'!$AH$15,IF('Member Info'!H137&gt;'Member Info'!$AG$13,'Member Info'!$AH$14,IF('Member Info'!H137&gt;'Member Info'!$AG$12,'Member Info'!$AH$13,IF('Member Info'!H137&gt;'Member Info'!$AG$11,'Member Info'!$AH$12,IF('Member Info'!H137&gt;'Member Info'!$AG$10,'Member Info'!$AH$11,IF('Member Info'!H137&gt;'Member Info'!$AG$9,'Member Info'!$AH$10,IF('Member Info'!H137&gt;'Member Info'!$AG$8,'Member Info'!$AH$9,'Member Info'!$AH$8)))))))))))))</f>
        <v/>
      </c>
      <c r="H141" s="26"/>
      <c r="I141" s="26"/>
      <c r="J141" s="107" t="str">
        <f>IF(E141=0,"",IF('Member Info'!F137&gt;$S$1,CONCATENATE("Joined with practice on ", TEXT('Member Info'!F137, "DD/MM/YYYY")),IF('Member Info'!N137&lt;&gt;"",IF('Member Info'!N137&lt;$R$1,CONCATENATE("Left Scheme on ", TEXT('Member Info'!N137, "DD/MM/YYYY")),IF(ISERROR(G141),"Error Detected, No rate entered",IF(E141=0,"",IF(F141="","Error Detected, No Pensionable pay",IF(ISERROR(AB141)," Unknown Values entered.",IF(T141+U141&lt;1,"Acceptable",IF(R141+S141=200, "No Contributions Entered", IF(K141="","Error Detected, Choose reason&gt;",IF(X141="1",IF(T141=1,"Please Enter Deemed Pensionable Pay","Add Any Relevant Details Above"),"Please Give Details Above"))))))))),IF(ISERROR(G141),"Error Detected, No rate entered",IF(E141=0,"",IF(F141="","Error Detected, No Pensionable pay",IF(ISERROR(AB141)," Unknown Values entered.",IF(T141+U141&lt;1,"Acceptable",IF(R141+S141=200, "No Contributions Entered", IF(K141="","Error Detected, Choose reason&gt;",IF(X141="1",IF(T141=1,"Please Enter Deemed Pensionable Pay","Add relevant Details Above"),"Please give details Above")))))))))))</f>
        <v/>
      </c>
      <c r="K141" s="263"/>
      <c r="L141" s="93"/>
      <c r="M141" s="93" t="str">
        <f t="shared" si="24"/>
        <v/>
      </c>
      <c r="N141" s="96">
        <f t="shared" si="23"/>
        <v>0</v>
      </c>
      <c r="O141" s="96">
        <f t="shared" si="23"/>
        <v>0</v>
      </c>
      <c r="P141" s="220">
        <f>(ROUND((F141/100*'Member Info'!$W$2), 2))</f>
        <v>0</v>
      </c>
      <c r="Q141" s="220" t="e">
        <f t="shared" si="25"/>
        <v>#VALUE!</v>
      </c>
      <c r="R141" s="220" t="str">
        <f t="shared" si="26"/>
        <v/>
      </c>
      <c r="S141" s="229" t="str">
        <f t="shared" si="27"/>
        <v/>
      </c>
      <c r="T141" s="230" t="str">
        <f t="shared" si="28"/>
        <v/>
      </c>
      <c r="U141" s="230" t="str">
        <f t="shared" si="29"/>
        <v/>
      </c>
      <c r="V141" s="224">
        <f t="shared" si="30"/>
        <v>0</v>
      </c>
      <c r="W141" s="112">
        <f t="shared" si="31"/>
        <v>0</v>
      </c>
      <c r="X141" s="237" t="str">
        <f t="shared" si="19"/>
        <v/>
      </c>
      <c r="Y141" s="242" t="b">
        <f t="shared" si="20"/>
        <v>0</v>
      </c>
      <c r="Z141" s="237">
        <f t="shared" si="32"/>
        <v>0</v>
      </c>
      <c r="AA141" s="237">
        <f>IF('Member Info'!N137="",1,"")</f>
        <v>1</v>
      </c>
      <c r="AB141" s="245" t="e">
        <f t="shared" si="33"/>
        <v>#VALUE!</v>
      </c>
      <c r="AC141" s="132" t="str">
        <f t="shared" si="21"/>
        <v/>
      </c>
      <c r="AD141" s="126">
        <f t="shared" si="22"/>
        <v>1</v>
      </c>
      <c r="AE141" s="126" t="str">
        <f>IF('Member Info'!N137&lt;&gt;"",IF('Member Info'!N137&lt;=$R$1,1,0),"")</f>
        <v/>
      </c>
      <c r="AG141" s="126" t="b">
        <f t="shared" si="34"/>
        <v>0</v>
      </c>
      <c r="AH141" s="126">
        <f t="shared" si="35"/>
        <v>0</v>
      </c>
      <c r="AJ141" s="126">
        <f t="shared" si="36"/>
        <v>0</v>
      </c>
      <c r="AK141" s="126">
        <f>IF('Member Info'!F137&gt;$R$1,1,0)</f>
        <v>0</v>
      </c>
      <c r="AL141" s="126" t="b">
        <f>IF(ISERROR(R141),ERROR.TYPE(#REF!)=ERROR.TYPE(R141),FALSE)</f>
        <v>0</v>
      </c>
      <c r="AM141" s="126" t="b">
        <f>IF(ISERROR(S141),ERROR.TYPE(#REF!)=ERROR.TYPE(S141),FALSE)</f>
        <v>0</v>
      </c>
      <c r="AN141" s="126">
        <f>IF(OR('Member Info'!F137&gt;=$S$1,'Member Info'!N137&gt;=$R$1),1,0)</f>
        <v>0</v>
      </c>
    </row>
    <row r="142" spans="1:40" x14ac:dyDescent="0.25">
      <c r="A142" s="4">
        <v>110</v>
      </c>
      <c r="B142" s="166">
        <f>'Member Info'!D138</f>
        <v>0</v>
      </c>
      <c r="C142" s="166">
        <f>'Member Info'!E138</f>
        <v>0</v>
      </c>
      <c r="D142" s="166" t="str">
        <f>'Member Info'!G138</f>
        <v/>
      </c>
      <c r="E142" s="167">
        <f>'Member Info'!B138</f>
        <v>0</v>
      </c>
      <c r="F142" s="244"/>
      <c r="G142" s="168" t="str">
        <f>IF(E142=0,"",
IF('Member Info'!$AM$19&lt;=$R$1,
SUMPRODUCT('Member Info'!L138+IF('Member Info'!H138&gt;'Member Info'!$AJ$12,'Member Info'!$AK$13,IF('Member Info'!H138&gt;'Member Info'!$AJ$11,'Member Info'!$AK$12,IF('Member Info'!H138&gt;'Member Info'!$AJ$10,'Member Info'!$AK$11,IF('Member Info'!H138&gt;'Member Info'!$AJ$9,'Member Info'!$AK$10,IF('Member Info'!H138&gt;'Member Info'!$AJ$8,'Member Info'!$AK$9,'Member Info'!$AK$8)))))),
SUMPRODUCT('Member Info'!L138+IF('Member Info'!H138&gt;'Member Info'!$AG$17,'Member Info'!$AH$18,IF('Member Info'!H138&gt;'Member Info'!$AG$16,'Member Info'!$AH$17,IF('Member Info'!H138&gt;'Member Info'!$AG$15,'Member Info'!$AH$16,IF('Member Info'!H138&gt;'Member Info'!$AG$14,'Member Info'!$AH$15,IF('Member Info'!H138&gt;'Member Info'!$AG$13,'Member Info'!$AH$14,IF('Member Info'!H138&gt;'Member Info'!$AG$12,'Member Info'!$AH$13,IF('Member Info'!H138&gt;'Member Info'!$AG$11,'Member Info'!$AH$12,IF('Member Info'!H138&gt;'Member Info'!$AG$10,'Member Info'!$AH$11,IF('Member Info'!H138&gt;'Member Info'!$AG$9,'Member Info'!$AH$10,IF('Member Info'!H138&gt;'Member Info'!$AG$8,'Member Info'!$AH$9,'Member Info'!$AH$8)))))))))))))</f>
        <v/>
      </c>
      <c r="H142" s="26"/>
      <c r="I142" s="26"/>
      <c r="J142" s="107" t="str">
        <f>IF(E142=0,"",IF('Member Info'!F138&gt;$S$1,CONCATENATE("Joined with practice on ", TEXT('Member Info'!F138, "DD/MM/YYYY")),IF('Member Info'!N138&lt;&gt;"",IF('Member Info'!N138&lt;$R$1,CONCATENATE("Left Scheme on ", TEXT('Member Info'!N138, "DD/MM/YYYY")),IF(ISERROR(G142),"Error Detected, No rate entered",IF(E142=0,"",IF(F142="","Error Detected, No Pensionable pay",IF(ISERROR(AB142)," Unknown Values entered.",IF(T142+U142&lt;1,"Acceptable",IF(R142+S142=200, "No Contributions Entered", IF(K142="","Error Detected, Choose reason&gt;",IF(X142="1",IF(T142=1,"Please Enter Deemed Pensionable Pay","Add Any Relevant Details Above"),"Please Give Details Above"))))))))),IF(ISERROR(G142),"Error Detected, No rate entered",IF(E142=0,"",IF(F142="","Error Detected, No Pensionable pay",IF(ISERROR(AB142)," Unknown Values entered.",IF(T142+U142&lt;1,"Acceptable",IF(R142+S142=200, "No Contributions Entered", IF(K142="","Error Detected, Choose reason&gt;",IF(X142="1",IF(T142=1,"Please Enter Deemed Pensionable Pay","Add relevant Details Above"),"Please give details Above")))))))))))</f>
        <v/>
      </c>
      <c r="K142" s="263"/>
      <c r="L142" s="93"/>
      <c r="M142" s="93" t="str">
        <f t="shared" si="24"/>
        <v/>
      </c>
      <c r="N142" s="96">
        <f t="shared" si="23"/>
        <v>0</v>
      </c>
      <c r="O142" s="96">
        <f t="shared" si="23"/>
        <v>0</v>
      </c>
      <c r="P142" s="220">
        <f>(ROUND((F142/100*'Member Info'!$W$2), 2))</f>
        <v>0</v>
      </c>
      <c r="Q142" s="220" t="e">
        <f t="shared" si="25"/>
        <v>#VALUE!</v>
      </c>
      <c r="R142" s="220" t="str">
        <f t="shared" si="26"/>
        <v/>
      </c>
      <c r="S142" s="229" t="str">
        <f t="shared" si="27"/>
        <v/>
      </c>
      <c r="T142" s="230" t="str">
        <f t="shared" si="28"/>
        <v/>
      </c>
      <c r="U142" s="230" t="str">
        <f t="shared" si="29"/>
        <v/>
      </c>
      <c r="V142" s="224">
        <f t="shared" si="30"/>
        <v>0</v>
      </c>
      <c r="W142" s="112">
        <f t="shared" si="31"/>
        <v>0</v>
      </c>
      <c r="X142" s="237" t="str">
        <f t="shared" si="19"/>
        <v/>
      </c>
      <c r="Y142" s="242" t="b">
        <f t="shared" si="20"/>
        <v>0</v>
      </c>
      <c r="Z142" s="237">
        <f t="shared" si="32"/>
        <v>0</v>
      </c>
      <c r="AA142" s="237">
        <f>IF('Member Info'!N138="",1,"")</f>
        <v>1</v>
      </c>
      <c r="AB142" s="245" t="e">
        <f t="shared" si="33"/>
        <v>#VALUE!</v>
      </c>
      <c r="AC142" s="132" t="str">
        <f t="shared" si="21"/>
        <v/>
      </c>
      <c r="AD142" s="126">
        <f t="shared" si="22"/>
        <v>1</v>
      </c>
      <c r="AE142" s="126" t="str">
        <f>IF('Member Info'!N138&lt;&gt;"",IF('Member Info'!N138&lt;=$R$1,1,0),"")</f>
        <v/>
      </c>
      <c r="AG142" s="126" t="b">
        <f t="shared" si="34"/>
        <v>0</v>
      </c>
      <c r="AH142" s="126">
        <f t="shared" si="35"/>
        <v>0</v>
      </c>
      <c r="AJ142" s="126">
        <f t="shared" si="36"/>
        <v>0</v>
      </c>
      <c r="AK142" s="126">
        <f>IF('Member Info'!F138&gt;$R$1,1,0)</f>
        <v>0</v>
      </c>
      <c r="AL142" s="126" t="b">
        <f>IF(ISERROR(R142),ERROR.TYPE(#REF!)=ERROR.TYPE(R142),FALSE)</f>
        <v>0</v>
      </c>
      <c r="AM142" s="126" t="b">
        <f>IF(ISERROR(S142),ERROR.TYPE(#REF!)=ERROR.TYPE(S142),FALSE)</f>
        <v>0</v>
      </c>
      <c r="AN142" s="126">
        <f>IF(OR('Member Info'!F138&gt;=$S$1,'Member Info'!N138&gt;=$R$1),1,0)</f>
        <v>0</v>
      </c>
    </row>
    <row r="143" spans="1:40" x14ac:dyDescent="0.25">
      <c r="A143" s="4">
        <v>111</v>
      </c>
      <c r="B143" s="166">
        <f>'Member Info'!D139</f>
        <v>0</v>
      </c>
      <c r="C143" s="166">
        <f>'Member Info'!E139</f>
        <v>0</v>
      </c>
      <c r="D143" s="166" t="str">
        <f>'Member Info'!G139</f>
        <v/>
      </c>
      <c r="E143" s="167">
        <f>'Member Info'!B139</f>
        <v>0</v>
      </c>
      <c r="F143" s="244"/>
      <c r="G143" s="168" t="str">
        <f>IF(E143=0,"",
IF('Member Info'!$AM$19&lt;=$R$1,
SUMPRODUCT('Member Info'!L139+IF('Member Info'!H139&gt;'Member Info'!$AJ$12,'Member Info'!$AK$13,IF('Member Info'!H139&gt;'Member Info'!$AJ$11,'Member Info'!$AK$12,IF('Member Info'!H139&gt;'Member Info'!$AJ$10,'Member Info'!$AK$11,IF('Member Info'!H139&gt;'Member Info'!$AJ$9,'Member Info'!$AK$10,IF('Member Info'!H139&gt;'Member Info'!$AJ$8,'Member Info'!$AK$9,'Member Info'!$AK$8)))))),
SUMPRODUCT('Member Info'!L139+IF('Member Info'!H139&gt;'Member Info'!$AG$17,'Member Info'!$AH$18,IF('Member Info'!H139&gt;'Member Info'!$AG$16,'Member Info'!$AH$17,IF('Member Info'!H139&gt;'Member Info'!$AG$15,'Member Info'!$AH$16,IF('Member Info'!H139&gt;'Member Info'!$AG$14,'Member Info'!$AH$15,IF('Member Info'!H139&gt;'Member Info'!$AG$13,'Member Info'!$AH$14,IF('Member Info'!H139&gt;'Member Info'!$AG$12,'Member Info'!$AH$13,IF('Member Info'!H139&gt;'Member Info'!$AG$11,'Member Info'!$AH$12,IF('Member Info'!H139&gt;'Member Info'!$AG$10,'Member Info'!$AH$11,IF('Member Info'!H139&gt;'Member Info'!$AG$9,'Member Info'!$AH$10,IF('Member Info'!H139&gt;'Member Info'!$AG$8,'Member Info'!$AH$9,'Member Info'!$AH$8)))))))))))))</f>
        <v/>
      </c>
      <c r="H143" s="26"/>
      <c r="I143" s="26"/>
      <c r="J143" s="107" t="str">
        <f>IF(E143=0,"",IF('Member Info'!F139&gt;$S$1,CONCATENATE("Joined with practice on ", TEXT('Member Info'!F139, "DD/MM/YYYY")),IF('Member Info'!N139&lt;&gt;"",IF('Member Info'!N139&lt;$R$1,CONCATENATE("Left Scheme on ", TEXT('Member Info'!N139, "DD/MM/YYYY")),IF(ISERROR(G143),"Error Detected, No rate entered",IF(E143=0,"",IF(F143="","Error Detected, No Pensionable pay",IF(ISERROR(AB143)," Unknown Values entered.",IF(T143+U143&lt;1,"Acceptable",IF(R143+S143=200, "No Contributions Entered", IF(K143="","Error Detected, Choose reason&gt;",IF(X143="1",IF(T143=1,"Please Enter Deemed Pensionable Pay","Add Any Relevant Details Above"),"Please Give Details Above"))))))))),IF(ISERROR(G143),"Error Detected, No rate entered",IF(E143=0,"",IF(F143="","Error Detected, No Pensionable pay",IF(ISERROR(AB143)," Unknown Values entered.",IF(T143+U143&lt;1,"Acceptable",IF(R143+S143=200, "No Contributions Entered", IF(K143="","Error Detected, Choose reason&gt;",IF(X143="1",IF(T143=1,"Please Enter Deemed Pensionable Pay","Add relevant Details Above"),"Please give details Above")))))))))))</f>
        <v/>
      </c>
      <c r="K143" s="263"/>
      <c r="L143" s="93"/>
      <c r="M143" s="93" t="str">
        <f t="shared" si="24"/>
        <v/>
      </c>
      <c r="N143" s="96">
        <f t="shared" si="23"/>
        <v>0</v>
      </c>
      <c r="O143" s="96">
        <f t="shared" si="23"/>
        <v>0</v>
      </c>
      <c r="P143" s="220">
        <f>(ROUND((F143/100*'Member Info'!$W$2), 2))</f>
        <v>0</v>
      </c>
      <c r="Q143" s="220" t="e">
        <f t="shared" si="25"/>
        <v>#VALUE!</v>
      </c>
      <c r="R143" s="220" t="str">
        <f t="shared" si="26"/>
        <v/>
      </c>
      <c r="S143" s="229" t="str">
        <f t="shared" si="27"/>
        <v/>
      </c>
      <c r="T143" s="230" t="str">
        <f t="shared" si="28"/>
        <v/>
      </c>
      <c r="U143" s="230" t="str">
        <f t="shared" si="29"/>
        <v/>
      </c>
      <c r="V143" s="224">
        <f t="shared" si="30"/>
        <v>0</v>
      </c>
      <c r="W143" s="112">
        <f t="shared" si="31"/>
        <v>0</v>
      </c>
      <c r="X143" s="237" t="str">
        <f t="shared" si="19"/>
        <v/>
      </c>
      <c r="Y143" s="242" t="b">
        <f t="shared" si="20"/>
        <v>0</v>
      </c>
      <c r="Z143" s="237">
        <f t="shared" si="32"/>
        <v>0</v>
      </c>
      <c r="AA143" s="237">
        <f>IF('Member Info'!N139="",1,"")</f>
        <v>1</v>
      </c>
      <c r="AB143" s="245" t="e">
        <f t="shared" si="33"/>
        <v>#VALUE!</v>
      </c>
      <c r="AC143" s="132" t="str">
        <f t="shared" si="21"/>
        <v/>
      </c>
      <c r="AD143" s="126">
        <f t="shared" si="22"/>
        <v>1</v>
      </c>
      <c r="AE143" s="126" t="str">
        <f>IF('Member Info'!N139&lt;&gt;"",IF('Member Info'!N139&lt;=$R$1,1,0),"")</f>
        <v/>
      </c>
      <c r="AG143" s="126" t="b">
        <f t="shared" si="34"/>
        <v>0</v>
      </c>
      <c r="AH143" s="126">
        <f t="shared" si="35"/>
        <v>0</v>
      </c>
      <c r="AJ143" s="126">
        <f t="shared" si="36"/>
        <v>0</v>
      </c>
      <c r="AK143" s="126">
        <f>IF('Member Info'!F139&gt;$R$1,1,0)</f>
        <v>0</v>
      </c>
      <c r="AL143" s="126" t="b">
        <f>IF(ISERROR(R143),ERROR.TYPE(#REF!)=ERROR.TYPE(R143),FALSE)</f>
        <v>0</v>
      </c>
      <c r="AM143" s="126" t="b">
        <f>IF(ISERROR(S143),ERROR.TYPE(#REF!)=ERROR.TYPE(S143),FALSE)</f>
        <v>0</v>
      </c>
      <c r="AN143" s="126">
        <f>IF(OR('Member Info'!F139&gt;=$S$1,'Member Info'!N139&gt;=$R$1),1,0)</f>
        <v>0</v>
      </c>
    </row>
    <row r="144" spans="1:40" x14ac:dyDescent="0.25">
      <c r="A144" s="4">
        <v>112</v>
      </c>
      <c r="B144" s="166">
        <f>'Member Info'!D140</f>
        <v>0</v>
      </c>
      <c r="C144" s="166">
        <f>'Member Info'!E140</f>
        <v>0</v>
      </c>
      <c r="D144" s="166" t="str">
        <f>'Member Info'!G140</f>
        <v/>
      </c>
      <c r="E144" s="167">
        <f>'Member Info'!B140</f>
        <v>0</v>
      </c>
      <c r="F144" s="244"/>
      <c r="G144" s="168" t="str">
        <f>IF(E144=0,"",
IF('Member Info'!$AM$19&lt;=$R$1,
SUMPRODUCT('Member Info'!L140+IF('Member Info'!H140&gt;'Member Info'!$AJ$12,'Member Info'!$AK$13,IF('Member Info'!H140&gt;'Member Info'!$AJ$11,'Member Info'!$AK$12,IF('Member Info'!H140&gt;'Member Info'!$AJ$10,'Member Info'!$AK$11,IF('Member Info'!H140&gt;'Member Info'!$AJ$9,'Member Info'!$AK$10,IF('Member Info'!H140&gt;'Member Info'!$AJ$8,'Member Info'!$AK$9,'Member Info'!$AK$8)))))),
SUMPRODUCT('Member Info'!L140+IF('Member Info'!H140&gt;'Member Info'!$AG$17,'Member Info'!$AH$18,IF('Member Info'!H140&gt;'Member Info'!$AG$16,'Member Info'!$AH$17,IF('Member Info'!H140&gt;'Member Info'!$AG$15,'Member Info'!$AH$16,IF('Member Info'!H140&gt;'Member Info'!$AG$14,'Member Info'!$AH$15,IF('Member Info'!H140&gt;'Member Info'!$AG$13,'Member Info'!$AH$14,IF('Member Info'!H140&gt;'Member Info'!$AG$12,'Member Info'!$AH$13,IF('Member Info'!H140&gt;'Member Info'!$AG$11,'Member Info'!$AH$12,IF('Member Info'!H140&gt;'Member Info'!$AG$10,'Member Info'!$AH$11,IF('Member Info'!H140&gt;'Member Info'!$AG$9,'Member Info'!$AH$10,IF('Member Info'!H140&gt;'Member Info'!$AG$8,'Member Info'!$AH$9,'Member Info'!$AH$8)))))))))))))</f>
        <v/>
      </c>
      <c r="H144" s="26"/>
      <c r="I144" s="26"/>
      <c r="J144" s="107" t="str">
        <f>IF(E144=0,"",IF('Member Info'!F140&gt;$S$1,CONCATENATE("Joined with practice on ", TEXT('Member Info'!F140, "DD/MM/YYYY")),IF('Member Info'!N140&lt;&gt;"",IF('Member Info'!N140&lt;$R$1,CONCATENATE("Left Scheme on ", TEXT('Member Info'!N140, "DD/MM/YYYY")),IF(ISERROR(G144),"Error Detected, No rate entered",IF(E144=0,"",IF(F144="","Error Detected, No Pensionable pay",IF(ISERROR(AB144)," Unknown Values entered.",IF(T144+U144&lt;1,"Acceptable",IF(R144+S144=200, "No Contributions Entered", IF(K144="","Error Detected, Choose reason&gt;",IF(X144="1",IF(T144=1,"Please Enter Deemed Pensionable Pay","Add Any Relevant Details Above"),"Please Give Details Above"))))))))),IF(ISERROR(G144),"Error Detected, No rate entered",IF(E144=0,"",IF(F144="","Error Detected, No Pensionable pay",IF(ISERROR(AB144)," Unknown Values entered.",IF(T144+U144&lt;1,"Acceptable",IF(R144+S144=200, "No Contributions Entered", IF(K144="","Error Detected, Choose reason&gt;",IF(X144="1",IF(T144=1,"Please Enter Deemed Pensionable Pay","Add relevant Details Above"),"Please give details Above")))))))))))</f>
        <v/>
      </c>
      <c r="K144" s="263"/>
      <c r="L144" s="93"/>
      <c r="M144" s="93" t="str">
        <f t="shared" si="24"/>
        <v/>
      </c>
      <c r="N144" s="96">
        <f t="shared" si="23"/>
        <v>0</v>
      </c>
      <c r="O144" s="96">
        <f t="shared" si="23"/>
        <v>0</v>
      </c>
      <c r="P144" s="220">
        <f>(ROUND((F144/100*'Member Info'!$W$2), 2))</f>
        <v>0</v>
      </c>
      <c r="Q144" s="220" t="e">
        <f t="shared" si="25"/>
        <v>#VALUE!</v>
      </c>
      <c r="R144" s="220" t="str">
        <f t="shared" si="26"/>
        <v/>
      </c>
      <c r="S144" s="229" t="str">
        <f t="shared" si="27"/>
        <v/>
      </c>
      <c r="T144" s="230" t="str">
        <f t="shared" si="28"/>
        <v/>
      </c>
      <c r="U144" s="230" t="str">
        <f t="shared" si="29"/>
        <v/>
      </c>
      <c r="V144" s="224">
        <f t="shared" si="30"/>
        <v>0</v>
      </c>
      <c r="W144" s="112">
        <f t="shared" si="31"/>
        <v>0</v>
      </c>
      <c r="X144" s="237" t="str">
        <f t="shared" si="19"/>
        <v/>
      </c>
      <c r="Y144" s="242" t="b">
        <f t="shared" si="20"/>
        <v>0</v>
      </c>
      <c r="Z144" s="237">
        <f t="shared" si="32"/>
        <v>0</v>
      </c>
      <c r="AA144" s="237">
        <f>IF('Member Info'!N140="",1,"")</f>
        <v>1</v>
      </c>
      <c r="AB144" s="245" t="e">
        <f t="shared" si="33"/>
        <v>#VALUE!</v>
      </c>
      <c r="AC144" s="132" t="str">
        <f t="shared" si="21"/>
        <v/>
      </c>
      <c r="AD144" s="126">
        <f t="shared" si="22"/>
        <v>1</v>
      </c>
      <c r="AE144" s="126" t="str">
        <f>IF('Member Info'!N140&lt;&gt;"",IF('Member Info'!N140&lt;=$R$1,1,0),"")</f>
        <v/>
      </c>
      <c r="AG144" s="126" t="b">
        <f t="shared" si="34"/>
        <v>0</v>
      </c>
      <c r="AH144" s="126">
        <f t="shared" si="35"/>
        <v>0</v>
      </c>
      <c r="AJ144" s="126">
        <f t="shared" si="36"/>
        <v>0</v>
      </c>
      <c r="AK144" s="126">
        <f>IF('Member Info'!F140&gt;$R$1,1,0)</f>
        <v>0</v>
      </c>
      <c r="AL144" s="126" t="b">
        <f>IF(ISERROR(R144),ERROR.TYPE(#REF!)=ERROR.TYPE(R144),FALSE)</f>
        <v>0</v>
      </c>
      <c r="AM144" s="126" t="b">
        <f>IF(ISERROR(S144),ERROR.TYPE(#REF!)=ERROR.TYPE(S144),FALSE)</f>
        <v>0</v>
      </c>
      <c r="AN144" s="126">
        <f>IF(OR('Member Info'!F140&gt;=$S$1,'Member Info'!N140&gt;=$R$1),1,0)</f>
        <v>0</v>
      </c>
    </row>
    <row r="145" spans="1:40" x14ac:dyDescent="0.25">
      <c r="A145" s="4">
        <v>113</v>
      </c>
      <c r="B145" s="166">
        <f>'Member Info'!D141</f>
        <v>0</v>
      </c>
      <c r="C145" s="166">
        <f>'Member Info'!E141</f>
        <v>0</v>
      </c>
      <c r="D145" s="166" t="str">
        <f>'Member Info'!G141</f>
        <v/>
      </c>
      <c r="E145" s="167">
        <f>'Member Info'!B141</f>
        <v>0</v>
      </c>
      <c r="F145" s="244"/>
      <c r="G145" s="168" t="str">
        <f>IF(E145=0,"",
IF('Member Info'!$AM$19&lt;=$R$1,
SUMPRODUCT('Member Info'!L141+IF('Member Info'!H141&gt;'Member Info'!$AJ$12,'Member Info'!$AK$13,IF('Member Info'!H141&gt;'Member Info'!$AJ$11,'Member Info'!$AK$12,IF('Member Info'!H141&gt;'Member Info'!$AJ$10,'Member Info'!$AK$11,IF('Member Info'!H141&gt;'Member Info'!$AJ$9,'Member Info'!$AK$10,IF('Member Info'!H141&gt;'Member Info'!$AJ$8,'Member Info'!$AK$9,'Member Info'!$AK$8)))))),
SUMPRODUCT('Member Info'!L141+IF('Member Info'!H141&gt;'Member Info'!$AG$17,'Member Info'!$AH$18,IF('Member Info'!H141&gt;'Member Info'!$AG$16,'Member Info'!$AH$17,IF('Member Info'!H141&gt;'Member Info'!$AG$15,'Member Info'!$AH$16,IF('Member Info'!H141&gt;'Member Info'!$AG$14,'Member Info'!$AH$15,IF('Member Info'!H141&gt;'Member Info'!$AG$13,'Member Info'!$AH$14,IF('Member Info'!H141&gt;'Member Info'!$AG$12,'Member Info'!$AH$13,IF('Member Info'!H141&gt;'Member Info'!$AG$11,'Member Info'!$AH$12,IF('Member Info'!H141&gt;'Member Info'!$AG$10,'Member Info'!$AH$11,IF('Member Info'!H141&gt;'Member Info'!$AG$9,'Member Info'!$AH$10,IF('Member Info'!H141&gt;'Member Info'!$AG$8,'Member Info'!$AH$9,'Member Info'!$AH$8)))))))))))))</f>
        <v/>
      </c>
      <c r="H145" s="26"/>
      <c r="I145" s="26"/>
      <c r="J145" s="107" t="str">
        <f>IF(E145=0,"",IF('Member Info'!F141&gt;$S$1,CONCATENATE("Joined with practice on ", TEXT('Member Info'!F141, "DD/MM/YYYY")),IF('Member Info'!N141&lt;&gt;"",IF('Member Info'!N141&lt;$R$1,CONCATENATE("Left Scheme on ", TEXT('Member Info'!N141, "DD/MM/YYYY")),IF(ISERROR(G145),"Error Detected, No rate entered",IF(E145=0,"",IF(F145="","Error Detected, No Pensionable pay",IF(ISERROR(AB145)," Unknown Values entered.",IF(T145+U145&lt;1,"Acceptable",IF(R145+S145=200, "No Contributions Entered", IF(K145="","Error Detected, Choose reason&gt;",IF(X145="1",IF(T145=1,"Please Enter Deemed Pensionable Pay","Add Any Relevant Details Above"),"Please Give Details Above"))))))))),IF(ISERROR(G145),"Error Detected, No rate entered",IF(E145=0,"",IF(F145="","Error Detected, No Pensionable pay",IF(ISERROR(AB145)," Unknown Values entered.",IF(T145+U145&lt;1,"Acceptable",IF(R145+S145=200, "No Contributions Entered", IF(K145="","Error Detected, Choose reason&gt;",IF(X145="1",IF(T145=1,"Please Enter Deemed Pensionable Pay","Add relevant Details Above"),"Please give details Above")))))))))))</f>
        <v/>
      </c>
      <c r="K145" s="263"/>
      <c r="L145" s="93"/>
      <c r="M145" s="93" t="str">
        <f t="shared" si="24"/>
        <v/>
      </c>
      <c r="N145" s="96">
        <f t="shared" si="23"/>
        <v>0</v>
      </c>
      <c r="O145" s="96">
        <f t="shared" si="23"/>
        <v>0</v>
      </c>
      <c r="P145" s="220">
        <f>(ROUND((F145/100*'Member Info'!$W$2), 2))</f>
        <v>0</v>
      </c>
      <c r="Q145" s="220" t="e">
        <f t="shared" si="25"/>
        <v>#VALUE!</v>
      </c>
      <c r="R145" s="220" t="str">
        <f t="shared" si="26"/>
        <v/>
      </c>
      <c r="S145" s="229" t="str">
        <f t="shared" si="27"/>
        <v/>
      </c>
      <c r="T145" s="230" t="str">
        <f t="shared" si="28"/>
        <v/>
      </c>
      <c r="U145" s="230" t="str">
        <f t="shared" si="29"/>
        <v/>
      </c>
      <c r="V145" s="224">
        <f t="shared" si="30"/>
        <v>0</v>
      </c>
      <c r="W145" s="112">
        <f t="shared" si="31"/>
        <v>0</v>
      </c>
      <c r="X145" s="237" t="str">
        <f t="shared" si="19"/>
        <v/>
      </c>
      <c r="Y145" s="242" t="b">
        <f t="shared" si="20"/>
        <v>0</v>
      </c>
      <c r="Z145" s="237">
        <f t="shared" si="32"/>
        <v>0</v>
      </c>
      <c r="AA145" s="237">
        <f>IF('Member Info'!N141="",1,"")</f>
        <v>1</v>
      </c>
      <c r="AB145" s="245" t="e">
        <f t="shared" si="33"/>
        <v>#VALUE!</v>
      </c>
      <c r="AC145" s="132" t="str">
        <f t="shared" si="21"/>
        <v/>
      </c>
      <c r="AD145" s="126">
        <f t="shared" si="22"/>
        <v>1</v>
      </c>
      <c r="AE145" s="126" t="str">
        <f>IF('Member Info'!N141&lt;&gt;"",IF('Member Info'!N141&lt;=$R$1,1,0),"")</f>
        <v/>
      </c>
      <c r="AG145" s="126" t="b">
        <f t="shared" si="34"/>
        <v>0</v>
      </c>
      <c r="AH145" s="126">
        <f t="shared" si="35"/>
        <v>0</v>
      </c>
      <c r="AJ145" s="126">
        <f t="shared" si="36"/>
        <v>0</v>
      </c>
      <c r="AK145" s="126">
        <f>IF('Member Info'!F141&gt;$R$1,1,0)</f>
        <v>0</v>
      </c>
      <c r="AL145" s="126" t="b">
        <f>IF(ISERROR(R145),ERROR.TYPE(#REF!)=ERROR.TYPE(R145),FALSE)</f>
        <v>0</v>
      </c>
      <c r="AM145" s="126" t="b">
        <f>IF(ISERROR(S145),ERROR.TYPE(#REF!)=ERROR.TYPE(S145),FALSE)</f>
        <v>0</v>
      </c>
      <c r="AN145" s="126">
        <f>IF(OR('Member Info'!F141&gt;=$S$1,'Member Info'!N141&gt;=$R$1),1,0)</f>
        <v>0</v>
      </c>
    </row>
    <row r="146" spans="1:40" x14ac:dyDescent="0.25">
      <c r="A146" s="4">
        <v>114</v>
      </c>
      <c r="B146" s="166">
        <f>'Member Info'!D142</f>
        <v>0</v>
      </c>
      <c r="C146" s="166">
        <f>'Member Info'!E142</f>
        <v>0</v>
      </c>
      <c r="D146" s="166" t="str">
        <f>'Member Info'!G142</f>
        <v/>
      </c>
      <c r="E146" s="167">
        <f>'Member Info'!B142</f>
        <v>0</v>
      </c>
      <c r="F146" s="244"/>
      <c r="G146" s="168" t="str">
        <f>IF(E146=0,"",
IF('Member Info'!$AM$19&lt;=$R$1,
SUMPRODUCT('Member Info'!L142+IF('Member Info'!H142&gt;'Member Info'!$AJ$12,'Member Info'!$AK$13,IF('Member Info'!H142&gt;'Member Info'!$AJ$11,'Member Info'!$AK$12,IF('Member Info'!H142&gt;'Member Info'!$AJ$10,'Member Info'!$AK$11,IF('Member Info'!H142&gt;'Member Info'!$AJ$9,'Member Info'!$AK$10,IF('Member Info'!H142&gt;'Member Info'!$AJ$8,'Member Info'!$AK$9,'Member Info'!$AK$8)))))),
SUMPRODUCT('Member Info'!L142+IF('Member Info'!H142&gt;'Member Info'!$AG$17,'Member Info'!$AH$18,IF('Member Info'!H142&gt;'Member Info'!$AG$16,'Member Info'!$AH$17,IF('Member Info'!H142&gt;'Member Info'!$AG$15,'Member Info'!$AH$16,IF('Member Info'!H142&gt;'Member Info'!$AG$14,'Member Info'!$AH$15,IF('Member Info'!H142&gt;'Member Info'!$AG$13,'Member Info'!$AH$14,IF('Member Info'!H142&gt;'Member Info'!$AG$12,'Member Info'!$AH$13,IF('Member Info'!H142&gt;'Member Info'!$AG$11,'Member Info'!$AH$12,IF('Member Info'!H142&gt;'Member Info'!$AG$10,'Member Info'!$AH$11,IF('Member Info'!H142&gt;'Member Info'!$AG$9,'Member Info'!$AH$10,IF('Member Info'!H142&gt;'Member Info'!$AG$8,'Member Info'!$AH$9,'Member Info'!$AH$8)))))))))))))</f>
        <v/>
      </c>
      <c r="H146" s="26"/>
      <c r="I146" s="26"/>
      <c r="J146" s="107" t="str">
        <f>IF(E146=0,"",IF('Member Info'!F142&gt;$S$1,CONCATENATE("Joined with practice on ", TEXT('Member Info'!F142, "DD/MM/YYYY")),IF('Member Info'!N142&lt;&gt;"",IF('Member Info'!N142&lt;$R$1,CONCATENATE("Left Scheme on ", TEXT('Member Info'!N142, "DD/MM/YYYY")),IF(ISERROR(G146),"Error Detected, No rate entered",IF(E146=0,"",IF(F146="","Error Detected, No Pensionable pay",IF(ISERROR(AB146)," Unknown Values entered.",IF(T146+U146&lt;1,"Acceptable",IF(R146+S146=200, "No Contributions Entered", IF(K146="","Error Detected, Choose reason&gt;",IF(X146="1",IF(T146=1,"Please Enter Deemed Pensionable Pay","Add Any Relevant Details Above"),"Please Give Details Above"))))))))),IF(ISERROR(G146),"Error Detected, No rate entered",IF(E146=0,"",IF(F146="","Error Detected, No Pensionable pay",IF(ISERROR(AB146)," Unknown Values entered.",IF(T146+U146&lt;1,"Acceptable",IF(R146+S146=200, "No Contributions Entered", IF(K146="","Error Detected, Choose reason&gt;",IF(X146="1",IF(T146=1,"Please Enter Deemed Pensionable Pay","Add relevant Details Above"),"Please give details Above")))))))))))</f>
        <v/>
      </c>
      <c r="K146" s="263"/>
      <c r="L146" s="93"/>
      <c r="M146" s="93" t="str">
        <f t="shared" si="24"/>
        <v/>
      </c>
      <c r="N146" s="96">
        <f t="shared" si="23"/>
        <v>0</v>
      </c>
      <c r="O146" s="96">
        <f t="shared" si="23"/>
        <v>0</v>
      </c>
      <c r="P146" s="220">
        <f>(ROUND((F146/100*'Member Info'!$W$2), 2))</f>
        <v>0</v>
      </c>
      <c r="Q146" s="220" t="e">
        <f t="shared" si="25"/>
        <v>#VALUE!</v>
      </c>
      <c r="R146" s="220" t="str">
        <f t="shared" si="26"/>
        <v/>
      </c>
      <c r="S146" s="229" t="str">
        <f t="shared" si="27"/>
        <v/>
      </c>
      <c r="T146" s="230" t="str">
        <f t="shared" si="28"/>
        <v/>
      </c>
      <c r="U146" s="230" t="str">
        <f t="shared" si="29"/>
        <v/>
      </c>
      <c r="V146" s="224">
        <f t="shared" si="30"/>
        <v>0</v>
      </c>
      <c r="W146" s="112">
        <f t="shared" si="31"/>
        <v>0</v>
      </c>
      <c r="X146" s="237" t="str">
        <f t="shared" si="19"/>
        <v/>
      </c>
      <c r="Y146" s="242" t="b">
        <f t="shared" si="20"/>
        <v>0</v>
      </c>
      <c r="Z146" s="237">
        <f t="shared" si="32"/>
        <v>0</v>
      </c>
      <c r="AA146" s="237">
        <f>IF('Member Info'!N142="",1,"")</f>
        <v>1</v>
      </c>
      <c r="AB146" s="245" t="e">
        <f t="shared" si="33"/>
        <v>#VALUE!</v>
      </c>
      <c r="AC146" s="132" t="str">
        <f t="shared" si="21"/>
        <v/>
      </c>
      <c r="AD146" s="126">
        <f t="shared" si="22"/>
        <v>1</v>
      </c>
      <c r="AE146" s="126" t="str">
        <f>IF('Member Info'!N142&lt;&gt;"",IF('Member Info'!N142&lt;=$R$1,1,0),"")</f>
        <v/>
      </c>
      <c r="AG146" s="126" t="b">
        <f t="shared" si="34"/>
        <v>0</v>
      </c>
      <c r="AH146" s="126">
        <f t="shared" si="35"/>
        <v>0</v>
      </c>
      <c r="AJ146" s="126">
        <f t="shared" si="36"/>
        <v>0</v>
      </c>
      <c r="AK146" s="126">
        <f>IF('Member Info'!F142&gt;$R$1,1,0)</f>
        <v>0</v>
      </c>
      <c r="AL146" s="126" t="b">
        <f>IF(ISERROR(R146),ERROR.TYPE(#REF!)=ERROR.TYPE(R146),FALSE)</f>
        <v>0</v>
      </c>
      <c r="AM146" s="126" t="b">
        <f>IF(ISERROR(S146),ERROR.TYPE(#REF!)=ERROR.TYPE(S146),FALSE)</f>
        <v>0</v>
      </c>
      <c r="AN146" s="126">
        <f>IF(OR('Member Info'!F142&gt;=$S$1,'Member Info'!N142&gt;=$R$1),1,0)</f>
        <v>0</v>
      </c>
    </row>
    <row r="147" spans="1:40" x14ac:dyDescent="0.25">
      <c r="A147" s="4">
        <v>115</v>
      </c>
      <c r="B147" s="166">
        <f>'Member Info'!D143</f>
        <v>0</v>
      </c>
      <c r="C147" s="166">
        <f>'Member Info'!E143</f>
        <v>0</v>
      </c>
      <c r="D147" s="166" t="str">
        <f>'Member Info'!G143</f>
        <v/>
      </c>
      <c r="E147" s="167">
        <f>'Member Info'!B143</f>
        <v>0</v>
      </c>
      <c r="F147" s="244"/>
      <c r="G147" s="168" t="str">
        <f>IF(E147=0,"",
IF('Member Info'!$AM$19&lt;=$R$1,
SUMPRODUCT('Member Info'!L143+IF('Member Info'!H143&gt;'Member Info'!$AJ$12,'Member Info'!$AK$13,IF('Member Info'!H143&gt;'Member Info'!$AJ$11,'Member Info'!$AK$12,IF('Member Info'!H143&gt;'Member Info'!$AJ$10,'Member Info'!$AK$11,IF('Member Info'!H143&gt;'Member Info'!$AJ$9,'Member Info'!$AK$10,IF('Member Info'!H143&gt;'Member Info'!$AJ$8,'Member Info'!$AK$9,'Member Info'!$AK$8)))))),
SUMPRODUCT('Member Info'!L143+IF('Member Info'!H143&gt;'Member Info'!$AG$17,'Member Info'!$AH$18,IF('Member Info'!H143&gt;'Member Info'!$AG$16,'Member Info'!$AH$17,IF('Member Info'!H143&gt;'Member Info'!$AG$15,'Member Info'!$AH$16,IF('Member Info'!H143&gt;'Member Info'!$AG$14,'Member Info'!$AH$15,IF('Member Info'!H143&gt;'Member Info'!$AG$13,'Member Info'!$AH$14,IF('Member Info'!H143&gt;'Member Info'!$AG$12,'Member Info'!$AH$13,IF('Member Info'!H143&gt;'Member Info'!$AG$11,'Member Info'!$AH$12,IF('Member Info'!H143&gt;'Member Info'!$AG$10,'Member Info'!$AH$11,IF('Member Info'!H143&gt;'Member Info'!$AG$9,'Member Info'!$AH$10,IF('Member Info'!H143&gt;'Member Info'!$AG$8,'Member Info'!$AH$9,'Member Info'!$AH$8)))))))))))))</f>
        <v/>
      </c>
      <c r="H147" s="26"/>
      <c r="I147" s="26"/>
      <c r="J147" s="107" t="str">
        <f>IF(E147=0,"",IF('Member Info'!F143&gt;$S$1,CONCATENATE("Joined with practice on ", TEXT('Member Info'!F143, "DD/MM/YYYY")),IF('Member Info'!N143&lt;&gt;"",IF('Member Info'!N143&lt;$R$1,CONCATENATE("Left Scheme on ", TEXT('Member Info'!N143, "DD/MM/YYYY")),IF(ISERROR(G147),"Error Detected, No rate entered",IF(E147=0,"",IF(F147="","Error Detected, No Pensionable pay",IF(ISERROR(AB147)," Unknown Values entered.",IF(T147+U147&lt;1,"Acceptable",IF(R147+S147=200, "No Contributions Entered", IF(K147="","Error Detected, Choose reason&gt;",IF(X147="1",IF(T147=1,"Please Enter Deemed Pensionable Pay","Add Any Relevant Details Above"),"Please Give Details Above"))))))))),IF(ISERROR(G147),"Error Detected, No rate entered",IF(E147=0,"",IF(F147="","Error Detected, No Pensionable pay",IF(ISERROR(AB147)," Unknown Values entered.",IF(T147+U147&lt;1,"Acceptable",IF(R147+S147=200, "No Contributions Entered", IF(K147="","Error Detected, Choose reason&gt;",IF(X147="1",IF(T147=1,"Please Enter Deemed Pensionable Pay","Add relevant Details Above"),"Please give details Above")))))))))))</f>
        <v/>
      </c>
      <c r="K147" s="263"/>
      <c r="L147" s="93"/>
      <c r="M147" s="93" t="str">
        <f t="shared" si="24"/>
        <v/>
      </c>
      <c r="N147" s="96">
        <f t="shared" si="23"/>
        <v>0</v>
      </c>
      <c r="O147" s="96">
        <f t="shared" si="23"/>
        <v>0</v>
      </c>
      <c r="P147" s="220">
        <f>(ROUND((F147/100*'Member Info'!$W$2), 2))</f>
        <v>0</v>
      </c>
      <c r="Q147" s="220" t="e">
        <f t="shared" si="25"/>
        <v>#VALUE!</v>
      </c>
      <c r="R147" s="220" t="str">
        <f t="shared" si="26"/>
        <v/>
      </c>
      <c r="S147" s="229" t="str">
        <f t="shared" si="27"/>
        <v/>
      </c>
      <c r="T147" s="230" t="str">
        <f t="shared" si="28"/>
        <v/>
      </c>
      <c r="U147" s="230" t="str">
        <f t="shared" si="29"/>
        <v/>
      </c>
      <c r="V147" s="224">
        <f t="shared" si="30"/>
        <v>0</v>
      </c>
      <c r="W147" s="112">
        <f t="shared" si="31"/>
        <v>0</v>
      </c>
      <c r="X147" s="237" t="str">
        <f t="shared" si="19"/>
        <v/>
      </c>
      <c r="Y147" s="242" t="b">
        <f t="shared" si="20"/>
        <v>0</v>
      </c>
      <c r="Z147" s="237">
        <f t="shared" si="32"/>
        <v>0</v>
      </c>
      <c r="AA147" s="237">
        <f>IF('Member Info'!N143="",1,"")</f>
        <v>1</v>
      </c>
      <c r="AB147" s="245" t="e">
        <f t="shared" si="33"/>
        <v>#VALUE!</v>
      </c>
      <c r="AC147" s="132" t="str">
        <f t="shared" si="21"/>
        <v/>
      </c>
      <c r="AD147" s="126">
        <f t="shared" si="22"/>
        <v>1</v>
      </c>
      <c r="AE147" s="126" t="str">
        <f>IF('Member Info'!N143&lt;&gt;"",IF('Member Info'!N143&lt;=$R$1,1,0),"")</f>
        <v/>
      </c>
      <c r="AG147" s="126" t="b">
        <f t="shared" si="34"/>
        <v>0</v>
      </c>
      <c r="AH147" s="126">
        <f t="shared" si="35"/>
        <v>0</v>
      </c>
      <c r="AJ147" s="126">
        <f t="shared" si="36"/>
        <v>0</v>
      </c>
      <c r="AK147" s="126">
        <f>IF('Member Info'!F143&gt;$R$1,1,0)</f>
        <v>0</v>
      </c>
      <c r="AL147" s="126" t="b">
        <f>IF(ISERROR(R147),ERROR.TYPE(#REF!)=ERROR.TYPE(R147),FALSE)</f>
        <v>0</v>
      </c>
      <c r="AM147" s="126" t="b">
        <f>IF(ISERROR(S147),ERROR.TYPE(#REF!)=ERROR.TYPE(S147),FALSE)</f>
        <v>0</v>
      </c>
      <c r="AN147" s="126">
        <f>IF(OR('Member Info'!F143&gt;=$S$1,'Member Info'!N143&gt;=$R$1),1,0)</f>
        <v>0</v>
      </c>
    </row>
    <row r="148" spans="1:40" x14ac:dyDescent="0.25">
      <c r="A148" s="4">
        <v>116</v>
      </c>
      <c r="B148" s="166">
        <f>'Member Info'!D144</f>
        <v>0</v>
      </c>
      <c r="C148" s="166">
        <f>'Member Info'!E144</f>
        <v>0</v>
      </c>
      <c r="D148" s="166" t="str">
        <f>'Member Info'!G144</f>
        <v/>
      </c>
      <c r="E148" s="167">
        <f>'Member Info'!B144</f>
        <v>0</v>
      </c>
      <c r="F148" s="244"/>
      <c r="G148" s="168" t="str">
        <f>IF(E148=0,"",
IF('Member Info'!$AM$19&lt;=$R$1,
SUMPRODUCT('Member Info'!L144+IF('Member Info'!H144&gt;'Member Info'!$AJ$12,'Member Info'!$AK$13,IF('Member Info'!H144&gt;'Member Info'!$AJ$11,'Member Info'!$AK$12,IF('Member Info'!H144&gt;'Member Info'!$AJ$10,'Member Info'!$AK$11,IF('Member Info'!H144&gt;'Member Info'!$AJ$9,'Member Info'!$AK$10,IF('Member Info'!H144&gt;'Member Info'!$AJ$8,'Member Info'!$AK$9,'Member Info'!$AK$8)))))),
SUMPRODUCT('Member Info'!L144+IF('Member Info'!H144&gt;'Member Info'!$AG$17,'Member Info'!$AH$18,IF('Member Info'!H144&gt;'Member Info'!$AG$16,'Member Info'!$AH$17,IF('Member Info'!H144&gt;'Member Info'!$AG$15,'Member Info'!$AH$16,IF('Member Info'!H144&gt;'Member Info'!$AG$14,'Member Info'!$AH$15,IF('Member Info'!H144&gt;'Member Info'!$AG$13,'Member Info'!$AH$14,IF('Member Info'!H144&gt;'Member Info'!$AG$12,'Member Info'!$AH$13,IF('Member Info'!H144&gt;'Member Info'!$AG$11,'Member Info'!$AH$12,IF('Member Info'!H144&gt;'Member Info'!$AG$10,'Member Info'!$AH$11,IF('Member Info'!H144&gt;'Member Info'!$AG$9,'Member Info'!$AH$10,IF('Member Info'!H144&gt;'Member Info'!$AG$8,'Member Info'!$AH$9,'Member Info'!$AH$8)))))))))))))</f>
        <v/>
      </c>
      <c r="H148" s="26"/>
      <c r="I148" s="26"/>
      <c r="J148" s="107" t="str">
        <f>IF(E148=0,"",IF('Member Info'!F144&gt;$S$1,CONCATENATE("Joined with practice on ", TEXT('Member Info'!F144, "DD/MM/YYYY")),IF('Member Info'!N144&lt;&gt;"",IF('Member Info'!N144&lt;$R$1,CONCATENATE("Left Scheme on ", TEXT('Member Info'!N144, "DD/MM/YYYY")),IF(ISERROR(G148),"Error Detected, No rate entered",IF(E148=0,"",IF(F148="","Error Detected, No Pensionable pay",IF(ISERROR(AB148)," Unknown Values entered.",IF(T148+U148&lt;1,"Acceptable",IF(R148+S148=200, "No Contributions Entered", IF(K148="","Error Detected, Choose reason&gt;",IF(X148="1",IF(T148=1,"Please Enter Deemed Pensionable Pay","Add Any Relevant Details Above"),"Please Give Details Above"))))))))),IF(ISERROR(G148),"Error Detected, No rate entered",IF(E148=0,"",IF(F148="","Error Detected, No Pensionable pay",IF(ISERROR(AB148)," Unknown Values entered.",IF(T148+U148&lt;1,"Acceptable",IF(R148+S148=200, "No Contributions Entered", IF(K148="","Error Detected, Choose reason&gt;",IF(X148="1",IF(T148=1,"Please Enter Deemed Pensionable Pay","Add relevant Details Above"),"Please give details Above")))))))))))</f>
        <v/>
      </c>
      <c r="K148" s="263"/>
      <c r="L148" s="93"/>
      <c r="M148" s="93" t="str">
        <f t="shared" si="24"/>
        <v/>
      </c>
      <c r="N148" s="96">
        <f t="shared" si="23"/>
        <v>0</v>
      </c>
      <c r="O148" s="96">
        <f t="shared" si="23"/>
        <v>0</v>
      </c>
      <c r="P148" s="220">
        <f>(ROUND((F148/100*'Member Info'!$W$2), 2))</f>
        <v>0</v>
      </c>
      <c r="Q148" s="220" t="e">
        <f t="shared" si="25"/>
        <v>#VALUE!</v>
      </c>
      <c r="R148" s="220" t="str">
        <f t="shared" si="26"/>
        <v/>
      </c>
      <c r="S148" s="229" t="str">
        <f t="shared" si="27"/>
        <v/>
      </c>
      <c r="T148" s="230" t="str">
        <f t="shared" si="28"/>
        <v/>
      </c>
      <c r="U148" s="230" t="str">
        <f t="shared" si="29"/>
        <v/>
      </c>
      <c r="V148" s="224">
        <f t="shared" si="30"/>
        <v>0</v>
      </c>
      <c r="W148" s="112">
        <f t="shared" si="31"/>
        <v>0</v>
      </c>
      <c r="X148" s="237" t="str">
        <f t="shared" si="19"/>
        <v/>
      </c>
      <c r="Y148" s="242" t="b">
        <f t="shared" si="20"/>
        <v>0</v>
      </c>
      <c r="Z148" s="237">
        <f t="shared" si="32"/>
        <v>0</v>
      </c>
      <c r="AA148" s="237">
        <f>IF('Member Info'!N144="",1,"")</f>
        <v>1</v>
      </c>
      <c r="AB148" s="245" t="e">
        <f t="shared" si="33"/>
        <v>#VALUE!</v>
      </c>
      <c r="AC148" s="132" t="str">
        <f t="shared" si="21"/>
        <v/>
      </c>
      <c r="AD148" s="126">
        <f t="shared" si="22"/>
        <v>1</v>
      </c>
      <c r="AE148" s="126" t="str">
        <f>IF('Member Info'!N144&lt;&gt;"",IF('Member Info'!N144&lt;=$R$1,1,0),"")</f>
        <v/>
      </c>
      <c r="AG148" s="126" t="b">
        <f t="shared" si="34"/>
        <v>0</v>
      </c>
      <c r="AH148" s="126">
        <f t="shared" si="35"/>
        <v>0</v>
      </c>
      <c r="AJ148" s="126">
        <f t="shared" si="36"/>
        <v>0</v>
      </c>
      <c r="AK148" s="126">
        <f>IF('Member Info'!F144&gt;$R$1,1,0)</f>
        <v>0</v>
      </c>
      <c r="AL148" s="126" t="b">
        <f>IF(ISERROR(R148),ERROR.TYPE(#REF!)=ERROR.TYPE(R148),FALSE)</f>
        <v>0</v>
      </c>
      <c r="AM148" s="126" t="b">
        <f>IF(ISERROR(S148),ERROR.TYPE(#REF!)=ERROR.TYPE(S148),FALSE)</f>
        <v>0</v>
      </c>
      <c r="AN148" s="126">
        <f>IF(OR('Member Info'!F144&gt;=$S$1,'Member Info'!N144&gt;=$R$1),1,0)</f>
        <v>0</v>
      </c>
    </row>
    <row r="149" spans="1:40" x14ac:dyDescent="0.25">
      <c r="A149" s="4">
        <v>117</v>
      </c>
      <c r="B149" s="166">
        <f>'Member Info'!D145</f>
        <v>0</v>
      </c>
      <c r="C149" s="166">
        <f>'Member Info'!E145</f>
        <v>0</v>
      </c>
      <c r="D149" s="166" t="str">
        <f>'Member Info'!G145</f>
        <v/>
      </c>
      <c r="E149" s="167">
        <f>'Member Info'!B145</f>
        <v>0</v>
      </c>
      <c r="F149" s="244"/>
      <c r="G149" s="168" t="str">
        <f>IF(E149=0,"",
IF('Member Info'!$AM$19&lt;=$R$1,
SUMPRODUCT('Member Info'!L145+IF('Member Info'!H145&gt;'Member Info'!$AJ$12,'Member Info'!$AK$13,IF('Member Info'!H145&gt;'Member Info'!$AJ$11,'Member Info'!$AK$12,IF('Member Info'!H145&gt;'Member Info'!$AJ$10,'Member Info'!$AK$11,IF('Member Info'!H145&gt;'Member Info'!$AJ$9,'Member Info'!$AK$10,IF('Member Info'!H145&gt;'Member Info'!$AJ$8,'Member Info'!$AK$9,'Member Info'!$AK$8)))))),
SUMPRODUCT('Member Info'!L145+IF('Member Info'!H145&gt;'Member Info'!$AG$17,'Member Info'!$AH$18,IF('Member Info'!H145&gt;'Member Info'!$AG$16,'Member Info'!$AH$17,IF('Member Info'!H145&gt;'Member Info'!$AG$15,'Member Info'!$AH$16,IF('Member Info'!H145&gt;'Member Info'!$AG$14,'Member Info'!$AH$15,IF('Member Info'!H145&gt;'Member Info'!$AG$13,'Member Info'!$AH$14,IF('Member Info'!H145&gt;'Member Info'!$AG$12,'Member Info'!$AH$13,IF('Member Info'!H145&gt;'Member Info'!$AG$11,'Member Info'!$AH$12,IF('Member Info'!H145&gt;'Member Info'!$AG$10,'Member Info'!$AH$11,IF('Member Info'!H145&gt;'Member Info'!$AG$9,'Member Info'!$AH$10,IF('Member Info'!H145&gt;'Member Info'!$AG$8,'Member Info'!$AH$9,'Member Info'!$AH$8)))))))))))))</f>
        <v/>
      </c>
      <c r="H149" s="26"/>
      <c r="I149" s="26"/>
      <c r="J149" s="107" t="str">
        <f>IF(E149=0,"",IF('Member Info'!F145&gt;$S$1,CONCATENATE("Joined with practice on ", TEXT('Member Info'!F145, "DD/MM/YYYY")),IF('Member Info'!N145&lt;&gt;"",IF('Member Info'!N145&lt;$R$1,CONCATENATE("Left Scheme on ", TEXT('Member Info'!N145, "DD/MM/YYYY")),IF(ISERROR(G149),"Error Detected, No rate entered",IF(E149=0,"",IF(F149="","Error Detected, No Pensionable pay",IF(ISERROR(AB149)," Unknown Values entered.",IF(T149+U149&lt;1,"Acceptable",IF(R149+S149=200, "No Contributions Entered", IF(K149="","Error Detected, Choose reason&gt;",IF(X149="1",IF(T149=1,"Please Enter Deemed Pensionable Pay","Add Any Relevant Details Above"),"Please Give Details Above"))))))))),IF(ISERROR(G149),"Error Detected, No rate entered",IF(E149=0,"",IF(F149="","Error Detected, No Pensionable pay",IF(ISERROR(AB149)," Unknown Values entered.",IF(T149+U149&lt;1,"Acceptable",IF(R149+S149=200, "No Contributions Entered", IF(K149="","Error Detected, Choose reason&gt;",IF(X149="1",IF(T149=1,"Please Enter Deemed Pensionable Pay","Add relevant Details Above"),"Please give details Above")))))))))))</f>
        <v/>
      </c>
      <c r="K149" s="263"/>
      <c r="L149" s="93"/>
      <c r="M149" s="93" t="str">
        <f t="shared" si="24"/>
        <v/>
      </c>
      <c r="N149" s="96">
        <f t="shared" si="23"/>
        <v>0</v>
      </c>
      <c r="O149" s="96">
        <f t="shared" si="23"/>
        <v>0</v>
      </c>
      <c r="P149" s="220">
        <f>(ROUND((F149/100*'Member Info'!$W$2), 2))</f>
        <v>0</v>
      </c>
      <c r="Q149" s="220" t="e">
        <f t="shared" si="25"/>
        <v>#VALUE!</v>
      </c>
      <c r="R149" s="220" t="str">
        <f t="shared" si="26"/>
        <v/>
      </c>
      <c r="S149" s="229" t="str">
        <f t="shared" si="27"/>
        <v/>
      </c>
      <c r="T149" s="230" t="str">
        <f t="shared" si="28"/>
        <v/>
      </c>
      <c r="U149" s="230" t="str">
        <f t="shared" si="29"/>
        <v/>
      </c>
      <c r="V149" s="224">
        <f t="shared" si="30"/>
        <v>0</v>
      </c>
      <c r="W149" s="112">
        <f t="shared" si="31"/>
        <v>0</v>
      </c>
      <c r="X149" s="237" t="str">
        <f t="shared" si="19"/>
        <v/>
      </c>
      <c r="Y149" s="242" t="b">
        <f t="shared" si="20"/>
        <v>0</v>
      </c>
      <c r="Z149" s="237">
        <f t="shared" si="32"/>
        <v>0</v>
      </c>
      <c r="AA149" s="237">
        <f>IF('Member Info'!N145="",1,"")</f>
        <v>1</v>
      </c>
      <c r="AB149" s="245" t="e">
        <f t="shared" si="33"/>
        <v>#VALUE!</v>
      </c>
      <c r="AC149" s="132" t="str">
        <f t="shared" si="21"/>
        <v/>
      </c>
      <c r="AD149" s="126">
        <f t="shared" si="22"/>
        <v>1</v>
      </c>
      <c r="AE149" s="126" t="str">
        <f>IF('Member Info'!N145&lt;&gt;"",IF('Member Info'!N145&lt;=$R$1,1,0),"")</f>
        <v/>
      </c>
      <c r="AG149" s="126" t="b">
        <f t="shared" si="34"/>
        <v>0</v>
      </c>
      <c r="AH149" s="126">
        <f t="shared" si="35"/>
        <v>0</v>
      </c>
      <c r="AJ149" s="126">
        <f t="shared" si="36"/>
        <v>0</v>
      </c>
      <c r="AK149" s="126">
        <f>IF('Member Info'!F145&gt;$R$1,1,0)</f>
        <v>0</v>
      </c>
      <c r="AL149" s="126" t="b">
        <f>IF(ISERROR(R149),ERROR.TYPE(#REF!)=ERROR.TYPE(R149),FALSE)</f>
        <v>0</v>
      </c>
      <c r="AM149" s="126" t="b">
        <f>IF(ISERROR(S149),ERROR.TYPE(#REF!)=ERROR.TYPE(S149),FALSE)</f>
        <v>0</v>
      </c>
      <c r="AN149" s="126">
        <f>IF(OR('Member Info'!F145&gt;=$S$1,'Member Info'!N145&gt;=$R$1),1,0)</f>
        <v>0</v>
      </c>
    </row>
    <row r="150" spans="1:40" x14ac:dyDescent="0.25">
      <c r="A150" s="4">
        <v>118</v>
      </c>
      <c r="B150" s="166">
        <f>'Member Info'!D146</f>
        <v>0</v>
      </c>
      <c r="C150" s="166">
        <f>'Member Info'!E146</f>
        <v>0</v>
      </c>
      <c r="D150" s="166" t="str">
        <f>'Member Info'!G146</f>
        <v/>
      </c>
      <c r="E150" s="167">
        <f>'Member Info'!B146</f>
        <v>0</v>
      </c>
      <c r="F150" s="244"/>
      <c r="G150" s="168" t="str">
        <f>IF(E150=0,"",
IF('Member Info'!$AM$19&lt;=$R$1,
SUMPRODUCT('Member Info'!L146+IF('Member Info'!H146&gt;'Member Info'!$AJ$12,'Member Info'!$AK$13,IF('Member Info'!H146&gt;'Member Info'!$AJ$11,'Member Info'!$AK$12,IF('Member Info'!H146&gt;'Member Info'!$AJ$10,'Member Info'!$AK$11,IF('Member Info'!H146&gt;'Member Info'!$AJ$9,'Member Info'!$AK$10,IF('Member Info'!H146&gt;'Member Info'!$AJ$8,'Member Info'!$AK$9,'Member Info'!$AK$8)))))),
SUMPRODUCT('Member Info'!L146+IF('Member Info'!H146&gt;'Member Info'!$AG$17,'Member Info'!$AH$18,IF('Member Info'!H146&gt;'Member Info'!$AG$16,'Member Info'!$AH$17,IF('Member Info'!H146&gt;'Member Info'!$AG$15,'Member Info'!$AH$16,IF('Member Info'!H146&gt;'Member Info'!$AG$14,'Member Info'!$AH$15,IF('Member Info'!H146&gt;'Member Info'!$AG$13,'Member Info'!$AH$14,IF('Member Info'!H146&gt;'Member Info'!$AG$12,'Member Info'!$AH$13,IF('Member Info'!H146&gt;'Member Info'!$AG$11,'Member Info'!$AH$12,IF('Member Info'!H146&gt;'Member Info'!$AG$10,'Member Info'!$AH$11,IF('Member Info'!H146&gt;'Member Info'!$AG$9,'Member Info'!$AH$10,IF('Member Info'!H146&gt;'Member Info'!$AG$8,'Member Info'!$AH$9,'Member Info'!$AH$8)))))))))))))</f>
        <v/>
      </c>
      <c r="H150" s="26"/>
      <c r="I150" s="26"/>
      <c r="J150" s="107" t="str">
        <f>IF(E150=0,"",IF('Member Info'!F146&gt;$S$1,CONCATENATE("Joined with practice on ", TEXT('Member Info'!F146, "DD/MM/YYYY")),IF('Member Info'!N146&lt;&gt;"",IF('Member Info'!N146&lt;$R$1,CONCATENATE("Left Scheme on ", TEXT('Member Info'!N146, "DD/MM/YYYY")),IF(ISERROR(G150),"Error Detected, No rate entered",IF(E150=0,"",IF(F150="","Error Detected, No Pensionable pay",IF(ISERROR(AB150)," Unknown Values entered.",IF(T150+U150&lt;1,"Acceptable",IF(R150+S150=200, "No Contributions Entered", IF(K150="","Error Detected, Choose reason&gt;",IF(X150="1",IF(T150=1,"Please Enter Deemed Pensionable Pay","Add Any Relevant Details Above"),"Please Give Details Above"))))))))),IF(ISERROR(G150),"Error Detected, No rate entered",IF(E150=0,"",IF(F150="","Error Detected, No Pensionable pay",IF(ISERROR(AB150)," Unknown Values entered.",IF(T150+U150&lt;1,"Acceptable",IF(R150+S150=200, "No Contributions Entered", IF(K150="","Error Detected, Choose reason&gt;",IF(X150="1",IF(T150=1,"Please Enter Deemed Pensionable Pay","Add relevant Details Above"),"Please give details Above")))))))))))</f>
        <v/>
      </c>
      <c r="K150" s="263"/>
      <c r="L150" s="93"/>
      <c r="M150" s="93" t="str">
        <f t="shared" si="24"/>
        <v/>
      </c>
      <c r="N150" s="96">
        <f t="shared" si="23"/>
        <v>0</v>
      </c>
      <c r="O150" s="96">
        <f t="shared" si="23"/>
        <v>0</v>
      </c>
      <c r="P150" s="220">
        <f>(ROUND((F150/100*'Member Info'!$W$2), 2))</f>
        <v>0</v>
      </c>
      <c r="Q150" s="220" t="e">
        <f t="shared" si="25"/>
        <v>#VALUE!</v>
      </c>
      <c r="R150" s="220" t="str">
        <f t="shared" si="26"/>
        <v/>
      </c>
      <c r="S150" s="229" t="str">
        <f t="shared" si="27"/>
        <v/>
      </c>
      <c r="T150" s="230" t="str">
        <f t="shared" si="28"/>
        <v/>
      </c>
      <c r="U150" s="230" t="str">
        <f t="shared" si="29"/>
        <v/>
      </c>
      <c r="V150" s="224">
        <f t="shared" si="30"/>
        <v>0</v>
      </c>
      <c r="W150" s="112">
        <f t="shared" si="31"/>
        <v>0</v>
      </c>
      <c r="X150" s="237" t="str">
        <f t="shared" si="19"/>
        <v/>
      </c>
      <c r="Y150" s="242" t="b">
        <f t="shared" si="20"/>
        <v>0</v>
      </c>
      <c r="Z150" s="237">
        <f t="shared" si="32"/>
        <v>0</v>
      </c>
      <c r="AA150" s="237">
        <f>IF('Member Info'!N146="",1,"")</f>
        <v>1</v>
      </c>
      <c r="AB150" s="245" t="e">
        <f t="shared" si="33"/>
        <v>#VALUE!</v>
      </c>
      <c r="AC150" s="132" t="str">
        <f t="shared" si="21"/>
        <v/>
      </c>
      <c r="AD150" s="126">
        <f t="shared" si="22"/>
        <v>1</v>
      </c>
      <c r="AE150" s="126" t="str">
        <f>IF('Member Info'!N146&lt;&gt;"",IF('Member Info'!N146&lt;=$R$1,1,0),"")</f>
        <v/>
      </c>
      <c r="AG150" s="126" t="b">
        <f t="shared" si="34"/>
        <v>0</v>
      </c>
      <c r="AH150" s="126">
        <f t="shared" si="35"/>
        <v>0</v>
      </c>
      <c r="AJ150" s="126">
        <f t="shared" si="36"/>
        <v>0</v>
      </c>
      <c r="AK150" s="126">
        <f>IF('Member Info'!F146&gt;$R$1,1,0)</f>
        <v>0</v>
      </c>
      <c r="AL150" s="126" t="b">
        <f>IF(ISERROR(R150),ERROR.TYPE(#REF!)=ERROR.TYPE(R150),FALSE)</f>
        <v>0</v>
      </c>
      <c r="AM150" s="126" t="b">
        <f>IF(ISERROR(S150),ERROR.TYPE(#REF!)=ERROR.TYPE(S150),FALSE)</f>
        <v>0</v>
      </c>
      <c r="AN150" s="126">
        <f>IF(OR('Member Info'!F146&gt;=$S$1,'Member Info'!N146&gt;=$R$1),1,0)</f>
        <v>0</v>
      </c>
    </row>
    <row r="151" spans="1:40" x14ac:dyDescent="0.25">
      <c r="A151" s="4">
        <v>119</v>
      </c>
      <c r="B151" s="166">
        <f>'Member Info'!D147</f>
        <v>0</v>
      </c>
      <c r="C151" s="166">
        <f>'Member Info'!E147</f>
        <v>0</v>
      </c>
      <c r="D151" s="166" t="str">
        <f>'Member Info'!G147</f>
        <v/>
      </c>
      <c r="E151" s="167">
        <f>'Member Info'!B147</f>
        <v>0</v>
      </c>
      <c r="F151" s="244"/>
      <c r="G151" s="168" t="str">
        <f>IF(E151=0,"",
IF('Member Info'!$AM$19&lt;=$R$1,
SUMPRODUCT('Member Info'!L147+IF('Member Info'!H147&gt;'Member Info'!$AJ$12,'Member Info'!$AK$13,IF('Member Info'!H147&gt;'Member Info'!$AJ$11,'Member Info'!$AK$12,IF('Member Info'!H147&gt;'Member Info'!$AJ$10,'Member Info'!$AK$11,IF('Member Info'!H147&gt;'Member Info'!$AJ$9,'Member Info'!$AK$10,IF('Member Info'!H147&gt;'Member Info'!$AJ$8,'Member Info'!$AK$9,'Member Info'!$AK$8)))))),
SUMPRODUCT('Member Info'!L147+IF('Member Info'!H147&gt;'Member Info'!$AG$17,'Member Info'!$AH$18,IF('Member Info'!H147&gt;'Member Info'!$AG$16,'Member Info'!$AH$17,IF('Member Info'!H147&gt;'Member Info'!$AG$15,'Member Info'!$AH$16,IF('Member Info'!H147&gt;'Member Info'!$AG$14,'Member Info'!$AH$15,IF('Member Info'!H147&gt;'Member Info'!$AG$13,'Member Info'!$AH$14,IF('Member Info'!H147&gt;'Member Info'!$AG$12,'Member Info'!$AH$13,IF('Member Info'!H147&gt;'Member Info'!$AG$11,'Member Info'!$AH$12,IF('Member Info'!H147&gt;'Member Info'!$AG$10,'Member Info'!$AH$11,IF('Member Info'!H147&gt;'Member Info'!$AG$9,'Member Info'!$AH$10,IF('Member Info'!H147&gt;'Member Info'!$AG$8,'Member Info'!$AH$9,'Member Info'!$AH$8)))))))))))))</f>
        <v/>
      </c>
      <c r="H151" s="26"/>
      <c r="I151" s="26"/>
      <c r="J151" s="107" t="str">
        <f>IF(E151=0,"",IF('Member Info'!F147&gt;$S$1,CONCATENATE("Joined with practice on ", TEXT('Member Info'!F147, "DD/MM/YYYY")),IF('Member Info'!N147&lt;&gt;"",IF('Member Info'!N147&lt;$R$1,CONCATENATE("Left Scheme on ", TEXT('Member Info'!N147, "DD/MM/YYYY")),IF(ISERROR(G151),"Error Detected, No rate entered",IF(E151=0,"",IF(F151="","Error Detected, No Pensionable pay",IF(ISERROR(AB151)," Unknown Values entered.",IF(T151+U151&lt;1,"Acceptable",IF(R151+S151=200, "No Contributions Entered", IF(K151="","Error Detected, Choose reason&gt;",IF(X151="1",IF(T151=1,"Please Enter Deemed Pensionable Pay","Add Any Relevant Details Above"),"Please Give Details Above"))))))))),IF(ISERROR(G151),"Error Detected, No rate entered",IF(E151=0,"",IF(F151="","Error Detected, No Pensionable pay",IF(ISERROR(AB151)," Unknown Values entered.",IF(T151+U151&lt;1,"Acceptable",IF(R151+S151=200, "No Contributions Entered", IF(K151="","Error Detected, Choose reason&gt;",IF(X151="1",IF(T151=1,"Please Enter Deemed Pensionable Pay","Add relevant Details Above"),"Please give details Above")))))))))))</f>
        <v/>
      </c>
      <c r="K151" s="263"/>
      <c r="L151" s="93"/>
      <c r="M151" s="93" t="str">
        <f t="shared" si="24"/>
        <v/>
      </c>
      <c r="N151" s="96">
        <f t="shared" si="23"/>
        <v>0</v>
      </c>
      <c r="O151" s="96">
        <f t="shared" si="23"/>
        <v>0</v>
      </c>
      <c r="P151" s="220">
        <f>(ROUND((F151/100*'Member Info'!$W$2), 2))</f>
        <v>0</v>
      </c>
      <c r="Q151" s="220" t="e">
        <f t="shared" si="25"/>
        <v>#VALUE!</v>
      </c>
      <c r="R151" s="220" t="str">
        <f t="shared" si="26"/>
        <v/>
      </c>
      <c r="S151" s="229" t="str">
        <f t="shared" si="27"/>
        <v/>
      </c>
      <c r="T151" s="230" t="str">
        <f t="shared" si="28"/>
        <v/>
      </c>
      <c r="U151" s="230" t="str">
        <f t="shared" si="29"/>
        <v/>
      </c>
      <c r="V151" s="224">
        <f t="shared" si="30"/>
        <v>0</v>
      </c>
      <c r="W151" s="112">
        <f t="shared" si="31"/>
        <v>0</v>
      </c>
      <c r="X151" s="237" t="str">
        <f t="shared" si="19"/>
        <v/>
      </c>
      <c r="Y151" s="242" t="b">
        <f t="shared" si="20"/>
        <v>0</v>
      </c>
      <c r="Z151" s="237">
        <f t="shared" si="32"/>
        <v>0</v>
      </c>
      <c r="AA151" s="237">
        <f>IF('Member Info'!N147="",1,"")</f>
        <v>1</v>
      </c>
      <c r="AB151" s="245" t="e">
        <f t="shared" si="33"/>
        <v>#VALUE!</v>
      </c>
      <c r="AC151" s="132" t="str">
        <f t="shared" si="21"/>
        <v/>
      </c>
      <c r="AD151" s="126">
        <f t="shared" si="22"/>
        <v>1</v>
      </c>
      <c r="AE151" s="126" t="str">
        <f>IF('Member Info'!N147&lt;&gt;"",IF('Member Info'!N147&lt;=$R$1,1,0),"")</f>
        <v/>
      </c>
      <c r="AG151" s="126" t="b">
        <f t="shared" si="34"/>
        <v>0</v>
      </c>
      <c r="AH151" s="126">
        <f t="shared" si="35"/>
        <v>0</v>
      </c>
      <c r="AJ151" s="126">
        <f t="shared" si="36"/>
        <v>0</v>
      </c>
      <c r="AK151" s="126">
        <f>IF('Member Info'!F147&gt;$R$1,1,0)</f>
        <v>0</v>
      </c>
      <c r="AL151" s="126" t="b">
        <f>IF(ISERROR(R151),ERROR.TYPE(#REF!)=ERROR.TYPE(R151),FALSE)</f>
        <v>0</v>
      </c>
      <c r="AM151" s="126" t="b">
        <f>IF(ISERROR(S151),ERROR.TYPE(#REF!)=ERROR.TYPE(S151),FALSE)</f>
        <v>0</v>
      </c>
      <c r="AN151" s="126">
        <f>IF(OR('Member Info'!F147&gt;=$S$1,'Member Info'!N147&gt;=$R$1),1,0)</f>
        <v>0</v>
      </c>
    </row>
    <row r="152" spans="1:40" x14ac:dyDescent="0.25">
      <c r="A152" s="4">
        <v>120</v>
      </c>
      <c r="B152" s="166">
        <f>'Member Info'!D148</f>
        <v>0</v>
      </c>
      <c r="C152" s="166">
        <f>'Member Info'!E148</f>
        <v>0</v>
      </c>
      <c r="D152" s="166" t="str">
        <f>'Member Info'!G148</f>
        <v/>
      </c>
      <c r="E152" s="167">
        <f>'Member Info'!B148</f>
        <v>0</v>
      </c>
      <c r="F152" s="244"/>
      <c r="G152" s="168" t="str">
        <f>IF(E152=0,"",
IF('Member Info'!$AM$19&lt;=$R$1,
SUMPRODUCT('Member Info'!L148+IF('Member Info'!H148&gt;'Member Info'!$AJ$12,'Member Info'!$AK$13,IF('Member Info'!H148&gt;'Member Info'!$AJ$11,'Member Info'!$AK$12,IF('Member Info'!H148&gt;'Member Info'!$AJ$10,'Member Info'!$AK$11,IF('Member Info'!H148&gt;'Member Info'!$AJ$9,'Member Info'!$AK$10,IF('Member Info'!H148&gt;'Member Info'!$AJ$8,'Member Info'!$AK$9,'Member Info'!$AK$8)))))),
SUMPRODUCT('Member Info'!L148+IF('Member Info'!H148&gt;'Member Info'!$AG$17,'Member Info'!$AH$18,IF('Member Info'!H148&gt;'Member Info'!$AG$16,'Member Info'!$AH$17,IF('Member Info'!H148&gt;'Member Info'!$AG$15,'Member Info'!$AH$16,IF('Member Info'!H148&gt;'Member Info'!$AG$14,'Member Info'!$AH$15,IF('Member Info'!H148&gt;'Member Info'!$AG$13,'Member Info'!$AH$14,IF('Member Info'!H148&gt;'Member Info'!$AG$12,'Member Info'!$AH$13,IF('Member Info'!H148&gt;'Member Info'!$AG$11,'Member Info'!$AH$12,IF('Member Info'!H148&gt;'Member Info'!$AG$10,'Member Info'!$AH$11,IF('Member Info'!H148&gt;'Member Info'!$AG$9,'Member Info'!$AH$10,IF('Member Info'!H148&gt;'Member Info'!$AG$8,'Member Info'!$AH$9,'Member Info'!$AH$8)))))))))))))</f>
        <v/>
      </c>
      <c r="H152" s="26"/>
      <c r="I152" s="26"/>
      <c r="J152" s="107" t="str">
        <f>IF(E152=0,"",IF('Member Info'!F148&gt;$S$1,CONCATENATE("Joined with practice on ", TEXT('Member Info'!F148, "DD/MM/YYYY")),IF('Member Info'!N148&lt;&gt;"",IF('Member Info'!N148&lt;$R$1,CONCATENATE("Left Scheme on ", TEXT('Member Info'!N148, "DD/MM/YYYY")),IF(ISERROR(G152),"Error Detected, No rate entered",IF(E152=0,"",IF(F152="","Error Detected, No Pensionable pay",IF(ISERROR(AB152)," Unknown Values entered.",IF(T152+U152&lt;1,"Acceptable",IF(R152+S152=200, "No Contributions Entered", IF(K152="","Error Detected, Choose reason&gt;",IF(X152="1",IF(T152=1,"Please Enter Deemed Pensionable Pay","Add Any Relevant Details Above"),"Please Give Details Above"))))))))),IF(ISERROR(G152),"Error Detected, No rate entered",IF(E152=0,"",IF(F152="","Error Detected, No Pensionable pay",IF(ISERROR(AB152)," Unknown Values entered.",IF(T152+U152&lt;1,"Acceptable",IF(R152+S152=200, "No Contributions Entered", IF(K152="","Error Detected, Choose reason&gt;",IF(X152="1",IF(T152=1,"Please Enter Deemed Pensionable Pay","Add relevant Details Above"),"Please give details Above")))))))))))</f>
        <v/>
      </c>
      <c r="K152" s="263"/>
      <c r="L152" s="93"/>
      <c r="M152" s="93" t="str">
        <f t="shared" si="24"/>
        <v/>
      </c>
      <c r="N152" s="96">
        <f t="shared" si="23"/>
        <v>0</v>
      </c>
      <c r="O152" s="96">
        <f t="shared" si="23"/>
        <v>0</v>
      </c>
      <c r="P152" s="220">
        <f>(ROUND((F152/100*'Member Info'!$W$2), 2))</f>
        <v>0</v>
      </c>
      <c r="Q152" s="220" t="e">
        <f t="shared" si="25"/>
        <v>#VALUE!</v>
      </c>
      <c r="R152" s="220" t="str">
        <f t="shared" si="26"/>
        <v/>
      </c>
      <c r="S152" s="229" t="str">
        <f t="shared" si="27"/>
        <v/>
      </c>
      <c r="T152" s="230" t="str">
        <f t="shared" si="28"/>
        <v/>
      </c>
      <c r="U152" s="230" t="str">
        <f t="shared" si="29"/>
        <v/>
      </c>
      <c r="V152" s="224">
        <f t="shared" si="30"/>
        <v>0</v>
      </c>
      <c r="W152" s="112">
        <f t="shared" si="31"/>
        <v>0</v>
      </c>
      <c r="X152" s="237" t="str">
        <f t="shared" si="19"/>
        <v/>
      </c>
      <c r="Y152" s="242" t="b">
        <f t="shared" si="20"/>
        <v>0</v>
      </c>
      <c r="Z152" s="237">
        <f t="shared" si="32"/>
        <v>0</v>
      </c>
      <c r="AA152" s="237">
        <f>IF('Member Info'!N148="",1,"")</f>
        <v>1</v>
      </c>
      <c r="AB152" s="245" t="e">
        <f t="shared" si="33"/>
        <v>#VALUE!</v>
      </c>
      <c r="AC152" s="132" t="str">
        <f t="shared" si="21"/>
        <v/>
      </c>
      <c r="AD152" s="126">
        <f t="shared" si="22"/>
        <v>1</v>
      </c>
      <c r="AE152" s="126" t="str">
        <f>IF('Member Info'!N148&lt;&gt;"",IF('Member Info'!N148&lt;=$R$1,1,0),"")</f>
        <v/>
      </c>
      <c r="AG152" s="126" t="b">
        <f t="shared" si="34"/>
        <v>0</v>
      </c>
      <c r="AH152" s="126">
        <f t="shared" si="35"/>
        <v>0</v>
      </c>
      <c r="AJ152" s="126">
        <f t="shared" si="36"/>
        <v>0</v>
      </c>
      <c r="AK152" s="126">
        <f>IF('Member Info'!F148&gt;$R$1,1,0)</f>
        <v>0</v>
      </c>
      <c r="AL152" s="126" t="b">
        <f>IF(ISERROR(R152),ERROR.TYPE(#REF!)=ERROR.TYPE(R152),FALSE)</f>
        <v>0</v>
      </c>
      <c r="AM152" s="126" t="b">
        <f>IF(ISERROR(S152),ERROR.TYPE(#REF!)=ERROR.TYPE(S152),FALSE)</f>
        <v>0</v>
      </c>
      <c r="AN152" s="126">
        <f>IF(OR('Member Info'!F148&gt;=$S$1,'Member Info'!N148&gt;=$R$1),1,0)</f>
        <v>0</v>
      </c>
    </row>
    <row r="153" spans="1:40" x14ac:dyDescent="0.25">
      <c r="A153" s="4">
        <v>121</v>
      </c>
      <c r="B153" s="166">
        <f>'Member Info'!D149</f>
        <v>0</v>
      </c>
      <c r="C153" s="166">
        <f>'Member Info'!E149</f>
        <v>0</v>
      </c>
      <c r="D153" s="166" t="str">
        <f>'Member Info'!G149</f>
        <v/>
      </c>
      <c r="E153" s="167">
        <f>'Member Info'!B149</f>
        <v>0</v>
      </c>
      <c r="F153" s="244"/>
      <c r="G153" s="168" t="str">
        <f>IF(E153=0,"",
IF('Member Info'!$AM$19&lt;=$R$1,
SUMPRODUCT('Member Info'!L149+IF('Member Info'!H149&gt;'Member Info'!$AJ$12,'Member Info'!$AK$13,IF('Member Info'!H149&gt;'Member Info'!$AJ$11,'Member Info'!$AK$12,IF('Member Info'!H149&gt;'Member Info'!$AJ$10,'Member Info'!$AK$11,IF('Member Info'!H149&gt;'Member Info'!$AJ$9,'Member Info'!$AK$10,IF('Member Info'!H149&gt;'Member Info'!$AJ$8,'Member Info'!$AK$9,'Member Info'!$AK$8)))))),
SUMPRODUCT('Member Info'!L149+IF('Member Info'!H149&gt;'Member Info'!$AG$17,'Member Info'!$AH$18,IF('Member Info'!H149&gt;'Member Info'!$AG$16,'Member Info'!$AH$17,IF('Member Info'!H149&gt;'Member Info'!$AG$15,'Member Info'!$AH$16,IF('Member Info'!H149&gt;'Member Info'!$AG$14,'Member Info'!$AH$15,IF('Member Info'!H149&gt;'Member Info'!$AG$13,'Member Info'!$AH$14,IF('Member Info'!H149&gt;'Member Info'!$AG$12,'Member Info'!$AH$13,IF('Member Info'!H149&gt;'Member Info'!$AG$11,'Member Info'!$AH$12,IF('Member Info'!H149&gt;'Member Info'!$AG$10,'Member Info'!$AH$11,IF('Member Info'!H149&gt;'Member Info'!$AG$9,'Member Info'!$AH$10,IF('Member Info'!H149&gt;'Member Info'!$AG$8,'Member Info'!$AH$9,'Member Info'!$AH$8)))))))))))))</f>
        <v/>
      </c>
      <c r="H153" s="26"/>
      <c r="I153" s="26"/>
      <c r="J153" s="107" t="str">
        <f>IF(E153=0,"",IF('Member Info'!F149&gt;$S$1,CONCATENATE("Joined with practice on ", TEXT('Member Info'!F149, "DD/MM/YYYY")),IF('Member Info'!N149&lt;&gt;"",IF('Member Info'!N149&lt;$R$1,CONCATENATE("Left Scheme on ", TEXT('Member Info'!N149, "DD/MM/YYYY")),IF(ISERROR(G153),"Error Detected, No rate entered",IF(E153=0,"",IF(F153="","Error Detected, No Pensionable pay",IF(ISERROR(AB153)," Unknown Values entered.",IF(T153+U153&lt;1,"Acceptable",IF(R153+S153=200, "No Contributions Entered", IF(K153="","Error Detected, Choose reason&gt;",IF(X153="1",IF(T153=1,"Please Enter Deemed Pensionable Pay","Add Any Relevant Details Above"),"Please Give Details Above"))))))))),IF(ISERROR(G153),"Error Detected, No rate entered",IF(E153=0,"",IF(F153="","Error Detected, No Pensionable pay",IF(ISERROR(AB153)," Unknown Values entered.",IF(T153+U153&lt;1,"Acceptable",IF(R153+S153=200, "No Contributions Entered", IF(K153="","Error Detected, Choose reason&gt;",IF(X153="1",IF(T153=1,"Please Enter Deemed Pensionable Pay","Add relevant Details Above"),"Please give details Above")))))))))))</f>
        <v/>
      </c>
      <c r="K153" s="263"/>
      <c r="L153" s="93"/>
      <c r="M153" s="93" t="str">
        <f t="shared" si="24"/>
        <v/>
      </c>
      <c r="N153" s="96">
        <f t="shared" si="23"/>
        <v>0</v>
      </c>
      <c r="O153" s="96">
        <f t="shared" si="23"/>
        <v>0</v>
      </c>
      <c r="P153" s="220">
        <f>(ROUND((F153/100*'Member Info'!$W$2), 2))</f>
        <v>0</v>
      </c>
      <c r="Q153" s="220" t="e">
        <f t="shared" si="25"/>
        <v>#VALUE!</v>
      </c>
      <c r="R153" s="220" t="str">
        <f t="shared" si="26"/>
        <v/>
      </c>
      <c r="S153" s="229" t="str">
        <f t="shared" si="27"/>
        <v/>
      </c>
      <c r="T153" s="230" t="str">
        <f t="shared" si="28"/>
        <v/>
      </c>
      <c r="U153" s="230" t="str">
        <f t="shared" si="29"/>
        <v/>
      </c>
      <c r="V153" s="224">
        <f t="shared" si="30"/>
        <v>0</v>
      </c>
      <c r="W153" s="112">
        <f t="shared" si="31"/>
        <v>0</v>
      </c>
      <c r="X153" s="237" t="str">
        <f t="shared" si="19"/>
        <v/>
      </c>
      <c r="Y153" s="242" t="b">
        <f t="shared" si="20"/>
        <v>0</v>
      </c>
      <c r="Z153" s="237">
        <f t="shared" si="32"/>
        <v>0</v>
      </c>
      <c r="AA153" s="237">
        <f>IF('Member Info'!N149="",1,"")</f>
        <v>1</v>
      </c>
      <c r="AB153" s="245" t="e">
        <f t="shared" si="33"/>
        <v>#VALUE!</v>
      </c>
      <c r="AC153" s="132" t="str">
        <f t="shared" si="21"/>
        <v/>
      </c>
      <c r="AD153" s="126">
        <f t="shared" si="22"/>
        <v>1</v>
      </c>
      <c r="AE153" s="126" t="str">
        <f>IF('Member Info'!N149&lt;&gt;"",IF('Member Info'!N149&lt;=$R$1,1,0),"")</f>
        <v/>
      </c>
      <c r="AG153" s="126" t="b">
        <f t="shared" si="34"/>
        <v>0</v>
      </c>
      <c r="AH153" s="126">
        <f t="shared" si="35"/>
        <v>0</v>
      </c>
      <c r="AJ153" s="126">
        <f t="shared" si="36"/>
        <v>0</v>
      </c>
      <c r="AK153" s="126">
        <f>IF('Member Info'!F149&gt;$R$1,1,0)</f>
        <v>0</v>
      </c>
      <c r="AL153" s="126" t="b">
        <f>IF(ISERROR(R153),ERROR.TYPE(#REF!)=ERROR.TYPE(R153),FALSE)</f>
        <v>0</v>
      </c>
      <c r="AM153" s="126" t="b">
        <f>IF(ISERROR(S153),ERROR.TYPE(#REF!)=ERROR.TYPE(S153),FALSE)</f>
        <v>0</v>
      </c>
      <c r="AN153" s="126">
        <f>IF(OR('Member Info'!F149&gt;=$S$1,'Member Info'!N149&gt;=$R$1),1,0)</f>
        <v>0</v>
      </c>
    </row>
    <row r="154" spans="1:40" x14ac:dyDescent="0.25">
      <c r="A154" s="4">
        <v>122</v>
      </c>
      <c r="B154" s="166">
        <f>'Member Info'!D150</f>
        <v>0</v>
      </c>
      <c r="C154" s="166">
        <f>'Member Info'!E150</f>
        <v>0</v>
      </c>
      <c r="D154" s="166" t="str">
        <f>'Member Info'!G150</f>
        <v/>
      </c>
      <c r="E154" s="167">
        <f>'Member Info'!B150</f>
        <v>0</v>
      </c>
      <c r="F154" s="244"/>
      <c r="G154" s="168" t="str">
        <f>IF(E154=0,"",
IF('Member Info'!$AM$19&lt;=$R$1,
SUMPRODUCT('Member Info'!L150+IF('Member Info'!H150&gt;'Member Info'!$AJ$12,'Member Info'!$AK$13,IF('Member Info'!H150&gt;'Member Info'!$AJ$11,'Member Info'!$AK$12,IF('Member Info'!H150&gt;'Member Info'!$AJ$10,'Member Info'!$AK$11,IF('Member Info'!H150&gt;'Member Info'!$AJ$9,'Member Info'!$AK$10,IF('Member Info'!H150&gt;'Member Info'!$AJ$8,'Member Info'!$AK$9,'Member Info'!$AK$8)))))),
SUMPRODUCT('Member Info'!L150+IF('Member Info'!H150&gt;'Member Info'!$AG$17,'Member Info'!$AH$18,IF('Member Info'!H150&gt;'Member Info'!$AG$16,'Member Info'!$AH$17,IF('Member Info'!H150&gt;'Member Info'!$AG$15,'Member Info'!$AH$16,IF('Member Info'!H150&gt;'Member Info'!$AG$14,'Member Info'!$AH$15,IF('Member Info'!H150&gt;'Member Info'!$AG$13,'Member Info'!$AH$14,IF('Member Info'!H150&gt;'Member Info'!$AG$12,'Member Info'!$AH$13,IF('Member Info'!H150&gt;'Member Info'!$AG$11,'Member Info'!$AH$12,IF('Member Info'!H150&gt;'Member Info'!$AG$10,'Member Info'!$AH$11,IF('Member Info'!H150&gt;'Member Info'!$AG$9,'Member Info'!$AH$10,IF('Member Info'!H150&gt;'Member Info'!$AG$8,'Member Info'!$AH$9,'Member Info'!$AH$8)))))))))))))</f>
        <v/>
      </c>
      <c r="H154" s="26"/>
      <c r="I154" s="26"/>
      <c r="J154" s="107" t="str">
        <f>IF(E154=0,"",IF('Member Info'!F150&gt;$S$1,CONCATENATE("Joined with practice on ", TEXT('Member Info'!F150, "DD/MM/YYYY")),IF('Member Info'!N150&lt;&gt;"",IF('Member Info'!N150&lt;$R$1,CONCATENATE("Left Scheme on ", TEXT('Member Info'!N150, "DD/MM/YYYY")),IF(ISERROR(G154),"Error Detected, No rate entered",IF(E154=0,"",IF(F154="","Error Detected, No Pensionable pay",IF(ISERROR(AB154)," Unknown Values entered.",IF(T154+U154&lt;1,"Acceptable",IF(R154+S154=200, "No Contributions Entered", IF(K154="","Error Detected, Choose reason&gt;",IF(X154="1",IF(T154=1,"Please Enter Deemed Pensionable Pay","Add Any Relevant Details Above"),"Please Give Details Above"))))))))),IF(ISERROR(G154),"Error Detected, No rate entered",IF(E154=0,"",IF(F154="","Error Detected, No Pensionable pay",IF(ISERROR(AB154)," Unknown Values entered.",IF(T154+U154&lt;1,"Acceptable",IF(R154+S154=200, "No Contributions Entered", IF(K154="","Error Detected, Choose reason&gt;",IF(X154="1",IF(T154=1,"Please Enter Deemed Pensionable Pay","Add relevant Details Above"),"Please give details Above")))))))))))</f>
        <v/>
      </c>
      <c r="K154" s="263"/>
      <c r="L154" s="93"/>
      <c r="M154" s="93" t="str">
        <f t="shared" si="24"/>
        <v/>
      </c>
      <c r="N154" s="96">
        <f t="shared" si="23"/>
        <v>0</v>
      </c>
      <c r="O154" s="96">
        <f t="shared" si="23"/>
        <v>0</v>
      </c>
      <c r="P154" s="220">
        <f>(ROUND((F154/100*'Member Info'!$W$2), 2))</f>
        <v>0</v>
      </c>
      <c r="Q154" s="220" t="e">
        <f t="shared" si="25"/>
        <v>#VALUE!</v>
      </c>
      <c r="R154" s="220" t="str">
        <f t="shared" si="26"/>
        <v/>
      </c>
      <c r="S154" s="229" t="str">
        <f t="shared" si="27"/>
        <v/>
      </c>
      <c r="T154" s="230" t="str">
        <f t="shared" si="28"/>
        <v/>
      </c>
      <c r="U154" s="230" t="str">
        <f t="shared" si="29"/>
        <v/>
      </c>
      <c r="V154" s="224">
        <f t="shared" si="30"/>
        <v>0</v>
      </c>
      <c r="W154" s="112">
        <f t="shared" si="31"/>
        <v>0</v>
      </c>
      <c r="X154" s="237" t="str">
        <f t="shared" si="19"/>
        <v/>
      </c>
      <c r="Y154" s="242" t="b">
        <f t="shared" si="20"/>
        <v>0</v>
      </c>
      <c r="Z154" s="237">
        <f t="shared" si="32"/>
        <v>0</v>
      </c>
      <c r="AA154" s="237">
        <f>IF('Member Info'!N150="",1,"")</f>
        <v>1</v>
      </c>
      <c r="AB154" s="245" t="e">
        <f t="shared" si="33"/>
        <v>#VALUE!</v>
      </c>
      <c r="AC154" s="132" t="str">
        <f t="shared" si="21"/>
        <v/>
      </c>
      <c r="AD154" s="126">
        <f t="shared" si="22"/>
        <v>1</v>
      </c>
      <c r="AE154" s="126" t="str">
        <f>IF('Member Info'!N150&lt;&gt;"",IF('Member Info'!N150&lt;=$R$1,1,0),"")</f>
        <v/>
      </c>
      <c r="AG154" s="126" t="b">
        <f t="shared" si="34"/>
        <v>0</v>
      </c>
      <c r="AH154" s="126">
        <f t="shared" si="35"/>
        <v>0</v>
      </c>
      <c r="AJ154" s="126">
        <f t="shared" si="36"/>
        <v>0</v>
      </c>
      <c r="AK154" s="126">
        <f>IF('Member Info'!F150&gt;$R$1,1,0)</f>
        <v>0</v>
      </c>
      <c r="AL154" s="126" t="b">
        <f>IF(ISERROR(R154),ERROR.TYPE(#REF!)=ERROR.TYPE(R154),FALSE)</f>
        <v>0</v>
      </c>
      <c r="AM154" s="126" t="b">
        <f>IF(ISERROR(S154),ERROR.TYPE(#REF!)=ERROR.TYPE(S154),FALSE)</f>
        <v>0</v>
      </c>
      <c r="AN154" s="126">
        <f>IF(OR('Member Info'!F150&gt;=$S$1,'Member Info'!N150&gt;=$R$1),1,0)</f>
        <v>0</v>
      </c>
    </row>
    <row r="155" spans="1:40" x14ac:dyDescent="0.25">
      <c r="A155" s="4">
        <v>123</v>
      </c>
      <c r="B155" s="166">
        <f>'Member Info'!D151</f>
        <v>0</v>
      </c>
      <c r="C155" s="166">
        <f>'Member Info'!E151</f>
        <v>0</v>
      </c>
      <c r="D155" s="166" t="str">
        <f>'Member Info'!G151</f>
        <v/>
      </c>
      <c r="E155" s="167">
        <f>'Member Info'!B151</f>
        <v>0</v>
      </c>
      <c r="F155" s="244"/>
      <c r="G155" s="168" t="str">
        <f>IF(E155=0,"",
IF('Member Info'!$AM$19&lt;=$R$1,
SUMPRODUCT('Member Info'!L151+IF('Member Info'!H151&gt;'Member Info'!$AJ$12,'Member Info'!$AK$13,IF('Member Info'!H151&gt;'Member Info'!$AJ$11,'Member Info'!$AK$12,IF('Member Info'!H151&gt;'Member Info'!$AJ$10,'Member Info'!$AK$11,IF('Member Info'!H151&gt;'Member Info'!$AJ$9,'Member Info'!$AK$10,IF('Member Info'!H151&gt;'Member Info'!$AJ$8,'Member Info'!$AK$9,'Member Info'!$AK$8)))))),
SUMPRODUCT('Member Info'!L151+IF('Member Info'!H151&gt;'Member Info'!$AG$17,'Member Info'!$AH$18,IF('Member Info'!H151&gt;'Member Info'!$AG$16,'Member Info'!$AH$17,IF('Member Info'!H151&gt;'Member Info'!$AG$15,'Member Info'!$AH$16,IF('Member Info'!H151&gt;'Member Info'!$AG$14,'Member Info'!$AH$15,IF('Member Info'!H151&gt;'Member Info'!$AG$13,'Member Info'!$AH$14,IF('Member Info'!H151&gt;'Member Info'!$AG$12,'Member Info'!$AH$13,IF('Member Info'!H151&gt;'Member Info'!$AG$11,'Member Info'!$AH$12,IF('Member Info'!H151&gt;'Member Info'!$AG$10,'Member Info'!$AH$11,IF('Member Info'!H151&gt;'Member Info'!$AG$9,'Member Info'!$AH$10,IF('Member Info'!H151&gt;'Member Info'!$AG$8,'Member Info'!$AH$9,'Member Info'!$AH$8)))))))))))))</f>
        <v/>
      </c>
      <c r="H155" s="26"/>
      <c r="I155" s="26"/>
      <c r="J155" s="107" t="str">
        <f>IF(E155=0,"",IF('Member Info'!F151&gt;$S$1,CONCATENATE("Joined with practice on ", TEXT('Member Info'!F151, "DD/MM/YYYY")),IF('Member Info'!N151&lt;&gt;"",IF('Member Info'!N151&lt;$R$1,CONCATENATE("Left Scheme on ", TEXT('Member Info'!N151, "DD/MM/YYYY")),IF(ISERROR(G155),"Error Detected, No rate entered",IF(E155=0,"",IF(F155="","Error Detected, No Pensionable pay",IF(ISERROR(AB155)," Unknown Values entered.",IF(T155+U155&lt;1,"Acceptable",IF(R155+S155=200, "No Contributions Entered", IF(K155="","Error Detected, Choose reason&gt;",IF(X155="1",IF(T155=1,"Please Enter Deemed Pensionable Pay","Add Any Relevant Details Above"),"Please Give Details Above"))))))))),IF(ISERROR(G155),"Error Detected, No rate entered",IF(E155=0,"",IF(F155="","Error Detected, No Pensionable pay",IF(ISERROR(AB155)," Unknown Values entered.",IF(T155+U155&lt;1,"Acceptable",IF(R155+S155=200, "No Contributions Entered", IF(K155="","Error Detected, Choose reason&gt;",IF(X155="1",IF(T155=1,"Please Enter Deemed Pensionable Pay","Add relevant Details Above"),"Please give details Above")))))))))))</f>
        <v/>
      </c>
      <c r="K155" s="263"/>
      <c r="L155" s="93"/>
      <c r="M155" s="93" t="str">
        <f t="shared" si="24"/>
        <v/>
      </c>
      <c r="N155" s="96">
        <f t="shared" si="23"/>
        <v>0</v>
      </c>
      <c r="O155" s="96">
        <f t="shared" si="23"/>
        <v>0</v>
      </c>
      <c r="P155" s="220">
        <f>(ROUND((F155/100*'Member Info'!$W$2), 2))</f>
        <v>0</v>
      </c>
      <c r="Q155" s="220" t="e">
        <f t="shared" si="25"/>
        <v>#VALUE!</v>
      </c>
      <c r="R155" s="220" t="str">
        <f t="shared" si="26"/>
        <v/>
      </c>
      <c r="S155" s="229" t="str">
        <f t="shared" si="27"/>
        <v/>
      </c>
      <c r="T155" s="230" t="str">
        <f t="shared" si="28"/>
        <v/>
      </c>
      <c r="U155" s="230" t="str">
        <f t="shared" si="29"/>
        <v/>
      </c>
      <c r="V155" s="224">
        <f t="shared" si="30"/>
        <v>0</v>
      </c>
      <c r="W155" s="112">
        <f t="shared" si="31"/>
        <v>0</v>
      </c>
      <c r="X155" s="237" t="str">
        <f t="shared" si="19"/>
        <v/>
      </c>
      <c r="Y155" s="242" t="b">
        <f t="shared" si="20"/>
        <v>0</v>
      </c>
      <c r="Z155" s="237">
        <f t="shared" si="32"/>
        <v>0</v>
      </c>
      <c r="AA155" s="237">
        <f>IF('Member Info'!N151="",1,"")</f>
        <v>1</v>
      </c>
      <c r="AB155" s="245" t="e">
        <f t="shared" si="33"/>
        <v>#VALUE!</v>
      </c>
      <c r="AC155" s="132" t="str">
        <f t="shared" si="21"/>
        <v/>
      </c>
      <c r="AD155" s="126">
        <f t="shared" si="22"/>
        <v>1</v>
      </c>
      <c r="AE155" s="126" t="str">
        <f>IF('Member Info'!N151&lt;&gt;"",IF('Member Info'!N151&lt;=$R$1,1,0),"")</f>
        <v/>
      </c>
      <c r="AG155" s="126" t="b">
        <f t="shared" si="34"/>
        <v>0</v>
      </c>
      <c r="AH155" s="126">
        <f t="shared" si="35"/>
        <v>0</v>
      </c>
      <c r="AJ155" s="126">
        <f t="shared" si="36"/>
        <v>0</v>
      </c>
      <c r="AK155" s="126">
        <f>IF('Member Info'!F151&gt;$R$1,1,0)</f>
        <v>0</v>
      </c>
      <c r="AL155" s="126" t="b">
        <f>IF(ISERROR(R155),ERROR.TYPE(#REF!)=ERROR.TYPE(R155),FALSE)</f>
        <v>0</v>
      </c>
      <c r="AM155" s="126" t="b">
        <f>IF(ISERROR(S155),ERROR.TYPE(#REF!)=ERROR.TYPE(S155),FALSE)</f>
        <v>0</v>
      </c>
      <c r="AN155" s="126">
        <f>IF(OR('Member Info'!F151&gt;=$S$1,'Member Info'!N151&gt;=$R$1),1,0)</f>
        <v>0</v>
      </c>
    </row>
    <row r="156" spans="1:40" x14ac:dyDescent="0.25">
      <c r="A156" s="4">
        <v>124</v>
      </c>
      <c r="B156" s="166">
        <f>'Member Info'!D152</f>
        <v>0</v>
      </c>
      <c r="C156" s="166">
        <f>'Member Info'!E152</f>
        <v>0</v>
      </c>
      <c r="D156" s="166" t="str">
        <f>'Member Info'!G152</f>
        <v/>
      </c>
      <c r="E156" s="167">
        <f>'Member Info'!B152</f>
        <v>0</v>
      </c>
      <c r="F156" s="244"/>
      <c r="G156" s="168" t="str">
        <f>IF(E156=0,"",
IF('Member Info'!$AM$19&lt;=$R$1,
SUMPRODUCT('Member Info'!L152+IF('Member Info'!H152&gt;'Member Info'!$AJ$12,'Member Info'!$AK$13,IF('Member Info'!H152&gt;'Member Info'!$AJ$11,'Member Info'!$AK$12,IF('Member Info'!H152&gt;'Member Info'!$AJ$10,'Member Info'!$AK$11,IF('Member Info'!H152&gt;'Member Info'!$AJ$9,'Member Info'!$AK$10,IF('Member Info'!H152&gt;'Member Info'!$AJ$8,'Member Info'!$AK$9,'Member Info'!$AK$8)))))),
SUMPRODUCT('Member Info'!L152+IF('Member Info'!H152&gt;'Member Info'!$AG$17,'Member Info'!$AH$18,IF('Member Info'!H152&gt;'Member Info'!$AG$16,'Member Info'!$AH$17,IF('Member Info'!H152&gt;'Member Info'!$AG$15,'Member Info'!$AH$16,IF('Member Info'!H152&gt;'Member Info'!$AG$14,'Member Info'!$AH$15,IF('Member Info'!H152&gt;'Member Info'!$AG$13,'Member Info'!$AH$14,IF('Member Info'!H152&gt;'Member Info'!$AG$12,'Member Info'!$AH$13,IF('Member Info'!H152&gt;'Member Info'!$AG$11,'Member Info'!$AH$12,IF('Member Info'!H152&gt;'Member Info'!$AG$10,'Member Info'!$AH$11,IF('Member Info'!H152&gt;'Member Info'!$AG$9,'Member Info'!$AH$10,IF('Member Info'!H152&gt;'Member Info'!$AG$8,'Member Info'!$AH$9,'Member Info'!$AH$8)))))))))))))</f>
        <v/>
      </c>
      <c r="H156" s="26"/>
      <c r="I156" s="26"/>
      <c r="J156" s="107" t="str">
        <f>IF(E156=0,"",IF('Member Info'!F152&gt;$S$1,CONCATENATE("Joined with practice on ", TEXT('Member Info'!F152, "DD/MM/YYYY")),IF('Member Info'!N152&lt;&gt;"",IF('Member Info'!N152&lt;$R$1,CONCATENATE("Left Scheme on ", TEXT('Member Info'!N152, "DD/MM/YYYY")),IF(ISERROR(G156),"Error Detected, No rate entered",IF(E156=0,"",IF(F156="","Error Detected, No Pensionable pay",IF(ISERROR(AB156)," Unknown Values entered.",IF(T156+U156&lt;1,"Acceptable",IF(R156+S156=200, "No Contributions Entered", IF(K156="","Error Detected, Choose reason&gt;",IF(X156="1",IF(T156=1,"Please Enter Deemed Pensionable Pay","Add Any Relevant Details Above"),"Please Give Details Above"))))))))),IF(ISERROR(G156),"Error Detected, No rate entered",IF(E156=0,"",IF(F156="","Error Detected, No Pensionable pay",IF(ISERROR(AB156)," Unknown Values entered.",IF(T156+U156&lt;1,"Acceptable",IF(R156+S156=200, "No Contributions Entered", IF(K156="","Error Detected, Choose reason&gt;",IF(X156="1",IF(T156=1,"Please Enter Deemed Pensionable Pay","Add relevant Details Above"),"Please give details Above")))))))))))</f>
        <v/>
      </c>
      <c r="K156" s="263"/>
      <c r="L156" s="93"/>
      <c r="M156" s="93" t="str">
        <f t="shared" si="24"/>
        <v/>
      </c>
      <c r="N156" s="96">
        <f t="shared" si="23"/>
        <v>0</v>
      </c>
      <c r="O156" s="96">
        <f t="shared" si="23"/>
        <v>0</v>
      </c>
      <c r="P156" s="220">
        <f>(ROUND((F156/100*'Member Info'!$W$2), 2))</f>
        <v>0</v>
      </c>
      <c r="Q156" s="220" t="e">
        <f t="shared" si="25"/>
        <v>#VALUE!</v>
      </c>
      <c r="R156" s="220" t="str">
        <f t="shared" si="26"/>
        <v/>
      </c>
      <c r="S156" s="229" t="str">
        <f t="shared" si="27"/>
        <v/>
      </c>
      <c r="T156" s="230" t="str">
        <f t="shared" si="28"/>
        <v/>
      </c>
      <c r="U156" s="230" t="str">
        <f t="shared" si="29"/>
        <v/>
      </c>
      <c r="V156" s="224">
        <f t="shared" si="30"/>
        <v>0</v>
      </c>
      <c r="W156" s="112">
        <f t="shared" si="31"/>
        <v>0</v>
      </c>
      <c r="X156" s="237" t="str">
        <f t="shared" si="19"/>
        <v/>
      </c>
      <c r="Y156" s="242" t="b">
        <f t="shared" si="20"/>
        <v>0</v>
      </c>
      <c r="Z156" s="237">
        <f t="shared" si="32"/>
        <v>0</v>
      </c>
      <c r="AA156" s="237">
        <f>IF('Member Info'!N152="",1,"")</f>
        <v>1</v>
      </c>
      <c r="AB156" s="245" t="e">
        <f t="shared" si="33"/>
        <v>#VALUE!</v>
      </c>
      <c r="AC156" s="132" t="str">
        <f t="shared" si="21"/>
        <v/>
      </c>
      <c r="AD156" s="126">
        <f t="shared" si="22"/>
        <v>1</v>
      </c>
      <c r="AE156" s="126" t="str">
        <f>IF('Member Info'!N152&lt;&gt;"",IF('Member Info'!N152&lt;=$R$1,1,0),"")</f>
        <v/>
      </c>
      <c r="AG156" s="126" t="b">
        <f t="shared" si="34"/>
        <v>0</v>
      </c>
      <c r="AH156" s="126">
        <f t="shared" si="35"/>
        <v>0</v>
      </c>
      <c r="AJ156" s="126">
        <f t="shared" si="36"/>
        <v>0</v>
      </c>
      <c r="AK156" s="126">
        <f>IF('Member Info'!F152&gt;$R$1,1,0)</f>
        <v>0</v>
      </c>
      <c r="AL156" s="126" t="b">
        <f>IF(ISERROR(R156),ERROR.TYPE(#REF!)=ERROR.TYPE(R156),FALSE)</f>
        <v>0</v>
      </c>
      <c r="AM156" s="126" t="b">
        <f>IF(ISERROR(S156),ERROR.TYPE(#REF!)=ERROR.TYPE(S156),FALSE)</f>
        <v>0</v>
      </c>
      <c r="AN156" s="126">
        <f>IF(OR('Member Info'!F152&gt;=$S$1,'Member Info'!N152&gt;=$R$1),1,0)</f>
        <v>0</v>
      </c>
    </row>
    <row r="157" spans="1:40" x14ac:dyDescent="0.25">
      <c r="A157" s="4">
        <v>125</v>
      </c>
      <c r="B157" s="166">
        <f>'Member Info'!D153</f>
        <v>0</v>
      </c>
      <c r="C157" s="166">
        <f>'Member Info'!E153</f>
        <v>0</v>
      </c>
      <c r="D157" s="166" t="str">
        <f>'Member Info'!G153</f>
        <v/>
      </c>
      <c r="E157" s="167">
        <f>'Member Info'!B153</f>
        <v>0</v>
      </c>
      <c r="F157" s="244"/>
      <c r="G157" s="168" t="str">
        <f>IF(E157=0,"",
IF('Member Info'!$AM$19&lt;=$R$1,
SUMPRODUCT('Member Info'!L153+IF('Member Info'!H153&gt;'Member Info'!$AJ$12,'Member Info'!$AK$13,IF('Member Info'!H153&gt;'Member Info'!$AJ$11,'Member Info'!$AK$12,IF('Member Info'!H153&gt;'Member Info'!$AJ$10,'Member Info'!$AK$11,IF('Member Info'!H153&gt;'Member Info'!$AJ$9,'Member Info'!$AK$10,IF('Member Info'!H153&gt;'Member Info'!$AJ$8,'Member Info'!$AK$9,'Member Info'!$AK$8)))))),
SUMPRODUCT('Member Info'!L153+IF('Member Info'!H153&gt;'Member Info'!$AG$17,'Member Info'!$AH$18,IF('Member Info'!H153&gt;'Member Info'!$AG$16,'Member Info'!$AH$17,IF('Member Info'!H153&gt;'Member Info'!$AG$15,'Member Info'!$AH$16,IF('Member Info'!H153&gt;'Member Info'!$AG$14,'Member Info'!$AH$15,IF('Member Info'!H153&gt;'Member Info'!$AG$13,'Member Info'!$AH$14,IF('Member Info'!H153&gt;'Member Info'!$AG$12,'Member Info'!$AH$13,IF('Member Info'!H153&gt;'Member Info'!$AG$11,'Member Info'!$AH$12,IF('Member Info'!H153&gt;'Member Info'!$AG$10,'Member Info'!$AH$11,IF('Member Info'!H153&gt;'Member Info'!$AG$9,'Member Info'!$AH$10,IF('Member Info'!H153&gt;'Member Info'!$AG$8,'Member Info'!$AH$9,'Member Info'!$AH$8)))))))))))))</f>
        <v/>
      </c>
      <c r="H157" s="26"/>
      <c r="I157" s="26"/>
      <c r="J157" s="107" t="str">
        <f>IF(E157=0,"",IF('Member Info'!F153&gt;$S$1,CONCATENATE("Joined with practice on ", TEXT('Member Info'!F153, "DD/MM/YYYY")),IF('Member Info'!N153&lt;&gt;"",IF('Member Info'!N153&lt;$R$1,CONCATENATE("Left Scheme on ", TEXT('Member Info'!N153, "DD/MM/YYYY")),IF(ISERROR(G157),"Error Detected, No rate entered",IF(E157=0,"",IF(F157="","Error Detected, No Pensionable pay",IF(ISERROR(AB157)," Unknown Values entered.",IF(T157+U157&lt;1,"Acceptable",IF(R157+S157=200, "No Contributions Entered", IF(K157="","Error Detected, Choose reason&gt;",IF(X157="1",IF(T157=1,"Please Enter Deemed Pensionable Pay","Add Any Relevant Details Above"),"Please Give Details Above"))))))))),IF(ISERROR(G157),"Error Detected, No rate entered",IF(E157=0,"",IF(F157="","Error Detected, No Pensionable pay",IF(ISERROR(AB157)," Unknown Values entered.",IF(T157+U157&lt;1,"Acceptable",IF(R157+S157=200, "No Contributions Entered", IF(K157="","Error Detected, Choose reason&gt;",IF(X157="1",IF(T157=1,"Please Enter Deemed Pensionable Pay","Add relevant Details Above"),"Please give details Above")))))))))))</f>
        <v/>
      </c>
      <c r="K157" s="263"/>
      <c r="L157" s="93"/>
      <c r="M157" s="93" t="str">
        <f t="shared" si="24"/>
        <v/>
      </c>
      <c r="N157" s="96">
        <f t="shared" si="23"/>
        <v>0</v>
      </c>
      <c r="O157" s="96">
        <f t="shared" si="23"/>
        <v>0</v>
      </c>
      <c r="P157" s="220">
        <f>(ROUND((F157/100*'Member Info'!$W$2), 2))</f>
        <v>0</v>
      </c>
      <c r="Q157" s="220" t="e">
        <f t="shared" si="25"/>
        <v>#VALUE!</v>
      </c>
      <c r="R157" s="220" t="str">
        <f t="shared" si="26"/>
        <v/>
      </c>
      <c r="S157" s="229" t="str">
        <f t="shared" si="27"/>
        <v/>
      </c>
      <c r="T157" s="230" t="str">
        <f t="shared" si="28"/>
        <v/>
      </c>
      <c r="U157" s="230" t="str">
        <f t="shared" si="29"/>
        <v/>
      </c>
      <c r="V157" s="224">
        <f t="shared" si="30"/>
        <v>0</v>
      </c>
      <c r="W157" s="112">
        <f t="shared" si="31"/>
        <v>0</v>
      </c>
      <c r="X157" s="237" t="str">
        <f t="shared" si="19"/>
        <v/>
      </c>
      <c r="Y157" s="242" t="b">
        <f t="shared" si="20"/>
        <v>0</v>
      </c>
      <c r="Z157" s="237">
        <f t="shared" si="32"/>
        <v>0</v>
      </c>
      <c r="AA157" s="237">
        <f>IF('Member Info'!N153="",1,"")</f>
        <v>1</v>
      </c>
      <c r="AB157" s="245" t="e">
        <f t="shared" si="33"/>
        <v>#VALUE!</v>
      </c>
      <c r="AC157" s="132" t="str">
        <f t="shared" si="21"/>
        <v/>
      </c>
      <c r="AD157" s="126">
        <f t="shared" si="22"/>
        <v>1</v>
      </c>
      <c r="AE157" s="126" t="str">
        <f>IF('Member Info'!N153&lt;&gt;"",IF('Member Info'!N153&lt;=$R$1,1,0),"")</f>
        <v/>
      </c>
      <c r="AG157" s="126" t="b">
        <f t="shared" si="34"/>
        <v>0</v>
      </c>
      <c r="AH157" s="126">
        <f t="shared" si="35"/>
        <v>0</v>
      </c>
      <c r="AJ157" s="126">
        <f t="shared" si="36"/>
        <v>0</v>
      </c>
      <c r="AK157" s="126">
        <f>IF('Member Info'!F153&gt;$R$1,1,0)</f>
        <v>0</v>
      </c>
      <c r="AL157" s="126" t="b">
        <f>IF(ISERROR(R157),ERROR.TYPE(#REF!)=ERROR.TYPE(R157),FALSE)</f>
        <v>0</v>
      </c>
      <c r="AM157" s="126" t="b">
        <f>IF(ISERROR(S157),ERROR.TYPE(#REF!)=ERROR.TYPE(S157),FALSE)</f>
        <v>0</v>
      </c>
      <c r="AN157" s="126">
        <f>IF(OR('Member Info'!F153&gt;=$S$1,'Member Info'!N153&gt;=$R$1),1,0)</f>
        <v>0</v>
      </c>
    </row>
    <row r="158" spans="1:40" x14ac:dyDescent="0.25">
      <c r="A158" s="4">
        <v>126</v>
      </c>
      <c r="B158" s="166">
        <f>'Member Info'!D154</f>
        <v>0</v>
      </c>
      <c r="C158" s="166">
        <f>'Member Info'!E154</f>
        <v>0</v>
      </c>
      <c r="D158" s="166" t="str">
        <f>'Member Info'!G154</f>
        <v/>
      </c>
      <c r="E158" s="167">
        <f>'Member Info'!B154</f>
        <v>0</v>
      </c>
      <c r="F158" s="244"/>
      <c r="G158" s="168" t="str">
        <f>IF(E158=0,"",
IF('Member Info'!$AM$19&lt;=$R$1,
SUMPRODUCT('Member Info'!L154+IF('Member Info'!H154&gt;'Member Info'!$AJ$12,'Member Info'!$AK$13,IF('Member Info'!H154&gt;'Member Info'!$AJ$11,'Member Info'!$AK$12,IF('Member Info'!H154&gt;'Member Info'!$AJ$10,'Member Info'!$AK$11,IF('Member Info'!H154&gt;'Member Info'!$AJ$9,'Member Info'!$AK$10,IF('Member Info'!H154&gt;'Member Info'!$AJ$8,'Member Info'!$AK$9,'Member Info'!$AK$8)))))),
SUMPRODUCT('Member Info'!L154+IF('Member Info'!H154&gt;'Member Info'!$AG$17,'Member Info'!$AH$18,IF('Member Info'!H154&gt;'Member Info'!$AG$16,'Member Info'!$AH$17,IF('Member Info'!H154&gt;'Member Info'!$AG$15,'Member Info'!$AH$16,IF('Member Info'!H154&gt;'Member Info'!$AG$14,'Member Info'!$AH$15,IF('Member Info'!H154&gt;'Member Info'!$AG$13,'Member Info'!$AH$14,IF('Member Info'!H154&gt;'Member Info'!$AG$12,'Member Info'!$AH$13,IF('Member Info'!H154&gt;'Member Info'!$AG$11,'Member Info'!$AH$12,IF('Member Info'!H154&gt;'Member Info'!$AG$10,'Member Info'!$AH$11,IF('Member Info'!H154&gt;'Member Info'!$AG$9,'Member Info'!$AH$10,IF('Member Info'!H154&gt;'Member Info'!$AG$8,'Member Info'!$AH$9,'Member Info'!$AH$8)))))))))))))</f>
        <v/>
      </c>
      <c r="H158" s="26"/>
      <c r="I158" s="26"/>
      <c r="J158" s="107" t="str">
        <f>IF(E158=0,"",IF('Member Info'!F154&gt;$S$1,CONCATENATE("Joined with practice on ", TEXT('Member Info'!F154, "DD/MM/YYYY")),IF('Member Info'!N154&lt;&gt;"",IF('Member Info'!N154&lt;$R$1,CONCATENATE("Left Scheme on ", TEXT('Member Info'!N154, "DD/MM/YYYY")),IF(ISERROR(G158),"Error Detected, No rate entered",IF(E158=0,"",IF(F158="","Error Detected, No Pensionable pay",IF(ISERROR(AB158)," Unknown Values entered.",IF(T158+U158&lt;1,"Acceptable",IF(R158+S158=200, "No Contributions Entered", IF(K158="","Error Detected, Choose reason&gt;",IF(X158="1",IF(T158=1,"Please Enter Deemed Pensionable Pay","Add Any Relevant Details Above"),"Please Give Details Above"))))))))),IF(ISERROR(G158),"Error Detected, No rate entered",IF(E158=0,"",IF(F158="","Error Detected, No Pensionable pay",IF(ISERROR(AB158)," Unknown Values entered.",IF(T158+U158&lt;1,"Acceptable",IF(R158+S158=200, "No Contributions Entered", IF(K158="","Error Detected, Choose reason&gt;",IF(X158="1",IF(T158=1,"Please Enter Deemed Pensionable Pay","Add relevant Details Above"),"Please give details Above")))))))))))</f>
        <v/>
      </c>
      <c r="K158" s="263"/>
      <c r="L158" s="93"/>
      <c r="M158" s="93" t="str">
        <f t="shared" si="24"/>
        <v/>
      </c>
      <c r="N158" s="96">
        <f t="shared" si="23"/>
        <v>0</v>
      </c>
      <c r="O158" s="96">
        <f t="shared" si="23"/>
        <v>0</v>
      </c>
      <c r="P158" s="220">
        <f>(ROUND((F158/100*'Member Info'!$W$2), 2))</f>
        <v>0</v>
      </c>
      <c r="Q158" s="220" t="e">
        <f t="shared" si="25"/>
        <v>#VALUE!</v>
      </c>
      <c r="R158" s="220" t="str">
        <f t="shared" si="26"/>
        <v/>
      </c>
      <c r="S158" s="229" t="str">
        <f t="shared" si="27"/>
        <v/>
      </c>
      <c r="T158" s="230" t="str">
        <f t="shared" si="28"/>
        <v/>
      </c>
      <c r="U158" s="230" t="str">
        <f t="shared" si="29"/>
        <v/>
      </c>
      <c r="V158" s="224">
        <f t="shared" si="30"/>
        <v>0</v>
      </c>
      <c r="W158" s="112">
        <f t="shared" si="31"/>
        <v>0</v>
      </c>
      <c r="X158" s="237" t="str">
        <f t="shared" si="19"/>
        <v/>
      </c>
      <c r="Y158" s="242" t="b">
        <f t="shared" si="20"/>
        <v>0</v>
      </c>
      <c r="Z158" s="237">
        <f t="shared" si="32"/>
        <v>0</v>
      </c>
      <c r="AA158" s="237">
        <f>IF('Member Info'!N154="",1,"")</f>
        <v>1</v>
      </c>
      <c r="AB158" s="245" t="e">
        <f t="shared" si="33"/>
        <v>#VALUE!</v>
      </c>
      <c r="AC158" s="132" t="str">
        <f t="shared" si="21"/>
        <v/>
      </c>
      <c r="AD158" s="126">
        <f t="shared" si="22"/>
        <v>1</v>
      </c>
      <c r="AE158" s="126" t="str">
        <f>IF('Member Info'!N154&lt;&gt;"",IF('Member Info'!N154&lt;=$R$1,1,0),"")</f>
        <v/>
      </c>
      <c r="AG158" s="126" t="b">
        <f t="shared" si="34"/>
        <v>0</v>
      </c>
      <c r="AH158" s="126">
        <f t="shared" si="35"/>
        <v>0</v>
      </c>
      <c r="AJ158" s="126">
        <f t="shared" si="36"/>
        <v>0</v>
      </c>
      <c r="AK158" s="126">
        <f>IF('Member Info'!F154&gt;$R$1,1,0)</f>
        <v>0</v>
      </c>
      <c r="AL158" s="126" t="b">
        <f>IF(ISERROR(R158),ERROR.TYPE(#REF!)=ERROR.TYPE(R158),FALSE)</f>
        <v>0</v>
      </c>
      <c r="AM158" s="126" t="b">
        <f>IF(ISERROR(S158),ERROR.TYPE(#REF!)=ERROR.TYPE(S158),FALSE)</f>
        <v>0</v>
      </c>
      <c r="AN158" s="126">
        <f>IF(OR('Member Info'!F154&gt;=$S$1,'Member Info'!N154&gt;=$R$1),1,0)</f>
        <v>0</v>
      </c>
    </row>
    <row r="159" spans="1:40" x14ac:dyDescent="0.25">
      <c r="A159" s="4">
        <v>127</v>
      </c>
      <c r="B159" s="166">
        <f>'Member Info'!D155</f>
        <v>0</v>
      </c>
      <c r="C159" s="166">
        <f>'Member Info'!E155</f>
        <v>0</v>
      </c>
      <c r="D159" s="166" t="str">
        <f>'Member Info'!G155</f>
        <v/>
      </c>
      <c r="E159" s="167">
        <f>'Member Info'!B155</f>
        <v>0</v>
      </c>
      <c r="F159" s="244"/>
      <c r="G159" s="168" t="str">
        <f>IF(E159=0,"",
IF('Member Info'!$AM$19&lt;=$R$1,
SUMPRODUCT('Member Info'!L155+IF('Member Info'!H155&gt;'Member Info'!$AJ$12,'Member Info'!$AK$13,IF('Member Info'!H155&gt;'Member Info'!$AJ$11,'Member Info'!$AK$12,IF('Member Info'!H155&gt;'Member Info'!$AJ$10,'Member Info'!$AK$11,IF('Member Info'!H155&gt;'Member Info'!$AJ$9,'Member Info'!$AK$10,IF('Member Info'!H155&gt;'Member Info'!$AJ$8,'Member Info'!$AK$9,'Member Info'!$AK$8)))))),
SUMPRODUCT('Member Info'!L155+IF('Member Info'!H155&gt;'Member Info'!$AG$17,'Member Info'!$AH$18,IF('Member Info'!H155&gt;'Member Info'!$AG$16,'Member Info'!$AH$17,IF('Member Info'!H155&gt;'Member Info'!$AG$15,'Member Info'!$AH$16,IF('Member Info'!H155&gt;'Member Info'!$AG$14,'Member Info'!$AH$15,IF('Member Info'!H155&gt;'Member Info'!$AG$13,'Member Info'!$AH$14,IF('Member Info'!H155&gt;'Member Info'!$AG$12,'Member Info'!$AH$13,IF('Member Info'!H155&gt;'Member Info'!$AG$11,'Member Info'!$AH$12,IF('Member Info'!H155&gt;'Member Info'!$AG$10,'Member Info'!$AH$11,IF('Member Info'!H155&gt;'Member Info'!$AG$9,'Member Info'!$AH$10,IF('Member Info'!H155&gt;'Member Info'!$AG$8,'Member Info'!$AH$9,'Member Info'!$AH$8)))))))))))))</f>
        <v/>
      </c>
      <c r="H159" s="26"/>
      <c r="I159" s="26"/>
      <c r="J159" s="107" t="str">
        <f>IF(E159=0,"",IF('Member Info'!F155&gt;$S$1,CONCATENATE("Joined with practice on ", TEXT('Member Info'!F155, "DD/MM/YYYY")),IF('Member Info'!N155&lt;&gt;"",IF('Member Info'!N155&lt;$R$1,CONCATENATE("Left Scheme on ", TEXT('Member Info'!N155, "DD/MM/YYYY")),IF(ISERROR(G159),"Error Detected, No rate entered",IF(E159=0,"",IF(F159="","Error Detected, No Pensionable pay",IF(ISERROR(AB159)," Unknown Values entered.",IF(T159+U159&lt;1,"Acceptable",IF(R159+S159=200, "No Contributions Entered", IF(K159="","Error Detected, Choose reason&gt;",IF(X159="1",IF(T159=1,"Please Enter Deemed Pensionable Pay","Add Any Relevant Details Above"),"Please Give Details Above"))))))))),IF(ISERROR(G159),"Error Detected, No rate entered",IF(E159=0,"",IF(F159="","Error Detected, No Pensionable pay",IF(ISERROR(AB159)," Unknown Values entered.",IF(T159+U159&lt;1,"Acceptable",IF(R159+S159=200, "No Contributions Entered", IF(K159="","Error Detected, Choose reason&gt;",IF(X159="1",IF(T159=1,"Please Enter Deemed Pensionable Pay","Add relevant Details Above"),"Please give details Above")))))))))))</f>
        <v/>
      </c>
      <c r="K159" s="263"/>
      <c r="L159" s="93"/>
      <c r="M159" s="93" t="str">
        <f t="shared" si="24"/>
        <v/>
      </c>
      <c r="N159" s="96">
        <f t="shared" si="23"/>
        <v>0</v>
      </c>
      <c r="O159" s="96">
        <f t="shared" si="23"/>
        <v>0</v>
      </c>
      <c r="P159" s="220">
        <f>(ROUND((F159/100*'Member Info'!$W$2), 2))</f>
        <v>0</v>
      </c>
      <c r="Q159" s="220" t="e">
        <f t="shared" si="25"/>
        <v>#VALUE!</v>
      </c>
      <c r="R159" s="220" t="str">
        <f t="shared" si="26"/>
        <v/>
      </c>
      <c r="S159" s="229" t="str">
        <f t="shared" si="27"/>
        <v/>
      </c>
      <c r="T159" s="230" t="str">
        <f t="shared" si="28"/>
        <v/>
      </c>
      <c r="U159" s="230" t="str">
        <f t="shared" si="29"/>
        <v/>
      </c>
      <c r="V159" s="224">
        <f t="shared" si="30"/>
        <v>0</v>
      </c>
      <c r="W159" s="112">
        <f t="shared" si="31"/>
        <v>0</v>
      </c>
      <c r="X159" s="237" t="str">
        <f t="shared" si="19"/>
        <v/>
      </c>
      <c r="Y159" s="242" t="b">
        <f t="shared" si="20"/>
        <v>0</v>
      </c>
      <c r="Z159" s="237">
        <f t="shared" si="32"/>
        <v>0</v>
      </c>
      <c r="AA159" s="237">
        <f>IF('Member Info'!N155="",1,"")</f>
        <v>1</v>
      </c>
      <c r="AB159" s="245" t="e">
        <f t="shared" si="33"/>
        <v>#VALUE!</v>
      </c>
      <c r="AC159" s="132" t="str">
        <f t="shared" si="21"/>
        <v/>
      </c>
      <c r="AD159" s="126">
        <f t="shared" si="22"/>
        <v>1</v>
      </c>
      <c r="AE159" s="126" t="str">
        <f>IF('Member Info'!N155&lt;&gt;"",IF('Member Info'!N155&lt;=$R$1,1,0),"")</f>
        <v/>
      </c>
      <c r="AG159" s="126" t="b">
        <f t="shared" si="34"/>
        <v>0</v>
      </c>
      <c r="AH159" s="126">
        <f t="shared" si="35"/>
        <v>0</v>
      </c>
      <c r="AJ159" s="126">
        <f t="shared" si="36"/>
        <v>0</v>
      </c>
      <c r="AK159" s="126">
        <f>IF('Member Info'!F155&gt;$R$1,1,0)</f>
        <v>0</v>
      </c>
      <c r="AL159" s="126" t="b">
        <f>IF(ISERROR(R159),ERROR.TYPE(#REF!)=ERROR.TYPE(R159),FALSE)</f>
        <v>0</v>
      </c>
      <c r="AM159" s="126" t="b">
        <f>IF(ISERROR(S159),ERROR.TYPE(#REF!)=ERROR.TYPE(S159),FALSE)</f>
        <v>0</v>
      </c>
      <c r="AN159" s="126">
        <f>IF(OR('Member Info'!F155&gt;=$S$1,'Member Info'!N155&gt;=$R$1),1,0)</f>
        <v>0</v>
      </c>
    </row>
    <row r="160" spans="1:40" x14ac:dyDescent="0.25">
      <c r="A160" s="4">
        <v>128</v>
      </c>
      <c r="B160" s="166">
        <f>'Member Info'!D156</f>
        <v>0</v>
      </c>
      <c r="C160" s="166">
        <f>'Member Info'!E156</f>
        <v>0</v>
      </c>
      <c r="D160" s="166" t="str">
        <f>'Member Info'!G156</f>
        <v/>
      </c>
      <c r="E160" s="167">
        <f>'Member Info'!B156</f>
        <v>0</v>
      </c>
      <c r="F160" s="244"/>
      <c r="G160" s="168" t="str">
        <f>IF(E160=0,"",
IF('Member Info'!$AM$19&lt;=$R$1,
SUMPRODUCT('Member Info'!L156+IF('Member Info'!H156&gt;'Member Info'!$AJ$12,'Member Info'!$AK$13,IF('Member Info'!H156&gt;'Member Info'!$AJ$11,'Member Info'!$AK$12,IF('Member Info'!H156&gt;'Member Info'!$AJ$10,'Member Info'!$AK$11,IF('Member Info'!H156&gt;'Member Info'!$AJ$9,'Member Info'!$AK$10,IF('Member Info'!H156&gt;'Member Info'!$AJ$8,'Member Info'!$AK$9,'Member Info'!$AK$8)))))),
SUMPRODUCT('Member Info'!L156+IF('Member Info'!H156&gt;'Member Info'!$AG$17,'Member Info'!$AH$18,IF('Member Info'!H156&gt;'Member Info'!$AG$16,'Member Info'!$AH$17,IF('Member Info'!H156&gt;'Member Info'!$AG$15,'Member Info'!$AH$16,IF('Member Info'!H156&gt;'Member Info'!$AG$14,'Member Info'!$AH$15,IF('Member Info'!H156&gt;'Member Info'!$AG$13,'Member Info'!$AH$14,IF('Member Info'!H156&gt;'Member Info'!$AG$12,'Member Info'!$AH$13,IF('Member Info'!H156&gt;'Member Info'!$AG$11,'Member Info'!$AH$12,IF('Member Info'!H156&gt;'Member Info'!$AG$10,'Member Info'!$AH$11,IF('Member Info'!H156&gt;'Member Info'!$AG$9,'Member Info'!$AH$10,IF('Member Info'!H156&gt;'Member Info'!$AG$8,'Member Info'!$AH$9,'Member Info'!$AH$8)))))))))))))</f>
        <v/>
      </c>
      <c r="H160" s="26"/>
      <c r="I160" s="26"/>
      <c r="J160" s="107" t="str">
        <f>IF(E160=0,"",IF('Member Info'!F156&gt;$S$1,CONCATENATE("Joined with practice on ", TEXT('Member Info'!F156, "DD/MM/YYYY")),IF('Member Info'!N156&lt;&gt;"",IF('Member Info'!N156&lt;$R$1,CONCATENATE("Left Scheme on ", TEXT('Member Info'!N156, "DD/MM/YYYY")),IF(ISERROR(G160),"Error Detected, No rate entered",IF(E160=0,"",IF(F160="","Error Detected, No Pensionable pay",IF(ISERROR(AB160)," Unknown Values entered.",IF(T160+U160&lt;1,"Acceptable",IF(R160+S160=200, "No Contributions Entered", IF(K160="","Error Detected, Choose reason&gt;",IF(X160="1",IF(T160=1,"Please Enter Deemed Pensionable Pay","Add Any Relevant Details Above"),"Please Give Details Above"))))))))),IF(ISERROR(G160),"Error Detected, No rate entered",IF(E160=0,"",IF(F160="","Error Detected, No Pensionable pay",IF(ISERROR(AB160)," Unknown Values entered.",IF(T160+U160&lt;1,"Acceptable",IF(R160+S160=200, "No Contributions Entered", IF(K160="","Error Detected, Choose reason&gt;",IF(X160="1",IF(T160=1,"Please Enter Deemed Pensionable Pay","Add relevant Details Above"),"Please give details Above")))))))))))</f>
        <v/>
      </c>
      <c r="K160" s="263"/>
      <c r="L160" s="93"/>
      <c r="M160" s="93" t="str">
        <f t="shared" si="24"/>
        <v/>
      </c>
      <c r="N160" s="96">
        <f t="shared" si="23"/>
        <v>0</v>
      </c>
      <c r="O160" s="96">
        <f t="shared" si="23"/>
        <v>0</v>
      </c>
      <c r="P160" s="220">
        <f>(ROUND((F160/100*'Member Info'!$W$2), 2))</f>
        <v>0</v>
      </c>
      <c r="Q160" s="220" t="e">
        <f t="shared" si="25"/>
        <v>#VALUE!</v>
      </c>
      <c r="R160" s="220" t="str">
        <f t="shared" si="26"/>
        <v/>
      </c>
      <c r="S160" s="229" t="str">
        <f t="shared" si="27"/>
        <v/>
      </c>
      <c r="T160" s="230" t="str">
        <f t="shared" si="28"/>
        <v/>
      </c>
      <c r="U160" s="230" t="str">
        <f t="shared" si="29"/>
        <v/>
      </c>
      <c r="V160" s="224">
        <f t="shared" si="30"/>
        <v>0</v>
      </c>
      <c r="W160" s="112">
        <f t="shared" si="31"/>
        <v>0</v>
      </c>
      <c r="X160" s="237" t="str">
        <f t="shared" si="19"/>
        <v/>
      </c>
      <c r="Y160" s="242" t="b">
        <f t="shared" si="20"/>
        <v>0</v>
      </c>
      <c r="Z160" s="237">
        <f t="shared" si="32"/>
        <v>0</v>
      </c>
      <c r="AA160" s="237">
        <f>IF('Member Info'!N156="",1,"")</f>
        <v>1</v>
      </c>
      <c r="AB160" s="245" t="e">
        <f t="shared" si="33"/>
        <v>#VALUE!</v>
      </c>
      <c r="AC160" s="132" t="str">
        <f t="shared" si="21"/>
        <v/>
      </c>
      <c r="AD160" s="126">
        <f t="shared" si="22"/>
        <v>1</v>
      </c>
      <c r="AE160" s="126" t="str">
        <f>IF('Member Info'!N156&lt;&gt;"",IF('Member Info'!N156&lt;=$R$1,1,0),"")</f>
        <v/>
      </c>
      <c r="AG160" s="126" t="b">
        <f t="shared" si="34"/>
        <v>0</v>
      </c>
      <c r="AH160" s="126">
        <f t="shared" si="35"/>
        <v>0</v>
      </c>
      <c r="AJ160" s="126">
        <f t="shared" si="36"/>
        <v>0</v>
      </c>
      <c r="AK160" s="126">
        <f>IF('Member Info'!F156&gt;$R$1,1,0)</f>
        <v>0</v>
      </c>
      <c r="AL160" s="126" t="b">
        <f>IF(ISERROR(R160),ERROR.TYPE(#REF!)=ERROR.TYPE(R160),FALSE)</f>
        <v>0</v>
      </c>
      <c r="AM160" s="126" t="b">
        <f>IF(ISERROR(S160),ERROR.TYPE(#REF!)=ERROR.TYPE(S160),FALSE)</f>
        <v>0</v>
      </c>
      <c r="AN160" s="126">
        <f>IF(OR('Member Info'!F156&gt;=$S$1,'Member Info'!N156&gt;=$R$1),1,0)</f>
        <v>0</v>
      </c>
    </row>
    <row r="161" spans="1:40" x14ac:dyDescent="0.25">
      <c r="A161" s="4">
        <v>129</v>
      </c>
      <c r="B161" s="166">
        <f>'Member Info'!D157</f>
        <v>0</v>
      </c>
      <c r="C161" s="166">
        <f>'Member Info'!E157</f>
        <v>0</v>
      </c>
      <c r="D161" s="166" t="str">
        <f>'Member Info'!G157</f>
        <v/>
      </c>
      <c r="E161" s="167">
        <f>'Member Info'!B157</f>
        <v>0</v>
      </c>
      <c r="F161" s="244"/>
      <c r="G161" s="168" t="str">
        <f>IF(E161=0,"",
IF('Member Info'!$AM$19&lt;=$R$1,
SUMPRODUCT('Member Info'!L157+IF('Member Info'!H157&gt;'Member Info'!$AJ$12,'Member Info'!$AK$13,IF('Member Info'!H157&gt;'Member Info'!$AJ$11,'Member Info'!$AK$12,IF('Member Info'!H157&gt;'Member Info'!$AJ$10,'Member Info'!$AK$11,IF('Member Info'!H157&gt;'Member Info'!$AJ$9,'Member Info'!$AK$10,IF('Member Info'!H157&gt;'Member Info'!$AJ$8,'Member Info'!$AK$9,'Member Info'!$AK$8)))))),
SUMPRODUCT('Member Info'!L157+IF('Member Info'!H157&gt;'Member Info'!$AG$17,'Member Info'!$AH$18,IF('Member Info'!H157&gt;'Member Info'!$AG$16,'Member Info'!$AH$17,IF('Member Info'!H157&gt;'Member Info'!$AG$15,'Member Info'!$AH$16,IF('Member Info'!H157&gt;'Member Info'!$AG$14,'Member Info'!$AH$15,IF('Member Info'!H157&gt;'Member Info'!$AG$13,'Member Info'!$AH$14,IF('Member Info'!H157&gt;'Member Info'!$AG$12,'Member Info'!$AH$13,IF('Member Info'!H157&gt;'Member Info'!$AG$11,'Member Info'!$AH$12,IF('Member Info'!H157&gt;'Member Info'!$AG$10,'Member Info'!$AH$11,IF('Member Info'!H157&gt;'Member Info'!$AG$9,'Member Info'!$AH$10,IF('Member Info'!H157&gt;'Member Info'!$AG$8,'Member Info'!$AH$9,'Member Info'!$AH$8)))))))))))))</f>
        <v/>
      </c>
      <c r="H161" s="26"/>
      <c r="I161" s="26"/>
      <c r="J161" s="107" t="str">
        <f>IF(E161=0,"",IF('Member Info'!F157&gt;$S$1,CONCATENATE("Joined with practice on ", TEXT('Member Info'!F157, "DD/MM/YYYY")),IF('Member Info'!N157&lt;&gt;"",IF('Member Info'!N157&lt;$R$1,CONCATENATE("Left Scheme on ", TEXT('Member Info'!N157, "DD/MM/YYYY")),IF(ISERROR(G161),"Error Detected, No rate entered",IF(E161=0,"",IF(F161="","Error Detected, No Pensionable pay",IF(ISERROR(AB161)," Unknown Values entered.",IF(T161+U161&lt;1,"Acceptable",IF(R161+S161=200, "No Contributions Entered", IF(K161="","Error Detected, Choose reason&gt;",IF(X161="1",IF(T161=1,"Please Enter Deemed Pensionable Pay","Add Any Relevant Details Above"),"Please Give Details Above"))))))))),IF(ISERROR(G161),"Error Detected, No rate entered",IF(E161=0,"",IF(F161="","Error Detected, No Pensionable pay",IF(ISERROR(AB161)," Unknown Values entered.",IF(T161+U161&lt;1,"Acceptable",IF(R161+S161=200, "No Contributions Entered", IF(K161="","Error Detected, Choose reason&gt;",IF(X161="1",IF(T161=1,"Please Enter Deemed Pensionable Pay","Add relevant Details Above"),"Please give details Above")))))))))))</f>
        <v/>
      </c>
      <c r="K161" s="263"/>
      <c r="L161" s="93"/>
      <c r="M161" s="93" t="str">
        <f t="shared" si="24"/>
        <v/>
      </c>
      <c r="N161" s="96">
        <f t="shared" si="23"/>
        <v>0</v>
      </c>
      <c r="O161" s="96">
        <f t="shared" si="23"/>
        <v>0</v>
      </c>
      <c r="P161" s="220">
        <f>(ROUND((F161/100*'Member Info'!$W$2), 2))</f>
        <v>0</v>
      </c>
      <c r="Q161" s="220" t="e">
        <f t="shared" si="25"/>
        <v>#VALUE!</v>
      </c>
      <c r="R161" s="220" t="str">
        <f t="shared" si="26"/>
        <v/>
      </c>
      <c r="S161" s="229" t="str">
        <f t="shared" si="27"/>
        <v/>
      </c>
      <c r="T161" s="230" t="str">
        <f t="shared" si="28"/>
        <v/>
      </c>
      <c r="U161" s="230" t="str">
        <f t="shared" si="29"/>
        <v/>
      </c>
      <c r="V161" s="224">
        <f t="shared" si="30"/>
        <v>0</v>
      </c>
      <c r="W161" s="112">
        <f t="shared" si="31"/>
        <v>0</v>
      </c>
      <c r="X161" s="237" t="str">
        <f t="shared" si="19"/>
        <v/>
      </c>
      <c r="Y161" s="242" t="b">
        <f t="shared" si="20"/>
        <v>0</v>
      </c>
      <c r="Z161" s="237">
        <f t="shared" si="32"/>
        <v>0</v>
      </c>
      <c r="AA161" s="237">
        <f>IF('Member Info'!N157="",1,"")</f>
        <v>1</v>
      </c>
      <c r="AB161" s="245" t="e">
        <f t="shared" si="33"/>
        <v>#VALUE!</v>
      </c>
      <c r="AC161" s="132" t="str">
        <f t="shared" si="21"/>
        <v/>
      </c>
      <c r="AD161" s="126">
        <f t="shared" si="22"/>
        <v>1</v>
      </c>
      <c r="AE161" s="126" t="str">
        <f>IF('Member Info'!N157&lt;&gt;"",IF('Member Info'!N157&lt;=$R$1,1,0),"")</f>
        <v/>
      </c>
      <c r="AG161" s="126" t="b">
        <f t="shared" si="34"/>
        <v>0</v>
      </c>
      <c r="AH161" s="126">
        <f t="shared" si="35"/>
        <v>0</v>
      </c>
      <c r="AJ161" s="126">
        <f t="shared" si="36"/>
        <v>0</v>
      </c>
      <c r="AK161" s="126">
        <f>IF('Member Info'!F157&gt;$R$1,1,0)</f>
        <v>0</v>
      </c>
      <c r="AL161" s="126" t="b">
        <f>IF(ISERROR(R161),ERROR.TYPE(#REF!)=ERROR.TYPE(R161),FALSE)</f>
        <v>0</v>
      </c>
      <c r="AM161" s="126" t="b">
        <f>IF(ISERROR(S161),ERROR.TYPE(#REF!)=ERROR.TYPE(S161),FALSE)</f>
        <v>0</v>
      </c>
      <c r="AN161" s="126">
        <f>IF(OR('Member Info'!F157&gt;=$S$1,'Member Info'!N157&gt;=$R$1),1,0)</f>
        <v>0</v>
      </c>
    </row>
    <row r="162" spans="1:40" x14ac:dyDescent="0.25">
      <c r="A162" s="4">
        <v>130</v>
      </c>
      <c r="B162" s="166">
        <f>'Member Info'!D158</f>
        <v>0</v>
      </c>
      <c r="C162" s="166">
        <f>'Member Info'!E158</f>
        <v>0</v>
      </c>
      <c r="D162" s="166" t="str">
        <f>'Member Info'!G158</f>
        <v/>
      </c>
      <c r="E162" s="167">
        <f>'Member Info'!B158</f>
        <v>0</v>
      </c>
      <c r="F162" s="244"/>
      <c r="G162" s="168" t="str">
        <f>IF(E162=0,"",
IF('Member Info'!$AM$19&lt;=$R$1,
SUMPRODUCT('Member Info'!L158+IF('Member Info'!H158&gt;'Member Info'!$AJ$12,'Member Info'!$AK$13,IF('Member Info'!H158&gt;'Member Info'!$AJ$11,'Member Info'!$AK$12,IF('Member Info'!H158&gt;'Member Info'!$AJ$10,'Member Info'!$AK$11,IF('Member Info'!H158&gt;'Member Info'!$AJ$9,'Member Info'!$AK$10,IF('Member Info'!H158&gt;'Member Info'!$AJ$8,'Member Info'!$AK$9,'Member Info'!$AK$8)))))),
SUMPRODUCT('Member Info'!L158+IF('Member Info'!H158&gt;'Member Info'!$AG$17,'Member Info'!$AH$18,IF('Member Info'!H158&gt;'Member Info'!$AG$16,'Member Info'!$AH$17,IF('Member Info'!H158&gt;'Member Info'!$AG$15,'Member Info'!$AH$16,IF('Member Info'!H158&gt;'Member Info'!$AG$14,'Member Info'!$AH$15,IF('Member Info'!H158&gt;'Member Info'!$AG$13,'Member Info'!$AH$14,IF('Member Info'!H158&gt;'Member Info'!$AG$12,'Member Info'!$AH$13,IF('Member Info'!H158&gt;'Member Info'!$AG$11,'Member Info'!$AH$12,IF('Member Info'!H158&gt;'Member Info'!$AG$10,'Member Info'!$AH$11,IF('Member Info'!H158&gt;'Member Info'!$AG$9,'Member Info'!$AH$10,IF('Member Info'!H158&gt;'Member Info'!$AG$8,'Member Info'!$AH$9,'Member Info'!$AH$8)))))))))))))</f>
        <v/>
      </c>
      <c r="H162" s="26"/>
      <c r="I162" s="26"/>
      <c r="J162" s="107" t="str">
        <f>IF(E162=0,"",IF('Member Info'!F158&gt;$S$1,CONCATENATE("Joined with practice on ", TEXT('Member Info'!F158, "DD/MM/YYYY")),IF('Member Info'!N158&lt;&gt;"",IF('Member Info'!N158&lt;$R$1,CONCATENATE("Left Scheme on ", TEXT('Member Info'!N158, "DD/MM/YYYY")),IF(ISERROR(G162),"Error Detected, No rate entered",IF(E162=0,"",IF(F162="","Error Detected, No Pensionable pay",IF(ISERROR(AB162)," Unknown Values entered.",IF(T162+U162&lt;1,"Acceptable",IF(R162+S162=200, "No Contributions Entered", IF(K162="","Error Detected, Choose reason&gt;",IF(X162="1",IF(T162=1,"Please Enter Deemed Pensionable Pay","Add Any Relevant Details Above"),"Please Give Details Above"))))))))),IF(ISERROR(G162),"Error Detected, No rate entered",IF(E162=0,"",IF(F162="","Error Detected, No Pensionable pay",IF(ISERROR(AB162)," Unknown Values entered.",IF(T162+U162&lt;1,"Acceptable",IF(R162+S162=200, "No Contributions Entered", IF(K162="","Error Detected, Choose reason&gt;",IF(X162="1",IF(T162=1,"Please Enter Deemed Pensionable Pay","Add relevant Details Above"),"Please give details Above")))))))))))</f>
        <v/>
      </c>
      <c r="K162" s="263"/>
      <c r="L162" s="93"/>
      <c r="M162" s="93" t="str">
        <f t="shared" si="24"/>
        <v/>
      </c>
      <c r="N162" s="96">
        <f t="shared" si="23"/>
        <v>0</v>
      </c>
      <c r="O162" s="96">
        <f t="shared" si="23"/>
        <v>0</v>
      </c>
      <c r="P162" s="220">
        <f>(ROUND((F162/100*'Member Info'!$W$2), 2))</f>
        <v>0</v>
      </c>
      <c r="Q162" s="220" t="e">
        <f t="shared" si="25"/>
        <v>#VALUE!</v>
      </c>
      <c r="R162" s="220" t="str">
        <f t="shared" si="26"/>
        <v/>
      </c>
      <c r="S162" s="229" t="str">
        <f t="shared" si="27"/>
        <v/>
      </c>
      <c r="T162" s="230" t="str">
        <f t="shared" si="28"/>
        <v/>
      </c>
      <c r="U162" s="230" t="str">
        <f t="shared" si="29"/>
        <v/>
      </c>
      <c r="V162" s="224">
        <f t="shared" si="30"/>
        <v>0</v>
      </c>
      <c r="W162" s="112">
        <f t="shared" si="31"/>
        <v>0</v>
      </c>
      <c r="X162" s="237" t="str">
        <f t="shared" ref="X162:X182" si="37">IF(K162="SMP/Occupational Maternity","1",IF(K162="SSP/Occupational Sick pay","1",""))</f>
        <v/>
      </c>
      <c r="Y162" s="242" t="b">
        <f t="shared" ref="Y162:Y182" si="38">IF(OR(AL162=TRUE,AM162=TRUE),TRUE,FALSE)</f>
        <v>0</v>
      </c>
      <c r="Z162" s="237">
        <f t="shared" si="32"/>
        <v>0</v>
      </c>
      <c r="AA162" s="237">
        <f>IF('Member Info'!N158="",1,"")</f>
        <v>1</v>
      </c>
      <c r="AB162" s="245" t="e">
        <f t="shared" si="33"/>
        <v>#VALUE!</v>
      </c>
      <c r="AC162" s="132" t="str">
        <f t="shared" ref="AC162:AC182" si="39">IF(AN162=1,"",IF(W162=1,"",IF(AE162=1,"",IF(E162=0,"",IF(Z162=1,"",IF(J162="acceptable","",IF(R162+S162="0","",R162+S162)))))))</f>
        <v/>
      </c>
      <c r="AD162" s="126">
        <f t="shared" ref="AD162:AD182" si="40">SUM(Z162+AA162)</f>
        <v>1</v>
      </c>
      <c r="AE162" s="126" t="str">
        <f>IF('Member Info'!N158&lt;&gt;"",IF('Member Info'!N158&lt;=$R$1,1,0),"")</f>
        <v/>
      </c>
      <c r="AG162" s="126" t="b">
        <f t="shared" si="34"/>
        <v>0</v>
      </c>
      <c r="AH162" s="126">
        <f t="shared" si="35"/>
        <v>0</v>
      </c>
      <c r="AJ162" s="126">
        <f t="shared" si="36"/>
        <v>0</v>
      </c>
      <c r="AK162" s="126">
        <f>IF('Member Info'!F158&gt;$R$1,1,0)</f>
        <v>0</v>
      </c>
      <c r="AL162" s="126" t="b">
        <f>IF(ISERROR(R162),ERROR.TYPE(#REF!)=ERROR.TYPE(R162),FALSE)</f>
        <v>0</v>
      </c>
      <c r="AM162" s="126" t="b">
        <f>IF(ISERROR(S162),ERROR.TYPE(#REF!)=ERROR.TYPE(S162),FALSE)</f>
        <v>0</v>
      </c>
      <c r="AN162" s="126">
        <f>IF(OR('Member Info'!F158&gt;=$S$1,'Member Info'!N158&gt;=$R$1),1,0)</f>
        <v>0</v>
      </c>
    </row>
    <row r="163" spans="1:40" x14ac:dyDescent="0.25">
      <c r="A163" s="4">
        <v>131</v>
      </c>
      <c r="B163" s="166">
        <f>'Member Info'!D159</f>
        <v>0</v>
      </c>
      <c r="C163" s="166">
        <f>'Member Info'!E159</f>
        <v>0</v>
      </c>
      <c r="D163" s="166" t="str">
        <f>'Member Info'!G159</f>
        <v/>
      </c>
      <c r="E163" s="167">
        <f>'Member Info'!B159</f>
        <v>0</v>
      </c>
      <c r="F163" s="244"/>
      <c r="G163" s="168" t="str">
        <f>IF(E163=0,"",
IF('Member Info'!$AM$19&lt;=$R$1,
SUMPRODUCT('Member Info'!L159+IF('Member Info'!H159&gt;'Member Info'!$AJ$12,'Member Info'!$AK$13,IF('Member Info'!H159&gt;'Member Info'!$AJ$11,'Member Info'!$AK$12,IF('Member Info'!H159&gt;'Member Info'!$AJ$10,'Member Info'!$AK$11,IF('Member Info'!H159&gt;'Member Info'!$AJ$9,'Member Info'!$AK$10,IF('Member Info'!H159&gt;'Member Info'!$AJ$8,'Member Info'!$AK$9,'Member Info'!$AK$8)))))),
SUMPRODUCT('Member Info'!L159+IF('Member Info'!H159&gt;'Member Info'!$AG$17,'Member Info'!$AH$18,IF('Member Info'!H159&gt;'Member Info'!$AG$16,'Member Info'!$AH$17,IF('Member Info'!H159&gt;'Member Info'!$AG$15,'Member Info'!$AH$16,IF('Member Info'!H159&gt;'Member Info'!$AG$14,'Member Info'!$AH$15,IF('Member Info'!H159&gt;'Member Info'!$AG$13,'Member Info'!$AH$14,IF('Member Info'!H159&gt;'Member Info'!$AG$12,'Member Info'!$AH$13,IF('Member Info'!H159&gt;'Member Info'!$AG$11,'Member Info'!$AH$12,IF('Member Info'!H159&gt;'Member Info'!$AG$10,'Member Info'!$AH$11,IF('Member Info'!H159&gt;'Member Info'!$AG$9,'Member Info'!$AH$10,IF('Member Info'!H159&gt;'Member Info'!$AG$8,'Member Info'!$AH$9,'Member Info'!$AH$8)))))))))))))</f>
        <v/>
      </c>
      <c r="H163" s="26"/>
      <c r="I163" s="26"/>
      <c r="J163" s="107" t="str">
        <f>IF(E163=0,"",IF('Member Info'!F159&gt;$S$1,CONCATENATE("Joined with practice on ", TEXT('Member Info'!F159, "DD/MM/YYYY")),IF('Member Info'!N159&lt;&gt;"",IF('Member Info'!N159&lt;$R$1,CONCATENATE("Left Scheme on ", TEXT('Member Info'!N159, "DD/MM/YYYY")),IF(ISERROR(G163),"Error Detected, No rate entered",IF(E163=0,"",IF(F163="","Error Detected, No Pensionable pay",IF(ISERROR(AB163)," Unknown Values entered.",IF(T163+U163&lt;1,"Acceptable",IF(R163+S163=200, "No Contributions Entered", IF(K163="","Error Detected, Choose reason&gt;",IF(X163="1",IF(T163=1,"Please Enter Deemed Pensionable Pay","Add Any Relevant Details Above"),"Please Give Details Above"))))))))),IF(ISERROR(G163),"Error Detected, No rate entered",IF(E163=0,"",IF(F163="","Error Detected, No Pensionable pay",IF(ISERROR(AB163)," Unknown Values entered.",IF(T163+U163&lt;1,"Acceptable",IF(R163+S163=200, "No Contributions Entered", IF(K163="","Error Detected, Choose reason&gt;",IF(X163="1",IF(T163=1,"Please Enter Deemed Pensionable Pay","Add relevant Details Above"),"Please give details Above")))))))))))</f>
        <v/>
      </c>
      <c r="K163" s="263"/>
      <c r="L163" s="93"/>
      <c r="M163" s="93" t="str">
        <f t="shared" si="24"/>
        <v/>
      </c>
      <c r="N163" s="96">
        <f t="shared" ref="N163:O183" si="41">H163</f>
        <v>0</v>
      </c>
      <c r="O163" s="96">
        <f t="shared" si="41"/>
        <v>0</v>
      </c>
      <c r="P163" s="220">
        <f>(ROUND((F163/100*'Member Info'!$W$2), 2))</f>
        <v>0</v>
      </c>
      <c r="Q163" s="220" t="e">
        <f t="shared" si="25"/>
        <v>#VALUE!</v>
      </c>
      <c r="R163" s="220" t="str">
        <f t="shared" si="26"/>
        <v/>
      </c>
      <c r="S163" s="229" t="str">
        <f t="shared" si="27"/>
        <v/>
      </c>
      <c r="T163" s="230" t="str">
        <f t="shared" si="28"/>
        <v/>
      </c>
      <c r="U163" s="230" t="str">
        <f t="shared" si="29"/>
        <v/>
      </c>
      <c r="V163" s="224">
        <f t="shared" si="30"/>
        <v>0</v>
      </c>
      <c r="W163" s="112">
        <f t="shared" si="31"/>
        <v>0</v>
      </c>
      <c r="X163" s="237" t="str">
        <f t="shared" si="37"/>
        <v/>
      </c>
      <c r="Y163" s="242" t="b">
        <f t="shared" si="38"/>
        <v>0</v>
      </c>
      <c r="Z163" s="237">
        <f t="shared" si="32"/>
        <v>0</v>
      </c>
      <c r="AA163" s="237">
        <f>IF('Member Info'!N159="",1,"")</f>
        <v>1</v>
      </c>
      <c r="AB163" s="245" t="e">
        <f t="shared" si="33"/>
        <v>#VALUE!</v>
      </c>
      <c r="AC163" s="132" t="str">
        <f t="shared" si="39"/>
        <v/>
      </c>
      <c r="AD163" s="126">
        <f t="shared" si="40"/>
        <v>1</v>
      </c>
      <c r="AE163" s="126" t="str">
        <f>IF('Member Info'!N159&lt;&gt;"",IF('Member Info'!N159&lt;=$R$1,1,0),"")</f>
        <v/>
      </c>
      <c r="AG163" s="126" t="b">
        <f t="shared" si="34"/>
        <v>0</v>
      </c>
      <c r="AH163" s="126">
        <f t="shared" si="35"/>
        <v>0</v>
      </c>
      <c r="AJ163" s="126">
        <f t="shared" si="36"/>
        <v>0</v>
      </c>
      <c r="AK163" s="126">
        <f>IF('Member Info'!F159&gt;$R$1,1,0)</f>
        <v>0</v>
      </c>
      <c r="AL163" s="126" t="b">
        <f>IF(ISERROR(R163),ERROR.TYPE(#REF!)=ERROR.TYPE(R163),FALSE)</f>
        <v>0</v>
      </c>
      <c r="AM163" s="126" t="b">
        <f>IF(ISERROR(S163),ERROR.TYPE(#REF!)=ERROR.TYPE(S163),FALSE)</f>
        <v>0</v>
      </c>
      <c r="AN163" s="126">
        <f>IF(OR('Member Info'!F159&gt;=$S$1,'Member Info'!N159&gt;=$R$1),1,0)</f>
        <v>0</v>
      </c>
    </row>
    <row r="164" spans="1:40" x14ac:dyDescent="0.25">
      <c r="A164" s="4">
        <v>132</v>
      </c>
      <c r="B164" s="166">
        <f>'Member Info'!D160</f>
        <v>0</v>
      </c>
      <c r="C164" s="166">
        <f>'Member Info'!E160</f>
        <v>0</v>
      </c>
      <c r="D164" s="166" t="str">
        <f>'Member Info'!G160</f>
        <v/>
      </c>
      <c r="E164" s="167">
        <f>'Member Info'!B160</f>
        <v>0</v>
      </c>
      <c r="F164" s="244"/>
      <c r="G164" s="168" t="str">
        <f>IF(E164=0,"",
IF('Member Info'!$AM$19&lt;=$R$1,
SUMPRODUCT('Member Info'!L160+IF('Member Info'!H160&gt;'Member Info'!$AJ$12,'Member Info'!$AK$13,IF('Member Info'!H160&gt;'Member Info'!$AJ$11,'Member Info'!$AK$12,IF('Member Info'!H160&gt;'Member Info'!$AJ$10,'Member Info'!$AK$11,IF('Member Info'!H160&gt;'Member Info'!$AJ$9,'Member Info'!$AK$10,IF('Member Info'!H160&gt;'Member Info'!$AJ$8,'Member Info'!$AK$9,'Member Info'!$AK$8)))))),
SUMPRODUCT('Member Info'!L160+IF('Member Info'!H160&gt;'Member Info'!$AG$17,'Member Info'!$AH$18,IF('Member Info'!H160&gt;'Member Info'!$AG$16,'Member Info'!$AH$17,IF('Member Info'!H160&gt;'Member Info'!$AG$15,'Member Info'!$AH$16,IF('Member Info'!H160&gt;'Member Info'!$AG$14,'Member Info'!$AH$15,IF('Member Info'!H160&gt;'Member Info'!$AG$13,'Member Info'!$AH$14,IF('Member Info'!H160&gt;'Member Info'!$AG$12,'Member Info'!$AH$13,IF('Member Info'!H160&gt;'Member Info'!$AG$11,'Member Info'!$AH$12,IF('Member Info'!H160&gt;'Member Info'!$AG$10,'Member Info'!$AH$11,IF('Member Info'!H160&gt;'Member Info'!$AG$9,'Member Info'!$AH$10,IF('Member Info'!H160&gt;'Member Info'!$AG$8,'Member Info'!$AH$9,'Member Info'!$AH$8)))))))))))))</f>
        <v/>
      </c>
      <c r="H164" s="26"/>
      <c r="I164" s="26"/>
      <c r="J164" s="107" t="str">
        <f>IF(E164=0,"",IF('Member Info'!F160&gt;$S$1,CONCATENATE("Joined with practice on ", TEXT('Member Info'!F160, "DD/MM/YYYY")),IF('Member Info'!N160&lt;&gt;"",IF('Member Info'!N160&lt;$R$1,CONCATENATE("Left Scheme on ", TEXT('Member Info'!N160, "DD/MM/YYYY")),IF(ISERROR(G164),"Error Detected, No rate entered",IF(E164=0,"",IF(F164="","Error Detected, No Pensionable pay",IF(ISERROR(AB164)," Unknown Values entered.",IF(T164+U164&lt;1,"Acceptable",IF(R164+S164=200, "No Contributions Entered", IF(K164="","Error Detected, Choose reason&gt;",IF(X164="1",IF(T164=1,"Please Enter Deemed Pensionable Pay","Add Any Relevant Details Above"),"Please Give Details Above"))))))))),IF(ISERROR(G164),"Error Detected, No rate entered",IF(E164=0,"",IF(F164="","Error Detected, No Pensionable pay",IF(ISERROR(AB164)," Unknown Values entered.",IF(T164+U164&lt;1,"Acceptable",IF(R164+S164=200, "No Contributions Entered", IF(K164="","Error Detected, Choose reason&gt;",IF(X164="1",IF(T164=1,"Please Enter Deemed Pensionable Pay","Add relevant Details Above"),"Please give details Above")))))))))))</f>
        <v/>
      </c>
      <c r="K164" s="263"/>
      <c r="L164" s="93"/>
      <c r="M164" s="93" t="str">
        <f t="shared" ref="M164:M185" si="42">IF(E164=0,"",IF(ISERROR((F164+H164+I164)),0,IF((F164+H164+I164)&lt;1,0,1)))</f>
        <v/>
      </c>
      <c r="N164" s="96">
        <f t="shared" si="41"/>
        <v>0</v>
      </c>
      <c r="O164" s="96">
        <f t="shared" si="41"/>
        <v>0</v>
      </c>
      <c r="P164" s="220">
        <f>(ROUND((F164/100*'Member Info'!$W$2), 2))</f>
        <v>0</v>
      </c>
      <c r="Q164" s="220" t="e">
        <f t="shared" si="25"/>
        <v>#VALUE!</v>
      </c>
      <c r="R164" s="220" t="str">
        <f t="shared" si="26"/>
        <v/>
      </c>
      <c r="S164" s="229" t="str">
        <f t="shared" si="27"/>
        <v/>
      </c>
      <c r="T164" s="230" t="str">
        <f t="shared" si="28"/>
        <v/>
      </c>
      <c r="U164" s="230" t="str">
        <f t="shared" si="29"/>
        <v/>
      </c>
      <c r="V164" s="224">
        <f t="shared" si="30"/>
        <v>0</v>
      </c>
      <c r="W164" s="112">
        <f t="shared" si="31"/>
        <v>0</v>
      </c>
      <c r="X164" s="237" t="str">
        <f t="shared" si="37"/>
        <v/>
      </c>
      <c r="Y164" s="242" t="b">
        <f t="shared" si="38"/>
        <v>0</v>
      </c>
      <c r="Z164" s="237">
        <f t="shared" si="32"/>
        <v>0</v>
      </c>
      <c r="AA164" s="237">
        <f>IF('Member Info'!N160="",1,"")</f>
        <v>1</v>
      </c>
      <c r="AB164" s="245" t="e">
        <f t="shared" si="33"/>
        <v>#VALUE!</v>
      </c>
      <c r="AC164" s="132" t="str">
        <f t="shared" si="39"/>
        <v/>
      </c>
      <c r="AD164" s="126">
        <f t="shared" si="40"/>
        <v>1</v>
      </c>
      <c r="AE164" s="126" t="str">
        <f>IF('Member Info'!N160&lt;&gt;"",IF('Member Info'!N160&lt;=$R$1,1,0),"")</f>
        <v/>
      </c>
      <c r="AG164" s="126" t="b">
        <f t="shared" si="34"/>
        <v>0</v>
      </c>
      <c r="AH164" s="126">
        <f t="shared" si="35"/>
        <v>0</v>
      </c>
      <c r="AJ164" s="126">
        <f t="shared" si="36"/>
        <v>0</v>
      </c>
      <c r="AK164" s="126">
        <f>IF('Member Info'!F160&gt;$R$1,1,0)</f>
        <v>0</v>
      </c>
      <c r="AL164" s="126" t="b">
        <f>IF(ISERROR(R164),ERROR.TYPE(#REF!)=ERROR.TYPE(R164),FALSE)</f>
        <v>0</v>
      </c>
      <c r="AM164" s="126" t="b">
        <f>IF(ISERROR(S164),ERROR.TYPE(#REF!)=ERROR.TYPE(S164),FALSE)</f>
        <v>0</v>
      </c>
      <c r="AN164" s="126">
        <f>IF(OR('Member Info'!F160&gt;=$S$1,'Member Info'!N160&gt;=$R$1),1,0)</f>
        <v>0</v>
      </c>
    </row>
    <row r="165" spans="1:40" x14ac:dyDescent="0.25">
      <c r="A165" s="4">
        <v>133</v>
      </c>
      <c r="B165" s="166">
        <f>'Member Info'!D161</f>
        <v>0</v>
      </c>
      <c r="C165" s="166">
        <f>'Member Info'!E161</f>
        <v>0</v>
      </c>
      <c r="D165" s="166" t="str">
        <f>'Member Info'!G161</f>
        <v/>
      </c>
      <c r="E165" s="167">
        <f>'Member Info'!B161</f>
        <v>0</v>
      </c>
      <c r="F165" s="244"/>
      <c r="G165" s="168" t="str">
        <f>IF(E165=0,"",
IF('Member Info'!$AM$19&lt;=$R$1,
SUMPRODUCT('Member Info'!L161+IF('Member Info'!H161&gt;'Member Info'!$AJ$12,'Member Info'!$AK$13,IF('Member Info'!H161&gt;'Member Info'!$AJ$11,'Member Info'!$AK$12,IF('Member Info'!H161&gt;'Member Info'!$AJ$10,'Member Info'!$AK$11,IF('Member Info'!H161&gt;'Member Info'!$AJ$9,'Member Info'!$AK$10,IF('Member Info'!H161&gt;'Member Info'!$AJ$8,'Member Info'!$AK$9,'Member Info'!$AK$8)))))),
SUMPRODUCT('Member Info'!L161+IF('Member Info'!H161&gt;'Member Info'!$AG$17,'Member Info'!$AH$18,IF('Member Info'!H161&gt;'Member Info'!$AG$16,'Member Info'!$AH$17,IF('Member Info'!H161&gt;'Member Info'!$AG$15,'Member Info'!$AH$16,IF('Member Info'!H161&gt;'Member Info'!$AG$14,'Member Info'!$AH$15,IF('Member Info'!H161&gt;'Member Info'!$AG$13,'Member Info'!$AH$14,IF('Member Info'!H161&gt;'Member Info'!$AG$12,'Member Info'!$AH$13,IF('Member Info'!H161&gt;'Member Info'!$AG$11,'Member Info'!$AH$12,IF('Member Info'!H161&gt;'Member Info'!$AG$10,'Member Info'!$AH$11,IF('Member Info'!H161&gt;'Member Info'!$AG$9,'Member Info'!$AH$10,IF('Member Info'!H161&gt;'Member Info'!$AG$8,'Member Info'!$AH$9,'Member Info'!$AH$8)))))))))))))</f>
        <v/>
      </c>
      <c r="H165" s="26"/>
      <c r="I165" s="26"/>
      <c r="J165" s="107" t="str">
        <f>IF(E165=0,"",IF('Member Info'!F161&gt;$S$1,CONCATENATE("Joined with practice on ", TEXT('Member Info'!F161, "DD/MM/YYYY")),IF('Member Info'!N161&lt;&gt;"",IF('Member Info'!N161&lt;$R$1,CONCATENATE("Left Scheme on ", TEXT('Member Info'!N161, "DD/MM/YYYY")),IF(ISERROR(G165),"Error Detected, No rate entered",IF(E165=0,"",IF(F165="","Error Detected, No Pensionable pay",IF(ISERROR(AB165)," Unknown Values entered.",IF(T165+U165&lt;1,"Acceptable",IF(R165+S165=200, "No Contributions Entered", IF(K165="","Error Detected, Choose reason&gt;",IF(X165="1",IF(T165=1,"Please Enter Deemed Pensionable Pay","Add Any Relevant Details Above"),"Please Give Details Above"))))))))),IF(ISERROR(G165),"Error Detected, No rate entered",IF(E165=0,"",IF(F165="","Error Detected, No Pensionable pay",IF(ISERROR(AB165)," Unknown Values entered.",IF(T165+U165&lt;1,"Acceptable",IF(R165+S165=200, "No Contributions Entered", IF(K165="","Error Detected, Choose reason&gt;",IF(X165="1",IF(T165=1,"Please Enter Deemed Pensionable Pay","Add relevant Details Above"),"Please give details Above")))))))))))</f>
        <v/>
      </c>
      <c r="K165" s="263"/>
      <c r="L165" s="93"/>
      <c r="M165" s="93" t="str">
        <f t="shared" si="42"/>
        <v/>
      </c>
      <c r="N165" s="96">
        <f t="shared" si="41"/>
        <v>0</v>
      </c>
      <c r="O165" s="96">
        <f t="shared" si="41"/>
        <v>0</v>
      </c>
      <c r="P165" s="220">
        <f>(ROUND((F165/100*'Member Info'!$W$2), 2))</f>
        <v>0</v>
      </c>
      <c r="Q165" s="220" t="e">
        <f t="shared" ref="Q165:Q185" si="43">ROUND((F165/100*G165),2)</f>
        <v>#VALUE!</v>
      </c>
      <c r="R165" s="220" t="str">
        <f t="shared" ref="R165:R185" si="44">IF(E165=0,"",(100-(N165/P165*100)))</f>
        <v/>
      </c>
      <c r="S165" s="229" t="str">
        <f t="shared" ref="S165:S185" si="45">IF(E165=0,"",(100-(O165/Q165*100)))</f>
        <v/>
      </c>
      <c r="T165" s="230" t="str">
        <f t="shared" ref="T165:T185" si="46">IF(E165=0,"",IF(R165&gt;$R$16,1,IF(R165&lt;-$R$16,1,0)))</f>
        <v/>
      </c>
      <c r="U165" s="230" t="str">
        <f t="shared" ref="U165:U185" si="47">IF(E165=0,"",IF(G165=0,1,IF(S165&gt;$R$16,1,IF(S165&lt;-$R$16,1,0))))</f>
        <v/>
      </c>
      <c r="V165" s="224">
        <f t="shared" ref="V165:V185" si="48">IF(E165=0,0,IF(F165="",1,0))</f>
        <v>0</v>
      </c>
      <c r="W165" s="112">
        <f t="shared" ref="W165:W185" si="49">IF(E165=0,0,IF(K165="",0,1))</f>
        <v>0</v>
      </c>
      <c r="X165" s="237" t="str">
        <f t="shared" si="37"/>
        <v/>
      </c>
      <c r="Y165" s="242" t="b">
        <f t="shared" si="38"/>
        <v>0</v>
      </c>
      <c r="Z165" s="237">
        <f t="shared" ref="Z165:Z185" si="50">IF(K165="left scheme/Employment", 1,0)</f>
        <v>0</v>
      </c>
      <c r="AA165" s="237">
        <f>IF('Member Info'!N161="",1,"")</f>
        <v>1</v>
      </c>
      <c r="AB165" s="245" t="e">
        <f t="shared" ref="AB165:AB185" si="51">(R165+S165)</f>
        <v>#VALUE!</v>
      </c>
      <c r="AC165" s="132" t="str">
        <f t="shared" si="39"/>
        <v/>
      </c>
      <c r="AD165" s="126">
        <f t="shared" si="40"/>
        <v>1</v>
      </c>
      <c r="AE165" s="126" t="str">
        <f>IF('Member Info'!N161&lt;&gt;"",IF('Member Info'!N161&lt;=$R$1,1,0),"")</f>
        <v/>
      </c>
      <c r="AG165" s="126" t="b">
        <f t="shared" ref="AG165:AG185" si="52">OR(K165="maternity",K165="SSP")</f>
        <v>0</v>
      </c>
      <c r="AH165" s="126">
        <f t="shared" ref="AH165:AH185" si="53">IF(AG165=TRUE,1,0)</f>
        <v>0</v>
      </c>
      <c r="AJ165" s="126">
        <f t="shared" ref="AJ165:AJ185" si="54">IF(J165="Please Enter Deemed Pensionable Pay",1,0)</f>
        <v>0</v>
      </c>
      <c r="AK165" s="126">
        <f>IF('Member Info'!F161&gt;$R$1,1,0)</f>
        <v>0</v>
      </c>
      <c r="AL165" s="126" t="b">
        <f>IF(ISERROR(R165),ERROR.TYPE(#REF!)=ERROR.TYPE(R165),FALSE)</f>
        <v>0</v>
      </c>
      <c r="AM165" s="126" t="b">
        <f>IF(ISERROR(S165),ERROR.TYPE(#REF!)=ERROR.TYPE(S165),FALSE)</f>
        <v>0</v>
      </c>
      <c r="AN165" s="126">
        <f>IF(OR('Member Info'!F161&gt;=$S$1,'Member Info'!N161&gt;=$R$1),1,0)</f>
        <v>0</v>
      </c>
    </row>
    <row r="166" spans="1:40" x14ac:dyDescent="0.25">
      <c r="A166" s="4">
        <v>134</v>
      </c>
      <c r="B166" s="166">
        <f>'Member Info'!D162</f>
        <v>0</v>
      </c>
      <c r="C166" s="166">
        <f>'Member Info'!E162</f>
        <v>0</v>
      </c>
      <c r="D166" s="166" t="str">
        <f>'Member Info'!G162</f>
        <v/>
      </c>
      <c r="E166" s="167">
        <f>'Member Info'!B162</f>
        <v>0</v>
      </c>
      <c r="F166" s="244"/>
      <c r="G166" s="168" t="str">
        <f>IF(E166=0,"",
IF('Member Info'!$AM$19&lt;=$R$1,
SUMPRODUCT('Member Info'!L162+IF('Member Info'!H162&gt;'Member Info'!$AJ$12,'Member Info'!$AK$13,IF('Member Info'!H162&gt;'Member Info'!$AJ$11,'Member Info'!$AK$12,IF('Member Info'!H162&gt;'Member Info'!$AJ$10,'Member Info'!$AK$11,IF('Member Info'!H162&gt;'Member Info'!$AJ$9,'Member Info'!$AK$10,IF('Member Info'!H162&gt;'Member Info'!$AJ$8,'Member Info'!$AK$9,'Member Info'!$AK$8)))))),
SUMPRODUCT('Member Info'!L162+IF('Member Info'!H162&gt;'Member Info'!$AG$17,'Member Info'!$AH$18,IF('Member Info'!H162&gt;'Member Info'!$AG$16,'Member Info'!$AH$17,IF('Member Info'!H162&gt;'Member Info'!$AG$15,'Member Info'!$AH$16,IF('Member Info'!H162&gt;'Member Info'!$AG$14,'Member Info'!$AH$15,IF('Member Info'!H162&gt;'Member Info'!$AG$13,'Member Info'!$AH$14,IF('Member Info'!H162&gt;'Member Info'!$AG$12,'Member Info'!$AH$13,IF('Member Info'!H162&gt;'Member Info'!$AG$11,'Member Info'!$AH$12,IF('Member Info'!H162&gt;'Member Info'!$AG$10,'Member Info'!$AH$11,IF('Member Info'!H162&gt;'Member Info'!$AG$9,'Member Info'!$AH$10,IF('Member Info'!H162&gt;'Member Info'!$AG$8,'Member Info'!$AH$9,'Member Info'!$AH$8)))))))))))))</f>
        <v/>
      </c>
      <c r="H166" s="26"/>
      <c r="I166" s="26"/>
      <c r="J166" s="107" t="str">
        <f>IF(E166=0,"",IF('Member Info'!F162&gt;$S$1,CONCATENATE("Joined with practice on ", TEXT('Member Info'!F162, "DD/MM/YYYY")),IF('Member Info'!N162&lt;&gt;"",IF('Member Info'!N162&lt;$R$1,CONCATENATE("Left Scheme on ", TEXT('Member Info'!N162, "DD/MM/YYYY")),IF(ISERROR(G166),"Error Detected, No rate entered",IF(E166=0,"",IF(F166="","Error Detected, No Pensionable pay",IF(ISERROR(AB166)," Unknown Values entered.",IF(T166+U166&lt;1,"Acceptable",IF(R166+S166=200, "No Contributions Entered", IF(K166="","Error Detected, Choose reason&gt;",IF(X166="1",IF(T166=1,"Please Enter Deemed Pensionable Pay","Add Any Relevant Details Above"),"Please Give Details Above"))))))))),IF(ISERROR(G166),"Error Detected, No rate entered",IF(E166=0,"",IF(F166="","Error Detected, No Pensionable pay",IF(ISERROR(AB166)," Unknown Values entered.",IF(T166+U166&lt;1,"Acceptable",IF(R166+S166=200, "No Contributions Entered", IF(K166="","Error Detected, Choose reason&gt;",IF(X166="1",IF(T166=1,"Please Enter Deemed Pensionable Pay","Add relevant Details Above"),"Please give details Above")))))))))))</f>
        <v/>
      </c>
      <c r="K166" s="263"/>
      <c r="L166" s="93"/>
      <c r="M166" s="93" t="str">
        <f t="shared" si="42"/>
        <v/>
      </c>
      <c r="N166" s="96">
        <f t="shared" si="41"/>
        <v>0</v>
      </c>
      <c r="O166" s="96">
        <f t="shared" si="41"/>
        <v>0</v>
      </c>
      <c r="P166" s="220">
        <f>(ROUND((F166/100*'Member Info'!$W$2), 2))</f>
        <v>0</v>
      </c>
      <c r="Q166" s="220" t="e">
        <f t="shared" si="43"/>
        <v>#VALUE!</v>
      </c>
      <c r="R166" s="220" t="str">
        <f t="shared" si="44"/>
        <v/>
      </c>
      <c r="S166" s="229" t="str">
        <f t="shared" si="45"/>
        <v/>
      </c>
      <c r="T166" s="230" t="str">
        <f t="shared" si="46"/>
        <v/>
      </c>
      <c r="U166" s="230" t="str">
        <f t="shared" si="47"/>
        <v/>
      </c>
      <c r="V166" s="224">
        <f t="shared" si="48"/>
        <v>0</v>
      </c>
      <c r="W166" s="112">
        <f t="shared" si="49"/>
        <v>0</v>
      </c>
      <c r="X166" s="237" t="str">
        <f t="shared" si="37"/>
        <v/>
      </c>
      <c r="Y166" s="242" t="b">
        <f t="shared" si="38"/>
        <v>0</v>
      </c>
      <c r="Z166" s="237">
        <f t="shared" si="50"/>
        <v>0</v>
      </c>
      <c r="AA166" s="237">
        <f>IF('Member Info'!N162="",1,"")</f>
        <v>1</v>
      </c>
      <c r="AB166" s="245" t="e">
        <f t="shared" si="51"/>
        <v>#VALUE!</v>
      </c>
      <c r="AC166" s="132" t="str">
        <f t="shared" si="39"/>
        <v/>
      </c>
      <c r="AD166" s="126">
        <f t="shared" si="40"/>
        <v>1</v>
      </c>
      <c r="AE166" s="126" t="str">
        <f>IF('Member Info'!N162&lt;&gt;"",IF('Member Info'!N162&lt;=$R$1,1,0),"")</f>
        <v/>
      </c>
      <c r="AG166" s="126" t="b">
        <f t="shared" si="52"/>
        <v>0</v>
      </c>
      <c r="AH166" s="126">
        <f t="shared" si="53"/>
        <v>0</v>
      </c>
      <c r="AJ166" s="126">
        <f t="shared" si="54"/>
        <v>0</v>
      </c>
      <c r="AK166" s="126">
        <f>IF('Member Info'!F162&gt;$R$1,1,0)</f>
        <v>0</v>
      </c>
      <c r="AL166" s="126" t="b">
        <f>IF(ISERROR(R166),ERROR.TYPE(#REF!)=ERROR.TYPE(R166),FALSE)</f>
        <v>0</v>
      </c>
      <c r="AM166" s="126" t="b">
        <f>IF(ISERROR(S166),ERROR.TYPE(#REF!)=ERROR.TYPE(S166),FALSE)</f>
        <v>0</v>
      </c>
      <c r="AN166" s="126">
        <f>IF(OR('Member Info'!F162&gt;=$S$1,'Member Info'!N162&gt;=$R$1),1,0)</f>
        <v>0</v>
      </c>
    </row>
    <row r="167" spans="1:40" x14ac:dyDescent="0.25">
      <c r="A167" s="4">
        <v>135</v>
      </c>
      <c r="B167" s="166">
        <f>'Member Info'!D163</f>
        <v>0</v>
      </c>
      <c r="C167" s="166">
        <f>'Member Info'!E163</f>
        <v>0</v>
      </c>
      <c r="D167" s="166" t="str">
        <f>'Member Info'!G163</f>
        <v/>
      </c>
      <c r="E167" s="167">
        <f>'Member Info'!B163</f>
        <v>0</v>
      </c>
      <c r="F167" s="244"/>
      <c r="G167" s="168" t="str">
        <f>IF(E167=0,"",
IF('Member Info'!$AM$19&lt;=$R$1,
SUMPRODUCT('Member Info'!L163+IF('Member Info'!H163&gt;'Member Info'!$AJ$12,'Member Info'!$AK$13,IF('Member Info'!H163&gt;'Member Info'!$AJ$11,'Member Info'!$AK$12,IF('Member Info'!H163&gt;'Member Info'!$AJ$10,'Member Info'!$AK$11,IF('Member Info'!H163&gt;'Member Info'!$AJ$9,'Member Info'!$AK$10,IF('Member Info'!H163&gt;'Member Info'!$AJ$8,'Member Info'!$AK$9,'Member Info'!$AK$8)))))),
SUMPRODUCT('Member Info'!L163+IF('Member Info'!H163&gt;'Member Info'!$AG$17,'Member Info'!$AH$18,IF('Member Info'!H163&gt;'Member Info'!$AG$16,'Member Info'!$AH$17,IF('Member Info'!H163&gt;'Member Info'!$AG$15,'Member Info'!$AH$16,IF('Member Info'!H163&gt;'Member Info'!$AG$14,'Member Info'!$AH$15,IF('Member Info'!H163&gt;'Member Info'!$AG$13,'Member Info'!$AH$14,IF('Member Info'!H163&gt;'Member Info'!$AG$12,'Member Info'!$AH$13,IF('Member Info'!H163&gt;'Member Info'!$AG$11,'Member Info'!$AH$12,IF('Member Info'!H163&gt;'Member Info'!$AG$10,'Member Info'!$AH$11,IF('Member Info'!H163&gt;'Member Info'!$AG$9,'Member Info'!$AH$10,IF('Member Info'!H163&gt;'Member Info'!$AG$8,'Member Info'!$AH$9,'Member Info'!$AH$8)))))))))))))</f>
        <v/>
      </c>
      <c r="H167" s="26"/>
      <c r="I167" s="26"/>
      <c r="J167" s="107" t="str">
        <f>IF(E167=0,"",IF('Member Info'!F163&gt;$S$1,CONCATENATE("Joined with practice on ", TEXT('Member Info'!F163, "DD/MM/YYYY")),IF('Member Info'!N163&lt;&gt;"",IF('Member Info'!N163&lt;$R$1,CONCATENATE("Left Scheme on ", TEXT('Member Info'!N163, "DD/MM/YYYY")),IF(ISERROR(G167),"Error Detected, No rate entered",IF(E167=0,"",IF(F167="","Error Detected, No Pensionable pay",IF(ISERROR(AB167)," Unknown Values entered.",IF(T167+U167&lt;1,"Acceptable",IF(R167+S167=200, "No Contributions Entered", IF(K167="","Error Detected, Choose reason&gt;",IF(X167="1",IF(T167=1,"Please Enter Deemed Pensionable Pay","Add Any Relevant Details Above"),"Please Give Details Above"))))))))),IF(ISERROR(G167),"Error Detected, No rate entered",IF(E167=0,"",IF(F167="","Error Detected, No Pensionable pay",IF(ISERROR(AB167)," Unknown Values entered.",IF(T167+U167&lt;1,"Acceptable",IF(R167+S167=200, "No Contributions Entered", IF(K167="","Error Detected, Choose reason&gt;",IF(X167="1",IF(T167=1,"Please Enter Deemed Pensionable Pay","Add relevant Details Above"),"Please give details Above")))))))))))</f>
        <v/>
      </c>
      <c r="K167" s="263"/>
      <c r="L167" s="93"/>
      <c r="M167" s="93" t="str">
        <f t="shared" si="42"/>
        <v/>
      </c>
      <c r="N167" s="96">
        <f t="shared" si="41"/>
        <v>0</v>
      </c>
      <c r="O167" s="96">
        <f t="shared" si="41"/>
        <v>0</v>
      </c>
      <c r="P167" s="220">
        <f>(ROUND((F167/100*'Member Info'!$W$2), 2))</f>
        <v>0</v>
      </c>
      <c r="Q167" s="220" t="e">
        <f t="shared" si="43"/>
        <v>#VALUE!</v>
      </c>
      <c r="R167" s="220" t="str">
        <f t="shared" si="44"/>
        <v/>
      </c>
      <c r="S167" s="229" t="str">
        <f t="shared" si="45"/>
        <v/>
      </c>
      <c r="T167" s="230" t="str">
        <f t="shared" si="46"/>
        <v/>
      </c>
      <c r="U167" s="230" t="str">
        <f t="shared" si="47"/>
        <v/>
      </c>
      <c r="V167" s="224">
        <f t="shared" si="48"/>
        <v>0</v>
      </c>
      <c r="W167" s="112">
        <f t="shared" si="49"/>
        <v>0</v>
      </c>
      <c r="X167" s="237" t="str">
        <f t="shared" si="37"/>
        <v/>
      </c>
      <c r="Y167" s="242" t="b">
        <f t="shared" si="38"/>
        <v>0</v>
      </c>
      <c r="Z167" s="237">
        <f t="shared" si="50"/>
        <v>0</v>
      </c>
      <c r="AA167" s="237">
        <f>IF('Member Info'!N163="",1,"")</f>
        <v>1</v>
      </c>
      <c r="AB167" s="245" t="e">
        <f t="shared" si="51"/>
        <v>#VALUE!</v>
      </c>
      <c r="AC167" s="132" t="str">
        <f t="shared" si="39"/>
        <v/>
      </c>
      <c r="AD167" s="126">
        <f t="shared" si="40"/>
        <v>1</v>
      </c>
      <c r="AE167" s="126" t="str">
        <f>IF('Member Info'!N163&lt;&gt;"",IF('Member Info'!N163&lt;=$R$1,1,0),"")</f>
        <v/>
      </c>
      <c r="AG167" s="126" t="b">
        <f t="shared" si="52"/>
        <v>0</v>
      </c>
      <c r="AH167" s="126">
        <f t="shared" si="53"/>
        <v>0</v>
      </c>
      <c r="AJ167" s="126">
        <f t="shared" si="54"/>
        <v>0</v>
      </c>
      <c r="AK167" s="126">
        <f>IF('Member Info'!F163&gt;$R$1,1,0)</f>
        <v>0</v>
      </c>
      <c r="AL167" s="126" t="b">
        <f>IF(ISERROR(R167),ERROR.TYPE(#REF!)=ERROR.TYPE(R167),FALSE)</f>
        <v>0</v>
      </c>
      <c r="AM167" s="126" t="b">
        <f>IF(ISERROR(S167),ERROR.TYPE(#REF!)=ERROR.TYPE(S167),FALSE)</f>
        <v>0</v>
      </c>
      <c r="AN167" s="126">
        <f>IF(OR('Member Info'!F163&gt;=$S$1,'Member Info'!N163&gt;=$R$1),1,0)</f>
        <v>0</v>
      </c>
    </row>
    <row r="168" spans="1:40" x14ac:dyDescent="0.25">
      <c r="A168" s="4">
        <v>136</v>
      </c>
      <c r="B168" s="166">
        <f>'Member Info'!D164</f>
        <v>0</v>
      </c>
      <c r="C168" s="166">
        <f>'Member Info'!E164</f>
        <v>0</v>
      </c>
      <c r="D168" s="166" t="str">
        <f>'Member Info'!G164</f>
        <v/>
      </c>
      <c r="E168" s="167">
        <f>'Member Info'!B164</f>
        <v>0</v>
      </c>
      <c r="F168" s="244"/>
      <c r="G168" s="168" t="str">
        <f>IF(E168=0,"",
IF('Member Info'!$AM$19&lt;=$R$1,
SUMPRODUCT('Member Info'!L164+IF('Member Info'!H164&gt;'Member Info'!$AJ$12,'Member Info'!$AK$13,IF('Member Info'!H164&gt;'Member Info'!$AJ$11,'Member Info'!$AK$12,IF('Member Info'!H164&gt;'Member Info'!$AJ$10,'Member Info'!$AK$11,IF('Member Info'!H164&gt;'Member Info'!$AJ$9,'Member Info'!$AK$10,IF('Member Info'!H164&gt;'Member Info'!$AJ$8,'Member Info'!$AK$9,'Member Info'!$AK$8)))))),
SUMPRODUCT('Member Info'!L164+IF('Member Info'!H164&gt;'Member Info'!$AG$17,'Member Info'!$AH$18,IF('Member Info'!H164&gt;'Member Info'!$AG$16,'Member Info'!$AH$17,IF('Member Info'!H164&gt;'Member Info'!$AG$15,'Member Info'!$AH$16,IF('Member Info'!H164&gt;'Member Info'!$AG$14,'Member Info'!$AH$15,IF('Member Info'!H164&gt;'Member Info'!$AG$13,'Member Info'!$AH$14,IF('Member Info'!H164&gt;'Member Info'!$AG$12,'Member Info'!$AH$13,IF('Member Info'!H164&gt;'Member Info'!$AG$11,'Member Info'!$AH$12,IF('Member Info'!H164&gt;'Member Info'!$AG$10,'Member Info'!$AH$11,IF('Member Info'!H164&gt;'Member Info'!$AG$9,'Member Info'!$AH$10,IF('Member Info'!H164&gt;'Member Info'!$AG$8,'Member Info'!$AH$9,'Member Info'!$AH$8)))))))))))))</f>
        <v/>
      </c>
      <c r="H168" s="26"/>
      <c r="I168" s="26"/>
      <c r="J168" s="107" t="str">
        <f>IF(E168=0,"",IF('Member Info'!F164&gt;$S$1,CONCATENATE("Joined with practice on ", TEXT('Member Info'!F164, "DD/MM/YYYY")),IF('Member Info'!N164&lt;&gt;"",IF('Member Info'!N164&lt;$R$1,CONCATENATE("Left Scheme on ", TEXT('Member Info'!N164, "DD/MM/YYYY")),IF(ISERROR(G168),"Error Detected, No rate entered",IF(E168=0,"",IF(F168="","Error Detected, No Pensionable pay",IF(ISERROR(AB168)," Unknown Values entered.",IF(T168+U168&lt;1,"Acceptable",IF(R168+S168=200, "No Contributions Entered", IF(K168="","Error Detected, Choose reason&gt;",IF(X168="1",IF(T168=1,"Please Enter Deemed Pensionable Pay","Add Any Relevant Details Above"),"Please Give Details Above"))))))))),IF(ISERROR(G168),"Error Detected, No rate entered",IF(E168=0,"",IF(F168="","Error Detected, No Pensionable pay",IF(ISERROR(AB168)," Unknown Values entered.",IF(T168+U168&lt;1,"Acceptable",IF(R168+S168=200, "No Contributions Entered", IF(K168="","Error Detected, Choose reason&gt;",IF(X168="1",IF(T168=1,"Please Enter Deemed Pensionable Pay","Add relevant Details Above"),"Please give details Above")))))))))))</f>
        <v/>
      </c>
      <c r="K168" s="263"/>
      <c r="L168" s="93"/>
      <c r="M168" s="93" t="str">
        <f t="shared" si="42"/>
        <v/>
      </c>
      <c r="N168" s="96">
        <f t="shared" si="41"/>
        <v>0</v>
      </c>
      <c r="O168" s="96">
        <f t="shared" si="41"/>
        <v>0</v>
      </c>
      <c r="P168" s="220">
        <f>(ROUND((F168/100*'Member Info'!$W$2), 2))</f>
        <v>0</v>
      </c>
      <c r="Q168" s="220" t="e">
        <f t="shared" si="43"/>
        <v>#VALUE!</v>
      </c>
      <c r="R168" s="220" t="str">
        <f t="shared" si="44"/>
        <v/>
      </c>
      <c r="S168" s="229" t="str">
        <f t="shared" si="45"/>
        <v/>
      </c>
      <c r="T168" s="230" t="str">
        <f t="shared" si="46"/>
        <v/>
      </c>
      <c r="U168" s="230" t="str">
        <f t="shared" si="47"/>
        <v/>
      </c>
      <c r="V168" s="224">
        <f t="shared" si="48"/>
        <v>0</v>
      </c>
      <c r="W168" s="112">
        <f t="shared" si="49"/>
        <v>0</v>
      </c>
      <c r="X168" s="237" t="str">
        <f t="shared" si="37"/>
        <v/>
      </c>
      <c r="Y168" s="242" t="b">
        <f t="shared" si="38"/>
        <v>0</v>
      </c>
      <c r="Z168" s="237">
        <f t="shared" si="50"/>
        <v>0</v>
      </c>
      <c r="AA168" s="237">
        <f>IF('Member Info'!N164="",1,"")</f>
        <v>1</v>
      </c>
      <c r="AB168" s="245" t="e">
        <f t="shared" si="51"/>
        <v>#VALUE!</v>
      </c>
      <c r="AC168" s="132" t="str">
        <f t="shared" si="39"/>
        <v/>
      </c>
      <c r="AD168" s="126">
        <f t="shared" si="40"/>
        <v>1</v>
      </c>
      <c r="AE168" s="126" t="str">
        <f>IF('Member Info'!N164&lt;&gt;"",IF('Member Info'!N164&lt;=$R$1,1,0),"")</f>
        <v/>
      </c>
      <c r="AG168" s="126" t="b">
        <f t="shared" si="52"/>
        <v>0</v>
      </c>
      <c r="AH168" s="126">
        <f t="shared" si="53"/>
        <v>0</v>
      </c>
      <c r="AJ168" s="126">
        <f t="shared" si="54"/>
        <v>0</v>
      </c>
      <c r="AK168" s="126">
        <f>IF('Member Info'!F164&gt;$R$1,1,0)</f>
        <v>0</v>
      </c>
      <c r="AL168" s="126" t="b">
        <f>IF(ISERROR(R168),ERROR.TYPE(#REF!)=ERROR.TYPE(R168),FALSE)</f>
        <v>0</v>
      </c>
      <c r="AM168" s="126" t="b">
        <f>IF(ISERROR(S168),ERROR.TYPE(#REF!)=ERROR.TYPE(S168),FALSE)</f>
        <v>0</v>
      </c>
      <c r="AN168" s="126">
        <f>IF(OR('Member Info'!F164&gt;=$S$1,'Member Info'!N164&gt;=$R$1),1,0)</f>
        <v>0</v>
      </c>
    </row>
    <row r="169" spans="1:40" x14ac:dyDescent="0.25">
      <c r="A169" s="4">
        <v>137</v>
      </c>
      <c r="B169" s="166">
        <f>'Member Info'!D165</f>
        <v>0</v>
      </c>
      <c r="C169" s="166">
        <f>'Member Info'!E165</f>
        <v>0</v>
      </c>
      <c r="D169" s="166" t="str">
        <f>'Member Info'!G165</f>
        <v/>
      </c>
      <c r="E169" s="167">
        <f>'Member Info'!B165</f>
        <v>0</v>
      </c>
      <c r="F169" s="244"/>
      <c r="G169" s="168" t="str">
        <f>IF(E169=0,"",
IF('Member Info'!$AM$19&lt;=$R$1,
SUMPRODUCT('Member Info'!L165+IF('Member Info'!H165&gt;'Member Info'!$AJ$12,'Member Info'!$AK$13,IF('Member Info'!H165&gt;'Member Info'!$AJ$11,'Member Info'!$AK$12,IF('Member Info'!H165&gt;'Member Info'!$AJ$10,'Member Info'!$AK$11,IF('Member Info'!H165&gt;'Member Info'!$AJ$9,'Member Info'!$AK$10,IF('Member Info'!H165&gt;'Member Info'!$AJ$8,'Member Info'!$AK$9,'Member Info'!$AK$8)))))),
SUMPRODUCT('Member Info'!L165+IF('Member Info'!H165&gt;'Member Info'!$AG$17,'Member Info'!$AH$18,IF('Member Info'!H165&gt;'Member Info'!$AG$16,'Member Info'!$AH$17,IF('Member Info'!H165&gt;'Member Info'!$AG$15,'Member Info'!$AH$16,IF('Member Info'!H165&gt;'Member Info'!$AG$14,'Member Info'!$AH$15,IF('Member Info'!H165&gt;'Member Info'!$AG$13,'Member Info'!$AH$14,IF('Member Info'!H165&gt;'Member Info'!$AG$12,'Member Info'!$AH$13,IF('Member Info'!H165&gt;'Member Info'!$AG$11,'Member Info'!$AH$12,IF('Member Info'!H165&gt;'Member Info'!$AG$10,'Member Info'!$AH$11,IF('Member Info'!H165&gt;'Member Info'!$AG$9,'Member Info'!$AH$10,IF('Member Info'!H165&gt;'Member Info'!$AG$8,'Member Info'!$AH$9,'Member Info'!$AH$8)))))))))))))</f>
        <v/>
      </c>
      <c r="H169" s="26"/>
      <c r="I169" s="26"/>
      <c r="J169" s="107" t="str">
        <f>IF(E169=0,"",IF('Member Info'!F165&gt;$S$1,CONCATENATE("Joined with practice on ", TEXT('Member Info'!F165, "DD/MM/YYYY")),IF('Member Info'!N165&lt;&gt;"",IF('Member Info'!N165&lt;$R$1,CONCATENATE("Left Scheme on ", TEXT('Member Info'!N165, "DD/MM/YYYY")),IF(ISERROR(G169),"Error Detected, No rate entered",IF(E169=0,"",IF(F169="","Error Detected, No Pensionable pay",IF(ISERROR(AB169)," Unknown Values entered.",IF(T169+U169&lt;1,"Acceptable",IF(R169+S169=200, "No Contributions Entered", IF(K169="","Error Detected, Choose reason&gt;",IF(X169="1",IF(T169=1,"Please Enter Deemed Pensionable Pay","Add Any Relevant Details Above"),"Please Give Details Above"))))))))),IF(ISERROR(G169),"Error Detected, No rate entered",IF(E169=0,"",IF(F169="","Error Detected, No Pensionable pay",IF(ISERROR(AB169)," Unknown Values entered.",IF(T169+U169&lt;1,"Acceptable",IF(R169+S169=200, "No Contributions Entered", IF(K169="","Error Detected, Choose reason&gt;",IF(X169="1",IF(T169=1,"Please Enter Deemed Pensionable Pay","Add relevant Details Above"),"Please give details Above")))))))))))</f>
        <v/>
      </c>
      <c r="K169" s="263"/>
      <c r="L169" s="93"/>
      <c r="M169" s="93" t="str">
        <f t="shared" si="42"/>
        <v/>
      </c>
      <c r="N169" s="96">
        <f t="shared" si="41"/>
        <v>0</v>
      </c>
      <c r="O169" s="96">
        <f t="shared" si="41"/>
        <v>0</v>
      </c>
      <c r="P169" s="220">
        <f>(ROUND((F169/100*'Member Info'!$W$2), 2))</f>
        <v>0</v>
      </c>
      <c r="Q169" s="220" t="e">
        <f t="shared" si="43"/>
        <v>#VALUE!</v>
      </c>
      <c r="R169" s="220" t="str">
        <f t="shared" si="44"/>
        <v/>
      </c>
      <c r="S169" s="229" t="str">
        <f t="shared" si="45"/>
        <v/>
      </c>
      <c r="T169" s="230" t="str">
        <f t="shared" si="46"/>
        <v/>
      </c>
      <c r="U169" s="230" t="str">
        <f t="shared" si="47"/>
        <v/>
      </c>
      <c r="V169" s="224">
        <f t="shared" si="48"/>
        <v>0</v>
      </c>
      <c r="W169" s="112">
        <f t="shared" si="49"/>
        <v>0</v>
      </c>
      <c r="X169" s="237" t="str">
        <f t="shared" si="37"/>
        <v/>
      </c>
      <c r="Y169" s="242" t="b">
        <f t="shared" si="38"/>
        <v>0</v>
      </c>
      <c r="Z169" s="237">
        <f t="shared" si="50"/>
        <v>0</v>
      </c>
      <c r="AA169" s="237">
        <f>IF('Member Info'!N165="",1,"")</f>
        <v>1</v>
      </c>
      <c r="AB169" s="245" t="e">
        <f t="shared" si="51"/>
        <v>#VALUE!</v>
      </c>
      <c r="AC169" s="132" t="str">
        <f t="shared" si="39"/>
        <v/>
      </c>
      <c r="AD169" s="126">
        <f t="shared" si="40"/>
        <v>1</v>
      </c>
      <c r="AE169" s="126" t="str">
        <f>IF('Member Info'!N165&lt;&gt;"",IF('Member Info'!N165&lt;=$R$1,1,0),"")</f>
        <v/>
      </c>
      <c r="AG169" s="126" t="b">
        <f t="shared" si="52"/>
        <v>0</v>
      </c>
      <c r="AH169" s="126">
        <f t="shared" si="53"/>
        <v>0</v>
      </c>
      <c r="AJ169" s="126">
        <f t="shared" si="54"/>
        <v>0</v>
      </c>
      <c r="AK169" s="126">
        <f>IF('Member Info'!F165&gt;$R$1,1,0)</f>
        <v>0</v>
      </c>
      <c r="AL169" s="126" t="b">
        <f>IF(ISERROR(R169),ERROR.TYPE(#REF!)=ERROR.TYPE(R169),FALSE)</f>
        <v>0</v>
      </c>
      <c r="AM169" s="126" t="b">
        <f>IF(ISERROR(S169),ERROR.TYPE(#REF!)=ERROR.TYPE(S169),FALSE)</f>
        <v>0</v>
      </c>
      <c r="AN169" s="126">
        <f>IF(OR('Member Info'!F165&gt;=$S$1,'Member Info'!N165&gt;=$R$1),1,0)</f>
        <v>0</v>
      </c>
    </row>
    <row r="170" spans="1:40" x14ac:dyDescent="0.25">
      <c r="A170" s="4">
        <v>138</v>
      </c>
      <c r="B170" s="166">
        <f>'Member Info'!D166</f>
        <v>0</v>
      </c>
      <c r="C170" s="166">
        <f>'Member Info'!E166</f>
        <v>0</v>
      </c>
      <c r="D170" s="166" t="str">
        <f>'Member Info'!G166</f>
        <v/>
      </c>
      <c r="E170" s="167">
        <f>'Member Info'!B166</f>
        <v>0</v>
      </c>
      <c r="F170" s="244"/>
      <c r="G170" s="168" t="str">
        <f>IF(E170=0,"",
IF('Member Info'!$AM$19&lt;=$R$1,
SUMPRODUCT('Member Info'!L166+IF('Member Info'!H166&gt;'Member Info'!$AJ$12,'Member Info'!$AK$13,IF('Member Info'!H166&gt;'Member Info'!$AJ$11,'Member Info'!$AK$12,IF('Member Info'!H166&gt;'Member Info'!$AJ$10,'Member Info'!$AK$11,IF('Member Info'!H166&gt;'Member Info'!$AJ$9,'Member Info'!$AK$10,IF('Member Info'!H166&gt;'Member Info'!$AJ$8,'Member Info'!$AK$9,'Member Info'!$AK$8)))))),
SUMPRODUCT('Member Info'!L166+IF('Member Info'!H166&gt;'Member Info'!$AG$17,'Member Info'!$AH$18,IF('Member Info'!H166&gt;'Member Info'!$AG$16,'Member Info'!$AH$17,IF('Member Info'!H166&gt;'Member Info'!$AG$15,'Member Info'!$AH$16,IF('Member Info'!H166&gt;'Member Info'!$AG$14,'Member Info'!$AH$15,IF('Member Info'!H166&gt;'Member Info'!$AG$13,'Member Info'!$AH$14,IF('Member Info'!H166&gt;'Member Info'!$AG$12,'Member Info'!$AH$13,IF('Member Info'!H166&gt;'Member Info'!$AG$11,'Member Info'!$AH$12,IF('Member Info'!H166&gt;'Member Info'!$AG$10,'Member Info'!$AH$11,IF('Member Info'!H166&gt;'Member Info'!$AG$9,'Member Info'!$AH$10,IF('Member Info'!H166&gt;'Member Info'!$AG$8,'Member Info'!$AH$9,'Member Info'!$AH$8)))))))))))))</f>
        <v/>
      </c>
      <c r="H170" s="26"/>
      <c r="I170" s="26"/>
      <c r="J170" s="107" t="str">
        <f>IF(E170=0,"",IF('Member Info'!F166&gt;$S$1,CONCATENATE("Joined with practice on ", TEXT('Member Info'!F166, "DD/MM/YYYY")),IF('Member Info'!N166&lt;&gt;"",IF('Member Info'!N166&lt;$R$1,CONCATENATE("Left Scheme on ", TEXT('Member Info'!N166, "DD/MM/YYYY")),IF(ISERROR(G170),"Error Detected, No rate entered",IF(E170=0,"",IF(F170="","Error Detected, No Pensionable pay",IF(ISERROR(AB170)," Unknown Values entered.",IF(T170+U170&lt;1,"Acceptable",IF(R170+S170=200, "No Contributions Entered", IF(K170="","Error Detected, Choose reason&gt;",IF(X170="1",IF(T170=1,"Please Enter Deemed Pensionable Pay","Add Any Relevant Details Above"),"Please Give Details Above"))))))))),IF(ISERROR(G170),"Error Detected, No rate entered",IF(E170=0,"",IF(F170="","Error Detected, No Pensionable pay",IF(ISERROR(AB170)," Unknown Values entered.",IF(T170+U170&lt;1,"Acceptable",IF(R170+S170=200, "No Contributions Entered", IF(K170="","Error Detected, Choose reason&gt;",IF(X170="1",IF(T170=1,"Please Enter Deemed Pensionable Pay","Add relevant Details Above"),"Please give details Above")))))))))))</f>
        <v/>
      </c>
      <c r="K170" s="263"/>
      <c r="L170" s="93"/>
      <c r="M170" s="93" t="str">
        <f t="shared" si="42"/>
        <v/>
      </c>
      <c r="N170" s="96">
        <f t="shared" si="41"/>
        <v>0</v>
      </c>
      <c r="O170" s="96">
        <f t="shared" si="41"/>
        <v>0</v>
      </c>
      <c r="P170" s="220">
        <f>(ROUND((F170/100*'Member Info'!$W$2), 2))</f>
        <v>0</v>
      </c>
      <c r="Q170" s="220" t="e">
        <f t="shared" si="43"/>
        <v>#VALUE!</v>
      </c>
      <c r="R170" s="220" t="str">
        <f t="shared" si="44"/>
        <v/>
      </c>
      <c r="S170" s="229" t="str">
        <f t="shared" si="45"/>
        <v/>
      </c>
      <c r="T170" s="230" t="str">
        <f t="shared" si="46"/>
        <v/>
      </c>
      <c r="U170" s="230" t="str">
        <f t="shared" si="47"/>
        <v/>
      </c>
      <c r="V170" s="224">
        <f t="shared" si="48"/>
        <v>0</v>
      </c>
      <c r="W170" s="112">
        <f t="shared" si="49"/>
        <v>0</v>
      </c>
      <c r="X170" s="237" t="str">
        <f t="shared" si="37"/>
        <v/>
      </c>
      <c r="Y170" s="242" t="b">
        <f t="shared" si="38"/>
        <v>0</v>
      </c>
      <c r="Z170" s="237">
        <f t="shared" si="50"/>
        <v>0</v>
      </c>
      <c r="AA170" s="237">
        <f>IF('Member Info'!N166="",1,"")</f>
        <v>1</v>
      </c>
      <c r="AB170" s="245" t="e">
        <f t="shared" si="51"/>
        <v>#VALUE!</v>
      </c>
      <c r="AC170" s="132" t="str">
        <f t="shared" si="39"/>
        <v/>
      </c>
      <c r="AD170" s="126">
        <f t="shared" si="40"/>
        <v>1</v>
      </c>
      <c r="AE170" s="126" t="str">
        <f>IF('Member Info'!N166&lt;&gt;"",IF('Member Info'!N166&lt;=$R$1,1,0),"")</f>
        <v/>
      </c>
      <c r="AG170" s="126" t="b">
        <f t="shared" si="52"/>
        <v>0</v>
      </c>
      <c r="AH170" s="126">
        <f t="shared" si="53"/>
        <v>0</v>
      </c>
      <c r="AJ170" s="126">
        <f t="shared" si="54"/>
        <v>0</v>
      </c>
      <c r="AK170" s="126">
        <f>IF('Member Info'!F166&gt;$R$1,1,0)</f>
        <v>0</v>
      </c>
      <c r="AL170" s="126" t="b">
        <f>IF(ISERROR(R170),ERROR.TYPE(#REF!)=ERROR.TYPE(R170),FALSE)</f>
        <v>0</v>
      </c>
      <c r="AM170" s="126" t="b">
        <f>IF(ISERROR(S170),ERROR.TYPE(#REF!)=ERROR.TYPE(S170),FALSE)</f>
        <v>0</v>
      </c>
      <c r="AN170" s="126">
        <f>IF(OR('Member Info'!F166&gt;=$S$1,'Member Info'!N166&gt;=$R$1),1,0)</f>
        <v>0</v>
      </c>
    </row>
    <row r="171" spans="1:40" x14ac:dyDescent="0.25">
      <c r="A171" s="4">
        <v>139</v>
      </c>
      <c r="B171" s="166">
        <f>'Member Info'!D167</f>
        <v>0</v>
      </c>
      <c r="C171" s="166">
        <f>'Member Info'!E167</f>
        <v>0</v>
      </c>
      <c r="D171" s="166" t="str">
        <f>'Member Info'!G167</f>
        <v/>
      </c>
      <c r="E171" s="167">
        <f>'Member Info'!B167</f>
        <v>0</v>
      </c>
      <c r="F171" s="244"/>
      <c r="G171" s="168" t="str">
        <f>IF(E171=0,"",
IF('Member Info'!$AM$19&lt;=$R$1,
SUMPRODUCT('Member Info'!L167+IF('Member Info'!H167&gt;'Member Info'!$AJ$12,'Member Info'!$AK$13,IF('Member Info'!H167&gt;'Member Info'!$AJ$11,'Member Info'!$AK$12,IF('Member Info'!H167&gt;'Member Info'!$AJ$10,'Member Info'!$AK$11,IF('Member Info'!H167&gt;'Member Info'!$AJ$9,'Member Info'!$AK$10,IF('Member Info'!H167&gt;'Member Info'!$AJ$8,'Member Info'!$AK$9,'Member Info'!$AK$8)))))),
SUMPRODUCT('Member Info'!L167+IF('Member Info'!H167&gt;'Member Info'!$AG$17,'Member Info'!$AH$18,IF('Member Info'!H167&gt;'Member Info'!$AG$16,'Member Info'!$AH$17,IF('Member Info'!H167&gt;'Member Info'!$AG$15,'Member Info'!$AH$16,IF('Member Info'!H167&gt;'Member Info'!$AG$14,'Member Info'!$AH$15,IF('Member Info'!H167&gt;'Member Info'!$AG$13,'Member Info'!$AH$14,IF('Member Info'!H167&gt;'Member Info'!$AG$12,'Member Info'!$AH$13,IF('Member Info'!H167&gt;'Member Info'!$AG$11,'Member Info'!$AH$12,IF('Member Info'!H167&gt;'Member Info'!$AG$10,'Member Info'!$AH$11,IF('Member Info'!H167&gt;'Member Info'!$AG$9,'Member Info'!$AH$10,IF('Member Info'!H167&gt;'Member Info'!$AG$8,'Member Info'!$AH$9,'Member Info'!$AH$8)))))))))))))</f>
        <v/>
      </c>
      <c r="H171" s="26"/>
      <c r="I171" s="26"/>
      <c r="J171" s="107" t="str">
        <f>IF(E171=0,"",IF('Member Info'!F167&gt;$S$1,CONCATENATE("Joined with practice on ", TEXT('Member Info'!F167, "DD/MM/YYYY")),IF('Member Info'!N167&lt;&gt;"",IF('Member Info'!N167&lt;$R$1,CONCATENATE("Left Scheme on ", TEXT('Member Info'!N167, "DD/MM/YYYY")),IF(ISERROR(G171),"Error Detected, No rate entered",IF(E171=0,"",IF(F171="","Error Detected, No Pensionable pay",IF(ISERROR(AB171)," Unknown Values entered.",IF(T171+U171&lt;1,"Acceptable",IF(R171+S171=200, "No Contributions Entered", IF(K171="","Error Detected, Choose reason&gt;",IF(X171="1",IF(T171=1,"Please Enter Deemed Pensionable Pay","Add Any Relevant Details Above"),"Please Give Details Above"))))))))),IF(ISERROR(G171),"Error Detected, No rate entered",IF(E171=0,"",IF(F171="","Error Detected, No Pensionable pay",IF(ISERROR(AB171)," Unknown Values entered.",IF(T171+U171&lt;1,"Acceptable",IF(R171+S171=200, "No Contributions Entered", IF(K171="","Error Detected, Choose reason&gt;",IF(X171="1",IF(T171=1,"Please Enter Deemed Pensionable Pay","Add relevant Details Above"),"Please give details Above")))))))))))</f>
        <v/>
      </c>
      <c r="K171" s="263"/>
      <c r="L171" s="93"/>
      <c r="M171" s="93" t="str">
        <f t="shared" si="42"/>
        <v/>
      </c>
      <c r="N171" s="96">
        <f t="shared" si="41"/>
        <v>0</v>
      </c>
      <c r="O171" s="96">
        <f t="shared" si="41"/>
        <v>0</v>
      </c>
      <c r="P171" s="220">
        <f>(ROUND((F171/100*'Member Info'!$W$2), 2))</f>
        <v>0</v>
      </c>
      <c r="Q171" s="220" t="e">
        <f t="shared" si="43"/>
        <v>#VALUE!</v>
      </c>
      <c r="R171" s="220" t="str">
        <f t="shared" si="44"/>
        <v/>
      </c>
      <c r="S171" s="229" t="str">
        <f t="shared" si="45"/>
        <v/>
      </c>
      <c r="T171" s="230" t="str">
        <f t="shared" si="46"/>
        <v/>
      </c>
      <c r="U171" s="230" t="str">
        <f t="shared" si="47"/>
        <v/>
      </c>
      <c r="V171" s="224">
        <f t="shared" si="48"/>
        <v>0</v>
      </c>
      <c r="W171" s="112">
        <f t="shared" si="49"/>
        <v>0</v>
      </c>
      <c r="X171" s="237" t="str">
        <f t="shared" si="37"/>
        <v/>
      </c>
      <c r="Y171" s="242" t="b">
        <f t="shared" si="38"/>
        <v>0</v>
      </c>
      <c r="Z171" s="237">
        <f t="shared" si="50"/>
        <v>0</v>
      </c>
      <c r="AA171" s="237">
        <f>IF('Member Info'!N167="",1,"")</f>
        <v>1</v>
      </c>
      <c r="AB171" s="245" t="e">
        <f t="shared" si="51"/>
        <v>#VALUE!</v>
      </c>
      <c r="AC171" s="132" t="str">
        <f t="shared" si="39"/>
        <v/>
      </c>
      <c r="AD171" s="126">
        <f t="shared" si="40"/>
        <v>1</v>
      </c>
      <c r="AE171" s="126" t="str">
        <f>IF('Member Info'!N167&lt;&gt;"",IF('Member Info'!N167&lt;=$R$1,1,0),"")</f>
        <v/>
      </c>
      <c r="AG171" s="126" t="b">
        <f t="shared" si="52"/>
        <v>0</v>
      </c>
      <c r="AH171" s="126">
        <f t="shared" si="53"/>
        <v>0</v>
      </c>
      <c r="AJ171" s="126">
        <f t="shared" si="54"/>
        <v>0</v>
      </c>
      <c r="AK171" s="126">
        <f>IF('Member Info'!F167&gt;$R$1,1,0)</f>
        <v>0</v>
      </c>
      <c r="AL171" s="126" t="b">
        <f>IF(ISERROR(R171),ERROR.TYPE(#REF!)=ERROR.TYPE(R171),FALSE)</f>
        <v>0</v>
      </c>
      <c r="AM171" s="126" t="b">
        <f>IF(ISERROR(S171),ERROR.TYPE(#REF!)=ERROR.TYPE(S171),FALSE)</f>
        <v>0</v>
      </c>
      <c r="AN171" s="126">
        <f>IF(OR('Member Info'!F167&gt;=$S$1,'Member Info'!N167&gt;=$R$1),1,0)</f>
        <v>0</v>
      </c>
    </row>
    <row r="172" spans="1:40" x14ac:dyDescent="0.25">
      <c r="A172" s="4">
        <v>140</v>
      </c>
      <c r="B172" s="166">
        <f>'Member Info'!D168</f>
        <v>0</v>
      </c>
      <c r="C172" s="166">
        <f>'Member Info'!E168</f>
        <v>0</v>
      </c>
      <c r="D172" s="166" t="str">
        <f>'Member Info'!G168</f>
        <v/>
      </c>
      <c r="E172" s="167">
        <f>'Member Info'!B168</f>
        <v>0</v>
      </c>
      <c r="F172" s="244"/>
      <c r="G172" s="168" t="str">
        <f>IF(E172=0,"",
IF('Member Info'!$AM$19&lt;=$R$1,
SUMPRODUCT('Member Info'!L168+IF('Member Info'!H168&gt;'Member Info'!$AJ$12,'Member Info'!$AK$13,IF('Member Info'!H168&gt;'Member Info'!$AJ$11,'Member Info'!$AK$12,IF('Member Info'!H168&gt;'Member Info'!$AJ$10,'Member Info'!$AK$11,IF('Member Info'!H168&gt;'Member Info'!$AJ$9,'Member Info'!$AK$10,IF('Member Info'!H168&gt;'Member Info'!$AJ$8,'Member Info'!$AK$9,'Member Info'!$AK$8)))))),
SUMPRODUCT('Member Info'!L168+IF('Member Info'!H168&gt;'Member Info'!$AG$17,'Member Info'!$AH$18,IF('Member Info'!H168&gt;'Member Info'!$AG$16,'Member Info'!$AH$17,IF('Member Info'!H168&gt;'Member Info'!$AG$15,'Member Info'!$AH$16,IF('Member Info'!H168&gt;'Member Info'!$AG$14,'Member Info'!$AH$15,IF('Member Info'!H168&gt;'Member Info'!$AG$13,'Member Info'!$AH$14,IF('Member Info'!H168&gt;'Member Info'!$AG$12,'Member Info'!$AH$13,IF('Member Info'!H168&gt;'Member Info'!$AG$11,'Member Info'!$AH$12,IF('Member Info'!H168&gt;'Member Info'!$AG$10,'Member Info'!$AH$11,IF('Member Info'!H168&gt;'Member Info'!$AG$9,'Member Info'!$AH$10,IF('Member Info'!H168&gt;'Member Info'!$AG$8,'Member Info'!$AH$9,'Member Info'!$AH$8)))))))))))))</f>
        <v/>
      </c>
      <c r="H172" s="26"/>
      <c r="I172" s="26"/>
      <c r="J172" s="107" t="str">
        <f>IF(E172=0,"",IF('Member Info'!F168&gt;$S$1,CONCATENATE("Joined with practice on ", TEXT('Member Info'!F168, "DD/MM/YYYY")),IF('Member Info'!N168&lt;&gt;"",IF('Member Info'!N168&lt;$R$1,CONCATENATE("Left Scheme on ", TEXT('Member Info'!N168, "DD/MM/YYYY")),IF(ISERROR(G172),"Error Detected, No rate entered",IF(E172=0,"",IF(F172="","Error Detected, No Pensionable pay",IF(ISERROR(AB172)," Unknown Values entered.",IF(T172+U172&lt;1,"Acceptable",IF(R172+S172=200, "No Contributions Entered", IF(K172="","Error Detected, Choose reason&gt;",IF(X172="1",IF(T172=1,"Please Enter Deemed Pensionable Pay","Add Any Relevant Details Above"),"Please Give Details Above"))))))))),IF(ISERROR(G172),"Error Detected, No rate entered",IF(E172=0,"",IF(F172="","Error Detected, No Pensionable pay",IF(ISERROR(AB172)," Unknown Values entered.",IF(T172+U172&lt;1,"Acceptable",IF(R172+S172=200, "No Contributions Entered", IF(K172="","Error Detected, Choose reason&gt;",IF(X172="1",IF(T172=1,"Please Enter Deemed Pensionable Pay","Add relevant Details Above"),"Please give details Above")))))))))))</f>
        <v/>
      </c>
      <c r="K172" s="263"/>
      <c r="L172" s="93"/>
      <c r="M172" s="93" t="str">
        <f t="shared" si="42"/>
        <v/>
      </c>
      <c r="N172" s="96">
        <f t="shared" si="41"/>
        <v>0</v>
      </c>
      <c r="O172" s="96">
        <f t="shared" si="41"/>
        <v>0</v>
      </c>
      <c r="P172" s="220">
        <f>(ROUND((F172/100*'Member Info'!$W$2), 2))</f>
        <v>0</v>
      </c>
      <c r="Q172" s="220" t="e">
        <f t="shared" si="43"/>
        <v>#VALUE!</v>
      </c>
      <c r="R172" s="220" t="str">
        <f t="shared" si="44"/>
        <v/>
      </c>
      <c r="S172" s="229" t="str">
        <f t="shared" si="45"/>
        <v/>
      </c>
      <c r="T172" s="230" t="str">
        <f t="shared" si="46"/>
        <v/>
      </c>
      <c r="U172" s="230" t="str">
        <f t="shared" si="47"/>
        <v/>
      </c>
      <c r="V172" s="224">
        <f t="shared" si="48"/>
        <v>0</v>
      </c>
      <c r="W172" s="112">
        <f t="shared" si="49"/>
        <v>0</v>
      </c>
      <c r="X172" s="237" t="str">
        <f t="shared" si="37"/>
        <v/>
      </c>
      <c r="Y172" s="242" t="b">
        <f t="shared" si="38"/>
        <v>0</v>
      </c>
      <c r="Z172" s="237">
        <f t="shared" si="50"/>
        <v>0</v>
      </c>
      <c r="AA172" s="237">
        <f>IF('Member Info'!N168="",1,"")</f>
        <v>1</v>
      </c>
      <c r="AB172" s="245" t="e">
        <f t="shared" si="51"/>
        <v>#VALUE!</v>
      </c>
      <c r="AC172" s="132" t="str">
        <f t="shared" si="39"/>
        <v/>
      </c>
      <c r="AD172" s="126">
        <f t="shared" si="40"/>
        <v>1</v>
      </c>
      <c r="AE172" s="126" t="str">
        <f>IF('Member Info'!N168&lt;&gt;"",IF('Member Info'!N168&lt;=$R$1,1,0),"")</f>
        <v/>
      </c>
      <c r="AG172" s="126" t="b">
        <f t="shared" si="52"/>
        <v>0</v>
      </c>
      <c r="AH172" s="126">
        <f t="shared" si="53"/>
        <v>0</v>
      </c>
      <c r="AJ172" s="126">
        <f t="shared" si="54"/>
        <v>0</v>
      </c>
      <c r="AK172" s="126">
        <f>IF('Member Info'!F168&gt;$R$1,1,0)</f>
        <v>0</v>
      </c>
      <c r="AL172" s="126" t="b">
        <f>IF(ISERROR(R172),ERROR.TYPE(#REF!)=ERROR.TYPE(R172),FALSE)</f>
        <v>0</v>
      </c>
      <c r="AM172" s="126" t="b">
        <f>IF(ISERROR(S172),ERROR.TYPE(#REF!)=ERROR.TYPE(S172),FALSE)</f>
        <v>0</v>
      </c>
      <c r="AN172" s="126">
        <f>IF(OR('Member Info'!F168&gt;=$S$1,'Member Info'!N168&gt;=$R$1),1,0)</f>
        <v>0</v>
      </c>
    </row>
    <row r="173" spans="1:40" x14ac:dyDescent="0.25">
      <c r="A173" s="4">
        <v>141</v>
      </c>
      <c r="B173" s="166">
        <f>'Member Info'!D169</f>
        <v>0</v>
      </c>
      <c r="C173" s="166">
        <f>'Member Info'!E169</f>
        <v>0</v>
      </c>
      <c r="D173" s="166" t="str">
        <f>'Member Info'!G169</f>
        <v/>
      </c>
      <c r="E173" s="167">
        <f>'Member Info'!B169</f>
        <v>0</v>
      </c>
      <c r="F173" s="244"/>
      <c r="G173" s="168" t="str">
        <f>IF(E173=0,"",
IF('Member Info'!$AM$19&lt;=$R$1,
SUMPRODUCT('Member Info'!L169+IF('Member Info'!H169&gt;'Member Info'!$AJ$12,'Member Info'!$AK$13,IF('Member Info'!H169&gt;'Member Info'!$AJ$11,'Member Info'!$AK$12,IF('Member Info'!H169&gt;'Member Info'!$AJ$10,'Member Info'!$AK$11,IF('Member Info'!H169&gt;'Member Info'!$AJ$9,'Member Info'!$AK$10,IF('Member Info'!H169&gt;'Member Info'!$AJ$8,'Member Info'!$AK$9,'Member Info'!$AK$8)))))),
SUMPRODUCT('Member Info'!L169+IF('Member Info'!H169&gt;'Member Info'!$AG$17,'Member Info'!$AH$18,IF('Member Info'!H169&gt;'Member Info'!$AG$16,'Member Info'!$AH$17,IF('Member Info'!H169&gt;'Member Info'!$AG$15,'Member Info'!$AH$16,IF('Member Info'!H169&gt;'Member Info'!$AG$14,'Member Info'!$AH$15,IF('Member Info'!H169&gt;'Member Info'!$AG$13,'Member Info'!$AH$14,IF('Member Info'!H169&gt;'Member Info'!$AG$12,'Member Info'!$AH$13,IF('Member Info'!H169&gt;'Member Info'!$AG$11,'Member Info'!$AH$12,IF('Member Info'!H169&gt;'Member Info'!$AG$10,'Member Info'!$AH$11,IF('Member Info'!H169&gt;'Member Info'!$AG$9,'Member Info'!$AH$10,IF('Member Info'!H169&gt;'Member Info'!$AG$8,'Member Info'!$AH$9,'Member Info'!$AH$8)))))))))))))</f>
        <v/>
      </c>
      <c r="H173" s="26"/>
      <c r="I173" s="26"/>
      <c r="J173" s="107" t="str">
        <f>IF(E173=0,"",IF('Member Info'!F169&gt;$S$1,CONCATENATE("Joined with practice on ", TEXT('Member Info'!F169, "DD/MM/YYYY")),IF('Member Info'!N169&lt;&gt;"",IF('Member Info'!N169&lt;$R$1,CONCATENATE("Left Scheme on ", TEXT('Member Info'!N169, "DD/MM/YYYY")),IF(ISERROR(G173),"Error Detected, No rate entered",IF(E173=0,"",IF(F173="","Error Detected, No Pensionable pay",IF(ISERROR(AB173)," Unknown Values entered.",IF(T173+U173&lt;1,"Acceptable",IF(R173+S173=200, "No Contributions Entered", IF(K173="","Error Detected, Choose reason&gt;",IF(X173="1",IF(T173=1,"Please Enter Deemed Pensionable Pay","Add Any Relevant Details Above"),"Please Give Details Above"))))))))),IF(ISERROR(G173),"Error Detected, No rate entered",IF(E173=0,"",IF(F173="","Error Detected, No Pensionable pay",IF(ISERROR(AB173)," Unknown Values entered.",IF(T173+U173&lt;1,"Acceptable",IF(R173+S173=200, "No Contributions Entered", IF(K173="","Error Detected, Choose reason&gt;",IF(X173="1",IF(T173=1,"Please Enter Deemed Pensionable Pay","Add relevant Details Above"),"Please give details Above")))))))))))</f>
        <v/>
      </c>
      <c r="K173" s="263"/>
      <c r="L173" s="93"/>
      <c r="M173" s="93" t="str">
        <f t="shared" si="42"/>
        <v/>
      </c>
      <c r="N173" s="96">
        <f t="shared" si="41"/>
        <v>0</v>
      </c>
      <c r="O173" s="96">
        <f t="shared" si="41"/>
        <v>0</v>
      </c>
      <c r="P173" s="220">
        <f>(ROUND((F173/100*'Member Info'!$W$2), 2))</f>
        <v>0</v>
      </c>
      <c r="Q173" s="220" t="e">
        <f t="shared" si="43"/>
        <v>#VALUE!</v>
      </c>
      <c r="R173" s="220" t="str">
        <f t="shared" si="44"/>
        <v/>
      </c>
      <c r="S173" s="229" t="str">
        <f t="shared" si="45"/>
        <v/>
      </c>
      <c r="T173" s="230" t="str">
        <f t="shared" si="46"/>
        <v/>
      </c>
      <c r="U173" s="230" t="str">
        <f t="shared" si="47"/>
        <v/>
      </c>
      <c r="V173" s="224">
        <f t="shared" si="48"/>
        <v>0</v>
      </c>
      <c r="W173" s="112">
        <f t="shared" si="49"/>
        <v>0</v>
      </c>
      <c r="X173" s="237" t="str">
        <f t="shared" si="37"/>
        <v/>
      </c>
      <c r="Y173" s="242" t="b">
        <f t="shared" si="38"/>
        <v>0</v>
      </c>
      <c r="Z173" s="237">
        <f t="shared" si="50"/>
        <v>0</v>
      </c>
      <c r="AA173" s="237">
        <f>IF('Member Info'!N169="",1,"")</f>
        <v>1</v>
      </c>
      <c r="AB173" s="245" t="e">
        <f t="shared" si="51"/>
        <v>#VALUE!</v>
      </c>
      <c r="AC173" s="132" t="str">
        <f t="shared" si="39"/>
        <v/>
      </c>
      <c r="AD173" s="126">
        <f t="shared" si="40"/>
        <v>1</v>
      </c>
      <c r="AE173" s="126" t="str">
        <f>IF('Member Info'!N169&lt;&gt;"",IF('Member Info'!N169&lt;=$R$1,1,0),"")</f>
        <v/>
      </c>
      <c r="AG173" s="126" t="b">
        <f t="shared" si="52"/>
        <v>0</v>
      </c>
      <c r="AH173" s="126">
        <f t="shared" si="53"/>
        <v>0</v>
      </c>
      <c r="AJ173" s="126">
        <f t="shared" si="54"/>
        <v>0</v>
      </c>
      <c r="AK173" s="126">
        <f>IF('Member Info'!F169&gt;$R$1,1,0)</f>
        <v>0</v>
      </c>
      <c r="AL173" s="126" t="b">
        <f>IF(ISERROR(R173),ERROR.TYPE(#REF!)=ERROR.TYPE(R173),FALSE)</f>
        <v>0</v>
      </c>
      <c r="AM173" s="126" t="b">
        <f>IF(ISERROR(S173),ERROR.TYPE(#REF!)=ERROR.TYPE(S173),FALSE)</f>
        <v>0</v>
      </c>
      <c r="AN173" s="126">
        <f>IF(OR('Member Info'!F169&gt;=$S$1,'Member Info'!N169&gt;=$R$1),1,0)</f>
        <v>0</v>
      </c>
    </row>
    <row r="174" spans="1:40" x14ac:dyDescent="0.25">
      <c r="A174" s="4">
        <v>142</v>
      </c>
      <c r="B174" s="166">
        <f>'Member Info'!D170</f>
        <v>0</v>
      </c>
      <c r="C174" s="166">
        <f>'Member Info'!E170</f>
        <v>0</v>
      </c>
      <c r="D174" s="166" t="str">
        <f>'Member Info'!G170</f>
        <v/>
      </c>
      <c r="E174" s="167">
        <f>'Member Info'!B170</f>
        <v>0</v>
      </c>
      <c r="F174" s="244"/>
      <c r="G174" s="168" t="str">
        <f>IF(E174=0,"",
IF('Member Info'!$AM$19&lt;=$R$1,
SUMPRODUCT('Member Info'!L170+IF('Member Info'!H170&gt;'Member Info'!$AJ$12,'Member Info'!$AK$13,IF('Member Info'!H170&gt;'Member Info'!$AJ$11,'Member Info'!$AK$12,IF('Member Info'!H170&gt;'Member Info'!$AJ$10,'Member Info'!$AK$11,IF('Member Info'!H170&gt;'Member Info'!$AJ$9,'Member Info'!$AK$10,IF('Member Info'!H170&gt;'Member Info'!$AJ$8,'Member Info'!$AK$9,'Member Info'!$AK$8)))))),
SUMPRODUCT('Member Info'!L170+IF('Member Info'!H170&gt;'Member Info'!$AG$17,'Member Info'!$AH$18,IF('Member Info'!H170&gt;'Member Info'!$AG$16,'Member Info'!$AH$17,IF('Member Info'!H170&gt;'Member Info'!$AG$15,'Member Info'!$AH$16,IF('Member Info'!H170&gt;'Member Info'!$AG$14,'Member Info'!$AH$15,IF('Member Info'!H170&gt;'Member Info'!$AG$13,'Member Info'!$AH$14,IF('Member Info'!H170&gt;'Member Info'!$AG$12,'Member Info'!$AH$13,IF('Member Info'!H170&gt;'Member Info'!$AG$11,'Member Info'!$AH$12,IF('Member Info'!H170&gt;'Member Info'!$AG$10,'Member Info'!$AH$11,IF('Member Info'!H170&gt;'Member Info'!$AG$9,'Member Info'!$AH$10,IF('Member Info'!H170&gt;'Member Info'!$AG$8,'Member Info'!$AH$9,'Member Info'!$AH$8)))))))))))))</f>
        <v/>
      </c>
      <c r="H174" s="26"/>
      <c r="I174" s="26"/>
      <c r="J174" s="107" t="str">
        <f>IF(E174=0,"",IF('Member Info'!F170&gt;$S$1,CONCATENATE("Joined with practice on ", TEXT('Member Info'!F170, "DD/MM/YYYY")),IF('Member Info'!N170&lt;&gt;"",IF('Member Info'!N170&lt;$R$1,CONCATENATE("Left Scheme on ", TEXT('Member Info'!N170, "DD/MM/YYYY")),IF(ISERROR(G174),"Error Detected, No rate entered",IF(E174=0,"",IF(F174="","Error Detected, No Pensionable pay",IF(ISERROR(AB174)," Unknown Values entered.",IF(T174+U174&lt;1,"Acceptable",IF(R174+S174=200, "No Contributions Entered", IF(K174="","Error Detected, Choose reason&gt;",IF(X174="1",IF(T174=1,"Please Enter Deemed Pensionable Pay","Add Any Relevant Details Above"),"Please Give Details Above"))))))))),IF(ISERROR(G174),"Error Detected, No rate entered",IF(E174=0,"",IF(F174="","Error Detected, No Pensionable pay",IF(ISERROR(AB174)," Unknown Values entered.",IF(T174+U174&lt;1,"Acceptable",IF(R174+S174=200, "No Contributions Entered", IF(K174="","Error Detected, Choose reason&gt;",IF(X174="1",IF(T174=1,"Please Enter Deemed Pensionable Pay","Add relevant Details Above"),"Please give details Above")))))))))))</f>
        <v/>
      </c>
      <c r="K174" s="263"/>
      <c r="L174" s="93"/>
      <c r="M174" s="93" t="str">
        <f t="shared" si="42"/>
        <v/>
      </c>
      <c r="N174" s="96">
        <f t="shared" si="41"/>
        <v>0</v>
      </c>
      <c r="O174" s="96">
        <f t="shared" si="41"/>
        <v>0</v>
      </c>
      <c r="P174" s="220">
        <f>(ROUND((F174/100*'Member Info'!$W$2), 2))</f>
        <v>0</v>
      </c>
      <c r="Q174" s="220" t="e">
        <f t="shared" si="43"/>
        <v>#VALUE!</v>
      </c>
      <c r="R174" s="220" t="str">
        <f t="shared" si="44"/>
        <v/>
      </c>
      <c r="S174" s="229" t="str">
        <f t="shared" si="45"/>
        <v/>
      </c>
      <c r="T174" s="230" t="str">
        <f t="shared" si="46"/>
        <v/>
      </c>
      <c r="U174" s="230" t="str">
        <f t="shared" si="47"/>
        <v/>
      </c>
      <c r="V174" s="224">
        <f t="shared" si="48"/>
        <v>0</v>
      </c>
      <c r="W174" s="112">
        <f t="shared" si="49"/>
        <v>0</v>
      </c>
      <c r="X174" s="237" t="str">
        <f t="shared" si="37"/>
        <v/>
      </c>
      <c r="Y174" s="242" t="b">
        <f t="shared" si="38"/>
        <v>0</v>
      </c>
      <c r="Z174" s="237">
        <f t="shared" si="50"/>
        <v>0</v>
      </c>
      <c r="AA174" s="237">
        <f>IF('Member Info'!N170="",1,"")</f>
        <v>1</v>
      </c>
      <c r="AB174" s="245" t="e">
        <f t="shared" si="51"/>
        <v>#VALUE!</v>
      </c>
      <c r="AC174" s="132" t="str">
        <f t="shared" si="39"/>
        <v/>
      </c>
      <c r="AD174" s="126">
        <f t="shared" si="40"/>
        <v>1</v>
      </c>
      <c r="AE174" s="126" t="str">
        <f>IF('Member Info'!N170&lt;&gt;"",IF('Member Info'!N170&lt;=$R$1,1,0),"")</f>
        <v/>
      </c>
      <c r="AG174" s="126" t="b">
        <f t="shared" si="52"/>
        <v>0</v>
      </c>
      <c r="AH174" s="126">
        <f t="shared" si="53"/>
        <v>0</v>
      </c>
      <c r="AJ174" s="126">
        <f t="shared" si="54"/>
        <v>0</v>
      </c>
      <c r="AK174" s="126">
        <f>IF('Member Info'!F170&gt;$R$1,1,0)</f>
        <v>0</v>
      </c>
      <c r="AL174" s="126" t="b">
        <f>IF(ISERROR(R174),ERROR.TYPE(#REF!)=ERROR.TYPE(R174),FALSE)</f>
        <v>0</v>
      </c>
      <c r="AM174" s="126" t="b">
        <f>IF(ISERROR(S174),ERROR.TYPE(#REF!)=ERROR.TYPE(S174),FALSE)</f>
        <v>0</v>
      </c>
      <c r="AN174" s="126">
        <f>IF(OR('Member Info'!F170&gt;=$S$1,'Member Info'!N170&gt;=$R$1),1,0)</f>
        <v>0</v>
      </c>
    </row>
    <row r="175" spans="1:40" x14ac:dyDescent="0.25">
      <c r="A175" s="4">
        <v>143</v>
      </c>
      <c r="B175" s="166">
        <f>'Member Info'!D171</f>
        <v>0</v>
      </c>
      <c r="C175" s="166">
        <f>'Member Info'!E171</f>
        <v>0</v>
      </c>
      <c r="D175" s="166" t="str">
        <f>'Member Info'!G171</f>
        <v/>
      </c>
      <c r="E175" s="167">
        <f>'Member Info'!B171</f>
        <v>0</v>
      </c>
      <c r="F175" s="244"/>
      <c r="G175" s="168" t="str">
        <f>IF(E175=0,"",
IF('Member Info'!$AM$19&lt;=$R$1,
SUMPRODUCT('Member Info'!L171+IF('Member Info'!H171&gt;'Member Info'!$AJ$12,'Member Info'!$AK$13,IF('Member Info'!H171&gt;'Member Info'!$AJ$11,'Member Info'!$AK$12,IF('Member Info'!H171&gt;'Member Info'!$AJ$10,'Member Info'!$AK$11,IF('Member Info'!H171&gt;'Member Info'!$AJ$9,'Member Info'!$AK$10,IF('Member Info'!H171&gt;'Member Info'!$AJ$8,'Member Info'!$AK$9,'Member Info'!$AK$8)))))),
SUMPRODUCT('Member Info'!L171+IF('Member Info'!H171&gt;'Member Info'!$AG$17,'Member Info'!$AH$18,IF('Member Info'!H171&gt;'Member Info'!$AG$16,'Member Info'!$AH$17,IF('Member Info'!H171&gt;'Member Info'!$AG$15,'Member Info'!$AH$16,IF('Member Info'!H171&gt;'Member Info'!$AG$14,'Member Info'!$AH$15,IF('Member Info'!H171&gt;'Member Info'!$AG$13,'Member Info'!$AH$14,IF('Member Info'!H171&gt;'Member Info'!$AG$12,'Member Info'!$AH$13,IF('Member Info'!H171&gt;'Member Info'!$AG$11,'Member Info'!$AH$12,IF('Member Info'!H171&gt;'Member Info'!$AG$10,'Member Info'!$AH$11,IF('Member Info'!H171&gt;'Member Info'!$AG$9,'Member Info'!$AH$10,IF('Member Info'!H171&gt;'Member Info'!$AG$8,'Member Info'!$AH$9,'Member Info'!$AH$8)))))))))))))</f>
        <v/>
      </c>
      <c r="H175" s="26"/>
      <c r="I175" s="26"/>
      <c r="J175" s="107" t="str">
        <f>IF(E175=0,"",IF('Member Info'!F171&gt;$S$1,CONCATENATE("Joined with practice on ", TEXT('Member Info'!F171, "DD/MM/YYYY")),IF('Member Info'!N171&lt;&gt;"",IF('Member Info'!N171&lt;$R$1,CONCATENATE("Left Scheme on ", TEXT('Member Info'!N171, "DD/MM/YYYY")),IF(ISERROR(G175),"Error Detected, No rate entered",IF(E175=0,"",IF(F175="","Error Detected, No Pensionable pay",IF(ISERROR(AB175)," Unknown Values entered.",IF(T175+U175&lt;1,"Acceptable",IF(R175+S175=200, "No Contributions Entered", IF(K175="","Error Detected, Choose reason&gt;",IF(X175="1",IF(T175=1,"Please Enter Deemed Pensionable Pay","Add Any Relevant Details Above"),"Please Give Details Above"))))))))),IF(ISERROR(G175),"Error Detected, No rate entered",IF(E175=0,"",IF(F175="","Error Detected, No Pensionable pay",IF(ISERROR(AB175)," Unknown Values entered.",IF(T175+U175&lt;1,"Acceptable",IF(R175+S175=200, "No Contributions Entered", IF(K175="","Error Detected, Choose reason&gt;",IF(X175="1",IF(T175=1,"Please Enter Deemed Pensionable Pay","Add relevant Details Above"),"Please give details Above")))))))))))</f>
        <v/>
      </c>
      <c r="K175" s="263"/>
      <c r="L175" s="93"/>
      <c r="M175" s="93" t="str">
        <f t="shared" si="42"/>
        <v/>
      </c>
      <c r="N175" s="96">
        <f t="shared" si="41"/>
        <v>0</v>
      </c>
      <c r="O175" s="96">
        <f t="shared" si="41"/>
        <v>0</v>
      </c>
      <c r="P175" s="220">
        <f>(ROUND((F175/100*'Member Info'!$W$2), 2))</f>
        <v>0</v>
      </c>
      <c r="Q175" s="220" t="e">
        <f t="shared" si="43"/>
        <v>#VALUE!</v>
      </c>
      <c r="R175" s="220" t="str">
        <f t="shared" si="44"/>
        <v/>
      </c>
      <c r="S175" s="229" t="str">
        <f t="shared" si="45"/>
        <v/>
      </c>
      <c r="T175" s="230" t="str">
        <f t="shared" si="46"/>
        <v/>
      </c>
      <c r="U175" s="230" t="str">
        <f t="shared" si="47"/>
        <v/>
      </c>
      <c r="V175" s="224">
        <f t="shared" si="48"/>
        <v>0</v>
      </c>
      <c r="W175" s="112">
        <f t="shared" si="49"/>
        <v>0</v>
      </c>
      <c r="X175" s="237" t="str">
        <f t="shared" si="37"/>
        <v/>
      </c>
      <c r="Y175" s="242" t="b">
        <f t="shared" si="38"/>
        <v>0</v>
      </c>
      <c r="Z175" s="237">
        <f t="shared" si="50"/>
        <v>0</v>
      </c>
      <c r="AA175" s="237">
        <f>IF('Member Info'!N171="",1,"")</f>
        <v>1</v>
      </c>
      <c r="AB175" s="245" t="e">
        <f t="shared" si="51"/>
        <v>#VALUE!</v>
      </c>
      <c r="AC175" s="132" t="str">
        <f t="shared" si="39"/>
        <v/>
      </c>
      <c r="AD175" s="126">
        <f t="shared" si="40"/>
        <v>1</v>
      </c>
      <c r="AE175" s="126" t="str">
        <f>IF('Member Info'!N171&lt;&gt;"",IF('Member Info'!N171&lt;=$R$1,1,0),"")</f>
        <v/>
      </c>
      <c r="AG175" s="126" t="b">
        <f t="shared" si="52"/>
        <v>0</v>
      </c>
      <c r="AH175" s="126">
        <f t="shared" si="53"/>
        <v>0</v>
      </c>
      <c r="AJ175" s="126">
        <f t="shared" si="54"/>
        <v>0</v>
      </c>
      <c r="AK175" s="126">
        <f>IF('Member Info'!F171&gt;$R$1,1,0)</f>
        <v>0</v>
      </c>
      <c r="AL175" s="126" t="b">
        <f>IF(ISERROR(R175),ERROR.TYPE(#REF!)=ERROR.TYPE(R175),FALSE)</f>
        <v>0</v>
      </c>
      <c r="AM175" s="126" t="b">
        <f>IF(ISERROR(S175),ERROR.TYPE(#REF!)=ERROR.TYPE(S175),FALSE)</f>
        <v>0</v>
      </c>
      <c r="AN175" s="126">
        <f>IF(OR('Member Info'!F171&gt;=$S$1,'Member Info'!N171&gt;=$R$1),1,0)</f>
        <v>0</v>
      </c>
    </row>
    <row r="176" spans="1:40" x14ac:dyDescent="0.25">
      <c r="A176" s="4">
        <v>144</v>
      </c>
      <c r="B176" s="166">
        <f>'Member Info'!D172</f>
        <v>0</v>
      </c>
      <c r="C176" s="166">
        <f>'Member Info'!E172</f>
        <v>0</v>
      </c>
      <c r="D176" s="166" t="str">
        <f>'Member Info'!G172</f>
        <v/>
      </c>
      <c r="E176" s="167">
        <f>'Member Info'!B172</f>
        <v>0</v>
      </c>
      <c r="F176" s="244"/>
      <c r="G176" s="168" t="str">
        <f>IF(E176=0,"",
IF('Member Info'!$AM$19&lt;=$R$1,
SUMPRODUCT('Member Info'!L172+IF('Member Info'!H172&gt;'Member Info'!$AJ$12,'Member Info'!$AK$13,IF('Member Info'!H172&gt;'Member Info'!$AJ$11,'Member Info'!$AK$12,IF('Member Info'!H172&gt;'Member Info'!$AJ$10,'Member Info'!$AK$11,IF('Member Info'!H172&gt;'Member Info'!$AJ$9,'Member Info'!$AK$10,IF('Member Info'!H172&gt;'Member Info'!$AJ$8,'Member Info'!$AK$9,'Member Info'!$AK$8)))))),
SUMPRODUCT('Member Info'!L172+IF('Member Info'!H172&gt;'Member Info'!$AG$17,'Member Info'!$AH$18,IF('Member Info'!H172&gt;'Member Info'!$AG$16,'Member Info'!$AH$17,IF('Member Info'!H172&gt;'Member Info'!$AG$15,'Member Info'!$AH$16,IF('Member Info'!H172&gt;'Member Info'!$AG$14,'Member Info'!$AH$15,IF('Member Info'!H172&gt;'Member Info'!$AG$13,'Member Info'!$AH$14,IF('Member Info'!H172&gt;'Member Info'!$AG$12,'Member Info'!$AH$13,IF('Member Info'!H172&gt;'Member Info'!$AG$11,'Member Info'!$AH$12,IF('Member Info'!H172&gt;'Member Info'!$AG$10,'Member Info'!$AH$11,IF('Member Info'!H172&gt;'Member Info'!$AG$9,'Member Info'!$AH$10,IF('Member Info'!H172&gt;'Member Info'!$AG$8,'Member Info'!$AH$9,'Member Info'!$AH$8)))))))))))))</f>
        <v/>
      </c>
      <c r="H176" s="26"/>
      <c r="I176" s="26"/>
      <c r="J176" s="107" t="str">
        <f>IF(E176=0,"",IF('Member Info'!F172&gt;$S$1,CONCATENATE("Joined with practice on ", TEXT('Member Info'!F172, "DD/MM/YYYY")),IF('Member Info'!N172&lt;&gt;"",IF('Member Info'!N172&lt;$R$1,CONCATENATE("Left Scheme on ", TEXT('Member Info'!N172, "DD/MM/YYYY")),IF(ISERROR(G176),"Error Detected, No rate entered",IF(E176=0,"",IF(F176="","Error Detected, No Pensionable pay",IF(ISERROR(AB176)," Unknown Values entered.",IF(T176+U176&lt;1,"Acceptable",IF(R176+S176=200, "No Contributions Entered", IF(K176="","Error Detected, Choose reason&gt;",IF(X176="1",IF(T176=1,"Please Enter Deemed Pensionable Pay","Add Any Relevant Details Above"),"Please Give Details Above"))))))))),IF(ISERROR(G176),"Error Detected, No rate entered",IF(E176=0,"",IF(F176="","Error Detected, No Pensionable pay",IF(ISERROR(AB176)," Unknown Values entered.",IF(T176+U176&lt;1,"Acceptable",IF(R176+S176=200, "No Contributions Entered", IF(K176="","Error Detected, Choose reason&gt;",IF(X176="1",IF(T176=1,"Please Enter Deemed Pensionable Pay","Add relevant Details Above"),"Please give details Above")))))))))))</f>
        <v/>
      </c>
      <c r="K176" s="263"/>
      <c r="L176" s="93"/>
      <c r="M176" s="93" t="str">
        <f t="shared" si="42"/>
        <v/>
      </c>
      <c r="N176" s="96">
        <f t="shared" si="41"/>
        <v>0</v>
      </c>
      <c r="O176" s="96">
        <f t="shared" si="41"/>
        <v>0</v>
      </c>
      <c r="P176" s="220">
        <f>(ROUND((F176/100*'Member Info'!$W$2), 2))</f>
        <v>0</v>
      </c>
      <c r="Q176" s="220" t="e">
        <f t="shared" si="43"/>
        <v>#VALUE!</v>
      </c>
      <c r="R176" s="220" t="str">
        <f t="shared" si="44"/>
        <v/>
      </c>
      <c r="S176" s="229" t="str">
        <f t="shared" si="45"/>
        <v/>
      </c>
      <c r="T176" s="230" t="str">
        <f t="shared" si="46"/>
        <v/>
      </c>
      <c r="U176" s="230" t="str">
        <f t="shared" si="47"/>
        <v/>
      </c>
      <c r="V176" s="224">
        <f t="shared" si="48"/>
        <v>0</v>
      </c>
      <c r="W176" s="112">
        <f t="shared" si="49"/>
        <v>0</v>
      </c>
      <c r="X176" s="237" t="str">
        <f t="shared" si="37"/>
        <v/>
      </c>
      <c r="Y176" s="242" t="b">
        <f t="shared" si="38"/>
        <v>0</v>
      </c>
      <c r="Z176" s="237">
        <f t="shared" si="50"/>
        <v>0</v>
      </c>
      <c r="AA176" s="237">
        <f>IF('Member Info'!N172="",1,"")</f>
        <v>1</v>
      </c>
      <c r="AB176" s="245" t="e">
        <f t="shared" si="51"/>
        <v>#VALUE!</v>
      </c>
      <c r="AC176" s="132" t="str">
        <f t="shared" si="39"/>
        <v/>
      </c>
      <c r="AD176" s="126">
        <f t="shared" si="40"/>
        <v>1</v>
      </c>
      <c r="AE176" s="126" t="str">
        <f>IF('Member Info'!N172&lt;&gt;"",IF('Member Info'!N172&lt;=$R$1,1,0),"")</f>
        <v/>
      </c>
      <c r="AG176" s="126" t="b">
        <f t="shared" si="52"/>
        <v>0</v>
      </c>
      <c r="AH176" s="126">
        <f t="shared" si="53"/>
        <v>0</v>
      </c>
      <c r="AJ176" s="126">
        <f t="shared" si="54"/>
        <v>0</v>
      </c>
      <c r="AK176" s="126">
        <f>IF('Member Info'!F172&gt;$R$1,1,0)</f>
        <v>0</v>
      </c>
      <c r="AL176" s="126" t="b">
        <f>IF(ISERROR(R176),ERROR.TYPE(#REF!)=ERROR.TYPE(R176),FALSE)</f>
        <v>0</v>
      </c>
      <c r="AM176" s="126" t="b">
        <f>IF(ISERROR(S176),ERROR.TYPE(#REF!)=ERROR.TYPE(S176),FALSE)</f>
        <v>0</v>
      </c>
      <c r="AN176" s="126">
        <f>IF(OR('Member Info'!F172&gt;=$S$1,'Member Info'!N172&gt;=$R$1),1,0)</f>
        <v>0</v>
      </c>
    </row>
    <row r="177" spans="1:40" x14ac:dyDescent="0.25">
      <c r="A177" s="4">
        <v>145</v>
      </c>
      <c r="B177" s="166">
        <f>'Member Info'!D173</f>
        <v>0</v>
      </c>
      <c r="C177" s="166">
        <f>'Member Info'!E173</f>
        <v>0</v>
      </c>
      <c r="D177" s="166" t="str">
        <f>'Member Info'!G173</f>
        <v/>
      </c>
      <c r="E177" s="167">
        <f>'Member Info'!B173</f>
        <v>0</v>
      </c>
      <c r="F177" s="244"/>
      <c r="G177" s="168" t="str">
        <f>IF(E177=0,"",
IF('Member Info'!$AM$19&lt;=$R$1,
SUMPRODUCT('Member Info'!L173+IF('Member Info'!H173&gt;'Member Info'!$AJ$12,'Member Info'!$AK$13,IF('Member Info'!H173&gt;'Member Info'!$AJ$11,'Member Info'!$AK$12,IF('Member Info'!H173&gt;'Member Info'!$AJ$10,'Member Info'!$AK$11,IF('Member Info'!H173&gt;'Member Info'!$AJ$9,'Member Info'!$AK$10,IF('Member Info'!H173&gt;'Member Info'!$AJ$8,'Member Info'!$AK$9,'Member Info'!$AK$8)))))),
SUMPRODUCT('Member Info'!L173+IF('Member Info'!H173&gt;'Member Info'!$AG$17,'Member Info'!$AH$18,IF('Member Info'!H173&gt;'Member Info'!$AG$16,'Member Info'!$AH$17,IF('Member Info'!H173&gt;'Member Info'!$AG$15,'Member Info'!$AH$16,IF('Member Info'!H173&gt;'Member Info'!$AG$14,'Member Info'!$AH$15,IF('Member Info'!H173&gt;'Member Info'!$AG$13,'Member Info'!$AH$14,IF('Member Info'!H173&gt;'Member Info'!$AG$12,'Member Info'!$AH$13,IF('Member Info'!H173&gt;'Member Info'!$AG$11,'Member Info'!$AH$12,IF('Member Info'!H173&gt;'Member Info'!$AG$10,'Member Info'!$AH$11,IF('Member Info'!H173&gt;'Member Info'!$AG$9,'Member Info'!$AH$10,IF('Member Info'!H173&gt;'Member Info'!$AG$8,'Member Info'!$AH$9,'Member Info'!$AH$8)))))))))))))</f>
        <v/>
      </c>
      <c r="H177" s="26"/>
      <c r="I177" s="26"/>
      <c r="J177" s="107" t="str">
        <f>IF(E177=0,"",IF('Member Info'!F173&gt;$S$1,CONCATENATE("Joined with practice on ", TEXT('Member Info'!F173, "DD/MM/YYYY")),IF('Member Info'!N173&lt;&gt;"",IF('Member Info'!N173&lt;$R$1,CONCATENATE("Left Scheme on ", TEXT('Member Info'!N173, "DD/MM/YYYY")),IF(ISERROR(G177),"Error Detected, No rate entered",IF(E177=0,"",IF(F177="","Error Detected, No Pensionable pay",IF(ISERROR(AB177)," Unknown Values entered.",IF(T177+U177&lt;1,"Acceptable",IF(R177+S177=200, "No Contributions Entered", IF(K177="","Error Detected, Choose reason&gt;",IF(X177="1",IF(T177=1,"Please Enter Deemed Pensionable Pay","Add Any Relevant Details Above"),"Please Give Details Above"))))))))),IF(ISERROR(G177),"Error Detected, No rate entered",IF(E177=0,"",IF(F177="","Error Detected, No Pensionable pay",IF(ISERROR(AB177)," Unknown Values entered.",IF(T177+U177&lt;1,"Acceptable",IF(R177+S177=200, "No Contributions Entered", IF(K177="","Error Detected, Choose reason&gt;",IF(X177="1",IF(T177=1,"Please Enter Deemed Pensionable Pay","Add relevant Details Above"),"Please give details Above")))))))))))</f>
        <v/>
      </c>
      <c r="K177" s="263"/>
      <c r="L177" s="93"/>
      <c r="M177" s="93" t="str">
        <f t="shared" si="42"/>
        <v/>
      </c>
      <c r="N177" s="96">
        <f t="shared" si="41"/>
        <v>0</v>
      </c>
      <c r="O177" s="96">
        <f t="shared" si="41"/>
        <v>0</v>
      </c>
      <c r="P177" s="220">
        <f>(ROUND((F177/100*'Member Info'!$W$2), 2))</f>
        <v>0</v>
      </c>
      <c r="Q177" s="220" t="e">
        <f t="shared" si="43"/>
        <v>#VALUE!</v>
      </c>
      <c r="R177" s="220" t="str">
        <f t="shared" si="44"/>
        <v/>
      </c>
      <c r="S177" s="229" t="str">
        <f t="shared" si="45"/>
        <v/>
      </c>
      <c r="T177" s="230" t="str">
        <f t="shared" si="46"/>
        <v/>
      </c>
      <c r="U177" s="230" t="str">
        <f t="shared" si="47"/>
        <v/>
      </c>
      <c r="V177" s="224">
        <f t="shared" si="48"/>
        <v>0</v>
      </c>
      <c r="W177" s="112">
        <f t="shared" si="49"/>
        <v>0</v>
      </c>
      <c r="X177" s="237" t="str">
        <f t="shared" si="37"/>
        <v/>
      </c>
      <c r="Y177" s="242" t="b">
        <f t="shared" si="38"/>
        <v>0</v>
      </c>
      <c r="Z177" s="237">
        <f t="shared" si="50"/>
        <v>0</v>
      </c>
      <c r="AA177" s="237">
        <f>IF('Member Info'!N173="",1,"")</f>
        <v>1</v>
      </c>
      <c r="AB177" s="245" t="e">
        <f t="shared" si="51"/>
        <v>#VALUE!</v>
      </c>
      <c r="AC177" s="132" t="str">
        <f t="shared" si="39"/>
        <v/>
      </c>
      <c r="AD177" s="126">
        <f t="shared" si="40"/>
        <v>1</v>
      </c>
      <c r="AE177" s="126" t="str">
        <f>IF('Member Info'!N173&lt;&gt;"",IF('Member Info'!N173&lt;=$R$1,1,0),"")</f>
        <v/>
      </c>
      <c r="AG177" s="126" t="b">
        <f t="shared" si="52"/>
        <v>0</v>
      </c>
      <c r="AH177" s="126">
        <f t="shared" si="53"/>
        <v>0</v>
      </c>
      <c r="AJ177" s="126">
        <f t="shared" si="54"/>
        <v>0</v>
      </c>
      <c r="AK177" s="126">
        <f>IF('Member Info'!F173&gt;$R$1,1,0)</f>
        <v>0</v>
      </c>
      <c r="AL177" s="126" t="b">
        <f>IF(ISERROR(R177),ERROR.TYPE(#REF!)=ERROR.TYPE(R177),FALSE)</f>
        <v>0</v>
      </c>
      <c r="AM177" s="126" t="b">
        <f>IF(ISERROR(S177),ERROR.TYPE(#REF!)=ERROR.TYPE(S177),FALSE)</f>
        <v>0</v>
      </c>
      <c r="AN177" s="126">
        <f>IF(OR('Member Info'!F173&gt;=$S$1,'Member Info'!N173&gt;=$R$1),1,0)</f>
        <v>0</v>
      </c>
    </row>
    <row r="178" spans="1:40" x14ac:dyDescent="0.25">
      <c r="A178" s="4">
        <v>146</v>
      </c>
      <c r="B178" s="166">
        <f>'Member Info'!D174</f>
        <v>0</v>
      </c>
      <c r="C178" s="166">
        <f>'Member Info'!E174</f>
        <v>0</v>
      </c>
      <c r="D178" s="166" t="str">
        <f>'Member Info'!G174</f>
        <v/>
      </c>
      <c r="E178" s="167">
        <f>'Member Info'!B174</f>
        <v>0</v>
      </c>
      <c r="F178" s="244"/>
      <c r="G178" s="168" t="str">
        <f>IF(E178=0,"",
IF('Member Info'!$AM$19&lt;=$R$1,
SUMPRODUCT('Member Info'!L174+IF('Member Info'!H174&gt;'Member Info'!$AJ$12,'Member Info'!$AK$13,IF('Member Info'!H174&gt;'Member Info'!$AJ$11,'Member Info'!$AK$12,IF('Member Info'!H174&gt;'Member Info'!$AJ$10,'Member Info'!$AK$11,IF('Member Info'!H174&gt;'Member Info'!$AJ$9,'Member Info'!$AK$10,IF('Member Info'!H174&gt;'Member Info'!$AJ$8,'Member Info'!$AK$9,'Member Info'!$AK$8)))))),
SUMPRODUCT('Member Info'!L174+IF('Member Info'!H174&gt;'Member Info'!$AG$17,'Member Info'!$AH$18,IF('Member Info'!H174&gt;'Member Info'!$AG$16,'Member Info'!$AH$17,IF('Member Info'!H174&gt;'Member Info'!$AG$15,'Member Info'!$AH$16,IF('Member Info'!H174&gt;'Member Info'!$AG$14,'Member Info'!$AH$15,IF('Member Info'!H174&gt;'Member Info'!$AG$13,'Member Info'!$AH$14,IF('Member Info'!H174&gt;'Member Info'!$AG$12,'Member Info'!$AH$13,IF('Member Info'!H174&gt;'Member Info'!$AG$11,'Member Info'!$AH$12,IF('Member Info'!H174&gt;'Member Info'!$AG$10,'Member Info'!$AH$11,IF('Member Info'!H174&gt;'Member Info'!$AG$9,'Member Info'!$AH$10,IF('Member Info'!H174&gt;'Member Info'!$AG$8,'Member Info'!$AH$9,'Member Info'!$AH$8)))))))))))))</f>
        <v/>
      </c>
      <c r="H178" s="26"/>
      <c r="I178" s="26"/>
      <c r="J178" s="107" t="str">
        <f>IF(E178=0,"",IF('Member Info'!F174&gt;$S$1,CONCATENATE("Joined with practice on ", TEXT('Member Info'!F174, "DD/MM/YYYY")),IF('Member Info'!N174&lt;&gt;"",IF('Member Info'!N174&lt;$R$1,CONCATENATE("Left Scheme on ", TEXT('Member Info'!N174, "DD/MM/YYYY")),IF(ISERROR(G178),"Error Detected, No rate entered",IF(E178=0,"",IF(F178="","Error Detected, No Pensionable pay",IF(ISERROR(AB178)," Unknown Values entered.",IF(T178+U178&lt;1,"Acceptable",IF(R178+S178=200, "No Contributions Entered", IF(K178="","Error Detected, Choose reason&gt;",IF(X178="1",IF(T178=1,"Please Enter Deemed Pensionable Pay","Add Any Relevant Details Above"),"Please Give Details Above"))))))))),IF(ISERROR(G178),"Error Detected, No rate entered",IF(E178=0,"",IF(F178="","Error Detected, No Pensionable pay",IF(ISERROR(AB178)," Unknown Values entered.",IF(T178+U178&lt;1,"Acceptable",IF(R178+S178=200, "No Contributions Entered", IF(K178="","Error Detected, Choose reason&gt;",IF(X178="1",IF(T178=1,"Please Enter Deemed Pensionable Pay","Add relevant Details Above"),"Please give details Above")))))))))))</f>
        <v/>
      </c>
      <c r="K178" s="263"/>
      <c r="L178" s="93"/>
      <c r="M178" s="93" t="str">
        <f t="shared" si="42"/>
        <v/>
      </c>
      <c r="N178" s="96">
        <f t="shared" si="41"/>
        <v>0</v>
      </c>
      <c r="O178" s="96">
        <f t="shared" si="41"/>
        <v>0</v>
      </c>
      <c r="P178" s="220">
        <f>(ROUND((F178/100*'Member Info'!$W$2), 2))</f>
        <v>0</v>
      </c>
      <c r="Q178" s="220" t="e">
        <f t="shared" si="43"/>
        <v>#VALUE!</v>
      </c>
      <c r="R178" s="220" t="str">
        <f t="shared" si="44"/>
        <v/>
      </c>
      <c r="S178" s="229" t="str">
        <f t="shared" si="45"/>
        <v/>
      </c>
      <c r="T178" s="230" t="str">
        <f t="shared" si="46"/>
        <v/>
      </c>
      <c r="U178" s="230" t="str">
        <f t="shared" si="47"/>
        <v/>
      </c>
      <c r="V178" s="224">
        <f t="shared" si="48"/>
        <v>0</v>
      </c>
      <c r="W178" s="112">
        <f t="shared" si="49"/>
        <v>0</v>
      </c>
      <c r="X178" s="237" t="str">
        <f t="shared" si="37"/>
        <v/>
      </c>
      <c r="Y178" s="242" t="b">
        <f t="shared" si="38"/>
        <v>0</v>
      </c>
      <c r="Z178" s="237">
        <f t="shared" si="50"/>
        <v>0</v>
      </c>
      <c r="AA178" s="237">
        <f>IF('Member Info'!N174="",1,"")</f>
        <v>1</v>
      </c>
      <c r="AB178" s="245" t="e">
        <f t="shared" si="51"/>
        <v>#VALUE!</v>
      </c>
      <c r="AC178" s="132" t="str">
        <f t="shared" si="39"/>
        <v/>
      </c>
      <c r="AD178" s="126">
        <f t="shared" si="40"/>
        <v>1</v>
      </c>
      <c r="AE178" s="126" t="str">
        <f>IF('Member Info'!N174&lt;&gt;"",IF('Member Info'!N174&lt;=$R$1,1,0),"")</f>
        <v/>
      </c>
      <c r="AG178" s="126" t="b">
        <f t="shared" si="52"/>
        <v>0</v>
      </c>
      <c r="AH178" s="126">
        <f t="shared" si="53"/>
        <v>0</v>
      </c>
      <c r="AJ178" s="126">
        <f t="shared" si="54"/>
        <v>0</v>
      </c>
      <c r="AK178" s="126">
        <f>IF('Member Info'!F174&gt;$R$1,1,0)</f>
        <v>0</v>
      </c>
      <c r="AL178" s="126" t="b">
        <f>IF(ISERROR(R178),ERROR.TYPE(#REF!)=ERROR.TYPE(R178),FALSE)</f>
        <v>0</v>
      </c>
      <c r="AM178" s="126" t="b">
        <f>IF(ISERROR(S178),ERROR.TYPE(#REF!)=ERROR.TYPE(S178),FALSE)</f>
        <v>0</v>
      </c>
      <c r="AN178" s="126">
        <f>IF(OR('Member Info'!F174&gt;=$S$1,'Member Info'!N174&gt;=$R$1),1,0)</f>
        <v>0</v>
      </c>
    </row>
    <row r="179" spans="1:40" x14ac:dyDescent="0.25">
      <c r="A179" s="4">
        <v>147</v>
      </c>
      <c r="B179" s="166">
        <f>'Member Info'!D175</f>
        <v>0</v>
      </c>
      <c r="C179" s="166">
        <f>'Member Info'!E175</f>
        <v>0</v>
      </c>
      <c r="D179" s="166" t="str">
        <f>'Member Info'!G175</f>
        <v/>
      </c>
      <c r="E179" s="167">
        <f>'Member Info'!B175</f>
        <v>0</v>
      </c>
      <c r="F179" s="244"/>
      <c r="G179" s="168" t="str">
        <f>IF(E179=0,"",
IF('Member Info'!$AM$19&lt;=$R$1,
SUMPRODUCT('Member Info'!L175+IF('Member Info'!H175&gt;'Member Info'!$AJ$12,'Member Info'!$AK$13,IF('Member Info'!H175&gt;'Member Info'!$AJ$11,'Member Info'!$AK$12,IF('Member Info'!H175&gt;'Member Info'!$AJ$10,'Member Info'!$AK$11,IF('Member Info'!H175&gt;'Member Info'!$AJ$9,'Member Info'!$AK$10,IF('Member Info'!H175&gt;'Member Info'!$AJ$8,'Member Info'!$AK$9,'Member Info'!$AK$8)))))),
SUMPRODUCT('Member Info'!L175+IF('Member Info'!H175&gt;'Member Info'!$AG$17,'Member Info'!$AH$18,IF('Member Info'!H175&gt;'Member Info'!$AG$16,'Member Info'!$AH$17,IF('Member Info'!H175&gt;'Member Info'!$AG$15,'Member Info'!$AH$16,IF('Member Info'!H175&gt;'Member Info'!$AG$14,'Member Info'!$AH$15,IF('Member Info'!H175&gt;'Member Info'!$AG$13,'Member Info'!$AH$14,IF('Member Info'!H175&gt;'Member Info'!$AG$12,'Member Info'!$AH$13,IF('Member Info'!H175&gt;'Member Info'!$AG$11,'Member Info'!$AH$12,IF('Member Info'!H175&gt;'Member Info'!$AG$10,'Member Info'!$AH$11,IF('Member Info'!H175&gt;'Member Info'!$AG$9,'Member Info'!$AH$10,IF('Member Info'!H175&gt;'Member Info'!$AG$8,'Member Info'!$AH$9,'Member Info'!$AH$8)))))))))))))</f>
        <v/>
      </c>
      <c r="H179" s="26"/>
      <c r="I179" s="26"/>
      <c r="J179" s="107" t="str">
        <f>IF(E179=0,"",IF('Member Info'!F175&gt;$S$1,CONCATENATE("Joined with practice on ", TEXT('Member Info'!F175, "DD/MM/YYYY")),IF('Member Info'!N175&lt;&gt;"",IF('Member Info'!N175&lt;$R$1,CONCATENATE("Left Scheme on ", TEXT('Member Info'!N175, "DD/MM/YYYY")),IF(ISERROR(G179),"Error Detected, No rate entered",IF(E179=0,"",IF(F179="","Error Detected, No Pensionable pay",IF(ISERROR(AB179)," Unknown Values entered.",IF(T179+U179&lt;1,"Acceptable",IF(R179+S179=200, "No Contributions Entered", IF(K179="","Error Detected, Choose reason&gt;",IF(X179="1",IF(T179=1,"Please Enter Deemed Pensionable Pay","Add Any Relevant Details Above"),"Please Give Details Above"))))))))),IF(ISERROR(G179),"Error Detected, No rate entered",IF(E179=0,"",IF(F179="","Error Detected, No Pensionable pay",IF(ISERROR(AB179)," Unknown Values entered.",IF(T179+U179&lt;1,"Acceptable",IF(R179+S179=200, "No Contributions Entered", IF(K179="","Error Detected, Choose reason&gt;",IF(X179="1",IF(T179=1,"Please Enter Deemed Pensionable Pay","Add relevant Details Above"),"Please give details Above")))))))))))</f>
        <v/>
      </c>
      <c r="K179" s="263"/>
      <c r="L179" s="93"/>
      <c r="M179" s="93" t="str">
        <f t="shared" si="42"/>
        <v/>
      </c>
      <c r="N179" s="96">
        <f t="shared" si="41"/>
        <v>0</v>
      </c>
      <c r="O179" s="96">
        <f t="shared" si="41"/>
        <v>0</v>
      </c>
      <c r="P179" s="220">
        <f>(ROUND((F179/100*'Member Info'!$W$2), 2))</f>
        <v>0</v>
      </c>
      <c r="Q179" s="220" t="e">
        <f t="shared" si="43"/>
        <v>#VALUE!</v>
      </c>
      <c r="R179" s="220" t="str">
        <f t="shared" si="44"/>
        <v/>
      </c>
      <c r="S179" s="229" t="str">
        <f t="shared" si="45"/>
        <v/>
      </c>
      <c r="T179" s="230" t="str">
        <f t="shared" si="46"/>
        <v/>
      </c>
      <c r="U179" s="230" t="str">
        <f t="shared" si="47"/>
        <v/>
      </c>
      <c r="V179" s="224">
        <f t="shared" si="48"/>
        <v>0</v>
      </c>
      <c r="W179" s="112">
        <f t="shared" si="49"/>
        <v>0</v>
      </c>
      <c r="X179" s="237" t="str">
        <f t="shared" si="37"/>
        <v/>
      </c>
      <c r="Y179" s="242" t="b">
        <f t="shared" si="38"/>
        <v>0</v>
      </c>
      <c r="Z179" s="237">
        <f t="shared" si="50"/>
        <v>0</v>
      </c>
      <c r="AA179" s="237">
        <f>IF('Member Info'!N175="",1,"")</f>
        <v>1</v>
      </c>
      <c r="AB179" s="245" t="e">
        <f t="shared" si="51"/>
        <v>#VALUE!</v>
      </c>
      <c r="AC179" s="132" t="str">
        <f t="shared" si="39"/>
        <v/>
      </c>
      <c r="AD179" s="126">
        <f t="shared" si="40"/>
        <v>1</v>
      </c>
      <c r="AE179" s="126" t="str">
        <f>IF('Member Info'!N175&lt;&gt;"",IF('Member Info'!N175&lt;=$R$1,1,0),"")</f>
        <v/>
      </c>
      <c r="AG179" s="126" t="b">
        <f t="shared" si="52"/>
        <v>0</v>
      </c>
      <c r="AH179" s="126">
        <f t="shared" si="53"/>
        <v>0</v>
      </c>
      <c r="AJ179" s="126">
        <f t="shared" si="54"/>
        <v>0</v>
      </c>
      <c r="AK179" s="126">
        <f>IF('Member Info'!F175&gt;$R$1,1,0)</f>
        <v>0</v>
      </c>
      <c r="AL179" s="126" t="b">
        <f>IF(ISERROR(R179),ERROR.TYPE(#REF!)=ERROR.TYPE(R179),FALSE)</f>
        <v>0</v>
      </c>
      <c r="AM179" s="126" t="b">
        <f>IF(ISERROR(S179),ERROR.TYPE(#REF!)=ERROR.TYPE(S179),FALSE)</f>
        <v>0</v>
      </c>
      <c r="AN179" s="126">
        <f>IF(OR('Member Info'!F175&gt;=$S$1,'Member Info'!N175&gt;=$R$1),1,0)</f>
        <v>0</v>
      </c>
    </row>
    <row r="180" spans="1:40" x14ac:dyDescent="0.25">
      <c r="A180" s="4">
        <v>148</v>
      </c>
      <c r="B180" s="166">
        <f>'Member Info'!D176</f>
        <v>0</v>
      </c>
      <c r="C180" s="166">
        <f>'Member Info'!E176</f>
        <v>0</v>
      </c>
      <c r="D180" s="166" t="str">
        <f>'Member Info'!G176</f>
        <v/>
      </c>
      <c r="E180" s="167">
        <f>'Member Info'!B176</f>
        <v>0</v>
      </c>
      <c r="F180" s="244"/>
      <c r="G180" s="168" t="str">
        <f>IF(E180=0,"",
IF('Member Info'!$AM$19&lt;=$R$1,
SUMPRODUCT('Member Info'!L176+IF('Member Info'!H176&gt;'Member Info'!$AJ$12,'Member Info'!$AK$13,IF('Member Info'!H176&gt;'Member Info'!$AJ$11,'Member Info'!$AK$12,IF('Member Info'!H176&gt;'Member Info'!$AJ$10,'Member Info'!$AK$11,IF('Member Info'!H176&gt;'Member Info'!$AJ$9,'Member Info'!$AK$10,IF('Member Info'!H176&gt;'Member Info'!$AJ$8,'Member Info'!$AK$9,'Member Info'!$AK$8)))))),
SUMPRODUCT('Member Info'!L176+IF('Member Info'!H176&gt;'Member Info'!$AG$17,'Member Info'!$AH$18,IF('Member Info'!H176&gt;'Member Info'!$AG$16,'Member Info'!$AH$17,IF('Member Info'!H176&gt;'Member Info'!$AG$15,'Member Info'!$AH$16,IF('Member Info'!H176&gt;'Member Info'!$AG$14,'Member Info'!$AH$15,IF('Member Info'!H176&gt;'Member Info'!$AG$13,'Member Info'!$AH$14,IF('Member Info'!H176&gt;'Member Info'!$AG$12,'Member Info'!$AH$13,IF('Member Info'!H176&gt;'Member Info'!$AG$11,'Member Info'!$AH$12,IF('Member Info'!H176&gt;'Member Info'!$AG$10,'Member Info'!$AH$11,IF('Member Info'!H176&gt;'Member Info'!$AG$9,'Member Info'!$AH$10,IF('Member Info'!H176&gt;'Member Info'!$AG$8,'Member Info'!$AH$9,'Member Info'!$AH$8)))))))))))))</f>
        <v/>
      </c>
      <c r="H180" s="26"/>
      <c r="I180" s="26"/>
      <c r="J180" s="107" t="str">
        <f>IF(E180=0,"",IF('Member Info'!F176&gt;$S$1,CONCATENATE("Joined with practice on ", TEXT('Member Info'!F176, "DD/MM/YYYY")),IF('Member Info'!N176&lt;&gt;"",IF('Member Info'!N176&lt;$R$1,CONCATENATE("Left Scheme on ", TEXT('Member Info'!N176, "DD/MM/YYYY")),IF(ISERROR(G180),"Error Detected, No rate entered",IF(E180=0,"",IF(F180="","Error Detected, No Pensionable pay",IF(ISERROR(AB180)," Unknown Values entered.",IF(T180+U180&lt;1,"Acceptable",IF(R180+S180=200, "No Contributions Entered", IF(K180="","Error Detected, Choose reason&gt;",IF(X180="1",IF(T180=1,"Please Enter Deemed Pensionable Pay","Add Any Relevant Details Above"),"Please Give Details Above"))))))))),IF(ISERROR(G180),"Error Detected, No rate entered",IF(E180=0,"",IF(F180="","Error Detected, No Pensionable pay",IF(ISERROR(AB180)," Unknown Values entered.",IF(T180+U180&lt;1,"Acceptable",IF(R180+S180=200, "No Contributions Entered", IF(K180="","Error Detected, Choose reason&gt;",IF(X180="1",IF(T180=1,"Please Enter Deemed Pensionable Pay","Add relevant Details Above"),"Please give details Above")))))))))))</f>
        <v/>
      </c>
      <c r="K180" s="263"/>
      <c r="L180" s="93"/>
      <c r="M180" s="93" t="str">
        <f t="shared" si="42"/>
        <v/>
      </c>
      <c r="N180" s="96">
        <f t="shared" si="41"/>
        <v>0</v>
      </c>
      <c r="O180" s="96">
        <f t="shared" si="41"/>
        <v>0</v>
      </c>
      <c r="P180" s="220">
        <f>(ROUND((F180/100*'Member Info'!$W$2), 2))</f>
        <v>0</v>
      </c>
      <c r="Q180" s="220" t="e">
        <f t="shared" si="43"/>
        <v>#VALUE!</v>
      </c>
      <c r="R180" s="220" t="str">
        <f t="shared" si="44"/>
        <v/>
      </c>
      <c r="S180" s="229" t="str">
        <f t="shared" si="45"/>
        <v/>
      </c>
      <c r="T180" s="230" t="str">
        <f t="shared" si="46"/>
        <v/>
      </c>
      <c r="U180" s="230" t="str">
        <f t="shared" si="47"/>
        <v/>
      </c>
      <c r="V180" s="224">
        <f t="shared" si="48"/>
        <v>0</v>
      </c>
      <c r="W180" s="112">
        <f t="shared" si="49"/>
        <v>0</v>
      </c>
      <c r="X180" s="237" t="str">
        <f t="shared" si="37"/>
        <v/>
      </c>
      <c r="Y180" s="242" t="b">
        <f t="shared" si="38"/>
        <v>0</v>
      </c>
      <c r="Z180" s="237">
        <f t="shared" si="50"/>
        <v>0</v>
      </c>
      <c r="AA180" s="237">
        <f>IF('Member Info'!N176="",1,"")</f>
        <v>1</v>
      </c>
      <c r="AB180" s="245" t="e">
        <f t="shared" si="51"/>
        <v>#VALUE!</v>
      </c>
      <c r="AC180" s="132" t="str">
        <f t="shared" si="39"/>
        <v/>
      </c>
      <c r="AD180" s="126">
        <f t="shared" si="40"/>
        <v>1</v>
      </c>
      <c r="AE180" s="126" t="str">
        <f>IF('Member Info'!N176&lt;&gt;"",IF('Member Info'!N176&lt;=$R$1,1,0),"")</f>
        <v/>
      </c>
      <c r="AG180" s="126" t="b">
        <f t="shared" si="52"/>
        <v>0</v>
      </c>
      <c r="AH180" s="126">
        <f t="shared" si="53"/>
        <v>0</v>
      </c>
      <c r="AJ180" s="126">
        <f t="shared" si="54"/>
        <v>0</v>
      </c>
      <c r="AK180" s="126">
        <f>IF('Member Info'!F176&gt;$R$1,1,0)</f>
        <v>0</v>
      </c>
      <c r="AL180" s="126" t="b">
        <f>IF(ISERROR(R180),ERROR.TYPE(#REF!)=ERROR.TYPE(R180),FALSE)</f>
        <v>0</v>
      </c>
      <c r="AM180" s="126" t="b">
        <f>IF(ISERROR(S180),ERROR.TYPE(#REF!)=ERROR.TYPE(S180),FALSE)</f>
        <v>0</v>
      </c>
      <c r="AN180" s="126">
        <f>IF(OR('Member Info'!F176&gt;=$S$1,'Member Info'!N176&gt;=$R$1),1,0)</f>
        <v>0</v>
      </c>
    </row>
    <row r="181" spans="1:40" x14ac:dyDescent="0.25">
      <c r="A181" s="4">
        <v>149</v>
      </c>
      <c r="B181" s="166">
        <f>'Member Info'!D177</f>
        <v>0</v>
      </c>
      <c r="C181" s="166">
        <f>'Member Info'!E177</f>
        <v>0</v>
      </c>
      <c r="D181" s="166" t="str">
        <f>'Member Info'!G177</f>
        <v/>
      </c>
      <c r="E181" s="167">
        <f>'Member Info'!B177</f>
        <v>0</v>
      </c>
      <c r="F181" s="244"/>
      <c r="G181" s="168" t="str">
        <f>IF(E181=0,"",
IF('Member Info'!$AM$19&lt;=$R$1,
SUMPRODUCT('Member Info'!L177+IF('Member Info'!H177&gt;'Member Info'!$AJ$12,'Member Info'!$AK$13,IF('Member Info'!H177&gt;'Member Info'!$AJ$11,'Member Info'!$AK$12,IF('Member Info'!H177&gt;'Member Info'!$AJ$10,'Member Info'!$AK$11,IF('Member Info'!H177&gt;'Member Info'!$AJ$9,'Member Info'!$AK$10,IF('Member Info'!H177&gt;'Member Info'!$AJ$8,'Member Info'!$AK$9,'Member Info'!$AK$8)))))),
SUMPRODUCT('Member Info'!L177+IF('Member Info'!H177&gt;'Member Info'!$AG$17,'Member Info'!$AH$18,IF('Member Info'!H177&gt;'Member Info'!$AG$16,'Member Info'!$AH$17,IF('Member Info'!H177&gt;'Member Info'!$AG$15,'Member Info'!$AH$16,IF('Member Info'!H177&gt;'Member Info'!$AG$14,'Member Info'!$AH$15,IF('Member Info'!H177&gt;'Member Info'!$AG$13,'Member Info'!$AH$14,IF('Member Info'!H177&gt;'Member Info'!$AG$12,'Member Info'!$AH$13,IF('Member Info'!H177&gt;'Member Info'!$AG$11,'Member Info'!$AH$12,IF('Member Info'!H177&gt;'Member Info'!$AG$10,'Member Info'!$AH$11,IF('Member Info'!H177&gt;'Member Info'!$AG$9,'Member Info'!$AH$10,IF('Member Info'!H177&gt;'Member Info'!$AG$8,'Member Info'!$AH$9,'Member Info'!$AH$8)))))))))))))</f>
        <v/>
      </c>
      <c r="H181" s="26"/>
      <c r="I181" s="26"/>
      <c r="J181" s="107" t="str">
        <f>IF(E181=0,"",IF('Member Info'!F177&gt;$S$1,CONCATENATE("Joined with practice on ", TEXT('Member Info'!F177, "DD/MM/YYYY")),IF('Member Info'!N177&lt;&gt;"",IF('Member Info'!N177&lt;$R$1,CONCATENATE("Left Scheme on ", TEXT('Member Info'!N177, "DD/MM/YYYY")),IF(ISERROR(G181),"Error Detected, No rate entered",IF(E181=0,"",IF(F181="","Error Detected, No Pensionable pay",IF(ISERROR(AB181)," Unknown Values entered.",IF(T181+U181&lt;1,"Acceptable",IF(R181+S181=200, "No Contributions Entered", IF(K181="","Error Detected, Choose reason&gt;",IF(X181="1",IF(T181=1,"Please Enter Deemed Pensionable Pay","Add Any Relevant Details Above"),"Please Give Details Above"))))))))),IF(ISERROR(G181),"Error Detected, No rate entered",IF(E181=0,"",IF(F181="","Error Detected, No Pensionable pay",IF(ISERROR(AB181)," Unknown Values entered.",IF(T181+U181&lt;1,"Acceptable",IF(R181+S181=200, "No Contributions Entered", IF(K181="","Error Detected, Choose reason&gt;",IF(X181="1",IF(T181=1,"Please Enter Deemed Pensionable Pay","Add relevant Details Above"),"Please give details Above")))))))))))</f>
        <v/>
      </c>
      <c r="K181" s="263"/>
      <c r="L181" s="93"/>
      <c r="M181" s="93" t="str">
        <f t="shared" si="42"/>
        <v/>
      </c>
      <c r="N181" s="96">
        <f t="shared" si="41"/>
        <v>0</v>
      </c>
      <c r="O181" s="96">
        <f t="shared" si="41"/>
        <v>0</v>
      </c>
      <c r="P181" s="220">
        <f>(ROUND((F181/100*'Member Info'!$W$2), 2))</f>
        <v>0</v>
      </c>
      <c r="Q181" s="220" t="e">
        <f t="shared" si="43"/>
        <v>#VALUE!</v>
      </c>
      <c r="R181" s="220" t="str">
        <f t="shared" si="44"/>
        <v/>
      </c>
      <c r="S181" s="229" t="str">
        <f t="shared" si="45"/>
        <v/>
      </c>
      <c r="T181" s="230" t="str">
        <f t="shared" si="46"/>
        <v/>
      </c>
      <c r="U181" s="230" t="str">
        <f t="shared" si="47"/>
        <v/>
      </c>
      <c r="V181" s="224">
        <f t="shared" si="48"/>
        <v>0</v>
      </c>
      <c r="W181" s="112">
        <f t="shared" si="49"/>
        <v>0</v>
      </c>
      <c r="X181" s="237" t="str">
        <f t="shared" si="37"/>
        <v/>
      </c>
      <c r="Y181" s="242" t="b">
        <f t="shared" si="38"/>
        <v>0</v>
      </c>
      <c r="Z181" s="237">
        <f t="shared" si="50"/>
        <v>0</v>
      </c>
      <c r="AA181" s="237">
        <f>IF('Member Info'!N177="",1,"")</f>
        <v>1</v>
      </c>
      <c r="AB181" s="245" t="e">
        <f t="shared" si="51"/>
        <v>#VALUE!</v>
      </c>
      <c r="AC181" s="132" t="str">
        <f t="shared" si="39"/>
        <v/>
      </c>
      <c r="AD181" s="126">
        <f t="shared" si="40"/>
        <v>1</v>
      </c>
      <c r="AE181" s="126" t="str">
        <f>IF('Member Info'!N177&lt;&gt;"",IF('Member Info'!N177&lt;=$R$1,1,0),"")</f>
        <v/>
      </c>
      <c r="AG181" s="126" t="b">
        <f t="shared" si="52"/>
        <v>0</v>
      </c>
      <c r="AH181" s="126">
        <f t="shared" si="53"/>
        <v>0</v>
      </c>
      <c r="AJ181" s="126">
        <f t="shared" si="54"/>
        <v>0</v>
      </c>
      <c r="AK181" s="126">
        <f>IF('Member Info'!F177&gt;$R$1,1,0)</f>
        <v>0</v>
      </c>
      <c r="AL181" s="126" t="b">
        <f>IF(ISERROR(R181),ERROR.TYPE(#REF!)=ERROR.TYPE(R181),FALSE)</f>
        <v>0</v>
      </c>
      <c r="AM181" s="126" t="b">
        <f>IF(ISERROR(S181),ERROR.TYPE(#REF!)=ERROR.TYPE(S181),FALSE)</f>
        <v>0</v>
      </c>
      <c r="AN181" s="126">
        <f>IF(OR('Member Info'!F177&gt;=$S$1,'Member Info'!N177&gt;=$R$1),1,0)</f>
        <v>0</v>
      </c>
    </row>
    <row r="182" spans="1:40" ht="15.75" thickBot="1" x14ac:dyDescent="0.3">
      <c r="A182" s="4">
        <v>150</v>
      </c>
      <c r="B182" s="166">
        <f>'Member Info'!D178</f>
        <v>0</v>
      </c>
      <c r="C182" s="166">
        <f>'Member Info'!E178</f>
        <v>0</v>
      </c>
      <c r="D182" s="166" t="str">
        <f>'Member Info'!G178</f>
        <v/>
      </c>
      <c r="E182" s="167">
        <f>'Member Info'!B178</f>
        <v>0</v>
      </c>
      <c r="F182" s="244"/>
      <c r="G182" s="168" t="str">
        <f>IF(E182=0,"",
IF('Member Info'!$AM$19&lt;=$R$1,
SUMPRODUCT('Member Info'!L178+IF('Member Info'!H178&gt;'Member Info'!$AJ$12,'Member Info'!$AK$13,IF('Member Info'!H178&gt;'Member Info'!$AJ$11,'Member Info'!$AK$12,IF('Member Info'!H178&gt;'Member Info'!$AJ$10,'Member Info'!$AK$11,IF('Member Info'!H178&gt;'Member Info'!$AJ$9,'Member Info'!$AK$10,IF('Member Info'!H178&gt;'Member Info'!$AJ$8,'Member Info'!$AK$9,'Member Info'!$AK$8)))))),
SUMPRODUCT('Member Info'!L178+IF('Member Info'!H178&gt;'Member Info'!$AG$17,'Member Info'!$AH$18,IF('Member Info'!H178&gt;'Member Info'!$AG$16,'Member Info'!$AH$17,IF('Member Info'!H178&gt;'Member Info'!$AG$15,'Member Info'!$AH$16,IF('Member Info'!H178&gt;'Member Info'!$AG$14,'Member Info'!$AH$15,IF('Member Info'!H178&gt;'Member Info'!$AG$13,'Member Info'!$AH$14,IF('Member Info'!H178&gt;'Member Info'!$AG$12,'Member Info'!$AH$13,IF('Member Info'!H178&gt;'Member Info'!$AG$11,'Member Info'!$AH$12,IF('Member Info'!H178&gt;'Member Info'!$AG$10,'Member Info'!$AH$11,IF('Member Info'!H178&gt;'Member Info'!$AG$9,'Member Info'!$AH$10,IF('Member Info'!H178&gt;'Member Info'!$AG$8,'Member Info'!$AH$9,'Member Info'!$AH$8)))))))))))))</f>
        <v/>
      </c>
      <c r="H182" s="26"/>
      <c r="I182" s="26"/>
      <c r="J182" s="107" t="str">
        <f>IF(E182=0,"",IF('Member Info'!F178&gt;$S$1,CONCATENATE("Joined with practice on ", TEXT('Member Info'!F178, "DD/MM/YYYY")),IF('Member Info'!N178&lt;&gt;"",IF('Member Info'!N178&lt;$R$1,CONCATENATE("Left Scheme on ", TEXT('Member Info'!N178, "DD/MM/YYYY")),IF(ISERROR(G182),"Error Detected, No rate entered",IF(E182=0,"",IF(F182="","Error Detected, No Pensionable pay",IF(ISERROR(AB182)," Unknown Values entered.",IF(T182+U182&lt;1,"Acceptable",IF(R182+S182=200, "No Contributions Entered", IF(K182="","Error Detected, Choose reason&gt;",IF(X182="1",IF(T182=1,"Please Enter Deemed Pensionable Pay","Add Any Relevant Details Above"),"Please Give Details Above"))))))))),IF(ISERROR(G182),"Error Detected, No rate entered",IF(E182=0,"",IF(F182="","Error Detected, No Pensionable pay",IF(ISERROR(AB182)," Unknown Values entered.",IF(T182+U182&lt;1,"Acceptable",IF(R182+S182=200, "No Contributions Entered", IF(K182="","Error Detected, Choose reason&gt;",IF(X182="1",IF(T182=1,"Please Enter Deemed Pensionable Pay","Add relevant Details Above"),"Please give details Above")))))))))))</f>
        <v/>
      </c>
      <c r="K182" s="263"/>
      <c r="L182" s="93"/>
      <c r="M182" s="93" t="str">
        <f t="shared" si="42"/>
        <v/>
      </c>
      <c r="N182" s="96">
        <f t="shared" si="41"/>
        <v>0</v>
      </c>
      <c r="O182" s="96">
        <f t="shared" si="41"/>
        <v>0</v>
      </c>
      <c r="P182" s="220">
        <f>(ROUND((F182/100*'Member Info'!$W$2), 2))</f>
        <v>0</v>
      </c>
      <c r="Q182" s="220" t="e">
        <f t="shared" si="43"/>
        <v>#VALUE!</v>
      </c>
      <c r="R182" s="220" t="str">
        <f t="shared" si="44"/>
        <v/>
      </c>
      <c r="S182" s="229" t="str">
        <f t="shared" si="45"/>
        <v/>
      </c>
      <c r="T182" s="230" t="str">
        <f t="shared" si="46"/>
        <v/>
      </c>
      <c r="U182" s="230" t="str">
        <f t="shared" si="47"/>
        <v/>
      </c>
      <c r="V182" s="224">
        <f t="shared" si="48"/>
        <v>0</v>
      </c>
      <c r="W182" s="112">
        <f t="shared" si="49"/>
        <v>0</v>
      </c>
      <c r="X182" s="237" t="str">
        <f t="shared" si="37"/>
        <v/>
      </c>
      <c r="Y182" s="242" t="b">
        <f t="shared" si="38"/>
        <v>0</v>
      </c>
      <c r="Z182" s="237">
        <f t="shared" si="50"/>
        <v>0</v>
      </c>
      <c r="AA182" s="237">
        <f>IF('Member Info'!N178="",1,"")</f>
        <v>1</v>
      </c>
      <c r="AB182" s="245" t="e">
        <f t="shared" si="51"/>
        <v>#VALUE!</v>
      </c>
      <c r="AC182" s="132" t="str">
        <f t="shared" si="39"/>
        <v/>
      </c>
      <c r="AD182" s="126">
        <f t="shared" si="40"/>
        <v>1</v>
      </c>
      <c r="AE182" s="126" t="str">
        <f>IF('Member Info'!N178&lt;&gt;"",IF('Member Info'!N178&lt;=$R$1,1,0),"")</f>
        <v/>
      </c>
      <c r="AG182" s="126" t="b">
        <f t="shared" si="52"/>
        <v>0</v>
      </c>
      <c r="AH182" s="126">
        <f t="shared" si="53"/>
        <v>0</v>
      </c>
      <c r="AJ182" s="126">
        <f t="shared" si="54"/>
        <v>0</v>
      </c>
      <c r="AK182" s="126">
        <f>IF('Member Info'!F178&gt;$R$1,1,0)</f>
        <v>0</v>
      </c>
      <c r="AL182" s="126" t="b">
        <f>IF(ISERROR(R182),ERROR.TYPE(#REF!)=ERROR.TYPE(R182),FALSE)</f>
        <v>0</v>
      </c>
      <c r="AM182" s="126" t="b">
        <f>IF(ISERROR(S182),ERROR.TYPE(#REF!)=ERROR.TYPE(S182),FALSE)</f>
        <v>0</v>
      </c>
      <c r="AN182" s="126">
        <f>IF(OR('Member Info'!F178&gt;=$S$1,'Member Info'!N178&gt;=$R$1),1,0)</f>
        <v>0</v>
      </c>
    </row>
    <row r="183" spans="1:40" ht="15.75" thickBot="1" x14ac:dyDescent="0.3">
      <c r="A183" s="4"/>
      <c r="B183" s="5"/>
      <c r="C183" s="5"/>
      <c r="D183" s="5"/>
      <c r="E183" s="5"/>
      <c r="F183" s="279">
        <f>SUM(F33:F182)</f>
        <v>0</v>
      </c>
      <c r="G183" s="21"/>
      <c r="H183" s="9">
        <f>ROUND(SUM(H33:H182), 2)</f>
        <v>0</v>
      </c>
      <c r="I183" s="9">
        <f>ROUND(SUM(I33:I182), 2)</f>
        <v>0</v>
      </c>
      <c r="J183" s="135">
        <f>COUNTIF(J33:J182, "&gt;0")</f>
        <v>0</v>
      </c>
      <c r="K183" s="5"/>
      <c r="L183" s="5"/>
      <c r="M183" s="5"/>
      <c r="N183" s="5"/>
      <c r="O183" s="5"/>
      <c r="T183" s="224">
        <f>SUM(T33:T182)</f>
        <v>0</v>
      </c>
      <c r="U183" s="230">
        <f>SUM(U33:U182)</f>
        <v>0</v>
      </c>
      <c r="V183" s="224">
        <f>SUM(V33:V182)</f>
        <v>0</v>
      </c>
      <c r="W183" s="224"/>
      <c r="X183" s="340"/>
      <c r="Y183" s="224">
        <f>COUNTIF(Y33:Y182, TRUE)</f>
        <v>0</v>
      </c>
      <c r="Z183" s="239">
        <f>SUM(Z33:Z182)</f>
        <v>0</v>
      </c>
      <c r="AA183" s="255"/>
      <c r="AB183" s="238"/>
      <c r="AC183" s="245">
        <f>SUM(AC33:AC182)</f>
        <v>0</v>
      </c>
      <c r="AD183" s="126">
        <f>COUNTIF(AD33:AD182,"&gt;1")</f>
        <v>0</v>
      </c>
      <c r="AJ183" s="126">
        <f>SUM(AJ33:AJ182)</f>
        <v>0</v>
      </c>
    </row>
    <row r="184" spans="1:40" ht="15" customHeight="1" x14ac:dyDescent="0.25">
      <c r="A184" s="4"/>
      <c r="B184" s="344"/>
      <c r="C184" s="344"/>
      <c r="D184" s="5"/>
      <c r="E184" s="38"/>
      <c r="F184" s="38"/>
      <c r="G184" s="21"/>
      <c r="H184" s="22"/>
      <c r="I184" s="22"/>
      <c r="J184" s="108"/>
      <c r="K184" s="5"/>
      <c r="L184" s="5"/>
      <c r="M184" s="5"/>
      <c r="N184" s="5"/>
      <c r="O184" s="256"/>
    </row>
    <row r="185" spans="1:40" ht="15.75" customHeight="1" x14ac:dyDescent="0.25">
      <c r="A185" s="4"/>
      <c r="B185" s="344"/>
      <c r="C185" s="344"/>
      <c r="D185" s="23"/>
      <c r="E185" s="343"/>
      <c r="F185" s="343"/>
      <c r="G185" s="341"/>
      <c r="H185" s="341"/>
      <c r="I185" s="341"/>
      <c r="J185" s="341"/>
      <c r="K185" s="5"/>
      <c r="L185" s="5"/>
      <c r="M185" s="5"/>
      <c r="N185" s="256"/>
      <c r="O185" s="5"/>
    </row>
    <row r="186" spans="1:40" ht="15.75" x14ac:dyDescent="0.25">
      <c r="A186" s="4"/>
      <c r="B186" s="344"/>
      <c r="C186" s="344"/>
      <c r="D186" s="23"/>
      <c r="E186" s="343"/>
      <c r="F186" s="477" t="s">
        <v>17</v>
      </c>
      <c r="G186" s="477"/>
      <c r="H186" s="477"/>
      <c r="I186" s="341"/>
      <c r="J186" s="341"/>
      <c r="K186" s="5"/>
      <c r="L186" s="5"/>
      <c r="M186" s="5"/>
      <c r="N186" s="5"/>
      <c r="O186" s="5"/>
    </row>
    <row r="187" spans="1:40" ht="15.75" x14ac:dyDescent="0.25">
      <c r="A187" s="4"/>
      <c r="B187" s="388"/>
      <c r="C187" s="388"/>
      <c r="D187" s="23"/>
      <c r="E187" s="342"/>
      <c r="F187" s="477"/>
      <c r="G187" s="477"/>
      <c r="H187" s="477"/>
      <c r="I187" s="342"/>
      <c r="J187" s="342"/>
      <c r="K187" s="5"/>
      <c r="L187" s="5"/>
      <c r="M187" s="5"/>
      <c r="N187" s="5"/>
      <c r="O187" s="5"/>
    </row>
    <row r="188" spans="1:40" ht="15.75" x14ac:dyDescent="0.25">
      <c r="A188" s="4"/>
      <c r="B188" s="345"/>
      <c r="C188" s="345"/>
      <c r="D188" s="23"/>
      <c r="E188" s="342"/>
      <c r="F188" s="342"/>
      <c r="G188" s="342"/>
      <c r="H188" s="342"/>
      <c r="I188" s="476" t="s">
        <v>20</v>
      </c>
      <c r="J188" s="476"/>
      <c r="K188" s="5"/>
      <c r="L188" s="5"/>
      <c r="M188" s="5"/>
      <c r="N188" s="5"/>
      <c r="O188" s="5"/>
    </row>
    <row r="189" spans="1:40" ht="15.75" thickBot="1" x14ac:dyDescent="0.3">
      <c r="A189" s="4"/>
      <c r="B189" s="346"/>
      <c r="C189" s="345" t="s">
        <v>18</v>
      </c>
      <c r="D189" s="345"/>
      <c r="E189" s="342"/>
      <c r="F189" s="345" t="s">
        <v>19</v>
      </c>
      <c r="G189" s="345"/>
      <c r="H189" s="345"/>
      <c r="I189" s="485"/>
      <c r="J189" s="485"/>
      <c r="K189" s="5"/>
      <c r="L189" s="5"/>
      <c r="M189" s="5"/>
      <c r="N189" s="5"/>
      <c r="O189" s="5"/>
    </row>
    <row r="190" spans="1:40" ht="15.75" thickBot="1" x14ac:dyDescent="0.3">
      <c r="A190" s="4"/>
      <c r="B190" s="12"/>
      <c r="C190" s="480">
        <f>H183</f>
        <v>0</v>
      </c>
      <c r="D190" s="481"/>
      <c r="E190" s="342"/>
      <c r="F190" s="480">
        <f>I183</f>
        <v>0</v>
      </c>
      <c r="G190" s="481"/>
      <c r="H190" s="346"/>
      <c r="I190" s="480">
        <f>C190+F190</f>
        <v>0</v>
      </c>
      <c r="J190" s="481"/>
      <c r="K190" s="5"/>
      <c r="L190" s="5"/>
      <c r="M190" s="5"/>
      <c r="N190" s="5"/>
      <c r="O190" s="5"/>
    </row>
    <row r="191" spans="1:40" ht="15.75" x14ac:dyDescent="0.25">
      <c r="A191" s="4"/>
      <c r="B191" s="345"/>
      <c r="C191" s="345"/>
      <c r="D191" s="23"/>
      <c r="E191" s="342"/>
      <c r="F191" s="342"/>
      <c r="G191" s="342"/>
      <c r="H191" s="342"/>
      <c r="I191" s="342"/>
      <c r="J191" s="342"/>
      <c r="K191" s="5"/>
      <c r="L191" s="5"/>
      <c r="M191" s="5"/>
      <c r="N191" s="5"/>
      <c r="O191" s="5"/>
    </row>
    <row r="192" spans="1:40" ht="15.75" x14ac:dyDescent="0.25">
      <c r="A192" s="4"/>
      <c r="B192" s="346"/>
      <c r="C192" s="346"/>
      <c r="D192" s="23"/>
      <c r="E192" s="342"/>
      <c r="F192" s="342"/>
      <c r="G192" s="342"/>
      <c r="H192" s="342"/>
      <c r="I192" s="342"/>
      <c r="J192" s="342"/>
      <c r="K192" s="5"/>
      <c r="L192" s="5"/>
      <c r="M192" s="5"/>
      <c r="N192" s="5"/>
      <c r="O192" s="5"/>
    </row>
    <row r="193" spans="1:27" ht="15.75" customHeight="1" x14ac:dyDescent="0.25">
      <c r="A193" s="4"/>
      <c r="B193" s="487" t="s">
        <v>607</v>
      </c>
      <c r="C193" s="487"/>
      <c r="D193" s="487"/>
      <c r="E193" s="487"/>
      <c r="F193" s="487"/>
      <c r="G193" s="487"/>
      <c r="H193" s="487"/>
      <c r="I193" s="487"/>
      <c r="J193" s="487"/>
      <c r="K193" s="5"/>
      <c r="L193" s="5"/>
      <c r="M193" s="5"/>
      <c r="N193" s="5"/>
      <c r="O193" s="5"/>
    </row>
    <row r="194" spans="1:27" ht="15.75" customHeight="1" x14ac:dyDescent="0.25">
      <c r="A194" s="4"/>
      <c r="B194" s="487"/>
      <c r="C194" s="487"/>
      <c r="D194" s="487"/>
      <c r="E194" s="487"/>
      <c r="F194" s="487"/>
      <c r="G194" s="487"/>
      <c r="H194" s="487"/>
      <c r="I194" s="487"/>
      <c r="J194" s="487"/>
      <c r="K194" s="5"/>
      <c r="L194" s="5"/>
      <c r="M194" s="5"/>
      <c r="N194" s="5"/>
      <c r="O194" s="5"/>
    </row>
    <row r="195" spans="1:27" ht="15.75" customHeight="1" x14ac:dyDescent="0.25">
      <c r="A195" s="4"/>
      <c r="B195" s="487"/>
      <c r="C195" s="487"/>
      <c r="D195" s="487"/>
      <c r="E195" s="487"/>
      <c r="F195" s="487"/>
      <c r="G195" s="487"/>
      <c r="H195" s="487"/>
      <c r="I195" s="487"/>
      <c r="J195" s="487"/>
      <c r="K195" s="5"/>
      <c r="L195" s="5"/>
      <c r="M195" s="5"/>
      <c r="N195" s="5"/>
      <c r="O195" s="5"/>
    </row>
    <row r="196" spans="1:27" ht="15.75" customHeight="1" x14ac:dyDescent="0.25">
      <c r="A196" s="4"/>
      <c r="B196" s="487"/>
      <c r="C196" s="487"/>
      <c r="D196" s="487"/>
      <c r="E196" s="487"/>
      <c r="F196" s="487"/>
      <c r="G196" s="487"/>
      <c r="H196" s="487"/>
      <c r="I196" s="487"/>
      <c r="J196" s="487"/>
      <c r="K196" s="5"/>
      <c r="L196" s="5"/>
      <c r="M196" s="5"/>
      <c r="N196" s="5"/>
      <c r="O196" s="5"/>
    </row>
    <row r="197" spans="1:27" x14ac:dyDescent="0.25">
      <c r="A197" s="4"/>
      <c r="B197" s="487"/>
      <c r="C197" s="487"/>
      <c r="D197" s="487"/>
      <c r="E197" s="487"/>
      <c r="F197" s="487"/>
      <c r="G197" s="487"/>
      <c r="H197" s="487"/>
      <c r="I197" s="487"/>
      <c r="J197" s="487"/>
      <c r="K197" s="5"/>
      <c r="L197" s="5"/>
      <c r="M197" s="5"/>
      <c r="N197" s="5"/>
      <c r="O197" s="5"/>
    </row>
    <row r="198" spans="1:27" x14ac:dyDescent="0.25">
      <c r="A198" s="4"/>
      <c r="B198" s="5"/>
      <c r="C198" s="5"/>
      <c r="D198" s="5"/>
      <c r="E198" s="5"/>
      <c r="F198" s="5"/>
      <c r="G198" s="21"/>
      <c r="H198" s="5"/>
      <c r="I198" s="5"/>
      <c r="J198" s="386"/>
      <c r="K198" s="5"/>
      <c r="L198" s="5"/>
      <c r="M198" s="5"/>
      <c r="N198" s="5"/>
      <c r="O198" s="5"/>
    </row>
    <row r="199" spans="1:27" ht="15.75" x14ac:dyDescent="0.25">
      <c r="A199" s="4"/>
      <c r="B199" s="474"/>
      <c r="C199" s="474"/>
      <c r="D199" s="474"/>
      <c r="E199" s="474"/>
      <c r="F199" s="474"/>
      <c r="G199" s="474"/>
      <c r="H199" s="390"/>
      <c r="I199" s="390"/>
      <c r="J199" s="105"/>
      <c r="K199" s="5"/>
      <c r="L199" s="5"/>
      <c r="M199" s="5"/>
      <c r="N199" s="5"/>
      <c r="O199" s="5"/>
      <c r="S199" s="126"/>
      <c r="T199" s="126"/>
      <c r="U199" s="126"/>
      <c r="V199" s="126"/>
      <c r="W199" s="126"/>
      <c r="X199" s="126"/>
      <c r="Y199" s="126"/>
      <c r="Z199" s="126"/>
      <c r="AA199" s="126"/>
    </row>
    <row r="200" spans="1:27" x14ac:dyDescent="0.25">
      <c r="A200" s="4"/>
      <c r="B200" s="5"/>
      <c r="C200" s="5"/>
      <c r="D200" s="5"/>
      <c r="E200" s="5"/>
      <c r="F200" s="5"/>
      <c r="G200" s="21"/>
      <c r="H200" s="5"/>
      <c r="I200" s="5"/>
      <c r="J200" s="386"/>
      <c r="K200" s="5"/>
      <c r="L200" s="5"/>
      <c r="M200" s="5"/>
      <c r="N200" s="5"/>
      <c r="O200" s="5"/>
      <c r="S200" s="126"/>
      <c r="T200" s="126"/>
      <c r="U200" s="126"/>
      <c r="V200" s="126"/>
      <c r="W200" s="126"/>
      <c r="X200" s="126"/>
      <c r="Y200" s="126"/>
      <c r="Z200" s="126"/>
      <c r="AA200" s="126"/>
    </row>
    <row r="201" spans="1:27" x14ac:dyDescent="0.25">
      <c r="A201" s="4"/>
      <c r="B201" s="5"/>
      <c r="C201" s="5"/>
      <c r="D201" s="5"/>
      <c r="E201" s="5"/>
      <c r="F201" s="5"/>
      <c r="G201" s="21"/>
      <c r="H201" s="5"/>
      <c r="I201" s="5"/>
      <c r="J201" s="386"/>
      <c r="K201" s="5"/>
      <c r="L201" s="5"/>
      <c r="M201" s="5"/>
      <c r="N201" s="5"/>
      <c r="O201" s="5"/>
      <c r="S201" s="126"/>
      <c r="T201" s="126"/>
      <c r="U201" s="126"/>
      <c r="V201" s="126"/>
      <c r="W201" s="126"/>
      <c r="X201" s="126"/>
      <c r="Y201" s="126"/>
      <c r="Z201" s="126"/>
      <c r="AA201" s="126"/>
    </row>
    <row r="202" spans="1:27" ht="21" x14ac:dyDescent="0.25">
      <c r="A202" s="4"/>
      <c r="B202" s="486"/>
      <c r="C202" s="486"/>
      <c r="D202" s="486"/>
      <c r="E202" s="486"/>
      <c r="F202" s="486"/>
      <c r="G202" s="486"/>
      <c r="H202" s="389"/>
      <c r="I202" s="389"/>
      <c r="J202" s="389"/>
      <c r="K202" s="5"/>
      <c r="L202" s="5"/>
      <c r="M202" s="5"/>
      <c r="N202" s="5"/>
      <c r="O202" s="5"/>
      <c r="S202" s="126"/>
      <c r="T202" s="126"/>
      <c r="U202" s="126"/>
      <c r="V202" s="126"/>
      <c r="W202" s="126"/>
      <c r="X202" s="126"/>
      <c r="Y202" s="126"/>
      <c r="Z202" s="126"/>
      <c r="AA202" s="126"/>
    </row>
    <row r="203" spans="1:27" ht="21" x14ac:dyDescent="0.25">
      <c r="A203" s="4"/>
      <c r="B203" s="15"/>
      <c r="C203" s="15"/>
      <c r="D203" s="15"/>
      <c r="E203" s="15"/>
      <c r="F203" s="15"/>
      <c r="G203" s="15"/>
      <c r="H203" s="5"/>
      <c r="I203" s="5"/>
      <c r="J203" s="386"/>
      <c r="K203" s="5"/>
      <c r="L203" s="5"/>
      <c r="M203" s="5"/>
      <c r="N203" s="5"/>
      <c r="O203" s="5"/>
      <c r="S203" s="126"/>
      <c r="T203" s="126"/>
      <c r="U203" s="126"/>
      <c r="V203" s="126"/>
      <c r="W203" s="126"/>
      <c r="X203" s="126"/>
      <c r="Y203" s="126"/>
      <c r="Z203" s="126"/>
      <c r="AA203" s="126"/>
    </row>
    <row r="204" spans="1:27" ht="15" customHeight="1" x14ac:dyDescent="0.25">
      <c r="A204" s="4"/>
      <c r="B204" s="478"/>
      <c r="C204" s="478"/>
      <c r="D204" s="478"/>
      <c r="E204" s="5"/>
      <c r="F204" s="478"/>
      <c r="G204" s="478"/>
      <c r="H204" s="478"/>
      <c r="I204" s="478"/>
      <c r="J204" s="388"/>
      <c r="K204" s="5"/>
      <c r="L204" s="5"/>
      <c r="M204" s="5"/>
      <c r="N204" s="5"/>
      <c r="O204" s="5"/>
      <c r="S204" s="126"/>
      <c r="T204" s="126"/>
      <c r="U204" s="126"/>
      <c r="V204" s="126"/>
      <c r="W204" s="126"/>
      <c r="X204" s="126"/>
      <c r="Y204" s="126"/>
      <c r="Z204" s="126"/>
      <c r="AA204" s="126"/>
    </row>
    <row r="205" spans="1:27" x14ac:dyDescent="0.25">
      <c r="A205" s="4"/>
      <c r="B205" s="478"/>
      <c r="C205" s="478"/>
      <c r="D205" s="478"/>
      <c r="E205" s="5"/>
      <c r="F205" s="478"/>
      <c r="G205" s="478"/>
      <c r="H205" s="478"/>
      <c r="I205" s="478"/>
      <c r="J205" s="388"/>
      <c r="K205" s="5"/>
      <c r="L205" s="5"/>
      <c r="M205" s="5"/>
      <c r="N205" s="5"/>
      <c r="O205" s="5"/>
      <c r="S205" s="126"/>
      <c r="T205" s="126"/>
      <c r="U205" s="126"/>
      <c r="V205" s="126"/>
      <c r="W205" s="126"/>
      <c r="X205" s="126"/>
      <c r="Y205" s="126"/>
      <c r="Z205" s="126"/>
      <c r="AA205" s="126"/>
    </row>
    <row r="206" spans="1:27" x14ac:dyDescent="0.25">
      <c r="A206" s="4"/>
      <c r="B206" s="388"/>
      <c r="C206" s="388"/>
      <c r="D206" s="388"/>
      <c r="E206" s="5"/>
      <c r="F206" s="388"/>
      <c r="G206" s="388"/>
      <c r="H206" s="388"/>
      <c r="I206" s="388"/>
      <c r="J206" s="388"/>
      <c r="K206" s="5"/>
      <c r="L206" s="5"/>
      <c r="M206" s="5"/>
      <c r="N206" s="5"/>
      <c r="O206" s="5"/>
      <c r="S206" s="126"/>
      <c r="T206" s="126"/>
      <c r="U206" s="126"/>
      <c r="V206" s="126"/>
      <c r="W206" s="126"/>
      <c r="X206" s="126"/>
      <c r="Y206" s="126"/>
      <c r="Z206" s="126"/>
      <c r="AA206" s="126"/>
    </row>
    <row r="207" spans="1:27" ht="15.75" customHeight="1" x14ac:dyDescent="0.25">
      <c r="A207" s="4"/>
      <c r="B207" s="433"/>
      <c r="C207" s="433"/>
      <c r="D207" s="433"/>
      <c r="E207" s="5"/>
      <c r="F207" s="433"/>
      <c r="G207" s="433"/>
      <c r="H207" s="433"/>
      <c r="I207" s="433"/>
      <c r="J207" s="31"/>
      <c r="K207" s="5"/>
      <c r="L207" s="5"/>
      <c r="M207" s="5"/>
      <c r="N207" s="5"/>
      <c r="O207" s="5"/>
      <c r="S207" s="126"/>
      <c r="T207" s="126"/>
      <c r="U207" s="126"/>
      <c r="V207" s="126"/>
      <c r="W207" s="126"/>
      <c r="X207" s="126"/>
      <c r="Y207" s="126"/>
      <c r="Z207" s="126"/>
      <c r="AA207" s="126"/>
    </row>
    <row r="208" spans="1:27" x14ac:dyDescent="0.25">
      <c r="A208" s="4"/>
      <c r="B208" s="473"/>
      <c r="C208" s="473"/>
      <c r="D208" s="473"/>
      <c r="E208" s="5"/>
      <c r="F208" s="473"/>
      <c r="G208" s="473"/>
      <c r="H208" s="473"/>
      <c r="I208" s="473"/>
      <c r="J208" s="106"/>
      <c r="K208" s="5"/>
      <c r="L208" s="5"/>
      <c r="M208" s="5"/>
      <c r="N208" s="5"/>
      <c r="O208" s="5"/>
      <c r="S208" s="126"/>
      <c r="T208" s="126"/>
      <c r="U208" s="126"/>
      <c r="V208" s="126"/>
      <c r="W208" s="126"/>
      <c r="X208" s="126"/>
      <c r="Y208" s="126"/>
      <c r="Z208" s="126"/>
      <c r="AA208" s="126"/>
    </row>
    <row r="209" spans="1:27" x14ac:dyDescent="0.25">
      <c r="A209" s="4"/>
      <c r="B209" s="12"/>
      <c r="C209" s="12"/>
      <c r="D209" s="12"/>
      <c r="E209" s="5"/>
      <c r="F209" s="12"/>
      <c r="G209" s="12"/>
      <c r="H209" s="12"/>
      <c r="I209" s="12"/>
      <c r="J209" s="386"/>
      <c r="K209" s="5"/>
      <c r="L209" s="5"/>
      <c r="M209" s="5"/>
      <c r="N209" s="5"/>
      <c r="O209" s="5"/>
      <c r="S209" s="126"/>
      <c r="T209" s="126"/>
      <c r="U209" s="126"/>
      <c r="V209" s="126"/>
      <c r="W209" s="126"/>
      <c r="X209" s="126"/>
      <c r="Y209" s="126"/>
      <c r="Z209" s="126"/>
      <c r="AA209" s="126"/>
    </row>
    <row r="210" spans="1:27" ht="15.75" customHeight="1" x14ac:dyDescent="0.25">
      <c r="A210" s="4"/>
      <c r="B210" s="433"/>
      <c r="C210" s="433"/>
      <c r="D210" s="433"/>
      <c r="E210" s="5"/>
      <c r="F210" s="433"/>
      <c r="G210" s="433"/>
      <c r="H210" s="433"/>
      <c r="I210" s="433"/>
      <c r="J210" s="31"/>
      <c r="K210" s="5"/>
      <c r="L210" s="5"/>
      <c r="M210" s="5"/>
      <c r="N210" s="5"/>
      <c r="O210" s="5"/>
      <c r="S210" s="126"/>
      <c r="T210" s="126"/>
      <c r="U210" s="126"/>
      <c r="V210" s="126"/>
      <c r="W210" s="126"/>
      <c r="X210" s="126"/>
      <c r="Y210" s="126"/>
      <c r="Z210" s="126"/>
      <c r="AA210" s="126"/>
    </row>
    <row r="211" spans="1:27" x14ac:dyDescent="0.25">
      <c r="A211" s="4"/>
      <c r="B211" s="473"/>
      <c r="C211" s="473"/>
      <c r="D211" s="473"/>
      <c r="E211" s="5"/>
      <c r="F211" s="473"/>
      <c r="G211" s="473"/>
      <c r="H211" s="473"/>
      <c r="I211" s="473"/>
      <c r="J211" s="106"/>
      <c r="K211" s="5"/>
      <c r="L211" s="5"/>
      <c r="M211" s="5"/>
      <c r="N211" s="5"/>
      <c r="O211" s="5"/>
      <c r="S211" s="126"/>
      <c r="T211" s="126"/>
      <c r="U211" s="126"/>
      <c r="V211" s="126"/>
      <c r="W211" s="126"/>
      <c r="X211" s="126"/>
      <c r="Y211" s="126"/>
      <c r="Z211" s="126"/>
      <c r="AA211" s="126"/>
    </row>
    <row r="212" spans="1:27" x14ac:dyDescent="0.25">
      <c r="A212" s="4"/>
      <c r="B212" s="12"/>
      <c r="C212" s="12"/>
      <c r="D212" s="12"/>
      <c r="E212" s="5"/>
      <c r="F212" s="12"/>
      <c r="G212" s="12"/>
      <c r="H212" s="12"/>
      <c r="I212" s="12"/>
      <c r="J212" s="386"/>
      <c r="K212" s="5"/>
      <c r="L212" s="5"/>
      <c r="M212" s="5"/>
      <c r="N212" s="5"/>
      <c r="O212" s="5"/>
      <c r="S212" s="126"/>
      <c r="T212" s="126"/>
      <c r="U212" s="126"/>
      <c r="V212" s="126"/>
      <c r="W212" s="126"/>
      <c r="X212" s="126"/>
      <c r="Y212" s="126"/>
      <c r="Z212" s="126"/>
      <c r="AA212" s="126"/>
    </row>
    <row r="213" spans="1:27" ht="15.75" customHeight="1" x14ac:dyDescent="0.25">
      <c r="A213" s="4"/>
      <c r="B213" s="476"/>
      <c r="C213" s="476"/>
      <c r="D213" s="476"/>
      <c r="E213" s="5"/>
      <c r="F213" s="476"/>
      <c r="G213" s="476"/>
      <c r="H213" s="476"/>
      <c r="I213" s="476"/>
      <c r="J213" s="388"/>
      <c r="K213" s="5"/>
      <c r="L213" s="5"/>
      <c r="M213" s="5"/>
      <c r="N213" s="5"/>
      <c r="O213" s="5"/>
      <c r="S213" s="126"/>
      <c r="T213" s="126"/>
      <c r="U213" s="126"/>
      <c r="V213" s="126"/>
      <c r="W213" s="126"/>
      <c r="X213" s="126"/>
      <c r="Y213" s="126"/>
      <c r="Z213" s="126"/>
      <c r="AA213" s="126"/>
    </row>
    <row r="214" spans="1:27" x14ac:dyDescent="0.25">
      <c r="A214" s="4"/>
      <c r="B214" s="473"/>
      <c r="C214" s="473"/>
      <c r="D214" s="473"/>
      <c r="E214" s="5"/>
      <c r="F214" s="473"/>
      <c r="G214" s="473"/>
      <c r="H214" s="473"/>
      <c r="I214" s="473"/>
      <c r="J214" s="106"/>
      <c r="K214" s="5"/>
      <c r="L214" s="5"/>
      <c r="M214" s="5"/>
      <c r="N214" s="5"/>
      <c r="O214" s="5"/>
      <c r="S214" s="126"/>
      <c r="T214" s="126"/>
      <c r="U214" s="126"/>
      <c r="V214" s="126"/>
      <c r="W214" s="126"/>
      <c r="X214" s="126"/>
      <c r="Y214" s="126"/>
      <c r="Z214" s="126"/>
      <c r="AA214" s="126"/>
    </row>
    <row r="215" spans="1:27" x14ac:dyDescent="0.25">
      <c r="A215" s="4"/>
      <c r="B215" s="12"/>
      <c r="C215" s="12"/>
      <c r="D215" s="12"/>
      <c r="E215" s="5"/>
      <c r="F215" s="5"/>
      <c r="G215" s="5"/>
      <c r="H215" s="12"/>
      <c r="I215" s="5"/>
      <c r="J215" s="386"/>
      <c r="K215" s="5"/>
      <c r="L215" s="5"/>
      <c r="M215" s="5"/>
      <c r="N215" s="5"/>
      <c r="O215" s="5"/>
      <c r="S215" s="126"/>
      <c r="T215" s="126"/>
      <c r="U215" s="126"/>
      <c r="V215" s="126"/>
      <c r="W215" s="126"/>
      <c r="X215" s="126"/>
      <c r="Y215" s="126"/>
      <c r="Z215" s="126"/>
      <c r="AA215" s="126"/>
    </row>
    <row r="216" spans="1:27" x14ac:dyDescent="0.25">
      <c r="A216" s="4"/>
      <c r="B216" s="479"/>
      <c r="C216" s="479"/>
      <c r="D216" s="479"/>
      <c r="E216" s="5"/>
      <c r="F216" s="5"/>
      <c r="G216" s="5"/>
      <c r="H216" s="12"/>
      <c r="I216" s="5"/>
      <c r="J216" s="386"/>
      <c r="K216" s="5"/>
      <c r="L216" s="5"/>
      <c r="M216" s="5"/>
      <c r="N216" s="5"/>
      <c r="O216" s="5"/>
      <c r="S216" s="126"/>
      <c r="T216" s="126"/>
      <c r="U216" s="126"/>
      <c r="V216" s="126"/>
      <c r="W216" s="126"/>
      <c r="X216" s="126"/>
      <c r="Y216" s="126"/>
      <c r="Z216" s="126"/>
      <c r="AA216" s="126"/>
    </row>
    <row r="217" spans="1:27" x14ac:dyDescent="0.25">
      <c r="A217" s="4"/>
      <c r="B217" s="475"/>
      <c r="C217" s="475"/>
      <c r="D217" s="475"/>
      <c r="E217" s="5"/>
      <c r="F217" s="5"/>
      <c r="G217" s="5"/>
      <c r="H217" s="5"/>
      <c r="I217" s="5"/>
      <c r="J217" s="386"/>
      <c r="K217" s="5"/>
      <c r="L217" s="5"/>
      <c r="M217" s="5"/>
      <c r="N217" s="5"/>
      <c r="O217" s="5"/>
      <c r="S217" s="126"/>
      <c r="T217" s="126"/>
      <c r="U217" s="126"/>
      <c r="V217" s="126"/>
      <c r="W217" s="126"/>
      <c r="X217" s="126"/>
      <c r="Y217" s="126"/>
      <c r="Z217" s="126"/>
      <c r="AA217" s="126"/>
    </row>
    <row r="218" spans="1:27" x14ac:dyDescent="0.25">
      <c r="A218" s="4"/>
      <c r="B218" s="12"/>
      <c r="C218" s="12"/>
      <c r="D218" s="12"/>
      <c r="E218" s="12"/>
      <c r="F218" s="12"/>
      <c r="G218" s="12"/>
      <c r="H218" s="5"/>
      <c r="I218" s="5"/>
      <c r="J218" s="386"/>
      <c r="K218" s="5"/>
      <c r="L218" s="5"/>
      <c r="M218" s="5"/>
      <c r="N218" s="5"/>
      <c r="O218" s="5"/>
      <c r="S218" s="126"/>
      <c r="T218" s="126"/>
      <c r="U218" s="126"/>
      <c r="V218" s="126"/>
      <c r="W218" s="126"/>
      <c r="X218" s="126"/>
      <c r="Y218" s="126"/>
      <c r="Z218" s="126"/>
      <c r="AA218" s="126"/>
    </row>
    <row r="219" spans="1:27" x14ac:dyDescent="0.25">
      <c r="A219" s="4"/>
      <c r="B219" s="476"/>
      <c r="C219" s="476"/>
      <c r="D219" s="476"/>
      <c r="E219" s="476"/>
      <c r="F219" s="476"/>
      <c r="G219" s="476"/>
      <c r="H219" s="387"/>
      <c r="I219" s="387"/>
      <c r="J219" s="388"/>
      <c r="K219" s="5"/>
      <c r="L219" s="5"/>
      <c r="M219" s="5"/>
      <c r="N219" s="5"/>
      <c r="O219" s="5"/>
      <c r="S219" s="126"/>
      <c r="T219" s="126"/>
      <c r="U219" s="126"/>
      <c r="V219" s="126"/>
      <c r="W219" s="126"/>
      <c r="X219" s="126"/>
      <c r="Y219" s="126"/>
      <c r="Z219" s="126"/>
      <c r="AA219" s="126"/>
    </row>
    <row r="220" spans="1:27" ht="15.75" thickBot="1" x14ac:dyDescent="0.3">
      <c r="A220" s="4"/>
      <c r="B220" s="18"/>
      <c r="C220" s="18"/>
      <c r="D220" s="18"/>
      <c r="E220" s="18"/>
      <c r="F220" s="18"/>
      <c r="G220" s="18"/>
      <c r="H220" s="19"/>
      <c r="I220" s="33"/>
      <c r="J220" s="109"/>
      <c r="K220" s="19"/>
      <c r="L220" s="5"/>
      <c r="M220" s="5"/>
      <c r="N220" s="5"/>
      <c r="O220" s="5"/>
      <c r="S220" s="126"/>
      <c r="T220" s="126"/>
      <c r="U220" s="126"/>
      <c r="V220" s="126"/>
      <c r="W220" s="126"/>
      <c r="X220" s="126"/>
      <c r="Y220" s="126"/>
      <c r="Z220" s="126"/>
      <c r="AA220" s="126"/>
    </row>
    <row r="221" spans="1:27" x14ac:dyDescent="0.25">
      <c r="A221" s="4"/>
      <c r="S221" s="126"/>
      <c r="T221" s="126"/>
      <c r="U221" s="126"/>
      <c r="V221" s="126"/>
      <c r="W221" s="126"/>
      <c r="X221" s="126"/>
      <c r="Y221" s="126"/>
      <c r="Z221" s="126"/>
      <c r="AA221" s="126"/>
    </row>
    <row r="222" spans="1:27" x14ac:dyDescent="0.25">
      <c r="A222" s="4"/>
      <c r="S222" s="126"/>
      <c r="T222" s="126"/>
      <c r="U222" s="126"/>
      <c r="V222" s="126"/>
      <c r="W222" s="126"/>
      <c r="X222" s="126"/>
      <c r="Y222" s="126"/>
      <c r="Z222" s="126"/>
      <c r="AA222" s="126"/>
    </row>
    <row r="223" spans="1:27" x14ac:dyDescent="0.25">
      <c r="A223" s="4"/>
      <c r="S223" s="126"/>
      <c r="T223" s="126"/>
      <c r="U223" s="126"/>
      <c r="V223" s="126"/>
      <c r="W223" s="126"/>
      <c r="X223" s="126"/>
      <c r="Y223" s="126"/>
      <c r="Z223" s="126"/>
      <c r="AA223" s="126"/>
    </row>
    <row r="224" spans="1:27" ht="15" customHeight="1" x14ac:dyDescent="0.25">
      <c r="A224" s="4"/>
      <c r="S224" s="126"/>
      <c r="T224" s="126"/>
      <c r="U224" s="126"/>
      <c r="V224" s="126"/>
      <c r="W224" s="126"/>
      <c r="X224" s="126"/>
      <c r="Y224" s="126"/>
      <c r="Z224" s="126"/>
      <c r="AA224" s="126"/>
    </row>
    <row r="225" spans="1:27" x14ac:dyDescent="0.25">
      <c r="A225" s="4"/>
      <c r="S225" s="126"/>
      <c r="T225" s="126"/>
      <c r="U225" s="126"/>
      <c r="V225" s="126"/>
      <c r="W225" s="126"/>
      <c r="X225" s="126"/>
      <c r="Y225" s="126"/>
      <c r="Z225" s="126"/>
      <c r="AA225" s="126"/>
    </row>
    <row r="226" spans="1:27" x14ac:dyDescent="0.25">
      <c r="A226" s="4"/>
      <c r="S226" s="126"/>
      <c r="T226" s="126"/>
      <c r="U226" s="126"/>
      <c r="V226" s="126"/>
      <c r="W226" s="126"/>
      <c r="X226" s="126"/>
      <c r="Y226" s="126"/>
      <c r="Z226" s="126"/>
      <c r="AA226" s="126"/>
    </row>
    <row r="227" spans="1:27" x14ac:dyDescent="0.25">
      <c r="A227" s="4"/>
      <c r="S227" s="126"/>
      <c r="T227" s="126"/>
      <c r="U227" s="126"/>
      <c r="V227" s="126"/>
      <c r="W227" s="126"/>
      <c r="X227" s="126"/>
      <c r="Y227" s="126"/>
      <c r="Z227" s="126"/>
      <c r="AA227" s="126"/>
    </row>
    <row r="228" spans="1:27" x14ac:dyDescent="0.25">
      <c r="A228" s="4"/>
      <c r="S228" s="126"/>
      <c r="T228" s="126"/>
      <c r="U228" s="126"/>
      <c r="V228" s="126"/>
      <c r="W228" s="126"/>
      <c r="X228" s="126"/>
      <c r="Y228" s="126"/>
      <c r="Z228" s="126"/>
      <c r="AA228" s="126"/>
    </row>
    <row r="229" spans="1:27" x14ac:dyDescent="0.25">
      <c r="A229" s="4"/>
      <c r="S229" s="126"/>
      <c r="T229" s="126"/>
      <c r="U229" s="126"/>
      <c r="V229" s="126"/>
      <c r="W229" s="126"/>
      <c r="X229" s="126"/>
      <c r="Y229" s="126"/>
      <c r="Z229" s="126"/>
      <c r="AA229" s="126"/>
    </row>
    <row r="230" spans="1:27" x14ac:dyDescent="0.25">
      <c r="A230" s="4"/>
      <c r="S230" s="126"/>
      <c r="T230" s="126"/>
      <c r="U230" s="126"/>
      <c r="V230" s="126"/>
      <c r="W230" s="126"/>
      <c r="X230" s="126"/>
      <c r="Y230" s="126"/>
      <c r="Z230" s="126"/>
      <c r="AA230" s="126"/>
    </row>
    <row r="231" spans="1:27" x14ac:dyDescent="0.25">
      <c r="A231" s="4"/>
      <c r="J231" s="126"/>
      <c r="S231" s="126"/>
      <c r="T231" s="126"/>
      <c r="U231" s="126"/>
      <c r="V231" s="126"/>
      <c r="W231" s="126"/>
      <c r="X231" s="126"/>
      <c r="Y231" s="126"/>
      <c r="Z231" s="126"/>
      <c r="AA231" s="126"/>
    </row>
    <row r="232" spans="1:27" x14ac:dyDescent="0.25">
      <c r="A232" s="4"/>
      <c r="J232" s="126"/>
      <c r="S232" s="126"/>
      <c r="T232" s="126"/>
      <c r="U232" s="126"/>
      <c r="V232" s="126"/>
      <c r="W232" s="126"/>
      <c r="X232" s="126"/>
      <c r="Y232" s="126"/>
      <c r="Z232" s="126"/>
      <c r="AA232" s="126"/>
    </row>
    <row r="233" spans="1:27" x14ac:dyDescent="0.25">
      <c r="A233" s="4"/>
      <c r="J233" s="126"/>
      <c r="S233" s="126"/>
      <c r="T233" s="126"/>
      <c r="U233" s="126"/>
      <c r="V233" s="126"/>
      <c r="W233" s="126"/>
      <c r="X233" s="126"/>
      <c r="Y233" s="126"/>
      <c r="Z233" s="126"/>
      <c r="AA233" s="126"/>
    </row>
    <row r="234" spans="1:27" x14ac:dyDescent="0.25">
      <c r="A234" s="4"/>
      <c r="J234" s="126"/>
      <c r="S234" s="126"/>
      <c r="T234" s="126"/>
      <c r="U234" s="126"/>
      <c r="V234" s="126"/>
      <c r="W234" s="126"/>
      <c r="X234" s="126"/>
      <c r="Y234" s="126"/>
      <c r="Z234" s="126"/>
      <c r="AA234" s="126"/>
    </row>
    <row r="235" spans="1:27" x14ac:dyDescent="0.25">
      <c r="A235" s="4"/>
      <c r="J235" s="126"/>
      <c r="S235" s="126"/>
      <c r="T235" s="126"/>
      <c r="U235" s="126"/>
      <c r="V235" s="126"/>
      <c r="W235" s="126"/>
      <c r="X235" s="126"/>
      <c r="Y235" s="126"/>
      <c r="Z235" s="126"/>
      <c r="AA235" s="126"/>
    </row>
    <row r="236" spans="1:27" x14ac:dyDescent="0.25">
      <c r="A236" s="4"/>
      <c r="J236" s="126"/>
      <c r="S236" s="126"/>
      <c r="T236" s="126"/>
      <c r="U236" s="126"/>
      <c r="V236" s="126"/>
      <c r="W236" s="126"/>
      <c r="X236" s="126"/>
      <c r="Y236" s="126"/>
      <c r="Z236" s="126"/>
      <c r="AA236" s="126"/>
    </row>
    <row r="237" spans="1:27" x14ac:dyDescent="0.25">
      <c r="A237" s="4"/>
      <c r="J237" s="126"/>
      <c r="S237" s="126"/>
      <c r="T237" s="126"/>
      <c r="U237" s="126"/>
      <c r="V237" s="126"/>
      <c r="W237" s="126"/>
      <c r="X237" s="126"/>
      <c r="Y237" s="126"/>
      <c r="Z237" s="126"/>
      <c r="AA237" s="126"/>
    </row>
    <row r="238" spans="1:27" x14ac:dyDescent="0.25">
      <c r="A238" s="4"/>
      <c r="J238" s="126"/>
      <c r="S238" s="126"/>
      <c r="T238" s="126"/>
      <c r="U238" s="126"/>
      <c r="V238" s="126"/>
      <c r="W238" s="126"/>
      <c r="X238" s="126"/>
      <c r="Y238" s="126"/>
      <c r="Z238" s="126"/>
      <c r="AA238" s="126"/>
    </row>
    <row r="239" spans="1:27" x14ac:dyDescent="0.25">
      <c r="A239" s="4"/>
      <c r="J239" s="126"/>
      <c r="S239" s="126"/>
      <c r="T239" s="126"/>
      <c r="U239" s="126"/>
      <c r="V239" s="126"/>
      <c r="W239" s="126"/>
      <c r="X239" s="126"/>
      <c r="Y239" s="126"/>
      <c r="Z239" s="126"/>
      <c r="AA239" s="126"/>
    </row>
    <row r="240" spans="1:27" x14ac:dyDescent="0.25">
      <c r="A240" s="4"/>
      <c r="J240" s="126"/>
      <c r="S240" s="126"/>
      <c r="T240" s="126"/>
      <c r="U240" s="126"/>
      <c r="V240" s="126"/>
      <c r="W240" s="126"/>
      <c r="X240" s="126"/>
      <c r="Y240" s="126"/>
      <c r="Z240" s="126"/>
      <c r="AA240" s="126"/>
    </row>
    <row r="241" spans="1:27" x14ac:dyDescent="0.25">
      <c r="A241" s="4"/>
      <c r="J241" s="126"/>
      <c r="S241" s="126"/>
      <c r="T241" s="126"/>
      <c r="U241" s="126"/>
      <c r="V241" s="126"/>
      <c r="W241" s="126"/>
      <c r="X241" s="126"/>
      <c r="Y241" s="126"/>
      <c r="Z241" s="126"/>
      <c r="AA241" s="126"/>
    </row>
    <row r="242" spans="1:27" x14ac:dyDescent="0.25">
      <c r="A242" s="4"/>
      <c r="J242" s="126"/>
      <c r="S242" s="126"/>
      <c r="T242" s="126"/>
      <c r="U242" s="126"/>
      <c r="V242" s="126"/>
      <c r="W242" s="126"/>
      <c r="X242" s="126"/>
      <c r="Y242" s="126"/>
      <c r="Z242" s="126"/>
      <c r="AA242" s="126"/>
    </row>
    <row r="243" spans="1:27" x14ac:dyDescent="0.25">
      <c r="A243" s="4"/>
      <c r="J243" s="126"/>
      <c r="S243" s="126"/>
      <c r="T243" s="126"/>
      <c r="U243" s="126"/>
      <c r="V243" s="126"/>
      <c r="W243" s="126"/>
      <c r="X243" s="126"/>
      <c r="Y243" s="126"/>
      <c r="Z243" s="126"/>
      <c r="AA243" s="126"/>
    </row>
    <row r="244" spans="1:27" x14ac:dyDescent="0.25">
      <c r="A244" s="4"/>
      <c r="J244" s="126"/>
      <c r="S244" s="126"/>
      <c r="T244" s="126"/>
      <c r="U244" s="126"/>
      <c r="V244" s="126"/>
      <c r="W244" s="126"/>
      <c r="X244" s="126"/>
      <c r="Y244" s="126"/>
      <c r="Z244" s="126"/>
      <c r="AA244" s="126"/>
    </row>
    <row r="245" spans="1:27" x14ac:dyDescent="0.25">
      <c r="A245" s="4"/>
      <c r="J245" s="126"/>
      <c r="S245" s="126"/>
      <c r="T245" s="126"/>
      <c r="U245" s="126"/>
      <c r="V245" s="126"/>
      <c r="W245" s="126"/>
      <c r="X245" s="126"/>
      <c r="Y245" s="126"/>
      <c r="Z245" s="126"/>
      <c r="AA245" s="126"/>
    </row>
    <row r="246" spans="1:27" x14ac:dyDescent="0.25">
      <c r="A246" s="4"/>
      <c r="J246" s="126"/>
      <c r="S246" s="126"/>
      <c r="T246" s="126"/>
      <c r="U246" s="126"/>
      <c r="V246" s="126"/>
      <c r="W246" s="126"/>
      <c r="X246" s="126"/>
      <c r="Y246" s="126"/>
      <c r="Z246" s="126"/>
      <c r="AA246" s="126"/>
    </row>
    <row r="247" spans="1:27" x14ac:dyDescent="0.25">
      <c r="A247" s="4"/>
      <c r="J247" s="126"/>
      <c r="S247" s="126"/>
      <c r="T247" s="126"/>
      <c r="U247" s="126"/>
      <c r="V247" s="126"/>
      <c r="W247" s="126"/>
      <c r="X247" s="126"/>
      <c r="Y247" s="126"/>
      <c r="Z247" s="126"/>
      <c r="AA247" s="126"/>
    </row>
    <row r="248" spans="1:27" x14ac:dyDescent="0.25">
      <c r="A248" s="4"/>
      <c r="J248" s="126"/>
      <c r="S248" s="126"/>
      <c r="T248" s="126"/>
      <c r="U248" s="126"/>
      <c r="V248" s="126"/>
      <c r="W248" s="126"/>
      <c r="X248" s="126"/>
      <c r="Y248" s="126"/>
      <c r="Z248" s="126"/>
      <c r="AA248" s="126"/>
    </row>
    <row r="249" spans="1:27" x14ac:dyDescent="0.25">
      <c r="A249" s="4"/>
      <c r="J249" s="126"/>
      <c r="S249" s="126"/>
      <c r="T249" s="126"/>
      <c r="U249" s="126"/>
      <c r="V249" s="126"/>
      <c r="W249" s="126"/>
      <c r="X249" s="126"/>
      <c r="Y249" s="126"/>
      <c r="Z249" s="126"/>
      <c r="AA249" s="126"/>
    </row>
    <row r="250" spans="1:27" x14ac:dyDescent="0.25">
      <c r="A250" s="4"/>
      <c r="J250" s="126"/>
      <c r="S250" s="126"/>
      <c r="T250" s="126"/>
      <c r="U250" s="126"/>
      <c r="V250" s="126"/>
      <c r="W250" s="126"/>
      <c r="X250" s="126"/>
      <c r="Y250" s="126"/>
      <c r="Z250" s="126"/>
      <c r="AA250" s="126"/>
    </row>
    <row r="251" spans="1:27" x14ac:dyDescent="0.25">
      <c r="A251" s="4"/>
      <c r="J251" s="126"/>
      <c r="S251" s="126"/>
      <c r="T251" s="126"/>
      <c r="U251" s="126"/>
      <c r="V251" s="126"/>
      <c r="W251" s="126"/>
      <c r="X251" s="126"/>
      <c r="Y251" s="126"/>
      <c r="Z251" s="126"/>
      <c r="AA251" s="126"/>
    </row>
    <row r="5137" spans="7:27" x14ac:dyDescent="0.25">
      <c r="G5137" s="32"/>
      <c r="J5137" s="126"/>
      <c r="S5137" s="126"/>
      <c r="T5137" s="126"/>
      <c r="U5137" s="126"/>
      <c r="V5137" s="126"/>
      <c r="W5137" s="126"/>
      <c r="X5137" s="126"/>
      <c r="Y5137" s="126"/>
      <c r="Z5137" s="126"/>
      <c r="AA5137" s="126"/>
    </row>
    <row r="5138" spans="7:27" x14ac:dyDescent="0.25">
      <c r="G5138" s="32"/>
      <c r="J5138" s="126"/>
      <c r="S5138" s="126"/>
      <c r="T5138" s="126"/>
      <c r="U5138" s="126"/>
      <c r="V5138" s="126"/>
      <c r="W5138" s="126"/>
      <c r="X5138" s="126"/>
      <c r="Y5138" s="126"/>
      <c r="Z5138" s="126"/>
      <c r="AA5138" s="126"/>
    </row>
    <row r="5139" spans="7:27" x14ac:dyDescent="0.25">
      <c r="G5139" s="32"/>
      <c r="J5139" s="126"/>
      <c r="S5139" s="126"/>
      <c r="T5139" s="126"/>
      <c r="U5139" s="126"/>
      <c r="V5139" s="126"/>
      <c r="W5139" s="126"/>
      <c r="X5139" s="126"/>
      <c r="Y5139" s="126"/>
      <c r="Z5139" s="126"/>
      <c r="AA5139" s="126"/>
    </row>
    <row r="5140" spans="7:27" x14ac:dyDescent="0.25">
      <c r="G5140" s="32"/>
      <c r="J5140" s="126"/>
      <c r="S5140" s="126"/>
      <c r="T5140" s="126"/>
      <c r="U5140" s="126"/>
      <c r="V5140" s="126"/>
      <c r="W5140" s="126"/>
      <c r="X5140" s="126"/>
      <c r="Y5140" s="126"/>
      <c r="Z5140" s="126"/>
      <c r="AA5140" s="126"/>
    </row>
    <row r="5141" spans="7:27" x14ac:dyDescent="0.25">
      <c r="G5141" s="32"/>
      <c r="J5141" s="126"/>
      <c r="S5141" s="126"/>
      <c r="T5141" s="126"/>
      <c r="U5141" s="126"/>
      <c r="V5141" s="126"/>
      <c r="W5141" s="126"/>
      <c r="X5141" s="126"/>
      <c r="Y5141" s="126"/>
      <c r="Z5141" s="126"/>
      <c r="AA5141" s="126"/>
    </row>
    <row r="5142" spans="7:27" x14ac:dyDescent="0.25">
      <c r="G5142" s="32"/>
      <c r="J5142" s="126"/>
      <c r="S5142" s="126"/>
      <c r="T5142" s="126"/>
      <c r="U5142" s="126"/>
      <c r="V5142" s="126"/>
      <c r="W5142" s="126"/>
      <c r="X5142" s="126"/>
      <c r="Y5142" s="126"/>
      <c r="Z5142" s="126"/>
      <c r="AA5142" s="126"/>
    </row>
    <row r="5143" spans="7:27" x14ac:dyDescent="0.25">
      <c r="G5143" s="32"/>
      <c r="J5143" s="126"/>
      <c r="S5143" s="126"/>
      <c r="T5143" s="126"/>
      <c r="U5143" s="126"/>
      <c r="V5143" s="126"/>
      <c r="W5143" s="126"/>
      <c r="X5143" s="126"/>
      <c r="Y5143" s="126"/>
      <c r="Z5143" s="126"/>
      <c r="AA5143" s="126"/>
    </row>
  </sheetData>
  <sheetProtection password="DA71" sheet="1" objects="1" scenarios="1"/>
  <mergeCells count="58">
    <mergeCell ref="B2:K2"/>
    <mergeCell ref="B3:K3"/>
    <mergeCell ref="B216:D216"/>
    <mergeCell ref="B217:D217"/>
    <mergeCell ref="B219:G219"/>
    <mergeCell ref="B213:D213"/>
    <mergeCell ref="F213:G213"/>
    <mergeCell ref="H213:I213"/>
    <mergeCell ref="B214:D214"/>
    <mergeCell ref="F214:G214"/>
    <mergeCell ref="H214:I214"/>
    <mergeCell ref="B210:D210"/>
    <mergeCell ref="F210:G210"/>
    <mergeCell ref="H210:I210"/>
    <mergeCell ref="B211:D211"/>
    <mergeCell ref="F211:G211"/>
    <mergeCell ref="H211:I211"/>
    <mergeCell ref="B193:J197"/>
    <mergeCell ref="B207:D207"/>
    <mergeCell ref="F207:G207"/>
    <mergeCell ref="H207:I207"/>
    <mergeCell ref="B208:D208"/>
    <mergeCell ref="F208:G208"/>
    <mergeCell ref="H208:I208"/>
    <mergeCell ref="B199:G199"/>
    <mergeCell ref="B202:G202"/>
    <mergeCell ref="B204:D205"/>
    <mergeCell ref="F204:G205"/>
    <mergeCell ref="H204:I205"/>
    <mergeCell ref="F186:H187"/>
    <mergeCell ref="I188:J189"/>
    <mergeCell ref="C190:D190"/>
    <mergeCell ref="F190:G190"/>
    <mergeCell ref="I190:J190"/>
    <mergeCell ref="B30:K30"/>
    <mergeCell ref="B32:C32"/>
    <mergeCell ref="B27:K29"/>
    <mergeCell ref="J24:K24"/>
    <mergeCell ref="B25:C26"/>
    <mergeCell ref="E25:E26"/>
    <mergeCell ref="F25:F26"/>
    <mergeCell ref="H25:H26"/>
    <mergeCell ref="I25:I26"/>
    <mergeCell ref="K25:K26"/>
    <mergeCell ref="B16:G16"/>
    <mergeCell ref="B19:D19"/>
    <mergeCell ref="E19:G19"/>
    <mergeCell ref="I6:K7"/>
    <mergeCell ref="I8:K13"/>
    <mergeCell ref="I16:K16"/>
    <mergeCell ref="I17:K22"/>
    <mergeCell ref="B22:G22"/>
    <mergeCell ref="B6:G6"/>
    <mergeCell ref="B9:G9"/>
    <mergeCell ref="B10:G10"/>
    <mergeCell ref="B11:G11"/>
    <mergeCell ref="B12:G12"/>
    <mergeCell ref="B13:G13"/>
  </mergeCells>
  <conditionalFormatting sqref="B33:I182">
    <cfRule type="expression" dxfId="57" priority="29">
      <formula>($C33=0)</formula>
    </cfRule>
  </conditionalFormatting>
  <conditionalFormatting sqref="B33:I182">
    <cfRule type="expression" dxfId="56" priority="28">
      <formula>($K33=1)</formula>
    </cfRule>
  </conditionalFormatting>
  <conditionalFormatting sqref="J183">
    <cfRule type="expression" dxfId="55" priority="27">
      <formula>($K183=1)</formula>
    </cfRule>
  </conditionalFormatting>
  <conditionalFormatting sqref="J183">
    <cfRule type="expression" dxfId="54" priority="26">
      <formula>($C183=0)</formula>
    </cfRule>
  </conditionalFormatting>
  <conditionalFormatting sqref="J33:J182">
    <cfRule type="containsText" dxfId="53" priority="8" operator="containsText" text="Relevant">
      <formula>NOT(ISERROR(SEARCH("Relevant",J33)))</formula>
    </cfRule>
    <cfRule type="containsText" dxfId="52" priority="9" operator="containsText" text="deemed">
      <formula>NOT(ISERROR(SEARCH("deemed",J33)))</formula>
    </cfRule>
    <cfRule type="containsText" dxfId="51" priority="10" operator="containsText" text="Please">
      <formula>NOT(ISERROR(SEARCH("Please",J33)))</formula>
    </cfRule>
    <cfRule type="containsText" dxfId="50" priority="11" operator="containsText" text="Scheme">
      <formula>NOT(ISERROR(SEARCH("Scheme",J33)))</formula>
    </cfRule>
    <cfRule type="containsText" dxfId="49" priority="15" operator="containsText" text="Contributions">
      <formula>NOT(ISERROR(SEARCH("Contributions",J33)))</formula>
    </cfRule>
    <cfRule type="containsText" dxfId="48" priority="16" operator="containsText" text="Deemed">
      <formula>NOT(ISERROR(SEARCH("Deemed",J33)))</formula>
    </cfRule>
    <cfRule type="containsText" dxfId="47" priority="20" operator="containsText" text="Special">
      <formula>NOT(ISERROR(SEARCH("Special",J33)))</formula>
    </cfRule>
    <cfRule type="containsText" dxfId="46" priority="22" operator="containsText" text="Detected">
      <formula>NOT(ISERROR(SEARCH("Detected",J33)))</formula>
    </cfRule>
    <cfRule type="containsText" dxfId="45" priority="23" operator="containsText" text="Acceptable">
      <formula>NOT(ISERROR(SEARCH("Acceptable",J33)))</formula>
    </cfRule>
    <cfRule type="cellIs" dxfId="44" priority="24" operator="lessThan">
      <formula>1</formula>
    </cfRule>
    <cfRule type="containsText" dxfId="43" priority="25" operator="containsText" text="DETAILS">
      <formula>NOT(ISERROR(SEARCH("DETAILS",J33)))</formula>
    </cfRule>
  </conditionalFormatting>
  <conditionalFormatting sqref="J33:J182">
    <cfRule type="containsText" dxfId="42" priority="21" operator="containsText" text="Member">
      <formula>NOT(ISERROR(SEARCH("Member",J33)))</formula>
    </cfRule>
  </conditionalFormatting>
  <conditionalFormatting sqref="J33:J182">
    <cfRule type="containsText" dxfId="41" priority="18" operator="containsText" text="details">
      <formula>NOT(ISERROR(SEARCH("details",J33)))</formula>
    </cfRule>
    <cfRule type="containsText" dxfId="40" priority="19" operator="containsText" text="Unknown">
      <formula>NOT(ISERROR(SEARCH("Unknown",J33)))</formula>
    </cfRule>
  </conditionalFormatting>
  <conditionalFormatting sqref="I16">
    <cfRule type="containsText" dxfId="39" priority="14" operator="containsText" text="More">
      <formula>NOT(ISERROR(SEARCH("More",I16)))</formula>
    </cfRule>
    <cfRule type="containsText" dxfId="38" priority="17" operator="containsText" text="UNDO">
      <formula>NOT(ISERROR(SEARCH("UNDO",I16)))</formula>
    </cfRule>
  </conditionalFormatting>
  <conditionalFormatting sqref="G185:J185 I186:J186">
    <cfRule type="containsText" dxfId="37" priority="12" operator="containsText" text="error">
      <formula>NOT(ISERROR(SEARCH("error",G185)))</formula>
    </cfRule>
    <cfRule type="containsText" dxfId="36" priority="13" operator="containsText" text="ready">
      <formula>NOT(ISERROR(SEARCH("ready",G185)))</formula>
    </cfRule>
  </conditionalFormatting>
  <conditionalFormatting sqref="J33:J182">
    <cfRule type="containsText" dxfId="35" priority="7" operator="containsText" text="Practice">
      <formula>NOT(ISERROR(SEARCH("Practice",J33)))</formula>
    </cfRule>
  </conditionalFormatting>
  <conditionalFormatting sqref="J33:J182">
    <cfRule type="containsText" dxfId="34" priority="6" operator="containsText" text="scheme">
      <formula>NOT(ISERROR(SEARCH("scheme",J33)))</formula>
    </cfRule>
  </conditionalFormatting>
  <conditionalFormatting sqref="I17">
    <cfRule type="containsText" dxfId="33" priority="4" operator="containsText" text="Form">
      <formula>NOT(ISERROR(SEARCH("Form",I17)))</formula>
    </cfRule>
    <cfRule type="containsText" dxfId="32" priority="5" operator="containsText" text="Member">
      <formula>NOT(ISERROR(SEARCH("Member",I17)))</formula>
    </cfRule>
  </conditionalFormatting>
  <conditionalFormatting sqref="I16">
    <cfRule type="containsText" dxfId="31" priority="3" operator="containsText" text="urgent">
      <formula>NOT(ISERROR(SEARCH("urgent",I16)))</formula>
    </cfRule>
  </conditionalFormatting>
  <conditionalFormatting sqref="I6">
    <cfRule type="containsText" dxfId="30" priority="1" operator="containsText" text="READY">
      <formula>NOT(ISERROR(SEARCH("READY",I6)))</formula>
    </cfRule>
    <cfRule type="containsText" dxfId="29" priority="2" operator="containsText" text="ERROR">
      <formula>NOT(ISERROR(SEARCH("ERROR",I6)))</formula>
    </cfRule>
  </conditionalFormatting>
  <dataValidations count="3">
    <dataValidation allowBlank="1" showErrorMessage="1" promptTitle="Scheme" prompt="Please choose which scheme the member belongs to._x000a_" sqref="D33:D182" xr:uid="{50950A20-8347-4D1C-8D7D-48B0EA5E9575}"/>
    <dataValidation allowBlank="1" errorTitle="National Insurance Number." error="National Insurance Number must be 9 characters long, no spaces, please review and try again" promptTitle="National Insurance Number" prompt="Must be 9 Characters, No Spaces" sqref="E33:E182" xr:uid="{630F2367-07F1-419C-99EA-F0137B4DDF52}"/>
    <dataValidation type="list" allowBlank="1" showInputMessage="1" showErrorMessage="1" sqref="K33:K182" xr:uid="{611B7029-C601-44EB-87AF-C32E0B2738EB}">
      <formula1>$P$3:$P$9</formula1>
    </dataValidation>
  </dataValidations>
  <hyperlinks>
    <hyperlink ref="B3" r:id="rId1" xr:uid="{FC5A6F25-966E-4A69-A43F-9EE96F7A854C}"/>
  </hyperlinks>
  <pageMargins left="0.7" right="0.7" top="0.75" bottom="0.75" header="0.3" footer="0.3"/>
  <pageSetup paperSize="9" scale="42" orientation="portrait" r:id="rId2"/>
  <headerFooter>
    <oddFooter>&amp;LApril 2019&amp;CPage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B050"/>
  </sheetPr>
  <dimension ref="A1:AN5143"/>
  <sheetViews>
    <sheetView showZeros="0" zoomScale="85" zoomScaleNormal="85" workbookViewId="0">
      <selection activeCell="M3" sqref="M1:AN1048576"/>
    </sheetView>
  </sheetViews>
  <sheetFormatPr defaultRowHeight="15" x14ac:dyDescent="0.25"/>
  <cols>
    <col min="1" max="1" width="9.140625" style="126"/>
    <col min="2" max="2" width="11.7109375" style="126" customWidth="1"/>
    <col min="3" max="3" width="18.7109375" style="126" customWidth="1"/>
    <col min="4" max="4" width="8.28515625" style="126" customWidth="1"/>
    <col min="5" max="5" width="13.140625" style="126" customWidth="1"/>
    <col min="6" max="6" width="12.5703125" style="126" customWidth="1"/>
    <col min="7" max="7" width="17.7109375" style="126" customWidth="1"/>
    <col min="8" max="9" width="15.7109375" style="126" customWidth="1"/>
    <col min="10" max="10" width="38.85546875" style="110" bestFit="1" customWidth="1"/>
    <col min="11" max="11" width="24.42578125" style="126" bestFit="1" customWidth="1"/>
    <col min="12" max="12" width="16.140625" style="126" customWidth="1"/>
    <col min="13" max="13" width="16.140625" style="126" hidden="1" customWidth="1"/>
    <col min="14" max="14" width="11.42578125" style="126" hidden="1" customWidth="1"/>
    <col min="15" max="15" width="10.5703125" style="126" hidden="1" customWidth="1"/>
    <col min="16" max="16" width="14.85546875" style="126" hidden="1" customWidth="1"/>
    <col min="17" max="17" width="9.140625" style="126" hidden="1" customWidth="1"/>
    <col min="18" max="18" width="13.5703125" style="126" hidden="1" customWidth="1"/>
    <col min="19" max="19" width="10.85546875" style="224" hidden="1" customWidth="1"/>
    <col min="20" max="22" width="9.140625" style="224" hidden="1" customWidth="1"/>
    <col min="23" max="27" width="9.140625" style="112" hidden="1" customWidth="1"/>
    <col min="28" max="28" width="11.85546875" style="126" hidden="1" customWidth="1"/>
    <col min="29" max="29" width="10.5703125" style="126" hidden="1" customWidth="1"/>
    <col min="30" max="30" width="11" style="126" hidden="1" customWidth="1"/>
    <col min="31" max="32" width="9.140625" style="126" hidden="1" customWidth="1"/>
    <col min="33" max="33" width="11.28515625" style="126" hidden="1" customWidth="1"/>
    <col min="34" max="34" width="13.140625" style="126" hidden="1" customWidth="1"/>
    <col min="35" max="40" width="9.140625" style="126" hidden="1" customWidth="1"/>
    <col min="41" max="41" width="9.140625" style="126" customWidth="1"/>
    <col min="42" max="16384" width="9.140625" style="126"/>
  </cols>
  <sheetData>
    <row r="1" spans="1:27" x14ac:dyDescent="0.25">
      <c r="A1" s="10"/>
      <c r="B1" s="11"/>
      <c r="C1" s="11"/>
      <c r="D1" s="11"/>
      <c r="E1" s="11"/>
      <c r="F1" s="11"/>
      <c r="G1" s="11"/>
      <c r="H1" s="16"/>
      <c r="I1" s="16"/>
      <c r="J1" s="347"/>
      <c r="K1" s="16"/>
      <c r="L1" s="5"/>
      <c r="M1" s="5"/>
      <c r="N1" s="243"/>
      <c r="O1" s="5"/>
      <c r="R1" s="216">
        <v>45139</v>
      </c>
      <c r="S1" s="350">
        <v>45169</v>
      </c>
      <c r="V1" s="126"/>
      <c r="W1" s="126"/>
      <c r="X1" s="126"/>
      <c r="Y1" s="126"/>
      <c r="Z1" s="126"/>
      <c r="AA1" s="126"/>
    </row>
    <row r="2" spans="1:27" ht="23.25" x14ac:dyDescent="0.35">
      <c r="A2" s="6"/>
      <c r="B2" s="403" t="s">
        <v>0</v>
      </c>
      <c r="C2" s="403"/>
      <c r="D2" s="403"/>
      <c r="E2" s="403"/>
      <c r="F2" s="403"/>
      <c r="G2" s="403"/>
      <c r="H2" s="403"/>
      <c r="I2" s="403"/>
      <c r="J2" s="403"/>
      <c r="K2" s="403"/>
      <c r="L2" s="5"/>
      <c r="M2" s="5"/>
      <c r="N2" s="5"/>
      <c r="O2" s="5"/>
      <c r="P2" s="80" t="s">
        <v>434</v>
      </c>
      <c r="V2" s="126"/>
      <c r="W2" s="126"/>
      <c r="X2" s="126"/>
      <c r="Y2" s="126"/>
      <c r="Z2" s="126"/>
      <c r="AA2" s="126"/>
    </row>
    <row r="3" spans="1:27" ht="21" x14ac:dyDescent="0.25">
      <c r="A3" s="6"/>
      <c r="B3" s="488" t="s">
        <v>1</v>
      </c>
      <c r="C3" s="488"/>
      <c r="D3" s="488"/>
      <c r="E3" s="488"/>
      <c r="F3" s="488"/>
      <c r="G3" s="488"/>
      <c r="H3" s="488"/>
      <c r="I3" s="488"/>
      <c r="J3" s="488"/>
      <c r="K3" s="488"/>
      <c r="L3" s="5"/>
      <c r="M3" s="5"/>
      <c r="N3" s="5"/>
      <c r="O3" s="5"/>
      <c r="P3" s="80"/>
      <c r="V3" s="126"/>
      <c r="W3" s="126"/>
      <c r="X3" s="126"/>
      <c r="Y3" s="126"/>
      <c r="Z3" s="126"/>
      <c r="AA3" s="126"/>
    </row>
    <row r="4" spans="1:27" x14ac:dyDescent="0.25">
      <c r="A4" s="6"/>
      <c r="B4" s="25"/>
      <c r="C4" s="25"/>
      <c r="D4" s="12"/>
      <c r="E4" s="12"/>
      <c r="F4" s="12"/>
      <c r="G4" s="12"/>
      <c r="H4" s="5"/>
      <c r="I4" s="5"/>
      <c r="J4" s="386"/>
      <c r="K4" s="5"/>
      <c r="L4" s="5"/>
      <c r="M4" s="5"/>
      <c r="N4" s="5"/>
      <c r="O4" s="5"/>
      <c r="P4" s="80" t="s">
        <v>602</v>
      </c>
      <c r="V4" s="126"/>
      <c r="W4" s="126"/>
      <c r="X4" s="126"/>
      <c r="Y4" s="126"/>
      <c r="Z4" s="126"/>
      <c r="AA4" s="126"/>
    </row>
    <row r="5" spans="1:27" ht="16.5" thickBot="1" x14ac:dyDescent="0.3">
      <c r="A5" s="6"/>
      <c r="B5" s="235" t="s">
        <v>2</v>
      </c>
      <c r="C5" s="83"/>
      <c r="D5" s="83"/>
      <c r="E5" s="83"/>
      <c r="F5" s="83"/>
      <c r="G5" s="83"/>
      <c r="H5" s="13"/>
      <c r="I5" s="13"/>
      <c r="J5" s="46"/>
      <c r="K5" s="5"/>
      <c r="L5" s="5"/>
      <c r="M5" s="5"/>
      <c r="N5" s="5"/>
      <c r="O5" s="5"/>
      <c r="P5" s="80" t="s">
        <v>601</v>
      </c>
      <c r="V5" s="126"/>
      <c r="W5" s="126"/>
      <c r="X5" s="126"/>
      <c r="Y5" s="126"/>
      <c r="Z5" s="126"/>
      <c r="AA5" s="126"/>
    </row>
    <row r="6" spans="1:27" ht="15.75" customHeight="1" thickBot="1" x14ac:dyDescent="0.3">
      <c r="A6" s="6"/>
      <c r="B6" s="461">
        <f>'Member Info'!D6</f>
        <v>0</v>
      </c>
      <c r="C6" s="462"/>
      <c r="D6" s="462"/>
      <c r="E6" s="462"/>
      <c r="F6" s="462"/>
      <c r="G6" s="463"/>
      <c r="H6" s="24"/>
      <c r="I6" s="492" t="str">
        <f>IF(ISERROR(AC183),"***An error has been detected, please enter an explantion below***",IF(AC183&lt;-1,"**An error has been detected, please enter explanation below**",IF(AC183&gt;1,"**An error has been detected, please enter an explantion below**",IF(N18=1,"Please fix the error in the box below before submitting GP1",IF(AJ183&gt;=1,"**An error has been detected, please correct the Deemed error(s)**","Form Ready to submit")))))</f>
        <v>Form Ready to submit</v>
      </c>
      <c r="J6" s="493"/>
      <c r="K6" s="501"/>
      <c r="L6" s="5"/>
      <c r="M6" s="5"/>
      <c r="N6" s="5"/>
      <c r="O6" s="5"/>
      <c r="P6" s="80" t="s">
        <v>437</v>
      </c>
      <c r="V6" s="126"/>
      <c r="W6" s="126"/>
      <c r="X6" s="126"/>
      <c r="Y6" s="126"/>
      <c r="Z6" s="126"/>
      <c r="AA6" s="126"/>
    </row>
    <row r="7" spans="1:27" ht="15.75" thickBot="1" x14ac:dyDescent="0.3">
      <c r="A7" s="6"/>
      <c r="B7" s="12"/>
      <c r="C7" s="12"/>
      <c r="D7" s="12"/>
      <c r="E7" s="12"/>
      <c r="F7" s="5"/>
      <c r="G7" s="5"/>
      <c r="H7" s="5"/>
      <c r="I7" s="494"/>
      <c r="J7" s="495"/>
      <c r="K7" s="502"/>
      <c r="L7" s="5"/>
      <c r="M7" s="5"/>
      <c r="N7" s="5"/>
      <c r="O7" s="5"/>
      <c r="P7" s="80" t="s">
        <v>548</v>
      </c>
      <c r="V7" s="126"/>
      <c r="W7" s="126"/>
      <c r="X7" s="126"/>
      <c r="Y7" s="126"/>
      <c r="Z7" s="126"/>
      <c r="AA7" s="126"/>
    </row>
    <row r="8" spans="1:27" ht="16.5" thickBot="1" x14ac:dyDescent="0.3">
      <c r="A8" s="6"/>
      <c r="B8" s="235" t="s">
        <v>578</v>
      </c>
      <c r="C8" s="83"/>
      <c r="D8" s="83"/>
      <c r="E8" s="83"/>
      <c r="F8" s="83"/>
      <c r="G8" s="83"/>
      <c r="H8" s="13"/>
      <c r="I8" s="503"/>
      <c r="J8" s="504"/>
      <c r="K8" s="505"/>
      <c r="L8" s="5"/>
      <c r="M8" s="5"/>
      <c r="N8" s="5"/>
      <c r="O8" s="5"/>
      <c r="P8" s="80" t="s">
        <v>498</v>
      </c>
      <c r="V8" s="126"/>
      <c r="W8" s="126"/>
      <c r="X8" s="126"/>
      <c r="Y8" s="126"/>
      <c r="Z8" s="126"/>
      <c r="AA8" s="126"/>
    </row>
    <row r="9" spans="1:27" x14ac:dyDescent="0.25">
      <c r="A9" s="6"/>
      <c r="B9" s="464">
        <f>'Member Info'!$D$9</f>
        <v>0</v>
      </c>
      <c r="C9" s="465"/>
      <c r="D9" s="465"/>
      <c r="E9" s="465"/>
      <c r="F9" s="465"/>
      <c r="G9" s="466"/>
      <c r="H9" s="275"/>
      <c r="I9" s="506"/>
      <c r="J9" s="507"/>
      <c r="K9" s="508"/>
      <c r="L9" s="5"/>
      <c r="M9" s="5"/>
      <c r="N9" s="5"/>
      <c r="O9" s="5"/>
      <c r="P9" s="80" t="s">
        <v>491</v>
      </c>
      <c r="V9" s="126"/>
      <c r="W9" s="126"/>
      <c r="X9" s="126"/>
      <c r="Y9" s="126"/>
      <c r="Z9" s="126"/>
      <c r="AA9" s="126"/>
    </row>
    <row r="10" spans="1:27" x14ac:dyDescent="0.25">
      <c r="A10" s="6"/>
      <c r="B10" s="467">
        <f>'Member Info'!$D$10</f>
        <v>0</v>
      </c>
      <c r="C10" s="468"/>
      <c r="D10" s="468"/>
      <c r="E10" s="468"/>
      <c r="F10" s="468"/>
      <c r="G10" s="469"/>
      <c r="H10" s="275"/>
      <c r="I10" s="506"/>
      <c r="J10" s="507"/>
      <c r="K10" s="508"/>
      <c r="L10" s="5"/>
      <c r="M10" s="5"/>
      <c r="N10" s="5"/>
      <c r="O10" s="5"/>
      <c r="P10" s="80"/>
      <c r="V10" s="126"/>
      <c r="W10" s="126"/>
      <c r="X10" s="126"/>
      <c r="Y10" s="126"/>
      <c r="Z10" s="126"/>
      <c r="AA10" s="126"/>
    </row>
    <row r="11" spans="1:27" x14ac:dyDescent="0.25">
      <c r="A11" s="6"/>
      <c r="B11" s="467">
        <f>'Member Info'!$D$11</f>
        <v>0</v>
      </c>
      <c r="C11" s="468"/>
      <c r="D11" s="468"/>
      <c r="E11" s="468"/>
      <c r="F11" s="468"/>
      <c r="G11" s="469"/>
      <c r="H11" s="275"/>
      <c r="I11" s="506"/>
      <c r="J11" s="507"/>
      <c r="K11" s="508"/>
      <c r="L11" s="5"/>
      <c r="M11" s="5"/>
      <c r="N11" s="5"/>
      <c r="O11" s="5"/>
      <c r="V11" s="126"/>
      <c r="W11" s="126"/>
      <c r="X11" s="126"/>
      <c r="Y11" s="126"/>
      <c r="Z11" s="126"/>
      <c r="AA11" s="126"/>
    </row>
    <row r="12" spans="1:27" x14ac:dyDescent="0.25">
      <c r="A12" s="6"/>
      <c r="B12" s="467">
        <f>'Member Info'!$D$11</f>
        <v>0</v>
      </c>
      <c r="C12" s="468"/>
      <c r="D12" s="468"/>
      <c r="E12" s="468"/>
      <c r="F12" s="468"/>
      <c r="G12" s="469"/>
      <c r="H12" s="275"/>
      <c r="I12" s="506"/>
      <c r="J12" s="507"/>
      <c r="K12" s="508"/>
      <c r="L12" s="5"/>
      <c r="M12" s="5"/>
      <c r="N12" s="5"/>
      <c r="O12" s="5"/>
      <c r="V12" s="126"/>
      <c r="W12" s="126"/>
      <c r="X12" s="126"/>
      <c r="Y12" s="126"/>
      <c r="Z12" s="126"/>
      <c r="AA12" s="126"/>
    </row>
    <row r="13" spans="1:27" ht="15.75" thickBot="1" x14ac:dyDescent="0.3">
      <c r="A13" s="6"/>
      <c r="B13" s="470">
        <f>'Member Info'!$D$11</f>
        <v>0</v>
      </c>
      <c r="C13" s="471"/>
      <c r="D13" s="471"/>
      <c r="E13" s="471"/>
      <c r="F13" s="471"/>
      <c r="G13" s="472"/>
      <c r="H13" s="275"/>
      <c r="I13" s="509"/>
      <c r="J13" s="510"/>
      <c r="K13" s="511"/>
      <c r="L13" s="5"/>
      <c r="M13" s="5"/>
      <c r="N13" s="5"/>
      <c r="O13" s="5"/>
      <c r="V13" s="126"/>
      <c r="W13" s="126"/>
      <c r="X13" s="126"/>
      <c r="Y13" s="126"/>
      <c r="Z13" s="126"/>
      <c r="AA13" s="126"/>
    </row>
    <row r="14" spans="1:27" x14ac:dyDescent="0.25">
      <c r="A14" s="6"/>
      <c r="B14" s="12"/>
      <c r="C14" s="12"/>
      <c r="D14" s="12"/>
      <c r="E14" s="12"/>
      <c r="F14" s="5"/>
      <c r="G14" s="5"/>
      <c r="H14" s="5"/>
      <c r="I14" s="5"/>
      <c r="J14" s="336"/>
      <c r="K14" s="336"/>
      <c r="L14" s="5"/>
      <c r="M14" s="5"/>
      <c r="N14" s="5"/>
      <c r="O14" s="5"/>
      <c r="U14" s="225"/>
      <c r="V14" s="126"/>
      <c r="W14" s="126"/>
      <c r="X14" s="126"/>
      <c r="Y14" s="126"/>
      <c r="Z14" s="126"/>
      <c r="AA14" s="126"/>
    </row>
    <row r="15" spans="1:27" ht="16.5" thickBot="1" x14ac:dyDescent="0.3">
      <c r="A15" s="6"/>
      <c r="B15" s="235" t="s">
        <v>4</v>
      </c>
      <c r="C15" s="83"/>
      <c r="D15" s="83"/>
      <c r="E15" s="83"/>
      <c r="F15" s="83"/>
      <c r="G15" s="83"/>
      <c r="H15" s="13"/>
      <c r="I15" s="13"/>
      <c r="J15" s="46"/>
      <c r="K15" s="5"/>
      <c r="L15" s="5"/>
      <c r="M15" s="5"/>
      <c r="N15" s="5"/>
      <c r="O15" s="5"/>
      <c r="U15" s="225"/>
      <c r="V15" s="126"/>
      <c r="W15" s="126"/>
      <c r="X15" s="126"/>
      <c r="Y15" s="126"/>
      <c r="Z15" s="126"/>
      <c r="AA15" s="126"/>
    </row>
    <row r="16" spans="1:27" ht="17.25" customHeight="1" thickBot="1" x14ac:dyDescent="0.3">
      <c r="A16" s="6"/>
      <c r="B16" s="461">
        <f>'Member Info'!$D$16</f>
        <v>0</v>
      </c>
      <c r="C16" s="462"/>
      <c r="D16" s="462"/>
      <c r="E16" s="462"/>
      <c r="F16" s="462"/>
      <c r="G16" s="463"/>
      <c r="H16" s="332"/>
      <c r="I16" s="512" t="str">
        <f>IF(OR(Y183&gt;0,AD183&gt;0),"STOP! - Urgent Action Required","")</f>
        <v/>
      </c>
      <c r="J16" s="513"/>
      <c r="K16" s="514"/>
      <c r="L16" s="5"/>
      <c r="M16" s="5"/>
      <c r="N16" s="5"/>
      <c r="O16" s="5"/>
      <c r="R16" s="126">
        <f>'Member Info'!X2</f>
        <v>2.5</v>
      </c>
      <c r="U16" s="226"/>
      <c r="V16" s="126"/>
      <c r="W16" s="126"/>
      <c r="X16" s="126"/>
      <c r="Y16" s="126"/>
      <c r="Z16" s="126"/>
      <c r="AA16" s="126"/>
    </row>
    <row r="17" spans="1:40" ht="15" customHeight="1" x14ac:dyDescent="0.25">
      <c r="A17" s="6"/>
      <c r="B17" s="12"/>
      <c r="C17" s="12"/>
      <c r="D17" s="12"/>
      <c r="E17" s="12"/>
      <c r="F17" s="5"/>
      <c r="G17" s="5"/>
      <c r="H17" s="5"/>
      <c r="I17" s="515" t="str">
        <f>IF(Y183&gt;=1,"A Cut, Copy and paste action has corrupted this form, please UNDO (CTRL + Z) last action, or a New form will need to be Used from now on",IF(AD183&gt;0,"One or More members have been marked as - Left Employment/Scheme, but do not have an end date. please enter the End Date in the Member Info Tab",""))</f>
        <v/>
      </c>
      <c r="J17" s="516"/>
      <c r="K17" s="517"/>
      <c r="L17" s="5"/>
      <c r="M17" s="5"/>
      <c r="N17" s="5"/>
      <c r="O17" s="5"/>
    </row>
    <row r="18" spans="1:40" ht="16.5" customHeight="1" thickBot="1" x14ac:dyDescent="0.3">
      <c r="A18" s="6"/>
      <c r="B18" s="83" t="s">
        <v>476</v>
      </c>
      <c r="C18" s="83"/>
      <c r="D18" s="83"/>
      <c r="E18" s="335" t="s">
        <v>417</v>
      </c>
      <c r="F18" s="268"/>
      <c r="G18" s="268"/>
      <c r="H18" s="268"/>
      <c r="I18" s="518"/>
      <c r="J18" s="519"/>
      <c r="K18" s="520"/>
      <c r="L18" s="5"/>
      <c r="M18" s="5"/>
      <c r="N18" s="5">
        <f>IF(I16="",0,1)</f>
        <v>0</v>
      </c>
      <c r="O18" s="5"/>
    </row>
    <row r="19" spans="1:40" ht="15.75" customHeight="1" thickBot="1" x14ac:dyDescent="0.3">
      <c r="A19" s="6"/>
      <c r="B19" s="461">
        <f>'Member Info'!$D$19</f>
        <v>0</v>
      </c>
      <c r="C19" s="462"/>
      <c r="D19" s="463"/>
      <c r="E19" s="458"/>
      <c r="F19" s="459"/>
      <c r="G19" s="460"/>
      <c r="H19" s="333"/>
      <c r="I19" s="518"/>
      <c r="J19" s="519"/>
      <c r="K19" s="520"/>
      <c r="L19" s="5"/>
      <c r="M19" s="5"/>
      <c r="N19" s="5"/>
      <c r="O19" s="5"/>
    </row>
    <row r="20" spans="1:40" ht="15" customHeight="1" x14ac:dyDescent="0.25">
      <c r="A20" s="6"/>
      <c r="B20" s="25"/>
      <c r="C20" s="25"/>
      <c r="D20" s="25"/>
      <c r="E20" s="25"/>
      <c r="F20" s="5"/>
      <c r="G20" s="5"/>
      <c r="H20" s="5"/>
      <c r="I20" s="518"/>
      <c r="J20" s="519"/>
      <c r="K20" s="520"/>
      <c r="L20" s="5"/>
      <c r="M20" s="5"/>
      <c r="N20" s="5"/>
      <c r="O20" s="5"/>
    </row>
    <row r="21" spans="1:40" ht="16.5" customHeight="1" thickBot="1" x14ac:dyDescent="0.3">
      <c r="A21" s="6"/>
      <c r="B21" s="235" t="s">
        <v>532</v>
      </c>
      <c r="C21" s="83"/>
      <c r="D21" s="83"/>
      <c r="E21" s="83"/>
      <c r="F21" s="83"/>
      <c r="G21" s="83"/>
      <c r="H21" s="13"/>
      <c r="I21" s="518"/>
      <c r="J21" s="519"/>
      <c r="K21" s="520"/>
      <c r="L21" s="5"/>
      <c r="M21" s="5"/>
      <c r="N21" s="5"/>
      <c r="O21" s="5"/>
    </row>
    <row r="22" spans="1:40" ht="15.75" customHeight="1" thickBot="1" x14ac:dyDescent="0.3">
      <c r="A22" s="6"/>
      <c r="B22" s="458"/>
      <c r="C22" s="459"/>
      <c r="D22" s="459"/>
      <c r="E22" s="459"/>
      <c r="F22" s="459"/>
      <c r="G22" s="460"/>
      <c r="H22" s="334"/>
      <c r="I22" s="521"/>
      <c r="J22" s="522"/>
      <c r="K22" s="523"/>
      <c r="L22" s="5"/>
      <c r="M22" s="5"/>
      <c r="N22" s="5"/>
      <c r="O22" s="5" t="str">
        <f>IF(ISERROR(AB33)," Unknown Values entered",FALSE)</f>
        <v xml:space="preserve"> Unknown Values entered</v>
      </c>
    </row>
    <row r="23" spans="1:40" ht="15.75" customHeight="1" x14ac:dyDescent="0.25">
      <c r="A23" s="12"/>
      <c r="B23" s="12"/>
      <c r="C23" s="12"/>
      <c r="D23" s="12"/>
      <c r="E23" s="12"/>
      <c r="F23" s="12"/>
      <c r="G23" s="12"/>
      <c r="H23" s="12"/>
      <c r="I23" s="12"/>
      <c r="J23" s="337"/>
      <c r="K23" s="337"/>
      <c r="L23" s="5"/>
      <c r="M23" s="5"/>
      <c r="N23" s="5"/>
      <c r="O23" s="5"/>
    </row>
    <row r="24" spans="1:40" ht="15.75" customHeight="1" thickBot="1" x14ac:dyDescent="0.3">
      <c r="A24" s="12"/>
      <c r="B24" s="12"/>
      <c r="C24" s="12"/>
      <c r="D24" s="12"/>
      <c r="E24" s="12"/>
      <c r="F24" s="12" t="s">
        <v>580</v>
      </c>
      <c r="G24" s="12"/>
      <c r="H24" s="12" t="s">
        <v>583</v>
      </c>
      <c r="I24" s="12" t="s">
        <v>584</v>
      </c>
      <c r="J24" s="491" t="s">
        <v>581</v>
      </c>
      <c r="K24" s="491"/>
      <c r="L24" s="5"/>
      <c r="M24" s="5"/>
      <c r="N24" s="5"/>
      <c r="O24" s="5"/>
    </row>
    <row r="25" spans="1:40" ht="15.75" customHeight="1" x14ac:dyDescent="0.25">
      <c r="A25" s="12"/>
      <c r="B25" s="492" t="s">
        <v>579</v>
      </c>
      <c r="C25" s="493"/>
      <c r="D25" s="11"/>
      <c r="E25" s="496"/>
      <c r="F25" s="498">
        <f>SUM(F33:F182)</f>
        <v>0</v>
      </c>
      <c r="G25" s="11"/>
      <c r="H25" s="498">
        <f>SUM(H33:H182)</f>
        <v>0</v>
      </c>
      <c r="I25" s="498">
        <f>SUM(I33:I182)</f>
        <v>0</v>
      </c>
      <c r="J25" s="338"/>
      <c r="K25" s="489">
        <f>SUM(H25:I26)</f>
        <v>0</v>
      </c>
      <c r="L25" s="5"/>
      <c r="M25" s="5"/>
      <c r="N25" s="5"/>
      <c r="O25" s="5"/>
    </row>
    <row r="26" spans="1:40" ht="15.75" customHeight="1" thickBot="1" x14ac:dyDescent="0.3">
      <c r="A26" s="12"/>
      <c r="B26" s="494"/>
      <c r="C26" s="495"/>
      <c r="D26" s="14"/>
      <c r="E26" s="497"/>
      <c r="F26" s="499"/>
      <c r="G26" s="14"/>
      <c r="H26" s="500"/>
      <c r="I26" s="500"/>
      <c r="J26" s="339"/>
      <c r="K26" s="490"/>
      <c r="L26" s="5"/>
      <c r="M26" s="5"/>
      <c r="N26" s="5"/>
      <c r="O26" s="5"/>
    </row>
    <row r="27" spans="1:40" ht="15" customHeight="1" x14ac:dyDescent="0.25">
      <c r="A27" s="12"/>
      <c r="B27" s="414" t="s">
        <v>10</v>
      </c>
      <c r="C27" s="414"/>
      <c r="D27" s="414"/>
      <c r="E27" s="414"/>
      <c r="F27" s="414"/>
      <c r="G27" s="414"/>
      <c r="H27" s="414"/>
      <c r="I27" s="414"/>
      <c r="J27" s="414"/>
      <c r="K27" s="414"/>
      <c r="L27" s="5"/>
      <c r="M27" s="5"/>
      <c r="N27" s="5"/>
      <c r="O27" s="5"/>
    </row>
    <row r="28" spans="1:40" ht="15.75" customHeight="1" x14ac:dyDescent="0.25">
      <c r="A28" s="12"/>
      <c r="B28" s="414"/>
      <c r="C28" s="414"/>
      <c r="D28" s="414"/>
      <c r="E28" s="414"/>
      <c r="F28" s="414"/>
      <c r="G28" s="414"/>
      <c r="H28" s="414"/>
      <c r="I28" s="414"/>
      <c r="J28" s="414"/>
      <c r="K28" s="414"/>
      <c r="L28" s="5"/>
      <c r="M28" s="5"/>
      <c r="N28" s="5"/>
      <c r="O28" s="5"/>
    </row>
    <row r="29" spans="1:40" ht="15" customHeight="1" x14ac:dyDescent="0.25">
      <c r="A29" s="12"/>
      <c r="B29" s="414"/>
      <c r="C29" s="414"/>
      <c r="D29" s="414"/>
      <c r="E29" s="414"/>
      <c r="F29" s="414"/>
      <c r="G29" s="414"/>
      <c r="H29" s="414"/>
      <c r="I29" s="414"/>
      <c r="J29" s="414"/>
      <c r="K29" s="414"/>
      <c r="L29" s="12"/>
      <c r="M29" s="12"/>
      <c r="N29" s="12"/>
      <c r="O29" s="12"/>
    </row>
    <row r="30" spans="1:40" ht="21" x14ac:dyDescent="0.35">
      <c r="A30" s="4"/>
      <c r="B30" s="484" t="s">
        <v>547</v>
      </c>
      <c r="C30" s="484"/>
      <c r="D30" s="484"/>
      <c r="E30" s="484"/>
      <c r="F30" s="484"/>
      <c r="G30" s="484"/>
      <c r="H30" s="484"/>
      <c r="I30" s="484"/>
      <c r="J30" s="484"/>
      <c r="K30" s="484"/>
      <c r="L30" s="5"/>
      <c r="M30" s="5"/>
      <c r="N30" s="5"/>
      <c r="O30" s="5"/>
    </row>
    <row r="31" spans="1:40" x14ac:dyDescent="0.25">
      <c r="A31" s="4"/>
      <c r="B31" s="5"/>
      <c r="C31" s="5"/>
      <c r="D31" s="5"/>
      <c r="E31" s="20"/>
      <c r="F31" s="20"/>
      <c r="G31" s="21"/>
      <c r="H31" s="20"/>
      <c r="I31" s="20"/>
      <c r="J31" s="386"/>
      <c r="K31" s="5"/>
      <c r="L31" s="5"/>
      <c r="M31" s="5"/>
      <c r="N31" s="5"/>
      <c r="O31" s="5"/>
    </row>
    <row r="32" spans="1:40" ht="93" customHeight="1" x14ac:dyDescent="0.25">
      <c r="A32" s="4"/>
      <c r="B32" s="482" t="s">
        <v>11</v>
      </c>
      <c r="C32" s="483"/>
      <c r="D32" s="39" t="s">
        <v>28</v>
      </c>
      <c r="E32" s="27" t="s">
        <v>12</v>
      </c>
      <c r="F32" s="27" t="s">
        <v>13</v>
      </c>
      <c r="G32" s="28" t="s">
        <v>449</v>
      </c>
      <c r="H32" s="27" t="s">
        <v>460</v>
      </c>
      <c r="I32" s="27" t="s">
        <v>16</v>
      </c>
      <c r="J32" s="81" t="s">
        <v>431</v>
      </c>
      <c r="K32" s="81" t="s">
        <v>531</v>
      </c>
      <c r="L32" s="5"/>
      <c r="M32" s="349" t="s">
        <v>586</v>
      </c>
      <c r="N32" s="93" t="s">
        <v>414</v>
      </c>
      <c r="O32" s="93" t="s">
        <v>414</v>
      </c>
      <c r="P32" s="94" t="s">
        <v>415</v>
      </c>
      <c r="Q32" s="95"/>
      <c r="R32" s="94" t="s">
        <v>416</v>
      </c>
      <c r="S32" s="227"/>
      <c r="T32" s="228" t="s">
        <v>463</v>
      </c>
      <c r="U32" s="228" t="s">
        <v>464</v>
      </c>
      <c r="V32" s="228" t="s">
        <v>465</v>
      </c>
      <c r="W32" s="236" t="s">
        <v>492</v>
      </c>
      <c r="X32" s="236" t="s">
        <v>493</v>
      </c>
      <c r="Y32" s="236" t="s">
        <v>495</v>
      </c>
      <c r="Z32" s="236" t="s">
        <v>499</v>
      </c>
      <c r="AA32" s="236" t="s">
        <v>528</v>
      </c>
      <c r="AB32" s="241" t="s">
        <v>504</v>
      </c>
      <c r="AC32" s="241" t="s">
        <v>496</v>
      </c>
      <c r="AD32" s="241" t="s">
        <v>529</v>
      </c>
      <c r="AE32" s="126" t="s">
        <v>530</v>
      </c>
      <c r="AG32" s="241" t="s">
        <v>533</v>
      </c>
      <c r="AH32" s="241" t="s">
        <v>534</v>
      </c>
      <c r="AI32" s="241" t="s">
        <v>549</v>
      </c>
      <c r="AJ32" s="241" t="s">
        <v>582</v>
      </c>
      <c r="AK32" s="241" t="s">
        <v>605</v>
      </c>
      <c r="AL32" s="241" t="s">
        <v>590</v>
      </c>
      <c r="AM32" s="241" t="s">
        <v>591</v>
      </c>
      <c r="AN32" s="241" t="s">
        <v>606</v>
      </c>
    </row>
    <row r="33" spans="1:40" x14ac:dyDescent="0.25">
      <c r="A33" s="4">
        <v>1</v>
      </c>
      <c r="B33" s="166">
        <f>'Member Info'!D29</f>
        <v>0</v>
      </c>
      <c r="C33" s="166">
        <f>'Member Info'!E29</f>
        <v>0</v>
      </c>
      <c r="D33" s="166" t="str">
        <f>'Member Info'!G29</f>
        <v/>
      </c>
      <c r="E33" s="167">
        <f>'Member Info'!B29</f>
        <v>0</v>
      </c>
      <c r="F33" s="244"/>
      <c r="G33" s="168" t="str">
        <f>IF(E33=0,"",
IF('Member Info'!$AM$19&lt;=$R$1,
SUMPRODUCT('Member Info'!L29+IF('Member Info'!H29&gt;'Member Info'!$AJ$12,'Member Info'!$AK$13,IF('Member Info'!H29&gt;'Member Info'!$AJ$11,'Member Info'!$AK$12,IF('Member Info'!H29&gt;'Member Info'!$AJ$10,'Member Info'!$AK$11,IF('Member Info'!H29&gt;'Member Info'!$AJ$9,'Member Info'!$AK$10,IF('Member Info'!H29&gt;'Member Info'!$AJ$8,'Member Info'!$AK$9,'Member Info'!$AK$8)))))),
SUMPRODUCT('Member Info'!L29+IF('Member Info'!H29&gt;'Member Info'!$AG$17,'Member Info'!$AH$18,IF('Member Info'!H29&gt;'Member Info'!$AG$16,'Member Info'!$AH$17,IF('Member Info'!H29&gt;'Member Info'!$AG$15,'Member Info'!$AH$16,IF('Member Info'!H29&gt;'Member Info'!$AG$14,'Member Info'!$AH$15,IF('Member Info'!H29&gt;'Member Info'!$AG$13,'Member Info'!$AH$14,IF('Member Info'!H29&gt;'Member Info'!$AG$12,'Member Info'!$AH$13,IF('Member Info'!H29&gt;'Member Info'!$AG$11,'Member Info'!$AH$12,IF('Member Info'!H29&gt;'Member Info'!$AG$10,'Member Info'!$AH$11,IF('Member Info'!H29&gt;'Member Info'!$AG$9,'Member Info'!$AH$10,IF('Member Info'!H29&gt;'Member Info'!$AG$8,'Member Info'!$AH$9,'Member Info'!$AH$8)))))))))))))</f>
        <v/>
      </c>
      <c r="H33" s="26"/>
      <c r="I33" s="26"/>
      <c r="J33" s="107" t="str">
        <f>IF(E33=0,"",IF('Member Info'!F29&gt;$S$1,CONCATENATE("Joined with practice on ", TEXT('Member Info'!F29, "DD/MM/YYYY")),IF('Member Info'!N29&lt;&gt;"",IF('Member Info'!N29&lt;$R$1,CONCATENATE("Left Scheme on ", TEXT('Member Info'!N29, "DD/MM/YYYY")),IF(ISERROR(G33),"Error Detected, No rate entered",IF(E33=0,"",IF(F33="","Error Detected, No Pensionable pay",IF(ISERROR(AB33)," Unknown Values entered.",IF(T33+U33&lt;1,"Acceptable",IF(R33+S33=200, "No Contributions Entered", IF(K33="","Error Detected, Choose reason&gt;",IF(X33="1",IF(T33=1,"Please Enter Deemed Pensionable Pay","Add Any Relevant Details Above"),"Please Give Details Above"))))))))),IF(ISERROR(G33),"Error Detected, No rate entered",IF(E33=0,"",IF(F33="","Error Detected, No Pensionable pay",IF(ISERROR(AB33)," Unknown Values entered.",IF(T33+U33&lt;1,"Acceptable",IF(R33+S33=200, "No Contributions Entered", IF(K33="","Error Detected, Choose reason&gt;",IF(X33="1",IF(T33=1,"Please Enter Deemed Pensionable Pay","Add relevant Details Above"),"Please give details Above")))))))))))</f>
        <v/>
      </c>
      <c r="K33" s="263"/>
      <c r="L33" s="93"/>
      <c r="M33" s="93" t="str">
        <f>IF(E33=0,"",IF(ISERROR((F33+H33+I33)),0,IF((F33+H33+I33)&lt;1,0,1)))</f>
        <v/>
      </c>
      <c r="N33" s="96">
        <f>H33</f>
        <v>0</v>
      </c>
      <c r="O33" s="96">
        <f>I33</f>
        <v>0</v>
      </c>
      <c r="P33" s="220">
        <f>(ROUND((F33/100*'Member Info'!$W$2), 2))</f>
        <v>0</v>
      </c>
      <c r="Q33" s="220" t="e">
        <f>ROUND((F33/100*G33),2)</f>
        <v>#VALUE!</v>
      </c>
      <c r="R33" s="220" t="str">
        <f>IF(E33=0,"",(100-(N33/P33*100)))</f>
        <v/>
      </c>
      <c r="S33" s="229" t="str">
        <f>IF(E33=0,"",(100-(O33/Q33*100)))</f>
        <v/>
      </c>
      <c r="T33" s="230" t="str">
        <f>IF(E33=0,"",IF(R33&gt;$R$16,1,IF(R33&lt;-$R$16,1,0)))</f>
        <v/>
      </c>
      <c r="U33" s="230" t="str">
        <f>IF(E33=0,"",IF(G33=0,1,IF(S33&gt;$R$16,1,IF(S33&lt;-$R$16,1,0))))</f>
        <v/>
      </c>
      <c r="V33" s="224">
        <f>IF(E33=0,0,IF(F33="",1,0))</f>
        <v>0</v>
      </c>
      <c r="W33" s="112">
        <f>IF(E33=0,0,IF(K33="",0,1))</f>
        <v>0</v>
      </c>
      <c r="X33" s="237" t="str">
        <f>IF(K33="SMP/Occupational Maternity","1",IF(K33="SSP/Occupational Sick pay","1",""))</f>
        <v/>
      </c>
      <c r="Y33" s="242" t="b">
        <f>IF(OR(AL33=TRUE,AM33=TRUE),TRUE,FALSE)</f>
        <v>0</v>
      </c>
      <c r="Z33" s="237">
        <f>IF(K33="left scheme/Employment", 1,0)</f>
        <v>0</v>
      </c>
      <c r="AA33" s="237">
        <f>IF('Member Info'!N29="",1,"")</f>
        <v>1</v>
      </c>
      <c r="AB33" s="245" t="e">
        <f>(R33+S33)</f>
        <v>#VALUE!</v>
      </c>
      <c r="AC33" s="132" t="str">
        <f>IF(AN33=1,"",IF(W33=1,"",IF(AE33=1,"",IF(E33=0,"",IF(Z33=1,"",IF(J33="acceptable","",IF(R33+S33="0","",R33+S33)))))))</f>
        <v/>
      </c>
      <c r="AD33" s="126">
        <f>SUM(Z33+AA33)</f>
        <v>1</v>
      </c>
      <c r="AE33" s="126" t="str">
        <f>IF('Member Info'!N29&lt;&gt;"",IF('Member Info'!N29&lt;=$R$1,1,0),"")</f>
        <v/>
      </c>
      <c r="AG33" s="126" t="b">
        <f>OR(K33="maternity",K33="SSP")</f>
        <v>0</v>
      </c>
      <c r="AH33" s="126">
        <f>IF(AG33=TRUE,1,0)</f>
        <v>0</v>
      </c>
      <c r="AJ33" s="126">
        <f>IF(J33="Please Enter Deemed Pensionable Pay",1,0)</f>
        <v>0</v>
      </c>
      <c r="AK33" s="126">
        <f>IF('Member Info'!F29&gt;$R$1,1,0)</f>
        <v>0</v>
      </c>
      <c r="AL33" s="126" t="b">
        <f>IF(ISERROR(R33),ERROR.TYPE(#REF!)=ERROR.TYPE(R33),FALSE)</f>
        <v>0</v>
      </c>
      <c r="AM33" s="126" t="b">
        <f>IF(ISERROR(S33),ERROR.TYPE(#REF!)=ERROR.TYPE(S33),FALSE)</f>
        <v>0</v>
      </c>
      <c r="AN33" s="126">
        <f>IF(OR('Member Info'!F29&gt;=$S$1,'Member Info'!N29&gt;=$R$1),1,0)</f>
        <v>0</v>
      </c>
    </row>
    <row r="34" spans="1:40" x14ac:dyDescent="0.25">
      <c r="A34" s="4">
        <v>2</v>
      </c>
      <c r="B34" s="166">
        <f>'Member Info'!D30</f>
        <v>0</v>
      </c>
      <c r="C34" s="166">
        <f>'Member Info'!E30</f>
        <v>0</v>
      </c>
      <c r="D34" s="166" t="str">
        <f>'Member Info'!G30</f>
        <v/>
      </c>
      <c r="E34" s="167">
        <f>'Member Info'!B30</f>
        <v>0</v>
      </c>
      <c r="F34" s="244"/>
      <c r="G34" s="168" t="str">
        <f>IF(E34=0,"",
IF('Member Info'!$AM$19&lt;=$R$1,
SUMPRODUCT('Member Info'!L30+IF('Member Info'!H30&gt;'Member Info'!$AJ$12,'Member Info'!$AK$13,IF('Member Info'!H30&gt;'Member Info'!$AJ$11,'Member Info'!$AK$12,IF('Member Info'!H30&gt;'Member Info'!$AJ$10,'Member Info'!$AK$11,IF('Member Info'!H30&gt;'Member Info'!$AJ$9,'Member Info'!$AK$10,IF('Member Info'!H30&gt;'Member Info'!$AJ$8,'Member Info'!$AK$9,'Member Info'!$AK$8)))))),
SUMPRODUCT('Member Info'!L30+IF('Member Info'!H30&gt;'Member Info'!$AG$17,'Member Info'!$AH$18,IF('Member Info'!H30&gt;'Member Info'!$AG$16,'Member Info'!$AH$17,IF('Member Info'!H30&gt;'Member Info'!$AG$15,'Member Info'!$AH$16,IF('Member Info'!H30&gt;'Member Info'!$AG$14,'Member Info'!$AH$15,IF('Member Info'!H30&gt;'Member Info'!$AG$13,'Member Info'!$AH$14,IF('Member Info'!H30&gt;'Member Info'!$AG$12,'Member Info'!$AH$13,IF('Member Info'!H30&gt;'Member Info'!$AG$11,'Member Info'!$AH$12,IF('Member Info'!H30&gt;'Member Info'!$AG$10,'Member Info'!$AH$11,IF('Member Info'!H30&gt;'Member Info'!$AG$9,'Member Info'!$AH$10,IF('Member Info'!H30&gt;'Member Info'!$AG$8,'Member Info'!$AH$9,'Member Info'!$AH$8)))))))))))))</f>
        <v/>
      </c>
      <c r="H34" s="26"/>
      <c r="I34" s="26"/>
      <c r="J34" s="107" t="str">
        <f>IF(E34=0,"",IF('Member Info'!F30&gt;$S$1,CONCATENATE("Joined with practice on ", TEXT('Member Info'!F30, "DD/MM/YYYY")),IF('Member Info'!N30&lt;&gt;"",IF('Member Info'!N30&lt;$R$1,CONCATENATE("Left Scheme on ", TEXT('Member Info'!N30, "DD/MM/YYYY")),IF(ISERROR(G34),"Error Detected, No rate entered",IF(E34=0,"",IF(F34="","Error Detected, No Pensionable pay",IF(ISERROR(AB34)," Unknown Values entered.",IF(T34+U34&lt;1,"Acceptable",IF(R34+S34=200, "No Contributions Entered", IF(K34="","Error Detected, Choose reason&gt;",IF(X34="1",IF(T34=1,"Please Enter Deemed Pensionable Pay","Add Any Relevant Details Above"),"Please Give Details Above"))))))))),IF(ISERROR(G34),"Error Detected, No rate entered",IF(E34=0,"",IF(F34="","Error Detected, No Pensionable pay",IF(ISERROR(AB34)," Unknown Values entered.",IF(T34+U34&lt;1,"Acceptable",IF(R34+S34=200, "No Contributions Entered", IF(K34="","Error Detected, Choose reason&gt;",IF(X34="1",IF(T34=1,"Please Enter Deemed Pensionable Pay","Add relevant Details Above"),"Please give details Above")))))))))))</f>
        <v/>
      </c>
      <c r="K34" s="263"/>
      <c r="L34" s="93"/>
      <c r="M34" s="93" t="str">
        <f>IF(E34=0,"",IF(ISERROR((F34+H34+I34)),0,IF((F34+H34+I34)&lt;1,0,1)))</f>
        <v/>
      </c>
      <c r="N34" s="96">
        <f>H34</f>
        <v>0</v>
      </c>
      <c r="O34" s="96">
        <f t="shared" ref="O34:O97" si="0">I34</f>
        <v>0</v>
      </c>
      <c r="P34" s="220">
        <f>(ROUND((F34/100*'Member Info'!$W$2), 2))</f>
        <v>0</v>
      </c>
      <c r="Q34" s="220" t="e">
        <f>ROUND((F34/100*G34),2)</f>
        <v>#VALUE!</v>
      </c>
      <c r="R34" s="220" t="str">
        <f>IF(E34=0,"",(100-(N34/P34*100)))</f>
        <v/>
      </c>
      <c r="S34" s="229" t="str">
        <f>IF(E34=0,"",(100-(O34/Q34*100)))</f>
        <v/>
      </c>
      <c r="T34" s="230" t="str">
        <f>IF(E34=0,"",IF(R34&gt;$R$16,1,IF(R34&lt;-$R$16,1,0)))</f>
        <v/>
      </c>
      <c r="U34" s="230" t="str">
        <f>IF(E34=0,"",IF(G34=0,1,IF(S34&gt;$R$16,1,IF(S34&lt;-$R$16,1,0))))</f>
        <v/>
      </c>
      <c r="V34" s="224">
        <f>IF(E34=0,0,IF(F34="",1,0))</f>
        <v>0</v>
      </c>
      <c r="W34" s="112">
        <f>IF(E34=0,0,IF(K34="",0,1))</f>
        <v>0</v>
      </c>
      <c r="X34" s="237" t="str">
        <f t="shared" ref="X34:X97" si="1">IF(K34="SMP/Occupational Maternity","1",IF(K34="SSP/Occupational Sick pay","1",""))</f>
        <v/>
      </c>
      <c r="Y34" s="242" t="b">
        <f t="shared" ref="Y34:Y97" si="2">IF(OR(AL34=TRUE,AM34=TRUE),TRUE,FALSE)</f>
        <v>0</v>
      </c>
      <c r="Z34" s="237">
        <f>IF(K34="left scheme/Employment", 1,0)</f>
        <v>0</v>
      </c>
      <c r="AA34" s="237">
        <f>IF('Member Info'!N30="",1,"")</f>
        <v>1</v>
      </c>
      <c r="AB34" s="245" t="e">
        <f>(R34+S34)</f>
        <v>#VALUE!</v>
      </c>
      <c r="AC34" s="132" t="str">
        <f t="shared" ref="AC34:AC97" si="3">IF(AN34=1,"",IF(W34=1,"",IF(AE34=1,"",IF(E34=0,"",IF(Z34=1,"",IF(J34="acceptable","",IF(R34+S34="0","",R34+S34)))))))</f>
        <v/>
      </c>
      <c r="AD34" s="126">
        <f>SUM(Z34+AA34)</f>
        <v>1</v>
      </c>
      <c r="AE34" s="126" t="str">
        <f>IF('Member Info'!N30&lt;&gt;"",IF('Member Info'!N30&lt;=$R$1,1,0),"")</f>
        <v/>
      </c>
      <c r="AG34" s="126" t="b">
        <f>OR(K34="maternity",K34="SSP")</f>
        <v>0</v>
      </c>
      <c r="AH34" s="126">
        <f>IF(AG34=TRUE,1,0)</f>
        <v>0</v>
      </c>
      <c r="AJ34" s="126">
        <f>IF(J34="Please Enter Deemed Pensionable Pay",1,0)</f>
        <v>0</v>
      </c>
      <c r="AK34" s="126">
        <f>IF('Member Info'!F30&gt;$R$1,1,0)</f>
        <v>0</v>
      </c>
      <c r="AL34" s="126" t="b">
        <f>IF(ISERROR(R34),ERROR.TYPE(#REF!)=ERROR.TYPE(R34),FALSE)</f>
        <v>0</v>
      </c>
      <c r="AM34" s="126" t="b">
        <f>IF(ISERROR(S34),ERROR.TYPE(#REF!)=ERROR.TYPE(S34),FALSE)</f>
        <v>0</v>
      </c>
      <c r="AN34" s="126">
        <f>IF(OR('Member Info'!F30&gt;=$S$1,'Member Info'!N30&gt;$S$1),1,0)</f>
        <v>0</v>
      </c>
    </row>
    <row r="35" spans="1:40" x14ac:dyDescent="0.25">
      <c r="A35" s="4">
        <v>3</v>
      </c>
      <c r="B35" s="166">
        <f>'Member Info'!D31</f>
        <v>0</v>
      </c>
      <c r="C35" s="166">
        <f>'Member Info'!E31</f>
        <v>0</v>
      </c>
      <c r="D35" s="166" t="str">
        <f>'Member Info'!G31</f>
        <v/>
      </c>
      <c r="E35" s="167">
        <f>'Member Info'!B31</f>
        <v>0</v>
      </c>
      <c r="F35" s="244"/>
      <c r="G35" s="168" t="str">
        <f>IF(E35=0,"",
IF('Member Info'!$AM$19&lt;=$R$1,
SUMPRODUCT('Member Info'!L31+IF('Member Info'!H31&gt;'Member Info'!$AJ$12,'Member Info'!$AK$13,IF('Member Info'!H31&gt;'Member Info'!$AJ$11,'Member Info'!$AK$12,IF('Member Info'!H31&gt;'Member Info'!$AJ$10,'Member Info'!$AK$11,IF('Member Info'!H31&gt;'Member Info'!$AJ$9,'Member Info'!$AK$10,IF('Member Info'!H31&gt;'Member Info'!$AJ$8,'Member Info'!$AK$9,'Member Info'!$AK$8)))))),
SUMPRODUCT('Member Info'!L31+IF('Member Info'!H31&gt;'Member Info'!$AG$17,'Member Info'!$AH$18,IF('Member Info'!H31&gt;'Member Info'!$AG$16,'Member Info'!$AH$17,IF('Member Info'!H31&gt;'Member Info'!$AG$15,'Member Info'!$AH$16,IF('Member Info'!H31&gt;'Member Info'!$AG$14,'Member Info'!$AH$15,IF('Member Info'!H31&gt;'Member Info'!$AG$13,'Member Info'!$AH$14,IF('Member Info'!H31&gt;'Member Info'!$AG$12,'Member Info'!$AH$13,IF('Member Info'!H31&gt;'Member Info'!$AG$11,'Member Info'!$AH$12,IF('Member Info'!H31&gt;'Member Info'!$AG$10,'Member Info'!$AH$11,IF('Member Info'!H31&gt;'Member Info'!$AG$9,'Member Info'!$AH$10,IF('Member Info'!H31&gt;'Member Info'!$AG$8,'Member Info'!$AH$9,'Member Info'!$AH$8)))))))))))))</f>
        <v/>
      </c>
      <c r="H35" s="26"/>
      <c r="I35" s="26"/>
      <c r="J35" s="107" t="str">
        <f>IF(E35=0,"",IF('Member Info'!F31&gt;$S$1,CONCATENATE("Joined with practice on ", TEXT('Member Info'!F31, "DD/MM/YYYY")),IF('Member Info'!N31&lt;&gt;"",IF('Member Info'!N31&lt;$R$1,CONCATENATE("Left Scheme on ", TEXT('Member Info'!N31, "DD/MM/YYYY")),IF(ISERROR(G35),"Error Detected, No rate entered",IF(E35=0,"",IF(F35="","Error Detected, No Pensionable pay",IF(ISERROR(AB35)," Unknown Values entered.",IF(T35+U35&lt;1,"Acceptable",IF(R35+S35=200, "No Contributions Entered", IF(K35="","Error Detected, Choose reason&gt;",IF(X35="1",IF(T35=1,"Please Enter Deemed Pensionable Pay","Add Any Relevant Details Above"),"Please Give Details Above"))))))))),IF(ISERROR(G35),"Error Detected, No rate entered",IF(E35=0,"",IF(F35="","Error Detected, No Pensionable pay",IF(ISERROR(AB35)," Unknown Values entered.",IF(T35+U35&lt;1,"Acceptable",IF(R35+S35=200, "No Contributions Entered", IF(K35="","Error Detected, Choose reason&gt;",IF(X35="1",IF(T35=1,"Please Enter Deemed Pensionable Pay","Add relevant Details Above"),"Please give details Above")))))))))))</f>
        <v/>
      </c>
      <c r="K35" s="263"/>
      <c r="L35" s="93"/>
      <c r="M35" s="93" t="str">
        <f>IF(E35=0,"",IF(ISERROR((F35+H35+I35)),0,IF((F35+H35+I35)&lt;1,0,1)))</f>
        <v/>
      </c>
      <c r="N35" s="96">
        <f>H35</f>
        <v>0</v>
      </c>
      <c r="O35" s="96">
        <f t="shared" si="0"/>
        <v>0</v>
      </c>
      <c r="P35" s="220">
        <f>(ROUND((F35/100*'Member Info'!$W$2), 2))</f>
        <v>0</v>
      </c>
      <c r="Q35" s="220" t="e">
        <f>ROUND((F35/100*G35),2)</f>
        <v>#VALUE!</v>
      </c>
      <c r="R35" s="220" t="str">
        <f>IF(E35=0,"",(100-(N35/P35*100)))</f>
        <v/>
      </c>
      <c r="S35" s="229" t="str">
        <f>IF(E35=0,"",(100-(O35/Q35*100)))</f>
        <v/>
      </c>
      <c r="T35" s="230" t="str">
        <f>IF(E35=0,"",IF(R35&gt;$R$16,1,IF(R35&lt;-$R$16,1,0)))</f>
        <v/>
      </c>
      <c r="U35" s="230" t="str">
        <f>IF(E35=0,"",IF(G35=0,1,IF(S35&gt;$R$16,1,IF(S35&lt;-$R$16,1,0))))</f>
        <v/>
      </c>
      <c r="V35" s="224">
        <f>IF(E35=0,0,IF(F35="",1,0))</f>
        <v>0</v>
      </c>
      <c r="W35" s="112">
        <f>IF(E35=0,0,IF(K35="",0,1))</f>
        <v>0</v>
      </c>
      <c r="X35" s="237" t="str">
        <f t="shared" si="1"/>
        <v/>
      </c>
      <c r="Y35" s="242" t="b">
        <f t="shared" si="2"/>
        <v>0</v>
      </c>
      <c r="Z35" s="237">
        <f>IF(K35="left scheme/Employment", 1,0)</f>
        <v>0</v>
      </c>
      <c r="AA35" s="237">
        <f>IF('Member Info'!N31="",1,"")</f>
        <v>1</v>
      </c>
      <c r="AB35" s="245" t="e">
        <f>(R35+S35)</f>
        <v>#VALUE!</v>
      </c>
      <c r="AC35" s="132" t="str">
        <f t="shared" si="3"/>
        <v/>
      </c>
      <c r="AD35" s="126">
        <f>SUM(Z35+AA35)</f>
        <v>1</v>
      </c>
      <c r="AE35" s="126" t="str">
        <f>IF('Member Info'!N31&lt;&gt;"",IF('Member Info'!N31&lt;=$R$1,1,0),"")</f>
        <v/>
      </c>
      <c r="AG35" s="126" t="b">
        <f>OR(K35="maternity",K35="SSP")</f>
        <v>0</v>
      </c>
      <c r="AH35" s="126">
        <f>IF(AG35=TRUE,1,0)</f>
        <v>0</v>
      </c>
      <c r="AJ35" s="126">
        <f>IF(J35="Please Enter Deemed Pensionable Pay",1,0)</f>
        <v>0</v>
      </c>
      <c r="AK35" s="126">
        <f>IF('Member Info'!F31&gt;$R$1,1,0)</f>
        <v>0</v>
      </c>
      <c r="AL35" s="126" t="b">
        <f>IF(ISERROR(R35),ERROR.TYPE(#REF!)=ERROR.TYPE(R35),FALSE)</f>
        <v>0</v>
      </c>
      <c r="AM35" s="126" t="b">
        <f>IF(ISERROR(S35),ERROR.TYPE(#REF!)=ERROR.TYPE(S35),FALSE)</f>
        <v>0</v>
      </c>
      <c r="AN35" s="126">
        <f>IF(OR('Member Info'!F31&gt;=$S$1,'Member Info'!N31&gt;=$R$1),1,0)</f>
        <v>0</v>
      </c>
    </row>
    <row r="36" spans="1:40" x14ac:dyDescent="0.25">
      <c r="A36" s="4">
        <v>4</v>
      </c>
      <c r="B36" s="166">
        <f>'Member Info'!D32</f>
        <v>0</v>
      </c>
      <c r="C36" s="166">
        <f>'Member Info'!E32</f>
        <v>0</v>
      </c>
      <c r="D36" s="166" t="str">
        <f>'Member Info'!G32</f>
        <v/>
      </c>
      <c r="E36" s="167">
        <f>'Member Info'!B32</f>
        <v>0</v>
      </c>
      <c r="F36" s="244"/>
      <c r="G36" s="168" t="str">
        <f>IF(E36=0,"",
IF('Member Info'!$AM$19&lt;=$R$1,
SUMPRODUCT('Member Info'!L32+IF('Member Info'!H32&gt;'Member Info'!$AJ$12,'Member Info'!$AK$13,IF('Member Info'!H32&gt;'Member Info'!$AJ$11,'Member Info'!$AK$12,IF('Member Info'!H32&gt;'Member Info'!$AJ$10,'Member Info'!$AK$11,IF('Member Info'!H32&gt;'Member Info'!$AJ$9,'Member Info'!$AK$10,IF('Member Info'!H32&gt;'Member Info'!$AJ$8,'Member Info'!$AK$9,'Member Info'!$AK$8)))))),
SUMPRODUCT('Member Info'!L32+IF('Member Info'!H32&gt;'Member Info'!$AG$17,'Member Info'!$AH$18,IF('Member Info'!H32&gt;'Member Info'!$AG$16,'Member Info'!$AH$17,IF('Member Info'!H32&gt;'Member Info'!$AG$15,'Member Info'!$AH$16,IF('Member Info'!H32&gt;'Member Info'!$AG$14,'Member Info'!$AH$15,IF('Member Info'!H32&gt;'Member Info'!$AG$13,'Member Info'!$AH$14,IF('Member Info'!H32&gt;'Member Info'!$AG$12,'Member Info'!$AH$13,IF('Member Info'!H32&gt;'Member Info'!$AG$11,'Member Info'!$AH$12,IF('Member Info'!H32&gt;'Member Info'!$AG$10,'Member Info'!$AH$11,IF('Member Info'!H32&gt;'Member Info'!$AG$9,'Member Info'!$AH$10,IF('Member Info'!H32&gt;'Member Info'!$AG$8,'Member Info'!$AH$9,'Member Info'!$AH$8)))))))))))))</f>
        <v/>
      </c>
      <c r="H36" s="26"/>
      <c r="I36" s="26"/>
      <c r="J36" s="107" t="str">
        <f>IF(E36=0,"",IF('Member Info'!F32&gt;$S$1,CONCATENATE("Joined with practice on ", TEXT('Member Info'!F32, "DD/MM/YYYY")),IF('Member Info'!N32&lt;&gt;"",IF('Member Info'!N32&lt;$R$1,CONCATENATE("Left Scheme on ", TEXT('Member Info'!N32, "DD/MM/YYYY")),IF(ISERROR(G36),"Error Detected, No rate entered",IF(E36=0,"",IF(F36="","Error Detected, No Pensionable pay",IF(ISERROR(AB36)," Unknown Values entered.",IF(T36+U36&lt;1,"Acceptable",IF(R36+S36=200, "No Contributions Entered", IF(K36="","Error Detected, Choose reason&gt;",IF(X36="1",IF(T36=1,"Please Enter Deemed Pensionable Pay","Add Any Relevant Details Above"),"Please Give Details Above"))))))))),IF(ISERROR(G36),"Error Detected, No rate entered",IF(E36=0,"",IF(F36="","Error Detected, No Pensionable pay",IF(ISERROR(AB36)," Unknown Values entered.",IF(T36+U36&lt;1,"Acceptable",IF(R36+S36=200, "No Contributions Entered", IF(K36="","Error Detected, Choose reason&gt;",IF(X36="1",IF(T36=1,"Please Enter Deemed Pensionable Pay","Add relevant Details Above"),"Please give details Above")))))))))))</f>
        <v/>
      </c>
      <c r="K36" s="263"/>
      <c r="L36" s="93"/>
      <c r="M36" s="93" t="str">
        <f t="shared" ref="M36:M99" si="4">IF(E36=0,"",IF(ISERROR((F36+H36+I36)),0,IF((F36+H36+I36)&lt;1,0,1)))</f>
        <v/>
      </c>
      <c r="N36" s="96">
        <f>H36</f>
        <v>0</v>
      </c>
      <c r="O36" s="96">
        <f t="shared" si="0"/>
        <v>0</v>
      </c>
      <c r="P36" s="220">
        <f>(ROUND((F36/100*'Member Info'!$W$2), 2))</f>
        <v>0</v>
      </c>
      <c r="Q36" s="220" t="e">
        <f>ROUND((F36/100*G36),2)</f>
        <v>#VALUE!</v>
      </c>
      <c r="R36" s="220" t="str">
        <f>IF(E36=0,"",(100-(N36/P36*100)))</f>
        <v/>
      </c>
      <c r="S36" s="229" t="str">
        <f>IF(E36=0,"",(100-(O36/Q36*100)))</f>
        <v/>
      </c>
      <c r="T36" s="230" t="str">
        <f>IF(E36=0,"",IF(R36&gt;$R$16,1,IF(R36&lt;-$R$16,1,0)))</f>
        <v/>
      </c>
      <c r="U36" s="230" t="str">
        <f>IF(E36=0,"",IF(G36=0,1,IF(S36&gt;$R$16,1,IF(S36&lt;-$R$16,1,0))))</f>
        <v/>
      </c>
      <c r="V36" s="224">
        <f>IF(E36=0,0,IF(F36="",1,0))</f>
        <v>0</v>
      </c>
      <c r="W36" s="112">
        <f>IF(E36=0,0,IF(K36="",0,1))</f>
        <v>0</v>
      </c>
      <c r="X36" s="237" t="str">
        <f t="shared" si="1"/>
        <v/>
      </c>
      <c r="Y36" s="242" t="b">
        <f t="shared" si="2"/>
        <v>0</v>
      </c>
      <c r="Z36" s="237">
        <f>IF(K36="left scheme/Employment", 1,0)</f>
        <v>0</v>
      </c>
      <c r="AA36" s="237">
        <f>IF('Member Info'!N32="",1,"")</f>
        <v>1</v>
      </c>
      <c r="AB36" s="245" t="e">
        <f>(R36+S36)</f>
        <v>#VALUE!</v>
      </c>
      <c r="AC36" s="132" t="str">
        <f t="shared" si="3"/>
        <v/>
      </c>
      <c r="AD36" s="126">
        <f>SUM(Z36+AA36)</f>
        <v>1</v>
      </c>
      <c r="AE36" s="126" t="str">
        <f>IF('Member Info'!N32&lt;&gt;"",IF('Member Info'!N32&lt;=$R$1,1,0),"")</f>
        <v/>
      </c>
      <c r="AG36" s="126" t="b">
        <f>OR(K36="maternity",K36="SSP")</f>
        <v>0</v>
      </c>
      <c r="AH36" s="126">
        <f>IF(AG36=TRUE,1,0)</f>
        <v>0</v>
      </c>
      <c r="AJ36" s="126">
        <f>IF(J36="Please Enter Deemed Pensionable Pay",1,0)</f>
        <v>0</v>
      </c>
      <c r="AK36" s="126">
        <f>IF('Member Info'!F32&gt;$R$1,1,0)</f>
        <v>0</v>
      </c>
      <c r="AL36" s="126" t="b">
        <f>IF(ISERROR(R36),ERROR.TYPE(#REF!)=ERROR.TYPE(R36),FALSE)</f>
        <v>0</v>
      </c>
      <c r="AM36" s="126" t="b">
        <f>IF(ISERROR(S36),ERROR.TYPE(#REF!)=ERROR.TYPE(S36),FALSE)</f>
        <v>0</v>
      </c>
      <c r="AN36" s="126">
        <f>IF(OR('Member Info'!F32&gt;=$S$1,'Member Info'!N32&gt;=$R$1),1,0)</f>
        <v>0</v>
      </c>
    </row>
    <row r="37" spans="1:40" x14ac:dyDescent="0.25">
      <c r="A37" s="4">
        <v>5</v>
      </c>
      <c r="B37" s="166">
        <f>'Member Info'!D33</f>
        <v>0</v>
      </c>
      <c r="C37" s="166">
        <f>'Member Info'!E33</f>
        <v>0</v>
      </c>
      <c r="D37" s="166" t="str">
        <f>'Member Info'!G33</f>
        <v/>
      </c>
      <c r="E37" s="167">
        <f>'Member Info'!B33</f>
        <v>0</v>
      </c>
      <c r="F37" s="244"/>
      <c r="G37" s="168" t="str">
        <f>IF(E37=0,"",
IF('Member Info'!$AM$19&lt;=$R$1,
SUMPRODUCT('Member Info'!L33+IF('Member Info'!H33&gt;'Member Info'!$AJ$12,'Member Info'!$AK$13,IF('Member Info'!H33&gt;'Member Info'!$AJ$11,'Member Info'!$AK$12,IF('Member Info'!H33&gt;'Member Info'!$AJ$10,'Member Info'!$AK$11,IF('Member Info'!H33&gt;'Member Info'!$AJ$9,'Member Info'!$AK$10,IF('Member Info'!H33&gt;'Member Info'!$AJ$8,'Member Info'!$AK$9,'Member Info'!$AK$8)))))),
SUMPRODUCT('Member Info'!L33+IF('Member Info'!H33&gt;'Member Info'!$AG$17,'Member Info'!$AH$18,IF('Member Info'!H33&gt;'Member Info'!$AG$16,'Member Info'!$AH$17,IF('Member Info'!H33&gt;'Member Info'!$AG$15,'Member Info'!$AH$16,IF('Member Info'!H33&gt;'Member Info'!$AG$14,'Member Info'!$AH$15,IF('Member Info'!H33&gt;'Member Info'!$AG$13,'Member Info'!$AH$14,IF('Member Info'!H33&gt;'Member Info'!$AG$12,'Member Info'!$AH$13,IF('Member Info'!H33&gt;'Member Info'!$AG$11,'Member Info'!$AH$12,IF('Member Info'!H33&gt;'Member Info'!$AG$10,'Member Info'!$AH$11,IF('Member Info'!H33&gt;'Member Info'!$AG$9,'Member Info'!$AH$10,IF('Member Info'!H33&gt;'Member Info'!$AG$8,'Member Info'!$AH$9,'Member Info'!$AH$8)))))))))))))</f>
        <v/>
      </c>
      <c r="H37" s="26"/>
      <c r="I37" s="26"/>
      <c r="J37" s="107" t="str">
        <f>IF(E37=0,"",IF('Member Info'!F33&gt;$S$1,CONCATENATE("Joined with practice on ", TEXT('Member Info'!F33, "DD/MM/YYYY")),IF('Member Info'!N33&lt;&gt;"",IF('Member Info'!N33&lt;$R$1,CONCATENATE("Left Scheme on ", TEXT('Member Info'!N33, "DD/MM/YYYY")),IF(ISERROR(G37),"Error Detected, No rate entered",IF(E37=0,"",IF(F37="","Error Detected, No Pensionable pay",IF(ISERROR(AB37)," Unknown Values entered.",IF(T37+U37&lt;1,"Acceptable",IF(R37+S37=200, "No Contributions Entered", IF(K37="","Error Detected, Choose reason&gt;",IF(X37="1",IF(T37=1,"Please Enter Deemed Pensionable Pay","Add Any Relevant Details Above"),"Please Give Details Above"))))))))),IF(ISERROR(G37),"Error Detected, No rate entered",IF(E37=0,"",IF(F37="","Error Detected, No Pensionable pay",IF(ISERROR(AB37)," Unknown Values entered.",IF(T37+U37&lt;1,"Acceptable",IF(R37+S37=200, "No Contributions Entered", IF(K37="","Error Detected, Choose reason&gt;",IF(X37="1",IF(T37=1,"Please Enter Deemed Pensionable Pay","Add relevant Details Above"),"Please give details Above")))))))))))</f>
        <v/>
      </c>
      <c r="K37" s="263"/>
      <c r="L37" s="93"/>
      <c r="M37" s="93" t="str">
        <f t="shared" si="4"/>
        <v/>
      </c>
      <c r="N37" s="96">
        <f t="shared" ref="N37:O98" si="5">H37</f>
        <v>0</v>
      </c>
      <c r="O37" s="96">
        <f t="shared" si="0"/>
        <v>0</v>
      </c>
      <c r="P37" s="220">
        <f>(ROUND((F37/100*'Member Info'!$W$2), 2))</f>
        <v>0</v>
      </c>
      <c r="Q37" s="220" t="e">
        <f t="shared" ref="Q37:Q100" si="6">ROUND((F37/100*G37),2)</f>
        <v>#VALUE!</v>
      </c>
      <c r="R37" s="220" t="str">
        <f t="shared" ref="R37:R100" si="7">IF(E37=0,"",(100-(N37/P37*100)))</f>
        <v/>
      </c>
      <c r="S37" s="229" t="str">
        <f t="shared" ref="S37:S100" si="8">IF(E37=0,"",(100-(O37/Q37*100)))</f>
        <v/>
      </c>
      <c r="T37" s="230" t="str">
        <f t="shared" ref="T37:T100" si="9">IF(E37=0,"",IF(R37&gt;$R$16,1,IF(R37&lt;-$R$16,1,0)))</f>
        <v/>
      </c>
      <c r="U37" s="230" t="str">
        <f t="shared" ref="U37:U100" si="10">IF(E37=0,"",IF(G37=0,1,IF(S37&gt;$R$16,1,IF(S37&lt;-$R$16,1,0))))</f>
        <v/>
      </c>
      <c r="V37" s="224">
        <f t="shared" ref="V37:V100" si="11">IF(E37=0,0,IF(F37="",1,0))</f>
        <v>0</v>
      </c>
      <c r="W37" s="112">
        <f t="shared" ref="W37:W100" si="12">IF(E37=0,0,IF(K37="",0,1))</f>
        <v>0</v>
      </c>
      <c r="X37" s="237" t="str">
        <f t="shared" si="1"/>
        <v/>
      </c>
      <c r="Y37" s="242" t="b">
        <f t="shared" si="2"/>
        <v>0</v>
      </c>
      <c r="Z37" s="237">
        <f t="shared" ref="Z37:Z100" si="13">IF(K37="left scheme/Employment", 1,0)</f>
        <v>0</v>
      </c>
      <c r="AA37" s="237">
        <f>IF('Member Info'!N33="",1,"")</f>
        <v>1</v>
      </c>
      <c r="AB37" s="245" t="e">
        <f t="shared" ref="AB37:AB100" si="14">(R37+S37)</f>
        <v>#VALUE!</v>
      </c>
      <c r="AC37" s="132" t="str">
        <f t="shared" si="3"/>
        <v/>
      </c>
      <c r="AD37" s="126">
        <f t="shared" ref="AD37:AD97" si="15">SUM(Z37+AA37)</f>
        <v>1</v>
      </c>
      <c r="AE37" s="126" t="str">
        <f>IF('Member Info'!N33&lt;&gt;"",IF('Member Info'!N33&lt;=$R$1,1,0),"")</f>
        <v/>
      </c>
      <c r="AG37" s="126" t="b">
        <f t="shared" ref="AG37:AG100" si="16">OR(K37="maternity",K37="SSP")</f>
        <v>0</v>
      </c>
      <c r="AH37" s="126">
        <f t="shared" ref="AH37:AH100" si="17">IF(AG37=TRUE,1,0)</f>
        <v>0</v>
      </c>
      <c r="AJ37" s="126">
        <f t="shared" ref="AJ37:AJ100" si="18">IF(J37="Please Enter Deemed Pensionable Pay",1,0)</f>
        <v>0</v>
      </c>
      <c r="AK37" s="126">
        <f>IF('Member Info'!F33&gt;$R$1,1,0)</f>
        <v>0</v>
      </c>
      <c r="AL37" s="126" t="b">
        <f>IF(ISERROR(R37),ERROR.TYPE(#REF!)=ERROR.TYPE(R37),FALSE)</f>
        <v>0</v>
      </c>
      <c r="AM37" s="126" t="b">
        <f>IF(ISERROR(S37),ERROR.TYPE(#REF!)=ERROR.TYPE(S37),FALSE)</f>
        <v>0</v>
      </c>
      <c r="AN37" s="126">
        <f>IF(OR('Member Info'!F33&gt;=$S$1,'Member Info'!N33&gt;=$R$1),1,0)</f>
        <v>0</v>
      </c>
    </row>
    <row r="38" spans="1:40" x14ac:dyDescent="0.25">
      <c r="A38" s="4">
        <v>6</v>
      </c>
      <c r="B38" s="166">
        <f>'Member Info'!D34</f>
        <v>0</v>
      </c>
      <c r="C38" s="166">
        <f>'Member Info'!E34</f>
        <v>0</v>
      </c>
      <c r="D38" s="166" t="str">
        <f>'Member Info'!G34</f>
        <v/>
      </c>
      <c r="E38" s="167">
        <f>'Member Info'!B34</f>
        <v>0</v>
      </c>
      <c r="F38" s="244"/>
      <c r="G38" s="168" t="str">
        <f>IF(E38=0,"",
IF('Member Info'!$AM$19&lt;=$R$1,
SUMPRODUCT('Member Info'!L34+IF('Member Info'!H34&gt;'Member Info'!$AJ$12,'Member Info'!$AK$13,IF('Member Info'!H34&gt;'Member Info'!$AJ$11,'Member Info'!$AK$12,IF('Member Info'!H34&gt;'Member Info'!$AJ$10,'Member Info'!$AK$11,IF('Member Info'!H34&gt;'Member Info'!$AJ$9,'Member Info'!$AK$10,IF('Member Info'!H34&gt;'Member Info'!$AJ$8,'Member Info'!$AK$9,'Member Info'!$AK$8)))))),
SUMPRODUCT('Member Info'!L34+IF('Member Info'!H34&gt;'Member Info'!$AG$17,'Member Info'!$AH$18,IF('Member Info'!H34&gt;'Member Info'!$AG$16,'Member Info'!$AH$17,IF('Member Info'!H34&gt;'Member Info'!$AG$15,'Member Info'!$AH$16,IF('Member Info'!H34&gt;'Member Info'!$AG$14,'Member Info'!$AH$15,IF('Member Info'!H34&gt;'Member Info'!$AG$13,'Member Info'!$AH$14,IF('Member Info'!H34&gt;'Member Info'!$AG$12,'Member Info'!$AH$13,IF('Member Info'!H34&gt;'Member Info'!$AG$11,'Member Info'!$AH$12,IF('Member Info'!H34&gt;'Member Info'!$AG$10,'Member Info'!$AH$11,IF('Member Info'!H34&gt;'Member Info'!$AG$9,'Member Info'!$AH$10,IF('Member Info'!H34&gt;'Member Info'!$AG$8,'Member Info'!$AH$9,'Member Info'!$AH$8)))))))))))))</f>
        <v/>
      </c>
      <c r="H38" s="26"/>
      <c r="I38" s="26"/>
      <c r="J38" s="107" t="str">
        <f>IF(E38=0,"",IF('Member Info'!F34&gt;$S$1,CONCATENATE("Joined with practice on ", TEXT('Member Info'!F34, "DD/MM/YYYY")),IF('Member Info'!N34&lt;&gt;"",IF('Member Info'!N34&lt;$R$1,CONCATENATE("Left Scheme on ", TEXT('Member Info'!N34, "DD/MM/YYYY")),IF(ISERROR(G38),"Error Detected, No rate entered",IF(E38=0,"",IF(F38="","Error Detected, No Pensionable pay",IF(ISERROR(AB38)," Unknown Values entered.",IF(T38+U38&lt;1,"Acceptable",IF(R38+S38=200, "No Contributions Entered", IF(K38="","Error Detected, Choose reason&gt;",IF(X38="1",IF(T38=1,"Please Enter Deemed Pensionable Pay","Add Any Relevant Details Above"),"Please Give Details Above"))))))))),IF(ISERROR(G38),"Error Detected, No rate entered",IF(E38=0,"",IF(F38="","Error Detected, No Pensionable pay",IF(ISERROR(AB38)," Unknown Values entered.",IF(T38+U38&lt;1,"Acceptable",IF(R38+S38=200, "No Contributions Entered", IF(K38="","Error Detected, Choose reason&gt;",IF(X38="1",IF(T38=1,"Please Enter Deemed Pensionable Pay","Add relevant Details Above"),"Please give details Above")))))))))))</f>
        <v/>
      </c>
      <c r="K38" s="263"/>
      <c r="L38" s="93"/>
      <c r="M38" s="93" t="str">
        <f>IF(E38=0,"",IF(ISERROR((F38+H38+I38)),0,IF((F38+H38+I38)&lt;1,0,1)))</f>
        <v/>
      </c>
      <c r="N38" s="96">
        <f t="shared" si="5"/>
        <v>0</v>
      </c>
      <c r="O38" s="96">
        <f>I38</f>
        <v>0</v>
      </c>
      <c r="P38" s="220">
        <f>(ROUND((F38/100*'Member Info'!$W$2), 2))</f>
        <v>0</v>
      </c>
      <c r="Q38" s="220" t="e">
        <f>ROUND((F38/100*G38),2)</f>
        <v>#VALUE!</v>
      </c>
      <c r="R38" s="220" t="str">
        <f t="shared" si="7"/>
        <v/>
      </c>
      <c r="S38" s="229" t="str">
        <f t="shared" si="8"/>
        <v/>
      </c>
      <c r="T38" s="230" t="str">
        <f t="shared" si="9"/>
        <v/>
      </c>
      <c r="U38" s="230" t="str">
        <f t="shared" si="10"/>
        <v/>
      </c>
      <c r="V38" s="224">
        <f>IF(E38=0,0,IF(F38="",1,0))</f>
        <v>0</v>
      </c>
      <c r="W38" s="112">
        <f t="shared" si="12"/>
        <v>0</v>
      </c>
      <c r="X38" s="237" t="str">
        <f t="shared" si="1"/>
        <v/>
      </c>
      <c r="Y38" s="242" t="b">
        <f t="shared" si="2"/>
        <v>0</v>
      </c>
      <c r="Z38" s="237">
        <f t="shared" si="13"/>
        <v>0</v>
      </c>
      <c r="AA38" s="237">
        <f>IF('Member Info'!N34="",1,"")</f>
        <v>1</v>
      </c>
      <c r="AB38" s="245" t="e">
        <f t="shared" si="14"/>
        <v>#VALUE!</v>
      </c>
      <c r="AC38" s="132" t="str">
        <f t="shared" si="3"/>
        <v/>
      </c>
      <c r="AD38" s="126">
        <f t="shared" si="15"/>
        <v>1</v>
      </c>
      <c r="AE38" s="126" t="str">
        <f>IF('Member Info'!N34&lt;&gt;"",IF('Member Info'!N34&lt;=$R$1,1,0),"")</f>
        <v/>
      </c>
      <c r="AG38" s="126" t="b">
        <f t="shared" si="16"/>
        <v>0</v>
      </c>
      <c r="AH38" s="126">
        <f t="shared" si="17"/>
        <v>0</v>
      </c>
      <c r="AJ38" s="126">
        <f t="shared" si="18"/>
        <v>0</v>
      </c>
      <c r="AK38" s="126">
        <f>IF('Member Info'!F34&gt;$R$1,1,0)</f>
        <v>0</v>
      </c>
      <c r="AL38" s="126" t="b">
        <f>IF(ISERROR(R38),ERROR.TYPE(#REF!)=ERROR.TYPE(R38),FALSE)</f>
        <v>0</v>
      </c>
      <c r="AM38" s="126" t="b">
        <f>IF(ISERROR(S38),ERROR.TYPE(#REF!)=ERROR.TYPE(S38),FALSE)</f>
        <v>0</v>
      </c>
      <c r="AN38" s="126">
        <f>IF(OR('Member Info'!F34&gt;=$S$1,'Member Info'!N34&gt;=$R$1),1,0)</f>
        <v>0</v>
      </c>
    </row>
    <row r="39" spans="1:40" x14ac:dyDescent="0.25">
      <c r="A39" s="4">
        <v>7</v>
      </c>
      <c r="B39" s="166">
        <f>'Member Info'!D35</f>
        <v>0</v>
      </c>
      <c r="C39" s="166">
        <f>'Member Info'!E35</f>
        <v>0</v>
      </c>
      <c r="D39" s="166" t="str">
        <f>'Member Info'!G35</f>
        <v/>
      </c>
      <c r="E39" s="167">
        <f>'Member Info'!B35</f>
        <v>0</v>
      </c>
      <c r="F39" s="244"/>
      <c r="G39" s="168" t="str">
        <f>IF(E39=0,"",
IF('Member Info'!$AM$19&lt;=$R$1,
SUMPRODUCT('Member Info'!L35+IF('Member Info'!H35&gt;'Member Info'!$AJ$12,'Member Info'!$AK$13,IF('Member Info'!H35&gt;'Member Info'!$AJ$11,'Member Info'!$AK$12,IF('Member Info'!H35&gt;'Member Info'!$AJ$10,'Member Info'!$AK$11,IF('Member Info'!H35&gt;'Member Info'!$AJ$9,'Member Info'!$AK$10,IF('Member Info'!H35&gt;'Member Info'!$AJ$8,'Member Info'!$AK$9,'Member Info'!$AK$8)))))),
SUMPRODUCT('Member Info'!L35+IF('Member Info'!H35&gt;'Member Info'!$AG$17,'Member Info'!$AH$18,IF('Member Info'!H35&gt;'Member Info'!$AG$16,'Member Info'!$AH$17,IF('Member Info'!H35&gt;'Member Info'!$AG$15,'Member Info'!$AH$16,IF('Member Info'!H35&gt;'Member Info'!$AG$14,'Member Info'!$AH$15,IF('Member Info'!H35&gt;'Member Info'!$AG$13,'Member Info'!$AH$14,IF('Member Info'!H35&gt;'Member Info'!$AG$12,'Member Info'!$AH$13,IF('Member Info'!H35&gt;'Member Info'!$AG$11,'Member Info'!$AH$12,IF('Member Info'!H35&gt;'Member Info'!$AG$10,'Member Info'!$AH$11,IF('Member Info'!H35&gt;'Member Info'!$AG$9,'Member Info'!$AH$10,IF('Member Info'!H35&gt;'Member Info'!$AG$8,'Member Info'!$AH$9,'Member Info'!$AH$8)))))))))))))</f>
        <v/>
      </c>
      <c r="H39" s="26"/>
      <c r="I39" s="26"/>
      <c r="J39" s="107" t="str">
        <f>IF(E39=0,"",IF('Member Info'!F35&gt;$S$1,CONCATENATE("Joined with practice on ", TEXT('Member Info'!F35, "DD/MM/YYYY")),IF('Member Info'!N35&lt;&gt;"",IF('Member Info'!N35&lt;$R$1,CONCATENATE("Left Scheme on ", TEXT('Member Info'!N35, "DD/MM/YYYY")),IF(ISERROR(G39),"Error Detected, No rate entered",IF(E39=0,"",IF(F39="","Error Detected, No Pensionable pay",IF(ISERROR(AB39)," Unknown Values entered.",IF(T39+U39&lt;1,"Acceptable",IF(R39+S39=200, "No Contributions Entered", IF(K39="","Error Detected, Choose reason&gt;",IF(X39="1",IF(T39=1,"Please Enter Deemed Pensionable Pay","Add Any Relevant Details Above"),"Please Give Details Above"))))))))),IF(ISERROR(G39),"Error Detected, No rate entered",IF(E39=0,"",IF(F39="","Error Detected, No Pensionable pay",IF(ISERROR(AB39)," Unknown Values entered.",IF(T39+U39&lt;1,"Acceptable",IF(R39+S39=200, "No Contributions Entered", IF(K39="","Error Detected, Choose reason&gt;",IF(X39="1",IF(T39=1,"Please Enter Deemed Pensionable Pay","Add relevant Details Above"),"Please give details Above")))))))))))</f>
        <v/>
      </c>
      <c r="K39" s="263"/>
      <c r="L39" s="93"/>
      <c r="M39" s="93" t="str">
        <f t="shared" si="4"/>
        <v/>
      </c>
      <c r="N39" s="96">
        <f t="shared" si="5"/>
        <v>0</v>
      </c>
      <c r="O39" s="96">
        <f t="shared" si="0"/>
        <v>0</v>
      </c>
      <c r="P39" s="220">
        <f>(ROUND((F39/100*'Member Info'!$W$2), 2))</f>
        <v>0</v>
      </c>
      <c r="Q39" s="220" t="e">
        <f t="shared" si="6"/>
        <v>#VALUE!</v>
      </c>
      <c r="R39" s="220" t="str">
        <f t="shared" si="7"/>
        <v/>
      </c>
      <c r="S39" s="229" t="str">
        <f t="shared" si="8"/>
        <v/>
      </c>
      <c r="T39" s="230" t="str">
        <f t="shared" si="9"/>
        <v/>
      </c>
      <c r="U39" s="230" t="str">
        <f t="shared" si="10"/>
        <v/>
      </c>
      <c r="V39" s="224">
        <f t="shared" si="11"/>
        <v>0</v>
      </c>
      <c r="W39" s="112">
        <f t="shared" si="12"/>
        <v>0</v>
      </c>
      <c r="X39" s="237" t="str">
        <f t="shared" si="1"/>
        <v/>
      </c>
      <c r="Y39" s="242" t="b">
        <f t="shared" si="2"/>
        <v>0</v>
      </c>
      <c r="Z39" s="237">
        <f t="shared" si="13"/>
        <v>0</v>
      </c>
      <c r="AA39" s="237">
        <f>IF('Member Info'!N35="",1,"")</f>
        <v>1</v>
      </c>
      <c r="AB39" s="245" t="e">
        <f t="shared" si="14"/>
        <v>#VALUE!</v>
      </c>
      <c r="AC39" s="132" t="str">
        <f t="shared" si="3"/>
        <v/>
      </c>
      <c r="AD39" s="126">
        <f t="shared" si="15"/>
        <v>1</v>
      </c>
      <c r="AE39" s="126" t="str">
        <f>IF('Member Info'!N35&lt;&gt;"",IF('Member Info'!N35&lt;=$R$1,1,0),"")</f>
        <v/>
      </c>
      <c r="AG39" s="126" t="b">
        <f t="shared" si="16"/>
        <v>0</v>
      </c>
      <c r="AH39" s="126">
        <f t="shared" si="17"/>
        <v>0</v>
      </c>
      <c r="AJ39" s="126">
        <f t="shared" si="18"/>
        <v>0</v>
      </c>
      <c r="AK39" s="126">
        <f>IF('Member Info'!F35&gt;$R$1,1,0)</f>
        <v>0</v>
      </c>
      <c r="AL39" s="126" t="b">
        <f>IF(ISERROR(R39),ERROR.TYPE(#REF!)=ERROR.TYPE(R39),FALSE)</f>
        <v>0</v>
      </c>
      <c r="AM39" s="126" t="b">
        <f>IF(ISERROR(S39),ERROR.TYPE(#REF!)=ERROR.TYPE(S39),FALSE)</f>
        <v>0</v>
      </c>
      <c r="AN39" s="126">
        <f>IF(OR('Member Info'!F35&gt;=$S$1,'Member Info'!N35&gt;=$R$1),1,0)</f>
        <v>0</v>
      </c>
    </row>
    <row r="40" spans="1:40" x14ac:dyDescent="0.25">
      <c r="A40" s="4">
        <v>8</v>
      </c>
      <c r="B40" s="166">
        <f>'Member Info'!D36</f>
        <v>0</v>
      </c>
      <c r="C40" s="166">
        <f>'Member Info'!E36</f>
        <v>0</v>
      </c>
      <c r="D40" s="166" t="str">
        <f>'Member Info'!G36</f>
        <v/>
      </c>
      <c r="E40" s="167">
        <f>'Member Info'!B36</f>
        <v>0</v>
      </c>
      <c r="F40" s="244"/>
      <c r="G40" s="168" t="str">
        <f>IF(E40=0,"",
IF('Member Info'!$AM$19&lt;=$R$1,
SUMPRODUCT('Member Info'!L36+IF('Member Info'!H36&gt;'Member Info'!$AJ$12,'Member Info'!$AK$13,IF('Member Info'!H36&gt;'Member Info'!$AJ$11,'Member Info'!$AK$12,IF('Member Info'!H36&gt;'Member Info'!$AJ$10,'Member Info'!$AK$11,IF('Member Info'!H36&gt;'Member Info'!$AJ$9,'Member Info'!$AK$10,IF('Member Info'!H36&gt;'Member Info'!$AJ$8,'Member Info'!$AK$9,'Member Info'!$AK$8)))))),
SUMPRODUCT('Member Info'!L36+IF('Member Info'!H36&gt;'Member Info'!$AG$17,'Member Info'!$AH$18,IF('Member Info'!H36&gt;'Member Info'!$AG$16,'Member Info'!$AH$17,IF('Member Info'!H36&gt;'Member Info'!$AG$15,'Member Info'!$AH$16,IF('Member Info'!H36&gt;'Member Info'!$AG$14,'Member Info'!$AH$15,IF('Member Info'!H36&gt;'Member Info'!$AG$13,'Member Info'!$AH$14,IF('Member Info'!H36&gt;'Member Info'!$AG$12,'Member Info'!$AH$13,IF('Member Info'!H36&gt;'Member Info'!$AG$11,'Member Info'!$AH$12,IF('Member Info'!H36&gt;'Member Info'!$AG$10,'Member Info'!$AH$11,IF('Member Info'!H36&gt;'Member Info'!$AG$9,'Member Info'!$AH$10,IF('Member Info'!H36&gt;'Member Info'!$AG$8,'Member Info'!$AH$9,'Member Info'!$AH$8)))))))))))))</f>
        <v/>
      </c>
      <c r="H40" s="26"/>
      <c r="I40" s="26"/>
      <c r="J40" s="107" t="str">
        <f>IF(E40=0,"",IF('Member Info'!F36&gt;$S$1,CONCATENATE("Joined with practice on ", TEXT('Member Info'!F36, "DD/MM/YYYY")),IF('Member Info'!N36&lt;&gt;"",IF('Member Info'!N36&lt;$R$1,CONCATENATE("Left Scheme on ", TEXT('Member Info'!N36, "DD/MM/YYYY")),IF(ISERROR(G40),"Error Detected, No rate entered",IF(E40=0,"",IF(F40="","Error Detected, No Pensionable pay",IF(ISERROR(AB40)," Unknown Values entered.",IF(T40+U40&lt;1,"Acceptable",IF(R40+S40=200, "No Contributions Entered", IF(K40="","Error Detected, Choose reason&gt;",IF(X40="1",IF(T40=1,"Please Enter Deemed Pensionable Pay","Add Any Relevant Details Above"),"Please Give Details Above"))))))))),IF(ISERROR(G40),"Error Detected, No rate entered",IF(E40=0,"",IF(F40="","Error Detected, No Pensionable pay",IF(ISERROR(AB40)," Unknown Values entered.",IF(T40+U40&lt;1,"Acceptable",IF(R40+S40=200, "No Contributions Entered", IF(K40="","Error Detected, Choose reason&gt;",IF(X40="1",IF(T40=1,"Please Enter Deemed Pensionable Pay","Add relevant Details Above"),"Please give details Above")))))))))))</f>
        <v/>
      </c>
      <c r="K40" s="263"/>
      <c r="L40" s="93"/>
      <c r="M40" s="93" t="str">
        <f t="shared" si="4"/>
        <v/>
      </c>
      <c r="N40" s="96">
        <f t="shared" si="5"/>
        <v>0</v>
      </c>
      <c r="O40" s="96">
        <f t="shared" si="0"/>
        <v>0</v>
      </c>
      <c r="P40" s="220">
        <f>(ROUND((F40/100*'Member Info'!$W$2), 2))</f>
        <v>0</v>
      </c>
      <c r="Q40" s="220" t="e">
        <f t="shared" si="6"/>
        <v>#VALUE!</v>
      </c>
      <c r="R40" s="220" t="str">
        <f t="shared" si="7"/>
        <v/>
      </c>
      <c r="S40" s="229" t="str">
        <f t="shared" si="8"/>
        <v/>
      </c>
      <c r="T40" s="230" t="str">
        <f t="shared" si="9"/>
        <v/>
      </c>
      <c r="U40" s="230" t="str">
        <f t="shared" si="10"/>
        <v/>
      </c>
      <c r="V40" s="224">
        <f t="shared" si="11"/>
        <v>0</v>
      </c>
      <c r="W40" s="112">
        <f t="shared" si="12"/>
        <v>0</v>
      </c>
      <c r="X40" s="237" t="str">
        <f t="shared" si="1"/>
        <v/>
      </c>
      <c r="Y40" s="242" t="b">
        <f t="shared" si="2"/>
        <v>0</v>
      </c>
      <c r="Z40" s="237">
        <f t="shared" si="13"/>
        <v>0</v>
      </c>
      <c r="AA40" s="237">
        <f>IF('Member Info'!N36="",1,"")</f>
        <v>1</v>
      </c>
      <c r="AB40" s="245" t="e">
        <f t="shared" si="14"/>
        <v>#VALUE!</v>
      </c>
      <c r="AC40" s="132" t="str">
        <f t="shared" si="3"/>
        <v/>
      </c>
      <c r="AD40" s="126">
        <f t="shared" si="15"/>
        <v>1</v>
      </c>
      <c r="AE40" s="126" t="str">
        <f>IF('Member Info'!N36&lt;&gt;"",IF('Member Info'!N36&lt;=$R$1,1,0),"")</f>
        <v/>
      </c>
      <c r="AG40" s="126" t="b">
        <f t="shared" si="16"/>
        <v>0</v>
      </c>
      <c r="AH40" s="126">
        <f t="shared" si="17"/>
        <v>0</v>
      </c>
      <c r="AJ40" s="126">
        <f t="shared" si="18"/>
        <v>0</v>
      </c>
      <c r="AK40" s="126">
        <f>IF('Member Info'!F36&gt;$R$1,1,0)</f>
        <v>0</v>
      </c>
      <c r="AL40" s="126" t="b">
        <f>IF(ISERROR(R40),ERROR.TYPE(#REF!)=ERROR.TYPE(R40),FALSE)</f>
        <v>0</v>
      </c>
      <c r="AM40" s="126" t="b">
        <f>IF(ISERROR(S40),ERROR.TYPE(#REF!)=ERROR.TYPE(S40),FALSE)</f>
        <v>0</v>
      </c>
      <c r="AN40" s="126">
        <f>IF(OR('Member Info'!F36&gt;=$S$1,'Member Info'!N36&gt;=$R$1),1,0)</f>
        <v>0</v>
      </c>
    </row>
    <row r="41" spans="1:40" x14ac:dyDescent="0.25">
      <c r="A41" s="4">
        <v>9</v>
      </c>
      <c r="B41" s="166">
        <f>'Member Info'!D37</f>
        <v>0</v>
      </c>
      <c r="C41" s="166">
        <f>'Member Info'!E37</f>
        <v>0</v>
      </c>
      <c r="D41" s="166" t="str">
        <f>'Member Info'!G37</f>
        <v/>
      </c>
      <c r="E41" s="167">
        <f>'Member Info'!B37</f>
        <v>0</v>
      </c>
      <c r="F41" s="244"/>
      <c r="G41" s="168" t="str">
        <f>IF(E41=0,"",
IF('Member Info'!$AM$19&lt;=$R$1,
SUMPRODUCT('Member Info'!L37+IF('Member Info'!H37&gt;'Member Info'!$AJ$12,'Member Info'!$AK$13,IF('Member Info'!H37&gt;'Member Info'!$AJ$11,'Member Info'!$AK$12,IF('Member Info'!H37&gt;'Member Info'!$AJ$10,'Member Info'!$AK$11,IF('Member Info'!H37&gt;'Member Info'!$AJ$9,'Member Info'!$AK$10,IF('Member Info'!H37&gt;'Member Info'!$AJ$8,'Member Info'!$AK$9,'Member Info'!$AK$8)))))),
SUMPRODUCT('Member Info'!L37+IF('Member Info'!H37&gt;'Member Info'!$AG$17,'Member Info'!$AH$18,IF('Member Info'!H37&gt;'Member Info'!$AG$16,'Member Info'!$AH$17,IF('Member Info'!H37&gt;'Member Info'!$AG$15,'Member Info'!$AH$16,IF('Member Info'!H37&gt;'Member Info'!$AG$14,'Member Info'!$AH$15,IF('Member Info'!H37&gt;'Member Info'!$AG$13,'Member Info'!$AH$14,IF('Member Info'!H37&gt;'Member Info'!$AG$12,'Member Info'!$AH$13,IF('Member Info'!H37&gt;'Member Info'!$AG$11,'Member Info'!$AH$12,IF('Member Info'!H37&gt;'Member Info'!$AG$10,'Member Info'!$AH$11,IF('Member Info'!H37&gt;'Member Info'!$AG$9,'Member Info'!$AH$10,IF('Member Info'!H37&gt;'Member Info'!$AG$8,'Member Info'!$AH$9,'Member Info'!$AH$8)))))))))))))</f>
        <v/>
      </c>
      <c r="H41" s="26"/>
      <c r="I41" s="26"/>
      <c r="J41" s="107" t="str">
        <f>IF(E41=0,"",IF('Member Info'!F37&gt;$S$1,CONCATENATE("Joined with practice on ", TEXT('Member Info'!F37, "DD/MM/YYYY")),IF('Member Info'!N37&lt;&gt;"",IF('Member Info'!N37&lt;$R$1,CONCATENATE("Left Scheme on ", TEXT('Member Info'!N37, "DD/MM/YYYY")),IF(ISERROR(G41),"Error Detected, No rate entered",IF(E41=0,"",IF(F41="","Error Detected, No Pensionable pay",IF(ISERROR(AB41)," Unknown Values entered.",IF(T41+U41&lt;1,"Acceptable",IF(R41+S41=200, "No Contributions Entered", IF(K41="","Error Detected, Choose reason&gt;",IF(X41="1",IF(T41=1,"Please Enter Deemed Pensionable Pay","Add Any Relevant Details Above"),"Please Give Details Above"))))))))),IF(ISERROR(G41),"Error Detected, No rate entered",IF(E41=0,"",IF(F41="","Error Detected, No Pensionable pay",IF(ISERROR(AB41)," Unknown Values entered.",IF(T41+U41&lt;1,"Acceptable",IF(R41+S41=200, "No Contributions Entered", IF(K41="","Error Detected, Choose reason&gt;",IF(X41="1",IF(T41=1,"Please Enter Deemed Pensionable Pay","Add relevant Details Above"),"Please give details Above")))))))))))</f>
        <v/>
      </c>
      <c r="K41" s="263"/>
      <c r="L41" s="93"/>
      <c r="M41" s="93" t="str">
        <f t="shared" si="4"/>
        <v/>
      </c>
      <c r="N41" s="96">
        <f t="shared" si="5"/>
        <v>0</v>
      </c>
      <c r="O41" s="96">
        <f t="shared" si="0"/>
        <v>0</v>
      </c>
      <c r="P41" s="220">
        <f>(ROUND((F41/100*'Member Info'!$W$2), 2))</f>
        <v>0</v>
      </c>
      <c r="Q41" s="220" t="e">
        <f t="shared" si="6"/>
        <v>#VALUE!</v>
      </c>
      <c r="R41" s="220" t="str">
        <f t="shared" si="7"/>
        <v/>
      </c>
      <c r="S41" s="229" t="str">
        <f t="shared" si="8"/>
        <v/>
      </c>
      <c r="T41" s="230" t="str">
        <f t="shared" si="9"/>
        <v/>
      </c>
      <c r="U41" s="230" t="str">
        <f t="shared" si="10"/>
        <v/>
      </c>
      <c r="V41" s="224">
        <f t="shared" si="11"/>
        <v>0</v>
      </c>
      <c r="W41" s="112">
        <f t="shared" si="12"/>
        <v>0</v>
      </c>
      <c r="X41" s="237" t="str">
        <f t="shared" si="1"/>
        <v/>
      </c>
      <c r="Y41" s="242" t="b">
        <f t="shared" si="2"/>
        <v>0</v>
      </c>
      <c r="Z41" s="237">
        <f t="shared" si="13"/>
        <v>0</v>
      </c>
      <c r="AA41" s="237">
        <f>IF('Member Info'!N37="",1,"")</f>
        <v>1</v>
      </c>
      <c r="AB41" s="245" t="e">
        <f t="shared" si="14"/>
        <v>#VALUE!</v>
      </c>
      <c r="AC41" s="132" t="str">
        <f t="shared" si="3"/>
        <v/>
      </c>
      <c r="AD41" s="126">
        <f t="shared" si="15"/>
        <v>1</v>
      </c>
      <c r="AE41" s="126" t="str">
        <f>IF('Member Info'!N37&lt;&gt;"",IF('Member Info'!N37&lt;=$R$1,1,0),"")</f>
        <v/>
      </c>
      <c r="AG41" s="126" t="b">
        <f t="shared" si="16"/>
        <v>0</v>
      </c>
      <c r="AH41" s="126">
        <f t="shared" si="17"/>
        <v>0</v>
      </c>
      <c r="AJ41" s="126">
        <f t="shared" si="18"/>
        <v>0</v>
      </c>
      <c r="AK41" s="126">
        <f>IF('Member Info'!F37&gt;$R$1,1,0)</f>
        <v>0</v>
      </c>
      <c r="AL41" s="126" t="b">
        <f>IF(ISERROR(R41),ERROR.TYPE(#REF!)=ERROR.TYPE(R41),FALSE)</f>
        <v>0</v>
      </c>
      <c r="AM41" s="126" t="b">
        <f>IF(ISERROR(S41),ERROR.TYPE(#REF!)=ERROR.TYPE(S41),FALSE)</f>
        <v>0</v>
      </c>
      <c r="AN41" s="126">
        <f>IF(OR('Member Info'!F37&gt;=$S$1,'Member Info'!N37&gt;=$R$1),1,0)</f>
        <v>0</v>
      </c>
    </row>
    <row r="42" spans="1:40" x14ac:dyDescent="0.25">
      <c r="A42" s="4">
        <v>10</v>
      </c>
      <c r="B42" s="166">
        <f>'Member Info'!D38</f>
        <v>0</v>
      </c>
      <c r="C42" s="166">
        <f>'Member Info'!E38</f>
        <v>0</v>
      </c>
      <c r="D42" s="166" t="str">
        <f>'Member Info'!G38</f>
        <v/>
      </c>
      <c r="E42" s="167">
        <f>'Member Info'!B38</f>
        <v>0</v>
      </c>
      <c r="F42" s="244"/>
      <c r="G42" s="168" t="str">
        <f>IF(E42=0,"",
IF('Member Info'!$AM$19&lt;=$R$1,
SUMPRODUCT('Member Info'!L38+IF('Member Info'!H38&gt;'Member Info'!$AJ$12,'Member Info'!$AK$13,IF('Member Info'!H38&gt;'Member Info'!$AJ$11,'Member Info'!$AK$12,IF('Member Info'!H38&gt;'Member Info'!$AJ$10,'Member Info'!$AK$11,IF('Member Info'!H38&gt;'Member Info'!$AJ$9,'Member Info'!$AK$10,IF('Member Info'!H38&gt;'Member Info'!$AJ$8,'Member Info'!$AK$9,'Member Info'!$AK$8)))))),
SUMPRODUCT('Member Info'!L38+IF('Member Info'!H38&gt;'Member Info'!$AG$17,'Member Info'!$AH$18,IF('Member Info'!H38&gt;'Member Info'!$AG$16,'Member Info'!$AH$17,IF('Member Info'!H38&gt;'Member Info'!$AG$15,'Member Info'!$AH$16,IF('Member Info'!H38&gt;'Member Info'!$AG$14,'Member Info'!$AH$15,IF('Member Info'!H38&gt;'Member Info'!$AG$13,'Member Info'!$AH$14,IF('Member Info'!H38&gt;'Member Info'!$AG$12,'Member Info'!$AH$13,IF('Member Info'!H38&gt;'Member Info'!$AG$11,'Member Info'!$AH$12,IF('Member Info'!H38&gt;'Member Info'!$AG$10,'Member Info'!$AH$11,IF('Member Info'!H38&gt;'Member Info'!$AG$9,'Member Info'!$AH$10,IF('Member Info'!H38&gt;'Member Info'!$AG$8,'Member Info'!$AH$9,'Member Info'!$AH$8)))))))))))))</f>
        <v/>
      </c>
      <c r="H42" s="26"/>
      <c r="I42" s="26"/>
      <c r="J42" s="107" t="str">
        <f>IF(E42=0,"",IF('Member Info'!F38&gt;$S$1,CONCATENATE("Joined with practice on ", TEXT('Member Info'!F38, "DD/MM/YYYY")),IF('Member Info'!N38&lt;&gt;"",IF('Member Info'!N38&lt;$R$1,CONCATENATE("Left Scheme on ", TEXT('Member Info'!N38, "DD/MM/YYYY")),IF(ISERROR(G42),"Error Detected, No rate entered",IF(E42=0,"",IF(F42="","Error Detected, No Pensionable pay",IF(ISERROR(AB42)," Unknown Values entered.",IF(T42+U42&lt;1,"Acceptable",IF(R42+S42=200, "No Contributions Entered", IF(K42="","Error Detected, Choose reason&gt;",IF(X42="1",IF(T42=1,"Please Enter Deemed Pensionable Pay","Add Any Relevant Details Above"),"Please Give Details Above"))))))))),IF(ISERROR(G42),"Error Detected, No rate entered",IF(E42=0,"",IF(F42="","Error Detected, No Pensionable pay",IF(ISERROR(AB42)," Unknown Values entered.",IF(T42+U42&lt;1,"Acceptable",IF(R42+S42=200, "No Contributions Entered", IF(K42="","Error Detected, Choose reason&gt;",IF(X42="1",IF(T42=1,"Please Enter Deemed Pensionable Pay","Add relevant Details Above"),"Please give details Above")))))))))))</f>
        <v/>
      </c>
      <c r="K42" s="263"/>
      <c r="L42" s="93"/>
      <c r="M42" s="93" t="str">
        <f>IF(E42=0,"",IF(ISERROR((F42+H42+I42)),0,IF((F42+H42+I42)&lt;1,0,1)))</f>
        <v/>
      </c>
      <c r="N42" s="96">
        <f>H42</f>
        <v>0</v>
      </c>
      <c r="O42" s="96">
        <f t="shared" si="0"/>
        <v>0</v>
      </c>
      <c r="P42" s="220">
        <f>(ROUND((F42/100*'Member Info'!$W$2), 2))</f>
        <v>0</v>
      </c>
      <c r="Q42" s="220" t="e">
        <f t="shared" si="6"/>
        <v>#VALUE!</v>
      </c>
      <c r="R42" s="220" t="str">
        <f t="shared" si="7"/>
        <v/>
      </c>
      <c r="S42" s="229" t="str">
        <f t="shared" si="8"/>
        <v/>
      </c>
      <c r="T42" s="230" t="str">
        <f t="shared" si="9"/>
        <v/>
      </c>
      <c r="U42" s="230" t="str">
        <f t="shared" si="10"/>
        <v/>
      </c>
      <c r="V42" s="224">
        <f t="shared" si="11"/>
        <v>0</v>
      </c>
      <c r="W42" s="112">
        <f t="shared" si="12"/>
        <v>0</v>
      </c>
      <c r="X42" s="237" t="str">
        <f t="shared" si="1"/>
        <v/>
      </c>
      <c r="Y42" s="242" t="b">
        <f t="shared" si="2"/>
        <v>0</v>
      </c>
      <c r="Z42" s="237">
        <f t="shared" si="13"/>
        <v>0</v>
      </c>
      <c r="AA42" s="237">
        <f>IF('Member Info'!N38="",1,"")</f>
        <v>1</v>
      </c>
      <c r="AB42" s="245" t="e">
        <f t="shared" si="14"/>
        <v>#VALUE!</v>
      </c>
      <c r="AC42" s="132" t="str">
        <f t="shared" si="3"/>
        <v/>
      </c>
      <c r="AD42" s="126">
        <f t="shared" si="15"/>
        <v>1</v>
      </c>
      <c r="AE42" s="126" t="str">
        <f>IF('Member Info'!N38&lt;&gt;"",IF('Member Info'!N38&lt;=$R$1,1,0),"")</f>
        <v/>
      </c>
      <c r="AG42" s="126" t="b">
        <f t="shared" si="16"/>
        <v>0</v>
      </c>
      <c r="AH42" s="126">
        <f t="shared" si="17"/>
        <v>0</v>
      </c>
      <c r="AJ42" s="126">
        <f t="shared" si="18"/>
        <v>0</v>
      </c>
      <c r="AK42" s="126">
        <f>IF('Member Info'!F38&gt;$R$1,1,0)</f>
        <v>0</v>
      </c>
      <c r="AL42" s="126" t="b">
        <f>IF(ISERROR(R42),ERROR.TYPE(#REF!)=ERROR.TYPE(R42),FALSE)</f>
        <v>0</v>
      </c>
      <c r="AM42" s="126" t="b">
        <f>IF(ISERROR(S42),ERROR.TYPE(#REF!)=ERROR.TYPE(S42),FALSE)</f>
        <v>0</v>
      </c>
      <c r="AN42" s="126">
        <f>IF(OR('Member Info'!F38&gt;=$S$1,'Member Info'!N38&gt;=$R$1),1,0)</f>
        <v>0</v>
      </c>
    </row>
    <row r="43" spans="1:40" x14ac:dyDescent="0.25">
      <c r="A43" s="4">
        <v>11</v>
      </c>
      <c r="B43" s="166">
        <f>'Member Info'!D39</f>
        <v>0</v>
      </c>
      <c r="C43" s="166">
        <f>'Member Info'!E39</f>
        <v>0</v>
      </c>
      <c r="D43" s="166" t="str">
        <f>'Member Info'!G39</f>
        <v/>
      </c>
      <c r="E43" s="167">
        <f>'Member Info'!B39</f>
        <v>0</v>
      </c>
      <c r="F43" s="244"/>
      <c r="G43" s="168" t="str">
        <f>IF(E43=0,"",
IF('Member Info'!$AM$19&lt;=$R$1,
SUMPRODUCT('Member Info'!L39+IF('Member Info'!H39&gt;'Member Info'!$AJ$12,'Member Info'!$AK$13,IF('Member Info'!H39&gt;'Member Info'!$AJ$11,'Member Info'!$AK$12,IF('Member Info'!H39&gt;'Member Info'!$AJ$10,'Member Info'!$AK$11,IF('Member Info'!H39&gt;'Member Info'!$AJ$9,'Member Info'!$AK$10,IF('Member Info'!H39&gt;'Member Info'!$AJ$8,'Member Info'!$AK$9,'Member Info'!$AK$8)))))),
SUMPRODUCT('Member Info'!L39+IF('Member Info'!H39&gt;'Member Info'!$AG$17,'Member Info'!$AH$18,IF('Member Info'!H39&gt;'Member Info'!$AG$16,'Member Info'!$AH$17,IF('Member Info'!H39&gt;'Member Info'!$AG$15,'Member Info'!$AH$16,IF('Member Info'!H39&gt;'Member Info'!$AG$14,'Member Info'!$AH$15,IF('Member Info'!H39&gt;'Member Info'!$AG$13,'Member Info'!$AH$14,IF('Member Info'!H39&gt;'Member Info'!$AG$12,'Member Info'!$AH$13,IF('Member Info'!H39&gt;'Member Info'!$AG$11,'Member Info'!$AH$12,IF('Member Info'!H39&gt;'Member Info'!$AG$10,'Member Info'!$AH$11,IF('Member Info'!H39&gt;'Member Info'!$AG$9,'Member Info'!$AH$10,IF('Member Info'!H39&gt;'Member Info'!$AG$8,'Member Info'!$AH$9,'Member Info'!$AH$8)))))))))))))</f>
        <v/>
      </c>
      <c r="H43" s="26"/>
      <c r="I43" s="26"/>
      <c r="J43" s="107" t="str">
        <f>IF(E43=0,"",IF('Member Info'!F39&gt;$S$1,CONCATENATE("Joined with practice on ", TEXT('Member Info'!F39, "DD/MM/YYYY")),IF('Member Info'!N39&lt;&gt;"",IF('Member Info'!N39&lt;$R$1,CONCATENATE("Left Scheme on ", TEXT('Member Info'!N39, "DD/MM/YYYY")),IF(ISERROR(G43),"Error Detected, No rate entered",IF(E43=0,"",IF(F43="","Error Detected, No Pensionable pay",IF(ISERROR(AB43)," Unknown Values entered.",IF(T43+U43&lt;1,"Acceptable",IF(R43+S43=200, "No Contributions Entered", IF(K43="","Error Detected, Choose reason&gt;",IF(X43="1",IF(T43=1,"Please Enter Deemed Pensionable Pay","Add Any Relevant Details Above"),"Please Give Details Above"))))))))),IF(ISERROR(G43),"Error Detected, No rate entered",IF(E43=0,"",IF(F43="","Error Detected, No Pensionable pay",IF(ISERROR(AB43)," Unknown Values entered.",IF(T43+U43&lt;1,"Acceptable",IF(R43+S43=200, "No Contributions Entered", IF(K43="","Error Detected, Choose reason&gt;",IF(X43="1",IF(T43=1,"Please Enter Deemed Pensionable Pay","Add relevant Details Above"),"Please give details Above")))))))))))</f>
        <v/>
      </c>
      <c r="K43" s="263"/>
      <c r="L43" s="93"/>
      <c r="M43" s="93" t="str">
        <f t="shared" si="4"/>
        <v/>
      </c>
      <c r="N43" s="96">
        <f t="shared" si="5"/>
        <v>0</v>
      </c>
      <c r="O43" s="96">
        <f t="shared" si="0"/>
        <v>0</v>
      </c>
      <c r="P43" s="220">
        <f>(ROUND((F43/100*'Member Info'!$W$2), 2))</f>
        <v>0</v>
      </c>
      <c r="Q43" s="220" t="e">
        <f t="shared" si="6"/>
        <v>#VALUE!</v>
      </c>
      <c r="R43" s="220" t="str">
        <f t="shared" si="7"/>
        <v/>
      </c>
      <c r="S43" s="229" t="str">
        <f t="shared" si="8"/>
        <v/>
      </c>
      <c r="T43" s="230" t="str">
        <f t="shared" si="9"/>
        <v/>
      </c>
      <c r="U43" s="230" t="str">
        <f t="shared" si="10"/>
        <v/>
      </c>
      <c r="V43" s="224">
        <f t="shared" si="11"/>
        <v>0</v>
      </c>
      <c r="W43" s="112">
        <f t="shared" si="12"/>
        <v>0</v>
      </c>
      <c r="X43" s="237" t="str">
        <f t="shared" si="1"/>
        <v/>
      </c>
      <c r="Y43" s="242" t="b">
        <f t="shared" si="2"/>
        <v>0</v>
      </c>
      <c r="Z43" s="237">
        <f t="shared" si="13"/>
        <v>0</v>
      </c>
      <c r="AA43" s="237">
        <f>IF('Member Info'!N39="",1,"")</f>
        <v>1</v>
      </c>
      <c r="AB43" s="245" t="e">
        <f t="shared" si="14"/>
        <v>#VALUE!</v>
      </c>
      <c r="AC43" s="132" t="str">
        <f t="shared" si="3"/>
        <v/>
      </c>
      <c r="AD43" s="126">
        <f t="shared" si="15"/>
        <v>1</v>
      </c>
      <c r="AE43" s="126" t="str">
        <f>IF('Member Info'!N39&lt;&gt;"",IF('Member Info'!N39&lt;=$R$1,1,0),"")</f>
        <v/>
      </c>
      <c r="AG43" s="126" t="b">
        <f t="shared" si="16"/>
        <v>0</v>
      </c>
      <c r="AH43" s="126">
        <f t="shared" si="17"/>
        <v>0</v>
      </c>
      <c r="AJ43" s="126">
        <f t="shared" si="18"/>
        <v>0</v>
      </c>
      <c r="AK43" s="126">
        <f>IF('Member Info'!F39&gt;$R$1,1,0)</f>
        <v>0</v>
      </c>
      <c r="AL43" s="126" t="b">
        <f>IF(ISERROR(R43),ERROR.TYPE(#REF!)=ERROR.TYPE(R43),FALSE)</f>
        <v>0</v>
      </c>
      <c r="AM43" s="126" t="b">
        <f>IF(ISERROR(S43),ERROR.TYPE(#REF!)=ERROR.TYPE(S43),FALSE)</f>
        <v>0</v>
      </c>
      <c r="AN43" s="126">
        <f>IF(OR('Member Info'!F39&gt;=$S$1,'Member Info'!N39&gt;=$R$1),1,0)</f>
        <v>0</v>
      </c>
    </row>
    <row r="44" spans="1:40" x14ac:dyDescent="0.25">
      <c r="A44" s="4">
        <v>12</v>
      </c>
      <c r="B44" s="166">
        <f>'Member Info'!D40</f>
        <v>0</v>
      </c>
      <c r="C44" s="166">
        <f>'Member Info'!E40</f>
        <v>0</v>
      </c>
      <c r="D44" s="166" t="str">
        <f>'Member Info'!G40</f>
        <v/>
      </c>
      <c r="E44" s="167">
        <f>'Member Info'!B40</f>
        <v>0</v>
      </c>
      <c r="F44" s="244"/>
      <c r="G44" s="168" t="str">
        <f>IF(E44=0,"",
IF('Member Info'!$AM$19&lt;=$R$1,
SUMPRODUCT('Member Info'!L40+IF('Member Info'!H40&gt;'Member Info'!$AJ$12,'Member Info'!$AK$13,IF('Member Info'!H40&gt;'Member Info'!$AJ$11,'Member Info'!$AK$12,IF('Member Info'!H40&gt;'Member Info'!$AJ$10,'Member Info'!$AK$11,IF('Member Info'!H40&gt;'Member Info'!$AJ$9,'Member Info'!$AK$10,IF('Member Info'!H40&gt;'Member Info'!$AJ$8,'Member Info'!$AK$9,'Member Info'!$AK$8)))))),
SUMPRODUCT('Member Info'!L40+IF('Member Info'!H40&gt;'Member Info'!$AG$17,'Member Info'!$AH$18,IF('Member Info'!H40&gt;'Member Info'!$AG$16,'Member Info'!$AH$17,IF('Member Info'!H40&gt;'Member Info'!$AG$15,'Member Info'!$AH$16,IF('Member Info'!H40&gt;'Member Info'!$AG$14,'Member Info'!$AH$15,IF('Member Info'!H40&gt;'Member Info'!$AG$13,'Member Info'!$AH$14,IF('Member Info'!H40&gt;'Member Info'!$AG$12,'Member Info'!$AH$13,IF('Member Info'!H40&gt;'Member Info'!$AG$11,'Member Info'!$AH$12,IF('Member Info'!H40&gt;'Member Info'!$AG$10,'Member Info'!$AH$11,IF('Member Info'!H40&gt;'Member Info'!$AG$9,'Member Info'!$AH$10,IF('Member Info'!H40&gt;'Member Info'!$AG$8,'Member Info'!$AH$9,'Member Info'!$AH$8)))))))))))))</f>
        <v/>
      </c>
      <c r="H44" s="26"/>
      <c r="I44" s="26"/>
      <c r="J44" s="107" t="str">
        <f>IF(E44=0,"",IF('Member Info'!F40&gt;$S$1,CONCATENATE("Joined with practice on ", TEXT('Member Info'!F40, "DD/MM/YYYY")),IF('Member Info'!N40&lt;&gt;"",IF('Member Info'!N40&lt;$R$1,CONCATENATE("Left Scheme on ", TEXT('Member Info'!N40, "DD/MM/YYYY")),IF(ISERROR(G44),"Error Detected, No rate entered",IF(E44=0,"",IF(F44="","Error Detected, No Pensionable pay",IF(ISERROR(AB44)," Unknown Values entered.",IF(T44+U44&lt;1,"Acceptable",IF(R44+S44=200, "No Contributions Entered", IF(K44="","Error Detected, Choose reason&gt;",IF(X44="1",IF(T44=1,"Please Enter Deemed Pensionable Pay","Add Any Relevant Details Above"),"Please Give Details Above"))))))))),IF(ISERROR(G44),"Error Detected, No rate entered",IF(E44=0,"",IF(F44="","Error Detected, No Pensionable pay",IF(ISERROR(AB44)," Unknown Values entered.",IF(T44+U44&lt;1,"Acceptable",IF(R44+S44=200, "No Contributions Entered", IF(K44="","Error Detected, Choose reason&gt;",IF(X44="1",IF(T44=1,"Please Enter Deemed Pensionable Pay","Add relevant Details Above"),"Please give details Above")))))))))))</f>
        <v/>
      </c>
      <c r="K44" s="263"/>
      <c r="L44" s="93"/>
      <c r="M44" s="93" t="str">
        <f t="shared" si="4"/>
        <v/>
      </c>
      <c r="N44" s="96">
        <f t="shared" si="5"/>
        <v>0</v>
      </c>
      <c r="O44" s="96">
        <f t="shared" si="0"/>
        <v>0</v>
      </c>
      <c r="P44" s="220">
        <f>(ROUND((F44/100*'Member Info'!$W$2), 2))</f>
        <v>0</v>
      </c>
      <c r="Q44" s="220" t="e">
        <f t="shared" si="6"/>
        <v>#VALUE!</v>
      </c>
      <c r="R44" s="220" t="str">
        <f t="shared" si="7"/>
        <v/>
      </c>
      <c r="S44" s="229" t="str">
        <f t="shared" si="8"/>
        <v/>
      </c>
      <c r="T44" s="230" t="str">
        <f t="shared" si="9"/>
        <v/>
      </c>
      <c r="U44" s="230" t="str">
        <f t="shared" si="10"/>
        <v/>
      </c>
      <c r="V44" s="224">
        <f t="shared" si="11"/>
        <v>0</v>
      </c>
      <c r="W44" s="112">
        <f t="shared" si="12"/>
        <v>0</v>
      </c>
      <c r="X44" s="237" t="str">
        <f t="shared" si="1"/>
        <v/>
      </c>
      <c r="Y44" s="242" t="b">
        <f t="shared" si="2"/>
        <v>0</v>
      </c>
      <c r="Z44" s="237">
        <f t="shared" si="13"/>
        <v>0</v>
      </c>
      <c r="AA44" s="237">
        <f>IF('Member Info'!N40="",1,"")</f>
        <v>1</v>
      </c>
      <c r="AB44" s="245" t="e">
        <f t="shared" si="14"/>
        <v>#VALUE!</v>
      </c>
      <c r="AC44" s="132" t="str">
        <f t="shared" si="3"/>
        <v/>
      </c>
      <c r="AD44" s="126">
        <f t="shared" si="15"/>
        <v>1</v>
      </c>
      <c r="AE44" s="126" t="str">
        <f>IF('Member Info'!N40&lt;&gt;"",IF('Member Info'!N40&lt;=$R$1,1,0),"")</f>
        <v/>
      </c>
      <c r="AG44" s="126" t="b">
        <f t="shared" si="16"/>
        <v>0</v>
      </c>
      <c r="AH44" s="126">
        <f t="shared" si="17"/>
        <v>0</v>
      </c>
      <c r="AJ44" s="126">
        <f t="shared" si="18"/>
        <v>0</v>
      </c>
      <c r="AK44" s="126">
        <f>IF('Member Info'!F40&gt;$R$1,1,0)</f>
        <v>0</v>
      </c>
      <c r="AL44" s="126" t="b">
        <f>IF(ISERROR(R44),ERROR.TYPE(#REF!)=ERROR.TYPE(R44),FALSE)</f>
        <v>0</v>
      </c>
      <c r="AM44" s="126" t="b">
        <f>IF(ISERROR(S44),ERROR.TYPE(#REF!)=ERROR.TYPE(S44),FALSE)</f>
        <v>0</v>
      </c>
      <c r="AN44" s="126">
        <f>IF(OR('Member Info'!F40&gt;=$S$1,'Member Info'!N40&gt;=$R$1),1,0)</f>
        <v>0</v>
      </c>
    </row>
    <row r="45" spans="1:40" x14ac:dyDescent="0.25">
      <c r="A45" s="4">
        <v>13</v>
      </c>
      <c r="B45" s="166">
        <f>'Member Info'!D41</f>
        <v>0</v>
      </c>
      <c r="C45" s="166">
        <f>'Member Info'!E41</f>
        <v>0</v>
      </c>
      <c r="D45" s="166" t="str">
        <f>'Member Info'!G41</f>
        <v/>
      </c>
      <c r="E45" s="167">
        <f>'Member Info'!B41</f>
        <v>0</v>
      </c>
      <c r="F45" s="244"/>
      <c r="G45" s="168" t="str">
        <f>IF(E45=0,"",
IF('Member Info'!$AM$19&lt;=$R$1,
SUMPRODUCT('Member Info'!L41+IF('Member Info'!H41&gt;'Member Info'!$AJ$12,'Member Info'!$AK$13,IF('Member Info'!H41&gt;'Member Info'!$AJ$11,'Member Info'!$AK$12,IF('Member Info'!H41&gt;'Member Info'!$AJ$10,'Member Info'!$AK$11,IF('Member Info'!H41&gt;'Member Info'!$AJ$9,'Member Info'!$AK$10,IF('Member Info'!H41&gt;'Member Info'!$AJ$8,'Member Info'!$AK$9,'Member Info'!$AK$8)))))),
SUMPRODUCT('Member Info'!L41+IF('Member Info'!H41&gt;'Member Info'!$AG$17,'Member Info'!$AH$18,IF('Member Info'!H41&gt;'Member Info'!$AG$16,'Member Info'!$AH$17,IF('Member Info'!H41&gt;'Member Info'!$AG$15,'Member Info'!$AH$16,IF('Member Info'!H41&gt;'Member Info'!$AG$14,'Member Info'!$AH$15,IF('Member Info'!H41&gt;'Member Info'!$AG$13,'Member Info'!$AH$14,IF('Member Info'!H41&gt;'Member Info'!$AG$12,'Member Info'!$AH$13,IF('Member Info'!H41&gt;'Member Info'!$AG$11,'Member Info'!$AH$12,IF('Member Info'!H41&gt;'Member Info'!$AG$10,'Member Info'!$AH$11,IF('Member Info'!H41&gt;'Member Info'!$AG$9,'Member Info'!$AH$10,IF('Member Info'!H41&gt;'Member Info'!$AG$8,'Member Info'!$AH$9,'Member Info'!$AH$8)))))))))))))</f>
        <v/>
      </c>
      <c r="H45" s="26"/>
      <c r="I45" s="26"/>
      <c r="J45" s="107" t="str">
        <f>IF(E45=0,"",IF('Member Info'!F41&gt;$S$1,CONCATENATE("Joined with practice on ", TEXT('Member Info'!F41, "DD/MM/YYYY")),IF('Member Info'!N41&lt;&gt;"",IF('Member Info'!N41&lt;$R$1,CONCATENATE("Left Scheme on ", TEXT('Member Info'!N41, "DD/MM/YYYY")),IF(ISERROR(G45),"Error Detected, No rate entered",IF(E45=0,"",IF(F45="","Error Detected, No Pensionable pay",IF(ISERROR(AB45)," Unknown Values entered.",IF(T45+U45&lt;1,"Acceptable",IF(R45+S45=200, "No Contributions Entered", IF(K45="","Error Detected, Choose reason&gt;",IF(X45="1",IF(T45=1,"Please Enter Deemed Pensionable Pay","Add Any Relevant Details Above"),"Please Give Details Above"))))))))),IF(ISERROR(G45),"Error Detected, No rate entered",IF(E45=0,"",IF(F45="","Error Detected, No Pensionable pay",IF(ISERROR(AB45)," Unknown Values entered.",IF(T45+U45&lt;1,"Acceptable",IF(R45+S45=200, "No Contributions Entered", IF(K45="","Error Detected, Choose reason&gt;",IF(X45="1",IF(T45=1,"Please Enter Deemed Pensionable Pay","Add relevant Details Above"),"Please give details Above")))))))))))</f>
        <v/>
      </c>
      <c r="K45" s="263"/>
      <c r="L45" s="93"/>
      <c r="M45" s="93" t="str">
        <f t="shared" si="4"/>
        <v/>
      </c>
      <c r="N45" s="96">
        <f t="shared" si="5"/>
        <v>0</v>
      </c>
      <c r="O45" s="96">
        <f t="shared" si="0"/>
        <v>0</v>
      </c>
      <c r="P45" s="220">
        <f>(ROUND((F45/100*'Member Info'!$W$2), 2))</f>
        <v>0</v>
      </c>
      <c r="Q45" s="220" t="e">
        <f t="shared" si="6"/>
        <v>#VALUE!</v>
      </c>
      <c r="R45" s="220" t="str">
        <f t="shared" si="7"/>
        <v/>
      </c>
      <c r="S45" s="229" t="str">
        <f t="shared" si="8"/>
        <v/>
      </c>
      <c r="T45" s="230" t="str">
        <f t="shared" si="9"/>
        <v/>
      </c>
      <c r="U45" s="230" t="str">
        <f t="shared" si="10"/>
        <v/>
      </c>
      <c r="V45" s="224">
        <f t="shared" si="11"/>
        <v>0</v>
      </c>
      <c r="W45" s="112">
        <f t="shared" si="12"/>
        <v>0</v>
      </c>
      <c r="X45" s="237" t="str">
        <f t="shared" si="1"/>
        <v/>
      </c>
      <c r="Y45" s="242" t="b">
        <f t="shared" si="2"/>
        <v>0</v>
      </c>
      <c r="Z45" s="237">
        <f t="shared" si="13"/>
        <v>0</v>
      </c>
      <c r="AA45" s="237">
        <f>IF('Member Info'!N41="",1,"")</f>
        <v>1</v>
      </c>
      <c r="AB45" s="245" t="e">
        <f t="shared" si="14"/>
        <v>#VALUE!</v>
      </c>
      <c r="AC45" s="132" t="str">
        <f t="shared" si="3"/>
        <v/>
      </c>
      <c r="AD45" s="126">
        <f t="shared" si="15"/>
        <v>1</v>
      </c>
      <c r="AE45" s="126" t="str">
        <f>IF('Member Info'!N41&lt;&gt;"",IF('Member Info'!N41&lt;=$R$1,1,0),"")</f>
        <v/>
      </c>
      <c r="AG45" s="126" t="b">
        <f t="shared" si="16"/>
        <v>0</v>
      </c>
      <c r="AH45" s="126">
        <f t="shared" si="17"/>
        <v>0</v>
      </c>
      <c r="AJ45" s="126">
        <f t="shared" si="18"/>
        <v>0</v>
      </c>
      <c r="AK45" s="126">
        <f>IF('Member Info'!F41&gt;$R$1,1,0)</f>
        <v>0</v>
      </c>
      <c r="AL45" s="126" t="b">
        <f>IF(ISERROR(R45),ERROR.TYPE(#REF!)=ERROR.TYPE(R45),FALSE)</f>
        <v>0</v>
      </c>
      <c r="AM45" s="126" t="b">
        <f>IF(ISERROR(S45),ERROR.TYPE(#REF!)=ERROR.TYPE(S45),FALSE)</f>
        <v>0</v>
      </c>
      <c r="AN45" s="126">
        <f>IF(OR('Member Info'!F41&gt;=$S$1,'Member Info'!N41&gt;=$R$1),1,0)</f>
        <v>0</v>
      </c>
    </row>
    <row r="46" spans="1:40" x14ac:dyDescent="0.25">
      <c r="A46" s="4">
        <v>14</v>
      </c>
      <c r="B46" s="166">
        <f>'Member Info'!D42</f>
        <v>0</v>
      </c>
      <c r="C46" s="166">
        <f>'Member Info'!E42</f>
        <v>0</v>
      </c>
      <c r="D46" s="166" t="str">
        <f>'Member Info'!G42</f>
        <v/>
      </c>
      <c r="E46" s="167">
        <f>'Member Info'!B42</f>
        <v>0</v>
      </c>
      <c r="F46" s="244"/>
      <c r="G46" s="168" t="str">
        <f>IF(E46=0,"",
IF('Member Info'!$AM$19&lt;=$R$1,
SUMPRODUCT('Member Info'!L42+IF('Member Info'!H42&gt;'Member Info'!$AJ$12,'Member Info'!$AK$13,IF('Member Info'!H42&gt;'Member Info'!$AJ$11,'Member Info'!$AK$12,IF('Member Info'!H42&gt;'Member Info'!$AJ$10,'Member Info'!$AK$11,IF('Member Info'!H42&gt;'Member Info'!$AJ$9,'Member Info'!$AK$10,IF('Member Info'!H42&gt;'Member Info'!$AJ$8,'Member Info'!$AK$9,'Member Info'!$AK$8)))))),
SUMPRODUCT('Member Info'!L42+IF('Member Info'!H42&gt;'Member Info'!$AG$17,'Member Info'!$AH$18,IF('Member Info'!H42&gt;'Member Info'!$AG$16,'Member Info'!$AH$17,IF('Member Info'!H42&gt;'Member Info'!$AG$15,'Member Info'!$AH$16,IF('Member Info'!H42&gt;'Member Info'!$AG$14,'Member Info'!$AH$15,IF('Member Info'!H42&gt;'Member Info'!$AG$13,'Member Info'!$AH$14,IF('Member Info'!H42&gt;'Member Info'!$AG$12,'Member Info'!$AH$13,IF('Member Info'!H42&gt;'Member Info'!$AG$11,'Member Info'!$AH$12,IF('Member Info'!H42&gt;'Member Info'!$AG$10,'Member Info'!$AH$11,IF('Member Info'!H42&gt;'Member Info'!$AG$9,'Member Info'!$AH$10,IF('Member Info'!H42&gt;'Member Info'!$AG$8,'Member Info'!$AH$9,'Member Info'!$AH$8)))))))))))))</f>
        <v/>
      </c>
      <c r="H46" s="26"/>
      <c r="I46" s="26"/>
      <c r="J46" s="107" t="str">
        <f>IF(E46=0,"",IF('Member Info'!F42&gt;$S$1,CONCATENATE("Joined with practice on ", TEXT('Member Info'!F42, "DD/MM/YYYY")),IF('Member Info'!N42&lt;&gt;"",IF('Member Info'!N42&lt;$R$1,CONCATENATE("Left Scheme on ", TEXT('Member Info'!N42, "DD/MM/YYYY")),IF(ISERROR(G46),"Error Detected, No rate entered",IF(E46=0,"",IF(F46="","Error Detected, No Pensionable pay",IF(ISERROR(AB46)," Unknown Values entered.",IF(T46+U46&lt;1,"Acceptable",IF(R46+S46=200, "No Contributions Entered", IF(K46="","Error Detected, Choose reason&gt;",IF(X46="1",IF(T46=1,"Please Enter Deemed Pensionable Pay","Add Any Relevant Details Above"),"Please Give Details Above"))))))))),IF(ISERROR(G46),"Error Detected, No rate entered",IF(E46=0,"",IF(F46="","Error Detected, No Pensionable pay",IF(ISERROR(AB46)," Unknown Values entered.",IF(T46+U46&lt;1,"Acceptable",IF(R46+S46=200, "No Contributions Entered", IF(K46="","Error Detected, Choose reason&gt;",IF(X46="1",IF(T46=1,"Please Enter Deemed Pensionable Pay","Add relevant Details Above"),"Please give details Above")))))))))))</f>
        <v/>
      </c>
      <c r="K46" s="263"/>
      <c r="L46" s="93"/>
      <c r="M46" s="93" t="str">
        <f>IF(E46=0,"",IF(ISERROR((F46+H46+I46)),0,IF((F46+H46+I46)&lt;1,0,1)))</f>
        <v/>
      </c>
      <c r="N46" s="96">
        <f t="shared" si="5"/>
        <v>0</v>
      </c>
      <c r="O46" s="96">
        <f t="shared" si="0"/>
        <v>0</v>
      </c>
      <c r="P46" s="220">
        <f>(ROUND((F46/100*'Member Info'!$W$2), 2))</f>
        <v>0</v>
      </c>
      <c r="Q46" s="220" t="e">
        <f>ROUND((F46/100*G46),2)</f>
        <v>#VALUE!</v>
      </c>
      <c r="R46" s="220" t="str">
        <f t="shared" si="7"/>
        <v/>
      </c>
      <c r="S46" s="229" t="str">
        <f t="shared" si="8"/>
        <v/>
      </c>
      <c r="T46" s="230" t="str">
        <f t="shared" si="9"/>
        <v/>
      </c>
      <c r="U46" s="230" t="str">
        <f t="shared" si="10"/>
        <v/>
      </c>
      <c r="V46" s="224">
        <f>IF(E46=0,0,IF(F46="",1,0))</f>
        <v>0</v>
      </c>
      <c r="W46" s="112">
        <f t="shared" si="12"/>
        <v>0</v>
      </c>
      <c r="X46" s="237" t="str">
        <f t="shared" si="1"/>
        <v/>
      </c>
      <c r="Y46" s="242" t="b">
        <f t="shared" si="2"/>
        <v>0</v>
      </c>
      <c r="Z46" s="237">
        <f t="shared" si="13"/>
        <v>0</v>
      </c>
      <c r="AA46" s="237">
        <f>IF('Member Info'!N42="",1,"")</f>
        <v>1</v>
      </c>
      <c r="AB46" s="245" t="e">
        <f t="shared" si="14"/>
        <v>#VALUE!</v>
      </c>
      <c r="AC46" s="132" t="str">
        <f t="shared" si="3"/>
        <v/>
      </c>
      <c r="AD46" s="126">
        <f t="shared" si="15"/>
        <v>1</v>
      </c>
      <c r="AE46" s="126" t="str">
        <f>IF('Member Info'!N42&lt;&gt;"",IF('Member Info'!N42&lt;=$R$1,1,0),"")</f>
        <v/>
      </c>
      <c r="AG46" s="126" t="b">
        <f t="shared" si="16"/>
        <v>0</v>
      </c>
      <c r="AH46" s="126">
        <f t="shared" si="17"/>
        <v>0</v>
      </c>
      <c r="AJ46" s="126">
        <f t="shared" si="18"/>
        <v>0</v>
      </c>
      <c r="AK46" s="126">
        <f>IF('Member Info'!F42&gt;$R$1,1,0)</f>
        <v>0</v>
      </c>
      <c r="AL46" s="126" t="b">
        <f>IF(ISERROR(R46),ERROR.TYPE(#REF!)=ERROR.TYPE(R46),FALSE)</f>
        <v>0</v>
      </c>
      <c r="AM46" s="126" t="b">
        <f>IF(ISERROR(S46),ERROR.TYPE(#REF!)=ERROR.TYPE(S46),FALSE)</f>
        <v>0</v>
      </c>
      <c r="AN46" s="126">
        <f>IF(OR('Member Info'!F42&gt;=$S$1,'Member Info'!N42&gt;=$R$1),1,0)</f>
        <v>0</v>
      </c>
    </row>
    <row r="47" spans="1:40" x14ac:dyDescent="0.25">
      <c r="A47" s="4">
        <v>15</v>
      </c>
      <c r="B47" s="166">
        <f>'Member Info'!D43</f>
        <v>0</v>
      </c>
      <c r="C47" s="166">
        <f>'Member Info'!E43</f>
        <v>0</v>
      </c>
      <c r="D47" s="166" t="str">
        <f>'Member Info'!G43</f>
        <v/>
      </c>
      <c r="E47" s="167">
        <f>'Member Info'!B43</f>
        <v>0</v>
      </c>
      <c r="F47" s="244"/>
      <c r="G47" s="168" t="str">
        <f>IF(E47=0,"",
IF('Member Info'!$AM$19&lt;=$R$1,
SUMPRODUCT('Member Info'!L43+IF('Member Info'!H43&gt;'Member Info'!$AJ$12,'Member Info'!$AK$13,IF('Member Info'!H43&gt;'Member Info'!$AJ$11,'Member Info'!$AK$12,IF('Member Info'!H43&gt;'Member Info'!$AJ$10,'Member Info'!$AK$11,IF('Member Info'!H43&gt;'Member Info'!$AJ$9,'Member Info'!$AK$10,IF('Member Info'!H43&gt;'Member Info'!$AJ$8,'Member Info'!$AK$9,'Member Info'!$AK$8)))))),
SUMPRODUCT('Member Info'!L43+IF('Member Info'!H43&gt;'Member Info'!$AG$17,'Member Info'!$AH$18,IF('Member Info'!H43&gt;'Member Info'!$AG$16,'Member Info'!$AH$17,IF('Member Info'!H43&gt;'Member Info'!$AG$15,'Member Info'!$AH$16,IF('Member Info'!H43&gt;'Member Info'!$AG$14,'Member Info'!$AH$15,IF('Member Info'!H43&gt;'Member Info'!$AG$13,'Member Info'!$AH$14,IF('Member Info'!H43&gt;'Member Info'!$AG$12,'Member Info'!$AH$13,IF('Member Info'!H43&gt;'Member Info'!$AG$11,'Member Info'!$AH$12,IF('Member Info'!H43&gt;'Member Info'!$AG$10,'Member Info'!$AH$11,IF('Member Info'!H43&gt;'Member Info'!$AG$9,'Member Info'!$AH$10,IF('Member Info'!H43&gt;'Member Info'!$AG$8,'Member Info'!$AH$9,'Member Info'!$AH$8)))))))))))))</f>
        <v/>
      </c>
      <c r="H47" s="26"/>
      <c r="I47" s="26"/>
      <c r="J47" s="107" t="str">
        <f>IF(E47=0,"",IF('Member Info'!F43&gt;$S$1,CONCATENATE("Joined with practice on ", TEXT('Member Info'!F43, "DD/MM/YYYY")),IF('Member Info'!N43&lt;&gt;"",IF('Member Info'!N43&lt;$R$1,CONCATENATE("Left Scheme on ", TEXT('Member Info'!N43, "DD/MM/YYYY")),IF(ISERROR(G47),"Error Detected, No rate entered",IF(E47=0,"",IF(F47="","Error Detected, No Pensionable pay",IF(ISERROR(AB47)," Unknown Values entered.",IF(T47+U47&lt;1,"Acceptable",IF(R47+S47=200, "No Contributions Entered", IF(K47="","Error Detected, Choose reason&gt;",IF(X47="1",IF(T47=1,"Please Enter Deemed Pensionable Pay","Add Any Relevant Details Above"),"Please Give Details Above"))))))))),IF(ISERROR(G47),"Error Detected, No rate entered",IF(E47=0,"",IF(F47="","Error Detected, No Pensionable pay",IF(ISERROR(AB47)," Unknown Values entered.",IF(T47+U47&lt;1,"Acceptable",IF(R47+S47=200, "No Contributions Entered", IF(K47="","Error Detected, Choose reason&gt;",IF(X47="1",IF(T47=1,"Please Enter Deemed Pensionable Pay","Add relevant Details Above"),"Please give details Above")))))))))))</f>
        <v/>
      </c>
      <c r="K47" s="263"/>
      <c r="L47" s="93"/>
      <c r="M47" s="93" t="str">
        <f t="shared" si="4"/>
        <v/>
      </c>
      <c r="N47" s="96">
        <f t="shared" si="5"/>
        <v>0</v>
      </c>
      <c r="O47" s="96">
        <f t="shared" si="0"/>
        <v>0</v>
      </c>
      <c r="P47" s="220">
        <f>(ROUND((F47/100*'Member Info'!$W$2), 2))</f>
        <v>0</v>
      </c>
      <c r="Q47" s="220" t="e">
        <f t="shared" si="6"/>
        <v>#VALUE!</v>
      </c>
      <c r="R47" s="220" t="str">
        <f t="shared" si="7"/>
        <v/>
      </c>
      <c r="S47" s="229" t="str">
        <f t="shared" si="8"/>
        <v/>
      </c>
      <c r="T47" s="230" t="str">
        <f t="shared" si="9"/>
        <v/>
      </c>
      <c r="U47" s="230" t="str">
        <f t="shared" si="10"/>
        <v/>
      </c>
      <c r="V47" s="224">
        <f t="shared" si="11"/>
        <v>0</v>
      </c>
      <c r="W47" s="112">
        <f t="shared" si="12"/>
        <v>0</v>
      </c>
      <c r="X47" s="237" t="str">
        <f t="shared" si="1"/>
        <v/>
      </c>
      <c r="Y47" s="242" t="b">
        <f t="shared" si="2"/>
        <v>0</v>
      </c>
      <c r="Z47" s="237">
        <f t="shared" si="13"/>
        <v>0</v>
      </c>
      <c r="AA47" s="237">
        <f>IF('Member Info'!N43="",1,"")</f>
        <v>1</v>
      </c>
      <c r="AB47" s="245" t="e">
        <f t="shared" si="14"/>
        <v>#VALUE!</v>
      </c>
      <c r="AC47" s="132" t="str">
        <f t="shared" si="3"/>
        <v/>
      </c>
      <c r="AD47" s="126">
        <f t="shared" si="15"/>
        <v>1</v>
      </c>
      <c r="AE47" s="126" t="str">
        <f>IF('Member Info'!N43&lt;&gt;"",IF('Member Info'!N43&lt;=$R$1,1,0),"")</f>
        <v/>
      </c>
      <c r="AG47" s="126" t="b">
        <f t="shared" si="16"/>
        <v>0</v>
      </c>
      <c r="AH47" s="126">
        <f t="shared" si="17"/>
        <v>0</v>
      </c>
      <c r="AJ47" s="126">
        <f t="shared" si="18"/>
        <v>0</v>
      </c>
      <c r="AK47" s="126">
        <f>IF('Member Info'!F43&gt;$R$1,1,0)</f>
        <v>0</v>
      </c>
      <c r="AL47" s="126" t="b">
        <f>IF(ISERROR(R47),ERROR.TYPE(#REF!)=ERROR.TYPE(R47),FALSE)</f>
        <v>0</v>
      </c>
      <c r="AM47" s="126" t="b">
        <f>IF(ISERROR(S47),ERROR.TYPE(#REF!)=ERROR.TYPE(S47),FALSE)</f>
        <v>0</v>
      </c>
      <c r="AN47" s="126">
        <f>IF(OR('Member Info'!F43&gt;=$S$1,'Member Info'!N43&gt;=$R$1),1,0)</f>
        <v>0</v>
      </c>
    </row>
    <row r="48" spans="1:40" x14ac:dyDescent="0.25">
      <c r="A48" s="4">
        <v>16</v>
      </c>
      <c r="B48" s="166">
        <f>'Member Info'!D44</f>
        <v>0</v>
      </c>
      <c r="C48" s="166">
        <f>'Member Info'!E44</f>
        <v>0</v>
      </c>
      <c r="D48" s="166" t="str">
        <f>'Member Info'!G44</f>
        <v/>
      </c>
      <c r="E48" s="167">
        <f>'Member Info'!B44</f>
        <v>0</v>
      </c>
      <c r="F48" s="244"/>
      <c r="G48" s="168" t="str">
        <f>IF(E48=0,"",
IF('Member Info'!$AM$19&lt;=$R$1,
SUMPRODUCT('Member Info'!L44+IF('Member Info'!H44&gt;'Member Info'!$AJ$12,'Member Info'!$AK$13,IF('Member Info'!H44&gt;'Member Info'!$AJ$11,'Member Info'!$AK$12,IF('Member Info'!H44&gt;'Member Info'!$AJ$10,'Member Info'!$AK$11,IF('Member Info'!H44&gt;'Member Info'!$AJ$9,'Member Info'!$AK$10,IF('Member Info'!H44&gt;'Member Info'!$AJ$8,'Member Info'!$AK$9,'Member Info'!$AK$8)))))),
SUMPRODUCT('Member Info'!L44+IF('Member Info'!H44&gt;'Member Info'!$AG$17,'Member Info'!$AH$18,IF('Member Info'!H44&gt;'Member Info'!$AG$16,'Member Info'!$AH$17,IF('Member Info'!H44&gt;'Member Info'!$AG$15,'Member Info'!$AH$16,IF('Member Info'!H44&gt;'Member Info'!$AG$14,'Member Info'!$AH$15,IF('Member Info'!H44&gt;'Member Info'!$AG$13,'Member Info'!$AH$14,IF('Member Info'!H44&gt;'Member Info'!$AG$12,'Member Info'!$AH$13,IF('Member Info'!H44&gt;'Member Info'!$AG$11,'Member Info'!$AH$12,IF('Member Info'!H44&gt;'Member Info'!$AG$10,'Member Info'!$AH$11,IF('Member Info'!H44&gt;'Member Info'!$AG$9,'Member Info'!$AH$10,IF('Member Info'!H44&gt;'Member Info'!$AG$8,'Member Info'!$AH$9,'Member Info'!$AH$8)))))))))))))</f>
        <v/>
      </c>
      <c r="H48" s="26"/>
      <c r="I48" s="26"/>
      <c r="J48" s="107" t="str">
        <f>IF(E48=0,"",IF('Member Info'!F44&gt;$S$1,CONCATENATE("Joined with practice on ", TEXT('Member Info'!F44, "DD/MM/YYYY")),IF('Member Info'!N44&lt;&gt;"",IF('Member Info'!N44&lt;$R$1,CONCATENATE("Left Scheme on ", TEXT('Member Info'!N44, "DD/MM/YYYY")),IF(ISERROR(G48),"Error Detected, No rate entered",IF(E48=0,"",IF(F48="","Error Detected, No Pensionable pay",IF(ISERROR(AB48)," Unknown Values entered.",IF(T48+U48&lt;1,"Acceptable",IF(R48+S48=200, "No Contributions Entered", IF(K48="","Error Detected, Choose reason&gt;",IF(X48="1",IF(T48=1,"Please Enter Deemed Pensionable Pay","Add Any Relevant Details Above"),"Please Give Details Above"))))))))),IF(ISERROR(G48),"Error Detected, No rate entered",IF(E48=0,"",IF(F48="","Error Detected, No Pensionable pay",IF(ISERROR(AB48)," Unknown Values entered.",IF(T48+U48&lt;1,"Acceptable",IF(R48+S48=200, "No Contributions Entered", IF(K48="","Error Detected, Choose reason&gt;",IF(X48="1",IF(T48=1,"Please Enter Deemed Pensionable Pay","Add relevant Details Above"),"Please give details Above")))))))))))</f>
        <v/>
      </c>
      <c r="K48" s="263"/>
      <c r="L48" s="93"/>
      <c r="M48" s="93" t="str">
        <f t="shared" si="4"/>
        <v/>
      </c>
      <c r="N48" s="96">
        <f t="shared" si="5"/>
        <v>0</v>
      </c>
      <c r="O48" s="96">
        <f t="shared" si="0"/>
        <v>0</v>
      </c>
      <c r="P48" s="220">
        <f>(ROUND((F48/100*'Member Info'!$W$2), 2))</f>
        <v>0</v>
      </c>
      <c r="Q48" s="220" t="e">
        <f t="shared" si="6"/>
        <v>#VALUE!</v>
      </c>
      <c r="R48" s="220" t="str">
        <f t="shared" si="7"/>
        <v/>
      </c>
      <c r="S48" s="229" t="str">
        <f t="shared" si="8"/>
        <v/>
      </c>
      <c r="T48" s="230" t="str">
        <f t="shared" si="9"/>
        <v/>
      </c>
      <c r="U48" s="230" t="str">
        <f t="shared" si="10"/>
        <v/>
      </c>
      <c r="V48" s="224">
        <f t="shared" si="11"/>
        <v>0</v>
      </c>
      <c r="W48" s="112">
        <f t="shared" si="12"/>
        <v>0</v>
      </c>
      <c r="X48" s="237" t="str">
        <f t="shared" si="1"/>
        <v/>
      </c>
      <c r="Y48" s="242" t="b">
        <f t="shared" si="2"/>
        <v>0</v>
      </c>
      <c r="Z48" s="237">
        <f t="shared" si="13"/>
        <v>0</v>
      </c>
      <c r="AA48" s="237">
        <f>IF('Member Info'!N44="",1,"")</f>
        <v>1</v>
      </c>
      <c r="AB48" s="245" t="e">
        <f t="shared" si="14"/>
        <v>#VALUE!</v>
      </c>
      <c r="AC48" s="132" t="str">
        <f t="shared" si="3"/>
        <v/>
      </c>
      <c r="AD48" s="126">
        <f t="shared" si="15"/>
        <v>1</v>
      </c>
      <c r="AE48" s="126" t="str">
        <f>IF('Member Info'!N44&lt;&gt;"",IF('Member Info'!N44&lt;=$R$1,1,0),"")</f>
        <v/>
      </c>
      <c r="AG48" s="126" t="b">
        <f t="shared" si="16"/>
        <v>0</v>
      </c>
      <c r="AH48" s="126">
        <f t="shared" si="17"/>
        <v>0</v>
      </c>
      <c r="AJ48" s="126">
        <f t="shared" si="18"/>
        <v>0</v>
      </c>
      <c r="AK48" s="126">
        <f>IF('Member Info'!F44&gt;$R$1,1,0)</f>
        <v>0</v>
      </c>
      <c r="AL48" s="126" t="b">
        <f>IF(ISERROR(R48),ERROR.TYPE(#REF!)=ERROR.TYPE(R48),FALSE)</f>
        <v>0</v>
      </c>
      <c r="AM48" s="126" t="b">
        <f>IF(ISERROR(S48),ERROR.TYPE(#REF!)=ERROR.TYPE(S48),FALSE)</f>
        <v>0</v>
      </c>
      <c r="AN48" s="126">
        <f>IF(OR('Member Info'!F44&gt;=$S$1,'Member Info'!N44&gt;=$R$1),1,0)</f>
        <v>0</v>
      </c>
    </row>
    <row r="49" spans="1:40" x14ac:dyDescent="0.25">
      <c r="A49" s="4">
        <v>17</v>
      </c>
      <c r="B49" s="166">
        <f>'Member Info'!D45</f>
        <v>0</v>
      </c>
      <c r="C49" s="166">
        <f>'Member Info'!E45</f>
        <v>0</v>
      </c>
      <c r="D49" s="166" t="str">
        <f>'Member Info'!G45</f>
        <v/>
      </c>
      <c r="E49" s="167">
        <f>'Member Info'!B45</f>
        <v>0</v>
      </c>
      <c r="F49" s="244"/>
      <c r="G49" s="168" t="str">
        <f>IF(E49=0,"",
IF('Member Info'!$AM$19&lt;=$R$1,
SUMPRODUCT('Member Info'!L45+IF('Member Info'!H45&gt;'Member Info'!$AJ$12,'Member Info'!$AK$13,IF('Member Info'!H45&gt;'Member Info'!$AJ$11,'Member Info'!$AK$12,IF('Member Info'!H45&gt;'Member Info'!$AJ$10,'Member Info'!$AK$11,IF('Member Info'!H45&gt;'Member Info'!$AJ$9,'Member Info'!$AK$10,IF('Member Info'!H45&gt;'Member Info'!$AJ$8,'Member Info'!$AK$9,'Member Info'!$AK$8)))))),
SUMPRODUCT('Member Info'!L45+IF('Member Info'!H45&gt;'Member Info'!$AG$17,'Member Info'!$AH$18,IF('Member Info'!H45&gt;'Member Info'!$AG$16,'Member Info'!$AH$17,IF('Member Info'!H45&gt;'Member Info'!$AG$15,'Member Info'!$AH$16,IF('Member Info'!H45&gt;'Member Info'!$AG$14,'Member Info'!$AH$15,IF('Member Info'!H45&gt;'Member Info'!$AG$13,'Member Info'!$AH$14,IF('Member Info'!H45&gt;'Member Info'!$AG$12,'Member Info'!$AH$13,IF('Member Info'!H45&gt;'Member Info'!$AG$11,'Member Info'!$AH$12,IF('Member Info'!H45&gt;'Member Info'!$AG$10,'Member Info'!$AH$11,IF('Member Info'!H45&gt;'Member Info'!$AG$9,'Member Info'!$AH$10,IF('Member Info'!H45&gt;'Member Info'!$AG$8,'Member Info'!$AH$9,'Member Info'!$AH$8)))))))))))))</f>
        <v/>
      </c>
      <c r="H49" s="26"/>
      <c r="I49" s="26"/>
      <c r="J49" s="107" t="str">
        <f>IF(E49=0,"",IF('Member Info'!F45&gt;$S$1,CONCATENATE("Joined with practice on ", TEXT('Member Info'!F45, "DD/MM/YYYY")),IF('Member Info'!N45&lt;&gt;"",IF('Member Info'!N45&lt;$R$1,CONCATENATE("Left Scheme on ", TEXT('Member Info'!N45, "DD/MM/YYYY")),IF(ISERROR(G49),"Error Detected, No rate entered",IF(E49=0,"",IF(F49="","Error Detected, No Pensionable pay",IF(ISERROR(AB49)," Unknown Values entered.",IF(T49+U49&lt;1,"Acceptable",IF(R49+S49=200, "No Contributions Entered", IF(K49="","Error Detected, Choose reason&gt;",IF(X49="1",IF(T49=1,"Please Enter Deemed Pensionable Pay","Add Any Relevant Details Above"),"Please Give Details Above"))))))))),IF(ISERROR(G49),"Error Detected, No rate entered",IF(E49=0,"",IF(F49="","Error Detected, No Pensionable pay",IF(ISERROR(AB49)," Unknown Values entered.",IF(T49+U49&lt;1,"Acceptable",IF(R49+S49=200, "No Contributions Entered", IF(K49="","Error Detected, Choose reason&gt;",IF(X49="1",IF(T49=1,"Please Enter Deemed Pensionable Pay","Add relevant Details Above"),"Please give details Above")))))))))))</f>
        <v/>
      </c>
      <c r="K49" s="263"/>
      <c r="L49" s="93"/>
      <c r="M49" s="93" t="str">
        <f t="shared" si="4"/>
        <v/>
      </c>
      <c r="N49" s="96">
        <f t="shared" si="5"/>
        <v>0</v>
      </c>
      <c r="O49" s="96">
        <f t="shared" si="0"/>
        <v>0</v>
      </c>
      <c r="P49" s="220">
        <f>(ROUND((F49/100*'Member Info'!$W$2), 2))</f>
        <v>0</v>
      </c>
      <c r="Q49" s="220" t="e">
        <f t="shared" si="6"/>
        <v>#VALUE!</v>
      </c>
      <c r="R49" s="220" t="str">
        <f t="shared" si="7"/>
        <v/>
      </c>
      <c r="S49" s="229" t="str">
        <f t="shared" si="8"/>
        <v/>
      </c>
      <c r="T49" s="230" t="str">
        <f t="shared" si="9"/>
        <v/>
      </c>
      <c r="U49" s="230" t="str">
        <f t="shared" si="10"/>
        <v/>
      </c>
      <c r="V49" s="224">
        <f t="shared" si="11"/>
        <v>0</v>
      </c>
      <c r="W49" s="112">
        <f t="shared" si="12"/>
        <v>0</v>
      </c>
      <c r="X49" s="237" t="str">
        <f t="shared" si="1"/>
        <v/>
      </c>
      <c r="Y49" s="242" t="b">
        <f t="shared" si="2"/>
        <v>0</v>
      </c>
      <c r="Z49" s="237">
        <f t="shared" si="13"/>
        <v>0</v>
      </c>
      <c r="AA49" s="237">
        <f>IF('Member Info'!N45="",1,"")</f>
        <v>1</v>
      </c>
      <c r="AB49" s="245" t="e">
        <f t="shared" si="14"/>
        <v>#VALUE!</v>
      </c>
      <c r="AC49" s="132" t="str">
        <f t="shared" si="3"/>
        <v/>
      </c>
      <c r="AD49" s="126">
        <f t="shared" si="15"/>
        <v>1</v>
      </c>
      <c r="AE49" s="126" t="str">
        <f>IF('Member Info'!N45&lt;&gt;"",IF('Member Info'!N45&lt;=$R$1,1,0),"")</f>
        <v/>
      </c>
      <c r="AG49" s="126" t="b">
        <f t="shared" si="16"/>
        <v>0</v>
      </c>
      <c r="AH49" s="126">
        <f t="shared" si="17"/>
        <v>0</v>
      </c>
      <c r="AJ49" s="126">
        <f t="shared" si="18"/>
        <v>0</v>
      </c>
      <c r="AK49" s="126">
        <f>IF('Member Info'!F45&gt;$R$1,1,0)</f>
        <v>0</v>
      </c>
      <c r="AL49" s="126" t="b">
        <f>IF(ISERROR(R49),ERROR.TYPE(#REF!)=ERROR.TYPE(R49),FALSE)</f>
        <v>0</v>
      </c>
      <c r="AM49" s="126" t="b">
        <f>IF(ISERROR(S49),ERROR.TYPE(#REF!)=ERROR.TYPE(S49),FALSE)</f>
        <v>0</v>
      </c>
      <c r="AN49" s="126">
        <f>IF(OR('Member Info'!F45&gt;=$S$1,'Member Info'!N45&gt;=$R$1),1,0)</f>
        <v>0</v>
      </c>
    </row>
    <row r="50" spans="1:40" x14ac:dyDescent="0.25">
      <c r="A50" s="4">
        <v>18</v>
      </c>
      <c r="B50" s="166">
        <f>'Member Info'!D46</f>
        <v>0</v>
      </c>
      <c r="C50" s="166">
        <f>'Member Info'!E46</f>
        <v>0</v>
      </c>
      <c r="D50" s="166" t="str">
        <f>'Member Info'!G46</f>
        <v/>
      </c>
      <c r="E50" s="167">
        <f>'Member Info'!B46</f>
        <v>0</v>
      </c>
      <c r="F50" s="244"/>
      <c r="G50" s="168" t="str">
        <f>IF(E50=0,"",
IF('Member Info'!$AM$19&lt;=$R$1,
SUMPRODUCT('Member Info'!L46+IF('Member Info'!H46&gt;'Member Info'!$AJ$12,'Member Info'!$AK$13,IF('Member Info'!H46&gt;'Member Info'!$AJ$11,'Member Info'!$AK$12,IF('Member Info'!H46&gt;'Member Info'!$AJ$10,'Member Info'!$AK$11,IF('Member Info'!H46&gt;'Member Info'!$AJ$9,'Member Info'!$AK$10,IF('Member Info'!H46&gt;'Member Info'!$AJ$8,'Member Info'!$AK$9,'Member Info'!$AK$8)))))),
SUMPRODUCT('Member Info'!L46+IF('Member Info'!H46&gt;'Member Info'!$AG$17,'Member Info'!$AH$18,IF('Member Info'!H46&gt;'Member Info'!$AG$16,'Member Info'!$AH$17,IF('Member Info'!H46&gt;'Member Info'!$AG$15,'Member Info'!$AH$16,IF('Member Info'!H46&gt;'Member Info'!$AG$14,'Member Info'!$AH$15,IF('Member Info'!H46&gt;'Member Info'!$AG$13,'Member Info'!$AH$14,IF('Member Info'!H46&gt;'Member Info'!$AG$12,'Member Info'!$AH$13,IF('Member Info'!H46&gt;'Member Info'!$AG$11,'Member Info'!$AH$12,IF('Member Info'!H46&gt;'Member Info'!$AG$10,'Member Info'!$AH$11,IF('Member Info'!H46&gt;'Member Info'!$AG$9,'Member Info'!$AH$10,IF('Member Info'!H46&gt;'Member Info'!$AG$8,'Member Info'!$AH$9,'Member Info'!$AH$8)))))))))))))</f>
        <v/>
      </c>
      <c r="H50" s="26"/>
      <c r="I50" s="26"/>
      <c r="J50" s="107" t="str">
        <f>IF(E50=0,"",IF('Member Info'!F46&gt;$S$1,CONCATENATE("Joined with practice on ", TEXT('Member Info'!F46, "DD/MM/YYYY")),IF('Member Info'!N46&lt;&gt;"",IF('Member Info'!N46&lt;$R$1,CONCATENATE("Left Scheme on ", TEXT('Member Info'!N46, "DD/MM/YYYY")),IF(ISERROR(G50),"Error Detected, No rate entered",IF(E50=0,"",IF(F50="","Error Detected, No Pensionable pay",IF(ISERROR(AB50)," Unknown Values entered.",IF(T50+U50&lt;1,"Acceptable",IF(R50+S50=200, "No Contributions Entered", IF(K50="","Error Detected, Choose reason&gt;",IF(X50="1",IF(T50=1,"Please Enter Deemed Pensionable Pay","Add Any Relevant Details Above"),"Please Give Details Above"))))))))),IF(ISERROR(G50),"Error Detected, No rate entered",IF(E50=0,"",IF(F50="","Error Detected, No Pensionable pay",IF(ISERROR(AB50)," Unknown Values entered.",IF(T50+U50&lt;1,"Acceptable",IF(R50+S50=200, "No Contributions Entered", IF(K50="","Error Detected, Choose reason&gt;",IF(X50="1",IF(T50=1,"Please Enter Deemed Pensionable Pay","Add relevant Details Above"),"Please give details Above")))))))))))</f>
        <v/>
      </c>
      <c r="K50" s="263"/>
      <c r="L50" s="93"/>
      <c r="M50" s="93" t="str">
        <f t="shared" si="4"/>
        <v/>
      </c>
      <c r="N50" s="96">
        <f t="shared" si="5"/>
        <v>0</v>
      </c>
      <c r="O50" s="96">
        <f t="shared" si="0"/>
        <v>0</v>
      </c>
      <c r="P50" s="220">
        <f>(ROUND((F50/100*'Member Info'!$W$2), 2))</f>
        <v>0</v>
      </c>
      <c r="Q50" s="220" t="e">
        <f t="shared" si="6"/>
        <v>#VALUE!</v>
      </c>
      <c r="R50" s="220" t="str">
        <f t="shared" si="7"/>
        <v/>
      </c>
      <c r="S50" s="229" t="str">
        <f t="shared" si="8"/>
        <v/>
      </c>
      <c r="T50" s="230" t="str">
        <f t="shared" si="9"/>
        <v/>
      </c>
      <c r="U50" s="230" t="str">
        <f t="shared" si="10"/>
        <v/>
      </c>
      <c r="V50" s="224">
        <f t="shared" si="11"/>
        <v>0</v>
      </c>
      <c r="W50" s="112">
        <f t="shared" si="12"/>
        <v>0</v>
      </c>
      <c r="X50" s="237" t="str">
        <f t="shared" si="1"/>
        <v/>
      </c>
      <c r="Y50" s="242" t="b">
        <f t="shared" si="2"/>
        <v>0</v>
      </c>
      <c r="Z50" s="237">
        <f t="shared" si="13"/>
        <v>0</v>
      </c>
      <c r="AA50" s="237">
        <f>IF('Member Info'!N46="",1,"")</f>
        <v>1</v>
      </c>
      <c r="AB50" s="245" t="e">
        <f t="shared" si="14"/>
        <v>#VALUE!</v>
      </c>
      <c r="AC50" s="132" t="str">
        <f t="shared" si="3"/>
        <v/>
      </c>
      <c r="AD50" s="126">
        <f t="shared" si="15"/>
        <v>1</v>
      </c>
      <c r="AE50" s="126" t="str">
        <f>IF('Member Info'!N46&lt;&gt;"",IF('Member Info'!N46&lt;=$R$1,1,0),"")</f>
        <v/>
      </c>
      <c r="AG50" s="126" t="b">
        <f t="shared" si="16"/>
        <v>0</v>
      </c>
      <c r="AH50" s="126">
        <f t="shared" si="17"/>
        <v>0</v>
      </c>
      <c r="AJ50" s="126">
        <f t="shared" si="18"/>
        <v>0</v>
      </c>
      <c r="AK50" s="126">
        <f>IF('Member Info'!F46&gt;$R$1,1,0)</f>
        <v>0</v>
      </c>
      <c r="AL50" s="126" t="b">
        <f>IF(ISERROR(R50),ERROR.TYPE(#REF!)=ERROR.TYPE(R50),FALSE)</f>
        <v>0</v>
      </c>
      <c r="AM50" s="126" t="b">
        <f>IF(ISERROR(S50),ERROR.TYPE(#REF!)=ERROR.TYPE(S50),FALSE)</f>
        <v>0</v>
      </c>
      <c r="AN50" s="126">
        <f>IF(OR('Member Info'!F46&gt;=$S$1,'Member Info'!N46&gt;=$R$1),1,0)</f>
        <v>0</v>
      </c>
    </row>
    <row r="51" spans="1:40" x14ac:dyDescent="0.25">
      <c r="A51" s="4">
        <v>19</v>
      </c>
      <c r="B51" s="166">
        <f>'Member Info'!D47</f>
        <v>0</v>
      </c>
      <c r="C51" s="166">
        <f>'Member Info'!E47</f>
        <v>0</v>
      </c>
      <c r="D51" s="166" t="str">
        <f>'Member Info'!G47</f>
        <v/>
      </c>
      <c r="E51" s="167">
        <f>'Member Info'!B47</f>
        <v>0</v>
      </c>
      <c r="F51" s="244"/>
      <c r="G51" s="168" t="str">
        <f>IF(E51=0,"",
IF('Member Info'!$AM$19&lt;=$R$1,
SUMPRODUCT('Member Info'!L47+IF('Member Info'!H47&gt;'Member Info'!$AJ$12,'Member Info'!$AK$13,IF('Member Info'!H47&gt;'Member Info'!$AJ$11,'Member Info'!$AK$12,IF('Member Info'!H47&gt;'Member Info'!$AJ$10,'Member Info'!$AK$11,IF('Member Info'!H47&gt;'Member Info'!$AJ$9,'Member Info'!$AK$10,IF('Member Info'!H47&gt;'Member Info'!$AJ$8,'Member Info'!$AK$9,'Member Info'!$AK$8)))))),
SUMPRODUCT('Member Info'!L47+IF('Member Info'!H47&gt;'Member Info'!$AG$17,'Member Info'!$AH$18,IF('Member Info'!H47&gt;'Member Info'!$AG$16,'Member Info'!$AH$17,IF('Member Info'!H47&gt;'Member Info'!$AG$15,'Member Info'!$AH$16,IF('Member Info'!H47&gt;'Member Info'!$AG$14,'Member Info'!$AH$15,IF('Member Info'!H47&gt;'Member Info'!$AG$13,'Member Info'!$AH$14,IF('Member Info'!H47&gt;'Member Info'!$AG$12,'Member Info'!$AH$13,IF('Member Info'!H47&gt;'Member Info'!$AG$11,'Member Info'!$AH$12,IF('Member Info'!H47&gt;'Member Info'!$AG$10,'Member Info'!$AH$11,IF('Member Info'!H47&gt;'Member Info'!$AG$9,'Member Info'!$AH$10,IF('Member Info'!H47&gt;'Member Info'!$AG$8,'Member Info'!$AH$9,'Member Info'!$AH$8)))))))))))))</f>
        <v/>
      </c>
      <c r="H51" s="26"/>
      <c r="I51" s="26"/>
      <c r="J51" s="107" t="str">
        <f>IF(E51=0,"",IF('Member Info'!F47&gt;$S$1,CONCATENATE("Joined with practice on ", TEXT('Member Info'!F47, "DD/MM/YYYY")),IF('Member Info'!N47&lt;&gt;"",IF('Member Info'!N47&lt;$R$1,CONCATENATE("Left Scheme on ", TEXT('Member Info'!N47, "DD/MM/YYYY")),IF(ISERROR(G51),"Error Detected, No rate entered",IF(E51=0,"",IF(F51="","Error Detected, No Pensionable pay",IF(ISERROR(AB51)," Unknown Values entered.",IF(T51+U51&lt;1,"Acceptable",IF(R51+S51=200, "No Contributions Entered", IF(K51="","Error Detected, Choose reason&gt;",IF(X51="1",IF(T51=1,"Please Enter Deemed Pensionable Pay","Add Any Relevant Details Above"),"Please Give Details Above"))))))))),IF(ISERROR(G51),"Error Detected, No rate entered",IF(E51=0,"",IF(F51="","Error Detected, No Pensionable pay",IF(ISERROR(AB51)," Unknown Values entered.",IF(T51+U51&lt;1,"Acceptable",IF(R51+S51=200, "No Contributions Entered", IF(K51="","Error Detected, Choose reason&gt;",IF(X51="1",IF(T51=1,"Please Enter Deemed Pensionable Pay","Add relevant Details Above"),"Please give details Above")))))))))))</f>
        <v/>
      </c>
      <c r="K51" s="263"/>
      <c r="L51" s="93"/>
      <c r="M51" s="93" t="str">
        <f t="shared" si="4"/>
        <v/>
      </c>
      <c r="N51" s="96">
        <f t="shared" si="5"/>
        <v>0</v>
      </c>
      <c r="O51" s="96">
        <f t="shared" si="0"/>
        <v>0</v>
      </c>
      <c r="P51" s="220">
        <f>(ROUND((F51/100*'Member Info'!$W$2), 2))</f>
        <v>0</v>
      </c>
      <c r="Q51" s="220" t="e">
        <f t="shared" si="6"/>
        <v>#VALUE!</v>
      </c>
      <c r="R51" s="220" t="str">
        <f t="shared" si="7"/>
        <v/>
      </c>
      <c r="S51" s="229" t="str">
        <f t="shared" si="8"/>
        <v/>
      </c>
      <c r="T51" s="230" t="str">
        <f t="shared" si="9"/>
        <v/>
      </c>
      <c r="U51" s="230" t="str">
        <f t="shared" si="10"/>
        <v/>
      </c>
      <c r="V51" s="224">
        <f t="shared" si="11"/>
        <v>0</v>
      </c>
      <c r="W51" s="112">
        <f t="shared" si="12"/>
        <v>0</v>
      </c>
      <c r="X51" s="237" t="str">
        <f t="shared" si="1"/>
        <v/>
      </c>
      <c r="Y51" s="242" t="b">
        <f t="shared" si="2"/>
        <v>0</v>
      </c>
      <c r="Z51" s="237">
        <f t="shared" si="13"/>
        <v>0</v>
      </c>
      <c r="AA51" s="237">
        <f>IF('Member Info'!N47="",1,"")</f>
        <v>1</v>
      </c>
      <c r="AB51" s="245" t="e">
        <f t="shared" si="14"/>
        <v>#VALUE!</v>
      </c>
      <c r="AC51" s="132" t="str">
        <f t="shared" si="3"/>
        <v/>
      </c>
      <c r="AD51" s="126">
        <f t="shared" si="15"/>
        <v>1</v>
      </c>
      <c r="AE51" s="126" t="str">
        <f>IF('Member Info'!N47&lt;&gt;"",IF('Member Info'!N47&lt;=$R$1,1,0),"")</f>
        <v/>
      </c>
      <c r="AG51" s="126" t="b">
        <f t="shared" si="16"/>
        <v>0</v>
      </c>
      <c r="AH51" s="126">
        <f t="shared" si="17"/>
        <v>0</v>
      </c>
      <c r="AJ51" s="126">
        <f t="shared" si="18"/>
        <v>0</v>
      </c>
      <c r="AK51" s="126">
        <f>IF('Member Info'!F47&gt;$R$1,1,0)</f>
        <v>0</v>
      </c>
      <c r="AL51" s="126" t="b">
        <f>IF(ISERROR(R51),ERROR.TYPE(#REF!)=ERROR.TYPE(R51),FALSE)</f>
        <v>0</v>
      </c>
      <c r="AM51" s="126" t="b">
        <f>IF(ISERROR(S51),ERROR.TYPE(#REF!)=ERROR.TYPE(S51),FALSE)</f>
        <v>0</v>
      </c>
      <c r="AN51" s="126">
        <f>IF(OR('Member Info'!F47&gt;=$S$1,'Member Info'!N47&gt;=$R$1),1,0)</f>
        <v>0</v>
      </c>
    </row>
    <row r="52" spans="1:40" x14ac:dyDescent="0.25">
      <c r="A52" s="4">
        <v>20</v>
      </c>
      <c r="B52" s="166">
        <f>'Member Info'!D48</f>
        <v>0</v>
      </c>
      <c r="C52" s="166">
        <f>'Member Info'!E48</f>
        <v>0</v>
      </c>
      <c r="D52" s="166" t="str">
        <f>'Member Info'!G48</f>
        <v/>
      </c>
      <c r="E52" s="167">
        <f>'Member Info'!B48</f>
        <v>0</v>
      </c>
      <c r="F52" s="244"/>
      <c r="G52" s="168" t="str">
        <f>IF(E52=0,"",
IF('Member Info'!$AM$19&lt;=$R$1,
SUMPRODUCT('Member Info'!L48+IF('Member Info'!H48&gt;'Member Info'!$AJ$12,'Member Info'!$AK$13,IF('Member Info'!H48&gt;'Member Info'!$AJ$11,'Member Info'!$AK$12,IF('Member Info'!H48&gt;'Member Info'!$AJ$10,'Member Info'!$AK$11,IF('Member Info'!H48&gt;'Member Info'!$AJ$9,'Member Info'!$AK$10,IF('Member Info'!H48&gt;'Member Info'!$AJ$8,'Member Info'!$AK$9,'Member Info'!$AK$8)))))),
SUMPRODUCT('Member Info'!L48+IF('Member Info'!H48&gt;'Member Info'!$AG$17,'Member Info'!$AH$18,IF('Member Info'!H48&gt;'Member Info'!$AG$16,'Member Info'!$AH$17,IF('Member Info'!H48&gt;'Member Info'!$AG$15,'Member Info'!$AH$16,IF('Member Info'!H48&gt;'Member Info'!$AG$14,'Member Info'!$AH$15,IF('Member Info'!H48&gt;'Member Info'!$AG$13,'Member Info'!$AH$14,IF('Member Info'!H48&gt;'Member Info'!$AG$12,'Member Info'!$AH$13,IF('Member Info'!H48&gt;'Member Info'!$AG$11,'Member Info'!$AH$12,IF('Member Info'!H48&gt;'Member Info'!$AG$10,'Member Info'!$AH$11,IF('Member Info'!H48&gt;'Member Info'!$AG$9,'Member Info'!$AH$10,IF('Member Info'!H48&gt;'Member Info'!$AG$8,'Member Info'!$AH$9,'Member Info'!$AH$8)))))))))))))</f>
        <v/>
      </c>
      <c r="H52" s="26"/>
      <c r="I52" s="26"/>
      <c r="J52" s="107" t="str">
        <f>IF(E52=0,"",IF('Member Info'!F48&gt;$S$1,CONCATENATE("Joined with practice on ", TEXT('Member Info'!F48, "DD/MM/YYYY")),IF('Member Info'!N48&lt;&gt;"",IF('Member Info'!N48&lt;$R$1,CONCATENATE("Left Scheme on ", TEXT('Member Info'!N48, "DD/MM/YYYY")),IF(ISERROR(G52),"Error Detected, No rate entered",IF(E52=0,"",IF(F52="","Error Detected, No Pensionable pay",IF(ISERROR(AB52)," Unknown Values entered.",IF(T52+U52&lt;1,"Acceptable",IF(R52+S52=200, "No Contributions Entered", IF(K52="","Error Detected, Choose reason&gt;",IF(X52="1",IF(T52=1,"Please Enter Deemed Pensionable Pay","Add Any Relevant Details Above"),"Please Give Details Above"))))))))),IF(ISERROR(G52),"Error Detected, No rate entered",IF(E52=0,"",IF(F52="","Error Detected, No Pensionable pay",IF(ISERROR(AB52)," Unknown Values entered.",IF(T52+U52&lt;1,"Acceptable",IF(R52+S52=200, "No Contributions Entered", IF(K52="","Error Detected, Choose reason&gt;",IF(X52="1",IF(T52=1,"Please Enter Deemed Pensionable Pay","Add relevant Details Above"),"Please give details Above")))))))))))</f>
        <v/>
      </c>
      <c r="K52" s="263"/>
      <c r="L52" s="93"/>
      <c r="M52" s="93" t="str">
        <f t="shared" si="4"/>
        <v/>
      </c>
      <c r="N52" s="96">
        <f t="shared" si="5"/>
        <v>0</v>
      </c>
      <c r="O52" s="96">
        <f t="shared" si="0"/>
        <v>0</v>
      </c>
      <c r="P52" s="220">
        <f>(ROUND((F52/100*'Member Info'!$W$2), 2))</f>
        <v>0</v>
      </c>
      <c r="Q52" s="220" t="e">
        <f t="shared" si="6"/>
        <v>#VALUE!</v>
      </c>
      <c r="R52" s="220" t="str">
        <f t="shared" si="7"/>
        <v/>
      </c>
      <c r="S52" s="229" t="str">
        <f t="shared" si="8"/>
        <v/>
      </c>
      <c r="T52" s="230" t="str">
        <f t="shared" si="9"/>
        <v/>
      </c>
      <c r="U52" s="230" t="str">
        <f t="shared" si="10"/>
        <v/>
      </c>
      <c r="V52" s="224">
        <f t="shared" si="11"/>
        <v>0</v>
      </c>
      <c r="W52" s="112">
        <f t="shared" si="12"/>
        <v>0</v>
      </c>
      <c r="X52" s="237" t="str">
        <f t="shared" si="1"/>
        <v/>
      </c>
      <c r="Y52" s="242" t="b">
        <f t="shared" si="2"/>
        <v>0</v>
      </c>
      <c r="Z52" s="237">
        <f t="shared" si="13"/>
        <v>0</v>
      </c>
      <c r="AA52" s="237">
        <f>IF('Member Info'!N48="",1,"")</f>
        <v>1</v>
      </c>
      <c r="AB52" s="245" t="e">
        <f t="shared" si="14"/>
        <v>#VALUE!</v>
      </c>
      <c r="AC52" s="132" t="str">
        <f t="shared" si="3"/>
        <v/>
      </c>
      <c r="AD52" s="126">
        <f t="shared" si="15"/>
        <v>1</v>
      </c>
      <c r="AE52" s="126" t="str">
        <f>IF('Member Info'!N48&lt;&gt;"",IF('Member Info'!N48&lt;=$R$1,1,0),"")</f>
        <v/>
      </c>
      <c r="AG52" s="126" t="b">
        <f t="shared" si="16"/>
        <v>0</v>
      </c>
      <c r="AH52" s="126">
        <f t="shared" si="17"/>
        <v>0</v>
      </c>
      <c r="AJ52" s="126">
        <f t="shared" si="18"/>
        <v>0</v>
      </c>
      <c r="AK52" s="126">
        <f>IF('Member Info'!F48&gt;$R$1,1,0)</f>
        <v>0</v>
      </c>
      <c r="AL52" s="126" t="b">
        <f>IF(ISERROR(R52),ERROR.TYPE(#REF!)=ERROR.TYPE(R52),FALSE)</f>
        <v>0</v>
      </c>
      <c r="AM52" s="126" t="b">
        <f>IF(ISERROR(S52),ERROR.TYPE(#REF!)=ERROR.TYPE(S52),FALSE)</f>
        <v>0</v>
      </c>
      <c r="AN52" s="126">
        <f>IF(OR('Member Info'!F48&gt;=$S$1,'Member Info'!N48&gt;=$R$1),1,0)</f>
        <v>0</v>
      </c>
    </row>
    <row r="53" spans="1:40" x14ac:dyDescent="0.25">
      <c r="A53" s="4">
        <v>21</v>
      </c>
      <c r="B53" s="166">
        <f>'Member Info'!D49</f>
        <v>0</v>
      </c>
      <c r="C53" s="166">
        <f>'Member Info'!E49</f>
        <v>0</v>
      </c>
      <c r="D53" s="166" t="str">
        <f>'Member Info'!G49</f>
        <v/>
      </c>
      <c r="E53" s="167">
        <f>'Member Info'!B49</f>
        <v>0</v>
      </c>
      <c r="F53" s="244"/>
      <c r="G53" s="168" t="str">
        <f>IF(E53=0,"",
IF('Member Info'!$AM$19&lt;=$R$1,
SUMPRODUCT('Member Info'!L49+IF('Member Info'!H49&gt;'Member Info'!$AJ$12,'Member Info'!$AK$13,IF('Member Info'!H49&gt;'Member Info'!$AJ$11,'Member Info'!$AK$12,IF('Member Info'!H49&gt;'Member Info'!$AJ$10,'Member Info'!$AK$11,IF('Member Info'!H49&gt;'Member Info'!$AJ$9,'Member Info'!$AK$10,IF('Member Info'!H49&gt;'Member Info'!$AJ$8,'Member Info'!$AK$9,'Member Info'!$AK$8)))))),
SUMPRODUCT('Member Info'!L49+IF('Member Info'!H49&gt;'Member Info'!$AG$17,'Member Info'!$AH$18,IF('Member Info'!H49&gt;'Member Info'!$AG$16,'Member Info'!$AH$17,IF('Member Info'!H49&gt;'Member Info'!$AG$15,'Member Info'!$AH$16,IF('Member Info'!H49&gt;'Member Info'!$AG$14,'Member Info'!$AH$15,IF('Member Info'!H49&gt;'Member Info'!$AG$13,'Member Info'!$AH$14,IF('Member Info'!H49&gt;'Member Info'!$AG$12,'Member Info'!$AH$13,IF('Member Info'!H49&gt;'Member Info'!$AG$11,'Member Info'!$AH$12,IF('Member Info'!H49&gt;'Member Info'!$AG$10,'Member Info'!$AH$11,IF('Member Info'!H49&gt;'Member Info'!$AG$9,'Member Info'!$AH$10,IF('Member Info'!H49&gt;'Member Info'!$AG$8,'Member Info'!$AH$9,'Member Info'!$AH$8)))))))))))))</f>
        <v/>
      </c>
      <c r="H53" s="26"/>
      <c r="I53" s="26"/>
      <c r="J53" s="107" t="str">
        <f>IF(E53=0,"",IF('Member Info'!F49&gt;$S$1,CONCATENATE("Joined with practice on ", TEXT('Member Info'!F49, "DD/MM/YYYY")),IF('Member Info'!N49&lt;&gt;"",IF('Member Info'!N49&lt;$R$1,CONCATENATE("Left Scheme on ", TEXT('Member Info'!N49, "DD/MM/YYYY")),IF(ISERROR(G53),"Error Detected, No rate entered",IF(E53=0,"",IF(F53="","Error Detected, No Pensionable pay",IF(ISERROR(AB53)," Unknown Values entered.",IF(T53+U53&lt;1,"Acceptable",IF(R53+S53=200, "No Contributions Entered", IF(K53="","Error Detected, Choose reason&gt;",IF(X53="1",IF(T53=1,"Please Enter Deemed Pensionable Pay","Add Any Relevant Details Above"),"Please Give Details Above"))))))))),IF(ISERROR(G53),"Error Detected, No rate entered",IF(E53=0,"",IF(F53="","Error Detected, No Pensionable pay",IF(ISERROR(AB53)," Unknown Values entered.",IF(T53+U53&lt;1,"Acceptable",IF(R53+S53=200, "No Contributions Entered", IF(K53="","Error Detected, Choose reason&gt;",IF(X53="1",IF(T53=1,"Please Enter Deemed Pensionable Pay","Add relevant Details Above"),"Please give details Above")))))))))))</f>
        <v/>
      </c>
      <c r="K53" s="263"/>
      <c r="L53" s="93"/>
      <c r="M53" s="93" t="str">
        <f t="shared" si="4"/>
        <v/>
      </c>
      <c r="N53" s="96">
        <f t="shared" si="5"/>
        <v>0</v>
      </c>
      <c r="O53" s="96">
        <f t="shared" si="0"/>
        <v>0</v>
      </c>
      <c r="P53" s="220">
        <f>(ROUND((F53/100*'Member Info'!$W$2), 2))</f>
        <v>0</v>
      </c>
      <c r="Q53" s="220" t="e">
        <f t="shared" si="6"/>
        <v>#VALUE!</v>
      </c>
      <c r="R53" s="220" t="str">
        <f t="shared" si="7"/>
        <v/>
      </c>
      <c r="S53" s="229" t="str">
        <f t="shared" si="8"/>
        <v/>
      </c>
      <c r="T53" s="230" t="str">
        <f t="shared" si="9"/>
        <v/>
      </c>
      <c r="U53" s="230" t="str">
        <f t="shared" si="10"/>
        <v/>
      </c>
      <c r="V53" s="224">
        <f t="shared" si="11"/>
        <v>0</v>
      </c>
      <c r="W53" s="112">
        <f t="shared" si="12"/>
        <v>0</v>
      </c>
      <c r="X53" s="237" t="str">
        <f t="shared" si="1"/>
        <v/>
      </c>
      <c r="Y53" s="242" t="b">
        <f t="shared" si="2"/>
        <v>0</v>
      </c>
      <c r="Z53" s="237">
        <f t="shared" si="13"/>
        <v>0</v>
      </c>
      <c r="AA53" s="237">
        <f>IF('Member Info'!N49="",1,"")</f>
        <v>1</v>
      </c>
      <c r="AB53" s="245" t="e">
        <f t="shared" si="14"/>
        <v>#VALUE!</v>
      </c>
      <c r="AC53" s="132" t="str">
        <f t="shared" si="3"/>
        <v/>
      </c>
      <c r="AD53" s="126">
        <f t="shared" si="15"/>
        <v>1</v>
      </c>
      <c r="AE53" s="126" t="str">
        <f>IF('Member Info'!N49&lt;&gt;"",IF('Member Info'!N49&lt;=$R$1,1,0),"")</f>
        <v/>
      </c>
      <c r="AG53" s="126" t="b">
        <f t="shared" si="16"/>
        <v>0</v>
      </c>
      <c r="AH53" s="126">
        <f t="shared" si="17"/>
        <v>0</v>
      </c>
      <c r="AJ53" s="126">
        <f t="shared" si="18"/>
        <v>0</v>
      </c>
      <c r="AK53" s="126">
        <f>IF('Member Info'!F49&gt;$R$1,1,0)</f>
        <v>0</v>
      </c>
      <c r="AL53" s="126" t="b">
        <f>IF(ISERROR(R53),ERROR.TYPE(#REF!)=ERROR.TYPE(R53),FALSE)</f>
        <v>0</v>
      </c>
      <c r="AM53" s="126" t="b">
        <f>IF(ISERROR(S53),ERROR.TYPE(#REF!)=ERROR.TYPE(S53),FALSE)</f>
        <v>0</v>
      </c>
      <c r="AN53" s="126">
        <f>IF(OR('Member Info'!F49&gt;=$S$1,'Member Info'!N49&gt;=$R$1),1,0)</f>
        <v>0</v>
      </c>
    </row>
    <row r="54" spans="1:40" x14ac:dyDescent="0.25">
      <c r="A54" s="4">
        <v>22</v>
      </c>
      <c r="B54" s="166">
        <f>'Member Info'!D50</f>
        <v>0</v>
      </c>
      <c r="C54" s="166">
        <f>'Member Info'!E50</f>
        <v>0</v>
      </c>
      <c r="D54" s="166" t="str">
        <f>'Member Info'!G50</f>
        <v/>
      </c>
      <c r="E54" s="167">
        <f>'Member Info'!B50</f>
        <v>0</v>
      </c>
      <c r="F54" s="244"/>
      <c r="G54" s="168" t="str">
        <f>IF(E54=0,"",
IF('Member Info'!$AM$19&lt;=$R$1,
SUMPRODUCT('Member Info'!L50+IF('Member Info'!H50&gt;'Member Info'!$AJ$12,'Member Info'!$AK$13,IF('Member Info'!H50&gt;'Member Info'!$AJ$11,'Member Info'!$AK$12,IF('Member Info'!H50&gt;'Member Info'!$AJ$10,'Member Info'!$AK$11,IF('Member Info'!H50&gt;'Member Info'!$AJ$9,'Member Info'!$AK$10,IF('Member Info'!H50&gt;'Member Info'!$AJ$8,'Member Info'!$AK$9,'Member Info'!$AK$8)))))),
SUMPRODUCT('Member Info'!L50+IF('Member Info'!H50&gt;'Member Info'!$AG$17,'Member Info'!$AH$18,IF('Member Info'!H50&gt;'Member Info'!$AG$16,'Member Info'!$AH$17,IF('Member Info'!H50&gt;'Member Info'!$AG$15,'Member Info'!$AH$16,IF('Member Info'!H50&gt;'Member Info'!$AG$14,'Member Info'!$AH$15,IF('Member Info'!H50&gt;'Member Info'!$AG$13,'Member Info'!$AH$14,IF('Member Info'!H50&gt;'Member Info'!$AG$12,'Member Info'!$AH$13,IF('Member Info'!H50&gt;'Member Info'!$AG$11,'Member Info'!$AH$12,IF('Member Info'!H50&gt;'Member Info'!$AG$10,'Member Info'!$AH$11,IF('Member Info'!H50&gt;'Member Info'!$AG$9,'Member Info'!$AH$10,IF('Member Info'!H50&gt;'Member Info'!$AG$8,'Member Info'!$AH$9,'Member Info'!$AH$8)))))))))))))</f>
        <v/>
      </c>
      <c r="H54" s="26"/>
      <c r="I54" s="26"/>
      <c r="J54" s="107" t="str">
        <f>IF(E54=0,"",IF('Member Info'!F50&gt;$S$1,CONCATENATE("Joined with practice on ", TEXT('Member Info'!F50, "DD/MM/YYYY")),IF('Member Info'!N50&lt;&gt;"",IF('Member Info'!N50&lt;$R$1,CONCATENATE("Left Scheme on ", TEXT('Member Info'!N50, "DD/MM/YYYY")),IF(ISERROR(G54),"Error Detected, No rate entered",IF(E54=0,"",IF(F54="","Error Detected, No Pensionable pay",IF(ISERROR(AB54)," Unknown Values entered.",IF(T54+U54&lt;1,"Acceptable",IF(R54+S54=200, "No Contributions Entered", IF(K54="","Error Detected, Choose reason&gt;",IF(X54="1",IF(T54=1,"Please Enter Deemed Pensionable Pay","Add Any Relevant Details Above"),"Please Give Details Above"))))))))),IF(ISERROR(G54),"Error Detected, No rate entered",IF(E54=0,"",IF(F54="","Error Detected, No Pensionable pay",IF(ISERROR(AB54)," Unknown Values entered.",IF(T54+U54&lt;1,"Acceptable",IF(R54+S54=200, "No Contributions Entered", IF(K54="","Error Detected, Choose reason&gt;",IF(X54="1",IF(T54=1,"Please Enter Deemed Pensionable Pay","Add relevant Details Above"),"Please give details Above")))))))))))</f>
        <v/>
      </c>
      <c r="K54" s="263"/>
      <c r="L54" s="93"/>
      <c r="M54" s="93" t="str">
        <f t="shared" si="4"/>
        <v/>
      </c>
      <c r="N54" s="96">
        <f t="shared" si="5"/>
        <v>0</v>
      </c>
      <c r="O54" s="96">
        <f t="shared" si="0"/>
        <v>0</v>
      </c>
      <c r="P54" s="220">
        <f>(ROUND((F54/100*'Member Info'!$W$2), 2))</f>
        <v>0</v>
      </c>
      <c r="Q54" s="220" t="e">
        <f t="shared" si="6"/>
        <v>#VALUE!</v>
      </c>
      <c r="R54" s="220" t="str">
        <f t="shared" si="7"/>
        <v/>
      </c>
      <c r="S54" s="229" t="str">
        <f t="shared" si="8"/>
        <v/>
      </c>
      <c r="T54" s="230" t="str">
        <f t="shared" si="9"/>
        <v/>
      </c>
      <c r="U54" s="230" t="str">
        <f t="shared" si="10"/>
        <v/>
      </c>
      <c r="V54" s="224">
        <f t="shared" si="11"/>
        <v>0</v>
      </c>
      <c r="W54" s="112">
        <f t="shared" si="12"/>
        <v>0</v>
      </c>
      <c r="X54" s="237" t="str">
        <f t="shared" si="1"/>
        <v/>
      </c>
      <c r="Y54" s="242" t="b">
        <f t="shared" si="2"/>
        <v>0</v>
      </c>
      <c r="Z54" s="237">
        <f t="shared" si="13"/>
        <v>0</v>
      </c>
      <c r="AA54" s="237">
        <f>IF('Member Info'!N50="",1,"")</f>
        <v>1</v>
      </c>
      <c r="AB54" s="245" t="e">
        <f t="shared" si="14"/>
        <v>#VALUE!</v>
      </c>
      <c r="AC54" s="132" t="str">
        <f t="shared" si="3"/>
        <v/>
      </c>
      <c r="AD54" s="126">
        <f t="shared" si="15"/>
        <v>1</v>
      </c>
      <c r="AE54" s="126" t="str">
        <f>IF('Member Info'!N50&lt;&gt;"",IF('Member Info'!N50&lt;=$R$1,1,0),"")</f>
        <v/>
      </c>
      <c r="AG54" s="126" t="b">
        <f t="shared" si="16"/>
        <v>0</v>
      </c>
      <c r="AH54" s="126">
        <f t="shared" si="17"/>
        <v>0</v>
      </c>
      <c r="AJ54" s="126">
        <f t="shared" si="18"/>
        <v>0</v>
      </c>
      <c r="AK54" s="126">
        <f>IF('Member Info'!F50&gt;$R$1,1,0)</f>
        <v>0</v>
      </c>
      <c r="AL54" s="126" t="b">
        <f>IF(ISERROR(R54),ERROR.TYPE(#REF!)=ERROR.TYPE(R54),FALSE)</f>
        <v>0</v>
      </c>
      <c r="AM54" s="126" t="b">
        <f>IF(ISERROR(S54),ERROR.TYPE(#REF!)=ERROR.TYPE(S54),FALSE)</f>
        <v>0</v>
      </c>
      <c r="AN54" s="126">
        <f>IF(OR('Member Info'!F50&gt;=$S$1,'Member Info'!N50&gt;=$R$1),1,0)</f>
        <v>0</v>
      </c>
    </row>
    <row r="55" spans="1:40" x14ac:dyDescent="0.25">
      <c r="A55" s="4">
        <v>23</v>
      </c>
      <c r="B55" s="166">
        <f>'Member Info'!D51</f>
        <v>0</v>
      </c>
      <c r="C55" s="166">
        <f>'Member Info'!E51</f>
        <v>0</v>
      </c>
      <c r="D55" s="166" t="str">
        <f>'Member Info'!G51</f>
        <v/>
      </c>
      <c r="E55" s="167">
        <f>'Member Info'!B51</f>
        <v>0</v>
      </c>
      <c r="F55" s="244"/>
      <c r="G55" s="168" t="str">
        <f>IF(E55=0,"",
IF('Member Info'!$AM$19&lt;=$R$1,
SUMPRODUCT('Member Info'!L51+IF('Member Info'!H51&gt;'Member Info'!$AJ$12,'Member Info'!$AK$13,IF('Member Info'!H51&gt;'Member Info'!$AJ$11,'Member Info'!$AK$12,IF('Member Info'!H51&gt;'Member Info'!$AJ$10,'Member Info'!$AK$11,IF('Member Info'!H51&gt;'Member Info'!$AJ$9,'Member Info'!$AK$10,IF('Member Info'!H51&gt;'Member Info'!$AJ$8,'Member Info'!$AK$9,'Member Info'!$AK$8)))))),
SUMPRODUCT('Member Info'!L51+IF('Member Info'!H51&gt;'Member Info'!$AG$17,'Member Info'!$AH$18,IF('Member Info'!H51&gt;'Member Info'!$AG$16,'Member Info'!$AH$17,IF('Member Info'!H51&gt;'Member Info'!$AG$15,'Member Info'!$AH$16,IF('Member Info'!H51&gt;'Member Info'!$AG$14,'Member Info'!$AH$15,IF('Member Info'!H51&gt;'Member Info'!$AG$13,'Member Info'!$AH$14,IF('Member Info'!H51&gt;'Member Info'!$AG$12,'Member Info'!$AH$13,IF('Member Info'!H51&gt;'Member Info'!$AG$11,'Member Info'!$AH$12,IF('Member Info'!H51&gt;'Member Info'!$AG$10,'Member Info'!$AH$11,IF('Member Info'!H51&gt;'Member Info'!$AG$9,'Member Info'!$AH$10,IF('Member Info'!H51&gt;'Member Info'!$AG$8,'Member Info'!$AH$9,'Member Info'!$AH$8)))))))))))))</f>
        <v/>
      </c>
      <c r="H55" s="26"/>
      <c r="I55" s="26"/>
      <c r="J55" s="107" t="str">
        <f>IF(E55=0,"",IF('Member Info'!F51&gt;$S$1,CONCATENATE("Joined with practice on ", TEXT('Member Info'!F51, "DD/MM/YYYY")),IF('Member Info'!N51&lt;&gt;"",IF('Member Info'!N51&lt;$R$1,CONCATENATE("Left Scheme on ", TEXT('Member Info'!N51, "DD/MM/YYYY")),IF(ISERROR(G55),"Error Detected, No rate entered",IF(E55=0,"",IF(F55="","Error Detected, No Pensionable pay",IF(ISERROR(AB55)," Unknown Values entered.",IF(T55+U55&lt;1,"Acceptable",IF(R55+S55=200, "No Contributions Entered", IF(K55="","Error Detected, Choose reason&gt;",IF(X55="1",IF(T55=1,"Please Enter Deemed Pensionable Pay","Add Any Relevant Details Above"),"Please Give Details Above"))))))))),IF(ISERROR(G55),"Error Detected, No rate entered",IF(E55=0,"",IF(F55="","Error Detected, No Pensionable pay",IF(ISERROR(AB55)," Unknown Values entered.",IF(T55+U55&lt;1,"Acceptable",IF(R55+S55=200, "No Contributions Entered", IF(K55="","Error Detected, Choose reason&gt;",IF(X55="1",IF(T55=1,"Please Enter Deemed Pensionable Pay","Add relevant Details Above"),"Please give details Above")))))))))))</f>
        <v/>
      </c>
      <c r="K55" s="263"/>
      <c r="L55" s="93"/>
      <c r="M55" s="93" t="str">
        <f t="shared" si="4"/>
        <v/>
      </c>
      <c r="N55" s="96">
        <f t="shared" si="5"/>
        <v>0</v>
      </c>
      <c r="O55" s="96">
        <f t="shared" si="0"/>
        <v>0</v>
      </c>
      <c r="P55" s="220">
        <f>(ROUND((F55/100*'Member Info'!$W$2), 2))</f>
        <v>0</v>
      </c>
      <c r="Q55" s="220" t="e">
        <f t="shared" si="6"/>
        <v>#VALUE!</v>
      </c>
      <c r="R55" s="220" t="str">
        <f t="shared" si="7"/>
        <v/>
      </c>
      <c r="S55" s="229" t="str">
        <f t="shared" si="8"/>
        <v/>
      </c>
      <c r="T55" s="230" t="str">
        <f t="shared" si="9"/>
        <v/>
      </c>
      <c r="U55" s="230" t="str">
        <f t="shared" si="10"/>
        <v/>
      </c>
      <c r="V55" s="224">
        <f t="shared" si="11"/>
        <v>0</v>
      </c>
      <c r="W55" s="112">
        <f t="shared" si="12"/>
        <v>0</v>
      </c>
      <c r="X55" s="237" t="str">
        <f t="shared" si="1"/>
        <v/>
      </c>
      <c r="Y55" s="242" t="b">
        <f t="shared" si="2"/>
        <v>0</v>
      </c>
      <c r="Z55" s="237">
        <f t="shared" si="13"/>
        <v>0</v>
      </c>
      <c r="AA55" s="237">
        <f>IF('Member Info'!N51="",1,"")</f>
        <v>1</v>
      </c>
      <c r="AB55" s="245" t="e">
        <f t="shared" si="14"/>
        <v>#VALUE!</v>
      </c>
      <c r="AC55" s="132" t="str">
        <f t="shared" si="3"/>
        <v/>
      </c>
      <c r="AD55" s="126">
        <f t="shared" si="15"/>
        <v>1</v>
      </c>
      <c r="AE55" s="126" t="str">
        <f>IF('Member Info'!N51&lt;&gt;"",IF('Member Info'!N51&lt;=$R$1,1,0),"")</f>
        <v/>
      </c>
      <c r="AG55" s="126" t="b">
        <f t="shared" si="16"/>
        <v>0</v>
      </c>
      <c r="AH55" s="126">
        <f t="shared" si="17"/>
        <v>0</v>
      </c>
      <c r="AJ55" s="126">
        <f t="shared" si="18"/>
        <v>0</v>
      </c>
      <c r="AK55" s="126">
        <f>IF('Member Info'!F51&gt;$R$1,1,0)</f>
        <v>0</v>
      </c>
      <c r="AL55" s="126" t="b">
        <f>IF(ISERROR(R55),ERROR.TYPE(#REF!)=ERROR.TYPE(R55),FALSE)</f>
        <v>0</v>
      </c>
      <c r="AM55" s="126" t="b">
        <f>IF(ISERROR(S55),ERROR.TYPE(#REF!)=ERROR.TYPE(S55),FALSE)</f>
        <v>0</v>
      </c>
      <c r="AN55" s="126">
        <f>IF(OR('Member Info'!F51&gt;=$S$1,'Member Info'!N51&gt;=$R$1),1,0)</f>
        <v>0</v>
      </c>
    </row>
    <row r="56" spans="1:40" x14ac:dyDescent="0.25">
      <c r="A56" s="4">
        <v>24</v>
      </c>
      <c r="B56" s="166">
        <f>'Member Info'!D52</f>
        <v>0</v>
      </c>
      <c r="C56" s="166">
        <f>'Member Info'!E52</f>
        <v>0</v>
      </c>
      <c r="D56" s="166" t="str">
        <f>'Member Info'!G52</f>
        <v/>
      </c>
      <c r="E56" s="167">
        <f>'Member Info'!B52</f>
        <v>0</v>
      </c>
      <c r="F56" s="244"/>
      <c r="G56" s="168" t="str">
        <f>IF(E56=0,"",
IF('Member Info'!$AM$19&lt;=$R$1,
SUMPRODUCT('Member Info'!L52+IF('Member Info'!H52&gt;'Member Info'!$AJ$12,'Member Info'!$AK$13,IF('Member Info'!H52&gt;'Member Info'!$AJ$11,'Member Info'!$AK$12,IF('Member Info'!H52&gt;'Member Info'!$AJ$10,'Member Info'!$AK$11,IF('Member Info'!H52&gt;'Member Info'!$AJ$9,'Member Info'!$AK$10,IF('Member Info'!H52&gt;'Member Info'!$AJ$8,'Member Info'!$AK$9,'Member Info'!$AK$8)))))),
SUMPRODUCT('Member Info'!L52+IF('Member Info'!H52&gt;'Member Info'!$AG$17,'Member Info'!$AH$18,IF('Member Info'!H52&gt;'Member Info'!$AG$16,'Member Info'!$AH$17,IF('Member Info'!H52&gt;'Member Info'!$AG$15,'Member Info'!$AH$16,IF('Member Info'!H52&gt;'Member Info'!$AG$14,'Member Info'!$AH$15,IF('Member Info'!H52&gt;'Member Info'!$AG$13,'Member Info'!$AH$14,IF('Member Info'!H52&gt;'Member Info'!$AG$12,'Member Info'!$AH$13,IF('Member Info'!H52&gt;'Member Info'!$AG$11,'Member Info'!$AH$12,IF('Member Info'!H52&gt;'Member Info'!$AG$10,'Member Info'!$AH$11,IF('Member Info'!H52&gt;'Member Info'!$AG$9,'Member Info'!$AH$10,IF('Member Info'!H52&gt;'Member Info'!$AG$8,'Member Info'!$AH$9,'Member Info'!$AH$8)))))))))))))</f>
        <v/>
      </c>
      <c r="H56" s="26"/>
      <c r="I56" s="26"/>
      <c r="J56" s="107" t="str">
        <f>IF(E56=0,"",IF('Member Info'!F52&gt;$S$1,CONCATENATE("Joined with practice on ", TEXT('Member Info'!F52, "DD/MM/YYYY")),IF('Member Info'!N52&lt;&gt;"",IF('Member Info'!N52&lt;$R$1,CONCATENATE("Left Scheme on ", TEXT('Member Info'!N52, "DD/MM/YYYY")),IF(ISERROR(G56),"Error Detected, No rate entered",IF(E56=0,"",IF(F56="","Error Detected, No Pensionable pay",IF(ISERROR(AB56)," Unknown Values entered.",IF(T56+U56&lt;1,"Acceptable",IF(R56+S56=200, "No Contributions Entered", IF(K56="","Error Detected, Choose reason&gt;",IF(X56="1",IF(T56=1,"Please Enter Deemed Pensionable Pay","Add Any Relevant Details Above"),"Please Give Details Above"))))))))),IF(ISERROR(G56),"Error Detected, No rate entered",IF(E56=0,"",IF(F56="","Error Detected, No Pensionable pay",IF(ISERROR(AB56)," Unknown Values entered.",IF(T56+U56&lt;1,"Acceptable",IF(R56+S56=200, "No Contributions Entered", IF(K56="","Error Detected, Choose reason&gt;",IF(X56="1",IF(T56=1,"Please Enter Deemed Pensionable Pay","Add relevant Details Above"),"Please give details Above")))))))))))</f>
        <v/>
      </c>
      <c r="K56" s="263"/>
      <c r="L56" s="93"/>
      <c r="M56" s="93" t="str">
        <f t="shared" si="4"/>
        <v/>
      </c>
      <c r="N56" s="96">
        <f t="shared" si="5"/>
        <v>0</v>
      </c>
      <c r="O56" s="96">
        <f t="shared" si="0"/>
        <v>0</v>
      </c>
      <c r="P56" s="220">
        <f>(ROUND((F56/100*'Member Info'!$W$2), 2))</f>
        <v>0</v>
      </c>
      <c r="Q56" s="220" t="e">
        <f t="shared" si="6"/>
        <v>#VALUE!</v>
      </c>
      <c r="R56" s="220" t="str">
        <f t="shared" si="7"/>
        <v/>
      </c>
      <c r="S56" s="229" t="str">
        <f t="shared" si="8"/>
        <v/>
      </c>
      <c r="T56" s="230" t="str">
        <f t="shared" si="9"/>
        <v/>
      </c>
      <c r="U56" s="230" t="str">
        <f t="shared" si="10"/>
        <v/>
      </c>
      <c r="V56" s="224">
        <f t="shared" si="11"/>
        <v>0</v>
      </c>
      <c r="W56" s="112">
        <f t="shared" si="12"/>
        <v>0</v>
      </c>
      <c r="X56" s="237" t="str">
        <f t="shared" si="1"/>
        <v/>
      </c>
      <c r="Y56" s="242" t="b">
        <f t="shared" si="2"/>
        <v>0</v>
      </c>
      <c r="Z56" s="237">
        <f t="shared" si="13"/>
        <v>0</v>
      </c>
      <c r="AA56" s="237">
        <f>IF('Member Info'!N52="",1,"")</f>
        <v>1</v>
      </c>
      <c r="AB56" s="245" t="e">
        <f t="shared" si="14"/>
        <v>#VALUE!</v>
      </c>
      <c r="AC56" s="132" t="str">
        <f t="shared" si="3"/>
        <v/>
      </c>
      <c r="AD56" s="126">
        <f t="shared" si="15"/>
        <v>1</v>
      </c>
      <c r="AE56" s="126" t="str">
        <f>IF('Member Info'!N52&lt;&gt;"",IF('Member Info'!N52&lt;=$R$1,1,0),"")</f>
        <v/>
      </c>
      <c r="AG56" s="126" t="b">
        <f t="shared" si="16"/>
        <v>0</v>
      </c>
      <c r="AH56" s="126">
        <f t="shared" si="17"/>
        <v>0</v>
      </c>
      <c r="AJ56" s="126">
        <f t="shared" si="18"/>
        <v>0</v>
      </c>
      <c r="AK56" s="126">
        <f>IF('Member Info'!F52&gt;$R$1,1,0)</f>
        <v>0</v>
      </c>
      <c r="AL56" s="126" t="b">
        <f>IF(ISERROR(R56),ERROR.TYPE(#REF!)=ERROR.TYPE(R56),FALSE)</f>
        <v>0</v>
      </c>
      <c r="AM56" s="126" t="b">
        <f>IF(ISERROR(S56),ERROR.TYPE(#REF!)=ERROR.TYPE(S56),FALSE)</f>
        <v>0</v>
      </c>
      <c r="AN56" s="126">
        <f>IF(OR('Member Info'!F52&gt;=$S$1,'Member Info'!N52&gt;=$R$1),1,0)</f>
        <v>0</v>
      </c>
    </row>
    <row r="57" spans="1:40" x14ac:dyDescent="0.25">
      <c r="A57" s="4">
        <v>25</v>
      </c>
      <c r="B57" s="166">
        <f>'Member Info'!D53</f>
        <v>0</v>
      </c>
      <c r="C57" s="166">
        <f>'Member Info'!E53</f>
        <v>0</v>
      </c>
      <c r="D57" s="166" t="str">
        <f>'Member Info'!G53</f>
        <v/>
      </c>
      <c r="E57" s="167">
        <f>'Member Info'!B53</f>
        <v>0</v>
      </c>
      <c r="F57" s="244"/>
      <c r="G57" s="168" t="str">
        <f>IF(E57=0,"",
IF('Member Info'!$AM$19&lt;=$R$1,
SUMPRODUCT('Member Info'!L53+IF('Member Info'!H53&gt;'Member Info'!$AJ$12,'Member Info'!$AK$13,IF('Member Info'!H53&gt;'Member Info'!$AJ$11,'Member Info'!$AK$12,IF('Member Info'!H53&gt;'Member Info'!$AJ$10,'Member Info'!$AK$11,IF('Member Info'!H53&gt;'Member Info'!$AJ$9,'Member Info'!$AK$10,IF('Member Info'!H53&gt;'Member Info'!$AJ$8,'Member Info'!$AK$9,'Member Info'!$AK$8)))))),
SUMPRODUCT('Member Info'!L53+IF('Member Info'!H53&gt;'Member Info'!$AG$17,'Member Info'!$AH$18,IF('Member Info'!H53&gt;'Member Info'!$AG$16,'Member Info'!$AH$17,IF('Member Info'!H53&gt;'Member Info'!$AG$15,'Member Info'!$AH$16,IF('Member Info'!H53&gt;'Member Info'!$AG$14,'Member Info'!$AH$15,IF('Member Info'!H53&gt;'Member Info'!$AG$13,'Member Info'!$AH$14,IF('Member Info'!H53&gt;'Member Info'!$AG$12,'Member Info'!$AH$13,IF('Member Info'!H53&gt;'Member Info'!$AG$11,'Member Info'!$AH$12,IF('Member Info'!H53&gt;'Member Info'!$AG$10,'Member Info'!$AH$11,IF('Member Info'!H53&gt;'Member Info'!$AG$9,'Member Info'!$AH$10,IF('Member Info'!H53&gt;'Member Info'!$AG$8,'Member Info'!$AH$9,'Member Info'!$AH$8)))))))))))))</f>
        <v/>
      </c>
      <c r="H57" s="26"/>
      <c r="I57" s="26"/>
      <c r="J57" s="107" t="str">
        <f>IF(E57=0,"",IF('Member Info'!F53&gt;$S$1,CONCATENATE("Joined with practice on ", TEXT('Member Info'!F53, "DD/MM/YYYY")),IF('Member Info'!N53&lt;&gt;"",IF('Member Info'!N53&lt;$R$1,CONCATENATE("Left Scheme on ", TEXT('Member Info'!N53, "DD/MM/YYYY")),IF(ISERROR(G57),"Error Detected, No rate entered",IF(E57=0,"",IF(F57="","Error Detected, No Pensionable pay",IF(ISERROR(AB57)," Unknown Values entered.",IF(T57+U57&lt;1,"Acceptable",IF(R57+S57=200, "No Contributions Entered", IF(K57="","Error Detected, Choose reason&gt;",IF(X57="1",IF(T57=1,"Please Enter Deemed Pensionable Pay","Add Any Relevant Details Above"),"Please Give Details Above"))))))))),IF(ISERROR(G57),"Error Detected, No rate entered",IF(E57=0,"",IF(F57="","Error Detected, No Pensionable pay",IF(ISERROR(AB57)," Unknown Values entered.",IF(T57+U57&lt;1,"Acceptable",IF(R57+S57=200, "No Contributions Entered", IF(K57="","Error Detected, Choose reason&gt;",IF(X57="1",IF(T57=1,"Please Enter Deemed Pensionable Pay","Add relevant Details Above"),"Please give details Above")))))))))))</f>
        <v/>
      </c>
      <c r="K57" s="263"/>
      <c r="L57" s="93"/>
      <c r="M57" s="93" t="str">
        <f t="shared" si="4"/>
        <v/>
      </c>
      <c r="N57" s="96">
        <f t="shared" si="5"/>
        <v>0</v>
      </c>
      <c r="O57" s="96">
        <f t="shared" si="0"/>
        <v>0</v>
      </c>
      <c r="P57" s="220">
        <f>(ROUND((F57/100*'Member Info'!$W$2), 2))</f>
        <v>0</v>
      </c>
      <c r="Q57" s="220" t="e">
        <f t="shared" si="6"/>
        <v>#VALUE!</v>
      </c>
      <c r="R57" s="220" t="str">
        <f t="shared" si="7"/>
        <v/>
      </c>
      <c r="S57" s="229" t="str">
        <f t="shared" si="8"/>
        <v/>
      </c>
      <c r="T57" s="230" t="str">
        <f t="shared" si="9"/>
        <v/>
      </c>
      <c r="U57" s="230" t="str">
        <f t="shared" si="10"/>
        <v/>
      </c>
      <c r="V57" s="224">
        <f t="shared" si="11"/>
        <v>0</v>
      </c>
      <c r="W57" s="112">
        <f t="shared" si="12"/>
        <v>0</v>
      </c>
      <c r="X57" s="237" t="str">
        <f t="shared" si="1"/>
        <v/>
      </c>
      <c r="Y57" s="242" t="b">
        <f t="shared" si="2"/>
        <v>0</v>
      </c>
      <c r="Z57" s="237">
        <f t="shared" si="13"/>
        <v>0</v>
      </c>
      <c r="AA57" s="237">
        <f>IF('Member Info'!N53="",1,"")</f>
        <v>1</v>
      </c>
      <c r="AB57" s="245" t="e">
        <f t="shared" si="14"/>
        <v>#VALUE!</v>
      </c>
      <c r="AC57" s="132" t="str">
        <f t="shared" si="3"/>
        <v/>
      </c>
      <c r="AD57" s="126">
        <f t="shared" si="15"/>
        <v>1</v>
      </c>
      <c r="AE57" s="126" t="str">
        <f>IF('Member Info'!N53&lt;&gt;"",IF('Member Info'!N53&lt;=$R$1,1,0),"")</f>
        <v/>
      </c>
      <c r="AG57" s="126" t="b">
        <f t="shared" si="16"/>
        <v>0</v>
      </c>
      <c r="AH57" s="126">
        <f t="shared" si="17"/>
        <v>0</v>
      </c>
      <c r="AJ57" s="126">
        <f t="shared" si="18"/>
        <v>0</v>
      </c>
      <c r="AK57" s="126">
        <f>IF('Member Info'!F53&gt;$R$1,1,0)</f>
        <v>0</v>
      </c>
      <c r="AL57" s="126" t="b">
        <f>IF(ISERROR(R57),ERROR.TYPE(#REF!)=ERROR.TYPE(R57),FALSE)</f>
        <v>0</v>
      </c>
      <c r="AM57" s="126" t="b">
        <f>IF(ISERROR(S57),ERROR.TYPE(#REF!)=ERROR.TYPE(S57),FALSE)</f>
        <v>0</v>
      </c>
      <c r="AN57" s="126">
        <f>IF(OR('Member Info'!F53&gt;=$S$1,'Member Info'!N53&gt;=$R$1),1,0)</f>
        <v>0</v>
      </c>
    </row>
    <row r="58" spans="1:40" x14ac:dyDescent="0.25">
      <c r="A58" s="4">
        <v>26</v>
      </c>
      <c r="B58" s="166">
        <f>'Member Info'!D54</f>
        <v>0</v>
      </c>
      <c r="C58" s="166">
        <f>'Member Info'!E54</f>
        <v>0</v>
      </c>
      <c r="D58" s="166" t="str">
        <f>'Member Info'!G54</f>
        <v/>
      </c>
      <c r="E58" s="167">
        <f>'Member Info'!B54</f>
        <v>0</v>
      </c>
      <c r="F58" s="244"/>
      <c r="G58" s="168" t="str">
        <f>IF(E58=0,"",
IF('Member Info'!$AM$19&lt;=$R$1,
SUMPRODUCT('Member Info'!L54+IF('Member Info'!H54&gt;'Member Info'!$AJ$12,'Member Info'!$AK$13,IF('Member Info'!H54&gt;'Member Info'!$AJ$11,'Member Info'!$AK$12,IF('Member Info'!H54&gt;'Member Info'!$AJ$10,'Member Info'!$AK$11,IF('Member Info'!H54&gt;'Member Info'!$AJ$9,'Member Info'!$AK$10,IF('Member Info'!H54&gt;'Member Info'!$AJ$8,'Member Info'!$AK$9,'Member Info'!$AK$8)))))),
SUMPRODUCT('Member Info'!L54+IF('Member Info'!H54&gt;'Member Info'!$AG$17,'Member Info'!$AH$18,IF('Member Info'!H54&gt;'Member Info'!$AG$16,'Member Info'!$AH$17,IF('Member Info'!H54&gt;'Member Info'!$AG$15,'Member Info'!$AH$16,IF('Member Info'!H54&gt;'Member Info'!$AG$14,'Member Info'!$AH$15,IF('Member Info'!H54&gt;'Member Info'!$AG$13,'Member Info'!$AH$14,IF('Member Info'!H54&gt;'Member Info'!$AG$12,'Member Info'!$AH$13,IF('Member Info'!H54&gt;'Member Info'!$AG$11,'Member Info'!$AH$12,IF('Member Info'!H54&gt;'Member Info'!$AG$10,'Member Info'!$AH$11,IF('Member Info'!H54&gt;'Member Info'!$AG$9,'Member Info'!$AH$10,IF('Member Info'!H54&gt;'Member Info'!$AG$8,'Member Info'!$AH$9,'Member Info'!$AH$8)))))))))))))</f>
        <v/>
      </c>
      <c r="H58" s="26"/>
      <c r="I58" s="26"/>
      <c r="J58" s="107" t="str">
        <f>IF(E58=0,"",IF('Member Info'!F54&gt;$S$1,CONCATENATE("Joined with practice on ", TEXT('Member Info'!F54, "DD/MM/YYYY")),IF('Member Info'!N54&lt;&gt;"",IF('Member Info'!N54&lt;$R$1,CONCATENATE("Left Scheme on ", TEXT('Member Info'!N54, "DD/MM/YYYY")),IF(ISERROR(G58),"Error Detected, No rate entered",IF(E58=0,"",IF(F58="","Error Detected, No Pensionable pay",IF(ISERROR(AB58)," Unknown Values entered.",IF(T58+U58&lt;1,"Acceptable",IF(R58+S58=200, "No Contributions Entered", IF(K58="","Error Detected, Choose reason&gt;",IF(X58="1",IF(T58=1,"Please Enter Deemed Pensionable Pay","Add Any Relevant Details Above"),"Please Give Details Above"))))))))),IF(ISERROR(G58),"Error Detected, No rate entered",IF(E58=0,"",IF(F58="","Error Detected, No Pensionable pay",IF(ISERROR(AB58)," Unknown Values entered.",IF(T58+U58&lt;1,"Acceptable",IF(R58+S58=200, "No Contributions Entered", IF(K58="","Error Detected, Choose reason&gt;",IF(X58="1",IF(T58=1,"Please Enter Deemed Pensionable Pay","Add relevant Details Above"),"Please give details Above")))))))))))</f>
        <v/>
      </c>
      <c r="K58" s="263"/>
      <c r="L58" s="93"/>
      <c r="M58" s="93" t="str">
        <f t="shared" si="4"/>
        <v/>
      </c>
      <c r="N58" s="96">
        <f t="shared" si="5"/>
        <v>0</v>
      </c>
      <c r="O58" s="96">
        <f t="shared" si="0"/>
        <v>0</v>
      </c>
      <c r="P58" s="220">
        <f>(ROUND((F58/100*'Member Info'!$W$2), 2))</f>
        <v>0</v>
      </c>
      <c r="Q58" s="220" t="e">
        <f t="shared" si="6"/>
        <v>#VALUE!</v>
      </c>
      <c r="R58" s="220" t="str">
        <f t="shared" si="7"/>
        <v/>
      </c>
      <c r="S58" s="229" t="str">
        <f t="shared" si="8"/>
        <v/>
      </c>
      <c r="T58" s="230" t="str">
        <f t="shared" si="9"/>
        <v/>
      </c>
      <c r="U58" s="230" t="str">
        <f t="shared" si="10"/>
        <v/>
      </c>
      <c r="V58" s="224">
        <f t="shared" si="11"/>
        <v>0</v>
      </c>
      <c r="W58" s="112">
        <f t="shared" si="12"/>
        <v>0</v>
      </c>
      <c r="X58" s="237" t="str">
        <f t="shared" si="1"/>
        <v/>
      </c>
      <c r="Y58" s="242" t="b">
        <f t="shared" si="2"/>
        <v>0</v>
      </c>
      <c r="Z58" s="237">
        <f t="shared" si="13"/>
        <v>0</v>
      </c>
      <c r="AA58" s="237">
        <f>IF('Member Info'!N54="",1,"")</f>
        <v>1</v>
      </c>
      <c r="AB58" s="245" t="e">
        <f t="shared" si="14"/>
        <v>#VALUE!</v>
      </c>
      <c r="AC58" s="132" t="str">
        <f t="shared" si="3"/>
        <v/>
      </c>
      <c r="AD58" s="126">
        <f t="shared" si="15"/>
        <v>1</v>
      </c>
      <c r="AE58" s="126" t="str">
        <f>IF('Member Info'!N54&lt;&gt;"",IF('Member Info'!N54&lt;=$R$1,1,0),"")</f>
        <v/>
      </c>
      <c r="AG58" s="126" t="b">
        <f t="shared" si="16"/>
        <v>0</v>
      </c>
      <c r="AH58" s="126">
        <f t="shared" si="17"/>
        <v>0</v>
      </c>
      <c r="AJ58" s="126">
        <f t="shared" si="18"/>
        <v>0</v>
      </c>
      <c r="AK58" s="126">
        <f>IF('Member Info'!F54&gt;$R$1,1,0)</f>
        <v>0</v>
      </c>
      <c r="AL58" s="126" t="b">
        <f>IF(ISERROR(R58),ERROR.TYPE(#REF!)=ERROR.TYPE(R58),FALSE)</f>
        <v>0</v>
      </c>
      <c r="AM58" s="126" t="b">
        <f>IF(ISERROR(S58),ERROR.TYPE(#REF!)=ERROR.TYPE(S58),FALSE)</f>
        <v>0</v>
      </c>
      <c r="AN58" s="126">
        <f>IF(OR('Member Info'!F54&gt;=$S$1,'Member Info'!N54&gt;=$R$1),1,0)</f>
        <v>0</v>
      </c>
    </row>
    <row r="59" spans="1:40" x14ac:dyDescent="0.25">
      <c r="A59" s="4">
        <v>27</v>
      </c>
      <c r="B59" s="166">
        <f>'Member Info'!D55</f>
        <v>0</v>
      </c>
      <c r="C59" s="166">
        <f>'Member Info'!E55</f>
        <v>0</v>
      </c>
      <c r="D59" s="166" t="str">
        <f>'Member Info'!G55</f>
        <v/>
      </c>
      <c r="E59" s="167">
        <f>'Member Info'!B55</f>
        <v>0</v>
      </c>
      <c r="F59" s="244"/>
      <c r="G59" s="168" t="str">
        <f>IF(E59=0,"",
IF('Member Info'!$AM$19&lt;=$R$1,
SUMPRODUCT('Member Info'!L55+IF('Member Info'!H55&gt;'Member Info'!$AJ$12,'Member Info'!$AK$13,IF('Member Info'!H55&gt;'Member Info'!$AJ$11,'Member Info'!$AK$12,IF('Member Info'!H55&gt;'Member Info'!$AJ$10,'Member Info'!$AK$11,IF('Member Info'!H55&gt;'Member Info'!$AJ$9,'Member Info'!$AK$10,IF('Member Info'!H55&gt;'Member Info'!$AJ$8,'Member Info'!$AK$9,'Member Info'!$AK$8)))))),
SUMPRODUCT('Member Info'!L55+IF('Member Info'!H55&gt;'Member Info'!$AG$17,'Member Info'!$AH$18,IF('Member Info'!H55&gt;'Member Info'!$AG$16,'Member Info'!$AH$17,IF('Member Info'!H55&gt;'Member Info'!$AG$15,'Member Info'!$AH$16,IF('Member Info'!H55&gt;'Member Info'!$AG$14,'Member Info'!$AH$15,IF('Member Info'!H55&gt;'Member Info'!$AG$13,'Member Info'!$AH$14,IF('Member Info'!H55&gt;'Member Info'!$AG$12,'Member Info'!$AH$13,IF('Member Info'!H55&gt;'Member Info'!$AG$11,'Member Info'!$AH$12,IF('Member Info'!H55&gt;'Member Info'!$AG$10,'Member Info'!$AH$11,IF('Member Info'!H55&gt;'Member Info'!$AG$9,'Member Info'!$AH$10,IF('Member Info'!H55&gt;'Member Info'!$AG$8,'Member Info'!$AH$9,'Member Info'!$AH$8)))))))))))))</f>
        <v/>
      </c>
      <c r="H59" s="26"/>
      <c r="I59" s="26"/>
      <c r="J59" s="107" t="str">
        <f>IF(E59=0,"",IF('Member Info'!F55&gt;$S$1,CONCATENATE("Joined with practice on ", TEXT('Member Info'!F55, "DD/MM/YYYY")),IF('Member Info'!N55&lt;&gt;"",IF('Member Info'!N55&lt;$R$1,CONCATENATE("Left Scheme on ", TEXT('Member Info'!N55, "DD/MM/YYYY")),IF(ISERROR(G59),"Error Detected, No rate entered",IF(E59=0,"",IF(F59="","Error Detected, No Pensionable pay",IF(ISERROR(AB59)," Unknown Values entered.",IF(T59+U59&lt;1,"Acceptable",IF(R59+S59=200, "No Contributions Entered", IF(K59="","Error Detected, Choose reason&gt;",IF(X59="1",IF(T59=1,"Please Enter Deemed Pensionable Pay","Add Any Relevant Details Above"),"Please Give Details Above"))))))))),IF(ISERROR(G59),"Error Detected, No rate entered",IF(E59=0,"",IF(F59="","Error Detected, No Pensionable pay",IF(ISERROR(AB59)," Unknown Values entered.",IF(T59+U59&lt;1,"Acceptable",IF(R59+S59=200, "No Contributions Entered", IF(K59="","Error Detected, Choose reason&gt;",IF(X59="1",IF(T59=1,"Please Enter Deemed Pensionable Pay","Add relevant Details Above"),"Please give details Above")))))))))))</f>
        <v/>
      </c>
      <c r="K59" s="263"/>
      <c r="L59" s="93"/>
      <c r="M59" s="93" t="str">
        <f t="shared" si="4"/>
        <v/>
      </c>
      <c r="N59" s="96">
        <f t="shared" si="5"/>
        <v>0</v>
      </c>
      <c r="O59" s="96">
        <f t="shared" si="0"/>
        <v>0</v>
      </c>
      <c r="P59" s="220">
        <f>(ROUND((F59/100*'Member Info'!$W$2), 2))</f>
        <v>0</v>
      </c>
      <c r="Q59" s="220" t="e">
        <f t="shared" si="6"/>
        <v>#VALUE!</v>
      </c>
      <c r="R59" s="220" t="str">
        <f t="shared" si="7"/>
        <v/>
      </c>
      <c r="S59" s="229" t="str">
        <f t="shared" si="8"/>
        <v/>
      </c>
      <c r="T59" s="230" t="str">
        <f t="shared" si="9"/>
        <v/>
      </c>
      <c r="U59" s="230" t="str">
        <f t="shared" si="10"/>
        <v/>
      </c>
      <c r="V59" s="224">
        <f t="shared" si="11"/>
        <v>0</v>
      </c>
      <c r="W59" s="112">
        <f t="shared" si="12"/>
        <v>0</v>
      </c>
      <c r="X59" s="237" t="str">
        <f t="shared" si="1"/>
        <v/>
      </c>
      <c r="Y59" s="242" t="b">
        <f t="shared" si="2"/>
        <v>0</v>
      </c>
      <c r="Z59" s="237">
        <f t="shared" si="13"/>
        <v>0</v>
      </c>
      <c r="AA59" s="237">
        <f>IF('Member Info'!N55="",1,"")</f>
        <v>1</v>
      </c>
      <c r="AB59" s="245" t="e">
        <f t="shared" si="14"/>
        <v>#VALUE!</v>
      </c>
      <c r="AC59" s="132" t="str">
        <f t="shared" si="3"/>
        <v/>
      </c>
      <c r="AD59" s="126">
        <f t="shared" si="15"/>
        <v>1</v>
      </c>
      <c r="AE59" s="126" t="str">
        <f>IF('Member Info'!N55&lt;&gt;"",IF('Member Info'!N55&lt;=$R$1,1,0),"")</f>
        <v/>
      </c>
      <c r="AG59" s="126" t="b">
        <f t="shared" si="16"/>
        <v>0</v>
      </c>
      <c r="AH59" s="126">
        <f t="shared" si="17"/>
        <v>0</v>
      </c>
      <c r="AJ59" s="126">
        <f t="shared" si="18"/>
        <v>0</v>
      </c>
      <c r="AK59" s="126">
        <f>IF('Member Info'!F55&gt;$R$1,1,0)</f>
        <v>0</v>
      </c>
      <c r="AL59" s="126" t="b">
        <f>IF(ISERROR(R59),ERROR.TYPE(#REF!)=ERROR.TYPE(R59),FALSE)</f>
        <v>0</v>
      </c>
      <c r="AM59" s="126" t="b">
        <f>IF(ISERROR(S59),ERROR.TYPE(#REF!)=ERROR.TYPE(S59),FALSE)</f>
        <v>0</v>
      </c>
      <c r="AN59" s="126">
        <f>IF(OR('Member Info'!F55&gt;=$S$1,'Member Info'!N55&gt;=$R$1),1,0)</f>
        <v>0</v>
      </c>
    </row>
    <row r="60" spans="1:40" x14ac:dyDescent="0.25">
      <c r="A60" s="4">
        <v>28</v>
      </c>
      <c r="B60" s="166">
        <f>'Member Info'!D56</f>
        <v>0</v>
      </c>
      <c r="C60" s="166">
        <f>'Member Info'!E56</f>
        <v>0</v>
      </c>
      <c r="D60" s="166" t="str">
        <f>'Member Info'!G56</f>
        <v/>
      </c>
      <c r="E60" s="167">
        <f>'Member Info'!B56</f>
        <v>0</v>
      </c>
      <c r="F60" s="244"/>
      <c r="G60" s="168" t="str">
        <f>IF(E60=0,"",
IF('Member Info'!$AM$19&lt;=$R$1,
SUMPRODUCT('Member Info'!L56+IF('Member Info'!H56&gt;'Member Info'!$AJ$12,'Member Info'!$AK$13,IF('Member Info'!H56&gt;'Member Info'!$AJ$11,'Member Info'!$AK$12,IF('Member Info'!H56&gt;'Member Info'!$AJ$10,'Member Info'!$AK$11,IF('Member Info'!H56&gt;'Member Info'!$AJ$9,'Member Info'!$AK$10,IF('Member Info'!H56&gt;'Member Info'!$AJ$8,'Member Info'!$AK$9,'Member Info'!$AK$8)))))),
SUMPRODUCT('Member Info'!L56+IF('Member Info'!H56&gt;'Member Info'!$AG$17,'Member Info'!$AH$18,IF('Member Info'!H56&gt;'Member Info'!$AG$16,'Member Info'!$AH$17,IF('Member Info'!H56&gt;'Member Info'!$AG$15,'Member Info'!$AH$16,IF('Member Info'!H56&gt;'Member Info'!$AG$14,'Member Info'!$AH$15,IF('Member Info'!H56&gt;'Member Info'!$AG$13,'Member Info'!$AH$14,IF('Member Info'!H56&gt;'Member Info'!$AG$12,'Member Info'!$AH$13,IF('Member Info'!H56&gt;'Member Info'!$AG$11,'Member Info'!$AH$12,IF('Member Info'!H56&gt;'Member Info'!$AG$10,'Member Info'!$AH$11,IF('Member Info'!H56&gt;'Member Info'!$AG$9,'Member Info'!$AH$10,IF('Member Info'!H56&gt;'Member Info'!$AG$8,'Member Info'!$AH$9,'Member Info'!$AH$8)))))))))))))</f>
        <v/>
      </c>
      <c r="H60" s="26"/>
      <c r="I60" s="26"/>
      <c r="J60" s="107" t="str">
        <f>IF(E60=0,"",IF('Member Info'!F56&gt;$S$1,CONCATENATE("Joined with practice on ", TEXT('Member Info'!F56, "DD/MM/YYYY")),IF('Member Info'!N56&lt;&gt;"",IF('Member Info'!N56&lt;$R$1,CONCATENATE("Left Scheme on ", TEXT('Member Info'!N56, "DD/MM/YYYY")),IF(ISERROR(G60),"Error Detected, No rate entered",IF(E60=0,"",IF(F60="","Error Detected, No Pensionable pay",IF(ISERROR(AB60)," Unknown Values entered.",IF(T60+U60&lt;1,"Acceptable",IF(R60+S60=200, "No Contributions Entered", IF(K60="","Error Detected, Choose reason&gt;",IF(X60="1",IF(T60=1,"Please Enter Deemed Pensionable Pay","Add Any Relevant Details Above"),"Please Give Details Above"))))))))),IF(ISERROR(G60),"Error Detected, No rate entered",IF(E60=0,"",IF(F60="","Error Detected, No Pensionable pay",IF(ISERROR(AB60)," Unknown Values entered.",IF(T60+U60&lt;1,"Acceptable",IF(R60+S60=200, "No Contributions Entered", IF(K60="","Error Detected, Choose reason&gt;",IF(X60="1",IF(T60=1,"Please Enter Deemed Pensionable Pay","Add relevant Details Above"),"Please give details Above")))))))))))</f>
        <v/>
      </c>
      <c r="K60" s="263"/>
      <c r="L60" s="93"/>
      <c r="M60" s="93" t="str">
        <f t="shared" si="4"/>
        <v/>
      </c>
      <c r="N60" s="96">
        <f t="shared" si="5"/>
        <v>0</v>
      </c>
      <c r="O60" s="96">
        <f t="shared" si="0"/>
        <v>0</v>
      </c>
      <c r="P60" s="220">
        <f>(ROUND((F60/100*'Member Info'!$W$2), 2))</f>
        <v>0</v>
      </c>
      <c r="Q60" s="220" t="e">
        <f t="shared" si="6"/>
        <v>#VALUE!</v>
      </c>
      <c r="R60" s="220" t="str">
        <f t="shared" si="7"/>
        <v/>
      </c>
      <c r="S60" s="229" t="str">
        <f t="shared" si="8"/>
        <v/>
      </c>
      <c r="T60" s="230" t="str">
        <f t="shared" si="9"/>
        <v/>
      </c>
      <c r="U60" s="230" t="str">
        <f t="shared" si="10"/>
        <v/>
      </c>
      <c r="V60" s="224">
        <f t="shared" si="11"/>
        <v>0</v>
      </c>
      <c r="W60" s="112">
        <f t="shared" si="12"/>
        <v>0</v>
      </c>
      <c r="X60" s="237" t="str">
        <f t="shared" si="1"/>
        <v/>
      </c>
      <c r="Y60" s="242" t="b">
        <f t="shared" si="2"/>
        <v>0</v>
      </c>
      <c r="Z60" s="237">
        <f t="shared" si="13"/>
        <v>0</v>
      </c>
      <c r="AA60" s="237">
        <f>IF('Member Info'!N56="",1,"")</f>
        <v>1</v>
      </c>
      <c r="AB60" s="245" t="e">
        <f t="shared" si="14"/>
        <v>#VALUE!</v>
      </c>
      <c r="AC60" s="132" t="str">
        <f t="shared" si="3"/>
        <v/>
      </c>
      <c r="AD60" s="126">
        <f t="shared" si="15"/>
        <v>1</v>
      </c>
      <c r="AE60" s="126" t="str">
        <f>IF('Member Info'!N56&lt;&gt;"",IF('Member Info'!N56&lt;=$R$1,1,0),"")</f>
        <v/>
      </c>
      <c r="AG60" s="126" t="b">
        <f t="shared" si="16"/>
        <v>0</v>
      </c>
      <c r="AH60" s="126">
        <f t="shared" si="17"/>
        <v>0</v>
      </c>
      <c r="AJ60" s="126">
        <f t="shared" si="18"/>
        <v>0</v>
      </c>
      <c r="AK60" s="126">
        <f>IF('Member Info'!F56&gt;$R$1,1,0)</f>
        <v>0</v>
      </c>
      <c r="AL60" s="126" t="b">
        <f>IF(ISERROR(R60),ERROR.TYPE(#REF!)=ERROR.TYPE(R60),FALSE)</f>
        <v>0</v>
      </c>
      <c r="AM60" s="126" t="b">
        <f>IF(ISERROR(S60),ERROR.TYPE(#REF!)=ERROR.TYPE(S60),FALSE)</f>
        <v>0</v>
      </c>
      <c r="AN60" s="126">
        <f>IF(OR('Member Info'!F56&gt;=$S$1,'Member Info'!N56&gt;=$R$1),1,0)</f>
        <v>0</v>
      </c>
    </row>
    <row r="61" spans="1:40" x14ac:dyDescent="0.25">
      <c r="A61" s="4">
        <v>29</v>
      </c>
      <c r="B61" s="166">
        <f>'Member Info'!D57</f>
        <v>0</v>
      </c>
      <c r="C61" s="166">
        <f>'Member Info'!E57</f>
        <v>0</v>
      </c>
      <c r="D61" s="166" t="str">
        <f>'Member Info'!G57</f>
        <v/>
      </c>
      <c r="E61" s="167">
        <f>'Member Info'!B57</f>
        <v>0</v>
      </c>
      <c r="F61" s="244"/>
      <c r="G61" s="168" t="str">
        <f>IF(E61=0,"",
IF('Member Info'!$AM$19&lt;=$R$1,
SUMPRODUCT('Member Info'!L57+IF('Member Info'!H57&gt;'Member Info'!$AJ$12,'Member Info'!$AK$13,IF('Member Info'!H57&gt;'Member Info'!$AJ$11,'Member Info'!$AK$12,IF('Member Info'!H57&gt;'Member Info'!$AJ$10,'Member Info'!$AK$11,IF('Member Info'!H57&gt;'Member Info'!$AJ$9,'Member Info'!$AK$10,IF('Member Info'!H57&gt;'Member Info'!$AJ$8,'Member Info'!$AK$9,'Member Info'!$AK$8)))))),
SUMPRODUCT('Member Info'!L57+IF('Member Info'!H57&gt;'Member Info'!$AG$17,'Member Info'!$AH$18,IF('Member Info'!H57&gt;'Member Info'!$AG$16,'Member Info'!$AH$17,IF('Member Info'!H57&gt;'Member Info'!$AG$15,'Member Info'!$AH$16,IF('Member Info'!H57&gt;'Member Info'!$AG$14,'Member Info'!$AH$15,IF('Member Info'!H57&gt;'Member Info'!$AG$13,'Member Info'!$AH$14,IF('Member Info'!H57&gt;'Member Info'!$AG$12,'Member Info'!$AH$13,IF('Member Info'!H57&gt;'Member Info'!$AG$11,'Member Info'!$AH$12,IF('Member Info'!H57&gt;'Member Info'!$AG$10,'Member Info'!$AH$11,IF('Member Info'!H57&gt;'Member Info'!$AG$9,'Member Info'!$AH$10,IF('Member Info'!H57&gt;'Member Info'!$AG$8,'Member Info'!$AH$9,'Member Info'!$AH$8)))))))))))))</f>
        <v/>
      </c>
      <c r="H61" s="26"/>
      <c r="I61" s="26"/>
      <c r="J61" s="107" t="str">
        <f>IF(E61=0,"",IF('Member Info'!F57&gt;$S$1,CONCATENATE("Joined with practice on ", TEXT('Member Info'!F57, "DD/MM/YYYY")),IF('Member Info'!N57&lt;&gt;"",IF('Member Info'!N57&lt;$R$1,CONCATENATE("Left Scheme on ", TEXT('Member Info'!N57, "DD/MM/YYYY")),IF(ISERROR(G61),"Error Detected, No rate entered",IF(E61=0,"",IF(F61="","Error Detected, No Pensionable pay",IF(ISERROR(AB61)," Unknown Values entered.",IF(T61+U61&lt;1,"Acceptable",IF(R61+S61=200, "No Contributions Entered", IF(K61="","Error Detected, Choose reason&gt;",IF(X61="1",IF(T61=1,"Please Enter Deemed Pensionable Pay","Add Any Relevant Details Above"),"Please Give Details Above"))))))))),IF(ISERROR(G61),"Error Detected, No rate entered",IF(E61=0,"",IF(F61="","Error Detected, No Pensionable pay",IF(ISERROR(AB61)," Unknown Values entered.",IF(T61+U61&lt;1,"Acceptable",IF(R61+S61=200, "No Contributions Entered", IF(K61="","Error Detected, Choose reason&gt;",IF(X61="1",IF(T61=1,"Please Enter Deemed Pensionable Pay","Add relevant Details Above"),"Please give details Above")))))))))))</f>
        <v/>
      </c>
      <c r="K61" s="263"/>
      <c r="L61" s="93"/>
      <c r="M61" s="93" t="str">
        <f t="shared" si="4"/>
        <v/>
      </c>
      <c r="N61" s="96">
        <f t="shared" si="5"/>
        <v>0</v>
      </c>
      <c r="O61" s="96">
        <f t="shared" si="0"/>
        <v>0</v>
      </c>
      <c r="P61" s="220">
        <f>(ROUND((F61/100*'Member Info'!$W$2), 2))</f>
        <v>0</v>
      </c>
      <c r="Q61" s="220" t="e">
        <f t="shared" si="6"/>
        <v>#VALUE!</v>
      </c>
      <c r="R61" s="220" t="str">
        <f t="shared" si="7"/>
        <v/>
      </c>
      <c r="S61" s="229" t="str">
        <f t="shared" si="8"/>
        <v/>
      </c>
      <c r="T61" s="230" t="str">
        <f t="shared" si="9"/>
        <v/>
      </c>
      <c r="U61" s="230" t="str">
        <f t="shared" si="10"/>
        <v/>
      </c>
      <c r="V61" s="224">
        <f t="shared" si="11"/>
        <v>0</v>
      </c>
      <c r="W61" s="112">
        <f t="shared" si="12"/>
        <v>0</v>
      </c>
      <c r="X61" s="237" t="str">
        <f t="shared" si="1"/>
        <v/>
      </c>
      <c r="Y61" s="242" t="b">
        <f t="shared" si="2"/>
        <v>0</v>
      </c>
      <c r="Z61" s="237">
        <f t="shared" si="13"/>
        <v>0</v>
      </c>
      <c r="AA61" s="237">
        <f>IF('Member Info'!N57="",1,"")</f>
        <v>1</v>
      </c>
      <c r="AB61" s="245" t="e">
        <f t="shared" si="14"/>
        <v>#VALUE!</v>
      </c>
      <c r="AC61" s="132" t="str">
        <f t="shared" si="3"/>
        <v/>
      </c>
      <c r="AD61" s="126">
        <f t="shared" si="15"/>
        <v>1</v>
      </c>
      <c r="AE61" s="126" t="str">
        <f>IF('Member Info'!N57&lt;&gt;"",IF('Member Info'!N57&lt;=$R$1,1,0),"")</f>
        <v/>
      </c>
      <c r="AG61" s="126" t="b">
        <f t="shared" si="16"/>
        <v>0</v>
      </c>
      <c r="AH61" s="126">
        <f t="shared" si="17"/>
        <v>0</v>
      </c>
      <c r="AJ61" s="126">
        <f t="shared" si="18"/>
        <v>0</v>
      </c>
      <c r="AK61" s="126">
        <f>IF('Member Info'!F57&gt;$R$1,1,0)</f>
        <v>0</v>
      </c>
      <c r="AL61" s="126" t="b">
        <f>IF(ISERROR(R61),ERROR.TYPE(#REF!)=ERROR.TYPE(R61),FALSE)</f>
        <v>0</v>
      </c>
      <c r="AM61" s="126" t="b">
        <f>IF(ISERROR(S61),ERROR.TYPE(#REF!)=ERROR.TYPE(S61),FALSE)</f>
        <v>0</v>
      </c>
      <c r="AN61" s="126">
        <f>IF(OR('Member Info'!F57&gt;=$S$1,'Member Info'!N57&gt;=$R$1),1,0)</f>
        <v>0</v>
      </c>
    </row>
    <row r="62" spans="1:40" x14ac:dyDescent="0.25">
      <c r="A62" s="4">
        <v>30</v>
      </c>
      <c r="B62" s="166">
        <f>'Member Info'!D58</f>
        <v>0</v>
      </c>
      <c r="C62" s="166">
        <f>'Member Info'!E58</f>
        <v>0</v>
      </c>
      <c r="D62" s="166" t="str">
        <f>'Member Info'!G58</f>
        <v/>
      </c>
      <c r="E62" s="167">
        <f>'Member Info'!B58</f>
        <v>0</v>
      </c>
      <c r="F62" s="244"/>
      <c r="G62" s="168" t="str">
        <f>IF(E62=0,"",
IF('Member Info'!$AM$19&lt;=$R$1,
SUMPRODUCT('Member Info'!L58+IF('Member Info'!H58&gt;'Member Info'!$AJ$12,'Member Info'!$AK$13,IF('Member Info'!H58&gt;'Member Info'!$AJ$11,'Member Info'!$AK$12,IF('Member Info'!H58&gt;'Member Info'!$AJ$10,'Member Info'!$AK$11,IF('Member Info'!H58&gt;'Member Info'!$AJ$9,'Member Info'!$AK$10,IF('Member Info'!H58&gt;'Member Info'!$AJ$8,'Member Info'!$AK$9,'Member Info'!$AK$8)))))),
SUMPRODUCT('Member Info'!L58+IF('Member Info'!H58&gt;'Member Info'!$AG$17,'Member Info'!$AH$18,IF('Member Info'!H58&gt;'Member Info'!$AG$16,'Member Info'!$AH$17,IF('Member Info'!H58&gt;'Member Info'!$AG$15,'Member Info'!$AH$16,IF('Member Info'!H58&gt;'Member Info'!$AG$14,'Member Info'!$AH$15,IF('Member Info'!H58&gt;'Member Info'!$AG$13,'Member Info'!$AH$14,IF('Member Info'!H58&gt;'Member Info'!$AG$12,'Member Info'!$AH$13,IF('Member Info'!H58&gt;'Member Info'!$AG$11,'Member Info'!$AH$12,IF('Member Info'!H58&gt;'Member Info'!$AG$10,'Member Info'!$AH$11,IF('Member Info'!H58&gt;'Member Info'!$AG$9,'Member Info'!$AH$10,IF('Member Info'!H58&gt;'Member Info'!$AG$8,'Member Info'!$AH$9,'Member Info'!$AH$8)))))))))))))</f>
        <v/>
      </c>
      <c r="H62" s="26"/>
      <c r="I62" s="26"/>
      <c r="J62" s="107" t="str">
        <f>IF(E62=0,"",IF('Member Info'!F58&gt;$S$1,CONCATENATE("Joined with practice on ", TEXT('Member Info'!F58, "DD/MM/YYYY")),IF('Member Info'!N58&lt;&gt;"",IF('Member Info'!N58&lt;$R$1,CONCATENATE("Left Scheme on ", TEXT('Member Info'!N58, "DD/MM/YYYY")),IF(ISERROR(G62),"Error Detected, No rate entered",IF(E62=0,"",IF(F62="","Error Detected, No Pensionable pay",IF(ISERROR(AB62)," Unknown Values entered.",IF(T62+U62&lt;1,"Acceptable",IF(R62+S62=200, "No Contributions Entered", IF(K62="","Error Detected, Choose reason&gt;",IF(X62="1",IF(T62=1,"Please Enter Deemed Pensionable Pay","Add Any Relevant Details Above"),"Please Give Details Above"))))))))),IF(ISERROR(G62),"Error Detected, No rate entered",IF(E62=0,"",IF(F62="","Error Detected, No Pensionable pay",IF(ISERROR(AB62)," Unknown Values entered.",IF(T62+U62&lt;1,"Acceptable",IF(R62+S62=200, "No Contributions Entered", IF(K62="","Error Detected, Choose reason&gt;",IF(X62="1",IF(T62=1,"Please Enter Deemed Pensionable Pay","Add relevant Details Above"),"Please give details Above")))))))))))</f>
        <v/>
      </c>
      <c r="K62" s="263"/>
      <c r="L62" s="93"/>
      <c r="M62" s="93" t="str">
        <f t="shared" si="4"/>
        <v/>
      </c>
      <c r="N62" s="96">
        <f t="shared" si="5"/>
        <v>0</v>
      </c>
      <c r="O62" s="96">
        <f t="shared" si="0"/>
        <v>0</v>
      </c>
      <c r="P62" s="220">
        <f>(ROUND((F62/100*'Member Info'!$W$2), 2))</f>
        <v>0</v>
      </c>
      <c r="Q62" s="220" t="e">
        <f t="shared" si="6"/>
        <v>#VALUE!</v>
      </c>
      <c r="R62" s="220" t="str">
        <f t="shared" si="7"/>
        <v/>
      </c>
      <c r="S62" s="229" t="str">
        <f t="shared" si="8"/>
        <v/>
      </c>
      <c r="T62" s="230" t="str">
        <f t="shared" si="9"/>
        <v/>
      </c>
      <c r="U62" s="230" t="str">
        <f t="shared" si="10"/>
        <v/>
      </c>
      <c r="V62" s="224">
        <f t="shared" si="11"/>
        <v>0</v>
      </c>
      <c r="W62" s="112">
        <f t="shared" si="12"/>
        <v>0</v>
      </c>
      <c r="X62" s="237" t="str">
        <f t="shared" si="1"/>
        <v/>
      </c>
      <c r="Y62" s="242" t="b">
        <f t="shared" si="2"/>
        <v>0</v>
      </c>
      <c r="Z62" s="237">
        <f t="shared" si="13"/>
        <v>0</v>
      </c>
      <c r="AA62" s="237">
        <f>IF('Member Info'!N58="",1,"")</f>
        <v>1</v>
      </c>
      <c r="AB62" s="245" t="e">
        <f t="shared" si="14"/>
        <v>#VALUE!</v>
      </c>
      <c r="AC62" s="132" t="str">
        <f t="shared" si="3"/>
        <v/>
      </c>
      <c r="AD62" s="126">
        <f t="shared" si="15"/>
        <v>1</v>
      </c>
      <c r="AE62" s="126" t="str">
        <f>IF('Member Info'!N58&lt;&gt;"",IF('Member Info'!N58&lt;=$R$1,1,0),"")</f>
        <v/>
      </c>
      <c r="AG62" s="126" t="b">
        <f t="shared" si="16"/>
        <v>0</v>
      </c>
      <c r="AH62" s="126">
        <f t="shared" si="17"/>
        <v>0</v>
      </c>
      <c r="AJ62" s="126">
        <f t="shared" si="18"/>
        <v>0</v>
      </c>
      <c r="AK62" s="126">
        <f>IF('Member Info'!F58&gt;$R$1,1,0)</f>
        <v>0</v>
      </c>
      <c r="AL62" s="126" t="b">
        <f>IF(ISERROR(R62),ERROR.TYPE(#REF!)=ERROR.TYPE(R62),FALSE)</f>
        <v>0</v>
      </c>
      <c r="AM62" s="126" t="b">
        <f>IF(ISERROR(S62),ERROR.TYPE(#REF!)=ERROR.TYPE(S62),FALSE)</f>
        <v>0</v>
      </c>
      <c r="AN62" s="126">
        <f>IF(OR('Member Info'!F58&gt;=$S$1,'Member Info'!N58&gt;=$R$1),1,0)</f>
        <v>0</v>
      </c>
    </row>
    <row r="63" spans="1:40" x14ac:dyDescent="0.25">
      <c r="A63" s="4">
        <v>31</v>
      </c>
      <c r="B63" s="166">
        <f>'Member Info'!D59</f>
        <v>0</v>
      </c>
      <c r="C63" s="166">
        <f>'Member Info'!E59</f>
        <v>0</v>
      </c>
      <c r="D63" s="166" t="str">
        <f>'Member Info'!G59</f>
        <v/>
      </c>
      <c r="E63" s="167">
        <f>'Member Info'!B59</f>
        <v>0</v>
      </c>
      <c r="F63" s="244"/>
      <c r="G63" s="168" t="str">
        <f>IF(E63=0,"",
IF('Member Info'!$AM$19&lt;=$R$1,
SUMPRODUCT('Member Info'!L59+IF('Member Info'!H59&gt;'Member Info'!$AJ$12,'Member Info'!$AK$13,IF('Member Info'!H59&gt;'Member Info'!$AJ$11,'Member Info'!$AK$12,IF('Member Info'!H59&gt;'Member Info'!$AJ$10,'Member Info'!$AK$11,IF('Member Info'!H59&gt;'Member Info'!$AJ$9,'Member Info'!$AK$10,IF('Member Info'!H59&gt;'Member Info'!$AJ$8,'Member Info'!$AK$9,'Member Info'!$AK$8)))))),
SUMPRODUCT('Member Info'!L59+IF('Member Info'!H59&gt;'Member Info'!$AG$17,'Member Info'!$AH$18,IF('Member Info'!H59&gt;'Member Info'!$AG$16,'Member Info'!$AH$17,IF('Member Info'!H59&gt;'Member Info'!$AG$15,'Member Info'!$AH$16,IF('Member Info'!H59&gt;'Member Info'!$AG$14,'Member Info'!$AH$15,IF('Member Info'!H59&gt;'Member Info'!$AG$13,'Member Info'!$AH$14,IF('Member Info'!H59&gt;'Member Info'!$AG$12,'Member Info'!$AH$13,IF('Member Info'!H59&gt;'Member Info'!$AG$11,'Member Info'!$AH$12,IF('Member Info'!H59&gt;'Member Info'!$AG$10,'Member Info'!$AH$11,IF('Member Info'!H59&gt;'Member Info'!$AG$9,'Member Info'!$AH$10,IF('Member Info'!H59&gt;'Member Info'!$AG$8,'Member Info'!$AH$9,'Member Info'!$AH$8)))))))))))))</f>
        <v/>
      </c>
      <c r="H63" s="26"/>
      <c r="I63" s="26"/>
      <c r="J63" s="107" t="str">
        <f>IF(E63=0,"",IF('Member Info'!F59&gt;$S$1,CONCATENATE("Joined with practice on ", TEXT('Member Info'!F59, "DD/MM/YYYY")),IF('Member Info'!N59&lt;&gt;"",IF('Member Info'!N59&lt;$R$1,CONCATENATE("Left Scheme on ", TEXT('Member Info'!N59, "DD/MM/YYYY")),IF(ISERROR(G63),"Error Detected, No rate entered",IF(E63=0,"",IF(F63="","Error Detected, No Pensionable pay",IF(ISERROR(AB63)," Unknown Values entered.",IF(T63+U63&lt;1,"Acceptable",IF(R63+S63=200, "No Contributions Entered", IF(K63="","Error Detected, Choose reason&gt;",IF(X63="1",IF(T63=1,"Please Enter Deemed Pensionable Pay","Add Any Relevant Details Above"),"Please Give Details Above"))))))))),IF(ISERROR(G63),"Error Detected, No rate entered",IF(E63=0,"",IF(F63="","Error Detected, No Pensionable pay",IF(ISERROR(AB63)," Unknown Values entered.",IF(T63+U63&lt;1,"Acceptable",IF(R63+S63=200, "No Contributions Entered", IF(K63="","Error Detected, Choose reason&gt;",IF(X63="1",IF(T63=1,"Please Enter Deemed Pensionable Pay","Add relevant Details Above"),"Please give details Above")))))))))))</f>
        <v/>
      </c>
      <c r="K63" s="263"/>
      <c r="L63" s="93"/>
      <c r="M63" s="93" t="str">
        <f t="shared" si="4"/>
        <v/>
      </c>
      <c r="N63" s="96">
        <f t="shared" si="5"/>
        <v>0</v>
      </c>
      <c r="O63" s="96">
        <f t="shared" si="0"/>
        <v>0</v>
      </c>
      <c r="P63" s="220">
        <f>(ROUND((F63/100*'Member Info'!$W$2), 2))</f>
        <v>0</v>
      </c>
      <c r="Q63" s="220" t="e">
        <f t="shared" si="6"/>
        <v>#VALUE!</v>
      </c>
      <c r="R63" s="220" t="str">
        <f t="shared" si="7"/>
        <v/>
      </c>
      <c r="S63" s="229" t="str">
        <f t="shared" si="8"/>
        <v/>
      </c>
      <c r="T63" s="230" t="str">
        <f t="shared" si="9"/>
        <v/>
      </c>
      <c r="U63" s="230" t="str">
        <f t="shared" si="10"/>
        <v/>
      </c>
      <c r="V63" s="224">
        <f t="shared" si="11"/>
        <v>0</v>
      </c>
      <c r="W63" s="112">
        <f t="shared" si="12"/>
        <v>0</v>
      </c>
      <c r="X63" s="237" t="str">
        <f t="shared" si="1"/>
        <v/>
      </c>
      <c r="Y63" s="242" t="b">
        <f t="shared" si="2"/>
        <v>0</v>
      </c>
      <c r="Z63" s="237">
        <f t="shared" si="13"/>
        <v>0</v>
      </c>
      <c r="AA63" s="237">
        <f>IF('Member Info'!N59="",1,"")</f>
        <v>1</v>
      </c>
      <c r="AB63" s="245" t="e">
        <f t="shared" si="14"/>
        <v>#VALUE!</v>
      </c>
      <c r="AC63" s="132" t="str">
        <f t="shared" si="3"/>
        <v/>
      </c>
      <c r="AD63" s="126">
        <f t="shared" si="15"/>
        <v>1</v>
      </c>
      <c r="AE63" s="126" t="str">
        <f>IF('Member Info'!N59&lt;&gt;"",IF('Member Info'!N59&lt;=$R$1,1,0),"")</f>
        <v/>
      </c>
      <c r="AG63" s="126" t="b">
        <f t="shared" si="16"/>
        <v>0</v>
      </c>
      <c r="AH63" s="126">
        <f t="shared" si="17"/>
        <v>0</v>
      </c>
      <c r="AJ63" s="126">
        <f t="shared" si="18"/>
        <v>0</v>
      </c>
      <c r="AK63" s="126">
        <f>IF('Member Info'!F59&gt;$R$1,1,0)</f>
        <v>0</v>
      </c>
      <c r="AL63" s="126" t="b">
        <f>IF(ISERROR(R63),ERROR.TYPE(#REF!)=ERROR.TYPE(R63),FALSE)</f>
        <v>0</v>
      </c>
      <c r="AM63" s="126" t="b">
        <f>IF(ISERROR(S63),ERROR.TYPE(#REF!)=ERROR.TYPE(S63),FALSE)</f>
        <v>0</v>
      </c>
      <c r="AN63" s="126">
        <f>IF(OR('Member Info'!F59&gt;=$S$1,'Member Info'!N59&gt;=$R$1),1,0)</f>
        <v>0</v>
      </c>
    </row>
    <row r="64" spans="1:40" x14ac:dyDescent="0.25">
      <c r="A64" s="4">
        <v>32</v>
      </c>
      <c r="B64" s="166">
        <f>'Member Info'!D60</f>
        <v>0</v>
      </c>
      <c r="C64" s="166">
        <f>'Member Info'!E60</f>
        <v>0</v>
      </c>
      <c r="D64" s="166" t="str">
        <f>'Member Info'!G60</f>
        <v/>
      </c>
      <c r="E64" s="167">
        <f>'Member Info'!B60</f>
        <v>0</v>
      </c>
      <c r="F64" s="244"/>
      <c r="G64" s="168" t="str">
        <f>IF(E64=0,"",
IF('Member Info'!$AM$19&lt;=$R$1,
SUMPRODUCT('Member Info'!L60+IF('Member Info'!H60&gt;'Member Info'!$AJ$12,'Member Info'!$AK$13,IF('Member Info'!H60&gt;'Member Info'!$AJ$11,'Member Info'!$AK$12,IF('Member Info'!H60&gt;'Member Info'!$AJ$10,'Member Info'!$AK$11,IF('Member Info'!H60&gt;'Member Info'!$AJ$9,'Member Info'!$AK$10,IF('Member Info'!H60&gt;'Member Info'!$AJ$8,'Member Info'!$AK$9,'Member Info'!$AK$8)))))),
SUMPRODUCT('Member Info'!L60+IF('Member Info'!H60&gt;'Member Info'!$AG$17,'Member Info'!$AH$18,IF('Member Info'!H60&gt;'Member Info'!$AG$16,'Member Info'!$AH$17,IF('Member Info'!H60&gt;'Member Info'!$AG$15,'Member Info'!$AH$16,IF('Member Info'!H60&gt;'Member Info'!$AG$14,'Member Info'!$AH$15,IF('Member Info'!H60&gt;'Member Info'!$AG$13,'Member Info'!$AH$14,IF('Member Info'!H60&gt;'Member Info'!$AG$12,'Member Info'!$AH$13,IF('Member Info'!H60&gt;'Member Info'!$AG$11,'Member Info'!$AH$12,IF('Member Info'!H60&gt;'Member Info'!$AG$10,'Member Info'!$AH$11,IF('Member Info'!H60&gt;'Member Info'!$AG$9,'Member Info'!$AH$10,IF('Member Info'!H60&gt;'Member Info'!$AG$8,'Member Info'!$AH$9,'Member Info'!$AH$8)))))))))))))</f>
        <v/>
      </c>
      <c r="H64" s="26"/>
      <c r="I64" s="26"/>
      <c r="J64" s="107" t="str">
        <f>IF(E64=0,"",IF('Member Info'!F60&gt;$S$1,CONCATENATE("Joined with practice on ", TEXT('Member Info'!F60, "DD/MM/YYYY")),IF('Member Info'!N60&lt;&gt;"",IF('Member Info'!N60&lt;$R$1,CONCATENATE("Left Scheme on ", TEXT('Member Info'!N60, "DD/MM/YYYY")),IF(ISERROR(G64),"Error Detected, No rate entered",IF(E64=0,"",IF(F64="","Error Detected, No Pensionable pay",IF(ISERROR(AB64)," Unknown Values entered.",IF(T64+U64&lt;1,"Acceptable",IF(R64+S64=200, "No Contributions Entered", IF(K64="","Error Detected, Choose reason&gt;",IF(X64="1",IF(T64=1,"Please Enter Deemed Pensionable Pay","Add Any Relevant Details Above"),"Please Give Details Above"))))))))),IF(ISERROR(G64),"Error Detected, No rate entered",IF(E64=0,"",IF(F64="","Error Detected, No Pensionable pay",IF(ISERROR(AB64)," Unknown Values entered.",IF(T64+U64&lt;1,"Acceptable",IF(R64+S64=200, "No Contributions Entered", IF(K64="","Error Detected, Choose reason&gt;",IF(X64="1",IF(T64=1,"Please Enter Deemed Pensionable Pay","Add relevant Details Above"),"Please give details Above")))))))))))</f>
        <v/>
      </c>
      <c r="K64" s="263"/>
      <c r="L64" s="93"/>
      <c r="M64" s="93" t="str">
        <f t="shared" si="4"/>
        <v/>
      </c>
      <c r="N64" s="96">
        <f t="shared" si="5"/>
        <v>0</v>
      </c>
      <c r="O64" s="96">
        <f t="shared" si="0"/>
        <v>0</v>
      </c>
      <c r="P64" s="220">
        <f>(ROUND((F64/100*'Member Info'!$W$2), 2))</f>
        <v>0</v>
      </c>
      <c r="Q64" s="220" t="e">
        <f t="shared" si="6"/>
        <v>#VALUE!</v>
      </c>
      <c r="R64" s="220" t="str">
        <f t="shared" si="7"/>
        <v/>
      </c>
      <c r="S64" s="229" t="str">
        <f t="shared" si="8"/>
        <v/>
      </c>
      <c r="T64" s="230" t="str">
        <f t="shared" si="9"/>
        <v/>
      </c>
      <c r="U64" s="230" t="str">
        <f t="shared" si="10"/>
        <v/>
      </c>
      <c r="V64" s="224">
        <f t="shared" si="11"/>
        <v>0</v>
      </c>
      <c r="W64" s="112">
        <f t="shared" si="12"/>
        <v>0</v>
      </c>
      <c r="X64" s="237" t="str">
        <f t="shared" si="1"/>
        <v/>
      </c>
      <c r="Y64" s="242" t="b">
        <f t="shared" si="2"/>
        <v>0</v>
      </c>
      <c r="Z64" s="237">
        <f t="shared" si="13"/>
        <v>0</v>
      </c>
      <c r="AA64" s="237">
        <f>IF('Member Info'!N60="",1,"")</f>
        <v>1</v>
      </c>
      <c r="AB64" s="245" t="e">
        <f t="shared" si="14"/>
        <v>#VALUE!</v>
      </c>
      <c r="AC64" s="132" t="str">
        <f t="shared" si="3"/>
        <v/>
      </c>
      <c r="AD64" s="126">
        <f t="shared" si="15"/>
        <v>1</v>
      </c>
      <c r="AE64" s="126" t="str">
        <f>IF('Member Info'!N60&lt;&gt;"",IF('Member Info'!N60&lt;=$R$1,1,0),"")</f>
        <v/>
      </c>
      <c r="AG64" s="126" t="b">
        <f t="shared" si="16"/>
        <v>0</v>
      </c>
      <c r="AH64" s="126">
        <f t="shared" si="17"/>
        <v>0</v>
      </c>
      <c r="AJ64" s="126">
        <f t="shared" si="18"/>
        <v>0</v>
      </c>
      <c r="AK64" s="126">
        <f>IF('Member Info'!F60&gt;$R$1,1,0)</f>
        <v>0</v>
      </c>
      <c r="AL64" s="126" t="b">
        <f>IF(ISERROR(R64),ERROR.TYPE(#REF!)=ERROR.TYPE(R64),FALSE)</f>
        <v>0</v>
      </c>
      <c r="AM64" s="126" t="b">
        <f>IF(ISERROR(S64),ERROR.TYPE(#REF!)=ERROR.TYPE(S64),FALSE)</f>
        <v>0</v>
      </c>
      <c r="AN64" s="126">
        <f>IF(OR('Member Info'!F60&gt;=$S$1,'Member Info'!N60&gt;=$R$1),1,0)</f>
        <v>0</v>
      </c>
    </row>
    <row r="65" spans="1:40" x14ac:dyDescent="0.25">
      <c r="A65" s="4">
        <v>33</v>
      </c>
      <c r="B65" s="166">
        <f>'Member Info'!D61</f>
        <v>0</v>
      </c>
      <c r="C65" s="166">
        <f>'Member Info'!E61</f>
        <v>0</v>
      </c>
      <c r="D65" s="166" t="str">
        <f>'Member Info'!G61</f>
        <v/>
      </c>
      <c r="E65" s="167">
        <f>'Member Info'!B61</f>
        <v>0</v>
      </c>
      <c r="F65" s="244"/>
      <c r="G65" s="168" t="str">
        <f>IF(E65=0,"",
IF('Member Info'!$AM$19&lt;=$R$1,
SUMPRODUCT('Member Info'!L61+IF('Member Info'!H61&gt;'Member Info'!$AJ$12,'Member Info'!$AK$13,IF('Member Info'!H61&gt;'Member Info'!$AJ$11,'Member Info'!$AK$12,IF('Member Info'!H61&gt;'Member Info'!$AJ$10,'Member Info'!$AK$11,IF('Member Info'!H61&gt;'Member Info'!$AJ$9,'Member Info'!$AK$10,IF('Member Info'!H61&gt;'Member Info'!$AJ$8,'Member Info'!$AK$9,'Member Info'!$AK$8)))))),
SUMPRODUCT('Member Info'!L61+IF('Member Info'!H61&gt;'Member Info'!$AG$17,'Member Info'!$AH$18,IF('Member Info'!H61&gt;'Member Info'!$AG$16,'Member Info'!$AH$17,IF('Member Info'!H61&gt;'Member Info'!$AG$15,'Member Info'!$AH$16,IF('Member Info'!H61&gt;'Member Info'!$AG$14,'Member Info'!$AH$15,IF('Member Info'!H61&gt;'Member Info'!$AG$13,'Member Info'!$AH$14,IF('Member Info'!H61&gt;'Member Info'!$AG$12,'Member Info'!$AH$13,IF('Member Info'!H61&gt;'Member Info'!$AG$11,'Member Info'!$AH$12,IF('Member Info'!H61&gt;'Member Info'!$AG$10,'Member Info'!$AH$11,IF('Member Info'!H61&gt;'Member Info'!$AG$9,'Member Info'!$AH$10,IF('Member Info'!H61&gt;'Member Info'!$AG$8,'Member Info'!$AH$9,'Member Info'!$AH$8)))))))))))))</f>
        <v/>
      </c>
      <c r="H65" s="26"/>
      <c r="I65" s="26"/>
      <c r="J65" s="107" t="str">
        <f>IF(E65=0,"",IF('Member Info'!F61&gt;$S$1,CONCATENATE("Joined with practice on ", TEXT('Member Info'!F61, "DD/MM/YYYY")),IF('Member Info'!N61&lt;&gt;"",IF('Member Info'!N61&lt;$R$1,CONCATENATE("Left Scheme on ", TEXT('Member Info'!N61, "DD/MM/YYYY")),IF(ISERROR(G65),"Error Detected, No rate entered",IF(E65=0,"",IF(F65="","Error Detected, No Pensionable pay",IF(ISERROR(AB65)," Unknown Values entered.",IF(T65+U65&lt;1,"Acceptable",IF(R65+S65=200, "No Contributions Entered", IF(K65="","Error Detected, Choose reason&gt;",IF(X65="1",IF(T65=1,"Please Enter Deemed Pensionable Pay","Add Any Relevant Details Above"),"Please Give Details Above"))))))))),IF(ISERROR(G65),"Error Detected, No rate entered",IF(E65=0,"",IF(F65="","Error Detected, No Pensionable pay",IF(ISERROR(AB65)," Unknown Values entered.",IF(T65+U65&lt;1,"Acceptable",IF(R65+S65=200, "No Contributions Entered", IF(K65="","Error Detected, Choose reason&gt;",IF(X65="1",IF(T65=1,"Please Enter Deemed Pensionable Pay","Add relevant Details Above"),"Please give details Above")))))))))))</f>
        <v/>
      </c>
      <c r="K65" s="263"/>
      <c r="L65" s="93"/>
      <c r="M65" s="93" t="str">
        <f t="shared" si="4"/>
        <v/>
      </c>
      <c r="N65" s="96">
        <f t="shared" si="5"/>
        <v>0</v>
      </c>
      <c r="O65" s="96">
        <f t="shared" si="0"/>
        <v>0</v>
      </c>
      <c r="P65" s="220">
        <f>(ROUND((F65/100*'Member Info'!$W$2), 2))</f>
        <v>0</v>
      </c>
      <c r="Q65" s="220" t="e">
        <f t="shared" si="6"/>
        <v>#VALUE!</v>
      </c>
      <c r="R65" s="220" t="str">
        <f t="shared" si="7"/>
        <v/>
      </c>
      <c r="S65" s="229" t="str">
        <f t="shared" si="8"/>
        <v/>
      </c>
      <c r="T65" s="230" t="str">
        <f t="shared" si="9"/>
        <v/>
      </c>
      <c r="U65" s="230" t="str">
        <f t="shared" si="10"/>
        <v/>
      </c>
      <c r="V65" s="224">
        <f t="shared" si="11"/>
        <v>0</v>
      </c>
      <c r="W65" s="112">
        <f t="shared" si="12"/>
        <v>0</v>
      </c>
      <c r="X65" s="237" t="str">
        <f t="shared" si="1"/>
        <v/>
      </c>
      <c r="Y65" s="242" t="b">
        <f t="shared" si="2"/>
        <v>0</v>
      </c>
      <c r="Z65" s="237">
        <f t="shared" si="13"/>
        <v>0</v>
      </c>
      <c r="AA65" s="237">
        <f>IF('Member Info'!N61="",1,"")</f>
        <v>1</v>
      </c>
      <c r="AB65" s="245" t="e">
        <f t="shared" si="14"/>
        <v>#VALUE!</v>
      </c>
      <c r="AC65" s="132" t="str">
        <f t="shared" si="3"/>
        <v/>
      </c>
      <c r="AD65" s="126">
        <f t="shared" si="15"/>
        <v>1</v>
      </c>
      <c r="AE65" s="126" t="str">
        <f>IF('Member Info'!N61&lt;&gt;"",IF('Member Info'!N61&lt;=$R$1,1,0),"")</f>
        <v/>
      </c>
      <c r="AG65" s="126" t="b">
        <f t="shared" si="16"/>
        <v>0</v>
      </c>
      <c r="AH65" s="126">
        <f t="shared" si="17"/>
        <v>0</v>
      </c>
      <c r="AJ65" s="126">
        <f t="shared" si="18"/>
        <v>0</v>
      </c>
      <c r="AK65" s="126">
        <f>IF('Member Info'!F61&gt;$R$1,1,0)</f>
        <v>0</v>
      </c>
      <c r="AL65" s="126" t="b">
        <f>IF(ISERROR(R65),ERROR.TYPE(#REF!)=ERROR.TYPE(R65),FALSE)</f>
        <v>0</v>
      </c>
      <c r="AM65" s="126" t="b">
        <f>IF(ISERROR(S65),ERROR.TYPE(#REF!)=ERROR.TYPE(S65),FALSE)</f>
        <v>0</v>
      </c>
      <c r="AN65" s="126">
        <f>IF(OR('Member Info'!F61&gt;=$S$1,'Member Info'!N61&gt;=$R$1),1,0)</f>
        <v>0</v>
      </c>
    </row>
    <row r="66" spans="1:40" x14ac:dyDescent="0.25">
      <c r="A66" s="4">
        <v>34</v>
      </c>
      <c r="B66" s="166">
        <f>'Member Info'!D62</f>
        <v>0</v>
      </c>
      <c r="C66" s="166">
        <f>'Member Info'!E62</f>
        <v>0</v>
      </c>
      <c r="D66" s="166" t="str">
        <f>'Member Info'!G62</f>
        <v/>
      </c>
      <c r="E66" s="167">
        <f>'Member Info'!B62</f>
        <v>0</v>
      </c>
      <c r="F66" s="244"/>
      <c r="G66" s="168" t="str">
        <f>IF(E66=0,"",
IF('Member Info'!$AM$19&lt;=$R$1,
SUMPRODUCT('Member Info'!L62+IF('Member Info'!H62&gt;'Member Info'!$AJ$12,'Member Info'!$AK$13,IF('Member Info'!H62&gt;'Member Info'!$AJ$11,'Member Info'!$AK$12,IF('Member Info'!H62&gt;'Member Info'!$AJ$10,'Member Info'!$AK$11,IF('Member Info'!H62&gt;'Member Info'!$AJ$9,'Member Info'!$AK$10,IF('Member Info'!H62&gt;'Member Info'!$AJ$8,'Member Info'!$AK$9,'Member Info'!$AK$8)))))),
SUMPRODUCT('Member Info'!L62+IF('Member Info'!H62&gt;'Member Info'!$AG$17,'Member Info'!$AH$18,IF('Member Info'!H62&gt;'Member Info'!$AG$16,'Member Info'!$AH$17,IF('Member Info'!H62&gt;'Member Info'!$AG$15,'Member Info'!$AH$16,IF('Member Info'!H62&gt;'Member Info'!$AG$14,'Member Info'!$AH$15,IF('Member Info'!H62&gt;'Member Info'!$AG$13,'Member Info'!$AH$14,IF('Member Info'!H62&gt;'Member Info'!$AG$12,'Member Info'!$AH$13,IF('Member Info'!H62&gt;'Member Info'!$AG$11,'Member Info'!$AH$12,IF('Member Info'!H62&gt;'Member Info'!$AG$10,'Member Info'!$AH$11,IF('Member Info'!H62&gt;'Member Info'!$AG$9,'Member Info'!$AH$10,IF('Member Info'!H62&gt;'Member Info'!$AG$8,'Member Info'!$AH$9,'Member Info'!$AH$8)))))))))))))</f>
        <v/>
      </c>
      <c r="H66" s="26"/>
      <c r="I66" s="26"/>
      <c r="J66" s="107" t="str">
        <f>IF(E66=0,"",IF('Member Info'!F62&gt;$S$1,CONCATENATE("Joined with practice on ", TEXT('Member Info'!F62, "DD/MM/YYYY")),IF('Member Info'!N62&lt;&gt;"",IF('Member Info'!N62&lt;$R$1,CONCATENATE("Left Scheme on ", TEXT('Member Info'!N62, "DD/MM/YYYY")),IF(ISERROR(G66),"Error Detected, No rate entered",IF(E66=0,"",IF(F66="","Error Detected, No Pensionable pay",IF(ISERROR(AB66)," Unknown Values entered.",IF(T66+U66&lt;1,"Acceptable",IF(R66+S66=200, "No Contributions Entered", IF(K66="","Error Detected, Choose reason&gt;",IF(X66="1",IF(T66=1,"Please Enter Deemed Pensionable Pay","Add Any Relevant Details Above"),"Please Give Details Above"))))))))),IF(ISERROR(G66),"Error Detected, No rate entered",IF(E66=0,"",IF(F66="","Error Detected, No Pensionable pay",IF(ISERROR(AB66)," Unknown Values entered.",IF(T66+U66&lt;1,"Acceptable",IF(R66+S66=200, "No Contributions Entered", IF(K66="","Error Detected, Choose reason&gt;",IF(X66="1",IF(T66=1,"Please Enter Deemed Pensionable Pay","Add relevant Details Above"),"Please give details Above")))))))))))</f>
        <v/>
      </c>
      <c r="K66" s="263"/>
      <c r="L66" s="93"/>
      <c r="M66" s="93" t="str">
        <f t="shared" si="4"/>
        <v/>
      </c>
      <c r="N66" s="96">
        <f t="shared" si="5"/>
        <v>0</v>
      </c>
      <c r="O66" s="96">
        <f t="shared" si="0"/>
        <v>0</v>
      </c>
      <c r="P66" s="220">
        <f>(ROUND((F66/100*'Member Info'!$W$2), 2))</f>
        <v>0</v>
      </c>
      <c r="Q66" s="220" t="e">
        <f t="shared" si="6"/>
        <v>#VALUE!</v>
      </c>
      <c r="R66" s="220" t="str">
        <f t="shared" si="7"/>
        <v/>
      </c>
      <c r="S66" s="229" t="str">
        <f t="shared" si="8"/>
        <v/>
      </c>
      <c r="T66" s="230" t="str">
        <f t="shared" si="9"/>
        <v/>
      </c>
      <c r="U66" s="230" t="str">
        <f t="shared" si="10"/>
        <v/>
      </c>
      <c r="V66" s="224">
        <f t="shared" si="11"/>
        <v>0</v>
      </c>
      <c r="W66" s="112">
        <f t="shared" si="12"/>
        <v>0</v>
      </c>
      <c r="X66" s="237" t="str">
        <f t="shared" si="1"/>
        <v/>
      </c>
      <c r="Y66" s="242" t="b">
        <f t="shared" si="2"/>
        <v>0</v>
      </c>
      <c r="Z66" s="237">
        <f t="shared" si="13"/>
        <v>0</v>
      </c>
      <c r="AA66" s="237">
        <f>IF('Member Info'!N62="",1,"")</f>
        <v>1</v>
      </c>
      <c r="AB66" s="245" t="e">
        <f t="shared" si="14"/>
        <v>#VALUE!</v>
      </c>
      <c r="AC66" s="132" t="str">
        <f t="shared" si="3"/>
        <v/>
      </c>
      <c r="AD66" s="126">
        <f t="shared" si="15"/>
        <v>1</v>
      </c>
      <c r="AE66" s="126" t="str">
        <f>IF('Member Info'!N62&lt;&gt;"",IF('Member Info'!N62&lt;=$R$1,1,0),"")</f>
        <v/>
      </c>
      <c r="AG66" s="126" t="b">
        <f t="shared" si="16"/>
        <v>0</v>
      </c>
      <c r="AH66" s="126">
        <f t="shared" si="17"/>
        <v>0</v>
      </c>
      <c r="AJ66" s="126">
        <f t="shared" si="18"/>
        <v>0</v>
      </c>
      <c r="AK66" s="126">
        <f>IF('Member Info'!F62&gt;$R$1,1,0)</f>
        <v>0</v>
      </c>
      <c r="AL66" s="126" t="b">
        <f>IF(ISERROR(R66),ERROR.TYPE(#REF!)=ERROR.TYPE(R66),FALSE)</f>
        <v>0</v>
      </c>
      <c r="AM66" s="126" t="b">
        <f>IF(ISERROR(S66),ERROR.TYPE(#REF!)=ERROR.TYPE(S66),FALSE)</f>
        <v>0</v>
      </c>
      <c r="AN66" s="126">
        <f>IF(OR('Member Info'!F62&gt;=$S$1,'Member Info'!N62&gt;=$R$1),1,0)</f>
        <v>0</v>
      </c>
    </row>
    <row r="67" spans="1:40" x14ac:dyDescent="0.25">
      <c r="A67" s="4">
        <v>35</v>
      </c>
      <c r="B67" s="166">
        <f>'Member Info'!D63</f>
        <v>0</v>
      </c>
      <c r="C67" s="166">
        <f>'Member Info'!E63</f>
        <v>0</v>
      </c>
      <c r="D67" s="166" t="str">
        <f>'Member Info'!G63</f>
        <v/>
      </c>
      <c r="E67" s="167">
        <f>'Member Info'!B63</f>
        <v>0</v>
      </c>
      <c r="F67" s="244"/>
      <c r="G67" s="168" t="str">
        <f>IF(E67=0,"",
IF('Member Info'!$AM$19&lt;=$R$1,
SUMPRODUCT('Member Info'!L63+IF('Member Info'!H63&gt;'Member Info'!$AJ$12,'Member Info'!$AK$13,IF('Member Info'!H63&gt;'Member Info'!$AJ$11,'Member Info'!$AK$12,IF('Member Info'!H63&gt;'Member Info'!$AJ$10,'Member Info'!$AK$11,IF('Member Info'!H63&gt;'Member Info'!$AJ$9,'Member Info'!$AK$10,IF('Member Info'!H63&gt;'Member Info'!$AJ$8,'Member Info'!$AK$9,'Member Info'!$AK$8)))))),
SUMPRODUCT('Member Info'!L63+IF('Member Info'!H63&gt;'Member Info'!$AG$17,'Member Info'!$AH$18,IF('Member Info'!H63&gt;'Member Info'!$AG$16,'Member Info'!$AH$17,IF('Member Info'!H63&gt;'Member Info'!$AG$15,'Member Info'!$AH$16,IF('Member Info'!H63&gt;'Member Info'!$AG$14,'Member Info'!$AH$15,IF('Member Info'!H63&gt;'Member Info'!$AG$13,'Member Info'!$AH$14,IF('Member Info'!H63&gt;'Member Info'!$AG$12,'Member Info'!$AH$13,IF('Member Info'!H63&gt;'Member Info'!$AG$11,'Member Info'!$AH$12,IF('Member Info'!H63&gt;'Member Info'!$AG$10,'Member Info'!$AH$11,IF('Member Info'!H63&gt;'Member Info'!$AG$9,'Member Info'!$AH$10,IF('Member Info'!H63&gt;'Member Info'!$AG$8,'Member Info'!$AH$9,'Member Info'!$AH$8)))))))))))))</f>
        <v/>
      </c>
      <c r="H67" s="26"/>
      <c r="I67" s="26"/>
      <c r="J67" s="107" t="str">
        <f>IF(E67=0,"",IF('Member Info'!F63&gt;$S$1,CONCATENATE("Joined with practice on ", TEXT('Member Info'!F63, "DD/MM/YYYY")),IF('Member Info'!N63&lt;&gt;"",IF('Member Info'!N63&lt;$R$1,CONCATENATE("Left Scheme on ", TEXT('Member Info'!N63, "DD/MM/YYYY")),IF(ISERROR(G67),"Error Detected, No rate entered",IF(E67=0,"",IF(F67="","Error Detected, No Pensionable pay",IF(ISERROR(AB67)," Unknown Values entered.",IF(T67+U67&lt;1,"Acceptable",IF(R67+S67=200, "No Contributions Entered", IF(K67="","Error Detected, Choose reason&gt;",IF(X67="1",IF(T67=1,"Please Enter Deemed Pensionable Pay","Add Any Relevant Details Above"),"Please Give Details Above"))))))))),IF(ISERROR(G67),"Error Detected, No rate entered",IF(E67=0,"",IF(F67="","Error Detected, No Pensionable pay",IF(ISERROR(AB67)," Unknown Values entered.",IF(T67+U67&lt;1,"Acceptable",IF(R67+S67=200, "No Contributions Entered", IF(K67="","Error Detected, Choose reason&gt;",IF(X67="1",IF(T67=1,"Please Enter Deemed Pensionable Pay","Add relevant Details Above"),"Please give details Above")))))))))))</f>
        <v/>
      </c>
      <c r="K67" s="263"/>
      <c r="L67" s="93"/>
      <c r="M67" s="93" t="str">
        <f t="shared" si="4"/>
        <v/>
      </c>
      <c r="N67" s="96">
        <f t="shared" si="5"/>
        <v>0</v>
      </c>
      <c r="O67" s="96">
        <f t="shared" si="0"/>
        <v>0</v>
      </c>
      <c r="P67" s="220">
        <f>(ROUND((F67/100*'Member Info'!$W$2), 2))</f>
        <v>0</v>
      </c>
      <c r="Q67" s="220" t="e">
        <f t="shared" si="6"/>
        <v>#VALUE!</v>
      </c>
      <c r="R67" s="220" t="str">
        <f t="shared" si="7"/>
        <v/>
      </c>
      <c r="S67" s="229" t="str">
        <f t="shared" si="8"/>
        <v/>
      </c>
      <c r="T67" s="230" t="str">
        <f t="shared" si="9"/>
        <v/>
      </c>
      <c r="U67" s="230" t="str">
        <f t="shared" si="10"/>
        <v/>
      </c>
      <c r="V67" s="224">
        <f t="shared" si="11"/>
        <v>0</v>
      </c>
      <c r="W67" s="112">
        <f t="shared" si="12"/>
        <v>0</v>
      </c>
      <c r="X67" s="237" t="str">
        <f t="shared" si="1"/>
        <v/>
      </c>
      <c r="Y67" s="242" t="b">
        <f t="shared" si="2"/>
        <v>0</v>
      </c>
      <c r="Z67" s="237">
        <f t="shared" si="13"/>
        <v>0</v>
      </c>
      <c r="AA67" s="237">
        <f>IF('Member Info'!N63="",1,"")</f>
        <v>1</v>
      </c>
      <c r="AB67" s="245" t="e">
        <f t="shared" si="14"/>
        <v>#VALUE!</v>
      </c>
      <c r="AC67" s="132" t="str">
        <f t="shared" si="3"/>
        <v/>
      </c>
      <c r="AD67" s="126">
        <f t="shared" si="15"/>
        <v>1</v>
      </c>
      <c r="AE67" s="126" t="str">
        <f>IF('Member Info'!N63&lt;&gt;"",IF('Member Info'!N63&lt;=$R$1,1,0),"")</f>
        <v/>
      </c>
      <c r="AG67" s="126" t="b">
        <f t="shared" si="16"/>
        <v>0</v>
      </c>
      <c r="AH67" s="126">
        <f t="shared" si="17"/>
        <v>0</v>
      </c>
      <c r="AJ67" s="126">
        <f t="shared" si="18"/>
        <v>0</v>
      </c>
      <c r="AK67" s="126">
        <f>IF('Member Info'!F63&gt;$R$1,1,0)</f>
        <v>0</v>
      </c>
      <c r="AL67" s="126" t="b">
        <f>IF(ISERROR(R67),ERROR.TYPE(#REF!)=ERROR.TYPE(R67),FALSE)</f>
        <v>0</v>
      </c>
      <c r="AM67" s="126" t="b">
        <f>IF(ISERROR(S67),ERROR.TYPE(#REF!)=ERROR.TYPE(S67),FALSE)</f>
        <v>0</v>
      </c>
      <c r="AN67" s="126">
        <f>IF(OR('Member Info'!F63&gt;=$S$1,'Member Info'!N63&gt;=$R$1),1,0)</f>
        <v>0</v>
      </c>
    </row>
    <row r="68" spans="1:40" x14ac:dyDescent="0.25">
      <c r="A68" s="4">
        <v>36</v>
      </c>
      <c r="B68" s="166">
        <f>'Member Info'!D64</f>
        <v>0</v>
      </c>
      <c r="C68" s="166">
        <f>'Member Info'!E64</f>
        <v>0</v>
      </c>
      <c r="D68" s="166" t="str">
        <f>'Member Info'!G64</f>
        <v/>
      </c>
      <c r="E68" s="167">
        <f>'Member Info'!B64</f>
        <v>0</v>
      </c>
      <c r="F68" s="244"/>
      <c r="G68" s="168" t="str">
        <f>IF(E68=0,"",
IF('Member Info'!$AM$19&lt;=$R$1,
SUMPRODUCT('Member Info'!L64+IF('Member Info'!H64&gt;'Member Info'!$AJ$12,'Member Info'!$AK$13,IF('Member Info'!H64&gt;'Member Info'!$AJ$11,'Member Info'!$AK$12,IF('Member Info'!H64&gt;'Member Info'!$AJ$10,'Member Info'!$AK$11,IF('Member Info'!H64&gt;'Member Info'!$AJ$9,'Member Info'!$AK$10,IF('Member Info'!H64&gt;'Member Info'!$AJ$8,'Member Info'!$AK$9,'Member Info'!$AK$8)))))),
SUMPRODUCT('Member Info'!L64+IF('Member Info'!H64&gt;'Member Info'!$AG$17,'Member Info'!$AH$18,IF('Member Info'!H64&gt;'Member Info'!$AG$16,'Member Info'!$AH$17,IF('Member Info'!H64&gt;'Member Info'!$AG$15,'Member Info'!$AH$16,IF('Member Info'!H64&gt;'Member Info'!$AG$14,'Member Info'!$AH$15,IF('Member Info'!H64&gt;'Member Info'!$AG$13,'Member Info'!$AH$14,IF('Member Info'!H64&gt;'Member Info'!$AG$12,'Member Info'!$AH$13,IF('Member Info'!H64&gt;'Member Info'!$AG$11,'Member Info'!$AH$12,IF('Member Info'!H64&gt;'Member Info'!$AG$10,'Member Info'!$AH$11,IF('Member Info'!H64&gt;'Member Info'!$AG$9,'Member Info'!$AH$10,IF('Member Info'!H64&gt;'Member Info'!$AG$8,'Member Info'!$AH$9,'Member Info'!$AH$8)))))))))))))</f>
        <v/>
      </c>
      <c r="H68" s="26"/>
      <c r="I68" s="26"/>
      <c r="J68" s="107" t="str">
        <f>IF(E68=0,"",IF('Member Info'!F64&gt;$S$1,CONCATENATE("Joined with practice on ", TEXT('Member Info'!F64, "DD/MM/YYYY")),IF('Member Info'!N64&lt;&gt;"",IF('Member Info'!N64&lt;$R$1,CONCATENATE("Left Scheme on ", TEXT('Member Info'!N64, "DD/MM/YYYY")),IF(ISERROR(G68),"Error Detected, No rate entered",IF(E68=0,"",IF(F68="","Error Detected, No Pensionable pay",IF(ISERROR(AB68)," Unknown Values entered.",IF(T68+U68&lt;1,"Acceptable",IF(R68+S68=200, "No Contributions Entered", IF(K68="","Error Detected, Choose reason&gt;",IF(X68="1",IF(T68=1,"Please Enter Deemed Pensionable Pay","Add Any Relevant Details Above"),"Please Give Details Above"))))))))),IF(ISERROR(G68),"Error Detected, No rate entered",IF(E68=0,"",IF(F68="","Error Detected, No Pensionable pay",IF(ISERROR(AB68)," Unknown Values entered.",IF(T68+U68&lt;1,"Acceptable",IF(R68+S68=200, "No Contributions Entered", IF(K68="","Error Detected, Choose reason&gt;",IF(X68="1",IF(T68=1,"Please Enter Deemed Pensionable Pay","Add relevant Details Above"),"Please give details Above")))))))))))</f>
        <v/>
      </c>
      <c r="K68" s="263"/>
      <c r="L68" s="93"/>
      <c r="M68" s="93" t="str">
        <f t="shared" si="4"/>
        <v/>
      </c>
      <c r="N68" s="96">
        <f t="shared" si="5"/>
        <v>0</v>
      </c>
      <c r="O68" s="96">
        <f t="shared" si="0"/>
        <v>0</v>
      </c>
      <c r="P68" s="220">
        <f>(ROUND((F68/100*'Member Info'!$W$2), 2))</f>
        <v>0</v>
      </c>
      <c r="Q68" s="220" t="e">
        <f t="shared" si="6"/>
        <v>#VALUE!</v>
      </c>
      <c r="R68" s="220" t="str">
        <f t="shared" si="7"/>
        <v/>
      </c>
      <c r="S68" s="229" t="str">
        <f t="shared" si="8"/>
        <v/>
      </c>
      <c r="T68" s="230" t="str">
        <f t="shared" si="9"/>
        <v/>
      </c>
      <c r="U68" s="230" t="str">
        <f t="shared" si="10"/>
        <v/>
      </c>
      <c r="V68" s="224">
        <f t="shared" si="11"/>
        <v>0</v>
      </c>
      <c r="W68" s="112">
        <f t="shared" si="12"/>
        <v>0</v>
      </c>
      <c r="X68" s="237" t="str">
        <f t="shared" si="1"/>
        <v/>
      </c>
      <c r="Y68" s="242" t="b">
        <f t="shared" si="2"/>
        <v>0</v>
      </c>
      <c r="Z68" s="237">
        <f t="shared" si="13"/>
        <v>0</v>
      </c>
      <c r="AA68" s="237">
        <f>IF('Member Info'!N64="",1,"")</f>
        <v>1</v>
      </c>
      <c r="AB68" s="245" t="e">
        <f t="shared" si="14"/>
        <v>#VALUE!</v>
      </c>
      <c r="AC68" s="132" t="str">
        <f t="shared" si="3"/>
        <v/>
      </c>
      <c r="AD68" s="126">
        <f t="shared" si="15"/>
        <v>1</v>
      </c>
      <c r="AE68" s="126" t="str">
        <f>IF('Member Info'!N64&lt;&gt;"",IF('Member Info'!N64&lt;=$R$1,1,0),"")</f>
        <v/>
      </c>
      <c r="AG68" s="126" t="b">
        <f t="shared" si="16"/>
        <v>0</v>
      </c>
      <c r="AH68" s="126">
        <f t="shared" si="17"/>
        <v>0</v>
      </c>
      <c r="AJ68" s="126">
        <f t="shared" si="18"/>
        <v>0</v>
      </c>
      <c r="AK68" s="126">
        <f>IF('Member Info'!F64&gt;$R$1,1,0)</f>
        <v>0</v>
      </c>
      <c r="AL68" s="126" t="b">
        <f>IF(ISERROR(R68),ERROR.TYPE(#REF!)=ERROR.TYPE(R68),FALSE)</f>
        <v>0</v>
      </c>
      <c r="AM68" s="126" t="b">
        <f>IF(ISERROR(S68),ERROR.TYPE(#REF!)=ERROR.TYPE(S68),FALSE)</f>
        <v>0</v>
      </c>
      <c r="AN68" s="126">
        <f>IF(OR('Member Info'!F64&gt;=$S$1,'Member Info'!N64&gt;=$R$1),1,0)</f>
        <v>0</v>
      </c>
    </row>
    <row r="69" spans="1:40" x14ac:dyDescent="0.25">
      <c r="A69" s="4">
        <v>37</v>
      </c>
      <c r="B69" s="166">
        <f>'Member Info'!D65</f>
        <v>0</v>
      </c>
      <c r="C69" s="166">
        <f>'Member Info'!E65</f>
        <v>0</v>
      </c>
      <c r="D69" s="166" t="str">
        <f>'Member Info'!G65</f>
        <v/>
      </c>
      <c r="E69" s="167">
        <f>'Member Info'!B65</f>
        <v>0</v>
      </c>
      <c r="F69" s="244"/>
      <c r="G69" s="168" t="str">
        <f>IF(E69=0,"",
IF('Member Info'!$AM$19&lt;=$R$1,
SUMPRODUCT('Member Info'!L65+IF('Member Info'!H65&gt;'Member Info'!$AJ$12,'Member Info'!$AK$13,IF('Member Info'!H65&gt;'Member Info'!$AJ$11,'Member Info'!$AK$12,IF('Member Info'!H65&gt;'Member Info'!$AJ$10,'Member Info'!$AK$11,IF('Member Info'!H65&gt;'Member Info'!$AJ$9,'Member Info'!$AK$10,IF('Member Info'!H65&gt;'Member Info'!$AJ$8,'Member Info'!$AK$9,'Member Info'!$AK$8)))))),
SUMPRODUCT('Member Info'!L65+IF('Member Info'!H65&gt;'Member Info'!$AG$17,'Member Info'!$AH$18,IF('Member Info'!H65&gt;'Member Info'!$AG$16,'Member Info'!$AH$17,IF('Member Info'!H65&gt;'Member Info'!$AG$15,'Member Info'!$AH$16,IF('Member Info'!H65&gt;'Member Info'!$AG$14,'Member Info'!$AH$15,IF('Member Info'!H65&gt;'Member Info'!$AG$13,'Member Info'!$AH$14,IF('Member Info'!H65&gt;'Member Info'!$AG$12,'Member Info'!$AH$13,IF('Member Info'!H65&gt;'Member Info'!$AG$11,'Member Info'!$AH$12,IF('Member Info'!H65&gt;'Member Info'!$AG$10,'Member Info'!$AH$11,IF('Member Info'!H65&gt;'Member Info'!$AG$9,'Member Info'!$AH$10,IF('Member Info'!H65&gt;'Member Info'!$AG$8,'Member Info'!$AH$9,'Member Info'!$AH$8)))))))))))))</f>
        <v/>
      </c>
      <c r="H69" s="26"/>
      <c r="I69" s="26"/>
      <c r="J69" s="107" t="str">
        <f>IF(E69=0,"",IF('Member Info'!F65&gt;$S$1,CONCATENATE("Joined with practice on ", TEXT('Member Info'!F65, "DD/MM/YYYY")),IF('Member Info'!N65&lt;&gt;"",IF('Member Info'!N65&lt;$R$1,CONCATENATE("Left Scheme on ", TEXT('Member Info'!N65, "DD/MM/YYYY")),IF(ISERROR(G69),"Error Detected, No rate entered",IF(E69=0,"",IF(F69="","Error Detected, No Pensionable pay",IF(ISERROR(AB69)," Unknown Values entered.",IF(T69+U69&lt;1,"Acceptable",IF(R69+S69=200, "No Contributions Entered", IF(K69="","Error Detected, Choose reason&gt;",IF(X69="1",IF(T69=1,"Please Enter Deemed Pensionable Pay","Add Any Relevant Details Above"),"Please Give Details Above"))))))))),IF(ISERROR(G69),"Error Detected, No rate entered",IF(E69=0,"",IF(F69="","Error Detected, No Pensionable pay",IF(ISERROR(AB69)," Unknown Values entered.",IF(T69+U69&lt;1,"Acceptable",IF(R69+S69=200, "No Contributions Entered", IF(K69="","Error Detected, Choose reason&gt;",IF(X69="1",IF(T69=1,"Please Enter Deemed Pensionable Pay","Add relevant Details Above"),"Please give details Above")))))))))))</f>
        <v/>
      </c>
      <c r="K69" s="263"/>
      <c r="L69" s="93"/>
      <c r="M69" s="93" t="str">
        <f t="shared" si="4"/>
        <v/>
      </c>
      <c r="N69" s="96">
        <f t="shared" si="5"/>
        <v>0</v>
      </c>
      <c r="O69" s="96">
        <f t="shared" si="0"/>
        <v>0</v>
      </c>
      <c r="P69" s="220">
        <f>(ROUND((F69/100*'Member Info'!$W$2), 2))</f>
        <v>0</v>
      </c>
      <c r="Q69" s="220" t="e">
        <f t="shared" si="6"/>
        <v>#VALUE!</v>
      </c>
      <c r="R69" s="220" t="str">
        <f t="shared" si="7"/>
        <v/>
      </c>
      <c r="S69" s="229" t="str">
        <f t="shared" si="8"/>
        <v/>
      </c>
      <c r="T69" s="230" t="str">
        <f t="shared" si="9"/>
        <v/>
      </c>
      <c r="U69" s="230" t="str">
        <f t="shared" si="10"/>
        <v/>
      </c>
      <c r="V69" s="224">
        <f t="shared" si="11"/>
        <v>0</v>
      </c>
      <c r="W69" s="112">
        <f t="shared" si="12"/>
        <v>0</v>
      </c>
      <c r="X69" s="237" t="str">
        <f t="shared" si="1"/>
        <v/>
      </c>
      <c r="Y69" s="242" t="b">
        <f t="shared" si="2"/>
        <v>0</v>
      </c>
      <c r="Z69" s="237">
        <f t="shared" si="13"/>
        <v>0</v>
      </c>
      <c r="AA69" s="237">
        <f>IF('Member Info'!N65="",1,"")</f>
        <v>1</v>
      </c>
      <c r="AB69" s="245" t="e">
        <f t="shared" si="14"/>
        <v>#VALUE!</v>
      </c>
      <c r="AC69" s="132" t="str">
        <f t="shared" si="3"/>
        <v/>
      </c>
      <c r="AD69" s="126">
        <f t="shared" si="15"/>
        <v>1</v>
      </c>
      <c r="AE69" s="126" t="str">
        <f>IF('Member Info'!N65&lt;&gt;"",IF('Member Info'!N65&lt;=$R$1,1,0),"")</f>
        <v/>
      </c>
      <c r="AG69" s="126" t="b">
        <f t="shared" si="16"/>
        <v>0</v>
      </c>
      <c r="AH69" s="126">
        <f t="shared" si="17"/>
        <v>0</v>
      </c>
      <c r="AJ69" s="126">
        <f t="shared" si="18"/>
        <v>0</v>
      </c>
      <c r="AK69" s="126">
        <f>IF('Member Info'!F65&gt;$R$1,1,0)</f>
        <v>0</v>
      </c>
      <c r="AL69" s="126" t="b">
        <f>IF(ISERROR(R69),ERROR.TYPE(#REF!)=ERROR.TYPE(R69),FALSE)</f>
        <v>0</v>
      </c>
      <c r="AM69" s="126" t="b">
        <f>IF(ISERROR(S69),ERROR.TYPE(#REF!)=ERROR.TYPE(S69),FALSE)</f>
        <v>0</v>
      </c>
      <c r="AN69" s="126">
        <f>IF(OR('Member Info'!F65&gt;=$S$1,'Member Info'!N65&gt;=$R$1),1,0)</f>
        <v>0</v>
      </c>
    </row>
    <row r="70" spans="1:40" x14ac:dyDescent="0.25">
      <c r="A70" s="4">
        <v>38</v>
      </c>
      <c r="B70" s="166">
        <f>'Member Info'!D66</f>
        <v>0</v>
      </c>
      <c r="C70" s="166">
        <f>'Member Info'!E66</f>
        <v>0</v>
      </c>
      <c r="D70" s="166" t="str">
        <f>'Member Info'!G66</f>
        <v/>
      </c>
      <c r="E70" s="167">
        <f>'Member Info'!B66</f>
        <v>0</v>
      </c>
      <c r="F70" s="244"/>
      <c r="G70" s="168" t="str">
        <f>IF(E70=0,"",
IF('Member Info'!$AM$19&lt;=$R$1,
SUMPRODUCT('Member Info'!L66+IF('Member Info'!H66&gt;'Member Info'!$AJ$12,'Member Info'!$AK$13,IF('Member Info'!H66&gt;'Member Info'!$AJ$11,'Member Info'!$AK$12,IF('Member Info'!H66&gt;'Member Info'!$AJ$10,'Member Info'!$AK$11,IF('Member Info'!H66&gt;'Member Info'!$AJ$9,'Member Info'!$AK$10,IF('Member Info'!H66&gt;'Member Info'!$AJ$8,'Member Info'!$AK$9,'Member Info'!$AK$8)))))),
SUMPRODUCT('Member Info'!L66+IF('Member Info'!H66&gt;'Member Info'!$AG$17,'Member Info'!$AH$18,IF('Member Info'!H66&gt;'Member Info'!$AG$16,'Member Info'!$AH$17,IF('Member Info'!H66&gt;'Member Info'!$AG$15,'Member Info'!$AH$16,IF('Member Info'!H66&gt;'Member Info'!$AG$14,'Member Info'!$AH$15,IF('Member Info'!H66&gt;'Member Info'!$AG$13,'Member Info'!$AH$14,IF('Member Info'!H66&gt;'Member Info'!$AG$12,'Member Info'!$AH$13,IF('Member Info'!H66&gt;'Member Info'!$AG$11,'Member Info'!$AH$12,IF('Member Info'!H66&gt;'Member Info'!$AG$10,'Member Info'!$AH$11,IF('Member Info'!H66&gt;'Member Info'!$AG$9,'Member Info'!$AH$10,IF('Member Info'!H66&gt;'Member Info'!$AG$8,'Member Info'!$AH$9,'Member Info'!$AH$8)))))))))))))</f>
        <v/>
      </c>
      <c r="H70" s="26"/>
      <c r="I70" s="26"/>
      <c r="J70" s="107" t="str">
        <f>IF(E70=0,"",IF('Member Info'!F66&gt;$S$1,CONCATENATE("Joined with practice on ", TEXT('Member Info'!F66, "DD/MM/YYYY")),IF('Member Info'!N66&lt;&gt;"",IF('Member Info'!N66&lt;$R$1,CONCATENATE("Left Scheme on ", TEXT('Member Info'!N66, "DD/MM/YYYY")),IF(ISERROR(G70),"Error Detected, No rate entered",IF(E70=0,"",IF(F70="","Error Detected, No Pensionable pay",IF(ISERROR(AB70)," Unknown Values entered.",IF(T70+U70&lt;1,"Acceptable",IF(R70+S70=200, "No Contributions Entered", IF(K70="","Error Detected, Choose reason&gt;",IF(X70="1",IF(T70=1,"Please Enter Deemed Pensionable Pay","Add Any Relevant Details Above"),"Please Give Details Above"))))))))),IF(ISERROR(G70),"Error Detected, No rate entered",IF(E70=0,"",IF(F70="","Error Detected, No Pensionable pay",IF(ISERROR(AB70)," Unknown Values entered.",IF(T70+U70&lt;1,"Acceptable",IF(R70+S70=200, "No Contributions Entered", IF(K70="","Error Detected, Choose reason&gt;",IF(X70="1",IF(T70=1,"Please Enter Deemed Pensionable Pay","Add relevant Details Above"),"Please give details Above")))))))))))</f>
        <v/>
      </c>
      <c r="K70" s="263"/>
      <c r="L70" s="93"/>
      <c r="M70" s="93" t="str">
        <f t="shared" si="4"/>
        <v/>
      </c>
      <c r="N70" s="96">
        <f t="shared" si="5"/>
        <v>0</v>
      </c>
      <c r="O70" s="96">
        <f t="shared" si="0"/>
        <v>0</v>
      </c>
      <c r="P70" s="220">
        <f>(ROUND((F70/100*'Member Info'!$W$2), 2))</f>
        <v>0</v>
      </c>
      <c r="Q70" s="220" t="e">
        <f t="shared" si="6"/>
        <v>#VALUE!</v>
      </c>
      <c r="R70" s="220" t="str">
        <f t="shared" si="7"/>
        <v/>
      </c>
      <c r="S70" s="229" t="str">
        <f t="shared" si="8"/>
        <v/>
      </c>
      <c r="T70" s="230" t="str">
        <f t="shared" si="9"/>
        <v/>
      </c>
      <c r="U70" s="230" t="str">
        <f t="shared" si="10"/>
        <v/>
      </c>
      <c r="V70" s="224">
        <f t="shared" si="11"/>
        <v>0</v>
      </c>
      <c r="W70" s="112">
        <f t="shared" si="12"/>
        <v>0</v>
      </c>
      <c r="X70" s="237" t="str">
        <f t="shared" si="1"/>
        <v/>
      </c>
      <c r="Y70" s="242" t="b">
        <f t="shared" si="2"/>
        <v>0</v>
      </c>
      <c r="Z70" s="237">
        <f t="shared" si="13"/>
        <v>0</v>
      </c>
      <c r="AA70" s="237">
        <f>IF('Member Info'!N66="",1,"")</f>
        <v>1</v>
      </c>
      <c r="AB70" s="245" t="e">
        <f t="shared" si="14"/>
        <v>#VALUE!</v>
      </c>
      <c r="AC70" s="132" t="str">
        <f t="shared" si="3"/>
        <v/>
      </c>
      <c r="AD70" s="126">
        <f t="shared" si="15"/>
        <v>1</v>
      </c>
      <c r="AE70" s="126" t="str">
        <f>IF('Member Info'!N66&lt;&gt;"",IF('Member Info'!N66&lt;=$R$1,1,0),"")</f>
        <v/>
      </c>
      <c r="AG70" s="126" t="b">
        <f t="shared" si="16"/>
        <v>0</v>
      </c>
      <c r="AH70" s="126">
        <f t="shared" si="17"/>
        <v>0</v>
      </c>
      <c r="AJ70" s="126">
        <f t="shared" si="18"/>
        <v>0</v>
      </c>
      <c r="AK70" s="126">
        <f>IF('Member Info'!F66&gt;$R$1,1,0)</f>
        <v>0</v>
      </c>
      <c r="AL70" s="126" t="b">
        <f>IF(ISERROR(R70),ERROR.TYPE(#REF!)=ERROR.TYPE(R70),FALSE)</f>
        <v>0</v>
      </c>
      <c r="AM70" s="126" t="b">
        <f>IF(ISERROR(S70),ERROR.TYPE(#REF!)=ERROR.TYPE(S70),FALSE)</f>
        <v>0</v>
      </c>
      <c r="AN70" s="126">
        <f>IF(OR('Member Info'!F66&gt;=$S$1,'Member Info'!N66&gt;=$R$1),1,0)</f>
        <v>0</v>
      </c>
    </row>
    <row r="71" spans="1:40" x14ac:dyDescent="0.25">
      <c r="A71" s="4">
        <v>39</v>
      </c>
      <c r="B71" s="166">
        <f>'Member Info'!D67</f>
        <v>0</v>
      </c>
      <c r="C71" s="166">
        <f>'Member Info'!E67</f>
        <v>0</v>
      </c>
      <c r="D71" s="166" t="str">
        <f>'Member Info'!G67</f>
        <v/>
      </c>
      <c r="E71" s="167">
        <f>'Member Info'!B67</f>
        <v>0</v>
      </c>
      <c r="F71" s="244"/>
      <c r="G71" s="168" t="str">
        <f>IF(E71=0,"",
IF('Member Info'!$AM$19&lt;=$R$1,
SUMPRODUCT('Member Info'!L67+IF('Member Info'!H67&gt;'Member Info'!$AJ$12,'Member Info'!$AK$13,IF('Member Info'!H67&gt;'Member Info'!$AJ$11,'Member Info'!$AK$12,IF('Member Info'!H67&gt;'Member Info'!$AJ$10,'Member Info'!$AK$11,IF('Member Info'!H67&gt;'Member Info'!$AJ$9,'Member Info'!$AK$10,IF('Member Info'!H67&gt;'Member Info'!$AJ$8,'Member Info'!$AK$9,'Member Info'!$AK$8)))))),
SUMPRODUCT('Member Info'!L67+IF('Member Info'!H67&gt;'Member Info'!$AG$17,'Member Info'!$AH$18,IF('Member Info'!H67&gt;'Member Info'!$AG$16,'Member Info'!$AH$17,IF('Member Info'!H67&gt;'Member Info'!$AG$15,'Member Info'!$AH$16,IF('Member Info'!H67&gt;'Member Info'!$AG$14,'Member Info'!$AH$15,IF('Member Info'!H67&gt;'Member Info'!$AG$13,'Member Info'!$AH$14,IF('Member Info'!H67&gt;'Member Info'!$AG$12,'Member Info'!$AH$13,IF('Member Info'!H67&gt;'Member Info'!$AG$11,'Member Info'!$AH$12,IF('Member Info'!H67&gt;'Member Info'!$AG$10,'Member Info'!$AH$11,IF('Member Info'!H67&gt;'Member Info'!$AG$9,'Member Info'!$AH$10,IF('Member Info'!H67&gt;'Member Info'!$AG$8,'Member Info'!$AH$9,'Member Info'!$AH$8)))))))))))))</f>
        <v/>
      </c>
      <c r="H71" s="26"/>
      <c r="I71" s="26"/>
      <c r="J71" s="107" t="str">
        <f>IF(E71=0,"",IF('Member Info'!F67&gt;$S$1,CONCATENATE("Joined with practice on ", TEXT('Member Info'!F67, "DD/MM/YYYY")),IF('Member Info'!N67&lt;&gt;"",IF('Member Info'!N67&lt;$R$1,CONCATENATE("Left Scheme on ", TEXT('Member Info'!N67, "DD/MM/YYYY")),IF(ISERROR(G71),"Error Detected, No rate entered",IF(E71=0,"",IF(F71="","Error Detected, No Pensionable pay",IF(ISERROR(AB71)," Unknown Values entered.",IF(T71+U71&lt;1,"Acceptable",IF(R71+S71=200, "No Contributions Entered", IF(K71="","Error Detected, Choose reason&gt;",IF(X71="1",IF(T71=1,"Please Enter Deemed Pensionable Pay","Add Any Relevant Details Above"),"Please Give Details Above"))))))))),IF(ISERROR(G71),"Error Detected, No rate entered",IF(E71=0,"",IF(F71="","Error Detected, No Pensionable pay",IF(ISERROR(AB71)," Unknown Values entered.",IF(T71+U71&lt;1,"Acceptable",IF(R71+S71=200, "No Contributions Entered", IF(K71="","Error Detected, Choose reason&gt;",IF(X71="1",IF(T71=1,"Please Enter Deemed Pensionable Pay","Add relevant Details Above"),"Please give details Above")))))))))))</f>
        <v/>
      </c>
      <c r="K71" s="263"/>
      <c r="L71" s="93"/>
      <c r="M71" s="93" t="str">
        <f t="shared" si="4"/>
        <v/>
      </c>
      <c r="N71" s="96">
        <f t="shared" si="5"/>
        <v>0</v>
      </c>
      <c r="O71" s="96">
        <f t="shared" si="0"/>
        <v>0</v>
      </c>
      <c r="P71" s="220">
        <f>(ROUND((F71/100*'Member Info'!$W$2), 2))</f>
        <v>0</v>
      </c>
      <c r="Q71" s="220" t="e">
        <f t="shared" si="6"/>
        <v>#VALUE!</v>
      </c>
      <c r="R71" s="220" t="str">
        <f t="shared" si="7"/>
        <v/>
      </c>
      <c r="S71" s="229" t="str">
        <f t="shared" si="8"/>
        <v/>
      </c>
      <c r="T71" s="230" t="str">
        <f t="shared" si="9"/>
        <v/>
      </c>
      <c r="U71" s="230" t="str">
        <f t="shared" si="10"/>
        <v/>
      </c>
      <c r="V71" s="224">
        <f t="shared" si="11"/>
        <v>0</v>
      </c>
      <c r="W71" s="112">
        <f t="shared" si="12"/>
        <v>0</v>
      </c>
      <c r="X71" s="237" t="str">
        <f t="shared" si="1"/>
        <v/>
      </c>
      <c r="Y71" s="242" t="b">
        <f t="shared" si="2"/>
        <v>0</v>
      </c>
      <c r="Z71" s="237">
        <f t="shared" si="13"/>
        <v>0</v>
      </c>
      <c r="AA71" s="237">
        <f>IF('Member Info'!N67="",1,"")</f>
        <v>1</v>
      </c>
      <c r="AB71" s="245" t="e">
        <f t="shared" si="14"/>
        <v>#VALUE!</v>
      </c>
      <c r="AC71" s="132" t="str">
        <f t="shared" si="3"/>
        <v/>
      </c>
      <c r="AD71" s="126">
        <f t="shared" si="15"/>
        <v>1</v>
      </c>
      <c r="AE71" s="126" t="str">
        <f>IF('Member Info'!N67&lt;&gt;"",IF('Member Info'!N67&lt;=$R$1,1,0),"")</f>
        <v/>
      </c>
      <c r="AG71" s="126" t="b">
        <f t="shared" si="16"/>
        <v>0</v>
      </c>
      <c r="AH71" s="126">
        <f t="shared" si="17"/>
        <v>0</v>
      </c>
      <c r="AJ71" s="126">
        <f t="shared" si="18"/>
        <v>0</v>
      </c>
      <c r="AK71" s="126">
        <f>IF('Member Info'!F67&gt;$R$1,1,0)</f>
        <v>0</v>
      </c>
      <c r="AL71" s="126" t="b">
        <f>IF(ISERROR(R71),ERROR.TYPE(#REF!)=ERROR.TYPE(R71),FALSE)</f>
        <v>0</v>
      </c>
      <c r="AM71" s="126" t="b">
        <f>IF(ISERROR(S71),ERROR.TYPE(#REF!)=ERROR.TYPE(S71),FALSE)</f>
        <v>0</v>
      </c>
      <c r="AN71" s="126">
        <f>IF(OR('Member Info'!F67&gt;=$S$1,'Member Info'!N67&gt;=$R$1),1,0)</f>
        <v>0</v>
      </c>
    </row>
    <row r="72" spans="1:40" x14ac:dyDescent="0.25">
      <c r="A72" s="4">
        <v>40</v>
      </c>
      <c r="B72" s="166">
        <f>'Member Info'!D68</f>
        <v>0</v>
      </c>
      <c r="C72" s="166">
        <f>'Member Info'!E68</f>
        <v>0</v>
      </c>
      <c r="D72" s="166" t="str">
        <f>'Member Info'!G68</f>
        <v/>
      </c>
      <c r="E72" s="167">
        <f>'Member Info'!B68</f>
        <v>0</v>
      </c>
      <c r="F72" s="244"/>
      <c r="G72" s="168" t="str">
        <f>IF(E72=0,"",
IF('Member Info'!$AM$19&lt;=$R$1,
SUMPRODUCT('Member Info'!L68+IF('Member Info'!H68&gt;'Member Info'!$AJ$12,'Member Info'!$AK$13,IF('Member Info'!H68&gt;'Member Info'!$AJ$11,'Member Info'!$AK$12,IF('Member Info'!H68&gt;'Member Info'!$AJ$10,'Member Info'!$AK$11,IF('Member Info'!H68&gt;'Member Info'!$AJ$9,'Member Info'!$AK$10,IF('Member Info'!H68&gt;'Member Info'!$AJ$8,'Member Info'!$AK$9,'Member Info'!$AK$8)))))),
SUMPRODUCT('Member Info'!L68+IF('Member Info'!H68&gt;'Member Info'!$AG$17,'Member Info'!$AH$18,IF('Member Info'!H68&gt;'Member Info'!$AG$16,'Member Info'!$AH$17,IF('Member Info'!H68&gt;'Member Info'!$AG$15,'Member Info'!$AH$16,IF('Member Info'!H68&gt;'Member Info'!$AG$14,'Member Info'!$AH$15,IF('Member Info'!H68&gt;'Member Info'!$AG$13,'Member Info'!$AH$14,IF('Member Info'!H68&gt;'Member Info'!$AG$12,'Member Info'!$AH$13,IF('Member Info'!H68&gt;'Member Info'!$AG$11,'Member Info'!$AH$12,IF('Member Info'!H68&gt;'Member Info'!$AG$10,'Member Info'!$AH$11,IF('Member Info'!H68&gt;'Member Info'!$AG$9,'Member Info'!$AH$10,IF('Member Info'!H68&gt;'Member Info'!$AG$8,'Member Info'!$AH$9,'Member Info'!$AH$8)))))))))))))</f>
        <v/>
      </c>
      <c r="H72" s="26"/>
      <c r="I72" s="26"/>
      <c r="J72" s="107" t="str">
        <f>IF(E72=0,"",IF('Member Info'!F68&gt;$S$1,CONCATENATE("Joined with practice on ", TEXT('Member Info'!F68, "DD/MM/YYYY")),IF('Member Info'!N68&lt;&gt;"",IF('Member Info'!N68&lt;$R$1,CONCATENATE("Left Scheme on ", TEXT('Member Info'!N68, "DD/MM/YYYY")),IF(ISERROR(G72),"Error Detected, No rate entered",IF(E72=0,"",IF(F72="","Error Detected, No Pensionable pay",IF(ISERROR(AB72)," Unknown Values entered.",IF(T72+U72&lt;1,"Acceptable",IF(R72+S72=200, "No Contributions Entered", IF(K72="","Error Detected, Choose reason&gt;",IF(X72="1",IF(T72=1,"Please Enter Deemed Pensionable Pay","Add Any Relevant Details Above"),"Please Give Details Above"))))))))),IF(ISERROR(G72),"Error Detected, No rate entered",IF(E72=0,"",IF(F72="","Error Detected, No Pensionable pay",IF(ISERROR(AB72)," Unknown Values entered.",IF(T72+U72&lt;1,"Acceptable",IF(R72+S72=200, "No Contributions Entered", IF(K72="","Error Detected, Choose reason&gt;",IF(X72="1",IF(T72=1,"Please Enter Deemed Pensionable Pay","Add relevant Details Above"),"Please give details Above")))))))))))</f>
        <v/>
      </c>
      <c r="K72" s="263"/>
      <c r="L72" s="93"/>
      <c r="M72" s="93" t="str">
        <f t="shared" si="4"/>
        <v/>
      </c>
      <c r="N72" s="96">
        <f t="shared" si="5"/>
        <v>0</v>
      </c>
      <c r="O72" s="96">
        <f t="shared" si="0"/>
        <v>0</v>
      </c>
      <c r="P72" s="220">
        <f>(ROUND((F72/100*'Member Info'!$W$2), 2))</f>
        <v>0</v>
      </c>
      <c r="Q72" s="220" t="e">
        <f t="shared" si="6"/>
        <v>#VALUE!</v>
      </c>
      <c r="R72" s="220" t="str">
        <f t="shared" si="7"/>
        <v/>
      </c>
      <c r="S72" s="229" t="str">
        <f t="shared" si="8"/>
        <v/>
      </c>
      <c r="T72" s="230" t="str">
        <f t="shared" si="9"/>
        <v/>
      </c>
      <c r="U72" s="230" t="str">
        <f t="shared" si="10"/>
        <v/>
      </c>
      <c r="V72" s="224">
        <f t="shared" si="11"/>
        <v>0</v>
      </c>
      <c r="W72" s="112">
        <f t="shared" si="12"/>
        <v>0</v>
      </c>
      <c r="X72" s="237" t="str">
        <f t="shared" si="1"/>
        <v/>
      </c>
      <c r="Y72" s="242" t="b">
        <f t="shared" si="2"/>
        <v>0</v>
      </c>
      <c r="Z72" s="237">
        <f t="shared" si="13"/>
        <v>0</v>
      </c>
      <c r="AA72" s="237">
        <f>IF('Member Info'!N68="",1,"")</f>
        <v>1</v>
      </c>
      <c r="AB72" s="245" t="e">
        <f t="shared" si="14"/>
        <v>#VALUE!</v>
      </c>
      <c r="AC72" s="132" t="str">
        <f t="shared" si="3"/>
        <v/>
      </c>
      <c r="AD72" s="126">
        <f t="shared" si="15"/>
        <v>1</v>
      </c>
      <c r="AE72" s="126" t="str">
        <f>IF('Member Info'!N68&lt;&gt;"",IF('Member Info'!N68&lt;=$R$1,1,0),"")</f>
        <v/>
      </c>
      <c r="AG72" s="126" t="b">
        <f t="shared" si="16"/>
        <v>0</v>
      </c>
      <c r="AH72" s="126">
        <f t="shared" si="17"/>
        <v>0</v>
      </c>
      <c r="AJ72" s="126">
        <f t="shared" si="18"/>
        <v>0</v>
      </c>
      <c r="AK72" s="126">
        <f>IF('Member Info'!F68&gt;$R$1,1,0)</f>
        <v>0</v>
      </c>
      <c r="AL72" s="126" t="b">
        <f>IF(ISERROR(R72),ERROR.TYPE(#REF!)=ERROR.TYPE(R72),FALSE)</f>
        <v>0</v>
      </c>
      <c r="AM72" s="126" t="b">
        <f>IF(ISERROR(S72),ERROR.TYPE(#REF!)=ERROR.TYPE(S72),FALSE)</f>
        <v>0</v>
      </c>
      <c r="AN72" s="126">
        <f>IF(OR('Member Info'!F68&gt;=$S$1,'Member Info'!N68&gt;=$R$1),1,0)</f>
        <v>0</v>
      </c>
    </row>
    <row r="73" spans="1:40" x14ac:dyDescent="0.25">
      <c r="A73" s="4">
        <v>41</v>
      </c>
      <c r="B73" s="166">
        <f>'Member Info'!D69</f>
        <v>0</v>
      </c>
      <c r="C73" s="166">
        <f>'Member Info'!E69</f>
        <v>0</v>
      </c>
      <c r="D73" s="166" t="str">
        <f>'Member Info'!G69</f>
        <v/>
      </c>
      <c r="E73" s="167">
        <f>'Member Info'!B69</f>
        <v>0</v>
      </c>
      <c r="F73" s="244"/>
      <c r="G73" s="168" t="str">
        <f>IF(E73=0,"",
IF('Member Info'!$AM$19&lt;=$R$1,
SUMPRODUCT('Member Info'!L69+IF('Member Info'!H69&gt;'Member Info'!$AJ$12,'Member Info'!$AK$13,IF('Member Info'!H69&gt;'Member Info'!$AJ$11,'Member Info'!$AK$12,IF('Member Info'!H69&gt;'Member Info'!$AJ$10,'Member Info'!$AK$11,IF('Member Info'!H69&gt;'Member Info'!$AJ$9,'Member Info'!$AK$10,IF('Member Info'!H69&gt;'Member Info'!$AJ$8,'Member Info'!$AK$9,'Member Info'!$AK$8)))))),
SUMPRODUCT('Member Info'!L69+IF('Member Info'!H69&gt;'Member Info'!$AG$17,'Member Info'!$AH$18,IF('Member Info'!H69&gt;'Member Info'!$AG$16,'Member Info'!$AH$17,IF('Member Info'!H69&gt;'Member Info'!$AG$15,'Member Info'!$AH$16,IF('Member Info'!H69&gt;'Member Info'!$AG$14,'Member Info'!$AH$15,IF('Member Info'!H69&gt;'Member Info'!$AG$13,'Member Info'!$AH$14,IF('Member Info'!H69&gt;'Member Info'!$AG$12,'Member Info'!$AH$13,IF('Member Info'!H69&gt;'Member Info'!$AG$11,'Member Info'!$AH$12,IF('Member Info'!H69&gt;'Member Info'!$AG$10,'Member Info'!$AH$11,IF('Member Info'!H69&gt;'Member Info'!$AG$9,'Member Info'!$AH$10,IF('Member Info'!H69&gt;'Member Info'!$AG$8,'Member Info'!$AH$9,'Member Info'!$AH$8)))))))))))))</f>
        <v/>
      </c>
      <c r="H73" s="26"/>
      <c r="I73" s="26"/>
      <c r="J73" s="107" t="str">
        <f>IF(E73=0,"",IF('Member Info'!F69&gt;$S$1,CONCATENATE("Joined with practice on ", TEXT('Member Info'!F69, "DD/MM/YYYY")),IF('Member Info'!N69&lt;&gt;"",IF('Member Info'!N69&lt;$R$1,CONCATENATE("Left Scheme on ", TEXT('Member Info'!N69, "DD/MM/YYYY")),IF(ISERROR(G73),"Error Detected, No rate entered",IF(E73=0,"",IF(F73="","Error Detected, No Pensionable pay",IF(ISERROR(AB73)," Unknown Values entered.",IF(T73+U73&lt;1,"Acceptable",IF(R73+S73=200, "No Contributions Entered", IF(K73="","Error Detected, Choose reason&gt;",IF(X73="1",IF(T73=1,"Please Enter Deemed Pensionable Pay","Add Any Relevant Details Above"),"Please Give Details Above"))))))))),IF(ISERROR(G73),"Error Detected, No rate entered",IF(E73=0,"",IF(F73="","Error Detected, No Pensionable pay",IF(ISERROR(AB73)," Unknown Values entered.",IF(T73+U73&lt;1,"Acceptable",IF(R73+S73=200, "No Contributions Entered", IF(K73="","Error Detected, Choose reason&gt;",IF(X73="1",IF(T73=1,"Please Enter Deemed Pensionable Pay","Add relevant Details Above"),"Please give details Above")))))))))))</f>
        <v/>
      </c>
      <c r="K73" s="263"/>
      <c r="L73" s="93"/>
      <c r="M73" s="93" t="str">
        <f t="shared" si="4"/>
        <v/>
      </c>
      <c r="N73" s="96">
        <f t="shared" si="5"/>
        <v>0</v>
      </c>
      <c r="O73" s="96">
        <f t="shared" si="0"/>
        <v>0</v>
      </c>
      <c r="P73" s="220">
        <f>(ROUND((F73/100*'Member Info'!$W$2), 2))</f>
        <v>0</v>
      </c>
      <c r="Q73" s="220" t="e">
        <f t="shared" si="6"/>
        <v>#VALUE!</v>
      </c>
      <c r="R73" s="220" t="str">
        <f t="shared" si="7"/>
        <v/>
      </c>
      <c r="S73" s="229" t="str">
        <f t="shared" si="8"/>
        <v/>
      </c>
      <c r="T73" s="230" t="str">
        <f t="shared" si="9"/>
        <v/>
      </c>
      <c r="U73" s="230" t="str">
        <f t="shared" si="10"/>
        <v/>
      </c>
      <c r="V73" s="224">
        <f t="shared" si="11"/>
        <v>0</v>
      </c>
      <c r="W73" s="112">
        <f t="shared" si="12"/>
        <v>0</v>
      </c>
      <c r="X73" s="237" t="str">
        <f t="shared" si="1"/>
        <v/>
      </c>
      <c r="Y73" s="242" t="b">
        <f t="shared" si="2"/>
        <v>0</v>
      </c>
      <c r="Z73" s="237">
        <f t="shared" si="13"/>
        <v>0</v>
      </c>
      <c r="AA73" s="237">
        <f>IF('Member Info'!N69="",1,"")</f>
        <v>1</v>
      </c>
      <c r="AB73" s="245" t="e">
        <f t="shared" si="14"/>
        <v>#VALUE!</v>
      </c>
      <c r="AC73" s="132" t="str">
        <f t="shared" si="3"/>
        <v/>
      </c>
      <c r="AD73" s="126">
        <f t="shared" si="15"/>
        <v>1</v>
      </c>
      <c r="AE73" s="126" t="str">
        <f>IF('Member Info'!N69&lt;&gt;"",IF('Member Info'!N69&lt;=$R$1,1,0),"")</f>
        <v/>
      </c>
      <c r="AG73" s="126" t="b">
        <f t="shared" si="16"/>
        <v>0</v>
      </c>
      <c r="AH73" s="126">
        <f t="shared" si="17"/>
        <v>0</v>
      </c>
      <c r="AJ73" s="126">
        <f t="shared" si="18"/>
        <v>0</v>
      </c>
      <c r="AK73" s="126">
        <f>IF('Member Info'!F69&gt;$R$1,1,0)</f>
        <v>0</v>
      </c>
      <c r="AL73" s="126" t="b">
        <f>IF(ISERROR(R73),ERROR.TYPE(#REF!)=ERROR.TYPE(R73),FALSE)</f>
        <v>0</v>
      </c>
      <c r="AM73" s="126" t="b">
        <f>IF(ISERROR(S73),ERROR.TYPE(#REF!)=ERROR.TYPE(S73),FALSE)</f>
        <v>0</v>
      </c>
      <c r="AN73" s="126">
        <f>IF(OR('Member Info'!F69&gt;=$S$1,'Member Info'!N69&gt;=$R$1),1,0)</f>
        <v>0</v>
      </c>
    </row>
    <row r="74" spans="1:40" x14ac:dyDescent="0.25">
      <c r="A74" s="4">
        <v>42</v>
      </c>
      <c r="B74" s="166">
        <f>'Member Info'!D70</f>
        <v>0</v>
      </c>
      <c r="C74" s="166">
        <f>'Member Info'!E70</f>
        <v>0</v>
      </c>
      <c r="D74" s="166" t="str">
        <f>'Member Info'!G70</f>
        <v/>
      </c>
      <c r="E74" s="167">
        <f>'Member Info'!B70</f>
        <v>0</v>
      </c>
      <c r="F74" s="244"/>
      <c r="G74" s="168" t="str">
        <f>IF(E74=0,"",
IF('Member Info'!$AM$19&lt;=$R$1,
SUMPRODUCT('Member Info'!L70+IF('Member Info'!H70&gt;'Member Info'!$AJ$12,'Member Info'!$AK$13,IF('Member Info'!H70&gt;'Member Info'!$AJ$11,'Member Info'!$AK$12,IF('Member Info'!H70&gt;'Member Info'!$AJ$10,'Member Info'!$AK$11,IF('Member Info'!H70&gt;'Member Info'!$AJ$9,'Member Info'!$AK$10,IF('Member Info'!H70&gt;'Member Info'!$AJ$8,'Member Info'!$AK$9,'Member Info'!$AK$8)))))),
SUMPRODUCT('Member Info'!L70+IF('Member Info'!H70&gt;'Member Info'!$AG$17,'Member Info'!$AH$18,IF('Member Info'!H70&gt;'Member Info'!$AG$16,'Member Info'!$AH$17,IF('Member Info'!H70&gt;'Member Info'!$AG$15,'Member Info'!$AH$16,IF('Member Info'!H70&gt;'Member Info'!$AG$14,'Member Info'!$AH$15,IF('Member Info'!H70&gt;'Member Info'!$AG$13,'Member Info'!$AH$14,IF('Member Info'!H70&gt;'Member Info'!$AG$12,'Member Info'!$AH$13,IF('Member Info'!H70&gt;'Member Info'!$AG$11,'Member Info'!$AH$12,IF('Member Info'!H70&gt;'Member Info'!$AG$10,'Member Info'!$AH$11,IF('Member Info'!H70&gt;'Member Info'!$AG$9,'Member Info'!$AH$10,IF('Member Info'!H70&gt;'Member Info'!$AG$8,'Member Info'!$AH$9,'Member Info'!$AH$8)))))))))))))</f>
        <v/>
      </c>
      <c r="H74" s="26"/>
      <c r="I74" s="26"/>
      <c r="J74" s="107" t="str">
        <f>IF(E74=0,"",IF('Member Info'!F70&gt;$S$1,CONCATENATE("Joined with practice on ", TEXT('Member Info'!F70, "DD/MM/YYYY")),IF('Member Info'!N70&lt;&gt;"",IF('Member Info'!N70&lt;$R$1,CONCATENATE("Left Scheme on ", TEXT('Member Info'!N70, "DD/MM/YYYY")),IF(ISERROR(G74),"Error Detected, No rate entered",IF(E74=0,"",IF(F74="","Error Detected, No Pensionable pay",IF(ISERROR(AB74)," Unknown Values entered.",IF(T74+U74&lt;1,"Acceptable",IF(R74+S74=200, "No Contributions Entered", IF(K74="","Error Detected, Choose reason&gt;",IF(X74="1",IF(T74=1,"Please Enter Deemed Pensionable Pay","Add Any Relevant Details Above"),"Please Give Details Above"))))))))),IF(ISERROR(G74),"Error Detected, No rate entered",IF(E74=0,"",IF(F74="","Error Detected, No Pensionable pay",IF(ISERROR(AB74)," Unknown Values entered.",IF(T74+U74&lt;1,"Acceptable",IF(R74+S74=200, "No Contributions Entered", IF(K74="","Error Detected, Choose reason&gt;",IF(X74="1",IF(T74=1,"Please Enter Deemed Pensionable Pay","Add relevant Details Above"),"Please give details Above")))))))))))</f>
        <v/>
      </c>
      <c r="K74" s="263"/>
      <c r="L74" s="93"/>
      <c r="M74" s="93" t="str">
        <f t="shared" si="4"/>
        <v/>
      </c>
      <c r="N74" s="96">
        <f t="shared" si="5"/>
        <v>0</v>
      </c>
      <c r="O74" s="96">
        <f t="shared" si="0"/>
        <v>0</v>
      </c>
      <c r="P74" s="220">
        <f>(ROUND((F74/100*'Member Info'!$W$2), 2))</f>
        <v>0</v>
      </c>
      <c r="Q74" s="220" t="e">
        <f t="shared" si="6"/>
        <v>#VALUE!</v>
      </c>
      <c r="R74" s="220" t="str">
        <f t="shared" si="7"/>
        <v/>
      </c>
      <c r="S74" s="229" t="str">
        <f t="shared" si="8"/>
        <v/>
      </c>
      <c r="T74" s="230" t="str">
        <f t="shared" si="9"/>
        <v/>
      </c>
      <c r="U74" s="230" t="str">
        <f t="shared" si="10"/>
        <v/>
      </c>
      <c r="V74" s="224">
        <f t="shared" si="11"/>
        <v>0</v>
      </c>
      <c r="W74" s="112">
        <f t="shared" si="12"/>
        <v>0</v>
      </c>
      <c r="X74" s="237" t="str">
        <f t="shared" si="1"/>
        <v/>
      </c>
      <c r="Y74" s="242" t="b">
        <f t="shared" si="2"/>
        <v>0</v>
      </c>
      <c r="Z74" s="237">
        <f t="shared" si="13"/>
        <v>0</v>
      </c>
      <c r="AA74" s="237">
        <f>IF('Member Info'!N70="",1,"")</f>
        <v>1</v>
      </c>
      <c r="AB74" s="245" t="e">
        <f t="shared" si="14"/>
        <v>#VALUE!</v>
      </c>
      <c r="AC74" s="132" t="str">
        <f t="shared" si="3"/>
        <v/>
      </c>
      <c r="AD74" s="126">
        <f t="shared" si="15"/>
        <v>1</v>
      </c>
      <c r="AE74" s="126" t="str">
        <f>IF('Member Info'!N70&lt;&gt;"",IF('Member Info'!N70&lt;=$R$1,1,0),"")</f>
        <v/>
      </c>
      <c r="AG74" s="126" t="b">
        <f t="shared" si="16"/>
        <v>0</v>
      </c>
      <c r="AH74" s="126">
        <f t="shared" si="17"/>
        <v>0</v>
      </c>
      <c r="AJ74" s="126">
        <f t="shared" si="18"/>
        <v>0</v>
      </c>
      <c r="AK74" s="126">
        <f>IF('Member Info'!F70&gt;$R$1,1,0)</f>
        <v>0</v>
      </c>
      <c r="AL74" s="126" t="b">
        <f>IF(ISERROR(R74),ERROR.TYPE(#REF!)=ERROR.TYPE(R74),FALSE)</f>
        <v>0</v>
      </c>
      <c r="AM74" s="126" t="b">
        <f>IF(ISERROR(S74),ERROR.TYPE(#REF!)=ERROR.TYPE(S74),FALSE)</f>
        <v>0</v>
      </c>
      <c r="AN74" s="126">
        <f>IF(OR('Member Info'!F70&gt;=$S$1,'Member Info'!N70&gt;=$R$1),1,0)</f>
        <v>0</v>
      </c>
    </row>
    <row r="75" spans="1:40" x14ac:dyDescent="0.25">
      <c r="A75" s="4">
        <v>43</v>
      </c>
      <c r="B75" s="166">
        <f>'Member Info'!D71</f>
        <v>0</v>
      </c>
      <c r="C75" s="166">
        <f>'Member Info'!E71</f>
        <v>0</v>
      </c>
      <c r="D75" s="166" t="str">
        <f>'Member Info'!G71</f>
        <v/>
      </c>
      <c r="E75" s="167">
        <f>'Member Info'!B71</f>
        <v>0</v>
      </c>
      <c r="F75" s="244"/>
      <c r="G75" s="168" t="str">
        <f>IF(E75=0,"",
IF('Member Info'!$AM$19&lt;=$R$1,
SUMPRODUCT('Member Info'!L71+IF('Member Info'!H71&gt;'Member Info'!$AJ$12,'Member Info'!$AK$13,IF('Member Info'!H71&gt;'Member Info'!$AJ$11,'Member Info'!$AK$12,IF('Member Info'!H71&gt;'Member Info'!$AJ$10,'Member Info'!$AK$11,IF('Member Info'!H71&gt;'Member Info'!$AJ$9,'Member Info'!$AK$10,IF('Member Info'!H71&gt;'Member Info'!$AJ$8,'Member Info'!$AK$9,'Member Info'!$AK$8)))))),
SUMPRODUCT('Member Info'!L71+IF('Member Info'!H71&gt;'Member Info'!$AG$17,'Member Info'!$AH$18,IF('Member Info'!H71&gt;'Member Info'!$AG$16,'Member Info'!$AH$17,IF('Member Info'!H71&gt;'Member Info'!$AG$15,'Member Info'!$AH$16,IF('Member Info'!H71&gt;'Member Info'!$AG$14,'Member Info'!$AH$15,IF('Member Info'!H71&gt;'Member Info'!$AG$13,'Member Info'!$AH$14,IF('Member Info'!H71&gt;'Member Info'!$AG$12,'Member Info'!$AH$13,IF('Member Info'!H71&gt;'Member Info'!$AG$11,'Member Info'!$AH$12,IF('Member Info'!H71&gt;'Member Info'!$AG$10,'Member Info'!$AH$11,IF('Member Info'!H71&gt;'Member Info'!$AG$9,'Member Info'!$AH$10,IF('Member Info'!H71&gt;'Member Info'!$AG$8,'Member Info'!$AH$9,'Member Info'!$AH$8)))))))))))))</f>
        <v/>
      </c>
      <c r="H75" s="26"/>
      <c r="I75" s="26"/>
      <c r="J75" s="107" t="str">
        <f>IF(E75=0,"",IF('Member Info'!F71&gt;$S$1,CONCATENATE("Joined with practice on ", TEXT('Member Info'!F71, "DD/MM/YYYY")),IF('Member Info'!N71&lt;&gt;"",IF('Member Info'!N71&lt;$R$1,CONCATENATE("Left Scheme on ", TEXT('Member Info'!N71, "DD/MM/YYYY")),IF(ISERROR(G75),"Error Detected, No rate entered",IF(E75=0,"",IF(F75="","Error Detected, No Pensionable pay",IF(ISERROR(AB75)," Unknown Values entered.",IF(T75+U75&lt;1,"Acceptable",IF(R75+S75=200, "No Contributions Entered", IF(K75="","Error Detected, Choose reason&gt;",IF(X75="1",IF(T75=1,"Please Enter Deemed Pensionable Pay","Add Any Relevant Details Above"),"Please Give Details Above"))))))))),IF(ISERROR(G75),"Error Detected, No rate entered",IF(E75=0,"",IF(F75="","Error Detected, No Pensionable pay",IF(ISERROR(AB75)," Unknown Values entered.",IF(T75+U75&lt;1,"Acceptable",IF(R75+S75=200, "No Contributions Entered", IF(K75="","Error Detected, Choose reason&gt;",IF(X75="1",IF(T75=1,"Please Enter Deemed Pensionable Pay","Add relevant Details Above"),"Please give details Above")))))))))))</f>
        <v/>
      </c>
      <c r="K75" s="263"/>
      <c r="L75" s="93"/>
      <c r="M75" s="93" t="str">
        <f t="shared" si="4"/>
        <v/>
      </c>
      <c r="N75" s="96">
        <f t="shared" si="5"/>
        <v>0</v>
      </c>
      <c r="O75" s="96">
        <f t="shared" si="0"/>
        <v>0</v>
      </c>
      <c r="P75" s="220">
        <f>(ROUND((F75/100*'Member Info'!$W$2), 2))</f>
        <v>0</v>
      </c>
      <c r="Q75" s="220" t="e">
        <f t="shared" si="6"/>
        <v>#VALUE!</v>
      </c>
      <c r="R75" s="220" t="str">
        <f t="shared" si="7"/>
        <v/>
      </c>
      <c r="S75" s="229" t="str">
        <f t="shared" si="8"/>
        <v/>
      </c>
      <c r="T75" s="230" t="str">
        <f t="shared" si="9"/>
        <v/>
      </c>
      <c r="U75" s="230" t="str">
        <f t="shared" si="10"/>
        <v/>
      </c>
      <c r="V75" s="224">
        <f t="shared" si="11"/>
        <v>0</v>
      </c>
      <c r="W75" s="112">
        <f t="shared" si="12"/>
        <v>0</v>
      </c>
      <c r="X75" s="237" t="str">
        <f t="shared" si="1"/>
        <v/>
      </c>
      <c r="Y75" s="242" t="b">
        <f t="shared" si="2"/>
        <v>0</v>
      </c>
      <c r="Z75" s="237">
        <f t="shared" si="13"/>
        <v>0</v>
      </c>
      <c r="AA75" s="237">
        <f>IF('Member Info'!N71="",1,"")</f>
        <v>1</v>
      </c>
      <c r="AB75" s="245" t="e">
        <f t="shared" si="14"/>
        <v>#VALUE!</v>
      </c>
      <c r="AC75" s="132" t="str">
        <f t="shared" si="3"/>
        <v/>
      </c>
      <c r="AD75" s="126">
        <f t="shared" si="15"/>
        <v>1</v>
      </c>
      <c r="AE75" s="126" t="str">
        <f>IF('Member Info'!N71&lt;&gt;"",IF('Member Info'!N71&lt;=$R$1,1,0),"")</f>
        <v/>
      </c>
      <c r="AG75" s="126" t="b">
        <f t="shared" si="16"/>
        <v>0</v>
      </c>
      <c r="AH75" s="126">
        <f t="shared" si="17"/>
        <v>0</v>
      </c>
      <c r="AJ75" s="126">
        <f t="shared" si="18"/>
        <v>0</v>
      </c>
      <c r="AK75" s="126">
        <f>IF('Member Info'!F71&gt;$R$1,1,0)</f>
        <v>0</v>
      </c>
      <c r="AL75" s="126" t="b">
        <f>IF(ISERROR(R75),ERROR.TYPE(#REF!)=ERROR.TYPE(R75),FALSE)</f>
        <v>0</v>
      </c>
      <c r="AM75" s="126" t="b">
        <f>IF(ISERROR(S75),ERROR.TYPE(#REF!)=ERROR.TYPE(S75),FALSE)</f>
        <v>0</v>
      </c>
      <c r="AN75" s="126">
        <f>IF(OR('Member Info'!F71&gt;=$S$1,'Member Info'!N71&gt;=$R$1),1,0)</f>
        <v>0</v>
      </c>
    </row>
    <row r="76" spans="1:40" x14ac:dyDescent="0.25">
      <c r="A76" s="4">
        <v>44</v>
      </c>
      <c r="B76" s="166">
        <f>'Member Info'!D72</f>
        <v>0</v>
      </c>
      <c r="C76" s="166">
        <f>'Member Info'!E72</f>
        <v>0</v>
      </c>
      <c r="D76" s="166" t="str">
        <f>'Member Info'!G72</f>
        <v/>
      </c>
      <c r="E76" s="167">
        <f>'Member Info'!B72</f>
        <v>0</v>
      </c>
      <c r="F76" s="244"/>
      <c r="G76" s="168" t="str">
        <f>IF(E76=0,"",
IF('Member Info'!$AM$19&lt;=$R$1,
SUMPRODUCT('Member Info'!L72+IF('Member Info'!H72&gt;'Member Info'!$AJ$12,'Member Info'!$AK$13,IF('Member Info'!H72&gt;'Member Info'!$AJ$11,'Member Info'!$AK$12,IF('Member Info'!H72&gt;'Member Info'!$AJ$10,'Member Info'!$AK$11,IF('Member Info'!H72&gt;'Member Info'!$AJ$9,'Member Info'!$AK$10,IF('Member Info'!H72&gt;'Member Info'!$AJ$8,'Member Info'!$AK$9,'Member Info'!$AK$8)))))),
SUMPRODUCT('Member Info'!L72+IF('Member Info'!H72&gt;'Member Info'!$AG$17,'Member Info'!$AH$18,IF('Member Info'!H72&gt;'Member Info'!$AG$16,'Member Info'!$AH$17,IF('Member Info'!H72&gt;'Member Info'!$AG$15,'Member Info'!$AH$16,IF('Member Info'!H72&gt;'Member Info'!$AG$14,'Member Info'!$AH$15,IF('Member Info'!H72&gt;'Member Info'!$AG$13,'Member Info'!$AH$14,IF('Member Info'!H72&gt;'Member Info'!$AG$12,'Member Info'!$AH$13,IF('Member Info'!H72&gt;'Member Info'!$AG$11,'Member Info'!$AH$12,IF('Member Info'!H72&gt;'Member Info'!$AG$10,'Member Info'!$AH$11,IF('Member Info'!H72&gt;'Member Info'!$AG$9,'Member Info'!$AH$10,IF('Member Info'!H72&gt;'Member Info'!$AG$8,'Member Info'!$AH$9,'Member Info'!$AH$8)))))))))))))</f>
        <v/>
      </c>
      <c r="H76" s="26"/>
      <c r="I76" s="26"/>
      <c r="J76" s="107" t="str">
        <f>IF(E76=0,"",IF('Member Info'!F72&gt;$S$1,CONCATENATE("Joined with practice on ", TEXT('Member Info'!F72, "DD/MM/YYYY")),IF('Member Info'!N72&lt;&gt;"",IF('Member Info'!N72&lt;$R$1,CONCATENATE("Left Scheme on ", TEXT('Member Info'!N72, "DD/MM/YYYY")),IF(ISERROR(G76),"Error Detected, No rate entered",IF(E76=0,"",IF(F76="","Error Detected, No Pensionable pay",IF(ISERROR(AB76)," Unknown Values entered.",IF(T76+U76&lt;1,"Acceptable",IF(R76+S76=200, "No Contributions Entered", IF(K76="","Error Detected, Choose reason&gt;",IF(X76="1",IF(T76=1,"Please Enter Deemed Pensionable Pay","Add Any Relevant Details Above"),"Please Give Details Above"))))))))),IF(ISERROR(G76),"Error Detected, No rate entered",IF(E76=0,"",IF(F76="","Error Detected, No Pensionable pay",IF(ISERROR(AB76)," Unknown Values entered.",IF(T76+U76&lt;1,"Acceptable",IF(R76+S76=200, "No Contributions Entered", IF(K76="","Error Detected, Choose reason&gt;",IF(X76="1",IF(T76=1,"Please Enter Deemed Pensionable Pay","Add relevant Details Above"),"Please give details Above")))))))))))</f>
        <v/>
      </c>
      <c r="K76" s="263"/>
      <c r="L76" s="93"/>
      <c r="M76" s="93" t="str">
        <f t="shared" si="4"/>
        <v/>
      </c>
      <c r="N76" s="96">
        <f t="shared" si="5"/>
        <v>0</v>
      </c>
      <c r="O76" s="96">
        <f t="shared" si="0"/>
        <v>0</v>
      </c>
      <c r="P76" s="220">
        <f>(ROUND((F76/100*'Member Info'!$W$2), 2))</f>
        <v>0</v>
      </c>
      <c r="Q76" s="220" t="e">
        <f t="shared" si="6"/>
        <v>#VALUE!</v>
      </c>
      <c r="R76" s="220" t="str">
        <f t="shared" si="7"/>
        <v/>
      </c>
      <c r="S76" s="229" t="str">
        <f t="shared" si="8"/>
        <v/>
      </c>
      <c r="T76" s="230" t="str">
        <f t="shared" si="9"/>
        <v/>
      </c>
      <c r="U76" s="230" t="str">
        <f t="shared" si="10"/>
        <v/>
      </c>
      <c r="V76" s="224">
        <f t="shared" si="11"/>
        <v>0</v>
      </c>
      <c r="W76" s="112">
        <f t="shared" si="12"/>
        <v>0</v>
      </c>
      <c r="X76" s="237" t="str">
        <f t="shared" si="1"/>
        <v/>
      </c>
      <c r="Y76" s="242" t="b">
        <f t="shared" si="2"/>
        <v>0</v>
      </c>
      <c r="Z76" s="237">
        <f t="shared" si="13"/>
        <v>0</v>
      </c>
      <c r="AA76" s="237">
        <f>IF('Member Info'!N72="",1,"")</f>
        <v>1</v>
      </c>
      <c r="AB76" s="245" t="e">
        <f t="shared" si="14"/>
        <v>#VALUE!</v>
      </c>
      <c r="AC76" s="132" t="str">
        <f t="shared" si="3"/>
        <v/>
      </c>
      <c r="AD76" s="126">
        <f t="shared" si="15"/>
        <v>1</v>
      </c>
      <c r="AE76" s="126" t="str">
        <f>IF('Member Info'!N72&lt;&gt;"",IF('Member Info'!N72&lt;=$R$1,1,0),"")</f>
        <v/>
      </c>
      <c r="AG76" s="126" t="b">
        <f t="shared" si="16"/>
        <v>0</v>
      </c>
      <c r="AH76" s="126">
        <f t="shared" si="17"/>
        <v>0</v>
      </c>
      <c r="AJ76" s="126">
        <f t="shared" si="18"/>
        <v>0</v>
      </c>
      <c r="AK76" s="126">
        <f>IF('Member Info'!F72&gt;$R$1,1,0)</f>
        <v>0</v>
      </c>
      <c r="AL76" s="126" t="b">
        <f>IF(ISERROR(R76),ERROR.TYPE(#REF!)=ERROR.TYPE(R76),FALSE)</f>
        <v>0</v>
      </c>
      <c r="AM76" s="126" t="b">
        <f>IF(ISERROR(S76),ERROR.TYPE(#REF!)=ERROR.TYPE(S76),FALSE)</f>
        <v>0</v>
      </c>
      <c r="AN76" s="126">
        <f>IF(OR('Member Info'!F72&gt;=$S$1,'Member Info'!N72&gt;=$R$1),1,0)</f>
        <v>0</v>
      </c>
    </row>
    <row r="77" spans="1:40" x14ac:dyDescent="0.25">
      <c r="A77" s="4">
        <v>45</v>
      </c>
      <c r="B77" s="166">
        <f>'Member Info'!D73</f>
        <v>0</v>
      </c>
      <c r="C77" s="166">
        <f>'Member Info'!E73</f>
        <v>0</v>
      </c>
      <c r="D77" s="166" t="str">
        <f>'Member Info'!G73</f>
        <v/>
      </c>
      <c r="E77" s="167">
        <f>'Member Info'!B73</f>
        <v>0</v>
      </c>
      <c r="F77" s="244"/>
      <c r="G77" s="168" t="str">
        <f>IF(E77=0,"",
IF('Member Info'!$AM$19&lt;=$R$1,
SUMPRODUCT('Member Info'!L73+IF('Member Info'!H73&gt;'Member Info'!$AJ$12,'Member Info'!$AK$13,IF('Member Info'!H73&gt;'Member Info'!$AJ$11,'Member Info'!$AK$12,IF('Member Info'!H73&gt;'Member Info'!$AJ$10,'Member Info'!$AK$11,IF('Member Info'!H73&gt;'Member Info'!$AJ$9,'Member Info'!$AK$10,IF('Member Info'!H73&gt;'Member Info'!$AJ$8,'Member Info'!$AK$9,'Member Info'!$AK$8)))))),
SUMPRODUCT('Member Info'!L73+IF('Member Info'!H73&gt;'Member Info'!$AG$17,'Member Info'!$AH$18,IF('Member Info'!H73&gt;'Member Info'!$AG$16,'Member Info'!$AH$17,IF('Member Info'!H73&gt;'Member Info'!$AG$15,'Member Info'!$AH$16,IF('Member Info'!H73&gt;'Member Info'!$AG$14,'Member Info'!$AH$15,IF('Member Info'!H73&gt;'Member Info'!$AG$13,'Member Info'!$AH$14,IF('Member Info'!H73&gt;'Member Info'!$AG$12,'Member Info'!$AH$13,IF('Member Info'!H73&gt;'Member Info'!$AG$11,'Member Info'!$AH$12,IF('Member Info'!H73&gt;'Member Info'!$AG$10,'Member Info'!$AH$11,IF('Member Info'!H73&gt;'Member Info'!$AG$9,'Member Info'!$AH$10,IF('Member Info'!H73&gt;'Member Info'!$AG$8,'Member Info'!$AH$9,'Member Info'!$AH$8)))))))))))))</f>
        <v/>
      </c>
      <c r="H77" s="26"/>
      <c r="I77" s="26"/>
      <c r="J77" s="107" t="str">
        <f>IF(E77=0,"",IF('Member Info'!F73&gt;$S$1,CONCATENATE("Joined with practice on ", TEXT('Member Info'!F73, "DD/MM/YYYY")),IF('Member Info'!N73&lt;&gt;"",IF('Member Info'!N73&lt;$R$1,CONCATENATE("Left Scheme on ", TEXT('Member Info'!N73, "DD/MM/YYYY")),IF(ISERROR(G77),"Error Detected, No rate entered",IF(E77=0,"",IF(F77="","Error Detected, No Pensionable pay",IF(ISERROR(AB77)," Unknown Values entered.",IF(T77+U77&lt;1,"Acceptable",IF(R77+S77=200, "No Contributions Entered", IF(K77="","Error Detected, Choose reason&gt;",IF(X77="1",IF(T77=1,"Please Enter Deemed Pensionable Pay","Add Any Relevant Details Above"),"Please Give Details Above"))))))))),IF(ISERROR(G77),"Error Detected, No rate entered",IF(E77=0,"",IF(F77="","Error Detected, No Pensionable pay",IF(ISERROR(AB77)," Unknown Values entered.",IF(T77+U77&lt;1,"Acceptable",IF(R77+S77=200, "No Contributions Entered", IF(K77="","Error Detected, Choose reason&gt;",IF(X77="1",IF(T77=1,"Please Enter Deemed Pensionable Pay","Add relevant Details Above"),"Please give details Above")))))))))))</f>
        <v/>
      </c>
      <c r="K77" s="263"/>
      <c r="L77" s="93"/>
      <c r="M77" s="93" t="str">
        <f t="shared" si="4"/>
        <v/>
      </c>
      <c r="N77" s="96">
        <f t="shared" si="5"/>
        <v>0</v>
      </c>
      <c r="O77" s="96">
        <f t="shared" si="0"/>
        <v>0</v>
      </c>
      <c r="P77" s="220">
        <f>(ROUND((F77/100*'Member Info'!$W$2), 2))</f>
        <v>0</v>
      </c>
      <c r="Q77" s="220" t="e">
        <f t="shared" si="6"/>
        <v>#VALUE!</v>
      </c>
      <c r="R77" s="220" t="str">
        <f t="shared" si="7"/>
        <v/>
      </c>
      <c r="S77" s="229" t="str">
        <f t="shared" si="8"/>
        <v/>
      </c>
      <c r="T77" s="230" t="str">
        <f t="shared" si="9"/>
        <v/>
      </c>
      <c r="U77" s="230" t="str">
        <f t="shared" si="10"/>
        <v/>
      </c>
      <c r="V77" s="224">
        <f t="shared" si="11"/>
        <v>0</v>
      </c>
      <c r="W77" s="112">
        <f t="shared" si="12"/>
        <v>0</v>
      </c>
      <c r="X77" s="237" t="str">
        <f t="shared" si="1"/>
        <v/>
      </c>
      <c r="Y77" s="242" t="b">
        <f t="shared" si="2"/>
        <v>0</v>
      </c>
      <c r="Z77" s="237">
        <f t="shared" si="13"/>
        <v>0</v>
      </c>
      <c r="AA77" s="237">
        <f>IF('Member Info'!N73="",1,"")</f>
        <v>1</v>
      </c>
      <c r="AB77" s="245" t="e">
        <f t="shared" si="14"/>
        <v>#VALUE!</v>
      </c>
      <c r="AC77" s="132" t="str">
        <f t="shared" si="3"/>
        <v/>
      </c>
      <c r="AD77" s="126">
        <f t="shared" si="15"/>
        <v>1</v>
      </c>
      <c r="AE77" s="126" t="str">
        <f>IF('Member Info'!N73&lt;&gt;"",IF('Member Info'!N73&lt;=$R$1,1,0),"")</f>
        <v/>
      </c>
      <c r="AG77" s="126" t="b">
        <f t="shared" si="16"/>
        <v>0</v>
      </c>
      <c r="AH77" s="126">
        <f t="shared" si="17"/>
        <v>0</v>
      </c>
      <c r="AJ77" s="126">
        <f t="shared" si="18"/>
        <v>0</v>
      </c>
      <c r="AK77" s="126">
        <f>IF('Member Info'!F73&gt;$R$1,1,0)</f>
        <v>0</v>
      </c>
      <c r="AL77" s="126" t="b">
        <f>IF(ISERROR(R77),ERROR.TYPE(#REF!)=ERROR.TYPE(R77),FALSE)</f>
        <v>0</v>
      </c>
      <c r="AM77" s="126" t="b">
        <f>IF(ISERROR(S77),ERROR.TYPE(#REF!)=ERROR.TYPE(S77),FALSE)</f>
        <v>0</v>
      </c>
      <c r="AN77" s="126">
        <f>IF(OR('Member Info'!F73&gt;=$S$1,'Member Info'!N73&gt;=$R$1),1,0)</f>
        <v>0</v>
      </c>
    </row>
    <row r="78" spans="1:40" x14ac:dyDescent="0.25">
      <c r="A78" s="4">
        <v>46</v>
      </c>
      <c r="B78" s="166">
        <f>'Member Info'!D74</f>
        <v>0</v>
      </c>
      <c r="C78" s="166">
        <f>'Member Info'!E74</f>
        <v>0</v>
      </c>
      <c r="D78" s="166" t="str">
        <f>'Member Info'!G74</f>
        <v/>
      </c>
      <c r="E78" s="167">
        <f>'Member Info'!B74</f>
        <v>0</v>
      </c>
      <c r="F78" s="244"/>
      <c r="G78" s="168" t="str">
        <f>IF(E78=0,"",
IF('Member Info'!$AM$19&lt;=$R$1,
SUMPRODUCT('Member Info'!L74+IF('Member Info'!H74&gt;'Member Info'!$AJ$12,'Member Info'!$AK$13,IF('Member Info'!H74&gt;'Member Info'!$AJ$11,'Member Info'!$AK$12,IF('Member Info'!H74&gt;'Member Info'!$AJ$10,'Member Info'!$AK$11,IF('Member Info'!H74&gt;'Member Info'!$AJ$9,'Member Info'!$AK$10,IF('Member Info'!H74&gt;'Member Info'!$AJ$8,'Member Info'!$AK$9,'Member Info'!$AK$8)))))),
SUMPRODUCT('Member Info'!L74+IF('Member Info'!H74&gt;'Member Info'!$AG$17,'Member Info'!$AH$18,IF('Member Info'!H74&gt;'Member Info'!$AG$16,'Member Info'!$AH$17,IF('Member Info'!H74&gt;'Member Info'!$AG$15,'Member Info'!$AH$16,IF('Member Info'!H74&gt;'Member Info'!$AG$14,'Member Info'!$AH$15,IF('Member Info'!H74&gt;'Member Info'!$AG$13,'Member Info'!$AH$14,IF('Member Info'!H74&gt;'Member Info'!$AG$12,'Member Info'!$AH$13,IF('Member Info'!H74&gt;'Member Info'!$AG$11,'Member Info'!$AH$12,IF('Member Info'!H74&gt;'Member Info'!$AG$10,'Member Info'!$AH$11,IF('Member Info'!H74&gt;'Member Info'!$AG$9,'Member Info'!$AH$10,IF('Member Info'!H74&gt;'Member Info'!$AG$8,'Member Info'!$AH$9,'Member Info'!$AH$8)))))))))))))</f>
        <v/>
      </c>
      <c r="H78" s="26"/>
      <c r="I78" s="26"/>
      <c r="J78" s="107" t="str">
        <f>IF(E78=0,"",IF('Member Info'!F74&gt;$S$1,CONCATENATE("Joined with practice on ", TEXT('Member Info'!F74, "DD/MM/YYYY")),IF('Member Info'!N74&lt;&gt;"",IF('Member Info'!N74&lt;$R$1,CONCATENATE("Left Scheme on ", TEXT('Member Info'!N74, "DD/MM/YYYY")),IF(ISERROR(G78),"Error Detected, No rate entered",IF(E78=0,"",IF(F78="","Error Detected, No Pensionable pay",IF(ISERROR(AB78)," Unknown Values entered.",IF(T78+U78&lt;1,"Acceptable",IF(R78+S78=200, "No Contributions Entered", IF(K78="","Error Detected, Choose reason&gt;",IF(X78="1",IF(T78=1,"Please Enter Deemed Pensionable Pay","Add Any Relevant Details Above"),"Please Give Details Above"))))))))),IF(ISERROR(G78),"Error Detected, No rate entered",IF(E78=0,"",IF(F78="","Error Detected, No Pensionable pay",IF(ISERROR(AB78)," Unknown Values entered.",IF(T78+U78&lt;1,"Acceptable",IF(R78+S78=200, "No Contributions Entered", IF(K78="","Error Detected, Choose reason&gt;",IF(X78="1",IF(T78=1,"Please Enter Deemed Pensionable Pay","Add relevant Details Above"),"Please give details Above")))))))))))</f>
        <v/>
      </c>
      <c r="K78" s="263"/>
      <c r="L78" s="93"/>
      <c r="M78" s="93" t="str">
        <f t="shared" si="4"/>
        <v/>
      </c>
      <c r="N78" s="96">
        <f t="shared" si="5"/>
        <v>0</v>
      </c>
      <c r="O78" s="96">
        <f t="shared" si="0"/>
        <v>0</v>
      </c>
      <c r="P78" s="220">
        <f>(ROUND((F78/100*'Member Info'!$W$2), 2))</f>
        <v>0</v>
      </c>
      <c r="Q78" s="220" t="e">
        <f t="shared" si="6"/>
        <v>#VALUE!</v>
      </c>
      <c r="R78" s="220" t="str">
        <f t="shared" si="7"/>
        <v/>
      </c>
      <c r="S78" s="229" t="str">
        <f t="shared" si="8"/>
        <v/>
      </c>
      <c r="T78" s="230" t="str">
        <f t="shared" si="9"/>
        <v/>
      </c>
      <c r="U78" s="230" t="str">
        <f t="shared" si="10"/>
        <v/>
      </c>
      <c r="V78" s="224">
        <f t="shared" si="11"/>
        <v>0</v>
      </c>
      <c r="W78" s="112">
        <f t="shared" si="12"/>
        <v>0</v>
      </c>
      <c r="X78" s="237" t="str">
        <f t="shared" si="1"/>
        <v/>
      </c>
      <c r="Y78" s="242" t="b">
        <f t="shared" si="2"/>
        <v>0</v>
      </c>
      <c r="Z78" s="237">
        <f t="shared" si="13"/>
        <v>0</v>
      </c>
      <c r="AA78" s="237">
        <f>IF('Member Info'!N74="",1,"")</f>
        <v>1</v>
      </c>
      <c r="AB78" s="245" t="e">
        <f t="shared" si="14"/>
        <v>#VALUE!</v>
      </c>
      <c r="AC78" s="132" t="str">
        <f t="shared" si="3"/>
        <v/>
      </c>
      <c r="AD78" s="126">
        <f t="shared" si="15"/>
        <v>1</v>
      </c>
      <c r="AE78" s="126" t="str">
        <f>IF('Member Info'!N74&lt;&gt;"",IF('Member Info'!N74&lt;=$R$1,1,0),"")</f>
        <v/>
      </c>
      <c r="AG78" s="126" t="b">
        <f t="shared" si="16"/>
        <v>0</v>
      </c>
      <c r="AH78" s="126">
        <f t="shared" si="17"/>
        <v>0</v>
      </c>
      <c r="AJ78" s="126">
        <f t="shared" si="18"/>
        <v>0</v>
      </c>
      <c r="AK78" s="126">
        <f>IF('Member Info'!F74&gt;$R$1,1,0)</f>
        <v>0</v>
      </c>
      <c r="AL78" s="126" t="b">
        <f>IF(ISERROR(R78),ERROR.TYPE(#REF!)=ERROR.TYPE(R78),FALSE)</f>
        <v>0</v>
      </c>
      <c r="AM78" s="126" t="b">
        <f>IF(ISERROR(S78),ERROR.TYPE(#REF!)=ERROR.TYPE(S78),FALSE)</f>
        <v>0</v>
      </c>
      <c r="AN78" s="126">
        <f>IF(OR('Member Info'!F74&gt;=$S$1,'Member Info'!N74&gt;=$R$1),1,0)</f>
        <v>0</v>
      </c>
    </row>
    <row r="79" spans="1:40" x14ac:dyDescent="0.25">
      <c r="A79" s="4">
        <v>47</v>
      </c>
      <c r="B79" s="166">
        <f>'Member Info'!D75</f>
        <v>0</v>
      </c>
      <c r="C79" s="166">
        <f>'Member Info'!E75</f>
        <v>0</v>
      </c>
      <c r="D79" s="166" t="str">
        <f>'Member Info'!G75</f>
        <v/>
      </c>
      <c r="E79" s="167">
        <f>'Member Info'!B75</f>
        <v>0</v>
      </c>
      <c r="F79" s="244"/>
      <c r="G79" s="168" t="str">
        <f>IF(E79=0,"",
IF('Member Info'!$AM$19&lt;=$R$1,
SUMPRODUCT('Member Info'!L75+IF('Member Info'!H75&gt;'Member Info'!$AJ$12,'Member Info'!$AK$13,IF('Member Info'!H75&gt;'Member Info'!$AJ$11,'Member Info'!$AK$12,IF('Member Info'!H75&gt;'Member Info'!$AJ$10,'Member Info'!$AK$11,IF('Member Info'!H75&gt;'Member Info'!$AJ$9,'Member Info'!$AK$10,IF('Member Info'!H75&gt;'Member Info'!$AJ$8,'Member Info'!$AK$9,'Member Info'!$AK$8)))))),
SUMPRODUCT('Member Info'!L75+IF('Member Info'!H75&gt;'Member Info'!$AG$17,'Member Info'!$AH$18,IF('Member Info'!H75&gt;'Member Info'!$AG$16,'Member Info'!$AH$17,IF('Member Info'!H75&gt;'Member Info'!$AG$15,'Member Info'!$AH$16,IF('Member Info'!H75&gt;'Member Info'!$AG$14,'Member Info'!$AH$15,IF('Member Info'!H75&gt;'Member Info'!$AG$13,'Member Info'!$AH$14,IF('Member Info'!H75&gt;'Member Info'!$AG$12,'Member Info'!$AH$13,IF('Member Info'!H75&gt;'Member Info'!$AG$11,'Member Info'!$AH$12,IF('Member Info'!H75&gt;'Member Info'!$AG$10,'Member Info'!$AH$11,IF('Member Info'!H75&gt;'Member Info'!$AG$9,'Member Info'!$AH$10,IF('Member Info'!H75&gt;'Member Info'!$AG$8,'Member Info'!$AH$9,'Member Info'!$AH$8)))))))))))))</f>
        <v/>
      </c>
      <c r="H79" s="26"/>
      <c r="I79" s="26"/>
      <c r="J79" s="107" t="str">
        <f>IF(E79=0,"",IF('Member Info'!F75&gt;$S$1,CONCATENATE("Joined with practice on ", TEXT('Member Info'!F75, "DD/MM/YYYY")),IF('Member Info'!N75&lt;&gt;"",IF('Member Info'!N75&lt;$R$1,CONCATENATE("Left Scheme on ", TEXT('Member Info'!N75, "DD/MM/YYYY")),IF(ISERROR(G79),"Error Detected, No rate entered",IF(E79=0,"",IF(F79="","Error Detected, No Pensionable pay",IF(ISERROR(AB79)," Unknown Values entered.",IF(T79+U79&lt;1,"Acceptable",IF(R79+S79=200, "No Contributions Entered", IF(K79="","Error Detected, Choose reason&gt;",IF(X79="1",IF(T79=1,"Please Enter Deemed Pensionable Pay","Add Any Relevant Details Above"),"Please Give Details Above"))))))))),IF(ISERROR(G79),"Error Detected, No rate entered",IF(E79=0,"",IF(F79="","Error Detected, No Pensionable pay",IF(ISERROR(AB79)," Unknown Values entered.",IF(T79+U79&lt;1,"Acceptable",IF(R79+S79=200, "No Contributions Entered", IF(K79="","Error Detected, Choose reason&gt;",IF(X79="1",IF(T79=1,"Please Enter Deemed Pensionable Pay","Add relevant Details Above"),"Please give details Above")))))))))))</f>
        <v/>
      </c>
      <c r="K79" s="263"/>
      <c r="L79" s="93"/>
      <c r="M79" s="93" t="str">
        <f t="shared" si="4"/>
        <v/>
      </c>
      <c r="N79" s="96">
        <f t="shared" si="5"/>
        <v>0</v>
      </c>
      <c r="O79" s="96">
        <f t="shared" si="0"/>
        <v>0</v>
      </c>
      <c r="P79" s="220">
        <f>(ROUND((F79/100*'Member Info'!$W$2), 2))</f>
        <v>0</v>
      </c>
      <c r="Q79" s="220" t="e">
        <f t="shared" si="6"/>
        <v>#VALUE!</v>
      </c>
      <c r="R79" s="220" t="str">
        <f t="shared" si="7"/>
        <v/>
      </c>
      <c r="S79" s="229" t="str">
        <f t="shared" si="8"/>
        <v/>
      </c>
      <c r="T79" s="230" t="str">
        <f t="shared" si="9"/>
        <v/>
      </c>
      <c r="U79" s="230" t="str">
        <f t="shared" si="10"/>
        <v/>
      </c>
      <c r="V79" s="224">
        <f t="shared" si="11"/>
        <v>0</v>
      </c>
      <c r="W79" s="112">
        <f t="shared" si="12"/>
        <v>0</v>
      </c>
      <c r="X79" s="237" t="str">
        <f t="shared" si="1"/>
        <v/>
      </c>
      <c r="Y79" s="242" t="b">
        <f t="shared" si="2"/>
        <v>0</v>
      </c>
      <c r="Z79" s="237">
        <f t="shared" si="13"/>
        <v>0</v>
      </c>
      <c r="AA79" s="237">
        <f>IF('Member Info'!N75="",1,"")</f>
        <v>1</v>
      </c>
      <c r="AB79" s="245" t="e">
        <f t="shared" si="14"/>
        <v>#VALUE!</v>
      </c>
      <c r="AC79" s="132" t="str">
        <f t="shared" si="3"/>
        <v/>
      </c>
      <c r="AD79" s="126">
        <f t="shared" si="15"/>
        <v>1</v>
      </c>
      <c r="AE79" s="126" t="str">
        <f>IF('Member Info'!N75&lt;&gt;"",IF('Member Info'!N75&lt;=$R$1,1,0),"")</f>
        <v/>
      </c>
      <c r="AG79" s="126" t="b">
        <f t="shared" si="16"/>
        <v>0</v>
      </c>
      <c r="AH79" s="126">
        <f t="shared" si="17"/>
        <v>0</v>
      </c>
      <c r="AJ79" s="126">
        <f t="shared" si="18"/>
        <v>0</v>
      </c>
      <c r="AK79" s="126">
        <f>IF('Member Info'!F75&gt;$R$1,1,0)</f>
        <v>0</v>
      </c>
      <c r="AL79" s="126" t="b">
        <f>IF(ISERROR(R79),ERROR.TYPE(#REF!)=ERROR.TYPE(R79),FALSE)</f>
        <v>0</v>
      </c>
      <c r="AM79" s="126" t="b">
        <f>IF(ISERROR(S79),ERROR.TYPE(#REF!)=ERROR.TYPE(S79),FALSE)</f>
        <v>0</v>
      </c>
      <c r="AN79" s="126">
        <f>IF(OR('Member Info'!F75&gt;=$S$1,'Member Info'!N75&gt;=$R$1),1,0)</f>
        <v>0</v>
      </c>
    </row>
    <row r="80" spans="1:40" x14ac:dyDescent="0.25">
      <c r="A80" s="4">
        <v>48</v>
      </c>
      <c r="B80" s="166">
        <f>'Member Info'!D76</f>
        <v>0</v>
      </c>
      <c r="C80" s="166">
        <f>'Member Info'!E76</f>
        <v>0</v>
      </c>
      <c r="D80" s="166" t="str">
        <f>'Member Info'!G76</f>
        <v/>
      </c>
      <c r="E80" s="167">
        <f>'Member Info'!B76</f>
        <v>0</v>
      </c>
      <c r="F80" s="244"/>
      <c r="G80" s="168" t="str">
        <f>IF(E80=0,"",
IF('Member Info'!$AM$19&lt;=$R$1,
SUMPRODUCT('Member Info'!L76+IF('Member Info'!H76&gt;'Member Info'!$AJ$12,'Member Info'!$AK$13,IF('Member Info'!H76&gt;'Member Info'!$AJ$11,'Member Info'!$AK$12,IF('Member Info'!H76&gt;'Member Info'!$AJ$10,'Member Info'!$AK$11,IF('Member Info'!H76&gt;'Member Info'!$AJ$9,'Member Info'!$AK$10,IF('Member Info'!H76&gt;'Member Info'!$AJ$8,'Member Info'!$AK$9,'Member Info'!$AK$8)))))),
SUMPRODUCT('Member Info'!L76+IF('Member Info'!H76&gt;'Member Info'!$AG$17,'Member Info'!$AH$18,IF('Member Info'!H76&gt;'Member Info'!$AG$16,'Member Info'!$AH$17,IF('Member Info'!H76&gt;'Member Info'!$AG$15,'Member Info'!$AH$16,IF('Member Info'!H76&gt;'Member Info'!$AG$14,'Member Info'!$AH$15,IF('Member Info'!H76&gt;'Member Info'!$AG$13,'Member Info'!$AH$14,IF('Member Info'!H76&gt;'Member Info'!$AG$12,'Member Info'!$AH$13,IF('Member Info'!H76&gt;'Member Info'!$AG$11,'Member Info'!$AH$12,IF('Member Info'!H76&gt;'Member Info'!$AG$10,'Member Info'!$AH$11,IF('Member Info'!H76&gt;'Member Info'!$AG$9,'Member Info'!$AH$10,IF('Member Info'!H76&gt;'Member Info'!$AG$8,'Member Info'!$AH$9,'Member Info'!$AH$8)))))))))))))</f>
        <v/>
      </c>
      <c r="H80" s="26"/>
      <c r="I80" s="26"/>
      <c r="J80" s="107" t="str">
        <f>IF(E80=0,"",IF('Member Info'!F76&gt;$S$1,CONCATENATE("Joined with practice on ", TEXT('Member Info'!F76, "DD/MM/YYYY")),IF('Member Info'!N76&lt;&gt;"",IF('Member Info'!N76&lt;$R$1,CONCATENATE("Left Scheme on ", TEXT('Member Info'!N76, "DD/MM/YYYY")),IF(ISERROR(G80),"Error Detected, No rate entered",IF(E80=0,"",IF(F80="","Error Detected, No Pensionable pay",IF(ISERROR(AB80)," Unknown Values entered.",IF(T80+U80&lt;1,"Acceptable",IF(R80+S80=200, "No Contributions Entered", IF(K80="","Error Detected, Choose reason&gt;",IF(X80="1",IF(T80=1,"Please Enter Deemed Pensionable Pay","Add Any Relevant Details Above"),"Please Give Details Above"))))))))),IF(ISERROR(G80),"Error Detected, No rate entered",IF(E80=0,"",IF(F80="","Error Detected, No Pensionable pay",IF(ISERROR(AB80)," Unknown Values entered.",IF(T80+U80&lt;1,"Acceptable",IF(R80+S80=200, "No Contributions Entered", IF(K80="","Error Detected, Choose reason&gt;",IF(X80="1",IF(T80=1,"Please Enter Deemed Pensionable Pay","Add relevant Details Above"),"Please give details Above")))))))))))</f>
        <v/>
      </c>
      <c r="K80" s="263"/>
      <c r="L80" s="93"/>
      <c r="M80" s="93" t="str">
        <f t="shared" si="4"/>
        <v/>
      </c>
      <c r="N80" s="96">
        <f t="shared" si="5"/>
        <v>0</v>
      </c>
      <c r="O80" s="96">
        <f t="shared" si="0"/>
        <v>0</v>
      </c>
      <c r="P80" s="220">
        <f>(ROUND((F80/100*'Member Info'!$W$2), 2))</f>
        <v>0</v>
      </c>
      <c r="Q80" s="220" t="e">
        <f t="shared" si="6"/>
        <v>#VALUE!</v>
      </c>
      <c r="R80" s="220" t="str">
        <f t="shared" si="7"/>
        <v/>
      </c>
      <c r="S80" s="229" t="str">
        <f t="shared" si="8"/>
        <v/>
      </c>
      <c r="T80" s="230" t="str">
        <f t="shared" si="9"/>
        <v/>
      </c>
      <c r="U80" s="230" t="str">
        <f t="shared" si="10"/>
        <v/>
      </c>
      <c r="V80" s="224">
        <f t="shared" si="11"/>
        <v>0</v>
      </c>
      <c r="W80" s="112">
        <f t="shared" si="12"/>
        <v>0</v>
      </c>
      <c r="X80" s="237" t="str">
        <f t="shared" si="1"/>
        <v/>
      </c>
      <c r="Y80" s="242" t="b">
        <f t="shared" si="2"/>
        <v>0</v>
      </c>
      <c r="Z80" s="237">
        <f t="shared" si="13"/>
        <v>0</v>
      </c>
      <c r="AA80" s="237">
        <f>IF('Member Info'!N76="",1,"")</f>
        <v>1</v>
      </c>
      <c r="AB80" s="245" t="e">
        <f t="shared" si="14"/>
        <v>#VALUE!</v>
      </c>
      <c r="AC80" s="132" t="str">
        <f t="shared" si="3"/>
        <v/>
      </c>
      <c r="AD80" s="126">
        <f t="shared" si="15"/>
        <v>1</v>
      </c>
      <c r="AE80" s="126" t="str">
        <f>IF('Member Info'!N76&lt;&gt;"",IF('Member Info'!N76&lt;=$R$1,1,0),"")</f>
        <v/>
      </c>
      <c r="AG80" s="126" t="b">
        <f t="shared" si="16"/>
        <v>0</v>
      </c>
      <c r="AH80" s="126">
        <f t="shared" si="17"/>
        <v>0</v>
      </c>
      <c r="AJ80" s="126">
        <f t="shared" si="18"/>
        <v>0</v>
      </c>
      <c r="AK80" s="126">
        <f>IF('Member Info'!F76&gt;$R$1,1,0)</f>
        <v>0</v>
      </c>
      <c r="AL80" s="126" t="b">
        <f>IF(ISERROR(R80),ERROR.TYPE(#REF!)=ERROR.TYPE(R80),FALSE)</f>
        <v>0</v>
      </c>
      <c r="AM80" s="126" t="b">
        <f>IF(ISERROR(S80),ERROR.TYPE(#REF!)=ERROR.TYPE(S80),FALSE)</f>
        <v>0</v>
      </c>
      <c r="AN80" s="126">
        <f>IF(OR('Member Info'!F76&gt;=$S$1,'Member Info'!N76&gt;=$R$1),1,0)</f>
        <v>0</v>
      </c>
    </row>
    <row r="81" spans="1:40" x14ac:dyDescent="0.25">
      <c r="A81" s="4">
        <v>49</v>
      </c>
      <c r="B81" s="166">
        <f>'Member Info'!D77</f>
        <v>0</v>
      </c>
      <c r="C81" s="166">
        <f>'Member Info'!E77</f>
        <v>0</v>
      </c>
      <c r="D81" s="166" t="str">
        <f>'Member Info'!G77</f>
        <v/>
      </c>
      <c r="E81" s="167">
        <f>'Member Info'!B77</f>
        <v>0</v>
      </c>
      <c r="F81" s="244"/>
      <c r="G81" s="168" t="str">
        <f>IF(E81=0,"",
IF('Member Info'!$AM$19&lt;=$R$1,
SUMPRODUCT('Member Info'!L77+IF('Member Info'!H77&gt;'Member Info'!$AJ$12,'Member Info'!$AK$13,IF('Member Info'!H77&gt;'Member Info'!$AJ$11,'Member Info'!$AK$12,IF('Member Info'!H77&gt;'Member Info'!$AJ$10,'Member Info'!$AK$11,IF('Member Info'!H77&gt;'Member Info'!$AJ$9,'Member Info'!$AK$10,IF('Member Info'!H77&gt;'Member Info'!$AJ$8,'Member Info'!$AK$9,'Member Info'!$AK$8)))))),
SUMPRODUCT('Member Info'!L77+IF('Member Info'!H77&gt;'Member Info'!$AG$17,'Member Info'!$AH$18,IF('Member Info'!H77&gt;'Member Info'!$AG$16,'Member Info'!$AH$17,IF('Member Info'!H77&gt;'Member Info'!$AG$15,'Member Info'!$AH$16,IF('Member Info'!H77&gt;'Member Info'!$AG$14,'Member Info'!$AH$15,IF('Member Info'!H77&gt;'Member Info'!$AG$13,'Member Info'!$AH$14,IF('Member Info'!H77&gt;'Member Info'!$AG$12,'Member Info'!$AH$13,IF('Member Info'!H77&gt;'Member Info'!$AG$11,'Member Info'!$AH$12,IF('Member Info'!H77&gt;'Member Info'!$AG$10,'Member Info'!$AH$11,IF('Member Info'!H77&gt;'Member Info'!$AG$9,'Member Info'!$AH$10,IF('Member Info'!H77&gt;'Member Info'!$AG$8,'Member Info'!$AH$9,'Member Info'!$AH$8)))))))))))))</f>
        <v/>
      </c>
      <c r="H81" s="26"/>
      <c r="I81" s="26"/>
      <c r="J81" s="107" t="str">
        <f>IF(E81=0,"",IF('Member Info'!F77&gt;$S$1,CONCATENATE("Joined with practice on ", TEXT('Member Info'!F77, "DD/MM/YYYY")),IF('Member Info'!N77&lt;&gt;"",IF('Member Info'!N77&lt;$R$1,CONCATENATE("Left Scheme on ", TEXT('Member Info'!N77, "DD/MM/YYYY")),IF(ISERROR(G81),"Error Detected, No rate entered",IF(E81=0,"",IF(F81="","Error Detected, No Pensionable pay",IF(ISERROR(AB81)," Unknown Values entered.",IF(T81+U81&lt;1,"Acceptable",IF(R81+S81=200, "No Contributions Entered", IF(K81="","Error Detected, Choose reason&gt;",IF(X81="1",IF(T81=1,"Please Enter Deemed Pensionable Pay","Add Any Relevant Details Above"),"Please Give Details Above"))))))))),IF(ISERROR(G81),"Error Detected, No rate entered",IF(E81=0,"",IF(F81="","Error Detected, No Pensionable pay",IF(ISERROR(AB81)," Unknown Values entered.",IF(T81+U81&lt;1,"Acceptable",IF(R81+S81=200, "No Contributions Entered", IF(K81="","Error Detected, Choose reason&gt;",IF(X81="1",IF(T81=1,"Please Enter Deemed Pensionable Pay","Add relevant Details Above"),"Please give details Above")))))))))))</f>
        <v/>
      </c>
      <c r="K81" s="263"/>
      <c r="L81" s="93"/>
      <c r="M81" s="93" t="str">
        <f t="shared" si="4"/>
        <v/>
      </c>
      <c r="N81" s="96">
        <f t="shared" si="5"/>
        <v>0</v>
      </c>
      <c r="O81" s="96">
        <f t="shared" si="0"/>
        <v>0</v>
      </c>
      <c r="P81" s="220">
        <f>(ROUND((F81/100*'Member Info'!$W$2), 2))</f>
        <v>0</v>
      </c>
      <c r="Q81" s="220" t="e">
        <f t="shared" si="6"/>
        <v>#VALUE!</v>
      </c>
      <c r="R81" s="220" t="str">
        <f t="shared" si="7"/>
        <v/>
      </c>
      <c r="S81" s="229" t="str">
        <f t="shared" si="8"/>
        <v/>
      </c>
      <c r="T81" s="230" t="str">
        <f t="shared" si="9"/>
        <v/>
      </c>
      <c r="U81" s="230" t="str">
        <f t="shared" si="10"/>
        <v/>
      </c>
      <c r="V81" s="224">
        <f t="shared" si="11"/>
        <v>0</v>
      </c>
      <c r="W81" s="112">
        <f t="shared" si="12"/>
        <v>0</v>
      </c>
      <c r="X81" s="237" t="str">
        <f t="shared" si="1"/>
        <v/>
      </c>
      <c r="Y81" s="242" t="b">
        <f t="shared" si="2"/>
        <v>0</v>
      </c>
      <c r="Z81" s="237">
        <f t="shared" si="13"/>
        <v>0</v>
      </c>
      <c r="AA81" s="237">
        <f>IF('Member Info'!N77="",1,"")</f>
        <v>1</v>
      </c>
      <c r="AB81" s="245" t="e">
        <f t="shared" si="14"/>
        <v>#VALUE!</v>
      </c>
      <c r="AC81" s="132" t="str">
        <f t="shared" si="3"/>
        <v/>
      </c>
      <c r="AD81" s="126">
        <f t="shared" si="15"/>
        <v>1</v>
      </c>
      <c r="AE81" s="126" t="str">
        <f>IF('Member Info'!N77&lt;&gt;"",IF('Member Info'!N77&lt;=$R$1,1,0),"")</f>
        <v/>
      </c>
      <c r="AG81" s="126" t="b">
        <f t="shared" si="16"/>
        <v>0</v>
      </c>
      <c r="AH81" s="126">
        <f t="shared" si="17"/>
        <v>0</v>
      </c>
      <c r="AJ81" s="126">
        <f t="shared" si="18"/>
        <v>0</v>
      </c>
      <c r="AK81" s="126">
        <f>IF('Member Info'!F77&gt;$R$1,1,0)</f>
        <v>0</v>
      </c>
      <c r="AL81" s="126" t="b">
        <f>IF(ISERROR(R81),ERROR.TYPE(#REF!)=ERROR.TYPE(R81),FALSE)</f>
        <v>0</v>
      </c>
      <c r="AM81" s="126" t="b">
        <f>IF(ISERROR(S81),ERROR.TYPE(#REF!)=ERROR.TYPE(S81),FALSE)</f>
        <v>0</v>
      </c>
      <c r="AN81" s="126">
        <f>IF(OR('Member Info'!F77&gt;=$S$1,'Member Info'!N77&gt;=$R$1),1,0)</f>
        <v>0</v>
      </c>
    </row>
    <row r="82" spans="1:40" x14ac:dyDescent="0.25">
      <c r="A82" s="4">
        <v>50</v>
      </c>
      <c r="B82" s="166">
        <f>'Member Info'!D78</f>
        <v>0</v>
      </c>
      <c r="C82" s="166">
        <f>'Member Info'!E78</f>
        <v>0</v>
      </c>
      <c r="D82" s="166" t="str">
        <f>'Member Info'!G78</f>
        <v/>
      </c>
      <c r="E82" s="167">
        <f>'Member Info'!B78</f>
        <v>0</v>
      </c>
      <c r="F82" s="244"/>
      <c r="G82" s="168" t="str">
        <f>IF(E82=0,"",
IF('Member Info'!$AM$19&lt;=$R$1,
SUMPRODUCT('Member Info'!L78+IF('Member Info'!H78&gt;'Member Info'!$AJ$12,'Member Info'!$AK$13,IF('Member Info'!H78&gt;'Member Info'!$AJ$11,'Member Info'!$AK$12,IF('Member Info'!H78&gt;'Member Info'!$AJ$10,'Member Info'!$AK$11,IF('Member Info'!H78&gt;'Member Info'!$AJ$9,'Member Info'!$AK$10,IF('Member Info'!H78&gt;'Member Info'!$AJ$8,'Member Info'!$AK$9,'Member Info'!$AK$8)))))),
SUMPRODUCT('Member Info'!L78+IF('Member Info'!H78&gt;'Member Info'!$AG$17,'Member Info'!$AH$18,IF('Member Info'!H78&gt;'Member Info'!$AG$16,'Member Info'!$AH$17,IF('Member Info'!H78&gt;'Member Info'!$AG$15,'Member Info'!$AH$16,IF('Member Info'!H78&gt;'Member Info'!$AG$14,'Member Info'!$AH$15,IF('Member Info'!H78&gt;'Member Info'!$AG$13,'Member Info'!$AH$14,IF('Member Info'!H78&gt;'Member Info'!$AG$12,'Member Info'!$AH$13,IF('Member Info'!H78&gt;'Member Info'!$AG$11,'Member Info'!$AH$12,IF('Member Info'!H78&gt;'Member Info'!$AG$10,'Member Info'!$AH$11,IF('Member Info'!H78&gt;'Member Info'!$AG$9,'Member Info'!$AH$10,IF('Member Info'!H78&gt;'Member Info'!$AG$8,'Member Info'!$AH$9,'Member Info'!$AH$8)))))))))))))</f>
        <v/>
      </c>
      <c r="H82" s="26"/>
      <c r="I82" s="26"/>
      <c r="J82" s="107" t="str">
        <f>IF(E82=0,"",IF('Member Info'!F78&gt;$S$1,CONCATENATE("Joined with practice on ", TEXT('Member Info'!F78, "DD/MM/YYYY")),IF('Member Info'!N78&lt;&gt;"",IF('Member Info'!N78&lt;$R$1,CONCATENATE("Left Scheme on ", TEXT('Member Info'!N78, "DD/MM/YYYY")),IF(ISERROR(G82),"Error Detected, No rate entered",IF(E82=0,"",IF(F82="","Error Detected, No Pensionable pay",IF(ISERROR(AB82)," Unknown Values entered.",IF(T82+U82&lt;1,"Acceptable",IF(R82+S82=200, "No Contributions Entered", IF(K82="","Error Detected, Choose reason&gt;",IF(X82="1",IF(T82=1,"Please Enter Deemed Pensionable Pay","Add Any Relevant Details Above"),"Please Give Details Above"))))))))),IF(ISERROR(G82),"Error Detected, No rate entered",IF(E82=0,"",IF(F82="","Error Detected, No Pensionable pay",IF(ISERROR(AB82)," Unknown Values entered.",IF(T82+U82&lt;1,"Acceptable",IF(R82+S82=200, "No Contributions Entered", IF(K82="","Error Detected, Choose reason&gt;",IF(X82="1",IF(T82=1,"Please Enter Deemed Pensionable Pay","Add relevant Details Above"),"Please give details Above")))))))))))</f>
        <v/>
      </c>
      <c r="K82" s="263"/>
      <c r="L82" s="93"/>
      <c r="M82" s="93" t="str">
        <f t="shared" si="4"/>
        <v/>
      </c>
      <c r="N82" s="96">
        <f t="shared" si="5"/>
        <v>0</v>
      </c>
      <c r="O82" s="96">
        <f t="shared" si="0"/>
        <v>0</v>
      </c>
      <c r="P82" s="220">
        <f>(ROUND((F82/100*'Member Info'!$W$2), 2))</f>
        <v>0</v>
      </c>
      <c r="Q82" s="220" t="e">
        <f t="shared" si="6"/>
        <v>#VALUE!</v>
      </c>
      <c r="R82" s="220" t="str">
        <f t="shared" si="7"/>
        <v/>
      </c>
      <c r="S82" s="229" t="str">
        <f t="shared" si="8"/>
        <v/>
      </c>
      <c r="T82" s="230" t="str">
        <f t="shared" si="9"/>
        <v/>
      </c>
      <c r="U82" s="230" t="str">
        <f t="shared" si="10"/>
        <v/>
      </c>
      <c r="V82" s="224">
        <f t="shared" si="11"/>
        <v>0</v>
      </c>
      <c r="W82" s="112">
        <f t="shared" si="12"/>
        <v>0</v>
      </c>
      <c r="X82" s="237" t="str">
        <f t="shared" si="1"/>
        <v/>
      </c>
      <c r="Y82" s="242" t="b">
        <f t="shared" si="2"/>
        <v>0</v>
      </c>
      <c r="Z82" s="237">
        <f t="shared" si="13"/>
        <v>0</v>
      </c>
      <c r="AA82" s="237">
        <f>IF('Member Info'!N78="",1,"")</f>
        <v>1</v>
      </c>
      <c r="AB82" s="245" t="e">
        <f t="shared" si="14"/>
        <v>#VALUE!</v>
      </c>
      <c r="AC82" s="132" t="str">
        <f t="shared" si="3"/>
        <v/>
      </c>
      <c r="AD82" s="126">
        <f t="shared" si="15"/>
        <v>1</v>
      </c>
      <c r="AE82" s="126" t="str">
        <f>IF('Member Info'!N78&lt;&gt;"",IF('Member Info'!N78&lt;=$R$1,1,0),"")</f>
        <v/>
      </c>
      <c r="AG82" s="126" t="b">
        <f t="shared" si="16"/>
        <v>0</v>
      </c>
      <c r="AH82" s="126">
        <f t="shared" si="17"/>
        <v>0</v>
      </c>
      <c r="AJ82" s="126">
        <f t="shared" si="18"/>
        <v>0</v>
      </c>
      <c r="AK82" s="126">
        <f>IF('Member Info'!F78&gt;$R$1,1,0)</f>
        <v>0</v>
      </c>
      <c r="AL82" s="126" t="b">
        <f>IF(ISERROR(R82),ERROR.TYPE(#REF!)=ERROR.TYPE(R82),FALSE)</f>
        <v>0</v>
      </c>
      <c r="AM82" s="126" t="b">
        <f>IF(ISERROR(S82),ERROR.TYPE(#REF!)=ERROR.TYPE(S82),FALSE)</f>
        <v>0</v>
      </c>
      <c r="AN82" s="126">
        <f>IF(OR('Member Info'!F78&gt;=$S$1,'Member Info'!N78&gt;=$R$1),1,0)</f>
        <v>0</v>
      </c>
    </row>
    <row r="83" spans="1:40" x14ac:dyDescent="0.25">
      <c r="A83" s="4">
        <v>51</v>
      </c>
      <c r="B83" s="166">
        <f>'Member Info'!D79</f>
        <v>0</v>
      </c>
      <c r="C83" s="166">
        <f>'Member Info'!E79</f>
        <v>0</v>
      </c>
      <c r="D83" s="166" t="str">
        <f>'Member Info'!G79</f>
        <v/>
      </c>
      <c r="E83" s="167">
        <f>'Member Info'!B79</f>
        <v>0</v>
      </c>
      <c r="F83" s="244"/>
      <c r="G83" s="168" t="str">
        <f>IF(E83=0,"",
IF('Member Info'!$AM$19&lt;=$R$1,
SUMPRODUCT('Member Info'!L79+IF('Member Info'!H79&gt;'Member Info'!$AJ$12,'Member Info'!$AK$13,IF('Member Info'!H79&gt;'Member Info'!$AJ$11,'Member Info'!$AK$12,IF('Member Info'!H79&gt;'Member Info'!$AJ$10,'Member Info'!$AK$11,IF('Member Info'!H79&gt;'Member Info'!$AJ$9,'Member Info'!$AK$10,IF('Member Info'!H79&gt;'Member Info'!$AJ$8,'Member Info'!$AK$9,'Member Info'!$AK$8)))))),
SUMPRODUCT('Member Info'!L79+IF('Member Info'!H79&gt;'Member Info'!$AG$17,'Member Info'!$AH$18,IF('Member Info'!H79&gt;'Member Info'!$AG$16,'Member Info'!$AH$17,IF('Member Info'!H79&gt;'Member Info'!$AG$15,'Member Info'!$AH$16,IF('Member Info'!H79&gt;'Member Info'!$AG$14,'Member Info'!$AH$15,IF('Member Info'!H79&gt;'Member Info'!$AG$13,'Member Info'!$AH$14,IF('Member Info'!H79&gt;'Member Info'!$AG$12,'Member Info'!$AH$13,IF('Member Info'!H79&gt;'Member Info'!$AG$11,'Member Info'!$AH$12,IF('Member Info'!H79&gt;'Member Info'!$AG$10,'Member Info'!$AH$11,IF('Member Info'!H79&gt;'Member Info'!$AG$9,'Member Info'!$AH$10,IF('Member Info'!H79&gt;'Member Info'!$AG$8,'Member Info'!$AH$9,'Member Info'!$AH$8)))))))))))))</f>
        <v/>
      </c>
      <c r="H83" s="26"/>
      <c r="I83" s="26"/>
      <c r="J83" s="107" t="str">
        <f>IF(E83=0,"",IF('Member Info'!F79&gt;$S$1,CONCATENATE("Joined with practice on ", TEXT('Member Info'!F79, "DD/MM/YYYY")),IF('Member Info'!N79&lt;&gt;"",IF('Member Info'!N79&lt;$R$1,CONCATENATE("Left Scheme on ", TEXT('Member Info'!N79, "DD/MM/YYYY")),IF(ISERROR(G83),"Error Detected, No rate entered",IF(E83=0,"",IF(F83="","Error Detected, No Pensionable pay",IF(ISERROR(AB83)," Unknown Values entered.",IF(T83+U83&lt;1,"Acceptable",IF(R83+S83=200, "No Contributions Entered", IF(K83="","Error Detected, Choose reason&gt;",IF(X83="1",IF(T83=1,"Please Enter Deemed Pensionable Pay","Add Any Relevant Details Above"),"Please Give Details Above"))))))))),IF(ISERROR(G83),"Error Detected, No rate entered",IF(E83=0,"",IF(F83="","Error Detected, No Pensionable pay",IF(ISERROR(AB83)," Unknown Values entered.",IF(T83+U83&lt;1,"Acceptable",IF(R83+S83=200, "No Contributions Entered", IF(K83="","Error Detected, Choose reason&gt;",IF(X83="1",IF(T83=1,"Please Enter Deemed Pensionable Pay","Add relevant Details Above"),"Please give details Above")))))))))))</f>
        <v/>
      </c>
      <c r="K83" s="263"/>
      <c r="L83" s="93"/>
      <c r="M83" s="93" t="str">
        <f t="shared" si="4"/>
        <v/>
      </c>
      <c r="N83" s="96">
        <f t="shared" si="5"/>
        <v>0</v>
      </c>
      <c r="O83" s="96">
        <f t="shared" si="0"/>
        <v>0</v>
      </c>
      <c r="P83" s="220">
        <f>(ROUND((F83/100*'Member Info'!$W$2), 2))</f>
        <v>0</v>
      </c>
      <c r="Q83" s="220" t="e">
        <f t="shared" si="6"/>
        <v>#VALUE!</v>
      </c>
      <c r="R83" s="220" t="str">
        <f t="shared" si="7"/>
        <v/>
      </c>
      <c r="S83" s="229" t="str">
        <f t="shared" si="8"/>
        <v/>
      </c>
      <c r="T83" s="230" t="str">
        <f t="shared" si="9"/>
        <v/>
      </c>
      <c r="U83" s="230" t="str">
        <f t="shared" si="10"/>
        <v/>
      </c>
      <c r="V83" s="224">
        <f t="shared" si="11"/>
        <v>0</v>
      </c>
      <c r="W83" s="112">
        <f t="shared" si="12"/>
        <v>0</v>
      </c>
      <c r="X83" s="237" t="str">
        <f t="shared" si="1"/>
        <v/>
      </c>
      <c r="Y83" s="242" t="b">
        <f t="shared" si="2"/>
        <v>0</v>
      </c>
      <c r="Z83" s="237">
        <f t="shared" si="13"/>
        <v>0</v>
      </c>
      <c r="AA83" s="237">
        <f>IF('Member Info'!N79="",1,"")</f>
        <v>1</v>
      </c>
      <c r="AB83" s="245" t="e">
        <f t="shared" si="14"/>
        <v>#VALUE!</v>
      </c>
      <c r="AC83" s="132" t="str">
        <f t="shared" si="3"/>
        <v/>
      </c>
      <c r="AD83" s="126">
        <f t="shared" si="15"/>
        <v>1</v>
      </c>
      <c r="AE83" s="126" t="str">
        <f>IF('Member Info'!N79&lt;&gt;"",IF('Member Info'!N79&lt;=$R$1,1,0),"")</f>
        <v/>
      </c>
      <c r="AG83" s="126" t="b">
        <f t="shared" si="16"/>
        <v>0</v>
      </c>
      <c r="AH83" s="126">
        <f t="shared" si="17"/>
        <v>0</v>
      </c>
      <c r="AJ83" s="126">
        <f t="shared" si="18"/>
        <v>0</v>
      </c>
      <c r="AK83" s="126">
        <f>IF('Member Info'!F79&gt;$R$1,1,0)</f>
        <v>0</v>
      </c>
      <c r="AL83" s="126" t="b">
        <f>IF(ISERROR(R83),ERROR.TYPE(#REF!)=ERROR.TYPE(R83),FALSE)</f>
        <v>0</v>
      </c>
      <c r="AM83" s="126" t="b">
        <f>IF(ISERROR(S83),ERROR.TYPE(#REF!)=ERROR.TYPE(S83),FALSE)</f>
        <v>0</v>
      </c>
      <c r="AN83" s="126">
        <f>IF(OR('Member Info'!F79&gt;=$S$1,'Member Info'!N79&gt;=$R$1),1,0)</f>
        <v>0</v>
      </c>
    </row>
    <row r="84" spans="1:40" x14ac:dyDescent="0.25">
      <c r="A84" s="4">
        <v>52</v>
      </c>
      <c r="B84" s="166">
        <f>'Member Info'!D80</f>
        <v>0</v>
      </c>
      <c r="C84" s="166">
        <f>'Member Info'!E80</f>
        <v>0</v>
      </c>
      <c r="D84" s="166" t="str">
        <f>'Member Info'!G80</f>
        <v/>
      </c>
      <c r="E84" s="167">
        <f>'Member Info'!B80</f>
        <v>0</v>
      </c>
      <c r="F84" s="244"/>
      <c r="G84" s="168" t="str">
        <f>IF(E84=0,"",
IF('Member Info'!$AM$19&lt;=$R$1,
SUMPRODUCT('Member Info'!L80+IF('Member Info'!H80&gt;'Member Info'!$AJ$12,'Member Info'!$AK$13,IF('Member Info'!H80&gt;'Member Info'!$AJ$11,'Member Info'!$AK$12,IF('Member Info'!H80&gt;'Member Info'!$AJ$10,'Member Info'!$AK$11,IF('Member Info'!H80&gt;'Member Info'!$AJ$9,'Member Info'!$AK$10,IF('Member Info'!H80&gt;'Member Info'!$AJ$8,'Member Info'!$AK$9,'Member Info'!$AK$8)))))),
SUMPRODUCT('Member Info'!L80+IF('Member Info'!H80&gt;'Member Info'!$AG$17,'Member Info'!$AH$18,IF('Member Info'!H80&gt;'Member Info'!$AG$16,'Member Info'!$AH$17,IF('Member Info'!H80&gt;'Member Info'!$AG$15,'Member Info'!$AH$16,IF('Member Info'!H80&gt;'Member Info'!$AG$14,'Member Info'!$AH$15,IF('Member Info'!H80&gt;'Member Info'!$AG$13,'Member Info'!$AH$14,IF('Member Info'!H80&gt;'Member Info'!$AG$12,'Member Info'!$AH$13,IF('Member Info'!H80&gt;'Member Info'!$AG$11,'Member Info'!$AH$12,IF('Member Info'!H80&gt;'Member Info'!$AG$10,'Member Info'!$AH$11,IF('Member Info'!H80&gt;'Member Info'!$AG$9,'Member Info'!$AH$10,IF('Member Info'!H80&gt;'Member Info'!$AG$8,'Member Info'!$AH$9,'Member Info'!$AH$8)))))))))))))</f>
        <v/>
      </c>
      <c r="H84" s="26"/>
      <c r="I84" s="26"/>
      <c r="J84" s="107" t="str">
        <f>IF(E84=0,"",IF('Member Info'!F80&gt;$S$1,CONCATENATE("Joined with practice on ", TEXT('Member Info'!F80, "DD/MM/YYYY")),IF('Member Info'!N80&lt;&gt;"",IF('Member Info'!N80&lt;$R$1,CONCATENATE("Left Scheme on ", TEXT('Member Info'!N80, "DD/MM/YYYY")),IF(ISERROR(G84),"Error Detected, No rate entered",IF(E84=0,"",IF(F84="","Error Detected, No Pensionable pay",IF(ISERROR(AB84)," Unknown Values entered.",IF(T84+U84&lt;1,"Acceptable",IF(R84+S84=200, "No Contributions Entered", IF(K84="","Error Detected, Choose reason&gt;",IF(X84="1",IF(T84=1,"Please Enter Deemed Pensionable Pay","Add Any Relevant Details Above"),"Please Give Details Above"))))))))),IF(ISERROR(G84),"Error Detected, No rate entered",IF(E84=0,"",IF(F84="","Error Detected, No Pensionable pay",IF(ISERROR(AB84)," Unknown Values entered.",IF(T84+U84&lt;1,"Acceptable",IF(R84+S84=200, "No Contributions Entered", IF(K84="","Error Detected, Choose reason&gt;",IF(X84="1",IF(T84=1,"Please Enter Deemed Pensionable Pay","Add relevant Details Above"),"Please give details Above")))))))))))</f>
        <v/>
      </c>
      <c r="K84" s="263"/>
      <c r="L84" s="93"/>
      <c r="M84" s="93" t="str">
        <f t="shared" si="4"/>
        <v/>
      </c>
      <c r="N84" s="96">
        <f t="shared" si="5"/>
        <v>0</v>
      </c>
      <c r="O84" s="96">
        <f t="shared" si="0"/>
        <v>0</v>
      </c>
      <c r="P84" s="220">
        <f>(ROUND((F84/100*'Member Info'!$W$2), 2))</f>
        <v>0</v>
      </c>
      <c r="Q84" s="220" t="e">
        <f t="shared" si="6"/>
        <v>#VALUE!</v>
      </c>
      <c r="R84" s="220" t="str">
        <f t="shared" si="7"/>
        <v/>
      </c>
      <c r="S84" s="229" t="str">
        <f t="shared" si="8"/>
        <v/>
      </c>
      <c r="T84" s="230" t="str">
        <f t="shared" si="9"/>
        <v/>
      </c>
      <c r="U84" s="230" t="str">
        <f t="shared" si="10"/>
        <v/>
      </c>
      <c r="V84" s="224">
        <f t="shared" si="11"/>
        <v>0</v>
      </c>
      <c r="W84" s="112">
        <f t="shared" si="12"/>
        <v>0</v>
      </c>
      <c r="X84" s="237" t="str">
        <f t="shared" si="1"/>
        <v/>
      </c>
      <c r="Y84" s="242" t="b">
        <f t="shared" si="2"/>
        <v>0</v>
      </c>
      <c r="Z84" s="237">
        <f t="shared" si="13"/>
        <v>0</v>
      </c>
      <c r="AA84" s="237">
        <f>IF('Member Info'!N80="",1,"")</f>
        <v>1</v>
      </c>
      <c r="AB84" s="245" t="e">
        <f t="shared" si="14"/>
        <v>#VALUE!</v>
      </c>
      <c r="AC84" s="132" t="str">
        <f t="shared" si="3"/>
        <v/>
      </c>
      <c r="AD84" s="126">
        <f t="shared" si="15"/>
        <v>1</v>
      </c>
      <c r="AE84" s="126" t="str">
        <f>IF('Member Info'!N80&lt;&gt;"",IF('Member Info'!N80&lt;=$R$1,1,0),"")</f>
        <v/>
      </c>
      <c r="AG84" s="126" t="b">
        <f t="shared" si="16"/>
        <v>0</v>
      </c>
      <c r="AH84" s="126">
        <f t="shared" si="17"/>
        <v>0</v>
      </c>
      <c r="AJ84" s="126">
        <f t="shared" si="18"/>
        <v>0</v>
      </c>
      <c r="AK84" s="126">
        <f>IF('Member Info'!F80&gt;$R$1,1,0)</f>
        <v>0</v>
      </c>
      <c r="AL84" s="126" t="b">
        <f>IF(ISERROR(R84),ERROR.TYPE(#REF!)=ERROR.TYPE(R84),FALSE)</f>
        <v>0</v>
      </c>
      <c r="AM84" s="126" t="b">
        <f>IF(ISERROR(S84),ERROR.TYPE(#REF!)=ERROR.TYPE(S84),FALSE)</f>
        <v>0</v>
      </c>
      <c r="AN84" s="126">
        <f>IF(OR('Member Info'!F80&gt;=$S$1,'Member Info'!N80&gt;=$R$1),1,0)</f>
        <v>0</v>
      </c>
    </row>
    <row r="85" spans="1:40" x14ac:dyDescent="0.25">
      <c r="A85" s="4">
        <v>53</v>
      </c>
      <c r="B85" s="166">
        <f>'Member Info'!D81</f>
        <v>0</v>
      </c>
      <c r="C85" s="166">
        <f>'Member Info'!E81</f>
        <v>0</v>
      </c>
      <c r="D85" s="166" t="str">
        <f>'Member Info'!G81</f>
        <v/>
      </c>
      <c r="E85" s="167">
        <f>'Member Info'!B81</f>
        <v>0</v>
      </c>
      <c r="F85" s="244"/>
      <c r="G85" s="168" t="str">
        <f>IF(E85=0,"",
IF('Member Info'!$AM$19&lt;=$R$1,
SUMPRODUCT('Member Info'!L81+IF('Member Info'!H81&gt;'Member Info'!$AJ$12,'Member Info'!$AK$13,IF('Member Info'!H81&gt;'Member Info'!$AJ$11,'Member Info'!$AK$12,IF('Member Info'!H81&gt;'Member Info'!$AJ$10,'Member Info'!$AK$11,IF('Member Info'!H81&gt;'Member Info'!$AJ$9,'Member Info'!$AK$10,IF('Member Info'!H81&gt;'Member Info'!$AJ$8,'Member Info'!$AK$9,'Member Info'!$AK$8)))))),
SUMPRODUCT('Member Info'!L81+IF('Member Info'!H81&gt;'Member Info'!$AG$17,'Member Info'!$AH$18,IF('Member Info'!H81&gt;'Member Info'!$AG$16,'Member Info'!$AH$17,IF('Member Info'!H81&gt;'Member Info'!$AG$15,'Member Info'!$AH$16,IF('Member Info'!H81&gt;'Member Info'!$AG$14,'Member Info'!$AH$15,IF('Member Info'!H81&gt;'Member Info'!$AG$13,'Member Info'!$AH$14,IF('Member Info'!H81&gt;'Member Info'!$AG$12,'Member Info'!$AH$13,IF('Member Info'!H81&gt;'Member Info'!$AG$11,'Member Info'!$AH$12,IF('Member Info'!H81&gt;'Member Info'!$AG$10,'Member Info'!$AH$11,IF('Member Info'!H81&gt;'Member Info'!$AG$9,'Member Info'!$AH$10,IF('Member Info'!H81&gt;'Member Info'!$AG$8,'Member Info'!$AH$9,'Member Info'!$AH$8)))))))))))))</f>
        <v/>
      </c>
      <c r="H85" s="26"/>
      <c r="I85" s="26"/>
      <c r="J85" s="107" t="str">
        <f>IF(E85=0,"",IF('Member Info'!F81&gt;$S$1,CONCATENATE("Joined with practice on ", TEXT('Member Info'!F81, "DD/MM/YYYY")),IF('Member Info'!N81&lt;&gt;"",IF('Member Info'!N81&lt;$R$1,CONCATENATE("Left Scheme on ", TEXT('Member Info'!N81, "DD/MM/YYYY")),IF(ISERROR(G85),"Error Detected, No rate entered",IF(E85=0,"",IF(F85="","Error Detected, No Pensionable pay",IF(ISERROR(AB85)," Unknown Values entered.",IF(T85+U85&lt;1,"Acceptable",IF(R85+S85=200, "No Contributions Entered", IF(K85="","Error Detected, Choose reason&gt;",IF(X85="1",IF(T85=1,"Please Enter Deemed Pensionable Pay","Add Any Relevant Details Above"),"Please Give Details Above"))))))))),IF(ISERROR(G85),"Error Detected, No rate entered",IF(E85=0,"",IF(F85="","Error Detected, No Pensionable pay",IF(ISERROR(AB85)," Unknown Values entered.",IF(T85+U85&lt;1,"Acceptable",IF(R85+S85=200, "No Contributions Entered", IF(K85="","Error Detected, Choose reason&gt;",IF(X85="1",IF(T85=1,"Please Enter Deemed Pensionable Pay","Add relevant Details Above"),"Please give details Above")))))))))))</f>
        <v/>
      </c>
      <c r="K85" s="263"/>
      <c r="L85" s="93"/>
      <c r="M85" s="93" t="str">
        <f t="shared" si="4"/>
        <v/>
      </c>
      <c r="N85" s="96">
        <f t="shared" si="5"/>
        <v>0</v>
      </c>
      <c r="O85" s="96">
        <f t="shared" si="0"/>
        <v>0</v>
      </c>
      <c r="P85" s="220">
        <f>(ROUND((F85/100*'Member Info'!$W$2), 2))</f>
        <v>0</v>
      </c>
      <c r="Q85" s="220" t="e">
        <f t="shared" si="6"/>
        <v>#VALUE!</v>
      </c>
      <c r="R85" s="220" t="str">
        <f t="shared" si="7"/>
        <v/>
      </c>
      <c r="S85" s="229" t="str">
        <f t="shared" si="8"/>
        <v/>
      </c>
      <c r="T85" s="230" t="str">
        <f t="shared" si="9"/>
        <v/>
      </c>
      <c r="U85" s="230" t="str">
        <f t="shared" si="10"/>
        <v/>
      </c>
      <c r="V85" s="224">
        <f t="shared" si="11"/>
        <v>0</v>
      </c>
      <c r="W85" s="112">
        <f t="shared" si="12"/>
        <v>0</v>
      </c>
      <c r="X85" s="237" t="str">
        <f t="shared" si="1"/>
        <v/>
      </c>
      <c r="Y85" s="242" t="b">
        <f t="shared" si="2"/>
        <v>0</v>
      </c>
      <c r="Z85" s="237">
        <f t="shared" si="13"/>
        <v>0</v>
      </c>
      <c r="AA85" s="237">
        <f>IF('Member Info'!N81="",1,"")</f>
        <v>1</v>
      </c>
      <c r="AB85" s="245" t="e">
        <f t="shared" si="14"/>
        <v>#VALUE!</v>
      </c>
      <c r="AC85" s="132" t="str">
        <f t="shared" si="3"/>
        <v/>
      </c>
      <c r="AD85" s="126">
        <f t="shared" si="15"/>
        <v>1</v>
      </c>
      <c r="AE85" s="126" t="str">
        <f>IF('Member Info'!N81&lt;&gt;"",IF('Member Info'!N81&lt;=$R$1,1,0),"")</f>
        <v/>
      </c>
      <c r="AG85" s="126" t="b">
        <f t="shared" si="16"/>
        <v>0</v>
      </c>
      <c r="AH85" s="126">
        <f t="shared" si="17"/>
        <v>0</v>
      </c>
      <c r="AJ85" s="126">
        <f t="shared" si="18"/>
        <v>0</v>
      </c>
      <c r="AK85" s="126">
        <f>IF('Member Info'!F81&gt;$R$1,1,0)</f>
        <v>0</v>
      </c>
      <c r="AL85" s="126" t="b">
        <f>IF(ISERROR(R85),ERROR.TYPE(#REF!)=ERROR.TYPE(R85),FALSE)</f>
        <v>0</v>
      </c>
      <c r="AM85" s="126" t="b">
        <f>IF(ISERROR(S85),ERROR.TYPE(#REF!)=ERROR.TYPE(S85),FALSE)</f>
        <v>0</v>
      </c>
      <c r="AN85" s="126">
        <f>IF(OR('Member Info'!F81&gt;=$S$1,'Member Info'!N81&gt;=$R$1),1,0)</f>
        <v>0</v>
      </c>
    </row>
    <row r="86" spans="1:40" x14ac:dyDescent="0.25">
      <c r="A86" s="4">
        <v>54</v>
      </c>
      <c r="B86" s="166">
        <f>'Member Info'!D82</f>
        <v>0</v>
      </c>
      <c r="C86" s="166">
        <f>'Member Info'!E82</f>
        <v>0</v>
      </c>
      <c r="D86" s="166" t="str">
        <f>'Member Info'!G82</f>
        <v/>
      </c>
      <c r="E86" s="167">
        <f>'Member Info'!B82</f>
        <v>0</v>
      </c>
      <c r="F86" s="244"/>
      <c r="G86" s="168" t="str">
        <f>IF(E86=0,"",
IF('Member Info'!$AM$19&lt;=$R$1,
SUMPRODUCT('Member Info'!L82+IF('Member Info'!H82&gt;'Member Info'!$AJ$12,'Member Info'!$AK$13,IF('Member Info'!H82&gt;'Member Info'!$AJ$11,'Member Info'!$AK$12,IF('Member Info'!H82&gt;'Member Info'!$AJ$10,'Member Info'!$AK$11,IF('Member Info'!H82&gt;'Member Info'!$AJ$9,'Member Info'!$AK$10,IF('Member Info'!H82&gt;'Member Info'!$AJ$8,'Member Info'!$AK$9,'Member Info'!$AK$8)))))),
SUMPRODUCT('Member Info'!L82+IF('Member Info'!H82&gt;'Member Info'!$AG$17,'Member Info'!$AH$18,IF('Member Info'!H82&gt;'Member Info'!$AG$16,'Member Info'!$AH$17,IF('Member Info'!H82&gt;'Member Info'!$AG$15,'Member Info'!$AH$16,IF('Member Info'!H82&gt;'Member Info'!$AG$14,'Member Info'!$AH$15,IF('Member Info'!H82&gt;'Member Info'!$AG$13,'Member Info'!$AH$14,IF('Member Info'!H82&gt;'Member Info'!$AG$12,'Member Info'!$AH$13,IF('Member Info'!H82&gt;'Member Info'!$AG$11,'Member Info'!$AH$12,IF('Member Info'!H82&gt;'Member Info'!$AG$10,'Member Info'!$AH$11,IF('Member Info'!H82&gt;'Member Info'!$AG$9,'Member Info'!$AH$10,IF('Member Info'!H82&gt;'Member Info'!$AG$8,'Member Info'!$AH$9,'Member Info'!$AH$8)))))))))))))</f>
        <v/>
      </c>
      <c r="H86" s="26"/>
      <c r="I86" s="26"/>
      <c r="J86" s="107" t="str">
        <f>IF(E86=0,"",IF('Member Info'!F82&gt;$S$1,CONCATENATE("Joined with practice on ", TEXT('Member Info'!F82, "DD/MM/YYYY")),IF('Member Info'!N82&lt;&gt;"",IF('Member Info'!N82&lt;$R$1,CONCATENATE("Left Scheme on ", TEXT('Member Info'!N82, "DD/MM/YYYY")),IF(ISERROR(G86),"Error Detected, No rate entered",IF(E86=0,"",IF(F86="","Error Detected, No Pensionable pay",IF(ISERROR(AB86)," Unknown Values entered.",IF(T86+U86&lt;1,"Acceptable",IF(R86+S86=200, "No Contributions Entered", IF(K86="","Error Detected, Choose reason&gt;",IF(X86="1",IF(T86=1,"Please Enter Deemed Pensionable Pay","Add Any Relevant Details Above"),"Please Give Details Above"))))))))),IF(ISERROR(G86),"Error Detected, No rate entered",IF(E86=0,"",IF(F86="","Error Detected, No Pensionable pay",IF(ISERROR(AB86)," Unknown Values entered.",IF(T86+U86&lt;1,"Acceptable",IF(R86+S86=200, "No Contributions Entered", IF(K86="","Error Detected, Choose reason&gt;",IF(X86="1",IF(T86=1,"Please Enter Deemed Pensionable Pay","Add relevant Details Above"),"Please give details Above")))))))))))</f>
        <v/>
      </c>
      <c r="K86" s="263"/>
      <c r="L86" s="93"/>
      <c r="M86" s="93" t="str">
        <f t="shared" si="4"/>
        <v/>
      </c>
      <c r="N86" s="96">
        <f t="shared" si="5"/>
        <v>0</v>
      </c>
      <c r="O86" s="96">
        <f t="shared" si="0"/>
        <v>0</v>
      </c>
      <c r="P86" s="220">
        <f>(ROUND((F86/100*'Member Info'!$W$2), 2))</f>
        <v>0</v>
      </c>
      <c r="Q86" s="220" t="e">
        <f t="shared" si="6"/>
        <v>#VALUE!</v>
      </c>
      <c r="R86" s="220" t="str">
        <f t="shared" si="7"/>
        <v/>
      </c>
      <c r="S86" s="229" t="str">
        <f t="shared" si="8"/>
        <v/>
      </c>
      <c r="T86" s="230" t="str">
        <f t="shared" si="9"/>
        <v/>
      </c>
      <c r="U86" s="230" t="str">
        <f t="shared" si="10"/>
        <v/>
      </c>
      <c r="V86" s="224">
        <f t="shared" si="11"/>
        <v>0</v>
      </c>
      <c r="W86" s="112">
        <f t="shared" si="12"/>
        <v>0</v>
      </c>
      <c r="X86" s="237" t="str">
        <f t="shared" si="1"/>
        <v/>
      </c>
      <c r="Y86" s="242" t="b">
        <f t="shared" si="2"/>
        <v>0</v>
      </c>
      <c r="Z86" s="237">
        <f t="shared" si="13"/>
        <v>0</v>
      </c>
      <c r="AA86" s="237">
        <f>IF('Member Info'!N82="",1,"")</f>
        <v>1</v>
      </c>
      <c r="AB86" s="245" t="e">
        <f t="shared" si="14"/>
        <v>#VALUE!</v>
      </c>
      <c r="AC86" s="132" t="str">
        <f t="shared" si="3"/>
        <v/>
      </c>
      <c r="AD86" s="126">
        <f t="shared" si="15"/>
        <v>1</v>
      </c>
      <c r="AE86" s="126" t="str">
        <f>IF('Member Info'!N82&lt;&gt;"",IF('Member Info'!N82&lt;=$R$1,1,0),"")</f>
        <v/>
      </c>
      <c r="AG86" s="126" t="b">
        <f t="shared" si="16"/>
        <v>0</v>
      </c>
      <c r="AH86" s="126">
        <f t="shared" si="17"/>
        <v>0</v>
      </c>
      <c r="AJ86" s="126">
        <f t="shared" si="18"/>
        <v>0</v>
      </c>
      <c r="AK86" s="126">
        <f>IF('Member Info'!F82&gt;$R$1,1,0)</f>
        <v>0</v>
      </c>
      <c r="AL86" s="126" t="b">
        <f>IF(ISERROR(R86),ERROR.TYPE(#REF!)=ERROR.TYPE(R86),FALSE)</f>
        <v>0</v>
      </c>
      <c r="AM86" s="126" t="b">
        <f>IF(ISERROR(S86),ERROR.TYPE(#REF!)=ERROR.TYPE(S86),FALSE)</f>
        <v>0</v>
      </c>
      <c r="AN86" s="126">
        <f>IF(OR('Member Info'!F82&gt;=$S$1,'Member Info'!N82&gt;=$R$1),1,0)</f>
        <v>0</v>
      </c>
    </row>
    <row r="87" spans="1:40" x14ac:dyDescent="0.25">
      <c r="A87" s="4">
        <v>55</v>
      </c>
      <c r="B87" s="166">
        <f>'Member Info'!D83</f>
        <v>0</v>
      </c>
      <c r="C87" s="166">
        <f>'Member Info'!E83</f>
        <v>0</v>
      </c>
      <c r="D87" s="166" t="str">
        <f>'Member Info'!G83</f>
        <v/>
      </c>
      <c r="E87" s="167">
        <f>'Member Info'!B83</f>
        <v>0</v>
      </c>
      <c r="F87" s="244"/>
      <c r="G87" s="168" t="str">
        <f>IF(E87=0,"",
IF('Member Info'!$AM$19&lt;=$R$1,
SUMPRODUCT('Member Info'!L83+IF('Member Info'!H83&gt;'Member Info'!$AJ$12,'Member Info'!$AK$13,IF('Member Info'!H83&gt;'Member Info'!$AJ$11,'Member Info'!$AK$12,IF('Member Info'!H83&gt;'Member Info'!$AJ$10,'Member Info'!$AK$11,IF('Member Info'!H83&gt;'Member Info'!$AJ$9,'Member Info'!$AK$10,IF('Member Info'!H83&gt;'Member Info'!$AJ$8,'Member Info'!$AK$9,'Member Info'!$AK$8)))))),
SUMPRODUCT('Member Info'!L83+IF('Member Info'!H83&gt;'Member Info'!$AG$17,'Member Info'!$AH$18,IF('Member Info'!H83&gt;'Member Info'!$AG$16,'Member Info'!$AH$17,IF('Member Info'!H83&gt;'Member Info'!$AG$15,'Member Info'!$AH$16,IF('Member Info'!H83&gt;'Member Info'!$AG$14,'Member Info'!$AH$15,IF('Member Info'!H83&gt;'Member Info'!$AG$13,'Member Info'!$AH$14,IF('Member Info'!H83&gt;'Member Info'!$AG$12,'Member Info'!$AH$13,IF('Member Info'!H83&gt;'Member Info'!$AG$11,'Member Info'!$AH$12,IF('Member Info'!H83&gt;'Member Info'!$AG$10,'Member Info'!$AH$11,IF('Member Info'!H83&gt;'Member Info'!$AG$9,'Member Info'!$AH$10,IF('Member Info'!H83&gt;'Member Info'!$AG$8,'Member Info'!$AH$9,'Member Info'!$AH$8)))))))))))))</f>
        <v/>
      </c>
      <c r="H87" s="26"/>
      <c r="I87" s="26"/>
      <c r="J87" s="107" t="str">
        <f>IF(E87=0,"",IF('Member Info'!F83&gt;$S$1,CONCATENATE("Joined with practice on ", TEXT('Member Info'!F83, "DD/MM/YYYY")),IF('Member Info'!N83&lt;&gt;"",IF('Member Info'!N83&lt;$R$1,CONCATENATE("Left Scheme on ", TEXT('Member Info'!N83, "DD/MM/YYYY")),IF(ISERROR(G87),"Error Detected, No rate entered",IF(E87=0,"",IF(F87="","Error Detected, No Pensionable pay",IF(ISERROR(AB87)," Unknown Values entered.",IF(T87+U87&lt;1,"Acceptable",IF(R87+S87=200, "No Contributions Entered", IF(K87="","Error Detected, Choose reason&gt;",IF(X87="1",IF(T87=1,"Please Enter Deemed Pensionable Pay","Add Any Relevant Details Above"),"Please Give Details Above"))))))))),IF(ISERROR(G87),"Error Detected, No rate entered",IF(E87=0,"",IF(F87="","Error Detected, No Pensionable pay",IF(ISERROR(AB87)," Unknown Values entered.",IF(T87+U87&lt;1,"Acceptable",IF(R87+S87=200, "No Contributions Entered", IF(K87="","Error Detected, Choose reason&gt;",IF(X87="1",IF(T87=1,"Please Enter Deemed Pensionable Pay","Add relevant Details Above"),"Please give details Above")))))))))))</f>
        <v/>
      </c>
      <c r="K87" s="263"/>
      <c r="L87" s="93"/>
      <c r="M87" s="93" t="str">
        <f t="shared" si="4"/>
        <v/>
      </c>
      <c r="N87" s="96">
        <f t="shared" si="5"/>
        <v>0</v>
      </c>
      <c r="O87" s="96">
        <f t="shared" si="0"/>
        <v>0</v>
      </c>
      <c r="P87" s="220">
        <f>(ROUND((F87/100*'Member Info'!$W$2), 2))</f>
        <v>0</v>
      </c>
      <c r="Q87" s="220" t="e">
        <f t="shared" si="6"/>
        <v>#VALUE!</v>
      </c>
      <c r="R87" s="220" t="str">
        <f t="shared" si="7"/>
        <v/>
      </c>
      <c r="S87" s="229" t="str">
        <f t="shared" si="8"/>
        <v/>
      </c>
      <c r="T87" s="230" t="str">
        <f t="shared" si="9"/>
        <v/>
      </c>
      <c r="U87" s="230" t="str">
        <f t="shared" si="10"/>
        <v/>
      </c>
      <c r="V87" s="224">
        <f t="shared" si="11"/>
        <v>0</v>
      </c>
      <c r="W87" s="112">
        <f t="shared" si="12"/>
        <v>0</v>
      </c>
      <c r="X87" s="237" t="str">
        <f t="shared" si="1"/>
        <v/>
      </c>
      <c r="Y87" s="242" t="b">
        <f t="shared" si="2"/>
        <v>0</v>
      </c>
      <c r="Z87" s="237">
        <f t="shared" si="13"/>
        <v>0</v>
      </c>
      <c r="AA87" s="237">
        <f>IF('Member Info'!N83="",1,"")</f>
        <v>1</v>
      </c>
      <c r="AB87" s="245" t="e">
        <f t="shared" si="14"/>
        <v>#VALUE!</v>
      </c>
      <c r="AC87" s="132" t="str">
        <f t="shared" si="3"/>
        <v/>
      </c>
      <c r="AD87" s="126">
        <f t="shared" si="15"/>
        <v>1</v>
      </c>
      <c r="AE87" s="126" t="str">
        <f>IF('Member Info'!N83&lt;&gt;"",IF('Member Info'!N83&lt;=$R$1,1,0),"")</f>
        <v/>
      </c>
      <c r="AG87" s="126" t="b">
        <f t="shared" si="16"/>
        <v>0</v>
      </c>
      <c r="AH87" s="126">
        <f t="shared" si="17"/>
        <v>0</v>
      </c>
      <c r="AJ87" s="126">
        <f t="shared" si="18"/>
        <v>0</v>
      </c>
      <c r="AK87" s="126">
        <f>IF('Member Info'!F83&gt;$R$1,1,0)</f>
        <v>0</v>
      </c>
      <c r="AL87" s="126" t="b">
        <f>IF(ISERROR(R87),ERROR.TYPE(#REF!)=ERROR.TYPE(R87),FALSE)</f>
        <v>0</v>
      </c>
      <c r="AM87" s="126" t="b">
        <f>IF(ISERROR(S87),ERROR.TYPE(#REF!)=ERROR.TYPE(S87),FALSE)</f>
        <v>0</v>
      </c>
      <c r="AN87" s="126">
        <f>IF(OR('Member Info'!F83&gt;=$S$1,'Member Info'!N83&gt;=$R$1),1,0)</f>
        <v>0</v>
      </c>
    </row>
    <row r="88" spans="1:40" x14ac:dyDescent="0.25">
      <c r="A88" s="4">
        <v>56</v>
      </c>
      <c r="B88" s="166">
        <f>'Member Info'!D84</f>
        <v>0</v>
      </c>
      <c r="C88" s="166">
        <f>'Member Info'!E84</f>
        <v>0</v>
      </c>
      <c r="D88" s="166" t="str">
        <f>'Member Info'!G84</f>
        <v/>
      </c>
      <c r="E88" s="167">
        <f>'Member Info'!B84</f>
        <v>0</v>
      </c>
      <c r="F88" s="244"/>
      <c r="G88" s="168" t="str">
        <f>IF(E88=0,"",
IF('Member Info'!$AM$19&lt;=$R$1,
SUMPRODUCT('Member Info'!L84+IF('Member Info'!H84&gt;'Member Info'!$AJ$12,'Member Info'!$AK$13,IF('Member Info'!H84&gt;'Member Info'!$AJ$11,'Member Info'!$AK$12,IF('Member Info'!H84&gt;'Member Info'!$AJ$10,'Member Info'!$AK$11,IF('Member Info'!H84&gt;'Member Info'!$AJ$9,'Member Info'!$AK$10,IF('Member Info'!H84&gt;'Member Info'!$AJ$8,'Member Info'!$AK$9,'Member Info'!$AK$8)))))),
SUMPRODUCT('Member Info'!L84+IF('Member Info'!H84&gt;'Member Info'!$AG$17,'Member Info'!$AH$18,IF('Member Info'!H84&gt;'Member Info'!$AG$16,'Member Info'!$AH$17,IF('Member Info'!H84&gt;'Member Info'!$AG$15,'Member Info'!$AH$16,IF('Member Info'!H84&gt;'Member Info'!$AG$14,'Member Info'!$AH$15,IF('Member Info'!H84&gt;'Member Info'!$AG$13,'Member Info'!$AH$14,IF('Member Info'!H84&gt;'Member Info'!$AG$12,'Member Info'!$AH$13,IF('Member Info'!H84&gt;'Member Info'!$AG$11,'Member Info'!$AH$12,IF('Member Info'!H84&gt;'Member Info'!$AG$10,'Member Info'!$AH$11,IF('Member Info'!H84&gt;'Member Info'!$AG$9,'Member Info'!$AH$10,IF('Member Info'!H84&gt;'Member Info'!$AG$8,'Member Info'!$AH$9,'Member Info'!$AH$8)))))))))))))</f>
        <v/>
      </c>
      <c r="H88" s="26"/>
      <c r="I88" s="26"/>
      <c r="J88" s="107" t="str">
        <f>IF(E88=0,"",IF('Member Info'!F84&gt;$S$1,CONCATENATE("Joined with practice on ", TEXT('Member Info'!F84, "DD/MM/YYYY")),IF('Member Info'!N84&lt;&gt;"",IF('Member Info'!N84&lt;$R$1,CONCATENATE("Left Scheme on ", TEXT('Member Info'!N84, "DD/MM/YYYY")),IF(ISERROR(G88),"Error Detected, No rate entered",IF(E88=0,"",IF(F88="","Error Detected, No Pensionable pay",IF(ISERROR(AB88)," Unknown Values entered.",IF(T88+U88&lt;1,"Acceptable",IF(R88+S88=200, "No Contributions Entered", IF(K88="","Error Detected, Choose reason&gt;",IF(X88="1",IF(T88=1,"Please Enter Deemed Pensionable Pay","Add Any Relevant Details Above"),"Please Give Details Above"))))))))),IF(ISERROR(G88),"Error Detected, No rate entered",IF(E88=0,"",IF(F88="","Error Detected, No Pensionable pay",IF(ISERROR(AB88)," Unknown Values entered.",IF(T88+U88&lt;1,"Acceptable",IF(R88+S88=200, "No Contributions Entered", IF(K88="","Error Detected, Choose reason&gt;",IF(X88="1",IF(T88=1,"Please Enter Deemed Pensionable Pay","Add relevant Details Above"),"Please give details Above")))))))))))</f>
        <v/>
      </c>
      <c r="K88" s="263"/>
      <c r="L88" s="93"/>
      <c r="M88" s="93" t="str">
        <f t="shared" si="4"/>
        <v/>
      </c>
      <c r="N88" s="96">
        <f t="shared" si="5"/>
        <v>0</v>
      </c>
      <c r="O88" s="96">
        <f t="shared" si="0"/>
        <v>0</v>
      </c>
      <c r="P88" s="220">
        <f>(ROUND((F88/100*'Member Info'!$W$2), 2))</f>
        <v>0</v>
      </c>
      <c r="Q88" s="220" t="e">
        <f t="shared" si="6"/>
        <v>#VALUE!</v>
      </c>
      <c r="R88" s="220" t="str">
        <f t="shared" si="7"/>
        <v/>
      </c>
      <c r="S88" s="229" t="str">
        <f t="shared" si="8"/>
        <v/>
      </c>
      <c r="T88" s="230" t="str">
        <f t="shared" si="9"/>
        <v/>
      </c>
      <c r="U88" s="230" t="str">
        <f t="shared" si="10"/>
        <v/>
      </c>
      <c r="V88" s="224">
        <f t="shared" si="11"/>
        <v>0</v>
      </c>
      <c r="W88" s="112">
        <f t="shared" si="12"/>
        <v>0</v>
      </c>
      <c r="X88" s="237" t="str">
        <f t="shared" si="1"/>
        <v/>
      </c>
      <c r="Y88" s="242" t="b">
        <f t="shared" si="2"/>
        <v>0</v>
      </c>
      <c r="Z88" s="237">
        <f t="shared" si="13"/>
        <v>0</v>
      </c>
      <c r="AA88" s="237">
        <f>IF('Member Info'!N84="",1,"")</f>
        <v>1</v>
      </c>
      <c r="AB88" s="245" t="e">
        <f t="shared" si="14"/>
        <v>#VALUE!</v>
      </c>
      <c r="AC88" s="132" t="str">
        <f t="shared" si="3"/>
        <v/>
      </c>
      <c r="AD88" s="126">
        <f t="shared" si="15"/>
        <v>1</v>
      </c>
      <c r="AE88" s="126" t="str">
        <f>IF('Member Info'!N84&lt;&gt;"",IF('Member Info'!N84&lt;=$R$1,1,0),"")</f>
        <v/>
      </c>
      <c r="AG88" s="126" t="b">
        <f t="shared" si="16"/>
        <v>0</v>
      </c>
      <c r="AH88" s="126">
        <f t="shared" si="17"/>
        <v>0</v>
      </c>
      <c r="AJ88" s="126">
        <f t="shared" si="18"/>
        <v>0</v>
      </c>
      <c r="AK88" s="126">
        <f>IF('Member Info'!F84&gt;$R$1,1,0)</f>
        <v>0</v>
      </c>
      <c r="AL88" s="126" t="b">
        <f>IF(ISERROR(R88),ERROR.TYPE(#REF!)=ERROR.TYPE(R88),FALSE)</f>
        <v>0</v>
      </c>
      <c r="AM88" s="126" t="b">
        <f>IF(ISERROR(S88),ERROR.TYPE(#REF!)=ERROR.TYPE(S88),FALSE)</f>
        <v>0</v>
      </c>
      <c r="AN88" s="126">
        <f>IF(OR('Member Info'!F84&gt;=$S$1,'Member Info'!N84&gt;=$R$1),1,0)</f>
        <v>0</v>
      </c>
    </row>
    <row r="89" spans="1:40" x14ac:dyDescent="0.25">
      <c r="A89" s="4">
        <v>57</v>
      </c>
      <c r="B89" s="166">
        <f>'Member Info'!D85</f>
        <v>0</v>
      </c>
      <c r="C89" s="166">
        <f>'Member Info'!E85</f>
        <v>0</v>
      </c>
      <c r="D89" s="166" t="str">
        <f>'Member Info'!G85</f>
        <v/>
      </c>
      <c r="E89" s="167">
        <f>'Member Info'!B85</f>
        <v>0</v>
      </c>
      <c r="F89" s="244"/>
      <c r="G89" s="168" t="str">
        <f>IF(E89=0,"",
IF('Member Info'!$AM$19&lt;=$R$1,
SUMPRODUCT('Member Info'!L85+IF('Member Info'!H85&gt;'Member Info'!$AJ$12,'Member Info'!$AK$13,IF('Member Info'!H85&gt;'Member Info'!$AJ$11,'Member Info'!$AK$12,IF('Member Info'!H85&gt;'Member Info'!$AJ$10,'Member Info'!$AK$11,IF('Member Info'!H85&gt;'Member Info'!$AJ$9,'Member Info'!$AK$10,IF('Member Info'!H85&gt;'Member Info'!$AJ$8,'Member Info'!$AK$9,'Member Info'!$AK$8)))))),
SUMPRODUCT('Member Info'!L85+IF('Member Info'!H85&gt;'Member Info'!$AG$17,'Member Info'!$AH$18,IF('Member Info'!H85&gt;'Member Info'!$AG$16,'Member Info'!$AH$17,IF('Member Info'!H85&gt;'Member Info'!$AG$15,'Member Info'!$AH$16,IF('Member Info'!H85&gt;'Member Info'!$AG$14,'Member Info'!$AH$15,IF('Member Info'!H85&gt;'Member Info'!$AG$13,'Member Info'!$AH$14,IF('Member Info'!H85&gt;'Member Info'!$AG$12,'Member Info'!$AH$13,IF('Member Info'!H85&gt;'Member Info'!$AG$11,'Member Info'!$AH$12,IF('Member Info'!H85&gt;'Member Info'!$AG$10,'Member Info'!$AH$11,IF('Member Info'!H85&gt;'Member Info'!$AG$9,'Member Info'!$AH$10,IF('Member Info'!H85&gt;'Member Info'!$AG$8,'Member Info'!$AH$9,'Member Info'!$AH$8)))))))))))))</f>
        <v/>
      </c>
      <c r="H89" s="26"/>
      <c r="I89" s="26"/>
      <c r="J89" s="107" t="str">
        <f>IF(E89=0,"",IF('Member Info'!F85&gt;$S$1,CONCATENATE("Joined with practice on ", TEXT('Member Info'!F85, "DD/MM/YYYY")),IF('Member Info'!N85&lt;&gt;"",IF('Member Info'!N85&lt;$R$1,CONCATENATE("Left Scheme on ", TEXT('Member Info'!N85, "DD/MM/YYYY")),IF(ISERROR(G89),"Error Detected, No rate entered",IF(E89=0,"",IF(F89="","Error Detected, No Pensionable pay",IF(ISERROR(AB89)," Unknown Values entered.",IF(T89+U89&lt;1,"Acceptable",IF(R89+S89=200, "No Contributions Entered", IF(K89="","Error Detected, Choose reason&gt;",IF(X89="1",IF(T89=1,"Please Enter Deemed Pensionable Pay","Add Any Relevant Details Above"),"Please Give Details Above"))))))))),IF(ISERROR(G89),"Error Detected, No rate entered",IF(E89=0,"",IF(F89="","Error Detected, No Pensionable pay",IF(ISERROR(AB89)," Unknown Values entered.",IF(T89+U89&lt;1,"Acceptable",IF(R89+S89=200, "No Contributions Entered", IF(K89="","Error Detected, Choose reason&gt;",IF(X89="1",IF(T89=1,"Please Enter Deemed Pensionable Pay","Add relevant Details Above"),"Please give details Above")))))))))))</f>
        <v/>
      </c>
      <c r="K89" s="263"/>
      <c r="L89" s="93"/>
      <c r="M89" s="93" t="str">
        <f t="shared" si="4"/>
        <v/>
      </c>
      <c r="N89" s="96">
        <f t="shared" si="5"/>
        <v>0</v>
      </c>
      <c r="O89" s="96">
        <f t="shared" si="0"/>
        <v>0</v>
      </c>
      <c r="P89" s="220">
        <f>(ROUND((F89/100*'Member Info'!$W$2), 2))</f>
        <v>0</v>
      </c>
      <c r="Q89" s="220" t="e">
        <f t="shared" si="6"/>
        <v>#VALUE!</v>
      </c>
      <c r="R89" s="220" t="str">
        <f t="shared" si="7"/>
        <v/>
      </c>
      <c r="S89" s="229" t="str">
        <f t="shared" si="8"/>
        <v/>
      </c>
      <c r="T89" s="230" t="str">
        <f t="shared" si="9"/>
        <v/>
      </c>
      <c r="U89" s="230" t="str">
        <f t="shared" si="10"/>
        <v/>
      </c>
      <c r="V89" s="224">
        <f t="shared" si="11"/>
        <v>0</v>
      </c>
      <c r="W89" s="112">
        <f t="shared" si="12"/>
        <v>0</v>
      </c>
      <c r="X89" s="237" t="str">
        <f t="shared" si="1"/>
        <v/>
      </c>
      <c r="Y89" s="242" t="b">
        <f t="shared" si="2"/>
        <v>0</v>
      </c>
      <c r="Z89" s="237">
        <f t="shared" si="13"/>
        <v>0</v>
      </c>
      <c r="AA89" s="237">
        <f>IF('Member Info'!N85="",1,"")</f>
        <v>1</v>
      </c>
      <c r="AB89" s="245" t="e">
        <f t="shared" si="14"/>
        <v>#VALUE!</v>
      </c>
      <c r="AC89" s="132" t="str">
        <f t="shared" si="3"/>
        <v/>
      </c>
      <c r="AD89" s="126">
        <f t="shared" si="15"/>
        <v>1</v>
      </c>
      <c r="AE89" s="126" t="str">
        <f>IF('Member Info'!N85&lt;&gt;"",IF('Member Info'!N85&lt;=$R$1,1,0),"")</f>
        <v/>
      </c>
      <c r="AG89" s="126" t="b">
        <f t="shared" si="16"/>
        <v>0</v>
      </c>
      <c r="AH89" s="126">
        <f t="shared" si="17"/>
        <v>0</v>
      </c>
      <c r="AJ89" s="126">
        <f t="shared" si="18"/>
        <v>0</v>
      </c>
      <c r="AK89" s="126">
        <f>IF('Member Info'!F85&gt;$R$1,1,0)</f>
        <v>0</v>
      </c>
      <c r="AL89" s="126" t="b">
        <f>IF(ISERROR(R89),ERROR.TYPE(#REF!)=ERROR.TYPE(R89),FALSE)</f>
        <v>0</v>
      </c>
      <c r="AM89" s="126" t="b">
        <f>IF(ISERROR(S89),ERROR.TYPE(#REF!)=ERROR.TYPE(S89),FALSE)</f>
        <v>0</v>
      </c>
      <c r="AN89" s="126">
        <f>IF(OR('Member Info'!F85&gt;=$S$1,'Member Info'!N85&gt;=$R$1),1,0)</f>
        <v>0</v>
      </c>
    </row>
    <row r="90" spans="1:40" x14ac:dyDescent="0.25">
      <c r="A90" s="4">
        <v>58</v>
      </c>
      <c r="B90" s="166">
        <f>'Member Info'!D86</f>
        <v>0</v>
      </c>
      <c r="C90" s="166">
        <f>'Member Info'!E86</f>
        <v>0</v>
      </c>
      <c r="D90" s="166" t="str">
        <f>'Member Info'!G86</f>
        <v/>
      </c>
      <c r="E90" s="167">
        <f>'Member Info'!B86</f>
        <v>0</v>
      </c>
      <c r="F90" s="244"/>
      <c r="G90" s="168" t="str">
        <f>IF(E90=0,"",
IF('Member Info'!$AM$19&lt;=$R$1,
SUMPRODUCT('Member Info'!L86+IF('Member Info'!H86&gt;'Member Info'!$AJ$12,'Member Info'!$AK$13,IF('Member Info'!H86&gt;'Member Info'!$AJ$11,'Member Info'!$AK$12,IF('Member Info'!H86&gt;'Member Info'!$AJ$10,'Member Info'!$AK$11,IF('Member Info'!H86&gt;'Member Info'!$AJ$9,'Member Info'!$AK$10,IF('Member Info'!H86&gt;'Member Info'!$AJ$8,'Member Info'!$AK$9,'Member Info'!$AK$8)))))),
SUMPRODUCT('Member Info'!L86+IF('Member Info'!H86&gt;'Member Info'!$AG$17,'Member Info'!$AH$18,IF('Member Info'!H86&gt;'Member Info'!$AG$16,'Member Info'!$AH$17,IF('Member Info'!H86&gt;'Member Info'!$AG$15,'Member Info'!$AH$16,IF('Member Info'!H86&gt;'Member Info'!$AG$14,'Member Info'!$AH$15,IF('Member Info'!H86&gt;'Member Info'!$AG$13,'Member Info'!$AH$14,IF('Member Info'!H86&gt;'Member Info'!$AG$12,'Member Info'!$AH$13,IF('Member Info'!H86&gt;'Member Info'!$AG$11,'Member Info'!$AH$12,IF('Member Info'!H86&gt;'Member Info'!$AG$10,'Member Info'!$AH$11,IF('Member Info'!H86&gt;'Member Info'!$AG$9,'Member Info'!$AH$10,IF('Member Info'!H86&gt;'Member Info'!$AG$8,'Member Info'!$AH$9,'Member Info'!$AH$8)))))))))))))</f>
        <v/>
      </c>
      <c r="H90" s="26"/>
      <c r="I90" s="26"/>
      <c r="J90" s="107" t="str">
        <f>IF(E90=0,"",IF('Member Info'!F86&gt;$S$1,CONCATENATE("Joined with practice on ", TEXT('Member Info'!F86, "DD/MM/YYYY")),IF('Member Info'!N86&lt;&gt;"",IF('Member Info'!N86&lt;$R$1,CONCATENATE("Left Scheme on ", TEXT('Member Info'!N86, "DD/MM/YYYY")),IF(ISERROR(G90),"Error Detected, No rate entered",IF(E90=0,"",IF(F90="","Error Detected, No Pensionable pay",IF(ISERROR(AB90)," Unknown Values entered.",IF(T90+U90&lt;1,"Acceptable",IF(R90+S90=200, "No Contributions Entered", IF(K90="","Error Detected, Choose reason&gt;",IF(X90="1",IF(T90=1,"Please Enter Deemed Pensionable Pay","Add Any Relevant Details Above"),"Please Give Details Above"))))))))),IF(ISERROR(G90),"Error Detected, No rate entered",IF(E90=0,"",IF(F90="","Error Detected, No Pensionable pay",IF(ISERROR(AB90)," Unknown Values entered.",IF(T90+U90&lt;1,"Acceptable",IF(R90+S90=200, "No Contributions Entered", IF(K90="","Error Detected, Choose reason&gt;",IF(X90="1",IF(T90=1,"Please Enter Deemed Pensionable Pay","Add relevant Details Above"),"Please give details Above")))))))))))</f>
        <v/>
      </c>
      <c r="K90" s="263"/>
      <c r="L90" s="93"/>
      <c r="M90" s="93" t="str">
        <f t="shared" si="4"/>
        <v/>
      </c>
      <c r="N90" s="96">
        <f t="shared" si="5"/>
        <v>0</v>
      </c>
      <c r="O90" s="96">
        <f t="shared" si="0"/>
        <v>0</v>
      </c>
      <c r="P90" s="220">
        <f>(ROUND((F90/100*'Member Info'!$W$2), 2))</f>
        <v>0</v>
      </c>
      <c r="Q90" s="220" t="e">
        <f t="shared" si="6"/>
        <v>#VALUE!</v>
      </c>
      <c r="R90" s="220" t="str">
        <f t="shared" si="7"/>
        <v/>
      </c>
      <c r="S90" s="229" t="str">
        <f t="shared" si="8"/>
        <v/>
      </c>
      <c r="T90" s="230" t="str">
        <f t="shared" si="9"/>
        <v/>
      </c>
      <c r="U90" s="230" t="str">
        <f t="shared" si="10"/>
        <v/>
      </c>
      <c r="V90" s="224">
        <f t="shared" si="11"/>
        <v>0</v>
      </c>
      <c r="W90" s="112">
        <f t="shared" si="12"/>
        <v>0</v>
      </c>
      <c r="X90" s="237" t="str">
        <f t="shared" si="1"/>
        <v/>
      </c>
      <c r="Y90" s="242" t="b">
        <f t="shared" si="2"/>
        <v>0</v>
      </c>
      <c r="Z90" s="237">
        <f t="shared" si="13"/>
        <v>0</v>
      </c>
      <c r="AA90" s="237">
        <f>IF('Member Info'!N86="",1,"")</f>
        <v>1</v>
      </c>
      <c r="AB90" s="245" t="e">
        <f t="shared" si="14"/>
        <v>#VALUE!</v>
      </c>
      <c r="AC90" s="132" t="str">
        <f t="shared" si="3"/>
        <v/>
      </c>
      <c r="AD90" s="126">
        <f t="shared" si="15"/>
        <v>1</v>
      </c>
      <c r="AE90" s="126" t="str">
        <f>IF('Member Info'!N86&lt;&gt;"",IF('Member Info'!N86&lt;=$R$1,1,0),"")</f>
        <v/>
      </c>
      <c r="AG90" s="126" t="b">
        <f t="shared" si="16"/>
        <v>0</v>
      </c>
      <c r="AH90" s="126">
        <f t="shared" si="17"/>
        <v>0</v>
      </c>
      <c r="AJ90" s="126">
        <f t="shared" si="18"/>
        <v>0</v>
      </c>
      <c r="AK90" s="126">
        <f>IF('Member Info'!F86&gt;$R$1,1,0)</f>
        <v>0</v>
      </c>
      <c r="AL90" s="126" t="b">
        <f>IF(ISERROR(R90),ERROR.TYPE(#REF!)=ERROR.TYPE(R90),FALSE)</f>
        <v>0</v>
      </c>
      <c r="AM90" s="126" t="b">
        <f>IF(ISERROR(S90),ERROR.TYPE(#REF!)=ERROR.TYPE(S90),FALSE)</f>
        <v>0</v>
      </c>
      <c r="AN90" s="126">
        <f>IF(OR('Member Info'!F86&gt;=$S$1,'Member Info'!N86&gt;=$R$1),1,0)</f>
        <v>0</v>
      </c>
    </row>
    <row r="91" spans="1:40" x14ac:dyDescent="0.25">
      <c r="A91" s="4">
        <v>59</v>
      </c>
      <c r="B91" s="166">
        <f>'Member Info'!D87</f>
        <v>0</v>
      </c>
      <c r="C91" s="166">
        <f>'Member Info'!E87</f>
        <v>0</v>
      </c>
      <c r="D91" s="166" t="str">
        <f>'Member Info'!G87</f>
        <v/>
      </c>
      <c r="E91" s="167">
        <f>'Member Info'!B87</f>
        <v>0</v>
      </c>
      <c r="F91" s="244"/>
      <c r="G91" s="168" t="str">
        <f>IF(E91=0,"",
IF('Member Info'!$AM$19&lt;=$R$1,
SUMPRODUCT('Member Info'!L87+IF('Member Info'!H87&gt;'Member Info'!$AJ$12,'Member Info'!$AK$13,IF('Member Info'!H87&gt;'Member Info'!$AJ$11,'Member Info'!$AK$12,IF('Member Info'!H87&gt;'Member Info'!$AJ$10,'Member Info'!$AK$11,IF('Member Info'!H87&gt;'Member Info'!$AJ$9,'Member Info'!$AK$10,IF('Member Info'!H87&gt;'Member Info'!$AJ$8,'Member Info'!$AK$9,'Member Info'!$AK$8)))))),
SUMPRODUCT('Member Info'!L87+IF('Member Info'!H87&gt;'Member Info'!$AG$17,'Member Info'!$AH$18,IF('Member Info'!H87&gt;'Member Info'!$AG$16,'Member Info'!$AH$17,IF('Member Info'!H87&gt;'Member Info'!$AG$15,'Member Info'!$AH$16,IF('Member Info'!H87&gt;'Member Info'!$AG$14,'Member Info'!$AH$15,IF('Member Info'!H87&gt;'Member Info'!$AG$13,'Member Info'!$AH$14,IF('Member Info'!H87&gt;'Member Info'!$AG$12,'Member Info'!$AH$13,IF('Member Info'!H87&gt;'Member Info'!$AG$11,'Member Info'!$AH$12,IF('Member Info'!H87&gt;'Member Info'!$AG$10,'Member Info'!$AH$11,IF('Member Info'!H87&gt;'Member Info'!$AG$9,'Member Info'!$AH$10,IF('Member Info'!H87&gt;'Member Info'!$AG$8,'Member Info'!$AH$9,'Member Info'!$AH$8)))))))))))))</f>
        <v/>
      </c>
      <c r="H91" s="26"/>
      <c r="I91" s="26"/>
      <c r="J91" s="107" t="str">
        <f>IF(E91=0,"",IF('Member Info'!F87&gt;$S$1,CONCATENATE("Joined with practice on ", TEXT('Member Info'!F87, "DD/MM/YYYY")),IF('Member Info'!N87&lt;&gt;"",IF('Member Info'!N87&lt;$R$1,CONCATENATE("Left Scheme on ", TEXT('Member Info'!N87, "DD/MM/YYYY")),IF(ISERROR(G91),"Error Detected, No rate entered",IF(E91=0,"",IF(F91="","Error Detected, No Pensionable pay",IF(ISERROR(AB91)," Unknown Values entered.",IF(T91+U91&lt;1,"Acceptable",IF(R91+S91=200, "No Contributions Entered", IF(K91="","Error Detected, Choose reason&gt;",IF(X91="1",IF(T91=1,"Please Enter Deemed Pensionable Pay","Add Any Relevant Details Above"),"Please Give Details Above"))))))))),IF(ISERROR(G91),"Error Detected, No rate entered",IF(E91=0,"",IF(F91="","Error Detected, No Pensionable pay",IF(ISERROR(AB91)," Unknown Values entered.",IF(T91+U91&lt;1,"Acceptable",IF(R91+S91=200, "No Contributions Entered", IF(K91="","Error Detected, Choose reason&gt;",IF(X91="1",IF(T91=1,"Please Enter Deemed Pensionable Pay","Add relevant Details Above"),"Please give details Above")))))))))))</f>
        <v/>
      </c>
      <c r="K91" s="263"/>
      <c r="L91" s="93"/>
      <c r="M91" s="93" t="str">
        <f t="shared" si="4"/>
        <v/>
      </c>
      <c r="N91" s="96">
        <f t="shared" si="5"/>
        <v>0</v>
      </c>
      <c r="O91" s="96">
        <f t="shared" si="0"/>
        <v>0</v>
      </c>
      <c r="P91" s="220">
        <f>(ROUND((F91/100*'Member Info'!$W$2), 2))</f>
        <v>0</v>
      </c>
      <c r="Q91" s="220" t="e">
        <f t="shared" si="6"/>
        <v>#VALUE!</v>
      </c>
      <c r="R91" s="220" t="str">
        <f t="shared" si="7"/>
        <v/>
      </c>
      <c r="S91" s="229" t="str">
        <f t="shared" si="8"/>
        <v/>
      </c>
      <c r="T91" s="230" t="str">
        <f t="shared" si="9"/>
        <v/>
      </c>
      <c r="U91" s="230" t="str">
        <f t="shared" si="10"/>
        <v/>
      </c>
      <c r="V91" s="224">
        <f t="shared" si="11"/>
        <v>0</v>
      </c>
      <c r="W91" s="112">
        <f t="shared" si="12"/>
        <v>0</v>
      </c>
      <c r="X91" s="237" t="str">
        <f t="shared" si="1"/>
        <v/>
      </c>
      <c r="Y91" s="242" t="b">
        <f t="shared" si="2"/>
        <v>0</v>
      </c>
      <c r="Z91" s="237">
        <f t="shared" si="13"/>
        <v>0</v>
      </c>
      <c r="AA91" s="237">
        <f>IF('Member Info'!N87="",1,"")</f>
        <v>1</v>
      </c>
      <c r="AB91" s="245" t="e">
        <f t="shared" si="14"/>
        <v>#VALUE!</v>
      </c>
      <c r="AC91" s="132" t="str">
        <f t="shared" si="3"/>
        <v/>
      </c>
      <c r="AD91" s="126">
        <f t="shared" si="15"/>
        <v>1</v>
      </c>
      <c r="AE91" s="126" t="str">
        <f>IF('Member Info'!N87&lt;&gt;"",IF('Member Info'!N87&lt;=$R$1,1,0),"")</f>
        <v/>
      </c>
      <c r="AG91" s="126" t="b">
        <f t="shared" si="16"/>
        <v>0</v>
      </c>
      <c r="AH91" s="126">
        <f t="shared" si="17"/>
        <v>0</v>
      </c>
      <c r="AJ91" s="126">
        <f t="shared" si="18"/>
        <v>0</v>
      </c>
      <c r="AK91" s="126">
        <f>IF('Member Info'!F87&gt;$R$1,1,0)</f>
        <v>0</v>
      </c>
      <c r="AL91" s="126" t="b">
        <f>IF(ISERROR(R91),ERROR.TYPE(#REF!)=ERROR.TYPE(R91),FALSE)</f>
        <v>0</v>
      </c>
      <c r="AM91" s="126" t="b">
        <f>IF(ISERROR(S91),ERROR.TYPE(#REF!)=ERROR.TYPE(S91),FALSE)</f>
        <v>0</v>
      </c>
      <c r="AN91" s="126">
        <f>IF(OR('Member Info'!F87&gt;=$S$1,'Member Info'!N87&gt;=$R$1),1,0)</f>
        <v>0</v>
      </c>
    </row>
    <row r="92" spans="1:40" x14ac:dyDescent="0.25">
      <c r="A92" s="4">
        <v>60</v>
      </c>
      <c r="B92" s="166">
        <f>'Member Info'!D88</f>
        <v>0</v>
      </c>
      <c r="C92" s="166">
        <f>'Member Info'!E88</f>
        <v>0</v>
      </c>
      <c r="D92" s="166" t="str">
        <f>'Member Info'!G88</f>
        <v/>
      </c>
      <c r="E92" s="167">
        <f>'Member Info'!B88</f>
        <v>0</v>
      </c>
      <c r="F92" s="244"/>
      <c r="G92" s="168" t="str">
        <f>IF(E92=0,"",
IF('Member Info'!$AM$19&lt;=$R$1,
SUMPRODUCT('Member Info'!L88+IF('Member Info'!H88&gt;'Member Info'!$AJ$12,'Member Info'!$AK$13,IF('Member Info'!H88&gt;'Member Info'!$AJ$11,'Member Info'!$AK$12,IF('Member Info'!H88&gt;'Member Info'!$AJ$10,'Member Info'!$AK$11,IF('Member Info'!H88&gt;'Member Info'!$AJ$9,'Member Info'!$AK$10,IF('Member Info'!H88&gt;'Member Info'!$AJ$8,'Member Info'!$AK$9,'Member Info'!$AK$8)))))),
SUMPRODUCT('Member Info'!L88+IF('Member Info'!H88&gt;'Member Info'!$AG$17,'Member Info'!$AH$18,IF('Member Info'!H88&gt;'Member Info'!$AG$16,'Member Info'!$AH$17,IF('Member Info'!H88&gt;'Member Info'!$AG$15,'Member Info'!$AH$16,IF('Member Info'!H88&gt;'Member Info'!$AG$14,'Member Info'!$AH$15,IF('Member Info'!H88&gt;'Member Info'!$AG$13,'Member Info'!$AH$14,IF('Member Info'!H88&gt;'Member Info'!$AG$12,'Member Info'!$AH$13,IF('Member Info'!H88&gt;'Member Info'!$AG$11,'Member Info'!$AH$12,IF('Member Info'!H88&gt;'Member Info'!$AG$10,'Member Info'!$AH$11,IF('Member Info'!H88&gt;'Member Info'!$AG$9,'Member Info'!$AH$10,IF('Member Info'!H88&gt;'Member Info'!$AG$8,'Member Info'!$AH$9,'Member Info'!$AH$8)))))))))))))</f>
        <v/>
      </c>
      <c r="H92" s="26"/>
      <c r="I92" s="26"/>
      <c r="J92" s="107" t="str">
        <f>IF(E92=0,"",IF('Member Info'!F88&gt;$S$1,CONCATENATE("Joined with practice on ", TEXT('Member Info'!F88, "DD/MM/YYYY")),IF('Member Info'!N88&lt;&gt;"",IF('Member Info'!N88&lt;$R$1,CONCATENATE("Left Scheme on ", TEXT('Member Info'!N88, "DD/MM/YYYY")),IF(ISERROR(G92),"Error Detected, No rate entered",IF(E92=0,"",IF(F92="","Error Detected, No Pensionable pay",IF(ISERROR(AB92)," Unknown Values entered.",IF(T92+U92&lt;1,"Acceptable",IF(R92+S92=200, "No Contributions Entered", IF(K92="","Error Detected, Choose reason&gt;",IF(X92="1",IF(T92=1,"Please Enter Deemed Pensionable Pay","Add Any Relevant Details Above"),"Please Give Details Above"))))))))),IF(ISERROR(G92),"Error Detected, No rate entered",IF(E92=0,"",IF(F92="","Error Detected, No Pensionable pay",IF(ISERROR(AB92)," Unknown Values entered.",IF(T92+U92&lt;1,"Acceptable",IF(R92+S92=200, "No Contributions Entered", IF(K92="","Error Detected, Choose reason&gt;",IF(X92="1",IF(T92=1,"Please Enter Deemed Pensionable Pay","Add relevant Details Above"),"Please give details Above")))))))))))</f>
        <v/>
      </c>
      <c r="K92" s="263"/>
      <c r="L92" s="93"/>
      <c r="M92" s="93" t="str">
        <f t="shared" si="4"/>
        <v/>
      </c>
      <c r="N92" s="96">
        <f t="shared" si="5"/>
        <v>0</v>
      </c>
      <c r="O92" s="96">
        <f t="shared" si="0"/>
        <v>0</v>
      </c>
      <c r="P92" s="220">
        <f>(ROUND((F92/100*'Member Info'!$W$2), 2))</f>
        <v>0</v>
      </c>
      <c r="Q92" s="220" t="e">
        <f t="shared" si="6"/>
        <v>#VALUE!</v>
      </c>
      <c r="R92" s="220" t="str">
        <f t="shared" si="7"/>
        <v/>
      </c>
      <c r="S92" s="229" t="str">
        <f t="shared" si="8"/>
        <v/>
      </c>
      <c r="T92" s="230" t="str">
        <f t="shared" si="9"/>
        <v/>
      </c>
      <c r="U92" s="230" t="str">
        <f t="shared" si="10"/>
        <v/>
      </c>
      <c r="V92" s="224">
        <f t="shared" si="11"/>
        <v>0</v>
      </c>
      <c r="W92" s="112">
        <f t="shared" si="12"/>
        <v>0</v>
      </c>
      <c r="X92" s="237" t="str">
        <f t="shared" si="1"/>
        <v/>
      </c>
      <c r="Y92" s="242" t="b">
        <f t="shared" si="2"/>
        <v>0</v>
      </c>
      <c r="Z92" s="237">
        <f t="shared" si="13"/>
        <v>0</v>
      </c>
      <c r="AA92" s="237">
        <f>IF('Member Info'!N88="",1,"")</f>
        <v>1</v>
      </c>
      <c r="AB92" s="245" t="e">
        <f t="shared" si="14"/>
        <v>#VALUE!</v>
      </c>
      <c r="AC92" s="132" t="str">
        <f t="shared" si="3"/>
        <v/>
      </c>
      <c r="AD92" s="126">
        <f t="shared" si="15"/>
        <v>1</v>
      </c>
      <c r="AE92" s="126" t="str">
        <f>IF('Member Info'!N88&lt;&gt;"",IF('Member Info'!N88&lt;=$R$1,1,0),"")</f>
        <v/>
      </c>
      <c r="AG92" s="126" t="b">
        <f t="shared" si="16"/>
        <v>0</v>
      </c>
      <c r="AH92" s="126">
        <f t="shared" si="17"/>
        <v>0</v>
      </c>
      <c r="AJ92" s="126">
        <f t="shared" si="18"/>
        <v>0</v>
      </c>
      <c r="AK92" s="126">
        <f>IF('Member Info'!F88&gt;$R$1,1,0)</f>
        <v>0</v>
      </c>
      <c r="AL92" s="126" t="b">
        <f>IF(ISERROR(R92),ERROR.TYPE(#REF!)=ERROR.TYPE(R92),FALSE)</f>
        <v>0</v>
      </c>
      <c r="AM92" s="126" t="b">
        <f>IF(ISERROR(S92),ERROR.TYPE(#REF!)=ERROR.TYPE(S92),FALSE)</f>
        <v>0</v>
      </c>
      <c r="AN92" s="126">
        <f>IF(OR('Member Info'!F88&gt;=$S$1,'Member Info'!N88&gt;=$R$1),1,0)</f>
        <v>0</v>
      </c>
    </row>
    <row r="93" spans="1:40" x14ac:dyDescent="0.25">
      <c r="A93" s="4">
        <v>61</v>
      </c>
      <c r="B93" s="166">
        <f>'Member Info'!D89</f>
        <v>0</v>
      </c>
      <c r="C93" s="166">
        <f>'Member Info'!E89</f>
        <v>0</v>
      </c>
      <c r="D93" s="166" t="str">
        <f>'Member Info'!G89</f>
        <v/>
      </c>
      <c r="E93" s="167">
        <f>'Member Info'!B89</f>
        <v>0</v>
      </c>
      <c r="F93" s="244"/>
      <c r="G93" s="168" t="str">
        <f>IF(E93=0,"",
IF('Member Info'!$AM$19&lt;=$R$1,
SUMPRODUCT('Member Info'!L89+IF('Member Info'!H89&gt;'Member Info'!$AJ$12,'Member Info'!$AK$13,IF('Member Info'!H89&gt;'Member Info'!$AJ$11,'Member Info'!$AK$12,IF('Member Info'!H89&gt;'Member Info'!$AJ$10,'Member Info'!$AK$11,IF('Member Info'!H89&gt;'Member Info'!$AJ$9,'Member Info'!$AK$10,IF('Member Info'!H89&gt;'Member Info'!$AJ$8,'Member Info'!$AK$9,'Member Info'!$AK$8)))))),
SUMPRODUCT('Member Info'!L89+IF('Member Info'!H89&gt;'Member Info'!$AG$17,'Member Info'!$AH$18,IF('Member Info'!H89&gt;'Member Info'!$AG$16,'Member Info'!$AH$17,IF('Member Info'!H89&gt;'Member Info'!$AG$15,'Member Info'!$AH$16,IF('Member Info'!H89&gt;'Member Info'!$AG$14,'Member Info'!$AH$15,IF('Member Info'!H89&gt;'Member Info'!$AG$13,'Member Info'!$AH$14,IF('Member Info'!H89&gt;'Member Info'!$AG$12,'Member Info'!$AH$13,IF('Member Info'!H89&gt;'Member Info'!$AG$11,'Member Info'!$AH$12,IF('Member Info'!H89&gt;'Member Info'!$AG$10,'Member Info'!$AH$11,IF('Member Info'!H89&gt;'Member Info'!$AG$9,'Member Info'!$AH$10,IF('Member Info'!H89&gt;'Member Info'!$AG$8,'Member Info'!$AH$9,'Member Info'!$AH$8)))))))))))))</f>
        <v/>
      </c>
      <c r="H93" s="26"/>
      <c r="I93" s="26"/>
      <c r="J93" s="107" t="str">
        <f>IF(E93=0,"",IF('Member Info'!F89&gt;$S$1,CONCATENATE("Joined with practice on ", TEXT('Member Info'!F89, "DD/MM/YYYY")),IF('Member Info'!N89&lt;&gt;"",IF('Member Info'!N89&lt;$R$1,CONCATENATE("Left Scheme on ", TEXT('Member Info'!N89, "DD/MM/YYYY")),IF(ISERROR(G93),"Error Detected, No rate entered",IF(E93=0,"",IF(F93="","Error Detected, No Pensionable pay",IF(ISERROR(AB93)," Unknown Values entered.",IF(T93+U93&lt;1,"Acceptable",IF(R93+S93=200, "No Contributions Entered", IF(K93="","Error Detected, Choose reason&gt;",IF(X93="1",IF(T93=1,"Please Enter Deemed Pensionable Pay","Add Any Relevant Details Above"),"Please Give Details Above"))))))))),IF(ISERROR(G93),"Error Detected, No rate entered",IF(E93=0,"",IF(F93="","Error Detected, No Pensionable pay",IF(ISERROR(AB93)," Unknown Values entered.",IF(T93+U93&lt;1,"Acceptable",IF(R93+S93=200, "No Contributions Entered", IF(K93="","Error Detected, Choose reason&gt;",IF(X93="1",IF(T93=1,"Please Enter Deemed Pensionable Pay","Add relevant Details Above"),"Please give details Above")))))))))))</f>
        <v/>
      </c>
      <c r="K93" s="263"/>
      <c r="L93" s="93"/>
      <c r="M93" s="93" t="str">
        <f t="shared" si="4"/>
        <v/>
      </c>
      <c r="N93" s="96">
        <f t="shared" si="5"/>
        <v>0</v>
      </c>
      <c r="O93" s="96">
        <f t="shared" si="0"/>
        <v>0</v>
      </c>
      <c r="P93" s="220">
        <f>(ROUND((F93/100*'Member Info'!$W$2), 2))</f>
        <v>0</v>
      </c>
      <c r="Q93" s="220" t="e">
        <f t="shared" si="6"/>
        <v>#VALUE!</v>
      </c>
      <c r="R93" s="220" t="str">
        <f t="shared" si="7"/>
        <v/>
      </c>
      <c r="S93" s="229" t="str">
        <f t="shared" si="8"/>
        <v/>
      </c>
      <c r="T93" s="230" t="str">
        <f t="shared" si="9"/>
        <v/>
      </c>
      <c r="U93" s="230" t="str">
        <f t="shared" si="10"/>
        <v/>
      </c>
      <c r="V93" s="224">
        <f t="shared" si="11"/>
        <v>0</v>
      </c>
      <c r="W93" s="112">
        <f t="shared" si="12"/>
        <v>0</v>
      </c>
      <c r="X93" s="237" t="str">
        <f t="shared" si="1"/>
        <v/>
      </c>
      <c r="Y93" s="242" t="b">
        <f t="shared" si="2"/>
        <v>0</v>
      </c>
      <c r="Z93" s="237">
        <f t="shared" si="13"/>
        <v>0</v>
      </c>
      <c r="AA93" s="237">
        <f>IF('Member Info'!N89="",1,"")</f>
        <v>1</v>
      </c>
      <c r="AB93" s="245" t="e">
        <f t="shared" si="14"/>
        <v>#VALUE!</v>
      </c>
      <c r="AC93" s="132" t="str">
        <f t="shared" si="3"/>
        <v/>
      </c>
      <c r="AD93" s="126">
        <f t="shared" si="15"/>
        <v>1</v>
      </c>
      <c r="AE93" s="126" t="str">
        <f>IF('Member Info'!N89&lt;&gt;"",IF('Member Info'!N89&lt;=$R$1,1,0),"")</f>
        <v/>
      </c>
      <c r="AG93" s="126" t="b">
        <f t="shared" si="16"/>
        <v>0</v>
      </c>
      <c r="AH93" s="126">
        <f t="shared" si="17"/>
        <v>0</v>
      </c>
      <c r="AJ93" s="126">
        <f t="shared" si="18"/>
        <v>0</v>
      </c>
      <c r="AK93" s="126">
        <f>IF('Member Info'!F89&gt;$R$1,1,0)</f>
        <v>0</v>
      </c>
      <c r="AL93" s="126" t="b">
        <f>IF(ISERROR(R93),ERROR.TYPE(#REF!)=ERROR.TYPE(R93),FALSE)</f>
        <v>0</v>
      </c>
      <c r="AM93" s="126" t="b">
        <f>IF(ISERROR(S93),ERROR.TYPE(#REF!)=ERROR.TYPE(S93),FALSE)</f>
        <v>0</v>
      </c>
      <c r="AN93" s="126">
        <f>IF(OR('Member Info'!F89&gt;=$S$1,'Member Info'!N89&gt;=$R$1),1,0)</f>
        <v>0</v>
      </c>
    </row>
    <row r="94" spans="1:40" x14ac:dyDescent="0.25">
      <c r="A94" s="4">
        <v>62</v>
      </c>
      <c r="B94" s="166">
        <f>'Member Info'!D90</f>
        <v>0</v>
      </c>
      <c r="C94" s="166">
        <f>'Member Info'!E90</f>
        <v>0</v>
      </c>
      <c r="D94" s="166" t="str">
        <f>'Member Info'!G90</f>
        <v/>
      </c>
      <c r="E94" s="167">
        <f>'Member Info'!B90</f>
        <v>0</v>
      </c>
      <c r="F94" s="244"/>
      <c r="G94" s="168" t="str">
        <f>IF(E94=0,"",
IF('Member Info'!$AM$19&lt;=$R$1,
SUMPRODUCT('Member Info'!L90+IF('Member Info'!H90&gt;'Member Info'!$AJ$12,'Member Info'!$AK$13,IF('Member Info'!H90&gt;'Member Info'!$AJ$11,'Member Info'!$AK$12,IF('Member Info'!H90&gt;'Member Info'!$AJ$10,'Member Info'!$AK$11,IF('Member Info'!H90&gt;'Member Info'!$AJ$9,'Member Info'!$AK$10,IF('Member Info'!H90&gt;'Member Info'!$AJ$8,'Member Info'!$AK$9,'Member Info'!$AK$8)))))),
SUMPRODUCT('Member Info'!L90+IF('Member Info'!H90&gt;'Member Info'!$AG$17,'Member Info'!$AH$18,IF('Member Info'!H90&gt;'Member Info'!$AG$16,'Member Info'!$AH$17,IF('Member Info'!H90&gt;'Member Info'!$AG$15,'Member Info'!$AH$16,IF('Member Info'!H90&gt;'Member Info'!$AG$14,'Member Info'!$AH$15,IF('Member Info'!H90&gt;'Member Info'!$AG$13,'Member Info'!$AH$14,IF('Member Info'!H90&gt;'Member Info'!$AG$12,'Member Info'!$AH$13,IF('Member Info'!H90&gt;'Member Info'!$AG$11,'Member Info'!$AH$12,IF('Member Info'!H90&gt;'Member Info'!$AG$10,'Member Info'!$AH$11,IF('Member Info'!H90&gt;'Member Info'!$AG$9,'Member Info'!$AH$10,IF('Member Info'!H90&gt;'Member Info'!$AG$8,'Member Info'!$AH$9,'Member Info'!$AH$8)))))))))))))</f>
        <v/>
      </c>
      <c r="H94" s="26"/>
      <c r="I94" s="26"/>
      <c r="J94" s="107" t="str">
        <f>IF(E94=0,"",IF('Member Info'!F90&gt;$S$1,CONCATENATE("Joined with practice on ", TEXT('Member Info'!F90, "DD/MM/YYYY")),IF('Member Info'!N90&lt;&gt;"",IF('Member Info'!N90&lt;$R$1,CONCATENATE("Left Scheme on ", TEXT('Member Info'!N90, "DD/MM/YYYY")),IF(ISERROR(G94),"Error Detected, No rate entered",IF(E94=0,"",IF(F94="","Error Detected, No Pensionable pay",IF(ISERROR(AB94)," Unknown Values entered.",IF(T94+U94&lt;1,"Acceptable",IF(R94+S94=200, "No Contributions Entered", IF(K94="","Error Detected, Choose reason&gt;",IF(X94="1",IF(T94=1,"Please Enter Deemed Pensionable Pay","Add Any Relevant Details Above"),"Please Give Details Above"))))))))),IF(ISERROR(G94),"Error Detected, No rate entered",IF(E94=0,"",IF(F94="","Error Detected, No Pensionable pay",IF(ISERROR(AB94)," Unknown Values entered.",IF(T94+U94&lt;1,"Acceptable",IF(R94+S94=200, "No Contributions Entered", IF(K94="","Error Detected, Choose reason&gt;",IF(X94="1",IF(T94=1,"Please Enter Deemed Pensionable Pay","Add relevant Details Above"),"Please give details Above")))))))))))</f>
        <v/>
      </c>
      <c r="K94" s="263"/>
      <c r="L94" s="93"/>
      <c r="M94" s="93" t="str">
        <f t="shared" si="4"/>
        <v/>
      </c>
      <c r="N94" s="96">
        <f t="shared" si="5"/>
        <v>0</v>
      </c>
      <c r="O94" s="96">
        <f t="shared" si="0"/>
        <v>0</v>
      </c>
      <c r="P94" s="220">
        <f>(ROUND((F94/100*'Member Info'!$W$2), 2))</f>
        <v>0</v>
      </c>
      <c r="Q94" s="220" t="e">
        <f t="shared" si="6"/>
        <v>#VALUE!</v>
      </c>
      <c r="R94" s="220" t="str">
        <f t="shared" si="7"/>
        <v/>
      </c>
      <c r="S94" s="229" t="str">
        <f t="shared" si="8"/>
        <v/>
      </c>
      <c r="T94" s="230" t="str">
        <f t="shared" si="9"/>
        <v/>
      </c>
      <c r="U94" s="230" t="str">
        <f t="shared" si="10"/>
        <v/>
      </c>
      <c r="V94" s="224">
        <f t="shared" si="11"/>
        <v>0</v>
      </c>
      <c r="W94" s="112">
        <f t="shared" si="12"/>
        <v>0</v>
      </c>
      <c r="X94" s="237" t="str">
        <f t="shared" si="1"/>
        <v/>
      </c>
      <c r="Y94" s="242" t="b">
        <f t="shared" si="2"/>
        <v>0</v>
      </c>
      <c r="Z94" s="237">
        <f t="shared" si="13"/>
        <v>0</v>
      </c>
      <c r="AA94" s="237">
        <f>IF('Member Info'!N90="",1,"")</f>
        <v>1</v>
      </c>
      <c r="AB94" s="245" t="e">
        <f t="shared" si="14"/>
        <v>#VALUE!</v>
      </c>
      <c r="AC94" s="132" t="str">
        <f t="shared" si="3"/>
        <v/>
      </c>
      <c r="AD94" s="126">
        <f t="shared" si="15"/>
        <v>1</v>
      </c>
      <c r="AE94" s="126" t="str">
        <f>IF('Member Info'!N90&lt;&gt;"",IF('Member Info'!N90&lt;=$R$1,1,0),"")</f>
        <v/>
      </c>
      <c r="AG94" s="126" t="b">
        <f t="shared" si="16"/>
        <v>0</v>
      </c>
      <c r="AH94" s="126">
        <f t="shared" si="17"/>
        <v>0</v>
      </c>
      <c r="AJ94" s="126">
        <f t="shared" si="18"/>
        <v>0</v>
      </c>
      <c r="AK94" s="126">
        <f>IF('Member Info'!F90&gt;$R$1,1,0)</f>
        <v>0</v>
      </c>
      <c r="AL94" s="126" t="b">
        <f>IF(ISERROR(R94),ERROR.TYPE(#REF!)=ERROR.TYPE(R94),FALSE)</f>
        <v>0</v>
      </c>
      <c r="AM94" s="126" t="b">
        <f>IF(ISERROR(S94),ERROR.TYPE(#REF!)=ERROR.TYPE(S94),FALSE)</f>
        <v>0</v>
      </c>
      <c r="AN94" s="126">
        <f>IF(OR('Member Info'!F90&gt;=$S$1,'Member Info'!N90&gt;=$R$1),1,0)</f>
        <v>0</v>
      </c>
    </row>
    <row r="95" spans="1:40" x14ac:dyDescent="0.25">
      <c r="A95" s="4">
        <v>63</v>
      </c>
      <c r="B95" s="166">
        <f>'Member Info'!D91</f>
        <v>0</v>
      </c>
      <c r="C95" s="166">
        <f>'Member Info'!E91</f>
        <v>0</v>
      </c>
      <c r="D95" s="166" t="str">
        <f>'Member Info'!G91</f>
        <v/>
      </c>
      <c r="E95" s="167">
        <f>'Member Info'!B91</f>
        <v>0</v>
      </c>
      <c r="F95" s="244"/>
      <c r="G95" s="168" t="str">
        <f>IF(E95=0,"",
IF('Member Info'!$AM$19&lt;=$R$1,
SUMPRODUCT('Member Info'!L91+IF('Member Info'!H91&gt;'Member Info'!$AJ$12,'Member Info'!$AK$13,IF('Member Info'!H91&gt;'Member Info'!$AJ$11,'Member Info'!$AK$12,IF('Member Info'!H91&gt;'Member Info'!$AJ$10,'Member Info'!$AK$11,IF('Member Info'!H91&gt;'Member Info'!$AJ$9,'Member Info'!$AK$10,IF('Member Info'!H91&gt;'Member Info'!$AJ$8,'Member Info'!$AK$9,'Member Info'!$AK$8)))))),
SUMPRODUCT('Member Info'!L91+IF('Member Info'!H91&gt;'Member Info'!$AG$17,'Member Info'!$AH$18,IF('Member Info'!H91&gt;'Member Info'!$AG$16,'Member Info'!$AH$17,IF('Member Info'!H91&gt;'Member Info'!$AG$15,'Member Info'!$AH$16,IF('Member Info'!H91&gt;'Member Info'!$AG$14,'Member Info'!$AH$15,IF('Member Info'!H91&gt;'Member Info'!$AG$13,'Member Info'!$AH$14,IF('Member Info'!H91&gt;'Member Info'!$AG$12,'Member Info'!$AH$13,IF('Member Info'!H91&gt;'Member Info'!$AG$11,'Member Info'!$AH$12,IF('Member Info'!H91&gt;'Member Info'!$AG$10,'Member Info'!$AH$11,IF('Member Info'!H91&gt;'Member Info'!$AG$9,'Member Info'!$AH$10,IF('Member Info'!H91&gt;'Member Info'!$AG$8,'Member Info'!$AH$9,'Member Info'!$AH$8)))))))))))))</f>
        <v/>
      </c>
      <c r="H95" s="26"/>
      <c r="I95" s="26"/>
      <c r="J95" s="107" t="str">
        <f>IF(E95=0,"",IF('Member Info'!F91&gt;$S$1,CONCATENATE("Joined with practice on ", TEXT('Member Info'!F91, "DD/MM/YYYY")),IF('Member Info'!N91&lt;&gt;"",IF('Member Info'!N91&lt;$R$1,CONCATENATE("Left Scheme on ", TEXT('Member Info'!N91, "DD/MM/YYYY")),IF(ISERROR(G95),"Error Detected, No rate entered",IF(E95=0,"",IF(F95="","Error Detected, No Pensionable pay",IF(ISERROR(AB95)," Unknown Values entered.",IF(T95+U95&lt;1,"Acceptable",IF(R95+S95=200, "No Contributions Entered", IF(K95="","Error Detected, Choose reason&gt;",IF(X95="1",IF(T95=1,"Please Enter Deemed Pensionable Pay","Add Any Relevant Details Above"),"Please Give Details Above"))))))))),IF(ISERROR(G95),"Error Detected, No rate entered",IF(E95=0,"",IF(F95="","Error Detected, No Pensionable pay",IF(ISERROR(AB95)," Unknown Values entered.",IF(T95+U95&lt;1,"Acceptable",IF(R95+S95=200, "No Contributions Entered", IF(K95="","Error Detected, Choose reason&gt;",IF(X95="1",IF(T95=1,"Please Enter Deemed Pensionable Pay","Add relevant Details Above"),"Please give details Above")))))))))))</f>
        <v/>
      </c>
      <c r="K95" s="263"/>
      <c r="L95" s="93"/>
      <c r="M95" s="93" t="str">
        <f t="shared" si="4"/>
        <v/>
      </c>
      <c r="N95" s="96">
        <f t="shared" si="5"/>
        <v>0</v>
      </c>
      <c r="O95" s="96">
        <f t="shared" si="0"/>
        <v>0</v>
      </c>
      <c r="P95" s="220">
        <f>(ROUND((F95/100*'Member Info'!$W$2), 2))</f>
        <v>0</v>
      </c>
      <c r="Q95" s="220" t="e">
        <f t="shared" si="6"/>
        <v>#VALUE!</v>
      </c>
      <c r="R95" s="220" t="str">
        <f t="shared" si="7"/>
        <v/>
      </c>
      <c r="S95" s="229" t="str">
        <f t="shared" si="8"/>
        <v/>
      </c>
      <c r="T95" s="230" t="str">
        <f t="shared" si="9"/>
        <v/>
      </c>
      <c r="U95" s="230" t="str">
        <f t="shared" si="10"/>
        <v/>
      </c>
      <c r="V95" s="224">
        <f t="shared" si="11"/>
        <v>0</v>
      </c>
      <c r="W95" s="112">
        <f t="shared" si="12"/>
        <v>0</v>
      </c>
      <c r="X95" s="237" t="str">
        <f t="shared" si="1"/>
        <v/>
      </c>
      <c r="Y95" s="242" t="b">
        <f t="shared" si="2"/>
        <v>0</v>
      </c>
      <c r="Z95" s="237">
        <f t="shared" si="13"/>
        <v>0</v>
      </c>
      <c r="AA95" s="237">
        <f>IF('Member Info'!N91="",1,"")</f>
        <v>1</v>
      </c>
      <c r="AB95" s="245" t="e">
        <f t="shared" si="14"/>
        <v>#VALUE!</v>
      </c>
      <c r="AC95" s="132" t="str">
        <f t="shared" si="3"/>
        <v/>
      </c>
      <c r="AD95" s="126">
        <f t="shared" si="15"/>
        <v>1</v>
      </c>
      <c r="AE95" s="126" t="str">
        <f>IF('Member Info'!N91&lt;&gt;"",IF('Member Info'!N91&lt;=$R$1,1,0),"")</f>
        <v/>
      </c>
      <c r="AG95" s="126" t="b">
        <f t="shared" si="16"/>
        <v>0</v>
      </c>
      <c r="AH95" s="126">
        <f t="shared" si="17"/>
        <v>0</v>
      </c>
      <c r="AJ95" s="126">
        <f t="shared" si="18"/>
        <v>0</v>
      </c>
      <c r="AK95" s="126">
        <f>IF('Member Info'!F91&gt;$R$1,1,0)</f>
        <v>0</v>
      </c>
      <c r="AL95" s="126" t="b">
        <f>IF(ISERROR(R95),ERROR.TYPE(#REF!)=ERROR.TYPE(R95),FALSE)</f>
        <v>0</v>
      </c>
      <c r="AM95" s="126" t="b">
        <f>IF(ISERROR(S95),ERROR.TYPE(#REF!)=ERROR.TYPE(S95),FALSE)</f>
        <v>0</v>
      </c>
      <c r="AN95" s="126">
        <f>IF(OR('Member Info'!F91&gt;=$S$1,'Member Info'!N91&gt;=$R$1),1,0)</f>
        <v>0</v>
      </c>
    </row>
    <row r="96" spans="1:40" x14ac:dyDescent="0.25">
      <c r="A96" s="4">
        <v>64</v>
      </c>
      <c r="B96" s="166">
        <f>'Member Info'!D92</f>
        <v>0</v>
      </c>
      <c r="C96" s="166">
        <f>'Member Info'!E92</f>
        <v>0</v>
      </c>
      <c r="D96" s="166" t="str">
        <f>'Member Info'!G92</f>
        <v/>
      </c>
      <c r="E96" s="167">
        <f>'Member Info'!B92</f>
        <v>0</v>
      </c>
      <c r="F96" s="244"/>
      <c r="G96" s="168" t="str">
        <f>IF(E96=0,"",
IF('Member Info'!$AM$19&lt;=$R$1,
SUMPRODUCT('Member Info'!L92+IF('Member Info'!H92&gt;'Member Info'!$AJ$12,'Member Info'!$AK$13,IF('Member Info'!H92&gt;'Member Info'!$AJ$11,'Member Info'!$AK$12,IF('Member Info'!H92&gt;'Member Info'!$AJ$10,'Member Info'!$AK$11,IF('Member Info'!H92&gt;'Member Info'!$AJ$9,'Member Info'!$AK$10,IF('Member Info'!H92&gt;'Member Info'!$AJ$8,'Member Info'!$AK$9,'Member Info'!$AK$8)))))),
SUMPRODUCT('Member Info'!L92+IF('Member Info'!H92&gt;'Member Info'!$AG$17,'Member Info'!$AH$18,IF('Member Info'!H92&gt;'Member Info'!$AG$16,'Member Info'!$AH$17,IF('Member Info'!H92&gt;'Member Info'!$AG$15,'Member Info'!$AH$16,IF('Member Info'!H92&gt;'Member Info'!$AG$14,'Member Info'!$AH$15,IF('Member Info'!H92&gt;'Member Info'!$AG$13,'Member Info'!$AH$14,IF('Member Info'!H92&gt;'Member Info'!$AG$12,'Member Info'!$AH$13,IF('Member Info'!H92&gt;'Member Info'!$AG$11,'Member Info'!$AH$12,IF('Member Info'!H92&gt;'Member Info'!$AG$10,'Member Info'!$AH$11,IF('Member Info'!H92&gt;'Member Info'!$AG$9,'Member Info'!$AH$10,IF('Member Info'!H92&gt;'Member Info'!$AG$8,'Member Info'!$AH$9,'Member Info'!$AH$8)))))))))))))</f>
        <v/>
      </c>
      <c r="H96" s="26"/>
      <c r="I96" s="26"/>
      <c r="J96" s="107" t="str">
        <f>IF(E96=0,"",IF('Member Info'!F92&gt;$S$1,CONCATENATE("Joined with practice on ", TEXT('Member Info'!F92, "DD/MM/YYYY")),IF('Member Info'!N92&lt;&gt;"",IF('Member Info'!N92&lt;$R$1,CONCATENATE("Left Scheme on ", TEXT('Member Info'!N92, "DD/MM/YYYY")),IF(ISERROR(G96),"Error Detected, No rate entered",IF(E96=0,"",IF(F96="","Error Detected, No Pensionable pay",IF(ISERROR(AB96)," Unknown Values entered.",IF(T96+U96&lt;1,"Acceptable",IF(R96+S96=200, "No Contributions Entered", IF(K96="","Error Detected, Choose reason&gt;",IF(X96="1",IF(T96=1,"Please Enter Deemed Pensionable Pay","Add Any Relevant Details Above"),"Please Give Details Above"))))))))),IF(ISERROR(G96),"Error Detected, No rate entered",IF(E96=0,"",IF(F96="","Error Detected, No Pensionable pay",IF(ISERROR(AB96)," Unknown Values entered.",IF(T96+U96&lt;1,"Acceptable",IF(R96+S96=200, "No Contributions Entered", IF(K96="","Error Detected, Choose reason&gt;",IF(X96="1",IF(T96=1,"Please Enter Deemed Pensionable Pay","Add relevant Details Above"),"Please give details Above")))))))))))</f>
        <v/>
      </c>
      <c r="K96" s="263"/>
      <c r="L96" s="93"/>
      <c r="M96" s="93" t="str">
        <f t="shared" si="4"/>
        <v/>
      </c>
      <c r="N96" s="96">
        <f t="shared" si="5"/>
        <v>0</v>
      </c>
      <c r="O96" s="96">
        <f t="shared" si="0"/>
        <v>0</v>
      </c>
      <c r="P96" s="220">
        <f>(ROUND((F96/100*'Member Info'!$W$2), 2))</f>
        <v>0</v>
      </c>
      <c r="Q96" s="220" t="e">
        <f t="shared" si="6"/>
        <v>#VALUE!</v>
      </c>
      <c r="R96" s="220" t="str">
        <f t="shared" si="7"/>
        <v/>
      </c>
      <c r="S96" s="229" t="str">
        <f t="shared" si="8"/>
        <v/>
      </c>
      <c r="T96" s="230" t="str">
        <f t="shared" si="9"/>
        <v/>
      </c>
      <c r="U96" s="230" t="str">
        <f t="shared" si="10"/>
        <v/>
      </c>
      <c r="V96" s="224">
        <f t="shared" si="11"/>
        <v>0</v>
      </c>
      <c r="W96" s="112">
        <f t="shared" si="12"/>
        <v>0</v>
      </c>
      <c r="X96" s="237" t="str">
        <f t="shared" si="1"/>
        <v/>
      </c>
      <c r="Y96" s="242" t="b">
        <f t="shared" si="2"/>
        <v>0</v>
      </c>
      <c r="Z96" s="237">
        <f t="shared" si="13"/>
        <v>0</v>
      </c>
      <c r="AA96" s="237">
        <f>IF('Member Info'!N92="",1,"")</f>
        <v>1</v>
      </c>
      <c r="AB96" s="245" t="e">
        <f t="shared" si="14"/>
        <v>#VALUE!</v>
      </c>
      <c r="AC96" s="132" t="str">
        <f t="shared" si="3"/>
        <v/>
      </c>
      <c r="AD96" s="126">
        <f t="shared" si="15"/>
        <v>1</v>
      </c>
      <c r="AE96" s="126" t="str">
        <f>IF('Member Info'!N92&lt;&gt;"",IF('Member Info'!N92&lt;=$R$1,1,0),"")</f>
        <v/>
      </c>
      <c r="AG96" s="126" t="b">
        <f t="shared" si="16"/>
        <v>0</v>
      </c>
      <c r="AH96" s="126">
        <f t="shared" si="17"/>
        <v>0</v>
      </c>
      <c r="AJ96" s="126">
        <f t="shared" si="18"/>
        <v>0</v>
      </c>
      <c r="AK96" s="126">
        <f>IF('Member Info'!F92&gt;$R$1,1,0)</f>
        <v>0</v>
      </c>
      <c r="AL96" s="126" t="b">
        <f>IF(ISERROR(R96),ERROR.TYPE(#REF!)=ERROR.TYPE(R96),FALSE)</f>
        <v>0</v>
      </c>
      <c r="AM96" s="126" t="b">
        <f>IF(ISERROR(S96),ERROR.TYPE(#REF!)=ERROR.TYPE(S96),FALSE)</f>
        <v>0</v>
      </c>
      <c r="AN96" s="126">
        <f>IF(OR('Member Info'!F92&gt;=$S$1,'Member Info'!N92&gt;=$R$1),1,0)</f>
        <v>0</v>
      </c>
    </row>
    <row r="97" spans="1:40" x14ac:dyDescent="0.25">
      <c r="A97" s="4">
        <v>65</v>
      </c>
      <c r="B97" s="166">
        <f>'Member Info'!D93</f>
        <v>0</v>
      </c>
      <c r="C97" s="166">
        <f>'Member Info'!E93</f>
        <v>0</v>
      </c>
      <c r="D97" s="166" t="str">
        <f>'Member Info'!G93</f>
        <v/>
      </c>
      <c r="E97" s="167">
        <f>'Member Info'!B93</f>
        <v>0</v>
      </c>
      <c r="F97" s="244"/>
      <c r="G97" s="168" t="str">
        <f>IF(E97=0,"",
IF('Member Info'!$AM$19&lt;=$R$1,
SUMPRODUCT('Member Info'!L93+IF('Member Info'!H93&gt;'Member Info'!$AJ$12,'Member Info'!$AK$13,IF('Member Info'!H93&gt;'Member Info'!$AJ$11,'Member Info'!$AK$12,IF('Member Info'!H93&gt;'Member Info'!$AJ$10,'Member Info'!$AK$11,IF('Member Info'!H93&gt;'Member Info'!$AJ$9,'Member Info'!$AK$10,IF('Member Info'!H93&gt;'Member Info'!$AJ$8,'Member Info'!$AK$9,'Member Info'!$AK$8)))))),
SUMPRODUCT('Member Info'!L93+IF('Member Info'!H93&gt;'Member Info'!$AG$17,'Member Info'!$AH$18,IF('Member Info'!H93&gt;'Member Info'!$AG$16,'Member Info'!$AH$17,IF('Member Info'!H93&gt;'Member Info'!$AG$15,'Member Info'!$AH$16,IF('Member Info'!H93&gt;'Member Info'!$AG$14,'Member Info'!$AH$15,IF('Member Info'!H93&gt;'Member Info'!$AG$13,'Member Info'!$AH$14,IF('Member Info'!H93&gt;'Member Info'!$AG$12,'Member Info'!$AH$13,IF('Member Info'!H93&gt;'Member Info'!$AG$11,'Member Info'!$AH$12,IF('Member Info'!H93&gt;'Member Info'!$AG$10,'Member Info'!$AH$11,IF('Member Info'!H93&gt;'Member Info'!$AG$9,'Member Info'!$AH$10,IF('Member Info'!H93&gt;'Member Info'!$AG$8,'Member Info'!$AH$9,'Member Info'!$AH$8)))))))))))))</f>
        <v/>
      </c>
      <c r="H97" s="26"/>
      <c r="I97" s="26"/>
      <c r="J97" s="107" t="str">
        <f>IF(E97=0,"",IF('Member Info'!F93&gt;$S$1,CONCATENATE("Joined with practice on ", TEXT('Member Info'!F93, "DD/MM/YYYY")),IF('Member Info'!N93&lt;&gt;"",IF('Member Info'!N93&lt;$R$1,CONCATENATE("Left Scheme on ", TEXT('Member Info'!N93, "DD/MM/YYYY")),IF(ISERROR(G97),"Error Detected, No rate entered",IF(E97=0,"",IF(F97="","Error Detected, No Pensionable pay",IF(ISERROR(AB97)," Unknown Values entered.",IF(T97+U97&lt;1,"Acceptable",IF(R97+S97=200, "No Contributions Entered", IF(K97="","Error Detected, Choose reason&gt;",IF(X97="1",IF(T97=1,"Please Enter Deemed Pensionable Pay","Add Any Relevant Details Above"),"Please Give Details Above"))))))))),IF(ISERROR(G97),"Error Detected, No rate entered",IF(E97=0,"",IF(F97="","Error Detected, No Pensionable pay",IF(ISERROR(AB97)," Unknown Values entered.",IF(T97+U97&lt;1,"Acceptable",IF(R97+S97=200, "No Contributions Entered", IF(K97="","Error Detected, Choose reason&gt;",IF(X97="1",IF(T97=1,"Please Enter Deemed Pensionable Pay","Add relevant Details Above"),"Please give details Above")))))))))))</f>
        <v/>
      </c>
      <c r="K97" s="263"/>
      <c r="L97" s="93"/>
      <c r="M97" s="93" t="str">
        <f t="shared" si="4"/>
        <v/>
      </c>
      <c r="N97" s="96">
        <f t="shared" si="5"/>
        <v>0</v>
      </c>
      <c r="O97" s="96">
        <f t="shared" si="0"/>
        <v>0</v>
      </c>
      <c r="P97" s="220">
        <f>(ROUND((F97/100*'Member Info'!$W$2), 2))</f>
        <v>0</v>
      </c>
      <c r="Q97" s="220" t="e">
        <f t="shared" si="6"/>
        <v>#VALUE!</v>
      </c>
      <c r="R97" s="220" t="str">
        <f t="shared" si="7"/>
        <v/>
      </c>
      <c r="S97" s="229" t="str">
        <f t="shared" si="8"/>
        <v/>
      </c>
      <c r="T97" s="230" t="str">
        <f t="shared" si="9"/>
        <v/>
      </c>
      <c r="U97" s="230" t="str">
        <f t="shared" si="10"/>
        <v/>
      </c>
      <c r="V97" s="224">
        <f t="shared" si="11"/>
        <v>0</v>
      </c>
      <c r="W97" s="112">
        <f t="shared" si="12"/>
        <v>0</v>
      </c>
      <c r="X97" s="237" t="str">
        <f t="shared" si="1"/>
        <v/>
      </c>
      <c r="Y97" s="242" t="b">
        <f t="shared" si="2"/>
        <v>0</v>
      </c>
      <c r="Z97" s="237">
        <f t="shared" si="13"/>
        <v>0</v>
      </c>
      <c r="AA97" s="237">
        <f>IF('Member Info'!N93="",1,"")</f>
        <v>1</v>
      </c>
      <c r="AB97" s="245" t="e">
        <f t="shared" si="14"/>
        <v>#VALUE!</v>
      </c>
      <c r="AC97" s="132" t="str">
        <f t="shared" si="3"/>
        <v/>
      </c>
      <c r="AD97" s="126">
        <f t="shared" si="15"/>
        <v>1</v>
      </c>
      <c r="AE97" s="126" t="str">
        <f>IF('Member Info'!N93&lt;&gt;"",IF('Member Info'!N93&lt;=$R$1,1,0),"")</f>
        <v/>
      </c>
      <c r="AG97" s="126" t="b">
        <f t="shared" si="16"/>
        <v>0</v>
      </c>
      <c r="AH97" s="126">
        <f t="shared" si="17"/>
        <v>0</v>
      </c>
      <c r="AJ97" s="126">
        <f t="shared" si="18"/>
        <v>0</v>
      </c>
      <c r="AK97" s="126">
        <f>IF('Member Info'!F93&gt;$R$1,1,0)</f>
        <v>0</v>
      </c>
      <c r="AL97" s="126" t="b">
        <f>IF(ISERROR(R97),ERROR.TYPE(#REF!)=ERROR.TYPE(R97),FALSE)</f>
        <v>0</v>
      </c>
      <c r="AM97" s="126" t="b">
        <f>IF(ISERROR(S97),ERROR.TYPE(#REF!)=ERROR.TYPE(S97),FALSE)</f>
        <v>0</v>
      </c>
      <c r="AN97" s="126">
        <f>IF(OR('Member Info'!F93&gt;=$S$1,'Member Info'!N93&gt;=$R$1),1,0)</f>
        <v>0</v>
      </c>
    </row>
    <row r="98" spans="1:40" x14ac:dyDescent="0.25">
      <c r="A98" s="4">
        <v>66</v>
      </c>
      <c r="B98" s="166">
        <f>'Member Info'!D94</f>
        <v>0</v>
      </c>
      <c r="C98" s="166">
        <f>'Member Info'!E94</f>
        <v>0</v>
      </c>
      <c r="D98" s="166" t="str">
        <f>'Member Info'!G94</f>
        <v/>
      </c>
      <c r="E98" s="167">
        <f>'Member Info'!B94</f>
        <v>0</v>
      </c>
      <c r="F98" s="244"/>
      <c r="G98" s="168" t="str">
        <f>IF(E98=0,"",
IF('Member Info'!$AM$19&lt;=$R$1,
SUMPRODUCT('Member Info'!L94+IF('Member Info'!H94&gt;'Member Info'!$AJ$12,'Member Info'!$AK$13,IF('Member Info'!H94&gt;'Member Info'!$AJ$11,'Member Info'!$AK$12,IF('Member Info'!H94&gt;'Member Info'!$AJ$10,'Member Info'!$AK$11,IF('Member Info'!H94&gt;'Member Info'!$AJ$9,'Member Info'!$AK$10,IF('Member Info'!H94&gt;'Member Info'!$AJ$8,'Member Info'!$AK$9,'Member Info'!$AK$8)))))),
SUMPRODUCT('Member Info'!L94+IF('Member Info'!H94&gt;'Member Info'!$AG$17,'Member Info'!$AH$18,IF('Member Info'!H94&gt;'Member Info'!$AG$16,'Member Info'!$AH$17,IF('Member Info'!H94&gt;'Member Info'!$AG$15,'Member Info'!$AH$16,IF('Member Info'!H94&gt;'Member Info'!$AG$14,'Member Info'!$AH$15,IF('Member Info'!H94&gt;'Member Info'!$AG$13,'Member Info'!$AH$14,IF('Member Info'!H94&gt;'Member Info'!$AG$12,'Member Info'!$AH$13,IF('Member Info'!H94&gt;'Member Info'!$AG$11,'Member Info'!$AH$12,IF('Member Info'!H94&gt;'Member Info'!$AG$10,'Member Info'!$AH$11,IF('Member Info'!H94&gt;'Member Info'!$AG$9,'Member Info'!$AH$10,IF('Member Info'!H94&gt;'Member Info'!$AG$8,'Member Info'!$AH$9,'Member Info'!$AH$8)))))))))))))</f>
        <v/>
      </c>
      <c r="H98" s="26"/>
      <c r="I98" s="26"/>
      <c r="J98" s="107" t="str">
        <f>IF(E98=0,"",IF('Member Info'!F94&gt;$S$1,CONCATENATE("Joined with practice on ", TEXT('Member Info'!F94, "DD/MM/YYYY")),IF('Member Info'!N94&lt;&gt;"",IF('Member Info'!N94&lt;$R$1,CONCATENATE("Left Scheme on ", TEXT('Member Info'!N94, "DD/MM/YYYY")),IF(ISERROR(G98),"Error Detected, No rate entered",IF(E98=0,"",IF(F98="","Error Detected, No Pensionable pay",IF(ISERROR(AB98)," Unknown Values entered.",IF(T98+U98&lt;1,"Acceptable",IF(R98+S98=200, "No Contributions Entered", IF(K98="","Error Detected, Choose reason&gt;",IF(X98="1",IF(T98=1,"Please Enter Deemed Pensionable Pay","Add Any Relevant Details Above"),"Please Give Details Above"))))))))),IF(ISERROR(G98),"Error Detected, No rate entered",IF(E98=0,"",IF(F98="","Error Detected, No Pensionable pay",IF(ISERROR(AB98)," Unknown Values entered.",IF(T98+U98&lt;1,"Acceptable",IF(R98+S98=200, "No Contributions Entered", IF(K98="","Error Detected, Choose reason&gt;",IF(X98="1",IF(T98=1,"Please Enter Deemed Pensionable Pay","Add relevant Details Above"),"Please give details Above")))))))))))</f>
        <v/>
      </c>
      <c r="K98" s="263"/>
      <c r="L98" s="93"/>
      <c r="M98" s="93" t="str">
        <f t="shared" si="4"/>
        <v/>
      </c>
      <c r="N98" s="96">
        <f t="shared" si="5"/>
        <v>0</v>
      </c>
      <c r="O98" s="96">
        <f t="shared" si="5"/>
        <v>0</v>
      </c>
      <c r="P98" s="220">
        <f>(ROUND((F98/100*'Member Info'!$W$2), 2))</f>
        <v>0</v>
      </c>
      <c r="Q98" s="220" t="e">
        <f t="shared" si="6"/>
        <v>#VALUE!</v>
      </c>
      <c r="R98" s="220" t="str">
        <f t="shared" si="7"/>
        <v/>
      </c>
      <c r="S98" s="229" t="str">
        <f t="shared" si="8"/>
        <v/>
      </c>
      <c r="T98" s="230" t="str">
        <f t="shared" si="9"/>
        <v/>
      </c>
      <c r="U98" s="230" t="str">
        <f t="shared" si="10"/>
        <v/>
      </c>
      <c r="V98" s="224">
        <f t="shared" si="11"/>
        <v>0</v>
      </c>
      <c r="W98" s="112">
        <f t="shared" si="12"/>
        <v>0</v>
      </c>
      <c r="X98" s="237" t="str">
        <f t="shared" ref="X98:X161" si="19">IF(K98="SMP/Occupational Maternity","1",IF(K98="SSP/Occupational Sick pay","1",""))</f>
        <v/>
      </c>
      <c r="Y98" s="242" t="b">
        <f t="shared" ref="Y98:Y161" si="20">IF(OR(AL98=TRUE,AM98=TRUE),TRUE,FALSE)</f>
        <v>0</v>
      </c>
      <c r="Z98" s="237">
        <f t="shared" si="13"/>
        <v>0</v>
      </c>
      <c r="AA98" s="237">
        <f>IF('Member Info'!N94="",1,"")</f>
        <v>1</v>
      </c>
      <c r="AB98" s="245" t="e">
        <f t="shared" si="14"/>
        <v>#VALUE!</v>
      </c>
      <c r="AC98" s="132" t="str">
        <f t="shared" ref="AC98:AC161" si="21">IF(AN98=1,"",IF(W98=1,"",IF(AE98=1,"",IF(E98=0,"",IF(Z98=1,"",IF(J98="acceptable","",IF(R98+S98="0","",R98+S98)))))))</f>
        <v/>
      </c>
      <c r="AD98" s="126">
        <f t="shared" ref="AD98:AD161" si="22">SUM(Z98+AA98)</f>
        <v>1</v>
      </c>
      <c r="AE98" s="126" t="str">
        <f>IF('Member Info'!N94&lt;&gt;"",IF('Member Info'!N94&lt;=$R$1,1,0),"")</f>
        <v/>
      </c>
      <c r="AG98" s="126" t="b">
        <f t="shared" si="16"/>
        <v>0</v>
      </c>
      <c r="AH98" s="126">
        <f t="shared" si="17"/>
        <v>0</v>
      </c>
      <c r="AJ98" s="126">
        <f t="shared" si="18"/>
        <v>0</v>
      </c>
      <c r="AK98" s="126">
        <f>IF('Member Info'!F94&gt;$R$1,1,0)</f>
        <v>0</v>
      </c>
      <c r="AL98" s="126" t="b">
        <f>IF(ISERROR(R98),ERROR.TYPE(#REF!)=ERROR.TYPE(R98),FALSE)</f>
        <v>0</v>
      </c>
      <c r="AM98" s="126" t="b">
        <f>IF(ISERROR(S98),ERROR.TYPE(#REF!)=ERROR.TYPE(S98),FALSE)</f>
        <v>0</v>
      </c>
      <c r="AN98" s="126">
        <f>IF(OR('Member Info'!F94&gt;=$S$1,'Member Info'!N94&gt;=$R$1),1,0)</f>
        <v>0</v>
      </c>
    </row>
    <row r="99" spans="1:40" x14ac:dyDescent="0.25">
      <c r="A99" s="4">
        <v>67</v>
      </c>
      <c r="B99" s="166">
        <f>'Member Info'!D95</f>
        <v>0</v>
      </c>
      <c r="C99" s="166">
        <f>'Member Info'!E95</f>
        <v>0</v>
      </c>
      <c r="D99" s="166" t="str">
        <f>'Member Info'!G95</f>
        <v/>
      </c>
      <c r="E99" s="167">
        <f>'Member Info'!B95</f>
        <v>0</v>
      </c>
      <c r="F99" s="244"/>
      <c r="G99" s="168" t="str">
        <f>IF(E99=0,"",
IF('Member Info'!$AM$19&lt;=$R$1,
SUMPRODUCT('Member Info'!L95+IF('Member Info'!H95&gt;'Member Info'!$AJ$12,'Member Info'!$AK$13,IF('Member Info'!H95&gt;'Member Info'!$AJ$11,'Member Info'!$AK$12,IF('Member Info'!H95&gt;'Member Info'!$AJ$10,'Member Info'!$AK$11,IF('Member Info'!H95&gt;'Member Info'!$AJ$9,'Member Info'!$AK$10,IF('Member Info'!H95&gt;'Member Info'!$AJ$8,'Member Info'!$AK$9,'Member Info'!$AK$8)))))),
SUMPRODUCT('Member Info'!L95+IF('Member Info'!H95&gt;'Member Info'!$AG$17,'Member Info'!$AH$18,IF('Member Info'!H95&gt;'Member Info'!$AG$16,'Member Info'!$AH$17,IF('Member Info'!H95&gt;'Member Info'!$AG$15,'Member Info'!$AH$16,IF('Member Info'!H95&gt;'Member Info'!$AG$14,'Member Info'!$AH$15,IF('Member Info'!H95&gt;'Member Info'!$AG$13,'Member Info'!$AH$14,IF('Member Info'!H95&gt;'Member Info'!$AG$12,'Member Info'!$AH$13,IF('Member Info'!H95&gt;'Member Info'!$AG$11,'Member Info'!$AH$12,IF('Member Info'!H95&gt;'Member Info'!$AG$10,'Member Info'!$AH$11,IF('Member Info'!H95&gt;'Member Info'!$AG$9,'Member Info'!$AH$10,IF('Member Info'!H95&gt;'Member Info'!$AG$8,'Member Info'!$AH$9,'Member Info'!$AH$8)))))))))))))</f>
        <v/>
      </c>
      <c r="H99" s="26"/>
      <c r="I99" s="26"/>
      <c r="J99" s="107" t="str">
        <f>IF(E99=0,"",IF('Member Info'!F95&gt;$S$1,CONCATENATE("Joined with practice on ", TEXT('Member Info'!F95, "DD/MM/YYYY")),IF('Member Info'!N95&lt;&gt;"",IF('Member Info'!N95&lt;$R$1,CONCATENATE("Left Scheme on ", TEXT('Member Info'!N95, "DD/MM/YYYY")),IF(ISERROR(G99),"Error Detected, No rate entered",IF(E99=0,"",IF(F99="","Error Detected, No Pensionable pay",IF(ISERROR(AB99)," Unknown Values entered.",IF(T99+U99&lt;1,"Acceptable",IF(R99+S99=200, "No Contributions Entered", IF(K99="","Error Detected, Choose reason&gt;",IF(X99="1",IF(T99=1,"Please Enter Deemed Pensionable Pay","Add Any Relevant Details Above"),"Please Give Details Above"))))))))),IF(ISERROR(G99),"Error Detected, No rate entered",IF(E99=0,"",IF(F99="","Error Detected, No Pensionable pay",IF(ISERROR(AB99)," Unknown Values entered.",IF(T99+U99&lt;1,"Acceptable",IF(R99+S99=200, "No Contributions Entered", IF(K99="","Error Detected, Choose reason&gt;",IF(X99="1",IF(T99=1,"Please Enter Deemed Pensionable Pay","Add relevant Details Above"),"Please give details Above")))))))))))</f>
        <v/>
      </c>
      <c r="K99" s="263"/>
      <c r="L99" s="93"/>
      <c r="M99" s="93" t="str">
        <f t="shared" si="4"/>
        <v/>
      </c>
      <c r="N99" s="96">
        <f t="shared" ref="N99:O162" si="23">H99</f>
        <v>0</v>
      </c>
      <c r="O99" s="96">
        <f t="shared" si="23"/>
        <v>0</v>
      </c>
      <c r="P99" s="220">
        <f>(ROUND((F99/100*'Member Info'!$W$2), 2))</f>
        <v>0</v>
      </c>
      <c r="Q99" s="220" t="e">
        <f t="shared" si="6"/>
        <v>#VALUE!</v>
      </c>
      <c r="R99" s="220" t="str">
        <f t="shared" si="7"/>
        <v/>
      </c>
      <c r="S99" s="229" t="str">
        <f t="shared" si="8"/>
        <v/>
      </c>
      <c r="T99" s="230" t="str">
        <f t="shared" si="9"/>
        <v/>
      </c>
      <c r="U99" s="230" t="str">
        <f t="shared" si="10"/>
        <v/>
      </c>
      <c r="V99" s="224">
        <f t="shared" si="11"/>
        <v>0</v>
      </c>
      <c r="W99" s="112">
        <f t="shared" si="12"/>
        <v>0</v>
      </c>
      <c r="X99" s="237" t="str">
        <f t="shared" si="19"/>
        <v/>
      </c>
      <c r="Y99" s="242" t="b">
        <f t="shared" si="20"/>
        <v>0</v>
      </c>
      <c r="Z99" s="237">
        <f t="shared" si="13"/>
        <v>0</v>
      </c>
      <c r="AA99" s="237">
        <f>IF('Member Info'!N95="",1,"")</f>
        <v>1</v>
      </c>
      <c r="AB99" s="245" t="e">
        <f t="shared" si="14"/>
        <v>#VALUE!</v>
      </c>
      <c r="AC99" s="132" t="str">
        <f t="shared" si="21"/>
        <v/>
      </c>
      <c r="AD99" s="126">
        <f t="shared" si="22"/>
        <v>1</v>
      </c>
      <c r="AE99" s="126" t="str">
        <f>IF('Member Info'!N95&lt;&gt;"",IF('Member Info'!N95&lt;=$R$1,1,0),"")</f>
        <v/>
      </c>
      <c r="AG99" s="126" t="b">
        <f t="shared" si="16"/>
        <v>0</v>
      </c>
      <c r="AH99" s="126">
        <f t="shared" si="17"/>
        <v>0</v>
      </c>
      <c r="AJ99" s="126">
        <f t="shared" si="18"/>
        <v>0</v>
      </c>
      <c r="AK99" s="126">
        <f>IF('Member Info'!F95&gt;$R$1,1,0)</f>
        <v>0</v>
      </c>
      <c r="AL99" s="126" t="b">
        <f>IF(ISERROR(R99),ERROR.TYPE(#REF!)=ERROR.TYPE(R99),FALSE)</f>
        <v>0</v>
      </c>
      <c r="AM99" s="126" t="b">
        <f>IF(ISERROR(S99),ERROR.TYPE(#REF!)=ERROR.TYPE(S99),FALSE)</f>
        <v>0</v>
      </c>
      <c r="AN99" s="126">
        <f>IF(OR('Member Info'!F95&gt;=$S$1,'Member Info'!N95&gt;=$R$1),1,0)</f>
        <v>0</v>
      </c>
    </row>
    <row r="100" spans="1:40" x14ac:dyDescent="0.25">
      <c r="A100" s="4">
        <v>68</v>
      </c>
      <c r="B100" s="166">
        <f>'Member Info'!D96</f>
        <v>0</v>
      </c>
      <c r="C100" s="166">
        <f>'Member Info'!E96</f>
        <v>0</v>
      </c>
      <c r="D100" s="166" t="str">
        <f>'Member Info'!G96</f>
        <v/>
      </c>
      <c r="E100" s="167">
        <f>'Member Info'!B96</f>
        <v>0</v>
      </c>
      <c r="F100" s="244"/>
      <c r="G100" s="168" t="str">
        <f>IF(E100=0,"",
IF('Member Info'!$AM$19&lt;=$R$1,
SUMPRODUCT('Member Info'!L96+IF('Member Info'!H96&gt;'Member Info'!$AJ$12,'Member Info'!$AK$13,IF('Member Info'!H96&gt;'Member Info'!$AJ$11,'Member Info'!$AK$12,IF('Member Info'!H96&gt;'Member Info'!$AJ$10,'Member Info'!$AK$11,IF('Member Info'!H96&gt;'Member Info'!$AJ$9,'Member Info'!$AK$10,IF('Member Info'!H96&gt;'Member Info'!$AJ$8,'Member Info'!$AK$9,'Member Info'!$AK$8)))))),
SUMPRODUCT('Member Info'!L96+IF('Member Info'!H96&gt;'Member Info'!$AG$17,'Member Info'!$AH$18,IF('Member Info'!H96&gt;'Member Info'!$AG$16,'Member Info'!$AH$17,IF('Member Info'!H96&gt;'Member Info'!$AG$15,'Member Info'!$AH$16,IF('Member Info'!H96&gt;'Member Info'!$AG$14,'Member Info'!$AH$15,IF('Member Info'!H96&gt;'Member Info'!$AG$13,'Member Info'!$AH$14,IF('Member Info'!H96&gt;'Member Info'!$AG$12,'Member Info'!$AH$13,IF('Member Info'!H96&gt;'Member Info'!$AG$11,'Member Info'!$AH$12,IF('Member Info'!H96&gt;'Member Info'!$AG$10,'Member Info'!$AH$11,IF('Member Info'!H96&gt;'Member Info'!$AG$9,'Member Info'!$AH$10,IF('Member Info'!H96&gt;'Member Info'!$AG$8,'Member Info'!$AH$9,'Member Info'!$AH$8)))))))))))))</f>
        <v/>
      </c>
      <c r="H100" s="26"/>
      <c r="I100" s="26"/>
      <c r="J100" s="107" t="str">
        <f>IF(E100=0,"",IF('Member Info'!F96&gt;$S$1,CONCATENATE("Joined with practice on ", TEXT('Member Info'!F96, "DD/MM/YYYY")),IF('Member Info'!N96&lt;&gt;"",IF('Member Info'!N96&lt;$R$1,CONCATENATE("Left Scheme on ", TEXT('Member Info'!N96, "DD/MM/YYYY")),IF(ISERROR(G100),"Error Detected, No rate entered",IF(E100=0,"",IF(F100="","Error Detected, No Pensionable pay",IF(ISERROR(AB100)," Unknown Values entered.",IF(T100+U100&lt;1,"Acceptable",IF(R100+S100=200, "No Contributions Entered", IF(K100="","Error Detected, Choose reason&gt;",IF(X100="1",IF(T100=1,"Please Enter Deemed Pensionable Pay","Add Any Relevant Details Above"),"Please Give Details Above"))))))))),IF(ISERROR(G100),"Error Detected, No rate entered",IF(E100=0,"",IF(F100="","Error Detected, No Pensionable pay",IF(ISERROR(AB100)," Unknown Values entered.",IF(T100+U100&lt;1,"Acceptable",IF(R100+S100=200, "No Contributions Entered", IF(K100="","Error Detected, Choose reason&gt;",IF(X100="1",IF(T100=1,"Please Enter Deemed Pensionable Pay","Add relevant Details Above"),"Please give details Above")))))))))))</f>
        <v/>
      </c>
      <c r="K100" s="263"/>
      <c r="L100" s="93"/>
      <c r="M100" s="93" t="str">
        <f t="shared" ref="M100:M163" si="24">IF(E100=0,"",IF(ISERROR((F100+H100+I100)),0,IF((F100+H100+I100)&lt;1,0,1)))</f>
        <v/>
      </c>
      <c r="N100" s="96">
        <f t="shared" si="23"/>
        <v>0</v>
      </c>
      <c r="O100" s="96">
        <f t="shared" si="23"/>
        <v>0</v>
      </c>
      <c r="P100" s="220">
        <f>(ROUND((F100/100*'Member Info'!$W$2), 2))</f>
        <v>0</v>
      </c>
      <c r="Q100" s="220" t="e">
        <f t="shared" si="6"/>
        <v>#VALUE!</v>
      </c>
      <c r="R100" s="220" t="str">
        <f t="shared" si="7"/>
        <v/>
      </c>
      <c r="S100" s="229" t="str">
        <f t="shared" si="8"/>
        <v/>
      </c>
      <c r="T100" s="230" t="str">
        <f t="shared" si="9"/>
        <v/>
      </c>
      <c r="U100" s="230" t="str">
        <f t="shared" si="10"/>
        <v/>
      </c>
      <c r="V100" s="224">
        <f t="shared" si="11"/>
        <v>0</v>
      </c>
      <c r="W100" s="112">
        <f t="shared" si="12"/>
        <v>0</v>
      </c>
      <c r="X100" s="237" t="str">
        <f t="shared" si="19"/>
        <v/>
      </c>
      <c r="Y100" s="242" t="b">
        <f t="shared" si="20"/>
        <v>0</v>
      </c>
      <c r="Z100" s="237">
        <f t="shared" si="13"/>
        <v>0</v>
      </c>
      <c r="AA100" s="237">
        <f>IF('Member Info'!N96="",1,"")</f>
        <v>1</v>
      </c>
      <c r="AB100" s="245" t="e">
        <f t="shared" si="14"/>
        <v>#VALUE!</v>
      </c>
      <c r="AC100" s="132" t="str">
        <f t="shared" si="21"/>
        <v/>
      </c>
      <c r="AD100" s="126">
        <f t="shared" si="22"/>
        <v>1</v>
      </c>
      <c r="AE100" s="126" t="str">
        <f>IF('Member Info'!N96&lt;&gt;"",IF('Member Info'!N96&lt;=$R$1,1,0),"")</f>
        <v/>
      </c>
      <c r="AG100" s="126" t="b">
        <f t="shared" si="16"/>
        <v>0</v>
      </c>
      <c r="AH100" s="126">
        <f t="shared" si="17"/>
        <v>0</v>
      </c>
      <c r="AJ100" s="126">
        <f t="shared" si="18"/>
        <v>0</v>
      </c>
      <c r="AK100" s="126">
        <f>IF('Member Info'!F96&gt;$R$1,1,0)</f>
        <v>0</v>
      </c>
      <c r="AL100" s="126" t="b">
        <f>IF(ISERROR(R100),ERROR.TYPE(#REF!)=ERROR.TYPE(R100),FALSE)</f>
        <v>0</v>
      </c>
      <c r="AM100" s="126" t="b">
        <f>IF(ISERROR(S100),ERROR.TYPE(#REF!)=ERROR.TYPE(S100),FALSE)</f>
        <v>0</v>
      </c>
      <c r="AN100" s="126">
        <f>IF(OR('Member Info'!F96&gt;=$S$1,'Member Info'!N96&gt;=$R$1),1,0)</f>
        <v>0</v>
      </c>
    </row>
    <row r="101" spans="1:40" x14ac:dyDescent="0.25">
      <c r="A101" s="4">
        <v>69</v>
      </c>
      <c r="B101" s="166">
        <f>'Member Info'!D97</f>
        <v>0</v>
      </c>
      <c r="C101" s="166">
        <f>'Member Info'!E97</f>
        <v>0</v>
      </c>
      <c r="D101" s="166" t="str">
        <f>'Member Info'!G97</f>
        <v/>
      </c>
      <c r="E101" s="167">
        <f>'Member Info'!B97</f>
        <v>0</v>
      </c>
      <c r="F101" s="244"/>
      <c r="G101" s="168" t="str">
        <f>IF(E101=0,"",
IF('Member Info'!$AM$19&lt;=$R$1,
SUMPRODUCT('Member Info'!L97+IF('Member Info'!H97&gt;'Member Info'!$AJ$12,'Member Info'!$AK$13,IF('Member Info'!H97&gt;'Member Info'!$AJ$11,'Member Info'!$AK$12,IF('Member Info'!H97&gt;'Member Info'!$AJ$10,'Member Info'!$AK$11,IF('Member Info'!H97&gt;'Member Info'!$AJ$9,'Member Info'!$AK$10,IF('Member Info'!H97&gt;'Member Info'!$AJ$8,'Member Info'!$AK$9,'Member Info'!$AK$8)))))),
SUMPRODUCT('Member Info'!L97+IF('Member Info'!H97&gt;'Member Info'!$AG$17,'Member Info'!$AH$18,IF('Member Info'!H97&gt;'Member Info'!$AG$16,'Member Info'!$AH$17,IF('Member Info'!H97&gt;'Member Info'!$AG$15,'Member Info'!$AH$16,IF('Member Info'!H97&gt;'Member Info'!$AG$14,'Member Info'!$AH$15,IF('Member Info'!H97&gt;'Member Info'!$AG$13,'Member Info'!$AH$14,IF('Member Info'!H97&gt;'Member Info'!$AG$12,'Member Info'!$AH$13,IF('Member Info'!H97&gt;'Member Info'!$AG$11,'Member Info'!$AH$12,IF('Member Info'!H97&gt;'Member Info'!$AG$10,'Member Info'!$AH$11,IF('Member Info'!H97&gt;'Member Info'!$AG$9,'Member Info'!$AH$10,IF('Member Info'!H97&gt;'Member Info'!$AG$8,'Member Info'!$AH$9,'Member Info'!$AH$8)))))))))))))</f>
        <v/>
      </c>
      <c r="H101" s="26"/>
      <c r="I101" s="26"/>
      <c r="J101" s="107" t="str">
        <f>IF(E101=0,"",IF('Member Info'!F97&gt;$S$1,CONCATENATE("Joined with practice on ", TEXT('Member Info'!F97, "DD/MM/YYYY")),IF('Member Info'!N97&lt;&gt;"",IF('Member Info'!N97&lt;$R$1,CONCATENATE("Left Scheme on ", TEXT('Member Info'!N97, "DD/MM/YYYY")),IF(ISERROR(G101),"Error Detected, No rate entered",IF(E101=0,"",IF(F101="","Error Detected, No Pensionable pay",IF(ISERROR(AB101)," Unknown Values entered.",IF(T101+U101&lt;1,"Acceptable",IF(R101+S101=200, "No Contributions Entered", IF(K101="","Error Detected, Choose reason&gt;",IF(X101="1",IF(T101=1,"Please Enter Deemed Pensionable Pay","Add Any Relevant Details Above"),"Please Give Details Above"))))))))),IF(ISERROR(G101),"Error Detected, No rate entered",IF(E101=0,"",IF(F101="","Error Detected, No Pensionable pay",IF(ISERROR(AB101)," Unknown Values entered.",IF(T101+U101&lt;1,"Acceptable",IF(R101+S101=200, "No Contributions Entered", IF(K101="","Error Detected, Choose reason&gt;",IF(X101="1",IF(T101=1,"Please Enter Deemed Pensionable Pay","Add relevant Details Above"),"Please give details Above")))))))))))</f>
        <v/>
      </c>
      <c r="K101" s="263"/>
      <c r="L101" s="93"/>
      <c r="M101" s="93" t="str">
        <f t="shared" si="24"/>
        <v/>
      </c>
      <c r="N101" s="96">
        <f t="shared" si="23"/>
        <v>0</v>
      </c>
      <c r="O101" s="96">
        <f t="shared" si="23"/>
        <v>0</v>
      </c>
      <c r="P101" s="220">
        <f>(ROUND((F101/100*'Member Info'!$W$2), 2))</f>
        <v>0</v>
      </c>
      <c r="Q101" s="220" t="e">
        <f t="shared" ref="Q101:Q164" si="25">ROUND((F101/100*G101),2)</f>
        <v>#VALUE!</v>
      </c>
      <c r="R101" s="220" t="str">
        <f t="shared" ref="R101:R164" si="26">IF(E101=0,"",(100-(N101/P101*100)))</f>
        <v/>
      </c>
      <c r="S101" s="229" t="str">
        <f t="shared" ref="S101:S164" si="27">IF(E101=0,"",(100-(O101/Q101*100)))</f>
        <v/>
      </c>
      <c r="T101" s="230" t="str">
        <f t="shared" ref="T101:T164" si="28">IF(E101=0,"",IF(R101&gt;$R$16,1,IF(R101&lt;-$R$16,1,0)))</f>
        <v/>
      </c>
      <c r="U101" s="230" t="str">
        <f t="shared" ref="U101:U164" si="29">IF(E101=0,"",IF(G101=0,1,IF(S101&gt;$R$16,1,IF(S101&lt;-$R$16,1,0))))</f>
        <v/>
      </c>
      <c r="V101" s="224">
        <f t="shared" ref="V101:V164" si="30">IF(E101=0,0,IF(F101="",1,0))</f>
        <v>0</v>
      </c>
      <c r="W101" s="112">
        <f t="shared" ref="W101:W164" si="31">IF(E101=0,0,IF(K101="",0,1))</f>
        <v>0</v>
      </c>
      <c r="X101" s="237" t="str">
        <f t="shared" si="19"/>
        <v/>
      </c>
      <c r="Y101" s="242" t="b">
        <f t="shared" si="20"/>
        <v>0</v>
      </c>
      <c r="Z101" s="237">
        <f t="shared" ref="Z101:Z164" si="32">IF(K101="left scheme/Employment", 1,0)</f>
        <v>0</v>
      </c>
      <c r="AA101" s="237">
        <f>IF('Member Info'!N97="",1,"")</f>
        <v>1</v>
      </c>
      <c r="AB101" s="245" t="e">
        <f t="shared" ref="AB101:AB164" si="33">(R101+S101)</f>
        <v>#VALUE!</v>
      </c>
      <c r="AC101" s="132" t="str">
        <f t="shared" si="21"/>
        <v/>
      </c>
      <c r="AD101" s="126">
        <f t="shared" si="22"/>
        <v>1</v>
      </c>
      <c r="AE101" s="126" t="str">
        <f>IF('Member Info'!N97&lt;&gt;"",IF('Member Info'!N97&lt;=$R$1,1,0),"")</f>
        <v/>
      </c>
      <c r="AG101" s="126" t="b">
        <f t="shared" ref="AG101:AG164" si="34">OR(K101="maternity",K101="SSP")</f>
        <v>0</v>
      </c>
      <c r="AH101" s="126">
        <f t="shared" ref="AH101:AH164" si="35">IF(AG101=TRUE,1,0)</f>
        <v>0</v>
      </c>
      <c r="AJ101" s="126">
        <f t="shared" ref="AJ101:AJ164" si="36">IF(J101="Please Enter Deemed Pensionable Pay",1,0)</f>
        <v>0</v>
      </c>
      <c r="AK101" s="126">
        <f>IF('Member Info'!F97&gt;$R$1,1,0)</f>
        <v>0</v>
      </c>
      <c r="AL101" s="126" t="b">
        <f>IF(ISERROR(R101),ERROR.TYPE(#REF!)=ERROR.TYPE(R101),FALSE)</f>
        <v>0</v>
      </c>
      <c r="AM101" s="126" t="b">
        <f>IF(ISERROR(S101),ERROR.TYPE(#REF!)=ERROR.TYPE(S101),FALSE)</f>
        <v>0</v>
      </c>
      <c r="AN101" s="126">
        <f>IF(OR('Member Info'!F97&gt;=$S$1,'Member Info'!N97&gt;=$R$1),1,0)</f>
        <v>0</v>
      </c>
    </row>
    <row r="102" spans="1:40" x14ac:dyDescent="0.25">
      <c r="A102" s="4">
        <v>70</v>
      </c>
      <c r="B102" s="166">
        <f>'Member Info'!D98</f>
        <v>0</v>
      </c>
      <c r="C102" s="166">
        <f>'Member Info'!E98</f>
        <v>0</v>
      </c>
      <c r="D102" s="166" t="str">
        <f>'Member Info'!G98</f>
        <v/>
      </c>
      <c r="E102" s="167">
        <f>'Member Info'!B98</f>
        <v>0</v>
      </c>
      <c r="F102" s="244"/>
      <c r="G102" s="168" t="str">
        <f>IF(E102=0,"",
IF('Member Info'!$AM$19&lt;=$R$1,
SUMPRODUCT('Member Info'!L98+IF('Member Info'!H98&gt;'Member Info'!$AJ$12,'Member Info'!$AK$13,IF('Member Info'!H98&gt;'Member Info'!$AJ$11,'Member Info'!$AK$12,IF('Member Info'!H98&gt;'Member Info'!$AJ$10,'Member Info'!$AK$11,IF('Member Info'!H98&gt;'Member Info'!$AJ$9,'Member Info'!$AK$10,IF('Member Info'!H98&gt;'Member Info'!$AJ$8,'Member Info'!$AK$9,'Member Info'!$AK$8)))))),
SUMPRODUCT('Member Info'!L98+IF('Member Info'!H98&gt;'Member Info'!$AG$17,'Member Info'!$AH$18,IF('Member Info'!H98&gt;'Member Info'!$AG$16,'Member Info'!$AH$17,IF('Member Info'!H98&gt;'Member Info'!$AG$15,'Member Info'!$AH$16,IF('Member Info'!H98&gt;'Member Info'!$AG$14,'Member Info'!$AH$15,IF('Member Info'!H98&gt;'Member Info'!$AG$13,'Member Info'!$AH$14,IF('Member Info'!H98&gt;'Member Info'!$AG$12,'Member Info'!$AH$13,IF('Member Info'!H98&gt;'Member Info'!$AG$11,'Member Info'!$AH$12,IF('Member Info'!H98&gt;'Member Info'!$AG$10,'Member Info'!$AH$11,IF('Member Info'!H98&gt;'Member Info'!$AG$9,'Member Info'!$AH$10,IF('Member Info'!H98&gt;'Member Info'!$AG$8,'Member Info'!$AH$9,'Member Info'!$AH$8)))))))))))))</f>
        <v/>
      </c>
      <c r="H102" s="26"/>
      <c r="I102" s="26"/>
      <c r="J102" s="107" t="str">
        <f>IF(E102=0,"",IF('Member Info'!F98&gt;$S$1,CONCATENATE("Joined with practice on ", TEXT('Member Info'!F98, "DD/MM/YYYY")),IF('Member Info'!N98&lt;&gt;"",IF('Member Info'!N98&lt;$R$1,CONCATENATE("Left Scheme on ", TEXT('Member Info'!N98, "DD/MM/YYYY")),IF(ISERROR(G102),"Error Detected, No rate entered",IF(E102=0,"",IF(F102="","Error Detected, No Pensionable pay",IF(ISERROR(AB102)," Unknown Values entered.",IF(T102+U102&lt;1,"Acceptable",IF(R102+S102=200, "No Contributions Entered", IF(K102="","Error Detected, Choose reason&gt;",IF(X102="1",IF(T102=1,"Please Enter Deemed Pensionable Pay","Add Any Relevant Details Above"),"Please Give Details Above"))))))))),IF(ISERROR(G102),"Error Detected, No rate entered",IF(E102=0,"",IF(F102="","Error Detected, No Pensionable pay",IF(ISERROR(AB102)," Unknown Values entered.",IF(T102+U102&lt;1,"Acceptable",IF(R102+S102=200, "No Contributions Entered", IF(K102="","Error Detected, Choose reason&gt;",IF(X102="1",IF(T102=1,"Please Enter Deemed Pensionable Pay","Add relevant Details Above"),"Please give details Above")))))))))))</f>
        <v/>
      </c>
      <c r="K102" s="263"/>
      <c r="L102" s="93"/>
      <c r="M102" s="93" t="str">
        <f t="shared" si="24"/>
        <v/>
      </c>
      <c r="N102" s="96">
        <f t="shared" si="23"/>
        <v>0</v>
      </c>
      <c r="O102" s="96">
        <f t="shared" si="23"/>
        <v>0</v>
      </c>
      <c r="P102" s="220">
        <f>(ROUND((F102/100*'Member Info'!$W$2), 2))</f>
        <v>0</v>
      </c>
      <c r="Q102" s="220" t="e">
        <f t="shared" si="25"/>
        <v>#VALUE!</v>
      </c>
      <c r="R102" s="220" t="str">
        <f t="shared" si="26"/>
        <v/>
      </c>
      <c r="S102" s="229" t="str">
        <f t="shared" si="27"/>
        <v/>
      </c>
      <c r="T102" s="230" t="str">
        <f t="shared" si="28"/>
        <v/>
      </c>
      <c r="U102" s="230" t="str">
        <f t="shared" si="29"/>
        <v/>
      </c>
      <c r="V102" s="224">
        <f t="shared" si="30"/>
        <v>0</v>
      </c>
      <c r="W102" s="112">
        <f t="shared" si="31"/>
        <v>0</v>
      </c>
      <c r="X102" s="237" t="str">
        <f t="shared" si="19"/>
        <v/>
      </c>
      <c r="Y102" s="242" t="b">
        <f t="shared" si="20"/>
        <v>0</v>
      </c>
      <c r="Z102" s="237">
        <f t="shared" si="32"/>
        <v>0</v>
      </c>
      <c r="AA102" s="237">
        <f>IF('Member Info'!N98="",1,"")</f>
        <v>1</v>
      </c>
      <c r="AB102" s="245" t="e">
        <f t="shared" si="33"/>
        <v>#VALUE!</v>
      </c>
      <c r="AC102" s="132" t="str">
        <f t="shared" si="21"/>
        <v/>
      </c>
      <c r="AD102" s="126">
        <f t="shared" si="22"/>
        <v>1</v>
      </c>
      <c r="AE102" s="126" t="str">
        <f>IF('Member Info'!N98&lt;&gt;"",IF('Member Info'!N98&lt;=$R$1,1,0),"")</f>
        <v/>
      </c>
      <c r="AG102" s="126" t="b">
        <f t="shared" si="34"/>
        <v>0</v>
      </c>
      <c r="AH102" s="126">
        <f t="shared" si="35"/>
        <v>0</v>
      </c>
      <c r="AJ102" s="126">
        <f t="shared" si="36"/>
        <v>0</v>
      </c>
      <c r="AK102" s="126">
        <f>IF('Member Info'!F98&gt;$R$1,1,0)</f>
        <v>0</v>
      </c>
      <c r="AL102" s="126" t="b">
        <f>IF(ISERROR(R102),ERROR.TYPE(#REF!)=ERROR.TYPE(R102),FALSE)</f>
        <v>0</v>
      </c>
      <c r="AM102" s="126" t="b">
        <f>IF(ISERROR(S102),ERROR.TYPE(#REF!)=ERROR.TYPE(S102),FALSE)</f>
        <v>0</v>
      </c>
      <c r="AN102" s="126">
        <f>IF(OR('Member Info'!F98&gt;=$S$1,'Member Info'!N98&gt;=$R$1),1,0)</f>
        <v>0</v>
      </c>
    </row>
    <row r="103" spans="1:40" x14ac:dyDescent="0.25">
      <c r="A103" s="4">
        <v>71</v>
      </c>
      <c r="B103" s="166">
        <f>'Member Info'!D99</f>
        <v>0</v>
      </c>
      <c r="C103" s="166">
        <f>'Member Info'!E99</f>
        <v>0</v>
      </c>
      <c r="D103" s="166" t="str">
        <f>'Member Info'!G99</f>
        <v/>
      </c>
      <c r="E103" s="167">
        <f>'Member Info'!B99</f>
        <v>0</v>
      </c>
      <c r="F103" s="244"/>
      <c r="G103" s="168" t="str">
        <f>IF(E103=0,"",
IF('Member Info'!$AM$19&lt;=$R$1,
SUMPRODUCT('Member Info'!L99+IF('Member Info'!H99&gt;'Member Info'!$AJ$12,'Member Info'!$AK$13,IF('Member Info'!H99&gt;'Member Info'!$AJ$11,'Member Info'!$AK$12,IF('Member Info'!H99&gt;'Member Info'!$AJ$10,'Member Info'!$AK$11,IF('Member Info'!H99&gt;'Member Info'!$AJ$9,'Member Info'!$AK$10,IF('Member Info'!H99&gt;'Member Info'!$AJ$8,'Member Info'!$AK$9,'Member Info'!$AK$8)))))),
SUMPRODUCT('Member Info'!L99+IF('Member Info'!H99&gt;'Member Info'!$AG$17,'Member Info'!$AH$18,IF('Member Info'!H99&gt;'Member Info'!$AG$16,'Member Info'!$AH$17,IF('Member Info'!H99&gt;'Member Info'!$AG$15,'Member Info'!$AH$16,IF('Member Info'!H99&gt;'Member Info'!$AG$14,'Member Info'!$AH$15,IF('Member Info'!H99&gt;'Member Info'!$AG$13,'Member Info'!$AH$14,IF('Member Info'!H99&gt;'Member Info'!$AG$12,'Member Info'!$AH$13,IF('Member Info'!H99&gt;'Member Info'!$AG$11,'Member Info'!$AH$12,IF('Member Info'!H99&gt;'Member Info'!$AG$10,'Member Info'!$AH$11,IF('Member Info'!H99&gt;'Member Info'!$AG$9,'Member Info'!$AH$10,IF('Member Info'!H99&gt;'Member Info'!$AG$8,'Member Info'!$AH$9,'Member Info'!$AH$8)))))))))))))</f>
        <v/>
      </c>
      <c r="H103" s="26"/>
      <c r="I103" s="26"/>
      <c r="J103" s="107" t="str">
        <f>IF(E103=0,"",IF('Member Info'!F99&gt;$S$1,CONCATENATE("Joined with practice on ", TEXT('Member Info'!F99, "DD/MM/YYYY")),IF('Member Info'!N99&lt;&gt;"",IF('Member Info'!N99&lt;$R$1,CONCATENATE("Left Scheme on ", TEXT('Member Info'!N99, "DD/MM/YYYY")),IF(ISERROR(G103),"Error Detected, No rate entered",IF(E103=0,"",IF(F103="","Error Detected, No Pensionable pay",IF(ISERROR(AB103)," Unknown Values entered.",IF(T103+U103&lt;1,"Acceptable",IF(R103+S103=200, "No Contributions Entered", IF(K103="","Error Detected, Choose reason&gt;",IF(X103="1",IF(T103=1,"Please Enter Deemed Pensionable Pay","Add Any Relevant Details Above"),"Please Give Details Above"))))))))),IF(ISERROR(G103),"Error Detected, No rate entered",IF(E103=0,"",IF(F103="","Error Detected, No Pensionable pay",IF(ISERROR(AB103)," Unknown Values entered.",IF(T103+U103&lt;1,"Acceptable",IF(R103+S103=200, "No Contributions Entered", IF(K103="","Error Detected, Choose reason&gt;",IF(X103="1",IF(T103=1,"Please Enter Deemed Pensionable Pay","Add relevant Details Above"),"Please give details Above")))))))))))</f>
        <v/>
      </c>
      <c r="K103" s="263"/>
      <c r="L103" s="93"/>
      <c r="M103" s="93" t="str">
        <f t="shared" si="24"/>
        <v/>
      </c>
      <c r="N103" s="96">
        <f t="shared" si="23"/>
        <v>0</v>
      </c>
      <c r="O103" s="96">
        <f t="shared" si="23"/>
        <v>0</v>
      </c>
      <c r="P103" s="220">
        <f>(ROUND((F103/100*'Member Info'!$W$2), 2))</f>
        <v>0</v>
      </c>
      <c r="Q103" s="220" t="e">
        <f t="shared" si="25"/>
        <v>#VALUE!</v>
      </c>
      <c r="R103" s="220" t="str">
        <f t="shared" si="26"/>
        <v/>
      </c>
      <c r="S103" s="229" t="str">
        <f t="shared" si="27"/>
        <v/>
      </c>
      <c r="T103" s="230" t="str">
        <f t="shared" si="28"/>
        <v/>
      </c>
      <c r="U103" s="230" t="str">
        <f t="shared" si="29"/>
        <v/>
      </c>
      <c r="V103" s="224">
        <f t="shared" si="30"/>
        <v>0</v>
      </c>
      <c r="W103" s="112">
        <f t="shared" si="31"/>
        <v>0</v>
      </c>
      <c r="X103" s="237" t="str">
        <f t="shared" si="19"/>
        <v/>
      </c>
      <c r="Y103" s="242" t="b">
        <f t="shared" si="20"/>
        <v>0</v>
      </c>
      <c r="Z103" s="237">
        <f t="shared" si="32"/>
        <v>0</v>
      </c>
      <c r="AA103" s="237">
        <f>IF('Member Info'!N99="",1,"")</f>
        <v>1</v>
      </c>
      <c r="AB103" s="245" t="e">
        <f t="shared" si="33"/>
        <v>#VALUE!</v>
      </c>
      <c r="AC103" s="132" t="str">
        <f t="shared" si="21"/>
        <v/>
      </c>
      <c r="AD103" s="126">
        <f t="shared" si="22"/>
        <v>1</v>
      </c>
      <c r="AE103" s="126" t="str">
        <f>IF('Member Info'!N99&lt;&gt;"",IF('Member Info'!N99&lt;=$R$1,1,0),"")</f>
        <v/>
      </c>
      <c r="AG103" s="126" t="b">
        <f t="shared" si="34"/>
        <v>0</v>
      </c>
      <c r="AH103" s="126">
        <f t="shared" si="35"/>
        <v>0</v>
      </c>
      <c r="AJ103" s="126">
        <f t="shared" si="36"/>
        <v>0</v>
      </c>
      <c r="AK103" s="126">
        <f>IF('Member Info'!F99&gt;$R$1,1,0)</f>
        <v>0</v>
      </c>
      <c r="AL103" s="126" t="b">
        <f>IF(ISERROR(R103),ERROR.TYPE(#REF!)=ERROR.TYPE(R103),FALSE)</f>
        <v>0</v>
      </c>
      <c r="AM103" s="126" t="b">
        <f>IF(ISERROR(S103),ERROR.TYPE(#REF!)=ERROR.TYPE(S103),FALSE)</f>
        <v>0</v>
      </c>
      <c r="AN103" s="126">
        <f>IF(OR('Member Info'!F99&gt;=$S$1,'Member Info'!N99&gt;=$R$1),1,0)</f>
        <v>0</v>
      </c>
    </row>
    <row r="104" spans="1:40" x14ac:dyDescent="0.25">
      <c r="A104" s="4">
        <v>72</v>
      </c>
      <c r="B104" s="166">
        <f>'Member Info'!D100</f>
        <v>0</v>
      </c>
      <c r="C104" s="166">
        <f>'Member Info'!E100</f>
        <v>0</v>
      </c>
      <c r="D104" s="166" t="str">
        <f>'Member Info'!G100</f>
        <v/>
      </c>
      <c r="E104" s="167">
        <f>'Member Info'!B100</f>
        <v>0</v>
      </c>
      <c r="F104" s="244"/>
      <c r="G104" s="168" t="str">
        <f>IF(E104=0,"",
IF('Member Info'!$AM$19&lt;=$R$1,
SUMPRODUCT('Member Info'!L100+IF('Member Info'!H100&gt;'Member Info'!$AJ$12,'Member Info'!$AK$13,IF('Member Info'!H100&gt;'Member Info'!$AJ$11,'Member Info'!$AK$12,IF('Member Info'!H100&gt;'Member Info'!$AJ$10,'Member Info'!$AK$11,IF('Member Info'!H100&gt;'Member Info'!$AJ$9,'Member Info'!$AK$10,IF('Member Info'!H100&gt;'Member Info'!$AJ$8,'Member Info'!$AK$9,'Member Info'!$AK$8)))))),
SUMPRODUCT('Member Info'!L100+IF('Member Info'!H100&gt;'Member Info'!$AG$17,'Member Info'!$AH$18,IF('Member Info'!H100&gt;'Member Info'!$AG$16,'Member Info'!$AH$17,IF('Member Info'!H100&gt;'Member Info'!$AG$15,'Member Info'!$AH$16,IF('Member Info'!H100&gt;'Member Info'!$AG$14,'Member Info'!$AH$15,IF('Member Info'!H100&gt;'Member Info'!$AG$13,'Member Info'!$AH$14,IF('Member Info'!H100&gt;'Member Info'!$AG$12,'Member Info'!$AH$13,IF('Member Info'!H100&gt;'Member Info'!$AG$11,'Member Info'!$AH$12,IF('Member Info'!H100&gt;'Member Info'!$AG$10,'Member Info'!$AH$11,IF('Member Info'!H100&gt;'Member Info'!$AG$9,'Member Info'!$AH$10,IF('Member Info'!H100&gt;'Member Info'!$AG$8,'Member Info'!$AH$9,'Member Info'!$AH$8)))))))))))))</f>
        <v/>
      </c>
      <c r="H104" s="26"/>
      <c r="I104" s="26"/>
      <c r="J104" s="107" t="str">
        <f>IF(E104=0,"",IF('Member Info'!F100&gt;$S$1,CONCATENATE("Joined with practice on ", TEXT('Member Info'!F100, "DD/MM/YYYY")),IF('Member Info'!N100&lt;&gt;"",IF('Member Info'!N100&lt;$R$1,CONCATENATE("Left Scheme on ", TEXT('Member Info'!N100, "DD/MM/YYYY")),IF(ISERROR(G104),"Error Detected, No rate entered",IF(E104=0,"",IF(F104="","Error Detected, No Pensionable pay",IF(ISERROR(AB104)," Unknown Values entered.",IF(T104+U104&lt;1,"Acceptable",IF(R104+S104=200, "No Contributions Entered", IF(K104="","Error Detected, Choose reason&gt;",IF(X104="1",IF(T104=1,"Please Enter Deemed Pensionable Pay","Add Any Relevant Details Above"),"Please Give Details Above"))))))))),IF(ISERROR(G104),"Error Detected, No rate entered",IF(E104=0,"",IF(F104="","Error Detected, No Pensionable pay",IF(ISERROR(AB104)," Unknown Values entered.",IF(T104+U104&lt;1,"Acceptable",IF(R104+S104=200, "No Contributions Entered", IF(K104="","Error Detected, Choose reason&gt;",IF(X104="1",IF(T104=1,"Please Enter Deemed Pensionable Pay","Add relevant Details Above"),"Please give details Above")))))))))))</f>
        <v/>
      </c>
      <c r="K104" s="263"/>
      <c r="L104" s="93"/>
      <c r="M104" s="93" t="str">
        <f t="shared" si="24"/>
        <v/>
      </c>
      <c r="N104" s="96">
        <f t="shared" si="23"/>
        <v>0</v>
      </c>
      <c r="O104" s="96">
        <f t="shared" si="23"/>
        <v>0</v>
      </c>
      <c r="P104" s="220">
        <f>(ROUND((F104/100*'Member Info'!$W$2), 2))</f>
        <v>0</v>
      </c>
      <c r="Q104" s="220" t="e">
        <f t="shared" si="25"/>
        <v>#VALUE!</v>
      </c>
      <c r="R104" s="220" t="str">
        <f t="shared" si="26"/>
        <v/>
      </c>
      <c r="S104" s="229" t="str">
        <f t="shared" si="27"/>
        <v/>
      </c>
      <c r="T104" s="230" t="str">
        <f t="shared" si="28"/>
        <v/>
      </c>
      <c r="U104" s="230" t="str">
        <f t="shared" si="29"/>
        <v/>
      </c>
      <c r="V104" s="224">
        <f t="shared" si="30"/>
        <v>0</v>
      </c>
      <c r="W104" s="112">
        <f t="shared" si="31"/>
        <v>0</v>
      </c>
      <c r="X104" s="237" t="str">
        <f t="shared" si="19"/>
        <v/>
      </c>
      <c r="Y104" s="242" t="b">
        <f t="shared" si="20"/>
        <v>0</v>
      </c>
      <c r="Z104" s="237">
        <f t="shared" si="32"/>
        <v>0</v>
      </c>
      <c r="AA104" s="237">
        <f>IF('Member Info'!N100="",1,"")</f>
        <v>1</v>
      </c>
      <c r="AB104" s="245" t="e">
        <f t="shared" si="33"/>
        <v>#VALUE!</v>
      </c>
      <c r="AC104" s="132" t="str">
        <f t="shared" si="21"/>
        <v/>
      </c>
      <c r="AD104" s="126">
        <f t="shared" si="22"/>
        <v>1</v>
      </c>
      <c r="AE104" s="126" t="str">
        <f>IF('Member Info'!N100&lt;&gt;"",IF('Member Info'!N100&lt;=$R$1,1,0),"")</f>
        <v/>
      </c>
      <c r="AG104" s="126" t="b">
        <f t="shared" si="34"/>
        <v>0</v>
      </c>
      <c r="AH104" s="126">
        <f t="shared" si="35"/>
        <v>0</v>
      </c>
      <c r="AJ104" s="126">
        <f t="shared" si="36"/>
        <v>0</v>
      </c>
      <c r="AK104" s="126">
        <f>IF('Member Info'!F100&gt;$R$1,1,0)</f>
        <v>0</v>
      </c>
      <c r="AL104" s="126" t="b">
        <f>IF(ISERROR(R104),ERROR.TYPE(#REF!)=ERROR.TYPE(R104),FALSE)</f>
        <v>0</v>
      </c>
      <c r="AM104" s="126" t="b">
        <f>IF(ISERROR(S104),ERROR.TYPE(#REF!)=ERROR.TYPE(S104),FALSE)</f>
        <v>0</v>
      </c>
      <c r="AN104" s="126">
        <f>IF(OR('Member Info'!F100&gt;=$S$1,'Member Info'!N100&gt;=$R$1),1,0)</f>
        <v>0</v>
      </c>
    </row>
    <row r="105" spans="1:40" x14ac:dyDescent="0.25">
      <c r="A105" s="4">
        <v>73</v>
      </c>
      <c r="B105" s="166">
        <f>'Member Info'!D101</f>
        <v>0</v>
      </c>
      <c r="C105" s="166">
        <f>'Member Info'!E101</f>
        <v>0</v>
      </c>
      <c r="D105" s="166" t="str">
        <f>'Member Info'!G101</f>
        <v/>
      </c>
      <c r="E105" s="167">
        <f>'Member Info'!B101</f>
        <v>0</v>
      </c>
      <c r="F105" s="244"/>
      <c r="G105" s="168" t="str">
        <f>IF(E105=0,"",
IF('Member Info'!$AM$19&lt;=$R$1,
SUMPRODUCT('Member Info'!L101+IF('Member Info'!H101&gt;'Member Info'!$AJ$12,'Member Info'!$AK$13,IF('Member Info'!H101&gt;'Member Info'!$AJ$11,'Member Info'!$AK$12,IF('Member Info'!H101&gt;'Member Info'!$AJ$10,'Member Info'!$AK$11,IF('Member Info'!H101&gt;'Member Info'!$AJ$9,'Member Info'!$AK$10,IF('Member Info'!H101&gt;'Member Info'!$AJ$8,'Member Info'!$AK$9,'Member Info'!$AK$8)))))),
SUMPRODUCT('Member Info'!L101+IF('Member Info'!H101&gt;'Member Info'!$AG$17,'Member Info'!$AH$18,IF('Member Info'!H101&gt;'Member Info'!$AG$16,'Member Info'!$AH$17,IF('Member Info'!H101&gt;'Member Info'!$AG$15,'Member Info'!$AH$16,IF('Member Info'!H101&gt;'Member Info'!$AG$14,'Member Info'!$AH$15,IF('Member Info'!H101&gt;'Member Info'!$AG$13,'Member Info'!$AH$14,IF('Member Info'!H101&gt;'Member Info'!$AG$12,'Member Info'!$AH$13,IF('Member Info'!H101&gt;'Member Info'!$AG$11,'Member Info'!$AH$12,IF('Member Info'!H101&gt;'Member Info'!$AG$10,'Member Info'!$AH$11,IF('Member Info'!H101&gt;'Member Info'!$AG$9,'Member Info'!$AH$10,IF('Member Info'!H101&gt;'Member Info'!$AG$8,'Member Info'!$AH$9,'Member Info'!$AH$8)))))))))))))</f>
        <v/>
      </c>
      <c r="H105" s="26"/>
      <c r="I105" s="26"/>
      <c r="J105" s="107" t="str">
        <f>IF(E105=0,"",IF('Member Info'!F101&gt;$S$1,CONCATENATE("Joined with practice on ", TEXT('Member Info'!F101, "DD/MM/YYYY")),IF('Member Info'!N101&lt;&gt;"",IF('Member Info'!N101&lt;$R$1,CONCATENATE("Left Scheme on ", TEXT('Member Info'!N101, "DD/MM/YYYY")),IF(ISERROR(G105),"Error Detected, No rate entered",IF(E105=0,"",IF(F105="","Error Detected, No Pensionable pay",IF(ISERROR(AB105)," Unknown Values entered.",IF(T105+U105&lt;1,"Acceptable",IF(R105+S105=200, "No Contributions Entered", IF(K105="","Error Detected, Choose reason&gt;",IF(X105="1",IF(T105=1,"Please Enter Deemed Pensionable Pay","Add Any Relevant Details Above"),"Please Give Details Above"))))))))),IF(ISERROR(G105),"Error Detected, No rate entered",IF(E105=0,"",IF(F105="","Error Detected, No Pensionable pay",IF(ISERROR(AB105)," Unknown Values entered.",IF(T105+U105&lt;1,"Acceptable",IF(R105+S105=200, "No Contributions Entered", IF(K105="","Error Detected, Choose reason&gt;",IF(X105="1",IF(T105=1,"Please Enter Deemed Pensionable Pay","Add relevant Details Above"),"Please give details Above")))))))))))</f>
        <v/>
      </c>
      <c r="K105" s="263"/>
      <c r="L105" s="93"/>
      <c r="M105" s="93" t="str">
        <f t="shared" si="24"/>
        <v/>
      </c>
      <c r="N105" s="96">
        <f t="shared" si="23"/>
        <v>0</v>
      </c>
      <c r="O105" s="96">
        <f t="shared" si="23"/>
        <v>0</v>
      </c>
      <c r="P105" s="220">
        <f>(ROUND((F105/100*'Member Info'!$W$2), 2))</f>
        <v>0</v>
      </c>
      <c r="Q105" s="220" t="e">
        <f t="shared" si="25"/>
        <v>#VALUE!</v>
      </c>
      <c r="R105" s="220" t="str">
        <f t="shared" si="26"/>
        <v/>
      </c>
      <c r="S105" s="229" t="str">
        <f t="shared" si="27"/>
        <v/>
      </c>
      <c r="T105" s="230" t="str">
        <f t="shared" si="28"/>
        <v/>
      </c>
      <c r="U105" s="230" t="str">
        <f t="shared" si="29"/>
        <v/>
      </c>
      <c r="V105" s="224">
        <f t="shared" si="30"/>
        <v>0</v>
      </c>
      <c r="W105" s="112">
        <f t="shared" si="31"/>
        <v>0</v>
      </c>
      <c r="X105" s="237" t="str">
        <f t="shared" si="19"/>
        <v/>
      </c>
      <c r="Y105" s="242" t="b">
        <f t="shared" si="20"/>
        <v>0</v>
      </c>
      <c r="Z105" s="237">
        <f t="shared" si="32"/>
        <v>0</v>
      </c>
      <c r="AA105" s="237">
        <f>IF('Member Info'!N101="",1,"")</f>
        <v>1</v>
      </c>
      <c r="AB105" s="245" t="e">
        <f t="shared" si="33"/>
        <v>#VALUE!</v>
      </c>
      <c r="AC105" s="132" t="str">
        <f t="shared" si="21"/>
        <v/>
      </c>
      <c r="AD105" s="126">
        <f t="shared" si="22"/>
        <v>1</v>
      </c>
      <c r="AE105" s="126" t="str">
        <f>IF('Member Info'!N101&lt;&gt;"",IF('Member Info'!N101&lt;=$R$1,1,0),"")</f>
        <v/>
      </c>
      <c r="AG105" s="126" t="b">
        <f t="shared" si="34"/>
        <v>0</v>
      </c>
      <c r="AH105" s="126">
        <f t="shared" si="35"/>
        <v>0</v>
      </c>
      <c r="AJ105" s="126">
        <f t="shared" si="36"/>
        <v>0</v>
      </c>
      <c r="AK105" s="126">
        <f>IF('Member Info'!F101&gt;$R$1,1,0)</f>
        <v>0</v>
      </c>
      <c r="AL105" s="126" t="b">
        <f>IF(ISERROR(R105),ERROR.TYPE(#REF!)=ERROR.TYPE(R105),FALSE)</f>
        <v>0</v>
      </c>
      <c r="AM105" s="126" t="b">
        <f>IF(ISERROR(S105),ERROR.TYPE(#REF!)=ERROR.TYPE(S105),FALSE)</f>
        <v>0</v>
      </c>
      <c r="AN105" s="126">
        <f>IF(OR('Member Info'!F101&gt;=$S$1,'Member Info'!N101&gt;=$R$1),1,0)</f>
        <v>0</v>
      </c>
    </row>
    <row r="106" spans="1:40" x14ac:dyDescent="0.25">
      <c r="A106" s="4">
        <v>74</v>
      </c>
      <c r="B106" s="166">
        <f>'Member Info'!D102</f>
        <v>0</v>
      </c>
      <c r="C106" s="166">
        <f>'Member Info'!E102</f>
        <v>0</v>
      </c>
      <c r="D106" s="166" t="str">
        <f>'Member Info'!G102</f>
        <v/>
      </c>
      <c r="E106" s="167">
        <f>'Member Info'!B102</f>
        <v>0</v>
      </c>
      <c r="F106" s="244"/>
      <c r="G106" s="168" t="str">
        <f>IF(E106=0,"",
IF('Member Info'!$AM$19&lt;=$R$1,
SUMPRODUCT('Member Info'!L102+IF('Member Info'!H102&gt;'Member Info'!$AJ$12,'Member Info'!$AK$13,IF('Member Info'!H102&gt;'Member Info'!$AJ$11,'Member Info'!$AK$12,IF('Member Info'!H102&gt;'Member Info'!$AJ$10,'Member Info'!$AK$11,IF('Member Info'!H102&gt;'Member Info'!$AJ$9,'Member Info'!$AK$10,IF('Member Info'!H102&gt;'Member Info'!$AJ$8,'Member Info'!$AK$9,'Member Info'!$AK$8)))))),
SUMPRODUCT('Member Info'!L102+IF('Member Info'!H102&gt;'Member Info'!$AG$17,'Member Info'!$AH$18,IF('Member Info'!H102&gt;'Member Info'!$AG$16,'Member Info'!$AH$17,IF('Member Info'!H102&gt;'Member Info'!$AG$15,'Member Info'!$AH$16,IF('Member Info'!H102&gt;'Member Info'!$AG$14,'Member Info'!$AH$15,IF('Member Info'!H102&gt;'Member Info'!$AG$13,'Member Info'!$AH$14,IF('Member Info'!H102&gt;'Member Info'!$AG$12,'Member Info'!$AH$13,IF('Member Info'!H102&gt;'Member Info'!$AG$11,'Member Info'!$AH$12,IF('Member Info'!H102&gt;'Member Info'!$AG$10,'Member Info'!$AH$11,IF('Member Info'!H102&gt;'Member Info'!$AG$9,'Member Info'!$AH$10,IF('Member Info'!H102&gt;'Member Info'!$AG$8,'Member Info'!$AH$9,'Member Info'!$AH$8)))))))))))))</f>
        <v/>
      </c>
      <c r="H106" s="26"/>
      <c r="I106" s="26"/>
      <c r="J106" s="107" t="str">
        <f>IF(E106=0,"",IF('Member Info'!F102&gt;$S$1,CONCATENATE("Joined with practice on ", TEXT('Member Info'!F102, "DD/MM/YYYY")),IF('Member Info'!N102&lt;&gt;"",IF('Member Info'!N102&lt;$R$1,CONCATENATE("Left Scheme on ", TEXT('Member Info'!N102, "DD/MM/YYYY")),IF(ISERROR(G106),"Error Detected, No rate entered",IF(E106=0,"",IF(F106="","Error Detected, No Pensionable pay",IF(ISERROR(AB106)," Unknown Values entered.",IF(T106+U106&lt;1,"Acceptable",IF(R106+S106=200, "No Contributions Entered", IF(K106="","Error Detected, Choose reason&gt;",IF(X106="1",IF(T106=1,"Please Enter Deemed Pensionable Pay","Add Any Relevant Details Above"),"Please Give Details Above"))))))))),IF(ISERROR(G106),"Error Detected, No rate entered",IF(E106=0,"",IF(F106="","Error Detected, No Pensionable pay",IF(ISERROR(AB106)," Unknown Values entered.",IF(T106+U106&lt;1,"Acceptable",IF(R106+S106=200, "No Contributions Entered", IF(K106="","Error Detected, Choose reason&gt;",IF(X106="1",IF(T106=1,"Please Enter Deemed Pensionable Pay","Add relevant Details Above"),"Please give details Above")))))))))))</f>
        <v/>
      </c>
      <c r="K106" s="263"/>
      <c r="L106" s="93"/>
      <c r="M106" s="93" t="str">
        <f t="shared" si="24"/>
        <v/>
      </c>
      <c r="N106" s="96">
        <f t="shared" si="23"/>
        <v>0</v>
      </c>
      <c r="O106" s="96">
        <f t="shared" si="23"/>
        <v>0</v>
      </c>
      <c r="P106" s="220">
        <f>(ROUND((F106/100*'Member Info'!$W$2), 2))</f>
        <v>0</v>
      </c>
      <c r="Q106" s="220" t="e">
        <f t="shared" si="25"/>
        <v>#VALUE!</v>
      </c>
      <c r="R106" s="220" t="str">
        <f t="shared" si="26"/>
        <v/>
      </c>
      <c r="S106" s="229" t="str">
        <f t="shared" si="27"/>
        <v/>
      </c>
      <c r="T106" s="230" t="str">
        <f t="shared" si="28"/>
        <v/>
      </c>
      <c r="U106" s="230" t="str">
        <f t="shared" si="29"/>
        <v/>
      </c>
      <c r="V106" s="224">
        <f t="shared" si="30"/>
        <v>0</v>
      </c>
      <c r="W106" s="112">
        <f t="shared" si="31"/>
        <v>0</v>
      </c>
      <c r="X106" s="237" t="str">
        <f t="shared" si="19"/>
        <v/>
      </c>
      <c r="Y106" s="242" t="b">
        <f t="shared" si="20"/>
        <v>0</v>
      </c>
      <c r="Z106" s="237">
        <f t="shared" si="32"/>
        <v>0</v>
      </c>
      <c r="AA106" s="237">
        <f>IF('Member Info'!N102="",1,"")</f>
        <v>1</v>
      </c>
      <c r="AB106" s="245" t="e">
        <f t="shared" si="33"/>
        <v>#VALUE!</v>
      </c>
      <c r="AC106" s="132" t="str">
        <f t="shared" si="21"/>
        <v/>
      </c>
      <c r="AD106" s="126">
        <f t="shared" si="22"/>
        <v>1</v>
      </c>
      <c r="AE106" s="126" t="str">
        <f>IF('Member Info'!N102&lt;&gt;"",IF('Member Info'!N102&lt;=$R$1,1,0),"")</f>
        <v/>
      </c>
      <c r="AG106" s="126" t="b">
        <f t="shared" si="34"/>
        <v>0</v>
      </c>
      <c r="AH106" s="126">
        <f t="shared" si="35"/>
        <v>0</v>
      </c>
      <c r="AJ106" s="126">
        <f t="shared" si="36"/>
        <v>0</v>
      </c>
      <c r="AK106" s="126">
        <f>IF('Member Info'!F102&gt;$R$1,1,0)</f>
        <v>0</v>
      </c>
      <c r="AL106" s="126" t="b">
        <f>IF(ISERROR(R106),ERROR.TYPE(#REF!)=ERROR.TYPE(R106),FALSE)</f>
        <v>0</v>
      </c>
      <c r="AM106" s="126" t="b">
        <f>IF(ISERROR(S106),ERROR.TYPE(#REF!)=ERROR.TYPE(S106),FALSE)</f>
        <v>0</v>
      </c>
      <c r="AN106" s="126">
        <f>IF(OR('Member Info'!F102&gt;=$S$1,'Member Info'!N102&gt;=$R$1),1,0)</f>
        <v>0</v>
      </c>
    </row>
    <row r="107" spans="1:40" x14ac:dyDescent="0.25">
      <c r="A107" s="4">
        <v>75</v>
      </c>
      <c r="B107" s="166">
        <f>'Member Info'!D103</f>
        <v>0</v>
      </c>
      <c r="C107" s="166">
        <f>'Member Info'!E103</f>
        <v>0</v>
      </c>
      <c r="D107" s="166" t="str">
        <f>'Member Info'!G103</f>
        <v/>
      </c>
      <c r="E107" s="167">
        <f>'Member Info'!B103</f>
        <v>0</v>
      </c>
      <c r="F107" s="244"/>
      <c r="G107" s="168" t="str">
        <f>IF(E107=0,"",
IF('Member Info'!$AM$19&lt;=$R$1,
SUMPRODUCT('Member Info'!L103+IF('Member Info'!H103&gt;'Member Info'!$AJ$12,'Member Info'!$AK$13,IF('Member Info'!H103&gt;'Member Info'!$AJ$11,'Member Info'!$AK$12,IF('Member Info'!H103&gt;'Member Info'!$AJ$10,'Member Info'!$AK$11,IF('Member Info'!H103&gt;'Member Info'!$AJ$9,'Member Info'!$AK$10,IF('Member Info'!H103&gt;'Member Info'!$AJ$8,'Member Info'!$AK$9,'Member Info'!$AK$8)))))),
SUMPRODUCT('Member Info'!L103+IF('Member Info'!H103&gt;'Member Info'!$AG$17,'Member Info'!$AH$18,IF('Member Info'!H103&gt;'Member Info'!$AG$16,'Member Info'!$AH$17,IF('Member Info'!H103&gt;'Member Info'!$AG$15,'Member Info'!$AH$16,IF('Member Info'!H103&gt;'Member Info'!$AG$14,'Member Info'!$AH$15,IF('Member Info'!H103&gt;'Member Info'!$AG$13,'Member Info'!$AH$14,IF('Member Info'!H103&gt;'Member Info'!$AG$12,'Member Info'!$AH$13,IF('Member Info'!H103&gt;'Member Info'!$AG$11,'Member Info'!$AH$12,IF('Member Info'!H103&gt;'Member Info'!$AG$10,'Member Info'!$AH$11,IF('Member Info'!H103&gt;'Member Info'!$AG$9,'Member Info'!$AH$10,IF('Member Info'!H103&gt;'Member Info'!$AG$8,'Member Info'!$AH$9,'Member Info'!$AH$8)))))))))))))</f>
        <v/>
      </c>
      <c r="H107" s="26"/>
      <c r="I107" s="26"/>
      <c r="J107" s="107" t="str">
        <f>IF(E107=0,"",IF('Member Info'!F103&gt;$S$1,CONCATENATE("Joined with practice on ", TEXT('Member Info'!F103, "DD/MM/YYYY")),IF('Member Info'!N103&lt;&gt;"",IF('Member Info'!N103&lt;$R$1,CONCATENATE("Left Scheme on ", TEXT('Member Info'!N103, "DD/MM/YYYY")),IF(ISERROR(G107),"Error Detected, No rate entered",IF(E107=0,"",IF(F107="","Error Detected, No Pensionable pay",IF(ISERROR(AB107)," Unknown Values entered.",IF(T107+U107&lt;1,"Acceptable",IF(R107+S107=200, "No Contributions Entered", IF(K107="","Error Detected, Choose reason&gt;",IF(X107="1",IF(T107=1,"Please Enter Deemed Pensionable Pay","Add Any Relevant Details Above"),"Please Give Details Above"))))))))),IF(ISERROR(G107),"Error Detected, No rate entered",IF(E107=0,"",IF(F107="","Error Detected, No Pensionable pay",IF(ISERROR(AB107)," Unknown Values entered.",IF(T107+U107&lt;1,"Acceptable",IF(R107+S107=200, "No Contributions Entered", IF(K107="","Error Detected, Choose reason&gt;",IF(X107="1",IF(T107=1,"Please Enter Deemed Pensionable Pay","Add relevant Details Above"),"Please give details Above")))))))))))</f>
        <v/>
      </c>
      <c r="K107" s="263"/>
      <c r="L107" s="93"/>
      <c r="M107" s="93" t="str">
        <f t="shared" si="24"/>
        <v/>
      </c>
      <c r="N107" s="96">
        <f t="shared" si="23"/>
        <v>0</v>
      </c>
      <c r="O107" s="96">
        <f t="shared" si="23"/>
        <v>0</v>
      </c>
      <c r="P107" s="220">
        <f>(ROUND((F107/100*'Member Info'!$W$2), 2))</f>
        <v>0</v>
      </c>
      <c r="Q107" s="220" t="e">
        <f t="shared" si="25"/>
        <v>#VALUE!</v>
      </c>
      <c r="R107" s="220" t="str">
        <f t="shared" si="26"/>
        <v/>
      </c>
      <c r="S107" s="229" t="str">
        <f t="shared" si="27"/>
        <v/>
      </c>
      <c r="T107" s="230" t="str">
        <f t="shared" si="28"/>
        <v/>
      </c>
      <c r="U107" s="230" t="str">
        <f t="shared" si="29"/>
        <v/>
      </c>
      <c r="V107" s="224">
        <f t="shared" si="30"/>
        <v>0</v>
      </c>
      <c r="W107" s="112">
        <f t="shared" si="31"/>
        <v>0</v>
      </c>
      <c r="X107" s="237" t="str">
        <f t="shared" si="19"/>
        <v/>
      </c>
      <c r="Y107" s="242" t="b">
        <f t="shared" si="20"/>
        <v>0</v>
      </c>
      <c r="Z107" s="237">
        <f t="shared" si="32"/>
        <v>0</v>
      </c>
      <c r="AA107" s="237">
        <f>IF('Member Info'!N103="",1,"")</f>
        <v>1</v>
      </c>
      <c r="AB107" s="245" t="e">
        <f t="shared" si="33"/>
        <v>#VALUE!</v>
      </c>
      <c r="AC107" s="132" t="str">
        <f t="shared" si="21"/>
        <v/>
      </c>
      <c r="AD107" s="126">
        <f t="shared" si="22"/>
        <v>1</v>
      </c>
      <c r="AE107" s="126" t="str">
        <f>IF('Member Info'!N103&lt;&gt;"",IF('Member Info'!N103&lt;=$R$1,1,0),"")</f>
        <v/>
      </c>
      <c r="AG107" s="126" t="b">
        <f t="shared" si="34"/>
        <v>0</v>
      </c>
      <c r="AH107" s="126">
        <f t="shared" si="35"/>
        <v>0</v>
      </c>
      <c r="AJ107" s="126">
        <f t="shared" si="36"/>
        <v>0</v>
      </c>
      <c r="AK107" s="126">
        <f>IF('Member Info'!F103&gt;$R$1,1,0)</f>
        <v>0</v>
      </c>
      <c r="AL107" s="126" t="b">
        <f>IF(ISERROR(R107),ERROR.TYPE(#REF!)=ERROR.TYPE(R107),FALSE)</f>
        <v>0</v>
      </c>
      <c r="AM107" s="126" t="b">
        <f>IF(ISERROR(S107),ERROR.TYPE(#REF!)=ERROR.TYPE(S107),FALSE)</f>
        <v>0</v>
      </c>
      <c r="AN107" s="126">
        <f>IF(OR('Member Info'!F103&gt;=$S$1,'Member Info'!N103&gt;=$R$1),1,0)</f>
        <v>0</v>
      </c>
    </row>
    <row r="108" spans="1:40" x14ac:dyDescent="0.25">
      <c r="A108" s="4">
        <v>76</v>
      </c>
      <c r="B108" s="166">
        <f>'Member Info'!D104</f>
        <v>0</v>
      </c>
      <c r="C108" s="166">
        <f>'Member Info'!E104</f>
        <v>0</v>
      </c>
      <c r="D108" s="166" t="str">
        <f>'Member Info'!G104</f>
        <v/>
      </c>
      <c r="E108" s="167">
        <f>'Member Info'!B104</f>
        <v>0</v>
      </c>
      <c r="F108" s="244"/>
      <c r="G108" s="168" t="str">
        <f>IF(E108=0,"",
IF('Member Info'!$AM$19&lt;=$R$1,
SUMPRODUCT('Member Info'!L104+IF('Member Info'!H104&gt;'Member Info'!$AJ$12,'Member Info'!$AK$13,IF('Member Info'!H104&gt;'Member Info'!$AJ$11,'Member Info'!$AK$12,IF('Member Info'!H104&gt;'Member Info'!$AJ$10,'Member Info'!$AK$11,IF('Member Info'!H104&gt;'Member Info'!$AJ$9,'Member Info'!$AK$10,IF('Member Info'!H104&gt;'Member Info'!$AJ$8,'Member Info'!$AK$9,'Member Info'!$AK$8)))))),
SUMPRODUCT('Member Info'!L104+IF('Member Info'!H104&gt;'Member Info'!$AG$17,'Member Info'!$AH$18,IF('Member Info'!H104&gt;'Member Info'!$AG$16,'Member Info'!$AH$17,IF('Member Info'!H104&gt;'Member Info'!$AG$15,'Member Info'!$AH$16,IF('Member Info'!H104&gt;'Member Info'!$AG$14,'Member Info'!$AH$15,IF('Member Info'!H104&gt;'Member Info'!$AG$13,'Member Info'!$AH$14,IF('Member Info'!H104&gt;'Member Info'!$AG$12,'Member Info'!$AH$13,IF('Member Info'!H104&gt;'Member Info'!$AG$11,'Member Info'!$AH$12,IF('Member Info'!H104&gt;'Member Info'!$AG$10,'Member Info'!$AH$11,IF('Member Info'!H104&gt;'Member Info'!$AG$9,'Member Info'!$AH$10,IF('Member Info'!H104&gt;'Member Info'!$AG$8,'Member Info'!$AH$9,'Member Info'!$AH$8)))))))))))))</f>
        <v/>
      </c>
      <c r="H108" s="26"/>
      <c r="I108" s="26"/>
      <c r="J108" s="107" t="str">
        <f>IF(E108=0,"",IF('Member Info'!F104&gt;$S$1,CONCATENATE("Joined with practice on ", TEXT('Member Info'!F104, "DD/MM/YYYY")),IF('Member Info'!N104&lt;&gt;"",IF('Member Info'!N104&lt;$R$1,CONCATENATE("Left Scheme on ", TEXT('Member Info'!N104, "DD/MM/YYYY")),IF(ISERROR(G108),"Error Detected, No rate entered",IF(E108=0,"",IF(F108="","Error Detected, No Pensionable pay",IF(ISERROR(AB108)," Unknown Values entered.",IF(T108+U108&lt;1,"Acceptable",IF(R108+S108=200, "No Contributions Entered", IF(K108="","Error Detected, Choose reason&gt;",IF(X108="1",IF(T108=1,"Please Enter Deemed Pensionable Pay","Add Any Relevant Details Above"),"Please Give Details Above"))))))))),IF(ISERROR(G108),"Error Detected, No rate entered",IF(E108=0,"",IF(F108="","Error Detected, No Pensionable pay",IF(ISERROR(AB108)," Unknown Values entered.",IF(T108+U108&lt;1,"Acceptable",IF(R108+S108=200, "No Contributions Entered", IF(K108="","Error Detected, Choose reason&gt;",IF(X108="1",IF(T108=1,"Please Enter Deemed Pensionable Pay","Add relevant Details Above"),"Please give details Above")))))))))))</f>
        <v/>
      </c>
      <c r="K108" s="263"/>
      <c r="L108" s="93"/>
      <c r="M108" s="93" t="str">
        <f t="shared" si="24"/>
        <v/>
      </c>
      <c r="N108" s="96">
        <f t="shared" si="23"/>
        <v>0</v>
      </c>
      <c r="O108" s="96">
        <f t="shared" si="23"/>
        <v>0</v>
      </c>
      <c r="P108" s="220">
        <f>(ROUND((F108/100*'Member Info'!$W$2), 2))</f>
        <v>0</v>
      </c>
      <c r="Q108" s="220" t="e">
        <f t="shared" si="25"/>
        <v>#VALUE!</v>
      </c>
      <c r="R108" s="220" t="str">
        <f t="shared" si="26"/>
        <v/>
      </c>
      <c r="S108" s="229" t="str">
        <f t="shared" si="27"/>
        <v/>
      </c>
      <c r="T108" s="230" t="str">
        <f t="shared" si="28"/>
        <v/>
      </c>
      <c r="U108" s="230" t="str">
        <f t="shared" si="29"/>
        <v/>
      </c>
      <c r="V108" s="224">
        <f t="shared" si="30"/>
        <v>0</v>
      </c>
      <c r="W108" s="112">
        <f t="shared" si="31"/>
        <v>0</v>
      </c>
      <c r="X108" s="237" t="str">
        <f t="shared" si="19"/>
        <v/>
      </c>
      <c r="Y108" s="242" t="b">
        <f t="shared" si="20"/>
        <v>0</v>
      </c>
      <c r="Z108" s="237">
        <f t="shared" si="32"/>
        <v>0</v>
      </c>
      <c r="AA108" s="237">
        <f>IF('Member Info'!N104="",1,"")</f>
        <v>1</v>
      </c>
      <c r="AB108" s="245" t="e">
        <f t="shared" si="33"/>
        <v>#VALUE!</v>
      </c>
      <c r="AC108" s="132" t="str">
        <f t="shared" si="21"/>
        <v/>
      </c>
      <c r="AD108" s="126">
        <f t="shared" si="22"/>
        <v>1</v>
      </c>
      <c r="AE108" s="126" t="str">
        <f>IF('Member Info'!N104&lt;&gt;"",IF('Member Info'!N104&lt;=$R$1,1,0),"")</f>
        <v/>
      </c>
      <c r="AG108" s="126" t="b">
        <f t="shared" si="34"/>
        <v>0</v>
      </c>
      <c r="AH108" s="126">
        <f t="shared" si="35"/>
        <v>0</v>
      </c>
      <c r="AJ108" s="126">
        <f t="shared" si="36"/>
        <v>0</v>
      </c>
      <c r="AK108" s="126">
        <f>IF('Member Info'!F104&gt;$R$1,1,0)</f>
        <v>0</v>
      </c>
      <c r="AL108" s="126" t="b">
        <f>IF(ISERROR(R108),ERROR.TYPE(#REF!)=ERROR.TYPE(R108),FALSE)</f>
        <v>0</v>
      </c>
      <c r="AM108" s="126" t="b">
        <f>IF(ISERROR(S108),ERROR.TYPE(#REF!)=ERROR.TYPE(S108),FALSE)</f>
        <v>0</v>
      </c>
      <c r="AN108" s="126">
        <f>IF(OR('Member Info'!F104&gt;=$S$1,'Member Info'!N104&gt;=$R$1),1,0)</f>
        <v>0</v>
      </c>
    </row>
    <row r="109" spans="1:40" x14ac:dyDescent="0.25">
      <c r="A109" s="4">
        <v>77</v>
      </c>
      <c r="B109" s="166">
        <f>'Member Info'!D105</f>
        <v>0</v>
      </c>
      <c r="C109" s="166">
        <f>'Member Info'!E105</f>
        <v>0</v>
      </c>
      <c r="D109" s="166" t="str">
        <f>'Member Info'!G105</f>
        <v/>
      </c>
      <c r="E109" s="167">
        <f>'Member Info'!B105</f>
        <v>0</v>
      </c>
      <c r="F109" s="244"/>
      <c r="G109" s="168" t="str">
        <f>IF(E109=0,"",
IF('Member Info'!$AM$19&lt;=$R$1,
SUMPRODUCT('Member Info'!L105+IF('Member Info'!H105&gt;'Member Info'!$AJ$12,'Member Info'!$AK$13,IF('Member Info'!H105&gt;'Member Info'!$AJ$11,'Member Info'!$AK$12,IF('Member Info'!H105&gt;'Member Info'!$AJ$10,'Member Info'!$AK$11,IF('Member Info'!H105&gt;'Member Info'!$AJ$9,'Member Info'!$AK$10,IF('Member Info'!H105&gt;'Member Info'!$AJ$8,'Member Info'!$AK$9,'Member Info'!$AK$8)))))),
SUMPRODUCT('Member Info'!L105+IF('Member Info'!H105&gt;'Member Info'!$AG$17,'Member Info'!$AH$18,IF('Member Info'!H105&gt;'Member Info'!$AG$16,'Member Info'!$AH$17,IF('Member Info'!H105&gt;'Member Info'!$AG$15,'Member Info'!$AH$16,IF('Member Info'!H105&gt;'Member Info'!$AG$14,'Member Info'!$AH$15,IF('Member Info'!H105&gt;'Member Info'!$AG$13,'Member Info'!$AH$14,IF('Member Info'!H105&gt;'Member Info'!$AG$12,'Member Info'!$AH$13,IF('Member Info'!H105&gt;'Member Info'!$AG$11,'Member Info'!$AH$12,IF('Member Info'!H105&gt;'Member Info'!$AG$10,'Member Info'!$AH$11,IF('Member Info'!H105&gt;'Member Info'!$AG$9,'Member Info'!$AH$10,IF('Member Info'!H105&gt;'Member Info'!$AG$8,'Member Info'!$AH$9,'Member Info'!$AH$8)))))))))))))</f>
        <v/>
      </c>
      <c r="H109" s="26"/>
      <c r="I109" s="26"/>
      <c r="J109" s="107" t="str">
        <f>IF(E109=0,"",IF('Member Info'!F105&gt;$S$1,CONCATENATE("Joined with practice on ", TEXT('Member Info'!F105, "DD/MM/YYYY")),IF('Member Info'!N105&lt;&gt;"",IF('Member Info'!N105&lt;$R$1,CONCATENATE("Left Scheme on ", TEXT('Member Info'!N105, "DD/MM/YYYY")),IF(ISERROR(G109),"Error Detected, No rate entered",IF(E109=0,"",IF(F109="","Error Detected, No Pensionable pay",IF(ISERROR(AB109)," Unknown Values entered.",IF(T109+U109&lt;1,"Acceptable",IF(R109+S109=200, "No Contributions Entered", IF(K109="","Error Detected, Choose reason&gt;",IF(X109="1",IF(T109=1,"Please Enter Deemed Pensionable Pay","Add Any Relevant Details Above"),"Please Give Details Above"))))))))),IF(ISERROR(G109),"Error Detected, No rate entered",IF(E109=0,"",IF(F109="","Error Detected, No Pensionable pay",IF(ISERROR(AB109)," Unknown Values entered.",IF(T109+U109&lt;1,"Acceptable",IF(R109+S109=200, "No Contributions Entered", IF(K109="","Error Detected, Choose reason&gt;",IF(X109="1",IF(T109=1,"Please Enter Deemed Pensionable Pay","Add relevant Details Above"),"Please give details Above")))))))))))</f>
        <v/>
      </c>
      <c r="K109" s="263"/>
      <c r="L109" s="93"/>
      <c r="M109" s="93" t="str">
        <f t="shared" si="24"/>
        <v/>
      </c>
      <c r="N109" s="96">
        <f t="shared" si="23"/>
        <v>0</v>
      </c>
      <c r="O109" s="96">
        <f t="shared" si="23"/>
        <v>0</v>
      </c>
      <c r="P109" s="220">
        <f>(ROUND((F109/100*'Member Info'!$W$2), 2))</f>
        <v>0</v>
      </c>
      <c r="Q109" s="220" t="e">
        <f t="shared" si="25"/>
        <v>#VALUE!</v>
      </c>
      <c r="R109" s="220" t="str">
        <f t="shared" si="26"/>
        <v/>
      </c>
      <c r="S109" s="229" t="str">
        <f t="shared" si="27"/>
        <v/>
      </c>
      <c r="T109" s="230" t="str">
        <f t="shared" si="28"/>
        <v/>
      </c>
      <c r="U109" s="230" t="str">
        <f t="shared" si="29"/>
        <v/>
      </c>
      <c r="V109" s="224">
        <f t="shared" si="30"/>
        <v>0</v>
      </c>
      <c r="W109" s="112">
        <f t="shared" si="31"/>
        <v>0</v>
      </c>
      <c r="X109" s="237" t="str">
        <f t="shared" si="19"/>
        <v/>
      </c>
      <c r="Y109" s="242" t="b">
        <f t="shared" si="20"/>
        <v>0</v>
      </c>
      <c r="Z109" s="237">
        <f t="shared" si="32"/>
        <v>0</v>
      </c>
      <c r="AA109" s="237">
        <f>IF('Member Info'!N105="",1,"")</f>
        <v>1</v>
      </c>
      <c r="AB109" s="245" t="e">
        <f t="shared" si="33"/>
        <v>#VALUE!</v>
      </c>
      <c r="AC109" s="132" t="str">
        <f t="shared" si="21"/>
        <v/>
      </c>
      <c r="AD109" s="126">
        <f t="shared" si="22"/>
        <v>1</v>
      </c>
      <c r="AE109" s="126" t="str">
        <f>IF('Member Info'!N105&lt;&gt;"",IF('Member Info'!N105&lt;=$R$1,1,0),"")</f>
        <v/>
      </c>
      <c r="AG109" s="126" t="b">
        <f t="shared" si="34"/>
        <v>0</v>
      </c>
      <c r="AH109" s="126">
        <f t="shared" si="35"/>
        <v>0</v>
      </c>
      <c r="AJ109" s="126">
        <f t="shared" si="36"/>
        <v>0</v>
      </c>
      <c r="AK109" s="126">
        <f>IF('Member Info'!F105&gt;$R$1,1,0)</f>
        <v>0</v>
      </c>
      <c r="AL109" s="126" t="b">
        <f>IF(ISERROR(R109),ERROR.TYPE(#REF!)=ERROR.TYPE(R109),FALSE)</f>
        <v>0</v>
      </c>
      <c r="AM109" s="126" t="b">
        <f>IF(ISERROR(S109),ERROR.TYPE(#REF!)=ERROR.TYPE(S109),FALSE)</f>
        <v>0</v>
      </c>
      <c r="AN109" s="126">
        <f>IF(OR('Member Info'!F105&gt;=$S$1,'Member Info'!N105&gt;=$R$1),1,0)</f>
        <v>0</v>
      </c>
    </row>
    <row r="110" spans="1:40" x14ac:dyDescent="0.25">
      <c r="A110" s="4">
        <v>78</v>
      </c>
      <c r="B110" s="166">
        <f>'Member Info'!D106</f>
        <v>0</v>
      </c>
      <c r="C110" s="166">
        <f>'Member Info'!E106</f>
        <v>0</v>
      </c>
      <c r="D110" s="166" t="str">
        <f>'Member Info'!G106</f>
        <v/>
      </c>
      <c r="E110" s="167">
        <f>'Member Info'!B106</f>
        <v>0</v>
      </c>
      <c r="F110" s="244"/>
      <c r="G110" s="168" t="str">
        <f>IF(E110=0,"",
IF('Member Info'!$AM$19&lt;=$R$1,
SUMPRODUCT('Member Info'!L106+IF('Member Info'!H106&gt;'Member Info'!$AJ$12,'Member Info'!$AK$13,IF('Member Info'!H106&gt;'Member Info'!$AJ$11,'Member Info'!$AK$12,IF('Member Info'!H106&gt;'Member Info'!$AJ$10,'Member Info'!$AK$11,IF('Member Info'!H106&gt;'Member Info'!$AJ$9,'Member Info'!$AK$10,IF('Member Info'!H106&gt;'Member Info'!$AJ$8,'Member Info'!$AK$9,'Member Info'!$AK$8)))))),
SUMPRODUCT('Member Info'!L106+IF('Member Info'!H106&gt;'Member Info'!$AG$17,'Member Info'!$AH$18,IF('Member Info'!H106&gt;'Member Info'!$AG$16,'Member Info'!$AH$17,IF('Member Info'!H106&gt;'Member Info'!$AG$15,'Member Info'!$AH$16,IF('Member Info'!H106&gt;'Member Info'!$AG$14,'Member Info'!$AH$15,IF('Member Info'!H106&gt;'Member Info'!$AG$13,'Member Info'!$AH$14,IF('Member Info'!H106&gt;'Member Info'!$AG$12,'Member Info'!$AH$13,IF('Member Info'!H106&gt;'Member Info'!$AG$11,'Member Info'!$AH$12,IF('Member Info'!H106&gt;'Member Info'!$AG$10,'Member Info'!$AH$11,IF('Member Info'!H106&gt;'Member Info'!$AG$9,'Member Info'!$AH$10,IF('Member Info'!H106&gt;'Member Info'!$AG$8,'Member Info'!$AH$9,'Member Info'!$AH$8)))))))))))))</f>
        <v/>
      </c>
      <c r="H110" s="26"/>
      <c r="I110" s="26"/>
      <c r="J110" s="107" t="str">
        <f>IF(E110=0,"",IF('Member Info'!F106&gt;$S$1,CONCATENATE("Joined with practice on ", TEXT('Member Info'!F106, "DD/MM/YYYY")),IF('Member Info'!N106&lt;&gt;"",IF('Member Info'!N106&lt;$R$1,CONCATENATE("Left Scheme on ", TEXT('Member Info'!N106, "DD/MM/YYYY")),IF(ISERROR(G110),"Error Detected, No rate entered",IF(E110=0,"",IF(F110="","Error Detected, No Pensionable pay",IF(ISERROR(AB110)," Unknown Values entered.",IF(T110+U110&lt;1,"Acceptable",IF(R110+S110=200, "No Contributions Entered", IF(K110="","Error Detected, Choose reason&gt;",IF(X110="1",IF(T110=1,"Please Enter Deemed Pensionable Pay","Add Any Relevant Details Above"),"Please Give Details Above"))))))))),IF(ISERROR(G110),"Error Detected, No rate entered",IF(E110=0,"",IF(F110="","Error Detected, No Pensionable pay",IF(ISERROR(AB110)," Unknown Values entered.",IF(T110+U110&lt;1,"Acceptable",IF(R110+S110=200, "No Contributions Entered", IF(K110="","Error Detected, Choose reason&gt;",IF(X110="1",IF(T110=1,"Please Enter Deemed Pensionable Pay","Add relevant Details Above"),"Please give details Above")))))))))))</f>
        <v/>
      </c>
      <c r="K110" s="263"/>
      <c r="L110" s="93"/>
      <c r="M110" s="93" t="str">
        <f t="shared" si="24"/>
        <v/>
      </c>
      <c r="N110" s="96">
        <f t="shared" si="23"/>
        <v>0</v>
      </c>
      <c r="O110" s="96">
        <f t="shared" si="23"/>
        <v>0</v>
      </c>
      <c r="P110" s="220">
        <f>(ROUND((F110/100*'Member Info'!$W$2), 2))</f>
        <v>0</v>
      </c>
      <c r="Q110" s="220" t="e">
        <f t="shared" si="25"/>
        <v>#VALUE!</v>
      </c>
      <c r="R110" s="220" t="str">
        <f t="shared" si="26"/>
        <v/>
      </c>
      <c r="S110" s="229" t="str">
        <f t="shared" si="27"/>
        <v/>
      </c>
      <c r="T110" s="230" t="str">
        <f t="shared" si="28"/>
        <v/>
      </c>
      <c r="U110" s="230" t="str">
        <f t="shared" si="29"/>
        <v/>
      </c>
      <c r="V110" s="224">
        <f t="shared" si="30"/>
        <v>0</v>
      </c>
      <c r="W110" s="112">
        <f t="shared" si="31"/>
        <v>0</v>
      </c>
      <c r="X110" s="237" t="str">
        <f t="shared" si="19"/>
        <v/>
      </c>
      <c r="Y110" s="242" t="b">
        <f t="shared" si="20"/>
        <v>0</v>
      </c>
      <c r="Z110" s="237">
        <f t="shared" si="32"/>
        <v>0</v>
      </c>
      <c r="AA110" s="237">
        <f>IF('Member Info'!N106="",1,"")</f>
        <v>1</v>
      </c>
      <c r="AB110" s="245" t="e">
        <f t="shared" si="33"/>
        <v>#VALUE!</v>
      </c>
      <c r="AC110" s="132" t="str">
        <f t="shared" si="21"/>
        <v/>
      </c>
      <c r="AD110" s="126">
        <f t="shared" si="22"/>
        <v>1</v>
      </c>
      <c r="AE110" s="126" t="str">
        <f>IF('Member Info'!N106&lt;&gt;"",IF('Member Info'!N106&lt;=$R$1,1,0),"")</f>
        <v/>
      </c>
      <c r="AG110" s="126" t="b">
        <f t="shared" si="34"/>
        <v>0</v>
      </c>
      <c r="AH110" s="126">
        <f t="shared" si="35"/>
        <v>0</v>
      </c>
      <c r="AJ110" s="126">
        <f t="shared" si="36"/>
        <v>0</v>
      </c>
      <c r="AK110" s="126">
        <f>IF('Member Info'!F106&gt;$R$1,1,0)</f>
        <v>0</v>
      </c>
      <c r="AL110" s="126" t="b">
        <f>IF(ISERROR(R110),ERROR.TYPE(#REF!)=ERROR.TYPE(R110),FALSE)</f>
        <v>0</v>
      </c>
      <c r="AM110" s="126" t="b">
        <f>IF(ISERROR(S110),ERROR.TYPE(#REF!)=ERROR.TYPE(S110),FALSE)</f>
        <v>0</v>
      </c>
      <c r="AN110" s="126">
        <f>IF(OR('Member Info'!F106&gt;=$S$1,'Member Info'!N106&gt;=$R$1),1,0)</f>
        <v>0</v>
      </c>
    </row>
    <row r="111" spans="1:40" x14ac:dyDescent="0.25">
      <c r="A111" s="4">
        <v>79</v>
      </c>
      <c r="B111" s="166">
        <f>'Member Info'!D107</f>
        <v>0</v>
      </c>
      <c r="C111" s="166">
        <f>'Member Info'!E107</f>
        <v>0</v>
      </c>
      <c r="D111" s="166" t="str">
        <f>'Member Info'!G107</f>
        <v/>
      </c>
      <c r="E111" s="167">
        <f>'Member Info'!B107</f>
        <v>0</v>
      </c>
      <c r="F111" s="244"/>
      <c r="G111" s="168" t="str">
        <f>IF(E111=0,"",
IF('Member Info'!$AM$19&lt;=$R$1,
SUMPRODUCT('Member Info'!L107+IF('Member Info'!H107&gt;'Member Info'!$AJ$12,'Member Info'!$AK$13,IF('Member Info'!H107&gt;'Member Info'!$AJ$11,'Member Info'!$AK$12,IF('Member Info'!H107&gt;'Member Info'!$AJ$10,'Member Info'!$AK$11,IF('Member Info'!H107&gt;'Member Info'!$AJ$9,'Member Info'!$AK$10,IF('Member Info'!H107&gt;'Member Info'!$AJ$8,'Member Info'!$AK$9,'Member Info'!$AK$8)))))),
SUMPRODUCT('Member Info'!L107+IF('Member Info'!H107&gt;'Member Info'!$AG$17,'Member Info'!$AH$18,IF('Member Info'!H107&gt;'Member Info'!$AG$16,'Member Info'!$AH$17,IF('Member Info'!H107&gt;'Member Info'!$AG$15,'Member Info'!$AH$16,IF('Member Info'!H107&gt;'Member Info'!$AG$14,'Member Info'!$AH$15,IF('Member Info'!H107&gt;'Member Info'!$AG$13,'Member Info'!$AH$14,IF('Member Info'!H107&gt;'Member Info'!$AG$12,'Member Info'!$AH$13,IF('Member Info'!H107&gt;'Member Info'!$AG$11,'Member Info'!$AH$12,IF('Member Info'!H107&gt;'Member Info'!$AG$10,'Member Info'!$AH$11,IF('Member Info'!H107&gt;'Member Info'!$AG$9,'Member Info'!$AH$10,IF('Member Info'!H107&gt;'Member Info'!$AG$8,'Member Info'!$AH$9,'Member Info'!$AH$8)))))))))))))</f>
        <v/>
      </c>
      <c r="H111" s="26"/>
      <c r="I111" s="26"/>
      <c r="J111" s="107" t="str">
        <f>IF(E111=0,"",IF('Member Info'!F107&gt;$S$1,CONCATENATE("Joined with practice on ", TEXT('Member Info'!F107, "DD/MM/YYYY")),IF('Member Info'!N107&lt;&gt;"",IF('Member Info'!N107&lt;$R$1,CONCATENATE("Left Scheme on ", TEXT('Member Info'!N107, "DD/MM/YYYY")),IF(ISERROR(G111),"Error Detected, No rate entered",IF(E111=0,"",IF(F111="","Error Detected, No Pensionable pay",IF(ISERROR(AB111)," Unknown Values entered.",IF(T111+U111&lt;1,"Acceptable",IF(R111+S111=200, "No Contributions Entered", IF(K111="","Error Detected, Choose reason&gt;",IF(X111="1",IF(T111=1,"Please Enter Deemed Pensionable Pay","Add Any Relevant Details Above"),"Please Give Details Above"))))))))),IF(ISERROR(G111),"Error Detected, No rate entered",IF(E111=0,"",IF(F111="","Error Detected, No Pensionable pay",IF(ISERROR(AB111)," Unknown Values entered.",IF(T111+U111&lt;1,"Acceptable",IF(R111+S111=200, "No Contributions Entered", IF(K111="","Error Detected, Choose reason&gt;",IF(X111="1",IF(T111=1,"Please Enter Deemed Pensionable Pay","Add relevant Details Above"),"Please give details Above")))))))))))</f>
        <v/>
      </c>
      <c r="K111" s="263"/>
      <c r="L111" s="93"/>
      <c r="M111" s="93" t="str">
        <f t="shared" si="24"/>
        <v/>
      </c>
      <c r="N111" s="96">
        <f t="shared" si="23"/>
        <v>0</v>
      </c>
      <c r="O111" s="96">
        <f t="shared" si="23"/>
        <v>0</v>
      </c>
      <c r="P111" s="220">
        <f>(ROUND((F111/100*'Member Info'!$W$2), 2))</f>
        <v>0</v>
      </c>
      <c r="Q111" s="220" t="e">
        <f t="shared" si="25"/>
        <v>#VALUE!</v>
      </c>
      <c r="R111" s="220" t="str">
        <f t="shared" si="26"/>
        <v/>
      </c>
      <c r="S111" s="229" t="str">
        <f t="shared" si="27"/>
        <v/>
      </c>
      <c r="T111" s="230" t="str">
        <f t="shared" si="28"/>
        <v/>
      </c>
      <c r="U111" s="230" t="str">
        <f t="shared" si="29"/>
        <v/>
      </c>
      <c r="V111" s="224">
        <f t="shared" si="30"/>
        <v>0</v>
      </c>
      <c r="W111" s="112">
        <f t="shared" si="31"/>
        <v>0</v>
      </c>
      <c r="X111" s="237" t="str">
        <f t="shared" si="19"/>
        <v/>
      </c>
      <c r="Y111" s="242" t="b">
        <f t="shared" si="20"/>
        <v>0</v>
      </c>
      <c r="Z111" s="237">
        <f t="shared" si="32"/>
        <v>0</v>
      </c>
      <c r="AA111" s="237">
        <f>IF('Member Info'!N107="",1,"")</f>
        <v>1</v>
      </c>
      <c r="AB111" s="245" t="e">
        <f t="shared" si="33"/>
        <v>#VALUE!</v>
      </c>
      <c r="AC111" s="132" t="str">
        <f t="shared" si="21"/>
        <v/>
      </c>
      <c r="AD111" s="126">
        <f t="shared" si="22"/>
        <v>1</v>
      </c>
      <c r="AE111" s="126" t="str">
        <f>IF('Member Info'!N107&lt;&gt;"",IF('Member Info'!N107&lt;=$R$1,1,0),"")</f>
        <v/>
      </c>
      <c r="AG111" s="126" t="b">
        <f t="shared" si="34"/>
        <v>0</v>
      </c>
      <c r="AH111" s="126">
        <f t="shared" si="35"/>
        <v>0</v>
      </c>
      <c r="AJ111" s="126">
        <f t="shared" si="36"/>
        <v>0</v>
      </c>
      <c r="AK111" s="126">
        <f>IF('Member Info'!F107&gt;$R$1,1,0)</f>
        <v>0</v>
      </c>
      <c r="AL111" s="126" t="b">
        <f>IF(ISERROR(R111),ERROR.TYPE(#REF!)=ERROR.TYPE(R111),FALSE)</f>
        <v>0</v>
      </c>
      <c r="AM111" s="126" t="b">
        <f>IF(ISERROR(S111),ERROR.TYPE(#REF!)=ERROR.TYPE(S111),FALSE)</f>
        <v>0</v>
      </c>
      <c r="AN111" s="126">
        <f>IF(OR('Member Info'!F107&gt;=$S$1,'Member Info'!N107&gt;=$R$1),1,0)</f>
        <v>0</v>
      </c>
    </row>
    <row r="112" spans="1:40" x14ac:dyDescent="0.25">
      <c r="A112" s="4">
        <v>80</v>
      </c>
      <c r="B112" s="166">
        <f>'Member Info'!D108</f>
        <v>0</v>
      </c>
      <c r="C112" s="166">
        <f>'Member Info'!E108</f>
        <v>0</v>
      </c>
      <c r="D112" s="166" t="str">
        <f>'Member Info'!G108</f>
        <v/>
      </c>
      <c r="E112" s="167">
        <f>'Member Info'!B108</f>
        <v>0</v>
      </c>
      <c r="F112" s="244"/>
      <c r="G112" s="168" t="str">
        <f>IF(E112=0,"",
IF('Member Info'!$AM$19&lt;=$R$1,
SUMPRODUCT('Member Info'!L108+IF('Member Info'!H108&gt;'Member Info'!$AJ$12,'Member Info'!$AK$13,IF('Member Info'!H108&gt;'Member Info'!$AJ$11,'Member Info'!$AK$12,IF('Member Info'!H108&gt;'Member Info'!$AJ$10,'Member Info'!$AK$11,IF('Member Info'!H108&gt;'Member Info'!$AJ$9,'Member Info'!$AK$10,IF('Member Info'!H108&gt;'Member Info'!$AJ$8,'Member Info'!$AK$9,'Member Info'!$AK$8)))))),
SUMPRODUCT('Member Info'!L108+IF('Member Info'!H108&gt;'Member Info'!$AG$17,'Member Info'!$AH$18,IF('Member Info'!H108&gt;'Member Info'!$AG$16,'Member Info'!$AH$17,IF('Member Info'!H108&gt;'Member Info'!$AG$15,'Member Info'!$AH$16,IF('Member Info'!H108&gt;'Member Info'!$AG$14,'Member Info'!$AH$15,IF('Member Info'!H108&gt;'Member Info'!$AG$13,'Member Info'!$AH$14,IF('Member Info'!H108&gt;'Member Info'!$AG$12,'Member Info'!$AH$13,IF('Member Info'!H108&gt;'Member Info'!$AG$11,'Member Info'!$AH$12,IF('Member Info'!H108&gt;'Member Info'!$AG$10,'Member Info'!$AH$11,IF('Member Info'!H108&gt;'Member Info'!$AG$9,'Member Info'!$AH$10,IF('Member Info'!H108&gt;'Member Info'!$AG$8,'Member Info'!$AH$9,'Member Info'!$AH$8)))))))))))))</f>
        <v/>
      </c>
      <c r="H112" s="26"/>
      <c r="I112" s="26"/>
      <c r="J112" s="107" t="str">
        <f>IF(E112=0,"",IF('Member Info'!F108&gt;$S$1,CONCATENATE("Joined with practice on ", TEXT('Member Info'!F108, "DD/MM/YYYY")),IF('Member Info'!N108&lt;&gt;"",IF('Member Info'!N108&lt;$R$1,CONCATENATE("Left Scheme on ", TEXT('Member Info'!N108, "DD/MM/YYYY")),IF(ISERROR(G112),"Error Detected, No rate entered",IF(E112=0,"",IF(F112="","Error Detected, No Pensionable pay",IF(ISERROR(AB112)," Unknown Values entered.",IF(T112+U112&lt;1,"Acceptable",IF(R112+S112=200, "No Contributions Entered", IF(K112="","Error Detected, Choose reason&gt;",IF(X112="1",IF(T112=1,"Please Enter Deemed Pensionable Pay","Add Any Relevant Details Above"),"Please Give Details Above"))))))))),IF(ISERROR(G112),"Error Detected, No rate entered",IF(E112=0,"",IF(F112="","Error Detected, No Pensionable pay",IF(ISERROR(AB112)," Unknown Values entered.",IF(T112+U112&lt;1,"Acceptable",IF(R112+S112=200, "No Contributions Entered", IF(K112="","Error Detected, Choose reason&gt;",IF(X112="1",IF(T112=1,"Please Enter Deemed Pensionable Pay","Add relevant Details Above"),"Please give details Above")))))))))))</f>
        <v/>
      </c>
      <c r="K112" s="263"/>
      <c r="L112" s="93"/>
      <c r="M112" s="93" t="str">
        <f t="shared" si="24"/>
        <v/>
      </c>
      <c r="N112" s="96">
        <f t="shared" si="23"/>
        <v>0</v>
      </c>
      <c r="O112" s="96">
        <f t="shared" si="23"/>
        <v>0</v>
      </c>
      <c r="P112" s="220">
        <f>(ROUND((F112/100*'Member Info'!$W$2), 2))</f>
        <v>0</v>
      </c>
      <c r="Q112" s="220" t="e">
        <f t="shared" si="25"/>
        <v>#VALUE!</v>
      </c>
      <c r="R112" s="220" t="str">
        <f t="shared" si="26"/>
        <v/>
      </c>
      <c r="S112" s="229" t="str">
        <f t="shared" si="27"/>
        <v/>
      </c>
      <c r="T112" s="230" t="str">
        <f t="shared" si="28"/>
        <v/>
      </c>
      <c r="U112" s="230" t="str">
        <f t="shared" si="29"/>
        <v/>
      </c>
      <c r="V112" s="224">
        <f t="shared" si="30"/>
        <v>0</v>
      </c>
      <c r="W112" s="112">
        <f t="shared" si="31"/>
        <v>0</v>
      </c>
      <c r="X112" s="237" t="str">
        <f t="shared" si="19"/>
        <v/>
      </c>
      <c r="Y112" s="242" t="b">
        <f t="shared" si="20"/>
        <v>0</v>
      </c>
      <c r="Z112" s="237">
        <f t="shared" si="32"/>
        <v>0</v>
      </c>
      <c r="AA112" s="237">
        <f>IF('Member Info'!N108="",1,"")</f>
        <v>1</v>
      </c>
      <c r="AB112" s="245" t="e">
        <f t="shared" si="33"/>
        <v>#VALUE!</v>
      </c>
      <c r="AC112" s="132" t="str">
        <f t="shared" si="21"/>
        <v/>
      </c>
      <c r="AD112" s="126">
        <f t="shared" si="22"/>
        <v>1</v>
      </c>
      <c r="AE112" s="126" t="str">
        <f>IF('Member Info'!N108&lt;&gt;"",IF('Member Info'!N108&lt;=$R$1,1,0),"")</f>
        <v/>
      </c>
      <c r="AG112" s="126" t="b">
        <f t="shared" si="34"/>
        <v>0</v>
      </c>
      <c r="AH112" s="126">
        <f t="shared" si="35"/>
        <v>0</v>
      </c>
      <c r="AJ112" s="126">
        <f t="shared" si="36"/>
        <v>0</v>
      </c>
      <c r="AK112" s="126">
        <f>IF('Member Info'!F108&gt;$R$1,1,0)</f>
        <v>0</v>
      </c>
      <c r="AL112" s="126" t="b">
        <f>IF(ISERROR(R112),ERROR.TYPE(#REF!)=ERROR.TYPE(R112),FALSE)</f>
        <v>0</v>
      </c>
      <c r="AM112" s="126" t="b">
        <f>IF(ISERROR(S112),ERROR.TYPE(#REF!)=ERROR.TYPE(S112),FALSE)</f>
        <v>0</v>
      </c>
      <c r="AN112" s="126">
        <f>IF(OR('Member Info'!F108&gt;=$S$1,'Member Info'!N108&gt;=$R$1),1,0)</f>
        <v>0</v>
      </c>
    </row>
    <row r="113" spans="1:40" x14ac:dyDescent="0.25">
      <c r="A113" s="4">
        <v>81</v>
      </c>
      <c r="B113" s="166">
        <f>'Member Info'!D109</f>
        <v>0</v>
      </c>
      <c r="C113" s="166">
        <f>'Member Info'!E109</f>
        <v>0</v>
      </c>
      <c r="D113" s="166" t="str">
        <f>'Member Info'!G109</f>
        <v/>
      </c>
      <c r="E113" s="167">
        <f>'Member Info'!B109</f>
        <v>0</v>
      </c>
      <c r="F113" s="244"/>
      <c r="G113" s="168" t="str">
        <f>IF(E113=0,"",
IF('Member Info'!$AM$19&lt;=$R$1,
SUMPRODUCT('Member Info'!L109+IF('Member Info'!H109&gt;'Member Info'!$AJ$12,'Member Info'!$AK$13,IF('Member Info'!H109&gt;'Member Info'!$AJ$11,'Member Info'!$AK$12,IF('Member Info'!H109&gt;'Member Info'!$AJ$10,'Member Info'!$AK$11,IF('Member Info'!H109&gt;'Member Info'!$AJ$9,'Member Info'!$AK$10,IF('Member Info'!H109&gt;'Member Info'!$AJ$8,'Member Info'!$AK$9,'Member Info'!$AK$8)))))),
SUMPRODUCT('Member Info'!L109+IF('Member Info'!H109&gt;'Member Info'!$AG$17,'Member Info'!$AH$18,IF('Member Info'!H109&gt;'Member Info'!$AG$16,'Member Info'!$AH$17,IF('Member Info'!H109&gt;'Member Info'!$AG$15,'Member Info'!$AH$16,IF('Member Info'!H109&gt;'Member Info'!$AG$14,'Member Info'!$AH$15,IF('Member Info'!H109&gt;'Member Info'!$AG$13,'Member Info'!$AH$14,IF('Member Info'!H109&gt;'Member Info'!$AG$12,'Member Info'!$AH$13,IF('Member Info'!H109&gt;'Member Info'!$AG$11,'Member Info'!$AH$12,IF('Member Info'!H109&gt;'Member Info'!$AG$10,'Member Info'!$AH$11,IF('Member Info'!H109&gt;'Member Info'!$AG$9,'Member Info'!$AH$10,IF('Member Info'!H109&gt;'Member Info'!$AG$8,'Member Info'!$AH$9,'Member Info'!$AH$8)))))))))))))</f>
        <v/>
      </c>
      <c r="H113" s="26"/>
      <c r="I113" s="26"/>
      <c r="J113" s="107" t="str">
        <f>IF(E113=0,"",IF('Member Info'!F109&gt;$S$1,CONCATENATE("Joined with practice on ", TEXT('Member Info'!F109, "DD/MM/YYYY")),IF('Member Info'!N109&lt;&gt;"",IF('Member Info'!N109&lt;$R$1,CONCATENATE("Left Scheme on ", TEXT('Member Info'!N109, "DD/MM/YYYY")),IF(ISERROR(G113),"Error Detected, No rate entered",IF(E113=0,"",IF(F113="","Error Detected, No Pensionable pay",IF(ISERROR(AB113)," Unknown Values entered.",IF(T113+U113&lt;1,"Acceptable",IF(R113+S113=200, "No Contributions Entered", IF(K113="","Error Detected, Choose reason&gt;",IF(X113="1",IF(T113=1,"Please Enter Deemed Pensionable Pay","Add Any Relevant Details Above"),"Please Give Details Above"))))))))),IF(ISERROR(G113),"Error Detected, No rate entered",IF(E113=0,"",IF(F113="","Error Detected, No Pensionable pay",IF(ISERROR(AB113)," Unknown Values entered.",IF(T113+U113&lt;1,"Acceptable",IF(R113+S113=200, "No Contributions Entered", IF(K113="","Error Detected, Choose reason&gt;",IF(X113="1",IF(T113=1,"Please Enter Deemed Pensionable Pay","Add relevant Details Above"),"Please give details Above")))))))))))</f>
        <v/>
      </c>
      <c r="K113" s="263"/>
      <c r="L113" s="93"/>
      <c r="M113" s="93" t="str">
        <f t="shared" si="24"/>
        <v/>
      </c>
      <c r="N113" s="96">
        <f t="shared" si="23"/>
        <v>0</v>
      </c>
      <c r="O113" s="96">
        <f t="shared" si="23"/>
        <v>0</v>
      </c>
      <c r="P113" s="220">
        <f>(ROUND((F113/100*'Member Info'!$W$2), 2))</f>
        <v>0</v>
      </c>
      <c r="Q113" s="220" t="e">
        <f t="shared" si="25"/>
        <v>#VALUE!</v>
      </c>
      <c r="R113" s="220" t="str">
        <f t="shared" si="26"/>
        <v/>
      </c>
      <c r="S113" s="229" t="str">
        <f t="shared" si="27"/>
        <v/>
      </c>
      <c r="T113" s="230" t="str">
        <f t="shared" si="28"/>
        <v/>
      </c>
      <c r="U113" s="230" t="str">
        <f t="shared" si="29"/>
        <v/>
      </c>
      <c r="V113" s="224">
        <f t="shared" si="30"/>
        <v>0</v>
      </c>
      <c r="W113" s="112">
        <f t="shared" si="31"/>
        <v>0</v>
      </c>
      <c r="X113" s="237" t="str">
        <f t="shared" si="19"/>
        <v/>
      </c>
      <c r="Y113" s="242" t="b">
        <f t="shared" si="20"/>
        <v>0</v>
      </c>
      <c r="Z113" s="237">
        <f t="shared" si="32"/>
        <v>0</v>
      </c>
      <c r="AA113" s="237">
        <f>IF('Member Info'!N109="",1,"")</f>
        <v>1</v>
      </c>
      <c r="AB113" s="245" t="e">
        <f t="shared" si="33"/>
        <v>#VALUE!</v>
      </c>
      <c r="AC113" s="132" t="str">
        <f t="shared" si="21"/>
        <v/>
      </c>
      <c r="AD113" s="126">
        <f t="shared" si="22"/>
        <v>1</v>
      </c>
      <c r="AE113" s="126" t="str">
        <f>IF('Member Info'!N109&lt;&gt;"",IF('Member Info'!N109&lt;=$R$1,1,0),"")</f>
        <v/>
      </c>
      <c r="AG113" s="126" t="b">
        <f t="shared" si="34"/>
        <v>0</v>
      </c>
      <c r="AH113" s="126">
        <f t="shared" si="35"/>
        <v>0</v>
      </c>
      <c r="AJ113" s="126">
        <f t="shared" si="36"/>
        <v>0</v>
      </c>
      <c r="AK113" s="126">
        <f>IF('Member Info'!F109&gt;$R$1,1,0)</f>
        <v>0</v>
      </c>
      <c r="AL113" s="126" t="b">
        <f>IF(ISERROR(R113),ERROR.TYPE(#REF!)=ERROR.TYPE(R113),FALSE)</f>
        <v>0</v>
      </c>
      <c r="AM113" s="126" t="b">
        <f>IF(ISERROR(S113),ERROR.TYPE(#REF!)=ERROR.TYPE(S113),FALSE)</f>
        <v>0</v>
      </c>
      <c r="AN113" s="126">
        <f>IF(OR('Member Info'!F109&gt;=$S$1,'Member Info'!N109&gt;=$R$1),1,0)</f>
        <v>0</v>
      </c>
    </row>
    <row r="114" spans="1:40" x14ac:dyDescent="0.25">
      <c r="A114" s="4">
        <v>82</v>
      </c>
      <c r="B114" s="166">
        <f>'Member Info'!D110</f>
        <v>0</v>
      </c>
      <c r="C114" s="166">
        <f>'Member Info'!E110</f>
        <v>0</v>
      </c>
      <c r="D114" s="166" t="str">
        <f>'Member Info'!G110</f>
        <v/>
      </c>
      <c r="E114" s="167">
        <f>'Member Info'!B110</f>
        <v>0</v>
      </c>
      <c r="F114" s="244"/>
      <c r="G114" s="168" t="str">
        <f>IF(E114=0,"",
IF('Member Info'!$AM$19&lt;=$R$1,
SUMPRODUCT('Member Info'!L110+IF('Member Info'!H110&gt;'Member Info'!$AJ$12,'Member Info'!$AK$13,IF('Member Info'!H110&gt;'Member Info'!$AJ$11,'Member Info'!$AK$12,IF('Member Info'!H110&gt;'Member Info'!$AJ$10,'Member Info'!$AK$11,IF('Member Info'!H110&gt;'Member Info'!$AJ$9,'Member Info'!$AK$10,IF('Member Info'!H110&gt;'Member Info'!$AJ$8,'Member Info'!$AK$9,'Member Info'!$AK$8)))))),
SUMPRODUCT('Member Info'!L110+IF('Member Info'!H110&gt;'Member Info'!$AG$17,'Member Info'!$AH$18,IF('Member Info'!H110&gt;'Member Info'!$AG$16,'Member Info'!$AH$17,IF('Member Info'!H110&gt;'Member Info'!$AG$15,'Member Info'!$AH$16,IF('Member Info'!H110&gt;'Member Info'!$AG$14,'Member Info'!$AH$15,IF('Member Info'!H110&gt;'Member Info'!$AG$13,'Member Info'!$AH$14,IF('Member Info'!H110&gt;'Member Info'!$AG$12,'Member Info'!$AH$13,IF('Member Info'!H110&gt;'Member Info'!$AG$11,'Member Info'!$AH$12,IF('Member Info'!H110&gt;'Member Info'!$AG$10,'Member Info'!$AH$11,IF('Member Info'!H110&gt;'Member Info'!$AG$9,'Member Info'!$AH$10,IF('Member Info'!H110&gt;'Member Info'!$AG$8,'Member Info'!$AH$9,'Member Info'!$AH$8)))))))))))))</f>
        <v/>
      </c>
      <c r="H114" s="26"/>
      <c r="I114" s="26"/>
      <c r="J114" s="107" t="str">
        <f>IF(E114=0,"",IF('Member Info'!F110&gt;$S$1,CONCATENATE("Joined with practice on ", TEXT('Member Info'!F110, "DD/MM/YYYY")),IF('Member Info'!N110&lt;&gt;"",IF('Member Info'!N110&lt;$R$1,CONCATENATE("Left Scheme on ", TEXT('Member Info'!N110, "DD/MM/YYYY")),IF(ISERROR(G114),"Error Detected, No rate entered",IF(E114=0,"",IF(F114="","Error Detected, No Pensionable pay",IF(ISERROR(AB114)," Unknown Values entered.",IF(T114+U114&lt;1,"Acceptable",IF(R114+S114=200, "No Contributions Entered", IF(K114="","Error Detected, Choose reason&gt;",IF(X114="1",IF(T114=1,"Please Enter Deemed Pensionable Pay","Add Any Relevant Details Above"),"Please Give Details Above"))))))))),IF(ISERROR(G114),"Error Detected, No rate entered",IF(E114=0,"",IF(F114="","Error Detected, No Pensionable pay",IF(ISERROR(AB114)," Unknown Values entered.",IF(T114+U114&lt;1,"Acceptable",IF(R114+S114=200, "No Contributions Entered", IF(K114="","Error Detected, Choose reason&gt;",IF(X114="1",IF(T114=1,"Please Enter Deemed Pensionable Pay","Add relevant Details Above"),"Please give details Above")))))))))))</f>
        <v/>
      </c>
      <c r="K114" s="263"/>
      <c r="L114" s="93"/>
      <c r="M114" s="93" t="str">
        <f t="shared" si="24"/>
        <v/>
      </c>
      <c r="N114" s="96">
        <f t="shared" si="23"/>
        <v>0</v>
      </c>
      <c r="O114" s="96">
        <f t="shared" si="23"/>
        <v>0</v>
      </c>
      <c r="P114" s="220">
        <f>(ROUND((F114/100*'Member Info'!$W$2), 2))</f>
        <v>0</v>
      </c>
      <c r="Q114" s="220" t="e">
        <f t="shared" si="25"/>
        <v>#VALUE!</v>
      </c>
      <c r="R114" s="220" t="str">
        <f t="shared" si="26"/>
        <v/>
      </c>
      <c r="S114" s="229" t="str">
        <f t="shared" si="27"/>
        <v/>
      </c>
      <c r="T114" s="230" t="str">
        <f t="shared" si="28"/>
        <v/>
      </c>
      <c r="U114" s="230" t="str">
        <f t="shared" si="29"/>
        <v/>
      </c>
      <c r="V114" s="224">
        <f t="shared" si="30"/>
        <v>0</v>
      </c>
      <c r="W114" s="112">
        <f t="shared" si="31"/>
        <v>0</v>
      </c>
      <c r="X114" s="237" t="str">
        <f t="shared" si="19"/>
        <v/>
      </c>
      <c r="Y114" s="242" t="b">
        <f t="shared" si="20"/>
        <v>0</v>
      </c>
      <c r="Z114" s="237">
        <f t="shared" si="32"/>
        <v>0</v>
      </c>
      <c r="AA114" s="237">
        <f>IF('Member Info'!N110="",1,"")</f>
        <v>1</v>
      </c>
      <c r="AB114" s="245" t="e">
        <f t="shared" si="33"/>
        <v>#VALUE!</v>
      </c>
      <c r="AC114" s="132" t="str">
        <f t="shared" si="21"/>
        <v/>
      </c>
      <c r="AD114" s="126">
        <f t="shared" si="22"/>
        <v>1</v>
      </c>
      <c r="AE114" s="126" t="str">
        <f>IF('Member Info'!N110&lt;&gt;"",IF('Member Info'!N110&lt;=$R$1,1,0),"")</f>
        <v/>
      </c>
      <c r="AG114" s="126" t="b">
        <f t="shared" si="34"/>
        <v>0</v>
      </c>
      <c r="AH114" s="126">
        <f t="shared" si="35"/>
        <v>0</v>
      </c>
      <c r="AJ114" s="126">
        <f t="shared" si="36"/>
        <v>0</v>
      </c>
      <c r="AK114" s="126">
        <f>IF('Member Info'!F110&gt;$R$1,1,0)</f>
        <v>0</v>
      </c>
      <c r="AL114" s="126" t="b">
        <f>IF(ISERROR(R114),ERROR.TYPE(#REF!)=ERROR.TYPE(R114),FALSE)</f>
        <v>0</v>
      </c>
      <c r="AM114" s="126" t="b">
        <f>IF(ISERROR(S114),ERROR.TYPE(#REF!)=ERROR.TYPE(S114),FALSE)</f>
        <v>0</v>
      </c>
      <c r="AN114" s="126">
        <f>IF(OR('Member Info'!F110&gt;=$S$1,'Member Info'!N110&gt;=$R$1),1,0)</f>
        <v>0</v>
      </c>
    </row>
    <row r="115" spans="1:40" x14ac:dyDescent="0.25">
      <c r="A115" s="4">
        <v>83</v>
      </c>
      <c r="B115" s="166">
        <f>'Member Info'!D111</f>
        <v>0</v>
      </c>
      <c r="C115" s="166">
        <f>'Member Info'!E111</f>
        <v>0</v>
      </c>
      <c r="D115" s="166" t="str">
        <f>'Member Info'!G111</f>
        <v/>
      </c>
      <c r="E115" s="167">
        <f>'Member Info'!B111</f>
        <v>0</v>
      </c>
      <c r="F115" s="244"/>
      <c r="G115" s="168" t="str">
        <f>IF(E115=0,"",
IF('Member Info'!$AM$19&lt;=$R$1,
SUMPRODUCT('Member Info'!L111+IF('Member Info'!H111&gt;'Member Info'!$AJ$12,'Member Info'!$AK$13,IF('Member Info'!H111&gt;'Member Info'!$AJ$11,'Member Info'!$AK$12,IF('Member Info'!H111&gt;'Member Info'!$AJ$10,'Member Info'!$AK$11,IF('Member Info'!H111&gt;'Member Info'!$AJ$9,'Member Info'!$AK$10,IF('Member Info'!H111&gt;'Member Info'!$AJ$8,'Member Info'!$AK$9,'Member Info'!$AK$8)))))),
SUMPRODUCT('Member Info'!L111+IF('Member Info'!H111&gt;'Member Info'!$AG$17,'Member Info'!$AH$18,IF('Member Info'!H111&gt;'Member Info'!$AG$16,'Member Info'!$AH$17,IF('Member Info'!H111&gt;'Member Info'!$AG$15,'Member Info'!$AH$16,IF('Member Info'!H111&gt;'Member Info'!$AG$14,'Member Info'!$AH$15,IF('Member Info'!H111&gt;'Member Info'!$AG$13,'Member Info'!$AH$14,IF('Member Info'!H111&gt;'Member Info'!$AG$12,'Member Info'!$AH$13,IF('Member Info'!H111&gt;'Member Info'!$AG$11,'Member Info'!$AH$12,IF('Member Info'!H111&gt;'Member Info'!$AG$10,'Member Info'!$AH$11,IF('Member Info'!H111&gt;'Member Info'!$AG$9,'Member Info'!$AH$10,IF('Member Info'!H111&gt;'Member Info'!$AG$8,'Member Info'!$AH$9,'Member Info'!$AH$8)))))))))))))</f>
        <v/>
      </c>
      <c r="H115" s="26"/>
      <c r="I115" s="26"/>
      <c r="J115" s="107" t="str">
        <f>IF(E115=0,"",IF('Member Info'!F111&gt;$S$1,CONCATENATE("Joined with practice on ", TEXT('Member Info'!F111, "DD/MM/YYYY")),IF('Member Info'!N111&lt;&gt;"",IF('Member Info'!N111&lt;$R$1,CONCATENATE("Left Scheme on ", TEXT('Member Info'!N111, "DD/MM/YYYY")),IF(ISERROR(G115),"Error Detected, No rate entered",IF(E115=0,"",IF(F115="","Error Detected, No Pensionable pay",IF(ISERROR(AB115)," Unknown Values entered.",IF(T115+U115&lt;1,"Acceptable",IF(R115+S115=200, "No Contributions Entered", IF(K115="","Error Detected, Choose reason&gt;",IF(X115="1",IF(T115=1,"Please Enter Deemed Pensionable Pay","Add Any Relevant Details Above"),"Please Give Details Above"))))))))),IF(ISERROR(G115),"Error Detected, No rate entered",IF(E115=0,"",IF(F115="","Error Detected, No Pensionable pay",IF(ISERROR(AB115)," Unknown Values entered.",IF(T115+U115&lt;1,"Acceptable",IF(R115+S115=200, "No Contributions Entered", IF(K115="","Error Detected, Choose reason&gt;",IF(X115="1",IF(T115=1,"Please Enter Deemed Pensionable Pay","Add relevant Details Above"),"Please give details Above")))))))))))</f>
        <v/>
      </c>
      <c r="K115" s="263"/>
      <c r="L115" s="93"/>
      <c r="M115" s="93" t="str">
        <f t="shared" si="24"/>
        <v/>
      </c>
      <c r="N115" s="96">
        <f t="shared" si="23"/>
        <v>0</v>
      </c>
      <c r="O115" s="96">
        <f t="shared" si="23"/>
        <v>0</v>
      </c>
      <c r="P115" s="220">
        <f>(ROUND((F115/100*'Member Info'!$W$2), 2))</f>
        <v>0</v>
      </c>
      <c r="Q115" s="220" t="e">
        <f t="shared" si="25"/>
        <v>#VALUE!</v>
      </c>
      <c r="R115" s="220" t="str">
        <f t="shared" si="26"/>
        <v/>
      </c>
      <c r="S115" s="229" t="str">
        <f t="shared" si="27"/>
        <v/>
      </c>
      <c r="T115" s="230" t="str">
        <f t="shared" si="28"/>
        <v/>
      </c>
      <c r="U115" s="230" t="str">
        <f t="shared" si="29"/>
        <v/>
      </c>
      <c r="V115" s="224">
        <f t="shared" si="30"/>
        <v>0</v>
      </c>
      <c r="W115" s="112">
        <f t="shared" si="31"/>
        <v>0</v>
      </c>
      <c r="X115" s="237" t="str">
        <f t="shared" si="19"/>
        <v/>
      </c>
      <c r="Y115" s="242" t="b">
        <f t="shared" si="20"/>
        <v>0</v>
      </c>
      <c r="Z115" s="237">
        <f t="shared" si="32"/>
        <v>0</v>
      </c>
      <c r="AA115" s="237">
        <f>IF('Member Info'!N111="",1,"")</f>
        <v>1</v>
      </c>
      <c r="AB115" s="245" t="e">
        <f t="shared" si="33"/>
        <v>#VALUE!</v>
      </c>
      <c r="AC115" s="132" t="str">
        <f t="shared" si="21"/>
        <v/>
      </c>
      <c r="AD115" s="126">
        <f t="shared" si="22"/>
        <v>1</v>
      </c>
      <c r="AE115" s="126" t="str">
        <f>IF('Member Info'!N111&lt;&gt;"",IF('Member Info'!N111&lt;=$R$1,1,0),"")</f>
        <v/>
      </c>
      <c r="AG115" s="126" t="b">
        <f t="shared" si="34"/>
        <v>0</v>
      </c>
      <c r="AH115" s="126">
        <f t="shared" si="35"/>
        <v>0</v>
      </c>
      <c r="AJ115" s="126">
        <f t="shared" si="36"/>
        <v>0</v>
      </c>
      <c r="AK115" s="126">
        <f>IF('Member Info'!F111&gt;$R$1,1,0)</f>
        <v>0</v>
      </c>
      <c r="AL115" s="126" t="b">
        <f>IF(ISERROR(R115),ERROR.TYPE(#REF!)=ERROR.TYPE(R115),FALSE)</f>
        <v>0</v>
      </c>
      <c r="AM115" s="126" t="b">
        <f>IF(ISERROR(S115),ERROR.TYPE(#REF!)=ERROR.TYPE(S115),FALSE)</f>
        <v>0</v>
      </c>
      <c r="AN115" s="126">
        <f>IF(OR('Member Info'!F111&gt;=$S$1,'Member Info'!N111&gt;=$R$1),1,0)</f>
        <v>0</v>
      </c>
    </row>
    <row r="116" spans="1:40" x14ac:dyDescent="0.25">
      <c r="A116" s="4">
        <v>84</v>
      </c>
      <c r="B116" s="166">
        <f>'Member Info'!D112</f>
        <v>0</v>
      </c>
      <c r="C116" s="166">
        <f>'Member Info'!E112</f>
        <v>0</v>
      </c>
      <c r="D116" s="166" t="str">
        <f>'Member Info'!G112</f>
        <v/>
      </c>
      <c r="E116" s="167">
        <f>'Member Info'!B112</f>
        <v>0</v>
      </c>
      <c r="F116" s="244"/>
      <c r="G116" s="168" t="str">
        <f>IF(E116=0,"",
IF('Member Info'!$AM$19&lt;=$R$1,
SUMPRODUCT('Member Info'!L112+IF('Member Info'!H112&gt;'Member Info'!$AJ$12,'Member Info'!$AK$13,IF('Member Info'!H112&gt;'Member Info'!$AJ$11,'Member Info'!$AK$12,IF('Member Info'!H112&gt;'Member Info'!$AJ$10,'Member Info'!$AK$11,IF('Member Info'!H112&gt;'Member Info'!$AJ$9,'Member Info'!$AK$10,IF('Member Info'!H112&gt;'Member Info'!$AJ$8,'Member Info'!$AK$9,'Member Info'!$AK$8)))))),
SUMPRODUCT('Member Info'!L112+IF('Member Info'!H112&gt;'Member Info'!$AG$17,'Member Info'!$AH$18,IF('Member Info'!H112&gt;'Member Info'!$AG$16,'Member Info'!$AH$17,IF('Member Info'!H112&gt;'Member Info'!$AG$15,'Member Info'!$AH$16,IF('Member Info'!H112&gt;'Member Info'!$AG$14,'Member Info'!$AH$15,IF('Member Info'!H112&gt;'Member Info'!$AG$13,'Member Info'!$AH$14,IF('Member Info'!H112&gt;'Member Info'!$AG$12,'Member Info'!$AH$13,IF('Member Info'!H112&gt;'Member Info'!$AG$11,'Member Info'!$AH$12,IF('Member Info'!H112&gt;'Member Info'!$AG$10,'Member Info'!$AH$11,IF('Member Info'!H112&gt;'Member Info'!$AG$9,'Member Info'!$AH$10,IF('Member Info'!H112&gt;'Member Info'!$AG$8,'Member Info'!$AH$9,'Member Info'!$AH$8)))))))))))))</f>
        <v/>
      </c>
      <c r="H116" s="26"/>
      <c r="I116" s="26"/>
      <c r="J116" s="107" t="str">
        <f>IF(E116=0,"",IF('Member Info'!F112&gt;$S$1,CONCATENATE("Joined with practice on ", TEXT('Member Info'!F112, "DD/MM/YYYY")),IF('Member Info'!N112&lt;&gt;"",IF('Member Info'!N112&lt;$R$1,CONCATENATE("Left Scheme on ", TEXT('Member Info'!N112, "DD/MM/YYYY")),IF(ISERROR(G116),"Error Detected, No rate entered",IF(E116=0,"",IF(F116="","Error Detected, No Pensionable pay",IF(ISERROR(AB116)," Unknown Values entered.",IF(T116+U116&lt;1,"Acceptable",IF(R116+S116=200, "No Contributions Entered", IF(K116="","Error Detected, Choose reason&gt;",IF(X116="1",IF(T116=1,"Please Enter Deemed Pensionable Pay","Add Any Relevant Details Above"),"Please Give Details Above"))))))))),IF(ISERROR(G116),"Error Detected, No rate entered",IF(E116=0,"",IF(F116="","Error Detected, No Pensionable pay",IF(ISERROR(AB116)," Unknown Values entered.",IF(T116+U116&lt;1,"Acceptable",IF(R116+S116=200, "No Contributions Entered", IF(K116="","Error Detected, Choose reason&gt;",IF(X116="1",IF(T116=1,"Please Enter Deemed Pensionable Pay","Add relevant Details Above"),"Please give details Above")))))))))))</f>
        <v/>
      </c>
      <c r="K116" s="263"/>
      <c r="L116" s="93"/>
      <c r="M116" s="93" t="str">
        <f t="shared" si="24"/>
        <v/>
      </c>
      <c r="N116" s="96">
        <f t="shared" si="23"/>
        <v>0</v>
      </c>
      <c r="O116" s="96">
        <f t="shared" si="23"/>
        <v>0</v>
      </c>
      <c r="P116" s="220">
        <f>(ROUND((F116/100*'Member Info'!$W$2), 2))</f>
        <v>0</v>
      </c>
      <c r="Q116" s="220" t="e">
        <f t="shared" si="25"/>
        <v>#VALUE!</v>
      </c>
      <c r="R116" s="220" t="str">
        <f t="shared" si="26"/>
        <v/>
      </c>
      <c r="S116" s="229" t="str">
        <f t="shared" si="27"/>
        <v/>
      </c>
      <c r="T116" s="230" t="str">
        <f t="shared" si="28"/>
        <v/>
      </c>
      <c r="U116" s="230" t="str">
        <f t="shared" si="29"/>
        <v/>
      </c>
      <c r="V116" s="224">
        <f t="shared" si="30"/>
        <v>0</v>
      </c>
      <c r="W116" s="112">
        <f t="shared" si="31"/>
        <v>0</v>
      </c>
      <c r="X116" s="237" t="str">
        <f t="shared" si="19"/>
        <v/>
      </c>
      <c r="Y116" s="242" t="b">
        <f t="shared" si="20"/>
        <v>0</v>
      </c>
      <c r="Z116" s="237">
        <f t="shared" si="32"/>
        <v>0</v>
      </c>
      <c r="AA116" s="237">
        <f>IF('Member Info'!N112="",1,"")</f>
        <v>1</v>
      </c>
      <c r="AB116" s="245" t="e">
        <f t="shared" si="33"/>
        <v>#VALUE!</v>
      </c>
      <c r="AC116" s="132" t="str">
        <f t="shared" si="21"/>
        <v/>
      </c>
      <c r="AD116" s="126">
        <f t="shared" si="22"/>
        <v>1</v>
      </c>
      <c r="AE116" s="126" t="str">
        <f>IF('Member Info'!N112&lt;&gt;"",IF('Member Info'!N112&lt;=$R$1,1,0),"")</f>
        <v/>
      </c>
      <c r="AG116" s="126" t="b">
        <f t="shared" si="34"/>
        <v>0</v>
      </c>
      <c r="AH116" s="126">
        <f t="shared" si="35"/>
        <v>0</v>
      </c>
      <c r="AJ116" s="126">
        <f t="shared" si="36"/>
        <v>0</v>
      </c>
      <c r="AK116" s="126">
        <f>IF('Member Info'!F112&gt;$R$1,1,0)</f>
        <v>0</v>
      </c>
      <c r="AL116" s="126" t="b">
        <f>IF(ISERROR(R116),ERROR.TYPE(#REF!)=ERROR.TYPE(R116),FALSE)</f>
        <v>0</v>
      </c>
      <c r="AM116" s="126" t="b">
        <f>IF(ISERROR(S116),ERROR.TYPE(#REF!)=ERROR.TYPE(S116),FALSE)</f>
        <v>0</v>
      </c>
      <c r="AN116" s="126">
        <f>IF(OR('Member Info'!F112&gt;=$S$1,'Member Info'!N112&gt;=$R$1),1,0)</f>
        <v>0</v>
      </c>
    </row>
    <row r="117" spans="1:40" x14ac:dyDescent="0.25">
      <c r="A117" s="4">
        <v>85</v>
      </c>
      <c r="B117" s="166">
        <f>'Member Info'!D113</f>
        <v>0</v>
      </c>
      <c r="C117" s="166">
        <f>'Member Info'!E113</f>
        <v>0</v>
      </c>
      <c r="D117" s="166" t="str">
        <f>'Member Info'!G113</f>
        <v/>
      </c>
      <c r="E117" s="167">
        <f>'Member Info'!B113</f>
        <v>0</v>
      </c>
      <c r="F117" s="244"/>
      <c r="G117" s="168" t="str">
        <f>IF(E117=0,"",
IF('Member Info'!$AM$19&lt;=$R$1,
SUMPRODUCT('Member Info'!L113+IF('Member Info'!H113&gt;'Member Info'!$AJ$12,'Member Info'!$AK$13,IF('Member Info'!H113&gt;'Member Info'!$AJ$11,'Member Info'!$AK$12,IF('Member Info'!H113&gt;'Member Info'!$AJ$10,'Member Info'!$AK$11,IF('Member Info'!H113&gt;'Member Info'!$AJ$9,'Member Info'!$AK$10,IF('Member Info'!H113&gt;'Member Info'!$AJ$8,'Member Info'!$AK$9,'Member Info'!$AK$8)))))),
SUMPRODUCT('Member Info'!L113+IF('Member Info'!H113&gt;'Member Info'!$AG$17,'Member Info'!$AH$18,IF('Member Info'!H113&gt;'Member Info'!$AG$16,'Member Info'!$AH$17,IF('Member Info'!H113&gt;'Member Info'!$AG$15,'Member Info'!$AH$16,IF('Member Info'!H113&gt;'Member Info'!$AG$14,'Member Info'!$AH$15,IF('Member Info'!H113&gt;'Member Info'!$AG$13,'Member Info'!$AH$14,IF('Member Info'!H113&gt;'Member Info'!$AG$12,'Member Info'!$AH$13,IF('Member Info'!H113&gt;'Member Info'!$AG$11,'Member Info'!$AH$12,IF('Member Info'!H113&gt;'Member Info'!$AG$10,'Member Info'!$AH$11,IF('Member Info'!H113&gt;'Member Info'!$AG$9,'Member Info'!$AH$10,IF('Member Info'!H113&gt;'Member Info'!$AG$8,'Member Info'!$AH$9,'Member Info'!$AH$8)))))))))))))</f>
        <v/>
      </c>
      <c r="H117" s="26"/>
      <c r="I117" s="26"/>
      <c r="J117" s="107" t="str">
        <f>IF(E117=0,"",IF('Member Info'!F113&gt;$S$1,CONCATENATE("Joined with practice on ", TEXT('Member Info'!F113, "DD/MM/YYYY")),IF('Member Info'!N113&lt;&gt;"",IF('Member Info'!N113&lt;$R$1,CONCATENATE("Left Scheme on ", TEXT('Member Info'!N113, "DD/MM/YYYY")),IF(ISERROR(G117),"Error Detected, No rate entered",IF(E117=0,"",IF(F117="","Error Detected, No Pensionable pay",IF(ISERROR(AB117)," Unknown Values entered.",IF(T117+U117&lt;1,"Acceptable",IF(R117+S117=200, "No Contributions Entered", IF(K117="","Error Detected, Choose reason&gt;",IF(X117="1",IF(T117=1,"Please Enter Deemed Pensionable Pay","Add Any Relevant Details Above"),"Please Give Details Above"))))))))),IF(ISERROR(G117),"Error Detected, No rate entered",IF(E117=0,"",IF(F117="","Error Detected, No Pensionable pay",IF(ISERROR(AB117)," Unknown Values entered.",IF(T117+U117&lt;1,"Acceptable",IF(R117+S117=200, "No Contributions Entered", IF(K117="","Error Detected, Choose reason&gt;",IF(X117="1",IF(T117=1,"Please Enter Deemed Pensionable Pay","Add relevant Details Above"),"Please give details Above")))))))))))</f>
        <v/>
      </c>
      <c r="K117" s="263"/>
      <c r="L117" s="93"/>
      <c r="M117" s="93" t="str">
        <f t="shared" si="24"/>
        <v/>
      </c>
      <c r="N117" s="96">
        <f t="shared" si="23"/>
        <v>0</v>
      </c>
      <c r="O117" s="96">
        <f t="shared" si="23"/>
        <v>0</v>
      </c>
      <c r="P117" s="220">
        <f>(ROUND((F117/100*'Member Info'!$W$2), 2))</f>
        <v>0</v>
      </c>
      <c r="Q117" s="220" t="e">
        <f t="shared" si="25"/>
        <v>#VALUE!</v>
      </c>
      <c r="R117" s="220" t="str">
        <f t="shared" si="26"/>
        <v/>
      </c>
      <c r="S117" s="229" t="str">
        <f t="shared" si="27"/>
        <v/>
      </c>
      <c r="T117" s="230" t="str">
        <f t="shared" si="28"/>
        <v/>
      </c>
      <c r="U117" s="230" t="str">
        <f t="shared" si="29"/>
        <v/>
      </c>
      <c r="V117" s="224">
        <f t="shared" si="30"/>
        <v>0</v>
      </c>
      <c r="W117" s="112">
        <f t="shared" si="31"/>
        <v>0</v>
      </c>
      <c r="X117" s="237" t="str">
        <f t="shared" si="19"/>
        <v/>
      </c>
      <c r="Y117" s="242" t="b">
        <f t="shared" si="20"/>
        <v>0</v>
      </c>
      <c r="Z117" s="237">
        <f t="shared" si="32"/>
        <v>0</v>
      </c>
      <c r="AA117" s="237">
        <f>IF('Member Info'!N113="",1,"")</f>
        <v>1</v>
      </c>
      <c r="AB117" s="245" t="e">
        <f t="shared" si="33"/>
        <v>#VALUE!</v>
      </c>
      <c r="AC117" s="132" t="str">
        <f t="shared" si="21"/>
        <v/>
      </c>
      <c r="AD117" s="126">
        <f t="shared" si="22"/>
        <v>1</v>
      </c>
      <c r="AE117" s="126" t="str">
        <f>IF('Member Info'!N113&lt;&gt;"",IF('Member Info'!N113&lt;=$R$1,1,0),"")</f>
        <v/>
      </c>
      <c r="AG117" s="126" t="b">
        <f t="shared" si="34"/>
        <v>0</v>
      </c>
      <c r="AH117" s="126">
        <f t="shared" si="35"/>
        <v>0</v>
      </c>
      <c r="AJ117" s="126">
        <f t="shared" si="36"/>
        <v>0</v>
      </c>
      <c r="AK117" s="126">
        <f>IF('Member Info'!F113&gt;$R$1,1,0)</f>
        <v>0</v>
      </c>
      <c r="AL117" s="126" t="b">
        <f>IF(ISERROR(R117),ERROR.TYPE(#REF!)=ERROR.TYPE(R117),FALSE)</f>
        <v>0</v>
      </c>
      <c r="AM117" s="126" t="b">
        <f>IF(ISERROR(S117),ERROR.TYPE(#REF!)=ERROR.TYPE(S117),FALSE)</f>
        <v>0</v>
      </c>
      <c r="AN117" s="126">
        <f>IF(OR('Member Info'!F113&gt;=$S$1,'Member Info'!N113&gt;=$R$1),1,0)</f>
        <v>0</v>
      </c>
    </row>
    <row r="118" spans="1:40" x14ac:dyDescent="0.25">
      <c r="A118" s="4">
        <v>86</v>
      </c>
      <c r="B118" s="166">
        <f>'Member Info'!D114</f>
        <v>0</v>
      </c>
      <c r="C118" s="166">
        <f>'Member Info'!E114</f>
        <v>0</v>
      </c>
      <c r="D118" s="166" t="str">
        <f>'Member Info'!G114</f>
        <v/>
      </c>
      <c r="E118" s="167">
        <f>'Member Info'!B114</f>
        <v>0</v>
      </c>
      <c r="F118" s="244"/>
      <c r="G118" s="168" t="str">
        <f>IF(E118=0,"",
IF('Member Info'!$AM$19&lt;=$R$1,
SUMPRODUCT('Member Info'!L114+IF('Member Info'!H114&gt;'Member Info'!$AJ$12,'Member Info'!$AK$13,IF('Member Info'!H114&gt;'Member Info'!$AJ$11,'Member Info'!$AK$12,IF('Member Info'!H114&gt;'Member Info'!$AJ$10,'Member Info'!$AK$11,IF('Member Info'!H114&gt;'Member Info'!$AJ$9,'Member Info'!$AK$10,IF('Member Info'!H114&gt;'Member Info'!$AJ$8,'Member Info'!$AK$9,'Member Info'!$AK$8)))))),
SUMPRODUCT('Member Info'!L114+IF('Member Info'!H114&gt;'Member Info'!$AG$17,'Member Info'!$AH$18,IF('Member Info'!H114&gt;'Member Info'!$AG$16,'Member Info'!$AH$17,IF('Member Info'!H114&gt;'Member Info'!$AG$15,'Member Info'!$AH$16,IF('Member Info'!H114&gt;'Member Info'!$AG$14,'Member Info'!$AH$15,IF('Member Info'!H114&gt;'Member Info'!$AG$13,'Member Info'!$AH$14,IF('Member Info'!H114&gt;'Member Info'!$AG$12,'Member Info'!$AH$13,IF('Member Info'!H114&gt;'Member Info'!$AG$11,'Member Info'!$AH$12,IF('Member Info'!H114&gt;'Member Info'!$AG$10,'Member Info'!$AH$11,IF('Member Info'!H114&gt;'Member Info'!$AG$9,'Member Info'!$AH$10,IF('Member Info'!H114&gt;'Member Info'!$AG$8,'Member Info'!$AH$9,'Member Info'!$AH$8)))))))))))))</f>
        <v/>
      </c>
      <c r="H118" s="26"/>
      <c r="I118" s="26"/>
      <c r="J118" s="107" t="str">
        <f>IF(E118=0,"",IF('Member Info'!F114&gt;$S$1,CONCATENATE("Joined with practice on ", TEXT('Member Info'!F114, "DD/MM/YYYY")),IF('Member Info'!N114&lt;&gt;"",IF('Member Info'!N114&lt;$R$1,CONCATENATE("Left Scheme on ", TEXT('Member Info'!N114, "DD/MM/YYYY")),IF(ISERROR(G118),"Error Detected, No rate entered",IF(E118=0,"",IF(F118="","Error Detected, No Pensionable pay",IF(ISERROR(AB118)," Unknown Values entered.",IF(T118+U118&lt;1,"Acceptable",IF(R118+S118=200, "No Contributions Entered", IF(K118="","Error Detected, Choose reason&gt;",IF(X118="1",IF(T118=1,"Please Enter Deemed Pensionable Pay","Add Any Relevant Details Above"),"Please Give Details Above"))))))))),IF(ISERROR(G118),"Error Detected, No rate entered",IF(E118=0,"",IF(F118="","Error Detected, No Pensionable pay",IF(ISERROR(AB118)," Unknown Values entered.",IF(T118+U118&lt;1,"Acceptable",IF(R118+S118=200, "No Contributions Entered", IF(K118="","Error Detected, Choose reason&gt;",IF(X118="1",IF(T118=1,"Please Enter Deemed Pensionable Pay","Add relevant Details Above"),"Please give details Above")))))))))))</f>
        <v/>
      </c>
      <c r="K118" s="263"/>
      <c r="L118" s="93"/>
      <c r="M118" s="93" t="str">
        <f t="shared" si="24"/>
        <v/>
      </c>
      <c r="N118" s="96">
        <f t="shared" si="23"/>
        <v>0</v>
      </c>
      <c r="O118" s="96">
        <f t="shared" si="23"/>
        <v>0</v>
      </c>
      <c r="P118" s="220">
        <f>(ROUND((F118/100*'Member Info'!$W$2), 2))</f>
        <v>0</v>
      </c>
      <c r="Q118" s="220" t="e">
        <f t="shared" si="25"/>
        <v>#VALUE!</v>
      </c>
      <c r="R118" s="220" t="str">
        <f t="shared" si="26"/>
        <v/>
      </c>
      <c r="S118" s="229" t="str">
        <f t="shared" si="27"/>
        <v/>
      </c>
      <c r="T118" s="230" t="str">
        <f t="shared" si="28"/>
        <v/>
      </c>
      <c r="U118" s="230" t="str">
        <f t="shared" si="29"/>
        <v/>
      </c>
      <c r="V118" s="224">
        <f t="shared" si="30"/>
        <v>0</v>
      </c>
      <c r="W118" s="112">
        <f t="shared" si="31"/>
        <v>0</v>
      </c>
      <c r="X118" s="237" t="str">
        <f t="shared" si="19"/>
        <v/>
      </c>
      <c r="Y118" s="242" t="b">
        <f t="shared" si="20"/>
        <v>0</v>
      </c>
      <c r="Z118" s="237">
        <f t="shared" si="32"/>
        <v>0</v>
      </c>
      <c r="AA118" s="237">
        <f>IF('Member Info'!N114="",1,"")</f>
        <v>1</v>
      </c>
      <c r="AB118" s="245" t="e">
        <f t="shared" si="33"/>
        <v>#VALUE!</v>
      </c>
      <c r="AC118" s="132" t="str">
        <f t="shared" si="21"/>
        <v/>
      </c>
      <c r="AD118" s="126">
        <f t="shared" si="22"/>
        <v>1</v>
      </c>
      <c r="AE118" s="126" t="str">
        <f>IF('Member Info'!N114&lt;&gt;"",IF('Member Info'!N114&lt;=$R$1,1,0),"")</f>
        <v/>
      </c>
      <c r="AG118" s="126" t="b">
        <f t="shared" si="34"/>
        <v>0</v>
      </c>
      <c r="AH118" s="126">
        <f t="shared" si="35"/>
        <v>0</v>
      </c>
      <c r="AJ118" s="126">
        <f t="shared" si="36"/>
        <v>0</v>
      </c>
      <c r="AK118" s="126">
        <f>IF('Member Info'!F114&gt;$R$1,1,0)</f>
        <v>0</v>
      </c>
      <c r="AL118" s="126" t="b">
        <f>IF(ISERROR(R118),ERROR.TYPE(#REF!)=ERROR.TYPE(R118),FALSE)</f>
        <v>0</v>
      </c>
      <c r="AM118" s="126" t="b">
        <f>IF(ISERROR(S118),ERROR.TYPE(#REF!)=ERROR.TYPE(S118),FALSE)</f>
        <v>0</v>
      </c>
      <c r="AN118" s="126">
        <f>IF(OR('Member Info'!F114&gt;=$S$1,'Member Info'!N114&gt;=$R$1),1,0)</f>
        <v>0</v>
      </c>
    </row>
    <row r="119" spans="1:40" x14ac:dyDescent="0.25">
      <c r="A119" s="4">
        <v>87</v>
      </c>
      <c r="B119" s="166">
        <f>'Member Info'!D115</f>
        <v>0</v>
      </c>
      <c r="C119" s="166">
        <f>'Member Info'!E115</f>
        <v>0</v>
      </c>
      <c r="D119" s="166" t="str">
        <f>'Member Info'!G115</f>
        <v/>
      </c>
      <c r="E119" s="167">
        <f>'Member Info'!B115</f>
        <v>0</v>
      </c>
      <c r="F119" s="244"/>
      <c r="G119" s="168" t="str">
        <f>IF(E119=0,"",
IF('Member Info'!$AM$19&lt;=$R$1,
SUMPRODUCT('Member Info'!L115+IF('Member Info'!H115&gt;'Member Info'!$AJ$12,'Member Info'!$AK$13,IF('Member Info'!H115&gt;'Member Info'!$AJ$11,'Member Info'!$AK$12,IF('Member Info'!H115&gt;'Member Info'!$AJ$10,'Member Info'!$AK$11,IF('Member Info'!H115&gt;'Member Info'!$AJ$9,'Member Info'!$AK$10,IF('Member Info'!H115&gt;'Member Info'!$AJ$8,'Member Info'!$AK$9,'Member Info'!$AK$8)))))),
SUMPRODUCT('Member Info'!L115+IF('Member Info'!H115&gt;'Member Info'!$AG$17,'Member Info'!$AH$18,IF('Member Info'!H115&gt;'Member Info'!$AG$16,'Member Info'!$AH$17,IF('Member Info'!H115&gt;'Member Info'!$AG$15,'Member Info'!$AH$16,IF('Member Info'!H115&gt;'Member Info'!$AG$14,'Member Info'!$AH$15,IF('Member Info'!H115&gt;'Member Info'!$AG$13,'Member Info'!$AH$14,IF('Member Info'!H115&gt;'Member Info'!$AG$12,'Member Info'!$AH$13,IF('Member Info'!H115&gt;'Member Info'!$AG$11,'Member Info'!$AH$12,IF('Member Info'!H115&gt;'Member Info'!$AG$10,'Member Info'!$AH$11,IF('Member Info'!H115&gt;'Member Info'!$AG$9,'Member Info'!$AH$10,IF('Member Info'!H115&gt;'Member Info'!$AG$8,'Member Info'!$AH$9,'Member Info'!$AH$8)))))))))))))</f>
        <v/>
      </c>
      <c r="H119" s="26"/>
      <c r="I119" s="26"/>
      <c r="J119" s="107" t="str">
        <f>IF(E119=0,"",IF('Member Info'!F115&gt;$S$1,CONCATENATE("Joined with practice on ", TEXT('Member Info'!F115, "DD/MM/YYYY")),IF('Member Info'!N115&lt;&gt;"",IF('Member Info'!N115&lt;$R$1,CONCATENATE("Left Scheme on ", TEXT('Member Info'!N115, "DD/MM/YYYY")),IF(ISERROR(G119),"Error Detected, No rate entered",IF(E119=0,"",IF(F119="","Error Detected, No Pensionable pay",IF(ISERROR(AB119)," Unknown Values entered.",IF(T119+U119&lt;1,"Acceptable",IF(R119+S119=200, "No Contributions Entered", IF(K119="","Error Detected, Choose reason&gt;",IF(X119="1",IF(T119=1,"Please Enter Deemed Pensionable Pay","Add Any Relevant Details Above"),"Please Give Details Above"))))))))),IF(ISERROR(G119),"Error Detected, No rate entered",IF(E119=0,"",IF(F119="","Error Detected, No Pensionable pay",IF(ISERROR(AB119)," Unknown Values entered.",IF(T119+U119&lt;1,"Acceptable",IF(R119+S119=200, "No Contributions Entered", IF(K119="","Error Detected, Choose reason&gt;",IF(X119="1",IF(T119=1,"Please Enter Deemed Pensionable Pay","Add relevant Details Above"),"Please give details Above")))))))))))</f>
        <v/>
      </c>
      <c r="K119" s="263"/>
      <c r="L119" s="93"/>
      <c r="M119" s="93" t="str">
        <f t="shared" si="24"/>
        <v/>
      </c>
      <c r="N119" s="96">
        <f t="shared" si="23"/>
        <v>0</v>
      </c>
      <c r="O119" s="96">
        <f t="shared" si="23"/>
        <v>0</v>
      </c>
      <c r="P119" s="220">
        <f>(ROUND((F119/100*'Member Info'!$W$2), 2))</f>
        <v>0</v>
      </c>
      <c r="Q119" s="220" t="e">
        <f t="shared" si="25"/>
        <v>#VALUE!</v>
      </c>
      <c r="R119" s="220" t="str">
        <f t="shared" si="26"/>
        <v/>
      </c>
      <c r="S119" s="229" t="str">
        <f t="shared" si="27"/>
        <v/>
      </c>
      <c r="T119" s="230" t="str">
        <f t="shared" si="28"/>
        <v/>
      </c>
      <c r="U119" s="230" t="str">
        <f t="shared" si="29"/>
        <v/>
      </c>
      <c r="V119" s="224">
        <f t="shared" si="30"/>
        <v>0</v>
      </c>
      <c r="W119" s="112">
        <f t="shared" si="31"/>
        <v>0</v>
      </c>
      <c r="X119" s="237" t="str">
        <f t="shared" si="19"/>
        <v/>
      </c>
      <c r="Y119" s="242" t="b">
        <f t="shared" si="20"/>
        <v>0</v>
      </c>
      <c r="Z119" s="237">
        <f t="shared" si="32"/>
        <v>0</v>
      </c>
      <c r="AA119" s="237">
        <f>IF('Member Info'!N115="",1,"")</f>
        <v>1</v>
      </c>
      <c r="AB119" s="245" t="e">
        <f t="shared" si="33"/>
        <v>#VALUE!</v>
      </c>
      <c r="AC119" s="132" t="str">
        <f t="shared" si="21"/>
        <v/>
      </c>
      <c r="AD119" s="126">
        <f t="shared" si="22"/>
        <v>1</v>
      </c>
      <c r="AE119" s="126" t="str">
        <f>IF('Member Info'!N115&lt;&gt;"",IF('Member Info'!N115&lt;=$R$1,1,0),"")</f>
        <v/>
      </c>
      <c r="AG119" s="126" t="b">
        <f t="shared" si="34"/>
        <v>0</v>
      </c>
      <c r="AH119" s="126">
        <f t="shared" si="35"/>
        <v>0</v>
      </c>
      <c r="AJ119" s="126">
        <f t="shared" si="36"/>
        <v>0</v>
      </c>
      <c r="AK119" s="126">
        <f>IF('Member Info'!F115&gt;$R$1,1,0)</f>
        <v>0</v>
      </c>
      <c r="AL119" s="126" t="b">
        <f>IF(ISERROR(R119),ERROR.TYPE(#REF!)=ERROR.TYPE(R119),FALSE)</f>
        <v>0</v>
      </c>
      <c r="AM119" s="126" t="b">
        <f>IF(ISERROR(S119),ERROR.TYPE(#REF!)=ERROR.TYPE(S119),FALSE)</f>
        <v>0</v>
      </c>
      <c r="AN119" s="126">
        <f>IF(OR('Member Info'!F115&gt;=$S$1,'Member Info'!N115&gt;=$R$1),1,0)</f>
        <v>0</v>
      </c>
    </row>
    <row r="120" spans="1:40" x14ac:dyDescent="0.25">
      <c r="A120" s="4">
        <v>88</v>
      </c>
      <c r="B120" s="166">
        <f>'Member Info'!D116</f>
        <v>0</v>
      </c>
      <c r="C120" s="166">
        <f>'Member Info'!E116</f>
        <v>0</v>
      </c>
      <c r="D120" s="166" t="str">
        <f>'Member Info'!G116</f>
        <v/>
      </c>
      <c r="E120" s="167">
        <f>'Member Info'!B116</f>
        <v>0</v>
      </c>
      <c r="F120" s="244"/>
      <c r="G120" s="168" t="str">
        <f>IF(E120=0,"",
IF('Member Info'!$AM$19&lt;=$R$1,
SUMPRODUCT('Member Info'!L116+IF('Member Info'!H116&gt;'Member Info'!$AJ$12,'Member Info'!$AK$13,IF('Member Info'!H116&gt;'Member Info'!$AJ$11,'Member Info'!$AK$12,IF('Member Info'!H116&gt;'Member Info'!$AJ$10,'Member Info'!$AK$11,IF('Member Info'!H116&gt;'Member Info'!$AJ$9,'Member Info'!$AK$10,IF('Member Info'!H116&gt;'Member Info'!$AJ$8,'Member Info'!$AK$9,'Member Info'!$AK$8)))))),
SUMPRODUCT('Member Info'!L116+IF('Member Info'!H116&gt;'Member Info'!$AG$17,'Member Info'!$AH$18,IF('Member Info'!H116&gt;'Member Info'!$AG$16,'Member Info'!$AH$17,IF('Member Info'!H116&gt;'Member Info'!$AG$15,'Member Info'!$AH$16,IF('Member Info'!H116&gt;'Member Info'!$AG$14,'Member Info'!$AH$15,IF('Member Info'!H116&gt;'Member Info'!$AG$13,'Member Info'!$AH$14,IF('Member Info'!H116&gt;'Member Info'!$AG$12,'Member Info'!$AH$13,IF('Member Info'!H116&gt;'Member Info'!$AG$11,'Member Info'!$AH$12,IF('Member Info'!H116&gt;'Member Info'!$AG$10,'Member Info'!$AH$11,IF('Member Info'!H116&gt;'Member Info'!$AG$9,'Member Info'!$AH$10,IF('Member Info'!H116&gt;'Member Info'!$AG$8,'Member Info'!$AH$9,'Member Info'!$AH$8)))))))))))))</f>
        <v/>
      </c>
      <c r="H120" s="26"/>
      <c r="I120" s="26"/>
      <c r="J120" s="107" t="str">
        <f>IF(E120=0,"",IF('Member Info'!F116&gt;$S$1,CONCATENATE("Joined with practice on ", TEXT('Member Info'!F116, "DD/MM/YYYY")),IF('Member Info'!N116&lt;&gt;"",IF('Member Info'!N116&lt;$R$1,CONCATENATE("Left Scheme on ", TEXT('Member Info'!N116, "DD/MM/YYYY")),IF(ISERROR(G120),"Error Detected, No rate entered",IF(E120=0,"",IF(F120="","Error Detected, No Pensionable pay",IF(ISERROR(AB120)," Unknown Values entered.",IF(T120+U120&lt;1,"Acceptable",IF(R120+S120=200, "No Contributions Entered", IF(K120="","Error Detected, Choose reason&gt;",IF(X120="1",IF(T120=1,"Please Enter Deemed Pensionable Pay","Add Any Relevant Details Above"),"Please Give Details Above"))))))))),IF(ISERROR(G120),"Error Detected, No rate entered",IF(E120=0,"",IF(F120="","Error Detected, No Pensionable pay",IF(ISERROR(AB120)," Unknown Values entered.",IF(T120+U120&lt;1,"Acceptable",IF(R120+S120=200, "No Contributions Entered", IF(K120="","Error Detected, Choose reason&gt;",IF(X120="1",IF(T120=1,"Please Enter Deemed Pensionable Pay","Add relevant Details Above"),"Please give details Above")))))))))))</f>
        <v/>
      </c>
      <c r="K120" s="263"/>
      <c r="L120" s="93"/>
      <c r="M120" s="93" t="str">
        <f t="shared" si="24"/>
        <v/>
      </c>
      <c r="N120" s="96">
        <f t="shared" si="23"/>
        <v>0</v>
      </c>
      <c r="O120" s="96">
        <f t="shared" si="23"/>
        <v>0</v>
      </c>
      <c r="P120" s="220">
        <f>(ROUND((F120/100*'Member Info'!$W$2), 2))</f>
        <v>0</v>
      </c>
      <c r="Q120" s="220" t="e">
        <f t="shared" si="25"/>
        <v>#VALUE!</v>
      </c>
      <c r="R120" s="220" t="str">
        <f t="shared" si="26"/>
        <v/>
      </c>
      <c r="S120" s="229" t="str">
        <f t="shared" si="27"/>
        <v/>
      </c>
      <c r="T120" s="230" t="str">
        <f t="shared" si="28"/>
        <v/>
      </c>
      <c r="U120" s="230" t="str">
        <f t="shared" si="29"/>
        <v/>
      </c>
      <c r="V120" s="224">
        <f t="shared" si="30"/>
        <v>0</v>
      </c>
      <c r="W120" s="112">
        <f t="shared" si="31"/>
        <v>0</v>
      </c>
      <c r="X120" s="237" t="str">
        <f t="shared" si="19"/>
        <v/>
      </c>
      <c r="Y120" s="242" t="b">
        <f t="shared" si="20"/>
        <v>0</v>
      </c>
      <c r="Z120" s="237">
        <f t="shared" si="32"/>
        <v>0</v>
      </c>
      <c r="AA120" s="237">
        <f>IF('Member Info'!N116="",1,"")</f>
        <v>1</v>
      </c>
      <c r="AB120" s="245" t="e">
        <f t="shared" si="33"/>
        <v>#VALUE!</v>
      </c>
      <c r="AC120" s="132" t="str">
        <f t="shared" si="21"/>
        <v/>
      </c>
      <c r="AD120" s="126">
        <f t="shared" si="22"/>
        <v>1</v>
      </c>
      <c r="AE120" s="126" t="str">
        <f>IF('Member Info'!N116&lt;&gt;"",IF('Member Info'!N116&lt;=$R$1,1,0),"")</f>
        <v/>
      </c>
      <c r="AG120" s="126" t="b">
        <f t="shared" si="34"/>
        <v>0</v>
      </c>
      <c r="AH120" s="126">
        <f t="shared" si="35"/>
        <v>0</v>
      </c>
      <c r="AJ120" s="126">
        <f t="shared" si="36"/>
        <v>0</v>
      </c>
      <c r="AK120" s="126">
        <f>IF('Member Info'!F116&gt;$R$1,1,0)</f>
        <v>0</v>
      </c>
      <c r="AL120" s="126" t="b">
        <f>IF(ISERROR(R120),ERROR.TYPE(#REF!)=ERROR.TYPE(R120),FALSE)</f>
        <v>0</v>
      </c>
      <c r="AM120" s="126" t="b">
        <f>IF(ISERROR(S120),ERROR.TYPE(#REF!)=ERROR.TYPE(S120),FALSE)</f>
        <v>0</v>
      </c>
      <c r="AN120" s="126">
        <f>IF(OR('Member Info'!F116&gt;=$S$1,'Member Info'!N116&gt;=$R$1),1,0)</f>
        <v>0</v>
      </c>
    </row>
    <row r="121" spans="1:40" x14ac:dyDescent="0.25">
      <c r="A121" s="4">
        <v>89</v>
      </c>
      <c r="B121" s="166">
        <f>'Member Info'!D117</f>
        <v>0</v>
      </c>
      <c r="C121" s="166">
        <f>'Member Info'!E117</f>
        <v>0</v>
      </c>
      <c r="D121" s="166" t="str">
        <f>'Member Info'!G117</f>
        <v/>
      </c>
      <c r="E121" s="167">
        <f>'Member Info'!B117</f>
        <v>0</v>
      </c>
      <c r="F121" s="244"/>
      <c r="G121" s="168" t="str">
        <f>IF(E121=0,"",
IF('Member Info'!$AM$19&lt;=$R$1,
SUMPRODUCT('Member Info'!L117+IF('Member Info'!H117&gt;'Member Info'!$AJ$12,'Member Info'!$AK$13,IF('Member Info'!H117&gt;'Member Info'!$AJ$11,'Member Info'!$AK$12,IF('Member Info'!H117&gt;'Member Info'!$AJ$10,'Member Info'!$AK$11,IF('Member Info'!H117&gt;'Member Info'!$AJ$9,'Member Info'!$AK$10,IF('Member Info'!H117&gt;'Member Info'!$AJ$8,'Member Info'!$AK$9,'Member Info'!$AK$8)))))),
SUMPRODUCT('Member Info'!L117+IF('Member Info'!H117&gt;'Member Info'!$AG$17,'Member Info'!$AH$18,IF('Member Info'!H117&gt;'Member Info'!$AG$16,'Member Info'!$AH$17,IF('Member Info'!H117&gt;'Member Info'!$AG$15,'Member Info'!$AH$16,IF('Member Info'!H117&gt;'Member Info'!$AG$14,'Member Info'!$AH$15,IF('Member Info'!H117&gt;'Member Info'!$AG$13,'Member Info'!$AH$14,IF('Member Info'!H117&gt;'Member Info'!$AG$12,'Member Info'!$AH$13,IF('Member Info'!H117&gt;'Member Info'!$AG$11,'Member Info'!$AH$12,IF('Member Info'!H117&gt;'Member Info'!$AG$10,'Member Info'!$AH$11,IF('Member Info'!H117&gt;'Member Info'!$AG$9,'Member Info'!$AH$10,IF('Member Info'!H117&gt;'Member Info'!$AG$8,'Member Info'!$AH$9,'Member Info'!$AH$8)))))))))))))</f>
        <v/>
      </c>
      <c r="H121" s="26"/>
      <c r="I121" s="26"/>
      <c r="J121" s="107" t="str">
        <f>IF(E121=0,"",IF('Member Info'!F117&gt;$S$1,CONCATENATE("Joined with practice on ", TEXT('Member Info'!F117, "DD/MM/YYYY")),IF('Member Info'!N117&lt;&gt;"",IF('Member Info'!N117&lt;$R$1,CONCATENATE("Left Scheme on ", TEXT('Member Info'!N117, "DD/MM/YYYY")),IF(ISERROR(G121),"Error Detected, No rate entered",IF(E121=0,"",IF(F121="","Error Detected, No Pensionable pay",IF(ISERROR(AB121)," Unknown Values entered.",IF(T121+U121&lt;1,"Acceptable",IF(R121+S121=200, "No Contributions Entered", IF(K121="","Error Detected, Choose reason&gt;",IF(X121="1",IF(T121=1,"Please Enter Deemed Pensionable Pay","Add Any Relevant Details Above"),"Please Give Details Above"))))))))),IF(ISERROR(G121),"Error Detected, No rate entered",IF(E121=0,"",IF(F121="","Error Detected, No Pensionable pay",IF(ISERROR(AB121)," Unknown Values entered.",IF(T121+U121&lt;1,"Acceptable",IF(R121+S121=200, "No Contributions Entered", IF(K121="","Error Detected, Choose reason&gt;",IF(X121="1",IF(T121=1,"Please Enter Deemed Pensionable Pay","Add relevant Details Above"),"Please give details Above")))))))))))</f>
        <v/>
      </c>
      <c r="K121" s="263"/>
      <c r="L121" s="93"/>
      <c r="M121" s="93" t="str">
        <f t="shared" si="24"/>
        <v/>
      </c>
      <c r="N121" s="96">
        <f t="shared" si="23"/>
        <v>0</v>
      </c>
      <c r="O121" s="96">
        <f t="shared" si="23"/>
        <v>0</v>
      </c>
      <c r="P121" s="220">
        <f>(ROUND((F121/100*'Member Info'!$W$2), 2))</f>
        <v>0</v>
      </c>
      <c r="Q121" s="220" t="e">
        <f t="shared" si="25"/>
        <v>#VALUE!</v>
      </c>
      <c r="R121" s="220" t="str">
        <f t="shared" si="26"/>
        <v/>
      </c>
      <c r="S121" s="229" t="str">
        <f t="shared" si="27"/>
        <v/>
      </c>
      <c r="T121" s="230" t="str">
        <f t="shared" si="28"/>
        <v/>
      </c>
      <c r="U121" s="230" t="str">
        <f t="shared" si="29"/>
        <v/>
      </c>
      <c r="V121" s="224">
        <f t="shared" si="30"/>
        <v>0</v>
      </c>
      <c r="W121" s="112">
        <f t="shared" si="31"/>
        <v>0</v>
      </c>
      <c r="X121" s="237" t="str">
        <f t="shared" si="19"/>
        <v/>
      </c>
      <c r="Y121" s="242" t="b">
        <f t="shared" si="20"/>
        <v>0</v>
      </c>
      <c r="Z121" s="237">
        <f t="shared" si="32"/>
        <v>0</v>
      </c>
      <c r="AA121" s="237">
        <f>IF('Member Info'!N117="",1,"")</f>
        <v>1</v>
      </c>
      <c r="AB121" s="245" t="e">
        <f t="shared" si="33"/>
        <v>#VALUE!</v>
      </c>
      <c r="AC121" s="132" t="str">
        <f t="shared" si="21"/>
        <v/>
      </c>
      <c r="AD121" s="126">
        <f t="shared" si="22"/>
        <v>1</v>
      </c>
      <c r="AE121" s="126" t="str">
        <f>IF('Member Info'!N117&lt;&gt;"",IF('Member Info'!N117&lt;=$R$1,1,0),"")</f>
        <v/>
      </c>
      <c r="AG121" s="126" t="b">
        <f t="shared" si="34"/>
        <v>0</v>
      </c>
      <c r="AH121" s="126">
        <f t="shared" si="35"/>
        <v>0</v>
      </c>
      <c r="AJ121" s="126">
        <f t="shared" si="36"/>
        <v>0</v>
      </c>
      <c r="AK121" s="126">
        <f>IF('Member Info'!F117&gt;$R$1,1,0)</f>
        <v>0</v>
      </c>
      <c r="AL121" s="126" t="b">
        <f>IF(ISERROR(R121),ERROR.TYPE(#REF!)=ERROR.TYPE(R121),FALSE)</f>
        <v>0</v>
      </c>
      <c r="AM121" s="126" t="b">
        <f>IF(ISERROR(S121),ERROR.TYPE(#REF!)=ERROR.TYPE(S121),FALSE)</f>
        <v>0</v>
      </c>
      <c r="AN121" s="126">
        <f>IF(OR('Member Info'!F117&gt;=$S$1,'Member Info'!N117&gt;=$R$1),1,0)</f>
        <v>0</v>
      </c>
    </row>
    <row r="122" spans="1:40" x14ac:dyDescent="0.25">
      <c r="A122" s="4">
        <v>90</v>
      </c>
      <c r="B122" s="166">
        <f>'Member Info'!D118</f>
        <v>0</v>
      </c>
      <c r="C122" s="166">
        <f>'Member Info'!E118</f>
        <v>0</v>
      </c>
      <c r="D122" s="166" t="str">
        <f>'Member Info'!G118</f>
        <v/>
      </c>
      <c r="E122" s="167">
        <f>'Member Info'!B118</f>
        <v>0</v>
      </c>
      <c r="F122" s="244"/>
      <c r="G122" s="168" t="str">
        <f>IF(E122=0,"",
IF('Member Info'!$AM$19&lt;=$R$1,
SUMPRODUCT('Member Info'!L118+IF('Member Info'!H118&gt;'Member Info'!$AJ$12,'Member Info'!$AK$13,IF('Member Info'!H118&gt;'Member Info'!$AJ$11,'Member Info'!$AK$12,IF('Member Info'!H118&gt;'Member Info'!$AJ$10,'Member Info'!$AK$11,IF('Member Info'!H118&gt;'Member Info'!$AJ$9,'Member Info'!$AK$10,IF('Member Info'!H118&gt;'Member Info'!$AJ$8,'Member Info'!$AK$9,'Member Info'!$AK$8)))))),
SUMPRODUCT('Member Info'!L118+IF('Member Info'!H118&gt;'Member Info'!$AG$17,'Member Info'!$AH$18,IF('Member Info'!H118&gt;'Member Info'!$AG$16,'Member Info'!$AH$17,IF('Member Info'!H118&gt;'Member Info'!$AG$15,'Member Info'!$AH$16,IF('Member Info'!H118&gt;'Member Info'!$AG$14,'Member Info'!$AH$15,IF('Member Info'!H118&gt;'Member Info'!$AG$13,'Member Info'!$AH$14,IF('Member Info'!H118&gt;'Member Info'!$AG$12,'Member Info'!$AH$13,IF('Member Info'!H118&gt;'Member Info'!$AG$11,'Member Info'!$AH$12,IF('Member Info'!H118&gt;'Member Info'!$AG$10,'Member Info'!$AH$11,IF('Member Info'!H118&gt;'Member Info'!$AG$9,'Member Info'!$AH$10,IF('Member Info'!H118&gt;'Member Info'!$AG$8,'Member Info'!$AH$9,'Member Info'!$AH$8)))))))))))))</f>
        <v/>
      </c>
      <c r="H122" s="26"/>
      <c r="I122" s="26"/>
      <c r="J122" s="107" t="str">
        <f>IF(E122=0,"",IF('Member Info'!F118&gt;$S$1,CONCATENATE("Joined with practice on ", TEXT('Member Info'!F118, "DD/MM/YYYY")),IF('Member Info'!N118&lt;&gt;"",IF('Member Info'!N118&lt;$R$1,CONCATENATE("Left Scheme on ", TEXT('Member Info'!N118, "DD/MM/YYYY")),IF(ISERROR(G122),"Error Detected, No rate entered",IF(E122=0,"",IF(F122="","Error Detected, No Pensionable pay",IF(ISERROR(AB122)," Unknown Values entered.",IF(T122+U122&lt;1,"Acceptable",IF(R122+S122=200, "No Contributions Entered", IF(K122="","Error Detected, Choose reason&gt;",IF(X122="1",IF(T122=1,"Please Enter Deemed Pensionable Pay","Add Any Relevant Details Above"),"Please Give Details Above"))))))))),IF(ISERROR(G122),"Error Detected, No rate entered",IF(E122=0,"",IF(F122="","Error Detected, No Pensionable pay",IF(ISERROR(AB122)," Unknown Values entered.",IF(T122+U122&lt;1,"Acceptable",IF(R122+S122=200, "No Contributions Entered", IF(K122="","Error Detected, Choose reason&gt;",IF(X122="1",IF(T122=1,"Please Enter Deemed Pensionable Pay","Add relevant Details Above"),"Please give details Above")))))))))))</f>
        <v/>
      </c>
      <c r="K122" s="263"/>
      <c r="L122" s="93"/>
      <c r="M122" s="93" t="str">
        <f t="shared" si="24"/>
        <v/>
      </c>
      <c r="N122" s="96">
        <f t="shared" si="23"/>
        <v>0</v>
      </c>
      <c r="O122" s="96">
        <f t="shared" si="23"/>
        <v>0</v>
      </c>
      <c r="P122" s="220">
        <f>(ROUND((F122/100*'Member Info'!$W$2), 2))</f>
        <v>0</v>
      </c>
      <c r="Q122" s="220" t="e">
        <f t="shared" si="25"/>
        <v>#VALUE!</v>
      </c>
      <c r="R122" s="220" t="str">
        <f t="shared" si="26"/>
        <v/>
      </c>
      <c r="S122" s="229" t="str">
        <f t="shared" si="27"/>
        <v/>
      </c>
      <c r="T122" s="230" t="str">
        <f t="shared" si="28"/>
        <v/>
      </c>
      <c r="U122" s="230" t="str">
        <f t="shared" si="29"/>
        <v/>
      </c>
      <c r="V122" s="224">
        <f t="shared" si="30"/>
        <v>0</v>
      </c>
      <c r="W122" s="112">
        <f t="shared" si="31"/>
        <v>0</v>
      </c>
      <c r="X122" s="237" t="str">
        <f t="shared" si="19"/>
        <v/>
      </c>
      <c r="Y122" s="242" t="b">
        <f t="shared" si="20"/>
        <v>0</v>
      </c>
      <c r="Z122" s="237">
        <f t="shared" si="32"/>
        <v>0</v>
      </c>
      <c r="AA122" s="237">
        <f>IF('Member Info'!N118="",1,"")</f>
        <v>1</v>
      </c>
      <c r="AB122" s="245" t="e">
        <f t="shared" si="33"/>
        <v>#VALUE!</v>
      </c>
      <c r="AC122" s="132" t="str">
        <f t="shared" si="21"/>
        <v/>
      </c>
      <c r="AD122" s="126">
        <f t="shared" si="22"/>
        <v>1</v>
      </c>
      <c r="AE122" s="126" t="str">
        <f>IF('Member Info'!N118&lt;&gt;"",IF('Member Info'!N118&lt;=$R$1,1,0),"")</f>
        <v/>
      </c>
      <c r="AG122" s="126" t="b">
        <f t="shared" si="34"/>
        <v>0</v>
      </c>
      <c r="AH122" s="126">
        <f t="shared" si="35"/>
        <v>0</v>
      </c>
      <c r="AJ122" s="126">
        <f t="shared" si="36"/>
        <v>0</v>
      </c>
      <c r="AK122" s="126">
        <f>IF('Member Info'!F118&gt;$R$1,1,0)</f>
        <v>0</v>
      </c>
      <c r="AL122" s="126" t="b">
        <f>IF(ISERROR(R122),ERROR.TYPE(#REF!)=ERROR.TYPE(R122),FALSE)</f>
        <v>0</v>
      </c>
      <c r="AM122" s="126" t="b">
        <f>IF(ISERROR(S122),ERROR.TYPE(#REF!)=ERROR.TYPE(S122),FALSE)</f>
        <v>0</v>
      </c>
      <c r="AN122" s="126">
        <f>IF(OR('Member Info'!F118&gt;=$S$1,'Member Info'!N118&gt;=$R$1),1,0)</f>
        <v>0</v>
      </c>
    </row>
    <row r="123" spans="1:40" x14ac:dyDescent="0.25">
      <c r="A123" s="4">
        <v>91</v>
      </c>
      <c r="B123" s="166">
        <f>'Member Info'!D119</f>
        <v>0</v>
      </c>
      <c r="C123" s="166">
        <f>'Member Info'!E119</f>
        <v>0</v>
      </c>
      <c r="D123" s="166" t="str">
        <f>'Member Info'!G119</f>
        <v/>
      </c>
      <c r="E123" s="167">
        <f>'Member Info'!B119</f>
        <v>0</v>
      </c>
      <c r="F123" s="244"/>
      <c r="G123" s="168" t="str">
        <f>IF(E123=0,"",
IF('Member Info'!$AM$19&lt;=$R$1,
SUMPRODUCT('Member Info'!L119+IF('Member Info'!H119&gt;'Member Info'!$AJ$12,'Member Info'!$AK$13,IF('Member Info'!H119&gt;'Member Info'!$AJ$11,'Member Info'!$AK$12,IF('Member Info'!H119&gt;'Member Info'!$AJ$10,'Member Info'!$AK$11,IF('Member Info'!H119&gt;'Member Info'!$AJ$9,'Member Info'!$AK$10,IF('Member Info'!H119&gt;'Member Info'!$AJ$8,'Member Info'!$AK$9,'Member Info'!$AK$8)))))),
SUMPRODUCT('Member Info'!L119+IF('Member Info'!H119&gt;'Member Info'!$AG$17,'Member Info'!$AH$18,IF('Member Info'!H119&gt;'Member Info'!$AG$16,'Member Info'!$AH$17,IF('Member Info'!H119&gt;'Member Info'!$AG$15,'Member Info'!$AH$16,IF('Member Info'!H119&gt;'Member Info'!$AG$14,'Member Info'!$AH$15,IF('Member Info'!H119&gt;'Member Info'!$AG$13,'Member Info'!$AH$14,IF('Member Info'!H119&gt;'Member Info'!$AG$12,'Member Info'!$AH$13,IF('Member Info'!H119&gt;'Member Info'!$AG$11,'Member Info'!$AH$12,IF('Member Info'!H119&gt;'Member Info'!$AG$10,'Member Info'!$AH$11,IF('Member Info'!H119&gt;'Member Info'!$AG$9,'Member Info'!$AH$10,IF('Member Info'!H119&gt;'Member Info'!$AG$8,'Member Info'!$AH$9,'Member Info'!$AH$8)))))))))))))</f>
        <v/>
      </c>
      <c r="H123" s="26"/>
      <c r="I123" s="26"/>
      <c r="J123" s="107" t="str">
        <f>IF(E123=0,"",IF('Member Info'!F119&gt;$S$1,CONCATENATE("Joined with practice on ", TEXT('Member Info'!F119, "DD/MM/YYYY")),IF('Member Info'!N119&lt;&gt;"",IF('Member Info'!N119&lt;$R$1,CONCATENATE("Left Scheme on ", TEXT('Member Info'!N119, "DD/MM/YYYY")),IF(ISERROR(G123),"Error Detected, No rate entered",IF(E123=0,"",IF(F123="","Error Detected, No Pensionable pay",IF(ISERROR(AB123)," Unknown Values entered.",IF(T123+U123&lt;1,"Acceptable",IF(R123+S123=200, "No Contributions Entered", IF(K123="","Error Detected, Choose reason&gt;",IF(X123="1",IF(T123=1,"Please Enter Deemed Pensionable Pay","Add Any Relevant Details Above"),"Please Give Details Above"))))))))),IF(ISERROR(G123),"Error Detected, No rate entered",IF(E123=0,"",IF(F123="","Error Detected, No Pensionable pay",IF(ISERROR(AB123)," Unknown Values entered.",IF(T123+U123&lt;1,"Acceptable",IF(R123+S123=200, "No Contributions Entered", IF(K123="","Error Detected, Choose reason&gt;",IF(X123="1",IF(T123=1,"Please Enter Deemed Pensionable Pay","Add relevant Details Above"),"Please give details Above")))))))))))</f>
        <v/>
      </c>
      <c r="K123" s="263"/>
      <c r="L123" s="93"/>
      <c r="M123" s="93" t="str">
        <f t="shared" si="24"/>
        <v/>
      </c>
      <c r="N123" s="96">
        <f t="shared" si="23"/>
        <v>0</v>
      </c>
      <c r="O123" s="96">
        <f t="shared" si="23"/>
        <v>0</v>
      </c>
      <c r="P123" s="220">
        <f>(ROUND((F123/100*'Member Info'!$W$2), 2))</f>
        <v>0</v>
      </c>
      <c r="Q123" s="220" t="e">
        <f t="shared" si="25"/>
        <v>#VALUE!</v>
      </c>
      <c r="R123" s="220" t="str">
        <f t="shared" si="26"/>
        <v/>
      </c>
      <c r="S123" s="229" t="str">
        <f t="shared" si="27"/>
        <v/>
      </c>
      <c r="T123" s="230" t="str">
        <f t="shared" si="28"/>
        <v/>
      </c>
      <c r="U123" s="230" t="str">
        <f t="shared" si="29"/>
        <v/>
      </c>
      <c r="V123" s="224">
        <f t="shared" si="30"/>
        <v>0</v>
      </c>
      <c r="W123" s="112">
        <f t="shared" si="31"/>
        <v>0</v>
      </c>
      <c r="X123" s="237" t="str">
        <f t="shared" si="19"/>
        <v/>
      </c>
      <c r="Y123" s="242" t="b">
        <f t="shared" si="20"/>
        <v>0</v>
      </c>
      <c r="Z123" s="237">
        <f t="shared" si="32"/>
        <v>0</v>
      </c>
      <c r="AA123" s="237">
        <f>IF('Member Info'!N119="",1,"")</f>
        <v>1</v>
      </c>
      <c r="AB123" s="245" t="e">
        <f t="shared" si="33"/>
        <v>#VALUE!</v>
      </c>
      <c r="AC123" s="132" t="str">
        <f t="shared" si="21"/>
        <v/>
      </c>
      <c r="AD123" s="126">
        <f t="shared" si="22"/>
        <v>1</v>
      </c>
      <c r="AE123" s="126" t="str">
        <f>IF('Member Info'!N119&lt;&gt;"",IF('Member Info'!N119&lt;=$R$1,1,0),"")</f>
        <v/>
      </c>
      <c r="AG123" s="126" t="b">
        <f t="shared" si="34"/>
        <v>0</v>
      </c>
      <c r="AH123" s="126">
        <f t="shared" si="35"/>
        <v>0</v>
      </c>
      <c r="AJ123" s="126">
        <f t="shared" si="36"/>
        <v>0</v>
      </c>
      <c r="AK123" s="126">
        <f>IF('Member Info'!F119&gt;$R$1,1,0)</f>
        <v>0</v>
      </c>
      <c r="AL123" s="126" t="b">
        <f>IF(ISERROR(R123),ERROR.TYPE(#REF!)=ERROR.TYPE(R123),FALSE)</f>
        <v>0</v>
      </c>
      <c r="AM123" s="126" t="b">
        <f>IF(ISERROR(S123),ERROR.TYPE(#REF!)=ERROR.TYPE(S123),FALSE)</f>
        <v>0</v>
      </c>
      <c r="AN123" s="126">
        <f>IF(OR('Member Info'!F119&gt;=$S$1,'Member Info'!N119&gt;=$R$1),1,0)</f>
        <v>0</v>
      </c>
    </row>
    <row r="124" spans="1:40" x14ac:dyDescent="0.25">
      <c r="A124" s="4">
        <v>92</v>
      </c>
      <c r="B124" s="166">
        <f>'Member Info'!D120</f>
        <v>0</v>
      </c>
      <c r="C124" s="166">
        <f>'Member Info'!E120</f>
        <v>0</v>
      </c>
      <c r="D124" s="166" t="str">
        <f>'Member Info'!G120</f>
        <v/>
      </c>
      <c r="E124" s="167">
        <f>'Member Info'!B120</f>
        <v>0</v>
      </c>
      <c r="F124" s="244"/>
      <c r="G124" s="168" t="str">
        <f>IF(E124=0,"",
IF('Member Info'!$AM$19&lt;=$R$1,
SUMPRODUCT('Member Info'!L120+IF('Member Info'!H120&gt;'Member Info'!$AJ$12,'Member Info'!$AK$13,IF('Member Info'!H120&gt;'Member Info'!$AJ$11,'Member Info'!$AK$12,IF('Member Info'!H120&gt;'Member Info'!$AJ$10,'Member Info'!$AK$11,IF('Member Info'!H120&gt;'Member Info'!$AJ$9,'Member Info'!$AK$10,IF('Member Info'!H120&gt;'Member Info'!$AJ$8,'Member Info'!$AK$9,'Member Info'!$AK$8)))))),
SUMPRODUCT('Member Info'!L120+IF('Member Info'!H120&gt;'Member Info'!$AG$17,'Member Info'!$AH$18,IF('Member Info'!H120&gt;'Member Info'!$AG$16,'Member Info'!$AH$17,IF('Member Info'!H120&gt;'Member Info'!$AG$15,'Member Info'!$AH$16,IF('Member Info'!H120&gt;'Member Info'!$AG$14,'Member Info'!$AH$15,IF('Member Info'!H120&gt;'Member Info'!$AG$13,'Member Info'!$AH$14,IF('Member Info'!H120&gt;'Member Info'!$AG$12,'Member Info'!$AH$13,IF('Member Info'!H120&gt;'Member Info'!$AG$11,'Member Info'!$AH$12,IF('Member Info'!H120&gt;'Member Info'!$AG$10,'Member Info'!$AH$11,IF('Member Info'!H120&gt;'Member Info'!$AG$9,'Member Info'!$AH$10,IF('Member Info'!H120&gt;'Member Info'!$AG$8,'Member Info'!$AH$9,'Member Info'!$AH$8)))))))))))))</f>
        <v/>
      </c>
      <c r="H124" s="26"/>
      <c r="I124" s="26"/>
      <c r="J124" s="107" t="str">
        <f>IF(E124=0,"",IF('Member Info'!F120&gt;$S$1,CONCATENATE("Joined with practice on ", TEXT('Member Info'!F120, "DD/MM/YYYY")),IF('Member Info'!N120&lt;&gt;"",IF('Member Info'!N120&lt;$R$1,CONCATENATE("Left Scheme on ", TEXT('Member Info'!N120, "DD/MM/YYYY")),IF(ISERROR(G124),"Error Detected, No rate entered",IF(E124=0,"",IF(F124="","Error Detected, No Pensionable pay",IF(ISERROR(AB124)," Unknown Values entered.",IF(T124+U124&lt;1,"Acceptable",IF(R124+S124=200, "No Contributions Entered", IF(K124="","Error Detected, Choose reason&gt;",IF(X124="1",IF(T124=1,"Please Enter Deemed Pensionable Pay","Add Any Relevant Details Above"),"Please Give Details Above"))))))))),IF(ISERROR(G124),"Error Detected, No rate entered",IF(E124=0,"",IF(F124="","Error Detected, No Pensionable pay",IF(ISERROR(AB124)," Unknown Values entered.",IF(T124+U124&lt;1,"Acceptable",IF(R124+S124=200, "No Contributions Entered", IF(K124="","Error Detected, Choose reason&gt;",IF(X124="1",IF(T124=1,"Please Enter Deemed Pensionable Pay","Add relevant Details Above"),"Please give details Above")))))))))))</f>
        <v/>
      </c>
      <c r="K124" s="263"/>
      <c r="L124" s="93"/>
      <c r="M124" s="93" t="str">
        <f t="shared" si="24"/>
        <v/>
      </c>
      <c r="N124" s="96">
        <f t="shared" si="23"/>
        <v>0</v>
      </c>
      <c r="O124" s="96">
        <f t="shared" si="23"/>
        <v>0</v>
      </c>
      <c r="P124" s="220">
        <f>(ROUND((F124/100*'Member Info'!$W$2), 2))</f>
        <v>0</v>
      </c>
      <c r="Q124" s="220" t="e">
        <f t="shared" si="25"/>
        <v>#VALUE!</v>
      </c>
      <c r="R124" s="220" t="str">
        <f t="shared" si="26"/>
        <v/>
      </c>
      <c r="S124" s="229" t="str">
        <f t="shared" si="27"/>
        <v/>
      </c>
      <c r="T124" s="230" t="str">
        <f t="shared" si="28"/>
        <v/>
      </c>
      <c r="U124" s="230" t="str">
        <f t="shared" si="29"/>
        <v/>
      </c>
      <c r="V124" s="224">
        <f t="shared" si="30"/>
        <v>0</v>
      </c>
      <c r="W124" s="112">
        <f t="shared" si="31"/>
        <v>0</v>
      </c>
      <c r="X124" s="237" t="str">
        <f t="shared" si="19"/>
        <v/>
      </c>
      <c r="Y124" s="242" t="b">
        <f t="shared" si="20"/>
        <v>0</v>
      </c>
      <c r="Z124" s="237">
        <f t="shared" si="32"/>
        <v>0</v>
      </c>
      <c r="AA124" s="237">
        <f>IF('Member Info'!N120="",1,"")</f>
        <v>1</v>
      </c>
      <c r="AB124" s="245" t="e">
        <f t="shared" si="33"/>
        <v>#VALUE!</v>
      </c>
      <c r="AC124" s="132" t="str">
        <f t="shared" si="21"/>
        <v/>
      </c>
      <c r="AD124" s="126">
        <f t="shared" si="22"/>
        <v>1</v>
      </c>
      <c r="AE124" s="126" t="str">
        <f>IF('Member Info'!N120&lt;&gt;"",IF('Member Info'!N120&lt;=$R$1,1,0),"")</f>
        <v/>
      </c>
      <c r="AG124" s="126" t="b">
        <f t="shared" si="34"/>
        <v>0</v>
      </c>
      <c r="AH124" s="126">
        <f t="shared" si="35"/>
        <v>0</v>
      </c>
      <c r="AJ124" s="126">
        <f t="shared" si="36"/>
        <v>0</v>
      </c>
      <c r="AK124" s="126">
        <f>IF('Member Info'!F120&gt;$R$1,1,0)</f>
        <v>0</v>
      </c>
      <c r="AL124" s="126" t="b">
        <f>IF(ISERROR(R124),ERROR.TYPE(#REF!)=ERROR.TYPE(R124),FALSE)</f>
        <v>0</v>
      </c>
      <c r="AM124" s="126" t="b">
        <f>IF(ISERROR(S124),ERROR.TYPE(#REF!)=ERROR.TYPE(S124),FALSE)</f>
        <v>0</v>
      </c>
      <c r="AN124" s="126">
        <f>IF(OR('Member Info'!F120&gt;=$S$1,'Member Info'!N120&gt;=$R$1),1,0)</f>
        <v>0</v>
      </c>
    </row>
    <row r="125" spans="1:40" x14ac:dyDescent="0.25">
      <c r="A125" s="4">
        <v>93</v>
      </c>
      <c r="B125" s="166">
        <f>'Member Info'!D121</f>
        <v>0</v>
      </c>
      <c r="C125" s="166">
        <f>'Member Info'!E121</f>
        <v>0</v>
      </c>
      <c r="D125" s="166" t="str">
        <f>'Member Info'!G121</f>
        <v/>
      </c>
      <c r="E125" s="167">
        <f>'Member Info'!B121</f>
        <v>0</v>
      </c>
      <c r="F125" s="244"/>
      <c r="G125" s="168" t="str">
        <f>IF(E125=0,"",
IF('Member Info'!$AM$19&lt;=$R$1,
SUMPRODUCT('Member Info'!L121+IF('Member Info'!H121&gt;'Member Info'!$AJ$12,'Member Info'!$AK$13,IF('Member Info'!H121&gt;'Member Info'!$AJ$11,'Member Info'!$AK$12,IF('Member Info'!H121&gt;'Member Info'!$AJ$10,'Member Info'!$AK$11,IF('Member Info'!H121&gt;'Member Info'!$AJ$9,'Member Info'!$AK$10,IF('Member Info'!H121&gt;'Member Info'!$AJ$8,'Member Info'!$AK$9,'Member Info'!$AK$8)))))),
SUMPRODUCT('Member Info'!L121+IF('Member Info'!H121&gt;'Member Info'!$AG$17,'Member Info'!$AH$18,IF('Member Info'!H121&gt;'Member Info'!$AG$16,'Member Info'!$AH$17,IF('Member Info'!H121&gt;'Member Info'!$AG$15,'Member Info'!$AH$16,IF('Member Info'!H121&gt;'Member Info'!$AG$14,'Member Info'!$AH$15,IF('Member Info'!H121&gt;'Member Info'!$AG$13,'Member Info'!$AH$14,IF('Member Info'!H121&gt;'Member Info'!$AG$12,'Member Info'!$AH$13,IF('Member Info'!H121&gt;'Member Info'!$AG$11,'Member Info'!$AH$12,IF('Member Info'!H121&gt;'Member Info'!$AG$10,'Member Info'!$AH$11,IF('Member Info'!H121&gt;'Member Info'!$AG$9,'Member Info'!$AH$10,IF('Member Info'!H121&gt;'Member Info'!$AG$8,'Member Info'!$AH$9,'Member Info'!$AH$8)))))))))))))</f>
        <v/>
      </c>
      <c r="H125" s="26"/>
      <c r="I125" s="26"/>
      <c r="J125" s="107" t="str">
        <f>IF(E125=0,"",IF('Member Info'!F121&gt;$S$1,CONCATENATE("Joined with practice on ", TEXT('Member Info'!F121, "DD/MM/YYYY")),IF('Member Info'!N121&lt;&gt;"",IF('Member Info'!N121&lt;$R$1,CONCATENATE("Left Scheme on ", TEXT('Member Info'!N121, "DD/MM/YYYY")),IF(ISERROR(G125),"Error Detected, No rate entered",IF(E125=0,"",IF(F125="","Error Detected, No Pensionable pay",IF(ISERROR(AB125)," Unknown Values entered.",IF(T125+U125&lt;1,"Acceptable",IF(R125+S125=200, "No Contributions Entered", IF(K125="","Error Detected, Choose reason&gt;",IF(X125="1",IF(T125=1,"Please Enter Deemed Pensionable Pay","Add Any Relevant Details Above"),"Please Give Details Above"))))))))),IF(ISERROR(G125),"Error Detected, No rate entered",IF(E125=0,"",IF(F125="","Error Detected, No Pensionable pay",IF(ISERROR(AB125)," Unknown Values entered.",IF(T125+U125&lt;1,"Acceptable",IF(R125+S125=200, "No Contributions Entered", IF(K125="","Error Detected, Choose reason&gt;",IF(X125="1",IF(T125=1,"Please Enter Deemed Pensionable Pay","Add relevant Details Above"),"Please give details Above")))))))))))</f>
        <v/>
      </c>
      <c r="K125" s="263"/>
      <c r="L125" s="93"/>
      <c r="M125" s="93" t="str">
        <f t="shared" si="24"/>
        <v/>
      </c>
      <c r="N125" s="96">
        <f t="shared" si="23"/>
        <v>0</v>
      </c>
      <c r="O125" s="96">
        <f t="shared" si="23"/>
        <v>0</v>
      </c>
      <c r="P125" s="220">
        <f>(ROUND((F125/100*'Member Info'!$W$2), 2))</f>
        <v>0</v>
      </c>
      <c r="Q125" s="220" t="e">
        <f t="shared" si="25"/>
        <v>#VALUE!</v>
      </c>
      <c r="R125" s="220" t="str">
        <f t="shared" si="26"/>
        <v/>
      </c>
      <c r="S125" s="229" t="str">
        <f t="shared" si="27"/>
        <v/>
      </c>
      <c r="T125" s="230" t="str">
        <f t="shared" si="28"/>
        <v/>
      </c>
      <c r="U125" s="230" t="str">
        <f t="shared" si="29"/>
        <v/>
      </c>
      <c r="V125" s="224">
        <f t="shared" si="30"/>
        <v>0</v>
      </c>
      <c r="W125" s="112">
        <f t="shared" si="31"/>
        <v>0</v>
      </c>
      <c r="X125" s="237" t="str">
        <f t="shared" si="19"/>
        <v/>
      </c>
      <c r="Y125" s="242" t="b">
        <f t="shared" si="20"/>
        <v>0</v>
      </c>
      <c r="Z125" s="237">
        <f t="shared" si="32"/>
        <v>0</v>
      </c>
      <c r="AA125" s="237">
        <f>IF('Member Info'!N121="",1,"")</f>
        <v>1</v>
      </c>
      <c r="AB125" s="245" t="e">
        <f t="shared" si="33"/>
        <v>#VALUE!</v>
      </c>
      <c r="AC125" s="132" t="str">
        <f t="shared" si="21"/>
        <v/>
      </c>
      <c r="AD125" s="126">
        <f t="shared" si="22"/>
        <v>1</v>
      </c>
      <c r="AE125" s="126" t="str">
        <f>IF('Member Info'!N121&lt;&gt;"",IF('Member Info'!N121&lt;=$R$1,1,0),"")</f>
        <v/>
      </c>
      <c r="AG125" s="126" t="b">
        <f t="shared" si="34"/>
        <v>0</v>
      </c>
      <c r="AH125" s="126">
        <f t="shared" si="35"/>
        <v>0</v>
      </c>
      <c r="AJ125" s="126">
        <f t="shared" si="36"/>
        <v>0</v>
      </c>
      <c r="AK125" s="126">
        <f>IF('Member Info'!F121&gt;$R$1,1,0)</f>
        <v>0</v>
      </c>
      <c r="AL125" s="126" t="b">
        <f>IF(ISERROR(R125),ERROR.TYPE(#REF!)=ERROR.TYPE(R125),FALSE)</f>
        <v>0</v>
      </c>
      <c r="AM125" s="126" t="b">
        <f>IF(ISERROR(S125),ERROR.TYPE(#REF!)=ERROR.TYPE(S125),FALSE)</f>
        <v>0</v>
      </c>
      <c r="AN125" s="126">
        <f>IF(OR('Member Info'!F121&gt;=$S$1,'Member Info'!N121&gt;=$R$1),1,0)</f>
        <v>0</v>
      </c>
    </row>
    <row r="126" spans="1:40" x14ac:dyDescent="0.25">
      <c r="A126" s="4">
        <v>94</v>
      </c>
      <c r="B126" s="166">
        <f>'Member Info'!D122</f>
        <v>0</v>
      </c>
      <c r="C126" s="166">
        <f>'Member Info'!E122</f>
        <v>0</v>
      </c>
      <c r="D126" s="166" t="str">
        <f>'Member Info'!G122</f>
        <v/>
      </c>
      <c r="E126" s="167">
        <f>'Member Info'!B122</f>
        <v>0</v>
      </c>
      <c r="F126" s="244"/>
      <c r="G126" s="168" t="str">
        <f>IF(E126=0,"",
IF('Member Info'!$AM$19&lt;=$R$1,
SUMPRODUCT('Member Info'!L122+IF('Member Info'!H122&gt;'Member Info'!$AJ$12,'Member Info'!$AK$13,IF('Member Info'!H122&gt;'Member Info'!$AJ$11,'Member Info'!$AK$12,IF('Member Info'!H122&gt;'Member Info'!$AJ$10,'Member Info'!$AK$11,IF('Member Info'!H122&gt;'Member Info'!$AJ$9,'Member Info'!$AK$10,IF('Member Info'!H122&gt;'Member Info'!$AJ$8,'Member Info'!$AK$9,'Member Info'!$AK$8)))))),
SUMPRODUCT('Member Info'!L122+IF('Member Info'!H122&gt;'Member Info'!$AG$17,'Member Info'!$AH$18,IF('Member Info'!H122&gt;'Member Info'!$AG$16,'Member Info'!$AH$17,IF('Member Info'!H122&gt;'Member Info'!$AG$15,'Member Info'!$AH$16,IF('Member Info'!H122&gt;'Member Info'!$AG$14,'Member Info'!$AH$15,IF('Member Info'!H122&gt;'Member Info'!$AG$13,'Member Info'!$AH$14,IF('Member Info'!H122&gt;'Member Info'!$AG$12,'Member Info'!$AH$13,IF('Member Info'!H122&gt;'Member Info'!$AG$11,'Member Info'!$AH$12,IF('Member Info'!H122&gt;'Member Info'!$AG$10,'Member Info'!$AH$11,IF('Member Info'!H122&gt;'Member Info'!$AG$9,'Member Info'!$AH$10,IF('Member Info'!H122&gt;'Member Info'!$AG$8,'Member Info'!$AH$9,'Member Info'!$AH$8)))))))))))))</f>
        <v/>
      </c>
      <c r="H126" s="26"/>
      <c r="I126" s="26"/>
      <c r="J126" s="107" t="str">
        <f>IF(E126=0,"",IF('Member Info'!F122&gt;$S$1,CONCATENATE("Joined with practice on ", TEXT('Member Info'!F122, "DD/MM/YYYY")),IF('Member Info'!N122&lt;&gt;"",IF('Member Info'!N122&lt;$R$1,CONCATENATE("Left Scheme on ", TEXT('Member Info'!N122, "DD/MM/YYYY")),IF(ISERROR(G126),"Error Detected, No rate entered",IF(E126=0,"",IF(F126="","Error Detected, No Pensionable pay",IF(ISERROR(AB126)," Unknown Values entered.",IF(T126+U126&lt;1,"Acceptable",IF(R126+S126=200, "No Contributions Entered", IF(K126="","Error Detected, Choose reason&gt;",IF(X126="1",IF(T126=1,"Please Enter Deemed Pensionable Pay","Add Any Relevant Details Above"),"Please Give Details Above"))))))))),IF(ISERROR(G126),"Error Detected, No rate entered",IF(E126=0,"",IF(F126="","Error Detected, No Pensionable pay",IF(ISERROR(AB126)," Unknown Values entered.",IF(T126+U126&lt;1,"Acceptable",IF(R126+S126=200, "No Contributions Entered", IF(K126="","Error Detected, Choose reason&gt;",IF(X126="1",IF(T126=1,"Please Enter Deemed Pensionable Pay","Add relevant Details Above"),"Please give details Above")))))))))))</f>
        <v/>
      </c>
      <c r="K126" s="263"/>
      <c r="L126" s="93"/>
      <c r="M126" s="93" t="str">
        <f t="shared" si="24"/>
        <v/>
      </c>
      <c r="N126" s="96">
        <f t="shared" si="23"/>
        <v>0</v>
      </c>
      <c r="O126" s="96">
        <f t="shared" si="23"/>
        <v>0</v>
      </c>
      <c r="P126" s="220">
        <f>(ROUND((F126/100*'Member Info'!$W$2), 2))</f>
        <v>0</v>
      </c>
      <c r="Q126" s="220" t="e">
        <f t="shared" si="25"/>
        <v>#VALUE!</v>
      </c>
      <c r="R126" s="220" t="str">
        <f t="shared" si="26"/>
        <v/>
      </c>
      <c r="S126" s="229" t="str">
        <f t="shared" si="27"/>
        <v/>
      </c>
      <c r="T126" s="230" t="str">
        <f t="shared" si="28"/>
        <v/>
      </c>
      <c r="U126" s="230" t="str">
        <f t="shared" si="29"/>
        <v/>
      </c>
      <c r="V126" s="224">
        <f t="shared" si="30"/>
        <v>0</v>
      </c>
      <c r="W126" s="112">
        <f t="shared" si="31"/>
        <v>0</v>
      </c>
      <c r="X126" s="237" t="str">
        <f t="shared" si="19"/>
        <v/>
      </c>
      <c r="Y126" s="242" t="b">
        <f t="shared" si="20"/>
        <v>0</v>
      </c>
      <c r="Z126" s="237">
        <f t="shared" si="32"/>
        <v>0</v>
      </c>
      <c r="AA126" s="237">
        <f>IF('Member Info'!N122="",1,"")</f>
        <v>1</v>
      </c>
      <c r="AB126" s="245" t="e">
        <f t="shared" si="33"/>
        <v>#VALUE!</v>
      </c>
      <c r="AC126" s="132" t="str">
        <f t="shared" si="21"/>
        <v/>
      </c>
      <c r="AD126" s="126">
        <f t="shared" si="22"/>
        <v>1</v>
      </c>
      <c r="AE126" s="126" t="str">
        <f>IF('Member Info'!N122&lt;&gt;"",IF('Member Info'!N122&lt;=$R$1,1,0),"")</f>
        <v/>
      </c>
      <c r="AG126" s="126" t="b">
        <f t="shared" si="34"/>
        <v>0</v>
      </c>
      <c r="AH126" s="126">
        <f t="shared" si="35"/>
        <v>0</v>
      </c>
      <c r="AJ126" s="126">
        <f t="shared" si="36"/>
        <v>0</v>
      </c>
      <c r="AK126" s="126">
        <f>IF('Member Info'!F122&gt;$R$1,1,0)</f>
        <v>0</v>
      </c>
      <c r="AL126" s="126" t="b">
        <f>IF(ISERROR(R126),ERROR.TYPE(#REF!)=ERROR.TYPE(R126),FALSE)</f>
        <v>0</v>
      </c>
      <c r="AM126" s="126" t="b">
        <f>IF(ISERROR(S126),ERROR.TYPE(#REF!)=ERROR.TYPE(S126),FALSE)</f>
        <v>0</v>
      </c>
      <c r="AN126" s="126">
        <f>IF(OR('Member Info'!F122&gt;=$S$1,'Member Info'!N122&gt;=$R$1),1,0)</f>
        <v>0</v>
      </c>
    </row>
    <row r="127" spans="1:40" x14ac:dyDescent="0.25">
      <c r="A127" s="4">
        <v>95</v>
      </c>
      <c r="B127" s="166">
        <f>'Member Info'!D123</f>
        <v>0</v>
      </c>
      <c r="C127" s="166">
        <f>'Member Info'!E123</f>
        <v>0</v>
      </c>
      <c r="D127" s="166" t="str">
        <f>'Member Info'!G123</f>
        <v/>
      </c>
      <c r="E127" s="167">
        <f>'Member Info'!B123</f>
        <v>0</v>
      </c>
      <c r="F127" s="244"/>
      <c r="G127" s="168" t="str">
        <f>IF(E127=0,"",
IF('Member Info'!$AM$19&lt;=$R$1,
SUMPRODUCT('Member Info'!L123+IF('Member Info'!H123&gt;'Member Info'!$AJ$12,'Member Info'!$AK$13,IF('Member Info'!H123&gt;'Member Info'!$AJ$11,'Member Info'!$AK$12,IF('Member Info'!H123&gt;'Member Info'!$AJ$10,'Member Info'!$AK$11,IF('Member Info'!H123&gt;'Member Info'!$AJ$9,'Member Info'!$AK$10,IF('Member Info'!H123&gt;'Member Info'!$AJ$8,'Member Info'!$AK$9,'Member Info'!$AK$8)))))),
SUMPRODUCT('Member Info'!L123+IF('Member Info'!H123&gt;'Member Info'!$AG$17,'Member Info'!$AH$18,IF('Member Info'!H123&gt;'Member Info'!$AG$16,'Member Info'!$AH$17,IF('Member Info'!H123&gt;'Member Info'!$AG$15,'Member Info'!$AH$16,IF('Member Info'!H123&gt;'Member Info'!$AG$14,'Member Info'!$AH$15,IF('Member Info'!H123&gt;'Member Info'!$AG$13,'Member Info'!$AH$14,IF('Member Info'!H123&gt;'Member Info'!$AG$12,'Member Info'!$AH$13,IF('Member Info'!H123&gt;'Member Info'!$AG$11,'Member Info'!$AH$12,IF('Member Info'!H123&gt;'Member Info'!$AG$10,'Member Info'!$AH$11,IF('Member Info'!H123&gt;'Member Info'!$AG$9,'Member Info'!$AH$10,IF('Member Info'!H123&gt;'Member Info'!$AG$8,'Member Info'!$AH$9,'Member Info'!$AH$8)))))))))))))</f>
        <v/>
      </c>
      <c r="H127" s="26"/>
      <c r="I127" s="26"/>
      <c r="J127" s="107" t="str">
        <f>IF(E127=0,"",IF('Member Info'!F123&gt;$S$1,CONCATENATE("Joined with practice on ", TEXT('Member Info'!F123, "DD/MM/YYYY")),IF('Member Info'!N123&lt;&gt;"",IF('Member Info'!N123&lt;$R$1,CONCATENATE("Left Scheme on ", TEXT('Member Info'!N123, "DD/MM/YYYY")),IF(ISERROR(G127),"Error Detected, No rate entered",IF(E127=0,"",IF(F127="","Error Detected, No Pensionable pay",IF(ISERROR(AB127)," Unknown Values entered.",IF(T127+U127&lt;1,"Acceptable",IF(R127+S127=200, "No Contributions Entered", IF(K127="","Error Detected, Choose reason&gt;",IF(X127="1",IF(T127=1,"Please Enter Deemed Pensionable Pay","Add Any Relevant Details Above"),"Please Give Details Above"))))))))),IF(ISERROR(G127),"Error Detected, No rate entered",IF(E127=0,"",IF(F127="","Error Detected, No Pensionable pay",IF(ISERROR(AB127)," Unknown Values entered.",IF(T127+U127&lt;1,"Acceptable",IF(R127+S127=200, "No Contributions Entered", IF(K127="","Error Detected, Choose reason&gt;",IF(X127="1",IF(T127=1,"Please Enter Deemed Pensionable Pay","Add relevant Details Above"),"Please give details Above")))))))))))</f>
        <v/>
      </c>
      <c r="K127" s="263"/>
      <c r="L127" s="93"/>
      <c r="M127" s="93" t="str">
        <f t="shared" si="24"/>
        <v/>
      </c>
      <c r="N127" s="96">
        <f t="shared" si="23"/>
        <v>0</v>
      </c>
      <c r="O127" s="96">
        <f t="shared" si="23"/>
        <v>0</v>
      </c>
      <c r="P127" s="220">
        <f>(ROUND((F127/100*'Member Info'!$W$2), 2))</f>
        <v>0</v>
      </c>
      <c r="Q127" s="220" t="e">
        <f t="shared" si="25"/>
        <v>#VALUE!</v>
      </c>
      <c r="R127" s="220" t="str">
        <f t="shared" si="26"/>
        <v/>
      </c>
      <c r="S127" s="229" t="str">
        <f t="shared" si="27"/>
        <v/>
      </c>
      <c r="T127" s="230" t="str">
        <f t="shared" si="28"/>
        <v/>
      </c>
      <c r="U127" s="230" t="str">
        <f t="shared" si="29"/>
        <v/>
      </c>
      <c r="V127" s="224">
        <f t="shared" si="30"/>
        <v>0</v>
      </c>
      <c r="W127" s="112">
        <f t="shared" si="31"/>
        <v>0</v>
      </c>
      <c r="X127" s="237" t="str">
        <f t="shared" si="19"/>
        <v/>
      </c>
      <c r="Y127" s="242" t="b">
        <f t="shared" si="20"/>
        <v>0</v>
      </c>
      <c r="Z127" s="237">
        <f t="shared" si="32"/>
        <v>0</v>
      </c>
      <c r="AA127" s="237">
        <f>IF('Member Info'!N123="",1,"")</f>
        <v>1</v>
      </c>
      <c r="AB127" s="245" t="e">
        <f t="shared" si="33"/>
        <v>#VALUE!</v>
      </c>
      <c r="AC127" s="132" t="str">
        <f t="shared" si="21"/>
        <v/>
      </c>
      <c r="AD127" s="126">
        <f t="shared" si="22"/>
        <v>1</v>
      </c>
      <c r="AE127" s="126" t="str">
        <f>IF('Member Info'!N123&lt;&gt;"",IF('Member Info'!N123&lt;=$R$1,1,0),"")</f>
        <v/>
      </c>
      <c r="AG127" s="126" t="b">
        <f t="shared" si="34"/>
        <v>0</v>
      </c>
      <c r="AH127" s="126">
        <f t="shared" si="35"/>
        <v>0</v>
      </c>
      <c r="AJ127" s="126">
        <f t="shared" si="36"/>
        <v>0</v>
      </c>
      <c r="AK127" s="126">
        <f>IF('Member Info'!F123&gt;$R$1,1,0)</f>
        <v>0</v>
      </c>
      <c r="AL127" s="126" t="b">
        <f>IF(ISERROR(R127),ERROR.TYPE(#REF!)=ERROR.TYPE(R127),FALSE)</f>
        <v>0</v>
      </c>
      <c r="AM127" s="126" t="b">
        <f>IF(ISERROR(S127),ERROR.TYPE(#REF!)=ERROR.TYPE(S127),FALSE)</f>
        <v>0</v>
      </c>
      <c r="AN127" s="126">
        <f>IF(OR('Member Info'!F123&gt;=$S$1,'Member Info'!N123&gt;=$R$1),1,0)</f>
        <v>0</v>
      </c>
    </row>
    <row r="128" spans="1:40" x14ac:dyDescent="0.25">
      <c r="A128" s="4">
        <v>96</v>
      </c>
      <c r="B128" s="166">
        <f>'Member Info'!D124</f>
        <v>0</v>
      </c>
      <c r="C128" s="166">
        <f>'Member Info'!E124</f>
        <v>0</v>
      </c>
      <c r="D128" s="166" t="str">
        <f>'Member Info'!G124</f>
        <v/>
      </c>
      <c r="E128" s="167">
        <f>'Member Info'!B124</f>
        <v>0</v>
      </c>
      <c r="F128" s="244"/>
      <c r="G128" s="168" t="str">
        <f>IF(E128=0,"",
IF('Member Info'!$AM$19&lt;=$R$1,
SUMPRODUCT('Member Info'!L124+IF('Member Info'!H124&gt;'Member Info'!$AJ$12,'Member Info'!$AK$13,IF('Member Info'!H124&gt;'Member Info'!$AJ$11,'Member Info'!$AK$12,IF('Member Info'!H124&gt;'Member Info'!$AJ$10,'Member Info'!$AK$11,IF('Member Info'!H124&gt;'Member Info'!$AJ$9,'Member Info'!$AK$10,IF('Member Info'!H124&gt;'Member Info'!$AJ$8,'Member Info'!$AK$9,'Member Info'!$AK$8)))))),
SUMPRODUCT('Member Info'!L124+IF('Member Info'!H124&gt;'Member Info'!$AG$17,'Member Info'!$AH$18,IF('Member Info'!H124&gt;'Member Info'!$AG$16,'Member Info'!$AH$17,IF('Member Info'!H124&gt;'Member Info'!$AG$15,'Member Info'!$AH$16,IF('Member Info'!H124&gt;'Member Info'!$AG$14,'Member Info'!$AH$15,IF('Member Info'!H124&gt;'Member Info'!$AG$13,'Member Info'!$AH$14,IF('Member Info'!H124&gt;'Member Info'!$AG$12,'Member Info'!$AH$13,IF('Member Info'!H124&gt;'Member Info'!$AG$11,'Member Info'!$AH$12,IF('Member Info'!H124&gt;'Member Info'!$AG$10,'Member Info'!$AH$11,IF('Member Info'!H124&gt;'Member Info'!$AG$9,'Member Info'!$AH$10,IF('Member Info'!H124&gt;'Member Info'!$AG$8,'Member Info'!$AH$9,'Member Info'!$AH$8)))))))))))))</f>
        <v/>
      </c>
      <c r="H128" s="26"/>
      <c r="I128" s="26"/>
      <c r="J128" s="107" t="str">
        <f>IF(E128=0,"",IF('Member Info'!F124&gt;$S$1,CONCATENATE("Joined with practice on ", TEXT('Member Info'!F124, "DD/MM/YYYY")),IF('Member Info'!N124&lt;&gt;"",IF('Member Info'!N124&lt;$R$1,CONCATENATE("Left Scheme on ", TEXT('Member Info'!N124, "DD/MM/YYYY")),IF(ISERROR(G128),"Error Detected, No rate entered",IF(E128=0,"",IF(F128="","Error Detected, No Pensionable pay",IF(ISERROR(AB128)," Unknown Values entered.",IF(T128+U128&lt;1,"Acceptable",IF(R128+S128=200, "No Contributions Entered", IF(K128="","Error Detected, Choose reason&gt;",IF(X128="1",IF(T128=1,"Please Enter Deemed Pensionable Pay","Add Any Relevant Details Above"),"Please Give Details Above"))))))))),IF(ISERROR(G128),"Error Detected, No rate entered",IF(E128=0,"",IF(F128="","Error Detected, No Pensionable pay",IF(ISERROR(AB128)," Unknown Values entered.",IF(T128+U128&lt;1,"Acceptable",IF(R128+S128=200, "No Contributions Entered", IF(K128="","Error Detected, Choose reason&gt;",IF(X128="1",IF(T128=1,"Please Enter Deemed Pensionable Pay","Add relevant Details Above"),"Please give details Above")))))))))))</f>
        <v/>
      </c>
      <c r="K128" s="263"/>
      <c r="L128" s="93"/>
      <c r="M128" s="93" t="str">
        <f t="shared" si="24"/>
        <v/>
      </c>
      <c r="N128" s="96">
        <f t="shared" si="23"/>
        <v>0</v>
      </c>
      <c r="O128" s="96">
        <f t="shared" si="23"/>
        <v>0</v>
      </c>
      <c r="P128" s="220">
        <f>(ROUND((F128/100*'Member Info'!$W$2), 2))</f>
        <v>0</v>
      </c>
      <c r="Q128" s="220" t="e">
        <f t="shared" si="25"/>
        <v>#VALUE!</v>
      </c>
      <c r="R128" s="220" t="str">
        <f t="shared" si="26"/>
        <v/>
      </c>
      <c r="S128" s="229" t="str">
        <f t="shared" si="27"/>
        <v/>
      </c>
      <c r="T128" s="230" t="str">
        <f t="shared" si="28"/>
        <v/>
      </c>
      <c r="U128" s="230" t="str">
        <f t="shared" si="29"/>
        <v/>
      </c>
      <c r="V128" s="224">
        <f t="shared" si="30"/>
        <v>0</v>
      </c>
      <c r="W128" s="112">
        <f t="shared" si="31"/>
        <v>0</v>
      </c>
      <c r="X128" s="237" t="str">
        <f t="shared" si="19"/>
        <v/>
      </c>
      <c r="Y128" s="242" t="b">
        <f t="shared" si="20"/>
        <v>0</v>
      </c>
      <c r="Z128" s="237">
        <f t="shared" si="32"/>
        <v>0</v>
      </c>
      <c r="AA128" s="237">
        <f>IF('Member Info'!N124="",1,"")</f>
        <v>1</v>
      </c>
      <c r="AB128" s="245" t="e">
        <f t="shared" si="33"/>
        <v>#VALUE!</v>
      </c>
      <c r="AC128" s="132" t="str">
        <f t="shared" si="21"/>
        <v/>
      </c>
      <c r="AD128" s="126">
        <f t="shared" si="22"/>
        <v>1</v>
      </c>
      <c r="AE128" s="126" t="str">
        <f>IF('Member Info'!N124&lt;&gt;"",IF('Member Info'!N124&lt;=$R$1,1,0),"")</f>
        <v/>
      </c>
      <c r="AG128" s="126" t="b">
        <f t="shared" si="34"/>
        <v>0</v>
      </c>
      <c r="AH128" s="126">
        <f t="shared" si="35"/>
        <v>0</v>
      </c>
      <c r="AJ128" s="126">
        <f t="shared" si="36"/>
        <v>0</v>
      </c>
      <c r="AK128" s="126">
        <f>IF('Member Info'!F124&gt;$R$1,1,0)</f>
        <v>0</v>
      </c>
      <c r="AL128" s="126" t="b">
        <f>IF(ISERROR(R128),ERROR.TYPE(#REF!)=ERROR.TYPE(R128),FALSE)</f>
        <v>0</v>
      </c>
      <c r="AM128" s="126" t="b">
        <f>IF(ISERROR(S128),ERROR.TYPE(#REF!)=ERROR.TYPE(S128),FALSE)</f>
        <v>0</v>
      </c>
      <c r="AN128" s="126">
        <f>IF(OR('Member Info'!F124&gt;=$S$1,'Member Info'!N124&gt;=$R$1),1,0)</f>
        <v>0</v>
      </c>
    </row>
    <row r="129" spans="1:40" x14ac:dyDescent="0.25">
      <c r="A129" s="4">
        <v>97</v>
      </c>
      <c r="B129" s="166">
        <f>'Member Info'!D125</f>
        <v>0</v>
      </c>
      <c r="C129" s="166">
        <f>'Member Info'!E125</f>
        <v>0</v>
      </c>
      <c r="D129" s="166" t="str">
        <f>'Member Info'!G125</f>
        <v/>
      </c>
      <c r="E129" s="167">
        <f>'Member Info'!B125</f>
        <v>0</v>
      </c>
      <c r="F129" s="244"/>
      <c r="G129" s="168" t="str">
        <f>IF(E129=0,"",
IF('Member Info'!$AM$19&lt;=$R$1,
SUMPRODUCT('Member Info'!L125+IF('Member Info'!H125&gt;'Member Info'!$AJ$12,'Member Info'!$AK$13,IF('Member Info'!H125&gt;'Member Info'!$AJ$11,'Member Info'!$AK$12,IF('Member Info'!H125&gt;'Member Info'!$AJ$10,'Member Info'!$AK$11,IF('Member Info'!H125&gt;'Member Info'!$AJ$9,'Member Info'!$AK$10,IF('Member Info'!H125&gt;'Member Info'!$AJ$8,'Member Info'!$AK$9,'Member Info'!$AK$8)))))),
SUMPRODUCT('Member Info'!L125+IF('Member Info'!H125&gt;'Member Info'!$AG$17,'Member Info'!$AH$18,IF('Member Info'!H125&gt;'Member Info'!$AG$16,'Member Info'!$AH$17,IF('Member Info'!H125&gt;'Member Info'!$AG$15,'Member Info'!$AH$16,IF('Member Info'!H125&gt;'Member Info'!$AG$14,'Member Info'!$AH$15,IF('Member Info'!H125&gt;'Member Info'!$AG$13,'Member Info'!$AH$14,IF('Member Info'!H125&gt;'Member Info'!$AG$12,'Member Info'!$AH$13,IF('Member Info'!H125&gt;'Member Info'!$AG$11,'Member Info'!$AH$12,IF('Member Info'!H125&gt;'Member Info'!$AG$10,'Member Info'!$AH$11,IF('Member Info'!H125&gt;'Member Info'!$AG$9,'Member Info'!$AH$10,IF('Member Info'!H125&gt;'Member Info'!$AG$8,'Member Info'!$AH$9,'Member Info'!$AH$8)))))))))))))</f>
        <v/>
      </c>
      <c r="H129" s="26"/>
      <c r="I129" s="26"/>
      <c r="J129" s="107" t="str">
        <f>IF(E129=0,"",IF('Member Info'!F125&gt;$S$1,CONCATENATE("Joined with practice on ", TEXT('Member Info'!F125, "DD/MM/YYYY")),IF('Member Info'!N125&lt;&gt;"",IF('Member Info'!N125&lt;$R$1,CONCATENATE("Left Scheme on ", TEXT('Member Info'!N125, "DD/MM/YYYY")),IF(ISERROR(G129),"Error Detected, No rate entered",IF(E129=0,"",IF(F129="","Error Detected, No Pensionable pay",IF(ISERROR(AB129)," Unknown Values entered.",IF(T129+U129&lt;1,"Acceptable",IF(R129+S129=200, "No Contributions Entered", IF(K129="","Error Detected, Choose reason&gt;",IF(X129="1",IF(T129=1,"Please Enter Deemed Pensionable Pay","Add Any Relevant Details Above"),"Please Give Details Above"))))))))),IF(ISERROR(G129),"Error Detected, No rate entered",IF(E129=0,"",IF(F129="","Error Detected, No Pensionable pay",IF(ISERROR(AB129)," Unknown Values entered.",IF(T129+U129&lt;1,"Acceptable",IF(R129+S129=200, "No Contributions Entered", IF(K129="","Error Detected, Choose reason&gt;",IF(X129="1",IF(T129=1,"Please Enter Deemed Pensionable Pay","Add relevant Details Above"),"Please give details Above")))))))))))</f>
        <v/>
      </c>
      <c r="K129" s="263"/>
      <c r="L129" s="93"/>
      <c r="M129" s="93" t="str">
        <f t="shared" si="24"/>
        <v/>
      </c>
      <c r="N129" s="96">
        <f t="shared" si="23"/>
        <v>0</v>
      </c>
      <c r="O129" s="96">
        <f t="shared" si="23"/>
        <v>0</v>
      </c>
      <c r="P129" s="220">
        <f>(ROUND((F129/100*'Member Info'!$W$2), 2))</f>
        <v>0</v>
      </c>
      <c r="Q129" s="220" t="e">
        <f t="shared" si="25"/>
        <v>#VALUE!</v>
      </c>
      <c r="R129" s="220" t="str">
        <f t="shared" si="26"/>
        <v/>
      </c>
      <c r="S129" s="229" t="str">
        <f t="shared" si="27"/>
        <v/>
      </c>
      <c r="T129" s="230" t="str">
        <f t="shared" si="28"/>
        <v/>
      </c>
      <c r="U129" s="230" t="str">
        <f t="shared" si="29"/>
        <v/>
      </c>
      <c r="V129" s="224">
        <f t="shared" si="30"/>
        <v>0</v>
      </c>
      <c r="W129" s="112">
        <f t="shared" si="31"/>
        <v>0</v>
      </c>
      <c r="X129" s="237" t="str">
        <f t="shared" si="19"/>
        <v/>
      </c>
      <c r="Y129" s="242" t="b">
        <f t="shared" si="20"/>
        <v>0</v>
      </c>
      <c r="Z129" s="237">
        <f t="shared" si="32"/>
        <v>0</v>
      </c>
      <c r="AA129" s="237">
        <f>IF('Member Info'!N125="",1,"")</f>
        <v>1</v>
      </c>
      <c r="AB129" s="245" t="e">
        <f t="shared" si="33"/>
        <v>#VALUE!</v>
      </c>
      <c r="AC129" s="132" t="str">
        <f t="shared" si="21"/>
        <v/>
      </c>
      <c r="AD129" s="126">
        <f t="shared" si="22"/>
        <v>1</v>
      </c>
      <c r="AE129" s="126" t="str">
        <f>IF('Member Info'!N125&lt;&gt;"",IF('Member Info'!N125&lt;=$R$1,1,0),"")</f>
        <v/>
      </c>
      <c r="AG129" s="126" t="b">
        <f t="shared" si="34"/>
        <v>0</v>
      </c>
      <c r="AH129" s="126">
        <f t="shared" si="35"/>
        <v>0</v>
      </c>
      <c r="AJ129" s="126">
        <f t="shared" si="36"/>
        <v>0</v>
      </c>
      <c r="AK129" s="126">
        <f>IF('Member Info'!F125&gt;$R$1,1,0)</f>
        <v>0</v>
      </c>
      <c r="AL129" s="126" t="b">
        <f>IF(ISERROR(R129),ERROR.TYPE(#REF!)=ERROR.TYPE(R129),FALSE)</f>
        <v>0</v>
      </c>
      <c r="AM129" s="126" t="b">
        <f>IF(ISERROR(S129),ERROR.TYPE(#REF!)=ERROR.TYPE(S129),FALSE)</f>
        <v>0</v>
      </c>
      <c r="AN129" s="126">
        <f>IF(OR('Member Info'!F125&gt;=$S$1,'Member Info'!N125&gt;=$R$1),1,0)</f>
        <v>0</v>
      </c>
    </row>
    <row r="130" spans="1:40" x14ac:dyDescent="0.25">
      <c r="A130" s="4">
        <v>98</v>
      </c>
      <c r="B130" s="166">
        <f>'Member Info'!D126</f>
        <v>0</v>
      </c>
      <c r="C130" s="166">
        <f>'Member Info'!E126</f>
        <v>0</v>
      </c>
      <c r="D130" s="166" t="str">
        <f>'Member Info'!G126</f>
        <v/>
      </c>
      <c r="E130" s="167">
        <f>'Member Info'!B126</f>
        <v>0</v>
      </c>
      <c r="F130" s="244"/>
      <c r="G130" s="168" t="str">
        <f>IF(E130=0,"",
IF('Member Info'!$AM$19&lt;=$R$1,
SUMPRODUCT('Member Info'!L126+IF('Member Info'!H126&gt;'Member Info'!$AJ$12,'Member Info'!$AK$13,IF('Member Info'!H126&gt;'Member Info'!$AJ$11,'Member Info'!$AK$12,IF('Member Info'!H126&gt;'Member Info'!$AJ$10,'Member Info'!$AK$11,IF('Member Info'!H126&gt;'Member Info'!$AJ$9,'Member Info'!$AK$10,IF('Member Info'!H126&gt;'Member Info'!$AJ$8,'Member Info'!$AK$9,'Member Info'!$AK$8)))))),
SUMPRODUCT('Member Info'!L126+IF('Member Info'!H126&gt;'Member Info'!$AG$17,'Member Info'!$AH$18,IF('Member Info'!H126&gt;'Member Info'!$AG$16,'Member Info'!$AH$17,IF('Member Info'!H126&gt;'Member Info'!$AG$15,'Member Info'!$AH$16,IF('Member Info'!H126&gt;'Member Info'!$AG$14,'Member Info'!$AH$15,IF('Member Info'!H126&gt;'Member Info'!$AG$13,'Member Info'!$AH$14,IF('Member Info'!H126&gt;'Member Info'!$AG$12,'Member Info'!$AH$13,IF('Member Info'!H126&gt;'Member Info'!$AG$11,'Member Info'!$AH$12,IF('Member Info'!H126&gt;'Member Info'!$AG$10,'Member Info'!$AH$11,IF('Member Info'!H126&gt;'Member Info'!$AG$9,'Member Info'!$AH$10,IF('Member Info'!H126&gt;'Member Info'!$AG$8,'Member Info'!$AH$9,'Member Info'!$AH$8)))))))))))))</f>
        <v/>
      </c>
      <c r="H130" s="26"/>
      <c r="I130" s="26"/>
      <c r="J130" s="107" t="str">
        <f>IF(E130=0,"",IF('Member Info'!F126&gt;$S$1,CONCATENATE("Joined with practice on ", TEXT('Member Info'!F126, "DD/MM/YYYY")),IF('Member Info'!N126&lt;&gt;"",IF('Member Info'!N126&lt;$R$1,CONCATENATE("Left Scheme on ", TEXT('Member Info'!N126, "DD/MM/YYYY")),IF(ISERROR(G130),"Error Detected, No rate entered",IF(E130=0,"",IF(F130="","Error Detected, No Pensionable pay",IF(ISERROR(AB130)," Unknown Values entered.",IF(T130+U130&lt;1,"Acceptable",IF(R130+S130=200, "No Contributions Entered", IF(K130="","Error Detected, Choose reason&gt;",IF(X130="1",IF(T130=1,"Please Enter Deemed Pensionable Pay","Add Any Relevant Details Above"),"Please Give Details Above"))))))))),IF(ISERROR(G130),"Error Detected, No rate entered",IF(E130=0,"",IF(F130="","Error Detected, No Pensionable pay",IF(ISERROR(AB130)," Unknown Values entered.",IF(T130+U130&lt;1,"Acceptable",IF(R130+S130=200, "No Contributions Entered", IF(K130="","Error Detected, Choose reason&gt;",IF(X130="1",IF(T130=1,"Please Enter Deemed Pensionable Pay","Add relevant Details Above"),"Please give details Above")))))))))))</f>
        <v/>
      </c>
      <c r="K130" s="263"/>
      <c r="L130" s="93"/>
      <c r="M130" s="93" t="str">
        <f t="shared" si="24"/>
        <v/>
      </c>
      <c r="N130" s="96">
        <f t="shared" si="23"/>
        <v>0</v>
      </c>
      <c r="O130" s="96">
        <f t="shared" si="23"/>
        <v>0</v>
      </c>
      <c r="P130" s="220">
        <f>(ROUND((F130/100*'Member Info'!$W$2), 2))</f>
        <v>0</v>
      </c>
      <c r="Q130" s="220" t="e">
        <f t="shared" si="25"/>
        <v>#VALUE!</v>
      </c>
      <c r="R130" s="220" t="str">
        <f t="shared" si="26"/>
        <v/>
      </c>
      <c r="S130" s="229" t="str">
        <f t="shared" si="27"/>
        <v/>
      </c>
      <c r="T130" s="230" t="str">
        <f t="shared" si="28"/>
        <v/>
      </c>
      <c r="U130" s="230" t="str">
        <f t="shared" si="29"/>
        <v/>
      </c>
      <c r="V130" s="224">
        <f t="shared" si="30"/>
        <v>0</v>
      </c>
      <c r="W130" s="112">
        <f t="shared" si="31"/>
        <v>0</v>
      </c>
      <c r="X130" s="237" t="str">
        <f t="shared" si="19"/>
        <v/>
      </c>
      <c r="Y130" s="242" t="b">
        <f t="shared" si="20"/>
        <v>0</v>
      </c>
      <c r="Z130" s="237">
        <f t="shared" si="32"/>
        <v>0</v>
      </c>
      <c r="AA130" s="237">
        <f>IF('Member Info'!N126="",1,"")</f>
        <v>1</v>
      </c>
      <c r="AB130" s="245" t="e">
        <f t="shared" si="33"/>
        <v>#VALUE!</v>
      </c>
      <c r="AC130" s="132" t="str">
        <f t="shared" si="21"/>
        <v/>
      </c>
      <c r="AD130" s="126">
        <f t="shared" si="22"/>
        <v>1</v>
      </c>
      <c r="AE130" s="126" t="str">
        <f>IF('Member Info'!N126&lt;&gt;"",IF('Member Info'!N126&lt;=$R$1,1,0),"")</f>
        <v/>
      </c>
      <c r="AG130" s="126" t="b">
        <f t="shared" si="34"/>
        <v>0</v>
      </c>
      <c r="AH130" s="126">
        <f t="shared" si="35"/>
        <v>0</v>
      </c>
      <c r="AJ130" s="126">
        <f t="shared" si="36"/>
        <v>0</v>
      </c>
      <c r="AK130" s="126">
        <f>IF('Member Info'!F126&gt;$R$1,1,0)</f>
        <v>0</v>
      </c>
      <c r="AL130" s="126" t="b">
        <f>IF(ISERROR(R130),ERROR.TYPE(#REF!)=ERROR.TYPE(R130),FALSE)</f>
        <v>0</v>
      </c>
      <c r="AM130" s="126" t="b">
        <f>IF(ISERROR(S130),ERROR.TYPE(#REF!)=ERROR.TYPE(S130),FALSE)</f>
        <v>0</v>
      </c>
      <c r="AN130" s="126">
        <f>IF(OR('Member Info'!F126&gt;=$S$1,'Member Info'!N126&gt;=$R$1),1,0)</f>
        <v>0</v>
      </c>
    </row>
    <row r="131" spans="1:40" x14ac:dyDescent="0.25">
      <c r="A131" s="4">
        <v>99</v>
      </c>
      <c r="B131" s="166">
        <f>'Member Info'!D127</f>
        <v>0</v>
      </c>
      <c r="C131" s="166">
        <f>'Member Info'!E127</f>
        <v>0</v>
      </c>
      <c r="D131" s="166" t="str">
        <f>'Member Info'!G127</f>
        <v/>
      </c>
      <c r="E131" s="167">
        <f>'Member Info'!B127</f>
        <v>0</v>
      </c>
      <c r="F131" s="244"/>
      <c r="G131" s="168" t="str">
        <f>IF(E131=0,"",
IF('Member Info'!$AM$19&lt;=$R$1,
SUMPRODUCT('Member Info'!L127+IF('Member Info'!H127&gt;'Member Info'!$AJ$12,'Member Info'!$AK$13,IF('Member Info'!H127&gt;'Member Info'!$AJ$11,'Member Info'!$AK$12,IF('Member Info'!H127&gt;'Member Info'!$AJ$10,'Member Info'!$AK$11,IF('Member Info'!H127&gt;'Member Info'!$AJ$9,'Member Info'!$AK$10,IF('Member Info'!H127&gt;'Member Info'!$AJ$8,'Member Info'!$AK$9,'Member Info'!$AK$8)))))),
SUMPRODUCT('Member Info'!L127+IF('Member Info'!H127&gt;'Member Info'!$AG$17,'Member Info'!$AH$18,IF('Member Info'!H127&gt;'Member Info'!$AG$16,'Member Info'!$AH$17,IF('Member Info'!H127&gt;'Member Info'!$AG$15,'Member Info'!$AH$16,IF('Member Info'!H127&gt;'Member Info'!$AG$14,'Member Info'!$AH$15,IF('Member Info'!H127&gt;'Member Info'!$AG$13,'Member Info'!$AH$14,IF('Member Info'!H127&gt;'Member Info'!$AG$12,'Member Info'!$AH$13,IF('Member Info'!H127&gt;'Member Info'!$AG$11,'Member Info'!$AH$12,IF('Member Info'!H127&gt;'Member Info'!$AG$10,'Member Info'!$AH$11,IF('Member Info'!H127&gt;'Member Info'!$AG$9,'Member Info'!$AH$10,IF('Member Info'!H127&gt;'Member Info'!$AG$8,'Member Info'!$AH$9,'Member Info'!$AH$8)))))))))))))</f>
        <v/>
      </c>
      <c r="H131" s="26"/>
      <c r="I131" s="26"/>
      <c r="J131" s="107" t="str">
        <f>IF(E131=0,"",IF('Member Info'!F127&gt;$S$1,CONCATENATE("Joined with practice on ", TEXT('Member Info'!F127, "DD/MM/YYYY")),IF('Member Info'!N127&lt;&gt;"",IF('Member Info'!N127&lt;$R$1,CONCATENATE("Left Scheme on ", TEXT('Member Info'!N127, "DD/MM/YYYY")),IF(ISERROR(G131),"Error Detected, No rate entered",IF(E131=0,"",IF(F131="","Error Detected, No Pensionable pay",IF(ISERROR(AB131)," Unknown Values entered.",IF(T131+U131&lt;1,"Acceptable",IF(R131+S131=200, "No Contributions Entered", IF(K131="","Error Detected, Choose reason&gt;",IF(X131="1",IF(T131=1,"Please Enter Deemed Pensionable Pay","Add Any Relevant Details Above"),"Please Give Details Above"))))))))),IF(ISERROR(G131),"Error Detected, No rate entered",IF(E131=0,"",IF(F131="","Error Detected, No Pensionable pay",IF(ISERROR(AB131)," Unknown Values entered.",IF(T131+U131&lt;1,"Acceptable",IF(R131+S131=200, "No Contributions Entered", IF(K131="","Error Detected, Choose reason&gt;",IF(X131="1",IF(T131=1,"Please Enter Deemed Pensionable Pay","Add relevant Details Above"),"Please give details Above")))))))))))</f>
        <v/>
      </c>
      <c r="K131" s="263"/>
      <c r="L131" s="93"/>
      <c r="M131" s="93" t="str">
        <f t="shared" si="24"/>
        <v/>
      </c>
      <c r="N131" s="96">
        <f t="shared" si="23"/>
        <v>0</v>
      </c>
      <c r="O131" s="96">
        <f t="shared" si="23"/>
        <v>0</v>
      </c>
      <c r="P131" s="220">
        <f>(ROUND((F131/100*'Member Info'!$W$2), 2))</f>
        <v>0</v>
      </c>
      <c r="Q131" s="220" t="e">
        <f t="shared" si="25"/>
        <v>#VALUE!</v>
      </c>
      <c r="R131" s="220" t="str">
        <f t="shared" si="26"/>
        <v/>
      </c>
      <c r="S131" s="229" t="str">
        <f t="shared" si="27"/>
        <v/>
      </c>
      <c r="T131" s="230" t="str">
        <f t="shared" si="28"/>
        <v/>
      </c>
      <c r="U131" s="230" t="str">
        <f t="shared" si="29"/>
        <v/>
      </c>
      <c r="V131" s="224">
        <f t="shared" si="30"/>
        <v>0</v>
      </c>
      <c r="W131" s="112">
        <f t="shared" si="31"/>
        <v>0</v>
      </c>
      <c r="X131" s="237" t="str">
        <f t="shared" si="19"/>
        <v/>
      </c>
      <c r="Y131" s="242" t="b">
        <f t="shared" si="20"/>
        <v>0</v>
      </c>
      <c r="Z131" s="237">
        <f t="shared" si="32"/>
        <v>0</v>
      </c>
      <c r="AA131" s="237">
        <f>IF('Member Info'!N127="",1,"")</f>
        <v>1</v>
      </c>
      <c r="AB131" s="245" t="e">
        <f t="shared" si="33"/>
        <v>#VALUE!</v>
      </c>
      <c r="AC131" s="132" t="str">
        <f t="shared" si="21"/>
        <v/>
      </c>
      <c r="AD131" s="126">
        <f t="shared" si="22"/>
        <v>1</v>
      </c>
      <c r="AE131" s="126" t="str">
        <f>IF('Member Info'!N127&lt;&gt;"",IF('Member Info'!N127&lt;=$R$1,1,0),"")</f>
        <v/>
      </c>
      <c r="AG131" s="126" t="b">
        <f t="shared" si="34"/>
        <v>0</v>
      </c>
      <c r="AH131" s="126">
        <f t="shared" si="35"/>
        <v>0</v>
      </c>
      <c r="AJ131" s="126">
        <f t="shared" si="36"/>
        <v>0</v>
      </c>
      <c r="AK131" s="126">
        <f>IF('Member Info'!F127&gt;$R$1,1,0)</f>
        <v>0</v>
      </c>
      <c r="AL131" s="126" t="b">
        <f>IF(ISERROR(R131),ERROR.TYPE(#REF!)=ERROR.TYPE(R131),FALSE)</f>
        <v>0</v>
      </c>
      <c r="AM131" s="126" t="b">
        <f>IF(ISERROR(S131),ERROR.TYPE(#REF!)=ERROR.TYPE(S131),FALSE)</f>
        <v>0</v>
      </c>
      <c r="AN131" s="126">
        <f>IF(OR('Member Info'!F127&gt;=$S$1,'Member Info'!N127&gt;=$R$1),1,0)</f>
        <v>0</v>
      </c>
    </row>
    <row r="132" spans="1:40" x14ac:dyDescent="0.25">
      <c r="A132" s="4">
        <v>100</v>
      </c>
      <c r="B132" s="166">
        <f>'Member Info'!D128</f>
        <v>0</v>
      </c>
      <c r="C132" s="166">
        <f>'Member Info'!E128</f>
        <v>0</v>
      </c>
      <c r="D132" s="166" t="str">
        <f>'Member Info'!G128</f>
        <v/>
      </c>
      <c r="E132" s="167">
        <f>'Member Info'!B128</f>
        <v>0</v>
      </c>
      <c r="F132" s="244"/>
      <c r="G132" s="168" t="str">
        <f>IF(E132=0,"",
IF('Member Info'!$AM$19&lt;=$R$1,
SUMPRODUCT('Member Info'!L128+IF('Member Info'!H128&gt;'Member Info'!$AJ$12,'Member Info'!$AK$13,IF('Member Info'!H128&gt;'Member Info'!$AJ$11,'Member Info'!$AK$12,IF('Member Info'!H128&gt;'Member Info'!$AJ$10,'Member Info'!$AK$11,IF('Member Info'!H128&gt;'Member Info'!$AJ$9,'Member Info'!$AK$10,IF('Member Info'!H128&gt;'Member Info'!$AJ$8,'Member Info'!$AK$9,'Member Info'!$AK$8)))))),
SUMPRODUCT('Member Info'!L128+IF('Member Info'!H128&gt;'Member Info'!$AG$17,'Member Info'!$AH$18,IF('Member Info'!H128&gt;'Member Info'!$AG$16,'Member Info'!$AH$17,IF('Member Info'!H128&gt;'Member Info'!$AG$15,'Member Info'!$AH$16,IF('Member Info'!H128&gt;'Member Info'!$AG$14,'Member Info'!$AH$15,IF('Member Info'!H128&gt;'Member Info'!$AG$13,'Member Info'!$AH$14,IF('Member Info'!H128&gt;'Member Info'!$AG$12,'Member Info'!$AH$13,IF('Member Info'!H128&gt;'Member Info'!$AG$11,'Member Info'!$AH$12,IF('Member Info'!H128&gt;'Member Info'!$AG$10,'Member Info'!$AH$11,IF('Member Info'!H128&gt;'Member Info'!$AG$9,'Member Info'!$AH$10,IF('Member Info'!H128&gt;'Member Info'!$AG$8,'Member Info'!$AH$9,'Member Info'!$AH$8)))))))))))))</f>
        <v/>
      </c>
      <c r="H132" s="26"/>
      <c r="I132" s="26"/>
      <c r="J132" s="107" t="str">
        <f>IF(E132=0,"",IF('Member Info'!F128&gt;$S$1,CONCATENATE("Joined with practice on ", TEXT('Member Info'!F128, "DD/MM/YYYY")),IF('Member Info'!N128&lt;&gt;"",IF('Member Info'!N128&lt;$R$1,CONCATENATE("Left Scheme on ", TEXT('Member Info'!N128, "DD/MM/YYYY")),IF(ISERROR(G132),"Error Detected, No rate entered",IF(E132=0,"",IF(F132="","Error Detected, No Pensionable pay",IF(ISERROR(AB132)," Unknown Values entered.",IF(T132+U132&lt;1,"Acceptable",IF(R132+S132=200, "No Contributions Entered", IF(K132="","Error Detected, Choose reason&gt;",IF(X132="1",IF(T132=1,"Please Enter Deemed Pensionable Pay","Add Any Relevant Details Above"),"Please Give Details Above"))))))))),IF(ISERROR(G132),"Error Detected, No rate entered",IF(E132=0,"",IF(F132="","Error Detected, No Pensionable pay",IF(ISERROR(AB132)," Unknown Values entered.",IF(T132+U132&lt;1,"Acceptable",IF(R132+S132=200, "No Contributions Entered", IF(K132="","Error Detected, Choose reason&gt;",IF(X132="1",IF(T132=1,"Please Enter Deemed Pensionable Pay","Add relevant Details Above"),"Please give details Above")))))))))))</f>
        <v/>
      </c>
      <c r="K132" s="263"/>
      <c r="L132" s="93"/>
      <c r="M132" s="93" t="str">
        <f t="shared" si="24"/>
        <v/>
      </c>
      <c r="N132" s="96">
        <f t="shared" si="23"/>
        <v>0</v>
      </c>
      <c r="O132" s="96">
        <f t="shared" si="23"/>
        <v>0</v>
      </c>
      <c r="P132" s="220">
        <f>(ROUND((F132/100*'Member Info'!$W$2), 2))</f>
        <v>0</v>
      </c>
      <c r="Q132" s="220" t="e">
        <f t="shared" si="25"/>
        <v>#VALUE!</v>
      </c>
      <c r="R132" s="220" t="str">
        <f t="shared" si="26"/>
        <v/>
      </c>
      <c r="S132" s="229" t="str">
        <f t="shared" si="27"/>
        <v/>
      </c>
      <c r="T132" s="230" t="str">
        <f t="shared" si="28"/>
        <v/>
      </c>
      <c r="U132" s="230" t="str">
        <f t="shared" si="29"/>
        <v/>
      </c>
      <c r="V132" s="224">
        <f t="shared" si="30"/>
        <v>0</v>
      </c>
      <c r="W132" s="112">
        <f t="shared" si="31"/>
        <v>0</v>
      </c>
      <c r="X132" s="237" t="str">
        <f t="shared" si="19"/>
        <v/>
      </c>
      <c r="Y132" s="242" t="b">
        <f t="shared" si="20"/>
        <v>0</v>
      </c>
      <c r="Z132" s="237">
        <f t="shared" si="32"/>
        <v>0</v>
      </c>
      <c r="AA132" s="237">
        <f>IF('Member Info'!N128="",1,"")</f>
        <v>1</v>
      </c>
      <c r="AB132" s="245" t="e">
        <f t="shared" si="33"/>
        <v>#VALUE!</v>
      </c>
      <c r="AC132" s="132" t="str">
        <f t="shared" si="21"/>
        <v/>
      </c>
      <c r="AD132" s="126">
        <f t="shared" si="22"/>
        <v>1</v>
      </c>
      <c r="AE132" s="126" t="str">
        <f>IF('Member Info'!N128&lt;&gt;"",IF('Member Info'!N128&lt;=$R$1,1,0),"")</f>
        <v/>
      </c>
      <c r="AG132" s="126" t="b">
        <f t="shared" si="34"/>
        <v>0</v>
      </c>
      <c r="AH132" s="126">
        <f t="shared" si="35"/>
        <v>0</v>
      </c>
      <c r="AJ132" s="126">
        <f t="shared" si="36"/>
        <v>0</v>
      </c>
      <c r="AK132" s="126">
        <f>IF('Member Info'!F128&gt;$R$1,1,0)</f>
        <v>0</v>
      </c>
      <c r="AL132" s="126" t="b">
        <f>IF(ISERROR(R132),ERROR.TYPE(#REF!)=ERROR.TYPE(R132),FALSE)</f>
        <v>0</v>
      </c>
      <c r="AM132" s="126" t="b">
        <f>IF(ISERROR(S132),ERROR.TYPE(#REF!)=ERROR.TYPE(S132),FALSE)</f>
        <v>0</v>
      </c>
      <c r="AN132" s="126">
        <f>IF(OR('Member Info'!F128&gt;=$S$1,'Member Info'!N128&gt;=$R$1),1,0)</f>
        <v>0</v>
      </c>
    </row>
    <row r="133" spans="1:40" x14ac:dyDescent="0.25">
      <c r="A133" s="4">
        <v>101</v>
      </c>
      <c r="B133" s="166">
        <f>'Member Info'!D129</f>
        <v>0</v>
      </c>
      <c r="C133" s="166">
        <f>'Member Info'!E129</f>
        <v>0</v>
      </c>
      <c r="D133" s="166" t="str">
        <f>'Member Info'!G129</f>
        <v/>
      </c>
      <c r="E133" s="167">
        <f>'Member Info'!B129</f>
        <v>0</v>
      </c>
      <c r="F133" s="244"/>
      <c r="G133" s="168" t="str">
        <f>IF(E133=0,"",
IF('Member Info'!$AM$19&lt;=$R$1,
SUMPRODUCT('Member Info'!L129+IF('Member Info'!H129&gt;'Member Info'!$AJ$12,'Member Info'!$AK$13,IF('Member Info'!H129&gt;'Member Info'!$AJ$11,'Member Info'!$AK$12,IF('Member Info'!H129&gt;'Member Info'!$AJ$10,'Member Info'!$AK$11,IF('Member Info'!H129&gt;'Member Info'!$AJ$9,'Member Info'!$AK$10,IF('Member Info'!H129&gt;'Member Info'!$AJ$8,'Member Info'!$AK$9,'Member Info'!$AK$8)))))),
SUMPRODUCT('Member Info'!L129+IF('Member Info'!H129&gt;'Member Info'!$AG$17,'Member Info'!$AH$18,IF('Member Info'!H129&gt;'Member Info'!$AG$16,'Member Info'!$AH$17,IF('Member Info'!H129&gt;'Member Info'!$AG$15,'Member Info'!$AH$16,IF('Member Info'!H129&gt;'Member Info'!$AG$14,'Member Info'!$AH$15,IF('Member Info'!H129&gt;'Member Info'!$AG$13,'Member Info'!$AH$14,IF('Member Info'!H129&gt;'Member Info'!$AG$12,'Member Info'!$AH$13,IF('Member Info'!H129&gt;'Member Info'!$AG$11,'Member Info'!$AH$12,IF('Member Info'!H129&gt;'Member Info'!$AG$10,'Member Info'!$AH$11,IF('Member Info'!H129&gt;'Member Info'!$AG$9,'Member Info'!$AH$10,IF('Member Info'!H129&gt;'Member Info'!$AG$8,'Member Info'!$AH$9,'Member Info'!$AH$8)))))))))))))</f>
        <v/>
      </c>
      <c r="H133" s="26"/>
      <c r="I133" s="26"/>
      <c r="J133" s="107" t="str">
        <f>IF(E133=0,"",IF('Member Info'!F129&gt;$S$1,CONCATENATE("Joined with practice on ", TEXT('Member Info'!F129, "DD/MM/YYYY")),IF('Member Info'!N129&lt;&gt;"",IF('Member Info'!N129&lt;$R$1,CONCATENATE("Left Scheme on ", TEXT('Member Info'!N129, "DD/MM/YYYY")),IF(ISERROR(G133),"Error Detected, No rate entered",IF(E133=0,"",IF(F133="","Error Detected, No Pensionable pay",IF(ISERROR(AB133)," Unknown Values entered.",IF(T133+U133&lt;1,"Acceptable",IF(R133+S133=200, "No Contributions Entered", IF(K133="","Error Detected, Choose reason&gt;",IF(X133="1",IF(T133=1,"Please Enter Deemed Pensionable Pay","Add Any Relevant Details Above"),"Please Give Details Above"))))))))),IF(ISERROR(G133),"Error Detected, No rate entered",IF(E133=0,"",IF(F133="","Error Detected, No Pensionable pay",IF(ISERROR(AB133)," Unknown Values entered.",IF(T133+U133&lt;1,"Acceptable",IF(R133+S133=200, "No Contributions Entered", IF(K133="","Error Detected, Choose reason&gt;",IF(X133="1",IF(T133=1,"Please Enter Deemed Pensionable Pay","Add relevant Details Above"),"Please give details Above")))))))))))</f>
        <v/>
      </c>
      <c r="K133" s="263"/>
      <c r="L133" s="93"/>
      <c r="M133" s="93" t="str">
        <f t="shared" si="24"/>
        <v/>
      </c>
      <c r="N133" s="96">
        <f t="shared" si="23"/>
        <v>0</v>
      </c>
      <c r="O133" s="96">
        <f t="shared" si="23"/>
        <v>0</v>
      </c>
      <c r="P133" s="220">
        <f>(ROUND((F133/100*'Member Info'!$W$2), 2))</f>
        <v>0</v>
      </c>
      <c r="Q133" s="220" t="e">
        <f t="shared" si="25"/>
        <v>#VALUE!</v>
      </c>
      <c r="R133" s="220" t="str">
        <f t="shared" si="26"/>
        <v/>
      </c>
      <c r="S133" s="229" t="str">
        <f t="shared" si="27"/>
        <v/>
      </c>
      <c r="T133" s="230" t="str">
        <f t="shared" si="28"/>
        <v/>
      </c>
      <c r="U133" s="230" t="str">
        <f t="shared" si="29"/>
        <v/>
      </c>
      <c r="V133" s="224">
        <f t="shared" si="30"/>
        <v>0</v>
      </c>
      <c r="W133" s="112">
        <f t="shared" si="31"/>
        <v>0</v>
      </c>
      <c r="X133" s="237" t="str">
        <f t="shared" si="19"/>
        <v/>
      </c>
      <c r="Y133" s="242" t="b">
        <f t="shared" si="20"/>
        <v>0</v>
      </c>
      <c r="Z133" s="237">
        <f t="shared" si="32"/>
        <v>0</v>
      </c>
      <c r="AA133" s="237">
        <f>IF('Member Info'!N129="",1,"")</f>
        <v>1</v>
      </c>
      <c r="AB133" s="245" t="e">
        <f t="shared" si="33"/>
        <v>#VALUE!</v>
      </c>
      <c r="AC133" s="132" t="str">
        <f t="shared" si="21"/>
        <v/>
      </c>
      <c r="AD133" s="126">
        <f t="shared" si="22"/>
        <v>1</v>
      </c>
      <c r="AE133" s="126" t="str">
        <f>IF('Member Info'!N129&lt;&gt;"",IF('Member Info'!N129&lt;=$R$1,1,0),"")</f>
        <v/>
      </c>
      <c r="AG133" s="126" t="b">
        <f t="shared" si="34"/>
        <v>0</v>
      </c>
      <c r="AH133" s="126">
        <f t="shared" si="35"/>
        <v>0</v>
      </c>
      <c r="AJ133" s="126">
        <f t="shared" si="36"/>
        <v>0</v>
      </c>
      <c r="AK133" s="126">
        <f>IF('Member Info'!F129&gt;$R$1,1,0)</f>
        <v>0</v>
      </c>
      <c r="AL133" s="126" t="b">
        <f>IF(ISERROR(R133),ERROR.TYPE(#REF!)=ERROR.TYPE(R133),FALSE)</f>
        <v>0</v>
      </c>
      <c r="AM133" s="126" t="b">
        <f>IF(ISERROR(S133),ERROR.TYPE(#REF!)=ERROR.TYPE(S133),FALSE)</f>
        <v>0</v>
      </c>
      <c r="AN133" s="126">
        <f>IF(OR('Member Info'!F129&gt;=$S$1,'Member Info'!N129&gt;=$R$1),1,0)</f>
        <v>0</v>
      </c>
    </row>
    <row r="134" spans="1:40" x14ac:dyDescent="0.25">
      <c r="A134" s="4">
        <v>102</v>
      </c>
      <c r="B134" s="166">
        <f>'Member Info'!D130</f>
        <v>0</v>
      </c>
      <c r="C134" s="166">
        <f>'Member Info'!E130</f>
        <v>0</v>
      </c>
      <c r="D134" s="166" t="str">
        <f>'Member Info'!G130</f>
        <v/>
      </c>
      <c r="E134" s="167">
        <f>'Member Info'!B130</f>
        <v>0</v>
      </c>
      <c r="F134" s="244"/>
      <c r="G134" s="168" t="str">
        <f>IF(E134=0,"",
IF('Member Info'!$AM$19&lt;=$R$1,
SUMPRODUCT('Member Info'!L130+IF('Member Info'!H130&gt;'Member Info'!$AJ$12,'Member Info'!$AK$13,IF('Member Info'!H130&gt;'Member Info'!$AJ$11,'Member Info'!$AK$12,IF('Member Info'!H130&gt;'Member Info'!$AJ$10,'Member Info'!$AK$11,IF('Member Info'!H130&gt;'Member Info'!$AJ$9,'Member Info'!$AK$10,IF('Member Info'!H130&gt;'Member Info'!$AJ$8,'Member Info'!$AK$9,'Member Info'!$AK$8)))))),
SUMPRODUCT('Member Info'!L130+IF('Member Info'!H130&gt;'Member Info'!$AG$17,'Member Info'!$AH$18,IF('Member Info'!H130&gt;'Member Info'!$AG$16,'Member Info'!$AH$17,IF('Member Info'!H130&gt;'Member Info'!$AG$15,'Member Info'!$AH$16,IF('Member Info'!H130&gt;'Member Info'!$AG$14,'Member Info'!$AH$15,IF('Member Info'!H130&gt;'Member Info'!$AG$13,'Member Info'!$AH$14,IF('Member Info'!H130&gt;'Member Info'!$AG$12,'Member Info'!$AH$13,IF('Member Info'!H130&gt;'Member Info'!$AG$11,'Member Info'!$AH$12,IF('Member Info'!H130&gt;'Member Info'!$AG$10,'Member Info'!$AH$11,IF('Member Info'!H130&gt;'Member Info'!$AG$9,'Member Info'!$AH$10,IF('Member Info'!H130&gt;'Member Info'!$AG$8,'Member Info'!$AH$9,'Member Info'!$AH$8)))))))))))))</f>
        <v/>
      </c>
      <c r="H134" s="26"/>
      <c r="I134" s="26"/>
      <c r="J134" s="107" t="str">
        <f>IF(E134=0,"",IF('Member Info'!F130&gt;$S$1,CONCATENATE("Joined with practice on ", TEXT('Member Info'!F130, "DD/MM/YYYY")),IF('Member Info'!N130&lt;&gt;"",IF('Member Info'!N130&lt;$R$1,CONCATENATE("Left Scheme on ", TEXT('Member Info'!N130, "DD/MM/YYYY")),IF(ISERROR(G134),"Error Detected, No rate entered",IF(E134=0,"",IF(F134="","Error Detected, No Pensionable pay",IF(ISERROR(AB134)," Unknown Values entered.",IF(T134+U134&lt;1,"Acceptable",IF(R134+S134=200, "No Contributions Entered", IF(K134="","Error Detected, Choose reason&gt;",IF(X134="1",IF(T134=1,"Please Enter Deemed Pensionable Pay","Add Any Relevant Details Above"),"Please Give Details Above"))))))))),IF(ISERROR(G134),"Error Detected, No rate entered",IF(E134=0,"",IF(F134="","Error Detected, No Pensionable pay",IF(ISERROR(AB134)," Unknown Values entered.",IF(T134+U134&lt;1,"Acceptable",IF(R134+S134=200, "No Contributions Entered", IF(K134="","Error Detected, Choose reason&gt;",IF(X134="1",IF(T134=1,"Please Enter Deemed Pensionable Pay","Add relevant Details Above"),"Please give details Above")))))))))))</f>
        <v/>
      </c>
      <c r="K134" s="263"/>
      <c r="L134" s="93"/>
      <c r="M134" s="93" t="str">
        <f t="shared" si="24"/>
        <v/>
      </c>
      <c r="N134" s="96">
        <f t="shared" si="23"/>
        <v>0</v>
      </c>
      <c r="O134" s="96">
        <f t="shared" si="23"/>
        <v>0</v>
      </c>
      <c r="P134" s="220">
        <f>(ROUND((F134/100*'Member Info'!$W$2), 2))</f>
        <v>0</v>
      </c>
      <c r="Q134" s="220" t="e">
        <f t="shared" si="25"/>
        <v>#VALUE!</v>
      </c>
      <c r="R134" s="220" t="str">
        <f t="shared" si="26"/>
        <v/>
      </c>
      <c r="S134" s="229" t="str">
        <f t="shared" si="27"/>
        <v/>
      </c>
      <c r="T134" s="230" t="str">
        <f t="shared" si="28"/>
        <v/>
      </c>
      <c r="U134" s="230" t="str">
        <f t="shared" si="29"/>
        <v/>
      </c>
      <c r="V134" s="224">
        <f t="shared" si="30"/>
        <v>0</v>
      </c>
      <c r="W134" s="112">
        <f t="shared" si="31"/>
        <v>0</v>
      </c>
      <c r="X134" s="237" t="str">
        <f t="shared" si="19"/>
        <v/>
      </c>
      <c r="Y134" s="242" t="b">
        <f t="shared" si="20"/>
        <v>0</v>
      </c>
      <c r="Z134" s="237">
        <f t="shared" si="32"/>
        <v>0</v>
      </c>
      <c r="AA134" s="237">
        <f>IF('Member Info'!N130="",1,"")</f>
        <v>1</v>
      </c>
      <c r="AB134" s="245" t="e">
        <f t="shared" si="33"/>
        <v>#VALUE!</v>
      </c>
      <c r="AC134" s="132" t="str">
        <f t="shared" si="21"/>
        <v/>
      </c>
      <c r="AD134" s="126">
        <f t="shared" si="22"/>
        <v>1</v>
      </c>
      <c r="AE134" s="126" t="str">
        <f>IF('Member Info'!N130&lt;&gt;"",IF('Member Info'!N130&lt;=$R$1,1,0),"")</f>
        <v/>
      </c>
      <c r="AG134" s="126" t="b">
        <f t="shared" si="34"/>
        <v>0</v>
      </c>
      <c r="AH134" s="126">
        <f t="shared" si="35"/>
        <v>0</v>
      </c>
      <c r="AJ134" s="126">
        <f t="shared" si="36"/>
        <v>0</v>
      </c>
      <c r="AK134" s="126">
        <f>IF('Member Info'!F130&gt;$R$1,1,0)</f>
        <v>0</v>
      </c>
      <c r="AL134" s="126" t="b">
        <f>IF(ISERROR(R134),ERROR.TYPE(#REF!)=ERROR.TYPE(R134),FALSE)</f>
        <v>0</v>
      </c>
      <c r="AM134" s="126" t="b">
        <f>IF(ISERROR(S134),ERROR.TYPE(#REF!)=ERROR.TYPE(S134),FALSE)</f>
        <v>0</v>
      </c>
      <c r="AN134" s="126">
        <f>IF(OR('Member Info'!F130&gt;=$S$1,'Member Info'!N130&gt;=$R$1),1,0)</f>
        <v>0</v>
      </c>
    </row>
    <row r="135" spans="1:40" x14ac:dyDescent="0.25">
      <c r="A135" s="4">
        <v>103</v>
      </c>
      <c r="B135" s="166">
        <f>'Member Info'!D131</f>
        <v>0</v>
      </c>
      <c r="C135" s="166">
        <f>'Member Info'!E131</f>
        <v>0</v>
      </c>
      <c r="D135" s="166" t="str">
        <f>'Member Info'!G131</f>
        <v/>
      </c>
      <c r="E135" s="167">
        <f>'Member Info'!B131</f>
        <v>0</v>
      </c>
      <c r="F135" s="244"/>
      <c r="G135" s="168" t="str">
        <f>IF(E135=0,"",
IF('Member Info'!$AM$19&lt;=$R$1,
SUMPRODUCT('Member Info'!L131+IF('Member Info'!H131&gt;'Member Info'!$AJ$12,'Member Info'!$AK$13,IF('Member Info'!H131&gt;'Member Info'!$AJ$11,'Member Info'!$AK$12,IF('Member Info'!H131&gt;'Member Info'!$AJ$10,'Member Info'!$AK$11,IF('Member Info'!H131&gt;'Member Info'!$AJ$9,'Member Info'!$AK$10,IF('Member Info'!H131&gt;'Member Info'!$AJ$8,'Member Info'!$AK$9,'Member Info'!$AK$8)))))),
SUMPRODUCT('Member Info'!L131+IF('Member Info'!H131&gt;'Member Info'!$AG$17,'Member Info'!$AH$18,IF('Member Info'!H131&gt;'Member Info'!$AG$16,'Member Info'!$AH$17,IF('Member Info'!H131&gt;'Member Info'!$AG$15,'Member Info'!$AH$16,IF('Member Info'!H131&gt;'Member Info'!$AG$14,'Member Info'!$AH$15,IF('Member Info'!H131&gt;'Member Info'!$AG$13,'Member Info'!$AH$14,IF('Member Info'!H131&gt;'Member Info'!$AG$12,'Member Info'!$AH$13,IF('Member Info'!H131&gt;'Member Info'!$AG$11,'Member Info'!$AH$12,IF('Member Info'!H131&gt;'Member Info'!$AG$10,'Member Info'!$AH$11,IF('Member Info'!H131&gt;'Member Info'!$AG$9,'Member Info'!$AH$10,IF('Member Info'!H131&gt;'Member Info'!$AG$8,'Member Info'!$AH$9,'Member Info'!$AH$8)))))))))))))</f>
        <v/>
      </c>
      <c r="H135" s="26"/>
      <c r="I135" s="26"/>
      <c r="J135" s="107" t="str">
        <f>IF(E135=0,"",IF('Member Info'!F131&gt;$S$1,CONCATENATE("Joined with practice on ", TEXT('Member Info'!F131, "DD/MM/YYYY")),IF('Member Info'!N131&lt;&gt;"",IF('Member Info'!N131&lt;$R$1,CONCATENATE("Left Scheme on ", TEXT('Member Info'!N131, "DD/MM/YYYY")),IF(ISERROR(G135),"Error Detected, No rate entered",IF(E135=0,"",IF(F135="","Error Detected, No Pensionable pay",IF(ISERROR(AB135)," Unknown Values entered.",IF(T135+U135&lt;1,"Acceptable",IF(R135+S135=200, "No Contributions Entered", IF(K135="","Error Detected, Choose reason&gt;",IF(X135="1",IF(T135=1,"Please Enter Deemed Pensionable Pay","Add Any Relevant Details Above"),"Please Give Details Above"))))))))),IF(ISERROR(G135),"Error Detected, No rate entered",IF(E135=0,"",IF(F135="","Error Detected, No Pensionable pay",IF(ISERROR(AB135)," Unknown Values entered.",IF(T135+U135&lt;1,"Acceptable",IF(R135+S135=200, "No Contributions Entered", IF(K135="","Error Detected, Choose reason&gt;",IF(X135="1",IF(T135=1,"Please Enter Deemed Pensionable Pay","Add relevant Details Above"),"Please give details Above")))))))))))</f>
        <v/>
      </c>
      <c r="K135" s="263"/>
      <c r="L135" s="93"/>
      <c r="M135" s="93" t="str">
        <f t="shared" si="24"/>
        <v/>
      </c>
      <c r="N135" s="96">
        <f t="shared" si="23"/>
        <v>0</v>
      </c>
      <c r="O135" s="96">
        <f t="shared" si="23"/>
        <v>0</v>
      </c>
      <c r="P135" s="220">
        <f>(ROUND((F135/100*'Member Info'!$W$2), 2))</f>
        <v>0</v>
      </c>
      <c r="Q135" s="220" t="e">
        <f t="shared" si="25"/>
        <v>#VALUE!</v>
      </c>
      <c r="R135" s="220" t="str">
        <f t="shared" si="26"/>
        <v/>
      </c>
      <c r="S135" s="229" t="str">
        <f t="shared" si="27"/>
        <v/>
      </c>
      <c r="T135" s="230" t="str">
        <f t="shared" si="28"/>
        <v/>
      </c>
      <c r="U135" s="230" t="str">
        <f t="shared" si="29"/>
        <v/>
      </c>
      <c r="V135" s="224">
        <f t="shared" si="30"/>
        <v>0</v>
      </c>
      <c r="W135" s="112">
        <f t="shared" si="31"/>
        <v>0</v>
      </c>
      <c r="X135" s="237" t="str">
        <f t="shared" si="19"/>
        <v/>
      </c>
      <c r="Y135" s="242" t="b">
        <f t="shared" si="20"/>
        <v>0</v>
      </c>
      <c r="Z135" s="237">
        <f t="shared" si="32"/>
        <v>0</v>
      </c>
      <c r="AA135" s="237">
        <f>IF('Member Info'!N131="",1,"")</f>
        <v>1</v>
      </c>
      <c r="AB135" s="245" t="e">
        <f t="shared" si="33"/>
        <v>#VALUE!</v>
      </c>
      <c r="AC135" s="132" t="str">
        <f t="shared" si="21"/>
        <v/>
      </c>
      <c r="AD135" s="126">
        <f t="shared" si="22"/>
        <v>1</v>
      </c>
      <c r="AE135" s="126" t="str">
        <f>IF('Member Info'!N131&lt;&gt;"",IF('Member Info'!N131&lt;=$R$1,1,0),"")</f>
        <v/>
      </c>
      <c r="AG135" s="126" t="b">
        <f t="shared" si="34"/>
        <v>0</v>
      </c>
      <c r="AH135" s="126">
        <f t="shared" si="35"/>
        <v>0</v>
      </c>
      <c r="AJ135" s="126">
        <f t="shared" si="36"/>
        <v>0</v>
      </c>
      <c r="AK135" s="126">
        <f>IF('Member Info'!F131&gt;$R$1,1,0)</f>
        <v>0</v>
      </c>
      <c r="AL135" s="126" t="b">
        <f>IF(ISERROR(R135),ERROR.TYPE(#REF!)=ERROR.TYPE(R135),FALSE)</f>
        <v>0</v>
      </c>
      <c r="AM135" s="126" t="b">
        <f>IF(ISERROR(S135),ERROR.TYPE(#REF!)=ERROR.TYPE(S135),FALSE)</f>
        <v>0</v>
      </c>
      <c r="AN135" s="126">
        <f>IF(OR('Member Info'!F131&gt;=$S$1,'Member Info'!N131&gt;=$R$1),1,0)</f>
        <v>0</v>
      </c>
    </row>
    <row r="136" spans="1:40" x14ac:dyDescent="0.25">
      <c r="A136" s="4">
        <v>104</v>
      </c>
      <c r="B136" s="166">
        <f>'Member Info'!D132</f>
        <v>0</v>
      </c>
      <c r="C136" s="166">
        <f>'Member Info'!E132</f>
        <v>0</v>
      </c>
      <c r="D136" s="166" t="str">
        <f>'Member Info'!G132</f>
        <v/>
      </c>
      <c r="E136" s="167">
        <f>'Member Info'!B132</f>
        <v>0</v>
      </c>
      <c r="F136" s="244"/>
      <c r="G136" s="168" t="str">
        <f>IF(E136=0,"",
IF('Member Info'!$AM$19&lt;=$R$1,
SUMPRODUCT('Member Info'!L132+IF('Member Info'!H132&gt;'Member Info'!$AJ$12,'Member Info'!$AK$13,IF('Member Info'!H132&gt;'Member Info'!$AJ$11,'Member Info'!$AK$12,IF('Member Info'!H132&gt;'Member Info'!$AJ$10,'Member Info'!$AK$11,IF('Member Info'!H132&gt;'Member Info'!$AJ$9,'Member Info'!$AK$10,IF('Member Info'!H132&gt;'Member Info'!$AJ$8,'Member Info'!$AK$9,'Member Info'!$AK$8)))))),
SUMPRODUCT('Member Info'!L132+IF('Member Info'!H132&gt;'Member Info'!$AG$17,'Member Info'!$AH$18,IF('Member Info'!H132&gt;'Member Info'!$AG$16,'Member Info'!$AH$17,IF('Member Info'!H132&gt;'Member Info'!$AG$15,'Member Info'!$AH$16,IF('Member Info'!H132&gt;'Member Info'!$AG$14,'Member Info'!$AH$15,IF('Member Info'!H132&gt;'Member Info'!$AG$13,'Member Info'!$AH$14,IF('Member Info'!H132&gt;'Member Info'!$AG$12,'Member Info'!$AH$13,IF('Member Info'!H132&gt;'Member Info'!$AG$11,'Member Info'!$AH$12,IF('Member Info'!H132&gt;'Member Info'!$AG$10,'Member Info'!$AH$11,IF('Member Info'!H132&gt;'Member Info'!$AG$9,'Member Info'!$AH$10,IF('Member Info'!H132&gt;'Member Info'!$AG$8,'Member Info'!$AH$9,'Member Info'!$AH$8)))))))))))))</f>
        <v/>
      </c>
      <c r="H136" s="26"/>
      <c r="I136" s="26"/>
      <c r="J136" s="107" t="str">
        <f>IF(E136=0,"",IF('Member Info'!F132&gt;$S$1,CONCATENATE("Joined with practice on ", TEXT('Member Info'!F132, "DD/MM/YYYY")),IF('Member Info'!N132&lt;&gt;"",IF('Member Info'!N132&lt;$R$1,CONCATENATE("Left Scheme on ", TEXT('Member Info'!N132, "DD/MM/YYYY")),IF(ISERROR(G136),"Error Detected, No rate entered",IF(E136=0,"",IF(F136="","Error Detected, No Pensionable pay",IF(ISERROR(AB136)," Unknown Values entered.",IF(T136+U136&lt;1,"Acceptable",IF(R136+S136=200, "No Contributions Entered", IF(K136="","Error Detected, Choose reason&gt;",IF(X136="1",IF(T136=1,"Please Enter Deemed Pensionable Pay","Add Any Relevant Details Above"),"Please Give Details Above"))))))))),IF(ISERROR(G136),"Error Detected, No rate entered",IF(E136=0,"",IF(F136="","Error Detected, No Pensionable pay",IF(ISERROR(AB136)," Unknown Values entered.",IF(T136+U136&lt;1,"Acceptable",IF(R136+S136=200, "No Contributions Entered", IF(K136="","Error Detected, Choose reason&gt;",IF(X136="1",IF(T136=1,"Please Enter Deemed Pensionable Pay","Add relevant Details Above"),"Please give details Above")))))))))))</f>
        <v/>
      </c>
      <c r="K136" s="263"/>
      <c r="L136" s="93"/>
      <c r="M136" s="93" t="str">
        <f t="shared" si="24"/>
        <v/>
      </c>
      <c r="N136" s="96">
        <f t="shared" si="23"/>
        <v>0</v>
      </c>
      <c r="O136" s="96">
        <f t="shared" si="23"/>
        <v>0</v>
      </c>
      <c r="P136" s="220">
        <f>(ROUND((F136/100*'Member Info'!$W$2), 2))</f>
        <v>0</v>
      </c>
      <c r="Q136" s="220" t="e">
        <f t="shared" si="25"/>
        <v>#VALUE!</v>
      </c>
      <c r="R136" s="220" t="str">
        <f t="shared" si="26"/>
        <v/>
      </c>
      <c r="S136" s="229" t="str">
        <f t="shared" si="27"/>
        <v/>
      </c>
      <c r="T136" s="230" t="str">
        <f t="shared" si="28"/>
        <v/>
      </c>
      <c r="U136" s="230" t="str">
        <f t="shared" si="29"/>
        <v/>
      </c>
      <c r="V136" s="224">
        <f t="shared" si="30"/>
        <v>0</v>
      </c>
      <c r="W136" s="112">
        <f t="shared" si="31"/>
        <v>0</v>
      </c>
      <c r="X136" s="237" t="str">
        <f t="shared" si="19"/>
        <v/>
      </c>
      <c r="Y136" s="242" t="b">
        <f t="shared" si="20"/>
        <v>0</v>
      </c>
      <c r="Z136" s="237">
        <f t="shared" si="32"/>
        <v>0</v>
      </c>
      <c r="AA136" s="237">
        <f>IF('Member Info'!N132="",1,"")</f>
        <v>1</v>
      </c>
      <c r="AB136" s="245" t="e">
        <f t="shared" si="33"/>
        <v>#VALUE!</v>
      </c>
      <c r="AC136" s="132" t="str">
        <f t="shared" si="21"/>
        <v/>
      </c>
      <c r="AD136" s="126">
        <f t="shared" si="22"/>
        <v>1</v>
      </c>
      <c r="AE136" s="126" t="str">
        <f>IF('Member Info'!N132&lt;&gt;"",IF('Member Info'!N132&lt;=$R$1,1,0),"")</f>
        <v/>
      </c>
      <c r="AG136" s="126" t="b">
        <f t="shared" si="34"/>
        <v>0</v>
      </c>
      <c r="AH136" s="126">
        <f t="shared" si="35"/>
        <v>0</v>
      </c>
      <c r="AJ136" s="126">
        <f t="shared" si="36"/>
        <v>0</v>
      </c>
      <c r="AK136" s="126">
        <f>IF('Member Info'!F132&gt;$R$1,1,0)</f>
        <v>0</v>
      </c>
      <c r="AL136" s="126" t="b">
        <f>IF(ISERROR(R136),ERROR.TYPE(#REF!)=ERROR.TYPE(R136),FALSE)</f>
        <v>0</v>
      </c>
      <c r="AM136" s="126" t="b">
        <f>IF(ISERROR(S136),ERROR.TYPE(#REF!)=ERROR.TYPE(S136),FALSE)</f>
        <v>0</v>
      </c>
      <c r="AN136" s="126">
        <f>IF(OR('Member Info'!F132&gt;=$S$1,'Member Info'!N132&gt;=$R$1),1,0)</f>
        <v>0</v>
      </c>
    </row>
    <row r="137" spans="1:40" x14ac:dyDescent="0.25">
      <c r="A137" s="4">
        <v>105</v>
      </c>
      <c r="B137" s="166">
        <f>'Member Info'!D133</f>
        <v>0</v>
      </c>
      <c r="C137" s="166">
        <f>'Member Info'!E133</f>
        <v>0</v>
      </c>
      <c r="D137" s="166" t="str">
        <f>'Member Info'!G133</f>
        <v/>
      </c>
      <c r="E137" s="167">
        <f>'Member Info'!B133</f>
        <v>0</v>
      </c>
      <c r="F137" s="244"/>
      <c r="G137" s="168" t="str">
        <f>IF(E137=0,"",
IF('Member Info'!$AM$19&lt;=$R$1,
SUMPRODUCT('Member Info'!L133+IF('Member Info'!H133&gt;'Member Info'!$AJ$12,'Member Info'!$AK$13,IF('Member Info'!H133&gt;'Member Info'!$AJ$11,'Member Info'!$AK$12,IF('Member Info'!H133&gt;'Member Info'!$AJ$10,'Member Info'!$AK$11,IF('Member Info'!H133&gt;'Member Info'!$AJ$9,'Member Info'!$AK$10,IF('Member Info'!H133&gt;'Member Info'!$AJ$8,'Member Info'!$AK$9,'Member Info'!$AK$8)))))),
SUMPRODUCT('Member Info'!L133+IF('Member Info'!H133&gt;'Member Info'!$AG$17,'Member Info'!$AH$18,IF('Member Info'!H133&gt;'Member Info'!$AG$16,'Member Info'!$AH$17,IF('Member Info'!H133&gt;'Member Info'!$AG$15,'Member Info'!$AH$16,IF('Member Info'!H133&gt;'Member Info'!$AG$14,'Member Info'!$AH$15,IF('Member Info'!H133&gt;'Member Info'!$AG$13,'Member Info'!$AH$14,IF('Member Info'!H133&gt;'Member Info'!$AG$12,'Member Info'!$AH$13,IF('Member Info'!H133&gt;'Member Info'!$AG$11,'Member Info'!$AH$12,IF('Member Info'!H133&gt;'Member Info'!$AG$10,'Member Info'!$AH$11,IF('Member Info'!H133&gt;'Member Info'!$AG$9,'Member Info'!$AH$10,IF('Member Info'!H133&gt;'Member Info'!$AG$8,'Member Info'!$AH$9,'Member Info'!$AH$8)))))))))))))</f>
        <v/>
      </c>
      <c r="H137" s="26"/>
      <c r="I137" s="26"/>
      <c r="J137" s="107" t="str">
        <f>IF(E137=0,"",IF('Member Info'!F133&gt;$S$1,CONCATENATE("Joined with practice on ", TEXT('Member Info'!F133, "DD/MM/YYYY")),IF('Member Info'!N133&lt;&gt;"",IF('Member Info'!N133&lt;$R$1,CONCATENATE("Left Scheme on ", TEXT('Member Info'!N133, "DD/MM/YYYY")),IF(ISERROR(G137),"Error Detected, No rate entered",IF(E137=0,"",IF(F137="","Error Detected, No Pensionable pay",IF(ISERROR(AB137)," Unknown Values entered.",IF(T137+U137&lt;1,"Acceptable",IF(R137+S137=200, "No Contributions Entered", IF(K137="","Error Detected, Choose reason&gt;",IF(X137="1",IF(T137=1,"Please Enter Deemed Pensionable Pay","Add Any Relevant Details Above"),"Please Give Details Above"))))))))),IF(ISERROR(G137),"Error Detected, No rate entered",IF(E137=0,"",IF(F137="","Error Detected, No Pensionable pay",IF(ISERROR(AB137)," Unknown Values entered.",IF(T137+U137&lt;1,"Acceptable",IF(R137+S137=200, "No Contributions Entered", IF(K137="","Error Detected, Choose reason&gt;",IF(X137="1",IF(T137=1,"Please Enter Deemed Pensionable Pay","Add relevant Details Above"),"Please give details Above")))))))))))</f>
        <v/>
      </c>
      <c r="K137" s="263"/>
      <c r="L137" s="93"/>
      <c r="M137" s="93" t="str">
        <f t="shared" si="24"/>
        <v/>
      </c>
      <c r="N137" s="96">
        <f t="shared" si="23"/>
        <v>0</v>
      </c>
      <c r="O137" s="96">
        <f t="shared" si="23"/>
        <v>0</v>
      </c>
      <c r="P137" s="220">
        <f>(ROUND((F137/100*'Member Info'!$W$2), 2))</f>
        <v>0</v>
      </c>
      <c r="Q137" s="220" t="e">
        <f t="shared" si="25"/>
        <v>#VALUE!</v>
      </c>
      <c r="R137" s="220" t="str">
        <f t="shared" si="26"/>
        <v/>
      </c>
      <c r="S137" s="229" t="str">
        <f t="shared" si="27"/>
        <v/>
      </c>
      <c r="T137" s="230" t="str">
        <f t="shared" si="28"/>
        <v/>
      </c>
      <c r="U137" s="230" t="str">
        <f t="shared" si="29"/>
        <v/>
      </c>
      <c r="V137" s="224">
        <f t="shared" si="30"/>
        <v>0</v>
      </c>
      <c r="W137" s="112">
        <f t="shared" si="31"/>
        <v>0</v>
      </c>
      <c r="X137" s="237" t="str">
        <f t="shared" si="19"/>
        <v/>
      </c>
      <c r="Y137" s="242" t="b">
        <f t="shared" si="20"/>
        <v>0</v>
      </c>
      <c r="Z137" s="237">
        <f t="shared" si="32"/>
        <v>0</v>
      </c>
      <c r="AA137" s="237">
        <f>IF('Member Info'!N133="",1,"")</f>
        <v>1</v>
      </c>
      <c r="AB137" s="245" t="e">
        <f t="shared" si="33"/>
        <v>#VALUE!</v>
      </c>
      <c r="AC137" s="132" t="str">
        <f t="shared" si="21"/>
        <v/>
      </c>
      <c r="AD137" s="126">
        <f t="shared" si="22"/>
        <v>1</v>
      </c>
      <c r="AE137" s="126" t="str">
        <f>IF('Member Info'!N133&lt;&gt;"",IF('Member Info'!N133&lt;=$R$1,1,0),"")</f>
        <v/>
      </c>
      <c r="AG137" s="126" t="b">
        <f t="shared" si="34"/>
        <v>0</v>
      </c>
      <c r="AH137" s="126">
        <f t="shared" si="35"/>
        <v>0</v>
      </c>
      <c r="AJ137" s="126">
        <f t="shared" si="36"/>
        <v>0</v>
      </c>
      <c r="AK137" s="126">
        <f>IF('Member Info'!F133&gt;$R$1,1,0)</f>
        <v>0</v>
      </c>
      <c r="AL137" s="126" t="b">
        <f>IF(ISERROR(R137),ERROR.TYPE(#REF!)=ERROR.TYPE(R137),FALSE)</f>
        <v>0</v>
      </c>
      <c r="AM137" s="126" t="b">
        <f>IF(ISERROR(S137),ERROR.TYPE(#REF!)=ERROR.TYPE(S137),FALSE)</f>
        <v>0</v>
      </c>
      <c r="AN137" s="126">
        <f>IF(OR('Member Info'!F133&gt;=$S$1,'Member Info'!N133&gt;=$R$1),1,0)</f>
        <v>0</v>
      </c>
    </row>
    <row r="138" spans="1:40" x14ac:dyDescent="0.25">
      <c r="A138" s="4">
        <v>106</v>
      </c>
      <c r="B138" s="166">
        <f>'Member Info'!D134</f>
        <v>0</v>
      </c>
      <c r="C138" s="166">
        <f>'Member Info'!E134</f>
        <v>0</v>
      </c>
      <c r="D138" s="166" t="str">
        <f>'Member Info'!G134</f>
        <v/>
      </c>
      <c r="E138" s="167">
        <f>'Member Info'!B134</f>
        <v>0</v>
      </c>
      <c r="F138" s="244"/>
      <c r="G138" s="168" t="str">
        <f>IF(E138=0,"",
IF('Member Info'!$AM$19&lt;=$R$1,
SUMPRODUCT('Member Info'!L134+IF('Member Info'!H134&gt;'Member Info'!$AJ$12,'Member Info'!$AK$13,IF('Member Info'!H134&gt;'Member Info'!$AJ$11,'Member Info'!$AK$12,IF('Member Info'!H134&gt;'Member Info'!$AJ$10,'Member Info'!$AK$11,IF('Member Info'!H134&gt;'Member Info'!$AJ$9,'Member Info'!$AK$10,IF('Member Info'!H134&gt;'Member Info'!$AJ$8,'Member Info'!$AK$9,'Member Info'!$AK$8)))))),
SUMPRODUCT('Member Info'!L134+IF('Member Info'!H134&gt;'Member Info'!$AG$17,'Member Info'!$AH$18,IF('Member Info'!H134&gt;'Member Info'!$AG$16,'Member Info'!$AH$17,IF('Member Info'!H134&gt;'Member Info'!$AG$15,'Member Info'!$AH$16,IF('Member Info'!H134&gt;'Member Info'!$AG$14,'Member Info'!$AH$15,IF('Member Info'!H134&gt;'Member Info'!$AG$13,'Member Info'!$AH$14,IF('Member Info'!H134&gt;'Member Info'!$AG$12,'Member Info'!$AH$13,IF('Member Info'!H134&gt;'Member Info'!$AG$11,'Member Info'!$AH$12,IF('Member Info'!H134&gt;'Member Info'!$AG$10,'Member Info'!$AH$11,IF('Member Info'!H134&gt;'Member Info'!$AG$9,'Member Info'!$AH$10,IF('Member Info'!H134&gt;'Member Info'!$AG$8,'Member Info'!$AH$9,'Member Info'!$AH$8)))))))))))))</f>
        <v/>
      </c>
      <c r="H138" s="26"/>
      <c r="I138" s="26"/>
      <c r="J138" s="107" t="str">
        <f>IF(E138=0,"",IF('Member Info'!F134&gt;$S$1,CONCATENATE("Joined with practice on ", TEXT('Member Info'!F134, "DD/MM/YYYY")),IF('Member Info'!N134&lt;&gt;"",IF('Member Info'!N134&lt;$R$1,CONCATENATE("Left Scheme on ", TEXT('Member Info'!N134, "DD/MM/YYYY")),IF(ISERROR(G138),"Error Detected, No rate entered",IF(E138=0,"",IF(F138="","Error Detected, No Pensionable pay",IF(ISERROR(AB138)," Unknown Values entered.",IF(T138+U138&lt;1,"Acceptable",IF(R138+S138=200, "No Contributions Entered", IF(K138="","Error Detected, Choose reason&gt;",IF(X138="1",IF(T138=1,"Please Enter Deemed Pensionable Pay","Add Any Relevant Details Above"),"Please Give Details Above"))))))))),IF(ISERROR(G138),"Error Detected, No rate entered",IF(E138=0,"",IF(F138="","Error Detected, No Pensionable pay",IF(ISERROR(AB138)," Unknown Values entered.",IF(T138+U138&lt;1,"Acceptable",IF(R138+S138=200, "No Contributions Entered", IF(K138="","Error Detected, Choose reason&gt;",IF(X138="1",IF(T138=1,"Please Enter Deemed Pensionable Pay","Add relevant Details Above"),"Please give details Above")))))))))))</f>
        <v/>
      </c>
      <c r="K138" s="263"/>
      <c r="L138" s="93"/>
      <c r="M138" s="93" t="str">
        <f t="shared" si="24"/>
        <v/>
      </c>
      <c r="N138" s="96">
        <f t="shared" si="23"/>
        <v>0</v>
      </c>
      <c r="O138" s="96">
        <f t="shared" si="23"/>
        <v>0</v>
      </c>
      <c r="P138" s="220">
        <f>(ROUND((F138/100*'Member Info'!$W$2), 2))</f>
        <v>0</v>
      </c>
      <c r="Q138" s="220" t="e">
        <f t="shared" si="25"/>
        <v>#VALUE!</v>
      </c>
      <c r="R138" s="220" t="str">
        <f t="shared" si="26"/>
        <v/>
      </c>
      <c r="S138" s="229" t="str">
        <f t="shared" si="27"/>
        <v/>
      </c>
      <c r="T138" s="230" t="str">
        <f t="shared" si="28"/>
        <v/>
      </c>
      <c r="U138" s="230" t="str">
        <f t="shared" si="29"/>
        <v/>
      </c>
      <c r="V138" s="224">
        <f t="shared" si="30"/>
        <v>0</v>
      </c>
      <c r="W138" s="112">
        <f t="shared" si="31"/>
        <v>0</v>
      </c>
      <c r="X138" s="237" t="str">
        <f t="shared" si="19"/>
        <v/>
      </c>
      <c r="Y138" s="242" t="b">
        <f t="shared" si="20"/>
        <v>0</v>
      </c>
      <c r="Z138" s="237">
        <f t="shared" si="32"/>
        <v>0</v>
      </c>
      <c r="AA138" s="237">
        <f>IF('Member Info'!N134="",1,"")</f>
        <v>1</v>
      </c>
      <c r="AB138" s="245" t="e">
        <f t="shared" si="33"/>
        <v>#VALUE!</v>
      </c>
      <c r="AC138" s="132" t="str">
        <f t="shared" si="21"/>
        <v/>
      </c>
      <c r="AD138" s="126">
        <f t="shared" si="22"/>
        <v>1</v>
      </c>
      <c r="AE138" s="126" t="str">
        <f>IF('Member Info'!N134&lt;&gt;"",IF('Member Info'!N134&lt;=$R$1,1,0),"")</f>
        <v/>
      </c>
      <c r="AG138" s="126" t="b">
        <f t="shared" si="34"/>
        <v>0</v>
      </c>
      <c r="AH138" s="126">
        <f t="shared" si="35"/>
        <v>0</v>
      </c>
      <c r="AJ138" s="126">
        <f t="shared" si="36"/>
        <v>0</v>
      </c>
      <c r="AK138" s="126">
        <f>IF('Member Info'!F134&gt;$R$1,1,0)</f>
        <v>0</v>
      </c>
      <c r="AL138" s="126" t="b">
        <f>IF(ISERROR(R138),ERROR.TYPE(#REF!)=ERROR.TYPE(R138),FALSE)</f>
        <v>0</v>
      </c>
      <c r="AM138" s="126" t="b">
        <f>IF(ISERROR(S138),ERROR.TYPE(#REF!)=ERROR.TYPE(S138),FALSE)</f>
        <v>0</v>
      </c>
      <c r="AN138" s="126">
        <f>IF(OR('Member Info'!F134&gt;=$S$1,'Member Info'!N134&gt;=$R$1),1,0)</f>
        <v>0</v>
      </c>
    </row>
    <row r="139" spans="1:40" x14ac:dyDescent="0.25">
      <c r="A139" s="4">
        <v>107</v>
      </c>
      <c r="B139" s="166">
        <f>'Member Info'!D135</f>
        <v>0</v>
      </c>
      <c r="C139" s="166">
        <f>'Member Info'!E135</f>
        <v>0</v>
      </c>
      <c r="D139" s="166" t="str">
        <f>'Member Info'!G135</f>
        <v/>
      </c>
      <c r="E139" s="167">
        <f>'Member Info'!B135</f>
        <v>0</v>
      </c>
      <c r="F139" s="244"/>
      <c r="G139" s="168" t="str">
        <f>IF(E139=0,"",
IF('Member Info'!$AM$19&lt;=$R$1,
SUMPRODUCT('Member Info'!L135+IF('Member Info'!H135&gt;'Member Info'!$AJ$12,'Member Info'!$AK$13,IF('Member Info'!H135&gt;'Member Info'!$AJ$11,'Member Info'!$AK$12,IF('Member Info'!H135&gt;'Member Info'!$AJ$10,'Member Info'!$AK$11,IF('Member Info'!H135&gt;'Member Info'!$AJ$9,'Member Info'!$AK$10,IF('Member Info'!H135&gt;'Member Info'!$AJ$8,'Member Info'!$AK$9,'Member Info'!$AK$8)))))),
SUMPRODUCT('Member Info'!L135+IF('Member Info'!H135&gt;'Member Info'!$AG$17,'Member Info'!$AH$18,IF('Member Info'!H135&gt;'Member Info'!$AG$16,'Member Info'!$AH$17,IF('Member Info'!H135&gt;'Member Info'!$AG$15,'Member Info'!$AH$16,IF('Member Info'!H135&gt;'Member Info'!$AG$14,'Member Info'!$AH$15,IF('Member Info'!H135&gt;'Member Info'!$AG$13,'Member Info'!$AH$14,IF('Member Info'!H135&gt;'Member Info'!$AG$12,'Member Info'!$AH$13,IF('Member Info'!H135&gt;'Member Info'!$AG$11,'Member Info'!$AH$12,IF('Member Info'!H135&gt;'Member Info'!$AG$10,'Member Info'!$AH$11,IF('Member Info'!H135&gt;'Member Info'!$AG$9,'Member Info'!$AH$10,IF('Member Info'!H135&gt;'Member Info'!$AG$8,'Member Info'!$AH$9,'Member Info'!$AH$8)))))))))))))</f>
        <v/>
      </c>
      <c r="H139" s="26"/>
      <c r="I139" s="26"/>
      <c r="J139" s="107" t="str">
        <f>IF(E139=0,"",IF('Member Info'!F135&gt;$S$1,CONCATENATE("Joined with practice on ", TEXT('Member Info'!F135, "DD/MM/YYYY")),IF('Member Info'!N135&lt;&gt;"",IF('Member Info'!N135&lt;$R$1,CONCATENATE("Left Scheme on ", TEXT('Member Info'!N135, "DD/MM/YYYY")),IF(ISERROR(G139),"Error Detected, No rate entered",IF(E139=0,"",IF(F139="","Error Detected, No Pensionable pay",IF(ISERROR(AB139)," Unknown Values entered.",IF(T139+U139&lt;1,"Acceptable",IF(R139+S139=200, "No Contributions Entered", IF(K139="","Error Detected, Choose reason&gt;",IF(X139="1",IF(T139=1,"Please Enter Deemed Pensionable Pay","Add Any Relevant Details Above"),"Please Give Details Above"))))))))),IF(ISERROR(G139),"Error Detected, No rate entered",IF(E139=0,"",IF(F139="","Error Detected, No Pensionable pay",IF(ISERROR(AB139)," Unknown Values entered.",IF(T139+U139&lt;1,"Acceptable",IF(R139+S139=200, "No Contributions Entered", IF(K139="","Error Detected, Choose reason&gt;",IF(X139="1",IF(T139=1,"Please Enter Deemed Pensionable Pay","Add relevant Details Above"),"Please give details Above")))))))))))</f>
        <v/>
      </c>
      <c r="K139" s="263"/>
      <c r="L139" s="93"/>
      <c r="M139" s="93" t="str">
        <f t="shared" si="24"/>
        <v/>
      </c>
      <c r="N139" s="96">
        <f t="shared" si="23"/>
        <v>0</v>
      </c>
      <c r="O139" s="96">
        <f t="shared" si="23"/>
        <v>0</v>
      </c>
      <c r="P139" s="220">
        <f>(ROUND((F139/100*'Member Info'!$W$2), 2))</f>
        <v>0</v>
      </c>
      <c r="Q139" s="220" t="e">
        <f t="shared" si="25"/>
        <v>#VALUE!</v>
      </c>
      <c r="R139" s="220" t="str">
        <f t="shared" si="26"/>
        <v/>
      </c>
      <c r="S139" s="229" t="str">
        <f t="shared" si="27"/>
        <v/>
      </c>
      <c r="T139" s="230" t="str">
        <f t="shared" si="28"/>
        <v/>
      </c>
      <c r="U139" s="230" t="str">
        <f t="shared" si="29"/>
        <v/>
      </c>
      <c r="V139" s="224">
        <f t="shared" si="30"/>
        <v>0</v>
      </c>
      <c r="W139" s="112">
        <f t="shared" si="31"/>
        <v>0</v>
      </c>
      <c r="X139" s="237" t="str">
        <f t="shared" si="19"/>
        <v/>
      </c>
      <c r="Y139" s="242" t="b">
        <f t="shared" si="20"/>
        <v>0</v>
      </c>
      <c r="Z139" s="237">
        <f t="shared" si="32"/>
        <v>0</v>
      </c>
      <c r="AA139" s="237">
        <f>IF('Member Info'!N135="",1,"")</f>
        <v>1</v>
      </c>
      <c r="AB139" s="245" t="e">
        <f t="shared" si="33"/>
        <v>#VALUE!</v>
      </c>
      <c r="AC139" s="132" t="str">
        <f t="shared" si="21"/>
        <v/>
      </c>
      <c r="AD139" s="126">
        <f t="shared" si="22"/>
        <v>1</v>
      </c>
      <c r="AE139" s="126" t="str">
        <f>IF('Member Info'!N135&lt;&gt;"",IF('Member Info'!N135&lt;=$R$1,1,0),"")</f>
        <v/>
      </c>
      <c r="AG139" s="126" t="b">
        <f t="shared" si="34"/>
        <v>0</v>
      </c>
      <c r="AH139" s="126">
        <f t="shared" si="35"/>
        <v>0</v>
      </c>
      <c r="AJ139" s="126">
        <f t="shared" si="36"/>
        <v>0</v>
      </c>
      <c r="AK139" s="126">
        <f>IF('Member Info'!F135&gt;$R$1,1,0)</f>
        <v>0</v>
      </c>
      <c r="AL139" s="126" t="b">
        <f>IF(ISERROR(R139),ERROR.TYPE(#REF!)=ERROR.TYPE(R139),FALSE)</f>
        <v>0</v>
      </c>
      <c r="AM139" s="126" t="b">
        <f>IF(ISERROR(S139),ERROR.TYPE(#REF!)=ERROR.TYPE(S139),FALSE)</f>
        <v>0</v>
      </c>
      <c r="AN139" s="126">
        <f>IF(OR('Member Info'!F135&gt;=$S$1,'Member Info'!N135&gt;=$R$1),1,0)</f>
        <v>0</v>
      </c>
    </row>
    <row r="140" spans="1:40" x14ac:dyDescent="0.25">
      <c r="A140" s="4">
        <v>108</v>
      </c>
      <c r="B140" s="166">
        <f>'Member Info'!D136</f>
        <v>0</v>
      </c>
      <c r="C140" s="166">
        <f>'Member Info'!E136</f>
        <v>0</v>
      </c>
      <c r="D140" s="166" t="str">
        <f>'Member Info'!G136</f>
        <v/>
      </c>
      <c r="E140" s="167">
        <f>'Member Info'!B136</f>
        <v>0</v>
      </c>
      <c r="F140" s="244"/>
      <c r="G140" s="168" t="str">
        <f>IF(E140=0,"",
IF('Member Info'!$AM$19&lt;=$R$1,
SUMPRODUCT('Member Info'!L136+IF('Member Info'!H136&gt;'Member Info'!$AJ$12,'Member Info'!$AK$13,IF('Member Info'!H136&gt;'Member Info'!$AJ$11,'Member Info'!$AK$12,IF('Member Info'!H136&gt;'Member Info'!$AJ$10,'Member Info'!$AK$11,IF('Member Info'!H136&gt;'Member Info'!$AJ$9,'Member Info'!$AK$10,IF('Member Info'!H136&gt;'Member Info'!$AJ$8,'Member Info'!$AK$9,'Member Info'!$AK$8)))))),
SUMPRODUCT('Member Info'!L136+IF('Member Info'!H136&gt;'Member Info'!$AG$17,'Member Info'!$AH$18,IF('Member Info'!H136&gt;'Member Info'!$AG$16,'Member Info'!$AH$17,IF('Member Info'!H136&gt;'Member Info'!$AG$15,'Member Info'!$AH$16,IF('Member Info'!H136&gt;'Member Info'!$AG$14,'Member Info'!$AH$15,IF('Member Info'!H136&gt;'Member Info'!$AG$13,'Member Info'!$AH$14,IF('Member Info'!H136&gt;'Member Info'!$AG$12,'Member Info'!$AH$13,IF('Member Info'!H136&gt;'Member Info'!$AG$11,'Member Info'!$AH$12,IF('Member Info'!H136&gt;'Member Info'!$AG$10,'Member Info'!$AH$11,IF('Member Info'!H136&gt;'Member Info'!$AG$9,'Member Info'!$AH$10,IF('Member Info'!H136&gt;'Member Info'!$AG$8,'Member Info'!$AH$9,'Member Info'!$AH$8)))))))))))))</f>
        <v/>
      </c>
      <c r="H140" s="26"/>
      <c r="I140" s="26"/>
      <c r="J140" s="107" t="str">
        <f>IF(E140=0,"",IF('Member Info'!F136&gt;$S$1,CONCATENATE("Joined with practice on ", TEXT('Member Info'!F136, "DD/MM/YYYY")),IF('Member Info'!N136&lt;&gt;"",IF('Member Info'!N136&lt;$R$1,CONCATENATE("Left Scheme on ", TEXT('Member Info'!N136, "DD/MM/YYYY")),IF(ISERROR(G140),"Error Detected, No rate entered",IF(E140=0,"",IF(F140="","Error Detected, No Pensionable pay",IF(ISERROR(AB140)," Unknown Values entered.",IF(T140+U140&lt;1,"Acceptable",IF(R140+S140=200, "No Contributions Entered", IF(K140="","Error Detected, Choose reason&gt;",IF(X140="1",IF(T140=1,"Please Enter Deemed Pensionable Pay","Add Any Relevant Details Above"),"Please Give Details Above"))))))))),IF(ISERROR(G140),"Error Detected, No rate entered",IF(E140=0,"",IF(F140="","Error Detected, No Pensionable pay",IF(ISERROR(AB140)," Unknown Values entered.",IF(T140+U140&lt;1,"Acceptable",IF(R140+S140=200, "No Contributions Entered", IF(K140="","Error Detected, Choose reason&gt;",IF(X140="1",IF(T140=1,"Please Enter Deemed Pensionable Pay","Add relevant Details Above"),"Please give details Above")))))))))))</f>
        <v/>
      </c>
      <c r="K140" s="263"/>
      <c r="L140" s="93"/>
      <c r="M140" s="93" t="str">
        <f t="shared" si="24"/>
        <v/>
      </c>
      <c r="N140" s="96">
        <f t="shared" si="23"/>
        <v>0</v>
      </c>
      <c r="O140" s="96">
        <f t="shared" si="23"/>
        <v>0</v>
      </c>
      <c r="P140" s="220">
        <f>(ROUND((F140/100*'Member Info'!$W$2), 2))</f>
        <v>0</v>
      </c>
      <c r="Q140" s="220" t="e">
        <f t="shared" si="25"/>
        <v>#VALUE!</v>
      </c>
      <c r="R140" s="220" t="str">
        <f t="shared" si="26"/>
        <v/>
      </c>
      <c r="S140" s="229" t="str">
        <f t="shared" si="27"/>
        <v/>
      </c>
      <c r="T140" s="230" t="str">
        <f t="shared" si="28"/>
        <v/>
      </c>
      <c r="U140" s="230" t="str">
        <f t="shared" si="29"/>
        <v/>
      </c>
      <c r="V140" s="224">
        <f t="shared" si="30"/>
        <v>0</v>
      </c>
      <c r="W140" s="112">
        <f t="shared" si="31"/>
        <v>0</v>
      </c>
      <c r="X140" s="237" t="str">
        <f t="shared" si="19"/>
        <v/>
      </c>
      <c r="Y140" s="242" t="b">
        <f t="shared" si="20"/>
        <v>0</v>
      </c>
      <c r="Z140" s="237">
        <f t="shared" si="32"/>
        <v>0</v>
      </c>
      <c r="AA140" s="237">
        <f>IF('Member Info'!N136="",1,"")</f>
        <v>1</v>
      </c>
      <c r="AB140" s="245" t="e">
        <f t="shared" si="33"/>
        <v>#VALUE!</v>
      </c>
      <c r="AC140" s="132" t="str">
        <f t="shared" si="21"/>
        <v/>
      </c>
      <c r="AD140" s="126">
        <f t="shared" si="22"/>
        <v>1</v>
      </c>
      <c r="AE140" s="126" t="str">
        <f>IF('Member Info'!N136&lt;&gt;"",IF('Member Info'!N136&lt;=$R$1,1,0),"")</f>
        <v/>
      </c>
      <c r="AG140" s="126" t="b">
        <f t="shared" si="34"/>
        <v>0</v>
      </c>
      <c r="AH140" s="126">
        <f t="shared" si="35"/>
        <v>0</v>
      </c>
      <c r="AJ140" s="126">
        <f t="shared" si="36"/>
        <v>0</v>
      </c>
      <c r="AK140" s="126">
        <f>IF('Member Info'!F136&gt;$R$1,1,0)</f>
        <v>0</v>
      </c>
      <c r="AL140" s="126" t="b">
        <f>IF(ISERROR(R140),ERROR.TYPE(#REF!)=ERROR.TYPE(R140),FALSE)</f>
        <v>0</v>
      </c>
      <c r="AM140" s="126" t="b">
        <f>IF(ISERROR(S140),ERROR.TYPE(#REF!)=ERROR.TYPE(S140),FALSE)</f>
        <v>0</v>
      </c>
      <c r="AN140" s="126">
        <f>IF(OR('Member Info'!F136&gt;=$S$1,'Member Info'!N136&gt;=$R$1),1,0)</f>
        <v>0</v>
      </c>
    </row>
    <row r="141" spans="1:40" x14ac:dyDescent="0.25">
      <c r="A141" s="4">
        <v>109</v>
      </c>
      <c r="B141" s="166">
        <f>'Member Info'!D137</f>
        <v>0</v>
      </c>
      <c r="C141" s="166">
        <f>'Member Info'!E137</f>
        <v>0</v>
      </c>
      <c r="D141" s="166" t="str">
        <f>'Member Info'!G137</f>
        <v/>
      </c>
      <c r="E141" s="167">
        <f>'Member Info'!B137</f>
        <v>0</v>
      </c>
      <c r="F141" s="244"/>
      <c r="G141" s="168" t="str">
        <f>IF(E141=0,"",
IF('Member Info'!$AM$19&lt;=$R$1,
SUMPRODUCT('Member Info'!L137+IF('Member Info'!H137&gt;'Member Info'!$AJ$12,'Member Info'!$AK$13,IF('Member Info'!H137&gt;'Member Info'!$AJ$11,'Member Info'!$AK$12,IF('Member Info'!H137&gt;'Member Info'!$AJ$10,'Member Info'!$AK$11,IF('Member Info'!H137&gt;'Member Info'!$AJ$9,'Member Info'!$AK$10,IF('Member Info'!H137&gt;'Member Info'!$AJ$8,'Member Info'!$AK$9,'Member Info'!$AK$8)))))),
SUMPRODUCT('Member Info'!L137+IF('Member Info'!H137&gt;'Member Info'!$AG$17,'Member Info'!$AH$18,IF('Member Info'!H137&gt;'Member Info'!$AG$16,'Member Info'!$AH$17,IF('Member Info'!H137&gt;'Member Info'!$AG$15,'Member Info'!$AH$16,IF('Member Info'!H137&gt;'Member Info'!$AG$14,'Member Info'!$AH$15,IF('Member Info'!H137&gt;'Member Info'!$AG$13,'Member Info'!$AH$14,IF('Member Info'!H137&gt;'Member Info'!$AG$12,'Member Info'!$AH$13,IF('Member Info'!H137&gt;'Member Info'!$AG$11,'Member Info'!$AH$12,IF('Member Info'!H137&gt;'Member Info'!$AG$10,'Member Info'!$AH$11,IF('Member Info'!H137&gt;'Member Info'!$AG$9,'Member Info'!$AH$10,IF('Member Info'!H137&gt;'Member Info'!$AG$8,'Member Info'!$AH$9,'Member Info'!$AH$8)))))))))))))</f>
        <v/>
      </c>
      <c r="H141" s="26"/>
      <c r="I141" s="26"/>
      <c r="J141" s="107" t="str">
        <f>IF(E141=0,"",IF('Member Info'!F137&gt;$S$1,CONCATENATE("Joined with practice on ", TEXT('Member Info'!F137, "DD/MM/YYYY")),IF('Member Info'!N137&lt;&gt;"",IF('Member Info'!N137&lt;$R$1,CONCATENATE("Left Scheme on ", TEXT('Member Info'!N137, "DD/MM/YYYY")),IF(ISERROR(G141),"Error Detected, No rate entered",IF(E141=0,"",IF(F141="","Error Detected, No Pensionable pay",IF(ISERROR(AB141)," Unknown Values entered.",IF(T141+U141&lt;1,"Acceptable",IF(R141+S141=200, "No Contributions Entered", IF(K141="","Error Detected, Choose reason&gt;",IF(X141="1",IF(T141=1,"Please Enter Deemed Pensionable Pay","Add Any Relevant Details Above"),"Please Give Details Above"))))))))),IF(ISERROR(G141),"Error Detected, No rate entered",IF(E141=0,"",IF(F141="","Error Detected, No Pensionable pay",IF(ISERROR(AB141)," Unknown Values entered.",IF(T141+U141&lt;1,"Acceptable",IF(R141+S141=200, "No Contributions Entered", IF(K141="","Error Detected, Choose reason&gt;",IF(X141="1",IF(T141=1,"Please Enter Deemed Pensionable Pay","Add relevant Details Above"),"Please give details Above")))))))))))</f>
        <v/>
      </c>
      <c r="K141" s="263"/>
      <c r="L141" s="93"/>
      <c r="M141" s="93" t="str">
        <f t="shared" si="24"/>
        <v/>
      </c>
      <c r="N141" s="96">
        <f t="shared" si="23"/>
        <v>0</v>
      </c>
      <c r="O141" s="96">
        <f t="shared" si="23"/>
        <v>0</v>
      </c>
      <c r="P141" s="220">
        <f>(ROUND((F141/100*'Member Info'!$W$2), 2))</f>
        <v>0</v>
      </c>
      <c r="Q141" s="220" t="e">
        <f t="shared" si="25"/>
        <v>#VALUE!</v>
      </c>
      <c r="R141" s="220" t="str">
        <f t="shared" si="26"/>
        <v/>
      </c>
      <c r="S141" s="229" t="str">
        <f t="shared" si="27"/>
        <v/>
      </c>
      <c r="T141" s="230" t="str">
        <f t="shared" si="28"/>
        <v/>
      </c>
      <c r="U141" s="230" t="str">
        <f t="shared" si="29"/>
        <v/>
      </c>
      <c r="V141" s="224">
        <f t="shared" si="30"/>
        <v>0</v>
      </c>
      <c r="W141" s="112">
        <f t="shared" si="31"/>
        <v>0</v>
      </c>
      <c r="X141" s="237" t="str">
        <f t="shared" si="19"/>
        <v/>
      </c>
      <c r="Y141" s="242" t="b">
        <f t="shared" si="20"/>
        <v>0</v>
      </c>
      <c r="Z141" s="237">
        <f t="shared" si="32"/>
        <v>0</v>
      </c>
      <c r="AA141" s="237">
        <f>IF('Member Info'!N137="",1,"")</f>
        <v>1</v>
      </c>
      <c r="AB141" s="245" t="e">
        <f t="shared" si="33"/>
        <v>#VALUE!</v>
      </c>
      <c r="AC141" s="132" t="str">
        <f t="shared" si="21"/>
        <v/>
      </c>
      <c r="AD141" s="126">
        <f t="shared" si="22"/>
        <v>1</v>
      </c>
      <c r="AE141" s="126" t="str">
        <f>IF('Member Info'!N137&lt;&gt;"",IF('Member Info'!N137&lt;=$R$1,1,0),"")</f>
        <v/>
      </c>
      <c r="AG141" s="126" t="b">
        <f t="shared" si="34"/>
        <v>0</v>
      </c>
      <c r="AH141" s="126">
        <f t="shared" si="35"/>
        <v>0</v>
      </c>
      <c r="AJ141" s="126">
        <f t="shared" si="36"/>
        <v>0</v>
      </c>
      <c r="AK141" s="126">
        <f>IF('Member Info'!F137&gt;$R$1,1,0)</f>
        <v>0</v>
      </c>
      <c r="AL141" s="126" t="b">
        <f>IF(ISERROR(R141),ERROR.TYPE(#REF!)=ERROR.TYPE(R141),FALSE)</f>
        <v>0</v>
      </c>
      <c r="AM141" s="126" t="b">
        <f>IF(ISERROR(S141),ERROR.TYPE(#REF!)=ERROR.TYPE(S141),FALSE)</f>
        <v>0</v>
      </c>
      <c r="AN141" s="126">
        <f>IF(OR('Member Info'!F137&gt;=$S$1,'Member Info'!N137&gt;=$R$1),1,0)</f>
        <v>0</v>
      </c>
    </row>
    <row r="142" spans="1:40" x14ac:dyDescent="0.25">
      <c r="A142" s="4">
        <v>110</v>
      </c>
      <c r="B142" s="166">
        <f>'Member Info'!D138</f>
        <v>0</v>
      </c>
      <c r="C142" s="166">
        <f>'Member Info'!E138</f>
        <v>0</v>
      </c>
      <c r="D142" s="166" t="str">
        <f>'Member Info'!G138</f>
        <v/>
      </c>
      <c r="E142" s="167">
        <f>'Member Info'!B138</f>
        <v>0</v>
      </c>
      <c r="F142" s="244"/>
      <c r="G142" s="168" t="str">
        <f>IF(E142=0,"",
IF('Member Info'!$AM$19&lt;=$R$1,
SUMPRODUCT('Member Info'!L138+IF('Member Info'!H138&gt;'Member Info'!$AJ$12,'Member Info'!$AK$13,IF('Member Info'!H138&gt;'Member Info'!$AJ$11,'Member Info'!$AK$12,IF('Member Info'!H138&gt;'Member Info'!$AJ$10,'Member Info'!$AK$11,IF('Member Info'!H138&gt;'Member Info'!$AJ$9,'Member Info'!$AK$10,IF('Member Info'!H138&gt;'Member Info'!$AJ$8,'Member Info'!$AK$9,'Member Info'!$AK$8)))))),
SUMPRODUCT('Member Info'!L138+IF('Member Info'!H138&gt;'Member Info'!$AG$17,'Member Info'!$AH$18,IF('Member Info'!H138&gt;'Member Info'!$AG$16,'Member Info'!$AH$17,IF('Member Info'!H138&gt;'Member Info'!$AG$15,'Member Info'!$AH$16,IF('Member Info'!H138&gt;'Member Info'!$AG$14,'Member Info'!$AH$15,IF('Member Info'!H138&gt;'Member Info'!$AG$13,'Member Info'!$AH$14,IF('Member Info'!H138&gt;'Member Info'!$AG$12,'Member Info'!$AH$13,IF('Member Info'!H138&gt;'Member Info'!$AG$11,'Member Info'!$AH$12,IF('Member Info'!H138&gt;'Member Info'!$AG$10,'Member Info'!$AH$11,IF('Member Info'!H138&gt;'Member Info'!$AG$9,'Member Info'!$AH$10,IF('Member Info'!H138&gt;'Member Info'!$AG$8,'Member Info'!$AH$9,'Member Info'!$AH$8)))))))))))))</f>
        <v/>
      </c>
      <c r="H142" s="26"/>
      <c r="I142" s="26"/>
      <c r="J142" s="107" t="str">
        <f>IF(E142=0,"",IF('Member Info'!F138&gt;$S$1,CONCATENATE("Joined with practice on ", TEXT('Member Info'!F138, "DD/MM/YYYY")),IF('Member Info'!N138&lt;&gt;"",IF('Member Info'!N138&lt;$R$1,CONCATENATE("Left Scheme on ", TEXT('Member Info'!N138, "DD/MM/YYYY")),IF(ISERROR(G142),"Error Detected, No rate entered",IF(E142=0,"",IF(F142="","Error Detected, No Pensionable pay",IF(ISERROR(AB142)," Unknown Values entered.",IF(T142+U142&lt;1,"Acceptable",IF(R142+S142=200, "No Contributions Entered", IF(K142="","Error Detected, Choose reason&gt;",IF(X142="1",IF(T142=1,"Please Enter Deemed Pensionable Pay","Add Any Relevant Details Above"),"Please Give Details Above"))))))))),IF(ISERROR(G142),"Error Detected, No rate entered",IF(E142=0,"",IF(F142="","Error Detected, No Pensionable pay",IF(ISERROR(AB142)," Unknown Values entered.",IF(T142+U142&lt;1,"Acceptable",IF(R142+S142=200, "No Contributions Entered", IF(K142="","Error Detected, Choose reason&gt;",IF(X142="1",IF(T142=1,"Please Enter Deemed Pensionable Pay","Add relevant Details Above"),"Please give details Above")))))))))))</f>
        <v/>
      </c>
      <c r="K142" s="263"/>
      <c r="L142" s="93"/>
      <c r="M142" s="93" t="str">
        <f t="shared" si="24"/>
        <v/>
      </c>
      <c r="N142" s="96">
        <f t="shared" si="23"/>
        <v>0</v>
      </c>
      <c r="O142" s="96">
        <f t="shared" si="23"/>
        <v>0</v>
      </c>
      <c r="P142" s="220">
        <f>(ROUND((F142/100*'Member Info'!$W$2), 2))</f>
        <v>0</v>
      </c>
      <c r="Q142" s="220" t="e">
        <f t="shared" si="25"/>
        <v>#VALUE!</v>
      </c>
      <c r="R142" s="220" t="str">
        <f t="shared" si="26"/>
        <v/>
      </c>
      <c r="S142" s="229" t="str">
        <f t="shared" si="27"/>
        <v/>
      </c>
      <c r="T142" s="230" t="str">
        <f t="shared" si="28"/>
        <v/>
      </c>
      <c r="U142" s="230" t="str">
        <f t="shared" si="29"/>
        <v/>
      </c>
      <c r="V142" s="224">
        <f t="shared" si="30"/>
        <v>0</v>
      </c>
      <c r="W142" s="112">
        <f t="shared" si="31"/>
        <v>0</v>
      </c>
      <c r="X142" s="237" t="str">
        <f t="shared" si="19"/>
        <v/>
      </c>
      <c r="Y142" s="242" t="b">
        <f t="shared" si="20"/>
        <v>0</v>
      </c>
      <c r="Z142" s="237">
        <f t="shared" si="32"/>
        <v>0</v>
      </c>
      <c r="AA142" s="237">
        <f>IF('Member Info'!N138="",1,"")</f>
        <v>1</v>
      </c>
      <c r="AB142" s="245" t="e">
        <f t="shared" si="33"/>
        <v>#VALUE!</v>
      </c>
      <c r="AC142" s="132" t="str">
        <f t="shared" si="21"/>
        <v/>
      </c>
      <c r="AD142" s="126">
        <f t="shared" si="22"/>
        <v>1</v>
      </c>
      <c r="AE142" s="126" t="str">
        <f>IF('Member Info'!N138&lt;&gt;"",IF('Member Info'!N138&lt;=$R$1,1,0),"")</f>
        <v/>
      </c>
      <c r="AG142" s="126" t="b">
        <f t="shared" si="34"/>
        <v>0</v>
      </c>
      <c r="AH142" s="126">
        <f t="shared" si="35"/>
        <v>0</v>
      </c>
      <c r="AJ142" s="126">
        <f t="shared" si="36"/>
        <v>0</v>
      </c>
      <c r="AK142" s="126">
        <f>IF('Member Info'!F138&gt;$R$1,1,0)</f>
        <v>0</v>
      </c>
      <c r="AL142" s="126" t="b">
        <f>IF(ISERROR(R142),ERROR.TYPE(#REF!)=ERROR.TYPE(R142),FALSE)</f>
        <v>0</v>
      </c>
      <c r="AM142" s="126" t="b">
        <f>IF(ISERROR(S142),ERROR.TYPE(#REF!)=ERROR.TYPE(S142),FALSE)</f>
        <v>0</v>
      </c>
      <c r="AN142" s="126">
        <f>IF(OR('Member Info'!F138&gt;=$S$1,'Member Info'!N138&gt;=$R$1),1,0)</f>
        <v>0</v>
      </c>
    </row>
    <row r="143" spans="1:40" x14ac:dyDescent="0.25">
      <c r="A143" s="4">
        <v>111</v>
      </c>
      <c r="B143" s="166">
        <f>'Member Info'!D139</f>
        <v>0</v>
      </c>
      <c r="C143" s="166">
        <f>'Member Info'!E139</f>
        <v>0</v>
      </c>
      <c r="D143" s="166" t="str">
        <f>'Member Info'!G139</f>
        <v/>
      </c>
      <c r="E143" s="167">
        <f>'Member Info'!B139</f>
        <v>0</v>
      </c>
      <c r="F143" s="244"/>
      <c r="G143" s="168" t="str">
        <f>IF(E143=0,"",
IF('Member Info'!$AM$19&lt;=$R$1,
SUMPRODUCT('Member Info'!L139+IF('Member Info'!H139&gt;'Member Info'!$AJ$12,'Member Info'!$AK$13,IF('Member Info'!H139&gt;'Member Info'!$AJ$11,'Member Info'!$AK$12,IF('Member Info'!H139&gt;'Member Info'!$AJ$10,'Member Info'!$AK$11,IF('Member Info'!H139&gt;'Member Info'!$AJ$9,'Member Info'!$AK$10,IF('Member Info'!H139&gt;'Member Info'!$AJ$8,'Member Info'!$AK$9,'Member Info'!$AK$8)))))),
SUMPRODUCT('Member Info'!L139+IF('Member Info'!H139&gt;'Member Info'!$AG$17,'Member Info'!$AH$18,IF('Member Info'!H139&gt;'Member Info'!$AG$16,'Member Info'!$AH$17,IF('Member Info'!H139&gt;'Member Info'!$AG$15,'Member Info'!$AH$16,IF('Member Info'!H139&gt;'Member Info'!$AG$14,'Member Info'!$AH$15,IF('Member Info'!H139&gt;'Member Info'!$AG$13,'Member Info'!$AH$14,IF('Member Info'!H139&gt;'Member Info'!$AG$12,'Member Info'!$AH$13,IF('Member Info'!H139&gt;'Member Info'!$AG$11,'Member Info'!$AH$12,IF('Member Info'!H139&gt;'Member Info'!$AG$10,'Member Info'!$AH$11,IF('Member Info'!H139&gt;'Member Info'!$AG$9,'Member Info'!$AH$10,IF('Member Info'!H139&gt;'Member Info'!$AG$8,'Member Info'!$AH$9,'Member Info'!$AH$8)))))))))))))</f>
        <v/>
      </c>
      <c r="H143" s="26"/>
      <c r="I143" s="26"/>
      <c r="J143" s="107" t="str">
        <f>IF(E143=0,"",IF('Member Info'!F139&gt;$S$1,CONCATENATE("Joined with practice on ", TEXT('Member Info'!F139, "DD/MM/YYYY")),IF('Member Info'!N139&lt;&gt;"",IF('Member Info'!N139&lt;$R$1,CONCATENATE("Left Scheme on ", TEXT('Member Info'!N139, "DD/MM/YYYY")),IF(ISERROR(G143),"Error Detected, No rate entered",IF(E143=0,"",IF(F143="","Error Detected, No Pensionable pay",IF(ISERROR(AB143)," Unknown Values entered.",IF(T143+U143&lt;1,"Acceptable",IF(R143+S143=200, "No Contributions Entered", IF(K143="","Error Detected, Choose reason&gt;",IF(X143="1",IF(T143=1,"Please Enter Deemed Pensionable Pay","Add Any Relevant Details Above"),"Please Give Details Above"))))))))),IF(ISERROR(G143),"Error Detected, No rate entered",IF(E143=0,"",IF(F143="","Error Detected, No Pensionable pay",IF(ISERROR(AB143)," Unknown Values entered.",IF(T143+U143&lt;1,"Acceptable",IF(R143+S143=200, "No Contributions Entered", IF(K143="","Error Detected, Choose reason&gt;",IF(X143="1",IF(T143=1,"Please Enter Deemed Pensionable Pay","Add relevant Details Above"),"Please give details Above")))))))))))</f>
        <v/>
      </c>
      <c r="K143" s="263"/>
      <c r="L143" s="93"/>
      <c r="M143" s="93" t="str">
        <f t="shared" si="24"/>
        <v/>
      </c>
      <c r="N143" s="96">
        <f t="shared" si="23"/>
        <v>0</v>
      </c>
      <c r="O143" s="96">
        <f t="shared" si="23"/>
        <v>0</v>
      </c>
      <c r="P143" s="220">
        <f>(ROUND((F143/100*'Member Info'!$W$2), 2))</f>
        <v>0</v>
      </c>
      <c r="Q143" s="220" t="e">
        <f t="shared" si="25"/>
        <v>#VALUE!</v>
      </c>
      <c r="R143" s="220" t="str">
        <f t="shared" si="26"/>
        <v/>
      </c>
      <c r="S143" s="229" t="str">
        <f t="shared" si="27"/>
        <v/>
      </c>
      <c r="T143" s="230" t="str">
        <f t="shared" si="28"/>
        <v/>
      </c>
      <c r="U143" s="230" t="str">
        <f t="shared" si="29"/>
        <v/>
      </c>
      <c r="V143" s="224">
        <f t="shared" si="30"/>
        <v>0</v>
      </c>
      <c r="W143" s="112">
        <f t="shared" si="31"/>
        <v>0</v>
      </c>
      <c r="X143" s="237" t="str">
        <f t="shared" si="19"/>
        <v/>
      </c>
      <c r="Y143" s="242" t="b">
        <f t="shared" si="20"/>
        <v>0</v>
      </c>
      <c r="Z143" s="237">
        <f t="shared" si="32"/>
        <v>0</v>
      </c>
      <c r="AA143" s="237">
        <f>IF('Member Info'!N139="",1,"")</f>
        <v>1</v>
      </c>
      <c r="AB143" s="245" t="e">
        <f t="shared" si="33"/>
        <v>#VALUE!</v>
      </c>
      <c r="AC143" s="132" t="str">
        <f t="shared" si="21"/>
        <v/>
      </c>
      <c r="AD143" s="126">
        <f t="shared" si="22"/>
        <v>1</v>
      </c>
      <c r="AE143" s="126" t="str">
        <f>IF('Member Info'!N139&lt;&gt;"",IF('Member Info'!N139&lt;=$R$1,1,0),"")</f>
        <v/>
      </c>
      <c r="AG143" s="126" t="b">
        <f t="shared" si="34"/>
        <v>0</v>
      </c>
      <c r="AH143" s="126">
        <f t="shared" si="35"/>
        <v>0</v>
      </c>
      <c r="AJ143" s="126">
        <f t="shared" si="36"/>
        <v>0</v>
      </c>
      <c r="AK143" s="126">
        <f>IF('Member Info'!F139&gt;$R$1,1,0)</f>
        <v>0</v>
      </c>
      <c r="AL143" s="126" t="b">
        <f>IF(ISERROR(R143),ERROR.TYPE(#REF!)=ERROR.TYPE(R143),FALSE)</f>
        <v>0</v>
      </c>
      <c r="AM143" s="126" t="b">
        <f>IF(ISERROR(S143),ERROR.TYPE(#REF!)=ERROR.TYPE(S143),FALSE)</f>
        <v>0</v>
      </c>
      <c r="AN143" s="126">
        <f>IF(OR('Member Info'!F139&gt;=$S$1,'Member Info'!N139&gt;=$R$1),1,0)</f>
        <v>0</v>
      </c>
    </row>
    <row r="144" spans="1:40" x14ac:dyDescent="0.25">
      <c r="A144" s="4">
        <v>112</v>
      </c>
      <c r="B144" s="166">
        <f>'Member Info'!D140</f>
        <v>0</v>
      </c>
      <c r="C144" s="166">
        <f>'Member Info'!E140</f>
        <v>0</v>
      </c>
      <c r="D144" s="166" t="str">
        <f>'Member Info'!G140</f>
        <v/>
      </c>
      <c r="E144" s="167">
        <f>'Member Info'!B140</f>
        <v>0</v>
      </c>
      <c r="F144" s="244"/>
      <c r="G144" s="168" t="str">
        <f>IF(E144=0,"",
IF('Member Info'!$AM$19&lt;=$R$1,
SUMPRODUCT('Member Info'!L140+IF('Member Info'!H140&gt;'Member Info'!$AJ$12,'Member Info'!$AK$13,IF('Member Info'!H140&gt;'Member Info'!$AJ$11,'Member Info'!$AK$12,IF('Member Info'!H140&gt;'Member Info'!$AJ$10,'Member Info'!$AK$11,IF('Member Info'!H140&gt;'Member Info'!$AJ$9,'Member Info'!$AK$10,IF('Member Info'!H140&gt;'Member Info'!$AJ$8,'Member Info'!$AK$9,'Member Info'!$AK$8)))))),
SUMPRODUCT('Member Info'!L140+IF('Member Info'!H140&gt;'Member Info'!$AG$17,'Member Info'!$AH$18,IF('Member Info'!H140&gt;'Member Info'!$AG$16,'Member Info'!$AH$17,IF('Member Info'!H140&gt;'Member Info'!$AG$15,'Member Info'!$AH$16,IF('Member Info'!H140&gt;'Member Info'!$AG$14,'Member Info'!$AH$15,IF('Member Info'!H140&gt;'Member Info'!$AG$13,'Member Info'!$AH$14,IF('Member Info'!H140&gt;'Member Info'!$AG$12,'Member Info'!$AH$13,IF('Member Info'!H140&gt;'Member Info'!$AG$11,'Member Info'!$AH$12,IF('Member Info'!H140&gt;'Member Info'!$AG$10,'Member Info'!$AH$11,IF('Member Info'!H140&gt;'Member Info'!$AG$9,'Member Info'!$AH$10,IF('Member Info'!H140&gt;'Member Info'!$AG$8,'Member Info'!$AH$9,'Member Info'!$AH$8)))))))))))))</f>
        <v/>
      </c>
      <c r="H144" s="26"/>
      <c r="I144" s="26"/>
      <c r="J144" s="107" t="str">
        <f>IF(E144=0,"",IF('Member Info'!F140&gt;$S$1,CONCATENATE("Joined with practice on ", TEXT('Member Info'!F140, "DD/MM/YYYY")),IF('Member Info'!N140&lt;&gt;"",IF('Member Info'!N140&lt;$R$1,CONCATENATE("Left Scheme on ", TEXT('Member Info'!N140, "DD/MM/YYYY")),IF(ISERROR(G144),"Error Detected, No rate entered",IF(E144=0,"",IF(F144="","Error Detected, No Pensionable pay",IF(ISERROR(AB144)," Unknown Values entered.",IF(T144+U144&lt;1,"Acceptable",IF(R144+S144=200, "No Contributions Entered", IF(K144="","Error Detected, Choose reason&gt;",IF(X144="1",IF(T144=1,"Please Enter Deemed Pensionable Pay","Add Any Relevant Details Above"),"Please Give Details Above"))))))))),IF(ISERROR(G144),"Error Detected, No rate entered",IF(E144=0,"",IF(F144="","Error Detected, No Pensionable pay",IF(ISERROR(AB144)," Unknown Values entered.",IF(T144+U144&lt;1,"Acceptable",IF(R144+S144=200, "No Contributions Entered", IF(K144="","Error Detected, Choose reason&gt;",IF(X144="1",IF(T144=1,"Please Enter Deemed Pensionable Pay","Add relevant Details Above"),"Please give details Above")))))))))))</f>
        <v/>
      </c>
      <c r="K144" s="263"/>
      <c r="L144" s="93"/>
      <c r="M144" s="93" t="str">
        <f t="shared" si="24"/>
        <v/>
      </c>
      <c r="N144" s="96">
        <f t="shared" si="23"/>
        <v>0</v>
      </c>
      <c r="O144" s="96">
        <f t="shared" si="23"/>
        <v>0</v>
      </c>
      <c r="P144" s="220">
        <f>(ROUND((F144/100*'Member Info'!$W$2), 2))</f>
        <v>0</v>
      </c>
      <c r="Q144" s="220" t="e">
        <f t="shared" si="25"/>
        <v>#VALUE!</v>
      </c>
      <c r="R144" s="220" t="str">
        <f t="shared" si="26"/>
        <v/>
      </c>
      <c r="S144" s="229" t="str">
        <f t="shared" si="27"/>
        <v/>
      </c>
      <c r="T144" s="230" t="str">
        <f t="shared" si="28"/>
        <v/>
      </c>
      <c r="U144" s="230" t="str">
        <f t="shared" si="29"/>
        <v/>
      </c>
      <c r="V144" s="224">
        <f t="shared" si="30"/>
        <v>0</v>
      </c>
      <c r="W144" s="112">
        <f t="shared" si="31"/>
        <v>0</v>
      </c>
      <c r="X144" s="237" t="str">
        <f t="shared" si="19"/>
        <v/>
      </c>
      <c r="Y144" s="242" t="b">
        <f t="shared" si="20"/>
        <v>0</v>
      </c>
      <c r="Z144" s="237">
        <f t="shared" si="32"/>
        <v>0</v>
      </c>
      <c r="AA144" s="237">
        <f>IF('Member Info'!N140="",1,"")</f>
        <v>1</v>
      </c>
      <c r="AB144" s="245" t="e">
        <f t="shared" si="33"/>
        <v>#VALUE!</v>
      </c>
      <c r="AC144" s="132" t="str">
        <f t="shared" si="21"/>
        <v/>
      </c>
      <c r="AD144" s="126">
        <f t="shared" si="22"/>
        <v>1</v>
      </c>
      <c r="AE144" s="126" t="str">
        <f>IF('Member Info'!N140&lt;&gt;"",IF('Member Info'!N140&lt;=$R$1,1,0),"")</f>
        <v/>
      </c>
      <c r="AG144" s="126" t="b">
        <f t="shared" si="34"/>
        <v>0</v>
      </c>
      <c r="AH144" s="126">
        <f t="shared" si="35"/>
        <v>0</v>
      </c>
      <c r="AJ144" s="126">
        <f t="shared" si="36"/>
        <v>0</v>
      </c>
      <c r="AK144" s="126">
        <f>IF('Member Info'!F140&gt;$R$1,1,0)</f>
        <v>0</v>
      </c>
      <c r="AL144" s="126" t="b">
        <f>IF(ISERROR(R144),ERROR.TYPE(#REF!)=ERROR.TYPE(R144),FALSE)</f>
        <v>0</v>
      </c>
      <c r="AM144" s="126" t="b">
        <f>IF(ISERROR(S144),ERROR.TYPE(#REF!)=ERROR.TYPE(S144),FALSE)</f>
        <v>0</v>
      </c>
      <c r="AN144" s="126">
        <f>IF(OR('Member Info'!F140&gt;=$S$1,'Member Info'!N140&gt;=$R$1),1,0)</f>
        <v>0</v>
      </c>
    </row>
    <row r="145" spans="1:40" x14ac:dyDescent="0.25">
      <c r="A145" s="4">
        <v>113</v>
      </c>
      <c r="B145" s="166">
        <f>'Member Info'!D141</f>
        <v>0</v>
      </c>
      <c r="C145" s="166">
        <f>'Member Info'!E141</f>
        <v>0</v>
      </c>
      <c r="D145" s="166" t="str">
        <f>'Member Info'!G141</f>
        <v/>
      </c>
      <c r="E145" s="167">
        <f>'Member Info'!B141</f>
        <v>0</v>
      </c>
      <c r="F145" s="244"/>
      <c r="G145" s="168" t="str">
        <f>IF(E145=0,"",
IF('Member Info'!$AM$19&lt;=$R$1,
SUMPRODUCT('Member Info'!L141+IF('Member Info'!H141&gt;'Member Info'!$AJ$12,'Member Info'!$AK$13,IF('Member Info'!H141&gt;'Member Info'!$AJ$11,'Member Info'!$AK$12,IF('Member Info'!H141&gt;'Member Info'!$AJ$10,'Member Info'!$AK$11,IF('Member Info'!H141&gt;'Member Info'!$AJ$9,'Member Info'!$AK$10,IF('Member Info'!H141&gt;'Member Info'!$AJ$8,'Member Info'!$AK$9,'Member Info'!$AK$8)))))),
SUMPRODUCT('Member Info'!L141+IF('Member Info'!H141&gt;'Member Info'!$AG$17,'Member Info'!$AH$18,IF('Member Info'!H141&gt;'Member Info'!$AG$16,'Member Info'!$AH$17,IF('Member Info'!H141&gt;'Member Info'!$AG$15,'Member Info'!$AH$16,IF('Member Info'!H141&gt;'Member Info'!$AG$14,'Member Info'!$AH$15,IF('Member Info'!H141&gt;'Member Info'!$AG$13,'Member Info'!$AH$14,IF('Member Info'!H141&gt;'Member Info'!$AG$12,'Member Info'!$AH$13,IF('Member Info'!H141&gt;'Member Info'!$AG$11,'Member Info'!$AH$12,IF('Member Info'!H141&gt;'Member Info'!$AG$10,'Member Info'!$AH$11,IF('Member Info'!H141&gt;'Member Info'!$AG$9,'Member Info'!$AH$10,IF('Member Info'!H141&gt;'Member Info'!$AG$8,'Member Info'!$AH$9,'Member Info'!$AH$8)))))))))))))</f>
        <v/>
      </c>
      <c r="H145" s="26"/>
      <c r="I145" s="26"/>
      <c r="J145" s="107" t="str">
        <f>IF(E145=0,"",IF('Member Info'!F141&gt;$S$1,CONCATENATE("Joined with practice on ", TEXT('Member Info'!F141, "DD/MM/YYYY")),IF('Member Info'!N141&lt;&gt;"",IF('Member Info'!N141&lt;$R$1,CONCATENATE("Left Scheme on ", TEXT('Member Info'!N141, "DD/MM/YYYY")),IF(ISERROR(G145),"Error Detected, No rate entered",IF(E145=0,"",IF(F145="","Error Detected, No Pensionable pay",IF(ISERROR(AB145)," Unknown Values entered.",IF(T145+U145&lt;1,"Acceptable",IF(R145+S145=200, "No Contributions Entered", IF(K145="","Error Detected, Choose reason&gt;",IF(X145="1",IF(T145=1,"Please Enter Deemed Pensionable Pay","Add Any Relevant Details Above"),"Please Give Details Above"))))))))),IF(ISERROR(G145),"Error Detected, No rate entered",IF(E145=0,"",IF(F145="","Error Detected, No Pensionable pay",IF(ISERROR(AB145)," Unknown Values entered.",IF(T145+U145&lt;1,"Acceptable",IF(R145+S145=200, "No Contributions Entered", IF(K145="","Error Detected, Choose reason&gt;",IF(X145="1",IF(T145=1,"Please Enter Deemed Pensionable Pay","Add relevant Details Above"),"Please give details Above")))))))))))</f>
        <v/>
      </c>
      <c r="K145" s="263"/>
      <c r="L145" s="93"/>
      <c r="M145" s="93" t="str">
        <f t="shared" si="24"/>
        <v/>
      </c>
      <c r="N145" s="96">
        <f t="shared" si="23"/>
        <v>0</v>
      </c>
      <c r="O145" s="96">
        <f t="shared" si="23"/>
        <v>0</v>
      </c>
      <c r="P145" s="220">
        <f>(ROUND((F145/100*'Member Info'!$W$2), 2))</f>
        <v>0</v>
      </c>
      <c r="Q145" s="220" t="e">
        <f t="shared" si="25"/>
        <v>#VALUE!</v>
      </c>
      <c r="R145" s="220" t="str">
        <f t="shared" si="26"/>
        <v/>
      </c>
      <c r="S145" s="229" t="str">
        <f t="shared" si="27"/>
        <v/>
      </c>
      <c r="T145" s="230" t="str">
        <f t="shared" si="28"/>
        <v/>
      </c>
      <c r="U145" s="230" t="str">
        <f t="shared" si="29"/>
        <v/>
      </c>
      <c r="V145" s="224">
        <f t="shared" si="30"/>
        <v>0</v>
      </c>
      <c r="W145" s="112">
        <f t="shared" si="31"/>
        <v>0</v>
      </c>
      <c r="X145" s="237" t="str">
        <f t="shared" si="19"/>
        <v/>
      </c>
      <c r="Y145" s="242" t="b">
        <f t="shared" si="20"/>
        <v>0</v>
      </c>
      <c r="Z145" s="237">
        <f t="shared" si="32"/>
        <v>0</v>
      </c>
      <c r="AA145" s="237">
        <f>IF('Member Info'!N141="",1,"")</f>
        <v>1</v>
      </c>
      <c r="AB145" s="245" t="e">
        <f t="shared" si="33"/>
        <v>#VALUE!</v>
      </c>
      <c r="AC145" s="132" t="str">
        <f t="shared" si="21"/>
        <v/>
      </c>
      <c r="AD145" s="126">
        <f t="shared" si="22"/>
        <v>1</v>
      </c>
      <c r="AE145" s="126" t="str">
        <f>IF('Member Info'!N141&lt;&gt;"",IF('Member Info'!N141&lt;=$R$1,1,0),"")</f>
        <v/>
      </c>
      <c r="AG145" s="126" t="b">
        <f t="shared" si="34"/>
        <v>0</v>
      </c>
      <c r="AH145" s="126">
        <f t="shared" si="35"/>
        <v>0</v>
      </c>
      <c r="AJ145" s="126">
        <f t="shared" si="36"/>
        <v>0</v>
      </c>
      <c r="AK145" s="126">
        <f>IF('Member Info'!F141&gt;$R$1,1,0)</f>
        <v>0</v>
      </c>
      <c r="AL145" s="126" t="b">
        <f>IF(ISERROR(R145),ERROR.TYPE(#REF!)=ERROR.TYPE(R145),FALSE)</f>
        <v>0</v>
      </c>
      <c r="AM145" s="126" t="b">
        <f>IF(ISERROR(S145),ERROR.TYPE(#REF!)=ERROR.TYPE(S145),FALSE)</f>
        <v>0</v>
      </c>
      <c r="AN145" s="126">
        <f>IF(OR('Member Info'!F141&gt;=$S$1,'Member Info'!N141&gt;=$R$1),1,0)</f>
        <v>0</v>
      </c>
    </row>
    <row r="146" spans="1:40" x14ac:dyDescent="0.25">
      <c r="A146" s="4">
        <v>114</v>
      </c>
      <c r="B146" s="166">
        <f>'Member Info'!D142</f>
        <v>0</v>
      </c>
      <c r="C146" s="166">
        <f>'Member Info'!E142</f>
        <v>0</v>
      </c>
      <c r="D146" s="166" t="str">
        <f>'Member Info'!G142</f>
        <v/>
      </c>
      <c r="E146" s="167">
        <f>'Member Info'!B142</f>
        <v>0</v>
      </c>
      <c r="F146" s="244"/>
      <c r="G146" s="168" t="str">
        <f>IF(E146=0,"",
IF('Member Info'!$AM$19&lt;=$R$1,
SUMPRODUCT('Member Info'!L142+IF('Member Info'!H142&gt;'Member Info'!$AJ$12,'Member Info'!$AK$13,IF('Member Info'!H142&gt;'Member Info'!$AJ$11,'Member Info'!$AK$12,IF('Member Info'!H142&gt;'Member Info'!$AJ$10,'Member Info'!$AK$11,IF('Member Info'!H142&gt;'Member Info'!$AJ$9,'Member Info'!$AK$10,IF('Member Info'!H142&gt;'Member Info'!$AJ$8,'Member Info'!$AK$9,'Member Info'!$AK$8)))))),
SUMPRODUCT('Member Info'!L142+IF('Member Info'!H142&gt;'Member Info'!$AG$17,'Member Info'!$AH$18,IF('Member Info'!H142&gt;'Member Info'!$AG$16,'Member Info'!$AH$17,IF('Member Info'!H142&gt;'Member Info'!$AG$15,'Member Info'!$AH$16,IF('Member Info'!H142&gt;'Member Info'!$AG$14,'Member Info'!$AH$15,IF('Member Info'!H142&gt;'Member Info'!$AG$13,'Member Info'!$AH$14,IF('Member Info'!H142&gt;'Member Info'!$AG$12,'Member Info'!$AH$13,IF('Member Info'!H142&gt;'Member Info'!$AG$11,'Member Info'!$AH$12,IF('Member Info'!H142&gt;'Member Info'!$AG$10,'Member Info'!$AH$11,IF('Member Info'!H142&gt;'Member Info'!$AG$9,'Member Info'!$AH$10,IF('Member Info'!H142&gt;'Member Info'!$AG$8,'Member Info'!$AH$9,'Member Info'!$AH$8)))))))))))))</f>
        <v/>
      </c>
      <c r="H146" s="26"/>
      <c r="I146" s="26"/>
      <c r="J146" s="107" t="str">
        <f>IF(E146=0,"",IF('Member Info'!F142&gt;$S$1,CONCATENATE("Joined with practice on ", TEXT('Member Info'!F142, "DD/MM/YYYY")),IF('Member Info'!N142&lt;&gt;"",IF('Member Info'!N142&lt;$R$1,CONCATENATE("Left Scheme on ", TEXT('Member Info'!N142, "DD/MM/YYYY")),IF(ISERROR(G146),"Error Detected, No rate entered",IF(E146=0,"",IF(F146="","Error Detected, No Pensionable pay",IF(ISERROR(AB146)," Unknown Values entered.",IF(T146+U146&lt;1,"Acceptable",IF(R146+S146=200, "No Contributions Entered", IF(K146="","Error Detected, Choose reason&gt;",IF(X146="1",IF(T146=1,"Please Enter Deemed Pensionable Pay","Add Any Relevant Details Above"),"Please Give Details Above"))))))))),IF(ISERROR(G146),"Error Detected, No rate entered",IF(E146=0,"",IF(F146="","Error Detected, No Pensionable pay",IF(ISERROR(AB146)," Unknown Values entered.",IF(T146+U146&lt;1,"Acceptable",IF(R146+S146=200, "No Contributions Entered", IF(K146="","Error Detected, Choose reason&gt;",IF(X146="1",IF(T146=1,"Please Enter Deemed Pensionable Pay","Add relevant Details Above"),"Please give details Above")))))))))))</f>
        <v/>
      </c>
      <c r="K146" s="263"/>
      <c r="L146" s="93"/>
      <c r="M146" s="93" t="str">
        <f t="shared" si="24"/>
        <v/>
      </c>
      <c r="N146" s="96">
        <f t="shared" si="23"/>
        <v>0</v>
      </c>
      <c r="O146" s="96">
        <f t="shared" si="23"/>
        <v>0</v>
      </c>
      <c r="P146" s="220">
        <f>(ROUND((F146/100*'Member Info'!$W$2), 2))</f>
        <v>0</v>
      </c>
      <c r="Q146" s="220" t="e">
        <f t="shared" si="25"/>
        <v>#VALUE!</v>
      </c>
      <c r="R146" s="220" t="str">
        <f t="shared" si="26"/>
        <v/>
      </c>
      <c r="S146" s="229" t="str">
        <f t="shared" si="27"/>
        <v/>
      </c>
      <c r="T146" s="230" t="str">
        <f t="shared" si="28"/>
        <v/>
      </c>
      <c r="U146" s="230" t="str">
        <f t="shared" si="29"/>
        <v/>
      </c>
      <c r="V146" s="224">
        <f t="shared" si="30"/>
        <v>0</v>
      </c>
      <c r="W146" s="112">
        <f t="shared" si="31"/>
        <v>0</v>
      </c>
      <c r="X146" s="237" t="str">
        <f t="shared" si="19"/>
        <v/>
      </c>
      <c r="Y146" s="242" t="b">
        <f t="shared" si="20"/>
        <v>0</v>
      </c>
      <c r="Z146" s="237">
        <f t="shared" si="32"/>
        <v>0</v>
      </c>
      <c r="AA146" s="237">
        <f>IF('Member Info'!N142="",1,"")</f>
        <v>1</v>
      </c>
      <c r="AB146" s="245" t="e">
        <f t="shared" si="33"/>
        <v>#VALUE!</v>
      </c>
      <c r="AC146" s="132" t="str">
        <f t="shared" si="21"/>
        <v/>
      </c>
      <c r="AD146" s="126">
        <f t="shared" si="22"/>
        <v>1</v>
      </c>
      <c r="AE146" s="126" t="str">
        <f>IF('Member Info'!N142&lt;&gt;"",IF('Member Info'!N142&lt;=$R$1,1,0),"")</f>
        <v/>
      </c>
      <c r="AG146" s="126" t="b">
        <f t="shared" si="34"/>
        <v>0</v>
      </c>
      <c r="AH146" s="126">
        <f t="shared" si="35"/>
        <v>0</v>
      </c>
      <c r="AJ146" s="126">
        <f t="shared" si="36"/>
        <v>0</v>
      </c>
      <c r="AK146" s="126">
        <f>IF('Member Info'!F142&gt;$R$1,1,0)</f>
        <v>0</v>
      </c>
      <c r="AL146" s="126" t="b">
        <f>IF(ISERROR(R146),ERROR.TYPE(#REF!)=ERROR.TYPE(R146),FALSE)</f>
        <v>0</v>
      </c>
      <c r="AM146" s="126" t="b">
        <f>IF(ISERROR(S146),ERROR.TYPE(#REF!)=ERROR.TYPE(S146),FALSE)</f>
        <v>0</v>
      </c>
      <c r="AN146" s="126">
        <f>IF(OR('Member Info'!F142&gt;=$S$1,'Member Info'!N142&gt;=$R$1),1,0)</f>
        <v>0</v>
      </c>
    </row>
    <row r="147" spans="1:40" x14ac:dyDescent="0.25">
      <c r="A147" s="4">
        <v>115</v>
      </c>
      <c r="B147" s="166">
        <f>'Member Info'!D143</f>
        <v>0</v>
      </c>
      <c r="C147" s="166">
        <f>'Member Info'!E143</f>
        <v>0</v>
      </c>
      <c r="D147" s="166" t="str">
        <f>'Member Info'!G143</f>
        <v/>
      </c>
      <c r="E147" s="167">
        <f>'Member Info'!B143</f>
        <v>0</v>
      </c>
      <c r="F147" s="244"/>
      <c r="G147" s="168" t="str">
        <f>IF(E147=0,"",
IF('Member Info'!$AM$19&lt;=$R$1,
SUMPRODUCT('Member Info'!L143+IF('Member Info'!H143&gt;'Member Info'!$AJ$12,'Member Info'!$AK$13,IF('Member Info'!H143&gt;'Member Info'!$AJ$11,'Member Info'!$AK$12,IF('Member Info'!H143&gt;'Member Info'!$AJ$10,'Member Info'!$AK$11,IF('Member Info'!H143&gt;'Member Info'!$AJ$9,'Member Info'!$AK$10,IF('Member Info'!H143&gt;'Member Info'!$AJ$8,'Member Info'!$AK$9,'Member Info'!$AK$8)))))),
SUMPRODUCT('Member Info'!L143+IF('Member Info'!H143&gt;'Member Info'!$AG$17,'Member Info'!$AH$18,IF('Member Info'!H143&gt;'Member Info'!$AG$16,'Member Info'!$AH$17,IF('Member Info'!H143&gt;'Member Info'!$AG$15,'Member Info'!$AH$16,IF('Member Info'!H143&gt;'Member Info'!$AG$14,'Member Info'!$AH$15,IF('Member Info'!H143&gt;'Member Info'!$AG$13,'Member Info'!$AH$14,IF('Member Info'!H143&gt;'Member Info'!$AG$12,'Member Info'!$AH$13,IF('Member Info'!H143&gt;'Member Info'!$AG$11,'Member Info'!$AH$12,IF('Member Info'!H143&gt;'Member Info'!$AG$10,'Member Info'!$AH$11,IF('Member Info'!H143&gt;'Member Info'!$AG$9,'Member Info'!$AH$10,IF('Member Info'!H143&gt;'Member Info'!$AG$8,'Member Info'!$AH$9,'Member Info'!$AH$8)))))))))))))</f>
        <v/>
      </c>
      <c r="H147" s="26"/>
      <c r="I147" s="26"/>
      <c r="J147" s="107" t="str">
        <f>IF(E147=0,"",IF('Member Info'!F143&gt;$S$1,CONCATENATE("Joined with practice on ", TEXT('Member Info'!F143, "DD/MM/YYYY")),IF('Member Info'!N143&lt;&gt;"",IF('Member Info'!N143&lt;$R$1,CONCATENATE("Left Scheme on ", TEXT('Member Info'!N143, "DD/MM/YYYY")),IF(ISERROR(G147),"Error Detected, No rate entered",IF(E147=0,"",IF(F147="","Error Detected, No Pensionable pay",IF(ISERROR(AB147)," Unknown Values entered.",IF(T147+U147&lt;1,"Acceptable",IF(R147+S147=200, "No Contributions Entered", IF(K147="","Error Detected, Choose reason&gt;",IF(X147="1",IF(T147=1,"Please Enter Deemed Pensionable Pay","Add Any Relevant Details Above"),"Please Give Details Above"))))))))),IF(ISERROR(G147),"Error Detected, No rate entered",IF(E147=0,"",IF(F147="","Error Detected, No Pensionable pay",IF(ISERROR(AB147)," Unknown Values entered.",IF(T147+U147&lt;1,"Acceptable",IF(R147+S147=200, "No Contributions Entered", IF(K147="","Error Detected, Choose reason&gt;",IF(X147="1",IF(T147=1,"Please Enter Deemed Pensionable Pay","Add relevant Details Above"),"Please give details Above")))))))))))</f>
        <v/>
      </c>
      <c r="K147" s="263"/>
      <c r="L147" s="93"/>
      <c r="M147" s="93" t="str">
        <f t="shared" si="24"/>
        <v/>
      </c>
      <c r="N147" s="96">
        <f t="shared" si="23"/>
        <v>0</v>
      </c>
      <c r="O147" s="96">
        <f t="shared" si="23"/>
        <v>0</v>
      </c>
      <c r="P147" s="220">
        <f>(ROUND((F147/100*'Member Info'!$W$2), 2))</f>
        <v>0</v>
      </c>
      <c r="Q147" s="220" t="e">
        <f t="shared" si="25"/>
        <v>#VALUE!</v>
      </c>
      <c r="R147" s="220" t="str">
        <f t="shared" si="26"/>
        <v/>
      </c>
      <c r="S147" s="229" t="str">
        <f t="shared" si="27"/>
        <v/>
      </c>
      <c r="T147" s="230" t="str">
        <f t="shared" si="28"/>
        <v/>
      </c>
      <c r="U147" s="230" t="str">
        <f t="shared" si="29"/>
        <v/>
      </c>
      <c r="V147" s="224">
        <f t="shared" si="30"/>
        <v>0</v>
      </c>
      <c r="W147" s="112">
        <f t="shared" si="31"/>
        <v>0</v>
      </c>
      <c r="X147" s="237" t="str">
        <f t="shared" si="19"/>
        <v/>
      </c>
      <c r="Y147" s="242" t="b">
        <f t="shared" si="20"/>
        <v>0</v>
      </c>
      <c r="Z147" s="237">
        <f t="shared" si="32"/>
        <v>0</v>
      </c>
      <c r="AA147" s="237">
        <f>IF('Member Info'!N143="",1,"")</f>
        <v>1</v>
      </c>
      <c r="AB147" s="245" t="e">
        <f t="shared" si="33"/>
        <v>#VALUE!</v>
      </c>
      <c r="AC147" s="132" t="str">
        <f t="shared" si="21"/>
        <v/>
      </c>
      <c r="AD147" s="126">
        <f t="shared" si="22"/>
        <v>1</v>
      </c>
      <c r="AE147" s="126" t="str">
        <f>IF('Member Info'!N143&lt;&gt;"",IF('Member Info'!N143&lt;=$R$1,1,0),"")</f>
        <v/>
      </c>
      <c r="AG147" s="126" t="b">
        <f t="shared" si="34"/>
        <v>0</v>
      </c>
      <c r="AH147" s="126">
        <f t="shared" si="35"/>
        <v>0</v>
      </c>
      <c r="AJ147" s="126">
        <f t="shared" si="36"/>
        <v>0</v>
      </c>
      <c r="AK147" s="126">
        <f>IF('Member Info'!F143&gt;$R$1,1,0)</f>
        <v>0</v>
      </c>
      <c r="AL147" s="126" t="b">
        <f>IF(ISERROR(R147),ERROR.TYPE(#REF!)=ERROR.TYPE(R147),FALSE)</f>
        <v>0</v>
      </c>
      <c r="AM147" s="126" t="b">
        <f>IF(ISERROR(S147),ERROR.TYPE(#REF!)=ERROR.TYPE(S147),FALSE)</f>
        <v>0</v>
      </c>
      <c r="AN147" s="126">
        <f>IF(OR('Member Info'!F143&gt;=$S$1,'Member Info'!N143&gt;=$R$1),1,0)</f>
        <v>0</v>
      </c>
    </row>
    <row r="148" spans="1:40" x14ac:dyDescent="0.25">
      <c r="A148" s="4">
        <v>116</v>
      </c>
      <c r="B148" s="166">
        <f>'Member Info'!D144</f>
        <v>0</v>
      </c>
      <c r="C148" s="166">
        <f>'Member Info'!E144</f>
        <v>0</v>
      </c>
      <c r="D148" s="166" t="str">
        <f>'Member Info'!G144</f>
        <v/>
      </c>
      <c r="E148" s="167">
        <f>'Member Info'!B144</f>
        <v>0</v>
      </c>
      <c r="F148" s="244"/>
      <c r="G148" s="168" t="str">
        <f>IF(E148=0,"",
IF('Member Info'!$AM$19&lt;=$R$1,
SUMPRODUCT('Member Info'!L144+IF('Member Info'!H144&gt;'Member Info'!$AJ$12,'Member Info'!$AK$13,IF('Member Info'!H144&gt;'Member Info'!$AJ$11,'Member Info'!$AK$12,IF('Member Info'!H144&gt;'Member Info'!$AJ$10,'Member Info'!$AK$11,IF('Member Info'!H144&gt;'Member Info'!$AJ$9,'Member Info'!$AK$10,IF('Member Info'!H144&gt;'Member Info'!$AJ$8,'Member Info'!$AK$9,'Member Info'!$AK$8)))))),
SUMPRODUCT('Member Info'!L144+IF('Member Info'!H144&gt;'Member Info'!$AG$17,'Member Info'!$AH$18,IF('Member Info'!H144&gt;'Member Info'!$AG$16,'Member Info'!$AH$17,IF('Member Info'!H144&gt;'Member Info'!$AG$15,'Member Info'!$AH$16,IF('Member Info'!H144&gt;'Member Info'!$AG$14,'Member Info'!$AH$15,IF('Member Info'!H144&gt;'Member Info'!$AG$13,'Member Info'!$AH$14,IF('Member Info'!H144&gt;'Member Info'!$AG$12,'Member Info'!$AH$13,IF('Member Info'!H144&gt;'Member Info'!$AG$11,'Member Info'!$AH$12,IF('Member Info'!H144&gt;'Member Info'!$AG$10,'Member Info'!$AH$11,IF('Member Info'!H144&gt;'Member Info'!$AG$9,'Member Info'!$AH$10,IF('Member Info'!H144&gt;'Member Info'!$AG$8,'Member Info'!$AH$9,'Member Info'!$AH$8)))))))))))))</f>
        <v/>
      </c>
      <c r="H148" s="26"/>
      <c r="I148" s="26"/>
      <c r="J148" s="107" t="str">
        <f>IF(E148=0,"",IF('Member Info'!F144&gt;$S$1,CONCATENATE("Joined with practice on ", TEXT('Member Info'!F144, "DD/MM/YYYY")),IF('Member Info'!N144&lt;&gt;"",IF('Member Info'!N144&lt;$R$1,CONCATENATE("Left Scheme on ", TEXT('Member Info'!N144, "DD/MM/YYYY")),IF(ISERROR(G148),"Error Detected, No rate entered",IF(E148=0,"",IF(F148="","Error Detected, No Pensionable pay",IF(ISERROR(AB148)," Unknown Values entered.",IF(T148+U148&lt;1,"Acceptable",IF(R148+S148=200, "No Contributions Entered", IF(K148="","Error Detected, Choose reason&gt;",IF(X148="1",IF(T148=1,"Please Enter Deemed Pensionable Pay","Add Any Relevant Details Above"),"Please Give Details Above"))))))))),IF(ISERROR(G148),"Error Detected, No rate entered",IF(E148=0,"",IF(F148="","Error Detected, No Pensionable pay",IF(ISERROR(AB148)," Unknown Values entered.",IF(T148+U148&lt;1,"Acceptable",IF(R148+S148=200, "No Contributions Entered", IF(K148="","Error Detected, Choose reason&gt;",IF(X148="1",IF(T148=1,"Please Enter Deemed Pensionable Pay","Add relevant Details Above"),"Please give details Above")))))))))))</f>
        <v/>
      </c>
      <c r="K148" s="263"/>
      <c r="L148" s="93"/>
      <c r="M148" s="93" t="str">
        <f t="shared" si="24"/>
        <v/>
      </c>
      <c r="N148" s="96">
        <f t="shared" si="23"/>
        <v>0</v>
      </c>
      <c r="O148" s="96">
        <f t="shared" si="23"/>
        <v>0</v>
      </c>
      <c r="P148" s="220">
        <f>(ROUND((F148/100*'Member Info'!$W$2), 2))</f>
        <v>0</v>
      </c>
      <c r="Q148" s="220" t="e">
        <f t="shared" si="25"/>
        <v>#VALUE!</v>
      </c>
      <c r="R148" s="220" t="str">
        <f t="shared" si="26"/>
        <v/>
      </c>
      <c r="S148" s="229" t="str">
        <f t="shared" si="27"/>
        <v/>
      </c>
      <c r="T148" s="230" t="str">
        <f t="shared" si="28"/>
        <v/>
      </c>
      <c r="U148" s="230" t="str">
        <f t="shared" si="29"/>
        <v/>
      </c>
      <c r="V148" s="224">
        <f t="shared" si="30"/>
        <v>0</v>
      </c>
      <c r="W148" s="112">
        <f t="shared" si="31"/>
        <v>0</v>
      </c>
      <c r="X148" s="237" t="str">
        <f t="shared" si="19"/>
        <v/>
      </c>
      <c r="Y148" s="242" t="b">
        <f t="shared" si="20"/>
        <v>0</v>
      </c>
      <c r="Z148" s="237">
        <f t="shared" si="32"/>
        <v>0</v>
      </c>
      <c r="AA148" s="237">
        <f>IF('Member Info'!N144="",1,"")</f>
        <v>1</v>
      </c>
      <c r="AB148" s="245" t="e">
        <f t="shared" si="33"/>
        <v>#VALUE!</v>
      </c>
      <c r="AC148" s="132" t="str">
        <f t="shared" si="21"/>
        <v/>
      </c>
      <c r="AD148" s="126">
        <f t="shared" si="22"/>
        <v>1</v>
      </c>
      <c r="AE148" s="126" t="str">
        <f>IF('Member Info'!N144&lt;&gt;"",IF('Member Info'!N144&lt;=$R$1,1,0),"")</f>
        <v/>
      </c>
      <c r="AG148" s="126" t="b">
        <f t="shared" si="34"/>
        <v>0</v>
      </c>
      <c r="AH148" s="126">
        <f t="shared" si="35"/>
        <v>0</v>
      </c>
      <c r="AJ148" s="126">
        <f t="shared" si="36"/>
        <v>0</v>
      </c>
      <c r="AK148" s="126">
        <f>IF('Member Info'!F144&gt;$R$1,1,0)</f>
        <v>0</v>
      </c>
      <c r="AL148" s="126" t="b">
        <f>IF(ISERROR(R148),ERROR.TYPE(#REF!)=ERROR.TYPE(R148),FALSE)</f>
        <v>0</v>
      </c>
      <c r="AM148" s="126" t="b">
        <f>IF(ISERROR(S148),ERROR.TYPE(#REF!)=ERROR.TYPE(S148),FALSE)</f>
        <v>0</v>
      </c>
      <c r="AN148" s="126">
        <f>IF(OR('Member Info'!F144&gt;=$S$1,'Member Info'!N144&gt;=$R$1),1,0)</f>
        <v>0</v>
      </c>
    </row>
    <row r="149" spans="1:40" x14ac:dyDescent="0.25">
      <c r="A149" s="4">
        <v>117</v>
      </c>
      <c r="B149" s="166">
        <f>'Member Info'!D145</f>
        <v>0</v>
      </c>
      <c r="C149" s="166">
        <f>'Member Info'!E145</f>
        <v>0</v>
      </c>
      <c r="D149" s="166" t="str">
        <f>'Member Info'!G145</f>
        <v/>
      </c>
      <c r="E149" s="167">
        <f>'Member Info'!B145</f>
        <v>0</v>
      </c>
      <c r="F149" s="244"/>
      <c r="G149" s="168" t="str">
        <f>IF(E149=0,"",
IF('Member Info'!$AM$19&lt;=$R$1,
SUMPRODUCT('Member Info'!L145+IF('Member Info'!H145&gt;'Member Info'!$AJ$12,'Member Info'!$AK$13,IF('Member Info'!H145&gt;'Member Info'!$AJ$11,'Member Info'!$AK$12,IF('Member Info'!H145&gt;'Member Info'!$AJ$10,'Member Info'!$AK$11,IF('Member Info'!H145&gt;'Member Info'!$AJ$9,'Member Info'!$AK$10,IF('Member Info'!H145&gt;'Member Info'!$AJ$8,'Member Info'!$AK$9,'Member Info'!$AK$8)))))),
SUMPRODUCT('Member Info'!L145+IF('Member Info'!H145&gt;'Member Info'!$AG$17,'Member Info'!$AH$18,IF('Member Info'!H145&gt;'Member Info'!$AG$16,'Member Info'!$AH$17,IF('Member Info'!H145&gt;'Member Info'!$AG$15,'Member Info'!$AH$16,IF('Member Info'!H145&gt;'Member Info'!$AG$14,'Member Info'!$AH$15,IF('Member Info'!H145&gt;'Member Info'!$AG$13,'Member Info'!$AH$14,IF('Member Info'!H145&gt;'Member Info'!$AG$12,'Member Info'!$AH$13,IF('Member Info'!H145&gt;'Member Info'!$AG$11,'Member Info'!$AH$12,IF('Member Info'!H145&gt;'Member Info'!$AG$10,'Member Info'!$AH$11,IF('Member Info'!H145&gt;'Member Info'!$AG$9,'Member Info'!$AH$10,IF('Member Info'!H145&gt;'Member Info'!$AG$8,'Member Info'!$AH$9,'Member Info'!$AH$8)))))))))))))</f>
        <v/>
      </c>
      <c r="H149" s="26"/>
      <c r="I149" s="26"/>
      <c r="J149" s="107" t="str">
        <f>IF(E149=0,"",IF('Member Info'!F145&gt;$S$1,CONCATENATE("Joined with practice on ", TEXT('Member Info'!F145, "DD/MM/YYYY")),IF('Member Info'!N145&lt;&gt;"",IF('Member Info'!N145&lt;$R$1,CONCATENATE("Left Scheme on ", TEXT('Member Info'!N145, "DD/MM/YYYY")),IF(ISERROR(G149),"Error Detected, No rate entered",IF(E149=0,"",IF(F149="","Error Detected, No Pensionable pay",IF(ISERROR(AB149)," Unknown Values entered.",IF(T149+U149&lt;1,"Acceptable",IF(R149+S149=200, "No Contributions Entered", IF(K149="","Error Detected, Choose reason&gt;",IF(X149="1",IF(T149=1,"Please Enter Deemed Pensionable Pay","Add Any Relevant Details Above"),"Please Give Details Above"))))))))),IF(ISERROR(G149),"Error Detected, No rate entered",IF(E149=0,"",IF(F149="","Error Detected, No Pensionable pay",IF(ISERROR(AB149)," Unknown Values entered.",IF(T149+U149&lt;1,"Acceptable",IF(R149+S149=200, "No Contributions Entered", IF(K149="","Error Detected, Choose reason&gt;",IF(X149="1",IF(T149=1,"Please Enter Deemed Pensionable Pay","Add relevant Details Above"),"Please give details Above")))))))))))</f>
        <v/>
      </c>
      <c r="K149" s="263"/>
      <c r="L149" s="93"/>
      <c r="M149" s="93" t="str">
        <f t="shared" si="24"/>
        <v/>
      </c>
      <c r="N149" s="96">
        <f t="shared" si="23"/>
        <v>0</v>
      </c>
      <c r="O149" s="96">
        <f t="shared" si="23"/>
        <v>0</v>
      </c>
      <c r="P149" s="220">
        <f>(ROUND((F149/100*'Member Info'!$W$2), 2))</f>
        <v>0</v>
      </c>
      <c r="Q149" s="220" t="e">
        <f t="shared" si="25"/>
        <v>#VALUE!</v>
      </c>
      <c r="R149" s="220" t="str">
        <f t="shared" si="26"/>
        <v/>
      </c>
      <c r="S149" s="229" t="str">
        <f t="shared" si="27"/>
        <v/>
      </c>
      <c r="T149" s="230" t="str">
        <f t="shared" si="28"/>
        <v/>
      </c>
      <c r="U149" s="230" t="str">
        <f t="shared" si="29"/>
        <v/>
      </c>
      <c r="V149" s="224">
        <f t="shared" si="30"/>
        <v>0</v>
      </c>
      <c r="W149" s="112">
        <f t="shared" si="31"/>
        <v>0</v>
      </c>
      <c r="X149" s="237" t="str">
        <f t="shared" si="19"/>
        <v/>
      </c>
      <c r="Y149" s="242" t="b">
        <f t="shared" si="20"/>
        <v>0</v>
      </c>
      <c r="Z149" s="237">
        <f t="shared" si="32"/>
        <v>0</v>
      </c>
      <c r="AA149" s="237">
        <f>IF('Member Info'!N145="",1,"")</f>
        <v>1</v>
      </c>
      <c r="AB149" s="245" t="e">
        <f t="shared" si="33"/>
        <v>#VALUE!</v>
      </c>
      <c r="AC149" s="132" t="str">
        <f t="shared" si="21"/>
        <v/>
      </c>
      <c r="AD149" s="126">
        <f t="shared" si="22"/>
        <v>1</v>
      </c>
      <c r="AE149" s="126" t="str">
        <f>IF('Member Info'!N145&lt;&gt;"",IF('Member Info'!N145&lt;=$R$1,1,0),"")</f>
        <v/>
      </c>
      <c r="AG149" s="126" t="b">
        <f t="shared" si="34"/>
        <v>0</v>
      </c>
      <c r="AH149" s="126">
        <f t="shared" si="35"/>
        <v>0</v>
      </c>
      <c r="AJ149" s="126">
        <f t="shared" si="36"/>
        <v>0</v>
      </c>
      <c r="AK149" s="126">
        <f>IF('Member Info'!F145&gt;$R$1,1,0)</f>
        <v>0</v>
      </c>
      <c r="AL149" s="126" t="b">
        <f>IF(ISERROR(R149),ERROR.TYPE(#REF!)=ERROR.TYPE(R149),FALSE)</f>
        <v>0</v>
      </c>
      <c r="AM149" s="126" t="b">
        <f>IF(ISERROR(S149),ERROR.TYPE(#REF!)=ERROR.TYPE(S149),FALSE)</f>
        <v>0</v>
      </c>
      <c r="AN149" s="126">
        <f>IF(OR('Member Info'!F145&gt;=$S$1,'Member Info'!N145&gt;=$R$1),1,0)</f>
        <v>0</v>
      </c>
    </row>
    <row r="150" spans="1:40" x14ac:dyDescent="0.25">
      <c r="A150" s="4">
        <v>118</v>
      </c>
      <c r="B150" s="166">
        <f>'Member Info'!D146</f>
        <v>0</v>
      </c>
      <c r="C150" s="166">
        <f>'Member Info'!E146</f>
        <v>0</v>
      </c>
      <c r="D150" s="166" t="str">
        <f>'Member Info'!G146</f>
        <v/>
      </c>
      <c r="E150" s="167">
        <f>'Member Info'!B146</f>
        <v>0</v>
      </c>
      <c r="F150" s="244"/>
      <c r="G150" s="168" t="str">
        <f>IF(E150=0,"",
IF('Member Info'!$AM$19&lt;=$R$1,
SUMPRODUCT('Member Info'!L146+IF('Member Info'!H146&gt;'Member Info'!$AJ$12,'Member Info'!$AK$13,IF('Member Info'!H146&gt;'Member Info'!$AJ$11,'Member Info'!$AK$12,IF('Member Info'!H146&gt;'Member Info'!$AJ$10,'Member Info'!$AK$11,IF('Member Info'!H146&gt;'Member Info'!$AJ$9,'Member Info'!$AK$10,IF('Member Info'!H146&gt;'Member Info'!$AJ$8,'Member Info'!$AK$9,'Member Info'!$AK$8)))))),
SUMPRODUCT('Member Info'!L146+IF('Member Info'!H146&gt;'Member Info'!$AG$17,'Member Info'!$AH$18,IF('Member Info'!H146&gt;'Member Info'!$AG$16,'Member Info'!$AH$17,IF('Member Info'!H146&gt;'Member Info'!$AG$15,'Member Info'!$AH$16,IF('Member Info'!H146&gt;'Member Info'!$AG$14,'Member Info'!$AH$15,IF('Member Info'!H146&gt;'Member Info'!$AG$13,'Member Info'!$AH$14,IF('Member Info'!H146&gt;'Member Info'!$AG$12,'Member Info'!$AH$13,IF('Member Info'!H146&gt;'Member Info'!$AG$11,'Member Info'!$AH$12,IF('Member Info'!H146&gt;'Member Info'!$AG$10,'Member Info'!$AH$11,IF('Member Info'!H146&gt;'Member Info'!$AG$9,'Member Info'!$AH$10,IF('Member Info'!H146&gt;'Member Info'!$AG$8,'Member Info'!$AH$9,'Member Info'!$AH$8)))))))))))))</f>
        <v/>
      </c>
      <c r="H150" s="26"/>
      <c r="I150" s="26"/>
      <c r="J150" s="107" t="str">
        <f>IF(E150=0,"",IF('Member Info'!F146&gt;$S$1,CONCATENATE("Joined with practice on ", TEXT('Member Info'!F146, "DD/MM/YYYY")),IF('Member Info'!N146&lt;&gt;"",IF('Member Info'!N146&lt;$R$1,CONCATENATE("Left Scheme on ", TEXT('Member Info'!N146, "DD/MM/YYYY")),IF(ISERROR(G150),"Error Detected, No rate entered",IF(E150=0,"",IF(F150="","Error Detected, No Pensionable pay",IF(ISERROR(AB150)," Unknown Values entered.",IF(T150+U150&lt;1,"Acceptable",IF(R150+S150=200, "No Contributions Entered", IF(K150="","Error Detected, Choose reason&gt;",IF(X150="1",IF(T150=1,"Please Enter Deemed Pensionable Pay","Add Any Relevant Details Above"),"Please Give Details Above"))))))))),IF(ISERROR(G150),"Error Detected, No rate entered",IF(E150=0,"",IF(F150="","Error Detected, No Pensionable pay",IF(ISERROR(AB150)," Unknown Values entered.",IF(T150+U150&lt;1,"Acceptable",IF(R150+S150=200, "No Contributions Entered", IF(K150="","Error Detected, Choose reason&gt;",IF(X150="1",IF(T150=1,"Please Enter Deemed Pensionable Pay","Add relevant Details Above"),"Please give details Above")))))))))))</f>
        <v/>
      </c>
      <c r="K150" s="263"/>
      <c r="L150" s="93"/>
      <c r="M150" s="93" t="str">
        <f t="shared" si="24"/>
        <v/>
      </c>
      <c r="N150" s="96">
        <f t="shared" si="23"/>
        <v>0</v>
      </c>
      <c r="O150" s="96">
        <f t="shared" si="23"/>
        <v>0</v>
      </c>
      <c r="P150" s="220">
        <f>(ROUND((F150/100*'Member Info'!$W$2), 2))</f>
        <v>0</v>
      </c>
      <c r="Q150" s="220" t="e">
        <f t="shared" si="25"/>
        <v>#VALUE!</v>
      </c>
      <c r="R150" s="220" t="str">
        <f t="shared" si="26"/>
        <v/>
      </c>
      <c r="S150" s="229" t="str">
        <f t="shared" si="27"/>
        <v/>
      </c>
      <c r="T150" s="230" t="str">
        <f t="shared" si="28"/>
        <v/>
      </c>
      <c r="U150" s="230" t="str">
        <f t="shared" si="29"/>
        <v/>
      </c>
      <c r="V150" s="224">
        <f t="shared" si="30"/>
        <v>0</v>
      </c>
      <c r="W150" s="112">
        <f t="shared" si="31"/>
        <v>0</v>
      </c>
      <c r="X150" s="237" t="str">
        <f t="shared" si="19"/>
        <v/>
      </c>
      <c r="Y150" s="242" t="b">
        <f t="shared" si="20"/>
        <v>0</v>
      </c>
      <c r="Z150" s="237">
        <f t="shared" si="32"/>
        <v>0</v>
      </c>
      <c r="AA150" s="237">
        <f>IF('Member Info'!N146="",1,"")</f>
        <v>1</v>
      </c>
      <c r="AB150" s="245" t="e">
        <f t="shared" si="33"/>
        <v>#VALUE!</v>
      </c>
      <c r="AC150" s="132" t="str">
        <f t="shared" si="21"/>
        <v/>
      </c>
      <c r="AD150" s="126">
        <f t="shared" si="22"/>
        <v>1</v>
      </c>
      <c r="AE150" s="126" t="str">
        <f>IF('Member Info'!N146&lt;&gt;"",IF('Member Info'!N146&lt;=$R$1,1,0),"")</f>
        <v/>
      </c>
      <c r="AG150" s="126" t="b">
        <f t="shared" si="34"/>
        <v>0</v>
      </c>
      <c r="AH150" s="126">
        <f t="shared" si="35"/>
        <v>0</v>
      </c>
      <c r="AJ150" s="126">
        <f t="shared" si="36"/>
        <v>0</v>
      </c>
      <c r="AK150" s="126">
        <f>IF('Member Info'!F146&gt;$R$1,1,0)</f>
        <v>0</v>
      </c>
      <c r="AL150" s="126" t="b">
        <f>IF(ISERROR(R150),ERROR.TYPE(#REF!)=ERROR.TYPE(R150),FALSE)</f>
        <v>0</v>
      </c>
      <c r="AM150" s="126" t="b">
        <f>IF(ISERROR(S150),ERROR.TYPE(#REF!)=ERROR.TYPE(S150),FALSE)</f>
        <v>0</v>
      </c>
      <c r="AN150" s="126">
        <f>IF(OR('Member Info'!F146&gt;=$S$1,'Member Info'!N146&gt;=$R$1),1,0)</f>
        <v>0</v>
      </c>
    </row>
    <row r="151" spans="1:40" x14ac:dyDescent="0.25">
      <c r="A151" s="4">
        <v>119</v>
      </c>
      <c r="B151" s="166">
        <f>'Member Info'!D147</f>
        <v>0</v>
      </c>
      <c r="C151" s="166">
        <f>'Member Info'!E147</f>
        <v>0</v>
      </c>
      <c r="D151" s="166" t="str">
        <f>'Member Info'!G147</f>
        <v/>
      </c>
      <c r="E151" s="167">
        <f>'Member Info'!B147</f>
        <v>0</v>
      </c>
      <c r="F151" s="244"/>
      <c r="G151" s="168" t="str">
        <f>IF(E151=0,"",
IF('Member Info'!$AM$19&lt;=$R$1,
SUMPRODUCT('Member Info'!L147+IF('Member Info'!H147&gt;'Member Info'!$AJ$12,'Member Info'!$AK$13,IF('Member Info'!H147&gt;'Member Info'!$AJ$11,'Member Info'!$AK$12,IF('Member Info'!H147&gt;'Member Info'!$AJ$10,'Member Info'!$AK$11,IF('Member Info'!H147&gt;'Member Info'!$AJ$9,'Member Info'!$AK$10,IF('Member Info'!H147&gt;'Member Info'!$AJ$8,'Member Info'!$AK$9,'Member Info'!$AK$8)))))),
SUMPRODUCT('Member Info'!L147+IF('Member Info'!H147&gt;'Member Info'!$AG$17,'Member Info'!$AH$18,IF('Member Info'!H147&gt;'Member Info'!$AG$16,'Member Info'!$AH$17,IF('Member Info'!H147&gt;'Member Info'!$AG$15,'Member Info'!$AH$16,IF('Member Info'!H147&gt;'Member Info'!$AG$14,'Member Info'!$AH$15,IF('Member Info'!H147&gt;'Member Info'!$AG$13,'Member Info'!$AH$14,IF('Member Info'!H147&gt;'Member Info'!$AG$12,'Member Info'!$AH$13,IF('Member Info'!H147&gt;'Member Info'!$AG$11,'Member Info'!$AH$12,IF('Member Info'!H147&gt;'Member Info'!$AG$10,'Member Info'!$AH$11,IF('Member Info'!H147&gt;'Member Info'!$AG$9,'Member Info'!$AH$10,IF('Member Info'!H147&gt;'Member Info'!$AG$8,'Member Info'!$AH$9,'Member Info'!$AH$8)))))))))))))</f>
        <v/>
      </c>
      <c r="H151" s="26"/>
      <c r="I151" s="26"/>
      <c r="J151" s="107" t="str">
        <f>IF(E151=0,"",IF('Member Info'!F147&gt;$S$1,CONCATENATE("Joined with practice on ", TEXT('Member Info'!F147, "DD/MM/YYYY")),IF('Member Info'!N147&lt;&gt;"",IF('Member Info'!N147&lt;$R$1,CONCATENATE("Left Scheme on ", TEXT('Member Info'!N147, "DD/MM/YYYY")),IF(ISERROR(G151),"Error Detected, No rate entered",IF(E151=0,"",IF(F151="","Error Detected, No Pensionable pay",IF(ISERROR(AB151)," Unknown Values entered.",IF(T151+U151&lt;1,"Acceptable",IF(R151+S151=200, "No Contributions Entered", IF(K151="","Error Detected, Choose reason&gt;",IF(X151="1",IF(T151=1,"Please Enter Deemed Pensionable Pay","Add Any Relevant Details Above"),"Please Give Details Above"))))))))),IF(ISERROR(G151),"Error Detected, No rate entered",IF(E151=0,"",IF(F151="","Error Detected, No Pensionable pay",IF(ISERROR(AB151)," Unknown Values entered.",IF(T151+U151&lt;1,"Acceptable",IF(R151+S151=200, "No Contributions Entered", IF(K151="","Error Detected, Choose reason&gt;",IF(X151="1",IF(T151=1,"Please Enter Deemed Pensionable Pay","Add relevant Details Above"),"Please give details Above")))))))))))</f>
        <v/>
      </c>
      <c r="K151" s="263"/>
      <c r="L151" s="93"/>
      <c r="M151" s="93" t="str">
        <f t="shared" si="24"/>
        <v/>
      </c>
      <c r="N151" s="96">
        <f t="shared" si="23"/>
        <v>0</v>
      </c>
      <c r="O151" s="96">
        <f t="shared" si="23"/>
        <v>0</v>
      </c>
      <c r="P151" s="220">
        <f>(ROUND((F151/100*'Member Info'!$W$2), 2))</f>
        <v>0</v>
      </c>
      <c r="Q151" s="220" t="e">
        <f t="shared" si="25"/>
        <v>#VALUE!</v>
      </c>
      <c r="R151" s="220" t="str">
        <f t="shared" si="26"/>
        <v/>
      </c>
      <c r="S151" s="229" t="str">
        <f t="shared" si="27"/>
        <v/>
      </c>
      <c r="T151" s="230" t="str">
        <f t="shared" si="28"/>
        <v/>
      </c>
      <c r="U151" s="230" t="str">
        <f t="shared" si="29"/>
        <v/>
      </c>
      <c r="V151" s="224">
        <f t="shared" si="30"/>
        <v>0</v>
      </c>
      <c r="W151" s="112">
        <f t="shared" si="31"/>
        <v>0</v>
      </c>
      <c r="X151" s="237" t="str">
        <f t="shared" si="19"/>
        <v/>
      </c>
      <c r="Y151" s="242" t="b">
        <f t="shared" si="20"/>
        <v>0</v>
      </c>
      <c r="Z151" s="237">
        <f t="shared" si="32"/>
        <v>0</v>
      </c>
      <c r="AA151" s="237">
        <f>IF('Member Info'!N147="",1,"")</f>
        <v>1</v>
      </c>
      <c r="AB151" s="245" t="e">
        <f t="shared" si="33"/>
        <v>#VALUE!</v>
      </c>
      <c r="AC151" s="132" t="str">
        <f t="shared" si="21"/>
        <v/>
      </c>
      <c r="AD151" s="126">
        <f t="shared" si="22"/>
        <v>1</v>
      </c>
      <c r="AE151" s="126" t="str">
        <f>IF('Member Info'!N147&lt;&gt;"",IF('Member Info'!N147&lt;=$R$1,1,0),"")</f>
        <v/>
      </c>
      <c r="AG151" s="126" t="b">
        <f t="shared" si="34"/>
        <v>0</v>
      </c>
      <c r="AH151" s="126">
        <f t="shared" si="35"/>
        <v>0</v>
      </c>
      <c r="AJ151" s="126">
        <f t="shared" si="36"/>
        <v>0</v>
      </c>
      <c r="AK151" s="126">
        <f>IF('Member Info'!F147&gt;$R$1,1,0)</f>
        <v>0</v>
      </c>
      <c r="AL151" s="126" t="b">
        <f>IF(ISERROR(R151),ERROR.TYPE(#REF!)=ERROR.TYPE(R151),FALSE)</f>
        <v>0</v>
      </c>
      <c r="AM151" s="126" t="b">
        <f>IF(ISERROR(S151),ERROR.TYPE(#REF!)=ERROR.TYPE(S151),FALSE)</f>
        <v>0</v>
      </c>
      <c r="AN151" s="126">
        <f>IF(OR('Member Info'!F147&gt;=$S$1,'Member Info'!N147&gt;=$R$1),1,0)</f>
        <v>0</v>
      </c>
    </row>
    <row r="152" spans="1:40" x14ac:dyDescent="0.25">
      <c r="A152" s="4">
        <v>120</v>
      </c>
      <c r="B152" s="166">
        <f>'Member Info'!D148</f>
        <v>0</v>
      </c>
      <c r="C152" s="166">
        <f>'Member Info'!E148</f>
        <v>0</v>
      </c>
      <c r="D152" s="166" t="str">
        <f>'Member Info'!G148</f>
        <v/>
      </c>
      <c r="E152" s="167">
        <f>'Member Info'!B148</f>
        <v>0</v>
      </c>
      <c r="F152" s="244"/>
      <c r="G152" s="168" t="str">
        <f>IF(E152=0,"",
IF('Member Info'!$AM$19&lt;=$R$1,
SUMPRODUCT('Member Info'!L148+IF('Member Info'!H148&gt;'Member Info'!$AJ$12,'Member Info'!$AK$13,IF('Member Info'!H148&gt;'Member Info'!$AJ$11,'Member Info'!$AK$12,IF('Member Info'!H148&gt;'Member Info'!$AJ$10,'Member Info'!$AK$11,IF('Member Info'!H148&gt;'Member Info'!$AJ$9,'Member Info'!$AK$10,IF('Member Info'!H148&gt;'Member Info'!$AJ$8,'Member Info'!$AK$9,'Member Info'!$AK$8)))))),
SUMPRODUCT('Member Info'!L148+IF('Member Info'!H148&gt;'Member Info'!$AG$17,'Member Info'!$AH$18,IF('Member Info'!H148&gt;'Member Info'!$AG$16,'Member Info'!$AH$17,IF('Member Info'!H148&gt;'Member Info'!$AG$15,'Member Info'!$AH$16,IF('Member Info'!H148&gt;'Member Info'!$AG$14,'Member Info'!$AH$15,IF('Member Info'!H148&gt;'Member Info'!$AG$13,'Member Info'!$AH$14,IF('Member Info'!H148&gt;'Member Info'!$AG$12,'Member Info'!$AH$13,IF('Member Info'!H148&gt;'Member Info'!$AG$11,'Member Info'!$AH$12,IF('Member Info'!H148&gt;'Member Info'!$AG$10,'Member Info'!$AH$11,IF('Member Info'!H148&gt;'Member Info'!$AG$9,'Member Info'!$AH$10,IF('Member Info'!H148&gt;'Member Info'!$AG$8,'Member Info'!$AH$9,'Member Info'!$AH$8)))))))))))))</f>
        <v/>
      </c>
      <c r="H152" s="26"/>
      <c r="I152" s="26"/>
      <c r="J152" s="107" t="str">
        <f>IF(E152=0,"",IF('Member Info'!F148&gt;$S$1,CONCATENATE("Joined with practice on ", TEXT('Member Info'!F148, "DD/MM/YYYY")),IF('Member Info'!N148&lt;&gt;"",IF('Member Info'!N148&lt;$R$1,CONCATENATE("Left Scheme on ", TEXT('Member Info'!N148, "DD/MM/YYYY")),IF(ISERROR(G152),"Error Detected, No rate entered",IF(E152=0,"",IF(F152="","Error Detected, No Pensionable pay",IF(ISERROR(AB152)," Unknown Values entered.",IF(T152+U152&lt;1,"Acceptable",IF(R152+S152=200, "No Contributions Entered", IF(K152="","Error Detected, Choose reason&gt;",IF(X152="1",IF(T152=1,"Please Enter Deemed Pensionable Pay","Add Any Relevant Details Above"),"Please Give Details Above"))))))))),IF(ISERROR(G152),"Error Detected, No rate entered",IF(E152=0,"",IF(F152="","Error Detected, No Pensionable pay",IF(ISERROR(AB152)," Unknown Values entered.",IF(T152+U152&lt;1,"Acceptable",IF(R152+S152=200, "No Contributions Entered", IF(K152="","Error Detected, Choose reason&gt;",IF(X152="1",IF(T152=1,"Please Enter Deemed Pensionable Pay","Add relevant Details Above"),"Please give details Above")))))))))))</f>
        <v/>
      </c>
      <c r="K152" s="263"/>
      <c r="L152" s="93"/>
      <c r="M152" s="93" t="str">
        <f t="shared" si="24"/>
        <v/>
      </c>
      <c r="N152" s="96">
        <f t="shared" si="23"/>
        <v>0</v>
      </c>
      <c r="O152" s="96">
        <f t="shared" si="23"/>
        <v>0</v>
      </c>
      <c r="P152" s="220">
        <f>(ROUND((F152/100*'Member Info'!$W$2), 2))</f>
        <v>0</v>
      </c>
      <c r="Q152" s="220" t="e">
        <f t="shared" si="25"/>
        <v>#VALUE!</v>
      </c>
      <c r="R152" s="220" t="str">
        <f t="shared" si="26"/>
        <v/>
      </c>
      <c r="S152" s="229" t="str">
        <f t="shared" si="27"/>
        <v/>
      </c>
      <c r="T152" s="230" t="str">
        <f t="shared" si="28"/>
        <v/>
      </c>
      <c r="U152" s="230" t="str">
        <f t="shared" si="29"/>
        <v/>
      </c>
      <c r="V152" s="224">
        <f t="shared" si="30"/>
        <v>0</v>
      </c>
      <c r="W152" s="112">
        <f t="shared" si="31"/>
        <v>0</v>
      </c>
      <c r="X152" s="237" t="str">
        <f t="shared" si="19"/>
        <v/>
      </c>
      <c r="Y152" s="242" t="b">
        <f t="shared" si="20"/>
        <v>0</v>
      </c>
      <c r="Z152" s="237">
        <f t="shared" si="32"/>
        <v>0</v>
      </c>
      <c r="AA152" s="237">
        <f>IF('Member Info'!N148="",1,"")</f>
        <v>1</v>
      </c>
      <c r="AB152" s="245" t="e">
        <f t="shared" si="33"/>
        <v>#VALUE!</v>
      </c>
      <c r="AC152" s="132" t="str">
        <f t="shared" si="21"/>
        <v/>
      </c>
      <c r="AD152" s="126">
        <f t="shared" si="22"/>
        <v>1</v>
      </c>
      <c r="AE152" s="126" t="str">
        <f>IF('Member Info'!N148&lt;&gt;"",IF('Member Info'!N148&lt;=$R$1,1,0),"")</f>
        <v/>
      </c>
      <c r="AG152" s="126" t="b">
        <f t="shared" si="34"/>
        <v>0</v>
      </c>
      <c r="AH152" s="126">
        <f t="shared" si="35"/>
        <v>0</v>
      </c>
      <c r="AJ152" s="126">
        <f t="shared" si="36"/>
        <v>0</v>
      </c>
      <c r="AK152" s="126">
        <f>IF('Member Info'!F148&gt;$R$1,1,0)</f>
        <v>0</v>
      </c>
      <c r="AL152" s="126" t="b">
        <f>IF(ISERROR(R152),ERROR.TYPE(#REF!)=ERROR.TYPE(R152),FALSE)</f>
        <v>0</v>
      </c>
      <c r="AM152" s="126" t="b">
        <f>IF(ISERROR(S152),ERROR.TYPE(#REF!)=ERROR.TYPE(S152),FALSE)</f>
        <v>0</v>
      </c>
      <c r="AN152" s="126">
        <f>IF(OR('Member Info'!F148&gt;=$S$1,'Member Info'!N148&gt;=$R$1),1,0)</f>
        <v>0</v>
      </c>
    </row>
    <row r="153" spans="1:40" x14ac:dyDescent="0.25">
      <c r="A153" s="4">
        <v>121</v>
      </c>
      <c r="B153" s="166">
        <f>'Member Info'!D149</f>
        <v>0</v>
      </c>
      <c r="C153" s="166">
        <f>'Member Info'!E149</f>
        <v>0</v>
      </c>
      <c r="D153" s="166" t="str">
        <f>'Member Info'!G149</f>
        <v/>
      </c>
      <c r="E153" s="167">
        <f>'Member Info'!B149</f>
        <v>0</v>
      </c>
      <c r="F153" s="244"/>
      <c r="G153" s="168" t="str">
        <f>IF(E153=0,"",
IF('Member Info'!$AM$19&lt;=$R$1,
SUMPRODUCT('Member Info'!L149+IF('Member Info'!H149&gt;'Member Info'!$AJ$12,'Member Info'!$AK$13,IF('Member Info'!H149&gt;'Member Info'!$AJ$11,'Member Info'!$AK$12,IF('Member Info'!H149&gt;'Member Info'!$AJ$10,'Member Info'!$AK$11,IF('Member Info'!H149&gt;'Member Info'!$AJ$9,'Member Info'!$AK$10,IF('Member Info'!H149&gt;'Member Info'!$AJ$8,'Member Info'!$AK$9,'Member Info'!$AK$8)))))),
SUMPRODUCT('Member Info'!L149+IF('Member Info'!H149&gt;'Member Info'!$AG$17,'Member Info'!$AH$18,IF('Member Info'!H149&gt;'Member Info'!$AG$16,'Member Info'!$AH$17,IF('Member Info'!H149&gt;'Member Info'!$AG$15,'Member Info'!$AH$16,IF('Member Info'!H149&gt;'Member Info'!$AG$14,'Member Info'!$AH$15,IF('Member Info'!H149&gt;'Member Info'!$AG$13,'Member Info'!$AH$14,IF('Member Info'!H149&gt;'Member Info'!$AG$12,'Member Info'!$AH$13,IF('Member Info'!H149&gt;'Member Info'!$AG$11,'Member Info'!$AH$12,IF('Member Info'!H149&gt;'Member Info'!$AG$10,'Member Info'!$AH$11,IF('Member Info'!H149&gt;'Member Info'!$AG$9,'Member Info'!$AH$10,IF('Member Info'!H149&gt;'Member Info'!$AG$8,'Member Info'!$AH$9,'Member Info'!$AH$8)))))))))))))</f>
        <v/>
      </c>
      <c r="H153" s="26"/>
      <c r="I153" s="26"/>
      <c r="J153" s="107" t="str">
        <f>IF(E153=0,"",IF('Member Info'!F149&gt;$S$1,CONCATENATE("Joined with practice on ", TEXT('Member Info'!F149, "DD/MM/YYYY")),IF('Member Info'!N149&lt;&gt;"",IF('Member Info'!N149&lt;$R$1,CONCATENATE("Left Scheme on ", TEXT('Member Info'!N149, "DD/MM/YYYY")),IF(ISERROR(G153),"Error Detected, No rate entered",IF(E153=0,"",IF(F153="","Error Detected, No Pensionable pay",IF(ISERROR(AB153)," Unknown Values entered.",IF(T153+U153&lt;1,"Acceptable",IF(R153+S153=200, "No Contributions Entered", IF(K153="","Error Detected, Choose reason&gt;",IF(X153="1",IF(T153=1,"Please Enter Deemed Pensionable Pay","Add Any Relevant Details Above"),"Please Give Details Above"))))))))),IF(ISERROR(G153),"Error Detected, No rate entered",IF(E153=0,"",IF(F153="","Error Detected, No Pensionable pay",IF(ISERROR(AB153)," Unknown Values entered.",IF(T153+U153&lt;1,"Acceptable",IF(R153+S153=200, "No Contributions Entered", IF(K153="","Error Detected, Choose reason&gt;",IF(X153="1",IF(T153=1,"Please Enter Deemed Pensionable Pay","Add relevant Details Above"),"Please give details Above")))))))))))</f>
        <v/>
      </c>
      <c r="K153" s="263"/>
      <c r="L153" s="93"/>
      <c r="M153" s="93" t="str">
        <f t="shared" si="24"/>
        <v/>
      </c>
      <c r="N153" s="96">
        <f t="shared" si="23"/>
        <v>0</v>
      </c>
      <c r="O153" s="96">
        <f t="shared" si="23"/>
        <v>0</v>
      </c>
      <c r="P153" s="220">
        <f>(ROUND((F153/100*'Member Info'!$W$2), 2))</f>
        <v>0</v>
      </c>
      <c r="Q153" s="220" t="e">
        <f t="shared" si="25"/>
        <v>#VALUE!</v>
      </c>
      <c r="R153" s="220" t="str">
        <f t="shared" si="26"/>
        <v/>
      </c>
      <c r="S153" s="229" t="str">
        <f t="shared" si="27"/>
        <v/>
      </c>
      <c r="T153" s="230" t="str">
        <f t="shared" si="28"/>
        <v/>
      </c>
      <c r="U153" s="230" t="str">
        <f t="shared" si="29"/>
        <v/>
      </c>
      <c r="V153" s="224">
        <f t="shared" si="30"/>
        <v>0</v>
      </c>
      <c r="W153" s="112">
        <f t="shared" si="31"/>
        <v>0</v>
      </c>
      <c r="X153" s="237" t="str">
        <f t="shared" si="19"/>
        <v/>
      </c>
      <c r="Y153" s="242" t="b">
        <f t="shared" si="20"/>
        <v>0</v>
      </c>
      <c r="Z153" s="237">
        <f t="shared" si="32"/>
        <v>0</v>
      </c>
      <c r="AA153" s="237">
        <f>IF('Member Info'!N149="",1,"")</f>
        <v>1</v>
      </c>
      <c r="AB153" s="245" t="e">
        <f t="shared" si="33"/>
        <v>#VALUE!</v>
      </c>
      <c r="AC153" s="132" t="str">
        <f t="shared" si="21"/>
        <v/>
      </c>
      <c r="AD153" s="126">
        <f t="shared" si="22"/>
        <v>1</v>
      </c>
      <c r="AE153" s="126" t="str">
        <f>IF('Member Info'!N149&lt;&gt;"",IF('Member Info'!N149&lt;=$R$1,1,0),"")</f>
        <v/>
      </c>
      <c r="AG153" s="126" t="b">
        <f t="shared" si="34"/>
        <v>0</v>
      </c>
      <c r="AH153" s="126">
        <f t="shared" si="35"/>
        <v>0</v>
      </c>
      <c r="AJ153" s="126">
        <f t="shared" si="36"/>
        <v>0</v>
      </c>
      <c r="AK153" s="126">
        <f>IF('Member Info'!F149&gt;$R$1,1,0)</f>
        <v>0</v>
      </c>
      <c r="AL153" s="126" t="b">
        <f>IF(ISERROR(R153),ERROR.TYPE(#REF!)=ERROR.TYPE(R153),FALSE)</f>
        <v>0</v>
      </c>
      <c r="AM153" s="126" t="b">
        <f>IF(ISERROR(S153),ERROR.TYPE(#REF!)=ERROR.TYPE(S153),FALSE)</f>
        <v>0</v>
      </c>
      <c r="AN153" s="126">
        <f>IF(OR('Member Info'!F149&gt;=$S$1,'Member Info'!N149&gt;=$R$1),1,0)</f>
        <v>0</v>
      </c>
    </row>
    <row r="154" spans="1:40" x14ac:dyDescent="0.25">
      <c r="A154" s="4">
        <v>122</v>
      </c>
      <c r="B154" s="166">
        <f>'Member Info'!D150</f>
        <v>0</v>
      </c>
      <c r="C154" s="166">
        <f>'Member Info'!E150</f>
        <v>0</v>
      </c>
      <c r="D154" s="166" t="str">
        <f>'Member Info'!G150</f>
        <v/>
      </c>
      <c r="E154" s="167">
        <f>'Member Info'!B150</f>
        <v>0</v>
      </c>
      <c r="F154" s="244"/>
      <c r="G154" s="168" t="str">
        <f>IF(E154=0,"",
IF('Member Info'!$AM$19&lt;=$R$1,
SUMPRODUCT('Member Info'!L150+IF('Member Info'!H150&gt;'Member Info'!$AJ$12,'Member Info'!$AK$13,IF('Member Info'!H150&gt;'Member Info'!$AJ$11,'Member Info'!$AK$12,IF('Member Info'!H150&gt;'Member Info'!$AJ$10,'Member Info'!$AK$11,IF('Member Info'!H150&gt;'Member Info'!$AJ$9,'Member Info'!$AK$10,IF('Member Info'!H150&gt;'Member Info'!$AJ$8,'Member Info'!$AK$9,'Member Info'!$AK$8)))))),
SUMPRODUCT('Member Info'!L150+IF('Member Info'!H150&gt;'Member Info'!$AG$17,'Member Info'!$AH$18,IF('Member Info'!H150&gt;'Member Info'!$AG$16,'Member Info'!$AH$17,IF('Member Info'!H150&gt;'Member Info'!$AG$15,'Member Info'!$AH$16,IF('Member Info'!H150&gt;'Member Info'!$AG$14,'Member Info'!$AH$15,IF('Member Info'!H150&gt;'Member Info'!$AG$13,'Member Info'!$AH$14,IF('Member Info'!H150&gt;'Member Info'!$AG$12,'Member Info'!$AH$13,IF('Member Info'!H150&gt;'Member Info'!$AG$11,'Member Info'!$AH$12,IF('Member Info'!H150&gt;'Member Info'!$AG$10,'Member Info'!$AH$11,IF('Member Info'!H150&gt;'Member Info'!$AG$9,'Member Info'!$AH$10,IF('Member Info'!H150&gt;'Member Info'!$AG$8,'Member Info'!$AH$9,'Member Info'!$AH$8)))))))))))))</f>
        <v/>
      </c>
      <c r="H154" s="26"/>
      <c r="I154" s="26"/>
      <c r="J154" s="107" t="str">
        <f>IF(E154=0,"",IF('Member Info'!F150&gt;$S$1,CONCATENATE("Joined with practice on ", TEXT('Member Info'!F150, "DD/MM/YYYY")),IF('Member Info'!N150&lt;&gt;"",IF('Member Info'!N150&lt;$R$1,CONCATENATE("Left Scheme on ", TEXT('Member Info'!N150, "DD/MM/YYYY")),IF(ISERROR(G154),"Error Detected, No rate entered",IF(E154=0,"",IF(F154="","Error Detected, No Pensionable pay",IF(ISERROR(AB154)," Unknown Values entered.",IF(T154+U154&lt;1,"Acceptable",IF(R154+S154=200, "No Contributions Entered", IF(K154="","Error Detected, Choose reason&gt;",IF(X154="1",IF(T154=1,"Please Enter Deemed Pensionable Pay","Add Any Relevant Details Above"),"Please Give Details Above"))))))))),IF(ISERROR(G154),"Error Detected, No rate entered",IF(E154=0,"",IF(F154="","Error Detected, No Pensionable pay",IF(ISERROR(AB154)," Unknown Values entered.",IF(T154+U154&lt;1,"Acceptable",IF(R154+S154=200, "No Contributions Entered", IF(K154="","Error Detected, Choose reason&gt;",IF(X154="1",IF(T154=1,"Please Enter Deemed Pensionable Pay","Add relevant Details Above"),"Please give details Above")))))))))))</f>
        <v/>
      </c>
      <c r="K154" s="263"/>
      <c r="L154" s="93"/>
      <c r="M154" s="93" t="str">
        <f t="shared" si="24"/>
        <v/>
      </c>
      <c r="N154" s="96">
        <f t="shared" si="23"/>
        <v>0</v>
      </c>
      <c r="O154" s="96">
        <f t="shared" si="23"/>
        <v>0</v>
      </c>
      <c r="P154" s="220">
        <f>(ROUND((F154/100*'Member Info'!$W$2), 2))</f>
        <v>0</v>
      </c>
      <c r="Q154" s="220" t="e">
        <f t="shared" si="25"/>
        <v>#VALUE!</v>
      </c>
      <c r="R154" s="220" t="str">
        <f t="shared" si="26"/>
        <v/>
      </c>
      <c r="S154" s="229" t="str">
        <f t="shared" si="27"/>
        <v/>
      </c>
      <c r="T154" s="230" t="str">
        <f t="shared" si="28"/>
        <v/>
      </c>
      <c r="U154" s="230" t="str">
        <f t="shared" si="29"/>
        <v/>
      </c>
      <c r="V154" s="224">
        <f t="shared" si="30"/>
        <v>0</v>
      </c>
      <c r="W154" s="112">
        <f t="shared" si="31"/>
        <v>0</v>
      </c>
      <c r="X154" s="237" t="str">
        <f t="shared" si="19"/>
        <v/>
      </c>
      <c r="Y154" s="242" t="b">
        <f t="shared" si="20"/>
        <v>0</v>
      </c>
      <c r="Z154" s="237">
        <f t="shared" si="32"/>
        <v>0</v>
      </c>
      <c r="AA154" s="237">
        <f>IF('Member Info'!N150="",1,"")</f>
        <v>1</v>
      </c>
      <c r="AB154" s="245" t="e">
        <f t="shared" si="33"/>
        <v>#VALUE!</v>
      </c>
      <c r="AC154" s="132" t="str">
        <f t="shared" si="21"/>
        <v/>
      </c>
      <c r="AD154" s="126">
        <f t="shared" si="22"/>
        <v>1</v>
      </c>
      <c r="AE154" s="126" t="str">
        <f>IF('Member Info'!N150&lt;&gt;"",IF('Member Info'!N150&lt;=$R$1,1,0),"")</f>
        <v/>
      </c>
      <c r="AG154" s="126" t="b">
        <f t="shared" si="34"/>
        <v>0</v>
      </c>
      <c r="AH154" s="126">
        <f t="shared" si="35"/>
        <v>0</v>
      </c>
      <c r="AJ154" s="126">
        <f t="shared" si="36"/>
        <v>0</v>
      </c>
      <c r="AK154" s="126">
        <f>IF('Member Info'!F150&gt;$R$1,1,0)</f>
        <v>0</v>
      </c>
      <c r="AL154" s="126" t="b">
        <f>IF(ISERROR(R154),ERROR.TYPE(#REF!)=ERROR.TYPE(R154),FALSE)</f>
        <v>0</v>
      </c>
      <c r="AM154" s="126" t="b">
        <f>IF(ISERROR(S154),ERROR.TYPE(#REF!)=ERROR.TYPE(S154),FALSE)</f>
        <v>0</v>
      </c>
      <c r="AN154" s="126">
        <f>IF(OR('Member Info'!F150&gt;=$S$1,'Member Info'!N150&gt;=$R$1),1,0)</f>
        <v>0</v>
      </c>
    </row>
    <row r="155" spans="1:40" x14ac:dyDescent="0.25">
      <c r="A155" s="4">
        <v>123</v>
      </c>
      <c r="B155" s="166">
        <f>'Member Info'!D151</f>
        <v>0</v>
      </c>
      <c r="C155" s="166">
        <f>'Member Info'!E151</f>
        <v>0</v>
      </c>
      <c r="D155" s="166" t="str">
        <f>'Member Info'!G151</f>
        <v/>
      </c>
      <c r="E155" s="167">
        <f>'Member Info'!B151</f>
        <v>0</v>
      </c>
      <c r="F155" s="244"/>
      <c r="G155" s="168" t="str">
        <f>IF(E155=0,"",
IF('Member Info'!$AM$19&lt;=$R$1,
SUMPRODUCT('Member Info'!L151+IF('Member Info'!H151&gt;'Member Info'!$AJ$12,'Member Info'!$AK$13,IF('Member Info'!H151&gt;'Member Info'!$AJ$11,'Member Info'!$AK$12,IF('Member Info'!H151&gt;'Member Info'!$AJ$10,'Member Info'!$AK$11,IF('Member Info'!H151&gt;'Member Info'!$AJ$9,'Member Info'!$AK$10,IF('Member Info'!H151&gt;'Member Info'!$AJ$8,'Member Info'!$AK$9,'Member Info'!$AK$8)))))),
SUMPRODUCT('Member Info'!L151+IF('Member Info'!H151&gt;'Member Info'!$AG$17,'Member Info'!$AH$18,IF('Member Info'!H151&gt;'Member Info'!$AG$16,'Member Info'!$AH$17,IF('Member Info'!H151&gt;'Member Info'!$AG$15,'Member Info'!$AH$16,IF('Member Info'!H151&gt;'Member Info'!$AG$14,'Member Info'!$AH$15,IF('Member Info'!H151&gt;'Member Info'!$AG$13,'Member Info'!$AH$14,IF('Member Info'!H151&gt;'Member Info'!$AG$12,'Member Info'!$AH$13,IF('Member Info'!H151&gt;'Member Info'!$AG$11,'Member Info'!$AH$12,IF('Member Info'!H151&gt;'Member Info'!$AG$10,'Member Info'!$AH$11,IF('Member Info'!H151&gt;'Member Info'!$AG$9,'Member Info'!$AH$10,IF('Member Info'!H151&gt;'Member Info'!$AG$8,'Member Info'!$AH$9,'Member Info'!$AH$8)))))))))))))</f>
        <v/>
      </c>
      <c r="H155" s="26"/>
      <c r="I155" s="26"/>
      <c r="J155" s="107" t="str">
        <f>IF(E155=0,"",IF('Member Info'!F151&gt;$S$1,CONCATENATE("Joined with practice on ", TEXT('Member Info'!F151, "DD/MM/YYYY")),IF('Member Info'!N151&lt;&gt;"",IF('Member Info'!N151&lt;$R$1,CONCATENATE("Left Scheme on ", TEXT('Member Info'!N151, "DD/MM/YYYY")),IF(ISERROR(G155),"Error Detected, No rate entered",IF(E155=0,"",IF(F155="","Error Detected, No Pensionable pay",IF(ISERROR(AB155)," Unknown Values entered.",IF(T155+U155&lt;1,"Acceptable",IF(R155+S155=200, "No Contributions Entered", IF(K155="","Error Detected, Choose reason&gt;",IF(X155="1",IF(T155=1,"Please Enter Deemed Pensionable Pay","Add Any Relevant Details Above"),"Please Give Details Above"))))))))),IF(ISERROR(G155),"Error Detected, No rate entered",IF(E155=0,"",IF(F155="","Error Detected, No Pensionable pay",IF(ISERROR(AB155)," Unknown Values entered.",IF(T155+U155&lt;1,"Acceptable",IF(R155+S155=200, "No Contributions Entered", IF(K155="","Error Detected, Choose reason&gt;",IF(X155="1",IF(T155=1,"Please Enter Deemed Pensionable Pay","Add relevant Details Above"),"Please give details Above")))))))))))</f>
        <v/>
      </c>
      <c r="K155" s="263"/>
      <c r="L155" s="93"/>
      <c r="M155" s="93" t="str">
        <f t="shared" si="24"/>
        <v/>
      </c>
      <c r="N155" s="96">
        <f t="shared" si="23"/>
        <v>0</v>
      </c>
      <c r="O155" s="96">
        <f t="shared" si="23"/>
        <v>0</v>
      </c>
      <c r="P155" s="220">
        <f>(ROUND((F155/100*'Member Info'!$W$2), 2))</f>
        <v>0</v>
      </c>
      <c r="Q155" s="220" t="e">
        <f t="shared" si="25"/>
        <v>#VALUE!</v>
      </c>
      <c r="R155" s="220" t="str">
        <f t="shared" si="26"/>
        <v/>
      </c>
      <c r="S155" s="229" t="str">
        <f t="shared" si="27"/>
        <v/>
      </c>
      <c r="T155" s="230" t="str">
        <f t="shared" si="28"/>
        <v/>
      </c>
      <c r="U155" s="230" t="str">
        <f t="shared" si="29"/>
        <v/>
      </c>
      <c r="V155" s="224">
        <f t="shared" si="30"/>
        <v>0</v>
      </c>
      <c r="W155" s="112">
        <f t="shared" si="31"/>
        <v>0</v>
      </c>
      <c r="X155" s="237" t="str">
        <f t="shared" si="19"/>
        <v/>
      </c>
      <c r="Y155" s="242" t="b">
        <f t="shared" si="20"/>
        <v>0</v>
      </c>
      <c r="Z155" s="237">
        <f t="shared" si="32"/>
        <v>0</v>
      </c>
      <c r="AA155" s="237">
        <f>IF('Member Info'!N151="",1,"")</f>
        <v>1</v>
      </c>
      <c r="AB155" s="245" t="e">
        <f t="shared" si="33"/>
        <v>#VALUE!</v>
      </c>
      <c r="AC155" s="132" t="str">
        <f t="shared" si="21"/>
        <v/>
      </c>
      <c r="AD155" s="126">
        <f t="shared" si="22"/>
        <v>1</v>
      </c>
      <c r="AE155" s="126" t="str">
        <f>IF('Member Info'!N151&lt;&gt;"",IF('Member Info'!N151&lt;=$R$1,1,0),"")</f>
        <v/>
      </c>
      <c r="AG155" s="126" t="b">
        <f t="shared" si="34"/>
        <v>0</v>
      </c>
      <c r="AH155" s="126">
        <f t="shared" si="35"/>
        <v>0</v>
      </c>
      <c r="AJ155" s="126">
        <f t="shared" si="36"/>
        <v>0</v>
      </c>
      <c r="AK155" s="126">
        <f>IF('Member Info'!F151&gt;$R$1,1,0)</f>
        <v>0</v>
      </c>
      <c r="AL155" s="126" t="b">
        <f>IF(ISERROR(R155),ERROR.TYPE(#REF!)=ERROR.TYPE(R155),FALSE)</f>
        <v>0</v>
      </c>
      <c r="AM155" s="126" t="b">
        <f>IF(ISERROR(S155),ERROR.TYPE(#REF!)=ERROR.TYPE(S155),FALSE)</f>
        <v>0</v>
      </c>
      <c r="AN155" s="126">
        <f>IF(OR('Member Info'!F151&gt;=$S$1,'Member Info'!N151&gt;=$R$1),1,0)</f>
        <v>0</v>
      </c>
    </row>
    <row r="156" spans="1:40" x14ac:dyDescent="0.25">
      <c r="A156" s="4">
        <v>124</v>
      </c>
      <c r="B156" s="166">
        <f>'Member Info'!D152</f>
        <v>0</v>
      </c>
      <c r="C156" s="166">
        <f>'Member Info'!E152</f>
        <v>0</v>
      </c>
      <c r="D156" s="166" t="str">
        <f>'Member Info'!G152</f>
        <v/>
      </c>
      <c r="E156" s="167">
        <f>'Member Info'!B152</f>
        <v>0</v>
      </c>
      <c r="F156" s="244"/>
      <c r="G156" s="168" t="str">
        <f>IF(E156=0,"",
IF('Member Info'!$AM$19&lt;=$R$1,
SUMPRODUCT('Member Info'!L152+IF('Member Info'!H152&gt;'Member Info'!$AJ$12,'Member Info'!$AK$13,IF('Member Info'!H152&gt;'Member Info'!$AJ$11,'Member Info'!$AK$12,IF('Member Info'!H152&gt;'Member Info'!$AJ$10,'Member Info'!$AK$11,IF('Member Info'!H152&gt;'Member Info'!$AJ$9,'Member Info'!$AK$10,IF('Member Info'!H152&gt;'Member Info'!$AJ$8,'Member Info'!$AK$9,'Member Info'!$AK$8)))))),
SUMPRODUCT('Member Info'!L152+IF('Member Info'!H152&gt;'Member Info'!$AG$17,'Member Info'!$AH$18,IF('Member Info'!H152&gt;'Member Info'!$AG$16,'Member Info'!$AH$17,IF('Member Info'!H152&gt;'Member Info'!$AG$15,'Member Info'!$AH$16,IF('Member Info'!H152&gt;'Member Info'!$AG$14,'Member Info'!$AH$15,IF('Member Info'!H152&gt;'Member Info'!$AG$13,'Member Info'!$AH$14,IF('Member Info'!H152&gt;'Member Info'!$AG$12,'Member Info'!$AH$13,IF('Member Info'!H152&gt;'Member Info'!$AG$11,'Member Info'!$AH$12,IF('Member Info'!H152&gt;'Member Info'!$AG$10,'Member Info'!$AH$11,IF('Member Info'!H152&gt;'Member Info'!$AG$9,'Member Info'!$AH$10,IF('Member Info'!H152&gt;'Member Info'!$AG$8,'Member Info'!$AH$9,'Member Info'!$AH$8)))))))))))))</f>
        <v/>
      </c>
      <c r="H156" s="26"/>
      <c r="I156" s="26"/>
      <c r="J156" s="107" t="str">
        <f>IF(E156=0,"",IF('Member Info'!F152&gt;$S$1,CONCATENATE("Joined with practice on ", TEXT('Member Info'!F152, "DD/MM/YYYY")),IF('Member Info'!N152&lt;&gt;"",IF('Member Info'!N152&lt;$R$1,CONCATENATE("Left Scheme on ", TEXT('Member Info'!N152, "DD/MM/YYYY")),IF(ISERROR(G156),"Error Detected, No rate entered",IF(E156=0,"",IF(F156="","Error Detected, No Pensionable pay",IF(ISERROR(AB156)," Unknown Values entered.",IF(T156+U156&lt;1,"Acceptable",IF(R156+S156=200, "No Contributions Entered", IF(K156="","Error Detected, Choose reason&gt;",IF(X156="1",IF(T156=1,"Please Enter Deemed Pensionable Pay","Add Any Relevant Details Above"),"Please Give Details Above"))))))))),IF(ISERROR(G156),"Error Detected, No rate entered",IF(E156=0,"",IF(F156="","Error Detected, No Pensionable pay",IF(ISERROR(AB156)," Unknown Values entered.",IF(T156+U156&lt;1,"Acceptable",IF(R156+S156=200, "No Contributions Entered", IF(K156="","Error Detected, Choose reason&gt;",IF(X156="1",IF(T156=1,"Please Enter Deemed Pensionable Pay","Add relevant Details Above"),"Please give details Above")))))))))))</f>
        <v/>
      </c>
      <c r="K156" s="263"/>
      <c r="L156" s="93"/>
      <c r="M156" s="93" t="str">
        <f t="shared" si="24"/>
        <v/>
      </c>
      <c r="N156" s="96">
        <f t="shared" si="23"/>
        <v>0</v>
      </c>
      <c r="O156" s="96">
        <f t="shared" si="23"/>
        <v>0</v>
      </c>
      <c r="P156" s="220">
        <f>(ROUND((F156/100*'Member Info'!$W$2), 2))</f>
        <v>0</v>
      </c>
      <c r="Q156" s="220" t="e">
        <f t="shared" si="25"/>
        <v>#VALUE!</v>
      </c>
      <c r="R156" s="220" t="str">
        <f t="shared" si="26"/>
        <v/>
      </c>
      <c r="S156" s="229" t="str">
        <f t="shared" si="27"/>
        <v/>
      </c>
      <c r="T156" s="230" t="str">
        <f t="shared" si="28"/>
        <v/>
      </c>
      <c r="U156" s="230" t="str">
        <f t="shared" si="29"/>
        <v/>
      </c>
      <c r="V156" s="224">
        <f t="shared" si="30"/>
        <v>0</v>
      </c>
      <c r="W156" s="112">
        <f t="shared" si="31"/>
        <v>0</v>
      </c>
      <c r="X156" s="237" t="str">
        <f t="shared" si="19"/>
        <v/>
      </c>
      <c r="Y156" s="242" t="b">
        <f t="shared" si="20"/>
        <v>0</v>
      </c>
      <c r="Z156" s="237">
        <f t="shared" si="32"/>
        <v>0</v>
      </c>
      <c r="AA156" s="237">
        <f>IF('Member Info'!N152="",1,"")</f>
        <v>1</v>
      </c>
      <c r="AB156" s="245" t="e">
        <f t="shared" si="33"/>
        <v>#VALUE!</v>
      </c>
      <c r="AC156" s="132" t="str">
        <f t="shared" si="21"/>
        <v/>
      </c>
      <c r="AD156" s="126">
        <f t="shared" si="22"/>
        <v>1</v>
      </c>
      <c r="AE156" s="126" t="str">
        <f>IF('Member Info'!N152&lt;&gt;"",IF('Member Info'!N152&lt;=$R$1,1,0),"")</f>
        <v/>
      </c>
      <c r="AG156" s="126" t="b">
        <f t="shared" si="34"/>
        <v>0</v>
      </c>
      <c r="AH156" s="126">
        <f t="shared" si="35"/>
        <v>0</v>
      </c>
      <c r="AJ156" s="126">
        <f t="shared" si="36"/>
        <v>0</v>
      </c>
      <c r="AK156" s="126">
        <f>IF('Member Info'!F152&gt;$R$1,1,0)</f>
        <v>0</v>
      </c>
      <c r="AL156" s="126" t="b">
        <f>IF(ISERROR(R156),ERROR.TYPE(#REF!)=ERROR.TYPE(R156),FALSE)</f>
        <v>0</v>
      </c>
      <c r="AM156" s="126" t="b">
        <f>IF(ISERROR(S156),ERROR.TYPE(#REF!)=ERROR.TYPE(S156),FALSE)</f>
        <v>0</v>
      </c>
      <c r="AN156" s="126">
        <f>IF(OR('Member Info'!F152&gt;=$S$1,'Member Info'!N152&gt;=$R$1),1,0)</f>
        <v>0</v>
      </c>
    </row>
    <row r="157" spans="1:40" x14ac:dyDescent="0.25">
      <c r="A157" s="4">
        <v>125</v>
      </c>
      <c r="B157" s="166">
        <f>'Member Info'!D153</f>
        <v>0</v>
      </c>
      <c r="C157" s="166">
        <f>'Member Info'!E153</f>
        <v>0</v>
      </c>
      <c r="D157" s="166" t="str">
        <f>'Member Info'!G153</f>
        <v/>
      </c>
      <c r="E157" s="167">
        <f>'Member Info'!B153</f>
        <v>0</v>
      </c>
      <c r="F157" s="244"/>
      <c r="G157" s="168" t="str">
        <f>IF(E157=0,"",
IF('Member Info'!$AM$19&lt;=$R$1,
SUMPRODUCT('Member Info'!L153+IF('Member Info'!H153&gt;'Member Info'!$AJ$12,'Member Info'!$AK$13,IF('Member Info'!H153&gt;'Member Info'!$AJ$11,'Member Info'!$AK$12,IF('Member Info'!H153&gt;'Member Info'!$AJ$10,'Member Info'!$AK$11,IF('Member Info'!H153&gt;'Member Info'!$AJ$9,'Member Info'!$AK$10,IF('Member Info'!H153&gt;'Member Info'!$AJ$8,'Member Info'!$AK$9,'Member Info'!$AK$8)))))),
SUMPRODUCT('Member Info'!L153+IF('Member Info'!H153&gt;'Member Info'!$AG$17,'Member Info'!$AH$18,IF('Member Info'!H153&gt;'Member Info'!$AG$16,'Member Info'!$AH$17,IF('Member Info'!H153&gt;'Member Info'!$AG$15,'Member Info'!$AH$16,IF('Member Info'!H153&gt;'Member Info'!$AG$14,'Member Info'!$AH$15,IF('Member Info'!H153&gt;'Member Info'!$AG$13,'Member Info'!$AH$14,IF('Member Info'!H153&gt;'Member Info'!$AG$12,'Member Info'!$AH$13,IF('Member Info'!H153&gt;'Member Info'!$AG$11,'Member Info'!$AH$12,IF('Member Info'!H153&gt;'Member Info'!$AG$10,'Member Info'!$AH$11,IF('Member Info'!H153&gt;'Member Info'!$AG$9,'Member Info'!$AH$10,IF('Member Info'!H153&gt;'Member Info'!$AG$8,'Member Info'!$AH$9,'Member Info'!$AH$8)))))))))))))</f>
        <v/>
      </c>
      <c r="H157" s="26"/>
      <c r="I157" s="26"/>
      <c r="J157" s="107" t="str">
        <f>IF(E157=0,"",IF('Member Info'!F153&gt;$S$1,CONCATENATE("Joined with practice on ", TEXT('Member Info'!F153, "DD/MM/YYYY")),IF('Member Info'!N153&lt;&gt;"",IF('Member Info'!N153&lt;$R$1,CONCATENATE("Left Scheme on ", TEXT('Member Info'!N153, "DD/MM/YYYY")),IF(ISERROR(G157),"Error Detected, No rate entered",IF(E157=0,"",IF(F157="","Error Detected, No Pensionable pay",IF(ISERROR(AB157)," Unknown Values entered.",IF(T157+U157&lt;1,"Acceptable",IF(R157+S157=200, "No Contributions Entered", IF(K157="","Error Detected, Choose reason&gt;",IF(X157="1",IF(T157=1,"Please Enter Deemed Pensionable Pay","Add Any Relevant Details Above"),"Please Give Details Above"))))))))),IF(ISERROR(G157),"Error Detected, No rate entered",IF(E157=0,"",IF(F157="","Error Detected, No Pensionable pay",IF(ISERROR(AB157)," Unknown Values entered.",IF(T157+U157&lt;1,"Acceptable",IF(R157+S157=200, "No Contributions Entered", IF(K157="","Error Detected, Choose reason&gt;",IF(X157="1",IF(T157=1,"Please Enter Deemed Pensionable Pay","Add relevant Details Above"),"Please give details Above")))))))))))</f>
        <v/>
      </c>
      <c r="K157" s="263"/>
      <c r="L157" s="93"/>
      <c r="M157" s="93" t="str">
        <f t="shared" si="24"/>
        <v/>
      </c>
      <c r="N157" s="96">
        <f t="shared" si="23"/>
        <v>0</v>
      </c>
      <c r="O157" s="96">
        <f t="shared" si="23"/>
        <v>0</v>
      </c>
      <c r="P157" s="220">
        <f>(ROUND((F157/100*'Member Info'!$W$2), 2))</f>
        <v>0</v>
      </c>
      <c r="Q157" s="220" t="e">
        <f t="shared" si="25"/>
        <v>#VALUE!</v>
      </c>
      <c r="R157" s="220" t="str">
        <f t="shared" si="26"/>
        <v/>
      </c>
      <c r="S157" s="229" t="str">
        <f t="shared" si="27"/>
        <v/>
      </c>
      <c r="T157" s="230" t="str">
        <f t="shared" si="28"/>
        <v/>
      </c>
      <c r="U157" s="230" t="str">
        <f t="shared" si="29"/>
        <v/>
      </c>
      <c r="V157" s="224">
        <f t="shared" si="30"/>
        <v>0</v>
      </c>
      <c r="W157" s="112">
        <f t="shared" si="31"/>
        <v>0</v>
      </c>
      <c r="X157" s="237" t="str">
        <f t="shared" si="19"/>
        <v/>
      </c>
      <c r="Y157" s="242" t="b">
        <f t="shared" si="20"/>
        <v>0</v>
      </c>
      <c r="Z157" s="237">
        <f t="shared" si="32"/>
        <v>0</v>
      </c>
      <c r="AA157" s="237">
        <f>IF('Member Info'!N153="",1,"")</f>
        <v>1</v>
      </c>
      <c r="AB157" s="245" t="e">
        <f t="shared" si="33"/>
        <v>#VALUE!</v>
      </c>
      <c r="AC157" s="132" t="str">
        <f t="shared" si="21"/>
        <v/>
      </c>
      <c r="AD157" s="126">
        <f t="shared" si="22"/>
        <v>1</v>
      </c>
      <c r="AE157" s="126" t="str">
        <f>IF('Member Info'!N153&lt;&gt;"",IF('Member Info'!N153&lt;=$R$1,1,0),"")</f>
        <v/>
      </c>
      <c r="AG157" s="126" t="b">
        <f t="shared" si="34"/>
        <v>0</v>
      </c>
      <c r="AH157" s="126">
        <f t="shared" si="35"/>
        <v>0</v>
      </c>
      <c r="AJ157" s="126">
        <f t="shared" si="36"/>
        <v>0</v>
      </c>
      <c r="AK157" s="126">
        <f>IF('Member Info'!F153&gt;$R$1,1,0)</f>
        <v>0</v>
      </c>
      <c r="AL157" s="126" t="b">
        <f>IF(ISERROR(R157),ERROR.TYPE(#REF!)=ERROR.TYPE(R157),FALSE)</f>
        <v>0</v>
      </c>
      <c r="AM157" s="126" t="b">
        <f>IF(ISERROR(S157),ERROR.TYPE(#REF!)=ERROR.TYPE(S157),FALSE)</f>
        <v>0</v>
      </c>
      <c r="AN157" s="126">
        <f>IF(OR('Member Info'!F153&gt;=$S$1,'Member Info'!N153&gt;=$R$1),1,0)</f>
        <v>0</v>
      </c>
    </row>
    <row r="158" spans="1:40" x14ac:dyDescent="0.25">
      <c r="A158" s="4">
        <v>126</v>
      </c>
      <c r="B158" s="166">
        <f>'Member Info'!D154</f>
        <v>0</v>
      </c>
      <c r="C158" s="166">
        <f>'Member Info'!E154</f>
        <v>0</v>
      </c>
      <c r="D158" s="166" t="str">
        <f>'Member Info'!G154</f>
        <v/>
      </c>
      <c r="E158" s="167">
        <f>'Member Info'!B154</f>
        <v>0</v>
      </c>
      <c r="F158" s="244"/>
      <c r="G158" s="168" t="str">
        <f>IF(E158=0,"",
IF('Member Info'!$AM$19&lt;=$R$1,
SUMPRODUCT('Member Info'!L154+IF('Member Info'!H154&gt;'Member Info'!$AJ$12,'Member Info'!$AK$13,IF('Member Info'!H154&gt;'Member Info'!$AJ$11,'Member Info'!$AK$12,IF('Member Info'!H154&gt;'Member Info'!$AJ$10,'Member Info'!$AK$11,IF('Member Info'!H154&gt;'Member Info'!$AJ$9,'Member Info'!$AK$10,IF('Member Info'!H154&gt;'Member Info'!$AJ$8,'Member Info'!$AK$9,'Member Info'!$AK$8)))))),
SUMPRODUCT('Member Info'!L154+IF('Member Info'!H154&gt;'Member Info'!$AG$17,'Member Info'!$AH$18,IF('Member Info'!H154&gt;'Member Info'!$AG$16,'Member Info'!$AH$17,IF('Member Info'!H154&gt;'Member Info'!$AG$15,'Member Info'!$AH$16,IF('Member Info'!H154&gt;'Member Info'!$AG$14,'Member Info'!$AH$15,IF('Member Info'!H154&gt;'Member Info'!$AG$13,'Member Info'!$AH$14,IF('Member Info'!H154&gt;'Member Info'!$AG$12,'Member Info'!$AH$13,IF('Member Info'!H154&gt;'Member Info'!$AG$11,'Member Info'!$AH$12,IF('Member Info'!H154&gt;'Member Info'!$AG$10,'Member Info'!$AH$11,IF('Member Info'!H154&gt;'Member Info'!$AG$9,'Member Info'!$AH$10,IF('Member Info'!H154&gt;'Member Info'!$AG$8,'Member Info'!$AH$9,'Member Info'!$AH$8)))))))))))))</f>
        <v/>
      </c>
      <c r="H158" s="26"/>
      <c r="I158" s="26"/>
      <c r="J158" s="107" t="str">
        <f>IF(E158=0,"",IF('Member Info'!F154&gt;$S$1,CONCATENATE("Joined with practice on ", TEXT('Member Info'!F154, "DD/MM/YYYY")),IF('Member Info'!N154&lt;&gt;"",IF('Member Info'!N154&lt;$R$1,CONCATENATE("Left Scheme on ", TEXT('Member Info'!N154, "DD/MM/YYYY")),IF(ISERROR(G158),"Error Detected, No rate entered",IF(E158=0,"",IF(F158="","Error Detected, No Pensionable pay",IF(ISERROR(AB158)," Unknown Values entered.",IF(T158+U158&lt;1,"Acceptable",IF(R158+S158=200, "No Contributions Entered", IF(K158="","Error Detected, Choose reason&gt;",IF(X158="1",IF(T158=1,"Please Enter Deemed Pensionable Pay","Add Any Relevant Details Above"),"Please Give Details Above"))))))))),IF(ISERROR(G158),"Error Detected, No rate entered",IF(E158=0,"",IF(F158="","Error Detected, No Pensionable pay",IF(ISERROR(AB158)," Unknown Values entered.",IF(T158+U158&lt;1,"Acceptable",IF(R158+S158=200, "No Contributions Entered", IF(K158="","Error Detected, Choose reason&gt;",IF(X158="1",IF(T158=1,"Please Enter Deemed Pensionable Pay","Add relevant Details Above"),"Please give details Above")))))))))))</f>
        <v/>
      </c>
      <c r="K158" s="263"/>
      <c r="L158" s="93"/>
      <c r="M158" s="93" t="str">
        <f t="shared" si="24"/>
        <v/>
      </c>
      <c r="N158" s="96">
        <f t="shared" si="23"/>
        <v>0</v>
      </c>
      <c r="O158" s="96">
        <f t="shared" si="23"/>
        <v>0</v>
      </c>
      <c r="P158" s="220">
        <f>(ROUND((F158/100*'Member Info'!$W$2), 2))</f>
        <v>0</v>
      </c>
      <c r="Q158" s="220" t="e">
        <f t="shared" si="25"/>
        <v>#VALUE!</v>
      </c>
      <c r="R158" s="220" t="str">
        <f t="shared" si="26"/>
        <v/>
      </c>
      <c r="S158" s="229" t="str">
        <f t="shared" si="27"/>
        <v/>
      </c>
      <c r="T158" s="230" t="str">
        <f t="shared" si="28"/>
        <v/>
      </c>
      <c r="U158" s="230" t="str">
        <f t="shared" si="29"/>
        <v/>
      </c>
      <c r="V158" s="224">
        <f t="shared" si="30"/>
        <v>0</v>
      </c>
      <c r="W158" s="112">
        <f t="shared" si="31"/>
        <v>0</v>
      </c>
      <c r="X158" s="237" t="str">
        <f t="shared" si="19"/>
        <v/>
      </c>
      <c r="Y158" s="242" t="b">
        <f t="shared" si="20"/>
        <v>0</v>
      </c>
      <c r="Z158" s="237">
        <f t="shared" si="32"/>
        <v>0</v>
      </c>
      <c r="AA158" s="237">
        <f>IF('Member Info'!N154="",1,"")</f>
        <v>1</v>
      </c>
      <c r="AB158" s="245" t="e">
        <f t="shared" si="33"/>
        <v>#VALUE!</v>
      </c>
      <c r="AC158" s="132" t="str">
        <f t="shared" si="21"/>
        <v/>
      </c>
      <c r="AD158" s="126">
        <f t="shared" si="22"/>
        <v>1</v>
      </c>
      <c r="AE158" s="126" t="str">
        <f>IF('Member Info'!N154&lt;&gt;"",IF('Member Info'!N154&lt;=$R$1,1,0),"")</f>
        <v/>
      </c>
      <c r="AG158" s="126" t="b">
        <f t="shared" si="34"/>
        <v>0</v>
      </c>
      <c r="AH158" s="126">
        <f t="shared" si="35"/>
        <v>0</v>
      </c>
      <c r="AJ158" s="126">
        <f t="shared" si="36"/>
        <v>0</v>
      </c>
      <c r="AK158" s="126">
        <f>IF('Member Info'!F154&gt;$R$1,1,0)</f>
        <v>0</v>
      </c>
      <c r="AL158" s="126" t="b">
        <f>IF(ISERROR(R158),ERROR.TYPE(#REF!)=ERROR.TYPE(R158),FALSE)</f>
        <v>0</v>
      </c>
      <c r="AM158" s="126" t="b">
        <f>IF(ISERROR(S158),ERROR.TYPE(#REF!)=ERROR.TYPE(S158),FALSE)</f>
        <v>0</v>
      </c>
      <c r="AN158" s="126">
        <f>IF(OR('Member Info'!F154&gt;=$S$1,'Member Info'!N154&gt;=$R$1),1,0)</f>
        <v>0</v>
      </c>
    </row>
    <row r="159" spans="1:40" x14ac:dyDescent="0.25">
      <c r="A159" s="4">
        <v>127</v>
      </c>
      <c r="B159" s="166">
        <f>'Member Info'!D155</f>
        <v>0</v>
      </c>
      <c r="C159" s="166">
        <f>'Member Info'!E155</f>
        <v>0</v>
      </c>
      <c r="D159" s="166" t="str">
        <f>'Member Info'!G155</f>
        <v/>
      </c>
      <c r="E159" s="167">
        <f>'Member Info'!B155</f>
        <v>0</v>
      </c>
      <c r="F159" s="244"/>
      <c r="G159" s="168" t="str">
        <f>IF(E159=0,"",
IF('Member Info'!$AM$19&lt;=$R$1,
SUMPRODUCT('Member Info'!L155+IF('Member Info'!H155&gt;'Member Info'!$AJ$12,'Member Info'!$AK$13,IF('Member Info'!H155&gt;'Member Info'!$AJ$11,'Member Info'!$AK$12,IF('Member Info'!H155&gt;'Member Info'!$AJ$10,'Member Info'!$AK$11,IF('Member Info'!H155&gt;'Member Info'!$AJ$9,'Member Info'!$AK$10,IF('Member Info'!H155&gt;'Member Info'!$AJ$8,'Member Info'!$AK$9,'Member Info'!$AK$8)))))),
SUMPRODUCT('Member Info'!L155+IF('Member Info'!H155&gt;'Member Info'!$AG$17,'Member Info'!$AH$18,IF('Member Info'!H155&gt;'Member Info'!$AG$16,'Member Info'!$AH$17,IF('Member Info'!H155&gt;'Member Info'!$AG$15,'Member Info'!$AH$16,IF('Member Info'!H155&gt;'Member Info'!$AG$14,'Member Info'!$AH$15,IF('Member Info'!H155&gt;'Member Info'!$AG$13,'Member Info'!$AH$14,IF('Member Info'!H155&gt;'Member Info'!$AG$12,'Member Info'!$AH$13,IF('Member Info'!H155&gt;'Member Info'!$AG$11,'Member Info'!$AH$12,IF('Member Info'!H155&gt;'Member Info'!$AG$10,'Member Info'!$AH$11,IF('Member Info'!H155&gt;'Member Info'!$AG$9,'Member Info'!$AH$10,IF('Member Info'!H155&gt;'Member Info'!$AG$8,'Member Info'!$AH$9,'Member Info'!$AH$8)))))))))))))</f>
        <v/>
      </c>
      <c r="H159" s="26"/>
      <c r="I159" s="26"/>
      <c r="J159" s="107" t="str">
        <f>IF(E159=0,"",IF('Member Info'!F155&gt;$S$1,CONCATENATE("Joined with practice on ", TEXT('Member Info'!F155, "DD/MM/YYYY")),IF('Member Info'!N155&lt;&gt;"",IF('Member Info'!N155&lt;$R$1,CONCATENATE("Left Scheme on ", TEXT('Member Info'!N155, "DD/MM/YYYY")),IF(ISERROR(G159),"Error Detected, No rate entered",IF(E159=0,"",IF(F159="","Error Detected, No Pensionable pay",IF(ISERROR(AB159)," Unknown Values entered.",IF(T159+U159&lt;1,"Acceptable",IF(R159+S159=200, "No Contributions Entered", IF(K159="","Error Detected, Choose reason&gt;",IF(X159="1",IF(T159=1,"Please Enter Deemed Pensionable Pay","Add Any Relevant Details Above"),"Please Give Details Above"))))))))),IF(ISERROR(G159),"Error Detected, No rate entered",IF(E159=0,"",IF(F159="","Error Detected, No Pensionable pay",IF(ISERROR(AB159)," Unknown Values entered.",IF(T159+U159&lt;1,"Acceptable",IF(R159+S159=200, "No Contributions Entered", IF(K159="","Error Detected, Choose reason&gt;",IF(X159="1",IF(T159=1,"Please Enter Deemed Pensionable Pay","Add relevant Details Above"),"Please give details Above")))))))))))</f>
        <v/>
      </c>
      <c r="K159" s="263"/>
      <c r="L159" s="93"/>
      <c r="M159" s="93" t="str">
        <f t="shared" si="24"/>
        <v/>
      </c>
      <c r="N159" s="96">
        <f t="shared" si="23"/>
        <v>0</v>
      </c>
      <c r="O159" s="96">
        <f t="shared" si="23"/>
        <v>0</v>
      </c>
      <c r="P159" s="220">
        <f>(ROUND((F159/100*'Member Info'!$W$2), 2))</f>
        <v>0</v>
      </c>
      <c r="Q159" s="220" t="e">
        <f t="shared" si="25"/>
        <v>#VALUE!</v>
      </c>
      <c r="R159" s="220" t="str">
        <f t="shared" si="26"/>
        <v/>
      </c>
      <c r="S159" s="229" t="str">
        <f t="shared" si="27"/>
        <v/>
      </c>
      <c r="T159" s="230" t="str">
        <f t="shared" si="28"/>
        <v/>
      </c>
      <c r="U159" s="230" t="str">
        <f t="shared" si="29"/>
        <v/>
      </c>
      <c r="V159" s="224">
        <f t="shared" si="30"/>
        <v>0</v>
      </c>
      <c r="W159" s="112">
        <f t="shared" si="31"/>
        <v>0</v>
      </c>
      <c r="X159" s="237" t="str">
        <f t="shared" si="19"/>
        <v/>
      </c>
      <c r="Y159" s="242" t="b">
        <f t="shared" si="20"/>
        <v>0</v>
      </c>
      <c r="Z159" s="237">
        <f t="shared" si="32"/>
        <v>0</v>
      </c>
      <c r="AA159" s="237">
        <f>IF('Member Info'!N155="",1,"")</f>
        <v>1</v>
      </c>
      <c r="AB159" s="245" t="e">
        <f t="shared" si="33"/>
        <v>#VALUE!</v>
      </c>
      <c r="AC159" s="132" t="str">
        <f t="shared" si="21"/>
        <v/>
      </c>
      <c r="AD159" s="126">
        <f t="shared" si="22"/>
        <v>1</v>
      </c>
      <c r="AE159" s="126" t="str">
        <f>IF('Member Info'!N155&lt;&gt;"",IF('Member Info'!N155&lt;=$R$1,1,0),"")</f>
        <v/>
      </c>
      <c r="AG159" s="126" t="b">
        <f t="shared" si="34"/>
        <v>0</v>
      </c>
      <c r="AH159" s="126">
        <f t="shared" si="35"/>
        <v>0</v>
      </c>
      <c r="AJ159" s="126">
        <f t="shared" si="36"/>
        <v>0</v>
      </c>
      <c r="AK159" s="126">
        <f>IF('Member Info'!F155&gt;$R$1,1,0)</f>
        <v>0</v>
      </c>
      <c r="AL159" s="126" t="b">
        <f>IF(ISERROR(R159),ERROR.TYPE(#REF!)=ERROR.TYPE(R159),FALSE)</f>
        <v>0</v>
      </c>
      <c r="AM159" s="126" t="b">
        <f>IF(ISERROR(S159),ERROR.TYPE(#REF!)=ERROR.TYPE(S159),FALSE)</f>
        <v>0</v>
      </c>
      <c r="AN159" s="126">
        <f>IF(OR('Member Info'!F155&gt;=$S$1,'Member Info'!N155&gt;=$R$1),1,0)</f>
        <v>0</v>
      </c>
    </row>
    <row r="160" spans="1:40" x14ac:dyDescent="0.25">
      <c r="A160" s="4">
        <v>128</v>
      </c>
      <c r="B160" s="166">
        <f>'Member Info'!D156</f>
        <v>0</v>
      </c>
      <c r="C160" s="166">
        <f>'Member Info'!E156</f>
        <v>0</v>
      </c>
      <c r="D160" s="166" t="str">
        <f>'Member Info'!G156</f>
        <v/>
      </c>
      <c r="E160" s="167">
        <f>'Member Info'!B156</f>
        <v>0</v>
      </c>
      <c r="F160" s="244"/>
      <c r="G160" s="168" t="str">
        <f>IF(E160=0,"",
IF('Member Info'!$AM$19&lt;=$R$1,
SUMPRODUCT('Member Info'!L156+IF('Member Info'!H156&gt;'Member Info'!$AJ$12,'Member Info'!$AK$13,IF('Member Info'!H156&gt;'Member Info'!$AJ$11,'Member Info'!$AK$12,IF('Member Info'!H156&gt;'Member Info'!$AJ$10,'Member Info'!$AK$11,IF('Member Info'!H156&gt;'Member Info'!$AJ$9,'Member Info'!$AK$10,IF('Member Info'!H156&gt;'Member Info'!$AJ$8,'Member Info'!$AK$9,'Member Info'!$AK$8)))))),
SUMPRODUCT('Member Info'!L156+IF('Member Info'!H156&gt;'Member Info'!$AG$17,'Member Info'!$AH$18,IF('Member Info'!H156&gt;'Member Info'!$AG$16,'Member Info'!$AH$17,IF('Member Info'!H156&gt;'Member Info'!$AG$15,'Member Info'!$AH$16,IF('Member Info'!H156&gt;'Member Info'!$AG$14,'Member Info'!$AH$15,IF('Member Info'!H156&gt;'Member Info'!$AG$13,'Member Info'!$AH$14,IF('Member Info'!H156&gt;'Member Info'!$AG$12,'Member Info'!$AH$13,IF('Member Info'!H156&gt;'Member Info'!$AG$11,'Member Info'!$AH$12,IF('Member Info'!H156&gt;'Member Info'!$AG$10,'Member Info'!$AH$11,IF('Member Info'!H156&gt;'Member Info'!$AG$9,'Member Info'!$AH$10,IF('Member Info'!H156&gt;'Member Info'!$AG$8,'Member Info'!$AH$9,'Member Info'!$AH$8)))))))))))))</f>
        <v/>
      </c>
      <c r="H160" s="26"/>
      <c r="I160" s="26"/>
      <c r="J160" s="107" t="str">
        <f>IF(E160=0,"",IF('Member Info'!F156&gt;$S$1,CONCATENATE("Joined with practice on ", TEXT('Member Info'!F156, "DD/MM/YYYY")),IF('Member Info'!N156&lt;&gt;"",IF('Member Info'!N156&lt;$R$1,CONCATENATE("Left Scheme on ", TEXT('Member Info'!N156, "DD/MM/YYYY")),IF(ISERROR(G160),"Error Detected, No rate entered",IF(E160=0,"",IF(F160="","Error Detected, No Pensionable pay",IF(ISERROR(AB160)," Unknown Values entered.",IF(T160+U160&lt;1,"Acceptable",IF(R160+S160=200, "No Contributions Entered", IF(K160="","Error Detected, Choose reason&gt;",IF(X160="1",IF(T160=1,"Please Enter Deemed Pensionable Pay","Add Any Relevant Details Above"),"Please Give Details Above"))))))))),IF(ISERROR(G160),"Error Detected, No rate entered",IF(E160=0,"",IF(F160="","Error Detected, No Pensionable pay",IF(ISERROR(AB160)," Unknown Values entered.",IF(T160+U160&lt;1,"Acceptable",IF(R160+S160=200, "No Contributions Entered", IF(K160="","Error Detected, Choose reason&gt;",IF(X160="1",IF(T160=1,"Please Enter Deemed Pensionable Pay","Add relevant Details Above"),"Please give details Above")))))))))))</f>
        <v/>
      </c>
      <c r="K160" s="263"/>
      <c r="L160" s="93"/>
      <c r="M160" s="93" t="str">
        <f t="shared" si="24"/>
        <v/>
      </c>
      <c r="N160" s="96">
        <f t="shared" si="23"/>
        <v>0</v>
      </c>
      <c r="O160" s="96">
        <f t="shared" si="23"/>
        <v>0</v>
      </c>
      <c r="P160" s="220">
        <f>(ROUND((F160/100*'Member Info'!$W$2), 2))</f>
        <v>0</v>
      </c>
      <c r="Q160" s="220" t="e">
        <f t="shared" si="25"/>
        <v>#VALUE!</v>
      </c>
      <c r="R160" s="220" t="str">
        <f t="shared" si="26"/>
        <v/>
      </c>
      <c r="S160" s="229" t="str">
        <f t="shared" si="27"/>
        <v/>
      </c>
      <c r="T160" s="230" t="str">
        <f t="shared" si="28"/>
        <v/>
      </c>
      <c r="U160" s="230" t="str">
        <f t="shared" si="29"/>
        <v/>
      </c>
      <c r="V160" s="224">
        <f t="shared" si="30"/>
        <v>0</v>
      </c>
      <c r="W160" s="112">
        <f t="shared" si="31"/>
        <v>0</v>
      </c>
      <c r="X160" s="237" t="str">
        <f t="shared" si="19"/>
        <v/>
      </c>
      <c r="Y160" s="242" t="b">
        <f t="shared" si="20"/>
        <v>0</v>
      </c>
      <c r="Z160" s="237">
        <f t="shared" si="32"/>
        <v>0</v>
      </c>
      <c r="AA160" s="237">
        <f>IF('Member Info'!N156="",1,"")</f>
        <v>1</v>
      </c>
      <c r="AB160" s="245" t="e">
        <f t="shared" si="33"/>
        <v>#VALUE!</v>
      </c>
      <c r="AC160" s="132" t="str">
        <f t="shared" si="21"/>
        <v/>
      </c>
      <c r="AD160" s="126">
        <f t="shared" si="22"/>
        <v>1</v>
      </c>
      <c r="AE160" s="126" t="str">
        <f>IF('Member Info'!N156&lt;&gt;"",IF('Member Info'!N156&lt;=$R$1,1,0),"")</f>
        <v/>
      </c>
      <c r="AG160" s="126" t="b">
        <f t="shared" si="34"/>
        <v>0</v>
      </c>
      <c r="AH160" s="126">
        <f t="shared" si="35"/>
        <v>0</v>
      </c>
      <c r="AJ160" s="126">
        <f t="shared" si="36"/>
        <v>0</v>
      </c>
      <c r="AK160" s="126">
        <f>IF('Member Info'!F156&gt;$R$1,1,0)</f>
        <v>0</v>
      </c>
      <c r="AL160" s="126" t="b">
        <f>IF(ISERROR(R160),ERROR.TYPE(#REF!)=ERROR.TYPE(R160),FALSE)</f>
        <v>0</v>
      </c>
      <c r="AM160" s="126" t="b">
        <f>IF(ISERROR(S160),ERROR.TYPE(#REF!)=ERROR.TYPE(S160),FALSE)</f>
        <v>0</v>
      </c>
      <c r="AN160" s="126">
        <f>IF(OR('Member Info'!F156&gt;=$S$1,'Member Info'!N156&gt;=$R$1),1,0)</f>
        <v>0</v>
      </c>
    </row>
    <row r="161" spans="1:40" x14ac:dyDescent="0.25">
      <c r="A161" s="4">
        <v>129</v>
      </c>
      <c r="B161" s="166">
        <f>'Member Info'!D157</f>
        <v>0</v>
      </c>
      <c r="C161" s="166">
        <f>'Member Info'!E157</f>
        <v>0</v>
      </c>
      <c r="D161" s="166" t="str">
        <f>'Member Info'!G157</f>
        <v/>
      </c>
      <c r="E161" s="167">
        <f>'Member Info'!B157</f>
        <v>0</v>
      </c>
      <c r="F161" s="244"/>
      <c r="G161" s="168" t="str">
        <f>IF(E161=0,"",
IF('Member Info'!$AM$19&lt;=$R$1,
SUMPRODUCT('Member Info'!L157+IF('Member Info'!H157&gt;'Member Info'!$AJ$12,'Member Info'!$AK$13,IF('Member Info'!H157&gt;'Member Info'!$AJ$11,'Member Info'!$AK$12,IF('Member Info'!H157&gt;'Member Info'!$AJ$10,'Member Info'!$AK$11,IF('Member Info'!H157&gt;'Member Info'!$AJ$9,'Member Info'!$AK$10,IF('Member Info'!H157&gt;'Member Info'!$AJ$8,'Member Info'!$AK$9,'Member Info'!$AK$8)))))),
SUMPRODUCT('Member Info'!L157+IF('Member Info'!H157&gt;'Member Info'!$AG$17,'Member Info'!$AH$18,IF('Member Info'!H157&gt;'Member Info'!$AG$16,'Member Info'!$AH$17,IF('Member Info'!H157&gt;'Member Info'!$AG$15,'Member Info'!$AH$16,IF('Member Info'!H157&gt;'Member Info'!$AG$14,'Member Info'!$AH$15,IF('Member Info'!H157&gt;'Member Info'!$AG$13,'Member Info'!$AH$14,IF('Member Info'!H157&gt;'Member Info'!$AG$12,'Member Info'!$AH$13,IF('Member Info'!H157&gt;'Member Info'!$AG$11,'Member Info'!$AH$12,IF('Member Info'!H157&gt;'Member Info'!$AG$10,'Member Info'!$AH$11,IF('Member Info'!H157&gt;'Member Info'!$AG$9,'Member Info'!$AH$10,IF('Member Info'!H157&gt;'Member Info'!$AG$8,'Member Info'!$AH$9,'Member Info'!$AH$8)))))))))))))</f>
        <v/>
      </c>
      <c r="H161" s="26"/>
      <c r="I161" s="26"/>
      <c r="J161" s="107" t="str">
        <f>IF(E161=0,"",IF('Member Info'!F157&gt;$S$1,CONCATENATE("Joined with practice on ", TEXT('Member Info'!F157, "DD/MM/YYYY")),IF('Member Info'!N157&lt;&gt;"",IF('Member Info'!N157&lt;$R$1,CONCATENATE("Left Scheme on ", TEXT('Member Info'!N157, "DD/MM/YYYY")),IF(ISERROR(G161),"Error Detected, No rate entered",IF(E161=0,"",IF(F161="","Error Detected, No Pensionable pay",IF(ISERROR(AB161)," Unknown Values entered.",IF(T161+U161&lt;1,"Acceptable",IF(R161+S161=200, "No Contributions Entered", IF(K161="","Error Detected, Choose reason&gt;",IF(X161="1",IF(T161=1,"Please Enter Deemed Pensionable Pay","Add Any Relevant Details Above"),"Please Give Details Above"))))))))),IF(ISERROR(G161),"Error Detected, No rate entered",IF(E161=0,"",IF(F161="","Error Detected, No Pensionable pay",IF(ISERROR(AB161)," Unknown Values entered.",IF(T161+U161&lt;1,"Acceptable",IF(R161+S161=200, "No Contributions Entered", IF(K161="","Error Detected, Choose reason&gt;",IF(X161="1",IF(T161=1,"Please Enter Deemed Pensionable Pay","Add relevant Details Above"),"Please give details Above")))))))))))</f>
        <v/>
      </c>
      <c r="K161" s="263"/>
      <c r="L161" s="93"/>
      <c r="M161" s="93" t="str">
        <f t="shared" si="24"/>
        <v/>
      </c>
      <c r="N161" s="96">
        <f t="shared" si="23"/>
        <v>0</v>
      </c>
      <c r="O161" s="96">
        <f t="shared" si="23"/>
        <v>0</v>
      </c>
      <c r="P161" s="220">
        <f>(ROUND((F161/100*'Member Info'!$W$2), 2))</f>
        <v>0</v>
      </c>
      <c r="Q161" s="220" t="e">
        <f t="shared" si="25"/>
        <v>#VALUE!</v>
      </c>
      <c r="R161" s="220" t="str">
        <f t="shared" si="26"/>
        <v/>
      </c>
      <c r="S161" s="229" t="str">
        <f t="shared" si="27"/>
        <v/>
      </c>
      <c r="T161" s="230" t="str">
        <f t="shared" si="28"/>
        <v/>
      </c>
      <c r="U161" s="230" t="str">
        <f t="shared" si="29"/>
        <v/>
      </c>
      <c r="V161" s="224">
        <f t="shared" si="30"/>
        <v>0</v>
      </c>
      <c r="W161" s="112">
        <f t="shared" si="31"/>
        <v>0</v>
      </c>
      <c r="X161" s="237" t="str">
        <f t="shared" si="19"/>
        <v/>
      </c>
      <c r="Y161" s="242" t="b">
        <f t="shared" si="20"/>
        <v>0</v>
      </c>
      <c r="Z161" s="237">
        <f t="shared" si="32"/>
        <v>0</v>
      </c>
      <c r="AA161" s="237">
        <f>IF('Member Info'!N157="",1,"")</f>
        <v>1</v>
      </c>
      <c r="AB161" s="245" t="e">
        <f t="shared" si="33"/>
        <v>#VALUE!</v>
      </c>
      <c r="AC161" s="132" t="str">
        <f t="shared" si="21"/>
        <v/>
      </c>
      <c r="AD161" s="126">
        <f t="shared" si="22"/>
        <v>1</v>
      </c>
      <c r="AE161" s="126" t="str">
        <f>IF('Member Info'!N157&lt;&gt;"",IF('Member Info'!N157&lt;=$R$1,1,0),"")</f>
        <v/>
      </c>
      <c r="AG161" s="126" t="b">
        <f t="shared" si="34"/>
        <v>0</v>
      </c>
      <c r="AH161" s="126">
        <f t="shared" si="35"/>
        <v>0</v>
      </c>
      <c r="AJ161" s="126">
        <f t="shared" si="36"/>
        <v>0</v>
      </c>
      <c r="AK161" s="126">
        <f>IF('Member Info'!F157&gt;$R$1,1,0)</f>
        <v>0</v>
      </c>
      <c r="AL161" s="126" t="b">
        <f>IF(ISERROR(R161),ERROR.TYPE(#REF!)=ERROR.TYPE(R161),FALSE)</f>
        <v>0</v>
      </c>
      <c r="AM161" s="126" t="b">
        <f>IF(ISERROR(S161),ERROR.TYPE(#REF!)=ERROR.TYPE(S161),FALSE)</f>
        <v>0</v>
      </c>
      <c r="AN161" s="126">
        <f>IF(OR('Member Info'!F157&gt;=$S$1,'Member Info'!N157&gt;=$R$1),1,0)</f>
        <v>0</v>
      </c>
    </row>
    <row r="162" spans="1:40" x14ac:dyDescent="0.25">
      <c r="A162" s="4">
        <v>130</v>
      </c>
      <c r="B162" s="166">
        <f>'Member Info'!D158</f>
        <v>0</v>
      </c>
      <c r="C162" s="166">
        <f>'Member Info'!E158</f>
        <v>0</v>
      </c>
      <c r="D162" s="166" t="str">
        <f>'Member Info'!G158</f>
        <v/>
      </c>
      <c r="E162" s="167">
        <f>'Member Info'!B158</f>
        <v>0</v>
      </c>
      <c r="F162" s="244"/>
      <c r="G162" s="168" t="str">
        <f>IF(E162=0,"",
IF('Member Info'!$AM$19&lt;=$R$1,
SUMPRODUCT('Member Info'!L158+IF('Member Info'!H158&gt;'Member Info'!$AJ$12,'Member Info'!$AK$13,IF('Member Info'!H158&gt;'Member Info'!$AJ$11,'Member Info'!$AK$12,IF('Member Info'!H158&gt;'Member Info'!$AJ$10,'Member Info'!$AK$11,IF('Member Info'!H158&gt;'Member Info'!$AJ$9,'Member Info'!$AK$10,IF('Member Info'!H158&gt;'Member Info'!$AJ$8,'Member Info'!$AK$9,'Member Info'!$AK$8)))))),
SUMPRODUCT('Member Info'!L158+IF('Member Info'!H158&gt;'Member Info'!$AG$17,'Member Info'!$AH$18,IF('Member Info'!H158&gt;'Member Info'!$AG$16,'Member Info'!$AH$17,IF('Member Info'!H158&gt;'Member Info'!$AG$15,'Member Info'!$AH$16,IF('Member Info'!H158&gt;'Member Info'!$AG$14,'Member Info'!$AH$15,IF('Member Info'!H158&gt;'Member Info'!$AG$13,'Member Info'!$AH$14,IF('Member Info'!H158&gt;'Member Info'!$AG$12,'Member Info'!$AH$13,IF('Member Info'!H158&gt;'Member Info'!$AG$11,'Member Info'!$AH$12,IF('Member Info'!H158&gt;'Member Info'!$AG$10,'Member Info'!$AH$11,IF('Member Info'!H158&gt;'Member Info'!$AG$9,'Member Info'!$AH$10,IF('Member Info'!H158&gt;'Member Info'!$AG$8,'Member Info'!$AH$9,'Member Info'!$AH$8)))))))))))))</f>
        <v/>
      </c>
      <c r="H162" s="26"/>
      <c r="I162" s="26"/>
      <c r="J162" s="107" t="str">
        <f>IF(E162=0,"",IF('Member Info'!F158&gt;$S$1,CONCATENATE("Joined with practice on ", TEXT('Member Info'!F158, "DD/MM/YYYY")),IF('Member Info'!N158&lt;&gt;"",IF('Member Info'!N158&lt;$R$1,CONCATENATE("Left Scheme on ", TEXT('Member Info'!N158, "DD/MM/YYYY")),IF(ISERROR(G162),"Error Detected, No rate entered",IF(E162=0,"",IF(F162="","Error Detected, No Pensionable pay",IF(ISERROR(AB162)," Unknown Values entered.",IF(T162+U162&lt;1,"Acceptable",IF(R162+S162=200, "No Contributions Entered", IF(K162="","Error Detected, Choose reason&gt;",IF(X162="1",IF(T162=1,"Please Enter Deemed Pensionable Pay","Add Any Relevant Details Above"),"Please Give Details Above"))))))))),IF(ISERROR(G162),"Error Detected, No rate entered",IF(E162=0,"",IF(F162="","Error Detected, No Pensionable pay",IF(ISERROR(AB162)," Unknown Values entered.",IF(T162+U162&lt;1,"Acceptable",IF(R162+S162=200, "No Contributions Entered", IF(K162="","Error Detected, Choose reason&gt;",IF(X162="1",IF(T162=1,"Please Enter Deemed Pensionable Pay","Add relevant Details Above"),"Please give details Above")))))))))))</f>
        <v/>
      </c>
      <c r="K162" s="263"/>
      <c r="L162" s="93"/>
      <c r="M162" s="93" t="str">
        <f t="shared" si="24"/>
        <v/>
      </c>
      <c r="N162" s="96">
        <f t="shared" si="23"/>
        <v>0</v>
      </c>
      <c r="O162" s="96">
        <f t="shared" si="23"/>
        <v>0</v>
      </c>
      <c r="P162" s="220">
        <f>(ROUND((F162/100*'Member Info'!$W$2), 2))</f>
        <v>0</v>
      </c>
      <c r="Q162" s="220" t="e">
        <f t="shared" si="25"/>
        <v>#VALUE!</v>
      </c>
      <c r="R162" s="220" t="str">
        <f t="shared" si="26"/>
        <v/>
      </c>
      <c r="S162" s="229" t="str">
        <f t="shared" si="27"/>
        <v/>
      </c>
      <c r="T162" s="230" t="str">
        <f t="shared" si="28"/>
        <v/>
      </c>
      <c r="U162" s="230" t="str">
        <f t="shared" si="29"/>
        <v/>
      </c>
      <c r="V162" s="224">
        <f t="shared" si="30"/>
        <v>0</v>
      </c>
      <c r="W162" s="112">
        <f t="shared" si="31"/>
        <v>0</v>
      </c>
      <c r="X162" s="237" t="str">
        <f t="shared" ref="X162:X182" si="37">IF(K162="SMP/Occupational Maternity","1",IF(K162="SSP/Occupational Sick pay","1",""))</f>
        <v/>
      </c>
      <c r="Y162" s="242" t="b">
        <f t="shared" ref="Y162:Y182" si="38">IF(OR(AL162=TRUE,AM162=TRUE),TRUE,FALSE)</f>
        <v>0</v>
      </c>
      <c r="Z162" s="237">
        <f t="shared" si="32"/>
        <v>0</v>
      </c>
      <c r="AA162" s="237">
        <f>IF('Member Info'!N158="",1,"")</f>
        <v>1</v>
      </c>
      <c r="AB162" s="245" t="e">
        <f t="shared" si="33"/>
        <v>#VALUE!</v>
      </c>
      <c r="AC162" s="132" t="str">
        <f t="shared" ref="AC162:AC182" si="39">IF(AN162=1,"",IF(W162=1,"",IF(AE162=1,"",IF(E162=0,"",IF(Z162=1,"",IF(J162="acceptable","",IF(R162+S162="0","",R162+S162)))))))</f>
        <v/>
      </c>
      <c r="AD162" s="126">
        <f t="shared" ref="AD162:AD182" si="40">SUM(Z162+AA162)</f>
        <v>1</v>
      </c>
      <c r="AE162" s="126" t="str">
        <f>IF('Member Info'!N158&lt;&gt;"",IF('Member Info'!N158&lt;=$R$1,1,0),"")</f>
        <v/>
      </c>
      <c r="AG162" s="126" t="b">
        <f t="shared" si="34"/>
        <v>0</v>
      </c>
      <c r="AH162" s="126">
        <f t="shared" si="35"/>
        <v>0</v>
      </c>
      <c r="AJ162" s="126">
        <f t="shared" si="36"/>
        <v>0</v>
      </c>
      <c r="AK162" s="126">
        <f>IF('Member Info'!F158&gt;$R$1,1,0)</f>
        <v>0</v>
      </c>
      <c r="AL162" s="126" t="b">
        <f>IF(ISERROR(R162),ERROR.TYPE(#REF!)=ERROR.TYPE(R162),FALSE)</f>
        <v>0</v>
      </c>
      <c r="AM162" s="126" t="b">
        <f>IF(ISERROR(S162),ERROR.TYPE(#REF!)=ERROR.TYPE(S162),FALSE)</f>
        <v>0</v>
      </c>
      <c r="AN162" s="126">
        <f>IF(OR('Member Info'!F158&gt;=$S$1,'Member Info'!N158&gt;=$R$1),1,0)</f>
        <v>0</v>
      </c>
    </row>
    <row r="163" spans="1:40" x14ac:dyDescent="0.25">
      <c r="A163" s="4">
        <v>131</v>
      </c>
      <c r="B163" s="166">
        <f>'Member Info'!D159</f>
        <v>0</v>
      </c>
      <c r="C163" s="166">
        <f>'Member Info'!E159</f>
        <v>0</v>
      </c>
      <c r="D163" s="166" t="str">
        <f>'Member Info'!G159</f>
        <v/>
      </c>
      <c r="E163" s="167">
        <f>'Member Info'!B159</f>
        <v>0</v>
      </c>
      <c r="F163" s="244"/>
      <c r="G163" s="168" t="str">
        <f>IF(E163=0,"",
IF('Member Info'!$AM$19&lt;=$R$1,
SUMPRODUCT('Member Info'!L159+IF('Member Info'!H159&gt;'Member Info'!$AJ$12,'Member Info'!$AK$13,IF('Member Info'!H159&gt;'Member Info'!$AJ$11,'Member Info'!$AK$12,IF('Member Info'!H159&gt;'Member Info'!$AJ$10,'Member Info'!$AK$11,IF('Member Info'!H159&gt;'Member Info'!$AJ$9,'Member Info'!$AK$10,IF('Member Info'!H159&gt;'Member Info'!$AJ$8,'Member Info'!$AK$9,'Member Info'!$AK$8)))))),
SUMPRODUCT('Member Info'!L159+IF('Member Info'!H159&gt;'Member Info'!$AG$17,'Member Info'!$AH$18,IF('Member Info'!H159&gt;'Member Info'!$AG$16,'Member Info'!$AH$17,IF('Member Info'!H159&gt;'Member Info'!$AG$15,'Member Info'!$AH$16,IF('Member Info'!H159&gt;'Member Info'!$AG$14,'Member Info'!$AH$15,IF('Member Info'!H159&gt;'Member Info'!$AG$13,'Member Info'!$AH$14,IF('Member Info'!H159&gt;'Member Info'!$AG$12,'Member Info'!$AH$13,IF('Member Info'!H159&gt;'Member Info'!$AG$11,'Member Info'!$AH$12,IF('Member Info'!H159&gt;'Member Info'!$AG$10,'Member Info'!$AH$11,IF('Member Info'!H159&gt;'Member Info'!$AG$9,'Member Info'!$AH$10,IF('Member Info'!H159&gt;'Member Info'!$AG$8,'Member Info'!$AH$9,'Member Info'!$AH$8)))))))))))))</f>
        <v/>
      </c>
      <c r="H163" s="26"/>
      <c r="I163" s="26"/>
      <c r="J163" s="107" t="str">
        <f>IF(E163=0,"",IF('Member Info'!F159&gt;$S$1,CONCATENATE("Joined with practice on ", TEXT('Member Info'!F159, "DD/MM/YYYY")),IF('Member Info'!N159&lt;&gt;"",IF('Member Info'!N159&lt;$R$1,CONCATENATE("Left Scheme on ", TEXT('Member Info'!N159, "DD/MM/YYYY")),IF(ISERROR(G163),"Error Detected, No rate entered",IF(E163=0,"",IF(F163="","Error Detected, No Pensionable pay",IF(ISERROR(AB163)," Unknown Values entered.",IF(T163+U163&lt;1,"Acceptable",IF(R163+S163=200, "No Contributions Entered", IF(K163="","Error Detected, Choose reason&gt;",IF(X163="1",IF(T163=1,"Please Enter Deemed Pensionable Pay","Add Any Relevant Details Above"),"Please Give Details Above"))))))))),IF(ISERROR(G163),"Error Detected, No rate entered",IF(E163=0,"",IF(F163="","Error Detected, No Pensionable pay",IF(ISERROR(AB163)," Unknown Values entered.",IF(T163+U163&lt;1,"Acceptable",IF(R163+S163=200, "No Contributions Entered", IF(K163="","Error Detected, Choose reason&gt;",IF(X163="1",IF(T163=1,"Please Enter Deemed Pensionable Pay","Add relevant Details Above"),"Please give details Above")))))))))))</f>
        <v/>
      </c>
      <c r="K163" s="263"/>
      <c r="L163" s="93"/>
      <c r="M163" s="93" t="str">
        <f t="shared" si="24"/>
        <v/>
      </c>
      <c r="N163" s="96">
        <f t="shared" ref="N163:O183" si="41">H163</f>
        <v>0</v>
      </c>
      <c r="O163" s="96">
        <f t="shared" si="41"/>
        <v>0</v>
      </c>
      <c r="P163" s="220">
        <f>(ROUND((F163/100*'Member Info'!$W$2), 2))</f>
        <v>0</v>
      </c>
      <c r="Q163" s="220" t="e">
        <f t="shared" si="25"/>
        <v>#VALUE!</v>
      </c>
      <c r="R163" s="220" t="str">
        <f t="shared" si="26"/>
        <v/>
      </c>
      <c r="S163" s="229" t="str">
        <f t="shared" si="27"/>
        <v/>
      </c>
      <c r="T163" s="230" t="str">
        <f t="shared" si="28"/>
        <v/>
      </c>
      <c r="U163" s="230" t="str">
        <f t="shared" si="29"/>
        <v/>
      </c>
      <c r="V163" s="224">
        <f t="shared" si="30"/>
        <v>0</v>
      </c>
      <c r="W163" s="112">
        <f t="shared" si="31"/>
        <v>0</v>
      </c>
      <c r="X163" s="237" t="str">
        <f t="shared" si="37"/>
        <v/>
      </c>
      <c r="Y163" s="242" t="b">
        <f t="shared" si="38"/>
        <v>0</v>
      </c>
      <c r="Z163" s="237">
        <f t="shared" si="32"/>
        <v>0</v>
      </c>
      <c r="AA163" s="237">
        <f>IF('Member Info'!N159="",1,"")</f>
        <v>1</v>
      </c>
      <c r="AB163" s="245" t="e">
        <f t="shared" si="33"/>
        <v>#VALUE!</v>
      </c>
      <c r="AC163" s="132" t="str">
        <f t="shared" si="39"/>
        <v/>
      </c>
      <c r="AD163" s="126">
        <f t="shared" si="40"/>
        <v>1</v>
      </c>
      <c r="AE163" s="126" t="str">
        <f>IF('Member Info'!N159&lt;&gt;"",IF('Member Info'!N159&lt;=$R$1,1,0),"")</f>
        <v/>
      </c>
      <c r="AG163" s="126" t="b">
        <f t="shared" si="34"/>
        <v>0</v>
      </c>
      <c r="AH163" s="126">
        <f t="shared" si="35"/>
        <v>0</v>
      </c>
      <c r="AJ163" s="126">
        <f t="shared" si="36"/>
        <v>0</v>
      </c>
      <c r="AK163" s="126">
        <f>IF('Member Info'!F159&gt;$R$1,1,0)</f>
        <v>0</v>
      </c>
      <c r="AL163" s="126" t="b">
        <f>IF(ISERROR(R163),ERROR.TYPE(#REF!)=ERROR.TYPE(R163),FALSE)</f>
        <v>0</v>
      </c>
      <c r="AM163" s="126" t="b">
        <f>IF(ISERROR(S163),ERROR.TYPE(#REF!)=ERROR.TYPE(S163),FALSE)</f>
        <v>0</v>
      </c>
      <c r="AN163" s="126">
        <f>IF(OR('Member Info'!F159&gt;=$S$1,'Member Info'!N159&gt;=$R$1),1,0)</f>
        <v>0</v>
      </c>
    </row>
    <row r="164" spans="1:40" x14ac:dyDescent="0.25">
      <c r="A164" s="4">
        <v>132</v>
      </c>
      <c r="B164" s="166">
        <f>'Member Info'!D160</f>
        <v>0</v>
      </c>
      <c r="C164" s="166">
        <f>'Member Info'!E160</f>
        <v>0</v>
      </c>
      <c r="D164" s="166" t="str">
        <f>'Member Info'!G160</f>
        <v/>
      </c>
      <c r="E164" s="167">
        <f>'Member Info'!B160</f>
        <v>0</v>
      </c>
      <c r="F164" s="244"/>
      <c r="G164" s="168" t="str">
        <f>IF(E164=0,"",
IF('Member Info'!$AM$19&lt;=$R$1,
SUMPRODUCT('Member Info'!L160+IF('Member Info'!H160&gt;'Member Info'!$AJ$12,'Member Info'!$AK$13,IF('Member Info'!H160&gt;'Member Info'!$AJ$11,'Member Info'!$AK$12,IF('Member Info'!H160&gt;'Member Info'!$AJ$10,'Member Info'!$AK$11,IF('Member Info'!H160&gt;'Member Info'!$AJ$9,'Member Info'!$AK$10,IF('Member Info'!H160&gt;'Member Info'!$AJ$8,'Member Info'!$AK$9,'Member Info'!$AK$8)))))),
SUMPRODUCT('Member Info'!L160+IF('Member Info'!H160&gt;'Member Info'!$AG$17,'Member Info'!$AH$18,IF('Member Info'!H160&gt;'Member Info'!$AG$16,'Member Info'!$AH$17,IF('Member Info'!H160&gt;'Member Info'!$AG$15,'Member Info'!$AH$16,IF('Member Info'!H160&gt;'Member Info'!$AG$14,'Member Info'!$AH$15,IF('Member Info'!H160&gt;'Member Info'!$AG$13,'Member Info'!$AH$14,IF('Member Info'!H160&gt;'Member Info'!$AG$12,'Member Info'!$AH$13,IF('Member Info'!H160&gt;'Member Info'!$AG$11,'Member Info'!$AH$12,IF('Member Info'!H160&gt;'Member Info'!$AG$10,'Member Info'!$AH$11,IF('Member Info'!H160&gt;'Member Info'!$AG$9,'Member Info'!$AH$10,IF('Member Info'!H160&gt;'Member Info'!$AG$8,'Member Info'!$AH$9,'Member Info'!$AH$8)))))))))))))</f>
        <v/>
      </c>
      <c r="H164" s="26"/>
      <c r="I164" s="26"/>
      <c r="J164" s="107" t="str">
        <f>IF(E164=0,"",IF('Member Info'!F160&gt;$S$1,CONCATENATE("Joined with practice on ", TEXT('Member Info'!F160, "DD/MM/YYYY")),IF('Member Info'!N160&lt;&gt;"",IF('Member Info'!N160&lt;$R$1,CONCATENATE("Left Scheme on ", TEXT('Member Info'!N160, "DD/MM/YYYY")),IF(ISERROR(G164),"Error Detected, No rate entered",IF(E164=0,"",IF(F164="","Error Detected, No Pensionable pay",IF(ISERROR(AB164)," Unknown Values entered.",IF(T164+U164&lt;1,"Acceptable",IF(R164+S164=200, "No Contributions Entered", IF(K164="","Error Detected, Choose reason&gt;",IF(X164="1",IF(T164=1,"Please Enter Deemed Pensionable Pay","Add Any Relevant Details Above"),"Please Give Details Above"))))))))),IF(ISERROR(G164),"Error Detected, No rate entered",IF(E164=0,"",IF(F164="","Error Detected, No Pensionable pay",IF(ISERROR(AB164)," Unknown Values entered.",IF(T164+U164&lt;1,"Acceptable",IF(R164+S164=200, "No Contributions Entered", IF(K164="","Error Detected, Choose reason&gt;",IF(X164="1",IF(T164=1,"Please Enter Deemed Pensionable Pay","Add relevant Details Above"),"Please give details Above")))))))))))</f>
        <v/>
      </c>
      <c r="K164" s="263"/>
      <c r="L164" s="93"/>
      <c r="M164" s="93" t="str">
        <f t="shared" ref="M164:M185" si="42">IF(E164=0,"",IF(ISERROR((F164+H164+I164)),0,IF((F164+H164+I164)&lt;1,0,1)))</f>
        <v/>
      </c>
      <c r="N164" s="96">
        <f t="shared" si="41"/>
        <v>0</v>
      </c>
      <c r="O164" s="96">
        <f t="shared" si="41"/>
        <v>0</v>
      </c>
      <c r="P164" s="220">
        <f>(ROUND((F164/100*'Member Info'!$W$2), 2))</f>
        <v>0</v>
      </c>
      <c r="Q164" s="220" t="e">
        <f t="shared" si="25"/>
        <v>#VALUE!</v>
      </c>
      <c r="R164" s="220" t="str">
        <f t="shared" si="26"/>
        <v/>
      </c>
      <c r="S164" s="229" t="str">
        <f t="shared" si="27"/>
        <v/>
      </c>
      <c r="T164" s="230" t="str">
        <f t="shared" si="28"/>
        <v/>
      </c>
      <c r="U164" s="230" t="str">
        <f t="shared" si="29"/>
        <v/>
      </c>
      <c r="V164" s="224">
        <f t="shared" si="30"/>
        <v>0</v>
      </c>
      <c r="W164" s="112">
        <f t="shared" si="31"/>
        <v>0</v>
      </c>
      <c r="X164" s="237" t="str">
        <f t="shared" si="37"/>
        <v/>
      </c>
      <c r="Y164" s="242" t="b">
        <f t="shared" si="38"/>
        <v>0</v>
      </c>
      <c r="Z164" s="237">
        <f t="shared" si="32"/>
        <v>0</v>
      </c>
      <c r="AA164" s="237">
        <f>IF('Member Info'!N160="",1,"")</f>
        <v>1</v>
      </c>
      <c r="AB164" s="245" t="e">
        <f t="shared" si="33"/>
        <v>#VALUE!</v>
      </c>
      <c r="AC164" s="132" t="str">
        <f t="shared" si="39"/>
        <v/>
      </c>
      <c r="AD164" s="126">
        <f t="shared" si="40"/>
        <v>1</v>
      </c>
      <c r="AE164" s="126" t="str">
        <f>IF('Member Info'!N160&lt;&gt;"",IF('Member Info'!N160&lt;=$R$1,1,0),"")</f>
        <v/>
      </c>
      <c r="AG164" s="126" t="b">
        <f t="shared" si="34"/>
        <v>0</v>
      </c>
      <c r="AH164" s="126">
        <f t="shared" si="35"/>
        <v>0</v>
      </c>
      <c r="AJ164" s="126">
        <f t="shared" si="36"/>
        <v>0</v>
      </c>
      <c r="AK164" s="126">
        <f>IF('Member Info'!F160&gt;$R$1,1,0)</f>
        <v>0</v>
      </c>
      <c r="AL164" s="126" t="b">
        <f>IF(ISERROR(R164),ERROR.TYPE(#REF!)=ERROR.TYPE(R164),FALSE)</f>
        <v>0</v>
      </c>
      <c r="AM164" s="126" t="b">
        <f>IF(ISERROR(S164),ERROR.TYPE(#REF!)=ERROR.TYPE(S164),FALSE)</f>
        <v>0</v>
      </c>
      <c r="AN164" s="126">
        <f>IF(OR('Member Info'!F160&gt;=$S$1,'Member Info'!N160&gt;=$R$1),1,0)</f>
        <v>0</v>
      </c>
    </row>
    <row r="165" spans="1:40" x14ac:dyDescent="0.25">
      <c r="A165" s="4">
        <v>133</v>
      </c>
      <c r="B165" s="166">
        <f>'Member Info'!D161</f>
        <v>0</v>
      </c>
      <c r="C165" s="166">
        <f>'Member Info'!E161</f>
        <v>0</v>
      </c>
      <c r="D165" s="166" t="str">
        <f>'Member Info'!G161</f>
        <v/>
      </c>
      <c r="E165" s="167">
        <f>'Member Info'!B161</f>
        <v>0</v>
      </c>
      <c r="F165" s="244"/>
      <c r="G165" s="168" t="str">
        <f>IF(E165=0,"",
IF('Member Info'!$AM$19&lt;=$R$1,
SUMPRODUCT('Member Info'!L161+IF('Member Info'!H161&gt;'Member Info'!$AJ$12,'Member Info'!$AK$13,IF('Member Info'!H161&gt;'Member Info'!$AJ$11,'Member Info'!$AK$12,IF('Member Info'!H161&gt;'Member Info'!$AJ$10,'Member Info'!$AK$11,IF('Member Info'!H161&gt;'Member Info'!$AJ$9,'Member Info'!$AK$10,IF('Member Info'!H161&gt;'Member Info'!$AJ$8,'Member Info'!$AK$9,'Member Info'!$AK$8)))))),
SUMPRODUCT('Member Info'!L161+IF('Member Info'!H161&gt;'Member Info'!$AG$17,'Member Info'!$AH$18,IF('Member Info'!H161&gt;'Member Info'!$AG$16,'Member Info'!$AH$17,IF('Member Info'!H161&gt;'Member Info'!$AG$15,'Member Info'!$AH$16,IF('Member Info'!H161&gt;'Member Info'!$AG$14,'Member Info'!$AH$15,IF('Member Info'!H161&gt;'Member Info'!$AG$13,'Member Info'!$AH$14,IF('Member Info'!H161&gt;'Member Info'!$AG$12,'Member Info'!$AH$13,IF('Member Info'!H161&gt;'Member Info'!$AG$11,'Member Info'!$AH$12,IF('Member Info'!H161&gt;'Member Info'!$AG$10,'Member Info'!$AH$11,IF('Member Info'!H161&gt;'Member Info'!$AG$9,'Member Info'!$AH$10,IF('Member Info'!H161&gt;'Member Info'!$AG$8,'Member Info'!$AH$9,'Member Info'!$AH$8)))))))))))))</f>
        <v/>
      </c>
      <c r="H165" s="26"/>
      <c r="I165" s="26"/>
      <c r="J165" s="107" t="str">
        <f>IF(E165=0,"",IF('Member Info'!F161&gt;$S$1,CONCATENATE("Joined with practice on ", TEXT('Member Info'!F161, "DD/MM/YYYY")),IF('Member Info'!N161&lt;&gt;"",IF('Member Info'!N161&lt;$R$1,CONCATENATE("Left Scheme on ", TEXT('Member Info'!N161, "DD/MM/YYYY")),IF(ISERROR(G165),"Error Detected, No rate entered",IF(E165=0,"",IF(F165="","Error Detected, No Pensionable pay",IF(ISERROR(AB165)," Unknown Values entered.",IF(T165+U165&lt;1,"Acceptable",IF(R165+S165=200, "No Contributions Entered", IF(K165="","Error Detected, Choose reason&gt;",IF(X165="1",IF(T165=1,"Please Enter Deemed Pensionable Pay","Add Any Relevant Details Above"),"Please Give Details Above"))))))))),IF(ISERROR(G165),"Error Detected, No rate entered",IF(E165=0,"",IF(F165="","Error Detected, No Pensionable pay",IF(ISERROR(AB165)," Unknown Values entered.",IF(T165+U165&lt;1,"Acceptable",IF(R165+S165=200, "No Contributions Entered", IF(K165="","Error Detected, Choose reason&gt;",IF(X165="1",IF(T165=1,"Please Enter Deemed Pensionable Pay","Add relevant Details Above"),"Please give details Above")))))))))))</f>
        <v/>
      </c>
      <c r="K165" s="263"/>
      <c r="L165" s="93"/>
      <c r="M165" s="93" t="str">
        <f t="shared" si="42"/>
        <v/>
      </c>
      <c r="N165" s="96">
        <f t="shared" si="41"/>
        <v>0</v>
      </c>
      <c r="O165" s="96">
        <f t="shared" si="41"/>
        <v>0</v>
      </c>
      <c r="P165" s="220">
        <f>(ROUND((F165/100*'Member Info'!$W$2), 2))</f>
        <v>0</v>
      </c>
      <c r="Q165" s="220" t="e">
        <f t="shared" ref="Q165:Q185" si="43">ROUND((F165/100*G165),2)</f>
        <v>#VALUE!</v>
      </c>
      <c r="R165" s="220" t="str">
        <f t="shared" ref="R165:R185" si="44">IF(E165=0,"",(100-(N165/P165*100)))</f>
        <v/>
      </c>
      <c r="S165" s="229" t="str">
        <f t="shared" ref="S165:S185" si="45">IF(E165=0,"",(100-(O165/Q165*100)))</f>
        <v/>
      </c>
      <c r="T165" s="230" t="str">
        <f t="shared" ref="T165:T185" si="46">IF(E165=0,"",IF(R165&gt;$R$16,1,IF(R165&lt;-$R$16,1,0)))</f>
        <v/>
      </c>
      <c r="U165" s="230" t="str">
        <f t="shared" ref="U165:U185" si="47">IF(E165=0,"",IF(G165=0,1,IF(S165&gt;$R$16,1,IF(S165&lt;-$R$16,1,0))))</f>
        <v/>
      </c>
      <c r="V165" s="224">
        <f t="shared" ref="V165:V185" si="48">IF(E165=0,0,IF(F165="",1,0))</f>
        <v>0</v>
      </c>
      <c r="W165" s="112">
        <f t="shared" ref="W165:W185" si="49">IF(E165=0,0,IF(K165="",0,1))</f>
        <v>0</v>
      </c>
      <c r="X165" s="237" t="str">
        <f t="shared" si="37"/>
        <v/>
      </c>
      <c r="Y165" s="242" t="b">
        <f t="shared" si="38"/>
        <v>0</v>
      </c>
      <c r="Z165" s="237">
        <f t="shared" ref="Z165:Z185" si="50">IF(K165="left scheme/Employment", 1,0)</f>
        <v>0</v>
      </c>
      <c r="AA165" s="237">
        <f>IF('Member Info'!N161="",1,"")</f>
        <v>1</v>
      </c>
      <c r="AB165" s="245" t="e">
        <f t="shared" ref="AB165:AB185" si="51">(R165+S165)</f>
        <v>#VALUE!</v>
      </c>
      <c r="AC165" s="132" t="str">
        <f t="shared" si="39"/>
        <v/>
      </c>
      <c r="AD165" s="126">
        <f t="shared" si="40"/>
        <v>1</v>
      </c>
      <c r="AE165" s="126" t="str">
        <f>IF('Member Info'!N161&lt;&gt;"",IF('Member Info'!N161&lt;=$R$1,1,0),"")</f>
        <v/>
      </c>
      <c r="AG165" s="126" t="b">
        <f t="shared" ref="AG165:AG185" si="52">OR(K165="maternity",K165="SSP")</f>
        <v>0</v>
      </c>
      <c r="AH165" s="126">
        <f t="shared" ref="AH165:AH185" si="53">IF(AG165=TRUE,1,0)</f>
        <v>0</v>
      </c>
      <c r="AJ165" s="126">
        <f t="shared" ref="AJ165:AJ185" si="54">IF(J165="Please Enter Deemed Pensionable Pay",1,0)</f>
        <v>0</v>
      </c>
      <c r="AK165" s="126">
        <f>IF('Member Info'!F161&gt;$R$1,1,0)</f>
        <v>0</v>
      </c>
      <c r="AL165" s="126" t="b">
        <f>IF(ISERROR(R165),ERROR.TYPE(#REF!)=ERROR.TYPE(R165),FALSE)</f>
        <v>0</v>
      </c>
      <c r="AM165" s="126" t="b">
        <f>IF(ISERROR(S165),ERROR.TYPE(#REF!)=ERROR.TYPE(S165),FALSE)</f>
        <v>0</v>
      </c>
      <c r="AN165" s="126">
        <f>IF(OR('Member Info'!F161&gt;=$S$1,'Member Info'!N161&gt;=$R$1),1,0)</f>
        <v>0</v>
      </c>
    </row>
    <row r="166" spans="1:40" x14ac:dyDescent="0.25">
      <c r="A166" s="4">
        <v>134</v>
      </c>
      <c r="B166" s="166">
        <f>'Member Info'!D162</f>
        <v>0</v>
      </c>
      <c r="C166" s="166">
        <f>'Member Info'!E162</f>
        <v>0</v>
      </c>
      <c r="D166" s="166" t="str">
        <f>'Member Info'!G162</f>
        <v/>
      </c>
      <c r="E166" s="167">
        <f>'Member Info'!B162</f>
        <v>0</v>
      </c>
      <c r="F166" s="244"/>
      <c r="G166" s="168" t="str">
        <f>IF(E166=0,"",
IF('Member Info'!$AM$19&lt;=$R$1,
SUMPRODUCT('Member Info'!L162+IF('Member Info'!H162&gt;'Member Info'!$AJ$12,'Member Info'!$AK$13,IF('Member Info'!H162&gt;'Member Info'!$AJ$11,'Member Info'!$AK$12,IF('Member Info'!H162&gt;'Member Info'!$AJ$10,'Member Info'!$AK$11,IF('Member Info'!H162&gt;'Member Info'!$AJ$9,'Member Info'!$AK$10,IF('Member Info'!H162&gt;'Member Info'!$AJ$8,'Member Info'!$AK$9,'Member Info'!$AK$8)))))),
SUMPRODUCT('Member Info'!L162+IF('Member Info'!H162&gt;'Member Info'!$AG$17,'Member Info'!$AH$18,IF('Member Info'!H162&gt;'Member Info'!$AG$16,'Member Info'!$AH$17,IF('Member Info'!H162&gt;'Member Info'!$AG$15,'Member Info'!$AH$16,IF('Member Info'!H162&gt;'Member Info'!$AG$14,'Member Info'!$AH$15,IF('Member Info'!H162&gt;'Member Info'!$AG$13,'Member Info'!$AH$14,IF('Member Info'!H162&gt;'Member Info'!$AG$12,'Member Info'!$AH$13,IF('Member Info'!H162&gt;'Member Info'!$AG$11,'Member Info'!$AH$12,IF('Member Info'!H162&gt;'Member Info'!$AG$10,'Member Info'!$AH$11,IF('Member Info'!H162&gt;'Member Info'!$AG$9,'Member Info'!$AH$10,IF('Member Info'!H162&gt;'Member Info'!$AG$8,'Member Info'!$AH$9,'Member Info'!$AH$8)))))))))))))</f>
        <v/>
      </c>
      <c r="H166" s="26"/>
      <c r="I166" s="26"/>
      <c r="J166" s="107" t="str">
        <f>IF(E166=0,"",IF('Member Info'!F162&gt;$S$1,CONCATENATE("Joined with practice on ", TEXT('Member Info'!F162, "DD/MM/YYYY")),IF('Member Info'!N162&lt;&gt;"",IF('Member Info'!N162&lt;$R$1,CONCATENATE("Left Scheme on ", TEXT('Member Info'!N162, "DD/MM/YYYY")),IF(ISERROR(G166),"Error Detected, No rate entered",IF(E166=0,"",IF(F166="","Error Detected, No Pensionable pay",IF(ISERROR(AB166)," Unknown Values entered.",IF(T166+U166&lt;1,"Acceptable",IF(R166+S166=200, "No Contributions Entered", IF(K166="","Error Detected, Choose reason&gt;",IF(X166="1",IF(T166=1,"Please Enter Deemed Pensionable Pay","Add Any Relevant Details Above"),"Please Give Details Above"))))))))),IF(ISERROR(G166),"Error Detected, No rate entered",IF(E166=0,"",IF(F166="","Error Detected, No Pensionable pay",IF(ISERROR(AB166)," Unknown Values entered.",IF(T166+U166&lt;1,"Acceptable",IF(R166+S166=200, "No Contributions Entered", IF(K166="","Error Detected, Choose reason&gt;",IF(X166="1",IF(T166=1,"Please Enter Deemed Pensionable Pay","Add relevant Details Above"),"Please give details Above")))))))))))</f>
        <v/>
      </c>
      <c r="K166" s="263"/>
      <c r="L166" s="93"/>
      <c r="M166" s="93" t="str">
        <f t="shared" si="42"/>
        <v/>
      </c>
      <c r="N166" s="96">
        <f t="shared" si="41"/>
        <v>0</v>
      </c>
      <c r="O166" s="96">
        <f t="shared" si="41"/>
        <v>0</v>
      </c>
      <c r="P166" s="220">
        <f>(ROUND((F166/100*'Member Info'!$W$2), 2))</f>
        <v>0</v>
      </c>
      <c r="Q166" s="220" t="e">
        <f t="shared" si="43"/>
        <v>#VALUE!</v>
      </c>
      <c r="R166" s="220" t="str">
        <f t="shared" si="44"/>
        <v/>
      </c>
      <c r="S166" s="229" t="str">
        <f t="shared" si="45"/>
        <v/>
      </c>
      <c r="T166" s="230" t="str">
        <f t="shared" si="46"/>
        <v/>
      </c>
      <c r="U166" s="230" t="str">
        <f t="shared" si="47"/>
        <v/>
      </c>
      <c r="V166" s="224">
        <f t="shared" si="48"/>
        <v>0</v>
      </c>
      <c r="W166" s="112">
        <f t="shared" si="49"/>
        <v>0</v>
      </c>
      <c r="X166" s="237" t="str">
        <f t="shared" si="37"/>
        <v/>
      </c>
      <c r="Y166" s="242" t="b">
        <f t="shared" si="38"/>
        <v>0</v>
      </c>
      <c r="Z166" s="237">
        <f t="shared" si="50"/>
        <v>0</v>
      </c>
      <c r="AA166" s="237">
        <f>IF('Member Info'!N162="",1,"")</f>
        <v>1</v>
      </c>
      <c r="AB166" s="245" t="e">
        <f t="shared" si="51"/>
        <v>#VALUE!</v>
      </c>
      <c r="AC166" s="132" t="str">
        <f t="shared" si="39"/>
        <v/>
      </c>
      <c r="AD166" s="126">
        <f t="shared" si="40"/>
        <v>1</v>
      </c>
      <c r="AE166" s="126" t="str">
        <f>IF('Member Info'!N162&lt;&gt;"",IF('Member Info'!N162&lt;=$R$1,1,0),"")</f>
        <v/>
      </c>
      <c r="AG166" s="126" t="b">
        <f t="shared" si="52"/>
        <v>0</v>
      </c>
      <c r="AH166" s="126">
        <f t="shared" si="53"/>
        <v>0</v>
      </c>
      <c r="AJ166" s="126">
        <f t="shared" si="54"/>
        <v>0</v>
      </c>
      <c r="AK166" s="126">
        <f>IF('Member Info'!F162&gt;$R$1,1,0)</f>
        <v>0</v>
      </c>
      <c r="AL166" s="126" t="b">
        <f>IF(ISERROR(R166),ERROR.TYPE(#REF!)=ERROR.TYPE(R166),FALSE)</f>
        <v>0</v>
      </c>
      <c r="AM166" s="126" t="b">
        <f>IF(ISERROR(S166),ERROR.TYPE(#REF!)=ERROR.TYPE(S166),FALSE)</f>
        <v>0</v>
      </c>
      <c r="AN166" s="126">
        <f>IF(OR('Member Info'!F162&gt;=$S$1,'Member Info'!N162&gt;=$R$1),1,0)</f>
        <v>0</v>
      </c>
    </row>
    <row r="167" spans="1:40" x14ac:dyDescent="0.25">
      <c r="A167" s="4">
        <v>135</v>
      </c>
      <c r="B167" s="166">
        <f>'Member Info'!D163</f>
        <v>0</v>
      </c>
      <c r="C167" s="166">
        <f>'Member Info'!E163</f>
        <v>0</v>
      </c>
      <c r="D167" s="166" t="str">
        <f>'Member Info'!G163</f>
        <v/>
      </c>
      <c r="E167" s="167">
        <f>'Member Info'!B163</f>
        <v>0</v>
      </c>
      <c r="F167" s="244"/>
      <c r="G167" s="168" t="str">
        <f>IF(E167=0,"",
IF('Member Info'!$AM$19&lt;=$R$1,
SUMPRODUCT('Member Info'!L163+IF('Member Info'!H163&gt;'Member Info'!$AJ$12,'Member Info'!$AK$13,IF('Member Info'!H163&gt;'Member Info'!$AJ$11,'Member Info'!$AK$12,IF('Member Info'!H163&gt;'Member Info'!$AJ$10,'Member Info'!$AK$11,IF('Member Info'!H163&gt;'Member Info'!$AJ$9,'Member Info'!$AK$10,IF('Member Info'!H163&gt;'Member Info'!$AJ$8,'Member Info'!$AK$9,'Member Info'!$AK$8)))))),
SUMPRODUCT('Member Info'!L163+IF('Member Info'!H163&gt;'Member Info'!$AG$17,'Member Info'!$AH$18,IF('Member Info'!H163&gt;'Member Info'!$AG$16,'Member Info'!$AH$17,IF('Member Info'!H163&gt;'Member Info'!$AG$15,'Member Info'!$AH$16,IF('Member Info'!H163&gt;'Member Info'!$AG$14,'Member Info'!$AH$15,IF('Member Info'!H163&gt;'Member Info'!$AG$13,'Member Info'!$AH$14,IF('Member Info'!H163&gt;'Member Info'!$AG$12,'Member Info'!$AH$13,IF('Member Info'!H163&gt;'Member Info'!$AG$11,'Member Info'!$AH$12,IF('Member Info'!H163&gt;'Member Info'!$AG$10,'Member Info'!$AH$11,IF('Member Info'!H163&gt;'Member Info'!$AG$9,'Member Info'!$AH$10,IF('Member Info'!H163&gt;'Member Info'!$AG$8,'Member Info'!$AH$9,'Member Info'!$AH$8)))))))))))))</f>
        <v/>
      </c>
      <c r="H167" s="26"/>
      <c r="I167" s="26"/>
      <c r="J167" s="107" t="str">
        <f>IF(E167=0,"",IF('Member Info'!F163&gt;$S$1,CONCATENATE("Joined with practice on ", TEXT('Member Info'!F163, "DD/MM/YYYY")),IF('Member Info'!N163&lt;&gt;"",IF('Member Info'!N163&lt;$R$1,CONCATENATE("Left Scheme on ", TEXT('Member Info'!N163, "DD/MM/YYYY")),IF(ISERROR(G167),"Error Detected, No rate entered",IF(E167=0,"",IF(F167="","Error Detected, No Pensionable pay",IF(ISERROR(AB167)," Unknown Values entered.",IF(T167+U167&lt;1,"Acceptable",IF(R167+S167=200, "No Contributions Entered", IF(K167="","Error Detected, Choose reason&gt;",IF(X167="1",IF(T167=1,"Please Enter Deemed Pensionable Pay","Add Any Relevant Details Above"),"Please Give Details Above"))))))))),IF(ISERROR(G167),"Error Detected, No rate entered",IF(E167=0,"",IF(F167="","Error Detected, No Pensionable pay",IF(ISERROR(AB167)," Unknown Values entered.",IF(T167+U167&lt;1,"Acceptable",IF(R167+S167=200, "No Contributions Entered", IF(K167="","Error Detected, Choose reason&gt;",IF(X167="1",IF(T167=1,"Please Enter Deemed Pensionable Pay","Add relevant Details Above"),"Please give details Above")))))))))))</f>
        <v/>
      </c>
      <c r="K167" s="263"/>
      <c r="L167" s="93"/>
      <c r="M167" s="93" t="str">
        <f t="shared" si="42"/>
        <v/>
      </c>
      <c r="N167" s="96">
        <f t="shared" si="41"/>
        <v>0</v>
      </c>
      <c r="O167" s="96">
        <f t="shared" si="41"/>
        <v>0</v>
      </c>
      <c r="P167" s="220">
        <f>(ROUND((F167/100*'Member Info'!$W$2), 2))</f>
        <v>0</v>
      </c>
      <c r="Q167" s="220" t="e">
        <f t="shared" si="43"/>
        <v>#VALUE!</v>
      </c>
      <c r="R167" s="220" t="str">
        <f t="shared" si="44"/>
        <v/>
      </c>
      <c r="S167" s="229" t="str">
        <f t="shared" si="45"/>
        <v/>
      </c>
      <c r="T167" s="230" t="str">
        <f t="shared" si="46"/>
        <v/>
      </c>
      <c r="U167" s="230" t="str">
        <f t="shared" si="47"/>
        <v/>
      </c>
      <c r="V167" s="224">
        <f t="shared" si="48"/>
        <v>0</v>
      </c>
      <c r="W167" s="112">
        <f t="shared" si="49"/>
        <v>0</v>
      </c>
      <c r="X167" s="237" t="str">
        <f t="shared" si="37"/>
        <v/>
      </c>
      <c r="Y167" s="242" t="b">
        <f t="shared" si="38"/>
        <v>0</v>
      </c>
      <c r="Z167" s="237">
        <f t="shared" si="50"/>
        <v>0</v>
      </c>
      <c r="AA167" s="237">
        <f>IF('Member Info'!N163="",1,"")</f>
        <v>1</v>
      </c>
      <c r="AB167" s="245" t="e">
        <f t="shared" si="51"/>
        <v>#VALUE!</v>
      </c>
      <c r="AC167" s="132" t="str">
        <f t="shared" si="39"/>
        <v/>
      </c>
      <c r="AD167" s="126">
        <f t="shared" si="40"/>
        <v>1</v>
      </c>
      <c r="AE167" s="126" t="str">
        <f>IF('Member Info'!N163&lt;&gt;"",IF('Member Info'!N163&lt;=$R$1,1,0),"")</f>
        <v/>
      </c>
      <c r="AG167" s="126" t="b">
        <f t="shared" si="52"/>
        <v>0</v>
      </c>
      <c r="AH167" s="126">
        <f t="shared" si="53"/>
        <v>0</v>
      </c>
      <c r="AJ167" s="126">
        <f t="shared" si="54"/>
        <v>0</v>
      </c>
      <c r="AK167" s="126">
        <f>IF('Member Info'!F163&gt;$R$1,1,0)</f>
        <v>0</v>
      </c>
      <c r="AL167" s="126" t="b">
        <f>IF(ISERROR(R167),ERROR.TYPE(#REF!)=ERROR.TYPE(R167),FALSE)</f>
        <v>0</v>
      </c>
      <c r="AM167" s="126" t="b">
        <f>IF(ISERROR(S167),ERROR.TYPE(#REF!)=ERROR.TYPE(S167),FALSE)</f>
        <v>0</v>
      </c>
      <c r="AN167" s="126">
        <f>IF(OR('Member Info'!F163&gt;=$S$1,'Member Info'!N163&gt;=$R$1),1,0)</f>
        <v>0</v>
      </c>
    </row>
    <row r="168" spans="1:40" x14ac:dyDescent="0.25">
      <c r="A168" s="4">
        <v>136</v>
      </c>
      <c r="B168" s="166">
        <f>'Member Info'!D164</f>
        <v>0</v>
      </c>
      <c r="C168" s="166">
        <f>'Member Info'!E164</f>
        <v>0</v>
      </c>
      <c r="D168" s="166" t="str">
        <f>'Member Info'!G164</f>
        <v/>
      </c>
      <c r="E168" s="167">
        <f>'Member Info'!B164</f>
        <v>0</v>
      </c>
      <c r="F168" s="244"/>
      <c r="G168" s="168" t="str">
        <f>IF(E168=0,"",
IF('Member Info'!$AM$19&lt;=$R$1,
SUMPRODUCT('Member Info'!L164+IF('Member Info'!H164&gt;'Member Info'!$AJ$12,'Member Info'!$AK$13,IF('Member Info'!H164&gt;'Member Info'!$AJ$11,'Member Info'!$AK$12,IF('Member Info'!H164&gt;'Member Info'!$AJ$10,'Member Info'!$AK$11,IF('Member Info'!H164&gt;'Member Info'!$AJ$9,'Member Info'!$AK$10,IF('Member Info'!H164&gt;'Member Info'!$AJ$8,'Member Info'!$AK$9,'Member Info'!$AK$8)))))),
SUMPRODUCT('Member Info'!L164+IF('Member Info'!H164&gt;'Member Info'!$AG$17,'Member Info'!$AH$18,IF('Member Info'!H164&gt;'Member Info'!$AG$16,'Member Info'!$AH$17,IF('Member Info'!H164&gt;'Member Info'!$AG$15,'Member Info'!$AH$16,IF('Member Info'!H164&gt;'Member Info'!$AG$14,'Member Info'!$AH$15,IF('Member Info'!H164&gt;'Member Info'!$AG$13,'Member Info'!$AH$14,IF('Member Info'!H164&gt;'Member Info'!$AG$12,'Member Info'!$AH$13,IF('Member Info'!H164&gt;'Member Info'!$AG$11,'Member Info'!$AH$12,IF('Member Info'!H164&gt;'Member Info'!$AG$10,'Member Info'!$AH$11,IF('Member Info'!H164&gt;'Member Info'!$AG$9,'Member Info'!$AH$10,IF('Member Info'!H164&gt;'Member Info'!$AG$8,'Member Info'!$AH$9,'Member Info'!$AH$8)))))))))))))</f>
        <v/>
      </c>
      <c r="H168" s="26"/>
      <c r="I168" s="26"/>
      <c r="J168" s="107" t="str">
        <f>IF(E168=0,"",IF('Member Info'!F164&gt;$S$1,CONCATENATE("Joined with practice on ", TEXT('Member Info'!F164, "DD/MM/YYYY")),IF('Member Info'!N164&lt;&gt;"",IF('Member Info'!N164&lt;$R$1,CONCATENATE("Left Scheme on ", TEXT('Member Info'!N164, "DD/MM/YYYY")),IF(ISERROR(G168),"Error Detected, No rate entered",IF(E168=0,"",IF(F168="","Error Detected, No Pensionable pay",IF(ISERROR(AB168)," Unknown Values entered.",IF(T168+U168&lt;1,"Acceptable",IF(R168+S168=200, "No Contributions Entered", IF(K168="","Error Detected, Choose reason&gt;",IF(X168="1",IF(T168=1,"Please Enter Deemed Pensionable Pay","Add Any Relevant Details Above"),"Please Give Details Above"))))))))),IF(ISERROR(G168),"Error Detected, No rate entered",IF(E168=0,"",IF(F168="","Error Detected, No Pensionable pay",IF(ISERROR(AB168)," Unknown Values entered.",IF(T168+U168&lt;1,"Acceptable",IF(R168+S168=200, "No Contributions Entered", IF(K168="","Error Detected, Choose reason&gt;",IF(X168="1",IF(T168=1,"Please Enter Deemed Pensionable Pay","Add relevant Details Above"),"Please give details Above")))))))))))</f>
        <v/>
      </c>
      <c r="K168" s="263"/>
      <c r="L168" s="93"/>
      <c r="M168" s="93" t="str">
        <f t="shared" si="42"/>
        <v/>
      </c>
      <c r="N168" s="96">
        <f t="shared" si="41"/>
        <v>0</v>
      </c>
      <c r="O168" s="96">
        <f t="shared" si="41"/>
        <v>0</v>
      </c>
      <c r="P168" s="220">
        <f>(ROUND((F168/100*'Member Info'!$W$2), 2))</f>
        <v>0</v>
      </c>
      <c r="Q168" s="220" t="e">
        <f t="shared" si="43"/>
        <v>#VALUE!</v>
      </c>
      <c r="R168" s="220" t="str">
        <f t="shared" si="44"/>
        <v/>
      </c>
      <c r="S168" s="229" t="str">
        <f t="shared" si="45"/>
        <v/>
      </c>
      <c r="T168" s="230" t="str">
        <f t="shared" si="46"/>
        <v/>
      </c>
      <c r="U168" s="230" t="str">
        <f t="shared" si="47"/>
        <v/>
      </c>
      <c r="V168" s="224">
        <f t="shared" si="48"/>
        <v>0</v>
      </c>
      <c r="W168" s="112">
        <f t="shared" si="49"/>
        <v>0</v>
      </c>
      <c r="X168" s="237" t="str">
        <f t="shared" si="37"/>
        <v/>
      </c>
      <c r="Y168" s="242" t="b">
        <f t="shared" si="38"/>
        <v>0</v>
      </c>
      <c r="Z168" s="237">
        <f t="shared" si="50"/>
        <v>0</v>
      </c>
      <c r="AA168" s="237">
        <f>IF('Member Info'!N164="",1,"")</f>
        <v>1</v>
      </c>
      <c r="AB168" s="245" t="e">
        <f t="shared" si="51"/>
        <v>#VALUE!</v>
      </c>
      <c r="AC168" s="132" t="str">
        <f t="shared" si="39"/>
        <v/>
      </c>
      <c r="AD168" s="126">
        <f t="shared" si="40"/>
        <v>1</v>
      </c>
      <c r="AE168" s="126" t="str">
        <f>IF('Member Info'!N164&lt;&gt;"",IF('Member Info'!N164&lt;=$R$1,1,0),"")</f>
        <v/>
      </c>
      <c r="AG168" s="126" t="b">
        <f t="shared" si="52"/>
        <v>0</v>
      </c>
      <c r="AH168" s="126">
        <f t="shared" si="53"/>
        <v>0</v>
      </c>
      <c r="AJ168" s="126">
        <f t="shared" si="54"/>
        <v>0</v>
      </c>
      <c r="AK168" s="126">
        <f>IF('Member Info'!F164&gt;$R$1,1,0)</f>
        <v>0</v>
      </c>
      <c r="AL168" s="126" t="b">
        <f>IF(ISERROR(R168),ERROR.TYPE(#REF!)=ERROR.TYPE(R168),FALSE)</f>
        <v>0</v>
      </c>
      <c r="AM168" s="126" t="b">
        <f>IF(ISERROR(S168),ERROR.TYPE(#REF!)=ERROR.TYPE(S168),FALSE)</f>
        <v>0</v>
      </c>
      <c r="AN168" s="126">
        <f>IF(OR('Member Info'!F164&gt;=$S$1,'Member Info'!N164&gt;=$R$1),1,0)</f>
        <v>0</v>
      </c>
    </row>
    <row r="169" spans="1:40" x14ac:dyDescent="0.25">
      <c r="A169" s="4">
        <v>137</v>
      </c>
      <c r="B169" s="166">
        <f>'Member Info'!D165</f>
        <v>0</v>
      </c>
      <c r="C169" s="166">
        <f>'Member Info'!E165</f>
        <v>0</v>
      </c>
      <c r="D169" s="166" t="str">
        <f>'Member Info'!G165</f>
        <v/>
      </c>
      <c r="E169" s="167">
        <f>'Member Info'!B165</f>
        <v>0</v>
      </c>
      <c r="F169" s="244"/>
      <c r="G169" s="168" t="str">
        <f>IF(E169=0,"",
IF('Member Info'!$AM$19&lt;=$R$1,
SUMPRODUCT('Member Info'!L165+IF('Member Info'!H165&gt;'Member Info'!$AJ$12,'Member Info'!$AK$13,IF('Member Info'!H165&gt;'Member Info'!$AJ$11,'Member Info'!$AK$12,IF('Member Info'!H165&gt;'Member Info'!$AJ$10,'Member Info'!$AK$11,IF('Member Info'!H165&gt;'Member Info'!$AJ$9,'Member Info'!$AK$10,IF('Member Info'!H165&gt;'Member Info'!$AJ$8,'Member Info'!$AK$9,'Member Info'!$AK$8)))))),
SUMPRODUCT('Member Info'!L165+IF('Member Info'!H165&gt;'Member Info'!$AG$17,'Member Info'!$AH$18,IF('Member Info'!H165&gt;'Member Info'!$AG$16,'Member Info'!$AH$17,IF('Member Info'!H165&gt;'Member Info'!$AG$15,'Member Info'!$AH$16,IF('Member Info'!H165&gt;'Member Info'!$AG$14,'Member Info'!$AH$15,IF('Member Info'!H165&gt;'Member Info'!$AG$13,'Member Info'!$AH$14,IF('Member Info'!H165&gt;'Member Info'!$AG$12,'Member Info'!$AH$13,IF('Member Info'!H165&gt;'Member Info'!$AG$11,'Member Info'!$AH$12,IF('Member Info'!H165&gt;'Member Info'!$AG$10,'Member Info'!$AH$11,IF('Member Info'!H165&gt;'Member Info'!$AG$9,'Member Info'!$AH$10,IF('Member Info'!H165&gt;'Member Info'!$AG$8,'Member Info'!$AH$9,'Member Info'!$AH$8)))))))))))))</f>
        <v/>
      </c>
      <c r="H169" s="26"/>
      <c r="I169" s="26"/>
      <c r="J169" s="107" t="str">
        <f>IF(E169=0,"",IF('Member Info'!F165&gt;$S$1,CONCATENATE("Joined with practice on ", TEXT('Member Info'!F165, "DD/MM/YYYY")),IF('Member Info'!N165&lt;&gt;"",IF('Member Info'!N165&lt;$R$1,CONCATENATE("Left Scheme on ", TEXT('Member Info'!N165, "DD/MM/YYYY")),IF(ISERROR(G169),"Error Detected, No rate entered",IF(E169=0,"",IF(F169="","Error Detected, No Pensionable pay",IF(ISERROR(AB169)," Unknown Values entered.",IF(T169+U169&lt;1,"Acceptable",IF(R169+S169=200, "No Contributions Entered", IF(K169="","Error Detected, Choose reason&gt;",IF(X169="1",IF(T169=1,"Please Enter Deemed Pensionable Pay","Add Any Relevant Details Above"),"Please Give Details Above"))))))))),IF(ISERROR(G169),"Error Detected, No rate entered",IF(E169=0,"",IF(F169="","Error Detected, No Pensionable pay",IF(ISERROR(AB169)," Unknown Values entered.",IF(T169+U169&lt;1,"Acceptable",IF(R169+S169=200, "No Contributions Entered", IF(K169="","Error Detected, Choose reason&gt;",IF(X169="1",IF(T169=1,"Please Enter Deemed Pensionable Pay","Add relevant Details Above"),"Please give details Above")))))))))))</f>
        <v/>
      </c>
      <c r="K169" s="263"/>
      <c r="L169" s="93"/>
      <c r="M169" s="93" t="str">
        <f t="shared" si="42"/>
        <v/>
      </c>
      <c r="N169" s="96">
        <f t="shared" si="41"/>
        <v>0</v>
      </c>
      <c r="O169" s="96">
        <f t="shared" si="41"/>
        <v>0</v>
      </c>
      <c r="P169" s="220">
        <f>(ROUND((F169/100*'Member Info'!$W$2), 2))</f>
        <v>0</v>
      </c>
      <c r="Q169" s="220" t="e">
        <f t="shared" si="43"/>
        <v>#VALUE!</v>
      </c>
      <c r="R169" s="220" t="str">
        <f t="shared" si="44"/>
        <v/>
      </c>
      <c r="S169" s="229" t="str">
        <f t="shared" si="45"/>
        <v/>
      </c>
      <c r="T169" s="230" t="str">
        <f t="shared" si="46"/>
        <v/>
      </c>
      <c r="U169" s="230" t="str">
        <f t="shared" si="47"/>
        <v/>
      </c>
      <c r="V169" s="224">
        <f t="shared" si="48"/>
        <v>0</v>
      </c>
      <c r="W169" s="112">
        <f t="shared" si="49"/>
        <v>0</v>
      </c>
      <c r="X169" s="237" t="str">
        <f t="shared" si="37"/>
        <v/>
      </c>
      <c r="Y169" s="242" t="b">
        <f t="shared" si="38"/>
        <v>0</v>
      </c>
      <c r="Z169" s="237">
        <f t="shared" si="50"/>
        <v>0</v>
      </c>
      <c r="AA169" s="237">
        <f>IF('Member Info'!N165="",1,"")</f>
        <v>1</v>
      </c>
      <c r="AB169" s="245" t="e">
        <f t="shared" si="51"/>
        <v>#VALUE!</v>
      </c>
      <c r="AC169" s="132" t="str">
        <f t="shared" si="39"/>
        <v/>
      </c>
      <c r="AD169" s="126">
        <f t="shared" si="40"/>
        <v>1</v>
      </c>
      <c r="AE169" s="126" t="str">
        <f>IF('Member Info'!N165&lt;&gt;"",IF('Member Info'!N165&lt;=$R$1,1,0),"")</f>
        <v/>
      </c>
      <c r="AG169" s="126" t="b">
        <f t="shared" si="52"/>
        <v>0</v>
      </c>
      <c r="AH169" s="126">
        <f t="shared" si="53"/>
        <v>0</v>
      </c>
      <c r="AJ169" s="126">
        <f t="shared" si="54"/>
        <v>0</v>
      </c>
      <c r="AK169" s="126">
        <f>IF('Member Info'!F165&gt;$R$1,1,0)</f>
        <v>0</v>
      </c>
      <c r="AL169" s="126" t="b">
        <f>IF(ISERROR(R169),ERROR.TYPE(#REF!)=ERROR.TYPE(R169),FALSE)</f>
        <v>0</v>
      </c>
      <c r="AM169" s="126" t="b">
        <f>IF(ISERROR(S169),ERROR.TYPE(#REF!)=ERROR.TYPE(S169),FALSE)</f>
        <v>0</v>
      </c>
      <c r="AN169" s="126">
        <f>IF(OR('Member Info'!F165&gt;=$S$1,'Member Info'!N165&gt;=$R$1),1,0)</f>
        <v>0</v>
      </c>
    </row>
    <row r="170" spans="1:40" x14ac:dyDescent="0.25">
      <c r="A170" s="4">
        <v>138</v>
      </c>
      <c r="B170" s="166">
        <f>'Member Info'!D166</f>
        <v>0</v>
      </c>
      <c r="C170" s="166">
        <f>'Member Info'!E166</f>
        <v>0</v>
      </c>
      <c r="D170" s="166" t="str">
        <f>'Member Info'!G166</f>
        <v/>
      </c>
      <c r="E170" s="167">
        <f>'Member Info'!B166</f>
        <v>0</v>
      </c>
      <c r="F170" s="244"/>
      <c r="G170" s="168" t="str">
        <f>IF(E170=0,"",
IF('Member Info'!$AM$19&lt;=$R$1,
SUMPRODUCT('Member Info'!L166+IF('Member Info'!H166&gt;'Member Info'!$AJ$12,'Member Info'!$AK$13,IF('Member Info'!H166&gt;'Member Info'!$AJ$11,'Member Info'!$AK$12,IF('Member Info'!H166&gt;'Member Info'!$AJ$10,'Member Info'!$AK$11,IF('Member Info'!H166&gt;'Member Info'!$AJ$9,'Member Info'!$AK$10,IF('Member Info'!H166&gt;'Member Info'!$AJ$8,'Member Info'!$AK$9,'Member Info'!$AK$8)))))),
SUMPRODUCT('Member Info'!L166+IF('Member Info'!H166&gt;'Member Info'!$AG$17,'Member Info'!$AH$18,IF('Member Info'!H166&gt;'Member Info'!$AG$16,'Member Info'!$AH$17,IF('Member Info'!H166&gt;'Member Info'!$AG$15,'Member Info'!$AH$16,IF('Member Info'!H166&gt;'Member Info'!$AG$14,'Member Info'!$AH$15,IF('Member Info'!H166&gt;'Member Info'!$AG$13,'Member Info'!$AH$14,IF('Member Info'!H166&gt;'Member Info'!$AG$12,'Member Info'!$AH$13,IF('Member Info'!H166&gt;'Member Info'!$AG$11,'Member Info'!$AH$12,IF('Member Info'!H166&gt;'Member Info'!$AG$10,'Member Info'!$AH$11,IF('Member Info'!H166&gt;'Member Info'!$AG$9,'Member Info'!$AH$10,IF('Member Info'!H166&gt;'Member Info'!$AG$8,'Member Info'!$AH$9,'Member Info'!$AH$8)))))))))))))</f>
        <v/>
      </c>
      <c r="H170" s="26"/>
      <c r="I170" s="26"/>
      <c r="J170" s="107" t="str">
        <f>IF(E170=0,"",IF('Member Info'!F166&gt;$S$1,CONCATENATE("Joined with practice on ", TEXT('Member Info'!F166, "DD/MM/YYYY")),IF('Member Info'!N166&lt;&gt;"",IF('Member Info'!N166&lt;$R$1,CONCATENATE("Left Scheme on ", TEXT('Member Info'!N166, "DD/MM/YYYY")),IF(ISERROR(G170),"Error Detected, No rate entered",IF(E170=0,"",IF(F170="","Error Detected, No Pensionable pay",IF(ISERROR(AB170)," Unknown Values entered.",IF(T170+U170&lt;1,"Acceptable",IF(R170+S170=200, "No Contributions Entered", IF(K170="","Error Detected, Choose reason&gt;",IF(X170="1",IF(T170=1,"Please Enter Deemed Pensionable Pay","Add Any Relevant Details Above"),"Please Give Details Above"))))))))),IF(ISERROR(G170),"Error Detected, No rate entered",IF(E170=0,"",IF(F170="","Error Detected, No Pensionable pay",IF(ISERROR(AB170)," Unknown Values entered.",IF(T170+U170&lt;1,"Acceptable",IF(R170+S170=200, "No Contributions Entered", IF(K170="","Error Detected, Choose reason&gt;",IF(X170="1",IF(T170=1,"Please Enter Deemed Pensionable Pay","Add relevant Details Above"),"Please give details Above")))))))))))</f>
        <v/>
      </c>
      <c r="K170" s="263"/>
      <c r="L170" s="93"/>
      <c r="M170" s="93" t="str">
        <f t="shared" si="42"/>
        <v/>
      </c>
      <c r="N170" s="96">
        <f t="shared" si="41"/>
        <v>0</v>
      </c>
      <c r="O170" s="96">
        <f t="shared" si="41"/>
        <v>0</v>
      </c>
      <c r="P170" s="220">
        <f>(ROUND((F170/100*'Member Info'!$W$2), 2))</f>
        <v>0</v>
      </c>
      <c r="Q170" s="220" t="e">
        <f t="shared" si="43"/>
        <v>#VALUE!</v>
      </c>
      <c r="R170" s="220" t="str">
        <f t="shared" si="44"/>
        <v/>
      </c>
      <c r="S170" s="229" t="str">
        <f t="shared" si="45"/>
        <v/>
      </c>
      <c r="T170" s="230" t="str">
        <f t="shared" si="46"/>
        <v/>
      </c>
      <c r="U170" s="230" t="str">
        <f t="shared" si="47"/>
        <v/>
      </c>
      <c r="V170" s="224">
        <f t="shared" si="48"/>
        <v>0</v>
      </c>
      <c r="W170" s="112">
        <f t="shared" si="49"/>
        <v>0</v>
      </c>
      <c r="X170" s="237" t="str">
        <f t="shared" si="37"/>
        <v/>
      </c>
      <c r="Y170" s="242" t="b">
        <f t="shared" si="38"/>
        <v>0</v>
      </c>
      <c r="Z170" s="237">
        <f t="shared" si="50"/>
        <v>0</v>
      </c>
      <c r="AA170" s="237">
        <f>IF('Member Info'!N166="",1,"")</f>
        <v>1</v>
      </c>
      <c r="AB170" s="245" t="e">
        <f t="shared" si="51"/>
        <v>#VALUE!</v>
      </c>
      <c r="AC170" s="132" t="str">
        <f t="shared" si="39"/>
        <v/>
      </c>
      <c r="AD170" s="126">
        <f t="shared" si="40"/>
        <v>1</v>
      </c>
      <c r="AE170" s="126" t="str">
        <f>IF('Member Info'!N166&lt;&gt;"",IF('Member Info'!N166&lt;=$R$1,1,0),"")</f>
        <v/>
      </c>
      <c r="AG170" s="126" t="b">
        <f t="shared" si="52"/>
        <v>0</v>
      </c>
      <c r="AH170" s="126">
        <f t="shared" si="53"/>
        <v>0</v>
      </c>
      <c r="AJ170" s="126">
        <f t="shared" si="54"/>
        <v>0</v>
      </c>
      <c r="AK170" s="126">
        <f>IF('Member Info'!F166&gt;$R$1,1,0)</f>
        <v>0</v>
      </c>
      <c r="AL170" s="126" t="b">
        <f>IF(ISERROR(R170),ERROR.TYPE(#REF!)=ERROR.TYPE(R170),FALSE)</f>
        <v>0</v>
      </c>
      <c r="AM170" s="126" t="b">
        <f>IF(ISERROR(S170),ERROR.TYPE(#REF!)=ERROR.TYPE(S170),FALSE)</f>
        <v>0</v>
      </c>
      <c r="AN170" s="126">
        <f>IF(OR('Member Info'!F166&gt;=$S$1,'Member Info'!N166&gt;=$R$1),1,0)</f>
        <v>0</v>
      </c>
    </row>
    <row r="171" spans="1:40" x14ac:dyDescent="0.25">
      <c r="A171" s="4">
        <v>139</v>
      </c>
      <c r="B171" s="166">
        <f>'Member Info'!D167</f>
        <v>0</v>
      </c>
      <c r="C171" s="166">
        <f>'Member Info'!E167</f>
        <v>0</v>
      </c>
      <c r="D171" s="166" t="str">
        <f>'Member Info'!G167</f>
        <v/>
      </c>
      <c r="E171" s="167">
        <f>'Member Info'!B167</f>
        <v>0</v>
      </c>
      <c r="F171" s="244"/>
      <c r="G171" s="168" t="str">
        <f>IF(E171=0,"",
IF('Member Info'!$AM$19&lt;=$R$1,
SUMPRODUCT('Member Info'!L167+IF('Member Info'!H167&gt;'Member Info'!$AJ$12,'Member Info'!$AK$13,IF('Member Info'!H167&gt;'Member Info'!$AJ$11,'Member Info'!$AK$12,IF('Member Info'!H167&gt;'Member Info'!$AJ$10,'Member Info'!$AK$11,IF('Member Info'!H167&gt;'Member Info'!$AJ$9,'Member Info'!$AK$10,IF('Member Info'!H167&gt;'Member Info'!$AJ$8,'Member Info'!$AK$9,'Member Info'!$AK$8)))))),
SUMPRODUCT('Member Info'!L167+IF('Member Info'!H167&gt;'Member Info'!$AG$17,'Member Info'!$AH$18,IF('Member Info'!H167&gt;'Member Info'!$AG$16,'Member Info'!$AH$17,IF('Member Info'!H167&gt;'Member Info'!$AG$15,'Member Info'!$AH$16,IF('Member Info'!H167&gt;'Member Info'!$AG$14,'Member Info'!$AH$15,IF('Member Info'!H167&gt;'Member Info'!$AG$13,'Member Info'!$AH$14,IF('Member Info'!H167&gt;'Member Info'!$AG$12,'Member Info'!$AH$13,IF('Member Info'!H167&gt;'Member Info'!$AG$11,'Member Info'!$AH$12,IF('Member Info'!H167&gt;'Member Info'!$AG$10,'Member Info'!$AH$11,IF('Member Info'!H167&gt;'Member Info'!$AG$9,'Member Info'!$AH$10,IF('Member Info'!H167&gt;'Member Info'!$AG$8,'Member Info'!$AH$9,'Member Info'!$AH$8)))))))))))))</f>
        <v/>
      </c>
      <c r="H171" s="26"/>
      <c r="I171" s="26"/>
      <c r="J171" s="107" t="str">
        <f>IF(E171=0,"",IF('Member Info'!F167&gt;$S$1,CONCATENATE("Joined with practice on ", TEXT('Member Info'!F167, "DD/MM/YYYY")),IF('Member Info'!N167&lt;&gt;"",IF('Member Info'!N167&lt;$R$1,CONCATENATE("Left Scheme on ", TEXT('Member Info'!N167, "DD/MM/YYYY")),IF(ISERROR(G171),"Error Detected, No rate entered",IF(E171=0,"",IF(F171="","Error Detected, No Pensionable pay",IF(ISERROR(AB171)," Unknown Values entered.",IF(T171+U171&lt;1,"Acceptable",IF(R171+S171=200, "No Contributions Entered", IF(K171="","Error Detected, Choose reason&gt;",IF(X171="1",IF(T171=1,"Please Enter Deemed Pensionable Pay","Add Any Relevant Details Above"),"Please Give Details Above"))))))))),IF(ISERROR(G171),"Error Detected, No rate entered",IF(E171=0,"",IF(F171="","Error Detected, No Pensionable pay",IF(ISERROR(AB171)," Unknown Values entered.",IF(T171+U171&lt;1,"Acceptable",IF(R171+S171=200, "No Contributions Entered", IF(K171="","Error Detected, Choose reason&gt;",IF(X171="1",IF(T171=1,"Please Enter Deemed Pensionable Pay","Add relevant Details Above"),"Please give details Above")))))))))))</f>
        <v/>
      </c>
      <c r="K171" s="263"/>
      <c r="L171" s="93"/>
      <c r="M171" s="93" t="str">
        <f t="shared" si="42"/>
        <v/>
      </c>
      <c r="N171" s="96">
        <f t="shared" si="41"/>
        <v>0</v>
      </c>
      <c r="O171" s="96">
        <f t="shared" si="41"/>
        <v>0</v>
      </c>
      <c r="P171" s="220">
        <f>(ROUND((F171/100*'Member Info'!$W$2), 2))</f>
        <v>0</v>
      </c>
      <c r="Q171" s="220" t="e">
        <f t="shared" si="43"/>
        <v>#VALUE!</v>
      </c>
      <c r="R171" s="220" t="str">
        <f t="shared" si="44"/>
        <v/>
      </c>
      <c r="S171" s="229" t="str">
        <f t="shared" si="45"/>
        <v/>
      </c>
      <c r="T171" s="230" t="str">
        <f t="shared" si="46"/>
        <v/>
      </c>
      <c r="U171" s="230" t="str">
        <f t="shared" si="47"/>
        <v/>
      </c>
      <c r="V171" s="224">
        <f t="shared" si="48"/>
        <v>0</v>
      </c>
      <c r="W171" s="112">
        <f t="shared" si="49"/>
        <v>0</v>
      </c>
      <c r="X171" s="237" t="str">
        <f t="shared" si="37"/>
        <v/>
      </c>
      <c r="Y171" s="242" t="b">
        <f t="shared" si="38"/>
        <v>0</v>
      </c>
      <c r="Z171" s="237">
        <f t="shared" si="50"/>
        <v>0</v>
      </c>
      <c r="AA171" s="237">
        <f>IF('Member Info'!N167="",1,"")</f>
        <v>1</v>
      </c>
      <c r="AB171" s="245" t="e">
        <f t="shared" si="51"/>
        <v>#VALUE!</v>
      </c>
      <c r="AC171" s="132" t="str">
        <f t="shared" si="39"/>
        <v/>
      </c>
      <c r="AD171" s="126">
        <f t="shared" si="40"/>
        <v>1</v>
      </c>
      <c r="AE171" s="126" t="str">
        <f>IF('Member Info'!N167&lt;&gt;"",IF('Member Info'!N167&lt;=$R$1,1,0),"")</f>
        <v/>
      </c>
      <c r="AG171" s="126" t="b">
        <f t="shared" si="52"/>
        <v>0</v>
      </c>
      <c r="AH171" s="126">
        <f t="shared" si="53"/>
        <v>0</v>
      </c>
      <c r="AJ171" s="126">
        <f t="shared" si="54"/>
        <v>0</v>
      </c>
      <c r="AK171" s="126">
        <f>IF('Member Info'!F167&gt;$R$1,1,0)</f>
        <v>0</v>
      </c>
      <c r="AL171" s="126" t="b">
        <f>IF(ISERROR(R171),ERROR.TYPE(#REF!)=ERROR.TYPE(R171),FALSE)</f>
        <v>0</v>
      </c>
      <c r="AM171" s="126" t="b">
        <f>IF(ISERROR(S171),ERROR.TYPE(#REF!)=ERROR.TYPE(S171),FALSE)</f>
        <v>0</v>
      </c>
      <c r="AN171" s="126">
        <f>IF(OR('Member Info'!F167&gt;=$S$1,'Member Info'!N167&gt;=$R$1),1,0)</f>
        <v>0</v>
      </c>
    </row>
    <row r="172" spans="1:40" x14ac:dyDescent="0.25">
      <c r="A172" s="4">
        <v>140</v>
      </c>
      <c r="B172" s="166">
        <f>'Member Info'!D168</f>
        <v>0</v>
      </c>
      <c r="C172" s="166">
        <f>'Member Info'!E168</f>
        <v>0</v>
      </c>
      <c r="D172" s="166" t="str">
        <f>'Member Info'!G168</f>
        <v/>
      </c>
      <c r="E172" s="167">
        <f>'Member Info'!B168</f>
        <v>0</v>
      </c>
      <c r="F172" s="244"/>
      <c r="G172" s="168" t="str">
        <f>IF(E172=0,"",
IF('Member Info'!$AM$19&lt;=$R$1,
SUMPRODUCT('Member Info'!L168+IF('Member Info'!H168&gt;'Member Info'!$AJ$12,'Member Info'!$AK$13,IF('Member Info'!H168&gt;'Member Info'!$AJ$11,'Member Info'!$AK$12,IF('Member Info'!H168&gt;'Member Info'!$AJ$10,'Member Info'!$AK$11,IF('Member Info'!H168&gt;'Member Info'!$AJ$9,'Member Info'!$AK$10,IF('Member Info'!H168&gt;'Member Info'!$AJ$8,'Member Info'!$AK$9,'Member Info'!$AK$8)))))),
SUMPRODUCT('Member Info'!L168+IF('Member Info'!H168&gt;'Member Info'!$AG$17,'Member Info'!$AH$18,IF('Member Info'!H168&gt;'Member Info'!$AG$16,'Member Info'!$AH$17,IF('Member Info'!H168&gt;'Member Info'!$AG$15,'Member Info'!$AH$16,IF('Member Info'!H168&gt;'Member Info'!$AG$14,'Member Info'!$AH$15,IF('Member Info'!H168&gt;'Member Info'!$AG$13,'Member Info'!$AH$14,IF('Member Info'!H168&gt;'Member Info'!$AG$12,'Member Info'!$AH$13,IF('Member Info'!H168&gt;'Member Info'!$AG$11,'Member Info'!$AH$12,IF('Member Info'!H168&gt;'Member Info'!$AG$10,'Member Info'!$AH$11,IF('Member Info'!H168&gt;'Member Info'!$AG$9,'Member Info'!$AH$10,IF('Member Info'!H168&gt;'Member Info'!$AG$8,'Member Info'!$AH$9,'Member Info'!$AH$8)))))))))))))</f>
        <v/>
      </c>
      <c r="H172" s="26"/>
      <c r="I172" s="26"/>
      <c r="J172" s="107" t="str">
        <f>IF(E172=0,"",IF('Member Info'!F168&gt;$S$1,CONCATENATE("Joined with practice on ", TEXT('Member Info'!F168, "DD/MM/YYYY")),IF('Member Info'!N168&lt;&gt;"",IF('Member Info'!N168&lt;$R$1,CONCATENATE("Left Scheme on ", TEXT('Member Info'!N168, "DD/MM/YYYY")),IF(ISERROR(G172),"Error Detected, No rate entered",IF(E172=0,"",IF(F172="","Error Detected, No Pensionable pay",IF(ISERROR(AB172)," Unknown Values entered.",IF(T172+U172&lt;1,"Acceptable",IF(R172+S172=200, "No Contributions Entered", IF(K172="","Error Detected, Choose reason&gt;",IF(X172="1",IF(T172=1,"Please Enter Deemed Pensionable Pay","Add Any Relevant Details Above"),"Please Give Details Above"))))))))),IF(ISERROR(G172),"Error Detected, No rate entered",IF(E172=0,"",IF(F172="","Error Detected, No Pensionable pay",IF(ISERROR(AB172)," Unknown Values entered.",IF(T172+U172&lt;1,"Acceptable",IF(R172+S172=200, "No Contributions Entered", IF(K172="","Error Detected, Choose reason&gt;",IF(X172="1",IF(T172=1,"Please Enter Deemed Pensionable Pay","Add relevant Details Above"),"Please give details Above")))))))))))</f>
        <v/>
      </c>
      <c r="K172" s="263"/>
      <c r="L172" s="93"/>
      <c r="M172" s="93" t="str">
        <f t="shared" si="42"/>
        <v/>
      </c>
      <c r="N172" s="96">
        <f t="shared" si="41"/>
        <v>0</v>
      </c>
      <c r="O172" s="96">
        <f t="shared" si="41"/>
        <v>0</v>
      </c>
      <c r="P172" s="220">
        <f>(ROUND((F172/100*'Member Info'!$W$2), 2))</f>
        <v>0</v>
      </c>
      <c r="Q172" s="220" t="e">
        <f t="shared" si="43"/>
        <v>#VALUE!</v>
      </c>
      <c r="R172" s="220" t="str">
        <f t="shared" si="44"/>
        <v/>
      </c>
      <c r="S172" s="229" t="str">
        <f t="shared" si="45"/>
        <v/>
      </c>
      <c r="T172" s="230" t="str">
        <f t="shared" si="46"/>
        <v/>
      </c>
      <c r="U172" s="230" t="str">
        <f t="shared" si="47"/>
        <v/>
      </c>
      <c r="V172" s="224">
        <f t="shared" si="48"/>
        <v>0</v>
      </c>
      <c r="W172" s="112">
        <f t="shared" si="49"/>
        <v>0</v>
      </c>
      <c r="X172" s="237" t="str">
        <f t="shared" si="37"/>
        <v/>
      </c>
      <c r="Y172" s="242" t="b">
        <f t="shared" si="38"/>
        <v>0</v>
      </c>
      <c r="Z172" s="237">
        <f t="shared" si="50"/>
        <v>0</v>
      </c>
      <c r="AA172" s="237">
        <f>IF('Member Info'!N168="",1,"")</f>
        <v>1</v>
      </c>
      <c r="AB172" s="245" t="e">
        <f t="shared" si="51"/>
        <v>#VALUE!</v>
      </c>
      <c r="AC172" s="132" t="str">
        <f t="shared" si="39"/>
        <v/>
      </c>
      <c r="AD172" s="126">
        <f t="shared" si="40"/>
        <v>1</v>
      </c>
      <c r="AE172" s="126" t="str">
        <f>IF('Member Info'!N168&lt;&gt;"",IF('Member Info'!N168&lt;=$R$1,1,0),"")</f>
        <v/>
      </c>
      <c r="AG172" s="126" t="b">
        <f t="shared" si="52"/>
        <v>0</v>
      </c>
      <c r="AH172" s="126">
        <f t="shared" si="53"/>
        <v>0</v>
      </c>
      <c r="AJ172" s="126">
        <f t="shared" si="54"/>
        <v>0</v>
      </c>
      <c r="AK172" s="126">
        <f>IF('Member Info'!F168&gt;$R$1,1,0)</f>
        <v>0</v>
      </c>
      <c r="AL172" s="126" t="b">
        <f>IF(ISERROR(R172),ERROR.TYPE(#REF!)=ERROR.TYPE(R172),FALSE)</f>
        <v>0</v>
      </c>
      <c r="AM172" s="126" t="b">
        <f>IF(ISERROR(S172),ERROR.TYPE(#REF!)=ERROR.TYPE(S172),FALSE)</f>
        <v>0</v>
      </c>
      <c r="AN172" s="126">
        <f>IF(OR('Member Info'!F168&gt;=$S$1,'Member Info'!N168&gt;=$R$1),1,0)</f>
        <v>0</v>
      </c>
    </row>
    <row r="173" spans="1:40" x14ac:dyDescent="0.25">
      <c r="A173" s="4">
        <v>141</v>
      </c>
      <c r="B173" s="166">
        <f>'Member Info'!D169</f>
        <v>0</v>
      </c>
      <c r="C173" s="166">
        <f>'Member Info'!E169</f>
        <v>0</v>
      </c>
      <c r="D173" s="166" t="str">
        <f>'Member Info'!G169</f>
        <v/>
      </c>
      <c r="E173" s="167">
        <f>'Member Info'!B169</f>
        <v>0</v>
      </c>
      <c r="F173" s="244"/>
      <c r="G173" s="168" t="str">
        <f>IF(E173=0,"",
IF('Member Info'!$AM$19&lt;=$R$1,
SUMPRODUCT('Member Info'!L169+IF('Member Info'!H169&gt;'Member Info'!$AJ$12,'Member Info'!$AK$13,IF('Member Info'!H169&gt;'Member Info'!$AJ$11,'Member Info'!$AK$12,IF('Member Info'!H169&gt;'Member Info'!$AJ$10,'Member Info'!$AK$11,IF('Member Info'!H169&gt;'Member Info'!$AJ$9,'Member Info'!$AK$10,IF('Member Info'!H169&gt;'Member Info'!$AJ$8,'Member Info'!$AK$9,'Member Info'!$AK$8)))))),
SUMPRODUCT('Member Info'!L169+IF('Member Info'!H169&gt;'Member Info'!$AG$17,'Member Info'!$AH$18,IF('Member Info'!H169&gt;'Member Info'!$AG$16,'Member Info'!$AH$17,IF('Member Info'!H169&gt;'Member Info'!$AG$15,'Member Info'!$AH$16,IF('Member Info'!H169&gt;'Member Info'!$AG$14,'Member Info'!$AH$15,IF('Member Info'!H169&gt;'Member Info'!$AG$13,'Member Info'!$AH$14,IF('Member Info'!H169&gt;'Member Info'!$AG$12,'Member Info'!$AH$13,IF('Member Info'!H169&gt;'Member Info'!$AG$11,'Member Info'!$AH$12,IF('Member Info'!H169&gt;'Member Info'!$AG$10,'Member Info'!$AH$11,IF('Member Info'!H169&gt;'Member Info'!$AG$9,'Member Info'!$AH$10,IF('Member Info'!H169&gt;'Member Info'!$AG$8,'Member Info'!$AH$9,'Member Info'!$AH$8)))))))))))))</f>
        <v/>
      </c>
      <c r="H173" s="26"/>
      <c r="I173" s="26"/>
      <c r="J173" s="107" t="str">
        <f>IF(E173=0,"",IF('Member Info'!F169&gt;$S$1,CONCATENATE("Joined with practice on ", TEXT('Member Info'!F169, "DD/MM/YYYY")),IF('Member Info'!N169&lt;&gt;"",IF('Member Info'!N169&lt;$R$1,CONCATENATE("Left Scheme on ", TEXT('Member Info'!N169, "DD/MM/YYYY")),IF(ISERROR(G173),"Error Detected, No rate entered",IF(E173=0,"",IF(F173="","Error Detected, No Pensionable pay",IF(ISERROR(AB173)," Unknown Values entered.",IF(T173+U173&lt;1,"Acceptable",IF(R173+S173=200, "No Contributions Entered", IF(K173="","Error Detected, Choose reason&gt;",IF(X173="1",IF(T173=1,"Please Enter Deemed Pensionable Pay","Add Any Relevant Details Above"),"Please Give Details Above"))))))))),IF(ISERROR(G173),"Error Detected, No rate entered",IF(E173=0,"",IF(F173="","Error Detected, No Pensionable pay",IF(ISERROR(AB173)," Unknown Values entered.",IF(T173+U173&lt;1,"Acceptable",IF(R173+S173=200, "No Contributions Entered", IF(K173="","Error Detected, Choose reason&gt;",IF(X173="1",IF(T173=1,"Please Enter Deemed Pensionable Pay","Add relevant Details Above"),"Please give details Above")))))))))))</f>
        <v/>
      </c>
      <c r="K173" s="263"/>
      <c r="L173" s="93"/>
      <c r="M173" s="93" t="str">
        <f t="shared" si="42"/>
        <v/>
      </c>
      <c r="N173" s="96">
        <f t="shared" si="41"/>
        <v>0</v>
      </c>
      <c r="O173" s="96">
        <f t="shared" si="41"/>
        <v>0</v>
      </c>
      <c r="P173" s="220">
        <f>(ROUND((F173/100*'Member Info'!$W$2), 2))</f>
        <v>0</v>
      </c>
      <c r="Q173" s="220" t="e">
        <f t="shared" si="43"/>
        <v>#VALUE!</v>
      </c>
      <c r="R173" s="220" t="str">
        <f t="shared" si="44"/>
        <v/>
      </c>
      <c r="S173" s="229" t="str">
        <f t="shared" si="45"/>
        <v/>
      </c>
      <c r="T173" s="230" t="str">
        <f t="shared" si="46"/>
        <v/>
      </c>
      <c r="U173" s="230" t="str">
        <f t="shared" si="47"/>
        <v/>
      </c>
      <c r="V173" s="224">
        <f t="shared" si="48"/>
        <v>0</v>
      </c>
      <c r="W173" s="112">
        <f t="shared" si="49"/>
        <v>0</v>
      </c>
      <c r="X173" s="237" t="str">
        <f t="shared" si="37"/>
        <v/>
      </c>
      <c r="Y173" s="242" t="b">
        <f t="shared" si="38"/>
        <v>0</v>
      </c>
      <c r="Z173" s="237">
        <f t="shared" si="50"/>
        <v>0</v>
      </c>
      <c r="AA173" s="237">
        <f>IF('Member Info'!N169="",1,"")</f>
        <v>1</v>
      </c>
      <c r="AB173" s="245" t="e">
        <f t="shared" si="51"/>
        <v>#VALUE!</v>
      </c>
      <c r="AC173" s="132" t="str">
        <f t="shared" si="39"/>
        <v/>
      </c>
      <c r="AD173" s="126">
        <f t="shared" si="40"/>
        <v>1</v>
      </c>
      <c r="AE173" s="126" t="str">
        <f>IF('Member Info'!N169&lt;&gt;"",IF('Member Info'!N169&lt;=$R$1,1,0),"")</f>
        <v/>
      </c>
      <c r="AG173" s="126" t="b">
        <f t="shared" si="52"/>
        <v>0</v>
      </c>
      <c r="AH173" s="126">
        <f t="shared" si="53"/>
        <v>0</v>
      </c>
      <c r="AJ173" s="126">
        <f t="shared" si="54"/>
        <v>0</v>
      </c>
      <c r="AK173" s="126">
        <f>IF('Member Info'!F169&gt;$R$1,1,0)</f>
        <v>0</v>
      </c>
      <c r="AL173" s="126" t="b">
        <f>IF(ISERROR(R173),ERROR.TYPE(#REF!)=ERROR.TYPE(R173),FALSE)</f>
        <v>0</v>
      </c>
      <c r="AM173" s="126" t="b">
        <f>IF(ISERROR(S173),ERROR.TYPE(#REF!)=ERROR.TYPE(S173),FALSE)</f>
        <v>0</v>
      </c>
      <c r="AN173" s="126">
        <f>IF(OR('Member Info'!F169&gt;=$S$1,'Member Info'!N169&gt;=$R$1),1,0)</f>
        <v>0</v>
      </c>
    </row>
    <row r="174" spans="1:40" x14ac:dyDescent="0.25">
      <c r="A174" s="4">
        <v>142</v>
      </c>
      <c r="B174" s="166">
        <f>'Member Info'!D170</f>
        <v>0</v>
      </c>
      <c r="C174" s="166">
        <f>'Member Info'!E170</f>
        <v>0</v>
      </c>
      <c r="D174" s="166" t="str">
        <f>'Member Info'!G170</f>
        <v/>
      </c>
      <c r="E174" s="167">
        <f>'Member Info'!B170</f>
        <v>0</v>
      </c>
      <c r="F174" s="244"/>
      <c r="G174" s="168" t="str">
        <f>IF(E174=0,"",
IF('Member Info'!$AM$19&lt;=$R$1,
SUMPRODUCT('Member Info'!L170+IF('Member Info'!H170&gt;'Member Info'!$AJ$12,'Member Info'!$AK$13,IF('Member Info'!H170&gt;'Member Info'!$AJ$11,'Member Info'!$AK$12,IF('Member Info'!H170&gt;'Member Info'!$AJ$10,'Member Info'!$AK$11,IF('Member Info'!H170&gt;'Member Info'!$AJ$9,'Member Info'!$AK$10,IF('Member Info'!H170&gt;'Member Info'!$AJ$8,'Member Info'!$AK$9,'Member Info'!$AK$8)))))),
SUMPRODUCT('Member Info'!L170+IF('Member Info'!H170&gt;'Member Info'!$AG$17,'Member Info'!$AH$18,IF('Member Info'!H170&gt;'Member Info'!$AG$16,'Member Info'!$AH$17,IF('Member Info'!H170&gt;'Member Info'!$AG$15,'Member Info'!$AH$16,IF('Member Info'!H170&gt;'Member Info'!$AG$14,'Member Info'!$AH$15,IF('Member Info'!H170&gt;'Member Info'!$AG$13,'Member Info'!$AH$14,IF('Member Info'!H170&gt;'Member Info'!$AG$12,'Member Info'!$AH$13,IF('Member Info'!H170&gt;'Member Info'!$AG$11,'Member Info'!$AH$12,IF('Member Info'!H170&gt;'Member Info'!$AG$10,'Member Info'!$AH$11,IF('Member Info'!H170&gt;'Member Info'!$AG$9,'Member Info'!$AH$10,IF('Member Info'!H170&gt;'Member Info'!$AG$8,'Member Info'!$AH$9,'Member Info'!$AH$8)))))))))))))</f>
        <v/>
      </c>
      <c r="H174" s="26"/>
      <c r="I174" s="26"/>
      <c r="J174" s="107" t="str">
        <f>IF(E174=0,"",IF('Member Info'!F170&gt;$S$1,CONCATENATE("Joined with practice on ", TEXT('Member Info'!F170, "DD/MM/YYYY")),IF('Member Info'!N170&lt;&gt;"",IF('Member Info'!N170&lt;$R$1,CONCATENATE("Left Scheme on ", TEXT('Member Info'!N170, "DD/MM/YYYY")),IF(ISERROR(G174),"Error Detected, No rate entered",IF(E174=0,"",IF(F174="","Error Detected, No Pensionable pay",IF(ISERROR(AB174)," Unknown Values entered.",IF(T174+U174&lt;1,"Acceptable",IF(R174+S174=200, "No Contributions Entered", IF(K174="","Error Detected, Choose reason&gt;",IF(X174="1",IF(T174=1,"Please Enter Deemed Pensionable Pay","Add Any Relevant Details Above"),"Please Give Details Above"))))))))),IF(ISERROR(G174),"Error Detected, No rate entered",IF(E174=0,"",IF(F174="","Error Detected, No Pensionable pay",IF(ISERROR(AB174)," Unknown Values entered.",IF(T174+U174&lt;1,"Acceptable",IF(R174+S174=200, "No Contributions Entered", IF(K174="","Error Detected, Choose reason&gt;",IF(X174="1",IF(T174=1,"Please Enter Deemed Pensionable Pay","Add relevant Details Above"),"Please give details Above")))))))))))</f>
        <v/>
      </c>
      <c r="K174" s="263"/>
      <c r="L174" s="93"/>
      <c r="M174" s="93" t="str">
        <f t="shared" si="42"/>
        <v/>
      </c>
      <c r="N174" s="96">
        <f t="shared" si="41"/>
        <v>0</v>
      </c>
      <c r="O174" s="96">
        <f t="shared" si="41"/>
        <v>0</v>
      </c>
      <c r="P174" s="220">
        <f>(ROUND((F174/100*'Member Info'!$W$2), 2))</f>
        <v>0</v>
      </c>
      <c r="Q174" s="220" t="e">
        <f t="shared" si="43"/>
        <v>#VALUE!</v>
      </c>
      <c r="R174" s="220" t="str">
        <f t="shared" si="44"/>
        <v/>
      </c>
      <c r="S174" s="229" t="str">
        <f t="shared" si="45"/>
        <v/>
      </c>
      <c r="T174" s="230" t="str">
        <f t="shared" si="46"/>
        <v/>
      </c>
      <c r="U174" s="230" t="str">
        <f t="shared" si="47"/>
        <v/>
      </c>
      <c r="V174" s="224">
        <f t="shared" si="48"/>
        <v>0</v>
      </c>
      <c r="W174" s="112">
        <f t="shared" si="49"/>
        <v>0</v>
      </c>
      <c r="X174" s="237" t="str">
        <f t="shared" si="37"/>
        <v/>
      </c>
      <c r="Y174" s="242" t="b">
        <f t="shared" si="38"/>
        <v>0</v>
      </c>
      <c r="Z174" s="237">
        <f t="shared" si="50"/>
        <v>0</v>
      </c>
      <c r="AA174" s="237">
        <f>IF('Member Info'!N170="",1,"")</f>
        <v>1</v>
      </c>
      <c r="AB174" s="245" t="e">
        <f t="shared" si="51"/>
        <v>#VALUE!</v>
      </c>
      <c r="AC174" s="132" t="str">
        <f t="shared" si="39"/>
        <v/>
      </c>
      <c r="AD174" s="126">
        <f t="shared" si="40"/>
        <v>1</v>
      </c>
      <c r="AE174" s="126" t="str">
        <f>IF('Member Info'!N170&lt;&gt;"",IF('Member Info'!N170&lt;=$R$1,1,0),"")</f>
        <v/>
      </c>
      <c r="AG174" s="126" t="b">
        <f t="shared" si="52"/>
        <v>0</v>
      </c>
      <c r="AH174" s="126">
        <f t="shared" si="53"/>
        <v>0</v>
      </c>
      <c r="AJ174" s="126">
        <f t="shared" si="54"/>
        <v>0</v>
      </c>
      <c r="AK174" s="126">
        <f>IF('Member Info'!F170&gt;$R$1,1,0)</f>
        <v>0</v>
      </c>
      <c r="AL174" s="126" t="b">
        <f>IF(ISERROR(R174),ERROR.TYPE(#REF!)=ERROR.TYPE(R174),FALSE)</f>
        <v>0</v>
      </c>
      <c r="AM174" s="126" t="b">
        <f>IF(ISERROR(S174),ERROR.TYPE(#REF!)=ERROR.TYPE(S174),FALSE)</f>
        <v>0</v>
      </c>
      <c r="AN174" s="126">
        <f>IF(OR('Member Info'!F170&gt;=$S$1,'Member Info'!N170&gt;=$R$1),1,0)</f>
        <v>0</v>
      </c>
    </row>
    <row r="175" spans="1:40" x14ac:dyDescent="0.25">
      <c r="A175" s="4">
        <v>143</v>
      </c>
      <c r="B175" s="166">
        <f>'Member Info'!D171</f>
        <v>0</v>
      </c>
      <c r="C175" s="166">
        <f>'Member Info'!E171</f>
        <v>0</v>
      </c>
      <c r="D175" s="166" t="str">
        <f>'Member Info'!G171</f>
        <v/>
      </c>
      <c r="E175" s="167">
        <f>'Member Info'!B171</f>
        <v>0</v>
      </c>
      <c r="F175" s="244"/>
      <c r="G175" s="168" t="str">
        <f>IF(E175=0,"",
IF('Member Info'!$AM$19&lt;=$R$1,
SUMPRODUCT('Member Info'!L171+IF('Member Info'!H171&gt;'Member Info'!$AJ$12,'Member Info'!$AK$13,IF('Member Info'!H171&gt;'Member Info'!$AJ$11,'Member Info'!$AK$12,IF('Member Info'!H171&gt;'Member Info'!$AJ$10,'Member Info'!$AK$11,IF('Member Info'!H171&gt;'Member Info'!$AJ$9,'Member Info'!$AK$10,IF('Member Info'!H171&gt;'Member Info'!$AJ$8,'Member Info'!$AK$9,'Member Info'!$AK$8)))))),
SUMPRODUCT('Member Info'!L171+IF('Member Info'!H171&gt;'Member Info'!$AG$17,'Member Info'!$AH$18,IF('Member Info'!H171&gt;'Member Info'!$AG$16,'Member Info'!$AH$17,IF('Member Info'!H171&gt;'Member Info'!$AG$15,'Member Info'!$AH$16,IF('Member Info'!H171&gt;'Member Info'!$AG$14,'Member Info'!$AH$15,IF('Member Info'!H171&gt;'Member Info'!$AG$13,'Member Info'!$AH$14,IF('Member Info'!H171&gt;'Member Info'!$AG$12,'Member Info'!$AH$13,IF('Member Info'!H171&gt;'Member Info'!$AG$11,'Member Info'!$AH$12,IF('Member Info'!H171&gt;'Member Info'!$AG$10,'Member Info'!$AH$11,IF('Member Info'!H171&gt;'Member Info'!$AG$9,'Member Info'!$AH$10,IF('Member Info'!H171&gt;'Member Info'!$AG$8,'Member Info'!$AH$9,'Member Info'!$AH$8)))))))))))))</f>
        <v/>
      </c>
      <c r="H175" s="26"/>
      <c r="I175" s="26"/>
      <c r="J175" s="107" t="str">
        <f>IF(E175=0,"",IF('Member Info'!F171&gt;$S$1,CONCATENATE("Joined with practice on ", TEXT('Member Info'!F171, "DD/MM/YYYY")),IF('Member Info'!N171&lt;&gt;"",IF('Member Info'!N171&lt;$R$1,CONCATENATE("Left Scheme on ", TEXT('Member Info'!N171, "DD/MM/YYYY")),IF(ISERROR(G175),"Error Detected, No rate entered",IF(E175=0,"",IF(F175="","Error Detected, No Pensionable pay",IF(ISERROR(AB175)," Unknown Values entered.",IF(T175+U175&lt;1,"Acceptable",IF(R175+S175=200, "No Contributions Entered", IF(K175="","Error Detected, Choose reason&gt;",IF(X175="1",IF(T175=1,"Please Enter Deemed Pensionable Pay","Add Any Relevant Details Above"),"Please Give Details Above"))))))))),IF(ISERROR(G175),"Error Detected, No rate entered",IF(E175=0,"",IF(F175="","Error Detected, No Pensionable pay",IF(ISERROR(AB175)," Unknown Values entered.",IF(T175+U175&lt;1,"Acceptable",IF(R175+S175=200, "No Contributions Entered", IF(K175="","Error Detected, Choose reason&gt;",IF(X175="1",IF(T175=1,"Please Enter Deemed Pensionable Pay","Add relevant Details Above"),"Please give details Above")))))))))))</f>
        <v/>
      </c>
      <c r="K175" s="263"/>
      <c r="L175" s="93"/>
      <c r="M175" s="93" t="str">
        <f t="shared" si="42"/>
        <v/>
      </c>
      <c r="N175" s="96">
        <f t="shared" si="41"/>
        <v>0</v>
      </c>
      <c r="O175" s="96">
        <f t="shared" si="41"/>
        <v>0</v>
      </c>
      <c r="P175" s="220">
        <f>(ROUND((F175/100*'Member Info'!$W$2), 2))</f>
        <v>0</v>
      </c>
      <c r="Q175" s="220" t="e">
        <f t="shared" si="43"/>
        <v>#VALUE!</v>
      </c>
      <c r="R175" s="220" t="str">
        <f t="shared" si="44"/>
        <v/>
      </c>
      <c r="S175" s="229" t="str">
        <f t="shared" si="45"/>
        <v/>
      </c>
      <c r="T175" s="230" t="str">
        <f t="shared" si="46"/>
        <v/>
      </c>
      <c r="U175" s="230" t="str">
        <f t="shared" si="47"/>
        <v/>
      </c>
      <c r="V175" s="224">
        <f t="shared" si="48"/>
        <v>0</v>
      </c>
      <c r="W175" s="112">
        <f t="shared" si="49"/>
        <v>0</v>
      </c>
      <c r="X175" s="237" t="str">
        <f t="shared" si="37"/>
        <v/>
      </c>
      <c r="Y175" s="242" t="b">
        <f t="shared" si="38"/>
        <v>0</v>
      </c>
      <c r="Z175" s="237">
        <f t="shared" si="50"/>
        <v>0</v>
      </c>
      <c r="AA175" s="237">
        <f>IF('Member Info'!N171="",1,"")</f>
        <v>1</v>
      </c>
      <c r="AB175" s="245" t="e">
        <f t="shared" si="51"/>
        <v>#VALUE!</v>
      </c>
      <c r="AC175" s="132" t="str">
        <f t="shared" si="39"/>
        <v/>
      </c>
      <c r="AD175" s="126">
        <f t="shared" si="40"/>
        <v>1</v>
      </c>
      <c r="AE175" s="126" t="str">
        <f>IF('Member Info'!N171&lt;&gt;"",IF('Member Info'!N171&lt;=$R$1,1,0),"")</f>
        <v/>
      </c>
      <c r="AG175" s="126" t="b">
        <f t="shared" si="52"/>
        <v>0</v>
      </c>
      <c r="AH175" s="126">
        <f t="shared" si="53"/>
        <v>0</v>
      </c>
      <c r="AJ175" s="126">
        <f t="shared" si="54"/>
        <v>0</v>
      </c>
      <c r="AK175" s="126">
        <f>IF('Member Info'!F171&gt;$R$1,1,0)</f>
        <v>0</v>
      </c>
      <c r="AL175" s="126" t="b">
        <f>IF(ISERROR(R175),ERROR.TYPE(#REF!)=ERROR.TYPE(R175),FALSE)</f>
        <v>0</v>
      </c>
      <c r="AM175" s="126" t="b">
        <f>IF(ISERROR(S175),ERROR.TYPE(#REF!)=ERROR.TYPE(S175),FALSE)</f>
        <v>0</v>
      </c>
      <c r="AN175" s="126">
        <f>IF(OR('Member Info'!F171&gt;=$S$1,'Member Info'!N171&gt;=$R$1),1,0)</f>
        <v>0</v>
      </c>
    </row>
    <row r="176" spans="1:40" x14ac:dyDescent="0.25">
      <c r="A176" s="4">
        <v>144</v>
      </c>
      <c r="B176" s="166">
        <f>'Member Info'!D172</f>
        <v>0</v>
      </c>
      <c r="C176" s="166">
        <f>'Member Info'!E172</f>
        <v>0</v>
      </c>
      <c r="D176" s="166" t="str">
        <f>'Member Info'!G172</f>
        <v/>
      </c>
      <c r="E176" s="167">
        <f>'Member Info'!B172</f>
        <v>0</v>
      </c>
      <c r="F176" s="244"/>
      <c r="G176" s="168" t="str">
        <f>IF(E176=0,"",
IF('Member Info'!$AM$19&lt;=$R$1,
SUMPRODUCT('Member Info'!L172+IF('Member Info'!H172&gt;'Member Info'!$AJ$12,'Member Info'!$AK$13,IF('Member Info'!H172&gt;'Member Info'!$AJ$11,'Member Info'!$AK$12,IF('Member Info'!H172&gt;'Member Info'!$AJ$10,'Member Info'!$AK$11,IF('Member Info'!H172&gt;'Member Info'!$AJ$9,'Member Info'!$AK$10,IF('Member Info'!H172&gt;'Member Info'!$AJ$8,'Member Info'!$AK$9,'Member Info'!$AK$8)))))),
SUMPRODUCT('Member Info'!L172+IF('Member Info'!H172&gt;'Member Info'!$AG$17,'Member Info'!$AH$18,IF('Member Info'!H172&gt;'Member Info'!$AG$16,'Member Info'!$AH$17,IF('Member Info'!H172&gt;'Member Info'!$AG$15,'Member Info'!$AH$16,IF('Member Info'!H172&gt;'Member Info'!$AG$14,'Member Info'!$AH$15,IF('Member Info'!H172&gt;'Member Info'!$AG$13,'Member Info'!$AH$14,IF('Member Info'!H172&gt;'Member Info'!$AG$12,'Member Info'!$AH$13,IF('Member Info'!H172&gt;'Member Info'!$AG$11,'Member Info'!$AH$12,IF('Member Info'!H172&gt;'Member Info'!$AG$10,'Member Info'!$AH$11,IF('Member Info'!H172&gt;'Member Info'!$AG$9,'Member Info'!$AH$10,IF('Member Info'!H172&gt;'Member Info'!$AG$8,'Member Info'!$AH$9,'Member Info'!$AH$8)))))))))))))</f>
        <v/>
      </c>
      <c r="H176" s="26"/>
      <c r="I176" s="26"/>
      <c r="J176" s="107" t="str">
        <f>IF(E176=0,"",IF('Member Info'!F172&gt;$S$1,CONCATENATE("Joined with practice on ", TEXT('Member Info'!F172, "DD/MM/YYYY")),IF('Member Info'!N172&lt;&gt;"",IF('Member Info'!N172&lt;$R$1,CONCATENATE("Left Scheme on ", TEXT('Member Info'!N172, "DD/MM/YYYY")),IF(ISERROR(G176),"Error Detected, No rate entered",IF(E176=0,"",IF(F176="","Error Detected, No Pensionable pay",IF(ISERROR(AB176)," Unknown Values entered.",IF(T176+U176&lt;1,"Acceptable",IF(R176+S176=200, "No Contributions Entered", IF(K176="","Error Detected, Choose reason&gt;",IF(X176="1",IF(T176=1,"Please Enter Deemed Pensionable Pay","Add Any Relevant Details Above"),"Please Give Details Above"))))))))),IF(ISERROR(G176),"Error Detected, No rate entered",IF(E176=0,"",IF(F176="","Error Detected, No Pensionable pay",IF(ISERROR(AB176)," Unknown Values entered.",IF(T176+U176&lt;1,"Acceptable",IF(R176+S176=200, "No Contributions Entered", IF(K176="","Error Detected, Choose reason&gt;",IF(X176="1",IF(T176=1,"Please Enter Deemed Pensionable Pay","Add relevant Details Above"),"Please give details Above")))))))))))</f>
        <v/>
      </c>
      <c r="K176" s="263"/>
      <c r="L176" s="93"/>
      <c r="M176" s="93" t="str">
        <f t="shared" si="42"/>
        <v/>
      </c>
      <c r="N176" s="96">
        <f t="shared" si="41"/>
        <v>0</v>
      </c>
      <c r="O176" s="96">
        <f t="shared" si="41"/>
        <v>0</v>
      </c>
      <c r="P176" s="220">
        <f>(ROUND((F176/100*'Member Info'!$W$2), 2))</f>
        <v>0</v>
      </c>
      <c r="Q176" s="220" t="e">
        <f t="shared" si="43"/>
        <v>#VALUE!</v>
      </c>
      <c r="R176" s="220" t="str">
        <f t="shared" si="44"/>
        <v/>
      </c>
      <c r="S176" s="229" t="str">
        <f t="shared" si="45"/>
        <v/>
      </c>
      <c r="T176" s="230" t="str">
        <f t="shared" si="46"/>
        <v/>
      </c>
      <c r="U176" s="230" t="str">
        <f t="shared" si="47"/>
        <v/>
      </c>
      <c r="V176" s="224">
        <f t="shared" si="48"/>
        <v>0</v>
      </c>
      <c r="W176" s="112">
        <f t="shared" si="49"/>
        <v>0</v>
      </c>
      <c r="X176" s="237" t="str">
        <f t="shared" si="37"/>
        <v/>
      </c>
      <c r="Y176" s="242" t="b">
        <f t="shared" si="38"/>
        <v>0</v>
      </c>
      <c r="Z176" s="237">
        <f t="shared" si="50"/>
        <v>0</v>
      </c>
      <c r="AA176" s="237">
        <f>IF('Member Info'!N172="",1,"")</f>
        <v>1</v>
      </c>
      <c r="AB176" s="245" t="e">
        <f t="shared" si="51"/>
        <v>#VALUE!</v>
      </c>
      <c r="AC176" s="132" t="str">
        <f t="shared" si="39"/>
        <v/>
      </c>
      <c r="AD176" s="126">
        <f t="shared" si="40"/>
        <v>1</v>
      </c>
      <c r="AE176" s="126" t="str">
        <f>IF('Member Info'!N172&lt;&gt;"",IF('Member Info'!N172&lt;=$R$1,1,0),"")</f>
        <v/>
      </c>
      <c r="AG176" s="126" t="b">
        <f t="shared" si="52"/>
        <v>0</v>
      </c>
      <c r="AH176" s="126">
        <f t="shared" si="53"/>
        <v>0</v>
      </c>
      <c r="AJ176" s="126">
        <f t="shared" si="54"/>
        <v>0</v>
      </c>
      <c r="AK176" s="126">
        <f>IF('Member Info'!F172&gt;$R$1,1,0)</f>
        <v>0</v>
      </c>
      <c r="AL176" s="126" t="b">
        <f>IF(ISERROR(R176),ERROR.TYPE(#REF!)=ERROR.TYPE(R176),FALSE)</f>
        <v>0</v>
      </c>
      <c r="AM176" s="126" t="b">
        <f>IF(ISERROR(S176),ERROR.TYPE(#REF!)=ERROR.TYPE(S176),FALSE)</f>
        <v>0</v>
      </c>
      <c r="AN176" s="126">
        <f>IF(OR('Member Info'!F172&gt;=$S$1,'Member Info'!N172&gt;=$R$1),1,0)</f>
        <v>0</v>
      </c>
    </row>
    <row r="177" spans="1:40" x14ac:dyDescent="0.25">
      <c r="A177" s="4">
        <v>145</v>
      </c>
      <c r="B177" s="166">
        <f>'Member Info'!D173</f>
        <v>0</v>
      </c>
      <c r="C177" s="166">
        <f>'Member Info'!E173</f>
        <v>0</v>
      </c>
      <c r="D177" s="166" t="str">
        <f>'Member Info'!G173</f>
        <v/>
      </c>
      <c r="E177" s="167">
        <f>'Member Info'!B173</f>
        <v>0</v>
      </c>
      <c r="F177" s="244"/>
      <c r="G177" s="168" t="str">
        <f>IF(E177=0,"",
IF('Member Info'!$AM$19&lt;=$R$1,
SUMPRODUCT('Member Info'!L173+IF('Member Info'!H173&gt;'Member Info'!$AJ$12,'Member Info'!$AK$13,IF('Member Info'!H173&gt;'Member Info'!$AJ$11,'Member Info'!$AK$12,IF('Member Info'!H173&gt;'Member Info'!$AJ$10,'Member Info'!$AK$11,IF('Member Info'!H173&gt;'Member Info'!$AJ$9,'Member Info'!$AK$10,IF('Member Info'!H173&gt;'Member Info'!$AJ$8,'Member Info'!$AK$9,'Member Info'!$AK$8)))))),
SUMPRODUCT('Member Info'!L173+IF('Member Info'!H173&gt;'Member Info'!$AG$17,'Member Info'!$AH$18,IF('Member Info'!H173&gt;'Member Info'!$AG$16,'Member Info'!$AH$17,IF('Member Info'!H173&gt;'Member Info'!$AG$15,'Member Info'!$AH$16,IF('Member Info'!H173&gt;'Member Info'!$AG$14,'Member Info'!$AH$15,IF('Member Info'!H173&gt;'Member Info'!$AG$13,'Member Info'!$AH$14,IF('Member Info'!H173&gt;'Member Info'!$AG$12,'Member Info'!$AH$13,IF('Member Info'!H173&gt;'Member Info'!$AG$11,'Member Info'!$AH$12,IF('Member Info'!H173&gt;'Member Info'!$AG$10,'Member Info'!$AH$11,IF('Member Info'!H173&gt;'Member Info'!$AG$9,'Member Info'!$AH$10,IF('Member Info'!H173&gt;'Member Info'!$AG$8,'Member Info'!$AH$9,'Member Info'!$AH$8)))))))))))))</f>
        <v/>
      </c>
      <c r="H177" s="26"/>
      <c r="I177" s="26"/>
      <c r="J177" s="107" t="str">
        <f>IF(E177=0,"",IF('Member Info'!F173&gt;$S$1,CONCATENATE("Joined with practice on ", TEXT('Member Info'!F173, "DD/MM/YYYY")),IF('Member Info'!N173&lt;&gt;"",IF('Member Info'!N173&lt;$R$1,CONCATENATE("Left Scheme on ", TEXT('Member Info'!N173, "DD/MM/YYYY")),IF(ISERROR(G177),"Error Detected, No rate entered",IF(E177=0,"",IF(F177="","Error Detected, No Pensionable pay",IF(ISERROR(AB177)," Unknown Values entered.",IF(T177+U177&lt;1,"Acceptable",IF(R177+S177=200, "No Contributions Entered", IF(K177="","Error Detected, Choose reason&gt;",IF(X177="1",IF(T177=1,"Please Enter Deemed Pensionable Pay","Add Any Relevant Details Above"),"Please Give Details Above"))))))))),IF(ISERROR(G177),"Error Detected, No rate entered",IF(E177=0,"",IF(F177="","Error Detected, No Pensionable pay",IF(ISERROR(AB177)," Unknown Values entered.",IF(T177+U177&lt;1,"Acceptable",IF(R177+S177=200, "No Contributions Entered", IF(K177="","Error Detected, Choose reason&gt;",IF(X177="1",IF(T177=1,"Please Enter Deemed Pensionable Pay","Add relevant Details Above"),"Please give details Above")))))))))))</f>
        <v/>
      </c>
      <c r="K177" s="263"/>
      <c r="L177" s="93"/>
      <c r="M177" s="93" t="str">
        <f t="shared" si="42"/>
        <v/>
      </c>
      <c r="N177" s="96">
        <f t="shared" si="41"/>
        <v>0</v>
      </c>
      <c r="O177" s="96">
        <f t="shared" si="41"/>
        <v>0</v>
      </c>
      <c r="P177" s="220">
        <f>(ROUND((F177/100*'Member Info'!$W$2), 2))</f>
        <v>0</v>
      </c>
      <c r="Q177" s="220" t="e">
        <f t="shared" si="43"/>
        <v>#VALUE!</v>
      </c>
      <c r="R177" s="220" t="str">
        <f t="shared" si="44"/>
        <v/>
      </c>
      <c r="S177" s="229" t="str">
        <f t="shared" si="45"/>
        <v/>
      </c>
      <c r="T177" s="230" t="str">
        <f t="shared" si="46"/>
        <v/>
      </c>
      <c r="U177" s="230" t="str">
        <f t="shared" si="47"/>
        <v/>
      </c>
      <c r="V177" s="224">
        <f t="shared" si="48"/>
        <v>0</v>
      </c>
      <c r="W177" s="112">
        <f t="shared" si="49"/>
        <v>0</v>
      </c>
      <c r="X177" s="237" t="str">
        <f t="shared" si="37"/>
        <v/>
      </c>
      <c r="Y177" s="242" t="b">
        <f t="shared" si="38"/>
        <v>0</v>
      </c>
      <c r="Z177" s="237">
        <f t="shared" si="50"/>
        <v>0</v>
      </c>
      <c r="AA177" s="237">
        <f>IF('Member Info'!N173="",1,"")</f>
        <v>1</v>
      </c>
      <c r="AB177" s="245" t="e">
        <f t="shared" si="51"/>
        <v>#VALUE!</v>
      </c>
      <c r="AC177" s="132" t="str">
        <f t="shared" si="39"/>
        <v/>
      </c>
      <c r="AD177" s="126">
        <f t="shared" si="40"/>
        <v>1</v>
      </c>
      <c r="AE177" s="126" t="str">
        <f>IF('Member Info'!N173&lt;&gt;"",IF('Member Info'!N173&lt;=$R$1,1,0),"")</f>
        <v/>
      </c>
      <c r="AG177" s="126" t="b">
        <f t="shared" si="52"/>
        <v>0</v>
      </c>
      <c r="AH177" s="126">
        <f t="shared" si="53"/>
        <v>0</v>
      </c>
      <c r="AJ177" s="126">
        <f t="shared" si="54"/>
        <v>0</v>
      </c>
      <c r="AK177" s="126">
        <f>IF('Member Info'!F173&gt;$R$1,1,0)</f>
        <v>0</v>
      </c>
      <c r="AL177" s="126" t="b">
        <f>IF(ISERROR(R177),ERROR.TYPE(#REF!)=ERROR.TYPE(R177),FALSE)</f>
        <v>0</v>
      </c>
      <c r="AM177" s="126" t="b">
        <f>IF(ISERROR(S177),ERROR.TYPE(#REF!)=ERROR.TYPE(S177),FALSE)</f>
        <v>0</v>
      </c>
      <c r="AN177" s="126">
        <f>IF(OR('Member Info'!F173&gt;=$S$1,'Member Info'!N173&gt;=$R$1),1,0)</f>
        <v>0</v>
      </c>
    </row>
    <row r="178" spans="1:40" x14ac:dyDescent="0.25">
      <c r="A178" s="4">
        <v>146</v>
      </c>
      <c r="B178" s="166">
        <f>'Member Info'!D174</f>
        <v>0</v>
      </c>
      <c r="C178" s="166">
        <f>'Member Info'!E174</f>
        <v>0</v>
      </c>
      <c r="D178" s="166" t="str">
        <f>'Member Info'!G174</f>
        <v/>
      </c>
      <c r="E178" s="167">
        <f>'Member Info'!B174</f>
        <v>0</v>
      </c>
      <c r="F178" s="244"/>
      <c r="G178" s="168" t="str">
        <f>IF(E178=0,"",
IF('Member Info'!$AM$19&lt;=$R$1,
SUMPRODUCT('Member Info'!L174+IF('Member Info'!H174&gt;'Member Info'!$AJ$12,'Member Info'!$AK$13,IF('Member Info'!H174&gt;'Member Info'!$AJ$11,'Member Info'!$AK$12,IF('Member Info'!H174&gt;'Member Info'!$AJ$10,'Member Info'!$AK$11,IF('Member Info'!H174&gt;'Member Info'!$AJ$9,'Member Info'!$AK$10,IF('Member Info'!H174&gt;'Member Info'!$AJ$8,'Member Info'!$AK$9,'Member Info'!$AK$8)))))),
SUMPRODUCT('Member Info'!L174+IF('Member Info'!H174&gt;'Member Info'!$AG$17,'Member Info'!$AH$18,IF('Member Info'!H174&gt;'Member Info'!$AG$16,'Member Info'!$AH$17,IF('Member Info'!H174&gt;'Member Info'!$AG$15,'Member Info'!$AH$16,IF('Member Info'!H174&gt;'Member Info'!$AG$14,'Member Info'!$AH$15,IF('Member Info'!H174&gt;'Member Info'!$AG$13,'Member Info'!$AH$14,IF('Member Info'!H174&gt;'Member Info'!$AG$12,'Member Info'!$AH$13,IF('Member Info'!H174&gt;'Member Info'!$AG$11,'Member Info'!$AH$12,IF('Member Info'!H174&gt;'Member Info'!$AG$10,'Member Info'!$AH$11,IF('Member Info'!H174&gt;'Member Info'!$AG$9,'Member Info'!$AH$10,IF('Member Info'!H174&gt;'Member Info'!$AG$8,'Member Info'!$AH$9,'Member Info'!$AH$8)))))))))))))</f>
        <v/>
      </c>
      <c r="H178" s="26"/>
      <c r="I178" s="26"/>
      <c r="J178" s="107" t="str">
        <f>IF(E178=0,"",IF('Member Info'!F174&gt;$S$1,CONCATENATE("Joined with practice on ", TEXT('Member Info'!F174, "DD/MM/YYYY")),IF('Member Info'!N174&lt;&gt;"",IF('Member Info'!N174&lt;$R$1,CONCATENATE("Left Scheme on ", TEXT('Member Info'!N174, "DD/MM/YYYY")),IF(ISERROR(G178),"Error Detected, No rate entered",IF(E178=0,"",IF(F178="","Error Detected, No Pensionable pay",IF(ISERROR(AB178)," Unknown Values entered.",IF(T178+U178&lt;1,"Acceptable",IF(R178+S178=200, "No Contributions Entered", IF(K178="","Error Detected, Choose reason&gt;",IF(X178="1",IF(T178=1,"Please Enter Deemed Pensionable Pay","Add Any Relevant Details Above"),"Please Give Details Above"))))))))),IF(ISERROR(G178),"Error Detected, No rate entered",IF(E178=0,"",IF(F178="","Error Detected, No Pensionable pay",IF(ISERROR(AB178)," Unknown Values entered.",IF(T178+U178&lt;1,"Acceptable",IF(R178+S178=200, "No Contributions Entered", IF(K178="","Error Detected, Choose reason&gt;",IF(X178="1",IF(T178=1,"Please Enter Deemed Pensionable Pay","Add relevant Details Above"),"Please give details Above")))))))))))</f>
        <v/>
      </c>
      <c r="K178" s="263"/>
      <c r="L178" s="93"/>
      <c r="M178" s="93" t="str">
        <f t="shared" si="42"/>
        <v/>
      </c>
      <c r="N178" s="96">
        <f t="shared" si="41"/>
        <v>0</v>
      </c>
      <c r="O178" s="96">
        <f t="shared" si="41"/>
        <v>0</v>
      </c>
      <c r="P178" s="220">
        <f>(ROUND((F178/100*'Member Info'!$W$2), 2))</f>
        <v>0</v>
      </c>
      <c r="Q178" s="220" t="e">
        <f t="shared" si="43"/>
        <v>#VALUE!</v>
      </c>
      <c r="R178" s="220" t="str">
        <f t="shared" si="44"/>
        <v/>
      </c>
      <c r="S178" s="229" t="str">
        <f t="shared" si="45"/>
        <v/>
      </c>
      <c r="T178" s="230" t="str">
        <f t="shared" si="46"/>
        <v/>
      </c>
      <c r="U178" s="230" t="str">
        <f t="shared" si="47"/>
        <v/>
      </c>
      <c r="V178" s="224">
        <f t="shared" si="48"/>
        <v>0</v>
      </c>
      <c r="W178" s="112">
        <f t="shared" si="49"/>
        <v>0</v>
      </c>
      <c r="X178" s="237" t="str">
        <f t="shared" si="37"/>
        <v/>
      </c>
      <c r="Y178" s="242" t="b">
        <f t="shared" si="38"/>
        <v>0</v>
      </c>
      <c r="Z178" s="237">
        <f t="shared" si="50"/>
        <v>0</v>
      </c>
      <c r="AA178" s="237">
        <f>IF('Member Info'!N174="",1,"")</f>
        <v>1</v>
      </c>
      <c r="AB178" s="245" t="e">
        <f t="shared" si="51"/>
        <v>#VALUE!</v>
      </c>
      <c r="AC178" s="132" t="str">
        <f t="shared" si="39"/>
        <v/>
      </c>
      <c r="AD178" s="126">
        <f t="shared" si="40"/>
        <v>1</v>
      </c>
      <c r="AE178" s="126" t="str">
        <f>IF('Member Info'!N174&lt;&gt;"",IF('Member Info'!N174&lt;=$R$1,1,0),"")</f>
        <v/>
      </c>
      <c r="AG178" s="126" t="b">
        <f t="shared" si="52"/>
        <v>0</v>
      </c>
      <c r="AH178" s="126">
        <f t="shared" si="53"/>
        <v>0</v>
      </c>
      <c r="AJ178" s="126">
        <f t="shared" si="54"/>
        <v>0</v>
      </c>
      <c r="AK178" s="126">
        <f>IF('Member Info'!F174&gt;$R$1,1,0)</f>
        <v>0</v>
      </c>
      <c r="AL178" s="126" t="b">
        <f>IF(ISERROR(R178),ERROR.TYPE(#REF!)=ERROR.TYPE(R178),FALSE)</f>
        <v>0</v>
      </c>
      <c r="AM178" s="126" t="b">
        <f>IF(ISERROR(S178),ERROR.TYPE(#REF!)=ERROR.TYPE(S178),FALSE)</f>
        <v>0</v>
      </c>
      <c r="AN178" s="126">
        <f>IF(OR('Member Info'!F174&gt;=$S$1,'Member Info'!N174&gt;=$R$1),1,0)</f>
        <v>0</v>
      </c>
    </row>
    <row r="179" spans="1:40" x14ac:dyDescent="0.25">
      <c r="A179" s="4">
        <v>147</v>
      </c>
      <c r="B179" s="166">
        <f>'Member Info'!D175</f>
        <v>0</v>
      </c>
      <c r="C179" s="166">
        <f>'Member Info'!E175</f>
        <v>0</v>
      </c>
      <c r="D179" s="166" t="str">
        <f>'Member Info'!G175</f>
        <v/>
      </c>
      <c r="E179" s="167">
        <f>'Member Info'!B175</f>
        <v>0</v>
      </c>
      <c r="F179" s="244"/>
      <c r="G179" s="168" t="str">
        <f>IF(E179=0,"",
IF('Member Info'!$AM$19&lt;=$R$1,
SUMPRODUCT('Member Info'!L175+IF('Member Info'!H175&gt;'Member Info'!$AJ$12,'Member Info'!$AK$13,IF('Member Info'!H175&gt;'Member Info'!$AJ$11,'Member Info'!$AK$12,IF('Member Info'!H175&gt;'Member Info'!$AJ$10,'Member Info'!$AK$11,IF('Member Info'!H175&gt;'Member Info'!$AJ$9,'Member Info'!$AK$10,IF('Member Info'!H175&gt;'Member Info'!$AJ$8,'Member Info'!$AK$9,'Member Info'!$AK$8)))))),
SUMPRODUCT('Member Info'!L175+IF('Member Info'!H175&gt;'Member Info'!$AG$17,'Member Info'!$AH$18,IF('Member Info'!H175&gt;'Member Info'!$AG$16,'Member Info'!$AH$17,IF('Member Info'!H175&gt;'Member Info'!$AG$15,'Member Info'!$AH$16,IF('Member Info'!H175&gt;'Member Info'!$AG$14,'Member Info'!$AH$15,IF('Member Info'!H175&gt;'Member Info'!$AG$13,'Member Info'!$AH$14,IF('Member Info'!H175&gt;'Member Info'!$AG$12,'Member Info'!$AH$13,IF('Member Info'!H175&gt;'Member Info'!$AG$11,'Member Info'!$AH$12,IF('Member Info'!H175&gt;'Member Info'!$AG$10,'Member Info'!$AH$11,IF('Member Info'!H175&gt;'Member Info'!$AG$9,'Member Info'!$AH$10,IF('Member Info'!H175&gt;'Member Info'!$AG$8,'Member Info'!$AH$9,'Member Info'!$AH$8)))))))))))))</f>
        <v/>
      </c>
      <c r="H179" s="26"/>
      <c r="I179" s="26"/>
      <c r="J179" s="107" t="str">
        <f>IF(E179=0,"",IF('Member Info'!F175&gt;$S$1,CONCATENATE("Joined with practice on ", TEXT('Member Info'!F175, "DD/MM/YYYY")),IF('Member Info'!N175&lt;&gt;"",IF('Member Info'!N175&lt;$R$1,CONCATENATE("Left Scheme on ", TEXT('Member Info'!N175, "DD/MM/YYYY")),IF(ISERROR(G179),"Error Detected, No rate entered",IF(E179=0,"",IF(F179="","Error Detected, No Pensionable pay",IF(ISERROR(AB179)," Unknown Values entered.",IF(T179+U179&lt;1,"Acceptable",IF(R179+S179=200, "No Contributions Entered", IF(K179="","Error Detected, Choose reason&gt;",IF(X179="1",IF(T179=1,"Please Enter Deemed Pensionable Pay","Add Any Relevant Details Above"),"Please Give Details Above"))))))))),IF(ISERROR(G179),"Error Detected, No rate entered",IF(E179=0,"",IF(F179="","Error Detected, No Pensionable pay",IF(ISERROR(AB179)," Unknown Values entered.",IF(T179+U179&lt;1,"Acceptable",IF(R179+S179=200, "No Contributions Entered", IF(K179="","Error Detected, Choose reason&gt;",IF(X179="1",IF(T179=1,"Please Enter Deemed Pensionable Pay","Add relevant Details Above"),"Please give details Above")))))))))))</f>
        <v/>
      </c>
      <c r="K179" s="263"/>
      <c r="L179" s="93"/>
      <c r="M179" s="93" t="str">
        <f t="shared" si="42"/>
        <v/>
      </c>
      <c r="N179" s="96">
        <f t="shared" si="41"/>
        <v>0</v>
      </c>
      <c r="O179" s="96">
        <f t="shared" si="41"/>
        <v>0</v>
      </c>
      <c r="P179" s="220">
        <f>(ROUND((F179/100*'Member Info'!$W$2), 2))</f>
        <v>0</v>
      </c>
      <c r="Q179" s="220" t="e">
        <f t="shared" si="43"/>
        <v>#VALUE!</v>
      </c>
      <c r="R179" s="220" t="str">
        <f t="shared" si="44"/>
        <v/>
      </c>
      <c r="S179" s="229" t="str">
        <f t="shared" si="45"/>
        <v/>
      </c>
      <c r="T179" s="230" t="str">
        <f t="shared" si="46"/>
        <v/>
      </c>
      <c r="U179" s="230" t="str">
        <f t="shared" si="47"/>
        <v/>
      </c>
      <c r="V179" s="224">
        <f t="shared" si="48"/>
        <v>0</v>
      </c>
      <c r="W179" s="112">
        <f t="shared" si="49"/>
        <v>0</v>
      </c>
      <c r="X179" s="237" t="str">
        <f t="shared" si="37"/>
        <v/>
      </c>
      <c r="Y179" s="242" t="b">
        <f t="shared" si="38"/>
        <v>0</v>
      </c>
      <c r="Z179" s="237">
        <f t="shared" si="50"/>
        <v>0</v>
      </c>
      <c r="AA179" s="237">
        <f>IF('Member Info'!N175="",1,"")</f>
        <v>1</v>
      </c>
      <c r="AB179" s="245" t="e">
        <f t="shared" si="51"/>
        <v>#VALUE!</v>
      </c>
      <c r="AC179" s="132" t="str">
        <f t="shared" si="39"/>
        <v/>
      </c>
      <c r="AD179" s="126">
        <f t="shared" si="40"/>
        <v>1</v>
      </c>
      <c r="AE179" s="126" t="str">
        <f>IF('Member Info'!N175&lt;&gt;"",IF('Member Info'!N175&lt;=$R$1,1,0),"")</f>
        <v/>
      </c>
      <c r="AG179" s="126" t="b">
        <f t="shared" si="52"/>
        <v>0</v>
      </c>
      <c r="AH179" s="126">
        <f t="shared" si="53"/>
        <v>0</v>
      </c>
      <c r="AJ179" s="126">
        <f t="shared" si="54"/>
        <v>0</v>
      </c>
      <c r="AK179" s="126">
        <f>IF('Member Info'!F175&gt;$R$1,1,0)</f>
        <v>0</v>
      </c>
      <c r="AL179" s="126" t="b">
        <f>IF(ISERROR(R179),ERROR.TYPE(#REF!)=ERROR.TYPE(R179),FALSE)</f>
        <v>0</v>
      </c>
      <c r="AM179" s="126" t="b">
        <f>IF(ISERROR(S179),ERROR.TYPE(#REF!)=ERROR.TYPE(S179),FALSE)</f>
        <v>0</v>
      </c>
      <c r="AN179" s="126">
        <f>IF(OR('Member Info'!F175&gt;=$S$1,'Member Info'!N175&gt;=$R$1),1,0)</f>
        <v>0</v>
      </c>
    </row>
    <row r="180" spans="1:40" x14ac:dyDescent="0.25">
      <c r="A180" s="4">
        <v>148</v>
      </c>
      <c r="B180" s="166">
        <f>'Member Info'!D176</f>
        <v>0</v>
      </c>
      <c r="C180" s="166">
        <f>'Member Info'!E176</f>
        <v>0</v>
      </c>
      <c r="D180" s="166" t="str">
        <f>'Member Info'!G176</f>
        <v/>
      </c>
      <c r="E180" s="167">
        <f>'Member Info'!B176</f>
        <v>0</v>
      </c>
      <c r="F180" s="244"/>
      <c r="G180" s="168" t="str">
        <f>IF(E180=0,"",
IF('Member Info'!$AM$19&lt;=$R$1,
SUMPRODUCT('Member Info'!L176+IF('Member Info'!H176&gt;'Member Info'!$AJ$12,'Member Info'!$AK$13,IF('Member Info'!H176&gt;'Member Info'!$AJ$11,'Member Info'!$AK$12,IF('Member Info'!H176&gt;'Member Info'!$AJ$10,'Member Info'!$AK$11,IF('Member Info'!H176&gt;'Member Info'!$AJ$9,'Member Info'!$AK$10,IF('Member Info'!H176&gt;'Member Info'!$AJ$8,'Member Info'!$AK$9,'Member Info'!$AK$8)))))),
SUMPRODUCT('Member Info'!L176+IF('Member Info'!H176&gt;'Member Info'!$AG$17,'Member Info'!$AH$18,IF('Member Info'!H176&gt;'Member Info'!$AG$16,'Member Info'!$AH$17,IF('Member Info'!H176&gt;'Member Info'!$AG$15,'Member Info'!$AH$16,IF('Member Info'!H176&gt;'Member Info'!$AG$14,'Member Info'!$AH$15,IF('Member Info'!H176&gt;'Member Info'!$AG$13,'Member Info'!$AH$14,IF('Member Info'!H176&gt;'Member Info'!$AG$12,'Member Info'!$AH$13,IF('Member Info'!H176&gt;'Member Info'!$AG$11,'Member Info'!$AH$12,IF('Member Info'!H176&gt;'Member Info'!$AG$10,'Member Info'!$AH$11,IF('Member Info'!H176&gt;'Member Info'!$AG$9,'Member Info'!$AH$10,IF('Member Info'!H176&gt;'Member Info'!$AG$8,'Member Info'!$AH$9,'Member Info'!$AH$8)))))))))))))</f>
        <v/>
      </c>
      <c r="H180" s="26"/>
      <c r="I180" s="26"/>
      <c r="J180" s="107" t="str">
        <f>IF(E180=0,"",IF('Member Info'!F176&gt;$S$1,CONCATENATE("Joined with practice on ", TEXT('Member Info'!F176, "DD/MM/YYYY")),IF('Member Info'!N176&lt;&gt;"",IF('Member Info'!N176&lt;$R$1,CONCATENATE("Left Scheme on ", TEXT('Member Info'!N176, "DD/MM/YYYY")),IF(ISERROR(G180),"Error Detected, No rate entered",IF(E180=0,"",IF(F180="","Error Detected, No Pensionable pay",IF(ISERROR(AB180)," Unknown Values entered.",IF(T180+U180&lt;1,"Acceptable",IF(R180+S180=200, "No Contributions Entered", IF(K180="","Error Detected, Choose reason&gt;",IF(X180="1",IF(T180=1,"Please Enter Deemed Pensionable Pay","Add Any Relevant Details Above"),"Please Give Details Above"))))))))),IF(ISERROR(G180),"Error Detected, No rate entered",IF(E180=0,"",IF(F180="","Error Detected, No Pensionable pay",IF(ISERROR(AB180)," Unknown Values entered.",IF(T180+U180&lt;1,"Acceptable",IF(R180+S180=200, "No Contributions Entered", IF(K180="","Error Detected, Choose reason&gt;",IF(X180="1",IF(T180=1,"Please Enter Deemed Pensionable Pay","Add relevant Details Above"),"Please give details Above")))))))))))</f>
        <v/>
      </c>
      <c r="K180" s="263"/>
      <c r="L180" s="93"/>
      <c r="M180" s="93" t="str">
        <f t="shared" si="42"/>
        <v/>
      </c>
      <c r="N180" s="96">
        <f t="shared" si="41"/>
        <v>0</v>
      </c>
      <c r="O180" s="96">
        <f t="shared" si="41"/>
        <v>0</v>
      </c>
      <c r="P180" s="220">
        <f>(ROUND((F180/100*'Member Info'!$W$2), 2))</f>
        <v>0</v>
      </c>
      <c r="Q180" s="220" t="e">
        <f t="shared" si="43"/>
        <v>#VALUE!</v>
      </c>
      <c r="R180" s="220" t="str">
        <f t="shared" si="44"/>
        <v/>
      </c>
      <c r="S180" s="229" t="str">
        <f t="shared" si="45"/>
        <v/>
      </c>
      <c r="T180" s="230" t="str">
        <f t="shared" si="46"/>
        <v/>
      </c>
      <c r="U180" s="230" t="str">
        <f t="shared" si="47"/>
        <v/>
      </c>
      <c r="V180" s="224">
        <f t="shared" si="48"/>
        <v>0</v>
      </c>
      <c r="W180" s="112">
        <f t="shared" si="49"/>
        <v>0</v>
      </c>
      <c r="X180" s="237" t="str">
        <f t="shared" si="37"/>
        <v/>
      </c>
      <c r="Y180" s="242" t="b">
        <f t="shared" si="38"/>
        <v>0</v>
      </c>
      <c r="Z180" s="237">
        <f t="shared" si="50"/>
        <v>0</v>
      </c>
      <c r="AA180" s="237">
        <f>IF('Member Info'!N176="",1,"")</f>
        <v>1</v>
      </c>
      <c r="AB180" s="245" t="e">
        <f t="shared" si="51"/>
        <v>#VALUE!</v>
      </c>
      <c r="AC180" s="132" t="str">
        <f t="shared" si="39"/>
        <v/>
      </c>
      <c r="AD180" s="126">
        <f t="shared" si="40"/>
        <v>1</v>
      </c>
      <c r="AE180" s="126" t="str">
        <f>IF('Member Info'!N176&lt;&gt;"",IF('Member Info'!N176&lt;=$R$1,1,0),"")</f>
        <v/>
      </c>
      <c r="AG180" s="126" t="b">
        <f t="shared" si="52"/>
        <v>0</v>
      </c>
      <c r="AH180" s="126">
        <f t="shared" si="53"/>
        <v>0</v>
      </c>
      <c r="AJ180" s="126">
        <f t="shared" si="54"/>
        <v>0</v>
      </c>
      <c r="AK180" s="126">
        <f>IF('Member Info'!F176&gt;$R$1,1,0)</f>
        <v>0</v>
      </c>
      <c r="AL180" s="126" t="b">
        <f>IF(ISERROR(R180),ERROR.TYPE(#REF!)=ERROR.TYPE(R180),FALSE)</f>
        <v>0</v>
      </c>
      <c r="AM180" s="126" t="b">
        <f>IF(ISERROR(S180),ERROR.TYPE(#REF!)=ERROR.TYPE(S180),FALSE)</f>
        <v>0</v>
      </c>
      <c r="AN180" s="126">
        <f>IF(OR('Member Info'!F176&gt;=$S$1,'Member Info'!N176&gt;=$R$1),1,0)</f>
        <v>0</v>
      </c>
    </row>
    <row r="181" spans="1:40" x14ac:dyDescent="0.25">
      <c r="A181" s="4">
        <v>149</v>
      </c>
      <c r="B181" s="166">
        <f>'Member Info'!D177</f>
        <v>0</v>
      </c>
      <c r="C181" s="166">
        <f>'Member Info'!E177</f>
        <v>0</v>
      </c>
      <c r="D181" s="166" t="str">
        <f>'Member Info'!G177</f>
        <v/>
      </c>
      <c r="E181" s="167">
        <f>'Member Info'!B177</f>
        <v>0</v>
      </c>
      <c r="F181" s="244"/>
      <c r="G181" s="168" t="str">
        <f>IF(E181=0,"",
IF('Member Info'!$AM$19&lt;=$R$1,
SUMPRODUCT('Member Info'!L177+IF('Member Info'!H177&gt;'Member Info'!$AJ$12,'Member Info'!$AK$13,IF('Member Info'!H177&gt;'Member Info'!$AJ$11,'Member Info'!$AK$12,IF('Member Info'!H177&gt;'Member Info'!$AJ$10,'Member Info'!$AK$11,IF('Member Info'!H177&gt;'Member Info'!$AJ$9,'Member Info'!$AK$10,IF('Member Info'!H177&gt;'Member Info'!$AJ$8,'Member Info'!$AK$9,'Member Info'!$AK$8)))))),
SUMPRODUCT('Member Info'!L177+IF('Member Info'!H177&gt;'Member Info'!$AG$17,'Member Info'!$AH$18,IF('Member Info'!H177&gt;'Member Info'!$AG$16,'Member Info'!$AH$17,IF('Member Info'!H177&gt;'Member Info'!$AG$15,'Member Info'!$AH$16,IF('Member Info'!H177&gt;'Member Info'!$AG$14,'Member Info'!$AH$15,IF('Member Info'!H177&gt;'Member Info'!$AG$13,'Member Info'!$AH$14,IF('Member Info'!H177&gt;'Member Info'!$AG$12,'Member Info'!$AH$13,IF('Member Info'!H177&gt;'Member Info'!$AG$11,'Member Info'!$AH$12,IF('Member Info'!H177&gt;'Member Info'!$AG$10,'Member Info'!$AH$11,IF('Member Info'!H177&gt;'Member Info'!$AG$9,'Member Info'!$AH$10,IF('Member Info'!H177&gt;'Member Info'!$AG$8,'Member Info'!$AH$9,'Member Info'!$AH$8)))))))))))))</f>
        <v/>
      </c>
      <c r="H181" s="26"/>
      <c r="I181" s="26"/>
      <c r="J181" s="107" t="str">
        <f>IF(E181=0,"",IF('Member Info'!F177&gt;$S$1,CONCATENATE("Joined with practice on ", TEXT('Member Info'!F177, "DD/MM/YYYY")),IF('Member Info'!N177&lt;&gt;"",IF('Member Info'!N177&lt;$R$1,CONCATENATE("Left Scheme on ", TEXT('Member Info'!N177, "DD/MM/YYYY")),IF(ISERROR(G181),"Error Detected, No rate entered",IF(E181=0,"",IF(F181="","Error Detected, No Pensionable pay",IF(ISERROR(AB181)," Unknown Values entered.",IF(T181+U181&lt;1,"Acceptable",IF(R181+S181=200, "No Contributions Entered", IF(K181="","Error Detected, Choose reason&gt;",IF(X181="1",IF(T181=1,"Please Enter Deemed Pensionable Pay","Add Any Relevant Details Above"),"Please Give Details Above"))))))))),IF(ISERROR(G181),"Error Detected, No rate entered",IF(E181=0,"",IF(F181="","Error Detected, No Pensionable pay",IF(ISERROR(AB181)," Unknown Values entered.",IF(T181+U181&lt;1,"Acceptable",IF(R181+S181=200, "No Contributions Entered", IF(K181="","Error Detected, Choose reason&gt;",IF(X181="1",IF(T181=1,"Please Enter Deemed Pensionable Pay","Add relevant Details Above"),"Please give details Above")))))))))))</f>
        <v/>
      </c>
      <c r="K181" s="263"/>
      <c r="L181" s="93"/>
      <c r="M181" s="93" t="str">
        <f t="shared" si="42"/>
        <v/>
      </c>
      <c r="N181" s="96">
        <f t="shared" si="41"/>
        <v>0</v>
      </c>
      <c r="O181" s="96">
        <f t="shared" si="41"/>
        <v>0</v>
      </c>
      <c r="P181" s="220">
        <f>(ROUND((F181/100*'Member Info'!$W$2), 2))</f>
        <v>0</v>
      </c>
      <c r="Q181" s="220" t="e">
        <f t="shared" si="43"/>
        <v>#VALUE!</v>
      </c>
      <c r="R181" s="220" t="str">
        <f t="shared" si="44"/>
        <v/>
      </c>
      <c r="S181" s="229" t="str">
        <f t="shared" si="45"/>
        <v/>
      </c>
      <c r="T181" s="230" t="str">
        <f t="shared" si="46"/>
        <v/>
      </c>
      <c r="U181" s="230" t="str">
        <f t="shared" si="47"/>
        <v/>
      </c>
      <c r="V181" s="224">
        <f t="shared" si="48"/>
        <v>0</v>
      </c>
      <c r="W181" s="112">
        <f t="shared" si="49"/>
        <v>0</v>
      </c>
      <c r="X181" s="237" t="str">
        <f t="shared" si="37"/>
        <v/>
      </c>
      <c r="Y181" s="242" t="b">
        <f t="shared" si="38"/>
        <v>0</v>
      </c>
      <c r="Z181" s="237">
        <f t="shared" si="50"/>
        <v>0</v>
      </c>
      <c r="AA181" s="237">
        <f>IF('Member Info'!N177="",1,"")</f>
        <v>1</v>
      </c>
      <c r="AB181" s="245" t="e">
        <f t="shared" si="51"/>
        <v>#VALUE!</v>
      </c>
      <c r="AC181" s="132" t="str">
        <f t="shared" si="39"/>
        <v/>
      </c>
      <c r="AD181" s="126">
        <f t="shared" si="40"/>
        <v>1</v>
      </c>
      <c r="AE181" s="126" t="str">
        <f>IF('Member Info'!N177&lt;&gt;"",IF('Member Info'!N177&lt;=$R$1,1,0),"")</f>
        <v/>
      </c>
      <c r="AG181" s="126" t="b">
        <f t="shared" si="52"/>
        <v>0</v>
      </c>
      <c r="AH181" s="126">
        <f t="shared" si="53"/>
        <v>0</v>
      </c>
      <c r="AJ181" s="126">
        <f t="shared" si="54"/>
        <v>0</v>
      </c>
      <c r="AK181" s="126">
        <f>IF('Member Info'!F177&gt;$R$1,1,0)</f>
        <v>0</v>
      </c>
      <c r="AL181" s="126" t="b">
        <f>IF(ISERROR(R181),ERROR.TYPE(#REF!)=ERROR.TYPE(R181),FALSE)</f>
        <v>0</v>
      </c>
      <c r="AM181" s="126" t="b">
        <f>IF(ISERROR(S181),ERROR.TYPE(#REF!)=ERROR.TYPE(S181),FALSE)</f>
        <v>0</v>
      </c>
      <c r="AN181" s="126">
        <f>IF(OR('Member Info'!F177&gt;=$S$1,'Member Info'!N177&gt;=$R$1),1,0)</f>
        <v>0</v>
      </c>
    </row>
    <row r="182" spans="1:40" ht="15.75" thickBot="1" x14ac:dyDescent="0.3">
      <c r="A182" s="4">
        <v>150</v>
      </c>
      <c r="B182" s="166">
        <f>'Member Info'!D178</f>
        <v>0</v>
      </c>
      <c r="C182" s="166">
        <f>'Member Info'!E178</f>
        <v>0</v>
      </c>
      <c r="D182" s="166" t="str">
        <f>'Member Info'!G178</f>
        <v/>
      </c>
      <c r="E182" s="167">
        <f>'Member Info'!B178</f>
        <v>0</v>
      </c>
      <c r="F182" s="244"/>
      <c r="G182" s="168" t="str">
        <f>IF(E182=0,"",
IF('Member Info'!$AM$19&lt;=$R$1,
SUMPRODUCT('Member Info'!L178+IF('Member Info'!H178&gt;'Member Info'!$AJ$12,'Member Info'!$AK$13,IF('Member Info'!H178&gt;'Member Info'!$AJ$11,'Member Info'!$AK$12,IF('Member Info'!H178&gt;'Member Info'!$AJ$10,'Member Info'!$AK$11,IF('Member Info'!H178&gt;'Member Info'!$AJ$9,'Member Info'!$AK$10,IF('Member Info'!H178&gt;'Member Info'!$AJ$8,'Member Info'!$AK$9,'Member Info'!$AK$8)))))),
SUMPRODUCT('Member Info'!L178+IF('Member Info'!H178&gt;'Member Info'!$AG$17,'Member Info'!$AH$18,IF('Member Info'!H178&gt;'Member Info'!$AG$16,'Member Info'!$AH$17,IF('Member Info'!H178&gt;'Member Info'!$AG$15,'Member Info'!$AH$16,IF('Member Info'!H178&gt;'Member Info'!$AG$14,'Member Info'!$AH$15,IF('Member Info'!H178&gt;'Member Info'!$AG$13,'Member Info'!$AH$14,IF('Member Info'!H178&gt;'Member Info'!$AG$12,'Member Info'!$AH$13,IF('Member Info'!H178&gt;'Member Info'!$AG$11,'Member Info'!$AH$12,IF('Member Info'!H178&gt;'Member Info'!$AG$10,'Member Info'!$AH$11,IF('Member Info'!H178&gt;'Member Info'!$AG$9,'Member Info'!$AH$10,IF('Member Info'!H178&gt;'Member Info'!$AG$8,'Member Info'!$AH$9,'Member Info'!$AH$8)))))))))))))</f>
        <v/>
      </c>
      <c r="H182" s="26"/>
      <c r="I182" s="26"/>
      <c r="J182" s="107" t="str">
        <f>IF(E182=0,"",IF('Member Info'!F178&gt;$S$1,CONCATENATE("Joined with practice on ", TEXT('Member Info'!F178, "DD/MM/YYYY")),IF('Member Info'!N178&lt;&gt;"",IF('Member Info'!N178&lt;$R$1,CONCATENATE("Left Scheme on ", TEXT('Member Info'!N178, "DD/MM/YYYY")),IF(ISERROR(G182),"Error Detected, No rate entered",IF(E182=0,"",IF(F182="","Error Detected, No Pensionable pay",IF(ISERROR(AB182)," Unknown Values entered.",IF(T182+U182&lt;1,"Acceptable",IF(R182+S182=200, "No Contributions Entered", IF(K182="","Error Detected, Choose reason&gt;",IF(X182="1",IF(T182=1,"Please Enter Deemed Pensionable Pay","Add Any Relevant Details Above"),"Please Give Details Above"))))))))),IF(ISERROR(G182),"Error Detected, No rate entered",IF(E182=0,"",IF(F182="","Error Detected, No Pensionable pay",IF(ISERROR(AB182)," Unknown Values entered.",IF(T182+U182&lt;1,"Acceptable",IF(R182+S182=200, "No Contributions Entered", IF(K182="","Error Detected, Choose reason&gt;",IF(X182="1",IF(T182=1,"Please Enter Deemed Pensionable Pay","Add relevant Details Above"),"Please give details Above")))))))))))</f>
        <v/>
      </c>
      <c r="K182" s="263"/>
      <c r="L182" s="93"/>
      <c r="M182" s="93" t="str">
        <f t="shared" si="42"/>
        <v/>
      </c>
      <c r="N182" s="96">
        <f t="shared" si="41"/>
        <v>0</v>
      </c>
      <c r="O182" s="96">
        <f t="shared" si="41"/>
        <v>0</v>
      </c>
      <c r="P182" s="220">
        <f>(ROUND((F182/100*'Member Info'!$W$2), 2))</f>
        <v>0</v>
      </c>
      <c r="Q182" s="220" t="e">
        <f t="shared" si="43"/>
        <v>#VALUE!</v>
      </c>
      <c r="R182" s="220" t="str">
        <f t="shared" si="44"/>
        <v/>
      </c>
      <c r="S182" s="229" t="str">
        <f t="shared" si="45"/>
        <v/>
      </c>
      <c r="T182" s="230" t="str">
        <f t="shared" si="46"/>
        <v/>
      </c>
      <c r="U182" s="230" t="str">
        <f t="shared" si="47"/>
        <v/>
      </c>
      <c r="V182" s="224">
        <f t="shared" si="48"/>
        <v>0</v>
      </c>
      <c r="W182" s="112">
        <f t="shared" si="49"/>
        <v>0</v>
      </c>
      <c r="X182" s="237" t="str">
        <f t="shared" si="37"/>
        <v/>
      </c>
      <c r="Y182" s="242" t="b">
        <f t="shared" si="38"/>
        <v>0</v>
      </c>
      <c r="Z182" s="237">
        <f t="shared" si="50"/>
        <v>0</v>
      </c>
      <c r="AA182" s="237">
        <f>IF('Member Info'!N178="",1,"")</f>
        <v>1</v>
      </c>
      <c r="AB182" s="245" t="e">
        <f t="shared" si="51"/>
        <v>#VALUE!</v>
      </c>
      <c r="AC182" s="132" t="str">
        <f t="shared" si="39"/>
        <v/>
      </c>
      <c r="AD182" s="126">
        <f t="shared" si="40"/>
        <v>1</v>
      </c>
      <c r="AE182" s="126" t="str">
        <f>IF('Member Info'!N178&lt;&gt;"",IF('Member Info'!N178&lt;=$R$1,1,0),"")</f>
        <v/>
      </c>
      <c r="AG182" s="126" t="b">
        <f t="shared" si="52"/>
        <v>0</v>
      </c>
      <c r="AH182" s="126">
        <f t="shared" si="53"/>
        <v>0</v>
      </c>
      <c r="AJ182" s="126">
        <f t="shared" si="54"/>
        <v>0</v>
      </c>
      <c r="AK182" s="126">
        <f>IF('Member Info'!F178&gt;$R$1,1,0)</f>
        <v>0</v>
      </c>
      <c r="AL182" s="126" t="b">
        <f>IF(ISERROR(R182),ERROR.TYPE(#REF!)=ERROR.TYPE(R182),FALSE)</f>
        <v>0</v>
      </c>
      <c r="AM182" s="126" t="b">
        <f>IF(ISERROR(S182),ERROR.TYPE(#REF!)=ERROR.TYPE(S182),FALSE)</f>
        <v>0</v>
      </c>
      <c r="AN182" s="126">
        <f>IF(OR('Member Info'!F178&gt;=$S$1,'Member Info'!N178&gt;=$R$1),1,0)</f>
        <v>0</v>
      </c>
    </row>
    <row r="183" spans="1:40" ht="15.75" thickBot="1" x14ac:dyDescent="0.3">
      <c r="A183" s="4"/>
      <c r="B183" s="5"/>
      <c r="C183" s="5"/>
      <c r="D183" s="5"/>
      <c r="E183" s="5"/>
      <c r="F183" s="279">
        <f>SUM(F33:F182)</f>
        <v>0</v>
      </c>
      <c r="G183" s="21"/>
      <c r="H183" s="9">
        <f>ROUND(SUM(H33:H182), 2)</f>
        <v>0</v>
      </c>
      <c r="I183" s="9">
        <f>ROUND(SUM(I33:I182), 2)</f>
        <v>0</v>
      </c>
      <c r="J183" s="135">
        <f>COUNTIF(J33:J182, "&gt;0")</f>
        <v>0</v>
      </c>
      <c r="K183" s="5"/>
      <c r="L183" s="5"/>
      <c r="M183" s="5"/>
      <c r="N183" s="5"/>
      <c r="O183" s="5"/>
      <c r="T183" s="224">
        <f>SUM(T33:T182)</f>
        <v>0</v>
      </c>
      <c r="U183" s="230">
        <f>SUM(U33:U182)</f>
        <v>0</v>
      </c>
      <c r="V183" s="224">
        <f>SUM(V33:V182)</f>
        <v>0</v>
      </c>
      <c r="W183" s="224"/>
      <c r="X183" s="340"/>
      <c r="Y183" s="224">
        <f>COUNTIF(Y33:Y182, TRUE)</f>
        <v>0</v>
      </c>
      <c r="Z183" s="239">
        <f>SUM(Z33:Z182)</f>
        <v>0</v>
      </c>
      <c r="AA183" s="255"/>
      <c r="AB183" s="238"/>
      <c r="AC183" s="245">
        <f>SUM(AC33:AC182)</f>
        <v>0</v>
      </c>
      <c r="AD183" s="126">
        <f>COUNTIF(AD33:AD182,"&gt;1")</f>
        <v>0</v>
      </c>
      <c r="AJ183" s="126">
        <f>SUM(AJ33:AJ182)</f>
        <v>0</v>
      </c>
    </row>
    <row r="184" spans="1:40" ht="15" customHeight="1" x14ac:dyDescent="0.25">
      <c r="A184" s="4"/>
      <c r="B184" s="344"/>
      <c r="C184" s="344"/>
      <c r="D184" s="5"/>
      <c r="E184" s="38"/>
      <c r="F184" s="38"/>
      <c r="G184" s="21"/>
      <c r="H184" s="22"/>
      <c r="I184" s="22"/>
      <c r="J184" s="108"/>
      <c r="K184" s="5"/>
      <c r="L184" s="5"/>
      <c r="M184" s="5"/>
      <c r="N184" s="5"/>
      <c r="O184" s="256"/>
    </row>
    <row r="185" spans="1:40" ht="15.75" customHeight="1" x14ac:dyDescent="0.25">
      <c r="A185" s="4"/>
      <c r="B185" s="344"/>
      <c r="C185" s="344"/>
      <c r="D185" s="23"/>
      <c r="E185" s="343"/>
      <c r="F185" s="343"/>
      <c r="G185" s="341"/>
      <c r="H185" s="341"/>
      <c r="I185" s="341"/>
      <c r="J185" s="341"/>
      <c r="K185" s="5"/>
      <c r="L185" s="5"/>
      <c r="M185" s="5"/>
      <c r="N185" s="256"/>
      <c r="O185" s="5"/>
    </row>
    <row r="186" spans="1:40" ht="15.75" x14ac:dyDescent="0.25">
      <c r="A186" s="4"/>
      <c r="B186" s="344"/>
      <c r="C186" s="344"/>
      <c r="D186" s="23"/>
      <c r="E186" s="343"/>
      <c r="F186" s="477" t="s">
        <v>17</v>
      </c>
      <c r="G186" s="477"/>
      <c r="H186" s="477"/>
      <c r="I186" s="341"/>
      <c r="J186" s="341"/>
      <c r="K186" s="5"/>
      <c r="L186" s="5"/>
      <c r="M186" s="5"/>
      <c r="N186" s="5"/>
      <c r="O186" s="5"/>
    </row>
    <row r="187" spans="1:40" ht="15.75" x14ac:dyDescent="0.25">
      <c r="A187" s="4"/>
      <c r="B187" s="388"/>
      <c r="C187" s="388"/>
      <c r="D187" s="23"/>
      <c r="E187" s="342"/>
      <c r="F187" s="477"/>
      <c r="G187" s="477"/>
      <c r="H187" s="477"/>
      <c r="I187" s="342"/>
      <c r="J187" s="342"/>
      <c r="K187" s="5"/>
      <c r="L187" s="5"/>
      <c r="M187" s="5"/>
      <c r="N187" s="5"/>
      <c r="O187" s="5"/>
    </row>
    <row r="188" spans="1:40" ht="15.75" x14ac:dyDescent="0.25">
      <c r="A188" s="4"/>
      <c r="B188" s="345"/>
      <c r="C188" s="345"/>
      <c r="D188" s="23"/>
      <c r="E188" s="342"/>
      <c r="F188" s="342"/>
      <c r="G188" s="342"/>
      <c r="H188" s="342"/>
      <c r="I188" s="476" t="s">
        <v>20</v>
      </c>
      <c r="J188" s="476"/>
      <c r="K188" s="5"/>
      <c r="L188" s="5"/>
      <c r="M188" s="5"/>
      <c r="N188" s="5"/>
      <c r="O188" s="5"/>
    </row>
    <row r="189" spans="1:40" ht="15.75" thickBot="1" x14ac:dyDescent="0.3">
      <c r="A189" s="4"/>
      <c r="B189" s="346"/>
      <c r="C189" s="345" t="s">
        <v>18</v>
      </c>
      <c r="D189" s="345"/>
      <c r="E189" s="342"/>
      <c r="F189" s="345" t="s">
        <v>19</v>
      </c>
      <c r="G189" s="345"/>
      <c r="H189" s="345"/>
      <c r="I189" s="485"/>
      <c r="J189" s="485"/>
      <c r="K189" s="5"/>
      <c r="L189" s="5"/>
      <c r="M189" s="5"/>
      <c r="N189" s="5"/>
      <c r="O189" s="5"/>
    </row>
    <row r="190" spans="1:40" ht="15.75" thickBot="1" x14ac:dyDescent="0.3">
      <c r="A190" s="4"/>
      <c r="B190" s="12"/>
      <c r="C190" s="480">
        <f>H183</f>
        <v>0</v>
      </c>
      <c r="D190" s="481"/>
      <c r="E190" s="342"/>
      <c r="F190" s="480">
        <f>I183</f>
        <v>0</v>
      </c>
      <c r="G190" s="481"/>
      <c r="H190" s="346"/>
      <c r="I190" s="480">
        <f>C190+F190</f>
        <v>0</v>
      </c>
      <c r="J190" s="481"/>
      <c r="K190" s="5"/>
      <c r="L190" s="5"/>
      <c r="M190" s="5"/>
      <c r="N190" s="5"/>
      <c r="O190" s="5"/>
    </row>
    <row r="191" spans="1:40" ht="15.75" x14ac:dyDescent="0.25">
      <c r="A191" s="4"/>
      <c r="B191" s="345"/>
      <c r="C191" s="345"/>
      <c r="D191" s="23"/>
      <c r="E191" s="342"/>
      <c r="F191" s="342"/>
      <c r="G191" s="342"/>
      <c r="H191" s="342"/>
      <c r="I191" s="342"/>
      <c r="J191" s="342"/>
      <c r="K191" s="5"/>
      <c r="L191" s="5"/>
      <c r="M191" s="5"/>
      <c r="N191" s="5"/>
      <c r="O191" s="5"/>
    </row>
    <row r="192" spans="1:40" ht="15.75" x14ac:dyDescent="0.25">
      <c r="A192" s="4"/>
      <c r="B192" s="346"/>
      <c r="C192" s="346"/>
      <c r="D192" s="23"/>
      <c r="E192" s="342"/>
      <c r="F192" s="342"/>
      <c r="G192" s="342"/>
      <c r="H192" s="342"/>
      <c r="I192" s="342"/>
      <c r="J192" s="342"/>
      <c r="K192" s="5"/>
      <c r="L192" s="5"/>
      <c r="M192" s="5"/>
      <c r="N192" s="5"/>
      <c r="O192" s="5"/>
    </row>
    <row r="193" spans="1:27" ht="15.75" customHeight="1" x14ac:dyDescent="0.25">
      <c r="A193" s="4"/>
      <c r="B193" s="487" t="s">
        <v>607</v>
      </c>
      <c r="C193" s="487"/>
      <c r="D193" s="487"/>
      <c r="E193" s="487"/>
      <c r="F193" s="487"/>
      <c r="G193" s="487"/>
      <c r="H193" s="487"/>
      <c r="I193" s="487"/>
      <c r="J193" s="487"/>
      <c r="K193" s="5"/>
      <c r="L193" s="5"/>
      <c r="M193" s="5"/>
      <c r="N193" s="5"/>
      <c r="O193" s="5"/>
    </row>
    <row r="194" spans="1:27" ht="15.75" customHeight="1" x14ac:dyDescent="0.25">
      <c r="A194" s="4"/>
      <c r="B194" s="487"/>
      <c r="C194" s="487"/>
      <c r="D194" s="487"/>
      <c r="E194" s="487"/>
      <c r="F194" s="487"/>
      <c r="G194" s="487"/>
      <c r="H194" s="487"/>
      <c r="I194" s="487"/>
      <c r="J194" s="487"/>
      <c r="K194" s="5"/>
      <c r="L194" s="5"/>
      <c r="M194" s="5"/>
      <c r="N194" s="5"/>
      <c r="O194" s="5"/>
    </row>
    <row r="195" spans="1:27" ht="15.75" customHeight="1" x14ac:dyDescent="0.25">
      <c r="A195" s="4"/>
      <c r="B195" s="487"/>
      <c r="C195" s="487"/>
      <c r="D195" s="487"/>
      <c r="E195" s="487"/>
      <c r="F195" s="487"/>
      <c r="G195" s="487"/>
      <c r="H195" s="487"/>
      <c r="I195" s="487"/>
      <c r="J195" s="487"/>
      <c r="K195" s="5"/>
      <c r="L195" s="5"/>
      <c r="M195" s="5"/>
      <c r="N195" s="5"/>
      <c r="O195" s="5"/>
    </row>
    <row r="196" spans="1:27" ht="15.75" customHeight="1" x14ac:dyDescent="0.25">
      <c r="A196" s="4"/>
      <c r="B196" s="487"/>
      <c r="C196" s="487"/>
      <c r="D196" s="487"/>
      <c r="E196" s="487"/>
      <c r="F196" s="487"/>
      <c r="G196" s="487"/>
      <c r="H196" s="487"/>
      <c r="I196" s="487"/>
      <c r="J196" s="487"/>
      <c r="K196" s="5"/>
      <c r="L196" s="5"/>
      <c r="M196" s="5"/>
      <c r="N196" s="5"/>
      <c r="O196" s="5"/>
    </row>
    <row r="197" spans="1:27" x14ac:dyDescent="0.25">
      <c r="A197" s="4"/>
      <c r="B197" s="487"/>
      <c r="C197" s="487"/>
      <c r="D197" s="487"/>
      <c r="E197" s="487"/>
      <c r="F197" s="487"/>
      <c r="G197" s="487"/>
      <c r="H197" s="487"/>
      <c r="I197" s="487"/>
      <c r="J197" s="487"/>
      <c r="K197" s="5"/>
      <c r="L197" s="5"/>
      <c r="M197" s="5"/>
      <c r="N197" s="5"/>
      <c r="O197" s="5"/>
    </row>
    <row r="198" spans="1:27" x14ac:dyDescent="0.25">
      <c r="A198" s="4"/>
      <c r="B198" s="5"/>
      <c r="C198" s="5"/>
      <c r="D198" s="5"/>
      <c r="E198" s="5"/>
      <c r="F198" s="5"/>
      <c r="G198" s="21"/>
      <c r="H198" s="5"/>
      <c r="I198" s="5"/>
      <c r="J198" s="386"/>
      <c r="K198" s="5"/>
      <c r="L198" s="5"/>
      <c r="M198" s="5"/>
      <c r="N198" s="5"/>
      <c r="O198" s="5"/>
    </row>
    <row r="199" spans="1:27" ht="15.75" x14ac:dyDescent="0.25">
      <c r="A199" s="4"/>
      <c r="B199" s="474"/>
      <c r="C199" s="474"/>
      <c r="D199" s="474"/>
      <c r="E199" s="474"/>
      <c r="F199" s="474"/>
      <c r="G199" s="474"/>
      <c r="H199" s="390"/>
      <c r="I199" s="390"/>
      <c r="J199" s="105"/>
      <c r="K199" s="5"/>
      <c r="L199" s="5"/>
      <c r="M199" s="5"/>
      <c r="N199" s="5"/>
      <c r="O199" s="5"/>
      <c r="S199" s="126"/>
      <c r="T199" s="126"/>
      <c r="U199" s="126"/>
      <c r="V199" s="126"/>
      <c r="W199" s="126"/>
      <c r="X199" s="126"/>
      <c r="Y199" s="126"/>
      <c r="Z199" s="126"/>
      <c r="AA199" s="126"/>
    </row>
    <row r="200" spans="1:27" x14ac:dyDescent="0.25">
      <c r="A200" s="4"/>
      <c r="B200" s="5"/>
      <c r="C200" s="5"/>
      <c r="D200" s="5"/>
      <c r="E200" s="5"/>
      <c r="F200" s="5"/>
      <c r="G200" s="21"/>
      <c r="H200" s="5"/>
      <c r="I200" s="5"/>
      <c r="J200" s="386"/>
      <c r="K200" s="5"/>
      <c r="L200" s="5"/>
      <c r="M200" s="5"/>
      <c r="N200" s="5"/>
      <c r="O200" s="5"/>
      <c r="S200" s="126"/>
      <c r="T200" s="126"/>
      <c r="U200" s="126"/>
      <c r="V200" s="126"/>
      <c r="W200" s="126"/>
      <c r="X200" s="126"/>
      <c r="Y200" s="126"/>
      <c r="Z200" s="126"/>
      <c r="AA200" s="126"/>
    </row>
    <row r="201" spans="1:27" x14ac:dyDescent="0.25">
      <c r="A201" s="4"/>
      <c r="B201" s="5"/>
      <c r="C201" s="5"/>
      <c r="D201" s="5"/>
      <c r="E201" s="5"/>
      <c r="F201" s="5"/>
      <c r="G201" s="21"/>
      <c r="H201" s="5"/>
      <c r="I201" s="5"/>
      <c r="J201" s="386"/>
      <c r="K201" s="5"/>
      <c r="L201" s="5"/>
      <c r="M201" s="5"/>
      <c r="N201" s="5"/>
      <c r="O201" s="5"/>
      <c r="S201" s="126"/>
      <c r="T201" s="126"/>
      <c r="U201" s="126"/>
      <c r="V201" s="126"/>
      <c r="W201" s="126"/>
      <c r="X201" s="126"/>
      <c r="Y201" s="126"/>
      <c r="Z201" s="126"/>
      <c r="AA201" s="126"/>
    </row>
    <row r="202" spans="1:27" ht="21" x14ac:dyDescent="0.25">
      <c r="A202" s="4"/>
      <c r="B202" s="486"/>
      <c r="C202" s="486"/>
      <c r="D202" s="486"/>
      <c r="E202" s="486"/>
      <c r="F202" s="486"/>
      <c r="G202" s="486"/>
      <c r="H202" s="389"/>
      <c r="I202" s="389"/>
      <c r="J202" s="389"/>
      <c r="K202" s="5"/>
      <c r="L202" s="5"/>
      <c r="M202" s="5"/>
      <c r="N202" s="5"/>
      <c r="O202" s="5"/>
      <c r="S202" s="126"/>
      <c r="T202" s="126"/>
      <c r="U202" s="126"/>
      <c r="V202" s="126"/>
      <c r="W202" s="126"/>
      <c r="X202" s="126"/>
      <c r="Y202" s="126"/>
      <c r="Z202" s="126"/>
      <c r="AA202" s="126"/>
    </row>
    <row r="203" spans="1:27" ht="21" x14ac:dyDescent="0.25">
      <c r="A203" s="4"/>
      <c r="B203" s="15"/>
      <c r="C203" s="15"/>
      <c r="D203" s="15"/>
      <c r="E203" s="15"/>
      <c r="F203" s="15"/>
      <c r="G203" s="15"/>
      <c r="H203" s="5"/>
      <c r="I203" s="5"/>
      <c r="J203" s="386"/>
      <c r="K203" s="5"/>
      <c r="L203" s="5"/>
      <c r="M203" s="5"/>
      <c r="N203" s="5"/>
      <c r="O203" s="5"/>
      <c r="S203" s="126"/>
      <c r="T203" s="126"/>
      <c r="U203" s="126"/>
      <c r="V203" s="126"/>
      <c r="W203" s="126"/>
      <c r="X203" s="126"/>
      <c r="Y203" s="126"/>
      <c r="Z203" s="126"/>
      <c r="AA203" s="126"/>
    </row>
    <row r="204" spans="1:27" ht="15" customHeight="1" x14ac:dyDescent="0.25">
      <c r="A204" s="4"/>
      <c r="B204" s="478"/>
      <c r="C204" s="478"/>
      <c r="D204" s="478"/>
      <c r="E204" s="5"/>
      <c r="F204" s="478"/>
      <c r="G204" s="478"/>
      <c r="H204" s="478"/>
      <c r="I204" s="478"/>
      <c r="J204" s="388"/>
      <c r="K204" s="5"/>
      <c r="L204" s="5"/>
      <c r="M204" s="5"/>
      <c r="N204" s="5"/>
      <c r="O204" s="5"/>
      <c r="S204" s="126"/>
      <c r="T204" s="126"/>
      <c r="U204" s="126"/>
      <c r="V204" s="126"/>
      <c r="W204" s="126"/>
      <c r="X204" s="126"/>
      <c r="Y204" s="126"/>
      <c r="Z204" s="126"/>
      <c r="AA204" s="126"/>
    </row>
    <row r="205" spans="1:27" x14ac:dyDescent="0.25">
      <c r="A205" s="4"/>
      <c r="B205" s="478"/>
      <c r="C205" s="478"/>
      <c r="D205" s="478"/>
      <c r="E205" s="5"/>
      <c r="F205" s="478"/>
      <c r="G205" s="478"/>
      <c r="H205" s="478"/>
      <c r="I205" s="478"/>
      <c r="J205" s="388"/>
      <c r="K205" s="5"/>
      <c r="L205" s="5"/>
      <c r="M205" s="5"/>
      <c r="N205" s="5"/>
      <c r="O205" s="5"/>
      <c r="S205" s="126"/>
      <c r="T205" s="126"/>
      <c r="U205" s="126"/>
      <c r="V205" s="126"/>
      <c r="W205" s="126"/>
      <c r="X205" s="126"/>
      <c r="Y205" s="126"/>
      <c r="Z205" s="126"/>
      <c r="AA205" s="126"/>
    </row>
    <row r="206" spans="1:27" x14ac:dyDescent="0.25">
      <c r="A206" s="4"/>
      <c r="B206" s="388"/>
      <c r="C206" s="388"/>
      <c r="D206" s="388"/>
      <c r="E206" s="5"/>
      <c r="F206" s="388"/>
      <c r="G206" s="388"/>
      <c r="H206" s="388"/>
      <c r="I206" s="388"/>
      <c r="J206" s="388"/>
      <c r="K206" s="5"/>
      <c r="L206" s="5"/>
      <c r="M206" s="5"/>
      <c r="N206" s="5"/>
      <c r="O206" s="5"/>
      <c r="S206" s="126"/>
      <c r="T206" s="126"/>
      <c r="U206" s="126"/>
      <c r="V206" s="126"/>
      <c r="W206" s="126"/>
      <c r="X206" s="126"/>
      <c r="Y206" s="126"/>
      <c r="Z206" s="126"/>
      <c r="AA206" s="126"/>
    </row>
    <row r="207" spans="1:27" ht="15.75" customHeight="1" x14ac:dyDescent="0.25">
      <c r="A207" s="4"/>
      <c r="B207" s="433"/>
      <c r="C207" s="433"/>
      <c r="D207" s="433"/>
      <c r="E207" s="5"/>
      <c r="F207" s="433"/>
      <c r="G207" s="433"/>
      <c r="H207" s="433"/>
      <c r="I207" s="433"/>
      <c r="J207" s="31"/>
      <c r="K207" s="5"/>
      <c r="L207" s="5"/>
      <c r="M207" s="5"/>
      <c r="N207" s="5"/>
      <c r="O207" s="5"/>
      <c r="S207" s="126"/>
      <c r="T207" s="126"/>
      <c r="U207" s="126"/>
      <c r="V207" s="126"/>
      <c r="W207" s="126"/>
      <c r="X207" s="126"/>
      <c r="Y207" s="126"/>
      <c r="Z207" s="126"/>
      <c r="AA207" s="126"/>
    </row>
    <row r="208" spans="1:27" x14ac:dyDescent="0.25">
      <c r="A208" s="4"/>
      <c r="B208" s="473"/>
      <c r="C208" s="473"/>
      <c r="D208" s="473"/>
      <c r="E208" s="5"/>
      <c r="F208" s="473"/>
      <c r="G208" s="473"/>
      <c r="H208" s="473"/>
      <c r="I208" s="473"/>
      <c r="J208" s="106"/>
      <c r="K208" s="5"/>
      <c r="L208" s="5"/>
      <c r="M208" s="5"/>
      <c r="N208" s="5"/>
      <c r="O208" s="5"/>
      <c r="S208" s="126"/>
      <c r="T208" s="126"/>
      <c r="U208" s="126"/>
      <c r="V208" s="126"/>
      <c r="W208" s="126"/>
      <c r="X208" s="126"/>
      <c r="Y208" s="126"/>
      <c r="Z208" s="126"/>
      <c r="AA208" s="126"/>
    </row>
    <row r="209" spans="1:27" x14ac:dyDescent="0.25">
      <c r="A209" s="4"/>
      <c r="B209" s="12"/>
      <c r="C209" s="12"/>
      <c r="D209" s="12"/>
      <c r="E209" s="5"/>
      <c r="F209" s="12"/>
      <c r="G209" s="12"/>
      <c r="H209" s="12"/>
      <c r="I209" s="12"/>
      <c r="J209" s="386"/>
      <c r="K209" s="5"/>
      <c r="L209" s="5"/>
      <c r="M209" s="5"/>
      <c r="N209" s="5"/>
      <c r="O209" s="5"/>
      <c r="S209" s="126"/>
      <c r="T209" s="126"/>
      <c r="U209" s="126"/>
      <c r="V209" s="126"/>
      <c r="W209" s="126"/>
      <c r="X209" s="126"/>
      <c r="Y209" s="126"/>
      <c r="Z209" s="126"/>
      <c r="AA209" s="126"/>
    </row>
    <row r="210" spans="1:27" ht="15.75" customHeight="1" x14ac:dyDescent="0.25">
      <c r="A210" s="4"/>
      <c r="B210" s="433"/>
      <c r="C210" s="433"/>
      <c r="D210" s="433"/>
      <c r="E210" s="5"/>
      <c r="F210" s="433"/>
      <c r="G210" s="433"/>
      <c r="H210" s="433"/>
      <c r="I210" s="433"/>
      <c r="J210" s="31"/>
      <c r="K210" s="5"/>
      <c r="L210" s="5"/>
      <c r="M210" s="5"/>
      <c r="N210" s="5"/>
      <c r="O210" s="5"/>
      <c r="S210" s="126"/>
      <c r="T210" s="126"/>
      <c r="U210" s="126"/>
      <c r="V210" s="126"/>
      <c r="W210" s="126"/>
      <c r="X210" s="126"/>
      <c r="Y210" s="126"/>
      <c r="Z210" s="126"/>
      <c r="AA210" s="126"/>
    </row>
    <row r="211" spans="1:27" x14ac:dyDescent="0.25">
      <c r="A211" s="4"/>
      <c r="B211" s="473"/>
      <c r="C211" s="473"/>
      <c r="D211" s="473"/>
      <c r="E211" s="5"/>
      <c r="F211" s="473"/>
      <c r="G211" s="473"/>
      <c r="H211" s="473"/>
      <c r="I211" s="473"/>
      <c r="J211" s="106"/>
      <c r="K211" s="5"/>
      <c r="L211" s="5"/>
      <c r="M211" s="5"/>
      <c r="N211" s="5"/>
      <c r="O211" s="5"/>
      <c r="S211" s="126"/>
      <c r="T211" s="126"/>
      <c r="U211" s="126"/>
      <c r="V211" s="126"/>
      <c r="W211" s="126"/>
      <c r="X211" s="126"/>
      <c r="Y211" s="126"/>
      <c r="Z211" s="126"/>
      <c r="AA211" s="126"/>
    </row>
    <row r="212" spans="1:27" x14ac:dyDescent="0.25">
      <c r="A212" s="4"/>
      <c r="B212" s="12"/>
      <c r="C212" s="12"/>
      <c r="D212" s="12"/>
      <c r="E212" s="5"/>
      <c r="F212" s="12"/>
      <c r="G212" s="12"/>
      <c r="H212" s="12"/>
      <c r="I212" s="12"/>
      <c r="J212" s="386"/>
      <c r="K212" s="5"/>
      <c r="L212" s="5"/>
      <c r="M212" s="5"/>
      <c r="N212" s="5"/>
      <c r="O212" s="5"/>
      <c r="S212" s="126"/>
      <c r="T212" s="126"/>
      <c r="U212" s="126"/>
      <c r="V212" s="126"/>
      <c r="W212" s="126"/>
      <c r="X212" s="126"/>
      <c r="Y212" s="126"/>
      <c r="Z212" s="126"/>
      <c r="AA212" s="126"/>
    </row>
    <row r="213" spans="1:27" ht="15.75" customHeight="1" x14ac:dyDescent="0.25">
      <c r="A213" s="4"/>
      <c r="B213" s="476"/>
      <c r="C213" s="476"/>
      <c r="D213" s="476"/>
      <c r="E213" s="5"/>
      <c r="F213" s="476"/>
      <c r="G213" s="476"/>
      <c r="H213" s="476"/>
      <c r="I213" s="476"/>
      <c r="J213" s="388"/>
      <c r="K213" s="5"/>
      <c r="L213" s="5"/>
      <c r="M213" s="5"/>
      <c r="N213" s="5"/>
      <c r="O213" s="5"/>
      <c r="S213" s="126"/>
      <c r="T213" s="126"/>
      <c r="U213" s="126"/>
      <c r="V213" s="126"/>
      <c r="W213" s="126"/>
      <c r="X213" s="126"/>
      <c r="Y213" s="126"/>
      <c r="Z213" s="126"/>
      <c r="AA213" s="126"/>
    </row>
    <row r="214" spans="1:27" x14ac:dyDescent="0.25">
      <c r="A214" s="4"/>
      <c r="B214" s="473"/>
      <c r="C214" s="473"/>
      <c r="D214" s="473"/>
      <c r="E214" s="5"/>
      <c r="F214" s="473"/>
      <c r="G214" s="473"/>
      <c r="H214" s="473"/>
      <c r="I214" s="473"/>
      <c r="J214" s="106"/>
      <c r="K214" s="5"/>
      <c r="L214" s="5"/>
      <c r="M214" s="5"/>
      <c r="N214" s="5"/>
      <c r="O214" s="5"/>
      <c r="S214" s="126"/>
      <c r="T214" s="126"/>
      <c r="U214" s="126"/>
      <c r="V214" s="126"/>
      <c r="W214" s="126"/>
      <c r="X214" s="126"/>
      <c r="Y214" s="126"/>
      <c r="Z214" s="126"/>
      <c r="AA214" s="126"/>
    </row>
    <row r="215" spans="1:27" x14ac:dyDescent="0.25">
      <c r="A215" s="4"/>
      <c r="B215" s="12"/>
      <c r="C215" s="12"/>
      <c r="D215" s="12"/>
      <c r="E215" s="5"/>
      <c r="F215" s="5"/>
      <c r="G215" s="5"/>
      <c r="H215" s="12"/>
      <c r="I215" s="5"/>
      <c r="J215" s="386"/>
      <c r="K215" s="5"/>
      <c r="L215" s="5"/>
      <c r="M215" s="5"/>
      <c r="N215" s="5"/>
      <c r="O215" s="5"/>
      <c r="S215" s="126"/>
      <c r="T215" s="126"/>
      <c r="U215" s="126"/>
      <c r="V215" s="126"/>
      <c r="W215" s="126"/>
      <c r="X215" s="126"/>
      <c r="Y215" s="126"/>
      <c r="Z215" s="126"/>
      <c r="AA215" s="126"/>
    </row>
    <row r="216" spans="1:27" x14ac:dyDescent="0.25">
      <c r="A216" s="4"/>
      <c r="B216" s="479"/>
      <c r="C216" s="479"/>
      <c r="D216" s="479"/>
      <c r="E216" s="5"/>
      <c r="F216" s="5"/>
      <c r="G216" s="5"/>
      <c r="H216" s="12"/>
      <c r="I216" s="5"/>
      <c r="J216" s="386"/>
      <c r="K216" s="5"/>
      <c r="L216" s="5"/>
      <c r="M216" s="5"/>
      <c r="N216" s="5"/>
      <c r="O216" s="5"/>
      <c r="S216" s="126"/>
      <c r="T216" s="126"/>
      <c r="U216" s="126"/>
      <c r="V216" s="126"/>
      <c r="W216" s="126"/>
      <c r="X216" s="126"/>
      <c r="Y216" s="126"/>
      <c r="Z216" s="126"/>
      <c r="AA216" s="126"/>
    </row>
    <row r="217" spans="1:27" x14ac:dyDescent="0.25">
      <c r="A217" s="4"/>
      <c r="B217" s="475"/>
      <c r="C217" s="475"/>
      <c r="D217" s="475"/>
      <c r="E217" s="5"/>
      <c r="F217" s="5"/>
      <c r="G217" s="5"/>
      <c r="H217" s="5"/>
      <c r="I217" s="5"/>
      <c r="J217" s="386"/>
      <c r="K217" s="5"/>
      <c r="L217" s="5"/>
      <c r="M217" s="5"/>
      <c r="N217" s="5"/>
      <c r="O217" s="5"/>
      <c r="S217" s="126"/>
      <c r="T217" s="126"/>
      <c r="U217" s="126"/>
      <c r="V217" s="126"/>
      <c r="W217" s="126"/>
      <c r="X217" s="126"/>
      <c r="Y217" s="126"/>
      <c r="Z217" s="126"/>
      <c r="AA217" s="126"/>
    </row>
    <row r="218" spans="1:27" x14ac:dyDescent="0.25">
      <c r="A218" s="4"/>
      <c r="B218" s="12"/>
      <c r="C218" s="12"/>
      <c r="D218" s="12"/>
      <c r="E218" s="12"/>
      <c r="F218" s="12"/>
      <c r="G218" s="12"/>
      <c r="H218" s="5"/>
      <c r="I218" s="5"/>
      <c r="J218" s="386"/>
      <c r="K218" s="5"/>
      <c r="L218" s="5"/>
      <c r="M218" s="5"/>
      <c r="N218" s="5"/>
      <c r="O218" s="5"/>
      <c r="S218" s="126"/>
      <c r="T218" s="126"/>
      <c r="U218" s="126"/>
      <c r="V218" s="126"/>
      <c r="W218" s="126"/>
      <c r="X218" s="126"/>
      <c r="Y218" s="126"/>
      <c r="Z218" s="126"/>
      <c r="AA218" s="126"/>
    </row>
    <row r="219" spans="1:27" x14ac:dyDescent="0.25">
      <c r="A219" s="4"/>
      <c r="B219" s="476"/>
      <c r="C219" s="476"/>
      <c r="D219" s="476"/>
      <c r="E219" s="476"/>
      <c r="F219" s="476"/>
      <c r="G219" s="476"/>
      <c r="H219" s="387"/>
      <c r="I219" s="387"/>
      <c r="J219" s="388"/>
      <c r="K219" s="5"/>
      <c r="L219" s="5"/>
      <c r="M219" s="5"/>
      <c r="N219" s="5"/>
      <c r="O219" s="5"/>
      <c r="S219" s="126"/>
      <c r="T219" s="126"/>
      <c r="U219" s="126"/>
      <c r="V219" s="126"/>
      <c r="W219" s="126"/>
      <c r="X219" s="126"/>
      <c r="Y219" s="126"/>
      <c r="Z219" s="126"/>
      <c r="AA219" s="126"/>
    </row>
    <row r="220" spans="1:27" ht="15.75" thickBot="1" x14ac:dyDescent="0.3">
      <c r="A220" s="4"/>
      <c r="B220" s="18"/>
      <c r="C220" s="18"/>
      <c r="D220" s="18"/>
      <c r="E220" s="18"/>
      <c r="F220" s="18"/>
      <c r="G220" s="18"/>
      <c r="H220" s="19"/>
      <c r="I220" s="33"/>
      <c r="J220" s="109"/>
      <c r="K220" s="19"/>
      <c r="L220" s="5"/>
      <c r="M220" s="5"/>
      <c r="N220" s="5"/>
      <c r="O220" s="5"/>
      <c r="S220" s="126"/>
      <c r="T220" s="126"/>
      <c r="U220" s="126"/>
      <c r="V220" s="126"/>
      <c r="W220" s="126"/>
      <c r="X220" s="126"/>
      <c r="Y220" s="126"/>
      <c r="Z220" s="126"/>
      <c r="AA220" s="126"/>
    </row>
    <row r="221" spans="1:27" x14ac:dyDescent="0.25">
      <c r="A221" s="4"/>
      <c r="S221" s="126"/>
      <c r="T221" s="126"/>
      <c r="U221" s="126"/>
      <c r="V221" s="126"/>
      <c r="W221" s="126"/>
      <c r="X221" s="126"/>
      <c r="Y221" s="126"/>
      <c r="Z221" s="126"/>
      <c r="AA221" s="126"/>
    </row>
    <row r="222" spans="1:27" x14ac:dyDescent="0.25">
      <c r="A222" s="4"/>
      <c r="S222" s="126"/>
      <c r="T222" s="126"/>
      <c r="U222" s="126"/>
      <c r="V222" s="126"/>
      <c r="W222" s="126"/>
      <c r="X222" s="126"/>
      <c r="Y222" s="126"/>
      <c r="Z222" s="126"/>
      <c r="AA222" s="126"/>
    </row>
    <row r="223" spans="1:27" x14ac:dyDescent="0.25">
      <c r="A223" s="4"/>
      <c r="S223" s="126"/>
      <c r="T223" s="126"/>
      <c r="U223" s="126"/>
      <c r="V223" s="126"/>
      <c r="W223" s="126"/>
      <c r="X223" s="126"/>
      <c r="Y223" s="126"/>
      <c r="Z223" s="126"/>
      <c r="AA223" s="126"/>
    </row>
    <row r="224" spans="1:27" ht="15" customHeight="1" x14ac:dyDescent="0.25">
      <c r="A224" s="4"/>
      <c r="S224" s="126"/>
      <c r="T224" s="126"/>
      <c r="U224" s="126"/>
      <c r="V224" s="126"/>
      <c r="W224" s="126"/>
      <c r="X224" s="126"/>
      <c r="Y224" s="126"/>
      <c r="Z224" s="126"/>
      <c r="AA224" s="126"/>
    </row>
    <row r="225" spans="1:27" x14ac:dyDescent="0.25">
      <c r="A225" s="4"/>
      <c r="S225" s="126"/>
      <c r="T225" s="126"/>
      <c r="U225" s="126"/>
      <c r="V225" s="126"/>
      <c r="W225" s="126"/>
      <c r="X225" s="126"/>
      <c r="Y225" s="126"/>
      <c r="Z225" s="126"/>
      <c r="AA225" s="126"/>
    </row>
    <row r="226" spans="1:27" x14ac:dyDescent="0.25">
      <c r="A226" s="4"/>
      <c r="S226" s="126"/>
      <c r="T226" s="126"/>
      <c r="U226" s="126"/>
      <c r="V226" s="126"/>
      <c r="W226" s="126"/>
      <c r="X226" s="126"/>
      <c r="Y226" s="126"/>
      <c r="Z226" s="126"/>
      <c r="AA226" s="126"/>
    </row>
    <row r="227" spans="1:27" x14ac:dyDescent="0.25">
      <c r="A227" s="4"/>
      <c r="S227" s="126"/>
      <c r="T227" s="126"/>
      <c r="U227" s="126"/>
      <c r="V227" s="126"/>
      <c r="W227" s="126"/>
      <c r="X227" s="126"/>
      <c r="Y227" s="126"/>
      <c r="Z227" s="126"/>
      <c r="AA227" s="126"/>
    </row>
    <row r="228" spans="1:27" x14ac:dyDescent="0.25">
      <c r="A228" s="4"/>
      <c r="S228" s="126"/>
      <c r="T228" s="126"/>
      <c r="U228" s="126"/>
      <c r="V228" s="126"/>
      <c r="W228" s="126"/>
      <c r="X228" s="126"/>
      <c r="Y228" s="126"/>
      <c r="Z228" s="126"/>
      <c r="AA228" s="126"/>
    </row>
    <row r="229" spans="1:27" x14ac:dyDescent="0.25">
      <c r="A229" s="4"/>
      <c r="S229" s="126"/>
      <c r="T229" s="126"/>
      <c r="U229" s="126"/>
      <c r="V229" s="126"/>
      <c r="W229" s="126"/>
      <c r="X229" s="126"/>
      <c r="Y229" s="126"/>
      <c r="Z229" s="126"/>
      <c r="AA229" s="126"/>
    </row>
    <row r="230" spans="1:27" x14ac:dyDescent="0.25">
      <c r="A230" s="4"/>
      <c r="S230" s="126"/>
      <c r="T230" s="126"/>
      <c r="U230" s="126"/>
      <c r="V230" s="126"/>
      <c r="W230" s="126"/>
      <c r="X230" s="126"/>
      <c r="Y230" s="126"/>
      <c r="Z230" s="126"/>
      <c r="AA230" s="126"/>
    </row>
    <row r="231" spans="1:27" x14ac:dyDescent="0.25">
      <c r="A231" s="4"/>
      <c r="J231" s="126"/>
      <c r="S231" s="126"/>
      <c r="T231" s="126"/>
      <c r="U231" s="126"/>
      <c r="V231" s="126"/>
      <c r="W231" s="126"/>
      <c r="X231" s="126"/>
      <c r="Y231" s="126"/>
      <c r="Z231" s="126"/>
      <c r="AA231" s="126"/>
    </row>
    <row r="232" spans="1:27" x14ac:dyDescent="0.25">
      <c r="A232" s="4"/>
      <c r="J232" s="126"/>
      <c r="S232" s="126"/>
      <c r="T232" s="126"/>
      <c r="U232" s="126"/>
      <c r="V232" s="126"/>
      <c r="W232" s="126"/>
      <c r="X232" s="126"/>
      <c r="Y232" s="126"/>
      <c r="Z232" s="126"/>
      <c r="AA232" s="126"/>
    </row>
    <row r="233" spans="1:27" x14ac:dyDescent="0.25">
      <c r="A233" s="4"/>
      <c r="J233" s="126"/>
      <c r="S233" s="126"/>
      <c r="T233" s="126"/>
      <c r="U233" s="126"/>
      <c r="V233" s="126"/>
      <c r="W233" s="126"/>
      <c r="X233" s="126"/>
      <c r="Y233" s="126"/>
      <c r="Z233" s="126"/>
      <c r="AA233" s="126"/>
    </row>
    <row r="234" spans="1:27" x14ac:dyDescent="0.25">
      <c r="A234" s="4"/>
      <c r="J234" s="126"/>
      <c r="S234" s="126"/>
      <c r="T234" s="126"/>
      <c r="U234" s="126"/>
      <c r="V234" s="126"/>
      <c r="W234" s="126"/>
      <c r="X234" s="126"/>
      <c r="Y234" s="126"/>
      <c r="Z234" s="126"/>
      <c r="AA234" s="126"/>
    </row>
    <row r="235" spans="1:27" x14ac:dyDescent="0.25">
      <c r="A235" s="4"/>
      <c r="J235" s="126"/>
      <c r="S235" s="126"/>
      <c r="T235" s="126"/>
      <c r="U235" s="126"/>
      <c r="V235" s="126"/>
      <c r="W235" s="126"/>
      <c r="X235" s="126"/>
      <c r="Y235" s="126"/>
      <c r="Z235" s="126"/>
      <c r="AA235" s="126"/>
    </row>
    <row r="236" spans="1:27" x14ac:dyDescent="0.25">
      <c r="A236" s="4"/>
      <c r="J236" s="126"/>
      <c r="S236" s="126"/>
      <c r="T236" s="126"/>
      <c r="U236" s="126"/>
      <c r="V236" s="126"/>
      <c r="W236" s="126"/>
      <c r="X236" s="126"/>
      <c r="Y236" s="126"/>
      <c r="Z236" s="126"/>
      <c r="AA236" s="126"/>
    </row>
    <row r="237" spans="1:27" x14ac:dyDescent="0.25">
      <c r="A237" s="4"/>
      <c r="J237" s="126"/>
      <c r="S237" s="126"/>
      <c r="T237" s="126"/>
      <c r="U237" s="126"/>
      <c r="V237" s="126"/>
      <c r="W237" s="126"/>
      <c r="X237" s="126"/>
      <c r="Y237" s="126"/>
      <c r="Z237" s="126"/>
      <c r="AA237" s="126"/>
    </row>
    <row r="238" spans="1:27" x14ac:dyDescent="0.25">
      <c r="A238" s="4"/>
      <c r="J238" s="126"/>
      <c r="S238" s="126"/>
      <c r="T238" s="126"/>
      <c r="U238" s="126"/>
      <c r="V238" s="126"/>
      <c r="W238" s="126"/>
      <c r="X238" s="126"/>
      <c r="Y238" s="126"/>
      <c r="Z238" s="126"/>
      <c r="AA238" s="126"/>
    </row>
    <row r="239" spans="1:27" x14ac:dyDescent="0.25">
      <c r="A239" s="4"/>
      <c r="J239" s="126"/>
      <c r="S239" s="126"/>
      <c r="T239" s="126"/>
      <c r="U239" s="126"/>
      <c r="V239" s="126"/>
      <c r="W239" s="126"/>
      <c r="X239" s="126"/>
      <c r="Y239" s="126"/>
      <c r="Z239" s="126"/>
      <c r="AA239" s="126"/>
    </row>
    <row r="240" spans="1:27" x14ac:dyDescent="0.25">
      <c r="A240" s="4"/>
      <c r="J240" s="126"/>
      <c r="S240" s="126"/>
      <c r="T240" s="126"/>
      <c r="U240" s="126"/>
      <c r="V240" s="126"/>
      <c r="W240" s="126"/>
      <c r="X240" s="126"/>
      <c r="Y240" s="126"/>
      <c r="Z240" s="126"/>
      <c r="AA240" s="126"/>
    </row>
    <row r="241" spans="1:27" x14ac:dyDescent="0.25">
      <c r="A241" s="4"/>
      <c r="J241" s="126"/>
      <c r="S241" s="126"/>
      <c r="T241" s="126"/>
      <c r="U241" s="126"/>
      <c r="V241" s="126"/>
      <c r="W241" s="126"/>
      <c r="X241" s="126"/>
      <c r="Y241" s="126"/>
      <c r="Z241" s="126"/>
      <c r="AA241" s="126"/>
    </row>
    <row r="242" spans="1:27" x14ac:dyDescent="0.25">
      <c r="A242" s="4"/>
      <c r="J242" s="126"/>
      <c r="S242" s="126"/>
      <c r="T242" s="126"/>
      <c r="U242" s="126"/>
      <c r="V242" s="126"/>
      <c r="W242" s="126"/>
      <c r="X242" s="126"/>
      <c r="Y242" s="126"/>
      <c r="Z242" s="126"/>
      <c r="AA242" s="126"/>
    </row>
    <row r="243" spans="1:27" x14ac:dyDescent="0.25">
      <c r="A243" s="4"/>
      <c r="J243" s="126"/>
      <c r="S243" s="126"/>
      <c r="T243" s="126"/>
      <c r="U243" s="126"/>
      <c r="V243" s="126"/>
      <c r="W243" s="126"/>
      <c r="X243" s="126"/>
      <c r="Y243" s="126"/>
      <c r="Z243" s="126"/>
      <c r="AA243" s="126"/>
    </row>
    <row r="244" spans="1:27" x14ac:dyDescent="0.25">
      <c r="A244" s="4"/>
      <c r="J244" s="126"/>
      <c r="S244" s="126"/>
      <c r="T244" s="126"/>
      <c r="U244" s="126"/>
      <c r="V244" s="126"/>
      <c r="W244" s="126"/>
      <c r="X244" s="126"/>
      <c r="Y244" s="126"/>
      <c r="Z244" s="126"/>
      <c r="AA244" s="126"/>
    </row>
    <row r="245" spans="1:27" x14ac:dyDescent="0.25">
      <c r="A245" s="4"/>
      <c r="J245" s="126"/>
      <c r="S245" s="126"/>
      <c r="T245" s="126"/>
      <c r="U245" s="126"/>
      <c r="V245" s="126"/>
      <c r="W245" s="126"/>
      <c r="X245" s="126"/>
      <c r="Y245" s="126"/>
      <c r="Z245" s="126"/>
      <c r="AA245" s="126"/>
    </row>
    <row r="246" spans="1:27" x14ac:dyDescent="0.25">
      <c r="A246" s="4"/>
      <c r="J246" s="126"/>
      <c r="S246" s="126"/>
      <c r="T246" s="126"/>
      <c r="U246" s="126"/>
      <c r="V246" s="126"/>
      <c r="W246" s="126"/>
      <c r="X246" s="126"/>
      <c r="Y246" s="126"/>
      <c r="Z246" s="126"/>
      <c r="AA246" s="126"/>
    </row>
    <row r="247" spans="1:27" x14ac:dyDescent="0.25">
      <c r="A247" s="4"/>
      <c r="J247" s="126"/>
      <c r="S247" s="126"/>
      <c r="T247" s="126"/>
      <c r="U247" s="126"/>
      <c r="V247" s="126"/>
      <c r="W247" s="126"/>
      <c r="X247" s="126"/>
      <c r="Y247" s="126"/>
      <c r="Z247" s="126"/>
      <c r="AA247" s="126"/>
    </row>
    <row r="248" spans="1:27" x14ac:dyDescent="0.25">
      <c r="A248" s="4"/>
      <c r="J248" s="126"/>
      <c r="S248" s="126"/>
      <c r="T248" s="126"/>
      <c r="U248" s="126"/>
      <c r="V248" s="126"/>
      <c r="W248" s="126"/>
      <c r="X248" s="126"/>
      <c r="Y248" s="126"/>
      <c r="Z248" s="126"/>
      <c r="AA248" s="126"/>
    </row>
    <row r="249" spans="1:27" x14ac:dyDescent="0.25">
      <c r="A249" s="4"/>
      <c r="J249" s="126"/>
      <c r="S249" s="126"/>
      <c r="T249" s="126"/>
      <c r="U249" s="126"/>
      <c r="V249" s="126"/>
      <c r="W249" s="126"/>
      <c r="X249" s="126"/>
      <c r="Y249" s="126"/>
      <c r="Z249" s="126"/>
      <c r="AA249" s="126"/>
    </row>
    <row r="250" spans="1:27" x14ac:dyDescent="0.25">
      <c r="A250" s="4"/>
      <c r="J250" s="126"/>
      <c r="S250" s="126"/>
      <c r="T250" s="126"/>
      <c r="U250" s="126"/>
      <c r="V250" s="126"/>
      <c r="W250" s="126"/>
      <c r="X250" s="126"/>
      <c r="Y250" s="126"/>
      <c r="Z250" s="126"/>
      <c r="AA250" s="126"/>
    </row>
    <row r="251" spans="1:27" x14ac:dyDescent="0.25">
      <c r="A251" s="4"/>
      <c r="J251" s="126"/>
      <c r="S251" s="126"/>
      <c r="T251" s="126"/>
      <c r="U251" s="126"/>
      <c r="V251" s="126"/>
      <c r="W251" s="126"/>
      <c r="X251" s="126"/>
      <c r="Y251" s="126"/>
      <c r="Z251" s="126"/>
      <c r="AA251" s="126"/>
    </row>
    <row r="5137" spans="7:27" x14ac:dyDescent="0.25">
      <c r="G5137" s="32"/>
      <c r="J5137" s="126"/>
      <c r="S5137" s="126"/>
      <c r="T5137" s="126"/>
      <c r="U5137" s="126"/>
      <c r="V5137" s="126"/>
      <c r="W5137" s="126"/>
      <c r="X5137" s="126"/>
      <c r="Y5137" s="126"/>
      <c r="Z5137" s="126"/>
      <c r="AA5137" s="126"/>
    </row>
    <row r="5138" spans="7:27" x14ac:dyDescent="0.25">
      <c r="G5138" s="32"/>
      <c r="J5138" s="126"/>
      <c r="S5138" s="126"/>
      <c r="T5138" s="126"/>
      <c r="U5138" s="126"/>
      <c r="V5138" s="126"/>
      <c r="W5138" s="126"/>
      <c r="X5138" s="126"/>
      <c r="Y5138" s="126"/>
      <c r="Z5138" s="126"/>
      <c r="AA5138" s="126"/>
    </row>
    <row r="5139" spans="7:27" x14ac:dyDescent="0.25">
      <c r="G5139" s="32"/>
      <c r="J5139" s="126"/>
      <c r="S5139" s="126"/>
      <c r="T5139" s="126"/>
      <c r="U5139" s="126"/>
      <c r="V5139" s="126"/>
      <c r="W5139" s="126"/>
      <c r="X5139" s="126"/>
      <c r="Y5139" s="126"/>
      <c r="Z5139" s="126"/>
      <c r="AA5139" s="126"/>
    </row>
    <row r="5140" spans="7:27" x14ac:dyDescent="0.25">
      <c r="G5140" s="32"/>
      <c r="J5140" s="126"/>
      <c r="S5140" s="126"/>
      <c r="T5140" s="126"/>
      <c r="U5140" s="126"/>
      <c r="V5140" s="126"/>
      <c r="W5140" s="126"/>
      <c r="X5140" s="126"/>
      <c r="Y5140" s="126"/>
      <c r="Z5140" s="126"/>
      <c r="AA5140" s="126"/>
    </row>
    <row r="5141" spans="7:27" x14ac:dyDescent="0.25">
      <c r="G5141" s="32"/>
      <c r="J5141" s="126"/>
      <c r="S5141" s="126"/>
      <c r="T5141" s="126"/>
      <c r="U5141" s="126"/>
      <c r="V5141" s="126"/>
      <c r="W5141" s="126"/>
      <c r="X5141" s="126"/>
      <c r="Y5141" s="126"/>
      <c r="Z5141" s="126"/>
      <c r="AA5141" s="126"/>
    </row>
    <row r="5142" spans="7:27" x14ac:dyDescent="0.25">
      <c r="G5142" s="32"/>
      <c r="J5142" s="126"/>
      <c r="S5142" s="126"/>
      <c r="T5142" s="126"/>
      <c r="U5142" s="126"/>
      <c r="V5142" s="126"/>
      <c r="W5142" s="126"/>
      <c r="X5142" s="126"/>
      <c r="Y5142" s="126"/>
      <c r="Z5142" s="126"/>
      <c r="AA5142" s="126"/>
    </row>
    <row r="5143" spans="7:27" x14ac:dyDescent="0.25">
      <c r="G5143" s="32"/>
      <c r="J5143" s="126"/>
      <c r="S5143" s="126"/>
      <c r="T5143" s="126"/>
      <c r="U5143" s="126"/>
      <c r="V5143" s="126"/>
      <c r="W5143" s="126"/>
      <c r="X5143" s="126"/>
      <c r="Y5143" s="126"/>
      <c r="Z5143" s="126"/>
      <c r="AA5143" s="126"/>
    </row>
  </sheetData>
  <sheetProtection password="DA71" sheet="1" objects="1" scenarios="1"/>
  <mergeCells count="58">
    <mergeCell ref="B2:K2"/>
    <mergeCell ref="B3:K3"/>
    <mergeCell ref="B216:D216"/>
    <mergeCell ref="B217:D217"/>
    <mergeCell ref="B219:G219"/>
    <mergeCell ref="B213:D213"/>
    <mergeCell ref="F213:G213"/>
    <mergeCell ref="H213:I213"/>
    <mergeCell ref="B214:D214"/>
    <mergeCell ref="F214:G214"/>
    <mergeCell ref="H214:I214"/>
    <mergeCell ref="B210:D210"/>
    <mergeCell ref="F210:G210"/>
    <mergeCell ref="H210:I210"/>
    <mergeCell ref="B211:D211"/>
    <mergeCell ref="F211:G211"/>
    <mergeCell ref="H211:I211"/>
    <mergeCell ref="B193:J197"/>
    <mergeCell ref="B207:D207"/>
    <mergeCell ref="F207:G207"/>
    <mergeCell ref="H207:I207"/>
    <mergeCell ref="B208:D208"/>
    <mergeCell ref="F208:G208"/>
    <mergeCell ref="H208:I208"/>
    <mergeCell ref="B199:G199"/>
    <mergeCell ref="B202:G202"/>
    <mergeCell ref="B204:D205"/>
    <mergeCell ref="F204:G205"/>
    <mergeCell ref="H204:I205"/>
    <mergeCell ref="F186:H187"/>
    <mergeCell ref="I188:J189"/>
    <mergeCell ref="C190:D190"/>
    <mergeCell ref="F190:G190"/>
    <mergeCell ref="I190:J190"/>
    <mergeCell ref="B30:K30"/>
    <mergeCell ref="B32:C32"/>
    <mergeCell ref="B27:K29"/>
    <mergeCell ref="J24:K24"/>
    <mergeCell ref="B25:C26"/>
    <mergeCell ref="E25:E26"/>
    <mergeCell ref="F25:F26"/>
    <mergeCell ref="H25:H26"/>
    <mergeCell ref="I25:I26"/>
    <mergeCell ref="K25:K26"/>
    <mergeCell ref="B16:G16"/>
    <mergeCell ref="B19:D19"/>
    <mergeCell ref="E19:G19"/>
    <mergeCell ref="I6:K7"/>
    <mergeCell ref="I8:K13"/>
    <mergeCell ref="I16:K16"/>
    <mergeCell ref="I17:K22"/>
    <mergeCell ref="B22:G22"/>
    <mergeCell ref="B6:G6"/>
    <mergeCell ref="B9:G9"/>
    <mergeCell ref="B10:G10"/>
    <mergeCell ref="B11:G11"/>
    <mergeCell ref="B12:G12"/>
    <mergeCell ref="B13:G13"/>
  </mergeCells>
  <conditionalFormatting sqref="B33:I182">
    <cfRule type="expression" dxfId="86" priority="29">
      <formula>($C33=0)</formula>
    </cfRule>
  </conditionalFormatting>
  <conditionalFormatting sqref="B33:I182">
    <cfRule type="expression" dxfId="85" priority="28">
      <formula>($K33=1)</formula>
    </cfRule>
  </conditionalFormatting>
  <conditionalFormatting sqref="J183">
    <cfRule type="expression" dxfId="84" priority="27">
      <formula>($K183=1)</formula>
    </cfRule>
  </conditionalFormatting>
  <conditionalFormatting sqref="J183">
    <cfRule type="expression" dxfId="83" priority="26">
      <formula>($C183=0)</formula>
    </cfRule>
  </conditionalFormatting>
  <conditionalFormatting sqref="J33:J182">
    <cfRule type="containsText" dxfId="82" priority="8" operator="containsText" text="Relevant">
      <formula>NOT(ISERROR(SEARCH("Relevant",J33)))</formula>
    </cfRule>
    <cfRule type="containsText" dxfId="81" priority="9" operator="containsText" text="deemed">
      <formula>NOT(ISERROR(SEARCH("deemed",J33)))</formula>
    </cfRule>
    <cfRule type="containsText" dxfId="80" priority="10" operator="containsText" text="Please">
      <formula>NOT(ISERROR(SEARCH("Please",J33)))</formula>
    </cfRule>
    <cfRule type="containsText" dxfId="79" priority="11" operator="containsText" text="Scheme">
      <formula>NOT(ISERROR(SEARCH("Scheme",J33)))</formula>
    </cfRule>
    <cfRule type="containsText" dxfId="78" priority="15" operator="containsText" text="Contributions">
      <formula>NOT(ISERROR(SEARCH("Contributions",J33)))</formula>
    </cfRule>
    <cfRule type="containsText" dxfId="77" priority="16" operator="containsText" text="Deemed">
      <formula>NOT(ISERROR(SEARCH("Deemed",J33)))</formula>
    </cfRule>
    <cfRule type="containsText" dxfId="76" priority="20" operator="containsText" text="Special">
      <formula>NOT(ISERROR(SEARCH("Special",J33)))</formula>
    </cfRule>
    <cfRule type="containsText" dxfId="75" priority="22" operator="containsText" text="Detected">
      <formula>NOT(ISERROR(SEARCH("Detected",J33)))</formula>
    </cfRule>
    <cfRule type="containsText" dxfId="74" priority="23" operator="containsText" text="Acceptable">
      <formula>NOT(ISERROR(SEARCH("Acceptable",J33)))</formula>
    </cfRule>
    <cfRule type="cellIs" dxfId="73" priority="24" operator="lessThan">
      <formula>1</formula>
    </cfRule>
    <cfRule type="containsText" dxfId="72" priority="25" operator="containsText" text="DETAILS">
      <formula>NOT(ISERROR(SEARCH("DETAILS",J33)))</formula>
    </cfRule>
  </conditionalFormatting>
  <conditionalFormatting sqref="J33:J182">
    <cfRule type="containsText" dxfId="71" priority="21" operator="containsText" text="Member">
      <formula>NOT(ISERROR(SEARCH("Member",J33)))</formula>
    </cfRule>
  </conditionalFormatting>
  <conditionalFormatting sqref="J33:J182">
    <cfRule type="containsText" dxfId="70" priority="18" operator="containsText" text="details">
      <formula>NOT(ISERROR(SEARCH("details",J33)))</formula>
    </cfRule>
    <cfRule type="containsText" dxfId="69" priority="19" operator="containsText" text="Unknown">
      <formula>NOT(ISERROR(SEARCH("Unknown",J33)))</formula>
    </cfRule>
  </conditionalFormatting>
  <conditionalFormatting sqref="I16">
    <cfRule type="containsText" dxfId="68" priority="14" operator="containsText" text="More">
      <formula>NOT(ISERROR(SEARCH("More",I16)))</formula>
    </cfRule>
    <cfRule type="containsText" dxfId="67" priority="17" operator="containsText" text="UNDO">
      <formula>NOT(ISERROR(SEARCH("UNDO",I16)))</formula>
    </cfRule>
  </conditionalFormatting>
  <conditionalFormatting sqref="G185:J185 I186:J186">
    <cfRule type="containsText" dxfId="66" priority="12" operator="containsText" text="error">
      <formula>NOT(ISERROR(SEARCH("error",G185)))</formula>
    </cfRule>
    <cfRule type="containsText" dxfId="65" priority="13" operator="containsText" text="ready">
      <formula>NOT(ISERROR(SEARCH("ready",G185)))</formula>
    </cfRule>
  </conditionalFormatting>
  <conditionalFormatting sqref="J33:J182">
    <cfRule type="containsText" dxfId="64" priority="7" operator="containsText" text="Practice">
      <formula>NOT(ISERROR(SEARCH("Practice",J33)))</formula>
    </cfRule>
  </conditionalFormatting>
  <conditionalFormatting sqref="J33:J182">
    <cfRule type="containsText" dxfId="63" priority="6" operator="containsText" text="scheme">
      <formula>NOT(ISERROR(SEARCH("scheme",J33)))</formula>
    </cfRule>
  </conditionalFormatting>
  <conditionalFormatting sqref="I17">
    <cfRule type="containsText" dxfId="62" priority="4" operator="containsText" text="Form">
      <formula>NOT(ISERROR(SEARCH("Form",I17)))</formula>
    </cfRule>
    <cfRule type="containsText" dxfId="61" priority="5" operator="containsText" text="Member">
      <formula>NOT(ISERROR(SEARCH("Member",I17)))</formula>
    </cfRule>
  </conditionalFormatting>
  <conditionalFormatting sqref="I16">
    <cfRule type="containsText" dxfId="60" priority="3" operator="containsText" text="urgent">
      <formula>NOT(ISERROR(SEARCH("urgent",I16)))</formula>
    </cfRule>
  </conditionalFormatting>
  <conditionalFormatting sqref="I6">
    <cfRule type="containsText" dxfId="59" priority="1" operator="containsText" text="READY">
      <formula>NOT(ISERROR(SEARCH("READY",I6)))</formula>
    </cfRule>
    <cfRule type="containsText" dxfId="58" priority="2" operator="containsText" text="ERROR">
      <formula>NOT(ISERROR(SEARCH("ERROR",I6)))</formula>
    </cfRule>
  </conditionalFormatting>
  <dataValidations count="3">
    <dataValidation allowBlank="1" showErrorMessage="1" promptTitle="Scheme" prompt="Please choose which scheme the member belongs to._x000a_" sqref="D33:D182" xr:uid="{173B6D55-BCE5-4433-8B99-1B12390FCEFA}"/>
    <dataValidation allowBlank="1" errorTitle="National Insurance Number." error="National Insurance Number must be 9 characters long, no spaces, please review and try again" promptTitle="National Insurance Number" prompt="Must be 9 Characters, No Spaces" sqref="E33:E182" xr:uid="{E14FC98B-2996-4878-AA5C-C45161C4D64F}"/>
    <dataValidation type="list" allowBlank="1" showInputMessage="1" showErrorMessage="1" sqref="K33:K182" xr:uid="{ED71F79F-E1F5-4399-A286-9DCCD8480B78}">
      <formula1>$P$3:$P$9</formula1>
    </dataValidation>
  </dataValidations>
  <hyperlinks>
    <hyperlink ref="B3" r:id="rId1" xr:uid="{5F062E31-177C-406E-995D-9FBB4FC0C2FD}"/>
  </hyperlinks>
  <pageMargins left="0.7" right="0.7" top="0.75" bottom="0.75" header="0.3" footer="0.3"/>
  <pageSetup paperSize="9" scale="42" orientation="portrait" r:id="rId2"/>
  <headerFooter>
    <oddFooter>&amp;LApril 2019&amp;CPage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sheetPr>
  <dimension ref="A1:AN5143"/>
  <sheetViews>
    <sheetView showZeros="0" zoomScale="85" zoomScaleNormal="85" workbookViewId="0">
      <selection activeCell="M3" sqref="M1:AN1048576"/>
    </sheetView>
  </sheetViews>
  <sheetFormatPr defaultRowHeight="15" x14ac:dyDescent="0.25"/>
  <cols>
    <col min="1" max="1" width="9.140625" style="126"/>
    <col min="2" max="2" width="11.7109375" style="126" customWidth="1"/>
    <col min="3" max="3" width="18.7109375" style="126" customWidth="1"/>
    <col min="4" max="4" width="8.28515625" style="126" customWidth="1"/>
    <col min="5" max="5" width="13.140625" style="126" customWidth="1"/>
    <col min="6" max="6" width="12.5703125" style="126" customWidth="1"/>
    <col min="7" max="7" width="17.7109375" style="126" customWidth="1"/>
    <col min="8" max="9" width="15.7109375" style="126" customWidth="1"/>
    <col min="10" max="10" width="38.85546875" style="110" bestFit="1" customWidth="1"/>
    <col min="11" max="11" width="24.42578125" style="126" bestFit="1" customWidth="1"/>
    <col min="12" max="12" width="16.140625" style="126" customWidth="1"/>
    <col min="13" max="13" width="16.140625" style="126" hidden="1" customWidth="1"/>
    <col min="14" max="14" width="11.42578125" style="126" hidden="1" customWidth="1"/>
    <col min="15" max="15" width="10.5703125" style="126" hidden="1" customWidth="1"/>
    <col min="16" max="16" width="14.85546875" style="126" hidden="1" customWidth="1"/>
    <col min="17" max="17" width="9.140625" style="126" hidden="1" customWidth="1"/>
    <col min="18" max="18" width="13.5703125" style="126" hidden="1" customWidth="1"/>
    <col min="19" max="19" width="10.85546875" style="224" hidden="1" customWidth="1"/>
    <col min="20" max="22" width="9.140625" style="224" hidden="1" customWidth="1"/>
    <col min="23" max="27" width="9.140625" style="112" hidden="1" customWidth="1"/>
    <col min="28" max="28" width="11.85546875" style="126" hidden="1" customWidth="1"/>
    <col min="29" max="29" width="10.5703125" style="126" hidden="1" customWidth="1"/>
    <col min="30" max="30" width="11" style="126" hidden="1" customWidth="1"/>
    <col min="31" max="32" width="9.140625" style="126" hidden="1" customWidth="1"/>
    <col min="33" max="33" width="11.28515625" style="126" hidden="1" customWidth="1"/>
    <col min="34" max="34" width="13.140625" style="126" hidden="1" customWidth="1"/>
    <col min="35" max="40" width="9.140625" style="126" hidden="1" customWidth="1"/>
    <col min="41" max="41" width="9.140625" style="126" customWidth="1"/>
    <col min="42" max="16384" width="9.140625" style="126"/>
  </cols>
  <sheetData>
    <row r="1" spans="1:27" x14ac:dyDescent="0.25">
      <c r="A1" s="10"/>
      <c r="B1" s="11"/>
      <c r="C1" s="11"/>
      <c r="D1" s="11"/>
      <c r="E1" s="11"/>
      <c r="F1" s="11"/>
      <c r="G1" s="11"/>
      <c r="H1" s="16"/>
      <c r="I1" s="16"/>
      <c r="J1" s="347"/>
      <c r="K1" s="16"/>
      <c r="L1" s="5"/>
      <c r="M1" s="5"/>
      <c r="N1" s="243"/>
      <c r="O1" s="5"/>
      <c r="R1" s="216">
        <v>45170</v>
      </c>
      <c r="S1" s="350">
        <v>45199</v>
      </c>
      <c r="V1" s="126"/>
      <c r="W1" s="126"/>
      <c r="X1" s="126"/>
      <c r="Y1" s="126"/>
      <c r="Z1" s="126"/>
      <c r="AA1" s="126"/>
    </row>
    <row r="2" spans="1:27" ht="23.25" x14ac:dyDescent="0.35">
      <c r="A2" s="6"/>
      <c r="B2" s="403" t="s">
        <v>0</v>
      </c>
      <c r="C2" s="403"/>
      <c r="D2" s="403"/>
      <c r="E2" s="403"/>
      <c r="F2" s="403"/>
      <c r="G2" s="403"/>
      <c r="H2" s="403"/>
      <c r="I2" s="403"/>
      <c r="J2" s="403"/>
      <c r="K2" s="403"/>
      <c r="L2" s="5"/>
      <c r="M2" s="5"/>
      <c r="N2" s="5"/>
      <c r="O2" s="5"/>
      <c r="P2" s="80" t="s">
        <v>434</v>
      </c>
      <c r="V2" s="126"/>
      <c r="W2" s="126"/>
      <c r="X2" s="126"/>
      <c r="Y2" s="126"/>
      <c r="Z2" s="126"/>
      <c r="AA2" s="126"/>
    </row>
    <row r="3" spans="1:27" ht="21" x14ac:dyDescent="0.25">
      <c r="A3" s="6"/>
      <c r="B3" s="488" t="s">
        <v>1</v>
      </c>
      <c r="C3" s="488"/>
      <c r="D3" s="488"/>
      <c r="E3" s="488"/>
      <c r="F3" s="488"/>
      <c r="G3" s="488"/>
      <c r="H3" s="488"/>
      <c r="I3" s="488"/>
      <c r="J3" s="488"/>
      <c r="K3" s="488"/>
      <c r="L3" s="5"/>
      <c r="M3" s="5"/>
      <c r="N3" s="5"/>
      <c r="O3" s="5"/>
      <c r="P3" s="80"/>
      <c r="V3" s="126"/>
      <c r="W3" s="126"/>
      <c r="X3" s="126"/>
      <c r="Y3" s="126"/>
      <c r="Z3" s="126"/>
      <c r="AA3" s="126"/>
    </row>
    <row r="4" spans="1:27" x14ac:dyDescent="0.25">
      <c r="A4" s="6"/>
      <c r="B4" s="25"/>
      <c r="C4" s="25"/>
      <c r="D4" s="12"/>
      <c r="E4" s="12"/>
      <c r="F4" s="12"/>
      <c r="G4" s="12"/>
      <c r="H4" s="5"/>
      <c r="I4" s="5"/>
      <c r="J4" s="386"/>
      <c r="K4" s="5"/>
      <c r="L4" s="5"/>
      <c r="M4" s="5"/>
      <c r="N4" s="5"/>
      <c r="O4" s="5"/>
      <c r="P4" s="80" t="s">
        <v>602</v>
      </c>
      <c r="V4" s="126"/>
      <c r="W4" s="126"/>
      <c r="X4" s="126"/>
      <c r="Y4" s="126"/>
      <c r="Z4" s="126"/>
      <c r="AA4" s="126"/>
    </row>
    <row r="5" spans="1:27" ht="16.5" thickBot="1" x14ac:dyDescent="0.3">
      <c r="A5" s="6"/>
      <c r="B5" s="235" t="s">
        <v>2</v>
      </c>
      <c r="C5" s="83"/>
      <c r="D5" s="83"/>
      <c r="E5" s="83"/>
      <c r="F5" s="83"/>
      <c r="G5" s="83"/>
      <c r="H5" s="13"/>
      <c r="I5" s="13"/>
      <c r="J5" s="46"/>
      <c r="K5" s="5"/>
      <c r="L5" s="5"/>
      <c r="M5" s="5"/>
      <c r="N5" s="5"/>
      <c r="O5" s="5"/>
      <c r="P5" s="80" t="s">
        <v>601</v>
      </c>
      <c r="V5" s="126"/>
      <c r="W5" s="126"/>
      <c r="X5" s="126"/>
      <c r="Y5" s="126"/>
      <c r="Z5" s="126"/>
      <c r="AA5" s="126"/>
    </row>
    <row r="6" spans="1:27" ht="15.75" customHeight="1" thickBot="1" x14ac:dyDescent="0.3">
      <c r="A6" s="6"/>
      <c r="B6" s="461">
        <f>'Member Info'!D6</f>
        <v>0</v>
      </c>
      <c r="C6" s="462"/>
      <c r="D6" s="462"/>
      <c r="E6" s="462"/>
      <c r="F6" s="462"/>
      <c r="G6" s="463"/>
      <c r="H6" s="24"/>
      <c r="I6" s="492" t="str">
        <f>IF(ISERROR(AC183),"***An error has been detected, please enter an explantion below***",IF(AC183&lt;-1,"**An error has been detected, please enter explanation below**",IF(AC183&gt;1,"**An error has been detected, please enter an explantion below**",IF(N18=1,"Please fix the error in the box below before submitting GP1",IF(AJ183&gt;=1,"**An error has been detected, please correct the Deemed error(s)**","Form Ready to submit")))))</f>
        <v>Form Ready to submit</v>
      </c>
      <c r="J6" s="493"/>
      <c r="K6" s="501"/>
      <c r="L6" s="5"/>
      <c r="M6" s="5"/>
      <c r="N6" s="5"/>
      <c r="O6" s="5"/>
      <c r="P6" s="80" t="s">
        <v>437</v>
      </c>
      <c r="V6" s="126"/>
      <c r="W6" s="126"/>
      <c r="X6" s="126"/>
      <c r="Y6" s="126"/>
      <c r="Z6" s="126"/>
      <c r="AA6" s="126"/>
    </row>
    <row r="7" spans="1:27" ht="15.75" thickBot="1" x14ac:dyDescent="0.3">
      <c r="A7" s="6"/>
      <c r="B7" s="12"/>
      <c r="C7" s="12"/>
      <c r="D7" s="12"/>
      <c r="E7" s="12"/>
      <c r="F7" s="5"/>
      <c r="G7" s="5"/>
      <c r="H7" s="5"/>
      <c r="I7" s="494"/>
      <c r="J7" s="495"/>
      <c r="K7" s="502"/>
      <c r="L7" s="5"/>
      <c r="M7" s="5"/>
      <c r="N7" s="5"/>
      <c r="O7" s="5"/>
      <c r="P7" s="80" t="s">
        <v>548</v>
      </c>
      <c r="V7" s="126"/>
      <c r="W7" s="126"/>
      <c r="X7" s="126"/>
      <c r="Y7" s="126"/>
      <c r="Z7" s="126"/>
      <c r="AA7" s="126"/>
    </row>
    <row r="8" spans="1:27" ht="16.5" thickBot="1" x14ac:dyDescent="0.3">
      <c r="A8" s="6"/>
      <c r="B8" s="235" t="s">
        <v>578</v>
      </c>
      <c r="C8" s="83"/>
      <c r="D8" s="83"/>
      <c r="E8" s="83"/>
      <c r="F8" s="83"/>
      <c r="G8" s="83"/>
      <c r="H8" s="13"/>
      <c r="I8" s="503"/>
      <c r="J8" s="504"/>
      <c r="K8" s="505"/>
      <c r="L8" s="5"/>
      <c r="M8" s="5"/>
      <c r="N8" s="5"/>
      <c r="O8" s="5"/>
      <c r="P8" s="80" t="s">
        <v>498</v>
      </c>
      <c r="V8" s="126"/>
      <c r="W8" s="126"/>
      <c r="X8" s="126"/>
      <c r="Y8" s="126"/>
      <c r="Z8" s="126"/>
      <c r="AA8" s="126"/>
    </row>
    <row r="9" spans="1:27" x14ac:dyDescent="0.25">
      <c r="A9" s="6"/>
      <c r="B9" s="464">
        <f>'Member Info'!$D$9</f>
        <v>0</v>
      </c>
      <c r="C9" s="465"/>
      <c r="D9" s="465"/>
      <c r="E9" s="465"/>
      <c r="F9" s="465"/>
      <c r="G9" s="466"/>
      <c r="H9" s="275"/>
      <c r="I9" s="506"/>
      <c r="J9" s="507"/>
      <c r="K9" s="508"/>
      <c r="L9" s="5"/>
      <c r="M9" s="5"/>
      <c r="N9" s="5"/>
      <c r="O9" s="5"/>
      <c r="P9" s="80" t="s">
        <v>491</v>
      </c>
      <c r="V9" s="126"/>
      <c r="W9" s="126"/>
      <c r="X9" s="126"/>
      <c r="Y9" s="126"/>
      <c r="Z9" s="126"/>
      <c r="AA9" s="126"/>
    </row>
    <row r="10" spans="1:27" x14ac:dyDescent="0.25">
      <c r="A10" s="6"/>
      <c r="B10" s="467">
        <f>'Member Info'!$D$10</f>
        <v>0</v>
      </c>
      <c r="C10" s="468"/>
      <c r="D10" s="468"/>
      <c r="E10" s="468"/>
      <c r="F10" s="468"/>
      <c r="G10" s="469"/>
      <c r="H10" s="275"/>
      <c r="I10" s="506"/>
      <c r="J10" s="507"/>
      <c r="K10" s="508"/>
      <c r="L10" s="5"/>
      <c r="M10" s="5"/>
      <c r="N10" s="5"/>
      <c r="O10" s="5"/>
      <c r="P10" s="80"/>
      <c r="V10" s="126"/>
      <c r="W10" s="126"/>
      <c r="X10" s="126"/>
      <c r="Y10" s="126"/>
      <c r="Z10" s="126"/>
      <c r="AA10" s="126"/>
    </row>
    <row r="11" spans="1:27" x14ac:dyDescent="0.25">
      <c r="A11" s="6"/>
      <c r="B11" s="467">
        <f>'Member Info'!$D$11</f>
        <v>0</v>
      </c>
      <c r="C11" s="468"/>
      <c r="D11" s="468"/>
      <c r="E11" s="468"/>
      <c r="F11" s="468"/>
      <c r="G11" s="469"/>
      <c r="H11" s="275"/>
      <c r="I11" s="506"/>
      <c r="J11" s="507"/>
      <c r="K11" s="508"/>
      <c r="L11" s="5"/>
      <c r="M11" s="5"/>
      <c r="N11" s="5"/>
      <c r="O11" s="5"/>
      <c r="V11" s="126"/>
      <c r="W11" s="126"/>
      <c r="X11" s="126"/>
      <c r="Y11" s="126"/>
      <c r="Z11" s="126"/>
      <c r="AA11" s="126"/>
    </row>
    <row r="12" spans="1:27" x14ac:dyDescent="0.25">
      <c r="A12" s="6"/>
      <c r="B12" s="467">
        <f>'Member Info'!$D$11</f>
        <v>0</v>
      </c>
      <c r="C12" s="468"/>
      <c r="D12" s="468"/>
      <c r="E12" s="468"/>
      <c r="F12" s="468"/>
      <c r="G12" s="469"/>
      <c r="H12" s="275"/>
      <c r="I12" s="506"/>
      <c r="J12" s="507"/>
      <c r="K12" s="508"/>
      <c r="L12" s="5"/>
      <c r="M12" s="5"/>
      <c r="N12" s="5"/>
      <c r="O12" s="5"/>
      <c r="V12" s="126"/>
      <c r="W12" s="126"/>
      <c r="X12" s="126"/>
      <c r="Y12" s="126"/>
      <c r="Z12" s="126"/>
      <c r="AA12" s="126"/>
    </row>
    <row r="13" spans="1:27" ht="15.75" thickBot="1" x14ac:dyDescent="0.3">
      <c r="A13" s="6"/>
      <c r="B13" s="470">
        <f>'Member Info'!$D$11</f>
        <v>0</v>
      </c>
      <c r="C13" s="471"/>
      <c r="D13" s="471"/>
      <c r="E13" s="471"/>
      <c r="F13" s="471"/>
      <c r="G13" s="472"/>
      <c r="H13" s="275"/>
      <c r="I13" s="509"/>
      <c r="J13" s="510"/>
      <c r="K13" s="511"/>
      <c r="L13" s="5"/>
      <c r="M13" s="5"/>
      <c r="N13" s="5"/>
      <c r="O13" s="5"/>
      <c r="V13" s="126"/>
      <c r="W13" s="126"/>
      <c r="X13" s="126"/>
      <c r="Y13" s="126"/>
      <c r="Z13" s="126"/>
      <c r="AA13" s="126"/>
    </row>
    <row r="14" spans="1:27" x14ac:dyDescent="0.25">
      <c r="A14" s="6"/>
      <c r="B14" s="12"/>
      <c r="C14" s="12"/>
      <c r="D14" s="12"/>
      <c r="E14" s="12"/>
      <c r="F14" s="5"/>
      <c r="G14" s="5"/>
      <c r="H14" s="5"/>
      <c r="I14" s="5"/>
      <c r="J14" s="336"/>
      <c r="K14" s="336"/>
      <c r="L14" s="5"/>
      <c r="M14" s="5"/>
      <c r="N14" s="5"/>
      <c r="O14" s="5"/>
      <c r="U14" s="225"/>
      <c r="V14" s="126"/>
      <c r="W14" s="126"/>
      <c r="X14" s="126"/>
      <c r="Y14" s="126"/>
      <c r="Z14" s="126"/>
      <c r="AA14" s="126"/>
    </row>
    <row r="15" spans="1:27" ht="16.5" thickBot="1" x14ac:dyDescent="0.3">
      <c r="A15" s="6"/>
      <c r="B15" s="235" t="s">
        <v>4</v>
      </c>
      <c r="C15" s="83"/>
      <c r="D15" s="83"/>
      <c r="E15" s="83"/>
      <c r="F15" s="83"/>
      <c r="G15" s="83"/>
      <c r="H15" s="13"/>
      <c r="I15" s="13"/>
      <c r="J15" s="46"/>
      <c r="K15" s="5"/>
      <c r="L15" s="5"/>
      <c r="M15" s="5"/>
      <c r="N15" s="5"/>
      <c r="O15" s="5"/>
      <c r="U15" s="225"/>
      <c r="V15" s="126"/>
      <c r="W15" s="126"/>
      <c r="X15" s="126"/>
      <c r="Y15" s="126"/>
      <c r="Z15" s="126"/>
      <c r="AA15" s="126"/>
    </row>
    <row r="16" spans="1:27" ht="17.25" customHeight="1" thickBot="1" x14ac:dyDescent="0.3">
      <c r="A16" s="6"/>
      <c r="B16" s="461">
        <f>'Member Info'!$D$16</f>
        <v>0</v>
      </c>
      <c r="C16" s="462"/>
      <c r="D16" s="462"/>
      <c r="E16" s="462"/>
      <c r="F16" s="462"/>
      <c r="G16" s="463"/>
      <c r="H16" s="332"/>
      <c r="I16" s="512" t="str">
        <f>IF(OR(Y183&gt;0,AD183&gt;0),"STOP! - Urgent Action Required","")</f>
        <v/>
      </c>
      <c r="J16" s="513"/>
      <c r="K16" s="514"/>
      <c r="L16" s="5"/>
      <c r="M16" s="5"/>
      <c r="N16" s="5"/>
      <c r="O16" s="5"/>
      <c r="R16" s="126">
        <f>'Member Info'!X2</f>
        <v>2.5</v>
      </c>
      <c r="U16" s="226"/>
      <c r="V16" s="126"/>
      <c r="W16" s="126"/>
      <c r="X16" s="126"/>
      <c r="Y16" s="126"/>
      <c r="Z16" s="126"/>
      <c r="AA16" s="126"/>
    </row>
    <row r="17" spans="1:40" ht="15" customHeight="1" x14ac:dyDescent="0.25">
      <c r="A17" s="6"/>
      <c r="B17" s="12"/>
      <c r="C17" s="12"/>
      <c r="D17" s="12"/>
      <c r="E17" s="12"/>
      <c r="F17" s="5"/>
      <c r="G17" s="5"/>
      <c r="H17" s="5"/>
      <c r="I17" s="515" t="str">
        <f>IF(Y183&gt;=1,"A Cut, Copy and paste action has corrupted this form, please UNDO (CTRL + Z) last action, or a New form will need to be Used from now on",IF(AD183&gt;0,"One or More members have been marked as - Left Employment/Scheme, but do not have an end date. please enter the End Date in the Member Info Tab",""))</f>
        <v/>
      </c>
      <c r="J17" s="516"/>
      <c r="K17" s="517"/>
      <c r="L17" s="5"/>
      <c r="M17" s="5"/>
      <c r="N17" s="5"/>
      <c r="O17" s="5"/>
    </row>
    <row r="18" spans="1:40" ht="16.5" customHeight="1" thickBot="1" x14ac:dyDescent="0.3">
      <c r="A18" s="6"/>
      <c r="B18" s="83" t="s">
        <v>476</v>
      </c>
      <c r="C18" s="83"/>
      <c r="D18" s="83"/>
      <c r="E18" s="335" t="s">
        <v>417</v>
      </c>
      <c r="F18" s="268"/>
      <c r="G18" s="268"/>
      <c r="H18" s="268"/>
      <c r="I18" s="518"/>
      <c r="J18" s="519"/>
      <c r="K18" s="520"/>
      <c r="L18" s="5"/>
      <c r="M18" s="5"/>
      <c r="N18" s="5">
        <f>IF(I16="",0,1)</f>
        <v>0</v>
      </c>
      <c r="O18" s="5"/>
    </row>
    <row r="19" spans="1:40" ht="15.75" customHeight="1" thickBot="1" x14ac:dyDescent="0.3">
      <c r="A19" s="6"/>
      <c r="B19" s="461">
        <f>'Member Info'!$D$19</f>
        <v>0</v>
      </c>
      <c r="C19" s="462"/>
      <c r="D19" s="463"/>
      <c r="E19" s="458"/>
      <c r="F19" s="459"/>
      <c r="G19" s="460"/>
      <c r="H19" s="333"/>
      <c r="I19" s="518"/>
      <c r="J19" s="519"/>
      <c r="K19" s="520"/>
      <c r="L19" s="5"/>
      <c r="M19" s="5"/>
      <c r="N19" s="5"/>
      <c r="O19" s="5"/>
    </row>
    <row r="20" spans="1:40" ht="15" customHeight="1" x14ac:dyDescent="0.25">
      <c r="A20" s="6"/>
      <c r="B20" s="25"/>
      <c r="C20" s="25"/>
      <c r="D20" s="25"/>
      <c r="E20" s="25"/>
      <c r="F20" s="5"/>
      <c r="G20" s="5"/>
      <c r="H20" s="5"/>
      <c r="I20" s="518"/>
      <c r="J20" s="519"/>
      <c r="K20" s="520"/>
      <c r="L20" s="5"/>
      <c r="M20" s="5"/>
      <c r="N20" s="5"/>
      <c r="O20" s="5"/>
    </row>
    <row r="21" spans="1:40" ht="16.5" customHeight="1" thickBot="1" x14ac:dyDescent="0.3">
      <c r="A21" s="6"/>
      <c r="B21" s="235" t="s">
        <v>532</v>
      </c>
      <c r="C21" s="83"/>
      <c r="D21" s="83"/>
      <c r="E21" s="83"/>
      <c r="F21" s="83"/>
      <c r="G21" s="83"/>
      <c r="H21" s="13"/>
      <c r="I21" s="518"/>
      <c r="J21" s="519"/>
      <c r="K21" s="520"/>
      <c r="L21" s="5"/>
      <c r="M21" s="5"/>
      <c r="N21" s="5"/>
      <c r="O21" s="5"/>
    </row>
    <row r="22" spans="1:40" ht="15.75" customHeight="1" thickBot="1" x14ac:dyDescent="0.3">
      <c r="A22" s="6"/>
      <c r="B22" s="458"/>
      <c r="C22" s="459"/>
      <c r="D22" s="459"/>
      <c r="E22" s="459"/>
      <c r="F22" s="459"/>
      <c r="G22" s="460"/>
      <c r="H22" s="334"/>
      <c r="I22" s="521"/>
      <c r="J22" s="522"/>
      <c r="K22" s="523"/>
      <c r="L22" s="5"/>
      <c r="M22" s="5"/>
      <c r="N22" s="5"/>
      <c r="O22" s="5" t="str">
        <f>IF(ISERROR(AB33)," Unknown Values entered",FALSE)</f>
        <v xml:space="preserve"> Unknown Values entered</v>
      </c>
    </row>
    <row r="23" spans="1:40" ht="15.75" customHeight="1" x14ac:dyDescent="0.25">
      <c r="A23" s="12"/>
      <c r="B23" s="12"/>
      <c r="C23" s="12"/>
      <c r="D23" s="12"/>
      <c r="E23" s="12"/>
      <c r="F23" s="12"/>
      <c r="G23" s="12"/>
      <c r="H23" s="12"/>
      <c r="I23" s="12"/>
      <c r="J23" s="337"/>
      <c r="K23" s="337"/>
      <c r="L23" s="5"/>
      <c r="M23" s="5"/>
      <c r="N23" s="5"/>
      <c r="O23" s="5"/>
    </row>
    <row r="24" spans="1:40" ht="15.75" customHeight="1" thickBot="1" x14ac:dyDescent="0.3">
      <c r="A24" s="12"/>
      <c r="B24" s="12"/>
      <c r="C24" s="12"/>
      <c r="D24" s="12"/>
      <c r="E24" s="12"/>
      <c r="F24" s="12" t="s">
        <v>580</v>
      </c>
      <c r="G24" s="12"/>
      <c r="H24" s="12" t="s">
        <v>583</v>
      </c>
      <c r="I24" s="12" t="s">
        <v>584</v>
      </c>
      <c r="J24" s="491" t="s">
        <v>581</v>
      </c>
      <c r="K24" s="491"/>
      <c r="L24" s="5"/>
      <c r="M24" s="5"/>
      <c r="N24" s="5"/>
      <c r="O24" s="5"/>
    </row>
    <row r="25" spans="1:40" ht="15.75" customHeight="1" x14ac:dyDescent="0.25">
      <c r="A25" s="12"/>
      <c r="B25" s="492" t="s">
        <v>579</v>
      </c>
      <c r="C25" s="493"/>
      <c r="D25" s="11"/>
      <c r="E25" s="496"/>
      <c r="F25" s="498">
        <f>SUM(F33:F182)</f>
        <v>0</v>
      </c>
      <c r="G25" s="11"/>
      <c r="H25" s="498">
        <f>SUM(H33:H182)</f>
        <v>0</v>
      </c>
      <c r="I25" s="498">
        <f>SUM(I33:I182)</f>
        <v>0</v>
      </c>
      <c r="J25" s="338"/>
      <c r="K25" s="489">
        <f>SUM(H25:I26)</f>
        <v>0</v>
      </c>
      <c r="L25" s="5"/>
      <c r="M25" s="5"/>
      <c r="N25" s="5"/>
      <c r="O25" s="5"/>
    </row>
    <row r="26" spans="1:40" ht="15.75" customHeight="1" thickBot="1" x14ac:dyDescent="0.3">
      <c r="A26" s="12"/>
      <c r="B26" s="494"/>
      <c r="C26" s="495"/>
      <c r="D26" s="14"/>
      <c r="E26" s="497"/>
      <c r="F26" s="499"/>
      <c r="G26" s="14"/>
      <c r="H26" s="500"/>
      <c r="I26" s="500"/>
      <c r="J26" s="339"/>
      <c r="K26" s="490"/>
      <c r="L26" s="5"/>
      <c r="M26" s="5"/>
      <c r="N26" s="5"/>
      <c r="O26" s="5"/>
    </row>
    <row r="27" spans="1:40" ht="15" customHeight="1" x14ac:dyDescent="0.25">
      <c r="A27" s="12"/>
      <c r="B27" s="414" t="s">
        <v>10</v>
      </c>
      <c r="C27" s="414"/>
      <c r="D27" s="414"/>
      <c r="E27" s="414"/>
      <c r="F27" s="414"/>
      <c r="G27" s="414"/>
      <c r="H27" s="414"/>
      <c r="I27" s="414"/>
      <c r="J27" s="414"/>
      <c r="K27" s="414"/>
      <c r="L27" s="5"/>
      <c r="M27" s="5"/>
      <c r="N27" s="5"/>
      <c r="O27" s="5"/>
    </row>
    <row r="28" spans="1:40" ht="15.75" customHeight="1" x14ac:dyDescent="0.25">
      <c r="A28" s="12"/>
      <c r="B28" s="414"/>
      <c r="C28" s="414"/>
      <c r="D28" s="414"/>
      <c r="E28" s="414"/>
      <c r="F28" s="414"/>
      <c r="G28" s="414"/>
      <c r="H28" s="414"/>
      <c r="I28" s="414"/>
      <c r="J28" s="414"/>
      <c r="K28" s="414"/>
      <c r="L28" s="5"/>
      <c r="M28" s="5"/>
      <c r="N28" s="5"/>
      <c r="O28" s="5"/>
    </row>
    <row r="29" spans="1:40" ht="15" customHeight="1" x14ac:dyDescent="0.25">
      <c r="A29" s="12"/>
      <c r="B29" s="414"/>
      <c r="C29" s="414"/>
      <c r="D29" s="414"/>
      <c r="E29" s="414"/>
      <c r="F29" s="414"/>
      <c r="G29" s="414"/>
      <c r="H29" s="414"/>
      <c r="I29" s="414"/>
      <c r="J29" s="414"/>
      <c r="K29" s="414"/>
      <c r="L29" s="12"/>
      <c r="M29" s="12"/>
      <c r="N29" s="12"/>
      <c r="O29" s="12"/>
    </row>
    <row r="30" spans="1:40" ht="21" x14ac:dyDescent="0.35">
      <c r="A30" s="4"/>
      <c r="B30" s="484" t="s">
        <v>547</v>
      </c>
      <c r="C30" s="484"/>
      <c r="D30" s="484"/>
      <c r="E30" s="484"/>
      <c r="F30" s="484"/>
      <c r="G30" s="484"/>
      <c r="H30" s="484"/>
      <c r="I30" s="484"/>
      <c r="J30" s="484"/>
      <c r="K30" s="484"/>
      <c r="L30" s="5"/>
      <c r="M30" s="5"/>
      <c r="N30" s="5"/>
      <c r="O30" s="5"/>
    </row>
    <row r="31" spans="1:40" x14ac:dyDescent="0.25">
      <c r="A31" s="4"/>
      <c r="B31" s="5"/>
      <c r="C31" s="5"/>
      <c r="D31" s="5"/>
      <c r="E31" s="20"/>
      <c r="F31" s="20"/>
      <c r="G31" s="21"/>
      <c r="H31" s="20"/>
      <c r="I31" s="20"/>
      <c r="J31" s="386"/>
      <c r="K31" s="5"/>
      <c r="L31" s="5"/>
      <c r="M31" s="5"/>
      <c r="N31" s="5"/>
      <c r="O31" s="5"/>
    </row>
    <row r="32" spans="1:40" ht="93" customHeight="1" x14ac:dyDescent="0.25">
      <c r="A32" s="4"/>
      <c r="B32" s="482" t="s">
        <v>11</v>
      </c>
      <c r="C32" s="483"/>
      <c r="D32" s="39" t="s">
        <v>28</v>
      </c>
      <c r="E32" s="27" t="s">
        <v>12</v>
      </c>
      <c r="F32" s="27" t="s">
        <v>13</v>
      </c>
      <c r="G32" s="28" t="s">
        <v>449</v>
      </c>
      <c r="H32" s="27" t="s">
        <v>460</v>
      </c>
      <c r="I32" s="27" t="s">
        <v>16</v>
      </c>
      <c r="J32" s="81" t="s">
        <v>431</v>
      </c>
      <c r="K32" s="81" t="s">
        <v>531</v>
      </c>
      <c r="L32" s="5"/>
      <c r="M32" s="349" t="s">
        <v>586</v>
      </c>
      <c r="N32" s="93" t="s">
        <v>414</v>
      </c>
      <c r="O32" s="93" t="s">
        <v>414</v>
      </c>
      <c r="P32" s="94" t="s">
        <v>415</v>
      </c>
      <c r="Q32" s="95"/>
      <c r="R32" s="94" t="s">
        <v>416</v>
      </c>
      <c r="S32" s="227"/>
      <c r="T32" s="228" t="s">
        <v>463</v>
      </c>
      <c r="U32" s="228" t="s">
        <v>464</v>
      </c>
      <c r="V32" s="228" t="s">
        <v>465</v>
      </c>
      <c r="W32" s="236" t="s">
        <v>492</v>
      </c>
      <c r="X32" s="236" t="s">
        <v>493</v>
      </c>
      <c r="Y32" s="236" t="s">
        <v>495</v>
      </c>
      <c r="Z32" s="236" t="s">
        <v>499</v>
      </c>
      <c r="AA32" s="236" t="s">
        <v>528</v>
      </c>
      <c r="AB32" s="241" t="s">
        <v>504</v>
      </c>
      <c r="AC32" s="241" t="s">
        <v>496</v>
      </c>
      <c r="AD32" s="241" t="s">
        <v>529</v>
      </c>
      <c r="AE32" s="126" t="s">
        <v>530</v>
      </c>
      <c r="AG32" s="241" t="s">
        <v>533</v>
      </c>
      <c r="AH32" s="241" t="s">
        <v>534</v>
      </c>
      <c r="AI32" s="241" t="s">
        <v>549</v>
      </c>
      <c r="AJ32" s="241" t="s">
        <v>582</v>
      </c>
      <c r="AK32" s="241" t="s">
        <v>605</v>
      </c>
      <c r="AL32" s="241" t="s">
        <v>590</v>
      </c>
      <c r="AM32" s="241" t="s">
        <v>591</v>
      </c>
      <c r="AN32" s="241" t="s">
        <v>606</v>
      </c>
    </row>
    <row r="33" spans="1:40" x14ac:dyDescent="0.25">
      <c r="A33" s="4">
        <v>1</v>
      </c>
      <c r="B33" s="166">
        <f>'Member Info'!D29</f>
        <v>0</v>
      </c>
      <c r="C33" s="166">
        <f>'Member Info'!E29</f>
        <v>0</v>
      </c>
      <c r="D33" s="166" t="str">
        <f>'Member Info'!G29</f>
        <v/>
      </c>
      <c r="E33" s="167">
        <f>'Member Info'!B29</f>
        <v>0</v>
      </c>
      <c r="F33" s="244"/>
      <c r="G33" s="168" t="str">
        <f>IF(E33=0,"",
IF('Member Info'!$AM$19&lt;=$R$1,
SUMPRODUCT('Member Info'!L29+IF('Member Info'!H29&gt;'Member Info'!$AJ$12,'Member Info'!$AK$13,IF('Member Info'!H29&gt;'Member Info'!$AJ$11,'Member Info'!$AK$12,IF('Member Info'!H29&gt;'Member Info'!$AJ$10,'Member Info'!$AK$11,IF('Member Info'!H29&gt;'Member Info'!$AJ$9,'Member Info'!$AK$10,IF('Member Info'!H29&gt;'Member Info'!$AJ$8,'Member Info'!$AK$9,'Member Info'!$AK$8)))))),
SUMPRODUCT('Member Info'!L29+IF('Member Info'!H29&gt;'Member Info'!$AG$17,'Member Info'!$AH$18,IF('Member Info'!H29&gt;'Member Info'!$AG$16,'Member Info'!$AH$17,IF('Member Info'!H29&gt;'Member Info'!$AG$15,'Member Info'!$AH$16,IF('Member Info'!H29&gt;'Member Info'!$AG$14,'Member Info'!$AH$15,IF('Member Info'!H29&gt;'Member Info'!$AG$13,'Member Info'!$AH$14,IF('Member Info'!H29&gt;'Member Info'!$AG$12,'Member Info'!$AH$13,IF('Member Info'!H29&gt;'Member Info'!$AG$11,'Member Info'!$AH$12,IF('Member Info'!H29&gt;'Member Info'!$AG$10,'Member Info'!$AH$11,IF('Member Info'!H29&gt;'Member Info'!$AG$9,'Member Info'!$AH$10,IF('Member Info'!H29&gt;'Member Info'!$AG$8,'Member Info'!$AH$9,'Member Info'!$AH$8)))))))))))))</f>
        <v/>
      </c>
      <c r="H33" s="26"/>
      <c r="I33" s="26"/>
      <c r="J33" s="107" t="str">
        <f>IF(E33=0,"",IF('Member Info'!F29&gt;$S$1,CONCATENATE("Joined with practice on ", TEXT('Member Info'!F29, "DD/MM/YYYY")),IF('Member Info'!N29&lt;&gt;"",IF('Member Info'!N29&lt;$R$1,CONCATENATE("Left Scheme on ", TEXT('Member Info'!N29, "DD/MM/YYYY")),IF(ISERROR(G33),"Error Detected, No rate entered",IF(E33=0,"",IF(F33="","Error Detected, No Pensionable pay",IF(ISERROR(AB33)," Unknown Values entered.",IF(T33+U33&lt;1,"Acceptable",IF(R33+S33=200, "No Contributions Entered", IF(K33="","Error Detected, Choose reason&gt;",IF(X33="1",IF(T33=1,"Please Enter Deemed Pensionable Pay","Add Any Relevant Details Above"),"Please Give Details Above"))))))))),IF(ISERROR(G33),"Error Detected, No rate entered",IF(E33=0,"",IF(F33="","Error Detected, No Pensionable pay",IF(ISERROR(AB33)," Unknown Values entered.",IF(T33+U33&lt;1,"Acceptable",IF(R33+S33=200, "No Contributions Entered", IF(K33="","Error Detected, Choose reason&gt;",IF(X33="1",IF(T33=1,"Please Enter Deemed Pensionable Pay","Add relevant Details Above"),"Please give details Above")))))))))))</f>
        <v/>
      </c>
      <c r="K33" s="263"/>
      <c r="L33" s="93"/>
      <c r="M33" s="93" t="str">
        <f>IF(E33=0,"",IF(ISERROR((F33+H33+I33)),0,IF((F33+H33+I33)&lt;1,0,1)))</f>
        <v/>
      </c>
      <c r="N33" s="96">
        <f>H33</f>
        <v>0</v>
      </c>
      <c r="O33" s="96">
        <f>I33</f>
        <v>0</v>
      </c>
      <c r="P33" s="220">
        <f>(ROUND((F33/100*'Member Info'!$W$2), 2))</f>
        <v>0</v>
      </c>
      <c r="Q33" s="220" t="e">
        <f>ROUND((F33/100*G33),2)</f>
        <v>#VALUE!</v>
      </c>
      <c r="R33" s="220" t="str">
        <f>IF(E33=0,"",(100-(N33/P33*100)))</f>
        <v/>
      </c>
      <c r="S33" s="229" t="str">
        <f>IF(E33=0,"",(100-(O33/Q33*100)))</f>
        <v/>
      </c>
      <c r="T33" s="230" t="str">
        <f>IF(E33=0,"",IF(R33&gt;$R$16,1,IF(R33&lt;-$R$16,1,0)))</f>
        <v/>
      </c>
      <c r="U33" s="230" t="str">
        <f>IF(E33=0,"",IF(G33=0,1,IF(S33&gt;$R$16,1,IF(S33&lt;-$R$16,1,0))))</f>
        <v/>
      </c>
      <c r="V33" s="224">
        <f>IF(E33=0,0,IF(F33="",1,0))</f>
        <v>0</v>
      </c>
      <c r="W33" s="112">
        <f>IF(E33=0,0,IF(K33="",0,1))</f>
        <v>0</v>
      </c>
      <c r="X33" s="237" t="str">
        <f>IF(K33="SMP/Occupational Maternity","1",IF(K33="SSP/Occupational Sick pay","1",""))</f>
        <v/>
      </c>
      <c r="Y33" s="242" t="b">
        <f>IF(OR(AL33=TRUE,AM33=TRUE),TRUE,FALSE)</f>
        <v>0</v>
      </c>
      <c r="Z33" s="237">
        <f>IF(K33="left scheme/Employment", 1,0)</f>
        <v>0</v>
      </c>
      <c r="AA33" s="237">
        <f>IF('Member Info'!N29="",1,"")</f>
        <v>1</v>
      </c>
      <c r="AB33" s="245" t="e">
        <f>(R33+S33)</f>
        <v>#VALUE!</v>
      </c>
      <c r="AC33" s="132" t="str">
        <f>IF(AN33=1,"",IF(W33=1,"",IF(AE33=1,"",IF(E33=0,"",IF(Z33=1,"",IF(J33="acceptable","",IF(R33+S33="0","",R33+S33)))))))</f>
        <v/>
      </c>
      <c r="AD33" s="126">
        <f>SUM(Z33+AA33)</f>
        <v>1</v>
      </c>
      <c r="AE33" s="126" t="str">
        <f>IF('Member Info'!N29&lt;&gt;"",IF('Member Info'!N29&lt;=$R$1,1,0),"")</f>
        <v/>
      </c>
      <c r="AG33" s="126" t="b">
        <f>OR(K33="maternity",K33="SSP")</f>
        <v>0</v>
      </c>
      <c r="AH33" s="126">
        <f>IF(AG33=TRUE,1,0)</f>
        <v>0</v>
      </c>
      <c r="AJ33" s="126">
        <f>IF(J33="Please Enter Deemed Pensionable Pay",1,0)</f>
        <v>0</v>
      </c>
      <c r="AK33" s="126">
        <f>IF('Member Info'!F29&gt;$R$1,1,0)</f>
        <v>0</v>
      </c>
      <c r="AL33" s="126" t="b">
        <f>IF(ISERROR(R33),ERROR.TYPE(#REF!)=ERROR.TYPE(R33),FALSE)</f>
        <v>0</v>
      </c>
      <c r="AM33" s="126" t="b">
        <f>IF(ISERROR(S33),ERROR.TYPE(#REF!)=ERROR.TYPE(S33),FALSE)</f>
        <v>0</v>
      </c>
      <c r="AN33" s="126">
        <f>IF(OR('Member Info'!F29&gt;=$S$1,'Member Info'!N29&gt;=$R$1),1,0)</f>
        <v>0</v>
      </c>
    </row>
    <row r="34" spans="1:40" x14ac:dyDescent="0.25">
      <c r="A34" s="4">
        <v>2</v>
      </c>
      <c r="B34" s="166">
        <f>'Member Info'!D30</f>
        <v>0</v>
      </c>
      <c r="C34" s="166">
        <f>'Member Info'!E30</f>
        <v>0</v>
      </c>
      <c r="D34" s="166" t="str">
        <f>'Member Info'!G30</f>
        <v/>
      </c>
      <c r="E34" s="167">
        <f>'Member Info'!B30</f>
        <v>0</v>
      </c>
      <c r="F34" s="244"/>
      <c r="G34" s="168" t="str">
        <f>IF(E34=0,"",
IF('Member Info'!$AM$19&lt;=$R$1,
SUMPRODUCT('Member Info'!L30+IF('Member Info'!H30&gt;'Member Info'!$AJ$12,'Member Info'!$AK$13,IF('Member Info'!H30&gt;'Member Info'!$AJ$11,'Member Info'!$AK$12,IF('Member Info'!H30&gt;'Member Info'!$AJ$10,'Member Info'!$AK$11,IF('Member Info'!H30&gt;'Member Info'!$AJ$9,'Member Info'!$AK$10,IF('Member Info'!H30&gt;'Member Info'!$AJ$8,'Member Info'!$AK$9,'Member Info'!$AK$8)))))),
SUMPRODUCT('Member Info'!L30+IF('Member Info'!H30&gt;'Member Info'!$AG$17,'Member Info'!$AH$18,IF('Member Info'!H30&gt;'Member Info'!$AG$16,'Member Info'!$AH$17,IF('Member Info'!H30&gt;'Member Info'!$AG$15,'Member Info'!$AH$16,IF('Member Info'!H30&gt;'Member Info'!$AG$14,'Member Info'!$AH$15,IF('Member Info'!H30&gt;'Member Info'!$AG$13,'Member Info'!$AH$14,IF('Member Info'!H30&gt;'Member Info'!$AG$12,'Member Info'!$AH$13,IF('Member Info'!H30&gt;'Member Info'!$AG$11,'Member Info'!$AH$12,IF('Member Info'!H30&gt;'Member Info'!$AG$10,'Member Info'!$AH$11,IF('Member Info'!H30&gt;'Member Info'!$AG$9,'Member Info'!$AH$10,IF('Member Info'!H30&gt;'Member Info'!$AG$8,'Member Info'!$AH$9,'Member Info'!$AH$8)))))))))))))</f>
        <v/>
      </c>
      <c r="H34" s="26"/>
      <c r="I34" s="26"/>
      <c r="J34" s="107" t="str">
        <f>IF(E34=0,"",IF('Member Info'!F30&gt;$S$1,CONCATENATE("Joined with practice on ", TEXT('Member Info'!F30, "DD/MM/YYYY")),IF('Member Info'!N30&lt;&gt;"",IF('Member Info'!N30&lt;$R$1,CONCATENATE("Left Scheme on ", TEXT('Member Info'!N30, "DD/MM/YYYY")),IF(ISERROR(G34),"Error Detected, No rate entered",IF(E34=0,"",IF(F34="","Error Detected, No Pensionable pay",IF(ISERROR(AB34)," Unknown Values entered.",IF(T34+U34&lt;1,"Acceptable",IF(R34+S34=200, "No Contributions Entered", IF(K34="","Error Detected, Choose reason&gt;",IF(X34="1",IF(T34=1,"Please Enter Deemed Pensionable Pay","Add Any Relevant Details Above"),"Please Give Details Above"))))))))),IF(ISERROR(G34),"Error Detected, No rate entered",IF(E34=0,"",IF(F34="","Error Detected, No Pensionable pay",IF(ISERROR(AB34)," Unknown Values entered.",IF(T34+U34&lt;1,"Acceptable",IF(R34+S34=200, "No Contributions Entered", IF(K34="","Error Detected, Choose reason&gt;",IF(X34="1",IF(T34=1,"Please Enter Deemed Pensionable Pay","Add relevant Details Above"),"Please give details Above")))))))))))</f>
        <v/>
      </c>
      <c r="K34" s="263"/>
      <c r="L34" s="93"/>
      <c r="M34" s="93" t="str">
        <f>IF(E34=0,"",IF(ISERROR((F34+H34+I34)),0,IF((F34+H34+I34)&lt;1,0,1)))</f>
        <v/>
      </c>
      <c r="N34" s="96">
        <f>H34</f>
        <v>0</v>
      </c>
      <c r="O34" s="96">
        <f t="shared" ref="O34:O97" si="0">I34</f>
        <v>0</v>
      </c>
      <c r="P34" s="220">
        <f>(ROUND((F34/100*'Member Info'!$W$2), 2))</f>
        <v>0</v>
      </c>
      <c r="Q34" s="220" t="e">
        <f>ROUND((F34/100*G34),2)</f>
        <v>#VALUE!</v>
      </c>
      <c r="R34" s="220" t="str">
        <f>IF(E34=0,"",(100-(N34/P34*100)))</f>
        <v/>
      </c>
      <c r="S34" s="229" t="str">
        <f>IF(E34=0,"",(100-(O34/Q34*100)))</f>
        <v/>
      </c>
      <c r="T34" s="230" t="str">
        <f>IF(E34=0,"",IF(R34&gt;$R$16,1,IF(R34&lt;-$R$16,1,0)))</f>
        <v/>
      </c>
      <c r="U34" s="230" t="str">
        <f>IF(E34=0,"",IF(G34=0,1,IF(S34&gt;$R$16,1,IF(S34&lt;-$R$16,1,0))))</f>
        <v/>
      </c>
      <c r="V34" s="224">
        <f>IF(E34=0,0,IF(F34="",1,0))</f>
        <v>0</v>
      </c>
      <c r="W34" s="112">
        <f>IF(E34=0,0,IF(K34="",0,1))</f>
        <v>0</v>
      </c>
      <c r="X34" s="237" t="str">
        <f t="shared" ref="X34:X97" si="1">IF(K34="SMP/Occupational Maternity","1",IF(K34="SSP/Occupational Sick pay","1",""))</f>
        <v/>
      </c>
      <c r="Y34" s="242" t="b">
        <f t="shared" ref="Y34:Y97" si="2">IF(OR(AL34=TRUE,AM34=TRUE),TRUE,FALSE)</f>
        <v>0</v>
      </c>
      <c r="Z34" s="237">
        <f>IF(K34="left scheme/Employment", 1,0)</f>
        <v>0</v>
      </c>
      <c r="AA34" s="237">
        <f>IF('Member Info'!N30="",1,"")</f>
        <v>1</v>
      </c>
      <c r="AB34" s="245" t="e">
        <f>(R34+S34)</f>
        <v>#VALUE!</v>
      </c>
      <c r="AC34" s="132" t="str">
        <f t="shared" ref="AC34:AC97" si="3">IF(AN34=1,"",IF(W34=1,"",IF(AE34=1,"",IF(E34=0,"",IF(Z34=1,"",IF(J34="acceptable","",IF(R34+S34="0","",R34+S34)))))))</f>
        <v/>
      </c>
      <c r="AD34" s="126">
        <f>SUM(Z34+AA34)</f>
        <v>1</v>
      </c>
      <c r="AE34" s="126" t="str">
        <f>IF('Member Info'!N30&lt;&gt;"",IF('Member Info'!N30&lt;=$R$1,1,0),"")</f>
        <v/>
      </c>
      <c r="AG34" s="126" t="b">
        <f>OR(K34="maternity",K34="SSP")</f>
        <v>0</v>
      </c>
      <c r="AH34" s="126">
        <f>IF(AG34=TRUE,1,0)</f>
        <v>0</v>
      </c>
      <c r="AJ34" s="126">
        <f>IF(J34="Please Enter Deemed Pensionable Pay",1,0)</f>
        <v>0</v>
      </c>
      <c r="AK34" s="126">
        <f>IF('Member Info'!F30&gt;$R$1,1,0)</f>
        <v>0</v>
      </c>
      <c r="AL34" s="126" t="b">
        <f>IF(ISERROR(R34),ERROR.TYPE(#REF!)=ERROR.TYPE(R34),FALSE)</f>
        <v>0</v>
      </c>
      <c r="AM34" s="126" t="b">
        <f>IF(ISERROR(S34),ERROR.TYPE(#REF!)=ERROR.TYPE(S34),FALSE)</f>
        <v>0</v>
      </c>
      <c r="AN34" s="126">
        <f>IF(OR('Member Info'!F30&gt;=$S$1,'Member Info'!N30&gt;$S$1),1,0)</f>
        <v>0</v>
      </c>
    </row>
    <row r="35" spans="1:40" x14ac:dyDescent="0.25">
      <c r="A35" s="4">
        <v>3</v>
      </c>
      <c r="B35" s="166">
        <f>'Member Info'!D31</f>
        <v>0</v>
      </c>
      <c r="C35" s="166">
        <f>'Member Info'!E31</f>
        <v>0</v>
      </c>
      <c r="D35" s="166" t="str">
        <f>'Member Info'!G31</f>
        <v/>
      </c>
      <c r="E35" s="167">
        <f>'Member Info'!B31</f>
        <v>0</v>
      </c>
      <c r="F35" s="244"/>
      <c r="G35" s="168" t="str">
        <f>IF(E35=0,"",
IF('Member Info'!$AM$19&lt;=$R$1,
SUMPRODUCT('Member Info'!L31+IF('Member Info'!H31&gt;'Member Info'!$AJ$12,'Member Info'!$AK$13,IF('Member Info'!H31&gt;'Member Info'!$AJ$11,'Member Info'!$AK$12,IF('Member Info'!H31&gt;'Member Info'!$AJ$10,'Member Info'!$AK$11,IF('Member Info'!H31&gt;'Member Info'!$AJ$9,'Member Info'!$AK$10,IF('Member Info'!H31&gt;'Member Info'!$AJ$8,'Member Info'!$AK$9,'Member Info'!$AK$8)))))),
SUMPRODUCT('Member Info'!L31+IF('Member Info'!H31&gt;'Member Info'!$AG$17,'Member Info'!$AH$18,IF('Member Info'!H31&gt;'Member Info'!$AG$16,'Member Info'!$AH$17,IF('Member Info'!H31&gt;'Member Info'!$AG$15,'Member Info'!$AH$16,IF('Member Info'!H31&gt;'Member Info'!$AG$14,'Member Info'!$AH$15,IF('Member Info'!H31&gt;'Member Info'!$AG$13,'Member Info'!$AH$14,IF('Member Info'!H31&gt;'Member Info'!$AG$12,'Member Info'!$AH$13,IF('Member Info'!H31&gt;'Member Info'!$AG$11,'Member Info'!$AH$12,IF('Member Info'!H31&gt;'Member Info'!$AG$10,'Member Info'!$AH$11,IF('Member Info'!H31&gt;'Member Info'!$AG$9,'Member Info'!$AH$10,IF('Member Info'!H31&gt;'Member Info'!$AG$8,'Member Info'!$AH$9,'Member Info'!$AH$8)))))))))))))</f>
        <v/>
      </c>
      <c r="H35" s="26"/>
      <c r="I35" s="26"/>
      <c r="J35" s="107" t="str">
        <f>IF(E35=0,"",IF('Member Info'!F31&gt;$S$1,CONCATENATE("Joined with practice on ", TEXT('Member Info'!F31, "DD/MM/YYYY")),IF('Member Info'!N31&lt;&gt;"",IF('Member Info'!N31&lt;$R$1,CONCATENATE("Left Scheme on ", TEXT('Member Info'!N31, "DD/MM/YYYY")),IF(ISERROR(G35),"Error Detected, No rate entered",IF(E35=0,"",IF(F35="","Error Detected, No Pensionable pay",IF(ISERROR(AB35)," Unknown Values entered.",IF(T35+U35&lt;1,"Acceptable",IF(R35+S35=200, "No Contributions Entered", IF(K35="","Error Detected, Choose reason&gt;",IF(X35="1",IF(T35=1,"Please Enter Deemed Pensionable Pay","Add Any Relevant Details Above"),"Please Give Details Above"))))))))),IF(ISERROR(G35),"Error Detected, No rate entered",IF(E35=0,"",IF(F35="","Error Detected, No Pensionable pay",IF(ISERROR(AB35)," Unknown Values entered.",IF(T35+U35&lt;1,"Acceptable",IF(R35+S35=200, "No Contributions Entered", IF(K35="","Error Detected, Choose reason&gt;",IF(X35="1",IF(T35=1,"Please Enter Deemed Pensionable Pay","Add relevant Details Above"),"Please give details Above")))))))))))</f>
        <v/>
      </c>
      <c r="K35" s="263"/>
      <c r="L35" s="93"/>
      <c r="M35" s="93" t="str">
        <f>IF(E35=0,"",IF(ISERROR((F35+H35+I35)),0,IF((F35+H35+I35)&lt;1,0,1)))</f>
        <v/>
      </c>
      <c r="N35" s="96">
        <f>H35</f>
        <v>0</v>
      </c>
      <c r="O35" s="96">
        <f t="shared" si="0"/>
        <v>0</v>
      </c>
      <c r="P35" s="220">
        <f>(ROUND((F35/100*'Member Info'!$W$2), 2))</f>
        <v>0</v>
      </c>
      <c r="Q35" s="220" t="e">
        <f>ROUND((F35/100*G35),2)</f>
        <v>#VALUE!</v>
      </c>
      <c r="R35" s="220" t="str">
        <f>IF(E35=0,"",(100-(N35/P35*100)))</f>
        <v/>
      </c>
      <c r="S35" s="229" t="str">
        <f>IF(E35=0,"",(100-(O35/Q35*100)))</f>
        <v/>
      </c>
      <c r="T35" s="230" t="str">
        <f>IF(E35=0,"",IF(R35&gt;$R$16,1,IF(R35&lt;-$R$16,1,0)))</f>
        <v/>
      </c>
      <c r="U35" s="230" t="str">
        <f>IF(E35=0,"",IF(G35=0,1,IF(S35&gt;$R$16,1,IF(S35&lt;-$R$16,1,0))))</f>
        <v/>
      </c>
      <c r="V35" s="224">
        <f>IF(E35=0,0,IF(F35="",1,0))</f>
        <v>0</v>
      </c>
      <c r="W35" s="112">
        <f>IF(E35=0,0,IF(K35="",0,1))</f>
        <v>0</v>
      </c>
      <c r="X35" s="237" t="str">
        <f t="shared" si="1"/>
        <v/>
      </c>
      <c r="Y35" s="242" t="b">
        <f t="shared" si="2"/>
        <v>0</v>
      </c>
      <c r="Z35" s="237">
        <f>IF(K35="left scheme/Employment", 1,0)</f>
        <v>0</v>
      </c>
      <c r="AA35" s="237">
        <f>IF('Member Info'!N31="",1,"")</f>
        <v>1</v>
      </c>
      <c r="AB35" s="245" t="e">
        <f>(R35+S35)</f>
        <v>#VALUE!</v>
      </c>
      <c r="AC35" s="132" t="str">
        <f t="shared" si="3"/>
        <v/>
      </c>
      <c r="AD35" s="126">
        <f>SUM(Z35+AA35)</f>
        <v>1</v>
      </c>
      <c r="AE35" s="126" t="str">
        <f>IF('Member Info'!N31&lt;&gt;"",IF('Member Info'!N31&lt;=$R$1,1,0),"")</f>
        <v/>
      </c>
      <c r="AG35" s="126" t="b">
        <f>OR(K35="maternity",K35="SSP")</f>
        <v>0</v>
      </c>
      <c r="AH35" s="126">
        <f>IF(AG35=TRUE,1,0)</f>
        <v>0</v>
      </c>
      <c r="AJ35" s="126">
        <f>IF(J35="Please Enter Deemed Pensionable Pay",1,0)</f>
        <v>0</v>
      </c>
      <c r="AK35" s="126">
        <f>IF('Member Info'!F31&gt;$R$1,1,0)</f>
        <v>0</v>
      </c>
      <c r="AL35" s="126" t="b">
        <f>IF(ISERROR(R35),ERROR.TYPE(#REF!)=ERROR.TYPE(R35),FALSE)</f>
        <v>0</v>
      </c>
      <c r="AM35" s="126" t="b">
        <f>IF(ISERROR(S35),ERROR.TYPE(#REF!)=ERROR.TYPE(S35),FALSE)</f>
        <v>0</v>
      </c>
      <c r="AN35" s="126">
        <f>IF(OR('Member Info'!F31&gt;=$S$1,'Member Info'!N31&gt;=$R$1),1,0)</f>
        <v>0</v>
      </c>
    </row>
    <row r="36" spans="1:40" x14ac:dyDescent="0.25">
      <c r="A36" s="4">
        <v>4</v>
      </c>
      <c r="B36" s="166">
        <f>'Member Info'!D32</f>
        <v>0</v>
      </c>
      <c r="C36" s="166">
        <f>'Member Info'!E32</f>
        <v>0</v>
      </c>
      <c r="D36" s="166" t="str">
        <f>'Member Info'!G32</f>
        <v/>
      </c>
      <c r="E36" s="167">
        <f>'Member Info'!B32</f>
        <v>0</v>
      </c>
      <c r="F36" s="244"/>
      <c r="G36" s="168" t="str">
        <f>IF(E36=0,"",
IF('Member Info'!$AM$19&lt;=$R$1,
SUMPRODUCT('Member Info'!L32+IF('Member Info'!H32&gt;'Member Info'!$AJ$12,'Member Info'!$AK$13,IF('Member Info'!H32&gt;'Member Info'!$AJ$11,'Member Info'!$AK$12,IF('Member Info'!H32&gt;'Member Info'!$AJ$10,'Member Info'!$AK$11,IF('Member Info'!H32&gt;'Member Info'!$AJ$9,'Member Info'!$AK$10,IF('Member Info'!H32&gt;'Member Info'!$AJ$8,'Member Info'!$AK$9,'Member Info'!$AK$8)))))),
SUMPRODUCT('Member Info'!L32+IF('Member Info'!H32&gt;'Member Info'!$AG$17,'Member Info'!$AH$18,IF('Member Info'!H32&gt;'Member Info'!$AG$16,'Member Info'!$AH$17,IF('Member Info'!H32&gt;'Member Info'!$AG$15,'Member Info'!$AH$16,IF('Member Info'!H32&gt;'Member Info'!$AG$14,'Member Info'!$AH$15,IF('Member Info'!H32&gt;'Member Info'!$AG$13,'Member Info'!$AH$14,IF('Member Info'!H32&gt;'Member Info'!$AG$12,'Member Info'!$AH$13,IF('Member Info'!H32&gt;'Member Info'!$AG$11,'Member Info'!$AH$12,IF('Member Info'!H32&gt;'Member Info'!$AG$10,'Member Info'!$AH$11,IF('Member Info'!H32&gt;'Member Info'!$AG$9,'Member Info'!$AH$10,IF('Member Info'!H32&gt;'Member Info'!$AG$8,'Member Info'!$AH$9,'Member Info'!$AH$8)))))))))))))</f>
        <v/>
      </c>
      <c r="H36" s="26"/>
      <c r="I36" s="26"/>
      <c r="J36" s="107" t="str">
        <f>IF(E36=0,"",IF('Member Info'!F32&gt;$S$1,CONCATENATE("Joined with practice on ", TEXT('Member Info'!F32, "DD/MM/YYYY")),IF('Member Info'!N32&lt;&gt;"",IF('Member Info'!N32&lt;$R$1,CONCATENATE("Left Scheme on ", TEXT('Member Info'!N32, "DD/MM/YYYY")),IF(ISERROR(G36),"Error Detected, No rate entered",IF(E36=0,"",IF(F36="","Error Detected, No Pensionable pay",IF(ISERROR(AB36)," Unknown Values entered.",IF(T36+U36&lt;1,"Acceptable",IF(R36+S36=200, "No Contributions Entered", IF(K36="","Error Detected, Choose reason&gt;",IF(X36="1",IF(T36=1,"Please Enter Deemed Pensionable Pay","Add Any Relevant Details Above"),"Please Give Details Above"))))))))),IF(ISERROR(G36),"Error Detected, No rate entered",IF(E36=0,"",IF(F36="","Error Detected, No Pensionable pay",IF(ISERROR(AB36)," Unknown Values entered.",IF(T36+U36&lt;1,"Acceptable",IF(R36+S36=200, "No Contributions Entered", IF(K36="","Error Detected, Choose reason&gt;",IF(X36="1",IF(T36=1,"Please Enter Deemed Pensionable Pay","Add relevant Details Above"),"Please give details Above")))))))))))</f>
        <v/>
      </c>
      <c r="K36" s="263"/>
      <c r="L36" s="93"/>
      <c r="M36" s="93" t="str">
        <f t="shared" ref="M36:M99" si="4">IF(E36=0,"",IF(ISERROR((F36+H36+I36)),0,IF((F36+H36+I36)&lt;1,0,1)))</f>
        <v/>
      </c>
      <c r="N36" s="96">
        <f>H36</f>
        <v>0</v>
      </c>
      <c r="O36" s="96">
        <f t="shared" si="0"/>
        <v>0</v>
      </c>
      <c r="P36" s="220">
        <f>(ROUND((F36/100*'Member Info'!$W$2), 2))</f>
        <v>0</v>
      </c>
      <c r="Q36" s="220" t="e">
        <f>ROUND((F36/100*G36),2)</f>
        <v>#VALUE!</v>
      </c>
      <c r="R36" s="220" t="str">
        <f>IF(E36=0,"",(100-(N36/P36*100)))</f>
        <v/>
      </c>
      <c r="S36" s="229" t="str">
        <f>IF(E36=0,"",(100-(O36/Q36*100)))</f>
        <v/>
      </c>
      <c r="T36" s="230" t="str">
        <f>IF(E36=0,"",IF(R36&gt;$R$16,1,IF(R36&lt;-$R$16,1,0)))</f>
        <v/>
      </c>
      <c r="U36" s="230" t="str">
        <f>IF(E36=0,"",IF(G36=0,1,IF(S36&gt;$R$16,1,IF(S36&lt;-$R$16,1,0))))</f>
        <v/>
      </c>
      <c r="V36" s="224">
        <f>IF(E36=0,0,IF(F36="",1,0))</f>
        <v>0</v>
      </c>
      <c r="W36" s="112">
        <f>IF(E36=0,0,IF(K36="",0,1))</f>
        <v>0</v>
      </c>
      <c r="X36" s="237" t="str">
        <f t="shared" si="1"/>
        <v/>
      </c>
      <c r="Y36" s="242" t="b">
        <f t="shared" si="2"/>
        <v>0</v>
      </c>
      <c r="Z36" s="237">
        <f>IF(K36="left scheme/Employment", 1,0)</f>
        <v>0</v>
      </c>
      <c r="AA36" s="237">
        <f>IF('Member Info'!N32="",1,"")</f>
        <v>1</v>
      </c>
      <c r="AB36" s="245" t="e">
        <f>(R36+S36)</f>
        <v>#VALUE!</v>
      </c>
      <c r="AC36" s="132" t="str">
        <f t="shared" si="3"/>
        <v/>
      </c>
      <c r="AD36" s="126">
        <f>SUM(Z36+AA36)</f>
        <v>1</v>
      </c>
      <c r="AE36" s="126" t="str">
        <f>IF('Member Info'!N32&lt;&gt;"",IF('Member Info'!N32&lt;=$R$1,1,0),"")</f>
        <v/>
      </c>
      <c r="AG36" s="126" t="b">
        <f>OR(K36="maternity",K36="SSP")</f>
        <v>0</v>
      </c>
      <c r="AH36" s="126">
        <f>IF(AG36=TRUE,1,0)</f>
        <v>0</v>
      </c>
      <c r="AJ36" s="126">
        <f>IF(J36="Please Enter Deemed Pensionable Pay",1,0)</f>
        <v>0</v>
      </c>
      <c r="AK36" s="126">
        <f>IF('Member Info'!F32&gt;$R$1,1,0)</f>
        <v>0</v>
      </c>
      <c r="AL36" s="126" t="b">
        <f>IF(ISERROR(R36),ERROR.TYPE(#REF!)=ERROR.TYPE(R36),FALSE)</f>
        <v>0</v>
      </c>
      <c r="AM36" s="126" t="b">
        <f>IF(ISERROR(S36),ERROR.TYPE(#REF!)=ERROR.TYPE(S36),FALSE)</f>
        <v>0</v>
      </c>
      <c r="AN36" s="126">
        <f>IF(OR('Member Info'!F32&gt;=$S$1,'Member Info'!N32&gt;=$R$1),1,0)</f>
        <v>0</v>
      </c>
    </row>
    <row r="37" spans="1:40" x14ac:dyDescent="0.25">
      <c r="A37" s="4">
        <v>5</v>
      </c>
      <c r="B37" s="166">
        <f>'Member Info'!D33</f>
        <v>0</v>
      </c>
      <c r="C37" s="166">
        <f>'Member Info'!E33</f>
        <v>0</v>
      </c>
      <c r="D37" s="166" t="str">
        <f>'Member Info'!G33</f>
        <v/>
      </c>
      <c r="E37" s="167">
        <f>'Member Info'!B33</f>
        <v>0</v>
      </c>
      <c r="F37" s="244"/>
      <c r="G37" s="168" t="str">
        <f>IF(E37=0,"",
IF('Member Info'!$AM$19&lt;=$R$1,
SUMPRODUCT('Member Info'!L33+IF('Member Info'!H33&gt;'Member Info'!$AJ$12,'Member Info'!$AK$13,IF('Member Info'!H33&gt;'Member Info'!$AJ$11,'Member Info'!$AK$12,IF('Member Info'!H33&gt;'Member Info'!$AJ$10,'Member Info'!$AK$11,IF('Member Info'!H33&gt;'Member Info'!$AJ$9,'Member Info'!$AK$10,IF('Member Info'!H33&gt;'Member Info'!$AJ$8,'Member Info'!$AK$9,'Member Info'!$AK$8)))))),
SUMPRODUCT('Member Info'!L33+IF('Member Info'!H33&gt;'Member Info'!$AG$17,'Member Info'!$AH$18,IF('Member Info'!H33&gt;'Member Info'!$AG$16,'Member Info'!$AH$17,IF('Member Info'!H33&gt;'Member Info'!$AG$15,'Member Info'!$AH$16,IF('Member Info'!H33&gt;'Member Info'!$AG$14,'Member Info'!$AH$15,IF('Member Info'!H33&gt;'Member Info'!$AG$13,'Member Info'!$AH$14,IF('Member Info'!H33&gt;'Member Info'!$AG$12,'Member Info'!$AH$13,IF('Member Info'!H33&gt;'Member Info'!$AG$11,'Member Info'!$AH$12,IF('Member Info'!H33&gt;'Member Info'!$AG$10,'Member Info'!$AH$11,IF('Member Info'!H33&gt;'Member Info'!$AG$9,'Member Info'!$AH$10,IF('Member Info'!H33&gt;'Member Info'!$AG$8,'Member Info'!$AH$9,'Member Info'!$AH$8)))))))))))))</f>
        <v/>
      </c>
      <c r="H37" s="26"/>
      <c r="I37" s="26"/>
      <c r="J37" s="107" t="str">
        <f>IF(E37=0,"",IF('Member Info'!F33&gt;$S$1,CONCATENATE("Joined with practice on ", TEXT('Member Info'!F33, "DD/MM/YYYY")),IF('Member Info'!N33&lt;&gt;"",IF('Member Info'!N33&lt;$R$1,CONCATENATE("Left Scheme on ", TEXT('Member Info'!N33, "DD/MM/YYYY")),IF(ISERROR(G37),"Error Detected, No rate entered",IF(E37=0,"",IF(F37="","Error Detected, No Pensionable pay",IF(ISERROR(AB37)," Unknown Values entered.",IF(T37+U37&lt;1,"Acceptable",IF(R37+S37=200, "No Contributions Entered", IF(K37="","Error Detected, Choose reason&gt;",IF(X37="1",IF(T37=1,"Please Enter Deemed Pensionable Pay","Add Any Relevant Details Above"),"Please Give Details Above"))))))))),IF(ISERROR(G37),"Error Detected, No rate entered",IF(E37=0,"",IF(F37="","Error Detected, No Pensionable pay",IF(ISERROR(AB37)," Unknown Values entered.",IF(T37+U37&lt;1,"Acceptable",IF(R37+S37=200, "No Contributions Entered", IF(K37="","Error Detected, Choose reason&gt;",IF(X37="1",IF(T37=1,"Please Enter Deemed Pensionable Pay","Add relevant Details Above"),"Please give details Above")))))))))))</f>
        <v/>
      </c>
      <c r="K37" s="263"/>
      <c r="L37" s="93"/>
      <c r="M37" s="93" t="str">
        <f t="shared" si="4"/>
        <v/>
      </c>
      <c r="N37" s="96">
        <f t="shared" ref="N37:O98" si="5">H37</f>
        <v>0</v>
      </c>
      <c r="O37" s="96">
        <f t="shared" si="0"/>
        <v>0</v>
      </c>
      <c r="P37" s="220">
        <f>(ROUND((F37/100*'Member Info'!$W$2), 2))</f>
        <v>0</v>
      </c>
      <c r="Q37" s="220" t="e">
        <f t="shared" ref="Q37:Q100" si="6">ROUND((F37/100*G37),2)</f>
        <v>#VALUE!</v>
      </c>
      <c r="R37" s="220" t="str">
        <f t="shared" ref="R37:R100" si="7">IF(E37=0,"",(100-(N37/P37*100)))</f>
        <v/>
      </c>
      <c r="S37" s="229" t="str">
        <f t="shared" ref="S37:S100" si="8">IF(E37=0,"",(100-(O37/Q37*100)))</f>
        <v/>
      </c>
      <c r="T37" s="230" t="str">
        <f t="shared" ref="T37:T100" si="9">IF(E37=0,"",IF(R37&gt;$R$16,1,IF(R37&lt;-$R$16,1,0)))</f>
        <v/>
      </c>
      <c r="U37" s="230" t="str">
        <f t="shared" ref="U37:U100" si="10">IF(E37=0,"",IF(G37=0,1,IF(S37&gt;$R$16,1,IF(S37&lt;-$R$16,1,0))))</f>
        <v/>
      </c>
      <c r="V37" s="224">
        <f t="shared" ref="V37:V100" si="11">IF(E37=0,0,IF(F37="",1,0))</f>
        <v>0</v>
      </c>
      <c r="W37" s="112">
        <f t="shared" ref="W37:W100" si="12">IF(E37=0,0,IF(K37="",0,1))</f>
        <v>0</v>
      </c>
      <c r="X37" s="237" t="str">
        <f t="shared" si="1"/>
        <v/>
      </c>
      <c r="Y37" s="242" t="b">
        <f t="shared" si="2"/>
        <v>0</v>
      </c>
      <c r="Z37" s="237">
        <f t="shared" ref="Z37:Z100" si="13">IF(K37="left scheme/Employment", 1,0)</f>
        <v>0</v>
      </c>
      <c r="AA37" s="237">
        <f>IF('Member Info'!N33="",1,"")</f>
        <v>1</v>
      </c>
      <c r="AB37" s="245" t="e">
        <f t="shared" ref="AB37:AB100" si="14">(R37+S37)</f>
        <v>#VALUE!</v>
      </c>
      <c r="AC37" s="132" t="str">
        <f t="shared" si="3"/>
        <v/>
      </c>
      <c r="AD37" s="126">
        <f t="shared" ref="AD37:AD97" si="15">SUM(Z37+AA37)</f>
        <v>1</v>
      </c>
      <c r="AE37" s="126" t="str">
        <f>IF('Member Info'!N33&lt;&gt;"",IF('Member Info'!N33&lt;=$R$1,1,0),"")</f>
        <v/>
      </c>
      <c r="AG37" s="126" t="b">
        <f t="shared" ref="AG37:AG100" si="16">OR(K37="maternity",K37="SSP")</f>
        <v>0</v>
      </c>
      <c r="AH37" s="126">
        <f t="shared" ref="AH37:AH100" si="17">IF(AG37=TRUE,1,0)</f>
        <v>0</v>
      </c>
      <c r="AJ37" s="126">
        <f t="shared" ref="AJ37:AJ100" si="18">IF(J37="Please Enter Deemed Pensionable Pay",1,0)</f>
        <v>0</v>
      </c>
      <c r="AK37" s="126">
        <f>IF('Member Info'!F33&gt;$R$1,1,0)</f>
        <v>0</v>
      </c>
      <c r="AL37" s="126" t="b">
        <f>IF(ISERROR(R37),ERROR.TYPE(#REF!)=ERROR.TYPE(R37),FALSE)</f>
        <v>0</v>
      </c>
      <c r="AM37" s="126" t="b">
        <f>IF(ISERROR(S37),ERROR.TYPE(#REF!)=ERROR.TYPE(S37),FALSE)</f>
        <v>0</v>
      </c>
      <c r="AN37" s="126">
        <f>IF(OR('Member Info'!F33&gt;=$S$1,'Member Info'!N33&gt;=$R$1),1,0)</f>
        <v>0</v>
      </c>
    </row>
    <row r="38" spans="1:40" x14ac:dyDescent="0.25">
      <c r="A38" s="4">
        <v>6</v>
      </c>
      <c r="B38" s="166">
        <f>'Member Info'!D34</f>
        <v>0</v>
      </c>
      <c r="C38" s="166">
        <f>'Member Info'!E34</f>
        <v>0</v>
      </c>
      <c r="D38" s="166" t="str">
        <f>'Member Info'!G34</f>
        <v/>
      </c>
      <c r="E38" s="167">
        <f>'Member Info'!B34</f>
        <v>0</v>
      </c>
      <c r="F38" s="244"/>
      <c r="G38" s="168" t="str">
        <f>IF(E38=0,"",
IF('Member Info'!$AM$19&lt;=$R$1,
SUMPRODUCT('Member Info'!L34+IF('Member Info'!H34&gt;'Member Info'!$AJ$12,'Member Info'!$AK$13,IF('Member Info'!H34&gt;'Member Info'!$AJ$11,'Member Info'!$AK$12,IF('Member Info'!H34&gt;'Member Info'!$AJ$10,'Member Info'!$AK$11,IF('Member Info'!H34&gt;'Member Info'!$AJ$9,'Member Info'!$AK$10,IF('Member Info'!H34&gt;'Member Info'!$AJ$8,'Member Info'!$AK$9,'Member Info'!$AK$8)))))),
SUMPRODUCT('Member Info'!L34+IF('Member Info'!H34&gt;'Member Info'!$AG$17,'Member Info'!$AH$18,IF('Member Info'!H34&gt;'Member Info'!$AG$16,'Member Info'!$AH$17,IF('Member Info'!H34&gt;'Member Info'!$AG$15,'Member Info'!$AH$16,IF('Member Info'!H34&gt;'Member Info'!$AG$14,'Member Info'!$AH$15,IF('Member Info'!H34&gt;'Member Info'!$AG$13,'Member Info'!$AH$14,IF('Member Info'!H34&gt;'Member Info'!$AG$12,'Member Info'!$AH$13,IF('Member Info'!H34&gt;'Member Info'!$AG$11,'Member Info'!$AH$12,IF('Member Info'!H34&gt;'Member Info'!$AG$10,'Member Info'!$AH$11,IF('Member Info'!H34&gt;'Member Info'!$AG$9,'Member Info'!$AH$10,IF('Member Info'!H34&gt;'Member Info'!$AG$8,'Member Info'!$AH$9,'Member Info'!$AH$8)))))))))))))</f>
        <v/>
      </c>
      <c r="H38" s="26"/>
      <c r="I38" s="26"/>
      <c r="J38" s="107" t="str">
        <f>IF(E38=0,"",IF('Member Info'!F34&gt;$S$1,CONCATENATE("Joined with practice on ", TEXT('Member Info'!F34, "DD/MM/YYYY")),IF('Member Info'!N34&lt;&gt;"",IF('Member Info'!N34&lt;$R$1,CONCATENATE("Left Scheme on ", TEXT('Member Info'!N34, "DD/MM/YYYY")),IF(ISERROR(G38),"Error Detected, No rate entered",IF(E38=0,"",IF(F38="","Error Detected, No Pensionable pay",IF(ISERROR(AB38)," Unknown Values entered.",IF(T38+U38&lt;1,"Acceptable",IF(R38+S38=200, "No Contributions Entered", IF(K38="","Error Detected, Choose reason&gt;",IF(X38="1",IF(T38=1,"Please Enter Deemed Pensionable Pay","Add Any Relevant Details Above"),"Please Give Details Above"))))))))),IF(ISERROR(G38),"Error Detected, No rate entered",IF(E38=0,"",IF(F38="","Error Detected, No Pensionable pay",IF(ISERROR(AB38)," Unknown Values entered.",IF(T38+U38&lt;1,"Acceptable",IF(R38+S38=200, "No Contributions Entered", IF(K38="","Error Detected, Choose reason&gt;",IF(X38="1",IF(T38=1,"Please Enter Deemed Pensionable Pay","Add relevant Details Above"),"Please give details Above")))))))))))</f>
        <v/>
      </c>
      <c r="K38" s="263"/>
      <c r="L38" s="93"/>
      <c r="M38" s="93" t="str">
        <f>IF(E38=0,"",IF(ISERROR((F38+H38+I38)),0,IF((F38+H38+I38)&lt;1,0,1)))</f>
        <v/>
      </c>
      <c r="N38" s="96">
        <f t="shared" si="5"/>
        <v>0</v>
      </c>
      <c r="O38" s="96">
        <f>I38</f>
        <v>0</v>
      </c>
      <c r="P38" s="220">
        <f>(ROUND((F38/100*'Member Info'!$W$2), 2))</f>
        <v>0</v>
      </c>
      <c r="Q38" s="220" t="e">
        <f>ROUND((F38/100*G38),2)</f>
        <v>#VALUE!</v>
      </c>
      <c r="R38" s="220" t="str">
        <f t="shared" si="7"/>
        <v/>
      </c>
      <c r="S38" s="229" t="str">
        <f t="shared" si="8"/>
        <v/>
      </c>
      <c r="T38" s="230" t="str">
        <f t="shared" si="9"/>
        <v/>
      </c>
      <c r="U38" s="230" t="str">
        <f t="shared" si="10"/>
        <v/>
      </c>
      <c r="V38" s="224">
        <f>IF(E38=0,0,IF(F38="",1,0))</f>
        <v>0</v>
      </c>
      <c r="W38" s="112">
        <f t="shared" si="12"/>
        <v>0</v>
      </c>
      <c r="X38" s="237" t="str">
        <f t="shared" si="1"/>
        <v/>
      </c>
      <c r="Y38" s="242" t="b">
        <f t="shared" si="2"/>
        <v>0</v>
      </c>
      <c r="Z38" s="237">
        <f t="shared" si="13"/>
        <v>0</v>
      </c>
      <c r="AA38" s="237">
        <f>IF('Member Info'!N34="",1,"")</f>
        <v>1</v>
      </c>
      <c r="AB38" s="245" t="e">
        <f t="shared" si="14"/>
        <v>#VALUE!</v>
      </c>
      <c r="AC38" s="132" t="str">
        <f t="shared" si="3"/>
        <v/>
      </c>
      <c r="AD38" s="126">
        <f t="shared" si="15"/>
        <v>1</v>
      </c>
      <c r="AE38" s="126" t="str">
        <f>IF('Member Info'!N34&lt;&gt;"",IF('Member Info'!N34&lt;=$R$1,1,0),"")</f>
        <v/>
      </c>
      <c r="AG38" s="126" t="b">
        <f t="shared" si="16"/>
        <v>0</v>
      </c>
      <c r="AH38" s="126">
        <f t="shared" si="17"/>
        <v>0</v>
      </c>
      <c r="AJ38" s="126">
        <f t="shared" si="18"/>
        <v>0</v>
      </c>
      <c r="AK38" s="126">
        <f>IF('Member Info'!F34&gt;$R$1,1,0)</f>
        <v>0</v>
      </c>
      <c r="AL38" s="126" t="b">
        <f>IF(ISERROR(R38),ERROR.TYPE(#REF!)=ERROR.TYPE(R38),FALSE)</f>
        <v>0</v>
      </c>
      <c r="AM38" s="126" t="b">
        <f>IF(ISERROR(S38),ERROR.TYPE(#REF!)=ERROR.TYPE(S38),FALSE)</f>
        <v>0</v>
      </c>
      <c r="AN38" s="126">
        <f>IF(OR('Member Info'!F34&gt;=$S$1,'Member Info'!N34&gt;=$R$1),1,0)</f>
        <v>0</v>
      </c>
    </row>
    <row r="39" spans="1:40" x14ac:dyDescent="0.25">
      <c r="A39" s="4">
        <v>7</v>
      </c>
      <c r="B39" s="166">
        <f>'Member Info'!D35</f>
        <v>0</v>
      </c>
      <c r="C39" s="166">
        <f>'Member Info'!E35</f>
        <v>0</v>
      </c>
      <c r="D39" s="166" t="str">
        <f>'Member Info'!G35</f>
        <v/>
      </c>
      <c r="E39" s="167">
        <f>'Member Info'!B35</f>
        <v>0</v>
      </c>
      <c r="F39" s="244"/>
      <c r="G39" s="168" t="str">
        <f>IF(E39=0,"",
IF('Member Info'!$AM$19&lt;=$R$1,
SUMPRODUCT('Member Info'!L35+IF('Member Info'!H35&gt;'Member Info'!$AJ$12,'Member Info'!$AK$13,IF('Member Info'!H35&gt;'Member Info'!$AJ$11,'Member Info'!$AK$12,IF('Member Info'!H35&gt;'Member Info'!$AJ$10,'Member Info'!$AK$11,IF('Member Info'!H35&gt;'Member Info'!$AJ$9,'Member Info'!$AK$10,IF('Member Info'!H35&gt;'Member Info'!$AJ$8,'Member Info'!$AK$9,'Member Info'!$AK$8)))))),
SUMPRODUCT('Member Info'!L35+IF('Member Info'!H35&gt;'Member Info'!$AG$17,'Member Info'!$AH$18,IF('Member Info'!H35&gt;'Member Info'!$AG$16,'Member Info'!$AH$17,IF('Member Info'!H35&gt;'Member Info'!$AG$15,'Member Info'!$AH$16,IF('Member Info'!H35&gt;'Member Info'!$AG$14,'Member Info'!$AH$15,IF('Member Info'!H35&gt;'Member Info'!$AG$13,'Member Info'!$AH$14,IF('Member Info'!H35&gt;'Member Info'!$AG$12,'Member Info'!$AH$13,IF('Member Info'!H35&gt;'Member Info'!$AG$11,'Member Info'!$AH$12,IF('Member Info'!H35&gt;'Member Info'!$AG$10,'Member Info'!$AH$11,IF('Member Info'!H35&gt;'Member Info'!$AG$9,'Member Info'!$AH$10,IF('Member Info'!H35&gt;'Member Info'!$AG$8,'Member Info'!$AH$9,'Member Info'!$AH$8)))))))))))))</f>
        <v/>
      </c>
      <c r="H39" s="26"/>
      <c r="I39" s="26"/>
      <c r="J39" s="107" t="str">
        <f>IF(E39=0,"",IF('Member Info'!F35&gt;$S$1,CONCATENATE("Joined with practice on ", TEXT('Member Info'!F35, "DD/MM/YYYY")),IF('Member Info'!N35&lt;&gt;"",IF('Member Info'!N35&lt;$R$1,CONCATENATE("Left Scheme on ", TEXT('Member Info'!N35, "DD/MM/YYYY")),IF(ISERROR(G39),"Error Detected, No rate entered",IF(E39=0,"",IF(F39="","Error Detected, No Pensionable pay",IF(ISERROR(AB39)," Unknown Values entered.",IF(T39+U39&lt;1,"Acceptable",IF(R39+S39=200, "No Contributions Entered", IF(K39="","Error Detected, Choose reason&gt;",IF(X39="1",IF(T39=1,"Please Enter Deemed Pensionable Pay","Add Any Relevant Details Above"),"Please Give Details Above"))))))))),IF(ISERROR(G39),"Error Detected, No rate entered",IF(E39=0,"",IF(F39="","Error Detected, No Pensionable pay",IF(ISERROR(AB39)," Unknown Values entered.",IF(T39+U39&lt;1,"Acceptable",IF(R39+S39=200, "No Contributions Entered", IF(K39="","Error Detected, Choose reason&gt;",IF(X39="1",IF(T39=1,"Please Enter Deemed Pensionable Pay","Add relevant Details Above"),"Please give details Above")))))))))))</f>
        <v/>
      </c>
      <c r="K39" s="263"/>
      <c r="L39" s="93"/>
      <c r="M39" s="93" t="str">
        <f t="shared" si="4"/>
        <v/>
      </c>
      <c r="N39" s="96">
        <f t="shared" si="5"/>
        <v>0</v>
      </c>
      <c r="O39" s="96">
        <f t="shared" si="0"/>
        <v>0</v>
      </c>
      <c r="P39" s="220">
        <f>(ROUND((F39/100*'Member Info'!$W$2), 2))</f>
        <v>0</v>
      </c>
      <c r="Q39" s="220" t="e">
        <f t="shared" si="6"/>
        <v>#VALUE!</v>
      </c>
      <c r="R39" s="220" t="str">
        <f t="shared" si="7"/>
        <v/>
      </c>
      <c r="S39" s="229" t="str">
        <f t="shared" si="8"/>
        <v/>
      </c>
      <c r="T39" s="230" t="str">
        <f t="shared" si="9"/>
        <v/>
      </c>
      <c r="U39" s="230" t="str">
        <f t="shared" si="10"/>
        <v/>
      </c>
      <c r="V39" s="224">
        <f t="shared" si="11"/>
        <v>0</v>
      </c>
      <c r="W39" s="112">
        <f t="shared" si="12"/>
        <v>0</v>
      </c>
      <c r="X39" s="237" t="str">
        <f t="shared" si="1"/>
        <v/>
      </c>
      <c r="Y39" s="242" t="b">
        <f t="shared" si="2"/>
        <v>0</v>
      </c>
      <c r="Z39" s="237">
        <f t="shared" si="13"/>
        <v>0</v>
      </c>
      <c r="AA39" s="237">
        <f>IF('Member Info'!N35="",1,"")</f>
        <v>1</v>
      </c>
      <c r="AB39" s="245" t="e">
        <f t="shared" si="14"/>
        <v>#VALUE!</v>
      </c>
      <c r="AC39" s="132" t="str">
        <f t="shared" si="3"/>
        <v/>
      </c>
      <c r="AD39" s="126">
        <f t="shared" si="15"/>
        <v>1</v>
      </c>
      <c r="AE39" s="126" t="str">
        <f>IF('Member Info'!N35&lt;&gt;"",IF('Member Info'!N35&lt;=$R$1,1,0),"")</f>
        <v/>
      </c>
      <c r="AG39" s="126" t="b">
        <f t="shared" si="16"/>
        <v>0</v>
      </c>
      <c r="AH39" s="126">
        <f t="shared" si="17"/>
        <v>0</v>
      </c>
      <c r="AJ39" s="126">
        <f t="shared" si="18"/>
        <v>0</v>
      </c>
      <c r="AK39" s="126">
        <f>IF('Member Info'!F35&gt;$R$1,1,0)</f>
        <v>0</v>
      </c>
      <c r="AL39" s="126" t="b">
        <f>IF(ISERROR(R39),ERROR.TYPE(#REF!)=ERROR.TYPE(R39),FALSE)</f>
        <v>0</v>
      </c>
      <c r="AM39" s="126" t="b">
        <f>IF(ISERROR(S39),ERROR.TYPE(#REF!)=ERROR.TYPE(S39),FALSE)</f>
        <v>0</v>
      </c>
      <c r="AN39" s="126">
        <f>IF(OR('Member Info'!F35&gt;=$S$1,'Member Info'!N35&gt;=$R$1),1,0)</f>
        <v>0</v>
      </c>
    </row>
    <row r="40" spans="1:40" x14ac:dyDescent="0.25">
      <c r="A40" s="4">
        <v>8</v>
      </c>
      <c r="B40" s="166">
        <f>'Member Info'!D36</f>
        <v>0</v>
      </c>
      <c r="C40" s="166">
        <f>'Member Info'!E36</f>
        <v>0</v>
      </c>
      <c r="D40" s="166" t="str">
        <f>'Member Info'!G36</f>
        <v/>
      </c>
      <c r="E40" s="167">
        <f>'Member Info'!B36</f>
        <v>0</v>
      </c>
      <c r="F40" s="244"/>
      <c r="G40" s="168" t="str">
        <f>IF(E40=0,"",
IF('Member Info'!$AM$19&lt;=$R$1,
SUMPRODUCT('Member Info'!L36+IF('Member Info'!H36&gt;'Member Info'!$AJ$12,'Member Info'!$AK$13,IF('Member Info'!H36&gt;'Member Info'!$AJ$11,'Member Info'!$AK$12,IF('Member Info'!H36&gt;'Member Info'!$AJ$10,'Member Info'!$AK$11,IF('Member Info'!H36&gt;'Member Info'!$AJ$9,'Member Info'!$AK$10,IF('Member Info'!H36&gt;'Member Info'!$AJ$8,'Member Info'!$AK$9,'Member Info'!$AK$8)))))),
SUMPRODUCT('Member Info'!L36+IF('Member Info'!H36&gt;'Member Info'!$AG$17,'Member Info'!$AH$18,IF('Member Info'!H36&gt;'Member Info'!$AG$16,'Member Info'!$AH$17,IF('Member Info'!H36&gt;'Member Info'!$AG$15,'Member Info'!$AH$16,IF('Member Info'!H36&gt;'Member Info'!$AG$14,'Member Info'!$AH$15,IF('Member Info'!H36&gt;'Member Info'!$AG$13,'Member Info'!$AH$14,IF('Member Info'!H36&gt;'Member Info'!$AG$12,'Member Info'!$AH$13,IF('Member Info'!H36&gt;'Member Info'!$AG$11,'Member Info'!$AH$12,IF('Member Info'!H36&gt;'Member Info'!$AG$10,'Member Info'!$AH$11,IF('Member Info'!H36&gt;'Member Info'!$AG$9,'Member Info'!$AH$10,IF('Member Info'!H36&gt;'Member Info'!$AG$8,'Member Info'!$AH$9,'Member Info'!$AH$8)))))))))))))</f>
        <v/>
      </c>
      <c r="H40" s="26"/>
      <c r="I40" s="26"/>
      <c r="J40" s="107" t="str">
        <f>IF(E40=0,"",IF('Member Info'!F36&gt;$S$1,CONCATENATE("Joined with practice on ", TEXT('Member Info'!F36, "DD/MM/YYYY")),IF('Member Info'!N36&lt;&gt;"",IF('Member Info'!N36&lt;$R$1,CONCATENATE("Left Scheme on ", TEXT('Member Info'!N36, "DD/MM/YYYY")),IF(ISERROR(G40),"Error Detected, No rate entered",IF(E40=0,"",IF(F40="","Error Detected, No Pensionable pay",IF(ISERROR(AB40)," Unknown Values entered.",IF(T40+U40&lt;1,"Acceptable",IF(R40+S40=200, "No Contributions Entered", IF(K40="","Error Detected, Choose reason&gt;",IF(X40="1",IF(T40=1,"Please Enter Deemed Pensionable Pay","Add Any Relevant Details Above"),"Please Give Details Above"))))))))),IF(ISERROR(G40),"Error Detected, No rate entered",IF(E40=0,"",IF(F40="","Error Detected, No Pensionable pay",IF(ISERROR(AB40)," Unknown Values entered.",IF(T40+U40&lt;1,"Acceptable",IF(R40+S40=200, "No Contributions Entered", IF(K40="","Error Detected, Choose reason&gt;",IF(X40="1",IF(T40=1,"Please Enter Deemed Pensionable Pay","Add relevant Details Above"),"Please give details Above")))))))))))</f>
        <v/>
      </c>
      <c r="K40" s="263"/>
      <c r="L40" s="93"/>
      <c r="M40" s="93" t="str">
        <f t="shared" si="4"/>
        <v/>
      </c>
      <c r="N40" s="96">
        <f t="shared" si="5"/>
        <v>0</v>
      </c>
      <c r="O40" s="96">
        <f t="shared" si="0"/>
        <v>0</v>
      </c>
      <c r="P40" s="220">
        <f>(ROUND((F40/100*'Member Info'!$W$2), 2))</f>
        <v>0</v>
      </c>
      <c r="Q40" s="220" t="e">
        <f t="shared" si="6"/>
        <v>#VALUE!</v>
      </c>
      <c r="R40" s="220" t="str">
        <f t="shared" si="7"/>
        <v/>
      </c>
      <c r="S40" s="229" t="str">
        <f t="shared" si="8"/>
        <v/>
      </c>
      <c r="T40" s="230" t="str">
        <f t="shared" si="9"/>
        <v/>
      </c>
      <c r="U40" s="230" t="str">
        <f t="shared" si="10"/>
        <v/>
      </c>
      <c r="V40" s="224">
        <f t="shared" si="11"/>
        <v>0</v>
      </c>
      <c r="W40" s="112">
        <f t="shared" si="12"/>
        <v>0</v>
      </c>
      <c r="X40" s="237" t="str">
        <f t="shared" si="1"/>
        <v/>
      </c>
      <c r="Y40" s="242" t="b">
        <f t="shared" si="2"/>
        <v>0</v>
      </c>
      <c r="Z40" s="237">
        <f t="shared" si="13"/>
        <v>0</v>
      </c>
      <c r="AA40" s="237">
        <f>IF('Member Info'!N36="",1,"")</f>
        <v>1</v>
      </c>
      <c r="AB40" s="245" t="e">
        <f t="shared" si="14"/>
        <v>#VALUE!</v>
      </c>
      <c r="AC40" s="132" t="str">
        <f t="shared" si="3"/>
        <v/>
      </c>
      <c r="AD40" s="126">
        <f t="shared" si="15"/>
        <v>1</v>
      </c>
      <c r="AE40" s="126" t="str">
        <f>IF('Member Info'!N36&lt;&gt;"",IF('Member Info'!N36&lt;=$R$1,1,0),"")</f>
        <v/>
      </c>
      <c r="AG40" s="126" t="b">
        <f t="shared" si="16"/>
        <v>0</v>
      </c>
      <c r="AH40" s="126">
        <f t="shared" si="17"/>
        <v>0</v>
      </c>
      <c r="AJ40" s="126">
        <f t="shared" si="18"/>
        <v>0</v>
      </c>
      <c r="AK40" s="126">
        <f>IF('Member Info'!F36&gt;$R$1,1,0)</f>
        <v>0</v>
      </c>
      <c r="AL40" s="126" t="b">
        <f>IF(ISERROR(R40),ERROR.TYPE(#REF!)=ERROR.TYPE(R40),FALSE)</f>
        <v>0</v>
      </c>
      <c r="AM40" s="126" t="b">
        <f>IF(ISERROR(S40),ERROR.TYPE(#REF!)=ERROR.TYPE(S40),FALSE)</f>
        <v>0</v>
      </c>
      <c r="AN40" s="126">
        <f>IF(OR('Member Info'!F36&gt;=$S$1,'Member Info'!N36&gt;=$R$1),1,0)</f>
        <v>0</v>
      </c>
    </row>
    <row r="41" spans="1:40" x14ac:dyDescent="0.25">
      <c r="A41" s="4">
        <v>9</v>
      </c>
      <c r="B41" s="166">
        <f>'Member Info'!D37</f>
        <v>0</v>
      </c>
      <c r="C41" s="166">
        <f>'Member Info'!E37</f>
        <v>0</v>
      </c>
      <c r="D41" s="166" t="str">
        <f>'Member Info'!G37</f>
        <v/>
      </c>
      <c r="E41" s="167">
        <f>'Member Info'!B37</f>
        <v>0</v>
      </c>
      <c r="F41" s="244"/>
      <c r="G41" s="168" t="str">
        <f>IF(E41=0,"",
IF('Member Info'!$AM$19&lt;=$R$1,
SUMPRODUCT('Member Info'!L37+IF('Member Info'!H37&gt;'Member Info'!$AJ$12,'Member Info'!$AK$13,IF('Member Info'!H37&gt;'Member Info'!$AJ$11,'Member Info'!$AK$12,IF('Member Info'!H37&gt;'Member Info'!$AJ$10,'Member Info'!$AK$11,IF('Member Info'!H37&gt;'Member Info'!$AJ$9,'Member Info'!$AK$10,IF('Member Info'!H37&gt;'Member Info'!$AJ$8,'Member Info'!$AK$9,'Member Info'!$AK$8)))))),
SUMPRODUCT('Member Info'!L37+IF('Member Info'!H37&gt;'Member Info'!$AG$17,'Member Info'!$AH$18,IF('Member Info'!H37&gt;'Member Info'!$AG$16,'Member Info'!$AH$17,IF('Member Info'!H37&gt;'Member Info'!$AG$15,'Member Info'!$AH$16,IF('Member Info'!H37&gt;'Member Info'!$AG$14,'Member Info'!$AH$15,IF('Member Info'!H37&gt;'Member Info'!$AG$13,'Member Info'!$AH$14,IF('Member Info'!H37&gt;'Member Info'!$AG$12,'Member Info'!$AH$13,IF('Member Info'!H37&gt;'Member Info'!$AG$11,'Member Info'!$AH$12,IF('Member Info'!H37&gt;'Member Info'!$AG$10,'Member Info'!$AH$11,IF('Member Info'!H37&gt;'Member Info'!$AG$9,'Member Info'!$AH$10,IF('Member Info'!H37&gt;'Member Info'!$AG$8,'Member Info'!$AH$9,'Member Info'!$AH$8)))))))))))))</f>
        <v/>
      </c>
      <c r="H41" s="26"/>
      <c r="I41" s="26"/>
      <c r="J41" s="107" t="str">
        <f>IF(E41=0,"",IF('Member Info'!F37&gt;$S$1,CONCATENATE("Joined with practice on ", TEXT('Member Info'!F37, "DD/MM/YYYY")),IF('Member Info'!N37&lt;&gt;"",IF('Member Info'!N37&lt;$R$1,CONCATENATE("Left Scheme on ", TEXT('Member Info'!N37, "DD/MM/YYYY")),IF(ISERROR(G41),"Error Detected, No rate entered",IF(E41=0,"",IF(F41="","Error Detected, No Pensionable pay",IF(ISERROR(AB41)," Unknown Values entered.",IF(T41+U41&lt;1,"Acceptable",IF(R41+S41=200, "No Contributions Entered", IF(K41="","Error Detected, Choose reason&gt;",IF(X41="1",IF(T41=1,"Please Enter Deemed Pensionable Pay","Add Any Relevant Details Above"),"Please Give Details Above"))))))))),IF(ISERROR(G41),"Error Detected, No rate entered",IF(E41=0,"",IF(F41="","Error Detected, No Pensionable pay",IF(ISERROR(AB41)," Unknown Values entered.",IF(T41+U41&lt;1,"Acceptable",IF(R41+S41=200, "No Contributions Entered", IF(K41="","Error Detected, Choose reason&gt;",IF(X41="1",IF(T41=1,"Please Enter Deemed Pensionable Pay","Add relevant Details Above"),"Please give details Above")))))))))))</f>
        <v/>
      </c>
      <c r="K41" s="263"/>
      <c r="L41" s="93"/>
      <c r="M41" s="93" t="str">
        <f t="shared" si="4"/>
        <v/>
      </c>
      <c r="N41" s="96">
        <f t="shared" si="5"/>
        <v>0</v>
      </c>
      <c r="O41" s="96">
        <f t="shared" si="0"/>
        <v>0</v>
      </c>
      <c r="P41" s="220">
        <f>(ROUND((F41/100*'Member Info'!$W$2), 2))</f>
        <v>0</v>
      </c>
      <c r="Q41" s="220" t="e">
        <f t="shared" si="6"/>
        <v>#VALUE!</v>
      </c>
      <c r="R41" s="220" t="str">
        <f t="shared" si="7"/>
        <v/>
      </c>
      <c r="S41" s="229" t="str">
        <f t="shared" si="8"/>
        <v/>
      </c>
      <c r="T41" s="230" t="str">
        <f t="shared" si="9"/>
        <v/>
      </c>
      <c r="U41" s="230" t="str">
        <f t="shared" si="10"/>
        <v/>
      </c>
      <c r="V41" s="224">
        <f t="shared" si="11"/>
        <v>0</v>
      </c>
      <c r="W41" s="112">
        <f t="shared" si="12"/>
        <v>0</v>
      </c>
      <c r="X41" s="237" t="str">
        <f t="shared" si="1"/>
        <v/>
      </c>
      <c r="Y41" s="242" t="b">
        <f t="shared" si="2"/>
        <v>0</v>
      </c>
      <c r="Z41" s="237">
        <f t="shared" si="13"/>
        <v>0</v>
      </c>
      <c r="AA41" s="237">
        <f>IF('Member Info'!N37="",1,"")</f>
        <v>1</v>
      </c>
      <c r="AB41" s="245" t="e">
        <f t="shared" si="14"/>
        <v>#VALUE!</v>
      </c>
      <c r="AC41" s="132" t="str">
        <f t="shared" si="3"/>
        <v/>
      </c>
      <c r="AD41" s="126">
        <f t="shared" si="15"/>
        <v>1</v>
      </c>
      <c r="AE41" s="126" t="str">
        <f>IF('Member Info'!N37&lt;&gt;"",IF('Member Info'!N37&lt;=$R$1,1,0),"")</f>
        <v/>
      </c>
      <c r="AG41" s="126" t="b">
        <f t="shared" si="16"/>
        <v>0</v>
      </c>
      <c r="AH41" s="126">
        <f t="shared" si="17"/>
        <v>0</v>
      </c>
      <c r="AJ41" s="126">
        <f t="shared" si="18"/>
        <v>0</v>
      </c>
      <c r="AK41" s="126">
        <f>IF('Member Info'!F37&gt;$R$1,1,0)</f>
        <v>0</v>
      </c>
      <c r="AL41" s="126" t="b">
        <f>IF(ISERROR(R41),ERROR.TYPE(#REF!)=ERROR.TYPE(R41),FALSE)</f>
        <v>0</v>
      </c>
      <c r="AM41" s="126" t="b">
        <f>IF(ISERROR(S41),ERROR.TYPE(#REF!)=ERROR.TYPE(S41),FALSE)</f>
        <v>0</v>
      </c>
      <c r="AN41" s="126">
        <f>IF(OR('Member Info'!F37&gt;=$S$1,'Member Info'!N37&gt;=$R$1),1,0)</f>
        <v>0</v>
      </c>
    </row>
    <row r="42" spans="1:40" x14ac:dyDescent="0.25">
      <c r="A42" s="4">
        <v>10</v>
      </c>
      <c r="B42" s="166">
        <f>'Member Info'!D38</f>
        <v>0</v>
      </c>
      <c r="C42" s="166">
        <f>'Member Info'!E38</f>
        <v>0</v>
      </c>
      <c r="D42" s="166" t="str">
        <f>'Member Info'!G38</f>
        <v/>
      </c>
      <c r="E42" s="167">
        <f>'Member Info'!B38</f>
        <v>0</v>
      </c>
      <c r="F42" s="244"/>
      <c r="G42" s="168" t="str">
        <f>IF(E42=0,"",
IF('Member Info'!$AM$19&lt;=$R$1,
SUMPRODUCT('Member Info'!L38+IF('Member Info'!H38&gt;'Member Info'!$AJ$12,'Member Info'!$AK$13,IF('Member Info'!H38&gt;'Member Info'!$AJ$11,'Member Info'!$AK$12,IF('Member Info'!H38&gt;'Member Info'!$AJ$10,'Member Info'!$AK$11,IF('Member Info'!H38&gt;'Member Info'!$AJ$9,'Member Info'!$AK$10,IF('Member Info'!H38&gt;'Member Info'!$AJ$8,'Member Info'!$AK$9,'Member Info'!$AK$8)))))),
SUMPRODUCT('Member Info'!L38+IF('Member Info'!H38&gt;'Member Info'!$AG$17,'Member Info'!$AH$18,IF('Member Info'!H38&gt;'Member Info'!$AG$16,'Member Info'!$AH$17,IF('Member Info'!H38&gt;'Member Info'!$AG$15,'Member Info'!$AH$16,IF('Member Info'!H38&gt;'Member Info'!$AG$14,'Member Info'!$AH$15,IF('Member Info'!H38&gt;'Member Info'!$AG$13,'Member Info'!$AH$14,IF('Member Info'!H38&gt;'Member Info'!$AG$12,'Member Info'!$AH$13,IF('Member Info'!H38&gt;'Member Info'!$AG$11,'Member Info'!$AH$12,IF('Member Info'!H38&gt;'Member Info'!$AG$10,'Member Info'!$AH$11,IF('Member Info'!H38&gt;'Member Info'!$AG$9,'Member Info'!$AH$10,IF('Member Info'!H38&gt;'Member Info'!$AG$8,'Member Info'!$AH$9,'Member Info'!$AH$8)))))))))))))</f>
        <v/>
      </c>
      <c r="H42" s="26"/>
      <c r="I42" s="26"/>
      <c r="J42" s="107" t="str">
        <f>IF(E42=0,"",IF('Member Info'!F38&gt;$S$1,CONCATENATE("Joined with practice on ", TEXT('Member Info'!F38, "DD/MM/YYYY")),IF('Member Info'!N38&lt;&gt;"",IF('Member Info'!N38&lt;$R$1,CONCATENATE("Left Scheme on ", TEXT('Member Info'!N38, "DD/MM/YYYY")),IF(ISERROR(G42),"Error Detected, No rate entered",IF(E42=0,"",IF(F42="","Error Detected, No Pensionable pay",IF(ISERROR(AB42)," Unknown Values entered.",IF(T42+U42&lt;1,"Acceptable",IF(R42+S42=200, "No Contributions Entered", IF(K42="","Error Detected, Choose reason&gt;",IF(X42="1",IF(T42=1,"Please Enter Deemed Pensionable Pay","Add Any Relevant Details Above"),"Please Give Details Above"))))))))),IF(ISERROR(G42),"Error Detected, No rate entered",IF(E42=0,"",IF(F42="","Error Detected, No Pensionable pay",IF(ISERROR(AB42)," Unknown Values entered.",IF(T42+U42&lt;1,"Acceptable",IF(R42+S42=200, "No Contributions Entered", IF(K42="","Error Detected, Choose reason&gt;",IF(X42="1",IF(T42=1,"Please Enter Deemed Pensionable Pay","Add relevant Details Above"),"Please give details Above")))))))))))</f>
        <v/>
      </c>
      <c r="K42" s="263"/>
      <c r="L42" s="93"/>
      <c r="M42" s="93" t="str">
        <f>IF(E42=0,"",IF(ISERROR((F42+H42+I42)),0,IF((F42+H42+I42)&lt;1,0,1)))</f>
        <v/>
      </c>
      <c r="N42" s="96">
        <f>H42</f>
        <v>0</v>
      </c>
      <c r="O42" s="96">
        <f t="shared" si="0"/>
        <v>0</v>
      </c>
      <c r="P42" s="220">
        <f>(ROUND((F42/100*'Member Info'!$W$2), 2))</f>
        <v>0</v>
      </c>
      <c r="Q42" s="220" t="e">
        <f t="shared" si="6"/>
        <v>#VALUE!</v>
      </c>
      <c r="R42" s="220" t="str">
        <f t="shared" si="7"/>
        <v/>
      </c>
      <c r="S42" s="229" t="str">
        <f t="shared" si="8"/>
        <v/>
      </c>
      <c r="T42" s="230" t="str">
        <f t="shared" si="9"/>
        <v/>
      </c>
      <c r="U42" s="230" t="str">
        <f t="shared" si="10"/>
        <v/>
      </c>
      <c r="V42" s="224">
        <f t="shared" si="11"/>
        <v>0</v>
      </c>
      <c r="W42" s="112">
        <f t="shared" si="12"/>
        <v>0</v>
      </c>
      <c r="X42" s="237" t="str">
        <f t="shared" si="1"/>
        <v/>
      </c>
      <c r="Y42" s="242" t="b">
        <f t="shared" si="2"/>
        <v>0</v>
      </c>
      <c r="Z42" s="237">
        <f t="shared" si="13"/>
        <v>0</v>
      </c>
      <c r="AA42" s="237">
        <f>IF('Member Info'!N38="",1,"")</f>
        <v>1</v>
      </c>
      <c r="AB42" s="245" t="e">
        <f t="shared" si="14"/>
        <v>#VALUE!</v>
      </c>
      <c r="AC42" s="132" t="str">
        <f t="shared" si="3"/>
        <v/>
      </c>
      <c r="AD42" s="126">
        <f t="shared" si="15"/>
        <v>1</v>
      </c>
      <c r="AE42" s="126" t="str">
        <f>IF('Member Info'!N38&lt;&gt;"",IF('Member Info'!N38&lt;=$R$1,1,0),"")</f>
        <v/>
      </c>
      <c r="AG42" s="126" t="b">
        <f t="shared" si="16"/>
        <v>0</v>
      </c>
      <c r="AH42" s="126">
        <f t="shared" si="17"/>
        <v>0</v>
      </c>
      <c r="AJ42" s="126">
        <f t="shared" si="18"/>
        <v>0</v>
      </c>
      <c r="AK42" s="126">
        <f>IF('Member Info'!F38&gt;$R$1,1,0)</f>
        <v>0</v>
      </c>
      <c r="AL42" s="126" t="b">
        <f>IF(ISERROR(R42),ERROR.TYPE(#REF!)=ERROR.TYPE(R42),FALSE)</f>
        <v>0</v>
      </c>
      <c r="AM42" s="126" t="b">
        <f>IF(ISERROR(S42),ERROR.TYPE(#REF!)=ERROR.TYPE(S42),FALSE)</f>
        <v>0</v>
      </c>
      <c r="AN42" s="126">
        <f>IF(OR('Member Info'!F38&gt;=$S$1,'Member Info'!N38&gt;=$R$1),1,0)</f>
        <v>0</v>
      </c>
    </row>
    <row r="43" spans="1:40" x14ac:dyDescent="0.25">
      <c r="A43" s="4">
        <v>11</v>
      </c>
      <c r="B43" s="166">
        <f>'Member Info'!D39</f>
        <v>0</v>
      </c>
      <c r="C43" s="166">
        <f>'Member Info'!E39</f>
        <v>0</v>
      </c>
      <c r="D43" s="166" t="str">
        <f>'Member Info'!G39</f>
        <v/>
      </c>
      <c r="E43" s="167">
        <f>'Member Info'!B39</f>
        <v>0</v>
      </c>
      <c r="F43" s="244"/>
      <c r="G43" s="168" t="str">
        <f>IF(E43=0,"",
IF('Member Info'!$AM$19&lt;=$R$1,
SUMPRODUCT('Member Info'!L39+IF('Member Info'!H39&gt;'Member Info'!$AJ$12,'Member Info'!$AK$13,IF('Member Info'!H39&gt;'Member Info'!$AJ$11,'Member Info'!$AK$12,IF('Member Info'!H39&gt;'Member Info'!$AJ$10,'Member Info'!$AK$11,IF('Member Info'!H39&gt;'Member Info'!$AJ$9,'Member Info'!$AK$10,IF('Member Info'!H39&gt;'Member Info'!$AJ$8,'Member Info'!$AK$9,'Member Info'!$AK$8)))))),
SUMPRODUCT('Member Info'!L39+IF('Member Info'!H39&gt;'Member Info'!$AG$17,'Member Info'!$AH$18,IF('Member Info'!H39&gt;'Member Info'!$AG$16,'Member Info'!$AH$17,IF('Member Info'!H39&gt;'Member Info'!$AG$15,'Member Info'!$AH$16,IF('Member Info'!H39&gt;'Member Info'!$AG$14,'Member Info'!$AH$15,IF('Member Info'!H39&gt;'Member Info'!$AG$13,'Member Info'!$AH$14,IF('Member Info'!H39&gt;'Member Info'!$AG$12,'Member Info'!$AH$13,IF('Member Info'!H39&gt;'Member Info'!$AG$11,'Member Info'!$AH$12,IF('Member Info'!H39&gt;'Member Info'!$AG$10,'Member Info'!$AH$11,IF('Member Info'!H39&gt;'Member Info'!$AG$9,'Member Info'!$AH$10,IF('Member Info'!H39&gt;'Member Info'!$AG$8,'Member Info'!$AH$9,'Member Info'!$AH$8)))))))))))))</f>
        <v/>
      </c>
      <c r="H43" s="26"/>
      <c r="I43" s="26"/>
      <c r="J43" s="107" t="str">
        <f>IF(E43=0,"",IF('Member Info'!F39&gt;$S$1,CONCATENATE("Joined with practice on ", TEXT('Member Info'!F39, "DD/MM/YYYY")),IF('Member Info'!N39&lt;&gt;"",IF('Member Info'!N39&lt;$R$1,CONCATENATE("Left Scheme on ", TEXT('Member Info'!N39, "DD/MM/YYYY")),IF(ISERROR(G43),"Error Detected, No rate entered",IF(E43=0,"",IF(F43="","Error Detected, No Pensionable pay",IF(ISERROR(AB43)," Unknown Values entered.",IF(T43+U43&lt;1,"Acceptable",IF(R43+S43=200, "No Contributions Entered", IF(K43="","Error Detected, Choose reason&gt;",IF(X43="1",IF(T43=1,"Please Enter Deemed Pensionable Pay","Add Any Relevant Details Above"),"Please Give Details Above"))))))))),IF(ISERROR(G43),"Error Detected, No rate entered",IF(E43=0,"",IF(F43="","Error Detected, No Pensionable pay",IF(ISERROR(AB43)," Unknown Values entered.",IF(T43+U43&lt;1,"Acceptable",IF(R43+S43=200, "No Contributions Entered", IF(K43="","Error Detected, Choose reason&gt;",IF(X43="1",IF(T43=1,"Please Enter Deemed Pensionable Pay","Add relevant Details Above"),"Please give details Above")))))))))))</f>
        <v/>
      </c>
      <c r="K43" s="263"/>
      <c r="L43" s="93"/>
      <c r="M43" s="93" t="str">
        <f t="shared" si="4"/>
        <v/>
      </c>
      <c r="N43" s="96">
        <f t="shared" si="5"/>
        <v>0</v>
      </c>
      <c r="O43" s="96">
        <f t="shared" si="0"/>
        <v>0</v>
      </c>
      <c r="P43" s="220">
        <f>(ROUND((F43/100*'Member Info'!$W$2), 2))</f>
        <v>0</v>
      </c>
      <c r="Q43" s="220" t="e">
        <f t="shared" si="6"/>
        <v>#VALUE!</v>
      </c>
      <c r="R43" s="220" t="str">
        <f t="shared" si="7"/>
        <v/>
      </c>
      <c r="S43" s="229" t="str">
        <f t="shared" si="8"/>
        <v/>
      </c>
      <c r="T43" s="230" t="str">
        <f t="shared" si="9"/>
        <v/>
      </c>
      <c r="U43" s="230" t="str">
        <f t="shared" si="10"/>
        <v/>
      </c>
      <c r="V43" s="224">
        <f t="shared" si="11"/>
        <v>0</v>
      </c>
      <c r="W43" s="112">
        <f t="shared" si="12"/>
        <v>0</v>
      </c>
      <c r="X43" s="237" t="str">
        <f t="shared" si="1"/>
        <v/>
      </c>
      <c r="Y43" s="242" t="b">
        <f t="shared" si="2"/>
        <v>0</v>
      </c>
      <c r="Z43" s="237">
        <f t="shared" si="13"/>
        <v>0</v>
      </c>
      <c r="AA43" s="237">
        <f>IF('Member Info'!N39="",1,"")</f>
        <v>1</v>
      </c>
      <c r="AB43" s="245" t="e">
        <f t="shared" si="14"/>
        <v>#VALUE!</v>
      </c>
      <c r="AC43" s="132" t="str">
        <f t="shared" si="3"/>
        <v/>
      </c>
      <c r="AD43" s="126">
        <f t="shared" si="15"/>
        <v>1</v>
      </c>
      <c r="AE43" s="126" t="str">
        <f>IF('Member Info'!N39&lt;&gt;"",IF('Member Info'!N39&lt;=$R$1,1,0),"")</f>
        <v/>
      </c>
      <c r="AG43" s="126" t="b">
        <f t="shared" si="16"/>
        <v>0</v>
      </c>
      <c r="AH43" s="126">
        <f t="shared" si="17"/>
        <v>0</v>
      </c>
      <c r="AJ43" s="126">
        <f t="shared" si="18"/>
        <v>0</v>
      </c>
      <c r="AK43" s="126">
        <f>IF('Member Info'!F39&gt;$R$1,1,0)</f>
        <v>0</v>
      </c>
      <c r="AL43" s="126" t="b">
        <f>IF(ISERROR(R43),ERROR.TYPE(#REF!)=ERROR.TYPE(R43),FALSE)</f>
        <v>0</v>
      </c>
      <c r="AM43" s="126" t="b">
        <f>IF(ISERROR(S43),ERROR.TYPE(#REF!)=ERROR.TYPE(S43),FALSE)</f>
        <v>0</v>
      </c>
      <c r="AN43" s="126">
        <f>IF(OR('Member Info'!F39&gt;=$S$1,'Member Info'!N39&gt;=$R$1),1,0)</f>
        <v>0</v>
      </c>
    </row>
    <row r="44" spans="1:40" x14ac:dyDescent="0.25">
      <c r="A44" s="4">
        <v>12</v>
      </c>
      <c r="B44" s="166">
        <f>'Member Info'!D40</f>
        <v>0</v>
      </c>
      <c r="C44" s="166">
        <f>'Member Info'!E40</f>
        <v>0</v>
      </c>
      <c r="D44" s="166" t="str">
        <f>'Member Info'!G40</f>
        <v/>
      </c>
      <c r="E44" s="167">
        <f>'Member Info'!B40</f>
        <v>0</v>
      </c>
      <c r="F44" s="244"/>
      <c r="G44" s="168" t="str">
        <f>IF(E44=0,"",
IF('Member Info'!$AM$19&lt;=$R$1,
SUMPRODUCT('Member Info'!L40+IF('Member Info'!H40&gt;'Member Info'!$AJ$12,'Member Info'!$AK$13,IF('Member Info'!H40&gt;'Member Info'!$AJ$11,'Member Info'!$AK$12,IF('Member Info'!H40&gt;'Member Info'!$AJ$10,'Member Info'!$AK$11,IF('Member Info'!H40&gt;'Member Info'!$AJ$9,'Member Info'!$AK$10,IF('Member Info'!H40&gt;'Member Info'!$AJ$8,'Member Info'!$AK$9,'Member Info'!$AK$8)))))),
SUMPRODUCT('Member Info'!L40+IF('Member Info'!H40&gt;'Member Info'!$AG$17,'Member Info'!$AH$18,IF('Member Info'!H40&gt;'Member Info'!$AG$16,'Member Info'!$AH$17,IF('Member Info'!H40&gt;'Member Info'!$AG$15,'Member Info'!$AH$16,IF('Member Info'!H40&gt;'Member Info'!$AG$14,'Member Info'!$AH$15,IF('Member Info'!H40&gt;'Member Info'!$AG$13,'Member Info'!$AH$14,IF('Member Info'!H40&gt;'Member Info'!$AG$12,'Member Info'!$AH$13,IF('Member Info'!H40&gt;'Member Info'!$AG$11,'Member Info'!$AH$12,IF('Member Info'!H40&gt;'Member Info'!$AG$10,'Member Info'!$AH$11,IF('Member Info'!H40&gt;'Member Info'!$AG$9,'Member Info'!$AH$10,IF('Member Info'!H40&gt;'Member Info'!$AG$8,'Member Info'!$AH$9,'Member Info'!$AH$8)))))))))))))</f>
        <v/>
      </c>
      <c r="H44" s="26"/>
      <c r="I44" s="26"/>
      <c r="J44" s="107" t="str">
        <f>IF(E44=0,"",IF('Member Info'!F40&gt;$S$1,CONCATENATE("Joined with practice on ", TEXT('Member Info'!F40, "DD/MM/YYYY")),IF('Member Info'!N40&lt;&gt;"",IF('Member Info'!N40&lt;$R$1,CONCATENATE("Left Scheme on ", TEXT('Member Info'!N40, "DD/MM/YYYY")),IF(ISERROR(G44),"Error Detected, No rate entered",IF(E44=0,"",IF(F44="","Error Detected, No Pensionable pay",IF(ISERROR(AB44)," Unknown Values entered.",IF(T44+U44&lt;1,"Acceptable",IF(R44+S44=200, "No Contributions Entered", IF(K44="","Error Detected, Choose reason&gt;",IF(X44="1",IF(T44=1,"Please Enter Deemed Pensionable Pay","Add Any Relevant Details Above"),"Please Give Details Above"))))))))),IF(ISERROR(G44),"Error Detected, No rate entered",IF(E44=0,"",IF(F44="","Error Detected, No Pensionable pay",IF(ISERROR(AB44)," Unknown Values entered.",IF(T44+U44&lt;1,"Acceptable",IF(R44+S44=200, "No Contributions Entered", IF(K44="","Error Detected, Choose reason&gt;",IF(X44="1",IF(T44=1,"Please Enter Deemed Pensionable Pay","Add relevant Details Above"),"Please give details Above")))))))))))</f>
        <v/>
      </c>
      <c r="K44" s="263"/>
      <c r="L44" s="93"/>
      <c r="M44" s="93" t="str">
        <f t="shared" si="4"/>
        <v/>
      </c>
      <c r="N44" s="96">
        <f t="shared" si="5"/>
        <v>0</v>
      </c>
      <c r="O44" s="96">
        <f t="shared" si="0"/>
        <v>0</v>
      </c>
      <c r="P44" s="220">
        <f>(ROUND((F44/100*'Member Info'!$W$2), 2))</f>
        <v>0</v>
      </c>
      <c r="Q44" s="220" t="e">
        <f t="shared" si="6"/>
        <v>#VALUE!</v>
      </c>
      <c r="R44" s="220" t="str">
        <f t="shared" si="7"/>
        <v/>
      </c>
      <c r="S44" s="229" t="str">
        <f t="shared" si="8"/>
        <v/>
      </c>
      <c r="T44" s="230" t="str">
        <f t="shared" si="9"/>
        <v/>
      </c>
      <c r="U44" s="230" t="str">
        <f t="shared" si="10"/>
        <v/>
      </c>
      <c r="V44" s="224">
        <f t="shared" si="11"/>
        <v>0</v>
      </c>
      <c r="W44" s="112">
        <f t="shared" si="12"/>
        <v>0</v>
      </c>
      <c r="X44" s="237" t="str">
        <f t="shared" si="1"/>
        <v/>
      </c>
      <c r="Y44" s="242" t="b">
        <f t="shared" si="2"/>
        <v>0</v>
      </c>
      <c r="Z44" s="237">
        <f t="shared" si="13"/>
        <v>0</v>
      </c>
      <c r="AA44" s="237">
        <f>IF('Member Info'!N40="",1,"")</f>
        <v>1</v>
      </c>
      <c r="AB44" s="245" t="e">
        <f t="shared" si="14"/>
        <v>#VALUE!</v>
      </c>
      <c r="AC44" s="132" t="str">
        <f t="shared" si="3"/>
        <v/>
      </c>
      <c r="AD44" s="126">
        <f t="shared" si="15"/>
        <v>1</v>
      </c>
      <c r="AE44" s="126" t="str">
        <f>IF('Member Info'!N40&lt;&gt;"",IF('Member Info'!N40&lt;=$R$1,1,0),"")</f>
        <v/>
      </c>
      <c r="AG44" s="126" t="b">
        <f t="shared" si="16"/>
        <v>0</v>
      </c>
      <c r="AH44" s="126">
        <f t="shared" si="17"/>
        <v>0</v>
      </c>
      <c r="AJ44" s="126">
        <f t="shared" si="18"/>
        <v>0</v>
      </c>
      <c r="AK44" s="126">
        <f>IF('Member Info'!F40&gt;$R$1,1,0)</f>
        <v>0</v>
      </c>
      <c r="AL44" s="126" t="b">
        <f>IF(ISERROR(R44),ERROR.TYPE(#REF!)=ERROR.TYPE(R44),FALSE)</f>
        <v>0</v>
      </c>
      <c r="AM44" s="126" t="b">
        <f>IF(ISERROR(S44),ERROR.TYPE(#REF!)=ERROR.TYPE(S44),FALSE)</f>
        <v>0</v>
      </c>
      <c r="AN44" s="126">
        <f>IF(OR('Member Info'!F40&gt;=$S$1,'Member Info'!N40&gt;=$R$1),1,0)</f>
        <v>0</v>
      </c>
    </row>
    <row r="45" spans="1:40" x14ac:dyDescent="0.25">
      <c r="A45" s="4">
        <v>13</v>
      </c>
      <c r="B45" s="166">
        <f>'Member Info'!D41</f>
        <v>0</v>
      </c>
      <c r="C45" s="166">
        <f>'Member Info'!E41</f>
        <v>0</v>
      </c>
      <c r="D45" s="166" t="str">
        <f>'Member Info'!G41</f>
        <v/>
      </c>
      <c r="E45" s="167">
        <f>'Member Info'!B41</f>
        <v>0</v>
      </c>
      <c r="F45" s="244"/>
      <c r="G45" s="168" t="str">
        <f>IF(E45=0,"",
IF('Member Info'!$AM$19&lt;=$R$1,
SUMPRODUCT('Member Info'!L41+IF('Member Info'!H41&gt;'Member Info'!$AJ$12,'Member Info'!$AK$13,IF('Member Info'!H41&gt;'Member Info'!$AJ$11,'Member Info'!$AK$12,IF('Member Info'!H41&gt;'Member Info'!$AJ$10,'Member Info'!$AK$11,IF('Member Info'!H41&gt;'Member Info'!$AJ$9,'Member Info'!$AK$10,IF('Member Info'!H41&gt;'Member Info'!$AJ$8,'Member Info'!$AK$9,'Member Info'!$AK$8)))))),
SUMPRODUCT('Member Info'!L41+IF('Member Info'!H41&gt;'Member Info'!$AG$17,'Member Info'!$AH$18,IF('Member Info'!H41&gt;'Member Info'!$AG$16,'Member Info'!$AH$17,IF('Member Info'!H41&gt;'Member Info'!$AG$15,'Member Info'!$AH$16,IF('Member Info'!H41&gt;'Member Info'!$AG$14,'Member Info'!$AH$15,IF('Member Info'!H41&gt;'Member Info'!$AG$13,'Member Info'!$AH$14,IF('Member Info'!H41&gt;'Member Info'!$AG$12,'Member Info'!$AH$13,IF('Member Info'!H41&gt;'Member Info'!$AG$11,'Member Info'!$AH$12,IF('Member Info'!H41&gt;'Member Info'!$AG$10,'Member Info'!$AH$11,IF('Member Info'!H41&gt;'Member Info'!$AG$9,'Member Info'!$AH$10,IF('Member Info'!H41&gt;'Member Info'!$AG$8,'Member Info'!$AH$9,'Member Info'!$AH$8)))))))))))))</f>
        <v/>
      </c>
      <c r="H45" s="26"/>
      <c r="I45" s="26"/>
      <c r="J45" s="107" t="str">
        <f>IF(E45=0,"",IF('Member Info'!F41&gt;$S$1,CONCATENATE("Joined with practice on ", TEXT('Member Info'!F41, "DD/MM/YYYY")),IF('Member Info'!N41&lt;&gt;"",IF('Member Info'!N41&lt;$R$1,CONCATENATE("Left Scheme on ", TEXT('Member Info'!N41, "DD/MM/YYYY")),IF(ISERROR(G45),"Error Detected, No rate entered",IF(E45=0,"",IF(F45="","Error Detected, No Pensionable pay",IF(ISERROR(AB45)," Unknown Values entered.",IF(T45+U45&lt;1,"Acceptable",IF(R45+S45=200, "No Contributions Entered", IF(K45="","Error Detected, Choose reason&gt;",IF(X45="1",IF(T45=1,"Please Enter Deemed Pensionable Pay","Add Any Relevant Details Above"),"Please Give Details Above"))))))))),IF(ISERROR(G45),"Error Detected, No rate entered",IF(E45=0,"",IF(F45="","Error Detected, No Pensionable pay",IF(ISERROR(AB45)," Unknown Values entered.",IF(T45+U45&lt;1,"Acceptable",IF(R45+S45=200, "No Contributions Entered", IF(K45="","Error Detected, Choose reason&gt;",IF(X45="1",IF(T45=1,"Please Enter Deemed Pensionable Pay","Add relevant Details Above"),"Please give details Above")))))))))))</f>
        <v/>
      </c>
      <c r="K45" s="263"/>
      <c r="L45" s="93"/>
      <c r="M45" s="93" t="str">
        <f t="shared" si="4"/>
        <v/>
      </c>
      <c r="N45" s="96">
        <f t="shared" si="5"/>
        <v>0</v>
      </c>
      <c r="O45" s="96">
        <f t="shared" si="0"/>
        <v>0</v>
      </c>
      <c r="P45" s="220">
        <f>(ROUND((F45/100*'Member Info'!$W$2), 2))</f>
        <v>0</v>
      </c>
      <c r="Q45" s="220" t="e">
        <f t="shared" si="6"/>
        <v>#VALUE!</v>
      </c>
      <c r="R45" s="220" t="str">
        <f t="shared" si="7"/>
        <v/>
      </c>
      <c r="S45" s="229" t="str">
        <f t="shared" si="8"/>
        <v/>
      </c>
      <c r="T45" s="230" t="str">
        <f t="shared" si="9"/>
        <v/>
      </c>
      <c r="U45" s="230" t="str">
        <f t="shared" si="10"/>
        <v/>
      </c>
      <c r="V45" s="224">
        <f t="shared" si="11"/>
        <v>0</v>
      </c>
      <c r="W45" s="112">
        <f t="shared" si="12"/>
        <v>0</v>
      </c>
      <c r="X45" s="237" t="str">
        <f t="shared" si="1"/>
        <v/>
      </c>
      <c r="Y45" s="242" t="b">
        <f t="shared" si="2"/>
        <v>0</v>
      </c>
      <c r="Z45" s="237">
        <f t="shared" si="13"/>
        <v>0</v>
      </c>
      <c r="AA45" s="237">
        <f>IF('Member Info'!N41="",1,"")</f>
        <v>1</v>
      </c>
      <c r="AB45" s="245" t="e">
        <f t="shared" si="14"/>
        <v>#VALUE!</v>
      </c>
      <c r="AC45" s="132" t="str">
        <f t="shared" si="3"/>
        <v/>
      </c>
      <c r="AD45" s="126">
        <f t="shared" si="15"/>
        <v>1</v>
      </c>
      <c r="AE45" s="126" t="str">
        <f>IF('Member Info'!N41&lt;&gt;"",IF('Member Info'!N41&lt;=$R$1,1,0),"")</f>
        <v/>
      </c>
      <c r="AG45" s="126" t="b">
        <f t="shared" si="16"/>
        <v>0</v>
      </c>
      <c r="AH45" s="126">
        <f t="shared" si="17"/>
        <v>0</v>
      </c>
      <c r="AJ45" s="126">
        <f t="shared" si="18"/>
        <v>0</v>
      </c>
      <c r="AK45" s="126">
        <f>IF('Member Info'!F41&gt;$R$1,1,0)</f>
        <v>0</v>
      </c>
      <c r="AL45" s="126" t="b">
        <f>IF(ISERROR(R45),ERROR.TYPE(#REF!)=ERROR.TYPE(R45),FALSE)</f>
        <v>0</v>
      </c>
      <c r="AM45" s="126" t="b">
        <f>IF(ISERROR(S45),ERROR.TYPE(#REF!)=ERROR.TYPE(S45),FALSE)</f>
        <v>0</v>
      </c>
      <c r="AN45" s="126">
        <f>IF(OR('Member Info'!F41&gt;=$S$1,'Member Info'!N41&gt;=$R$1),1,0)</f>
        <v>0</v>
      </c>
    </row>
    <row r="46" spans="1:40" x14ac:dyDescent="0.25">
      <c r="A46" s="4">
        <v>14</v>
      </c>
      <c r="B46" s="166">
        <f>'Member Info'!D42</f>
        <v>0</v>
      </c>
      <c r="C46" s="166">
        <f>'Member Info'!E42</f>
        <v>0</v>
      </c>
      <c r="D46" s="166" t="str">
        <f>'Member Info'!G42</f>
        <v/>
      </c>
      <c r="E46" s="167">
        <f>'Member Info'!B42</f>
        <v>0</v>
      </c>
      <c r="F46" s="244"/>
      <c r="G46" s="168" t="str">
        <f>IF(E46=0,"",
IF('Member Info'!$AM$19&lt;=$R$1,
SUMPRODUCT('Member Info'!L42+IF('Member Info'!H42&gt;'Member Info'!$AJ$12,'Member Info'!$AK$13,IF('Member Info'!H42&gt;'Member Info'!$AJ$11,'Member Info'!$AK$12,IF('Member Info'!H42&gt;'Member Info'!$AJ$10,'Member Info'!$AK$11,IF('Member Info'!H42&gt;'Member Info'!$AJ$9,'Member Info'!$AK$10,IF('Member Info'!H42&gt;'Member Info'!$AJ$8,'Member Info'!$AK$9,'Member Info'!$AK$8)))))),
SUMPRODUCT('Member Info'!L42+IF('Member Info'!H42&gt;'Member Info'!$AG$17,'Member Info'!$AH$18,IF('Member Info'!H42&gt;'Member Info'!$AG$16,'Member Info'!$AH$17,IF('Member Info'!H42&gt;'Member Info'!$AG$15,'Member Info'!$AH$16,IF('Member Info'!H42&gt;'Member Info'!$AG$14,'Member Info'!$AH$15,IF('Member Info'!H42&gt;'Member Info'!$AG$13,'Member Info'!$AH$14,IF('Member Info'!H42&gt;'Member Info'!$AG$12,'Member Info'!$AH$13,IF('Member Info'!H42&gt;'Member Info'!$AG$11,'Member Info'!$AH$12,IF('Member Info'!H42&gt;'Member Info'!$AG$10,'Member Info'!$AH$11,IF('Member Info'!H42&gt;'Member Info'!$AG$9,'Member Info'!$AH$10,IF('Member Info'!H42&gt;'Member Info'!$AG$8,'Member Info'!$AH$9,'Member Info'!$AH$8)))))))))))))</f>
        <v/>
      </c>
      <c r="H46" s="26"/>
      <c r="I46" s="26"/>
      <c r="J46" s="107" t="str">
        <f>IF(E46=0,"",IF('Member Info'!F42&gt;$S$1,CONCATENATE("Joined with practice on ", TEXT('Member Info'!F42, "DD/MM/YYYY")),IF('Member Info'!N42&lt;&gt;"",IF('Member Info'!N42&lt;$R$1,CONCATENATE("Left Scheme on ", TEXT('Member Info'!N42, "DD/MM/YYYY")),IF(ISERROR(G46),"Error Detected, No rate entered",IF(E46=0,"",IF(F46="","Error Detected, No Pensionable pay",IF(ISERROR(AB46)," Unknown Values entered.",IF(T46+U46&lt;1,"Acceptable",IF(R46+S46=200, "No Contributions Entered", IF(K46="","Error Detected, Choose reason&gt;",IF(X46="1",IF(T46=1,"Please Enter Deemed Pensionable Pay","Add Any Relevant Details Above"),"Please Give Details Above"))))))))),IF(ISERROR(G46),"Error Detected, No rate entered",IF(E46=0,"",IF(F46="","Error Detected, No Pensionable pay",IF(ISERROR(AB46)," Unknown Values entered.",IF(T46+U46&lt;1,"Acceptable",IF(R46+S46=200, "No Contributions Entered", IF(K46="","Error Detected, Choose reason&gt;",IF(X46="1",IF(T46=1,"Please Enter Deemed Pensionable Pay","Add relevant Details Above"),"Please give details Above")))))))))))</f>
        <v/>
      </c>
      <c r="K46" s="263"/>
      <c r="L46" s="93"/>
      <c r="M46" s="93" t="str">
        <f>IF(E46=0,"",IF(ISERROR((F46+H46+I46)),0,IF((F46+H46+I46)&lt;1,0,1)))</f>
        <v/>
      </c>
      <c r="N46" s="96">
        <f t="shared" si="5"/>
        <v>0</v>
      </c>
      <c r="O46" s="96">
        <f t="shared" si="0"/>
        <v>0</v>
      </c>
      <c r="P46" s="220">
        <f>(ROUND((F46/100*'Member Info'!$W$2), 2))</f>
        <v>0</v>
      </c>
      <c r="Q46" s="220" t="e">
        <f>ROUND((F46/100*G46),2)</f>
        <v>#VALUE!</v>
      </c>
      <c r="R46" s="220" t="str">
        <f t="shared" si="7"/>
        <v/>
      </c>
      <c r="S46" s="229" t="str">
        <f t="shared" si="8"/>
        <v/>
      </c>
      <c r="T46" s="230" t="str">
        <f t="shared" si="9"/>
        <v/>
      </c>
      <c r="U46" s="230" t="str">
        <f t="shared" si="10"/>
        <v/>
      </c>
      <c r="V46" s="224">
        <f>IF(E46=0,0,IF(F46="",1,0))</f>
        <v>0</v>
      </c>
      <c r="W46" s="112">
        <f t="shared" si="12"/>
        <v>0</v>
      </c>
      <c r="X46" s="237" t="str">
        <f t="shared" si="1"/>
        <v/>
      </c>
      <c r="Y46" s="242" t="b">
        <f t="shared" si="2"/>
        <v>0</v>
      </c>
      <c r="Z46" s="237">
        <f t="shared" si="13"/>
        <v>0</v>
      </c>
      <c r="AA46" s="237">
        <f>IF('Member Info'!N42="",1,"")</f>
        <v>1</v>
      </c>
      <c r="AB46" s="245" t="e">
        <f t="shared" si="14"/>
        <v>#VALUE!</v>
      </c>
      <c r="AC46" s="132" t="str">
        <f t="shared" si="3"/>
        <v/>
      </c>
      <c r="AD46" s="126">
        <f t="shared" si="15"/>
        <v>1</v>
      </c>
      <c r="AE46" s="126" t="str">
        <f>IF('Member Info'!N42&lt;&gt;"",IF('Member Info'!N42&lt;=$R$1,1,0),"")</f>
        <v/>
      </c>
      <c r="AG46" s="126" t="b">
        <f t="shared" si="16"/>
        <v>0</v>
      </c>
      <c r="AH46" s="126">
        <f t="shared" si="17"/>
        <v>0</v>
      </c>
      <c r="AJ46" s="126">
        <f t="shared" si="18"/>
        <v>0</v>
      </c>
      <c r="AK46" s="126">
        <f>IF('Member Info'!F42&gt;$R$1,1,0)</f>
        <v>0</v>
      </c>
      <c r="AL46" s="126" t="b">
        <f>IF(ISERROR(R46),ERROR.TYPE(#REF!)=ERROR.TYPE(R46),FALSE)</f>
        <v>0</v>
      </c>
      <c r="AM46" s="126" t="b">
        <f>IF(ISERROR(S46),ERROR.TYPE(#REF!)=ERROR.TYPE(S46),FALSE)</f>
        <v>0</v>
      </c>
      <c r="AN46" s="126">
        <f>IF(OR('Member Info'!F42&gt;=$S$1,'Member Info'!N42&gt;=$R$1),1,0)</f>
        <v>0</v>
      </c>
    </row>
    <row r="47" spans="1:40" x14ac:dyDescent="0.25">
      <c r="A47" s="4">
        <v>15</v>
      </c>
      <c r="B47" s="166">
        <f>'Member Info'!D43</f>
        <v>0</v>
      </c>
      <c r="C47" s="166">
        <f>'Member Info'!E43</f>
        <v>0</v>
      </c>
      <c r="D47" s="166" t="str">
        <f>'Member Info'!G43</f>
        <v/>
      </c>
      <c r="E47" s="167">
        <f>'Member Info'!B43</f>
        <v>0</v>
      </c>
      <c r="F47" s="244"/>
      <c r="G47" s="168" t="str">
        <f>IF(E47=0,"",
IF('Member Info'!$AM$19&lt;=$R$1,
SUMPRODUCT('Member Info'!L43+IF('Member Info'!H43&gt;'Member Info'!$AJ$12,'Member Info'!$AK$13,IF('Member Info'!H43&gt;'Member Info'!$AJ$11,'Member Info'!$AK$12,IF('Member Info'!H43&gt;'Member Info'!$AJ$10,'Member Info'!$AK$11,IF('Member Info'!H43&gt;'Member Info'!$AJ$9,'Member Info'!$AK$10,IF('Member Info'!H43&gt;'Member Info'!$AJ$8,'Member Info'!$AK$9,'Member Info'!$AK$8)))))),
SUMPRODUCT('Member Info'!L43+IF('Member Info'!H43&gt;'Member Info'!$AG$17,'Member Info'!$AH$18,IF('Member Info'!H43&gt;'Member Info'!$AG$16,'Member Info'!$AH$17,IF('Member Info'!H43&gt;'Member Info'!$AG$15,'Member Info'!$AH$16,IF('Member Info'!H43&gt;'Member Info'!$AG$14,'Member Info'!$AH$15,IF('Member Info'!H43&gt;'Member Info'!$AG$13,'Member Info'!$AH$14,IF('Member Info'!H43&gt;'Member Info'!$AG$12,'Member Info'!$AH$13,IF('Member Info'!H43&gt;'Member Info'!$AG$11,'Member Info'!$AH$12,IF('Member Info'!H43&gt;'Member Info'!$AG$10,'Member Info'!$AH$11,IF('Member Info'!H43&gt;'Member Info'!$AG$9,'Member Info'!$AH$10,IF('Member Info'!H43&gt;'Member Info'!$AG$8,'Member Info'!$AH$9,'Member Info'!$AH$8)))))))))))))</f>
        <v/>
      </c>
      <c r="H47" s="26"/>
      <c r="I47" s="26"/>
      <c r="J47" s="107" t="str">
        <f>IF(E47=0,"",IF('Member Info'!F43&gt;$S$1,CONCATENATE("Joined with practice on ", TEXT('Member Info'!F43, "DD/MM/YYYY")),IF('Member Info'!N43&lt;&gt;"",IF('Member Info'!N43&lt;$R$1,CONCATENATE("Left Scheme on ", TEXT('Member Info'!N43, "DD/MM/YYYY")),IF(ISERROR(G47),"Error Detected, No rate entered",IF(E47=0,"",IF(F47="","Error Detected, No Pensionable pay",IF(ISERROR(AB47)," Unknown Values entered.",IF(T47+U47&lt;1,"Acceptable",IF(R47+S47=200, "No Contributions Entered", IF(K47="","Error Detected, Choose reason&gt;",IF(X47="1",IF(T47=1,"Please Enter Deemed Pensionable Pay","Add Any Relevant Details Above"),"Please Give Details Above"))))))))),IF(ISERROR(G47),"Error Detected, No rate entered",IF(E47=0,"",IF(F47="","Error Detected, No Pensionable pay",IF(ISERROR(AB47)," Unknown Values entered.",IF(T47+U47&lt;1,"Acceptable",IF(R47+S47=200, "No Contributions Entered", IF(K47="","Error Detected, Choose reason&gt;",IF(X47="1",IF(T47=1,"Please Enter Deemed Pensionable Pay","Add relevant Details Above"),"Please give details Above")))))))))))</f>
        <v/>
      </c>
      <c r="K47" s="263"/>
      <c r="L47" s="93"/>
      <c r="M47" s="93" t="str">
        <f t="shared" si="4"/>
        <v/>
      </c>
      <c r="N47" s="96">
        <f t="shared" si="5"/>
        <v>0</v>
      </c>
      <c r="O47" s="96">
        <f t="shared" si="0"/>
        <v>0</v>
      </c>
      <c r="P47" s="220">
        <f>(ROUND((F47/100*'Member Info'!$W$2), 2))</f>
        <v>0</v>
      </c>
      <c r="Q47" s="220" t="e">
        <f t="shared" si="6"/>
        <v>#VALUE!</v>
      </c>
      <c r="R47" s="220" t="str">
        <f t="shared" si="7"/>
        <v/>
      </c>
      <c r="S47" s="229" t="str">
        <f t="shared" si="8"/>
        <v/>
      </c>
      <c r="T47" s="230" t="str">
        <f t="shared" si="9"/>
        <v/>
      </c>
      <c r="U47" s="230" t="str">
        <f t="shared" si="10"/>
        <v/>
      </c>
      <c r="V47" s="224">
        <f t="shared" si="11"/>
        <v>0</v>
      </c>
      <c r="W47" s="112">
        <f t="shared" si="12"/>
        <v>0</v>
      </c>
      <c r="X47" s="237" t="str">
        <f t="shared" si="1"/>
        <v/>
      </c>
      <c r="Y47" s="242" t="b">
        <f t="shared" si="2"/>
        <v>0</v>
      </c>
      <c r="Z47" s="237">
        <f t="shared" si="13"/>
        <v>0</v>
      </c>
      <c r="AA47" s="237">
        <f>IF('Member Info'!N43="",1,"")</f>
        <v>1</v>
      </c>
      <c r="AB47" s="245" t="e">
        <f t="shared" si="14"/>
        <v>#VALUE!</v>
      </c>
      <c r="AC47" s="132" t="str">
        <f t="shared" si="3"/>
        <v/>
      </c>
      <c r="AD47" s="126">
        <f t="shared" si="15"/>
        <v>1</v>
      </c>
      <c r="AE47" s="126" t="str">
        <f>IF('Member Info'!N43&lt;&gt;"",IF('Member Info'!N43&lt;=$R$1,1,0),"")</f>
        <v/>
      </c>
      <c r="AG47" s="126" t="b">
        <f t="shared" si="16"/>
        <v>0</v>
      </c>
      <c r="AH47" s="126">
        <f t="shared" si="17"/>
        <v>0</v>
      </c>
      <c r="AJ47" s="126">
        <f t="shared" si="18"/>
        <v>0</v>
      </c>
      <c r="AK47" s="126">
        <f>IF('Member Info'!F43&gt;$R$1,1,0)</f>
        <v>0</v>
      </c>
      <c r="AL47" s="126" t="b">
        <f>IF(ISERROR(R47),ERROR.TYPE(#REF!)=ERROR.TYPE(R47),FALSE)</f>
        <v>0</v>
      </c>
      <c r="AM47" s="126" t="b">
        <f>IF(ISERROR(S47),ERROR.TYPE(#REF!)=ERROR.TYPE(S47),FALSE)</f>
        <v>0</v>
      </c>
      <c r="AN47" s="126">
        <f>IF(OR('Member Info'!F43&gt;=$S$1,'Member Info'!N43&gt;=$R$1),1,0)</f>
        <v>0</v>
      </c>
    </row>
    <row r="48" spans="1:40" x14ac:dyDescent="0.25">
      <c r="A48" s="4">
        <v>16</v>
      </c>
      <c r="B48" s="166">
        <f>'Member Info'!D44</f>
        <v>0</v>
      </c>
      <c r="C48" s="166">
        <f>'Member Info'!E44</f>
        <v>0</v>
      </c>
      <c r="D48" s="166" t="str">
        <f>'Member Info'!G44</f>
        <v/>
      </c>
      <c r="E48" s="167">
        <f>'Member Info'!B44</f>
        <v>0</v>
      </c>
      <c r="F48" s="244"/>
      <c r="G48" s="168" t="str">
        <f>IF(E48=0,"",
IF('Member Info'!$AM$19&lt;=$R$1,
SUMPRODUCT('Member Info'!L44+IF('Member Info'!H44&gt;'Member Info'!$AJ$12,'Member Info'!$AK$13,IF('Member Info'!H44&gt;'Member Info'!$AJ$11,'Member Info'!$AK$12,IF('Member Info'!H44&gt;'Member Info'!$AJ$10,'Member Info'!$AK$11,IF('Member Info'!H44&gt;'Member Info'!$AJ$9,'Member Info'!$AK$10,IF('Member Info'!H44&gt;'Member Info'!$AJ$8,'Member Info'!$AK$9,'Member Info'!$AK$8)))))),
SUMPRODUCT('Member Info'!L44+IF('Member Info'!H44&gt;'Member Info'!$AG$17,'Member Info'!$AH$18,IF('Member Info'!H44&gt;'Member Info'!$AG$16,'Member Info'!$AH$17,IF('Member Info'!H44&gt;'Member Info'!$AG$15,'Member Info'!$AH$16,IF('Member Info'!H44&gt;'Member Info'!$AG$14,'Member Info'!$AH$15,IF('Member Info'!H44&gt;'Member Info'!$AG$13,'Member Info'!$AH$14,IF('Member Info'!H44&gt;'Member Info'!$AG$12,'Member Info'!$AH$13,IF('Member Info'!H44&gt;'Member Info'!$AG$11,'Member Info'!$AH$12,IF('Member Info'!H44&gt;'Member Info'!$AG$10,'Member Info'!$AH$11,IF('Member Info'!H44&gt;'Member Info'!$AG$9,'Member Info'!$AH$10,IF('Member Info'!H44&gt;'Member Info'!$AG$8,'Member Info'!$AH$9,'Member Info'!$AH$8)))))))))))))</f>
        <v/>
      </c>
      <c r="H48" s="26"/>
      <c r="I48" s="26"/>
      <c r="J48" s="107" t="str">
        <f>IF(E48=0,"",IF('Member Info'!F44&gt;$S$1,CONCATENATE("Joined with practice on ", TEXT('Member Info'!F44, "DD/MM/YYYY")),IF('Member Info'!N44&lt;&gt;"",IF('Member Info'!N44&lt;$R$1,CONCATENATE("Left Scheme on ", TEXT('Member Info'!N44, "DD/MM/YYYY")),IF(ISERROR(G48),"Error Detected, No rate entered",IF(E48=0,"",IF(F48="","Error Detected, No Pensionable pay",IF(ISERROR(AB48)," Unknown Values entered.",IF(T48+U48&lt;1,"Acceptable",IF(R48+S48=200, "No Contributions Entered", IF(K48="","Error Detected, Choose reason&gt;",IF(X48="1",IF(T48=1,"Please Enter Deemed Pensionable Pay","Add Any Relevant Details Above"),"Please Give Details Above"))))))))),IF(ISERROR(G48),"Error Detected, No rate entered",IF(E48=0,"",IF(F48="","Error Detected, No Pensionable pay",IF(ISERROR(AB48)," Unknown Values entered.",IF(T48+U48&lt;1,"Acceptable",IF(R48+S48=200, "No Contributions Entered", IF(K48="","Error Detected, Choose reason&gt;",IF(X48="1",IF(T48=1,"Please Enter Deemed Pensionable Pay","Add relevant Details Above"),"Please give details Above")))))))))))</f>
        <v/>
      </c>
      <c r="K48" s="263"/>
      <c r="L48" s="93"/>
      <c r="M48" s="93" t="str">
        <f t="shared" si="4"/>
        <v/>
      </c>
      <c r="N48" s="96">
        <f t="shared" si="5"/>
        <v>0</v>
      </c>
      <c r="O48" s="96">
        <f t="shared" si="0"/>
        <v>0</v>
      </c>
      <c r="P48" s="220">
        <f>(ROUND((F48/100*'Member Info'!$W$2), 2))</f>
        <v>0</v>
      </c>
      <c r="Q48" s="220" t="e">
        <f t="shared" si="6"/>
        <v>#VALUE!</v>
      </c>
      <c r="R48" s="220" t="str">
        <f t="shared" si="7"/>
        <v/>
      </c>
      <c r="S48" s="229" t="str">
        <f t="shared" si="8"/>
        <v/>
      </c>
      <c r="T48" s="230" t="str">
        <f t="shared" si="9"/>
        <v/>
      </c>
      <c r="U48" s="230" t="str">
        <f t="shared" si="10"/>
        <v/>
      </c>
      <c r="V48" s="224">
        <f t="shared" si="11"/>
        <v>0</v>
      </c>
      <c r="W48" s="112">
        <f t="shared" si="12"/>
        <v>0</v>
      </c>
      <c r="X48" s="237" t="str">
        <f t="shared" si="1"/>
        <v/>
      </c>
      <c r="Y48" s="242" t="b">
        <f t="shared" si="2"/>
        <v>0</v>
      </c>
      <c r="Z48" s="237">
        <f t="shared" si="13"/>
        <v>0</v>
      </c>
      <c r="AA48" s="237">
        <f>IF('Member Info'!N44="",1,"")</f>
        <v>1</v>
      </c>
      <c r="AB48" s="245" t="e">
        <f t="shared" si="14"/>
        <v>#VALUE!</v>
      </c>
      <c r="AC48" s="132" t="str">
        <f t="shared" si="3"/>
        <v/>
      </c>
      <c r="AD48" s="126">
        <f t="shared" si="15"/>
        <v>1</v>
      </c>
      <c r="AE48" s="126" t="str">
        <f>IF('Member Info'!N44&lt;&gt;"",IF('Member Info'!N44&lt;=$R$1,1,0),"")</f>
        <v/>
      </c>
      <c r="AG48" s="126" t="b">
        <f t="shared" si="16"/>
        <v>0</v>
      </c>
      <c r="AH48" s="126">
        <f t="shared" si="17"/>
        <v>0</v>
      </c>
      <c r="AJ48" s="126">
        <f t="shared" si="18"/>
        <v>0</v>
      </c>
      <c r="AK48" s="126">
        <f>IF('Member Info'!F44&gt;$R$1,1,0)</f>
        <v>0</v>
      </c>
      <c r="AL48" s="126" t="b">
        <f>IF(ISERROR(R48),ERROR.TYPE(#REF!)=ERROR.TYPE(R48),FALSE)</f>
        <v>0</v>
      </c>
      <c r="AM48" s="126" t="b">
        <f>IF(ISERROR(S48),ERROR.TYPE(#REF!)=ERROR.TYPE(S48),FALSE)</f>
        <v>0</v>
      </c>
      <c r="AN48" s="126">
        <f>IF(OR('Member Info'!F44&gt;=$S$1,'Member Info'!N44&gt;=$R$1),1,0)</f>
        <v>0</v>
      </c>
    </row>
    <row r="49" spans="1:40" x14ac:dyDescent="0.25">
      <c r="A49" s="4">
        <v>17</v>
      </c>
      <c r="B49" s="166">
        <f>'Member Info'!D45</f>
        <v>0</v>
      </c>
      <c r="C49" s="166">
        <f>'Member Info'!E45</f>
        <v>0</v>
      </c>
      <c r="D49" s="166" t="str">
        <f>'Member Info'!G45</f>
        <v/>
      </c>
      <c r="E49" s="167">
        <f>'Member Info'!B45</f>
        <v>0</v>
      </c>
      <c r="F49" s="244"/>
      <c r="G49" s="168" t="str">
        <f>IF(E49=0,"",
IF('Member Info'!$AM$19&lt;=$R$1,
SUMPRODUCT('Member Info'!L45+IF('Member Info'!H45&gt;'Member Info'!$AJ$12,'Member Info'!$AK$13,IF('Member Info'!H45&gt;'Member Info'!$AJ$11,'Member Info'!$AK$12,IF('Member Info'!H45&gt;'Member Info'!$AJ$10,'Member Info'!$AK$11,IF('Member Info'!H45&gt;'Member Info'!$AJ$9,'Member Info'!$AK$10,IF('Member Info'!H45&gt;'Member Info'!$AJ$8,'Member Info'!$AK$9,'Member Info'!$AK$8)))))),
SUMPRODUCT('Member Info'!L45+IF('Member Info'!H45&gt;'Member Info'!$AG$17,'Member Info'!$AH$18,IF('Member Info'!H45&gt;'Member Info'!$AG$16,'Member Info'!$AH$17,IF('Member Info'!H45&gt;'Member Info'!$AG$15,'Member Info'!$AH$16,IF('Member Info'!H45&gt;'Member Info'!$AG$14,'Member Info'!$AH$15,IF('Member Info'!H45&gt;'Member Info'!$AG$13,'Member Info'!$AH$14,IF('Member Info'!H45&gt;'Member Info'!$AG$12,'Member Info'!$AH$13,IF('Member Info'!H45&gt;'Member Info'!$AG$11,'Member Info'!$AH$12,IF('Member Info'!H45&gt;'Member Info'!$AG$10,'Member Info'!$AH$11,IF('Member Info'!H45&gt;'Member Info'!$AG$9,'Member Info'!$AH$10,IF('Member Info'!H45&gt;'Member Info'!$AG$8,'Member Info'!$AH$9,'Member Info'!$AH$8)))))))))))))</f>
        <v/>
      </c>
      <c r="H49" s="26"/>
      <c r="I49" s="26"/>
      <c r="J49" s="107" t="str">
        <f>IF(E49=0,"",IF('Member Info'!F45&gt;$S$1,CONCATENATE("Joined with practice on ", TEXT('Member Info'!F45, "DD/MM/YYYY")),IF('Member Info'!N45&lt;&gt;"",IF('Member Info'!N45&lt;$R$1,CONCATENATE("Left Scheme on ", TEXT('Member Info'!N45, "DD/MM/YYYY")),IF(ISERROR(G49),"Error Detected, No rate entered",IF(E49=0,"",IF(F49="","Error Detected, No Pensionable pay",IF(ISERROR(AB49)," Unknown Values entered.",IF(T49+U49&lt;1,"Acceptable",IF(R49+S49=200, "No Contributions Entered", IF(K49="","Error Detected, Choose reason&gt;",IF(X49="1",IF(T49=1,"Please Enter Deemed Pensionable Pay","Add Any Relevant Details Above"),"Please Give Details Above"))))))))),IF(ISERROR(G49),"Error Detected, No rate entered",IF(E49=0,"",IF(F49="","Error Detected, No Pensionable pay",IF(ISERROR(AB49)," Unknown Values entered.",IF(T49+U49&lt;1,"Acceptable",IF(R49+S49=200, "No Contributions Entered", IF(K49="","Error Detected, Choose reason&gt;",IF(X49="1",IF(T49=1,"Please Enter Deemed Pensionable Pay","Add relevant Details Above"),"Please give details Above")))))))))))</f>
        <v/>
      </c>
      <c r="K49" s="263"/>
      <c r="L49" s="93"/>
      <c r="M49" s="93" t="str">
        <f t="shared" si="4"/>
        <v/>
      </c>
      <c r="N49" s="96">
        <f t="shared" si="5"/>
        <v>0</v>
      </c>
      <c r="O49" s="96">
        <f t="shared" si="0"/>
        <v>0</v>
      </c>
      <c r="P49" s="220">
        <f>(ROUND((F49/100*'Member Info'!$W$2), 2))</f>
        <v>0</v>
      </c>
      <c r="Q49" s="220" t="e">
        <f t="shared" si="6"/>
        <v>#VALUE!</v>
      </c>
      <c r="R49" s="220" t="str">
        <f t="shared" si="7"/>
        <v/>
      </c>
      <c r="S49" s="229" t="str">
        <f t="shared" si="8"/>
        <v/>
      </c>
      <c r="T49" s="230" t="str">
        <f t="shared" si="9"/>
        <v/>
      </c>
      <c r="U49" s="230" t="str">
        <f t="shared" si="10"/>
        <v/>
      </c>
      <c r="V49" s="224">
        <f t="shared" si="11"/>
        <v>0</v>
      </c>
      <c r="W49" s="112">
        <f t="shared" si="12"/>
        <v>0</v>
      </c>
      <c r="X49" s="237" t="str">
        <f t="shared" si="1"/>
        <v/>
      </c>
      <c r="Y49" s="242" t="b">
        <f t="shared" si="2"/>
        <v>0</v>
      </c>
      <c r="Z49" s="237">
        <f t="shared" si="13"/>
        <v>0</v>
      </c>
      <c r="AA49" s="237">
        <f>IF('Member Info'!N45="",1,"")</f>
        <v>1</v>
      </c>
      <c r="AB49" s="245" t="e">
        <f t="shared" si="14"/>
        <v>#VALUE!</v>
      </c>
      <c r="AC49" s="132" t="str">
        <f t="shared" si="3"/>
        <v/>
      </c>
      <c r="AD49" s="126">
        <f t="shared" si="15"/>
        <v>1</v>
      </c>
      <c r="AE49" s="126" t="str">
        <f>IF('Member Info'!N45&lt;&gt;"",IF('Member Info'!N45&lt;=$R$1,1,0),"")</f>
        <v/>
      </c>
      <c r="AG49" s="126" t="b">
        <f t="shared" si="16"/>
        <v>0</v>
      </c>
      <c r="AH49" s="126">
        <f t="shared" si="17"/>
        <v>0</v>
      </c>
      <c r="AJ49" s="126">
        <f t="shared" si="18"/>
        <v>0</v>
      </c>
      <c r="AK49" s="126">
        <f>IF('Member Info'!F45&gt;$R$1,1,0)</f>
        <v>0</v>
      </c>
      <c r="AL49" s="126" t="b">
        <f>IF(ISERROR(R49),ERROR.TYPE(#REF!)=ERROR.TYPE(R49),FALSE)</f>
        <v>0</v>
      </c>
      <c r="AM49" s="126" t="b">
        <f>IF(ISERROR(S49),ERROR.TYPE(#REF!)=ERROR.TYPE(S49),FALSE)</f>
        <v>0</v>
      </c>
      <c r="AN49" s="126">
        <f>IF(OR('Member Info'!F45&gt;=$S$1,'Member Info'!N45&gt;=$R$1),1,0)</f>
        <v>0</v>
      </c>
    </row>
    <row r="50" spans="1:40" x14ac:dyDescent="0.25">
      <c r="A50" s="4">
        <v>18</v>
      </c>
      <c r="B50" s="166">
        <f>'Member Info'!D46</f>
        <v>0</v>
      </c>
      <c r="C50" s="166">
        <f>'Member Info'!E46</f>
        <v>0</v>
      </c>
      <c r="D50" s="166" t="str">
        <f>'Member Info'!G46</f>
        <v/>
      </c>
      <c r="E50" s="167">
        <f>'Member Info'!B46</f>
        <v>0</v>
      </c>
      <c r="F50" s="244"/>
      <c r="G50" s="168" t="str">
        <f>IF(E50=0,"",
IF('Member Info'!$AM$19&lt;=$R$1,
SUMPRODUCT('Member Info'!L46+IF('Member Info'!H46&gt;'Member Info'!$AJ$12,'Member Info'!$AK$13,IF('Member Info'!H46&gt;'Member Info'!$AJ$11,'Member Info'!$AK$12,IF('Member Info'!H46&gt;'Member Info'!$AJ$10,'Member Info'!$AK$11,IF('Member Info'!H46&gt;'Member Info'!$AJ$9,'Member Info'!$AK$10,IF('Member Info'!H46&gt;'Member Info'!$AJ$8,'Member Info'!$AK$9,'Member Info'!$AK$8)))))),
SUMPRODUCT('Member Info'!L46+IF('Member Info'!H46&gt;'Member Info'!$AG$17,'Member Info'!$AH$18,IF('Member Info'!H46&gt;'Member Info'!$AG$16,'Member Info'!$AH$17,IF('Member Info'!H46&gt;'Member Info'!$AG$15,'Member Info'!$AH$16,IF('Member Info'!H46&gt;'Member Info'!$AG$14,'Member Info'!$AH$15,IF('Member Info'!H46&gt;'Member Info'!$AG$13,'Member Info'!$AH$14,IF('Member Info'!H46&gt;'Member Info'!$AG$12,'Member Info'!$AH$13,IF('Member Info'!H46&gt;'Member Info'!$AG$11,'Member Info'!$AH$12,IF('Member Info'!H46&gt;'Member Info'!$AG$10,'Member Info'!$AH$11,IF('Member Info'!H46&gt;'Member Info'!$AG$9,'Member Info'!$AH$10,IF('Member Info'!H46&gt;'Member Info'!$AG$8,'Member Info'!$AH$9,'Member Info'!$AH$8)))))))))))))</f>
        <v/>
      </c>
      <c r="H50" s="26"/>
      <c r="I50" s="26"/>
      <c r="J50" s="107" t="str">
        <f>IF(E50=0,"",IF('Member Info'!F46&gt;$S$1,CONCATENATE("Joined with practice on ", TEXT('Member Info'!F46, "DD/MM/YYYY")),IF('Member Info'!N46&lt;&gt;"",IF('Member Info'!N46&lt;$R$1,CONCATENATE("Left Scheme on ", TEXT('Member Info'!N46, "DD/MM/YYYY")),IF(ISERROR(G50),"Error Detected, No rate entered",IF(E50=0,"",IF(F50="","Error Detected, No Pensionable pay",IF(ISERROR(AB50)," Unknown Values entered.",IF(T50+U50&lt;1,"Acceptable",IF(R50+S50=200, "No Contributions Entered", IF(K50="","Error Detected, Choose reason&gt;",IF(X50="1",IF(T50=1,"Please Enter Deemed Pensionable Pay","Add Any Relevant Details Above"),"Please Give Details Above"))))))))),IF(ISERROR(G50),"Error Detected, No rate entered",IF(E50=0,"",IF(F50="","Error Detected, No Pensionable pay",IF(ISERROR(AB50)," Unknown Values entered.",IF(T50+U50&lt;1,"Acceptable",IF(R50+S50=200, "No Contributions Entered", IF(K50="","Error Detected, Choose reason&gt;",IF(X50="1",IF(T50=1,"Please Enter Deemed Pensionable Pay","Add relevant Details Above"),"Please give details Above")))))))))))</f>
        <v/>
      </c>
      <c r="K50" s="263"/>
      <c r="L50" s="93"/>
      <c r="M50" s="93" t="str">
        <f t="shared" si="4"/>
        <v/>
      </c>
      <c r="N50" s="96">
        <f t="shared" si="5"/>
        <v>0</v>
      </c>
      <c r="O50" s="96">
        <f t="shared" si="0"/>
        <v>0</v>
      </c>
      <c r="P50" s="220">
        <f>(ROUND((F50/100*'Member Info'!$W$2), 2))</f>
        <v>0</v>
      </c>
      <c r="Q50" s="220" t="e">
        <f t="shared" si="6"/>
        <v>#VALUE!</v>
      </c>
      <c r="R50" s="220" t="str">
        <f t="shared" si="7"/>
        <v/>
      </c>
      <c r="S50" s="229" t="str">
        <f t="shared" si="8"/>
        <v/>
      </c>
      <c r="T50" s="230" t="str">
        <f t="shared" si="9"/>
        <v/>
      </c>
      <c r="U50" s="230" t="str">
        <f t="shared" si="10"/>
        <v/>
      </c>
      <c r="V50" s="224">
        <f t="shared" si="11"/>
        <v>0</v>
      </c>
      <c r="W50" s="112">
        <f t="shared" si="12"/>
        <v>0</v>
      </c>
      <c r="X50" s="237" t="str">
        <f t="shared" si="1"/>
        <v/>
      </c>
      <c r="Y50" s="242" t="b">
        <f t="shared" si="2"/>
        <v>0</v>
      </c>
      <c r="Z50" s="237">
        <f t="shared" si="13"/>
        <v>0</v>
      </c>
      <c r="AA50" s="237">
        <f>IF('Member Info'!N46="",1,"")</f>
        <v>1</v>
      </c>
      <c r="AB50" s="245" t="e">
        <f t="shared" si="14"/>
        <v>#VALUE!</v>
      </c>
      <c r="AC50" s="132" t="str">
        <f t="shared" si="3"/>
        <v/>
      </c>
      <c r="AD50" s="126">
        <f t="shared" si="15"/>
        <v>1</v>
      </c>
      <c r="AE50" s="126" t="str">
        <f>IF('Member Info'!N46&lt;&gt;"",IF('Member Info'!N46&lt;=$R$1,1,0),"")</f>
        <v/>
      </c>
      <c r="AG50" s="126" t="b">
        <f t="shared" si="16"/>
        <v>0</v>
      </c>
      <c r="AH50" s="126">
        <f t="shared" si="17"/>
        <v>0</v>
      </c>
      <c r="AJ50" s="126">
        <f t="shared" si="18"/>
        <v>0</v>
      </c>
      <c r="AK50" s="126">
        <f>IF('Member Info'!F46&gt;$R$1,1,0)</f>
        <v>0</v>
      </c>
      <c r="AL50" s="126" t="b">
        <f>IF(ISERROR(R50),ERROR.TYPE(#REF!)=ERROR.TYPE(R50),FALSE)</f>
        <v>0</v>
      </c>
      <c r="AM50" s="126" t="b">
        <f>IF(ISERROR(S50),ERROR.TYPE(#REF!)=ERROR.TYPE(S50),FALSE)</f>
        <v>0</v>
      </c>
      <c r="AN50" s="126">
        <f>IF(OR('Member Info'!F46&gt;=$S$1,'Member Info'!N46&gt;=$R$1),1,0)</f>
        <v>0</v>
      </c>
    </row>
    <row r="51" spans="1:40" x14ac:dyDescent="0.25">
      <c r="A51" s="4">
        <v>19</v>
      </c>
      <c r="B51" s="166">
        <f>'Member Info'!D47</f>
        <v>0</v>
      </c>
      <c r="C51" s="166">
        <f>'Member Info'!E47</f>
        <v>0</v>
      </c>
      <c r="D51" s="166" t="str">
        <f>'Member Info'!G47</f>
        <v/>
      </c>
      <c r="E51" s="167">
        <f>'Member Info'!B47</f>
        <v>0</v>
      </c>
      <c r="F51" s="244"/>
      <c r="G51" s="168" t="str">
        <f>IF(E51=0,"",
IF('Member Info'!$AM$19&lt;=$R$1,
SUMPRODUCT('Member Info'!L47+IF('Member Info'!H47&gt;'Member Info'!$AJ$12,'Member Info'!$AK$13,IF('Member Info'!H47&gt;'Member Info'!$AJ$11,'Member Info'!$AK$12,IF('Member Info'!H47&gt;'Member Info'!$AJ$10,'Member Info'!$AK$11,IF('Member Info'!H47&gt;'Member Info'!$AJ$9,'Member Info'!$AK$10,IF('Member Info'!H47&gt;'Member Info'!$AJ$8,'Member Info'!$AK$9,'Member Info'!$AK$8)))))),
SUMPRODUCT('Member Info'!L47+IF('Member Info'!H47&gt;'Member Info'!$AG$17,'Member Info'!$AH$18,IF('Member Info'!H47&gt;'Member Info'!$AG$16,'Member Info'!$AH$17,IF('Member Info'!H47&gt;'Member Info'!$AG$15,'Member Info'!$AH$16,IF('Member Info'!H47&gt;'Member Info'!$AG$14,'Member Info'!$AH$15,IF('Member Info'!H47&gt;'Member Info'!$AG$13,'Member Info'!$AH$14,IF('Member Info'!H47&gt;'Member Info'!$AG$12,'Member Info'!$AH$13,IF('Member Info'!H47&gt;'Member Info'!$AG$11,'Member Info'!$AH$12,IF('Member Info'!H47&gt;'Member Info'!$AG$10,'Member Info'!$AH$11,IF('Member Info'!H47&gt;'Member Info'!$AG$9,'Member Info'!$AH$10,IF('Member Info'!H47&gt;'Member Info'!$AG$8,'Member Info'!$AH$9,'Member Info'!$AH$8)))))))))))))</f>
        <v/>
      </c>
      <c r="H51" s="26"/>
      <c r="I51" s="26"/>
      <c r="J51" s="107" t="str">
        <f>IF(E51=0,"",IF('Member Info'!F47&gt;$S$1,CONCATENATE("Joined with practice on ", TEXT('Member Info'!F47, "DD/MM/YYYY")),IF('Member Info'!N47&lt;&gt;"",IF('Member Info'!N47&lt;$R$1,CONCATENATE("Left Scheme on ", TEXT('Member Info'!N47, "DD/MM/YYYY")),IF(ISERROR(G51),"Error Detected, No rate entered",IF(E51=0,"",IF(F51="","Error Detected, No Pensionable pay",IF(ISERROR(AB51)," Unknown Values entered.",IF(T51+U51&lt;1,"Acceptable",IF(R51+S51=200, "No Contributions Entered", IF(K51="","Error Detected, Choose reason&gt;",IF(X51="1",IF(T51=1,"Please Enter Deemed Pensionable Pay","Add Any Relevant Details Above"),"Please Give Details Above"))))))))),IF(ISERROR(G51),"Error Detected, No rate entered",IF(E51=0,"",IF(F51="","Error Detected, No Pensionable pay",IF(ISERROR(AB51)," Unknown Values entered.",IF(T51+U51&lt;1,"Acceptable",IF(R51+S51=200, "No Contributions Entered", IF(K51="","Error Detected, Choose reason&gt;",IF(X51="1",IF(T51=1,"Please Enter Deemed Pensionable Pay","Add relevant Details Above"),"Please give details Above")))))))))))</f>
        <v/>
      </c>
      <c r="K51" s="263"/>
      <c r="L51" s="93"/>
      <c r="M51" s="93" t="str">
        <f t="shared" si="4"/>
        <v/>
      </c>
      <c r="N51" s="96">
        <f t="shared" si="5"/>
        <v>0</v>
      </c>
      <c r="O51" s="96">
        <f t="shared" si="0"/>
        <v>0</v>
      </c>
      <c r="P51" s="220">
        <f>(ROUND((F51/100*'Member Info'!$W$2), 2))</f>
        <v>0</v>
      </c>
      <c r="Q51" s="220" t="e">
        <f t="shared" si="6"/>
        <v>#VALUE!</v>
      </c>
      <c r="R51" s="220" t="str">
        <f t="shared" si="7"/>
        <v/>
      </c>
      <c r="S51" s="229" t="str">
        <f t="shared" si="8"/>
        <v/>
      </c>
      <c r="T51" s="230" t="str">
        <f t="shared" si="9"/>
        <v/>
      </c>
      <c r="U51" s="230" t="str">
        <f t="shared" si="10"/>
        <v/>
      </c>
      <c r="V51" s="224">
        <f t="shared" si="11"/>
        <v>0</v>
      </c>
      <c r="W51" s="112">
        <f t="shared" si="12"/>
        <v>0</v>
      </c>
      <c r="X51" s="237" t="str">
        <f t="shared" si="1"/>
        <v/>
      </c>
      <c r="Y51" s="242" t="b">
        <f t="shared" si="2"/>
        <v>0</v>
      </c>
      <c r="Z51" s="237">
        <f t="shared" si="13"/>
        <v>0</v>
      </c>
      <c r="AA51" s="237">
        <f>IF('Member Info'!N47="",1,"")</f>
        <v>1</v>
      </c>
      <c r="AB51" s="245" t="e">
        <f t="shared" si="14"/>
        <v>#VALUE!</v>
      </c>
      <c r="AC51" s="132" t="str">
        <f t="shared" si="3"/>
        <v/>
      </c>
      <c r="AD51" s="126">
        <f t="shared" si="15"/>
        <v>1</v>
      </c>
      <c r="AE51" s="126" t="str">
        <f>IF('Member Info'!N47&lt;&gt;"",IF('Member Info'!N47&lt;=$R$1,1,0),"")</f>
        <v/>
      </c>
      <c r="AG51" s="126" t="b">
        <f t="shared" si="16"/>
        <v>0</v>
      </c>
      <c r="AH51" s="126">
        <f t="shared" si="17"/>
        <v>0</v>
      </c>
      <c r="AJ51" s="126">
        <f t="shared" si="18"/>
        <v>0</v>
      </c>
      <c r="AK51" s="126">
        <f>IF('Member Info'!F47&gt;$R$1,1,0)</f>
        <v>0</v>
      </c>
      <c r="AL51" s="126" t="b">
        <f>IF(ISERROR(R51),ERROR.TYPE(#REF!)=ERROR.TYPE(R51),FALSE)</f>
        <v>0</v>
      </c>
      <c r="AM51" s="126" t="b">
        <f>IF(ISERROR(S51),ERROR.TYPE(#REF!)=ERROR.TYPE(S51),FALSE)</f>
        <v>0</v>
      </c>
      <c r="AN51" s="126">
        <f>IF(OR('Member Info'!F47&gt;=$S$1,'Member Info'!N47&gt;=$R$1),1,0)</f>
        <v>0</v>
      </c>
    </row>
    <row r="52" spans="1:40" x14ac:dyDescent="0.25">
      <c r="A52" s="4">
        <v>20</v>
      </c>
      <c r="B52" s="166">
        <f>'Member Info'!D48</f>
        <v>0</v>
      </c>
      <c r="C52" s="166">
        <f>'Member Info'!E48</f>
        <v>0</v>
      </c>
      <c r="D52" s="166" t="str">
        <f>'Member Info'!G48</f>
        <v/>
      </c>
      <c r="E52" s="167">
        <f>'Member Info'!B48</f>
        <v>0</v>
      </c>
      <c r="F52" s="244"/>
      <c r="G52" s="168" t="str">
        <f>IF(E52=0,"",
IF('Member Info'!$AM$19&lt;=$R$1,
SUMPRODUCT('Member Info'!L48+IF('Member Info'!H48&gt;'Member Info'!$AJ$12,'Member Info'!$AK$13,IF('Member Info'!H48&gt;'Member Info'!$AJ$11,'Member Info'!$AK$12,IF('Member Info'!H48&gt;'Member Info'!$AJ$10,'Member Info'!$AK$11,IF('Member Info'!H48&gt;'Member Info'!$AJ$9,'Member Info'!$AK$10,IF('Member Info'!H48&gt;'Member Info'!$AJ$8,'Member Info'!$AK$9,'Member Info'!$AK$8)))))),
SUMPRODUCT('Member Info'!L48+IF('Member Info'!H48&gt;'Member Info'!$AG$17,'Member Info'!$AH$18,IF('Member Info'!H48&gt;'Member Info'!$AG$16,'Member Info'!$AH$17,IF('Member Info'!H48&gt;'Member Info'!$AG$15,'Member Info'!$AH$16,IF('Member Info'!H48&gt;'Member Info'!$AG$14,'Member Info'!$AH$15,IF('Member Info'!H48&gt;'Member Info'!$AG$13,'Member Info'!$AH$14,IF('Member Info'!H48&gt;'Member Info'!$AG$12,'Member Info'!$AH$13,IF('Member Info'!H48&gt;'Member Info'!$AG$11,'Member Info'!$AH$12,IF('Member Info'!H48&gt;'Member Info'!$AG$10,'Member Info'!$AH$11,IF('Member Info'!H48&gt;'Member Info'!$AG$9,'Member Info'!$AH$10,IF('Member Info'!H48&gt;'Member Info'!$AG$8,'Member Info'!$AH$9,'Member Info'!$AH$8)))))))))))))</f>
        <v/>
      </c>
      <c r="H52" s="26"/>
      <c r="I52" s="26"/>
      <c r="J52" s="107" t="str">
        <f>IF(E52=0,"",IF('Member Info'!F48&gt;$S$1,CONCATENATE("Joined with practice on ", TEXT('Member Info'!F48, "DD/MM/YYYY")),IF('Member Info'!N48&lt;&gt;"",IF('Member Info'!N48&lt;$R$1,CONCATENATE("Left Scheme on ", TEXT('Member Info'!N48, "DD/MM/YYYY")),IF(ISERROR(G52),"Error Detected, No rate entered",IF(E52=0,"",IF(F52="","Error Detected, No Pensionable pay",IF(ISERROR(AB52)," Unknown Values entered.",IF(T52+U52&lt;1,"Acceptable",IF(R52+S52=200, "No Contributions Entered", IF(K52="","Error Detected, Choose reason&gt;",IF(X52="1",IF(T52=1,"Please Enter Deemed Pensionable Pay","Add Any Relevant Details Above"),"Please Give Details Above"))))))))),IF(ISERROR(G52),"Error Detected, No rate entered",IF(E52=0,"",IF(F52="","Error Detected, No Pensionable pay",IF(ISERROR(AB52)," Unknown Values entered.",IF(T52+U52&lt;1,"Acceptable",IF(R52+S52=200, "No Contributions Entered", IF(K52="","Error Detected, Choose reason&gt;",IF(X52="1",IF(T52=1,"Please Enter Deemed Pensionable Pay","Add relevant Details Above"),"Please give details Above")))))))))))</f>
        <v/>
      </c>
      <c r="K52" s="263"/>
      <c r="L52" s="93"/>
      <c r="M52" s="93" t="str">
        <f t="shared" si="4"/>
        <v/>
      </c>
      <c r="N52" s="96">
        <f t="shared" si="5"/>
        <v>0</v>
      </c>
      <c r="O52" s="96">
        <f t="shared" si="0"/>
        <v>0</v>
      </c>
      <c r="P52" s="220">
        <f>(ROUND((F52/100*'Member Info'!$W$2), 2))</f>
        <v>0</v>
      </c>
      <c r="Q52" s="220" t="e">
        <f t="shared" si="6"/>
        <v>#VALUE!</v>
      </c>
      <c r="R52" s="220" t="str">
        <f t="shared" si="7"/>
        <v/>
      </c>
      <c r="S52" s="229" t="str">
        <f t="shared" si="8"/>
        <v/>
      </c>
      <c r="T52" s="230" t="str">
        <f t="shared" si="9"/>
        <v/>
      </c>
      <c r="U52" s="230" t="str">
        <f t="shared" si="10"/>
        <v/>
      </c>
      <c r="V52" s="224">
        <f t="shared" si="11"/>
        <v>0</v>
      </c>
      <c r="W52" s="112">
        <f t="shared" si="12"/>
        <v>0</v>
      </c>
      <c r="X52" s="237" t="str">
        <f t="shared" si="1"/>
        <v/>
      </c>
      <c r="Y52" s="242" t="b">
        <f t="shared" si="2"/>
        <v>0</v>
      </c>
      <c r="Z52" s="237">
        <f t="shared" si="13"/>
        <v>0</v>
      </c>
      <c r="AA52" s="237">
        <f>IF('Member Info'!N48="",1,"")</f>
        <v>1</v>
      </c>
      <c r="AB52" s="245" t="e">
        <f t="shared" si="14"/>
        <v>#VALUE!</v>
      </c>
      <c r="AC52" s="132" t="str">
        <f t="shared" si="3"/>
        <v/>
      </c>
      <c r="AD52" s="126">
        <f t="shared" si="15"/>
        <v>1</v>
      </c>
      <c r="AE52" s="126" t="str">
        <f>IF('Member Info'!N48&lt;&gt;"",IF('Member Info'!N48&lt;=$R$1,1,0),"")</f>
        <v/>
      </c>
      <c r="AG52" s="126" t="b">
        <f t="shared" si="16"/>
        <v>0</v>
      </c>
      <c r="AH52" s="126">
        <f t="shared" si="17"/>
        <v>0</v>
      </c>
      <c r="AJ52" s="126">
        <f t="shared" si="18"/>
        <v>0</v>
      </c>
      <c r="AK52" s="126">
        <f>IF('Member Info'!F48&gt;$R$1,1,0)</f>
        <v>0</v>
      </c>
      <c r="AL52" s="126" t="b">
        <f>IF(ISERROR(R52),ERROR.TYPE(#REF!)=ERROR.TYPE(R52),FALSE)</f>
        <v>0</v>
      </c>
      <c r="AM52" s="126" t="b">
        <f>IF(ISERROR(S52),ERROR.TYPE(#REF!)=ERROR.TYPE(S52),FALSE)</f>
        <v>0</v>
      </c>
      <c r="AN52" s="126">
        <f>IF(OR('Member Info'!F48&gt;=$S$1,'Member Info'!N48&gt;=$R$1),1,0)</f>
        <v>0</v>
      </c>
    </row>
    <row r="53" spans="1:40" x14ac:dyDescent="0.25">
      <c r="A53" s="4">
        <v>21</v>
      </c>
      <c r="B53" s="166">
        <f>'Member Info'!D49</f>
        <v>0</v>
      </c>
      <c r="C53" s="166">
        <f>'Member Info'!E49</f>
        <v>0</v>
      </c>
      <c r="D53" s="166" t="str">
        <f>'Member Info'!G49</f>
        <v/>
      </c>
      <c r="E53" s="167">
        <f>'Member Info'!B49</f>
        <v>0</v>
      </c>
      <c r="F53" s="244"/>
      <c r="G53" s="168" t="str">
        <f>IF(E53=0,"",
IF('Member Info'!$AM$19&lt;=$R$1,
SUMPRODUCT('Member Info'!L49+IF('Member Info'!H49&gt;'Member Info'!$AJ$12,'Member Info'!$AK$13,IF('Member Info'!H49&gt;'Member Info'!$AJ$11,'Member Info'!$AK$12,IF('Member Info'!H49&gt;'Member Info'!$AJ$10,'Member Info'!$AK$11,IF('Member Info'!H49&gt;'Member Info'!$AJ$9,'Member Info'!$AK$10,IF('Member Info'!H49&gt;'Member Info'!$AJ$8,'Member Info'!$AK$9,'Member Info'!$AK$8)))))),
SUMPRODUCT('Member Info'!L49+IF('Member Info'!H49&gt;'Member Info'!$AG$17,'Member Info'!$AH$18,IF('Member Info'!H49&gt;'Member Info'!$AG$16,'Member Info'!$AH$17,IF('Member Info'!H49&gt;'Member Info'!$AG$15,'Member Info'!$AH$16,IF('Member Info'!H49&gt;'Member Info'!$AG$14,'Member Info'!$AH$15,IF('Member Info'!H49&gt;'Member Info'!$AG$13,'Member Info'!$AH$14,IF('Member Info'!H49&gt;'Member Info'!$AG$12,'Member Info'!$AH$13,IF('Member Info'!H49&gt;'Member Info'!$AG$11,'Member Info'!$AH$12,IF('Member Info'!H49&gt;'Member Info'!$AG$10,'Member Info'!$AH$11,IF('Member Info'!H49&gt;'Member Info'!$AG$9,'Member Info'!$AH$10,IF('Member Info'!H49&gt;'Member Info'!$AG$8,'Member Info'!$AH$9,'Member Info'!$AH$8)))))))))))))</f>
        <v/>
      </c>
      <c r="H53" s="26"/>
      <c r="I53" s="26"/>
      <c r="J53" s="107" t="str">
        <f>IF(E53=0,"",IF('Member Info'!F49&gt;$S$1,CONCATENATE("Joined with practice on ", TEXT('Member Info'!F49, "DD/MM/YYYY")),IF('Member Info'!N49&lt;&gt;"",IF('Member Info'!N49&lt;$R$1,CONCATENATE("Left Scheme on ", TEXT('Member Info'!N49, "DD/MM/YYYY")),IF(ISERROR(G53),"Error Detected, No rate entered",IF(E53=0,"",IF(F53="","Error Detected, No Pensionable pay",IF(ISERROR(AB53)," Unknown Values entered.",IF(T53+U53&lt;1,"Acceptable",IF(R53+S53=200, "No Contributions Entered", IF(K53="","Error Detected, Choose reason&gt;",IF(X53="1",IF(T53=1,"Please Enter Deemed Pensionable Pay","Add Any Relevant Details Above"),"Please Give Details Above"))))))))),IF(ISERROR(G53),"Error Detected, No rate entered",IF(E53=0,"",IF(F53="","Error Detected, No Pensionable pay",IF(ISERROR(AB53)," Unknown Values entered.",IF(T53+U53&lt;1,"Acceptable",IF(R53+S53=200, "No Contributions Entered", IF(K53="","Error Detected, Choose reason&gt;",IF(X53="1",IF(T53=1,"Please Enter Deemed Pensionable Pay","Add relevant Details Above"),"Please give details Above")))))))))))</f>
        <v/>
      </c>
      <c r="K53" s="263"/>
      <c r="L53" s="93"/>
      <c r="M53" s="93" t="str">
        <f t="shared" si="4"/>
        <v/>
      </c>
      <c r="N53" s="96">
        <f t="shared" si="5"/>
        <v>0</v>
      </c>
      <c r="O53" s="96">
        <f t="shared" si="0"/>
        <v>0</v>
      </c>
      <c r="P53" s="220">
        <f>(ROUND((F53/100*'Member Info'!$W$2), 2))</f>
        <v>0</v>
      </c>
      <c r="Q53" s="220" t="e">
        <f t="shared" si="6"/>
        <v>#VALUE!</v>
      </c>
      <c r="R53" s="220" t="str">
        <f t="shared" si="7"/>
        <v/>
      </c>
      <c r="S53" s="229" t="str">
        <f t="shared" si="8"/>
        <v/>
      </c>
      <c r="T53" s="230" t="str">
        <f t="shared" si="9"/>
        <v/>
      </c>
      <c r="U53" s="230" t="str">
        <f t="shared" si="10"/>
        <v/>
      </c>
      <c r="V53" s="224">
        <f t="shared" si="11"/>
        <v>0</v>
      </c>
      <c r="W53" s="112">
        <f t="shared" si="12"/>
        <v>0</v>
      </c>
      <c r="X53" s="237" t="str">
        <f t="shared" si="1"/>
        <v/>
      </c>
      <c r="Y53" s="242" t="b">
        <f t="shared" si="2"/>
        <v>0</v>
      </c>
      <c r="Z53" s="237">
        <f t="shared" si="13"/>
        <v>0</v>
      </c>
      <c r="AA53" s="237">
        <f>IF('Member Info'!N49="",1,"")</f>
        <v>1</v>
      </c>
      <c r="AB53" s="245" t="e">
        <f t="shared" si="14"/>
        <v>#VALUE!</v>
      </c>
      <c r="AC53" s="132" t="str">
        <f t="shared" si="3"/>
        <v/>
      </c>
      <c r="AD53" s="126">
        <f t="shared" si="15"/>
        <v>1</v>
      </c>
      <c r="AE53" s="126" t="str">
        <f>IF('Member Info'!N49&lt;&gt;"",IF('Member Info'!N49&lt;=$R$1,1,0),"")</f>
        <v/>
      </c>
      <c r="AG53" s="126" t="b">
        <f t="shared" si="16"/>
        <v>0</v>
      </c>
      <c r="AH53" s="126">
        <f t="shared" si="17"/>
        <v>0</v>
      </c>
      <c r="AJ53" s="126">
        <f t="shared" si="18"/>
        <v>0</v>
      </c>
      <c r="AK53" s="126">
        <f>IF('Member Info'!F49&gt;$R$1,1,0)</f>
        <v>0</v>
      </c>
      <c r="AL53" s="126" t="b">
        <f>IF(ISERROR(R53),ERROR.TYPE(#REF!)=ERROR.TYPE(R53),FALSE)</f>
        <v>0</v>
      </c>
      <c r="AM53" s="126" t="b">
        <f>IF(ISERROR(S53),ERROR.TYPE(#REF!)=ERROR.TYPE(S53),FALSE)</f>
        <v>0</v>
      </c>
      <c r="AN53" s="126">
        <f>IF(OR('Member Info'!F49&gt;=$S$1,'Member Info'!N49&gt;=$R$1),1,0)</f>
        <v>0</v>
      </c>
    </row>
    <row r="54" spans="1:40" x14ac:dyDescent="0.25">
      <c r="A54" s="4">
        <v>22</v>
      </c>
      <c r="B54" s="166">
        <f>'Member Info'!D50</f>
        <v>0</v>
      </c>
      <c r="C54" s="166">
        <f>'Member Info'!E50</f>
        <v>0</v>
      </c>
      <c r="D54" s="166" t="str">
        <f>'Member Info'!G50</f>
        <v/>
      </c>
      <c r="E54" s="167">
        <f>'Member Info'!B50</f>
        <v>0</v>
      </c>
      <c r="F54" s="244"/>
      <c r="G54" s="168" t="str">
        <f>IF(E54=0,"",
IF('Member Info'!$AM$19&lt;=$R$1,
SUMPRODUCT('Member Info'!L50+IF('Member Info'!H50&gt;'Member Info'!$AJ$12,'Member Info'!$AK$13,IF('Member Info'!H50&gt;'Member Info'!$AJ$11,'Member Info'!$AK$12,IF('Member Info'!H50&gt;'Member Info'!$AJ$10,'Member Info'!$AK$11,IF('Member Info'!H50&gt;'Member Info'!$AJ$9,'Member Info'!$AK$10,IF('Member Info'!H50&gt;'Member Info'!$AJ$8,'Member Info'!$AK$9,'Member Info'!$AK$8)))))),
SUMPRODUCT('Member Info'!L50+IF('Member Info'!H50&gt;'Member Info'!$AG$17,'Member Info'!$AH$18,IF('Member Info'!H50&gt;'Member Info'!$AG$16,'Member Info'!$AH$17,IF('Member Info'!H50&gt;'Member Info'!$AG$15,'Member Info'!$AH$16,IF('Member Info'!H50&gt;'Member Info'!$AG$14,'Member Info'!$AH$15,IF('Member Info'!H50&gt;'Member Info'!$AG$13,'Member Info'!$AH$14,IF('Member Info'!H50&gt;'Member Info'!$AG$12,'Member Info'!$AH$13,IF('Member Info'!H50&gt;'Member Info'!$AG$11,'Member Info'!$AH$12,IF('Member Info'!H50&gt;'Member Info'!$AG$10,'Member Info'!$AH$11,IF('Member Info'!H50&gt;'Member Info'!$AG$9,'Member Info'!$AH$10,IF('Member Info'!H50&gt;'Member Info'!$AG$8,'Member Info'!$AH$9,'Member Info'!$AH$8)))))))))))))</f>
        <v/>
      </c>
      <c r="H54" s="26"/>
      <c r="I54" s="26"/>
      <c r="J54" s="107" t="str">
        <f>IF(E54=0,"",IF('Member Info'!F50&gt;$S$1,CONCATENATE("Joined with practice on ", TEXT('Member Info'!F50, "DD/MM/YYYY")),IF('Member Info'!N50&lt;&gt;"",IF('Member Info'!N50&lt;$R$1,CONCATENATE("Left Scheme on ", TEXT('Member Info'!N50, "DD/MM/YYYY")),IF(ISERROR(G54),"Error Detected, No rate entered",IF(E54=0,"",IF(F54="","Error Detected, No Pensionable pay",IF(ISERROR(AB54)," Unknown Values entered.",IF(T54+U54&lt;1,"Acceptable",IF(R54+S54=200, "No Contributions Entered", IF(K54="","Error Detected, Choose reason&gt;",IF(X54="1",IF(T54=1,"Please Enter Deemed Pensionable Pay","Add Any Relevant Details Above"),"Please Give Details Above"))))))))),IF(ISERROR(G54),"Error Detected, No rate entered",IF(E54=0,"",IF(F54="","Error Detected, No Pensionable pay",IF(ISERROR(AB54)," Unknown Values entered.",IF(T54+U54&lt;1,"Acceptable",IF(R54+S54=200, "No Contributions Entered", IF(K54="","Error Detected, Choose reason&gt;",IF(X54="1",IF(T54=1,"Please Enter Deemed Pensionable Pay","Add relevant Details Above"),"Please give details Above")))))))))))</f>
        <v/>
      </c>
      <c r="K54" s="263"/>
      <c r="L54" s="93"/>
      <c r="M54" s="93" t="str">
        <f t="shared" si="4"/>
        <v/>
      </c>
      <c r="N54" s="96">
        <f t="shared" si="5"/>
        <v>0</v>
      </c>
      <c r="O54" s="96">
        <f t="shared" si="0"/>
        <v>0</v>
      </c>
      <c r="P54" s="220">
        <f>(ROUND((F54/100*'Member Info'!$W$2), 2))</f>
        <v>0</v>
      </c>
      <c r="Q54" s="220" t="e">
        <f t="shared" si="6"/>
        <v>#VALUE!</v>
      </c>
      <c r="R54" s="220" t="str">
        <f t="shared" si="7"/>
        <v/>
      </c>
      <c r="S54" s="229" t="str">
        <f t="shared" si="8"/>
        <v/>
      </c>
      <c r="T54" s="230" t="str">
        <f t="shared" si="9"/>
        <v/>
      </c>
      <c r="U54" s="230" t="str">
        <f t="shared" si="10"/>
        <v/>
      </c>
      <c r="V54" s="224">
        <f t="shared" si="11"/>
        <v>0</v>
      </c>
      <c r="W54" s="112">
        <f t="shared" si="12"/>
        <v>0</v>
      </c>
      <c r="X54" s="237" t="str">
        <f t="shared" si="1"/>
        <v/>
      </c>
      <c r="Y54" s="242" t="b">
        <f t="shared" si="2"/>
        <v>0</v>
      </c>
      <c r="Z54" s="237">
        <f t="shared" si="13"/>
        <v>0</v>
      </c>
      <c r="AA54" s="237">
        <f>IF('Member Info'!N50="",1,"")</f>
        <v>1</v>
      </c>
      <c r="AB54" s="245" t="e">
        <f t="shared" si="14"/>
        <v>#VALUE!</v>
      </c>
      <c r="AC54" s="132" t="str">
        <f t="shared" si="3"/>
        <v/>
      </c>
      <c r="AD54" s="126">
        <f t="shared" si="15"/>
        <v>1</v>
      </c>
      <c r="AE54" s="126" t="str">
        <f>IF('Member Info'!N50&lt;&gt;"",IF('Member Info'!N50&lt;=$R$1,1,0),"")</f>
        <v/>
      </c>
      <c r="AG54" s="126" t="b">
        <f t="shared" si="16"/>
        <v>0</v>
      </c>
      <c r="AH54" s="126">
        <f t="shared" si="17"/>
        <v>0</v>
      </c>
      <c r="AJ54" s="126">
        <f t="shared" si="18"/>
        <v>0</v>
      </c>
      <c r="AK54" s="126">
        <f>IF('Member Info'!F50&gt;$R$1,1,0)</f>
        <v>0</v>
      </c>
      <c r="AL54" s="126" t="b">
        <f>IF(ISERROR(R54),ERROR.TYPE(#REF!)=ERROR.TYPE(R54),FALSE)</f>
        <v>0</v>
      </c>
      <c r="AM54" s="126" t="b">
        <f>IF(ISERROR(S54),ERROR.TYPE(#REF!)=ERROR.TYPE(S54),FALSE)</f>
        <v>0</v>
      </c>
      <c r="AN54" s="126">
        <f>IF(OR('Member Info'!F50&gt;=$S$1,'Member Info'!N50&gt;=$R$1),1,0)</f>
        <v>0</v>
      </c>
    </row>
    <row r="55" spans="1:40" x14ac:dyDescent="0.25">
      <c r="A55" s="4">
        <v>23</v>
      </c>
      <c r="B55" s="166">
        <f>'Member Info'!D51</f>
        <v>0</v>
      </c>
      <c r="C55" s="166">
        <f>'Member Info'!E51</f>
        <v>0</v>
      </c>
      <c r="D55" s="166" t="str">
        <f>'Member Info'!G51</f>
        <v/>
      </c>
      <c r="E55" s="167">
        <f>'Member Info'!B51</f>
        <v>0</v>
      </c>
      <c r="F55" s="244"/>
      <c r="G55" s="168" t="str">
        <f>IF(E55=0,"",
IF('Member Info'!$AM$19&lt;=$R$1,
SUMPRODUCT('Member Info'!L51+IF('Member Info'!H51&gt;'Member Info'!$AJ$12,'Member Info'!$AK$13,IF('Member Info'!H51&gt;'Member Info'!$AJ$11,'Member Info'!$AK$12,IF('Member Info'!H51&gt;'Member Info'!$AJ$10,'Member Info'!$AK$11,IF('Member Info'!H51&gt;'Member Info'!$AJ$9,'Member Info'!$AK$10,IF('Member Info'!H51&gt;'Member Info'!$AJ$8,'Member Info'!$AK$9,'Member Info'!$AK$8)))))),
SUMPRODUCT('Member Info'!L51+IF('Member Info'!H51&gt;'Member Info'!$AG$17,'Member Info'!$AH$18,IF('Member Info'!H51&gt;'Member Info'!$AG$16,'Member Info'!$AH$17,IF('Member Info'!H51&gt;'Member Info'!$AG$15,'Member Info'!$AH$16,IF('Member Info'!H51&gt;'Member Info'!$AG$14,'Member Info'!$AH$15,IF('Member Info'!H51&gt;'Member Info'!$AG$13,'Member Info'!$AH$14,IF('Member Info'!H51&gt;'Member Info'!$AG$12,'Member Info'!$AH$13,IF('Member Info'!H51&gt;'Member Info'!$AG$11,'Member Info'!$AH$12,IF('Member Info'!H51&gt;'Member Info'!$AG$10,'Member Info'!$AH$11,IF('Member Info'!H51&gt;'Member Info'!$AG$9,'Member Info'!$AH$10,IF('Member Info'!H51&gt;'Member Info'!$AG$8,'Member Info'!$AH$9,'Member Info'!$AH$8)))))))))))))</f>
        <v/>
      </c>
      <c r="H55" s="26"/>
      <c r="I55" s="26"/>
      <c r="J55" s="107" t="str">
        <f>IF(E55=0,"",IF('Member Info'!F51&gt;$S$1,CONCATENATE("Joined with practice on ", TEXT('Member Info'!F51, "DD/MM/YYYY")),IF('Member Info'!N51&lt;&gt;"",IF('Member Info'!N51&lt;$R$1,CONCATENATE("Left Scheme on ", TEXT('Member Info'!N51, "DD/MM/YYYY")),IF(ISERROR(G55),"Error Detected, No rate entered",IF(E55=0,"",IF(F55="","Error Detected, No Pensionable pay",IF(ISERROR(AB55)," Unknown Values entered.",IF(T55+U55&lt;1,"Acceptable",IF(R55+S55=200, "No Contributions Entered", IF(K55="","Error Detected, Choose reason&gt;",IF(X55="1",IF(T55=1,"Please Enter Deemed Pensionable Pay","Add Any Relevant Details Above"),"Please Give Details Above"))))))))),IF(ISERROR(G55),"Error Detected, No rate entered",IF(E55=0,"",IF(F55="","Error Detected, No Pensionable pay",IF(ISERROR(AB55)," Unknown Values entered.",IF(T55+U55&lt;1,"Acceptable",IF(R55+S55=200, "No Contributions Entered", IF(K55="","Error Detected, Choose reason&gt;",IF(X55="1",IF(T55=1,"Please Enter Deemed Pensionable Pay","Add relevant Details Above"),"Please give details Above")))))))))))</f>
        <v/>
      </c>
      <c r="K55" s="263"/>
      <c r="L55" s="93"/>
      <c r="M55" s="93" t="str">
        <f t="shared" si="4"/>
        <v/>
      </c>
      <c r="N55" s="96">
        <f t="shared" si="5"/>
        <v>0</v>
      </c>
      <c r="O55" s="96">
        <f t="shared" si="0"/>
        <v>0</v>
      </c>
      <c r="P55" s="220">
        <f>(ROUND((F55/100*'Member Info'!$W$2), 2))</f>
        <v>0</v>
      </c>
      <c r="Q55" s="220" t="e">
        <f t="shared" si="6"/>
        <v>#VALUE!</v>
      </c>
      <c r="R55" s="220" t="str">
        <f t="shared" si="7"/>
        <v/>
      </c>
      <c r="S55" s="229" t="str">
        <f t="shared" si="8"/>
        <v/>
      </c>
      <c r="T55" s="230" t="str">
        <f t="shared" si="9"/>
        <v/>
      </c>
      <c r="U55" s="230" t="str">
        <f t="shared" si="10"/>
        <v/>
      </c>
      <c r="V55" s="224">
        <f t="shared" si="11"/>
        <v>0</v>
      </c>
      <c r="W55" s="112">
        <f t="shared" si="12"/>
        <v>0</v>
      </c>
      <c r="X55" s="237" t="str">
        <f t="shared" si="1"/>
        <v/>
      </c>
      <c r="Y55" s="242" t="b">
        <f t="shared" si="2"/>
        <v>0</v>
      </c>
      <c r="Z55" s="237">
        <f t="shared" si="13"/>
        <v>0</v>
      </c>
      <c r="AA55" s="237">
        <f>IF('Member Info'!N51="",1,"")</f>
        <v>1</v>
      </c>
      <c r="AB55" s="245" t="e">
        <f t="shared" si="14"/>
        <v>#VALUE!</v>
      </c>
      <c r="AC55" s="132" t="str">
        <f t="shared" si="3"/>
        <v/>
      </c>
      <c r="AD55" s="126">
        <f t="shared" si="15"/>
        <v>1</v>
      </c>
      <c r="AE55" s="126" t="str">
        <f>IF('Member Info'!N51&lt;&gt;"",IF('Member Info'!N51&lt;=$R$1,1,0),"")</f>
        <v/>
      </c>
      <c r="AG55" s="126" t="b">
        <f t="shared" si="16"/>
        <v>0</v>
      </c>
      <c r="AH55" s="126">
        <f t="shared" si="17"/>
        <v>0</v>
      </c>
      <c r="AJ55" s="126">
        <f t="shared" si="18"/>
        <v>0</v>
      </c>
      <c r="AK55" s="126">
        <f>IF('Member Info'!F51&gt;$R$1,1,0)</f>
        <v>0</v>
      </c>
      <c r="AL55" s="126" t="b">
        <f>IF(ISERROR(R55),ERROR.TYPE(#REF!)=ERROR.TYPE(R55),FALSE)</f>
        <v>0</v>
      </c>
      <c r="AM55" s="126" t="b">
        <f>IF(ISERROR(S55),ERROR.TYPE(#REF!)=ERROR.TYPE(S55),FALSE)</f>
        <v>0</v>
      </c>
      <c r="AN55" s="126">
        <f>IF(OR('Member Info'!F51&gt;=$S$1,'Member Info'!N51&gt;=$R$1),1,0)</f>
        <v>0</v>
      </c>
    </row>
    <row r="56" spans="1:40" x14ac:dyDescent="0.25">
      <c r="A56" s="4">
        <v>24</v>
      </c>
      <c r="B56" s="166">
        <f>'Member Info'!D52</f>
        <v>0</v>
      </c>
      <c r="C56" s="166">
        <f>'Member Info'!E52</f>
        <v>0</v>
      </c>
      <c r="D56" s="166" t="str">
        <f>'Member Info'!G52</f>
        <v/>
      </c>
      <c r="E56" s="167">
        <f>'Member Info'!B52</f>
        <v>0</v>
      </c>
      <c r="F56" s="244"/>
      <c r="G56" s="168" t="str">
        <f>IF(E56=0,"",
IF('Member Info'!$AM$19&lt;=$R$1,
SUMPRODUCT('Member Info'!L52+IF('Member Info'!H52&gt;'Member Info'!$AJ$12,'Member Info'!$AK$13,IF('Member Info'!H52&gt;'Member Info'!$AJ$11,'Member Info'!$AK$12,IF('Member Info'!H52&gt;'Member Info'!$AJ$10,'Member Info'!$AK$11,IF('Member Info'!H52&gt;'Member Info'!$AJ$9,'Member Info'!$AK$10,IF('Member Info'!H52&gt;'Member Info'!$AJ$8,'Member Info'!$AK$9,'Member Info'!$AK$8)))))),
SUMPRODUCT('Member Info'!L52+IF('Member Info'!H52&gt;'Member Info'!$AG$17,'Member Info'!$AH$18,IF('Member Info'!H52&gt;'Member Info'!$AG$16,'Member Info'!$AH$17,IF('Member Info'!H52&gt;'Member Info'!$AG$15,'Member Info'!$AH$16,IF('Member Info'!H52&gt;'Member Info'!$AG$14,'Member Info'!$AH$15,IF('Member Info'!H52&gt;'Member Info'!$AG$13,'Member Info'!$AH$14,IF('Member Info'!H52&gt;'Member Info'!$AG$12,'Member Info'!$AH$13,IF('Member Info'!H52&gt;'Member Info'!$AG$11,'Member Info'!$AH$12,IF('Member Info'!H52&gt;'Member Info'!$AG$10,'Member Info'!$AH$11,IF('Member Info'!H52&gt;'Member Info'!$AG$9,'Member Info'!$AH$10,IF('Member Info'!H52&gt;'Member Info'!$AG$8,'Member Info'!$AH$9,'Member Info'!$AH$8)))))))))))))</f>
        <v/>
      </c>
      <c r="H56" s="26"/>
      <c r="I56" s="26"/>
      <c r="J56" s="107" t="str">
        <f>IF(E56=0,"",IF('Member Info'!F52&gt;$S$1,CONCATENATE("Joined with practice on ", TEXT('Member Info'!F52, "DD/MM/YYYY")),IF('Member Info'!N52&lt;&gt;"",IF('Member Info'!N52&lt;$R$1,CONCATENATE("Left Scheme on ", TEXT('Member Info'!N52, "DD/MM/YYYY")),IF(ISERROR(G56),"Error Detected, No rate entered",IF(E56=0,"",IF(F56="","Error Detected, No Pensionable pay",IF(ISERROR(AB56)," Unknown Values entered.",IF(T56+U56&lt;1,"Acceptable",IF(R56+S56=200, "No Contributions Entered", IF(K56="","Error Detected, Choose reason&gt;",IF(X56="1",IF(T56=1,"Please Enter Deemed Pensionable Pay","Add Any Relevant Details Above"),"Please Give Details Above"))))))))),IF(ISERROR(G56),"Error Detected, No rate entered",IF(E56=0,"",IF(F56="","Error Detected, No Pensionable pay",IF(ISERROR(AB56)," Unknown Values entered.",IF(T56+U56&lt;1,"Acceptable",IF(R56+S56=200, "No Contributions Entered", IF(K56="","Error Detected, Choose reason&gt;",IF(X56="1",IF(T56=1,"Please Enter Deemed Pensionable Pay","Add relevant Details Above"),"Please give details Above")))))))))))</f>
        <v/>
      </c>
      <c r="K56" s="263"/>
      <c r="L56" s="93"/>
      <c r="M56" s="93" t="str">
        <f t="shared" si="4"/>
        <v/>
      </c>
      <c r="N56" s="96">
        <f t="shared" si="5"/>
        <v>0</v>
      </c>
      <c r="O56" s="96">
        <f t="shared" si="0"/>
        <v>0</v>
      </c>
      <c r="P56" s="220">
        <f>(ROUND((F56/100*'Member Info'!$W$2), 2))</f>
        <v>0</v>
      </c>
      <c r="Q56" s="220" t="e">
        <f t="shared" si="6"/>
        <v>#VALUE!</v>
      </c>
      <c r="R56" s="220" t="str">
        <f t="shared" si="7"/>
        <v/>
      </c>
      <c r="S56" s="229" t="str">
        <f t="shared" si="8"/>
        <v/>
      </c>
      <c r="T56" s="230" t="str">
        <f t="shared" si="9"/>
        <v/>
      </c>
      <c r="U56" s="230" t="str">
        <f t="shared" si="10"/>
        <v/>
      </c>
      <c r="V56" s="224">
        <f t="shared" si="11"/>
        <v>0</v>
      </c>
      <c r="W56" s="112">
        <f t="shared" si="12"/>
        <v>0</v>
      </c>
      <c r="X56" s="237" t="str">
        <f t="shared" si="1"/>
        <v/>
      </c>
      <c r="Y56" s="242" t="b">
        <f t="shared" si="2"/>
        <v>0</v>
      </c>
      <c r="Z56" s="237">
        <f t="shared" si="13"/>
        <v>0</v>
      </c>
      <c r="AA56" s="237">
        <f>IF('Member Info'!N52="",1,"")</f>
        <v>1</v>
      </c>
      <c r="AB56" s="245" t="e">
        <f t="shared" si="14"/>
        <v>#VALUE!</v>
      </c>
      <c r="AC56" s="132" t="str">
        <f t="shared" si="3"/>
        <v/>
      </c>
      <c r="AD56" s="126">
        <f t="shared" si="15"/>
        <v>1</v>
      </c>
      <c r="AE56" s="126" t="str">
        <f>IF('Member Info'!N52&lt;&gt;"",IF('Member Info'!N52&lt;=$R$1,1,0),"")</f>
        <v/>
      </c>
      <c r="AG56" s="126" t="b">
        <f t="shared" si="16"/>
        <v>0</v>
      </c>
      <c r="AH56" s="126">
        <f t="shared" si="17"/>
        <v>0</v>
      </c>
      <c r="AJ56" s="126">
        <f t="shared" si="18"/>
        <v>0</v>
      </c>
      <c r="AK56" s="126">
        <f>IF('Member Info'!F52&gt;$R$1,1,0)</f>
        <v>0</v>
      </c>
      <c r="AL56" s="126" t="b">
        <f>IF(ISERROR(R56),ERROR.TYPE(#REF!)=ERROR.TYPE(R56),FALSE)</f>
        <v>0</v>
      </c>
      <c r="AM56" s="126" t="b">
        <f>IF(ISERROR(S56),ERROR.TYPE(#REF!)=ERROR.TYPE(S56),FALSE)</f>
        <v>0</v>
      </c>
      <c r="AN56" s="126">
        <f>IF(OR('Member Info'!F52&gt;=$S$1,'Member Info'!N52&gt;=$R$1),1,0)</f>
        <v>0</v>
      </c>
    </row>
    <row r="57" spans="1:40" x14ac:dyDescent="0.25">
      <c r="A57" s="4">
        <v>25</v>
      </c>
      <c r="B57" s="166">
        <f>'Member Info'!D53</f>
        <v>0</v>
      </c>
      <c r="C57" s="166">
        <f>'Member Info'!E53</f>
        <v>0</v>
      </c>
      <c r="D57" s="166" t="str">
        <f>'Member Info'!G53</f>
        <v/>
      </c>
      <c r="E57" s="167">
        <f>'Member Info'!B53</f>
        <v>0</v>
      </c>
      <c r="F57" s="244"/>
      <c r="G57" s="168" t="str">
        <f>IF(E57=0,"",
IF('Member Info'!$AM$19&lt;=$R$1,
SUMPRODUCT('Member Info'!L53+IF('Member Info'!H53&gt;'Member Info'!$AJ$12,'Member Info'!$AK$13,IF('Member Info'!H53&gt;'Member Info'!$AJ$11,'Member Info'!$AK$12,IF('Member Info'!H53&gt;'Member Info'!$AJ$10,'Member Info'!$AK$11,IF('Member Info'!H53&gt;'Member Info'!$AJ$9,'Member Info'!$AK$10,IF('Member Info'!H53&gt;'Member Info'!$AJ$8,'Member Info'!$AK$9,'Member Info'!$AK$8)))))),
SUMPRODUCT('Member Info'!L53+IF('Member Info'!H53&gt;'Member Info'!$AG$17,'Member Info'!$AH$18,IF('Member Info'!H53&gt;'Member Info'!$AG$16,'Member Info'!$AH$17,IF('Member Info'!H53&gt;'Member Info'!$AG$15,'Member Info'!$AH$16,IF('Member Info'!H53&gt;'Member Info'!$AG$14,'Member Info'!$AH$15,IF('Member Info'!H53&gt;'Member Info'!$AG$13,'Member Info'!$AH$14,IF('Member Info'!H53&gt;'Member Info'!$AG$12,'Member Info'!$AH$13,IF('Member Info'!H53&gt;'Member Info'!$AG$11,'Member Info'!$AH$12,IF('Member Info'!H53&gt;'Member Info'!$AG$10,'Member Info'!$AH$11,IF('Member Info'!H53&gt;'Member Info'!$AG$9,'Member Info'!$AH$10,IF('Member Info'!H53&gt;'Member Info'!$AG$8,'Member Info'!$AH$9,'Member Info'!$AH$8)))))))))))))</f>
        <v/>
      </c>
      <c r="H57" s="26"/>
      <c r="I57" s="26"/>
      <c r="J57" s="107" t="str">
        <f>IF(E57=0,"",IF('Member Info'!F53&gt;$S$1,CONCATENATE("Joined with practice on ", TEXT('Member Info'!F53, "DD/MM/YYYY")),IF('Member Info'!N53&lt;&gt;"",IF('Member Info'!N53&lt;$R$1,CONCATENATE("Left Scheme on ", TEXT('Member Info'!N53, "DD/MM/YYYY")),IF(ISERROR(G57),"Error Detected, No rate entered",IF(E57=0,"",IF(F57="","Error Detected, No Pensionable pay",IF(ISERROR(AB57)," Unknown Values entered.",IF(T57+U57&lt;1,"Acceptable",IF(R57+S57=200, "No Contributions Entered", IF(K57="","Error Detected, Choose reason&gt;",IF(X57="1",IF(T57=1,"Please Enter Deemed Pensionable Pay","Add Any Relevant Details Above"),"Please Give Details Above"))))))))),IF(ISERROR(G57),"Error Detected, No rate entered",IF(E57=0,"",IF(F57="","Error Detected, No Pensionable pay",IF(ISERROR(AB57)," Unknown Values entered.",IF(T57+U57&lt;1,"Acceptable",IF(R57+S57=200, "No Contributions Entered", IF(K57="","Error Detected, Choose reason&gt;",IF(X57="1",IF(T57=1,"Please Enter Deemed Pensionable Pay","Add relevant Details Above"),"Please give details Above")))))))))))</f>
        <v/>
      </c>
      <c r="K57" s="263"/>
      <c r="L57" s="93"/>
      <c r="M57" s="93" t="str">
        <f t="shared" si="4"/>
        <v/>
      </c>
      <c r="N57" s="96">
        <f t="shared" si="5"/>
        <v>0</v>
      </c>
      <c r="O57" s="96">
        <f t="shared" si="0"/>
        <v>0</v>
      </c>
      <c r="P57" s="220">
        <f>(ROUND((F57/100*'Member Info'!$W$2), 2))</f>
        <v>0</v>
      </c>
      <c r="Q57" s="220" t="e">
        <f t="shared" si="6"/>
        <v>#VALUE!</v>
      </c>
      <c r="R57" s="220" t="str">
        <f t="shared" si="7"/>
        <v/>
      </c>
      <c r="S57" s="229" t="str">
        <f t="shared" si="8"/>
        <v/>
      </c>
      <c r="T57" s="230" t="str">
        <f t="shared" si="9"/>
        <v/>
      </c>
      <c r="U57" s="230" t="str">
        <f t="shared" si="10"/>
        <v/>
      </c>
      <c r="V57" s="224">
        <f t="shared" si="11"/>
        <v>0</v>
      </c>
      <c r="W57" s="112">
        <f t="shared" si="12"/>
        <v>0</v>
      </c>
      <c r="X57" s="237" t="str">
        <f t="shared" si="1"/>
        <v/>
      </c>
      <c r="Y57" s="242" t="b">
        <f t="shared" si="2"/>
        <v>0</v>
      </c>
      <c r="Z57" s="237">
        <f t="shared" si="13"/>
        <v>0</v>
      </c>
      <c r="AA57" s="237">
        <f>IF('Member Info'!N53="",1,"")</f>
        <v>1</v>
      </c>
      <c r="AB57" s="245" t="e">
        <f t="shared" si="14"/>
        <v>#VALUE!</v>
      </c>
      <c r="AC57" s="132" t="str">
        <f t="shared" si="3"/>
        <v/>
      </c>
      <c r="AD57" s="126">
        <f t="shared" si="15"/>
        <v>1</v>
      </c>
      <c r="AE57" s="126" t="str">
        <f>IF('Member Info'!N53&lt;&gt;"",IF('Member Info'!N53&lt;=$R$1,1,0),"")</f>
        <v/>
      </c>
      <c r="AG57" s="126" t="b">
        <f t="shared" si="16"/>
        <v>0</v>
      </c>
      <c r="AH57" s="126">
        <f t="shared" si="17"/>
        <v>0</v>
      </c>
      <c r="AJ57" s="126">
        <f t="shared" si="18"/>
        <v>0</v>
      </c>
      <c r="AK57" s="126">
        <f>IF('Member Info'!F53&gt;$R$1,1,0)</f>
        <v>0</v>
      </c>
      <c r="AL57" s="126" t="b">
        <f>IF(ISERROR(R57),ERROR.TYPE(#REF!)=ERROR.TYPE(R57),FALSE)</f>
        <v>0</v>
      </c>
      <c r="AM57" s="126" t="b">
        <f>IF(ISERROR(S57),ERROR.TYPE(#REF!)=ERROR.TYPE(S57),FALSE)</f>
        <v>0</v>
      </c>
      <c r="AN57" s="126">
        <f>IF(OR('Member Info'!F53&gt;=$S$1,'Member Info'!N53&gt;=$R$1),1,0)</f>
        <v>0</v>
      </c>
    </row>
    <row r="58" spans="1:40" x14ac:dyDescent="0.25">
      <c r="A58" s="4">
        <v>26</v>
      </c>
      <c r="B58" s="166">
        <f>'Member Info'!D54</f>
        <v>0</v>
      </c>
      <c r="C58" s="166">
        <f>'Member Info'!E54</f>
        <v>0</v>
      </c>
      <c r="D58" s="166" t="str">
        <f>'Member Info'!G54</f>
        <v/>
      </c>
      <c r="E58" s="167">
        <f>'Member Info'!B54</f>
        <v>0</v>
      </c>
      <c r="F58" s="244"/>
      <c r="G58" s="168" t="str">
        <f>IF(E58=0,"",
IF('Member Info'!$AM$19&lt;=$R$1,
SUMPRODUCT('Member Info'!L54+IF('Member Info'!H54&gt;'Member Info'!$AJ$12,'Member Info'!$AK$13,IF('Member Info'!H54&gt;'Member Info'!$AJ$11,'Member Info'!$AK$12,IF('Member Info'!H54&gt;'Member Info'!$AJ$10,'Member Info'!$AK$11,IF('Member Info'!H54&gt;'Member Info'!$AJ$9,'Member Info'!$AK$10,IF('Member Info'!H54&gt;'Member Info'!$AJ$8,'Member Info'!$AK$9,'Member Info'!$AK$8)))))),
SUMPRODUCT('Member Info'!L54+IF('Member Info'!H54&gt;'Member Info'!$AG$17,'Member Info'!$AH$18,IF('Member Info'!H54&gt;'Member Info'!$AG$16,'Member Info'!$AH$17,IF('Member Info'!H54&gt;'Member Info'!$AG$15,'Member Info'!$AH$16,IF('Member Info'!H54&gt;'Member Info'!$AG$14,'Member Info'!$AH$15,IF('Member Info'!H54&gt;'Member Info'!$AG$13,'Member Info'!$AH$14,IF('Member Info'!H54&gt;'Member Info'!$AG$12,'Member Info'!$AH$13,IF('Member Info'!H54&gt;'Member Info'!$AG$11,'Member Info'!$AH$12,IF('Member Info'!H54&gt;'Member Info'!$AG$10,'Member Info'!$AH$11,IF('Member Info'!H54&gt;'Member Info'!$AG$9,'Member Info'!$AH$10,IF('Member Info'!H54&gt;'Member Info'!$AG$8,'Member Info'!$AH$9,'Member Info'!$AH$8)))))))))))))</f>
        <v/>
      </c>
      <c r="H58" s="26"/>
      <c r="I58" s="26"/>
      <c r="J58" s="107" t="str">
        <f>IF(E58=0,"",IF('Member Info'!F54&gt;$S$1,CONCATENATE("Joined with practice on ", TEXT('Member Info'!F54, "DD/MM/YYYY")),IF('Member Info'!N54&lt;&gt;"",IF('Member Info'!N54&lt;$R$1,CONCATENATE("Left Scheme on ", TEXT('Member Info'!N54, "DD/MM/YYYY")),IF(ISERROR(G58),"Error Detected, No rate entered",IF(E58=0,"",IF(F58="","Error Detected, No Pensionable pay",IF(ISERROR(AB58)," Unknown Values entered.",IF(T58+U58&lt;1,"Acceptable",IF(R58+S58=200, "No Contributions Entered", IF(K58="","Error Detected, Choose reason&gt;",IF(X58="1",IF(T58=1,"Please Enter Deemed Pensionable Pay","Add Any Relevant Details Above"),"Please Give Details Above"))))))))),IF(ISERROR(G58),"Error Detected, No rate entered",IF(E58=0,"",IF(F58="","Error Detected, No Pensionable pay",IF(ISERROR(AB58)," Unknown Values entered.",IF(T58+U58&lt;1,"Acceptable",IF(R58+S58=200, "No Contributions Entered", IF(K58="","Error Detected, Choose reason&gt;",IF(X58="1",IF(T58=1,"Please Enter Deemed Pensionable Pay","Add relevant Details Above"),"Please give details Above")))))))))))</f>
        <v/>
      </c>
      <c r="K58" s="263"/>
      <c r="L58" s="93"/>
      <c r="M58" s="93" t="str">
        <f t="shared" si="4"/>
        <v/>
      </c>
      <c r="N58" s="96">
        <f t="shared" si="5"/>
        <v>0</v>
      </c>
      <c r="O58" s="96">
        <f t="shared" si="0"/>
        <v>0</v>
      </c>
      <c r="P58" s="220">
        <f>(ROUND((F58/100*'Member Info'!$W$2), 2))</f>
        <v>0</v>
      </c>
      <c r="Q58" s="220" t="e">
        <f t="shared" si="6"/>
        <v>#VALUE!</v>
      </c>
      <c r="R58" s="220" t="str">
        <f t="shared" si="7"/>
        <v/>
      </c>
      <c r="S58" s="229" t="str">
        <f t="shared" si="8"/>
        <v/>
      </c>
      <c r="T58" s="230" t="str">
        <f t="shared" si="9"/>
        <v/>
      </c>
      <c r="U58" s="230" t="str">
        <f t="shared" si="10"/>
        <v/>
      </c>
      <c r="V58" s="224">
        <f t="shared" si="11"/>
        <v>0</v>
      </c>
      <c r="W58" s="112">
        <f t="shared" si="12"/>
        <v>0</v>
      </c>
      <c r="X58" s="237" t="str">
        <f t="shared" si="1"/>
        <v/>
      </c>
      <c r="Y58" s="242" t="b">
        <f t="shared" si="2"/>
        <v>0</v>
      </c>
      <c r="Z58" s="237">
        <f t="shared" si="13"/>
        <v>0</v>
      </c>
      <c r="AA58" s="237">
        <f>IF('Member Info'!N54="",1,"")</f>
        <v>1</v>
      </c>
      <c r="AB58" s="245" t="e">
        <f t="shared" si="14"/>
        <v>#VALUE!</v>
      </c>
      <c r="AC58" s="132" t="str">
        <f t="shared" si="3"/>
        <v/>
      </c>
      <c r="AD58" s="126">
        <f t="shared" si="15"/>
        <v>1</v>
      </c>
      <c r="AE58" s="126" t="str">
        <f>IF('Member Info'!N54&lt;&gt;"",IF('Member Info'!N54&lt;=$R$1,1,0),"")</f>
        <v/>
      </c>
      <c r="AG58" s="126" t="b">
        <f t="shared" si="16"/>
        <v>0</v>
      </c>
      <c r="AH58" s="126">
        <f t="shared" si="17"/>
        <v>0</v>
      </c>
      <c r="AJ58" s="126">
        <f t="shared" si="18"/>
        <v>0</v>
      </c>
      <c r="AK58" s="126">
        <f>IF('Member Info'!F54&gt;$R$1,1,0)</f>
        <v>0</v>
      </c>
      <c r="AL58" s="126" t="b">
        <f>IF(ISERROR(R58),ERROR.TYPE(#REF!)=ERROR.TYPE(R58),FALSE)</f>
        <v>0</v>
      </c>
      <c r="AM58" s="126" t="b">
        <f>IF(ISERROR(S58),ERROR.TYPE(#REF!)=ERROR.TYPE(S58),FALSE)</f>
        <v>0</v>
      </c>
      <c r="AN58" s="126">
        <f>IF(OR('Member Info'!F54&gt;=$S$1,'Member Info'!N54&gt;=$R$1),1,0)</f>
        <v>0</v>
      </c>
    </row>
    <row r="59" spans="1:40" x14ac:dyDescent="0.25">
      <c r="A59" s="4">
        <v>27</v>
      </c>
      <c r="B59" s="166">
        <f>'Member Info'!D55</f>
        <v>0</v>
      </c>
      <c r="C59" s="166">
        <f>'Member Info'!E55</f>
        <v>0</v>
      </c>
      <c r="D59" s="166" t="str">
        <f>'Member Info'!G55</f>
        <v/>
      </c>
      <c r="E59" s="167">
        <f>'Member Info'!B55</f>
        <v>0</v>
      </c>
      <c r="F59" s="244"/>
      <c r="G59" s="168" t="str">
        <f>IF(E59=0,"",
IF('Member Info'!$AM$19&lt;=$R$1,
SUMPRODUCT('Member Info'!L55+IF('Member Info'!H55&gt;'Member Info'!$AJ$12,'Member Info'!$AK$13,IF('Member Info'!H55&gt;'Member Info'!$AJ$11,'Member Info'!$AK$12,IF('Member Info'!H55&gt;'Member Info'!$AJ$10,'Member Info'!$AK$11,IF('Member Info'!H55&gt;'Member Info'!$AJ$9,'Member Info'!$AK$10,IF('Member Info'!H55&gt;'Member Info'!$AJ$8,'Member Info'!$AK$9,'Member Info'!$AK$8)))))),
SUMPRODUCT('Member Info'!L55+IF('Member Info'!H55&gt;'Member Info'!$AG$17,'Member Info'!$AH$18,IF('Member Info'!H55&gt;'Member Info'!$AG$16,'Member Info'!$AH$17,IF('Member Info'!H55&gt;'Member Info'!$AG$15,'Member Info'!$AH$16,IF('Member Info'!H55&gt;'Member Info'!$AG$14,'Member Info'!$AH$15,IF('Member Info'!H55&gt;'Member Info'!$AG$13,'Member Info'!$AH$14,IF('Member Info'!H55&gt;'Member Info'!$AG$12,'Member Info'!$AH$13,IF('Member Info'!H55&gt;'Member Info'!$AG$11,'Member Info'!$AH$12,IF('Member Info'!H55&gt;'Member Info'!$AG$10,'Member Info'!$AH$11,IF('Member Info'!H55&gt;'Member Info'!$AG$9,'Member Info'!$AH$10,IF('Member Info'!H55&gt;'Member Info'!$AG$8,'Member Info'!$AH$9,'Member Info'!$AH$8)))))))))))))</f>
        <v/>
      </c>
      <c r="H59" s="26"/>
      <c r="I59" s="26"/>
      <c r="J59" s="107" t="str">
        <f>IF(E59=0,"",IF('Member Info'!F55&gt;$S$1,CONCATENATE("Joined with practice on ", TEXT('Member Info'!F55, "DD/MM/YYYY")),IF('Member Info'!N55&lt;&gt;"",IF('Member Info'!N55&lt;$R$1,CONCATENATE("Left Scheme on ", TEXT('Member Info'!N55, "DD/MM/YYYY")),IF(ISERROR(G59),"Error Detected, No rate entered",IF(E59=0,"",IF(F59="","Error Detected, No Pensionable pay",IF(ISERROR(AB59)," Unknown Values entered.",IF(T59+U59&lt;1,"Acceptable",IF(R59+S59=200, "No Contributions Entered", IF(K59="","Error Detected, Choose reason&gt;",IF(X59="1",IF(T59=1,"Please Enter Deemed Pensionable Pay","Add Any Relevant Details Above"),"Please Give Details Above"))))))))),IF(ISERROR(G59),"Error Detected, No rate entered",IF(E59=0,"",IF(F59="","Error Detected, No Pensionable pay",IF(ISERROR(AB59)," Unknown Values entered.",IF(T59+U59&lt;1,"Acceptable",IF(R59+S59=200, "No Contributions Entered", IF(K59="","Error Detected, Choose reason&gt;",IF(X59="1",IF(T59=1,"Please Enter Deemed Pensionable Pay","Add relevant Details Above"),"Please give details Above")))))))))))</f>
        <v/>
      </c>
      <c r="K59" s="263"/>
      <c r="L59" s="93"/>
      <c r="M59" s="93" t="str">
        <f t="shared" si="4"/>
        <v/>
      </c>
      <c r="N59" s="96">
        <f t="shared" si="5"/>
        <v>0</v>
      </c>
      <c r="O59" s="96">
        <f t="shared" si="0"/>
        <v>0</v>
      </c>
      <c r="P59" s="220">
        <f>(ROUND((F59/100*'Member Info'!$W$2), 2))</f>
        <v>0</v>
      </c>
      <c r="Q59" s="220" t="e">
        <f t="shared" si="6"/>
        <v>#VALUE!</v>
      </c>
      <c r="R59" s="220" t="str">
        <f t="shared" si="7"/>
        <v/>
      </c>
      <c r="S59" s="229" t="str">
        <f t="shared" si="8"/>
        <v/>
      </c>
      <c r="T59" s="230" t="str">
        <f t="shared" si="9"/>
        <v/>
      </c>
      <c r="U59" s="230" t="str">
        <f t="shared" si="10"/>
        <v/>
      </c>
      <c r="V59" s="224">
        <f t="shared" si="11"/>
        <v>0</v>
      </c>
      <c r="W59" s="112">
        <f t="shared" si="12"/>
        <v>0</v>
      </c>
      <c r="X59" s="237" t="str">
        <f t="shared" si="1"/>
        <v/>
      </c>
      <c r="Y59" s="242" t="b">
        <f t="shared" si="2"/>
        <v>0</v>
      </c>
      <c r="Z59" s="237">
        <f t="shared" si="13"/>
        <v>0</v>
      </c>
      <c r="AA59" s="237">
        <f>IF('Member Info'!N55="",1,"")</f>
        <v>1</v>
      </c>
      <c r="AB59" s="245" t="e">
        <f t="shared" si="14"/>
        <v>#VALUE!</v>
      </c>
      <c r="AC59" s="132" t="str">
        <f t="shared" si="3"/>
        <v/>
      </c>
      <c r="AD59" s="126">
        <f t="shared" si="15"/>
        <v>1</v>
      </c>
      <c r="AE59" s="126" t="str">
        <f>IF('Member Info'!N55&lt;&gt;"",IF('Member Info'!N55&lt;=$R$1,1,0),"")</f>
        <v/>
      </c>
      <c r="AG59" s="126" t="b">
        <f t="shared" si="16"/>
        <v>0</v>
      </c>
      <c r="AH59" s="126">
        <f t="shared" si="17"/>
        <v>0</v>
      </c>
      <c r="AJ59" s="126">
        <f t="shared" si="18"/>
        <v>0</v>
      </c>
      <c r="AK59" s="126">
        <f>IF('Member Info'!F55&gt;$R$1,1,0)</f>
        <v>0</v>
      </c>
      <c r="AL59" s="126" t="b">
        <f>IF(ISERROR(R59),ERROR.TYPE(#REF!)=ERROR.TYPE(R59),FALSE)</f>
        <v>0</v>
      </c>
      <c r="AM59" s="126" t="b">
        <f>IF(ISERROR(S59),ERROR.TYPE(#REF!)=ERROR.TYPE(S59),FALSE)</f>
        <v>0</v>
      </c>
      <c r="AN59" s="126">
        <f>IF(OR('Member Info'!F55&gt;=$S$1,'Member Info'!N55&gt;=$R$1),1,0)</f>
        <v>0</v>
      </c>
    </row>
    <row r="60" spans="1:40" x14ac:dyDescent="0.25">
      <c r="A60" s="4">
        <v>28</v>
      </c>
      <c r="B60" s="166">
        <f>'Member Info'!D56</f>
        <v>0</v>
      </c>
      <c r="C60" s="166">
        <f>'Member Info'!E56</f>
        <v>0</v>
      </c>
      <c r="D60" s="166" t="str">
        <f>'Member Info'!G56</f>
        <v/>
      </c>
      <c r="E60" s="167">
        <f>'Member Info'!B56</f>
        <v>0</v>
      </c>
      <c r="F60" s="244"/>
      <c r="G60" s="168" t="str">
        <f>IF(E60=0,"",
IF('Member Info'!$AM$19&lt;=$R$1,
SUMPRODUCT('Member Info'!L56+IF('Member Info'!H56&gt;'Member Info'!$AJ$12,'Member Info'!$AK$13,IF('Member Info'!H56&gt;'Member Info'!$AJ$11,'Member Info'!$AK$12,IF('Member Info'!H56&gt;'Member Info'!$AJ$10,'Member Info'!$AK$11,IF('Member Info'!H56&gt;'Member Info'!$AJ$9,'Member Info'!$AK$10,IF('Member Info'!H56&gt;'Member Info'!$AJ$8,'Member Info'!$AK$9,'Member Info'!$AK$8)))))),
SUMPRODUCT('Member Info'!L56+IF('Member Info'!H56&gt;'Member Info'!$AG$17,'Member Info'!$AH$18,IF('Member Info'!H56&gt;'Member Info'!$AG$16,'Member Info'!$AH$17,IF('Member Info'!H56&gt;'Member Info'!$AG$15,'Member Info'!$AH$16,IF('Member Info'!H56&gt;'Member Info'!$AG$14,'Member Info'!$AH$15,IF('Member Info'!H56&gt;'Member Info'!$AG$13,'Member Info'!$AH$14,IF('Member Info'!H56&gt;'Member Info'!$AG$12,'Member Info'!$AH$13,IF('Member Info'!H56&gt;'Member Info'!$AG$11,'Member Info'!$AH$12,IF('Member Info'!H56&gt;'Member Info'!$AG$10,'Member Info'!$AH$11,IF('Member Info'!H56&gt;'Member Info'!$AG$9,'Member Info'!$AH$10,IF('Member Info'!H56&gt;'Member Info'!$AG$8,'Member Info'!$AH$9,'Member Info'!$AH$8)))))))))))))</f>
        <v/>
      </c>
      <c r="H60" s="26"/>
      <c r="I60" s="26"/>
      <c r="J60" s="107" t="str">
        <f>IF(E60=0,"",IF('Member Info'!F56&gt;$S$1,CONCATENATE("Joined with practice on ", TEXT('Member Info'!F56, "DD/MM/YYYY")),IF('Member Info'!N56&lt;&gt;"",IF('Member Info'!N56&lt;$R$1,CONCATENATE("Left Scheme on ", TEXT('Member Info'!N56, "DD/MM/YYYY")),IF(ISERROR(G60),"Error Detected, No rate entered",IF(E60=0,"",IF(F60="","Error Detected, No Pensionable pay",IF(ISERROR(AB60)," Unknown Values entered.",IF(T60+U60&lt;1,"Acceptable",IF(R60+S60=200, "No Contributions Entered", IF(K60="","Error Detected, Choose reason&gt;",IF(X60="1",IF(T60=1,"Please Enter Deemed Pensionable Pay","Add Any Relevant Details Above"),"Please Give Details Above"))))))))),IF(ISERROR(G60),"Error Detected, No rate entered",IF(E60=0,"",IF(F60="","Error Detected, No Pensionable pay",IF(ISERROR(AB60)," Unknown Values entered.",IF(T60+U60&lt;1,"Acceptable",IF(R60+S60=200, "No Contributions Entered", IF(K60="","Error Detected, Choose reason&gt;",IF(X60="1",IF(T60=1,"Please Enter Deemed Pensionable Pay","Add relevant Details Above"),"Please give details Above")))))))))))</f>
        <v/>
      </c>
      <c r="K60" s="263"/>
      <c r="L60" s="93"/>
      <c r="M60" s="93" t="str">
        <f t="shared" si="4"/>
        <v/>
      </c>
      <c r="N60" s="96">
        <f t="shared" si="5"/>
        <v>0</v>
      </c>
      <c r="O60" s="96">
        <f t="shared" si="0"/>
        <v>0</v>
      </c>
      <c r="P60" s="220">
        <f>(ROUND((F60/100*'Member Info'!$W$2), 2))</f>
        <v>0</v>
      </c>
      <c r="Q60" s="220" t="e">
        <f t="shared" si="6"/>
        <v>#VALUE!</v>
      </c>
      <c r="R60" s="220" t="str">
        <f t="shared" si="7"/>
        <v/>
      </c>
      <c r="S60" s="229" t="str">
        <f t="shared" si="8"/>
        <v/>
      </c>
      <c r="T60" s="230" t="str">
        <f t="shared" si="9"/>
        <v/>
      </c>
      <c r="U60" s="230" t="str">
        <f t="shared" si="10"/>
        <v/>
      </c>
      <c r="V60" s="224">
        <f t="shared" si="11"/>
        <v>0</v>
      </c>
      <c r="W60" s="112">
        <f t="shared" si="12"/>
        <v>0</v>
      </c>
      <c r="X60" s="237" t="str">
        <f t="shared" si="1"/>
        <v/>
      </c>
      <c r="Y60" s="242" t="b">
        <f t="shared" si="2"/>
        <v>0</v>
      </c>
      <c r="Z60" s="237">
        <f t="shared" si="13"/>
        <v>0</v>
      </c>
      <c r="AA60" s="237">
        <f>IF('Member Info'!N56="",1,"")</f>
        <v>1</v>
      </c>
      <c r="AB60" s="245" t="e">
        <f t="shared" si="14"/>
        <v>#VALUE!</v>
      </c>
      <c r="AC60" s="132" t="str">
        <f t="shared" si="3"/>
        <v/>
      </c>
      <c r="AD60" s="126">
        <f t="shared" si="15"/>
        <v>1</v>
      </c>
      <c r="AE60" s="126" t="str">
        <f>IF('Member Info'!N56&lt;&gt;"",IF('Member Info'!N56&lt;=$R$1,1,0),"")</f>
        <v/>
      </c>
      <c r="AG60" s="126" t="b">
        <f t="shared" si="16"/>
        <v>0</v>
      </c>
      <c r="AH60" s="126">
        <f t="shared" si="17"/>
        <v>0</v>
      </c>
      <c r="AJ60" s="126">
        <f t="shared" si="18"/>
        <v>0</v>
      </c>
      <c r="AK60" s="126">
        <f>IF('Member Info'!F56&gt;$R$1,1,0)</f>
        <v>0</v>
      </c>
      <c r="AL60" s="126" t="b">
        <f>IF(ISERROR(R60),ERROR.TYPE(#REF!)=ERROR.TYPE(R60),FALSE)</f>
        <v>0</v>
      </c>
      <c r="AM60" s="126" t="b">
        <f>IF(ISERROR(S60),ERROR.TYPE(#REF!)=ERROR.TYPE(S60),FALSE)</f>
        <v>0</v>
      </c>
      <c r="AN60" s="126">
        <f>IF(OR('Member Info'!F56&gt;=$S$1,'Member Info'!N56&gt;=$R$1),1,0)</f>
        <v>0</v>
      </c>
    </row>
    <row r="61" spans="1:40" x14ac:dyDescent="0.25">
      <c r="A61" s="4">
        <v>29</v>
      </c>
      <c r="B61" s="166">
        <f>'Member Info'!D57</f>
        <v>0</v>
      </c>
      <c r="C61" s="166">
        <f>'Member Info'!E57</f>
        <v>0</v>
      </c>
      <c r="D61" s="166" t="str">
        <f>'Member Info'!G57</f>
        <v/>
      </c>
      <c r="E61" s="167">
        <f>'Member Info'!B57</f>
        <v>0</v>
      </c>
      <c r="F61" s="244"/>
      <c r="G61" s="168" t="str">
        <f>IF(E61=0,"",
IF('Member Info'!$AM$19&lt;=$R$1,
SUMPRODUCT('Member Info'!L57+IF('Member Info'!H57&gt;'Member Info'!$AJ$12,'Member Info'!$AK$13,IF('Member Info'!H57&gt;'Member Info'!$AJ$11,'Member Info'!$AK$12,IF('Member Info'!H57&gt;'Member Info'!$AJ$10,'Member Info'!$AK$11,IF('Member Info'!H57&gt;'Member Info'!$AJ$9,'Member Info'!$AK$10,IF('Member Info'!H57&gt;'Member Info'!$AJ$8,'Member Info'!$AK$9,'Member Info'!$AK$8)))))),
SUMPRODUCT('Member Info'!L57+IF('Member Info'!H57&gt;'Member Info'!$AG$17,'Member Info'!$AH$18,IF('Member Info'!H57&gt;'Member Info'!$AG$16,'Member Info'!$AH$17,IF('Member Info'!H57&gt;'Member Info'!$AG$15,'Member Info'!$AH$16,IF('Member Info'!H57&gt;'Member Info'!$AG$14,'Member Info'!$AH$15,IF('Member Info'!H57&gt;'Member Info'!$AG$13,'Member Info'!$AH$14,IF('Member Info'!H57&gt;'Member Info'!$AG$12,'Member Info'!$AH$13,IF('Member Info'!H57&gt;'Member Info'!$AG$11,'Member Info'!$AH$12,IF('Member Info'!H57&gt;'Member Info'!$AG$10,'Member Info'!$AH$11,IF('Member Info'!H57&gt;'Member Info'!$AG$9,'Member Info'!$AH$10,IF('Member Info'!H57&gt;'Member Info'!$AG$8,'Member Info'!$AH$9,'Member Info'!$AH$8)))))))))))))</f>
        <v/>
      </c>
      <c r="H61" s="26"/>
      <c r="I61" s="26"/>
      <c r="J61" s="107" t="str">
        <f>IF(E61=0,"",IF('Member Info'!F57&gt;$S$1,CONCATENATE("Joined with practice on ", TEXT('Member Info'!F57, "DD/MM/YYYY")),IF('Member Info'!N57&lt;&gt;"",IF('Member Info'!N57&lt;$R$1,CONCATENATE("Left Scheme on ", TEXT('Member Info'!N57, "DD/MM/YYYY")),IF(ISERROR(G61),"Error Detected, No rate entered",IF(E61=0,"",IF(F61="","Error Detected, No Pensionable pay",IF(ISERROR(AB61)," Unknown Values entered.",IF(T61+U61&lt;1,"Acceptable",IF(R61+S61=200, "No Contributions Entered", IF(K61="","Error Detected, Choose reason&gt;",IF(X61="1",IF(T61=1,"Please Enter Deemed Pensionable Pay","Add Any Relevant Details Above"),"Please Give Details Above"))))))))),IF(ISERROR(G61),"Error Detected, No rate entered",IF(E61=0,"",IF(F61="","Error Detected, No Pensionable pay",IF(ISERROR(AB61)," Unknown Values entered.",IF(T61+U61&lt;1,"Acceptable",IF(R61+S61=200, "No Contributions Entered", IF(K61="","Error Detected, Choose reason&gt;",IF(X61="1",IF(T61=1,"Please Enter Deemed Pensionable Pay","Add relevant Details Above"),"Please give details Above")))))))))))</f>
        <v/>
      </c>
      <c r="K61" s="263"/>
      <c r="L61" s="93"/>
      <c r="M61" s="93" t="str">
        <f t="shared" si="4"/>
        <v/>
      </c>
      <c r="N61" s="96">
        <f t="shared" si="5"/>
        <v>0</v>
      </c>
      <c r="O61" s="96">
        <f t="shared" si="0"/>
        <v>0</v>
      </c>
      <c r="P61" s="220">
        <f>(ROUND((F61/100*'Member Info'!$W$2), 2))</f>
        <v>0</v>
      </c>
      <c r="Q61" s="220" t="e">
        <f t="shared" si="6"/>
        <v>#VALUE!</v>
      </c>
      <c r="R61" s="220" t="str">
        <f t="shared" si="7"/>
        <v/>
      </c>
      <c r="S61" s="229" t="str">
        <f t="shared" si="8"/>
        <v/>
      </c>
      <c r="T61" s="230" t="str">
        <f t="shared" si="9"/>
        <v/>
      </c>
      <c r="U61" s="230" t="str">
        <f t="shared" si="10"/>
        <v/>
      </c>
      <c r="V61" s="224">
        <f t="shared" si="11"/>
        <v>0</v>
      </c>
      <c r="W61" s="112">
        <f t="shared" si="12"/>
        <v>0</v>
      </c>
      <c r="X61" s="237" t="str">
        <f t="shared" si="1"/>
        <v/>
      </c>
      <c r="Y61" s="242" t="b">
        <f t="shared" si="2"/>
        <v>0</v>
      </c>
      <c r="Z61" s="237">
        <f t="shared" si="13"/>
        <v>0</v>
      </c>
      <c r="AA61" s="237">
        <f>IF('Member Info'!N57="",1,"")</f>
        <v>1</v>
      </c>
      <c r="AB61" s="245" t="e">
        <f t="shared" si="14"/>
        <v>#VALUE!</v>
      </c>
      <c r="AC61" s="132" t="str">
        <f t="shared" si="3"/>
        <v/>
      </c>
      <c r="AD61" s="126">
        <f t="shared" si="15"/>
        <v>1</v>
      </c>
      <c r="AE61" s="126" t="str">
        <f>IF('Member Info'!N57&lt;&gt;"",IF('Member Info'!N57&lt;=$R$1,1,0),"")</f>
        <v/>
      </c>
      <c r="AG61" s="126" t="b">
        <f t="shared" si="16"/>
        <v>0</v>
      </c>
      <c r="AH61" s="126">
        <f t="shared" si="17"/>
        <v>0</v>
      </c>
      <c r="AJ61" s="126">
        <f t="shared" si="18"/>
        <v>0</v>
      </c>
      <c r="AK61" s="126">
        <f>IF('Member Info'!F57&gt;$R$1,1,0)</f>
        <v>0</v>
      </c>
      <c r="AL61" s="126" t="b">
        <f>IF(ISERROR(R61),ERROR.TYPE(#REF!)=ERROR.TYPE(R61),FALSE)</f>
        <v>0</v>
      </c>
      <c r="AM61" s="126" t="b">
        <f>IF(ISERROR(S61),ERROR.TYPE(#REF!)=ERROR.TYPE(S61),FALSE)</f>
        <v>0</v>
      </c>
      <c r="AN61" s="126">
        <f>IF(OR('Member Info'!F57&gt;=$S$1,'Member Info'!N57&gt;=$R$1),1,0)</f>
        <v>0</v>
      </c>
    </row>
    <row r="62" spans="1:40" x14ac:dyDescent="0.25">
      <c r="A62" s="4">
        <v>30</v>
      </c>
      <c r="B62" s="166">
        <f>'Member Info'!D58</f>
        <v>0</v>
      </c>
      <c r="C62" s="166">
        <f>'Member Info'!E58</f>
        <v>0</v>
      </c>
      <c r="D62" s="166" t="str">
        <f>'Member Info'!G58</f>
        <v/>
      </c>
      <c r="E62" s="167">
        <f>'Member Info'!B58</f>
        <v>0</v>
      </c>
      <c r="F62" s="244"/>
      <c r="G62" s="168" t="str">
        <f>IF(E62=0,"",
IF('Member Info'!$AM$19&lt;=$R$1,
SUMPRODUCT('Member Info'!L58+IF('Member Info'!H58&gt;'Member Info'!$AJ$12,'Member Info'!$AK$13,IF('Member Info'!H58&gt;'Member Info'!$AJ$11,'Member Info'!$AK$12,IF('Member Info'!H58&gt;'Member Info'!$AJ$10,'Member Info'!$AK$11,IF('Member Info'!H58&gt;'Member Info'!$AJ$9,'Member Info'!$AK$10,IF('Member Info'!H58&gt;'Member Info'!$AJ$8,'Member Info'!$AK$9,'Member Info'!$AK$8)))))),
SUMPRODUCT('Member Info'!L58+IF('Member Info'!H58&gt;'Member Info'!$AG$17,'Member Info'!$AH$18,IF('Member Info'!H58&gt;'Member Info'!$AG$16,'Member Info'!$AH$17,IF('Member Info'!H58&gt;'Member Info'!$AG$15,'Member Info'!$AH$16,IF('Member Info'!H58&gt;'Member Info'!$AG$14,'Member Info'!$AH$15,IF('Member Info'!H58&gt;'Member Info'!$AG$13,'Member Info'!$AH$14,IF('Member Info'!H58&gt;'Member Info'!$AG$12,'Member Info'!$AH$13,IF('Member Info'!H58&gt;'Member Info'!$AG$11,'Member Info'!$AH$12,IF('Member Info'!H58&gt;'Member Info'!$AG$10,'Member Info'!$AH$11,IF('Member Info'!H58&gt;'Member Info'!$AG$9,'Member Info'!$AH$10,IF('Member Info'!H58&gt;'Member Info'!$AG$8,'Member Info'!$AH$9,'Member Info'!$AH$8)))))))))))))</f>
        <v/>
      </c>
      <c r="H62" s="26"/>
      <c r="I62" s="26"/>
      <c r="J62" s="107" t="str">
        <f>IF(E62=0,"",IF('Member Info'!F58&gt;$S$1,CONCATENATE("Joined with practice on ", TEXT('Member Info'!F58, "DD/MM/YYYY")),IF('Member Info'!N58&lt;&gt;"",IF('Member Info'!N58&lt;$R$1,CONCATENATE("Left Scheme on ", TEXT('Member Info'!N58, "DD/MM/YYYY")),IF(ISERROR(G62),"Error Detected, No rate entered",IF(E62=0,"",IF(F62="","Error Detected, No Pensionable pay",IF(ISERROR(AB62)," Unknown Values entered.",IF(T62+U62&lt;1,"Acceptable",IF(R62+S62=200, "No Contributions Entered", IF(K62="","Error Detected, Choose reason&gt;",IF(X62="1",IF(T62=1,"Please Enter Deemed Pensionable Pay","Add Any Relevant Details Above"),"Please Give Details Above"))))))))),IF(ISERROR(G62),"Error Detected, No rate entered",IF(E62=0,"",IF(F62="","Error Detected, No Pensionable pay",IF(ISERROR(AB62)," Unknown Values entered.",IF(T62+U62&lt;1,"Acceptable",IF(R62+S62=200, "No Contributions Entered", IF(K62="","Error Detected, Choose reason&gt;",IF(X62="1",IF(T62=1,"Please Enter Deemed Pensionable Pay","Add relevant Details Above"),"Please give details Above")))))))))))</f>
        <v/>
      </c>
      <c r="K62" s="263"/>
      <c r="L62" s="93"/>
      <c r="M62" s="93" t="str">
        <f t="shared" si="4"/>
        <v/>
      </c>
      <c r="N62" s="96">
        <f t="shared" si="5"/>
        <v>0</v>
      </c>
      <c r="O62" s="96">
        <f t="shared" si="0"/>
        <v>0</v>
      </c>
      <c r="P62" s="220">
        <f>(ROUND((F62/100*'Member Info'!$W$2), 2))</f>
        <v>0</v>
      </c>
      <c r="Q62" s="220" t="e">
        <f t="shared" si="6"/>
        <v>#VALUE!</v>
      </c>
      <c r="R62" s="220" t="str">
        <f t="shared" si="7"/>
        <v/>
      </c>
      <c r="S62" s="229" t="str">
        <f t="shared" si="8"/>
        <v/>
      </c>
      <c r="T62" s="230" t="str">
        <f t="shared" si="9"/>
        <v/>
      </c>
      <c r="U62" s="230" t="str">
        <f t="shared" si="10"/>
        <v/>
      </c>
      <c r="V62" s="224">
        <f t="shared" si="11"/>
        <v>0</v>
      </c>
      <c r="W62" s="112">
        <f t="shared" si="12"/>
        <v>0</v>
      </c>
      <c r="X62" s="237" t="str">
        <f t="shared" si="1"/>
        <v/>
      </c>
      <c r="Y62" s="242" t="b">
        <f t="shared" si="2"/>
        <v>0</v>
      </c>
      <c r="Z62" s="237">
        <f t="shared" si="13"/>
        <v>0</v>
      </c>
      <c r="AA62" s="237">
        <f>IF('Member Info'!N58="",1,"")</f>
        <v>1</v>
      </c>
      <c r="AB62" s="245" t="e">
        <f t="shared" si="14"/>
        <v>#VALUE!</v>
      </c>
      <c r="AC62" s="132" t="str">
        <f t="shared" si="3"/>
        <v/>
      </c>
      <c r="AD62" s="126">
        <f t="shared" si="15"/>
        <v>1</v>
      </c>
      <c r="AE62" s="126" t="str">
        <f>IF('Member Info'!N58&lt;&gt;"",IF('Member Info'!N58&lt;=$R$1,1,0),"")</f>
        <v/>
      </c>
      <c r="AG62" s="126" t="b">
        <f t="shared" si="16"/>
        <v>0</v>
      </c>
      <c r="AH62" s="126">
        <f t="shared" si="17"/>
        <v>0</v>
      </c>
      <c r="AJ62" s="126">
        <f t="shared" si="18"/>
        <v>0</v>
      </c>
      <c r="AK62" s="126">
        <f>IF('Member Info'!F58&gt;$R$1,1,0)</f>
        <v>0</v>
      </c>
      <c r="AL62" s="126" t="b">
        <f>IF(ISERROR(R62),ERROR.TYPE(#REF!)=ERROR.TYPE(R62),FALSE)</f>
        <v>0</v>
      </c>
      <c r="AM62" s="126" t="b">
        <f>IF(ISERROR(S62),ERROR.TYPE(#REF!)=ERROR.TYPE(S62),FALSE)</f>
        <v>0</v>
      </c>
      <c r="AN62" s="126">
        <f>IF(OR('Member Info'!F58&gt;=$S$1,'Member Info'!N58&gt;=$R$1),1,0)</f>
        <v>0</v>
      </c>
    </row>
    <row r="63" spans="1:40" x14ac:dyDescent="0.25">
      <c r="A63" s="4">
        <v>31</v>
      </c>
      <c r="B63" s="166">
        <f>'Member Info'!D59</f>
        <v>0</v>
      </c>
      <c r="C63" s="166">
        <f>'Member Info'!E59</f>
        <v>0</v>
      </c>
      <c r="D63" s="166" t="str">
        <f>'Member Info'!G59</f>
        <v/>
      </c>
      <c r="E63" s="167">
        <f>'Member Info'!B59</f>
        <v>0</v>
      </c>
      <c r="F63" s="244"/>
      <c r="G63" s="168" t="str">
        <f>IF(E63=0,"",
IF('Member Info'!$AM$19&lt;=$R$1,
SUMPRODUCT('Member Info'!L59+IF('Member Info'!H59&gt;'Member Info'!$AJ$12,'Member Info'!$AK$13,IF('Member Info'!H59&gt;'Member Info'!$AJ$11,'Member Info'!$AK$12,IF('Member Info'!H59&gt;'Member Info'!$AJ$10,'Member Info'!$AK$11,IF('Member Info'!H59&gt;'Member Info'!$AJ$9,'Member Info'!$AK$10,IF('Member Info'!H59&gt;'Member Info'!$AJ$8,'Member Info'!$AK$9,'Member Info'!$AK$8)))))),
SUMPRODUCT('Member Info'!L59+IF('Member Info'!H59&gt;'Member Info'!$AG$17,'Member Info'!$AH$18,IF('Member Info'!H59&gt;'Member Info'!$AG$16,'Member Info'!$AH$17,IF('Member Info'!H59&gt;'Member Info'!$AG$15,'Member Info'!$AH$16,IF('Member Info'!H59&gt;'Member Info'!$AG$14,'Member Info'!$AH$15,IF('Member Info'!H59&gt;'Member Info'!$AG$13,'Member Info'!$AH$14,IF('Member Info'!H59&gt;'Member Info'!$AG$12,'Member Info'!$AH$13,IF('Member Info'!H59&gt;'Member Info'!$AG$11,'Member Info'!$AH$12,IF('Member Info'!H59&gt;'Member Info'!$AG$10,'Member Info'!$AH$11,IF('Member Info'!H59&gt;'Member Info'!$AG$9,'Member Info'!$AH$10,IF('Member Info'!H59&gt;'Member Info'!$AG$8,'Member Info'!$AH$9,'Member Info'!$AH$8)))))))))))))</f>
        <v/>
      </c>
      <c r="H63" s="26"/>
      <c r="I63" s="26"/>
      <c r="J63" s="107" t="str">
        <f>IF(E63=0,"",IF('Member Info'!F59&gt;$S$1,CONCATENATE("Joined with practice on ", TEXT('Member Info'!F59, "DD/MM/YYYY")),IF('Member Info'!N59&lt;&gt;"",IF('Member Info'!N59&lt;$R$1,CONCATENATE("Left Scheme on ", TEXT('Member Info'!N59, "DD/MM/YYYY")),IF(ISERROR(G63),"Error Detected, No rate entered",IF(E63=0,"",IF(F63="","Error Detected, No Pensionable pay",IF(ISERROR(AB63)," Unknown Values entered.",IF(T63+U63&lt;1,"Acceptable",IF(R63+S63=200, "No Contributions Entered", IF(K63="","Error Detected, Choose reason&gt;",IF(X63="1",IF(T63=1,"Please Enter Deemed Pensionable Pay","Add Any Relevant Details Above"),"Please Give Details Above"))))))))),IF(ISERROR(G63),"Error Detected, No rate entered",IF(E63=0,"",IF(F63="","Error Detected, No Pensionable pay",IF(ISERROR(AB63)," Unknown Values entered.",IF(T63+U63&lt;1,"Acceptable",IF(R63+S63=200, "No Contributions Entered", IF(K63="","Error Detected, Choose reason&gt;",IF(X63="1",IF(T63=1,"Please Enter Deemed Pensionable Pay","Add relevant Details Above"),"Please give details Above")))))))))))</f>
        <v/>
      </c>
      <c r="K63" s="263"/>
      <c r="L63" s="93"/>
      <c r="M63" s="93" t="str">
        <f t="shared" si="4"/>
        <v/>
      </c>
      <c r="N63" s="96">
        <f t="shared" si="5"/>
        <v>0</v>
      </c>
      <c r="O63" s="96">
        <f t="shared" si="0"/>
        <v>0</v>
      </c>
      <c r="P63" s="220">
        <f>(ROUND((F63/100*'Member Info'!$W$2), 2))</f>
        <v>0</v>
      </c>
      <c r="Q63" s="220" t="e">
        <f t="shared" si="6"/>
        <v>#VALUE!</v>
      </c>
      <c r="R63" s="220" t="str">
        <f t="shared" si="7"/>
        <v/>
      </c>
      <c r="S63" s="229" t="str">
        <f t="shared" si="8"/>
        <v/>
      </c>
      <c r="T63" s="230" t="str">
        <f t="shared" si="9"/>
        <v/>
      </c>
      <c r="U63" s="230" t="str">
        <f t="shared" si="10"/>
        <v/>
      </c>
      <c r="V63" s="224">
        <f t="shared" si="11"/>
        <v>0</v>
      </c>
      <c r="W63" s="112">
        <f t="shared" si="12"/>
        <v>0</v>
      </c>
      <c r="X63" s="237" t="str">
        <f t="shared" si="1"/>
        <v/>
      </c>
      <c r="Y63" s="242" t="b">
        <f t="shared" si="2"/>
        <v>0</v>
      </c>
      <c r="Z63" s="237">
        <f t="shared" si="13"/>
        <v>0</v>
      </c>
      <c r="AA63" s="237">
        <f>IF('Member Info'!N59="",1,"")</f>
        <v>1</v>
      </c>
      <c r="AB63" s="245" t="e">
        <f t="shared" si="14"/>
        <v>#VALUE!</v>
      </c>
      <c r="AC63" s="132" t="str">
        <f t="shared" si="3"/>
        <v/>
      </c>
      <c r="AD63" s="126">
        <f t="shared" si="15"/>
        <v>1</v>
      </c>
      <c r="AE63" s="126" t="str">
        <f>IF('Member Info'!N59&lt;&gt;"",IF('Member Info'!N59&lt;=$R$1,1,0),"")</f>
        <v/>
      </c>
      <c r="AG63" s="126" t="b">
        <f t="shared" si="16"/>
        <v>0</v>
      </c>
      <c r="AH63" s="126">
        <f t="shared" si="17"/>
        <v>0</v>
      </c>
      <c r="AJ63" s="126">
        <f t="shared" si="18"/>
        <v>0</v>
      </c>
      <c r="AK63" s="126">
        <f>IF('Member Info'!F59&gt;$R$1,1,0)</f>
        <v>0</v>
      </c>
      <c r="AL63" s="126" t="b">
        <f>IF(ISERROR(R63),ERROR.TYPE(#REF!)=ERROR.TYPE(R63),FALSE)</f>
        <v>0</v>
      </c>
      <c r="AM63" s="126" t="b">
        <f>IF(ISERROR(S63),ERROR.TYPE(#REF!)=ERROR.TYPE(S63),FALSE)</f>
        <v>0</v>
      </c>
      <c r="AN63" s="126">
        <f>IF(OR('Member Info'!F59&gt;=$S$1,'Member Info'!N59&gt;=$R$1),1,0)</f>
        <v>0</v>
      </c>
    </row>
    <row r="64" spans="1:40" x14ac:dyDescent="0.25">
      <c r="A64" s="4">
        <v>32</v>
      </c>
      <c r="B64" s="166">
        <f>'Member Info'!D60</f>
        <v>0</v>
      </c>
      <c r="C64" s="166">
        <f>'Member Info'!E60</f>
        <v>0</v>
      </c>
      <c r="D64" s="166" t="str">
        <f>'Member Info'!G60</f>
        <v/>
      </c>
      <c r="E64" s="167">
        <f>'Member Info'!B60</f>
        <v>0</v>
      </c>
      <c r="F64" s="244"/>
      <c r="G64" s="168" t="str">
        <f>IF(E64=0,"",
IF('Member Info'!$AM$19&lt;=$R$1,
SUMPRODUCT('Member Info'!L60+IF('Member Info'!H60&gt;'Member Info'!$AJ$12,'Member Info'!$AK$13,IF('Member Info'!H60&gt;'Member Info'!$AJ$11,'Member Info'!$AK$12,IF('Member Info'!H60&gt;'Member Info'!$AJ$10,'Member Info'!$AK$11,IF('Member Info'!H60&gt;'Member Info'!$AJ$9,'Member Info'!$AK$10,IF('Member Info'!H60&gt;'Member Info'!$AJ$8,'Member Info'!$AK$9,'Member Info'!$AK$8)))))),
SUMPRODUCT('Member Info'!L60+IF('Member Info'!H60&gt;'Member Info'!$AG$17,'Member Info'!$AH$18,IF('Member Info'!H60&gt;'Member Info'!$AG$16,'Member Info'!$AH$17,IF('Member Info'!H60&gt;'Member Info'!$AG$15,'Member Info'!$AH$16,IF('Member Info'!H60&gt;'Member Info'!$AG$14,'Member Info'!$AH$15,IF('Member Info'!H60&gt;'Member Info'!$AG$13,'Member Info'!$AH$14,IF('Member Info'!H60&gt;'Member Info'!$AG$12,'Member Info'!$AH$13,IF('Member Info'!H60&gt;'Member Info'!$AG$11,'Member Info'!$AH$12,IF('Member Info'!H60&gt;'Member Info'!$AG$10,'Member Info'!$AH$11,IF('Member Info'!H60&gt;'Member Info'!$AG$9,'Member Info'!$AH$10,IF('Member Info'!H60&gt;'Member Info'!$AG$8,'Member Info'!$AH$9,'Member Info'!$AH$8)))))))))))))</f>
        <v/>
      </c>
      <c r="H64" s="26"/>
      <c r="I64" s="26"/>
      <c r="J64" s="107" t="str">
        <f>IF(E64=0,"",IF('Member Info'!F60&gt;$S$1,CONCATENATE("Joined with practice on ", TEXT('Member Info'!F60, "DD/MM/YYYY")),IF('Member Info'!N60&lt;&gt;"",IF('Member Info'!N60&lt;$R$1,CONCATENATE("Left Scheme on ", TEXT('Member Info'!N60, "DD/MM/YYYY")),IF(ISERROR(G64),"Error Detected, No rate entered",IF(E64=0,"",IF(F64="","Error Detected, No Pensionable pay",IF(ISERROR(AB64)," Unknown Values entered.",IF(T64+U64&lt;1,"Acceptable",IF(R64+S64=200, "No Contributions Entered", IF(K64="","Error Detected, Choose reason&gt;",IF(X64="1",IF(T64=1,"Please Enter Deemed Pensionable Pay","Add Any Relevant Details Above"),"Please Give Details Above"))))))))),IF(ISERROR(G64),"Error Detected, No rate entered",IF(E64=0,"",IF(F64="","Error Detected, No Pensionable pay",IF(ISERROR(AB64)," Unknown Values entered.",IF(T64+U64&lt;1,"Acceptable",IF(R64+S64=200, "No Contributions Entered", IF(K64="","Error Detected, Choose reason&gt;",IF(X64="1",IF(T64=1,"Please Enter Deemed Pensionable Pay","Add relevant Details Above"),"Please give details Above")))))))))))</f>
        <v/>
      </c>
      <c r="K64" s="263"/>
      <c r="L64" s="93"/>
      <c r="M64" s="93" t="str">
        <f t="shared" si="4"/>
        <v/>
      </c>
      <c r="N64" s="96">
        <f t="shared" si="5"/>
        <v>0</v>
      </c>
      <c r="O64" s="96">
        <f t="shared" si="0"/>
        <v>0</v>
      </c>
      <c r="P64" s="220">
        <f>(ROUND((F64/100*'Member Info'!$W$2), 2))</f>
        <v>0</v>
      </c>
      <c r="Q64" s="220" t="e">
        <f t="shared" si="6"/>
        <v>#VALUE!</v>
      </c>
      <c r="R64" s="220" t="str">
        <f t="shared" si="7"/>
        <v/>
      </c>
      <c r="S64" s="229" t="str">
        <f t="shared" si="8"/>
        <v/>
      </c>
      <c r="T64" s="230" t="str">
        <f t="shared" si="9"/>
        <v/>
      </c>
      <c r="U64" s="230" t="str">
        <f t="shared" si="10"/>
        <v/>
      </c>
      <c r="V64" s="224">
        <f t="shared" si="11"/>
        <v>0</v>
      </c>
      <c r="W64" s="112">
        <f t="shared" si="12"/>
        <v>0</v>
      </c>
      <c r="X64" s="237" t="str">
        <f t="shared" si="1"/>
        <v/>
      </c>
      <c r="Y64" s="242" t="b">
        <f t="shared" si="2"/>
        <v>0</v>
      </c>
      <c r="Z64" s="237">
        <f t="shared" si="13"/>
        <v>0</v>
      </c>
      <c r="AA64" s="237">
        <f>IF('Member Info'!N60="",1,"")</f>
        <v>1</v>
      </c>
      <c r="AB64" s="245" t="e">
        <f t="shared" si="14"/>
        <v>#VALUE!</v>
      </c>
      <c r="AC64" s="132" t="str">
        <f t="shared" si="3"/>
        <v/>
      </c>
      <c r="AD64" s="126">
        <f t="shared" si="15"/>
        <v>1</v>
      </c>
      <c r="AE64" s="126" t="str">
        <f>IF('Member Info'!N60&lt;&gt;"",IF('Member Info'!N60&lt;=$R$1,1,0),"")</f>
        <v/>
      </c>
      <c r="AG64" s="126" t="b">
        <f t="shared" si="16"/>
        <v>0</v>
      </c>
      <c r="AH64" s="126">
        <f t="shared" si="17"/>
        <v>0</v>
      </c>
      <c r="AJ64" s="126">
        <f t="shared" si="18"/>
        <v>0</v>
      </c>
      <c r="AK64" s="126">
        <f>IF('Member Info'!F60&gt;$R$1,1,0)</f>
        <v>0</v>
      </c>
      <c r="AL64" s="126" t="b">
        <f>IF(ISERROR(R64),ERROR.TYPE(#REF!)=ERROR.TYPE(R64),FALSE)</f>
        <v>0</v>
      </c>
      <c r="AM64" s="126" t="b">
        <f>IF(ISERROR(S64),ERROR.TYPE(#REF!)=ERROR.TYPE(S64),FALSE)</f>
        <v>0</v>
      </c>
      <c r="AN64" s="126">
        <f>IF(OR('Member Info'!F60&gt;=$S$1,'Member Info'!N60&gt;=$R$1),1,0)</f>
        <v>0</v>
      </c>
    </row>
    <row r="65" spans="1:40" x14ac:dyDescent="0.25">
      <c r="A65" s="4">
        <v>33</v>
      </c>
      <c r="B65" s="166">
        <f>'Member Info'!D61</f>
        <v>0</v>
      </c>
      <c r="C65" s="166">
        <f>'Member Info'!E61</f>
        <v>0</v>
      </c>
      <c r="D65" s="166" t="str">
        <f>'Member Info'!G61</f>
        <v/>
      </c>
      <c r="E65" s="167">
        <f>'Member Info'!B61</f>
        <v>0</v>
      </c>
      <c r="F65" s="244"/>
      <c r="G65" s="168" t="str">
        <f>IF(E65=0,"",
IF('Member Info'!$AM$19&lt;=$R$1,
SUMPRODUCT('Member Info'!L61+IF('Member Info'!H61&gt;'Member Info'!$AJ$12,'Member Info'!$AK$13,IF('Member Info'!H61&gt;'Member Info'!$AJ$11,'Member Info'!$AK$12,IF('Member Info'!H61&gt;'Member Info'!$AJ$10,'Member Info'!$AK$11,IF('Member Info'!H61&gt;'Member Info'!$AJ$9,'Member Info'!$AK$10,IF('Member Info'!H61&gt;'Member Info'!$AJ$8,'Member Info'!$AK$9,'Member Info'!$AK$8)))))),
SUMPRODUCT('Member Info'!L61+IF('Member Info'!H61&gt;'Member Info'!$AG$17,'Member Info'!$AH$18,IF('Member Info'!H61&gt;'Member Info'!$AG$16,'Member Info'!$AH$17,IF('Member Info'!H61&gt;'Member Info'!$AG$15,'Member Info'!$AH$16,IF('Member Info'!H61&gt;'Member Info'!$AG$14,'Member Info'!$AH$15,IF('Member Info'!H61&gt;'Member Info'!$AG$13,'Member Info'!$AH$14,IF('Member Info'!H61&gt;'Member Info'!$AG$12,'Member Info'!$AH$13,IF('Member Info'!H61&gt;'Member Info'!$AG$11,'Member Info'!$AH$12,IF('Member Info'!H61&gt;'Member Info'!$AG$10,'Member Info'!$AH$11,IF('Member Info'!H61&gt;'Member Info'!$AG$9,'Member Info'!$AH$10,IF('Member Info'!H61&gt;'Member Info'!$AG$8,'Member Info'!$AH$9,'Member Info'!$AH$8)))))))))))))</f>
        <v/>
      </c>
      <c r="H65" s="26"/>
      <c r="I65" s="26"/>
      <c r="J65" s="107" t="str">
        <f>IF(E65=0,"",IF('Member Info'!F61&gt;$S$1,CONCATENATE("Joined with practice on ", TEXT('Member Info'!F61, "DD/MM/YYYY")),IF('Member Info'!N61&lt;&gt;"",IF('Member Info'!N61&lt;$R$1,CONCATENATE("Left Scheme on ", TEXT('Member Info'!N61, "DD/MM/YYYY")),IF(ISERROR(G65),"Error Detected, No rate entered",IF(E65=0,"",IF(F65="","Error Detected, No Pensionable pay",IF(ISERROR(AB65)," Unknown Values entered.",IF(T65+U65&lt;1,"Acceptable",IF(R65+S65=200, "No Contributions Entered", IF(K65="","Error Detected, Choose reason&gt;",IF(X65="1",IF(T65=1,"Please Enter Deemed Pensionable Pay","Add Any Relevant Details Above"),"Please Give Details Above"))))))))),IF(ISERROR(G65),"Error Detected, No rate entered",IF(E65=0,"",IF(F65="","Error Detected, No Pensionable pay",IF(ISERROR(AB65)," Unknown Values entered.",IF(T65+U65&lt;1,"Acceptable",IF(R65+S65=200, "No Contributions Entered", IF(K65="","Error Detected, Choose reason&gt;",IF(X65="1",IF(T65=1,"Please Enter Deemed Pensionable Pay","Add relevant Details Above"),"Please give details Above")))))))))))</f>
        <v/>
      </c>
      <c r="K65" s="263"/>
      <c r="L65" s="93"/>
      <c r="M65" s="93" t="str">
        <f t="shared" si="4"/>
        <v/>
      </c>
      <c r="N65" s="96">
        <f t="shared" si="5"/>
        <v>0</v>
      </c>
      <c r="O65" s="96">
        <f t="shared" si="0"/>
        <v>0</v>
      </c>
      <c r="P65" s="220">
        <f>(ROUND((F65/100*'Member Info'!$W$2), 2))</f>
        <v>0</v>
      </c>
      <c r="Q65" s="220" t="e">
        <f t="shared" si="6"/>
        <v>#VALUE!</v>
      </c>
      <c r="R65" s="220" t="str">
        <f t="shared" si="7"/>
        <v/>
      </c>
      <c r="S65" s="229" t="str">
        <f t="shared" si="8"/>
        <v/>
      </c>
      <c r="T65" s="230" t="str">
        <f t="shared" si="9"/>
        <v/>
      </c>
      <c r="U65" s="230" t="str">
        <f t="shared" si="10"/>
        <v/>
      </c>
      <c r="V65" s="224">
        <f t="shared" si="11"/>
        <v>0</v>
      </c>
      <c r="W65" s="112">
        <f t="shared" si="12"/>
        <v>0</v>
      </c>
      <c r="X65" s="237" t="str">
        <f t="shared" si="1"/>
        <v/>
      </c>
      <c r="Y65" s="242" t="b">
        <f t="shared" si="2"/>
        <v>0</v>
      </c>
      <c r="Z65" s="237">
        <f t="shared" si="13"/>
        <v>0</v>
      </c>
      <c r="AA65" s="237">
        <f>IF('Member Info'!N61="",1,"")</f>
        <v>1</v>
      </c>
      <c r="AB65" s="245" t="e">
        <f t="shared" si="14"/>
        <v>#VALUE!</v>
      </c>
      <c r="AC65" s="132" t="str">
        <f t="shared" si="3"/>
        <v/>
      </c>
      <c r="AD65" s="126">
        <f t="shared" si="15"/>
        <v>1</v>
      </c>
      <c r="AE65" s="126" t="str">
        <f>IF('Member Info'!N61&lt;&gt;"",IF('Member Info'!N61&lt;=$R$1,1,0),"")</f>
        <v/>
      </c>
      <c r="AG65" s="126" t="b">
        <f t="shared" si="16"/>
        <v>0</v>
      </c>
      <c r="AH65" s="126">
        <f t="shared" si="17"/>
        <v>0</v>
      </c>
      <c r="AJ65" s="126">
        <f t="shared" si="18"/>
        <v>0</v>
      </c>
      <c r="AK65" s="126">
        <f>IF('Member Info'!F61&gt;$R$1,1,0)</f>
        <v>0</v>
      </c>
      <c r="AL65" s="126" t="b">
        <f>IF(ISERROR(R65),ERROR.TYPE(#REF!)=ERROR.TYPE(R65),FALSE)</f>
        <v>0</v>
      </c>
      <c r="AM65" s="126" t="b">
        <f>IF(ISERROR(S65),ERROR.TYPE(#REF!)=ERROR.TYPE(S65),FALSE)</f>
        <v>0</v>
      </c>
      <c r="AN65" s="126">
        <f>IF(OR('Member Info'!F61&gt;=$S$1,'Member Info'!N61&gt;=$R$1),1,0)</f>
        <v>0</v>
      </c>
    </row>
    <row r="66" spans="1:40" x14ac:dyDescent="0.25">
      <c r="A66" s="4">
        <v>34</v>
      </c>
      <c r="B66" s="166">
        <f>'Member Info'!D62</f>
        <v>0</v>
      </c>
      <c r="C66" s="166">
        <f>'Member Info'!E62</f>
        <v>0</v>
      </c>
      <c r="D66" s="166" t="str">
        <f>'Member Info'!G62</f>
        <v/>
      </c>
      <c r="E66" s="167">
        <f>'Member Info'!B62</f>
        <v>0</v>
      </c>
      <c r="F66" s="244"/>
      <c r="G66" s="168" t="str">
        <f>IF(E66=0,"",
IF('Member Info'!$AM$19&lt;=$R$1,
SUMPRODUCT('Member Info'!L62+IF('Member Info'!H62&gt;'Member Info'!$AJ$12,'Member Info'!$AK$13,IF('Member Info'!H62&gt;'Member Info'!$AJ$11,'Member Info'!$AK$12,IF('Member Info'!H62&gt;'Member Info'!$AJ$10,'Member Info'!$AK$11,IF('Member Info'!H62&gt;'Member Info'!$AJ$9,'Member Info'!$AK$10,IF('Member Info'!H62&gt;'Member Info'!$AJ$8,'Member Info'!$AK$9,'Member Info'!$AK$8)))))),
SUMPRODUCT('Member Info'!L62+IF('Member Info'!H62&gt;'Member Info'!$AG$17,'Member Info'!$AH$18,IF('Member Info'!H62&gt;'Member Info'!$AG$16,'Member Info'!$AH$17,IF('Member Info'!H62&gt;'Member Info'!$AG$15,'Member Info'!$AH$16,IF('Member Info'!H62&gt;'Member Info'!$AG$14,'Member Info'!$AH$15,IF('Member Info'!H62&gt;'Member Info'!$AG$13,'Member Info'!$AH$14,IF('Member Info'!H62&gt;'Member Info'!$AG$12,'Member Info'!$AH$13,IF('Member Info'!H62&gt;'Member Info'!$AG$11,'Member Info'!$AH$12,IF('Member Info'!H62&gt;'Member Info'!$AG$10,'Member Info'!$AH$11,IF('Member Info'!H62&gt;'Member Info'!$AG$9,'Member Info'!$AH$10,IF('Member Info'!H62&gt;'Member Info'!$AG$8,'Member Info'!$AH$9,'Member Info'!$AH$8)))))))))))))</f>
        <v/>
      </c>
      <c r="H66" s="26"/>
      <c r="I66" s="26"/>
      <c r="J66" s="107" t="str">
        <f>IF(E66=0,"",IF('Member Info'!F62&gt;$S$1,CONCATENATE("Joined with practice on ", TEXT('Member Info'!F62, "DD/MM/YYYY")),IF('Member Info'!N62&lt;&gt;"",IF('Member Info'!N62&lt;$R$1,CONCATENATE("Left Scheme on ", TEXT('Member Info'!N62, "DD/MM/YYYY")),IF(ISERROR(G66),"Error Detected, No rate entered",IF(E66=0,"",IF(F66="","Error Detected, No Pensionable pay",IF(ISERROR(AB66)," Unknown Values entered.",IF(T66+U66&lt;1,"Acceptable",IF(R66+S66=200, "No Contributions Entered", IF(K66="","Error Detected, Choose reason&gt;",IF(X66="1",IF(T66=1,"Please Enter Deemed Pensionable Pay","Add Any Relevant Details Above"),"Please Give Details Above"))))))))),IF(ISERROR(G66),"Error Detected, No rate entered",IF(E66=0,"",IF(F66="","Error Detected, No Pensionable pay",IF(ISERROR(AB66)," Unknown Values entered.",IF(T66+U66&lt;1,"Acceptable",IF(R66+S66=200, "No Contributions Entered", IF(K66="","Error Detected, Choose reason&gt;",IF(X66="1",IF(T66=1,"Please Enter Deemed Pensionable Pay","Add relevant Details Above"),"Please give details Above")))))))))))</f>
        <v/>
      </c>
      <c r="K66" s="263"/>
      <c r="L66" s="93"/>
      <c r="M66" s="93" t="str">
        <f t="shared" si="4"/>
        <v/>
      </c>
      <c r="N66" s="96">
        <f t="shared" si="5"/>
        <v>0</v>
      </c>
      <c r="O66" s="96">
        <f t="shared" si="0"/>
        <v>0</v>
      </c>
      <c r="P66" s="220">
        <f>(ROUND((F66/100*'Member Info'!$W$2), 2))</f>
        <v>0</v>
      </c>
      <c r="Q66" s="220" t="e">
        <f t="shared" si="6"/>
        <v>#VALUE!</v>
      </c>
      <c r="R66" s="220" t="str">
        <f t="shared" si="7"/>
        <v/>
      </c>
      <c r="S66" s="229" t="str">
        <f t="shared" si="8"/>
        <v/>
      </c>
      <c r="T66" s="230" t="str">
        <f t="shared" si="9"/>
        <v/>
      </c>
      <c r="U66" s="230" t="str">
        <f t="shared" si="10"/>
        <v/>
      </c>
      <c r="V66" s="224">
        <f t="shared" si="11"/>
        <v>0</v>
      </c>
      <c r="W66" s="112">
        <f t="shared" si="12"/>
        <v>0</v>
      </c>
      <c r="X66" s="237" t="str">
        <f t="shared" si="1"/>
        <v/>
      </c>
      <c r="Y66" s="242" t="b">
        <f t="shared" si="2"/>
        <v>0</v>
      </c>
      <c r="Z66" s="237">
        <f t="shared" si="13"/>
        <v>0</v>
      </c>
      <c r="AA66" s="237">
        <f>IF('Member Info'!N62="",1,"")</f>
        <v>1</v>
      </c>
      <c r="AB66" s="245" t="e">
        <f t="shared" si="14"/>
        <v>#VALUE!</v>
      </c>
      <c r="AC66" s="132" t="str">
        <f t="shared" si="3"/>
        <v/>
      </c>
      <c r="AD66" s="126">
        <f t="shared" si="15"/>
        <v>1</v>
      </c>
      <c r="AE66" s="126" t="str">
        <f>IF('Member Info'!N62&lt;&gt;"",IF('Member Info'!N62&lt;=$R$1,1,0),"")</f>
        <v/>
      </c>
      <c r="AG66" s="126" t="b">
        <f t="shared" si="16"/>
        <v>0</v>
      </c>
      <c r="AH66" s="126">
        <f t="shared" si="17"/>
        <v>0</v>
      </c>
      <c r="AJ66" s="126">
        <f t="shared" si="18"/>
        <v>0</v>
      </c>
      <c r="AK66" s="126">
        <f>IF('Member Info'!F62&gt;$R$1,1,0)</f>
        <v>0</v>
      </c>
      <c r="AL66" s="126" t="b">
        <f>IF(ISERROR(R66),ERROR.TYPE(#REF!)=ERROR.TYPE(R66),FALSE)</f>
        <v>0</v>
      </c>
      <c r="AM66" s="126" t="b">
        <f>IF(ISERROR(S66),ERROR.TYPE(#REF!)=ERROR.TYPE(S66),FALSE)</f>
        <v>0</v>
      </c>
      <c r="AN66" s="126">
        <f>IF(OR('Member Info'!F62&gt;=$S$1,'Member Info'!N62&gt;=$R$1),1,0)</f>
        <v>0</v>
      </c>
    </row>
    <row r="67" spans="1:40" x14ac:dyDescent="0.25">
      <c r="A67" s="4">
        <v>35</v>
      </c>
      <c r="B67" s="166">
        <f>'Member Info'!D63</f>
        <v>0</v>
      </c>
      <c r="C67" s="166">
        <f>'Member Info'!E63</f>
        <v>0</v>
      </c>
      <c r="D67" s="166" t="str">
        <f>'Member Info'!G63</f>
        <v/>
      </c>
      <c r="E67" s="167">
        <f>'Member Info'!B63</f>
        <v>0</v>
      </c>
      <c r="F67" s="244"/>
      <c r="G67" s="168" t="str">
        <f>IF(E67=0,"",
IF('Member Info'!$AM$19&lt;=$R$1,
SUMPRODUCT('Member Info'!L63+IF('Member Info'!H63&gt;'Member Info'!$AJ$12,'Member Info'!$AK$13,IF('Member Info'!H63&gt;'Member Info'!$AJ$11,'Member Info'!$AK$12,IF('Member Info'!H63&gt;'Member Info'!$AJ$10,'Member Info'!$AK$11,IF('Member Info'!H63&gt;'Member Info'!$AJ$9,'Member Info'!$AK$10,IF('Member Info'!H63&gt;'Member Info'!$AJ$8,'Member Info'!$AK$9,'Member Info'!$AK$8)))))),
SUMPRODUCT('Member Info'!L63+IF('Member Info'!H63&gt;'Member Info'!$AG$17,'Member Info'!$AH$18,IF('Member Info'!H63&gt;'Member Info'!$AG$16,'Member Info'!$AH$17,IF('Member Info'!H63&gt;'Member Info'!$AG$15,'Member Info'!$AH$16,IF('Member Info'!H63&gt;'Member Info'!$AG$14,'Member Info'!$AH$15,IF('Member Info'!H63&gt;'Member Info'!$AG$13,'Member Info'!$AH$14,IF('Member Info'!H63&gt;'Member Info'!$AG$12,'Member Info'!$AH$13,IF('Member Info'!H63&gt;'Member Info'!$AG$11,'Member Info'!$AH$12,IF('Member Info'!H63&gt;'Member Info'!$AG$10,'Member Info'!$AH$11,IF('Member Info'!H63&gt;'Member Info'!$AG$9,'Member Info'!$AH$10,IF('Member Info'!H63&gt;'Member Info'!$AG$8,'Member Info'!$AH$9,'Member Info'!$AH$8)))))))))))))</f>
        <v/>
      </c>
      <c r="H67" s="26"/>
      <c r="I67" s="26"/>
      <c r="J67" s="107" t="str">
        <f>IF(E67=0,"",IF('Member Info'!F63&gt;$S$1,CONCATENATE("Joined with practice on ", TEXT('Member Info'!F63, "DD/MM/YYYY")),IF('Member Info'!N63&lt;&gt;"",IF('Member Info'!N63&lt;$R$1,CONCATENATE("Left Scheme on ", TEXT('Member Info'!N63, "DD/MM/YYYY")),IF(ISERROR(G67),"Error Detected, No rate entered",IF(E67=0,"",IF(F67="","Error Detected, No Pensionable pay",IF(ISERROR(AB67)," Unknown Values entered.",IF(T67+U67&lt;1,"Acceptable",IF(R67+S67=200, "No Contributions Entered", IF(K67="","Error Detected, Choose reason&gt;",IF(X67="1",IF(T67=1,"Please Enter Deemed Pensionable Pay","Add Any Relevant Details Above"),"Please Give Details Above"))))))))),IF(ISERROR(G67),"Error Detected, No rate entered",IF(E67=0,"",IF(F67="","Error Detected, No Pensionable pay",IF(ISERROR(AB67)," Unknown Values entered.",IF(T67+U67&lt;1,"Acceptable",IF(R67+S67=200, "No Contributions Entered", IF(K67="","Error Detected, Choose reason&gt;",IF(X67="1",IF(T67=1,"Please Enter Deemed Pensionable Pay","Add relevant Details Above"),"Please give details Above")))))))))))</f>
        <v/>
      </c>
      <c r="K67" s="263"/>
      <c r="L67" s="93"/>
      <c r="M67" s="93" t="str">
        <f t="shared" si="4"/>
        <v/>
      </c>
      <c r="N67" s="96">
        <f t="shared" si="5"/>
        <v>0</v>
      </c>
      <c r="O67" s="96">
        <f t="shared" si="0"/>
        <v>0</v>
      </c>
      <c r="P67" s="220">
        <f>(ROUND((F67/100*'Member Info'!$W$2), 2))</f>
        <v>0</v>
      </c>
      <c r="Q67" s="220" t="e">
        <f t="shared" si="6"/>
        <v>#VALUE!</v>
      </c>
      <c r="R67" s="220" t="str">
        <f t="shared" si="7"/>
        <v/>
      </c>
      <c r="S67" s="229" t="str">
        <f t="shared" si="8"/>
        <v/>
      </c>
      <c r="T67" s="230" t="str">
        <f t="shared" si="9"/>
        <v/>
      </c>
      <c r="U67" s="230" t="str">
        <f t="shared" si="10"/>
        <v/>
      </c>
      <c r="V67" s="224">
        <f t="shared" si="11"/>
        <v>0</v>
      </c>
      <c r="W67" s="112">
        <f t="shared" si="12"/>
        <v>0</v>
      </c>
      <c r="X67" s="237" t="str">
        <f t="shared" si="1"/>
        <v/>
      </c>
      <c r="Y67" s="242" t="b">
        <f t="shared" si="2"/>
        <v>0</v>
      </c>
      <c r="Z67" s="237">
        <f t="shared" si="13"/>
        <v>0</v>
      </c>
      <c r="AA67" s="237">
        <f>IF('Member Info'!N63="",1,"")</f>
        <v>1</v>
      </c>
      <c r="AB67" s="245" t="e">
        <f t="shared" si="14"/>
        <v>#VALUE!</v>
      </c>
      <c r="AC67" s="132" t="str">
        <f t="shared" si="3"/>
        <v/>
      </c>
      <c r="AD67" s="126">
        <f t="shared" si="15"/>
        <v>1</v>
      </c>
      <c r="AE67" s="126" t="str">
        <f>IF('Member Info'!N63&lt;&gt;"",IF('Member Info'!N63&lt;=$R$1,1,0),"")</f>
        <v/>
      </c>
      <c r="AG67" s="126" t="b">
        <f t="shared" si="16"/>
        <v>0</v>
      </c>
      <c r="AH67" s="126">
        <f t="shared" si="17"/>
        <v>0</v>
      </c>
      <c r="AJ67" s="126">
        <f t="shared" si="18"/>
        <v>0</v>
      </c>
      <c r="AK67" s="126">
        <f>IF('Member Info'!F63&gt;$R$1,1,0)</f>
        <v>0</v>
      </c>
      <c r="AL67" s="126" t="b">
        <f>IF(ISERROR(R67),ERROR.TYPE(#REF!)=ERROR.TYPE(R67),FALSE)</f>
        <v>0</v>
      </c>
      <c r="AM67" s="126" t="b">
        <f>IF(ISERROR(S67),ERROR.TYPE(#REF!)=ERROR.TYPE(S67),FALSE)</f>
        <v>0</v>
      </c>
      <c r="AN67" s="126">
        <f>IF(OR('Member Info'!F63&gt;=$S$1,'Member Info'!N63&gt;=$R$1),1,0)</f>
        <v>0</v>
      </c>
    </row>
    <row r="68" spans="1:40" x14ac:dyDescent="0.25">
      <c r="A68" s="4">
        <v>36</v>
      </c>
      <c r="B68" s="166">
        <f>'Member Info'!D64</f>
        <v>0</v>
      </c>
      <c r="C68" s="166">
        <f>'Member Info'!E64</f>
        <v>0</v>
      </c>
      <c r="D68" s="166" t="str">
        <f>'Member Info'!G64</f>
        <v/>
      </c>
      <c r="E68" s="167">
        <f>'Member Info'!B64</f>
        <v>0</v>
      </c>
      <c r="F68" s="244"/>
      <c r="G68" s="168" t="str">
        <f>IF(E68=0,"",
IF('Member Info'!$AM$19&lt;=$R$1,
SUMPRODUCT('Member Info'!L64+IF('Member Info'!H64&gt;'Member Info'!$AJ$12,'Member Info'!$AK$13,IF('Member Info'!H64&gt;'Member Info'!$AJ$11,'Member Info'!$AK$12,IF('Member Info'!H64&gt;'Member Info'!$AJ$10,'Member Info'!$AK$11,IF('Member Info'!H64&gt;'Member Info'!$AJ$9,'Member Info'!$AK$10,IF('Member Info'!H64&gt;'Member Info'!$AJ$8,'Member Info'!$AK$9,'Member Info'!$AK$8)))))),
SUMPRODUCT('Member Info'!L64+IF('Member Info'!H64&gt;'Member Info'!$AG$17,'Member Info'!$AH$18,IF('Member Info'!H64&gt;'Member Info'!$AG$16,'Member Info'!$AH$17,IF('Member Info'!H64&gt;'Member Info'!$AG$15,'Member Info'!$AH$16,IF('Member Info'!H64&gt;'Member Info'!$AG$14,'Member Info'!$AH$15,IF('Member Info'!H64&gt;'Member Info'!$AG$13,'Member Info'!$AH$14,IF('Member Info'!H64&gt;'Member Info'!$AG$12,'Member Info'!$AH$13,IF('Member Info'!H64&gt;'Member Info'!$AG$11,'Member Info'!$AH$12,IF('Member Info'!H64&gt;'Member Info'!$AG$10,'Member Info'!$AH$11,IF('Member Info'!H64&gt;'Member Info'!$AG$9,'Member Info'!$AH$10,IF('Member Info'!H64&gt;'Member Info'!$AG$8,'Member Info'!$AH$9,'Member Info'!$AH$8)))))))))))))</f>
        <v/>
      </c>
      <c r="H68" s="26"/>
      <c r="I68" s="26"/>
      <c r="J68" s="107" t="str">
        <f>IF(E68=0,"",IF('Member Info'!F64&gt;$S$1,CONCATENATE("Joined with practice on ", TEXT('Member Info'!F64, "DD/MM/YYYY")),IF('Member Info'!N64&lt;&gt;"",IF('Member Info'!N64&lt;$R$1,CONCATENATE("Left Scheme on ", TEXT('Member Info'!N64, "DD/MM/YYYY")),IF(ISERROR(G68),"Error Detected, No rate entered",IF(E68=0,"",IF(F68="","Error Detected, No Pensionable pay",IF(ISERROR(AB68)," Unknown Values entered.",IF(T68+U68&lt;1,"Acceptable",IF(R68+S68=200, "No Contributions Entered", IF(K68="","Error Detected, Choose reason&gt;",IF(X68="1",IF(T68=1,"Please Enter Deemed Pensionable Pay","Add Any Relevant Details Above"),"Please Give Details Above"))))))))),IF(ISERROR(G68),"Error Detected, No rate entered",IF(E68=0,"",IF(F68="","Error Detected, No Pensionable pay",IF(ISERROR(AB68)," Unknown Values entered.",IF(T68+U68&lt;1,"Acceptable",IF(R68+S68=200, "No Contributions Entered", IF(K68="","Error Detected, Choose reason&gt;",IF(X68="1",IF(T68=1,"Please Enter Deemed Pensionable Pay","Add relevant Details Above"),"Please give details Above")))))))))))</f>
        <v/>
      </c>
      <c r="K68" s="263"/>
      <c r="L68" s="93"/>
      <c r="M68" s="93" t="str">
        <f t="shared" si="4"/>
        <v/>
      </c>
      <c r="N68" s="96">
        <f t="shared" si="5"/>
        <v>0</v>
      </c>
      <c r="O68" s="96">
        <f t="shared" si="0"/>
        <v>0</v>
      </c>
      <c r="P68" s="220">
        <f>(ROUND((F68/100*'Member Info'!$W$2), 2))</f>
        <v>0</v>
      </c>
      <c r="Q68" s="220" t="e">
        <f t="shared" si="6"/>
        <v>#VALUE!</v>
      </c>
      <c r="R68" s="220" t="str">
        <f t="shared" si="7"/>
        <v/>
      </c>
      <c r="S68" s="229" t="str">
        <f t="shared" si="8"/>
        <v/>
      </c>
      <c r="T68" s="230" t="str">
        <f t="shared" si="9"/>
        <v/>
      </c>
      <c r="U68" s="230" t="str">
        <f t="shared" si="10"/>
        <v/>
      </c>
      <c r="V68" s="224">
        <f t="shared" si="11"/>
        <v>0</v>
      </c>
      <c r="W68" s="112">
        <f t="shared" si="12"/>
        <v>0</v>
      </c>
      <c r="X68" s="237" t="str">
        <f t="shared" si="1"/>
        <v/>
      </c>
      <c r="Y68" s="242" t="b">
        <f t="shared" si="2"/>
        <v>0</v>
      </c>
      <c r="Z68" s="237">
        <f t="shared" si="13"/>
        <v>0</v>
      </c>
      <c r="AA68" s="237">
        <f>IF('Member Info'!N64="",1,"")</f>
        <v>1</v>
      </c>
      <c r="AB68" s="245" t="e">
        <f t="shared" si="14"/>
        <v>#VALUE!</v>
      </c>
      <c r="AC68" s="132" t="str">
        <f t="shared" si="3"/>
        <v/>
      </c>
      <c r="AD68" s="126">
        <f t="shared" si="15"/>
        <v>1</v>
      </c>
      <c r="AE68" s="126" t="str">
        <f>IF('Member Info'!N64&lt;&gt;"",IF('Member Info'!N64&lt;=$R$1,1,0),"")</f>
        <v/>
      </c>
      <c r="AG68" s="126" t="b">
        <f t="shared" si="16"/>
        <v>0</v>
      </c>
      <c r="AH68" s="126">
        <f t="shared" si="17"/>
        <v>0</v>
      </c>
      <c r="AJ68" s="126">
        <f t="shared" si="18"/>
        <v>0</v>
      </c>
      <c r="AK68" s="126">
        <f>IF('Member Info'!F64&gt;$R$1,1,0)</f>
        <v>0</v>
      </c>
      <c r="AL68" s="126" t="b">
        <f>IF(ISERROR(R68),ERROR.TYPE(#REF!)=ERROR.TYPE(R68),FALSE)</f>
        <v>0</v>
      </c>
      <c r="AM68" s="126" t="b">
        <f>IF(ISERROR(S68),ERROR.TYPE(#REF!)=ERROR.TYPE(S68),FALSE)</f>
        <v>0</v>
      </c>
      <c r="AN68" s="126">
        <f>IF(OR('Member Info'!F64&gt;=$S$1,'Member Info'!N64&gt;=$R$1),1,0)</f>
        <v>0</v>
      </c>
    </row>
    <row r="69" spans="1:40" x14ac:dyDescent="0.25">
      <c r="A69" s="4">
        <v>37</v>
      </c>
      <c r="B69" s="166">
        <f>'Member Info'!D65</f>
        <v>0</v>
      </c>
      <c r="C69" s="166">
        <f>'Member Info'!E65</f>
        <v>0</v>
      </c>
      <c r="D69" s="166" t="str">
        <f>'Member Info'!G65</f>
        <v/>
      </c>
      <c r="E69" s="167">
        <f>'Member Info'!B65</f>
        <v>0</v>
      </c>
      <c r="F69" s="244"/>
      <c r="G69" s="168" t="str">
        <f>IF(E69=0,"",
IF('Member Info'!$AM$19&lt;=$R$1,
SUMPRODUCT('Member Info'!L65+IF('Member Info'!H65&gt;'Member Info'!$AJ$12,'Member Info'!$AK$13,IF('Member Info'!H65&gt;'Member Info'!$AJ$11,'Member Info'!$AK$12,IF('Member Info'!H65&gt;'Member Info'!$AJ$10,'Member Info'!$AK$11,IF('Member Info'!H65&gt;'Member Info'!$AJ$9,'Member Info'!$AK$10,IF('Member Info'!H65&gt;'Member Info'!$AJ$8,'Member Info'!$AK$9,'Member Info'!$AK$8)))))),
SUMPRODUCT('Member Info'!L65+IF('Member Info'!H65&gt;'Member Info'!$AG$17,'Member Info'!$AH$18,IF('Member Info'!H65&gt;'Member Info'!$AG$16,'Member Info'!$AH$17,IF('Member Info'!H65&gt;'Member Info'!$AG$15,'Member Info'!$AH$16,IF('Member Info'!H65&gt;'Member Info'!$AG$14,'Member Info'!$AH$15,IF('Member Info'!H65&gt;'Member Info'!$AG$13,'Member Info'!$AH$14,IF('Member Info'!H65&gt;'Member Info'!$AG$12,'Member Info'!$AH$13,IF('Member Info'!H65&gt;'Member Info'!$AG$11,'Member Info'!$AH$12,IF('Member Info'!H65&gt;'Member Info'!$AG$10,'Member Info'!$AH$11,IF('Member Info'!H65&gt;'Member Info'!$AG$9,'Member Info'!$AH$10,IF('Member Info'!H65&gt;'Member Info'!$AG$8,'Member Info'!$AH$9,'Member Info'!$AH$8)))))))))))))</f>
        <v/>
      </c>
      <c r="H69" s="26"/>
      <c r="I69" s="26"/>
      <c r="J69" s="107" t="str">
        <f>IF(E69=0,"",IF('Member Info'!F65&gt;$S$1,CONCATENATE("Joined with practice on ", TEXT('Member Info'!F65, "DD/MM/YYYY")),IF('Member Info'!N65&lt;&gt;"",IF('Member Info'!N65&lt;$R$1,CONCATENATE("Left Scheme on ", TEXT('Member Info'!N65, "DD/MM/YYYY")),IF(ISERROR(G69),"Error Detected, No rate entered",IF(E69=0,"",IF(F69="","Error Detected, No Pensionable pay",IF(ISERROR(AB69)," Unknown Values entered.",IF(T69+U69&lt;1,"Acceptable",IF(R69+S69=200, "No Contributions Entered", IF(K69="","Error Detected, Choose reason&gt;",IF(X69="1",IF(T69=1,"Please Enter Deemed Pensionable Pay","Add Any Relevant Details Above"),"Please Give Details Above"))))))))),IF(ISERROR(G69),"Error Detected, No rate entered",IF(E69=0,"",IF(F69="","Error Detected, No Pensionable pay",IF(ISERROR(AB69)," Unknown Values entered.",IF(T69+U69&lt;1,"Acceptable",IF(R69+S69=200, "No Contributions Entered", IF(K69="","Error Detected, Choose reason&gt;",IF(X69="1",IF(T69=1,"Please Enter Deemed Pensionable Pay","Add relevant Details Above"),"Please give details Above")))))))))))</f>
        <v/>
      </c>
      <c r="K69" s="263"/>
      <c r="L69" s="93"/>
      <c r="M69" s="93" t="str">
        <f t="shared" si="4"/>
        <v/>
      </c>
      <c r="N69" s="96">
        <f t="shared" si="5"/>
        <v>0</v>
      </c>
      <c r="O69" s="96">
        <f t="shared" si="0"/>
        <v>0</v>
      </c>
      <c r="P69" s="220">
        <f>(ROUND((F69/100*'Member Info'!$W$2), 2))</f>
        <v>0</v>
      </c>
      <c r="Q69" s="220" t="e">
        <f t="shared" si="6"/>
        <v>#VALUE!</v>
      </c>
      <c r="R69" s="220" t="str">
        <f t="shared" si="7"/>
        <v/>
      </c>
      <c r="S69" s="229" t="str">
        <f t="shared" si="8"/>
        <v/>
      </c>
      <c r="T69" s="230" t="str">
        <f t="shared" si="9"/>
        <v/>
      </c>
      <c r="U69" s="230" t="str">
        <f t="shared" si="10"/>
        <v/>
      </c>
      <c r="V69" s="224">
        <f t="shared" si="11"/>
        <v>0</v>
      </c>
      <c r="W69" s="112">
        <f t="shared" si="12"/>
        <v>0</v>
      </c>
      <c r="X69" s="237" t="str">
        <f t="shared" si="1"/>
        <v/>
      </c>
      <c r="Y69" s="242" t="b">
        <f t="shared" si="2"/>
        <v>0</v>
      </c>
      <c r="Z69" s="237">
        <f t="shared" si="13"/>
        <v>0</v>
      </c>
      <c r="AA69" s="237">
        <f>IF('Member Info'!N65="",1,"")</f>
        <v>1</v>
      </c>
      <c r="AB69" s="245" t="e">
        <f t="shared" si="14"/>
        <v>#VALUE!</v>
      </c>
      <c r="AC69" s="132" t="str">
        <f t="shared" si="3"/>
        <v/>
      </c>
      <c r="AD69" s="126">
        <f t="shared" si="15"/>
        <v>1</v>
      </c>
      <c r="AE69" s="126" t="str">
        <f>IF('Member Info'!N65&lt;&gt;"",IF('Member Info'!N65&lt;=$R$1,1,0),"")</f>
        <v/>
      </c>
      <c r="AG69" s="126" t="b">
        <f t="shared" si="16"/>
        <v>0</v>
      </c>
      <c r="AH69" s="126">
        <f t="shared" si="17"/>
        <v>0</v>
      </c>
      <c r="AJ69" s="126">
        <f t="shared" si="18"/>
        <v>0</v>
      </c>
      <c r="AK69" s="126">
        <f>IF('Member Info'!F65&gt;$R$1,1,0)</f>
        <v>0</v>
      </c>
      <c r="AL69" s="126" t="b">
        <f>IF(ISERROR(R69),ERROR.TYPE(#REF!)=ERROR.TYPE(R69),FALSE)</f>
        <v>0</v>
      </c>
      <c r="AM69" s="126" t="b">
        <f>IF(ISERROR(S69),ERROR.TYPE(#REF!)=ERROR.TYPE(S69),FALSE)</f>
        <v>0</v>
      </c>
      <c r="AN69" s="126">
        <f>IF(OR('Member Info'!F65&gt;=$S$1,'Member Info'!N65&gt;=$R$1),1,0)</f>
        <v>0</v>
      </c>
    </row>
    <row r="70" spans="1:40" x14ac:dyDescent="0.25">
      <c r="A70" s="4">
        <v>38</v>
      </c>
      <c r="B70" s="166">
        <f>'Member Info'!D66</f>
        <v>0</v>
      </c>
      <c r="C70" s="166">
        <f>'Member Info'!E66</f>
        <v>0</v>
      </c>
      <c r="D70" s="166" t="str">
        <f>'Member Info'!G66</f>
        <v/>
      </c>
      <c r="E70" s="167">
        <f>'Member Info'!B66</f>
        <v>0</v>
      </c>
      <c r="F70" s="244"/>
      <c r="G70" s="168" t="str">
        <f>IF(E70=0,"",
IF('Member Info'!$AM$19&lt;=$R$1,
SUMPRODUCT('Member Info'!L66+IF('Member Info'!H66&gt;'Member Info'!$AJ$12,'Member Info'!$AK$13,IF('Member Info'!H66&gt;'Member Info'!$AJ$11,'Member Info'!$AK$12,IF('Member Info'!H66&gt;'Member Info'!$AJ$10,'Member Info'!$AK$11,IF('Member Info'!H66&gt;'Member Info'!$AJ$9,'Member Info'!$AK$10,IF('Member Info'!H66&gt;'Member Info'!$AJ$8,'Member Info'!$AK$9,'Member Info'!$AK$8)))))),
SUMPRODUCT('Member Info'!L66+IF('Member Info'!H66&gt;'Member Info'!$AG$17,'Member Info'!$AH$18,IF('Member Info'!H66&gt;'Member Info'!$AG$16,'Member Info'!$AH$17,IF('Member Info'!H66&gt;'Member Info'!$AG$15,'Member Info'!$AH$16,IF('Member Info'!H66&gt;'Member Info'!$AG$14,'Member Info'!$AH$15,IF('Member Info'!H66&gt;'Member Info'!$AG$13,'Member Info'!$AH$14,IF('Member Info'!H66&gt;'Member Info'!$AG$12,'Member Info'!$AH$13,IF('Member Info'!H66&gt;'Member Info'!$AG$11,'Member Info'!$AH$12,IF('Member Info'!H66&gt;'Member Info'!$AG$10,'Member Info'!$AH$11,IF('Member Info'!H66&gt;'Member Info'!$AG$9,'Member Info'!$AH$10,IF('Member Info'!H66&gt;'Member Info'!$AG$8,'Member Info'!$AH$9,'Member Info'!$AH$8)))))))))))))</f>
        <v/>
      </c>
      <c r="H70" s="26"/>
      <c r="I70" s="26"/>
      <c r="J70" s="107" t="str">
        <f>IF(E70=0,"",IF('Member Info'!F66&gt;$S$1,CONCATENATE("Joined with practice on ", TEXT('Member Info'!F66, "DD/MM/YYYY")),IF('Member Info'!N66&lt;&gt;"",IF('Member Info'!N66&lt;$R$1,CONCATENATE("Left Scheme on ", TEXT('Member Info'!N66, "DD/MM/YYYY")),IF(ISERROR(G70),"Error Detected, No rate entered",IF(E70=0,"",IF(F70="","Error Detected, No Pensionable pay",IF(ISERROR(AB70)," Unknown Values entered.",IF(T70+U70&lt;1,"Acceptable",IF(R70+S70=200, "No Contributions Entered", IF(K70="","Error Detected, Choose reason&gt;",IF(X70="1",IF(T70=1,"Please Enter Deemed Pensionable Pay","Add Any Relevant Details Above"),"Please Give Details Above"))))))))),IF(ISERROR(G70),"Error Detected, No rate entered",IF(E70=0,"",IF(F70="","Error Detected, No Pensionable pay",IF(ISERROR(AB70)," Unknown Values entered.",IF(T70+U70&lt;1,"Acceptable",IF(R70+S70=200, "No Contributions Entered", IF(K70="","Error Detected, Choose reason&gt;",IF(X70="1",IF(T70=1,"Please Enter Deemed Pensionable Pay","Add relevant Details Above"),"Please give details Above")))))))))))</f>
        <v/>
      </c>
      <c r="K70" s="263"/>
      <c r="L70" s="93"/>
      <c r="M70" s="93" t="str">
        <f t="shared" si="4"/>
        <v/>
      </c>
      <c r="N70" s="96">
        <f t="shared" si="5"/>
        <v>0</v>
      </c>
      <c r="O70" s="96">
        <f t="shared" si="0"/>
        <v>0</v>
      </c>
      <c r="P70" s="220">
        <f>(ROUND((F70/100*'Member Info'!$W$2), 2))</f>
        <v>0</v>
      </c>
      <c r="Q70" s="220" t="e">
        <f t="shared" si="6"/>
        <v>#VALUE!</v>
      </c>
      <c r="R70" s="220" t="str">
        <f t="shared" si="7"/>
        <v/>
      </c>
      <c r="S70" s="229" t="str">
        <f t="shared" si="8"/>
        <v/>
      </c>
      <c r="T70" s="230" t="str">
        <f t="shared" si="9"/>
        <v/>
      </c>
      <c r="U70" s="230" t="str">
        <f t="shared" si="10"/>
        <v/>
      </c>
      <c r="V70" s="224">
        <f t="shared" si="11"/>
        <v>0</v>
      </c>
      <c r="W70" s="112">
        <f t="shared" si="12"/>
        <v>0</v>
      </c>
      <c r="X70" s="237" t="str">
        <f t="shared" si="1"/>
        <v/>
      </c>
      <c r="Y70" s="242" t="b">
        <f t="shared" si="2"/>
        <v>0</v>
      </c>
      <c r="Z70" s="237">
        <f t="shared" si="13"/>
        <v>0</v>
      </c>
      <c r="AA70" s="237">
        <f>IF('Member Info'!N66="",1,"")</f>
        <v>1</v>
      </c>
      <c r="AB70" s="245" t="e">
        <f t="shared" si="14"/>
        <v>#VALUE!</v>
      </c>
      <c r="AC70" s="132" t="str">
        <f t="shared" si="3"/>
        <v/>
      </c>
      <c r="AD70" s="126">
        <f t="shared" si="15"/>
        <v>1</v>
      </c>
      <c r="AE70" s="126" t="str">
        <f>IF('Member Info'!N66&lt;&gt;"",IF('Member Info'!N66&lt;=$R$1,1,0),"")</f>
        <v/>
      </c>
      <c r="AG70" s="126" t="b">
        <f t="shared" si="16"/>
        <v>0</v>
      </c>
      <c r="AH70" s="126">
        <f t="shared" si="17"/>
        <v>0</v>
      </c>
      <c r="AJ70" s="126">
        <f t="shared" si="18"/>
        <v>0</v>
      </c>
      <c r="AK70" s="126">
        <f>IF('Member Info'!F66&gt;$R$1,1,0)</f>
        <v>0</v>
      </c>
      <c r="AL70" s="126" t="b">
        <f>IF(ISERROR(R70),ERROR.TYPE(#REF!)=ERROR.TYPE(R70),FALSE)</f>
        <v>0</v>
      </c>
      <c r="AM70" s="126" t="b">
        <f>IF(ISERROR(S70),ERROR.TYPE(#REF!)=ERROR.TYPE(S70),FALSE)</f>
        <v>0</v>
      </c>
      <c r="AN70" s="126">
        <f>IF(OR('Member Info'!F66&gt;=$S$1,'Member Info'!N66&gt;=$R$1),1,0)</f>
        <v>0</v>
      </c>
    </row>
    <row r="71" spans="1:40" x14ac:dyDescent="0.25">
      <c r="A71" s="4">
        <v>39</v>
      </c>
      <c r="B71" s="166">
        <f>'Member Info'!D67</f>
        <v>0</v>
      </c>
      <c r="C71" s="166">
        <f>'Member Info'!E67</f>
        <v>0</v>
      </c>
      <c r="D71" s="166" t="str">
        <f>'Member Info'!G67</f>
        <v/>
      </c>
      <c r="E71" s="167">
        <f>'Member Info'!B67</f>
        <v>0</v>
      </c>
      <c r="F71" s="244"/>
      <c r="G71" s="168" t="str">
        <f>IF(E71=0,"",
IF('Member Info'!$AM$19&lt;=$R$1,
SUMPRODUCT('Member Info'!L67+IF('Member Info'!H67&gt;'Member Info'!$AJ$12,'Member Info'!$AK$13,IF('Member Info'!H67&gt;'Member Info'!$AJ$11,'Member Info'!$AK$12,IF('Member Info'!H67&gt;'Member Info'!$AJ$10,'Member Info'!$AK$11,IF('Member Info'!H67&gt;'Member Info'!$AJ$9,'Member Info'!$AK$10,IF('Member Info'!H67&gt;'Member Info'!$AJ$8,'Member Info'!$AK$9,'Member Info'!$AK$8)))))),
SUMPRODUCT('Member Info'!L67+IF('Member Info'!H67&gt;'Member Info'!$AG$17,'Member Info'!$AH$18,IF('Member Info'!H67&gt;'Member Info'!$AG$16,'Member Info'!$AH$17,IF('Member Info'!H67&gt;'Member Info'!$AG$15,'Member Info'!$AH$16,IF('Member Info'!H67&gt;'Member Info'!$AG$14,'Member Info'!$AH$15,IF('Member Info'!H67&gt;'Member Info'!$AG$13,'Member Info'!$AH$14,IF('Member Info'!H67&gt;'Member Info'!$AG$12,'Member Info'!$AH$13,IF('Member Info'!H67&gt;'Member Info'!$AG$11,'Member Info'!$AH$12,IF('Member Info'!H67&gt;'Member Info'!$AG$10,'Member Info'!$AH$11,IF('Member Info'!H67&gt;'Member Info'!$AG$9,'Member Info'!$AH$10,IF('Member Info'!H67&gt;'Member Info'!$AG$8,'Member Info'!$AH$9,'Member Info'!$AH$8)))))))))))))</f>
        <v/>
      </c>
      <c r="H71" s="26"/>
      <c r="I71" s="26"/>
      <c r="J71" s="107" t="str">
        <f>IF(E71=0,"",IF('Member Info'!F67&gt;$S$1,CONCATENATE("Joined with practice on ", TEXT('Member Info'!F67, "DD/MM/YYYY")),IF('Member Info'!N67&lt;&gt;"",IF('Member Info'!N67&lt;$R$1,CONCATENATE("Left Scheme on ", TEXT('Member Info'!N67, "DD/MM/YYYY")),IF(ISERROR(G71),"Error Detected, No rate entered",IF(E71=0,"",IF(F71="","Error Detected, No Pensionable pay",IF(ISERROR(AB71)," Unknown Values entered.",IF(T71+U71&lt;1,"Acceptable",IF(R71+S71=200, "No Contributions Entered", IF(K71="","Error Detected, Choose reason&gt;",IF(X71="1",IF(T71=1,"Please Enter Deemed Pensionable Pay","Add Any Relevant Details Above"),"Please Give Details Above"))))))))),IF(ISERROR(G71),"Error Detected, No rate entered",IF(E71=0,"",IF(F71="","Error Detected, No Pensionable pay",IF(ISERROR(AB71)," Unknown Values entered.",IF(T71+U71&lt;1,"Acceptable",IF(R71+S71=200, "No Contributions Entered", IF(K71="","Error Detected, Choose reason&gt;",IF(X71="1",IF(T71=1,"Please Enter Deemed Pensionable Pay","Add relevant Details Above"),"Please give details Above")))))))))))</f>
        <v/>
      </c>
      <c r="K71" s="263"/>
      <c r="L71" s="93"/>
      <c r="M71" s="93" t="str">
        <f t="shared" si="4"/>
        <v/>
      </c>
      <c r="N71" s="96">
        <f t="shared" si="5"/>
        <v>0</v>
      </c>
      <c r="O71" s="96">
        <f t="shared" si="0"/>
        <v>0</v>
      </c>
      <c r="P71" s="220">
        <f>(ROUND((F71/100*'Member Info'!$W$2), 2))</f>
        <v>0</v>
      </c>
      <c r="Q71" s="220" t="e">
        <f t="shared" si="6"/>
        <v>#VALUE!</v>
      </c>
      <c r="R71" s="220" t="str">
        <f t="shared" si="7"/>
        <v/>
      </c>
      <c r="S71" s="229" t="str">
        <f t="shared" si="8"/>
        <v/>
      </c>
      <c r="T71" s="230" t="str">
        <f t="shared" si="9"/>
        <v/>
      </c>
      <c r="U71" s="230" t="str">
        <f t="shared" si="10"/>
        <v/>
      </c>
      <c r="V71" s="224">
        <f t="shared" si="11"/>
        <v>0</v>
      </c>
      <c r="W71" s="112">
        <f t="shared" si="12"/>
        <v>0</v>
      </c>
      <c r="X71" s="237" t="str">
        <f t="shared" si="1"/>
        <v/>
      </c>
      <c r="Y71" s="242" t="b">
        <f t="shared" si="2"/>
        <v>0</v>
      </c>
      <c r="Z71" s="237">
        <f t="shared" si="13"/>
        <v>0</v>
      </c>
      <c r="AA71" s="237">
        <f>IF('Member Info'!N67="",1,"")</f>
        <v>1</v>
      </c>
      <c r="AB71" s="245" t="e">
        <f t="shared" si="14"/>
        <v>#VALUE!</v>
      </c>
      <c r="AC71" s="132" t="str">
        <f t="shared" si="3"/>
        <v/>
      </c>
      <c r="AD71" s="126">
        <f t="shared" si="15"/>
        <v>1</v>
      </c>
      <c r="AE71" s="126" t="str">
        <f>IF('Member Info'!N67&lt;&gt;"",IF('Member Info'!N67&lt;=$R$1,1,0),"")</f>
        <v/>
      </c>
      <c r="AG71" s="126" t="b">
        <f t="shared" si="16"/>
        <v>0</v>
      </c>
      <c r="AH71" s="126">
        <f t="shared" si="17"/>
        <v>0</v>
      </c>
      <c r="AJ71" s="126">
        <f t="shared" si="18"/>
        <v>0</v>
      </c>
      <c r="AK71" s="126">
        <f>IF('Member Info'!F67&gt;$R$1,1,0)</f>
        <v>0</v>
      </c>
      <c r="AL71" s="126" t="b">
        <f>IF(ISERROR(R71),ERROR.TYPE(#REF!)=ERROR.TYPE(R71),FALSE)</f>
        <v>0</v>
      </c>
      <c r="AM71" s="126" t="b">
        <f>IF(ISERROR(S71),ERROR.TYPE(#REF!)=ERROR.TYPE(S71),FALSE)</f>
        <v>0</v>
      </c>
      <c r="AN71" s="126">
        <f>IF(OR('Member Info'!F67&gt;=$S$1,'Member Info'!N67&gt;=$R$1),1,0)</f>
        <v>0</v>
      </c>
    </row>
    <row r="72" spans="1:40" x14ac:dyDescent="0.25">
      <c r="A72" s="4">
        <v>40</v>
      </c>
      <c r="B72" s="166">
        <f>'Member Info'!D68</f>
        <v>0</v>
      </c>
      <c r="C72" s="166">
        <f>'Member Info'!E68</f>
        <v>0</v>
      </c>
      <c r="D72" s="166" t="str">
        <f>'Member Info'!G68</f>
        <v/>
      </c>
      <c r="E72" s="167">
        <f>'Member Info'!B68</f>
        <v>0</v>
      </c>
      <c r="F72" s="244"/>
      <c r="G72" s="168" t="str">
        <f>IF(E72=0,"",
IF('Member Info'!$AM$19&lt;=$R$1,
SUMPRODUCT('Member Info'!L68+IF('Member Info'!H68&gt;'Member Info'!$AJ$12,'Member Info'!$AK$13,IF('Member Info'!H68&gt;'Member Info'!$AJ$11,'Member Info'!$AK$12,IF('Member Info'!H68&gt;'Member Info'!$AJ$10,'Member Info'!$AK$11,IF('Member Info'!H68&gt;'Member Info'!$AJ$9,'Member Info'!$AK$10,IF('Member Info'!H68&gt;'Member Info'!$AJ$8,'Member Info'!$AK$9,'Member Info'!$AK$8)))))),
SUMPRODUCT('Member Info'!L68+IF('Member Info'!H68&gt;'Member Info'!$AG$17,'Member Info'!$AH$18,IF('Member Info'!H68&gt;'Member Info'!$AG$16,'Member Info'!$AH$17,IF('Member Info'!H68&gt;'Member Info'!$AG$15,'Member Info'!$AH$16,IF('Member Info'!H68&gt;'Member Info'!$AG$14,'Member Info'!$AH$15,IF('Member Info'!H68&gt;'Member Info'!$AG$13,'Member Info'!$AH$14,IF('Member Info'!H68&gt;'Member Info'!$AG$12,'Member Info'!$AH$13,IF('Member Info'!H68&gt;'Member Info'!$AG$11,'Member Info'!$AH$12,IF('Member Info'!H68&gt;'Member Info'!$AG$10,'Member Info'!$AH$11,IF('Member Info'!H68&gt;'Member Info'!$AG$9,'Member Info'!$AH$10,IF('Member Info'!H68&gt;'Member Info'!$AG$8,'Member Info'!$AH$9,'Member Info'!$AH$8)))))))))))))</f>
        <v/>
      </c>
      <c r="H72" s="26"/>
      <c r="I72" s="26"/>
      <c r="J72" s="107" t="str">
        <f>IF(E72=0,"",IF('Member Info'!F68&gt;$S$1,CONCATENATE("Joined with practice on ", TEXT('Member Info'!F68, "DD/MM/YYYY")),IF('Member Info'!N68&lt;&gt;"",IF('Member Info'!N68&lt;$R$1,CONCATENATE("Left Scheme on ", TEXT('Member Info'!N68, "DD/MM/YYYY")),IF(ISERROR(G72),"Error Detected, No rate entered",IF(E72=0,"",IF(F72="","Error Detected, No Pensionable pay",IF(ISERROR(AB72)," Unknown Values entered.",IF(T72+U72&lt;1,"Acceptable",IF(R72+S72=200, "No Contributions Entered", IF(K72="","Error Detected, Choose reason&gt;",IF(X72="1",IF(T72=1,"Please Enter Deemed Pensionable Pay","Add Any Relevant Details Above"),"Please Give Details Above"))))))))),IF(ISERROR(G72),"Error Detected, No rate entered",IF(E72=0,"",IF(F72="","Error Detected, No Pensionable pay",IF(ISERROR(AB72)," Unknown Values entered.",IF(T72+U72&lt;1,"Acceptable",IF(R72+S72=200, "No Contributions Entered", IF(K72="","Error Detected, Choose reason&gt;",IF(X72="1",IF(T72=1,"Please Enter Deemed Pensionable Pay","Add relevant Details Above"),"Please give details Above")))))))))))</f>
        <v/>
      </c>
      <c r="K72" s="263"/>
      <c r="L72" s="93"/>
      <c r="M72" s="93" t="str">
        <f t="shared" si="4"/>
        <v/>
      </c>
      <c r="N72" s="96">
        <f t="shared" si="5"/>
        <v>0</v>
      </c>
      <c r="O72" s="96">
        <f t="shared" si="0"/>
        <v>0</v>
      </c>
      <c r="P72" s="220">
        <f>(ROUND((F72/100*'Member Info'!$W$2), 2))</f>
        <v>0</v>
      </c>
      <c r="Q72" s="220" t="e">
        <f t="shared" si="6"/>
        <v>#VALUE!</v>
      </c>
      <c r="R72" s="220" t="str">
        <f t="shared" si="7"/>
        <v/>
      </c>
      <c r="S72" s="229" t="str">
        <f t="shared" si="8"/>
        <v/>
      </c>
      <c r="T72" s="230" t="str">
        <f t="shared" si="9"/>
        <v/>
      </c>
      <c r="U72" s="230" t="str">
        <f t="shared" si="10"/>
        <v/>
      </c>
      <c r="V72" s="224">
        <f t="shared" si="11"/>
        <v>0</v>
      </c>
      <c r="W72" s="112">
        <f t="shared" si="12"/>
        <v>0</v>
      </c>
      <c r="X72" s="237" t="str">
        <f t="shared" si="1"/>
        <v/>
      </c>
      <c r="Y72" s="242" t="b">
        <f t="shared" si="2"/>
        <v>0</v>
      </c>
      <c r="Z72" s="237">
        <f t="shared" si="13"/>
        <v>0</v>
      </c>
      <c r="AA72" s="237">
        <f>IF('Member Info'!N68="",1,"")</f>
        <v>1</v>
      </c>
      <c r="AB72" s="245" t="e">
        <f t="shared" si="14"/>
        <v>#VALUE!</v>
      </c>
      <c r="AC72" s="132" t="str">
        <f t="shared" si="3"/>
        <v/>
      </c>
      <c r="AD72" s="126">
        <f t="shared" si="15"/>
        <v>1</v>
      </c>
      <c r="AE72" s="126" t="str">
        <f>IF('Member Info'!N68&lt;&gt;"",IF('Member Info'!N68&lt;=$R$1,1,0),"")</f>
        <v/>
      </c>
      <c r="AG72" s="126" t="b">
        <f t="shared" si="16"/>
        <v>0</v>
      </c>
      <c r="AH72" s="126">
        <f t="shared" si="17"/>
        <v>0</v>
      </c>
      <c r="AJ72" s="126">
        <f t="shared" si="18"/>
        <v>0</v>
      </c>
      <c r="AK72" s="126">
        <f>IF('Member Info'!F68&gt;$R$1,1,0)</f>
        <v>0</v>
      </c>
      <c r="AL72" s="126" t="b">
        <f>IF(ISERROR(R72),ERROR.TYPE(#REF!)=ERROR.TYPE(R72),FALSE)</f>
        <v>0</v>
      </c>
      <c r="AM72" s="126" t="b">
        <f>IF(ISERROR(S72),ERROR.TYPE(#REF!)=ERROR.TYPE(S72),FALSE)</f>
        <v>0</v>
      </c>
      <c r="AN72" s="126">
        <f>IF(OR('Member Info'!F68&gt;=$S$1,'Member Info'!N68&gt;=$R$1),1,0)</f>
        <v>0</v>
      </c>
    </row>
    <row r="73" spans="1:40" x14ac:dyDescent="0.25">
      <c r="A73" s="4">
        <v>41</v>
      </c>
      <c r="B73" s="166">
        <f>'Member Info'!D69</f>
        <v>0</v>
      </c>
      <c r="C73" s="166">
        <f>'Member Info'!E69</f>
        <v>0</v>
      </c>
      <c r="D73" s="166" t="str">
        <f>'Member Info'!G69</f>
        <v/>
      </c>
      <c r="E73" s="167">
        <f>'Member Info'!B69</f>
        <v>0</v>
      </c>
      <c r="F73" s="244"/>
      <c r="G73" s="168" t="str">
        <f>IF(E73=0,"",
IF('Member Info'!$AM$19&lt;=$R$1,
SUMPRODUCT('Member Info'!L69+IF('Member Info'!H69&gt;'Member Info'!$AJ$12,'Member Info'!$AK$13,IF('Member Info'!H69&gt;'Member Info'!$AJ$11,'Member Info'!$AK$12,IF('Member Info'!H69&gt;'Member Info'!$AJ$10,'Member Info'!$AK$11,IF('Member Info'!H69&gt;'Member Info'!$AJ$9,'Member Info'!$AK$10,IF('Member Info'!H69&gt;'Member Info'!$AJ$8,'Member Info'!$AK$9,'Member Info'!$AK$8)))))),
SUMPRODUCT('Member Info'!L69+IF('Member Info'!H69&gt;'Member Info'!$AG$17,'Member Info'!$AH$18,IF('Member Info'!H69&gt;'Member Info'!$AG$16,'Member Info'!$AH$17,IF('Member Info'!H69&gt;'Member Info'!$AG$15,'Member Info'!$AH$16,IF('Member Info'!H69&gt;'Member Info'!$AG$14,'Member Info'!$AH$15,IF('Member Info'!H69&gt;'Member Info'!$AG$13,'Member Info'!$AH$14,IF('Member Info'!H69&gt;'Member Info'!$AG$12,'Member Info'!$AH$13,IF('Member Info'!H69&gt;'Member Info'!$AG$11,'Member Info'!$AH$12,IF('Member Info'!H69&gt;'Member Info'!$AG$10,'Member Info'!$AH$11,IF('Member Info'!H69&gt;'Member Info'!$AG$9,'Member Info'!$AH$10,IF('Member Info'!H69&gt;'Member Info'!$AG$8,'Member Info'!$AH$9,'Member Info'!$AH$8)))))))))))))</f>
        <v/>
      </c>
      <c r="H73" s="26"/>
      <c r="I73" s="26"/>
      <c r="J73" s="107" t="str">
        <f>IF(E73=0,"",IF('Member Info'!F69&gt;$S$1,CONCATENATE("Joined with practice on ", TEXT('Member Info'!F69, "DD/MM/YYYY")),IF('Member Info'!N69&lt;&gt;"",IF('Member Info'!N69&lt;$R$1,CONCATENATE("Left Scheme on ", TEXT('Member Info'!N69, "DD/MM/YYYY")),IF(ISERROR(G73),"Error Detected, No rate entered",IF(E73=0,"",IF(F73="","Error Detected, No Pensionable pay",IF(ISERROR(AB73)," Unknown Values entered.",IF(T73+U73&lt;1,"Acceptable",IF(R73+S73=200, "No Contributions Entered", IF(K73="","Error Detected, Choose reason&gt;",IF(X73="1",IF(T73=1,"Please Enter Deemed Pensionable Pay","Add Any Relevant Details Above"),"Please Give Details Above"))))))))),IF(ISERROR(G73),"Error Detected, No rate entered",IF(E73=0,"",IF(F73="","Error Detected, No Pensionable pay",IF(ISERROR(AB73)," Unknown Values entered.",IF(T73+U73&lt;1,"Acceptable",IF(R73+S73=200, "No Contributions Entered", IF(K73="","Error Detected, Choose reason&gt;",IF(X73="1",IF(T73=1,"Please Enter Deemed Pensionable Pay","Add relevant Details Above"),"Please give details Above")))))))))))</f>
        <v/>
      </c>
      <c r="K73" s="263"/>
      <c r="L73" s="93"/>
      <c r="M73" s="93" t="str">
        <f t="shared" si="4"/>
        <v/>
      </c>
      <c r="N73" s="96">
        <f t="shared" si="5"/>
        <v>0</v>
      </c>
      <c r="O73" s="96">
        <f t="shared" si="0"/>
        <v>0</v>
      </c>
      <c r="P73" s="220">
        <f>(ROUND((F73/100*'Member Info'!$W$2), 2))</f>
        <v>0</v>
      </c>
      <c r="Q73" s="220" t="e">
        <f t="shared" si="6"/>
        <v>#VALUE!</v>
      </c>
      <c r="R73" s="220" t="str">
        <f t="shared" si="7"/>
        <v/>
      </c>
      <c r="S73" s="229" t="str">
        <f t="shared" si="8"/>
        <v/>
      </c>
      <c r="T73" s="230" t="str">
        <f t="shared" si="9"/>
        <v/>
      </c>
      <c r="U73" s="230" t="str">
        <f t="shared" si="10"/>
        <v/>
      </c>
      <c r="V73" s="224">
        <f t="shared" si="11"/>
        <v>0</v>
      </c>
      <c r="W73" s="112">
        <f t="shared" si="12"/>
        <v>0</v>
      </c>
      <c r="X73" s="237" t="str">
        <f t="shared" si="1"/>
        <v/>
      </c>
      <c r="Y73" s="242" t="b">
        <f t="shared" si="2"/>
        <v>0</v>
      </c>
      <c r="Z73" s="237">
        <f t="shared" si="13"/>
        <v>0</v>
      </c>
      <c r="AA73" s="237">
        <f>IF('Member Info'!N69="",1,"")</f>
        <v>1</v>
      </c>
      <c r="AB73" s="245" t="e">
        <f t="shared" si="14"/>
        <v>#VALUE!</v>
      </c>
      <c r="AC73" s="132" t="str">
        <f t="shared" si="3"/>
        <v/>
      </c>
      <c r="AD73" s="126">
        <f t="shared" si="15"/>
        <v>1</v>
      </c>
      <c r="AE73" s="126" t="str">
        <f>IF('Member Info'!N69&lt;&gt;"",IF('Member Info'!N69&lt;=$R$1,1,0),"")</f>
        <v/>
      </c>
      <c r="AG73" s="126" t="b">
        <f t="shared" si="16"/>
        <v>0</v>
      </c>
      <c r="AH73" s="126">
        <f t="shared" si="17"/>
        <v>0</v>
      </c>
      <c r="AJ73" s="126">
        <f t="shared" si="18"/>
        <v>0</v>
      </c>
      <c r="AK73" s="126">
        <f>IF('Member Info'!F69&gt;$R$1,1,0)</f>
        <v>0</v>
      </c>
      <c r="AL73" s="126" t="b">
        <f>IF(ISERROR(R73),ERROR.TYPE(#REF!)=ERROR.TYPE(R73),FALSE)</f>
        <v>0</v>
      </c>
      <c r="AM73" s="126" t="b">
        <f>IF(ISERROR(S73),ERROR.TYPE(#REF!)=ERROR.TYPE(S73),FALSE)</f>
        <v>0</v>
      </c>
      <c r="AN73" s="126">
        <f>IF(OR('Member Info'!F69&gt;=$S$1,'Member Info'!N69&gt;=$R$1),1,0)</f>
        <v>0</v>
      </c>
    </row>
    <row r="74" spans="1:40" x14ac:dyDescent="0.25">
      <c r="A74" s="4">
        <v>42</v>
      </c>
      <c r="B74" s="166">
        <f>'Member Info'!D70</f>
        <v>0</v>
      </c>
      <c r="C74" s="166">
        <f>'Member Info'!E70</f>
        <v>0</v>
      </c>
      <c r="D74" s="166" t="str">
        <f>'Member Info'!G70</f>
        <v/>
      </c>
      <c r="E74" s="167">
        <f>'Member Info'!B70</f>
        <v>0</v>
      </c>
      <c r="F74" s="244"/>
      <c r="G74" s="168" t="str">
        <f>IF(E74=0,"",
IF('Member Info'!$AM$19&lt;=$R$1,
SUMPRODUCT('Member Info'!L70+IF('Member Info'!H70&gt;'Member Info'!$AJ$12,'Member Info'!$AK$13,IF('Member Info'!H70&gt;'Member Info'!$AJ$11,'Member Info'!$AK$12,IF('Member Info'!H70&gt;'Member Info'!$AJ$10,'Member Info'!$AK$11,IF('Member Info'!H70&gt;'Member Info'!$AJ$9,'Member Info'!$AK$10,IF('Member Info'!H70&gt;'Member Info'!$AJ$8,'Member Info'!$AK$9,'Member Info'!$AK$8)))))),
SUMPRODUCT('Member Info'!L70+IF('Member Info'!H70&gt;'Member Info'!$AG$17,'Member Info'!$AH$18,IF('Member Info'!H70&gt;'Member Info'!$AG$16,'Member Info'!$AH$17,IF('Member Info'!H70&gt;'Member Info'!$AG$15,'Member Info'!$AH$16,IF('Member Info'!H70&gt;'Member Info'!$AG$14,'Member Info'!$AH$15,IF('Member Info'!H70&gt;'Member Info'!$AG$13,'Member Info'!$AH$14,IF('Member Info'!H70&gt;'Member Info'!$AG$12,'Member Info'!$AH$13,IF('Member Info'!H70&gt;'Member Info'!$AG$11,'Member Info'!$AH$12,IF('Member Info'!H70&gt;'Member Info'!$AG$10,'Member Info'!$AH$11,IF('Member Info'!H70&gt;'Member Info'!$AG$9,'Member Info'!$AH$10,IF('Member Info'!H70&gt;'Member Info'!$AG$8,'Member Info'!$AH$9,'Member Info'!$AH$8)))))))))))))</f>
        <v/>
      </c>
      <c r="H74" s="26"/>
      <c r="I74" s="26"/>
      <c r="J74" s="107" t="str">
        <f>IF(E74=0,"",IF('Member Info'!F70&gt;$S$1,CONCATENATE("Joined with practice on ", TEXT('Member Info'!F70, "DD/MM/YYYY")),IF('Member Info'!N70&lt;&gt;"",IF('Member Info'!N70&lt;$R$1,CONCATENATE("Left Scheme on ", TEXT('Member Info'!N70, "DD/MM/YYYY")),IF(ISERROR(G74),"Error Detected, No rate entered",IF(E74=0,"",IF(F74="","Error Detected, No Pensionable pay",IF(ISERROR(AB74)," Unknown Values entered.",IF(T74+U74&lt;1,"Acceptable",IF(R74+S74=200, "No Contributions Entered", IF(K74="","Error Detected, Choose reason&gt;",IF(X74="1",IF(T74=1,"Please Enter Deemed Pensionable Pay","Add Any Relevant Details Above"),"Please Give Details Above"))))))))),IF(ISERROR(G74),"Error Detected, No rate entered",IF(E74=0,"",IF(F74="","Error Detected, No Pensionable pay",IF(ISERROR(AB74)," Unknown Values entered.",IF(T74+U74&lt;1,"Acceptable",IF(R74+S74=200, "No Contributions Entered", IF(K74="","Error Detected, Choose reason&gt;",IF(X74="1",IF(T74=1,"Please Enter Deemed Pensionable Pay","Add relevant Details Above"),"Please give details Above")))))))))))</f>
        <v/>
      </c>
      <c r="K74" s="263"/>
      <c r="L74" s="93"/>
      <c r="M74" s="93" t="str">
        <f t="shared" si="4"/>
        <v/>
      </c>
      <c r="N74" s="96">
        <f t="shared" si="5"/>
        <v>0</v>
      </c>
      <c r="O74" s="96">
        <f t="shared" si="0"/>
        <v>0</v>
      </c>
      <c r="P74" s="220">
        <f>(ROUND((F74/100*'Member Info'!$W$2), 2))</f>
        <v>0</v>
      </c>
      <c r="Q74" s="220" t="e">
        <f t="shared" si="6"/>
        <v>#VALUE!</v>
      </c>
      <c r="R74" s="220" t="str">
        <f t="shared" si="7"/>
        <v/>
      </c>
      <c r="S74" s="229" t="str">
        <f t="shared" si="8"/>
        <v/>
      </c>
      <c r="T74" s="230" t="str">
        <f t="shared" si="9"/>
        <v/>
      </c>
      <c r="U74" s="230" t="str">
        <f t="shared" si="10"/>
        <v/>
      </c>
      <c r="V74" s="224">
        <f t="shared" si="11"/>
        <v>0</v>
      </c>
      <c r="W74" s="112">
        <f t="shared" si="12"/>
        <v>0</v>
      </c>
      <c r="X74" s="237" t="str">
        <f t="shared" si="1"/>
        <v/>
      </c>
      <c r="Y74" s="242" t="b">
        <f t="shared" si="2"/>
        <v>0</v>
      </c>
      <c r="Z74" s="237">
        <f t="shared" si="13"/>
        <v>0</v>
      </c>
      <c r="AA74" s="237">
        <f>IF('Member Info'!N70="",1,"")</f>
        <v>1</v>
      </c>
      <c r="AB74" s="245" t="e">
        <f t="shared" si="14"/>
        <v>#VALUE!</v>
      </c>
      <c r="AC74" s="132" t="str">
        <f t="shared" si="3"/>
        <v/>
      </c>
      <c r="AD74" s="126">
        <f t="shared" si="15"/>
        <v>1</v>
      </c>
      <c r="AE74" s="126" t="str">
        <f>IF('Member Info'!N70&lt;&gt;"",IF('Member Info'!N70&lt;=$R$1,1,0),"")</f>
        <v/>
      </c>
      <c r="AG74" s="126" t="b">
        <f t="shared" si="16"/>
        <v>0</v>
      </c>
      <c r="AH74" s="126">
        <f t="shared" si="17"/>
        <v>0</v>
      </c>
      <c r="AJ74" s="126">
        <f t="shared" si="18"/>
        <v>0</v>
      </c>
      <c r="AK74" s="126">
        <f>IF('Member Info'!F70&gt;$R$1,1,0)</f>
        <v>0</v>
      </c>
      <c r="AL74" s="126" t="b">
        <f>IF(ISERROR(R74),ERROR.TYPE(#REF!)=ERROR.TYPE(R74),FALSE)</f>
        <v>0</v>
      </c>
      <c r="AM74" s="126" t="b">
        <f>IF(ISERROR(S74),ERROR.TYPE(#REF!)=ERROR.TYPE(S74),FALSE)</f>
        <v>0</v>
      </c>
      <c r="AN74" s="126">
        <f>IF(OR('Member Info'!F70&gt;=$S$1,'Member Info'!N70&gt;=$R$1),1,0)</f>
        <v>0</v>
      </c>
    </row>
    <row r="75" spans="1:40" x14ac:dyDescent="0.25">
      <c r="A75" s="4">
        <v>43</v>
      </c>
      <c r="B75" s="166">
        <f>'Member Info'!D71</f>
        <v>0</v>
      </c>
      <c r="C75" s="166">
        <f>'Member Info'!E71</f>
        <v>0</v>
      </c>
      <c r="D75" s="166" t="str">
        <f>'Member Info'!G71</f>
        <v/>
      </c>
      <c r="E75" s="167">
        <f>'Member Info'!B71</f>
        <v>0</v>
      </c>
      <c r="F75" s="244"/>
      <c r="G75" s="168" t="str">
        <f>IF(E75=0,"",
IF('Member Info'!$AM$19&lt;=$R$1,
SUMPRODUCT('Member Info'!L71+IF('Member Info'!H71&gt;'Member Info'!$AJ$12,'Member Info'!$AK$13,IF('Member Info'!H71&gt;'Member Info'!$AJ$11,'Member Info'!$AK$12,IF('Member Info'!H71&gt;'Member Info'!$AJ$10,'Member Info'!$AK$11,IF('Member Info'!H71&gt;'Member Info'!$AJ$9,'Member Info'!$AK$10,IF('Member Info'!H71&gt;'Member Info'!$AJ$8,'Member Info'!$AK$9,'Member Info'!$AK$8)))))),
SUMPRODUCT('Member Info'!L71+IF('Member Info'!H71&gt;'Member Info'!$AG$17,'Member Info'!$AH$18,IF('Member Info'!H71&gt;'Member Info'!$AG$16,'Member Info'!$AH$17,IF('Member Info'!H71&gt;'Member Info'!$AG$15,'Member Info'!$AH$16,IF('Member Info'!H71&gt;'Member Info'!$AG$14,'Member Info'!$AH$15,IF('Member Info'!H71&gt;'Member Info'!$AG$13,'Member Info'!$AH$14,IF('Member Info'!H71&gt;'Member Info'!$AG$12,'Member Info'!$AH$13,IF('Member Info'!H71&gt;'Member Info'!$AG$11,'Member Info'!$AH$12,IF('Member Info'!H71&gt;'Member Info'!$AG$10,'Member Info'!$AH$11,IF('Member Info'!H71&gt;'Member Info'!$AG$9,'Member Info'!$AH$10,IF('Member Info'!H71&gt;'Member Info'!$AG$8,'Member Info'!$AH$9,'Member Info'!$AH$8)))))))))))))</f>
        <v/>
      </c>
      <c r="H75" s="26"/>
      <c r="I75" s="26"/>
      <c r="J75" s="107" t="str">
        <f>IF(E75=0,"",IF('Member Info'!F71&gt;$S$1,CONCATENATE("Joined with practice on ", TEXT('Member Info'!F71, "DD/MM/YYYY")),IF('Member Info'!N71&lt;&gt;"",IF('Member Info'!N71&lt;$R$1,CONCATENATE("Left Scheme on ", TEXT('Member Info'!N71, "DD/MM/YYYY")),IF(ISERROR(G75),"Error Detected, No rate entered",IF(E75=0,"",IF(F75="","Error Detected, No Pensionable pay",IF(ISERROR(AB75)," Unknown Values entered.",IF(T75+U75&lt;1,"Acceptable",IF(R75+S75=200, "No Contributions Entered", IF(K75="","Error Detected, Choose reason&gt;",IF(X75="1",IF(T75=1,"Please Enter Deemed Pensionable Pay","Add Any Relevant Details Above"),"Please Give Details Above"))))))))),IF(ISERROR(G75),"Error Detected, No rate entered",IF(E75=0,"",IF(F75="","Error Detected, No Pensionable pay",IF(ISERROR(AB75)," Unknown Values entered.",IF(T75+U75&lt;1,"Acceptable",IF(R75+S75=200, "No Contributions Entered", IF(K75="","Error Detected, Choose reason&gt;",IF(X75="1",IF(T75=1,"Please Enter Deemed Pensionable Pay","Add relevant Details Above"),"Please give details Above")))))))))))</f>
        <v/>
      </c>
      <c r="K75" s="263"/>
      <c r="L75" s="93"/>
      <c r="M75" s="93" t="str">
        <f t="shared" si="4"/>
        <v/>
      </c>
      <c r="N75" s="96">
        <f t="shared" si="5"/>
        <v>0</v>
      </c>
      <c r="O75" s="96">
        <f t="shared" si="0"/>
        <v>0</v>
      </c>
      <c r="P75" s="220">
        <f>(ROUND((F75/100*'Member Info'!$W$2), 2))</f>
        <v>0</v>
      </c>
      <c r="Q75" s="220" t="e">
        <f t="shared" si="6"/>
        <v>#VALUE!</v>
      </c>
      <c r="R75" s="220" t="str">
        <f t="shared" si="7"/>
        <v/>
      </c>
      <c r="S75" s="229" t="str">
        <f t="shared" si="8"/>
        <v/>
      </c>
      <c r="T75" s="230" t="str">
        <f t="shared" si="9"/>
        <v/>
      </c>
      <c r="U75" s="230" t="str">
        <f t="shared" si="10"/>
        <v/>
      </c>
      <c r="V75" s="224">
        <f t="shared" si="11"/>
        <v>0</v>
      </c>
      <c r="W75" s="112">
        <f t="shared" si="12"/>
        <v>0</v>
      </c>
      <c r="X75" s="237" t="str">
        <f t="shared" si="1"/>
        <v/>
      </c>
      <c r="Y75" s="242" t="b">
        <f t="shared" si="2"/>
        <v>0</v>
      </c>
      <c r="Z75" s="237">
        <f t="shared" si="13"/>
        <v>0</v>
      </c>
      <c r="AA75" s="237">
        <f>IF('Member Info'!N71="",1,"")</f>
        <v>1</v>
      </c>
      <c r="AB75" s="245" t="e">
        <f t="shared" si="14"/>
        <v>#VALUE!</v>
      </c>
      <c r="AC75" s="132" t="str">
        <f t="shared" si="3"/>
        <v/>
      </c>
      <c r="AD75" s="126">
        <f t="shared" si="15"/>
        <v>1</v>
      </c>
      <c r="AE75" s="126" t="str">
        <f>IF('Member Info'!N71&lt;&gt;"",IF('Member Info'!N71&lt;=$R$1,1,0),"")</f>
        <v/>
      </c>
      <c r="AG75" s="126" t="b">
        <f t="shared" si="16"/>
        <v>0</v>
      </c>
      <c r="AH75" s="126">
        <f t="shared" si="17"/>
        <v>0</v>
      </c>
      <c r="AJ75" s="126">
        <f t="shared" si="18"/>
        <v>0</v>
      </c>
      <c r="AK75" s="126">
        <f>IF('Member Info'!F71&gt;$R$1,1,0)</f>
        <v>0</v>
      </c>
      <c r="AL75" s="126" t="b">
        <f>IF(ISERROR(R75),ERROR.TYPE(#REF!)=ERROR.TYPE(R75),FALSE)</f>
        <v>0</v>
      </c>
      <c r="AM75" s="126" t="b">
        <f>IF(ISERROR(S75),ERROR.TYPE(#REF!)=ERROR.TYPE(S75),FALSE)</f>
        <v>0</v>
      </c>
      <c r="AN75" s="126">
        <f>IF(OR('Member Info'!F71&gt;=$S$1,'Member Info'!N71&gt;=$R$1),1,0)</f>
        <v>0</v>
      </c>
    </row>
    <row r="76" spans="1:40" x14ac:dyDescent="0.25">
      <c r="A76" s="4">
        <v>44</v>
      </c>
      <c r="B76" s="166">
        <f>'Member Info'!D72</f>
        <v>0</v>
      </c>
      <c r="C76" s="166">
        <f>'Member Info'!E72</f>
        <v>0</v>
      </c>
      <c r="D76" s="166" t="str">
        <f>'Member Info'!G72</f>
        <v/>
      </c>
      <c r="E76" s="167">
        <f>'Member Info'!B72</f>
        <v>0</v>
      </c>
      <c r="F76" s="244"/>
      <c r="G76" s="168" t="str">
        <f>IF(E76=0,"",
IF('Member Info'!$AM$19&lt;=$R$1,
SUMPRODUCT('Member Info'!L72+IF('Member Info'!H72&gt;'Member Info'!$AJ$12,'Member Info'!$AK$13,IF('Member Info'!H72&gt;'Member Info'!$AJ$11,'Member Info'!$AK$12,IF('Member Info'!H72&gt;'Member Info'!$AJ$10,'Member Info'!$AK$11,IF('Member Info'!H72&gt;'Member Info'!$AJ$9,'Member Info'!$AK$10,IF('Member Info'!H72&gt;'Member Info'!$AJ$8,'Member Info'!$AK$9,'Member Info'!$AK$8)))))),
SUMPRODUCT('Member Info'!L72+IF('Member Info'!H72&gt;'Member Info'!$AG$17,'Member Info'!$AH$18,IF('Member Info'!H72&gt;'Member Info'!$AG$16,'Member Info'!$AH$17,IF('Member Info'!H72&gt;'Member Info'!$AG$15,'Member Info'!$AH$16,IF('Member Info'!H72&gt;'Member Info'!$AG$14,'Member Info'!$AH$15,IF('Member Info'!H72&gt;'Member Info'!$AG$13,'Member Info'!$AH$14,IF('Member Info'!H72&gt;'Member Info'!$AG$12,'Member Info'!$AH$13,IF('Member Info'!H72&gt;'Member Info'!$AG$11,'Member Info'!$AH$12,IF('Member Info'!H72&gt;'Member Info'!$AG$10,'Member Info'!$AH$11,IF('Member Info'!H72&gt;'Member Info'!$AG$9,'Member Info'!$AH$10,IF('Member Info'!H72&gt;'Member Info'!$AG$8,'Member Info'!$AH$9,'Member Info'!$AH$8)))))))))))))</f>
        <v/>
      </c>
      <c r="H76" s="26"/>
      <c r="I76" s="26"/>
      <c r="J76" s="107" t="str">
        <f>IF(E76=0,"",IF('Member Info'!F72&gt;$S$1,CONCATENATE("Joined with practice on ", TEXT('Member Info'!F72, "DD/MM/YYYY")),IF('Member Info'!N72&lt;&gt;"",IF('Member Info'!N72&lt;$R$1,CONCATENATE("Left Scheme on ", TEXT('Member Info'!N72, "DD/MM/YYYY")),IF(ISERROR(G76),"Error Detected, No rate entered",IF(E76=0,"",IF(F76="","Error Detected, No Pensionable pay",IF(ISERROR(AB76)," Unknown Values entered.",IF(T76+U76&lt;1,"Acceptable",IF(R76+S76=200, "No Contributions Entered", IF(K76="","Error Detected, Choose reason&gt;",IF(X76="1",IF(T76=1,"Please Enter Deemed Pensionable Pay","Add Any Relevant Details Above"),"Please Give Details Above"))))))))),IF(ISERROR(G76),"Error Detected, No rate entered",IF(E76=0,"",IF(F76="","Error Detected, No Pensionable pay",IF(ISERROR(AB76)," Unknown Values entered.",IF(T76+U76&lt;1,"Acceptable",IF(R76+S76=200, "No Contributions Entered", IF(K76="","Error Detected, Choose reason&gt;",IF(X76="1",IF(T76=1,"Please Enter Deemed Pensionable Pay","Add relevant Details Above"),"Please give details Above")))))))))))</f>
        <v/>
      </c>
      <c r="K76" s="263"/>
      <c r="L76" s="93"/>
      <c r="M76" s="93" t="str">
        <f t="shared" si="4"/>
        <v/>
      </c>
      <c r="N76" s="96">
        <f t="shared" si="5"/>
        <v>0</v>
      </c>
      <c r="O76" s="96">
        <f t="shared" si="0"/>
        <v>0</v>
      </c>
      <c r="P76" s="220">
        <f>(ROUND((F76/100*'Member Info'!$W$2), 2))</f>
        <v>0</v>
      </c>
      <c r="Q76" s="220" t="e">
        <f t="shared" si="6"/>
        <v>#VALUE!</v>
      </c>
      <c r="R76" s="220" t="str">
        <f t="shared" si="7"/>
        <v/>
      </c>
      <c r="S76" s="229" t="str">
        <f t="shared" si="8"/>
        <v/>
      </c>
      <c r="T76" s="230" t="str">
        <f t="shared" si="9"/>
        <v/>
      </c>
      <c r="U76" s="230" t="str">
        <f t="shared" si="10"/>
        <v/>
      </c>
      <c r="V76" s="224">
        <f t="shared" si="11"/>
        <v>0</v>
      </c>
      <c r="W76" s="112">
        <f t="shared" si="12"/>
        <v>0</v>
      </c>
      <c r="X76" s="237" t="str">
        <f t="shared" si="1"/>
        <v/>
      </c>
      <c r="Y76" s="242" t="b">
        <f t="shared" si="2"/>
        <v>0</v>
      </c>
      <c r="Z76" s="237">
        <f t="shared" si="13"/>
        <v>0</v>
      </c>
      <c r="AA76" s="237">
        <f>IF('Member Info'!N72="",1,"")</f>
        <v>1</v>
      </c>
      <c r="AB76" s="245" t="e">
        <f t="shared" si="14"/>
        <v>#VALUE!</v>
      </c>
      <c r="AC76" s="132" t="str">
        <f t="shared" si="3"/>
        <v/>
      </c>
      <c r="AD76" s="126">
        <f t="shared" si="15"/>
        <v>1</v>
      </c>
      <c r="AE76" s="126" t="str">
        <f>IF('Member Info'!N72&lt;&gt;"",IF('Member Info'!N72&lt;=$R$1,1,0),"")</f>
        <v/>
      </c>
      <c r="AG76" s="126" t="b">
        <f t="shared" si="16"/>
        <v>0</v>
      </c>
      <c r="AH76" s="126">
        <f t="shared" si="17"/>
        <v>0</v>
      </c>
      <c r="AJ76" s="126">
        <f t="shared" si="18"/>
        <v>0</v>
      </c>
      <c r="AK76" s="126">
        <f>IF('Member Info'!F72&gt;$R$1,1,0)</f>
        <v>0</v>
      </c>
      <c r="AL76" s="126" t="b">
        <f>IF(ISERROR(R76),ERROR.TYPE(#REF!)=ERROR.TYPE(R76),FALSE)</f>
        <v>0</v>
      </c>
      <c r="AM76" s="126" t="b">
        <f>IF(ISERROR(S76),ERROR.TYPE(#REF!)=ERROR.TYPE(S76),FALSE)</f>
        <v>0</v>
      </c>
      <c r="AN76" s="126">
        <f>IF(OR('Member Info'!F72&gt;=$S$1,'Member Info'!N72&gt;=$R$1),1,0)</f>
        <v>0</v>
      </c>
    </row>
    <row r="77" spans="1:40" x14ac:dyDescent="0.25">
      <c r="A77" s="4">
        <v>45</v>
      </c>
      <c r="B77" s="166">
        <f>'Member Info'!D73</f>
        <v>0</v>
      </c>
      <c r="C77" s="166">
        <f>'Member Info'!E73</f>
        <v>0</v>
      </c>
      <c r="D77" s="166" t="str">
        <f>'Member Info'!G73</f>
        <v/>
      </c>
      <c r="E77" s="167">
        <f>'Member Info'!B73</f>
        <v>0</v>
      </c>
      <c r="F77" s="244"/>
      <c r="G77" s="168" t="str">
        <f>IF(E77=0,"",
IF('Member Info'!$AM$19&lt;=$R$1,
SUMPRODUCT('Member Info'!L73+IF('Member Info'!H73&gt;'Member Info'!$AJ$12,'Member Info'!$AK$13,IF('Member Info'!H73&gt;'Member Info'!$AJ$11,'Member Info'!$AK$12,IF('Member Info'!H73&gt;'Member Info'!$AJ$10,'Member Info'!$AK$11,IF('Member Info'!H73&gt;'Member Info'!$AJ$9,'Member Info'!$AK$10,IF('Member Info'!H73&gt;'Member Info'!$AJ$8,'Member Info'!$AK$9,'Member Info'!$AK$8)))))),
SUMPRODUCT('Member Info'!L73+IF('Member Info'!H73&gt;'Member Info'!$AG$17,'Member Info'!$AH$18,IF('Member Info'!H73&gt;'Member Info'!$AG$16,'Member Info'!$AH$17,IF('Member Info'!H73&gt;'Member Info'!$AG$15,'Member Info'!$AH$16,IF('Member Info'!H73&gt;'Member Info'!$AG$14,'Member Info'!$AH$15,IF('Member Info'!H73&gt;'Member Info'!$AG$13,'Member Info'!$AH$14,IF('Member Info'!H73&gt;'Member Info'!$AG$12,'Member Info'!$AH$13,IF('Member Info'!H73&gt;'Member Info'!$AG$11,'Member Info'!$AH$12,IF('Member Info'!H73&gt;'Member Info'!$AG$10,'Member Info'!$AH$11,IF('Member Info'!H73&gt;'Member Info'!$AG$9,'Member Info'!$AH$10,IF('Member Info'!H73&gt;'Member Info'!$AG$8,'Member Info'!$AH$9,'Member Info'!$AH$8)))))))))))))</f>
        <v/>
      </c>
      <c r="H77" s="26"/>
      <c r="I77" s="26"/>
      <c r="J77" s="107" t="str">
        <f>IF(E77=0,"",IF('Member Info'!F73&gt;$S$1,CONCATENATE("Joined with practice on ", TEXT('Member Info'!F73, "DD/MM/YYYY")),IF('Member Info'!N73&lt;&gt;"",IF('Member Info'!N73&lt;$R$1,CONCATENATE("Left Scheme on ", TEXT('Member Info'!N73, "DD/MM/YYYY")),IF(ISERROR(G77),"Error Detected, No rate entered",IF(E77=0,"",IF(F77="","Error Detected, No Pensionable pay",IF(ISERROR(AB77)," Unknown Values entered.",IF(T77+U77&lt;1,"Acceptable",IF(R77+S77=200, "No Contributions Entered", IF(K77="","Error Detected, Choose reason&gt;",IF(X77="1",IF(T77=1,"Please Enter Deemed Pensionable Pay","Add Any Relevant Details Above"),"Please Give Details Above"))))))))),IF(ISERROR(G77),"Error Detected, No rate entered",IF(E77=0,"",IF(F77="","Error Detected, No Pensionable pay",IF(ISERROR(AB77)," Unknown Values entered.",IF(T77+U77&lt;1,"Acceptable",IF(R77+S77=200, "No Contributions Entered", IF(K77="","Error Detected, Choose reason&gt;",IF(X77="1",IF(T77=1,"Please Enter Deemed Pensionable Pay","Add relevant Details Above"),"Please give details Above")))))))))))</f>
        <v/>
      </c>
      <c r="K77" s="263"/>
      <c r="L77" s="93"/>
      <c r="M77" s="93" t="str">
        <f t="shared" si="4"/>
        <v/>
      </c>
      <c r="N77" s="96">
        <f t="shared" si="5"/>
        <v>0</v>
      </c>
      <c r="O77" s="96">
        <f t="shared" si="0"/>
        <v>0</v>
      </c>
      <c r="P77" s="220">
        <f>(ROUND((F77/100*'Member Info'!$W$2), 2))</f>
        <v>0</v>
      </c>
      <c r="Q77" s="220" t="e">
        <f t="shared" si="6"/>
        <v>#VALUE!</v>
      </c>
      <c r="R77" s="220" t="str">
        <f t="shared" si="7"/>
        <v/>
      </c>
      <c r="S77" s="229" t="str">
        <f t="shared" si="8"/>
        <v/>
      </c>
      <c r="T77" s="230" t="str">
        <f t="shared" si="9"/>
        <v/>
      </c>
      <c r="U77" s="230" t="str">
        <f t="shared" si="10"/>
        <v/>
      </c>
      <c r="V77" s="224">
        <f t="shared" si="11"/>
        <v>0</v>
      </c>
      <c r="W77" s="112">
        <f t="shared" si="12"/>
        <v>0</v>
      </c>
      <c r="X77" s="237" t="str">
        <f t="shared" si="1"/>
        <v/>
      </c>
      <c r="Y77" s="242" t="b">
        <f t="shared" si="2"/>
        <v>0</v>
      </c>
      <c r="Z77" s="237">
        <f t="shared" si="13"/>
        <v>0</v>
      </c>
      <c r="AA77" s="237">
        <f>IF('Member Info'!N73="",1,"")</f>
        <v>1</v>
      </c>
      <c r="AB77" s="245" t="e">
        <f t="shared" si="14"/>
        <v>#VALUE!</v>
      </c>
      <c r="AC77" s="132" t="str">
        <f t="shared" si="3"/>
        <v/>
      </c>
      <c r="AD77" s="126">
        <f t="shared" si="15"/>
        <v>1</v>
      </c>
      <c r="AE77" s="126" t="str">
        <f>IF('Member Info'!N73&lt;&gt;"",IF('Member Info'!N73&lt;=$R$1,1,0),"")</f>
        <v/>
      </c>
      <c r="AG77" s="126" t="b">
        <f t="shared" si="16"/>
        <v>0</v>
      </c>
      <c r="AH77" s="126">
        <f t="shared" si="17"/>
        <v>0</v>
      </c>
      <c r="AJ77" s="126">
        <f t="shared" si="18"/>
        <v>0</v>
      </c>
      <c r="AK77" s="126">
        <f>IF('Member Info'!F73&gt;$R$1,1,0)</f>
        <v>0</v>
      </c>
      <c r="AL77" s="126" t="b">
        <f>IF(ISERROR(R77),ERROR.TYPE(#REF!)=ERROR.TYPE(R77),FALSE)</f>
        <v>0</v>
      </c>
      <c r="AM77" s="126" t="b">
        <f>IF(ISERROR(S77),ERROR.TYPE(#REF!)=ERROR.TYPE(S77),FALSE)</f>
        <v>0</v>
      </c>
      <c r="AN77" s="126">
        <f>IF(OR('Member Info'!F73&gt;=$S$1,'Member Info'!N73&gt;=$R$1),1,0)</f>
        <v>0</v>
      </c>
    </row>
    <row r="78" spans="1:40" x14ac:dyDescent="0.25">
      <c r="A78" s="4">
        <v>46</v>
      </c>
      <c r="B78" s="166">
        <f>'Member Info'!D74</f>
        <v>0</v>
      </c>
      <c r="C78" s="166">
        <f>'Member Info'!E74</f>
        <v>0</v>
      </c>
      <c r="D78" s="166" t="str">
        <f>'Member Info'!G74</f>
        <v/>
      </c>
      <c r="E78" s="167">
        <f>'Member Info'!B74</f>
        <v>0</v>
      </c>
      <c r="F78" s="244"/>
      <c r="G78" s="168" t="str">
        <f>IF(E78=0,"",
IF('Member Info'!$AM$19&lt;=$R$1,
SUMPRODUCT('Member Info'!L74+IF('Member Info'!H74&gt;'Member Info'!$AJ$12,'Member Info'!$AK$13,IF('Member Info'!H74&gt;'Member Info'!$AJ$11,'Member Info'!$AK$12,IF('Member Info'!H74&gt;'Member Info'!$AJ$10,'Member Info'!$AK$11,IF('Member Info'!H74&gt;'Member Info'!$AJ$9,'Member Info'!$AK$10,IF('Member Info'!H74&gt;'Member Info'!$AJ$8,'Member Info'!$AK$9,'Member Info'!$AK$8)))))),
SUMPRODUCT('Member Info'!L74+IF('Member Info'!H74&gt;'Member Info'!$AG$17,'Member Info'!$AH$18,IF('Member Info'!H74&gt;'Member Info'!$AG$16,'Member Info'!$AH$17,IF('Member Info'!H74&gt;'Member Info'!$AG$15,'Member Info'!$AH$16,IF('Member Info'!H74&gt;'Member Info'!$AG$14,'Member Info'!$AH$15,IF('Member Info'!H74&gt;'Member Info'!$AG$13,'Member Info'!$AH$14,IF('Member Info'!H74&gt;'Member Info'!$AG$12,'Member Info'!$AH$13,IF('Member Info'!H74&gt;'Member Info'!$AG$11,'Member Info'!$AH$12,IF('Member Info'!H74&gt;'Member Info'!$AG$10,'Member Info'!$AH$11,IF('Member Info'!H74&gt;'Member Info'!$AG$9,'Member Info'!$AH$10,IF('Member Info'!H74&gt;'Member Info'!$AG$8,'Member Info'!$AH$9,'Member Info'!$AH$8)))))))))))))</f>
        <v/>
      </c>
      <c r="H78" s="26"/>
      <c r="I78" s="26"/>
      <c r="J78" s="107" t="str">
        <f>IF(E78=0,"",IF('Member Info'!F74&gt;$S$1,CONCATENATE("Joined with practice on ", TEXT('Member Info'!F74, "DD/MM/YYYY")),IF('Member Info'!N74&lt;&gt;"",IF('Member Info'!N74&lt;$R$1,CONCATENATE("Left Scheme on ", TEXT('Member Info'!N74, "DD/MM/YYYY")),IF(ISERROR(G78),"Error Detected, No rate entered",IF(E78=0,"",IF(F78="","Error Detected, No Pensionable pay",IF(ISERROR(AB78)," Unknown Values entered.",IF(T78+U78&lt;1,"Acceptable",IF(R78+S78=200, "No Contributions Entered", IF(K78="","Error Detected, Choose reason&gt;",IF(X78="1",IF(T78=1,"Please Enter Deemed Pensionable Pay","Add Any Relevant Details Above"),"Please Give Details Above"))))))))),IF(ISERROR(G78),"Error Detected, No rate entered",IF(E78=0,"",IF(F78="","Error Detected, No Pensionable pay",IF(ISERROR(AB78)," Unknown Values entered.",IF(T78+U78&lt;1,"Acceptable",IF(R78+S78=200, "No Contributions Entered", IF(K78="","Error Detected, Choose reason&gt;",IF(X78="1",IF(T78=1,"Please Enter Deemed Pensionable Pay","Add relevant Details Above"),"Please give details Above")))))))))))</f>
        <v/>
      </c>
      <c r="K78" s="263"/>
      <c r="L78" s="93"/>
      <c r="M78" s="93" t="str">
        <f t="shared" si="4"/>
        <v/>
      </c>
      <c r="N78" s="96">
        <f t="shared" si="5"/>
        <v>0</v>
      </c>
      <c r="O78" s="96">
        <f t="shared" si="0"/>
        <v>0</v>
      </c>
      <c r="P78" s="220">
        <f>(ROUND((F78/100*'Member Info'!$W$2), 2))</f>
        <v>0</v>
      </c>
      <c r="Q78" s="220" t="e">
        <f t="shared" si="6"/>
        <v>#VALUE!</v>
      </c>
      <c r="R78" s="220" t="str">
        <f t="shared" si="7"/>
        <v/>
      </c>
      <c r="S78" s="229" t="str">
        <f t="shared" si="8"/>
        <v/>
      </c>
      <c r="T78" s="230" t="str">
        <f t="shared" si="9"/>
        <v/>
      </c>
      <c r="U78" s="230" t="str">
        <f t="shared" si="10"/>
        <v/>
      </c>
      <c r="V78" s="224">
        <f t="shared" si="11"/>
        <v>0</v>
      </c>
      <c r="W78" s="112">
        <f t="shared" si="12"/>
        <v>0</v>
      </c>
      <c r="X78" s="237" t="str">
        <f t="shared" si="1"/>
        <v/>
      </c>
      <c r="Y78" s="242" t="b">
        <f t="shared" si="2"/>
        <v>0</v>
      </c>
      <c r="Z78" s="237">
        <f t="shared" si="13"/>
        <v>0</v>
      </c>
      <c r="AA78" s="237">
        <f>IF('Member Info'!N74="",1,"")</f>
        <v>1</v>
      </c>
      <c r="AB78" s="245" t="e">
        <f t="shared" si="14"/>
        <v>#VALUE!</v>
      </c>
      <c r="AC78" s="132" t="str">
        <f t="shared" si="3"/>
        <v/>
      </c>
      <c r="AD78" s="126">
        <f t="shared" si="15"/>
        <v>1</v>
      </c>
      <c r="AE78" s="126" t="str">
        <f>IF('Member Info'!N74&lt;&gt;"",IF('Member Info'!N74&lt;=$R$1,1,0),"")</f>
        <v/>
      </c>
      <c r="AG78" s="126" t="b">
        <f t="shared" si="16"/>
        <v>0</v>
      </c>
      <c r="AH78" s="126">
        <f t="shared" si="17"/>
        <v>0</v>
      </c>
      <c r="AJ78" s="126">
        <f t="shared" si="18"/>
        <v>0</v>
      </c>
      <c r="AK78" s="126">
        <f>IF('Member Info'!F74&gt;$R$1,1,0)</f>
        <v>0</v>
      </c>
      <c r="AL78" s="126" t="b">
        <f>IF(ISERROR(R78),ERROR.TYPE(#REF!)=ERROR.TYPE(R78),FALSE)</f>
        <v>0</v>
      </c>
      <c r="AM78" s="126" t="b">
        <f>IF(ISERROR(S78),ERROR.TYPE(#REF!)=ERROR.TYPE(S78),FALSE)</f>
        <v>0</v>
      </c>
      <c r="AN78" s="126">
        <f>IF(OR('Member Info'!F74&gt;=$S$1,'Member Info'!N74&gt;=$R$1),1,0)</f>
        <v>0</v>
      </c>
    </row>
    <row r="79" spans="1:40" x14ac:dyDescent="0.25">
      <c r="A79" s="4">
        <v>47</v>
      </c>
      <c r="B79" s="166">
        <f>'Member Info'!D75</f>
        <v>0</v>
      </c>
      <c r="C79" s="166">
        <f>'Member Info'!E75</f>
        <v>0</v>
      </c>
      <c r="D79" s="166" t="str">
        <f>'Member Info'!G75</f>
        <v/>
      </c>
      <c r="E79" s="167">
        <f>'Member Info'!B75</f>
        <v>0</v>
      </c>
      <c r="F79" s="244"/>
      <c r="G79" s="168" t="str">
        <f>IF(E79=0,"",
IF('Member Info'!$AM$19&lt;=$R$1,
SUMPRODUCT('Member Info'!L75+IF('Member Info'!H75&gt;'Member Info'!$AJ$12,'Member Info'!$AK$13,IF('Member Info'!H75&gt;'Member Info'!$AJ$11,'Member Info'!$AK$12,IF('Member Info'!H75&gt;'Member Info'!$AJ$10,'Member Info'!$AK$11,IF('Member Info'!H75&gt;'Member Info'!$AJ$9,'Member Info'!$AK$10,IF('Member Info'!H75&gt;'Member Info'!$AJ$8,'Member Info'!$AK$9,'Member Info'!$AK$8)))))),
SUMPRODUCT('Member Info'!L75+IF('Member Info'!H75&gt;'Member Info'!$AG$17,'Member Info'!$AH$18,IF('Member Info'!H75&gt;'Member Info'!$AG$16,'Member Info'!$AH$17,IF('Member Info'!H75&gt;'Member Info'!$AG$15,'Member Info'!$AH$16,IF('Member Info'!H75&gt;'Member Info'!$AG$14,'Member Info'!$AH$15,IF('Member Info'!H75&gt;'Member Info'!$AG$13,'Member Info'!$AH$14,IF('Member Info'!H75&gt;'Member Info'!$AG$12,'Member Info'!$AH$13,IF('Member Info'!H75&gt;'Member Info'!$AG$11,'Member Info'!$AH$12,IF('Member Info'!H75&gt;'Member Info'!$AG$10,'Member Info'!$AH$11,IF('Member Info'!H75&gt;'Member Info'!$AG$9,'Member Info'!$AH$10,IF('Member Info'!H75&gt;'Member Info'!$AG$8,'Member Info'!$AH$9,'Member Info'!$AH$8)))))))))))))</f>
        <v/>
      </c>
      <c r="H79" s="26"/>
      <c r="I79" s="26"/>
      <c r="J79" s="107" t="str">
        <f>IF(E79=0,"",IF('Member Info'!F75&gt;$S$1,CONCATENATE("Joined with practice on ", TEXT('Member Info'!F75, "DD/MM/YYYY")),IF('Member Info'!N75&lt;&gt;"",IF('Member Info'!N75&lt;$R$1,CONCATENATE("Left Scheme on ", TEXT('Member Info'!N75, "DD/MM/YYYY")),IF(ISERROR(G79),"Error Detected, No rate entered",IF(E79=0,"",IF(F79="","Error Detected, No Pensionable pay",IF(ISERROR(AB79)," Unknown Values entered.",IF(T79+U79&lt;1,"Acceptable",IF(R79+S79=200, "No Contributions Entered", IF(K79="","Error Detected, Choose reason&gt;",IF(X79="1",IF(T79=1,"Please Enter Deemed Pensionable Pay","Add Any Relevant Details Above"),"Please Give Details Above"))))))))),IF(ISERROR(G79),"Error Detected, No rate entered",IF(E79=0,"",IF(F79="","Error Detected, No Pensionable pay",IF(ISERROR(AB79)," Unknown Values entered.",IF(T79+U79&lt;1,"Acceptable",IF(R79+S79=200, "No Contributions Entered", IF(K79="","Error Detected, Choose reason&gt;",IF(X79="1",IF(T79=1,"Please Enter Deemed Pensionable Pay","Add relevant Details Above"),"Please give details Above")))))))))))</f>
        <v/>
      </c>
      <c r="K79" s="263"/>
      <c r="L79" s="93"/>
      <c r="M79" s="93" t="str">
        <f t="shared" si="4"/>
        <v/>
      </c>
      <c r="N79" s="96">
        <f t="shared" si="5"/>
        <v>0</v>
      </c>
      <c r="O79" s="96">
        <f t="shared" si="0"/>
        <v>0</v>
      </c>
      <c r="P79" s="220">
        <f>(ROUND((F79/100*'Member Info'!$W$2), 2))</f>
        <v>0</v>
      </c>
      <c r="Q79" s="220" t="e">
        <f t="shared" si="6"/>
        <v>#VALUE!</v>
      </c>
      <c r="R79" s="220" t="str">
        <f t="shared" si="7"/>
        <v/>
      </c>
      <c r="S79" s="229" t="str">
        <f t="shared" si="8"/>
        <v/>
      </c>
      <c r="T79" s="230" t="str">
        <f t="shared" si="9"/>
        <v/>
      </c>
      <c r="U79" s="230" t="str">
        <f t="shared" si="10"/>
        <v/>
      </c>
      <c r="V79" s="224">
        <f t="shared" si="11"/>
        <v>0</v>
      </c>
      <c r="W79" s="112">
        <f t="shared" si="12"/>
        <v>0</v>
      </c>
      <c r="X79" s="237" t="str">
        <f t="shared" si="1"/>
        <v/>
      </c>
      <c r="Y79" s="242" t="b">
        <f t="shared" si="2"/>
        <v>0</v>
      </c>
      <c r="Z79" s="237">
        <f t="shared" si="13"/>
        <v>0</v>
      </c>
      <c r="AA79" s="237">
        <f>IF('Member Info'!N75="",1,"")</f>
        <v>1</v>
      </c>
      <c r="AB79" s="245" t="e">
        <f t="shared" si="14"/>
        <v>#VALUE!</v>
      </c>
      <c r="AC79" s="132" t="str">
        <f t="shared" si="3"/>
        <v/>
      </c>
      <c r="AD79" s="126">
        <f t="shared" si="15"/>
        <v>1</v>
      </c>
      <c r="AE79" s="126" t="str">
        <f>IF('Member Info'!N75&lt;&gt;"",IF('Member Info'!N75&lt;=$R$1,1,0),"")</f>
        <v/>
      </c>
      <c r="AG79" s="126" t="b">
        <f t="shared" si="16"/>
        <v>0</v>
      </c>
      <c r="AH79" s="126">
        <f t="shared" si="17"/>
        <v>0</v>
      </c>
      <c r="AJ79" s="126">
        <f t="shared" si="18"/>
        <v>0</v>
      </c>
      <c r="AK79" s="126">
        <f>IF('Member Info'!F75&gt;$R$1,1,0)</f>
        <v>0</v>
      </c>
      <c r="AL79" s="126" t="b">
        <f>IF(ISERROR(R79),ERROR.TYPE(#REF!)=ERROR.TYPE(R79),FALSE)</f>
        <v>0</v>
      </c>
      <c r="AM79" s="126" t="b">
        <f>IF(ISERROR(S79),ERROR.TYPE(#REF!)=ERROR.TYPE(S79),FALSE)</f>
        <v>0</v>
      </c>
      <c r="AN79" s="126">
        <f>IF(OR('Member Info'!F75&gt;=$S$1,'Member Info'!N75&gt;=$R$1),1,0)</f>
        <v>0</v>
      </c>
    </row>
    <row r="80" spans="1:40" x14ac:dyDescent="0.25">
      <c r="A80" s="4">
        <v>48</v>
      </c>
      <c r="B80" s="166">
        <f>'Member Info'!D76</f>
        <v>0</v>
      </c>
      <c r="C80" s="166">
        <f>'Member Info'!E76</f>
        <v>0</v>
      </c>
      <c r="D80" s="166" t="str">
        <f>'Member Info'!G76</f>
        <v/>
      </c>
      <c r="E80" s="167">
        <f>'Member Info'!B76</f>
        <v>0</v>
      </c>
      <c r="F80" s="244"/>
      <c r="G80" s="168" t="str">
        <f>IF(E80=0,"",
IF('Member Info'!$AM$19&lt;=$R$1,
SUMPRODUCT('Member Info'!L76+IF('Member Info'!H76&gt;'Member Info'!$AJ$12,'Member Info'!$AK$13,IF('Member Info'!H76&gt;'Member Info'!$AJ$11,'Member Info'!$AK$12,IF('Member Info'!H76&gt;'Member Info'!$AJ$10,'Member Info'!$AK$11,IF('Member Info'!H76&gt;'Member Info'!$AJ$9,'Member Info'!$AK$10,IF('Member Info'!H76&gt;'Member Info'!$AJ$8,'Member Info'!$AK$9,'Member Info'!$AK$8)))))),
SUMPRODUCT('Member Info'!L76+IF('Member Info'!H76&gt;'Member Info'!$AG$17,'Member Info'!$AH$18,IF('Member Info'!H76&gt;'Member Info'!$AG$16,'Member Info'!$AH$17,IF('Member Info'!H76&gt;'Member Info'!$AG$15,'Member Info'!$AH$16,IF('Member Info'!H76&gt;'Member Info'!$AG$14,'Member Info'!$AH$15,IF('Member Info'!H76&gt;'Member Info'!$AG$13,'Member Info'!$AH$14,IF('Member Info'!H76&gt;'Member Info'!$AG$12,'Member Info'!$AH$13,IF('Member Info'!H76&gt;'Member Info'!$AG$11,'Member Info'!$AH$12,IF('Member Info'!H76&gt;'Member Info'!$AG$10,'Member Info'!$AH$11,IF('Member Info'!H76&gt;'Member Info'!$AG$9,'Member Info'!$AH$10,IF('Member Info'!H76&gt;'Member Info'!$AG$8,'Member Info'!$AH$9,'Member Info'!$AH$8)))))))))))))</f>
        <v/>
      </c>
      <c r="H80" s="26"/>
      <c r="I80" s="26"/>
      <c r="J80" s="107" t="str">
        <f>IF(E80=0,"",IF('Member Info'!F76&gt;$S$1,CONCATENATE("Joined with practice on ", TEXT('Member Info'!F76, "DD/MM/YYYY")),IF('Member Info'!N76&lt;&gt;"",IF('Member Info'!N76&lt;$R$1,CONCATENATE("Left Scheme on ", TEXT('Member Info'!N76, "DD/MM/YYYY")),IF(ISERROR(G80),"Error Detected, No rate entered",IF(E80=0,"",IF(F80="","Error Detected, No Pensionable pay",IF(ISERROR(AB80)," Unknown Values entered.",IF(T80+U80&lt;1,"Acceptable",IF(R80+S80=200, "No Contributions Entered", IF(K80="","Error Detected, Choose reason&gt;",IF(X80="1",IF(T80=1,"Please Enter Deemed Pensionable Pay","Add Any Relevant Details Above"),"Please Give Details Above"))))))))),IF(ISERROR(G80),"Error Detected, No rate entered",IF(E80=0,"",IF(F80="","Error Detected, No Pensionable pay",IF(ISERROR(AB80)," Unknown Values entered.",IF(T80+U80&lt;1,"Acceptable",IF(R80+S80=200, "No Contributions Entered", IF(K80="","Error Detected, Choose reason&gt;",IF(X80="1",IF(T80=1,"Please Enter Deemed Pensionable Pay","Add relevant Details Above"),"Please give details Above")))))))))))</f>
        <v/>
      </c>
      <c r="K80" s="263"/>
      <c r="L80" s="93"/>
      <c r="M80" s="93" t="str">
        <f t="shared" si="4"/>
        <v/>
      </c>
      <c r="N80" s="96">
        <f t="shared" si="5"/>
        <v>0</v>
      </c>
      <c r="O80" s="96">
        <f t="shared" si="0"/>
        <v>0</v>
      </c>
      <c r="P80" s="220">
        <f>(ROUND((F80/100*'Member Info'!$W$2), 2))</f>
        <v>0</v>
      </c>
      <c r="Q80" s="220" t="e">
        <f t="shared" si="6"/>
        <v>#VALUE!</v>
      </c>
      <c r="R80" s="220" t="str">
        <f t="shared" si="7"/>
        <v/>
      </c>
      <c r="S80" s="229" t="str">
        <f t="shared" si="8"/>
        <v/>
      </c>
      <c r="T80" s="230" t="str">
        <f t="shared" si="9"/>
        <v/>
      </c>
      <c r="U80" s="230" t="str">
        <f t="shared" si="10"/>
        <v/>
      </c>
      <c r="V80" s="224">
        <f t="shared" si="11"/>
        <v>0</v>
      </c>
      <c r="W80" s="112">
        <f t="shared" si="12"/>
        <v>0</v>
      </c>
      <c r="X80" s="237" t="str">
        <f t="shared" si="1"/>
        <v/>
      </c>
      <c r="Y80" s="242" t="b">
        <f t="shared" si="2"/>
        <v>0</v>
      </c>
      <c r="Z80" s="237">
        <f t="shared" si="13"/>
        <v>0</v>
      </c>
      <c r="AA80" s="237">
        <f>IF('Member Info'!N76="",1,"")</f>
        <v>1</v>
      </c>
      <c r="AB80" s="245" t="e">
        <f t="shared" si="14"/>
        <v>#VALUE!</v>
      </c>
      <c r="AC80" s="132" t="str">
        <f t="shared" si="3"/>
        <v/>
      </c>
      <c r="AD80" s="126">
        <f t="shared" si="15"/>
        <v>1</v>
      </c>
      <c r="AE80" s="126" t="str">
        <f>IF('Member Info'!N76&lt;&gt;"",IF('Member Info'!N76&lt;=$R$1,1,0),"")</f>
        <v/>
      </c>
      <c r="AG80" s="126" t="b">
        <f t="shared" si="16"/>
        <v>0</v>
      </c>
      <c r="AH80" s="126">
        <f t="shared" si="17"/>
        <v>0</v>
      </c>
      <c r="AJ80" s="126">
        <f t="shared" si="18"/>
        <v>0</v>
      </c>
      <c r="AK80" s="126">
        <f>IF('Member Info'!F76&gt;$R$1,1,0)</f>
        <v>0</v>
      </c>
      <c r="AL80" s="126" t="b">
        <f>IF(ISERROR(R80),ERROR.TYPE(#REF!)=ERROR.TYPE(R80),FALSE)</f>
        <v>0</v>
      </c>
      <c r="AM80" s="126" t="b">
        <f>IF(ISERROR(S80),ERROR.TYPE(#REF!)=ERROR.TYPE(S80),FALSE)</f>
        <v>0</v>
      </c>
      <c r="AN80" s="126">
        <f>IF(OR('Member Info'!F76&gt;=$S$1,'Member Info'!N76&gt;=$R$1),1,0)</f>
        <v>0</v>
      </c>
    </row>
    <row r="81" spans="1:40" x14ac:dyDescent="0.25">
      <c r="A81" s="4">
        <v>49</v>
      </c>
      <c r="B81" s="166">
        <f>'Member Info'!D77</f>
        <v>0</v>
      </c>
      <c r="C81" s="166">
        <f>'Member Info'!E77</f>
        <v>0</v>
      </c>
      <c r="D81" s="166" t="str">
        <f>'Member Info'!G77</f>
        <v/>
      </c>
      <c r="E81" s="167">
        <f>'Member Info'!B77</f>
        <v>0</v>
      </c>
      <c r="F81" s="244"/>
      <c r="G81" s="168" t="str">
        <f>IF(E81=0,"",
IF('Member Info'!$AM$19&lt;=$R$1,
SUMPRODUCT('Member Info'!L77+IF('Member Info'!H77&gt;'Member Info'!$AJ$12,'Member Info'!$AK$13,IF('Member Info'!H77&gt;'Member Info'!$AJ$11,'Member Info'!$AK$12,IF('Member Info'!H77&gt;'Member Info'!$AJ$10,'Member Info'!$AK$11,IF('Member Info'!H77&gt;'Member Info'!$AJ$9,'Member Info'!$AK$10,IF('Member Info'!H77&gt;'Member Info'!$AJ$8,'Member Info'!$AK$9,'Member Info'!$AK$8)))))),
SUMPRODUCT('Member Info'!L77+IF('Member Info'!H77&gt;'Member Info'!$AG$17,'Member Info'!$AH$18,IF('Member Info'!H77&gt;'Member Info'!$AG$16,'Member Info'!$AH$17,IF('Member Info'!H77&gt;'Member Info'!$AG$15,'Member Info'!$AH$16,IF('Member Info'!H77&gt;'Member Info'!$AG$14,'Member Info'!$AH$15,IF('Member Info'!H77&gt;'Member Info'!$AG$13,'Member Info'!$AH$14,IF('Member Info'!H77&gt;'Member Info'!$AG$12,'Member Info'!$AH$13,IF('Member Info'!H77&gt;'Member Info'!$AG$11,'Member Info'!$AH$12,IF('Member Info'!H77&gt;'Member Info'!$AG$10,'Member Info'!$AH$11,IF('Member Info'!H77&gt;'Member Info'!$AG$9,'Member Info'!$AH$10,IF('Member Info'!H77&gt;'Member Info'!$AG$8,'Member Info'!$AH$9,'Member Info'!$AH$8)))))))))))))</f>
        <v/>
      </c>
      <c r="H81" s="26"/>
      <c r="I81" s="26"/>
      <c r="J81" s="107" t="str">
        <f>IF(E81=0,"",IF('Member Info'!F77&gt;$S$1,CONCATENATE("Joined with practice on ", TEXT('Member Info'!F77, "DD/MM/YYYY")),IF('Member Info'!N77&lt;&gt;"",IF('Member Info'!N77&lt;$R$1,CONCATENATE("Left Scheme on ", TEXT('Member Info'!N77, "DD/MM/YYYY")),IF(ISERROR(G81),"Error Detected, No rate entered",IF(E81=0,"",IF(F81="","Error Detected, No Pensionable pay",IF(ISERROR(AB81)," Unknown Values entered.",IF(T81+U81&lt;1,"Acceptable",IF(R81+S81=200, "No Contributions Entered", IF(K81="","Error Detected, Choose reason&gt;",IF(X81="1",IF(T81=1,"Please Enter Deemed Pensionable Pay","Add Any Relevant Details Above"),"Please Give Details Above"))))))))),IF(ISERROR(G81),"Error Detected, No rate entered",IF(E81=0,"",IF(F81="","Error Detected, No Pensionable pay",IF(ISERROR(AB81)," Unknown Values entered.",IF(T81+U81&lt;1,"Acceptable",IF(R81+S81=200, "No Contributions Entered", IF(K81="","Error Detected, Choose reason&gt;",IF(X81="1",IF(T81=1,"Please Enter Deemed Pensionable Pay","Add relevant Details Above"),"Please give details Above")))))))))))</f>
        <v/>
      </c>
      <c r="K81" s="263"/>
      <c r="L81" s="93"/>
      <c r="M81" s="93" t="str">
        <f t="shared" si="4"/>
        <v/>
      </c>
      <c r="N81" s="96">
        <f t="shared" si="5"/>
        <v>0</v>
      </c>
      <c r="O81" s="96">
        <f t="shared" si="0"/>
        <v>0</v>
      </c>
      <c r="P81" s="220">
        <f>(ROUND((F81/100*'Member Info'!$W$2), 2))</f>
        <v>0</v>
      </c>
      <c r="Q81" s="220" t="e">
        <f t="shared" si="6"/>
        <v>#VALUE!</v>
      </c>
      <c r="R81" s="220" t="str">
        <f t="shared" si="7"/>
        <v/>
      </c>
      <c r="S81" s="229" t="str">
        <f t="shared" si="8"/>
        <v/>
      </c>
      <c r="T81" s="230" t="str">
        <f t="shared" si="9"/>
        <v/>
      </c>
      <c r="U81" s="230" t="str">
        <f t="shared" si="10"/>
        <v/>
      </c>
      <c r="V81" s="224">
        <f t="shared" si="11"/>
        <v>0</v>
      </c>
      <c r="W81" s="112">
        <f t="shared" si="12"/>
        <v>0</v>
      </c>
      <c r="X81" s="237" t="str">
        <f t="shared" si="1"/>
        <v/>
      </c>
      <c r="Y81" s="242" t="b">
        <f t="shared" si="2"/>
        <v>0</v>
      </c>
      <c r="Z81" s="237">
        <f t="shared" si="13"/>
        <v>0</v>
      </c>
      <c r="AA81" s="237">
        <f>IF('Member Info'!N77="",1,"")</f>
        <v>1</v>
      </c>
      <c r="AB81" s="245" t="e">
        <f t="shared" si="14"/>
        <v>#VALUE!</v>
      </c>
      <c r="AC81" s="132" t="str">
        <f t="shared" si="3"/>
        <v/>
      </c>
      <c r="AD81" s="126">
        <f t="shared" si="15"/>
        <v>1</v>
      </c>
      <c r="AE81" s="126" t="str">
        <f>IF('Member Info'!N77&lt;&gt;"",IF('Member Info'!N77&lt;=$R$1,1,0),"")</f>
        <v/>
      </c>
      <c r="AG81" s="126" t="b">
        <f t="shared" si="16"/>
        <v>0</v>
      </c>
      <c r="AH81" s="126">
        <f t="shared" si="17"/>
        <v>0</v>
      </c>
      <c r="AJ81" s="126">
        <f t="shared" si="18"/>
        <v>0</v>
      </c>
      <c r="AK81" s="126">
        <f>IF('Member Info'!F77&gt;$R$1,1,0)</f>
        <v>0</v>
      </c>
      <c r="AL81" s="126" t="b">
        <f>IF(ISERROR(R81),ERROR.TYPE(#REF!)=ERROR.TYPE(R81),FALSE)</f>
        <v>0</v>
      </c>
      <c r="AM81" s="126" t="b">
        <f>IF(ISERROR(S81),ERROR.TYPE(#REF!)=ERROR.TYPE(S81),FALSE)</f>
        <v>0</v>
      </c>
      <c r="AN81" s="126">
        <f>IF(OR('Member Info'!F77&gt;=$S$1,'Member Info'!N77&gt;=$R$1),1,0)</f>
        <v>0</v>
      </c>
    </row>
    <row r="82" spans="1:40" x14ac:dyDescent="0.25">
      <c r="A82" s="4">
        <v>50</v>
      </c>
      <c r="B82" s="166">
        <f>'Member Info'!D78</f>
        <v>0</v>
      </c>
      <c r="C82" s="166">
        <f>'Member Info'!E78</f>
        <v>0</v>
      </c>
      <c r="D82" s="166" t="str">
        <f>'Member Info'!G78</f>
        <v/>
      </c>
      <c r="E82" s="167">
        <f>'Member Info'!B78</f>
        <v>0</v>
      </c>
      <c r="F82" s="244"/>
      <c r="G82" s="168" t="str">
        <f>IF(E82=0,"",
IF('Member Info'!$AM$19&lt;=$R$1,
SUMPRODUCT('Member Info'!L78+IF('Member Info'!H78&gt;'Member Info'!$AJ$12,'Member Info'!$AK$13,IF('Member Info'!H78&gt;'Member Info'!$AJ$11,'Member Info'!$AK$12,IF('Member Info'!H78&gt;'Member Info'!$AJ$10,'Member Info'!$AK$11,IF('Member Info'!H78&gt;'Member Info'!$AJ$9,'Member Info'!$AK$10,IF('Member Info'!H78&gt;'Member Info'!$AJ$8,'Member Info'!$AK$9,'Member Info'!$AK$8)))))),
SUMPRODUCT('Member Info'!L78+IF('Member Info'!H78&gt;'Member Info'!$AG$17,'Member Info'!$AH$18,IF('Member Info'!H78&gt;'Member Info'!$AG$16,'Member Info'!$AH$17,IF('Member Info'!H78&gt;'Member Info'!$AG$15,'Member Info'!$AH$16,IF('Member Info'!H78&gt;'Member Info'!$AG$14,'Member Info'!$AH$15,IF('Member Info'!H78&gt;'Member Info'!$AG$13,'Member Info'!$AH$14,IF('Member Info'!H78&gt;'Member Info'!$AG$12,'Member Info'!$AH$13,IF('Member Info'!H78&gt;'Member Info'!$AG$11,'Member Info'!$AH$12,IF('Member Info'!H78&gt;'Member Info'!$AG$10,'Member Info'!$AH$11,IF('Member Info'!H78&gt;'Member Info'!$AG$9,'Member Info'!$AH$10,IF('Member Info'!H78&gt;'Member Info'!$AG$8,'Member Info'!$AH$9,'Member Info'!$AH$8)))))))))))))</f>
        <v/>
      </c>
      <c r="H82" s="26"/>
      <c r="I82" s="26"/>
      <c r="J82" s="107" t="str">
        <f>IF(E82=0,"",IF('Member Info'!F78&gt;$S$1,CONCATENATE("Joined with practice on ", TEXT('Member Info'!F78, "DD/MM/YYYY")),IF('Member Info'!N78&lt;&gt;"",IF('Member Info'!N78&lt;$R$1,CONCATENATE("Left Scheme on ", TEXT('Member Info'!N78, "DD/MM/YYYY")),IF(ISERROR(G82),"Error Detected, No rate entered",IF(E82=0,"",IF(F82="","Error Detected, No Pensionable pay",IF(ISERROR(AB82)," Unknown Values entered.",IF(T82+U82&lt;1,"Acceptable",IF(R82+S82=200, "No Contributions Entered", IF(K82="","Error Detected, Choose reason&gt;",IF(X82="1",IF(T82=1,"Please Enter Deemed Pensionable Pay","Add Any Relevant Details Above"),"Please Give Details Above"))))))))),IF(ISERROR(G82),"Error Detected, No rate entered",IF(E82=0,"",IF(F82="","Error Detected, No Pensionable pay",IF(ISERROR(AB82)," Unknown Values entered.",IF(T82+U82&lt;1,"Acceptable",IF(R82+S82=200, "No Contributions Entered", IF(K82="","Error Detected, Choose reason&gt;",IF(X82="1",IF(T82=1,"Please Enter Deemed Pensionable Pay","Add relevant Details Above"),"Please give details Above")))))))))))</f>
        <v/>
      </c>
      <c r="K82" s="263"/>
      <c r="L82" s="93"/>
      <c r="M82" s="93" t="str">
        <f t="shared" si="4"/>
        <v/>
      </c>
      <c r="N82" s="96">
        <f t="shared" si="5"/>
        <v>0</v>
      </c>
      <c r="O82" s="96">
        <f t="shared" si="0"/>
        <v>0</v>
      </c>
      <c r="P82" s="220">
        <f>(ROUND((F82/100*'Member Info'!$W$2), 2))</f>
        <v>0</v>
      </c>
      <c r="Q82" s="220" t="e">
        <f t="shared" si="6"/>
        <v>#VALUE!</v>
      </c>
      <c r="R82" s="220" t="str">
        <f t="shared" si="7"/>
        <v/>
      </c>
      <c r="S82" s="229" t="str">
        <f t="shared" si="8"/>
        <v/>
      </c>
      <c r="T82" s="230" t="str">
        <f t="shared" si="9"/>
        <v/>
      </c>
      <c r="U82" s="230" t="str">
        <f t="shared" si="10"/>
        <v/>
      </c>
      <c r="V82" s="224">
        <f t="shared" si="11"/>
        <v>0</v>
      </c>
      <c r="W82" s="112">
        <f t="shared" si="12"/>
        <v>0</v>
      </c>
      <c r="X82" s="237" t="str">
        <f t="shared" si="1"/>
        <v/>
      </c>
      <c r="Y82" s="242" t="b">
        <f t="shared" si="2"/>
        <v>0</v>
      </c>
      <c r="Z82" s="237">
        <f t="shared" si="13"/>
        <v>0</v>
      </c>
      <c r="AA82" s="237">
        <f>IF('Member Info'!N78="",1,"")</f>
        <v>1</v>
      </c>
      <c r="AB82" s="245" t="e">
        <f t="shared" si="14"/>
        <v>#VALUE!</v>
      </c>
      <c r="AC82" s="132" t="str">
        <f t="shared" si="3"/>
        <v/>
      </c>
      <c r="AD82" s="126">
        <f t="shared" si="15"/>
        <v>1</v>
      </c>
      <c r="AE82" s="126" t="str">
        <f>IF('Member Info'!N78&lt;&gt;"",IF('Member Info'!N78&lt;=$R$1,1,0),"")</f>
        <v/>
      </c>
      <c r="AG82" s="126" t="b">
        <f t="shared" si="16"/>
        <v>0</v>
      </c>
      <c r="AH82" s="126">
        <f t="shared" si="17"/>
        <v>0</v>
      </c>
      <c r="AJ82" s="126">
        <f t="shared" si="18"/>
        <v>0</v>
      </c>
      <c r="AK82" s="126">
        <f>IF('Member Info'!F78&gt;$R$1,1,0)</f>
        <v>0</v>
      </c>
      <c r="AL82" s="126" t="b">
        <f>IF(ISERROR(R82),ERROR.TYPE(#REF!)=ERROR.TYPE(R82),FALSE)</f>
        <v>0</v>
      </c>
      <c r="AM82" s="126" t="b">
        <f>IF(ISERROR(S82),ERROR.TYPE(#REF!)=ERROR.TYPE(S82),FALSE)</f>
        <v>0</v>
      </c>
      <c r="AN82" s="126">
        <f>IF(OR('Member Info'!F78&gt;=$S$1,'Member Info'!N78&gt;=$R$1),1,0)</f>
        <v>0</v>
      </c>
    </row>
    <row r="83" spans="1:40" x14ac:dyDescent="0.25">
      <c r="A83" s="4">
        <v>51</v>
      </c>
      <c r="B83" s="166">
        <f>'Member Info'!D79</f>
        <v>0</v>
      </c>
      <c r="C83" s="166">
        <f>'Member Info'!E79</f>
        <v>0</v>
      </c>
      <c r="D83" s="166" t="str">
        <f>'Member Info'!G79</f>
        <v/>
      </c>
      <c r="E83" s="167">
        <f>'Member Info'!B79</f>
        <v>0</v>
      </c>
      <c r="F83" s="244"/>
      <c r="G83" s="168" t="str">
        <f>IF(E83=0,"",
IF('Member Info'!$AM$19&lt;=$R$1,
SUMPRODUCT('Member Info'!L79+IF('Member Info'!H79&gt;'Member Info'!$AJ$12,'Member Info'!$AK$13,IF('Member Info'!H79&gt;'Member Info'!$AJ$11,'Member Info'!$AK$12,IF('Member Info'!H79&gt;'Member Info'!$AJ$10,'Member Info'!$AK$11,IF('Member Info'!H79&gt;'Member Info'!$AJ$9,'Member Info'!$AK$10,IF('Member Info'!H79&gt;'Member Info'!$AJ$8,'Member Info'!$AK$9,'Member Info'!$AK$8)))))),
SUMPRODUCT('Member Info'!L79+IF('Member Info'!H79&gt;'Member Info'!$AG$17,'Member Info'!$AH$18,IF('Member Info'!H79&gt;'Member Info'!$AG$16,'Member Info'!$AH$17,IF('Member Info'!H79&gt;'Member Info'!$AG$15,'Member Info'!$AH$16,IF('Member Info'!H79&gt;'Member Info'!$AG$14,'Member Info'!$AH$15,IF('Member Info'!H79&gt;'Member Info'!$AG$13,'Member Info'!$AH$14,IF('Member Info'!H79&gt;'Member Info'!$AG$12,'Member Info'!$AH$13,IF('Member Info'!H79&gt;'Member Info'!$AG$11,'Member Info'!$AH$12,IF('Member Info'!H79&gt;'Member Info'!$AG$10,'Member Info'!$AH$11,IF('Member Info'!H79&gt;'Member Info'!$AG$9,'Member Info'!$AH$10,IF('Member Info'!H79&gt;'Member Info'!$AG$8,'Member Info'!$AH$9,'Member Info'!$AH$8)))))))))))))</f>
        <v/>
      </c>
      <c r="H83" s="26"/>
      <c r="I83" s="26"/>
      <c r="J83" s="107" t="str">
        <f>IF(E83=0,"",IF('Member Info'!F79&gt;$S$1,CONCATENATE("Joined with practice on ", TEXT('Member Info'!F79, "DD/MM/YYYY")),IF('Member Info'!N79&lt;&gt;"",IF('Member Info'!N79&lt;$R$1,CONCATENATE("Left Scheme on ", TEXT('Member Info'!N79, "DD/MM/YYYY")),IF(ISERROR(G83),"Error Detected, No rate entered",IF(E83=0,"",IF(F83="","Error Detected, No Pensionable pay",IF(ISERROR(AB83)," Unknown Values entered.",IF(T83+U83&lt;1,"Acceptable",IF(R83+S83=200, "No Contributions Entered", IF(K83="","Error Detected, Choose reason&gt;",IF(X83="1",IF(T83=1,"Please Enter Deemed Pensionable Pay","Add Any Relevant Details Above"),"Please Give Details Above"))))))))),IF(ISERROR(G83),"Error Detected, No rate entered",IF(E83=0,"",IF(F83="","Error Detected, No Pensionable pay",IF(ISERROR(AB83)," Unknown Values entered.",IF(T83+U83&lt;1,"Acceptable",IF(R83+S83=200, "No Contributions Entered", IF(K83="","Error Detected, Choose reason&gt;",IF(X83="1",IF(T83=1,"Please Enter Deemed Pensionable Pay","Add relevant Details Above"),"Please give details Above")))))))))))</f>
        <v/>
      </c>
      <c r="K83" s="263"/>
      <c r="L83" s="93"/>
      <c r="M83" s="93" t="str">
        <f t="shared" si="4"/>
        <v/>
      </c>
      <c r="N83" s="96">
        <f t="shared" si="5"/>
        <v>0</v>
      </c>
      <c r="O83" s="96">
        <f t="shared" si="0"/>
        <v>0</v>
      </c>
      <c r="P83" s="220">
        <f>(ROUND((F83/100*'Member Info'!$W$2), 2))</f>
        <v>0</v>
      </c>
      <c r="Q83" s="220" t="e">
        <f t="shared" si="6"/>
        <v>#VALUE!</v>
      </c>
      <c r="R83" s="220" t="str">
        <f t="shared" si="7"/>
        <v/>
      </c>
      <c r="S83" s="229" t="str">
        <f t="shared" si="8"/>
        <v/>
      </c>
      <c r="T83" s="230" t="str">
        <f t="shared" si="9"/>
        <v/>
      </c>
      <c r="U83" s="230" t="str">
        <f t="shared" si="10"/>
        <v/>
      </c>
      <c r="V83" s="224">
        <f t="shared" si="11"/>
        <v>0</v>
      </c>
      <c r="W83" s="112">
        <f t="shared" si="12"/>
        <v>0</v>
      </c>
      <c r="X83" s="237" t="str">
        <f t="shared" si="1"/>
        <v/>
      </c>
      <c r="Y83" s="242" t="b">
        <f t="shared" si="2"/>
        <v>0</v>
      </c>
      <c r="Z83" s="237">
        <f t="shared" si="13"/>
        <v>0</v>
      </c>
      <c r="AA83" s="237">
        <f>IF('Member Info'!N79="",1,"")</f>
        <v>1</v>
      </c>
      <c r="AB83" s="245" t="e">
        <f t="shared" si="14"/>
        <v>#VALUE!</v>
      </c>
      <c r="AC83" s="132" t="str">
        <f t="shared" si="3"/>
        <v/>
      </c>
      <c r="AD83" s="126">
        <f t="shared" si="15"/>
        <v>1</v>
      </c>
      <c r="AE83" s="126" t="str">
        <f>IF('Member Info'!N79&lt;&gt;"",IF('Member Info'!N79&lt;=$R$1,1,0),"")</f>
        <v/>
      </c>
      <c r="AG83" s="126" t="b">
        <f t="shared" si="16"/>
        <v>0</v>
      </c>
      <c r="AH83" s="126">
        <f t="shared" si="17"/>
        <v>0</v>
      </c>
      <c r="AJ83" s="126">
        <f t="shared" si="18"/>
        <v>0</v>
      </c>
      <c r="AK83" s="126">
        <f>IF('Member Info'!F79&gt;$R$1,1,0)</f>
        <v>0</v>
      </c>
      <c r="AL83" s="126" t="b">
        <f>IF(ISERROR(R83),ERROR.TYPE(#REF!)=ERROR.TYPE(R83),FALSE)</f>
        <v>0</v>
      </c>
      <c r="AM83" s="126" t="b">
        <f>IF(ISERROR(S83),ERROR.TYPE(#REF!)=ERROR.TYPE(S83),FALSE)</f>
        <v>0</v>
      </c>
      <c r="AN83" s="126">
        <f>IF(OR('Member Info'!F79&gt;=$S$1,'Member Info'!N79&gt;=$R$1),1,0)</f>
        <v>0</v>
      </c>
    </row>
    <row r="84" spans="1:40" x14ac:dyDescent="0.25">
      <c r="A84" s="4">
        <v>52</v>
      </c>
      <c r="B84" s="166">
        <f>'Member Info'!D80</f>
        <v>0</v>
      </c>
      <c r="C84" s="166">
        <f>'Member Info'!E80</f>
        <v>0</v>
      </c>
      <c r="D84" s="166" t="str">
        <f>'Member Info'!G80</f>
        <v/>
      </c>
      <c r="E84" s="167">
        <f>'Member Info'!B80</f>
        <v>0</v>
      </c>
      <c r="F84" s="244"/>
      <c r="G84" s="168" t="str">
        <f>IF(E84=0,"",
IF('Member Info'!$AM$19&lt;=$R$1,
SUMPRODUCT('Member Info'!L80+IF('Member Info'!H80&gt;'Member Info'!$AJ$12,'Member Info'!$AK$13,IF('Member Info'!H80&gt;'Member Info'!$AJ$11,'Member Info'!$AK$12,IF('Member Info'!H80&gt;'Member Info'!$AJ$10,'Member Info'!$AK$11,IF('Member Info'!H80&gt;'Member Info'!$AJ$9,'Member Info'!$AK$10,IF('Member Info'!H80&gt;'Member Info'!$AJ$8,'Member Info'!$AK$9,'Member Info'!$AK$8)))))),
SUMPRODUCT('Member Info'!L80+IF('Member Info'!H80&gt;'Member Info'!$AG$17,'Member Info'!$AH$18,IF('Member Info'!H80&gt;'Member Info'!$AG$16,'Member Info'!$AH$17,IF('Member Info'!H80&gt;'Member Info'!$AG$15,'Member Info'!$AH$16,IF('Member Info'!H80&gt;'Member Info'!$AG$14,'Member Info'!$AH$15,IF('Member Info'!H80&gt;'Member Info'!$AG$13,'Member Info'!$AH$14,IF('Member Info'!H80&gt;'Member Info'!$AG$12,'Member Info'!$AH$13,IF('Member Info'!H80&gt;'Member Info'!$AG$11,'Member Info'!$AH$12,IF('Member Info'!H80&gt;'Member Info'!$AG$10,'Member Info'!$AH$11,IF('Member Info'!H80&gt;'Member Info'!$AG$9,'Member Info'!$AH$10,IF('Member Info'!H80&gt;'Member Info'!$AG$8,'Member Info'!$AH$9,'Member Info'!$AH$8)))))))))))))</f>
        <v/>
      </c>
      <c r="H84" s="26"/>
      <c r="I84" s="26"/>
      <c r="J84" s="107" t="str">
        <f>IF(E84=0,"",IF('Member Info'!F80&gt;$S$1,CONCATENATE("Joined with practice on ", TEXT('Member Info'!F80, "DD/MM/YYYY")),IF('Member Info'!N80&lt;&gt;"",IF('Member Info'!N80&lt;$R$1,CONCATENATE("Left Scheme on ", TEXT('Member Info'!N80, "DD/MM/YYYY")),IF(ISERROR(G84),"Error Detected, No rate entered",IF(E84=0,"",IF(F84="","Error Detected, No Pensionable pay",IF(ISERROR(AB84)," Unknown Values entered.",IF(T84+U84&lt;1,"Acceptable",IF(R84+S84=200, "No Contributions Entered", IF(K84="","Error Detected, Choose reason&gt;",IF(X84="1",IF(T84=1,"Please Enter Deemed Pensionable Pay","Add Any Relevant Details Above"),"Please Give Details Above"))))))))),IF(ISERROR(G84),"Error Detected, No rate entered",IF(E84=0,"",IF(F84="","Error Detected, No Pensionable pay",IF(ISERROR(AB84)," Unknown Values entered.",IF(T84+U84&lt;1,"Acceptable",IF(R84+S84=200, "No Contributions Entered", IF(K84="","Error Detected, Choose reason&gt;",IF(X84="1",IF(T84=1,"Please Enter Deemed Pensionable Pay","Add relevant Details Above"),"Please give details Above")))))))))))</f>
        <v/>
      </c>
      <c r="K84" s="263"/>
      <c r="L84" s="93"/>
      <c r="M84" s="93" t="str">
        <f t="shared" si="4"/>
        <v/>
      </c>
      <c r="N84" s="96">
        <f t="shared" si="5"/>
        <v>0</v>
      </c>
      <c r="O84" s="96">
        <f t="shared" si="0"/>
        <v>0</v>
      </c>
      <c r="P84" s="220">
        <f>(ROUND((F84/100*'Member Info'!$W$2), 2))</f>
        <v>0</v>
      </c>
      <c r="Q84" s="220" t="e">
        <f t="shared" si="6"/>
        <v>#VALUE!</v>
      </c>
      <c r="R84" s="220" t="str">
        <f t="shared" si="7"/>
        <v/>
      </c>
      <c r="S84" s="229" t="str">
        <f t="shared" si="8"/>
        <v/>
      </c>
      <c r="T84" s="230" t="str">
        <f t="shared" si="9"/>
        <v/>
      </c>
      <c r="U84" s="230" t="str">
        <f t="shared" si="10"/>
        <v/>
      </c>
      <c r="V84" s="224">
        <f t="shared" si="11"/>
        <v>0</v>
      </c>
      <c r="W84" s="112">
        <f t="shared" si="12"/>
        <v>0</v>
      </c>
      <c r="X84" s="237" t="str">
        <f t="shared" si="1"/>
        <v/>
      </c>
      <c r="Y84" s="242" t="b">
        <f t="shared" si="2"/>
        <v>0</v>
      </c>
      <c r="Z84" s="237">
        <f t="shared" si="13"/>
        <v>0</v>
      </c>
      <c r="AA84" s="237">
        <f>IF('Member Info'!N80="",1,"")</f>
        <v>1</v>
      </c>
      <c r="AB84" s="245" t="e">
        <f t="shared" si="14"/>
        <v>#VALUE!</v>
      </c>
      <c r="AC84" s="132" t="str">
        <f t="shared" si="3"/>
        <v/>
      </c>
      <c r="AD84" s="126">
        <f t="shared" si="15"/>
        <v>1</v>
      </c>
      <c r="AE84" s="126" t="str">
        <f>IF('Member Info'!N80&lt;&gt;"",IF('Member Info'!N80&lt;=$R$1,1,0),"")</f>
        <v/>
      </c>
      <c r="AG84" s="126" t="b">
        <f t="shared" si="16"/>
        <v>0</v>
      </c>
      <c r="AH84" s="126">
        <f t="shared" si="17"/>
        <v>0</v>
      </c>
      <c r="AJ84" s="126">
        <f t="shared" si="18"/>
        <v>0</v>
      </c>
      <c r="AK84" s="126">
        <f>IF('Member Info'!F80&gt;$R$1,1,0)</f>
        <v>0</v>
      </c>
      <c r="AL84" s="126" t="b">
        <f>IF(ISERROR(R84),ERROR.TYPE(#REF!)=ERROR.TYPE(R84),FALSE)</f>
        <v>0</v>
      </c>
      <c r="AM84" s="126" t="b">
        <f>IF(ISERROR(S84),ERROR.TYPE(#REF!)=ERROR.TYPE(S84),FALSE)</f>
        <v>0</v>
      </c>
      <c r="AN84" s="126">
        <f>IF(OR('Member Info'!F80&gt;=$S$1,'Member Info'!N80&gt;=$R$1),1,0)</f>
        <v>0</v>
      </c>
    </row>
    <row r="85" spans="1:40" x14ac:dyDescent="0.25">
      <c r="A85" s="4">
        <v>53</v>
      </c>
      <c r="B85" s="166">
        <f>'Member Info'!D81</f>
        <v>0</v>
      </c>
      <c r="C85" s="166">
        <f>'Member Info'!E81</f>
        <v>0</v>
      </c>
      <c r="D85" s="166" t="str">
        <f>'Member Info'!G81</f>
        <v/>
      </c>
      <c r="E85" s="167">
        <f>'Member Info'!B81</f>
        <v>0</v>
      </c>
      <c r="F85" s="244"/>
      <c r="G85" s="168" t="str">
        <f>IF(E85=0,"",
IF('Member Info'!$AM$19&lt;=$R$1,
SUMPRODUCT('Member Info'!L81+IF('Member Info'!H81&gt;'Member Info'!$AJ$12,'Member Info'!$AK$13,IF('Member Info'!H81&gt;'Member Info'!$AJ$11,'Member Info'!$AK$12,IF('Member Info'!H81&gt;'Member Info'!$AJ$10,'Member Info'!$AK$11,IF('Member Info'!H81&gt;'Member Info'!$AJ$9,'Member Info'!$AK$10,IF('Member Info'!H81&gt;'Member Info'!$AJ$8,'Member Info'!$AK$9,'Member Info'!$AK$8)))))),
SUMPRODUCT('Member Info'!L81+IF('Member Info'!H81&gt;'Member Info'!$AG$17,'Member Info'!$AH$18,IF('Member Info'!H81&gt;'Member Info'!$AG$16,'Member Info'!$AH$17,IF('Member Info'!H81&gt;'Member Info'!$AG$15,'Member Info'!$AH$16,IF('Member Info'!H81&gt;'Member Info'!$AG$14,'Member Info'!$AH$15,IF('Member Info'!H81&gt;'Member Info'!$AG$13,'Member Info'!$AH$14,IF('Member Info'!H81&gt;'Member Info'!$AG$12,'Member Info'!$AH$13,IF('Member Info'!H81&gt;'Member Info'!$AG$11,'Member Info'!$AH$12,IF('Member Info'!H81&gt;'Member Info'!$AG$10,'Member Info'!$AH$11,IF('Member Info'!H81&gt;'Member Info'!$AG$9,'Member Info'!$AH$10,IF('Member Info'!H81&gt;'Member Info'!$AG$8,'Member Info'!$AH$9,'Member Info'!$AH$8)))))))))))))</f>
        <v/>
      </c>
      <c r="H85" s="26"/>
      <c r="I85" s="26"/>
      <c r="J85" s="107" t="str">
        <f>IF(E85=0,"",IF('Member Info'!F81&gt;$S$1,CONCATENATE("Joined with practice on ", TEXT('Member Info'!F81, "DD/MM/YYYY")),IF('Member Info'!N81&lt;&gt;"",IF('Member Info'!N81&lt;$R$1,CONCATENATE("Left Scheme on ", TEXT('Member Info'!N81, "DD/MM/YYYY")),IF(ISERROR(G85),"Error Detected, No rate entered",IF(E85=0,"",IF(F85="","Error Detected, No Pensionable pay",IF(ISERROR(AB85)," Unknown Values entered.",IF(T85+U85&lt;1,"Acceptable",IF(R85+S85=200, "No Contributions Entered", IF(K85="","Error Detected, Choose reason&gt;",IF(X85="1",IF(T85=1,"Please Enter Deemed Pensionable Pay","Add Any Relevant Details Above"),"Please Give Details Above"))))))))),IF(ISERROR(G85),"Error Detected, No rate entered",IF(E85=0,"",IF(F85="","Error Detected, No Pensionable pay",IF(ISERROR(AB85)," Unknown Values entered.",IF(T85+U85&lt;1,"Acceptable",IF(R85+S85=200, "No Contributions Entered", IF(K85="","Error Detected, Choose reason&gt;",IF(X85="1",IF(T85=1,"Please Enter Deemed Pensionable Pay","Add relevant Details Above"),"Please give details Above")))))))))))</f>
        <v/>
      </c>
      <c r="K85" s="263"/>
      <c r="L85" s="93"/>
      <c r="M85" s="93" t="str">
        <f t="shared" si="4"/>
        <v/>
      </c>
      <c r="N85" s="96">
        <f t="shared" si="5"/>
        <v>0</v>
      </c>
      <c r="O85" s="96">
        <f t="shared" si="0"/>
        <v>0</v>
      </c>
      <c r="P85" s="220">
        <f>(ROUND((F85/100*'Member Info'!$W$2), 2))</f>
        <v>0</v>
      </c>
      <c r="Q85" s="220" t="e">
        <f t="shared" si="6"/>
        <v>#VALUE!</v>
      </c>
      <c r="R85" s="220" t="str">
        <f t="shared" si="7"/>
        <v/>
      </c>
      <c r="S85" s="229" t="str">
        <f t="shared" si="8"/>
        <v/>
      </c>
      <c r="T85" s="230" t="str">
        <f t="shared" si="9"/>
        <v/>
      </c>
      <c r="U85" s="230" t="str">
        <f t="shared" si="10"/>
        <v/>
      </c>
      <c r="V85" s="224">
        <f t="shared" si="11"/>
        <v>0</v>
      </c>
      <c r="W85" s="112">
        <f t="shared" si="12"/>
        <v>0</v>
      </c>
      <c r="X85" s="237" t="str">
        <f t="shared" si="1"/>
        <v/>
      </c>
      <c r="Y85" s="242" t="b">
        <f t="shared" si="2"/>
        <v>0</v>
      </c>
      <c r="Z85" s="237">
        <f t="shared" si="13"/>
        <v>0</v>
      </c>
      <c r="AA85" s="237">
        <f>IF('Member Info'!N81="",1,"")</f>
        <v>1</v>
      </c>
      <c r="AB85" s="245" t="e">
        <f t="shared" si="14"/>
        <v>#VALUE!</v>
      </c>
      <c r="AC85" s="132" t="str">
        <f t="shared" si="3"/>
        <v/>
      </c>
      <c r="AD85" s="126">
        <f t="shared" si="15"/>
        <v>1</v>
      </c>
      <c r="AE85" s="126" t="str">
        <f>IF('Member Info'!N81&lt;&gt;"",IF('Member Info'!N81&lt;=$R$1,1,0),"")</f>
        <v/>
      </c>
      <c r="AG85" s="126" t="b">
        <f t="shared" si="16"/>
        <v>0</v>
      </c>
      <c r="AH85" s="126">
        <f t="shared" si="17"/>
        <v>0</v>
      </c>
      <c r="AJ85" s="126">
        <f t="shared" si="18"/>
        <v>0</v>
      </c>
      <c r="AK85" s="126">
        <f>IF('Member Info'!F81&gt;$R$1,1,0)</f>
        <v>0</v>
      </c>
      <c r="AL85" s="126" t="b">
        <f>IF(ISERROR(R85),ERROR.TYPE(#REF!)=ERROR.TYPE(R85),FALSE)</f>
        <v>0</v>
      </c>
      <c r="AM85" s="126" t="b">
        <f>IF(ISERROR(S85),ERROR.TYPE(#REF!)=ERROR.TYPE(S85),FALSE)</f>
        <v>0</v>
      </c>
      <c r="AN85" s="126">
        <f>IF(OR('Member Info'!F81&gt;=$S$1,'Member Info'!N81&gt;=$R$1),1,0)</f>
        <v>0</v>
      </c>
    </row>
    <row r="86" spans="1:40" x14ac:dyDescent="0.25">
      <c r="A86" s="4">
        <v>54</v>
      </c>
      <c r="B86" s="166">
        <f>'Member Info'!D82</f>
        <v>0</v>
      </c>
      <c r="C86" s="166">
        <f>'Member Info'!E82</f>
        <v>0</v>
      </c>
      <c r="D86" s="166" t="str">
        <f>'Member Info'!G82</f>
        <v/>
      </c>
      <c r="E86" s="167">
        <f>'Member Info'!B82</f>
        <v>0</v>
      </c>
      <c r="F86" s="244"/>
      <c r="G86" s="168" t="str">
        <f>IF(E86=0,"",
IF('Member Info'!$AM$19&lt;=$R$1,
SUMPRODUCT('Member Info'!L82+IF('Member Info'!H82&gt;'Member Info'!$AJ$12,'Member Info'!$AK$13,IF('Member Info'!H82&gt;'Member Info'!$AJ$11,'Member Info'!$AK$12,IF('Member Info'!H82&gt;'Member Info'!$AJ$10,'Member Info'!$AK$11,IF('Member Info'!H82&gt;'Member Info'!$AJ$9,'Member Info'!$AK$10,IF('Member Info'!H82&gt;'Member Info'!$AJ$8,'Member Info'!$AK$9,'Member Info'!$AK$8)))))),
SUMPRODUCT('Member Info'!L82+IF('Member Info'!H82&gt;'Member Info'!$AG$17,'Member Info'!$AH$18,IF('Member Info'!H82&gt;'Member Info'!$AG$16,'Member Info'!$AH$17,IF('Member Info'!H82&gt;'Member Info'!$AG$15,'Member Info'!$AH$16,IF('Member Info'!H82&gt;'Member Info'!$AG$14,'Member Info'!$AH$15,IF('Member Info'!H82&gt;'Member Info'!$AG$13,'Member Info'!$AH$14,IF('Member Info'!H82&gt;'Member Info'!$AG$12,'Member Info'!$AH$13,IF('Member Info'!H82&gt;'Member Info'!$AG$11,'Member Info'!$AH$12,IF('Member Info'!H82&gt;'Member Info'!$AG$10,'Member Info'!$AH$11,IF('Member Info'!H82&gt;'Member Info'!$AG$9,'Member Info'!$AH$10,IF('Member Info'!H82&gt;'Member Info'!$AG$8,'Member Info'!$AH$9,'Member Info'!$AH$8)))))))))))))</f>
        <v/>
      </c>
      <c r="H86" s="26"/>
      <c r="I86" s="26"/>
      <c r="J86" s="107" t="str">
        <f>IF(E86=0,"",IF('Member Info'!F82&gt;$S$1,CONCATENATE("Joined with practice on ", TEXT('Member Info'!F82, "DD/MM/YYYY")),IF('Member Info'!N82&lt;&gt;"",IF('Member Info'!N82&lt;$R$1,CONCATENATE("Left Scheme on ", TEXT('Member Info'!N82, "DD/MM/YYYY")),IF(ISERROR(G86),"Error Detected, No rate entered",IF(E86=0,"",IF(F86="","Error Detected, No Pensionable pay",IF(ISERROR(AB86)," Unknown Values entered.",IF(T86+U86&lt;1,"Acceptable",IF(R86+S86=200, "No Contributions Entered", IF(K86="","Error Detected, Choose reason&gt;",IF(X86="1",IF(T86=1,"Please Enter Deemed Pensionable Pay","Add Any Relevant Details Above"),"Please Give Details Above"))))))))),IF(ISERROR(G86),"Error Detected, No rate entered",IF(E86=0,"",IF(F86="","Error Detected, No Pensionable pay",IF(ISERROR(AB86)," Unknown Values entered.",IF(T86+U86&lt;1,"Acceptable",IF(R86+S86=200, "No Contributions Entered", IF(K86="","Error Detected, Choose reason&gt;",IF(X86="1",IF(T86=1,"Please Enter Deemed Pensionable Pay","Add relevant Details Above"),"Please give details Above")))))))))))</f>
        <v/>
      </c>
      <c r="K86" s="263"/>
      <c r="L86" s="93"/>
      <c r="M86" s="93" t="str">
        <f t="shared" si="4"/>
        <v/>
      </c>
      <c r="N86" s="96">
        <f t="shared" si="5"/>
        <v>0</v>
      </c>
      <c r="O86" s="96">
        <f t="shared" si="0"/>
        <v>0</v>
      </c>
      <c r="P86" s="220">
        <f>(ROUND((F86/100*'Member Info'!$W$2), 2))</f>
        <v>0</v>
      </c>
      <c r="Q86" s="220" t="e">
        <f t="shared" si="6"/>
        <v>#VALUE!</v>
      </c>
      <c r="R86" s="220" t="str">
        <f t="shared" si="7"/>
        <v/>
      </c>
      <c r="S86" s="229" t="str">
        <f t="shared" si="8"/>
        <v/>
      </c>
      <c r="T86" s="230" t="str">
        <f t="shared" si="9"/>
        <v/>
      </c>
      <c r="U86" s="230" t="str">
        <f t="shared" si="10"/>
        <v/>
      </c>
      <c r="V86" s="224">
        <f t="shared" si="11"/>
        <v>0</v>
      </c>
      <c r="W86" s="112">
        <f t="shared" si="12"/>
        <v>0</v>
      </c>
      <c r="X86" s="237" t="str">
        <f t="shared" si="1"/>
        <v/>
      </c>
      <c r="Y86" s="242" t="b">
        <f t="shared" si="2"/>
        <v>0</v>
      </c>
      <c r="Z86" s="237">
        <f t="shared" si="13"/>
        <v>0</v>
      </c>
      <c r="AA86" s="237">
        <f>IF('Member Info'!N82="",1,"")</f>
        <v>1</v>
      </c>
      <c r="AB86" s="245" t="e">
        <f t="shared" si="14"/>
        <v>#VALUE!</v>
      </c>
      <c r="AC86" s="132" t="str">
        <f t="shared" si="3"/>
        <v/>
      </c>
      <c r="AD86" s="126">
        <f t="shared" si="15"/>
        <v>1</v>
      </c>
      <c r="AE86" s="126" t="str">
        <f>IF('Member Info'!N82&lt;&gt;"",IF('Member Info'!N82&lt;=$R$1,1,0),"")</f>
        <v/>
      </c>
      <c r="AG86" s="126" t="b">
        <f t="shared" si="16"/>
        <v>0</v>
      </c>
      <c r="AH86" s="126">
        <f t="shared" si="17"/>
        <v>0</v>
      </c>
      <c r="AJ86" s="126">
        <f t="shared" si="18"/>
        <v>0</v>
      </c>
      <c r="AK86" s="126">
        <f>IF('Member Info'!F82&gt;$R$1,1,0)</f>
        <v>0</v>
      </c>
      <c r="AL86" s="126" t="b">
        <f>IF(ISERROR(R86),ERROR.TYPE(#REF!)=ERROR.TYPE(R86),FALSE)</f>
        <v>0</v>
      </c>
      <c r="AM86" s="126" t="b">
        <f>IF(ISERROR(S86),ERROR.TYPE(#REF!)=ERROR.TYPE(S86),FALSE)</f>
        <v>0</v>
      </c>
      <c r="AN86" s="126">
        <f>IF(OR('Member Info'!F82&gt;=$S$1,'Member Info'!N82&gt;=$R$1),1,0)</f>
        <v>0</v>
      </c>
    </row>
    <row r="87" spans="1:40" x14ac:dyDescent="0.25">
      <c r="A87" s="4">
        <v>55</v>
      </c>
      <c r="B87" s="166">
        <f>'Member Info'!D83</f>
        <v>0</v>
      </c>
      <c r="C87" s="166">
        <f>'Member Info'!E83</f>
        <v>0</v>
      </c>
      <c r="D87" s="166" t="str">
        <f>'Member Info'!G83</f>
        <v/>
      </c>
      <c r="E87" s="167">
        <f>'Member Info'!B83</f>
        <v>0</v>
      </c>
      <c r="F87" s="244"/>
      <c r="G87" s="168" t="str">
        <f>IF(E87=0,"",
IF('Member Info'!$AM$19&lt;=$R$1,
SUMPRODUCT('Member Info'!L83+IF('Member Info'!H83&gt;'Member Info'!$AJ$12,'Member Info'!$AK$13,IF('Member Info'!H83&gt;'Member Info'!$AJ$11,'Member Info'!$AK$12,IF('Member Info'!H83&gt;'Member Info'!$AJ$10,'Member Info'!$AK$11,IF('Member Info'!H83&gt;'Member Info'!$AJ$9,'Member Info'!$AK$10,IF('Member Info'!H83&gt;'Member Info'!$AJ$8,'Member Info'!$AK$9,'Member Info'!$AK$8)))))),
SUMPRODUCT('Member Info'!L83+IF('Member Info'!H83&gt;'Member Info'!$AG$17,'Member Info'!$AH$18,IF('Member Info'!H83&gt;'Member Info'!$AG$16,'Member Info'!$AH$17,IF('Member Info'!H83&gt;'Member Info'!$AG$15,'Member Info'!$AH$16,IF('Member Info'!H83&gt;'Member Info'!$AG$14,'Member Info'!$AH$15,IF('Member Info'!H83&gt;'Member Info'!$AG$13,'Member Info'!$AH$14,IF('Member Info'!H83&gt;'Member Info'!$AG$12,'Member Info'!$AH$13,IF('Member Info'!H83&gt;'Member Info'!$AG$11,'Member Info'!$AH$12,IF('Member Info'!H83&gt;'Member Info'!$AG$10,'Member Info'!$AH$11,IF('Member Info'!H83&gt;'Member Info'!$AG$9,'Member Info'!$AH$10,IF('Member Info'!H83&gt;'Member Info'!$AG$8,'Member Info'!$AH$9,'Member Info'!$AH$8)))))))))))))</f>
        <v/>
      </c>
      <c r="H87" s="26"/>
      <c r="I87" s="26"/>
      <c r="J87" s="107" t="str">
        <f>IF(E87=0,"",IF('Member Info'!F83&gt;$S$1,CONCATENATE("Joined with practice on ", TEXT('Member Info'!F83, "DD/MM/YYYY")),IF('Member Info'!N83&lt;&gt;"",IF('Member Info'!N83&lt;$R$1,CONCATENATE("Left Scheme on ", TEXT('Member Info'!N83, "DD/MM/YYYY")),IF(ISERROR(G87),"Error Detected, No rate entered",IF(E87=0,"",IF(F87="","Error Detected, No Pensionable pay",IF(ISERROR(AB87)," Unknown Values entered.",IF(T87+U87&lt;1,"Acceptable",IF(R87+S87=200, "No Contributions Entered", IF(K87="","Error Detected, Choose reason&gt;",IF(X87="1",IF(T87=1,"Please Enter Deemed Pensionable Pay","Add Any Relevant Details Above"),"Please Give Details Above"))))))))),IF(ISERROR(G87),"Error Detected, No rate entered",IF(E87=0,"",IF(F87="","Error Detected, No Pensionable pay",IF(ISERROR(AB87)," Unknown Values entered.",IF(T87+U87&lt;1,"Acceptable",IF(R87+S87=200, "No Contributions Entered", IF(K87="","Error Detected, Choose reason&gt;",IF(X87="1",IF(T87=1,"Please Enter Deemed Pensionable Pay","Add relevant Details Above"),"Please give details Above")))))))))))</f>
        <v/>
      </c>
      <c r="K87" s="263"/>
      <c r="L87" s="93"/>
      <c r="M87" s="93" t="str">
        <f t="shared" si="4"/>
        <v/>
      </c>
      <c r="N87" s="96">
        <f t="shared" si="5"/>
        <v>0</v>
      </c>
      <c r="O87" s="96">
        <f t="shared" si="0"/>
        <v>0</v>
      </c>
      <c r="P87" s="220">
        <f>(ROUND((F87/100*'Member Info'!$W$2), 2))</f>
        <v>0</v>
      </c>
      <c r="Q87" s="220" t="e">
        <f t="shared" si="6"/>
        <v>#VALUE!</v>
      </c>
      <c r="R87" s="220" t="str">
        <f t="shared" si="7"/>
        <v/>
      </c>
      <c r="S87" s="229" t="str">
        <f t="shared" si="8"/>
        <v/>
      </c>
      <c r="T87" s="230" t="str">
        <f t="shared" si="9"/>
        <v/>
      </c>
      <c r="U87" s="230" t="str">
        <f t="shared" si="10"/>
        <v/>
      </c>
      <c r="V87" s="224">
        <f t="shared" si="11"/>
        <v>0</v>
      </c>
      <c r="W87" s="112">
        <f t="shared" si="12"/>
        <v>0</v>
      </c>
      <c r="X87" s="237" t="str">
        <f t="shared" si="1"/>
        <v/>
      </c>
      <c r="Y87" s="242" t="b">
        <f t="shared" si="2"/>
        <v>0</v>
      </c>
      <c r="Z87" s="237">
        <f t="shared" si="13"/>
        <v>0</v>
      </c>
      <c r="AA87" s="237">
        <f>IF('Member Info'!N83="",1,"")</f>
        <v>1</v>
      </c>
      <c r="AB87" s="245" t="e">
        <f t="shared" si="14"/>
        <v>#VALUE!</v>
      </c>
      <c r="AC87" s="132" t="str">
        <f t="shared" si="3"/>
        <v/>
      </c>
      <c r="AD87" s="126">
        <f t="shared" si="15"/>
        <v>1</v>
      </c>
      <c r="AE87" s="126" t="str">
        <f>IF('Member Info'!N83&lt;&gt;"",IF('Member Info'!N83&lt;=$R$1,1,0),"")</f>
        <v/>
      </c>
      <c r="AG87" s="126" t="b">
        <f t="shared" si="16"/>
        <v>0</v>
      </c>
      <c r="AH87" s="126">
        <f t="shared" si="17"/>
        <v>0</v>
      </c>
      <c r="AJ87" s="126">
        <f t="shared" si="18"/>
        <v>0</v>
      </c>
      <c r="AK87" s="126">
        <f>IF('Member Info'!F83&gt;$R$1,1,0)</f>
        <v>0</v>
      </c>
      <c r="AL87" s="126" t="b">
        <f>IF(ISERROR(R87),ERROR.TYPE(#REF!)=ERROR.TYPE(R87),FALSE)</f>
        <v>0</v>
      </c>
      <c r="AM87" s="126" t="b">
        <f>IF(ISERROR(S87),ERROR.TYPE(#REF!)=ERROR.TYPE(S87),FALSE)</f>
        <v>0</v>
      </c>
      <c r="AN87" s="126">
        <f>IF(OR('Member Info'!F83&gt;=$S$1,'Member Info'!N83&gt;=$R$1),1,0)</f>
        <v>0</v>
      </c>
    </row>
    <row r="88" spans="1:40" x14ac:dyDescent="0.25">
      <c r="A88" s="4">
        <v>56</v>
      </c>
      <c r="B88" s="166">
        <f>'Member Info'!D84</f>
        <v>0</v>
      </c>
      <c r="C88" s="166">
        <f>'Member Info'!E84</f>
        <v>0</v>
      </c>
      <c r="D88" s="166" t="str">
        <f>'Member Info'!G84</f>
        <v/>
      </c>
      <c r="E88" s="167">
        <f>'Member Info'!B84</f>
        <v>0</v>
      </c>
      <c r="F88" s="244"/>
      <c r="G88" s="168" t="str">
        <f>IF(E88=0,"",
IF('Member Info'!$AM$19&lt;=$R$1,
SUMPRODUCT('Member Info'!L84+IF('Member Info'!H84&gt;'Member Info'!$AJ$12,'Member Info'!$AK$13,IF('Member Info'!H84&gt;'Member Info'!$AJ$11,'Member Info'!$AK$12,IF('Member Info'!H84&gt;'Member Info'!$AJ$10,'Member Info'!$AK$11,IF('Member Info'!H84&gt;'Member Info'!$AJ$9,'Member Info'!$AK$10,IF('Member Info'!H84&gt;'Member Info'!$AJ$8,'Member Info'!$AK$9,'Member Info'!$AK$8)))))),
SUMPRODUCT('Member Info'!L84+IF('Member Info'!H84&gt;'Member Info'!$AG$17,'Member Info'!$AH$18,IF('Member Info'!H84&gt;'Member Info'!$AG$16,'Member Info'!$AH$17,IF('Member Info'!H84&gt;'Member Info'!$AG$15,'Member Info'!$AH$16,IF('Member Info'!H84&gt;'Member Info'!$AG$14,'Member Info'!$AH$15,IF('Member Info'!H84&gt;'Member Info'!$AG$13,'Member Info'!$AH$14,IF('Member Info'!H84&gt;'Member Info'!$AG$12,'Member Info'!$AH$13,IF('Member Info'!H84&gt;'Member Info'!$AG$11,'Member Info'!$AH$12,IF('Member Info'!H84&gt;'Member Info'!$AG$10,'Member Info'!$AH$11,IF('Member Info'!H84&gt;'Member Info'!$AG$9,'Member Info'!$AH$10,IF('Member Info'!H84&gt;'Member Info'!$AG$8,'Member Info'!$AH$9,'Member Info'!$AH$8)))))))))))))</f>
        <v/>
      </c>
      <c r="H88" s="26"/>
      <c r="I88" s="26"/>
      <c r="J88" s="107" t="str">
        <f>IF(E88=0,"",IF('Member Info'!F84&gt;$S$1,CONCATENATE("Joined with practice on ", TEXT('Member Info'!F84, "DD/MM/YYYY")),IF('Member Info'!N84&lt;&gt;"",IF('Member Info'!N84&lt;$R$1,CONCATENATE("Left Scheme on ", TEXT('Member Info'!N84, "DD/MM/YYYY")),IF(ISERROR(G88),"Error Detected, No rate entered",IF(E88=0,"",IF(F88="","Error Detected, No Pensionable pay",IF(ISERROR(AB88)," Unknown Values entered.",IF(T88+U88&lt;1,"Acceptable",IF(R88+S88=200, "No Contributions Entered", IF(K88="","Error Detected, Choose reason&gt;",IF(X88="1",IF(T88=1,"Please Enter Deemed Pensionable Pay","Add Any Relevant Details Above"),"Please Give Details Above"))))))))),IF(ISERROR(G88),"Error Detected, No rate entered",IF(E88=0,"",IF(F88="","Error Detected, No Pensionable pay",IF(ISERROR(AB88)," Unknown Values entered.",IF(T88+U88&lt;1,"Acceptable",IF(R88+S88=200, "No Contributions Entered", IF(K88="","Error Detected, Choose reason&gt;",IF(X88="1",IF(T88=1,"Please Enter Deemed Pensionable Pay","Add relevant Details Above"),"Please give details Above")))))))))))</f>
        <v/>
      </c>
      <c r="K88" s="263"/>
      <c r="L88" s="93"/>
      <c r="M88" s="93" t="str">
        <f t="shared" si="4"/>
        <v/>
      </c>
      <c r="N88" s="96">
        <f t="shared" si="5"/>
        <v>0</v>
      </c>
      <c r="O88" s="96">
        <f t="shared" si="0"/>
        <v>0</v>
      </c>
      <c r="P88" s="220">
        <f>(ROUND((F88/100*'Member Info'!$W$2), 2))</f>
        <v>0</v>
      </c>
      <c r="Q88" s="220" t="e">
        <f t="shared" si="6"/>
        <v>#VALUE!</v>
      </c>
      <c r="R88" s="220" t="str">
        <f t="shared" si="7"/>
        <v/>
      </c>
      <c r="S88" s="229" t="str">
        <f t="shared" si="8"/>
        <v/>
      </c>
      <c r="T88" s="230" t="str">
        <f t="shared" si="9"/>
        <v/>
      </c>
      <c r="U88" s="230" t="str">
        <f t="shared" si="10"/>
        <v/>
      </c>
      <c r="V88" s="224">
        <f t="shared" si="11"/>
        <v>0</v>
      </c>
      <c r="W88" s="112">
        <f t="shared" si="12"/>
        <v>0</v>
      </c>
      <c r="X88" s="237" t="str">
        <f t="shared" si="1"/>
        <v/>
      </c>
      <c r="Y88" s="242" t="b">
        <f t="shared" si="2"/>
        <v>0</v>
      </c>
      <c r="Z88" s="237">
        <f t="shared" si="13"/>
        <v>0</v>
      </c>
      <c r="AA88" s="237">
        <f>IF('Member Info'!N84="",1,"")</f>
        <v>1</v>
      </c>
      <c r="AB88" s="245" t="e">
        <f t="shared" si="14"/>
        <v>#VALUE!</v>
      </c>
      <c r="AC88" s="132" t="str">
        <f t="shared" si="3"/>
        <v/>
      </c>
      <c r="AD88" s="126">
        <f t="shared" si="15"/>
        <v>1</v>
      </c>
      <c r="AE88" s="126" t="str">
        <f>IF('Member Info'!N84&lt;&gt;"",IF('Member Info'!N84&lt;=$R$1,1,0),"")</f>
        <v/>
      </c>
      <c r="AG88" s="126" t="b">
        <f t="shared" si="16"/>
        <v>0</v>
      </c>
      <c r="AH88" s="126">
        <f t="shared" si="17"/>
        <v>0</v>
      </c>
      <c r="AJ88" s="126">
        <f t="shared" si="18"/>
        <v>0</v>
      </c>
      <c r="AK88" s="126">
        <f>IF('Member Info'!F84&gt;$R$1,1,0)</f>
        <v>0</v>
      </c>
      <c r="AL88" s="126" t="b">
        <f>IF(ISERROR(R88),ERROR.TYPE(#REF!)=ERROR.TYPE(R88),FALSE)</f>
        <v>0</v>
      </c>
      <c r="AM88" s="126" t="b">
        <f>IF(ISERROR(S88),ERROR.TYPE(#REF!)=ERROR.TYPE(S88),FALSE)</f>
        <v>0</v>
      </c>
      <c r="AN88" s="126">
        <f>IF(OR('Member Info'!F84&gt;=$S$1,'Member Info'!N84&gt;=$R$1),1,0)</f>
        <v>0</v>
      </c>
    </row>
    <row r="89" spans="1:40" x14ac:dyDescent="0.25">
      <c r="A89" s="4">
        <v>57</v>
      </c>
      <c r="B89" s="166">
        <f>'Member Info'!D85</f>
        <v>0</v>
      </c>
      <c r="C89" s="166">
        <f>'Member Info'!E85</f>
        <v>0</v>
      </c>
      <c r="D89" s="166" t="str">
        <f>'Member Info'!G85</f>
        <v/>
      </c>
      <c r="E89" s="167">
        <f>'Member Info'!B85</f>
        <v>0</v>
      </c>
      <c r="F89" s="244"/>
      <c r="G89" s="168" t="str">
        <f>IF(E89=0,"",
IF('Member Info'!$AM$19&lt;=$R$1,
SUMPRODUCT('Member Info'!L85+IF('Member Info'!H85&gt;'Member Info'!$AJ$12,'Member Info'!$AK$13,IF('Member Info'!H85&gt;'Member Info'!$AJ$11,'Member Info'!$AK$12,IF('Member Info'!H85&gt;'Member Info'!$AJ$10,'Member Info'!$AK$11,IF('Member Info'!H85&gt;'Member Info'!$AJ$9,'Member Info'!$AK$10,IF('Member Info'!H85&gt;'Member Info'!$AJ$8,'Member Info'!$AK$9,'Member Info'!$AK$8)))))),
SUMPRODUCT('Member Info'!L85+IF('Member Info'!H85&gt;'Member Info'!$AG$17,'Member Info'!$AH$18,IF('Member Info'!H85&gt;'Member Info'!$AG$16,'Member Info'!$AH$17,IF('Member Info'!H85&gt;'Member Info'!$AG$15,'Member Info'!$AH$16,IF('Member Info'!H85&gt;'Member Info'!$AG$14,'Member Info'!$AH$15,IF('Member Info'!H85&gt;'Member Info'!$AG$13,'Member Info'!$AH$14,IF('Member Info'!H85&gt;'Member Info'!$AG$12,'Member Info'!$AH$13,IF('Member Info'!H85&gt;'Member Info'!$AG$11,'Member Info'!$AH$12,IF('Member Info'!H85&gt;'Member Info'!$AG$10,'Member Info'!$AH$11,IF('Member Info'!H85&gt;'Member Info'!$AG$9,'Member Info'!$AH$10,IF('Member Info'!H85&gt;'Member Info'!$AG$8,'Member Info'!$AH$9,'Member Info'!$AH$8)))))))))))))</f>
        <v/>
      </c>
      <c r="H89" s="26"/>
      <c r="I89" s="26"/>
      <c r="J89" s="107" t="str">
        <f>IF(E89=0,"",IF('Member Info'!F85&gt;$S$1,CONCATENATE("Joined with practice on ", TEXT('Member Info'!F85, "DD/MM/YYYY")),IF('Member Info'!N85&lt;&gt;"",IF('Member Info'!N85&lt;$R$1,CONCATENATE("Left Scheme on ", TEXT('Member Info'!N85, "DD/MM/YYYY")),IF(ISERROR(G89),"Error Detected, No rate entered",IF(E89=0,"",IF(F89="","Error Detected, No Pensionable pay",IF(ISERROR(AB89)," Unknown Values entered.",IF(T89+U89&lt;1,"Acceptable",IF(R89+S89=200, "No Contributions Entered", IF(K89="","Error Detected, Choose reason&gt;",IF(X89="1",IF(T89=1,"Please Enter Deemed Pensionable Pay","Add Any Relevant Details Above"),"Please Give Details Above"))))))))),IF(ISERROR(G89),"Error Detected, No rate entered",IF(E89=0,"",IF(F89="","Error Detected, No Pensionable pay",IF(ISERROR(AB89)," Unknown Values entered.",IF(T89+U89&lt;1,"Acceptable",IF(R89+S89=200, "No Contributions Entered", IF(K89="","Error Detected, Choose reason&gt;",IF(X89="1",IF(T89=1,"Please Enter Deemed Pensionable Pay","Add relevant Details Above"),"Please give details Above")))))))))))</f>
        <v/>
      </c>
      <c r="K89" s="263"/>
      <c r="L89" s="93"/>
      <c r="M89" s="93" t="str">
        <f t="shared" si="4"/>
        <v/>
      </c>
      <c r="N89" s="96">
        <f t="shared" si="5"/>
        <v>0</v>
      </c>
      <c r="O89" s="96">
        <f t="shared" si="0"/>
        <v>0</v>
      </c>
      <c r="P89" s="220">
        <f>(ROUND((F89/100*'Member Info'!$W$2), 2))</f>
        <v>0</v>
      </c>
      <c r="Q89" s="220" t="e">
        <f t="shared" si="6"/>
        <v>#VALUE!</v>
      </c>
      <c r="R89" s="220" t="str">
        <f t="shared" si="7"/>
        <v/>
      </c>
      <c r="S89" s="229" t="str">
        <f t="shared" si="8"/>
        <v/>
      </c>
      <c r="T89" s="230" t="str">
        <f t="shared" si="9"/>
        <v/>
      </c>
      <c r="U89" s="230" t="str">
        <f t="shared" si="10"/>
        <v/>
      </c>
      <c r="V89" s="224">
        <f t="shared" si="11"/>
        <v>0</v>
      </c>
      <c r="W89" s="112">
        <f t="shared" si="12"/>
        <v>0</v>
      </c>
      <c r="X89" s="237" t="str">
        <f t="shared" si="1"/>
        <v/>
      </c>
      <c r="Y89" s="242" t="b">
        <f t="shared" si="2"/>
        <v>0</v>
      </c>
      <c r="Z89" s="237">
        <f t="shared" si="13"/>
        <v>0</v>
      </c>
      <c r="AA89" s="237">
        <f>IF('Member Info'!N85="",1,"")</f>
        <v>1</v>
      </c>
      <c r="AB89" s="245" t="e">
        <f t="shared" si="14"/>
        <v>#VALUE!</v>
      </c>
      <c r="AC89" s="132" t="str">
        <f t="shared" si="3"/>
        <v/>
      </c>
      <c r="AD89" s="126">
        <f t="shared" si="15"/>
        <v>1</v>
      </c>
      <c r="AE89" s="126" t="str">
        <f>IF('Member Info'!N85&lt;&gt;"",IF('Member Info'!N85&lt;=$R$1,1,0),"")</f>
        <v/>
      </c>
      <c r="AG89" s="126" t="b">
        <f t="shared" si="16"/>
        <v>0</v>
      </c>
      <c r="AH89" s="126">
        <f t="shared" si="17"/>
        <v>0</v>
      </c>
      <c r="AJ89" s="126">
        <f t="shared" si="18"/>
        <v>0</v>
      </c>
      <c r="AK89" s="126">
        <f>IF('Member Info'!F85&gt;$R$1,1,0)</f>
        <v>0</v>
      </c>
      <c r="AL89" s="126" t="b">
        <f>IF(ISERROR(R89),ERROR.TYPE(#REF!)=ERROR.TYPE(R89),FALSE)</f>
        <v>0</v>
      </c>
      <c r="AM89" s="126" t="b">
        <f>IF(ISERROR(S89),ERROR.TYPE(#REF!)=ERROR.TYPE(S89),FALSE)</f>
        <v>0</v>
      </c>
      <c r="AN89" s="126">
        <f>IF(OR('Member Info'!F85&gt;=$S$1,'Member Info'!N85&gt;=$R$1),1,0)</f>
        <v>0</v>
      </c>
    </row>
    <row r="90" spans="1:40" x14ac:dyDescent="0.25">
      <c r="A90" s="4">
        <v>58</v>
      </c>
      <c r="B90" s="166">
        <f>'Member Info'!D86</f>
        <v>0</v>
      </c>
      <c r="C90" s="166">
        <f>'Member Info'!E86</f>
        <v>0</v>
      </c>
      <c r="D90" s="166" t="str">
        <f>'Member Info'!G86</f>
        <v/>
      </c>
      <c r="E90" s="167">
        <f>'Member Info'!B86</f>
        <v>0</v>
      </c>
      <c r="F90" s="244"/>
      <c r="G90" s="168" t="str">
        <f>IF(E90=0,"",
IF('Member Info'!$AM$19&lt;=$R$1,
SUMPRODUCT('Member Info'!L86+IF('Member Info'!H86&gt;'Member Info'!$AJ$12,'Member Info'!$AK$13,IF('Member Info'!H86&gt;'Member Info'!$AJ$11,'Member Info'!$AK$12,IF('Member Info'!H86&gt;'Member Info'!$AJ$10,'Member Info'!$AK$11,IF('Member Info'!H86&gt;'Member Info'!$AJ$9,'Member Info'!$AK$10,IF('Member Info'!H86&gt;'Member Info'!$AJ$8,'Member Info'!$AK$9,'Member Info'!$AK$8)))))),
SUMPRODUCT('Member Info'!L86+IF('Member Info'!H86&gt;'Member Info'!$AG$17,'Member Info'!$AH$18,IF('Member Info'!H86&gt;'Member Info'!$AG$16,'Member Info'!$AH$17,IF('Member Info'!H86&gt;'Member Info'!$AG$15,'Member Info'!$AH$16,IF('Member Info'!H86&gt;'Member Info'!$AG$14,'Member Info'!$AH$15,IF('Member Info'!H86&gt;'Member Info'!$AG$13,'Member Info'!$AH$14,IF('Member Info'!H86&gt;'Member Info'!$AG$12,'Member Info'!$AH$13,IF('Member Info'!H86&gt;'Member Info'!$AG$11,'Member Info'!$AH$12,IF('Member Info'!H86&gt;'Member Info'!$AG$10,'Member Info'!$AH$11,IF('Member Info'!H86&gt;'Member Info'!$AG$9,'Member Info'!$AH$10,IF('Member Info'!H86&gt;'Member Info'!$AG$8,'Member Info'!$AH$9,'Member Info'!$AH$8)))))))))))))</f>
        <v/>
      </c>
      <c r="H90" s="26"/>
      <c r="I90" s="26"/>
      <c r="J90" s="107" t="str">
        <f>IF(E90=0,"",IF('Member Info'!F86&gt;$S$1,CONCATENATE("Joined with practice on ", TEXT('Member Info'!F86, "DD/MM/YYYY")),IF('Member Info'!N86&lt;&gt;"",IF('Member Info'!N86&lt;$R$1,CONCATENATE("Left Scheme on ", TEXT('Member Info'!N86, "DD/MM/YYYY")),IF(ISERROR(G90),"Error Detected, No rate entered",IF(E90=0,"",IF(F90="","Error Detected, No Pensionable pay",IF(ISERROR(AB90)," Unknown Values entered.",IF(T90+U90&lt;1,"Acceptable",IF(R90+S90=200, "No Contributions Entered", IF(K90="","Error Detected, Choose reason&gt;",IF(X90="1",IF(T90=1,"Please Enter Deemed Pensionable Pay","Add Any Relevant Details Above"),"Please Give Details Above"))))))))),IF(ISERROR(G90),"Error Detected, No rate entered",IF(E90=0,"",IF(F90="","Error Detected, No Pensionable pay",IF(ISERROR(AB90)," Unknown Values entered.",IF(T90+U90&lt;1,"Acceptable",IF(R90+S90=200, "No Contributions Entered", IF(K90="","Error Detected, Choose reason&gt;",IF(X90="1",IF(T90=1,"Please Enter Deemed Pensionable Pay","Add relevant Details Above"),"Please give details Above")))))))))))</f>
        <v/>
      </c>
      <c r="K90" s="263"/>
      <c r="L90" s="93"/>
      <c r="M90" s="93" t="str">
        <f t="shared" si="4"/>
        <v/>
      </c>
      <c r="N90" s="96">
        <f t="shared" si="5"/>
        <v>0</v>
      </c>
      <c r="O90" s="96">
        <f t="shared" si="0"/>
        <v>0</v>
      </c>
      <c r="P90" s="220">
        <f>(ROUND((F90/100*'Member Info'!$W$2), 2))</f>
        <v>0</v>
      </c>
      <c r="Q90" s="220" t="e">
        <f t="shared" si="6"/>
        <v>#VALUE!</v>
      </c>
      <c r="R90" s="220" t="str">
        <f t="shared" si="7"/>
        <v/>
      </c>
      <c r="S90" s="229" t="str">
        <f t="shared" si="8"/>
        <v/>
      </c>
      <c r="T90" s="230" t="str">
        <f t="shared" si="9"/>
        <v/>
      </c>
      <c r="U90" s="230" t="str">
        <f t="shared" si="10"/>
        <v/>
      </c>
      <c r="V90" s="224">
        <f t="shared" si="11"/>
        <v>0</v>
      </c>
      <c r="W90" s="112">
        <f t="shared" si="12"/>
        <v>0</v>
      </c>
      <c r="X90" s="237" t="str">
        <f t="shared" si="1"/>
        <v/>
      </c>
      <c r="Y90" s="242" t="b">
        <f t="shared" si="2"/>
        <v>0</v>
      </c>
      <c r="Z90" s="237">
        <f t="shared" si="13"/>
        <v>0</v>
      </c>
      <c r="AA90" s="237">
        <f>IF('Member Info'!N86="",1,"")</f>
        <v>1</v>
      </c>
      <c r="AB90" s="245" t="e">
        <f t="shared" si="14"/>
        <v>#VALUE!</v>
      </c>
      <c r="AC90" s="132" t="str">
        <f t="shared" si="3"/>
        <v/>
      </c>
      <c r="AD90" s="126">
        <f t="shared" si="15"/>
        <v>1</v>
      </c>
      <c r="AE90" s="126" t="str">
        <f>IF('Member Info'!N86&lt;&gt;"",IF('Member Info'!N86&lt;=$R$1,1,0),"")</f>
        <v/>
      </c>
      <c r="AG90" s="126" t="b">
        <f t="shared" si="16"/>
        <v>0</v>
      </c>
      <c r="AH90" s="126">
        <f t="shared" si="17"/>
        <v>0</v>
      </c>
      <c r="AJ90" s="126">
        <f t="shared" si="18"/>
        <v>0</v>
      </c>
      <c r="AK90" s="126">
        <f>IF('Member Info'!F86&gt;$R$1,1,0)</f>
        <v>0</v>
      </c>
      <c r="AL90" s="126" t="b">
        <f>IF(ISERROR(R90),ERROR.TYPE(#REF!)=ERROR.TYPE(R90),FALSE)</f>
        <v>0</v>
      </c>
      <c r="AM90" s="126" t="b">
        <f>IF(ISERROR(S90),ERROR.TYPE(#REF!)=ERROR.TYPE(S90),FALSE)</f>
        <v>0</v>
      </c>
      <c r="AN90" s="126">
        <f>IF(OR('Member Info'!F86&gt;=$S$1,'Member Info'!N86&gt;=$R$1),1,0)</f>
        <v>0</v>
      </c>
    </row>
    <row r="91" spans="1:40" x14ac:dyDescent="0.25">
      <c r="A91" s="4">
        <v>59</v>
      </c>
      <c r="B91" s="166">
        <f>'Member Info'!D87</f>
        <v>0</v>
      </c>
      <c r="C91" s="166">
        <f>'Member Info'!E87</f>
        <v>0</v>
      </c>
      <c r="D91" s="166" t="str">
        <f>'Member Info'!G87</f>
        <v/>
      </c>
      <c r="E91" s="167">
        <f>'Member Info'!B87</f>
        <v>0</v>
      </c>
      <c r="F91" s="244"/>
      <c r="G91" s="168" t="str">
        <f>IF(E91=0,"",
IF('Member Info'!$AM$19&lt;=$R$1,
SUMPRODUCT('Member Info'!L87+IF('Member Info'!H87&gt;'Member Info'!$AJ$12,'Member Info'!$AK$13,IF('Member Info'!H87&gt;'Member Info'!$AJ$11,'Member Info'!$AK$12,IF('Member Info'!H87&gt;'Member Info'!$AJ$10,'Member Info'!$AK$11,IF('Member Info'!H87&gt;'Member Info'!$AJ$9,'Member Info'!$AK$10,IF('Member Info'!H87&gt;'Member Info'!$AJ$8,'Member Info'!$AK$9,'Member Info'!$AK$8)))))),
SUMPRODUCT('Member Info'!L87+IF('Member Info'!H87&gt;'Member Info'!$AG$17,'Member Info'!$AH$18,IF('Member Info'!H87&gt;'Member Info'!$AG$16,'Member Info'!$AH$17,IF('Member Info'!H87&gt;'Member Info'!$AG$15,'Member Info'!$AH$16,IF('Member Info'!H87&gt;'Member Info'!$AG$14,'Member Info'!$AH$15,IF('Member Info'!H87&gt;'Member Info'!$AG$13,'Member Info'!$AH$14,IF('Member Info'!H87&gt;'Member Info'!$AG$12,'Member Info'!$AH$13,IF('Member Info'!H87&gt;'Member Info'!$AG$11,'Member Info'!$AH$12,IF('Member Info'!H87&gt;'Member Info'!$AG$10,'Member Info'!$AH$11,IF('Member Info'!H87&gt;'Member Info'!$AG$9,'Member Info'!$AH$10,IF('Member Info'!H87&gt;'Member Info'!$AG$8,'Member Info'!$AH$9,'Member Info'!$AH$8)))))))))))))</f>
        <v/>
      </c>
      <c r="H91" s="26"/>
      <c r="I91" s="26"/>
      <c r="J91" s="107" t="str">
        <f>IF(E91=0,"",IF('Member Info'!F87&gt;$S$1,CONCATENATE("Joined with practice on ", TEXT('Member Info'!F87, "DD/MM/YYYY")),IF('Member Info'!N87&lt;&gt;"",IF('Member Info'!N87&lt;$R$1,CONCATENATE("Left Scheme on ", TEXT('Member Info'!N87, "DD/MM/YYYY")),IF(ISERROR(G91),"Error Detected, No rate entered",IF(E91=0,"",IF(F91="","Error Detected, No Pensionable pay",IF(ISERROR(AB91)," Unknown Values entered.",IF(T91+U91&lt;1,"Acceptable",IF(R91+S91=200, "No Contributions Entered", IF(K91="","Error Detected, Choose reason&gt;",IF(X91="1",IF(T91=1,"Please Enter Deemed Pensionable Pay","Add Any Relevant Details Above"),"Please Give Details Above"))))))))),IF(ISERROR(G91),"Error Detected, No rate entered",IF(E91=0,"",IF(F91="","Error Detected, No Pensionable pay",IF(ISERROR(AB91)," Unknown Values entered.",IF(T91+U91&lt;1,"Acceptable",IF(R91+S91=200, "No Contributions Entered", IF(K91="","Error Detected, Choose reason&gt;",IF(X91="1",IF(T91=1,"Please Enter Deemed Pensionable Pay","Add relevant Details Above"),"Please give details Above")))))))))))</f>
        <v/>
      </c>
      <c r="K91" s="263"/>
      <c r="L91" s="93"/>
      <c r="M91" s="93" t="str">
        <f t="shared" si="4"/>
        <v/>
      </c>
      <c r="N91" s="96">
        <f t="shared" si="5"/>
        <v>0</v>
      </c>
      <c r="O91" s="96">
        <f t="shared" si="0"/>
        <v>0</v>
      </c>
      <c r="P91" s="220">
        <f>(ROUND((F91/100*'Member Info'!$W$2), 2))</f>
        <v>0</v>
      </c>
      <c r="Q91" s="220" t="e">
        <f t="shared" si="6"/>
        <v>#VALUE!</v>
      </c>
      <c r="R91" s="220" t="str">
        <f t="shared" si="7"/>
        <v/>
      </c>
      <c r="S91" s="229" t="str">
        <f t="shared" si="8"/>
        <v/>
      </c>
      <c r="T91" s="230" t="str">
        <f t="shared" si="9"/>
        <v/>
      </c>
      <c r="U91" s="230" t="str">
        <f t="shared" si="10"/>
        <v/>
      </c>
      <c r="V91" s="224">
        <f t="shared" si="11"/>
        <v>0</v>
      </c>
      <c r="W91" s="112">
        <f t="shared" si="12"/>
        <v>0</v>
      </c>
      <c r="X91" s="237" t="str">
        <f t="shared" si="1"/>
        <v/>
      </c>
      <c r="Y91" s="242" t="b">
        <f t="shared" si="2"/>
        <v>0</v>
      </c>
      <c r="Z91" s="237">
        <f t="shared" si="13"/>
        <v>0</v>
      </c>
      <c r="AA91" s="237">
        <f>IF('Member Info'!N87="",1,"")</f>
        <v>1</v>
      </c>
      <c r="AB91" s="245" t="e">
        <f t="shared" si="14"/>
        <v>#VALUE!</v>
      </c>
      <c r="AC91" s="132" t="str">
        <f t="shared" si="3"/>
        <v/>
      </c>
      <c r="AD91" s="126">
        <f t="shared" si="15"/>
        <v>1</v>
      </c>
      <c r="AE91" s="126" t="str">
        <f>IF('Member Info'!N87&lt;&gt;"",IF('Member Info'!N87&lt;=$R$1,1,0),"")</f>
        <v/>
      </c>
      <c r="AG91" s="126" t="b">
        <f t="shared" si="16"/>
        <v>0</v>
      </c>
      <c r="AH91" s="126">
        <f t="shared" si="17"/>
        <v>0</v>
      </c>
      <c r="AJ91" s="126">
        <f t="shared" si="18"/>
        <v>0</v>
      </c>
      <c r="AK91" s="126">
        <f>IF('Member Info'!F87&gt;$R$1,1,0)</f>
        <v>0</v>
      </c>
      <c r="AL91" s="126" t="b">
        <f>IF(ISERROR(R91),ERROR.TYPE(#REF!)=ERROR.TYPE(R91),FALSE)</f>
        <v>0</v>
      </c>
      <c r="AM91" s="126" t="b">
        <f>IF(ISERROR(S91),ERROR.TYPE(#REF!)=ERROR.TYPE(S91),FALSE)</f>
        <v>0</v>
      </c>
      <c r="AN91" s="126">
        <f>IF(OR('Member Info'!F87&gt;=$S$1,'Member Info'!N87&gt;=$R$1),1,0)</f>
        <v>0</v>
      </c>
    </row>
    <row r="92" spans="1:40" x14ac:dyDescent="0.25">
      <c r="A92" s="4">
        <v>60</v>
      </c>
      <c r="B92" s="166">
        <f>'Member Info'!D88</f>
        <v>0</v>
      </c>
      <c r="C92" s="166">
        <f>'Member Info'!E88</f>
        <v>0</v>
      </c>
      <c r="D92" s="166" t="str">
        <f>'Member Info'!G88</f>
        <v/>
      </c>
      <c r="E92" s="167">
        <f>'Member Info'!B88</f>
        <v>0</v>
      </c>
      <c r="F92" s="244"/>
      <c r="G92" s="168" t="str">
        <f>IF(E92=0,"",
IF('Member Info'!$AM$19&lt;=$R$1,
SUMPRODUCT('Member Info'!L88+IF('Member Info'!H88&gt;'Member Info'!$AJ$12,'Member Info'!$AK$13,IF('Member Info'!H88&gt;'Member Info'!$AJ$11,'Member Info'!$AK$12,IF('Member Info'!H88&gt;'Member Info'!$AJ$10,'Member Info'!$AK$11,IF('Member Info'!H88&gt;'Member Info'!$AJ$9,'Member Info'!$AK$10,IF('Member Info'!H88&gt;'Member Info'!$AJ$8,'Member Info'!$AK$9,'Member Info'!$AK$8)))))),
SUMPRODUCT('Member Info'!L88+IF('Member Info'!H88&gt;'Member Info'!$AG$17,'Member Info'!$AH$18,IF('Member Info'!H88&gt;'Member Info'!$AG$16,'Member Info'!$AH$17,IF('Member Info'!H88&gt;'Member Info'!$AG$15,'Member Info'!$AH$16,IF('Member Info'!H88&gt;'Member Info'!$AG$14,'Member Info'!$AH$15,IF('Member Info'!H88&gt;'Member Info'!$AG$13,'Member Info'!$AH$14,IF('Member Info'!H88&gt;'Member Info'!$AG$12,'Member Info'!$AH$13,IF('Member Info'!H88&gt;'Member Info'!$AG$11,'Member Info'!$AH$12,IF('Member Info'!H88&gt;'Member Info'!$AG$10,'Member Info'!$AH$11,IF('Member Info'!H88&gt;'Member Info'!$AG$9,'Member Info'!$AH$10,IF('Member Info'!H88&gt;'Member Info'!$AG$8,'Member Info'!$AH$9,'Member Info'!$AH$8)))))))))))))</f>
        <v/>
      </c>
      <c r="H92" s="26"/>
      <c r="I92" s="26"/>
      <c r="J92" s="107" t="str">
        <f>IF(E92=0,"",IF('Member Info'!F88&gt;$S$1,CONCATENATE("Joined with practice on ", TEXT('Member Info'!F88, "DD/MM/YYYY")),IF('Member Info'!N88&lt;&gt;"",IF('Member Info'!N88&lt;$R$1,CONCATENATE("Left Scheme on ", TEXT('Member Info'!N88, "DD/MM/YYYY")),IF(ISERROR(G92),"Error Detected, No rate entered",IF(E92=0,"",IF(F92="","Error Detected, No Pensionable pay",IF(ISERROR(AB92)," Unknown Values entered.",IF(T92+U92&lt;1,"Acceptable",IF(R92+S92=200, "No Contributions Entered", IF(K92="","Error Detected, Choose reason&gt;",IF(X92="1",IF(T92=1,"Please Enter Deemed Pensionable Pay","Add Any Relevant Details Above"),"Please Give Details Above"))))))))),IF(ISERROR(G92),"Error Detected, No rate entered",IF(E92=0,"",IF(F92="","Error Detected, No Pensionable pay",IF(ISERROR(AB92)," Unknown Values entered.",IF(T92+U92&lt;1,"Acceptable",IF(R92+S92=200, "No Contributions Entered", IF(K92="","Error Detected, Choose reason&gt;",IF(X92="1",IF(T92=1,"Please Enter Deemed Pensionable Pay","Add relevant Details Above"),"Please give details Above")))))))))))</f>
        <v/>
      </c>
      <c r="K92" s="263"/>
      <c r="L92" s="93"/>
      <c r="M92" s="93" t="str">
        <f t="shared" si="4"/>
        <v/>
      </c>
      <c r="N92" s="96">
        <f t="shared" si="5"/>
        <v>0</v>
      </c>
      <c r="O92" s="96">
        <f t="shared" si="0"/>
        <v>0</v>
      </c>
      <c r="P92" s="220">
        <f>(ROUND((F92/100*'Member Info'!$W$2), 2))</f>
        <v>0</v>
      </c>
      <c r="Q92" s="220" t="e">
        <f t="shared" si="6"/>
        <v>#VALUE!</v>
      </c>
      <c r="R92" s="220" t="str">
        <f t="shared" si="7"/>
        <v/>
      </c>
      <c r="S92" s="229" t="str">
        <f t="shared" si="8"/>
        <v/>
      </c>
      <c r="T92" s="230" t="str">
        <f t="shared" si="9"/>
        <v/>
      </c>
      <c r="U92" s="230" t="str">
        <f t="shared" si="10"/>
        <v/>
      </c>
      <c r="V92" s="224">
        <f t="shared" si="11"/>
        <v>0</v>
      </c>
      <c r="W92" s="112">
        <f t="shared" si="12"/>
        <v>0</v>
      </c>
      <c r="X92" s="237" t="str">
        <f t="shared" si="1"/>
        <v/>
      </c>
      <c r="Y92" s="242" t="b">
        <f t="shared" si="2"/>
        <v>0</v>
      </c>
      <c r="Z92" s="237">
        <f t="shared" si="13"/>
        <v>0</v>
      </c>
      <c r="AA92" s="237">
        <f>IF('Member Info'!N88="",1,"")</f>
        <v>1</v>
      </c>
      <c r="AB92" s="245" t="e">
        <f t="shared" si="14"/>
        <v>#VALUE!</v>
      </c>
      <c r="AC92" s="132" t="str">
        <f t="shared" si="3"/>
        <v/>
      </c>
      <c r="AD92" s="126">
        <f t="shared" si="15"/>
        <v>1</v>
      </c>
      <c r="AE92" s="126" t="str">
        <f>IF('Member Info'!N88&lt;&gt;"",IF('Member Info'!N88&lt;=$R$1,1,0),"")</f>
        <v/>
      </c>
      <c r="AG92" s="126" t="b">
        <f t="shared" si="16"/>
        <v>0</v>
      </c>
      <c r="AH92" s="126">
        <f t="shared" si="17"/>
        <v>0</v>
      </c>
      <c r="AJ92" s="126">
        <f t="shared" si="18"/>
        <v>0</v>
      </c>
      <c r="AK92" s="126">
        <f>IF('Member Info'!F88&gt;$R$1,1,0)</f>
        <v>0</v>
      </c>
      <c r="AL92" s="126" t="b">
        <f>IF(ISERROR(R92),ERROR.TYPE(#REF!)=ERROR.TYPE(R92),FALSE)</f>
        <v>0</v>
      </c>
      <c r="AM92" s="126" t="b">
        <f>IF(ISERROR(S92),ERROR.TYPE(#REF!)=ERROR.TYPE(S92),FALSE)</f>
        <v>0</v>
      </c>
      <c r="AN92" s="126">
        <f>IF(OR('Member Info'!F88&gt;=$S$1,'Member Info'!N88&gt;=$R$1),1,0)</f>
        <v>0</v>
      </c>
    </row>
    <row r="93" spans="1:40" x14ac:dyDescent="0.25">
      <c r="A93" s="4">
        <v>61</v>
      </c>
      <c r="B93" s="166">
        <f>'Member Info'!D89</f>
        <v>0</v>
      </c>
      <c r="C93" s="166">
        <f>'Member Info'!E89</f>
        <v>0</v>
      </c>
      <c r="D93" s="166" t="str">
        <f>'Member Info'!G89</f>
        <v/>
      </c>
      <c r="E93" s="167">
        <f>'Member Info'!B89</f>
        <v>0</v>
      </c>
      <c r="F93" s="244"/>
      <c r="G93" s="168" t="str">
        <f>IF(E93=0,"",
IF('Member Info'!$AM$19&lt;=$R$1,
SUMPRODUCT('Member Info'!L89+IF('Member Info'!H89&gt;'Member Info'!$AJ$12,'Member Info'!$AK$13,IF('Member Info'!H89&gt;'Member Info'!$AJ$11,'Member Info'!$AK$12,IF('Member Info'!H89&gt;'Member Info'!$AJ$10,'Member Info'!$AK$11,IF('Member Info'!H89&gt;'Member Info'!$AJ$9,'Member Info'!$AK$10,IF('Member Info'!H89&gt;'Member Info'!$AJ$8,'Member Info'!$AK$9,'Member Info'!$AK$8)))))),
SUMPRODUCT('Member Info'!L89+IF('Member Info'!H89&gt;'Member Info'!$AG$17,'Member Info'!$AH$18,IF('Member Info'!H89&gt;'Member Info'!$AG$16,'Member Info'!$AH$17,IF('Member Info'!H89&gt;'Member Info'!$AG$15,'Member Info'!$AH$16,IF('Member Info'!H89&gt;'Member Info'!$AG$14,'Member Info'!$AH$15,IF('Member Info'!H89&gt;'Member Info'!$AG$13,'Member Info'!$AH$14,IF('Member Info'!H89&gt;'Member Info'!$AG$12,'Member Info'!$AH$13,IF('Member Info'!H89&gt;'Member Info'!$AG$11,'Member Info'!$AH$12,IF('Member Info'!H89&gt;'Member Info'!$AG$10,'Member Info'!$AH$11,IF('Member Info'!H89&gt;'Member Info'!$AG$9,'Member Info'!$AH$10,IF('Member Info'!H89&gt;'Member Info'!$AG$8,'Member Info'!$AH$9,'Member Info'!$AH$8)))))))))))))</f>
        <v/>
      </c>
      <c r="H93" s="26"/>
      <c r="I93" s="26"/>
      <c r="J93" s="107" t="str">
        <f>IF(E93=0,"",IF('Member Info'!F89&gt;$S$1,CONCATENATE("Joined with practice on ", TEXT('Member Info'!F89, "DD/MM/YYYY")),IF('Member Info'!N89&lt;&gt;"",IF('Member Info'!N89&lt;$R$1,CONCATENATE("Left Scheme on ", TEXT('Member Info'!N89, "DD/MM/YYYY")),IF(ISERROR(G93),"Error Detected, No rate entered",IF(E93=0,"",IF(F93="","Error Detected, No Pensionable pay",IF(ISERROR(AB93)," Unknown Values entered.",IF(T93+U93&lt;1,"Acceptable",IF(R93+S93=200, "No Contributions Entered", IF(K93="","Error Detected, Choose reason&gt;",IF(X93="1",IF(T93=1,"Please Enter Deemed Pensionable Pay","Add Any Relevant Details Above"),"Please Give Details Above"))))))))),IF(ISERROR(G93),"Error Detected, No rate entered",IF(E93=0,"",IF(F93="","Error Detected, No Pensionable pay",IF(ISERROR(AB93)," Unknown Values entered.",IF(T93+U93&lt;1,"Acceptable",IF(R93+S93=200, "No Contributions Entered", IF(K93="","Error Detected, Choose reason&gt;",IF(X93="1",IF(T93=1,"Please Enter Deemed Pensionable Pay","Add relevant Details Above"),"Please give details Above")))))))))))</f>
        <v/>
      </c>
      <c r="K93" s="263"/>
      <c r="L93" s="93"/>
      <c r="M93" s="93" t="str">
        <f t="shared" si="4"/>
        <v/>
      </c>
      <c r="N93" s="96">
        <f t="shared" si="5"/>
        <v>0</v>
      </c>
      <c r="O93" s="96">
        <f t="shared" si="0"/>
        <v>0</v>
      </c>
      <c r="P93" s="220">
        <f>(ROUND((F93/100*'Member Info'!$W$2), 2))</f>
        <v>0</v>
      </c>
      <c r="Q93" s="220" t="e">
        <f t="shared" si="6"/>
        <v>#VALUE!</v>
      </c>
      <c r="R93" s="220" t="str">
        <f t="shared" si="7"/>
        <v/>
      </c>
      <c r="S93" s="229" t="str">
        <f t="shared" si="8"/>
        <v/>
      </c>
      <c r="T93" s="230" t="str">
        <f t="shared" si="9"/>
        <v/>
      </c>
      <c r="U93" s="230" t="str">
        <f t="shared" si="10"/>
        <v/>
      </c>
      <c r="V93" s="224">
        <f t="shared" si="11"/>
        <v>0</v>
      </c>
      <c r="W93" s="112">
        <f t="shared" si="12"/>
        <v>0</v>
      </c>
      <c r="X93" s="237" t="str">
        <f t="shared" si="1"/>
        <v/>
      </c>
      <c r="Y93" s="242" t="b">
        <f t="shared" si="2"/>
        <v>0</v>
      </c>
      <c r="Z93" s="237">
        <f t="shared" si="13"/>
        <v>0</v>
      </c>
      <c r="AA93" s="237">
        <f>IF('Member Info'!N89="",1,"")</f>
        <v>1</v>
      </c>
      <c r="AB93" s="245" t="e">
        <f t="shared" si="14"/>
        <v>#VALUE!</v>
      </c>
      <c r="AC93" s="132" t="str">
        <f t="shared" si="3"/>
        <v/>
      </c>
      <c r="AD93" s="126">
        <f t="shared" si="15"/>
        <v>1</v>
      </c>
      <c r="AE93" s="126" t="str">
        <f>IF('Member Info'!N89&lt;&gt;"",IF('Member Info'!N89&lt;=$R$1,1,0),"")</f>
        <v/>
      </c>
      <c r="AG93" s="126" t="b">
        <f t="shared" si="16"/>
        <v>0</v>
      </c>
      <c r="AH93" s="126">
        <f t="shared" si="17"/>
        <v>0</v>
      </c>
      <c r="AJ93" s="126">
        <f t="shared" si="18"/>
        <v>0</v>
      </c>
      <c r="AK93" s="126">
        <f>IF('Member Info'!F89&gt;$R$1,1,0)</f>
        <v>0</v>
      </c>
      <c r="AL93" s="126" t="b">
        <f>IF(ISERROR(R93),ERROR.TYPE(#REF!)=ERROR.TYPE(R93),FALSE)</f>
        <v>0</v>
      </c>
      <c r="AM93" s="126" t="b">
        <f>IF(ISERROR(S93),ERROR.TYPE(#REF!)=ERROR.TYPE(S93),FALSE)</f>
        <v>0</v>
      </c>
      <c r="AN93" s="126">
        <f>IF(OR('Member Info'!F89&gt;=$S$1,'Member Info'!N89&gt;=$R$1),1,0)</f>
        <v>0</v>
      </c>
    </row>
    <row r="94" spans="1:40" x14ac:dyDescent="0.25">
      <c r="A94" s="4">
        <v>62</v>
      </c>
      <c r="B94" s="166">
        <f>'Member Info'!D90</f>
        <v>0</v>
      </c>
      <c r="C94" s="166">
        <f>'Member Info'!E90</f>
        <v>0</v>
      </c>
      <c r="D94" s="166" t="str">
        <f>'Member Info'!G90</f>
        <v/>
      </c>
      <c r="E94" s="167">
        <f>'Member Info'!B90</f>
        <v>0</v>
      </c>
      <c r="F94" s="244"/>
      <c r="G94" s="168" t="str">
        <f>IF(E94=0,"",
IF('Member Info'!$AM$19&lt;=$R$1,
SUMPRODUCT('Member Info'!L90+IF('Member Info'!H90&gt;'Member Info'!$AJ$12,'Member Info'!$AK$13,IF('Member Info'!H90&gt;'Member Info'!$AJ$11,'Member Info'!$AK$12,IF('Member Info'!H90&gt;'Member Info'!$AJ$10,'Member Info'!$AK$11,IF('Member Info'!H90&gt;'Member Info'!$AJ$9,'Member Info'!$AK$10,IF('Member Info'!H90&gt;'Member Info'!$AJ$8,'Member Info'!$AK$9,'Member Info'!$AK$8)))))),
SUMPRODUCT('Member Info'!L90+IF('Member Info'!H90&gt;'Member Info'!$AG$17,'Member Info'!$AH$18,IF('Member Info'!H90&gt;'Member Info'!$AG$16,'Member Info'!$AH$17,IF('Member Info'!H90&gt;'Member Info'!$AG$15,'Member Info'!$AH$16,IF('Member Info'!H90&gt;'Member Info'!$AG$14,'Member Info'!$AH$15,IF('Member Info'!H90&gt;'Member Info'!$AG$13,'Member Info'!$AH$14,IF('Member Info'!H90&gt;'Member Info'!$AG$12,'Member Info'!$AH$13,IF('Member Info'!H90&gt;'Member Info'!$AG$11,'Member Info'!$AH$12,IF('Member Info'!H90&gt;'Member Info'!$AG$10,'Member Info'!$AH$11,IF('Member Info'!H90&gt;'Member Info'!$AG$9,'Member Info'!$AH$10,IF('Member Info'!H90&gt;'Member Info'!$AG$8,'Member Info'!$AH$9,'Member Info'!$AH$8)))))))))))))</f>
        <v/>
      </c>
      <c r="H94" s="26"/>
      <c r="I94" s="26"/>
      <c r="J94" s="107" t="str">
        <f>IF(E94=0,"",IF('Member Info'!F90&gt;$S$1,CONCATENATE("Joined with practice on ", TEXT('Member Info'!F90, "DD/MM/YYYY")),IF('Member Info'!N90&lt;&gt;"",IF('Member Info'!N90&lt;$R$1,CONCATENATE("Left Scheme on ", TEXT('Member Info'!N90, "DD/MM/YYYY")),IF(ISERROR(G94),"Error Detected, No rate entered",IF(E94=0,"",IF(F94="","Error Detected, No Pensionable pay",IF(ISERROR(AB94)," Unknown Values entered.",IF(T94+U94&lt;1,"Acceptable",IF(R94+S94=200, "No Contributions Entered", IF(K94="","Error Detected, Choose reason&gt;",IF(X94="1",IF(T94=1,"Please Enter Deemed Pensionable Pay","Add Any Relevant Details Above"),"Please Give Details Above"))))))))),IF(ISERROR(G94),"Error Detected, No rate entered",IF(E94=0,"",IF(F94="","Error Detected, No Pensionable pay",IF(ISERROR(AB94)," Unknown Values entered.",IF(T94+U94&lt;1,"Acceptable",IF(R94+S94=200, "No Contributions Entered", IF(K94="","Error Detected, Choose reason&gt;",IF(X94="1",IF(T94=1,"Please Enter Deemed Pensionable Pay","Add relevant Details Above"),"Please give details Above")))))))))))</f>
        <v/>
      </c>
      <c r="K94" s="263"/>
      <c r="L94" s="93"/>
      <c r="M94" s="93" t="str">
        <f t="shared" si="4"/>
        <v/>
      </c>
      <c r="N94" s="96">
        <f t="shared" si="5"/>
        <v>0</v>
      </c>
      <c r="O94" s="96">
        <f t="shared" si="0"/>
        <v>0</v>
      </c>
      <c r="P94" s="220">
        <f>(ROUND((F94/100*'Member Info'!$W$2), 2))</f>
        <v>0</v>
      </c>
      <c r="Q94" s="220" t="e">
        <f t="shared" si="6"/>
        <v>#VALUE!</v>
      </c>
      <c r="R94" s="220" t="str">
        <f t="shared" si="7"/>
        <v/>
      </c>
      <c r="S94" s="229" t="str">
        <f t="shared" si="8"/>
        <v/>
      </c>
      <c r="T94" s="230" t="str">
        <f t="shared" si="9"/>
        <v/>
      </c>
      <c r="U94" s="230" t="str">
        <f t="shared" si="10"/>
        <v/>
      </c>
      <c r="V94" s="224">
        <f t="shared" si="11"/>
        <v>0</v>
      </c>
      <c r="W94" s="112">
        <f t="shared" si="12"/>
        <v>0</v>
      </c>
      <c r="X94" s="237" t="str">
        <f t="shared" si="1"/>
        <v/>
      </c>
      <c r="Y94" s="242" t="b">
        <f t="shared" si="2"/>
        <v>0</v>
      </c>
      <c r="Z94" s="237">
        <f t="shared" si="13"/>
        <v>0</v>
      </c>
      <c r="AA94" s="237">
        <f>IF('Member Info'!N90="",1,"")</f>
        <v>1</v>
      </c>
      <c r="AB94" s="245" t="e">
        <f t="shared" si="14"/>
        <v>#VALUE!</v>
      </c>
      <c r="AC94" s="132" t="str">
        <f t="shared" si="3"/>
        <v/>
      </c>
      <c r="AD94" s="126">
        <f t="shared" si="15"/>
        <v>1</v>
      </c>
      <c r="AE94" s="126" t="str">
        <f>IF('Member Info'!N90&lt;&gt;"",IF('Member Info'!N90&lt;=$R$1,1,0),"")</f>
        <v/>
      </c>
      <c r="AG94" s="126" t="b">
        <f t="shared" si="16"/>
        <v>0</v>
      </c>
      <c r="AH94" s="126">
        <f t="shared" si="17"/>
        <v>0</v>
      </c>
      <c r="AJ94" s="126">
        <f t="shared" si="18"/>
        <v>0</v>
      </c>
      <c r="AK94" s="126">
        <f>IF('Member Info'!F90&gt;$R$1,1,0)</f>
        <v>0</v>
      </c>
      <c r="AL94" s="126" t="b">
        <f>IF(ISERROR(R94),ERROR.TYPE(#REF!)=ERROR.TYPE(R94),FALSE)</f>
        <v>0</v>
      </c>
      <c r="AM94" s="126" t="b">
        <f>IF(ISERROR(S94),ERROR.TYPE(#REF!)=ERROR.TYPE(S94),FALSE)</f>
        <v>0</v>
      </c>
      <c r="AN94" s="126">
        <f>IF(OR('Member Info'!F90&gt;=$S$1,'Member Info'!N90&gt;=$R$1),1,0)</f>
        <v>0</v>
      </c>
    </row>
    <row r="95" spans="1:40" x14ac:dyDescent="0.25">
      <c r="A95" s="4">
        <v>63</v>
      </c>
      <c r="B95" s="166">
        <f>'Member Info'!D91</f>
        <v>0</v>
      </c>
      <c r="C95" s="166">
        <f>'Member Info'!E91</f>
        <v>0</v>
      </c>
      <c r="D95" s="166" t="str">
        <f>'Member Info'!G91</f>
        <v/>
      </c>
      <c r="E95" s="167">
        <f>'Member Info'!B91</f>
        <v>0</v>
      </c>
      <c r="F95" s="244"/>
      <c r="G95" s="168" t="str">
        <f>IF(E95=0,"",
IF('Member Info'!$AM$19&lt;=$R$1,
SUMPRODUCT('Member Info'!L91+IF('Member Info'!H91&gt;'Member Info'!$AJ$12,'Member Info'!$AK$13,IF('Member Info'!H91&gt;'Member Info'!$AJ$11,'Member Info'!$AK$12,IF('Member Info'!H91&gt;'Member Info'!$AJ$10,'Member Info'!$AK$11,IF('Member Info'!H91&gt;'Member Info'!$AJ$9,'Member Info'!$AK$10,IF('Member Info'!H91&gt;'Member Info'!$AJ$8,'Member Info'!$AK$9,'Member Info'!$AK$8)))))),
SUMPRODUCT('Member Info'!L91+IF('Member Info'!H91&gt;'Member Info'!$AG$17,'Member Info'!$AH$18,IF('Member Info'!H91&gt;'Member Info'!$AG$16,'Member Info'!$AH$17,IF('Member Info'!H91&gt;'Member Info'!$AG$15,'Member Info'!$AH$16,IF('Member Info'!H91&gt;'Member Info'!$AG$14,'Member Info'!$AH$15,IF('Member Info'!H91&gt;'Member Info'!$AG$13,'Member Info'!$AH$14,IF('Member Info'!H91&gt;'Member Info'!$AG$12,'Member Info'!$AH$13,IF('Member Info'!H91&gt;'Member Info'!$AG$11,'Member Info'!$AH$12,IF('Member Info'!H91&gt;'Member Info'!$AG$10,'Member Info'!$AH$11,IF('Member Info'!H91&gt;'Member Info'!$AG$9,'Member Info'!$AH$10,IF('Member Info'!H91&gt;'Member Info'!$AG$8,'Member Info'!$AH$9,'Member Info'!$AH$8)))))))))))))</f>
        <v/>
      </c>
      <c r="H95" s="26"/>
      <c r="I95" s="26"/>
      <c r="J95" s="107" t="str">
        <f>IF(E95=0,"",IF('Member Info'!F91&gt;$S$1,CONCATENATE("Joined with practice on ", TEXT('Member Info'!F91, "DD/MM/YYYY")),IF('Member Info'!N91&lt;&gt;"",IF('Member Info'!N91&lt;$R$1,CONCATENATE("Left Scheme on ", TEXT('Member Info'!N91, "DD/MM/YYYY")),IF(ISERROR(G95),"Error Detected, No rate entered",IF(E95=0,"",IF(F95="","Error Detected, No Pensionable pay",IF(ISERROR(AB95)," Unknown Values entered.",IF(T95+U95&lt;1,"Acceptable",IF(R95+S95=200, "No Contributions Entered", IF(K95="","Error Detected, Choose reason&gt;",IF(X95="1",IF(T95=1,"Please Enter Deemed Pensionable Pay","Add Any Relevant Details Above"),"Please Give Details Above"))))))))),IF(ISERROR(G95),"Error Detected, No rate entered",IF(E95=0,"",IF(F95="","Error Detected, No Pensionable pay",IF(ISERROR(AB95)," Unknown Values entered.",IF(T95+U95&lt;1,"Acceptable",IF(R95+S95=200, "No Contributions Entered", IF(K95="","Error Detected, Choose reason&gt;",IF(X95="1",IF(T95=1,"Please Enter Deemed Pensionable Pay","Add relevant Details Above"),"Please give details Above")))))))))))</f>
        <v/>
      </c>
      <c r="K95" s="263"/>
      <c r="L95" s="93"/>
      <c r="M95" s="93" t="str">
        <f t="shared" si="4"/>
        <v/>
      </c>
      <c r="N95" s="96">
        <f t="shared" si="5"/>
        <v>0</v>
      </c>
      <c r="O95" s="96">
        <f t="shared" si="0"/>
        <v>0</v>
      </c>
      <c r="P95" s="220">
        <f>(ROUND((F95/100*'Member Info'!$W$2), 2))</f>
        <v>0</v>
      </c>
      <c r="Q95" s="220" t="e">
        <f t="shared" si="6"/>
        <v>#VALUE!</v>
      </c>
      <c r="R95" s="220" t="str">
        <f t="shared" si="7"/>
        <v/>
      </c>
      <c r="S95" s="229" t="str">
        <f t="shared" si="8"/>
        <v/>
      </c>
      <c r="T95" s="230" t="str">
        <f t="shared" si="9"/>
        <v/>
      </c>
      <c r="U95" s="230" t="str">
        <f t="shared" si="10"/>
        <v/>
      </c>
      <c r="V95" s="224">
        <f t="shared" si="11"/>
        <v>0</v>
      </c>
      <c r="W95" s="112">
        <f t="shared" si="12"/>
        <v>0</v>
      </c>
      <c r="X95" s="237" t="str">
        <f t="shared" si="1"/>
        <v/>
      </c>
      <c r="Y95" s="242" t="b">
        <f t="shared" si="2"/>
        <v>0</v>
      </c>
      <c r="Z95" s="237">
        <f t="shared" si="13"/>
        <v>0</v>
      </c>
      <c r="AA95" s="237">
        <f>IF('Member Info'!N91="",1,"")</f>
        <v>1</v>
      </c>
      <c r="AB95" s="245" t="e">
        <f t="shared" si="14"/>
        <v>#VALUE!</v>
      </c>
      <c r="AC95" s="132" t="str">
        <f t="shared" si="3"/>
        <v/>
      </c>
      <c r="AD95" s="126">
        <f t="shared" si="15"/>
        <v>1</v>
      </c>
      <c r="AE95" s="126" t="str">
        <f>IF('Member Info'!N91&lt;&gt;"",IF('Member Info'!N91&lt;=$R$1,1,0),"")</f>
        <v/>
      </c>
      <c r="AG95" s="126" t="b">
        <f t="shared" si="16"/>
        <v>0</v>
      </c>
      <c r="AH95" s="126">
        <f t="shared" si="17"/>
        <v>0</v>
      </c>
      <c r="AJ95" s="126">
        <f t="shared" si="18"/>
        <v>0</v>
      </c>
      <c r="AK95" s="126">
        <f>IF('Member Info'!F91&gt;$R$1,1,0)</f>
        <v>0</v>
      </c>
      <c r="AL95" s="126" t="b">
        <f>IF(ISERROR(R95),ERROR.TYPE(#REF!)=ERROR.TYPE(R95),FALSE)</f>
        <v>0</v>
      </c>
      <c r="AM95" s="126" t="b">
        <f>IF(ISERROR(S95),ERROR.TYPE(#REF!)=ERROR.TYPE(S95),FALSE)</f>
        <v>0</v>
      </c>
      <c r="AN95" s="126">
        <f>IF(OR('Member Info'!F91&gt;=$S$1,'Member Info'!N91&gt;=$R$1),1,0)</f>
        <v>0</v>
      </c>
    </row>
    <row r="96" spans="1:40" x14ac:dyDescent="0.25">
      <c r="A96" s="4">
        <v>64</v>
      </c>
      <c r="B96" s="166">
        <f>'Member Info'!D92</f>
        <v>0</v>
      </c>
      <c r="C96" s="166">
        <f>'Member Info'!E92</f>
        <v>0</v>
      </c>
      <c r="D96" s="166" t="str">
        <f>'Member Info'!G92</f>
        <v/>
      </c>
      <c r="E96" s="167">
        <f>'Member Info'!B92</f>
        <v>0</v>
      </c>
      <c r="F96" s="244"/>
      <c r="G96" s="168" t="str">
        <f>IF(E96=0,"",
IF('Member Info'!$AM$19&lt;=$R$1,
SUMPRODUCT('Member Info'!L92+IF('Member Info'!H92&gt;'Member Info'!$AJ$12,'Member Info'!$AK$13,IF('Member Info'!H92&gt;'Member Info'!$AJ$11,'Member Info'!$AK$12,IF('Member Info'!H92&gt;'Member Info'!$AJ$10,'Member Info'!$AK$11,IF('Member Info'!H92&gt;'Member Info'!$AJ$9,'Member Info'!$AK$10,IF('Member Info'!H92&gt;'Member Info'!$AJ$8,'Member Info'!$AK$9,'Member Info'!$AK$8)))))),
SUMPRODUCT('Member Info'!L92+IF('Member Info'!H92&gt;'Member Info'!$AG$17,'Member Info'!$AH$18,IF('Member Info'!H92&gt;'Member Info'!$AG$16,'Member Info'!$AH$17,IF('Member Info'!H92&gt;'Member Info'!$AG$15,'Member Info'!$AH$16,IF('Member Info'!H92&gt;'Member Info'!$AG$14,'Member Info'!$AH$15,IF('Member Info'!H92&gt;'Member Info'!$AG$13,'Member Info'!$AH$14,IF('Member Info'!H92&gt;'Member Info'!$AG$12,'Member Info'!$AH$13,IF('Member Info'!H92&gt;'Member Info'!$AG$11,'Member Info'!$AH$12,IF('Member Info'!H92&gt;'Member Info'!$AG$10,'Member Info'!$AH$11,IF('Member Info'!H92&gt;'Member Info'!$AG$9,'Member Info'!$AH$10,IF('Member Info'!H92&gt;'Member Info'!$AG$8,'Member Info'!$AH$9,'Member Info'!$AH$8)))))))))))))</f>
        <v/>
      </c>
      <c r="H96" s="26"/>
      <c r="I96" s="26"/>
      <c r="J96" s="107" t="str">
        <f>IF(E96=0,"",IF('Member Info'!F92&gt;$S$1,CONCATENATE("Joined with practice on ", TEXT('Member Info'!F92, "DD/MM/YYYY")),IF('Member Info'!N92&lt;&gt;"",IF('Member Info'!N92&lt;$R$1,CONCATENATE("Left Scheme on ", TEXT('Member Info'!N92, "DD/MM/YYYY")),IF(ISERROR(G96),"Error Detected, No rate entered",IF(E96=0,"",IF(F96="","Error Detected, No Pensionable pay",IF(ISERROR(AB96)," Unknown Values entered.",IF(T96+U96&lt;1,"Acceptable",IF(R96+S96=200, "No Contributions Entered", IF(K96="","Error Detected, Choose reason&gt;",IF(X96="1",IF(T96=1,"Please Enter Deemed Pensionable Pay","Add Any Relevant Details Above"),"Please Give Details Above"))))))))),IF(ISERROR(G96),"Error Detected, No rate entered",IF(E96=0,"",IF(F96="","Error Detected, No Pensionable pay",IF(ISERROR(AB96)," Unknown Values entered.",IF(T96+U96&lt;1,"Acceptable",IF(R96+S96=200, "No Contributions Entered", IF(K96="","Error Detected, Choose reason&gt;",IF(X96="1",IF(T96=1,"Please Enter Deemed Pensionable Pay","Add relevant Details Above"),"Please give details Above")))))))))))</f>
        <v/>
      </c>
      <c r="K96" s="263"/>
      <c r="L96" s="93"/>
      <c r="M96" s="93" t="str">
        <f t="shared" si="4"/>
        <v/>
      </c>
      <c r="N96" s="96">
        <f t="shared" si="5"/>
        <v>0</v>
      </c>
      <c r="O96" s="96">
        <f t="shared" si="0"/>
        <v>0</v>
      </c>
      <c r="P96" s="220">
        <f>(ROUND((F96/100*'Member Info'!$W$2), 2))</f>
        <v>0</v>
      </c>
      <c r="Q96" s="220" t="e">
        <f t="shared" si="6"/>
        <v>#VALUE!</v>
      </c>
      <c r="R96" s="220" t="str">
        <f t="shared" si="7"/>
        <v/>
      </c>
      <c r="S96" s="229" t="str">
        <f t="shared" si="8"/>
        <v/>
      </c>
      <c r="T96" s="230" t="str">
        <f t="shared" si="9"/>
        <v/>
      </c>
      <c r="U96" s="230" t="str">
        <f t="shared" si="10"/>
        <v/>
      </c>
      <c r="V96" s="224">
        <f t="shared" si="11"/>
        <v>0</v>
      </c>
      <c r="W96" s="112">
        <f t="shared" si="12"/>
        <v>0</v>
      </c>
      <c r="X96" s="237" t="str">
        <f t="shared" si="1"/>
        <v/>
      </c>
      <c r="Y96" s="242" t="b">
        <f t="shared" si="2"/>
        <v>0</v>
      </c>
      <c r="Z96" s="237">
        <f t="shared" si="13"/>
        <v>0</v>
      </c>
      <c r="AA96" s="237">
        <f>IF('Member Info'!N92="",1,"")</f>
        <v>1</v>
      </c>
      <c r="AB96" s="245" t="e">
        <f t="shared" si="14"/>
        <v>#VALUE!</v>
      </c>
      <c r="AC96" s="132" t="str">
        <f t="shared" si="3"/>
        <v/>
      </c>
      <c r="AD96" s="126">
        <f t="shared" si="15"/>
        <v>1</v>
      </c>
      <c r="AE96" s="126" t="str">
        <f>IF('Member Info'!N92&lt;&gt;"",IF('Member Info'!N92&lt;=$R$1,1,0),"")</f>
        <v/>
      </c>
      <c r="AG96" s="126" t="b">
        <f t="shared" si="16"/>
        <v>0</v>
      </c>
      <c r="AH96" s="126">
        <f t="shared" si="17"/>
        <v>0</v>
      </c>
      <c r="AJ96" s="126">
        <f t="shared" si="18"/>
        <v>0</v>
      </c>
      <c r="AK96" s="126">
        <f>IF('Member Info'!F92&gt;$R$1,1,0)</f>
        <v>0</v>
      </c>
      <c r="AL96" s="126" t="b">
        <f>IF(ISERROR(R96),ERROR.TYPE(#REF!)=ERROR.TYPE(R96),FALSE)</f>
        <v>0</v>
      </c>
      <c r="AM96" s="126" t="b">
        <f>IF(ISERROR(S96),ERROR.TYPE(#REF!)=ERROR.TYPE(S96),FALSE)</f>
        <v>0</v>
      </c>
      <c r="AN96" s="126">
        <f>IF(OR('Member Info'!F92&gt;=$S$1,'Member Info'!N92&gt;=$R$1),1,0)</f>
        <v>0</v>
      </c>
    </row>
    <row r="97" spans="1:40" x14ac:dyDescent="0.25">
      <c r="A97" s="4">
        <v>65</v>
      </c>
      <c r="B97" s="166">
        <f>'Member Info'!D93</f>
        <v>0</v>
      </c>
      <c r="C97" s="166">
        <f>'Member Info'!E93</f>
        <v>0</v>
      </c>
      <c r="D97" s="166" t="str">
        <f>'Member Info'!G93</f>
        <v/>
      </c>
      <c r="E97" s="167">
        <f>'Member Info'!B93</f>
        <v>0</v>
      </c>
      <c r="F97" s="244"/>
      <c r="G97" s="168" t="str">
        <f>IF(E97=0,"",
IF('Member Info'!$AM$19&lt;=$R$1,
SUMPRODUCT('Member Info'!L93+IF('Member Info'!H93&gt;'Member Info'!$AJ$12,'Member Info'!$AK$13,IF('Member Info'!H93&gt;'Member Info'!$AJ$11,'Member Info'!$AK$12,IF('Member Info'!H93&gt;'Member Info'!$AJ$10,'Member Info'!$AK$11,IF('Member Info'!H93&gt;'Member Info'!$AJ$9,'Member Info'!$AK$10,IF('Member Info'!H93&gt;'Member Info'!$AJ$8,'Member Info'!$AK$9,'Member Info'!$AK$8)))))),
SUMPRODUCT('Member Info'!L93+IF('Member Info'!H93&gt;'Member Info'!$AG$17,'Member Info'!$AH$18,IF('Member Info'!H93&gt;'Member Info'!$AG$16,'Member Info'!$AH$17,IF('Member Info'!H93&gt;'Member Info'!$AG$15,'Member Info'!$AH$16,IF('Member Info'!H93&gt;'Member Info'!$AG$14,'Member Info'!$AH$15,IF('Member Info'!H93&gt;'Member Info'!$AG$13,'Member Info'!$AH$14,IF('Member Info'!H93&gt;'Member Info'!$AG$12,'Member Info'!$AH$13,IF('Member Info'!H93&gt;'Member Info'!$AG$11,'Member Info'!$AH$12,IF('Member Info'!H93&gt;'Member Info'!$AG$10,'Member Info'!$AH$11,IF('Member Info'!H93&gt;'Member Info'!$AG$9,'Member Info'!$AH$10,IF('Member Info'!H93&gt;'Member Info'!$AG$8,'Member Info'!$AH$9,'Member Info'!$AH$8)))))))))))))</f>
        <v/>
      </c>
      <c r="H97" s="26"/>
      <c r="I97" s="26"/>
      <c r="J97" s="107" t="str">
        <f>IF(E97=0,"",IF('Member Info'!F93&gt;$S$1,CONCATENATE("Joined with practice on ", TEXT('Member Info'!F93, "DD/MM/YYYY")),IF('Member Info'!N93&lt;&gt;"",IF('Member Info'!N93&lt;$R$1,CONCATENATE("Left Scheme on ", TEXT('Member Info'!N93, "DD/MM/YYYY")),IF(ISERROR(G97),"Error Detected, No rate entered",IF(E97=0,"",IF(F97="","Error Detected, No Pensionable pay",IF(ISERROR(AB97)," Unknown Values entered.",IF(T97+U97&lt;1,"Acceptable",IF(R97+S97=200, "No Contributions Entered", IF(K97="","Error Detected, Choose reason&gt;",IF(X97="1",IF(T97=1,"Please Enter Deemed Pensionable Pay","Add Any Relevant Details Above"),"Please Give Details Above"))))))))),IF(ISERROR(G97),"Error Detected, No rate entered",IF(E97=0,"",IF(F97="","Error Detected, No Pensionable pay",IF(ISERROR(AB97)," Unknown Values entered.",IF(T97+U97&lt;1,"Acceptable",IF(R97+S97=200, "No Contributions Entered", IF(K97="","Error Detected, Choose reason&gt;",IF(X97="1",IF(T97=1,"Please Enter Deemed Pensionable Pay","Add relevant Details Above"),"Please give details Above")))))))))))</f>
        <v/>
      </c>
      <c r="K97" s="263"/>
      <c r="L97" s="93"/>
      <c r="M97" s="93" t="str">
        <f t="shared" si="4"/>
        <v/>
      </c>
      <c r="N97" s="96">
        <f t="shared" si="5"/>
        <v>0</v>
      </c>
      <c r="O97" s="96">
        <f t="shared" si="0"/>
        <v>0</v>
      </c>
      <c r="P97" s="220">
        <f>(ROUND((F97/100*'Member Info'!$W$2), 2))</f>
        <v>0</v>
      </c>
      <c r="Q97" s="220" t="e">
        <f t="shared" si="6"/>
        <v>#VALUE!</v>
      </c>
      <c r="R97" s="220" t="str">
        <f t="shared" si="7"/>
        <v/>
      </c>
      <c r="S97" s="229" t="str">
        <f t="shared" si="8"/>
        <v/>
      </c>
      <c r="T97" s="230" t="str">
        <f t="shared" si="9"/>
        <v/>
      </c>
      <c r="U97" s="230" t="str">
        <f t="shared" si="10"/>
        <v/>
      </c>
      <c r="V97" s="224">
        <f t="shared" si="11"/>
        <v>0</v>
      </c>
      <c r="W97" s="112">
        <f t="shared" si="12"/>
        <v>0</v>
      </c>
      <c r="X97" s="237" t="str">
        <f t="shared" si="1"/>
        <v/>
      </c>
      <c r="Y97" s="242" t="b">
        <f t="shared" si="2"/>
        <v>0</v>
      </c>
      <c r="Z97" s="237">
        <f t="shared" si="13"/>
        <v>0</v>
      </c>
      <c r="AA97" s="237">
        <f>IF('Member Info'!N93="",1,"")</f>
        <v>1</v>
      </c>
      <c r="AB97" s="245" t="e">
        <f t="shared" si="14"/>
        <v>#VALUE!</v>
      </c>
      <c r="AC97" s="132" t="str">
        <f t="shared" si="3"/>
        <v/>
      </c>
      <c r="AD97" s="126">
        <f t="shared" si="15"/>
        <v>1</v>
      </c>
      <c r="AE97" s="126" t="str">
        <f>IF('Member Info'!N93&lt;&gt;"",IF('Member Info'!N93&lt;=$R$1,1,0),"")</f>
        <v/>
      </c>
      <c r="AG97" s="126" t="b">
        <f t="shared" si="16"/>
        <v>0</v>
      </c>
      <c r="AH97" s="126">
        <f t="shared" si="17"/>
        <v>0</v>
      </c>
      <c r="AJ97" s="126">
        <f t="shared" si="18"/>
        <v>0</v>
      </c>
      <c r="AK97" s="126">
        <f>IF('Member Info'!F93&gt;$R$1,1,0)</f>
        <v>0</v>
      </c>
      <c r="AL97" s="126" t="b">
        <f>IF(ISERROR(R97),ERROR.TYPE(#REF!)=ERROR.TYPE(R97),FALSE)</f>
        <v>0</v>
      </c>
      <c r="AM97" s="126" t="b">
        <f>IF(ISERROR(S97),ERROR.TYPE(#REF!)=ERROR.TYPE(S97),FALSE)</f>
        <v>0</v>
      </c>
      <c r="AN97" s="126">
        <f>IF(OR('Member Info'!F93&gt;=$S$1,'Member Info'!N93&gt;=$R$1),1,0)</f>
        <v>0</v>
      </c>
    </row>
    <row r="98" spans="1:40" x14ac:dyDescent="0.25">
      <c r="A98" s="4">
        <v>66</v>
      </c>
      <c r="B98" s="166">
        <f>'Member Info'!D94</f>
        <v>0</v>
      </c>
      <c r="C98" s="166">
        <f>'Member Info'!E94</f>
        <v>0</v>
      </c>
      <c r="D98" s="166" t="str">
        <f>'Member Info'!G94</f>
        <v/>
      </c>
      <c r="E98" s="167">
        <f>'Member Info'!B94</f>
        <v>0</v>
      </c>
      <c r="F98" s="244"/>
      <c r="G98" s="168" t="str">
        <f>IF(E98=0,"",
IF('Member Info'!$AM$19&lt;=$R$1,
SUMPRODUCT('Member Info'!L94+IF('Member Info'!H94&gt;'Member Info'!$AJ$12,'Member Info'!$AK$13,IF('Member Info'!H94&gt;'Member Info'!$AJ$11,'Member Info'!$AK$12,IF('Member Info'!H94&gt;'Member Info'!$AJ$10,'Member Info'!$AK$11,IF('Member Info'!H94&gt;'Member Info'!$AJ$9,'Member Info'!$AK$10,IF('Member Info'!H94&gt;'Member Info'!$AJ$8,'Member Info'!$AK$9,'Member Info'!$AK$8)))))),
SUMPRODUCT('Member Info'!L94+IF('Member Info'!H94&gt;'Member Info'!$AG$17,'Member Info'!$AH$18,IF('Member Info'!H94&gt;'Member Info'!$AG$16,'Member Info'!$AH$17,IF('Member Info'!H94&gt;'Member Info'!$AG$15,'Member Info'!$AH$16,IF('Member Info'!H94&gt;'Member Info'!$AG$14,'Member Info'!$AH$15,IF('Member Info'!H94&gt;'Member Info'!$AG$13,'Member Info'!$AH$14,IF('Member Info'!H94&gt;'Member Info'!$AG$12,'Member Info'!$AH$13,IF('Member Info'!H94&gt;'Member Info'!$AG$11,'Member Info'!$AH$12,IF('Member Info'!H94&gt;'Member Info'!$AG$10,'Member Info'!$AH$11,IF('Member Info'!H94&gt;'Member Info'!$AG$9,'Member Info'!$AH$10,IF('Member Info'!H94&gt;'Member Info'!$AG$8,'Member Info'!$AH$9,'Member Info'!$AH$8)))))))))))))</f>
        <v/>
      </c>
      <c r="H98" s="26"/>
      <c r="I98" s="26"/>
      <c r="J98" s="107" t="str">
        <f>IF(E98=0,"",IF('Member Info'!F94&gt;$S$1,CONCATENATE("Joined with practice on ", TEXT('Member Info'!F94, "DD/MM/YYYY")),IF('Member Info'!N94&lt;&gt;"",IF('Member Info'!N94&lt;$R$1,CONCATENATE("Left Scheme on ", TEXT('Member Info'!N94, "DD/MM/YYYY")),IF(ISERROR(G98),"Error Detected, No rate entered",IF(E98=0,"",IF(F98="","Error Detected, No Pensionable pay",IF(ISERROR(AB98)," Unknown Values entered.",IF(T98+U98&lt;1,"Acceptable",IF(R98+S98=200, "No Contributions Entered", IF(K98="","Error Detected, Choose reason&gt;",IF(X98="1",IF(T98=1,"Please Enter Deemed Pensionable Pay","Add Any Relevant Details Above"),"Please Give Details Above"))))))))),IF(ISERROR(G98),"Error Detected, No rate entered",IF(E98=0,"",IF(F98="","Error Detected, No Pensionable pay",IF(ISERROR(AB98)," Unknown Values entered.",IF(T98+U98&lt;1,"Acceptable",IF(R98+S98=200, "No Contributions Entered", IF(K98="","Error Detected, Choose reason&gt;",IF(X98="1",IF(T98=1,"Please Enter Deemed Pensionable Pay","Add relevant Details Above"),"Please give details Above")))))))))))</f>
        <v/>
      </c>
      <c r="K98" s="263"/>
      <c r="L98" s="93"/>
      <c r="M98" s="93" t="str">
        <f t="shared" si="4"/>
        <v/>
      </c>
      <c r="N98" s="96">
        <f t="shared" si="5"/>
        <v>0</v>
      </c>
      <c r="O98" s="96">
        <f t="shared" si="5"/>
        <v>0</v>
      </c>
      <c r="P98" s="220">
        <f>(ROUND((F98/100*'Member Info'!$W$2), 2))</f>
        <v>0</v>
      </c>
      <c r="Q98" s="220" t="e">
        <f t="shared" si="6"/>
        <v>#VALUE!</v>
      </c>
      <c r="R98" s="220" t="str">
        <f t="shared" si="7"/>
        <v/>
      </c>
      <c r="S98" s="229" t="str">
        <f t="shared" si="8"/>
        <v/>
      </c>
      <c r="T98" s="230" t="str">
        <f t="shared" si="9"/>
        <v/>
      </c>
      <c r="U98" s="230" t="str">
        <f t="shared" si="10"/>
        <v/>
      </c>
      <c r="V98" s="224">
        <f t="shared" si="11"/>
        <v>0</v>
      </c>
      <c r="W98" s="112">
        <f t="shared" si="12"/>
        <v>0</v>
      </c>
      <c r="X98" s="237" t="str">
        <f t="shared" ref="X98:X161" si="19">IF(K98="SMP/Occupational Maternity","1",IF(K98="SSP/Occupational Sick pay","1",""))</f>
        <v/>
      </c>
      <c r="Y98" s="242" t="b">
        <f t="shared" ref="Y98:Y161" si="20">IF(OR(AL98=TRUE,AM98=TRUE),TRUE,FALSE)</f>
        <v>0</v>
      </c>
      <c r="Z98" s="237">
        <f t="shared" si="13"/>
        <v>0</v>
      </c>
      <c r="AA98" s="237">
        <f>IF('Member Info'!N94="",1,"")</f>
        <v>1</v>
      </c>
      <c r="AB98" s="245" t="e">
        <f t="shared" si="14"/>
        <v>#VALUE!</v>
      </c>
      <c r="AC98" s="132" t="str">
        <f t="shared" ref="AC98:AC161" si="21">IF(AN98=1,"",IF(W98=1,"",IF(AE98=1,"",IF(E98=0,"",IF(Z98=1,"",IF(J98="acceptable","",IF(R98+S98="0","",R98+S98)))))))</f>
        <v/>
      </c>
      <c r="AD98" s="126">
        <f t="shared" ref="AD98:AD161" si="22">SUM(Z98+AA98)</f>
        <v>1</v>
      </c>
      <c r="AE98" s="126" t="str">
        <f>IF('Member Info'!N94&lt;&gt;"",IF('Member Info'!N94&lt;=$R$1,1,0),"")</f>
        <v/>
      </c>
      <c r="AG98" s="126" t="b">
        <f t="shared" si="16"/>
        <v>0</v>
      </c>
      <c r="AH98" s="126">
        <f t="shared" si="17"/>
        <v>0</v>
      </c>
      <c r="AJ98" s="126">
        <f t="shared" si="18"/>
        <v>0</v>
      </c>
      <c r="AK98" s="126">
        <f>IF('Member Info'!F94&gt;$R$1,1,0)</f>
        <v>0</v>
      </c>
      <c r="AL98" s="126" t="b">
        <f>IF(ISERROR(R98),ERROR.TYPE(#REF!)=ERROR.TYPE(R98),FALSE)</f>
        <v>0</v>
      </c>
      <c r="AM98" s="126" t="b">
        <f>IF(ISERROR(S98),ERROR.TYPE(#REF!)=ERROR.TYPE(S98),FALSE)</f>
        <v>0</v>
      </c>
      <c r="AN98" s="126">
        <f>IF(OR('Member Info'!F94&gt;=$S$1,'Member Info'!N94&gt;=$R$1),1,0)</f>
        <v>0</v>
      </c>
    </row>
    <row r="99" spans="1:40" x14ac:dyDescent="0.25">
      <c r="A99" s="4">
        <v>67</v>
      </c>
      <c r="B99" s="166">
        <f>'Member Info'!D95</f>
        <v>0</v>
      </c>
      <c r="C99" s="166">
        <f>'Member Info'!E95</f>
        <v>0</v>
      </c>
      <c r="D99" s="166" t="str">
        <f>'Member Info'!G95</f>
        <v/>
      </c>
      <c r="E99" s="167">
        <f>'Member Info'!B95</f>
        <v>0</v>
      </c>
      <c r="F99" s="244"/>
      <c r="G99" s="168" t="str">
        <f>IF(E99=0,"",
IF('Member Info'!$AM$19&lt;=$R$1,
SUMPRODUCT('Member Info'!L95+IF('Member Info'!H95&gt;'Member Info'!$AJ$12,'Member Info'!$AK$13,IF('Member Info'!H95&gt;'Member Info'!$AJ$11,'Member Info'!$AK$12,IF('Member Info'!H95&gt;'Member Info'!$AJ$10,'Member Info'!$AK$11,IF('Member Info'!H95&gt;'Member Info'!$AJ$9,'Member Info'!$AK$10,IF('Member Info'!H95&gt;'Member Info'!$AJ$8,'Member Info'!$AK$9,'Member Info'!$AK$8)))))),
SUMPRODUCT('Member Info'!L95+IF('Member Info'!H95&gt;'Member Info'!$AG$17,'Member Info'!$AH$18,IF('Member Info'!H95&gt;'Member Info'!$AG$16,'Member Info'!$AH$17,IF('Member Info'!H95&gt;'Member Info'!$AG$15,'Member Info'!$AH$16,IF('Member Info'!H95&gt;'Member Info'!$AG$14,'Member Info'!$AH$15,IF('Member Info'!H95&gt;'Member Info'!$AG$13,'Member Info'!$AH$14,IF('Member Info'!H95&gt;'Member Info'!$AG$12,'Member Info'!$AH$13,IF('Member Info'!H95&gt;'Member Info'!$AG$11,'Member Info'!$AH$12,IF('Member Info'!H95&gt;'Member Info'!$AG$10,'Member Info'!$AH$11,IF('Member Info'!H95&gt;'Member Info'!$AG$9,'Member Info'!$AH$10,IF('Member Info'!H95&gt;'Member Info'!$AG$8,'Member Info'!$AH$9,'Member Info'!$AH$8)))))))))))))</f>
        <v/>
      </c>
      <c r="H99" s="26"/>
      <c r="I99" s="26"/>
      <c r="J99" s="107" t="str">
        <f>IF(E99=0,"",IF('Member Info'!F95&gt;$S$1,CONCATENATE("Joined with practice on ", TEXT('Member Info'!F95, "DD/MM/YYYY")),IF('Member Info'!N95&lt;&gt;"",IF('Member Info'!N95&lt;$R$1,CONCATENATE("Left Scheme on ", TEXT('Member Info'!N95, "DD/MM/YYYY")),IF(ISERROR(G99),"Error Detected, No rate entered",IF(E99=0,"",IF(F99="","Error Detected, No Pensionable pay",IF(ISERROR(AB99)," Unknown Values entered.",IF(T99+U99&lt;1,"Acceptable",IF(R99+S99=200, "No Contributions Entered", IF(K99="","Error Detected, Choose reason&gt;",IF(X99="1",IF(T99=1,"Please Enter Deemed Pensionable Pay","Add Any Relevant Details Above"),"Please Give Details Above"))))))))),IF(ISERROR(G99),"Error Detected, No rate entered",IF(E99=0,"",IF(F99="","Error Detected, No Pensionable pay",IF(ISERROR(AB99)," Unknown Values entered.",IF(T99+U99&lt;1,"Acceptable",IF(R99+S99=200, "No Contributions Entered", IF(K99="","Error Detected, Choose reason&gt;",IF(X99="1",IF(T99=1,"Please Enter Deemed Pensionable Pay","Add relevant Details Above"),"Please give details Above")))))))))))</f>
        <v/>
      </c>
      <c r="K99" s="263"/>
      <c r="L99" s="93"/>
      <c r="M99" s="93" t="str">
        <f t="shared" si="4"/>
        <v/>
      </c>
      <c r="N99" s="96">
        <f t="shared" ref="N99:O162" si="23">H99</f>
        <v>0</v>
      </c>
      <c r="O99" s="96">
        <f t="shared" si="23"/>
        <v>0</v>
      </c>
      <c r="P99" s="220">
        <f>(ROUND((F99/100*'Member Info'!$W$2), 2))</f>
        <v>0</v>
      </c>
      <c r="Q99" s="220" t="e">
        <f t="shared" si="6"/>
        <v>#VALUE!</v>
      </c>
      <c r="R99" s="220" t="str">
        <f t="shared" si="7"/>
        <v/>
      </c>
      <c r="S99" s="229" t="str">
        <f t="shared" si="8"/>
        <v/>
      </c>
      <c r="T99" s="230" t="str">
        <f t="shared" si="9"/>
        <v/>
      </c>
      <c r="U99" s="230" t="str">
        <f t="shared" si="10"/>
        <v/>
      </c>
      <c r="V99" s="224">
        <f t="shared" si="11"/>
        <v>0</v>
      </c>
      <c r="W99" s="112">
        <f t="shared" si="12"/>
        <v>0</v>
      </c>
      <c r="X99" s="237" t="str">
        <f t="shared" si="19"/>
        <v/>
      </c>
      <c r="Y99" s="242" t="b">
        <f t="shared" si="20"/>
        <v>0</v>
      </c>
      <c r="Z99" s="237">
        <f t="shared" si="13"/>
        <v>0</v>
      </c>
      <c r="AA99" s="237">
        <f>IF('Member Info'!N95="",1,"")</f>
        <v>1</v>
      </c>
      <c r="AB99" s="245" t="e">
        <f t="shared" si="14"/>
        <v>#VALUE!</v>
      </c>
      <c r="AC99" s="132" t="str">
        <f t="shared" si="21"/>
        <v/>
      </c>
      <c r="AD99" s="126">
        <f t="shared" si="22"/>
        <v>1</v>
      </c>
      <c r="AE99" s="126" t="str">
        <f>IF('Member Info'!N95&lt;&gt;"",IF('Member Info'!N95&lt;=$R$1,1,0),"")</f>
        <v/>
      </c>
      <c r="AG99" s="126" t="b">
        <f t="shared" si="16"/>
        <v>0</v>
      </c>
      <c r="AH99" s="126">
        <f t="shared" si="17"/>
        <v>0</v>
      </c>
      <c r="AJ99" s="126">
        <f t="shared" si="18"/>
        <v>0</v>
      </c>
      <c r="AK99" s="126">
        <f>IF('Member Info'!F95&gt;$R$1,1,0)</f>
        <v>0</v>
      </c>
      <c r="AL99" s="126" t="b">
        <f>IF(ISERROR(R99),ERROR.TYPE(#REF!)=ERROR.TYPE(R99),FALSE)</f>
        <v>0</v>
      </c>
      <c r="AM99" s="126" t="b">
        <f>IF(ISERROR(S99),ERROR.TYPE(#REF!)=ERROR.TYPE(S99),FALSE)</f>
        <v>0</v>
      </c>
      <c r="AN99" s="126">
        <f>IF(OR('Member Info'!F95&gt;=$S$1,'Member Info'!N95&gt;=$R$1),1,0)</f>
        <v>0</v>
      </c>
    </row>
    <row r="100" spans="1:40" x14ac:dyDescent="0.25">
      <c r="A100" s="4">
        <v>68</v>
      </c>
      <c r="B100" s="166">
        <f>'Member Info'!D96</f>
        <v>0</v>
      </c>
      <c r="C100" s="166">
        <f>'Member Info'!E96</f>
        <v>0</v>
      </c>
      <c r="D100" s="166" t="str">
        <f>'Member Info'!G96</f>
        <v/>
      </c>
      <c r="E100" s="167">
        <f>'Member Info'!B96</f>
        <v>0</v>
      </c>
      <c r="F100" s="244"/>
      <c r="G100" s="168" t="str">
        <f>IF(E100=0,"",
IF('Member Info'!$AM$19&lt;=$R$1,
SUMPRODUCT('Member Info'!L96+IF('Member Info'!H96&gt;'Member Info'!$AJ$12,'Member Info'!$AK$13,IF('Member Info'!H96&gt;'Member Info'!$AJ$11,'Member Info'!$AK$12,IF('Member Info'!H96&gt;'Member Info'!$AJ$10,'Member Info'!$AK$11,IF('Member Info'!H96&gt;'Member Info'!$AJ$9,'Member Info'!$AK$10,IF('Member Info'!H96&gt;'Member Info'!$AJ$8,'Member Info'!$AK$9,'Member Info'!$AK$8)))))),
SUMPRODUCT('Member Info'!L96+IF('Member Info'!H96&gt;'Member Info'!$AG$17,'Member Info'!$AH$18,IF('Member Info'!H96&gt;'Member Info'!$AG$16,'Member Info'!$AH$17,IF('Member Info'!H96&gt;'Member Info'!$AG$15,'Member Info'!$AH$16,IF('Member Info'!H96&gt;'Member Info'!$AG$14,'Member Info'!$AH$15,IF('Member Info'!H96&gt;'Member Info'!$AG$13,'Member Info'!$AH$14,IF('Member Info'!H96&gt;'Member Info'!$AG$12,'Member Info'!$AH$13,IF('Member Info'!H96&gt;'Member Info'!$AG$11,'Member Info'!$AH$12,IF('Member Info'!H96&gt;'Member Info'!$AG$10,'Member Info'!$AH$11,IF('Member Info'!H96&gt;'Member Info'!$AG$9,'Member Info'!$AH$10,IF('Member Info'!H96&gt;'Member Info'!$AG$8,'Member Info'!$AH$9,'Member Info'!$AH$8)))))))))))))</f>
        <v/>
      </c>
      <c r="H100" s="26"/>
      <c r="I100" s="26"/>
      <c r="J100" s="107" t="str">
        <f>IF(E100=0,"",IF('Member Info'!F96&gt;$S$1,CONCATENATE("Joined with practice on ", TEXT('Member Info'!F96, "DD/MM/YYYY")),IF('Member Info'!N96&lt;&gt;"",IF('Member Info'!N96&lt;$R$1,CONCATENATE("Left Scheme on ", TEXT('Member Info'!N96, "DD/MM/YYYY")),IF(ISERROR(G100),"Error Detected, No rate entered",IF(E100=0,"",IF(F100="","Error Detected, No Pensionable pay",IF(ISERROR(AB100)," Unknown Values entered.",IF(T100+U100&lt;1,"Acceptable",IF(R100+S100=200, "No Contributions Entered", IF(K100="","Error Detected, Choose reason&gt;",IF(X100="1",IF(T100=1,"Please Enter Deemed Pensionable Pay","Add Any Relevant Details Above"),"Please Give Details Above"))))))))),IF(ISERROR(G100),"Error Detected, No rate entered",IF(E100=0,"",IF(F100="","Error Detected, No Pensionable pay",IF(ISERROR(AB100)," Unknown Values entered.",IF(T100+U100&lt;1,"Acceptable",IF(R100+S100=200, "No Contributions Entered", IF(K100="","Error Detected, Choose reason&gt;",IF(X100="1",IF(T100=1,"Please Enter Deemed Pensionable Pay","Add relevant Details Above"),"Please give details Above")))))))))))</f>
        <v/>
      </c>
      <c r="K100" s="263"/>
      <c r="L100" s="93"/>
      <c r="M100" s="93" t="str">
        <f t="shared" ref="M100:M163" si="24">IF(E100=0,"",IF(ISERROR((F100+H100+I100)),0,IF((F100+H100+I100)&lt;1,0,1)))</f>
        <v/>
      </c>
      <c r="N100" s="96">
        <f t="shared" si="23"/>
        <v>0</v>
      </c>
      <c r="O100" s="96">
        <f t="shared" si="23"/>
        <v>0</v>
      </c>
      <c r="P100" s="220">
        <f>(ROUND((F100/100*'Member Info'!$W$2), 2))</f>
        <v>0</v>
      </c>
      <c r="Q100" s="220" t="e">
        <f t="shared" si="6"/>
        <v>#VALUE!</v>
      </c>
      <c r="R100" s="220" t="str">
        <f t="shared" si="7"/>
        <v/>
      </c>
      <c r="S100" s="229" t="str">
        <f t="shared" si="8"/>
        <v/>
      </c>
      <c r="T100" s="230" t="str">
        <f t="shared" si="9"/>
        <v/>
      </c>
      <c r="U100" s="230" t="str">
        <f t="shared" si="10"/>
        <v/>
      </c>
      <c r="V100" s="224">
        <f t="shared" si="11"/>
        <v>0</v>
      </c>
      <c r="W100" s="112">
        <f t="shared" si="12"/>
        <v>0</v>
      </c>
      <c r="X100" s="237" t="str">
        <f t="shared" si="19"/>
        <v/>
      </c>
      <c r="Y100" s="242" t="b">
        <f t="shared" si="20"/>
        <v>0</v>
      </c>
      <c r="Z100" s="237">
        <f t="shared" si="13"/>
        <v>0</v>
      </c>
      <c r="AA100" s="237">
        <f>IF('Member Info'!N96="",1,"")</f>
        <v>1</v>
      </c>
      <c r="AB100" s="245" t="e">
        <f t="shared" si="14"/>
        <v>#VALUE!</v>
      </c>
      <c r="AC100" s="132" t="str">
        <f t="shared" si="21"/>
        <v/>
      </c>
      <c r="AD100" s="126">
        <f t="shared" si="22"/>
        <v>1</v>
      </c>
      <c r="AE100" s="126" t="str">
        <f>IF('Member Info'!N96&lt;&gt;"",IF('Member Info'!N96&lt;=$R$1,1,0),"")</f>
        <v/>
      </c>
      <c r="AG100" s="126" t="b">
        <f t="shared" si="16"/>
        <v>0</v>
      </c>
      <c r="AH100" s="126">
        <f t="shared" si="17"/>
        <v>0</v>
      </c>
      <c r="AJ100" s="126">
        <f t="shared" si="18"/>
        <v>0</v>
      </c>
      <c r="AK100" s="126">
        <f>IF('Member Info'!F96&gt;$R$1,1,0)</f>
        <v>0</v>
      </c>
      <c r="AL100" s="126" t="b">
        <f>IF(ISERROR(R100),ERROR.TYPE(#REF!)=ERROR.TYPE(R100),FALSE)</f>
        <v>0</v>
      </c>
      <c r="AM100" s="126" t="b">
        <f>IF(ISERROR(S100),ERROR.TYPE(#REF!)=ERROR.TYPE(S100),FALSE)</f>
        <v>0</v>
      </c>
      <c r="AN100" s="126">
        <f>IF(OR('Member Info'!F96&gt;=$S$1,'Member Info'!N96&gt;=$R$1),1,0)</f>
        <v>0</v>
      </c>
    </row>
    <row r="101" spans="1:40" x14ac:dyDescent="0.25">
      <c r="A101" s="4">
        <v>69</v>
      </c>
      <c r="B101" s="166">
        <f>'Member Info'!D97</f>
        <v>0</v>
      </c>
      <c r="C101" s="166">
        <f>'Member Info'!E97</f>
        <v>0</v>
      </c>
      <c r="D101" s="166" t="str">
        <f>'Member Info'!G97</f>
        <v/>
      </c>
      <c r="E101" s="167">
        <f>'Member Info'!B97</f>
        <v>0</v>
      </c>
      <c r="F101" s="244"/>
      <c r="G101" s="168" t="str">
        <f>IF(E101=0,"",
IF('Member Info'!$AM$19&lt;=$R$1,
SUMPRODUCT('Member Info'!L97+IF('Member Info'!H97&gt;'Member Info'!$AJ$12,'Member Info'!$AK$13,IF('Member Info'!H97&gt;'Member Info'!$AJ$11,'Member Info'!$AK$12,IF('Member Info'!H97&gt;'Member Info'!$AJ$10,'Member Info'!$AK$11,IF('Member Info'!H97&gt;'Member Info'!$AJ$9,'Member Info'!$AK$10,IF('Member Info'!H97&gt;'Member Info'!$AJ$8,'Member Info'!$AK$9,'Member Info'!$AK$8)))))),
SUMPRODUCT('Member Info'!L97+IF('Member Info'!H97&gt;'Member Info'!$AG$17,'Member Info'!$AH$18,IF('Member Info'!H97&gt;'Member Info'!$AG$16,'Member Info'!$AH$17,IF('Member Info'!H97&gt;'Member Info'!$AG$15,'Member Info'!$AH$16,IF('Member Info'!H97&gt;'Member Info'!$AG$14,'Member Info'!$AH$15,IF('Member Info'!H97&gt;'Member Info'!$AG$13,'Member Info'!$AH$14,IF('Member Info'!H97&gt;'Member Info'!$AG$12,'Member Info'!$AH$13,IF('Member Info'!H97&gt;'Member Info'!$AG$11,'Member Info'!$AH$12,IF('Member Info'!H97&gt;'Member Info'!$AG$10,'Member Info'!$AH$11,IF('Member Info'!H97&gt;'Member Info'!$AG$9,'Member Info'!$AH$10,IF('Member Info'!H97&gt;'Member Info'!$AG$8,'Member Info'!$AH$9,'Member Info'!$AH$8)))))))))))))</f>
        <v/>
      </c>
      <c r="H101" s="26"/>
      <c r="I101" s="26"/>
      <c r="J101" s="107" t="str">
        <f>IF(E101=0,"",IF('Member Info'!F97&gt;$S$1,CONCATENATE("Joined with practice on ", TEXT('Member Info'!F97, "DD/MM/YYYY")),IF('Member Info'!N97&lt;&gt;"",IF('Member Info'!N97&lt;$R$1,CONCATENATE("Left Scheme on ", TEXT('Member Info'!N97, "DD/MM/YYYY")),IF(ISERROR(G101),"Error Detected, No rate entered",IF(E101=0,"",IF(F101="","Error Detected, No Pensionable pay",IF(ISERROR(AB101)," Unknown Values entered.",IF(T101+U101&lt;1,"Acceptable",IF(R101+S101=200, "No Contributions Entered", IF(K101="","Error Detected, Choose reason&gt;",IF(X101="1",IF(T101=1,"Please Enter Deemed Pensionable Pay","Add Any Relevant Details Above"),"Please Give Details Above"))))))))),IF(ISERROR(G101),"Error Detected, No rate entered",IF(E101=0,"",IF(F101="","Error Detected, No Pensionable pay",IF(ISERROR(AB101)," Unknown Values entered.",IF(T101+U101&lt;1,"Acceptable",IF(R101+S101=200, "No Contributions Entered", IF(K101="","Error Detected, Choose reason&gt;",IF(X101="1",IF(T101=1,"Please Enter Deemed Pensionable Pay","Add relevant Details Above"),"Please give details Above")))))))))))</f>
        <v/>
      </c>
      <c r="K101" s="263"/>
      <c r="L101" s="93"/>
      <c r="M101" s="93" t="str">
        <f t="shared" si="24"/>
        <v/>
      </c>
      <c r="N101" s="96">
        <f t="shared" si="23"/>
        <v>0</v>
      </c>
      <c r="O101" s="96">
        <f t="shared" si="23"/>
        <v>0</v>
      </c>
      <c r="P101" s="220">
        <f>(ROUND((F101/100*'Member Info'!$W$2), 2))</f>
        <v>0</v>
      </c>
      <c r="Q101" s="220" t="e">
        <f t="shared" ref="Q101:Q164" si="25">ROUND((F101/100*G101),2)</f>
        <v>#VALUE!</v>
      </c>
      <c r="R101" s="220" t="str">
        <f t="shared" ref="R101:R164" si="26">IF(E101=0,"",(100-(N101/P101*100)))</f>
        <v/>
      </c>
      <c r="S101" s="229" t="str">
        <f t="shared" ref="S101:S164" si="27">IF(E101=0,"",(100-(O101/Q101*100)))</f>
        <v/>
      </c>
      <c r="T101" s="230" t="str">
        <f t="shared" ref="T101:T164" si="28">IF(E101=0,"",IF(R101&gt;$R$16,1,IF(R101&lt;-$R$16,1,0)))</f>
        <v/>
      </c>
      <c r="U101" s="230" t="str">
        <f t="shared" ref="U101:U164" si="29">IF(E101=0,"",IF(G101=0,1,IF(S101&gt;$R$16,1,IF(S101&lt;-$R$16,1,0))))</f>
        <v/>
      </c>
      <c r="V101" s="224">
        <f t="shared" ref="V101:V164" si="30">IF(E101=0,0,IF(F101="",1,0))</f>
        <v>0</v>
      </c>
      <c r="W101" s="112">
        <f t="shared" ref="W101:W164" si="31">IF(E101=0,0,IF(K101="",0,1))</f>
        <v>0</v>
      </c>
      <c r="X101" s="237" t="str">
        <f t="shared" si="19"/>
        <v/>
      </c>
      <c r="Y101" s="242" t="b">
        <f t="shared" si="20"/>
        <v>0</v>
      </c>
      <c r="Z101" s="237">
        <f t="shared" ref="Z101:Z164" si="32">IF(K101="left scheme/Employment", 1,0)</f>
        <v>0</v>
      </c>
      <c r="AA101" s="237">
        <f>IF('Member Info'!N97="",1,"")</f>
        <v>1</v>
      </c>
      <c r="AB101" s="245" t="e">
        <f t="shared" ref="AB101:AB164" si="33">(R101+S101)</f>
        <v>#VALUE!</v>
      </c>
      <c r="AC101" s="132" t="str">
        <f t="shared" si="21"/>
        <v/>
      </c>
      <c r="AD101" s="126">
        <f t="shared" si="22"/>
        <v>1</v>
      </c>
      <c r="AE101" s="126" t="str">
        <f>IF('Member Info'!N97&lt;&gt;"",IF('Member Info'!N97&lt;=$R$1,1,0),"")</f>
        <v/>
      </c>
      <c r="AG101" s="126" t="b">
        <f t="shared" ref="AG101:AG164" si="34">OR(K101="maternity",K101="SSP")</f>
        <v>0</v>
      </c>
      <c r="AH101" s="126">
        <f t="shared" ref="AH101:AH164" si="35">IF(AG101=TRUE,1,0)</f>
        <v>0</v>
      </c>
      <c r="AJ101" s="126">
        <f t="shared" ref="AJ101:AJ164" si="36">IF(J101="Please Enter Deemed Pensionable Pay",1,0)</f>
        <v>0</v>
      </c>
      <c r="AK101" s="126">
        <f>IF('Member Info'!F97&gt;$R$1,1,0)</f>
        <v>0</v>
      </c>
      <c r="AL101" s="126" t="b">
        <f>IF(ISERROR(R101),ERROR.TYPE(#REF!)=ERROR.TYPE(R101),FALSE)</f>
        <v>0</v>
      </c>
      <c r="AM101" s="126" t="b">
        <f>IF(ISERROR(S101),ERROR.TYPE(#REF!)=ERROR.TYPE(S101),FALSE)</f>
        <v>0</v>
      </c>
      <c r="AN101" s="126">
        <f>IF(OR('Member Info'!F97&gt;=$S$1,'Member Info'!N97&gt;=$R$1),1,0)</f>
        <v>0</v>
      </c>
    </row>
    <row r="102" spans="1:40" x14ac:dyDescent="0.25">
      <c r="A102" s="4">
        <v>70</v>
      </c>
      <c r="B102" s="166">
        <f>'Member Info'!D98</f>
        <v>0</v>
      </c>
      <c r="C102" s="166">
        <f>'Member Info'!E98</f>
        <v>0</v>
      </c>
      <c r="D102" s="166" t="str">
        <f>'Member Info'!G98</f>
        <v/>
      </c>
      <c r="E102" s="167">
        <f>'Member Info'!B98</f>
        <v>0</v>
      </c>
      <c r="F102" s="244"/>
      <c r="G102" s="168" t="str">
        <f>IF(E102=0,"",
IF('Member Info'!$AM$19&lt;=$R$1,
SUMPRODUCT('Member Info'!L98+IF('Member Info'!H98&gt;'Member Info'!$AJ$12,'Member Info'!$AK$13,IF('Member Info'!H98&gt;'Member Info'!$AJ$11,'Member Info'!$AK$12,IF('Member Info'!H98&gt;'Member Info'!$AJ$10,'Member Info'!$AK$11,IF('Member Info'!H98&gt;'Member Info'!$AJ$9,'Member Info'!$AK$10,IF('Member Info'!H98&gt;'Member Info'!$AJ$8,'Member Info'!$AK$9,'Member Info'!$AK$8)))))),
SUMPRODUCT('Member Info'!L98+IF('Member Info'!H98&gt;'Member Info'!$AG$17,'Member Info'!$AH$18,IF('Member Info'!H98&gt;'Member Info'!$AG$16,'Member Info'!$AH$17,IF('Member Info'!H98&gt;'Member Info'!$AG$15,'Member Info'!$AH$16,IF('Member Info'!H98&gt;'Member Info'!$AG$14,'Member Info'!$AH$15,IF('Member Info'!H98&gt;'Member Info'!$AG$13,'Member Info'!$AH$14,IF('Member Info'!H98&gt;'Member Info'!$AG$12,'Member Info'!$AH$13,IF('Member Info'!H98&gt;'Member Info'!$AG$11,'Member Info'!$AH$12,IF('Member Info'!H98&gt;'Member Info'!$AG$10,'Member Info'!$AH$11,IF('Member Info'!H98&gt;'Member Info'!$AG$9,'Member Info'!$AH$10,IF('Member Info'!H98&gt;'Member Info'!$AG$8,'Member Info'!$AH$9,'Member Info'!$AH$8)))))))))))))</f>
        <v/>
      </c>
      <c r="H102" s="26"/>
      <c r="I102" s="26"/>
      <c r="J102" s="107" t="str">
        <f>IF(E102=0,"",IF('Member Info'!F98&gt;$S$1,CONCATENATE("Joined with practice on ", TEXT('Member Info'!F98, "DD/MM/YYYY")),IF('Member Info'!N98&lt;&gt;"",IF('Member Info'!N98&lt;$R$1,CONCATENATE("Left Scheme on ", TEXT('Member Info'!N98, "DD/MM/YYYY")),IF(ISERROR(G102),"Error Detected, No rate entered",IF(E102=0,"",IF(F102="","Error Detected, No Pensionable pay",IF(ISERROR(AB102)," Unknown Values entered.",IF(T102+U102&lt;1,"Acceptable",IF(R102+S102=200, "No Contributions Entered", IF(K102="","Error Detected, Choose reason&gt;",IF(X102="1",IF(T102=1,"Please Enter Deemed Pensionable Pay","Add Any Relevant Details Above"),"Please Give Details Above"))))))))),IF(ISERROR(G102),"Error Detected, No rate entered",IF(E102=0,"",IF(F102="","Error Detected, No Pensionable pay",IF(ISERROR(AB102)," Unknown Values entered.",IF(T102+U102&lt;1,"Acceptable",IF(R102+S102=200, "No Contributions Entered", IF(K102="","Error Detected, Choose reason&gt;",IF(X102="1",IF(T102=1,"Please Enter Deemed Pensionable Pay","Add relevant Details Above"),"Please give details Above")))))))))))</f>
        <v/>
      </c>
      <c r="K102" s="263"/>
      <c r="L102" s="93"/>
      <c r="M102" s="93" t="str">
        <f t="shared" si="24"/>
        <v/>
      </c>
      <c r="N102" s="96">
        <f t="shared" si="23"/>
        <v>0</v>
      </c>
      <c r="O102" s="96">
        <f t="shared" si="23"/>
        <v>0</v>
      </c>
      <c r="P102" s="220">
        <f>(ROUND((F102/100*'Member Info'!$W$2), 2))</f>
        <v>0</v>
      </c>
      <c r="Q102" s="220" t="e">
        <f t="shared" si="25"/>
        <v>#VALUE!</v>
      </c>
      <c r="R102" s="220" t="str">
        <f t="shared" si="26"/>
        <v/>
      </c>
      <c r="S102" s="229" t="str">
        <f t="shared" si="27"/>
        <v/>
      </c>
      <c r="T102" s="230" t="str">
        <f t="shared" si="28"/>
        <v/>
      </c>
      <c r="U102" s="230" t="str">
        <f t="shared" si="29"/>
        <v/>
      </c>
      <c r="V102" s="224">
        <f t="shared" si="30"/>
        <v>0</v>
      </c>
      <c r="W102" s="112">
        <f t="shared" si="31"/>
        <v>0</v>
      </c>
      <c r="X102" s="237" t="str">
        <f t="shared" si="19"/>
        <v/>
      </c>
      <c r="Y102" s="242" t="b">
        <f t="shared" si="20"/>
        <v>0</v>
      </c>
      <c r="Z102" s="237">
        <f t="shared" si="32"/>
        <v>0</v>
      </c>
      <c r="AA102" s="237">
        <f>IF('Member Info'!N98="",1,"")</f>
        <v>1</v>
      </c>
      <c r="AB102" s="245" t="e">
        <f t="shared" si="33"/>
        <v>#VALUE!</v>
      </c>
      <c r="AC102" s="132" t="str">
        <f t="shared" si="21"/>
        <v/>
      </c>
      <c r="AD102" s="126">
        <f t="shared" si="22"/>
        <v>1</v>
      </c>
      <c r="AE102" s="126" t="str">
        <f>IF('Member Info'!N98&lt;&gt;"",IF('Member Info'!N98&lt;=$R$1,1,0),"")</f>
        <v/>
      </c>
      <c r="AG102" s="126" t="b">
        <f t="shared" si="34"/>
        <v>0</v>
      </c>
      <c r="AH102" s="126">
        <f t="shared" si="35"/>
        <v>0</v>
      </c>
      <c r="AJ102" s="126">
        <f t="shared" si="36"/>
        <v>0</v>
      </c>
      <c r="AK102" s="126">
        <f>IF('Member Info'!F98&gt;$R$1,1,0)</f>
        <v>0</v>
      </c>
      <c r="AL102" s="126" t="b">
        <f>IF(ISERROR(R102),ERROR.TYPE(#REF!)=ERROR.TYPE(R102),FALSE)</f>
        <v>0</v>
      </c>
      <c r="AM102" s="126" t="b">
        <f>IF(ISERROR(S102),ERROR.TYPE(#REF!)=ERROR.TYPE(S102),FALSE)</f>
        <v>0</v>
      </c>
      <c r="AN102" s="126">
        <f>IF(OR('Member Info'!F98&gt;=$S$1,'Member Info'!N98&gt;=$R$1),1,0)</f>
        <v>0</v>
      </c>
    </row>
    <row r="103" spans="1:40" x14ac:dyDescent="0.25">
      <c r="A103" s="4">
        <v>71</v>
      </c>
      <c r="B103" s="166">
        <f>'Member Info'!D99</f>
        <v>0</v>
      </c>
      <c r="C103" s="166">
        <f>'Member Info'!E99</f>
        <v>0</v>
      </c>
      <c r="D103" s="166" t="str">
        <f>'Member Info'!G99</f>
        <v/>
      </c>
      <c r="E103" s="167">
        <f>'Member Info'!B99</f>
        <v>0</v>
      </c>
      <c r="F103" s="244"/>
      <c r="G103" s="168" t="str">
        <f>IF(E103=0,"",
IF('Member Info'!$AM$19&lt;=$R$1,
SUMPRODUCT('Member Info'!L99+IF('Member Info'!H99&gt;'Member Info'!$AJ$12,'Member Info'!$AK$13,IF('Member Info'!H99&gt;'Member Info'!$AJ$11,'Member Info'!$AK$12,IF('Member Info'!H99&gt;'Member Info'!$AJ$10,'Member Info'!$AK$11,IF('Member Info'!H99&gt;'Member Info'!$AJ$9,'Member Info'!$AK$10,IF('Member Info'!H99&gt;'Member Info'!$AJ$8,'Member Info'!$AK$9,'Member Info'!$AK$8)))))),
SUMPRODUCT('Member Info'!L99+IF('Member Info'!H99&gt;'Member Info'!$AG$17,'Member Info'!$AH$18,IF('Member Info'!H99&gt;'Member Info'!$AG$16,'Member Info'!$AH$17,IF('Member Info'!H99&gt;'Member Info'!$AG$15,'Member Info'!$AH$16,IF('Member Info'!H99&gt;'Member Info'!$AG$14,'Member Info'!$AH$15,IF('Member Info'!H99&gt;'Member Info'!$AG$13,'Member Info'!$AH$14,IF('Member Info'!H99&gt;'Member Info'!$AG$12,'Member Info'!$AH$13,IF('Member Info'!H99&gt;'Member Info'!$AG$11,'Member Info'!$AH$12,IF('Member Info'!H99&gt;'Member Info'!$AG$10,'Member Info'!$AH$11,IF('Member Info'!H99&gt;'Member Info'!$AG$9,'Member Info'!$AH$10,IF('Member Info'!H99&gt;'Member Info'!$AG$8,'Member Info'!$AH$9,'Member Info'!$AH$8)))))))))))))</f>
        <v/>
      </c>
      <c r="H103" s="26"/>
      <c r="I103" s="26"/>
      <c r="J103" s="107" t="str">
        <f>IF(E103=0,"",IF('Member Info'!F99&gt;$S$1,CONCATENATE("Joined with practice on ", TEXT('Member Info'!F99, "DD/MM/YYYY")),IF('Member Info'!N99&lt;&gt;"",IF('Member Info'!N99&lt;$R$1,CONCATENATE("Left Scheme on ", TEXT('Member Info'!N99, "DD/MM/YYYY")),IF(ISERROR(G103),"Error Detected, No rate entered",IF(E103=0,"",IF(F103="","Error Detected, No Pensionable pay",IF(ISERROR(AB103)," Unknown Values entered.",IF(T103+U103&lt;1,"Acceptable",IF(R103+S103=200, "No Contributions Entered", IF(K103="","Error Detected, Choose reason&gt;",IF(X103="1",IF(T103=1,"Please Enter Deemed Pensionable Pay","Add Any Relevant Details Above"),"Please Give Details Above"))))))))),IF(ISERROR(G103),"Error Detected, No rate entered",IF(E103=0,"",IF(F103="","Error Detected, No Pensionable pay",IF(ISERROR(AB103)," Unknown Values entered.",IF(T103+U103&lt;1,"Acceptable",IF(R103+S103=200, "No Contributions Entered", IF(K103="","Error Detected, Choose reason&gt;",IF(X103="1",IF(T103=1,"Please Enter Deemed Pensionable Pay","Add relevant Details Above"),"Please give details Above")))))))))))</f>
        <v/>
      </c>
      <c r="K103" s="263"/>
      <c r="L103" s="93"/>
      <c r="M103" s="93" t="str">
        <f t="shared" si="24"/>
        <v/>
      </c>
      <c r="N103" s="96">
        <f t="shared" si="23"/>
        <v>0</v>
      </c>
      <c r="O103" s="96">
        <f t="shared" si="23"/>
        <v>0</v>
      </c>
      <c r="P103" s="220">
        <f>(ROUND((F103/100*'Member Info'!$W$2), 2))</f>
        <v>0</v>
      </c>
      <c r="Q103" s="220" t="e">
        <f t="shared" si="25"/>
        <v>#VALUE!</v>
      </c>
      <c r="R103" s="220" t="str">
        <f t="shared" si="26"/>
        <v/>
      </c>
      <c r="S103" s="229" t="str">
        <f t="shared" si="27"/>
        <v/>
      </c>
      <c r="T103" s="230" t="str">
        <f t="shared" si="28"/>
        <v/>
      </c>
      <c r="U103" s="230" t="str">
        <f t="shared" si="29"/>
        <v/>
      </c>
      <c r="V103" s="224">
        <f t="shared" si="30"/>
        <v>0</v>
      </c>
      <c r="W103" s="112">
        <f t="shared" si="31"/>
        <v>0</v>
      </c>
      <c r="X103" s="237" t="str">
        <f t="shared" si="19"/>
        <v/>
      </c>
      <c r="Y103" s="242" t="b">
        <f t="shared" si="20"/>
        <v>0</v>
      </c>
      <c r="Z103" s="237">
        <f t="shared" si="32"/>
        <v>0</v>
      </c>
      <c r="AA103" s="237">
        <f>IF('Member Info'!N99="",1,"")</f>
        <v>1</v>
      </c>
      <c r="AB103" s="245" t="e">
        <f t="shared" si="33"/>
        <v>#VALUE!</v>
      </c>
      <c r="AC103" s="132" t="str">
        <f t="shared" si="21"/>
        <v/>
      </c>
      <c r="AD103" s="126">
        <f t="shared" si="22"/>
        <v>1</v>
      </c>
      <c r="AE103" s="126" t="str">
        <f>IF('Member Info'!N99&lt;&gt;"",IF('Member Info'!N99&lt;=$R$1,1,0),"")</f>
        <v/>
      </c>
      <c r="AG103" s="126" t="b">
        <f t="shared" si="34"/>
        <v>0</v>
      </c>
      <c r="AH103" s="126">
        <f t="shared" si="35"/>
        <v>0</v>
      </c>
      <c r="AJ103" s="126">
        <f t="shared" si="36"/>
        <v>0</v>
      </c>
      <c r="AK103" s="126">
        <f>IF('Member Info'!F99&gt;$R$1,1,0)</f>
        <v>0</v>
      </c>
      <c r="AL103" s="126" t="b">
        <f>IF(ISERROR(R103),ERROR.TYPE(#REF!)=ERROR.TYPE(R103),FALSE)</f>
        <v>0</v>
      </c>
      <c r="AM103" s="126" t="b">
        <f>IF(ISERROR(S103),ERROR.TYPE(#REF!)=ERROR.TYPE(S103),FALSE)</f>
        <v>0</v>
      </c>
      <c r="AN103" s="126">
        <f>IF(OR('Member Info'!F99&gt;=$S$1,'Member Info'!N99&gt;=$R$1),1,0)</f>
        <v>0</v>
      </c>
    </row>
    <row r="104" spans="1:40" x14ac:dyDescent="0.25">
      <c r="A104" s="4">
        <v>72</v>
      </c>
      <c r="B104" s="166">
        <f>'Member Info'!D100</f>
        <v>0</v>
      </c>
      <c r="C104" s="166">
        <f>'Member Info'!E100</f>
        <v>0</v>
      </c>
      <c r="D104" s="166" t="str">
        <f>'Member Info'!G100</f>
        <v/>
      </c>
      <c r="E104" s="167">
        <f>'Member Info'!B100</f>
        <v>0</v>
      </c>
      <c r="F104" s="244"/>
      <c r="G104" s="168" t="str">
        <f>IF(E104=0,"",
IF('Member Info'!$AM$19&lt;=$R$1,
SUMPRODUCT('Member Info'!L100+IF('Member Info'!H100&gt;'Member Info'!$AJ$12,'Member Info'!$AK$13,IF('Member Info'!H100&gt;'Member Info'!$AJ$11,'Member Info'!$AK$12,IF('Member Info'!H100&gt;'Member Info'!$AJ$10,'Member Info'!$AK$11,IF('Member Info'!H100&gt;'Member Info'!$AJ$9,'Member Info'!$AK$10,IF('Member Info'!H100&gt;'Member Info'!$AJ$8,'Member Info'!$AK$9,'Member Info'!$AK$8)))))),
SUMPRODUCT('Member Info'!L100+IF('Member Info'!H100&gt;'Member Info'!$AG$17,'Member Info'!$AH$18,IF('Member Info'!H100&gt;'Member Info'!$AG$16,'Member Info'!$AH$17,IF('Member Info'!H100&gt;'Member Info'!$AG$15,'Member Info'!$AH$16,IF('Member Info'!H100&gt;'Member Info'!$AG$14,'Member Info'!$AH$15,IF('Member Info'!H100&gt;'Member Info'!$AG$13,'Member Info'!$AH$14,IF('Member Info'!H100&gt;'Member Info'!$AG$12,'Member Info'!$AH$13,IF('Member Info'!H100&gt;'Member Info'!$AG$11,'Member Info'!$AH$12,IF('Member Info'!H100&gt;'Member Info'!$AG$10,'Member Info'!$AH$11,IF('Member Info'!H100&gt;'Member Info'!$AG$9,'Member Info'!$AH$10,IF('Member Info'!H100&gt;'Member Info'!$AG$8,'Member Info'!$AH$9,'Member Info'!$AH$8)))))))))))))</f>
        <v/>
      </c>
      <c r="H104" s="26"/>
      <c r="I104" s="26"/>
      <c r="J104" s="107" t="str">
        <f>IF(E104=0,"",IF('Member Info'!F100&gt;$S$1,CONCATENATE("Joined with practice on ", TEXT('Member Info'!F100, "DD/MM/YYYY")),IF('Member Info'!N100&lt;&gt;"",IF('Member Info'!N100&lt;$R$1,CONCATENATE("Left Scheme on ", TEXT('Member Info'!N100, "DD/MM/YYYY")),IF(ISERROR(G104),"Error Detected, No rate entered",IF(E104=0,"",IF(F104="","Error Detected, No Pensionable pay",IF(ISERROR(AB104)," Unknown Values entered.",IF(T104+U104&lt;1,"Acceptable",IF(R104+S104=200, "No Contributions Entered", IF(K104="","Error Detected, Choose reason&gt;",IF(X104="1",IF(T104=1,"Please Enter Deemed Pensionable Pay","Add Any Relevant Details Above"),"Please Give Details Above"))))))))),IF(ISERROR(G104),"Error Detected, No rate entered",IF(E104=0,"",IF(F104="","Error Detected, No Pensionable pay",IF(ISERROR(AB104)," Unknown Values entered.",IF(T104+U104&lt;1,"Acceptable",IF(R104+S104=200, "No Contributions Entered", IF(K104="","Error Detected, Choose reason&gt;",IF(X104="1",IF(T104=1,"Please Enter Deemed Pensionable Pay","Add relevant Details Above"),"Please give details Above")))))))))))</f>
        <v/>
      </c>
      <c r="K104" s="263"/>
      <c r="L104" s="93"/>
      <c r="M104" s="93" t="str">
        <f t="shared" si="24"/>
        <v/>
      </c>
      <c r="N104" s="96">
        <f t="shared" si="23"/>
        <v>0</v>
      </c>
      <c r="O104" s="96">
        <f t="shared" si="23"/>
        <v>0</v>
      </c>
      <c r="P104" s="220">
        <f>(ROUND((F104/100*'Member Info'!$W$2), 2))</f>
        <v>0</v>
      </c>
      <c r="Q104" s="220" t="e">
        <f t="shared" si="25"/>
        <v>#VALUE!</v>
      </c>
      <c r="R104" s="220" t="str">
        <f t="shared" si="26"/>
        <v/>
      </c>
      <c r="S104" s="229" t="str">
        <f t="shared" si="27"/>
        <v/>
      </c>
      <c r="T104" s="230" t="str">
        <f t="shared" si="28"/>
        <v/>
      </c>
      <c r="U104" s="230" t="str">
        <f t="shared" si="29"/>
        <v/>
      </c>
      <c r="V104" s="224">
        <f t="shared" si="30"/>
        <v>0</v>
      </c>
      <c r="W104" s="112">
        <f t="shared" si="31"/>
        <v>0</v>
      </c>
      <c r="X104" s="237" t="str">
        <f t="shared" si="19"/>
        <v/>
      </c>
      <c r="Y104" s="242" t="b">
        <f t="shared" si="20"/>
        <v>0</v>
      </c>
      <c r="Z104" s="237">
        <f t="shared" si="32"/>
        <v>0</v>
      </c>
      <c r="AA104" s="237">
        <f>IF('Member Info'!N100="",1,"")</f>
        <v>1</v>
      </c>
      <c r="AB104" s="245" t="e">
        <f t="shared" si="33"/>
        <v>#VALUE!</v>
      </c>
      <c r="AC104" s="132" t="str">
        <f t="shared" si="21"/>
        <v/>
      </c>
      <c r="AD104" s="126">
        <f t="shared" si="22"/>
        <v>1</v>
      </c>
      <c r="AE104" s="126" t="str">
        <f>IF('Member Info'!N100&lt;&gt;"",IF('Member Info'!N100&lt;=$R$1,1,0),"")</f>
        <v/>
      </c>
      <c r="AG104" s="126" t="b">
        <f t="shared" si="34"/>
        <v>0</v>
      </c>
      <c r="AH104" s="126">
        <f t="shared" si="35"/>
        <v>0</v>
      </c>
      <c r="AJ104" s="126">
        <f t="shared" si="36"/>
        <v>0</v>
      </c>
      <c r="AK104" s="126">
        <f>IF('Member Info'!F100&gt;$R$1,1,0)</f>
        <v>0</v>
      </c>
      <c r="AL104" s="126" t="b">
        <f>IF(ISERROR(R104),ERROR.TYPE(#REF!)=ERROR.TYPE(R104),FALSE)</f>
        <v>0</v>
      </c>
      <c r="AM104" s="126" t="b">
        <f>IF(ISERROR(S104),ERROR.TYPE(#REF!)=ERROR.TYPE(S104),FALSE)</f>
        <v>0</v>
      </c>
      <c r="AN104" s="126">
        <f>IF(OR('Member Info'!F100&gt;=$S$1,'Member Info'!N100&gt;=$R$1),1,0)</f>
        <v>0</v>
      </c>
    </row>
    <row r="105" spans="1:40" x14ac:dyDescent="0.25">
      <c r="A105" s="4">
        <v>73</v>
      </c>
      <c r="B105" s="166">
        <f>'Member Info'!D101</f>
        <v>0</v>
      </c>
      <c r="C105" s="166">
        <f>'Member Info'!E101</f>
        <v>0</v>
      </c>
      <c r="D105" s="166" t="str">
        <f>'Member Info'!G101</f>
        <v/>
      </c>
      <c r="E105" s="167">
        <f>'Member Info'!B101</f>
        <v>0</v>
      </c>
      <c r="F105" s="244"/>
      <c r="G105" s="168" t="str">
        <f>IF(E105=0,"",
IF('Member Info'!$AM$19&lt;=$R$1,
SUMPRODUCT('Member Info'!L101+IF('Member Info'!H101&gt;'Member Info'!$AJ$12,'Member Info'!$AK$13,IF('Member Info'!H101&gt;'Member Info'!$AJ$11,'Member Info'!$AK$12,IF('Member Info'!H101&gt;'Member Info'!$AJ$10,'Member Info'!$AK$11,IF('Member Info'!H101&gt;'Member Info'!$AJ$9,'Member Info'!$AK$10,IF('Member Info'!H101&gt;'Member Info'!$AJ$8,'Member Info'!$AK$9,'Member Info'!$AK$8)))))),
SUMPRODUCT('Member Info'!L101+IF('Member Info'!H101&gt;'Member Info'!$AG$17,'Member Info'!$AH$18,IF('Member Info'!H101&gt;'Member Info'!$AG$16,'Member Info'!$AH$17,IF('Member Info'!H101&gt;'Member Info'!$AG$15,'Member Info'!$AH$16,IF('Member Info'!H101&gt;'Member Info'!$AG$14,'Member Info'!$AH$15,IF('Member Info'!H101&gt;'Member Info'!$AG$13,'Member Info'!$AH$14,IF('Member Info'!H101&gt;'Member Info'!$AG$12,'Member Info'!$AH$13,IF('Member Info'!H101&gt;'Member Info'!$AG$11,'Member Info'!$AH$12,IF('Member Info'!H101&gt;'Member Info'!$AG$10,'Member Info'!$AH$11,IF('Member Info'!H101&gt;'Member Info'!$AG$9,'Member Info'!$AH$10,IF('Member Info'!H101&gt;'Member Info'!$AG$8,'Member Info'!$AH$9,'Member Info'!$AH$8)))))))))))))</f>
        <v/>
      </c>
      <c r="H105" s="26"/>
      <c r="I105" s="26"/>
      <c r="J105" s="107" t="str">
        <f>IF(E105=0,"",IF('Member Info'!F101&gt;$S$1,CONCATENATE("Joined with practice on ", TEXT('Member Info'!F101, "DD/MM/YYYY")),IF('Member Info'!N101&lt;&gt;"",IF('Member Info'!N101&lt;$R$1,CONCATENATE("Left Scheme on ", TEXT('Member Info'!N101, "DD/MM/YYYY")),IF(ISERROR(G105),"Error Detected, No rate entered",IF(E105=0,"",IF(F105="","Error Detected, No Pensionable pay",IF(ISERROR(AB105)," Unknown Values entered.",IF(T105+U105&lt;1,"Acceptable",IF(R105+S105=200, "No Contributions Entered", IF(K105="","Error Detected, Choose reason&gt;",IF(X105="1",IF(T105=1,"Please Enter Deemed Pensionable Pay","Add Any Relevant Details Above"),"Please Give Details Above"))))))))),IF(ISERROR(G105),"Error Detected, No rate entered",IF(E105=0,"",IF(F105="","Error Detected, No Pensionable pay",IF(ISERROR(AB105)," Unknown Values entered.",IF(T105+U105&lt;1,"Acceptable",IF(R105+S105=200, "No Contributions Entered", IF(K105="","Error Detected, Choose reason&gt;",IF(X105="1",IF(T105=1,"Please Enter Deemed Pensionable Pay","Add relevant Details Above"),"Please give details Above")))))))))))</f>
        <v/>
      </c>
      <c r="K105" s="263"/>
      <c r="L105" s="93"/>
      <c r="M105" s="93" t="str">
        <f t="shared" si="24"/>
        <v/>
      </c>
      <c r="N105" s="96">
        <f t="shared" si="23"/>
        <v>0</v>
      </c>
      <c r="O105" s="96">
        <f t="shared" si="23"/>
        <v>0</v>
      </c>
      <c r="P105" s="220">
        <f>(ROUND((F105/100*'Member Info'!$W$2), 2))</f>
        <v>0</v>
      </c>
      <c r="Q105" s="220" t="e">
        <f t="shared" si="25"/>
        <v>#VALUE!</v>
      </c>
      <c r="R105" s="220" t="str">
        <f t="shared" si="26"/>
        <v/>
      </c>
      <c r="S105" s="229" t="str">
        <f t="shared" si="27"/>
        <v/>
      </c>
      <c r="T105" s="230" t="str">
        <f t="shared" si="28"/>
        <v/>
      </c>
      <c r="U105" s="230" t="str">
        <f t="shared" si="29"/>
        <v/>
      </c>
      <c r="V105" s="224">
        <f t="shared" si="30"/>
        <v>0</v>
      </c>
      <c r="W105" s="112">
        <f t="shared" si="31"/>
        <v>0</v>
      </c>
      <c r="X105" s="237" t="str">
        <f t="shared" si="19"/>
        <v/>
      </c>
      <c r="Y105" s="242" t="b">
        <f t="shared" si="20"/>
        <v>0</v>
      </c>
      <c r="Z105" s="237">
        <f t="shared" si="32"/>
        <v>0</v>
      </c>
      <c r="AA105" s="237">
        <f>IF('Member Info'!N101="",1,"")</f>
        <v>1</v>
      </c>
      <c r="AB105" s="245" t="e">
        <f t="shared" si="33"/>
        <v>#VALUE!</v>
      </c>
      <c r="AC105" s="132" t="str">
        <f t="shared" si="21"/>
        <v/>
      </c>
      <c r="AD105" s="126">
        <f t="shared" si="22"/>
        <v>1</v>
      </c>
      <c r="AE105" s="126" t="str">
        <f>IF('Member Info'!N101&lt;&gt;"",IF('Member Info'!N101&lt;=$R$1,1,0),"")</f>
        <v/>
      </c>
      <c r="AG105" s="126" t="b">
        <f t="shared" si="34"/>
        <v>0</v>
      </c>
      <c r="AH105" s="126">
        <f t="shared" si="35"/>
        <v>0</v>
      </c>
      <c r="AJ105" s="126">
        <f t="shared" si="36"/>
        <v>0</v>
      </c>
      <c r="AK105" s="126">
        <f>IF('Member Info'!F101&gt;$R$1,1,0)</f>
        <v>0</v>
      </c>
      <c r="AL105" s="126" t="b">
        <f>IF(ISERROR(R105),ERROR.TYPE(#REF!)=ERROR.TYPE(R105),FALSE)</f>
        <v>0</v>
      </c>
      <c r="AM105" s="126" t="b">
        <f>IF(ISERROR(S105),ERROR.TYPE(#REF!)=ERROR.TYPE(S105),FALSE)</f>
        <v>0</v>
      </c>
      <c r="AN105" s="126">
        <f>IF(OR('Member Info'!F101&gt;=$S$1,'Member Info'!N101&gt;=$R$1),1,0)</f>
        <v>0</v>
      </c>
    </row>
    <row r="106" spans="1:40" x14ac:dyDescent="0.25">
      <c r="A106" s="4">
        <v>74</v>
      </c>
      <c r="B106" s="166">
        <f>'Member Info'!D102</f>
        <v>0</v>
      </c>
      <c r="C106" s="166">
        <f>'Member Info'!E102</f>
        <v>0</v>
      </c>
      <c r="D106" s="166" t="str">
        <f>'Member Info'!G102</f>
        <v/>
      </c>
      <c r="E106" s="167">
        <f>'Member Info'!B102</f>
        <v>0</v>
      </c>
      <c r="F106" s="244"/>
      <c r="G106" s="168" t="str">
        <f>IF(E106=0,"",
IF('Member Info'!$AM$19&lt;=$R$1,
SUMPRODUCT('Member Info'!L102+IF('Member Info'!H102&gt;'Member Info'!$AJ$12,'Member Info'!$AK$13,IF('Member Info'!H102&gt;'Member Info'!$AJ$11,'Member Info'!$AK$12,IF('Member Info'!H102&gt;'Member Info'!$AJ$10,'Member Info'!$AK$11,IF('Member Info'!H102&gt;'Member Info'!$AJ$9,'Member Info'!$AK$10,IF('Member Info'!H102&gt;'Member Info'!$AJ$8,'Member Info'!$AK$9,'Member Info'!$AK$8)))))),
SUMPRODUCT('Member Info'!L102+IF('Member Info'!H102&gt;'Member Info'!$AG$17,'Member Info'!$AH$18,IF('Member Info'!H102&gt;'Member Info'!$AG$16,'Member Info'!$AH$17,IF('Member Info'!H102&gt;'Member Info'!$AG$15,'Member Info'!$AH$16,IF('Member Info'!H102&gt;'Member Info'!$AG$14,'Member Info'!$AH$15,IF('Member Info'!H102&gt;'Member Info'!$AG$13,'Member Info'!$AH$14,IF('Member Info'!H102&gt;'Member Info'!$AG$12,'Member Info'!$AH$13,IF('Member Info'!H102&gt;'Member Info'!$AG$11,'Member Info'!$AH$12,IF('Member Info'!H102&gt;'Member Info'!$AG$10,'Member Info'!$AH$11,IF('Member Info'!H102&gt;'Member Info'!$AG$9,'Member Info'!$AH$10,IF('Member Info'!H102&gt;'Member Info'!$AG$8,'Member Info'!$AH$9,'Member Info'!$AH$8)))))))))))))</f>
        <v/>
      </c>
      <c r="H106" s="26"/>
      <c r="I106" s="26"/>
      <c r="J106" s="107" t="str">
        <f>IF(E106=0,"",IF('Member Info'!F102&gt;$S$1,CONCATENATE("Joined with practice on ", TEXT('Member Info'!F102, "DD/MM/YYYY")),IF('Member Info'!N102&lt;&gt;"",IF('Member Info'!N102&lt;$R$1,CONCATENATE("Left Scheme on ", TEXT('Member Info'!N102, "DD/MM/YYYY")),IF(ISERROR(G106),"Error Detected, No rate entered",IF(E106=0,"",IF(F106="","Error Detected, No Pensionable pay",IF(ISERROR(AB106)," Unknown Values entered.",IF(T106+U106&lt;1,"Acceptable",IF(R106+S106=200, "No Contributions Entered", IF(K106="","Error Detected, Choose reason&gt;",IF(X106="1",IF(T106=1,"Please Enter Deemed Pensionable Pay","Add Any Relevant Details Above"),"Please Give Details Above"))))))))),IF(ISERROR(G106),"Error Detected, No rate entered",IF(E106=0,"",IF(F106="","Error Detected, No Pensionable pay",IF(ISERROR(AB106)," Unknown Values entered.",IF(T106+U106&lt;1,"Acceptable",IF(R106+S106=200, "No Contributions Entered", IF(K106="","Error Detected, Choose reason&gt;",IF(X106="1",IF(T106=1,"Please Enter Deemed Pensionable Pay","Add relevant Details Above"),"Please give details Above")))))))))))</f>
        <v/>
      </c>
      <c r="K106" s="263"/>
      <c r="L106" s="93"/>
      <c r="M106" s="93" t="str">
        <f t="shared" si="24"/>
        <v/>
      </c>
      <c r="N106" s="96">
        <f t="shared" si="23"/>
        <v>0</v>
      </c>
      <c r="O106" s="96">
        <f t="shared" si="23"/>
        <v>0</v>
      </c>
      <c r="P106" s="220">
        <f>(ROUND((F106/100*'Member Info'!$W$2), 2))</f>
        <v>0</v>
      </c>
      <c r="Q106" s="220" t="e">
        <f t="shared" si="25"/>
        <v>#VALUE!</v>
      </c>
      <c r="R106" s="220" t="str">
        <f t="shared" si="26"/>
        <v/>
      </c>
      <c r="S106" s="229" t="str">
        <f t="shared" si="27"/>
        <v/>
      </c>
      <c r="T106" s="230" t="str">
        <f t="shared" si="28"/>
        <v/>
      </c>
      <c r="U106" s="230" t="str">
        <f t="shared" si="29"/>
        <v/>
      </c>
      <c r="V106" s="224">
        <f t="shared" si="30"/>
        <v>0</v>
      </c>
      <c r="W106" s="112">
        <f t="shared" si="31"/>
        <v>0</v>
      </c>
      <c r="X106" s="237" t="str">
        <f t="shared" si="19"/>
        <v/>
      </c>
      <c r="Y106" s="242" t="b">
        <f t="shared" si="20"/>
        <v>0</v>
      </c>
      <c r="Z106" s="237">
        <f t="shared" si="32"/>
        <v>0</v>
      </c>
      <c r="AA106" s="237">
        <f>IF('Member Info'!N102="",1,"")</f>
        <v>1</v>
      </c>
      <c r="AB106" s="245" t="e">
        <f t="shared" si="33"/>
        <v>#VALUE!</v>
      </c>
      <c r="AC106" s="132" t="str">
        <f t="shared" si="21"/>
        <v/>
      </c>
      <c r="AD106" s="126">
        <f t="shared" si="22"/>
        <v>1</v>
      </c>
      <c r="AE106" s="126" t="str">
        <f>IF('Member Info'!N102&lt;&gt;"",IF('Member Info'!N102&lt;=$R$1,1,0),"")</f>
        <v/>
      </c>
      <c r="AG106" s="126" t="b">
        <f t="shared" si="34"/>
        <v>0</v>
      </c>
      <c r="AH106" s="126">
        <f t="shared" si="35"/>
        <v>0</v>
      </c>
      <c r="AJ106" s="126">
        <f t="shared" si="36"/>
        <v>0</v>
      </c>
      <c r="AK106" s="126">
        <f>IF('Member Info'!F102&gt;$R$1,1,0)</f>
        <v>0</v>
      </c>
      <c r="AL106" s="126" t="b">
        <f>IF(ISERROR(R106),ERROR.TYPE(#REF!)=ERROR.TYPE(R106),FALSE)</f>
        <v>0</v>
      </c>
      <c r="AM106" s="126" t="b">
        <f>IF(ISERROR(S106),ERROR.TYPE(#REF!)=ERROR.TYPE(S106),FALSE)</f>
        <v>0</v>
      </c>
      <c r="AN106" s="126">
        <f>IF(OR('Member Info'!F102&gt;=$S$1,'Member Info'!N102&gt;=$R$1),1,0)</f>
        <v>0</v>
      </c>
    </row>
    <row r="107" spans="1:40" x14ac:dyDescent="0.25">
      <c r="A107" s="4">
        <v>75</v>
      </c>
      <c r="B107" s="166">
        <f>'Member Info'!D103</f>
        <v>0</v>
      </c>
      <c r="C107" s="166">
        <f>'Member Info'!E103</f>
        <v>0</v>
      </c>
      <c r="D107" s="166" t="str">
        <f>'Member Info'!G103</f>
        <v/>
      </c>
      <c r="E107" s="167">
        <f>'Member Info'!B103</f>
        <v>0</v>
      </c>
      <c r="F107" s="244"/>
      <c r="G107" s="168" t="str">
        <f>IF(E107=0,"",
IF('Member Info'!$AM$19&lt;=$R$1,
SUMPRODUCT('Member Info'!L103+IF('Member Info'!H103&gt;'Member Info'!$AJ$12,'Member Info'!$AK$13,IF('Member Info'!H103&gt;'Member Info'!$AJ$11,'Member Info'!$AK$12,IF('Member Info'!H103&gt;'Member Info'!$AJ$10,'Member Info'!$AK$11,IF('Member Info'!H103&gt;'Member Info'!$AJ$9,'Member Info'!$AK$10,IF('Member Info'!H103&gt;'Member Info'!$AJ$8,'Member Info'!$AK$9,'Member Info'!$AK$8)))))),
SUMPRODUCT('Member Info'!L103+IF('Member Info'!H103&gt;'Member Info'!$AG$17,'Member Info'!$AH$18,IF('Member Info'!H103&gt;'Member Info'!$AG$16,'Member Info'!$AH$17,IF('Member Info'!H103&gt;'Member Info'!$AG$15,'Member Info'!$AH$16,IF('Member Info'!H103&gt;'Member Info'!$AG$14,'Member Info'!$AH$15,IF('Member Info'!H103&gt;'Member Info'!$AG$13,'Member Info'!$AH$14,IF('Member Info'!H103&gt;'Member Info'!$AG$12,'Member Info'!$AH$13,IF('Member Info'!H103&gt;'Member Info'!$AG$11,'Member Info'!$AH$12,IF('Member Info'!H103&gt;'Member Info'!$AG$10,'Member Info'!$AH$11,IF('Member Info'!H103&gt;'Member Info'!$AG$9,'Member Info'!$AH$10,IF('Member Info'!H103&gt;'Member Info'!$AG$8,'Member Info'!$AH$9,'Member Info'!$AH$8)))))))))))))</f>
        <v/>
      </c>
      <c r="H107" s="26"/>
      <c r="I107" s="26"/>
      <c r="J107" s="107" t="str">
        <f>IF(E107=0,"",IF('Member Info'!F103&gt;$S$1,CONCATENATE("Joined with practice on ", TEXT('Member Info'!F103, "DD/MM/YYYY")),IF('Member Info'!N103&lt;&gt;"",IF('Member Info'!N103&lt;$R$1,CONCATENATE("Left Scheme on ", TEXT('Member Info'!N103, "DD/MM/YYYY")),IF(ISERROR(G107),"Error Detected, No rate entered",IF(E107=0,"",IF(F107="","Error Detected, No Pensionable pay",IF(ISERROR(AB107)," Unknown Values entered.",IF(T107+U107&lt;1,"Acceptable",IF(R107+S107=200, "No Contributions Entered", IF(K107="","Error Detected, Choose reason&gt;",IF(X107="1",IF(T107=1,"Please Enter Deemed Pensionable Pay","Add Any Relevant Details Above"),"Please Give Details Above"))))))))),IF(ISERROR(G107),"Error Detected, No rate entered",IF(E107=0,"",IF(F107="","Error Detected, No Pensionable pay",IF(ISERROR(AB107)," Unknown Values entered.",IF(T107+U107&lt;1,"Acceptable",IF(R107+S107=200, "No Contributions Entered", IF(K107="","Error Detected, Choose reason&gt;",IF(X107="1",IF(T107=1,"Please Enter Deemed Pensionable Pay","Add relevant Details Above"),"Please give details Above")))))))))))</f>
        <v/>
      </c>
      <c r="K107" s="263"/>
      <c r="L107" s="93"/>
      <c r="M107" s="93" t="str">
        <f t="shared" si="24"/>
        <v/>
      </c>
      <c r="N107" s="96">
        <f t="shared" si="23"/>
        <v>0</v>
      </c>
      <c r="O107" s="96">
        <f t="shared" si="23"/>
        <v>0</v>
      </c>
      <c r="P107" s="220">
        <f>(ROUND((F107/100*'Member Info'!$W$2), 2))</f>
        <v>0</v>
      </c>
      <c r="Q107" s="220" t="e">
        <f t="shared" si="25"/>
        <v>#VALUE!</v>
      </c>
      <c r="R107" s="220" t="str">
        <f t="shared" si="26"/>
        <v/>
      </c>
      <c r="S107" s="229" t="str">
        <f t="shared" si="27"/>
        <v/>
      </c>
      <c r="T107" s="230" t="str">
        <f t="shared" si="28"/>
        <v/>
      </c>
      <c r="U107" s="230" t="str">
        <f t="shared" si="29"/>
        <v/>
      </c>
      <c r="V107" s="224">
        <f t="shared" si="30"/>
        <v>0</v>
      </c>
      <c r="W107" s="112">
        <f t="shared" si="31"/>
        <v>0</v>
      </c>
      <c r="X107" s="237" t="str">
        <f t="shared" si="19"/>
        <v/>
      </c>
      <c r="Y107" s="242" t="b">
        <f t="shared" si="20"/>
        <v>0</v>
      </c>
      <c r="Z107" s="237">
        <f t="shared" si="32"/>
        <v>0</v>
      </c>
      <c r="AA107" s="237">
        <f>IF('Member Info'!N103="",1,"")</f>
        <v>1</v>
      </c>
      <c r="AB107" s="245" t="e">
        <f t="shared" si="33"/>
        <v>#VALUE!</v>
      </c>
      <c r="AC107" s="132" t="str">
        <f t="shared" si="21"/>
        <v/>
      </c>
      <c r="AD107" s="126">
        <f t="shared" si="22"/>
        <v>1</v>
      </c>
      <c r="AE107" s="126" t="str">
        <f>IF('Member Info'!N103&lt;&gt;"",IF('Member Info'!N103&lt;=$R$1,1,0),"")</f>
        <v/>
      </c>
      <c r="AG107" s="126" t="b">
        <f t="shared" si="34"/>
        <v>0</v>
      </c>
      <c r="AH107" s="126">
        <f t="shared" si="35"/>
        <v>0</v>
      </c>
      <c r="AJ107" s="126">
        <f t="shared" si="36"/>
        <v>0</v>
      </c>
      <c r="AK107" s="126">
        <f>IF('Member Info'!F103&gt;$R$1,1,0)</f>
        <v>0</v>
      </c>
      <c r="AL107" s="126" t="b">
        <f>IF(ISERROR(R107),ERROR.TYPE(#REF!)=ERROR.TYPE(R107),FALSE)</f>
        <v>0</v>
      </c>
      <c r="AM107" s="126" t="b">
        <f>IF(ISERROR(S107),ERROR.TYPE(#REF!)=ERROR.TYPE(S107),FALSE)</f>
        <v>0</v>
      </c>
      <c r="AN107" s="126">
        <f>IF(OR('Member Info'!F103&gt;=$S$1,'Member Info'!N103&gt;=$R$1),1,0)</f>
        <v>0</v>
      </c>
    </row>
    <row r="108" spans="1:40" x14ac:dyDescent="0.25">
      <c r="A108" s="4">
        <v>76</v>
      </c>
      <c r="B108" s="166">
        <f>'Member Info'!D104</f>
        <v>0</v>
      </c>
      <c r="C108" s="166">
        <f>'Member Info'!E104</f>
        <v>0</v>
      </c>
      <c r="D108" s="166" t="str">
        <f>'Member Info'!G104</f>
        <v/>
      </c>
      <c r="E108" s="167">
        <f>'Member Info'!B104</f>
        <v>0</v>
      </c>
      <c r="F108" s="244"/>
      <c r="G108" s="168" t="str">
        <f>IF(E108=0,"",
IF('Member Info'!$AM$19&lt;=$R$1,
SUMPRODUCT('Member Info'!L104+IF('Member Info'!H104&gt;'Member Info'!$AJ$12,'Member Info'!$AK$13,IF('Member Info'!H104&gt;'Member Info'!$AJ$11,'Member Info'!$AK$12,IF('Member Info'!H104&gt;'Member Info'!$AJ$10,'Member Info'!$AK$11,IF('Member Info'!H104&gt;'Member Info'!$AJ$9,'Member Info'!$AK$10,IF('Member Info'!H104&gt;'Member Info'!$AJ$8,'Member Info'!$AK$9,'Member Info'!$AK$8)))))),
SUMPRODUCT('Member Info'!L104+IF('Member Info'!H104&gt;'Member Info'!$AG$17,'Member Info'!$AH$18,IF('Member Info'!H104&gt;'Member Info'!$AG$16,'Member Info'!$AH$17,IF('Member Info'!H104&gt;'Member Info'!$AG$15,'Member Info'!$AH$16,IF('Member Info'!H104&gt;'Member Info'!$AG$14,'Member Info'!$AH$15,IF('Member Info'!H104&gt;'Member Info'!$AG$13,'Member Info'!$AH$14,IF('Member Info'!H104&gt;'Member Info'!$AG$12,'Member Info'!$AH$13,IF('Member Info'!H104&gt;'Member Info'!$AG$11,'Member Info'!$AH$12,IF('Member Info'!H104&gt;'Member Info'!$AG$10,'Member Info'!$AH$11,IF('Member Info'!H104&gt;'Member Info'!$AG$9,'Member Info'!$AH$10,IF('Member Info'!H104&gt;'Member Info'!$AG$8,'Member Info'!$AH$9,'Member Info'!$AH$8)))))))))))))</f>
        <v/>
      </c>
      <c r="H108" s="26"/>
      <c r="I108" s="26"/>
      <c r="J108" s="107" t="str">
        <f>IF(E108=0,"",IF('Member Info'!F104&gt;$S$1,CONCATENATE("Joined with practice on ", TEXT('Member Info'!F104, "DD/MM/YYYY")),IF('Member Info'!N104&lt;&gt;"",IF('Member Info'!N104&lt;$R$1,CONCATENATE("Left Scheme on ", TEXT('Member Info'!N104, "DD/MM/YYYY")),IF(ISERROR(G108),"Error Detected, No rate entered",IF(E108=0,"",IF(F108="","Error Detected, No Pensionable pay",IF(ISERROR(AB108)," Unknown Values entered.",IF(T108+U108&lt;1,"Acceptable",IF(R108+S108=200, "No Contributions Entered", IF(K108="","Error Detected, Choose reason&gt;",IF(X108="1",IF(T108=1,"Please Enter Deemed Pensionable Pay","Add Any Relevant Details Above"),"Please Give Details Above"))))))))),IF(ISERROR(G108),"Error Detected, No rate entered",IF(E108=0,"",IF(F108="","Error Detected, No Pensionable pay",IF(ISERROR(AB108)," Unknown Values entered.",IF(T108+U108&lt;1,"Acceptable",IF(R108+S108=200, "No Contributions Entered", IF(K108="","Error Detected, Choose reason&gt;",IF(X108="1",IF(T108=1,"Please Enter Deemed Pensionable Pay","Add relevant Details Above"),"Please give details Above")))))))))))</f>
        <v/>
      </c>
      <c r="K108" s="263"/>
      <c r="L108" s="93"/>
      <c r="M108" s="93" t="str">
        <f t="shared" si="24"/>
        <v/>
      </c>
      <c r="N108" s="96">
        <f t="shared" si="23"/>
        <v>0</v>
      </c>
      <c r="O108" s="96">
        <f t="shared" si="23"/>
        <v>0</v>
      </c>
      <c r="P108" s="220">
        <f>(ROUND((F108/100*'Member Info'!$W$2), 2))</f>
        <v>0</v>
      </c>
      <c r="Q108" s="220" t="e">
        <f t="shared" si="25"/>
        <v>#VALUE!</v>
      </c>
      <c r="R108" s="220" t="str">
        <f t="shared" si="26"/>
        <v/>
      </c>
      <c r="S108" s="229" t="str">
        <f t="shared" si="27"/>
        <v/>
      </c>
      <c r="T108" s="230" t="str">
        <f t="shared" si="28"/>
        <v/>
      </c>
      <c r="U108" s="230" t="str">
        <f t="shared" si="29"/>
        <v/>
      </c>
      <c r="V108" s="224">
        <f t="shared" si="30"/>
        <v>0</v>
      </c>
      <c r="W108" s="112">
        <f t="shared" si="31"/>
        <v>0</v>
      </c>
      <c r="X108" s="237" t="str">
        <f t="shared" si="19"/>
        <v/>
      </c>
      <c r="Y108" s="242" t="b">
        <f t="shared" si="20"/>
        <v>0</v>
      </c>
      <c r="Z108" s="237">
        <f t="shared" si="32"/>
        <v>0</v>
      </c>
      <c r="AA108" s="237">
        <f>IF('Member Info'!N104="",1,"")</f>
        <v>1</v>
      </c>
      <c r="AB108" s="245" t="e">
        <f t="shared" si="33"/>
        <v>#VALUE!</v>
      </c>
      <c r="AC108" s="132" t="str">
        <f t="shared" si="21"/>
        <v/>
      </c>
      <c r="AD108" s="126">
        <f t="shared" si="22"/>
        <v>1</v>
      </c>
      <c r="AE108" s="126" t="str">
        <f>IF('Member Info'!N104&lt;&gt;"",IF('Member Info'!N104&lt;=$R$1,1,0),"")</f>
        <v/>
      </c>
      <c r="AG108" s="126" t="b">
        <f t="shared" si="34"/>
        <v>0</v>
      </c>
      <c r="AH108" s="126">
        <f t="shared" si="35"/>
        <v>0</v>
      </c>
      <c r="AJ108" s="126">
        <f t="shared" si="36"/>
        <v>0</v>
      </c>
      <c r="AK108" s="126">
        <f>IF('Member Info'!F104&gt;$R$1,1,0)</f>
        <v>0</v>
      </c>
      <c r="AL108" s="126" t="b">
        <f>IF(ISERROR(R108),ERROR.TYPE(#REF!)=ERROR.TYPE(R108),FALSE)</f>
        <v>0</v>
      </c>
      <c r="AM108" s="126" t="b">
        <f>IF(ISERROR(S108),ERROR.TYPE(#REF!)=ERROR.TYPE(S108),FALSE)</f>
        <v>0</v>
      </c>
      <c r="AN108" s="126">
        <f>IF(OR('Member Info'!F104&gt;=$S$1,'Member Info'!N104&gt;=$R$1),1,0)</f>
        <v>0</v>
      </c>
    </row>
    <row r="109" spans="1:40" x14ac:dyDescent="0.25">
      <c r="A109" s="4">
        <v>77</v>
      </c>
      <c r="B109" s="166">
        <f>'Member Info'!D105</f>
        <v>0</v>
      </c>
      <c r="C109" s="166">
        <f>'Member Info'!E105</f>
        <v>0</v>
      </c>
      <c r="D109" s="166" t="str">
        <f>'Member Info'!G105</f>
        <v/>
      </c>
      <c r="E109" s="167">
        <f>'Member Info'!B105</f>
        <v>0</v>
      </c>
      <c r="F109" s="244"/>
      <c r="G109" s="168" t="str">
        <f>IF(E109=0,"",
IF('Member Info'!$AM$19&lt;=$R$1,
SUMPRODUCT('Member Info'!L105+IF('Member Info'!H105&gt;'Member Info'!$AJ$12,'Member Info'!$AK$13,IF('Member Info'!H105&gt;'Member Info'!$AJ$11,'Member Info'!$AK$12,IF('Member Info'!H105&gt;'Member Info'!$AJ$10,'Member Info'!$AK$11,IF('Member Info'!H105&gt;'Member Info'!$AJ$9,'Member Info'!$AK$10,IF('Member Info'!H105&gt;'Member Info'!$AJ$8,'Member Info'!$AK$9,'Member Info'!$AK$8)))))),
SUMPRODUCT('Member Info'!L105+IF('Member Info'!H105&gt;'Member Info'!$AG$17,'Member Info'!$AH$18,IF('Member Info'!H105&gt;'Member Info'!$AG$16,'Member Info'!$AH$17,IF('Member Info'!H105&gt;'Member Info'!$AG$15,'Member Info'!$AH$16,IF('Member Info'!H105&gt;'Member Info'!$AG$14,'Member Info'!$AH$15,IF('Member Info'!H105&gt;'Member Info'!$AG$13,'Member Info'!$AH$14,IF('Member Info'!H105&gt;'Member Info'!$AG$12,'Member Info'!$AH$13,IF('Member Info'!H105&gt;'Member Info'!$AG$11,'Member Info'!$AH$12,IF('Member Info'!H105&gt;'Member Info'!$AG$10,'Member Info'!$AH$11,IF('Member Info'!H105&gt;'Member Info'!$AG$9,'Member Info'!$AH$10,IF('Member Info'!H105&gt;'Member Info'!$AG$8,'Member Info'!$AH$9,'Member Info'!$AH$8)))))))))))))</f>
        <v/>
      </c>
      <c r="H109" s="26"/>
      <c r="I109" s="26"/>
      <c r="J109" s="107" t="str">
        <f>IF(E109=0,"",IF('Member Info'!F105&gt;$S$1,CONCATENATE("Joined with practice on ", TEXT('Member Info'!F105, "DD/MM/YYYY")),IF('Member Info'!N105&lt;&gt;"",IF('Member Info'!N105&lt;$R$1,CONCATENATE("Left Scheme on ", TEXT('Member Info'!N105, "DD/MM/YYYY")),IF(ISERROR(G109),"Error Detected, No rate entered",IF(E109=0,"",IF(F109="","Error Detected, No Pensionable pay",IF(ISERROR(AB109)," Unknown Values entered.",IF(T109+U109&lt;1,"Acceptable",IF(R109+S109=200, "No Contributions Entered", IF(K109="","Error Detected, Choose reason&gt;",IF(X109="1",IF(T109=1,"Please Enter Deemed Pensionable Pay","Add Any Relevant Details Above"),"Please Give Details Above"))))))))),IF(ISERROR(G109),"Error Detected, No rate entered",IF(E109=0,"",IF(F109="","Error Detected, No Pensionable pay",IF(ISERROR(AB109)," Unknown Values entered.",IF(T109+U109&lt;1,"Acceptable",IF(R109+S109=200, "No Contributions Entered", IF(K109="","Error Detected, Choose reason&gt;",IF(X109="1",IF(T109=1,"Please Enter Deemed Pensionable Pay","Add relevant Details Above"),"Please give details Above")))))))))))</f>
        <v/>
      </c>
      <c r="K109" s="263"/>
      <c r="L109" s="93"/>
      <c r="M109" s="93" t="str">
        <f t="shared" si="24"/>
        <v/>
      </c>
      <c r="N109" s="96">
        <f t="shared" si="23"/>
        <v>0</v>
      </c>
      <c r="O109" s="96">
        <f t="shared" si="23"/>
        <v>0</v>
      </c>
      <c r="P109" s="220">
        <f>(ROUND((F109/100*'Member Info'!$W$2), 2))</f>
        <v>0</v>
      </c>
      <c r="Q109" s="220" t="e">
        <f t="shared" si="25"/>
        <v>#VALUE!</v>
      </c>
      <c r="R109" s="220" t="str">
        <f t="shared" si="26"/>
        <v/>
      </c>
      <c r="S109" s="229" t="str">
        <f t="shared" si="27"/>
        <v/>
      </c>
      <c r="T109" s="230" t="str">
        <f t="shared" si="28"/>
        <v/>
      </c>
      <c r="U109" s="230" t="str">
        <f t="shared" si="29"/>
        <v/>
      </c>
      <c r="V109" s="224">
        <f t="shared" si="30"/>
        <v>0</v>
      </c>
      <c r="W109" s="112">
        <f t="shared" si="31"/>
        <v>0</v>
      </c>
      <c r="X109" s="237" t="str">
        <f t="shared" si="19"/>
        <v/>
      </c>
      <c r="Y109" s="242" t="b">
        <f t="shared" si="20"/>
        <v>0</v>
      </c>
      <c r="Z109" s="237">
        <f t="shared" si="32"/>
        <v>0</v>
      </c>
      <c r="AA109" s="237">
        <f>IF('Member Info'!N105="",1,"")</f>
        <v>1</v>
      </c>
      <c r="AB109" s="245" t="e">
        <f t="shared" si="33"/>
        <v>#VALUE!</v>
      </c>
      <c r="AC109" s="132" t="str">
        <f t="shared" si="21"/>
        <v/>
      </c>
      <c r="AD109" s="126">
        <f t="shared" si="22"/>
        <v>1</v>
      </c>
      <c r="AE109" s="126" t="str">
        <f>IF('Member Info'!N105&lt;&gt;"",IF('Member Info'!N105&lt;=$R$1,1,0),"")</f>
        <v/>
      </c>
      <c r="AG109" s="126" t="b">
        <f t="shared" si="34"/>
        <v>0</v>
      </c>
      <c r="AH109" s="126">
        <f t="shared" si="35"/>
        <v>0</v>
      </c>
      <c r="AJ109" s="126">
        <f t="shared" si="36"/>
        <v>0</v>
      </c>
      <c r="AK109" s="126">
        <f>IF('Member Info'!F105&gt;$R$1,1,0)</f>
        <v>0</v>
      </c>
      <c r="AL109" s="126" t="b">
        <f>IF(ISERROR(R109),ERROR.TYPE(#REF!)=ERROR.TYPE(R109),FALSE)</f>
        <v>0</v>
      </c>
      <c r="AM109" s="126" t="b">
        <f>IF(ISERROR(S109),ERROR.TYPE(#REF!)=ERROR.TYPE(S109),FALSE)</f>
        <v>0</v>
      </c>
      <c r="AN109" s="126">
        <f>IF(OR('Member Info'!F105&gt;=$S$1,'Member Info'!N105&gt;=$R$1),1,0)</f>
        <v>0</v>
      </c>
    </row>
    <row r="110" spans="1:40" x14ac:dyDescent="0.25">
      <c r="A110" s="4">
        <v>78</v>
      </c>
      <c r="B110" s="166">
        <f>'Member Info'!D106</f>
        <v>0</v>
      </c>
      <c r="C110" s="166">
        <f>'Member Info'!E106</f>
        <v>0</v>
      </c>
      <c r="D110" s="166" t="str">
        <f>'Member Info'!G106</f>
        <v/>
      </c>
      <c r="E110" s="167">
        <f>'Member Info'!B106</f>
        <v>0</v>
      </c>
      <c r="F110" s="244"/>
      <c r="G110" s="168" t="str">
        <f>IF(E110=0,"",
IF('Member Info'!$AM$19&lt;=$R$1,
SUMPRODUCT('Member Info'!L106+IF('Member Info'!H106&gt;'Member Info'!$AJ$12,'Member Info'!$AK$13,IF('Member Info'!H106&gt;'Member Info'!$AJ$11,'Member Info'!$AK$12,IF('Member Info'!H106&gt;'Member Info'!$AJ$10,'Member Info'!$AK$11,IF('Member Info'!H106&gt;'Member Info'!$AJ$9,'Member Info'!$AK$10,IF('Member Info'!H106&gt;'Member Info'!$AJ$8,'Member Info'!$AK$9,'Member Info'!$AK$8)))))),
SUMPRODUCT('Member Info'!L106+IF('Member Info'!H106&gt;'Member Info'!$AG$17,'Member Info'!$AH$18,IF('Member Info'!H106&gt;'Member Info'!$AG$16,'Member Info'!$AH$17,IF('Member Info'!H106&gt;'Member Info'!$AG$15,'Member Info'!$AH$16,IF('Member Info'!H106&gt;'Member Info'!$AG$14,'Member Info'!$AH$15,IF('Member Info'!H106&gt;'Member Info'!$AG$13,'Member Info'!$AH$14,IF('Member Info'!H106&gt;'Member Info'!$AG$12,'Member Info'!$AH$13,IF('Member Info'!H106&gt;'Member Info'!$AG$11,'Member Info'!$AH$12,IF('Member Info'!H106&gt;'Member Info'!$AG$10,'Member Info'!$AH$11,IF('Member Info'!H106&gt;'Member Info'!$AG$9,'Member Info'!$AH$10,IF('Member Info'!H106&gt;'Member Info'!$AG$8,'Member Info'!$AH$9,'Member Info'!$AH$8)))))))))))))</f>
        <v/>
      </c>
      <c r="H110" s="26"/>
      <c r="I110" s="26"/>
      <c r="J110" s="107" t="str">
        <f>IF(E110=0,"",IF('Member Info'!F106&gt;$S$1,CONCATENATE("Joined with practice on ", TEXT('Member Info'!F106, "DD/MM/YYYY")),IF('Member Info'!N106&lt;&gt;"",IF('Member Info'!N106&lt;$R$1,CONCATENATE("Left Scheme on ", TEXT('Member Info'!N106, "DD/MM/YYYY")),IF(ISERROR(G110),"Error Detected, No rate entered",IF(E110=0,"",IF(F110="","Error Detected, No Pensionable pay",IF(ISERROR(AB110)," Unknown Values entered.",IF(T110+U110&lt;1,"Acceptable",IF(R110+S110=200, "No Contributions Entered", IF(K110="","Error Detected, Choose reason&gt;",IF(X110="1",IF(T110=1,"Please Enter Deemed Pensionable Pay","Add Any Relevant Details Above"),"Please Give Details Above"))))))))),IF(ISERROR(G110),"Error Detected, No rate entered",IF(E110=0,"",IF(F110="","Error Detected, No Pensionable pay",IF(ISERROR(AB110)," Unknown Values entered.",IF(T110+U110&lt;1,"Acceptable",IF(R110+S110=200, "No Contributions Entered", IF(K110="","Error Detected, Choose reason&gt;",IF(X110="1",IF(T110=1,"Please Enter Deemed Pensionable Pay","Add relevant Details Above"),"Please give details Above")))))))))))</f>
        <v/>
      </c>
      <c r="K110" s="263"/>
      <c r="L110" s="93"/>
      <c r="M110" s="93" t="str">
        <f t="shared" si="24"/>
        <v/>
      </c>
      <c r="N110" s="96">
        <f t="shared" si="23"/>
        <v>0</v>
      </c>
      <c r="O110" s="96">
        <f t="shared" si="23"/>
        <v>0</v>
      </c>
      <c r="P110" s="220">
        <f>(ROUND((F110/100*'Member Info'!$W$2), 2))</f>
        <v>0</v>
      </c>
      <c r="Q110" s="220" t="e">
        <f t="shared" si="25"/>
        <v>#VALUE!</v>
      </c>
      <c r="R110" s="220" t="str">
        <f t="shared" si="26"/>
        <v/>
      </c>
      <c r="S110" s="229" t="str">
        <f t="shared" si="27"/>
        <v/>
      </c>
      <c r="T110" s="230" t="str">
        <f t="shared" si="28"/>
        <v/>
      </c>
      <c r="U110" s="230" t="str">
        <f t="shared" si="29"/>
        <v/>
      </c>
      <c r="V110" s="224">
        <f t="shared" si="30"/>
        <v>0</v>
      </c>
      <c r="W110" s="112">
        <f t="shared" si="31"/>
        <v>0</v>
      </c>
      <c r="X110" s="237" t="str">
        <f t="shared" si="19"/>
        <v/>
      </c>
      <c r="Y110" s="242" t="b">
        <f t="shared" si="20"/>
        <v>0</v>
      </c>
      <c r="Z110" s="237">
        <f t="shared" si="32"/>
        <v>0</v>
      </c>
      <c r="AA110" s="237">
        <f>IF('Member Info'!N106="",1,"")</f>
        <v>1</v>
      </c>
      <c r="AB110" s="245" t="e">
        <f t="shared" si="33"/>
        <v>#VALUE!</v>
      </c>
      <c r="AC110" s="132" t="str">
        <f t="shared" si="21"/>
        <v/>
      </c>
      <c r="AD110" s="126">
        <f t="shared" si="22"/>
        <v>1</v>
      </c>
      <c r="AE110" s="126" t="str">
        <f>IF('Member Info'!N106&lt;&gt;"",IF('Member Info'!N106&lt;=$R$1,1,0),"")</f>
        <v/>
      </c>
      <c r="AG110" s="126" t="b">
        <f t="shared" si="34"/>
        <v>0</v>
      </c>
      <c r="AH110" s="126">
        <f t="shared" si="35"/>
        <v>0</v>
      </c>
      <c r="AJ110" s="126">
        <f t="shared" si="36"/>
        <v>0</v>
      </c>
      <c r="AK110" s="126">
        <f>IF('Member Info'!F106&gt;$R$1,1,0)</f>
        <v>0</v>
      </c>
      <c r="AL110" s="126" t="b">
        <f>IF(ISERROR(R110),ERROR.TYPE(#REF!)=ERROR.TYPE(R110),FALSE)</f>
        <v>0</v>
      </c>
      <c r="AM110" s="126" t="b">
        <f>IF(ISERROR(S110),ERROR.TYPE(#REF!)=ERROR.TYPE(S110),FALSE)</f>
        <v>0</v>
      </c>
      <c r="AN110" s="126">
        <f>IF(OR('Member Info'!F106&gt;=$S$1,'Member Info'!N106&gt;=$R$1),1,0)</f>
        <v>0</v>
      </c>
    </row>
    <row r="111" spans="1:40" x14ac:dyDescent="0.25">
      <c r="A111" s="4">
        <v>79</v>
      </c>
      <c r="B111" s="166">
        <f>'Member Info'!D107</f>
        <v>0</v>
      </c>
      <c r="C111" s="166">
        <f>'Member Info'!E107</f>
        <v>0</v>
      </c>
      <c r="D111" s="166" t="str">
        <f>'Member Info'!G107</f>
        <v/>
      </c>
      <c r="E111" s="167">
        <f>'Member Info'!B107</f>
        <v>0</v>
      </c>
      <c r="F111" s="244"/>
      <c r="G111" s="168" t="str">
        <f>IF(E111=0,"",
IF('Member Info'!$AM$19&lt;=$R$1,
SUMPRODUCT('Member Info'!L107+IF('Member Info'!H107&gt;'Member Info'!$AJ$12,'Member Info'!$AK$13,IF('Member Info'!H107&gt;'Member Info'!$AJ$11,'Member Info'!$AK$12,IF('Member Info'!H107&gt;'Member Info'!$AJ$10,'Member Info'!$AK$11,IF('Member Info'!H107&gt;'Member Info'!$AJ$9,'Member Info'!$AK$10,IF('Member Info'!H107&gt;'Member Info'!$AJ$8,'Member Info'!$AK$9,'Member Info'!$AK$8)))))),
SUMPRODUCT('Member Info'!L107+IF('Member Info'!H107&gt;'Member Info'!$AG$17,'Member Info'!$AH$18,IF('Member Info'!H107&gt;'Member Info'!$AG$16,'Member Info'!$AH$17,IF('Member Info'!H107&gt;'Member Info'!$AG$15,'Member Info'!$AH$16,IF('Member Info'!H107&gt;'Member Info'!$AG$14,'Member Info'!$AH$15,IF('Member Info'!H107&gt;'Member Info'!$AG$13,'Member Info'!$AH$14,IF('Member Info'!H107&gt;'Member Info'!$AG$12,'Member Info'!$AH$13,IF('Member Info'!H107&gt;'Member Info'!$AG$11,'Member Info'!$AH$12,IF('Member Info'!H107&gt;'Member Info'!$AG$10,'Member Info'!$AH$11,IF('Member Info'!H107&gt;'Member Info'!$AG$9,'Member Info'!$AH$10,IF('Member Info'!H107&gt;'Member Info'!$AG$8,'Member Info'!$AH$9,'Member Info'!$AH$8)))))))))))))</f>
        <v/>
      </c>
      <c r="H111" s="26"/>
      <c r="I111" s="26"/>
      <c r="J111" s="107" t="str">
        <f>IF(E111=0,"",IF('Member Info'!F107&gt;$S$1,CONCATENATE("Joined with practice on ", TEXT('Member Info'!F107, "DD/MM/YYYY")),IF('Member Info'!N107&lt;&gt;"",IF('Member Info'!N107&lt;$R$1,CONCATENATE("Left Scheme on ", TEXT('Member Info'!N107, "DD/MM/YYYY")),IF(ISERROR(G111),"Error Detected, No rate entered",IF(E111=0,"",IF(F111="","Error Detected, No Pensionable pay",IF(ISERROR(AB111)," Unknown Values entered.",IF(T111+U111&lt;1,"Acceptable",IF(R111+S111=200, "No Contributions Entered", IF(K111="","Error Detected, Choose reason&gt;",IF(X111="1",IF(T111=1,"Please Enter Deemed Pensionable Pay","Add Any Relevant Details Above"),"Please Give Details Above"))))))))),IF(ISERROR(G111),"Error Detected, No rate entered",IF(E111=0,"",IF(F111="","Error Detected, No Pensionable pay",IF(ISERROR(AB111)," Unknown Values entered.",IF(T111+U111&lt;1,"Acceptable",IF(R111+S111=200, "No Contributions Entered", IF(K111="","Error Detected, Choose reason&gt;",IF(X111="1",IF(T111=1,"Please Enter Deemed Pensionable Pay","Add relevant Details Above"),"Please give details Above")))))))))))</f>
        <v/>
      </c>
      <c r="K111" s="263"/>
      <c r="L111" s="93"/>
      <c r="M111" s="93" t="str">
        <f t="shared" si="24"/>
        <v/>
      </c>
      <c r="N111" s="96">
        <f t="shared" si="23"/>
        <v>0</v>
      </c>
      <c r="O111" s="96">
        <f t="shared" si="23"/>
        <v>0</v>
      </c>
      <c r="P111" s="220">
        <f>(ROUND((F111/100*'Member Info'!$W$2), 2))</f>
        <v>0</v>
      </c>
      <c r="Q111" s="220" t="e">
        <f t="shared" si="25"/>
        <v>#VALUE!</v>
      </c>
      <c r="R111" s="220" t="str">
        <f t="shared" si="26"/>
        <v/>
      </c>
      <c r="S111" s="229" t="str">
        <f t="shared" si="27"/>
        <v/>
      </c>
      <c r="T111" s="230" t="str">
        <f t="shared" si="28"/>
        <v/>
      </c>
      <c r="U111" s="230" t="str">
        <f t="shared" si="29"/>
        <v/>
      </c>
      <c r="V111" s="224">
        <f t="shared" si="30"/>
        <v>0</v>
      </c>
      <c r="W111" s="112">
        <f t="shared" si="31"/>
        <v>0</v>
      </c>
      <c r="X111" s="237" t="str">
        <f t="shared" si="19"/>
        <v/>
      </c>
      <c r="Y111" s="242" t="b">
        <f t="shared" si="20"/>
        <v>0</v>
      </c>
      <c r="Z111" s="237">
        <f t="shared" si="32"/>
        <v>0</v>
      </c>
      <c r="AA111" s="237">
        <f>IF('Member Info'!N107="",1,"")</f>
        <v>1</v>
      </c>
      <c r="AB111" s="245" t="e">
        <f t="shared" si="33"/>
        <v>#VALUE!</v>
      </c>
      <c r="AC111" s="132" t="str">
        <f t="shared" si="21"/>
        <v/>
      </c>
      <c r="AD111" s="126">
        <f t="shared" si="22"/>
        <v>1</v>
      </c>
      <c r="AE111" s="126" t="str">
        <f>IF('Member Info'!N107&lt;&gt;"",IF('Member Info'!N107&lt;=$R$1,1,0),"")</f>
        <v/>
      </c>
      <c r="AG111" s="126" t="b">
        <f t="shared" si="34"/>
        <v>0</v>
      </c>
      <c r="AH111" s="126">
        <f t="shared" si="35"/>
        <v>0</v>
      </c>
      <c r="AJ111" s="126">
        <f t="shared" si="36"/>
        <v>0</v>
      </c>
      <c r="AK111" s="126">
        <f>IF('Member Info'!F107&gt;$R$1,1,0)</f>
        <v>0</v>
      </c>
      <c r="AL111" s="126" t="b">
        <f>IF(ISERROR(R111),ERROR.TYPE(#REF!)=ERROR.TYPE(R111),FALSE)</f>
        <v>0</v>
      </c>
      <c r="AM111" s="126" t="b">
        <f>IF(ISERROR(S111),ERROR.TYPE(#REF!)=ERROR.TYPE(S111),FALSE)</f>
        <v>0</v>
      </c>
      <c r="AN111" s="126">
        <f>IF(OR('Member Info'!F107&gt;=$S$1,'Member Info'!N107&gt;=$R$1),1,0)</f>
        <v>0</v>
      </c>
    </row>
    <row r="112" spans="1:40" x14ac:dyDescent="0.25">
      <c r="A112" s="4">
        <v>80</v>
      </c>
      <c r="B112" s="166">
        <f>'Member Info'!D108</f>
        <v>0</v>
      </c>
      <c r="C112" s="166">
        <f>'Member Info'!E108</f>
        <v>0</v>
      </c>
      <c r="D112" s="166" t="str">
        <f>'Member Info'!G108</f>
        <v/>
      </c>
      <c r="E112" s="167">
        <f>'Member Info'!B108</f>
        <v>0</v>
      </c>
      <c r="F112" s="244"/>
      <c r="G112" s="168" t="str">
        <f>IF(E112=0,"",
IF('Member Info'!$AM$19&lt;=$R$1,
SUMPRODUCT('Member Info'!L108+IF('Member Info'!H108&gt;'Member Info'!$AJ$12,'Member Info'!$AK$13,IF('Member Info'!H108&gt;'Member Info'!$AJ$11,'Member Info'!$AK$12,IF('Member Info'!H108&gt;'Member Info'!$AJ$10,'Member Info'!$AK$11,IF('Member Info'!H108&gt;'Member Info'!$AJ$9,'Member Info'!$AK$10,IF('Member Info'!H108&gt;'Member Info'!$AJ$8,'Member Info'!$AK$9,'Member Info'!$AK$8)))))),
SUMPRODUCT('Member Info'!L108+IF('Member Info'!H108&gt;'Member Info'!$AG$17,'Member Info'!$AH$18,IF('Member Info'!H108&gt;'Member Info'!$AG$16,'Member Info'!$AH$17,IF('Member Info'!H108&gt;'Member Info'!$AG$15,'Member Info'!$AH$16,IF('Member Info'!H108&gt;'Member Info'!$AG$14,'Member Info'!$AH$15,IF('Member Info'!H108&gt;'Member Info'!$AG$13,'Member Info'!$AH$14,IF('Member Info'!H108&gt;'Member Info'!$AG$12,'Member Info'!$AH$13,IF('Member Info'!H108&gt;'Member Info'!$AG$11,'Member Info'!$AH$12,IF('Member Info'!H108&gt;'Member Info'!$AG$10,'Member Info'!$AH$11,IF('Member Info'!H108&gt;'Member Info'!$AG$9,'Member Info'!$AH$10,IF('Member Info'!H108&gt;'Member Info'!$AG$8,'Member Info'!$AH$9,'Member Info'!$AH$8)))))))))))))</f>
        <v/>
      </c>
      <c r="H112" s="26"/>
      <c r="I112" s="26"/>
      <c r="J112" s="107" t="str">
        <f>IF(E112=0,"",IF('Member Info'!F108&gt;$S$1,CONCATENATE("Joined with practice on ", TEXT('Member Info'!F108, "DD/MM/YYYY")),IF('Member Info'!N108&lt;&gt;"",IF('Member Info'!N108&lt;$R$1,CONCATENATE("Left Scheme on ", TEXT('Member Info'!N108, "DD/MM/YYYY")),IF(ISERROR(G112),"Error Detected, No rate entered",IF(E112=0,"",IF(F112="","Error Detected, No Pensionable pay",IF(ISERROR(AB112)," Unknown Values entered.",IF(T112+U112&lt;1,"Acceptable",IF(R112+S112=200, "No Contributions Entered", IF(K112="","Error Detected, Choose reason&gt;",IF(X112="1",IF(T112=1,"Please Enter Deemed Pensionable Pay","Add Any Relevant Details Above"),"Please Give Details Above"))))))))),IF(ISERROR(G112),"Error Detected, No rate entered",IF(E112=0,"",IF(F112="","Error Detected, No Pensionable pay",IF(ISERROR(AB112)," Unknown Values entered.",IF(T112+U112&lt;1,"Acceptable",IF(R112+S112=200, "No Contributions Entered", IF(K112="","Error Detected, Choose reason&gt;",IF(X112="1",IF(T112=1,"Please Enter Deemed Pensionable Pay","Add relevant Details Above"),"Please give details Above")))))))))))</f>
        <v/>
      </c>
      <c r="K112" s="263"/>
      <c r="L112" s="93"/>
      <c r="M112" s="93" t="str">
        <f t="shared" si="24"/>
        <v/>
      </c>
      <c r="N112" s="96">
        <f t="shared" si="23"/>
        <v>0</v>
      </c>
      <c r="O112" s="96">
        <f t="shared" si="23"/>
        <v>0</v>
      </c>
      <c r="P112" s="220">
        <f>(ROUND((F112/100*'Member Info'!$W$2), 2))</f>
        <v>0</v>
      </c>
      <c r="Q112" s="220" t="e">
        <f t="shared" si="25"/>
        <v>#VALUE!</v>
      </c>
      <c r="R112" s="220" t="str">
        <f t="shared" si="26"/>
        <v/>
      </c>
      <c r="S112" s="229" t="str">
        <f t="shared" si="27"/>
        <v/>
      </c>
      <c r="T112" s="230" t="str">
        <f t="shared" si="28"/>
        <v/>
      </c>
      <c r="U112" s="230" t="str">
        <f t="shared" si="29"/>
        <v/>
      </c>
      <c r="V112" s="224">
        <f t="shared" si="30"/>
        <v>0</v>
      </c>
      <c r="W112" s="112">
        <f t="shared" si="31"/>
        <v>0</v>
      </c>
      <c r="X112" s="237" t="str">
        <f t="shared" si="19"/>
        <v/>
      </c>
      <c r="Y112" s="242" t="b">
        <f t="shared" si="20"/>
        <v>0</v>
      </c>
      <c r="Z112" s="237">
        <f t="shared" si="32"/>
        <v>0</v>
      </c>
      <c r="AA112" s="237">
        <f>IF('Member Info'!N108="",1,"")</f>
        <v>1</v>
      </c>
      <c r="AB112" s="245" t="e">
        <f t="shared" si="33"/>
        <v>#VALUE!</v>
      </c>
      <c r="AC112" s="132" t="str">
        <f t="shared" si="21"/>
        <v/>
      </c>
      <c r="AD112" s="126">
        <f t="shared" si="22"/>
        <v>1</v>
      </c>
      <c r="AE112" s="126" t="str">
        <f>IF('Member Info'!N108&lt;&gt;"",IF('Member Info'!N108&lt;=$R$1,1,0),"")</f>
        <v/>
      </c>
      <c r="AG112" s="126" t="b">
        <f t="shared" si="34"/>
        <v>0</v>
      </c>
      <c r="AH112" s="126">
        <f t="shared" si="35"/>
        <v>0</v>
      </c>
      <c r="AJ112" s="126">
        <f t="shared" si="36"/>
        <v>0</v>
      </c>
      <c r="AK112" s="126">
        <f>IF('Member Info'!F108&gt;$R$1,1,0)</f>
        <v>0</v>
      </c>
      <c r="AL112" s="126" t="b">
        <f>IF(ISERROR(R112),ERROR.TYPE(#REF!)=ERROR.TYPE(R112),FALSE)</f>
        <v>0</v>
      </c>
      <c r="AM112" s="126" t="b">
        <f>IF(ISERROR(S112),ERROR.TYPE(#REF!)=ERROR.TYPE(S112),FALSE)</f>
        <v>0</v>
      </c>
      <c r="AN112" s="126">
        <f>IF(OR('Member Info'!F108&gt;=$S$1,'Member Info'!N108&gt;=$R$1),1,0)</f>
        <v>0</v>
      </c>
    </row>
    <row r="113" spans="1:40" x14ac:dyDescent="0.25">
      <c r="A113" s="4">
        <v>81</v>
      </c>
      <c r="B113" s="166">
        <f>'Member Info'!D109</f>
        <v>0</v>
      </c>
      <c r="C113" s="166">
        <f>'Member Info'!E109</f>
        <v>0</v>
      </c>
      <c r="D113" s="166" t="str">
        <f>'Member Info'!G109</f>
        <v/>
      </c>
      <c r="E113" s="167">
        <f>'Member Info'!B109</f>
        <v>0</v>
      </c>
      <c r="F113" s="244"/>
      <c r="G113" s="168" t="str">
        <f>IF(E113=0,"",
IF('Member Info'!$AM$19&lt;=$R$1,
SUMPRODUCT('Member Info'!L109+IF('Member Info'!H109&gt;'Member Info'!$AJ$12,'Member Info'!$AK$13,IF('Member Info'!H109&gt;'Member Info'!$AJ$11,'Member Info'!$AK$12,IF('Member Info'!H109&gt;'Member Info'!$AJ$10,'Member Info'!$AK$11,IF('Member Info'!H109&gt;'Member Info'!$AJ$9,'Member Info'!$AK$10,IF('Member Info'!H109&gt;'Member Info'!$AJ$8,'Member Info'!$AK$9,'Member Info'!$AK$8)))))),
SUMPRODUCT('Member Info'!L109+IF('Member Info'!H109&gt;'Member Info'!$AG$17,'Member Info'!$AH$18,IF('Member Info'!H109&gt;'Member Info'!$AG$16,'Member Info'!$AH$17,IF('Member Info'!H109&gt;'Member Info'!$AG$15,'Member Info'!$AH$16,IF('Member Info'!H109&gt;'Member Info'!$AG$14,'Member Info'!$AH$15,IF('Member Info'!H109&gt;'Member Info'!$AG$13,'Member Info'!$AH$14,IF('Member Info'!H109&gt;'Member Info'!$AG$12,'Member Info'!$AH$13,IF('Member Info'!H109&gt;'Member Info'!$AG$11,'Member Info'!$AH$12,IF('Member Info'!H109&gt;'Member Info'!$AG$10,'Member Info'!$AH$11,IF('Member Info'!H109&gt;'Member Info'!$AG$9,'Member Info'!$AH$10,IF('Member Info'!H109&gt;'Member Info'!$AG$8,'Member Info'!$AH$9,'Member Info'!$AH$8)))))))))))))</f>
        <v/>
      </c>
      <c r="H113" s="26"/>
      <c r="I113" s="26"/>
      <c r="J113" s="107" t="str">
        <f>IF(E113=0,"",IF('Member Info'!F109&gt;$S$1,CONCATENATE("Joined with practice on ", TEXT('Member Info'!F109, "DD/MM/YYYY")),IF('Member Info'!N109&lt;&gt;"",IF('Member Info'!N109&lt;$R$1,CONCATENATE("Left Scheme on ", TEXT('Member Info'!N109, "DD/MM/YYYY")),IF(ISERROR(G113),"Error Detected, No rate entered",IF(E113=0,"",IF(F113="","Error Detected, No Pensionable pay",IF(ISERROR(AB113)," Unknown Values entered.",IF(T113+U113&lt;1,"Acceptable",IF(R113+S113=200, "No Contributions Entered", IF(K113="","Error Detected, Choose reason&gt;",IF(X113="1",IF(T113=1,"Please Enter Deemed Pensionable Pay","Add Any Relevant Details Above"),"Please Give Details Above"))))))))),IF(ISERROR(G113),"Error Detected, No rate entered",IF(E113=0,"",IF(F113="","Error Detected, No Pensionable pay",IF(ISERROR(AB113)," Unknown Values entered.",IF(T113+U113&lt;1,"Acceptable",IF(R113+S113=200, "No Contributions Entered", IF(K113="","Error Detected, Choose reason&gt;",IF(X113="1",IF(T113=1,"Please Enter Deemed Pensionable Pay","Add relevant Details Above"),"Please give details Above")))))))))))</f>
        <v/>
      </c>
      <c r="K113" s="263"/>
      <c r="L113" s="93"/>
      <c r="M113" s="93" t="str">
        <f t="shared" si="24"/>
        <v/>
      </c>
      <c r="N113" s="96">
        <f t="shared" si="23"/>
        <v>0</v>
      </c>
      <c r="O113" s="96">
        <f t="shared" si="23"/>
        <v>0</v>
      </c>
      <c r="P113" s="220">
        <f>(ROUND((F113/100*'Member Info'!$W$2), 2))</f>
        <v>0</v>
      </c>
      <c r="Q113" s="220" t="e">
        <f t="shared" si="25"/>
        <v>#VALUE!</v>
      </c>
      <c r="R113" s="220" t="str">
        <f t="shared" si="26"/>
        <v/>
      </c>
      <c r="S113" s="229" t="str">
        <f t="shared" si="27"/>
        <v/>
      </c>
      <c r="T113" s="230" t="str">
        <f t="shared" si="28"/>
        <v/>
      </c>
      <c r="U113" s="230" t="str">
        <f t="shared" si="29"/>
        <v/>
      </c>
      <c r="V113" s="224">
        <f t="shared" si="30"/>
        <v>0</v>
      </c>
      <c r="W113" s="112">
        <f t="shared" si="31"/>
        <v>0</v>
      </c>
      <c r="X113" s="237" t="str">
        <f t="shared" si="19"/>
        <v/>
      </c>
      <c r="Y113" s="242" t="b">
        <f t="shared" si="20"/>
        <v>0</v>
      </c>
      <c r="Z113" s="237">
        <f t="shared" si="32"/>
        <v>0</v>
      </c>
      <c r="AA113" s="237">
        <f>IF('Member Info'!N109="",1,"")</f>
        <v>1</v>
      </c>
      <c r="AB113" s="245" t="e">
        <f t="shared" si="33"/>
        <v>#VALUE!</v>
      </c>
      <c r="AC113" s="132" t="str">
        <f t="shared" si="21"/>
        <v/>
      </c>
      <c r="AD113" s="126">
        <f t="shared" si="22"/>
        <v>1</v>
      </c>
      <c r="AE113" s="126" t="str">
        <f>IF('Member Info'!N109&lt;&gt;"",IF('Member Info'!N109&lt;=$R$1,1,0),"")</f>
        <v/>
      </c>
      <c r="AG113" s="126" t="b">
        <f t="shared" si="34"/>
        <v>0</v>
      </c>
      <c r="AH113" s="126">
        <f t="shared" si="35"/>
        <v>0</v>
      </c>
      <c r="AJ113" s="126">
        <f t="shared" si="36"/>
        <v>0</v>
      </c>
      <c r="AK113" s="126">
        <f>IF('Member Info'!F109&gt;$R$1,1,0)</f>
        <v>0</v>
      </c>
      <c r="AL113" s="126" t="b">
        <f>IF(ISERROR(R113),ERROR.TYPE(#REF!)=ERROR.TYPE(R113),FALSE)</f>
        <v>0</v>
      </c>
      <c r="AM113" s="126" t="b">
        <f>IF(ISERROR(S113),ERROR.TYPE(#REF!)=ERROR.TYPE(S113),FALSE)</f>
        <v>0</v>
      </c>
      <c r="AN113" s="126">
        <f>IF(OR('Member Info'!F109&gt;=$S$1,'Member Info'!N109&gt;=$R$1),1,0)</f>
        <v>0</v>
      </c>
    </row>
    <row r="114" spans="1:40" x14ac:dyDescent="0.25">
      <c r="A114" s="4">
        <v>82</v>
      </c>
      <c r="B114" s="166">
        <f>'Member Info'!D110</f>
        <v>0</v>
      </c>
      <c r="C114" s="166">
        <f>'Member Info'!E110</f>
        <v>0</v>
      </c>
      <c r="D114" s="166" t="str">
        <f>'Member Info'!G110</f>
        <v/>
      </c>
      <c r="E114" s="167">
        <f>'Member Info'!B110</f>
        <v>0</v>
      </c>
      <c r="F114" s="244"/>
      <c r="G114" s="168" t="str">
        <f>IF(E114=0,"",
IF('Member Info'!$AM$19&lt;=$R$1,
SUMPRODUCT('Member Info'!L110+IF('Member Info'!H110&gt;'Member Info'!$AJ$12,'Member Info'!$AK$13,IF('Member Info'!H110&gt;'Member Info'!$AJ$11,'Member Info'!$AK$12,IF('Member Info'!H110&gt;'Member Info'!$AJ$10,'Member Info'!$AK$11,IF('Member Info'!H110&gt;'Member Info'!$AJ$9,'Member Info'!$AK$10,IF('Member Info'!H110&gt;'Member Info'!$AJ$8,'Member Info'!$AK$9,'Member Info'!$AK$8)))))),
SUMPRODUCT('Member Info'!L110+IF('Member Info'!H110&gt;'Member Info'!$AG$17,'Member Info'!$AH$18,IF('Member Info'!H110&gt;'Member Info'!$AG$16,'Member Info'!$AH$17,IF('Member Info'!H110&gt;'Member Info'!$AG$15,'Member Info'!$AH$16,IF('Member Info'!H110&gt;'Member Info'!$AG$14,'Member Info'!$AH$15,IF('Member Info'!H110&gt;'Member Info'!$AG$13,'Member Info'!$AH$14,IF('Member Info'!H110&gt;'Member Info'!$AG$12,'Member Info'!$AH$13,IF('Member Info'!H110&gt;'Member Info'!$AG$11,'Member Info'!$AH$12,IF('Member Info'!H110&gt;'Member Info'!$AG$10,'Member Info'!$AH$11,IF('Member Info'!H110&gt;'Member Info'!$AG$9,'Member Info'!$AH$10,IF('Member Info'!H110&gt;'Member Info'!$AG$8,'Member Info'!$AH$9,'Member Info'!$AH$8)))))))))))))</f>
        <v/>
      </c>
      <c r="H114" s="26"/>
      <c r="I114" s="26"/>
      <c r="J114" s="107" t="str">
        <f>IF(E114=0,"",IF('Member Info'!F110&gt;$S$1,CONCATENATE("Joined with practice on ", TEXT('Member Info'!F110, "DD/MM/YYYY")),IF('Member Info'!N110&lt;&gt;"",IF('Member Info'!N110&lt;$R$1,CONCATENATE("Left Scheme on ", TEXT('Member Info'!N110, "DD/MM/YYYY")),IF(ISERROR(G114),"Error Detected, No rate entered",IF(E114=0,"",IF(F114="","Error Detected, No Pensionable pay",IF(ISERROR(AB114)," Unknown Values entered.",IF(T114+U114&lt;1,"Acceptable",IF(R114+S114=200, "No Contributions Entered", IF(K114="","Error Detected, Choose reason&gt;",IF(X114="1",IF(T114=1,"Please Enter Deemed Pensionable Pay","Add Any Relevant Details Above"),"Please Give Details Above"))))))))),IF(ISERROR(G114),"Error Detected, No rate entered",IF(E114=0,"",IF(F114="","Error Detected, No Pensionable pay",IF(ISERROR(AB114)," Unknown Values entered.",IF(T114+U114&lt;1,"Acceptable",IF(R114+S114=200, "No Contributions Entered", IF(K114="","Error Detected, Choose reason&gt;",IF(X114="1",IF(T114=1,"Please Enter Deemed Pensionable Pay","Add relevant Details Above"),"Please give details Above")))))))))))</f>
        <v/>
      </c>
      <c r="K114" s="263"/>
      <c r="L114" s="93"/>
      <c r="M114" s="93" t="str">
        <f t="shared" si="24"/>
        <v/>
      </c>
      <c r="N114" s="96">
        <f t="shared" si="23"/>
        <v>0</v>
      </c>
      <c r="O114" s="96">
        <f t="shared" si="23"/>
        <v>0</v>
      </c>
      <c r="P114" s="220">
        <f>(ROUND((F114/100*'Member Info'!$W$2), 2))</f>
        <v>0</v>
      </c>
      <c r="Q114" s="220" t="e">
        <f t="shared" si="25"/>
        <v>#VALUE!</v>
      </c>
      <c r="R114" s="220" t="str">
        <f t="shared" si="26"/>
        <v/>
      </c>
      <c r="S114" s="229" t="str">
        <f t="shared" si="27"/>
        <v/>
      </c>
      <c r="T114" s="230" t="str">
        <f t="shared" si="28"/>
        <v/>
      </c>
      <c r="U114" s="230" t="str">
        <f t="shared" si="29"/>
        <v/>
      </c>
      <c r="V114" s="224">
        <f t="shared" si="30"/>
        <v>0</v>
      </c>
      <c r="W114" s="112">
        <f t="shared" si="31"/>
        <v>0</v>
      </c>
      <c r="X114" s="237" t="str">
        <f t="shared" si="19"/>
        <v/>
      </c>
      <c r="Y114" s="242" t="b">
        <f t="shared" si="20"/>
        <v>0</v>
      </c>
      <c r="Z114" s="237">
        <f t="shared" si="32"/>
        <v>0</v>
      </c>
      <c r="AA114" s="237">
        <f>IF('Member Info'!N110="",1,"")</f>
        <v>1</v>
      </c>
      <c r="AB114" s="245" t="e">
        <f t="shared" si="33"/>
        <v>#VALUE!</v>
      </c>
      <c r="AC114" s="132" t="str">
        <f t="shared" si="21"/>
        <v/>
      </c>
      <c r="AD114" s="126">
        <f t="shared" si="22"/>
        <v>1</v>
      </c>
      <c r="AE114" s="126" t="str">
        <f>IF('Member Info'!N110&lt;&gt;"",IF('Member Info'!N110&lt;=$R$1,1,0),"")</f>
        <v/>
      </c>
      <c r="AG114" s="126" t="b">
        <f t="shared" si="34"/>
        <v>0</v>
      </c>
      <c r="AH114" s="126">
        <f t="shared" si="35"/>
        <v>0</v>
      </c>
      <c r="AJ114" s="126">
        <f t="shared" si="36"/>
        <v>0</v>
      </c>
      <c r="AK114" s="126">
        <f>IF('Member Info'!F110&gt;$R$1,1,0)</f>
        <v>0</v>
      </c>
      <c r="AL114" s="126" t="b">
        <f>IF(ISERROR(R114),ERROR.TYPE(#REF!)=ERROR.TYPE(R114),FALSE)</f>
        <v>0</v>
      </c>
      <c r="AM114" s="126" t="b">
        <f>IF(ISERROR(S114),ERROR.TYPE(#REF!)=ERROR.TYPE(S114),FALSE)</f>
        <v>0</v>
      </c>
      <c r="AN114" s="126">
        <f>IF(OR('Member Info'!F110&gt;=$S$1,'Member Info'!N110&gt;=$R$1),1,0)</f>
        <v>0</v>
      </c>
    </row>
    <row r="115" spans="1:40" x14ac:dyDescent="0.25">
      <c r="A115" s="4">
        <v>83</v>
      </c>
      <c r="B115" s="166">
        <f>'Member Info'!D111</f>
        <v>0</v>
      </c>
      <c r="C115" s="166">
        <f>'Member Info'!E111</f>
        <v>0</v>
      </c>
      <c r="D115" s="166" t="str">
        <f>'Member Info'!G111</f>
        <v/>
      </c>
      <c r="E115" s="167">
        <f>'Member Info'!B111</f>
        <v>0</v>
      </c>
      <c r="F115" s="244"/>
      <c r="G115" s="168" t="str">
        <f>IF(E115=0,"",
IF('Member Info'!$AM$19&lt;=$R$1,
SUMPRODUCT('Member Info'!L111+IF('Member Info'!H111&gt;'Member Info'!$AJ$12,'Member Info'!$AK$13,IF('Member Info'!H111&gt;'Member Info'!$AJ$11,'Member Info'!$AK$12,IF('Member Info'!H111&gt;'Member Info'!$AJ$10,'Member Info'!$AK$11,IF('Member Info'!H111&gt;'Member Info'!$AJ$9,'Member Info'!$AK$10,IF('Member Info'!H111&gt;'Member Info'!$AJ$8,'Member Info'!$AK$9,'Member Info'!$AK$8)))))),
SUMPRODUCT('Member Info'!L111+IF('Member Info'!H111&gt;'Member Info'!$AG$17,'Member Info'!$AH$18,IF('Member Info'!H111&gt;'Member Info'!$AG$16,'Member Info'!$AH$17,IF('Member Info'!H111&gt;'Member Info'!$AG$15,'Member Info'!$AH$16,IF('Member Info'!H111&gt;'Member Info'!$AG$14,'Member Info'!$AH$15,IF('Member Info'!H111&gt;'Member Info'!$AG$13,'Member Info'!$AH$14,IF('Member Info'!H111&gt;'Member Info'!$AG$12,'Member Info'!$AH$13,IF('Member Info'!H111&gt;'Member Info'!$AG$11,'Member Info'!$AH$12,IF('Member Info'!H111&gt;'Member Info'!$AG$10,'Member Info'!$AH$11,IF('Member Info'!H111&gt;'Member Info'!$AG$9,'Member Info'!$AH$10,IF('Member Info'!H111&gt;'Member Info'!$AG$8,'Member Info'!$AH$9,'Member Info'!$AH$8)))))))))))))</f>
        <v/>
      </c>
      <c r="H115" s="26"/>
      <c r="I115" s="26"/>
      <c r="J115" s="107" t="str">
        <f>IF(E115=0,"",IF('Member Info'!F111&gt;$S$1,CONCATENATE("Joined with practice on ", TEXT('Member Info'!F111, "DD/MM/YYYY")),IF('Member Info'!N111&lt;&gt;"",IF('Member Info'!N111&lt;$R$1,CONCATENATE("Left Scheme on ", TEXT('Member Info'!N111, "DD/MM/YYYY")),IF(ISERROR(G115),"Error Detected, No rate entered",IF(E115=0,"",IF(F115="","Error Detected, No Pensionable pay",IF(ISERROR(AB115)," Unknown Values entered.",IF(T115+U115&lt;1,"Acceptable",IF(R115+S115=200, "No Contributions Entered", IF(K115="","Error Detected, Choose reason&gt;",IF(X115="1",IF(T115=1,"Please Enter Deemed Pensionable Pay","Add Any Relevant Details Above"),"Please Give Details Above"))))))))),IF(ISERROR(G115),"Error Detected, No rate entered",IF(E115=0,"",IF(F115="","Error Detected, No Pensionable pay",IF(ISERROR(AB115)," Unknown Values entered.",IF(T115+U115&lt;1,"Acceptable",IF(R115+S115=200, "No Contributions Entered", IF(K115="","Error Detected, Choose reason&gt;",IF(X115="1",IF(T115=1,"Please Enter Deemed Pensionable Pay","Add relevant Details Above"),"Please give details Above")))))))))))</f>
        <v/>
      </c>
      <c r="K115" s="263"/>
      <c r="L115" s="93"/>
      <c r="M115" s="93" t="str">
        <f t="shared" si="24"/>
        <v/>
      </c>
      <c r="N115" s="96">
        <f t="shared" si="23"/>
        <v>0</v>
      </c>
      <c r="O115" s="96">
        <f t="shared" si="23"/>
        <v>0</v>
      </c>
      <c r="P115" s="220">
        <f>(ROUND((F115/100*'Member Info'!$W$2), 2))</f>
        <v>0</v>
      </c>
      <c r="Q115" s="220" t="e">
        <f t="shared" si="25"/>
        <v>#VALUE!</v>
      </c>
      <c r="R115" s="220" t="str">
        <f t="shared" si="26"/>
        <v/>
      </c>
      <c r="S115" s="229" t="str">
        <f t="shared" si="27"/>
        <v/>
      </c>
      <c r="T115" s="230" t="str">
        <f t="shared" si="28"/>
        <v/>
      </c>
      <c r="U115" s="230" t="str">
        <f t="shared" si="29"/>
        <v/>
      </c>
      <c r="V115" s="224">
        <f t="shared" si="30"/>
        <v>0</v>
      </c>
      <c r="W115" s="112">
        <f t="shared" si="31"/>
        <v>0</v>
      </c>
      <c r="X115" s="237" t="str">
        <f t="shared" si="19"/>
        <v/>
      </c>
      <c r="Y115" s="242" t="b">
        <f t="shared" si="20"/>
        <v>0</v>
      </c>
      <c r="Z115" s="237">
        <f t="shared" si="32"/>
        <v>0</v>
      </c>
      <c r="AA115" s="237">
        <f>IF('Member Info'!N111="",1,"")</f>
        <v>1</v>
      </c>
      <c r="AB115" s="245" t="e">
        <f t="shared" si="33"/>
        <v>#VALUE!</v>
      </c>
      <c r="AC115" s="132" t="str">
        <f t="shared" si="21"/>
        <v/>
      </c>
      <c r="AD115" s="126">
        <f t="shared" si="22"/>
        <v>1</v>
      </c>
      <c r="AE115" s="126" t="str">
        <f>IF('Member Info'!N111&lt;&gt;"",IF('Member Info'!N111&lt;=$R$1,1,0),"")</f>
        <v/>
      </c>
      <c r="AG115" s="126" t="b">
        <f t="shared" si="34"/>
        <v>0</v>
      </c>
      <c r="AH115" s="126">
        <f t="shared" si="35"/>
        <v>0</v>
      </c>
      <c r="AJ115" s="126">
        <f t="shared" si="36"/>
        <v>0</v>
      </c>
      <c r="AK115" s="126">
        <f>IF('Member Info'!F111&gt;$R$1,1,0)</f>
        <v>0</v>
      </c>
      <c r="AL115" s="126" t="b">
        <f>IF(ISERROR(R115),ERROR.TYPE(#REF!)=ERROR.TYPE(R115),FALSE)</f>
        <v>0</v>
      </c>
      <c r="AM115" s="126" t="b">
        <f>IF(ISERROR(S115),ERROR.TYPE(#REF!)=ERROR.TYPE(S115),FALSE)</f>
        <v>0</v>
      </c>
      <c r="AN115" s="126">
        <f>IF(OR('Member Info'!F111&gt;=$S$1,'Member Info'!N111&gt;=$R$1),1,0)</f>
        <v>0</v>
      </c>
    </row>
    <row r="116" spans="1:40" x14ac:dyDescent="0.25">
      <c r="A116" s="4">
        <v>84</v>
      </c>
      <c r="B116" s="166">
        <f>'Member Info'!D112</f>
        <v>0</v>
      </c>
      <c r="C116" s="166">
        <f>'Member Info'!E112</f>
        <v>0</v>
      </c>
      <c r="D116" s="166" t="str">
        <f>'Member Info'!G112</f>
        <v/>
      </c>
      <c r="E116" s="167">
        <f>'Member Info'!B112</f>
        <v>0</v>
      </c>
      <c r="F116" s="244"/>
      <c r="G116" s="168" t="str">
        <f>IF(E116=0,"",
IF('Member Info'!$AM$19&lt;=$R$1,
SUMPRODUCT('Member Info'!L112+IF('Member Info'!H112&gt;'Member Info'!$AJ$12,'Member Info'!$AK$13,IF('Member Info'!H112&gt;'Member Info'!$AJ$11,'Member Info'!$AK$12,IF('Member Info'!H112&gt;'Member Info'!$AJ$10,'Member Info'!$AK$11,IF('Member Info'!H112&gt;'Member Info'!$AJ$9,'Member Info'!$AK$10,IF('Member Info'!H112&gt;'Member Info'!$AJ$8,'Member Info'!$AK$9,'Member Info'!$AK$8)))))),
SUMPRODUCT('Member Info'!L112+IF('Member Info'!H112&gt;'Member Info'!$AG$17,'Member Info'!$AH$18,IF('Member Info'!H112&gt;'Member Info'!$AG$16,'Member Info'!$AH$17,IF('Member Info'!H112&gt;'Member Info'!$AG$15,'Member Info'!$AH$16,IF('Member Info'!H112&gt;'Member Info'!$AG$14,'Member Info'!$AH$15,IF('Member Info'!H112&gt;'Member Info'!$AG$13,'Member Info'!$AH$14,IF('Member Info'!H112&gt;'Member Info'!$AG$12,'Member Info'!$AH$13,IF('Member Info'!H112&gt;'Member Info'!$AG$11,'Member Info'!$AH$12,IF('Member Info'!H112&gt;'Member Info'!$AG$10,'Member Info'!$AH$11,IF('Member Info'!H112&gt;'Member Info'!$AG$9,'Member Info'!$AH$10,IF('Member Info'!H112&gt;'Member Info'!$AG$8,'Member Info'!$AH$9,'Member Info'!$AH$8)))))))))))))</f>
        <v/>
      </c>
      <c r="H116" s="26"/>
      <c r="I116" s="26"/>
      <c r="J116" s="107" t="str">
        <f>IF(E116=0,"",IF('Member Info'!F112&gt;$S$1,CONCATENATE("Joined with practice on ", TEXT('Member Info'!F112, "DD/MM/YYYY")),IF('Member Info'!N112&lt;&gt;"",IF('Member Info'!N112&lt;$R$1,CONCATENATE("Left Scheme on ", TEXT('Member Info'!N112, "DD/MM/YYYY")),IF(ISERROR(G116),"Error Detected, No rate entered",IF(E116=0,"",IF(F116="","Error Detected, No Pensionable pay",IF(ISERROR(AB116)," Unknown Values entered.",IF(T116+U116&lt;1,"Acceptable",IF(R116+S116=200, "No Contributions Entered", IF(K116="","Error Detected, Choose reason&gt;",IF(X116="1",IF(T116=1,"Please Enter Deemed Pensionable Pay","Add Any Relevant Details Above"),"Please Give Details Above"))))))))),IF(ISERROR(G116),"Error Detected, No rate entered",IF(E116=0,"",IF(F116="","Error Detected, No Pensionable pay",IF(ISERROR(AB116)," Unknown Values entered.",IF(T116+U116&lt;1,"Acceptable",IF(R116+S116=200, "No Contributions Entered", IF(K116="","Error Detected, Choose reason&gt;",IF(X116="1",IF(T116=1,"Please Enter Deemed Pensionable Pay","Add relevant Details Above"),"Please give details Above")))))))))))</f>
        <v/>
      </c>
      <c r="K116" s="263"/>
      <c r="L116" s="93"/>
      <c r="M116" s="93" t="str">
        <f t="shared" si="24"/>
        <v/>
      </c>
      <c r="N116" s="96">
        <f t="shared" si="23"/>
        <v>0</v>
      </c>
      <c r="O116" s="96">
        <f t="shared" si="23"/>
        <v>0</v>
      </c>
      <c r="P116" s="220">
        <f>(ROUND((F116/100*'Member Info'!$W$2), 2))</f>
        <v>0</v>
      </c>
      <c r="Q116" s="220" t="e">
        <f t="shared" si="25"/>
        <v>#VALUE!</v>
      </c>
      <c r="R116" s="220" t="str">
        <f t="shared" si="26"/>
        <v/>
      </c>
      <c r="S116" s="229" t="str">
        <f t="shared" si="27"/>
        <v/>
      </c>
      <c r="T116" s="230" t="str">
        <f t="shared" si="28"/>
        <v/>
      </c>
      <c r="U116" s="230" t="str">
        <f t="shared" si="29"/>
        <v/>
      </c>
      <c r="V116" s="224">
        <f t="shared" si="30"/>
        <v>0</v>
      </c>
      <c r="W116" s="112">
        <f t="shared" si="31"/>
        <v>0</v>
      </c>
      <c r="X116" s="237" t="str">
        <f t="shared" si="19"/>
        <v/>
      </c>
      <c r="Y116" s="242" t="b">
        <f t="shared" si="20"/>
        <v>0</v>
      </c>
      <c r="Z116" s="237">
        <f t="shared" si="32"/>
        <v>0</v>
      </c>
      <c r="AA116" s="237">
        <f>IF('Member Info'!N112="",1,"")</f>
        <v>1</v>
      </c>
      <c r="AB116" s="245" t="e">
        <f t="shared" si="33"/>
        <v>#VALUE!</v>
      </c>
      <c r="AC116" s="132" t="str">
        <f t="shared" si="21"/>
        <v/>
      </c>
      <c r="AD116" s="126">
        <f t="shared" si="22"/>
        <v>1</v>
      </c>
      <c r="AE116" s="126" t="str">
        <f>IF('Member Info'!N112&lt;&gt;"",IF('Member Info'!N112&lt;=$R$1,1,0),"")</f>
        <v/>
      </c>
      <c r="AG116" s="126" t="b">
        <f t="shared" si="34"/>
        <v>0</v>
      </c>
      <c r="AH116" s="126">
        <f t="shared" si="35"/>
        <v>0</v>
      </c>
      <c r="AJ116" s="126">
        <f t="shared" si="36"/>
        <v>0</v>
      </c>
      <c r="AK116" s="126">
        <f>IF('Member Info'!F112&gt;$R$1,1,0)</f>
        <v>0</v>
      </c>
      <c r="AL116" s="126" t="b">
        <f>IF(ISERROR(R116),ERROR.TYPE(#REF!)=ERROR.TYPE(R116),FALSE)</f>
        <v>0</v>
      </c>
      <c r="AM116" s="126" t="b">
        <f>IF(ISERROR(S116),ERROR.TYPE(#REF!)=ERROR.TYPE(S116),FALSE)</f>
        <v>0</v>
      </c>
      <c r="AN116" s="126">
        <f>IF(OR('Member Info'!F112&gt;=$S$1,'Member Info'!N112&gt;=$R$1),1,0)</f>
        <v>0</v>
      </c>
    </row>
    <row r="117" spans="1:40" x14ac:dyDescent="0.25">
      <c r="A117" s="4">
        <v>85</v>
      </c>
      <c r="B117" s="166">
        <f>'Member Info'!D113</f>
        <v>0</v>
      </c>
      <c r="C117" s="166">
        <f>'Member Info'!E113</f>
        <v>0</v>
      </c>
      <c r="D117" s="166" t="str">
        <f>'Member Info'!G113</f>
        <v/>
      </c>
      <c r="E117" s="167">
        <f>'Member Info'!B113</f>
        <v>0</v>
      </c>
      <c r="F117" s="244"/>
      <c r="G117" s="168" t="str">
        <f>IF(E117=0,"",
IF('Member Info'!$AM$19&lt;=$R$1,
SUMPRODUCT('Member Info'!L113+IF('Member Info'!H113&gt;'Member Info'!$AJ$12,'Member Info'!$AK$13,IF('Member Info'!H113&gt;'Member Info'!$AJ$11,'Member Info'!$AK$12,IF('Member Info'!H113&gt;'Member Info'!$AJ$10,'Member Info'!$AK$11,IF('Member Info'!H113&gt;'Member Info'!$AJ$9,'Member Info'!$AK$10,IF('Member Info'!H113&gt;'Member Info'!$AJ$8,'Member Info'!$AK$9,'Member Info'!$AK$8)))))),
SUMPRODUCT('Member Info'!L113+IF('Member Info'!H113&gt;'Member Info'!$AG$17,'Member Info'!$AH$18,IF('Member Info'!H113&gt;'Member Info'!$AG$16,'Member Info'!$AH$17,IF('Member Info'!H113&gt;'Member Info'!$AG$15,'Member Info'!$AH$16,IF('Member Info'!H113&gt;'Member Info'!$AG$14,'Member Info'!$AH$15,IF('Member Info'!H113&gt;'Member Info'!$AG$13,'Member Info'!$AH$14,IF('Member Info'!H113&gt;'Member Info'!$AG$12,'Member Info'!$AH$13,IF('Member Info'!H113&gt;'Member Info'!$AG$11,'Member Info'!$AH$12,IF('Member Info'!H113&gt;'Member Info'!$AG$10,'Member Info'!$AH$11,IF('Member Info'!H113&gt;'Member Info'!$AG$9,'Member Info'!$AH$10,IF('Member Info'!H113&gt;'Member Info'!$AG$8,'Member Info'!$AH$9,'Member Info'!$AH$8)))))))))))))</f>
        <v/>
      </c>
      <c r="H117" s="26"/>
      <c r="I117" s="26"/>
      <c r="J117" s="107" t="str">
        <f>IF(E117=0,"",IF('Member Info'!F113&gt;$S$1,CONCATENATE("Joined with practice on ", TEXT('Member Info'!F113, "DD/MM/YYYY")),IF('Member Info'!N113&lt;&gt;"",IF('Member Info'!N113&lt;$R$1,CONCATENATE("Left Scheme on ", TEXT('Member Info'!N113, "DD/MM/YYYY")),IF(ISERROR(G117),"Error Detected, No rate entered",IF(E117=0,"",IF(F117="","Error Detected, No Pensionable pay",IF(ISERROR(AB117)," Unknown Values entered.",IF(T117+U117&lt;1,"Acceptable",IF(R117+S117=200, "No Contributions Entered", IF(K117="","Error Detected, Choose reason&gt;",IF(X117="1",IF(T117=1,"Please Enter Deemed Pensionable Pay","Add Any Relevant Details Above"),"Please Give Details Above"))))))))),IF(ISERROR(G117),"Error Detected, No rate entered",IF(E117=0,"",IF(F117="","Error Detected, No Pensionable pay",IF(ISERROR(AB117)," Unknown Values entered.",IF(T117+U117&lt;1,"Acceptable",IF(R117+S117=200, "No Contributions Entered", IF(K117="","Error Detected, Choose reason&gt;",IF(X117="1",IF(T117=1,"Please Enter Deemed Pensionable Pay","Add relevant Details Above"),"Please give details Above")))))))))))</f>
        <v/>
      </c>
      <c r="K117" s="263"/>
      <c r="L117" s="93"/>
      <c r="M117" s="93" t="str">
        <f t="shared" si="24"/>
        <v/>
      </c>
      <c r="N117" s="96">
        <f t="shared" si="23"/>
        <v>0</v>
      </c>
      <c r="O117" s="96">
        <f t="shared" si="23"/>
        <v>0</v>
      </c>
      <c r="P117" s="220">
        <f>(ROUND((F117/100*'Member Info'!$W$2), 2))</f>
        <v>0</v>
      </c>
      <c r="Q117" s="220" t="e">
        <f t="shared" si="25"/>
        <v>#VALUE!</v>
      </c>
      <c r="R117" s="220" t="str">
        <f t="shared" si="26"/>
        <v/>
      </c>
      <c r="S117" s="229" t="str">
        <f t="shared" si="27"/>
        <v/>
      </c>
      <c r="T117" s="230" t="str">
        <f t="shared" si="28"/>
        <v/>
      </c>
      <c r="U117" s="230" t="str">
        <f t="shared" si="29"/>
        <v/>
      </c>
      <c r="V117" s="224">
        <f t="shared" si="30"/>
        <v>0</v>
      </c>
      <c r="W117" s="112">
        <f t="shared" si="31"/>
        <v>0</v>
      </c>
      <c r="X117" s="237" t="str">
        <f t="shared" si="19"/>
        <v/>
      </c>
      <c r="Y117" s="242" t="b">
        <f t="shared" si="20"/>
        <v>0</v>
      </c>
      <c r="Z117" s="237">
        <f t="shared" si="32"/>
        <v>0</v>
      </c>
      <c r="AA117" s="237">
        <f>IF('Member Info'!N113="",1,"")</f>
        <v>1</v>
      </c>
      <c r="AB117" s="245" t="e">
        <f t="shared" si="33"/>
        <v>#VALUE!</v>
      </c>
      <c r="AC117" s="132" t="str">
        <f t="shared" si="21"/>
        <v/>
      </c>
      <c r="AD117" s="126">
        <f t="shared" si="22"/>
        <v>1</v>
      </c>
      <c r="AE117" s="126" t="str">
        <f>IF('Member Info'!N113&lt;&gt;"",IF('Member Info'!N113&lt;=$R$1,1,0),"")</f>
        <v/>
      </c>
      <c r="AG117" s="126" t="b">
        <f t="shared" si="34"/>
        <v>0</v>
      </c>
      <c r="AH117" s="126">
        <f t="shared" si="35"/>
        <v>0</v>
      </c>
      <c r="AJ117" s="126">
        <f t="shared" si="36"/>
        <v>0</v>
      </c>
      <c r="AK117" s="126">
        <f>IF('Member Info'!F113&gt;$R$1,1,0)</f>
        <v>0</v>
      </c>
      <c r="AL117" s="126" t="b">
        <f>IF(ISERROR(R117),ERROR.TYPE(#REF!)=ERROR.TYPE(R117),FALSE)</f>
        <v>0</v>
      </c>
      <c r="AM117" s="126" t="b">
        <f>IF(ISERROR(S117),ERROR.TYPE(#REF!)=ERROR.TYPE(S117),FALSE)</f>
        <v>0</v>
      </c>
      <c r="AN117" s="126">
        <f>IF(OR('Member Info'!F113&gt;=$S$1,'Member Info'!N113&gt;=$R$1),1,0)</f>
        <v>0</v>
      </c>
    </row>
    <row r="118" spans="1:40" x14ac:dyDescent="0.25">
      <c r="A118" s="4">
        <v>86</v>
      </c>
      <c r="B118" s="166">
        <f>'Member Info'!D114</f>
        <v>0</v>
      </c>
      <c r="C118" s="166">
        <f>'Member Info'!E114</f>
        <v>0</v>
      </c>
      <c r="D118" s="166" t="str">
        <f>'Member Info'!G114</f>
        <v/>
      </c>
      <c r="E118" s="167">
        <f>'Member Info'!B114</f>
        <v>0</v>
      </c>
      <c r="F118" s="244"/>
      <c r="G118" s="168" t="str">
        <f>IF(E118=0,"",
IF('Member Info'!$AM$19&lt;=$R$1,
SUMPRODUCT('Member Info'!L114+IF('Member Info'!H114&gt;'Member Info'!$AJ$12,'Member Info'!$AK$13,IF('Member Info'!H114&gt;'Member Info'!$AJ$11,'Member Info'!$AK$12,IF('Member Info'!H114&gt;'Member Info'!$AJ$10,'Member Info'!$AK$11,IF('Member Info'!H114&gt;'Member Info'!$AJ$9,'Member Info'!$AK$10,IF('Member Info'!H114&gt;'Member Info'!$AJ$8,'Member Info'!$AK$9,'Member Info'!$AK$8)))))),
SUMPRODUCT('Member Info'!L114+IF('Member Info'!H114&gt;'Member Info'!$AG$17,'Member Info'!$AH$18,IF('Member Info'!H114&gt;'Member Info'!$AG$16,'Member Info'!$AH$17,IF('Member Info'!H114&gt;'Member Info'!$AG$15,'Member Info'!$AH$16,IF('Member Info'!H114&gt;'Member Info'!$AG$14,'Member Info'!$AH$15,IF('Member Info'!H114&gt;'Member Info'!$AG$13,'Member Info'!$AH$14,IF('Member Info'!H114&gt;'Member Info'!$AG$12,'Member Info'!$AH$13,IF('Member Info'!H114&gt;'Member Info'!$AG$11,'Member Info'!$AH$12,IF('Member Info'!H114&gt;'Member Info'!$AG$10,'Member Info'!$AH$11,IF('Member Info'!H114&gt;'Member Info'!$AG$9,'Member Info'!$AH$10,IF('Member Info'!H114&gt;'Member Info'!$AG$8,'Member Info'!$AH$9,'Member Info'!$AH$8)))))))))))))</f>
        <v/>
      </c>
      <c r="H118" s="26"/>
      <c r="I118" s="26"/>
      <c r="J118" s="107" t="str">
        <f>IF(E118=0,"",IF('Member Info'!F114&gt;$S$1,CONCATENATE("Joined with practice on ", TEXT('Member Info'!F114, "DD/MM/YYYY")),IF('Member Info'!N114&lt;&gt;"",IF('Member Info'!N114&lt;$R$1,CONCATENATE("Left Scheme on ", TEXT('Member Info'!N114, "DD/MM/YYYY")),IF(ISERROR(G118),"Error Detected, No rate entered",IF(E118=0,"",IF(F118="","Error Detected, No Pensionable pay",IF(ISERROR(AB118)," Unknown Values entered.",IF(T118+U118&lt;1,"Acceptable",IF(R118+S118=200, "No Contributions Entered", IF(K118="","Error Detected, Choose reason&gt;",IF(X118="1",IF(T118=1,"Please Enter Deemed Pensionable Pay","Add Any Relevant Details Above"),"Please Give Details Above"))))))))),IF(ISERROR(G118),"Error Detected, No rate entered",IF(E118=0,"",IF(F118="","Error Detected, No Pensionable pay",IF(ISERROR(AB118)," Unknown Values entered.",IF(T118+U118&lt;1,"Acceptable",IF(R118+S118=200, "No Contributions Entered", IF(K118="","Error Detected, Choose reason&gt;",IF(X118="1",IF(T118=1,"Please Enter Deemed Pensionable Pay","Add relevant Details Above"),"Please give details Above")))))))))))</f>
        <v/>
      </c>
      <c r="K118" s="263"/>
      <c r="L118" s="93"/>
      <c r="M118" s="93" t="str">
        <f t="shared" si="24"/>
        <v/>
      </c>
      <c r="N118" s="96">
        <f t="shared" si="23"/>
        <v>0</v>
      </c>
      <c r="O118" s="96">
        <f t="shared" si="23"/>
        <v>0</v>
      </c>
      <c r="P118" s="220">
        <f>(ROUND((F118/100*'Member Info'!$W$2), 2))</f>
        <v>0</v>
      </c>
      <c r="Q118" s="220" t="e">
        <f t="shared" si="25"/>
        <v>#VALUE!</v>
      </c>
      <c r="R118" s="220" t="str">
        <f t="shared" si="26"/>
        <v/>
      </c>
      <c r="S118" s="229" t="str">
        <f t="shared" si="27"/>
        <v/>
      </c>
      <c r="T118" s="230" t="str">
        <f t="shared" si="28"/>
        <v/>
      </c>
      <c r="U118" s="230" t="str">
        <f t="shared" si="29"/>
        <v/>
      </c>
      <c r="V118" s="224">
        <f t="shared" si="30"/>
        <v>0</v>
      </c>
      <c r="W118" s="112">
        <f t="shared" si="31"/>
        <v>0</v>
      </c>
      <c r="X118" s="237" t="str">
        <f t="shared" si="19"/>
        <v/>
      </c>
      <c r="Y118" s="242" t="b">
        <f t="shared" si="20"/>
        <v>0</v>
      </c>
      <c r="Z118" s="237">
        <f t="shared" si="32"/>
        <v>0</v>
      </c>
      <c r="AA118" s="237">
        <f>IF('Member Info'!N114="",1,"")</f>
        <v>1</v>
      </c>
      <c r="AB118" s="245" t="e">
        <f t="shared" si="33"/>
        <v>#VALUE!</v>
      </c>
      <c r="AC118" s="132" t="str">
        <f t="shared" si="21"/>
        <v/>
      </c>
      <c r="AD118" s="126">
        <f t="shared" si="22"/>
        <v>1</v>
      </c>
      <c r="AE118" s="126" t="str">
        <f>IF('Member Info'!N114&lt;&gt;"",IF('Member Info'!N114&lt;=$R$1,1,0),"")</f>
        <v/>
      </c>
      <c r="AG118" s="126" t="b">
        <f t="shared" si="34"/>
        <v>0</v>
      </c>
      <c r="AH118" s="126">
        <f t="shared" si="35"/>
        <v>0</v>
      </c>
      <c r="AJ118" s="126">
        <f t="shared" si="36"/>
        <v>0</v>
      </c>
      <c r="AK118" s="126">
        <f>IF('Member Info'!F114&gt;$R$1,1,0)</f>
        <v>0</v>
      </c>
      <c r="AL118" s="126" t="b">
        <f>IF(ISERROR(R118),ERROR.TYPE(#REF!)=ERROR.TYPE(R118),FALSE)</f>
        <v>0</v>
      </c>
      <c r="AM118" s="126" t="b">
        <f>IF(ISERROR(S118),ERROR.TYPE(#REF!)=ERROR.TYPE(S118),FALSE)</f>
        <v>0</v>
      </c>
      <c r="AN118" s="126">
        <f>IF(OR('Member Info'!F114&gt;=$S$1,'Member Info'!N114&gt;=$R$1),1,0)</f>
        <v>0</v>
      </c>
    </row>
    <row r="119" spans="1:40" x14ac:dyDescent="0.25">
      <c r="A119" s="4">
        <v>87</v>
      </c>
      <c r="B119" s="166">
        <f>'Member Info'!D115</f>
        <v>0</v>
      </c>
      <c r="C119" s="166">
        <f>'Member Info'!E115</f>
        <v>0</v>
      </c>
      <c r="D119" s="166" t="str">
        <f>'Member Info'!G115</f>
        <v/>
      </c>
      <c r="E119" s="167">
        <f>'Member Info'!B115</f>
        <v>0</v>
      </c>
      <c r="F119" s="244"/>
      <c r="G119" s="168" t="str">
        <f>IF(E119=0,"",
IF('Member Info'!$AM$19&lt;=$R$1,
SUMPRODUCT('Member Info'!L115+IF('Member Info'!H115&gt;'Member Info'!$AJ$12,'Member Info'!$AK$13,IF('Member Info'!H115&gt;'Member Info'!$AJ$11,'Member Info'!$AK$12,IF('Member Info'!H115&gt;'Member Info'!$AJ$10,'Member Info'!$AK$11,IF('Member Info'!H115&gt;'Member Info'!$AJ$9,'Member Info'!$AK$10,IF('Member Info'!H115&gt;'Member Info'!$AJ$8,'Member Info'!$AK$9,'Member Info'!$AK$8)))))),
SUMPRODUCT('Member Info'!L115+IF('Member Info'!H115&gt;'Member Info'!$AG$17,'Member Info'!$AH$18,IF('Member Info'!H115&gt;'Member Info'!$AG$16,'Member Info'!$AH$17,IF('Member Info'!H115&gt;'Member Info'!$AG$15,'Member Info'!$AH$16,IF('Member Info'!H115&gt;'Member Info'!$AG$14,'Member Info'!$AH$15,IF('Member Info'!H115&gt;'Member Info'!$AG$13,'Member Info'!$AH$14,IF('Member Info'!H115&gt;'Member Info'!$AG$12,'Member Info'!$AH$13,IF('Member Info'!H115&gt;'Member Info'!$AG$11,'Member Info'!$AH$12,IF('Member Info'!H115&gt;'Member Info'!$AG$10,'Member Info'!$AH$11,IF('Member Info'!H115&gt;'Member Info'!$AG$9,'Member Info'!$AH$10,IF('Member Info'!H115&gt;'Member Info'!$AG$8,'Member Info'!$AH$9,'Member Info'!$AH$8)))))))))))))</f>
        <v/>
      </c>
      <c r="H119" s="26"/>
      <c r="I119" s="26"/>
      <c r="J119" s="107" t="str">
        <f>IF(E119=0,"",IF('Member Info'!F115&gt;$S$1,CONCATENATE("Joined with practice on ", TEXT('Member Info'!F115, "DD/MM/YYYY")),IF('Member Info'!N115&lt;&gt;"",IF('Member Info'!N115&lt;$R$1,CONCATENATE("Left Scheme on ", TEXT('Member Info'!N115, "DD/MM/YYYY")),IF(ISERROR(G119),"Error Detected, No rate entered",IF(E119=0,"",IF(F119="","Error Detected, No Pensionable pay",IF(ISERROR(AB119)," Unknown Values entered.",IF(T119+U119&lt;1,"Acceptable",IF(R119+S119=200, "No Contributions Entered", IF(K119="","Error Detected, Choose reason&gt;",IF(X119="1",IF(T119=1,"Please Enter Deemed Pensionable Pay","Add Any Relevant Details Above"),"Please Give Details Above"))))))))),IF(ISERROR(G119),"Error Detected, No rate entered",IF(E119=0,"",IF(F119="","Error Detected, No Pensionable pay",IF(ISERROR(AB119)," Unknown Values entered.",IF(T119+U119&lt;1,"Acceptable",IF(R119+S119=200, "No Contributions Entered", IF(K119="","Error Detected, Choose reason&gt;",IF(X119="1",IF(T119=1,"Please Enter Deemed Pensionable Pay","Add relevant Details Above"),"Please give details Above")))))))))))</f>
        <v/>
      </c>
      <c r="K119" s="263"/>
      <c r="L119" s="93"/>
      <c r="M119" s="93" t="str">
        <f t="shared" si="24"/>
        <v/>
      </c>
      <c r="N119" s="96">
        <f t="shared" si="23"/>
        <v>0</v>
      </c>
      <c r="O119" s="96">
        <f t="shared" si="23"/>
        <v>0</v>
      </c>
      <c r="P119" s="220">
        <f>(ROUND((F119/100*'Member Info'!$W$2), 2))</f>
        <v>0</v>
      </c>
      <c r="Q119" s="220" t="e">
        <f t="shared" si="25"/>
        <v>#VALUE!</v>
      </c>
      <c r="R119" s="220" t="str">
        <f t="shared" si="26"/>
        <v/>
      </c>
      <c r="S119" s="229" t="str">
        <f t="shared" si="27"/>
        <v/>
      </c>
      <c r="T119" s="230" t="str">
        <f t="shared" si="28"/>
        <v/>
      </c>
      <c r="U119" s="230" t="str">
        <f t="shared" si="29"/>
        <v/>
      </c>
      <c r="V119" s="224">
        <f t="shared" si="30"/>
        <v>0</v>
      </c>
      <c r="W119" s="112">
        <f t="shared" si="31"/>
        <v>0</v>
      </c>
      <c r="X119" s="237" t="str">
        <f t="shared" si="19"/>
        <v/>
      </c>
      <c r="Y119" s="242" t="b">
        <f t="shared" si="20"/>
        <v>0</v>
      </c>
      <c r="Z119" s="237">
        <f t="shared" si="32"/>
        <v>0</v>
      </c>
      <c r="AA119" s="237">
        <f>IF('Member Info'!N115="",1,"")</f>
        <v>1</v>
      </c>
      <c r="AB119" s="245" t="e">
        <f t="shared" si="33"/>
        <v>#VALUE!</v>
      </c>
      <c r="AC119" s="132" t="str">
        <f t="shared" si="21"/>
        <v/>
      </c>
      <c r="AD119" s="126">
        <f t="shared" si="22"/>
        <v>1</v>
      </c>
      <c r="AE119" s="126" t="str">
        <f>IF('Member Info'!N115&lt;&gt;"",IF('Member Info'!N115&lt;=$R$1,1,0),"")</f>
        <v/>
      </c>
      <c r="AG119" s="126" t="b">
        <f t="shared" si="34"/>
        <v>0</v>
      </c>
      <c r="AH119" s="126">
        <f t="shared" si="35"/>
        <v>0</v>
      </c>
      <c r="AJ119" s="126">
        <f t="shared" si="36"/>
        <v>0</v>
      </c>
      <c r="AK119" s="126">
        <f>IF('Member Info'!F115&gt;$R$1,1,0)</f>
        <v>0</v>
      </c>
      <c r="AL119" s="126" t="b">
        <f>IF(ISERROR(R119),ERROR.TYPE(#REF!)=ERROR.TYPE(R119),FALSE)</f>
        <v>0</v>
      </c>
      <c r="AM119" s="126" t="b">
        <f>IF(ISERROR(S119),ERROR.TYPE(#REF!)=ERROR.TYPE(S119),FALSE)</f>
        <v>0</v>
      </c>
      <c r="AN119" s="126">
        <f>IF(OR('Member Info'!F115&gt;=$S$1,'Member Info'!N115&gt;=$R$1),1,0)</f>
        <v>0</v>
      </c>
    </row>
    <row r="120" spans="1:40" x14ac:dyDescent="0.25">
      <c r="A120" s="4">
        <v>88</v>
      </c>
      <c r="B120" s="166">
        <f>'Member Info'!D116</f>
        <v>0</v>
      </c>
      <c r="C120" s="166">
        <f>'Member Info'!E116</f>
        <v>0</v>
      </c>
      <c r="D120" s="166" t="str">
        <f>'Member Info'!G116</f>
        <v/>
      </c>
      <c r="E120" s="167">
        <f>'Member Info'!B116</f>
        <v>0</v>
      </c>
      <c r="F120" s="244"/>
      <c r="G120" s="168" t="str">
        <f>IF(E120=0,"",
IF('Member Info'!$AM$19&lt;=$R$1,
SUMPRODUCT('Member Info'!L116+IF('Member Info'!H116&gt;'Member Info'!$AJ$12,'Member Info'!$AK$13,IF('Member Info'!H116&gt;'Member Info'!$AJ$11,'Member Info'!$AK$12,IF('Member Info'!H116&gt;'Member Info'!$AJ$10,'Member Info'!$AK$11,IF('Member Info'!H116&gt;'Member Info'!$AJ$9,'Member Info'!$AK$10,IF('Member Info'!H116&gt;'Member Info'!$AJ$8,'Member Info'!$AK$9,'Member Info'!$AK$8)))))),
SUMPRODUCT('Member Info'!L116+IF('Member Info'!H116&gt;'Member Info'!$AG$17,'Member Info'!$AH$18,IF('Member Info'!H116&gt;'Member Info'!$AG$16,'Member Info'!$AH$17,IF('Member Info'!H116&gt;'Member Info'!$AG$15,'Member Info'!$AH$16,IF('Member Info'!H116&gt;'Member Info'!$AG$14,'Member Info'!$AH$15,IF('Member Info'!H116&gt;'Member Info'!$AG$13,'Member Info'!$AH$14,IF('Member Info'!H116&gt;'Member Info'!$AG$12,'Member Info'!$AH$13,IF('Member Info'!H116&gt;'Member Info'!$AG$11,'Member Info'!$AH$12,IF('Member Info'!H116&gt;'Member Info'!$AG$10,'Member Info'!$AH$11,IF('Member Info'!H116&gt;'Member Info'!$AG$9,'Member Info'!$AH$10,IF('Member Info'!H116&gt;'Member Info'!$AG$8,'Member Info'!$AH$9,'Member Info'!$AH$8)))))))))))))</f>
        <v/>
      </c>
      <c r="H120" s="26"/>
      <c r="I120" s="26"/>
      <c r="J120" s="107" t="str">
        <f>IF(E120=0,"",IF('Member Info'!F116&gt;$S$1,CONCATENATE("Joined with practice on ", TEXT('Member Info'!F116, "DD/MM/YYYY")),IF('Member Info'!N116&lt;&gt;"",IF('Member Info'!N116&lt;$R$1,CONCATENATE("Left Scheme on ", TEXT('Member Info'!N116, "DD/MM/YYYY")),IF(ISERROR(G120),"Error Detected, No rate entered",IF(E120=0,"",IF(F120="","Error Detected, No Pensionable pay",IF(ISERROR(AB120)," Unknown Values entered.",IF(T120+U120&lt;1,"Acceptable",IF(R120+S120=200, "No Contributions Entered", IF(K120="","Error Detected, Choose reason&gt;",IF(X120="1",IF(T120=1,"Please Enter Deemed Pensionable Pay","Add Any Relevant Details Above"),"Please Give Details Above"))))))))),IF(ISERROR(G120),"Error Detected, No rate entered",IF(E120=0,"",IF(F120="","Error Detected, No Pensionable pay",IF(ISERROR(AB120)," Unknown Values entered.",IF(T120+U120&lt;1,"Acceptable",IF(R120+S120=200, "No Contributions Entered", IF(K120="","Error Detected, Choose reason&gt;",IF(X120="1",IF(T120=1,"Please Enter Deemed Pensionable Pay","Add relevant Details Above"),"Please give details Above")))))))))))</f>
        <v/>
      </c>
      <c r="K120" s="263"/>
      <c r="L120" s="93"/>
      <c r="M120" s="93" t="str">
        <f t="shared" si="24"/>
        <v/>
      </c>
      <c r="N120" s="96">
        <f t="shared" si="23"/>
        <v>0</v>
      </c>
      <c r="O120" s="96">
        <f t="shared" si="23"/>
        <v>0</v>
      </c>
      <c r="P120" s="220">
        <f>(ROUND((F120/100*'Member Info'!$W$2), 2))</f>
        <v>0</v>
      </c>
      <c r="Q120" s="220" t="e">
        <f t="shared" si="25"/>
        <v>#VALUE!</v>
      </c>
      <c r="R120" s="220" t="str">
        <f t="shared" si="26"/>
        <v/>
      </c>
      <c r="S120" s="229" t="str">
        <f t="shared" si="27"/>
        <v/>
      </c>
      <c r="T120" s="230" t="str">
        <f t="shared" si="28"/>
        <v/>
      </c>
      <c r="U120" s="230" t="str">
        <f t="shared" si="29"/>
        <v/>
      </c>
      <c r="V120" s="224">
        <f t="shared" si="30"/>
        <v>0</v>
      </c>
      <c r="W120" s="112">
        <f t="shared" si="31"/>
        <v>0</v>
      </c>
      <c r="X120" s="237" t="str">
        <f t="shared" si="19"/>
        <v/>
      </c>
      <c r="Y120" s="242" t="b">
        <f t="shared" si="20"/>
        <v>0</v>
      </c>
      <c r="Z120" s="237">
        <f t="shared" si="32"/>
        <v>0</v>
      </c>
      <c r="AA120" s="237">
        <f>IF('Member Info'!N116="",1,"")</f>
        <v>1</v>
      </c>
      <c r="AB120" s="245" t="e">
        <f t="shared" si="33"/>
        <v>#VALUE!</v>
      </c>
      <c r="AC120" s="132" t="str">
        <f t="shared" si="21"/>
        <v/>
      </c>
      <c r="AD120" s="126">
        <f t="shared" si="22"/>
        <v>1</v>
      </c>
      <c r="AE120" s="126" t="str">
        <f>IF('Member Info'!N116&lt;&gt;"",IF('Member Info'!N116&lt;=$R$1,1,0),"")</f>
        <v/>
      </c>
      <c r="AG120" s="126" t="b">
        <f t="shared" si="34"/>
        <v>0</v>
      </c>
      <c r="AH120" s="126">
        <f t="shared" si="35"/>
        <v>0</v>
      </c>
      <c r="AJ120" s="126">
        <f t="shared" si="36"/>
        <v>0</v>
      </c>
      <c r="AK120" s="126">
        <f>IF('Member Info'!F116&gt;$R$1,1,0)</f>
        <v>0</v>
      </c>
      <c r="AL120" s="126" t="b">
        <f>IF(ISERROR(R120),ERROR.TYPE(#REF!)=ERROR.TYPE(R120),FALSE)</f>
        <v>0</v>
      </c>
      <c r="AM120" s="126" t="b">
        <f>IF(ISERROR(S120),ERROR.TYPE(#REF!)=ERROR.TYPE(S120),FALSE)</f>
        <v>0</v>
      </c>
      <c r="AN120" s="126">
        <f>IF(OR('Member Info'!F116&gt;=$S$1,'Member Info'!N116&gt;=$R$1),1,0)</f>
        <v>0</v>
      </c>
    </row>
    <row r="121" spans="1:40" x14ac:dyDescent="0.25">
      <c r="A121" s="4">
        <v>89</v>
      </c>
      <c r="B121" s="166">
        <f>'Member Info'!D117</f>
        <v>0</v>
      </c>
      <c r="C121" s="166">
        <f>'Member Info'!E117</f>
        <v>0</v>
      </c>
      <c r="D121" s="166" t="str">
        <f>'Member Info'!G117</f>
        <v/>
      </c>
      <c r="E121" s="167">
        <f>'Member Info'!B117</f>
        <v>0</v>
      </c>
      <c r="F121" s="244"/>
      <c r="G121" s="168" t="str">
        <f>IF(E121=0,"",
IF('Member Info'!$AM$19&lt;=$R$1,
SUMPRODUCT('Member Info'!L117+IF('Member Info'!H117&gt;'Member Info'!$AJ$12,'Member Info'!$AK$13,IF('Member Info'!H117&gt;'Member Info'!$AJ$11,'Member Info'!$AK$12,IF('Member Info'!H117&gt;'Member Info'!$AJ$10,'Member Info'!$AK$11,IF('Member Info'!H117&gt;'Member Info'!$AJ$9,'Member Info'!$AK$10,IF('Member Info'!H117&gt;'Member Info'!$AJ$8,'Member Info'!$AK$9,'Member Info'!$AK$8)))))),
SUMPRODUCT('Member Info'!L117+IF('Member Info'!H117&gt;'Member Info'!$AG$17,'Member Info'!$AH$18,IF('Member Info'!H117&gt;'Member Info'!$AG$16,'Member Info'!$AH$17,IF('Member Info'!H117&gt;'Member Info'!$AG$15,'Member Info'!$AH$16,IF('Member Info'!H117&gt;'Member Info'!$AG$14,'Member Info'!$AH$15,IF('Member Info'!H117&gt;'Member Info'!$AG$13,'Member Info'!$AH$14,IF('Member Info'!H117&gt;'Member Info'!$AG$12,'Member Info'!$AH$13,IF('Member Info'!H117&gt;'Member Info'!$AG$11,'Member Info'!$AH$12,IF('Member Info'!H117&gt;'Member Info'!$AG$10,'Member Info'!$AH$11,IF('Member Info'!H117&gt;'Member Info'!$AG$9,'Member Info'!$AH$10,IF('Member Info'!H117&gt;'Member Info'!$AG$8,'Member Info'!$AH$9,'Member Info'!$AH$8)))))))))))))</f>
        <v/>
      </c>
      <c r="H121" s="26"/>
      <c r="I121" s="26"/>
      <c r="J121" s="107" t="str">
        <f>IF(E121=0,"",IF('Member Info'!F117&gt;$S$1,CONCATENATE("Joined with practice on ", TEXT('Member Info'!F117, "DD/MM/YYYY")),IF('Member Info'!N117&lt;&gt;"",IF('Member Info'!N117&lt;$R$1,CONCATENATE("Left Scheme on ", TEXT('Member Info'!N117, "DD/MM/YYYY")),IF(ISERROR(G121),"Error Detected, No rate entered",IF(E121=0,"",IF(F121="","Error Detected, No Pensionable pay",IF(ISERROR(AB121)," Unknown Values entered.",IF(T121+U121&lt;1,"Acceptable",IF(R121+S121=200, "No Contributions Entered", IF(K121="","Error Detected, Choose reason&gt;",IF(X121="1",IF(T121=1,"Please Enter Deemed Pensionable Pay","Add Any Relevant Details Above"),"Please Give Details Above"))))))))),IF(ISERROR(G121),"Error Detected, No rate entered",IF(E121=0,"",IF(F121="","Error Detected, No Pensionable pay",IF(ISERROR(AB121)," Unknown Values entered.",IF(T121+U121&lt;1,"Acceptable",IF(R121+S121=200, "No Contributions Entered", IF(K121="","Error Detected, Choose reason&gt;",IF(X121="1",IF(T121=1,"Please Enter Deemed Pensionable Pay","Add relevant Details Above"),"Please give details Above")))))))))))</f>
        <v/>
      </c>
      <c r="K121" s="263"/>
      <c r="L121" s="93"/>
      <c r="M121" s="93" t="str">
        <f t="shared" si="24"/>
        <v/>
      </c>
      <c r="N121" s="96">
        <f t="shared" si="23"/>
        <v>0</v>
      </c>
      <c r="O121" s="96">
        <f t="shared" si="23"/>
        <v>0</v>
      </c>
      <c r="P121" s="220">
        <f>(ROUND((F121/100*'Member Info'!$W$2), 2))</f>
        <v>0</v>
      </c>
      <c r="Q121" s="220" t="e">
        <f t="shared" si="25"/>
        <v>#VALUE!</v>
      </c>
      <c r="R121" s="220" t="str">
        <f t="shared" si="26"/>
        <v/>
      </c>
      <c r="S121" s="229" t="str">
        <f t="shared" si="27"/>
        <v/>
      </c>
      <c r="T121" s="230" t="str">
        <f t="shared" si="28"/>
        <v/>
      </c>
      <c r="U121" s="230" t="str">
        <f t="shared" si="29"/>
        <v/>
      </c>
      <c r="V121" s="224">
        <f t="shared" si="30"/>
        <v>0</v>
      </c>
      <c r="W121" s="112">
        <f t="shared" si="31"/>
        <v>0</v>
      </c>
      <c r="X121" s="237" t="str">
        <f t="shared" si="19"/>
        <v/>
      </c>
      <c r="Y121" s="242" t="b">
        <f t="shared" si="20"/>
        <v>0</v>
      </c>
      <c r="Z121" s="237">
        <f t="shared" si="32"/>
        <v>0</v>
      </c>
      <c r="AA121" s="237">
        <f>IF('Member Info'!N117="",1,"")</f>
        <v>1</v>
      </c>
      <c r="AB121" s="245" t="e">
        <f t="shared" si="33"/>
        <v>#VALUE!</v>
      </c>
      <c r="AC121" s="132" t="str">
        <f t="shared" si="21"/>
        <v/>
      </c>
      <c r="AD121" s="126">
        <f t="shared" si="22"/>
        <v>1</v>
      </c>
      <c r="AE121" s="126" t="str">
        <f>IF('Member Info'!N117&lt;&gt;"",IF('Member Info'!N117&lt;=$R$1,1,0),"")</f>
        <v/>
      </c>
      <c r="AG121" s="126" t="b">
        <f t="shared" si="34"/>
        <v>0</v>
      </c>
      <c r="AH121" s="126">
        <f t="shared" si="35"/>
        <v>0</v>
      </c>
      <c r="AJ121" s="126">
        <f t="shared" si="36"/>
        <v>0</v>
      </c>
      <c r="AK121" s="126">
        <f>IF('Member Info'!F117&gt;$R$1,1,0)</f>
        <v>0</v>
      </c>
      <c r="AL121" s="126" t="b">
        <f>IF(ISERROR(R121),ERROR.TYPE(#REF!)=ERROR.TYPE(R121),FALSE)</f>
        <v>0</v>
      </c>
      <c r="AM121" s="126" t="b">
        <f>IF(ISERROR(S121),ERROR.TYPE(#REF!)=ERROR.TYPE(S121),FALSE)</f>
        <v>0</v>
      </c>
      <c r="AN121" s="126">
        <f>IF(OR('Member Info'!F117&gt;=$S$1,'Member Info'!N117&gt;=$R$1),1,0)</f>
        <v>0</v>
      </c>
    </row>
    <row r="122" spans="1:40" x14ac:dyDescent="0.25">
      <c r="A122" s="4">
        <v>90</v>
      </c>
      <c r="B122" s="166">
        <f>'Member Info'!D118</f>
        <v>0</v>
      </c>
      <c r="C122" s="166">
        <f>'Member Info'!E118</f>
        <v>0</v>
      </c>
      <c r="D122" s="166" t="str">
        <f>'Member Info'!G118</f>
        <v/>
      </c>
      <c r="E122" s="167">
        <f>'Member Info'!B118</f>
        <v>0</v>
      </c>
      <c r="F122" s="244"/>
      <c r="G122" s="168" t="str">
        <f>IF(E122=0,"",
IF('Member Info'!$AM$19&lt;=$R$1,
SUMPRODUCT('Member Info'!L118+IF('Member Info'!H118&gt;'Member Info'!$AJ$12,'Member Info'!$AK$13,IF('Member Info'!H118&gt;'Member Info'!$AJ$11,'Member Info'!$AK$12,IF('Member Info'!H118&gt;'Member Info'!$AJ$10,'Member Info'!$AK$11,IF('Member Info'!H118&gt;'Member Info'!$AJ$9,'Member Info'!$AK$10,IF('Member Info'!H118&gt;'Member Info'!$AJ$8,'Member Info'!$AK$9,'Member Info'!$AK$8)))))),
SUMPRODUCT('Member Info'!L118+IF('Member Info'!H118&gt;'Member Info'!$AG$17,'Member Info'!$AH$18,IF('Member Info'!H118&gt;'Member Info'!$AG$16,'Member Info'!$AH$17,IF('Member Info'!H118&gt;'Member Info'!$AG$15,'Member Info'!$AH$16,IF('Member Info'!H118&gt;'Member Info'!$AG$14,'Member Info'!$AH$15,IF('Member Info'!H118&gt;'Member Info'!$AG$13,'Member Info'!$AH$14,IF('Member Info'!H118&gt;'Member Info'!$AG$12,'Member Info'!$AH$13,IF('Member Info'!H118&gt;'Member Info'!$AG$11,'Member Info'!$AH$12,IF('Member Info'!H118&gt;'Member Info'!$AG$10,'Member Info'!$AH$11,IF('Member Info'!H118&gt;'Member Info'!$AG$9,'Member Info'!$AH$10,IF('Member Info'!H118&gt;'Member Info'!$AG$8,'Member Info'!$AH$9,'Member Info'!$AH$8)))))))))))))</f>
        <v/>
      </c>
      <c r="H122" s="26"/>
      <c r="I122" s="26"/>
      <c r="J122" s="107" t="str">
        <f>IF(E122=0,"",IF('Member Info'!F118&gt;$S$1,CONCATENATE("Joined with practice on ", TEXT('Member Info'!F118, "DD/MM/YYYY")),IF('Member Info'!N118&lt;&gt;"",IF('Member Info'!N118&lt;$R$1,CONCATENATE("Left Scheme on ", TEXT('Member Info'!N118, "DD/MM/YYYY")),IF(ISERROR(G122),"Error Detected, No rate entered",IF(E122=0,"",IF(F122="","Error Detected, No Pensionable pay",IF(ISERROR(AB122)," Unknown Values entered.",IF(T122+U122&lt;1,"Acceptable",IF(R122+S122=200, "No Contributions Entered", IF(K122="","Error Detected, Choose reason&gt;",IF(X122="1",IF(T122=1,"Please Enter Deemed Pensionable Pay","Add Any Relevant Details Above"),"Please Give Details Above"))))))))),IF(ISERROR(G122),"Error Detected, No rate entered",IF(E122=0,"",IF(F122="","Error Detected, No Pensionable pay",IF(ISERROR(AB122)," Unknown Values entered.",IF(T122+U122&lt;1,"Acceptable",IF(R122+S122=200, "No Contributions Entered", IF(K122="","Error Detected, Choose reason&gt;",IF(X122="1",IF(T122=1,"Please Enter Deemed Pensionable Pay","Add relevant Details Above"),"Please give details Above")))))))))))</f>
        <v/>
      </c>
      <c r="K122" s="263"/>
      <c r="L122" s="93"/>
      <c r="M122" s="93" t="str">
        <f t="shared" si="24"/>
        <v/>
      </c>
      <c r="N122" s="96">
        <f t="shared" si="23"/>
        <v>0</v>
      </c>
      <c r="O122" s="96">
        <f t="shared" si="23"/>
        <v>0</v>
      </c>
      <c r="P122" s="220">
        <f>(ROUND((F122/100*'Member Info'!$W$2), 2))</f>
        <v>0</v>
      </c>
      <c r="Q122" s="220" t="e">
        <f t="shared" si="25"/>
        <v>#VALUE!</v>
      </c>
      <c r="R122" s="220" t="str">
        <f t="shared" si="26"/>
        <v/>
      </c>
      <c r="S122" s="229" t="str">
        <f t="shared" si="27"/>
        <v/>
      </c>
      <c r="T122" s="230" t="str">
        <f t="shared" si="28"/>
        <v/>
      </c>
      <c r="U122" s="230" t="str">
        <f t="shared" si="29"/>
        <v/>
      </c>
      <c r="V122" s="224">
        <f t="shared" si="30"/>
        <v>0</v>
      </c>
      <c r="W122" s="112">
        <f t="shared" si="31"/>
        <v>0</v>
      </c>
      <c r="X122" s="237" t="str">
        <f t="shared" si="19"/>
        <v/>
      </c>
      <c r="Y122" s="242" t="b">
        <f t="shared" si="20"/>
        <v>0</v>
      </c>
      <c r="Z122" s="237">
        <f t="shared" si="32"/>
        <v>0</v>
      </c>
      <c r="AA122" s="237">
        <f>IF('Member Info'!N118="",1,"")</f>
        <v>1</v>
      </c>
      <c r="AB122" s="245" t="e">
        <f t="shared" si="33"/>
        <v>#VALUE!</v>
      </c>
      <c r="AC122" s="132" t="str">
        <f t="shared" si="21"/>
        <v/>
      </c>
      <c r="AD122" s="126">
        <f t="shared" si="22"/>
        <v>1</v>
      </c>
      <c r="AE122" s="126" t="str">
        <f>IF('Member Info'!N118&lt;&gt;"",IF('Member Info'!N118&lt;=$R$1,1,0),"")</f>
        <v/>
      </c>
      <c r="AG122" s="126" t="b">
        <f t="shared" si="34"/>
        <v>0</v>
      </c>
      <c r="AH122" s="126">
        <f t="shared" si="35"/>
        <v>0</v>
      </c>
      <c r="AJ122" s="126">
        <f t="shared" si="36"/>
        <v>0</v>
      </c>
      <c r="AK122" s="126">
        <f>IF('Member Info'!F118&gt;$R$1,1,0)</f>
        <v>0</v>
      </c>
      <c r="AL122" s="126" t="b">
        <f>IF(ISERROR(R122),ERROR.TYPE(#REF!)=ERROR.TYPE(R122),FALSE)</f>
        <v>0</v>
      </c>
      <c r="AM122" s="126" t="b">
        <f>IF(ISERROR(S122),ERROR.TYPE(#REF!)=ERROR.TYPE(S122),FALSE)</f>
        <v>0</v>
      </c>
      <c r="AN122" s="126">
        <f>IF(OR('Member Info'!F118&gt;=$S$1,'Member Info'!N118&gt;=$R$1),1,0)</f>
        <v>0</v>
      </c>
    </row>
    <row r="123" spans="1:40" x14ac:dyDescent="0.25">
      <c r="A123" s="4">
        <v>91</v>
      </c>
      <c r="B123" s="166">
        <f>'Member Info'!D119</f>
        <v>0</v>
      </c>
      <c r="C123" s="166">
        <f>'Member Info'!E119</f>
        <v>0</v>
      </c>
      <c r="D123" s="166" t="str">
        <f>'Member Info'!G119</f>
        <v/>
      </c>
      <c r="E123" s="167">
        <f>'Member Info'!B119</f>
        <v>0</v>
      </c>
      <c r="F123" s="244"/>
      <c r="G123" s="168" t="str">
        <f>IF(E123=0,"",
IF('Member Info'!$AM$19&lt;=$R$1,
SUMPRODUCT('Member Info'!L119+IF('Member Info'!H119&gt;'Member Info'!$AJ$12,'Member Info'!$AK$13,IF('Member Info'!H119&gt;'Member Info'!$AJ$11,'Member Info'!$AK$12,IF('Member Info'!H119&gt;'Member Info'!$AJ$10,'Member Info'!$AK$11,IF('Member Info'!H119&gt;'Member Info'!$AJ$9,'Member Info'!$AK$10,IF('Member Info'!H119&gt;'Member Info'!$AJ$8,'Member Info'!$AK$9,'Member Info'!$AK$8)))))),
SUMPRODUCT('Member Info'!L119+IF('Member Info'!H119&gt;'Member Info'!$AG$17,'Member Info'!$AH$18,IF('Member Info'!H119&gt;'Member Info'!$AG$16,'Member Info'!$AH$17,IF('Member Info'!H119&gt;'Member Info'!$AG$15,'Member Info'!$AH$16,IF('Member Info'!H119&gt;'Member Info'!$AG$14,'Member Info'!$AH$15,IF('Member Info'!H119&gt;'Member Info'!$AG$13,'Member Info'!$AH$14,IF('Member Info'!H119&gt;'Member Info'!$AG$12,'Member Info'!$AH$13,IF('Member Info'!H119&gt;'Member Info'!$AG$11,'Member Info'!$AH$12,IF('Member Info'!H119&gt;'Member Info'!$AG$10,'Member Info'!$AH$11,IF('Member Info'!H119&gt;'Member Info'!$AG$9,'Member Info'!$AH$10,IF('Member Info'!H119&gt;'Member Info'!$AG$8,'Member Info'!$AH$9,'Member Info'!$AH$8)))))))))))))</f>
        <v/>
      </c>
      <c r="H123" s="26"/>
      <c r="I123" s="26"/>
      <c r="J123" s="107" t="str">
        <f>IF(E123=0,"",IF('Member Info'!F119&gt;$S$1,CONCATENATE("Joined with practice on ", TEXT('Member Info'!F119, "DD/MM/YYYY")),IF('Member Info'!N119&lt;&gt;"",IF('Member Info'!N119&lt;$R$1,CONCATENATE("Left Scheme on ", TEXT('Member Info'!N119, "DD/MM/YYYY")),IF(ISERROR(G123),"Error Detected, No rate entered",IF(E123=0,"",IF(F123="","Error Detected, No Pensionable pay",IF(ISERROR(AB123)," Unknown Values entered.",IF(T123+U123&lt;1,"Acceptable",IF(R123+S123=200, "No Contributions Entered", IF(K123="","Error Detected, Choose reason&gt;",IF(X123="1",IF(T123=1,"Please Enter Deemed Pensionable Pay","Add Any Relevant Details Above"),"Please Give Details Above"))))))))),IF(ISERROR(G123),"Error Detected, No rate entered",IF(E123=0,"",IF(F123="","Error Detected, No Pensionable pay",IF(ISERROR(AB123)," Unknown Values entered.",IF(T123+U123&lt;1,"Acceptable",IF(R123+S123=200, "No Contributions Entered", IF(K123="","Error Detected, Choose reason&gt;",IF(X123="1",IF(T123=1,"Please Enter Deemed Pensionable Pay","Add relevant Details Above"),"Please give details Above")))))))))))</f>
        <v/>
      </c>
      <c r="K123" s="263"/>
      <c r="L123" s="93"/>
      <c r="M123" s="93" t="str">
        <f t="shared" si="24"/>
        <v/>
      </c>
      <c r="N123" s="96">
        <f t="shared" si="23"/>
        <v>0</v>
      </c>
      <c r="O123" s="96">
        <f t="shared" si="23"/>
        <v>0</v>
      </c>
      <c r="P123" s="220">
        <f>(ROUND((F123/100*'Member Info'!$W$2), 2))</f>
        <v>0</v>
      </c>
      <c r="Q123" s="220" t="e">
        <f t="shared" si="25"/>
        <v>#VALUE!</v>
      </c>
      <c r="R123" s="220" t="str">
        <f t="shared" si="26"/>
        <v/>
      </c>
      <c r="S123" s="229" t="str">
        <f t="shared" si="27"/>
        <v/>
      </c>
      <c r="T123" s="230" t="str">
        <f t="shared" si="28"/>
        <v/>
      </c>
      <c r="U123" s="230" t="str">
        <f t="shared" si="29"/>
        <v/>
      </c>
      <c r="V123" s="224">
        <f t="shared" si="30"/>
        <v>0</v>
      </c>
      <c r="W123" s="112">
        <f t="shared" si="31"/>
        <v>0</v>
      </c>
      <c r="X123" s="237" t="str">
        <f t="shared" si="19"/>
        <v/>
      </c>
      <c r="Y123" s="242" t="b">
        <f t="shared" si="20"/>
        <v>0</v>
      </c>
      <c r="Z123" s="237">
        <f t="shared" si="32"/>
        <v>0</v>
      </c>
      <c r="AA123" s="237">
        <f>IF('Member Info'!N119="",1,"")</f>
        <v>1</v>
      </c>
      <c r="AB123" s="245" t="e">
        <f t="shared" si="33"/>
        <v>#VALUE!</v>
      </c>
      <c r="AC123" s="132" t="str">
        <f t="shared" si="21"/>
        <v/>
      </c>
      <c r="AD123" s="126">
        <f t="shared" si="22"/>
        <v>1</v>
      </c>
      <c r="AE123" s="126" t="str">
        <f>IF('Member Info'!N119&lt;&gt;"",IF('Member Info'!N119&lt;=$R$1,1,0),"")</f>
        <v/>
      </c>
      <c r="AG123" s="126" t="b">
        <f t="shared" si="34"/>
        <v>0</v>
      </c>
      <c r="AH123" s="126">
        <f t="shared" si="35"/>
        <v>0</v>
      </c>
      <c r="AJ123" s="126">
        <f t="shared" si="36"/>
        <v>0</v>
      </c>
      <c r="AK123" s="126">
        <f>IF('Member Info'!F119&gt;$R$1,1,0)</f>
        <v>0</v>
      </c>
      <c r="AL123" s="126" t="b">
        <f>IF(ISERROR(R123),ERROR.TYPE(#REF!)=ERROR.TYPE(R123),FALSE)</f>
        <v>0</v>
      </c>
      <c r="AM123" s="126" t="b">
        <f>IF(ISERROR(S123),ERROR.TYPE(#REF!)=ERROR.TYPE(S123),FALSE)</f>
        <v>0</v>
      </c>
      <c r="AN123" s="126">
        <f>IF(OR('Member Info'!F119&gt;=$S$1,'Member Info'!N119&gt;=$R$1),1,0)</f>
        <v>0</v>
      </c>
    </row>
    <row r="124" spans="1:40" x14ac:dyDescent="0.25">
      <c r="A124" s="4">
        <v>92</v>
      </c>
      <c r="B124" s="166">
        <f>'Member Info'!D120</f>
        <v>0</v>
      </c>
      <c r="C124" s="166">
        <f>'Member Info'!E120</f>
        <v>0</v>
      </c>
      <c r="D124" s="166" t="str">
        <f>'Member Info'!G120</f>
        <v/>
      </c>
      <c r="E124" s="167">
        <f>'Member Info'!B120</f>
        <v>0</v>
      </c>
      <c r="F124" s="244"/>
      <c r="G124" s="168" t="str">
        <f>IF(E124=0,"",
IF('Member Info'!$AM$19&lt;=$R$1,
SUMPRODUCT('Member Info'!L120+IF('Member Info'!H120&gt;'Member Info'!$AJ$12,'Member Info'!$AK$13,IF('Member Info'!H120&gt;'Member Info'!$AJ$11,'Member Info'!$AK$12,IF('Member Info'!H120&gt;'Member Info'!$AJ$10,'Member Info'!$AK$11,IF('Member Info'!H120&gt;'Member Info'!$AJ$9,'Member Info'!$AK$10,IF('Member Info'!H120&gt;'Member Info'!$AJ$8,'Member Info'!$AK$9,'Member Info'!$AK$8)))))),
SUMPRODUCT('Member Info'!L120+IF('Member Info'!H120&gt;'Member Info'!$AG$17,'Member Info'!$AH$18,IF('Member Info'!H120&gt;'Member Info'!$AG$16,'Member Info'!$AH$17,IF('Member Info'!H120&gt;'Member Info'!$AG$15,'Member Info'!$AH$16,IF('Member Info'!H120&gt;'Member Info'!$AG$14,'Member Info'!$AH$15,IF('Member Info'!H120&gt;'Member Info'!$AG$13,'Member Info'!$AH$14,IF('Member Info'!H120&gt;'Member Info'!$AG$12,'Member Info'!$AH$13,IF('Member Info'!H120&gt;'Member Info'!$AG$11,'Member Info'!$AH$12,IF('Member Info'!H120&gt;'Member Info'!$AG$10,'Member Info'!$AH$11,IF('Member Info'!H120&gt;'Member Info'!$AG$9,'Member Info'!$AH$10,IF('Member Info'!H120&gt;'Member Info'!$AG$8,'Member Info'!$AH$9,'Member Info'!$AH$8)))))))))))))</f>
        <v/>
      </c>
      <c r="H124" s="26"/>
      <c r="I124" s="26"/>
      <c r="J124" s="107" t="str">
        <f>IF(E124=0,"",IF('Member Info'!F120&gt;$S$1,CONCATENATE("Joined with practice on ", TEXT('Member Info'!F120, "DD/MM/YYYY")),IF('Member Info'!N120&lt;&gt;"",IF('Member Info'!N120&lt;$R$1,CONCATENATE("Left Scheme on ", TEXT('Member Info'!N120, "DD/MM/YYYY")),IF(ISERROR(G124),"Error Detected, No rate entered",IF(E124=0,"",IF(F124="","Error Detected, No Pensionable pay",IF(ISERROR(AB124)," Unknown Values entered.",IF(T124+U124&lt;1,"Acceptable",IF(R124+S124=200, "No Contributions Entered", IF(K124="","Error Detected, Choose reason&gt;",IF(X124="1",IF(T124=1,"Please Enter Deemed Pensionable Pay","Add Any Relevant Details Above"),"Please Give Details Above"))))))))),IF(ISERROR(G124),"Error Detected, No rate entered",IF(E124=0,"",IF(F124="","Error Detected, No Pensionable pay",IF(ISERROR(AB124)," Unknown Values entered.",IF(T124+U124&lt;1,"Acceptable",IF(R124+S124=200, "No Contributions Entered", IF(K124="","Error Detected, Choose reason&gt;",IF(X124="1",IF(T124=1,"Please Enter Deemed Pensionable Pay","Add relevant Details Above"),"Please give details Above")))))))))))</f>
        <v/>
      </c>
      <c r="K124" s="263"/>
      <c r="L124" s="93"/>
      <c r="M124" s="93" t="str">
        <f t="shared" si="24"/>
        <v/>
      </c>
      <c r="N124" s="96">
        <f t="shared" si="23"/>
        <v>0</v>
      </c>
      <c r="O124" s="96">
        <f t="shared" si="23"/>
        <v>0</v>
      </c>
      <c r="P124" s="220">
        <f>(ROUND((F124/100*'Member Info'!$W$2), 2))</f>
        <v>0</v>
      </c>
      <c r="Q124" s="220" t="e">
        <f t="shared" si="25"/>
        <v>#VALUE!</v>
      </c>
      <c r="R124" s="220" t="str">
        <f t="shared" si="26"/>
        <v/>
      </c>
      <c r="S124" s="229" t="str">
        <f t="shared" si="27"/>
        <v/>
      </c>
      <c r="T124" s="230" t="str">
        <f t="shared" si="28"/>
        <v/>
      </c>
      <c r="U124" s="230" t="str">
        <f t="shared" si="29"/>
        <v/>
      </c>
      <c r="V124" s="224">
        <f t="shared" si="30"/>
        <v>0</v>
      </c>
      <c r="W124" s="112">
        <f t="shared" si="31"/>
        <v>0</v>
      </c>
      <c r="X124" s="237" t="str">
        <f t="shared" si="19"/>
        <v/>
      </c>
      <c r="Y124" s="242" t="b">
        <f t="shared" si="20"/>
        <v>0</v>
      </c>
      <c r="Z124" s="237">
        <f t="shared" si="32"/>
        <v>0</v>
      </c>
      <c r="AA124" s="237">
        <f>IF('Member Info'!N120="",1,"")</f>
        <v>1</v>
      </c>
      <c r="AB124" s="245" t="e">
        <f t="shared" si="33"/>
        <v>#VALUE!</v>
      </c>
      <c r="AC124" s="132" t="str">
        <f t="shared" si="21"/>
        <v/>
      </c>
      <c r="AD124" s="126">
        <f t="shared" si="22"/>
        <v>1</v>
      </c>
      <c r="AE124" s="126" t="str">
        <f>IF('Member Info'!N120&lt;&gt;"",IF('Member Info'!N120&lt;=$R$1,1,0),"")</f>
        <v/>
      </c>
      <c r="AG124" s="126" t="b">
        <f t="shared" si="34"/>
        <v>0</v>
      </c>
      <c r="AH124" s="126">
        <f t="shared" si="35"/>
        <v>0</v>
      </c>
      <c r="AJ124" s="126">
        <f t="shared" si="36"/>
        <v>0</v>
      </c>
      <c r="AK124" s="126">
        <f>IF('Member Info'!F120&gt;$R$1,1,0)</f>
        <v>0</v>
      </c>
      <c r="AL124" s="126" t="b">
        <f>IF(ISERROR(R124),ERROR.TYPE(#REF!)=ERROR.TYPE(R124),FALSE)</f>
        <v>0</v>
      </c>
      <c r="AM124" s="126" t="b">
        <f>IF(ISERROR(S124),ERROR.TYPE(#REF!)=ERROR.TYPE(S124),FALSE)</f>
        <v>0</v>
      </c>
      <c r="AN124" s="126">
        <f>IF(OR('Member Info'!F120&gt;=$S$1,'Member Info'!N120&gt;=$R$1),1,0)</f>
        <v>0</v>
      </c>
    </row>
    <row r="125" spans="1:40" x14ac:dyDescent="0.25">
      <c r="A125" s="4">
        <v>93</v>
      </c>
      <c r="B125" s="166">
        <f>'Member Info'!D121</f>
        <v>0</v>
      </c>
      <c r="C125" s="166">
        <f>'Member Info'!E121</f>
        <v>0</v>
      </c>
      <c r="D125" s="166" t="str">
        <f>'Member Info'!G121</f>
        <v/>
      </c>
      <c r="E125" s="167">
        <f>'Member Info'!B121</f>
        <v>0</v>
      </c>
      <c r="F125" s="244"/>
      <c r="G125" s="168" t="str">
        <f>IF(E125=0,"",
IF('Member Info'!$AM$19&lt;=$R$1,
SUMPRODUCT('Member Info'!L121+IF('Member Info'!H121&gt;'Member Info'!$AJ$12,'Member Info'!$AK$13,IF('Member Info'!H121&gt;'Member Info'!$AJ$11,'Member Info'!$AK$12,IF('Member Info'!H121&gt;'Member Info'!$AJ$10,'Member Info'!$AK$11,IF('Member Info'!H121&gt;'Member Info'!$AJ$9,'Member Info'!$AK$10,IF('Member Info'!H121&gt;'Member Info'!$AJ$8,'Member Info'!$AK$9,'Member Info'!$AK$8)))))),
SUMPRODUCT('Member Info'!L121+IF('Member Info'!H121&gt;'Member Info'!$AG$17,'Member Info'!$AH$18,IF('Member Info'!H121&gt;'Member Info'!$AG$16,'Member Info'!$AH$17,IF('Member Info'!H121&gt;'Member Info'!$AG$15,'Member Info'!$AH$16,IF('Member Info'!H121&gt;'Member Info'!$AG$14,'Member Info'!$AH$15,IF('Member Info'!H121&gt;'Member Info'!$AG$13,'Member Info'!$AH$14,IF('Member Info'!H121&gt;'Member Info'!$AG$12,'Member Info'!$AH$13,IF('Member Info'!H121&gt;'Member Info'!$AG$11,'Member Info'!$AH$12,IF('Member Info'!H121&gt;'Member Info'!$AG$10,'Member Info'!$AH$11,IF('Member Info'!H121&gt;'Member Info'!$AG$9,'Member Info'!$AH$10,IF('Member Info'!H121&gt;'Member Info'!$AG$8,'Member Info'!$AH$9,'Member Info'!$AH$8)))))))))))))</f>
        <v/>
      </c>
      <c r="H125" s="26"/>
      <c r="I125" s="26"/>
      <c r="J125" s="107" t="str">
        <f>IF(E125=0,"",IF('Member Info'!F121&gt;$S$1,CONCATENATE("Joined with practice on ", TEXT('Member Info'!F121, "DD/MM/YYYY")),IF('Member Info'!N121&lt;&gt;"",IF('Member Info'!N121&lt;$R$1,CONCATENATE("Left Scheme on ", TEXT('Member Info'!N121, "DD/MM/YYYY")),IF(ISERROR(G125),"Error Detected, No rate entered",IF(E125=0,"",IF(F125="","Error Detected, No Pensionable pay",IF(ISERROR(AB125)," Unknown Values entered.",IF(T125+U125&lt;1,"Acceptable",IF(R125+S125=200, "No Contributions Entered", IF(K125="","Error Detected, Choose reason&gt;",IF(X125="1",IF(T125=1,"Please Enter Deemed Pensionable Pay","Add Any Relevant Details Above"),"Please Give Details Above"))))))))),IF(ISERROR(G125),"Error Detected, No rate entered",IF(E125=0,"",IF(F125="","Error Detected, No Pensionable pay",IF(ISERROR(AB125)," Unknown Values entered.",IF(T125+U125&lt;1,"Acceptable",IF(R125+S125=200, "No Contributions Entered", IF(K125="","Error Detected, Choose reason&gt;",IF(X125="1",IF(T125=1,"Please Enter Deemed Pensionable Pay","Add relevant Details Above"),"Please give details Above")))))))))))</f>
        <v/>
      </c>
      <c r="K125" s="263"/>
      <c r="L125" s="93"/>
      <c r="M125" s="93" t="str">
        <f t="shared" si="24"/>
        <v/>
      </c>
      <c r="N125" s="96">
        <f t="shared" si="23"/>
        <v>0</v>
      </c>
      <c r="O125" s="96">
        <f t="shared" si="23"/>
        <v>0</v>
      </c>
      <c r="P125" s="220">
        <f>(ROUND((F125/100*'Member Info'!$W$2), 2))</f>
        <v>0</v>
      </c>
      <c r="Q125" s="220" t="e">
        <f t="shared" si="25"/>
        <v>#VALUE!</v>
      </c>
      <c r="R125" s="220" t="str">
        <f t="shared" si="26"/>
        <v/>
      </c>
      <c r="S125" s="229" t="str">
        <f t="shared" si="27"/>
        <v/>
      </c>
      <c r="T125" s="230" t="str">
        <f t="shared" si="28"/>
        <v/>
      </c>
      <c r="U125" s="230" t="str">
        <f t="shared" si="29"/>
        <v/>
      </c>
      <c r="V125" s="224">
        <f t="shared" si="30"/>
        <v>0</v>
      </c>
      <c r="W125" s="112">
        <f t="shared" si="31"/>
        <v>0</v>
      </c>
      <c r="X125" s="237" t="str">
        <f t="shared" si="19"/>
        <v/>
      </c>
      <c r="Y125" s="242" t="b">
        <f t="shared" si="20"/>
        <v>0</v>
      </c>
      <c r="Z125" s="237">
        <f t="shared" si="32"/>
        <v>0</v>
      </c>
      <c r="AA125" s="237">
        <f>IF('Member Info'!N121="",1,"")</f>
        <v>1</v>
      </c>
      <c r="AB125" s="245" t="e">
        <f t="shared" si="33"/>
        <v>#VALUE!</v>
      </c>
      <c r="AC125" s="132" t="str">
        <f t="shared" si="21"/>
        <v/>
      </c>
      <c r="AD125" s="126">
        <f t="shared" si="22"/>
        <v>1</v>
      </c>
      <c r="AE125" s="126" t="str">
        <f>IF('Member Info'!N121&lt;&gt;"",IF('Member Info'!N121&lt;=$R$1,1,0),"")</f>
        <v/>
      </c>
      <c r="AG125" s="126" t="b">
        <f t="shared" si="34"/>
        <v>0</v>
      </c>
      <c r="AH125" s="126">
        <f t="shared" si="35"/>
        <v>0</v>
      </c>
      <c r="AJ125" s="126">
        <f t="shared" si="36"/>
        <v>0</v>
      </c>
      <c r="AK125" s="126">
        <f>IF('Member Info'!F121&gt;$R$1,1,0)</f>
        <v>0</v>
      </c>
      <c r="AL125" s="126" t="b">
        <f>IF(ISERROR(R125),ERROR.TYPE(#REF!)=ERROR.TYPE(R125),FALSE)</f>
        <v>0</v>
      </c>
      <c r="AM125" s="126" t="b">
        <f>IF(ISERROR(S125),ERROR.TYPE(#REF!)=ERROR.TYPE(S125),FALSE)</f>
        <v>0</v>
      </c>
      <c r="AN125" s="126">
        <f>IF(OR('Member Info'!F121&gt;=$S$1,'Member Info'!N121&gt;=$R$1),1,0)</f>
        <v>0</v>
      </c>
    </row>
    <row r="126" spans="1:40" x14ac:dyDescent="0.25">
      <c r="A126" s="4">
        <v>94</v>
      </c>
      <c r="B126" s="166">
        <f>'Member Info'!D122</f>
        <v>0</v>
      </c>
      <c r="C126" s="166">
        <f>'Member Info'!E122</f>
        <v>0</v>
      </c>
      <c r="D126" s="166" t="str">
        <f>'Member Info'!G122</f>
        <v/>
      </c>
      <c r="E126" s="167">
        <f>'Member Info'!B122</f>
        <v>0</v>
      </c>
      <c r="F126" s="244"/>
      <c r="G126" s="168" t="str">
        <f>IF(E126=0,"",
IF('Member Info'!$AM$19&lt;=$R$1,
SUMPRODUCT('Member Info'!L122+IF('Member Info'!H122&gt;'Member Info'!$AJ$12,'Member Info'!$AK$13,IF('Member Info'!H122&gt;'Member Info'!$AJ$11,'Member Info'!$AK$12,IF('Member Info'!H122&gt;'Member Info'!$AJ$10,'Member Info'!$AK$11,IF('Member Info'!H122&gt;'Member Info'!$AJ$9,'Member Info'!$AK$10,IF('Member Info'!H122&gt;'Member Info'!$AJ$8,'Member Info'!$AK$9,'Member Info'!$AK$8)))))),
SUMPRODUCT('Member Info'!L122+IF('Member Info'!H122&gt;'Member Info'!$AG$17,'Member Info'!$AH$18,IF('Member Info'!H122&gt;'Member Info'!$AG$16,'Member Info'!$AH$17,IF('Member Info'!H122&gt;'Member Info'!$AG$15,'Member Info'!$AH$16,IF('Member Info'!H122&gt;'Member Info'!$AG$14,'Member Info'!$AH$15,IF('Member Info'!H122&gt;'Member Info'!$AG$13,'Member Info'!$AH$14,IF('Member Info'!H122&gt;'Member Info'!$AG$12,'Member Info'!$AH$13,IF('Member Info'!H122&gt;'Member Info'!$AG$11,'Member Info'!$AH$12,IF('Member Info'!H122&gt;'Member Info'!$AG$10,'Member Info'!$AH$11,IF('Member Info'!H122&gt;'Member Info'!$AG$9,'Member Info'!$AH$10,IF('Member Info'!H122&gt;'Member Info'!$AG$8,'Member Info'!$AH$9,'Member Info'!$AH$8)))))))))))))</f>
        <v/>
      </c>
      <c r="H126" s="26"/>
      <c r="I126" s="26"/>
      <c r="J126" s="107" t="str">
        <f>IF(E126=0,"",IF('Member Info'!F122&gt;$S$1,CONCATENATE("Joined with practice on ", TEXT('Member Info'!F122, "DD/MM/YYYY")),IF('Member Info'!N122&lt;&gt;"",IF('Member Info'!N122&lt;$R$1,CONCATENATE("Left Scheme on ", TEXT('Member Info'!N122, "DD/MM/YYYY")),IF(ISERROR(G126),"Error Detected, No rate entered",IF(E126=0,"",IF(F126="","Error Detected, No Pensionable pay",IF(ISERROR(AB126)," Unknown Values entered.",IF(T126+U126&lt;1,"Acceptable",IF(R126+S126=200, "No Contributions Entered", IF(K126="","Error Detected, Choose reason&gt;",IF(X126="1",IF(T126=1,"Please Enter Deemed Pensionable Pay","Add Any Relevant Details Above"),"Please Give Details Above"))))))))),IF(ISERROR(G126),"Error Detected, No rate entered",IF(E126=0,"",IF(F126="","Error Detected, No Pensionable pay",IF(ISERROR(AB126)," Unknown Values entered.",IF(T126+U126&lt;1,"Acceptable",IF(R126+S126=200, "No Contributions Entered", IF(K126="","Error Detected, Choose reason&gt;",IF(X126="1",IF(T126=1,"Please Enter Deemed Pensionable Pay","Add relevant Details Above"),"Please give details Above")))))))))))</f>
        <v/>
      </c>
      <c r="K126" s="263"/>
      <c r="L126" s="93"/>
      <c r="M126" s="93" t="str">
        <f t="shared" si="24"/>
        <v/>
      </c>
      <c r="N126" s="96">
        <f t="shared" si="23"/>
        <v>0</v>
      </c>
      <c r="O126" s="96">
        <f t="shared" si="23"/>
        <v>0</v>
      </c>
      <c r="P126" s="220">
        <f>(ROUND((F126/100*'Member Info'!$W$2), 2))</f>
        <v>0</v>
      </c>
      <c r="Q126" s="220" t="e">
        <f t="shared" si="25"/>
        <v>#VALUE!</v>
      </c>
      <c r="R126" s="220" t="str">
        <f t="shared" si="26"/>
        <v/>
      </c>
      <c r="S126" s="229" t="str">
        <f t="shared" si="27"/>
        <v/>
      </c>
      <c r="T126" s="230" t="str">
        <f t="shared" si="28"/>
        <v/>
      </c>
      <c r="U126" s="230" t="str">
        <f t="shared" si="29"/>
        <v/>
      </c>
      <c r="V126" s="224">
        <f t="shared" si="30"/>
        <v>0</v>
      </c>
      <c r="W126" s="112">
        <f t="shared" si="31"/>
        <v>0</v>
      </c>
      <c r="X126" s="237" t="str">
        <f t="shared" si="19"/>
        <v/>
      </c>
      <c r="Y126" s="242" t="b">
        <f t="shared" si="20"/>
        <v>0</v>
      </c>
      <c r="Z126" s="237">
        <f t="shared" si="32"/>
        <v>0</v>
      </c>
      <c r="AA126" s="237">
        <f>IF('Member Info'!N122="",1,"")</f>
        <v>1</v>
      </c>
      <c r="AB126" s="245" t="e">
        <f t="shared" si="33"/>
        <v>#VALUE!</v>
      </c>
      <c r="AC126" s="132" t="str">
        <f t="shared" si="21"/>
        <v/>
      </c>
      <c r="AD126" s="126">
        <f t="shared" si="22"/>
        <v>1</v>
      </c>
      <c r="AE126" s="126" t="str">
        <f>IF('Member Info'!N122&lt;&gt;"",IF('Member Info'!N122&lt;=$R$1,1,0),"")</f>
        <v/>
      </c>
      <c r="AG126" s="126" t="b">
        <f t="shared" si="34"/>
        <v>0</v>
      </c>
      <c r="AH126" s="126">
        <f t="shared" si="35"/>
        <v>0</v>
      </c>
      <c r="AJ126" s="126">
        <f t="shared" si="36"/>
        <v>0</v>
      </c>
      <c r="AK126" s="126">
        <f>IF('Member Info'!F122&gt;$R$1,1,0)</f>
        <v>0</v>
      </c>
      <c r="AL126" s="126" t="b">
        <f>IF(ISERROR(R126),ERROR.TYPE(#REF!)=ERROR.TYPE(R126),FALSE)</f>
        <v>0</v>
      </c>
      <c r="AM126" s="126" t="b">
        <f>IF(ISERROR(S126),ERROR.TYPE(#REF!)=ERROR.TYPE(S126),FALSE)</f>
        <v>0</v>
      </c>
      <c r="AN126" s="126">
        <f>IF(OR('Member Info'!F122&gt;=$S$1,'Member Info'!N122&gt;=$R$1),1,0)</f>
        <v>0</v>
      </c>
    </row>
    <row r="127" spans="1:40" x14ac:dyDescent="0.25">
      <c r="A127" s="4">
        <v>95</v>
      </c>
      <c r="B127" s="166">
        <f>'Member Info'!D123</f>
        <v>0</v>
      </c>
      <c r="C127" s="166">
        <f>'Member Info'!E123</f>
        <v>0</v>
      </c>
      <c r="D127" s="166" t="str">
        <f>'Member Info'!G123</f>
        <v/>
      </c>
      <c r="E127" s="167">
        <f>'Member Info'!B123</f>
        <v>0</v>
      </c>
      <c r="F127" s="244"/>
      <c r="G127" s="168" t="str">
        <f>IF(E127=0,"",
IF('Member Info'!$AM$19&lt;=$R$1,
SUMPRODUCT('Member Info'!L123+IF('Member Info'!H123&gt;'Member Info'!$AJ$12,'Member Info'!$AK$13,IF('Member Info'!H123&gt;'Member Info'!$AJ$11,'Member Info'!$AK$12,IF('Member Info'!H123&gt;'Member Info'!$AJ$10,'Member Info'!$AK$11,IF('Member Info'!H123&gt;'Member Info'!$AJ$9,'Member Info'!$AK$10,IF('Member Info'!H123&gt;'Member Info'!$AJ$8,'Member Info'!$AK$9,'Member Info'!$AK$8)))))),
SUMPRODUCT('Member Info'!L123+IF('Member Info'!H123&gt;'Member Info'!$AG$17,'Member Info'!$AH$18,IF('Member Info'!H123&gt;'Member Info'!$AG$16,'Member Info'!$AH$17,IF('Member Info'!H123&gt;'Member Info'!$AG$15,'Member Info'!$AH$16,IF('Member Info'!H123&gt;'Member Info'!$AG$14,'Member Info'!$AH$15,IF('Member Info'!H123&gt;'Member Info'!$AG$13,'Member Info'!$AH$14,IF('Member Info'!H123&gt;'Member Info'!$AG$12,'Member Info'!$AH$13,IF('Member Info'!H123&gt;'Member Info'!$AG$11,'Member Info'!$AH$12,IF('Member Info'!H123&gt;'Member Info'!$AG$10,'Member Info'!$AH$11,IF('Member Info'!H123&gt;'Member Info'!$AG$9,'Member Info'!$AH$10,IF('Member Info'!H123&gt;'Member Info'!$AG$8,'Member Info'!$AH$9,'Member Info'!$AH$8)))))))))))))</f>
        <v/>
      </c>
      <c r="H127" s="26"/>
      <c r="I127" s="26"/>
      <c r="J127" s="107" t="str">
        <f>IF(E127=0,"",IF('Member Info'!F123&gt;$S$1,CONCATENATE("Joined with practice on ", TEXT('Member Info'!F123, "DD/MM/YYYY")),IF('Member Info'!N123&lt;&gt;"",IF('Member Info'!N123&lt;$R$1,CONCATENATE("Left Scheme on ", TEXT('Member Info'!N123, "DD/MM/YYYY")),IF(ISERROR(G127),"Error Detected, No rate entered",IF(E127=0,"",IF(F127="","Error Detected, No Pensionable pay",IF(ISERROR(AB127)," Unknown Values entered.",IF(T127+U127&lt;1,"Acceptable",IF(R127+S127=200, "No Contributions Entered", IF(K127="","Error Detected, Choose reason&gt;",IF(X127="1",IF(T127=1,"Please Enter Deemed Pensionable Pay","Add Any Relevant Details Above"),"Please Give Details Above"))))))))),IF(ISERROR(G127),"Error Detected, No rate entered",IF(E127=0,"",IF(F127="","Error Detected, No Pensionable pay",IF(ISERROR(AB127)," Unknown Values entered.",IF(T127+U127&lt;1,"Acceptable",IF(R127+S127=200, "No Contributions Entered", IF(K127="","Error Detected, Choose reason&gt;",IF(X127="1",IF(T127=1,"Please Enter Deemed Pensionable Pay","Add relevant Details Above"),"Please give details Above")))))))))))</f>
        <v/>
      </c>
      <c r="K127" s="263"/>
      <c r="L127" s="93"/>
      <c r="M127" s="93" t="str">
        <f t="shared" si="24"/>
        <v/>
      </c>
      <c r="N127" s="96">
        <f t="shared" si="23"/>
        <v>0</v>
      </c>
      <c r="O127" s="96">
        <f t="shared" si="23"/>
        <v>0</v>
      </c>
      <c r="P127" s="220">
        <f>(ROUND((F127/100*'Member Info'!$W$2), 2))</f>
        <v>0</v>
      </c>
      <c r="Q127" s="220" t="e">
        <f t="shared" si="25"/>
        <v>#VALUE!</v>
      </c>
      <c r="R127" s="220" t="str">
        <f t="shared" si="26"/>
        <v/>
      </c>
      <c r="S127" s="229" t="str">
        <f t="shared" si="27"/>
        <v/>
      </c>
      <c r="T127" s="230" t="str">
        <f t="shared" si="28"/>
        <v/>
      </c>
      <c r="U127" s="230" t="str">
        <f t="shared" si="29"/>
        <v/>
      </c>
      <c r="V127" s="224">
        <f t="shared" si="30"/>
        <v>0</v>
      </c>
      <c r="W127" s="112">
        <f t="shared" si="31"/>
        <v>0</v>
      </c>
      <c r="X127" s="237" t="str">
        <f t="shared" si="19"/>
        <v/>
      </c>
      <c r="Y127" s="242" t="b">
        <f t="shared" si="20"/>
        <v>0</v>
      </c>
      <c r="Z127" s="237">
        <f t="shared" si="32"/>
        <v>0</v>
      </c>
      <c r="AA127" s="237">
        <f>IF('Member Info'!N123="",1,"")</f>
        <v>1</v>
      </c>
      <c r="AB127" s="245" t="e">
        <f t="shared" si="33"/>
        <v>#VALUE!</v>
      </c>
      <c r="AC127" s="132" t="str">
        <f t="shared" si="21"/>
        <v/>
      </c>
      <c r="AD127" s="126">
        <f t="shared" si="22"/>
        <v>1</v>
      </c>
      <c r="AE127" s="126" t="str">
        <f>IF('Member Info'!N123&lt;&gt;"",IF('Member Info'!N123&lt;=$R$1,1,0),"")</f>
        <v/>
      </c>
      <c r="AG127" s="126" t="b">
        <f t="shared" si="34"/>
        <v>0</v>
      </c>
      <c r="AH127" s="126">
        <f t="shared" si="35"/>
        <v>0</v>
      </c>
      <c r="AJ127" s="126">
        <f t="shared" si="36"/>
        <v>0</v>
      </c>
      <c r="AK127" s="126">
        <f>IF('Member Info'!F123&gt;$R$1,1,0)</f>
        <v>0</v>
      </c>
      <c r="AL127" s="126" t="b">
        <f>IF(ISERROR(R127),ERROR.TYPE(#REF!)=ERROR.TYPE(R127),FALSE)</f>
        <v>0</v>
      </c>
      <c r="AM127" s="126" t="b">
        <f>IF(ISERROR(S127),ERROR.TYPE(#REF!)=ERROR.TYPE(S127),FALSE)</f>
        <v>0</v>
      </c>
      <c r="AN127" s="126">
        <f>IF(OR('Member Info'!F123&gt;=$S$1,'Member Info'!N123&gt;=$R$1),1,0)</f>
        <v>0</v>
      </c>
    </row>
    <row r="128" spans="1:40" x14ac:dyDescent="0.25">
      <c r="A128" s="4">
        <v>96</v>
      </c>
      <c r="B128" s="166">
        <f>'Member Info'!D124</f>
        <v>0</v>
      </c>
      <c r="C128" s="166">
        <f>'Member Info'!E124</f>
        <v>0</v>
      </c>
      <c r="D128" s="166" t="str">
        <f>'Member Info'!G124</f>
        <v/>
      </c>
      <c r="E128" s="167">
        <f>'Member Info'!B124</f>
        <v>0</v>
      </c>
      <c r="F128" s="244"/>
      <c r="G128" s="168" t="str">
        <f>IF(E128=0,"",
IF('Member Info'!$AM$19&lt;=$R$1,
SUMPRODUCT('Member Info'!L124+IF('Member Info'!H124&gt;'Member Info'!$AJ$12,'Member Info'!$AK$13,IF('Member Info'!H124&gt;'Member Info'!$AJ$11,'Member Info'!$AK$12,IF('Member Info'!H124&gt;'Member Info'!$AJ$10,'Member Info'!$AK$11,IF('Member Info'!H124&gt;'Member Info'!$AJ$9,'Member Info'!$AK$10,IF('Member Info'!H124&gt;'Member Info'!$AJ$8,'Member Info'!$AK$9,'Member Info'!$AK$8)))))),
SUMPRODUCT('Member Info'!L124+IF('Member Info'!H124&gt;'Member Info'!$AG$17,'Member Info'!$AH$18,IF('Member Info'!H124&gt;'Member Info'!$AG$16,'Member Info'!$AH$17,IF('Member Info'!H124&gt;'Member Info'!$AG$15,'Member Info'!$AH$16,IF('Member Info'!H124&gt;'Member Info'!$AG$14,'Member Info'!$AH$15,IF('Member Info'!H124&gt;'Member Info'!$AG$13,'Member Info'!$AH$14,IF('Member Info'!H124&gt;'Member Info'!$AG$12,'Member Info'!$AH$13,IF('Member Info'!H124&gt;'Member Info'!$AG$11,'Member Info'!$AH$12,IF('Member Info'!H124&gt;'Member Info'!$AG$10,'Member Info'!$AH$11,IF('Member Info'!H124&gt;'Member Info'!$AG$9,'Member Info'!$AH$10,IF('Member Info'!H124&gt;'Member Info'!$AG$8,'Member Info'!$AH$9,'Member Info'!$AH$8)))))))))))))</f>
        <v/>
      </c>
      <c r="H128" s="26"/>
      <c r="I128" s="26"/>
      <c r="J128" s="107" t="str">
        <f>IF(E128=0,"",IF('Member Info'!F124&gt;$S$1,CONCATENATE("Joined with practice on ", TEXT('Member Info'!F124, "DD/MM/YYYY")),IF('Member Info'!N124&lt;&gt;"",IF('Member Info'!N124&lt;$R$1,CONCATENATE("Left Scheme on ", TEXT('Member Info'!N124, "DD/MM/YYYY")),IF(ISERROR(G128),"Error Detected, No rate entered",IF(E128=0,"",IF(F128="","Error Detected, No Pensionable pay",IF(ISERROR(AB128)," Unknown Values entered.",IF(T128+U128&lt;1,"Acceptable",IF(R128+S128=200, "No Contributions Entered", IF(K128="","Error Detected, Choose reason&gt;",IF(X128="1",IF(T128=1,"Please Enter Deemed Pensionable Pay","Add Any Relevant Details Above"),"Please Give Details Above"))))))))),IF(ISERROR(G128),"Error Detected, No rate entered",IF(E128=0,"",IF(F128="","Error Detected, No Pensionable pay",IF(ISERROR(AB128)," Unknown Values entered.",IF(T128+U128&lt;1,"Acceptable",IF(R128+S128=200, "No Contributions Entered", IF(K128="","Error Detected, Choose reason&gt;",IF(X128="1",IF(T128=1,"Please Enter Deemed Pensionable Pay","Add relevant Details Above"),"Please give details Above")))))))))))</f>
        <v/>
      </c>
      <c r="K128" s="263"/>
      <c r="L128" s="93"/>
      <c r="M128" s="93" t="str">
        <f t="shared" si="24"/>
        <v/>
      </c>
      <c r="N128" s="96">
        <f t="shared" si="23"/>
        <v>0</v>
      </c>
      <c r="O128" s="96">
        <f t="shared" si="23"/>
        <v>0</v>
      </c>
      <c r="P128" s="220">
        <f>(ROUND((F128/100*'Member Info'!$W$2), 2))</f>
        <v>0</v>
      </c>
      <c r="Q128" s="220" t="e">
        <f t="shared" si="25"/>
        <v>#VALUE!</v>
      </c>
      <c r="R128" s="220" t="str">
        <f t="shared" si="26"/>
        <v/>
      </c>
      <c r="S128" s="229" t="str">
        <f t="shared" si="27"/>
        <v/>
      </c>
      <c r="T128" s="230" t="str">
        <f t="shared" si="28"/>
        <v/>
      </c>
      <c r="U128" s="230" t="str">
        <f t="shared" si="29"/>
        <v/>
      </c>
      <c r="V128" s="224">
        <f t="shared" si="30"/>
        <v>0</v>
      </c>
      <c r="W128" s="112">
        <f t="shared" si="31"/>
        <v>0</v>
      </c>
      <c r="X128" s="237" t="str">
        <f t="shared" si="19"/>
        <v/>
      </c>
      <c r="Y128" s="242" t="b">
        <f t="shared" si="20"/>
        <v>0</v>
      </c>
      <c r="Z128" s="237">
        <f t="shared" si="32"/>
        <v>0</v>
      </c>
      <c r="AA128" s="237">
        <f>IF('Member Info'!N124="",1,"")</f>
        <v>1</v>
      </c>
      <c r="AB128" s="245" t="e">
        <f t="shared" si="33"/>
        <v>#VALUE!</v>
      </c>
      <c r="AC128" s="132" t="str">
        <f t="shared" si="21"/>
        <v/>
      </c>
      <c r="AD128" s="126">
        <f t="shared" si="22"/>
        <v>1</v>
      </c>
      <c r="AE128" s="126" t="str">
        <f>IF('Member Info'!N124&lt;&gt;"",IF('Member Info'!N124&lt;=$R$1,1,0),"")</f>
        <v/>
      </c>
      <c r="AG128" s="126" t="b">
        <f t="shared" si="34"/>
        <v>0</v>
      </c>
      <c r="AH128" s="126">
        <f t="shared" si="35"/>
        <v>0</v>
      </c>
      <c r="AJ128" s="126">
        <f t="shared" si="36"/>
        <v>0</v>
      </c>
      <c r="AK128" s="126">
        <f>IF('Member Info'!F124&gt;$R$1,1,0)</f>
        <v>0</v>
      </c>
      <c r="AL128" s="126" t="b">
        <f>IF(ISERROR(R128),ERROR.TYPE(#REF!)=ERROR.TYPE(R128),FALSE)</f>
        <v>0</v>
      </c>
      <c r="AM128" s="126" t="b">
        <f>IF(ISERROR(S128),ERROR.TYPE(#REF!)=ERROR.TYPE(S128),FALSE)</f>
        <v>0</v>
      </c>
      <c r="AN128" s="126">
        <f>IF(OR('Member Info'!F124&gt;=$S$1,'Member Info'!N124&gt;=$R$1),1,0)</f>
        <v>0</v>
      </c>
    </row>
    <row r="129" spans="1:40" x14ac:dyDescent="0.25">
      <c r="A129" s="4">
        <v>97</v>
      </c>
      <c r="B129" s="166">
        <f>'Member Info'!D125</f>
        <v>0</v>
      </c>
      <c r="C129" s="166">
        <f>'Member Info'!E125</f>
        <v>0</v>
      </c>
      <c r="D129" s="166" t="str">
        <f>'Member Info'!G125</f>
        <v/>
      </c>
      <c r="E129" s="167">
        <f>'Member Info'!B125</f>
        <v>0</v>
      </c>
      <c r="F129" s="244"/>
      <c r="G129" s="168" t="str">
        <f>IF(E129=0,"",
IF('Member Info'!$AM$19&lt;=$R$1,
SUMPRODUCT('Member Info'!L125+IF('Member Info'!H125&gt;'Member Info'!$AJ$12,'Member Info'!$AK$13,IF('Member Info'!H125&gt;'Member Info'!$AJ$11,'Member Info'!$AK$12,IF('Member Info'!H125&gt;'Member Info'!$AJ$10,'Member Info'!$AK$11,IF('Member Info'!H125&gt;'Member Info'!$AJ$9,'Member Info'!$AK$10,IF('Member Info'!H125&gt;'Member Info'!$AJ$8,'Member Info'!$AK$9,'Member Info'!$AK$8)))))),
SUMPRODUCT('Member Info'!L125+IF('Member Info'!H125&gt;'Member Info'!$AG$17,'Member Info'!$AH$18,IF('Member Info'!H125&gt;'Member Info'!$AG$16,'Member Info'!$AH$17,IF('Member Info'!H125&gt;'Member Info'!$AG$15,'Member Info'!$AH$16,IF('Member Info'!H125&gt;'Member Info'!$AG$14,'Member Info'!$AH$15,IF('Member Info'!H125&gt;'Member Info'!$AG$13,'Member Info'!$AH$14,IF('Member Info'!H125&gt;'Member Info'!$AG$12,'Member Info'!$AH$13,IF('Member Info'!H125&gt;'Member Info'!$AG$11,'Member Info'!$AH$12,IF('Member Info'!H125&gt;'Member Info'!$AG$10,'Member Info'!$AH$11,IF('Member Info'!H125&gt;'Member Info'!$AG$9,'Member Info'!$AH$10,IF('Member Info'!H125&gt;'Member Info'!$AG$8,'Member Info'!$AH$9,'Member Info'!$AH$8)))))))))))))</f>
        <v/>
      </c>
      <c r="H129" s="26"/>
      <c r="I129" s="26"/>
      <c r="J129" s="107" t="str">
        <f>IF(E129=0,"",IF('Member Info'!F125&gt;$S$1,CONCATENATE("Joined with practice on ", TEXT('Member Info'!F125, "DD/MM/YYYY")),IF('Member Info'!N125&lt;&gt;"",IF('Member Info'!N125&lt;$R$1,CONCATENATE("Left Scheme on ", TEXT('Member Info'!N125, "DD/MM/YYYY")),IF(ISERROR(G129),"Error Detected, No rate entered",IF(E129=0,"",IF(F129="","Error Detected, No Pensionable pay",IF(ISERROR(AB129)," Unknown Values entered.",IF(T129+U129&lt;1,"Acceptable",IF(R129+S129=200, "No Contributions Entered", IF(K129="","Error Detected, Choose reason&gt;",IF(X129="1",IF(T129=1,"Please Enter Deemed Pensionable Pay","Add Any Relevant Details Above"),"Please Give Details Above"))))))))),IF(ISERROR(G129),"Error Detected, No rate entered",IF(E129=0,"",IF(F129="","Error Detected, No Pensionable pay",IF(ISERROR(AB129)," Unknown Values entered.",IF(T129+U129&lt;1,"Acceptable",IF(R129+S129=200, "No Contributions Entered", IF(K129="","Error Detected, Choose reason&gt;",IF(X129="1",IF(T129=1,"Please Enter Deemed Pensionable Pay","Add relevant Details Above"),"Please give details Above")))))))))))</f>
        <v/>
      </c>
      <c r="K129" s="263"/>
      <c r="L129" s="93"/>
      <c r="M129" s="93" t="str">
        <f t="shared" si="24"/>
        <v/>
      </c>
      <c r="N129" s="96">
        <f t="shared" si="23"/>
        <v>0</v>
      </c>
      <c r="O129" s="96">
        <f t="shared" si="23"/>
        <v>0</v>
      </c>
      <c r="P129" s="220">
        <f>(ROUND((F129/100*'Member Info'!$W$2), 2))</f>
        <v>0</v>
      </c>
      <c r="Q129" s="220" t="e">
        <f t="shared" si="25"/>
        <v>#VALUE!</v>
      </c>
      <c r="R129" s="220" t="str">
        <f t="shared" si="26"/>
        <v/>
      </c>
      <c r="S129" s="229" t="str">
        <f t="shared" si="27"/>
        <v/>
      </c>
      <c r="T129" s="230" t="str">
        <f t="shared" si="28"/>
        <v/>
      </c>
      <c r="U129" s="230" t="str">
        <f t="shared" si="29"/>
        <v/>
      </c>
      <c r="V129" s="224">
        <f t="shared" si="30"/>
        <v>0</v>
      </c>
      <c r="W129" s="112">
        <f t="shared" si="31"/>
        <v>0</v>
      </c>
      <c r="X129" s="237" t="str">
        <f t="shared" si="19"/>
        <v/>
      </c>
      <c r="Y129" s="242" t="b">
        <f t="shared" si="20"/>
        <v>0</v>
      </c>
      <c r="Z129" s="237">
        <f t="shared" si="32"/>
        <v>0</v>
      </c>
      <c r="AA129" s="237">
        <f>IF('Member Info'!N125="",1,"")</f>
        <v>1</v>
      </c>
      <c r="AB129" s="245" t="e">
        <f t="shared" si="33"/>
        <v>#VALUE!</v>
      </c>
      <c r="AC129" s="132" t="str">
        <f t="shared" si="21"/>
        <v/>
      </c>
      <c r="AD129" s="126">
        <f t="shared" si="22"/>
        <v>1</v>
      </c>
      <c r="AE129" s="126" t="str">
        <f>IF('Member Info'!N125&lt;&gt;"",IF('Member Info'!N125&lt;=$R$1,1,0),"")</f>
        <v/>
      </c>
      <c r="AG129" s="126" t="b">
        <f t="shared" si="34"/>
        <v>0</v>
      </c>
      <c r="AH129" s="126">
        <f t="shared" si="35"/>
        <v>0</v>
      </c>
      <c r="AJ129" s="126">
        <f t="shared" si="36"/>
        <v>0</v>
      </c>
      <c r="AK129" s="126">
        <f>IF('Member Info'!F125&gt;$R$1,1,0)</f>
        <v>0</v>
      </c>
      <c r="AL129" s="126" t="b">
        <f>IF(ISERROR(R129),ERROR.TYPE(#REF!)=ERROR.TYPE(R129),FALSE)</f>
        <v>0</v>
      </c>
      <c r="AM129" s="126" t="b">
        <f>IF(ISERROR(S129),ERROR.TYPE(#REF!)=ERROR.TYPE(S129),FALSE)</f>
        <v>0</v>
      </c>
      <c r="AN129" s="126">
        <f>IF(OR('Member Info'!F125&gt;=$S$1,'Member Info'!N125&gt;=$R$1),1,0)</f>
        <v>0</v>
      </c>
    </row>
    <row r="130" spans="1:40" x14ac:dyDescent="0.25">
      <c r="A130" s="4">
        <v>98</v>
      </c>
      <c r="B130" s="166">
        <f>'Member Info'!D126</f>
        <v>0</v>
      </c>
      <c r="C130" s="166">
        <f>'Member Info'!E126</f>
        <v>0</v>
      </c>
      <c r="D130" s="166" t="str">
        <f>'Member Info'!G126</f>
        <v/>
      </c>
      <c r="E130" s="167">
        <f>'Member Info'!B126</f>
        <v>0</v>
      </c>
      <c r="F130" s="244"/>
      <c r="G130" s="168" t="str">
        <f>IF(E130=0,"",
IF('Member Info'!$AM$19&lt;=$R$1,
SUMPRODUCT('Member Info'!L126+IF('Member Info'!H126&gt;'Member Info'!$AJ$12,'Member Info'!$AK$13,IF('Member Info'!H126&gt;'Member Info'!$AJ$11,'Member Info'!$AK$12,IF('Member Info'!H126&gt;'Member Info'!$AJ$10,'Member Info'!$AK$11,IF('Member Info'!H126&gt;'Member Info'!$AJ$9,'Member Info'!$AK$10,IF('Member Info'!H126&gt;'Member Info'!$AJ$8,'Member Info'!$AK$9,'Member Info'!$AK$8)))))),
SUMPRODUCT('Member Info'!L126+IF('Member Info'!H126&gt;'Member Info'!$AG$17,'Member Info'!$AH$18,IF('Member Info'!H126&gt;'Member Info'!$AG$16,'Member Info'!$AH$17,IF('Member Info'!H126&gt;'Member Info'!$AG$15,'Member Info'!$AH$16,IF('Member Info'!H126&gt;'Member Info'!$AG$14,'Member Info'!$AH$15,IF('Member Info'!H126&gt;'Member Info'!$AG$13,'Member Info'!$AH$14,IF('Member Info'!H126&gt;'Member Info'!$AG$12,'Member Info'!$AH$13,IF('Member Info'!H126&gt;'Member Info'!$AG$11,'Member Info'!$AH$12,IF('Member Info'!H126&gt;'Member Info'!$AG$10,'Member Info'!$AH$11,IF('Member Info'!H126&gt;'Member Info'!$AG$9,'Member Info'!$AH$10,IF('Member Info'!H126&gt;'Member Info'!$AG$8,'Member Info'!$AH$9,'Member Info'!$AH$8)))))))))))))</f>
        <v/>
      </c>
      <c r="H130" s="26"/>
      <c r="I130" s="26"/>
      <c r="J130" s="107" t="str">
        <f>IF(E130=0,"",IF('Member Info'!F126&gt;$S$1,CONCATENATE("Joined with practice on ", TEXT('Member Info'!F126, "DD/MM/YYYY")),IF('Member Info'!N126&lt;&gt;"",IF('Member Info'!N126&lt;$R$1,CONCATENATE("Left Scheme on ", TEXT('Member Info'!N126, "DD/MM/YYYY")),IF(ISERROR(G130),"Error Detected, No rate entered",IF(E130=0,"",IF(F130="","Error Detected, No Pensionable pay",IF(ISERROR(AB130)," Unknown Values entered.",IF(T130+U130&lt;1,"Acceptable",IF(R130+S130=200, "No Contributions Entered", IF(K130="","Error Detected, Choose reason&gt;",IF(X130="1",IF(T130=1,"Please Enter Deemed Pensionable Pay","Add Any Relevant Details Above"),"Please Give Details Above"))))))))),IF(ISERROR(G130),"Error Detected, No rate entered",IF(E130=0,"",IF(F130="","Error Detected, No Pensionable pay",IF(ISERROR(AB130)," Unknown Values entered.",IF(T130+U130&lt;1,"Acceptable",IF(R130+S130=200, "No Contributions Entered", IF(K130="","Error Detected, Choose reason&gt;",IF(X130="1",IF(T130=1,"Please Enter Deemed Pensionable Pay","Add relevant Details Above"),"Please give details Above")))))))))))</f>
        <v/>
      </c>
      <c r="K130" s="263"/>
      <c r="L130" s="93"/>
      <c r="M130" s="93" t="str">
        <f t="shared" si="24"/>
        <v/>
      </c>
      <c r="N130" s="96">
        <f t="shared" si="23"/>
        <v>0</v>
      </c>
      <c r="O130" s="96">
        <f t="shared" si="23"/>
        <v>0</v>
      </c>
      <c r="P130" s="220">
        <f>(ROUND((F130/100*'Member Info'!$W$2), 2))</f>
        <v>0</v>
      </c>
      <c r="Q130" s="220" t="e">
        <f t="shared" si="25"/>
        <v>#VALUE!</v>
      </c>
      <c r="R130" s="220" t="str">
        <f t="shared" si="26"/>
        <v/>
      </c>
      <c r="S130" s="229" t="str">
        <f t="shared" si="27"/>
        <v/>
      </c>
      <c r="T130" s="230" t="str">
        <f t="shared" si="28"/>
        <v/>
      </c>
      <c r="U130" s="230" t="str">
        <f t="shared" si="29"/>
        <v/>
      </c>
      <c r="V130" s="224">
        <f t="shared" si="30"/>
        <v>0</v>
      </c>
      <c r="W130" s="112">
        <f t="shared" si="31"/>
        <v>0</v>
      </c>
      <c r="X130" s="237" t="str">
        <f t="shared" si="19"/>
        <v/>
      </c>
      <c r="Y130" s="242" t="b">
        <f t="shared" si="20"/>
        <v>0</v>
      </c>
      <c r="Z130" s="237">
        <f t="shared" si="32"/>
        <v>0</v>
      </c>
      <c r="AA130" s="237">
        <f>IF('Member Info'!N126="",1,"")</f>
        <v>1</v>
      </c>
      <c r="AB130" s="245" t="e">
        <f t="shared" si="33"/>
        <v>#VALUE!</v>
      </c>
      <c r="AC130" s="132" t="str">
        <f t="shared" si="21"/>
        <v/>
      </c>
      <c r="AD130" s="126">
        <f t="shared" si="22"/>
        <v>1</v>
      </c>
      <c r="AE130" s="126" t="str">
        <f>IF('Member Info'!N126&lt;&gt;"",IF('Member Info'!N126&lt;=$R$1,1,0),"")</f>
        <v/>
      </c>
      <c r="AG130" s="126" t="b">
        <f t="shared" si="34"/>
        <v>0</v>
      </c>
      <c r="AH130" s="126">
        <f t="shared" si="35"/>
        <v>0</v>
      </c>
      <c r="AJ130" s="126">
        <f t="shared" si="36"/>
        <v>0</v>
      </c>
      <c r="AK130" s="126">
        <f>IF('Member Info'!F126&gt;$R$1,1,0)</f>
        <v>0</v>
      </c>
      <c r="AL130" s="126" t="b">
        <f>IF(ISERROR(R130),ERROR.TYPE(#REF!)=ERROR.TYPE(R130),FALSE)</f>
        <v>0</v>
      </c>
      <c r="AM130" s="126" t="b">
        <f>IF(ISERROR(S130),ERROR.TYPE(#REF!)=ERROR.TYPE(S130),FALSE)</f>
        <v>0</v>
      </c>
      <c r="AN130" s="126">
        <f>IF(OR('Member Info'!F126&gt;=$S$1,'Member Info'!N126&gt;=$R$1),1,0)</f>
        <v>0</v>
      </c>
    </row>
    <row r="131" spans="1:40" x14ac:dyDescent="0.25">
      <c r="A131" s="4">
        <v>99</v>
      </c>
      <c r="B131" s="166">
        <f>'Member Info'!D127</f>
        <v>0</v>
      </c>
      <c r="C131" s="166">
        <f>'Member Info'!E127</f>
        <v>0</v>
      </c>
      <c r="D131" s="166" t="str">
        <f>'Member Info'!G127</f>
        <v/>
      </c>
      <c r="E131" s="167">
        <f>'Member Info'!B127</f>
        <v>0</v>
      </c>
      <c r="F131" s="244"/>
      <c r="G131" s="168" t="str">
        <f>IF(E131=0,"",
IF('Member Info'!$AM$19&lt;=$R$1,
SUMPRODUCT('Member Info'!L127+IF('Member Info'!H127&gt;'Member Info'!$AJ$12,'Member Info'!$AK$13,IF('Member Info'!H127&gt;'Member Info'!$AJ$11,'Member Info'!$AK$12,IF('Member Info'!H127&gt;'Member Info'!$AJ$10,'Member Info'!$AK$11,IF('Member Info'!H127&gt;'Member Info'!$AJ$9,'Member Info'!$AK$10,IF('Member Info'!H127&gt;'Member Info'!$AJ$8,'Member Info'!$AK$9,'Member Info'!$AK$8)))))),
SUMPRODUCT('Member Info'!L127+IF('Member Info'!H127&gt;'Member Info'!$AG$17,'Member Info'!$AH$18,IF('Member Info'!H127&gt;'Member Info'!$AG$16,'Member Info'!$AH$17,IF('Member Info'!H127&gt;'Member Info'!$AG$15,'Member Info'!$AH$16,IF('Member Info'!H127&gt;'Member Info'!$AG$14,'Member Info'!$AH$15,IF('Member Info'!H127&gt;'Member Info'!$AG$13,'Member Info'!$AH$14,IF('Member Info'!H127&gt;'Member Info'!$AG$12,'Member Info'!$AH$13,IF('Member Info'!H127&gt;'Member Info'!$AG$11,'Member Info'!$AH$12,IF('Member Info'!H127&gt;'Member Info'!$AG$10,'Member Info'!$AH$11,IF('Member Info'!H127&gt;'Member Info'!$AG$9,'Member Info'!$AH$10,IF('Member Info'!H127&gt;'Member Info'!$AG$8,'Member Info'!$AH$9,'Member Info'!$AH$8)))))))))))))</f>
        <v/>
      </c>
      <c r="H131" s="26"/>
      <c r="I131" s="26"/>
      <c r="J131" s="107" t="str">
        <f>IF(E131=0,"",IF('Member Info'!F127&gt;$S$1,CONCATENATE("Joined with practice on ", TEXT('Member Info'!F127, "DD/MM/YYYY")),IF('Member Info'!N127&lt;&gt;"",IF('Member Info'!N127&lt;$R$1,CONCATENATE("Left Scheme on ", TEXT('Member Info'!N127, "DD/MM/YYYY")),IF(ISERROR(G131),"Error Detected, No rate entered",IF(E131=0,"",IF(F131="","Error Detected, No Pensionable pay",IF(ISERROR(AB131)," Unknown Values entered.",IF(T131+U131&lt;1,"Acceptable",IF(R131+S131=200, "No Contributions Entered", IF(K131="","Error Detected, Choose reason&gt;",IF(X131="1",IF(T131=1,"Please Enter Deemed Pensionable Pay","Add Any Relevant Details Above"),"Please Give Details Above"))))))))),IF(ISERROR(G131),"Error Detected, No rate entered",IF(E131=0,"",IF(F131="","Error Detected, No Pensionable pay",IF(ISERROR(AB131)," Unknown Values entered.",IF(T131+U131&lt;1,"Acceptable",IF(R131+S131=200, "No Contributions Entered", IF(K131="","Error Detected, Choose reason&gt;",IF(X131="1",IF(T131=1,"Please Enter Deemed Pensionable Pay","Add relevant Details Above"),"Please give details Above")))))))))))</f>
        <v/>
      </c>
      <c r="K131" s="263"/>
      <c r="L131" s="93"/>
      <c r="M131" s="93" t="str">
        <f t="shared" si="24"/>
        <v/>
      </c>
      <c r="N131" s="96">
        <f t="shared" si="23"/>
        <v>0</v>
      </c>
      <c r="O131" s="96">
        <f t="shared" si="23"/>
        <v>0</v>
      </c>
      <c r="P131" s="220">
        <f>(ROUND((F131/100*'Member Info'!$W$2), 2))</f>
        <v>0</v>
      </c>
      <c r="Q131" s="220" t="e">
        <f t="shared" si="25"/>
        <v>#VALUE!</v>
      </c>
      <c r="R131" s="220" t="str">
        <f t="shared" si="26"/>
        <v/>
      </c>
      <c r="S131" s="229" t="str">
        <f t="shared" si="27"/>
        <v/>
      </c>
      <c r="T131" s="230" t="str">
        <f t="shared" si="28"/>
        <v/>
      </c>
      <c r="U131" s="230" t="str">
        <f t="shared" si="29"/>
        <v/>
      </c>
      <c r="V131" s="224">
        <f t="shared" si="30"/>
        <v>0</v>
      </c>
      <c r="W131" s="112">
        <f t="shared" si="31"/>
        <v>0</v>
      </c>
      <c r="X131" s="237" t="str">
        <f t="shared" si="19"/>
        <v/>
      </c>
      <c r="Y131" s="242" t="b">
        <f t="shared" si="20"/>
        <v>0</v>
      </c>
      <c r="Z131" s="237">
        <f t="shared" si="32"/>
        <v>0</v>
      </c>
      <c r="AA131" s="237">
        <f>IF('Member Info'!N127="",1,"")</f>
        <v>1</v>
      </c>
      <c r="AB131" s="245" t="e">
        <f t="shared" si="33"/>
        <v>#VALUE!</v>
      </c>
      <c r="AC131" s="132" t="str">
        <f t="shared" si="21"/>
        <v/>
      </c>
      <c r="AD131" s="126">
        <f t="shared" si="22"/>
        <v>1</v>
      </c>
      <c r="AE131" s="126" t="str">
        <f>IF('Member Info'!N127&lt;&gt;"",IF('Member Info'!N127&lt;=$R$1,1,0),"")</f>
        <v/>
      </c>
      <c r="AG131" s="126" t="b">
        <f t="shared" si="34"/>
        <v>0</v>
      </c>
      <c r="AH131" s="126">
        <f t="shared" si="35"/>
        <v>0</v>
      </c>
      <c r="AJ131" s="126">
        <f t="shared" si="36"/>
        <v>0</v>
      </c>
      <c r="AK131" s="126">
        <f>IF('Member Info'!F127&gt;$R$1,1,0)</f>
        <v>0</v>
      </c>
      <c r="AL131" s="126" t="b">
        <f>IF(ISERROR(R131),ERROR.TYPE(#REF!)=ERROR.TYPE(R131),FALSE)</f>
        <v>0</v>
      </c>
      <c r="AM131" s="126" t="b">
        <f>IF(ISERROR(S131),ERROR.TYPE(#REF!)=ERROR.TYPE(S131),FALSE)</f>
        <v>0</v>
      </c>
      <c r="AN131" s="126">
        <f>IF(OR('Member Info'!F127&gt;=$S$1,'Member Info'!N127&gt;=$R$1),1,0)</f>
        <v>0</v>
      </c>
    </row>
    <row r="132" spans="1:40" x14ac:dyDescent="0.25">
      <c r="A132" s="4">
        <v>100</v>
      </c>
      <c r="B132" s="166">
        <f>'Member Info'!D128</f>
        <v>0</v>
      </c>
      <c r="C132" s="166">
        <f>'Member Info'!E128</f>
        <v>0</v>
      </c>
      <c r="D132" s="166" t="str">
        <f>'Member Info'!G128</f>
        <v/>
      </c>
      <c r="E132" s="167">
        <f>'Member Info'!B128</f>
        <v>0</v>
      </c>
      <c r="F132" s="244"/>
      <c r="G132" s="168" t="str">
        <f>IF(E132=0,"",
IF('Member Info'!$AM$19&lt;=$R$1,
SUMPRODUCT('Member Info'!L128+IF('Member Info'!H128&gt;'Member Info'!$AJ$12,'Member Info'!$AK$13,IF('Member Info'!H128&gt;'Member Info'!$AJ$11,'Member Info'!$AK$12,IF('Member Info'!H128&gt;'Member Info'!$AJ$10,'Member Info'!$AK$11,IF('Member Info'!H128&gt;'Member Info'!$AJ$9,'Member Info'!$AK$10,IF('Member Info'!H128&gt;'Member Info'!$AJ$8,'Member Info'!$AK$9,'Member Info'!$AK$8)))))),
SUMPRODUCT('Member Info'!L128+IF('Member Info'!H128&gt;'Member Info'!$AG$17,'Member Info'!$AH$18,IF('Member Info'!H128&gt;'Member Info'!$AG$16,'Member Info'!$AH$17,IF('Member Info'!H128&gt;'Member Info'!$AG$15,'Member Info'!$AH$16,IF('Member Info'!H128&gt;'Member Info'!$AG$14,'Member Info'!$AH$15,IF('Member Info'!H128&gt;'Member Info'!$AG$13,'Member Info'!$AH$14,IF('Member Info'!H128&gt;'Member Info'!$AG$12,'Member Info'!$AH$13,IF('Member Info'!H128&gt;'Member Info'!$AG$11,'Member Info'!$AH$12,IF('Member Info'!H128&gt;'Member Info'!$AG$10,'Member Info'!$AH$11,IF('Member Info'!H128&gt;'Member Info'!$AG$9,'Member Info'!$AH$10,IF('Member Info'!H128&gt;'Member Info'!$AG$8,'Member Info'!$AH$9,'Member Info'!$AH$8)))))))))))))</f>
        <v/>
      </c>
      <c r="H132" s="26"/>
      <c r="I132" s="26"/>
      <c r="J132" s="107" t="str">
        <f>IF(E132=0,"",IF('Member Info'!F128&gt;$S$1,CONCATENATE("Joined with practice on ", TEXT('Member Info'!F128, "DD/MM/YYYY")),IF('Member Info'!N128&lt;&gt;"",IF('Member Info'!N128&lt;$R$1,CONCATENATE("Left Scheme on ", TEXT('Member Info'!N128, "DD/MM/YYYY")),IF(ISERROR(G132),"Error Detected, No rate entered",IF(E132=0,"",IF(F132="","Error Detected, No Pensionable pay",IF(ISERROR(AB132)," Unknown Values entered.",IF(T132+U132&lt;1,"Acceptable",IF(R132+S132=200, "No Contributions Entered", IF(K132="","Error Detected, Choose reason&gt;",IF(X132="1",IF(T132=1,"Please Enter Deemed Pensionable Pay","Add Any Relevant Details Above"),"Please Give Details Above"))))))))),IF(ISERROR(G132),"Error Detected, No rate entered",IF(E132=0,"",IF(F132="","Error Detected, No Pensionable pay",IF(ISERROR(AB132)," Unknown Values entered.",IF(T132+U132&lt;1,"Acceptable",IF(R132+S132=200, "No Contributions Entered", IF(K132="","Error Detected, Choose reason&gt;",IF(X132="1",IF(T132=1,"Please Enter Deemed Pensionable Pay","Add relevant Details Above"),"Please give details Above")))))))))))</f>
        <v/>
      </c>
      <c r="K132" s="263"/>
      <c r="L132" s="93"/>
      <c r="M132" s="93" t="str">
        <f t="shared" si="24"/>
        <v/>
      </c>
      <c r="N132" s="96">
        <f t="shared" si="23"/>
        <v>0</v>
      </c>
      <c r="O132" s="96">
        <f t="shared" si="23"/>
        <v>0</v>
      </c>
      <c r="P132" s="220">
        <f>(ROUND((F132/100*'Member Info'!$W$2), 2))</f>
        <v>0</v>
      </c>
      <c r="Q132" s="220" t="e">
        <f t="shared" si="25"/>
        <v>#VALUE!</v>
      </c>
      <c r="R132" s="220" t="str">
        <f t="shared" si="26"/>
        <v/>
      </c>
      <c r="S132" s="229" t="str">
        <f t="shared" si="27"/>
        <v/>
      </c>
      <c r="T132" s="230" t="str">
        <f t="shared" si="28"/>
        <v/>
      </c>
      <c r="U132" s="230" t="str">
        <f t="shared" si="29"/>
        <v/>
      </c>
      <c r="V132" s="224">
        <f t="shared" si="30"/>
        <v>0</v>
      </c>
      <c r="W132" s="112">
        <f t="shared" si="31"/>
        <v>0</v>
      </c>
      <c r="X132" s="237" t="str">
        <f t="shared" si="19"/>
        <v/>
      </c>
      <c r="Y132" s="242" t="b">
        <f t="shared" si="20"/>
        <v>0</v>
      </c>
      <c r="Z132" s="237">
        <f t="shared" si="32"/>
        <v>0</v>
      </c>
      <c r="AA132" s="237">
        <f>IF('Member Info'!N128="",1,"")</f>
        <v>1</v>
      </c>
      <c r="AB132" s="245" t="e">
        <f t="shared" si="33"/>
        <v>#VALUE!</v>
      </c>
      <c r="AC132" s="132" t="str">
        <f t="shared" si="21"/>
        <v/>
      </c>
      <c r="AD132" s="126">
        <f t="shared" si="22"/>
        <v>1</v>
      </c>
      <c r="AE132" s="126" t="str">
        <f>IF('Member Info'!N128&lt;&gt;"",IF('Member Info'!N128&lt;=$R$1,1,0),"")</f>
        <v/>
      </c>
      <c r="AG132" s="126" t="b">
        <f t="shared" si="34"/>
        <v>0</v>
      </c>
      <c r="AH132" s="126">
        <f t="shared" si="35"/>
        <v>0</v>
      </c>
      <c r="AJ132" s="126">
        <f t="shared" si="36"/>
        <v>0</v>
      </c>
      <c r="AK132" s="126">
        <f>IF('Member Info'!F128&gt;$R$1,1,0)</f>
        <v>0</v>
      </c>
      <c r="AL132" s="126" t="b">
        <f>IF(ISERROR(R132),ERROR.TYPE(#REF!)=ERROR.TYPE(R132),FALSE)</f>
        <v>0</v>
      </c>
      <c r="AM132" s="126" t="b">
        <f>IF(ISERROR(S132),ERROR.TYPE(#REF!)=ERROR.TYPE(S132),FALSE)</f>
        <v>0</v>
      </c>
      <c r="AN132" s="126">
        <f>IF(OR('Member Info'!F128&gt;=$S$1,'Member Info'!N128&gt;=$R$1),1,0)</f>
        <v>0</v>
      </c>
    </row>
    <row r="133" spans="1:40" x14ac:dyDescent="0.25">
      <c r="A133" s="4">
        <v>101</v>
      </c>
      <c r="B133" s="166">
        <f>'Member Info'!D129</f>
        <v>0</v>
      </c>
      <c r="C133" s="166">
        <f>'Member Info'!E129</f>
        <v>0</v>
      </c>
      <c r="D133" s="166" t="str">
        <f>'Member Info'!G129</f>
        <v/>
      </c>
      <c r="E133" s="167">
        <f>'Member Info'!B129</f>
        <v>0</v>
      </c>
      <c r="F133" s="244"/>
      <c r="G133" s="168" t="str">
        <f>IF(E133=0,"",
IF('Member Info'!$AM$19&lt;=$R$1,
SUMPRODUCT('Member Info'!L129+IF('Member Info'!H129&gt;'Member Info'!$AJ$12,'Member Info'!$AK$13,IF('Member Info'!H129&gt;'Member Info'!$AJ$11,'Member Info'!$AK$12,IF('Member Info'!H129&gt;'Member Info'!$AJ$10,'Member Info'!$AK$11,IF('Member Info'!H129&gt;'Member Info'!$AJ$9,'Member Info'!$AK$10,IF('Member Info'!H129&gt;'Member Info'!$AJ$8,'Member Info'!$AK$9,'Member Info'!$AK$8)))))),
SUMPRODUCT('Member Info'!L129+IF('Member Info'!H129&gt;'Member Info'!$AG$17,'Member Info'!$AH$18,IF('Member Info'!H129&gt;'Member Info'!$AG$16,'Member Info'!$AH$17,IF('Member Info'!H129&gt;'Member Info'!$AG$15,'Member Info'!$AH$16,IF('Member Info'!H129&gt;'Member Info'!$AG$14,'Member Info'!$AH$15,IF('Member Info'!H129&gt;'Member Info'!$AG$13,'Member Info'!$AH$14,IF('Member Info'!H129&gt;'Member Info'!$AG$12,'Member Info'!$AH$13,IF('Member Info'!H129&gt;'Member Info'!$AG$11,'Member Info'!$AH$12,IF('Member Info'!H129&gt;'Member Info'!$AG$10,'Member Info'!$AH$11,IF('Member Info'!H129&gt;'Member Info'!$AG$9,'Member Info'!$AH$10,IF('Member Info'!H129&gt;'Member Info'!$AG$8,'Member Info'!$AH$9,'Member Info'!$AH$8)))))))))))))</f>
        <v/>
      </c>
      <c r="H133" s="26"/>
      <c r="I133" s="26"/>
      <c r="J133" s="107" t="str">
        <f>IF(E133=0,"",IF('Member Info'!F129&gt;$S$1,CONCATENATE("Joined with practice on ", TEXT('Member Info'!F129, "DD/MM/YYYY")),IF('Member Info'!N129&lt;&gt;"",IF('Member Info'!N129&lt;$R$1,CONCATENATE("Left Scheme on ", TEXT('Member Info'!N129, "DD/MM/YYYY")),IF(ISERROR(G133),"Error Detected, No rate entered",IF(E133=0,"",IF(F133="","Error Detected, No Pensionable pay",IF(ISERROR(AB133)," Unknown Values entered.",IF(T133+U133&lt;1,"Acceptable",IF(R133+S133=200, "No Contributions Entered", IF(K133="","Error Detected, Choose reason&gt;",IF(X133="1",IF(T133=1,"Please Enter Deemed Pensionable Pay","Add Any Relevant Details Above"),"Please Give Details Above"))))))))),IF(ISERROR(G133),"Error Detected, No rate entered",IF(E133=0,"",IF(F133="","Error Detected, No Pensionable pay",IF(ISERROR(AB133)," Unknown Values entered.",IF(T133+U133&lt;1,"Acceptable",IF(R133+S133=200, "No Contributions Entered", IF(K133="","Error Detected, Choose reason&gt;",IF(X133="1",IF(T133=1,"Please Enter Deemed Pensionable Pay","Add relevant Details Above"),"Please give details Above")))))))))))</f>
        <v/>
      </c>
      <c r="K133" s="263"/>
      <c r="L133" s="93"/>
      <c r="M133" s="93" t="str">
        <f t="shared" si="24"/>
        <v/>
      </c>
      <c r="N133" s="96">
        <f t="shared" si="23"/>
        <v>0</v>
      </c>
      <c r="O133" s="96">
        <f t="shared" si="23"/>
        <v>0</v>
      </c>
      <c r="P133" s="220">
        <f>(ROUND((F133/100*'Member Info'!$W$2), 2))</f>
        <v>0</v>
      </c>
      <c r="Q133" s="220" t="e">
        <f t="shared" si="25"/>
        <v>#VALUE!</v>
      </c>
      <c r="R133" s="220" t="str">
        <f t="shared" si="26"/>
        <v/>
      </c>
      <c r="S133" s="229" t="str">
        <f t="shared" si="27"/>
        <v/>
      </c>
      <c r="T133" s="230" t="str">
        <f t="shared" si="28"/>
        <v/>
      </c>
      <c r="U133" s="230" t="str">
        <f t="shared" si="29"/>
        <v/>
      </c>
      <c r="V133" s="224">
        <f t="shared" si="30"/>
        <v>0</v>
      </c>
      <c r="W133" s="112">
        <f t="shared" si="31"/>
        <v>0</v>
      </c>
      <c r="X133" s="237" t="str">
        <f t="shared" si="19"/>
        <v/>
      </c>
      <c r="Y133" s="242" t="b">
        <f t="shared" si="20"/>
        <v>0</v>
      </c>
      <c r="Z133" s="237">
        <f t="shared" si="32"/>
        <v>0</v>
      </c>
      <c r="AA133" s="237">
        <f>IF('Member Info'!N129="",1,"")</f>
        <v>1</v>
      </c>
      <c r="AB133" s="245" t="e">
        <f t="shared" si="33"/>
        <v>#VALUE!</v>
      </c>
      <c r="AC133" s="132" t="str">
        <f t="shared" si="21"/>
        <v/>
      </c>
      <c r="AD133" s="126">
        <f t="shared" si="22"/>
        <v>1</v>
      </c>
      <c r="AE133" s="126" t="str">
        <f>IF('Member Info'!N129&lt;&gt;"",IF('Member Info'!N129&lt;=$R$1,1,0),"")</f>
        <v/>
      </c>
      <c r="AG133" s="126" t="b">
        <f t="shared" si="34"/>
        <v>0</v>
      </c>
      <c r="AH133" s="126">
        <f t="shared" si="35"/>
        <v>0</v>
      </c>
      <c r="AJ133" s="126">
        <f t="shared" si="36"/>
        <v>0</v>
      </c>
      <c r="AK133" s="126">
        <f>IF('Member Info'!F129&gt;$R$1,1,0)</f>
        <v>0</v>
      </c>
      <c r="AL133" s="126" t="b">
        <f>IF(ISERROR(R133),ERROR.TYPE(#REF!)=ERROR.TYPE(R133),FALSE)</f>
        <v>0</v>
      </c>
      <c r="AM133" s="126" t="b">
        <f>IF(ISERROR(S133),ERROR.TYPE(#REF!)=ERROR.TYPE(S133),FALSE)</f>
        <v>0</v>
      </c>
      <c r="AN133" s="126">
        <f>IF(OR('Member Info'!F129&gt;=$S$1,'Member Info'!N129&gt;=$R$1),1,0)</f>
        <v>0</v>
      </c>
    </row>
    <row r="134" spans="1:40" x14ac:dyDescent="0.25">
      <c r="A134" s="4">
        <v>102</v>
      </c>
      <c r="B134" s="166">
        <f>'Member Info'!D130</f>
        <v>0</v>
      </c>
      <c r="C134" s="166">
        <f>'Member Info'!E130</f>
        <v>0</v>
      </c>
      <c r="D134" s="166" t="str">
        <f>'Member Info'!G130</f>
        <v/>
      </c>
      <c r="E134" s="167">
        <f>'Member Info'!B130</f>
        <v>0</v>
      </c>
      <c r="F134" s="244"/>
      <c r="G134" s="168" t="str">
        <f>IF(E134=0,"",
IF('Member Info'!$AM$19&lt;=$R$1,
SUMPRODUCT('Member Info'!L130+IF('Member Info'!H130&gt;'Member Info'!$AJ$12,'Member Info'!$AK$13,IF('Member Info'!H130&gt;'Member Info'!$AJ$11,'Member Info'!$AK$12,IF('Member Info'!H130&gt;'Member Info'!$AJ$10,'Member Info'!$AK$11,IF('Member Info'!H130&gt;'Member Info'!$AJ$9,'Member Info'!$AK$10,IF('Member Info'!H130&gt;'Member Info'!$AJ$8,'Member Info'!$AK$9,'Member Info'!$AK$8)))))),
SUMPRODUCT('Member Info'!L130+IF('Member Info'!H130&gt;'Member Info'!$AG$17,'Member Info'!$AH$18,IF('Member Info'!H130&gt;'Member Info'!$AG$16,'Member Info'!$AH$17,IF('Member Info'!H130&gt;'Member Info'!$AG$15,'Member Info'!$AH$16,IF('Member Info'!H130&gt;'Member Info'!$AG$14,'Member Info'!$AH$15,IF('Member Info'!H130&gt;'Member Info'!$AG$13,'Member Info'!$AH$14,IF('Member Info'!H130&gt;'Member Info'!$AG$12,'Member Info'!$AH$13,IF('Member Info'!H130&gt;'Member Info'!$AG$11,'Member Info'!$AH$12,IF('Member Info'!H130&gt;'Member Info'!$AG$10,'Member Info'!$AH$11,IF('Member Info'!H130&gt;'Member Info'!$AG$9,'Member Info'!$AH$10,IF('Member Info'!H130&gt;'Member Info'!$AG$8,'Member Info'!$AH$9,'Member Info'!$AH$8)))))))))))))</f>
        <v/>
      </c>
      <c r="H134" s="26"/>
      <c r="I134" s="26"/>
      <c r="J134" s="107" t="str">
        <f>IF(E134=0,"",IF('Member Info'!F130&gt;$S$1,CONCATENATE("Joined with practice on ", TEXT('Member Info'!F130, "DD/MM/YYYY")),IF('Member Info'!N130&lt;&gt;"",IF('Member Info'!N130&lt;$R$1,CONCATENATE("Left Scheme on ", TEXT('Member Info'!N130, "DD/MM/YYYY")),IF(ISERROR(G134),"Error Detected, No rate entered",IF(E134=0,"",IF(F134="","Error Detected, No Pensionable pay",IF(ISERROR(AB134)," Unknown Values entered.",IF(T134+U134&lt;1,"Acceptable",IF(R134+S134=200, "No Contributions Entered", IF(K134="","Error Detected, Choose reason&gt;",IF(X134="1",IF(T134=1,"Please Enter Deemed Pensionable Pay","Add Any Relevant Details Above"),"Please Give Details Above"))))))))),IF(ISERROR(G134),"Error Detected, No rate entered",IF(E134=0,"",IF(F134="","Error Detected, No Pensionable pay",IF(ISERROR(AB134)," Unknown Values entered.",IF(T134+U134&lt;1,"Acceptable",IF(R134+S134=200, "No Contributions Entered", IF(K134="","Error Detected, Choose reason&gt;",IF(X134="1",IF(T134=1,"Please Enter Deemed Pensionable Pay","Add relevant Details Above"),"Please give details Above")))))))))))</f>
        <v/>
      </c>
      <c r="K134" s="263"/>
      <c r="L134" s="93"/>
      <c r="M134" s="93" t="str">
        <f t="shared" si="24"/>
        <v/>
      </c>
      <c r="N134" s="96">
        <f t="shared" si="23"/>
        <v>0</v>
      </c>
      <c r="O134" s="96">
        <f t="shared" si="23"/>
        <v>0</v>
      </c>
      <c r="P134" s="220">
        <f>(ROUND((F134/100*'Member Info'!$W$2), 2))</f>
        <v>0</v>
      </c>
      <c r="Q134" s="220" t="e">
        <f t="shared" si="25"/>
        <v>#VALUE!</v>
      </c>
      <c r="R134" s="220" t="str">
        <f t="shared" si="26"/>
        <v/>
      </c>
      <c r="S134" s="229" t="str">
        <f t="shared" si="27"/>
        <v/>
      </c>
      <c r="T134" s="230" t="str">
        <f t="shared" si="28"/>
        <v/>
      </c>
      <c r="U134" s="230" t="str">
        <f t="shared" si="29"/>
        <v/>
      </c>
      <c r="V134" s="224">
        <f t="shared" si="30"/>
        <v>0</v>
      </c>
      <c r="W134" s="112">
        <f t="shared" si="31"/>
        <v>0</v>
      </c>
      <c r="X134" s="237" t="str">
        <f t="shared" si="19"/>
        <v/>
      </c>
      <c r="Y134" s="242" t="b">
        <f t="shared" si="20"/>
        <v>0</v>
      </c>
      <c r="Z134" s="237">
        <f t="shared" si="32"/>
        <v>0</v>
      </c>
      <c r="AA134" s="237">
        <f>IF('Member Info'!N130="",1,"")</f>
        <v>1</v>
      </c>
      <c r="AB134" s="245" t="e">
        <f t="shared" si="33"/>
        <v>#VALUE!</v>
      </c>
      <c r="AC134" s="132" t="str">
        <f t="shared" si="21"/>
        <v/>
      </c>
      <c r="AD134" s="126">
        <f t="shared" si="22"/>
        <v>1</v>
      </c>
      <c r="AE134" s="126" t="str">
        <f>IF('Member Info'!N130&lt;&gt;"",IF('Member Info'!N130&lt;=$R$1,1,0),"")</f>
        <v/>
      </c>
      <c r="AG134" s="126" t="b">
        <f t="shared" si="34"/>
        <v>0</v>
      </c>
      <c r="AH134" s="126">
        <f t="shared" si="35"/>
        <v>0</v>
      </c>
      <c r="AJ134" s="126">
        <f t="shared" si="36"/>
        <v>0</v>
      </c>
      <c r="AK134" s="126">
        <f>IF('Member Info'!F130&gt;$R$1,1,0)</f>
        <v>0</v>
      </c>
      <c r="AL134" s="126" t="b">
        <f>IF(ISERROR(R134),ERROR.TYPE(#REF!)=ERROR.TYPE(R134),FALSE)</f>
        <v>0</v>
      </c>
      <c r="AM134" s="126" t="b">
        <f>IF(ISERROR(S134),ERROR.TYPE(#REF!)=ERROR.TYPE(S134),FALSE)</f>
        <v>0</v>
      </c>
      <c r="AN134" s="126">
        <f>IF(OR('Member Info'!F130&gt;=$S$1,'Member Info'!N130&gt;=$R$1),1,0)</f>
        <v>0</v>
      </c>
    </row>
    <row r="135" spans="1:40" x14ac:dyDescent="0.25">
      <c r="A135" s="4">
        <v>103</v>
      </c>
      <c r="B135" s="166">
        <f>'Member Info'!D131</f>
        <v>0</v>
      </c>
      <c r="C135" s="166">
        <f>'Member Info'!E131</f>
        <v>0</v>
      </c>
      <c r="D135" s="166" t="str">
        <f>'Member Info'!G131</f>
        <v/>
      </c>
      <c r="E135" s="167">
        <f>'Member Info'!B131</f>
        <v>0</v>
      </c>
      <c r="F135" s="244"/>
      <c r="G135" s="168" t="str">
        <f>IF(E135=0,"",
IF('Member Info'!$AM$19&lt;=$R$1,
SUMPRODUCT('Member Info'!L131+IF('Member Info'!H131&gt;'Member Info'!$AJ$12,'Member Info'!$AK$13,IF('Member Info'!H131&gt;'Member Info'!$AJ$11,'Member Info'!$AK$12,IF('Member Info'!H131&gt;'Member Info'!$AJ$10,'Member Info'!$AK$11,IF('Member Info'!H131&gt;'Member Info'!$AJ$9,'Member Info'!$AK$10,IF('Member Info'!H131&gt;'Member Info'!$AJ$8,'Member Info'!$AK$9,'Member Info'!$AK$8)))))),
SUMPRODUCT('Member Info'!L131+IF('Member Info'!H131&gt;'Member Info'!$AG$17,'Member Info'!$AH$18,IF('Member Info'!H131&gt;'Member Info'!$AG$16,'Member Info'!$AH$17,IF('Member Info'!H131&gt;'Member Info'!$AG$15,'Member Info'!$AH$16,IF('Member Info'!H131&gt;'Member Info'!$AG$14,'Member Info'!$AH$15,IF('Member Info'!H131&gt;'Member Info'!$AG$13,'Member Info'!$AH$14,IF('Member Info'!H131&gt;'Member Info'!$AG$12,'Member Info'!$AH$13,IF('Member Info'!H131&gt;'Member Info'!$AG$11,'Member Info'!$AH$12,IF('Member Info'!H131&gt;'Member Info'!$AG$10,'Member Info'!$AH$11,IF('Member Info'!H131&gt;'Member Info'!$AG$9,'Member Info'!$AH$10,IF('Member Info'!H131&gt;'Member Info'!$AG$8,'Member Info'!$AH$9,'Member Info'!$AH$8)))))))))))))</f>
        <v/>
      </c>
      <c r="H135" s="26"/>
      <c r="I135" s="26"/>
      <c r="J135" s="107" t="str">
        <f>IF(E135=0,"",IF('Member Info'!F131&gt;$S$1,CONCATENATE("Joined with practice on ", TEXT('Member Info'!F131, "DD/MM/YYYY")),IF('Member Info'!N131&lt;&gt;"",IF('Member Info'!N131&lt;$R$1,CONCATENATE("Left Scheme on ", TEXT('Member Info'!N131, "DD/MM/YYYY")),IF(ISERROR(G135),"Error Detected, No rate entered",IF(E135=0,"",IF(F135="","Error Detected, No Pensionable pay",IF(ISERROR(AB135)," Unknown Values entered.",IF(T135+U135&lt;1,"Acceptable",IF(R135+S135=200, "No Contributions Entered", IF(K135="","Error Detected, Choose reason&gt;",IF(X135="1",IF(T135=1,"Please Enter Deemed Pensionable Pay","Add Any Relevant Details Above"),"Please Give Details Above"))))))))),IF(ISERROR(G135),"Error Detected, No rate entered",IF(E135=0,"",IF(F135="","Error Detected, No Pensionable pay",IF(ISERROR(AB135)," Unknown Values entered.",IF(T135+U135&lt;1,"Acceptable",IF(R135+S135=200, "No Contributions Entered", IF(K135="","Error Detected, Choose reason&gt;",IF(X135="1",IF(T135=1,"Please Enter Deemed Pensionable Pay","Add relevant Details Above"),"Please give details Above")))))))))))</f>
        <v/>
      </c>
      <c r="K135" s="263"/>
      <c r="L135" s="93"/>
      <c r="M135" s="93" t="str">
        <f t="shared" si="24"/>
        <v/>
      </c>
      <c r="N135" s="96">
        <f t="shared" si="23"/>
        <v>0</v>
      </c>
      <c r="O135" s="96">
        <f t="shared" si="23"/>
        <v>0</v>
      </c>
      <c r="P135" s="220">
        <f>(ROUND((F135/100*'Member Info'!$W$2), 2))</f>
        <v>0</v>
      </c>
      <c r="Q135" s="220" t="e">
        <f t="shared" si="25"/>
        <v>#VALUE!</v>
      </c>
      <c r="R135" s="220" t="str">
        <f t="shared" si="26"/>
        <v/>
      </c>
      <c r="S135" s="229" t="str">
        <f t="shared" si="27"/>
        <v/>
      </c>
      <c r="T135" s="230" t="str">
        <f t="shared" si="28"/>
        <v/>
      </c>
      <c r="U135" s="230" t="str">
        <f t="shared" si="29"/>
        <v/>
      </c>
      <c r="V135" s="224">
        <f t="shared" si="30"/>
        <v>0</v>
      </c>
      <c r="W135" s="112">
        <f t="shared" si="31"/>
        <v>0</v>
      </c>
      <c r="X135" s="237" t="str">
        <f t="shared" si="19"/>
        <v/>
      </c>
      <c r="Y135" s="242" t="b">
        <f t="shared" si="20"/>
        <v>0</v>
      </c>
      <c r="Z135" s="237">
        <f t="shared" si="32"/>
        <v>0</v>
      </c>
      <c r="AA135" s="237">
        <f>IF('Member Info'!N131="",1,"")</f>
        <v>1</v>
      </c>
      <c r="AB135" s="245" t="e">
        <f t="shared" si="33"/>
        <v>#VALUE!</v>
      </c>
      <c r="AC135" s="132" t="str">
        <f t="shared" si="21"/>
        <v/>
      </c>
      <c r="AD135" s="126">
        <f t="shared" si="22"/>
        <v>1</v>
      </c>
      <c r="AE135" s="126" t="str">
        <f>IF('Member Info'!N131&lt;&gt;"",IF('Member Info'!N131&lt;=$R$1,1,0),"")</f>
        <v/>
      </c>
      <c r="AG135" s="126" t="b">
        <f t="shared" si="34"/>
        <v>0</v>
      </c>
      <c r="AH135" s="126">
        <f t="shared" si="35"/>
        <v>0</v>
      </c>
      <c r="AJ135" s="126">
        <f t="shared" si="36"/>
        <v>0</v>
      </c>
      <c r="AK135" s="126">
        <f>IF('Member Info'!F131&gt;$R$1,1,0)</f>
        <v>0</v>
      </c>
      <c r="AL135" s="126" t="b">
        <f>IF(ISERROR(R135),ERROR.TYPE(#REF!)=ERROR.TYPE(R135),FALSE)</f>
        <v>0</v>
      </c>
      <c r="AM135" s="126" t="b">
        <f>IF(ISERROR(S135),ERROR.TYPE(#REF!)=ERROR.TYPE(S135),FALSE)</f>
        <v>0</v>
      </c>
      <c r="AN135" s="126">
        <f>IF(OR('Member Info'!F131&gt;=$S$1,'Member Info'!N131&gt;=$R$1),1,0)</f>
        <v>0</v>
      </c>
    </row>
    <row r="136" spans="1:40" x14ac:dyDescent="0.25">
      <c r="A136" s="4">
        <v>104</v>
      </c>
      <c r="B136" s="166">
        <f>'Member Info'!D132</f>
        <v>0</v>
      </c>
      <c r="C136" s="166">
        <f>'Member Info'!E132</f>
        <v>0</v>
      </c>
      <c r="D136" s="166" t="str">
        <f>'Member Info'!G132</f>
        <v/>
      </c>
      <c r="E136" s="167">
        <f>'Member Info'!B132</f>
        <v>0</v>
      </c>
      <c r="F136" s="244"/>
      <c r="G136" s="168" t="str">
        <f>IF(E136=0,"",
IF('Member Info'!$AM$19&lt;=$R$1,
SUMPRODUCT('Member Info'!L132+IF('Member Info'!H132&gt;'Member Info'!$AJ$12,'Member Info'!$AK$13,IF('Member Info'!H132&gt;'Member Info'!$AJ$11,'Member Info'!$AK$12,IF('Member Info'!H132&gt;'Member Info'!$AJ$10,'Member Info'!$AK$11,IF('Member Info'!H132&gt;'Member Info'!$AJ$9,'Member Info'!$AK$10,IF('Member Info'!H132&gt;'Member Info'!$AJ$8,'Member Info'!$AK$9,'Member Info'!$AK$8)))))),
SUMPRODUCT('Member Info'!L132+IF('Member Info'!H132&gt;'Member Info'!$AG$17,'Member Info'!$AH$18,IF('Member Info'!H132&gt;'Member Info'!$AG$16,'Member Info'!$AH$17,IF('Member Info'!H132&gt;'Member Info'!$AG$15,'Member Info'!$AH$16,IF('Member Info'!H132&gt;'Member Info'!$AG$14,'Member Info'!$AH$15,IF('Member Info'!H132&gt;'Member Info'!$AG$13,'Member Info'!$AH$14,IF('Member Info'!H132&gt;'Member Info'!$AG$12,'Member Info'!$AH$13,IF('Member Info'!H132&gt;'Member Info'!$AG$11,'Member Info'!$AH$12,IF('Member Info'!H132&gt;'Member Info'!$AG$10,'Member Info'!$AH$11,IF('Member Info'!H132&gt;'Member Info'!$AG$9,'Member Info'!$AH$10,IF('Member Info'!H132&gt;'Member Info'!$AG$8,'Member Info'!$AH$9,'Member Info'!$AH$8)))))))))))))</f>
        <v/>
      </c>
      <c r="H136" s="26"/>
      <c r="I136" s="26"/>
      <c r="J136" s="107" t="str">
        <f>IF(E136=0,"",IF('Member Info'!F132&gt;$S$1,CONCATENATE("Joined with practice on ", TEXT('Member Info'!F132, "DD/MM/YYYY")),IF('Member Info'!N132&lt;&gt;"",IF('Member Info'!N132&lt;$R$1,CONCATENATE("Left Scheme on ", TEXT('Member Info'!N132, "DD/MM/YYYY")),IF(ISERROR(G136),"Error Detected, No rate entered",IF(E136=0,"",IF(F136="","Error Detected, No Pensionable pay",IF(ISERROR(AB136)," Unknown Values entered.",IF(T136+U136&lt;1,"Acceptable",IF(R136+S136=200, "No Contributions Entered", IF(K136="","Error Detected, Choose reason&gt;",IF(X136="1",IF(T136=1,"Please Enter Deemed Pensionable Pay","Add Any Relevant Details Above"),"Please Give Details Above"))))))))),IF(ISERROR(G136),"Error Detected, No rate entered",IF(E136=0,"",IF(F136="","Error Detected, No Pensionable pay",IF(ISERROR(AB136)," Unknown Values entered.",IF(T136+U136&lt;1,"Acceptable",IF(R136+S136=200, "No Contributions Entered", IF(K136="","Error Detected, Choose reason&gt;",IF(X136="1",IF(T136=1,"Please Enter Deemed Pensionable Pay","Add relevant Details Above"),"Please give details Above")))))))))))</f>
        <v/>
      </c>
      <c r="K136" s="263"/>
      <c r="L136" s="93"/>
      <c r="M136" s="93" t="str">
        <f t="shared" si="24"/>
        <v/>
      </c>
      <c r="N136" s="96">
        <f t="shared" si="23"/>
        <v>0</v>
      </c>
      <c r="O136" s="96">
        <f t="shared" si="23"/>
        <v>0</v>
      </c>
      <c r="P136" s="220">
        <f>(ROUND((F136/100*'Member Info'!$W$2), 2))</f>
        <v>0</v>
      </c>
      <c r="Q136" s="220" t="e">
        <f t="shared" si="25"/>
        <v>#VALUE!</v>
      </c>
      <c r="R136" s="220" t="str">
        <f t="shared" si="26"/>
        <v/>
      </c>
      <c r="S136" s="229" t="str">
        <f t="shared" si="27"/>
        <v/>
      </c>
      <c r="T136" s="230" t="str">
        <f t="shared" si="28"/>
        <v/>
      </c>
      <c r="U136" s="230" t="str">
        <f t="shared" si="29"/>
        <v/>
      </c>
      <c r="V136" s="224">
        <f t="shared" si="30"/>
        <v>0</v>
      </c>
      <c r="W136" s="112">
        <f t="shared" si="31"/>
        <v>0</v>
      </c>
      <c r="X136" s="237" t="str">
        <f t="shared" si="19"/>
        <v/>
      </c>
      <c r="Y136" s="242" t="b">
        <f t="shared" si="20"/>
        <v>0</v>
      </c>
      <c r="Z136" s="237">
        <f t="shared" si="32"/>
        <v>0</v>
      </c>
      <c r="AA136" s="237">
        <f>IF('Member Info'!N132="",1,"")</f>
        <v>1</v>
      </c>
      <c r="AB136" s="245" t="e">
        <f t="shared" si="33"/>
        <v>#VALUE!</v>
      </c>
      <c r="AC136" s="132" t="str">
        <f t="shared" si="21"/>
        <v/>
      </c>
      <c r="AD136" s="126">
        <f t="shared" si="22"/>
        <v>1</v>
      </c>
      <c r="AE136" s="126" t="str">
        <f>IF('Member Info'!N132&lt;&gt;"",IF('Member Info'!N132&lt;=$R$1,1,0),"")</f>
        <v/>
      </c>
      <c r="AG136" s="126" t="b">
        <f t="shared" si="34"/>
        <v>0</v>
      </c>
      <c r="AH136" s="126">
        <f t="shared" si="35"/>
        <v>0</v>
      </c>
      <c r="AJ136" s="126">
        <f t="shared" si="36"/>
        <v>0</v>
      </c>
      <c r="AK136" s="126">
        <f>IF('Member Info'!F132&gt;$R$1,1,0)</f>
        <v>0</v>
      </c>
      <c r="AL136" s="126" t="b">
        <f>IF(ISERROR(R136),ERROR.TYPE(#REF!)=ERROR.TYPE(R136),FALSE)</f>
        <v>0</v>
      </c>
      <c r="AM136" s="126" t="b">
        <f>IF(ISERROR(S136),ERROR.TYPE(#REF!)=ERROR.TYPE(S136),FALSE)</f>
        <v>0</v>
      </c>
      <c r="AN136" s="126">
        <f>IF(OR('Member Info'!F132&gt;=$S$1,'Member Info'!N132&gt;=$R$1),1,0)</f>
        <v>0</v>
      </c>
    </row>
    <row r="137" spans="1:40" x14ac:dyDescent="0.25">
      <c r="A137" s="4">
        <v>105</v>
      </c>
      <c r="B137" s="166">
        <f>'Member Info'!D133</f>
        <v>0</v>
      </c>
      <c r="C137" s="166">
        <f>'Member Info'!E133</f>
        <v>0</v>
      </c>
      <c r="D137" s="166" t="str">
        <f>'Member Info'!G133</f>
        <v/>
      </c>
      <c r="E137" s="167">
        <f>'Member Info'!B133</f>
        <v>0</v>
      </c>
      <c r="F137" s="244"/>
      <c r="G137" s="168" t="str">
        <f>IF(E137=0,"",
IF('Member Info'!$AM$19&lt;=$R$1,
SUMPRODUCT('Member Info'!L133+IF('Member Info'!H133&gt;'Member Info'!$AJ$12,'Member Info'!$AK$13,IF('Member Info'!H133&gt;'Member Info'!$AJ$11,'Member Info'!$AK$12,IF('Member Info'!H133&gt;'Member Info'!$AJ$10,'Member Info'!$AK$11,IF('Member Info'!H133&gt;'Member Info'!$AJ$9,'Member Info'!$AK$10,IF('Member Info'!H133&gt;'Member Info'!$AJ$8,'Member Info'!$AK$9,'Member Info'!$AK$8)))))),
SUMPRODUCT('Member Info'!L133+IF('Member Info'!H133&gt;'Member Info'!$AG$17,'Member Info'!$AH$18,IF('Member Info'!H133&gt;'Member Info'!$AG$16,'Member Info'!$AH$17,IF('Member Info'!H133&gt;'Member Info'!$AG$15,'Member Info'!$AH$16,IF('Member Info'!H133&gt;'Member Info'!$AG$14,'Member Info'!$AH$15,IF('Member Info'!H133&gt;'Member Info'!$AG$13,'Member Info'!$AH$14,IF('Member Info'!H133&gt;'Member Info'!$AG$12,'Member Info'!$AH$13,IF('Member Info'!H133&gt;'Member Info'!$AG$11,'Member Info'!$AH$12,IF('Member Info'!H133&gt;'Member Info'!$AG$10,'Member Info'!$AH$11,IF('Member Info'!H133&gt;'Member Info'!$AG$9,'Member Info'!$AH$10,IF('Member Info'!H133&gt;'Member Info'!$AG$8,'Member Info'!$AH$9,'Member Info'!$AH$8)))))))))))))</f>
        <v/>
      </c>
      <c r="H137" s="26"/>
      <c r="I137" s="26"/>
      <c r="J137" s="107" t="str">
        <f>IF(E137=0,"",IF('Member Info'!F133&gt;$S$1,CONCATENATE("Joined with practice on ", TEXT('Member Info'!F133, "DD/MM/YYYY")),IF('Member Info'!N133&lt;&gt;"",IF('Member Info'!N133&lt;$R$1,CONCATENATE("Left Scheme on ", TEXT('Member Info'!N133, "DD/MM/YYYY")),IF(ISERROR(G137),"Error Detected, No rate entered",IF(E137=0,"",IF(F137="","Error Detected, No Pensionable pay",IF(ISERROR(AB137)," Unknown Values entered.",IF(T137+U137&lt;1,"Acceptable",IF(R137+S137=200, "No Contributions Entered", IF(K137="","Error Detected, Choose reason&gt;",IF(X137="1",IF(T137=1,"Please Enter Deemed Pensionable Pay","Add Any Relevant Details Above"),"Please Give Details Above"))))))))),IF(ISERROR(G137),"Error Detected, No rate entered",IF(E137=0,"",IF(F137="","Error Detected, No Pensionable pay",IF(ISERROR(AB137)," Unknown Values entered.",IF(T137+U137&lt;1,"Acceptable",IF(R137+S137=200, "No Contributions Entered", IF(K137="","Error Detected, Choose reason&gt;",IF(X137="1",IF(T137=1,"Please Enter Deemed Pensionable Pay","Add relevant Details Above"),"Please give details Above")))))))))))</f>
        <v/>
      </c>
      <c r="K137" s="263"/>
      <c r="L137" s="93"/>
      <c r="M137" s="93" t="str">
        <f t="shared" si="24"/>
        <v/>
      </c>
      <c r="N137" s="96">
        <f t="shared" si="23"/>
        <v>0</v>
      </c>
      <c r="O137" s="96">
        <f t="shared" si="23"/>
        <v>0</v>
      </c>
      <c r="P137" s="220">
        <f>(ROUND((F137/100*'Member Info'!$W$2), 2))</f>
        <v>0</v>
      </c>
      <c r="Q137" s="220" t="e">
        <f t="shared" si="25"/>
        <v>#VALUE!</v>
      </c>
      <c r="R137" s="220" t="str">
        <f t="shared" si="26"/>
        <v/>
      </c>
      <c r="S137" s="229" t="str">
        <f t="shared" si="27"/>
        <v/>
      </c>
      <c r="T137" s="230" t="str">
        <f t="shared" si="28"/>
        <v/>
      </c>
      <c r="U137" s="230" t="str">
        <f t="shared" si="29"/>
        <v/>
      </c>
      <c r="V137" s="224">
        <f t="shared" si="30"/>
        <v>0</v>
      </c>
      <c r="W137" s="112">
        <f t="shared" si="31"/>
        <v>0</v>
      </c>
      <c r="X137" s="237" t="str">
        <f t="shared" si="19"/>
        <v/>
      </c>
      <c r="Y137" s="242" t="b">
        <f t="shared" si="20"/>
        <v>0</v>
      </c>
      <c r="Z137" s="237">
        <f t="shared" si="32"/>
        <v>0</v>
      </c>
      <c r="AA137" s="237">
        <f>IF('Member Info'!N133="",1,"")</f>
        <v>1</v>
      </c>
      <c r="AB137" s="245" t="e">
        <f t="shared" si="33"/>
        <v>#VALUE!</v>
      </c>
      <c r="AC137" s="132" t="str">
        <f t="shared" si="21"/>
        <v/>
      </c>
      <c r="AD137" s="126">
        <f t="shared" si="22"/>
        <v>1</v>
      </c>
      <c r="AE137" s="126" t="str">
        <f>IF('Member Info'!N133&lt;&gt;"",IF('Member Info'!N133&lt;=$R$1,1,0),"")</f>
        <v/>
      </c>
      <c r="AG137" s="126" t="b">
        <f t="shared" si="34"/>
        <v>0</v>
      </c>
      <c r="AH137" s="126">
        <f t="shared" si="35"/>
        <v>0</v>
      </c>
      <c r="AJ137" s="126">
        <f t="shared" si="36"/>
        <v>0</v>
      </c>
      <c r="AK137" s="126">
        <f>IF('Member Info'!F133&gt;$R$1,1,0)</f>
        <v>0</v>
      </c>
      <c r="AL137" s="126" t="b">
        <f>IF(ISERROR(R137),ERROR.TYPE(#REF!)=ERROR.TYPE(R137),FALSE)</f>
        <v>0</v>
      </c>
      <c r="AM137" s="126" t="b">
        <f>IF(ISERROR(S137),ERROR.TYPE(#REF!)=ERROR.TYPE(S137),FALSE)</f>
        <v>0</v>
      </c>
      <c r="AN137" s="126">
        <f>IF(OR('Member Info'!F133&gt;=$S$1,'Member Info'!N133&gt;=$R$1),1,0)</f>
        <v>0</v>
      </c>
    </row>
    <row r="138" spans="1:40" x14ac:dyDescent="0.25">
      <c r="A138" s="4">
        <v>106</v>
      </c>
      <c r="B138" s="166">
        <f>'Member Info'!D134</f>
        <v>0</v>
      </c>
      <c r="C138" s="166">
        <f>'Member Info'!E134</f>
        <v>0</v>
      </c>
      <c r="D138" s="166" t="str">
        <f>'Member Info'!G134</f>
        <v/>
      </c>
      <c r="E138" s="167">
        <f>'Member Info'!B134</f>
        <v>0</v>
      </c>
      <c r="F138" s="244"/>
      <c r="G138" s="168" t="str">
        <f>IF(E138=0,"",
IF('Member Info'!$AM$19&lt;=$R$1,
SUMPRODUCT('Member Info'!L134+IF('Member Info'!H134&gt;'Member Info'!$AJ$12,'Member Info'!$AK$13,IF('Member Info'!H134&gt;'Member Info'!$AJ$11,'Member Info'!$AK$12,IF('Member Info'!H134&gt;'Member Info'!$AJ$10,'Member Info'!$AK$11,IF('Member Info'!H134&gt;'Member Info'!$AJ$9,'Member Info'!$AK$10,IF('Member Info'!H134&gt;'Member Info'!$AJ$8,'Member Info'!$AK$9,'Member Info'!$AK$8)))))),
SUMPRODUCT('Member Info'!L134+IF('Member Info'!H134&gt;'Member Info'!$AG$17,'Member Info'!$AH$18,IF('Member Info'!H134&gt;'Member Info'!$AG$16,'Member Info'!$AH$17,IF('Member Info'!H134&gt;'Member Info'!$AG$15,'Member Info'!$AH$16,IF('Member Info'!H134&gt;'Member Info'!$AG$14,'Member Info'!$AH$15,IF('Member Info'!H134&gt;'Member Info'!$AG$13,'Member Info'!$AH$14,IF('Member Info'!H134&gt;'Member Info'!$AG$12,'Member Info'!$AH$13,IF('Member Info'!H134&gt;'Member Info'!$AG$11,'Member Info'!$AH$12,IF('Member Info'!H134&gt;'Member Info'!$AG$10,'Member Info'!$AH$11,IF('Member Info'!H134&gt;'Member Info'!$AG$9,'Member Info'!$AH$10,IF('Member Info'!H134&gt;'Member Info'!$AG$8,'Member Info'!$AH$9,'Member Info'!$AH$8)))))))))))))</f>
        <v/>
      </c>
      <c r="H138" s="26"/>
      <c r="I138" s="26"/>
      <c r="J138" s="107" t="str">
        <f>IF(E138=0,"",IF('Member Info'!F134&gt;$S$1,CONCATENATE("Joined with practice on ", TEXT('Member Info'!F134, "DD/MM/YYYY")),IF('Member Info'!N134&lt;&gt;"",IF('Member Info'!N134&lt;$R$1,CONCATENATE("Left Scheme on ", TEXT('Member Info'!N134, "DD/MM/YYYY")),IF(ISERROR(G138),"Error Detected, No rate entered",IF(E138=0,"",IF(F138="","Error Detected, No Pensionable pay",IF(ISERROR(AB138)," Unknown Values entered.",IF(T138+U138&lt;1,"Acceptable",IF(R138+S138=200, "No Contributions Entered", IF(K138="","Error Detected, Choose reason&gt;",IF(X138="1",IF(T138=1,"Please Enter Deemed Pensionable Pay","Add Any Relevant Details Above"),"Please Give Details Above"))))))))),IF(ISERROR(G138),"Error Detected, No rate entered",IF(E138=0,"",IF(F138="","Error Detected, No Pensionable pay",IF(ISERROR(AB138)," Unknown Values entered.",IF(T138+U138&lt;1,"Acceptable",IF(R138+S138=200, "No Contributions Entered", IF(K138="","Error Detected, Choose reason&gt;",IF(X138="1",IF(T138=1,"Please Enter Deemed Pensionable Pay","Add relevant Details Above"),"Please give details Above")))))))))))</f>
        <v/>
      </c>
      <c r="K138" s="263"/>
      <c r="L138" s="93"/>
      <c r="M138" s="93" t="str">
        <f t="shared" si="24"/>
        <v/>
      </c>
      <c r="N138" s="96">
        <f t="shared" si="23"/>
        <v>0</v>
      </c>
      <c r="O138" s="96">
        <f t="shared" si="23"/>
        <v>0</v>
      </c>
      <c r="P138" s="220">
        <f>(ROUND((F138/100*'Member Info'!$W$2), 2))</f>
        <v>0</v>
      </c>
      <c r="Q138" s="220" t="e">
        <f t="shared" si="25"/>
        <v>#VALUE!</v>
      </c>
      <c r="R138" s="220" t="str">
        <f t="shared" si="26"/>
        <v/>
      </c>
      <c r="S138" s="229" t="str">
        <f t="shared" si="27"/>
        <v/>
      </c>
      <c r="T138" s="230" t="str">
        <f t="shared" si="28"/>
        <v/>
      </c>
      <c r="U138" s="230" t="str">
        <f t="shared" si="29"/>
        <v/>
      </c>
      <c r="V138" s="224">
        <f t="shared" si="30"/>
        <v>0</v>
      </c>
      <c r="W138" s="112">
        <f t="shared" si="31"/>
        <v>0</v>
      </c>
      <c r="X138" s="237" t="str">
        <f t="shared" si="19"/>
        <v/>
      </c>
      <c r="Y138" s="242" t="b">
        <f t="shared" si="20"/>
        <v>0</v>
      </c>
      <c r="Z138" s="237">
        <f t="shared" si="32"/>
        <v>0</v>
      </c>
      <c r="AA138" s="237">
        <f>IF('Member Info'!N134="",1,"")</f>
        <v>1</v>
      </c>
      <c r="AB138" s="245" t="e">
        <f t="shared" si="33"/>
        <v>#VALUE!</v>
      </c>
      <c r="AC138" s="132" t="str">
        <f t="shared" si="21"/>
        <v/>
      </c>
      <c r="AD138" s="126">
        <f t="shared" si="22"/>
        <v>1</v>
      </c>
      <c r="AE138" s="126" t="str">
        <f>IF('Member Info'!N134&lt;&gt;"",IF('Member Info'!N134&lt;=$R$1,1,0),"")</f>
        <v/>
      </c>
      <c r="AG138" s="126" t="b">
        <f t="shared" si="34"/>
        <v>0</v>
      </c>
      <c r="AH138" s="126">
        <f t="shared" si="35"/>
        <v>0</v>
      </c>
      <c r="AJ138" s="126">
        <f t="shared" si="36"/>
        <v>0</v>
      </c>
      <c r="AK138" s="126">
        <f>IF('Member Info'!F134&gt;$R$1,1,0)</f>
        <v>0</v>
      </c>
      <c r="AL138" s="126" t="b">
        <f>IF(ISERROR(R138),ERROR.TYPE(#REF!)=ERROR.TYPE(R138),FALSE)</f>
        <v>0</v>
      </c>
      <c r="AM138" s="126" t="b">
        <f>IF(ISERROR(S138),ERROR.TYPE(#REF!)=ERROR.TYPE(S138),FALSE)</f>
        <v>0</v>
      </c>
      <c r="AN138" s="126">
        <f>IF(OR('Member Info'!F134&gt;=$S$1,'Member Info'!N134&gt;=$R$1),1,0)</f>
        <v>0</v>
      </c>
    </row>
    <row r="139" spans="1:40" x14ac:dyDescent="0.25">
      <c r="A139" s="4">
        <v>107</v>
      </c>
      <c r="B139" s="166">
        <f>'Member Info'!D135</f>
        <v>0</v>
      </c>
      <c r="C139" s="166">
        <f>'Member Info'!E135</f>
        <v>0</v>
      </c>
      <c r="D139" s="166" t="str">
        <f>'Member Info'!G135</f>
        <v/>
      </c>
      <c r="E139" s="167">
        <f>'Member Info'!B135</f>
        <v>0</v>
      </c>
      <c r="F139" s="244"/>
      <c r="G139" s="168" t="str">
        <f>IF(E139=0,"",
IF('Member Info'!$AM$19&lt;=$R$1,
SUMPRODUCT('Member Info'!L135+IF('Member Info'!H135&gt;'Member Info'!$AJ$12,'Member Info'!$AK$13,IF('Member Info'!H135&gt;'Member Info'!$AJ$11,'Member Info'!$AK$12,IF('Member Info'!H135&gt;'Member Info'!$AJ$10,'Member Info'!$AK$11,IF('Member Info'!H135&gt;'Member Info'!$AJ$9,'Member Info'!$AK$10,IF('Member Info'!H135&gt;'Member Info'!$AJ$8,'Member Info'!$AK$9,'Member Info'!$AK$8)))))),
SUMPRODUCT('Member Info'!L135+IF('Member Info'!H135&gt;'Member Info'!$AG$17,'Member Info'!$AH$18,IF('Member Info'!H135&gt;'Member Info'!$AG$16,'Member Info'!$AH$17,IF('Member Info'!H135&gt;'Member Info'!$AG$15,'Member Info'!$AH$16,IF('Member Info'!H135&gt;'Member Info'!$AG$14,'Member Info'!$AH$15,IF('Member Info'!H135&gt;'Member Info'!$AG$13,'Member Info'!$AH$14,IF('Member Info'!H135&gt;'Member Info'!$AG$12,'Member Info'!$AH$13,IF('Member Info'!H135&gt;'Member Info'!$AG$11,'Member Info'!$AH$12,IF('Member Info'!H135&gt;'Member Info'!$AG$10,'Member Info'!$AH$11,IF('Member Info'!H135&gt;'Member Info'!$AG$9,'Member Info'!$AH$10,IF('Member Info'!H135&gt;'Member Info'!$AG$8,'Member Info'!$AH$9,'Member Info'!$AH$8)))))))))))))</f>
        <v/>
      </c>
      <c r="H139" s="26"/>
      <c r="I139" s="26"/>
      <c r="J139" s="107" t="str">
        <f>IF(E139=0,"",IF('Member Info'!F135&gt;$S$1,CONCATENATE("Joined with practice on ", TEXT('Member Info'!F135, "DD/MM/YYYY")),IF('Member Info'!N135&lt;&gt;"",IF('Member Info'!N135&lt;$R$1,CONCATENATE("Left Scheme on ", TEXT('Member Info'!N135, "DD/MM/YYYY")),IF(ISERROR(G139),"Error Detected, No rate entered",IF(E139=0,"",IF(F139="","Error Detected, No Pensionable pay",IF(ISERROR(AB139)," Unknown Values entered.",IF(T139+U139&lt;1,"Acceptable",IF(R139+S139=200, "No Contributions Entered", IF(K139="","Error Detected, Choose reason&gt;",IF(X139="1",IF(T139=1,"Please Enter Deemed Pensionable Pay","Add Any Relevant Details Above"),"Please Give Details Above"))))))))),IF(ISERROR(G139),"Error Detected, No rate entered",IF(E139=0,"",IF(F139="","Error Detected, No Pensionable pay",IF(ISERROR(AB139)," Unknown Values entered.",IF(T139+U139&lt;1,"Acceptable",IF(R139+S139=200, "No Contributions Entered", IF(K139="","Error Detected, Choose reason&gt;",IF(X139="1",IF(T139=1,"Please Enter Deemed Pensionable Pay","Add relevant Details Above"),"Please give details Above")))))))))))</f>
        <v/>
      </c>
      <c r="K139" s="263"/>
      <c r="L139" s="93"/>
      <c r="M139" s="93" t="str">
        <f t="shared" si="24"/>
        <v/>
      </c>
      <c r="N139" s="96">
        <f t="shared" si="23"/>
        <v>0</v>
      </c>
      <c r="O139" s="96">
        <f t="shared" si="23"/>
        <v>0</v>
      </c>
      <c r="P139" s="220">
        <f>(ROUND((F139/100*'Member Info'!$W$2), 2))</f>
        <v>0</v>
      </c>
      <c r="Q139" s="220" t="e">
        <f t="shared" si="25"/>
        <v>#VALUE!</v>
      </c>
      <c r="R139" s="220" t="str">
        <f t="shared" si="26"/>
        <v/>
      </c>
      <c r="S139" s="229" t="str">
        <f t="shared" si="27"/>
        <v/>
      </c>
      <c r="T139" s="230" t="str">
        <f t="shared" si="28"/>
        <v/>
      </c>
      <c r="U139" s="230" t="str">
        <f t="shared" si="29"/>
        <v/>
      </c>
      <c r="V139" s="224">
        <f t="shared" si="30"/>
        <v>0</v>
      </c>
      <c r="W139" s="112">
        <f t="shared" si="31"/>
        <v>0</v>
      </c>
      <c r="X139" s="237" t="str">
        <f t="shared" si="19"/>
        <v/>
      </c>
      <c r="Y139" s="242" t="b">
        <f t="shared" si="20"/>
        <v>0</v>
      </c>
      <c r="Z139" s="237">
        <f t="shared" si="32"/>
        <v>0</v>
      </c>
      <c r="AA139" s="237">
        <f>IF('Member Info'!N135="",1,"")</f>
        <v>1</v>
      </c>
      <c r="AB139" s="245" t="e">
        <f t="shared" si="33"/>
        <v>#VALUE!</v>
      </c>
      <c r="AC139" s="132" t="str">
        <f t="shared" si="21"/>
        <v/>
      </c>
      <c r="AD139" s="126">
        <f t="shared" si="22"/>
        <v>1</v>
      </c>
      <c r="AE139" s="126" t="str">
        <f>IF('Member Info'!N135&lt;&gt;"",IF('Member Info'!N135&lt;=$R$1,1,0),"")</f>
        <v/>
      </c>
      <c r="AG139" s="126" t="b">
        <f t="shared" si="34"/>
        <v>0</v>
      </c>
      <c r="AH139" s="126">
        <f t="shared" si="35"/>
        <v>0</v>
      </c>
      <c r="AJ139" s="126">
        <f t="shared" si="36"/>
        <v>0</v>
      </c>
      <c r="AK139" s="126">
        <f>IF('Member Info'!F135&gt;$R$1,1,0)</f>
        <v>0</v>
      </c>
      <c r="AL139" s="126" t="b">
        <f>IF(ISERROR(R139),ERROR.TYPE(#REF!)=ERROR.TYPE(R139),FALSE)</f>
        <v>0</v>
      </c>
      <c r="AM139" s="126" t="b">
        <f>IF(ISERROR(S139),ERROR.TYPE(#REF!)=ERROR.TYPE(S139),FALSE)</f>
        <v>0</v>
      </c>
      <c r="AN139" s="126">
        <f>IF(OR('Member Info'!F135&gt;=$S$1,'Member Info'!N135&gt;=$R$1),1,0)</f>
        <v>0</v>
      </c>
    </row>
    <row r="140" spans="1:40" x14ac:dyDescent="0.25">
      <c r="A140" s="4">
        <v>108</v>
      </c>
      <c r="B140" s="166">
        <f>'Member Info'!D136</f>
        <v>0</v>
      </c>
      <c r="C140" s="166">
        <f>'Member Info'!E136</f>
        <v>0</v>
      </c>
      <c r="D140" s="166" t="str">
        <f>'Member Info'!G136</f>
        <v/>
      </c>
      <c r="E140" s="167">
        <f>'Member Info'!B136</f>
        <v>0</v>
      </c>
      <c r="F140" s="244"/>
      <c r="G140" s="168" t="str">
        <f>IF(E140=0,"",
IF('Member Info'!$AM$19&lt;=$R$1,
SUMPRODUCT('Member Info'!L136+IF('Member Info'!H136&gt;'Member Info'!$AJ$12,'Member Info'!$AK$13,IF('Member Info'!H136&gt;'Member Info'!$AJ$11,'Member Info'!$AK$12,IF('Member Info'!H136&gt;'Member Info'!$AJ$10,'Member Info'!$AK$11,IF('Member Info'!H136&gt;'Member Info'!$AJ$9,'Member Info'!$AK$10,IF('Member Info'!H136&gt;'Member Info'!$AJ$8,'Member Info'!$AK$9,'Member Info'!$AK$8)))))),
SUMPRODUCT('Member Info'!L136+IF('Member Info'!H136&gt;'Member Info'!$AG$17,'Member Info'!$AH$18,IF('Member Info'!H136&gt;'Member Info'!$AG$16,'Member Info'!$AH$17,IF('Member Info'!H136&gt;'Member Info'!$AG$15,'Member Info'!$AH$16,IF('Member Info'!H136&gt;'Member Info'!$AG$14,'Member Info'!$AH$15,IF('Member Info'!H136&gt;'Member Info'!$AG$13,'Member Info'!$AH$14,IF('Member Info'!H136&gt;'Member Info'!$AG$12,'Member Info'!$AH$13,IF('Member Info'!H136&gt;'Member Info'!$AG$11,'Member Info'!$AH$12,IF('Member Info'!H136&gt;'Member Info'!$AG$10,'Member Info'!$AH$11,IF('Member Info'!H136&gt;'Member Info'!$AG$9,'Member Info'!$AH$10,IF('Member Info'!H136&gt;'Member Info'!$AG$8,'Member Info'!$AH$9,'Member Info'!$AH$8)))))))))))))</f>
        <v/>
      </c>
      <c r="H140" s="26"/>
      <c r="I140" s="26"/>
      <c r="J140" s="107" t="str">
        <f>IF(E140=0,"",IF('Member Info'!F136&gt;$S$1,CONCATENATE("Joined with practice on ", TEXT('Member Info'!F136, "DD/MM/YYYY")),IF('Member Info'!N136&lt;&gt;"",IF('Member Info'!N136&lt;$R$1,CONCATENATE("Left Scheme on ", TEXT('Member Info'!N136, "DD/MM/YYYY")),IF(ISERROR(G140),"Error Detected, No rate entered",IF(E140=0,"",IF(F140="","Error Detected, No Pensionable pay",IF(ISERROR(AB140)," Unknown Values entered.",IF(T140+U140&lt;1,"Acceptable",IF(R140+S140=200, "No Contributions Entered", IF(K140="","Error Detected, Choose reason&gt;",IF(X140="1",IF(T140=1,"Please Enter Deemed Pensionable Pay","Add Any Relevant Details Above"),"Please Give Details Above"))))))))),IF(ISERROR(G140),"Error Detected, No rate entered",IF(E140=0,"",IF(F140="","Error Detected, No Pensionable pay",IF(ISERROR(AB140)," Unknown Values entered.",IF(T140+U140&lt;1,"Acceptable",IF(R140+S140=200, "No Contributions Entered", IF(K140="","Error Detected, Choose reason&gt;",IF(X140="1",IF(T140=1,"Please Enter Deemed Pensionable Pay","Add relevant Details Above"),"Please give details Above")))))))))))</f>
        <v/>
      </c>
      <c r="K140" s="263"/>
      <c r="L140" s="93"/>
      <c r="M140" s="93" t="str">
        <f t="shared" si="24"/>
        <v/>
      </c>
      <c r="N140" s="96">
        <f t="shared" si="23"/>
        <v>0</v>
      </c>
      <c r="O140" s="96">
        <f t="shared" si="23"/>
        <v>0</v>
      </c>
      <c r="P140" s="220">
        <f>(ROUND((F140/100*'Member Info'!$W$2), 2))</f>
        <v>0</v>
      </c>
      <c r="Q140" s="220" t="e">
        <f t="shared" si="25"/>
        <v>#VALUE!</v>
      </c>
      <c r="R140" s="220" t="str">
        <f t="shared" si="26"/>
        <v/>
      </c>
      <c r="S140" s="229" t="str">
        <f t="shared" si="27"/>
        <v/>
      </c>
      <c r="T140" s="230" t="str">
        <f t="shared" si="28"/>
        <v/>
      </c>
      <c r="U140" s="230" t="str">
        <f t="shared" si="29"/>
        <v/>
      </c>
      <c r="V140" s="224">
        <f t="shared" si="30"/>
        <v>0</v>
      </c>
      <c r="W140" s="112">
        <f t="shared" si="31"/>
        <v>0</v>
      </c>
      <c r="X140" s="237" t="str">
        <f t="shared" si="19"/>
        <v/>
      </c>
      <c r="Y140" s="242" t="b">
        <f t="shared" si="20"/>
        <v>0</v>
      </c>
      <c r="Z140" s="237">
        <f t="shared" si="32"/>
        <v>0</v>
      </c>
      <c r="AA140" s="237">
        <f>IF('Member Info'!N136="",1,"")</f>
        <v>1</v>
      </c>
      <c r="AB140" s="245" t="e">
        <f t="shared" si="33"/>
        <v>#VALUE!</v>
      </c>
      <c r="AC140" s="132" t="str">
        <f t="shared" si="21"/>
        <v/>
      </c>
      <c r="AD140" s="126">
        <f t="shared" si="22"/>
        <v>1</v>
      </c>
      <c r="AE140" s="126" t="str">
        <f>IF('Member Info'!N136&lt;&gt;"",IF('Member Info'!N136&lt;=$R$1,1,0),"")</f>
        <v/>
      </c>
      <c r="AG140" s="126" t="b">
        <f t="shared" si="34"/>
        <v>0</v>
      </c>
      <c r="AH140" s="126">
        <f t="shared" si="35"/>
        <v>0</v>
      </c>
      <c r="AJ140" s="126">
        <f t="shared" si="36"/>
        <v>0</v>
      </c>
      <c r="AK140" s="126">
        <f>IF('Member Info'!F136&gt;$R$1,1,0)</f>
        <v>0</v>
      </c>
      <c r="AL140" s="126" t="b">
        <f>IF(ISERROR(R140),ERROR.TYPE(#REF!)=ERROR.TYPE(R140),FALSE)</f>
        <v>0</v>
      </c>
      <c r="AM140" s="126" t="b">
        <f>IF(ISERROR(S140),ERROR.TYPE(#REF!)=ERROR.TYPE(S140),FALSE)</f>
        <v>0</v>
      </c>
      <c r="AN140" s="126">
        <f>IF(OR('Member Info'!F136&gt;=$S$1,'Member Info'!N136&gt;=$R$1),1,0)</f>
        <v>0</v>
      </c>
    </row>
    <row r="141" spans="1:40" x14ac:dyDescent="0.25">
      <c r="A141" s="4">
        <v>109</v>
      </c>
      <c r="B141" s="166">
        <f>'Member Info'!D137</f>
        <v>0</v>
      </c>
      <c r="C141" s="166">
        <f>'Member Info'!E137</f>
        <v>0</v>
      </c>
      <c r="D141" s="166" t="str">
        <f>'Member Info'!G137</f>
        <v/>
      </c>
      <c r="E141" s="167">
        <f>'Member Info'!B137</f>
        <v>0</v>
      </c>
      <c r="F141" s="244"/>
      <c r="G141" s="168" t="str">
        <f>IF(E141=0,"",
IF('Member Info'!$AM$19&lt;=$R$1,
SUMPRODUCT('Member Info'!L137+IF('Member Info'!H137&gt;'Member Info'!$AJ$12,'Member Info'!$AK$13,IF('Member Info'!H137&gt;'Member Info'!$AJ$11,'Member Info'!$AK$12,IF('Member Info'!H137&gt;'Member Info'!$AJ$10,'Member Info'!$AK$11,IF('Member Info'!H137&gt;'Member Info'!$AJ$9,'Member Info'!$AK$10,IF('Member Info'!H137&gt;'Member Info'!$AJ$8,'Member Info'!$AK$9,'Member Info'!$AK$8)))))),
SUMPRODUCT('Member Info'!L137+IF('Member Info'!H137&gt;'Member Info'!$AG$17,'Member Info'!$AH$18,IF('Member Info'!H137&gt;'Member Info'!$AG$16,'Member Info'!$AH$17,IF('Member Info'!H137&gt;'Member Info'!$AG$15,'Member Info'!$AH$16,IF('Member Info'!H137&gt;'Member Info'!$AG$14,'Member Info'!$AH$15,IF('Member Info'!H137&gt;'Member Info'!$AG$13,'Member Info'!$AH$14,IF('Member Info'!H137&gt;'Member Info'!$AG$12,'Member Info'!$AH$13,IF('Member Info'!H137&gt;'Member Info'!$AG$11,'Member Info'!$AH$12,IF('Member Info'!H137&gt;'Member Info'!$AG$10,'Member Info'!$AH$11,IF('Member Info'!H137&gt;'Member Info'!$AG$9,'Member Info'!$AH$10,IF('Member Info'!H137&gt;'Member Info'!$AG$8,'Member Info'!$AH$9,'Member Info'!$AH$8)))))))))))))</f>
        <v/>
      </c>
      <c r="H141" s="26"/>
      <c r="I141" s="26"/>
      <c r="J141" s="107" t="str">
        <f>IF(E141=0,"",IF('Member Info'!F137&gt;$S$1,CONCATENATE("Joined with practice on ", TEXT('Member Info'!F137, "DD/MM/YYYY")),IF('Member Info'!N137&lt;&gt;"",IF('Member Info'!N137&lt;$R$1,CONCATENATE("Left Scheme on ", TEXT('Member Info'!N137, "DD/MM/YYYY")),IF(ISERROR(G141),"Error Detected, No rate entered",IF(E141=0,"",IF(F141="","Error Detected, No Pensionable pay",IF(ISERROR(AB141)," Unknown Values entered.",IF(T141+U141&lt;1,"Acceptable",IF(R141+S141=200, "No Contributions Entered", IF(K141="","Error Detected, Choose reason&gt;",IF(X141="1",IF(T141=1,"Please Enter Deemed Pensionable Pay","Add Any Relevant Details Above"),"Please Give Details Above"))))))))),IF(ISERROR(G141),"Error Detected, No rate entered",IF(E141=0,"",IF(F141="","Error Detected, No Pensionable pay",IF(ISERROR(AB141)," Unknown Values entered.",IF(T141+U141&lt;1,"Acceptable",IF(R141+S141=200, "No Contributions Entered", IF(K141="","Error Detected, Choose reason&gt;",IF(X141="1",IF(T141=1,"Please Enter Deemed Pensionable Pay","Add relevant Details Above"),"Please give details Above")))))))))))</f>
        <v/>
      </c>
      <c r="K141" s="263"/>
      <c r="L141" s="93"/>
      <c r="M141" s="93" t="str">
        <f t="shared" si="24"/>
        <v/>
      </c>
      <c r="N141" s="96">
        <f t="shared" si="23"/>
        <v>0</v>
      </c>
      <c r="O141" s="96">
        <f t="shared" si="23"/>
        <v>0</v>
      </c>
      <c r="P141" s="220">
        <f>(ROUND((F141/100*'Member Info'!$W$2), 2))</f>
        <v>0</v>
      </c>
      <c r="Q141" s="220" t="e">
        <f t="shared" si="25"/>
        <v>#VALUE!</v>
      </c>
      <c r="R141" s="220" t="str">
        <f t="shared" si="26"/>
        <v/>
      </c>
      <c r="S141" s="229" t="str">
        <f t="shared" si="27"/>
        <v/>
      </c>
      <c r="T141" s="230" t="str">
        <f t="shared" si="28"/>
        <v/>
      </c>
      <c r="U141" s="230" t="str">
        <f t="shared" si="29"/>
        <v/>
      </c>
      <c r="V141" s="224">
        <f t="shared" si="30"/>
        <v>0</v>
      </c>
      <c r="W141" s="112">
        <f t="shared" si="31"/>
        <v>0</v>
      </c>
      <c r="X141" s="237" t="str">
        <f t="shared" si="19"/>
        <v/>
      </c>
      <c r="Y141" s="242" t="b">
        <f t="shared" si="20"/>
        <v>0</v>
      </c>
      <c r="Z141" s="237">
        <f t="shared" si="32"/>
        <v>0</v>
      </c>
      <c r="AA141" s="237">
        <f>IF('Member Info'!N137="",1,"")</f>
        <v>1</v>
      </c>
      <c r="AB141" s="245" t="e">
        <f t="shared" si="33"/>
        <v>#VALUE!</v>
      </c>
      <c r="AC141" s="132" t="str">
        <f t="shared" si="21"/>
        <v/>
      </c>
      <c r="AD141" s="126">
        <f t="shared" si="22"/>
        <v>1</v>
      </c>
      <c r="AE141" s="126" t="str">
        <f>IF('Member Info'!N137&lt;&gt;"",IF('Member Info'!N137&lt;=$R$1,1,0),"")</f>
        <v/>
      </c>
      <c r="AG141" s="126" t="b">
        <f t="shared" si="34"/>
        <v>0</v>
      </c>
      <c r="AH141" s="126">
        <f t="shared" si="35"/>
        <v>0</v>
      </c>
      <c r="AJ141" s="126">
        <f t="shared" si="36"/>
        <v>0</v>
      </c>
      <c r="AK141" s="126">
        <f>IF('Member Info'!F137&gt;$R$1,1,0)</f>
        <v>0</v>
      </c>
      <c r="AL141" s="126" t="b">
        <f>IF(ISERROR(R141),ERROR.TYPE(#REF!)=ERROR.TYPE(R141),FALSE)</f>
        <v>0</v>
      </c>
      <c r="AM141" s="126" t="b">
        <f>IF(ISERROR(S141),ERROR.TYPE(#REF!)=ERROR.TYPE(S141),FALSE)</f>
        <v>0</v>
      </c>
      <c r="AN141" s="126">
        <f>IF(OR('Member Info'!F137&gt;=$S$1,'Member Info'!N137&gt;=$R$1),1,0)</f>
        <v>0</v>
      </c>
    </row>
    <row r="142" spans="1:40" x14ac:dyDescent="0.25">
      <c r="A142" s="4">
        <v>110</v>
      </c>
      <c r="B142" s="166">
        <f>'Member Info'!D138</f>
        <v>0</v>
      </c>
      <c r="C142" s="166">
        <f>'Member Info'!E138</f>
        <v>0</v>
      </c>
      <c r="D142" s="166" t="str">
        <f>'Member Info'!G138</f>
        <v/>
      </c>
      <c r="E142" s="167">
        <f>'Member Info'!B138</f>
        <v>0</v>
      </c>
      <c r="F142" s="244"/>
      <c r="G142" s="168" t="str">
        <f>IF(E142=0,"",
IF('Member Info'!$AM$19&lt;=$R$1,
SUMPRODUCT('Member Info'!L138+IF('Member Info'!H138&gt;'Member Info'!$AJ$12,'Member Info'!$AK$13,IF('Member Info'!H138&gt;'Member Info'!$AJ$11,'Member Info'!$AK$12,IF('Member Info'!H138&gt;'Member Info'!$AJ$10,'Member Info'!$AK$11,IF('Member Info'!H138&gt;'Member Info'!$AJ$9,'Member Info'!$AK$10,IF('Member Info'!H138&gt;'Member Info'!$AJ$8,'Member Info'!$AK$9,'Member Info'!$AK$8)))))),
SUMPRODUCT('Member Info'!L138+IF('Member Info'!H138&gt;'Member Info'!$AG$17,'Member Info'!$AH$18,IF('Member Info'!H138&gt;'Member Info'!$AG$16,'Member Info'!$AH$17,IF('Member Info'!H138&gt;'Member Info'!$AG$15,'Member Info'!$AH$16,IF('Member Info'!H138&gt;'Member Info'!$AG$14,'Member Info'!$AH$15,IF('Member Info'!H138&gt;'Member Info'!$AG$13,'Member Info'!$AH$14,IF('Member Info'!H138&gt;'Member Info'!$AG$12,'Member Info'!$AH$13,IF('Member Info'!H138&gt;'Member Info'!$AG$11,'Member Info'!$AH$12,IF('Member Info'!H138&gt;'Member Info'!$AG$10,'Member Info'!$AH$11,IF('Member Info'!H138&gt;'Member Info'!$AG$9,'Member Info'!$AH$10,IF('Member Info'!H138&gt;'Member Info'!$AG$8,'Member Info'!$AH$9,'Member Info'!$AH$8)))))))))))))</f>
        <v/>
      </c>
      <c r="H142" s="26"/>
      <c r="I142" s="26"/>
      <c r="J142" s="107" t="str">
        <f>IF(E142=0,"",IF('Member Info'!F138&gt;$S$1,CONCATENATE("Joined with practice on ", TEXT('Member Info'!F138, "DD/MM/YYYY")),IF('Member Info'!N138&lt;&gt;"",IF('Member Info'!N138&lt;$R$1,CONCATENATE("Left Scheme on ", TEXT('Member Info'!N138, "DD/MM/YYYY")),IF(ISERROR(G142),"Error Detected, No rate entered",IF(E142=0,"",IF(F142="","Error Detected, No Pensionable pay",IF(ISERROR(AB142)," Unknown Values entered.",IF(T142+U142&lt;1,"Acceptable",IF(R142+S142=200, "No Contributions Entered", IF(K142="","Error Detected, Choose reason&gt;",IF(X142="1",IF(T142=1,"Please Enter Deemed Pensionable Pay","Add Any Relevant Details Above"),"Please Give Details Above"))))))))),IF(ISERROR(G142),"Error Detected, No rate entered",IF(E142=0,"",IF(F142="","Error Detected, No Pensionable pay",IF(ISERROR(AB142)," Unknown Values entered.",IF(T142+U142&lt;1,"Acceptable",IF(R142+S142=200, "No Contributions Entered", IF(K142="","Error Detected, Choose reason&gt;",IF(X142="1",IF(T142=1,"Please Enter Deemed Pensionable Pay","Add relevant Details Above"),"Please give details Above")))))))))))</f>
        <v/>
      </c>
      <c r="K142" s="263"/>
      <c r="L142" s="93"/>
      <c r="M142" s="93" t="str">
        <f t="shared" si="24"/>
        <v/>
      </c>
      <c r="N142" s="96">
        <f t="shared" si="23"/>
        <v>0</v>
      </c>
      <c r="O142" s="96">
        <f t="shared" si="23"/>
        <v>0</v>
      </c>
      <c r="P142" s="220">
        <f>(ROUND((F142/100*'Member Info'!$W$2), 2))</f>
        <v>0</v>
      </c>
      <c r="Q142" s="220" t="e">
        <f t="shared" si="25"/>
        <v>#VALUE!</v>
      </c>
      <c r="R142" s="220" t="str">
        <f t="shared" si="26"/>
        <v/>
      </c>
      <c r="S142" s="229" t="str">
        <f t="shared" si="27"/>
        <v/>
      </c>
      <c r="T142" s="230" t="str">
        <f t="shared" si="28"/>
        <v/>
      </c>
      <c r="U142" s="230" t="str">
        <f t="shared" si="29"/>
        <v/>
      </c>
      <c r="V142" s="224">
        <f t="shared" si="30"/>
        <v>0</v>
      </c>
      <c r="W142" s="112">
        <f t="shared" si="31"/>
        <v>0</v>
      </c>
      <c r="X142" s="237" t="str">
        <f t="shared" si="19"/>
        <v/>
      </c>
      <c r="Y142" s="242" t="b">
        <f t="shared" si="20"/>
        <v>0</v>
      </c>
      <c r="Z142" s="237">
        <f t="shared" si="32"/>
        <v>0</v>
      </c>
      <c r="AA142" s="237">
        <f>IF('Member Info'!N138="",1,"")</f>
        <v>1</v>
      </c>
      <c r="AB142" s="245" t="e">
        <f t="shared" si="33"/>
        <v>#VALUE!</v>
      </c>
      <c r="AC142" s="132" t="str">
        <f t="shared" si="21"/>
        <v/>
      </c>
      <c r="AD142" s="126">
        <f t="shared" si="22"/>
        <v>1</v>
      </c>
      <c r="AE142" s="126" t="str">
        <f>IF('Member Info'!N138&lt;&gt;"",IF('Member Info'!N138&lt;=$R$1,1,0),"")</f>
        <v/>
      </c>
      <c r="AG142" s="126" t="b">
        <f t="shared" si="34"/>
        <v>0</v>
      </c>
      <c r="AH142" s="126">
        <f t="shared" si="35"/>
        <v>0</v>
      </c>
      <c r="AJ142" s="126">
        <f t="shared" si="36"/>
        <v>0</v>
      </c>
      <c r="AK142" s="126">
        <f>IF('Member Info'!F138&gt;$R$1,1,0)</f>
        <v>0</v>
      </c>
      <c r="AL142" s="126" t="b">
        <f>IF(ISERROR(R142),ERROR.TYPE(#REF!)=ERROR.TYPE(R142),FALSE)</f>
        <v>0</v>
      </c>
      <c r="AM142" s="126" t="b">
        <f>IF(ISERROR(S142),ERROR.TYPE(#REF!)=ERROR.TYPE(S142),FALSE)</f>
        <v>0</v>
      </c>
      <c r="AN142" s="126">
        <f>IF(OR('Member Info'!F138&gt;=$S$1,'Member Info'!N138&gt;=$R$1),1,0)</f>
        <v>0</v>
      </c>
    </row>
    <row r="143" spans="1:40" x14ac:dyDescent="0.25">
      <c r="A143" s="4">
        <v>111</v>
      </c>
      <c r="B143" s="166">
        <f>'Member Info'!D139</f>
        <v>0</v>
      </c>
      <c r="C143" s="166">
        <f>'Member Info'!E139</f>
        <v>0</v>
      </c>
      <c r="D143" s="166" t="str">
        <f>'Member Info'!G139</f>
        <v/>
      </c>
      <c r="E143" s="167">
        <f>'Member Info'!B139</f>
        <v>0</v>
      </c>
      <c r="F143" s="244"/>
      <c r="G143" s="168" t="str">
        <f>IF(E143=0,"",
IF('Member Info'!$AM$19&lt;=$R$1,
SUMPRODUCT('Member Info'!L139+IF('Member Info'!H139&gt;'Member Info'!$AJ$12,'Member Info'!$AK$13,IF('Member Info'!H139&gt;'Member Info'!$AJ$11,'Member Info'!$AK$12,IF('Member Info'!H139&gt;'Member Info'!$AJ$10,'Member Info'!$AK$11,IF('Member Info'!H139&gt;'Member Info'!$AJ$9,'Member Info'!$AK$10,IF('Member Info'!H139&gt;'Member Info'!$AJ$8,'Member Info'!$AK$9,'Member Info'!$AK$8)))))),
SUMPRODUCT('Member Info'!L139+IF('Member Info'!H139&gt;'Member Info'!$AG$17,'Member Info'!$AH$18,IF('Member Info'!H139&gt;'Member Info'!$AG$16,'Member Info'!$AH$17,IF('Member Info'!H139&gt;'Member Info'!$AG$15,'Member Info'!$AH$16,IF('Member Info'!H139&gt;'Member Info'!$AG$14,'Member Info'!$AH$15,IF('Member Info'!H139&gt;'Member Info'!$AG$13,'Member Info'!$AH$14,IF('Member Info'!H139&gt;'Member Info'!$AG$12,'Member Info'!$AH$13,IF('Member Info'!H139&gt;'Member Info'!$AG$11,'Member Info'!$AH$12,IF('Member Info'!H139&gt;'Member Info'!$AG$10,'Member Info'!$AH$11,IF('Member Info'!H139&gt;'Member Info'!$AG$9,'Member Info'!$AH$10,IF('Member Info'!H139&gt;'Member Info'!$AG$8,'Member Info'!$AH$9,'Member Info'!$AH$8)))))))))))))</f>
        <v/>
      </c>
      <c r="H143" s="26"/>
      <c r="I143" s="26"/>
      <c r="J143" s="107" t="str">
        <f>IF(E143=0,"",IF('Member Info'!F139&gt;$S$1,CONCATENATE("Joined with practice on ", TEXT('Member Info'!F139, "DD/MM/YYYY")),IF('Member Info'!N139&lt;&gt;"",IF('Member Info'!N139&lt;$R$1,CONCATENATE("Left Scheme on ", TEXT('Member Info'!N139, "DD/MM/YYYY")),IF(ISERROR(G143),"Error Detected, No rate entered",IF(E143=0,"",IF(F143="","Error Detected, No Pensionable pay",IF(ISERROR(AB143)," Unknown Values entered.",IF(T143+U143&lt;1,"Acceptable",IF(R143+S143=200, "No Contributions Entered", IF(K143="","Error Detected, Choose reason&gt;",IF(X143="1",IF(T143=1,"Please Enter Deemed Pensionable Pay","Add Any Relevant Details Above"),"Please Give Details Above"))))))))),IF(ISERROR(G143),"Error Detected, No rate entered",IF(E143=0,"",IF(F143="","Error Detected, No Pensionable pay",IF(ISERROR(AB143)," Unknown Values entered.",IF(T143+U143&lt;1,"Acceptable",IF(R143+S143=200, "No Contributions Entered", IF(K143="","Error Detected, Choose reason&gt;",IF(X143="1",IF(T143=1,"Please Enter Deemed Pensionable Pay","Add relevant Details Above"),"Please give details Above")))))))))))</f>
        <v/>
      </c>
      <c r="K143" s="263"/>
      <c r="L143" s="93"/>
      <c r="M143" s="93" t="str">
        <f t="shared" si="24"/>
        <v/>
      </c>
      <c r="N143" s="96">
        <f t="shared" si="23"/>
        <v>0</v>
      </c>
      <c r="O143" s="96">
        <f t="shared" si="23"/>
        <v>0</v>
      </c>
      <c r="P143" s="220">
        <f>(ROUND((F143/100*'Member Info'!$W$2), 2))</f>
        <v>0</v>
      </c>
      <c r="Q143" s="220" t="e">
        <f t="shared" si="25"/>
        <v>#VALUE!</v>
      </c>
      <c r="R143" s="220" t="str">
        <f t="shared" si="26"/>
        <v/>
      </c>
      <c r="S143" s="229" t="str">
        <f t="shared" si="27"/>
        <v/>
      </c>
      <c r="T143" s="230" t="str">
        <f t="shared" si="28"/>
        <v/>
      </c>
      <c r="U143" s="230" t="str">
        <f t="shared" si="29"/>
        <v/>
      </c>
      <c r="V143" s="224">
        <f t="shared" si="30"/>
        <v>0</v>
      </c>
      <c r="W143" s="112">
        <f t="shared" si="31"/>
        <v>0</v>
      </c>
      <c r="X143" s="237" t="str">
        <f t="shared" si="19"/>
        <v/>
      </c>
      <c r="Y143" s="242" t="b">
        <f t="shared" si="20"/>
        <v>0</v>
      </c>
      <c r="Z143" s="237">
        <f t="shared" si="32"/>
        <v>0</v>
      </c>
      <c r="AA143" s="237">
        <f>IF('Member Info'!N139="",1,"")</f>
        <v>1</v>
      </c>
      <c r="AB143" s="245" t="e">
        <f t="shared" si="33"/>
        <v>#VALUE!</v>
      </c>
      <c r="AC143" s="132" t="str">
        <f t="shared" si="21"/>
        <v/>
      </c>
      <c r="AD143" s="126">
        <f t="shared" si="22"/>
        <v>1</v>
      </c>
      <c r="AE143" s="126" t="str">
        <f>IF('Member Info'!N139&lt;&gt;"",IF('Member Info'!N139&lt;=$R$1,1,0),"")</f>
        <v/>
      </c>
      <c r="AG143" s="126" t="b">
        <f t="shared" si="34"/>
        <v>0</v>
      </c>
      <c r="AH143" s="126">
        <f t="shared" si="35"/>
        <v>0</v>
      </c>
      <c r="AJ143" s="126">
        <f t="shared" si="36"/>
        <v>0</v>
      </c>
      <c r="AK143" s="126">
        <f>IF('Member Info'!F139&gt;$R$1,1,0)</f>
        <v>0</v>
      </c>
      <c r="AL143" s="126" t="b">
        <f>IF(ISERROR(R143),ERROR.TYPE(#REF!)=ERROR.TYPE(R143),FALSE)</f>
        <v>0</v>
      </c>
      <c r="AM143" s="126" t="b">
        <f>IF(ISERROR(S143),ERROR.TYPE(#REF!)=ERROR.TYPE(S143),FALSE)</f>
        <v>0</v>
      </c>
      <c r="AN143" s="126">
        <f>IF(OR('Member Info'!F139&gt;=$S$1,'Member Info'!N139&gt;=$R$1),1,0)</f>
        <v>0</v>
      </c>
    </row>
    <row r="144" spans="1:40" x14ac:dyDescent="0.25">
      <c r="A144" s="4">
        <v>112</v>
      </c>
      <c r="B144" s="166">
        <f>'Member Info'!D140</f>
        <v>0</v>
      </c>
      <c r="C144" s="166">
        <f>'Member Info'!E140</f>
        <v>0</v>
      </c>
      <c r="D144" s="166" t="str">
        <f>'Member Info'!G140</f>
        <v/>
      </c>
      <c r="E144" s="167">
        <f>'Member Info'!B140</f>
        <v>0</v>
      </c>
      <c r="F144" s="244"/>
      <c r="G144" s="168" t="str">
        <f>IF(E144=0,"",
IF('Member Info'!$AM$19&lt;=$R$1,
SUMPRODUCT('Member Info'!L140+IF('Member Info'!H140&gt;'Member Info'!$AJ$12,'Member Info'!$AK$13,IF('Member Info'!H140&gt;'Member Info'!$AJ$11,'Member Info'!$AK$12,IF('Member Info'!H140&gt;'Member Info'!$AJ$10,'Member Info'!$AK$11,IF('Member Info'!H140&gt;'Member Info'!$AJ$9,'Member Info'!$AK$10,IF('Member Info'!H140&gt;'Member Info'!$AJ$8,'Member Info'!$AK$9,'Member Info'!$AK$8)))))),
SUMPRODUCT('Member Info'!L140+IF('Member Info'!H140&gt;'Member Info'!$AG$17,'Member Info'!$AH$18,IF('Member Info'!H140&gt;'Member Info'!$AG$16,'Member Info'!$AH$17,IF('Member Info'!H140&gt;'Member Info'!$AG$15,'Member Info'!$AH$16,IF('Member Info'!H140&gt;'Member Info'!$AG$14,'Member Info'!$AH$15,IF('Member Info'!H140&gt;'Member Info'!$AG$13,'Member Info'!$AH$14,IF('Member Info'!H140&gt;'Member Info'!$AG$12,'Member Info'!$AH$13,IF('Member Info'!H140&gt;'Member Info'!$AG$11,'Member Info'!$AH$12,IF('Member Info'!H140&gt;'Member Info'!$AG$10,'Member Info'!$AH$11,IF('Member Info'!H140&gt;'Member Info'!$AG$9,'Member Info'!$AH$10,IF('Member Info'!H140&gt;'Member Info'!$AG$8,'Member Info'!$AH$9,'Member Info'!$AH$8)))))))))))))</f>
        <v/>
      </c>
      <c r="H144" s="26"/>
      <c r="I144" s="26"/>
      <c r="J144" s="107" t="str">
        <f>IF(E144=0,"",IF('Member Info'!F140&gt;$S$1,CONCATENATE("Joined with practice on ", TEXT('Member Info'!F140, "DD/MM/YYYY")),IF('Member Info'!N140&lt;&gt;"",IF('Member Info'!N140&lt;$R$1,CONCATENATE("Left Scheme on ", TEXT('Member Info'!N140, "DD/MM/YYYY")),IF(ISERROR(G144),"Error Detected, No rate entered",IF(E144=0,"",IF(F144="","Error Detected, No Pensionable pay",IF(ISERROR(AB144)," Unknown Values entered.",IF(T144+U144&lt;1,"Acceptable",IF(R144+S144=200, "No Contributions Entered", IF(K144="","Error Detected, Choose reason&gt;",IF(X144="1",IF(T144=1,"Please Enter Deemed Pensionable Pay","Add Any Relevant Details Above"),"Please Give Details Above"))))))))),IF(ISERROR(G144),"Error Detected, No rate entered",IF(E144=0,"",IF(F144="","Error Detected, No Pensionable pay",IF(ISERROR(AB144)," Unknown Values entered.",IF(T144+U144&lt;1,"Acceptable",IF(R144+S144=200, "No Contributions Entered", IF(K144="","Error Detected, Choose reason&gt;",IF(X144="1",IF(T144=1,"Please Enter Deemed Pensionable Pay","Add relevant Details Above"),"Please give details Above")))))))))))</f>
        <v/>
      </c>
      <c r="K144" s="263"/>
      <c r="L144" s="93"/>
      <c r="M144" s="93" t="str">
        <f t="shared" si="24"/>
        <v/>
      </c>
      <c r="N144" s="96">
        <f t="shared" si="23"/>
        <v>0</v>
      </c>
      <c r="O144" s="96">
        <f t="shared" si="23"/>
        <v>0</v>
      </c>
      <c r="P144" s="220">
        <f>(ROUND((F144/100*'Member Info'!$W$2), 2))</f>
        <v>0</v>
      </c>
      <c r="Q144" s="220" t="e">
        <f t="shared" si="25"/>
        <v>#VALUE!</v>
      </c>
      <c r="R144" s="220" t="str">
        <f t="shared" si="26"/>
        <v/>
      </c>
      <c r="S144" s="229" t="str">
        <f t="shared" si="27"/>
        <v/>
      </c>
      <c r="T144" s="230" t="str">
        <f t="shared" si="28"/>
        <v/>
      </c>
      <c r="U144" s="230" t="str">
        <f t="shared" si="29"/>
        <v/>
      </c>
      <c r="V144" s="224">
        <f t="shared" si="30"/>
        <v>0</v>
      </c>
      <c r="W144" s="112">
        <f t="shared" si="31"/>
        <v>0</v>
      </c>
      <c r="X144" s="237" t="str">
        <f t="shared" si="19"/>
        <v/>
      </c>
      <c r="Y144" s="242" t="b">
        <f t="shared" si="20"/>
        <v>0</v>
      </c>
      <c r="Z144" s="237">
        <f t="shared" si="32"/>
        <v>0</v>
      </c>
      <c r="AA144" s="237">
        <f>IF('Member Info'!N140="",1,"")</f>
        <v>1</v>
      </c>
      <c r="AB144" s="245" t="e">
        <f t="shared" si="33"/>
        <v>#VALUE!</v>
      </c>
      <c r="AC144" s="132" t="str">
        <f t="shared" si="21"/>
        <v/>
      </c>
      <c r="AD144" s="126">
        <f t="shared" si="22"/>
        <v>1</v>
      </c>
      <c r="AE144" s="126" t="str">
        <f>IF('Member Info'!N140&lt;&gt;"",IF('Member Info'!N140&lt;=$R$1,1,0),"")</f>
        <v/>
      </c>
      <c r="AG144" s="126" t="b">
        <f t="shared" si="34"/>
        <v>0</v>
      </c>
      <c r="AH144" s="126">
        <f t="shared" si="35"/>
        <v>0</v>
      </c>
      <c r="AJ144" s="126">
        <f t="shared" si="36"/>
        <v>0</v>
      </c>
      <c r="AK144" s="126">
        <f>IF('Member Info'!F140&gt;$R$1,1,0)</f>
        <v>0</v>
      </c>
      <c r="AL144" s="126" t="b">
        <f>IF(ISERROR(R144),ERROR.TYPE(#REF!)=ERROR.TYPE(R144),FALSE)</f>
        <v>0</v>
      </c>
      <c r="AM144" s="126" t="b">
        <f>IF(ISERROR(S144),ERROR.TYPE(#REF!)=ERROR.TYPE(S144),FALSE)</f>
        <v>0</v>
      </c>
      <c r="AN144" s="126">
        <f>IF(OR('Member Info'!F140&gt;=$S$1,'Member Info'!N140&gt;=$R$1),1,0)</f>
        <v>0</v>
      </c>
    </row>
    <row r="145" spans="1:40" x14ac:dyDescent="0.25">
      <c r="A145" s="4">
        <v>113</v>
      </c>
      <c r="B145" s="166">
        <f>'Member Info'!D141</f>
        <v>0</v>
      </c>
      <c r="C145" s="166">
        <f>'Member Info'!E141</f>
        <v>0</v>
      </c>
      <c r="D145" s="166" t="str">
        <f>'Member Info'!G141</f>
        <v/>
      </c>
      <c r="E145" s="167">
        <f>'Member Info'!B141</f>
        <v>0</v>
      </c>
      <c r="F145" s="244"/>
      <c r="G145" s="168" t="str">
        <f>IF(E145=0,"",
IF('Member Info'!$AM$19&lt;=$R$1,
SUMPRODUCT('Member Info'!L141+IF('Member Info'!H141&gt;'Member Info'!$AJ$12,'Member Info'!$AK$13,IF('Member Info'!H141&gt;'Member Info'!$AJ$11,'Member Info'!$AK$12,IF('Member Info'!H141&gt;'Member Info'!$AJ$10,'Member Info'!$AK$11,IF('Member Info'!H141&gt;'Member Info'!$AJ$9,'Member Info'!$AK$10,IF('Member Info'!H141&gt;'Member Info'!$AJ$8,'Member Info'!$AK$9,'Member Info'!$AK$8)))))),
SUMPRODUCT('Member Info'!L141+IF('Member Info'!H141&gt;'Member Info'!$AG$17,'Member Info'!$AH$18,IF('Member Info'!H141&gt;'Member Info'!$AG$16,'Member Info'!$AH$17,IF('Member Info'!H141&gt;'Member Info'!$AG$15,'Member Info'!$AH$16,IF('Member Info'!H141&gt;'Member Info'!$AG$14,'Member Info'!$AH$15,IF('Member Info'!H141&gt;'Member Info'!$AG$13,'Member Info'!$AH$14,IF('Member Info'!H141&gt;'Member Info'!$AG$12,'Member Info'!$AH$13,IF('Member Info'!H141&gt;'Member Info'!$AG$11,'Member Info'!$AH$12,IF('Member Info'!H141&gt;'Member Info'!$AG$10,'Member Info'!$AH$11,IF('Member Info'!H141&gt;'Member Info'!$AG$9,'Member Info'!$AH$10,IF('Member Info'!H141&gt;'Member Info'!$AG$8,'Member Info'!$AH$9,'Member Info'!$AH$8)))))))))))))</f>
        <v/>
      </c>
      <c r="H145" s="26"/>
      <c r="I145" s="26"/>
      <c r="J145" s="107" t="str">
        <f>IF(E145=0,"",IF('Member Info'!F141&gt;$S$1,CONCATENATE("Joined with practice on ", TEXT('Member Info'!F141, "DD/MM/YYYY")),IF('Member Info'!N141&lt;&gt;"",IF('Member Info'!N141&lt;$R$1,CONCATENATE("Left Scheme on ", TEXT('Member Info'!N141, "DD/MM/YYYY")),IF(ISERROR(G145),"Error Detected, No rate entered",IF(E145=0,"",IF(F145="","Error Detected, No Pensionable pay",IF(ISERROR(AB145)," Unknown Values entered.",IF(T145+U145&lt;1,"Acceptable",IF(R145+S145=200, "No Contributions Entered", IF(K145="","Error Detected, Choose reason&gt;",IF(X145="1",IF(T145=1,"Please Enter Deemed Pensionable Pay","Add Any Relevant Details Above"),"Please Give Details Above"))))))))),IF(ISERROR(G145),"Error Detected, No rate entered",IF(E145=0,"",IF(F145="","Error Detected, No Pensionable pay",IF(ISERROR(AB145)," Unknown Values entered.",IF(T145+U145&lt;1,"Acceptable",IF(R145+S145=200, "No Contributions Entered", IF(K145="","Error Detected, Choose reason&gt;",IF(X145="1",IF(T145=1,"Please Enter Deemed Pensionable Pay","Add relevant Details Above"),"Please give details Above")))))))))))</f>
        <v/>
      </c>
      <c r="K145" s="263"/>
      <c r="L145" s="93"/>
      <c r="M145" s="93" t="str">
        <f t="shared" si="24"/>
        <v/>
      </c>
      <c r="N145" s="96">
        <f t="shared" si="23"/>
        <v>0</v>
      </c>
      <c r="O145" s="96">
        <f t="shared" si="23"/>
        <v>0</v>
      </c>
      <c r="P145" s="220">
        <f>(ROUND((F145/100*'Member Info'!$W$2), 2))</f>
        <v>0</v>
      </c>
      <c r="Q145" s="220" t="e">
        <f t="shared" si="25"/>
        <v>#VALUE!</v>
      </c>
      <c r="R145" s="220" t="str">
        <f t="shared" si="26"/>
        <v/>
      </c>
      <c r="S145" s="229" t="str">
        <f t="shared" si="27"/>
        <v/>
      </c>
      <c r="T145" s="230" t="str">
        <f t="shared" si="28"/>
        <v/>
      </c>
      <c r="U145" s="230" t="str">
        <f t="shared" si="29"/>
        <v/>
      </c>
      <c r="V145" s="224">
        <f t="shared" si="30"/>
        <v>0</v>
      </c>
      <c r="W145" s="112">
        <f t="shared" si="31"/>
        <v>0</v>
      </c>
      <c r="X145" s="237" t="str">
        <f t="shared" si="19"/>
        <v/>
      </c>
      <c r="Y145" s="242" t="b">
        <f t="shared" si="20"/>
        <v>0</v>
      </c>
      <c r="Z145" s="237">
        <f t="shared" si="32"/>
        <v>0</v>
      </c>
      <c r="AA145" s="237">
        <f>IF('Member Info'!N141="",1,"")</f>
        <v>1</v>
      </c>
      <c r="AB145" s="245" t="e">
        <f t="shared" si="33"/>
        <v>#VALUE!</v>
      </c>
      <c r="AC145" s="132" t="str">
        <f t="shared" si="21"/>
        <v/>
      </c>
      <c r="AD145" s="126">
        <f t="shared" si="22"/>
        <v>1</v>
      </c>
      <c r="AE145" s="126" t="str">
        <f>IF('Member Info'!N141&lt;&gt;"",IF('Member Info'!N141&lt;=$R$1,1,0),"")</f>
        <v/>
      </c>
      <c r="AG145" s="126" t="b">
        <f t="shared" si="34"/>
        <v>0</v>
      </c>
      <c r="AH145" s="126">
        <f t="shared" si="35"/>
        <v>0</v>
      </c>
      <c r="AJ145" s="126">
        <f t="shared" si="36"/>
        <v>0</v>
      </c>
      <c r="AK145" s="126">
        <f>IF('Member Info'!F141&gt;$R$1,1,0)</f>
        <v>0</v>
      </c>
      <c r="AL145" s="126" t="b">
        <f>IF(ISERROR(R145),ERROR.TYPE(#REF!)=ERROR.TYPE(R145),FALSE)</f>
        <v>0</v>
      </c>
      <c r="AM145" s="126" t="b">
        <f>IF(ISERROR(S145),ERROR.TYPE(#REF!)=ERROR.TYPE(S145),FALSE)</f>
        <v>0</v>
      </c>
      <c r="AN145" s="126">
        <f>IF(OR('Member Info'!F141&gt;=$S$1,'Member Info'!N141&gt;=$R$1),1,0)</f>
        <v>0</v>
      </c>
    </row>
    <row r="146" spans="1:40" x14ac:dyDescent="0.25">
      <c r="A146" s="4">
        <v>114</v>
      </c>
      <c r="B146" s="166">
        <f>'Member Info'!D142</f>
        <v>0</v>
      </c>
      <c r="C146" s="166">
        <f>'Member Info'!E142</f>
        <v>0</v>
      </c>
      <c r="D146" s="166" t="str">
        <f>'Member Info'!G142</f>
        <v/>
      </c>
      <c r="E146" s="167">
        <f>'Member Info'!B142</f>
        <v>0</v>
      </c>
      <c r="F146" s="244"/>
      <c r="G146" s="168" t="str">
        <f>IF(E146=0,"",
IF('Member Info'!$AM$19&lt;=$R$1,
SUMPRODUCT('Member Info'!L142+IF('Member Info'!H142&gt;'Member Info'!$AJ$12,'Member Info'!$AK$13,IF('Member Info'!H142&gt;'Member Info'!$AJ$11,'Member Info'!$AK$12,IF('Member Info'!H142&gt;'Member Info'!$AJ$10,'Member Info'!$AK$11,IF('Member Info'!H142&gt;'Member Info'!$AJ$9,'Member Info'!$AK$10,IF('Member Info'!H142&gt;'Member Info'!$AJ$8,'Member Info'!$AK$9,'Member Info'!$AK$8)))))),
SUMPRODUCT('Member Info'!L142+IF('Member Info'!H142&gt;'Member Info'!$AG$17,'Member Info'!$AH$18,IF('Member Info'!H142&gt;'Member Info'!$AG$16,'Member Info'!$AH$17,IF('Member Info'!H142&gt;'Member Info'!$AG$15,'Member Info'!$AH$16,IF('Member Info'!H142&gt;'Member Info'!$AG$14,'Member Info'!$AH$15,IF('Member Info'!H142&gt;'Member Info'!$AG$13,'Member Info'!$AH$14,IF('Member Info'!H142&gt;'Member Info'!$AG$12,'Member Info'!$AH$13,IF('Member Info'!H142&gt;'Member Info'!$AG$11,'Member Info'!$AH$12,IF('Member Info'!H142&gt;'Member Info'!$AG$10,'Member Info'!$AH$11,IF('Member Info'!H142&gt;'Member Info'!$AG$9,'Member Info'!$AH$10,IF('Member Info'!H142&gt;'Member Info'!$AG$8,'Member Info'!$AH$9,'Member Info'!$AH$8)))))))))))))</f>
        <v/>
      </c>
      <c r="H146" s="26"/>
      <c r="I146" s="26"/>
      <c r="J146" s="107" t="str">
        <f>IF(E146=0,"",IF('Member Info'!F142&gt;$S$1,CONCATENATE("Joined with practice on ", TEXT('Member Info'!F142, "DD/MM/YYYY")),IF('Member Info'!N142&lt;&gt;"",IF('Member Info'!N142&lt;$R$1,CONCATENATE("Left Scheme on ", TEXT('Member Info'!N142, "DD/MM/YYYY")),IF(ISERROR(G146),"Error Detected, No rate entered",IF(E146=0,"",IF(F146="","Error Detected, No Pensionable pay",IF(ISERROR(AB146)," Unknown Values entered.",IF(T146+U146&lt;1,"Acceptable",IF(R146+S146=200, "No Contributions Entered", IF(K146="","Error Detected, Choose reason&gt;",IF(X146="1",IF(T146=1,"Please Enter Deemed Pensionable Pay","Add Any Relevant Details Above"),"Please Give Details Above"))))))))),IF(ISERROR(G146),"Error Detected, No rate entered",IF(E146=0,"",IF(F146="","Error Detected, No Pensionable pay",IF(ISERROR(AB146)," Unknown Values entered.",IF(T146+U146&lt;1,"Acceptable",IF(R146+S146=200, "No Contributions Entered", IF(K146="","Error Detected, Choose reason&gt;",IF(X146="1",IF(T146=1,"Please Enter Deemed Pensionable Pay","Add relevant Details Above"),"Please give details Above")))))))))))</f>
        <v/>
      </c>
      <c r="K146" s="263"/>
      <c r="L146" s="93"/>
      <c r="M146" s="93" t="str">
        <f t="shared" si="24"/>
        <v/>
      </c>
      <c r="N146" s="96">
        <f t="shared" si="23"/>
        <v>0</v>
      </c>
      <c r="O146" s="96">
        <f t="shared" si="23"/>
        <v>0</v>
      </c>
      <c r="P146" s="220">
        <f>(ROUND((F146/100*'Member Info'!$W$2), 2))</f>
        <v>0</v>
      </c>
      <c r="Q146" s="220" t="e">
        <f t="shared" si="25"/>
        <v>#VALUE!</v>
      </c>
      <c r="R146" s="220" t="str">
        <f t="shared" si="26"/>
        <v/>
      </c>
      <c r="S146" s="229" t="str">
        <f t="shared" si="27"/>
        <v/>
      </c>
      <c r="T146" s="230" t="str">
        <f t="shared" si="28"/>
        <v/>
      </c>
      <c r="U146" s="230" t="str">
        <f t="shared" si="29"/>
        <v/>
      </c>
      <c r="V146" s="224">
        <f t="shared" si="30"/>
        <v>0</v>
      </c>
      <c r="W146" s="112">
        <f t="shared" si="31"/>
        <v>0</v>
      </c>
      <c r="X146" s="237" t="str">
        <f t="shared" si="19"/>
        <v/>
      </c>
      <c r="Y146" s="242" t="b">
        <f t="shared" si="20"/>
        <v>0</v>
      </c>
      <c r="Z146" s="237">
        <f t="shared" si="32"/>
        <v>0</v>
      </c>
      <c r="AA146" s="237">
        <f>IF('Member Info'!N142="",1,"")</f>
        <v>1</v>
      </c>
      <c r="AB146" s="245" t="e">
        <f t="shared" si="33"/>
        <v>#VALUE!</v>
      </c>
      <c r="AC146" s="132" t="str">
        <f t="shared" si="21"/>
        <v/>
      </c>
      <c r="AD146" s="126">
        <f t="shared" si="22"/>
        <v>1</v>
      </c>
      <c r="AE146" s="126" t="str">
        <f>IF('Member Info'!N142&lt;&gt;"",IF('Member Info'!N142&lt;=$R$1,1,0),"")</f>
        <v/>
      </c>
      <c r="AG146" s="126" t="b">
        <f t="shared" si="34"/>
        <v>0</v>
      </c>
      <c r="AH146" s="126">
        <f t="shared" si="35"/>
        <v>0</v>
      </c>
      <c r="AJ146" s="126">
        <f t="shared" si="36"/>
        <v>0</v>
      </c>
      <c r="AK146" s="126">
        <f>IF('Member Info'!F142&gt;$R$1,1,0)</f>
        <v>0</v>
      </c>
      <c r="AL146" s="126" t="b">
        <f>IF(ISERROR(R146),ERROR.TYPE(#REF!)=ERROR.TYPE(R146),FALSE)</f>
        <v>0</v>
      </c>
      <c r="AM146" s="126" t="b">
        <f>IF(ISERROR(S146),ERROR.TYPE(#REF!)=ERROR.TYPE(S146),FALSE)</f>
        <v>0</v>
      </c>
      <c r="AN146" s="126">
        <f>IF(OR('Member Info'!F142&gt;=$S$1,'Member Info'!N142&gt;=$R$1),1,0)</f>
        <v>0</v>
      </c>
    </row>
    <row r="147" spans="1:40" x14ac:dyDescent="0.25">
      <c r="A147" s="4">
        <v>115</v>
      </c>
      <c r="B147" s="166">
        <f>'Member Info'!D143</f>
        <v>0</v>
      </c>
      <c r="C147" s="166">
        <f>'Member Info'!E143</f>
        <v>0</v>
      </c>
      <c r="D147" s="166" t="str">
        <f>'Member Info'!G143</f>
        <v/>
      </c>
      <c r="E147" s="167">
        <f>'Member Info'!B143</f>
        <v>0</v>
      </c>
      <c r="F147" s="244"/>
      <c r="G147" s="168" t="str">
        <f>IF(E147=0,"",
IF('Member Info'!$AM$19&lt;=$R$1,
SUMPRODUCT('Member Info'!L143+IF('Member Info'!H143&gt;'Member Info'!$AJ$12,'Member Info'!$AK$13,IF('Member Info'!H143&gt;'Member Info'!$AJ$11,'Member Info'!$AK$12,IF('Member Info'!H143&gt;'Member Info'!$AJ$10,'Member Info'!$AK$11,IF('Member Info'!H143&gt;'Member Info'!$AJ$9,'Member Info'!$AK$10,IF('Member Info'!H143&gt;'Member Info'!$AJ$8,'Member Info'!$AK$9,'Member Info'!$AK$8)))))),
SUMPRODUCT('Member Info'!L143+IF('Member Info'!H143&gt;'Member Info'!$AG$17,'Member Info'!$AH$18,IF('Member Info'!H143&gt;'Member Info'!$AG$16,'Member Info'!$AH$17,IF('Member Info'!H143&gt;'Member Info'!$AG$15,'Member Info'!$AH$16,IF('Member Info'!H143&gt;'Member Info'!$AG$14,'Member Info'!$AH$15,IF('Member Info'!H143&gt;'Member Info'!$AG$13,'Member Info'!$AH$14,IF('Member Info'!H143&gt;'Member Info'!$AG$12,'Member Info'!$AH$13,IF('Member Info'!H143&gt;'Member Info'!$AG$11,'Member Info'!$AH$12,IF('Member Info'!H143&gt;'Member Info'!$AG$10,'Member Info'!$AH$11,IF('Member Info'!H143&gt;'Member Info'!$AG$9,'Member Info'!$AH$10,IF('Member Info'!H143&gt;'Member Info'!$AG$8,'Member Info'!$AH$9,'Member Info'!$AH$8)))))))))))))</f>
        <v/>
      </c>
      <c r="H147" s="26"/>
      <c r="I147" s="26"/>
      <c r="J147" s="107" t="str">
        <f>IF(E147=0,"",IF('Member Info'!F143&gt;$S$1,CONCATENATE("Joined with practice on ", TEXT('Member Info'!F143, "DD/MM/YYYY")),IF('Member Info'!N143&lt;&gt;"",IF('Member Info'!N143&lt;$R$1,CONCATENATE("Left Scheme on ", TEXT('Member Info'!N143, "DD/MM/YYYY")),IF(ISERROR(G147),"Error Detected, No rate entered",IF(E147=0,"",IF(F147="","Error Detected, No Pensionable pay",IF(ISERROR(AB147)," Unknown Values entered.",IF(T147+U147&lt;1,"Acceptable",IF(R147+S147=200, "No Contributions Entered", IF(K147="","Error Detected, Choose reason&gt;",IF(X147="1",IF(T147=1,"Please Enter Deemed Pensionable Pay","Add Any Relevant Details Above"),"Please Give Details Above"))))))))),IF(ISERROR(G147),"Error Detected, No rate entered",IF(E147=0,"",IF(F147="","Error Detected, No Pensionable pay",IF(ISERROR(AB147)," Unknown Values entered.",IF(T147+U147&lt;1,"Acceptable",IF(R147+S147=200, "No Contributions Entered", IF(K147="","Error Detected, Choose reason&gt;",IF(X147="1",IF(T147=1,"Please Enter Deemed Pensionable Pay","Add relevant Details Above"),"Please give details Above")))))))))))</f>
        <v/>
      </c>
      <c r="K147" s="263"/>
      <c r="L147" s="93"/>
      <c r="M147" s="93" t="str">
        <f t="shared" si="24"/>
        <v/>
      </c>
      <c r="N147" s="96">
        <f t="shared" si="23"/>
        <v>0</v>
      </c>
      <c r="O147" s="96">
        <f t="shared" si="23"/>
        <v>0</v>
      </c>
      <c r="P147" s="220">
        <f>(ROUND((F147/100*'Member Info'!$W$2), 2))</f>
        <v>0</v>
      </c>
      <c r="Q147" s="220" t="e">
        <f t="shared" si="25"/>
        <v>#VALUE!</v>
      </c>
      <c r="R147" s="220" t="str">
        <f t="shared" si="26"/>
        <v/>
      </c>
      <c r="S147" s="229" t="str">
        <f t="shared" si="27"/>
        <v/>
      </c>
      <c r="T147" s="230" t="str">
        <f t="shared" si="28"/>
        <v/>
      </c>
      <c r="U147" s="230" t="str">
        <f t="shared" si="29"/>
        <v/>
      </c>
      <c r="V147" s="224">
        <f t="shared" si="30"/>
        <v>0</v>
      </c>
      <c r="W147" s="112">
        <f t="shared" si="31"/>
        <v>0</v>
      </c>
      <c r="X147" s="237" t="str">
        <f t="shared" si="19"/>
        <v/>
      </c>
      <c r="Y147" s="242" t="b">
        <f t="shared" si="20"/>
        <v>0</v>
      </c>
      <c r="Z147" s="237">
        <f t="shared" si="32"/>
        <v>0</v>
      </c>
      <c r="AA147" s="237">
        <f>IF('Member Info'!N143="",1,"")</f>
        <v>1</v>
      </c>
      <c r="AB147" s="245" t="e">
        <f t="shared" si="33"/>
        <v>#VALUE!</v>
      </c>
      <c r="AC147" s="132" t="str">
        <f t="shared" si="21"/>
        <v/>
      </c>
      <c r="AD147" s="126">
        <f t="shared" si="22"/>
        <v>1</v>
      </c>
      <c r="AE147" s="126" t="str">
        <f>IF('Member Info'!N143&lt;&gt;"",IF('Member Info'!N143&lt;=$R$1,1,0),"")</f>
        <v/>
      </c>
      <c r="AG147" s="126" t="b">
        <f t="shared" si="34"/>
        <v>0</v>
      </c>
      <c r="AH147" s="126">
        <f t="shared" si="35"/>
        <v>0</v>
      </c>
      <c r="AJ147" s="126">
        <f t="shared" si="36"/>
        <v>0</v>
      </c>
      <c r="AK147" s="126">
        <f>IF('Member Info'!F143&gt;$R$1,1,0)</f>
        <v>0</v>
      </c>
      <c r="AL147" s="126" t="b">
        <f>IF(ISERROR(R147),ERROR.TYPE(#REF!)=ERROR.TYPE(R147),FALSE)</f>
        <v>0</v>
      </c>
      <c r="AM147" s="126" t="b">
        <f>IF(ISERROR(S147),ERROR.TYPE(#REF!)=ERROR.TYPE(S147),FALSE)</f>
        <v>0</v>
      </c>
      <c r="AN147" s="126">
        <f>IF(OR('Member Info'!F143&gt;=$S$1,'Member Info'!N143&gt;=$R$1),1,0)</f>
        <v>0</v>
      </c>
    </row>
    <row r="148" spans="1:40" x14ac:dyDescent="0.25">
      <c r="A148" s="4">
        <v>116</v>
      </c>
      <c r="B148" s="166">
        <f>'Member Info'!D144</f>
        <v>0</v>
      </c>
      <c r="C148" s="166">
        <f>'Member Info'!E144</f>
        <v>0</v>
      </c>
      <c r="D148" s="166" t="str">
        <f>'Member Info'!G144</f>
        <v/>
      </c>
      <c r="E148" s="167">
        <f>'Member Info'!B144</f>
        <v>0</v>
      </c>
      <c r="F148" s="244"/>
      <c r="G148" s="168" t="str">
        <f>IF(E148=0,"",
IF('Member Info'!$AM$19&lt;=$R$1,
SUMPRODUCT('Member Info'!L144+IF('Member Info'!H144&gt;'Member Info'!$AJ$12,'Member Info'!$AK$13,IF('Member Info'!H144&gt;'Member Info'!$AJ$11,'Member Info'!$AK$12,IF('Member Info'!H144&gt;'Member Info'!$AJ$10,'Member Info'!$AK$11,IF('Member Info'!H144&gt;'Member Info'!$AJ$9,'Member Info'!$AK$10,IF('Member Info'!H144&gt;'Member Info'!$AJ$8,'Member Info'!$AK$9,'Member Info'!$AK$8)))))),
SUMPRODUCT('Member Info'!L144+IF('Member Info'!H144&gt;'Member Info'!$AG$17,'Member Info'!$AH$18,IF('Member Info'!H144&gt;'Member Info'!$AG$16,'Member Info'!$AH$17,IF('Member Info'!H144&gt;'Member Info'!$AG$15,'Member Info'!$AH$16,IF('Member Info'!H144&gt;'Member Info'!$AG$14,'Member Info'!$AH$15,IF('Member Info'!H144&gt;'Member Info'!$AG$13,'Member Info'!$AH$14,IF('Member Info'!H144&gt;'Member Info'!$AG$12,'Member Info'!$AH$13,IF('Member Info'!H144&gt;'Member Info'!$AG$11,'Member Info'!$AH$12,IF('Member Info'!H144&gt;'Member Info'!$AG$10,'Member Info'!$AH$11,IF('Member Info'!H144&gt;'Member Info'!$AG$9,'Member Info'!$AH$10,IF('Member Info'!H144&gt;'Member Info'!$AG$8,'Member Info'!$AH$9,'Member Info'!$AH$8)))))))))))))</f>
        <v/>
      </c>
      <c r="H148" s="26"/>
      <c r="I148" s="26"/>
      <c r="J148" s="107" t="str">
        <f>IF(E148=0,"",IF('Member Info'!F144&gt;$S$1,CONCATENATE("Joined with practice on ", TEXT('Member Info'!F144, "DD/MM/YYYY")),IF('Member Info'!N144&lt;&gt;"",IF('Member Info'!N144&lt;$R$1,CONCATENATE("Left Scheme on ", TEXT('Member Info'!N144, "DD/MM/YYYY")),IF(ISERROR(G148),"Error Detected, No rate entered",IF(E148=0,"",IF(F148="","Error Detected, No Pensionable pay",IF(ISERROR(AB148)," Unknown Values entered.",IF(T148+U148&lt;1,"Acceptable",IF(R148+S148=200, "No Contributions Entered", IF(K148="","Error Detected, Choose reason&gt;",IF(X148="1",IF(T148=1,"Please Enter Deemed Pensionable Pay","Add Any Relevant Details Above"),"Please Give Details Above"))))))))),IF(ISERROR(G148),"Error Detected, No rate entered",IF(E148=0,"",IF(F148="","Error Detected, No Pensionable pay",IF(ISERROR(AB148)," Unknown Values entered.",IF(T148+U148&lt;1,"Acceptable",IF(R148+S148=200, "No Contributions Entered", IF(K148="","Error Detected, Choose reason&gt;",IF(X148="1",IF(T148=1,"Please Enter Deemed Pensionable Pay","Add relevant Details Above"),"Please give details Above")))))))))))</f>
        <v/>
      </c>
      <c r="K148" s="263"/>
      <c r="L148" s="93"/>
      <c r="M148" s="93" t="str">
        <f t="shared" si="24"/>
        <v/>
      </c>
      <c r="N148" s="96">
        <f t="shared" si="23"/>
        <v>0</v>
      </c>
      <c r="O148" s="96">
        <f t="shared" si="23"/>
        <v>0</v>
      </c>
      <c r="P148" s="220">
        <f>(ROUND((F148/100*'Member Info'!$W$2), 2))</f>
        <v>0</v>
      </c>
      <c r="Q148" s="220" t="e">
        <f t="shared" si="25"/>
        <v>#VALUE!</v>
      </c>
      <c r="R148" s="220" t="str">
        <f t="shared" si="26"/>
        <v/>
      </c>
      <c r="S148" s="229" t="str">
        <f t="shared" si="27"/>
        <v/>
      </c>
      <c r="T148" s="230" t="str">
        <f t="shared" si="28"/>
        <v/>
      </c>
      <c r="U148" s="230" t="str">
        <f t="shared" si="29"/>
        <v/>
      </c>
      <c r="V148" s="224">
        <f t="shared" si="30"/>
        <v>0</v>
      </c>
      <c r="W148" s="112">
        <f t="shared" si="31"/>
        <v>0</v>
      </c>
      <c r="X148" s="237" t="str">
        <f t="shared" si="19"/>
        <v/>
      </c>
      <c r="Y148" s="242" t="b">
        <f t="shared" si="20"/>
        <v>0</v>
      </c>
      <c r="Z148" s="237">
        <f t="shared" si="32"/>
        <v>0</v>
      </c>
      <c r="AA148" s="237">
        <f>IF('Member Info'!N144="",1,"")</f>
        <v>1</v>
      </c>
      <c r="AB148" s="245" t="e">
        <f t="shared" si="33"/>
        <v>#VALUE!</v>
      </c>
      <c r="AC148" s="132" t="str">
        <f t="shared" si="21"/>
        <v/>
      </c>
      <c r="AD148" s="126">
        <f t="shared" si="22"/>
        <v>1</v>
      </c>
      <c r="AE148" s="126" t="str">
        <f>IF('Member Info'!N144&lt;&gt;"",IF('Member Info'!N144&lt;=$R$1,1,0),"")</f>
        <v/>
      </c>
      <c r="AG148" s="126" t="b">
        <f t="shared" si="34"/>
        <v>0</v>
      </c>
      <c r="AH148" s="126">
        <f t="shared" si="35"/>
        <v>0</v>
      </c>
      <c r="AJ148" s="126">
        <f t="shared" si="36"/>
        <v>0</v>
      </c>
      <c r="AK148" s="126">
        <f>IF('Member Info'!F144&gt;$R$1,1,0)</f>
        <v>0</v>
      </c>
      <c r="AL148" s="126" t="b">
        <f>IF(ISERROR(R148),ERROR.TYPE(#REF!)=ERROR.TYPE(R148),FALSE)</f>
        <v>0</v>
      </c>
      <c r="AM148" s="126" t="b">
        <f>IF(ISERROR(S148),ERROR.TYPE(#REF!)=ERROR.TYPE(S148),FALSE)</f>
        <v>0</v>
      </c>
      <c r="AN148" s="126">
        <f>IF(OR('Member Info'!F144&gt;=$S$1,'Member Info'!N144&gt;=$R$1),1,0)</f>
        <v>0</v>
      </c>
    </row>
    <row r="149" spans="1:40" x14ac:dyDescent="0.25">
      <c r="A149" s="4">
        <v>117</v>
      </c>
      <c r="B149" s="166">
        <f>'Member Info'!D145</f>
        <v>0</v>
      </c>
      <c r="C149" s="166">
        <f>'Member Info'!E145</f>
        <v>0</v>
      </c>
      <c r="D149" s="166" t="str">
        <f>'Member Info'!G145</f>
        <v/>
      </c>
      <c r="E149" s="167">
        <f>'Member Info'!B145</f>
        <v>0</v>
      </c>
      <c r="F149" s="244"/>
      <c r="G149" s="168" t="str">
        <f>IF(E149=0,"",
IF('Member Info'!$AM$19&lt;=$R$1,
SUMPRODUCT('Member Info'!L145+IF('Member Info'!H145&gt;'Member Info'!$AJ$12,'Member Info'!$AK$13,IF('Member Info'!H145&gt;'Member Info'!$AJ$11,'Member Info'!$AK$12,IF('Member Info'!H145&gt;'Member Info'!$AJ$10,'Member Info'!$AK$11,IF('Member Info'!H145&gt;'Member Info'!$AJ$9,'Member Info'!$AK$10,IF('Member Info'!H145&gt;'Member Info'!$AJ$8,'Member Info'!$AK$9,'Member Info'!$AK$8)))))),
SUMPRODUCT('Member Info'!L145+IF('Member Info'!H145&gt;'Member Info'!$AG$17,'Member Info'!$AH$18,IF('Member Info'!H145&gt;'Member Info'!$AG$16,'Member Info'!$AH$17,IF('Member Info'!H145&gt;'Member Info'!$AG$15,'Member Info'!$AH$16,IF('Member Info'!H145&gt;'Member Info'!$AG$14,'Member Info'!$AH$15,IF('Member Info'!H145&gt;'Member Info'!$AG$13,'Member Info'!$AH$14,IF('Member Info'!H145&gt;'Member Info'!$AG$12,'Member Info'!$AH$13,IF('Member Info'!H145&gt;'Member Info'!$AG$11,'Member Info'!$AH$12,IF('Member Info'!H145&gt;'Member Info'!$AG$10,'Member Info'!$AH$11,IF('Member Info'!H145&gt;'Member Info'!$AG$9,'Member Info'!$AH$10,IF('Member Info'!H145&gt;'Member Info'!$AG$8,'Member Info'!$AH$9,'Member Info'!$AH$8)))))))))))))</f>
        <v/>
      </c>
      <c r="H149" s="26"/>
      <c r="I149" s="26"/>
      <c r="J149" s="107" t="str">
        <f>IF(E149=0,"",IF('Member Info'!F145&gt;$S$1,CONCATENATE("Joined with practice on ", TEXT('Member Info'!F145, "DD/MM/YYYY")),IF('Member Info'!N145&lt;&gt;"",IF('Member Info'!N145&lt;$R$1,CONCATENATE("Left Scheme on ", TEXT('Member Info'!N145, "DD/MM/YYYY")),IF(ISERROR(G149),"Error Detected, No rate entered",IF(E149=0,"",IF(F149="","Error Detected, No Pensionable pay",IF(ISERROR(AB149)," Unknown Values entered.",IF(T149+U149&lt;1,"Acceptable",IF(R149+S149=200, "No Contributions Entered", IF(K149="","Error Detected, Choose reason&gt;",IF(X149="1",IF(T149=1,"Please Enter Deemed Pensionable Pay","Add Any Relevant Details Above"),"Please Give Details Above"))))))))),IF(ISERROR(G149),"Error Detected, No rate entered",IF(E149=0,"",IF(F149="","Error Detected, No Pensionable pay",IF(ISERROR(AB149)," Unknown Values entered.",IF(T149+U149&lt;1,"Acceptable",IF(R149+S149=200, "No Contributions Entered", IF(K149="","Error Detected, Choose reason&gt;",IF(X149="1",IF(T149=1,"Please Enter Deemed Pensionable Pay","Add relevant Details Above"),"Please give details Above")))))))))))</f>
        <v/>
      </c>
      <c r="K149" s="263"/>
      <c r="L149" s="93"/>
      <c r="M149" s="93" t="str">
        <f t="shared" si="24"/>
        <v/>
      </c>
      <c r="N149" s="96">
        <f t="shared" si="23"/>
        <v>0</v>
      </c>
      <c r="O149" s="96">
        <f t="shared" si="23"/>
        <v>0</v>
      </c>
      <c r="P149" s="220">
        <f>(ROUND((F149/100*'Member Info'!$W$2), 2))</f>
        <v>0</v>
      </c>
      <c r="Q149" s="220" t="e">
        <f t="shared" si="25"/>
        <v>#VALUE!</v>
      </c>
      <c r="R149" s="220" t="str">
        <f t="shared" si="26"/>
        <v/>
      </c>
      <c r="S149" s="229" t="str">
        <f t="shared" si="27"/>
        <v/>
      </c>
      <c r="T149" s="230" t="str">
        <f t="shared" si="28"/>
        <v/>
      </c>
      <c r="U149" s="230" t="str">
        <f t="shared" si="29"/>
        <v/>
      </c>
      <c r="V149" s="224">
        <f t="shared" si="30"/>
        <v>0</v>
      </c>
      <c r="W149" s="112">
        <f t="shared" si="31"/>
        <v>0</v>
      </c>
      <c r="X149" s="237" t="str">
        <f t="shared" si="19"/>
        <v/>
      </c>
      <c r="Y149" s="242" t="b">
        <f t="shared" si="20"/>
        <v>0</v>
      </c>
      <c r="Z149" s="237">
        <f t="shared" si="32"/>
        <v>0</v>
      </c>
      <c r="AA149" s="237">
        <f>IF('Member Info'!N145="",1,"")</f>
        <v>1</v>
      </c>
      <c r="AB149" s="245" t="e">
        <f t="shared" si="33"/>
        <v>#VALUE!</v>
      </c>
      <c r="AC149" s="132" t="str">
        <f t="shared" si="21"/>
        <v/>
      </c>
      <c r="AD149" s="126">
        <f t="shared" si="22"/>
        <v>1</v>
      </c>
      <c r="AE149" s="126" t="str">
        <f>IF('Member Info'!N145&lt;&gt;"",IF('Member Info'!N145&lt;=$R$1,1,0),"")</f>
        <v/>
      </c>
      <c r="AG149" s="126" t="b">
        <f t="shared" si="34"/>
        <v>0</v>
      </c>
      <c r="AH149" s="126">
        <f t="shared" si="35"/>
        <v>0</v>
      </c>
      <c r="AJ149" s="126">
        <f t="shared" si="36"/>
        <v>0</v>
      </c>
      <c r="AK149" s="126">
        <f>IF('Member Info'!F145&gt;$R$1,1,0)</f>
        <v>0</v>
      </c>
      <c r="AL149" s="126" t="b">
        <f>IF(ISERROR(R149),ERROR.TYPE(#REF!)=ERROR.TYPE(R149),FALSE)</f>
        <v>0</v>
      </c>
      <c r="AM149" s="126" t="b">
        <f>IF(ISERROR(S149),ERROR.TYPE(#REF!)=ERROR.TYPE(S149),FALSE)</f>
        <v>0</v>
      </c>
      <c r="AN149" s="126">
        <f>IF(OR('Member Info'!F145&gt;=$S$1,'Member Info'!N145&gt;=$R$1),1,0)</f>
        <v>0</v>
      </c>
    </row>
    <row r="150" spans="1:40" x14ac:dyDescent="0.25">
      <c r="A150" s="4">
        <v>118</v>
      </c>
      <c r="B150" s="166">
        <f>'Member Info'!D146</f>
        <v>0</v>
      </c>
      <c r="C150" s="166">
        <f>'Member Info'!E146</f>
        <v>0</v>
      </c>
      <c r="D150" s="166" t="str">
        <f>'Member Info'!G146</f>
        <v/>
      </c>
      <c r="E150" s="167">
        <f>'Member Info'!B146</f>
        <v>0</v>
      </c>
      <c r="F150" s="244"/>
      <c r="G150" s="168" t="str">
        <f>IF(E150=0,"",
IF('Member Info'!$AM$19&lt;=$R$1,
SUMPRODUCT('Member Info'!L146+IF('Member Info'!H146&gt;'Member Info'!$AJ$12,'Member Info'!$AK$13,IF('Member Info'!H146&gt;'Member Info'!$AJ$11,'Member Info'!$AK$12,IF('Member Info'!H146&gt;'Member Info'!$AJ$10,'Member Info'!$AK$11,IF('Member Info'!H146&gt;'Member Info'!$AJ$9,'Member Info'!$AK$10,IF('Member Info'!H146&gt;'Member Info'!$AJ$8,'Member Info'!$AK$9,'Member Info'!$AK$8)))))),
SUMPRODUCT('Member Info'!L146+IF('Member Info'!H146&gt;'Member Info'!$AG$17,'Member Info'!$AH$18,IF('Member Info'!H146&gt;'Member Info'!$AG$16,'Member Info'!$AH$17,IF('Member Info'!H146&gt;'Member Info'!$AG$15,'Member Info'!$AH$16,IF('Member Info'!H146&gt;'Member Info'!$AG$14,'Member Info'!$AH$15,IF('Member Info'!H146&gt;'Member Info'!$AG$13,'Member Info'!$AH$14,IF('Member Info'!H146&gt;'Member Info'!$AG$12,'Member Info'!$AH$13,IF('Member Info'!H146&gt;'Member Info'!$AG$11,'Member Info'!$AH$12,IF('Member Info'!H146&gt;'Member Info'!$AG$10,'Member Info'!$AH$11,IF('Member Info'!H146&gt;'Member Info'!$AG$9,'Member Info'!$AH$10,IF('Member Info'!H146&gt;'Member Info'!$AG$8,'Member Info'!$AH$9,'Member Info'!$AH$8)))))))))))))</f>
        <v/>
      </c>
      <c r="H150" s="26"/>
      <c r="I150" s="26"/>
      <c r="J150" s="107" t="str">
        <f>IF(E150=0,"",IF('Member Info'!F146&gt;$S$1,CONCATENATE("Joined with practice on ", TEXT('Member Info'!F146, "DD/MM/YYYY")),IF('Member Info'!N146&lt;&gt;"",IF('Member Info'!N146&lt;$R$1,CONCATENATE("Left Scheme on ", TEXT('Member Info'!N146, "DD/MM/YYYY")),IF(ISERROR(G150),"Error Detected, No rate entered",IF(E150=0,"",IF(F150="","Error Detected, No Pensionable pay",IF(ISERROR(AB150)," Unknown Values entered.",IF(T150+U150&lt;1,"Acceptable",IF(R150+S150=200, "No Contributions Entered", IF(K150="","Error Detected, Choose reason&gt;",IF(X150="1",IF(T150=1,"Please Enter Deemed Pensionable Pay","Add Any Relevant Details Above"),"Please Give Details Above"))))))))),IF(ISERROR(G150),"Error Detected, No rate entered",IF(E150=0,"",IF(F150="","Error Detected, No Pensionable pay",IF(ISERROR(AB150)," Unknown Values entered.",IF(T150+U150&lt;1,"Acceptable",IF(R150+S150=200, "No Contributions Entered", IF(K150="","Error Detected, Choose reason&gt;",IF(X150="1",IF(T150=1,"Please Enter Deemed Pensionable Pay","Add relevant Details Above"),"Please give details Above")))))))))))</f>
        <v/>
      </c>
      <c r="K150" s="263"/>
      <c r="L150" s="93"/>
      <c r="M150" s="93" t="str">
        <f t="shared" si="24"/>
        <v/>
      </c>
      <c r="N150" s="96">
        <f t="shared" si="23"/>
        <v>0</v>
      </c>
      <c r="O150" s="96">
        <f t="shared" si="23"/>
        <v>0</v>
      </c>
      <c r="P150" s="220">
        <f>(ROUND((F150/100*'Member Info'!$W$2), 2))</f>
        <v>0</v>
      </c>
      <c r="Q150" s="220" t="e">
        <f t="shared" si="25"/>
        <v>#VALUE!</v>
      </c>
      <c r="R150" s="220" t="str">
        <f t="shared" si="26"/>
        <v/>
      </c>
      <c r="S150" s="229" t="str">
        <f t="shared" si="27"/>
        <v/>
      </c>
      <c r="T150" s="230" t="str">
        <f t="shared" si="28"/>
        <v/>
      </c>
      <c r="U150" s="230" t="str">
        <f t="shared" si="29"/>
        <v/>
      </c>
      <c r="V150" s="224">
        <f t="shared" si="30"/>
        <v>0</v>
      </c>
      <c r="W150" s="112">
        <f t="shared" si="31"/>
        <v>0</v>
      </c>
      <c r="X150" s="237" t="str">
        <f t="shared" si="19"/>
        <v/>
      </c>
      <c r="Y150" s="242" t="b">
        <f t="shared" si="20"/>
        <v>0</v>
      </c>
      <c r="Z150" s="237">
        <f t="shared" si="32"/>
        <v>0</v>
      </c>
      <c r="AA150" s="237">
        <f>IF('Member Info'!N146="",1,"")</f>
        <v>1</v>
      </c>
      <c r="AB150" s="245" t="e">
        <f t="shared" si="33"/>
        <v>#VALUE!</v>
      </c>
      <c r="AC150" s="132" t="str">
        <f t="shared" si="21"/>
        <v/>
      </c>
      <c r="AD150" s="126">
        <f t="shared" si="22"/>
        <v>1</v>
      </c>
      <c r="AE150" s="126" t="str">
        <f>IF('Member Info'!N146&lt;&gt;"",IF('Member Info'!N146&lt;=$R$1,1,0),"")</f>
        <v/>
      </c>
      <c r="AG150" s="126" t="b">
        <f t="shared" si="34"/>
        <v>0</v>
      </c>
      <c r="AH150" s="126">
        <f t="shared" si="35"/>
        <v>0</v>
      </c>
      <c r="AJ150" s="126">
        <f t="shared" si="36"/>
        <v>0</v>
      </c>
      <c r="AK150" s="126">
        <f>IF('Member Info'!F146&gt;$R$1,1,0)</f>
        <v>0</v>
      </c>
      <c r="AL150" s="126" t="b">
        <f>IF(ISERROR(R150),ERROR.TYPE(#REF!)=ERROR.TYPE(R150),FALSE)</f>
        <v>0</v>
      </c>
      <c r="AM150" s="126" t="b">
        <f>IF(ISERROR(S150),ERROR.TYPE(#REF!)=ERROR.TYPE(S150),FALSE)</f>
        <v>0</v>
      </c>
      <c r="AN150" s="126">
        <f>IF(OR('Member Info'!F146&gt;=$S$1,'Member Info'!N146&gt;=$R$1),1,0)</f>
        <v>0</v>
      </c>
    </row>
    <row r="151" spans="1:40" x14ac:dyDescent="0.25">
      <c r="A151" s="4">
        <v>119</v>
      </c>
      <c r="B151" s="166">
        <f>'Member Info'!D147</f>
        <v>0</v>
      </c>
      <c r="C151" s="166">
        <f>'Member Info'!E147</f>
        <v>0</v>
      </c>
      <c r="D151" s="166" t="str">
        <f>'Member Info'!G147</f>
        <v/>
      </c>
      <c r="E151" s="167">
        <f>'Member Info'!B147</f>
        <v>0</v>
      </c>
      <c r="F151" s="244"/>
      <c r="G151" s="168" t="str">
        <f>IF(E151=0,"",
IF('Member Info'!$AM$19&lt;=$R$1,
SUMPRODUCT('Member Info'!L147+IF('Member Info'!H147&gt;'Member Info'!$AJ$12,'Member Info'!$AK$13,IF('Member Info'!H147&gt;'Member Info'!$AJ$11,'Member Info'!$AK$12,IF('Member Info'!H147&gt;'Member Info'!$AJ$10,'Member Info'!$AK$11,IF('Member Info'!H147&gt;'Member Info'!$AJ$9,'Member Info'!$AK$10,IF('Member Info'!H147&gt;'Member Info'!$AJ$8,'Member Info'!$AK$9,'Member Info'!$AK$8)))))),
SUMPRODUCT('Member Info'!L147+IF('Member Info'!H147&gt;'Member Info'!$AG$17,'Member Info'!$AH$18,IF('Member Info'!H147&gt;'Member Info'!$AG$16,'Member Info'!$AH$17,IF('Member Info'!H147&gt;'Member Info'!$AG$15,'Member Info'!$AH$16,IF('Member Info'!H147&gt;'Member Info'!$AG$14,'Member Info'!$AH$15,IF('Member Info'!H147&gt;'Member Info'!$AG$13,'Member Info'!$AH$14,IF('Member Info'!H147&gt;'Member Info'!$AG$12,'Member Info'!$AH$13,IF('Member Info'!H147&gt;'Member Info'!$AG$11,'Member Info'!$AH$12,IF('Member Info'!H147&gt;'Member Info'!$AG$10,'Member Info'!$AH$11,IF('Member Info'!H147&gt;'Member Info'!$AG$9,'Member Info'!$AH$10,IF('Member Info'!H147&gt;'Member Info'!$AG$8,'Member Info'!$AH$9,'Member Info'!$AH$8)))))))))))))</f>
        <v/>
      </c>
      <c r="H151" s="26"/>
      <c r="I151" s="26"/>
      <c r="J151" s="107" t="str">
        <f>IF(E151=0,"",IF('Member Info'!F147&gt;$S$1,CONCATENATE("Joined with practice on ", TEXT('Member Info'!F147, "DD/MM/YYYY")),IF('Member Info'!N147&lt;&gt;"",IF('Member Info'!N147&lt;$R$1,CONCATENATE("Left Scheme on ", TEXT('Member Info'!N147, "DD/MM/YYYY")),IF(ISERROR(G151),"Error Detected, No rate entered",IF(E151=0,"",IF(F151="","Error Detected, No Pensionable pay",IF(ISERROR(AB151)," Unknown Values entered.",IF(T151+U151&lt;1,"Acceptable",IF(R151+S151=200, "No Contributions Entered", IF(K151="","Error Detected, Choose reason&gt;",IF(X151="1",IF(T151=1,"Please Enter Deemed Pensionable Pay","Add Any Relevant Details Above"),"Please Give Details Above"))))))))),IF(ISERROR(G151),"Error Detected, No rate entered",IF(E151=0,"",IF(F151="","Error Detected, No Pensionable pay",IF(ISERROR(AB151)," Unknown Values entered.",IF(T151+U151&lt;1,"Acceptable",IF(R151+S151=200, "No Contributions Entered", IF(K151="","Error Detected, Choose reason&gt;",IF(X151="1",IF(T151=1,"Please Enter Deemed Pensionable Pay","Add relevant Details Above"),"Please give details Above")))))))))))</f>
        <v/>
      </c>
      <c r="K151" s="263"/>
      <c r="L151" s="93"/>
      <c r="M151" s="93" t="str">
        <f t="shared" si="24"/>
        <v/>
      </c>
      <c r="N151" s="96">
        <f t="shared" si="23"/>
        <v>0</v>
      </c>
      <c r="O151" s="96">
        <f t="shared" si="23"/>
        <v>0</v>
      </c>
      <c r="P151" s="220">
        <f>(ROUND((F151/100*'Member Info'!$W$2), 2))</f>
        <v>0</v>
      </c>
      <c r="Q151" s="220" t="e">
        <f t="shared" si="25"/>
        <v>#VALUE!</v>
      </c>
      <c r="R151" s="220" t="str">
        <f t="shared" si="26"/>
        <v/>
      </c>
      <c r="S151" s="229" t="str">
        <f t="shared" si="27"/>
        <v/>
      </c>
      <c r="T151" s="230" t="str">
        <f t="shared" si="28"/>
        <v/>
      </c>
      <c r="U151" s="230" t="str">
        <f t="shared" si="29"/>
        <v/>
      </c>
      <c r="V151" s="224">
        <f t="shared" si="30"/>
        <v>0</v>
      </c>
      <c r="W151" s="112">
        <f t="shared" si="31"/>
        <v>0</v>
      </c>
      <c r="X151" s="237" t="str">
        <f t="shared" si="19"/>
        <v/>
      </c>
      <c r="Y151" s="242" t="b">
        <f t="shared" si="20"/>
        <v>0</v>
      </c>
      <c r="Z151" s="237">
        <f t="shared" si="32"/>
        <v>0</v>
      </c>
      <c r="AA151" s="237">
        <f>IF('Member Info'!N147="",1,"")</f>
        <v>1</v>
      </c>
      <c r="AB151" s="245" t="e">
        <f t="shared" si="33"/>
        <v>#VALUE!</v>
      </c>
      <c r="AC151" s="132" t="str">
        <f t="shared" si="21"/>
        <v/>
      </c>
      <c r="AD151" s="126">
        <f t="shared" si="22"/>
        <v>1</v>
      </c>
      <c r="AE151" s="126" t="str">
        <f>IF('Member Info'!N147&lt;&gt;"",IF('Member Info'!N147&lt;=$R$1,1,0),"")</f>
        <v/>
      </c>
      <c r="AG151" s="126" t="b">
        <f t="shared" si="34"/>
        <v>0</v>
      </c>
      <c r="AH151" s="126">
        <f t="shared" si="35"/>
        <v>0</v>
      </c>
      <c r="AJ151" s="126">
        <f t="shared" si="36"/>
        <v>0</v>
      </c>
      <c r="AK151" s="126">
        <f>IF('Member Info'!F147&gt;$R$1,1,0)</f>
        <v>0</v>
      </c>
      <c r="AL151" s="126" t="b">
        <f>IF(ISERROR(R151),ERROR.TYPE(#REF!)=ERROR.TYPE(R151),FALSE)</f>
        <v>0</v>
      </c>
      <c r="AM151" s="126" t="b">
        <f>IF(ISERROR(S151),ERROR.TYPE(#REF!)=ERROR.TYPE(S151),FALSE)</f>
        <v>0</v>
      </c>
      <c r="AN151" s="126">
        <f>IF(OR('Member Info'!F147&gt;=$S$1,'Member Info'!N147&gt;=$R$1),1,0)</f>
        <v>0</v>
      </c>
    </row>
    <row r="152" spans="1:40" x14ac:dyDescent="0.25">
      <c r="A152" s="4">
        <v>120</v>
      </c>
      <c r="B152" s="166">
        <f>'Member Info'!D148</f>
        <v>0</v>
      </c>
      <c r="C152" s="166">
        <f>'Member Info'!E148</f>
        <v>0</v>
      </c>
      <c r="D152" s="166" t="str">
        <f>'Member Info'!G148</f>
        <v/>
      </c>
      <c r="E152" s="167">
        <f>'Member Info'!B148</f>
        <v>0</v>
      </c>
      <c r="F152" s="244"/>
      <c r="G152" s="168" t="str">
        <f>IF(E152=0,"",
IF('Member Info'!$AM$19&lt;=$R$1,
SUMPRODUCT('Member Info'!L148+IF('Member Info'!H148&gt;'Member Info'!$AJ$12,'Member Info'!$AK$13,IF('Member Info'!H148&gt;'Member Info'!$AJ$11,'Member Info'!$AK$12,IF('Member Info'!H148&gt;'Member Info'!$AJ$10,'Member Info'!$AK$11,IF('Member Info'!H148&gt;'Member Info'!$AJ$9,'Member Info'!$AK$10,IF('Member Info'!H148&gt;'Member Info'!$AJ$8,'Member Info'!$AK$9,'Member Info'!$AK$8)))))),
SUMPRODUCT('Member Info'!L148+IF('Member Info'!H148&gt;'Member Info'!$AG$17,'Member Info'!$AH$18,IF('Member Info'!H148&gt;'Member Info'!$AG$16,'Member Info'!$AH$17,IF('Member Info'!H148&gt;'Member Info'!$AG$15,'Member Info'!$AH$16,IF('Member Info'!H148&gt;'Member Info'!$AG$14,'Member Info'!$AH$15,IF('Member Info'!H148&gt;'Member Info'!$AG$13,'Member Info'!$AH$14,IF('Member Info'!H148&gt;'Member Info'!$AG$12,'Member Info'!$AH$13,IF('Member Info'!H148&gt;'Member Info'!$AG$11,'Member Info'!$AH$12,IF('Member Info'!H148&gt;'Member Info'!$AG$10,'Member Info'!$AH$11,IF('Member Info'!H148&gt;'Member Info'!$AG$9,'Member Info'!$AH$10,IF('Member Info'!H148&gt;'Member Info'!$AG$8,'Member Info'!$AH$9,'Member Info'!$AH$8)))))))))))))</f>
        <v/>
      </c>
      <c r="H152" s="26"/>
      <c r="I152" s="26"/>
      <c r="J152" s="107" t="str">
        <f>IF(E152=0,"",IF('Member Info'!F148&gt;$S$1,CONCATENATE("Joined with practice on ", TEXT('Member Info'!F148, "DD/MM/YYYY")),IF('Member Info'!N148&lt;&gt;"",IF('Member Info'!N148&lt;$R$1,CONCATENATE("Left Scheme on ", TEXT('Member Info'!N148, "DD/MM/YYYY")),IF(ISERROR(G152),"Error Detected, No rate entered",IF(E152=0,"",IF(F152="","Error Detected, No Pensionable pay",IF(ISERROR(AB152)," Unknown Values entered.",IF(T152+U152&lt;1,"Acceptable",IF(R152+S152=200, "No Contributions Entered", IF(K152="","Error Detected, Choose reason&gt;",IF(X152="1",IF(T152=1,"Please Enter Deemed Pensionable Pay","Add Any Relevant Details Above"),"Please Give Details Above"))))))))),IF(ISERROR(G152),"Error Detected, No rate entered",IF(E152=0,"",IF(F152="","Error Detected, No Pensionable pay",IF(ISERROR(AB152)," Unknown Values entered.",IF(T152+U152&lt;1,"Acceptable",IF(R152+S152=200, "No Contributions Entered", IF(K152="","Error Detected, Choose reason&gt;",IF(X152="1",IF(T152=1,"Please Enter Deemed Pensionable Pay","Add relevant Details Above"),"Please give details Above")))))))))))</f>
        <v/>
      </c>
      <c r="K152" s="263"/>
      <c r="L152" s="93"/>
      <c r="M152" s="93" t="str">
        <f t="shared" si="24"/>
        <v/>
      </c>
      <c r="N152" s="96">
        <f t="shared" si="23"/>
        <v>0</v>
      </c>
      <c r="O152" s="96">
        <f t="shared" si="23"/>
        <v>0</v>
      </c>
      <c r="P152" s="220">
        <f>(ROUND((F152/100*'Member Info'!$W$2), 2))</f>
        <v>0</v>
      </c>
      <c r="Q152" s="220" t="e">
        <f t="shared" si="25"/>
        <v>#VALUE!</v>
      </c>
      <c r="R152" s="220" t="str">
        <f t="shared" si="26"/>
        <v/>
      </c>
      <c r="S152" s="229" t="str">
        <f t="shared" si="27"/>
        <v/>
      </c>
      <c r="T152" s="230" t="str">
        <f t="shared" si="28"/>
        <v/>
      </c>
      <c r="U152" s="230" t="str">
        <f t="shared" si="29"/>
        <v/>
      </c>
      <c r="V152" s="224">
        <f t="shared" si="30"/>
        <v>0</v>
      </c>
      <c r="W152" s="112">
        <f t="shared" si="31"/>
        <v>0</v>
      </c>
      <c r="X152" s="237" t="str">
        <f t="shared" si="19"/>
        <v/>
      </c>
      <c r="Y152" s="242" t="b">
        <f t="shared" si="20"/>
        <v>0</v>
      </c>
      <c r="Z152" s="237">
        <f t="shared" si="32"/>
        <v>0</v>
      </c>
      <c r="AA152" s="237">
        <f>IF('Member Info'!N148="",1,"")</f>
        <v>1</v>
      </c>
      <c r="AB152" s="245" t="e">
        <f t="shared" si="33"/>
        <v>#VALUE!</v>
      </c>
      <c r="AC152" s="132" t="str">
        <f t="shared" si="21"/>
        <v/>
      </c>
      <c r="AD152" s="126">
        <f t="shared" si="22"/>
        <v>1</v>
      </c>
      <c r="AE152" s="126" t="str">
        <f>IF('Member Info'!N148&lt;&gt;"",IF('Member Info'!N148&lt;=$R$1,1,0),"")</f>
        <v/>
      </c>
      <c r="AG152" s="126" t="b">
        <f t="shared" si="34"/>
        <v>0</v>
      </c>
      <c r="AH152" s="126">
        <f t="shared" si="35"/>
        <v>0</v>
      </c>
      <c r="AJ152" s="126">
        <f t="shared" si="36"/>
        <v>0</v>
      </c>
      <c r="AK152" s="126">
        <f>IF('Member Info'!F148&gt;$R$1,1,0)</f>
        <v>0</v>
      </c>
      <c r="AL152" s="126" t="b">
        <f>IF(ISERROR(R152),ERROR.TYPE(#REF!)=ERROR.TYPE(R152),FALSE)</f>
        <v>0</v>
      </c>
      <c r="AM152" s="126" t="b">
        <f>IF(ISERROR(S152),ERROR.TYPE(#REF!)=ERROR.TYPE(S152),FALSE)</f>
        <v>0</v>
      </c>
      <c r="AN152" s="126">
        <f>IF(OR('Member Info'!F148&gt;=$S$1,'Member Info'!N148&gt;=$R$1),1,0)</f>
        <v>0</v>
      </c>
    </row>
    <row r="153" spans="1:40" x14ac:dyDescent="0.25">
      <c r="A153" s="4">
        <v>121</v>
      </c>
      <c r="B153" s="166">
        <f>'Member Info'!D149</f>
        <v>0</v>
      </c>
      <c r="C153" s="166">
        <f>'Member Info'!E149</f>
        <v>0</v>
      </c>
      <c r="D153" s="166" t="str">
        <f>'Member Info'!G149</f>
        <v/>
      </c>
      <c r="E153" s="167">
        <f>'Member Info'!B149</f>
        <v>0</v>
      </c>
      <c r="F153" s="244"/>
      <c r="G153" s="168" t="str">
        <f>IF(E153=0,"",
IF('Member Info'!$AM$19&lt;=$R$1,
SUMPRODUCT('Member Info'!L149+IF('Member Info'!H149&gt;'Member Info'!$AJ$12,'Member Info'!$AK$13,IF('Member Info'!H149&gt;'Member Info'!$AJ$11,'Member Info'!$AK$12,IF('Member Info'!H149&gt;'Member Info'!$AJ$10,'Member Info'!$AK$11,IF('Member Info'!H149&gt;'Member Info'!$AJ$9,'Member Info'!$AK$10,IF('Member Info'!H149&gt;'Member Info'!$AJ$8,'Member Info'!$AK$9,'Member Info'!$AK$8)))))),
SUMPRODUCT('Member Info'!L149+IF('Member Info'!H149&gt;'Member Info'!$AG$17,'Member Info'!$AH$18,IF('Member Info'!H149&gt;'Member Info'!$AG$16,'Member Info'!$AH$17,IF('Member Info'!H149&gt;'Member Info'!$AG$15,'Member Info'!$AH$16,IF('Member Info'!H149&gt;'Member Info'!$AG$14,'Member Info'!$AH$15,IF('Member Info'!H149&gt;'Member Info'!$AG$13,'Member Info'!$AH$14,IF('Member Info'!H149&gt;'Member Info'!$AG$12,'Member Info'!$AH$13,IF('Member Info'!H149&gt;'Member Info'!$AG$11,'Member Info'!$AH$12,IF('Member Info'!H149&gt;'Member Info'!$AG$10,'Member Info'!$AH$11,IF('Member Info'!H149&gt;'Member Info'!$AG$9,'Member Info'!$AH$10,IF('Member Info'!H149&gt;'Member Info'!$AG$8,'Member Info'!$AH$9,'Member Info'!$AH$8)))))))))))))</f>
        <v/>
      </c>
      <c r="H153" s="26"/>
      <c r="I153" s="26"/>
      <c r="J153" s="107" t="str">
        <f>IF(E153=0,"",IF('Member Info'!F149&gt;$S$1,CONCATENATE("Joined with practice on ", TEXT('Member Info'!F149, "DD/MM/YYYY")),IF('Member Info'!N149&lt;&gt;"",IF('Member Info'!N149&lt;$R$1,CONCATENATE("Left Scheme on ", TEXT('Member Info'!N149, "DD/MM/YYYY")),IF(ISERROR(G153),"Error Detected, No rate entered",IF(E153=0,"",IF(F153="","Error Detected, No Pensionable pay",IF(ISERROR(AB153)," Unknown Values entered.",IF(T153+U153&lt;1,"Acceptable",IF(R153+S153=200, "No Contributions Entered", IF(K153="","Error Detected, Choose reason&gt;",IF(X153="1",IF(T153=1,"Please Enter Deemed Pensionable Pay","Add Any Relevant Details Above"),"Please Give Details Above"))))))))),IF(ISERROR(G153),"Error Detected, No rate entered",IF(E153=0,"",IF(F153="","Error Detected, No Pensionable pay",IF(ISERROR(AB153)," Unknown Values entered.",IF(T153+U153&lt;1,"Acceptable",IF(R153+S153=200, "No Contributions Entered", IF(K153="","Error Detected, Choose reason&gt;",IF(X153="1",IF(T153=1,"Please Enter Deemed Pensionable Pay","Add relevant Details Above"),"Please give details Above")))))))))))</f>
        <v/>
      </c>
      <c r="K153" s="263"/>
      <c r="L153" s="93"/>
      <c r="M153" s="93" t="str">
        <f t="shared" si="24"/>
        <v/>
      </c>
      <c r="N153" s="96">
        <f t="shared" si="23"/>
        <v>0</v>
      </c>
      <c r="O153" s="96">
        <f t="shared" si="23"/>
        <v>0</v>
      </c>
      <c r="P153" s="220">
        <f>(ROUND((F153/100*'Member Info'!$W$2), 2))</f>
        <v>0</v>
      </c>
      <c r="Q153" s="220" t="e">
        <f t="shared" si="25"/>
        <v>#VALUE!</v>
      </c>
      <c r="R153" s="220" t="str">
        <f t="shared" si="26"/>
        <v/>
      </c>
      <c r="S153" s="229" t="str">
        <f t="shared" si="27"/>
        <v/>
      </c>
      <c r="T153" s="230" t="str">
        <f t="shared" si="28"/>
        <v/>
      </c>
      <c r="U153" s="230" t="str">
        <f t="shared" si="29"/>
        <v/>
      </c>
      <c r="V153" s="224">
        <f t="shared" si="30"/>
        <v>0</v>
      </c>
      <c r="W153" s="112">
        <f t="shared" si="31"/>
        <v>0</v>
      </c>
      <c r="X153" s="237" t="str">
        <f t="shared" si="19"/>
        <v/>
      </c>
      <c r="Y153" s="242" t="b">
        <f t="shared" si="20"/>
        <v>0</v>
      </c>
      <c r="Z153" s="237">
        <f t="shared" si="32"/>
        <v>0</v>
      </c>
      <c r="AA153" s="237">
        <f>IF('Member Info'!N149="",1,"")</f>
        <v>1</v>
      </c>
      <c r="AB153" s="245" t="e">
        <f t="shared" si="33"/>
        <v>#VALUE!</v>
      </c>
      <c r="AC153" s="132" t="str">
        <f t="shared" si="21"/>
        <v/>
      </c>
      <c r="AD153" s="126">
        <f t="shared" si="22"/>
        <v>1</v>
      </c>
      <c r="AE153" s="126" t="str">
        <f>IF('Member Info'!N149&lt;&gt;"",IF('Member Info'!N149&lt;=$R$1,1,0),"")</f>
        <v/>
      </c>
      <c r="AG153" s="126" t="b">
        <f t="shared" si="34"/>
        <v>0</v>
      </c>
      <c r="AH153" s="126">
        <f t="shared" si="35"/>
        <v>0</v>
      </c>
      <c r="AJ153" s="126">
        <f t="shared" si="36"/>
        <v>0</v>
      </c>
      <c r="AK153" s="126">
        <f>IF('Member Info'!F149&gt;$R$1,1,0)</f>
        <v>0</v>
      </c>
      <c r="AL153" s="126" t="b">
        <f>IF(ISERROR(R153),ERROR.TYPE(#REF!)=ERROR.TYPE(R153),FALSE)</f>
        <v>0</v>
      </c>
      <c r="AM153" s="126" t="b">
        <f>IF(ISERROR(S153),ERROR.TYPE(#REF!)=ERROR.TYPE(S153),FALSE)</f>
        <v>0</v>
      </c>
      <c r="AN153" s="126">
        <f>IF(OR('Member Info'!F149&gt;=$S$1,'Member Info'!N149&gt;=$R$1),1,0)</f>
        <v>0</v>
      </c>
    </row>
    <row r="154" spans="1:40" x14ac:dyDescent="0.25">
      <c r="A154" s="4">
        <v>122</v>
      </c>
      <c r="B154" s="166">
        <f>'Member Info'!D150</f>
        <v>0</v>
      </c>
      <c r="C154" s="166">
        <f>'Member Info'!E150</f>
        <v>0</v>
      </c>
      <c r="D154" s="166" t="str">
        <f>'Member Info'!G150</f>
        <v/>
      </c>
      <c r="E154" s="167">
        <f>'Member Info'!B150</f>
        <v>0</v>
      </c>
      <c r="F154" s="244"/>
      <c r="G154" s="168" t="str">
        <f>IF(E154=0,"",
IF('Member Info'!$AM$19&lt;=$R$1,
SUMPRODUCT('Member Info'!L150+IF('Member Info'!H150&gt;'Member Info'!$AJ$12,'Member Info'!$AK$13,IF('Member Info'!H150&gt;'Member Info'!$AJ$11,'Member Info'!$AK$12,IF('Member Info'!H150&gt;'Member Info'!$AJ$10,'Member Info'!$AK$11,IF('Member Info'!H150&gt;'Member Info'!$AJ$9,'Member Info'!$AK$10,IF('Member Info'!H150&gt;'Member Info'!$AJ$8,'Member Info'!$AK$9,'Member Info'!$AK$8)))))),
SUMPRODUCT('Member Info'!L150+IF('Member Info'!H150&gt;'Member Info'!$AG$17,'Member Info'!$AH$18,IF('Member Info'!H150&gt;'Member Info'!$AG$16,'Member Info'!$AH$17,IF('Member Info'!H150&gt;'Member Info'!$AG$15,'Member Info'!$AH$16,IF('Member Info'!H150&gt;'Member Info'!$AG$14,'Member Info'!$AH$15,IF('Member Info'!H150&gt;'Member Info'!$AG$13,'Member Info'!$AH$14,IF('Member Info'!H150&gt;'Member Info'!$AG$12,'Member Info'!$AH$13,IF('Member Info'!H150&gt;'Member Info'!$AG$11,'Member Info'!$AH$12,IF('Member Info'!H150&gt;'Member Info'!$AG$10,'Member Info'!$AH$11,IF('Member Info'!H150&gt;'Member Info'!$AG$9,'Member Info'!$AH$10,IF('Member Info'!H150&gt;'Member Info'!$AG$8,'Member Info'!$AH$9,'Member Info'!$AH$8)))))))))))))</f>
        <v/>
      </c>
      <c r="H154" s="26"/>
      <c r="I154" s="26"/>
      <c r="J154" s="107" t="str">
        <f>IF(E154=0,"",IF('Member Info'!F150&gt;$S$1,CONCATENATE("Joined with practice on ", TEXT('Member Info'!F150, "DD/MM/YYYY")),IF('Member Info'!N150&lt;&gt;"",IF('Member Info'!N150&lt;$R$1,CONCATENATE("Left Scheme on ", TEXT('Member Info'!N150, "DD/MM/YYYY")),IF(ISERROR(G154),"Error Detected, No rate entered",IF(E154=0,"",IF(F154="","Error Detected, No Pensionable pay",IF(ISERROR(AB154)," Unknown Values entered.",IF(T154+U154&lt;1,"Acceptable",IF(R154+S154=200, "No Contributions Entered", IF(K154="","Error Detected, Choose reason&gt;",IF(X154="1",IF(T154=1,"Please Enter Deemed Pensionable Pay","Add Any Relevant Details Above"),"Please Give Details Above"))))))))),IF(ISERROR(G154),"Error Detected, No rate entered",IF(E154=0,"",IF(F154="","Error Detected, No Pensionable pay",IF(ISERROR(AB154)," Unknown Values entered.",IF(T154+U154&lt;1,"Acceptable",IF(R154+S154=200, "No Contributions Entered", IF(K154="","Error Detected, Choose reason&gt;",IF(X154="1",IF(T154=1,"Please Enter Deemed Pensionable Pay","Add relevant Details Above"),"Please give details Above")))))))))))</f>
        <v/>
      </c>
      <c r="K154" s="263"/>
      <c r="L154" s="93"/>
      <c r="M154" s="93" t="str">
        <f t="shared" si="24"/>
        <v/>
      </c>
      <c r="N154" s="96">
        <f t="shared" si="23"/>
        <v>0</v>
      </c>
      <c r="O154" s="96">
        <f t="shared" si="23"/>
        <v>0</v>
      </c>
      <c r="P154" s="220">
        <f>(ROUND((F154/100*'Member Info'!$W$2), 2))</f>
        <v>0</v>
      </c>
      <c r="Q154" s="220" t="e">
        <f t="shared" si="25"/>
        <v>#VALUE!</v>
      </c>
      <c r="R154" s="220" t="str">
        <f t="shared" si="26"/>
        <v/>
      </c>
      <c r="S154" s="229" t="str">
        <f t="shared" si="27"/>
        <v/>
      </c>
      <c r="T154" s="230" t="str">
        <f t="shared" si="28"/>
        <v/>
      </c>
      <c r="U154" s="230" t="str">
        <f t="shared" si="29"/>
        <v/>
      </c>
      <c r="V154" s="224">
        <f t="shared" si="30"/>
        <v>0</v>
      </c>
      <c r="W154" s="112">
        <f t="shared" si="31"/>
        <v>0</v>
      </c>
      <c r="X154" s="237" t="str">
        <f t="shared" si="19"/>
        <v/>
      </c>
      <c r="Y154" s="242" t="b">
        <f t="shared" si="20"/>
        <v>0</v>
      </c>
      <c r="Z154" s="237">
        <f t="shared" si="32"/>
        <v>0</v>
      </c>
      <c r="AA154" s="237">
        <f>IF('Member Info'!N150="",1,"")</f>
        <v>1</v>
      </c>
      <c r="AB154" s="245" t="e">
        <f t="shared" si="33"/>
        <v>#VALUE!</v>
      </c>
      <c r="AC154" s="132" t="str">
        <f t="shared" si="21"/>
        <v/>
      </c>
      <c r="AD154" s="126">
        <f t="shared" si="22"/>
        <v>1</v>
      </c>
      <c r="AE154" s="126" t="str">
        <f>IF('Member Info'!N150&lt;&gt;"",IF('Member Info'!N150&lt;=$R$1,1,0),"")</f>
        <v/>
      </c>
      <c r="AG154" s="126" t="b">
        <f t="shared" si="34"/>
        <v>0</v>
      </c>
      <c r="AH154" s="126">
        <f t="shared" si="35"/>
        <v>0</v>
      </c>
      <c r="AJ154" s="126">
        <f t="shared" si="36"/>
        <v>0</v>
      </c>
      <c r="AK154" s="126">
        <f>IF('Member Info'!F150&gt;$R$1,1,0)</f>
        <v>0</v>
      </c>
      <c r="AL154" s="126" t="b">
        <f>IF(ISERROR(R154),ERROR.TYPE(#REF!)=ERROR.TYPE(R154),FALSE)</f>
        <v>0</v>
      </c>
      <c r="AM154" s="126" t="b">
        <f>IF(ISERROR(S154),ERROR.TYPE(#REF!)=ERROR.TYPE(S154),FALSE)</f>
        <v>0</v>
      </c>
      <c r="AN154" s="126">
        <f>IF(OR('Member Info'!F150&gt;=$S$1,'Member Info'!N150&gt;=$R$1),1,0)</f>
        <v>0</v>
      </c>
    </row>
    <row r="155" spans="1:40" x14ac:dyDescent="0.25">
      <c r="A155" s="4">
        <v>123</v>
      </c>
      <c r="B155" s="166">
        <f>'Member Info'!D151</f>
        <v>0</v>
      </c>
      <c r="C155" s="166">
        <f>'Member Info'!E151</f>
        <v>0</v>
      </c>
      <c r="D155" s="166" t="str">
        <f>'Member Info'!G151</f>
        <v/>
      </c>
      <c r="E155" s="167">
        <f>'Member Info'!B151</f>
        <v>0</v>
      </c>
      <c r="F155" s="244"/>
      <c r="G155" s="168" t="str">
        <f>IF(E155=0,"",
IF('Member Info'!$AM$19&lt;=$R$1,
SUMPRODUCT('Member Info'!L151+IF('Member Info'!H151&gt;'Member Info'!$AJ$12,'Member Info'!$AK$13,IF('Member Info'!H151&gt;'Member Info'!$AJ$11,'Member Info'!$AK$12,IF('Member Info'!H151&gt;'Member Info'!$AJ$10,'Member Info'!$AK$11,IF('Member Info'!H151&gt;'Member Info'!$AJ$9,'Member Info'!$AK$10,IF('Member Info'!H151&gt;'Member Info'!$AJ$8,'Member Info'!$AK$9,'Member Info'!$AK$8)))))),
SUMPRODUCT('Member Info'!L151+IF('Member Info'!H151&gt;'Member Info'!$AG$17,'Member Info'!$AH$18,IF('Member Info'!H151&gt;'Member Info'!$AG$16,'Member Info'!$AH$17,IF('Member Info'!H151&gt;'Member Info'!$AG$15,'Member Info'!$AH$16,IF('Member Info'!H151&gt;'Member Info'!$AG$14,'Member Info'!$AH$15,IF('Member Info'!H151&gt;'Member Info'!$AG$13,'Member Info'!$AH$14,IF('Member Info'!H151&gt;'Member Info'!$AG$12,'Member Info'!$AH$13,IF('Member Info'!H151&gt;'Member Info'!$AG$11,'Member Info'!$AH$12,IF('Member Info'!H151&gt;'Member Info'!$AG$10,'Member Info'!$AH$11,IF('Member Info'!H151&gt;'Member Info'!$AG$9,'Member Info'!$AH$10,IF('Member Info'!H151&gt;'Member Info'!$AG$8,'Member Info'!$AH$9,'Member Info'!$AH$8)))))))))))))</f>
        <v/>
      </c>
      <c r="H155" s="26"/>
      <c r="I155" s="26"/>
      <c r="J155" s="107" t="str">
        <f>IF(E155=0,"",IF('Member Info'!F151&gt;$S$1,CONCATENATE("Joined with practice on ", TEXT('Member Info'!F151, "DD/MM/YYYY")),IF('Member Info'!N151&lt;&gt;"",IF('Member Info'!N151&lt;$R$1,CONCATENATE("Left Scheme on ", TEXT('Member Info'!N151, "DD/MM/YYYY")),IF(ISERROR(G155),"Error Detected, No rate entered",IF(E155=0,"",IF(F155="","Error Detected, No Pensionable pay",IF(ISERROR(AB155)," Unknown Values entered.",IF(T155+U155&lt;1,"Acceptable",IF(R155+S155=200, "No Contributions Entered", IF(K155="","Error Detected, Choose reason&gt;",IF(X155="1",IF(T155=1,"Please Enter Deemed Pensionable Pay","Add Any Relevant Details Above"),"Please Give Details Above"))))))))),IF(ISERROR(G155),"Error Detected, No rate entered",IF(E155=0,"",IF(F155="","Error Detected, No Pensionable pay",IF(ISERROR(AB155)," Unknown Values entered.",IF(T155+U155&lt;1,"Acceptable",IF(R155+S155=200, "No Contributions Entered", IF(K155="","Error Detected, Choose reason&gt;",IF(X155="1",IF(T155=1,"Please Enter Deemed Pensionable Pay","Add relevant Details Above"),"Please give details Above")))))))))))</f>
        <v/>
      </c>
      <c r="K155" s="263"/>
      <c r="L155" s="93"/>
      <c r="M155" s="93" t="str">
        <f t="shared" si="24"/>
        <v/>
      </c>
      <c r="N155" s="96">
        <f t="shared" si="23"/>
        <v>0</v>
      </c>
      <c r="O155" s="96">
        <f t="shared" si="23"/>
        <v>0</v>
      </c>
      <c r="P155" s="220">
        <f>(ROUND((F155/100*'Member Info'!$W$2), 2))</f>
        <v>0</v>
      </c>
      <c r="Q155" s="220" t="e">
        <f t="shared" si="25"/>
        <v>#VALUE!</v>
      </c>
      <c r="R155" s="220" t="str">
        <f t="shared" si="26"/>
        <v/>
      </c>
      <c r="S155" s="229" t="str">
        <f t="shared" si="27"/>
        <v/>
      </c>
      <c r="T155" s="230" t="str">
        <f t="shared" si="28"/>
        <v/>
      </c>
      <c r="U155" s="230" t="str">
        <f t="shared" si="29"/>
        <v/>
      </c>
      <c r="V155" s="224">
        <f t="shared" si="30"/>
        <v>0</v>
      </c>
      <c r="W155" s="112">
        <f t="shared" si="31"/>
        <v>0</v>
      </c>
      <c r="X155" s="237" t="str">
        <f t="shared" si="19"/>
        <v/>
      </c>
      <c r="Y155" s="242" t="b">
        <f t="shared" si="20"/>
        <v>0</v>
      </c>
      <c r="Z155" s="237">
        <f t="shared" si="32"/>
        <v>0</v>
      </c>
      <c r="AA155" s="237">
        <f>IF('Member Info'!N151="",1,"")</f>
        <v>1</v>
      </c>
      <c r="AB155" s="245" t="e">
        <f t="shared" si="33"/>
        <v>#VALUE!</v>
      </c>
      <c r="AC155" s="132" t="str">
        <f t="shared" si="21"/>
        <v/>
      </c>
      <c r="AD155" s="126">
        <f t="shared" si="22"/>
        <v>1</v>
      </c>
      <c r="AE155" s="126" t="str">
        <f>IF('Member Info'!N151&lt;&gt;"",IF('Member Info'!N151&lt;=$R$1,1,0),"")</f>
        <v/>
      </c>
      <c r="AG155" s="126" t="b">
        <f t="shared" si="34"/>
        <v>0</v>
      </c>
      <c r="AH155" s="126">
        <f t="shared" si="35"/>
        <v>0</v>
      </c>
      <c r="AJ155" s="126">
        <f t="shared" si="36"/>
        <v>0</v>
      </c>
      <c r="AK155" s="126">
        <f>IF('Member Info'!F151&gt;$R$1,1,0)</f>
        <v>0</v>
      </c>
      <c r="AL155" s="126" t="b">
        <f>IF(ISERROR(R155),ERROR.TYPE(#REF!)=ERROR.TYPE(R155),FALSE)</f>
        <v>0</v>
      </c>
      <c r="AM155" s="126" t="b">
        <f>IF(ISERROR(S155),ERROR.TYPE(#REF!)=ERROR.TYPE(S155),FALSE)</f>
        <v>0</v>
      </c>
      <c r="AN155" s="126">
        <f>IF(OR('Member Info'!F151&gt;=$S$1,'Member Info'!N151&gt;=$R$1),1,0)</f>
        <v>0</v>
      </c>
    </row>
    <row r="156" spans="1:40" x14ac:dyDescent="0.25">
      <c r="A156" s="4">
        <v>124</v>
      </c>
      <c r="B156" s="166">
        <f>'Member Info'!D152</f>
        <v>0</v>
      </c>
      <c r="C156" s="166">
        <f>'Member Info'!E152</f>
        <v>0</v>
      </c>
      <c r="D156" s="166" t="str">
        <f>'Member Info'!G152</f>
        <v/>
      </c>
      <c r="E156" s="167">
        <f>'Member Info'!B152</f>
        <v>0</v>
      </c>
      <c r="F156" s="244"/>
      <c r="G156" s="168" t="str">
        <f>IF(E156=0,"",
IF('Member Info'!$AM$19&lt;=$R$1,
SUMPRODUCT('Member Info'!L152+IF('Member Info'!H152&gt;'Member Info'!$AJ$12,'Member Info'!$AK$13,IF('Member Info'!H152&gt;'Member Info'!$AJ$11,'Member Info'!$AK$12,IF('Member Info'!H152&gt;'Member Info'!$AJ$10,'Member Info'!$AK$11,IF('Member Info'!H152&gt;'Member Info'!$AJ$9,'Member Info'!$AK$10,IF('Member Info'!H152&gt;'Member Info'!$AJ$8,'Member Info'!$AK$9,'Member Info'!$AK$8)))))),
SUMPRODUCT('Member Info'!L152+IF('Member Info'!H152&gt;'Member Info'!$AG$17,'Member Info'!$AH$18,IF('Member Info'!H152&gt;'Member Info'!$AG$16,'Member Info'!$AH$17,IF('Member Info'!H152&gt;'Member Info'!$AG$15,'Member Info'!$AH$16,IF('Member Info'!H152&gt;'Member Info'!$AG$14,'Member Info'!$AH$15,IF('Member Info'!H152&gt;'Member Info'!$AG$13,'Member Info'!$AH$14,IF('Member Info'!H152&gt;'Member Info'!$AG$12,'Member Info'!$AH$13,IF('Member Info'!H152&gt;'Member Info'!$AG$11,'Member Info'!$AH$12,IF('Member Info'!H152&gt;'Member Info'!$AG$10,'Member Info'!$AH$11,IF('Member Info'!H152&gt;'Member Info'!$AG$9,'Member Info'!$AH$10,IF('Member Info'!H152&gt;'Member Info'!$AG$8,'Member Info'!$AH$9,'Member Info'!$AH$8)))))))))))))</f>
        <v/>
      </c>
      <c r="H156" s="26"/>
      <c r="I156" s="26"/>
      <c r="J156" s="107" t="str">
        <f>IF(E156=0,"",IF('Member Info'!F152&gt;$S$1,CONCATENATE("Joined with practice on ", TEXT('Member Info'!F152, "DD/MM/YYYY")),IF('Member Info'!N152&lt;&gt;"",IF('Member Info'!N152&lt;$R$1,CONCATENATE("Left Scheme on ", TEXT('Member Info'!N152, "DD/MM/YYYY")),IF(ISERROR(G156),"Error Detected, No rate entered",IF(E156=0,"",IF(F156="","Error Detected, No Pensionable pay",IF(ISERROR(AB156)," Unknown Values entered.",IF(T156+U156&lt;1,"Acceptable",IF(R156+S156=200, "No Contributions Entered", IF(K156="","Error Detected, Choose reason&gt;",IF(X156="1",IF(T156=1,"Please Enter Deemed Pensionable Pay","Add Any Relevant Details Above"),"Please Give Details Above"))))))))),IF(ISERROR(G156),"Error Detected, No rate entered",IF(E156=0,"",IF(F156="","Error Detected, No Pensionable pay",IF(ISERROR(AB156)," Unknown Values entered.",IF(T156+U156&lt;1,"Acceptable",IF(R156+S156=200, "No Contributions Entered", IF(K156="","Error Detected, Choose reason&gt;",IF(X156="1",IF(T156=1,"Please Enter Deemed Pensionable Pay","Add relevant Details Above"),"Please give details Above")))))))))))</f>
        <v/>
      </c>
      <c r="K156" s="263"/>
      <c r="L156" s="93"/>
      <c r="M156" s="93" t="str">
        <f t="shared" si="24"/>
        <v/>
      </c>
      <c r="N156" s="96">
        <f t="shared" si="23"/>
        <v>0</v>
      </c>
      <c r="O156" s="96">
        <f t="shared" si="23"/>
        <v>0</v>
      </c>
      <c r="P156" s="220">
        <f>(ROUND((F156/100*'Member Info'!$W$2), 2))</f>
        <v>0</v>
      </c>
      <c r="Q156" s="220" t="e">
        <f t="shared" si="25"/>
        <v>#VALUE!</v>
      </c>
      <c r="R156" s="220" t="str">
        <f t="shared" si="26"/>
        <v/>
      </c>
      <c r="S156" s="229" t="str">
        <f t="shared" si="27"/>
        <v/>
      </c>
      <c r="T156" s="230" t="str">
        <f t="shared" si="28"/>
        <v/>
      </c>
      <c r="U156" s="230" t="str">
        <f t="shared" si="29"/>
        <v/>
      </c>
      <c r="V156" s="224">
        <f t="shared" si="30"/>
        <v>0</v>
      </c>
      <c r="W156" s="112">
        <f t="shared" si="31"/>
        <v>0</v>
      </c>
      <c r="X156" s="237" t="str">
        <f t="shared" si="19"/>
        <v/>
      </c>
      <c r="Y156" s="242" t="b">
        <f t="shared" si="20"/>
        <v>0</v>
      </c>
      <c r="Z156" s="237">
        <f t="shared" si="32"/>
        <v>0</v>
      </c>
      <c r="AA156" s="237">
        <f>IF('Member Info'!N152="",1,"")</f>
        <v>1</v>
      </c>
      <c r="AB156" s="245" t="e">
        <f t="shared" si="33"/>
        <v>#VALUE!</v>
      </c>
      <c r="AC156" s="132" t="str">
        <f t="shared" si="21"/>
        <v/>
      </c>
      <c r="AD156" s="126">
        <f t="shared" si="22"/>
        <v>1</v>
      </c>
      <c r="AE156" s="126" t="str">
        <f>IF('Member Info'!N152&lt;&gt;"",IF('Member Info'!N152&lt;=$R$1,1,0),"")</f>
        <v/>
      </c>
      <c r="AG156" s="126" t="b">
        <f t="shared" si="34"/>
        <v>0</v>
      </c>
      <c r="AH156" s="126">
        <f t="shared" si="35"/>
        <v>0</v>
      </c>
      <c r="AJ156" s="126">
        <f t="shared" si="36"/>
        <v>0</v>
      </c>
      <c r="AK156" s="126">
        <f>IF('Member Info'!F152&gt;$R$1,1,0)</f>
        <v>0</v>
      </c>
      <c r="AL156" s="126" t="b">
        <f>IF(ISERROR(R156),ERROR.TYPE(#REF!)=ERROR.TYPE(R156),FALSE)</f>
        <v>0</v>
      </c>
      <c r="AM156" s="126" t="b">
        <f>IF(ISERROR(S156),ERROR.TYPE(#REF!)=ERROR.TYPE(S156),FALSE)</f>
        <v>0</v>
      </c>
      <c r="AN156" s="126">
        <f>IF(OR('Member Info'!F152&gt;=$S$1,'Member Info'!N152&gt;=$R$1),1,0)</f>
        <v>0</v>
      </c>
    </row>
    <row r="157" spans="1:40" x14ac:dyDescent="0.25">
      <c r="A157" s="4">
        <v>125</v>
      </c>
      <c r="B157" s="166">
        <f>'Member Info'!D153</f>
        <v>0</v>
      </c>
      <c r="C157" s="166">
        <f>'Member Info'!E153</f>
        <v>0</v>
      </c>
      <c r="D157" s="166" t="str">
        <f>'Member Info'!G153</f>
        <v/>
      </c>
      <c r="E157" s="167">
        <f>'Member Info'!B153</f>
        <v>0</v>
      </c>
      <c r="F157" s="244"/>
      <c r="G157" s="168" t="str">
        <f>IF(E157=0,"",
IF('Member Info'!$AM$19&lt;=$R$1,
SUMPRODUCT('Member Info'!L153+IF('Member Info'!H153&gt;'Member Info'!$AJ$12,'Member Info'!$AK$13,IF('Member Info'!H153&gt;'Member Info'!$AJ$11,'Member Info'!$AK$12,IF('Member Info'!H153&gt;'Member Info'!$AJ$10,'Member Info'!$AK$11,IF('Member Info'!H153&gt;'Member Info'!$AJ$9,'Member Info'!$AK$10,IF('Member Info'!H153&gt;'Member Info'!$AJ$8,'Member Info'!$AK$9,'Member Info'!$AK$8)))))),
SUMPRODUCT('Member Info'!L153+IF('Member Info'!H153&gt;'Member Info'!$AG$17,'Member Info'!$AH$18,IF('Member Info'!H153&gt;'Member Info'!$AG$16,'Member Info'!$AH$17,IF('Member Info'!H153&gt;'Member Info'!$AG$15,'Member Info'!$AH$16,IF('Member Info'!H153&gt;'Member Info'!$AG$14,'Member Info'!$AH$15,IF('Member Info'!H153&gt;'Member Info'!$AG$13,'Member Info'!$AH$14,IF('Member Info'!H153&gt;'Member Info'!$AG$12,'Member Info'!$AH$13,IF('Member Info'!H153&gt;'Member Info'!$AG$11,'Member Info'!$AH$12,IF('Member Info'!H153&gt;'Member Info'!$AG$10,'Member Info'!$AH$11,IF('Member Info'!H153&gt;'Member Info'!$AG$9,'Member Info'!$AH$10,IF('Member Info'!H153&gt;'Member Info'!$AG$8,'Member Info'!$AH$9,'Member Info'!$AH$8)))))))))))))</f>
        <v/>
      </c>
      <c r="H157" s="26"/>
      <c r="I157" s="26"/>
      <c r="J157" s="107" t="str">
        <f>IF(E157=0,"",IF('Member Info'!F153&gt;$S$1,CONCATENATE("Joined with practice on ", TEXT('Member Info'!F153, "DD/MM/YYYY")),IF('Member Info'!N153&lt;&gt;"",IF('Member Info'!N153&lt;$R$1,CONCATENATE("Left Scheme on ", TEXT('Member Info'!N153, "DD/MM/YYYY")),IF(ISERROR(G157),"Error Detected, No rate entered",IF(E157=0,"",IF(F157="","Error Detected, No Pensionable pay",IF(ISERROR(AB157)," Unknown Values entered.",IF(T157+U157&lt;1,"Acceptable",IF(R157+S157=200, "No Contributions Entered", IF(K157="","Error Detected, Choose reason&gt;",IF(X157="1",IF(T157=1,"Please Enter Deemed Pensionable Pay","Add Any Relevant Details Above"),"Please Give Details Above"))))))))),IF(ISERROR(G157),"Error Detected, No rate entered",IF(E157=0,"",IF(F157="","Error Detected, No Pensionable pay",IF(ISERROR(AB157)," Unknown Values entered.",IF(T157+U157&lt;1,"Acceptable",IF(R157+S157=200, "No Contributions Entered", IF(K157="","Error Detected, Choose reason&gt;",IF(X157="1",IF(T157=1,"Please Enter Deemed Pensionable Pay","Add relevant Details Above"),"Please give details Above")))))))))))</f>
        <v/>
      </c>
      <c r="K157" s="263"/>
      <c r="L157" s="93"/>
      <c r="M157" s="93" t="str">
        <f t="shared" si="24"/>
        <v/>
      </c>
      <c r="N157" s="96">
        <f t="shared" si="23"/>
        <v>0</v>
      </c>
      <c r="O157" s="96">
        <f t="shared" si="23"/>
        <v>0</v>
      </c>
      <c r="P157" s="220">
        <f>(ROUND((F157/100*'Member Info'!$W$2), 2))</f>
        <v>0</v>
      </c>
      <c r="Q157" s="220" t="e">
        <f t="shared" si="25"/>
        <v>#VALUE!</v>
      </c>
      <c r="R157" s="220" t="str">
        <f t="shared" si="26"/>
        <v/>
      </c>
      <c r="S157" s="229" t="str">
        <f t="shared" si="27"/>
        <v/>
      </c>
      <c r="T157" s="230" t="str">
        <f t="shared" si="28"/>
        <v/>
      </c>
      <c r="U157" s="230" t="str">
        <f t="shared" si="29"/>
        <v/>
      </c>
      <c r="V157" s="224">
        <f t="shared" si="30"/>
        <v>0</v>
      </c>
      <c r="W157" s="112">
        <f t="shared" si="31"/>
        <v>0</v>
      </c>
      <c r="X157" s="237" t="str">
        <f t="shared" si="19"/>
        <v/>
      </c>
      <c r="Y157" s="242" t="b">
        <f t="shared" si="20"/>
        <v>0</v>
      </c>
      <c r="Z157" s="237">
        <f t="shared" si="32"/>
        <v>0</v>
      </c>
      <c r="AA157" s="237">
        <f>IF('Member Info'!N153="",1,"")</f>
        <v>1</v>
      </c>
      <c r="AB157" s="245" t="e">
        <f t="shared" si="33"/>
        <v>#VALUE!</v>
      </c>
      <c r="AC157" s="132" t="str">
        <f t="shared" si="21"/>
        <v/>
      </c>
      <c r="AD157" s="126">
        <f t="shared" si="22"/>
        <v>1</v>
      </c>
      <c r="AE157" s="126" t="str">
        <f>IF('Member Info'!N153&lt;&gt;"",IF('Member Info'!N153&lt;=$R$1,1,0),"")</f>
        <v/>
      </c>
      <c r="AG157" s="126" t="b">
        <f t="shared" si="34"/>
        <v>0</v>
      </c>
      <c r="AH157" s="126">
        <f t="shared" si="35"/>
        <v>0</v>
      </c>
      <c r="AJ157" s="126">
        <f t="shared" si="36"/>
        <v>0</v>
      </c>
      <c r="AK157" s="126">
        <f>IF('Member Info'!F153&gt;$R$1,1,0)</f>
        <v>0</v>
      </c>
      <c r="AL157" s="126" t="b">
        <f>IF(ISERROR(R157),ERROR.TYPE(#REF!)=ERROR.TYPE(R157),FALSE)</f>
        <v>0</v>
      </c>
      <c r="AM157" s="126" t="b">
        <f>IF(ISERROR(S157),ERROR.TYPE(#REF!)=ERROR.TYPE(S157),FALSE)</f>
        <v>0</v>
      </c>
      <c r="AN157" s="126">
        <f>IF(OR('Member Info'!F153&gt;=$S$1,'Member Info'!N153&gt;=$R$1),1,0)</f>
        <v>0</v>
      </c>
    </row>
    <row r="158" spans="1:40" x14ac:dyDescent="0.25">
      <c r="A158" s="4">
        <v>126</v>
      </c>
      <c r="B158" s="166">
        <f>'Member Info'!D154</f>
        <v>0</v>
      </c>
      <c r="C158" s="166">
        <f>'Member Info'!E154</f>
        <v>0</v>
      </c>
      <c r="D158" s="166" t="str">
        <f>'Member Info'!G154</f>
        <v/>
      </c>
      <c r="E158" s="167">
        <f>'Member Info'!B154</f>
        <v>0</v>
      </c>
      <c r="F158" s="244"/>
      <c r="G158" s="168" t="str">
        <f>IF(E158=0,"",
IF('Member Info'!$AM$19&lt;=$R$1,
SUMPRODUCT('Member Info'!L154+IF('Member Info'!H154&gt;'Member Info'!$AJ$12,'Member Info'!$AK$13,IF('Member Info'!H154&gt;'Member Info'!$AJ$11,'Member Info'!$AK$12,IF('Member Info'!H154&gt;'Member Info'!$AJ$10,'Member Info'!$AK$11,IF('Member Info'!H154&gt;'Member Info'!$AJ$9,'Member Info'!$AK$10,IF('Member Info'!H154&gt;'Member Info'!$AJ$8,'Member Info'!$AK$9,'Member Info'!$AK$8)))))),
SUMPRODUCT('Member Info'!L154+IF('Member Info'!H154&gt;'Member Info'!$AG$17,'Member Info'!$AH$18,IF('Member Info'!H154&gt;'Member Info'!$AG$16,'Member Info'!$AH$17,IF('Member Info'!H154&gt;'Member Info'!$AG$15,'Member Info'!$AH$16,IF('Member Info'!H154&gt;'Member Info'!$AG$14,'Member Info'!$AH$15,IF('Member Info'!H154&gt;'Member Info'!$AG$13,'Member Info'!$AH$14,IF('Member Info'!H154&gt;'Member Info'!$AG$12,'Member Info'!$AH$13,IF('Member Info'!H154&gt;'Member Info'!$AG$11,'Member Info'!$AH$12,IF('Member Info'!H154&gt;'Member Info'!$AG$10,'Member Info'!$AH$11,IF('Member Info'!H154&gt;'Member Info'!$AG$9,'Member Info'!$AH$10,IF('Member Info'!H154&gt;'Member Info'!$AG$8,'Member Info'!$AH$9,'Member Info'!$AH$8)))))))))))))</f>
        <v/>
      </c>
      <c r="H158" s="26"/>
      <c r="I158" s="26"/>
      <c r="J158" s="107" t="str">
        <f>IF(E158=0,"",IF('Member Info'!F154&gt;$S$1,CONCATENATE("Joined with practice on ", TEXT('Member Info'!F154, "DD/MM/YYYY")),IF('Member Info'!N154&lt;&gt;"",IF('Member Info'!N154&lt;$R$1,CONCATENATE("Left Scheme on ", TEXT('Member Info'!N154, "DD/MM/YYYY")),IF(ISERROR(G158),"Error Detected, No rate entered",IF(E158=0,"",IF(F158="","Error Detected, No Pensionable pay",IF(ISERROR(AB158)," Unknown Values entered.",IF(T158+U158&lt;1,"Acceptable",IF(R158+S158=200, "No Contributions Entered", IF(K158="","Error Detected, Choose reason&gt;",IF(X158="1",IF(T158=1,"Please Enter Deemed Pensionable Pay","Add Any Relevant Details Above"),"Please Give Details Above"))))))))),IF(ISERROR(G158),"Error Detected, No rate entered",IF(E158=0,"",IF(F158="","Error Detected, No Pensionable pay",IF(ISERROR(AB158)," Unknown Values entered.",IF(T158+U158&lt;1,"Acceptable",IF(R158+S158=200, "No Contributions Entered", IF(K158="","Error Detected, Choose reason&gt;",IF(X158="1",IF(T158=1,"Please Enter Deemed Pensionable Pay","Add relevant Details Above"),"Please give details Above")))))))))))</f>
        <v/>
      </c>
      <c r="K158" s="263"/>
      <c r="L158" s="93"/>
      <c r="M158" s="93" t="str">
        <f t="shared" si="24"/>
        <v/>
      </c>
      <c r="N158" s="96">
        <f t="shared" si="23"/>
        <v>0</v>
      </c>
      <c r="O158" s="96">
        <f t="shared" si="23"/>
        <v>0</v>
      </c>
      <c r="P158" s="220">
        <f>(ROUND((F158/100*'Member Info'!$W$2), 2))</f>
        <v>0</v>
      </c>
      <c r="Q158" s="220" t="e">
        <f t="shared" si="25"/>
        <v>#VALUE!</v>
      </c>
      <c r="R158" s="220" t="str">
        <f t="shared" si="26"/>
        <v/>
      </c>
      <c r="S158" s="229" t="str">
        <f t="shared" si="27"/>
        <v/>
      </c>
      <c r="T158" s="230" t="str">
        <f t="shared" si="28"/>
        <v/>
      </c>
      <c r="U158" s="230" t="str">
        <f t="shared" si="29"/>
        <v/>
      </c>
      <c r="V158" s="224">
        <f t="shared" si="30"/>
        <v>0</v>
      </c>
      <c r="W158" s="112">
        <f t="shared" si="31"/>
        <v>0</v>
      </c>
      <c r="X158" s="237" t="str">
        <f t="shared" si="19"/>
        <v/>
      </c>
      <c r="Y158" s="242" t="b">
        <f t="shared" si="20"/>
        <v>0</v>
      </c>
      <c r="Z158" s="237">
        <f t="shared" si="32"/>
        <v>0</v>
      </c>
      <c r="AA158" s="237">
        <f>IF('Member Info'!N154="",1,"")</f>
        <v>1</v>
      </c>
      <c r="AB158" s="245" t="e">
        <f t="shared" si="33"/>
        <v>#VALUE!</v>
      </c>
      <c r="AC158" s="132" t="str">
        <f t="shared" si="21"/>
        <v/>
      </c>
      <c r="AD158" s="126">
        <f t="shared" si="22"/>
        <v>1</v>
      </c>
      <c r="AE158" s="126" t="str">
        <f>IF('Member Info'!N154&lt;&gt;"",IF('Member Info'!N154&lt;=$R$1,1,0),"")</f>
        <v/>
      </c>
      <c r="AG158" s="126" t="b">
        <f t="shared" si="34"/>
        <v>0</v>
      </c>
      <c r="AH158" s="126">
        <f t="shared" si="35"/>
        <v>0</v>
      </c>
      <c r="AJ158" s="126">
        <f t="shared" si="36"/>
        <v>0</v>
      </c>
      <c r="AK158" s="126">
        <f>IF('Member Info'!F154&gt;$R$1,1,0)</f>
        <v>0</v>
      </c>
      <c r="AL158" s="126" t="b">
        <f>IF(ISERROR(R158),ERROR.TYPE(#REF!)=ERROR.TYPE(R158),FALSE)</f>
        <v>0</v>
      </c>
      <c r="AM158" s="126" t="b">
        <f>IF(ISERROR(S158),ERROR.TYPE(#REF!)=ERROR.TYPE(S158),FALSE)</f>
        <v>0</v>
      </c>
      <c r="AN158" s="126">
        <f>IF(OR('Member Info'!F154&gt;=$S$1,'Member Info'!N154&gt;=$R$1),1,0)</f>
        <v>0</v>
      </c>
    </row>
    <row r="159" spans="1:40" x14ac:dyDescent="0.25">
      <c r="A159" s="4">
        <v>127</v>
      </c>
      <c r="B159" s="166">
        <f>'Member Info'!D155</f>
        <v>0</v>
      </c>
      <c r="C159" s="166">
        <f>'Member Info'!E155</f>
        <v>0</v>
      </c>
      <c r="D159" s="166" t="str">
        <f>'Member Info'!G155</f>
        <v/>
      </c>
      <c r="E159" s="167">
        <f>'Member Info'!B155</f>
        <v>0</v>
      </c>
      <c r="F159" s="244"/>
      <c r="G159" s="168" t="str">
        <f>IF(E159=0,"",
IF('Member Info'!$AM$19&lt;=$R$1,
SUMPRODUCT('Member Info'!L155+IF('Member Info'!H155&gt;'Member Info'!$AJ$12,'Member Info'!$AK$13,IF('Member Info'!H155&gt;'Member Info'!$AJ$11,'Member Info'!$AK$12,IF('Member Info'!H155&gt;'Member Info'!$AJ$10,'Member Info'!$AK$11,IF('Member Info'!H155&gt;'Member Info'!$AJ$9,'Member Info'!$AK$10,IF('Member Info'!H155&gt;'Member Info'!$AJ$8,'Member Info'!$AK$9,'Member Info'!$AK$8)))))),
SUMPRODUCT('Member Info'!L155+IF('Member Info'!H155&gt;'Member Info'!$AG$17,'Member Info'!$AH$18,IF('Member Info'!H155&gt;'Member Info'!$AG$16,'Member Info'!$AH$17,IF('Member Info'!H155&gt;'Member Info'!$AG$15,'Member Info'!$AH$16,IF('Member Info'!H155&gt;'Member Info'!$AG$14,'Member Info'!$AH$15,IF('Member Info'!H155&gt;'Member Info'!$AG$13,'Member Info'!$AH$14,IF('Member Info'!H155&gt;'Member Info'!$AG$12,'Member Info'!$AH$13,IF('Member Info'!H155&gt;'Member Info'!$AG$11,'Member Info'!$AH$12,IF('Member Info'!H155&gt;'Member Info'!$AG$10,'Member Info'!$AH$11,IF('Member Info'!H155&gt;'Member Info'!$AG$9,'Member Info'!$AH$10,IF('Member Info'!H155&gt;'Member Info'!$AG$8,'Member Info'!$AH$9,'Member Info'!$AH$8)))))))))))))</f>
        <v/>
      </c>
      <c r="H159" s="26"/>
      <c r="I159" s="26"/>
      <c r="J159" s="107" t="str">
        <f>IF(E159=0,"",IF('Member Info'!F155&gt;$S$1,CONCATENATE("Joined with practice on ", TEXT('Member Info'!F155, "DD/MM/YYYY")),IF('Member Info'!N155&lt;&gt;"",IF('Member Info'!N155&lt;$R$1,CONCATENATE("Left Scheme on ", TEXT('Member Info'!N155, "DD/MM/YYYY")),IF(ISERROR(G159),"Error Detected, No rate entered",IF(E159=0,"",IF(F159="","Error Detected, No Pensionable pay",IF(ISERROR(AB159)," Unknown Values entered.",IF(T159+U159&lt;1,"Acceptable",IF(R159+S159=200, "No Contributions Entered", IF(K159="","Error Detected, Choose reason&gt;",IF(X159="1",IF(T159=1,"Please Enter Deemed Pensionable Pay","Add Any Relevant Details Above"),"Please Give Details Above"))))))))),IF(ISERROR(G159),"Error Detected, No rate entered",IF(E159=0,"",IF(F159="","Error Detected, No Pensionable pay",IF(ISERROR(AB159)," Unknown Values entered.",IF(T159+U159&lt;1,"Acceptable",IF(R159+S159=200, "No Contributions Entered", IF(K159="","Error Detected, Choose reason&gt;",IF(X159="1",IF(T159=1,"Please Enter Deemed Pensionable Pay","Add relevant Details Above"),"Please give details Above")))))))))))</f>
        <v/>
      </c>
      <c r="K159" s="263"/>
      <c r="L159" s="93"/>
      <c r="M159" s="93" t="str">
        <f t="shared" si="24"/>
        <v/>
      </c>
      <c r="N159" s="96">
        <f t="shared" si="23"/>
        <v>0</v>
      </c>
      <c r="O159" s="96">
        <f t="shared" si="23"/>
        <v>0</v>
      </c>
      <c r="P159" s="220">
        <f>(ROUND((F159/100*'Member Info'!$W$2), 2))</f>
        <v>0</v>
      </c>
      <c r="Q159" s="220" t="e">
        <f t="shared" si="25"/>
        <v>#VALUE!</v>
      </c>
      <c r="R159" s="220" t="str">
        <f t="shared" si="26"/>
        <v/>
      </c>
      <c r="S159" s="229" t="str">
        <f t="shared" si="27"/>
        <v/>
      </c>
      <c r="T159" s="230" t="str">
        <f t="shared" si="28"/>
        <v/>
      </c>
      <c r="U159" s="230" t="str">
        <f t="shared" si="29"/>
        <v/>
      </c>
      <c r="V159" s="224">
        <f t="shared" si="30"/>
        <v>0</v>
      </c>
      <c r="W159" s="112">
        <f t="shared" si="31"/>
        <v>0</v>
      </c>
      <c r="X159" s="237" t="str">
        <f t="shared" si="19"/>
        <v/>
      </c>
      <c r="Y159" s="242" t="b">
        <f t="shared" si="20"/>
        <v>0</v>
      </c>
      <c r="Z159" s="237">
        <f t="shared" si="32"/>
        <v>0</v>
      </c>
      <c r="AA159" s="237">
        <f>IF('Member Info'!N155="",1,"")</f>
        <v>1</v>
      </c>
      <c r="AB159" s="245" t="e">
        <f t="shared" si="33"/>
        <v>#VALUE!</v>
      </c>
      <c r="AC159" s="132" t="str">
        <f t="shared" si="21"/>
        <v/>
      </c>
      <c r="AD159" s="126">
        <f t="shared" si="22"/>
        <v>1</v>
      </c>
      <c r="AE159" s="126" t="str">
        <f>IF('Member Info'!N155&lt;&gt;"",IF('Member Info'!N155&lt;=$R$1,1,0),"")</f>
        <v/>
      </c>
      <c r="AG159" s="126" t="b">
        <f t="shared" si="34"/>
        <v>0</v>
      </c>
      <c r="AH159" s="126">
        <f t="shared" si="35"/>
        <v>0</v>
      </c>
      <c r="AJ159" s="126">
        <f t="shared" si="36"/>
        <v>0</v>
      </c>
      <c r="AK159" s="126">
        <f>IF('Member Info'!F155&gt;$R$1,1,0)</f>
        <v>0</v>
      </c>
      <c r="AL159" s="126" t="b">
        <f>IF(ISERROR(R159),ERROR.TYPE(#REF!)=ERROR.TYPE(R159),FALSE)</f>
        <v>0</v>
      </c>
      <c r="AM159" s="126" t="b">
        <f>IF(ISERROR(S159),ERROR.TYPE(#REF!)=ERROR.TYPE(S159),FALSE)</f>
        <v>0</v>
      </c>
      <c r="AN159" s="126">
        <f>IF(OR('Member Info'!F155&gt;=$S$1,'Member Info'!N155&gt;=$R$1),1,0)</f>
        <v>0</v>
      </c>
    </row>
    <row r="160" spans="1:40" x14ac:dyDescent="0.25">
      <c r="A160" s="4">
        <v>128</v>
      </c>
      <c r="B160" s="166">
        <f>'Member Info'!D156</f>
        <v>0</v>
      </c>
      <c r="C160" s="166">
        <f>'Member Info'!E156</f>
        <v>0</v>
      </c>
      <c r="D160" s="166" t="str">
        <f>'Member Info'!G156</f>
        <v/>
      </c>
      <c r="E160" s="167">
        <f>'Member Info'!B156</f>
        <v>0</v>
      </c>
      <c r="F160" s="244"/>
      <c r="G160" s="168" t="str">
        <f>IF(E160=0,"",
IF('Member Info'!$AM$19&lt;=$R$1,
SUMPRODUCT('Member Info'!L156+IF('Member Info'!H156&gt;'Member Info'!$AJ$12,'Member Info'!$AK$13,IF('Member Info'!H156&gt;'Member Info'!$AJ$11,'Member Info'!$AK$12,IF('Member Info'!H156&gt;'Member Info'!$AJ$10,'Member Info'!$AK$11,IF('Member Info'!H156&gt;'Member Info'!$AJ$9,'Member Info'!$AK$10,IF('Member Info'!H156&gt;'Member Info'!$AJ$8,'Member Info'!$AK$9,'Member Info'!$AK$8)))))),
SUMPRODUCT('Member Info'!L156+IF('Member Info'!H156&gt;'Member Info'!$AG$17,'Member Info'!$AH$18,IF('Member Info'!H156&gt;'Member Info'!$AG$16,'Member Info'!$AH$17,IF('Member Info'!H156&gt;'Member Info'!$AG$15,'Member Info'!$AH$16,IF('Member Info'!H156&gt;'Member Info'!$AG$14,'Member Info'!$AH$15,IF('Member Info'!H156&gt;'Member Info'!$AG$13,'Member Info'!$AH$14,IF('Member Info'!H156&gt;'Member Info'!$AG$12,'Member Info'!$AH$13,IF('Member Info'!H156&gt;'Member Info'!$AG$11,'Member Info'!$AH$12,IF('Member Info'!H156&gt;'Member Info'!$AG$10,'Member Info'!$AH$11,IF('Member Info'!H156&gt;'Member Info'!$AG$9,'Member Info'!$AH$10,IF('Member Info'!H156&gt;'Member Info'!$AG$8,'Member Info'!$AH$9,'Member Info'!$AH$8)))))))))))))</f>
        <v/>
      </c>
      <c r="H160" s="26"/>
      <c r="I160" s="26"/>
      <c r="J160" s="107" t="str">
        <f>IF(E160=0,"",IF('Member Info'!F156&gt;$S$1,CONCATENATE("Joined with practice on ", TEXT('Member Info'!F156, "DD/MM/YYYY")),IF('Member Info'!N156&lt;&gt;"",IF('Member Info'!N156&lt;$R$1,CONCATENATE("Left Scheme on ", TEXT('Member Info'!N156, "DD/MM/YYYY")),IF(ISERROR(G160),"Error Detected, No rate entered",IF(E160=0,"",IF(F160="","Error Detected, No Pensionable pay",IF(ISERROR(AB160)," Unknown Values entered.",IF(T160+U160&lt;1,"Acceptable",IF(R160+S160=200, "No Contributions Entered", IF(K160="","Error Detected, Choose reason&gt;",IF(X160="1",IF(T160=1,"Please Enter Deemed Pensionable Pay","Add Any Relevant Details Above"),"Please Give Details Above"))))))))),IF(ISERROR(G160),"Error Detected, No rate entered",IF(E160=0,"",IF(F160="","Error Detected, No Pensionable pay",IF(ISERROR(AB160)," Unknown Values entered.",IF(T160+U160&lt;1,"Acceptable",IF(R160+S160=200, "No Contributions Entered", IF(K160="","Error Detected, Choose reason&gt;",IF(X160="1",IF(T160=1,"Please Enter Deemed Pensionable Pay","Add relevant Details Above"),"Please give details Above")))))))))))</f>
        <v/>
      </c>
      <c r="K160" s="263"/>
      <c r="L160" s="93"/>
      <c r="M160" s="93" t="str">
        <f t="shared" si="24"/>
        <v/>
      </c>
      <c r="N160" s="96">
        <f t="shared" si="23"/>
        <v>0</v>
      </c>
      <c r="O160" s="96">
        <f t="shared" si="23"/>
        <v>0</v>
      </c>
      <c r="P160" s="220">
        <f>(ROUND((F160/100*'Member Info'!$W$2), 2))</f>
        <v>0</v>
      </c>
      <c r="Q160" s="220" t="e">
        <f t="shared" si="25"/>
        <v>#VALUE!</v>
      </c>
      <c r="R160" s="220" t="str">
        <f t="shared" si="26"/>
        <v/>
      </c>
      <c r="S160" s="229" t="str">
        <f t="shared" si="27"/>
        <v/>
      </c>
      <c r="T160" s="230" t="str">
        <f t="shared" si="28"/>
        <v/>
      </c>
      <c r="U160" s="230" t="str">
        <f t="shared" si="29"/>
        <v/>
      </c>
      <c r="V160" s="224">
        <f t="shared" si="30"/>
        <v>0</v>
      </c>
      <c r="W160" s="112">
        <f t="shared" si="31"/>
        <v>0</v>
      </c>
      <c r="X160" s="237" t="str">
        <f t="shared" si="19"/>
        <v/>
      </c>
      <c r="Y160" s="242" t="b">
        <f t="shared" si="20"/>
        <v>0</v>
      </c>
      <c r="Z160" s="237">
        <f t="shared" si="32"/>
        <v>0</v>
      </c>
      <c r="AA160" s="237">
        <f>IF('Member Info'!N156="",1,"")</f>
        <v>1</v>
      </c>
      <c r="AB160" s="245" t="e">
        <f t="shared" si="33"/>
        <v>#VALUE!</v>
      </c>
      <c r="AC160" s="132" t="str">
        <f t="shared" si="21"/>
        <v/>
      </c>
      <c r="AD160" s="126">
        <f t="shared" si="22"/>
        <v>1</v>
      </c>
      <c r="AE160" s="126" t="str">
        <f>IF('Member Info'!N156&lt;&gt;"",IF('Member Info'!N156&lt;=$R$1,1,0),"")</f>
        <v/>
      </c>
      <c r="AG160" s="126" t="b">
        <f t="shared" si="34"/>
        <v>0</v>
      </c>
      <c r="AH160" s="126">
        <f t="shared" si="35"/>
        <v>0</v>
      </c>
      <c r="AJ160" s="126">
        <f t="shared" si="36"/>
        <v>0</v>
      </c>
      <c r="AK160" s="126">
        <f>IF('Member Info'!F156&gt;$R$1,1,0)</f>
        <v>0</v>
      </c>
      <c r="AL160" s="126" t="b">
        <f>IF(ISERROR(R160),ERROR.TYPE(#REF!)=ERROR.TYPE(R160),FALSE)</f>
        <v>0</v>
      </c>
      <c r="AM160" s="126" t="b">
        <f>IF(ISERROR(S160),ERROR.TYPE(#REF!)=ERROR.TYPE(S160),FALSE)</f>
        <v>0</v>
      </c>
      <c r="AN160" s="126">
        <f>IF(OR('Member Info'!F156&gt;=$S$1,'Member Info'!N156&gt;=$R$1),1,0)</f>
        <v>0</v>
      </c>
    </row>
    <row r="161" spans="1:40" x14ac:dyDescent="0.25">
      <c r="A161" s="4">
        <v>129</v>
      </c>
      <c r="B161" s="166">
        <f>'Member Info'!D157</f>
        <v>0</v>
      </c>
      <c r="C161" s="166">
        <f>'Member Info'!E157</f>
        <v>0</v>
      </c>
      <c r="D161" s="166" t="str">
        <f>'Member Info'!G157</f>
        <v/>
      </c>
      <c r="E161" s="167">
        <f>'Member Info'!B157</f>
        <v>0</v>
      </c>
      <c r="F161" s="244"/>
      <c r="G161" s="168" t="str">
        <f>IF(E161=0,"",
IF('Member Info'!$AM$19&lt;=$R$1,
SUMPRODUCT('Member Info'!L157+IF('Member Info'!H157&gt;'Member Info'!$AJ$12,'Member Info'!$AK$13,IF('Member Info'!H157&gt;'Member Info'!$AJ$11,'Member Info'!$AK$12,IF('Member Info'!H157&gt;'Member Info'!$AJ$10,'Member Info'!$AK$11,IF('Member Info'!H157&gt;'Member Info'!$AJ$9,'Member Info'!$AK$10,IF('Member Info'!H157&gt;'Member Info'!$AJ$8,'Member Info'!$AK$9,'Member Info'!$AK$8)))))),
SUMPRODUCT('Member Info'!L157+IF('Member Info'!H157&gt;'Member Info'!$AG$17,'Member Info'!$AH$18,IF('Member Info'!H157&gt;'Member Info'!$AG$16,'Member Info'!$AH$17,IF('Member Info'!H157&gt;'Member Info'!$AG$15,'Member Info'!$AH$16,IF('Member Info'!H157&gt;'Member Info'!$AG$14,'Member Info'!$AH$15,IF('Member Info'!H157&gt;'Member Info'!$AG$13,'Member Info'!$AH$14,IF('Member Info'!H157&gt;'Member Info'!$AG$12,'Member Info'!$AH$13,IF('Member Info'!H157&gt;'Member Info'!$AG$11,'Member Info'!$AH$12,IF('Member Info'!H157&gt;'Member Info'!$AG$10,'Member Info'!$AH$11,IF('Member Info'!H157&gt;'Member Info'!$AG$9,'Member Info'!$AH$10,IF('Member Info'!H157&gt;'Member Info'!$AG$8,'Member Info'!$AH$9,'Member Info'!$AH$8)))))))))))))</f>
        <v/>
      </c>
      <c r="H161" s="26"/>
      <c r="I161" s="26"/>
      <c r="J161" s="107" t="str">
        <f>IF(E161=0,"",IF('Member Info'!F157&gt;$S$1,CONCATENATE("Joined with practice on ", TEXT('Member Info'!F157, "DD/MM/YYYY")),IF('Member Info'!N157&lt;&gt;"",IF('Member Info'!N157&lt;$R$1,CONCATENATE("Left Scheme on ", TEXT('Member Info'!N157, "DD/MM/YYYY")),IF(ISERROR(G161),"Error Detected, No rate entered",IF(E161=0,"",IF(F161="","Error Detected, No Pensionable pay",IF(ISERROR(AB161)," Unknown Values entered.",IF(T161+U161&lt;1,"Acceptable",IF(R161+S161=200, "No Contributions Entered", IF(K161="","Error Detected, Choose reason&gt;",IF(X161="1",IF(T161=1,"Please Enter Deemed Pensionable Pay","Add Any Relevant Details Above"),"Please Give Details Above"))))))))),IF(ISERROR(G161),"Error Detected, No rate entered",IF(E161=0,"",IF(F161="","Error Detected, No Pensionable pay",IF(ISERROR(AB161)," Unknown Values entered.",IF(T161+U161&lt;1,"Acceptable",IF(R161+S161=200, "No Contributions Entered", IF(K161="","Error Detected, Choose reason&gt;",IF(X161="1",IF(T161=1,"Please Enter Deemed Pensionable Pay","Add relevant Details Above"),"Please give details Above")))))))))))</f>
        <v/>
      </c>
      <c r="K161" s="263"/>
      <c r="L161" s="93"/>
      <c r="M161" s="93" t="str">
        <f t="shared" si="24"/>
        <v/>
      </c>
      <c r="N161" s="96">
        <f t="shared" si="23"/>
        <v>0</v>
      </c>
      <c r="O161" s="96">
        <f t="shared" si="23"/>
        <v>0</v>
      </c>
      <c r="P161" s="220">
        <f>(ROUND((F161/100*'Member Info'!$W$2), 2))</f>
        <v>0</v>
      </c>
      <c r="Q161" s="220" t="e">
        <f t="shared" si="25"/>
        <v>#VALUE!</v>
      </c>
      <c r="R161" s="220" t="str">
        <f t="shared" si="26"/>
        <v/>
      </c>
      <c r="S161" s="229" t="str">
        <f t="shared" si="27"/>
        <v/>
      </c>
      <c r="T161" s="230" t="str">
        <f t="shared" si="28"/>
        <v/>
      </c>
      <c r="U161" s="230" t="str">
        <f t="shared" si="29"/>
        <v/>
      </c>
      <c r="V161" s="224">
        <f t="shared" si="30"/>
        <v>0</v>
      </c>
      <c r="W161" s="112">
        <f t="shared" si="31"/>
        <v>0</v>
      </c>
      <c r="X161" s="237" t="str">
        <f t="shared" si="19"/>
        <v/>
      </c>
      <c r="Y161" s="242" t="b">
        <f t="shared" si="20"/>
        <v>0</v>
      </c>
      <c r="Z161" s="237">
        <f t="shared" si="32"/>
        <v>0</v>
      </c>
      <c r="AA161" s="237">
        <f>IF('Member Info'!N157="",1,"")</f>
        <v>1</v>
      </c>
      <c r="AB161" s="245" t="e">
        <f t="shared" si="33"/>
        <v>#VALUE!</v>
      </c>
      <c r="AC161" s="132" t="str">
        <f t="shared" si="21"/>
        <v/>
      </c>
      <c r="AD161" s="126">
        <f t="shared" si="22"/>
        <v>1</v>
      </c>
      <c r="AE161" s="126" t="str">
        <f>IF('Member Info'!N157&lt;&gt;"",IF('Member Info'!N157&lt;=$R$1,1,0),"")</f>
        <v/>
      </c>
      <c r="AG161" s="126" t="b">
        <f t="shared" si="34"/>
        <v>0</v>
      </c>
      <c r="AH161" s="126">
        <f t="shared" si="35"/>
        <v>0</v>
      </c>
      <c r="AJ161" s="126">
        <f t="shared" si="36"/>
        <v>0</v>
      </c>
      <c r="AK161" s="126">
        <f>IF('Member Info'!F157&gt;$R$1,1,0)</f>
        <v>0</v>
      </c>
      <c r="AL161" s="126" t="b">
        <f>IF(ISERROR(R161),ERROR.TYPE(#REF!)=ERROR.TYPE(R161),FALSE)</f>
        <v>0</v>
      </c>
      <c r="AM161" s="126" t="b">
        <f>IF(ISERROR(S161),ERROR.TYPE(#REF!)=ERROR.TYPE(S161),FALSE)</f>
        <v>0</v>
      </c>
      <c r="AN161" s="126">
        <f>IF(OR('Member Info'!F157&gt;=$S$1,'Member Info'!N157&gt;=$R$1),1,0)</f>
        <v>0</v>
      </c>
    </row>
    <row r="162" spans="1:40" x14ac:dyDescent="0.25">
      <c r="A162" s="4">
        <v>130</v>
      </c>
      <c r="B162" s="166">
        <f>'Member Info'!D158</f>
        <v>0</v>
      </c>
      <c r="C162" s="166">
        <f>'Member Info'!E158</f>
        <v>0</v>
      </c>
      <c r="D162" s="166" t="str">
        <f>'Member Info'!G158</f>
        <v/>
      </c>
      <c r="E162" s="167">
        <f>'Member Info'!B158</f>
        <v>0</v>
      </c>
      <c r="F162" s="244"/>
      <c r="G162" s="168" t="str">
        <f>IF(E162=0,"",
IF('Member Info'!$AM$19&lt;=$R$1,
SUMPRODUCT('Member Info'!L158+IF('Member Info'!H158&gt;'Member Info'!$AJ$12,'Member Info'!$AK$13,IF('Member Info'!H158&gt;'Member Info'!$AJ$11,'Member Info'!$AK$12,IF('Member Info'!H158&gt;'Member Info'!$AJ$10,'Member Info'!$AK$11,IF('Member Info'!H158&gt;'Member Info'!$AJ$9,'Member Info'!$AK$10,IF('Member Info'!H158&gt;'Member Info'!$AJ$8,'Member Info'!$AK$9,'Member Info'!$AK$8)))))),
SUMPRODUCT('Member Info'!L158+IF('Member Info'!H158&gt;'Member Info'!$AG$17,'Member Info'!$AH$18,IF('Member Info'!H158&gt;'Member Info'!$AG$16,'Member Info'!$AH$17,IF('Member Info'!H158&gt;'Member Info'!$AG$15,'Member Info'!$AH$16,IF('Member Info'!H158&gt;'Member Info'!$AG$14,'Member Info'!$AH$15,IF('Member Info'!H158&gt;'Member Info'!$AG$13,'Member Info'!$AH$14,IF('Member Info'!H158&gt;'Member Info'!$AG$12,'Member Info'!$AH$13,IF('Member Info'!H158&gt;'Member Info'!$AG$11,'Member Info'!$AH$12,IF('Member Info'!H158&gt;'Member Info'!$AG$10,'Member Info'!$AH$11,IF('Member Info'!H158&gt;'Member Info'!$AG$9,'Member Info'!$AH$10,IF('Member Info'!H158&gt;'Member Info'!$AG$8,'Member Info'!$AH$9,'Member Info'!$AH$8)))))))))))))</f>
        <v/>
      </c>
      <c r="H162" s="26"/>
      <c r="I162" s="26"/>
      <c r="J162" s="107" t="str">
        <f>IF(E162=0,"",IF('Member Info'!F158&gt;$S$1,CONCATENATE("Joined with practice on ", TEXT('Member Info'!F158, "DD/MM/YYYY")),IF('Member Info'!N158&lt;&gt;"",IF('Member Info'!N158&lt;$R$1,CONCATENATE("Left Scheme on ", TEXT('Member Info'!N158, "DD/MM/YYYY")),IF(ISERROR(G162),"Error Detected, No rate entered",IF(E162=0,"",IF(F162="","Error Detected, No Pensionable pay",IF(ISERROR(AB162)," Unknown Values entered.",IF(T162+U162&lt;1,"Acceptable",IF(R162+S162=200, "No Contributions Entered", IF(K162="","Error Detected, Choose reason&gt;",IF(X162="1",IF(T162=1,"Please Enter Deemed Pensionable Pay","Add Any Relevant Details Above"),"Please Give Details Above"))))))))),IF(ISERROR(G162),"Error Detected, No rate entered",IF(E162=0,"",IF(F162="","Error Detected, No Pensionable pay",IF(ISERROR(AB162)," Unknown Values entered.",IF(T162+U162&lt;1,"Acceptable",IF(R162+S162=200, "No Contributions Entered", IF(K162="","Error Detected, Choose reason&gt;",IF(X162="1",IF(T162=1,"Please Enter Deemed Pensionable Pay","Add relevant Details Above"),"Please give details Above")))))))))))</f>
        <v/>
      </c>
      <c r="K162" s="263"/>
      <c r="L162" s="93"/>
      <c r="M162" s="93" t="str">
        <f t="shared" si="24"/>
        <v/>
      </c>
      <c r="N162" s="96">
        <f t="shared" si="23"/>
        <v>0</v>
      </c>
      <c r="O162" s="96">
        <f t="shared" si="23"/>
        <v>0</v>
      </c>
      <c r="P162" s="220">
        <f>(ROUND((F162/100*'Member Info'!$W$2), 2))</f>
        <v>0</v>
      </c>
      <c r="Q162" s="220" t="e">
        <f t="shared" si="25"/>
        <v>#VALUE!</v>
      </c>
      <c r="R162" s="220" t="str">
        <f t="shared" si="26"/>
        <v/>
      </c>
      <c r="S162" s="229" t="str">
        <f t="shared" si="27"/>
        <v/>
      </c>
      <c r="T162" s="230" t="str">
        <f t="shared" si="28"/>
        <v/>
      </c>
      <c r="U162" s="230" t="str">
        <f t="shared" si="29"/>
        <v/>
      </c>
      <c r="V162" s="224">
        <f t="shared" si="30"/>
        <v>0</v>
      </c>
      <c r="W162" s="112">
        <f t="shared" si="31"/>
        <v>0</v>
      </c>
      <c r="X162" s="237" t="str">
        <f t="shared" ref="X162:X182" si="37">IF(K162="SMP/Occupational Maternity","1",IF(K162="SSP/Occupational Sick pay","1",""))</f>
        <v/>
      </c>
      <c r="Y162" s="242" t="b">
        <f t="shared" ref="Y162:Y182" si="38">IF(OR(AL162=TRUE,AM162=TRUE),TRUE,FALSE)</f>
        <v>0</v>
      </c>
      <c r="Z162" s="237">
        <f t="shared" si="32"/>
        <v>0</v>
      </c>
      <c r="AA162" s="237">
        <f>IF('Member Info'!N158="",1,"")</f>
        <v>1</v>
      </c>
      <c r="AB162" s="245" t="e">
        <f t="shared" si="33"/>
        <v>#VALUE!</v>
      </c>
      <c r="AC162" s="132" t="str">
        <f t="shared" ref="AC162:AC182" si="39">IF(AN162=1,"",IF(W162=1,"",IF(AE162=1,"",IF(E162=0,"",IF(Z162=1,"",IF(J162="acceptable","",IF(R162+S162="0","",R162+S162)))))))</f>
        <v/>
      </c>
      <c r="AD162" s="126">
        <f t="shared" ref="AD162:AD182" si="40">SUM(Z162+AA162)</f>
        <v>1</v>
      </c>
      <c r="AE162" s="126" t="str">
        <f>IF('Member Info'!N158&lt;&gt;"",IF('Member Info'!N158&lt;=$R$1,1,0),"")</f>
        <v/>
      </c>
      <c r="AG162" s="126" t="b">
        <f t="shared" si="34"/>
        <v>0</v>
      </c>
      <c r="AH162" s="126">
        <f t="shared" si="35"/>
        <v>0</v>
      </c>
      <c r="AJ162" s="126">
        <f t="shared" si="36"/>
        <v>0</v>
      </c>
      <c r="AK162" s="126">
        <f>IF('Member Info'!F158&gt;$R$1,1,0)</f>
        <v>0</v>
      </c>
      <c r="AL162" s="126" t="b">
        <f>IF(ISERROR(R162),ERROR.TYPE(#REF!)=ERROR.TYPE(R162),FALSE)</f>
        <v>0</v>
      </c>
      <c r="AM162" s="126" t="b">
        <f>IF(ISERROR(S162),ERROR.TYPE(#REF!)=ERROR.TYPE(S162),FALSE)</f>
        <v>0</v>
      </c>
      <c r="AN162" s="126">
        <f>IF(OR('Member Info'!F158&gt;=$S$1,'Member Info'!N158&gt;=$R$1),1,0)</f>
        <v>0</v>
      </c>
    </row>
    <row r="163" spans="1:40" x14ac:dyDescent="0.25">
      <c r="A163" s="4">
        <v>131</v>
      </c>
      <c r="B163" s="166">
        <f>'Member Info'!D159</f>
        <v>0</v>
      </c>
      <c r="C163" s="166">
        <f>'Member Info'!E159</f>
        <v>0</v>
      </c>
      <c r="D163" s="166" t="str">
        <f>'Member Info'!G159</f>
        <v/>
      </c>
      <c r="E163" s="167">
        <f>'Member Info'!B159</f>
        <v>0</v>
      </c>
      <c r="F163" s="244"/>
      <c r="G163" s="168" t="str">
        <f>IF(E163=0,"",
IF('Member Info'!$AM$19&lt;=$R$1,
SUMPRODUCT('Member Info'!L159+IF('Member Info'!H159&gt;'Member Info'!$AJ$12,'Member Info'!$AK$13,IF('Member Info'!H159&gt;'Member Info'!$AJ$11,'Member Info'!$AK$12,IF('Member Info'!H159&gt;'Member Info'!$AJ$10,'Member Info'!$AK$11,IF('Member Info'!H159&gt;'Member Info'!$AJ$9,'Member Info'!$AK$10,IF('Member Info'!H159&gt;'Member Info'!$AJ$8,'Member Info'!$AK$9,'Member Info'!$AK$8)))))),
SUMPRODUCT('Member Info'!L159+IF('Member Info'!H159&gt;'Member Info'!$AG$17,'Member Info'!$AH$18,IF('Member Info'!H159&gt;'Member Info'!$AG$16,'Member Info'!$AH$17,IF('Member Info'!H159&gt;'Member Info'!$AG$15,'Member Info'!$AH$16,IF('Member Info'!H159&gt;'Member Info'!$AG$14,'Member Info'!$AH$15,IF('Member Info'!H159&gt;'Member Info'!$AG$13,'Member Info'!$AH$14,IF('Member Info'!H159&gt;'Member Info'!$AG$12,'Member Info'!$AH$13,IF('Member Info'!H159&gt;'Member Info'!$AG$11,'Member Info'!$AH$12,IF('Member Info'!H159&gt;'Member Info'!$AG$10,'Member Info'!$AH$11,IF('Member Info'!H159&gt;'Member Info'!$AG$9,'Member Info'!$AH$10,IF('Member Info'!H159&gt;'Member Info'!$AG$8,'Member Info'!$AH$9,'Member Info'!$AH$8)))))))))))))</f>
        <v/>
      </c>
      <c r="H163" s="26"/>
      <c r="I163" s="26"/>
      <c r="J163" s="107" t="str">
        <f>IF(E163=0,"",IF('Member Info'!F159&gt;$S$1,CONCATENATE("Joined with practice on ", TEXT('Member Info'!F159, "DD/MM/YYYY")),IF('Member Info'!N159&lt;&gt;"",IF('Member Info'!N159&lt;$R$1,CONCATENATE("Left Scheme on ", TEXT('Member Info'!N159, "DD/MM/YYYY")),IF(ISERROR(G163),"Error Detected, No rate entered",IF(E163=0,"",IF(F163="","Error Detected, No Pensionable pay",IF(ISERROR(AB163)," Unknown Values entered.",IF(T163+U163&lt;1,"Acceptable",IF(R163+S163=200, "No Contributions Entered", IF(K163="","Error Detected, Choose reason&gt;",IF(X163="1",IF(T163=1,"Please Enter Deemed Pensionable Pay","Add Any Relevant Details Above"),"Please Give Details Above"))))))))),IF(ISERROR(G163),"Error Detected, No rate entered",IF(E163=0,"",IF(F163="","Error Detected, No Pensionable pay",IF(ISERROR(AB163)," Unknown Values entered.",IF(T163+U163&lt;1,"Acceptable",IF(R163+S163=200, "No Contributions Entered", IF(K163="","Error Detected, Choose reason&gt;",IF(X163="1",IF(T163=1,"Please Enter Deemed Pensionable Pay","Add relevant Details Above"),"Please give details Above")))))))))))</f>
        <v/>
      </c>
      <c r="K163" s="263"/>
      <c r="L163" s="93"/>
      <c r="M163" s="93" t="str">
        <f t="shared" si="24"/>
        <v/>
      </c>
      <c r="N163" s="96">
        <f t="shared" ref="N163:O183" si="41">H163</f>
        <v>0</v>
      </c>
      <c r="O163" s="96">
        <f t="shared" si="41"/>
        <v>0</v>
      </c>
      <c r="P163" s="220">
        <f>(ROUND((F163/100*'Member Info'!$W$2), 2))</f>
        <v>0</v>
      </c>
      <c r="Q163" s="220" t="e">
        <f t="shared" si="25"/>
        <v>#VALUE!</v>
      </c>
      <c r="R163" s="220" t="str">
        <f t="shared" si="26"/>
        <v/>
      </c>
      <c r="S163" s="229" t="str">
        <f t="shared" si="27"/>
        <v/>
      </c>
      <c r="T163" s="230" t="str">
        <f t="shared" si="28"/>
        <v/>
      </c>
      <c r="U163" s="230" t="str">
        <f t="shared" si="29"/>
        <v/>
      </c>
      <c r="V163" s="224">
        <f t="shared" si="30"/>
        <v>0</v>
      </c>
      <c r="W163" s="112">
        <f t="shared" si="31"/>
        <v>0</v>
      </c>
      <c r="X163" s="237" t="str">
        <f t="shared" si="37"/>
        <v/>
      </c>
      <c r="Y163" s="242" t="b">
        <f t="shared" si="38"/>
        <v>0</v>
      </c>
      <c r="Z163" s="237">
        <f t="shared" si="32"/>
        <v>0</v>
      </c>
      <c r="AA163" s="237">
        <f>IF('Member Info'!N159="",1,"")</f>
        <v>1</v>
      </c>
      <c r="AB163" s="245" t="e">
        <f t="shared" si="33"/>
        <v>#VALUE!</v>
      </c>
      <c r="AC163" s="132" t="str">
        <f t="shared" si="39"/>
        <v/>
      </c>
      <c r="AD163" s="126">
        <f t="shared" si="40"/>
        <v>1</v>
      </c>
      <c r="AE163" s="126" t="str">
        <f>IF('Member Info'!N159&lt;&gt;"",IF('Member Info'!N159&lt;=$R$1,1,0),"")</f>
        <v/>
      </c>
      <c r="AG163" s="126" t="b">
        <f t="shared" si="34"/>
        <v>0</v>
      </c>
      <c r="AH163" s="126">
        <f t="shared" si="35"/>
        <v>0</v>
      </c>
      <c r="AJ163" s="126">
        <f t="shared" si="36"/>
        <v>0</v>
      </c>
      <c r="AK163" s="126">
        <f>IF('Member Info'!F159&gt;$R$1,1,0)</f>
        <v>0</v>
      </c>
      <c r="AL163" s="126" t="b">
        <f>IF(ISERROR(R163),ERROR.TYPE(#REF!)=ERROR.TYPE(R163),FALSE)</f>
        <v>0</v>
      </c>
      <c r="AM163" s="126" t="b">
        <f>IF(ISERROR(S163),ERROR.TYPE(#REF!)=ERROR.TYPE(S163),FALSE)</f>
        <v>0</v>
      </c>
      <c r="AN163" s="126">
        <f>IF(OR('Member Info'!F159&gt;=$S$1,'Member Info'!N159&gt;=$R$1),1,0)</f>
        <v>0</v>
      </c>
    </row>
    <row r="164" spans="1:40" x14ac:dyDescent="0.25">
      <c r="A164" s="4">
        <v>132</v>
      </c>
      <c r="B164" s="166">
        <f>'Member Info'!D160</f>
        <v>0</v>
      </c>
      <c r="C164" s="166">
        <f>'Member Info'!E160</f>
        <v>0</v>
      </c>
      <c r="D164" s="166" t="str">
        <f>'Member Info'!G160</f>
        <v/>
      </c>
      <c r="E164" s="167">
        <f>'Member Info'!B160</f>
        <v>0</v>
      </c>
      <c r="F164" s="244"/>
      <c r="G164" s="168" t="str">
        <f>IF(E164=0,"",
IF('Member Info'!$AM$19&lt;=$R$1,
SUMPRODUCT('Member Info'!L160+IF('Member Info'!H160&gt;'Member Info'!$AJ$12,'Member Info'!$AK$13,IF('Member Info'!H160&gt;'Member Info'!$AJ$11,'Member Info'!$AK$12,IF('Member Info'!H160&gt;'Member Info'!$AJ$10,'Member Info'!$AK$11,IF('Member Info'!H160&gt;'Member Info'!$AJ$9,'Member Info'!$AK$10,IF('Member Info'!H160&gt;'Member Info'!$AJ$8,'Member Info'!$AK$9,'Member Info'!$AK$8)))))),
SUMPRODUCT('Member Info'!L160+IF('Member Info'!H160&gt;'Member Info'!$AG$17,'Member Info'!$AH$18,IF('Member Info'!H160&gt;'Member Info'!$AG$16,'Member Info'!$AH$17,IF('Member Info'!H160&gt;'Member Info'!$AG$15,'Member Info'!$AH$16,IF('Member Info'!H160&gt;'Member Info'!$AG$14,'Member Info'!$AH$15,IF('Member Info'!H160&gt;'Member Info'!$AG$13,'Member Info'!$AH$14,IF('Member Info'!H160&gt;'Member Info'!$AG$12,'Member Info'!$AH$13,IF('Member Info'!H160&gt;'Member Info'!$AG$11,'Member Info'!$AH$12,IF('Member Info'!H160&gt;'Member Info'!$AG$10,'Member Info'!$AH$11,IF('Member Info'!H160&gt;'Member Info'!$AG$9,'Member Info'!$AH$10,IF('Member Info'!H160&gt;'Member Info'!$AG$8,'Member Info'!$AH$9,'Member Info'!$AH$8)))))))))))))</f>
        <v/>
      </c>
      <c r="H164" s="26"/>
      <c r="I164" s="26"/>
      <c r="J164" s="107" t="str">
        <f>IF(E164=0,"",IF('Member Info'!F160&gt;$S$1,CONCATENATE("Joined with practice on ", TEXT('Member Info'!F160, "DD/MM/YYYY")),IF('Member Info'!N160&lt;&gt;"",IF('Member Info'!N160&lt;$R$1,CONCATENATE("Left Scheme on ", TEXT('Member Info'!N160, "DD/MM/YYYY")),IF(ISERROR(G164),"Error Detected, No rate entered",IF(E164=0,"",IF(F164="","Error Detected, No Pensionable pay",IF(ISERROR(AB164)," Unknown Values entered.",IF(T164+U164&lt;1,"Acceptable",IF(R164+S164=200, "No Contributions Entered", IF(K164="","Error Detected, Choose reason&gt;",IF(X164="1",IF(T164=1,"Please Enter Deemed Pensionable Pay","Add Any Relevant Details Above"),"Please Give Details Above"))))))))),IF(ISERROR(G164),"Error Detected, No rate entered",IF(E164=0,"",IF(F164="","Error Detected, No Pensionable pay",IF(ISERROR(AB164)," Unknown Values entered.",IF(T164+U164&lt;1,"Acceptable",IF(R164+S164=200, "No Contributions Entered", IF(K164="","Error Detected, Choose reason&gt;",IF(X164="1",IF(T164=1,"Please Enter Deemed Pensionable Pay","Add relevant Details Above"),"Please give details Above")))))))))))</f>
        <v/>
      </c>
      <c r="K164" s="263"/>
      <c r="L164" s="93"/>
      <c r="M164" s="93" t="str">
        <f t="shared" ref="M164:M185" si="42">IF(E164=0,"",IF(ISERROR((F164+H164+I164)),0,IF((F164+H164+I164)&lt;1,0,1)))</f>
        <v/>
      </c>
      <c r="N164" s="96">
        <f t="shared" si="41"/>
        <v>0</v>
      </c>
      <c r="O164" s="96">
        <f t="shared" si="41"/>
        <v>0</v>
      </c>
      <c r="P164" s="220">
        <f>(ROUND((F164/100*'Member Info'!$W$2), 2))</f>
        <v>0</v>
      </c>
      <c r="Q164" s="220" t="e">
        <f t="shared" si="25"/>
        <v>#VALUE!</v>
      </c>
      <c r="R164" s="220" t="str">
        <f t="shared" si="26"/>
        <v/>
      </c>
      <c r="S164" s="229" t="str">
        <f t="shared" si="27"/>
        <v/>
      </c>
      <c r="T164" s="230" t="str">
        <f t="shared" si="28"/>
        <v/>
      </c>
      <c r="U164" s="230" t="str">
        <f t="shared" si="29"/>
        <v/>
      </c>
      <c r="V164" s="224">
        <f t="shared" si="30"/>
        <v>0</v>
      </c>
      <c r="W164" s="112">
        <f t="shared" si="31"/>
        <v>0</v>
      </c>
      <c r="X164" s="237" t="str">
        <f t="shared" si="37"/>
        <v/>
      </c>
      <c r="Y164" s="242" t="b">
        <f t="shared" si="38"/>
        <v>0</v>
      </c>
      <c r="Z164" s="237">
        <f t="shared" si="32"/>
        <v>0</v>
      </c>
      <c r="AA164" s="237">
        <f>IF('Member Info'!N160="",1,"")</f>
        <v>1</v>
      </c>
      <c r="AB164" s="245" t="e">
        <f t="shared" si="33"/>
        <v>#VALUE!</v>
      </c>
      <c r="AC164" s="132" t="str">
        <f t="shared" si="39"/>
        <v/>
      </c>
      <c r="AD164" s="126">
        <f t="shared" si="40"/>
        <v>1</v>
      </c>
      <c r="AE164" s="126" t="str">
        <f>IF('Member Info'!N160&lt;&gt;"",IF('Member Info'!N160&lt;=$R$1,1,0),"")</f>
        <v/>
      </c>
      <c r="AG164" s="126" t="b">
        <f t="shared" si="34"/>
        <v>0</v>
      </c>
      <c r="AH164" s="126">
        <f t="shared" si="35"/>
        <v>0</v>
      </c>
      <c r="AJ164" s="126">
        <f t="shared" si="36"/>
        <v>0</v>
      </c>
      <c r="AK164" s="126">
        <f>IF('Member Info'!F160&gt;$R$1,1,0)</f>
        <v>0</v>
      </c>
      <c r="AL164" s="126" t="b">
        <f>IF(ISERROR(R164),ERROR.TYPE(#REF!)=ERROR.TYPE(R164),FALSE)</f>
        <v>0</v>
      </c>
      <c r="AM164" s="126" t="b">
        <f>IF(ISERROR(S164),ERROR.TYPE(#REF!)=ERROR.TYPE(S164),FALSE)</f>
        <v>0</v>
      </c>
      <c r="AN164" s="126">
        <f>IF(OR('Member Info'!F160&gt;=$S$1,'Member Info'!N160&gt;=$R$1),1,0)</f>
        <v>0</v>
      </c>
    </row>
    <row r="165" spans="1:40" x14ac:dyDescent="0.25">
      <c r="A165" s="4">
        <v>133</v>
      </c>
      <c r="B165" s="166">
        <f>'Member Info'!D161</f>
        <v>0</v>
      </c>
      <c r="C165" s="166">
        <f>'Member Info'!E161</f>
        <v>0</v>
      </c>
      <c r="D165" s="166" t="str">
        <f>'Member Info'!G161</f>
        <v/>
      </c>
      <c r="E165" s="167">
        <f>'Member Info'!B161</f>
        <v>0</v>
      </c>
      <c r="F165" s="244"/>
      <c r="G165" s="168" t="str">
        <f>IF(E165=0,"",
IF('Member Info'!$AM$19&lt;=$R$1,
SUMPRODUCT('Member Info'!L161+IF('Member Info'!H161&gt;'Member Info'!$AJ$12,'Member Info'!$AK$13,IF('Member Info'!H161&gt;'Member Info'!$AJ$11,'Member Info'!$AK$12,IF('Member Info'!H161&gt;'Member Info'!$AJ$10,'Member Info'!$AK$11,IF('Member Info'!H161&gt;'Member Info'!$AJ$9,'Member Info'!$AK$10,IF('Member Info'!H161&gt;'Member Info'!$AJ$8,'Member Info'!$AK$9,'Member Info'!$AK$8)))))),
SUMPRODUCT('Member Info'!L161+IF('Member Info'!H161&gt;'Member Info'!$AG$17,'Member Info'!$AH$18,IF('Member Info'!H161&gt;'Member Info'!$AG$16,'Member Info'!$AH$17,IF('Member Info'!H161&gt;'Member Info'!$AG$15,'Member Info'!$AH$16,IF('Member Info'!H161&gt;'Member Info'!$AG$14,'Member Info'!$AH$15,IF('Member Info'!H161&gt;'Member Info'!$AG$13,'Member Info'!$AH$14,IF('Member Info'!H161&gt;'Member Info'!$AG$12,'Member Info'!$AH$13,IF('Member Info'!H161&gt;'Member Info'!$AG$11,'Member Info'!$AH$12,IF('Member Info'!H161&gt;'Member Info'!$AG$10,'Member Info'!$AH$11,IF('Member Info'!H161&gt;'Member Info'!$AG$9,'Member Info'!$AH$10,IF('Member Info'!H161&gt;'Member Info'!$AG$8,'Member Info'!$AH$9,'Member Info'!$AH$8)))))))))))))</f>
        <v/>
      </c>
      <c r="H165" s="26"/>
      <c r="I165" s="26"/>
      <c r="J165" s="107" t="str">
        <f>IF(E165=0,"",IF('Member Info'!F161&gt;$S$1,CONCATENATE("Joined with practice on ", TEXT('Member Info'!F161, "DD/MM/YYYY")),IF('Member Info'!N161&lt;&gt;"",IF('Member Info'!N161&lt;$R$1,CONCATENATE("Left Scheme on ", TEXT('Member Info'!N161, "DD/MM/YYYY")),IF(ISERROR(G165),"Error Detected, No rate entered",IF(E165=0,"",IF(F165="","Error Detected, No Pensionable pay",IF(ISERROR(AB165)," Unknown Values entered.",IF(T165+U165&lt;1,"Acceptable",IF(R165+S165=200, "No Contributions Entered", IF(K165="","Error Detected, Choose reason&gt;",IF(X165="1",IF(T165=1,"Please Enter Deemed Pensionable Pay","Add Any Relevant Details Above"),"Please Give Details Above"))))))))),IF(ISERROR(G165),"Error Detected, No rate entered",IF(E165=0,"",IF(F165="","Error Detected, No Pensionable pay",IF(ISERROR(AB165)," Unknown Values entered.",IF(T165+U165&lt;1,"Acceptable",IF(R165+S165=200, "No Contributions Entered", IF(K165="","Error Detected, Choose reason&gt;",IF(X165="1",IF(T165=1,"Please Enter Deemed Pensionable Pay","Add relevant Details Above"),"Please give details Above")))))))))))</f>
        <v/>
      </c>
      <c r="K165" s="263"/>
      <c r="L165" s="93"/>
      <c r="M165" s="93" t="str">
        <f t="shared" si="42"/>
        <v/>
      </c>
      <c r="N165" s="96">
        <f t="shared" si="41"/>
        <v>0</v>
      </c>
      <c r="O165" s="96">
        <f t="shared" si="41"/>
        <v>0</v>
      </c>
      <c r="P165" s="220">
        <f>(ROUND((F165/100*'Member Info'!$W$2), 2))</f>
        <v>0</v>
      </c>
      <c r="Q165" s="220" t="e">
        <f t="shared" ref="Q165:Q185" si="43">ROUND((F165/100*G165),2)</f>
        <v>#VALUE!</v>
      </c>
      <c r="R165" s="220" t="str">
        <f t="shared" ref="R165:R185" si="44">IF(E165=0,"",(100-(N165/P165*100)))</f>
        <v/>
      </c>
      <c r="S165" s="229" t="str">
        <f t="shared" ref="S165:S185" si="45">IF(E165=0,"",(100-(O165/Q165*100)))</f>
        <v/>
      </c>
      <c r="T165" s="230" t="str">
        <f t="shared" ref="T165:T185" si="46">IF(E165=0,"",IF(R165&gt;$R$16,1,IF(R165&lt;-$R$16,1,0)))</f>
        <v/>
      </c>
      <c r="U165" s="230" t="str">
        <f t="shared" ref="U165:U185" si="47">IF(E165=0,"",IF(G165=0,1,IF(S165&gt;$R$16,1,IF(S165&lt;-$R$16,1,0))))</f>
        <v/>
      </c>
      <c r="V165" s="224">
        <f t="shared" ref="V165:V185" si="48">IF(E165=0,0,IF(F165="",1,0))</f>
        <v>0</v>
      </c>
      <c r="W165" s="112">
        <f t="shared" ref="W165:W185" si="49">IF(E165=0,0,IF(K165="",0,1))</f>
        <v>0</v>
      </c>
      <c r="X165" s="237" t="str">
        <f t="shared" si="37"/>
        <v/>
      </c>
      <c r="Y165" s="242" t="b">
        <f t="shared" si="38"/>
        <v>0</v>
      </c>
      <c r="Z165" s="237">
        <f t="shared" ref="Z165:Z185" si="50">IF(K165="left scheme/Employment", 1,0)</f>
        <v>0</v>
      </c>
      <c r="AA165" s="237">
        <f>IF('Member Info'!N161="",1,"")</f>
        <v>1</v>
      </c>
      <c r="AB165" s="245" t="e">
        <f t="shared" ref="AB165:AB185" si="51">(R165+S165)</f>
        <v>#VALUE!</v>
      </c>
      <c r="AC165" s="132" t="str">
        <f t="shared" si="39"/>
        <v/>
      </c>
      <c r="AD165" s="126">
        <f t="shared" si="40"/>
        <v>1</v>
      </c>
      <c r="AE165" s="126" t="str">
        <f>IF('Member Info'!N161&lt;&gt;"",IF('Member Info'!N161&lt;=$R$1,1,0),"")</f>
        <v/>
      </c>
      <c r="AG165" s="126" t="b">
        <f t="shared" ref="AG165:AG185" si="52">OR(K165="maternity",K165="SSP")</f>
        <v>0</v>
      </c>
      <c r="AH165" s="126">
        <f t="shared" ref="AH165:AH185" si="53">IF(AG165=TRUE,1,0)</f>
        <v>0</v>
      </c>
      <c r="AJ165" s="126">
        <f t="shared" ref="AJ165:AJ185" si="54">IF(J165="Please Enter Deemed Pensionable Pay",1,0)</f>
        <v>0</v>
      </c>
      <c r="AK165" s="126">
        <f>IF('Member Info'!F161&gt;$R$1,1,0)</f>
        <v>0</v>
      </c>
      <c r="AL165" s="126" t="b">
        <f>IF(ISERROR(R165),ERROR.TYPE(#REF!)=ERROR.TYPE(R165),FALSE)</f>
        <v>0</v>
      </c>
      <c r="AM165" s="126" t="b">
        <f>IF(ISERROR(S165),ERROR.TYPE(#REF!)=ERROR.TYPE(S165),FALSE)</f>
        <v>0</v>
      </c>
      <c r="AN165" s="126">
        <f>IF(OR('Member Info'!F161&gt;=$S$1,'Member Info'!N161&gt;=$R$1),1,0)</f>
        <v>0</v>
      </c>
    </row>
    <row r="166" spans="1:40" x14ac:dyDescent="0.25">
      <c r="A166" s="4">
        <v>134</v>
      </c>
      <c r="B166" s="166">
        <f>'Member Info'!D162</f>
        <v>0</v>
      </c>
      <c r="C166" s="166">
        <f>'Member Info'!E162</f>
        <v>0</v>
      </c>
      <c r="D166" s="166" t="str">
        <f>'Member Info'!G162</f>
        <v/>
      </c>
      <c r="E166" s="167">
        <f>'Member Info'!B162</f>
        <v>0</v>
      </c>
      <c r="F166" s="244"/>
      <c r="G166" s="168" t="str">
        <f>IF(E166=0,"",
IF('Member Info'!$AM$19&lt;=$R$1,
SUMPRODUCT('Member Info'!L162+IF('Member Info'!H162&gt;'Member Info'!$AJ$12,'Member Info'!$AK$13,IF('Member Info'!H162&gt;'Member Info'!$AJ$11,'Member Info'!$AK$12,IF('Member Info'!H162&gt;'Member Info'!$AJ$10,'Member Info'!$AK$11,IF('Member Info'!H162&gt;'Member Info'!$AJ$9,'Member Info'!$AK$10,IF('Member Info'!H162&gt;'Member Info'!$AJ$8,'Member Info'!$AK$9,'Member Info'!$AK$8)))))),
SUMPRODUCT('Member Info'!L162+IF('Member Info'!H162&gt;'Member Info'!$AG$17,'Member Info'!$AH$18,IF('Member Info'!H162&gt;'Member Info'!$AG$16,'Member Info'!$AH$17,IF('Member Info'!H162&gt;'Member Info'!$AG$15,'Member Info'!$AH$16,IF('Member Info'!H162&gt;'Member Info'!$AG$14,'Member Info'!$AH$15,IF('Member Info'!H162&gt;'Member Info'!$AG$13,'Member Info'!$AH$14,IF('Member Info'!H162&gt;'Member Info'!$AG$12,'Member Info'!$AH$13,IF('Member Info'!H162&gt;'Member Info'!$AG$11,'Member Info'!$AH$12,IF('Member Info'!H162&gt;'Member Info'!$AG$10,'Member Info'!$AH$11,IF('Member Info'!H162&gt;'Member Info'!$AG$9,'Member Info'!$AH$10,IF('Member Info'!H162&gt;'Member Info'!$AG$8,'Member Info'!$AH$9,'Member Info'!$AH$8)))))))))))))</f>
        <v/>
      </c>
      <c r="H166" s="26"/>
      <c r="I166" s="26"/>
      <c r="J166" s="107" t="str">
        <f>IF(E166=0,"",IF('Member Info'!F162&gt;$S$1,CONCATENATE("Joined with practice on ", TEXT('Member Info'!F162, "DD/MM/YYYY")),IF('Member Info'!N162&lt;&gt;"",IF('Member Info'!N162&lt;$R$1,CONCATENATE("Left Scheme on ", TEXT('Member Info'!N162, "DD/MM/YYYY")),IF(ISERROR(G166),"Error Detected, No rate entered",IF(E166=0,"",IF(F166="","Error Detected, No Pensionable pay",IF(ISERROR(AB166)," Unknown Values entered.",IF(T166+U166&lt;1,"Acceptable",IF(R166+S166=200, "No Contributions Entered", IF(K166="","Error Detected, Choose reason&gt;",IF(X166="1",IF(T166=1,"Please Enter Deemed Pensionable Pay","Add Any Relevant Details Above"),"Please Give Details Above"))))))))),IF(ISERROR(G166),"Error Detected, No rate entered",IF(E166=0,"",IF(F166="","Error Detected, No Pensionable pay",IF(ISERROR(AB166)," Unknown Values entered.",IF(T166+U166&lt;1,"Acceptable",IF(R166+S166=200, "No Contributions Entered", IF(K166="","Error Detected, Choose reason&gt;",IF(X166="1",IF(T166=1,"Please Enter Deemed Pensionable Pay","Add relevant Details Above"),"Please give details Above")))))))))))</f>
        <v/>
      </c>
      <c r="K166" s="263"/>
      <c r="L166" s="93"/>
      <c r="M166" s="93" t="str">
        <f t="shared" si="42"/>
        <v/>
      </c>
      <c r="N166" s="96">
        <f t="shared" si="41"/>
        <v>0</v>
      </c>
      <c r="O166" s="96">
        <f t="shared" si="41"/>
        <v>0</v>
      </c>
      <c r="P166" s="220">
        <f>(ROUND((F166/100*'Member Info'!$W$2), 2))</f>
        <v>0</v>
      </c>
      <c r="Q166" s="220" t="e">
        <f t="shared" si="43"/>
        <v>#VALUE!</v>
      </c>
      <c r="R166" s="220" t="str">
        <f t="shared" si="44"/>
        <v/>
      </c>
      <c r="S166" s="229" t="str">
        <f t="shared" si="45"/>
        <v/>
      </c>
      <c r="T166" s="230" t="str">
        <f t="shared" si="46"/>
        <v/>
      </c>
      <c r="U166" s="230" t="str">
        <f t="shared" si="47"/>
        <v/>
      </c>
      <c r="V166" s="224">
        <f t="shared" si="48"/>
        <v>0</v>
      </c>
      <c r="W166" s="112">
        <f t="shared" si="49"/>
        <v>0</v>
      </c>
      <c r="X166" s="237" t="str">
        <f t="shared" si="37"/>
        <v/>
      </c>
      <c r="Y166" s="242" t="b">
        <f t="shared" si="38"/>
        <v>0</v>
      </c>
      <c r="Z166" s="237">
        <f t="shared" si="50"/>
        <v>0</v>
      </c>
      <c r="AA166" s="237">
        <f>IF('Member Info'!N162="",1,"")</f>
        <v>1</v>
      </c>
      <c r="AB166" s="245" t="e">
        <f t="shared" si="51"/>
        <v>#VALUE!</v>
      </c>
      <c r="AC166" s="132" t="str">
        <f t="shared" si="39"/>
        <v/>
      </c>
      <c r="AD166" s="126">
        <f t="shared" si="40"/>
        <v>1</v>
      </c>
      <c r="AE166" s="126" t="str">
        <f>IF('Member Info'!N162&lt;&gt;"",IF('Member Info'!N162&lt;=$R$1,1,0),"")</f>
        <v/>
      </c>
      <c r="AG166" s="126" t="b">
        <f t="shared" si="52"/>
        <v>0</v>
      </c>
      <c r="AH166" s="126">
        <f t="shared" si="53"/>
        <v>0</v>
      </c>
      <c r="AJ166" s="126">
        <f t="shared" si="54"/>
        <v>0</v>
      </c>
      <c r="AK166" s="126">
        <f>IF('Member Info'!F162&gt;$R$1,1,0)</f>
        <v>0</v>
      </c>
      <c r="AL166" s="126" t="b">
        <f>IF(ISERROR(R166),ERROR.TYPE(#REF!)=ERROR.TYPE(R166),FALSE)</f>
        <v>0</v>
      </c>
      <c r="AM166" s="126" t="b">
        <f>IF(ISERROR(S166),ERROR.TYPE(#REF!)=ERROR.TYPE(S166),FALSE)</f>
        <v>0</v>
      </c>
      <c r="AN166" s="126">
        <f>IF(OR('Member Info'!F162&gt;=$S$1,'Member Info'!N162&gt;=$R$1),1,0)</f>
        <v>0</v>
      </c>
    </row>
    <row r="167" spans="1:40" x14ac:dyDescent="0.25">
      <c r="A167" s="4">
        <v>135</v>
      </c>
      <c r="B167" s="166">
        <f>'Member Info'!D163</f>
        <v>0</v>
      </c>
      <c r="C167" s="166">
        <f>'Member Info'!E163</f>
        <v>0</v>
      </c>
      <c r="D167" s="166" t="str">
        <f>'Member Info'!G163</f>
        <v/>
      </c>
      <c r="E167" s="167">
        <f>'Member Info'!B163</f>
        <v>0</v>
      </c>
      <c r="F167" s="244"/>
      <c r="G167" s="168" t="str">
        <f>IF(E167=0,"",
IF('Member Info'!$AM$19&lt;=$R$1,
SUMPRODUCT('Member Info'!L163+IF('Member Info'!H163&gt;'Member Info'!$AJ$12,'Member Info'!$AK$13,IF('Member Info'!H163&gt;'Member Info'!$AJ$11,'Member Info'!$AK$12,IF('Member Info'!H163&gt;'Member Info'!$AJ$10,'Member Info'!$AK$11,IF('Member Info'!H163&gt;'Member Info'!$AJ$9,'Member Info'!$AK$10,IF('Member Info'!H163&gt;'Member Info'!$AJ$8,'Member Info'!$AK$9,'Member Info'!$AK$8)))))),
SUMPRODUCT('Member Info'!L163+IF('Member Info'!H163&gt;'Member Info'!$AG$17,'Member Info'!$AH$18,IF('Member Info'!H163&gt;'Member Info'!$AG$16,'Member Info'!$AH$17,IF('Member Info'!H163&gt;'Member Info'!$AG$15,'Member Info'!$AH$16,IF('Member Info'!H163&gt;'Member Info'!$AG$14,'Member Info'!$AH$15,IF('Member Info'!H163&gt;'Member Info'!$AG$13,'Member Info'!$AH$14,IF('Member Info'!H163&gt;'Member Info'!$AG$12,'Member Info'!$AH$13,IF('Member Info'!H163&gt;'Member Info'!$AG$11,'Member Info'!$AH$12,IF('Member Info'!H163&gt;'Member Info'!$AG$10,'Member Info'!$AH$11,IF('Member Info'!H163&gt;'Member Info'!$AG$9,'Member Info'!$AH$10,IF('Member Info'!H163&gt;'Member Info'!$AG$8,'Member Info'!$AH$9,'Member Info'!$AH$8)))))))))))))</f>
        <v/>
      </c>
      <c r="H167" s="26"/>
      <c r="I167" s="26"/>
      <c r="J167" s="107" t="str">
        <f>IF(E167=0,"",IF('Member Info'!F163&gt;$S$1,CONCATENATE("Joined with practice on ", TEXT('Member Info'!F163, "DD/MM/YYYY")),IF('Member Info'!N163&lt;&gt;"",IF('Member Info'!N163&lt;$R$1,CONCATENATE("Left Scheme on ", TEXT('Member Info'!N163, "DD/MM/YYYY")),IF(ISERROR(G167),"Error Detected, No rate entered",IF(E167=0,"",IF(F167="","Error Detected, No Pensionable pay",IF(ISERROR(AB167)," Unknown Values entered.",IF(T167+U167&lt;1,"Acceptable",IF(R167+S167=200, "No Contributions Entered", IF(K167="","Error Detected, Choose reason&gt;",IF(X167="1",IF(T167=1,"Please Enter Deemed Pensionable Pay","Add Any Relevant Details Above"),"Please Give Details Above"))))))))),IF(ISERROR(G167),"Error Detected, No rate entered",IF(E167=0,"",IF(F167="","Error Detected, No Pensionable pay",IF(ISERROR(AB167)," Unknown Values entered.",IF(T167+U167&lt;1,"Acceptable",IF(R167+S167=200, "No Contributions Entered", IF(K167="","Error Detected, Choose reason&gt;",IF(X167="1",IF(T167=1,"Please Enter Deemed Pensionable Pay","Add relevant Details Above"),"Please give details Above")))))))))))</f>
        <v/>
      </c>
      <c r="K167" s="263"/>
      <c r="L167" s="93"/>
      <c r="M167" s="93" t="str">
        <f t="shared" si="42"/>
        <v/>
      </c>
      <c r="N167" s="96">
        <f t="shared" si="41"/>
        <v>0</v>
      </c>
      <c r="O167" s="96">
        <f t="shared" si="41"/>
        <v>0</v>
      </c>
      <c r="P167" s="220">
        <f>(ROUND((F167/100*'Member Info'!$W$2), 2))</f>
        <v>0</v>
      </c>
      <c r="Q167" s="220" t="e">
        <f t="shared" si="43"/>
        <v>#VALUE!</v>
      </c>
      <c r="R167" s="220" t="str">
        <f t="shared" si="44"/>
        <v/>
      </c>
      <c r="S167" s="229" t="str">
        <f t="shared" si="45"/>
        <v/>
      </c>
      <c r="T167" s="230" t="str">
        <f t="shared" si="46"/>
        <v/>
      </c>
      <c r="U167" s="230" t="str">
        <f t="shared" si="47"/>
        <v/>
      </c>
      <c r="V167" s="224">
        <f t="shared" si="48"/>
        <v>0</v>
      </c>
      <c r="W167" s="112">
        <f t="shared" si="49"/>
        <v>0</v>
      </c>
      <c r="X167" s="237" t="str">
        <f t="shared" si="37"/>
        <v/>
      </c>
      <c r="Y167" s="242" t="b">
        <f t="shared" si="38"/>
        <v>0</v>
      </c>
      <c r="Z167" s="237">
        <f t="shared" si="50"/>
        <v>0</v>
      </c>
      <c r="AA167" s="237">
        <f>IF('Member Info'!N163="",1,"")</f>
        <v>1</v>
      </c>
      <c r="AB167" s="245" t="e">
        <f t="shared" si="51"/>
        <v>#VALUE!</v>
      </c>
      <c r="AC167" s="132" t="str">
        <f t="shared" si="39"/>
        <v/>
      </c>
      <c r="AD167" s="126">
        <f t="shared" si="40"/>
        <v>1</v>
      </c>
      <c r="AE167" s="126" t="str">
        <f>IF('Member Info'!N163&lt;&gt;"",IF('Member Info'!N163&lt;=$R$1,1,0),"")</f>
        <v/>
      </c>
      <c r="AG167" s="126" t="b">
        <f t="shared" si="52"/>
        <v>0</v>
      </c>
      <c r="AH167" s="126">
        <f t="shared" si="53"/>
        <v>0</v>
      </c>
      <c r="AJ167" s="126">
        <f t="shared" si="54"/>
        <v>0</v>
      </c>
      <c r="AK167" s="126">
        <f>IF('Member Info'!F163&gt;$R$1,1,0)</f>
        <v>0</v>
      </c>
      <c r="AL167" s="126" t="b">
        <f>IF(ISERROR(R167),ERROR.TYPE(#REF!)=ERROR.TYPE(R167),FALSE)</f>
        <v>0</v>
      </c>
      <c r="AM167" s="126" t="b">
        <f>IF(ISERROR(S167),ERROR.TYPE(#REF!)=ERROR.TYPE(S167),FALSE)</f>
        <v>0</v>
      </c>
      <c r="AN167" s="126">
        <f>IF(OR('Member Info'!F163&gt;=$S$1,'Member Info'!N163&gt;=$R$1),1,0)</f>
        <v>0</v>
      </c>
    </row>
    <row r="168" spans="1:40" x14ac:dyDescent="0.25">
      <c r="A168" s="4">
        <v>136</v>
      </c>
      <c r="B168" s="166">
        <f>'Member Info'!D164</f>
        <v>0</v>
      </c>
      <c r="C168" s="166">
        <f>'Member Info'!E164</f>
        <v>0</v>
      </c>
      <c r="D168" s="166" t="str">
        <f>'Member Info'!G164</f>
        <v/>
      </c>
      <c r="E168" s="167">
        <f>'Member Info'!B164</f>
        <v>0</v>
      </c>
      <c r="F168" s="244"/>
      <c r="G168" s="168" t="str">
        <f>IF(E168=0,"",
IF('Member Info'!$AM$19&lt;=$R$1,
SUMPRODUCT('Member Info'!L164+IF('Member Info'!H164&gt;'Member Info'!$AJ$12,'Member Info'!$AK$13,IF('Member Info'!H164&gt;'Member Info'!$AJ$11,'Member Info'!$AK$12,IF('Member Info'!H164&gt;'Member Info'!$AJ$10,'Member Info'!$AK$11,IF('Member Info'!H164&gt;'Member Info'!$AJ$9,'Member Info'!$AK$10,IF('Member Info'!H164&gt;'Member Info'!$AJ$8,'Member Info'!$AK$9,'Member Info'!$AK$8)))))),
SUMPRODUCT('Member Info'!L164+IF('Member Info'!H164&gt;'Member Info'!$AG$17,'Member Info'!$AH$18,IF('Member Info'!H164&gt;'Member Info'!$AG$16,'Member Info'!$AH$17,IF('Member Info'!H164&gt;'Member Info'!$AG$15,'Member Info'!$AH$16,IF('Member Info'!H164&gt;'Member Info'!$AG$14,'Member Info'!$AH$15,IF('Member Info'!H164&gt;'Member Info'!$AG$13,'Member Info'!$AH$14,IF('Member Info'!H164&gt;'Member Info'!$AG$12,'Member Info'!$AH$13,IF('Member Info'!H164&gt;'Member Info'!$AG$11,'Member Info'!$AH$12,IF('Member Info'!H164&gt;'Member Info'!$AG$10,'Member Info'!$AH$11,IF('Member Info'!H164&gt;'Member Info'!$AG$9,'Member Info'!$AH$10,IF('Member Info'!H164&gt;'Member Info'!$AG$8,'Member Info'!$AH$9,'Member Info'!$AH$8)))))))))))))</f>
        <v/>
      </c>
      <c r="H168" s="26"/>
      <c r="I168" s="26"/>
      <c r="J168" s="107" t="str">
        <f>IF(E168=0,"",IF('Member Info'!F164&gt;$S$1,CONCATENATE("Joined with practice on ", TEXT('Member Info'!F164, "DD/MM/YYYY")),IF('Member Info'!N164&lt;&gt;"",IF('Member Info'!N164&lt;$R$1,CONCATENATE("Left Scheme on ", TEXT('Member Info'!N164, "DD/MM/YYYY")),IF(ISERROR(G168),"Error Detected, No rate entered",IF(E168=0,"",IF(F168="","Error Detected, No Pensionable pay",IF(ISERROR(AB168)," Unknown Values entered.",IF(T168+U168&lt;1,"Acceptable",IF(R168+S168=200, "No Contributions Entered", IF(K168="","Error Detected, Choose reason&gt;",IF(X168="1",IF(T168=1,"Please Enter Deemed Pensionable Pay","Add Any Relevant Details Above"),"Please Give Details Above"))))))))),IF(ISERROR(G168),"Error Detected, No rate entered",IF(E168=0,"",IF(F168="","Error Detected, No Pensionable pay",IF(ISERROR(AB168)," Unknown Values entered.",IF(T168+U168&lt;1,"Acceptable",IF(R168+S168=200, "No Contributions Entered", IF(K168="","Error Detected, Choose reason&gt;",IF(X168="1",IF(T168=1,"Please Enter Deemed Pensionable Pay","Add relevant Details Above"),"Please give details Above")))))))))))</f>
        <v/>
      </c>
      <c r="K168" s="263"/>
      <c r="L168" s="93"/>
      <c r="M168" s="93" t="str">
        <f t="shared" si="42"/>
        <v/>
      </c>
      <c r="N168" s="96">
        <f t="shared" si="41"/>
        <v>0</v>
      </c>
      <c r="O168" s="96">
        <f t="shared" si="41"/>
        <v>0</v>
      </c>
      <c r="P168" s="220">
        <f>(ROUND((F168/100*'Member Info'!$W$2), 2))</f>
        <v>0</v>
      </c>
      <c r="Q168" s="220" t="e">
        <f t="shared" si="43"/>
        <v>#VALUE!</v>
      </c>
      <c r="R168" s="220" t="str">
        <f t="shared" si="44"/>
        <v/>
      </c>
      <c r="S168" s="229" t="str">
        <f t="shared" si="45"/>
        <v/>
      </c>
      <c r="T168" s="230" t="str">
        <f t="shared" si="46"/>
        <v/>
      </c>
      <c r="U168" s="230" t="str">
        <f t="shared" si="47"/>
        <v/>
      </c>
      <c r="V168" s="224">
        <f t="shared" si="48"/>
        <v>0</v>
      </c>
      <c r="W168" s="112">
        <f t="shared" si="49"/>
        <v>0</v>
      </c>
      <c r="X168" s="237" t="str">
        <f t="shared" si="37"/>
        <v/>
      </c>
      <c r="Y168" s="242" t="b">
        <f t="shared" si="38"/>
        <v>0</v>
      </c>
      <c r="Z168" s="237">
        <f t="shared" si="50"/>
        <v>0</v>
      </c>
      <c r="AA168" s="237">
        <f>IF('Member Info'!N164="",1,"")</f>
        <v>1</v>
      </c>
      <c r="AB168" s="245" t="e">
        <f t="shared" si="51"/>
        <v>#VALUE!</v>
      </c>
      <c r="AC168" s="132" t="str">
        <f t="shared" si="39"/>
        <v/>
      </c>
      <c r="AD168" s="126">
        <f t="shared" si="40"/>
        <v>1</v>
      </c>
      <c r="AE168" s="126" t="str">
        <f>IF('Member Info'!N164&lt;&gt;"",IF('Member Info'!N164&lt;=$R$1,1,0),"")</f>
        <v/>
      </c>
      <c r="AG168" s="126" t="b">
        <f t="shared" si="52"/>
        <v>0</v>
      </c>
      <c r="AH168" s="126">
        <f t="shared" si="53"/>
        <v>0</v>
      </c>
      <c r="AJ168" s="126">
        <f t="shared" si="54"/>
        <v>0</v>
      </c>
      <c r="AK168" s="126">
        <f>IF('Member Info'!F164&gt;$R$1,1,0)</f>
        <v>0</v>
      </c>
      <c r="AL168" s="126" t="b">
        <f>IF(ISERROR(R168),ERROR.TYPE(#REF!)=ERROR.TYPE(R168),FALSE)</f>
        <v>0</v>
      </c>
      <c r="AM168" s="126" t="b">
        <f>IF(ISERROR(S168),ERROR.TYPE(#REF!)=ERROR.TYPE(S168),FALSE)</f>
        <v>0</v>
      </c>
      <c r="AN168" s="126">
        <f>IF(OR('Member Info'!F164&gt;=$S$1,'Member Info'!N164&gt;=$R$1),1,0)</f>
        <v>0</v>
      </c>
    </row>
    <row r="169" spans="1:40" x14ac:dyDescent="0.25">
      <c r="A169" s="4">
        <v>137</v>
      </c>
      <c r="B169" s="166">
        <f>'Member Info'!D165</f>
        <v>0</v>
      </c>
      <c r="C169" s="166">
        <f>'Member Info'!E165</f>
        <v>0</v>
      </c>
      <c r="D169" s="166" t="str">
        <f>'Member Info'!G165</f>
        <v/>
      </c>
      <c r="E169" s="167">
        <f>'Member Info'!B165</f>
        <v>0</v>
      </c>
      <c r="F169" s="244"/>
      <c r="G169" s="168" t="str">
        <f>IF(E169=0,"",
IF('Member Info'!$AM$19&lt;=$R$1,
SUMPRODUCT('Member Info'!L165+IF('Member Info'!H165&gt;'Member Info'!$AJ$12,'Member Info'!$AK$13,IF('Member Info'!H165&gt;'Member Info'!$AJ$11,'Member Info'!$AK$12,IF('Member Info'!H165&gt;'Member Info'!$AJ$10,'Member Info'!$AK$11,IF('Member Info'!H165&gt;'Member Info'!$AJ$9,'Member Info'!$AK$10,IF('Member Info'!H165&gt;'Member Info'!$AJ$8,'Member Info'!$AK$9,'Member Info'!$AK$8)))))),
SUMPRODUCT('Member Info'!L165+IF('Member Info'!H165&gt;'Member Info'!$AG$17,'Member Info'!$AH$18,IF('Member Info'!H165&gt;'Member Info'!$AG$16,'Member Info'!$AH$17,IF('Member Info'!H165&gt;'Member Info'!$AG$15,'Member Info'!$AH$16,IF('Member Info'!H165&gt;'Member Info'!$AG$14,'Member Info'!$AH$15,IF('Member Info'!H165&gt;'Member Info'!$AG$13,'Member Info'!$AH$14,IF('Member Info'!H165&gt;'Member Info'!$AG$12,'Member Info'!$AH$13,IF('Member Info'!H165&gt;'Member Info'!$AG$11,'Member Info'!$AH$12,IF('Member Info'!H165&gt;'Member Info'!$AG$10,'Member Info'!$AH$11,IF('Member Info'!H165&gt;'Member Info'!$AG$9,'Member Info'!$AH$10,IF('Member Info'!H165&gt;'Member Info'!$AG$8,'Member Info'!$AH$9,'Member Info'!$AH$8)))))))))))))</f>
        <v/>
      </c>
      <c r="H169" s="26"/>
      <c r="I169" s="26"/>
      <c r="J169" s="107" t="str">
        <f>IF(E169=0,"",IF('Member Info'!F165&gt;$S$1,CONCATENATE("Joined with practice on ", TEXT('Member Info'!F165, "DD/MM/YYYY")),IF('Member Info'!N165&lt;&gt;"",IF('Member Info'!N165&lt;$R$1,CONCATENATE("Left Scheme on ", TEXT('Member Info'!N165, "DD/MM/YYYY")),IF(ISERROR(G169),"Error Detected, No rate entered",IF(E169=0,"",IF(F169="","Error Detected, No Pensionable pay",IF(ISERROR(AB169)," Unknown Values entered.",IF(T169+U169&lt;1,"Acceptable",IF(R169+S169=200, "No Contributions Entered", IF(K169="","Error Detected, Choose reason&gt;",IF(X169="1",IF(T169=1,"Please Enter Deemed Pensionable Pay","Add Any Relevant Details Above"),"Please Give Details Above"))))))))),IF(ISERROR(G169),"Error Detected, No rate entered",IF(E169=0,"",IF(F169="","Error Detected, No Pensionable pay",IF(ISERROR(AB169)," Unknown Values entered.",IF(T169+U169&lt;1,"Acceptable",IF(R169+S169=200, "No Contributions Entered", IF(K169="","Error Detected, Choose reason&gt;",IF(X169="1",IF(T169=1,"Please Enter Deemed Pensionable Pay","Add relevant Details Above"),"Please give details Above")))))))))))</f>
        <v/>
      </c>
      <c r="K169" s="263"/>
      <c r="L169" s="93"/>
      <c r="M169" s="93" t="str">
        <f t="shared" si="42"/>
        <v/>
      </c>
      <c r="N169" s="96">
        <f t="shared" si="41"/>
        <v>0</v>
      </c>
      <c r="O169" s="96">
        <f t="shared" si="41"/>
        <v>0</v>
      </c>
      <c r="P169" s="220">
        <f>(ROUND((F169/100*'Member Info'!$W$2), 2))</f>
        <v>0</v>
      </c>
      <c r="Q169" s="220" t="e">
        <f t="shared" si="43"/>
        <v>#VALUE!</v>
      </c>
      <c r="R169" s="220" t="str">
        <f t="shared" si="44"/>
        <v/>
      </c>
      <c r="S169" s="229" t="str">
        <f t="shared" si="45"/>
        <v/>
      </c>
      <c r="T169" s="230" t="str">
        <f t="shared" si="46"/>
        <v/>
      </c>
      <c r="U169" s="230" t="str">
        <f t="shared" si="47"/>
        <v/>
      </c>
      <c r="V169" s="224">
        <f t="shared" si="48"/>
        <v>0</v>
      </c>
      <c r="W169" s="112">
        <f t="shared" si="49"/>
        <v>0</v>
      </c>
      <c r="X169" s="237" t="str">
        <f t="shared" si="37"/>
        <v/>
      </c>
      <c r="Y169" s="242" t="b">
        <f t="shared" si="38"/>
        <v>0</v>
      </c>
      <c r="Z169" s="237">
        <f t="shared" si="50"/>
        <v>0</v>
      </c>
      <c r="AA169" s="237">
        <f>IF('Member Info'!N165="",1,"")</f>
        <v>1</v>
      </c>
      <c r="AB169" s="245" t="e">
        <f t="shared" si="51"/>
        <v>#VALUE!</v>
      </c>
      <c r="AC169" s="132" t="str">
        <f t="shared" si="39"/>
        <v/>
      </c>
      <c r="AD169" s="126">
        <f t="shared" si="40"/>
        <v>1</v>
      </c>
      <c r="AE169" s="126" t="str">
        <f>IF('Member Info'!N165&lt;&gt;"",IF('Member Info'!N165&lt;=$R$1,1,0),"")</f>
        <v/>
      </c>
      <c r="AG169" s="126" t="b">
        <f t="shared" si="52"/>
        <v>0</v>
      </c>
      <c r="AH169" s="126">
        <f t="shared" si="53"/>
        <v>0</v>
      </c>
      <c r="AJ169" s="126">
        <f t="shared" si="54"/>
        <v>0</v>
      </c>
      <c r="AK169" s="126">
        <f>IF('Member Info'!F165&gt;$R$1,1,0)</f>
        <v>0</v>
      </c>
      <c r="AL169" s="126" t="b">
        <f>IF(ISERROR(R169),ERROR.TYPE(#REF!)=ERROR.TYPE(R169),FALSE)</f>
        <v>0</v>
      </c>
      <c r="AM169" s="126" t="b">
        <f>IF(ISERROR(S169),ERROR.TYPE(#REF!)=ERROR.TYPE(S169),FALSE)</f>
        <v>0</v>
      </c>
      <c r="AN169" s="126">
        <f>IF(OR('Member Info'!F165&gt;=$S$1,'Member Info'!N165&gt;=$R$1),1,0)</f>
        <v>0</v>
      </c>
    </row>
    <row r="170" spans="1:40" x14ac:dyDescent="0.25">
      <c r="A170" s="4">
        <v>138</v>
      </c>
      <c r="B170" s="166">
        <f>'Member Info'!D166</f>
        <v>0</v>
      </c>
      <c r="C170" s="166">
        <f>'Member Info'!E166</f>
        <v>0</v>
      </c>
      <c r="D170" s="166" t="str">
        <f>'Member Info'!G166</f>
        <v/>
      </c>
      <c r="E170" s="167">
        <f>'Member Info'!B166</f>
        <v>0</v>
      </c>
      <c r="F170" s="244"/>
      <c r="G170" s="168" t="str">
        <f>IF(E170=0,"",
IF('Member Info'!$AM$19&lt;=$R$1,
SUMPRODUCT('Member Info'!L166+IF('Member Info'!H166&gt;'Member Info'!$AJ$12,'Member Info'!$AK$13,IF('Member Info'!H166&gt;'Member Info'!$AJ$11,'Member Info'!$AK$12,IF('Member Info'!H166&gt;'Member Info'!$AJ$10,'Member Info'!$AK$11,IF('Member Info'!H166&gt;'Member Info'!$AJ$9,'Member Info'!$AK$10,IF('Member Info'!H166&gt;'Member Info'!$AJ$8,'Member Info'!$AK$9,'Member Info'!$AK$8)))))),
SUMPRODUCT('Member Info'!L166+IF('Member Info'!H166&gt;'Member Info'!$AG$17,'Member Info'!$AH$18,IF('Member Info'!H166&gt;'Member Info'!$AG$16,'Member Info'!$AH$17,IF('Member Info'!H166&gt;'Member Info'!$AG$15,'Member Info'!$AH$16,IF('Member Info'!H166&gt;'Member Info'!$AG$14,'Member Info'!$AH$15,IF('Member Info'!H166&gt;'Member Info'!$AG$13,'Member Info'!$AH$14,IF('Member Info'!H166&gt;'Member Info'!$AG$12,'Member Info'!$AH$13,IF('Member Info'!H166&gt;'Member Info'!$AG$11,'Member Info'!$AH$12,IF('Member Info'!H166&gt;'Member Info'!$AG$10,'Member Info'!$AH$11,IF('Member Info'!H166&gt;'Member Info'!$AG$9,'Member Info'!$AH$10,IF('Member Info'!H166&gt;'Member Info'!$AG$8,'Member Info'!$AH$9,'Member Info'!$AH$8)))))))))))))</f>
        <v/>
      </c>
      <c r="H170" s="26"/>
      <c r="I170" s="26"/>
      <c r="J170" s="107" t="str">
        <f>IF(E170=0,"",IF('Member Info'!F166&gt;$S$1,CONCATENATE("Joined with practice on ", TEXT('Member Info'!F166, "DD/MM/YYYY")),IF('Member Info'!N166&lt;&gt;"",IF('Member Info'!N166&lt;$R$1,CONCATENATE("Left Scheme on ", TEXT('Member Info'!N166, "DD/MM/YYYY")),IF(ISERROR(G170),"Error Detected, No rate entered",IF(E170=0,"",IF(F170="","Error Detected, No Pensionable pay",IF(ISERROR(AB170)," Unknown Values entered.",IF(T170+U170&lt;1,"Acceptable",IF(R170+S170=200, "No Contributions Entered", IF(K170="","Error Detected, Choose reason&gt;",IF(X170="1",IF(T170=1,"Please Enter Deemed Pensionable Pay","Add Any Relevant Details Above"),"Please Give Details Above"))))))))),IF(ISERROR(G170),"Error Detected, No rate entered",IF(E170=0,"",IF(F170="","Error Detected, No Pensionable pay",IF(ISERROR(AB170)," Unknown Values entered.",IF(T170+U170&lt;1,"Acceptable",IF(R170+S170=200, "No Contributions Entered", IF(K170="","Error Detected, Choose reason&gt;",IF(X170="1",IF(T170=1,"Please Enter Deemed Pensionable Pay","Add relevant Details Above"),"Please give details Above")))))))))))</f>
        <v/>
      </c>
      <c r="K170" s="263"/>
      <c r="L170" s="93"/>
      <c r="M170" s="93" t="str">
        <f t="shared" si="42"/>
        <v/>
      </c>
      <c r="N170" s="96">
        <f t="shared" si="41"/>
        <v>0</v>
      </c>
      <c r="O170" s="96">
        <f t="shared" si="41"/>
        <v>0</v>
      </c>
      <c r="P170" s="220">
        <f>(ROUND((F170/100*'Member Info'!$W$2), 2))</f>
        <v>0</v>
      </c>
      <c r="Q170" s="220" t="e">
        <f t="shared" si="43"/>
        <v>#VALUE!</v>
      </c>
      <c r="R170" s="220" t="str">
        <f t="shared" si="44"/>
        <v/>
      </c>
      <c r="S170" s="229" t="str">
        <f t="shared" si="45"/>
        <v/>
      </c>
      <c r="T170" s="230" t="str">
        <f t="shared" si="46"/>
        <v/>
      </c>
      <c r="U170" s="230" t="str">
        <f t="shared" si="47"/>
        <v/>
      </c>
      <c r="V170" s="224">
        <f t="shared" si="48"/>
        <v>0</v>
      </c>
      <c r="W170" s="112">
        <f t="shared" si="49"/>
        <v>0</v>
      </c>
      <c r="X170" s="237" t="str">
        <f t="shared" si="37"/>
        <v/>
      </c>
      <c r="Y170" s="242" t="b">
        <f t="shared" si="38"/>
        <v>0</v>
      </c>
      <c r="Z170" s="237">
        <f t="shared" si="50"/>
        <v>0</v>
      </c>
      <c r="AA170" s="237">
        <f>IF('Member Info'!N166="",1,"")</f>
        <v>1</v>
      </c>
      <c r="AB170" s="245" t="e">
        <f t="shared" si="51"/>
        <v>#VALUE!</v>
      </c>
      <c r="AC170" s="132" t="str">
        <f t="shared" si="39"/>
        <v/>
      </c>
      <c r="AD170" s="126">
        <f t="shared" si="40"/>
        <v>1</v>
      </c>
      <c r="AE170" s="126" t="str">
        <f>IF('Member Info'!N166&lt;&gt;"",IF('Member Info'!N166&lt;=$R$1,1,0),"")</f>
        <v/>
      </c>
      <c r="AG170" s="126" t="b">
        <f t="shared" si="52"/>
        <v>0</v>
      </c>
      <c r="AH170" s="126">
        <f t="shared" si="53"/>
        <v>0</v>
      </c>
      <c r="AJ170" s="126">
        <f t="shared" si="54"/>
        <v>0</v>
      </c>
      <c r="AK170" s="126">
        <f>IF('Member Info'!F166&gt;$R$1,1,0)</f>
        <v>0</v>
      </c>
      <c r="AL170" s="126" t="b">
        <f>IF(ISERROR(R170),ERROR.TYPE(#REF!)=ERROR.TYPE(R170),FALSE)</f>
        <v>0</v>
      </c>
      <c r="AM170" s="126" t="b">
        <f>IF(ISERROR(S170),ERROR.TYPE(#REF!)=ERROR.TYPE(S170),FALSE)</f>
        <v>0</v>
      </c>
      <c r="AN170" s="126">
        <f>IF(OR('Member Info'!F166&gt;=$S$1,'Member Info'!N166&gt;=$R$1),1,0)</f>
        <v>0</v>
      </c>
    </row>
    <row r="171" spans="1:40" x14ac:dyDescent="0.25">
      <c r="A171" s="4">
        <v>139</v>
      </c>
      <c r="B171" s="166">
        <f>'Member Info'!D167</f>
        <v>0</v>
      </c>
      <c r="C171" s="166">
        <f>'Member Info'!E167</f>
        <v>0</v>
      </c>
      <c r="D171" s="166" t="str">
        <f>'Member Info'!G167</f>
        <v/>
      </c>
      <c r="E171" s="167">
        <f>'Member Info'!B167</f>
        <v>0</v>
      </c>
      <c r="F171" s="244"/>
      <c r="G171" s="168" t="str">
        <f>IF(E171=0,"",
IF('Member Info'!$AM$19&lt;=$R$1,
SUMPRODUCT('Member Info'!L167+IF('Member Info'!H167&gt;'Member Info'!$AJ$12,'Member Info'!$AK$13,IF('Member Info'!H167&gt;'Member Info'!$AJ$11,'Member Info'!$AK$12,IF('Member Info'!H167&gt;'Member Info'!$AJ$10,'Member Info'!$AK$11,IF('Member Info'!H167&gt;'Member Info'!$AJ$9,'Member Info'!$AK$10,IF('Member Info'!H167&gt;'Member Info'!$AJ$8,'Member Info'!$AK$9,'Member Info'!$AK$8)))))),
SUMPRODUCT('Member Info'!L167+IF('Member Info'!H167&gt;'Member Info'!$AG$17,'Member Info'!$AH$18,IF('Member Info'!H167&gt;'Member Info'!$AG$16,'Member Info'!$AH$17,IF('Member Info'!H167&gt;'Member Info'!$AG$15,'Member Info'!$AH$16,IF('Member Info'!H167&gt;'Member Info'!$AG$14,'Member Info'!$AH$15,IF('Member Info'!H167&gt;'Member Info'!$AG$13,'Member Info'!$AH$14,IF('Member Info'!H167&gt;'Member Info'!$AG$12,'Member Info'!$AH$13,IF('Member Info'!H167&gt;'Member Info'!$AG$11,'Member Info'!$AH$12,IF('Member Info'!H167&gt;'Member Info'!$AG$10,'Member Info'!$AH$11,IF('Member Info'!H167&gt;'Member Info'!$AG$9,'Member Info'!$AH$10,IF('Member Info'!H167&gt;'Member Info'!$AG$8,'Member Info'!$AH$9,'Member Info'!$AH$8)))))))))))))</f>
        <v/>
      </c>
      <c r="H171" s="26"/>
      <c r="I171" s="26"/>
      <c r="J171" s="107" t="str">
        <f>IF(E171=0,"",IF('Member Info'!F167&gt;$S$1,CONCATENATE("Joined with practice on ", TEXT('Member Info'!F167, "DD/MM/YYYY")),IF('Member Info'!N167&lt;&gt;"",IF('Member Info'!N167&lt;$R$1,CONCATENATE("Left Scheme on ", TEXT('Member Info'!N167, "DD/MM/YYYY")),IF(ISERROR(G171),"Error Detected, No rate entered",IF(E171=0,"",IF(F171="","Error Detected, No Pensionable pay",IF(ISERROR(AB171)," Unknown Values entered.",IF(T171+U171&lt;1,"Acceptable",IF(R171+S171=200, "No Contributions Entered", IF(K171="","Error Detected, Choose reason&gt;",IF(X171="1",IF(T171=1,"Please Enter Deemed Pensionable Pay","Add Any Relevant Details Above"),"Please Give Details Above"))))))))),IF(ISERROR(G171),"Error Detected, No rate entered",IF(E171=0,"",IF(F171="","Error Detected, No Pensionable pay",IF(ISERROR(AB171)," Unknown Values entered.",IF(T171+U171&lt;1,"Acceptable",IF(R171+S171=200, "No Contributions Entered", IF(K171="","Error Detected, Choose reason&gt;",IF(X171="1",IF(T171=1,"Please Enter Deemed Pensionable Pay","Add relevant Details Above"),"Please give details Above")))))))))))</f>
        <v/>
      </c>
      <c r="K171" s="263"/>
      <c r="L171" s="93"/>
      <c r="M171" s="93" t="str">
        <f t="shared" si="42"/>
        <v/>
      </c>
      <c r="N171" s="96">
        <f t="shared" si="41"/>
        <v>0</v>
      </c>
      <c r="O171" s="96">
        <f t="shared" si="41"/>
        <v>0</v>
      </c>
      <c r="P171" s="220">
        <f>(ROUND((F171/100*'Member Info'!$W$2), 2))</f>
        <v>0</v>
      </c>
      <c r="Q171" s="220" t="e">
        <f t="shared" si="43"/>
        <v>#VALUE!</v>
      </c>
      <c r="R171" s="220" t="str">
        <f t="shared" si="44"/>
        <v/>
      </c>
      <c r="S171" s="229" t="str">
        <f t="shared" si="45"/>
        <v/>
      </c>
      <c r="T171" s="230" t="str">
        <f t="shared" si="46"/>
        <v/>
      </c>
      <c r="U171" s="230" t="str">
        <f t="shared" si="47"/>
        <v/>
      </c>
      <c r="V171" s="224">
        <f t="shared" si="48"/>
        <v>0</v>
      </c>
      <c r="W171" s="112">
        <f t="shared" si="49"/>
        <v>0</v>
      </c>
      <c r="X171" s="237" t="str">
        <f t="shared" si="37"/>
        <v/>
      </c>
      <c r="Y171" s="242" t="b">
        <f t="shared" si="38"/>
        <v>0</v>
      </c>
      <c r="Z171" s="237">
        <f t="shared" si="50"/>
        <v>0</v>
      </c>
      <c r="AA171" s="237">
        <f>IF('Member Info'!N167="",1,"")</f>
        <v>1</v>
      </c>
      <c r="AB171" s="245" t="e">
        <f t="shared" si="51"/>
        <v>#VALUE!</v>
      </c>
      <c r="AC171" s="132" t="str">
        <f t="shared" si="39"/>
        <v/>
      </c>
      <c r="AD171" s="126">
        <f t="shared" si="40"/>
        <v>1</v>
      </c>
      <c r="AE171" s="126" t="str">
        <f>IF('Member Info'!N167&lt;&gt;"",IF('Member Info'!N167&lt;=$R$1,1,0),"")</f>
        <v/>
      </c>
      <c r="AG171" s="126" t="b">
        <f t="shared" si="52"/>
        <v>0</v>
      </c>
      <c r="AH171" s="126">
        <f t="shared" si="53"/>
        <v>0</v>
      </c>
      <c r="AJ171" s="126">
        <f t="shared" si="54"/>
        <v>0</v>
      </c>
      <c r="AK171" s="126">
        <f>IF('Member Info'!F167&gt;$R$1,1,0)</f>
        <v>0</v>
      </c>
      <c r="AL171" s="126" t="b">
        <f>IF(ISERROR(R171),ERROR.TYPE(#REF!)=ERROR.TYPE(R171),FALSE)</f>
        <v>0</v>
      </c>
      <c r="AM171" s="126" t="b">
        <f>IF(ISERROR(S171),ERROR.TYPE(#REF!)=ERROR.TYPE(S171),FALSE)</f>
        <v>0</v>
      </c>
      <c r="AN171" s="126">
        <f>IF(OR('Member Info'!F167&gt;=$S$1,'Member Info'!N167&gt;=$R$1),1,0)</f>
        <v>0</v>
      </c>
    </row>
    <row r="172" spans="1:40" x14ac:dyDescent="0.25">
      <c r="A172" s="4">
        <v>140</v>
      </c>
      <c r="B172" s="166">
        <f>'Member Info'!D168</f>
        <v>0</v>
      </c>
      <c r="C172" s="166">
        <f>'Member Info'!E168</f>
        <v>0</v>
      </c>
      <c r="D172" s="166" t="str">
        <f>'Member Info'!G168</f>
        <v/>
      </c>
      <c r="E172" s="167">
        <f>'Member Info'!B168</f>
        <v>0</v>
      </c>
      <c r="F172" s="244"/>
      <c r="G172" s="168" t="str">
        <f>IF(E172=0,"",
IF('Member Info'!$AM$19&lt;=$R$1,
SUMPRODUCT('Member Info'!L168+IF('Member Info'!H168&gt;'Member Info'!$AJ$12,'Member Info'!$AK$13,IF('Member Info'!H168&gt;'Member Info'!$AJ$11,'Member Info'!$AK$12,IF('Member Info'!H168&gt;'Member Info'!$AJ$10,'Member Info'!$AK$11,IF('Member Info'!H168&gt;'Member Info'!$AJ$9,'Member Info'!$AK$10,IF('Member Info'!H168&gt;'Member Info'!$AJ$8,'Member Info'!$AK$9,'Member Info'!$AK$8)))))),
SUMPRODUCT('Member Info'!L168+IF('Member Info'!H168&gt;'Member Info'!$AG$17,'Member Info'!$AH$18,IF('Member Info'!H168&gt;'Member Info'!$AG$16,'Member Info'!$AH$17,IF('Member Info'!H168&gt;'Member Info'!$AG$15,'Member Info'!$AH$16,IF('Member Info'!H168&gt;'Member Info'!$AG$14,'Member Info'!$AH$15,IF('Member Info'!H168&gt;'Member Info'!$AG$13,'Member Info'!$AH$14,IF('Member Info'!H168&gt;'Member Info'!$AG$12,'Member Info'!$AH$13,IF('Member Info'!H168&gt;'Member Info'!$AG$11,'Member Info'!$AH$12,IF('Member Info'!H168&gt;'Member Info'!$AG$10,'Member Info'!$AH$11,IF('Member Info'!H168&gt;'Member Info'!$AG$9,'Member Info'!$AH$10,IF('Member Info'!H168&gt;'Member Info'!$AG$8,'Member Info'!$AH$9,'Member Info'!$AH$8)))))))))))))</f>
        <v/>
      </c>
      <c r="H172" s="26"/>
      <c r="I172" s="26"/>
      <c r="J172" s="107" t="str">
        <f>IF(E172=0,"",IF('Member Info'!F168&gt;$S$1,CONCATENATE("Joined with practice on ", TEXT('Member Info'!F168, "DD/MM/YYYY")),IF('Member Info'!N168&lt;&gt;"",IF('Member Info'!N168&lt;$R$1,CONCATENATE("Left Scheme on ", TEXT('Member Info'!N168, "DD/MM/YYYY")),IF(ISERROR(G172),"Error Detected, No rate entered",IF(E172=0,"",IF(F172="","Error Detected, No Pensionable pay",IF(ISERROR(AB172)," Unknown Values entered.",IF(T172+U172&lt;1,"Acceptable",IF(R172+S172=200, "No Contributions Entered", IF(K172="","Error Detected, Choose reason&gt;",IF(X172="1",IF(T172=1,"Please Enter Deemed Pensionable Pay","Add Any Relevant Details Above"),"Please Give Details Above"))))))))),IF(ISERROR(G172),"Error Detected, No rate entered",IF(E172=0,"",IF(F172="","Error Detected, No Pensionable pay",IF(ISERROR(AB172)," Unknown Values entered.",IF(T172+U172&lt;1,"Acceptable",IF(R172+S172=200, "No Contributions Entered", IF(K172="","Error Detected, Choose reason&gt;",IF(X172="1",IF(T172=1,"Please Enter Deemed Pensionable Pay","Add relevant Details Above"),"Please give details Above")))))))))))</f>
        <v/>
      </c>
      <c r="K172" s="263"/>
      <c r="L172" s="93"/>
      <c r="M172" s="93" t="str">
        <f t="shared" si="42"/>
        <v/>
      </c>
      <c r="N172" s="96">
        <f t="shared" si="41"/>
        <v>0</v>
      </c>
      <c r="O172" s="96">
        <f t="shared" si="41"/>
        <v>0</v>
      </c>
      <c r="P172" s="220">
        <f>(ROUND((F172/100*'Member Info'!$W$2), 2))</f>
        <v>0</v>
      </c>
      <c r="Q172" s="220" t="e">
        <f t="shared" si="43"/>
        <v>#VALUE!</v>
      </c>
      <c r="R172" s="220" t="str">
        <f t="shared" si="44"/>
        <v/>
      </c>
      <c r="S172" s="229" t="str">
        <f t="shared" si="45"/>
        <v/>
      </c>
      <c r="T172" s="230" t="str">
        <f t="shared" si="46"/>
        <v/>
      </c>
      <c r="U172" s="230" t="str">
        <f t="shared" si="47"/>
        <v/>
      </c>
      <c r="V172" s="224">
        <f t="shared" si="48"/>
        <v>0</v>
      </c>
      <c r="W172" s="112">
        <f t="shared" si="49"/>
        <v>0</v>
      </c>
      <c r="X172" s="237" t="str">
        <f t="shared" si="37"/>
        <v/>
      </c>
      <c r="Y172" s="242" t="b">
        <f t="shared" si="38"/>
        <v>0</v>
      </c>
      <c r="Z172" s="237">
        <f t="shared" si="50"/>
        <v>0</v>
      </c>
      <c r="AA172" s="237">
        <f>IF('Member Info'!N168="",1,"")</f>
        <v>1</v>
      </c>
      <c r="AB172" s="245" t="e">
        <f t="shared" si="51"/>
        <v>#VALUE!</v>
      </c>
      <c r="AC172" s="132" t="str">
        <f t="shared" si="39"/>
        <v/>
      </c>
      <c r="AD172" s="126">
        <f t="shared" si="40"/>
        <v>1</v>
      </c>
      <c r="AE172" s="126" t="str">
        <f>IF('Member Info'!N168&lt;&gt;"",IF('Member Info'!N168&lt;=$R$1,1,0),"")</f>
        <v/>
      </c>
      <c r="AG172" s="126" t="b">
        <f t="shared" si="52"/>
        <v>0</v>
      </c>
      <c r="AH172" s="126">
        <f t="shared" si="53"/>
        <v>0</v>
      </c>
      <c r="AJ172" s="126">
        <f t="shared" si="54"/>
        <v>0</v>
      </c>
      <c r="AK172" s="126">
        <f>IF('Member Info'!F168&gt;$R$1,1,0)</f>
        <v>0</v>
      </c>
      <c r="AL172" s="126" t="b">
        <f>IF(ISERROR(R172),ERROR.TYPE(#REF!)=ERROR.TYPE(R172),FALSE)</f>
        <v>0</v>
      </c>
      <c r="AM172" s="126" t="b">
        <f>IF(ISERROR(S172),ERROR.TYPE(#REF!)=ERROR.TYPE(S172),FALSE)</f>
        <v>0</v>
      </c>
      <c r="AN172" s="126">
        <f>IF(OR('Member Info'!F168&gt;=$S$1,'Member Info'!N168&gt;=$R$1),1,0)</f>
        <v>0</v>
      </c>
    </row>
    <row r="173" spans="1:40" x14ac:dyDescent="0.25">
      <c r="A173" s="4">
        <v>141</v>
      </c>
      <c r="B173" s="166">
        <f>'Member Info'!D169</f>
        <v>0</v>
      </c>
      <c r="C173" s="166">
        <f>'Member Info'!E169</f>
        <v>0</v>
      </c>
      <c r="D173" s="166" t="str">
        <f>'Member Info'!G169</f>
        <v/>
      </c>
      <c r="E173" s="167">
        <f>'Member Info'!B169</f>
        <v>0</v>
      </c>
      <c r="F173" s="244"/>
      <c r="G173" s="168" t="str">
        <f>IF(E173=0,"",
IF('Member Info'!$AM$19&lt;=$R$1,
SUMPRODUCT('Member Info'!L169+IF('Member Info'!H169&gt;'Member Info'!$AJ$12,'Member Info'!$AK$13,IF('Member Info'!H169&gt;'Member Info'!$AJ$11,'Member Info'!$AK$12,IF('Member Info'!H169&gt;'Member Info'!$AJ$10,'Member Info'!$AK$11,IF('Member Info'!H169&gt;'Member Info'!$AJ$9,'Member Info'!$AK$10,IF('Member Info'!H169&gt;'Member Info'!$AJ$8,'Member Info'!$AK$9,'Member Info'!$AK$8)))))),
SUMPRODUCT('Member Info'!L169+IF('Member Info'!H169&gt;'Member Info'!$AG$17,'Member Info'!$AH$18,IF('Member Info'!H169&gt;'Member Info'!$AG$16,'Member Info'!$AH$17,IF('Member Info'!H169&gt;'Member Info'!$AG$15,'Member Info'!$AH$16,IF('Member Info'!H169&gt;'Member Info'!$AG$14,'Member Info'!$AH$15,IF('Member Info'!H169&gt;'Member Info'!$AG$13,'Member Info'!$AH$14,IF('Member Info'!H169&gt;'Member Info'!$AG$12,'Member Info'!$AH$13,IF('Member Info'!H169&gt;'Member Info'!$AG$11,'Member Info'!$AH$12,IF('Member Info'!H169&gt;'Member Info'!$AG$10,'Member Info'!$AH$11,IF('Member Info'!H169&gt;'Member Info'!$AG$9,'Member Info'!$AH$10,IF('Member Info'!H169&gt;'Member Info'!$AG$8,'Member Info'!$AH$9,'Member Info'!$AH$8)))))))))))))</f>
        <v/>
      </c>
      <c r="H173" s="26"/>
      <c r="I173" s="26"/>
      <c r="J173" s="107" t="str">
        <f>IF(E173=0,"",IF('Member Info'!F169&gt;$S$1,CONCATENATE("Joined with practice on ", TEXT('Member Info'!F169, "DD/MM/YYYY")),IF('Member Info'!N169&lt;&gt;"",IF('Member Info'!N169&lt;$R$1,CONCATENATE("Left Scheme on ", TEXT('Member Info'!N169, "DD/MM/YYYY")),IF(ISERROR(G173),"Error Detected, No rate entered",IF(E173=0,"",IF(F173="","Error Detected, No Pensionable pay",IF(ISERROR(AB173)," Unknown Values entered.",IF(T173+U173&lt;1,"Acceptable",IF(R173+S173=200, "No Contributions Entered", IF(K173="","Error Detected, Choose reason&gt;",IF(X173="1",IF(T173=1,"Please Enter Deemed Pensionable Pay","Add Any Relevant Details Above"),"Please Give Details Above"))))))))),IF(ISERROR(G173),"Error Detected, No rate entered",IF(E173=0,"",IF(F173="","Error Detected, No Pensionable pay",IF(ISERROR(AB173)," Unknown Values entered.",IF(T173+U173&lt;1,"Acceptable",IF(R173+S173=200, "No Contributions Entered", IF(K173="","Error Detected, Choose reason&gt;",IF(X173="1",IF(T173=1,"Please Enter Deemed Pensionable Pay","Add relevant Details Above"),"Please give details Above")))))))))))</f>
        <v/>
      </c>
      <c r="K173" s="263"/>
      <c r="L173" s="93"/>
      <c r="M173" s="93" t="str">
        <f t="shared" si="42"/>
        <v/>
      </c>
      <c r="N173" s="96">
        <f t="shared" si="41"/>
        <v>0</v>
      </c>
      <c r="O173" s="96">
        <f t="shared" si="41"/>
        <v>0</v>
      </c>
      <c r="P173" s="220">
        <f>(ROUND((F173/100*'Member Info'!$W$2), 2))</f>
        <v>0</v>
      </c>
      <c r="Q173" s="220" t="e">
        <f t="shared" si="43"/>
        <v>#VALUE!</v>
      </c>
      <c r="R173" s="220" t="str">
        <f t="shared" si="44"/>
        <v/>
      </c>
      <c r="S173" s="229" t="str">
        <f t="shared" si="45"/>
        <v/>
      </c>
      <c r="T173" s="230" t="str">
        <f t="shared" si="46"/>
        <v/>
      </c>
      <c r="U173" s="230" t="str">
        <f t="shared" si="47"/>
        <v/>
      </c>
      <c r="V173" s="224">
        <f t="shared" si="48"/>
        <v>0</v>
      </c>
      <c r="W173" s="112">
        <f t="shared" si="49"/>
        <v>0</v>
      </c>
      <c r="X173" s="237" t="str">
        <f t="shared" si="37"/>
        <v/>
      </c>
      <c r="Y173" s="242" t="b">
        <f t="shared" si="38"/>
        <v>0</v>
      </c>
      <c r="Z173" s="237">
        <f t="shared" si="50"/>
        <v>0</v>
      </c>
      <c r="AA173" s="237">
        <f>IF('Member Info'!N169="",1,"")</f>
        <v>1</v>
      </c>
      <c r="AB173" s="245" t="e">
        <f t="shared" si="51"/>
        <v>#VALUE!</v>
      </c>
      <c r="AC173" s="132" t="str">
        <f t="shared" si="39"/>
        <v/>
      </c>
      <c r="AD173" s="126">
        <f t="shared" si="40"/>
        <v>1</v>
      </c>
      <c r="AE173" s="126" t="str">
        <f>IF('Member Info'!N169&lt;&gt;"",IF('Member Info'!N169&lt;=$R$1,1,0),"")</f>
        <v/>
      </c>
      <c r="AG173" s="126" t="b">
        <f t="shared" si="52"/>
        <v>0</v>
      </c>
      <c r="AH173" s="126">
        <f t="shared" si="53"/>
        <v>0</v>
      </c>
      <c r="AJ173" s="126">
        <f t="shared" si="54"/>
        <v>0</v>
      </c>
      <c r="AK173" s="126">
        <f>IF('Member Info'!F169&gt;$R$1,1,0)</f>
        <v>0</v>
      </c>
      <c r="AL173" s="126" t="b">
        <f>IF(ISERROR(R173),ERROR.TYPE(#REF!)=ERROR.TYPE(R173),FALSE)</f>
        <v>0</v>
      </c>
      <c r="AM173" s="126" t="b">
        <f>IF(ISERROR(S173),ERROR.TYPE(#REF!)=ERROR.TYPE(S173),FALSE)</f>
        <v>0</v>
      </c>
      <c r="AN173" s="126">
        <f>IF(OR('Member Info'!F169&gt;=$S$1,'Member Info'!N169&gt;=$R$1),1,0)</f>
        <v>0</v>
      </c>
    </row>
    <row r="174" spans="1:40" x14ac:dyDescent="0.25">
      <c r="A174" s="4">
        <v>142</v>
      </c>
      <c r="B174" s="166">
        <f>'Member Info'!D170</f>
        <v>0</v>
      </c>
      <c r="C174" s="166">
        <f>'Member Info'!E170</f>
        <v>0</v>
      </c>
      <c r="D174" s="166" t="str">
        <f>'Member Info'!G170</f>
        <v/>
      </c>
      <c r="E174" s="167">
        <f>'Member Info'!B170</f>
        <v>0</v>
      </c>
      <c r="F174" s="244"/>
      <c r="G174" s="168" t="str">
        <f>IF(E174=0,"",
IF('Member Info'!$AM$19&lt;=$R$1,
SUMPRODUCT('Member Info'!L170+IF('Member Info'!H170&gt;'Member Info'!$AJ$12,'Member Info'!$AK$13,IF('Member Info'!H170&gt;'Member Info'!$AJ$11,'Member Info'!$AK$12,IF('Member Info'!H170&gt;'Member Info'!$AJ$10,'Member Info'!$AK$11,IF('Member Info'!H170&gt;'Member Info'!$AJ$9,'Member Info'!$AK$10,IF('Member Info'!H170&gt;'Member Info'!$AJ$8,'Member Info'!$AK$9,'Member Info'!$AK$8)))))),
SUMPRODUCT('Member Info'!L170+IF('Member Info'!H170&gt;'Member Info'!$AG$17,'Member Info'!$AH$18,IF('Member Info'!H170&gt;'Member Info'!$AG$16,'Member Info'!$AH$17,IF('Member Info'!H170&gt;'Member Info'!$AG$15,'Member Info'!$AH$16,IF('Member Info'!H170&gt;'Member Info'!$AG$14,'Member Info'!$AH$15,IF('Member Info'!H170&gt;'Member Info'!$AG$13,'Member Info'!$AH$14,IF('Member Info'!H170&gt;'Member Info'!$AG$12,'Member Info'!$AH$13,IF('Member Info'!H170&gt;'Member Info'!$AG$11,'Member Info'!$AH$12,IF('Member Info'!H170&gt;'Member Info'!$AG$10,'Member Info'!$AH$11,IF('Member Info'!H170&gt;'Member Info'!$AG$9,'Member Info'!$AH$10,IF('Member Info'!H170&gt;'Member Info'!$AG$8,'Member Info'!$AH$9,'Member Info'!$AH$8)))))))))))))</f>
        <v/>
      </c>
      <c r="H174" s="26"/>
      <c r="I174" s="26"/>
      <c r="J174" s="107" t="str">
        <f>IF(E174=0,"",IF('Member Info'!F170&gt;$S$1,CONCATENATE("Joined with practice on ", TEXT('Member Info'!F170, "DD/MM/YYYY")),IF('Member Info'!N170&lt;&gt;"",IF('Member Info'!N170&lt;$R$1,CONCATENATE("Left Scheme on ", TEXT('Member Info'!N170, "DD/MM/YYYY")),IF(ISERROR(G174),"Error Detected, No rate entered",IF(E174=0,"",IF(F174="","Error Detected, No Pensionable pay",IF(ISERROR(AB174)," Unknown Values entered.",IF(T174+U174&lt;1,"Acceptable",IF(R174+S174=200, "No Contributions Entered", IF(K174="","Error Detected, Choose reason&gt;",IF(X174="1",IF(T174=1,"Please Enter Deemed Pensionable Pay","Add Any Relevant Details Above"),"Please Give Details Above"))))))))),IF(ISERROR(G174),"Error Detected, No rate entered",IF(E174=0,"",IF(F174="","Error Detected, No Pensionable pay",IF(ISERROR(AB174)," Unknown Values entered.",IF(T174+U174&lt;1,"Acceptable",IF(R174+S174=200, "No Contributions Entered", IF(K174="","Error Detected, Choose reason&gt;",IF(X174="1",IF(T174=1,"Please Enter Deemed Pensionable Pay","Add relevant Details Above"),"Please give details Above")))))))))))</f>
        <v/>
      </c>
      <c r="K174" s="263"/>
      <c r="L174" s="93"/>
      <c r="M174" s="93" t="str">
        <f t="shared" si="42"/>
        <v/>
      </c>
      <c r="N174" s="96">
        <f t="shared" si="41"/>
        <v>0</v>
      </c>
      <c r="O174" s="96">
        <f t="shared" si="41"/>
        <v>0</v>
      </c>
      <c r="P174" s="220">
        <f>(ROUND((F174/100*'Member Info'!$W$2), 2))</f>
        <v>0</v>
      </c>
      <c r="Q174" s="220" t="e">
        <f t="shared" si="43"/>
        <v>#VALUE!</v>
      </c>
      <c r="R174" s="220" t="str">
        <f t="shared" si="44"/>
        <v/>
      </c>
      <c r="S174" s="229" t="str">
        <f t="shared" si="45"/>
        <v/>
      </c>
      <c r="T174" s="230" t="str">
        <f t="shared" si="46"/>
        <v/>
      </c>
      <c r="U174" s="230" t="str">
        <f t="shared" si="47"/>
        <v/>
      </c>
      <c r="V174" s="224">
        <f t="shared" si="48"/>
        <v>0</v>
      </c>
      <c r="W174" s="112">
        <f t="shared" si="49"/>
        <v>0</v>
      </c>
      <c r="X174" s="237" t="str">
        <f t="shared" si="37"/>
        <v/>
      </c>
      <c r="Y174" s="242" t="b">
        <f t="shared" si="38"/>
        <v>0</v>
      </c>
      <c r="Z174" s="237">
        <f t="shared" si="50"/>
        <v>0</v>
      </c>
      <c r="AA174" s="237">
        <f>IF('Member Info'!N170="",1,"")</f>
        <v>1</v>
      </c>
      <c r="AB174" s="245" t="e">
        <f t="shared" si="51"/>
        <v>#VALUE!</v>
      </c>
      <c r="AC174" s="132" t="str">
        <f t="shared" si="39"/>
        <v/>
      </c>
      <c r="AD174" s="126">
        <f t="shared" si="40"/>
        <v>1</v>
      </c>
      <c r="AE174" s="126" t="str">
        <f>IF('Member Info'!N170&lt;&gt;"",IF('Member Info'!N170&lt;=$R$1,1,0),"")</f>
        <v/>
      </c>
      <c r="AG174" s="126" t="b">
        <f t="shared" si="52"/>
        <v>0</v>
      </c>
      <c r="AH174" s="126">
        <f t="shared" si="53"/>
        <v>0</v>
      </c>
      <c r="AJ174" s="126">
        <f t="shared" si="54"/>
        <v>0</v>
      </c>
      <c r="AK174" s="126">
        <f>IF('Member Info'!F170&gt;$R$1,1,0)</f>
        <v>0</v>
      </c>
      <c r="AL174" s="126" t="b">
        <f>IF(ISERROR(R174),ERROR.TYPE(#REF!)=ERROR.TYPE(R174),FALSE)</f>
        <v>0</v>
      </c>
      <c r="AM174" s="126" t="b">
        <f>IF(ISERROR(S174),ERROR.TYPE(#REF!)=ERROR.TYPE(S174),FALSE)</f>
        <v>0</v>
      </c>
      <c r="AN174" s="126">
        <f>IF(OR('Member Info'!F170&gt;=$S$1,'Member Info'!N170&gt;=$R$1),1,0)</f>
        <v>0</v>
      </c>
    </row>
    <row r="175" spans="1:40" x14ac:dyDescent="0.25">
      <c r="A175" s="4">
        <v>143</v>
      </c>
      <c r="B175" s="166">
        <f>'Member Info'!D171</f>
        <v>0</v>
      </c>
      <c r="C175" s="166">
        <f>'Member Info'!E171</f>
        <v>0</v>
      </c>
      <c r="D175" s="166" t="str">
        <f>'Member Info'!G171</f>
        <v/>
      </c>
      <c r="E175" s="167">
        <f>'Member Info'!B171</f>
        <v>0</v>
      </c>
      <c r="F175" s="244"/>
      <c r="G175" s="168" t="str">
        <f>IF(E175=0,"",
IF('Member Info'!$AM$19&lt;=$R$1,
SUMPRODUCT('Member Info'!L171+IF('Member Info'!H171&gt;'Member Info'!$AJ$12,'Member Info'!$AK$13,IF('Member Info'!H171&gt;'Member Info'!$AJ$11,'Member Info'!$AK$12,IF('Member Info'!H171&gt;'Member Info'!$AJ$10,'Member Info'!$AK$11,IF('Member Info'!H171&gt;'Member Info'!$AJ$9,'Member Info'!$AK$10,IF('Member Info'!H171&gt;'Member Info'!$AJ$8,'Member Info'!$AK$9,'Member Info'!$AK$8)))))),
SUMPRODUCT('Member Info'!L171+IF('Member Info'!H171&gt;'Member Info'!$AG$17,'Member Info'!$AH$18,IF('Member Info'!H171&gt;'Member Info'!$AG$16,'Member Info'!$AH$17,IF('Member Info'!H171&gt;'Member Info'!$AG$15,'Member Info'!$AH$16,IF('Member Info'!H171&gt;'Member Info'!$AG$14,'Member Info'!$AH$15,IF('Member Info'!H171&gt;'Member Info'!$AG$13,'Member Info'!$AH$14,IF('Member Info'!H171&gt;'Member Info'!$AG$12,'Member Info'!$AH$13,IF('Member Info'!H171&gt;'Member Info'!$AG$11,'Member Info'!$AH$12,IF('Member Info'!H171&gt;'Member Info'!$AG$10,'Member Info'!$AH$11,IF('Member Info'!H171&gt;'Member Info'!$AG$9,'Member Info'!$AH$10,IF('Member Info'!H171&gt;'Member Info'!$AG$8,'Member Info'!$AH$9,'Member Info'!$AH$8)))))))))))))</f>
        <v/>
      </c>
      <c r="H175" s="26"/>
      <c r="I175" s="26"/>
      <c r="J175" s="107" t="str">
        <f>IF(E175=0,"",IF('Member Info'!F171&gt;$S$1,CONCATENATE("Joined with practice on ", TEXT('Member Info'!F171, "DD/MM/YYYY")),IF('Member Info'!N171&lt;&gt;"",IF('Member Info'!N171&lt;$R$1,CONCATENATE("Left Scheme on ", TEXT('Member Info'!N171, "DD/MM/YYYY")),IF(ISERROR(G175),"Error Detected, No rate entered",IF(E175=0,"",IF(F175="","Error Detected, No Pensionable pay",IF(ISERROR(AB175)," Unknown Values entered.",IF(T175+U175&lt;1,"Acceptable",IF(R175+S175=200, "No Contributions Entered", IF(K175="","Error Detected, Choose reason&gt;",IF(X175="1",IF(T175=1,"Please Enter Deemed Pensionable Pay","Add Any Relevant Details Above"),"Please Give Details Above"))))))))),IF(ISERROR(G175),"Error Detected, No rate entered",IF(E175=0,"",IF(F175="","Error Detected, No Pensionable pay",IF(ISERROR(AB175)," Unknown Values entered.",IF(T175+U175&lt;1,"Acceptable",IF(R175+S175=200, "No Contributions Entered", IF(K175="","Error Detected, Choose reason&gt;",IF(X175="1",IF(T175=1,"Please Enter Deemed Pensionable Pay","Add relevant Details Above"),"Please give details Above")))))))))))</f>
        <v/>
      </c>
      <c r="K175" s="263"/>
      <c r="L175" s="93"/>
      <c r="M175" s="93" t="str">
        <f t="shared" si="42"/>
        <v/>
      </c>
      <c r="N175" s="96">
        <f t="shared" si="41"/>
        <v>0</v>
      </c>
      <c r="O175" s="96">
        <f t="shared" si="41"/>
        <v>0</v>
      </c>
      <c r="P175" s="220">
        <f>(ROUND((F175/100*'Member Info'!$W$2), 2))</f>
        <v>0</v>
      </c>
      <c r="Q175" s="220" t="e">
        <f t="shared" si="43"/>
        <v>#VALUE!</v>
      </c>
      <c r="R175" s="220" t="str">
        <f t="shared" si="44"/>
        <v/>
      </c>
      <c r="S175" s="229" t="str">
        <f t="shared" si="45"/>
        <v/>
      </c>
      <c r="T175" s="230" t="str">
        <f t="shared" si="46"/>
        <v/>
      </c>
      <c r="U175" s="230" t="str">
        <f t="shared" si="47"/>
        <v/>
      </c>
      <c r="V175" s="224">
        <f t="shared" si="48"/>
        <v>0</v>
      </c>
      <c r="W175" s="112">
        <f t="shared" si="49"/>
        <v>0</v>
      </c>
      <c r="X175" s="237" t="str">
        <f t="shared" si="37"/>
        <v/>
      </c>
      <c r="Y175" s="242" t="b">
        <f t="shared" si="38"/>
        <v>0</v>
      </c>
      <c r="Z175" s="237">
        <f t="shared" si="50"/>
        <v>0</v>
      </c>
      <c r="AA175" s="237">
        <f>IF('Member Info'!N171="",1,"")</f>
        <v>1</v>
      </c>
      <c r="AB175" s="245" t="e">
        <f t="shared" si="51"/>
        <v>#VALUE!</v>
      </c>
      <c r="AC175" s="132" t="str">
        <f t="shared" si="39"/>
        <v/>
      </c>
      <c r="AD175" s="126">
        <f t="shared" si="40"/>
        <v>1</v>
      </c>
      <c r="AE175" s="126" t="str">
        <f>IF('Member Info'!N171&lt;&gt;"",IF('Member Info'!N171&lt;=$R$1,1,0),"")</f>
        <v/>
      </c>
      <c r="AG175" s="126" t="b">
        <f t="shared" si="52"/>
        <v>0</v>
      </c>
      <c r="AH175" s="126">
        <f t="shared" si="53"/>
        <v>0</v>
      </c>
      <c r="AJ175" s="126">
        <f t="shared" si="54"/>
        <v>0</v>
      </c>
      <c r="AK175" s="126">
        <f>IF('Member Info'!F171&gt;$R$1,1,0)</f>
        <v>0</v>
      </c>
      <c r="AL175" s="126" t="b">
        <f>IF(ISERROR(R175),ERROR.TYPE(#REF!)=ERROR.TYPE(R175),FALSE)</f>
        <v>0</v>
      </c>
      <c r="AM175" s="126" t="b">
        <f>IF(ISERROR(S175),ERROR.TYPE(#REF!)=ERROR.TYPE(S175),FALSE)</f>
        <v>0</v>
      </c>
      <c r="AN175" s="126">
        <f>IF(OR('Member Info'!F171&gt;=$S$1,'Member Info'!N171&gt;=$R$1),1,0)</f>
        <v>0</v>
      </c>
    </row>
    <row r="176" spans="1:40" x14ac:dyDescent="0.25">
      <c r="A176" s="4">
        <v>144</v>
      </c>
      <c r="B176" s="166">
        <f>'Member Info'!D172</f>
        <v>0</v>
      </c>
      <c r="C176" s="166">
        <f>'Member Info'!E172</f>
        <v>0</v>
      </c>
      <c r="D176" s="166" t="str">
        <f>'Member Info'!G172</f>
        <v/>
      </c>
      <c r="E176" s="167">
        <f>'Member Info'!B172</f>
        <v>0</v>
      </c>
      <c r="F176" s="244"/>
      <c r="G176" s="168" t="str">
        <f>IF(E176=0,"",
IF('Member Info'!$AM$19&lt;=$R$1,
SUMPRODUCT('Member Info'!L172+IF('Member Info'!H172&gt;'Member Info'!$AJ$12,'Member Info'!$AK$13,IF('Member Info'!H172&gt;'Member Info'!$AJ$11,'Member Info'!$AK$12,IF('Member Info'!H172&gt;'Member Info'!$AJ$10,'Member Info'!$AK$11,IF('Member Info'!H172&gt;'Member Info'!$AJ$9,'Member Info'!$AK$10,IF('Member Info'!H172&gt;'Member Info'!$AJ$8,'Member Info'!$AK$9,'Member Info'!$AK$8)))))),
SUMPRODUCT('Member Info'!L172+IF('Member Info'!H172&gt;'Member Info'!$AG$17,'Member Info'!$AH$18,IF('Member Info'!H172&gt;'Member Info'!$AG$16,'Member Info'!$AH$17,IF('Member Info'!H172&gt;'Member Info'!$AG$15,'Member Info'!$AH$16,IF('Member Info'!H172&gt;'Member Info'!$AG$14,'Member Info'!$AH$15,IF('Member Info'!H172&gt;'Member Info'!$AG$13,'Member Info'!$AH$14,IF('Member Info'!H172&gt;'Member Info'!$AG$12,'Member Info'!$AH$13,IF('Member Info'!H172&gt;'Member Info'!$AG$11,'Member Info'!$AH$12,IF('Member Info'!H172&gt;'Member Info'!$AG$10,'Member Info'!$AH$11,IF('Member Info'!H172&gt;'Member Info'!$AG$9,'Member Info'!$AH$10,IF('Member Info'!H172&gt;'Member Info'!$AG$8,'Member Info'!$AH$9,'Member Info'!$AH$8)))))))))))))</f>
        <v/>
      </c>
      <c r="H176" s="26"/>
      <c r="I176" s="26"/>
      <c r="J176" s="107" t="str">
        <f>IF(E176=0,"",IF('Member Info'!F172&gt;$S$1,CONCATENATE("Joined with practice on ", TEXT('Member Info'!F172, "DD/MM/YYYY")),IF('Member Info'!N172&lt;&gt;"",IF('Member Info'!N172&lt;$R$1,CONCATENATE("Left Scheme on ", TEXT('Member Info'!N172, "DD/MM/YYYY")),IF(ISERROR(G176),"Error Detected, No rate entered",IF(E176=0,"",IF(F176="","Error Detected, No Pensionable pay",IF(ISERROR(AB176)," Unknown Values entered.",IF(T176+U176&lt;1,"Acceptable",IF(R176+S176=200, "No Contributions Entered", IF(K176="","Error Detected, Choose reason&gt;",IF(X176="1",IF(T176=1,"Please Enter Deemed Pensionable Pay","Add Any Relevant Details Above"),"Please Give Details Above"))))))))),IF(ISERROR(G176),"Error Detected, No rate entered",IF(E176=0,"",IF(F176="","Error Detected, No Pensionable pay",IF(ISERROR(AB176)," Unknown Values entered.",IF(T176+U176&lt;1,"Acceptable",IF(R176+S176=200, "No Contributions Entered", IF(K176="","Error Detected, Choose reason&gt;",IF(X176="1",IF(T176=1,"Please Enter Deemed Pensionable Pay","Add relevant Details Above"),"Please give details Above")))))))))))</f>
        <v/>
      </c>
      <c r="K176" s="263"/>
      <c r="L176" s="93"/>
      <c r="M176" s="93" t="str">
        <f t="shared" si="42"/>
        <v/>
      </c>
      <c r="N176" s="96">
        <f t="shared" si="41"/>
        <v>0</v>
      </c>
      <c r="O176" s="96">
        <f t="shared" si="41"/>
        <v>0</v>
      </c>
      <c r="P176" s="220">
        <f>(ROUND((F176/100*'Member Info'!$W$2), 2))</f>
        <v>0</v>
      </c>
      <c r="Q176" s="220" t="e">
        <f t="shared" si="43"/>
        <v>#VALUE!</v>
      </c>
      <c r="R176" s="220" t="str">
        <f t="shared" si="44"/>
        <v/>
      </c>
      <c r="S176" s="229" t="str">
        <f t="shared" si="45"/>
        <v/>
      </c>
      <c r="T176" s="230" t="str">
        <f t="shared" si="46"/>
        <v/>
      </c>
      <c r="U176" s="230" t="str">
        <f t="shared" si="47"/>
        <v/>
      </c>
      <c r="V176" s="224">
        <f t="shared" si="48"/>
        <v>0</v>
      </c>
      <c r="W176" s="112">
        <f t="shared" si="49"/>
        <v>0</v>
      </c>
      <c r="X176" s="237" t="str">
        <f t="shared" si="37"/>
        <v/>
      </c>
      <c r="Y176" s="242" t="b">
        <f t="shared" si="38"/>
        <v>0</v>
      </c>
      <c r="Z176" s="237">
        <f t="shared" si="50"/>
        <v>0</v>
      </c>
      <c r="AA176" s="237">
        <f>IF('Member Info'!N172="",1,"")</f>
        <v>1</v>
      </c>
      <c r="AB176" s="245" t="e">
        <f t="shared" si="51"/>
        <v>#VALUE!</v>
      </c>
      <c r="AC176" s="132" t="str">
        <f t="shared" si="39"/>
        <v/>
      </c>
      <c r="AD176" s="126">
        <f t="shared" si="40"/>
        <v>1</v>
      </c>
      <c r="AE176" s="126" t="str">
        <f>IF('Member Info'!N172&lt;&gt;"",IF('Member Info'!N172&lt;=$R$1,1,0),"")</f>
        <v/>
      </c>
      <c r="AG176" s="126" t="b">
        <f t="shared" si="52"/>
        <v>0</v>
      </c>
      <c r="AH176" s="126">
        <f t="shared" si="53"/>
        <v>0</v>
      </c>
      <c r="AJ176" s="126">
        <f t="shared" si="54"/>
        <v>0</v>
      </c>
      <c r="AK176" s="126">
        <f>IF('Member Info'!F172&gt;$R$1,1,0)</f>
        <v>0</v>
      </c>
      <c r="AL176" s="126" t="b">
        <f>IF(ISERROR(R176),ERROR.TYPE(#REF!)=ERROR.TYPE(R176),FALSE)</f>
        <v>0</v>
      </c>
      <c r="AM176" s="126" t="b">
        <f>IF(ISERROR(S176),ERROR.TYPE(#REF!)=ERROR.TYPE(S176),FALSE)</f>
        <v>0</v>
      </c>
      <c r="AN176" s="126">
        <f>IF(OR('Member Info'!F172&gt;=$S$1,'Member Info'!N172&gt;=$R$1),1,0)</f>
        <v>0</v>
      </c>
    </row>
    <row r="177" spans="1:40" x14ac:dyDescent="0.25">
      <c r="A177" s="4">
        <v>145</v>
      </c>
      <c r="B177" s="166">
        <f>'Member Info'!D173</f>
        <v>0</v>
      </c>
      <c r="C177" s="166">
        <f>'Member Info'!E173</f>
        <v>0</v>
      </c>
      <c r="D177" s="166" t="str">
        <f>'Member Info'!G173</f>
        <v/>
      </c>
      <c r="E177" s="167">
        <f>'Member Info'!B173</f>
        <v>0</v>
      </c>
      <c r="F177" s="244"/>
      <c r="G177" s="168" t="str">
        <f>IF(E177=0,"",
IF('Member Info'!$AM$19&lt;=$R$1,
SUMPRODUCT('Member Info'!L173+IF('Member Info'!H173&gt;'Member Info'!$AJ$12,'Member Info'!$AK$13,IF('Member Info'!H173&gt;'Member Info'!$AJ$11,'Member Info'!$AK$12,IF('Member Info'!H173&gt;'Member Info'!$AJ$10,'Member Info'!$AK$11,IF('Member Info'!H173&gt;'Member Info'!$AJ$9,'Member Info'!$AK$10,IF('Member Info'!H173&gt;'Member Info'!$AJ$8,'Member Info'!$AK$9,'Member Info'!$AK$8)))))),
SUMPRODUCT('Member Info'!L173+IF('Member Info'!H173&gt;'Member Info'!$AG$17,'Member Info'!$AH$18,IF('Member Info'!H173&gt;'Member Info'!$AG$16,'Member Info'!$AH$17,IF('Member Info'!H173&gt;'Member Info'!$AG$15,'Member Info'!$AH$16,IF('Member Info'!H173&gt;'Member Info'!$AG$14,'Member Info'!$AH$15,IF('Member Info'!H173&gt;'Member Info'!$AG$13,'Member Info'!$AH$14,IF('Member Info'!H173&gt;'Member Info'!$AG$12,'Member Info'!$AH$13,IF('Member Info'!H173&gt;'Member Info'!$AG$11,'Member Info'!$AH$12,IF('Member Info'!H173&gt;'Member Info'!$AG$10,'Member Info'!$AH$11,IF('Member Info'!H173&gt;'Member Info'!$AG$9,'Member Info'!$AH$10,IF('Member Info'!H173&gt;'Member Info'!$AG$8,'Member Info'!$AH$9,'Member Info'!$AH$8)))))))))))))</f>
        <v/>
      </c>
      <c r="H177" s="26"/>
      <c r="I177" s="26"/>
      <c r="J177" s="107" t="str">
        <f>IF(E177=0,"",IF('Member Info'!F173&gt;$S$1,CONCATENATE("Joined with practice on ", TEXT('Member Info'!F173, "DD/MM/YYYY")),IF('Member Info'!N173&lt;&gt;"",IF('Member Info'!N173&lt;$R$1,CONCATENATE("Left Scheme on ", TEXT('Member Info'!N173, "DD/MM/YYYY")),IF(ISERROR(G177),"Error Detected, No rate entered",IF(E177=0,"",IF(F177="","Error Detected, No Pensionable pay",IF(ISERROR(AB177)," Unknown Values entered.",IF(T177+U177&lt;1,"Acceptable",IF(R177+S177=200, "No Contributions Entered", IF(K177="","Error Detected, Choose reason&gt;",IF(X177="1",IF(T177=1,"Please Enter Deemed Pensionable Pay","Add Any Relevant Details Above"),"Please Give Details Above"))))))))),IF(ISERROR(G177),"Error Detected, No rate entered",IF(E177=0,"",IF(F177="","Error Detected, No Pensionable pay",IF(ISERROR(AB177)," Unknown Values entered.",IF(T177+U177&lt;1,"Acceptable",IF(R177+S177=200, "No Contributions Entered", IF(K177="","Error Detected, Choose reason&gt;",IF(X177="1",IF(T177=1,"Please Enter Deemed Pensionable Pay","Add relevant Details Above"),"Please give details Above")))))))))))</f>
        <v/>
      </c>
      <c r="K177" s="263"/>
      <c r="L177" s="93"/>
      <c r="M177" s="93" t="str">
        <f t="shared" si="42"/>
        <v/>
      </c>
      <c r="N177" s="96">
        <f t="shared" si="41"/>
        <v>0</v>
      </c>
      <c r="O177" s="96">
        <f t="shared" si="41"/>
        <v>0</v>
      </c>
      <c r="P177" s="220">
        <f>(ROUND((F177/100*'Member Info'!$W$2), 2))</f>
        <v>0</v>
      </c>
      <c r="Q177" s="220" t="e">
        <f t="shared" si="43"/>
        <v>#VALUE!</v>
      </c>
      <c r="R177" s="220" t="str">
        <f t="shared" si="44"/>
        <v/>
      </c>
      <c r="S177" s="229" t="str">
        <f t="shared" si="45"/>
        <v/>
      </c>
      <c r="T177" s="230" t="str">
        <f t="shared" si="46"/>
        <v/>
      </c>
      <c r="U177" s="230" t="str">
        <f t="shared" si="47"/>
        <v/>
      </c>
      <c r="V177" s="224">
        <f t="shared" si="48"/>
        <v>0</v>
      </c>
      <c r="W177" s="112">
        <f t="shared" si="49"/>
        <v>0</v>
      </c>
      <c r="X177" s="237" t="str">
        <f t="shared" si="37"/>
        <v/>
      </c>
      <c r="Y177" s="242" t="b">
        <f t="shared" si="38"/>
        <v>0</v>
      </c>
      <c r="Z177" s="237">
        <f t="shared" si="50"/>
        <v>0</v>
      </c>
      <c r="AA177" s="237">
        <f>IF('Member Info'!N173="",1,"")</f>
        <v>1</v>
      </c>
      <c r="AB177" s="245" t="e">
        <f t="shared" si="51"/>
        <v>#VALUE!</v>
      </c>
      <c r="AC177" s="132" t="str">
        <f t="shared" si="39"/>
        <v/>
      </c>
      <c r="AD177" s="126">
        <f t="shared" si="40"/>
        <v>1</v>
      </c>
      <c r="AE177" s="126" t="str">
        <f>IF('Member Info'!N173&lt;&gt;"",IF('Member Info'!N173&lt;=$R$1,1,0),"")</f>
        <v/>
      </c>
      <c r="AG177" s="126" t="b">
        <f t="shared" si="52"/>
        <v>0</v>
      </c>
      <c r="AH177" s="126">
        <f t="shared" si="53"/>
        <v>0</v>
      </c>
      <c r="AJ177" s="126">
        <f t="shared" si="54"/>
        <v>0</v>
      </c>
      <c r="AK177" s="126">
        <f>IF('Member Info'!F173&gt;$R$1,1,0)</f>
        <v>0</v>
      </c>
      <c r="AL177" s="126" t="b">
        <f>IF(ISERROR(R177),ERROR.TYPE(#REF!)=ERROR.TYPE(R177),FALSE)</f>
        <v>0</v>
      </c>
      <c r="AM177" s="126" t="b">
        <f>IF(ISERROR(S177),ERROR.TYPE(#REF!)=ERROR.TYPE(S177),FALSE)</f>
        <v>0</v>
      </c>
      <c r="AN177" s="126">
        <f>IF(OR('Member Info'!F173&gt;=$S$1,'Member Info'!N173&gt;=$R$1),1,0)</f>
        <v>0</v>
      </c>
    </row>
    <row r="178" spans="1:40" x14ac:dyDescent="0.25">
      <c r="A178" s="4">
        <v>146</v>
      </c>
      <c r="B178" s="166">
        <f>'Member Info'!D174</f>
        <v>0</v>
      </c>
      <c r="C178" s="166">
        <f>'Member Info'!E174</f>
        <v>0</v>
      </c>
      <c r="D178" s="166" t="str">
        <f>'Member Info'!G174</f>
        <v/>
      </c>
      <c r="E178" s="167">
        <f>'Member Info'!B174</f>
        <v>0</v>
      </c>
      <c r="F178" s="244"/>
      <c r="G178" s="168" t="str">
        <f>IF(E178=0,"",
IF('Member Info'!$AM$19&lt;=$R$1,
SUMPRODUCT('Member Info'!L174+IF('Member Info'!H174&gt;'Member Info'!$AJ$12,'Member Info'!$AK$13,IF('Member Info'!H174&gt;'Member Info'!$AJ$11,'Member Info'!$AK$12,IF('Member Info'!H174&gt;'Member Info'!$AJ$10,'Member Info'!$AK$11,IF('Member Info'!H174&gt;'Member Info'!$AJ$9,'Member Info'!$AK$10,IF('Member Info'!H174&gt;'Member Info'!$AJ$8,'Member Info'!$AK$9,'Member Info'!$AK$8)))))),
SUMPRODUCT('Member Info'!L174+IF('Member Info'!H174&gt;'Member Info'!$AG$17,'Member Info'!$AH$18,IF('Member Info'!H174&gt;'Member Info'!$AG$16,'Member Info'!$AH$17,IF('Member Info'!H174&gt;'Member Info'!$AG$15,'Member Info'!$AH$16,IF('Member Info'!H174&gt;'Member Info'!$AG$14,'Member Info'!$AH$15,IF('Member Info'!H174&gt;'Member Info'!$AG$13,'Member Info'!$AH$14,IF('Member Info'!H174&gt;'Member Info'!$AG$12,'Member Info'!$AH$13,IF('Member Info'!H174&gt;'Member Info'!$AG$11,'Member Info'!$AH$12,IF('Member Info'!H174&gt;'Member Info'!$AG$10,'Member Info'!$AH$11,IF('Member Info'!H174&gt;'Member Info'!$AG$9,'Member Info'!$AH$10,IF('Member Info'!H174&gt;'Member Info'!$AG$8,'Member Info'!$AH$9,'Member Info'!$AH$8)))))))))))))</f>
        <v/>
      </c>
      <c r="H178" s="26"/>
      <c r="I178" s="26"/>
      <c r="J178" s="107" t="str">
        <f>IF(E178=0,"",IF('Member Info'!F174&gt;$S$1,CONCATENATE("Joined with practice on ", TEXT('Member Info'!F174, "DD/MM/YYYY")),IF('Member Info'!N174&lt;&gt;"",IF('Member Info'!N174&lt;$R$1,CONCATENATE("Left Scheme on ", TEXT('Member Info'!N174, "DD/MM/YYYY")),IF(ISERROR(G178),"Error Detected, No rate entered",IF(E178=0,"",IF(F178="","Error Detected, No Pensionable pay",IF(ISERROR(AB178)," Unknown Values entered.",IF(T178+U178&lt;1,"Acceptable",IF(R178+S178=200, "No Contributions Entered", IF(K178="","Error Detected, Choose reason&gt;",IF(X178="1",IF(T178=1,"Please Enter Deemed Pensionable Pay","Add Any Relevant Details Above"),"Please Give Details Above"))))))))),IF(ISERROR(G178),"Error Detected, No rate entered",IF(E178=0,"",IF(F178="","Error Detected, No Pensionable pay",IF(ISERROR(AB178)," Unknown Values entered.",IF(T178+U178&lt;1,"Acceptable",IF(R178+S178=200, "No Contributions Entered", IF(K178="","Error Detected, Choose reason&gt;",IF(X178="1",IF(T178=1,"Please Enter Deemed Pensionable Pay","Add relevant Details Above"),"Please give details Above")))))))))))</f>
        <v/>
      </c>
      <c r="K178" s="263"/>
      <c r="L178" s="93"/>
      <c r="M178" s="93" t="str">
        <f t="shared" si="42"/>
        <v/>
      </c>
      <c r="N178" s="96">
        <f t="shared" si="41"/>
        <v>0</v>
      </c>
      <c r="O178" s="96">
        <f t="shared" si="41"/>
        <v>0</v>
      </c>
      <c r="P178" s="220">
        <f>(ROUND((F178/100*'Member Info'!$W$2), 2))</f>
        <v>0</v>
      </c>
      <c r="Q178" s="220" t="e">
        <f t="shared" si="43"/>
        <v>#VALUE!</v>
      </c>
      <c r="R178" s="220" t="str">
        <f t="shared" si="44"/>
        <v/>
      </c>
      <c r="S178" s="229" t="str">
        <f t="shared" si="45"/>
        <v/>
      </c>
      <c r="T178" s="230" t="str">
        <f t="shared" si="46"/>
        <v/>
      </c>
      <c r="U178" s="230" t="str">
        <f t="shared" si="47"/>
        <v/>
      </c>
      <c r="V178" s="224">
        <f t="shared" si="48"/>
        <v>0</v>
      </c>
      <c r="W178" s="112">
        <f t="shared" si="49"/>
        <v>0</v>
      </c>
      <c r="X178" s="237" t="str">
        <f t="shared" si="37"/>
        <v/>
      </c>
      <c r="Y178" s="242" t="b">
        <f t="shared" si="38"/>
        <v>0</v>
      </c>
      <c r="Z178" s="237">
        <f t="shared" si="50"/>
        <v>0</v>
      </c>
      <c r="AA178" s="237">
        <f>IF('Member Info'!N174="",1,"")</f>
        <v>1</v>
      </c>
      <c r="AB178" s="245" t="e">
        <f t="shared" si="51"/>
        <v>#VALUE!</v>
      </c>
      <c r="AC178" s="132" t="str">
        <f t="shared" si="39"/>
        <v/>
      </c>
      <c r="AD178" s="126">
        <f t="shared" si="40"/>
        <v>1</v>
      </c>
      <c r="AE178" s="126" t="str">
        <f>IF('Member Info'!N174&lt;&gt;"",IF('Member Info'!N174&lt;=$R$1,1,0),"")</f>
        <v/>
      </c>
      <c r="AG178" s="126" t="b">
        <f t="shared" si="52"/>
        <v>0</v>
      </c>
      <c r="AH178" s="126">
        <f t="shared" si="53"/>
        <v>0</v>
      </c>
      <c r="AJ178" s="126">
        <f t="shared" si="54"/>
        <v>0</v>
      </c>
      <c r="AK178" s="126">
        <f>IF('Member Info'!F174&gt;$R$1,1,0)</f>
        <v>0</v>
      </c>
      <c r="AL178" s="126" t="b">
        <f>IF(ISERROR(R178),ERROR.TYPE(#REF!)=ERROR.TYPE(R178),FALSE)</f>
        <v>0</v>
      </c>
      <c r="AM178" s="126" t="b">
        <f>IF(ISERROR(S178),ERROR.TYPE(#REF!)=ERROR.TYPE(S178),FALSE)</f>
        <v>0</v>
      </c>
      <c r="AN178" s="126">
        <f>IF(OR('Member Info'!F174&gt;=$S$1,'Member Info'!N174&gt;=$R$1),1,0)</f>
        <v>0</v>
      </c>
    </row>
    <row r="179" spans="1:40" x14ac:dyDescent="0.25">
      <c r="A179" s="4">
        <v>147</v>
      </c>
      <c r="B179" s="166">
        <f>'Member Info'!D175</f>
        <v>0</v>
      </c>
      <c r="C179" s="166">
        <f>'Member Info'!E175</f>
        <v>0</v>
      </c>
      <c r="D179" s="166" t="str">
        <f>'Member Info'!G175</f>
        <v/>
      </c>
      <c r="E179" s="167">
        <f>'Member Info'!B175</f>
        <v>0</v>
      </c>
      <c r="F179" s="244"/>
      <c r="G179" s="168" t="str">
        <f>IF(E179=0,"",
IF('Member Info'!$AM$19&lt;=$R$1,
SUMPRODUCT('Member Info'!L175+IF('Member Info'!H175&gt;'Member Info'!$AJ$12,'Member Info'!$AK$13,IF('Member Info'!H175&gt;'Member Info'!$AJ$11,'Member Info'!$AK$12,IF('Member Info'!H175&gt;'Member Info'!$AJ$10,'Member Info'!$AK$11,IF('Member Info'!H175&gt;'Member Info'!$AJ$9,'Member Info'!$AK$10,IF('Member Info'!H175&gt;'Member Info'!$AJ$8,'Member Info'!$AK$9,'Member Info'!$AK$8)))))),
SUMPRODUCT('Member Info'!L175+IF('Member Info'!H175&gt;'Member Info'!$AG$17,'Member Info'!$AH$18,IF('Member Info'!H175&gt;'Member Info'!$AG$16,'Member Info'!$AH$17,IF('Member Info'!H175&gt;'Member Info'!$AG$15,'Member Info'!$AH$16,IF('Member Info'!H175&gt;'Member Info'!$AG$14,'Member Info'!$AH$15,IF('Member Info'!H175&gt;'Member Info'!$AG$13,'Member Info'!$AH$14,IF('Member Info'!H175&gt;'Member Info'!$AG$12,'Member Info'!$AH$13,IF('Member Info'!H175&gt;'Member Info'!$AG$11,'Member Info'!$AH$12,IF('Member Info'!H175&gt;'Member Info'!$AG$10,'Member Info'!$AH$11,IF('Member Info'!H175&gt;'Member Info'!$AG$9,'Member Info'!$AH$10,IF('Member Info'!H175&gt;'Member Info'!$AG$8,'Member Info'!$AH$9,'Member Info'!$AH$8)))))))))))))</f>
        <v/>
      </c>
      <c r="H179" s="26"/>
      <c r="I179" s="26"/>
      <c r="J179" s="107" t="str">
        <f>IF(E179=0,"",IF('Member Info'!F175&gt;$S$1,CONCATENATE("Joined with practice on ", TEXT('Member Info'!F175, "DD/MM/YYYY")),IF('Member Info'!N175&lt;&gt;"",IF('Member Info'!N175&lt;$R$1,CONCATENATE("Left Scheme on ", TEXT('Member Info'!N175, "DD/MM/YYYY")),IF(ISERROR(G179),"Error Detected, No rate entered",IF(E179=0,"",IF(F179="","Error Detected, No Pensionable pay",IF(ISERROR(AB179)," Unknown Values entered.",IF(T179+U179&lt;1,"Acceptable",IF(R179+S179=200, "No Contributions Entered", IF(K179="","Error Detected, Choose reason&gt;",IF(X179="1",IF(T179=1,"Please Enter Deemed Pensionable Pay","Add Any Relevant Details Above"),"Please Give Details Above"))))))))),IF(ISERROR(G179),"Error Detected, No rate entered",IF(E179=0,"",IF(F179="","Error Detected, No Pensionable pay",IF(ISERROR(AB179)," Unknown Values entered.",IF(T179+U179&lt;1,"Acceptable",IF(R179+S179=200, "No Contributions Entered", IF(K179="","Error Detected, Choose reason&gt;",IF(X179="1",IF(T179=1,"Please Enter Deemed Pensionable Pay","Add relevant Details Above"),"Please give details Above")))))))))))</f>
        <v/>
      </c>
      <c r="K179" s="263"/>
      <c r="L179" s="93"/>
      <c r="M179" s="93" t="str">
        <f t="shared" si="42"/>
        <v/>
      </c>
      <c r="N179" s="96">
        <f t="shared" si="41"/>
        <v>0</v>
      </c>
      <c r="O179" s="96">
        <f t="shared" si="41"/>
        <v>0</v>
      </c>
      <c r="P179" s="220">
        <f>(ROUND((F179/100*'Member Info'!$W$2), 2))</f>
        <v>0</v>
      </c>
      <c r="Q179" s="220" t="e">
        <f t="shared" si="43"/>
        <v>#VALUE!</v>
      </c>
      <c r="R179" s="220" t="str">
        <f t="shared" si="44"/>
        <v/>
      </c>
      <c r="S179" s="229" t="str">
        <f t="shared" si="45"/>
        <v/>
      </c>
      <c r="T179" s="230" t="str">
        <f t="shared" si="46"/>
        <v/>
      </c>
      <c r="U179" s="230" t="str">
        <f t="shared" si="47"/>
        <v/>
      </c>
      <c r="V179" s="224">
        <f t="shared" si="48"/>
        <v>0</v>
      </c>
      <c r="W179" s="112">
        <f t="shared" si="49"/>
        <v>0</v>
      </c>
      <c r="X179" s="237" t="str">
        <f t="shared" si="37"/>
        <v/>
      </c>
      <c r="Y179" s="242" t="b">
        <f t="shared" si="38"/>
        <v>0</v>
      </c>
      <c r="Z179" s="237">
        <f t="shared" si="50"/>
        <v>0</v>
      </c>
      <c r="AA179" s="237">
        <f>IF('Member Info'!N175="",1,"")</f>
        <v>1</v>
      </c>
      <c r="AB179" s="245" t="e">
        <f t="shared" si="51"/>
        <v>#VALUE!</v>
      </c>
      <c r="AC179" s="132" t="str">
        <f t="shared" si="39"/>
        <v/>
      </c>
      <c r="AD179" s="126">
        <f t="shared" si="40"/>
        <v>1</v>
      </c>
      <c r="AE179" s="126" t="str">
        <f>IF('Member Info'!N175&lt;&gt;"",IF('Member Info'!N175&lt;=$R$1,1,0),"")</f>
        <v/>
      </c>
      <c r="AG179" s="126" t="b">
        <f t="shared" si="52"/>
        <v>0</v>
      </c>
      <c r="AH179" s="126">
        <f t="shared" si="53"/>
        <v>0</v>
      </c>
      <c r="AJ179" s="126">
        <f t="shared" si="54"/>
        <v>0</v>
      </c>
      <c r="AK179" s="126">
        <f>IF('Member Info'!F175&gt;$R$1,1,0)</f>
        <v>0</v>
      </c>
      <c r="AL179" s="126" t="b">
        <f>IF(ISERROR(R179),ERROR.TYPE(#REF!)=ERROR.TYPE(R179),FALSE)</f>
        <v>0</v>
      </c>
      <c r="AM179" s="126" t="b">
        <f>IF(ISERROR(S179),ERROR.TYPE(#REF!)=ERROR.TYPE(S179),FALSE)</f>
        <v>0</v>
      </c>
      <c r="AN179" s="126">
        <f>IF(OR('Member Info'!F175&gt;=$S$1,'Member Info'!N175&gt;=$R$1),1,0)</f>
        <v>0</v>
      </c>
    </row>
    <row r="180" spans="1:40" x14ac:dyDescent="0.25">
      <c r="A180" s="4">
        <v>148</v>
      </c>
      <c r="B180" s="166">
        <f>'Member Info'!D176</f>
        <v>0</v>
      </c>
      <c r="C180" s="166">
        <f>'Member Info'!E176</f>
        <v>0</v>
      </c>
      <c r="D180" s="166" t="str">
        <f>'Member Info'!G176</f>
        <v/>
      </c>
      <c r="E180" s="167">
        <f>'Member Info'!B176</f>
        <v>0</v>
      </c>
      <c r="F180" s="244"/>
      <c r="G180" s="168" t="str">
        <f>IF(E180=0,"",
IF('Member Info'!$AM$19&lt;=$R$1,
SUMPRODUCT('Member Info'!L176+IF('Member Info'!H176&gt;'Member Info'!$AJ$12,'Member Info'!$AK$13,IF('Member Info'!H176&gt;'Member Info'!$AJ$11,'Member Info'!$AK$12,IF('Member Info'!H176&gt;'Member Info'!$AJ$10,'Member Info'!$AK$11,IF('Member Info'!H176&gt;'Member Info'!$AJ$9,'Member Info'!$AK$10,IF('Member Info'!H176&gt;'Member Info'!$AJ$8,'Member Info'!$AK$9,'Member Info'!$AK$8)))))),
SUMPRODUCT('Member Info'!L176+IF('Member Info'!H176&gt;'Member Info'!$AG$17,'Member Info'!$AH$18,IF('Member Info'!H176&gt;'Member Info'!$AG$16,'Member Info'!$AH$17,IF('Member Info'!H176&gt;'Member Info'!$AG$15,'Member Info'!$AH$16,IF('Member Info'!H176&gt;'Member Info'!$AG$14,'Member Info'!$AH$15,IF('Member Info'!H176&gt;'Member Info'!$AG$13,'Member Info'!$AH$14,IF('Member Info'!H176&gt;'Member Info'!$AG$12,'Member Info'!$AH$13,IF('Member Info'!H176&gt;'Member Info'!$AG$11,'Member Info'!$AH$12,IF('Member Info'!H176&gt;'Member Info'!$AG$10,'Member Info'!$AH$11,IF('Member Info'!H176&gt;'Member Info'!$AG$9,'Member Info'!$AH$10,IF('Member Info'!H176&gt;'Member Info'!$AG$8,'Member Info'!$AH$9,'Member Info'!$AH$8)))))))))))))</f>
        <v/>
      </c>
      <c r="H180" s="26"/>
      <c r="I180" s="26"/>
      <c r="J180" s="107" t="str">
        <f>IF(E180=0,"",IF('Member Info'!F176&gt;$S$1,CONCATENATE("Joined with practice on ", TEXT('Member Info'!F176, "DD/MM/YYYY")),IF('Member Info'!N176&lt;&gt;"",IF('Member Info'!N176&lt;$R$1,CONCATENATE("Left Scheme on ", TEXT('Member Info'!N176, "DD/MM/YYYY")),IF(ISERROR(G180),"Error Detected, No rate entered",IF(E180=0,"",IF(F180="","Error Detected, No Pensionable pay",IF(ISERROR(AB180)," Unknown Values entered.",IF(T180+U180&lt;1,"Acceptable",IF(R180+S180=200, "No Contributions Entered", IF(K180="","Error Detected, Choose reason&gt;",IF(X180="1",IF(T180=1,"Please Enter Deemed Pensionable Pay","Add Any Relevant Details Above"),"Please Give Details Above"))))))))),IF(ISERROR(G180),"Error Detected, No rate entered",IF(E180=0,"",IF(F180="","Error Detected, No Pensionable pay",IF(ISERROR(AB180)," Unknown Values entered.",IF(T180+U180&lt;1,"Acceptable",IF(R180+S180=200, "No Contributions Entered", IF(K180="","Error Detected, Choose reason&gt;",IF(X180="1",IF(T180=1,"Please Enter Deemed Pensionable Pay","Add relevant Details Above"),"Please give details Above")))))))))))</f>
        <v/>
      </c>
      <c r="K180" s="263"/>
      <c r="L180" s="93"/>
      <c r="M180" s="93" t="str">
        <f t="shared" si="42"/>
        <v/>
      </c>
      <c r="N180" s="96">
        <f t="shared" si="41"/>
        <v>0</v>
      </c>
      <c r="O180" s="96">
        <f t="shared" si="41"/>
        <v>0</v>
      </c>
      <c r="P180" s="220">
        <f>(ROUND((F180/100*'Member Info'!$W$2), 2))</f>
        <v>0</v>
      </c>
      <c r="Q180" s="220" t="e">
        <f t="shared" si="43"/>
        <v>#VALUE!</v>
      </c>
      <c r="R180" s="220" t="str">
        <f t="shared" si="44"/>
        <v/>
      </c>
      <c r="S180" s="229" t="str">
        <f t="shared" si="45"/>
        <v/>
      </c>
      <c r="T180" s="230" t="str">
        <f t="shared" si="46"/>
        <v/>
      </c>
      <c r="U180" s="230" t="str">
        <f t="shared" si="47"/>
        <v/>
      </c>
      <c r="V180" s="224">
        <f t="shared" si="48"/>
        <v>0</v>
      </c>
      <c r="W180" s="112">
        <f t="shared" si="49"/>
        <v>0</v>
      </c>
      <c r="X180" s="237" t="str">
        <f t="shared" si="37"/>
        <v/>
      </c>
      <c r="Y180" s="242" t="b">
        <f t="shared" si="38"/>
        <v>0</v>
      </c>
      <c r="Z180" s="237">
        <f t="shared" si="50"/>
        <v>0</v>
      </c>
      <c r="AA180" s="237">
        <f>IF('Member Info'!N176="",1,"")</f>
        <v>1</v>
      </c>
      <c r="AB180" s="245" t="e">
        <f t="shared" si="51"/>
        <v>#VALUE!</v>
      </c>
      <c r="AC180" s="132" t="str">
        <f t="shared" si="39"/>
        <v/>
      </c>
      <c r="AD180" s="126">
        <f t="shared" si="40"/>
        <v>1</v>
      </c>
      <c r="AE180" s="126" t="str">
        <f>IF('Member Info'!N176&lt;&gt;"",IF('Member Info'!N176&lt;=$R$1,1,0),"")</f>
        <v/>
      </c>
      <c r="AG180" s="126" t="b">
        <f t="shared" si="52"/>
        <v>0</v>
      </c>
      <c r="AH180" s="126">
        <f t="shared" si="53"/>
        <v>0</v>
      </c>
      <c r="AJ180" s="126">
        <f t="shared" si="54"/>
        <v>0</v>
      </c>
      <c r="AK180" s="126">
        <f>IF('Member Info'!F176&gt;$R$1,1,0)</f>
        <v>0</v>
      </c>
      <c r="AL180" s="126" t="b">
        <f>IF(ISERROR(R180),ERROR.TYPE(#REF!)=ERROR.TYPE(R180),FALSE)</f>
        <v>0</v>
      </c>
      <c r="AM180" s="126" t="b">
        <f>IF(ISERROR(S180),ERROR.TYPE(#REF!)=ERROR.TYPE(S180),FALSE)</f>
        <v>0</v>
      </c>
      <c r="AN180" s="126">
        <f>IF(OR('Member Info'!F176&gt;=$S$1,'Member Info'!N176&gt;=$R$1),1,0)</f>
        <v>0</v>
      </c>
    </row>
    <row r="181" spans="1:40" x14ac:dyDescent="0.25">
      <c r="A181" s="4">
        <v>149</v>
      </c>
      <c r="B181" s="166">
        <f>'Member Info'!D177</f>
        <v>0</v>
      </c>
      <c r="C181" s="166">
        <f>'Member Info'!E177</f>
        <v>0</v>
      </c>
      <c r="D181" s="166" t="str">
        <f>'Member Info'!G177</f>
        <v/>
      </c>
      <c r="E181" s="167">
        <f>'Member Info'!B177</f>
        <v>0</v>
      </c>
      <c r="F181" s="244"/>
      <c r="G181" s="168" t="str">
        <f>IF(E181=0,"",
IF('Member Info'!$AM$19&lt;=$R$1,
SUMPRODUCT('Member Info'!L177+IF('Member Info'!H177&gt;'Member Info'!$AJ$12,'Member Info'!$AK$13,IF('Member Info'!H177&gt;'Member Info'!$AJ$11,'Member Info'!$AK$12,IF('Member Info'!H177&gt;'Member Info'!$AJ$10,'Member Info'!$AK$11,IF('Member Info'!H177&gt;'Member Info'!$AJ$9,'Member Info'!$AK$10,IF('Member Info'!H177&gt;'Member Info'!$AJ$8,'Member Info'!$AK$9,'Member Info'!$AK$8)))))),
SUMPRODUCT('Member Info'!L177+IF('Member Info'!H177&gt;'Member Info'!$AG$17,'Member Info'!$AH$18,IF('Member Info'!H177&gt;'Member Info'!$AG$16,'Member Info'!$AH$17,IF('Member Info'!H177&gt;'Member Info'!$AG$15,'Member Info'!$AH$16,IF('Member Info'!H177&gt;'Member Info'!$AG$14,'Member Info'!$AH$15,IF('Member Info'!H177&gt;'Member Info'!$AG$13,'Member Info'!$AH$14,IF('Member Info'!H177&gt;'Member Info'!$AG$12,'Member Info'!$AH$13,IF('Member Info'!H177&gt;'Member Info'!$AG$11,'Member Info'!$AH$12,IF('Member Info'!H177&gt;'Member Info'!$AG$10,'Member Info'!$AH$11,IF('Member Info'!H177&gt;'Member Info'!$AG$9,'Member Info'!$AH$10,IF('Member Info'!H177&gt;'Member Info'!$AG$8,'Member Info'!$AH$9,'Member Info'!$AH$8)))))))))))))</f>
        <v/>
      </c>
      <c r="H181" s="26"/>
      <c r="I181" s="26"/>
      <c r="J181" s="107" t="str">
        <f>IF(E181=0,"",IF('Member Info'!F177&gt;$S$1,CONCATENATE("Joined with practice on ", TEXT('Member Info'!F177, "DD/MM/YYYY")),IF('Member Info'!N177&lt;&gt;"",IF('Member Info'!N177&lt;$R$1,CONCATENATE("Left Scheme on ", TEXT('Member Info'!N177, "DD/MM/YYYY")),IF(ISERROR(G181),"Error Detected, No rate entered",IF(E181=0,"",IF(F181="","Error Detected, No Pensionable pay",IF(ISERROR(AB181)," Unknown Values entered.",IF(T181+U181&lt;1,"Acceptable",IF(R181+S181=200, "No Contributions Entered", IF(K181="","Error Detected, Choose reason&gt;",IF(X181="1",IF(T181=1,"Please Enter Deemed Pensionable Pay","Add Any Relevant Details Above"),"Please Give Details Above"))))))))),IF(ISERROR(G181),"Error Detected, No rate entered",IF(E181=0,"",IF(F181="","Error Detected, No Pensionable pay",IF(ISERROR(AB181)," Unknown Values entered.",IF(T181+U181&lt;1,"Acceptable",IF(R181+S181=200, "No Contributions Entered", IF(K181="","Error Detected, Choose reason&gt;",IF(X181="1",IF(T181=1,"Please Enter Deemed Pensionable Pay","Add relevant Details Above"),"Please give details Above")))))))))))</f>
        <v/>
      </c>
      <c r="K181" s="263"/>
      <c r="L181" s="93"/>
      <c r="M181" s="93" t="str">
        <f t="shared" si="42"/>
        <v/>
      </c>
      <c r="N181" s="96">
        <f t="shared" si="41"/>
        <v>0</v>
      </c>
      <c r="O181" s="96">
        <f t="shared" si="41"/>
        <v>0</v>
      </c>
      <c r="P181" s="220">
        <f>(ROUND((F181/100*'Member Info'!$W$2), 2))</f>
        <v>0</v>
      </c>
      <c r="Q181" s="220" t="e">
        <f t="shared" si="43"/>
        <v>#VALUE!</v>
      </c>
      <c r="R181" s="220" t="str">
        <f t="shared" si="44"/>
        <v/>
      </c>
      <c r="S181" s="229" t="str">
        <f t="shared" si="45"/>
        <v/>
      </c>
      <c r="T181" s="230" t="str">
        <f t="shared" si="46"/>
        <v/>
      </c>
      <c r="U181" s="230" t="str">
        <f t="shared" si="47"/>
        <v/>
      </c>
      <c r="V181" s="224">
        <f t="shared" si="48"/>
        <v>0</v>
      </c>
      <c r="W181" s="112">
        <f t="shared" si="49"/>
        <v>0</v>
      </c>
      <c r="X181" s="237" t="str">
        <f t="shared" si="37"/>
        <v/>
      </c>
      <c r="Y181" s="242" t="b">
        <f t="shared" si="38"/>
        <v>0</v>
      </c>
      <c r="Z181" s="237">
        <f t="shared" si="50"/>
        <v>0</v>
      </c>
      <c r="AA181" s="237">
        <f>IF('Member Info'!N177="",1,"")</f>
        <v>1</v>
      </c>
      <c r="AB181" s="245" t="e">
        <f t="shared" si="51"/>
        <v>#VALUE!</v>
      </c>
      <c r="AC181" s="132" t="str">
        <f t="shared" si="39"/>
        <v/>
      </c>
      <c r="AD181" s="126">
        <f t="shared" si="40"/>
        <v>1</v>
      </c>
      <c r="AE181" s="126" t="str">
        <f>IF('Member Info'!N177&lt;&gt;"",IF('Member Info'!N177&lt;=$R$1,1,0),"")</f>
        <v/>
      </c>
      <c r="AG181" s="126" t="b">
        <f t="shared" si="52"/>
        <v>0</v>
      </c>
      <c r="AH181" s="126">
        <f t="shared" si="53"/>
        <v>0</v>
      </c>
      <c r="AJ181" s="126">
        <f t="shared" si="54"/>
        <v>0</v>
      </c>
      <c r="AK181" s="126">
        <f>IF('Member Info'!F177&gt;$R$1,1,0)</f>
        <v>0</v>
      </c>
      <c r="AL181" s="126" t="b">
        <f>IF(ISERROR(R181),ERROR.TYPE(#REF!)=ERROR.TYPE(R181),FALSE)</f>
        <v>0</v>
      </c>
      <c r="AM181" s="126" t="b">
        <f>IF(ISERROR(S181),ERROR.TYPE(#REF!)=ERROR.TYPE(S181),FALSE)</f>
        <v>0</v>
      </c>
      <c r="AN181" s="126">
        <f>IF(OR('Member Info'!F177&gt;=$S$1,'Member Info'!N177&gt;=$R$1),1,0)</f>
        <v>0</v>
      </c>
    </row>
    <row r="182" spans="1:40" ht="15.75" thickBot="1" x14ac:dyDescent="0.3">
      <c r="A182" s="4">
        <v>150</v>
      </c>
      <c r="B182" s="166">
        <f>'Member Info'!D178</f>
        <v>0</v>
      </c>
      <c r="C182" s="166">
        <f>'Member Info'!E178</f>
        <v>0</v>
      </c>
      <c r="D182" s="166" t="str">
        <f>'Member Info'!G178</f>
        <v/>
      </c>
      <c r="E182" s="167">
        <f>'Member Info'!B178</f>
        <v>0</v>
      </c>
      <c r="F182" s="244"/>
      <c r="G182" s="168" t="str">
        <f>IF(E182=0,"",
IF('Member Info'!$AM$19&lt;=$R$1,
SUMPRODUCT('Member Info'!L178+IF('Member Info'!H178&gt;'Member Info'!$AJ$12,'Member Info'!$AK$13,IF('Member Info'!H178&gt;'Member Info'!$AJ$11,'Member Info'!$AK$12,IF('Member Info'!H178&gt;'Member Info'!$AJ$10,'Member Info'!$AK$11,IF('Member Info'!H178&gt;'Member Info'!$AJ$9,'Member Info'!$AK$10,IF('Member Info'!H178&gt;'Member Info'!$AJ$8,'Member Info'!$AK$9,'Member Info'!$AK$8)))))),
SUMPRODUCT('Member Info'!L178+IF('Member Info'!H178&gt;'Member Info'!$AG$17,'Member Info'!$AH$18,IF('Member Info'!H178&gt;'Member Info'!$AG$16,'Member Info'!$AH$17,IF('Member Info'!H178&gt;'Member Info'!$AG$15,'Member Info'!$AH$16,IF('Member Info'!H178&gt;'Member Info'!$AG$14,'Member Info'!$AH$15,IF('Member Info'!H178&gt;'Member Info'!$AG$13,'Member Info'!$AH$14,IF('Member Info'!H178&gt;'Member Info'!$AG$12,'Member Info'!$AH$13,IF('Member Info'!H178&gt;'Member Info'!$AG$11,'Member Info'!$AH$12,IF('Member Info'!H178&gt;'Member Info'!$AG$10,'Member Info'!$AH$11,IF('Member Info'!H178&gt;'Member Info'!$AG$9,'Member Info'!$AH$10,IF('Member Info'!H178&gt;'Member Info'!$AG$8,'Member Info'!$AH$9,'Member Info'!$AH$8)))))))))))))</f>
        <v/>
      </c>
      <c r="H182" s="26"/>
      <c r="I182" s="26"/>
      <c r="J182" s="107" t="str">
        <f>IF(E182=0,"",IF('Member Info'!F178&gt;$S$1,CONCATENATE("Joined with practice on ", TEXT('Member Info'!F178, "DD/MM/YYYY")),IF('Member Info'!N178&lt;&gt;"",IF('Member Info'!N178&lt;$R$1,CONCATENATE("Left Scheme on ", TEXT('Member Info'!N178, "DD/MM/YYYY")),IF(ISERROR(G182),"Error Detected, No rate entered",IF(E182=0,"",IF(F182="","Error Detected, No Pensionable pay",IF(ISERROR(AB182)," Unknown Values entered.",IF(T182+U182&lt;1,"Acceptable",IF(R182+S182=200, "No Contributions Entered", IF(K182="","Error Detected, Choose reason&gt;",IF(X182="1",IF(T182=1,"Please Enter Deemed Pensionable Pay","Add Any Relevant Details Above"),"Please Give Details Above"))))))))),IF(ISERROR(G182),"Error Detected, No rate entered",IF(E182=0,"",IF(F182="","Error Detected, No Pensionable pay",IF(ISERROR(AB182)," Unknown Values entered.",IF(T182+U182&lt;1,"Acceptable",IF(R182+S182=200, "No Contributions Entered", IF(K182="","Error Detected, Choose reason&gt;",IF(X182="1",IF(T182=1,"Please Enter Deemed Pensionable Pay","Add relevant Details Above"),"Please give details Above")))))))))))</f>
        <v/>
      </c>
      <c r="K182" s="263"/>
      <c r="L182" s="93"/>
      <c r="M182" s="93" t="str">
        <f t="shared" si="42"/>
        <v/>
      </c>
      <c r="N182" s="96">
        <f t="shared" si="41"/>
        <v>0</v>
      </c>
      <c r="O182" s="96">
        <f t="shared" si="41"/>
        <v>0</v>
      </c>
      <c r="P182" s="220">
        <f>(ROUND((F182/100*'Member Info'!$W$2), 2))</f>
        <v>0</v>
      </c>
      <c r="Q182" s="220" t="e">
        <f t="shared" si="43"/>
        <v>#VALUE!</v>
      </c>
      <c r="R182" s="220" t="str">
        <f t="shared" si="44"/>
        <v/>
      </c>
      <c r="S182" s="229" t="str">
        <f t="shared" si="45"/>
        <v/>
      </c>
      <c r="T182" s="230" t="str">
        <f t="shared" si="46"/>
        <v/>
      </c>
      <c r="U182" s="230" t="str">
        <f t="shared" si="47"/>
        <v/>
      </c>
      <c r="V182" s="224">
        <f t="shared" si="48"/>
        <v>0</v>
      </c>
      <c r="W182" s="112">
        <f t="shared" si="49"/>
        <v>0</v>
      </c>
      <c r="X182" s="237" t="str">
        <f t="shared" si="37"/>
        <v/>
      </c>
      <c r="Y182" s="242" t="b">
        <f t="shared" si="38"/>
        <v>0</v>
      </c>
      <c r="Z182" s="237">
        <f t="shared" si="50"/>
        <v>0</v>
      </c>
      <c r="AA182" s="237">
        <f>IF('Member Info'!N178="",1,"")</f>
        <v>1</v>
      </c>
      <c r="AB182" s="245" t="e">
        <f t="shared" si="51"/>
        <v>#VALUE!</v>
      </c>
      <c r="AC182" s="132" t="str">
        <f t="shared" si="39"/>
        <v/>
      </c>
      <c r="AD182" s="126">
        <f t="shared" si="40"/>
        <v>1</v>
      </c>
      <c r="AE182" s="126" t="str">
        <f>IF('Member Info'!N178&lt;&gt;"",IF('Member Info'!N178&lt;=$R$1,1,0),"")</f>
        <v/>
      </c>
      <c r="AG182" s="126" t="b">
        <f t="shared" si="52"/>
        <v>0</v>
      </c>
      <c r="AH182" s="126">
        <f t="shared" si="53"/>
        <v>0</v>
      </c>
      <c r="AJ182" s="126">
        <f t="shared" si="54"/>
        <v>0</v>
      </c>
      <c r="AK182" s="126">
        <f>IF('Member Info'!F178&gt;$R$1,1,0)</f>
        <v>0</v>
      </c>
      <c r="AL182" s="126" t="b">
        <f>IF(ISERROR(R182),ERROR.TYPE(#REF!)=ERROR.TYPE(R182),FALSE)</f>
        <v>0</v>
      </c>
      <c r="AM182" s="126" t="b">
        <f>IF(ISERROR(S182),ERROR.TYPE(#REF!)=ERROR.TYPE(S182),FALSE)</f>
        <v>0</v>
      </c>
      <c r="AN182" s="126">
        <f>IF(OR('Member Info'!F178&gt;=$S$1,'Member Info'!N178&gt;=$R$1),1,0)</f>
        <v>0</v>
      </c>
    </row>
    <row r="183" spans="1:40" ht="15.75" thickBot="1" x14ac:dyDescent="0.3">
      <c r="A183" s="4"/>
      <c r="B183" s="5"/>
      <c r="C183" s="5"/>
      <c r="D183" s="5"/>
      <c r="E183" s="5"/>
      <c r="F183" s="279">
        <f>SUM(F33:F182)</f>
        <v>0</v>
      </c>
      <c r="G183" s="21"/>
      <c r="H183" s="9">
        <f>ROUND(SUM(H33:H182), 2)</f>
        <v>0</v>
      </c>
      <c r="I183" s="9">
        <f>ROUND(SUM(I33:I182), 2)</f>
        <v>0</v>
      </c>
      <c r="J183" s="135">
        <f>COUNTIF(J33:J182, "&gt;0")</f>
        <v>0</v>
      </c>
      <c r="K183" s="5"/>
      <c r="L183" s="5"/>
      <c r="M183" s="5"/>
      <c r="N183" s="5"/>
      <c r="O183" s="5"/>
      <c r="T183" s="224">
        <f>SUM(T33:T182)</f>
        <v>0</v>
      </c>
      <c r="U183" s="230">
        <f>SUM(U33:U182)</f>
        <v>0</v>
      </c>
      <c r="V183" s="224">
        <f>SUM(V33:V182)</f>
        <v>0</v>
      </c>
      <c r="W183" s="224"/>
      <c r="X183" s="340"/>
      <c r="Y183" s="224">
        <f>COUNTIF(Y33:Y182, TRUE)</f>
        <v>0</v>
      </c>
      <c r="Z183" s="239">
        <f>SUM(Z33:Z182)</f>
        <v>0</v>
      </c>
      <c r="AA183" s="255"/>
      <c r="AB183" s="238"/>
      <c r="AC183" s="245">
        <f>SUM(AC33:AC182)</f>
        <v>0</v>
      </c>
      <c r="AD183" s="126">
        <f>COUNTIF(AD33:AD182,"&gt;1")</f>
        <v>0</v>
      </c>
      <c r="AJ183" s="126">
        <f>SUM(AJ33:AJ182)</f>
        <v>0</v>
      </c>
    </row>
    <row r="184" spans="1:40" ht="15" customHeight="1" x14ac:dyDescent="0.25">
      <c r="A184" s="4"/>
      <c r="B184" s="344"/>
      <c r="C184" s="344"/>
      <c r="D184" s="5"/>
      <c r="E184" s="38"/>
      <c r="F184" s="38"/>
      <c r="G184" s="21"/>
      <c r="H184" s="22"/>
      <c r="I184" s="22"/>
      <c r="J184" s="108"/>
      <c r="K184" s="5"/>
      <c r="L184" s="5"/>
      <c r="M184" s="5"/>
      <c r="N184" s="5"/>
      <c r="O184" s="256"/>
    </row>
    <row r="185" spans="1:40" ht="15.75" customHeight="1" x14ac:dyDescent="0.25">
      <c r="A185" s="4"/>
      <c r="B185" s="344"/>
      <c r="C185" s="344"/>
      <c r="D185" s="23"/>
      <c r="E185" s="343"/>
      <c r="F185" s="343"/>
      <c r="G185" s="341"/>
      <c r="H185" s="341"/>
      <c r="I185" s="341"/>
      <c r="J185" s="341"/>
      <c r="K185" s="5"/>
      <c r="L185" s="5"/>
      <c r="M185" s="5"/>
      <c r="N185" s="256"/>
      <c r="O185" s="5"/>
    </row>
    <row r="186" spans="1:40" ht="15.75" x14ac:dyDescent="0.25">
      <c r="A186" s="4"/>
      <c r="B186" s="344"/>
      <c r="C186" s="344"/>
      <c r="D186" s="23"/>
      <c r="E186" s="343"/>
      <c r="F186" s="477" t="s">
        <v>17</v>
      </c>
      <c r="G186" s="477"/>
      <c r="H186" s="477"/>
      <c r="I186" s="341"/>
      <c r="J186" s="341"/>
      <c r="K186" s="5"/>
      <c r="L186" s="5"/>
      <c r="M186" s="5"/>
      <c r="N186" s="5"/>
      <c r="O186" s="5"/>
    </row>
    <row r="187" spans="1:40" ht="15.75" x14ac:dyDescent="0.25">
      <c r="A187" s="4"/>
      <c r="B187" s="388"/>
      <c r="C187" s="388"/>
      <c r="D187" s="23"/>
      <c r="E187" s="342"/>
      <c r="F187" s="477"/>
      <c r="G187" s="477"/>
      <c r="H187" s="477"/>
      <c r="I187" s="342"/>
      <c r="J187" s="342"/>
      <c r="K187" s="5"/>
      <c r="L187" s="5"/>
      <c r="M187" s="5"/>
      <c r="N187" s="5"/>
      <c r="O187" s="5"/>
    </row>
    <row r="188" spans="1:40" ht="15.75" x14ac:dyDescent="0.25">
      <c r="A188" s="4"/>
      <c r="B188" s="345"/>
      <c r="C188" s="345"/>
      <c r="D188" s="23"/>
      <c r="E188" s="342"/>
      <c r="F188" s="342"/>
      <c r="G188" s="342"/>
      <c r="H188" s="342"/>
      <c r="I188" s="476" t="s">
        <v>20</v>
      </c>
      <c r="J188" s="476"/>
      <c r="K188" s="5"/>
      <c r="L188" s="5"/>
      <c r="M188" s="5"/>
      <c r="N188" s="5"/>
      <c r="O188" s="5"/>
    </row>
    <row r="189" spans="1:40" ht="15.75" thickBot="1" x14ac:dyDescent="0.3">
      <c r="A189" s="4"/>
      <c r="B189" s="346"/>
      <c r="C189" s="345" t="s">
        <v>18</v>
      </c>
      <c r="D189" s="345"/>
      <c r="E189" s="342"/>
      <c r="F189" s="345" t="s">
        <v>19</v>
      </c>
      <c r="G189" s="345"/>
      <c r="H189" s="345"/>
      <c r="I189" s="485"/>
      <c r="J189" s="485"/>
      <c r="K189" s="5"/>
      <c r="L189" s="5"/>
      <c r="M189" s="5"/>
      <c r="N189" s="5"/>
      <c r="O189" s="5"/>
    </row>
    <row r="190" spans="1:40" ht="15.75" thickBot="1" x14ac:dyDescent="0.3">
      <c r="A190" s="4"/>
      <c r="B190" s="12"/>
      <c r="C190" s="480">
        <f>H183</f>
        <v>0</v>
      </c>
      <c r="D190" s="481"/>
      <c r="E190" s="342"/>
      <c r="F190" s="480">
        <f>I183</f>
        <v>0</v>
      </c>
      <c r="G190" s="481"/>
      <c r="H190" s="346"/>
      <c r="I190" s="480">
        <f>C190+F190</f>
        <v>0</v>
      </c>
      <c r="J190" s="481"/>
      <c r="K190" s="5"/>
      <c r="L190" s="5"/>
      <c r="M190" s="5"/>
      <c r="N190" s="5"/>
      <c r="O190" s="5"/>
    </row>
    <row r="191" spans="1:40" ht="15.75" x14ac:dyDescent="0.25">
      <c r="A191" s="4"/>
      <c r="B191" s="345"/>
      <c r="C191" s="345"/>
      <c r="D191" s="23"/>
      <c r="E191" s="342"/>
      <c r="F191" s="342"/>
      <c r="G191" s="342"/>
      <c r="H191" s="342"/>
      <c r="I191" s="342"/>
      <c r="J191" s="342"/>
      <c r="K191" s="5"/>
      <c r="L191" s="5"/>
      <c r="M191" s="5"/>
      <c r="N191" s="5"/>
      <c r="O191" s="5"/>
    </row>
    <row r="192" spans="1:40" ht="15.75" x14ac:dyDescent="0.25">
      <c r="A192" s="4"/>
      <c r="B192" s="346"/>
      <c r="C192" s="346"/>
      <c r="D192" s="23"/>
      <c r="E192" s="342"/>
      <c r="F192" s="342"/>
      <c r="G192" s="342"/>
      <c r="H192" s="342"/>
      <c r="I192" s="342"/>
      <c r="J192" s="342"/>
      <c r="K192" s="5"/>
      <c r="L192" s="5"/>
      <c r="M192" s="5"/>
      <c r="N192" s="5"/>
      <c r="O192" s="5"/>
    </row>
    <row r="193" spans="1:27" ht="15.75" customHeight="1" x14ac:dyDescent="0.25">
      <c r="A193" s="4"/>
      <c r="B193" s="487" t="s">
        <v>607</v>
      </c>
      <c r="C193" s="487"/>
      <c r="D193" s="487"/>
      <c r="E193" s="487"/>
      <c r="F193" s="487"/>
      <c r="G193" s="487"/>
      <c r="H193" s="487"/>
      <c r="I193" s="487"/>
      <c r="J193" s="487"/>
      <c r="K193" s="5"/>
      <c r="L193" s="5"/>
      <c r="M193" s="5"/>
      <c r="N193" s="5"/>
      <c r="O193" s="5"/>
    </row>
    <row r="194" spans="1:27" ht="15.75" customHeight="1" x14ac:dyDescent="0.25">
      <c r="A194" s="4"/>
      <c r="B194" s="487"/>
      <c r="C194" s="487"/>
      <c r="D194" s="487"/>
      <c r="E194" s="487"/>
      <c r="F194" s="487"/>
      <c r="G194" s="487"/>
      <c r="H194" s="487"/>
      <c r="I194" s="487"/>
      <c r="J194" s="487"/>
      <c r="K194" s="5"/>
      <c r="L194" s="5"/>
      <c r="M194" s="5"/>
      <c r="N194" s="5"/>
      <c r="O194" s="5"/>
    </row>
    <row r="195" spans="1:27" ht="15.75" customHeight="1" x14ac:dyDescent="0.25">
      <c r="A195" s="4"/>
      <c r="B195" s="487"/>
      <c r="C195" s="487"/>
      <c r="D195" s="487"/>
      <c r="E195" s="487"/>
      <c r="F195" s="487"/>
      <c r="G195" s="487"/>
      <c r="H195" s="487"/>
      <c r="I195" s="487"/>
      <c r="J195" s="487"/>
      <c r="K195" s="5"/>
      <c r="L195" s="5"/>
      <c r="M195" s="5"/>
      <c r="N195" s="5"/>
      <c r="O195" s="5"/>
    </row>
    <row r="196" spans="1:27" ht="15.75" customHeight="1" x14ac:dyDescent="0.25">
      <c r="A196" s="4"/>
      <c r="B196" s="487"/>
      <c r="C196" s="487"/>
      <c r="D196" s="487"/>
      <c r="E196" s="487"/>
      <c r="F196" s="487"/>
      <c r="G196" s="487"/>
      <c r="H196" s="487"/>
      <c r="I196" s="487"/>
      <c r="J196" s="487"/>
      <c r="K196" s="5"/>
      <c r="L196" s="5"/>
      <c r="M196" s="5"/>
      <c r="N196" s="5"/>
      <c r="O196" s="5"/>
    </row>
    <row r="197" spans="1:27" x14ac:dyDescent="0.25">
      <c r="A197" s="4"/>
      <c r="B197" s="487"/>
      <c r="C197" s="487"/>
      <c r="D197" s="487"/>
      <c r="E197" s="487"/>
      <c r="F197" s="487"/>
      <c r="G197" s="487"/>
      <c r="H197" s="487"/>
      <c r="I197" s="487"/>
      <c r="J197" s="487"/>
      <c r="K197" s="5"/>
      <c r="L197" s="5"/>
      <c r="M197" s="5"/>
      <c r="N197" s="5"/>
      <c r="O197" s="5"/>
    </row>
    <row r="198" spans="1:27" x14ac:dyDescent="0.25">
      <c r="A198" s="4"/>
      <c r="B198" s="5"/>
      <c r="C198" s="5"/>
      <c r="D198" s="5"/>
      <c r="E198" s="5"/>
      <c r="F198" s="5"/>
      <c r="G198" s="21"/>
      <c r="H198" s="5"/>
      <c r="I198" s="5"/>
      <c r="J198" s="386"/>
      <c r="K198" s="5"/>
      <c r="L198" s="5"/>
      <c r="M198" s="5"/>
      <c r="N198" s="5"/>
      <c r="O198" s="5"/>
    </row>
    <row r="199" spans="1:27" ht="15.75" x14ac:dyDescent="0.25">
      <c r="A199" s="4"/>
      <c r="B199" s="474"/>
      <c r="C199" s="474"/>
      <c r="D199" s="474"/>
      <c r="E199" s="474"/>
      <c r="F199" s="474"/>
      <c r="G199" s="474"/>
      <c r="H199" s="390"/>
      <c r="I199" s="390"/>
      <c r="J199" s="105"/>
      <c r="K199" s="5"/>
      <c r="L199" s="5"/>
      <c r="M199" s="5"/>
      <c r="N199" s="5"/>
      <c r="O199" s="5"/>
      <c r="S199" s="126"/>
      <c r="T199" s="126"/>
      <c r="U199" s="126"/>
      <c r="V199" s="126"/>
      <c r="W199" s="126"/>
      <c r="X199" s="126"/>
      <c r="Y199" s="126"/>
      <c r="Z199" s="126"/>
      <c r="AA199" s="126"/>
    </row>
    <row r="200" spans="1:27" x14ac:dyDescent="0.25">
      <c r="A200" s="4"/>
      <c r="B200" s="5"/>
      <c r="C200" s="5"/>
      <c r="D200" s="5"/>
      <c r="E200" s="5"/>
      <c r="F200" s="5"/>
      <c r="G200" s="21"/>
      <c r="H200" s="5"/>
      <c r="I200" s="5"/>
      <c r="J200" s="386"/>
      <c r="K200" s="5"/>
      <c r="L200" s="5"/>
      <c r="M200" s="5"/>
      <c r="N200" s="5"/>
      <c r="O200" s="5"/>
      <c r="S200" s="126"/>
      <c r="T200" s="126"/>
      <c r="U200" s="126"/>
      <c r="V200" s="126"/>
      <c r="W200" s="126"/>
      <c r="X200" s="126"/>
      <c r="Y200" s="126"/>
      <c r="Z200" s="126"/>
      <c r="AA200" s="126"/>
    </row>
    <row r="201" spans="1:27" x14ac:dyDescent="0.25">
      <c r="A201" s="4"/>
      <c r="B201" s="5"/>
      <c r="C201" s="5"/>
      <c r="D201" s="5"/>
      <c r="E201" s="5"/>
      <c r="F201" s="5"/>
      <c r="G201" s="21"/>
      <c r="H201" s="5"/>
      <c r="I201" s="5"/>
      <c r="J201" s="386"/>
      <c r="K201" s="5"/>
      <c r="L201" s="5"/>
      <c r="M201" s="5"/>
      <c r="N201" s="5"/>
      <c r="O201" s="5"/>
      <c r="S201" s="126"/>
      <c r="T201" s="126"/>
      <c r="U201" s="126"/>
      <c r="V201" s="126"/>
      <c r="W201" s="126"/>
      <c r="X201" s="126"/>
      <c r="Y201" s="126"/>
      <c r="Z201" s="126"/>
      <c r="AA201" s="126"/>
    </row>
    <row r="202" spans="1:27" ht="21" x14ac:dyDescent="0.25">
      <c r="A202" s="4"/>
      <c r="B202" s="486"/>
      <c r="C202" s="486"/>
      <c r="D202" s="486"/>
      <c r="E202" s="486"/>
      <c r="F202" s="486"/>
      <c r="G202" s="486"/>
      <c r="H202" s="389"/>
      <c r="I202" s="389"/>
      <c r="J202" s="389"/>
      <c r="K202" s="5"/>
      <c r="L202" s="5"/>
      <c r="M202" s="5"/>
      <c r="N202" s="5"/>
      <c r="O202" s="5"/>
      <c r="S202" s="126"/>
      <c r="T202" s="126"/>
      <c r="U202" s="126"/>
      <c r="V202" s="126"/>
      <c r="W202" s="126"/>
      <c r="X202" s="126"/>
      <c r="Y202" s="126"/>
      <c r="Z202" s="126"/>
      <c r="AA202" s="126"/>
    </row>
    <row r="203" spans="1:27" ht="21" x14ac:dyDescent="0.25">
      <c r="A203" s="4"/>
      <c r="B203" s="15"/>
      <c r="C203" s="15"/>
      <c r="D203" s="15"/>
      <c r="E203" s="15"/>
      <c r="F203" s="15"/>
      <c r="G203" s="15"/>
      <c r="H203" s="5"/>
      <c r="I203" s="5"/>
      <c r="J203" s="386"/>
      <c r="K203" s="5"/>
      <c r="L203" s="5"/>
      <c r="M203" s="5"/>
      <c r="N203" s="5"/>
      <c r="O203" s="5"/>
      <c r="S203" s="126"/>
      <c r="T203" s="126"/>
      <c r="U203" s="126"/>
      <c r="V203" s="126"/>
      <c r="W203" s="126"/>
      <c r="X203" s="126"/>
      <c r="Y203" s="126"/>
      <c r="Z203" s="126"/>
      <c r="AA203" s="126"/>
    </row>
    <row r="204" spans="1:27" ht="15" customHeight="1" x14ac:dyDescent="0.25">
      <c r="A204" s="4"/>
      <c r="B204" s="478"/>
      <c r="C204" s="478"/>
      <c r="D204" s="478"/>
      <c r="E204" s="5"/>
      <c r="F204" s="478"/>
      <c r="G204" s="478"/>
      <c r="H204" s="478"/>
      <c r="I204" s="478"/>
      <c r="J204" s="388"/>
      <c r="K204" s="5"/>
      <c r="L204" s="5"/>
      <c r="M204" s="5"/>
      <c r="N204" s="5"/>
      <c r="O204" s="5"/>
      <c r="S204" s="126"/>
      <c r="T204" s="126"/>
      <c r="U204" s="126"/>
      <c r="V204" s="126"/>
      <c r="W204" s="126"/>
      <c r="X204" s="126"/>
      <c r="Y204" s="126"/>
      <c r="Z204" s="126"/>
      <c r="AA204" s="126"/>
    </row>
    <row r="205" spans="1:27" x14ac:dyDescent="0.25">
      <c r="A205" s="4"/>
      <c r="B205" s="478"/>
      <c r="C205" s="478"/>
      <c r="D205" s="478"/>
      <c r="E205" s="5"/>
      <c r="F205" s="478"/>
      <c r="G205" s="478"/>
      <c r="H205" s="478"/>
      <c r="I205" s="478"/>
      <c r="J205" s="388"/>
      <c r="K205" s="5"/>
      <c r="L205" s="5"/>
      <c r="M205" s="5"/>
      <c r="N205" s="5"/>
      <c r="O205" s="5"/>
      <c r="S205" s="126"/>
      <c r="T205" s="126"/>
      <c r="U205" s="126"/>
      <c r="V205" s="126"/>
      <c r="W205" s="126"/>
      <c r="X205" s="126"/>
      <c r="Y205" s="126"/>
      <c r="Z205" s="126"/>
      <c r="AA205" s="126"/>
    </row>
    <row r="206" spans="1:27" x14ac:dyDescent="0.25">
      <c r="A206" s="4"/>
      <c r="B206" s="388"/>
      <c r="C206" s="388"/>
      <c r="D206" s="388"/>
      <c r="E206" s="5"/>
      <c r="F206" s="388"/>
      <c r="G206" s="388"/>
      <c r="H206" s="388"/>
      <c r="I206" s="388"/>
      <c r="J206" s="388"/>
      <c r="K206" s="5"/>
      <c r="L206" s="5"/>
      <c r="M206" s="5"/>
      <c r="N206" s="5"/>
      <c r="O206" s="5"/>
      <c r="S206" s="126"/>
      <c r="T206" s="126"/>
      <c r="U206" s="126"/>
      <c r="V206" s="126"/>
      <c r="W206" s="126"/>
      <c r="X206" s="126"/>
      <c r="Y206" s="126"/>
      <c r="Z206" s="126"/>
      <c r="AA206" s="126"/>
    </row>
    <row r="207" spans="1:27" ht="15.75" customHeight="1" x14ac:dyDescent="0.25">
      <c r="A207" s="4"/>
      <c r="B207" s="433"/>
      <c r="C207" s="433"/>
      <c r="D207" s="433"/>
      <c r="E207" s="5"/>
      <c r="F207" s="433"/>
      <c r="G207" s="433"/>
      <c r="H207" s="433"/>
      <c r="I207" s="433"/>
      <c r="J207" s="31"/>
      <c r="K207" s="5"/>
      <c r="L207" s="5"/>
      <c r="M207" s="5"/>
      <c r="N207" s="5"/>
      <c r="O207" s="5"/>
      <c r="S207" s="126"/>
      <c r="T207" s="126"/>
      <c r="U207" s="126"/>
      <c r="V207" s="126"/>
      <c r="W207" s="126"/>
      <c r="X207" s="126"/>
      <c r="Y207" s="126"/>
      <c r="Z207" s="126"/>
      <c r="AA207" s="126"/>
    </row>
    <row r="208" spans="1:27" x14ac:dyDescent="0.25">
      <c r="A208" s="4"/>
      <c r="B208" s="473"/>
      <c r="C208" s="473"/>
      <c r="D208" s="473"/>
      <c r="E208" s="5"/>
      <c r="F208" s="473"/>
      <c r="G208" s="473"/>
      <c r="H208" s="473"/>
      <c r="I208" s="473"/>
      <c r="J208" s="106"/>
      <c r="K208" s="5"/>
      <c r="L208" s="5"/>
      <c r="M208" s="5"/>
      <c r="N208" s="5"/>
      <c r="O208" s="5"/>
      <c r="S208" s="126"/>
      <c r="T208" s="126"/>
      <c r="U208" s="126"/>
      <c r="V208" s="126"/>
      <c r="W208" s="126"/>
      <c r="X208" s="126"/>
      <c r="Y208" s="126"/>
      <c r="Z208" s="126"/>
      <c r="AA208" s="126"/>
    </row>
    <row r="209" spans="1:27" x14ac:dyDescent="0.25">
      <c r="A209" s="4"/>
      <c r="B209" s="12"/>
      <c r="C209" s="12"/>
      <c r="D209" s="12"/>
      <c r="E209" s="5"/>
      <c r="F209" s="12"/>
      <c r="G209" s="12"/>
      <c r="H209" s="12"/>
      <c r="I209" s="12"/>
      <c r="J209" s="386"/>
      <c r="K209" s="5"/>
      <c r="L209" s="5"/>
      <c r="M209" s="5"/>
      <c r="N209" s="5"/>
      <c r="O209" s="5"/>
      <c r="S209" s="126"/>
      <c r="T209" s="126"/>
      <c r="U209" s="126"/>
      <c r="V209" s="126"/>
      <c r="W209" s="126"/>
      <c r="X209" s="126"/>
      <c r="Y209" s="126"/>
      <c r="Z209" s="126"/>
      <c r="AA209" s="126"/>
    </row>
    <row r="210" spans="1:27" ht="15.75" customHeight="1" x14ac:dyDescent="0.25">
      <c r="A210" s="4"/>
      <c r="B210" s="433"/>
      <c r="C210" s="433"/>
      <c r="D210" s="433"/>
      <c r="E210" s="5"/>
      <c r="F210" s="433"/>
      <c r="G210" s="433"/>
      <c r="H210" s="433"/>
      <c r="I210" s="433"/>
      <c r="J210" s="31"/>
      <c r="K210" s="5"/>
      <c r="L210" s="5"/>
      <c r="M210" s="5"/>
      <c r="N210" s="5"/>
      <c r="O210" s="5"/>
      <c r="S210" s="126"/>
      <c r="T210" s="126"/>
      <c r="U210" s="126"/>
      <c r="V210" s="126"/>
      <c r="W210" s="126"/>
      <c r="X210" s="126"/>
      <c r="Y210" s="126"/>
      <c r="Z210" s="126"/>
      <c r="AA210" s="126"/>
    </row>
    <row r="211" spans="1:27" x14ac:dyDescent="0.25">
      <c r="A211" s="4"/>
      <c r="B211" s="473"/>
      <c r="C211" s="473"/>
      <c r="D211" s="473"/>
      <c r="E211" s="5"/>
      <c r="F211" s="473"/>
      <c r="G211" s="473"/>
      <c r="H211" s="473"/>
      <c r="I211" s="473"/>
      <c r="J211" s="106"/>
      <c r="K211" s="5"/>
      <c r="L211" s="5"/>
      <c r="M211" s="5"/>
      <c r="N211" s="5"/>
      <c r="O211" s="5"/>
      <c r="S211" s="126"/>
      <c r="T211" s="126"/>
      <c r="U211" s="126"/>
      <c r="V211" s="126"/>
      <c r="W211" s="126"/>
      <c r="X211" s="126"/>
      <c r="Y211" s="126"/>
      <c r="Z211" s="126"/>
      <c r="AA211" s="126"/>
    </row>
    <row r="212" spans="1:27" x14ac:dyDescent="0.25">
      <c r="A212" s="4"/>
      <c r="B212" s="12"/>
      <c r="C212" s="12"/>
      <c r="D212" s="12"/>
      <c r="E212" s="5"/>
      <c r="F212" s="12"/>
      <c r="G212" s="12"/>
      <c r="H212" s="12"/>
      <c r="I212" s="12"/>
      <c r="J212" s="386"/>
      <c r="K212" s="5"/>
      <c r="L212" s="5"/>
      <c r="M212" s="5"/>
      <c r="N212" s="5"/>
      <c r="O212" s="5"/>
      <c r="S212" s="126"/>
      <c r="T212" s="126"/>
      <c r="U212" s="126"/>
      <c r="V212" s="126"/>
      <c r="W212" s="126"/>
      <c r="X212" s="126"/>
      <c r="Y212" s="126"/>
      <c r="Z212" s="126"/>
      <c r="AA212" s="126"/>
    </row>
    <row r="213" spans="1:27" ht="15.75" customHeight="1" x14ac:dyDescent="0.25">
      <c r="A213" s="4"/>
      <c r="B213" s="476"/>
      <c r="C213" s="476"/>
      <c r="D213" s="476"/>
      <c r="E213" s="5"/>
      <c r="F213" s="476"/>
      <c r="G213" s="476"/>
      <c r="H213" s="476"/>
      <c r="I213" s="476"/>
      <c r="J213" s="388"/>
      <c r="K213" s="5"/>
      <c r="L213" s="5"/>
      <c r="M213" s="5"/>
      <c r="N213" s="5"/>
      <c r="O213" s="5"/>
      <c r="S213" s="126"/>
      <c r="T213" s="126"/>
      <c r="U213" s="126"/>
      <c r="V213" s="126"/>
      <c r="W213" s="126"/>
      <c r="X213" s="126"/>
      <c r="Y213" s="126"/>
      <c r="Z213" s="126"/>
      <c r="AA213" s="126"/>
    </row>
    <row r="214" spans="1:27" x14ac:dyDescent="0.25">
      <c r="A214" s="4"/>
      <c r="B214" s="473"/>
      <c r="C214" s="473"/>
      <c r="D214" s="473"/>
      <c r="E214" s="5"/>
      <c r="F214" s="473"/>
      <c r="G214" s="473"/>
      <c r="H214" s="473"/>
      <c r="I214" s="473"/>
      <c r="J214" s="106"/>
      <c r="K214" s="5"/>
      <c r="L214" s="5"/>
      <c r="M214" s="5"/>
      <c r="N214" s="5"/>
      <c r="O214" s="5"/>
      <c r="S214" s="126"/>
      <c r="T214" s="126"/>
      <c r="U214" s="126"/>
      <c r="V214" s="126"/>
      <c r="W214" s="126"/>
      <c r="X214" s="126"/>
      <c r="Y214" s="126"/>
      <c r="Z214" s="126"/>
      <c r="AA214" s="126"/>
    </row>
    <row r="215" spans="1:27" x14ac:dyDescent="0.25">
      <c r="A215" s="4"/>
      <c r="B215" s="12"/>
      <c r="C215" s="12"/>
      <c r="D215" s="12"/>
      <c r="E215" s="5"/>
      <c r="F215" s="5"/>
      <c r="G215" s="5"/>
      <c r="H215" s="12"/>
      <c r="I215" s="5"/>
      <c r="J215" s="386"/>
      <c r="K215" s="5"/>
      <c r="L215" s="5"/>
      <c r="M215" s="5"/>
      <c r="N215" s="5"/>
      <c r="O215" s="5"/>
      <c r="S215" s="126"/>
      <c r="T215" s="126"/>
      <c r="U215" s="126"/>
      <c r="V215" s="126"/>
      <c r="W215" s="126"/>
      <c r="X215" s="126"/>
      <c r="Y215" s="126"/>
      <c r="Z215" s="126"/>
      <c r="AA215" s="126"/>
    </row>
    <row r="216" spans="1:27" x14ac:dyDescent="0.25">
      <c r="A216" s="4"/>
      <c r="B216" s="479"/>
      <c r="C216" s="479"/>
      <c r="D216" s="479"/>
      <c r="E216" s="5"/>
      <c r="F216" s="5"/>
      <c r="G216" s="5"/>
      <c r="H216" s="12"/>
      <c r="I216" s="5"/>
      <c r="J216" s="386"/>
      <c r="K216" s="5"/>
      <c r="L216" s="5"/>
      <c r="M216" s="5"/>
      <c r="N216" s="5"/>
      <c r="O216" s="5"/>
      <c r="S216" s="126"/>
      <c r="T216" s="126"/>
      <c r="U216" s="126"/>
      <c r="V216" s="126"/>
      <c r="W216" s="126"/>
      <c r="X216" s="126"/>
      <c r="Y216" s="126"/>
      <c r="Z216" s="126"/>
      <c r="AA216" s="126"/>
    </row>
    <row r="217" spans="1:27" x14ac:dyDescent="0.25">
      <c r="A217" s="4"/>
      <c r="B217" s="475"/>
      <c r="C217" s="475"/>
      <c r="D217" s="475"/>
      <c r="E217" s="5"/>
      <c r="F217" s="5"/>
      <c r="G217" s="5"/>
      <c r="H217" s="5"/>
      <c r="I217" s="5"/>
      <c r="J217" s="386"/>
      <c r="K217" s="5"/>
      <c r="L217" s="5"/>
      <c r="M217" s="5"/>
      <c r="N217" s="5"/>
      <c r="O217" s="5"/>
      <c r="S217" s="126"/>
      <c r="T217" s="126"/>
      <c r="U217" s="126"/>
      <c r="V217" s="126"/>
      <c r="W217" s="126"/>
      <c r="X217" s="126"/>
      <c r="Y217" s="126"/>
      <c r="Z217" s="126"/>
      <c r="AA217" s="126"/>
    </row>
    <row r="218" spans="1:27" x14ac:dyDescent="0.25">
      <c r="A218" s="4"/>
      <c r="B218" s="12"/>
      <c r="C218" s="12"/>
      <c r="D218" s="12"/>
      <c r="E218" s="12"/>
      <c r="F218" s="12"/>
      <c r="G218" s="12"/>
      <c r="H218" s="5"/>
      <c r="I218" s="5"/>
      <c r="J218" s="386"/>
      <c r="K218" s="5"/>
      <c r="L218" s="5"/>
      <c r="M218" s="5"/>
      <c r="N218" s="5"/>
      <c r="O218" s="5"/>
      <c r="S218" s="126"/>
      <c r="T218" s="126"/>
      <c r="U218" s="126"/>
      <c r="V218" s="126"/>
      <c r="W218" s="126"/>
      <c r="X218" s="126"/>
      <c r="Y218" s="126"/>
      <c r="Z218" s="126"/>
      <c r="AA218" s="126"/>
    </row>
    <row r="219" spans="1:27" x14ac:dyDescent="0.25">
      <c r="A219" s="4"/>
      <c r="B219" s="476"/>
      <c r="C219" s="476"/>
      <c r="D219" s="476"/>
      <c r="E219" s="476"/>
      <c r="F219" s="476"/>
      <c r="G219" s="476"/>
      <c r="H219" s="387"/>
      <c r="I219" s="387"/>
      <c r="J219" s="388"/>
      <c r="K219" s="5"/>
      <c r="L219" s="5"/>
      <c r="M219" s="5"/>
      <c r="N219" s="5"/>
      <c r="O219" s="5"/>
      <c r="S219" s="126"/>
      <c r="T219" s="126"/>
      <c r="U219" s="126"/>
      <c r="V219" s="126"/>
      <c r="W219" s="126"/>
      <c r="X219" s="126"/>
      <c r="Y219" s="126"/>
      <c r="Z219" s="126"/>
      <c r="AA219" s="126"/>
    </row>
    <row r="220" spans="1:27" ht="15.75" thickBot="1" x14ac:dyDescent="0.3">
      <c r="A220" s="4"/>
      <c r="B220" s="18"/>
      <c r="C220" s="18"/>
      <c r="D220" s="18"/>
      <c r="E220" s="18"/>
      <c r="F220" s="18"/>
      <c r="G220" s="18"/>
      <c r="H220" s="19"/>
      <c r="I220" s="33"/>
      <c r="J220" s="109"/>
      <c r="K220" s="19"/>
      <c r="L220" s="5"/>
      <c r="M220" s="5"/>
      <c r="N220" s="5"/>
      <c r="O220" s="5"/>
      <c r="S220" s="126"/>
      <c r="T220" s="126"/>
      <c r="U220" s="126"/>
      <c r="V220" s="126"/>
      <c r="W220" s="126"/>
      <c r="X220" s="126"/>
      <c r="Y220" s="126"/>
      <c r="Z220" s="126"/>
      <c r="AA220" s="126"/>
    </row>
    <row r="221" spans="1:27" x14ac:dyDescent="0.25">
      <c r="A221" s="4"/>
      <c r="S221" s="126"/>
      <c r="T221" s="126"/>
      <c r="U221" s="126"/>
      <c r="V221" s="126"/>
      <c r="W221" s="126"/>
      <c r="X221" s="126"/>
      <c r="Y221" s="126"/>
      <c r="Z221" s="126"/>
      <c r="AA221" s="126"/>
    </row>
    <row r="222" spans="1:27" x14ac:dyDescent="0.25">
      <c r="A222" s="4"/>
      <c r="S222" s="126"/>
      <c r="T222" s="126"/>
      <c r="U222" s="126"/>
      <c r="V222" s="126"/>
      <c r="W222" s="126"/>
      <c r="X222" s="126"/>
      <c r="Y222" s="126"/>
      <c r="Z222" s="126"/>
      <c r="AA222" s="126"/>
    </row>
    <row r="223" spans="1:27" x14ac:dyDescent="0.25">
      <c r="A223" s="4"/>
      <c r="S223" s="126"/>
      <c r="T223" s="126"/>
      <c r="U223" s="126"/>
      <c r="V223" s="126"/>
      <c r="W223" s="126"/>
      <c r="X223" s="126"/>
      <c r="Y223" s="126"/>
      <c r="Z223" s="126"/>
      <c r="AA223" s="126"/>
    </row>
    <row r="224" spans="1:27" ht="15" customHeight="1" x14ac:dyDescent="0.25">
      <c r="A224" s="4"/>
      <c r="S224" s="126"/>
      <c r="T224" s="126"/>
      <c r="U224" s="126"/>
      <c r="V224" s="126"/>
      <c r="W224" s="126"/>
      <c r="X224" s="126"/>
      <c r="Y224" s="126"/>
      <c r="Z224" s="126"/>
      <c r="AA224" s="126"/>
    </row>
    <row r="225" spans="1:27" x14ac:dyDescent="0.25">
      <c r="A225" s="4"/>
      <c r="S225" s="126"/>
      <c r="T225" s="126"/>
      <c r="U225" s="126"/>
      <c r="V225" s="126"/>
      <c r="W225" s="126"/>
      <c r="X225" s="126"/>
      <c r="Y225" s="126"/>
      <c r="Z225" s="126"/>
      <c r="AA225" s="126"/>
    </row>
    <row r="226" spans="1:27" x14ac:dyDescent="0.25">
      <c r="A226" s="4"/>
      <c r="S226" s="126"/>
      <c r="T226" s="126"/>
      <c r="U226" s="126"/>
      <c r="V226" s="126"/>
      <c r="W226" s="126"/>
      <c r="X226" s="126"/>
      <c r="Y226" s="126"/>
      <c r="Z226" s="126"/>
      <c r="AA226" s="126"/>
    </row>
    <row r="227" spans="1:27" x14ac:dyDescent="0.25">
      <c r="A227" s="4"/>
      <c r="S227" s="126"/>
      <c r="T227" s="126"/>
      <c r="U227" s="126"/>
      <c r="V227" s="126"/>
      <c r="W227" s="126"/>
      <c r="X227" s="126"/>
      <c r="Y227" s="126"/>
      <c r="Z227" s="126"/>
      <c r="AA227" s="126"/>
    </row>
    <row r="228" spans="1:27" x14ac:dyDescent="0.25">
      <c r="A228" s="4"/>
      <c r="S228" s="126"/>
      <c r="T228" s="126"/>
      <c r="U228" s="126"/>
      <c r="V228" s="126"/>
      <c r="W228" s="126"/>
      <c r="X228" s="126"/>
      <c r="Y228" s="126"/>
      <c r="Z228" s="126"/>
      <c r="AA228" s="126"/>
    </row>
    <row r="229" spans="1:27" x14ac:dyDescent="0.25">
      <c r="A229" s="4"/>
      <c r="S229" s="126"/>
      <c r="T229" s="126"/>
      <c r="U229" s="126"/>
      <c r="V229" s="126"/>
      <c r="W229" s="126"/>
      <c r="X229" s="126"/>
      <c r="Y229" s="126"/>
      <c r="Z229" s="126"/>
      <c r="AA229" s="126"/>
    </row>
    <row r="230" spans="1:27" x14ac:dyDescent="0.25">
      <c r="A230" s="4"/>
      <c r="S230" s="126"/>
      <c r="T230" s="126"/>
      <c r="U230" s="126"/>
      <c r="V230" s="126"/>
      <c r="W230" s="126"/>
      <c r="X230" s="126"/>
      <c r="Y230" s="126"/>
      <c r="Z230" s="126"/>
      <c r="AA230" s="126"/>
    </row>
    <row r="231" spans="1:27" x14ac:dyDescent="0.25">
      <c r="A231" s="4"/>
      <c r="J231" s="126"/>
      <c r="S231" s="126"/>
      <c r="T231" s="126"/>
      <c r="U231" s="126"/>
      <c r="V231" s="126"/>
      <c r="W231" s="126"/>
      <c r="X231" s="126"/>
      <c r="Y231" s="126"/>
      <c r="Z231" s="126"/>
      <c r="AA231" s="126"/>
    </row>
    <row r="232" spans="1:27" x14ac:dyDescent="0.25">
      <c r="A232" s="4"/>
      <c r="J232" s="126"/>
      <c r="S232" s="126"/>
      <c r="T232" s="126"/>
      <c r="U232" s="126"/>
      <c r="V232" s="126"/>
      <c r="W232" s="126"/>
      <c r="X232" s="126"/>
      <c r="Y232" s="126"/>
      <c r="Z232" s="126"/>
      <c r="AA232" s="126"/>
    </row>
    <row r="233" spans="1:27" x14ac:dyDescent="0.25">
      <c r="A233" s="4"/>
      <c r="J233" s="126"/>
      <c r="S233" s="126"/>
      <c r="T233" s="126"/>
      <c r="U233" s="126"/>
      <c r="V233" s="126"/>
      <c r="W233" s="126"/>
      <c r="X233" s="126"/>
      <c r="Y233" s="126"/>
      <c r="Z233" s="126"/>
      <c r="AA233" s="126"/>
    </row>
    <row r="234" spans="1:27" x14ac:dyDescent="0.25">
      <c r="A234" s="4"/>
      <c r="J234" s="126"/>
      <c r="S234" s="126"/>
      <c r="T234" s="126"/>
      <c r="U234" s="126"/>
      <c r="V234" s="126"/>
      <c r="W234" s="126"/>
      <c r="X234" s="126"/>
      <c r="Y234" s="126"/>
      <c r="Z234" s="126"/>
      <c r="AA234" s="126"/>
    </row>
    <row r="235" spans="1:27" x14ac:dyDescent="0.25">
      <c r="A235" s="4"/>
      <c r="J235" s="126"/>
      <c r="S235" s="126"/>
      <c r="T235" s="126"/>
      <c r="U235" s="126"/>
      <c r="V235" s="126"/>
      <c r="W235" s="126"/>
      <c r="X235" s="126"/>
      <c r="Y235" s="126"/>
      <c r="Z235" s="126"/>
      <c r="AA235" s="126"/>
    </row>
    <row r="236" spans="1:27" x14ac:dyDescent="0.25">
      <c r="A236" s="4"/>
      <c r="J236" s="126"/>
      <c r="S236" s="126"/>
      <c r="T236" s="126"/>
      <c r="U236" s="126"/>
      <c r="V236" s="126"/>
      <c r="W236" s="126"/>
      <c r="X236" s="126"/>
      <c r="Y236" s="126"/>
      <c r="Z236" s="126"/>
      <c r="AA236" s="126"/>
    </row>
    <row r="237" spans="1:27" x14ac:dyDescent="0.25">
      <c r="A237" s="4"/>
      <c r="J237" s="126"/>
      <c r="S237" s="126"/>
      <c r="T237" s="126"/>
      <c r="U237" s="126"/>
      <c r="V237" s="126"/>
      <c r="W237" s="126"/>
      <c r="X237" s="126"/>
      <c r="Y237" s="126"/>
      <c r="Z237" s="126"/>
      <c r="AA237" s="126"/>
    </row>
    <row r="238" spans="1:27" x14ac:dyDescent="0.25">
      <c r="A238" s="4"/>
      <c r="J238" s="126"/>
      <c r="S238" s="126"/>
      <c r="T238" s="126"/>
      <c r="U238" s="126"/>
      <c r="V238" s="126"/>
      <c r="W238" s="126"/>
      <c r="X238" s="126"/>
      <c r="Y238" s="126"/>
      <c r="Z238" s="126"/>
      <c r="AA238" s="126"/>
    </row>
    <row r="239" spans="1:27" x14ac:dyDescent="0.25">
      <c r="A239" s="4"/>
      <c r="J239" s="126"/>
      <c r="S239" s="126"/>
      <c r="T239" s="126"/>
      <c r="U239" s="126"/>
      <c r="V239" s="126"/>
      <c r="W239" s="126"/>
      <c r="X239" s="126"/>
      <c r="Y239" s="126"/>
      <c r="Z239" s="126"/>
      <c r="AA239" s="126"/>
    </row>
    <row r="240" spans="1:27" x14ac:dyDescent="0.25">
      <c r="A240" s="4"/>
      <c r="J240" s="126"/>
      <c r="S240" s="126"/>
      <c r="T240" s="126"/>
      <c r="U240" s="126"/>
      <c r="V240" s="126"/>
      <c r="W240" s="126"/>
      <c r="X240" s="126"/>
      <c r="Y240" s="126"/>
      <c r="Z240" s="126"/>
      <c r="AA240" s="126"/>
    </row>
    <row r="241" spans="1:27" x14ac:dyDescent="0.25">
      <c r="A241" s="4"/>
      <c r="J241" s="126"/>
      <c r="S241" s="126"/>
      <c r="T241" s="126"/>
      <c r="U241" s="126"/>
      <c r="V241" s="126"/>
      <c r="W241" s="126"/>
      <c r="X241" s="126"/>
      <c r="Y241" s="126"/>
      <c r="Z241" s="126"/>
      <c r="AA241" s="126"/>
    </row>
    <row r="242" spans="1:27" x14ac:dyDescent="0.25">
      <c r="A242" s="4"/>
      <c r="J242" s="126"/>
      <c r="S242" s="126"/>
      <c r="T242" s="126"/>
      <c r="U242" s="126"/>
      <c r="V242" s="126"/>
      <c r="W242" s="126"/>
      <c r="X242" s="126"/>
      <c r="Y242" s="126"/>
      <c r="Z242" s="126"/>
      <c r="AA242" s="126"/>
    </row>
    <row r="243" spans="1:27" x14ac:dyDescent="0.25">
      <c r="A243" s="4"/>
      <c r="J243" s="126"/>
      <c r="S243" s="126"/>
      <c r="T243" s="126"/>
      <c r="U243" s="126"/>
      <c r="V243" s="126"/>
      <c r="W243" s="126"/>
      <c r="X243" s="126"/>
      <c r="Y243" s="126"/>
      <c r="Z243" s="126"/>
      <c r="AA243" s="126"/>
    </row>
    <row r="244" spans="1:27" x14ac:dyDescent="0.25">
      <c r="A244" s="4"/>
      <c r="J244" s="126"/>
      <c r="S244" s="126"/>
      <c r="T244" s="126"/>
      <c r="U244" s="126"/>
      <c r="V244" s="126"/>
      <c r="W244" s="126"/>
      <c r="X244" s="126"/>
      <c r="Y244" s="126"/>
      <c r="Z244" s="126"/>
      <c r="AA244" s="126"/>
    </row>
    <row r="245" spans="1:27" x14ac:dyDescent="0.25">
      <c r="A245" s="4"/>
      <c r="J245" s="126"/>
      <c r="S245" s="126"/>
      <c r="T245" s="126"/>
      <c r="U245" s="126"/>
      <c r="V245" s="126"/>
      <c r="W245" s="126"/>
      <c r="X245" s="126"/>
      <c r="Y245" s="126"/>
      <c r="Z245" s="126"/>
      <c r="AA245" s="126"/>
    </row>
    <row r="246" spans="1:27" x14ac:dyDescent="0.25">
      <c r="A246" s="4"/>
      <c r="J246" s="126"/>
      <c r="S246" s="126"/>
      <c r="T246" s="126"/>
      <c r="U246" s="126"/>
      <c r="V246" s="126"/>
      <c r="W246" s="126"/>
      <c r="X246" s="126"/>
      <c r="Y246" s="126"/>
      <c r="Z246" s="126"/>
      <c r="AA246" s="126"/>
    </row>
    <row r="247" spans="1:27" x14ac:dyDescent="0.25">
      <c r="A247" s="4"/>
      <c r="J247" s="126"/>
      <c r="S247" s="126"/>
      <c r="T247" s="126"/>
      <c r="U247" s="126"/>
      <c r="V247" s="126"/>
      <c r="W247" s="126"/>
      <c r="X247" s="126"/>
      <c r="Y247" s="126"/>
      <c r="Z247" s="126"/>
      <c r="AA247" s="126"/>
    </row>
    <row r="248" spans="1:27" x14ac:dyDescent="0.25">
      <c r="A248" s="4"/>
      <c r="J248" s="126"/>
      <c r="S248" s="126"/>
      <c r="T248" s="126"/>
      <c r="U248" s="126"/>
      <c r="V248" s="126"/>
      <c r="W248" s="126"/>
      <c r="X248" s="126"/>
      <c r="Y248" s="126"/>
      <c r="Z248" s="126"/>
      <c r="AA248" s="126"/>
    </row>
    <row r="249" spans="1:27" x14ac:dyDescent="0.25">
      <c r="A249" s="4"/>
      <c r="J249" s="126"/>
      <c r="S249" s="126"/>
      <c r="T249" s="126"/>
      <c r="U249" s="126"/>
      <c r="V249" s="126"/>
      <c r="W249" s="126"/>
      <c r="X249" s="126"/>
      <c r="Y249" s="126"/>
      <c r="Z249" s="126"/>
      <c r="AA249" s="126"/>
    </row>
    <row r="250" spans="1:27" x14ac:dyDescent="0.25">
      <c r="A250" s="4"/>
      <c r="J250" s="126"/>
      <c r="S250" s="126"/>
      <c r="T250" s="126"/>
      <c r="U250" s="126"/>
      <c r="V250" s="126"/>
      <c r="W250" s="126"/>
      <c r="X250" s="126"/>
      <c r="Y250" s="126"/>
      <c r="Z250" s="126"/>
      <c r="AA250" s="126"/>
    </row>
    <row r="251" spans="1:27" x14ac:dyDescent="0.25">
      <c r="A251" s="4"/>
      <c r="J251" s="126"/>
      <c r="S251" s="126"/>
      <c r="T251" s="126"/>
      <c r="U251" s="126"/>
      <c r="V251" s="126"/>
      <c r="W251" s="126"/>
      <c r="X251" s="126"/>
      <c r="Y251" s="126"/>
      <c r="Z251" s="126"/>
      <c r="AA251" s="126"/>
    </row>
    <row r="5137" spans="7:27" x14ac:dyDescent="0.25">
      <c r="G5137" s="32"/>
      <c r="J5137" s="126"/>
      <c r="S5137" s="126"/>
      <c r="T5137" s="126"/>
      <c r="U5137" s="126"/>
      <c r="V5137" s="126"/>
      <c r="W5137" s="126"/>
      <c r="X5137" s="126"/>
      <c r="Y5137" s="126"/>
      <c r="Z5137" s="126"/>
      <c r="AA5137" s="126"/>
    </row>
    <row r="5138" spans="7:27" x14ac:dyDescent="0.25">
      <c r="G5138" s="32"/>
      <c r="J5138" s="126"/>
      <c r="S5138" s="126"/>
      <c r="T5138" s="126"/>
      <c r="U5138" s="126"/>
      <c r="V5138" s="126"/>
      <c r="W5138" s="126"/>
      <c r="X5138" s="126"/>
      <c r="Y5138" s="126"/>
      <c r="Z5138" s="126"/>
      <c r="AA5138" s="126"/>
    </row>
    <row r="5139" spans="7:27" x14ac:dyDescent="0.25">
      <c r="G5139" s="32"/>
      <c r="J5139" s="126"/>
      <c r="S5139" s="126"/>
      <c r="T5139" s="126"/>
      <c r="U5139" s="126"/>
      <c r="V5139" s="126"/>
      <c r="W5139" s="126"/>
      <c r="X5139" s="126"/>
      <c r="Y5139" s="126"/>
      <c r="Z5139" s="126"/>
      <c r="AA5139" s="126"/>
    </row>
    <row r="5140" spans="7:27" x14ac:dyDescent="0.25">
      <c r="G5140" s="32"/>
      <c r="J5140" s="126"/>
      <c r="S5140" s="126"/>
      <c r="T5140" s="126"/>
      <c r="U5140" s="126"/>
      <c r="V5140" s="126"/>
      <c r="W5140" s="126"/>
      <c r="X5140" s="126"/>
      <c r="Y5140" s="126"/>
      <c r="Z5140" s="126"/>
      <c r="AA5140" s="126"/>
    </row>
    <row r="5141" spans="7:27" x14ac:dyDescent="0.25">
      <c r="G5141" s="32"/>
      <c r="J5141" s="126"/>
      <c r="S5141" s="126"/>
      <c r="T5141" s="126"/>
      <c r="U5141" s="126"/>
      <c r="V5141" s="126"/>
      <c r="W5141" s="126"/>
      <c r="X5141" s="126"/>
      <c r="Y5141" s="126"/>
      <c r="Z5141" s="126"/>
      <c r="AA5141" s="126"/>
    </row>
    <row r="5142" spans="7:27" x14ac:dyDescent="0.25">
      <c r="G5142" s="32"/>
      <c r="J5142" s="126"/>
      <c r="S5142" s="126"/>
      <c r="T5142" s="126"/>
      <c r="U5142" s="126"/>
      <c r="V5142" s="126"/>
      <c r="W5142" s="126"/>
      <c r="X5142" s="126"/>
      <c r="Y5142" s="126"/>
      <c r="Z5142" s="126"/>
      <c r="AA5142" s="126"/>
    </row>
    <row r="5143" spans="7:27" x14ac:dyDescent="0.25">
      <c r="G5143" s="32"/>
      <c r="J5143" s="126"/>
      <c r="S5143" s="126"/>
      <c r="T5143" s="126"/>
      <c r="U5143" s="126"/>
      <c r="V5143" s="126"/>
      <c r="W5143" s="126"/>
      <c r="X5143" s="126"/>
      <c r="Y5143" s="126"/>
      <c r="Z5143" s="126"/>
      <c r="AA5143" s="126"/>
    </row>
  </sheetData>
  <sheetProtection password="DA71" sheet="1" objects="1" scenarios="1"/>
  <mergeCells count="58">
    <mergeCell ref="B2:K2"/>
    <mergeCell ref="B3:K3"/>
    <mergeCell ref="B216:D216"/>
    <mergeCell ref="B217:D217"/>
    <mergeCell ref="B219:G219"/>
    <mergeCell ref="B213:D213"/>
    <mergeCell ref="F213:G213"/>
    <mergeCell ref="H213:I213"/>
    <mergeCell ref="B214:D214"/>
    <mergeCell ref="F214:G214"/>
    <mergeCell ref="H214:I214"/>
    <mergeCell ref="B210:D210"/>
    <mergeCell ref="F210:G210"/>
    <mergeCell ref="H210:I210"/>
    <mergeCell ref="B211:D211"/>
    <mergeCell ref="F211:G211"/>
    <mergeCell ref="H211:I211"/>
    <mergeCell ref="B193:J197"/>
    <mergeCell ref="B207:D207"/>
    <mergeCell ref="F207:G207"/>
    <mergeCell ref="H207:I207"/>
    <mergeCell ref="B208:D208"/>
    <mergeCell ref="F208:G208"/>
    <mergeCell ref="H208:I208"/>
    <mergeCell ref="B199:G199"/>
    <mergeCell ref="B202:G202"/>
    <mergeCell ref="B204:D205"/>
    <mergeCell ref="F204:G205"/>
    <mergeCell ref="H204:I205"/>
    <mergeCell ref="F186:H187"/>
    <mergeCell ref="I188:J189"/>
    <mergeCell ref="C190:D190"/>
    <mergeCell ref="F190:G190"/>
    <mergeCell ref="I190:J190"/>
    <mergeCell ref="B30:K30"/>
    <mergeCell ref="B32:C32"/>
    <mergeCell ref="B27:K29"/>
    <mergeCell ref="J24:K24"/>
    <mergeCell ref="B25:C26"/>
    <mergeCell ref="E25:E26"/>
    <mergeCell ref="F25:F26"/>
    <mergeCell ref="H25:H26"/>
    <mergeCell ref="I25:I26"/>
    <mergeCell ref="K25:K26"/>
    <mergeCell ref="B16:G16"/>
    <mergeCell ref="B19:D19"/>
    <mergeCell ref="E19:G19"/>
    <mergeCell ref="I6:K7"/>
    <mergeCell ref="I8:K13"/>
    <mergeCell ref="I16:K16"/>
    <mergeCell ref="I17:K22"/>
    <mergeCell ref="B22:G22"/>
    <mergeCell ref="B6:G6"/>
    <mergeCell ref="B9:G9"/>
    <mergeCell ref="B10:G10"/>
    <mergeCell ref="B11:G11"/>
    <mergeCell ref="B12:G12"/>
    <mergeCell ref="B13:G13"/>
  </mergeCells>
  <conditionalFormatting sqref="B33:I182">
    <cfRule type="expression" dxfId="115" priority="29">
      <formula>($C33=0)</formula>
    </cfRule>
  </conditionalFormatting>
  <conditionalFormatting sqref="B33:I182">
    <cfRule type="expression" dxfId="114" priority="28">
      <formula>($K33=1)</formula>
    </cfRule>
  </conditionalFormatting>
  <conditionalFormatting sqref="J183">
    <cfRule type="expression" dxfId="113" priority="27">
      <formula>($K183=1)</formula>
    </cfRule>
  </conditionalFormatting>
  <conditionalFormatting sqref="J183">
    <cfRule type="expression" dxfId="112" priority="26">
      <formula>($C183=0)</formula>
    </cfRule>
  </conditionalFormatting>
  <conditionalFormatting sqref="J33:J182">
    <cfRule type="containsText" dxfId="111" priority="8" operator="containsText" text="Relevant">
      <formula>NOT(ISERROR(SEARCH("Relevant",J33)))</formula>
    </cfRule>
    <cfRule type="containsText" dxfId="110" priority="9" operator="containsText" text="deemed">
      <formula>NOT(ISERROR(SEARCH("deemed",J33)))</formula>
    </cfRule>
    <cfRule type="containsText" dxfId="109" priority="10" operator="containsText" text="Please">
      <formula>NOT(ISERROR(SEARCH("Please",J33)))</formula>
    </cfRule>
    <cfRule type="containsText" dxfId="108" priority="11" operator="containsText" text="Scheme">
      <formula>NOT(ISERROR(SEARCH("Scheme",J33)))</formula>
    </cfRule>
    <cfRule type="containsText" dxfId="107" priority="15" operator="containsText" text="Contributions">
      <formula>NOT(ISERROR(SEARCH("Contributions",J33)))</formula>
    </cfRule>
    <cfRule type="containsText" dxfId="106" priority="16" operator="containsText" text="Deemed">
      <formula>NOT(ISERROR(SEARCH("Deemed",J33)))</formula>
    </cfRule>
    <cfRule type="containsText" dxfId="105" priority="20" operator="containsText" text="Special">
      <formula>NOT(ISERROR(SEARCH("Special",J33)))</formula>
    </cfRule>
    <cfRule type="containsText" dxfId="104" priority="22" operator="containsText" text="Detected">
      <formula>NOT(ISERROR(SEARCH("Detected",J33)))</formula>
    </cfRule>
    <cfRule type="containsText" dxfId="103" priority="23" operator="containsText" text="Acceptable">
      <formula>NOT(ISERROR(SEARCH("Acceptable",J33)))</formula>
    </cfRule>
    <cfRule type="cellIs" dxfId="102" priority="24" operator="lessThan">
      <formula>1</formula>
    </cfRule>
    <cfRule type="containsText" dxfId="101" priority="25" operator="containsText" text="DETAILS">
      <formula>NOT(ISERROR(SEARCH("DETAILS",J33)))</formula>
    </cfRule>
  </conditionalFormatting>
  <conditionalFormatting sqref="J33:J182">
    <cfRule type="containsText" dxfId="100" priority="21" operator="containsText" text="Member">
      <formula>NOT(ISERROR(SEARCH("Member",J33)))</formula>
    </cfRule>
  </conditionalFormatting>
  <conditionalFormatting sqref="J33:J182">
    <cfRule type="containsText" dxfId="99" priority="18" operator="containsText" text="details">
      <formula>NOT(ISERROR(SEARCH("details",J33)))</formula>
    </cfRule>
    <cfRule type="containsText" dxfId="98" priority="19" operator="containsText" text="Unknown">
      <formula>NOT(ISERROR(SEARCH("Unknown",J33)))</formula>
    </cfRule>
  </conditionalFormatting>
  <conditionalFormatting sqref="I16">
    <cfRule type="containsText" dxfId="97" priority="14" operator="containsText" text="More">
      <formula>NOT(ISERROR(SEARCH("More",I16)))</formula>
    </cfRule>
    <cfRule type="containsText" dxfId="96" priority="17" operator="containsText" text="UNDO">
      <formula>NOT(ISERROR(SEARCH("UNDO",I16)))</formula>
    </cfRule>
  </conditionalFormatting>
  <conditionalFormatting sqref="G185:J185 I186:J186">
    <cfRule type="containsText" dxfId="95" priority="12" operator="containsText" text="error">
      <formula>NOT(ISERROR(SEARCH("error",G185)))</formula>
    </cfRule>
    <cfRule type="containsText" dxfId="94" priority="13" operator="containsText" text="ready">
      <formula>NOT(ISERROR(SEARCH("ready",G185)))</formula>
    </cfRule>
  </conditionalFormatting>
  <conditionalFormatting sqref="J33:J182">
    <cfRule type="containsText" dxfId="93" priority="7" operator="containsText" text="Practice">
      <formula>NOT(ISERROR(SEARCH("Practice",J33)))</formula>
    </cfRule>
  </conditionalFormatting>
  <conditionalFormatting sqref="J33:J182">
    <cfRule type="containsText" dxfId="92" priority="6" operator="containsText" text="scheme">
      <formula>NOT(ISERROR(SEARCH("scheme",J33)))</formula>
    </cfRule>
  </conditionalFormatting>
  <conditionalFormatting sqref="I17">
    <cfRule type="containsText" dxfId="91" priority="4" operator="containsText" text="Form">
      <formula>NOT(ISERROR(SEARCH("Form",I17)))</formula>
    </cfRule>
    <cfRule type="containsText" dxfId="90" priority="5" operator="containsText" text="Member">
      <formula>NOT(ISERROR(SEARCH("Member",I17)))</formula>
    </cfRule>
  </conditionalFormatting>
  <conditionalFormatting sqref="I16">
    <cfRule type="containsText" dxfId="89" priority="3" operator="containsText" text="urgent">
      <formula>NOT(ISERROR(SEARCH("urgent",I16)))</formula>
    </cfRule>
  </conditionalFormatting>
  <conditionalFormatting sqref="I6">
    <cfRule type="containsText" dxfId="88" priority="1" operator="containsText" text="READY">
      <formula>NOT(ISERROR(SEARCH("READY",I6)))</formula>
    </cfRule>
    <cfRule type="containsText" dxfId="87" priority="2" operator="containsText" text="ERROR">
      <formula>NOT(ISERROR(SEARCH("ERROR",I6)))</formula>
    </cfRule>
  </conditionalFormatting>
  <dataValidations count="3">
    <dataValidation allowBlank="1" showErrorMessage="1" promptTitle="Scheme" prompt="Please choose which scheme the member belongs to._x000a_" sqref="D33:D182" xr:uid="{1DBFE18B-76B1-4C2D-BF14-9034D0243AEC}"/>
    <dataValidation allowBlank="1" errorTitle="National Insurance Number." error="National Insurance Number must be 9 characters long, no spaces, please review and try again" promptTitle="National Insurance Number" prompt="Must be 9 Characters, No Spaces" sqref="E33:E182" xr:uid="{12D83CCA-2722-4A82-9992-BFD1CAAC2EF6}"/>
    <dataValidation type="list" allowBlank="1" showInputMessage="1" showErrorMessage="1" sqref="K33:K182" xr:uid="{8496C97E-5AB4-4636-8EDA-BDBFD27951F6}">
      <formula1>$P$3:$P$9</formula1>
    </dataValidation>
  </dataValidations>
  <hyperlinks>
    <hyperlink ref="B3" r:id="rId1" xr:uid="{F86B1BCA-53A9-4A42-BADC-432C8545EBB4}"/>
  </hyperlinks>
  <pageMargins left="0.7" right="0.7" top="0.75" bottom="0.75" header="0.3" footer="0.3"/>
  <pageSetup paperSize="9" scale="42" orientation="portrait" r:id="rId2"/>
  <headerFooter>
    <oddFooter>&amp;LApril 2019&amp;CPage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50"/>
  </sheetPr>
  <dimension ref="A1:AN5143"/>
  <sheetViews>
    <sheetView showZeros="0" zoomScale="85" zoomScaleNormal="85" workbookViewId="0">
      <selection activeCell="M3" sqref="M1:AN1048576"/>
    </sheetView>
  </sheetViews>
  <sheetFormatPr defaultRowHeight="15" x14ac:dyDescent="0.25"/>
  <cols>
    <col min="1" max="1" width="9.140625" style="126"/>
    <col min="2" max="2" width="11.7109375" style="126" customWidth="1"/>
    <col min="3" max="3" width="18.7109375" style="126" customWidth="1"/>
    <col min="4" max="4" width="8.28515625" style="126" customWidth="1"/>
    <col min="5" max="5" width="13.140625" style="126" customWidth="1"/>
    <col min="6" max="6" width="12.5703125" style="126" customWidth="1"/>
    <col min="7" max="7" width="17.7109375" style="126" customWidth="1"/>
    <col min="8" max="9" width="15.7109375" style="126" customWidth="1"/>
    <col min="10" max="10" width="38.85546875" style="110" bestFit="1" customWidth="1"/>
    <col min="11" max="11" width="24.42578125" style="126" bestFit="1" customWidth="1"/>
    <col min="12" max="12" width="16.140625" style="126" customWidth="1"/>
    <col min="13" max="13" width="16.140625" style="126" hidden="1" customWidth="1"/>
    <col min="14" max="14" width="11.42578125" style="126" hidden="1" customWidth="1"/>
    <col min="15" max="15" width="10.5703125" style="126" hidden="1" customWidth="1"/>
    <col min="16" max="16" width="14.85546875" style="126" hidden="1" customWidth="1"/>
    <col min="17" max="17" width="9.140625" style="126" hidden="1" customWidth="1"/>
    <col min="18" max="18" width="13.5703125" style="126" hidden="1" customWidth="1"/>
    <col min="19" max="19" width="10.85546875" style="224" hidden="1" customWidth="1"/>
    <col min="20" max="22" width="9.140625" style="224" hidden="1" customWidth="1"/>
    <col min="23" max="27" width="9.140625" style="112" hidden="1" customWidth="1"/>
    <col min="28" max="28" width="11.85546875" style="126" hidden="1" customWidth="1"/>
    <col min="29" max="29" width="10.5703125" style="126" hidden="1" customWidth="1"/>
    <col min="30" max="30" width="11" style="126" hidden="1" customWidth="1"/>
    <col min="31" max="32" width="9.140625" style="126" hidden="1" customWidth="1"/>
    <col min="33" max="33" width="11.28515625" style="126" hidden="1" customWidth="1"/>
    <col min="34" max="34" width="13.140625" style="126" hidden="1" customWidth="1"/>
    <col min="35" max="40" width="9.140625" style="126" hidden="1" customWidth="1"/>
    <col min="41" max="41" width="9.140625" style="126" customWidth="1"/>
    <col min="42" max="16384" width="9.140625" style="126"/>
  </cols>
  <sheetData>
    <row r="1" spans="1:27" x14ac:dyDescent="0.25">
      <c r="A1" s="10"/>
      <c r="B1" s="11"/>
      <c r="C1" s="11"/>
      <c r="D1" s="11"/>
      <c r="E1" s="11"/>
      <c r="F1" s="11"/>
      <c r="G1" s="11"/>
      <c r="H1" s="16"/>
      <c r="I1" s="16"/>
      <c r="J1" s="347"/>
      <c r="K1" s="16"/>
      <c r="L1" s="5"/>
      <c r="M1" s="5"/>
      <c r="N1" s="243"/>
      <c r="O1" s="5"/>
      <c r="R1" s="216">
        <v>45200</v>
      </c>
      <c r="S1" s="350">
        <v>45230</v>
      </c>
      <c r="V1" s="126"/>
      <c r="W1" s="126"/>
      <c r="X1" s="126"/>
      <c r="Y1" s="126"/>
      <c r="Z1" s="126"/>
      <c r="AA1" s="126"/>
    </row>
    <row r="2" spans="1:27" ht="23.25" x14ac:dyDescent="0.35">
      <c r="A2" s="6"/>
      <c r="B2" s="403" t="s">
        <v>0</v>
      </c>
      <c r="C2" s="403"/>
      <c r="D2" s="403"/>
      <c r="E2" s="403"/>
      <c r="F2" s="403"/>
      <c r="G2" s="403"/>
      <c r="H2" s="403"/>
      <c r="I2" s="403"/>
      <c r="J2" s="403"/>
      <c r="K2" s="403"/>
      <c r="L2" s="5"/>
      <c r="M2" s="5"/>
      <c r="N2" s="5"/>
      <c r="O2" s="5"/>
      <c r="P2" s="80" t="s">
        <v>434</v>
      </c>
      <c r="V2" s="126"/>
      <c r="W2" s="126"/>
      <c r="X2" s="126"/>
      <c r="Y2" s="126"/>
      <c r="Z2" s="126"/>
      <c r="AA2" s="126"/>
    </row>
    <row r="3" spans="1:27" ht="21" x14ac:dyDescent="0.25">
      <c r="A3" s="6"/>
      <c r="B3" s="488" t="s">
        <v>1</v>
      </c>
      <c r="C3" s="488"/>
      <c r="D3" s="488"/>
      <c r="E3" s="488"/>
      <c r="F3" s="488"/>
      <c r="G3" s="488"/>
      <c r="H3" s="488"/>
      <c r="I3" s="488"/>
      <c r="J3" s="488"/>
      <c r="K3" s="488"/>
      <c r="L3" s="5"/>
      <c r="M3" s="5"/>
      <c r="N3" s="5"/>
      <c r="O3" s="5"/>
      <c r="P3" s="80"/>
      <c r="V3" s="126"/>
      <c r="W3" s="126"/>
      <c r="X3" s="126"/>
      <c r="Y3" s="126"/>
      <c r="Z3" s="126"/>
      <c r="AA3" s="126"/>
    </row>
    <row r="4" spans="1:27" x14ac:dyDescent="0.25">
      <c r="A4" s="6"/>
      <c r="B4" s="25"/>
      <c r="C4" s="25"/>
      <c r="D4" s="12"/>
      <c r="E4" s="12"/>
      <c r="F4" s="12"/>
      <c r="G4" s="12"/>
      <c r="H4" s="5"/>
      <c r="I4" s="5"/>
      <c r="J4" s="386"/>
      <c r="K4" s="5"/>
      <c r="L4" s="5"/>
      <c r="M4" s="5"/>
      <c r="N4" s="5"/>
      <c r="O4" s="5"/>
      <c r="P4" s="80" t="s">
        <v>602</v>
      </c>
      <c r="V4" s="126"/>
      <c r="W4" s="126"/>
      <c r="X4" s="126"/>
      <c r="Y4" s="126"/>
      <c r="Z4" s="126"/>
      <c r="AA4" s="126"/>
    </row>
    <row r="5" spans="1:27" ht="16.5" thickBot="1" x14ac:dyDescent="0.3">
      <c r="A5" s="6"/>
      <c r="B5" s="235" t="s">
        <v>2</v>
      </c>
      <c r="C5" s="83"/>
      <c r="D5" s="83"/>
      <c r="E5" s="83"/>
      <c r="F5" s="83"/>
      <c r="G5" s="83"/>
      <c r="H5" s="13"/>
      <c r="I5" s="13"/>
      <c r="J5" s="46"/>
      <c r="K5" s="5"/>
      <c r="L5" s="5"/>
      <c r="M5" s="5"/>
      <c r="N5" s="5"/>
      <c r="O5" s="5"/>
      <c r="P5" s="80" t="s">
        <v>601</v>
      </c>
      <c r="V5" s="126"/>
      <c r="W5" s="126"/>
      <c r="X5" s="126"/>
      <c r="Y5" s="126"/>
      <c r="Z5" s="126"/>
      <c r="AA5" s="126"/>
    </row>
    <row r="6" spans="1:27" ht="15.75" customHeight="1" thickBot="1" x14ac:dyDescent="0.3">
      <c r="A6" s="6"/>
      <c r="B6" s="461">
        <f>'Member Info'!D6</f>
        <v>0</v>
      </c>
      <c r="C6" s="462"/>
      <c r="D6" s="462"/>
      <c r="E6" s="462"/>
      <c r="F6" s="462"/>
      <c r="G6" s="463"/>
      <c r="H6" s="24"/>
      <c r="I6" s="492" t="str">
        <f>IF(ISERROR(AC183),"***An error has been detected, please enter an explantion below***",IF(AC183&lt;-1,"**An error has been detected, please enter explanation below**",IF(AC183&gt;1,"**An error has been detected, please enter an explantion below**",IF(N18=1,"Please fix the error in the box below before submitting GP1",IF(AJ183&gt;=1,"**An error has been detected, please correct the Deemed error(s)**","Form Ready to submit")))))</f>
        <v>Form Ready to submit</v>
      </c>
      <c r="J6" s="493"/>
      <c r="K6" s="501"/>
      <c r="L6" s="5"/>
      <c r="M6" s="5"/>
      <c r="N6" s="5"/>
      <c r="O6" s="5"/>
      <c r="P6" s="80" t="s">
        <v>437</v>
      </c>
      <c r="V6" s="126"/>
      <c r="W6" s="126"/>
      <c r="X6" s="126"/>
      <c r="Y6" s="126"/>
      <c r="Z6" s="126"/>
      <c r="AA6" s="126"/>
    </row>
    <row r="7" spans="1:27" ht="15.75" thickBot="1" x14ac:dyDescent="0.3">
      <c r="A7" s="6"/>
      <c r="B7" s="12"/>
      <c r="C7" s="12"/>
      <c r="D7" s="12"/>
      <c r="E7" s="12"/>
      <c r="F7" s="5"/>
      <c r="G7" s="5"/>
      <c r="H7" s="5"/>
      <c r="I7" s="494"/>
      <c r="J7" s="495"/>
      <c r="K7" s="502"/>
      <c r="L7" s="5"/>
      <c r="M7" s="5"/>
      <c r="N7" s="5"/>
      <c r="O7" s="5"/>
      <c r="P7" s="80" t="s">
        <v>548</v>
      </c>
      <c r="V7" s="126"/>
      <c r="W7" s="126"/>
      <c r="X7" s="126"/>
      <c r="Y7" s="126"/>
      <c r="Z7" s="126"/>
      <c r="AA7" s="126"/>
    </row>
    <row r="8" spans="1:27" ht="16.5" thickBot="1" x14ac:dyDescent="0.3">
      <c r="A8" s="6"/>
      <c r="B8" s="235" t="s">
        <v>578</v>
      </c>
      <c r="C8" s="83"/>
      <c r="D8" s="83"/>
      <c r="E8" s="83"/>
      <c r="F8" s="83"/>
      <c r="G8" s="83"/>
      <c r="H8" s="13"/>
      <c r="I8" s="503"/>
      <c r="J8" s="504"/>
      <c r="K8" s="505"/>
      <c r="L8" s="5"/>
      <c r="M8" s="5"/>
      <c r="N8" s="5"/>
      <c r="O8" s="5"/>
      <c r="P8" s="80" t="s">
        <v>498</v>
      </c>
      <c r="V8" s="126"/>
      <c r="W8" s="126"/>
      <c r="X8" s="126"/>
      <c r="Y8" s="126"/>
      <c r="Z8" s="126"/>
      <c r="AA8" s="126"/>
    </row>
    <row r="9" spans="1:27" x14ac:dyDescent="0.25">
      <c r="A9" s="6"/>
      <c r="B9" s="464">
        <f>'Member Info'!$D$9</f>
        <v>0</v>
      </c>
      <c r="C9" s="465"/>
      <c r="D9" s="465"/>
      <c r="E9" s="465"/>
      <c r="F9" s="465"/>
      <c r="G9" s="466"/>
      <c r="H9" s="275"/>
      <c r="I9" s="506"/>
      <c r="J9" s="507"/>
      <c r="K9" s="508"/>
      <c r="L9" s="5"/>
      <c r="M9" s="5"/>
      <c r="N9" s="5"/>
      <c r="O9" s="5"/>
      <c r="P9" s="80" t="s">
        <v>491</v>
      </c>
      <c r="V9" s="126"/>
      <c r="W9" s="126"/>
      <c r="X9" s="126"/>
      <c r="Y9" s="126"/>
      <c r="Z9" s="126"/>
      <c r="AA9" s="126"/>
    </row>
    <row r="10" spans="1:27" x14ac:dyDescent="0.25">
      <c r="A10" s="6"/>
      <c r="B10" s="467">
        <f>'Member Info'!$D$10</f>
        <v>0</v>
      </c>
      <c r="C10" s="468"/>
      <c r="D10" s="468"/>
      <c r="E10" s="468"/>
      <c r="F10" s="468"/>
      <c r="G10" s="469"/>
      <c r="H10" s="275"/>
      <c r="I10" s="506"/>
      <c r="J10" s="507"/>
      <c r="K10" s="508"/>
      <c r="L10" s="5"/>
      <c r="M10" s="5"/>
      <c r="N10" s="5"/>
      <c r="O10" s="5"/>
      <c r="P10" s="80"/>
      <c r="V10" s="126"/>
      <c r="W10" s="126"/>
      <c r="X10" s="126"/>
      <c r="Y10" s="126"/>
      <c r="Z10" s="126"/>
      <c r="AA10" s="126"/>
    </row>
    <row r="11" spans="1:27" x14ac:dyDescent="0.25">
      <c r="A11" s="6"/>
      <c r="B11" s="467">
        <f>'Member Info'!$D$11</f>
        <v>0</v>
      </c>
      <c r="C11" s="468"/>
      <c r="D11" s="468"/>
      <c r="E11" s="468"/>
      <c r="F11" s="468"/>
      <c r="G11" s="469"/>
      <c r="H11" s="275"/>
      <c r="I11" s="506"/>
      <c r="J11" s="507"/>
      <c r="K11" s="508"/>
      <c r="L11" s="5"/>
      <c r="M11" s="5"/>
      <c r="N11" s="5"/>
      <c r="O11" s="5"/>
      <c r="V11" s="126"/>
      <c r="W11" s="126"/>
      <c r="X11" s="126"/>
      <c r="Y11" s="126"/>
      <c r="Z11" s="126"/>
      <c r="AA11" s="126"/>
    </row>
    <row r="12" spans="1:27" x14ac:dyDescent="0.25">
      <c r="A12" s="6"/>
      <c r="B12" s="467">
        <f>'Member Info'!$D$11</f>
        <v>0</v>
      </c>
      <c r="C12" s="468"/>
      <c r="D12" s="468"/>
      <c r="E12" s="468"/>
      <c r="F12" s="468"/>
      <c r="G12" s="469"/>
      <c r="H12" s="275"/>
      <c r="I12" s="506"/>
      <c r="J12" s="507"/>
      <c r="K12" s="508"/>
      <c r="L12" s="5"/>
      <c r="M12" s="5"/>
      <c r="N12" s="5"/>
      <c r="O12" s="5"/>
      <c r="V12" s="126"/>
      <c r="W12" s="126"/>
      <c r="X12" s="126"/>
      <c r="Y12" s="126"/>
      <c r="Z12" s="126"/>
      <c r="AA12" s="126"/>
    </row>
    <row r="13" spans="1:27" ht="15.75" thickBot="1" x14ac:dyDescent="0.3">
      <c r="A13" s="6"/>
      <c r="B13" s="470">
        <f>'Member Info'!$D$11</f>
        <v>0</v>
      </c>
      <c r="C13" s="471"/>
      <c r="D13" s="471"/>
      <c r="E13" s="471"/>
      <c r="F13" s="471"/>
      <c r="G13" s="472"/>
      <c r="H13" s="275"/>
      <c r="I13" s="509"/>
      <c r="J13" s="510"/>
      <c r="K13" s="511"/>
      <c r="L13" s="5"/>
      <c r="M13" s="5"/>
      <c r="N13" s="5"/>
      <c r="O13" s="5"/>
      <c r="V13" s="126"/>
      <c r="W13" s="126"/>
      <c r="X13" s="126"/>
      <c r="Y13" s="126"/>
      <c r="Z13" s="126"/>
      <c r="AA13" s="126"/>
    </row>
    <row r="14" spans="1:27" x14ac:dyDescent="0.25">
      <c r="A14" s="6"/>
      <c r="B14" s="12"/>
      <c r="C14" s="12"/>
      <c r="D14" s="12"/>
      <c r="E14" s="12"/>
      <c r="F14" s="5"/>
      <c r="G14" s="5"/>
      <c r="H14" s="5"/>
      <c r="I14" s="5"/>
      <c r="J14" s="336"/>
      <c r="K14" s="336"/>
      <c r="L14" s="5"/>
      <c r="M14" s="5"/>
      <c r="N14" s="5"/>
      <c r="O14" s="5"/>
      <c r="U14" s="225"/>
      <c r="V14" s="126"/>
      <c r="W14" s="126"/>
      <c r="X14" s="126"/>
      <c r="Y14" s="126"/>
      <c r="Z14" s="126"/>
      <c r="AA14" s="126"/>
    </row>
    <row r="15" spans="1:27" ht="16.5" thickBot="1" x14ac:dyDescent="0.3">
      <c r="A15" s="6"/>
      <c r="B15" s="235" t="s">
        <v>4</v>
      </c>
      <c r="C15" s="83"/>
      <c r="D15" s="83"/>
      <c r="E15" s="83"/>
      <c r="F15" s="83"/>
      <c r="G15" s="83"/>
      <c r="H15" s="13"/>
      <c r="I15" s="13"/>
      <c r="J15" s="46"/>
      <c r="K15" s="5"/>
      <c r="L15" s="5"/>
      <c r="M15" s="5"/>
      <c r="N15" s="5"/>
      <c r="O15" s="5"/>
      <c r="U15" s="225"/>
      <c r="V15" s="126"/>
      <c r="W15" s="126"/>
      <c r="X15" s="126"/>
      <c r="Y15" s="126"/>
      <c r="Z15" s="126"/>
      <c r="AA15" s="126"/>
    </row>
    <row r="16" spans="1:27" ht="17.25" customHeight="1" thickBot="1" x14ac:dyDescent="0.3">
      <c r="A16" s="6"/>
      <c r="B16" s="461">
        <f>'Member Info'!$D$16</f>
        <v>0</v>
      </c>
      <c r="C16" s="462"/>
      <c r="D16" s="462"/>
      <c r="E16" s="462"/>
      <c r="F16" s="462"/>
      <c r="G16" s="463"/>
      <c r="H16" s="332"/>
      <c r="I16" s="512" t="str">
        <f>IF(OR(Y183&gt;0,AD183&gt;0),"STOP! - Urgent Action Required","")</f>
        <v/>
      </c>
      <c r="J16" s="513"/>
      <c r="K16" s="514"/>
      <c r="L16" s="5"/>
      <c r="M16" s="5"/>
      <c r="N16" s="5"/>
      <c r="O16" s="5"/>
      <c r="R16" s="126">
        <f>'Member Info'!X2</f>
        <v>2.5</v>
      </c>
      <c r="U16" s="226"/>
      <c r="V16" s="126"/>
      <c r="W16" s="126"/>
      <c r="X16" s="126"/>
      <c r="Y16" s="126"/>
      <c r="Z16" s="126"/>
      <c r="AA16" s="126"/>
    </row>
    <row r="17" spans="1:40" ht="15" customHeight="1" x14ac:dyDescent="0.25">
      <c r="A17" s="6"/>
      <c r="B17" s="12"/>
      <c r="C17" s="12"/>
      <c r="D17" s="12"/>
      <c r="E17" s="12"/>
      <c r="F17" s="5"/>
      <c r="G17" s="5"/>
      <c r="H17" s="5"/>
      <c r="I17" s="515" t="str">
        <f>IF(Y183&gt;=1,"A Cut, Copy and paste action has corrupted this form, please UNDO (CTRL + Z) last action, or a New form will need to be Used from now on",IF(AD183&gt;0,"One or More members have been marked as - Left Employment/Scheme, but do not have an end date. please enter the End Date in the Member Info Tab",""))</f>
        <v/>
      </c>
      <c r="J17" s="516"/>
      <c r="K17" s="517"/>
      <c r="L17" s="5"/>
      <c r="M17" s="5"/>
      <c r="N17" s="5"/>
      <c r="O17" s="5"/>
    </row>
    <row r="18" spans="1:40" ht="16.5" customHeight="1" thickBot="1" x14ac:dyDescent="0.3">
      <c r="A18" s="6"/>
      <c r="B18" s="83" t="s">
        <v>476</v>
      </c>
      <c r="C18" s="83"/>
      <c r="D18" s="83"/>
      <c r="E18" s="335" t="s">
        <v>417</v>
      </c>
      <c r="F18" s="268"/>
      <c r="G18" s="268"/>
      <c r="H18" s="268"/>
      <c r="I18" s="518"/>
      <c r="J18" s="519"/>
      <c r="K18" s="520"/>
      <c r="L18" s="5"/>
      <c r="M18" s="5"/>
      <c r="N18" s="5">
        <f>IF(I16="",0,1)</f>
        <v>0</v>
      </c>
      <c r="O18" s="5"/>
    </row>
    <row r="19" spans="1:40" ht="15.75" customHeight="1" thickBot="1" x14ac:dyDescent="0.3">
      <c r="A19" s="6"/>
      <c r="B19" s="461">
        <f>'Member Info'!$D$19</f>
        <v>0</v>
      </c>
      <c r="C19" s="462"/>
      <c r="D19" s="463"/>
      <c r="E19" s="458"/>
      <c r="F19" s="459"/>
      <c r="G19" s="460"/>
      <c r="H19" s="333"/>
      <c r="I19" s="518"/>
      <c r="J19" s="519"/>
      <c r="K19" s="520"/>
      <c r="L19" s="5"/>
      <c r="M19" s="5"/>
      <c r="N19" s="5"/>
      <c r="O19" s="5"/>
    </row>
    <row r="20" spans="1:40" ht="15" customHeight="1" x14ac:dyDescent="0.25">
      <c r="A20" s="6"/>
      <c r="B20" s="25"/>
      <c r="C20" s="25"/>
      <c r="D20" s="25"/>
      <c r="E20" s="25"/>
      <c r="F20" s="5"/>
      <c r="G20" s="5"/>
      <c r="H20" s="5"/>
      <c r="I20" s="518"/>
      <c r="J20" s="519"/>
      <c r="K20" s="520"/>
      <c r="L20" s="5"/>
      <c r="M20" s="5"/>
      <c r="N20" s="5"/>
      <c r="O20" s="5"/>
    </row>
    <row r="21" spans="1:40" ht="16.5" customHeight="1" thickBot="1" x14ac:dyDescent="0.3">
      <c r="A21" s="6"/>
      <c r="B21" s="235" t="s">
        <v>532</v>
      </c>
      <c r="C21" s="83"/>
      <c r="D21" s="83"/>
      <c r="E21" s="83"/>
      <c r="F21" s="83"/>
      <c r="G21" s="83"/>
      <c r="H21" s="13"/>
      <c r="I21" s="518"/>
      <c r="J21" s="519"/>
      <c r="K21" s="520"/>
      <c r="L21" s="5"/>
      <c r="M21" s="5"/>
      <c r="N21" s="5"/>
      <c r="O21" s="5"/>
    </row>
    <row r="22" spans="1:40" ht="15.75" customHeight="1" thickBot="1" x14ac:dyDescent="0.3">
      <c r="A22" s="6"/>
      <c r="B22" s="458"/>
      <c r="C22" s="459"/>
      <c r="D22" s="459"/>
      <c r="E22" s="459"/>
      <c r="F22" s="459"/>
      <c r="G22" s="460"/>
      <c r="H22" s="334"/>
      <c r="I22" s="521"/>
      <c r="J22" s="522"/>
      <c r="K22" s="523"/>
      <c r="L22" s="5"/>
      <c r="M22" s="5"/>
      <c r="N22" s="5"/>
      <c r="O22" s="5" t="str">
        <f>IF(ISERROR(AB33)," Unknown Values entered",FALSE)</f>
        <v xml:space="preserve"> Unknown Values entered</v>
      </c>
    </row>
    <row r="23" spans="1:40" ht="15.75" customHeight="1" x14ac:dyDescent="0.25">
      <c r="A23" s="12"/>
      <c r="B23" s="12"/>
      <c r="C23" s="12"/>
      <c r="D23" s="12"/>
      <c r="E23" s="12"/>
      <c r="F23" s="12"/>
      <c r="G23" s="12"/>
      <c r="H23" s="12"/>
      <c r="I23" s="12"/>
      <c r="J23" s="337"/>
      <c r="K23" s="337"/>
      <c r="L23" s="5"/>
      <c r="M23" s="5"/>
      <c r="N23" s="5"/>
      <c r="O23" s="5"/>
    </row>
    <row r="24" spans="1:40" ht="15.75" customHeight="1" thickBot="1" x14ac:dyDescent="0.3">
      <c r="A24" s="12"/>
      <c r="B24" s="12"/>
      <c r="C24" s="12"/>
      <c r="D24" s="12"/>
      <c r="E24" s="12"/>
      <c r="F24" s="12" t="s">
        <v>580</v>
      </c>
      <c r="G24" s="12"/>
      <c r="H24" s="12" t="s">
        <v>583</v>
      </c>
      <c r="I24" s="12" t="s">
        <v>584</v>
      </c>
      <c r="J24" s="491" t="s">
        <v>581</v>
      </c>
      <c r="K24" s="491"/>
      <c r="L24" s="5"/>
      <c r="M24" s="5"/>
      <c r="N24" s="5"/>
      <c r="O24" s="5"/>
    </row>
    <row r="25" spans="1:40" ht="15.75" customHeight="1" x14ac:dyDescent="0.25">
      <c r="A25" s="12"/>
      <c r="B25" s="492" t="s">
        <v>579</v>
      </c>
      <c r="C25" s="493"/>
      <c r="D25" s="11"/>
      <c r="E25" s="496"/>
      <c r="F25" s="498">
        <f>SUM(F33:F182)</f>
        <v>0</v>
      </c>
      <c r="G25" s="11"/>
      <c r="H25" s="498">
        <f>SUM(H33:H182)</f>
        <v>0</v>
      </c>
      <c r="I25" s="498">
        <f>SUM(I33:I182)</f>
        <v>0</v>
      </c>
      <c r="J25" s="338"/>
      <c r="K25" s="489">
        <f>SUM(H25:I26)</f>
        <v>0</v>
      </c>
      <c r="L25" s="5"/>
      <c r="M25" s="5"/>
      <c r="N25" s="5"/>
      <c r="O25" s="5"/>
    </row>
    <row r="26" spans="1:40" ht="15.75" customHeight="1" thickBot="1" x14ac:dyDescent="0.3">
      <c r="A26" s="12"/>
      <c r="B26" s="494"/>
      <c r="C26" s="495"/>
      <c r="D26" s="14"/>
      <c r="E26" s="497"/>
      <c r="F26" s="499"/>
      <c r="G26" s="14"/>
      <c r="H26" s="500"/>
      <c r="I26" s="500"/>
      <c r="J26" s="339"/>
      <c r="K26" s="490"/>
      <c r="L26" s="5"/>
      <c r="M26" s="5"/>
      <c r="N26" s="5"/>
      <c r="O26" s="5"/>
    </row>
    <row r="27" spans="1:40" ht="15" customHeight="1" x14ac:dyDescent="0.25">
      <c r="A27" s="12"/>
      <c r="B27" s="414" t="s">
        <v>10</v>
      </c>
      <c r="C27" s="414"/>
      <c r="D27" s="414"/>
      <c r="E27" s="414"/>
      <c r="F27" s="414"/>
      <c r="G27" s="414"/>
      <c r="H27" s="414"/>
      <c r="I27" s="414"/>
      <c r="J27" s="414"/>
      <c r="K27" s="414"/>
      <c r="L27" s="5"/>
      <c r="M27" s="5"/>
      <c r="N27" s="5"/>
      <c r="O27" s="5"/>
    </row>
    <row r="28" spans="1:40" ht="15.75" customHeight="1" x14ac:dyDescent="0.25">
      <c r="A28" s="12"/>
      <c r="B28" s="414"/>
      <c r="C28" s="414"/>
      <c r="D28" s="414"/>
      <c r="E28" s="414"/>
      <c r="F28" s="414"/>
      <c r="G28" s="414"/>
      <c r="H28" s="414"/>
      <c r="I28" s="414"/>
      <c r="J28" s="414"/>
      <c r="K28" s="414"/>
      <c r="L28" s="5"/>
      <c r="M28" s="5"/>
      <c r="N28" s="5"/>
      <c r="O28" s="5"/>
    </row>
    <row r="29" spans="1:40" ht="15" customHeight="1" x14ac:dyDescent="0.25">
      <c r="A29" s="12"/>
      <c r="B29" s="414"/>
      <c r="C29" s="414"/>
      <c r="D29" s="414"/>
      <c r="E29" s="414"/>
      <c r="F29" s="414"/>
      <c r="G29" s="414"/>
      <c r="H29" s="414"/>
      <c r="I29" s="414"/>
      <c r="J29" s="414"/>
      <c r="K29" s="414"/>
      <c r="L29" s="12"/>
      <c r="M29" s="12"/>
      <c r="N29" s="12"/>
      <c r="O29" s="12"/>
    </row>
    <row r="30" spans="1:40" ht="21" x14ac:dyDescent="0.35">
      <c r="A30" s="4"/>
      <c r="B30" s="484" t="s">
        <v>547</v>
      </c>
      <c r="C30" s="484"/>
      <c r="D30" s="484"/>
      <c r="E30" s="484"/>
      <c r="F30" s="484"/>
      <c r="G30" s="484"/>
      <c r="H30" s="484"/>
      <c r="I30" s="484"/>
      <c r="J30" s="484"/>
      <c r="K30" s="484"/>
      <c r="L30" s="5"/>
      <c r="M30" s="5"/>
      <c r="N30" s="5"/>
      <c r="O30" s="5"/>
    </row>
    <row r="31" spans="1:40" x14ac:dyDescent="0.25">
      <c r="A31" s="4"/>
      <c r="B31" s="5"/>
      <c r="C31" s="5"/>
      <c r="D31" s="5"/>
      <c r="E31" s="20"/>
      <c r="F31" s="20"/>
      <c r="G31" s="21"/>
      <c r="H31" s="20"/>
      <c r="I31" s="20"/>
      <c r="J31" s="386"/>
      <c r="K31" s="5"/>
      <c r="L31" s="5"/>
      <c r="M31" s="5"/>
      <c r="N31" s="5"/>
      <c r="O31" s="5"/>
    </row>
    <row r="32" spans="1:40" ht="93" customHeight="1" x14ac:dyDescent="0.25">
      <c r="A32" s="4"/>
      <c r="B32" s="482" t="s">
        <v>11</v>
      </c>
      <c r="C32" s="483"/>
      <c r="D32" s="39" t="s">
        <v>28</v>
      </c>
      <c r="E32" s="27" t="s">
        <v>12</v>
      </c>
      <c r="F32" s="27" t="s">
        <v>13</v>
      </c>
      <c r="G32" s="28" t="s">
        <v>449</v>
      </c>
      <c r="H32" s="27" t="s">
        <v>460</v>
      </c>
      <c r="I32" s="27" t="s">
        <v>16</v>
      </c>
      <c r="J32" s="81" t="s">
        <v>431</v>
      </c>
      <c r="K32" s="81" t="s">
        <v>531</v>
      </c>
      <c r="L32" s="5"/>
      <c r="M32" s="349" t="s">
        <v>586</v>
      </c>
      <c r="N32" s="93" t="s">
        <v>414</v>
      </c>
      <c r="O32" s="93" t="s">
        <v>414</v>
      </c>
      <c r="P32" s="94" t="s">
        <v>415</v>
      </c>
      <c r="Q32" s="95"/>
      <c r="R32" s="94" t="s">
        <v>416</v>
      </c>
      <c r="S32" s="227"/>
      <c r="T32" s="228" t="s">
        <v>463</v>
      </c>
      <c r="U32" s="228" t="s">
        <v>464</v>
      </c>
      <c r="V32" s="228" t="s">
        <v>465</v>
      </c>
      <c r="W32" s="236" t="s">
        <v>492</v>
      </c>
      <c r="X32" s="236" t="s">
        <v>493</v>
      </c>
      <c r="Y32" s="236" t="s">
        <v>495</v>
      </c>
      <c r="Z32" s="236" t="s">
        <v>499</v>
      </c>
      <c r="AA32" s="236" t="s">
        <v>528</v>
      </c>
      <c r="AB32" s="241" t="s">
        <v>504</v>
      </c>
      <c r="AC32" s="241" t="s">
        <v>496</v>
      </c>
      <c r="AD32" s="241" t="s">
        <v>529</v>
      </c>
      <c r="AE32" s="126" t="s">
        <v>530</v>
      </c>
      <c r="AG32" s="241" t="s">
        <v>533</v>
      </c>
      <c r="AH32" s="241" t="s">
        <v>534</v>
      </c>
      <c r="AI32" s="241" t="s">
        <v>549</v>
      </c>
      <c r="AJ32" s="241" t="s">
        <v>582</v>
      </c>
      <c r="AK32" s="241" t="s">
        <v>605</v>
      </c>
      <c r="AL32" s="241" t="s">
        <v>590</v>
      </c>
      <c r="AM32" s="241" t="s">
        <v>591</v>
      </c>
      <c r="AN32" s="241" t="s">
        <v>606</v>
      </c>
    </row>
    <row r="33" spans="1:40" x14ac:dyDescent="0.25">
      <c r="A33" s="4">
        <v>1</v>
      </c>
      <c r="B33" s="166">
        <f>'Member Info'!D29</f>
        <v>0</v>
      </c>
      <c r="C33" s="166">
        <f>'Member Info'!E29</f>
        <v>0</v>
      </c>
      <c r="D33" s="166" t="str">
        <f>'Member Info'!G29</f>
        <v/>
      </c>
      <c r="E33" s="167">
        <f>'Member Info'!B29</f>
        <v>0</v>
      </c>
      <c r="F33" s="244"/>
      <c r="G33" s="168" t="str">
        <f>IF(E33=0,"",
IF('Member Info'!$AM$19&lt;=$R$1,
SUMPRODUCT('Member Info'!L29+IF('Member Info'!H29&gt;'Member Info'!$AJ$12,'Member Info'!$AK$13,IF('Member Info'!H29&gt;'Member Info'!$AJ$11,'Member Info'!$AK$12,IF('Member Info'!H29&gt;'Member Info'!$AJ$10,'Member Info'!$AK$11,IF('Member Info'!H29&gt;'Member Info'!$AJ$9,'Member Info'!$AK$10,IF('Member Info'!H29&gt;'Member Info'!$AJ$8,'Member Info'!$AK$9,'Member Info'!$AK$8)))))),
SUMPRODUCT('Member Info'!L29+IF('Member Info'!H29&gt;'Member Info'!$AG$17,'Member Info'!$AH$18,IF('Member Info'!H29&gt;'Member Info'!$AG$16,'Member Info'!$AH$17,IF('Member Info'!H29&gt;'Member Info'!$AG$15,'Member Info'!$AH$16,IF('Member Info'!H29&gt;'Member Info'!$AG$14,'Member Info'!$AH$15,IF('Member Info'!H29&gt;'Member Info'!$AG$13,'Member Info'!$AH$14,IF('Member Info'!H29&gt;'Member Info'!$AG$12,'Member Info'!$AH$13,IF('Member Info'!H29&gt;'Member Info'!$AG$11,'Member Info'!$AH$12,IF('Member Info'!H29&gt;'Member Info'!$AG$10,'Member Info'!$AH$11,IF('Member Info'!H29&gt;'Member Info'!$AG$9,'Member Info'!$AH$10,IF('Member Info'!H29&gt;'Member Info'!$AG$8,'Member Info'!$AH$9,'Member Info'!$AH$8)))))))))))))</f>
        <v/>
      </c>
      <c r="H33" s="26"/>
      <c r="I33" s="26"/>
      <c r="J33" s="107" t="str">
        <f>IF(E33=0,"",IF('Member Info'!F29&gt;$S$1,CONCATENATE("Joined with practice on ", TEXT('Member Info'!F29, "DD/MM/YYYY")),IF('Member Info'!N29&lt;&gt;"",IF('Member Info'!N29&lt;$R$1,CONCATENATE("Left Scheme on ", TEXT('Member Info'!N29, "DD/MM/YYYY")),IF(ISERROR(G33),"Error Detected, No rate entered",IF(E33=0,"",IF(F33="","Error Detected, No Pensionable pay",IF(ISERROR(AB33)," Unknown Values entered.",IF(T33+U33&lt;1,"Acceptable",IF(R33+S33=200, "No Contributions Entered", IF(K33="","Error Detected, Choose reason&gt;",IF(X33="1",IF(T33=1,"Please Enter Deemed Pensionable Pay","Add Any Relevant Details Above"),"Please Give Details Above"))))))))),IF(ISERROR(G33),"Error Detected, No rate entered",IF(E33=0,"",IF(F33="","Error Detected, No Pensionable pay",IF(ISERROR(AB33)," Unknown Values entered.",IF(T33+U33&lt;1,"Acceptable",IF(R33+S33=200, "No Contributions Entered", IF(K33="","Error Detected, Choose reason&gt;",IF(X33="1",IF(T33=1,"Please Enter Deemed Pensionable Pay","Add relevant Details Above"),"Please give details Above")))))))))))</f>
        <v/>
      </c>
      <c r="K33" s="263"/>
      <c r="L33" s="93"/>
      <c r="M33" s="93" t="str">
        <f>IF(E33=0,"",IF(ISERROR((F33+H33+I33)),0,IF((F33+H33+I33)&lt;1,0,1)))</f>
        <v/>
      </c>
      <c r="N33" s="96">
        <f>H33</f>
        <v>0</v>
      </c>
      <c r="O33" s="96">
        <f>I33</f>
        <v>0</v>
      </c>
      <c r="P33" s="220">
        <f>(ROUND((F33/100*'Member Info'!$W$2), 2))</f>
        <v>0</v>
      </c>
      <c r="Q33" s="220" t="e">
        <f>ROUND((F33/100*G33),2)</f>
        <v>#VALUE!</v>
      </c>
      <c r="R33" s="220" t="str">
        <f>IF(E33=0,"",(100-(N33/P33*100)))</f>
        <v/>
      </c>
      <c r="S33" s="229" t="str">
        <f>IF(E33=0,"",(100-(O33/Q33*100)))</f>
        <v/>
      </c>
      <c r="T33" s="230" t="str">
        <f>IF(E33=0,"",IF(R33&gt;$R$16,1,IF(R33&lt;-$R$16,1,0)))</f>
        <v/>
      </c>
      <c r="U33" s="230" t="str">
        <f>IF(E33=0,"",IF(G33=0,1,IF(S33&gt;$R$16,1,IF(S33&lt;-$R$16,1,0))))</f>
        <v/>
      </c>
      <c r="V33" s="224">
        <f>IF(E33=0,0,IF(F33="",1,0))</f>
        <v>0</v>
      </c>
      <c r="W33" s="112">
        <f>IF(E33=0,0,IF(K33="",0,1))</f>
        <v>0</v>
      </c>
      <c r="X33" s="237" t="str">
        <f>IF(K33="SMP/Occupational Maternity","1",IF(K33="SSP/Occupational Sick pay","1",""))</f>
        <v/>
      </c>
      <c r="Y33" s="242" t="b">
        <f>IF(OR(AL33=TRUE,AM33=TRUE),TRUE,FALSE)</f>
        <v>0</v>
      </c>
      <c r="Z33" s="237">
        <f>IF(K33="left scheme/Employment", 1,0)</f>
        <v>0</v>
      </c>
      <c r="AA33" s="237">
        <f>IF('Member Info'!N29="",1,"")</f>
        <v>1</v>
      </c>
      <c r="AB33" s="245" t="e">
        <f>(R33+S33)</f>
        <v>#VALUE!</v>
      </c>
      <c r="AC33" s="132" t="str">
        <f>IF(AN33=1,"",IF(W33=1,"",IF(AE33=1,"",IF(E33=0,"",IF(Z33=1,"",IF(J33="acceptable","",IF(R33+S33="0","",R33+S33)))))))</f>
        <v/>
      </c>
      <c r="AD33" s="126">
        <f>SUM(Z33+AA33)</f>
        <v>1</v>
      </c>
      <c r="AE33" s="126" t="str">
        <f>IF('Member Info'!N29&lt;&gt;"",IF('Member Info'!N29&lt;=$R$1,1,0),"")</f>
        <v/>
      </c>
      <c r="AG33" s="126" t="b">
        <f>OR(K33="maternity",K33="SSP")</f>
        <v>0</v>
      </c>
      <c r="AH33" s="126">
        <f>IF(AG33=TRUE,1,0)</f>
        <v>0</v>
      </c>
      <c r="AJ33" s="126">
        <f>IF(J33="Please Enter Deemed Pensionable Pay",1,0)</f>
        <v>0</v>
      </c>
      <c r="AK33" s="126">
        <f>IF('Member Info'!F29&gt;$R$1,1,0)</f>
        <v>0</v>
      </c>
      <c r="AL33" s="126" t="b">
        <f>IF(ISERROR(R33),ERROR.TYPE(#REF!)=ERROR.TYPE(R33),FALSE)</f>
        <v>0</v>
      </c>
      <c r="AM33" s="126" t="b">
        <f>IF(ISERROR(S33),ERROR.TYPE(#REF!)=ERROR.TYPE(S33),FALSE)</f>
        <v>0</v>
      </c>
      <c r="AN33" s="126">
        <f>IF(OR('Member Info'!F29&gt;=$S$1,'Member Info'!N29&gt;=$R$1),1,0)</f>
        <v>0</v>
      </c>
    </row>
    <row r="34" spans="1:40" x14ac:dyDescent="0.25">
      <c r="A34" s="4">
        <v>2</v>
      </c>
      <c r="B34" s="166">
        <f>'Member Info'!D30</f>
        <v>0</v>
      </c>
      <c r="C34" s="166">
        <f>'Member Info'!E30</f>
        <v>0</v>
      </c>
      <c r="D34" s="166" t="str">
        <f>'Member Info'!G30</f>
        <v/>
      </c>
      <c r="E34" s="167">
        <f>'Member Info'!B30</f>
        <v>0</v>
      </c>
      <c r="F34" s="244"/>
      <c r="G34" s="168" t="str">
        <f>IF(E34=0,"",
IF('Member Info'!$AM$19&lt;=$R$1,
SUMPRODUCT('Member Info'!L30+IF('Member Info'!H30&gt;'Member Info'!$AJ$12,'Member Info'!$AK$13,IF('Member Info'!H30&gt;'Member Info'!$AJ$11,'Member Info'!$AK$12,IF('Member Info'!H30&gt;'Member Info'!$AJ$10,'Member Info'!$AK$11,IF('Member Info'!H30&gt;'Member Info'!$AJ$9,'Member Info'!$AK$10,IF('Member Info'!H30&gt;'Member Info'!$AJ$8,'Member Info'!$AK$9,'Member Info'!$AK$8)))))),
SUMPRODUCT('Member Info'!L30+IF('Member Info'!H30&gt;'Member Info'!$AG$17,'Member Info'!$AH$18,IF('Member Info'!H30&gt;'Member Info'!$AG$16,'Member Info'!$AH$17,IF('Member Info'!H30&gt;'Member Info'!$AG$15,'Member Info'!$AH$16,IF('Member Info'!H30&gt;'Member Info'!$AG$14,'Member Info'!$AH$15,IF('Member Info'!H30&gt;'Member Info'!$AG$13,'Member Info'!$AH$14,IF('Member Info'!H30&gt;'Member Info'!$AG$12,'Member Info'!$AH$13,IF('Member Info'!H30&gt;'Member Info'!$AG$11,'Member Info'!$AH$12,IF('Member Info'!H30&gt;'Member Info'!$AG$10,'Member Info'!$AH$11,IF('Member Info'!H30&gt;'Member Info'!$AG$9,'Member Info'!$AH$10,IF('Member Info'!H30&gt;'Member Info'!$AG$8,'Member Info'!$AH$9,'Member Info'!$AH$8)))))))))))))</f>
        <v/>
      </c>
      <c r="H34" s="26"/>
      <c r="I34" s="26"/>
      <c r="J34" s="107" t="str">
        <f>IF(E34=0,"",IF('Member Info'!F30&gt;$S$1,CONCATENATE("Joined with practice on ", TEXT('Member Info'!F30, "DD/MM/YYYY")),IF('Member Info'!N30&lt;&gt;"",IF('Member Info'!N30&lt;$R$1,CONCATENATE("Left Scheme on ", TEXT('Member Info'!N30, "DD/MM/YYYY")),IF(ISERROR(G34),"Error Detected, No rate entered",IF(E34=0,"",IF(F34="","Error Detected, No Pensionable pay",IF(ISERROR(AB34)," Unknown Values entered.",IF(T34+U34&lt;1,"Acceptable",IF(R34+S34=200, "No Contributions Entered", IF(K34="","Error Detected, Choose reason&gt;",IF(X34="1",IF(T34=1,"Please Enter Deemed Pensionable Pay","Add Any Relevant Details Above"),"Please Give Details Above"))))))))),IF(ISERROR(G34),"Error Detected, No rate entered",IF(E34=0,"",IF(F34="","Error Detected, No Pensionable pay",IF(ISERROR(AB34)," Unknown Values entered.",IF(T34+U34&lt;1,"Acceptable",IF(R34+S34=200, "No Contributions Entered", IF(K34="","Error Detected, Choose reason&gt;",IF(X34="1",IF(T34=1,"Please Enter Deemed Pensionable Pay","Add relevant Details Above"),"Please give details Above")))))))))))</f>
        <v/>
      </c>
      <c r="K34" s="263"/>
      <c r="L34" s="93"/>
      <c r="M34" s="93" t="str">
        <f>IF(E34=0,"",IF(ISERROR((F34+H34+I34)),0,IF((F34+H34+I34)&lt;1,0,1)))</f>
        <v/>
      </c>
      <c r="N34" s="96">
        <f>H34</f>
        <v>0</v>
      </c>
      <c r="O34" s="96">
        <f t="shared" ref="O34:O97" si="0">I34</f>
        <v>0</v>
      </c>
      <c r="P34" s="220">
        <f>(ROUND((F34/100*'Member Info'!$W$2), 2))</f>
        <v>0</v>
      </c>
      <c r="Q34" s="220" t="e">
        <f>ROUND((F34/100*G34),2)</f>
        <v>#VALUE!</v>
      </c>
      <c r="R34" s="220" t="str">
        <f>IF(E34=0,"",(100-(N34/P34*100)))</f>
        <v/>
      </c>
      <c r="S34" s="229" t="str">
        <f>IF(E34=0,"",(100-(O34/Q34*100)))</f>
        <v/>
      </c>
      <c r="T34" s="230" t="str">
        <f>IF(E34=0,"",IF(R34&gt;$R$16,1,IF(R34&lt;-$R$16,1,0)))</f>
        <v/>
      </c>
      <c r="U34" s="230" t="str">
        <f>IF(E34=0,"",IF(G34=0,1,IF(S34&gt;$R$16,1,IF(S34&lt;-$R$16,1,0))))</f>
        <v/>
      </c>
      <c r="V34" s="224">
        <f>IF(E34=0,0,IF(F34="",1,0))</f>
        <v>0</v>
      </c>
      <c r="W34" s="112">
        <f>IF(E34=0,0,IF(K34="",0,1))</f>
        <v>0</v>
      </c>
      <c r="X34" s="237" t="str">
        <f t="shared" ref="X34:X97" si="1">IF(K34="SMP/Occupational Maternity","1",IF(K34="SSP/Occupational Sick pay","1",""))</f>
        <v/>
      </c>
      <c r="Y34" s="242" t="b">
        <f t="shared" ref="Y34:Y97" si="2">IF(OR(AL34=TRUE,AM34=TRUE),TRUE,FALSE)</f>
        <v>0</v>
      </c>
      <c r="Z34" s="237">
        <f>IF(K34="left scheme/Employment", 1,0)</f>
        <v>0</v>
      </c>
      <c r="AA34" s="237">
        <f>IF('Member Info'!N30="",1,"")</f>
        <v>1</v>
      </c>
      <c r="AB34" s="245" t="e">
        <f>(R34+S34)</f>
        <v>#VALUE!</v>
      </c>
      <c r="AC34" s="132" t="str">
        <f t="shared" ref="AC34:AC97" si="3">IF(AN34=1,"",IF(W34=1,"",IF(AE34=1,"",IF(E34=0,"",IF(Z34=1,"",IF(J34="acceptable","",IF(R34+S34="0","",R34+S34)))))))</f>
        <v/>
      </c>
      <c r="AD34" s="126">
        <f>SUM(Z34+AA34)</f>
        <v>1</v>
      </c>
      <c r="AE34" s="126" t="str">
        <f>IF('Member Info'!N30&lt;&gt;"",IF('Member Info'!N30&lt;=$R$1,1,0),"")</f>
        <v/>
      </c>
      <c r="AG34" s="126" t="b">
        <f>OR(K34="maternity",K34="SSP")</f>
        <v>0</v>
      </c>
      <c r="AH34" s="126">
        <f>IF(AG34=TRUE,1,0)</f>
        <v>0</v>
      </c>
      <c r="AJ34" s="126">
        <f>IF(J34="Please Enter Deemed Pensionable Pay",1,0)</f>
        <v>0</v>
      </c>
      <c r="AK34" s="126">
        <f>IF('Member Info'!F30&gt;$R$1,1,0)</f>
        <v>0</v>
      </c>
      <c r="AL34" s="126" t="b">
        <f>IF(ISERROR(R34),ERROR.TYPE(#REF!)=ERROR.TYPE(R34),FALSE)</f>
        <v>0</v>
      </c>
      <c r="AM34" s="126" t="b">
        <f>IF(ISERROR(S34),ERROR.TYPE(#REF!)=ERROR.TYPE(S34),FALSE)</f>
        <v>0</v>
      </c>
      <c r="AN34" s="126">
        <f>IF(OR('Member Info'!F30&gt;=$S$1,'Member Info'!N30&gt;$S$1),1,0)</f>
        <v>0</v>
      </c>
    </row>
    <row r="35" spans="1:40" x14ac:dyDescent="0.25">
      <c r="A35" s="4">
        <v>3</v>
      </c>
      <c r="B35" s="166">
        <f>'Member Info'!D31</f>
        <v>0</v>
      </c>
      <c r="C35" s="166">
        <f>'Member Info'!E31</f>
        <v>0</v>
      </c>
      <c r="D35" s="166" t="str">
        <f>'Member Info'!G31</f>
        <v/>
      </c>
      <c r="E35" s="167">
        <f>'Member Info'!B31</f>
        <v>0</v>
      </c>
      <c r="F35" s="244"/>
      <c r="G35" s="168" t="str">
        <f>IF(E35=0,"",
IF('Member Info'!$AM$19&lt;=$R$1,
SUMPRODUCT('Member Info'!L31+IF('Member Info'!H31&gt;'Member Info'!$AJ$12,'Member Info'!$AK$13,IF('Member Info'!H31&gt;'Member Info'!$AJ$11,'Member Info'!$AK$12,IF('Member Info'!H31&gt;'Member Info'!$AJ$10,'Member Info'!$AK$11,IF('Member Info'!H31&gt;'Member Info'!$AJ$9,'Member Info'!$AK$10,IF('Member Info'!H31&gt;'Member Info'!$AJ$8,'Member Info'!$AK$9,'Member Info'!$AK$8)))))),
SUMPRODUCT('Member Info'!L31+IF('Member Info'!H31&gt;'Member Info'!$AG$17,'Member Info'!$AH$18,IF('Member Info'!H31&gt;'Member Info'!$AG$16,'Member Info'!$AH$17,IF('Member Info'!H31&gt;'Member Info'!$AG$15,'Member Info'!$AH$16,IF('Member Info'!H31&gt;'Member Info'!$AG$14,'Member Info'!$AH$15,IF('Member Info'!H31&gt;'Member Info'!$AG$13,'Member Info'!$AH$14,IF('Member Info'!H31&gt;'Member Info'!$AG$12,'Member Info'!$AH$13,IF('Member Info'!H31&gt;'Member Info'!$AG$11,'Member Info'!$AH$12,IF('Member Info'!H31&gt;'Member Info'!$AG$10,'Member Info'!$AH$11,IF('Member Info'!H31&gt;'Member Info'!$AG$9,'Member Info'!$AH$10,IF('Member Info'!H31&gt;'Member Info'!$AG$8,'Member Info'!$AH$9,'Member Info'!$AH$8)))))))))))))</f>
        <v/>
      </c>
      <c r="H35" s="26"/>
      <c r="I35" s="26"/>
      <c r="J35" s="107" t="str">
        <f>IF(E35=0,"",IF('Member Info'!F31&gt;$S$1,CONCATENATE("Joined with practice on ", TEXT('Member Info'!F31, "DD/MM/YYYY")),IF('Member Info'!N31&lt;&gt;"",IF('Member Info'!N31&lt;$R$1,CONCATENATE("Left Scheme on ", TEXT('Member Info'!N31, "DD/MM/YYYY")),IF(ISERROR(G35),"Error Detected, No rate entered",IF(E35=0,"",IF(F35="","Error Detected, No Pensionable pay",IF(ISERROR(AB35)," Unknown Values entered.",IF(T35+U35&lt;1,"Acceptable",IF(R35+S35=200, "No Contributions Entered", IF(K35="","Error Detected, Choose reason&gt;",IF(X35="1",IF(T35=1,"Please Enter Deemed Pensionable Pay","Add Any Relevant Details Above"),"Please Give Details Above"))))))))),IF(ISERROR(G35),"Error Detected, No rate entered",IF(E35=0,"",IF(F35="","Error Detected, No Pensionable pay",IF(ISERROR(AB35)," Unknown Values entered.",IF(T35+U35&lt;1,"Acceptable",IF(R35+S35=200, "No Contributions Entered", IF(K35="","Error Detected, Choose reason&gt;",IF(X35="1",IF(T35=1,"Please Enter Deemed Pensionable Pay","Add relevant Details Above"),"Please give details Above")))))))))))</f>
        <v/>
      </c>
      <c r="K35" s="263"/>
      <c r="L35" s="93"/>
      <c r="M35" s="93" t="str">
        <f>IF(E35=0,"",IF(ISERROR((F35+H35+I35)),0,IF((F35+H35+I35)&lt;1,0,1)))</f>
        <v/>
      </c>
      <c r="N35" s="96">
        <f>H35</f>
        <v>0</v>
      </c>
      <c r="O35" s="96">
        <f t="shared" si="0"/>
        <v>0</v>
      </c>
      <c r="P35" s="220">
        <f>(ROUND((F35/100*'Member Info'!$W$2), 2))</f>
        <v>0</v>
      </c>
      <c r="Q35" s="220" t="e">
        <f>ROUND((F35/100*G35),2)</f>
        <v>#VALUE!</v>
      </c>
      <c r="R35" s="220" t="str">
        <f>IF(E35=0,"",(100-(N35/P35*100)))</f>
        <v/>
      </c>
      <c r="S35" s="229" t="str">
        <f>IF(E35=0,"",(100-(O35/Q35*100)))</f>
        <v/>
      </c>
      <c r="T35" s="230" t="str">
        <f>IF(E35=0,"",IF(R35&gt;$R$16,1,IF(R35&lt;-$R$16,1,0)))</f>
        <v/>
      </c>
      <c r="U35" s="230" t="str">
        <f>IF(E35=0,"",IF(G35=0,1,IF(S35&gt;$R$16,1,IF(S35&lt;-$R$16,1,0))))</f>
        <v/>
      </c>
      <c r="V35" s="224">
        <f>IF(E35=0,0,IF(F35="",1,0))</f>
        <v>0</v>
      </c>
      <c r="W35" s="112">
        <f>IF(E35=0,0,IF(K35="",0,1))</f>
        <v>0</v>
      </c>
      <c r="X35" s="237" t="str">
        <f t="shared" si="1"/>
        <v/>
      </c>
      <c r="Y35" s="242" t="b">
        <f t="shared" si="2"/>
        <v>0</v>
      </c>
      <c r="Z35" s="237">
        <f>IF(K35="left scheme/Employment", 1,0)</f>
        <v>0</v>
      </c>
      <c r="AA35" s="237">
        <f>IF('Member Info'!N31="",1,"")</f>
        <v>1</v>
      </c>
      <c r="AB35" s="245" t="e">
        <f>(R35+S35)</f>
        <v>#VALUE!</v>
      </c>
      <c r="AC35" s="132" t="str">
        <f t="shared" si="3"/>
        <v/>
      </c>
      <c r="AD35" s="126">
        <f>SUM(Z35+AA35)</f>
        <v>1</v>
      </c>
      <c r="AE35" s="126" t="str">
        <f>IF('Member Info'!N31&lt;&gt;"",IF('Member Info'!N31&lt;=$R$1,1,0),"")</f>
        <v/>
      </c>
      <c r="AG35" s="126" t="b">
        <f>OR(K35="maternity",K35="SSP")</f>
        <v>0</v>
      </c>
      <c r="AH35" s="126">
        <f>IF(AG35=TRUE,1,0)</f>
        <v>0</v>
      </c>
      <c r="AJ35" s="126">
        <f>IF(J35="Please Enter Deemed Pensionable Pay",1,0)</f>
        <v>0</v>
      </c>
      <c r="AK35" s="126">
        <f>IF('Member Info'!F31&gt;$R$1,1,0)</f>
        <v>0</v>
      </c>
      <c r="AL35" s="126" t="b">
        <f>IF(ISERROR(R35),ERROR.TYPE(#REF!)=ERROR.TYPE(R35),FALSE)</f>
        <v>0</v>
      </c>
      <c r="AM35" s="126" t="b">
        <f>IF(ISERROR(S35),ERROR.TYPE(#REF!)=ERROR.TYPE(S35),FALSE)</f>
        <v>0</v>
      </c>
      <c r="AN35" s="126">
        <f>IF(OR('Member Info'!F31&gt;=$S$1,'Member Info'!N31&gt;=$R$1),1,0)</f>
        <v>0</v>
      </c>
    </row>
    <row r="36" spans="1:40" x14ac:dyDescent="0.25">
      <c r="A36" s="4">
        <v>4</v>
      </c>
      <c r="B36" s="166">
        <f>'Member Info'!D32</f>
        <v>0</v>
      </c>
      <c r="C36" s="166">
        <f>'Member Info'!E32</f>
        <v>0</v>
      </c>
      <c r="D36" s="166" t="str">
        <f>'Member Info'!G32</f>
        <v/>
      </c>
      <c r="E36" s="167">
        <f>'Member Info'!B32</f>
        <v>0</v>
      </c>
      <c r="F36" s="244"/>
      <c r="G36" s="168" t="str">
        <f>IF(E36=0,"",
IF('Member Info'!$AM$19&lt;=$R$1,
SUMPRODUCT('Member Info'!L32+IF('Member Info'!H32&gt;'Member Info'!$AJ$12,'Member Info'!$AK$13,IF('Member Info'!H32&gt;'Member Info'!$AJ$11,'Member Info'!$AK$12,IF('Member Info'!H32&gt;'Member Info'!$AJ$10,'Member Info'!$AK$11,IF('Member Info'!H32&gt;'Member Info'!$AJ$9,'Member Info'!$AK$10,IF('Member Info'!H32&gt;'Member Info'!$AJ$8,'Member Info'!$AK$9,'Member Info'!$AK$8)))))),
SUMPRODUCT('Member Info'!L32+IF('Member Info'!H32&gt;'Member Info'!$AG$17,'Member Info'!$AH$18,IF('Member Info'!H32&gt;'Member Info'!$AG$16,'Member Info'!$AH$17,IF('Member Info'!H32&gt;'Member Info'!$AG$15,'Member Info'!$AH$16,IF('Member Info'!H32&gt;'Member Info'!$AG$14,'Member Info'!$AH$15,IF('Member Info'!H32&gt;'Member Info'!$AG$13,'Member Info'!$AH$14,IF('Member Info'!H32&gt;'Member Info'!$AG$12,'Member Info'!$AH$13,IF('Member Info'!H32&gt;'Member Info'!$AG$11,'Member Info'!$AH$12,IF('Member Info'!H32&gt;'Member Info'!$AG$10,'Member Info'!$AH$11,IF('Member Info'!H32&gt;'Member Info'!$AG$9,'Member Info'!$AH$10,IF('Member Info'!H32&gt;'Member Info'!$AG$8,'Member Info'!$AH$9,'Member Info'!$AH$8)))))))))))))</f>
        <v/>
      </c>
      <c r="H36" s="26"/>
      <c r="I36" s="26"/>
      <c r="J36" s="107" t="str">
        <f>IF(E36=0,"",IF('Member Info'!F32&gt;$S$1,CONCATENATE("Joined with practice on ", TEXT('Member Info'!F32, "DD/MM/YYYY")),IF('Member Info'!N32&lt;&gt;"",IF('Member Info'!N32&lt;$R$1,CONCATENATE("Left Scheme on ", TEXT('Member Info'!N32, "DD/MM/YYYY")),IF(ISERROR(G36),"Error Detected, No rate entered",IF(E36=0,"",IF(F36="","Error Detected, No Pensionable pay",IF(ISERROR(AB36)," Unknown Values entered.",IF(T36+U36&lt;1,"Acceptable",IF(R36+S36=200, "No Contributions Entered", IF(K36="","Error Detected, Choose reason&gt;",IF(X36="1",IF(T36=1,"Please Enter Deemed Pensionable Pay","Add Any Relevant Details Above"),"Please Give Details Above"))))))))),IF(ISERROR(G36),"Error Detected, No rate entered",IF(E36=0,"",IF(F36="","Error Detected, No Pensionable pay",IF(ISERROR(AB36)," Unknown Values entered.",IF(T36+U36&lt;1,"Acceptable",IF(R36+S36=200, "No Contributions Entered", IF(K36="","Error Detected, Choose reason&gt;",IF(X36="1",IF(T36=1,"Please Enter Deemed Pensionable Pay","Add relevant Details Above"),"Please give details Above")))))))))))</f>
        <v/>
      </c>
      <c r="K36" s="263"/>
      <c r="L36" s="93"/>
      <c r="M36" s="93" t="str">
        <f t="shared" ref="M36:M99" si="4">IF(E36=0,"",IF(ISERROR((F36+H36+I36)),0,IF((F36+H36+I36)&lt;1,0,1)))</f>
        <v/>
      </c>
      <c r="N36" s="96">
        <f>H36</f>
        <v>0</v>
      </c>
      <c r="O36" s="96">
        <f t="shared" si="0"/>
        <v>0</v>
      </c>
      <c r="P36" s="220">
        <f>(ROUND((F36/100*'Member Info'!$W$2), 2))</f>
        <v>0</v>
      </c>
      <c r="Q36" s="220" t="e">
        <f>ROUND((F36/100*G36),2)</f>
        <v>#VALUE!</v>
      </c>
      <c r="R36" s="220" t="str">
        <f>IF(E36=0,"",(100-(N36/P36*100)))</f>
        <v/>
      </c>
      <c r="S36" s="229" t="str">
        <f>IF(E36=0,"",(100-(O36/Q36*100)))</f>
        <v/>
      </c>
      <c r="T36" s="230" t="str">
        <f>IF(E36=0,"",IF(R36&gt;$R$16,1,IF(R36&lt;-$R$16,1,0)))</f>
        <v/>
      </c>
      <c r="U36" s="230" t="str">
        <f>IF(E36=0,"",IF(G36=0,1,IF(S36&gt;$R$16,1,IF(S36&lt;-$R$16,1,0))))</f>
        <v/>
      </c>
      <c r="V36" s="224">
        <f>IF(E36=0,0,IF(F36="",1,0))</f>
        <v>0</v>
      </c>
      <c r="W36" s="112">
        <f>IF(E36=0,0,IF(K36="",0,1))</f>
        <v>0</v>
      </c>
      <c r="X36" s="237" t="str">
        <f t="shared" si="1"/>
        <v/>
      </c>
      <c r="Y36" s="242" t="b">
        <f t="shared" si="2"/>
        <v>0</v>
      </c>
      <c r="Z36" s="237">
        <f>IF(K36="left scheme/Employment", 1,0)</f>
        <v>0</v>
      </c>
      <c r="AA36" s="237">
        <f>IF('Member Info'!N32="",1,"")</f>
        <v>1</v>
      </c>
      <c r="AB36" s="245" t="e">
        <f>(R36+S36)</f>
        <v>#VALUE!</v>
      </c>
      <c r="AC36" s="132" t="str">
        <f t="shared" si="3"/>
        <v/>
      </c>
      <c r="AD36" s="126">
        <f>SUM(Z36+AA36)</f>
        <v>1</v>
      </c>
      <c r="AE36" s="126" t="str">
        <f>IF('Member Info'!N32&lt;&gt;"",IF('Member Info'!N32&lt;=$R$1,1,0),"")</f>
        <v/>
      </c>
      <c r="AG36" s="126" t="b">
        <f>OR(K36="maternity",K36="SSP")</f>
        <v>0</v>
      </c>
      <c r="AH36" s="126">
        <f>IF(AG36=TRUE,1,0)</f>
        <v>0</v>
      </c>
      <c r="AJ36" s="126">
        <f>IF(J36="Please Enter Deemed Pensionable Pay",1,0)</f>
        <v>0</v>
      </c>
      <c r="AK36" s="126">
        <f>IF('Member Info'!F32&gt;$R$1,1,0)</f>
        <v>0</v>
      </c>
      <c r="AL36" s="126" t="b">
        <f>IF(ISERROR(R36),ERROR.TYPE(#REF!)=ERROR.TYPE(R36),FALSE)</f>
        <v>0</v>
      </c>
      <c r="AM36" s="126" t="b">
        <f>IF(ISERROR(S36),ERROR.TYPE(#REF!)=ERROR.TYPE(S36),FALSE)</f>
        <v>0</v>
      </c>
      <c r="AN36" s="126">
        <f>IF(OR('Member Info'!F32&gt;=$S$1,'Member Info'!N32&gt;=$R$1),1,0)</f>
        <v>0</v>
      </c>
    </row>
    <row r="37" spans="1:40" x14ac:dyDescent="0.25">
      <c r="A37" s="4">
        <v>5</v>
      </c>
      <c r="B37" s="166">
        <f>'Member Info'!D33</f>
        <v>0</v>
      </c>
      <c r="C37" s="166">
        <f>'Member Info'!E33</f>
        <v>0</v>
      </c>
      <c r="D37" s="166" t="str">
        <f>'Member Info'!G33</f>
        <v/>
      </c>
      <c r="E37" s="167">
        <f>'Member Info'!B33</f>
        <v>0</v>
      </c>
      <c r="F37" s="244"/>
      <c r="G37" s="168" t="str">
        <f>IF(E37=0,"",
IF('Member Info'!$AM$19&lt;=$R$1,
SUMPRODUCT('Member Info'!L33+IF('Member Info'!H33&gt;'Member Info'!$AJ$12,'Member Info'!$AK$13,IF('Member Info'!H33&gt;'Member Info'!$AJ$11,'Member Info'!$AK$12,IF('Member Info'!H33&gt;'Member Info'!$AJ$10,'Member Info'!$AK$11,IF('Member Info'!H33&gt;'Member Info'!$AJ$9,'Member Info'!$AK$10,IF('Member Info'!H33&gt;'Member Info'!$AJ$8,'Member Info'!$AK$9,'Member Info'!$AK$8)))))),
SUMPRODUCT('Member Info'!L33+IF('Member Info'!H33&gt;'Member Info'!$AG$17,'Member Info'!$AH$18,IF('Member Info'!H33&gt;'Member Info'!$AG$16,'Member Info'!$AH$17,IF('Member Info'!H33&gt;'Member Info'!$AG$15,'Member Info'!$AH$16,IF('Member Info'!H33&gt;'Member Info'!$AG$14,'Member Info'!$AH$15,IF('Member Info'!H33&gt;'Member Info'!$AG$13,'Member Info'!$AH$14,IF('Member Info'!H33&gt;'Member Info'!$AG$12,'Member Info'!$AH$13,IF('Member Info'!H33&gt;'Member Info'!$AG$11,'Member Info'!$AH$12,IF('Member Info'!H33&gt;'Member Info'!$AG$10,'Member Info'!$AH$11,IF('Member Info'!H33&gt;'Member Info'!$AG$9,'Member Info'!$AH$10,IF('Member Info'!H33&gt;'Member Info'!$AG$8,'Member Info'!$AH$9,'Member Info'!$AH$8)))))))))))))</f>
        <v/>
      </c>
      <c r="H37" s="26"/>
      <c r="I37" s="26"/>
      <c r="J37" s="107" t="str">
        <f>IF(E37=0,"",IF('Member Info'!F33&gt;$S$1,CONCATENATE("Joined with practice on ", TEXT('Member Info'!F33, "DD/MM/YYYY")),IF('Member Info'!N33&lt;&gt;"",IF('Member Info'!N33&lt;$R$1,CONCATENATE("Left Scheme on ", TEXT('Member Info'!N33, "DD/MM/YYYY")),IF(ISERROR(G37),"Error Detected, No rate entered",IF(E37=0,"",IF(F37="","Error Detected, No Pensionable pay",IF(ISERROR(AB37)," Unknown Values entered.",IF(T37+U37&lt;1,"Acceptable",IF(R37+S37=200, "No Contributions Entered", IF(K37="","Error Detected, Choose reason&gt;",IF(X37="1",IF(T37=1,"Please Enter Deemed Pensionable Pay","Add Any Relevant Details Above"),"Please Give Details Above"))))))))),IF(ISERROR(G37),"Error Detected, No rate entered",IF(E37=0,"",IF(F37="","Error Detected, No Pensionable pay",IF(ISERROR(AB37)," Unknown Values entered.",IF(T37+U37&lt;1,"Acceptable",IF(R37+S37=200, "No Contributions Entered", IF(K37="","Error Detected, Choose reason&gt;",IF(X37="1",IF(T37=1,"Please Enter Deemed Pensionable Pay","Add relevant Details Above"),"Please give details Above")))))))))))</f>
        <v/>
      </c>
      <c r="K37" s="263"/>
      <c r="L37" s="93"/>
      <c r="M37" s="93" t="str">
        <f t="shared" si="4"/>
        <v/>
      </c>
      <c r="N37" s="96">
        <f t="shared" ref="N37:O98" si="5">H37</f>
        <v>0</v>
      </c>
      <c r="O37" s="96">
        <f t="shared" si="0"/>
        <v>0</v>
      </c>
      <c r="P37" s="220">
        <f>(ROUND((F37/100*'Member Info'!$W$2), 2))</f>
        <v>0</v>
      </c>
      <c r="Q37" s="220" t="e">
        <f t="shared" ref="Q37:Q100" si="6">ROUND((F37/100*G37),2)</f>
        <v>#VALUE!</v>
      </c>
      <c r="R37" s="220" t="str">
        <f t="shared" ref="R37:R100" si="7">IF(E37=0,"",(100-(N37/P37*100)))</f>
        <v/>
      </c>
      <c r="S37" s="229" t="str">
        <f t="shared" ref="S37:S100" si="8">IF(E37=0,"",(100-(O37/Q37*100)))</f>
        <v/>
      </c>
      <c r="T37" s="230" t="str">
        <f t="shared" ref="T37:T100" si="9">IF(E37=0,"",IF(R37&gt;$R$16,1,IF(R37&lt;-$R$16,1,0)))</f>
        <v/>
      </c>
      <c r="U37" s="230" t="str">
        <f t="shared" ref="U37:U100" si="10">IF(E37=0,"",IF(G37=0,1,IF(S37&gt;$R$16,1,IF(S37&lt;-$R$16,1,0))))</f>
        <v/>
      </c>
      <c r="V37" s="224">
        <f t="shared" ref="V37:V100" si="11">IF(E37=0,0,IF(F37="",1,0))</f>
        <v>0</v>
      </c>
      <c r="W37" s="112">
        <f t="shared" ref="W37:W100" si="12">IF(E37=0,0,IF(K37="",0,1))</f>
        <v>0</v>
      </c>
      <c r="X37" s="237" t="str">
        <f t="shared" si="1"/>
        <v/>
      </c>
      <c r="Y37" s="242" t="b">
        <f t="shared" si="2"/>
        <v>0</v>
      </c>
      <c r="Z37" s="237">
        <f t="shared" ref="Z37:Z100" si="13">IF(K37="left scheme/Employment", 1,0)</f>
        <v>0</v>
      </c>
      <c r="AA37" s="237">
        <f>IF('Member Info'!N33="",1,"")</f>
        <v>1</v>
      </c>
      <c r="AB37" s="245" t="e">
        <f t="shared" ref="AB37:AB100" si="14">(R37+S37)</f>
        <v>#VALUE!</v>
      </c>
      <c r="AC37" s="132" t="str">
        <f t="shared" si="3"/>
        <v/>
      </c>
      <c r="AD37" s="126">
        <f t="shared" ref="AD37:AD97" si="15">SUM(Z37+AA37)</f>
        <v>1</v>
      </c>
      <c r="AE37" s="126" t="str">
        <f>IF('Member Info'!N33&lt;&gt;"",IF('Member Info'!N33&lt;=$R$1,1,0),"")</f>
        <v/>
      </c>
      <c r="AG37" s="126" t="b">
        <f t="shared" ref="AG37:AG100" si="16">OR(K37="maternity",K37="SSP")</f>
        <v>0</v>
      </c>
      <c r="AH37" s="126">
        <f t="shared" ref="AH37:AH100" si="17">IF(AG37=TRUE,1,0)</f>
        <v>0</v>
      </c>
      <c r="AJ37" s="126">
        <f t="shared" ref="AJ37:AJ100" si="18">IF(J37="Please Enter Deemed Pensionable Pay",1,0)</f>
        <v>0</v>
      </c>
      <c r="AK37" s="126">
        <f>IF('Member Info'!F33&gt;$R$1,1,0)</f>
        <v>0</v>
      </c>
      <c r="AL37" s="126" t="b">
        <f>IF(ISERROR(R37),ERROR.TYPE(#REF!)=ERROR.TYPE(R37),FALSE)</f>
        <v>0</v>
      </c>
      <c r="AM37" s="126" t="b">
        <f>IF(ISERROR(S37),ERROR.TYPE(#REF!)=ERROR.TYPE(S37),FALSE)</f>
        <v>0</v>
      </c>
      <c r="AN37" s="126">
        <f>IF(OR('Member Info'!F33&gt;=$S$1,'Member Info'!N33&gt;=$R$1),1,0)</f>
        <v>0</v>
      </c>
    </row>
    <row r="38" spans="1:40" x14ac:dyDescent="0.25">
      <c r="A38" s="4">
        <v>6</v>
      </c>
      <c r="B38" s="166">
        <f>'Member Info'!D34</f>
        <v>0</v>
      </c>
      <c r="C38" s="166">
        <f>'Member Info'!E34</f>
        <v>0</v>
      </c>
      <c r="D38" s="166" t="str">
        <f>'Member Info'!G34</f>
        <v/>
      </c>
      <c r="E38" s="167">
        <f>'Member Info'!B34</f>
        <v>0</v>
      </c>
      <c r="F38" s="244"/>
      <c r="G38" s="168" t="str">
        <f>IF(E38=0,"",
IF('Member Info'!$AM$19&lt;=$R$1,
SUMPRODUCT('Member Info'!L34+IF('Member Info'!H34&gt;'Member Info'!$AJ$12,'Member Info'!$AK$13,IF('Member Info'!H34&gt;'Member Info'!$AJ$11,'Member Info'!$AK$12,IF('Member Info'!H34&gt;'Member Info'!$AJ$10,'Member Info'!$AK$11,IF('Member Info'!H34&gt;'Member Info'!$AJ$9,'Member Info'!$AK$10,IF('Member Info'!H34&gt;'Member Info'!$AJ$8,'Member Info'!$AK$9,'Member Info'!$AK$8)))))),
SUMPRODUCT('Member Info'!L34+IF('Member Info'!H34&gt;'Member Info'!$AG$17,'Member Info'!$AH$18,IF('Member Info'!H34&gt;'Member Info'!$AG$16,'Member Info'!$AH$17,IF('Member Info'!H34&gt;'Member Info'!$AG$15,'Member Info'!$AH$16,IF('Member Info'!H34&gt;'Member Info'!$AG$14,'Member Info'!$AH$15,IF('Member Info'!H34&gt;'Member Info'!$AG$13,'Member Info'!$AH$14,IF('Member Info'!H34&gt;'Member Info'!$AG$12,'Member Info'!$AH$13,IF('Member Info'!H34&gt;'Member Info'!$AG$11,'Member Info'!$AH$12,IF('Member Info'!H34&gt;'Member Info'!$AG$10,'Member Info'!$AH$11,IF('Member Info'!H34&gt;'Member Info'!$AG$9,'Member Info'!$AH$10,IF('Member Info'!H34&gt;'Member Info'!$AG$8,'Member Info'!$AH$9,'Member Info'!$AH$8)))))))))))))</f>
        <v/>
      </c>
      <c r="H38" s="26"/>
      <c r="I38" s="26"/>
      <c r="J38" s="107" t="str">
        <f>IF(E38=0,"",IF('Member Info'!F34&gt;$S$1,CONCATENATE("Joined with practice on ", TEXT('Member Info'!F34, "DD/MM/YYYY")),IF('Member Info'!N34&lt;&gt;"",IF('Member Info'!N34&lt;$R$1,CONCATENATE("Left Scheme on ", TEXT('Member Info'!N34, "DD/MM/YYYY")),IF(ISERROR(G38),"Error Detected, No rate entered",IF(E38=0,"",IF(F38="","Error Detected, No Pensionable pay",IF(ISERROR(AB38)," Unknown Values entered.",IF(T38+U38&lt;1,"Acceptable",IF(R38+S38=200, "No Contributions Entered", IF(K38="","Error Detected, Choose reason&gt;",IF(X38="1",IF(T38=1,"Please Enter Deemed Pensionable Pay","Add Any Relevant Details Above"),"Please Give Details Above"))))))))),IF(ISERROR(G38),"Error Detected, No rate entered",IF(E38=0,"",IF(F38="","Error Detected, No Pensionable pay",IF(ISERROR(AB38)," Unknown Values entered.",IF(T38+U38&lt;1,"Acceptable",IF(R38+S38=200, "No Contributions Entered", IF(K38="","Error Detected, Choose reason&gt;",IF(X38="1",IF(T38=1,"Please Enter Deemed Pensionable Pay","Add relevant Details Above"),"Please give details Above")))))))))))</f>
        <v/>
      </c>
      <c r="K38" s="263"/>
      <c r="L38" s="93"/>
      <c r="M38" s="93" t="str">
        <f>IF(E38=0,"",IF(ISERROR((F38+H38+I38)),0,IF((F38+H38+I38)&lt;1,0,1)))</f>
        <v/>
      </c>
      <c r="N38" s="96">
        <f t="shared" si="5"/>
        <v>0</v>
      </c>
      <c r="O38" s="96">
        <f>I38</f>
        <v>0</v>
      </c>
      <c r="P38" s="220">
        <f>(ROUND((F38/100*'Member Info'!$W$2), 2))</f>
        <v>0</v>
      </c>
      <c r="Q38" s="220" t="e">
        <f>ROUND((F38/100*G38),2)</f>
        <v>#VALUE!</v>
      </c>
      <c r="R38" s="220" t="str">
        <f t="shared" si="7"/>
        <v/>
      </c>
      <c r="S38" s="229" t="str">
        <f t="shared" si="8"/>
        <v/>
      </c>
      <c r="T38" s="230" t="str">
        <f t="shared" si="9"/>
        <v/>
      </c>
      <c r="U38" s="230" t="str">
        <f t="shared" si="10"/>
        <v/>
      </c>
      <c r="V38" s="224">
        <f>IF(E38=0,0,IF(F38="",1,0))</f>
        <v>0</v>
      </c>
      <c r="W38" s="112">
        <f t="shared" si="12"/>
        <v>0</v>
      </c>
      <c r="X38" s="237" t="str">
        <f t="shared" si="1"/>
        <v/>
      </c>
      <c r="Y38" s="242" t="b">
        <f t="shared" si="2"/>
        <v>0</v>
      </c>
      <c r="Z38" s="237">
        <f t="shared" si="13"/>
        <v>0</v>
      </c>
      <c r="AA38" s="237">
        <f>IF('Member Info'!N34="",1,"")</f>
        <v>1</v>
      </c>
      <c r="AB38" s="245" t="e">
        <f t="shared" si="14"/>
        <v>#VALUE!</v>
      </c>
      <c r="AC38" s="132" t="str">
        <f t="shared" si="3"/>
        <v/>
      </c>
      <c r="AD38" s="126">
        <f t="shared" si="15"/>
        <v>1</v>
      </c>
      <c r="AE38" s="126" t="str">
        <f>IF('Member Info'!N34&lt;&gt;"",IF('Member Info'!N34&lt;=$R$1,1,0),"")</f>
        <v/>
      </c>
      <c r="AG38" s="126" t="b">
        <f t="shared" si="16"/>
        <v>0</v>
      </c>
      <c r="AH38" s="126">
        <f t="shared" si="17"/>
        <v>0</v>
      </c>
      <c r="AJ38" s="126">
        <f t="shared" si="18"/>
        <v>0</v>
      </c>
      <c r="AK38" s="126">
        <f>IF('Member Info'!F34&gt;$R$1,1,0)</f>
        <v>0</v>
      </c>
      <c r="AL38" s="126" t="b">
        <f>IF(ISERROR(R38),ERROR.TYPE(#REF!)=ERROR.TYPE(R38),FALSE)</f>
        <v>0</v>
      </c>
      <c r="AM38" s="126" t="b">
        <f>IF(ISERROR(S38),ERROR.TYPE(#REF!)=ERROR.TYPE(S38),FALSE)</f>
        <v>0</v>
      </c>
      <c r="AN38" s="126">
        <f>IF(OR('Member Info'!F34&gt;=$S$1,'Member Info'!N34&gt;=$R$1),1,0)</f>
        <v>0</v>
      </c>
    </row>
    <row r="39" spans="1:40" x14ac:dyDescent="0.25">
      <c r="A39" s="4">
        <v>7</v>
      </c>
      <c r="B39" s="166">
        <f>'Member Info'!D35</f>
        <v>0</v>
      </c>
      <c r="C39" s="166">
        <f>'Member Info'!E35</f>
        <v>0</v>
      </c>
      <c r="D39" s="166" t="str">
        <f>'Member Info'!G35</f>
        <v/>
      </c>
      <c r="E39" s="167">
        <f>'Member Info'!B35</f>
        <v>0</v>
      </c>
      <c r="F39" s="244"/>
      <c r="G39" s="168" t="str">
        <f>IF(E39=0,"",
IF('Member Info'!$AM$19&lt;=$R$1,
SUMPRODUCT('Member Info'!L35+IF('Member Info'!H35&gt;'Member Info'!$AJ$12,'Member Info'!$AK$13,IF('Member Info'!H35&gt;'Member Info'!$AJ$11,'Member Info'!$AK$12,IF('Member Info'!H35&gt;'Member Info'!$AJ$10,'Member Info'!$AK$11,IF('Member Info'!H35&gt;'Member Info'!$AJ$9,'Member Info'!$AK$10,IF('Member Info'!H35&gt;'Member Info'!$AJ$8,'Member Info'!$AK$9,'Member Info'!$AK$8)))))),
SUMPRODUCT('Member Info'!L35+IF('Member Info'!H35&gt;'Member Info'!$AG$17,'Member Info'!$AH$18,IF('Member Info'!H35&gt;'Member Info'!$AG$16,'Member Info'!$AH$17,IF('Member Info'!H35&gt;'Member Info'!$AG$15,'Member Info'!$AH$16,IF('Member Info'!H35&gt;'Member Info'!$AG$14,'Member Info'!$AH$15,IF('Member Info'!H35&gt;'Member Info'!$AG$13,'Member Info'!$AH$14,IF('Member Info'!H35&gt;'Member Info'!$AG$12,'Member Info'!$AH$13,IF('Member Info'!H35&gt;'Member Info'!$AG$11,'Member Info'!$AH$12,IF('Member Info'!H35&gt;'Member Info'!$AG$10,'Member Info'!$AH$11,IF('Member Info'!H35&gt;'Member Info'!$AG$9,'Member Info'!$AH$10,IF('Member Info'!H35&gt;'Member Info'!$AG$8,'Member Info'!$AH$9,'Member Info'!$AH$8)))))))))))))</f>
        <v/>
      </c>
      <c r="H39" s="26"/>
      <c r="I39" s="26"/>
      <c r="J39" s="107" t="str">
        <f>IF(E39=0,"",IF('Member Info'!F35&gt;$S$1,CONCATENATE("Joined with practice on ", TEXT('Member Info'!F35, "DD/MM/YYYY")),IF('Member Info'!N35&lt;&gt;"",IF('Member Info'!N35&lt;$R$1,CONCATENATE("Left Scheme on ", TEXT('Member Info'!N35, "DD/MM/YYYY")),IF(ISERROR(G39),"Error Detected, No rate entered",IF(E39=0,"",IF(F39="","Error Detected, No Pensionable pay",IF(ISERROR(AB39)," Unknown Values entered.",IF(T39+U39&lt;1,"Acceptable",IF(R39+S39=200, "No Contributions Entered", IF(K39="","Error Detected, Choose reason&gt;",IF(X39="1",IF(T39=1,"Please Enter Deemed Pensionable Pay","Add Any Relevant Details Above"),"Please Give Details Above"))))))))),IF(ISERROR(G39),"Error Detected, No rate entered",IF(E39=0,"",IF(F39="","Error Detected, No Pensionable pay",IF(ISERROR(AB39)," Unknown Values entered.",IF(T39+U39&lt;1,"Acceptable",IF(R39+S39=200, "No Contributions Entered", IF(K39="","Error Detected, Choose reason&gt;",IF(X39="1",IF(T39=1,"Please Enter Deemed Pensionable Pay","Add relevant Details Above"),"Please give details Above")))))))))))</f>
        <v/>
      </c>
      <c r="K39" s="263"/>
      <c r="L39" s="93"/>
      <c r="M39" s="93" t="str">
        <f t="shared" si="4"/>
        <v/>
      </c>
      <c r="N39" s="96">
        <f t="shared" si="5"/>
        <v>0</v>
      </c>
      <c r="O39" s="96">
        <f t="shared" si="0"/>
        <v>0</v>
      </c>
      <c r="P39" s="220">
        <f>(ROUND((F39/100*'Member Info'!$W$2), 2))</f>
        <v>0</v>
      </c>
      <c r="Q39" s="220" t="e">
        <f t="shared" si="6"/>
        <v>#VALUE!</v>
      </c>
      <c r="R39" s="220" t="str">
        <f t="shared" si="7"/>
        <v/>
      </c>
      <c r="S39" s="229" t="str">
        <f t="shared" si="8"/>
        <v/>
      </c>
      <c r="T39" s="230" t="str">
        <f t="shared" si="9"/>
        <v/>
      </c>
      <c r="U39" s="230" t="str">
        <f t="shared" si="10"/>
        <v/>
      </c>
      <c r="V39" s="224">
        <f t="shared" si="11"/>
        <v>0</v>
      </c>
      <c r="W39" s="112">
        <f t="shared" si="12"/>
        <v>0</v>
      </c>
      <c r="X39" s="237" t="str">
        <f t="shared" si="1"/>
        <v/>
      </c>
      <c r="Y39" s="242" t="b">
        <f t="shared" si="2"/>
        <v>0</v>
      </c>
      <c r="Z39" s="237">
        <f t="shared" si="13"/>
        <v>0</v>
      </c>
      <c r="AA39" s="237">
        <f>IF('Member Info'!N35="",1,"")</f>
        <v>1</v>
      </c>
      <c r="AB39" s="245" t="e">
        <f t="shared" si="14"/>
        <v>#VALUE!</v>
      </c>
      <c r="AC39" s="132" t="str">
        <f t="shared" si="3"/>
        <v/>
      </c>
      <c r="AD39" s="126">
        <f t="shared" si="15"/>
        <v>1</v>
      </c>
      <c r="AE39" s="126" t="str">
        <f>IF('Member Info'!N35&lt;&gt;"",IF('Member Info'!N35&lt;=$R$1,1,0),"")</f>
        <v/>
      </c>
      <c r="AG39" s="126" t="b">
        <f t="shared" si="16"/>
        <v>0</v>
      </c>
      <c r="AH39" s="126">
        <f t="shared" si="17"/>
        <v>0</v>
      </c>
      <c r="AJ39" s="126">
        <f t="shared" si="18"/>
        <v>0</v>
      </c>
      <c r="AK39" s="126">
        <f>IF('Member Info'!F35&gt;$R$1,1,0)</f>
        <v>0</v>
      </c>
      <c r="AL39" s="126" t="b">
        <f>IF(ISERROR(R39),ERROR.TYPE(#REF!)=ERROR.TYPE(R39),FALSE)</f>
        <v>0</v>
      </c>
      <c r="AM39" s="126" t="b">
        <f>IF(ISERROR(S39),ERROR.TYPE(#REF!)=ERROR.TYPE(S39),FALSE)</f>
        <v>0</v>
      </c>
      <c r="AN39" s="126">
        <f>IF(OR('Member Info'!F35&gt;=$S$1,'Member Info'!N35&gt;=$R$1),1,0)</f>
        <v>0</v>
      </c>
    </row>
    <row r="40" spans="1:40" x14ac:dyDescent="0.25">
      <c r="A40" s="4">
        <v>8</v>
      </c>
      <c r="B40" s="166">
        <f>'Member Info'!D36</f>
        <v>0</v>
      </c>
      <c r="C40" s="166">
        <f>'Member Info'!E36</f>
        <v>0</v>
      </c>
      <c r="D40" s="166" t="str">
        <f>'Member Info'!G36</f>
        <v/>
      </c>
      <c r="E40" s="167">
        <f>'Member Info'!B36</f>
        <v>0</v>
      </c>
      <c r="F40" s="244"/>
      <c r="G40" s="168" t="str">
        <f>IF(E40=0,"",
IF('Member Info'!$AM$19&lt;=$R$1,
SUMPRODUCT('Member Info'!L36+IF('Member Info'!H36&gt;'Member Info'!$AJ$12,'Member Info'!$AK$13,IF('Member Info'!H36&gt;'Member Info'!$AJ$11,'Member Info'!$AK$12,IF('Member Info'!H36&gt;'Member Info'!$AJ$10,'Member Info'!$AK$11,IF('Member Info'!H36&gt;'Member Info'!$AJ$9,'Member Info'!$AK$10,IF('Member Info'!H36&gt;'Member Info'!$AJ$8,'Member Info'!$AK$9,'Member Info'!$AK$8)))))),
SUMPRODUCT('Member Info'!L36+IF('Member Info'!H36&gt;'Member Info'!$AG$17,'Member Info'!$AH$18,IF('Member Info'!H36&gt;'Member Info'!$AG$16,'Member Info'!$AH$17,IF('Member Info'!H36&gt;'Member Info'!$AG$15,'Member Info'!$AH$16,IF('Member Info'!H36&gt;'Member Info'!$AG$14,'Member Info'!$AH$15,IF('Member Info'!H36&gt;'Member Info'!$AG$13,'Member Info'!$AH$14,IF('Member Info'!H36&gt;'Member Info'!$AG$12,'Member Info'!$AH$13,IF('Member Info'!H36&gt;'Member Info'!$AG$11,'Member Info'!$AH$12,IF('Member Info'!H36&gt;'Member Info'!$AG$10,'Member Info'!$AH$11,IF('Member Info'!H36&gt;'Member Info'!$AG$9,'Member Info'!$AH$10,IF('Member Info'!H36&gt;'Member Info'!$AG$8,'Member Info'!$AH$9,'Member Info'!$AH$8)))))))))))))</f>
        <v/>
      </c>
      <c r="H40" s="26"/>
      <c r="I40" s="26"/>
      <c r="J40" s="107" t="str">
        <f>IF(E40=0,"",IF('Member Info'!F36&gt;$S$1,CONCATENATE("Joined with practice on ", TEXT('Member Info'!F36, "DD/MM/YYYY")),IF('Member Info'!N36&lt;&gt;"",IF('Member Info'!N36&lt;$R$1,CONCATENATE("Left Scheme on ", TEXT('Member Info'!N36, "DD/MM/YYYY")),IF(ISERROR(G40),"Error Detected, No rate entered",IF(E40=0,"",IF(F40="","Error Detected, No Pensionable pay",IF(ISERROR(AB40)," Unknown Values entered.",IF(T40+U40&lt;1,"Acceptable",IF(R40+S40=200, "No Contributions Entered", IF(K40="","Error Detected, Choose reason&gt;",IF(X40="1",IF(T40=1,"Please Enter Deemed Pensionable Pay","Add Any Relevant Details Above"),"Please Give Details Above"))))))))),IF(ISERROR(G40),"Error Detected, No rate entered",IF(E40=0,"",IF(F40="","Error Detected, No Pensionable pay",IF(ISERROR(AB40)," Unknown Values entered.",IF(T40+U40&lt;1,"Acceptable",IF(R40+S40=200, "No Contributions Entered", IF(K40="","Error Detected, Choose reason&gt;",IF(X40="1",IF(T40=1,"Please Enter Deemed Pensionable Pay","Add relevant Details Above"),"Please give details Above")))))))))))</f>
        <v/>
      </c>
      <c r="K40" s="263"/>
      <c r="L40" s="93"/>
      <c r="M40" s="93" t="str">
        <f t="shared" si="4"/>
        <v/>
      </c>
      <c r="N40" s="96">
        <f t="shared" si="5"/>
        <v>0</v>
      </c>
      <c r="O40" s="96">
        <f t="shared" si="0"/>
        <v>0</v>
      </c>
      <c r="P40" s="220">
        <f>(ROUND((F40/100*'Member Info'!$W$2), 2))</f>
        <v>0</v>
      </c>
      <c r="Q40" s="220" t="e">
        <f t="shared" si="6"/>
        <v>#VALUE!</v>
      </c>
      <c r="R40" s="220" t="str">
        <f t="shared" si="7"/>
        <v/>
      </c>
      <c r="S40" s="229" t="str">
        <f t="shared" si="8"/>
        <v/>
      </c>
      <c r="T40" s="230" t="str">
        <f t="shared" si="9"/>
        <v/>
      </c>
      <c r="U40" s="230" t="str">
        <f t="shared" si="10"/>
        <v/>
      </c>
      <c r="V40" s="224">
        <f t="shared" si="11"/>
        <v>0</v>
      </c>
      <c r="W40" s="112">
        <f t="shared" si="12"/>
        <v>0</v>
      </c>
      <c r="X40" s="237" t="str">
        <f t="shared" si="1"/>
        <v/>
      </c>
      <c r="Y40" s="242" t="b">
        <f t="shared" si="2"/>
        <v>0</v>
      </c>
      <c r="Z40" s="237">
        <f t="shared" si="13"/>
        <v>0</v>
      </c>
      <c r="AA40" s="237">
        <f>IF('Member Info'!N36="",1,"")</f>
        <v>1</v>
      </c>
      <c r="AB40" s="245" t="e">
        <f t="shared" si="14"/>
        <v>#VALUE!</v>
      </c>
      <c r="AC40" s="132" t="str">
        <f t="shared" si="3"/>
        <v/>
      </c>
      <c r="AD40" s="126">
        <f t="shared" si="15"/>
        <v>1</v>
      </c>
      <c r="AE40" s="126" t="str">
        <f>IF('Member Info'!N36&lt;&gt;"",IF('Member Info'!N36&lt;=$R$1,1,0),"")</f>
        <v/>
      </c>
      <c r="AG40" s="126" t="b">
        <f t="shared" si="16"/>
        <v>0</v>
      </c>
      <c r="AH40" s="126">
        <f t="shared" si="17"/>
        <v>0</v>
      </c>
      <c r="AJ40" s="126">
        <f t="shared" si="18"/>
        <v>0</v>
      </c>
      <c r="AK40" s="126">
        <f>IF('Member Info'!F36&gt;$R$1,1,0)</f>
        <v>0</v>
      </c>
      <c r="AL40" s="126" t="b">
        <f>IF(ISERROR(R40),ERROR.TYPE(#REF!)=ERROR.TYPE(R40),FALSE)</f>
        <v>0</v>
      </c>
      <c r="AM40" s="126" t="b">
        <f>IF(ISERROR(S40),ERROR.TYPE(#REF!)=ERROR.TYPE(S40),FALSE)</f>
        <v>0</v>
      </c>
      <c r="AN40" s="126">
        <f>IF(OR('Member Info'!F36&gt;=$S$1,'Member Info'!N36&gt;=$R$1),1,0)</f>
        <v>0</v>
      </c>
    </row>
    <row r="41" spans="1:40" x14ac:dyDescent="0.25">
      <c r="A41" s="4">
        <v>9</v>
      </c>
      <c r="B41" s="166">
        <f>'Member Info'!D37</f>
        <v>0</v>
      </c>
      <c r="C41" s="166">
        <f>'Member Info'!E37</f>
        <v>0</v>
      </c>
      <c r="D41" s="166" t="str">
        <f>'Member Info'!G37</f>
        <v/>
      </c>
      <c r="E41" s="167">
        <f>'Member Info'!B37</f>
        <v>0</v>
      </c>
      <c r="F41" s="244"/>
      <c r="G41" s="168" t="str">
        <f>IF(E41=0,"",
IF('Member Info'!$AM$19&lt;=$R$1,
SUMPRODUCT('Member Info'!L37+IF('Member Info'!H37&gt;'Member Info'!$AJ$12,'Member Info'!$AK$13,IF('Member Info'!H37&gt;'Member Info'!$AJ$11,'Member Info'!$AK$12,IF('Member Info'!H37&gt;'Member Info'!$AJ$10,'Member Info'!$AK$11,IF('Member Info'!H37&gt;'Member Info'!$AJ$9,'Member Info'!$AK$10,IF('Member Info'!H37&gt;'Member Info'!$AJ$8,'Member Info'!$AK$9,'Member Info'!$AK$8)))))),
SUMPRODUCT('Member Info'!L37+IF('Member Info'!H37&gt;'Member Info'!$AG$17,'Member Info'!$AH$18,IF('Member Info'!H37&gt;'Member Info'!$AG$16,'Member Info'!$AH$17,IF('Member Info'!H37&gt;'Member Info'!$AG$15,'Member Info'!$AH$16,IF('Member Info'!H37&gt;'Member Info'!$AG$14,'Member Info'!$AH$15,IF('Member Info'!H37&gt;'Member Info'!$AG$13,'Member Info'!$AH$14,IF('Member Info'!H37&gt;'Member Info'!$AG$12,'Member Info'!$AH$13,IF('Member Info'!H37&gt;'Member Info'!$AG$11,'Member Info'!$AH$12,IF('Member Info'!H37&gt;'Member Info'!$AG$10,'Member Info'!$AH$11,IF('Member Info'!H37&gt;'Member Info'!$AG$9,'Member Info'!$AH$10,IF('Member Info'!H37&gt;'Member Info'!$AG$8,'Member Info'!$AH$9,'Member Info'!$AH$8)))))))))))))</f>
        <v/>
      </c>
      <c r="H41" s="26"/>
      <c r="I41" s="26"/>
      <c r="J41" s="107" t="str">
        <f>IF(E41=0,"",IF('Member Info'!F37&gt;$S$1,CONCATENATE("Joined with practice on ", TEXT('Member Info'!F37, "DD/MM/YYYY")),IF('Member Info'!N37&lt;&gt;"",IF('Member Info'!N37&lt;$R$1,CONCATENATE("Left Scheme on ", TEXT('Member Info'!N37, "DD/MM/YYYY")),IF(ISERROR(G41),"Error Detected, No rate entered",IF(E41=0,"",IF(F41="","Error Detected, No Pensionable pay",IF(ISERROR(AB41)," Unknown Values entered.",IF(T41+U41&lt;1,"Acceptable",IF(R41+S41=200, "No Contributions Entered", IF(K41="","Error Detected, Choose reason&gt;",IF(X41="1",IF(T41=1,"Please Enter Deemed Pensionable Pay","Add Any Relevant Details Above"),"Please Give Details Above"))))))))),IF(ISERROR(G41),"Error Detected, No rate entered",IF(E41=0,"",IF(F41="","Error Detected, No Pensionable pay",IF(ISERROR(AB41)," Unknown Values entered.",IF(T41+U41&lt;1,"Acceptable",IF(R41+S41=200, "No Contributions Entered", IF(K41="","Error Detected, Choose reason&gt;",IF(X41="1",IF(T41=1,"Please Enter Deemed Pensionable Pay","Add relevant Details Above"),"Please give details Above")))))))))))</f>
        <v/>
      </c>
      <c r="K41" s="263"/>
      <c r="L41" s="93"/>
      <c r="M41" s="93" t="str">
        <f t="shared" si="4"/>
        <v/>
      </c>
      <c r="N41" s="96">
        <f t="shared" si="5"/>
        <v>0</v>
      </c>
      <c r="O41" s="96">
        <f t="shared" si="0"/>
        <v>0</v>
      </c>
      <c r="P41" s="220">
        <f>(ROUND((F41/100*'Member Info'!$W$2), 2))</f>
        <v>0</v>
      </c>
      <c r="Q41" s="220" t="e">
        <f t="shared" si="6"/>
        <v>#VALUE!</v>
      </c>
      <c r="R41" s="220" t="str">
        <f t="shared" si="7"/>
        <v/>
      </c>
      <c r="S41" s="229" t="str">
        <f t="shared" si="8"/>
        <v/>
      </c>
      <c r="T41" s="230" t="str">
        <f t="shared" si="9"/>
        <v/>
      </c>
      <c r="U41" s="230" t="str">
        <f t="shared" si="10"/>
        <v/>
      </c>
      <c r="V41" s="224">
        <f t="shared" si="11"/>
        <v>0</v>
      </c>
      <c r="W41" s="112">
        <f t="shared" si="12"/>
        <v>0</v>
      </c>
      <c r="X41" s="237" t="str">
        <f t="shared" si="1"/>
        <v/>
      </c>
      <c r="Y41" s="242" t="b">
        <f t="shared" si="2"/>
        <v>0</v>
      </c>
      <c r="Z41" s="237">
        <f t="shared" si="13"/>
        <v>0</v>
      </c>
      <c r="AA41" s="237">
        <f>IF('Member Info'!N37="",1,"")</f>
        <v>1</v>
      </c>
      <c r="AB41" s="245" t="e">
        <f t="shared" si="14"/>
        <v>#VALUE!</v>
      </c>
      <c r="AC41" s="132" t="str">
        <f t="shared" si="3"/>
        <v/>
      </c>
      <c r="AD41" s="126">
        <f t="shared" si="15"/>
        <v>1</v>
      </c>
      <c r="AE41" s="126" t="str">
        <f>IF('Member Info'!N37&lt;&gt;"",IF('Member Info'!N37&lt;=$R$1,1,0),"")</f>
        <v/>
      </c>
      <c r="AG41" s="126" t="b">
        <f t="shared" si="16"/>
        <v>0</v>
      </c>
      <c r="AH41" s="126">
        <f t="shared" si="17"/>
        <v>0</v>
      </c>
      <c r="AJ41" s="126">
        <f t="shared" si="18"/>
        <v>0</v>
      </c>
      <c r="AK41" s="126">
        <f>IF('Member Info'!F37&gt;$R$1,1,0)</f>
        <v>0</v>
      </c>
      <c r="AL41" s="126" t="b">
        <f>IF(ISERROR(R41),ERROR.TYPE(#REF!)=ERROR.TYPE(R41),FALSE)</f>
        <v>0</v>
      </c>
      <c r="AM41" s="126" t="b">
        <f>IF(ISERROR(S41),ERROR.TYPE(#REF!)=ERROR.TYPE(S41),FALSE)</f>
        <v>0</v>
      </c>
      <c r="AN41" s="126">
        <f>IF(OR('Member Info'!F37&gt;=$S$1,'Member Info'!N37&gt;=$R$1),1,0)</f>
        <v>0</v>
      </c>
    </row>
    <row r="42" spans="1:40" x14ac:dyDescent="0.25">
      <c r="A42" s="4">
        <v>10</v>
      </c>
      <c r="B42" s="166">
        <f>'Member Info'!D38</f>
        <v>0</v>
      </c>
      <c r="C42" s="166">
        <f>'Member Info'!E38</f>
        <v>0</v>
      </c>
      <c r="D42" s="166" t="str">
        <f>'Member Info'!G38</f>
        <v/>
      </c>
      <c r="E42" s="167">
        <f>'Member Info'!B38</f>
        <v>0</v>
      </c>
      <c r="F42" s="244"/>
      <c r="G42" s="168" t="str">
        <f>IF(E42=0,"",
IF('Member Info'!$AM$19&lt;=$R$1,
SUMPRODUCT('Member Info'!L38+IF('Member Info'!H38&gt;'Member Info'!$AJ$12,'Member Info'!$AK$13,IF('Member Info'!H38&gt;'Member Info'!$AJ$11,'Member Info'!$AK$12,IF('Member Info'!H38&gt;'Member Info'!$AJ$10,'Member Info'!$AK$11,IF('Member Info'!H38&gt;'Member Info'!$AJ$9,'Member Info'!$AK$10,IF('Member Info'!H38&gt;'Member Info'!$AJ$8,'Member Info'!$AK$9,'Member Info'!$AK$8)))))),
SUMPRODUCT('Member Info'!L38+IF('Member Info'!H38&gt;'Member Info'!$AG$17,'Member Info'!$AH$18,IF('Member Info'!H38&gt;'Member Info'!$AG$16,'Member Info'!$AH$17,IF('Member Info'!H38&gt;'Member Info'!$AG$15,'Member Info'!$AH$16,IF('Member Info'!H38&gt;'Member Info'!$AG$14,'Member Info'!$AH$15,IF('Member Info'!H38&gt;'Member Info'!$AG$13,'Member Info'!$AH$14,IF('Member Info'!H38&gt;'Member Info'!$AG$12,'Member Info'!$AH$13,IF('Member Info'!H38&gt;'Member Info'!$AG$11,'Member Info'!$AH$12,IF('Member Info'!H38&gt;'Member Info'!$AG$10,'Member Info'!$AH$11,IF('Member Info'!H38&gt;'Member Info'!$AG$9,'Member Info'!$AH$10,IF('Member Info'!H38&gt;'Member Info'!$AG$8,'Member Info'!$AH$9,'Member Info'!$AH$8)))))))))))))</f>
        <v/>
      </c>
      <c r="H42" s="26"/>
      <c r="I42" s="26"/>
      <c r="J42" s="107" t="str">
        <f>IF(E42=0,"",IF('Member Info'!F38&gt;$S$1,CONCATENATE("Joined with practice on ", TEXT('Member Info'!F38, "DD/MM/YYYY")),IF('Member Info'!N38&lt;&gt;"",IF('Member Info'!N38&lt;$R$1,CONCATENATE("Left Scheme on ", TEXT('Member Info'!N38, "DD/MM/YYYY")),IF(ISERROR(G42),"Error Detected, No rate entered",IF(E42=0,"",IF(F42="","Error Detected, No Pensionable pay",IF(ISERROR(AB42)," Unknown Values entered.",IF(T42+U42&lt;1,"Acceptable",IF(R42+S42=200, "No Contributions Entered", IF(K42="","Error Detected, Choose reason&gt;",IF(X42="1",IF(T42=1,"Please Enter Deemed Pensionable Pay","Add Any Relevant Details Above"),"Please Give Details Above"))))))))),IF(ISERROR(G42),"Error Detected, No rate entered",IF(E42=0,"",IF(F42="","Error Detected, No Pensionable pay",IF(ISERROR(AB42)," Unknown Values entered.",IF(T42+U42&lt;1,"Acceptable",IF(R42+S42=200, "No Contributions Entered", IF(K42="","Error Detected, Choose reason&gt;",IF(X42="1",IF(T42=1,"Please Enter Deemed Pensionable Pay","Add relevant Details Above"),"Please give details Above")))))))))))</f>
        <v/>
      </c>
      <c r="K42" s="263"/>
      <c r="L42" s="93"/>
      <c r="M42" s="93" t="str">
        <f>IF(E42=0,"",IF(ISERROR((F42+H42+I42)),0,IF((F42+H42+I42)&lt;1,0,1)))</f>
        <v/>
      </c>
      <c r="N42" s="96">
        <f>H42</f>
        <v>0</v>
      </c>
      <c r="O42" s="96">
        <f t="shared" si="0"/>
        <v>0</v>
      </c>
      <c r="P42" s="220">
        <f>(ROUND((F42/100*'Member Info'!$W$2), 2))</f>
        <v>0</v>
      </c>
      <c r="Q42" s="220" t="e">
        <f t="shared" si="6"/>
        <v>#VALUE!</v>
      </c>
      <c r="R42" s="220" t="str">
        <f t="shared" si="7"/>
        <v/>
      </c>
      <c r="S42" s="229" t="str">
        <f t="shared" si="8"/>
        <v/>
      </c>
      <c r="T42" s="230" t="str">
        <f t="shared" si="9"/>
        <v/>
      </c>
      <c r="U42" s="230" t="str">
        <f t="shared" si="10"/>
        <v/>
      </c>
      <c r="V42" s="224">
        <f t="shared" si="11"/>
        <v>0</v>
      </c>
      <c r="W42" s="112">
        <f t="shared" si="12"/>
        <v>0</v>
      </c>
      <c r="X42" s="237" t="str">
        <f t="shared" si="1"/>
        <v/>
      </c>
      <c r="Y42" s="242" t="b">
        <f t="shared" si="2"/>
        <v>0</v>
      </c>
      <c r="Z42" s="237">
        <f t="shared" si="13"/>
        <v>0</v>
      </c>
      <c r="AA42" s="237">
        <f>IF('Member Info'!N38="",1,"")</f>
        <v>1</v>
      </c>
      <c r="AB42" s="245" t="e">
        <f t="shared" si="14"/>
        <v>#VALUE!</v>
      </c>
      <c r="AC42" s="132" t="str">
        <f t="shared" si="3"/>
        <v/>
      </c>
      <c r="AD42" s="126">
        <f t="shared" si="15"/>
        <v>1</v>
      </c>
      <c r="AE42" s="126" t="str">
        <f>IF('Member Info'!N38&lt;&gt;"",IF('Member Info'!N38&lt;=$R$1,1,0),"")</f>
        <v/>
      </c>
      <c r="AG42" s="126" t="b">
        <f t="shared" si="16"/>
        <v>0</v>
      </c>
      <c r="AH42" s="126">
        <f t="shared" si="17"/>
        <v>0</v>
      </c>
      <c r="AJ42" s="126">
        <f t="shared" si="18"/>
        <v>0</v>
      </c>
      <c r="AK42" s="126">
        <f>IF('Member Info'!F38&gt;$R$1,1,0)</f>
        <v>0</v>
      </c>
      <c r="AL42" s="126" t="b">
        <f>IF(ISERROR(R42),ERROR.TYPE(#REF!)=ERROR.TYPE(R42),FALSE)</f>
        <v>0</v>
      </c>
      <c r="AM42" s="126" t="b">
        <f>IF(ISERROR(S42),ERROR.TYPE(#REF!)=ERROR.TYPE(S42),FALSE)</f>
        <v>0</v>
      </c>
      <c r="AN42" s="126">
        <f>IF(OR('Member Info'!F38&gt;=$S$1,'Member Info'!N38&gt;=$R$1),1,0)</f>
        <v>0</v>
      </c>
    </row>
    <row r="43" spans="1:40" x14ac:dyDescent="0.25">
      <c r="A43" s="4">
        <v>11</v>
      </c>
      <c r="B43" s="166">
        <f>'Member Info'!D39</f>
        <v>0</v>
      </c>
      <c r="C43" s="166">
        <f>'Member Info'!E39</f>
        <v>0</v>
      </c>
      <c r="D43" s="166" t="str">
        <f>'Member Info'!G39</f>
        <v/>
      </c>
      <c r="E43" s="167">
        <f>'Member Info'!B39</f>
        <v>0</v>
      </c>
      <c r="F43" s="244"/>
      <c r="G43" s="168" t="str">
        <f>IF(E43=0,"",
IF('Member Info'!$AM$19&lt;=$R$1,
SUMPRODUCT('Member Info'!L39+IF('Member Info'!H39&gt;'Member Info'!$AJ$12,'Member Info'!$AK$13,IF('Member Info'!H39&gt;'Member Info'!$AJ$11,'Member Info'!$AK$12,IF('Member Info'!H39&gt;'Member Info'!$AJ$10,'Member Info'!$AK$11,IF('Member Info'!H39&gt;'Member Info'!$AJ$9,'Member Info'!$AK$10,IF('Member Info'!H39&gt;'Member Info'!$AJ$8,'Member Info'!$AK$9,'Member Info'!$AK$8)))))),
SUMPRODUCT('Member Info'!L39+IF('Member Info'!H39&gt;'Member Info'!$AG$17,'Member Info'!$AH$18,IF('Member Info'!H39&gt;'Member Info'!$AG$16,'Member Info'!$AH$17,IF('Member Info'!H39&gt;'Member Info'!$AG$15,'Member Info'!$AH$16,IF('Member Info'!H39&gt;'Member Info'!$AG$14,'Member Info'!$AH$15,IF('Member Info'!H39&gt;'Member Info'!$AG$13,'Member Info'!$AH$14,IF('Member Info'!H39&gt;'Member Info'!$AG$12,'Member Info'!$AH$13,IF('Member Info'!H39&gt;'Member Info'!$AG$11,'Member Info'!$AH$12,IF('Member Info'!H39&gt;'Member Info'!$AG$10,'Member Info'!$AH$11,IF('Member Info'!H39&gt;'Member Info'!$AG$9,'Member Info'!$AH$10,IF('Member Info'!H39&gt;'Member Info'!$AG$8,'Member Info'!$AH$9,'Member Info'!$AH$8)))))))))))))</f>
        <v/>
      </c>
      <c r="H43" s="26"/>
      <c r="I43" s="26"/>
      <c r="J43" s="107" t="str">
        <f>IF(E43=0,"",IF('Member Info'!F39&gt;$S$1,CONCATENATE("Joined with practice on ", TEXT('Member Info'!F39, "DD/MM/YYYY")),IF('Member Info'!N39&lt;&gt;"",IF('Member Info'!N39&lt;$R$1,CONCATENATE("Left Scheme on ", TEXT('Member Info'!N39, "DD/MM/YYYY")),IF(ISERROR(G43),"Error Detected, No rate entered",IF(E43=0,"",IF(F43="","Error Detected, No Pensionable pay",IF(ISERROR(AB43)," Unknown Values entered.",IF(T43+U43&lt;1,"Acceptable",IF(R43+S43=200, "No Contributions Entered", IF(K43="","Error Detected, Choose reason&gt;",IF(X43="1",IF(T43=1,"Please Enter Deemed Pensionable Pay","Add Any Relevant Details Above"),"Please Give Details Above"))))))))),IF(ISERROR(G43),"Error Detected, No rate entered",IF(E43=0,"",IF(F43="","Error Detected, No Pensionable pay",IF(ISERROR(AB43)," Unknown Values entered.",IF(T43+U43&lt;1,"Acceptable",IF(R43+S43=200, "No Contributions Entered", IF(K43="","Error Detected, Choose reason&gt;",IF(X43="1",IF(T43=1,"Please Enter Deemed Pensionable Pay","Add relevant Details Above"),"Please give details Above")))))))))))</f>
        <v/>
      </c>
      <c r="K43" s="263"/>
      <c r="L43" s="93"/>
      <c r="M43" s="93" t="str">
        <f t="shared" si="4"/>
        <v/>
      </c>
      <c r="N43" s="96">
        <f t="shared" si="5"/>
        <v>0</v>
      </c>
      <c r="O43" s="96">
        <f t="shared" si="0"/>
        <v>0</v>
      </c>
      <c r="P43" s="220">
        <f>(ROUND((F43/100*'Member Info'!$W$2), 2))</f>
        <v>0</v>
      </c>
      <c r="Q43" s="220" t="e">
        <f t="shared" si="6"/>
        <v>#VALUE!</v>
      </c>
      <c r="R43" s="220" t="str">
        <f t="shared" si="7"/>
        <v/>
      </c>
      <c r="S43" s="229" t="str">
        <f t="shared" si="8"/>
        <v/>
      </c>
      <c r="T43" s="230" t="str">
        <f t="shared" si="9"/>
        <v/>
      </c>
      <c r="U43" s="230" t="str">
        <f t="shared" si="10"/>
        <v/>
      </c>
      <c r="V43" s="224">
        <f t="shared" si="11"/>
        <v>0</v>
      </c>
      <c r="W43" s="112">
        <f t="shared" si="12"/>
        <v>0</v>
      </c>
      <c r="X43" s="237" t="str">
        <f t="shared" si="1"/>
        <v/>
      </c>
      <c r="Y43" s="242" t="b">
        <f t="shared" si="2"/>
        <v>0</v>
      </c>
      <c r="Z43" s="237">
        <f t="shared" si="13"/>
        <v>0</v>
      </c>
      <c r="AA43" s="237">
        <f>IF('Member Info'!N39="",1,"")</f>
        <v>1</v>
      </c>
      <c r="AB43" s="245" t="e">
        <f t="shared" si="14"/>
        <v>#VALUE!</v>
      </c>
      <c r="AC43" s="132" t="str">
        <f t="shared" si="3"/>
        <v/>
      </c>
      <c r="AD43" s="126">
        <f t="shared" si="15"/>
        <v>1</v>
      </c>
      <c r="AE43" s="126" t="str">
        <f>IF('Member Info'!N39&lt;&gt;"",IF('Member Info'!N39&lt;=$R$1,1,0),"")</f>
        <v/>
      </c>
      <c r="AG43" s="126" t="b">
        <f t="shared" si="16"/>
        <v>0</v>
      </c>
      <c r="AH43" s="126">
        <f t="shared" si="17"/>
        <v>0</v>
      </c>
      <c r="AJ43" s="126">
        <f t="shared" si="18"/>
        <v>0</v>
      </c>
      <c r="AK43" s="126">
        <f>IF('Member Info'!F39&gt;$R$1,1,0)</f>
        <v>0</v>
      </c>
      <c r="AL43" s="126" t="b">
        <f>IF(ISERROR(R43),ERROR.TYPE(#REF!)=ERROR.TYPE(R43),FALSE)</f>
        <v>0</v>
      </c>
      <c r="AM43" s="126" t="b">
        <f>IF(ISERROR(S43),ERROR.TYPE(#REF!)=ERROR.TYPE(S43),FALSE)</f>
        <v>0</v>
      </c>
      <c r="AN43" s="126">
        <f>IF(OR('Member Info'!F39&gt;=$S$1,'Member Info'!N39&gt;=$R$1),1,0)</f>
        <v>0</v>
      </c>
    </row>
    <row r="44" spans="1:40" x14ac:dyDescent="0.25">
      <c r="A44" s="4">
        <v>12</v>
      </c>
      <c r="B44" s="166">
        <f>'Member Info'!D40</f>
        <v>0</v>
      </c>
      <c r="C44" s="166">
        <f>'Member Info'!E40</f>
        <v>0</v>
      </c>
      <c r="D44" s="166" t="str">
        <f>'Member Info'!G40</f>
        <v/>
      </c>
      <c r="E44" s="167">
        <f>'Member Info'!B40</f>
        <v>0</v>
      </c>
      <c r="F44" s="244"/>
      <c r="G44" s="168" t="str">
        <f>IF(E44=0,"",
IF('Member Info'!$AM$19&lt;=$R$1,
SUMPRODUCT('Member Info'!L40+IF('Member Info'!H40&gt;'Member Info'!$AJ$12,'Member Info'!$AK$13,IF('Member Info'!H40&gt;'Member Info'!$AJ$11,'Member Info'!$AK$12,IF('Member Info'!H40&gt;'Member Info'!$AJ$10,'Member Info'!$AK$11,IF('Member Info'!H40&gt;'Member Info'!$AJ$9,'Member Info'!$AK$10,IF('Member Info'!H40&gt;'Member Info'!$AJ$8,'Member Info'!$AK$9,'Member Info'!$AK$8)))))),
SUMPRODUCT('Member Info'!L40+IF('Member Info'!H40&gt;'Member Info'!$AG$17,'Member Info'!$AH$18,IF('Member Info'!H40&gt;'Member Info'!$AG$16,'Member Info'!$AH$17,IF('Member Info'!H40&gt;'Member Info'!$AG$15,'Member Info'!$AH$16,IF('Member Info'!H40&gt;'Member Info'!$AG$14,'Member Info'!$AH$15,IF('Member Info'!H40&gt;'Member Info'!$AG$13,'Member Info'!$AH$14,IF('Member Info'!H40&gt;'Member Info'!$AG$12,'Member Info'!$AH$13,IF('Member Info'!H40&gt;'Member Info'!$AG$11,'Member Info'!$AH$12,IF('Member Info'!H40&gt;'Member Info'!$AG$10,'Member Info'!$AH$11,IF('Member Info'!H40&gt;'Member Info'!$AG$9,'Member Info'!$AH$10,IF('Member Info'!H40&gt;'Member Info'!$AG$8,'Member Info'!$AH$9,'Member Info'!$AH$8)))))))))))))</f>
        <v/>
      </c>
      <c r="H44" s="26"/>
      <c r="I44" s="26"/>
      <c r="J44" s="107" t="str">
        <f>IF(E44=0,"",IF('Member Info'!F40&gt;$S$1,CONCATENATE("Joined with practice on ", TEXT('Member Info'!F40, "DD/MM/YYYY")),IF('Member Info'!N40&lt;&gt;"",IF('Member Info'!N40&lt;$R$1,CONCATENATE("Left Scheme on ", TEXT('Member Info'!N40, "DD/MM/YYYY")),IF(ISERROR(G44),"Error Detected, No rate entered",IF(E44=0,"",IF(F44="","Error Detected, No Pensionable pay",IF(ISERROR(AB44)," Unknown Values entered.",IF(T44+U44&lt;1,"Acceptable",IF(R44+S44=200, "No Contributions Entered", IF(K44="","Error Detected, Choose reason&gt;",IF(X44="1",IF(T44=1,"Please Enter Deemed Pensionable Pay","Add Any Relevant Details Above"),"Please Give Details Above"))))))))),IF(ISERROR(G44),"Error Detected, No rate entered",IF(E44=0,"",IF(F44="","Error Detected, No Pensionable pay",IF(ISERROR(AB44)," Unknown Values entered.",IF(T44+U44&lt;1,"Acceptable",IF(R44+S44=200, "No Contributions Entered", IF(K44="","Error Detected, Choose reason&gt;",IF(X44="1",IF(T44=1,"Please Enter Deemed Pensionable Pay","Add relevant Details Above"),"Please give details Above")))))))))))</f>
        <v/>
      </c>
      <c r="K44" s="263"/>
      <c r="L44" s="93"/>
      <c r="M44" s="93" t="str">
        <f t="shared" si="4"/>
        <v/>
      </c>
      <c r="N44" s="96">
        <f t="shared" si="5"/>
        <v>0</v>
      </c>
      <c r="O44" s="96">
        <f t="shared" si="0"/>
        <v>0</v>
      </c>
      <c r="P44" s="220">
        <f>(ROUND((F44/100*'Member Info'!$W$2), 2))</f>
        <v>0</v>
      </c>
      <c r="Q44" s="220" t="e">
        <f t="shared" si="6"/>
        <v>#VALUE!</v>
      </c>
      <c r="R44" s="220" t="str">
        <f t="shared" si="7"/>
        <v/>
      </c>
      <c r="S44" s="229" t="str">
        <f t="shared" si="8"/>
        <v/>
      </c>
      <c r="T44" s="230" t="str">
        <f t="shared" si="9"/>
        <v/>
      </c>
      <c r="U44" s="230" t="str">
        <f t="shared" si="10"/>
        <v/>
      </c>
      <c r="V44" s="224">
        <f t="shared" si="11"/>
        <v>0</v>
      </c>
      <c r="W44" s="112">
        <f t="shared" si="12"/>
        <v>0</v>
      </c>
      <c r="X44" s="237" t="str">
        <f t="shared" si="1"/>
        <v/>
      </c>
      <c r="Y44" s="242" t="b">
        <f t="shared" si="2"/>
        <v>0</v>
      </c>
      <c r="Z44" s="237">
        <f t="shared" si="13"/>
        <v>0</v>
      </c>
      <c r="AA44" s="237">
        <f>IF('Member Info'!N40="",1,"")</f>
        <v>1</v>
      </c>
      <c r="AB44" s="245" t="e">
        <f t="shared" si="14"/>
        <v>#VALUE!</v>
      </c>
      <c r="AC44" s="132" t="str">
        <f t="shared" si="3"/>
        <v/>
      </c>
      <c r="AD44" s="126">
        <f t="shared" si="15"/>
        <v>1</v>
      </c>
      <c r="AE44" s="126" t="str">
        <f>IF('Member Info'!N40&lt;&gt;"",IF('Member Info'!N40&lt;=$R$1,1,0),"")</f>
        <v/>
      </c>
      <c r="AG44" s="126" t="b">
        <f t="shared" si="16"/>
        <v>0</v>
      </c>
      <c r="AH44" s="126">
        <f t="shared" si="17"/>
        <v>0</v>
      </c>
      <c r="AJ44" s="126">
        <f t="shared" si="18"/>
        <v>0</v>
      </c>
      <c r="AK44" s="126">
        <f>IF('Member Info'!F40&gt;$R$1,1,0)</f>
        <v>0</v>
      </c>
      <c r="AL44" s="126" t="b">
        <f>IF(ISERROR(R44),ERROR.TYPE(#REF!)=ERROR.TYPE(R44),FALSE)</f>
        <v>0</v>
      </c>
      <c r="AM44" s="126" t="b">
        <f>IF(ISERROR(S44),ERROR.TYPE(#REF!)=ERROR.TYPE(S44),FALSE)</f>
        <v>0</v>
      </c>
      <c r="AN44" s="126">
        <f>IF(OR('Member Info'!F40&gt;=$S$1,'Member Info'!N40&gt;=$R$1),1,0)</f>
        <v>0</v>
      </c>
    </row>
    <row r="45" spans="1:40" x14ac:dyDescent="0.25">
      <c r="A45" s="4">
        <v>13</v>
      </c>
      <c r="B45" s="166">
        <f>'Member Info'!D41</f>
        <v>0</v>
      </c>
      <c r="C45" s="166">
        <f>'Member Info'!E41</f>
        <v>0</v>
      </c>
      <c r="D45" s="166" t="str">
        <f>'Member Info'!G41</f>
        <v/>
      </c>
      <c r="E45" s="167">
        <f>'Member Info'!B41</f>
        <v>0</v>
      </c>
      <c r="F45" s="244"/>
      <c r="G45" s="168" t="str">
        <f>IF(E45=0,"",
IF('Member Info'!$AM$19&lt;=$R$1,
SUMPRODUCT('Member Info'!L41+IF('Member Info'!H41&gt;'Member Info'!$AJ$12,'Member Info'!$AK$13,IF('Member Info'!H41&gt;'Member Info'!$AJ$11,'Member Info'!$AK$12,IF('Member Info'!H41&gt;'Member Info'!$AJ$10,'Member Info'!$AK$11,IF('Member Info'!H41&gt;'Member Info'!$AJ$9,'Member Info'!$AK$10,IF('Member Info'!H41&gt;'Member Info'!$AJ$8,'Member Info'!$AK$9,'Member Info'!$AK$8)))))),
SUMPRODUCT('Member Info'!L41+IF('Member Info'!H41&gt;'Member Info'!$AG$17,'Member Info'!$AH$18,IF('Member Info'!H41&gt;'Member Info'!$AG$16,'Member Info'!$AH$17,IF('Member Info'!H41&gt;'Member Info'!$AG$15,'Member Info'!$AH$16,IF('Member Info'!H41&gt;'Member Info'!$AG$14,'Member Info'!$AH$15,IF('Member Info'!H41&gt;'Member Info'!$AG$13,'Member Info'!$AH$14,IF('Member Info'!H41&gt;'Member Info'!$AG$12,'Member Info'!$AH$13,IF('Member Info'!H41&gt;'Member Info'!$AG$11,'Member Info'!$AH$12,IF('Member Info'!H41&gt;'Member Info'!$AG$10,'Member Info'!$AH$11,IF('Member Info'!H41&gt;'Member Info'!$AG$9,'Member Info'!$AH$10,IF('Member Info'!H41&gt;'Member Info'!$AG$8,'Member Info'!$AH$9,'Member Info'!$AH$8)))))))))))))</f>
        <v/>
      </c>
      <c r="H45" s="26"/>
      <c r="I45" s="26"/>
      <c r="J45" s="107" t="str">
        <f>IF(E45=0,"",IF('Member Info'!F41&gt;$S$1,CONCATENATE("Joined with practice on ", TEXT('Member Info'!F41, "DD/MM/YYYY")),IF('Member Info'!N41&lt;&gt;"",IF('Member Info'!N41&lt;$R$1,CONCATENATE("Left Scheme on ", TEXT('Member Info'!N41, "DD/MM/YYYY")),IF(ISERROR(G45),"Error Detected, No rate entered",IF(E45=0,"",IF(F45="","Error Detected, No Pensionable pay",IF(ISERROR(AB45)," Unknown Values entered.",IF(T45+U45&lt;1,"Acceptable",IF(R45+S45=200, "No Contributions Entered", IF(K45="","Error Detected, Choose reason&gt;",IF(X45="1",IF(T45=1,"Please Enter Deemed Pensionable Pay","Add Any Relevant Details Above"),"Please Give Details Above"))))))))),IF(ISERROR(G45),"Error Detected, No rate entered",IF(E45=0,"",IF(F45="","Error Detected, No Pensionable pay",IF(ISERROR(AB45)," Unknown Values entered.",IF(T45+U45&lt;1,"Acceptable",IF(R45+S45=200, "No Contributions Entered", IF(K45="","Error Detected, Choose reason&gt;",IF(X45="1",IF(T45=1,"Please Enter Deemed Pensionable Pay","Add relevant Details Above"),"Please give details Above")))))))))))</f>
        <v/>
      </c>
      <c r="K45" s="263"/>
      <c r="L45" s="93"/>
      <c r="M45" s="93" t="str">
        <f t="shared" si="4"/>
        <v/>
      </c>
      <c r="N45" s="96">
        <f t="shared" si="5"/>
        <v>0</v>
      </c>
      <c r="O45" s="96">
        <f t="shared" si="0"/>
        <v>0</v>
      </c>
      <c r="P45" s="220">
        <f>(ROUND((F45/100*'Member Info'!$W$2), 2))</f>
        <v>0</v>
      </c>
      <c r="Q45" s="220" t="e">
        <f t="shared" si="6"/>
        <v>#VALUE!</v>
      </c>
      <c r="R45" s="220" t="str">
        <f t="shared" si="7"/>
        <v/>
      </c>
      <c r="S45" s="229" t="str">
        <f t="shared" si="8"/>
        <v/>
      </c>
      <c r="T45" s="230" t="str">
        <f t="shared" si="9"/>
        <v/>
      </c>
      <c r="U45" s="230" t="str">
        <f t="shared" si="10"/>
        <v/>
      </c>
      <c r="V45" s="224">
        <f t="shared" si="11"/>
        <v>0</v>
      </c>
      <c r="W45" s="112">
        <f t="shared" si="12"/>
        <v>0</v>
      </c>
      <c r="X45" s="237" t="str">
        <f t="shared" si="1"/>
        <v/>
      </c>
      <c r="Y45" s="242" t="b">
        <f t="shared" si="2"/>
        <v>0</v>
      </c>
      <c r="Z45" s="237">
        <f t="shared" si="13"/>
        <v>0</v>
      </c>
      <c r="AA45" s="237">
        <f>IF('Member Info'!N41="",1,"")</f>
        <v>1</v>
      </c>
      <c r="AB45" s="245" t="e">
        <f t="shared" si="14"/>
        <v>#VALUE!</v>
      </c>
      <c r="AC45" s="132" t="str">
        <f t="shared" si="3"/>
        <v/>
      </c>
      <c r="AD45" s="126">
        <f t="shared" si="15"/>
        <v>1</v>
      </c>
      <c r="AE45" s="126" t="str">
        <f>IF('Member Info'!N41&lt;&gt;"",IF('Member Info'!N41&lt;=$R$1,1,0),"")</f>
        <v/>
      </c>
      <c r="AG45" s="126" t="b">
        <f t="shared" si="16"/>
        <v>0</v>
      </c>
      <c r="AH45" s="126">
        <f t="shared" si="17"/>
        <v>0</v>
      </c>
      <c r="AJ45" s="126">
        <f t="shared" si="18"/>
        <v>0</v>
      </c>
      <c r="AK45" s="126">
        <f>IF('Member Info'!F41&gt;$R$1,1,0)</f>
        <v>0</v>
      </c>
      <c r="AL45" s="126" t="b">
        <f>IF(ISERROR(R45),ERROR.TYPE(#REF!)=ERROR.TYPE(R45),FALSE)</f>
        <v>0</v>
      </c>
      <c r="AM45" s="126" t="b">
        <f>IF(ISERROR(S45),ERROR.TYPE(#REF!)=ERROR.TYPE(S45),FALSE)</f>
        <v>0</v>
      </c>
      <c r="AN45" s="126">
        <f>IF(OR('Member Info'!F41&gt;=$S$1,'Member Info'!N41&gt;=$R$1),1,0)</f>
        <v>0</v>
      </c>
    </row>
    <row r="46" spans="1:40" x14ac:dyDescent="0.25">
      <c r="A46" s="4">
        <v>14</v>
      </c>
      <c r="B46" s="166">
        <f>'Member Info'!D42</f>
        <v>0</v>
      </c>
      <c r="C46" s="166">
        <f>'Member Info'!E42</f>
        <v>0</v>
      </c>
      <c r="D46" s="166" t="str">
        <f>'Member Info'!G42</f>
        <v/>
      </c>
      <c r="E46" s="167">
        <f>'Member Info'!B42</f>
        <v>0</v>
      </c>
      <c r="F46" s="244"/>
      <c r="G46" s="168" t="str">
        <f>IF(E46=0,"",
IF('Member Info'!$AM$19&lt;=$R$1,
SUMPRODUCT('Member Info'!L42+IF('Member Info'!H42&gt;'Member Info'!$AJ$12,'Member Info'!$AK$13,IF('Member Info'!H42&gt;'Member Info'!$AJ$11,'Member Info'!$AK$12,IF('Member Info'!H42&gt;'Member Info'!$AJ$10,'Member Info'!$AK$11,IF('Member Info'!H42&gt;'Member Info'!$AJ$9,'Member Info'!$AK$10,IF('Member Info'!H42&gt;'Member Info'!$AJ$8,'Member Info'!$AK$9,'Member Info'!$AK$8)))))),
SUMPRODUCT('Member Info'!L42+IF('Member Info'!H42&gt;'Member Info'!$AG$17,'Member Info'!$AH$18,IF('Member Info'!H42&gt;'Member Info'!$AG$16,'Member Info'!$AH$17,IF('Member Info'!H42&gt;'Member Info'!$AG$15,'Member Info'!$AH$16,IF('Member Info'!H42&gt;'Member Info'!$AG$14,'Member Info'!$AH$15,IF('Member Info'!H42&gt;'Member Info'!$AG$13,'Member Info'!$AH$14,IF('Member Info'!H42&gt;'Member Info'!$AG$12,'Member Info'!$AH$13,IF('Member Info'!H42&gt;'Member Info'!$AG$11,'Member Info'!$AH$12,IF('Member Info'!H42&gt;'Member Info'!$AG$10,'Member Info'!$AH$11,IF('Member Info'!H42&gt;'Member Info'!$AG$9,'Member Info'!$AH$10,IF('Member Info'!H42&gt;'Member Info'!$AG$8,'Member Info'!$AH$9,'Member Info'!$AH$8)))))))))))))</f>
        <v/>
      </c>
      <c r="H46" s="26"/>
      <c r="I46" s="26"/>
      <c r="J46" s="107" t="str">
        <f>IF(E46=0,"",IF('Member Info'!F42&gt;$S$1,CONCATENATE("Joined with practice on ", TEXT('Member Info'!F42, "DD/MM/YYYY")),IF('Member Info'!N42&lt;&gt;"",IF('Member Info'!N42&lt;$R$1,CONCATENATE("Left Scheme on ", TEXT('Member Info'!N42, "DD/MM/YYYY")),IF(ISERROR(G46),"Error Detected, No rate entered",IF(E46=0,"",IF(F46="","Error Detected, No Pensionable pay",IF(ISERROR(AB46)," Unknown Values entered.",IF(T46+U46&lt;1,"Acceptable",IF(R46+S46=200, "No Contributions Entered", IF(K46="","Error Detected, Choose reason&gt;",IF(X46="1",IF(T46=1,"Please Enter Deemed Pensionable Pay","Add Any Relevant Details Above"),"Please Give Details Above"))))))))),IF(ISERROR(G46),"Error Detected, No rate entered",IF(E46=0,"",IF(F46="","Error Detected, No Pensionable pay",IF(ISERROR(AB46)," Unknown Values entered.",IF(T46+U46&lt;1,"Acceptable",IF(R46+S46=200, "No Contributions Entered", IF(K46="","Error Detected, Choose reason&gt;",IF(X46="1",IF(T46=1,"Please Enter Deemed Pensionable Pay","Add relevant Details Above"),"Please give details Above")))))))))))</f>
        <v/>
      </c>
      <c r="K46" s="263"/>
      <c r="L46" s="93"/>
      <c r="M46" s="93" t="str">
        <f>IF(E46=0,"",IF(ISERROR((F46+H46+I46)),0,IF((F46+H46+I46)&lt;1,0,1)))</f>
        <v/>
      </c>
      <c r="N46" s="96">
        <f t="shared" si="5"/>
        <v>0</v>
      </c>
      <c r="O46" s="96">
        <f t="shared" si="0"/>
        <v>0</v>
      </c>
      <c r="P46" s="220">
        <f>(ROUND((F46/100*'Member Info'!$W$2), 2))</f>
        <v>0</v>
      </c>
      <c r="Q46" s="220" t="e">
        <f>ROUND((F46/100*G46),2)</f>
        <v>#VALUE!</v>
      </c>
      <c r="R46" s="220" t="str">
        <f t="shared" si="7"/>
        <v/>
      </c>
      <c r="S46" s="229" t="str">
        <f t="shared" si="8"/>
        <v/>
      </c>
      <c r="T46" s="230" t="str">
        <f t="shared" si="9"/>
        <v/>
      </c>
      <c r="U46" s="230" t="str">
        <f t="shared" si="10"/>
        <v/>
      </c>
      <c r="V46" s="224">
        <f>IF(E46=0,0,IF(F46="",1,0))</f>
        <v>0</v>
      </c>
      <c r="W46" s="112">
        <f t="shared" si="12"/>
        <v>0</v>
      </c>
      <c r="X46" s="237" t="str">
        <f t="shared" si="1"/>
        <v/>
      </c>
      <c r="Y46" s="242" t="b">
        <f t="shared" si="2"/>
        <v>0</v>
      </c>
      <c r="Z46" s="237">
        <f t="shared" si="13"/>
        <v>0</v>
      </c>
      <c r="AA46" s="237">
        <f>IF('Member Info'!N42="",1,"")</f>
        <v>1</v>
      </c>
      <c r="AB46" s="245" t="e">
        <f t="shared" si="14"/>
        <v>#VALUE!</v>
      </c>
      <c r="AC46" s="132" t="str">
        <f t="shared" si="3"/>
        <v/>
      </c>
      <c r="AD46" s="126">
        <f t="shared" si="15"/>
        <v>1</v>
      </c>
      <c r="AE46" s="126" t="str">
        <f>IF('Member Info'!N42&lt;&gt;"",IF('Member Info'!N42&lt;=$R$1,1,0),"")</f>
        <v/>
      </c>
      <c r="AG46" s="126" t="b">
        <f t="shared" si="16"/>
        <v>0</v>
      </c>
      <c r="AH46" s="126">
        <f t="shared" si="17"/>
        <v>0</v>
      </c>
      <c r="AJ46" s="126">
        <f t="shared" si="18"/>
        <v>0</v>
      </c>
      <c r="AK46" s="126">
        <f>IF('Member Info'!F42&gt;$R$1,1,0)</f>
        <v>0</v>
      </c>
      <c r="AL46" s="126" t="b">
        <f>IF(ISERROR(R46),ERROR.TYPE(#REF!)=ERROR.TYPE(R46),FALSE)</f>
        <v>0</v>
      </c>
      <c r="AM46" s="126" t="b">
        <f>IF(ISERROR(S46),ERROR.TYPE(#REF!)=ERROR.TYPE(S46),FALSE)</f>
        <v>0</v>
      </c>
      <c r="AN46" s="126">
        <f>IF(OR('Member Info'!F42&gt;=$S$1,'Member Info'!N42&gt;=$R$1),1,0)</f>
        <v>0</v>
      </c>
    </row>
    <row r="47" spans="1:40" x14ac:dyDescent="0.25">
      <c r="A47" s="4">
        <v>15</v>
      </c>
      <c r="B47" s="166">
        <f>'Member Info'!D43</f>
        <v>0</v>
      </c>
      <c r="C47" s="166">
        <f>'Member Info'!E43</f>
        <v>0</v>
      </c>
      <c r="D47" s="166" t="str">
        <f>'Member Info'!G43</f>
        <v/>
      </c>
      <c r="E47" s="167">
        <f>'Member Info'!B43</f>
        <v>0</v>
      </c>
      <c r="F47" s="244"/>
      <c r="G47" s="168" t="str">
        <f>IF(E47=0,"",
IF('Member Info'!$AM$19&lt;=$R$1,
SUMPRODUCT('Member Info'!L43+IF('Member Info'!H43&gt;'Member Info'!$AJ$12,'Member Info'!$AK$13,IF('Member Info'!H43&gt;'Member Info'!$AJ$11,'Member Info'!$AK$12,IF('Member Info'!H43&gt;'Member Info'!$AJ$10,'Member Info'!$AK$11,IF('Member Info'!H43&gt;'Member Info'!$AJ$9,'Member Info'!$AK$10,IF('Member Info'!H43&gt;'Member Info'!$AJ$8,'Member Info'!$AK$9,'Member Info'!$AK$8)))))),
SUMPRODUCT('Member Info'!L43+IF('Member Info'!H43&gt;'Member Info'!$AG$17,'Member Info'!$AH$18,IF('Member Info'!H43&gt;'Member Info'!$AG$16,'Member Info'!$AH$17,IF('Member Info'!H43&gt;'Member Info'!$AG$15,'Member Info'!$AH$16,IF('Member Info'!H43&gt;'Member Info'!$AG$14,'Member Info'!$AH$15,IF('Member Info'!H43&gt;'Member Info'!$AG$13,'Member Info'!$AH$14,IF('Member Info'!H43&gt;'Member Info'!$AG$12,'Member Info'!$AH$13,IF('Member Info'!H43&gt;'Member Info'!$AG$11,'Member Info'!$AH$12,IF('Member Info'!H43&gt;'Member Info'!$AG$10,'Member Info'!$AH$11,IF('Member Info'!H43&gt;'Member Info'!$AG$9,'Member Info'!$AH$10,IF('Member Info'!H43&gt;'Member Info'!$AG$8,'Member Info'!$AH$9,'Member Info'!$AH$8)))))))))))))</f>
        <v/>
      </c>
      <c r="H47" s="26"/>
      <c r="I47" s="26"/>
      <c r="J47" s="107" t="str">
        <f>IF(E47=0,"",IF('Member Info'!F43&gt;$S$1,CONCATENATE("Joined with practice on ", TEXT('Member Info'!F43, "DD/MM/YYYY")),IF('Member Info'!N43&lt;&gt;"",IF('Member Info'!N43&lt;$R$1,CONCATENATE("Left Scheme on ", TEXT('Member Info'!N43, "DD/MM/YYYY")),IF(ISERROR(G47),"Error Detected, No rate entered",IF(E47=0,"",IF(F47="","Error Detected, No Pensionable pay",IF(ISERROR(AB47)," Unknown Values entered.",IF(T47+U47&lt;1,"Acceptable",IF(R47+S47=200, "No Contributions Entered", IF(K47="","Error Detected, Choose reason&gt;",IF(X47="1",IF(T47=1,"Please Enter Deemed Pensionable Pay","Add Any Relevant Details Above"),"Please Give Details Above"))))))))),IF(ISERROR(G47),"Error Detected, No rate entered",IF(E47=0,"",IF(F47="","Error Detected, No Pensionable pay",IF(ISERROR(AB47)," Unknown Values entered.",IF(T47+U47&lt;1,"Acceptable",IF(R47+S47=200, "No Contributions Entered", IF(K47="","Error Detected, Choose reason&gt;",IF(X47="1",IF(T47=1,"Please Enter Deemed Pensionable Pay","Add relevant Details Above"),"Please give details Above")))))))))))</f>
        <v/>
      </c>
      <c r="K47" s="263"/>
      <c r="L47" s="93"/>
      <c r="M47" s="93" t="str">
        <f t="shared" si="4"/>
        <v/>
      </c>
      <c r="N47" s="96">
        <f t="shared" si="5"/>
        <v>0</v>
      </c>
      <c r="O47" s="96">
        <f t="shared" si="0"/>
        <v>0</v>
      </c>
      <c r="P47" s="220">
        <f>(ROUND((F47/100*'Member Info'!$W$2), 2))</f>
        <v>0</v>
      </c>
      <c r="Q47" s="220" t="e">
        <f t="shared" si="6"/>
        <v>#VALUE!</v>
      </c>
      <c r="R47" s="220" t="str">
        <f t="shared" si="7"/>
        <v/>
      </c>
      <c r="S47" s="229" t="str">
        <f t="shared" si="8"/>
        <v/>
      </c>
      <c r="T47" s="230" t="str">
        <f t="shared" si="9"/>
        <v/>
      </c>
      <c r="U47" s="230" t="str">
        <f t="shared" si="10"/>
        <v/>
      </c>
      <c r="V47" s="224">
        <f t="shared" si="11"/>
        <v>0</v>
      </c>
      <c r="W47" s="112">
        <f t="shared" si="12"/>
        <v>0</v>
      </c>
      <c r="X47" s="237" t="str">
        <f t="shared" si="1"/>
        <v/>
      </c>
      <c r="Y47" s="242" t="b">
        <f t="shared" si="2"/>
        <v>0</v>
      </c>
      <c r="Z47" s="237">
        <f t="shared" si="13"/>
        <v>0</v>
      </c>
      <c r="AA47" s="237">
        <f>IF('Member Info'!N43="",1,"")</f>
        <v>1</v>
      </c>
      <c r="AB47" s="245" t="e">
        <f t="shared" si="14"/>
        <v>#VALUE!</v>
      </c>
      <c r="AC47" s="132" t="str">
        <f t="shared" si="3"/>
        <v/>
      </c>
      <c r="AD47" s="126">
        <f t="shared" si="15"/>
        <v>1</v>
      </c>
      <c r="AE47" s="126" t="str">
        <f>IF('Member Info'!N43&lt;&gt;"",IF('Member Info'!N43&lt;=$R$1,1,0),"")</f>
        <v/>
      </c>
      <c r="AG47" s="126" t="b">
        <f t="shared" si="16"/>
        <v>0</v>
      </c>
      <c r="AH47" s="126">
        <f t="shared" si="17"/>
        <v>0</v>
      </c>
      <c r="AJ47" s="126">
        <f t="shared" si="18"/>
        <v>0</v>
      </c>
      <c r="AK47" s="126">
        <f>IF('Member Info'!F43&gt;$R$1,1,0)</f>
        <v>0</v>
      </c>
      <c r="AL47" s="126" t="b">
        <f>IF(ISERROR(R47),ERROR.TYPE(#REF!)=ERROR.TYPE(R47),FALSE)</f>
        <v>0</v>
      </c>
      <c r="AM47" s="126" t="b">
        <f>IF(ISERROR(S47),ERROR.TYPE(#REF!)=ERROR.TYPE(S47),FALSE)</f>
        <v>0</v>
      </c>
      <c r="AN47" s="126">
        <f>IF(OR('Member Info'!F43&gt;=$S$1,'Member Info'!N43&gt;=$R$1),1,0)</f>
        <v>0</v>
      </c>
    </row>
    <row r="48" spans="1:40" x14ac:dyDescent="0.25">
      <c r="A48" s="4">
        <v>16</v>
      </c>
      <c r="B48" s="166">
        <f>'Member Info'!D44</f>
        <v>0</v>
      </c>
      <c r="C48" s="166">
        <f>'Member Info'!E44</f>
        <v>0</v>
      </c>
      <c r="D48" s="166" t="str">
        <f>'Member Info'!G44</f>
        <v/>
      </c>
      <c r="E48" s="167">
        <f>'Member Info'!B44</f>
        <v>0</v>
      </c>
      <c r="F48" s="244"/>
      <c r="G48" s="168" t="str">
        <f>IF(E48=0,"",
IF('Member Info'!$AM$19&lt;=$R$1,
SUMPRODUCT('Member Info'!L44+IF('Member Info'!H44&gt;'Member Info'!$AJ$12,'Member Info'!$AK$13,IF('Member Info'!H44&gt;'Member Info'!$AJ$11,'Member Info'!$AK$12,IF('Member Info'!H44&gt;'Member Info'!$AJ$10,'Member Info'!$AK$11,IF('Member Info'!H44&gt;'Member Info'!$AJ$9,'Member Info'!$AK$10,IF('Member Info'!H44&gt;'Member Info'!$AJ$8,'Member Info'!$AK$9,'Member Info'!$AK$8)))))),
SUMPRODUCT('Member Info'!L44+IF('Member Info'!H44&gt;'Member Info'!$AG$17,'Member Info'!$AH$18,IF('Member Info'!H44&gt;'Member Info'!$AG$16,'Member Info'!$AH$17,IF('Member Info'!H44&gt;'Member Info'!$AG$15,'Member Info'!$AH$16,IF('Member Info'!H44&gt;'Member Info'!$AG$14,'Member Info'!$AH$15,IF('Member Info'!H44&gt;'Member Info'!$AG$13,'Member Info'!$AH$14,IF('Member Info'!H44&gt;'Member Info'!$AG$12,'Member Info'!$AH$13,IF('Member Info'!H44&gt;'Member Info'!$AG$11,'Member Info'!$AH$12,IF('Member Info'!H44&gt;'Member Info'!$AG$10,'Member Info'!$AH$11,IF('Member Info'!H44&gt;'Member Info'!$AG$9,'Member Info'!$AH$10,IF('Member Info'!H44&gt;'Member Info'!$AG$8,'Member Info'!$AH$9,'Member Info'!$AH$8)))))))))))))</f>
        <v/>
      </c>
      <c r="H48" s="26"/>
      <c r="I48" s="26"/>
      <c r="J48" s="107" t="str">
        <f>IF(E48=0,"",IF('Member Info'!F44&gt;$S$1,CONCATENATE("Joined with practice on ", TEXT('Member Info'!F44, "DD/MM/YYYY")),IF('Member Info'!N44&lt;&gt;"",IF('Member Info'!N44&lt;$R$1,CONCATENATE("Left Scheme on ", TEXT('Member Info'!N44, "DD/MM/YYYY")),IF(ISERROR(G48),"Error Detected, No rate entered",IF(E48=0,"",IF(F48="","Error Detected, No Pensionable pay",IF(ISERROR(AB48)," Unknown Values entered.",IF(T48+U48&lt;1,"Acceptable",IF(R48+S48=200, "No Contributions Entered", IF(K48="","Error Detected, Choose reason&gt;",IF(X48="1",IF(T48=1,"Please Enter Deemed Pensionable Pay","Add Any Relevant Details Above"),"Please Give Details Above"))))))))),IF(ISERROR(G48),"Error Detected, No rate entered",IF(E48=0,"",IF(F48="","Error Detected, No Pensionable pay",IF(ISERROR(AB48)," Unknown Values entered.",IF(T48+U48&lt;1,"Acceptable",IF(R48+S48=200, "No Contributions Entered", IF(K48="","Error Detected, Choose reason&gt;",IF(X48="1",IF(T48=1,"Please Enter Deemed Pensionable Pay","Add relevant Details Above"),"Please give details Above")))))))))))</f>
        <v/>
      </c>
      <c r="K48" s="263"/>
      <c r="L48" s="93"/>
      <c r="M48" s="93" t="str">
        <f t="shared" si="4"/>
        <v/>
      </c>
      <c r="N48" s="96">
        <f t="shared" si="5"/>
        <v>0</v>
      </c>
      <c r="O48" s="96">
        <f t="shared" si="0"/>
        <v>0</v>
      </c>
      <c r="P48" s="220">
        <f>(ROUND((F48/100*'Member Info'!$W$2), 2))</f>
        <v>0</v>
      </c>
      <c r="Q48" s="220" t="e">
        <f t="shared" si="6"/>
        <v>#VALUE!</v>
      </c>
      <c r="R48" s="220" t="str">
        <f t="shared" si="7"/>
        <v/>
      </c>
      <c r="S48" s="229" t="str">
        <f t="shared" si="8"/>
        <v/>
      </c>
      <c r="T48" s="230" t="str">
        <f t="shared" si="9"/>
        <v/>
      </c>
      <c r="U48" s="230" t="str">
        <f t="shared" si="10"/>
        <v/>
      </c>
      <c r="V48" s="224">
        <f t="shared" si="11"/>
        <v>0</v>
      </c>
      <c r="W48" s="112">
        <f t="shared" si="12"/>
        <v>0</v>
      </c>
      <c r="X48" s="237" t="str">
        <f t="shared" si="1"/>
        <v/>
      </c>
      <c r="Y48" s="242" t="b">
        <f t="shared" si="2"/>
        <v>0</v>
      </c>
      <c r="Z48" s="237">
        <f t="shared" si="13"/>
        <v>0</v>
      </c>
      <c r="AA48" s="237">
        <f>IF('Member Info'!N44="",1,"")</f>
        <v>1</v>
      </c>
      <c r="AB48" s="245" t="e">
        <f t="shared" si="14"/>
        <v>#VALUE!</v>
      </c>
      <c r="AC48" s="132" t="str">
        <f t="shared" si="3"/>
        <v/>
      </c>
      <c r="AD48" s="126">
        <f t="shared" si="15"/>
        <v>1</v>
      </c>
      <c r="AE48" s="126" t="str">
        <f>IF('Member Info'!N44&lt;&gt;"",IF('Member Info'!N44&lt;=$R$1,1,0),"")</f>
        <v/>
      </c>
      <c r="AG48" s="126" t="b">
        <f t="shared" si="16"/>
        <v>0</v>
      </c>
      <c r="AH48" s="126">
        <f t="shared" si="17"/>
        <v>0</v>
      </c>
      <c r="AJ48" s="126">
        <f t="shared" si="18"/>
        <v>0</v>
      </c>
      <c r="AK48" s="126">
        <f>IF('Member Info'!F44&gt;$R$1,1,0)</f>
        <v>0</v>
      </c>
      <c r="AL48" s="126" t="b">
        <f>IF(ISERROR(R48),ERROR.TYPE(#REF!)=ERROR.TYPE(R48),FALSE)</f>
        <v>0</v>
      </c>
      <c r="AM48" s="126" t="b">
        <f>IF(ISERROR(S48),ERROR.TYPE(#REF!)=ERROR.TYPE(S48),FALSE)</f>
        <v>0</v>
      </c>
      <c r="AN48" s="126">
        <f>IF(OR('Member Info'!F44&gt;=$S$1,'Member Info'!N44&gt;=$R$1),1,0)</f>
        <v>0</v>
      </c>
    </row>
    <row r="49" spans="1:40" x14ac:dyDescent="0.25">
      <c r="A49" s="4">
        <v>17</v>
      </c>
      <c r="B49" s="166">
        <f>'Member Info'!D45</f>
        <v>0</v>
      </c>
      <c r="C49" s="166">
        <f>'Member Info'!E45</f>
        <v>0</v>
      </c>
      <c r="D49" s="166" t="str">
        <f>'Member Info'!G45</f>
        <v/>
      </c>
      <c r="E49" s="167">
        <f>'Member Info'!B45</f>
        <v>0</v>
      </c>
      <c r="F49" s="244"/>
      <c r="G49" s="168" t="str">
        <f>IF(E49=0,"",
IF('Member Info'!$AM$19&lt;=$R$1,
SUMPRODUCT('Member Info'!L45+IF('Member Info'!H45&gt;'Member Info'!$AJ$12,'Member Info'!$AK$13,IF('Member Info'!H45&gt;'Member Info'!$AJ$11,'Member Info'!$AK$12,IF('Member Info'!H45&gt;'Member Info'!$AJ$10,'Member Info'!$AK$11,IF('Member Info'!H45&gt;'Member Info'!$AJ$9,'Member Info'!$AK$10,IF('Member Info'!H45&gt;'Member Info'!$AJ$8,'Member Info'!$AK$9,'Member Info'!$AK$8)))))),
SUMPRODUCT('Member Info'!L45+IF('Member Info'!H45&gt;'Member Info'!$AG$17,'Member Info'!$AH$18,IF('Member Info'!H45&gt;'Member Info'!$AG$16,'Member Info'!$AH$17,IF('Member Info'!H45&gt;'Member Info'!$AG$15,'Member Info'!$AH$16,IF('Member Info'!H45&gt;'Member Info'!$AG$14,'Member Info'!$AH$15,IF('Member Info'!H45&gt;'Member Info'!$AG$13,'Member Info'!$AH$14,IF('Member Info'!H45&gt;'Member Info'!$AG$12,'Member Info'!$AH$13,IF('Member Info'!H45&gt;'Member Info'!$AG$11,'Member Info'!$AH$12,IF('Member Info'!H45&gt;'Member Info'!$AG$10,'Member Info'!$AH$11,IF('Member Info'!H45&gt;'Member Info'!$AG$9,'Member Info'!$AH$10,IF('Member Info'!H45&gt;'Member Info'!$AG$8,'Member Info'!$AH$9,'Member Info'!$AH$8)))))))))))))</f>
        <v/>
      </c>
      <c r="H49" s="26"/>
      <c r="I49" s="26"/>
      <c r="J49" s="107" t="str">
        <f>IF(E49=0,"",IF('Member Info'!F45&gt;$S$1,CONCATENATE("Joined with practice on ", TEXT('Member Info'!F45, "DD/MM/YYYY")),IF('Member Info'!N45&lt;&gt;"",IF('Member Info'!N45&lt;$R$1,CONCATENATE("Left Scheme on ", TEXT('Member Info'!N45, "DD/MM/YYYY")),IF(ISERROR(G49),"Error Detected, No rate entered",IF(E49=0,"",IF(F49="","Error Detected, No Pensionable pay",IF(ISERROR(AB49)," Unknown Values entered.",IF(T49+U49&lt;1,"Acceptable",IF(R49+S49=200, "No Contributions Entered", IF(K49="","Error Detected, Choose reason&gt;",IF(X49="1",IF(T49=1,"Please Enter Deemed Pensionable Pay","Add Any Relevant Details Above"),"Please Give Details Above"))))))))),IF(ISERROR(G49),"Error Detected, No rate entered",IF(E49=0,"",IF(F49="","Error Detected, No Pensionable pay",IF(ISERROR(AB49)," Unknown Values entered.",IF(T49+U49&lt;1,"Acceptable",IF(R49+S49=200, "No Contributions Entered", IF(K49="","Error Detected, Choose reason&gt;",IF(X49="1",IF(T49=1,"Please Enter Deemed Pensionable Pay","Add relevant Details Above"),"Please give details Above")))))))))))</f>
        <v/>
      </c>
      <c r="K49" s="263"/>
      <c r="L49" s="93"/>
      <c r="M49" s="93" t="str">
        <f t="shared" si="4"/>
        <v/>
      </c>
      <c r="N49" s="96">
        <f t="shared" si="5"/>
        <v>0</v>
      </c>
      <c r="O49" s="96">
        <f t="shared" si="0"/>
        <v>0</v>
      </c>
      <c r="P49" s="220">
        <f>(ROUND((F49/100*'Member Info'!$W$2), 2))</f>
        <v>0</v>
      </c>
      <c r="Q49" s="220" t="e">
        <f t="shared" si="6"/>
        <v>#VALUE!</v>
      </c>
      <c r="R49" s="220" t="str">
        <f t="shared" si="7"/>
        <v/>
      </c>
      <c r="S49" s="229" t="str">
        <f t="shared" si="8"/>
        <v/>
      </c>
      <c r="T49" s="230" t="str">
        <f t="shared" si="9"/>
        <v/>
      </c>
      <c r="U49" s="230" t="str">
        <f t="shared" si="10"/>
        <v/>
      </c>
      <c r="V49" s="224">
        <f t="shared" si="11"/>
        <v>0</v>
      </c>
      <c r="W49" s="112">
        <f t="shared" si="12"/>
        <v>0</v>
      </c>
      <c r="X49" s="237" t="str">
        <f t="shared" si="1"/>
        <v/>
      </c>
      <c r="Y49" s="242" t="b">
        <f t="shared" si="2"/>
        <v>0</v>
      </c>
      <c r="Z49" s="237">
        <f t="shared" si="13"/>
        <v>0</v>
      </c>
      <c r="AA49" s="237">
        <f>IF('Member Info'!N45="",1,"")</f>
        <v>1</v>
      </c>
      <c r="AB49" s="245" t="e">
        <f t="shared" si="14"/>
        <v>#VALUE!</v>
      </c>
      <c r="AC49" s="132" t="str">
        <f t="shared" si="3"/>
        <v/>
      </c>
      <c r="AD49" s="126">
        <f t="shared" si="15"/>
        <v>1</v>
      </c>
      <c r="AE49" s="126" t="str">
        <f>IF('Member Info'!N45&lt;&gt;"",IF('Member Info'!N45&lt;=$R$1,1,0),"")</f>
        <v/>
      </c>
      <c r="AG49" s="126" t="b">
        <f t="shared" si="16"/>
        <v>0</v>
      </c>
      <c r="AH49" s="126">
        <f t="shared" si="17"/>
        <v>0</v>
      </c>
      <c r="AJ49" s="126">
        <f t="shared" si="18"/>
        <v>0</v>
      </c>
      <c r="AK49" s="126">
        <f>IF('Member Info'!F45&gt;$R$1,1,0)</f>
        <v>0</v>
      </c>
      <c r="AL49" s="126" t="b">
        <f>IF(ISERROR(R49),ERROR.TYPE(#REF!)=ERROR.TYPE(R49),FALSE)</f>
        <v>0</v>
      </c>
      <c r="AM49" s="126" t="b">
        <f>IF(ISERROR(S49),ERROR.TYPE(#REF!)=ERROR.TYPE(S49),FALSE)</f>
        <v>0</v>
      </c>
      <c r="AN49" s="126">
        <f>IF(OR('Member Info'!F45&gt;=$S$1,'Member Info'!N45&gt;=$R$1),1,0)</f>
        <v>0</v>
      </c>
    </row>
    <row r="50" spans="1:40" x14ac:dyDescent="0.25">
      <c r="A50" s="4">
        <v>18</v>
      </c>
      <c r="B50" s="166">
        <f>'Member Info'!D46</f>
        <v>0</v>
      </c>
      <c r="C50" s="166">
        <f>'Member Info'!E46</f>
        <v>0</v>
      </c>
      <c r="D50" s="166" t="str">
        <f>'Member Info'!G46</f>
        <v/>
      </c>
      <c r="E50" s="167">
        <f>'Member Info'!B46</f>
        <v>0</v>
      </c>
      <c r="F50" s="244"/>
      <c r="G50" s="168" t="str">
        <f>IF(E50=0,"",
IF('Member Info'!$AM$19&lt;=$R$1,
SUMPRODUCT('Member Info'!L46+IF('Member Info'!H46&gt;'Member Info'!$AJ$12,'Member Info'!$AK$13,IF('Member Info'!H46&gt;'Member Info'!$AJ$11,'Member Info'!$AK$12,IF('Member Info'!H46&gt;'Member Info'!$AJ$10,'Member Info'!$AK$11,IF('Member Info'!H46&gt;'Member Info'!$AJ$9,'Member Info'!$AK$10,IF('Member Info'!H46&gt;'Member Info'!$AJ$8,'Member Info'!$AK$9,'Member Info'!$AK$8)))))),
SUMPRODUCT('Member Info'!L46+IF('Member Info'!H46&gt;'Member Info'!$AG$17,'Member Info'!$AH$18,IF('Member Info'!H46&gt;'Member Info'!$AG$16,'Member Info'!$AH$17,IF('Member Info'!H46&gt;'Member Info'!$AG$15,'Member Info'!$AH$16,IF('Member Info'!H46&gt;'Member Info'!$AG$14,'Member Info'!$AH$15,IF('Member Info'!H46&gt;'Member Info'!$AG$13,'Member Info'!$AH$14,IF('Member Info'!H46&gt;'Member Info'!$AG$12,'Member Info'!$AH$13,IF('Member Info'!H46&gt;'Member Info'!$AG$11,'Member Info'!$AH$12,IF('Member Info'!H46&gt;'Member Info'!$AG$10,'Member Info'!$AH$11,IF('Member Info'!H46&gt;'Member Info'!$AG$9,'Member Info'!$AH$10,IF('Member Info'!H46&gt;'Member Info'!$AG$8,'Member Info'!$AH$9,'Member Info'!$AH$8)))))))))))))</f>
        <v/>
      </c>
      <c r="H50" s="26"/>
      <c r="I50" s="26"/>
      <c r="J50" s="107" t="str">
        <f>IF(E50=0,"",IF('Member Info'!F46&gt;$S$1,CONCATENATE("Joined with practice on ", TEXT('Member Info'!F46, "DD/MM/YYYY")),IF('Member Info'!N46&lt;&gt;"",IF('Member Info'!N46&lt;$R$1,CONCATENATE("Left Scheme on ", TEXT('Member Info'!N46, "DD/MM/YYYY")),IF(ISERROR(G50),"Error Detected, No rate entered",IF(E50=0,"",IF(F50="","Error Detected, No Pensionable pay",IF(ISERROR(AB50)," Unknown Values entered.",IF(T50+U50&lt;1,"Acceptable",IF(R50+S50=200, "No Contributions Entered", IF(K50="","Error Detected, Choose reason&gt;",IF(X50="1",IF(T50=1,"Please Enter Deemed Pensionable Pay","Add Any Relevant Details Above"),"Please Give Details Above"))))))))),IF(ISERROR(G50),"Error Detected, No rate entered",IF(E50=0,"",IF(F50="","Error Detected, No Pensionable pay",IF(ISERROR(AB50)," Unknown Values entered.",IF(T50+U50&lt;1,"Acceptable",IF(R50+S50=200, "No Contributions Entered", IF(K50="","Error Detected, Choose reason&gt;",IF(X50="1",IF(T50=1,"Please Enter Deemed Pensionable Pay","Add relevant Details Above"),"Please give details Above")))))))))))</f>
        <v/>
      </c>
      <c r="K50" s="263"/>
      <c r="L50" s="93"/>
      <c r="M50" s="93" t="str">
        <f t="shared" si="4"/>
        <v/>
      </c>
      <c r="N50" s="96">
        <f t="shared" si="5"/>
        <v>0</v>
      </c>
      <c r="O50" s="96">
        <f t="shared" si="0"/>
        <v>0</v>
      </c>
      <c r="P50" s="220">
        <f>(ROUND((F50/100*'Member Info'!$W$2), 2))</f>
        <v>0</v>
      </c>
      <c r="Q50" s="220" t="e">
        <f t="shared" si="6"/>
        <v>#VALUE!</v>
      </c>
      <c r="R50" s="220" t="str">
        <f t="shared" si="7"/>
        <v/>
      </c>
      <c r="S50" s="229" t="str">
        <f t="shared" si="8"/>
        <v/>
      </c>
      <c r="T50" s="230" t="str">
        <f t="shared" si="9"/>
        <v/>
      </c>
      <c r="U50" s="230" t="str">
        <f t="shared" si="10"/>
        <v/>
      </c>
      <c r="V50" s="224">
        <f t="shared" si="11"/>
        <v>0</v>
      </c>
      <c r="W50" s="112">
        <f t="shared" si="12"/>
        <v>0</v>
      </c>
      <c r="X50" s="237" t="str">
        <f t="shared" si="1"/>
        <v/>
      </c>
      <c r="Y50" s="242" t="b">
        <f t="shared" si="2"/>
        <v>0</v>
      </c>
      <c r="Z50" s="237">
        <f t="shared" si="13"/>
        <v>0</v>
      </c>
      <c r="AA50" s="237">
        <f>IF('Member Info'!N46="",1,"")</f>
        <v>1</v>
      </c>
      <c r="AB50" s="245" t="e">
        <f t="shared" si="14"/>
        <v>#VALUE!</v>
      </c>
      <c r="AC50" s="132" t="str">
        <f t="shared" si="3"/>
        <v/>
      </c>
      <c r="AD50" s="126">
        <f t="shared" si="15"/>
        <v>1</v>
      </c>
      <c r="AE50" s="126" t="str">
        <f>IF('Member Info'!N46&lt;&gt;"",IF('Member Info'!N46&lt;=$R$1,1,0),"")</f>
        <v/>
      </c>
      <c r="AG50" s="126" t="b">
        <f t="shared" si="16"/>
        <v>0</v>
      </c>
      <c r="AH50" s="126">
        <f t="shared" si="17"/>
        <v>0</v>
      </c>
      <c r="AJ50" s="126">
        <f t="shared" si="18"/>
        <v>0</v>
      </c>
      <c r="AK50" s="126">
        <f>IF('Member Info'!F46&gt;$R$1,1,0)</f>
        <v>0</v>
      </c>
      <c r="AL50" s="126" t="b">
        <f>IF(ISERROR(R50),ERROR.TYPE(#REF!)=ERROR.TYPE(R50),FALSE)</f>
        <v>0</v>
      </c>
      <c r="AM50" s="126" t="b">
        <f>IF(ISERROR(S50),ERROR.TYPE(#REF!)=ERROR.TYPE(S50),FALSE)</f>
        <v>0</v>
      </c>
      <c r="AN50" s="126">
        <f>IF(OR('Member Info'!F46&gt;=$S$1,'Member Info'!N46&gt;=$R$1),1,0)</f>
        <v>0</v>
      </c>
    </row>
    <row r="51" spans="1:40" x14ac:dyDescent="0.25">
      <c r="A51" s="4">
        <v>19</v>
      </c>
      <c r="B51" s="166">
        <f>'Member Info'!D47</f>
        <v>0</v>
      </c>
      <c r="C51" s="166">
        <f>'Member Info'!E47</f>
        <v>0</v>
      </c>
      <c r="D51" s="166" t="str">
        <f>'Member Info'!G47</f>
        <v/>
      </c>
      <c r="E51" s="167">
        <f>'Member Info'!B47</f>
        <v>0</v>
      </c>
      <c r="F51" s="244"/>
      <c r="G51" s="168" t="str">
        <f>IF(E51=0,"",
IF('Member Info'!$AM$19&lt;=$R$1,
SUMPRODUCT('Member Info'!L47+IF('Member Info'!H47&gt;'Member Info'!$AJ$12,'Member Info'!$AK$13,IF('Member Info'!H47&gt;'Member Info'!$AJ$11,'Member Info'!$AK$12,IF('Member Info'!H47&gt;'Member Info'!$AJ$10,'Member Info'!$AK$11,IF('Member Info'!H47&gt;'Member Info'!$AJ$9,'Member Info'!$AK$10,IF('Member Info'!H47&gt;'Member Info'!$AJ$8,'Member Info'!$AK$9,'Member Info'!$AK$8)))))),
SUMPRODUCT('Member Info'!L47+IF('Member Info'!H47&gt;'Member Info'!$AG$17,'Member Info'!$AH$18,IF('Member Info'!H47&gt;'Member Info'!$AG$16,'Member Info'!$AH$17,IF('Member Info'!H47&gt;'Member Info'!$AG$15,'Member Info'!$AH$16,IF('Member Info'!H47&gt;'Member Info'!$AG$14,'Member Info'!$AH$15,IF('Member Info'!H47&gt;'Member Info'!$AG$13,'Member Info'!$AH$14,IF('Member Info'!H47&gt;'Member Info'!$AG$12,'Member Info'!$AH$13,IF('Member Info'!H47&gt;'Member Info'!$AG$11,'Member Info'!$AH$12,IF('Member Info'!H47&gt;'Member Info'!$AG$10,'Member Info'!$AH$11,IF('Member Info'!H47&gt;'Member Info'!$AG$9,'Member Info'!$AH$10,IF('Member Info'!H47&gt;'Member Info'!$AG$8,'Member Info'!$AH$9,'Member Info'!$AH$8)))))))))))))</f>
        <v/>
      </c>
      <c r="H51" s="26"/>
      <c r="I51" s="26"/>
      <c r="J51" s="107" t="str">
        <f>IF(E51=0,"",IF('Member Info'!F47&gt;$S$1,CONCATENATE("Joined with practice on ", TEXT('Member Info'!F47, "DD/MM/YYYY")),IF('Member Info'!N47&lt;&gt;"",IF('Member Info'!N47&lt;$R$1,CONCATENATE("Left Scheme on ", TEXT('Member Info'!N47, "DD/MM/YYYY")),IF(ISERROR(G51),"Error Detected, No rate entered",IF(E51=0,"",IF(F51="","Error Detected, No Pensionable pay",IF(ISERROR(AB51)," Unknown Values entered.",IF(T51+U51&lt;1,"Acceptable",IF(R51+S51=200, "No Contributions Entered", IF(K51="","Error Detected, Choose reason&gt;",IF(X51="1",IF(T51=1,"Please Enter Deemed Pensionable Pay","Add Any Relevant Details Above"),"Please Give Details Above"))))))))),IF(ISERROR(G51),"Error Detected, No rate entered",IF(E51=0,"",IF(F51="","Error Detected, No Pensionable pay",IF(ISERROR(AB51)," Unknown Values entered.",IF(T51+U51&lt;1,"Acceptable",IF(R51+S51=200, "No Contributions Entered", IF(K51="","Error Detected, Choose reason&gt;",IF(X51="1",IF(T51=1,"Please Enter Deemed Pensionable Pay","Add relevant Details Above"),"Please give details Above")))))))))))</f>
        <v/>
      </c>
      <c r="K51" s="263"/>
      <c r="L51" s="93"/>
      <c r="M51" s="93" t="str">
        <f t="shared" si="4"/>
        <v/>
      </c>
      <c r="N51" s="96">
        <f t="shared" si="5"/>
        <v>0</v>
      </c>
      <c r="O51" s="96">
        <f t="shared" si="0"/>
        <v>0</v>
      </c>
      <c r="P51" s="220">
        <f>(ROUND((F51/100*'Member Info'!$W$2), 2))</f>
        <v>0</v>
      </c>
      <c r="Q51" s="220" t="e">
        <f t="shared" si="6"/>
        <v>#VALUE!</v>
      </c>
      <c r="R51" s="220" t="str">
        <f t="shared" si="7"/>
        <v/>
      </c>
      <c r="S51" s="229" t="str">
        <f t="shared" si="8"/>
        <v/>
      </c>
      <c r="T51" s="230" t="str">
        <f t="shared" si="9"/>
        <v/>
      </c>
      <c r="U51" s="230" t="str">
        <f t="shared" si="10"/>
        <v/>
      </c>
      <c r="V51" s="224">
        <f t="shared" si="11"/>
        <v>0</v>
      </c>
      <c r="W51" s="112">
        <f t="shared" si="12"/>
        <v>0</v>
      </c>
      <c r="X51" s="237" t="str">
        <f t="shared" si="1"/>
        <v/>
      </c>
      <c r="Y51" s="242" t="b">
        <f t="shared" si="2"/>
        <v>0</v>
      </c>
      <c r="Z51" s="237">
        <f t="shared" si="13"/>
        <v>0</v>
      </c>
      <c r="AA51" s="237">
        <f>IF('Member Info'!N47="",1,"")</f>
        <v>1</v>
      </c>
      <c r="AB51" s="245" t="e">
        <f t="shared" si="14"/>
        <v>#VALUE!</v>
      </c>
      <c r="AC51" s="132" t="str">
        <f t="shared" si="3"/>
        <v/>
      </c>
      <c r="AD51" s="126">
        <f t="shared" si="15"/>
        <v>1</v>
      </c>
      <c r="AE51" s="126" t="str">
        <f>IF('Member Info'!N47&lt;&gt;"",IF('Member Info'!N47&lt;=$R$1,1,0),"")</f>
        <v/>
      </c>
      <c r="AG51" s="126" t="b">
        <f t="shared" si="16"/>
        <v>0</v>
      </c>
      <c r="AH51" s="126">
        <f t="shared" si="17"/>
        <v>0</v>
      </c>
      <c r="AJ51" s="126">
        <f t="shared" si="18"/>
        <v>0</v>
      </c>
      <c r="AK51" s="126">
        <f>IF('Member Info'!F47&gt;$R$1,1,0)</f>
        <v>0</v>
      </c>
      <c r="AL51" s="126" t="b">
        <f>IF(ISERROR(R51),ERROR.TYPE(#REF!)=ERROR.TYPE(R51),FALSE)</f>
        <v>0</v>
      </c>
      <c r="AM51" s="126" t="b">
        <f>IF(ISERROR(S51),ERROR.TYPE(#REF!)=ERROR.TYPE(S51),FALSE)</f>
        <v>0</v>
      </c>
      <c r="AN51" s="126">
        <f>IF(OR('Member Info'!F47&gt;=$S$1,'Member Info'!N47&gt;=$R$1),1,0)</f>
        <v>0</v>
      </c>
    </row>
    <row r="52" spans="1:40" x14ac:dyDescent="0.25">
      <c r="A52" s="4">
        <v>20</v>
      </c>
      <c r="B52" s="166">
        <f>'Member Info'!D48</f>
        <v>0</v>
      </c>
      <c r="C52" s="166">
        <f>'Member Info'!E48</f>
        <v>0</v>
      </c>
      <c r="D52" s="166" t="str">
        <f>'Member Info'!G48</f>
        <v/>
      </c>
      <c r="E52" s="167">
        <f>'Member Info'!B48</f>
        <v>0</v>
      </c>
      <c r="F52" s="244"/>
      <c r="G52" s="168" t="str">
        <f>IF(E52=0,"",
IF('Member Info'!$AM$19&lt;=$R$1,
SUMPRODUCT('Member Info'!L48+IF('Member Info'!H48&gt;'Member Info'!$AJ$12,'Member Info'!$AK$13,IF('Member Info'!H48&gt;'Member Info'!$AJ$11,'Member Info'!$AK$12,IF('Member Info'!H48&gt;'Member Info'!$AJ$10,'Member Info'!$AK$11,IF('Member Info'!H48&gt;'Member Info'!$AJ$9,'Member Info'!$AK$10,IF('Member Info'!H48&gt;'Member Info'!$AJ$8,'Member Info'!$AK$9,'Member Info'!$AK$8)))))),
SUMPRODUCT('Member Info'!L48+IF('Member Info'!H48&gt;'Member Info'!$AG$17,'Member Info'!$AH$18,IF('Member Info'!H48&gt;'Member Info'!$AG$16,'Member Info'!$AH$17,IF('Member Info'!H48&gt;'Member Info'!$AG$15,'Member Info'!$AH$16,IF('Member Info'!H48&gt;'Member Info'!$AG$14,'Member Info'!$AH$15,IF('Member Info'!H48&gt;'Member Info'!$AG$13,'Member Info'!$AH$14,IF('Member Info'!H48&gt;'Member Info'!$AG$12,'Member Info'!$AH$13,IF('Member Info'!H48&gt;'Member Info'!$AG$11,'Member Info'!$AH$12,IF('Member Info'!H48&gt;'Member Info'!$AG$10,'Member Info'!$AH$11,IF('Member Info'!H48&gt;'Member Info'!$AG$9,'Member Info'!$AH$10,IF('Member Info'!H48&gt;'Member Info'!$AG$8,'Member Info'!$AH$9,'Member Info'!$AH$8)))))))))))))</f>
        <v/>
      </c>
      <c r="H52" s="26"/>
      <c r="I52" s="26"/>
      <c r="J52" s="107" t="str">
        <f>IF(E52=0,"",IF('Member Info'!F48&gt;$S$1,CONCATENATE("Joined with practice on ", TEXT('Member Info'!F48, "DD/MM/YYYY")),IF('Member Info'!N48&lt;&gt;"",IF('Member Info'!N48&lt;$R$1,CONCATENATE("Left Scheme on ", TEXT('Member Info'!N48, "DD/MM/YYYY")),IF(ISERROR(G52),"Error Detected, No rate entered",IF(E52=0,"",IF(F52="","Error Detected, No Pensionable pay",IF(ISERROR(AB52)," Unknown Values entered.",IF(T52+U52&lt;1,"Acceptable",IF(R52+S52=200, "No Contributions Entered", IF(K52="","Error Detected, Choose reason&gt;",IF(X52="1",IF(T52=1,"Please Enter Deemed Pensionable Pay","Add Any Relevant Details Above"),"Please Give Details Above"))))))))),IF(ISERROR(G52),"Error Detected, No rate entered",IF(E52=0,"",IF(F52="","Error Detected, No Pensionable pay",IF(ISERROR(AB52)," Unknown Values entered.",IF(T52+U52&lt;1,"Acceptable",IF(R52+S52=200, "No Contributions Entered", IF(K52="","Error Detected, Choose reason&gt;",IF(X52="1",IF(T52=1,"Please Enter Deemed Pensionable Pay","Add relevant Details Above"),"Please give details Above")))))))))))</f>
        <v/>
      </c>
      <c r="K52" s="263"/>
      <c r="L52" s="93"/>
      <c r="M52" s="93" t="str">
        <f t="shared" si="4"/>
        <v/>
      </c>
      <c r="N52" s="96">
        <f t="shared" si="5"/>
        <v>0</v>
      </c>
      <c r="O52" s="96">
        <f t="shared" si="0"/>
        <v>0</v>
      </c>
      <c r="P52" s="220">
        <f>(ROUND((F52/100*'Member Info'!$W$2), 2))</f>
        <v>0</v>
      </c>
      <c r="Q52" s="220" t="e">
        <f t="shared" si="6"/>
        <v>#VALUE!</v>
      </c>
      <c r="R52" s="220" t="str">
        <f t="shared" si="7"/>
        <v/>
      </c>
      <c r="S52" s="229" t="str">
        <f t="shared" si="8"/>
        <v/>
      </c>
      <c r="T52" s="230" t="str">
        <f t="shared" si="9"/>
        <v/>
      </c>
      <c r="U52" s="230" t="str">
        <f t="shared" si="10"/>
        <v/>
      </c>
      <c r="V52" s="224">
        <f t="shared" si="11"/>
        <v>0</v>
      </c>
      <c r="W52" s="112">
        <f t="shared" si="12"/>
        <v>0</v>
      </c>
      <c r="X52" s="237" t="str">
        <f t="shared" si="1"/>
        <v/>
      </c>
      <c r="Y52" s="242" t="b">
        <f t="shared" si="2"/>
        <v>0</v>
      </c>
      <c r="Z52" s="237">
        <f t="shared" si="13"/>
        <v>0</v>
      </c>
      <c r="AA52" s="237">
        <f>IF('Member Info'!N48="",1,"")</f>
        <v>1</v>
      </c>
      <c r="AB52" s="245" t="e">
        <f t="shared" si="14"/>
        <v>#VALUE!</v>
      </c>
      <c r="AC52" s="132" t="str">
        <f t="shared" si="3"/>
        <v/>
      </c>
      <c r="AD52" s="126">
        <f t="shared" si="15"/>
        <v>1</v>
      </c>
      <c r="AE52" s="126" t="str">
        <f>IF('Member Info'!N48&lt;&gt;"",IF('Member Info'!N48&lt;=$R$1,1,0),"")</f>
        <v/>
      </c>
      <c r="AG52" s="126" t="b">
        <f t="shared" si="16"/>
        <v>0</v>
      </c>
      <c r="AH52" s="126">
        <f t="shared" si="17"/>
        <v>0</v>
      </c>
      <c r="AJ52" s="126">
        <f t="shared" si="18"/>
        <v>0</v>
      </c>
      <c r="AK52" s="126">
        <f>IF('Member Info'!F48&gt;$R$1,1,0)</f>
        <v>0</v>
      </c>
      <c r="AL52" s="126" t="b">
        <f>IF(ISERROR(R52),ERROR.TYPE(#REF!)=ERROR.TYPE(R52),FALSE)</f>
        <v>0</v>
      </c>
      <c r="AM52" s="126" t="b">
        <f>IF(ISERROR(S52),ERROR.TYPE(#REF!)=ERROR.TYPE(S52),FALSE)</f>
        <v>0</v>
      </c>
      <c r="AN52" s="126">
        <f>IF(OR('Member Info'!F48&gt;=$S$1,'Member Info'!N48&gt;=$R$1),1,0)</f>
        <v>0</v>
      </c>
    </row>
    <row r="53" spans="1:40" x14ac:dyDescent="0.25">
      <c r="A53" s="4">
        <v>21</v>
      </c>
      <c r="B53" s="166">
        <f>'Member Info'!D49</f>
        <v>0</v>
      </c>
      <c r="C53" s="166">
        <f>'Member Info'!E49</f>
        <v>0</v>
      </c>
      <c r="D53" s="166" t="str">
        <f>'Member Info'!G49</f>
        <v/>
      </c>
      <c r="E53" s="167">
        <f>'Member Info'!B49</f>
        <v>0</v>
      </c>
      <c r="F53" s="244"/>
      <c r="G53" s="168" t="str">
        <f>IF(E53=0,"",
IF('Member Info'!$AM$19&lt;=$R$1,
SUMPRODUCT('Member Info'!L49+IF('Member Info'!H49&gt;'Member Info'!$AJ$12,'Member Info'!$AK$13,IF('Member Info'!H49&gt;'Member Info'!$AJ$11,'Member Info'!$AK$12,IF('Member Info'!H49&gt;'Member Info'!$AJ$10,'Member Info'!$AK$11,IF('Member Info'!H49&gt;'Member Info'!$AJ$9,'Member Info'!$AK$10,IF('Member Info'!H49&gt;'Member Info'!$AJ$8,'Member Info'!$AK$9,'Member Info'!$AK$8)))))),
SUMPRODUCT('Member Info'!L49+IF('Member Info'!H49&gt;'Member Info'!$AG$17,'Member Info'!$AH$18,IF('Member Info'!H49&gt;'Member Info'!$AG$16,'Member Info'!$AH$17,IF('Member Info'!H49&gt;'Member Info'!$AG$15,'Member Info'!$AH$16,IF('Member Info'!H49&gt;'Member Info'!$AG$14,'Member Info'!$AH$15,IF('Member Info'!H49&gt;'Member Info'!$AG$13,'Member Info'!$AH$14,IF('Member Info'!H49&gt;'Member Info'!$AG$12,'Member Info'!$AH$13,IF('Member Info'!H49&gt;'Member Info'!$AG$11,'Member Info'!$AH$12,IF('Member Info'!H49&gt;'Member Info'!$AG$10,'Member Info'!$AH$11,IF('Member Info'!H49&gt;'Member Info'!$AG$9,'Member Info'!$AH$10,IF('Member Info'!H49&gt;'Member Info'!$AG$8,'Member Info'!$AH$9,'Member Info'!$AH$8)))))))))))))</f>
        <v/>
      </c>
      <c r="H53" s="26"/>
      <c r="I53" s="26"/>
      <c r="J53" s="107" t="str">
        <f>IF(E53=0,"",IF('Member Info'!F49&gt;$S$1,CONCATENATE("Joined with practice on ", TEXT('Member Info'!F49, "DD/MM/YYYY")),IF('Member Info'!N49&lt;&gt;"",IF('Member Info'!N49&lt;$R$1,CONCATENATE("Left Scheme on ", TEXT('Member Info'!N49, "DD/MM/YYYY")),IF(ISERROR(G53),"Error Detected, No rate entered",IF(E53=0,"",IF(F53="","Error Detected, No Pensionable pay",IF(ISERROR(AB53)," Unknown Values entered.",IF(T53+U53&lt;1,"Acceptable",IF(R53+S53=200, "No Contributions Entered", IF(K53="","Error Detected, Choose reason&gt;",IF(X53="1",IF(T53=1,"Please Enter Deemed Pensionable Pay","Add Any Relevant Details Above"),"Please Give Details Above"))))))))),IF(ISERROR(G53),"Error Detected, No rate entered",IF(E53=0,"",IF(F53="","Error Detected, No Pensionable pay",IF(ISERROR(AB53)," Unknown Values entered.",IF(T53+U53&lt;1,"Acceptable",IF(R53+S53=200, "No Contributions Entered", IF(K53="","Error Detected, Choose reason&gt;",IF(X53="1",IF(T53=1,"Please Enter Deemed Pensionable Pay","Add relevant Details Above"),"Please give details Above")))))))))))</f>
        <v/>
      </c>
      <c r="K53" s="263"/>
      <c r="L53" s="93"/>
      <c r="M53" s="93" t="str">
        <f t="shared" si="4"/>
        <v/>
      </c>
      <c r="N53" s="96">
        <f t="shared" si="5"/>
        <v>0</v>
      </c>
      <c r="O53" s="96">
        <f t="shared" si="0"/>
        <v>0</v>
      </c>
      <c r="P53" s="220">
        <f>(ROUND((F53/100*'Member Info'!$W$2), 2))</f>
        <v>0</v>
      </c>
      <c r="Q53" s="220" t="e">
        <f t="shared" si="6"/>
        <v>#VALUE!</v>
      </c>
      <c r="R53" s="220" t="str">
        <f t="shared" si="7"/>
        <v/>
      </c>
      <c r="S53" s="229" t="str">
        <f t="shared" si="8"/>
        <v/>
      </c>
      <c r="T53" s="230" t="str">
        <f t="shared" si="9"/>
        <v/>
      </c>
      <c r="U53" s="230" t="str">
        <f t="shared" si="10"/>
        <v/>
      </c>
      <c r="V53" s="224">
        <f t="shared" si="11"/>
        <v>0</v>
      </c>
      <c r="W53" s="112">
        <f t="shared" si="12"/>
        <v>0</v>
      </c>
      <c r="X53" s="237" t="str">
        <f t="shared" si="1"/>
        <v/>
      </c>
      <c r="Y53" s="242" t="b">
        <f t="shared" si="2"/>
        <v>0</v>
      </c>
      <c r="Z53" s="237">
        <f t="shared" si="13"/>
        <v>0</v>
      </c>
      <c r="AA53" s="237">
        <f>IF('Member Info'!N49="",1,"")</f>
        <v>1</v>
      </c>
      <c r="AB53" s="245" t="e">
        <f t="shared" si="14"/>
        <v>#VALUE!</v>
      </c>
      <c r="AC53" s="132" t="str">
        <f t="shared" si="3"/>
        <v/>
      </c>
      <c r="AD53" s="126">
        <f t="shared" si="15"/>
        <v>1</v>
      </c>
      <c r="AE53" s="126" t="str">
        <f>IF('Member Info'!N49&lt;&gt;"",IF('Member Info'!N49&lt;=$R$1,1,0),"")</f>
        <v/>
      </c>
      <c r="AG53" s="126" t="b">
        <f t="shared" si="16"/>
        <v>0</v>
      </c>
      <c r="AH53" s="126">
        <f t="shared" si="17"/>
        <v>0</v>
      </c>
      <c r="AJ53" s="126">
        <f t="shared" si="18"/>
        <v>0</v>
      </c>
      <c r="AK53" s="126">
        <f>IF('Member Info'!F49&gt;$R$1,1,0)</f>
        <v>0</v>
      </c>
      <c r="AL53" s="126" t="b">
        <f>IF(ISERROR(R53),ERROR.TYPE(#REF!)=ERROR.TYPE(R53),FALSE)</f>
        <v>0</v>
      </c>
      <c r="AM53" s="126" t="b">
        <f>IF(ISERROR(S53),ERROR.TYPE(#REF!)=ERROR.TYPE(S53),FALSE)</f>
        <v>0</v>
      </c>
      <c r="AN53" s="126">
        <f>IF(OR('Member Info'!F49&gt;=$S$1,'Member Info'!N49&gt;=$R$1),1,0)</f>
        <v>0</v>
      </c>
    </row>
    <row r="54" spans="1:40" x14ac:dyDescent="0.25">
      <c r="A54" s="4">
        <v>22</v>
      </c>
      <c r="B54" s="166">
        <f>'Member Info'!D50</f>
        <v>0</v>
      </c>
      <c r="C54" s="166">
        <f>'Member Info'!E50</f>
        <v>0</v>
      </c>
      <c r="D54" s="166" t="str">
        <f>'Member Info'!G50</f>
        <v/>
      </c>
      <c r="E54" s="167">
        <f>'Member Info'!B50</f>
        <v>0</v>
      </c>
      <c r="F54" s="244"/>
      <c r="G54" s="168" t="str">
        <f>IF(E54=0,"",
IF('Member Info'!$AM$19&lt;=$R$1,
SUMPRODUCT('Member Info'!L50+IF('Member Info'!H50&gt;'Member Info'!$AJ$12,'Member Info'!$AK$13,IF('Member Info'!H50&gt;'Member Info'!$AJ$11,'Member Info'!$AK$12,IF('Member Info'!H50&gt;'Member Info'!$AJ$10,'Member Info'!$AK$11,IF('Member Info'!H50&gt;'Member Info'!$AJ$9,'Member Info'!$AK$10,IF('Member Info'!H50&gt;'Member Info'!$AJ$8,'Member Info'!$AK$9,'Member Info'!$AK$8)))))),
SUMPRODUCT('Member Info'!L50+IF('Member Info'!H50&gt;'Member Info'!$AG$17,'Member Info'!$AH$18,IF('Member Info'!H50&gt;'Member Info'!$AG$16,'Member Info'!$AH$17,IF('Member Info'!H50&gt;'Member Info'!$AG$15,'Member Info'!$AH$16,IF('Member Info'!H50&gt;'Member Info'!$AG$14,'Member Info'!$AH$15,IF('Member Info'!H50&gt;'Member Info'!$AG$13,'Member Info'!$AH$14,IF('Member Info'!H50&gt;'Member Info'!$AG$12,'Member Info'!$AH$13,IF('Member Info'!H50&gt;'Member Info'!$AG$11,'Member Info'!$AH$12,IF('Member Info'!H50&gt;'Member Info'!$AG$10,'Member Info'!$AH$11,IF('Member Info'!H50&gt;'Member Info'!$AG$9,'Member Info'!$AH$10,IF('Member Info'!H50&gt;'Member Info'!$AG$8,'Member Info'!$AH$9,'Member Info'!$AH$8)))))))))))))</f>
        <v/>
      </c>
      <c r="H54" s="26"/>
      <c r="I54" s="26"/>
      <c r="J54" s="107" t="str">
        <f>IF(E54=0,"",IF('Member Info'!F50&gt;$S$1,CONCATENATE("Joined with practice on ", TEXT('Member Info'!F50, "DD/MM/YYYY")),IF('Member Info'!N50&lt;&gt;"",IF('Member Info'!N50&lt;$R$1,CONCATENATE("Left Scheme on ", TEXT('Member Info'!N50, "DD/MM/YYYY")),IF(ISERROR(G54),"Error Detected, No rate entered",IF(E54=0,"",IF(F54="","Error Detected, No Pensionable pay",IF(ISERROR(AB54)," Unknown Values entered.",IF(T54+U54&lt;1,"Acceptable",IF(R54+S54=200, "No Contributions Entered", IF(K54="","Error Detected, Choose reason&gt;",IF(X54="1",IF(T54=1,"Please Enter Deemed Pensionable Pay","Add Any Relevant Details Above"),"Please Give Details Above"))))))))),IF(ISERROR(G54),"Error Detected, No rate entered",IF(E54=0,"",IF(F54="","Error Detected, No Pensionable pay",IF(ISERROR(AB54)," Unknown Values entered.",IF(T54+U54&lt;1,"Acceptable",IF(R54+S54=200, "No Contributions Entered", IF(K54="","Error Detected, Choose reason&gt;",IF(X54="1",IF(T54=1,"Please Enter Deemed Pensionable Pay","Add relevant Details Above"),"Please give details Above")))))))))))</f>
        <v/>
      </c>
      <c r="K54" s="263"/>
      <c r="L54" s="93"/>
      <c r="M54" s="93" t="str">
        <f t="shared" si="4"/>
        <v/>
      </c>
      <c r="N54" s="96">
        <f t="shared" si="5"/>
        <v>0</v>
      </c>
      <c r="O54" s="96">
        <f t="shared" si="0"/>
        <v>0</v>
      </c>
      <c r="P54" s="220">
        <f>(ROUND((F54/100*'Member Info'!$W$2), 2))</f>
        <v>0</v>
      </c>
      <c r="Q54" s="220" t="e">
        <f t="shared" si="6"/>
        <v>#VALUE!</v>
      </c>
      <c r="R54" s="220" t="str">
        <f t="shared" si="7"/>
        <v/>
      </c>
      <c r="S54" s="229" t="str">
        <f t="shared" si="8"/>
        <v/>
      </c>
      <c r="T54" s="230" t="str">
        <f t="shared" si="9"/>
        <v/>
      </c>
      <c r="U54" s="230" t="str">
        <f t="shared" si="10"/>
        <v/>
      </c>
      <c r="V54" s="224">
        <f t="shared" si="11"/>
        <v>0</v>
      </c>
      <c r="W54" s="112">
        <f t="shared" si="12"/>
        <v>0</v>
      </c>
      <c r="X54" s="237" t="str">
        <f t="shared" si="1"/>
        <v/>
      </c>
      <c r="Y54" s="242" t="b">
        <f t="shared" si="2"/>
        <v>0</v>
      </c>
      <c r="Z54" s="237">
        <f t="shared" si="13"/>
        <v>0</v>
      </c>
      <c r="AA54" s="237">
        <f>IF('Member Info'!N50="",1,"")</f>
        <v>1</v>
      </c>
      <c r="AB54" s="245" t="e">
        <f t="shared" si="14"/>
        <v>#VALUE!</v>
      </c>
      <c r="AC54" s="132" t="str">
        <f t="shared" si="3"/>
        <v/>
      </c>
      <c r="AD54" s="126">
        <f t="shared" si="15"/>
        <v>1</v>
      </c>
      <c r="AE54" s="126" t="str">
        <f>IF('Member Info'!N50&lt;&gt;"",IF('Member Info'!N50&lt;=$R$1,1,0),"")</f>
        <v/>
      </c>
      <c r="AG54" s="126" t="b">
        <f t="shared" si="16"/>
        <v>0</v>
      </c>
      <c r="AH54" s="126">
        <f t="shared" si="17"/>
        <v>0</v>
      </c>
      <c r="AJ54" s="126">
        <f t="shared" si="18"/>
        <v>0</v>
      </c>
      <c r="AK54" s="126">
        <f>IF('Member Info'!F50&gt;$R$1,1,0)</f>
        <v>0</v>
      </c>
      <c r="AL54" s="126" t="b">
        <f>IF(ISERROR(R54),ERROR.TYPE(#REF!)=ERROR.TYPE(R54),FALSE)</f>
        <v>0</v>
      </c>
      <c r="AM54" s="126" t="b">
        <f>IF(ISERROR(S54),ERROR.TYPE(#REF!)=ERROR.TYPE(S54),FALSE)</f>
        <v>0</v>
      </c>
      <c r="AN54" s="126">
        <f>IF(OR('Member Info'!F50&gt;=$S$1,'Member Info'!N50&gt;=$R$1),1,0)</f>
        <v>0</v>
      </c>
    </row>
    <row r="55" spans="1:40" x14ac:dyDescent="0.25">
      <c r="A55" s="4">
        <v>23</v>
      </c>
      <c r="B55" s="166">
        <f>'Member Info'!D51</f>
        <v>0</v>
      </c>
      <c r="C55" s="166">
        <f>'Member Info'!E51</f>
        <v>0</v>
      </c>
      <c r="D55" s="166" t="str">
        <f>'Member Info'!G51</f>
        <v/>
      </c>
      <c r="E55" s="167">
        <f>'Member Info'!B51</f>
        <v>0</v>
      </c>
      <c r="F55" s="244"/>
      <c r="G55" s="168" t="str">
        <f>IF(E55=0,"",
IF('Member Info'!$AM$19&lt;=$R$1,
SUMPRODUCT('Member Info'!L51+IF('Member Info'!H51&gt;'Member Info'!$AJ$12,'Member Info'!$AK$13,IF('Member Info'!H51&gt;'Member Info'!$AJ$11,'Member Info'!$AK$12,IF('Member Info'!H51&gt;'Member Info'!$AJ$10,'Member Info'!$AK$11,IF('Member Info'!H51&gt;'Member Info'!$AJ$9,'Member Info'!$AK$10,IF('Member Info'!H51&gt;'Member Info'!$AJ$8,'Member Info'!$AK$9,'Member Info'!$AK$8)))))),
SUMPRODUCT('Member Info'!L51+IF('Member Info'!H51&gt;'Member Info'!$AG$17,'Member Info'!$AH$18,IF('Member Info'!H51&gt;'Member Info'!$AG$16,'Member Info'!$AH$17,IF('Member Info'!H51&gt;'Member Info'!$AG$15,'Member Info'!$AH$16,IF('Member Info'!H51&gt;'Member Info'!$AG$14,'Member Info'!$AH$15,IF('Member Info'!H51&gt;'Member Info'!$AG$13,'Member Info'!$AH$14,IF('Member Info'!H51&gt;'Member Info'!$AG$12,'Member Info'!$AH$13,IF('Member Info'!H51&gt;'Member Info'!$AG$11,'Member Info'!$AH$12,IF('Member Info'!H51&gt;'Member Info'!$AG$10,'Member Info'!$AH$11,IF('Member Info'!H51&gt;'Member Info'!$AG$9,'Member Info'!$AH$10,IF('Member Info'!H51&gt;'Member Info'!$AG$8,'Member Info'!$AH$9,'Member Info'!$AH$8)))))))))))))</f>
        <v/>
      </c>
      <c r="H55" s="26"/>
      <c r="I55" s="26"/>
      <c r="J55" s="107" t="str">
        <f>IF(E55=0,"",IF('Member Info'!F51&gt;$S$1,CONCATENATE("Joined with practice on ", TEXT('Member Info'!F51, "DD/MM/YYYY")),IF('Member Info'!N51&lt;&gt;"",IF('Member Info'!N51&lt;$R$1,CONCATENATE("Left Scheme on ", TEXT('Member Info'!N51, "DD/MM/YYYY")),IF(ISERROR(G55),"Error Detected, No rate entered",IF(E55=0,"",IF(F55="","Error Detected, No Pensionable pay",IF(ISERROR(AB55)," Unknown Values entered.",IF(T55+U55&lt;1,"Acceptable",IF(R55+S55=200, "No Contributions Entered", IF(K55="","Error Detected, Choose reason&gt;",IF(X55="1",IF(T55=1,"Please Enter Deemed Pensionable Pay","Add Any Relevant Details Above"),"Please Give Details Above"))))))))),IF(ISERROR(G55),"Error Detected, No rate entered",IF(E55=0,"",IF(F55="","Error Detected, No Pensionable pay",IF(ISERROR(AB55)," Unknown Values entered.",IF(T55+U55&lt;1,"Acceptable",IF(R55+S55=200, "No Contributions Entered", IF(K55="","Error Detected, Choose reason&gt;",IF(X55="1",IF(T55=1,"Please Enter Deemed Pensionable Pay","Add relevant Details Above"),"Please give details Above")))))))))))</f>
        <v/>
      </c>
      <c r="K55" s="263"/>
      <c r="L55" s="93"/>
      <c r="M55" s="93" t="str">
        <f t="shared" si="4"/>
        <v/>
      </c>
      <c r="N55" s="96">
        <f t="shared" si="5"/>
        <v>0</v>
      </c>
      <c r="O55" s="96">
        <f t="shared" si="0"/>
        <v>0</v>
      </c>
      <c r="P55" s="220">
        <f>(ROUND((F55/100*'Member Info'!$W$2), 2))</f>
        <v>0</v>
      </c>
      <c r="Q55" s="220" t="e">
        <f t="shared" si="6"/>
        <v>#VALUE!</v>
      </c>
      <c r="R55" s="220" t="str">
        <f t="shared" si="7"/>
        <v/>
      </c>
      <c r="S55" s="229" t="str">
        <f t="shared" si="8"/>
        <v/>
      </c>
      <c r="T55" s="230" t="str">
        <f t="shared" si="9"/>
        <v/>
      </c>
      <c r="U55" s="230" t="str">
        <f t="shared" si="10"/>
        <v/>
      </c>
      <c r="V55" s="224">
        <f t="shared" si="11"/>
        <v>0</v>
      </c>
      <c r="W55" s="112">
        <f t="shared" si="12"/>
        <v>0</v>
      </c>
      <c r="X55" s="237" t="str">
        <f t="shared" si="1"/>
        <v/>
      </c>
      <c r="Y55" s="242" t="b">
        <f t="shared" si="2"/>
        <v>0</v>
      </c>
      <c r="Z55" s="237">
        <f t="shared" si="13"/>
        <v>0</v>
      </c>
      <c r="AA55" s="237">
        <f>IF('Member Info'!N51="",1,"")</f>
        <v>1</v>
      </c>
      <c r="AB55" s="245" t="e">
        <f t="shared" si="14"/>
        <v>#VALUE!</v>
      </c>
      <c r="AC55" s="132" t="str">
        <f t="shared" si="3"/>
        <v/>
      </c>
      <c r="AD55" s="126">
        <f t="shared" si="15"/>
        <v>1</v>
      </c>
      <c r="AE55" s="126" t="str">
        <f>IF('Member Info'!N51&lt;&gt;"",IF('Member Info'!N51&lt;=$R$1,1,0),"")</f>
        <v/>
      </c>
      <c r="AG55" s="126" t="b">
        <f t="shared" si="16"/>
        <v>0</v>
      </c>
      <c r="AH55" s="126">
        <f t="shared" si="17"/>
        <v>0</v>
      </c>
      <c r="AJ55" s="126">
        <f t="shared" si="18"/>
        <v>0</v>
      </c>
      <c r="AK55" s="126">
        <f>IF('Member Info'!F51&gt;$R$1,1,0)</f>
        <v>0</v>
      </c>
      <c r="AL55" s="126" t="b">
        <f>IF(ISERROR(R55),ERROR.TYPE(#REF!)=ERROR.TYPE(R55),FALSE)</f>
        <v>0</v>
      </c>
      <c r="AM55" s="126" t="b">
        <f>IF(ISERROR(S55),ERROR.TYPE(#REF!)=ERROR.TYPE(S55),FALSE)</f>
        <v>0</v>
      </c>
      <c r="AN55" s="126">
        <f>IF(OR('Member Info'!F51&gt;=$S$1,'Member Info'!N51&gt;=$R$1),1,0)</f>
        <v>0</v>
      </c>
    </row>
    <row r="56" spans="1:40" x14ac:dyDescent="0.25">
      <c r="A56" s="4">
        <v>24</v>
      </c>
      <c r="B56" s="166">
        <f>'Member Info'!D52</f>
        <v>0</v>
      </c>
      <c r="C56" s="166">
        <f>'Member Info'!E52</f>
        <v>0</v>
      </c>
      <c r="D56" s="166" t="str">
        <f>'Member Info'!G52</f>
        <v/>
      </c>
      <c r="E56" s="167">
        <f>'Member Info'!B52</f>
        <v>0</v>
      </c>
      <c r="F56" s="244"/>
      <c r="G56" s="168" t="str">
        <f>IF(E56=0,"",
IF('Member Info'!$AM$19&lt;=$R$1,
SUMPRODUCT('Member Info'!L52+IF('Member Info'!H52&gt;'Member Info'!$AJ$12,'Member Info'!$AK$13,IF('Member Info'!H52&gt;'Member Info'!$AJ$11,'Member Info'!$AK$12,IF('Member Info'!H52&gt;'Member Info'!$AJ$10,'Member Info'!$AK$11,IF('Member Info'!H52&gt;'Member Info'!$AJ$9,'Member Info'!$AK$10,IF('Member Info'!H52&gt;'Member Info'!$AJ$8,'Member Info'!$AK$9,'Member Info'!$AK$8)))))),
SUMPRODUCT('Member Info'!L52+IF('Member Info'!H52&gt;'Member Info'!$AG$17,'Member Info'!$AH$18,IF('Member Info'!H52&gt;'Member Info'!$AG$16,'Member Info'!$AH$17,IF('Member Info'!H52&gt;'Member Info'!$AG$15,'Member Info'!$AH$16,IF('Member Info'!H52&gt;'Member Info'!$AG$14,'Member Info'!$AH$15,IF('Member Info'!H52&gt;'Member Info'!$AG$13,'Member Info'!$AH$14,IF('Member Info'!H52&gt;'Member Info'!$AG$12,'Member Info'!$AH$13,IF('Member Info'!H52&gt;'Member Info'!$AG$11,'Member Info'!$AH$12,IF('Member Info'!H52&gt;'Member Info'!$AG$10,'Member Info'!$AH$11,IF('Member Info'!H52&gt;'Member Info'!$AG$9,'Member Info'!$AH$10,IF('Member Info'!H52&gt;'Member Info'!$AG$8,'Member Info'!$AH$9,'Member Info'!$AH$8)))))))))))))</f>
        <v/>
      </c>
      <c r="H56" s="26"/>
      <c r="I56" s="26"/>
      <c r="J56" s="107" t="str">
        <f>IF(E56=0,"",IF('Member Info'!F52&gt;$S$1,CONCATENATE("Joined with practice on ", TEXT('Member Info'!F52, "DD/MM/YYYY")),IF('Member Info'!N52&lt;&gt;"",IF('Member Info'!N52&lt;$R$1,CONCATENATE("Left Scheme on ", TEXT('Member Info'!N52, "DD/MM/YYYY")),IF(ISERROR(G56),"Error Detected, No rate entered",IF(E56=0,"",IF(F56="","Error Detected, No Pensionable pay",IF(ISERROR(AB56)," Unknown Values entered.",IF(T56+U56&lt;1,"Acceptable",IF(R56+S56=200, "No Contributions Entered", IF(K56="","Error Detected, Choose reason&gt;",IF(X56="1",IF(T56=1,"Please Enter Deemed Pensionable Pay","Add Any Relevant Details Above"),"Please Give Details Above"))))))))),IF(ISERROR(G56),"Error Detected, No rate entered",IF(E56=0,"",IF(F56="","Error Detected, No Pensionable pay",IF(ISERROR(AB56)," Unknown Values entered.",IF(T56+U56&lt;1,"Acceptable",IF(R56+S56=200, "No Contributions Entered", IF(K56="","Error Detected, Choose reason&gt;",IF(X56="1",IF(T56=1,"Please Enter Deemed Pensionable Pay","Add relevant Details Above"),"Please give details Above")))))))))))</f>
        <v/>
      </c>
      <c r="K56" s="263"/>
      <c r="L56" s="93"/>
      <c r="M56" s="93" t="str">
        <f t="shared" si="4"/>
        <v/>
      </c>
      <c r="N56" s="96">
        <f t="shared" si="5"/>
        <v>0</v>
      </c>
      <c r="O56" s="96">
        <f t="shared" si="0"/>
        <v>0</v>
      </c>
      <c r="P56" s="220">
        <f>(ROUND((F56/100*'Member Info'!$W$2), 2))</f>
        <v>0</v>
      </c>
      <c r="Q56" s="220" t="e">
        <f t="shared" si="6"/>
        <v>#VALUE!</v>
      </c>
      <c r="R56" s="220" t="str">
        <f t="shared" si="7"/>
        <v/>
      </c>
      <c r="S56" s="229" t="str">
        <f t="shared" si="8"/>
        <v/>
      </c>
      <c r="T56" s="230" t="str">
        <f t="shared" si="9"/>
        <v/>
      </c>
      <c r="U56" s="230" t="str">
        <f t="shared" si="10"/>
        <v/>
      </c>
      <c r="V56" s="224">
        <f t="shared" si="11"/>
        <v>0</v>
      </c>
      <c r="W56" s="112">
        <f t="shared" si="12"/>
        <v>0</v>
      </c>
      <c r="X56" s="237" t="str">
        <f t="shared" si="1"/>
        <v/>
      </c>
      <c r="Y56" s="242" t="b">
        <f t="shared" si="2"/>
        <v>0</v>
      </c>
      <c r="Z56" s="237">
        <f t="shared" si="13"/>
        <v>0</v>
      </c>
      <c r="AA56" s="237">
        <f>IF('Member Info'!N52="",1,"")</f>
        <v>1</v>
      </c>
      <c r="AB56" s="245" t="e">
        <f t="shared" si="14"/>
        <v>#VALUE!</v>
      </c>
      <c r="AC56" s="132" t="str">
        <f t="shared" si="3"/>
        <v/>
      </c>
      <c r="AD56" s="126">
        <f t="shared" si="15"/>
        <v>1</v>
      </c>
      <c r="AE56" s="126" t="str">
        <f>IF('Member Info'!N52&lt;&gt;"",IF('Member Info'!N52&lt;=$R$1,1,0),"")</f>
        <v/>
      </c>
      <c r="AG56" s="126" t="b">
        <f t="shared" si="16"/>
        <v>0</v>
      </c>
      <c r="AH56" s="126">
        <f t="shared" si="17"/>
        <v>0</v>
      </c>
      <c r="AJ56" s="126">
        <f t="shared" si="18"/>
        <v>0</v>
      </c>
      <c r="AK56" s="126">
        <f>IF('Member Info'!F52&gt;$R$1,1,0)</f>
        <v>0</v>
      </c>
      <c r="AL56" s="126" t="b">
        <f>IF(ISERROR(R56),ERROR.TYPE(#REF!)=ERROR.TYPE(R56),FALSE)</f>
        <v>0</v>
      </c>
      <c r="AM56" s="126" t="b">
        <f>IF(ISERROR(S56),ERROR.TYPE(#REF!)=ERROR.TYPE(S56),FALSE)</f>
        <v>0</v>
      </c>
      <c r="AN56" s="126">
        <f>IF(OR('Member Info'!F52&gt;=$S$1,'Member Info'!N52&gt;=$R$1),1,0)</f>
        <v>0</v>
      </c>
    </row>
    <row r="57" spans="1:40" x14ac:dyDescent="0.25">
      <c r="A57" s="4">
        <v>25</v>
      </c>
      <c r="B57" s="166">
        <f>'Member Info'!D53</f>
        <v>0</v>
      </c>
      <c r="C57" s="166">
        <f>'Member Info'!E53</f>
        <v>0</v>
      </c>
      <c r="D57" s="166" t="str">
        <f>'Member Info'!G53</f>
        <v/>
      </c>
      <c r="E57" s="167">
        <f>'Member Info'!B53</f>
        <v>0</v>
      </c>
      <c r="F57" s="244"/>
      <c r="G57" s="168" t="str">
        <f>IF(E57=0,"",
IF('Member Info'!$AM$19&lt;=$R$1,
SUMPRODUCT('Member Info'!L53+IF('Member Info'!H53&gt;'Member Info'!$AJ$12,'Member Info'!$AK$13,IF('Member Info'!H53&gt;'Member Info'!$AJ$11,'Member Info'!$AK$12,IF('Member Info'!H53&gt;'Member Info'!$AJ$10,'Member Info'!$AK$11,IF('Member Info'!H53&gt;'Member Info'!$AJ$9,'Member Info'!$AK$10,IF('Member Info'!H53&gt;'Member Info'!$AJ$8,'Member Info'!$AK$9,'Member Info'!$AK$8)))))),
SUMPRODUCT('Member Info'!L53+IF('Member Info'!H53&gt;'Member Info'!$AG$17,'Member Info'!$AH$18,IF('Member Info'!H53&gt;'Member Info'!$AG$16,'Member Info'!$AH$17,IF('Member Info'!H53&gt;'Member Info'!$AG$15,'Member Info'!$AH$16,IF('Member Info'!H53&gt;'Member Info'!$AG$14,'Member Info'!$AH$15,IF('Member Info'!H53&gt;'Member Info'!$AG$13,'Member Info'!$AH$14,IF('Member Info'!H53&gt;'Member Info'!$AG$12,'Member Info'!$AH$13,IF('Member Info'!H53&gt;'Member Info'!$AG$11,'Member Info'!$AH$12,IF('Member Info'!H53&gt;'Member Info'!$AG$10,'Member Info'!$AH$11,IF('Member Info'!H53&gt;'Member Info'!$AG$9,'Member Info'!$AH$10,IF('Member Info'!H53&gt;'Member Info'!$AG$8,'Member Info'!$AH$9,'Member Info'!$AH$8)))))))))))))</f>
        <v/>
      </c>
      <c r="H57" s="26"/>
      <c r="I57" s="26"/>
      <c r="J57" s="107" t="str">
        <f>IF(E57=0,"",IF('Member Info'!F53&gt;$S$1,CONCATENATE("Joined with practice on ", TEXT('Member Info'!F53, "DD/MM/YYYY")),IF('Member Info'!N53&lt;&gt;"",IF('Member Info'!N53&lt;$R$1,CONCATENATE("Left Scheme on ", TEXT('Member Info'!N53, "DD/MM/YYYY")),IF(ISERROR(G57),"Error Detected, No rate entered",IF(E57=0,"",IF(F57="","Error Detected, No Pensionable pay",IF(ISERROR(AB57)," Unknown Values entered.",IF(T57+U57&lt;1,"Acceptable",IF(R57+S57=200, "No Contributions Entered", IF(K57="","Error Detected, Choose reason&gt;",IF(X57="1",IF(T57=1,"Please Enter Deemed Pensionable Pay","Add Any Relevant Details Above"),"Please Give Details Above"))))))))),IF(ISERROR(G57),"Error Detected, No rate entered",IF(E57=0,"",IF(F57="","Error Detected, No Pensionable pay",IF(ISERROR(AB57)," Unknown Values entered.",IF(T57+U57&lt;1,"Acceptable",IF(R57+S57=200, "No Contributions Entered", IF(K57="","Error Detected, Choose reason&gt;",IF(X57="1",IF(T57=1,"Please Enter Deemed Pensionable Pay","Add relevant Details Above"),"Please give details Above")))))))))))</f>
        <v/>
      </c>
      <c r="K57" s="263"/>
      <c r="L57" s="93"/>
      <c r="M57" s="93" t="str">
        <f t="shared" si="4"/>
        <v/>
      </c>
      <c r="N57" s="96">
        <f t="shared" si="5"/>
        <v>0</v>
      </c>
      <c r="O57" s="96">
        <f t="shared" si="0"/>
        <v>0</v>
      </c>
      <c r="P57" s="220">
        <f>(ROUND((F57/100*'Member Info'!$W$2), 2))</f>
        <v>0</v>
      </c>
      <c r="Q57" s="220" t="e">
        <f t="shared" si="6"/>
        <v>#VALUE!</v>
      </c>
      <c r="R57" s="220" t="str">
        <f t="shared" si="7"/>
        <v/>
      </c>
      <c r="S57" s="229" t="str">
        <f t="shared" si="8"/>
        <v/>
      </c>
      <c r="T57" s="230" t="str">
        <f t="shared" si="9"/>
        <v/>
      </c>
      <c r="U57" s="230" t="str">
        <f t="shared" si="10"/>
        <v/>
      </c>
      <c r="V57" s="224">
        <f t="shared" si="11"/>
        <v>0</v>
      </c>
      <c r="W57" s="112">
        <f t="shared" si="12"/>
        <v>0</v>
      </c>
      <c r="X57" s="237" t="str">
        <f t="shared" si="1"/>
        <v/>
      </c>
      <c r="Y57" s="242" t="b">
        <f t="shared" si="2"/>
        <v>0</v>
      </c>
      <c r="Z57" s="237">
        <f t="shared" si="13"/>
        <v>0</v>
      </c>
      <c r="AA57" s="237">
        <f>IF('Member Info'!N53="",1,"")</f>
        <v>1</v>
      </c>
      <c r="AB57" s="245" t="e">
        <f t="shared" si="14"/>
        <v>#VALUE!</v>
      </c>
      <c r="AC57" s="132" t="str">
        <f t="shared" si="3"/>
        <v/>
      </c>
      <c r="AD57" s="126">
        <f t="shared" si="15"/>
        <v>1</v>
      </c>
      <c r="AE57" s="126" t="str">
        <f>IF('Member Info'!N53&lt;&gt;"",IF('Member Info'!N53&lt;=$R$1,1,0),"")</f>
        <v/>
      </c>
      <c r="AG57" s="126" t="b">
        <f t="shared" si="16"/>
        <v>0</v>
      </c>
      <c r="AH57" s="126">
        <f t="shared" si="17"/>
        <v>0</v>
      </c>
      <c r="AJ57" s="126">
        <f t="shared" si="18"/>
        <v>0</v>
      </c>
      <c r="AK57" s="126">
        <f>IF('Member Info'!F53&gt;$R$1,1,0)</f>
        <v>0</v>
      </c>
      <c r="AL57" s="126" t="b">
        <f>IF(ISERROR(R57),ERROR.TYPE(#REF!)=ERROR.TYPE(R57),FALSE)</f>
        <v>0</v>
      </c>
      <c r="AM57" s="126" t="b">
        <f>IF(ISERROR(S57),ERROR.TYPE(#REF!)=ERROR.TYPE(S57),FALSE)</f>
        <v>0</v>
      </c>
      <c r="AN57" s="126">
        <f>IF(OR('Member Info'!F53&gt;=$S$1,'Member Info'!N53&gt;=$R$1),1,0)</f>
        <v>0</v>
      </c>
    </row>
    <row r="58" spans="1:40" x14ac:dyDescent="0.25">
      <c r="A58" s="4">
        <v>26</v>
      </c>
      <c r="B58" s="166">
        <f>'Member Info'!D54</f>
        <v>0</v>
      </c>
      <c r="C58" s="166">
        <f>'Member Info'!E54</f>
        <v>0</v>
      </c>
      <c r="D58" s="166" t="str">
        <f>'Member Info'!G54</f>
        <v/>
      </c>
      <c r="E58" s="167">
        <f>'Member Info'!B54</f>
        <v>0</v>
      </c>
      <c r="F58" s="244"/>
      <c r="G58" s="168" t="str">
        <f>IF(E58=0,"",
IF('Member Info'!$AM$19&lt;=$R$1,
SUMPRODUCT('Member Info'!L54+IF('Member Info'!H54&gt;'Member Info'!$AJ$12,'Member Info'!$AK$13,IF('Member Info'!H54&gt;'Member Info'!$AJ$11,'Member Info'!$AK$12,IF('Member Info'!H54&gt;'Member Info'!$AJ$10,'Member Info'!$AK$11,IF('Member Info'!H54&gt;'Member Info'!$AJ$9,'Member Info'!$AK$10,IF('Member Info'!H54&gt;'Member Info'!$AJ$8,'Member Info'!$AK$9,'Member Info'!$AK$8)))))),
SUMPRODUCT('Member Info'!L54+IF('Member Info'!H54&gt;'Member Info'!$AG$17,'Member Info'!$AH$18,IF('Member Info'!H54&gt;'Member Info'!$AG$16,'Member Info'!$AH$17,IF('Member Info'!H54&gt;'Member Info'!$AG$15,'Member Info'!$AH$16,IF('Member Info'!H54&gt;'Member Info'!$AG$14,'Member Info'!$AH$15,IF('Member Info'!H54&gt;'Member Info'!$AG$13,'Member Info'!$AH$14,IF('Member Info'!H54&gt;'Member Info'!$AG$12,'Member Info'!$AH$13,IF('Member Info'!H54&gt;'Member Info'!$AG$11,'Member Info'!$AH$12,IF('Member Info'!H54&gt;'Member Info'!$AG$10,'Member Info'!$AH$11,IF('Member Info'!H54&gt;'Member Info'!$AG$9,'Member Info'!$AH$10,IF('Member Info'!H54&gt;'Member Info'!$AG$8,'Member Info'!$AH$9,'Member Info'!$AH$8)))))))))))))</f>
        <v/>
      </c>
      <c r="H58" s="26"/>
      <c r="I58" s="26"/>
      <c r="J58" s="107" t="str">
        <f>IF(E58=0,"",IF('Member Info'!F54&gt;$S$1,CONCATENATE("Joined with practice on ", TEXT('Member Info'!F54, "DD/MM/YYYY")),IF('Member Info'!N54&lt;&gt;"",IF('Member Info'!N54&lt;$R$1,CONCATENATE("Left Scheme on ", TEXT('Member Info'!N54, "DD/MM/YYYY")),IF(ISERROR(G58),"Error Detected, No rate entered",IF(E58=0,"",IF(F58="","Error Detected, No Pensionable pay",IF(ISERROR(AB58)," Unknown Values entered.",IF(T58+U58&lt;1,"Acceptable",IF(R58+S58=200, "No Contributions Entered", IF(K58="","Error Detected, Choose reason&gt;",IF(X58="1",IF(T58=1,"Please Enter Deemed Pensionable Pay","Add Any Relevant Details Above"),"Please Give Details Above"))))))))),IF(ISERROR(G58),"Error Detected, No rate entered",IF(E58=0,"",IF(F58="","Error Detected, No Pensionable pay",IF(ISERROR(AB58)," Unknown Values entered.",IF(T58+U58&lt;1,"Acceptable",IF(R58+S58=200, "No Contributions Entered", IF(K58="","Error Detected, Choose reason&gt;",IF(X58="1",IF(T58=1,"Please Enter Deemed Pensionable Pay","Add relevant Details Above"),"Please give details Above")))))))))))</f>
        <v/>
      </c>
      <c r="K58" s="263"/>
      <c r="L58" s="93"/>
      <c r="M58" s="93" t="str">
        <f t="shared" si="4"/>
        <v/>
      </c>
      <c r="N58" s="96">
        <f t="shared" si="5"/>
        <v>0</v>
      </c>
      <c r="O58" s="96">
        <f t="shared" si="0"/>
        <v>0</v>
      </c>
      <c r="P58" s="220">
        <f>(ROUND((F58/100*'Member Info'!$W$2), 2))</f>
        <v>0</v>
      </c>
      <c r="Q58" s="220" t="e">
        <f t="shared" si="6"/>
        <v>#VALUE!</v>
      </c>
      <c r="R58" s="220" t="str">
        <f t="shared" si="7"/>
        <v/>
      </c>
      <c r="S58" s="229" t="str">
        <f t="shared" si="8"/>
        <v/>
      </c>
      <c r="T58" s="230" t="str">
        <f t="shared" si="9"/>
        <v/>
      </c>
      <c r="U58" s="230" t="str">
        <f t="shared" si="10"/>
        <v/>
      </c>
      <c r="V58" s="224">
        <f t="shared" si="11"/>
        <v>0</v>
      </c>
      <c r="W58" s="112">
        <f t="shared" si="12"/>
        <v>0</v>
      </c>
      <c r="X58" s="237" t="str">
        <f t="shared" si="1"/>
        <v/>
      </c>
      <c r="Y58" s="242" t="b">
        <f t="shared" si="2"/>
        <v>0</v>
      </c>
      <c r="Z58" s="237">
        <f t="shared" si="13"/>
        <v>0</v>
      </c>
      <c r="AA58" s="237">
        <f>IF('Member Info'!N54="",1,"")</f>
        <v>1</v>
      </c>
      <c r="AB58" s="245" t="e">
        <f t="shared" si="14"/>
        <v>#VALUE!</v>
      </c>
      <c r="AC58" s="132" t="str">
        <f t="shared" si="3"/>
        <v/>
      </c>
      <c r="AD58" s="126">
        <f t="shared" si="15"/>
        <v>1</v>
      </c>
      <c r="AE58" s="126" t="str">
        <f>IF('Member Info'!N54&lt;&gt;"",IF('Member Info'!N54&lt;=$R$1,1,0),"")</f>
        <v/>
      </c>
      <c r="AG58" s="126" t="b">
        <f t="shared" si="16"/>
        <v>0</v>
      </c>
      <c r="AH58" s="126">
        <f t="shared" si="17"/>
        <v>0</v>
      </c>
      <c r="AJ58" s="126">
        <f t="shared" si="18"/>
        <v>0</v>
      </c>
      <c r="AK58" s="126">
        <f>IF('Member Info'!F54&gt;$R$1,1,0)</f>
        <v>0</v>
      </c>
      <c r="AL58" s="126" t="b">
        <f>IF(ISERROR(R58),ERROR.TYPE(#REF!)=ERROR.TYPE(R58),FALSE)</f>
        <v>0</v>
      </c>
      <c r="AM58" s="126" t="b">
        <f>IF(ISERROR(S58),ERROR.TYPE(#REF!)=ERROR.TYPE(S58),FALSE)</f>
        <v>0</v>
      </c>
      <c r="AN58" s="126">
        <f>IF(OR('Member Info'!F54&gt;=$S$1,'Member Info'!N54&gt;=$R$1),1,0)</f>
        <v>0</v>
      </c>
    </row>
    <row r="59" spans="1:40" x14ac:dyDescent="0.25">
      <c r="A59" s="4">
        <v>27</v>
      </c>
      <c r="B59" s="166">
        <f>'Member Info'!D55</f>
        <v>0</v>
      </c>
      <c r="C59" s="166">
        <f>'Member Info'!E55</f>
        <v>0</v>
      </c>
      <c r="D59" s="166" t="str">
        <f>'Member Info'!G55</f>
        <v/>
      </c>
      <c r="E59" s="167">
        <f>'Member Info'!B55</f>
        <v>0</v>
      </c>
      <c r="F59" s="244"/>
      <c r="G59" s="168" t="str">
        <f>IF(E59=0,"",
IF('Member Info'!$AM$19&lt;=$R$1,
SUMPRODUCT('Member Info'!L55+IF('Member Info'!H55&gt;'Member Info'!$AJ$12,'Member Info'!$AK$13,IF('Member Info'!H55&gt;'Member Info'!$AJ$11,'Member Info'!$AK$12,IF('Member Info'!H55&gt;'Member Info'!$AJ$10,'Member Info'!$AK$11,IF('Member Info'!H55&gt;'Member Info'!$AJ$9,'Member Info'!$AK$10,IF('Member Info'!H55&gt;'Member Info'!$AJ$8,'Member Info'!$AK$9,'Member Info'!$AK$8)))))),
SUMPRODUCT('Member Info'!L55+IF('Member Info'!H55&gt;'Member Info'!$AG$17,'Member Info'!$AH$18,IF('Member Info'!H55&gt;'Member Info'!$AG$16,'Member Info'!$AH$17,IF('Member Info'!H55&gt;'Member Info'!$AG$15,'Member Info'!$AH$16,IF('Member Info'!H55&gt;'Member Info'!$AG$14,'Member Info'!$AH$15,IF('Member Info'!H55&gt;'Member Info'!$AG$13,'Member Info'!$AH$14,IF('Member Info'!H55&gt;'Member Info'!$AG$12,'Member Info'!$AH$13,IF('Member Info'!H55&gt;'Member Info'!$AG$11,'Member Info'!$AH$12,IF('Member Info'!H55&gt;'Member Info'!$AG$10,'Member Info'!$AH$11,IF('Member Info'!H55&gt;'Member Info'!$AG$9,'Member Info'!$AH$10,IF('Member Info'!H55&gt;'Member Info'!$AG$8,'Member Info'!$AH$9,'Member Info'!$AH$8)))))))))))))</f>
        <v/>
      </c>
      <c r="H59" s="26"/>
      <c r="I59" s="26"/>
      <c r="J59" s="107" t="str">
        <f>IF(E59=0,"",IF('Member Info'!F55&gt;$S$1,CONCATENATE("Joined with practice on ", TEXT('Member Info'!F55, "DD/MM/YYYY")),IF('Member Info'!N55&lt;&gt;"",IF('Member Info'!N55&lt;$R$1,CONCATENATE("Left Scheme on ", TEXT('Member Info'!N55, "DD/MM/YYYY")),IF(ISERROR(G59),"Error Detected, No rate entered",IF(E59=0,"",IF(F59="","Error Detected, No Pensionable pay",IF(ISERROR(AB59)," Unknown Values entered.",IF(T59+U59&lt;1,"Acceptable",IF(R59+S59=200, "No Contributions Entered", IF(K59="","Error Detected, Choose reason&gt;",IF(X59="1",IF(T59=1,"Please Enter Deemed Pensionable Pay","Add Any Relevant Details Above"),"Please Give Details Above"))))))))),IF(ISERROR(G59),"Error Detected, No rate entered",IF(E59=0,"",IF(F59="","Error Detected, No Pensionable pay",IF(ISERROR(AB59)," Unknown Values entered.",IF(T59+U59&lt;1,"Acceptable",IF(R59+S59=200, "No Contributions Entered", IF(K59="","Error Detected, Choose reason&gt;",IF(X59="1",IF(T59=1,"Please Enter Deemed Pensionable Pay","Add relevant Details Above"),"Please give details Above")))))))))))</f>
        <v/>
      </c>
      <c r="K59" s="263"/>
      <c r="L59" s="93"/>
      <c r="M59" s="93" t="str">
        <f t="shared" si="4"/>
        <v/>
      </c>
      <c r="N59" s="96">
        <f t="shared" si="5"/>
        <v>0</v>
      </c>
      <c r="O59" s="96">
        <f t="shared" si="0"/>
        <v>0</v>
      </c>
      <c r="P59" s="220">
        <f>(ROUND((F59/100*'Member Info'!$W$2), 2))</f>
        <v>0</v>
      </c>
      <c r="Q59" s="220" t="e">
        <f t="shared" si="6"/>
        <v>#VALUE!</v>
      </c>
      <c r="R59" s="220" t="str">
        <f t="shared" si="7"/>
        <v/>
      </c>
      <c r="S59" s="229" t="str">
        <f t="shared" si="8"/>
        <v/>
      </c>
      <c r="T59" s="230" t="str">
        <f t="shared" si="9"/>
        <v/>
      </c>
      <c r="U59" s="230" t="str">
        <f t="shared" si="10"/>
        <v/>
      </c>
      <c r="V59" s="224">
        <f t="shared" si="11"/>
        <v>0</v>
      </c>
      <c r="W59" s="112">
        <f t="shared" si="12"/>
        <v>0</v>
      </c>
      <c r="X59" s="237" t="str">
        <f t="shared" si="1"/>
        <v/>
      </c>
      <c r="Y59" s="242" t="b">
        <f t="shared" si="2"/>
        <v>0</v>
      </c>
      <c r="Z59" s="237">
        <f t="shared" si="13"/>
        <v>0</v>
      </c>
      <c r="AA59" s="237">
        <f>IF('Member Info'!N55="",1,"")</f>
        <v>1</v>
      </c>
      <c r="AB59" s="245" t="e">
        <f t="shared" si="14"/>
        <v>#VALUE!</v>
      </c>
      <c r="AC59" s="132" t="str">
        <f t="shared" si="3"/>
        <v/>
      </c>
      <c r="AD59" s="126">
        <f t="shared" si="15"/>
        <v>1</v>
      </c>
      <c r="AE59" s="126" t="str">
        <f>IF('Member Info'!N55&lt;&gt;"",IF('Member Info'!N55&lt;=$R$1,1,0),"")</f>
        <v/>
      </c>
      <c r="AG59" s="126" t="b">
        <f t="shared" si="16"/>
        <v>0</v>
      </c>
      <c r="AH59" s="126">
        <f t="shared" si="17"/>
        <v>0</v>
      </c>
      <c r="AJ59" s="126">
        <f t="shared" si="18"/>
        <v>0</v>
      </c>
      <c r="AK59" s="126">
        <f>IF('Member Info'!F55&gt;$R$1,1,0)</f>
        <v>0</v>
      </c>
      <c r="AL59" s="126" t="b">
        <f>IF(ISERROR(R59),ERROR.TYPE(#REF!)=ERROR.TYPE(R59),FALSE)</f>
        <v>0</v>
      </c>
      <c r="AM59" s="126" t="b">
        <f>IF(ISERROR(S59),ERROR.TYPE(#REF!)=ERROR.TYPE(S59),FALSE)</f>
        <v>0</v>
      </c>
      <c r="AN59" s="126">
        <f>IF(OR('Member Info'!F55&gt;=$S$1,'Member Info'!N55&gt;=$R$1),1,0)</f>
        <v>0</v>
      </c>
    </row>
    <row r="60" spans="1:40" x14ac:dyDescent="0.25">
      <c r="A60" s="4">
        <v>28</v>
      </c>
      <c r="B60" s="166">
        <f>'Member Info'!D56</f>
        <v>0</v>
      </c>
      <c r="C60" s="166">
        <f>'Member Info'!E56</f>
        <v>0</v>
      </c>
      <c r="D60" s="166" t="str">
        <f>'Member Info'!G56</f>
        <v/>
      </c>
      <c r="E60" s="167">
        <f>'Member Info'!B56</f>
        <v>0</v>
      </c>
      <c r="F60" s="244"/>
      <c r="G60" s="168" t="str">
        <f>IF(E60=0,"",
IF('Member Info'!$AM$19&lt;=$R$1,
SUMPRODUCT('Member Info'!L56+IF('Member Info'!H56&gt;'Member Info'!$AJ$12,'Member Info'!$AK$13,IF('Member Info'!H56&gt;'Member Info'!$AJ$11,'Member Info'!$AK$12,IF('Member Info'!H56&gt;'Member Info'!$AJ$10,'Member Info'!$AK$11,IF('Member Info'!H56&gt;'Member Info'!$AJ$9,'Member Info'!$AK$10,IF('Member Info'!H56&gt;'Member Info'!$AJ$8,'Member Info'!$AK$9,'Member Info'!$AK$8)))))),
SUMPRODUCT('Member Info'!L56+IF('Member Info'!H56&gt;'Member Info'!$AG$17,'Member Info'!$AH$18,IF('Member Info'!H56&gt;'Member Info'!$AG$16,'Member Info'!$AH$17,IF('Member Info'!H56&gt;'Member Info'!$AG$15,'Member Info'!$AH$16,IF('Member Info'!H56&gt;'Member Info'!$AG$14,'Member Info'!$AH$15,IF('Member Info'!H56&gt;'Member Info'!$AG$13,'Member Info'!$AH$14,IF('Member Info'!H56&gt;'Member Info'!$AG$12,'Member Info'!$AH$13,IF('Member Info'!H56&gt;'Member Info'!$AG$11,'Member Info'!$AH$12,IF('Member Info'!H56&gt;'Member Info'!$AG$10,'Member Info'!$AH$11,IF('Member Info'!H56&gt;'Member Info'!$AG$9,'Member Info'!$AH$10,IF('Member Info'!H56&gt;'Member Info'!$AG$8,'Member Info'!$AH$9,'Member Info'!$AH$8)))))))))))))</f>
        <v/>
      </c>
      <c r="H60" s="26"/>
      <c r="I60" s="26"/>
      <c r="J60" s="107" t="str">
        <f>IF(E60=0,"",IF('Member Info'!F56&gt;$S$1,CONCATENATE("Joined with practice on ", TEXT('Member Info'!F56, "DD/MM/YYYY")),IF('Member Info'!N56&lt;&gt;"",IF('Member Info'!N56&lt;$R$1,CONCATENATE("Left Scheme on ", TEXT('Member Info'!N56, "DD/MM/YYYY")),IF(ISERROR(G60),"Error Detected, No rate entered",IF(E60=0,"",IF(F60="","Error Detected, No Pensionable pay",IF(ISERROR(AB60)," Unknown Values entered.",IF(T60+U60&lt;1,"Acceptable",IF(R60+S60=200, "No Contributions Entered", IF(K60="","Error Detected, Choose reason&gt;",IF(X60="1",IF(T60=1,"Please Enter Deemed Pensionable Pay","Add Any Relevant Details Above"),"Please Give Details Above"))))))))),IF(ISERROR(G60),"Error Detected, No rate entered",IF(E60=0,"",IF(F60="","Error Detected, No Pensionable pay",IF(ISERROR(AB60)," Unknown Values entered.",IF(T60+U60&lt;1,"Acceptable",IF(R60+S60=200, "No Contributions Entered", IF(K60="","Error Detected, Choose reason&gt;",IF(X60="1",IF(T60=1,"Please Enter Deemed Pensionable Pay","Add relevant Details Above"),"Please give details Above")))))))))))</f>
        <v/>
      </c>
      <c r="K60" s="263"/>
      <c r="L60" s="93"/>
      <c r="M60" s="93" t="str">
        <f t="shared" si="4"/>
        <v/>
      </c>
      <c r="N60" s="96">
        <f t="shared" si="5"/>
        <v>0</v>
      </c>
      <c r="O60" s="96">
        <f t="shared" si="0"/>
        <v>0</v>
      </c>
      <c r="P60" s="220">
        <f>(ROUND((F60/100*'Member Info'!$W$2), 2))</f>
        <v>0</v>
      </c>
      <c r="Q60" s="220" t="e">
        <f t="shared" si="6"/>
        <v>#VALUE!</v>
      </c>
      <c r="R60" s="220" t="str">
        <f t="shared" si="7"/>
        <v/>
      </c>
      <c r="S60" s="229" t="str">
        <f t="shared" si="8"/>
        <v/>
      </c>
      <c r="T60" s="230" t="str">
        <f t="shared" si="9"/>
        <v/>
      </c>
      <c r="U60" s="230" t="str">
        <f t="shared" si="10"/>
        <v/>
      </c>
      <c r="V60" s="224">
        <f t="shared" si="11"/>
        <v>0</v>
      </c>
      <c r="W60" s="112">
        <f t="shared" si="12"/>
        <v>0</v>
      </c>
      <c r="X60" s="237" t="str">
        <f t="shared" si="1"/>
        <v/>
      </c>
      <c r="Y60" s="242" t="b">
        <f t="shared" si="2"/>
        <v>0</v>
      </c>
      <c r="Z60" s="237">
        <f t="shared" si="13"/>
        <v>0</v>
      </c>
      <c r="AA60" s="237">
        <f>IF('Member Info'!N56="",1,"")</f>
        <v>1</v>
      </c>
      <c r="AB60" s="245" t="e">
        <f t="shared" si="14"/>
        <v>#VALUE!</v>
      </c>
      <c r="AC60" s="132" t="str">
        <f t="shared" si="3"/>
        <v/>
      </c>
      <c r="AD60" s="126">
        <f t="shared" si="15"/>
        <v>1</v>
      </c>
      <c r="AE60" s="126" t="str">
        <f>IF('Member Info'!N56&lt;&gt;"",IF('Member Info'!N56&lt;=$R$1,1,0),"")</f>
        <v/>
      </c>
      <c r="AG60" s="126" t="b">
        <f t="shared" si="16"/>
        <v>0</v>
      </c>
      <c r="AH60" s="126">
        <f t="shared" si="17"/>
        <v>0</v>
      </c>
      <c r="AJ60" s="126">
        <f t="shared" si="18"/>
        <v>0</v>
      </c>
      <c r="AK60" s="126">
        <f>IF('Member Info'!F56&gt;$R$1,1,0)</f>
        <v>0</v>
      </c>
      <c r="AL60" s="126" t="b">
        <f>IF(ISERROR(R60),ERROR.TYPE(#REF!)=ERROR.TYPE(R60),FALSE)</f>
        <v>0</v>
      </c>
      <c r="AM60" s="126" t="b">
        <f>IF(ISERROR(S60),ERROR.TYPE(#REF!)=ERROR.TYPE(S60),FALSE)</f>
        <v>0</v>
      </c>
      <c r="AN60" s="126">
        <f>IF(OR('Member Info'!F56&gt;=$S$1,'Member Info'!N56&gt;=$R$1),1,0)</f>
        <v>0</v>
      </c>
    </row>
    <row r="61" spans="1:40" x14ac:dyDescent="0.25">
      <c r="A61" s="4">
        <v>29</v>
      </c>
      <c r="B61" s="166">
        <f>'Member Info'!D57</f>
        <v>0</v>
      </c>
      <c r="C61" s="166">
        <f>'Member Info'!E57</f>
        <v>0</v>
      </c>
      <c r="D61" s="166" t="str">
        <f>'Member Info'!G57</f>
        <v/>
      </c>
      <c r="E61" s="167">
        <f>'Member Info'!B57</f>
        <v>0</v>
      </c>
      <c r="F61" s="244"/>
      <c r="G61" s="168" t="str">
        <f>IF(E61=0,"",
IF('Member Info'!$AM$19&lt;=$R$1,
SUMPRODUCT('Member Info'!L57+IF('Member Info'!H57&gt;'Member Info'!$AJ$12,'Member Info'!$AK$13,IF('Member Info'!H57&gt;'Member Info'!$AJ$11,'Member Info'!$AK$12,IF('Member Info'!H57&gt;'Member Info'!$AJ$10,'Member Info'!$AK$11,IF('Member Info'!H57&gt;'Member Info'!$AJ$9,'Member Info'!$AK$10,IF('Member Info'!H57&gt;'Member Info'!$AJ$8,'Member Info'!$AK$9,'Member Info'!$AK$8)))))),
SUMPRODUCT('Member Info'!L57+IF('Member Info'!H57&gt;'Member Info'!$AG$17,'Member Info'!$AH$18,IF('Member Info'!H57&gt;'Member Info'!$AG$16,'Member Info'!$AH$17,IF('Member Info'!H57&gt;'Member Info'!$AG$15,'Member Info'!$AH$16,IF('Member Info'!H57&gt;'Member Info'!$AG$14,'Member Info'!$AH$15,IF('Member Info'!H57&gt;'Member Info'!$AG$13,'Member Info'!$AH$14,IF('Member Info'!H57&gt;'Member Info'!$AG$12,'Member Info'!$AH$13,IF('Member Info'!H57&gt;'Member Info'!$AG$11,'Member Info'!$AH$12,IF('Member Info'!H57&gt;'Member Info'!$AG$10,'Member Info'!$AH$11,IF('Member Info'!H57&gt;'Member Info'!$AG$9,'Member Info'!$AH$10,IF('Member Info'!H57&gt;'Member Info'!$AG$8,'Member Info'!$AH$9,'Member Info'!$AH$8)))))))))))))</f>
        <v/>
      </c>
      <c r="H61" s="26"/>
      <c r="I61" s="26"/>
      <c r="J61" s="107" t="str">
        <f>IF(E61=0,"",IF('Member Info'!F57&gt;$S$1,CONCATENATE("Joined with practice on ", TEXT('Member Info'!F57, "DD/MM/YYYY")),IF('Member Info'!N57&lt;&gt;"",IF('Member Info'!N57&lt;$R$1,CONCATENATE("Left Scheme on ", TEXT('Member Info'!N57, "DD/MM/YYYY")),IF(ISERROR(G61),"Error Detected, No rate entered",IF(E61=0,"",IF(F61="","Error Detected, No Pensionable pay",IF(ISERROR(AB61)," Unknown Values entered.",IF(T61+U61&lt;1,"Acceptable",IF(R61+S61=200, "No Contributions Entered", IF(K61="","Error Detected, Choose reason&gt;",IF(X61="1",IF(T61=1,"Please Enter Deemed Pensionable Pay","Add Any Relevant Details Above"),"Please Give Details Above"))))))))),IF(ISERROR(G61),"Error Detected, No rate entered",IF(E61=0,"",IF(F61="","Error Detected, No Pensionable pay",IF(ISERROR(AB61)," Unknown Values entered.",IF(T61+U61&lt;1,"Acceptable",IF(R61+S61=200, "No Contributions Entered", IF(K61="","Error Detected, Choose reason&gt;",IF(X61="1",IF(T61=1,"Please Enter Deemed Pensionable Pay","Add relevant Details Above"),"Please give details Above")))))))))))</f>
        <v/>
      </c>
      <c r="K61" s="263"/>
      <c r="L61" s="93"/>
      <c r="M61" s="93" t="str">
        <f t="shared" si="4"/>
        <v/>
      </c>
      <c r="N61" s="96">
        <f t="shared" si="5"/>
        <v>0</v>
      </c>
      <c r="O61" s="96">
        <f t="shared" si="0"/>
        <v>0</v>
      </c>
      <c r="P61" s="220">
        <f>(ROUND((F61/100*'Member Info'!$W$2), 2))</f>
        <v>0</v>
      </c>
      <c r="Q61" s="220" t="e">
        <f t="shared" si="6"/>
        <v>#VALUE!</v>
      </c>
      <c r="R61" s="220" t="str">
        <f t="shared" si="7"/>
        <v/>
      </c>
      <c r="S61" s="229" t="str">
        <f t="shared" si="8"/>
        <v/>
      </c>
      <c r="T61" s="230" t="str">
        <f t="shared" si="9"/>
        <v/>
      </c>
      <c r="U61" s="230" t="str">
        <f t="shared" si="10"/>
        <v/>
      </c>
      <c r="V61" s="224">
        <f t="shared" si="11"/>
        <v>0</v>
      </c>
      <c r="W61" s="112">
        <f t="shared" si="12"/>
        <v>0</v>
      </c>
      <c r="X61" s="237" t="str">
        <f t="shared" si="1"/>
        <v/>
      </c>
      <c r="Y61" s="242" t="b">
        <f t="shared" si="2"/>
        <v>0</v>
      </c>
      <c r="Z61" s="237">
        <f t="shared" si="13"/>
        <v>0</v>
      </c>
      <c r="AA61" s="237">
        <f>IF('Member Info'!N57="",1,"")</f>
        <v>1</v>
      </c>
      <c r="AB61" s="245" t="e">
        <f t="shared" si="14"/>
        <v>#VALUE!</v>
      </c>
      <c r="AC61" s="132" t="str">
        <f t="shared" si="3"/>
        <v/>
      </c>
      <c r="AD61" s="126">
        <f t="shared" si="15"/>
        <v>1</v>
      </c>
      <c r="AE61" s="126" t="str">
        <f>IF('Member Info'!N57&lt;&gt;"",IF('Member Info'!N57&lt;=$R$1,1,0),"")</f>
        <v/>
      </c>
      <c r="AG61" s="126" t="b">
        <f t="shared" si="16"/>
        <v>0</v>
      </c>
      <c r="AH61" s="126">
        <f t="shared" si="17"/>
        <v>0</v>
      </c>
      <c r="AJ61" s="126">
        <f t="shared" si="18"/>
        <v>0</v>
      </c>
      <c r="AK61" s="126">
        <f>IF('Member Info'!F57&gt;$R$1,1,0)</f>
        <v>0</v>
      </c>
      <c r="AL61" s="126" t="b">
        <f>IF(ISERROR(R61),ERROR.TYPE(#REF!)=ERROR.TYPE(R61),FALSE)</f>
        <v>0</v>
      </c>
      <c r="AM61" s="126" t="b">
        <f>IF(ISERROR(S61),ERROR.TYPE(#REF!)=ERROR.TYPE(S61),FALSE)</f>
        <v>0</v>
      </c>
      <c r="AN61" s="126">
        <f>IF(OR('Member Info'!F57&gt;=$S$1,'Member Info'!N57&gt;=$R$1),1,0)</f>
        <v>0</v>
      </c>
    </row>
    <row r="62" spans="1:40" x14ac:dyDescent="0.25">
      <c r="A62" s="4">
        <v>30</v>
      </c>
      <c r="B62" s="166">
        <f>'Member Info'!D58</f>
        <v>0</v>
      </c>
      <c r="C62" s="166">
        <f>'Member Info'!E58</f>
        <v>0</v>
      </c>
      <c r="D62" s="166" t="str">
        <f>'Member Info'!G58</f>
        <v/>
      </c>
      <c r="E62" s="167">
        <f>'Member Info'!B58</f>
        <v>0</v>
      </c>
      <c r="F62" s="244"/>
      <c r="G62" s="168" t="str">
        <f>IF(E62=0,"",
IF('Member Info'!$AM$19&lt;=$R$1,
SUMPRODUCT('Member Info'!L58+IF('Member Info'!H58&gt;'Member Info'!$AJ$12,'Member Info'!$AK$13,IF('Member Info'!H58&gt;'Member Info'!$AJ$11,'Member Info'!$AK$12,IF('Member Info'!H58&gt;'Member Info'!$AJ$10,'Member Info'!$AK$11,IF('Member Info'!H58&gt;'Member Info'!$AJ$9,'Member Info'!$AK$10,IF('Member Info'!H58&gt;'Member Info'!$AJ$8,'Member Info'!$AK$9,'Member Info'!$AK$8)))))),
SUMPRODUCT('Member Info'!L58+IF('Member Info'!H58&gt;'Member Info'!$AG$17,'Member Info'!$AH$18,IF('Member Info'!H58&gt;'Member Info'!$AG$16,'Member Info'!$AH$17,IF('Member Info'!H58&gt;'Member Info'!$AG$15,'Member Info'!$AH$16,IF('Member Info'!H58&gt;'Member Info'!$AG$14,'Member Info'!$AH$15,IF('Member Info'!H58&gt;'Member Info'!$AG$13,'Member Info'!$AH$14,IF('Member Info'!H58&gt;'Member Info'!$AG$12,'Member Info'!$AH$13,IF('Member Info'!H58&gt;'Member Info'!$AG$11,'Member Info'!$AH$12,IF('Member Info'!H58&gt;'Member Info'!$AG$10,'Member Info'!$AH$11,IF('Member Info'!H58&gt;'Member Info'!$AG$9,'Member Info'!$AH$10,IF('Member Info'!H58&gt;'Member Info'!$AG$8,'Member Info'!$AH$9,'Member Info'!$AH$8)))))))))))))</f>
        <v/>
      </c>
      <c r="H62" s="26"/>
      <c r="I62" s="26"/>
      <c r="J62" s="107" t="str">
        <f>IF(E62=0,"",IF('Member Info'!F58&gt;$S$1,CONCATENATE("Joined with practice on ", TEXT('Member Info'!F58, "DD/MM/YYYY")),IF('Member Info'!N58&lt;&gt;"",IF('Member Info'!N58&lt;$R$1,CONCATENATE("Left Scheme on ", TEXT('Member Info'!N58, "DD/MM/YYYY")),IF(ISERROR(G62),"Error Detected, No rate entered",IF(E62=0,"",IF(F62="","Error Detected, No Pensionable pay",IF(ISERROR(AB62)," Unknown Values entered.",IF(T62+U62&lt;1,"Acceptable",IF(R62+S62=200, "No Contributions Entered", IF(K62="","Error Detected, Choose reason&gt;",IF(X62="1",IF(T62=1,"Please Enter Deemed Pensionable Pay","Add Any Relevant Details Above"),"Please Give Details Above"))))))))),IF(ISERROR(G62),"Error Detected, No rate entered",IF(E62=0,"",IF(F62="","Error Detected, No Pensionable pay",IF(ISERROR(AB62)," Unknown Values entered.",IF(T62+U62&lt;1,"Acceptable",IF(R62+S62=200, "No Contributions Entered", IF(K62="","Error Detected, Choose reason&gt;",IF(X62="1",IF(T62=1,"Please Enter Deemed Pensionable Pay","Add relevant Details Above"),"Please give details Above")))))))))))</f>
        <v/>
      </c>
      <c r="K62" s="263"/>
      <c r="L62" s="93"/>
      <c r="M62" s="93" t="str">
        <f t="shared" si="4"/>
        <v/>
      </c>
      <c r="N62" s="96">
        <f t="shared" si="5"/>
        <v>0</v>
      </c>
      <c r="O62" s="96">
        <f t="shared" si="0"/>
        <v>0</v>
      </c>
      <c r="P62" s="220">
        <f>(ROUND((F62/100*'Member Info'!$W$2), 2))</f>
        <v>0</v>
      </c>
      <c r="Q62" s="220" t="e">
        <f t="shared" si="6"/>
        <v>#VALUE!</v>
      </c>
      <c r="R62" s="220" t="str">
        <f t="shared" si="7"/>
        <v/>
      </c>
      <c r="S62" s="229" t="str">
        <f t="shared" si="8"/>
        <v/>
      </c>
      <c r="T62" s="230" t="str">
        <f t="shared" si="9"/>
        <v/>
      </c>
      <c r="U62" s="230" t="str">
        <f t="shared" si="10"/>
        <v/>
      </c>
      <c r="V62" s="224">
        <f t="shared" si="11"/>
        <v>0</v>
      </c>
      <c r="W62" s="112">
        <f t="shared" si="12"/>
        <v>0</v>
      </c>
      <c r="X62" s="237" t="str">
        <f t="shared" si="1"/>
        <v/>
      </c>
      <c r="Y62" s="242" t="b">
        <f t="shared" si="2"/>
        <v>0</v>
      </c>
      <c r="Z62" s="237">
        <f t="shared" si="13"/>
        <v>0</v>
      </c>
      <c r="AA62" s="237">
        <f>IF('Member Info'!N58="",1,"")</f>
        <v>1</v>
      </c>
      <c r="AB62" s="245" t="e">
        <f t="shared" si="14"/>
        <v>#VALUE!</v>
      </c>
      <c r="AC62" s="132" t="str">
        <f t="shared" si="3"/>
        <v/>
      </c>
      <c r="AD62" s="126">
        <f t="shared" si="15"/>
        <v>1</v>
      </c>
      <c r="AE62" s="126" t="str">
        <f>IF('Member Info'!N58&lt;&gt;"",IF('Member Info'!N58&lt;=$R$1,1,0),"")</f>
        <v/>
      </c>
      <c r="AG62" s="126" t="b">
        <f t="shared" si="16"/>
        <v>0</v>
      </c>
      <c r="AH62" s="126">
        <f t="shared" si="17"/>
        <v>0</v>
      </c>
      <c r="AJ62" s="126">
        <f t="shared" si="18"/>
        <v>0</v>
      </c>
      <c r="AK62" s="126">
        <f>IF('Member Info'!F58&gt;$R$1,1,0)</f>
        <v>0</v>
      </c>
      <c r="AL62" s="126" t="b">
        <f>IF(ISERROR(R62),ERROR.TYPE(#REF!)=ERROR.TYPE(R62),FALSE)</f>
        <v>0</v>
      </c>
      <c r="AM62" s="126" t="b">
        <f>IF(ISERROR(S62),ERROR.TYPE(#REF!)=ERROR.TYPE(S62),FALSE)</f>
        <v>0</v>
      </c>
      <c r="AN62" s="126">
        <f>IF(OR('Member Info'!F58&gt;=$S$1,'Member Info'!N58&gt;=$R$1),1,0)</f>
        <v>0</v>
      </c>
    </row>
    <row r="63" spans="1:40" x14ac:dyDescent="0.25">
      <c r="A63" s="4">
        <v>31</v>
      </c>
      <c r="B63" s="166">
        <f>'Member Info'!D59</f>
        <v>0</v>
      </c>
      <c r="C63" s="166">
        <f>'Member Info'!E59</f>
        <v>0</v>
      </c>
      <c r="D63" s="166" t="str">
        <f>'Member Info'!G59</f>
        <v/>
      </c>
      <c r="E63" s="167">
        <f>'Member Info'!B59</f>
        <v>0</v>
      </c>
      <c r="F63" s="244"/>
      <c r="G63" s="168" t="str">
        <f>IF(E63=0,"",
IF('Member Info'!$AM$19&lt;=$R$1,
SUMPRODUCT('Member Info'!L59+IF('Member Info'!H59&gt;'Member Info'!$AJ$12,'Member Info'!$AK$13,IF('Member Info'!H59&gt;'Member Info'!$AJ$11,'Member Info'!$AK$12,IF('Member Info'!H59&gt;'Member Info'!$AJ$10,'Member Info'!$AK$11,IF('Member Info'!H59&gt;'Member Info'!$AJ$9,'Member Info'!$AK$10,IF('Member Info'!H59&gt;'Member Info'!$AJ$8,'Member Info'!$AK$9,'Member Info'!$AK$8)))))),
SUMPRODUCT('Member Info'!L59+IF('Member Info'!H59&gt;'Member Info'!$AG$17,'Member Info'!$AH$18,IF('Member Info'!H59&gt;'Member Info'!$AG$16,'Member Info'!$AH$17,IF('Member Info'!H59&gt;'Member Info'!$AG$15,'Member Info'!$AH$16,IF('Member Info'!H59&gt;'Member Info'!$AG$14,'Member Info'!$AH$15,IF('Member Info'!H59&gt;'Member Info'!$AG$13,'Member Info'!$AH$14,IF('Member Info'!H59&gt;'Member Info'!$AG$12,'Member Info'!$AH$13,IF('Member Info'!H59&gt;'Member Info'!$AG$11,'Member Info'!$AH$12,IF('Member Info'!H59&gt;'Member Info'!$AG$10,'Member Info'!$AH$11,IF('Member Info'!H59&gt;'Member Info'!$AG$9,'Member Info'!$AH$10,IF('Member Info'!H59&gt;'Member Info'!$AG$8,'Member Info'!$AH$9,'Member Info'!$AH$8)))))))))))))</f>
        <v/>
      </c>
      <c r="H63" s="26"/>
      <c r="I63" s="26"/>
      <c r="J63" s="107" t="str">
        <f>IF(E63=0,"",IF('Member Info'!F59&gt;$S$1,CONCATENATE("Joined with practice on ", TEXT('Member Info'!F59, "DD/MM/YYYY")),IF('Member Info'!N59&lt;&gt;"",IF('Member Info'!N59&lt;$R$1,CONCATENATE("Left Scheme on ", TEXT('Member Info'!N59, "DD/MM/YYYY")),IF(ISERROR(G63),"Error Detected, No rate entered",IF(E63=0,"",IF(F63="","Error Detected, No Pensionable pay",IF(ISERROR(AB63)," Unknown Values entered.",IF(T63+U63&lt;1,"Acceptable",IF(R63+S63=200, "No Contributions Entered", IF(K63="","Error Detected, Choose reason&gt;",IF(X63="1",IF(T63=1,"Please Enter Deemed Pensionable Pay","Add Any Relevant Details Above"),"Please Give Details Above"))))))))),IF(ISERROR(G63),"Error Detected, No rate entered",IF(E63=0,"",IF(F63="","Error Detected, No Pensionable pay",IF(ISERROR(AB63)," Unknown Values entered.",IF(T63+U63&lt;1,"Acceptable",IF(R63+S63=200, "No Contributions Entered", IF(K63="","Error Detected, Choose reason&gt;",IF(X63="1",IF(T63=1,"Please Enter Deemed Pensionable Pay","Add relevant Details Above"),"Please give details Above")))))))))))</f>
        <v/>
      </c>
      <c r="K63" s="263"/>
      <c r="L63" s="93"/>
      <c r="M63" s="93" t="str">
        <f t="shared" si="4"/>
        <v/>
      </c>
      <c r="N63" s="96">
        <f t="shared" si="5"/>
        <v>0</v>
      </c>
      <c r="O63" s="96">
        <f t="shared" si="0"/>
        <v>0</v>
      </c>
      <c r="P63" s="220">
        <f>(ROUND((F63/100*'Member Info'!$W$2), 2))</f>
        <v>0</v>
      </c>
      <c r="Q63" s="220" t="e">
        <f t="shared" si="6"/>
        <v>#VALUE!</v>
      </c>
      <c r="R63" s="220" t="str">
        <f t="shared" si="7"/>
        <v/>
      </c>
      <c r="S63" s="229" t="str">
        <f t="shared" si="8"/>
        <v/>
      </c>
      <c r="T63" s="230" t="str">
        <f t="shared" si="9"/>
        <v/>
      </c>
      <c r="U63" s="230" t="str">
        <f t="shared" si="10"/>
        <v/>
      </c>
      <c r="V63" s="224">
        <f t="shared" si="11"/>
        <v>0</v>
      </c>
      <c r="W63" s="112">
        <f t="shared" si="12"/>
        <v>0</v>
      </c>
      <c r="X63" s="237" t="str">
        <f t="shared" si="1"/>
        <v/>
      </c>
      <c r="Y63" s="242" t="b">
        <f t="shared" si="2"/>
        <v>0</v>
      </c>
      <c r="Z63" s="237">
        <f t="shared" si="13"/>
        <v>0</v>
      </c>
      <c r="AA63" s="237">
        <f>IF('Member Info'!N59="",1,"")</f>
        <v>1</v>
      </c>
      <c r="AB63" s="245" t="e">
        <f t="shared" si="14"/>
        <v>#VALUE!</v>
      </c>
      <c r="AC63" s="132" t="str">
        <f t="shared" si="3"/>
        <v/>
      </c>
      <c r="AD63" s="126">
        <f t="shared" si="15"/>
        <v>1</v>
      </c>
      <c r="AE63" s="126" t="str">
        <f>IF('Member Info'!N59&lt;&gt;"",IF('Member Info'!N59&lt;=$R$1,1,0),"")</f>
        <v/>
      </c>
      <c r="AG63" s="126" t="b">
        <f t="shared" si="16"/>
        <v>0</v>
      </c>
      <c r="AH63" s="126">
        <f t="shared" si="17"/>
        <v>0</v>
      </c>
      <c r="AJ63" s="126">
        <f t="shared" si="18"/>
        <v>0</v>
      </c>
      <c r="AK63" s="126">
        <f>IF('Member Info'!F59&gt;$R$1,1,0)</f>
        <v>0</v>
      </c>
      <c r="AL63" s="126" t="b">
        <f>IF(ISERROR(R63),ERROR.TYPE(#REF!)=ERROR.TYPE(R63),FALSE)</f>
        <v>0</v>
      </c>
      <c r="AM63" s="126" t="b">
        <f>IF(ISERROR(S63),ERROR.TYPE(#REF!)=ERROR.TYPE(S63),FALSE)</f>
        <v>0</v>
      </c>
      <c r="AN63" s="126">
        <f>IF(OR('Member Info'!F59&gt;=$S$1,'Member Info'!N59&gt;=$R$1),1,0)</f>
        <v>0</v>
      </c>
    </row>
    <row r="64" spans="1:40" x14ac:dyDescent="0.25">
      <c r="A64" s="4">
        <v>32</v>
      </c>
      <c r="B64" s="166">
        <f>'Member Info'!D60</f>
        <v>0</v>
      </c>
      <c r="C64" s="166">
        <f>'Member Info'!E60</f>
        <v>0</v>
      </c>
      <c r="D64" s="166" t="str">
        <f>'Member Info'!G60</f>
        <v/>
      </c>
      <c r="E64" s="167">
        <f>'Member Info'!B60</f>
        <v>0</v>
      </c>
      <c r="F64" s="244"/>
      <c r="G64" s="168" t="str">
        <f>IF(E64=0,"",
IF('Member Info'!$AM$19&lt;=$R$1,
SUMPRODUCT('Member Info'!L60+IF('Member Info'!H60&gt;'Member Info'!$AJ$12,'Member Info'!$AK$13,IF('Member Info'!H60&gt;'Member Info'!$AJ$11,'Member Info'!$AK$12,IF('Member Info'!H60&gt;'Member Info'!$AJ$10,'Member Info'!$AK$11,IF('Member Info'!H60&gt;'Member Info'!$AJ$9,'Member Info'!$AK$10,IF('Member Info'!H60&gt;'Member Info'!$AJ$8,'Member Info'!$AK$9,'Member Info'!$AK$8)))))),
SUMPRODUCT('Member Info'!L60+IF('Member Info'!H60&gt;'Member Info'!$AG$17,'Member Info'!$AH$18,IF('Member Info'!H60&gt;'Member Info'!$AG$16,'Member Info'!$AH$17,IF('Member Info'!H60&gt;'Member Info'!$AG$15,'Member Info'!$AH$16,IF('Member Info'!H60&gt;'Member Info'!$AG$14,'Member Info'!$AH$15,IF('Member Info'!H60&gt;'Member Info'!$AG$13,'Member Info'!$AH$14,IF('Member Info'!H60&gt;'Member Info'!$AG$12,'Member Info'!$AH$13,IF('Member Info'!H60&gt;'Member Info'!$AG$11,'Member Info'!$AH$12,IF('Member Info'!H60&gt;'Member Info'!$AG$10,'Member Info'!$AH$11,IF('Member Info'!H60&gt;'Member Info'!$AG$9,'Member Info'!$AH$10,IF('Member Info'!H60&gt;'Member Info'!$AG$8,'Member Info'!$AH$9,'Member Info'!$AH$8)))))))))))))</f>
        <v/>
      </c>
      <c r="H64" s="26"/>
      <c r="I64" s="26"/>
      <c r="J64" s="107" t="str">
        <f>IF(E64=0,"",IF('Member Info'!F60&gt;$S$1,CONCATENATE("Joined with practice on ", TEXT('Member Info'!F60, "DD/MM/YYYY")),IF('Member Info'!N60&lt;&gt;"",IF('Member Info'!N60&lt;$R$1,CONCATENATE("Left Scheme on ", TEXT('Member Info'!N60, "DD/MM/YYYY")),IF(ISERROR(G64),"Error Detected, No rate entered",IF(E64=0,"",IF(F64="","Error Detected, No Pensionable pay",IF(ISERROR(AB64)," Unknown Values entered.",IF(T64+U64&lt;1,"Acceptable",IF(R64+S64=200, "No Contributions Entered", IF(K64="","Error Detected, Choose reason&gt;",IF(X64="1",IF(T64=1,"Please Enter Deemed Pensionable Pay","Add Any Relevant Details Above"),"Please Give Details Above"))))))))),IF(ISERROR(G64),"Error Detected, No rate entered",IF(E64=0,"",IF(F64="","Error Detected, No Pensionable pay",IF(ISERROR(AB64)," Unknown Values entered.",IF(T64+U64&lt;1,"Acceptable",IF(R64+S64=200, "No Contributions Entered", IF(K64="","Error Detected, Choose reason&gt;",IF(X64="1",IF(T64=1,"Please Enter Deemed Pensionable Pay","Add relevant Details Above"),"Please give details Above")))))))))))</f>
        <v/>
      </c>
      <c r="K64" s="263"/>
      <c r="L64" s="93"/>
      <c r="M64" s="93" t="str">
        <f t="shared" si="4"/>
        <v/>
      </c>
      <c r="N64" s="96">
        <f t="shared" si="5"/>
        <v>0</v>
      </c>
      <c r="O64" s="96">
        <f t="shared" si="0"/>
        <v>0</v>
      </c>
      <c r="P64" s="220">
        <f>(ROUND((F64/100*'Member Info'!$W$2), 2))</f>
        <v>0</v>
      </c>
      <c r="Q64" s="220" t="e">
        <f t="shared" si="6"/>
        <v>#VALUE!</v>
      </c>
      <c r="R64" s="220" t="str">
        <f t="shared" si="7"/>
        <v/>
      </c>
      <c r="S64" s="229" t="str">
        <f t="shared" si="8"/>
        <v/>
      </c>
      <c r="T64" s="230" t="str">
        <f t="shared" si="9"/>
        <v/>
      </c>
      <c r="U64" s="230" t="str">
        <f t="shared" si="10"/>
        <v/>
      </c>
      <c r="V64" s="224">
        <f t="shared" si="11"/>
        <v>0</v>
      </c>
      <c r="W64" s="112">
        <f t="shared" si="12"/>
        <v>0</v>
      </c>
      <c r="X64" s="237" t="str">
        <f t="shared" si="1"/>
        <v/>
      </c>
      <c r="Y64" s="242" t="b">
        <f t="shared" si="2"/>
        <v>0</v>
      </c>
      <c r="Z64" s="237">
        <f t="shared" si="13"/>
        <v>0</v>
      </c>
      <c r="AA64" s="237">
        <f>IF('Member Info'!N60="",1,"")</f>
        <v>1</v>
      </c>
      <c r="AB64" s="245" t="e">
        <f t="shared" si="14"/>
        <v>#VALUE!</v>
      </c>
      <c r="AC64" s="132" t="str">
        <f t="shared" si="3"/>
        <v/>
      </c>
      <c r="AD64" s="126">
        <f t="shared" si="15"/>
        <v>1</v>
      </c>
      <c r="AE64" s="126" t="str">
        <f>IF('Member Info'!N60&lt;&gt;"",IF('Member Info'!N60&lt;=$R$1,1,0),"")</f>
        <v/>
      </c>
      <c r="AG64" s="126" t="b">
        <f t="shared" si="16"/>
        <v>0</v>
      </c>
      <c r="AH64" s="126">
        <f t="shared" si="17"/>
        <v>0</v>
      </c>
      <c r="AJ64" s="126">
        <f t="shared" si="18"/>
        <v>0</v>
      </c>
      <c r="AK64" s="126">
        <f>IF('Member Info'!F60&gt;$R$1,1,0)</f>
        <v>0</v>
      </c>
      <c r="AL64" s="126" t="b">
        <f>IF(ISERROR(R64),ERROR.TYPE(#REF!)=ERROR.TYPE(R64),FALSE)</f>
        <v>0</v>
      </c>
      <c r="AM64" s="126" t="b">
        <f>IF(ISERROR(S64),ERROR.TYPE(#REF!)=ERROR.TYPE(S64),FALSE)</f>
        <v>0</v>
      </c>
      <c r="AN64" s="126">
        <f>IF(OR('Member Info'!F60&gt;=$S$1,'Member Info'!N60&gt;=$R$1),1,0)</f>
        <v>0</v>
      </c>
    </row>
    <row r="65" spans="1:40" x14ac:dyDescent="0.25">
      <c r="A65" s="4">
        <v>33</v>
      </c>
      <c r="B65" s="166">
        <f>'Member Info'!D61</f>
        <v>0</v>
      </c>
      <c r="C65" s="166">
        <f>'Member Info'!E61</f>
        <v>0</v>
      </c>
      <c r="D65" s="166" t="str">
        <f>'Member Info'!G61</f>
        <v/>
      </c>
      <c r="E65" s="167">
        <f>'Member Info'!B61</f>
        <v>0</v>
      </c>
      <c r="F65" s="244"/>
      <c r="G65" s="168" t="str">
        <f>IF(E65=0,"",
IF('Member Info'!$AM$19&lt;=$R$1,
SUMPRODUCT('Member Info'!L61+IF('Member Info'!H61&gt;'Member Info'!$AJ$12,'Member Info'!$AK$13,IF('Member Info'!H61&gt;'Member Info'!$AJ$11,'Member Info'!$AK$12,IF('Member Info'!H61&gt;'Member Info'!$AJ$10,'Member Info'!$AK$11,IF('Member Info'!H61&gt;'Member Info'!$AJ$9,'Member Info'!$AK$10,IF('Member Info'!H61&gt;'Member Info'!$AJ$8,'Member Info'!$AK$9,'Member Info'!$AK$8)))))),
SUMPRODUCT('Member Info'!L61+IF('Member Info'!H61&gt;'Member Info'!$AG$17,'Member Info'!$AH$18,IF('Member Info'!H61&gt;'Member Info'!$AG$16,'Member Info'!$AH$17,IF('Member Info'!H61&gt;'Member Info'!$AG$15,'Member Info'!$AH$16,IF('Member Info'!H61&gt;'Member Info'!$AG$14,'Member Info'!$AH$15,IF('Member Info'!H61&gt;'Member Info'!$AG$13,'Member Info'!$AH$14,IF('Member Info'!H61&gt;'Member Info'!$AG$12,'Member Info'!$AH$13,IF('Member Info'!H61&gt;'Member Info'!$AG$11,'Member Info'!$AH$12,IF('Member Info'!H61&gt;'Member Info'!$AG$10,'Member Info'!$AH$11,IF('Member Info'!H61&gt;'Member Info'!$AG$9,'Member Info'!$AH$10,IF('Member Info'!H61&gt;'Member Info'!$AG$8,'Member Info'!$AH$9,'Member Info'!$AH$8)))))))))))))</f>
        <v/>
      </c>
      <c r="H65" s="26"/>
      <c r="I65" s="26"/>
      <c r="J65" s="107" t="str">
        <f>IF(E65=0,"",IF('Member Info'!F61&gt;$S$1,CONCATENATE("Joined with practice on ", TEXT('Member Info'!F61, "DD/MM/YYYY")),IF('Member Info'!N61&lt;&gt;"",IF('Member Info'!N61&lt;$R$1,CONCATENATE("Left Scheme on ", TEXT('Member Info'!N61, "DD/MM/YYYY")),IF(ISERROR(G65),"Error Detected, No rate entered",IF(E65=0,"",IF(F65="","Error Detected, No Pensionable pay",IF(ISERROR(AB65)," Unknown Values entered.",IF(T65+U65&lt;1,"Acceptable",IF(R65+S65=200, "No Contributions Entered", IF(K65="","Error Detected, Choose reason&gt;",IF(X65="1",IF(T65=1,"Please Enter Deemed Pensionable Pay","Add Any Relevant Details Above"),"Please Give Details Above"))))))))),IF(ISERROR(G65),"Error Detected, No rate entered",IF(E65=0,"",IF(F65="","Error Detected, No Pensionable pay",IF(ISERROR(AB65)," Unknown Values entered.",IF(T65+U65&lt;1,"Acceptable",IF(R65+S65=200, "No Contributions Entered", IF(K65="","Error Detected, Choose reason&gt;",IF(X65="1",IF(T65=1,"Please Enter Deemed Pensionable Pay","Add relevant Details Above"),"Please give details Above")))))))))))</f>
        <v/>
      </c>
      <c r="K65" s="263"/>
      <c r="L65" s="93"/>
      <c r="M65" s="93" t="str">
        <f t="shared" si="4"/>
        <v/>
      </c>
      <c r="N65" s="96">
        <f t="shared" si="5"/>
        <v>0</v>
      </c>
      <c r="O65" s="96">
        <f t="shared" si="0"/>
        <v>0</v>
      </c>
      <c r="P65" s="220">
        <f>(ROUND((F65/100*'Member Info'!$W$2), 2))</f>
        <v>0</v>
      </c>
      <c r="Q65" s="220" t="e">
        <f t="shared" si="6"/>
        <v>#VALUE!</v>
      </c>
      <c r="R65" s="220" t="str">
        <f t="shared" si="7"/>
        <v/>
      </c>
      <c r="S65" s="229" t="str">
        <f t="shared" si="8"/>
        <v/>
      </c>
      <c r="T65" s="230" t="str">
        <f t="shared" si="9"/>
        <v/>
      </c>
      <c r="U65" s="230" t="str">
        <f t="shared" si="10"/>
        <v/>
      </c>
      <c r="V65" s="224">
        <f t="shared" si="11"/>
        <v>0</v>
      </c>
      <c r="W65" s="112">
        <f t="shared" si="12"/>
        <v>0</v>
      </c>
      <c r="X65" s="237" t="str">
        <f t="shared" si="1"/>
        <v/>
      </c>
      <c r="Y65" s="242" t="b">
        <f t="shared" si="2"/>
        <v>0</v>
      </c>
      <c r="Z65" s="237">
        <f t="shared" si="13"/>
        <v>0</v>
      </c>
      <c r="AA65" s="237">
        <f>IF('Member Info'!N61="",1,"")</f>
        <v>1</v>
      </c>
      <c r="AB65" s="245" t="e">
        <f t="shared" si="14"/>
        <v>#VALUE!</v>
      </c>
      <c r="AC65" s="132" t="str">
        <f t="shared" si="3"/>
        <v/>
      </c>
      <c r="AD65" s="126">
        <f t="shared" si="15"/>
        <v>1</v>
      </c>
      <c r="AE65" s="126" t="str">
        <f>IF('Member Info'!N61&lt;&gt;"",IF('Member Info'!N61&lt;=$R$1,1,0),"")</f>
        <v/>
      </c>
      <c r="AG65" s="126" t="b">
        <f t="shared" si="16"/>
        <v>0</v>
      </c>
      <c r="AH65" s="126">
        <f t="shared" si="17"/>
        <v>0</v>
      </c>
      <c r="AJ65" s="126">
        <f t="shared" si="18"/>
        <v>0</v>
      </c>
      <c r="AK65" s="126">
        <f>IF('Member Info'!F61&gt;$R$1,1,0)</f>
        <v>0</v>
      </c>
      <c r="AL65" s="126" t="b">
        <f>IF(ISERROR(R65),ERROR.TYPE(#REF!)=ERROR.TYPE(R65),FALSE)</f>
        <v>0</v>
      </c>
      <c r="AM65" s="126" t="b">
        <f>IF(ISERROR(S65),ERROR.TYPE(#REF!)=ERROR.TYPE(S65),FALSE)</f>
        <v>0</v>
      </c>
      <c r="AN65" s="126">
        <f>IF(OR('Member Info'!F61&gt;=$S$1,'Member Info'!N61&gt;=$R$1),1,0)</f>
        <v>0</v>
      </c>
    </row>
    <row r="66" spans="1:40" x14ac:dyDescent="0.25">
      <c r="A66" s="4">
        <v>34</v>
      </c>
      <c r="B66" s="166">
        <f>'Member Info'!D62</f>
        <v>0</v>
      </c>
      <c r="C66" s="166">
        <f>'Member Info'!E62</f>
        <v>0</v>
      </c>
      <c r="D66" s="166" t="str">
        <f>'Member Info'!G62</f>
        <v/>
      </c>
      <c r="E66" s="167">
        <f>'Member Info'!B62</f>
        <v>0</v>
      </c>
      <c r="F66" s="244"/>
      <c r="G66" s="168" t="str">
        <f>IF(E66=0,"",
IF('Member Info'!$AM$19&lt;=$R$1,
SUMPRODUCT('Member Info'!L62+IF('Member Info'!H62&gt;'Member Info'!$AJ$12,'Member Info'!$AK$13,IF('Member Info'!H62&gt;'Member Info'!$AJ$11,'Member Info'!$AK$12,IF('Member Info'!H62&gt;'Member Info'!$AJ$10,'Member Info'!$AK$11,IF('Member Info'!H62&gt;'Member Info'!$AJ$9,'Member Info'!$AK$10,IF('Member Info'!H62&gt;'Member Info'!$AJ$8,'Member Info'!$AK$9,'Member Info'!$AK$8)))))),
SUMPRODUCT('Member Info'!L62+IF('Member Info'!H62&gt;'Member Info'!$AG$17,'Member Info'!$AH$18,IF('Member Info'!H62&gt;'Member Info'!$AG$16,'Member Info'!$AH$17,IF('Member Info'!H62&gt;'Member Info'!$AG$15,'Member Info'!$AH$16,IF('Member Info'!H62&gt;'Member Info'!$AG$14,'Member Info'!$AH$15,IF('Member Info'!H62&gt;'Member Info'!$AG$13,'Member Info'!$AH$14,IF('Member Info'!H62&gt;'Member Info'!$AG$12,'Member Info'!$AH$13,IF('Member Info'!H62&gt;'Member Info'!$AG$11,'Member Info'!$AH$12,IF('Member Info'!H62&gt;'Member Info'!$AG$10,'Member Info'!$AH$11,IF('Member Info'!H62&gt;'Member Info'!$AG$9,'Member Info'!$AH$10,IF('Member Info'!H62&gt;'Member Info'!$AG$8,'Member Info'!$AH$9,'Member Info'!$AH$8)))))))))))))</f>
        <v/>
      </c>
      <c r="H66" s="26"/>
      <c r="I66" s="26"/>
      <c r="J66" s="107" t="str">
        <f>IF(E66=0,"",IF('Member Info'!F62&gt;$S$1,CONCATENATE("Joined with practice on ", TEXT('Member Info'!F62, "DD/MM/YYYY")),IF('Member Info'!N62&lt;&gt;"",IF('Member Info'!N62&lt;$R$1,CONCATENATE("Left Scheme on ", TEXT('Member Info'!N62, "DD/MM/YYYY")),IF(ISERROR(G66),"Error Detected, No rate entered",IF(E66=0,"",IF(F66="","Error Detected, No Pensionable pay",IF(ISERROR(AB66)," Unknown Values entered.",IF(T66+U66&lt;1,"Acceptable",IF(R66+S66=200, "No Contributions Entered", IF(K66="","Error Detected, Choose reason&gt;",IF(X66="1",IF(T66=1,"Please Enter Deemed Pensionable Pay","Add Any Relevant Details Above"),"Please Give Details Above"))))))))),IF(ISERROR(G66),"Error Detected, No rate entered",IF(E66=0,"",IF(F66="","Error Detected, No Pensionable pay",IF(ISERROR(AB66)," Unknown Values entered.",IF(T66+U66&lt;1,"Acceptable",IF(R66+S66=200, "No Contributions Entered", IF(K66="","Error Detected, Choose reason&gt;",IF(X66="1",IF(T66=1,"Please Enter Deemed Pensionable Pay","Add relevant Details Above"),"Please give details Above")))))))))))</f>
        <v/>
      </c>
      <c r="K66" s="263"/>
      <c r="L66" s="93"/>
      <c r="M66" s="93" t="str">
        <f t="shared" si="4"/>
        <v/>
      </c>
      <c r="N66" s="96">
        <f t="shared" si="5"/>
        <v>0</v>
      </c>
      <c r="O66" s="96">
        <f t="shared" si="0"/>
        <v>0</v>
      </c>
      <c r="P66" s="220">
        <f>(ROUND((F66/100*'Member Info'!$W$2), 2))</f>
        <v>0</v>
      </c>
      <c r="Q66" s="220" t="e">
        <f t="shared" si="6"/>
        <v>#VALUE!</v>
      </c>
      <c r="R66" s="220" t="str">
        <f t="shared" si="7"/>
        <v/>
      </c>
      <c r="S66" s="229" t="str">
        <f t="shared" si="8"/>
        <v/>
      </c>
      <c r="T66" s="230" t="str">
        <f t="shared" si="9"/>
        <v/>
      </c>
      <c r="U66" s="230" t="str">
        <f t="shared" si="10"/>
        <v/>
      </c>
      <c r="V66" s="224">
        <f t="shared" si="11"/>
        <v>0</v>
      </c>
      <c r="W66" s="112">
        <f t="shared" si="12"/>
        <v>0</v>
      </c>
      <c r="X66" s="237" t="str">
        <f t="shared" si="1"/>
        <v/>
      </c>
      <c r="Y66" s="242" t="b">
        <f t="shared" si="2"/>
        <v>0</v>
      </c>
      <c r="Z66" s="237">
        <f t="shared" si="13"/>
        <v>0</v>
      </c>
      <c r="AA66" s="237">
        <f>IF('Member Info'!N62="",1,"")</f>
        <v>1</v>
      </c>
      <c r="AB66" s="245" t="e">
        <f t="shared" si="14"/>
        <v>#VALUE!</v>
      </c>
      <c r="AC66" s="132" t="str">
        <f t="shared" si="3"/>
        <v/>
      </c>
      <c r="AD66" s="126">
        <f t="shared" si="15"/>
        <v>1</v>
      </c>
      <c r="AE66" s="126" t="str">
        <f>IF('Member Info'!N62&lt;&gt;"",IF('Member Info'!N62&lt;=$R$1,1,0),"")</f>
        <v/>
      </c>
      <c r="AG66" s="126" t="b">
        <f t="shared" si="16"/>
        <v>0</v>
      </c>
      <c r="AH66" s="126">
        <f t="shared" si="17"/>
        <v>0</v>
      </c>
      <c r="AJ66" s="126">
        <f t="shared" si="18"/>
        <v>0</v>
      </c>
      <c r="AK66" s="126">
        <f>IF('Member Info'!F62&gt;$R$1,1,0)</f>
        <v>0</v>
      </c>
      <c r="AL66" s="126" t="b">
        <f>IF(ISERROR(R66),ERROR.TYPE(#REF!)=ERROR.TYPE(R66),FALSE)</f>
        <v>0</v>
      </c>
      <c r="AM66" s="126" t="b">
        <f>IF(ISERROR(S66),ERROR.TYPE(#REF!)=ERROR.TYPE(S66),FALSE)</f>
        <v>0</v>
      </c>
      <c r="AN66" s="126">
        <f>IF(OR('Member Info'!F62&gt;=$S$1,'Member Info'!N62&gt;=$R$1),1,0)</f>
        <v>0</v>
      </c>
    </row>
    <row r="67" spans="1:40" x14ac:dyDescent="0.25">
      <c r="A67" s="4">
        <v>35</v>
      </c>
      <c r="B67" s="166">
        <f>'Member Info'!D63</f>
        <v>0</v>
      </c>
      <c r="C67" s="166">
        <f>'Member Info'!E63</f>
        <v>0</v>
      </c>
      <c r="D67" s="166" t="str">
        <f>'Member Info'!G63</f>
        <v/>
      </c>
      <c r="E67" s="167">
        <f>'Member Info'!B63</f>
        <v>0</v>
      </c>
      <c r="F67" s="244"/>
      <c r="G67" s="168" t="str">
        <f>IF(E67=0,"",
IF('Member Info'!$AM$19&lt;=$R$1,
SUMPRODUCT('Member Info'!L63+IF('Member Info'!H63&gt;'Member Info'!$AJ$12,'Member Info'!$AK$13,IF('Member Info'!H63&gt;'Member Info'!$AJ$11,'Member Info'!$AK$12,IF('Member Info'!H63&gt;'Member Info'!$AJ$10,'Member Info'!$AK$11,IF('Member Info'!H63&gt;'Member Info'!$AJ$9,'Member Info'!$AK$10,IF('Member Info'!H63&gt;'Member Info'!$AJ$8,'Member Info'!$AK$9,'Member Info'!$AK$8)))))),
SUMPRODUCT('Member Info'!L63+IF('Member Info'!H63&gt;'Member Info'!$AG$17,'Member Info'!$AH$18,IF('Member Info'!H63&gt;'Member Info'!$AG$16,'Member Info'!$AH$17,IF('Member Info'!H63&gt;'Member Info'!$AG$15,'Member Info'!$AH$16,IF('Member Info'!H63&gt;'Member Info'!$AG$14,'Member Info'!$AH$15,IF('Member Info'!H63&gt;'Member Info'!$AG$13,'Member Info'!$AH$14,IF('Member Info'!H63&gt;'Member Info'!$AG$12,'Member Info'!$AH$13,IF('Member Info'!H63&gt;'Member Info'!$AG$11,'Member Info'!$AH$12,IF('Member Info'!H63&gt;'Member Info'!$AG$10,'Member Info'!$AH$11,IF('Member Info'!H63&gt;'Member Info'!$AG$9,'Member Info'!$AH$10,IF('Member Info'!H63&gt;'Member Info'!$AG$8,'Member Info'!$AH$9,'Member Info'!$AH$8)))))))))))))</f>
        <v/>
      </c>
      <c r="H67" s="26"/>
      <c r="I67" s="26"/>
      <c r="J67" s="107" t="str">
        <f>IF(E67=0,"",IF('Member Info'!F63&gt;$S$1,CONCATENATE("Joined with practice on ", TEXT('Member Info'!F63, "DD/MM/YYYY")),IF('Member Info'!N63&lt;&gt;"",IF('Member Info'!N63&lt;$R$1,CONCATENATE("Left Scheme on ", TEXT('Member Info'!N63, "DD/MM/YYYY")),IF(ISERROR(G67),"Error Detected, No rate entered",IF(E67=0,"",IF(F67="","Error Detected, No Pensionable pay",IF(ISERROR(AB67)," Unknown Values entered.",IF(T67+U67&lt;1,"Acceptable",IF(R67+S67=200, "No Contributions Entered", IF(K67="","Error Detected, Choose reason&gt;",IF(X67="1",IF(T67=1,"Please Enter Deemed Pensionable Pay","Add Any Relevant Details Above"),"Please Give Details Above"))))))))),IF(ISERROR(G67),"Error Detected, No rate entered",IF(E67=0,"",IF(F67="","Error Detected, No Pensionable pay",IF(ISERROR(AB67)," Unknown Values entered.",IF(T67+U67&lt;1,"Acceptable",IF(R67+S67=200, "No Contributions Entered", IF(K67="","Error Detected, Choose reason&gt;",IF(X67="1",IF(T67=1,"Please Enter Deemed Pensionable Pay","Add relevant Details Above"),"Please give details Above")))))))))))</f>
        <v/>
      </c>
      <c r="K67" s="263"/>
      <c r="L67" s="93"/>
      <c r="M67" s="93" t="str">
        <f t="shared" si="4"/>
        <v/>
      </c>
      <c r="N67" s="96">
        <f t="shared" si="5"/>
        <v>0</v>
      </c>
      <c r="O67" s="96">
        <f t="shared" si="0"/>
        <v>0</v>
      </c>
      <c r="P67" s="220">
        <f>(ROUND((F67/100*'Member Info'!$W$2), 2))</f>
        <v>0</v>
      </c>
      <c r="Q67" s="220" t="e">
        <f t="shared" si="6"/>
        <v>#VALUE!</v>
      </c>
      <c r="R67" s="220" t="str">
        <f t="shared" si="7"/>
        <v/>
      </c>
      <c r="S67" s="229" t="str">
        <f t="shared" si="8"/>
        <v/>
      </c>
      <c r="T67" s="230" t="str">
        <f t="shared" si="9"/>
        <v/>
      </c>
      <c r="U67" s="230" t="str">
        <f t="shared" si="10"/>
        <v/>
      </c>
      <c r="V67" s="224">
        <f t="shared" si="11"/>
        <v>0</v>
      </c>
      <c r="W67" s="112">
        <f t="shared" si="12"/>
        <v>0</v>
      </c>
      <c r="X67" s="237" t="str">
        <f t="shared" si="1"/>
        <v/>
      </c>
      <c r="Y67" s="242" t="b">
        <f t="shared" si="2"/>
        <v>0</v>
      </c>
      <c r="Z67" s="237">
        <f t="shared" si="13"/>
        <v>0</v>
      </c>
      <c r="AA67" s="237">
        <f>IF('Member Info'!N63="",1,"")</f>
        <v>1</v>
      </c>
      <c r="AB67" s="245" t="e">
        <f t="shared" si="14"/>
        <v>#VALUE!</v>
      </c>
      <c r="AC67" s="132" t="str">
        <f t="shared" si="3"/>
        <v/>
      </c>
      <c r="AD67" s="126">
        <f t="shared" si="15"/>
        <v>1</v>
      </c>
      <c r="AE67" s="126" t="str">
        <f>IF('Member Info'!N63&lt;&gt;"",IF('Member Info'!N63&lt;=$R$1,1,0),"")</f>
        <v/>
      </c>
      <c r="AG67" s="126" t="b">
        <f t="shared" si="16"/>
        <v>0</v>
      </c>
      <c r="AH67" s="126">
        <f t="shared" si="17"/>
        <v>0</v>
      </c>
      <c r="AJ67" s="126">
        <f t="shared" si="18"/>
        <v>0</v>
      </c>
      <c r="AK67" s="126">
        <f>IF('Member Info'!F63&gt;$R$1,1,0)</f>
        <v>0</v>
      </c>
      <c r="AL67" s="126" t="b">
        <f>IF(ISERROR(R67),ERROR.TYPE(#REF!)=ERROR.TYPE(R67),FALSE)</f>
        <v>0</v>
      </c>
      <c r="AM67" s="126" t="b">
        <f>IF(ISERROR(S67),ERROR.TYPE(#REF!)=ERROR.TYPE(S67),FALSE)</f>
        <v>0</v>
      </c>
      <c r="AN67" s="126">
        <f>IF(OR('Member Info'!F63&gt;=$S$1,'Member Info'!N63&gt;=$R$1),1,0)</f>
        <v>0</v>
      </c>
    </row>
    <row r="68" spans="1:40" x14ac:dyDescent="0.25">
      <c r="A68" s="4">
        <v>36</v>
      </c>
      <c r="B68" s="166">
        <f>'Member Info'!D64</f>
        <v>0</v>
      </c>
      <c r="C68" s="166">
        <f>'Member Info'!E64</f>
        <v>0</v>
      </c>
      <c r="D68" s="166" t="str">
        <f>'Member Info'!G64</f>
        <v/>
      </c>
      <c r="E68" s="167">
        <f>'Member Info'!B64</f>
        <v>0</v>
      </c>
      <c r="F68" s="244"/>
      <c r="G68" s="168" t="str">
        <f>IF(E68=0,"",
IF('Member Info'!$AM$19&lt;=$R$1,
SUMPRODUCT('Member Info'!L64+IF('Member Info'!H64&gt;'Member Info'!$AJ$12,'Member Info'!$AK$13,IF('Member Info'!H64&gt;'Member Info'!$AJ$11,'Member Info'!$AK$12,IF('Member Info'!H64&gt;'Member Info'!$AJ$10,'Member Info'!$AK$11,IF('Member Info'!H64&gt;'Member Info'!$AJ$9,'Member Info'!$AK$10,IF('Member Info'!H64&gt;'Member Info'!$AJ$8,'Member Info'!$AK$9,'Member Info'!$AK$8)))))),
SUMPRODUCT('Member Info'!L64+IF('Member Info'!H64&gt;'Member Info'!$AG$17,'Member Info'!$AH$18,IF('Member Info'!H64&gt;'Member Info'!$AG$16,'Member Info'!$AH$17,IF('Member Info'!H64&gt;'Member Info'!$AG$15,'Member Info'!$AH$16,IF('Member Info'!H64&gt;'Member Info'!$AG$14,'Member Info'!$AH$15,IF('Member Info'!H64&gt;'Member Info'!$AG$13,'Member Info'!$AH$14,IF('Member Info'!H64&gt;'Member Info'!$AG$12,'Member Info'!$AH$13,IF('Member Info'!H64&gt;'Member Info'!$AG$11,'Member Info'!$AH$12,IF('Member Info'!H64&gt;'Member Info'!$AG$10,'Member Info'!$AH$11,IF('Member Info'!H64&gt;'Member Info'!$AG$9,'Member Info'!$AH$10,IF('Member Info'!H64&gt;'Member Info'!$AG$8,'Member Info'!$AH$9,'Member Info'!$AH$8)))))))))))))</f>
        <v/>
      </c>
      <c r="H68" s="26"/>
      <c r="I68" s="26"/>
      <c r="J68" s="107" t="str">
        <f>IF(E68=0,"",IF('Member Info'!F64&gt;$S$1,CONCATENATE("Joined with practice on ", TEXT('Member Info'!F64, "DD/MM/YYYY")),IF('Member Info'!N64&lt;&gt;"",IF('Member Info'!N64&lt;$R$1,CONCATENATE("Left Scheme on ", TEXT('Member Info'!N64, "DD/MM/YYYY")),IF(ISERROR(G68),"Error Detected, No rate entered",IF(E68=0,"",IF(F68="","Error Detected, No Pensionable pay",IF(ISERROR(AB68)," Unknown Values entered.",IF(T68+U68&lt;1,"Acceptable",IF(R68+S68=200, "No Contributions Entered", IF(K68="","Error Detected, Choose reason&gt;",IF(X68="1",IF(T68=1,"Please Enter Deemed Pensionable Pay","Add Any Relevant Details Above"),"Please Give Details Above"))))))))),IF(ISERROR(G68),"Error Detected, No rate entered",IF(E68=0,"",IF(F68="","Error Detected, No Pensionable pay",IF(ISERROR(AB68)," Unknown Values entered.",IF(T68+U68&lt;1,"Acceptable",IF(R68+S68=200, "No Contributions Entered", IF(K68="","Error Detected, Choose reason&gt;",IF(X68="1",IF(T68=1,"Please Enter Deemed Pensionable Pay","Add relevant Details Above"),"Please give details Above")))))))))))</f>
        <v/>
      </c>
      <c r="K68" s="263"/>
      <c r="L68" s="93"/>
      <c r="M68" s="93" t="str">
        <f t="shared" si="4"/>
        <v/>
      </c>
      <c r="N68" s="96">
        <f t="shared" si="5"/>
        <v>0</v>
      </c>
      <c r="O68" s="96">
        <f t="shared" si="0"/>
        <v>0</v>
      </c>
      <c r="P68" s="220">
        <f>(ROUND((F68/100*'Member Info'!$W$2), 2))</f>
        <v>0</v>
      </c>
      <c r="Q68" s="220" t="e">
        <f t="shared" si="6"/>
        <v>#VALUE!</v>
      </c>
      <c r="R68" s="220" t="str">
        <f t="shared" si="7"/>
        <v/>
      </c>
      <c r="S68" s="229" t="str">
        <f t="shared" si="8"/>
        <v/>
      </c>
      <c r="T68" s="230" t="str">
        <f t="shared" si="9"/>
        <v/>
      </c>
      <c r="U68" s="230" t="str">
        <f t="shared" si="10"/>
        <v/>
      </c>
      <c r="V68" s="224">
        <f t="shared" si="11"/>
        <v>0</v>
      </c>
      <c r="W68" s="112">
        <f t="shared" si="12"/>
        <v>0</v>
      </c>
      <c r="X68" s="237" t="str">
        <f t="shared" si="1"/>
        <v/>
      </c>
      <c r="Y68" s="242" t="b">
        <f t="shared" si="2"/>
        <v>0</v>
      </c>
      <c r="Z68" s="237">
        <f t="shared" si="13"/>
        <v>0</v>
      </c>
      <c r="AA68" s="237">
        <f>IF('Member Info'!N64="",1,"")</f>
        <v>1</v>
      </c>
      <c r="AB68" s="245" t="e">
        <f t="shared" si="14"/>
        <v>#VALUE!</v>
      </c>
      <c r="AC68" s="132" t="str">
        <f t="shared" si="3"/>
        <v/>
      </c>
      <c r="AD68" s="126">
        <f t="shared" si="15"/>
        <v>1</v>
      </c>
      <c r="AE68" s="126" t="str">
        <f>IF('Member Info'!N64&lt;&gt;"",IF('Member Info'!N64&lt;=$R$1,1,0),"")</f>
        <v/>
      </c>
      <c r="AG68" s="126" t="b">
        <f t="shared" si="16"/>
        <v>0</v>
      </c>
      <c r="AH68" s="126">
        <f t="shared" si="17"/>
        <v>0</v>
      </c>
      <c r="AJ68" s="126">
        <f t="shared" si="18"/>
        <v>0</v>
      </c>
      <c r="AK68" s="126">
        <f>IF('Member Info'!F64&gt;$R$1,1,0)</f>
        <v>0</v>
      </c>
      <c r="AL68" s="126" t="b">
        <f>IF(ISERROR(R68),ERROR.TYPE(#REF!)=ERROR.TYPE(R68),FALSE)</f>
        <v>0</v>
      </c>
      <c r="AM68" s="126" t="b">
        <f>IF(ISERROR(S68),ERROR.TYPE(#REF!)=ERROR.TYPE(S68),FALSE)</f>
        <v>0</v>
      </c>
      <c r="AN68" s="126">
        <f>IF(OR('Member Info'!F64&gt;=$S$1,'Member Info'!N64&gt;=$R$1),1,0)</f>
        <v>0</v>
      </c>
    </row>
    <row r="69" spans="1:40" x14ac:dyDescent="0.25">
      <c r="A69" s="4">
        <v>37</v>
      </c>
      <c r="B69" s="166">
        <f>'Member Info'!D65</f>
        <v>0</v>
      </c>
      <c r="C69" s="166">
        <f>'Member Info'!E65</f>
        <v>0</v>
      </c>
      <c r="D69" s="166" t="str">
        <f>'Member Info'!G65</f>
        <v/>
      </c>
      <c r="E69" s="167">
        <f>'Member Info'!B65</f>
        <v>0</v>
      </c>
      <c r="F69" s="244"/>
      <c r="G69" s="168" t="str">
        <f>IF(E69=0,"",
IF('Member Info'!$AM$19&lt;=$R$1,
SUMPRODUCT('Member Info'!L65+IF('Member Info'!H65&gt;'Member Info'!$AJ$12,'Member Info'!$AK$13,IF('Member Info'!H65&gt;'Member Info'!$AJ$11,'Member Info'!$AK$12,IF('Member Info'!H65&gt;'Member Info'!$AJ$10,'Member Info'!$AK$11,IF('Member Info'!H65&gt;'Member Info'!$AJ$9,'Member Info'!$AK$10,IF('Member Info'!H65&gt;'Member Info'!$AJ$8,'Member Info'!$AK$9,'Member Info'!$AK$8)))))),
SUMPRODUCT('Member Info'!L65+IF('Member Info'!H65&gt;'Member Info'!$AG$17,'Member Info'!$AH$18,IF('Member Info'!H65&gt;'Member Info'!$AG$16,'Member Info'!$AH$17,IF('Member Info'!H65&gt;'Member Info'!$AG$15,'Member Info'!$AH$16,IF('Member Info'!H65&gt;'Member Info'!$AG$14,'Member Info'!$AH$15,IF('Member Info'!H65&gt;'Member Info'!$AG$13,'Member Info'!$AH$14,IF('Member Info'!H65&gt;'Member Info'!$AG$12,'Member Info'!$AH$13,IF('Member Info'!H65&gt;'Member Info'!$AG$11,'Member Info'!$AH$12,IF('Member Info'!H65&gt;'Member Info'!$AG$10,'Member Info'!$AH$11,IF('Member Info'!H65&gt;'Member Info'!$AG$9,'Member Info'!$AH$10,IF('Member Info'!H65&gt;'Member Info'!$AG$8,'Member Info'!$AH$9,'Member Info'!$AH$8)))))))))))))</f>
        <v/>
      </c>
      <c r="H69" s="26"/>
      <c r="I69" s="26"/>
      <c r="J69" s="107" t="str">
        <f>IF(E69=0,"",IF('Member Info'!F65&gt;$S$1,CONCATENATE("Joined with practice on ", TEXT('Member Info'!F65, "DD/MM/YYYY")),IF('Member Info'!N65&lt;&gt;"",IF('Member Info'!N65&lt;$R$1,CONCATENATE("Left Scheme on ", TEXT('Member Info'!N65, "DD/MM/YYYY")),IF(ISERROR(G69),"Error Detected, No rate entered",IF(E69=0,"",IF(F69="","Error Detected, No Pensionable pay",IF(ISERROR(AB69)," Unknown Values entered.",IF(T69+U69&lt;1,"Acceptable",IF(R69+S69=200, "No Contributions Entered", IF(K69="","Error Detected, Choose reason&gt;",IF(X69="1",IF(T69=1,"Please Enter Deemed Pensionable Pay","Add Any Relevant Details Above"),"Please Give Details Above"))))))))),IF(ISERROR(G69),"Error Detected, No rate entered",IF(E69=0,"",IF(F69="","Error Detected, No Pensionable pay",IF(ISERROR(AB69)," Unknown Values entered.",IF(T69+U69&lt;1,"Acceptable",IF(R69+S69=200, "No Contributions Entered", IF(K69="","Error Detected, Choose reason&gt;",IF(X69="1",IF(T69=1,"Please Enter Deemed Pensionable Pay","Add relevant Details Above"),"Please give details Above")))))))))))</f>
        <v/>
      </c>
      <c r="K69" s="263"/>
      <c r="L69" s="93"/>
      <c r="M69" s="93" t="str">
        <f t="shared" si="4"/>
        <v/>
      </c>
      <c r="N69" s="96">
        <f t="shared" si="5"/>
        <v>0</v>
      </c>
      <c r="O69" s="96">
        <f t="shared" si="0"/>
        <v>0</v>
      </c>
      <c r="P69" s="220">
        <f>(ROUND((F69/100*'Member Info'!$W$2), 2))</f>
        <v>0</v>
      </c>
      <c r="Q69" s="220" t="e">
        <f t="shared" si="6"/>
        <v>#VALUE!</v>
      </c>
      <c r="R69" s="220" t="str">
        <f t="shared" si="7"/>
        <v/>
      </c>
      <c r="S69" s="229" t="str">
        <f t="shared" si="8"/>
        <v/>
      </c>
      <c r="T69" s="230" t="str">
        <f t="shared" si="9"/>
        <v/>
      </c>
      <c r="U69" s="230" t="str">
        <f t="shared" si="10"/>
        <v/>
      </c>
      <c r="V69" s="224">
        <f t="shared" si="11"/>
        <v>0</v>
      </c>
      <c r="W69" s="112">
        <f t="shared" si="12"/>
        <v>0</v>
      </c>
      <c r="X69" s="237" t="str">
        <f t="shared" si="1"/>
        <v/>
      </c>
      <c r="Y69" s="242" t="b">
        <f t="shared" si="2"/>
        <v>0</v>
      </c>
      <c r="Z69" s="237">
        <f t="shared" si="13"/>
        <v>0</v>
      </c>
      <c r="AA69" s="237">
        <f>IF('Member Info'!N65="",1,"")</f>
        <v>1</v>
      </c>
      <c r="AB69" s="245" t="e">
        <f t="shared" si="14"/>
        <v>#VALUE!</v>
      </c>
      <c r="AC69" s="132" t="str">
        <f t="shared" si="3"/>
        <v/>
      </c>
      <c r="AD69" s="126">
        <f t="shared" si="15"/>
        <v>1</v>
      </c>
      <c r="AE69" s="126" t="str">
        <f>IF('Member Info'!N65&lt;&gt;"",IF('Member Info'!N65&lt;=$R$1,1,0),"")</f>
        <v/>
      </c>
      <c r="AG69" s="126" t="b">
        <f t="shared" si="16"/>
        <v>0</v>
      </c>
      <c r="AH69" s="126">
        <f t="shared" si="17"/>
        <v>0</v>
      </c>
      <c r="AJ69" s="126">
        <f t="shared" si="18"/>
        <v>0</v>
      </c>
      <c r="AK69" s="126">
        <f>IF('Member Info'!F65&gt;$R$1,1,0)</f>
        <v>0</v>
      </c>
      <c r="AL69" s="126" t="b">
        <f>IF(ISERROR(R69),ERROR.TYPE(#REF!)=ERROR.TYPE(R69),FALSE)</f>
        <v>0</v>
      </c>
      <c r="AM69" s="126" t="b">
        <f>IF(ISERROR(S69),ERROR.TYPE(#REF!)=ERROR.TYPE(S69),FALSE)</f>
        <v>0</v>
      </c>
      <c r="AN69" s="126">
        <f>IF(OR('Member Info'!F65&gt;=$S$1,'Member Info'!N65&gt;=$R$1),1,0)</f>
        <v>0</v>
      </c>
    </row>
    <row r="70" spans="1:40" x14ac:dyDescent="0.25">
      <c r="A70" s="4">
        <v>38</v>
      </c>
      <c r="B70" s="166">
        <f>'Member Info'!D66</f>
        <v>0</v>
      </c>
      <c r="C70" s="166">
        <f>'Member Info'!E66</f>
        <v>0</v>
      </c>
      <c r="D70" s="166" t="str">
        <f>'Member Info'!G66</f>
        <v/>
      </c>
      <c r="E70" s="167">
        <f>'Member Info'!B66</f>
        <v>0</v>
      </c>
      <c r="F70" s="244"/>
      <c r="G70" s="168" t="str">
        <f>IF(E70=0,"",
IF('Member Info'!$AM$19&lt;=$R$1,
SUMPRODUCT('Member Info'!L66+IF('Member Info'!H66&gt;'Member Info'!$AJ$12,'Member Info'!$AK$13,IF('Member Info'!H66&gt;'Member Info'!$AJ$11,'Member Info'!$AK$12,IF('Member Info'!H66&gt;'Member Info'!$AJ$10,'Member Info'!$AK$11,IF('Member Info'!H66&gt;'Member Info'!$AJ$9,'Member Info'!$AK$10,IF('Member Info'!H66&gt;'Member Info'!$AJ$8,'Member Info'!$AK$9,'Member Info'!$AK$8)))))),
SUMPRODUCT('Member Info'!L66+IF('Member Info'!H66&gt;'Member Info'!$AG$17,'Member Info'!$AH$18,IF('Member Info'!H66&gt;'Member Info'!$AG$16,'Member Info'!$AH$17,IF('Member Info'!H66&gt;'Member Info'!$AG$15,'Member Info'!$AH$16,IF('Member Info'!H66&gt;'Member Info'!$AG$14,'Member Info'!$AH$15,IF('Member Info'!H66&gt;'Member Info'!$AG$13,'Member Info'!$AH$14,IF('Member Info'!H66&gt;'Member Info'!$AG$12,'Member Info'!$AH$13,IF('Member Info'!H66&gt;'Member Info'!$AG$11,'Member Info'!$AH$12,IF('Member Info'!H66&gt;'Member Info'!$AG$10,'Member Info'!$AH$11,IF('Member Info'!H66&gt;'Member Info'!$AG$9,'Member Info'!$AH$10,IF('Member Info'!H66&gt;'Member Info'!$AG$8,'Member Info'!$AH$9,'Member Info'!$AH$8)))))))))))))</f>
        <v/>
      </c>
      <c r="H70" s="26"/>
      <c r="I70" s="26"/>
      <c r="J70" s="107" t="str">
        <f>IF(E70=0,"",IF('Member Info'!F66&gt;$S$1,CONCATENATE("Joined with practice on ", TEXT('Member Info'!F66, "DD/MM/YYYY")),IF('Member Info'!N66&lt;&gt;"",IF('Member Info'!N66&lt;$R$1,CONCATENATE("Left Scheme on ", TEXT('Member Info'!N66, "DD/MM/YYYY")),IF(ISERROR(G70),"Error Detected, No rate entered",IF(E70=0,"",IF(F70="","Error Detected, No Pensionable pay",IF(ISERROR(AB70)," Unknown Values entered.",IF(T70+U70&lt;1,"Acceptable",IF(R70+S70=200, "No Contributions Entered", IF(K70="","Error Detected, Choose reason&gt;",IF(X70="1",IF(T70=1,"Please Enter Deemed Pensionable Pay","Add Any Relevant Details Above"),"Please Give Details Above"))))))))),IF(ISERROR(G70),"Error Detected, No rate entered",IF(E70=0,"",IF(F70="","Error Detected, No Pensionable pay",IF(ISERROR(AB70)," Unknown Values entered.",IF(T70+U70&lt;1,"Acceptable",IF(R70+S70=200, "No Contributions Entered", IF(K70="","Error Detected, Choose reason&gt;",IF(X70="1",IF(T70=1,"Please Enter Deemed Pensionable Pay","Add relevant Details Above"),"Please give details Above")))))))))))</f>
        <v/>
      </c>
      <c r="K70" s="263"/>
      <c r="L70" s="93"/>
      <c r="M70" s="93" t="str">
        <f t="shared" si="4"/>
        <v/>
      </c>
      <c r="N70" s="96">
        <f t="shared" si="5"/>
        <v>0</v>
      </c>
      <c r="O70" s="96">
        <f t="shared" si="0"/>
        <v>0</v>
      </c>
      <c r="P70" s="220">
        <f>(ROUND((F70/100*'Member Info'!$W$2), 2))</f>
        <v>0</v>
      </c>
      <c r="Q70" s="220" t="e">
        <f t="shared" si="6"/>
        <v>#VALUE!</v>
      </c>
      <c r="R70" s="220" t="str">
        <f t="shared" si="7"/>
        <v/>
      </c>
      <c r="S70" s="229" t="str">
        <f t="shared" si="8"/>
        <v/>
      </c>
      <c r="T70" s="230" t="str">
        <f t="shared" si="9"/>
        <v/>
      </c>
      <c r="U70" s="230" t="str">
        <f t="shared" si="10"/>
        <v/>
      </c>
      <c r="V70" s="224">
        <f t="shared" si="11"/>
        <v>0</v>
      </c>
      <c r="W70" s="112">
        <f t="shared" si="12"/>
        <v>0</v>
      </c>
      <c r="X70" s="237" t="str">
        <f t="shared" si="1"/>
        <v/>
      </c>
      <c r="Y70" s="242" t="b">
        <f t="shared" si="2"/>
        <v>0</v>
      </c>
      <c r="Z70" s="237">
        <f t="shared" si="13"/>
        <v>0</v>
      </c>
      <c r="AA70" s="237">
        <f>IF('Member Info'!N66="",1,"")</f>
        <v>1</v>
      </c>
      <c r="AB70" s="245" t="e">
        <f t="shared" si="14"/>
        <v>#VALUE!</v>
      </c>
      <c r="AC70" s="132" t="str">
        <f t="shared" si="3"/>
        <v/>
      </c>
      <c r="AD70" s="126">
        <f t="shared" si="15"/>
        <v>1</v>
      </c>
      <c r="AE70" s="126" t="str">
        <f>IF('Member Info'!N66&lt;&gt;"",IF('Member Info'!N66&lt;=$R$1,1,0),"")</f>
        <v/>
      </c>
      <c r="AG70" s="126" t="b">
        <f t="shared" si="16"/>
        <v>0</v>
      </c>
      <c r="AH70" s="126">
        <f t="shared" si="17"/>
        <v>0</v>
      </c>
      <c r="AJ70" s="126">
        <f t="shared" si="18"/>
        <v>0</v>
      </c>
      <c r="AK70" s="126">
        <f>IF('Member Info'!F66&gt;$R$1,1,0)</f>
        <v>0</v>
      </c>
      <c r="AL70" s="126" t="b">
        <f>IF(ISERROR(R70),ERROR.TYPE(#REF!)=ERROR.TYPE(R70),FALSE)</f>
        <v>0</v>
      </c>
      <c r="AM70" s="126" t="b">
        <f>IF(ISERROR(S70),ERROR.TYPE(#REF!)=ERROR.TYPE(S70),FALSE)</f>
        <v>0</v>
      </c>
      <c r="AN70" s="126">
        <f>IF(OR('Member Info'!F66&gt;=$S$1,'Member Info'!N66&gt;=$R$1),1,0)</f>
        <v>0</v>
      </c>
    </row>
    <row r="71" spans="1:40" x14ac:dyDescent="0.25">
      <c r="A71" s="4">
        <v>39</v>
      </c>
      <c r="B71" s="166">
        <f>'Member Info'!D67</f>
        <v>0</v>
      </c>
      <c r="C71" s="166">
        <f>'Member Info'!E67</f>
        <v>0</v>
      </c>
      <c r="D71" s="166" t="str">
        <f>'Member Info'!G67</f>
        <v/>
      </c>
      <c r="E71" s="167">
        <f>'Member Info'!B67</f>
        <v>0</v>
      </c>
      <c r="F71" s="244"/>
      <c r="G71" s="168" t="str">
        <f>IF(E71=0,"",
IF('Member Info'!$AM$19&lt;=$R$1,
SUMPRODUCT('Member Info'!L67+IF('Member Info'!H67&gt;'Member Info'!$AJ$12,'Member Info'!$AK$13,IF('Member Info'!H67&gt;'Member Info'!$AJ$11,'Member Info'!$AK$12,IF('Member Info'!H67&gt;'Member Info'!$AJ$10,'Member Info'!$AK$11,IF('Member Info'!H67&gt;'Member Info'!$AJ$9,'Member Info'!$AK$10,IF('Member Info'!H67&gt;'Member Info'!$AJ$8,'Member Info'!$AK$9,'Member Info'!$AK$8)))))),
SUMPRODUCT('Member Info'!L67+IF('Member Info'!H67&gt;'Member Info'!$AG$17,'Member Info'!$AH$18,IF('Member Info'!H67&gt;'Member Info'!$AG$16,'Member Info'!$AH$17,IF('Member Info'!H67&gt;'Member Info'!$AG$15,'Member Info'!$AH$16,IF('Member Info'!H67&gt;'Member Info'!$AG$14,'Member Info'!$AH$15,IF('Member Info'!H67&gt;'Member Info'!$AG$13,'Member Info'!$AH$14,IF('Member Info'!H67&gt;'Member Info'!$AG$12,'Member Info'!$AH$13,IF('Member Info'!H67&gt;'Member Info'!$AG$11,'Member Info'!$AH$12,IF('Member Info'!H67&gt;'Member Info'!$AG$10,'Member Info'!$AH$11,IF('Member Info'!H67&gt;'Member Info'!$AG$9,'Member Info'!$AH$10,IF('Member Info'!H67&gt;'Member Info'!$AG$8,'Member Info'!$AH$9,'Member Info'!$AH$8)))))))))))))</f>
        <v/>
      </c>
      <c r="H71" s="26"/>
      <c r="I71" s="26"/>
      <c r="J71" s="107" t="str">
        <f>IF(E71=0,"",IF('Member Info'!F67&gt;$S$1,CONCATENATE("Joined with practice on ", TEXT('Member Info'!F67, "DD/MM/YYYY")),IF('Member Info'!N67&lt;&gt;"",IF('Member Info'!N67&lt;$R$1,CONCATENATE("Left Scheme on ", TEXT('Member Info'!N67, "DD/MM/YYYY")),IF(ISERROR(G71),"Error Detected, No rate entered",IF(E71=0,"",IF(F71="","Error Detected, No Pensionable pay",IF(ISERROR(AB71)," Unknown Values entered.",IF(T71+U71&lt;1,"Acceptable",IF(R71+S71=200, "No Contributions Entered", IF(K71="","Error Detected, Choose reason&gt;",IF(X71="1",IF(T71=1,"Please Enter Deemed Pensionable Pay","Add Any Relevant Details Above"),"Please Give Details Above"))))))))),IF(ISERROR(G71),"Error Detected, No rate entered",IF(E71=0,"",IF(F71="","Error Detected, No Pensionable pay",IF(ISERROR(AB71)," Unknown Values entered.",IF(T71+U71&lt;1,"Acceptable",IF(R71+S71=200, "No Contributions Entered", IF(K71="","Error Detected, Choose reason&gt;",IF(X71="1",IF(T71=1,"Please Enter Deemed Pensionable Pay","Add relevant Details Above"),"Please give details Above")))))))))))</f>
        <v/>
      </c>
      <c r="K71" s="263"/>
      <c r="L71" s="93"/>
      <c r="M71" s="93" t="str">
        <f t="shared" si="4"/>
        <v/>
      </c>
      <c r="N71" s="96">
        <f t="shared" si="5"/>
        <v>0</v>
      </c>
      <c r="O71" s="96">
        <f t="shared" si="0"/>
        <v>0</v>
      </c>
      <c r="P71" s="220">
        <f>(ROUND((F71/100*'Member Info'!$W$2), 2))</f>
        <v>0</v>
      </c>
      <c r="Q71" s="220" t="e">
        <f t="shared" si="6"/>
        <v>#VALUE!</v>
      </c>
      <c r="R71" s="220" t="str">
        <f t="shared" si="7"/>
        <v/>
      </c>
      <c r="S71" s="229" t="str">
        <f t="shared" si="8"/>
        <v/>
      </c>
      <c r="T71" s="230" t="str">
        <f t="shared" si="9"/>
        <v/>
      </c>
      <c r="U71" s="230" t="str">
        <f t="shared" si="10"/>
        <v/>
      </c>
      <c r="V71" s="224">
        <f t="shared" si="11"/>
        <v>0</v>
      </c>
      <c r="W71" s="112">
        <f t="shared" si="12"/>
        <v>0</v>
      </c>
      <c r="X71" s="237" t="str">
        <f t="shared" si="1"/>
        <v/>
      </c>
      <c r="Y71" s="242" t="b">
        <f t="shared" si="2"/>
        <v>0</v>
      </c>
      <c r="Z71" s="237">
        <f t="shared" si="13"/>
        <v>0</v>
      </c>
      <c r="AA71" s="237">
        <f>IF('Member Info'!N67="",1,"")</f>
        <v>1</v>
      </c>
      <c r="AB71" s="245" t="e">
        <f t="shared" si="14"/>
        <v>#VALUE!</v>
      </c>
      <c r="AC71" s="132" t="str">
        <f t="shared" si="3"/>
        <v/>
      </c>
      <c r="AD71" s="126">
        <f t="shared" si="15"/>
        <v>1</v>
      </c>
      <c r="AE71" s="126" t="str">
        <f>IF('Member Info'!N67&lt;&gt;"",IF('Member Info'!N67&lt;=$R$1,1,0),"")</f>
        <v/>
      </c>
      <c r="AG71" s="126" t="b">
        <f t="shared" si="16"/>
        <v>0</v>
      </c>
      <c r="AH71" s="126">
        <f t="shared" si="17"/>
        <v>0</v>
      </c>
      <c r="AJ71" s="126">
        <f t="shared" si="18"/>
        <v>0</v>
      </c>
      <c r="AK71" s="126">
        <f>IF('Member Info'!F67&gt;$R$1,1,0)</f>
        <v>0</v>
      </c>
      <c r="AL71" s="126" t="b">
        <f>IF(ISERROR(R71),ERROR.TYPE(#REF!)=ERROR.TYPE(R71),FALSE)</f>
        <v>0</v>
      </c>
      <c r="AM71" s="126" t="b">
        <f>IF(ISERROR(S71),ERROR.TYPE(#REF!)=ERROR.TYPE(S71),FALSE)</f>
        <v>0</v>
      </c>
      <c r="AN71" s="126">
        <f>IF(OR('Member Info'!F67&gt;=$S$1,'Member Info'!N67&gt;=$R$1),1,0)</f>
        <v>0</v>
      </c>
    </row>
    <row r="72" spans="1:40" x14ac:dyDescent="0.25">
      <c r="A72" s="4">
        <v>40</v>
      </c>
      <c r="B72" s="166">
        <f>'Member Info'!D68</f>
        <v>0</v>
      </c>
      <c r="C72" s="166">
        <f>'Member Info'!E68</f>
        <v>0</v>
      </c>
      <c r="D72" s="166" t="str">
        <f>'Member Info'!G68</f>
        <v/>
      </c>
      <c r="E72" s="167">
        <f>'Member Info'!B68</f>
        <v>0</v>
      </c>
      <c r="F72" s="244"/>
      <c r="G72" s="168" t="str">
        <f>IF(E72=0,"",
IF('Member Info'!$AM$19&lt;=$R$1,
SUMPRODUCT('Member Info'!L68+IF('Member Info'!H68&gt;'Member Info'!$AJ$12,'Member Info'!$AK$13,IF('Member Info'!H68&gt;'Member Info'!$AJ$11,'Member Info'!$AK$12,IF('Member Info'!H68&gt;'Member Info'!$AJ$10,'Member Info'!$AK$11,IF('Member Info'!H68&gt;'Member Info'!$AJ$9,'Member Info'!$AK$10,IF('Member Info'!H68&gt;'Member Info'!$AJ$8,'Member Info'!$AK$9,'Member Info'!$AK$8)))))),
SUMPRODUCT('Member Info'!L68+IF('Member Info'!H68&gt;'Member Info'!$AG$17,'Member Info'!$AH$18,IF('Member Info'!H68&gt;'Member Info'!$AG$16,'Member Info'!$AH$17,IF('Member Info'!H68&gt;'Member Info'!$AG$15,'Member Info'!$AH$16,IF('Member Info'!H68&gt;'Member Info'!$AG$14,'Member Info'!$AH$15,IF('Member Info'!H68&gt;'Member Info'!$AG$13,'Member Info'!$AH$14,IF('Member Info'!H68&gt;'Member Info'!$AG$12,'Member Info'!$AH$13,IF('Member Info'!H68&gt;'Member Info'!$AG$11,'Member Info'!$AH$12,IF('Member Info'!H68&gt;'Member Info'!$AG$10,'Member Info'!$AH$11,IF('Member Info'!H68&gt;'Member Info'!$AG$9,'Member Info'!$AH$10,IF('Member Info'!H68&gt;'Member Info'!$AG$8,'Member Info'!$AH$9,'Member Info'!$AH$8)))))))))))))</f>
        <v/>
      </c>
      <c r="H72" s="26"/>
      <c r="I72" s="26"/>
      <c r="J72" s="107" t="str">
        <f>IF(E72=0,"",IF('Member Info'!F68&gt;$S$1,CONCATENATE("Joined with practice on ", TEXT('Member Info'!F68, "DD/MM/YYYY")),IF('Member Info'!N68&lt;&gt;"",IF('Member Info'!N68&lt;$R$1,CONCATENATE("Left Scheme on ", TEXT('Member Info'!N68, "DD/MM/YYYY")),IF(ISERROR(G72),"Error Detected, No rate entered",IF(E72=0,"",IF(F72="","Error Detected, No Pensionable pay",IF(ISERROR(AB72)," Unknown Values entered.",IF(T72+U72&lt;1,"Acceptable",IF(R72+S72=200, "No Contributions Entered", IF(K72="","Error Detected, Choose reason&gt;",IF(X72="1",IF(T72=1,"Please Enter Deemed Pensionable Pay","Add Any Relevant Details Above"),"Please Give Details Above"))))))))),IF(ISERROR(G72),"Error Detected, No rate entered",IF(E72=0,"",IF(F72="","Error Detected, No Pensionable pay",IF(ISERROR(AB72)," Unknown Values entered.",IF(T72+U72&lt;1,"Acceptable",IF(R72+S72=200, "No Contributions Entered", IF(K72="","Error Detected, Choose reason&gt;",IF(X72="1",IF(T72=1,"Please Enter Deemed Pensionable Pay","Add relevant Details Above"),"Please give details Above")))))))))))</f>
        <v/>
      </c>
      <c r="K72" s="263"/>
      <c r="L72" s="93"/>
      <c r="M72" s="93" t="str">
        <f t="shared" si="4"/>
        <v/>
      </c>
      <c r="N72" s="96">
        <f t="shared" si="5"/>
        <v>0</v>
      </c>
      <c r="O72" s="96">
        <f t="shared" si="0"/>
        <v>0</v>
      </c>
      <c r="P72" s="220">
        <f>(ROUND((F72/100*'Member Info'!$W$2), 2))</f>
        <v>0</v>
      </c>
      <c r="Q72" s="220" t="e">
        <f t="shared" si="6"/>
        <v>#VALUE!</v>
      </c>
      <c r="R72" s="220" t="str">
        <f t="shared" si="7"/>
        <v/>
      </c>
      <c r="S72" s="229" t="str">
        <f t="shared" si="8"/>
        <v/>
      </c>
      <c r="T72" s="230" t="str">
        <f t="shared" si="9"/>
        <v/>
      </c>
      <c r="U72" s="230" t="str">
        <f t="shared" si="10"/>
        <v/>
      </c>
      <c r="V72" s="224">
        <f t="shared" si="11"/>
        <v>0</v>
      </c>
      <c r="W72" s="112">
        <f t="shared" si="12"/>
        <v>0</v>
      </c>
      <c r="X72" s="237" t="str">
        <f t="shared" si="1"/>
        <v/>
      </c>
      <c r="Y72" s="242" t="b">
        <f t="shared" si="2"/>
        <v>0</v>
      </c>
      <c r="Z72" s="237">
        <f t="shared" si="13"/>
        <v>0</v>
      </c>
      <c r="AA72" s="237">
        <f>IF('Member Info'!N68="",1,"")</f>
        <v>1</v>
      </c>
      <c r="AB72" s="245" t="e">
        <f t="shared" si="14"/>
        <v>#VALUE!</v>
      </c>
      <c r="AC72" s="132" t="str">
        <f t="shared" si="3"/>
        <v/>
      </c>
      <c r="AD72" s="126">
        <f t="shared" si="15"/>
        <v>1</v>
      </c>
      <c r="AE72" s="126" t="str">
        <f>IF('Member Info'!N68&lt;&gt;"",IF('Member Info'!N68&lt;=$R$1,1,0),"")</f>
        <v/>
      </c>
      <c r="AG72" s="126" t="b">
        <f t="shared" si="16"/>
        <v>0</v>
      </c>
      <c r="AH72" s="126">
        <f t="shared" si="17"/>
        <v>0</v>
      </c>
      <c r="AJ72" s="126">
        <f t="shared" si="18"/>
        <v>0</v>
      </c>
      <c r="AK72" s="126">
        <f>IF('Member Info'!F68&gt;$R$1,1,0)</f>
        <v>0</v>
      </c>
      <c r="AL72" s="126" t="b">
        <f>IF(ISERROR(R72),ERROR.TYPE(#REF!)=ERROR.TYPE(R72),FALSE)</f>
        <v>0</v>
      </c>
      <c r="AM72" s="126" t="b">
        <f>IF(ISERROR(S72),ERROR.TYPE(#REF!)=ERROR.TYPE(S72),FALSE)</f>
        <v>0</v>
      </c>
      <c r="AN72" s="126">
        <f>IF(OR('Member Info'!F68&gt;=$S$1,'Member Info'!N68&gt;=$R$1),1,0)</f>
        <v>0</v>
      </c>
    </row>
    <row r="73" spans="1:40" x14ac:dyDescent="0.25">
      <c r="A73" s="4">
        <v>41</v>
      </c>
      <c r="B73" s="166">
        <f>'Member Info'!D69</f>
        <v>0</v>
      </c>
      <c r="C73" s="166">
        <f>'Member Info'!E69</f>
        <v>0</v>
      </c>
      <c r="D73" s="166" t="str">
        <f>'Member Info'!G69</f>
        <v/>
      </c>
      <c r="E73" s="167">
        <f>'Member Info'!B69</f>
        <v>0</v>
      </c>
      <c r="F73" s="244"/>
      <c r="G73" s="168" t="str">
        <f>IF(E73=0,"",
IF('Member Info'!$AM$19&lt;=$R$1,
SUMPRODUCT('Member Info'!L69+IF('Member Info'!H69&gt;'Member Info'!$AJ$12,'Member Info'!$AK$13,IF('Member Info'!H69&gt;'Member Info'!$AJ$11,'Member Info'!$AK$12,IF('Member Info'!H69&gt;'Member Info'!$AJ$10,'Member Info'!$AK$11,IF('Member Info'!H69&gt;'Member Info'!$AJ$9,'Member Info'!$AK$10,IF('Member Info'!H69&gt;'Member Info'!$AJ$8,'Member Info'!$AK$9,'Member Info'!$AK$8)))))),
SUMPRODUCT('Member Info'!L69+IF('Member Info'!H69&gt;'Member Info'!$AG$17,'Member Info'!$AH$18,IF('Member Info'!H69&gt;'Member Info'!$AG$16,'Member Info'!$AH$17,IF('Member Info'!H69&gt;'Member Info'!$AG$15,'Member Info'!$AH$16,IF('Member Info'!H69&gt;'Member Info'!$AG$14,'Member Info'!$AH$15,IF('Member Info'!H69&gt;'Member Info'!$AG$13,'Member Info'!$AH$14,IF('Member Info'!H69&gt;'Member Info'!$AG$12,'Member Info'!$AH$13,IF('Member Info'!H69&gt;'Member Info'!$AG$11,'Member Info'!$AH$12,IF('Member Info'!H69&gt;'Member Info'!$AG$10,'Member Info'!$AH$11,IF('Member Info'!H69&gt;'Member Info'!$AG$9,'Member Info'!$AH$10,IF('Member Info'!H69&gt;'Member Info'!$AG$8,'Member Info'!$AH$9,'Member Info'!$AH$8)))))))))))))</f>
        <v/>
      </c>
      <c r="H73" s="26"/>
      <c r="I73" s="26"/>
      <c r="J73" s="107" t="str">
        <f>IF(E73=0,"",IF('Member Info'!F69&gt;$S$1,CONCATENATE("Joined with practice on ", TEXT('Member Info'!F69, "DD/MM/YYYY")),IF('Member Info'!N69&lt;&gt;"",IF('Member Info'!N69&lt;$R$1,CONCATENATE("Left Scheme on ", TEXT('Member Info'!N69, "DD/MM/YYYY")),IF(ISERROR(G73),"Error Detected, No rate entered",IF(E73=0,"",IF(F73="","Error Detected, No Pensionable pay",IF(ISERROR(AB73)," Unknown Values entered.",IF(T73+U73&lt;1,"Acceptable",IF(R73+S73=200, "No Contributions Entered", IF(K73="","Error Detected, Choose reason&gt;",IF(X73="1",IF(T73=1,"Please Enter Deemed Pensionable Pay","Add Any Relevant Details Above"),"Please Give Details Above"))))))))),IF(ISERROR(G73),"Error Detected, No rate entered",IF(E73=0,"",IF(F73="","Error Detected, No Pensionable pay",IF(ISERROR(AB73)," Unknown Values entered.",IF(T73+U73&lt;1,"Acceptable",IF(R73+S73=200, "No Contributions Entered", IF(K73="","Error Detected, Choose reason&gt;",IF(X73="1",IF(T73=1,"Please Enter Deemed Pensionable Pay","Add relevant Details Above"),"Please give details Above")))))))))))</f>
        <v/>
      </c>
      <c r="K73" s="263"/>
      <c r="L73" s="93"/>
      <c r="M73" s="93" t="str">
        <f t="shared" si="4"/>
        <v/>
      </c>
      <c r="N73" s="96">
        <f t="shared" si="5"/>
        <v>0</v>
      </c>
      <c r="O73" s="96">
        <f t="shared" si="0"/>
        <v>0</v>
      </c>
      <c r="P73" s="220">
        <f>(ROUND((F73/100*'Member Info'!$W$2), 2))</f>
        <v>0</v>
      </c>
      <c r="Q73" s="220" t="e">
        <f t="shared" si="6"/>
        <v>#VALUE!</v>
      </c>
      <c r="R73" s="220" t="str">
        <f t="shared" si="7"/>
        <v/>
      </c>
      <c r="S73" s="229" t="str">
        <f t="shared" si="8"/>
        <v/>
      </c>
      <c r="T73" s="230" t="str">
        <f t="shared" si="9"/>
        <v/>
      </c>
      <c r="U73" s="230" t="str">
        <f t="shared" si="10"/>
        <v/>
      </c>
      <c r="V73" s="224">
        <f t="shared" si="11"/>
        <v>0</v>
      </c>
      <c r="W73" s="112">
        <f t="shared" si="12"/>
        <v>0</v>
      </c>
      <c r="X73" s="237" t="str">
        <f t="shared" si="1"/>
        <v/>
      </c>
      <c r="Y73" s="242" t="b">
        <f t="shared" si="2"/>
        <v>0</v>
      </c>
      <c r="Z73" s="237">
        <f t="shared" si="13"/>
        <v>0</v>
      </c>
      <c r="AA73" s="237">
        <f>IF('Member Info'!N69="",1,"")</f>
        <v>1</v>
      </c>
      <c r="AB73" s="245" t="e">
        <f t="shared" si="14"/>
        <v>#VALUE!</v>
      </c>
      <c r="AC73" s="132" t="str">
        <f t="shared" si="3"/>
        <v/>
      </c>
      <c r="AD73" s="126">
        <f t="shared" si="15"/>
        <v>1</v>
      </c>
      <c r="AE73" s="126" t="str">
        <f>IF('Member Info'!N69&lt;&gt;"",IF('Member Info'!N69&lt;=$R$1,1,0),"")</f>
        <v/>
      </c>
      <c r="AG73" s="126" t="b">
        <f t="shared" si="16"/>
        <v>0</v>
      </c>
      <c r="AH73" s="126">
        <f t="shared" si="17"/>
        <v>0</v>
      </c>
      <c r="AJ73" s="126">
        <f t="shared" si="18"/>
        <v>0</v>
      </c>
      <c r="AK73" s="126">
        <f>IF('Member Info'!F69&gt;$R$1,1,0)</f>
        <v>0</v>
      </c>
      <c r="AL73" s="126" t="b">
        <f>IF(ISERROR(R73),ERROR.TYPE(#REF!)=ERROR.TYPE(R73),FALSE)</f>
        <v>0</v>
      </c>
      <c r="AM73" s="126" t="b">
        <f>IF(ISERROR(S73),ERROR.TYPE(#REF!)=ERROR.TYPE(S73),FALSE)</f>
        <v>0</v>
      </c>
      <c r="AN73" s="126">
        <f>IF(OR('Member Info'!F69&gt;=$S$1,'Member Info'!N69&gt;=$R$1),1,0)</f>
        <v>0</v>
      </c>
    </row>
    <row r="74" spans="1:40" x14ac:dyDescent="0.25">
      <c r="A74" s="4">
        <v>42</v>
      </c>
      <c r="B74" s="166">
        <f>'Member Info'!D70</f>
        <v>0</v>
      </c>
      <c r="C74" s="166">
        <f>'Member Info'!E70</f>
        <v>0</v>
      </c>
      <c r="D74" s="166" t="str">
        <f>'Member Info'!G70</f>
        <v/>
      </c>
      <c r="E74" s="167">
        <f>'Member Info'!B70</f>
        <v>0</v>
      </c>
      <c r="F74" s="244"/>
      <c r="G74" s="168" t="str">
        <f>IF(E74=0,"",
IF('Member Info'!$AM$19&lt;=$R$1,
SUMPRODUCT('Member Info'!L70+IF('Member Info'!H70&gt;'Member Info'!$AJ$12,'Member Info'!$AK$13,IF('Member Info'!H70&gt;'Member Info'!$AJ$11,'Member Info'!$AK$12,IF('Member Info'!H70&gt;'Member Info'!$AJ$10,'Member Info'!$AK$11,IF('Member Info'!H70&gt;'Member Info'!$AJ$9,'Member Info'!$AK$10,IF('Member Info'!H70&gt;'Member Info'!$AJ$8,'Member Info'!$AK$9,'Member Info'!$AK$8)))))),
SUMPRODUCT('Member Info'!L70+IF('Member Info'!H70&gt;'Member Info'!$AG$17,'Member Info'!$AH$18,IF('Member Info'!H70&gt;'Member Info'!$AG$16,'Member Info'!$AH$17,IF('Member Info'!H70&gt;'Member Info'!$AG$15,'Member Info'!$AH$16,IF('Member Info'!H70&gt;'Member Info'!$AG$14,'Member Info'!$AH$15,IF('Member Info'!H70&gt;'Member Info'!$AG$13,'Member Info'!$AH$14,IF('Member Info'!H70&gt;'Member Info'!$AG$12,'Member Info'!$AH$13,IF('Member Info'!H70&gt;'Member Info'!$AG$11,'Member Info'!$AH$12,IF('Member Info'!H70&gt;'Member Info'!$AG$10,'Member Info'!$AH$11,IF('Member Info'!H70&gt;'Member Info'!$AG$9,'Member Info'!$AH$10,IF('Member Info'!H70&gt;'Member Info'!$AG$8,'Member Info'!$AH$9,'Member Info'!$AH$8)))))))))))))</f>
        <v/>
      </c>
      <c r="H74" s="26"/>
      <c r="I74" s="26"/>
      <c r="J74" s="107" t="str">
        <f>IF(E74=0,"",IF('Member Info'!F70&gt;$S$1,CONCATENATE("Joined with practice on ", TEXT('Member Info'!F70, "DD/MM/YYYY")),IF('Member Info'!N70&lt;&gt;"",IF('Member Info'!N70&lt;$R$1,CONCATENATE("Left Scheme on ", TEXT('Member Info'!N70, "DD/MM/YYYY")),IF(ISERROR(G74),"Error Detected, No rate entered",IF(E74=0,"",IF(F74="","Error Detected, No Pensionable pay",IF(ISERROR(AB74)," Unknown Values entered.",IF(T74+U74&lt;1,"Acceptable",IF(R74+S74=200, "No Contributions Entered", IF(K74="","Error Detected, Choose reason&gt;",IF(X74="1",IF(T74=1,"Please Enter Deemed Pensionable Pay","Add Any Relevant Details Above"),"Please Give Details Above"))))))))),IF(ISERROR(G74),"Error Detected, No rate entered",IF(E74=0,"",IF(F74="","Error Detected, No Pensionable pay",IF(ISERROR(AB74)," Unknown Values entered.",IF(T74+U74&lt;1,"Acceptable",IF(R74+S74=200, "No Contributions Entered", IF(K74="","Error Detected, Choose reason&gt;",IF(X74="1",IF(T74=1,"Please Enter Deemed Pensionable Pay","Add relevant Details Above"),"Please give details Above")))))))))))</f>
        <v/>
      </c>
      <c r="K74" s="263"/>
      <c r="L74" s="93"/>
      <c r="M74" s="93" t="str">
        <f t="shared" si="4"/>
        <v/>
      </c>
      <c r="N74" s="96">
        <f t="shared" si="5"/>
        <v>0</v>
      </c>
      <c r="O74" s="96">
        <f t="shared" si="0"/>
        <v>0</v>
      </c>
      <c r="P74" s="220">
        <f>(ROUND((F74/100*'Member Info'!$W$2), 2))</f>
        <v>0</v>
      </c>
      <c r="Q74" s="220" t="e">
        <f t="shared" si="6"/>
        <v>#VALUE!</v>
      </c>
      <c r="R74" s="220" t="str">
        <f t="shared" si="7"/>
        <v/>
      </c>
      <c r="S74" s="229" t="str">
        <f t="shared" si="8"/>
        <v/>
      </c>
      <c r="T74" s="230" t="str">
        <f t="shared" si="9"/>
        <v/>
      </c>
      <c r="U74" s="230" t="str">
        <f t="shared" si="10"/>
        <v/>
      </c>
      <c r="V74" s="224">
        <f t="shared" si="11"/>
        <v>0</v>
      </c>
      <c r="W74" s="112">
        <f t="shared" si="12"/>
        <v>0</v>
      </c>
      <c r="X74" s="237" t="str">
        <f t="shared" si="1"/>
        <v/>
      </c>
      <c r="Y74" s="242" t="b">
        <f t="shared" si="2"/>
        <v>0</v>
      </c>
      <c r="Z74" s="237">
        <f t="shared" si="13"/>
        <v>0</v>
      </c>
      <c r="AA74" s="237">
        <f>IF('Member Info'!N70="",1,"")</f>
        <v>1</v>
      </c>
      <c r="AB74" s="245" t="e">
        <f t="shared" si="14"/>
        <v>#VALUE!</v>
      </c>
      <c r="AC74" s="132" t="str">
        <f t="shared" si="3"/>
        <v/>
      </c>
      <c r="AD74" s="126">
        <f t="shared" si="15"/>
        <v>1</v>
      </c>
      <c r="AE74" s="126" t="str">
        <f>IF('Member Info'!N70&lt;&gt;"",IF('Member Info'!N70&lt;=$R$1,1,0),"")</f>
        <v/>
      </c>
      <c r="AG74" s="126" t="b">
        <f t="shared" si="16"/>
        <v>0</v>
      </c>
      <c r="AH74" s="126">
        <f t="shared" si="17"/>
        <v>0</v>
      </c>
      <c r="AJ74" s="126">
        <f t="shared" si="18"/>
        <v>0</v>
      </c>
      <c r="AK74" s="126">
        <f>IF('Member Info'!F70&gt;$R$1,1,0)</f>
        <v>0</v>
      </c>
      <c r="AL74" s="126" t="b">
        <f>IF(ISERROR(R74),ERROR.TYPE(#REF!)=ERROR.TYPE(R74),FALSE)</f>
        <v>0</v>
      </c>
      <c r="AM74" s="126" t="b">
        <f>IF(ISERROR(S74),ERROR.TYPE(#REF!)=ERROR.TYPE(S74),FALSE)</f>
        <v>0</v>
      </c>
      <c r="AN74" s="126">
        <f>IF(OR('Member Info'!F70&gt;=$S$1,'Member Info'!N70&gt;=$R$1),1,0)</f>
        <v>0</v>
      </c>
    </row>
    <row r="75" spans="1:40" x14ac:dyDescent="0.25">
      <c r="A75" s="4">
        <v>43</v>
      </c>
      <c r="B75" s="166">
        <f>'Member Info'!D71</f>
        <v>0</v>
      </c>
      <c r="C75" s="166">
        <f>'Member Info'!E71</f>
        <v>0</v>
      </c>
      <c r="D75" s="166" t="str">
        <f>'Member Info'!G71</f>
        <v/>
      </c>
      <c r="E75" s="167">
        <f>'Member Info'!B71</f>
        <v>0</v>
      </c>
      <c r="F75" s="244"/>
      <c r="G75" s="168" t="str">
        <f>IF(E75=0,"",
IF('Member Info'!$AM$19&lt;=$R$1,
SUMPRODUCT('Member Info'!L71+IF('Member Info'!H71&gt;'Member Info'!$AJ$12,'Member Info'!$AK$13,IF('Member Info'!H71&gt;'Member Info'!$AJ$11,'Member Info'!$AK$12,IF('Member Info'!H71&gt;'Member Info'!$AJ$10,'Member Info'!$AK$11,IF('Member Info'!H71&gt;'Member Info'!$AJ$9,'Member Info'!$AK$10,IF('Member Info'!H71&gt;'Member Info'!$AJ$8,'Member Info'!$AK$9,'Member Info'!$AK$8)))))),
SUMPRODUCT('Member Info'!L71+IF('Member Info'!H71&gt;'Member Info'!$AG$17,'Member Info'!$AH$18,IF('Member Info'!H71&gt;'Member Info'!$AG$16,'Member Info'!$AH$17,IF('Member Info'!H71&gt;'Member Info'!$AG$15,'Member Info'!$AH$16,IF('Member Info'!H71&gt;'Member Info'!$AG$14,'Member Info'!$AH$15,IF('Member Info'!H71&gt;'Member Info'!$AG$13,'Member Info'!$AH$14,IF('Member Info'!H71&gt;'Member Info'!$AG$12,'Member Info'!$AH$13,IF('Member Info'!H71&gt;'Member Info'!$AG$11,'Member Info'!$AH$12,IF('Member Info'!H71&gt;'Member Info'!$AG$10,'Member Info'!$AH$11,IF('Member Info'!H71&gt;'Member Info'!$AG$9,'Member Info'!$AH$10,IF('Member Info'!H71&gt;'Member Info'!$AG$8,'Member Info'!$AH$9,'Member Info'!$AH$8)))))))))))))</f>
        <v/>
      </c>
      <c r="H75" s="26"/>
      <c r="I75" s="26"/>
      <c r="J75" s="107" t="str">
        <f>IF(E75=0,"",IF('Member Info'!F71&gt;$S$1,CONCATENATE("Joined with practice on ", TEXT('Member Info'!F71, "DD/MM/YYYY")),IF('Member Info'!N71&lt;&gt;"",IF('Member Info'!N71&lt;$R$1,CONCATENATE("Left Scheme on ", TEXT('Member Info'!N71, "DD/MM/YYYY")),IF(ISERROR(G75),"Error Detected, No rate entered",IF(E75=0,"",IF(F75="","Error Detected, No Pensionable pay",IF(ISERROR(AB75)," Unknown Values entered.",IF(T75+U75&lt;1,"Acceptable",IF(R75+S75=200, "No Contributions Entered", IF(K75="","Error Detected, Choose reason&gt;",IF(X75="1",IF(T75=1,"Please Enter Deemed Pensionable Pay","Add Any Relevant Details Above"),"Please Give Details Above"))))))))),IF(ISERROR(G75),"Error Detected, No rate entered",IF(E75=0,"",IF(F75="","Error Detected, No Pensionable pay",IF(ISERROR(AB75)," Unknown Values entered.",IF(T75+U75&lt;1,"Acceptable",IF(R75+S75=200, "No Contributions Entered", IF(K75="","Error Detected, Choose reason&gt;",IF(X75="1",IF(T75=1,"Please Enter Deemed Pensionable Pay","Add relevant Details Above"),"Please give details Above")))))))))))</f>
        <v/>
      </c>
      <c r="K75" s="263"/>
      <c r="L75" s="93"/>
      <c r="M75" s="93" t="str">
        <f t="shared" si="4"/>
        <v/>
      </c>
      <c r="N75" s="96">
        <f t="shared" si="5"/>
        <v>0</v>
      </c>
      <c r="O75" s="96">
        <f t="shared" si="0"/>
        <v>0</v>
      </c>
      <c r="P75" s="220">
        <f>(ROUND((F75/100*'Member Info'!$W$2), 2))</f>
        <v>0</v>
      </c>
      <c r="Q75" s="220" t="e">
        <f t="shared" si="6"/>
        <v>#VALUE!</v>
      </c>
      <c r="R75" s="220" t="str">
        <f t="shared" si="7"/>
        <v/>
      </c>
      <c r="S75" s="229" t="str">
        <f t="shared" si="8"/>
        <v/>
      </c>
      <c r="T75" s="230" t="str">
        <f t="shared" si="9"/>
        <v/>
      </c>
      <c r="U75" s="230" t="str">
        <f t="shared" si="10"/>
        <v/>
      </c>
      <c r="V75" s="224">
        <f t="shared" si="11"/>
        <v>0</v>
      </c>
      <c r="W75" s="112">
        <f t="shared" si="12"/>
        <v>0</v>
      </c>
      <c r="X75" s="237" t="str">
        <f t="shared" si="1"/>
        <v/>
      </c>
      <c r="Y75" s="242" t="b">
        <f t="shared" si="2"/>
        <v>0</v>
      </c>
      <c r="Z75" s="237">
        <f t="shared" si="13"/>
        <v>0</v>
      </c>
      <c r="AA75" s="237">
        <f>IF('Member Info'!N71="",1,"")</f>
        <v>1</v>
      </c>
      <c r="AB75" s="245" t="e">
        <f t="shared" si="14"/>
        <v>#VALUE!</v>
      </c>
      <c r="AC75" s="132" t="str">
        <f t="shared" si="3"/>
        <v/>
      </c>
      <c r="AD75" s="126">
        <f t="shared" si="15"/>
        <v>1</v>
      </c>
      <c r="AE75" s="126" t="str">
        <f>IF('Member Info'!N71&lt;&gt;"",IF('Member Info'!N71&lt;=$R$1,1,0),"")</f>
        <v/>
      </c>
      <c r="AG75" s="126" t="b">
        <f t="shared" si="16"/>
        <v>0</v>
      </c>
      <c r="AH75" s="126">
        <f t="shared" si="17"/>
        <v>0</v>
      </c>
      <c r="AJ75" s="126">
        <f t="shared" si="18"/>
        <v>0</v>
      </c>
      <c r="AK75" s="126">
        <f>IF('Member Info'!F71&gt;$R$1,1,0)</f>
        <v>0</v>
      </c>
      <c r="AL75" s="126" t="b">
        <f>IF(ISERROR(R75),ERROR.TYPE(#REF!)=ERROR.TYPE(R75),FALSE)</f>
        <v>0</v>
      </c>
      <c r="AM75" s="126" t="b">
        <f>IF(ISERROR(S75),ERROR.TYPE(#REF!)=ERROR.TYPE(S75),FALSE)</f>
        <v>0</v>
      </c>
      <c r="AN75" s="126">
        <f>IF(OR('Member Info'!F71&gt;=$S$1,'Member Info'!N71&gt;=$R$1),1,0)</f>
        <v>0</v>
      </c>
    </row>
    <row r="76" spans="1:40" x14ac:dyDescent="0.25">
      <c r="A76" s="4">
        <v>44</v>
      </c>
      <c r="B76" s="166">
        <f>'Member Info'!D72</f>
        <v>0</v>
      </c>
      <c r="C76" s="166">
        <f>'Member Info'!E72</f>
        <v>0</v>
      </c>
      <c r="D76" s="166" t="str">
        <f>'Member Info'!G72</f>
        <v/>
      </c>
      <c r="E76" s="167">
        <f>'Member Info'!B72</f>
        <v>0</v>
      </c>
      <c r="F76" s="244"/>
      <c r="G76" s="168" t="str">
        <f>IF(E76=0,"",
IF('Member Info'!$AM$19&lt;=$R$1,
SUMPRODUCT('Member Info'!L72+IF('Member Info'!H72&gt;'Member Info'!$AJ$12,'Member Info'!$AK$13,IF('Member Info'!H72&gt;'Member Info'!$AJ$11,'Member Info'!$AK$12,IF('Member Info'!H72&gt;'Member Info'!$AJ$10,'Member Info'!$AK$11,IF('Member Info'!H72&gt;'Member Info'!$AJ$9,'Member Info'!$AK$10,IF('Member Info'!H72&gt;'Member Info'!$AJ$8,'Member Info'!$AK$9,'Member Info'!$AK$8)))))),
SUMPRODUCT('Member Info'!L72+IF('Member Info'!H72&gt;'Member Info'!$AG$17,'Member Info'!$AH$18,IF('Member Info'!H72&gt;'Member Info'!$AG$16,'Member Info'!$AH$17,IF('Member Info'!H72&gt;'Member Info'!$AG$15,'Member Info'!$AH$16,IF('Member Info'!H72&gt;'Member Info'!$AG$14,'Member Info'!$AH$15,IF('Member Info'!H72&gt;'Member Info'!$AG$13,'Member Info'!$AH$14,IF('Member Info'!H72&gt;'Member Info'!$AG$12,'Member Info'!$AH$13,IF('Member Info'!H72&gt;'Member Info'!$AG$11,'Member Info'!$AH$12,IF('Member Info'!H72&gt;'Member Info'!$AG$10,'Member Info'!$AH$11,IF('Member Info'!H72&gt;'Member Info'!$AG$9,'Member Info'!$AH$10,IF('Member Info'!H72&gt;'Member Info'!$AG$8,'Member Info'!$AH$9,'Member Info'!$AH$8)))))))))))))</f>
        <v/>
      </c>
      <c r="H76" s="26"/>
      <c r="I76" s="26"/>
      <c r="J76" s="107" t="str">
        <f>IF(E76=0,"",IF('Member Info'!F72&gt;$S$1,CONCATENATE("Joined with practice on ", TEXT('Member Info'!F72, "DD/MM/YYYY")),IF('Member Info'!N72&lt;&gt;"",IF('Member Info'!N72&lt;$R$1,CONCATENATE("Left Scheme on ", TEXT('Member Info'!N72, "DD/MM/YYYY")),IF(ISERROR(G76),"Error Detected, No rate entered",IF(E76=0,"",IF(F76="","Error Detected, No Pensionable pay",IF(ISERROR(AB76)," Unknown Values entered.",IF(T76+U76&lt;1,"Acceptable",IF(R76+S76=200, "No Contributions Entered", IF(K76="","Error Detected, Choose reason&gt;",IF(X76="1",IF(T76=1,"Please Enter Deemed Pensionable Pay","Add Any Relevant Details Above"),"Please Give Details Above"))))))))),IF(ISERROR(G76),"Error Detected, No rate entered",IF(E76=0,"",IF(F76="","Error Detected, No Pensionable pay",IF(ISERROR(AB76)," Unknown Values entered.",IF(T76+U76&lt;1,"Acceptable",IF(R76+S76=200, "No Contributions Entered", IF(K76="","Error Detected, Choose reason&gt;",IF(X76="1",IF(T76=1,"Please Enter Deemed Pensionable Pay","Add relevant Details Above"),"Please give details Above")))))))))))</f>
        <v/>
      </c>
      <c r="K76" s="263"/>
      <c r="L76" s="93"/>
      <c r="M76" s="93" t="str">
        <f t="shared" si="4"/>
        <v/>
      </c>
      <c r="N76" s="96">
        <f t="shared" si="5"/>
        <v>0</v>
      </c>
      <c r="O76" s="96">
        <f t="shared" si="0"/>
        <v>0</v>
      </c>
      <c r="P76" s="220">
        <f>(ROUND((F76/100*'Member Info'!$W$2), 2))</f>
        <v>0</v>
      </c>
      <c r="Q76" s="220" t="e">
        <f t="shared" si="6"/>
        <v>#VALUE!</v>
      </c>
      <c r="R76" s="220" t="str">
        <f t="shared" si="7"/>
        <v/>
      </c>
      <c r="S76" s="229" t="str">
        <f t="shared" si="8"/>
        <v/>
      </c>
      <c r="T76" s="230" t="str">
        <f t="shared" si="9"/>
        <v/>
      </c>
      <c r="U76" s="230" t="str">
        <f t="shared" si="10"/>
        <v/>
      </c>
      <c r="V76" s="224">
        <f t="shared" si="11"/>
        <v>0</v>
      </c>
      <c r="W76" s="112">
        <f t="shared" si="12"/>
        <v>0</v>
      </c>
      <c r="X76" s="237" t="str">
        <f t="shared" si="1"/>
        <v/>
      </c>
      <c r="Y76" s="242" t="b">
        <f t="shared" si="2"/>
        <v>0</v>
      </c>
      <c r="Z76" s="237">
        <f t="shared" si="13"/>
        <v>0</v>
      </c>
      <c r="AA76" s="237">
        <f>IF('Member Info'!N72="",1,"")</f>
        <v>1</v>
      </c>
      <c r="AB76" s="245" t="e">
        <f t="shared" si="14"/>
        <v>#VALUE!</v>
      </c>
      <c r="AC76" s="132" t="str">
        <f t="shared" si="3"/>
        <v/>
      </c>
      <c r="AD76" s="126">
        <f t="shared" si="15"/>
        <v>1</v>
      </c>
      <c r="AE76" s="126" t="str">
        <f>IF('Member Info'!N72&lt;&gt;"",IF('Member Info'!N72&lt;=$R$1,1,0),"")</f>
        <v/>
      </c>
      <c r="AG76" s="126" t="b">
        <f t="shared" si="16"/>
        <v>0</v>
      </c>
      <c r="AH76" s="126">
        <f t="shared" si="17"/>
        <v>0</v>
      </c>
      <c r="AJ76" s="126">
        <f t="shared" si="18"/>
        <v>0</v>
      </c>
      <c r="AK76" s="126">
        <f>IF('Member Info'!F72&gt;$R$1,1,0)</f>
        <v>0</v>
      </c>
      <c r="AL76" s="126" t="b">
        <f>IF(ISERROR(R76),ERROR.TYPE(#REF!)=ERROR.TYPE(R76),FALSE)</f>
        <v>0</v>
      </c>
      <c r="AM76" s="126" t="b">
        <f>IF(ISERROR(S76),ERROR.TYPE(#REF!)=ERROR.TYPE(S76),FALSE)</f>
        <v>0</v>
      </c>
      <c r="AN76" s="126">
        <f>IF(OR('Member Info'!F72&gt;=$S$1,'Member Info'!N72&gt;=$R$1),1,0)</f>
        <v>0</v>
      </c>
    </row>
    <row r="77" spans="1:40" x14ac:dyDescent="0.25">
      <c r="A77" s="4">
        <v>45</v>
      </c>
      <c r="B77" s="166">
        <f>'Member Info'!D73</f>
        <v>0</v>
      </c>
      <c r="C77" s="166">
        <f>'Member Info'!E73</f>
        <v>0</v>
      </c>
      <c r="D77" s="166" t="str">
        <f>'Member Info'!G73</f>
        <v/>
      </c>
      <c r="E77" s="167">
        <f>'Member Info'!B73</f>
        <v>0</v>
      </c>
      <c r="F77" s="244"/>
      <c r="G77" s="168" t="str">
        <f>IF(E77=0,"",
IF('Member Info'!$AM$19&lt;=$R$1,
SUMPRODUCT('Member Info'!L73+IF('Member Info'!H73&gt;'Member Info'!$AJ$12,'Member Info'!$AK$13,IF('Member Info'!H73&gt;'Member Info'!$AJ$11,'Member Info'!$AK$12,IF('Member Info'!H73&gt;'Member Info'!$AJ$10,'Member Info'!$AK$11,IF('Member Info'!H73&gt;'Member Info'!$AJ$9,'Member Info'!$AK$10,IF('Member Info'!H73&gt;'Member Info'!$AJ$8,'Member Info'!$AK$9,'Member Info'!$AK$8)))))),
SUMPRODUCT('Member Info'!L73+IF('Member Info'!H73&gt;'Member Info'!$AG$17,'Member Info'!$AH$18,IF('Member Info'!H73&gt;'Member Info'!$AG$16,'Member Info'!$AH$17,IF('Member Info'!H73&gt;'Member Info'!$AG$15,'Member Info'!$AH$16,IF('Member Info'!H73&gt;'Member Info'!$AG$14,'Member Info'!$AH$15,IF('Member Info'!H73&gt;'Member Info'!$AG$13,'Member Info'!$AH$14,IF('Member Info'!H73&gt;'Member Info'!$AG$12,'Member Info'!$AH$13,IF('Member Info'!H73&gt;'Member Info'!$AG$11,'Member Info'!$AH$12,IF('Member Info'!H73&gt;'Member Info'!$AG$10,'Member Info'!$AH$11,IF('Member Info'!H73&gt;'Member Info'!$AG$9,'Member Info'!$AH$10,IF('Member Info'!H73&gt;'Member Info'!$AG$8,'Member Info'!$AH$9,'Member Info'!$AH$8)))))))))))))</f>
        <v/>
      </c>
      <c r="H77" s="26"/>
      <c r="I77" s="26"/>
      <c r="J77" s="107" t="str">
        <f>IF(E77=0,"",IF('Member Info'!F73&gt;$S$1,CONCATENATE("Joined with practice on ", TEXT('Member Info'!F73, "DD/MM/YYYY")),IF('Member Info'!N73&lt;&gt;"",IF('Member Info'!N73&lt;$R$1,CONCATENATE("Left Scheme on ", TEXT('Member Info'!N73, "DD/MM/YYYY")),IF(ISERROR(G77),"Error Detected, No rate entered",IF(E77=0,"",IF(F77="","Error Detected, No Pensionable pay",IF(ISERROR(AB77)," Unknown Values entered.",IF(T77+U77&lt;1,"Acceptable",IF(R77+S77=200, "No Contributions Entered", IF(K77="","Error Detected, Choose reason&gt;",IF(X77="1",IF(T77=1,"Please Enter Deemed Pensionable Pay","Add Any Relevant Details Above"),"Please Give Details Above"))))))))),IF(ISERROR(G77),"Error Detected, No rate entered",IF(E77=0,"",IF(F77="","Error Detected, No Pensionable pay",IF(ISERROR(AB77)," Unknown Values entered.",IF(T77+U77&lt;1,"Acceptable",IF(R77+S77=200, "No Contributions Entered", IF(K77="","Error Detected, Choose reason&gt;",IF(X77="1",IF(T77=1,"Please Enter Deemed Pensionable Pay","Add relevant Details Above"),"Please give details Above")))))))))))</f>
        <v/>
      </c>
      <c r="K77" s="263"/>
      <c r="L77" s="93"/>
      <c r="M77" s="93" t="str">
        <f t="shared" si="4"/>
        <v/>
      </c>
      <c r="N77" s="96">
        <f t="shared" si="5"/>
        <v>0</v>
      </c>
      <c r="O77" s="96">
        <f t="shared" si="0"/>
        <v>0</v>
      </c>
      <c r="P77" s="220">
        <f>(ROUND((F77/100*'Member Info'!$W$2), 2))</f>
        <v>0</v>
      </c>
      <c r="Q77" s="220" t="e">
        <f t="shared" si="6"/>
        <v>#VALUE!</v>
      </c>
      <c r="R77" s="220" t="str">
        <f t="shared" si="7"/>
        <v/>
      </c>
      <c r="S77" s="229" t="str">
        <f t="shared" si="8"/>
        <v/>
      </c>
      <c r="T77" s="230" t="str">
        <f t="shared" si="9"/>
        <v/>
      </c>
      <c r="U77" s="230" t="str">
        <f t="shared" si="10"/>
        <v/>
      </c>
      <c r="V77" s="224">
        <f t="shared" si="11"/>
        <v>0</v>
      </c>
      <c r="W77" s="112">
        <f t="shared" si="12"/>
        <v>0</v>
      </c>
      <c r="X77" s="237" t="str">
        <f t="shared" si="1"/>
        <v/>
      </c>
      <c r="Y77" s="242" t="b">
        <f t="shared" si="2"/>
        <v>0</v>
      </c>
      <c r="Z77" s="237">
        <f t="shared" si="13"/>
        <v>0</v>
      </c>
      <c r="AA77" s="237">
        <f>IF('Member Info'!N73="",1,"")</f>
        <v>1</v>
      </c>
      <c r="AB77" s="245" t="e">
        <f t="shared" si="14"/>
        <v>#VALUE!</v>
      </c>
      <c r="AC77" s="132" t="str">
        <f t="shared" si="3"/>
        <v/>
      </c>
      <c r="AD77" s="126">
        <f t="shared" si="15"/>
        <v>1</v>
      </c>
      <c r="AE77" s="126" t="str">
        <f>IF('Member Info'!N73&lt;&gt;"",IF('Member Info'!N73&lt;=$R$1,1,0),"")</f>
        <v/>
      </c>
      <c r="AG77" s="126" t="b">
        <f t="shared" si="16"/>
        <v>0</v>
      </c>
      <c r="AH77" s="126">
        <f t="shared" si="17"/>
        <v>0</v>
      </c>
      <c r="AJ77" s="126">
        <f t="shared" si="18"/>
        <v>0</v>
      </c>
      <c r="AK77" s="126">
        <f>IF('Member Info'!F73&gt;$R$1,1,0)</f>
        <v>0</v>
      </c>
      <c r="AL77" s="126" t="b">
        <f>IF(ISERROR(R77),ERROR.TYPE(#REF!)=ERROR.TYPE(R77),FALSE)</f>
        <v>0</v>
      </c>
      <c r="AM77" s="126" t="b">
        <f>IF(ISERROR(S77),ERROR.TYPE(#REF!)=ERROR.TYPE(S77),FALSE)</f>
        <v>0</v>
      </c>
      <c r="AN77" s="126">
        <f>IF(OR('Member Info'!F73&gt;=$S$1,'Member Info'!N73&gt;=$R$1),1,0)</f>
        <v>0</v>
      </c>
    </row>
    <row r="78" spans="1:40" x14ac:dyDescent="0.25">
      <c r="A78" s="4">
        <v>46</v>
      </c>
      <c r="B78" s="166">
        <f>'Member Info'!D74</f>
        <v>0</v>
      </c>
      <c r="C78" s="166">
        <f>'Member Info'!E74</f>
        <v>0</v>
      </c>
      <c r="D78" s="166" t="str">
        <f>'Member Info'!G74</f>
        <v/>
      </c>
      <c r="E78" s="167">
        <f>'Member Info'!B74</f>
        <v>0</v>
      </c>
      <c r="F78" s="244"/>
      <c r="G78" s="168" t="str">
        <f>IF(E78=0,"",
IF('Member Info'!$AM$19&lt;=$R$1,
SUMPRODUCT('Member Info'!L74+IF('Member Info'!H74&gt;'Member Info'!$AJ$12,'Member Info'!$AK$13,IF('Member Info'!H74&gt;'Member Info'!$AJ$11,'Member Info'!$AK$12,IF('Member Info'!H74&gt;'Member Info'!$AJ$10,'Member Info'!$AK$11,IF('Member Info'!H74&gt;'Member Info'!$AJ$9,'Member Info'!$AK$10,IF('Member Info'!H74&gt;'Member Info'!$AJ$8,'Member Info'!$AK$9,'Member Info'!$AK$8)))))),
SUMPRODUCT('Member Info'!L74+IF('Member Info'!H74&gt;'Member Info'!$AG$17,'Member Info'!$AH$18,IF('Member Info'!H74&gt;'Member Info'!$AG$16,'Member Info'!$AH$17,IF('Member Info'!H74&gt;'Member Info'!$AG$15,'Member Info'!$AH$16,IF('Member Info'!H74&gt;'Member Info'!$AG$14,'Member Info'!$AH$15,IF('Member Info'!H74&gt;'Member Info'!$AG$13,'Member Info'!$AH$14,IF('Member Info'!H74&gt;'Member Info'!$AG$12,'Member Info'!$AH$13,IF('Member Info'!H74&gt;'Member Info'!$AG$11,'Member Info'!$AH$12,IF('Member Info'!H74&gt;'Member Info'!$AG$10,'Member Info'!$AH$11,IF('Member Info'!H74&gt;'Member Info'!$AG$9,'Member Info'!$AH$10,IF('Member Info'!H74&gt;'Member Info'!$AG$8,'Member Info'!$AH$9,'Member Info'!$AH$8)))))))))))))</f>
        <v/>
      </c>
      <c r="H78" s="26"/>
      <c r="I78" s="26"/>
      <c r="J78" s="107" t="str">
        <f>IF(E78=0,"",IF('Member Info'!F74&gt;$S$1,CONCATENATE("Joined with practice on ", TEXT('Member Info'!F74, "DD/MM/YYYY")),IF('Member Info'!N74&lt;&gt;"",IF('Member Info'!N74&lt;$R$1,CONCATENATE("Left Scheme on ", TEXT('Member Info'!N74, "DD/MM/YYYY")),IF(ISERROR(G78),"Error Detected, No rate entered",IF(E78=0,"",IF(F78="","Error Detected, No Pensionable pay",IF(ISERROR(AB78)," Unknown Values entered.",IF(T78+U78&lt;1,"Acceptable",IF(R78+S78=200, "No Contributions Entered", IF(K78="","Error Detected, Choose reason&gt;",IF(X78="1",IF(T78=1,"Please Enter Deemed Pensionable Pay","Add Any Relevant Details Above"),"Please Give Details Above"))))))))),IF(ISERROR(G78),"Error Detected, No rate entered",IF(E78=0,"",IF(F78="","Error Detected, No Pensionable pay",IF(ISERROR(AB78)," Unknown Values entered.",IF(T78+U78&lt;1,"Acceptable",IF(R78+S78=200, "No Contributions Entered", IF(K78="","Error Detected, Choose reason&gt;",IF(X78="1",IF(T78=1,"Please Enter Deemed Pensionable Pay","Add relevant Details Above"),"Please give details Above")))))))))))</f>
        <v/>
      </c>
      <c r="K78" s="263"/>
      <c r="L78" s="93"/>
      <c r="M78" s="93" t="str">
        <f t="shared" si="4"/>
        <v/>
      </c>
      <c r="N78" s="96">
        <f t="shared" si="5"/>
        <v>0</v>
      </c>
      <c r="O78" s="96">
        <f t="shared" si="0"/>
        <v>0</v>
      </c>
      <c r="P78" s="220">
        <f>(ROUND((F78/100*'Member Info'!$W$2), 2))</f>
        <v>0</v>
      </c>
      <c r="Q78" s="220" t="e">
        <f t="shared" si="6"/>
        <v>#VALUE!</v>
      </c>
      <c r="R78" s="220" t="str">
        <f t="shared" si="7"/>
        <v/>
      </c>
      <c r="S78" s="229" t="str">
        <f t="shared" si="8"/>
        <v/>
      </c>
      <c r="T78" s="230" t="str">
        <f t="shared" si="9"/>
        <v/>
      </c>
      <c r="U78" s="230" t="str">
        <f t="shared" si="10"/>
        <v/>
      </c>
      <c r="V78" s="224">
        <f t="shared" si="11"/>
        <v>0</v>
      </c>
      <c r="W78" s="112">
        <f t="shared" si="12"/>
        <v>0</v>
      </c>
      <c r="X78" s="237" t="str">
        <f t="shared" si="1"/>
        <v/>
      </c>
      <c r="Y78" s="242" t="b">
        <f t="shared" si="2"/>
        <v>0</v>
      </c>
      <c r="Z78" s="237">
        <f t="shared" si="13"/>
        <v>0</v>
      </c>
      <c r="AA78" s="237">
        <f>IF('Member Info'!N74="",1,"")</f>
        <v>1</v>
      </c>
      <c r="AB78" s="245" t="e">
        <f t="shared" si="14"/>
        <v>#VALUE!</v>
      </c>
      <c r="AC78" s="132" t="str">
        <f t="shared" si="3"/>
        <v/>
      </c>
      <c r="AD78" s="126">
        <f t="shared" si="15"/>
        <v>1</v>
      </c>
      <c r="AE78" s="126" t="str">
        <f>IF('Member Info'!N74&lt;&gt;"",IF('Member Info'!N74&lt;=$R$1,1,0),"")</f>
        <v/>
      </c>
      <c r="AG78" s="126" t="b">
        <f t="shared" si="16"/>
        <v>0</v>
      </c>
      <c r="AH78" s="126">
        <f t="shared" si="17"/>
        <v>0</v>
      </c>
      <c r="AJ78" s="126">
        <f t="shared" si="18"/>
        <v>0</v>
      </c>
      <c r="AK78" s="126">
        <f>IF('Member Info'!F74&gt;$R$1,1,0)</f>
        <v>0</v>
      </c>
      <c r="AL78" s="126" t="b">
        <f>IF(ISERROR(R78),ERROR.TYPE(#REF!)=ERROR.TYPE(R78),FALSE)</f>
        <v>0</v>
      </c>
      <c r="AM78" s="126" t="b">
        <f>IF(ISERROR(S78),ERROR.TYPE(#REF!)=ERROR.TYPE(S78),FALSE)</f>
        <v>0</v>
      </c>
      <c r="AN78" s="126">
        <f>IF(OR('Member Info'!F74&gt;=$S$1,'Member Info'!N74&gt;=$R$1),1,0)</f>
        <v>0</v>
      </c>
    </row>
    <row r="79" spans="1:40" x14ac:dyDescent="0.25">
      <c r="A79" s="4">
        <v>47</v>
      </c>
      <c r="B79" s="166">
        <f>'Member Info'!D75</f>
        <v>0</v>
      </c>
      <c r="C79" s="166">
        <f>'Member Info'!E75</f>
        <v>0</v>
      </c>
      <c r="D79" s="166" t="str">
        <f>'Member Info'!G75</f>
        <v/>
      </c>
      <c r="E79" s="167">
        <f>'Member Info'!B75</f>
        <v>0</v>
      </c>
      <c r="F79" s="244"/>
      <c r="G79" s="168" t="str">
        <f>IF(E79=0,"",
IF('Member Info'!$AM$19&lt;=$R$1,
SUMPRODUCT('Member Info'!L75+IF('Member Info'!H75&gt;'Member Info'!$AJ$12,'Member Info'!$AK$13,IF('Member Info'!H75&gt;'Member Info'!$AJ$11,'Member Info'!$AK$12,IF('Member Info'!H75&gt;'Member Info'!$AJ$10,'Member Info'!$AK$11,IF('Member Info'!H75&gt;'Member Info'!$AJ$9,'Member Info'!$AK$10,IF('Member Info'!H75&gt;'Member Info'!$AJ$8,'Member Info'!$AK$9,'Member Info'!$AK$8)))))),
SUMPRODUCT('Member Info'!L75+IF('Member Info'!H75&gt;'Member Info'!$AG$17,'Member Info'!$AH$18,IF('Member Info'!H75&gt;'Member Info'!$AG$16,'Member Info'!$AH$17,IF('Member Info'!H75&gt;'Member Info'!$AG$15,'Member Info'!$AH$16,IF('Member Info'!H75&gt;'Member Info'!$AG$14,'Member Info'!$AH$15,IF('Member Info'!H75&gt;'Member Info'!$AG$13,'Member Info'!$AH$14,IF('Member Info'!H75&gt;'Member Info'!$AG$12,'Member Info'!$AH$13,IF('Member Info'!H75&gt;'Member Info'!$AG$11,'Member Info'!$AH$12,IF('Member Info'!H75&gt;'Member Info'!$AG$10,'Member Info'!$AH$11,IF('Member Info'!H75&gt;'Member Info'!$AG$9,'Member Info'!$AH$10,IF('Member Info'!H75&gt;'Member Info'!$AG$8,'Member Info'!$AH$9,'Member Info'!$AH$8)))))))))))))</f>
        <v/>
      </c>
      <c r="H79" s="26"/>
      <c r="I79" s="26"/>
      <c r="J79" s="107" t="str">
        <f>IF(E79=0,"",IF('Member Info'!F75&gt;$S$1,CONCATENATE("Joined with practice on ", TEXT('Member Info'!F75, "DD/MM/YYYY")),IF('Member Info'!N75&lt;&gt;"",IF('Member Info'!N75&lt;$R$1,CONCATENATE("Left Scheme on ", TEXT('Member Info'!N75, "DD/MM/YYYY")),IF(ISERROR(G79),"Error Detected, No rate entered",IF(E79=0,"",IF(F79="","Error Detected, No Pensionable pay",IF(ISERROR(AB79)," Unknown Values entered.",IF(T79+U79&lt;1,"Acceptable",IF(R79+S79=200, "No Contributions Entered", IF(K79="","Error Detected, Choose reason&gt;",IF(X79="1",IF(T79=1,"Please Enter Deemed Pensionable Pay","Add Any Relevant Details Above"),"Please Give Details Above"))))))))),IF(ISERROR(G79),"Error Detected, No rate entered",IF(E79=0,"",IF(F79="","Error Detected, No Pensionable pay",IF(ISERROR(AB79)," Unknown Values entered.",IF(T79+U79&lt;1,"Acceptable",IF(R79+S79=200, "No Contributions Entered", IF(K79="","Error Detected, Choose reason&gt;",IF(X79="1",IF(T79=1,"Please Enter Deemed Pensionable Pay","Add relevant Details Above"),"Please give details Above")))))))))))</f>
        <v/>
      </c>
      <c r="K79" s="263"/>
      <c r="L79" s="93"/>
      <c r="M79" s="93" t="str">
        <f t="shared" si="4"/>
        <v/>
      </c>
      <c r="N79" s="96">
        <f t="shared" si="5"/>
        <v>0</v>
      </c>
      <c r="O79" s="96">
        <f t="shared" si="0"/>
        <v>0</v>
      </c>
      <c r="P79" s="220">
        <f>(ROUND((F79/100*'Member Info'!$W$2), 2))</f>
        <v>0</v>
      </c>
      <c r="Q79" s="220" t="e">
        <f t="shared" si="6"/>
        <v>#VALUE!</v>
      </c>
      <c r="R79" s="220" t="str">
        <f t="shared" si="7"/>
        <v/>
      </c>
      <c r="S79" s="229" t="str">
        <f t="shared" si="8"/>
        <v/>
      </c>
      <c r="T79" s="230" t="str">
        <f t="shared" si="9"/>
        <v/>
      </c>
      <c r="U79" s="230" t="str">
        <f t="shared" si="10"/>
        <v/>
      </c>
      <c r="V79" s="224">
        <f t="shared" si="11"/>
        <v>0</v>
      </c>
      <c r="W79" s="112">
        <f t="shared" si="12"/>
        <v>0</v>
      </c>
      <c r="X79" s="237" t="str">
        <f t="shared" si="1"/>
        <v/>
      </c>
      <c r="Y79" s="242" t="b">
        <f t="shared" si="2"/>
        <v>0</v>
      </c>
      <c r="Z79" s="237">
        <f t="shared" si="13"/>
        <v>0</v>
      </c>
      <c r="AA79" s="237">
        <f>IF('Member Info'!N75="",1,"")</f>
        <v>1</v>
      </c>
      <c r="AB79" s="245" t="e">
        <f t="shared" si="14"/>
        <v>#VALUE!</v>
      </c>
      <c r="AC79" s="132" t="str">
        <f t="shared" si="3"/>
        <v/>
      </c>
      <c r="AD79" s="126">
        <f t="shared" si="15"/>
        <v>1</v>
      </c>
      <c r="AE79" s="126" t="str">
        <f>IF('Member Info'!N75&lt;&gt;"",IF('Member Info'!N75&lt;=$R$1,1,0),"")</f>
        <v/>
      </c>
      <c r="AG79" s="126" t="b">
        <f t="shared" si="16"/>
        <v>0</v>
      </c>
      <c r="AH79" s="126">
        <f t="shared" si="17"/>
        <v>0</v>
      </c>
      <c r="AJ79" s="126">
        <f t="shared" si="18"/>
        <v>0</v>
      </c>
      <c r="AK79" s="126">
        <f>IF('Member Info'!F75&gt;$R$1,1,0)</f>
        <v>0</v>
      </c>
      <c r="AL79" s="126" t="b">
        <f>IF(ISERROR(R79),ERROR.TYPE(#REF!)=ERROR.TYPE(R79),FALSE)</f>
        <v>0</v>
      </c>
      <c r="AM79" s="126" t="b">
        <f>IF(ISERROR(S79),ERROR.TYPE(#REF!)=ERROR.TYPE(S79),FALSE)</f>
        <v>0</v>
      </c>
      <c r="AN79" s="126">
        <f>IF(OR('Member Info'!F75&gt;=$S$1,'Member Info'!N75&gt;=$R$1),1,0)</f>
        <v>0</v>
      </c>
    </row>
    <row r="80" spans="1:40" x14ac:dyDescent="0.25">
      <c r="A80" s="4">
        <v>48</v>
      </c>
      <c r="B80" s="166">
        <f>'Member Info'!D76</f>
        <v>0</v>
      </c>
      <c r="C80" s="166">
        <f>'Member Info'!E76</f>
        <v>0</v>
      </c>
      <c r="D80" s="166" t="str">
        <f>'Member Info'!G76</f>
        <v/>
      </c>
      <c r="E80" s="167">
        <f>'Member Info'!B76</f>
        <v>0</v>
      </c>
      <c r="F80" s="244"/>
      <c r="G80" s="168" t="str">
        <f>IF(E80=0,"",
IF('Member Info'!$AM$19&lt;=$R$1,
SUMPRODUCT('Member Info'!L76+IF('Member Info'!H76&gt;'Member Info'!$AJ$12,'Member Info'!$AK$13,IF('Member Info'!H76&gt;'Member Info'!$AJ$11,'Member Info'!$AK$12,IF('Member Info'!H76&gt;'Member Info'!$AJ$10,'Member Info'!$AK$11,IF('Member Info'!H76&gt;'Member Info'!$AJ$9,'Member Info'!$AK$10,IF('Member Info'!H76&gt;'Member Info'!$AJ$8,'Member Info'!$AK$9,'Member Info'!$AK$8)))))),
SUMPRODUCT('Member Info'!L76+IF('Member Info'!H76&gt;'Member Info'!$AG$17,'Member Info'!$AH$18,IF('Member Info'!H76&gt;'Member Info'!$AG$16,'Member Info'!$AH$17,IF('Member Info'!H76&gt;'Member Info'!$AG$15,'Member Info'!$AH$16,IF('Member Info'!H76&gt;'Member Info'!$AG$14,'Member Info'!$AH$15,IF('Member Info'!H76&gt;'Member Info'!$AG$13,'Member Info'!$AH$14,IF('Member Info'!H76&gt;'Member Info'!$AG$12,'Member Info'!$AH$13,IF('Member Info'!H76&gt;'Member Info'!$AG$11,'Member Info'!$AH$12,IF('Member Info'!H76&gt;'Member Info'!$AG$10,'Member Info'!$AH$11,IF('Member Info'!H76&gt;'Member Info'!$AG$9,'Member Info'!$AH$10,IF('Member Info'!H76&gt;'Member Info'!$AG$8,'Member Info'!$AH$9,'Member Info'!$AH$8)))))))))))))</f>
        <v/>
      </c>
      <c r="H80" s="26"/>
      <c r="I80" s="26"/>
      <c r="J80" s="107" t="str">
        <f>IF(E80=0,"",IF('Member Info'!F76&gt;$S$1,CONCATENATE("Joined with practice on ", TEXT('Member Info'!F76, "DD/MM/YYYY")),IF('Member Info'!N76&lt;&gt;"",IF('Member Info'!N76&lt;$R$1,CONCATENATE("Left Scheme on ", TEXT('Member Info'!N76, "DD/MM/YYYY")),IF(ISERROR(G80),"Error Detected, No rate entered",IF(E80=0,"",IF(F80="","Error Detected, No Pensionable pay",IF(ISERROR(AB80)," Unknown Values entered.",IF(T80+U80&lt;1,"Acceptable",IF(R80+S80=200, "No Contributions Entered", IF(K80="","Error Detected, Choose reason&gt;",IF(X80="1",IF(T80=1,"Please Enter Deemed Pensionable Pay","Add Any Relevant Details Above"),"Please Give Details Above"))))))))),IF(ISERROR(G80),"Error Detected, No rate entered",IF(E80=0,"",IF(F80="","Error Detected, No Pensionable pay",IF(ISERROR(AB80)," Unknown Values entered.",IF(T80+U80&lt;1,"Acceptable",IF(R80+S80=200, "No Contributions Entered", IF(K80="","Error Detected, Choose reason&gt;",IF(X80="1",IF(T80=1,"Please Enter Deemed Pensionable Pay","Add relevant Details Above"),"Please give details Above")))))))))))</f>
        <v/>
      </c>
      <c r="K80" s="263"/>
      <c r="L80" s="93"/>
      <c r="M80" s="93" t="str">
        <f t="shared" si="4"/>
        <v/>
      </c>
      <c r="N80" s="96">
        <f t="shared" si="5"/>
        <v>0</v>
      </c>
      <c r="O80" s="96">
        <f t="shared" si="0"/>
        <v>0</v>
      </c>
      <c r="P80" s="220">
        <f>(ROUND((F80/100*'Member Info'!$W$2), 2))</f>
        <v>0</v>
      </c>
      <c r="Q80" s="220" t="e">
        <f t="shared" si="6"/>
        <v>#VALUE!</v>
      </c>
      <c r="R80" s="220" t="str">
        <f t="shared" si="7"/>
        <v/>
      </c>
      <c r="S80" s="229" t="str">
        <f t="shared" si="8"/>
        <v/>
      </c>
      <c r="T80" s="230" t="str">
        <f t="shared" si="9"/>
        <v/>
      </c>
      <c r="U80" s="230" t="str">
        <f t="shared" si="10"/>
        <v/>
      </c>
      <c r="V80" s="224">
        <f t="shared" si="11"/>
        <v>0</v>
      </c>
      <c r="W80" s="112">
        <f t="shared" si="12"/>
        <v>0</v>
      </c>
      <c r="X80" s="237" t="str">
        <f t="shared" si="1"/>
        <v/>
      </c>
      <c r="Y80" s="242" t="b">
        <f t="shared" si="2"/>
        <v>0</v>
      </c>
      <c r="Z80" s="237">
        <f t="shared" si="13"/>
        <v>0</v>
      </c>
      <c r="AA80" s="237">
        <f>IF('Member Info'!N76="",1,"")</f>
        <v>1</v>
      </c>
      <c r="AB80" s="245" t="e">
        <f t="shared" si="14"/>
        <v>#VALUE!</v>
      </c>
      <c r="AC80" s="132" t="str">
        <f t="shared" si="3"/>
        <v/>
      </c>
      <c r="AD80" s="126">
        <f t="shared" si="15"/>
        <v>1</v>
      </c>
      <c r="AE80" s="126" t="str">
        <f>IF('Member Info'!N76&lt;&gt;"",IF('Member Info'!N76&lt;=$R$1,1,0),"")</f>
        <v/>
      </c>
      <c r="AG80" s="126" t="b">
        <f t="shared" si="16"/>
        <v>0</v>
      </c>
      <c r="AH80" s="126">
        <f t="shared" si="17"/>
        <v>0</v>
      </c>
      <c r="AJ80" s="126">
        <f t="shared" si="18"/>
        <v>0</v>
      </c>
      <c r="AK80" s="126">
        <f>IF('Member Info'!F76&gt;$R$1,1,0)</f>
        <v>0</v>
      </c>
      <c r="AL80" s="126" t="b">
        <f>IF(ISERROR(R80),ERROR.TYPE(#REF!)=ERROR.TYPE(R80),FALSE)</f>
        <v>0</v>
      </c>
      <c r="AM80" s="126" t="b">
        <f>IF(ISERROR(S80),ERROR.TYPE(#REF!)=ERROR.TYPE(S80),FALSE)</f>
        <v>0</v>
      </c>
      <c r="AN80" s="126">
        <f>IF(OR('Member Info'!F76&gt;=$S$1,'Member Info'!N76&gt;=$R$1),1,0)</f>
        <v>0</v>
      </c>
    </row>
    <row r="81" spans="1:40" x14ac:dyDescent="0.25">
      <c r="A81" s="4">
        <v>49</v>
      </c>
      <c r="B81" s="166">
        <f>'Member Info'!D77</f>
        <v>0</v>
      </c>
      <c r="C81" s="166">
        <f>'Member Info'!E77</f>
        <v>0</v>
      </c>
      <c r="D81" s="166" t="str">
        <f>'Member Info'!G77</f>
        <v/>
      </c>
      <c r="E81" s="167">
        <f>'Member Info'!B77</f>
        <v>0</v>
      </c>
      <c r="F81" s="244"/>
      <c r="G81" s="168" t="str">
        <f>IF(E81=0,"",
IF('Member Info'!$AM$19&lt;=$R$1,
SUMPRODUCT('Member Info'!L77+IF('Member Info'!H77&gt;'Member Info'!$AJ$12,'Member Info'!$AK$13,IF('Member Info'!H77&gt;'Member Info'!$AJ$11,'Member Info'!$AK$12,IF('Member Info'!H77&gt;'Member Info'!$AJ$10,'Member Info'!$AK$11,IF('Member Info'!H77&gt;'Member Info'!$AJ$9,'Member Info'!$AK$10,IF('Member Info'!H77&gt;'Member Info'!$AJ$8,'Member Info'!$AK$9,'Member Info'!$AK$8)))))),
SUMPRODUCT('Member Info'!L77+IF('Member Info'!H77&gt;'Member Info'!$AG$17,'Member Info'!$AH$18,IF('Member Info'!H77&gt;'Member Info'!$AG$16,'Member Info'!$AH$17,IF('Member Info'!H77&gt;'Member Info'!$AG$15,'Member Info'!$AH$16,IF('Member Info'!H77&gt;'Member Info'!$AG$14,'Member Info'!$AH$15,IF('Member Info'!H77&gt;'Member Info'!$AG$13,'Member Info'!$AH$14,IF('Member Info'!H77&gt;'Member Info'!$AG$12,'Member Info'!$AH$13,IF('Member Info'!H77&gt;'Member Info'!$AG$11,'Member Info'!$AH$12,IF('Member Info'!H77&gt;'Member Info'!$AG$10,'Member Info'!$AH$11,IF('Member Info'!H77&gt;'Member Info'!$AG$9,'Member Info'!$AH$10,IF('Member Info'!H77&gt;'Member Info'!$AG$8,'Member Info'!$AH$9,'Member Info'!$AH$8)))))))))))))</f>
        <v/>
      </c>
      <c r="H81" s="26"/>
      <c r="I81" s="26"/>
      <c r="J81" s="107" t="str">
        <f>IF(E81=0,"",IF('Member Info'!F77&gt;$S$1,CONCATENATE("Joined with practice on ", TEXT('Member Info'!F77, "DD/MM/YYYY")),IF('Member Info'!N77&lt;&gt;"",IF('Member Info'!N77&lt;$R$1,CONCATENATE("Left Scheme on ", TEXT('Member Info'!N77, "DD/MM/YYYY")),IF(ISERROR(G81),"Error Detected, No rate entered",IF(E81=0,"",IF(F81="","Error Detected, No Pensionable pay",IF(ISERROR(AB81)," Unknown Values entered.",IF(T81+U81&lt;1,"Acceptable",IF(R81+S81=200, "No Contributions Entered", IF(K81="","Error Detected, Choose reason&gt;",IF(X81="1",IF(T81=1,"Please Enter Deemed Pensionable Pay","Add Any Relevant Details Above"),"Please Give Details Above"))))))))),IF(ISERROR(G81),"Error Detected, No rate entered",IF(E81=0,"",IF(F81="","Error Detected, No Pensionable pay",IF(ISERROR(AB81)," Unknown Values entered.",IF(T81+U81&lt;1,"Acceptable",IF(R81+S81=200, "No Contributions Entered", IF(K81="","Error Detected, Choose reason&gt;",IF(X81="1",IF(T81=1,"Please Enter Deemed Pensionable Pay","Add relevant Details Above"),"Please give details Above")))))))))))</f>
        <v/>
      </c>
      <c r="K81" s="263"/>
      <c r="L81" s="93"/>
      <c r="M81" s="93" t="str">
        <f t="shared" si="4"/>
        <v/>
      </c>
      <c r="N81" s="96">
        <f t="shared" si="5"/>
        <v>0</v>
      </c>
      <c r="O81" s="96">
        <f t="shared" si="0"/>
        <v>0</v>
      </c>
      <c r="P81" s="220">
        <f>(ROUND((F81/100*'Member Info'!$W$2), 2))</f>
        <v>0</v>
      </c>
      <c r="Q81" s="220" t="e">
        <f t="shared" si="6"/>
        <v>#VALUE!</v>
      </c>
      <c r="R81" s="220" t="str">
        <f t="shared" si="7"/>
        <v/>
      </c>
      <c r="S81" s="229" t="str">
        <f t="shared" si="8"/>
        <v/>
      </c>
      <c r="T81" s="230" t="str">
        <f t="shared" si="9"/>
        <v/>
      </c>
      <c r="U81" s="230" t="str">
        <f t="shared" si="10"/>
        <v/>
      </c>
      <c r="V81" s="224">
        <f t="shared" si="11"/>
        <v>0</v>
      </c>
      <c r="W81" s="112">
        <f t="shared" si="12"/>
        <v>0</v>
      </c>
      <c r="X81" s="237" t="str">
        <f t="shared" si="1"/>
        <v/>
      </c>
      <c r="Y81" s="242" t="b">
        <f t="shared" si="2"/>
        <v>0</v>
      </c>
      <c r="Z81" s="237">
        <f t="shared" si="13"/>
        <v>0</v>
      </c>
      <c r="AA81" s="237">
        <f>IF('Member Info'!N77="",1,"")</f>
        <v>1</v>
      </c>
      <c r="AB81" s="245" t="e">
        <f t="shared" si="14"/>
        <v>#VALUE!</v>
      </c>
      <c r="AC81" s="132" t="str">
        <f t="shared" si="3"/>
        <v/>
      </c>
      <c r="AD81" s="126">
        <f t="shared" si="15"/>
        <v>1</v>
      </c>
      <c r="AE81" s="126" t="str">
        <f>IF('Member Info'!N77&lt;&gt;"",IF('Member Info'!N77&lt;=$R$1,1,0),"")</f>
        <v/>
      </c>
      <c r="AG81" s="126" t="b">
        <f t="shared" si="16"/>
        <v>0</v>
      </c>
      <c r="AH81" s="126">
        <f t="shared" si="17"/>
        <v>0</v>
      </c>
      <c r="AJ81" s="126">
        <f t="shared" si="18"/>
        <v>0</v>
      </c>
      <c r="AK81" s="126">
        <f>IF('Member Info'!F77&gt;$R$1,1,0)</f>
        <v>0</v>
      </c>
      <c r="AL81" s="126" t="b">
        <f>IF(ISERROR(R81),ERROR.TYPE(#REF!)=ERROR.TYPE(R81),FALSE)</f>
        <v>0</v>
      </c>
      <c r="AM81" s="126" t="b">
        <f>IF(ISERROR(S81),ERROR.TYPE(#REF!)=ERROR.TYPE(S81),FALSE)</f>
        <v>0</v>
      </c>
      <c r="AN81" s="126">
        <f>IF(OR('Member Info'!F77&gt;=$S$1,'Member Info'!N77&gt;=$R$1),1,0)</f>
        <v>0</v>
      </c>
    </row>
    <row r="82" spans="1:40" x14ac:dyDescent="0.25">
      <c r="A82" s="4">
        <v>50</v>
      </c>
      <c r="B82" s="166">
        <f>'Member Info'!D78</f>
        <v>0</v>
      </c>
      <c r="C82" s="166">
        <f>'Member Info'!E78</f>
        <v>0</v>
      </c>
      <c r="D82" s="166" t="str">
        <f>'Member Info'!G78</f>
        <v/>
      </c>
      <c r="E82" s="167">
        <f>'Member Info'!B78</f>
        <v>0</v>
      </c>
      <c r="F82" s="244"/>
      <c r="G82" s="168" t="str">
        <f>IF(E82=0,"",
IF('Member Info'!$AM$19&lt;=$R$1,
SUMPRODUCT('Member Info'!L78+IF('Member Info'!H78&gt;'Member Info'!$AJ$12,'Member Info'!$AK$13,IF('Member Info'!H78&gt;'Member Info'!$AJ$11,'Member Info'!$AK$12,IF('Member Info'!H78&gt;'Member Info'!$AJ$10,'Member Info'!$AK$11,IF('Member Info'!H78&gt;'Member Info'!$AJ$9,'Member Info'!$AK$10,IF('Member Info'!H78&gt;'Member Info'!$AJ$8,'Member Info'!$AK$9,'Member Info'!$AK$8)))))),
SUMPRODUCT('Member Info'!L78+IF('Member Info'!H78&gt;'Member Info'!$AG$17,'Member Info'!$AH$18,IF('Member Info'!H78&gt;'Member Info'!$AG$16,'Member Info'!$AH$17,IF('Member Info'!H78&gt;'Member Info'!$AG$15,'Member Info'!$AH$16,IF('Member Info'!H78&gt;'Member Info'!$AG$14,'Member Info'!$AH$15,IF('Member Info'!H78&gt;'Member Info'!$AG$13,'Member Info'!$AH$14,IF('Member Info'!H78&gt;'Member Info'!$AG$12,'Member Info'!$AH$13,IF('Member Info'!H78&gt;'Member Info'!$AG$11,'Member Info'!$AH$12,IF('Member Info'!H78&gt;'Member Info'!$AG$10,'Member Info'!$AH$11,IF('Member Info'!H78&gt;'Member Info'!$AG$9,'Member Info'!$AH$10,IF('Member Info'!H78&gt;'Member Info'!$AG$8,'Member Info'!$AH$9,'Member Info'!$AH$8)))))))))))))</f>
        <v/>
      </c>
      <c r="H82" s="26"/>
      <c r="I82" s="26"/>
      <c r="J82" s="107" t="str">
        <f>IF(E82=0,"",IF('Member Info'!F78&gt;$S$1,CONCATENATE("Joined with practice on ", TEXT('Member Info'!F78, "DD/MM/YYYY")),IF('Member Info'!N78&lt;&gt;"",IF('Member Info'!N78&lt;$R$1,CONCATENATE("Left Scheme on ", TEXT('Member Info'!N78, "DD/MM/YYYY")),IF(ISERROR(G82),"Error Detected, No rate entered",IF(E82=0,"",IF(F82="","Error Detected, No Pensionable pay",IF(ISERROR(AB82)," Unknown Values entered.",IF(T82+U82&lt;1,"Acceptable",IF(R82+S82=200, "No Contributions Entered", IF(K82="","Error Detected, Choose reason&gt;",IF(X82="1",IF(T82=1,"Please Enter Deemed Pensionable Pay","Add Any Relevant Details Above"),"Please Give Details Above"))))))))),IF(ISERROR(G82),"Error Detected, No rate entered",IF(E82=0,"",IF(F82="","Error Detected, No Pensionable pay",IF(ISERROR(AB82)," Unknown Values entered.",IF(T82+U82&lt;1,"Acceptable",IF(R82+S82=200, "No Contributions Entered", IF(K82="","Error Detected, Choose reason&gt;",IF(X82="1",IF(T82=1,"Please Enter Deemed Pensionable Pay","Add relevant Details Above"),"Please give details Above")))))))))))</f>
        <v/>
      </c>
      <c r="K82" s="263"/>
      <c r="L82" s="93"/>
      <c r="M82" s="93" t="str">
        <f t="shared" si="4"/>
        <v/>
      </c>
      <c r="N82" s="96">
        <f t="shared" si="5"/>
        <v>0</v>
      </c>
      <c r="O82" s="96">
        <f t="shared" si="0"/>
        <v>0</v>
      </c>
      <c r="P82" s="220">
        <f>(ROUND((F82/100*'Member Info'!$W$2), 2))</f>
        <v>0</v>
      </c>
      <c r="Q82" s="220" t="e">
        <f t="shared" si="6"/>
        <v>#VALUE!</v>
      </c>
      <c r="R82" s="220" t="str">
        <f t="shared" si="7"/>
        <v/>
      </c>
      <c r="S82" s="229" t="str">
        <f t="shared" si="8"/>
        <v/>
      </c>
      <c r="T82" s="230" t="str">
        <f t="shared" si="9"/>
        <v/>
      </c>
      <c r="U82" s="230" t="str">
        <f t="shared" si="10"/>
        <v/>
      </c>
      <c r="V82" s="224">
        <f t="shared" si="11"/>
        <v>0</v>
      </c>
      <c r="W82" s="112">
        <f t="shared" si="12"/>
        <v>0</v>
      </c>
      <c r="X82" s="237" t="str">
        <f t="shared" si="1"/>
        <v/>
      </c>
      <c r="Y82" s="242" t="b">
        <f t="shared" si="2"/>
        <v>0</v>
      </c>
      <c r="Z82" s="237">
        <f t="shared" si="13"/>
        <v>0</v>
      </c>
      <c r="AA82" s="237">
        <f>IF('Member Info'!N78="",1,"")</f>
        <v>1</v>
      </c>
      <c r="AB82" s="245" t="e">
        <f t="shared" si="14"/>
        <v>#VALUE!</v>
      </c>
      <c r="AC82" s="132" t="str">
        <f t="shared" si="3"/>
        <v/>
      </c>
      <c r="AD82" s="126">
        <f t="shared" si="15"/>
        <v>1</v>
      </c>
      <c r="AE82" s="126" t="str">
        <f>IF('Member Info'!N78&lt;&gt;"",IF('Member Info'!N78&lt;=$R$1,1,0),"")</f>
        <v/>
      </c>
      <c r="AG82" s="126" t="b">
        <f t="shared" si="16"/>
        <v>0</v>
      </c>
      <c r="AH82" s="126">
        <f t="shared" si="17"/>
        <v>0</v>
      </c>
      <c r="AJ82" s="126">
        <f t="shared" si="18"/>
        <v>0</v>
      </c>
      <c r="AK82" s="126">
        <f>IF('Member Info'!F78&gt;$R$1,1,0)</f>
        <v>0</v>
      </c>
      <c r="AL82" s="126" t="b">
        <f>IF(ISERROR(R82),ERROR.TYPE(#REF!)=ERROR.TYPE(R82),FALSE)</f>
        <v>0</v>
      </c>
      <c r="AM82" s="126" t="b">
        <f>IF(ISERROR(S82),ERROR.TYPE(#REF!)=ERROR.TYPE(S82),FALSE)</f>
        <v>0</v>
      </c>
      <c r="AN82" s="126">
        <f>IF(OR('Member Info'!F78&gt;=$S$1,'Member Info'!N78&gt;=$R$1),1,0)</f>
        <v>0</v>
      </c>
    </row>
    <row r="83" spans="1:40" x14ac:dyDescent="0.25">
      <c r="A83" s="4">
        <v>51</v>
      </c>
      <c r="B83" s="166">
        <f>'Member Info'!D79</f>
        <v>0</v>
      </c>
      <c r="C83" s="166">
        <f>'Member Info'!E79</f>
        <v>0</v>
      </c>
      <c r="D83" s="166" t="str">
        <f>'Member Info'!G79</f>
        <v/>
      </c>
      <c r="E83" s="167">
        <f>'Member Info'!B79</f>
        <v>0</v>
      </c>
      <c r="F83" s="244"/>
      <c r="G83" s="168" t="str">
        <f>IF(E83=0,"",
IF('Member Info'!$AM$19&lt;=$R$1,
SUMPRODUCT('Member Info'!L79+IF('Member Info'!H79&gt;'Member Info'!$AJ$12,'Member Info'!$AK$13,IF('Member Info'!H79&gt;'Member Info'!$AJ$11,'Member Info'!$AK$12,IF('Member Info'!H79&gt;'Member Info'!$AJ$10,'Member Info'!$AK$11,IF('Member Info'!H79&gt;'Member Info'!$AJ$9,'Member Info'!$AK$10,IF('Member Info'!H79&gt;'Member Info'!$AJ$8,'Member Info'!$AK$9,'Member Info'!$AK$8)))))),
SUMPRODUCT('Member Info'!L79+IF('Member Info'!H79&gt;'Member Info'!$AG$17,'Member Info'!$AH$18,IF('Member Info'!H79&gt;'Member Info'!$AG$16,'Member Info'!$AH$17,IF('Member Info'!H79&gt;'Member Info'!$AG$15,'Member Info'!$AH$16,IF('Member Info'!H79&gt;'Member Info'!$AG$14,'Member Info'!$AH$15,IF('Member Info'!H79&gt;'Member Info'!$AG$13,'Member Info'!$AH$14,IF('Member Info'!H79&gt;'Member Info'!$AG$12,'Member Info'!$AH$13,IF('Member Info'!H79&gt;'Member Info'!$AG$11,'Member Info'!$AH$12,IF('Member Info'!H79&gt;'Member Info'!$AG$10,'Member Info'!$AH$11,IF('Member Info'!H79&gt;'Member Info'!$AG$9,'Member Info'!$AH$10,IF('Member Info'!H79&gt;'Member Info'!$AG$8,'Member Info'!$AH$9,'Member Info'!$AH$8)))))))))))))</f>
        <v/>
      </c>
      <c r="H83" s="26"/>
      <c r="I83" s="26"/>
      <c r="J83" s="107" t="str">
        <f>IF(E83=0,"",IF('Member Info'!F79&gt;$S$1,CONCATENATE("Joined with practice on ", TEXT('Member Info'!F79, "DD/MM/YYYY")),IF('Member Info'!N79&lt;&gt;"",IF('Member Info'!N79&lt;$R$1,CONCATENATE("Left Scheme on ", TEXT('Member Info'!N79, "DD/MM/YYYY")),IF(ISERROR(G83),"Error Detected, No rate entered",IF(E83=0,"",IF(F83="","Error Detected, No Pensionable pay",IF(ISERROR(AB83)," Unknown Values entered.",IF(T83+U83&lt;1,"Acceptable",IF(R83+S83=200, "No Contributions Entered", IF(K83="","Error Detected, Choose reason&gt;",IF(X83="1",IF(T83=1,"Please Enter Deemed Pensionable Pay","Add Any Relevant Details Above"),"Please Give Details Above"))))))))),IF(ISERROR(G83),"Error Detected, No rate entered",IF(E83=0,"",IF(F83="","Error Detected, No Pensionable pay",IF(ISERROR(AB83)," Unknown Values entered.",IF(T83+U83&lt;1,"Acceptable",IF(R83+S83=200, "No Contributions Entered", IF(K83="","Error Detected, Choose reason&gt;",IF(X83="1",IF(T83=1,"Please Enter Deemed Pensionable Pay","Add relevant Details Above"),"Please give details Above")))))))))))</f>
        <v/>
      </c>
      <c r="K83" s="263"/>
      <c r="L83" s="93"/>
      <c r="M83" s="93" t="str">
        <f t="shared" si="4"/>
        <v/>
      </c>
      <c r="N83" s="96">
        <f t="shared" si="5"/>
        <v>0</v>
      </c>
      <c r="O83" s="96">
        <f t="shared" si="0"/>
        <v>0</v>
      </c>
      <c r="P83" s="220">
        <f>(ROUND((F83/100*'Member Info'!$W$2), 2))</f>
        <v>0</v>
      </c>
      <c r="Q83" s="220" t="e">
        <f t="shared" si="6"/>
        <v>#VALUE!</v>
      </c>
      <c r="R83" s="220" t="str">
        <f t="shared" si="7"/>
        <v/>
      </c>
      <c r="S83" s="229" t="str">
        <f t="shared" si="8"/>
        <v/>
      </c>
      <c r="T83" s="230" t="str">
        <f t="shared" si="9"/>
        <v/>
      </c>
      <c r="U83" s="230" t="str">
        <f t="shared" si="10"/>
        <v/>
      </c>
      <c r="V83" s="224">
        <f t="shared" si="11"/>
        <v>0</v>
      </c>
      <c r="W83" s="112">
        <f t="shared" si="12"/>
        <v>0</v>
      </c>
      <c r="X83" s="237" t="str">
        <f t="shared" si="1"/>
        <v/>
      </c>
      <c r="Y83" s="242" t="b">
        <f t="shared" si="2"/>
        <v>0</v>
      </c>
      <c r="Z83" s="237">
        <f t="shared" si="13"/>
        <v>0</v>
      </c>
      <c r="AA83" s="237">
        <f>IF('Member Info'!N79="",1,"")</f>
        <v>1</v>
      </c>
      <c r="AB83" s="245" t="e">
        <f t="shared" si="14"/>
        <v>#VALUE!</v>
      </c>
      <c r="AC83" s="132" t="str">
        <f t="shared" si="3"/>
        <v/>
      </c>
      <c r="AD83" s="126">
        <f t="shared" si="15"/>
        <v>1</v>
      </c>
      <c r="AE83" s="126" t="str">
        <f>IF('Member Info'!N79&lt;&gt;"",IF('Member Info'!N79&lt;=$R$1,1,0),"")</f>
        <v/>
      </c>
      <c r="AG83" s="126" t="b">
        <f t="shared" si="16"/>
        <v>0</v>
      </c>
      <c r="AH83" s="126">
        <f t="shared" si="17"/>
        <v>0</v>
      </c>
      <c r="AJ83" s="126">
        <f t="shared" si="18"/>
        <v>0</v>
      </c>
      <c r="AK83" s="126">
        <f>IF('Member Info'!F79&gt;$R$1,1,0)</f>
        <v>0</v>
      </c>
      <c r="AL83" s="126" t="b">
        <f>IF(ISERROR(R83),ERROR.TYPE(#REF!)=ERROR.TYPE(R83),FALSE)</f>
        <v>0</v>
      </c>
      <c r="AM83" s="126" t="b">
        <f>IF(ISERROR(S83),ERROR.TYPE(#REF!)=ERROR.TYPE(S83),FALSE)</f>
        <v>0</v>
      </c>
      <c r="AN83" s="126">
        <f>IF(OR('Member Info'!F79&gt;=$S$1,'Member Info'!N79&gt;=$R$1),1,0)</f>
        <v>0</v>
      </c>
    </row>
    <row r="84" spans="1:40" x14ac:dyDescent="0.25">
      <c r="A84" s="4">
        <v>52</v>
      </c>
      <c r="B84" s="166">
        <f>'Member Info'!D80</f>
        <v>0</v>
      </c>
      <c r="C84" s="166">
        <f>'Member Info'!E80</f>
        <v>0</v>
      </c>
      <c r="D84" s="166" t="str">
        <f>'Member Info'!G80</f>
        <v/>
      </c>
      <c r="E84" s="167">
        <f>'Member Info'!B80</f>
        <v>0</v>
      </c>
      <c r="F84" s="244"/>
      <c r="G84" s="168" t="str">
        <f>IF(E84=0,"",
IF('Member Info'!$AM$19&lt;=$R$1,
SUMPRODUCT('Member Info'!L80+IF('Member Info'!H80&gt;'Member Info'!$AJ$12,'Member Info'!$AK$13,IF('Member Info'!H80&gt;'Member Info'!$AJ$11,'Member Info'!$AK$12,IF('Member Info'!H80&gt;'Member Info'!$AJ$10,'Member Info'!$AK$11,IF('Member Info'!H80&gt;'Member Info'!$AJ$9,'Member Info'!$AK$10,IF('Member Info'!H80&gt;'Member Info'!$AJ$8,'Member Info'!$AK$9,'Member Info'!$AK$8)))))),
SUMPRODUCT('Member Info'!L80+IF('Member Info'!H80&gt;'Member Info'!$AG$17,'Member Info'!$AH$18,IF('Member Info'!H80&gt;'Member Info'!$AG$16,'Member Info'!$AH$17,IF('Member Info'!H80&gt;'Member Info'!$AG$15,'Member Info'!$AH$16,IF('Member Info'!H80&gt;'Member Info'!$AG$14,'Member Info'!$AH$15,IF('Member Info'!H80&gt;'Member Info'!$AG$13,'Member Info'!$AH$14,IF('Member Info'!H80&gt;'Member Info'!$AG$12,'Member Info'!$AH$13,IF('Member Info'!H80&gt;'Member Info'!$AG$11,'Member Info'!$AH$12,IF('Member Info'!H80&gt;'Member Info'!$AG$10,'Member Info'!$AH$11,IF('Member Info'!H80&gt;'Member Info'!$AG$9,'Member Info'!$AH$10,IF('Member Info'!H80&gt;'Member Info'!$AG$8,'Member Info'!$AH$9,'Member Info'!$AH$8)))))))))))))</f>
        <v/>
      </c>
      <c r="H84" s="26"/>
      <c r="I84" s="26"/>
      <c r="J84" s="107" t="str">
        <f>IF(E84=0,"",IF('Member Info'!F80&gt;$S$1,CONCATENATE("Joined with practice on ", TEXT('Member Info'!F80, "DD/MM/YYYY")),IF('Member Info'!N80&lt;&gt;"",IF('Member Info'!N80&lt;$R$1,CONCATENATE("Left Scheme on ", TEXT('Member Info'!N80, "DD/MM/YYYY")),IF(ISERROR(G84),"Error Detected, No rate entered",IF(E84=0,"",IF(F84="","Error Detected, No Pensionable pay",IF(ISERROR(AB84)," Unknown Values entered.",IF(T84+U84&lt;1,"Acceptable",IF(R84+S84=200, "No Contributions Entered", IF(K84="","Error Detected, Choose reason&gt;",IF(X84="1",IF(T84=1,"Please Enter Deemed Pensionable Pay","Add Any Relevant Details Above"),"Please Give Details Above"))))))))),IF(ISERROR(G84),"Error Detected, No rate entered",IF(E84=0,"",IF(F84="","Error Detected, No Pensionable pay",IF(ISERROR(AB84)," Unknown Values entered.",IF(T84+U84&lt;1,"Acceptable",IF(R84+S84=200, "No Contributions Entered", IF(K84="","Error Detected, Choose reason&gt;",IF(X84="1",IF(T84=1,"Please Enter Deemed Pensionable Pay","Add relevant Details Above"),"Please give details Above")))))))))))</f>
        <v/>
      </c>
      <c r="K84" s="263"/>
      <c r="L84" s="93"/>
      <c r="M84" s="93" t="str">
        <f t="shared" si="4"/>
        <v/>
      </c>
      <c r="N84" s="96">
        <f t="shared" si="5"/>
        <v>0</v>
      </c>
      <c r="O84" s="96">
        <f t="shared" si="0"/>
        <v>0</v>
      </c>
      <c r="P84" s="220">
        <f>(ROUND((F84/100*'Member Info'!$W$2), 2))</f>
        <v>0</v>
      </c>
      <c r="Q84" s="220" t="e">
        <f t="shared" si="6"/>
        <v>#VALUE!</v>
      </c>
      <c r="R84" s="220" t="str">
        <f t="shared" si="7"/>
        <v/>
      </c>
      <c r="S84" s="229" t="str">
        <f t="shared" si="8"/>
        <v/>
      </c>
      <c r="T84" s="230" t="str">
        <f t="shared" si="9"/>
        <v/>
      </c>
      <c r="U84" s="230" t="str">
        <f t="shared" si="10"/>
        <v/>
      </c>
      <c r="V84" s="224">
        <f t="shared" si="11"/>
        <v>0</v>
      </c>
      <c r="W84" s="112">
        <f t="shared" si="12"/>
        <v>0</v>
      </c>
      <c r="X84" s="237" t="str">
        <f t="shared" si="1"/>
        <v/>
      </c>
      <c r="Y84" s="242" t="b">
        <f t="shared" si="2"/>
        <v>0</v>
      </c>
      <c r="Z84" s="237">
        <f t="shared" si="13"/>
        <v>0</v>
      </c>
      <c r="AA84" s="237">
        <f>IF('Member Info'!N80="",1,"")</f>
        <v>1</v>
      </c>
      <c r="AB84" s="245" t="e">
        <f t="shared" si="14"/>
        <v>#VALUE!</v>
      </c>
      <c r="AC84" s="132" t="str">
        <f t="shared" si="3"/>
        <v/>
      </c>
      <c r="AD84" s="126">
        <f t="shared" si="15"/>
        <v>1</v>
      </c>
      <c r="AE84" s="126" t="str">
        <f>IF('Member Info'!N80&lt;&gt;"",IF('Member Info'!N80&lt;=$R$1,1,0),"")</f>
        <v/>
      </c>
      <c r="AG84" s="126" t="b">
        <f t="shared" si="16"/>
        <v>0</v>
      </c>
      <c r="AH84" s="126">
        <f t="shared" si="17"/>
        <v>0</v>
      </c>
      <c r="AJ84" s="126">
        <f t="shared" si="18"/>
        <v>0</v>
      </c>
      <c r="AK84" s="126">
        <f>IF('Member Info'!F80&gt;$R$1,1,0)</f>
        <v>0</v>
      </c>
      <c r="AL84" s="126" t="b">
        <f>IF(ISERROR(R84),ERROR.TYPE(#REF!)=ERROR.TYPE(R84),FALSE)</f>
        <v>0</v>
      </c>
      <c r="AM84" s="126" t="b">
        <f>IF(ISERROR(S84),ERROR.TYPE(#REF!)=ERROR.TYPE(S84),FALSE)</f>
        <v>0</v>
      </c>
      <c r="AN84" s="126">
        <f>IF(OR('Member Info'!F80&gt;=$S$1,'Member Info'!N80&gt;=$R$1),1,0)</f>
        <v>0</v>
      </c>
    </row>
    <row r="85" spans="1:40" x14ac:dyDescent="0.25">
      <c r="A85" s="4">
        <v>53</v>
      </c>
      <c r="B85" s="166">
        <f>'Member Info'!D81</f>
        <v>0</v>
      </c>
      <c r="C85" s="166">
        <f>'Member Info'!E81</f>
        <v>0</v>
      </c>
      <c r="D85" s="166" t="str">
        <f>'Member Info'!G81</f>
        <v/>
      </c>
      <c r="E85" s="167">
        <f>'Member Info'!B81</f>
        <v>0</v>
      </c>
      <c r="F85" s="244"/>
      <c r="G85" s="168" t="str">
        <f>IF(E85=0,"",
IF('Member Info'!$AM$19&lt;=$R$1,
SUMPRODUCT('Member Info'!L81+IF('Member Info'!H81&gt;'Member Info'!$AJ$12,'Member Info'!$AK$13,IF('Member Info'!H81&gt;'Member Info'!$AJ$11,'Member Info'!$AK$12,IF('Member Info'!H81&gt;'Member Info'!$AJ$10,'Member Info'!$AK$11,IF('Member Info'!H81&gt;'Member Info'!$AJ$9,'Member Info'!$AK$10,IF('Member Info'!H81&gt;'Member Info'!$AJ$8,'Member Info'!$AK$9,'Member Info'!$AK$8)))))),
SUMPRODUCT('Member Info'!L81+IF('Member Info'!H81&gt;'Member Info'!$AG$17,'Member Info'!$AH$18,IF('Member Info'!H81&gt;'Member Info'!$AG$16,'Member Info'!$AH$17,IF('Member Info'!H81&gt;'Member Info'!$AG$15,'Member Info'!$AH$16,IF('Member Info'!H81&gt;'Member Info'!$AG$14,'Member Info'!$AH$15,IF('Member Info'!H81&gt;'Member Info'!$AG$13,'Member Info'!$AH$14,IF('Member Info'!H81&gt;'Member Info'!$AG$12,'Member Info'!$AH$13,IF('Member Info'!H81&gt;'Member Info'!$AG$11,'Member Info'!$AH$12,IF('Member Info'!H81&gt;'Member Info'!$AG$10,'Member Info'!$AH$11,IF('Member Info'!H81&gt;'Member Info'!$AG$9,'Member Info'!$AH$10,IF('Member Info'!H81&gt;'Member Info'!$AG$8,'Member Info'!$AH$9,'Member Info'!$AH$8)))))))))))))</f>
        <v/>
      </c>
      <c r="H85" s="26"/>
      <c r="I85" s="26"/>
      <c r="J85" s="107" t="str">
        <f>IF(E85=0,"",IF('Member Info'!F81&gt;$S$1,CONCATENATE("Joined with practice on ", TEXT('Member Info'!F81, "DD/MM/YYYY")),IF('Member Info'!N81&lt;&gt;"",IF('Member Info'!N81&lt;$R$1,CONCATENATE("Left Scheme on ", TEXT('Member Info'!N81, "DD/MM/YYYY")),IF(ISERROR(G85),"Error Detected, No rate entered",IF(E85=0,"",IF(F85="","Error Detected, No Pensionable pay",IF(ISERROR(AB85)," Unknown Values entered.",IF(T85+U85&lt;1,"Acceptable",IF(R85+S85=200, "No Contributions Entered", IF(K85="","Error Detected, Choose reason&gt;",IF(X85="1",IF(T85=1,"Please Enter Deemed Pensionable Pay","Add Any Relevant Details Above"),"Please Give Details Above"))))))))),IF(ISERROR(G85),"Error Detected, No rate entered",IF(E85=0,"",IF(F85="","Error Detected, No Pensionable pay",IF(ISERROR(AB85)," Unknown Values entered.",IF(T85+U85&lt;1,"Acceptable",IF(R85+S85=200, "No Contributions Entered", IF(K85="","Error Detected, Choose reason&gt;",IF(X85="1",IF(T85=1,"Please Enter Deemed Pensionable Pay","Add relevant Details Above"),"Please give details Above")))))))))))</f>
        <v/>
      </c>
      <c r="K85" s="263"/>
      <c r="L85" s="93"/>
      <c r="M85" s="93" t="str">
        <f t="shared" si="4"/>
        <v/>
      </c>
      <c r="N85" s="96">
        <f t="shared" si="5"/>
        <v>0</v>
      </c>
      <c r="O85" s="96">
        <f t="shared" si="0"/>
        <v>0</v>
      </c>
      <c r="P85" s="220">
        <f>(ROUND((F85/100*'Member Info'!$W$2), 2))</f>
        <v>0</v>
      </c>
      <c r="Q85" s="220" t="e">
        <f t="shared" si="6"/>
        <v>#VALUE!</v>
      </c>
      <c r="R85" s="220" t="str">
        <f t="shared" si="7"/>
        <v/>
      </c>
      <c r="S85" s="229" t="str">
        <f t="shared" si="8"/>
        <v/>
      </c>
      <c r="T85" s="230" t="str">
        <f t="shared" si="9"/>
        <v/>
      </c>
      <c r="U85" s="230" t="str">
        <f t="shared" si="10"/>
        <v/>
      </c>
      <c r="V85" s="224">
        <f t="shared" si="11"/>
        <v>0</v>
      </c>
      <c r="W85" s="112">
        <f t="shared" si="12"/>
        <v>0</v>
      </c>
      <c r="X85" s="237" t="str">
        <f t="shared" si="1"/>
        <v/>
      </c>
      <c r="Y85" s="242" t="b">
        <f t="shared" si="2"/>
        <v>0</v>
      </c>
      <c r="Z85" s="237">
        <f t="shared" si="13"/>
        <v>0</v>
      </c>
      <c r="AA85" s="237">
        <f>IF('Member Info'!N81="",1,"")</f>
        <v>1</v>
      </c>
      <c r="AB85" s="245" t="e">
        <f t="shared" si="14"/>
        <v>#VALUE!</v>
      </c>
      <c r="AC85" s="132" t="str">
        <f t="shared" si="3"/>
        <v/>
      </c>
      <c r="AD85" s="126">
        <f t="shared" si="15"/>
        <v>1</v>
      </c>
      <c r="AE85" s="126" t="str">
        <f>IF('Member Info'!N81&lt;&gt;"",IF('Member Info'!N81&lt;=$R$1,1,0),"")</f>
        <v/>
      </c>
      <c r="AG85" s="126" t="b">
        <f t="shared" si="16"/>
        <v>0</v>
      </c>
      <c r="AH85" s="126">
        <f t="shared" si="17"/>
        <v>0</v>
      </c>
      <c r="AJ85" s="126">
        <f t="shared" si="18"/>
        <v>0</v>
      </c>
      <c r="AK85" s="126">
        <f>IF('Member Info'!F81&gt;$R$1,1,0)</f>
        <v>0</v>
      </c>
      <c r="AL85" s="126" t="b">
        <f>IF(ISERROR(R85),ERROR.TYPE(#REF!)=ERROR.TYPE(R85),FALSE)</f>
        <v>0</v>
      </c>
      <c r="AM85" s="126" t="b">
        <f>IF(ISERROR(S85),ERROR.TYPE(#REF!)=ERROR.TYPE(S85),FALSE)</f>
        <v>0</v>
      </c>
      <c r="AN85" s="126">
        <f>IF(OR('Member Info'!F81&gt;=$S$1,'Member Info'!N81&gt;=$R$1),1,0)</f>
        <v>0</v>
      </c>
    </row>
    <row r="86" spans="1:40" x14ac:dyDescent="0.25">
      <c r="A86" s="4">
        <v>54</v>
      </c>
      <c r="B86" s="166">
        <f>'Member Info'!D82</f>
        <v>0</v>
      </c>
      <c r="C86" s="166">
        <f>'Member Info'!E82</f>
        <v>0</v>
      </c>
      <c r="D86" s="166" t="str">
        <f>'Member Info'!G82</f>
        <v/>
      </c>
      <c r="E86" s="167">
        <f>'Member Info'!B82</f>
        <v>0</v>
      </c>
      <c r="F86" s="244"/>
      <c r="G86" s="168" t="str">
        <f>IF(E86=0,"",
IF('Member Info'!$AM$19&lt;=$R$1,
SUMPRODUCT('Member Info'!L82+IF('Member Info'!H82&gt;'Member Info'!$AJ$12,'Member Info'!$AK$13,IF('Member Info'!H82&gt;'Member Info'!$AJ$11,'Member Info'!$AK$12,IF('Member Info'!H82&gt;'Member Info'!$AJ$10,'Member Info'!$AK$11,IF('Member Info'!H82&gt;'Member Info'!$AJ$9,'Member Info'!$AK$10,IF('Member Info'!H82&gt;'Member Info'!$AJ$8,'Member Info'!$AK$9,'Member Info'!$AK$8)))))),
SUMPRODUCT('Member Info'!L82+IF('Member Info'!H82&gt;'Member Info'!$AG$17,'Member Info'!$AH$18,IF('Member Info'!H82&gt;'Member Info'!$AG$16,'Member Info'!$AH$17,IF('Member Info'!H82&gt;'Member Info'!$AG$15,'Member Info'!$AH$16,IF('Member Info'!H82&gt;'Member Info'!$AG$14,'Member Info'!$AH$15,IF('Member Info'!H82&gt;'Member Info'!$AG$13,'Member Info'!$AH$14,IF('Member Info'!H82&gt;'Member Info'!$AG$12,'Member Info'!$AH$13,IF('Member Info'!H82&gt;'Member Info'!$AG$11,'Member Info'!$AH$12,IF('Member Info'!H82&gt;'Member Info'!$AG$10,'Member Info'!$AH$11,IF('Member Info'!H82&gt;'Member Info'!$AG$9,'Member Info'!$AH$10,IF('Member Info'!H82&gt;'Member Info'!$AG$8,'Member Info'!$AH$9,'Member Info'!$AH$8)))))))))))))</f>
        <v/>
      </c>
      <c r="H86" s="26"/>
      <c r="I86" s="26"/>
      <c r="J86" s="107" t="str">
        <f>IF(E86=0,"",IF('Member Info'!F82&gt;$S$1,CONCATENATE("Joined with practice on ", TEXT('Member Info'!F82, "DD/MM/YYYY")),IF('Member Info'!N82&lt;&gt;"",IF('Member Info'!N82&lt;$R$1,CONCATENATE("Left Scheme on ", TEXT('Member Info'!N82, "DD/MM/YYYY")),IF(ISERROR(G86),"Error Detected, No rate entered",IF(E86=0,"",IF(F86="","Error Detected, No Pensionable pay",IF(ISERROR(AB86)," Unknown Values entered.",IF(T86+U86&lt;1,"Acceptable",IF(R86+S86=200, "No Contributions Entered", IF(K86="","Error Detected, Choose reason&gt;",IF(X86="1",IF(T86=1,"Please Enter Deemed Pensionable Pay","Add Any Relevant Details Above"),"Please Give Details Above"))))))))),IF(ISERROR(G86),"Error Detected, No rate entered",IF(E86=0,"",IF(F86="","Error Detected, No Pensionable pay",IF(ISERROR(AB86)," Unknown Values entered.",IF(T86+U86&lt;1,"Acceptable",IF(R86+S86=200, "No Contributions Entered", IF(K86="","Error Detected, Choose reason&gt;",IF(X86="1",IF(T86=1,"Please Enter Deemed Pensionable Pay","Add relevant Details Above"),"Please give details Above")))))))))))</f>
        <v/>
      </c>
      <c r="K86" s="263"/>
      <c r="L86" s="93"/>
      <c r="M86" s="93" t="str">
        <f t="shared" si="4"/>
        <v/>
      </c>
      <c r="N86" s="96">
        <f t="shared" si="5"/>
        <v>0</v>
      </c>
      <c r="O86" s="96">
        <f t="shared" si="0"/>
        <v>0</v>
      </c>
      <c r="P86" s="220">
        <f>(ROUND((F86/100*'Member Info'!$W$2), 2))</f>
        <v>0</v>
      </c>
      <c r="Q86" s="220" t="e">
        <f t="shared" si="6"/>
        <v>#VALUE!</v>
      </c>
      <c r="R86" s="220" t="str">
        <f t="shared" si="7"/>
        <v/>
      </c>
      <c r="S86" s="229" t="str">
        <f t="shared" si="8"/>
        <v/>
      </c>
      <c r="T86" s="230" t="str">
        <f t="shared" si="9"/>
        <v/>
      </c>
      <c r="U86" s="230" t="str">
        <f t="shared" si="10"/>
        <v/>
      </c>
      <c r="V86" s="224">
        <f t="shared" si="11"/>
        <v>0</v>
      </c>
      <c r="W86" s="112">
        <f t="shared" si="12"/>
        <v>0</v>
      </c>
      <c r="X86" s="237" t="str">
        <f t="shared" si="1"/>
        <v/>
      </c>
      <c r="Y86" s="242" t="b">
        <f t="shared" si="2"/>
        <v>0</v>
      </c>
      <c r="Z86" s="237">
        <f t="shared" si="13"/>
        <v>0</v>
      </c>
      <c r="AA86" s="237">
        <f>IF('Member Info'!N82="",1,"")</f>
        <v>1</v>
      </c>
      <c r="AB86" s="245" t="e">
        <f t="shared" si="14"/>
        <v>#VALUE!</v>
      </c>
      <c r="AC86" s="132" t="str">
        <f t="shared" si="3"/>
        <v/>
      </c>
      <c r="AD86" s="126">
        <f t="shared" si="15"/>
        <v>1</v>
      </c>
      <c r="AE86" s="126" t="str">
        <f>IF('Member Info'!N82&lt;&gt;"",IF('Member Info'!N82&lt;=$R$1,1,0),"")</f>
        <v/>
      </c>
      <c r="AG86" s="126" t="b">
        <f t="shared" si="16"/>
        <v>0</v>
      </c>
      <c r="AH86" s="126">
        <f t="shared" si="17"/>
        <v>0</v>
      </c>
      <c r="AJ86" s="126">
        <f t="shared" si="18"/>
        <v>0</v>
      </c>
      <c r="AK86" s="126">
        <f>IF('Member Info'!F82&gt;$R$1,1,0)</f>
        <v>0</v>
      </c>
      <c r="AL86" s="126" t="b">
        <f>IF(ISERROR(R86),ERROR.TYPE(#REF!)=ERROR.TYPE(R86),FALSE)</f>
        <v>0</v>
      </c>
      <c r="AM86" s="126" t="b">
        <f>IF(ISERROR(S86),ERROR.TYPE(#REF!)=ERROR.TYPE(S86),FALSE)</f>
        <v>0</v>
      </c>
      <c r="AN86" s="126">
        <f>IF(OR('Member Info'!F82&gt;=$S$1,'Member Info'!N82&gt;=$R$1),1,0)</f>
        <v>0</v>
      </c>
    </row>
    <row r="87" spans="1:40" x14ac:dyDescent="0.25">
      <c r="A87" s="4">
        <v>55</v>
      </c>
      <c r="B87" s="166">
        <f>'Member Info'!D83</f>
        <v>0</v>
      </c>
      <c r="C87" s="166">
        <f>'Member Info'!E83</f>
        <v>0</v>
      </c>
      <c r="D87" s="166" t="str">
        <f>'Member Info'!G83</f>
        <v/>
      </c>
      <c r="E87" s="167">
        <f>'Member Info'!B83</f>
        <v>0</v>
      </c>
      <c r="F87" s="244"/>
      <c r="G87" s="168" t="str">
        <f>IF(E87=0,"",
IF('Member Info'!$AM$19&lt;=$R$1,
SUMPRODUCT('Member Info'!L83+IF('Member Info'!H83&gt;'Member Info'!$AJ$12,'Member Info'!$AK$13,IF('Member Info'!H83&gt;'Member Info'!$AJ$11,'Member Info'!$AK$12,IF('Member Info'!H83&gt;'Member Info'!$AJ$10,'Member Info'!$AK$11,IF('Member Info'!H83&gt;'Member Info'!$AJ$9,'Member Info'!$AK$10,IF('Member Info'!H83&gt;'Member Info'!$AJ$8,'Member Info'!$AK$9,'Member Info'!$AK$8)))))),
SUMPRODUCT('Member Info'!L83+IF('Member Info'!H83&gt;'Member Info'!$AG$17,'Member Info'!$AH$18,IF('Member Info'!H83&gt;'Member Info'!$AG$16,'Member Info'!$AH$17,IF('Member Info'!H83&gt;'Member Info'!$AG$15,'Member Info'!$AH$16,IF('Member Info'!H83&gt;'Member Info'!$AG$14,'Member Info'!$AH$15,IF('Member Info'!H83&gt;'Member Info'!$AG$13,'Member Info'!$AH$14,IF('Member Info'!H83&gt;'Member Info'!$AG$12,'Member Info'!$AH$13,IF('Member Info'!H83&gt;'Member Info'!$AG$11,'Member Info'!$AH$12,IF('Member Info'!H83&gt;'Member Info'!$AG$10,'Member Info'!$AH$11,IF('Member Info'!H83&gt;'Member Info'!$AG$9,'Member Info'!$AH$10,IF('Member Info'!H83&gt;'Member Info'!$AG$8,'Member Info'!$AH$9,'Member Info'!$AH$8)))))))))))))</f>
        <v/>
      </c>
      <c r="H87" s="26"/>
      <c r="I87" s="26"/>
      <c r="J87" s="107" t="str">
        <f>IF(E87=0,"",IF('Member Info'!F83&gt;$S$1,CONCATENATE("Joined with practice on ", TEXT('Member Info'!F83, "DD/MM/YYYY")),IF('Member Info'!N83&lt;&gt;"",IF('Member Info'!N83&lt;$R$1,CONCATENATE("Left Scheme on ", TEXT('Member Info'!N83, "DD/MM/YYYY")),IF(ISERROR(G87),"Error Detected, No rate entered",IF(E87=0,"",IF(F87="","Error Detected, No Pensionable pay",IF(ISERROR(AB87)," Unknown Values entered.",IF(T87+U87&lt;1,"Acceptable",IF(R87+S87=200, "No Contributions Entered", IF(K87="","Error Detected, Choose reason&gt;",IF(X87="1",IF(T87=1,"Please Enter Deemed Pensionable Pay","Add Any Relevant Details Above"),"Please Give Details Above"))))))))),IF(ISERROR(G87),"Error Detected, No rate entered",IF(E87=0,"",IF(F87="","Error Detected, No Pensionable pay",IF(ISERROR(AB87)," Unknown Values entered.",IF(T87+U87&lt;1,"Acceptable",IF(R87+S87=200, "No Contributions Entered", IF(K87="","Error Detected, Choose reason&gt;",IF(X87="1",IF(T87=1,"Please Enter Deemed Pensionable Pay","Add relevant Details Above"),"Please give details Above")))))))))))</f>
        <v/>
      </c>
      <c r="K87" s="263"/>
      <c r="L87" s="93"/>
      <c r="M87" s="93" t="str">
        <f t="shared" si="4"/>
        <v/>
      </c>
      <c r="N87" s="96">
        <f t="shared" si="5"/>
        <v>0</v>
      </c>
      <c r="O87" s="96">
        <f t="shared" si="0"/>
        <v>0</v>
      </c>
      <c r="P87" s="220">
        <f>(ROUND((F87/100*'Member Info'!$W$2), 2))</f>
        <v>0</v>
      </c>
      <c r="Q87" s="220" t="e">
        <f t="shared" si="6"/>
        <v>#VALUE!</v>
      </c>
      <c r="R87" s="220" t="str">
        <f t="shared" si="7"/>
        <v/>
      </c>
      <c r="S87" s="229" t="str">
        <f t="shared" si="8"/>
        <v/>
      </c>
      <c r="T87" s="230" t="str">
        <f t="shared" si="9"/>
        <v/>
      </c>
      <c r="U87" s="230" t="str">
        <f t="shared" si="10"/>
        <v/>
      </c>
      <c r="V87" s="224">
        <f t="shared" si="11"/>
        <v>0</v>
      </c>
      <c r="W87" s="112">
        <f t="shared" si="12"/>
        <v>0</v>
      </c>
      <c r="X87" s="237" t="str">
        <f t="shared" si="1"/>
        <v/>
      </c>
      <c r="Y87" s="242" t="b">
        <f t="shared" si="2"/>
        <v>0</v>
      </c>
      <c r="Z87" s="237">
        <f t="shared" si="13"/>
        <v>0</v>
      </c>
      <c r="AA87" s="237">
        <f>IF('Member Info'!N83="",1,"")</f>
        <v>1</v>
      </c>
      <c r="AB87" s="245" t="e">
        <f t="shared" si="14"/>
        <v>#VALUE!</v>
      </c>
      <c r="AC87" s="132" t="str">
        <f t="shared" si="3"/>
        <v/>
      </c>
      <c r="AD87" s="126">
        <f t="shared" si="15"/>
        <v>1</v>
      </c>
      <c r="AE87" s="126" t="str">
        <f>IF('Member Info'!N83&lt;&gt;"",IF('Member Info'!N83&lt;=$R$1,1,0),"")</f>
        <v/>
      </c>
      <c r="AG87" s="126" t="b">
        <f t="shared" si="16"/>
        <v>0</v>
      </c>
      <c r="AH87" s="126">
        <f t="shared" si="17"/>
        <v>0</v>
      </c>
      <c r="AJ87" s="126">
        <f t="shared" si="18"/>
        <v>0</v>
      </c>
      <c r="AK87" s="126">
        <f>IF('Member Info'!F83&gt;$R$1,1,0)</f>
        <v>0</v>
      </c>
      <c r="AL87" s="126" t="b">
        <f>IF(ISERROR(R87),ERROR.TYPE(#REF!)=ERROR.TYPE(R87),FALSE)</f>
        <v>0</v>
      </c>
      <c r="AM87" s="126" t="b">
        <f>IF(ISERROR(S87),ERROR.TYPE(#REF!)=ERROR.TYPE(S87),FALSE)</f>
        <v>0</v>
      </c>
      <c r="AN87" s="126">
        <f>IF(OR('Member Info'!F83&gt;=$S$1,'Member Info'!N83&gt;=$R$1),1,0)</f>
        <v>0</v>
      </c>
    </row>
    <row r="88" spans="1:40" x14ac:dyDescent="0.25">
      <c r="A88" s="4">
        <v>56</v>
      </c>
      <c r="B88" s="166">
        <f>'Member Info'!D84</f>
        <v>0</v>
      </c>
      <c r="C88" s="166">
        <f>'Member Info'!E84</f>
        <v>0</v>
      </c>
      <c r="D88" s="166" t="str">
        <f>'Member Info'!G84</f>
        <v/>
      </c>
      <c r="E88" s="167">
        <f>'Member Info'!B84</f>
        <v>0</v>
      </c>
      <c r="F88" s="244"/>
      <c r="G88" s="168" t="str">
        <f>IF(E88=0,"",
IF('Member Info'!$AM$19&lt;=$R$1,
SUMPRODUCT('Member Info'!L84+IF('Member Info'!H84&gt;'Member Info'!$AJ$12,'Member Info'!$AK$13,IF('Member Info'!H84&gt;'Member Info'!$AJ$11,'Member Info'!$AK$12,IF('Member Info'!H84&gt;'Member Info'!$AJ$10,'Member Info'!$AK$11,IF('Member Info'!H84&gt;'Member Info'!$AJ$9,'Member Info'!$AK$10,IF('Member Info'!H84&gt;'Member Info'!$AJ$8,'Member Info'!$AK$9,'Member Info'!$AK$8)))))),
SUMPRODUCT('Member Info'!L84+IF('Member Info'!H84&gt;'Member Info'!$AG$17,'Member Info'!$AH$18,IF('Member Info'!H84&gt;'Member Info'!$AG$16,'Member Info'!$AH$17,IF('Member Info'!H84&gt;'Member Info'!$AG$15,'Member Info'!$AH$16,IF('Member Info'!H84&gt;'Member Info'!$AG$14,'Member Info'!$AH$15,IF('Member Info'!H84&gt;'Member Info'!$AG$13,'Member Info'!$AH$14,IF('Member Info'!H84&gt;'Member Info'!$AG$12,'Member Info'!$AH$13,IF('Member Info'!H84&gt;'Member Info'!$AG$11,'Member Info'!$AH$12,IF('Member Info'!H84&gt;'Member Info'!$AG$10,'Member Info'!$AH$11,IF('Member Info'!H84&gt;'Member Info'!$AG$9,'Member Info'!$AH$10,IF('Member Info'!H84&gt;'Member Info'!$AG$8,'Member Info'!$AH$9,'Member Info'!$AH$8)))))))))))))</f>
        <v/>
      </c>
      <c r="H88" s="26"/>
      <c r="I88" s="26"/>
      <c r="J88" s="107" t="str">
        <f>IF(E88=0,"",IF('Member Info'!F84&gt;$S$1,CONCATENATE("Joined with practice on ", TEXT('Member Info'!F84, "DD/MM/YYYY")),IF('Member Info'!N84&lt;&gt;"",IF('Member Info'!N84&lt;$R$1,CONCATENATE("Left Scheme on ", TEXT('Member Info'!N84, "DD/MM/YYYY")),IF(ISERROR(G88),"Error Detected, No rate entered",IF(E88=0,"",IF(F88="","Error Detected, No Pensionable pay",IF(ISERROR(AB88)," Unknown Values entered.",IF(T88+U88&lt;1,"Acceptable",IF(R88+S88=200, "No Contributions Entered", IF(K88="","Error Detected, Choose reason&gt;",IF(X88="1",IF(T88=1,"Please Enter Deemed Pensionable Pay","Add Any Relevant Details Above"),"Please Give Details Above"))))))))),IF(ISERROR(G88),"Error Detected, No rate entered",IF(E88=0,"",IF(F88="","Error Detected, No Pensionable pay",IF(ISERROR(AB88)," Unknown Values entered.",IF(T88+U88&lt;1,"Acceptable",IF(R88+S88=200, "No Contributions Entered", IF(K88="","Error Detected, Choose reason&gt;",IF(X88="1",IF(T88=1,"Please Enter Deemed Pensionable Pay","Add relevant Details Above"),"Please give details Above")))))))))))</f>
        <v/>
      </c>
      <c r="K88" s="263"/>
      <c r="L88" s="93"/>
      <c r="M88" s="93" t="str">
        <f t="shared" si="4"/>
        <v/>
      </c>
      <c r="N88" s="96">
        <f t="shared" si="5"/>
        <v>0</v>
      </c>
      <c r="O88" s="96">
        <f t="shared" si="0"/>
        <v>0</v>
      </c>
      <c r="P88" s="220">
        <f>(ROUND((F88/100*'Member Info'!$W$2), 2))</f>
        <v>0</v>
      </c>
      <c r="Q88" s="220" t="e">
        <f t="shared" si="6"/>
        <v>#VALUE!</v>
      </c>
      <c r="R88" s="220" t="str">
        <f t="shared" si="7"/>
        <v/>
      </c>
      <c r="S88" s="229" t="str">
        <f t="shared" si="8"/>
        <v/>
      </c>
      <c r="T88" s="230" t="str">
        <f t="shared" si="9"/>
        <v/>
      </c>
      <c r="U88" s="230" t="str">
        <f t="shared" si="10"/>
        <v/>
      </c>
      <c r="V88" s="224">
        <f t="shared" si="11"/>
        <v>0</v>
      </c>
      <c r="W88" s="112">
        <f t="shared" si="12"/>
        <v>0</v>
      </c>
      <c r="X88" s="237" t="str">
        <f t="shared" si="1"/>
        <v/>
      </c>
      <c r="Y88" s="242" t="b">
        <f t="shared" si="2"/>
        <v>0</v>
      </c>
      <c r="Z88" s="237">
        <f t="shared" si="13"/>
        <v>0</v>
      </c>
      <c r="AA88" s="237">
        <f>IF('Member Info'!N84="",1,"")</f>
        <v>1</v>
      </c>
      <c r="AB88" s="245" t="e">
        <f t="shared" si="14"/>
        <v>#VALUE!</v>
      </c>
      <c r="AC88" s="132" t="str">
        <f t="shared" si="3"/>
        <v/>
      </c>
      <c r="AD88" s="126">
        <f t="shared" si="15"/>
        <v>1</v>
      </c>
      <c r="AE88" s="126" t="str">
        <f>IF('Member Info'!N84&lt;&gt;"",IF('Member Info'!N84&lt;=$R$1,1,0),"")</f>
        <v/>
      </c>
      <c r="AG88" s="126" t="b">
        <f t="shared" si="16"/>
        <v>0</v>
      </c>
      <c r="AH88" s="126">
        <f t="shared" si="17"/>
        <v>0</v>
      </c>
      <c r="AJ88" s="126">
        <f t="shared" si="18"/>
        <v>0</v>
      </c>
      <c r="AK88" s="126">
        <f>IF('Member Info'!F84&gt;$R$1,1,0)</f>
        <v>0</v>
      </c>
      <c r="AL88" s="126" t="b">
        <f>IF(ISERROR(R88),ERROR.TYPE(#REF!)=ERROR.TYPE(R88),FALSE)</f>
        <v>0</v>
      </c>
      <c r="AM88" s="126" t="b">
        <f>IF(ISERROR(S88),ERROR.TYPE(#REF!)=ERROR.TYPE(S88),FALSE)</f>
        <v>0</v>
      </c>
      <c r="AN88" s="126">
        <f>IF(OR('Member Info'!F84&gt;=$S$1,'Member Info'!N84&gt;=$R$1),1,0)</f>
        <v>0</v>
      </c>
    </row>
    <row r="89" spans="1:40" x14ac:dyDescent="0.25">
      <c r="A89" s="4">
        <v>57</v>
      </c>
      <c r="B89" s="166">
        <f>'Member Info'!D85</f>
        <v>0</v>
      </c>
      <c r="C89" s="166">
        <f>'Member Info'!E85</f>
        <v>0</v>
      </c>
      <c r="D89" s="166" t="str">
        <f>'Member Info'!G85</f>
        <v/>
      </c>
      <c r="E89" s="167">
        <f>'Member Info'!B85</f>
        <v>0</v>
      </c>
      <c r="F89" s="244"/>
      <c r="G89" s="168" t="str">
        <f>IF(E89=0,"",
IF('Member Info'!$AM$19&lt;=$R$1,
SUMPRODUCT('Member Info'!L85+IF('Member Info'!H85&gt;'Member Info'!$AJ$12,'Member Info'!$AK$13,IF('Member Info'!H85&gt;'Member Info'!$AJ$11,'Member Info'!$AK$12,IF('Member Info'!H85&gt;'Member Info'!$AJ$10,'Member Info'!$AK$11,IF('Member Info'!H85&gt;'Member Info'!$AJ$9,'Member Info'!$AK$10,IF('Member Info'!H85&gt;'Member Info'!$AJ$8,'Member Info'!$AK$9,'Member Info'!$AK$8)))))),
SUMPRODUCT('Member Info'!L85+IF('Member Info'!H85&gt;'Member Info'!$AG$17,'Member Info'!$AH$18,IF('Member Info'!H85&gt;'Member Info'!$AG$16,'Member Info'!$AH$17,IF('Member Info'!H85&gt;'Member Info'!$AG$15,'Member Info'!$AH$16,IF('Member Info'!H85&gt;'Member Info'!$AG$14,'Member Info'!$AH$15,IF('Member Info'!H85&gt;'Member Info'!$AG$13,'Member Info'!$AH$14,IF('Member Info'!H85&gt;'Member Info'!$AG$12,'Member Info'!$AH$13,IF('Member Info'!H85&gt;'Member Info'!$AG$11,'Member Info'!$AH$12,IF('Member Info'!H85&gt;'Member Info'!$AG$10,'Member Info'!$AH$11,IF('Member Info'!H85&gt;'Member Info'!$AG$9,'Member Info'!$AH$10,IF('Member Info'!H85&gt;'Member Info'!$AG$8,'Member Info'!$AH$9,'Member Info'!$AH$8)))))))))))))</f>
        <v/>
      </c>
      <c r="H89" s="26"/>
      <c r="I89" s="26"/>
      <c r="J89" s="107" t="str">
        <f>IF(E89=0,"",IF('Member Info'!F85&gt;$S$1,CONCATENATE("Joined with practice on ", TEXT('Member Info'!F85, "DD/MM/YYYY")),IF('Member Info'!N85&lt;&gt;"",IF('Member Info'!N85&lt;$R$1,CONCATENATE("Left Scheme on ", TEXT('Member Info'!N85, "DD/MM/YYYY")),IF(ISERROR(G89),"Error Detected, No rate entered",IF(E89=0,"",IF(F89="","Error Detected, No Pensionable pay",IF(ISERROR(AB89)," Unknown Values entered.",IF(T89+U89&lt;1,"Acceptable",IF(R89+S89=200, "No Contributions Entered", IF(K89="","Error Detected, Choose reason&gt;",IF(X89="1",IF(T89=1,"Please Enter Deemed Pensionable Pay","Add Any Relevant Details Above"),"Please Give Details Above"))))))))),IF(ISERROR(G89),"Error Detected, No rate entered",IF(E89=0,"",IF(F89="","Error Detected, No Pensionable pay",IF(ISERROR(AB89)," Unknown Values entered.",IF(T89+U89&lt;1,"Acceptable",IF(R89+S89=200, "No Contributions Entered", IF(K89="","Error Detected, Choose reason&gt;",IF(X89="1",IF(T89=1,"Please Enter Deemed Pensionable Pay","Add relevant Details Above"),"Please give details Above")))))))))))</f>
        <v/>
      </c>
      <c r="K89" s="263"/>
      <c r="L89" s="93"/>
      <c r="M89" s="93" t="str">
        <f t="shared" si="4"/>
        <v/>
      </c>
      <c r="N89" s="96">
        <f t="shared" si="5"/>
        <v>0</v>
      </c>
      <c r="O89" s="96">
        <f t="shared" si="0"/>
        <v>0</v>
      </c>
      <c r="P89" s="220">
        <f>(ROUND((F89/100*'Member Info'!$W$2), 2))</f>
        <v>0</v>
      </c>
      <c r="Q89" s="220" t="e">
        <f t="shared" si="6"/>
        <v>#VALUE!</v>
      </c>
      <c r="R89" s="220" t="str">
        <f t="shared" si="7"/>
        <v/>
      </c>
      <c r="S89" s="229" t="str">
        <f t="shared" si="8"/>
        <v/>
      </c>
      <c r="T89" s="230" t="str">
        <f t="shared" si="9"/>
        <v/>
      </c>
      <c r="U89" s="230" t="str">
        <f t="shared" si="10"/>
        <v/>
      </c>
      <c r="V89" s="224">
        <f t="shared" si="11"/>
        <v>0</v>
      </c>
      <c r="W89" s="112">
        <f t="shared" si="12"/>
        <v>0</v>
      </c>
      <c r="X89" s="237" t="str">
        <f t="shared" si="1"/>
        <v/>
      </c>
      <c r="Y89" s="242" t="b">
        <f t="shared" si="2"/>
        <v>0</v>
      </c>
      <c r="Z89" s="237">
        <f t="shared" si="13"/>
        <v>0</v>
      </c>
      <c r="AA89" s="237">
        <f>IF('Member Info'!N85="",1,"")</f>
        <v>1</v>
      </c>
      <c r="AB89" s="245" t="e">
        <f t="shared" si="14"/>
        <v>#VALUE!</v>
      </c>
      <c r="AC89" s="132" t="str">
        <f t="shared" si="3"/>
        <v/>
      </c>
      <c r="AD89" s="126">
        <f t="shared" si="15"/>
        <v>1</v>
      </c>
      <c r="AE89" s="126" t="str">
        <f>IF('Member Info'!N85&lt;&gt;"",IF('Member Info'!N85&lt;=$R$1,1,0),"")</f>
        <v/>
      </c>
      <c r="AG89" s="126" t="b">
        <f t="shared" si="16"/>
        <v>0</v>
      </c>
      <c r="AH89" s="126">
        <f t="shared" si="17"/>
        <v>0</v>
      </c>
      <c r="AJ89" s="126">
        <f t="shared" si="18"/>
        <v>0</v>
      </c>
      <c r="AK89" s="126">
        <f>IF('Member Info'!F85&gt;$R$1,1,0)</f>
        <v>0</v>
      </c>
      <c r="AL89" s="126" t="b">
        <f>IF(ISERROR(R89),ERROR.TYPE(#REF!)=ERROR.TYPE(R89),FALSE)</f>
        <v>0</v>
      </c>
      <c r="AM89" s="126" t="b">
        <f>IF(ISERROR(S89),ERROR.TYPE(#REF!)=ERROR.TYPE(S89),FALSE)</f>
        <v>0</v>
      </c>
      <c r="AN89" s="126">
        <f>IF(OR('Member Info'!F85&gt;=$S$1,'Member Info'!N85&gt;=$R$1),1,0)</f>
        <v>0</v>
      </c>
    </row>
    <row r="90" spans="1:40" x14ac:dyDescent="0.25">
      <c r="A90" s="4">
        <v>58</v>
      </c>
      <c r="B90" s="166">
        <f>'Member Info'!D86</f>
        <v>0</v>
      </c>
      <c r="C90" s="166">
        <f>'Member Info'!E86</f>
        <v>0</v>
      </c>
      <c r="D90" s="166" t="str">
        <f>'Member Info'!G86</f>
        <v/>
      </c>
      <c r="E90" s="167">
        <f>'Member Info'!B86</f>
        <v>0</v>
      </c>
      <c r="F90" s="244"/>
      <c r="G90" s="168" t="str">
        <f>IF(E90=0,"",
IF('Member Info'!$AM$19&lt;=$R$1,
SUMPRODUCT('Member Info'!L86+IF('Member Info'!H86&gt;'Member Info'!$AJ$12,'Member Info'!$AK$13,IF('Member Info'!H86&gt;'Member Info'!$AJ$11,'Member Info'!$AK$12,IF('Member Info'!H86&gt;'Member Info'!$AJ$10,'Member Info'!$AK$11,IF('Member Info'!H86&gt;'Member Info'!$AJ$9,'Member Info'!$AK$10,IF('Member Info'!H86&gt;'Member Info'!$AJ$8,'Member Info'!$AK$9,'Member Info'!$AK$8)))))),
SUMPRODUCT('Member Info'!L86+IF('Member Info'!H86&gt;'Member Info'!$AG$17,'Member Info'!$AH$18,IF('Member Info'!H86&gt;'Member Info'!$AG$16,'Member Info'!$AH$17,IF('Member Info'!H86&gt;'Member Info'!$AG$15,'Member Info'!$AH$16,IF('Member Info'!H86&gt;'Member Info'!$AG$14,'Member Info'!$AH$15,IF('Member Info'!H86&gt;'Member Info'!$AG$13,'Member Info'!$AH$14,IF('Member Info'!H86&gt;'Member Info'!$AG$12,'Member Info'!$AH$13,IF('Member Info'!H86&gt;'Member Info'!$AG$11,'Member Info'!$AH$12,IF('Member Info'!H86&gt;'Member Info'!$AG$10,'Member Info'!$AH$11,IF('Member Info'!H86&gt;'Member Info'!$AG$9,'Member Info'!$AH$10,IF('Member Info'!H86&gt;'Member Info'!$AG$8,'Member Info'!$AH$9,'Member Info'!$AH$8)))))))))))))</f>
        <v/>
      </c>
      <c r="H90" s="26"/>
      <c r="I90" s="26"/>
      <c r="J90" s="107" t="str">
        <f>IF(E90=0,"",IF('Member Info'!F86&gt;$S$1,CONCATENATE("Joined with practice on ", TEXT('Member Info'!F86, "DD/MM/YYYY")),IF('Member Info'!N86&lt;&gt;"",IF('Member Info'!N86&lt;$R$1,CONCATENATE("Left Scheme on ", TEXT('Member Info'!N86, "DD/MM/YYYY")),IF(ISERROR(G90),"Error Detected, No rate entered",IF(E90=0,"",IF(F90="","Error Detected, No Pensionable pay",IF(ISERROR(AB90)," Unknown Values entered.",IF(T90+U90&lt;1,"Acceptable",IF(R90+S90=200, "No Contributions Entered", IF(K90="","Error Detected, Choose reason&gt;",IF(X90="1",IF(T90=1,"Please Enter Deemed Pensionable Pay","Add Any Relevant Details Above"),"Please Give Details Above"))))))))),IF(ISERROR(G90),"Error Detected, No rate entered",IF(E90=0,"",IF(F90="","Error Detected, No Pensionable pay",IF(ISERROR(AB90)," Unknown Values entered.",IF(T90+U90&lt;1,"Acceptable",IF(R90+S90=200, "No Contributions Entered", IF(K90="","Error Detected, Choose reason&gt;",IF(X90="1",IF(T90=1,"Please Enter Deemed Pensionable Pay","Add relevant Details Above"),"Please give details Above")))))))))))</f>
        <v/>
      </c>
      <c r="K90" s="263"/>
      <c r="L90" s="93"/>
      <c r="M90" s="93" t="str">
        <f t="shared" si="4"/>
        <v/>
      </c>
      <c r="N90" s="96">
        <f t="shared" si="5"/>
        <v>0</v>
      </c>
      <c r="O90" s="96">
        <f t="shared" si="0"/>
        <v>0</v>
      </c>
      <c r="P90" s="220">
        <f>(ROUND((F90/100*'Member Info'!$W$2), 2))</f>
        <v>0</v>
      </c>
      <c r="Q90" s="220" t="e">
        <f t="shared" si="6"/>
        <v>#VALUE!</v>
      </c>
      <c r="R90" s="220" t="str">
        <f t="shared" si="7"/>
        <v/>
      </c>
      <c r="S90" s="229" t="str">
        <f t="shared" si="8"/>
        <v/>
      </c>
      <c r="T90" s="230" t="str">
        <f t="shared" si="9"/>
        <v/>
      </c>
      <c r="U90" s="230" t="str">
        <f t="shared" si="10"/>
        <v/>
      </c>
      <c r="V90" s="224">
        <f t="shared" si="11"/>
        <v>0</v>
      </c>
      <c r="W90" s="112">
        <f t="shared" si="12"/>
        <v>0</v>
      </c>
      <c r="X90" s="237" t="str">
        <f t="shared" si="1"/>
        <v/>
      </c>
      <c r="Y90" s="242" t="b">
        <f t="shared" si="2"/>
        <v>0</v>
      </c>
      <c r="Z90" s="237">
        <f t="shared" si="13"/>
        <v>0</v>
      </c>
      <c r="AA90" s="237">
        <f>IF('Member Info'!N86="",1,"")</f>
        <v>1</v>
      </c>
      <c r="AB90" s="245" t="e">
        <f t="shared" si="14"/>
        <v>#VALUE!</v>
      </c>
      <c r="AC90" s="132" t="str">
        <f t="shared" si="3"/>
        <v/>
      </c>
      <c r="AD90" s="126">
        <f t="shared" si="15"/>
        <v>1</v>
      </c>
      <c r="AE90" s="126" t="str">
        <f>IF('Member Info'!N86&lt;&gt;"",IF('Member Info'!N86&lt;=$R$1,1,0),"")</f>
        <v/>
      </c>
      <c r="AG90" s="126" t="b">
        <f t="shared" si="16"/>
        <v>0</v>
      </c>
      <c r="AH90" s="126">
        <f t="shared" si="17"/>
        <v>0</v>
      </c>
      <c r="AJ90" s="126">
        <f t="shared" si="18"/>
        <v>0</v>
      </c>
      <c r="AK90" s="126">
        <f>IF('Member Info'!F86&gt;$R$1,1,0)</f>
        <v>0</v>
      </c>
      <c r="AL90" s="126" t="b">
        <f>IF(ISERROR(R90),ERROR.TYPE(#REF!)=ERROR.TYPE(R90),FALSE)</f>
        <v>0</v>
      </c>
      <c r="AM90" s="126" t="b">
        <f>IF(ISERROR(S90),ERROR.TYPE(#REF!)=ERROR.TYPE(S90),FALSE)</f>
        <v>0</v>
      </c>
      <c r="AN90" s="126">
        <f>IF(OR('Member Info'!F86&gt;=$S$1,'Member Info'!N86&gt;=$R$1),1,0)</f>
        <v>0</v>
      </c>
    </row>
    <row r="91" spans="1:40" x14ac:dyDescent="0.25">
      <c r="A91" s="4">
        <v>59</v>
      </c>
      <c r="B91" s="166">
        <f>'Member Info'!D87</f>
        <v>0</v>
      </c>
      <c r="C91" s="166">
        <f>'Member Info'!E87</f>
        <v>0</v>
      </c>
      <c r="D91" s="166" t="str">
        <f>'Member Info'!G87</f>
        <v/>
      </c>
      <c r="E91" s="167">
        <f>'Member Info'!B87</f>
        <v>0</v>
      </c>
      <c r="F91" s="244"/>
      <c r="G91" s="168" t="str">
        <f>IF(E91=0,"",
IF('Member Info'!$AM$19&lt;=$R$1,
SUMPRODUCT('Member Info'!L87+IF('Member Info'!H87&gt;'Member Info'!$AJ$12,'Member Info'!$AK$13,IF('Member Info'!H87&gt;'Member Info'!$AJ$11,'Member Info'!$AK$12,IF('Member Info'!H87&gt;'Member Info'!$AJ$10,'Member Info'!$AK$11,IF('Member Info'!H87&gt;'Member Info'!$AJ$9,'Member Info'!$AK$10,IF('Member Info'!H87&gt;'Member Info'!$AJ$8,'Member Info'!$AK$9,'Member Info'!$AK$8)))))),
SUMPRODUCT('Member Info'!L87+IF('Member Info'!H87&gt;'Member Info'!$AG$17,'Member Info'!$AH$18,IF('Member Info'!H87&gt;'Member Info'!$AG$16,'Member Info'!$AH$17,IF('Member Info'!H87&gt;'Member Info'!$AG$15,'Member Info'!$AH$16,IF('Member Info'!H87&gt;'Member Info'!$AG$14,'Member Info'!$AH$15,IF('Member Info'!H87&gt;'Member Info'!$AG$13,'Member Info'!$AH$14,IF('Member Info'!H87&gt;'Member Info'!$AG$12,'Member Info'!$AH$13,IF('Member Info'!H87&gt;'Member Info'!$AG$11,'Member Info'!$AH$12,IF('Member Info'!H87&gt;'Member Info'!$AG$10,'Member Info'!$AH$11,IF('Member Info'!H87&gt;'Member Info'!$AG$9,'Member Info'!$AH$10,IF('Member Info'!H87&gt;'Member Info'!$AG$8,'Member Info'!$AH$9,'Member Info'!$AH$8)))))))))))))</f>
        <v/>
      </c>
      <c r="H91" s="26"/>
      <c r="I91" s="26"/>
      <c r="J91" s="107" t="str">
        <f>IF(E91=0,"",IF('Member Info'!F87&gt;$S$1,CONCATENATE("Joined with practice on ", TEXT('Member Info'!F87, "DD/MM/YYYY")),IF('Member Info'!N87&lt;&gt;"",IF('Member Info'!N87&lt;$R$1,CONCATENATE("Left Scheme on ", TEXT('Member Info'!N87, "DD/MM/YYYY")),IF(ISERROR(G91),"Error Detected, No rate entered",IF(E91=0,"",IF(F91="","Error Detected, No Pensionable pay",IF(ISERROR(AB91)," Unknown Values entered.",IF(T91+U91&lt;1,"Acceptable",IF(R91+S91=200, "No Contributions Entered", IF(K91="","Error Detected, Choose reason&gt;",IF(X91="1",IF(T91=1,"Please Enter Deemed Pensionable Pay","Add Any Relevant Details Above"),"Please Give Details Above"))))))))),IF(ISERROR(G91),"Error Detected, No rate entered",IF(E91=0,"",IF(F91="","Error Detected, No Pensionable pay",IF(ISERROR(AB91)," Unknown Values entered.",IF(T91+U91&lt;1,"Acceptable",IF(R91+S91=200, "No Contributions Entered", IF(K91="","Error Detected, Choose reason&gt;",IF(X91="1",IF(T91=1,"Please Enter Deemed Pensionable Pay","Add relevant Details Above"),"Please give details Above")))))))))))</f>
        <v/>
      </c>
      <c r="K91" s="263"/>
      <c r="L91" s="93"/>
      <c r="M91" s="93" t="str">
        <f t="shared" si="4"/>
        <v/>
      </c>
      <c r="N91" s="96">
        <f t="shared" si="5"/>
        <v>0</v>
      </c>
      <c r="O91" s="96">
        <f t="shared" si="0"/>
        <v>0</v>
      </c>
      <c r="P91" s="220">
        <f>(ROUND((F91/100*'Member Info'!$W$2), 2))</f>
        <v>0</v>
      </c>
      <c r="Q91" s="220" t="e">
        <f t="shared" si="6"/>
        <v>#VALUE!</v>
      </c>
      <c r="R91" s="220" t="str">
        <f t="shared" si="7"/>
        <v/>
      </c>
      <c r="S91" s="229" t="str">
        <f t="shared" si="8"/>
        <v/>
      </c>
      <c r="T91" s="230" t="str">
        <f t="shared" si="9"/>
        <v/>
      </c>
      <c r="U91" s="230" t="str">
        <f t="shared" si="10"/>
        <v/>
      </c>
      <c r="V91" s="224">
        <f t="shared" si="11"/>
        <v>0</v>
      </c>
      <c r="W91" s="112">
        <f t="shared" si="12"/>
        <v>0</v>
      </c>
      <c r="X91" s="237" t="str">
        <f t="shared" si="1"/>
        <v/>
      </c>
      <c r="Y91" s="242" t="b">
        <f t="shared" si="2"/>
        <v>0</v>
      </c>
      <c r="Z91" s="237">
        <f t="shared" si="13"/>
        <v>0</v>
      </c>
      <c r="AA91" s="237">
        <f>IF('Member Info'!N87="",1,"")</f>
        <v>1</v>
      </c>
      <c r="AB91" s="245" t="e">
        <f t="shared" si="14"/>
        <v>#VALUE!</v>
      </c>
      <c r="AC91" s="132" t="str">
        <f t="shared" si="3"/>
        <v/>
      </c>
      <c r="AD91" s="126">
        <f t="shared" si="15"/>
        <v>1</v>
      </c>
      <c r="AE91" s="126" t="str">
        <f>IF('Member Info'!N87&lt;&gt;"",IF('Member Info'!N87&lt;=$R$1,1,0),"")</f>
        <v/>
      </c>
      <c r="AG91" s="126" t="b">
        <f t="shared" si="16"/>
        <v>0</v>
      </c>
      <c r="AH91" s="126">
        <f t="shared" si="17"/>
        <v>0</v>
      </c>
      <c r="AJ91" s="126">
        <f t="shared" si="18"/>
        <v>0</v>
      </c>
      <c r="AK91" s="126">
        <f>IF('Member Info'!F87&gt;$R$1,1,0)</f>
        <v>0</v>
      </c>
      <c r="AL91" s="126" t="b">
        <f>IF(ISERROR(R91),ERROR.TYPE(#REF!)=ERROR.TYPE(R91),FALSE)</f>
        <v>0</v>
      </c>
      <c r="AM91" s="126" t="b">
        <f>IF(ISERROR(S91),ERROR.TYPE(#REF!)=ERROR.TYPE(S91),FALSE)</f>
        <v>0</v>
      </c>
      <c r="AN91" s="126">
        <f>IF(OR('Member Info'!F87&gt;=$S$1,'Member Info'!N87&gt;=$R$1),1,0)</f>
        <v>0</v>
      </c>
    </row>
    <row r="92" spans="1:40" x14ac:dyDescent="0.25">
      <c r="A92" s="4">
        <v>60</v>
      </c>
      <c r="B92" s="166">
        <f>'Member Info'!D88</f>
        <v>0</v>
      </c>
      <c r="C92" s="166">
        <f>'Member Info'!E88</f>
        <v>0</v>
      </c>
      <c r="D92" s="166" t="str">
        <f>'Member Info'!G88</f>
        <v/>
      </c>
      <c r="E92" s="167">
        <f>'Member Info'!B88</f>
        <v>0</v>
      </c>
      <c r="F92" s="244"/>
      <c r="G92" s="168" t="str">
        <f>IF(E92=0,"",
IF('Member Info'!$AM$19&lt;=$R$1,
SUMPRODUCT('Member Info'!L88+IF('Member Info'!H88&gt;'Member Info'!$AJ$12,'Member Info'!$AK$13,IF('Member Info'!H88&gt;'Member Info'!$AJ$11,'Member Info'!$AK$12,IF('Member Info'!H88&gt;'Member Info'!$AJ$10,'Member Info'!$AK$11,IF('Member Info'!H88&gt;'Member Info'!$AJ$9,'Member Info'!$AK$10,IF('Member Info'!H88&gt;'Member Info'!$AJ$8,'Member Info'!$AK$9,'Member Info'!$AK$8)))))),
SUMPRODUCT('Member Info'!L88+IF('Member Info'!H88&gt;'Member Info'!$AG$17,'Member Info'!$AH$18,IF('Member Info'!H88&gt;'Member Info'!$AG$16,'Member Info'!$AH$17,IF('Member Info'!H88&gt;'Member Info'!$AG$15,'Member Info'!$AH$16,IF('Member Info'!H88&gt;'Member Info'!$AG$14,'Member Info'!$AH$15,IF('Member Info'!H88&gt;'Member Info'!$AG$13,'Member Info'!$AH$14,IF('Member Info'!H88&gt;'Member Info'!$AG$12,'Member Info'!$AH$13,IF('Member Info'!H88&gt;'Member Info'!$AG$11,'Member Info'!$AH$12,IF('Member Info'!H88&gt;'Member Info'!$AG$10,'Member Info'!$AH$11,IF('Member Info'!H88&gt;'Member Info'!$AG$9,'Member Info'!$AH$10,IF('Member Info'!H88&gt;'Member Info'!$AG$8,'Member Info'!$AH$9,'Member Info'!$AH$8)))))))))))))</f>
        <v/>
      </c>
      <c r="H92" s="26"/>
      <c r="I92" s="26"/>
      <c r="J92" s="107" t="str">
        <f>IF(E92=0,"",IF('Member Info'!F88&gt;$S$1,CONCATENATE("Joined with practice on ", TEXT('Member Info'!F88, "DD/MM/YYYY")),IF('Member Info'!N88&lt;&gt;"",IF('Member Info'!N88&lt;$R$1,CONCATENATE("Left Scheme on ", TEXT('Member Info'!N88, "DD/MM/YYYY")),IF(ISERROR(G92),"Error Detected, No rate entered",IF(E92=0,"",IF(F92="","Error Detected, No Pensionable pay",IF(ISERROR(AB92)," Unknown Values entered.",IF(T92+U92&lt;1,"Acceptable",IF(R92+S92=200, "No Contributions Entered", IF(K92="","Error Detected, Choose reason&gt;",IF(X92="1",IF(T92=1,"Please Enter Deemed Pensionable Pay","Add Any Relevant Details Above"),"Please Give Details Above"))))))))),IF(ISERROR(G92),"Error Detected, No rate entered",IF(E92=0,"",IF(F92="","Error Detected, No Pensionable pay",IF(ISERROR(AB92)," Unknown Values entered.",IF(T92+U92&lt;1,"Acceptable",IF(R92+S92=200, "No Contributions Entered", IF(K92="","Error Detected, Choose reason&gt;",IF(X92="1",IF(T92=1,"Please Enter Deemed Pensionable Pay","Add relevant Details Above"),"Please give details Above")))))))))))</f>
        <v/>
      </c>
      <c r="K92" s="263"/>
      <c r="L92" s="93"/>
      <c r="M92" s="93" t="str">
        <f t="shared" si="4"/>
        <v/>
      </c>
      <c r="N92" s="96">
        <f t="shared" si="5"/>
        <v>0</v>
      </c>
      <c r="O92" s="96">
        <f t="shared" si="0"/>
        <v>0</v>
      </c>
      <c r="P92" s="220">
        <f>(ROUND((F92/100*'Member Info'!$W$2), 2))</f>
        <v>0</v>
      </c>
      <c r="Q92" s="220" t="e">
        <f t="shared" si="6"/>
        <v>#VALUE!</v>
      </c>
      <c r="R92" s="220" t="str">
        <f t="shared" si="7"/>
        <v/>
      </c>
      <c r="S92" s="229" t="str">
        <f t="shared" si="8"/>
        <v/>
      </c>
      <c r="T92" s="230" t="str">
        <f t="shared" si="9"/>
        <v/>
      </c>
      <c r="U92" s="230" t="str">
        <f t="shared" si="10"/>
        <v/>
      </c>
      <c r="V92" s="224">
        <f t="shared" si="11"/>
        <v>0</v>
      </c>
      <c r="W92" s="112">
        <f t="shared" si="12"/>
        <v>0</v>
      </c>
      <c r="X92" s="237" t="str">
        <f t="shared" si="1"/>
        <v/>
      </c>
      <c r="Y92" s="242" t="b">
        <f t="shared" si="2"/>
        <v>0</v>
      </c>
      <c r="Z92" s="237">
        <f t="shared" si="13"/>
        <v>0</v>
      </c>
      <c r="AA92" s="237">
        <f>IF('Member Info'!N88="",1,"")</f>
        <v>1</v>
      </c>
      <c r="AB92" s="245" t="e">
        <f t="shared" si="14"/>
        <v>#VALUE!</v>
      </c>
      <c r="AC92" s="132" t="str">
        <f t="shared" si="3"/>
        <v/>
      </c>
      <c r="AD92" s="126">
        <f t="shared" si="15"/>
        <v>1</v>
      </c>
      <c r="AE92" s="126" t="str">
        <f>IF('Member Info'!N88&lt;&gt;"",IF('Member Info'!N88&lt;=$R$1,1,0),"")</f>
        <v/>
      </c>
      <c r="AG92" s="126" t="b">
        <f t="shared" si="16"/>
        <v>0</v>
      </c>
      <c r="AH92" s="126">
        <f t="shared" si="17"/>
        <v>0</v>
      </c>
      <c r="AJ92" s="126">
        <f t="shared" si="18"/>
        <v>0</v>
      </c>
      <c r="AK92" s="126">
        <f>IF('Member Info'!F88&gt;$R$1,1,0)</f>
        <v>0</v>
      </c>
      <c r="AL92" s="126" t="b">
        <f>IF(ISERROR(R92),ERROR.TYPE(#REF!)=ERROR.TYPE(R92),FALSE)</f>
        <v>0</v>
      </c>
      <c r="AM92" s="126" t="b">
        <f>IF(ISERROR(S92),ERROR.TYPE(#REF!)=ERROR.TYPE(S92),FALSE)</f>
        <v>0</v>
      </c>
      <c r="AN92" s="126">
        <f>IF(OR('Member Info'!F88&gt;=$S$1,'Member Info'!N88&gt;=$R$1),1,0)</f>
        <v>0</v>
      </c>
    </row>
    <row r="93" spans="1:40" x14ac:dyDescent="0.25">
      <c r="A93" s="4">
        <v>61</v>
      </c>
      <c r="B93" s="166">
        <f>'Member Info'!D89</f>
        <v>0</v>
      </c>
      <c r="C93" s="166">
        <f>'Member Info'!E89</f>
        <v>0</v>
      </c>
      <c r="D93" s="166" t="str">
        <f>'Member Info'!G89</f>
        <v/>
      </c>
      <c r="E93" s="167">
        <f>'Member Info'!B89</f>
        <v>0</v>
      </c>
      <c r="F93" s="244"/>
      <c r="G93" s="168" t="str">
        <f>IF(E93=0,"",
IF('Member Info'!$AM$19&lt;=$R$1,
SUMPRODUCT('Member Info'!L89+IF('Member Info'!H89&gt;'Member Info'!$AJ$12,'Member Info'!$AK$13,IF('Member Info'!H89&gt;'Member Info'!$AJ$11,'Member Info'!$AK$12,IF('Member Info'!H89&gt;'Member Info'!$AJ$10,'Member Info'!$AK$11,IF('Member Info'!H89&gt;'Member Info'!$AJ$9,'Member Info'!$AK$10,IF('Member Info'!H89&gt;'Member Info'!$AJ$8,'Member Info'!$AK$9,'Member Info'!$AK$8)))))),
SUMPRODUCT('Member Info'!L89+IF('Member Info'!H89&gt;'Member Info'!$AG$17,'Member Info'!$AH$18,IF('Member Info'!H89&gt;'Member Info'!$AG$16,'Member Info'!$AH$17,IF('Member Info'!H89&gt;'Member Info'!$AG$15,'Member Info'!$AH$16,IF('Member Info'!H89&gt;'Member Info'!$AG$14,'Member Info'!$AH$15,IF('Member Info'!H89&gt;'Member Info'!$AG$13,'Member Info'!$AH$14,IF('Member Info'!H89&gt;'Member Info'!$AG$12,'Member Info'!$AH$13,IF('Member Info'!H89&gt;'Member Info'!$AG$11,'Member Info'!$AH$12,IF('Member Info'!H89&gt;'Member Info'!$AG$10,'Member Info'!$AH$11,IF('Member Info'!H89&gt;'Member Info'!$AG$9,'Member Info'!$AH$10,IF('Member Info'!H89&gt;'Member Info'!$AG$8,'Member Info'!$AH$9,'Member Info'!$AH$8)))))))))))))</f>
        <v/>
      </c>
      <c r="H93" s="26"/>
      <c r="I93" s="26"/>
      <c r="J93" s="107" t="str">
        <f>IF(E93=0,"",IF('Member Info'!F89&gt;$S$1,CONCATENATE("Joined with practice on ", TEXT('Member Info'!F89, "DD/MM/YYYY")),IF('Member Info'!N89&lt;&gt;"",IF('Member Info'!N89&lt;$R$1,CONCATENATE("Left Scheme on ", TEXT('Member Info'!N89, "DD/MM/YYYY")),IF(ISERROR(G93),"Error Detected, No rate entered",IF(E93=0,"",IF(F93="","Error Detected, No Pensionable pay",IF(ISERROR(AB93)," Unknown Values entered.",IF(T93+U93&lt;1,"Acceptable",IF(R93+S93=200, "No Contributions Entered", IF(K93="","Error Detected, Choose reason&gt;",IF(X93="1",IF(T93=1,"Please Enter Deemed Pensionable Pay","Add Any Relevant Details Above"),"Please Give Details Above"))))))))),IF(ISERROR(G93),"Error Detected, No rate entered",IF(E93=0,"",IF(F93="","Error Detected, No Pensionable pay",IF(ISERROR(AB93)," Unknown Values entered.",IF(T93+U93&lt;1,"Acceptable",IF(R93+S93=200, "No Contributions Entered", IF(K93="","Error Detected, Choose reason&gt;",IF(X93="1",IF(T93=1,"Please Enter Deemed Pensionable Pay","Add relevant Details Above"),"Please give details Above")))))))))))</f>
        <v/>
      </c>
      <c r="K93" s="263"/>
      <c r="L93" s="93"/>
      <c r="M93" s="93" t="str">
        <f t="shared" si="4"/>
        <v/>
      </c>
      <c r="N93" s="96">
        <f t="shared" si="5"/>
        <v>0</v>
      </c>
      <c r="O93" s="96">
        <f t="shared" si="0"/>
        <v>0</v>
      </c>
      <c r="P93" s="220">
        <f>(ROUND((F93/100*'Member Info'!$W$2), 2))</f>
        <v>0</v>
      </c>
      <c r="Q93" s="220" t="e">
        <f t="shared" si="6"/>
        <v>#VALUE!</v>
      </c>
      <c r="R93" s="220" t="str">
        <f t="shared" si="7"/>
        <v/>
      </c>
      <c r="S93" s="229" t="str">
        <f t="shared" si="8"/>
        <v/>
      </c>
      <c r="T93" s="230" t="str">
        <f t="shared" si="9"/>
        <v/>
      </c>
      <c r="U93" s="230" t="str">
        <f t="shared" si="10"/>
        <v/>
      </c>
      <c r="V93" s="224">
        <f t="shared" si="11"/>
        <v>0</v>
      </c>
      <c r="W93" s="112">
        <f t="shared" si="12"/>
        <v>0</v>
      </c>
      <c r="X93" s="237" t="str">
        <f t="shared" si="1"/>
        <v/>
      </c>
      <c r="Y93" s="242" t="b">
        <f t="shared" si="2"/>
        <v>0</v>
      </c>
      <c r="Z93" s="237">
        <f t="shared" si="13"/>
        <v>0</v>
      </c>
      <c r="AA93" s="237">
        <f>IF('Member Info'!N89="",1,"")</f>
        <v>1</v>
      </c>
      <c r="AB93" s="245" t="e">
        <f t="shared" si="14"/>
        <v>#VALUE!</v>
      </c>
      <c r="AC93" s="132" t="str">
        <f t="shared" si="3"/>
        <v/>
      </c>
      <c r="AD93" s="126">
        <f t="shared" si="15"/>
        <v>1</v>
      </c>
      <c r="AE93" s="126" t="str">
        <f>IF('Member Info'!N89&lt;&gt;"",IF('Member Info'!N89&lt;=$R$1,1,0),"")</f>
        <v/>
      </c>
      <c r="AG93" s="126" t="b">
        <f t="shared" si="16"/>
        <v>0</v>
      </c>
      <c r="AH93" s="126">
        <f t="shared" si="17"/>
        <v>0</v>
      </c>
      <c r="AJ93" s="126">
        <f t="shared" si="18"/>
        <v>0</v>
      </c>
      <c r="AK93" s="126">
        <f>IF('Member Info'!F89&gt;$R$1,1,0)</f>
        <v>0</v>
      </c>
      <c r="AL93" s="126" t="b">
        <f>IF(ISERROR(R93),ERROR.TYPE(#REF!)=ERROR.TYPE(R93),FALSE)</f>
        <v>0</v>
      </c>
      <c r="AM93" s="126" t="b">
        <f>IF(ISERROR(S93),ERROR.TYPE(#REF!)=ERROR.TYPE(S93),FALSE)</f>
        <v>0</v>
      </c>
      <c r="AN93" s="126">
        <f>IF(OR('Member Info'!F89&gt;=$S$1,'Member Info'!N89&gt;=$R$1),1,0)</f>
        <v>0</v>
      </c>
    </row>
    <row r="94" spans="1:40" x14ac:dyDescent="0.25">
      <c r="A94" s="4">
        <v>62</v>
      </c>
      <c r="B94" s="166">
        <f>'Member Info'!D90</f>
        <v>0</v>
      </c>
      <c r="C94" s="166">
        <f>'Member Info'!E90</f>
        <v>0</v>
      </c>
      <c r="D94" s="166" t="str">
        <f>'Member Info'!G90</f>
        <v/>
      </c>
      <c r="E94" s="167">
        <f>'Member Info'!B90</f>
        <v>0</v>
      </c>
      <c r="F94" s="244"/>
      <c r="G94" s="168" t="str">
        <f>IF(E94=0,"",
IF('Member Info'!$AM$19&lt;=$R$1,
SUMPRODUCT('Member Info'!L90+IF('Member Info'!H90&gt;'Member Info'!$AJ$12,'Member Info'!$AK$13,IF('Member Info'!H90&gt;'Member Info'!$AJ$11,'Member Info'!$AK$12,IF('Member Info'!H90&gt;'Member Info'!$AJ$10,'Member Info'!$AK$11,IF('Member Info'!H90&gt;'Member Info'!$AJ$9,'Member Info'!$AK$10,IF('Member Info'!H90&gt;'Member Info'!$AJ$8,'Member Info'!$AK$9,'Member Info'!$AK$8)))))),
SUMPRODUCT('Member Info'!L90+IF('Member Info'!H90&gt;'Member Info'!$AG$17,'Member Info'!$AH$18,IF('Member Info'!H90&gt;'Member Info'!$AG$16,'Member Info'!$AH$17,IF('Member Info'!H90&gt;'Member Info'!$AG$15,'Member Info'!$AH$16,IF('Member Info'!H90&gt;'Member Info'!$AG$14,'Member Info'!$AH$15,IF('Member Info'!H90&gt;'Member Info'!$AG$13,'Member Info'!$AH$14,IF('Member Info'!H90&gt;'Member Info'!$AG$12,'Member Info'!$AH$13,IF('Member Info'!H90&gt;'Member Info'!$AG$11,'Member Info'!$AH$12,IF('Member Info'!H90&gt;'Member Info'!$AG$10,'Member Info'!$AH$11,IF('Member Info'!H90&gt;'Member Info'!$AG$9,'Member Info'!$AH$10,IF('Member Info'!H90&gt;'Member Info'!$AG$8,'Member Info'!$AH$9,'Member Info'!$AH$8)))))))))))))</f>
        <v/>
      </c>
      <c r="H94" s="26"/>
      <c r="I94" s="26"/>
      <c r="J94" s="107" t="str">
        <f>IF(E94=0,"",IF('Member Info'!F90&gt;$S$1,CONCATENATE("Joined with practice on ", TEXT('Member Info'!F90, "DD/MM/YYYY")),IF('Member Info'!N90&lt;&gt;"",IF('Member Info'!N90&lt;$R$1,CONCATENATE("Left Scheme on ", TEXT('Member Info'!N90, "DD/MM/YYYY")),IF(ISERROR(G94),"Error Detected, No rate entered",IF(E94=0,"",IF(F94="","Error Detected, No Pensionable pay",IF(ISERROR(AB94)," Unknown Values entered.",IF(T94+U94&lt;1,"Acceptable",IF(R94+S94=200, "No Contributions Entered", IF(K94="","Error Detected, Choose reason&gt;",IF(X94="1",IF(T94=1,"Please Enter Deemed Pensionable Pay","Add Any Relevant Details Above"),"Please Give Details Above"))))))))),IF(ISERROR(G94),"Error Detected, No rate entered",IF(E94=0,"",IF(F94="","Error Detected, No Pensionable pay",IF(ISERROR(AB94)," Unknown Values entered.",IF(T94+U94&lt;1,"Acceptable",IF(R94+S94=200, "No Contributions Entered", IF(K94="","Error Detected, Choose reason&gt;",IF(X94="1",IF(T94=1,"Please Enter Deemed Pensionable Pay","Add relevant Details Above"),"Please give details Above")))))))))))</f>
        <v/>
      </c>
      <c r="K94" s="263"/>
      <c r="L94" s="93"/>
      <c r="M94" s="93" t="str">
        <f t="shared" si="4"/>
        <v/>
      </c>
      <c r="N94" s="96">
        <f t="shared" si="5"/>
        <v>0</v>
      </c>
      <c r="O94" s="96">
        <f t="shared" si="0"/>
        <v>0</v>
      </c>
      <c r="P94" s="220">
        <f>(ROUND((F94/100*'Member Info'!$W$2), 2))</f>
        <v>0</v>
      </c>
      <c r="Q94" s="220" t="e">
        <f t="shared" si="6"/>
        <v>#VALUE!</v>
      </c>
      <c r="R94" s="220" t="str">
        <f t="shared" si="7"/>
        <v/>
      </c>
      <c r="S94" s="229" t="str">
        <f t="shared" si="8"/>
        <v/>
      </c>
      <c r="T94" s="230" t="str">
        <f t="shared" si="9"/>
        <v/>
      </c>
      <c r="U94" s="230" t="str">
        <f t="shared" si="10"/>
        <v/>
      </c>
      <c r="V94" s="224">
        <f t="shared" si="11"/>
        <v>0</v>
      </c>
      <c r="W94" s="112">
        <f t="shared" si="12"/>
        <v>0</v>
      </c>
      <c r="X94" s="237" t="str">
        <f t="shared" si="1"/>
        <v/>
      </c>
      <c r="Y94" s="242" t="b">
        <f t="shared" si="2"/>
        <v>0</v>
      </c>
      <c r="Z94" s="237">
        <f t="shared" si="13"/>
        <v>0</v>
      </c>
      <c r="AA94" s="237">
        <f>IF('Member Info'!N90="",1,"")</f>
        <v>1</v>
      </c>
      <c r="AB94" s="245" t="e">
        <f t="shared" si="14"/>
        <v>#VALUE!</v>
      </c>
      <c r="AC94" s="132" t="str">
        <f t="shared" si="3"/>
        <v/>
      </c>
      <c r="AD94" s="126">
        <f t="shared" si="15"/>
        <v>1</v>
      </c>
      <c r="AE94" s="126" t="str">
        <f>IF('Member Info'!N90&lt;&gt;"",IF('Member Info'!N90&lt;=$R$1,1,0),"")</f>
        <v/>
      </c>
      <c r="AG94" s="126" t="b">
        <f t="shared" si="16"/>
        <v>0</v>
      </c>
      <c r="AH94" s="126">
        <f t="shared" si="17"/>
        <v>0</v>
      </c>
      <c r="AJ94" s="126">
        <f t="shared" si="18"/>
        <v>0</v>
      </c>
      <c r="AK94" s="126">
        <f>IF('Member Info'!F90&gt;$R$1,1,0)</f>
        <v>0</v>
      </c>
      <c r="AL94" s="126" t="b">
        <f>IF(ISERROR(R94),ERROR.TYPE(#REF!)=ERROR.TYPE(R94),FALSE)</f>
        <v>0</v>
      </c>
      <c r="AM94" s="126" t="b">
        <f>IF(ISERROR(S94),ERROR.TYPE(#REF!)=ERROR.TYPE(S94),FALSE)</f>
        <v>0</v>
      </c>
      <c r="AN94" s="126">
        <f>IF(OR('Member Info'!F90&gt;=$S$1,'Member Info'!N90&gt;=$R$1),1,0)</f>
        <v>0</v>
      </c>
    </row>
    <row r="95" spans="1:40" x14ac:dyDescent="0.25">
      <c r="A95" s="4">
        <v>63</v>
      </c>
      <c r="B95" s="166">
        <f>'Member Info'!D91</f>
        <v>0</v>
      </c>
      <c r="C95" s="166">
        <f>'Member Info'!E91</f>
        <v>0</v>
      </c>
      <c r="D95" s="166" t="str">
        <f>'Member Info'!G91</f>
        <v/>
      </c>
      <c r="E95" s="167">
        <f>'Member Info'!B91</f>
        <v>0</v>
      </c>
      <c r="F95" s="244"/>
      <c r="G95" s="168" t="str">
        <f>IF(E95=0,"",
IF('Member Info'!$AM$19&lt;=$R$1,
SUMPRODUCT('Member Info'!L91+IF('Member Info'!H91&gt;'Member Info'!$AJ$12,'Member Info'!$AK$13,IF('Member Info'!H91&gt;'Member Info'!$AJ$11,'Member Info'!$AK$12,IF('Member Info'!H91&gt;'Member Info'!$AJ$10,'Member Info'!$AK$11,IF('Member Info'!H91&gt;'Member Info'!$AJ$9,'Member Info'!$AK$10,IF('Member Info'!H91&gt;'Member Info'!$AJ$8,'Member Info'!$AK$9,'Member Info'!$AK$8)))))),
SUMPRODUCT('Member Info'!L91+IF('Member Info'!H91&gt;'Member Info'!$AG$17,'Member Info'!$AH$18,IF('Member Info'!H91&gt;'Member Info'!$AG$16,'Member Info'!$AH$17,IF('Member Info'!H91&gt;'Member Info'!$AG$15,'Member Info'!$AH$16,IF('Member Info'!H91&gt;'Member Info'!$AG$14,'Member Info'!$AH$15,IF('Member Info'!H91&gt;'Member Info'!$AG$13,'Member Info'!$AH$14,IF('Member Info'!H91&gt;'Member Info'!$AG$12,'Member Info'!$AH$13,IF('Member Info'!H91&gt;'Member Info'!$AG$11,'Member Info'!$AH$12,IF('Member Info'!H91&gt;'Member Info'!$AG$10,'Member Info'!$AH$11,IF('Member Info'!H91&gt;'Member Info'!$AG$9,'Member Info'!$AH$10,IF('Member Info'!H91&gt;'Member Info'!$AG$8,'Member Info'!$AH$9,'Member Info'!$AH$8)))))))))))))</f>
        <v/>
      </c>
      <c r="H95" s="26"/>
      <c r="I95" s="26"/>
      <c r="J95" s="107" t="str">
        <f>IF(E95=0,"",IF('Member Info'!F91&gt;$S$1,CONCATENATE("Joined with practice on ", TEXT('Member Info'!F91, "DD/MM/YYYY")),IF('Member Info'!N91&lt;&gt;"",IF('Member Info'!N91&lt;$R$1,CONCATENATE("Left Scheme on ", TEXT('Member Info'!N91, "DD/MM/YYYY")),IF(ISERROR(G95),"Error Detected, No rate entered",IF(E95=0,"",IF(F95="","Error Detected, No Pensionable pay",IF(ISERROR(AB95)," Unknown Values entered.",IF(T95+U95&lt;1,"Acceptable",IF(R95+S95=200, "No Contributions Entered", IF(K95="","Error Detected, Choose reason&gt;",IF(X95="1",IF(T95=1,"Please Enter Deemed Pensionable Pay","Add Any Relevant Details Above"),"Please Give Details Above"))))))))),IF(ISERROR(G95),"Error Detected, No rate entered",IF(E95=0,"",IF(F95="","Error Detected, No Pensionable pay",IF(ISERROR(AB95)," Unknown Values entered.",IF(T95+U95&lt;1,"Acceptable",IF(R95+S95=200, "No Contributions Entered", IF(K95="","Error Detected, Choose reason&gt;",IF(X95="1",IF(T95=1,"Please Enter Deemed Pensionable Pay","Add relevant Details Above"),"Please give details Above")))))))))))</f>
        <v/>
      </c>
      <c r="K95" s="263"/>
      <c r="L95" s="93"/>
      <c r="M95" s="93" t="str">
        <f t="shared" si="4"/>
        <v/>
      </c>
      <c r="N95" s="96">
        <f t="shared" si="5"/>
        <v>0</v>
      </c>
      <c r="O95" s="96">
        <f t="shared" si="0"/>
        <v>0</v>
      </c>
      <c r="P95" s="220">
        <f>(ROUND((F95/100*'Member Info'!$W$2), 2))</f>
        <v>0</v>
      </c>
      <c r="Q95" s="220" t="e">
        <f t="shared" si="6"/>
        <v>#VALUE!</v>
      </c>
      <c r="R95" s="220" t="str">
        <f t="shared" si="7"/>
        <v/>
      </c>
      <c r="S95" s="229" t="str">
        <f t="shared" si="8"/>
        <v/>
      </c>
      <c r="T95" s="230" t="str">
        <f t="shared" si="9"/>
        <v/>
      </c>
      <c r="U95" s="230" t="str">
        <f t="shared" si="10"/>
        <v/>
      </c>
      <c r="V95" s="224">
        <f t="shared" si="11"/>
        <v>0</v>
      </c>
      <c r="W95" s="112">
        <f t="shared" si="12"/>
        <v>0</v>
      </c>
      <c r="X95" s="237" t="str">
        <f t="shared" si="1"/>
        <v/>
      </c>
      <c r="Y95" s="242" t="b">
        <f t="shared" si="2"/>
        <v>0</v>
      </c>
      <c r="Z95" s="237">
        <f t="shared" si="13"/>
        <v>0</v>
      </c>
      <c r="AA95" s="237">
        <f>IF('Member Info'!N91="",1,"")</f>
        <v>1</v>
      </c>
      <c r="AB95" s="245" t="e">
        <f t="shared" si="14"/>
        <v>#VALUE!</v>
      </c>
      <c r="AC95" s="132" t="str">
        <f t="shared" si="3"/>
        <v/>
      </c>
      <c r="AD95" s="126">
        <f t="shared" si="15"/>
        <v>1</v>
      </c>
      <c r="AE95" s="126" t="str">
        <f>IF('Member Info'!N91&lt;&gt;"",IF('Member Info'!N91&lt;=$R$1,1,0),"")</f>
        <v/>
      </c>
      <c r="AG95" s="126" t="b">
        <f t="shared" si="16"/>
        <v>0</v>
      </c>
      <c r="AH95" s="126">
        <f t="shared" si="17"/>
        <v>0</v>
      </c>
      <c r="AJ95" s="126">
        <f t="shared" si="18"/>
        <v>0</v>
      </c>
      <c r="AK95" s="126">
        <f>IF('Member Info'!F91&gt;$R$1,1,0)</f>
        <v>0</v>
      </c>
      <c r="AL95" s="126" t="b">
        <f>IF(ISERROR(R95),ERROR.TYPE(#REF!)=ERROR.TYPE(R95),FALSE)</f>
        <v>0</v>
      </c>
      <c r="AM95" s="126" t="b">
        <f>IF(ISERROR(S95),ERROR.TYPE(#REF!)=ERROR.TYPE(S95),FALSE)</f>
        <v>0</v>
      </c>
      <c r="AN95" s="126">
        <f>IF(OR('Member Info'!F91&gt;=$S$1,'Member Info'!N91&gt;=$R$1),1,0)</f>
        <v>0</v>
      </c>
    </row>
    <row r="96" spans="1:40" x14ac:dyDescent="0.25">
      <c r="A96" s="4">
        <v>64</v>
      </c>
      <c r="B96" s="166">
        <f>'Member Info'!D92</f>
        <v>0</v>
      </c>
      <c r="C96" s="166">
        <f>'Member Info'!E92</f>
        <v>0</v>
      </c>
      <c r="D96" s="166" t="str">
        <f>'Member Info'!G92</f>
        <v/>
      </c>
      <c r="E96" s="167">
        <f>'Member Info'!B92</f>
        <v>0</v>
      </c>
      <c r="F96" s="244"/>
      <c r="G96" s="168" t="str">
        <f>IF(E96=0,"",
IF('Member Info'!$AM$19&lt;=$R$1,
SUMPRODUCT('Member Info'!L92+IF('Member Info'!H92&gt;'Member Info'!$AJ$12,'Member Info'!$AK$13,IF('Member Info'!H92&gt;'Member Info'!$AJ$11,'Member Info'!$AK$12,IF('Member Info'!H92&gt;'Member Info'!$AJ$10,'Member Info'!$AK$11,IF('Member Info'!H92&gt;'Member Info'!$AJ$9,'Member Info'!$AK$10,IF('Member Info'!H92&gt;'Member Info'!$AJ$8,'Member Info'!$AK$9,'Member Info'!$AK$8)))))),
SUMPRODUCT('Member Info'!L92+IF('Member Info'!H92&gt;'Member Info'!$AG$17,'Member Info'!$AH$18,IF('Member Info'!H92&gt;'Member Info'!$AG$16,'Member Info'!$AH$17,IF('Member Info'!H92&gt;'Member Info'!$AG$15,'Member Info'!$AH$16,IF('Member Info'!H92&gt;'Member Info'!$AG$14,'Member Info'!$AH$15,IF('Member Info'!H92&gt;'Member Info'!$AG$13,'Member Info'!$AH$14,IF('Member Info'!H92&gt;'Member Info'!$AG$12,'Member Info'!$AH$13,IF('Member Info'!H92&gt;'Member Info'!$AG$11,'Member Info'!$AH$12,IF('Member Info'!H92&gt;'Member Info'!$AG$10,'Member Info'!$AH$11,IF('Member Info'!H92&gt;'Member Info'!$AG$9,'Member Info'!$AH$10,IF('Member Info'!H92&gt;'Member Info'!$AG$8,'Member Info'!$AH$9,'Member Info'!$AH$8)))))))))))))</f>
        <v/>
      </c>
      <c r="H96" s="26"/>
      <c r="I96" s="26"/>
      <c r="J96" s="107" t="str">
        <f>IF(E96=0,"",IF('Member Info'!F92&gt;$S$1,CONCATENATE("Joined with practice on ", TEXT('Member Info'!F92, "DD/MM/YYYY")),IF('Member Info'!N92&lt;&gt;"",IF('Member Info'!N92&lt;$R$1,CONCATENATE("Left Scheme on ", TEXT('Member Info'!N92, "DD/MM/YYYY")),IF(ISERROR(G96),"Error Detected, No rate entered",IF(E96=0,"",IF(F96="","Error Detected, No Pensionable pay",IF(ISERROR(AB96)," Unknown Values entered.",IF(T96+U96&lt;1,"Acceptable",IF(R96+S96=200, "No Contributions Entered", IF(K96="","Error Detected, Choose reason&gt;",IF(X96="1",IF(T96=1,"Please Enter Deemed Pensionable Pay","Add Any Relevant Details Above"),"Please Give Details Above"))))))))),IF(ISERROR(G96),"Error Detected, No rate entered",IF(E96=0,"",IF(F96="","Error Detected, No Pensionable pay",IF(ISERROR(AB96)," Unknown Values entered.",IF(T96+U96&lt;1,"Acceptable",IF(R96+S96=200, "No Contributions Entered", IF(K96="","Error Detected, Choose reason&gt;",IF(X96="1",IF(T96=1,"Please Enter Deemed Pensionable Pay","Add relevant Details Above"),"Please give details Above")))))))))))</f>
        <v/>
      </c>
      <c r="K96" s="263"/>
      <c r="L96" s="93"/>
      <c r="M96" s="93" t="str">
        <f t="shared" si="4"/>
        <v/>
      </c>
      <c r="N96" s="96">
        <f t="shared" si="5"/>
        <v>0</v>
      </c>
      <c r="O96" s="96">
        <f t="shared" si="0"/>
        <v>0</v>
      </c>
      <c r="P96" s="220">
        <f>(ROUND((F96/100*'Member Info'!$W$2), 2))</f>
        <v>0</v>
      </c>
      <c r="Q96" s="220" t="e">
        <f t="shared" si="6"/>
        <v>#VALUE!</v>
      </c>
      <c r="R96" s="220" t="str">
        <f t="shared" si="7"/>
        <v/>
      </c>
      <c r="S96" s="229" t="str">
        <f t="shared" si="8"/>
        <v/>
      </c>
      <c r="T96" s="230" t="str">
        <f t="shared" si="9"/>
        <v/>
      </c>
      <c r="U96" s="230" t="str">
        <f t="shared" si="10"/>
        <v/>
      </c>
      <c r="V96" s="224">
        <f t="shared" si="11"/>
        <v>0</v>
      </c>
      <c r="W96" s="112">
        <f t="shared" si="12"/>
        <v>0</v>
      </c>
      <c r="X96" s="237" t="str">
        <f t="shared" si="1"/>
        <v/>
      </c>
      <c r="Y96" s="242" t="b">
        <f t="shared" si="2"/>
        <v>0</v>
      </c>
      <c r="Z96" s="237">
        <f t="shared" si="13"/>
        <v>0</v>
      </c>
      <c r="AA96" s="237">
        <f>IF('Member Info'!N92="",1,"")</f>
        <v>1</v>
      </c>
      <c r="AB96" s="245" t="e">
        <f t="shared" si="14"/>
        <v>#VALUE!</v>
      </c>
      <c r="AC96" s="132" t="str">
        <f t="shared" si="3"/>
        <v/>
      </c>
      <c r="AD96" s="126">
        <f t="shared" si="15"/>
        <v>1</v>
      </c>
      <c r="AE96" s="126" t="str">
        <f>IF('Member Info'!N92&lt;&gt;"",IF('Member Info'!N92&lt;=$R$1,1,0),"")</f>
        <v/>
      </c>
      <c r="AG96" s="126" t="b">
        <f t="shared" si="16"/>
        <v>0</v>
      </c>
      <c r="AH96" s="126">
        <f t="shared" si="17"/>
        <v>0</v>
      </c>
      <c r="AJ96" s="126">
        <f t="shared" si="18"/>
        <v>0</v>
      </c>
      <c r="AK96" s="126">
        <f>IF('Member Info'!F92&gt;$R$1,1,0)</f>
        <v>0</v>
      </c>
      <c r="AL96" s="126" t="b">
        <f>IF(ISERROR(R96),ERROR.TYPE(#REF!)=ERROR.TYPE(R96),FALSE)</f>
        <v>0</v>
      </c>
      <c r="AM96" s="126" t="b">
        <f>IF(ISERROR(S96),ERROR.TYPE(#REF!)=ERROR.TYPE(S96),FALSE)</f>
        <v>0</v>
      </c>
      <c r="AN96" s="126">
        <f>IF(OR('Member Info'!F92&gt;=$S$1,'Member Info'!N92&gt;=$R$1),1,0)</f>
        <v>0</v>
      </c>
    </row>
    <row r="97" spans="1:40" x14ac:dyDescent="0.25">
      <c r="A97" s="4">
        <v>65</v>
      </c>
      <c r="B97" s="166">
        <f>'Member Info'!D93</f>
        <v>0</v>
      </c>
      <c r="C97" s="166">
        <f>'Member Info'!E93</f>
        <v>0</v>
      </c>
      <c r="D97" s="166" t="str">
        <f>'Member Info'!G93</f>
        <v/>
      </c>
      <c r="E97" s="167">
        <f>'Member Info'!B93</f>
        <v>0</v>
      </c>
      <c r="F97" s="244"/>
      <c r="G97" s="168" t="str">
        <f>IF(E97=0,"",
IF('Member Info'!$AM$19&lt;=$R$1,
SUMPRODUCT('Member Info'!L93+IF('Member Info'!H93&gt;'Member Info'!$AJ$12,'Member Info'!$AK$13,IF('Member Info'!H93&gt;'Member Info'!$AJ$11,'Member Info'!$AK$12,IF('Member Info'!H93&gt;'Member Info'!$AJ$10,'Member Info'!$AK$11,IF('Member Info'!H93&gt;'Member Info'!$AJ$9,'Member Info'!$AK$10,IF('Member Info'!H93&gt;'Member Info'!$AJ$8,'Member Info'!$AK$9,'Member Info'!$AK$8)))))),
SUMPRODUCT('Member Info'!L93+IF('Member Info'!H93&gt;'Member Info'!$AG$17,'Member Info'!$AH$18,IF('Member Info'!H93&gt;'Member Info'!$AG$16,'Member Info'!$AH$17,IF('Member Info'!H93&gt;'Member Info'!$AG$15,'Member Info'!$AH$16,IF('Member Info'!H93&gt;'Member Info'!$AG$14,'Member Info'!$AH$15,IF('Member Info'!H93&gt;'Member Info'!$AG$13,'Member Info'!$AH$14,IF('Member Info'!H93&gt;'Member Info'!$AG$12,'Member Info'!$AH$13,IF('Member Info'!H93&gt;'Member Info'!$AG$11,'Member Info'!$AH$12,IF('Member Info'!H93&gt;'Member Info'!$AG$10,'Member Info'!$AH$11,IF('Member Info'!H93&gt;'Member Info'!$AG$9,'Member Info'!$AH$10,IF('Member Info'!H93&gt;'Member Info'!$AG$8,'Member Info'!$AH$9,'Member Info'!$AH$8)))))))))))))</f>
        <v/>
      </c>
      <c r="H97" s="26"/>
      <c r="I97" s="26"/>
      <c r="J97" s="107" t="str">
        <f>IF(E97=0,"",IF('Member Info'!F93&gt;$S$1,CONCATENATE("Joined with practice on ", TEXT('Member Info'!F93, "DD/MM/YYYY")),IF('Member Info'!N93&lt;&gt;"",IF('Member Info'!N93&lt;$R$1,CONCATENATE("Left Scheme on ", TEXT('Member Info'!N93, "DD/MM/YYYY")),IF(ISERROR(G97),"Error Detected, No rate entered",IF(E97=0,"",IF(F97="","Error Detected, No Pensionable pay",IF(ISERROR(AB97)," Unknown Values entered.",IF(T97+U97&lt;1,"Acceptable",IF(R97+S97=200, "No Contributions Entered", IF(K97="","Error Detected, Choose reason&gt;",IF(X97="1",IF(T97=1,"Please Enter Deemed Pensionable Pay","Add Any Relevant Details Above"),"Please Give Details Above"))))))))),IF(ISERROR(G97),"Error Detected, No rate entered",IF(E97=0,"",IF(F97="","Error Detected, No Pensionable pay",IF(ISERROR(AB97)," Unknown Values entered.",IF(T97+U97&lt;1,"Acceptable",IF(R97+S97=200, "No Contributions Entered", IF(K97="","Error Detected, Choose reason&gt;",IF(X97="1",IF(T97=1,"Please Enter Deemed Pensionable Pay","Add relevant Details Above"),"Please give details Above")))))))))))</f>
        <v/>
      </c>
      <c r="K97" s="263"/>
      <c r="L97" s="93"/>
      <c r="M97" s="93" t="str">
        <f t="shared" si="4"/>
        <v/>
      </c>
      <c r="N97" s="96">
        <f t="shared" si="5"/>
        <v>0</v>
      </c>
      <c r="O97" s="96">
        <f t="shared" si="0"/>
        <v>0</v>
      </c>
      <c r="P97" s="220">
        <f>(ROUND((F97/100*'Member Info'!$W$2), 2))</f>
        <v>0</v>
      </c>
      <c r="Q97" s="220" t="e">
        <f t="shared" si="6"/>
        <v>#VALUE!</v>
      </c>
      <c r="R97" s="220" t="str">
        <f t="shared" si="7"/>
        <v/>
      </c>
      <c r="S97" s="229" t="str">
        <f t="shared" si="8"/>
        <v/>
      </c>
      <c r="T97" s="230" t="str">
        <f t="shared" si="9"/>
        <v/>
      </c>
      <c r="U97" s="230" t="str">
        <f t="shared" si="10"/>
        <v/>
      </c>
      <c r="V97" s="224">
        <f t="shared" si="11"/>
        <v>0</v>
      </c>
      <c r="W97" s="112">
        <f t="shared" si="12"/>
        <v>0</v>
      </c>
      <c r="X97" s="237" t="str">
        <f t="shared" si="1"/>
        <v/>
      </c>
      <c r="Y97" s="242" t="b">
        <f t="shared" si="2"/>
        <v>0</v>
      </c>
      <c r="Z97" s="237">
        <f t="shared" si="13"/>
        <v>0</v>
      </c>
      <c r="AA97" s="237">
        <f>IF('Member Info'!N93="",1,"")</f>
        <v>1</v>
      </c>
      <c r="AB97" s="245" t="e">
        <f t="shared" si="14"/>
        <v>#VALUE!</v>
      </c>
      <c r="AC97" s="132" t="str">
        <f t="shared" si="3"/>
        <v/>
      </c>
      <c r="AD97" s="126">
        <f t="shared" si="15"/>
        <v>1</v>
      </c>
      <c r="AE97" s="126" t="str">
        <f>IF('Member Info'!N93&lt;&gt;"",IF('Member Info'!N93&lt;=$R$1,1,0),"")</f>
        <v/>
      </c>
      <c r="AG97" s="126" t="b">
        <f t="shared" si="16"/>
        <v>0</v>
      </c>
      <c r="AH97" s="126">
        <f t="shared" si="17"/>
        <v>0</v>
      </c>
      <c r="AJ97" s="126">
        <f t="shared" si="18"/>
        <v>0</v>
      </c>
      <c r="AK97" s="126">
        <f>IF('Member Info'!F93&gt;$R$1,1,0)</f>
        <v>0</v>
      </c>
      <c r="AL97" s="126" t="b">
        <f>IF(ISERROR(R97),ERROR.TYPE(#REF!)=ERROR.TYPE(R97),FALSE)</f>
        <v>0</v>
      </c>
      <c r="AM97" s="126" t="b">
        <f>IF(ISERROR(S97),ERROR.TYPE(#REF!)=ERROR.TYPE(S97),FALSE)</f>
        <v>0</v>
      </c>
      <c r="AN97" s="126">
        <f>IF(OR('Member Info'!F93&gt;=$S$1,'Member Info'!N93&gt;=$R$1),1,0)</f>
        <v>0</v>
      </c>
    </row>
    <row r="98" spans="1:40" x14ac:dyDescent="0.25">
      <c r="A98" s="4">
        <v>66</v>
      </c>
      <c r="B98" s="166">
        <f>'Member Info'!D94</f>
        <v>0</v>
      </c>
      <c r="C98" s="166">
        <f>'Member Info'!E94</f>
        <v>0</v>
      </c>
      <c r="D98" s="166" t="str">
        <f>'Member Info'!G94</f>
        <v/>
      </c>
      <c r="E98" s="167">
        <f>'Member Info'!B94</f>
        <v>0</v>
      </c>
      <c r="F98" s="244"/>
      <c r="G98" s="168" t="str">
        <f>IF(E98=0,"",
IF('Member Info'!$AM$19&lt;=$R$1,
SUMPRODUCT('Member Info'!L94+IF('Member Info'!H94&gt;'Member Info'!$AJ$12,'Member Info'!$AK$13,IF('Member Info'!H94&gt;'Member Info'!$AJ$11,'Member Info'!$AK$12,IF('Member Info'!H94&gt;'Member Info'!$AJ$10,'Member Info'!$AK$11,IF('Member Info'!H94&gt;'Member Info'!$AJ$9,'Member Info'!$AK$10,IF('Member Info'!H94&gt;'Member Info'!$AJ$8,'Member Info'!$AK$9,'Member Info'!$AK$8)))))),
SUMPRODUCT('Member Info'!L94+IF('Member Info'!H94&gt;'Member Info'!$AG$17,'Member Info'!$AH$18,IF('Member Info'!H94&gt;'Member Info'!$AG$16,'Member Info'!$AH$17,IF('Member Info'!H94&gt;'Member Info'!$AG$15,'Member Info'!$AH$16,IF('Member Info'!H94&gt;'Member Info'!$AG$14,'Member Info'!$AH$15,IF('Member Info'!H94&gt;'Member Info'!$AG$13,'Member Info'!$AH$14,IF('Member Info'!H94&gt;'Member Info'!$AG$12,'Member Info'!$AH$13,IF('Member Info'!H94&gt;'Member Info'!$AG$11,'Member Info'!$AH$12,IF('Member Info'!H94&gt;'Member Info'!$AG$10,'Member Info'!$AH$11,IF('Member Info'!H94&gt;'Member Info'!$AG$9,'Member Info'!$AH$10,IF('Member Info'!H94&gt;'Member Info'!$AG$8,'Member Info'!$AH$9,'Member Info'!$AH$8)))))))))))))</f>
        <v/>
      </c>
      <c r="H98" s="26"/>
      <c r="I98" s="26"/>
      <c r="J98" s="107" t="str">
        <f>IF(E98=0,"",IF('Member Info'!F94&gt;$S$1,CONCATENATE("Joined with practice on ", TEXT('Member Info'!F94, "DD/MM/YYYY")),IF('Member Info'!N94&lt;&gt;"",IF('Member Info'!N94&lt;$R$1,CONCATENATE("Left Scheme on ", TEXT('Member Info'!N94, "DD/MM/YYYY")),IF(ISERROR(G98),"Error Detected, No rate entered",IF(E98=0,"",IF(F98="","Error Detected, No Pensionable pay",IF(ISERROR(AB98)," Unknown Values entered.",IF(T98+U98&lt;1,"Acceptable",IF(R98+S98=200, "No Contributions Entered", IF(K98="","Error Detected, Choose reason&gt;",IF(X98="1",IF(T98=1,"Please Enter Deemed Pensionable Pay","Add Any Relevant Details Above"),"Please Give Details Above"))))))))),IF(ISERROR(G98),"Error Detected, No rate entered",IF(E98=0,"",IF(F98="","Error Detected, No Pensionable pay",IF(ISERROR(AB98)," Unknown Values entered.",IF(T98+U98&lt;1,"Acceptable",IF(R98+S98=200, "No Contributions Entered", IF(K98="","Error Detected, Choose reason&gt;",IF(X98="1",IF(T98=1,"Please Enter Deemed Pensionable Pay","Add relevant Details Above"),"Please give details Above")))))))))))</f>
        <v/>
      </c>
      <c r="K98" s="263"/>
      <c r="L98" s="93"/>
      <c r="M98" s="93" t="str">
        <f t="shared" si="4"/>
        <v/>
      </c>
      <c r="N98" s="96">
        <f t="shared" si="5"/>
        <v>0</v>
      </c>
      <c r="O98" s="96">
        <f t="shared" si="5"/>
        <v>0</v>
      </c>
      <c r="P98" s="220">
        <f>(ROUND((F98/100*'Member Info'!$W$2), 2))</f>
        <v>0</v>
      </c>
      <c r="Q98" s="220" t="e">
        <f t="shared" si="6"/>
        <v>#VALUE!</v>
      </c>
      <c r="R98" s="220" t="str">
        <f t="shared" si="7"/>
        <v/>
      </c>
      <c r="S98" s="229" t="str">
        <f t="shared" si="8"/>
        <v/>
      </c>
      <c r="T98" s="230" t="str">
        <f t="shared" si="9"/>
        <v/>
      </c>
      <c r="U98" s="230" t="str">
        <f t="shared" si="10"/>
        <v/>
      </c>
      <c r="V98" s="224">
        <f t="shared" si="11"/>
        <v>0</v>
      </c>
      <c r="W98" s="112">
        <f t="shared" si="12"/>
        <v>0</v>
      </c>
      <c r="X98" s="237" t="str">
        <f t="shared" ref="X98:X161" si="19">IF(K98="SMP/Occupational Maternity","1",IF(K98="SSP/Occupational Sick pay","1",""))</f>
        <v/>
      </c>
      <c r="Y98" s="242" t="b">
        <f t="shared" ref="Y98:Y161" si="20">IF(OR(AL98=TRUE,AM98=TRUE),TRUE,FALSE)</f>
        <v>0</v>
      </c>
      <c r="Z98" s="237">
        <f t="shared" si="13"/>
        <v>0</v>
      </c>
      <c r="AA98" s="237">
        <f>IF('Member Info'!N94="",1,"")</f>
        <v>1</v>
      </c>
      <c r="AB98" s="245" t="e">
        <f t="shared" si="14"/>
        <v>#VALUE!</v>
      </c>
      <c r="AC98" s="132" t="str">
        <f t="shared" ref="AC98:AC161" si="21">IF(AN98=1,"",IF(W98=1,"",IF(AE98=1,"",IF(E98=0,"",IF(Z98=1,"",IF(J98="acceptable","",IF(R98+S98="0","",R98+S98)))))))</f>
        <v/>
      </c>
      <c r="AD98" s="126">
        <f t="shared" ref="AD98:AD161" si="22">SUM(Z98+AA98)</f>
        <v>1</v>
      </c>
      <c r="AE98" s="126" t="str">
        <f>IF('Member Info'!N94&lt;&gt;"",IF('Member Info'!N94&lt;=$R$1,1,0),"")</f>
        <v/>
      </c>
      <c r="AG98" s="126" t="b">
        <f t="shared" si="16"/>
        <v>0</v>
      </c>
      <c r="AH98" s="126">
        <f t="shared" si="17"/>
        <v>0</v>
      </c>
      <c r="AJ98" s="126">
        <f t="shared" si="18"/>
        <v>0</v>
      </c>
      <c r="AK98" s="126">
        <f>IF('Member Info'!F94&gt;$R$1,1,0)</f>
        <v>0</v>
      </c>
      <c r="AL98" s="126" t="b">
        <f>IF(ISERROR(R98),ERROR.TYPE(#REF!)=ERROR.TYPE(R98),FALSE)</f>
        <v>0</v>
      </c>
      <c r="AM98" s="126" t="b">
        <f>IF(ISERROR(S98),ERROR.TYPE(#REF!)=ERROR.TYPE(S98),FALSE)</f>
        <v>0</v>
      </c>
      <c r="AN98" s="126">
        <f>IF(OR('Member Info'!F94&gt;=$S$1,'Member Info'!N94&gt;=$R$1),1,0)</f>
        <v>0</v>
      </c>
    </row>
    <row r="99" spans="1:40" x14ac:dyDescent="0.25">
      <c r="A99" s="4">
        <v>67</v>
      </c>
      <c r="B99" s="166">
        <f>'Member Info'!D95</f>
        <v>0</v>
      </c>
      <c r="C99" s="166">
        <f>'Member Info'!E95</f>
        <v>0</v>
      </c>
      <c r="D99" s="166" t="str">
        <f>'Member Info'!G95</f>
        <v/>
      </c>
      <c r="E99" s="167">
        <f>'Member Info'!B95</f>
        <v>0</v>
      </c>
      <c r="F99" s="244"/>
      <c r="G99" s="168" t="str">
        <f>IF(E99=0,"",
IF('Member Info'!$AM$19&lt;=$R$1,
SUMPRODUCT('Member Info'!L95+IF('Member Info'!H95&gt;'Member Info'!$AJ$12,'Member Info'!$AK$13,IF('Member Info'!H95&gt;'Member Info'!$AJ$11,'Member Info'!$AK$12,IF('Member Info'!H95&gt;'Member Info'!$AJ$10,'Member Info'!$AK$11,IF('Member Info'!H95&gt;'Member Info'!$AJ$9,'Member Info'!$AK$10,IF('Member Info'!H95&gt;'Member Info'!$AJ$8,'Member Info'!$AK$9,'Member Info'!$AK$8)))))),
SUMPRODUCT('Member Info'!L95+IF('Member Info'!H95&gt;'Member Info'!$AG$17,'Member Info'!$AH$18,IF('Member Info'!H95&gt;'Member Info'!$AG$16,'Member Info'!$AH$17,IF('Member Info'!H95&gt;'Member Info'!$AG$15,'Member Info'!$AH$16,IF('Member Info'!H95&gt;'Member Info'!$AG$14,'Member Info'!$AH$15,IF('Member Info'!H95&gt;'Member Info'!$AG$13,'Member Info'!$AH$14,IF('Member Info'!H95&gt;'Member Info'!$AG$12,'Member Info'!$AH$13,IF('Member Info'!H95&gt;'Member Info'!$AG$11,'Member Info'!$AH$12,IF('Member Info'!H95&gt;'Member Info'!$AG$10,'Member Info'!$AH$11,IF('Member Info'!H95&gt;'Member Info'!$AG$9,'Member Info'!$AH$10,IF('Member Info'!H95&gt;'Member Info'!$AG$8,'Member Info'!$AH$9,'Member Info'!$AH$8)))))))))))))</f>
        <v/>
      </c>
      <c r="H99" s="26"/>
      <c r="I99" s="26"/>
      <c r="J99" s="107" t="str">
        <f>IF(E99=0,"",IF('Member Info'!F95&gt;$S$1,CONCATENATE("Joined with practice on ", TEXT('Member Info'!F95, "DD/MM/YYYY")),IF('Member Info'!N95&lt;&gt;"",IF('Member Info'!N95&lt;$R$1,CONCATENATE("Left Scheme on ", TEXT('Member Info'!N95, "DD/MM/YYYY")),IF(ISERROR(G99),"Error Detected, No rate entered",IF(E99=0,"",IF(F99="","Error Detected, No Pensionable pay",IF(ISERROR(AB99)," Unknown Values entered.",IF(T99+U99&lt;1,"Acceptable",IF(R99+S99=200, "No Contributions Entered", IF(K99="","Error Detected, Choose reason&gt;",IF(X99="1",IF(T99=1,"Please Enter Deemed Pensionable Pay","Add Any Relevant Details Above"),"Please Give Details Above"))))))))),IF(ISERROR(G99),"Error Detected, No rate entered",IF(E99=0,"",IF(F99="","Error Detected, No Pensionable pay",IF(ISERROR(AB99)," Unknown Values entered.",IF(T99+U99&lt;1,"Acceptable",IF(R99+S99=200, "No Contributions Entered", IF(K99="","Error Detected, Choose reason&gt;",IF(X99="1",IF(T99=1,"Please Enter Deemed Pensionable Pay","Add relevant Details Above"),"Please give details Above")))))))))))</f>
        <v/>
      </c>
      <c r="K99" s="263"/>
      <c r="L99" s="93"/>
      <c r="M99" s="93" t="str">
        <f t="shared" si="4"/>
        <v/>
      </c>
      <c r="N99" s="96">
        <f t="shared" ref="N99:O162" si="23">H99</f>
        <v>0</v>
      </c>
      <c r="O99" s="96">
        <f t="shared" si="23"/>
        <v>0</v>
      </c>
      <c r="P99" s="220">
        <f>(ROUND((F99/100*'Member Info'!$W$2), 2))</f>
        <v>0</v>
      </c>
      <c r="Q99" s="220" t="e">
        <f t="shared" si="6"/>
        <v>#VALUE!</v>
      </c>
      <c r="R99" s="220" t="str">
        <f t="shared" si="7"/>
        <v/>
      </c>
      <c r="S99" s="229" t="str">
        <f t="shared" si="8"/>
        <v/>
      </c>
      <c r="T99" s="230" t="str">
        <f t="shared" si="9"/>
        <v/>
      </c>
      <c r="U99" s="230" t="str">
        <f t="shared" si="10"/>
        <v/>
      </c>
      <c r="V99" s="224">
        <f t="shared" si="11"/>
        <v>0</v>
      </c>
      <c r="W99" s="112">
        <f t="shared" si="12"/>
        <v>0</v>
      </c>
      <c r="X99" s="237" t="str">
        <f t="shared" si="19"/>
        <v/>
      </c>
      <c r="Y99" s="242" t="b">
        <f t="shared" si="20"/>
        <v>0</v>
      </c>
      <c r="Z99" s="237">
        <f t="shared" si="13"/>
        <v>0</v>
      </c>
      <c r="AA99" s="237">
        <f>IF('Member Info'!N95="",1,"")</f>
        <v>1</v>
      </c>
      <c r="AB99" s="245" t="e">
        <f t="shared" si="14"/>
        <v>#VALUE!</v>
      </c>
      <c r="AC99" s="132" t="str">
        <f t="shared" si="21"/>
        <v/>
      </c>
      <c r="AD99" s="126">
        <f t="shared" si="22"/>
        <v>1</v>
      </c>
      <c r="AE99" s="126" t="str">
        <f>IF('Member Info'!N95&lt;&gt;"",IF('Member Info'!N95&lt;=$R$1,1,0),"")</f>
        <v/>
      </c>
      <c r="AG99" s="126" t="b">
        <f t="shared" si="16"/>
        <v>0</v>
      </c>
      <c r="AH99" s="126">
        <f t="shared" si="17"/>
        <v>0</v>
      </c>
      <c r="AJ99" s="126">
        <f t="shared" si="18"/>
        <v>0</v>
      </c>
      <c r="AK99" s="126">
        <f>IF('Member Info'!F95&gt;$R$1,1,0)</f>
        <v>0</v>
      </c>
      <c r="AL99" s="126" t="b">
        <f>IF(ISERROR(R99),ERROR.TYPE(#REF!)=ERROR.TYPE(R99),FALSE)</f>
        <v>0</v>
      </c>
      <c r="AM99" s="126" t="b">
        <f>IF(ISERROR(S99),ERROR.TYPE(#REF!)=ERROR.TYPE(S99),FALSE)</f>
        <v>0</v>
      </c>
      <c r="AN99" s="126">
        <f>IF(OR('Member Info'!F95&gt;=$S$1,'Member Info'!N95&gt;=$R$1),1,0)</f>
        <v>0</v>
      </c>
    </row>
    <row r="100" spans="1:40" x14ac:dyDescent="0.25">
      <c r="A100" s="4">
        <v>68</v>
      </c>
      <c r="B100" s="166">
        <f>'Member Info'!D96</f>
        <v>0</v>
      </c>
      <c r="C100" s="166">
        <f>'Member Info'!E96</f>
        <v>0</v>
      </c>
      <c r="D100" s="166" t="str">
        <f>'Member Info'!G96</f>
        <v/>
      </c>
      <c r="E100" s="167">
        <f>'Member Info'!B96</f>
        <v>0</v>
      </c>
      <c r="F100" s="244"/>
      <c r="G100" s="168" t="str">
        <f>IF(E100=0,"",
IF('Member Info'!$AM$19&lt;=$R$1,
SUMPRODUCT('Member Info'!L96+IF('Member Info'!H96&gt;'Member Info'!$AJ$12,'Member Info'!$AK$13,IF('Member Info'!H96&gt;'Member Info'!$AJ$11,'Member Info'!$AK$12,IF('Member Info'!H96&gt;'Member Info'!$AJ$10,'Member Info'!$AK$11,IF('Member Info'!H96&gt;'Member Info'!$AJ$9,'Member Info'!$AK$10,IF('Member Info'!H96&gt;'Member Info'!$AJ$8,'Member Info'!$AK$9,'Member Info'!$AK$8)))))),
SUMPRODUCT('Member Info'!L96+IF('Member Info'!H96&gt;'Member Info'!$AG$17,'Member Info'!$AH$18,IF('Member Info'!H96&gt;'Member Info'!$AG$16,'Member Info'!$AH$17,IF('Member Info'!H96&gt;'Member Info'!$AG$15,'Member Info'!$AH$16,IF('Member Info'!H96&gt;'Member Info'!$AG$14,'Member Info'!$AH$15,IF('Member Info'!H96&gt;'Member Info'!$AG$13,'Member Info'!$AH$14,IF('Member Info'!H96&gt;'Member Info'!$AG$12,'Member Info'!$AH$13,IF('Member Info'!H96&gt;'Member Info'!$AG$11,'Member Info'!$AH$12,IF('Member Info'!H96&gt;'Member Info'!$AG$10,'Member Info'!$AH$11,IF('Member Info'!H96&gt;'Member Info'!$AG$9,'Member Info'!$AH$10,IF('Member Info'!H96&gt;'Member Info'!$AG$8,'Member Info'!$AH$9,'Member Info'!$AH$8)))))))))))))</f>
        <v/>
      </c>
      <c r="H100" s="26"/>
      <c r="I100" s="26"/>
      <c r="J100" s="107" t="str">
        <f>IF(E100=0,"",IF('Member Info'!F96&gt;$S$1,CONCATENATE("Joined with practice on ", TEXT('Member Info'!F96, "DD/MM/YYYY")),IF('Member Info'!N96&lt;&gt;"",IF('Member Info'!N96&lt;$R$1,CONCATENATE("Left Scheme on ", TEXT('Member Info'!N96, "DD/MM/YYYY")),IF(ISERROR(G100),"Error Detected, No rate entered",IF(E100=0,"",IF(F100="","Error Detected, No Pensionable pay",IF(ISERROR(AB100)," Unknown Values entered.",IF(T100+U100&lt;1,"Acceptable",IF(R100+S100=200, "No Contributions Entered", IF(K100="","Error Detected, Choose reason&gt;",IF(X100="1",IF(T100=1,"Please Enter Deemed Pensionable Pay","Add Any Relevant Details Above"),"Please Give Details Above"))))))))),IF(ISERROR(G100),"Error Detected, No rate entered",IF(E100=0,"",IF(F100="","Error Detected, No Pensionable pay",IF(ISERROR(AB100)," Unknown Values entered.",IF(T100+U100&lt;1,"Acceptable",IF(R100+S100=200, "No Contributions Entered", IF(K100="","Error Detected, Choose reason&gt;",IF(X100="1",IF(T100=1,"Please Enter Deemed Pensionable Pay","Add relevant Details Above"),"Please give details Above")))))))))))</f>
        <v/>
      </c>
      <c r="K100" s="263"/>
      <c r="L100" s="93"/>
      <c r="M100" s="93" t="str">
        <f t="shared" ref="M100:M163" si="24">IF(E100=0,"",IF(ISERROR((F100+H100+I100)),0,IF((F100+H100+I100)&lt;1,0,1)))</f>
        <v/>
      </c>
      <c r="N100" s="96">
        <f t="shared" si="23"/>
        <v>0</v>
      </c>
      <c r="O100" s="96">
        <f t="shared" si="23"/>
        <v>0</v>
      </c>
      <c r="P100" s="220">
        <f>(ROUND((F100/100*'Member Info'!$W$2), 2))</f>
        <v>0</v>
      </c>
      <c r="Q100" s="220" t="e">
        <f t="shared" si="6"/>
        <v>#VALUE!</v>
      </c>
      <c r="R100" s="220" t="str">
        <f t="shared" si="7"/>
        <v/>
      </c>
      <c r="S100" s="229" t="str">
        <f t="shared" si="8"/>
        <v/>
      </c>
      <c r="T100" s="230" t="str">
        <f t="shared" si="9"/>
        <v/>
      </c>
      <c r="U100" s="230" t="str">
        <f t="shared" si="10"/>
        <v/>
      </c>
      <c r="V100" s="224">
        <f t="shared" si="11"/>
        <v>0</v>
      </c>
      <c r="W100" s="112">
        <f t="shared" si="12"/>
        <v>0</v>
      </c>
      <c r="X100" s="237" t="str">
        <f t="shared" si="19"/>
        <v/>
      </c>
      <c r="Y100" s="242" t="b">
        <f t="shared" si="20"/>
        <v>0</v>
      </c>
      <c r="Z100" s="237">
        <f t="shared" si="13"/>
        <v>0</v>
      </c>
      <c r="AA100" s="237">
        <f>IF('Member Info'!N96="",1,"")</f>
        <v>1</v>
      </c>
      <c r="AB100" s="245" t="e">
        <f t="shared" si="14"/>
        <v>#VALUE!</v>
      </c>
      <c r="AC100" s="132" t="str">
        <f t="shared" si="21"/>
        <v/>
      </c>
      <c r="AD100" s="126">
        <f t="shared" si="22"/>
        <v>1</v>
      </c>
      <c r="AE100" s="126" t="str">
        <f>IF('Member Info'!N96&lt;&gt;"",IF('Member Info'!N96&lt;=$R$1,1,0),"")</f>
        <v/>
      </c>
      <c r="AG100" s="126" t="b">
        <f t="shared" si="16"/>
        <v>0</v>
      </c>
      <c r="AH100" s="126">
        <f t="shared" si="17"/>
        <v>0</v>
      </c>
      <c r="AJ100" s="126">
        <f t="shared" si="18"/>
        <v>0</v>
      </c>
      <c r="AK100" s="126">
        <f>IF('Member Info'!F96&gt;$R$1,1,0)</f>
        <v>0</v>
      </c>
      <c r="AL100" s="126" t="b">
        <f>IF(ISERROR(R100),ERROR.TYPE(#REF!)=ERROR.TYPE(R100),FALSE)</f>
        <v>0</v>
      </c>
      <c r="AM100" s="126" t="b">
        <f>IF(ISERROR(S100),ERROR.TYPE(#REF!)=ERROR.TYPE(S100),FALSE)</f>
        <v>0</v>
      </c>
      <c r="AN100" s="126">
        <f>IF(OR('Member Info'!F96&gt;=$S$1,'Member Info'!N96&gt;=$R$1),1,0)</f>
        <v>0</v>
      </c>
    </row>
    <row r="101" spans="1:40" x14ac:dyDescent="0.25">
      <c r="A101" s="4">
        <v>69</v>
      </c>
      <c r="B101" s="166">
        <f>'Member Info'!D97</f>
        <v>0</v>
      </c>
      <c r="C101" s="166">
        <f>'Member Info'!E97</f>
        <v>0</v>
      </c>
      <c r="D101" s="166" t="str">
        <f>'Member Info'!G97</f>
        <v/>
      </c>
      <c r="E101" s="167">
        <f>'Member Info'!B97</f>
        <v>0</v>
      </c>
      <c r="F101" s="244"/>
      <c r="G101" s="168" t="str">
        <f>IF(E101=0,"",
IF('Member Info'!$AM$19&lt;=$R$1,
SUMPRODUCT('Member Info'!L97+IF('Member Info'!H97&gt;'Member Info'!$AJ$12,'Member Info'!$AK$13,IF('Member Info'!H97&gt;'Member Info'!$AJ$11,'Member Info'!$AK$12,IF('Member Info'!H97&gt;'Member Info'!$AJ$10,'Member Info'!$AK$11,IF('Member Info'!H97&gt;'Member Info'!$AJ$9,'Member Info'!$AK$10,IF('Member Info'!H97&gt;'Member Info'!$AJ$8,'Member Info'!$AK$9,'Member Info'!$AK$8)))))),
SUMPRODUCT('Member Info'!L97+IF('Member Info'!H97&gt;'Member Info'!$AG$17,'Member Info'!$AH$18,IF('Member Info'!H97&gt;'Member Info'!$AG$16,'Member Info'!$AH$17,IF('Member Info'!H97&gt;'Member Info'!$AG$15,'Member Info'!$AH$16,IF('Member Info'!H97&gt;'Member Info'!$AG$14,'Member Info'!$AH$15,IF('Member Info'!H97&gt;'Member Info'!$AG$13,'Member Info'!$AH$14,IF('Member Info'!H97&gt;'Member Info'!$AG$12,'Member Info'!$AH$13,IF('Member Info'!H97&gt;'Member Info'!$AG$11,'Member Info'!$AH$12,IF('Member Info'!H97&gt;'Member Info'!$AG$10,'Member Info'!$AH$11,IF('Member Info'!H97&gt;'Member Info'!$AG$9,'Member Info'!$AH$10,IF('Member Info'!H97&gt;'Member Info'!$AG$8,'Member Info'!$AH$9,'Member Info'!$AH$8)))))))))))))</f>
        <v/>
      </c>
      <c r="H101" s="26"/>
      <c r="I101" s="26"/>
      <c r="J101" s="107" t="str">
        <f>IF(E101=0,"",IF('Member Info'!F97&gt;$S$1,CONCATENATE("Joined with practice on ", TEXT('Member Info'!F97, "DD/MM/YYYY")),IF('Member Info'!N97&lt;&gt;"",IF('Member Info'!N97&lt;$R$1,CONCATENATE("Left Scheme on ", TEXT('Member Info'!N97, "DD/MM/YYYY")),IF(ISERROR(G101),"Error Detected, No rate entered",IF(E101=0,"",IF(F101="","Error Detected, No Pensionable pay",IF(ISERROR(AB101)," Unknown Values entered.",IF(T101+U101&lt;1,"Acceptable",IF(R101+S101=200, "No Contributions Entered", IF(K101="","Error Detected, Choose reason&gt;",IF(X101="1",IF(T101=1,"Please Enter Deemed Pensionable Pay","Add Any Relevant Details Above"),"Please Give Details Above"))))))))),IF(ISERROR(G101),"Error Detected, No rate entered",IF(E101=0,"",IF(F101="","Error Detected, No Pensionable pay",IF(ISERROR(AB101)," Unknown Values entered.",IF(T101+U101&lt;1,"Acceptable",IF(R101+S101=200, "No Contributions Entered", IF(K101="","Error Detected, Choose reason&gt;",IF(X101="1",IF(T101=1,"Please Enter Deemed Pensionable Pay","Add relevant Details Above"),"Please give details Above")))))))))))</f>
        <v/>
      </c>
      <c r="K101" s="263"/>
      <c r="L101" s="93"/>
      <c r="M101" s="93" t="str">
        <f t="shared" si="24"/>
        <v/>
      </c>
      <c r="N101" s="96">
        <f t="shared" si="23"/>
        <v>0</v>
      </c>
      <c r="O101" s="96">
        <f t="shared" si="23"/>
        <v>0</v>
      </c>
      <c r="P101" s="220">
        <f>(ROUND((F101/100*'Member Info'!$W$2), 2))</f>
        <v>0</v>
      </c>
      <c r="Q101" s="220" t="e">
        <f t="shared" ref="Q101:Q164" si="25">ROUND((F101/100*G101),2)</f>
        <v>#VALUE!</v>
      </c>
      <c r="R101" s="220" t="str">
        <f t="shared" ref="R101:R164" si="26">IF(E101=0,"",(100-(N101/P101*100)))</f>
        <v/>
      </c>
      <c r="S101" s="229" t="str">
        <f t="shared" ref="S101:S164" si="27">IF(E101=0,"",(100-(O101/Q101*100)))</f>
        <v/>
      </c>
      <c r="T101" s="230" t="str">
        <f t="shared" ref="T101:T164" si="28">IF(E101=0,"",IF(R101&gt;$R$16,1,IF(R101&lt;-$R$16,1,0)))</f>
        <v/>
      </c>
      <c r="U101" s="230" t="str">
        <f t="shared" ref="U101:U164" si="29">IF(E101=0,"",IF(G101=0,1,IF(S101&gt;$R$16,1,IF(S101&lt;-$R$16,1,0))))</f>
        <v/>
      </c>
      <c r="V101" s="224">
        <f t="shared" ref="V101:V164" si="30">IF(E101=0,0,IF(F101="",1,0))</f>
        <v>0</v>
      </c>
      <c r="W101" s="112">
        <f t="shared" ref="W101:W164" si="31">IF(E101=0,0,IF(K101="",0,1))</f>
        <v>0</v>
      </c>
      <c r="X101" s="237" t="str">
        <f t="shared" si="19"/>
        <v/>
      </c>
      <c r="Y101" s="242" t="b">
        <f t="shared" si="20"/>
        <v>0</v>
      </c>
      <c r="Z101" s="237">
        <f t="shared" ref="Z101:Z164" si="32">IF(K101="left scheme/Employment", 1,0)</f>
        <v>0</v>
      </c>
      <c r="AA101" s="237">
        <f>IF('Member Info'!N97="",1,"")</f>
        <v>1</v>
      </c>
      <c r="AB101" s="245" t="e">
        <f t="shared" ref="AB101:AB164" si="33">(R101+S101)</f>
        <v>#VALUE!</v>
      </c>
      <c r="AC101" s="132" t="str">
        <f t="shared" si="21"/>
        <v/>
      </c>
      <c r="AD101" s="126">
        <f t="shared" si="22"/>
        <v>1</v>
      </c>
      <c r="AE101" s="126" t="str">
        <f>IF('Member Info'!N97&lt;&gt;"",IF('Member Info'!N97&lt;=$R$1,1,0),"")</f>
        <v/>
      </c>
      <c r="AG101" s="126" t="b">
        <f t="shared" ref="AG101:AG164" si="34">OR(K101="maternity",K101="SSP")</f>
        <v>0</v>
      </c>
      <c r="AH101" s="126">
        <f t="shared" ref="AH101:AH164" si="35">IF(AG101=TRUE,1,0)</f>
        <v>0</v>
      </c>
      <c r="AJ101" s="126">
        <f t="shared" ref="AJ101:AJ164" si="36">IF(J101="Please Enter Deemed Pensionable Pay",1,0)</f>
        <v>0</v>
      </c>
      <c r="AK101" s="126">
        <f>IF('Member Info'!F97&gt;$R$1,1,0)</f>
        <v>0</v>
      </c>
      <c r="AL101" s="126" t="b">
        <f>IF(ISERROR(R101),ERROR.TYPE(#REF!)=ERROR.TYPE(R101),FALSE)</f>
        <v>0</v>
      </c>
      <c r="AM101" s="126" t="b">
        <f>IF(ISERROR(S101),ERROR.TYPE(#REF!)=ERROR.TYPE(S101),FALSE)</f>
        <v>0</v>
      </c>
      <c r="AN101" s="126">
        <f>IF(OR('Member Info'!F97&gt;=$S$1,'Member Info'!N97&gt;=$R$1),1,0)</f>
        <v>0</v>
      </c>
    </row>
    <row r="102" spans="1:40" x14ac:dyDescent="0.25">
      <c r="A102" s="4">
        <v>70</v>
      </c>
      <c r="B102" s="166">
        <f>'Member Info'!D98</f>
        <v>0</v>
      </c>
      <c r="C102" s="166">
        <f>'Member Info'!E98</f>
        <v>0</v>
      </c>
      <c r="D102" s="166" t="str">
        <f>'Member Info'!G98</f>
        <v/>
      </c>
      <c r="E102" s="167">
        <f>'Member Info'!B98</f>
        <v>0</v>
      </c>
      <c r="F102" s="244"/>
      <c r="G102" s="168" t="str">
        <f>IF(E102=0,"",
IF('Member Info'!$AM$19&lt;=$R$1,
SUMPRODUCT('Member Info'!L98+IF('Member Info'!H98&gt;'Member Info'!$AJ$12,'Member Info'!$AK$13,IF('Member Info'!H98&gt;'Member Info'!$AJ$11,'Member Info'!$AK$12,IF('Member Info'!H98&gt;'Member Info'!$AJ$10,'Member Info'!$AK$11,IF('Member Info'!H98&gt;'Member Info'!$AJ$9,'Member Info'!$AK$10,IF('Member Info'!H98&gt;'Member Info'!$AJ$8,'Member Info'!$AK$9,'Member Info'!$AK$8)))))),
SUMPRODUCT('Member Info'!L98+IF('Member Info'!H98&gt;'Member Info'!$AG$17,'Member Info'!$AH$18,IF('Member Info'!H98&gt;'Member Info'!$AG$16,'Member Info'!$AH$17,IF('Member Info'!H98&gt;'Member Info'!$AG$15,'Member Info'!$AH$16,IF('Member Info'!H98&gt;'Member Info'!$AG$14,'Member Info'!$AH$15,IF('Member Info'!H98&gt;'Member Info'!$AG$13,'Member Info'!$AH$14,IF('Member Info'!H98&gt;'Member Info'!$AG$12,'Member Info'!$AH$13,IF('Member Info'!H98&gt;'Member Info'!$AG$11,'Member Info'!$AH$12,IF('Member Info'!H98&gt;'Member Info'!$AG$10,'Member Info'!$AH$11,IF('Member Info'!H98&gt;'Member Info'!$AG$9,'Member Info'!$AH$10,IF('Member Info'!H98&gt;'Member Info'!$AG$8,'Member Info'!$AH$9,'Member Info'!$AH$8)))))))))))))</f>
        <v/>
      </c>
      <c r="H102" s="26"/>
      <c r="I102" s="26"/>
      <c r="J102" s="107" t="str">
        <f>IF(E102=0,"",IF('Member Info'!F98&gt;$S$1,CONCATENATE("Joined with practice on ", TEXT('Member Info'!F98, "DD/MM/YYYY")),IF('Member Info'!N98&lt;&gt;"",IF('Member Info'!N98&lt;$R$1,CONCATENATE("Left Scheme on ", TEXT('Member Info'!N98, "DD/MM/YYYY")),IF(ISERROR(G102),"Error Detected, No rate entered",IF(E102=0,"",IF(F102="","Error Detected, No Pensionable pay",IF(ISERROR(AB102)," Unknown Values entered.",IF(T102+U102&lt;1,"Acceptable",IF(R102+S102=200, "No Contributions Entered", IF(K102="","Error Detected, Choose reason&gt;",IF(X102="1",IF(T102=1,"Please Enter Deemed Pensionable Pay","Add Any Relevant Details Above"),"Please Give Details Above"))))))))),IF(ISERROR(G102),"Error Detected, No rate entered",IF(E102=0,"",IF(F102="","Error Detected, No Pensionable pay",IF(ISERROR(AB102)," Unknown Values entered.",IF(T102+U102&lt;1,"Acceptable",IF(R102+S102=200, "No Contributions Entered", IF(K102="","Error Detected, Choose reason&gt;",IF(X102="1",IF(T102=1,"Please Enter Deemed Pensionable Pay","Add relevant Details Above"),"Please give details Above")))))))))))</f>
        <v/>
      </c>
      <c r="K102" s="263"/>
      <c r="L102" s="93"/>
      <c r="M102" s="93" t="str">
        <f t="shared" si="24"/>
        <v/>
      </c>
      <c r="N102" s="96">
        <f t="shared" si="23"/>
        <v>0</v>
      </c>
      <c r="O102" s="96">
        <f t="shared" si="23"/>
        <v>0</v>
      </c>
      <c r="P102" s="220">
        <f>(ROUND((F102/100*'Member Info'!$W$2), 2))</f>
        <v>0</v>
      </c>
      <c r="Q102" s="220" t="e">
        <f t="shared" si="25"/>
        <v>#VALUE!</v>
      </c>
      <c r="R102" s="220" t="str">
        <f t="shared" si="26"/>
        <v/>
      </c>
      <c r="S102" s="229" t="str">
        <f t="shared" si="27"/>
        <v/>
      </c>
      <c r="T102" s="230" t="str">
        <f t="shared" si="28"/>
        <v/>
      </c>
      <c r="U102" s="230" t="str">
        <f t="shared" si="29"/>
        <v/>
      </c>
      <c r="V102" s="224">
        <f t="shared" si="30"/>
        <v>0</v>
      </c>
      <c r="W102" s="112">
        <f t="shared" si="31"/>
        <v>0</v>
      </c>
      <c r="X102" s="237" t="str">
        <f t="shared" si="19"/>
        <v/>
      </c>
      <c r="Y102" s="242" t="b">
        <f t="shared" si="20"/>
        <v>0</v>
      </c>
      <c r="Z102" s="237">
        <f t="shared" si="32"/>
        <v>0</v>
      </c>
      <c r="AA102" s="237">
        <f>IF('Member Info'!N98="",1,"")</f>
        <v>1</v>
      </c>
      <c r="AB102" s="245" t="e">
        <f t="shared" si="33"/>
        <v>#VALUE!</v>
      </c>
      <c r="AC102" s="132" t="str">
        <f t="shared" si="21"/>
        <v/>
      </c>
      <c r="AD102" s="126">
        <f t="shared" si="22"/>
        <v>1</v>
      </c>
      <c r="AE102" s="126" t="str">
        <f>IF('Member Info'!N98&lt;&gt;"",IF('Member Info'!N98&lt;=$R$1,1,0),"")</f>
        <v/>
      </c>
      <c r="AG102" s="126" t="b">
        <f t="shared" si="34"/>
        <v>0</v>
      </c>
      <c r="AH102" s="126">
        <f t="shared" si="35"/>
        <v>0</v>
      </c>
      <c r="AJ102" s="126">
        <f t="shared" si="36"/>
        <v>0</v>
      </c>
      <c r="AK102" s="126">
        <f>IF('Member Info'!F98&gt;$R$1,1,0)</f>
        <v>0</v>
      </c>
      <c r="AL102" s="126" t="b">
        <f>IF(ISERROR(R102),ERROR.TYPE(#REF!)=ERROR.TYPE(R102),FALSE)</f>
        <v>0</v>
      </c>
      <c r="AM102" s="126" t="b">
        <f>IF(ISERROR(S102),ERROR.TYPE(#REF!)=ERROR.TYPE(S102),FALSE)</f>
        <v>0</v>
      </c>
      <c r="AN102" s="126">
        <f>IF(OR('Member Info'!F98&gt;=$S$1,'Member Info'!N98&gt;=$R$1),1,0)</f>
        <v>0</v>
      </c>
    </row>
    <row r="103" spans="1:40" x14ac:dyDescent="0.25">
      <c r="A103" s="4">
        <v>71</v>
      </c>
      <c r="B103" s="166">
        <f>'Member Info'!D99</f>
        <v>0</v>
      </c>
      <c r="C103" s="166">
        <f>'Member Info'!E99</f>
        <v>0</v>
      </c>
      <c r="D103" s="166" t="str">
        <f>'Member Info'!G99</f>
        <v/>
      </c>
      <c r="E103" s="167">
        <f>'Member Info'!B99</f>
        <v>0</v>
      </c>
      <c r="F103" s="244"/>
      <c r="G103" s="168" t="str">
        <f>IF(E103=0,"",
IF('Member Info'!$AM$19&lt;=$R$1,
SUMPRODUCT('Member Info'!L99+IF('Member Info'!H99&gt;'Member Info'!$AJ$12,'Member Info'!$AK$13,IF('Member Info'!H99&gt;'Member Info'!$AJ$11,'Member Info'!$AK$12,IF('Member Info'!H99&gt;'Member Info'!$AJ$10,'Member Info'!$AK$11,IF('Member Info'!H99&gt;'Member Info'!$AJ$9,'Member Info'!$AK$10,IF('Member Info'!H99&gt;'Member Info'!$AJ$8,'Member Info'!$AK$9,'Member Info'!$AK$8)))))),
SUMPRODUCT('Member Info'!L99+IF('Member Info'!H99&gt;'Member Info'!$AG$17,'Member Info'!$AH$18,IF('Member Info'!H99&gt;'Member Info'!$AG$16,'Member Info'!$AH$17,IF('Member Info'!H99&gt;'Member Info'!$AG$15,'Member Info'!$AH$16,IF('Member Info'!H99&gt;'Member Info'!$AG$14,'Member Info'!$AH$15,IF('Member Info'!H99&gt;'Member Info'!$AG$13,'Member Info'!$AH$14,IF('Member Info'!H99&gt;'Member Info'!$AG$12,'Member Info'!$AH$13,IF('Member Info'!H99&gt;'Member Info'!$AG$11,'Member Info'!$AH$12,IF('Member Info'!H99&gt;'Member Info'!$AG$10,'Member Info'!$AH$11,IF('Member Info'!H99&gt;'Member Info'!$AG$9,'Member Info'!$AH$10,IF('Member Info'!H99&gt;'Member Info'!$AG$8,'Member Info'!$AH$9,'Member Info'!$AH$8)))))))))))))</f>
        <v/>
      </c>
      <c r="H103" s="26"/>
      <c r="I103" s="26"/>
      <c r="J103" s="107" t="str">
        <f>IF(E103=0,"",IF('Member Info'!F99&gt;$S$1,CONCATENATE("Joined with practice on ", TEXT('Member Info'!F99, "DD/MM/YYYY")),IF('Member Info'!N99&lt;&gt;"",IF('Member Info'!N99&lt;$R$1,CONCATENATE("Left Scheme on ", TEXT('Member Info'!N99, "DD/MM/YYYY")),IF(ISERROR(G103),"Error Detected, No rate entered",IF(E103=0,"",IF(F103="","Error Detected, No Pensionable pay",IF(ISERROR(AB103)," Unknown Values entered.",IF(T103+U103&lt;1,"Acceptable",IF(R103+S103=200, "No Contributions Entered", IF(K103="","Error Detected, Choose reason&gt;",IF(X103="1",IF(T103=1,"Please Enter Deemed Pensionable Pay","Add Any Relevant Details Above"),"Please Give Details Above"))))))))),IF(ISERROR(G103),"Error Detected, No rate entered",IF(E103=0,"",IF(F103="","Error Detected, No Pensionable pay",IF(ISERROR(AB103)," Unknown Values entered.",IF(T103+U103&lt;1,"Acceptable",IF(R103+S103=200, "No Contributions Entered", IF(K103="","Error Detected, Choose reason&gt;",IF(X103="1",IF(T103=1,"Please Enter Deemed Pensionable Pay","Add relevant Details Above"),"Please give details Above")))))))))))</f>
        <v/>
      </c>
      <c r="K103" s="263"/>
      <c r="L103" s="93"/>
      <c r="M103" s="93" t="str">
        <f t="shared" si="24"/>
        <v/>
      </c>
      <c r="N103" s="96">
        <f t="shared" si="23"/>
        <v>0</v>
      </c>
      <c r="O103" s="96">
        <f t="shared" si="23"/>
        <v>0</v>
      </c>
      <c r="P103" s="220">
        <f>(ROUND((F103/100*'Member Info'!$W$2), 2))</f>
        <v>0</v>
      </c>
      <c r="Q103" s="220" t="e">
        <f t="shared" si="25"/>
        <v>#VALUE!</v>
      </c>
      <c r="R103" s="220" t="str">
        <f t="shared" si="26"/>
        <v/>
      </c>
      <c r="S103" s="229" t="str">
        <f t="shared" si="27"/>
        <v/>
      </c>
      <c r="T103" s="230" t="str">
        <f t="shared" si="28"/>
        <v/>
      </c>
      <c r="U103" s="230" t="str">
        <f t="shared" si="29"/>
        <v/>
      </c>
      <c r="V103" s="224">
        <f t="shared" si="30"/>
        <v>0</v>
      </c>
      <c r="W103" s="112">
        <f t="shared" si="31"/>
        <v>0</v>
      </c>
      <c r="X103" s="237" t="str">
        <f t="shared" si="19"/>
        <v/>
      </c>
      <c r="Y103" s="242" t="b">
        <f t="shared" si="20"/>
        <v>0</v>
      </c>
      <c r="Z103" s="237">
        <f t="shared" si="32"/>
        <v>0</v>
      </c>
      <c r="AA103" s="237">
        <f>IF('Member Info'!N99="",1,"")</f>
        <v>1</v>
      </c>
      <c r="AB103" s="245" t="e">
        <f t="shared" si="33"/>
        <v>#VALUE!</v>
      </c>
      <c r="AC103" s="132" t="str">
        <f t="shared" si="21"/>
        <v/>
      </c>
      <c r="AD103" s="126">
        <f t="shared" si="22"/>
        <v>1</v>
      </c>
      <c r="AE103" s="126" t="str">
        <f>IF('Member Info'!N99&lt;&gt;"",IF('Member Info'!N99&lt;=$R$1,1,0),"")</f>
        <v/>
      </c>
      <c r="AG103" s="126" t="b">
        <f t="shared" si="34"/>
        <v>0</v>
      </c>
      <c r="AH103" s="126">
        <f t="shared" si="35"/>
        <v>0</v>
      </c>
      <c r="AJ103" s="126">
        <f t="shared" si="36"/>
        <v>0</v>
      </c>
      <c r="AK103" s="126">
        <f>IF('Member Info'!F99&gt;$R$1,1,0)</f>
        <v>0</v>
      </c>
      <c r="AL103" s="126" t="b">
        <f>IF(ISERROR(R103),ERROR.TYPE(#REF!)=ERROR.TYPE(R103),FALSE)</f>
        <v>0</v>
      </c>
      <c r="AM103" s="126" t="b">
        <f>IF(ISERROR(S103),ERROR.TYPE(#REF!)=ERROR.TYPE(S103),FALSE)</f>
        <v>0</v>
      </c>
      <c r="AN103" s="126">
        <f>IF(OR('Member Info'!F99&gt;=$S$1,'Member Info'!N99&gt;=$R$1),1,0)</f>
        <v>0</v>
      </c>
    </row>
    <row r="104" spans="1:40" x14ac:dyDescent="0.25">
      <c r="A104" s="4">
        <v>72</v>
      </c>
      <c r="B104" s="166">
        <f>'Member Info'!D100</f>
        <v>0</v>
      </c>
      <c r="C104" s="166">
        <f>'Member Info'!E100</f>
        <v>0</v>
      </c>
      <c r="D104" s="166" t="str">
        <f>'Member Info'!G100</f>
        <v/>
      </c>
      <c r="E104" s="167">
        <f>'Member Info'!B100</f>
        <v>0</v>
      </c>
      <c r="F104" s="244"/>
      <c r="G104" s="168" t="str">
        <f>IF(E104=0,"",
IF('Member Info'!$AM$19&lt;=$R$1,
SUMPRODUCT('Member Info'!L100+IF('Member Info'!H100&gt;'Member Info'!$AJ$12,'Member Info'!$AK$13,IF('Member Info'!H100&gt;'Member Info'!$AJ$11,'Member Info'!$AK$12,IF('Member Info'!H100&gt;'Member Info'!$AJ$10,'Member Info'!$AK$11,IF('Member Info'!H100&gt;'Member Info'!$AJ$9,'Member Info'!$AK$10,IF('Member Info'!H100&gt;'Member Info'!$AJ$8,'Member Info'!$AK$9,'Member Info'!$AK$8)))))),
SUMPRODUCT('Member Info'!L100+IF('Member Info'!H100&gt;'Member Info'!$AG$17,'Member Info'!$AH$18,IF('Member Info'!H100&gt;'Member Info'!$AG$16,'Member Info'!$AH$17,IF('Member Info'!H100&gt;'Member Info'!$AG$15,'Member Info'!$AH$16,IF('Member Info'!H100&gt;'Member Info'!$AG$14,'Member Info'!$AH$15,IF('Member Info'!H100&gt;'Member Info'!$AG$13,'Member Info'!$AH$14,IF('Member Info'!H100&gt;'Member Info'!$AG$12,'Member Info'!$AH$13,IF('Member Info'!H100&gt;'Member Info'!$AG$11,'Member Info'!$AH$12,IF('Member Info'!H100&gt;'Member Info'!$AG$10,'Member Info'!$AH$11,IF('Member Info'!H100&gt;'Member Info'!$AG$9,'Member Info'!$AH$10,IF('Member Info'!H100&gt;'Member Info'!$AG$8,'Member Info'!$AH$9,'Member Info'!$AH$8)))))))))))))</f>
        <v/>
      </c>
      <c r="H104" s="26"/>
      <c r="I104" s="26"/>
      <c r="J104" s="107" t="str">
        <f>IF(E104=0,"",IF('Member Info'!F100&gt;$S$1,CONCATENATE("Joined with practice on ", TEXT('Member Info'!F100, "DD/MM/YYYY")),IF('Member Info'!N100&lt;&gt;"",IF('Member Info'!N100&lt;$R$1,CONCATENATE("Left Scheme on ", TEXT('Member Info'!N100, "DD/MM/YYYY")),IF(ISERROR(G104),"Error Detected, No rate entered",IF(E104=0,"",IF(F104="","Error Detected, No Pensionable pay",IF(ISERROR(AB104)," Unknown Values entered.",IF(T104+U104&lt;1,"Acceptable",IF(R104+S104=200, "No Contributions Entered", IF(K104="","Error Detected, Choose reason&gt;",IF(X104="1",IF(T104=1,"Please Enter Deemed Pensionable Pay","Add Any Relevant Details Above"),"Please Give Details Above"))))))))),IF(ISERROR(G104),"Error Detected, No rate entered",IF(E104=0,"",IF(F104="","Error Detected, No Pensionable pay",IF(ISERROR(AB104)," Unknown Values entered.",IF(T104+U104&lt;1,"Acceptable",IF(R104+S104=200, "No Contributions Entered", IF(K104="","Error Detected, Choose reason&gt;",IF(X104="1",IF(T104=1,"Please Enter Deemed Pensionable Pay","Add relevant Details Above"),"Please give details Above")))))))))))</f>
        <v/>
      </c>
      <c r="K104" s="263"/>
      <c r="L104" s="93"/>
      <c r="M104" s="93" t="str">
        <f t="shared" si="24"/>
        <v/>
      </c>
      <c r="N104" s="96">
        <f t="shared" si="23"/>
        <v>0</v>
      </c>
      <c r="O104" s="96">
        <f t="shared" si="23"/>
        <v>0</v>
      </c>
      <c r="P104" s="220">
        <f>(ROUND((F104/100*'Member Info'!$W$2), 2))</f>
        <v>0</v>
      </c>
      <c r="Q104" s="220" t="e">
        <f t="shared" si="25"/>
        <v>#VALUE!</v>
      </c>
      <c r="R104" s="220" t="str">
        <f t="shared" si="26"/>
        <v/>
      </c>
      <c r="S104" s="229" t="str">
        <f t="shared" si="27"/>
        <v/>
      </c>
      <c r="T104" s="230" t="str">
        <f t="shared" si="28"/>
        <v/>
      </c>
      <c r="U104" s="230" t="str">
        <f t="shared" si="29"/>
        <v/>
      </c>
      <c r="V104" s="224">
        <f t="shared" si="30"/>
        <v>0</v>
      </c>
      <c r="W104" s="112">
        <f t="shared" si="31"/>
        <v>0</v>
      </c>
      <c r="X104" s="237" t="str">
        <f t="shared" si="19"/>
        <v/>
      </c>
      <c r="Y104" s="242" t="b">
        <f t="shared" si="20"/>
        <v>0</v>
      </c>
      <c r="Z104" s="237">
        <f t="shared" si="32"/>
        <v>0</v>
      </c>
      <c r="AA104" s="237">
        <f>IF('Member Info'!N100="",1,"")</f>
        <v>1</v>
      </c>
      <c r="AB104" s="245" t="e">
        <f t="shared" si="33"/>
        <v>#VALUE!</v>
      </c>
      <c r="AC104" s="132" t="str">
        <f t="shared" si="21"/>
        <v/>
      </c>
      <c r="AD104" s="126">
        <f t="shared" si="22"/>
        <v>1</v>
      </c>
      <c r="AE104" s="126" t="str">
        <f>IF('Member Info'!N100&lt;&gt;"",IF('Member Info'!N100&lt;=$R$1,1,0),"")</f>
        <v/>
      </c>
      <c r="AG104" s="126" t="b">
        <f t="shared" si="34"/>
        <v>0</v>
      </c>
      <c r="AH104" s="126">
        <f t="shared" si="35"/>
        <v>0</v>
      </c>
      <c r="AJ104" s="126">
        <f t="shared" si="36"/>
        <v>0</v>
      </c>
      <c r="AK104" s="126">
        <f>IF('Member Info'!F100&gt;$R$1,1,0)</f>
        <v>0</v>
      </c>
      <c r="AL104" s="126" t="b">
        <f>IF(ISERROR(R104),ERROR.TYPE(#REF!)=ERROR.TYPE(R104),FALSE)</f>
        <v>0</v>
      </c>
      <c r="AM104" s="126" t="b">
        <f>IF(ISERROR(S104),ERROR.TYPE(#REF!)=ERROR.TYPE(S104),FALSE)</f>
        <v>0</v>
      </c>
      <c r="AN104" s="126">
        <f>IF(OR('Member Info'!F100&gt;=$S$1,'Member Info'!N100&gt;=$R$1),1,0)</f>
        <v>0</v>
      </c>
    </row>
    <row r="105" spans="1:40" x14ac:dyDescent="0.25">
      <c r="A105" s="4">
        <v>73</v>
      </c>
      <c r="B105" s="166">
        <f>'Member Info'!D101</f>
        <v>0</v>
      </c>
      <c r="C105" s="166">
        <f>'Member Info'!E101</f>
        <v>0</v>
      </c>
      <c r="D105" s="166" t="str">
        <f>'Member Info'!G101</f>
        <v/>
      </c>
      <c r="E105" s="167">
        <f>'Member Info'!B101</f>
        <v>0</v>
      </c>
      <c r="F105" s="244"/>
      <c r="G105" s="168" t="str">
        <f>IF(E105=0,"",
IF('Member Info'!$AM$19&lt;=$R$1,
SUMPRODUCT('Member Info'!L101+IF('Member Info'!H101&gt;'Member Info'!$AJ$12,'Member Info'!$AK$13,IF('Member Info'!H101&gt;'Member Info'!$AJ$11,'Member Info'!$AK$12,IF('Member Info'!H101&gt;'Member Info'!$AJ$10,'Member Info'!$AK$11,IF('Member Info'!H101&gt;'Member Info'!$AJ$9,'Member Info'!$AK$10,IF('Member Info'!H101&gt;'Member Info'!$AJ$8,'Member Info'!$AK$9,'Member Info'!$AK$8)))))),
SUMPRODUCT('Member Info'!L101+IF('Member Info'!H101&gt;'Member Info'!$AG$17,'Member Info'!$AH$18,IF('Member Info'!H101&gt;'Member Info'!$AG$16,'Member Info'!$AH$17,IF('Member Info'!H101&gt;'Member Info'!$AG$15,'Member Info'!$AH$16,IF('Member Info'!H101&gt;'Member Info'!$AG$14,'Member Info'!$AH$15,IF('Member Info'!H101&gt;'Member Info'!$AG$13,'Member Info'!$AH$14,IF('Member Info'!H101&gt;'Member Info'!$AG$12,'Member Info'!$AH$13,IF('Member Info'!H101&gt;'Member Info'!$AG$11,'Member Info'!$AH$12,IF('Member Info'!H101&gt;'Member Info'!$AG$10,'Member Info'!$AH$11,IF('Member Info'!H101&gt;'Member Info'!$AG$9,'Member Info'!$AH$10,IF('Member Info'!H101&gt;'Member Info'!$AG$8,'Member Info'!$AH$9,'Member Info'!$AH$8)))))))))))))</f>
        <v/>
      </c>
      <c r="H105" s="26"/>
      <c r="I105" s="26"/>
      <c r="J105" s="107" t="str">
        <f>IF(E105=0,"",IF('Member Info'!F101&gt;$S$1,CONCATENATE("Joined with practice on ", TEXT('Member Info'!F101, "DD/MM/YYYY")),IF('Member Info'!N101&lt;&gt;"",IF('Member Info'!N101&lt;$R$1,CONCATENATE("Left Scheme on ", TEXT('Member Info'!N101, "DD/MM/YYYY")),IF(ISERROR(G105),"Error Detected, No rate entered",IF(E105=0,"",IF(F105="","Error Detected, No Pensionable pay",IF(ISERROR(AB105)," Unknown Values entered.",IF(T105+U105&lt;1,"Acceptable",IF(R105+S105=200, "No Contributions Entered", IF(K105="","Error Detected, Choose reason&gt;",IF(X105="1",IF(T105=1,"Please Enter Deemed Pensionable Pay","Add Any Relevant Details Above"),"Please Give Details Above"))))))))),IF(ISERROR(G105),"Error Detected, No rate entered",IF(E105=0,"",IF(F105="","Error Detected, No Pensionable pay",IF(ISERROR(AB105)," Unknown Values entered.",IF(T105+U105&lt;1,"Acceptable",IF(R105+S105=200, "No Contributions Entered", IF(K105="","Error Detected, Choose reason&gt;",IF(X105="1",IF(T105=1,"Please Enter Deemed Pensionable Pay","Add relevant Details Above"),"Please give details Above")))))))))))</f>
        <v/>
      </c>
      <c r="K105" s="263"/>
      <c r="L105" s="93"/>
      <c r="M105" s="93" t="str">
        <f t="shared" si="24"/>
        <v/>
      </c>
      <c r="N105" s="96">
        <f t="shared" si="23"/>
        <v>0</v>
      </c>
      <c r="O105" s="96">
        <f t="shared" si="23"/>
        <v>0</v>
      </c>
      <c r="P105" s="220">
        <f>(ROUND((F105/100*'Member Info'!$W$2), 2))</f>
        <v>0</v>
      </c>
      <c r="Q105" s="220" t="e">
        <f t="shared" si="25"/>
        <v>#VALUE!</v>
      </c>
      <c r="R105" s="220" t="str">
        <f t="shared" si="26"/>
        <v/>
      </c>
      <c r="S105" s="229" t="str">
        <f t="shared" si="27"/>
        <v/>
      </c>
      <c r="T105" s="230" t="str">
        <f t="shared" si="28"/>
        <v/>
      </c>
      <c r="U105" s="230" t="str">
        <f t="shared" si="29"/>
        <v/>
      </c>
      <c r="V105" s="224">
        <f t="shared" si="30"/>
        <v>0</v>
      </c>
      <c r="W105" s="112">
        <f t="shared" si="31"/>
        <v>0</v>
      </c>
      <c r="X105" s="237" t="str">
        <f t="shared" si="19"/>
        <v/>
      </c>
      <c r="Y105" s="242" t="b">
        <f t="shared" si="20"/>
        <v>0</v>
      </c>
      <c r="Z105" s="237">
        <f t="shared" si="32"/>
        <v>0</v>
      </c>
      <c r="AA105" s="237">
        <f>IF('Member Info'!N101="",1,"")</f>
        <v>1</v>
      </c>
      <c r="AB105" s="245" t="e">
        <f t="shared" si="33"/>
        <v>#VALUE!</v>
      </c>
      <c r="AC105" s="132" t="str">
        <f t="shared" si="21"/>
        <v/>
      </c>
      <c r="AD105" s="126">
        <f t="shared" si="22"/>
        <v>1</v>
      </c>
      <c r="AE105" s="126" t="str">
        <f>IF('Member Info'!N101&lt;&gt;"",IF('Member Info'!N101&lt;=$R$1,1,0),"")</f>
        <v/>
      </c>
      <c r="AG105" s="126" t="b">
        <f t="shared" si="34"/>
        <v>0</v>
      </c>
      <c r="AH105" s="126">
        <f t="shared" si="35"/>
        <v>0</v>
      </c>
      <c r="AJ105" s="126">
        <f t="shared" si="36"/>
        <v>0</v>
      </c>
      <c r="AK105" s="126">
        <f>IF('Member Info'!F101&gt;$R$1,1,0)</f>
        <v>0</v>
      </c>
      <c r="AL105" s="126" t="b">
        <f>IF(ISERROR(R105),ERROR.TYPE(#REF!)=ERROR.TYPE(R105),FALSE)</f>
        <v>0</v>
      </c>
      <c r="AM105" s="126" t="b">
        <f>IF(ISERROR(S105),ERROR.TYPE(#REF!)=ERROR.TYPE(S105),FALSE)</f>
        <v>0</v>
      </c>
      <c r="AN105" s="126">
        <f>IF(OR('Member Info'!F101&gt;=$S$1,'Member Info'!N101&gt;=$R$1),1,0)</f>
        <v>0</v>
      </c>
    </row>
    <row r="106" spans="1:40" x14ac:dyDescent="0.25">
      <c r="A106" s="4">
        <v>74</v>
      </c>
      <c r="B106" s="166">
        <f>'Member Info'!D102</f>
        <v>0</v>
      </c>
      <c r="C106" s="166">
        <f>'Member Info'!E102</f>
        <v>0</v>
      </c>
      <c r="D106" s="166" t="str">
        <f>'Member Info'!G102</f>
        <v/>
      </c>
      <c r="E106" s="167">
        <f>'Member Info'!B102</f>
        <v>0</v>
      </c>
      <c r="F106" s="244"/>
      <c r="G106" s="168" t="str">
        <f>IF(E106=0,"",
IF('Member Info'!$AM$19&lt;=$R$1,
SUMPRODUCT('Member Info'!L102+IF('Member Info'!H102&gt;'Member Info'!$AJ$12,'Member Info'!$AK$13,IF('Member Info'!H102&gt;'Member Info'!$AJ$11,'Member Info'!$AK$12,IF('Member Info'!H102&gt;'Member Info'!$AJ$10,'Member Info'!$AK$11,IF('Member Info'!H102&gt;'Member Info'!$AJ$9,'Member Info'!$AK$10,IF('Member Info'!H102&gt;'Member Info'!$AJ$8,'Member Info'!$AK$9,'Member Info'!$AK$8)))))),
SUMPRODUCT('Member Info'!L102+IF('Member Info'!H102&gt;'Member Info'!$AG$17,'Member Info'!$AH$18,IF('Member Info'!H102&gt;'Member Info'!$AG$16,'Member Info'!$AH$17,IF('Member Info'!H102&gt;'Member Info'!$AG$15,'Member Info'!$AH$16,IF('Member Info'!H102&gt;'Member Info'!$AG$14,'Member Info'!$AH$15,IF('Member Info'!H102&gt;'Member Info'!$AG$13,'Member Info'!$AH$14,IF('Member Info'!H102&gt;'Member Info'!$AG$12,'Member Info'!$AH$13,IF('Member Info'!H102&gt;'Member Info'!$AG$11,'Member Info'!$AH$12,IF('Member Info'!H102&gt;'Member Info'!$AG$10,'Member Info'!$AH$11,IF('Member Info'!H102&gt;'Member Info'!$AG$9,'Member Info'!$AH$10,IF('Member Info'!H102&gt;'Member Info'!$AG$8,'Member Info'!$AH$9,'Member Info'!$AH$8)))))))))))))</f>
        <v/>
      </c>
      <c r="H106" s="26"/>
      <c r="I106" s="26"/>
      <c r="J106" s="107" t="str">
        <f>IF(E106=0,"",IF('Member Info'!F102&gt;$S$1,CONCATENATE("Joined with practice on ", TEXT('Member Info'!F102, "DD/MM/YYYY")),IF('Member Info'!N102&lt;&gt;"",IF('Member Info'!N102&lt;$R$1,CONCATENATE("Left Scheme on ", TEXT('Member Info'!N102, "DD/MM/YYYY")),IF(ISERROR(G106),"Error Detected, No rate entered",IF(E106=0,"",IF(F106="","Error Detected, No Pensionable pay",IF(ISERROR(AB106)," Unknown Values entered.",IF(T106+U106&lt;1,"Acceptable",IF(R106+S106=200, "No Contributions Entered", IF(K106="","Error Detected, Choose reason&gt;",IF(X106="1",IF(T106=1,"Please Enter Deemed Pensionable Pay","Add Any Relevant Details Above"),"Please Give Details Above"))))))))),IF(ISERROR(G106),"Error Detected, No rate entered",IF(E106=0,"",IF(F106="","Error Detected, No Pensionable pay",IF(ISERROR(AB106)," Unknown Values entered.",IF(T106+U106&lt;1,"Acceptable",IF(R106+S106=200, "No Contributions Entered", IF(K106="","Error Detected, Choose reason&gt;",IF(X106="1",IF(T106=1,"Please Enter Deemed Pensionable Pay","Add relevant Details Above"),"Please give details Above")))))))))))</f>
        <v/>
      </c>
      <c r="K106" s="263"/>
      <c r="L106" s="93"/>
      <c r="M106" s="93" t="str">
        <f t="shared" si="24"/>
        <v/>
      </c>
      <c r="N106" s="96">
        <f t="shared" si="23"/>
        <v>0</v>
      </c>
      <c r="O106" s="96">
        <f t="shared" si="23"/>
        <v>0</v>
      </c>
      <c r="P106" s="220">
        <f>(ROUND((F106/100*'Member Info'!$W$2), 2))</f>
        <v>0</v>
      </c>
      <c r="Q106" s="220" t="e">
        <f t="shared" si="25"/>
        <v>#VALUE!</v>
      </c>
      <c r="R106" s="220" t="str">
        <f t="shared" si="26"/>
        <v/>
      </c>
      <c r="S106" s="229" t="str">
        <f t="shared" si="27"/>
        <v/>
      </c>
      <c r="T106" s="230" t="str">
        <f t="shared" si="28"/>
        <v/>
      </c>
      <c r="U106" s="230" t="str">
        <f t="shared" si="29"/>
        <v/>
      </c>
      <c r="V106" s="224">
        <f t="shared" si="30"/>
        <v>0</v>
      </c>
      <c r="W106" s="112">
        <f t="shared" si="31"/>
        <v>0</v>
      </c>
      <c r="X106" s="237" t="str">
        <f t="shared" si="19"/>
        <v/>
      </c>
      <c r="Y106" s="242" t="b">
        <f t="shared" si="20"/>
        <v>0</v>
      </c>
      <c r="Z106" s="237">
        <f t="shared" si="32"/>
        <v>0</v>
      </c>
      <c r="AA106" s="237">
        <f>IF('Member Info'!N102="",1,"")</f>
        <v>1</v>
      </c>
      <c r="AB106" s="245" t="e">
        <f t="shared" si="33"/>
        <v>#VALUE!</v>
      </c>
      <c r="AC106" s="132" t="str">
        <f t="shared" si="21"/>
        <v/>
      </c>
      <c r="AD106" s="126">
        <f t="shared" si="22"/>
        <v>1</v>
      </c>
      <c r="AE106" s="126" t="str">
        <f>IF('Member Info'!N102&lt;&gt;"",IF('Member Info'!N102&lt;=$R$1,1,0),"")</f>
        <v/>
      </c>
      <c r="AG106" s="126" t="b">
        <f t="shared" si="34"/>
        <v>0</v>
      </c>
      <c r="AH106" s="126">
        <f t="shared" si="35"/>
        <v>0</v>
      </c>
      <c r="AJ106" s="126">
        <f t="shared" si="36"/>
        <v>0</v>
      </c>
      <c r="AK106" s="126">
        <f>IF('Member Info'!F102&gt;$R$1,1,0)</f>
        <v>0</v>
      </c>
      <c r="AL106" s="126" t="b">
        <f>IF(ISERROR(R106),ERROR.TYPE(#REF!)=ERROR.TYPE(R106),FALSE)</f>
        <v>0</v>
      </c>
      <c r="AM106" s="126" t="b">
        <f>IF(ISERROR(S106),ERROR.TYPE(#REF!)=ERROR.TYPE(S106),FALSE)</f>
        <v>0</v>
      </c>
      <c r="AN106" s="126">
        <f>IF(OR('Member Info'!F102&gt;=$S$1,'Member Info'!N102&gt;=$R$1),1,0)</f>
        <v>0</v>
      </c>
    </row>
    <row r="107" spans="1:40" x14ac:dyDescent="0.25">
      <c r="A107" s="4">
        <v>75</v>
      </c>
      <c r="B107" s="166">
        <f>'Member Info'!D103</f>
        <v>0</v>
      </c>
      <c r="C107" s="166">
        <f>'Member Info'!E103</f>
        <v>0</v>
      </c>
      <c r="D107" s="166" t="str">
        <f>'Member Info'!G103</f>
        <v/>
      </c>
      <c r="E107" s="167">
        <f>'Member Info'!B103</f>
        <v>0</v>
      </c>
      <c r="F107" s="244"/>
      <c r="G107" s="168" t="str">
        <f>IF(E107=0,"",
IF('Member Info'!$AM$19&lt;=$R$1,
SUMPRODUCT('Member Info'!L103+IF('Member Info'!H103&gt;'Member Info'!$AJ$12,'Member Info'!$AK$13,IF('Member Info'!H103&gt;'Member Info'!$AJ$11,'Member Info'!$AK$12,IF('Member Info'!H103&gt;'Member Info'!$AJ$10,'Member Info'!$AK$11,IF('Member Info'!H103&gt;'Member Info'!$AJ$9,'Member Info'!$AK$10,IF('Member Info'!H103&gt;'Member Info'!$AJ$8,'Member Info'!$AK$9,'Member Info'!$AK$8)))))),
SUMPRODUCT('Member Info'!L103+IF('Member Info'!H103&gt;'Member Info'!$AG$17,'Member Info'!$AH$18,IF('Member Info'!H103&gt;'Member Info'!$AG$16,'Member Info'!$AH$17,IF('Member Info'!H103&gt;'Member Info'!$AG$15,'Member Info'!$AH$16,IF('Member Info'!H103&gt;'Member Info'!$AG$14,'Member Info'!$AH$15,IF('Member Info'!H103&gt;'Member Info'!$AG$13,'Member Info'!$AH$14,IF('Member Info'!H103&gt;'Member Info'!$AG$12,'Member Info'!$AH$13,IF('Member Info'!H103&gt;'Member Info'!$AG$11,'Member Info'!$AH$12,IF('Member Info'!H103&gt;'Member Info'!$AG$10,'Member Info'!$AH$11,IF('Member Info'!H103&gt;'Member Info'!$AG$9,'Member Info'!$AH$10,IF('Member Info'!H103&gt;'Member Info'!$AG$8,'Member Info'!$AH$9,'Member Info'!$AH$8)))))))))))))</f>
        <v/>
      </c>
      <c r="H107" s="26"/>
      <c r="I107" s="26"/>
      <c r="J107" s="107" t="str">
        <f>IF(E107=0,"",IF('Member Info'!F103&gt;$S$1,CONCATENATE("Joined with practice on ", TEXT('Member Info'!F103, "DD/MM/YYYY")),IF('Member Info'!N103&lt;&gt;"",IF('Member Info'!N103&lt;$R$1,CONCATENATE("Left Scheme on ", TEXT('Member Info'!N103, "DD/MM/YYYY")),IF(ISERROR(G107),"Error Detected, No rate entered",IF(E107=0,"",IF(F107="","Error Detected, No Pensionable pay",IF(ISERROR(AB107)," Unknown Values entered.",IF(T107+U107&lt;1,"Acceptable",IF(R107+S107=200, "No Contributions Entered", IF(K107="","Error Detected, Choose reason&gt;",IF(X107="1",IF(T107=1,"Please Enter Deemed Pensionable Pay","Add Any Relevant Details Above"),"Please Give Details Above"))))))))),IF(ISERROR(G107),"Error Detected, No rate entered",IF(E107=0,"",IF(F107="","Error Detected, No Pensionable pay",IF(ISERROR(AB107)," Unknown Values entered.",IF(T107+U107&lt;1,"Acceptable",IF(R107+S107=200, "No Contributions Entered", IF(K107="","Error Detected, Choose reason&gt;",IF(X107="1",IF(T107=1,"Please Enter Deemed Pensionable Pay","Add relevant Details Above"),"Please give details Above")))))))))))</f>
        <v/>
      </c>
      <c r="K107" s="263"/>
      <c r="L107" s="93"/>
      <c r="M107" s="93" t="str">
        <f t="shared" si="24"/>
        <v/>
      </c>
      <c r="N107" s="96">
        <f t="shared" si="23"/>
        <v>0</v>
      </c>
      <c r="O107" s="96">
        <f t="shared" si="23"/>
        <v>0</v>
      </c>
      <c r="P107" s="220">
        <f>(ROUND((F107/100*'Member Info'!$W$2), 2))</f>
        <v>0</v>
      </c>
      <c r="Q107" s="220" t="e">
        <f t="shared" si="25"/>
        <v>#VALUE!</v>
      </c>
      <c r="R107" s="220" t="str">
        <f t="shared" si="26"/>
        <v/>
      </c>
      <c r="S107" s="229" t="str">
        <f t="shared" si="27"/>
        <v/>
      </c>
      <c r="T107" s="230" t="str">
        <f t="shared" si="28"/>
        <v/>
      </c>
      <c r="U107" s="230" t="str">
        <f t="shared" si="29"/>
        <v/>
      </c>
      <c r="V107" s="224">
        <f t="shared" si="30"/>
        <v>0</v>
      </c>
      <c r="W107" s="112">
        <f t="shared" si="31"/>
        <v>0</v>
      </c>
      <c r="X107" s="237" t="str">
        <f t="shared" si="19"/>
        <v/>
      </c>
      <c r="Y107" s="242" t="b">
        <f t="shared" si="20"/>
        <v>0</v>
      </c>
      <c r="Z107" s="237">
        <f t="shared" si="32"/>
        <v>0</v>
      </c>
      <c r="AA107" s="237">
        <f>IF('Member Info'!N103="",1,"")</f>
        <v>1</v>
      </c>
      <c r="AB107" s="245" t="e">
        <f t="shared" si="33"/>
        <v>#VALUE!</v>
      </c>
      <c r="AC107" s="132" t="str">
        <f t="shared" si="21"/>
        <v/>
      </c>
      <c r="AD107" s="126">
        <f t="shared" si="22"/>
        <v>1</v>
      </c>
      <c r="AE107" s="126" t="str">
        <f>IF('Member Info'!N103&lt;&gt;"",IF('Member Info'!N103&lt;=$R$1,1,0),"")</f>
        <v/>
      </c>
      <c r="AG107" s="126" t="b">
        <f t="shared" si="34"/>
        <v>0</v>
      </c>
      <c r="AH107" s="126">
        <f t="shared" si="35"/>
        <v>0</v>
      </c>
      <c r="AJ107" s="126">
        <f t="shared" si="36"/>
        <v>0</v>
      </c>
      <c r="AK107" s="126">
        <f>IF('Member Info'!F103&gt;$R$1,1,0)</f>
        <v>0</v>
      </c>
      <c r="AL107" s="126" t="b">
        <f>IF(ISERROR(R107),ERROR.TYPE(#REF!)=ERROR.TYPE(R107),FALSE)</f>
        <v>0</v>
      </c>
      <c r="AM107" s="126" t="b">
        <f>IF(ISERROR(S107),ERROR.TYPE(#REF!)=ERROR.TYPE(S107),FALSE)</f>
        <v>0</v>
      </c>
      <c r="AN107" s="126">
        <f>IF(OR('Member Info'!F103&gt;=$S$1,'Member Info'!N103&gt;=$R$1),1,0)</f>
        <v>0</v>
      </c>
    </row>
    <row r="108" spans="1:40" x14ac:dyDescent="0.25">
      <c r="A108" s="4">
        <v>76</v>
      </c>
      <c r="B108" s="166">
        <f>'Member Info'!D104</f>
        <v>0</v>
      </c>
      <c r="C108" s="166">
        <f>'Member Info'!E104</f>
        <v>0</v>
      </c>
      <c r="D108" s="166" t="str">
        <f>'Member Info'!G104</f>
        <v/>
      </c>
      <c r="E108" s="167">
        <f>'Member Info'!B104</f>
        <v>0</v>
      </c>
      <c r="F108" s="244"/>
      <c r="G108" s="168" t="str">
        <f>IF(E108=0,"",
IF('Member Info'!$AM$19&lt;=$R$1,
SUMPRODUCT('Member Info'!L104+IF('Member Info'!H104&gt;'Member Info'!$AJ$12,'Member Info'!$AK$13,IF('Member Info'!H104&gt;'Member Info'!$AJ$11,'Member Info'!$AK$12,IF('Member Info'!H104&gt;'Member Info'!$AJ$10,'Member Info'!$AK$11,IF('Member Info'!H104&gt;'Member Info'!$AJ$9,'Member Info'!$AK$10,IF('Member Info'!H104&gt;'Member Info'!$AJ$8,'Member Info'!$AK$9,'Member Info'!$AK$8)))))),
SUMPRODUCT('Member Info'!L104+IF('Member Info'!H104&gt;'Member Info'!$AG$17,'Member Info'!$AH$18,IF('Member Info'!H104&gt;'Member Info'!$AG$16,'Member Info'!$AH$17,IF('Member Info'!H104&gt;'Member Info'!$AG$15,'Member Info'!$AH$16,IF('Member Info'!H104&gt;'Member Info'!$AG$14,'Member Info'!$AH$15,IF('Member Info'!H104&gt;'Member Info'!$AG$13,'Member Info'!$AH$14,IF('Member Info'!H104&gt;'Member Info'!$AG$12,'Member Info'!$AH$13,IF('Member Info'!H104&gt;'Member Info'!$AG$11,'Member Info'!$AH$12,IF('Member Info'!H104&gt;'Member Info'!$AG$10,'Member Info'!$AH$11,IF('Member Info'!H104&gt;'Member Info'!$AG$9,'Member Info'!$AH$10,IF('Member Info'!H104&gt;'Member Info'!$AG$8,'Member Info'!$AH$9,'Member Info'!$AH$8)))))))))))))</f>
        <v/>
      </c>
      <c r="H108" s="26"/>
      <c r="I108" s="26"/>
      <c r="J108" s="107" t="str">
        <f>IF(E108=0,"",IF('Member Info'!F104&gt;$S$1,CONCATENATE("Joined with practice on ", TEXT('Member Info'!F104, "DD/MM/YYYY")),IF('Member Info'!N104&lt;&gt;"",IF('Member Info'!N104&lt;$R$1,CONCATENATE("Left Scheme on ", TEXT('Member Info'!N104, "DD/MM/YYYY")),IF(ISERROR(G108),"Error Detected, No rate entered",IF(E108=0,"",IF(F108="","Error Detected, No Pensionable pay",IF(ISERROR(AB108)," Unknown Values entered.",IF(T108+U108&lt;1,"Acceptable",IF(R108+S108=200, "No Contributions Entered", IF(K108="","Error Detected, Choose reason&gt;",IF(X108="1",IF(T108=1,"Please Enter Deemed Pensionable Pay","Add Any Relevant Details Above"),"Please Give Details Above"))))))))),IF(ISERROR(G108),"Error Detected, No rate entered",IF(E108=0,"",IF(F108="","Error Detected, No Pensionable pay",IF(ISERROR(AB108)," Unknown Values entered.",IF(T108+U108&lt;1,"Acceptable",IF(R108+S108=200, "No Contributions Entered", IF(K108="","Error Detected, Choose reason&gt;",IF(X108="1",IF(T108=1,"Please Enter Deemed Pensionable Pay","Add relevant Details Above"),"Please give details Above")))))))))))</f>
        <v/>
      </c>
      <c r="K108" s="263"/>
      <c r="L108" s="93"/>
      <c r="M108" s="93" t="str">
        <f t="shared" si="24"/>
        <v/>
      </c>
      <c r="N108" s="96">
        <f t="shared" si="23"/>
        <v>0</v>
      </c>
      <c r="O108" s="96">
        <f t="shared" si="23"/>
        <v>0</v>
      </c>
      <c r="P108" s="220">
        <f>(ROUND((F108/100*'Member Info'!$W$2), 2))</f>
        <v>0</v>
      </c>
      <c r="Q108" s="220" t="e">
        <f t="shared" si="25"/>
        <v>#VALUE!</v>
      </c>
      <c r="R108" s="220" t="str">
        <f t="shared" si="26"/>
        <v/>
      </c>
      <c r="S108" s="229" t="str">
        <f t="shared" si="27"/>
        <v/>
      </c>
      <c r="T108" s="230" t="str">
        <f t="shared" si="28"/>
        <v/>
      </c>
      <c r="U108" s="230" t="str">
        <f t="shared" si="29"/>
        <v/>
      </c>
      <c r="V108" s="224">
        <f t="shared" si="30"/>
        <v>0</v>
      </c>
      <c r="W108" s="112">
        <f t="shared" si="31"/>
        <v>0</v>
      </c>
      <c r="X108" s="237" t="str">
        <f t="shared" si="19"/>
        <v/>
      </c>
      <c r="Y108" s="242" t="b">
        <f t="shared" si="20"/>
        <v>0</v>
      </c>
      <c r="Z108" s="237">
        <f t="shared" si="32"/>
        <v>0</v>
      </c>
      <c r="AA108" s="237">
        <f>IF('Member Info'!N104="",1,"")</f>
        <v>1</v>
      </c>
      <c r="AB108" s="245" t="e">
        <f t="shared" si="33"/>
        <v>#VALUE!</v>
      </c>
      <c r="AC108" s="132" t="str">
        <f t="shared" si="21"/>
        <v/>
      </c>
      <c r="AD108" s="126">
        <f t="shared" si="22"/>
        <v>1</v>
      </c>
      <c r="AE108" s="126" t="str">
        <f>IF('Member Info'!N104&lt;&gt;"",IF('Member Info'!N104&lt;=$R$1,1,0),"")</f>
        <v/>
      </c>
      <c r="AG108" s="126" t="b">
        <f t="shared" si="34"/>
        <v>0</v>
      </c>
      <c r="AH108" s="126">
        <f t="shared" si="35"/>
        <v>0</v>
      </c>
      <c r="AJ108" s="126">
        <f t="shared" si="36"/>
        <v>0</v>
      </c>
      <c r="AK108" s="126">
        <f>IF('Member Info'!F104&gt;$R$1,1,0)</f>
        <v>0</v>
      </c>
      <c r="AL108" s="126" t="b">
        <f>IF(ISERROR(R108),ERROR.TYPE(#REF!)=ERROR.TYPE(R108),FALSE)</f>
        <v>0</v>
      </c>
      <c r="AM108" s="126" t="b">
        <f>IF(ISERROR(S108),ERROR.TYPE(#REF!)=ERROR.TYPE(S108),FALSE)</f>
        <v>0</v>
      </c>
      <c r="AN108" s="126">
        <f>IF(OR('Member Info'!F104&gt;=$S$1,'Member Info'!N104&gt;=$R$1),1,0)</f>
        <v>0</v>
      </c>
    </row>
    <row r="109" spans="1:40" x14ac:dyDescent="0.25">
      <c r="A109" s="4">
        <v>77</v>
      </c>
      <c r="B109" s="166">
        <f>'Member Info'!D105</f>
        <v>0</v>
      </c>
      <c r="C109" s="166">
        <f>'Member Info'!E105</f>
        <v>0</v>
      </c>
      <c r="D109" s="166" t="str">
        <f>'Member Info'!G105</f>
        <v/>
      </c>
      <c r="E109" s="167">
        <f>'Member Info'!B105</f>
        <v>0</v>
      </c>
      <c r="F109" s="244"/>
      <c r="G109" s="168" t="str">
        <f>IF(E109=0,"",
IF('Member Info'!$AM$19&lt;=$R$1,
SUMPRODUCT('Member Info'!L105+IF('Member Info'!H105&gt;'Member Info'!$AJ$12,'Member Info'!$AK$13,IF('Member Info'!H105&gt;'Member Info'!$AJ$11,'Member Info'!$AK$12,IF('Member Info'!H105&gt;'Member Info'!$AJ$10,'Member Info'!$AK$11,IF('Member Info'!H105&gt;'Member Info'!$AJ$9,'Member Info'!$AK$10,IF('Member Info'!H105&gt;'Member Info'!$AJ$8,'Member Info'!$AK$9,'Member Info'!$AK$8)))))),
SUMPRODUCT('Member Info'!L105+IF('Member Info'!H105&gt;'Member Info'!$AG$17,'Member Info'!$AH$18,IF('Member Info'!H105&gt;'Member Info'!$AG$16,'Member Info'!$AH$17,IF('Member Info'!H105&gt;'Member Info'!$AG$15,'Member Info'!$AH$16,IF('Member Info'!H105&gt;'Member Info'!$AG$14,'Member Info'!$AH$15,IF('Member Info'!H105&gt;'Member Info'!$AG$13,'Member Info'!$AH$14,IF('Member Info'!H105&gt;'Member Info'!$AG$12,'Member Info'!$AH$13,IF('Member Info'!H105&gt;'Member Info'!$AG$11,'Member Info'!$AH$12,IF('Member Info'!H105&gt;'Member Info'!$AG$10,'Member Info'!$AH$11,IF('Member Info'!H105&gt;'Member Info'!$AG$9,'Member Info'!$AH$10,IF('Member Info'!H105&gt;'Member Info'!$AG$8,'Member Info'!$AH$9,'Member Info'!$AH$8)))))))))))))</f>
        <v/>
      </c>
      <c r="H109" s="26"/>
      <c r="I109" s="26"/>
      <c r="J109" s="107" t="str">
        <f>IF(E109=0,"",IF('Member Info'!F105&gt;$S$1,CONCATENATE("Joined with practice on ", TEXT('Member Info'!F105, "DD/MM/YYYY")),IF('Member Info'!N105&lt;&gt;"",IF('Member Info'!N105&lt;$R$1,CONCATENATE("Left Scheme on ", TEXT('Member Info'!N105, "DD/MM/YYYY")),IF(ISERROR(G109),"Error Detected, No rate entered",IF(E109=0,"",IF(F109="","Error Detected, No Pensionable pay",IF(ISERROR(AB109)," Unknown Values entered.",IF(T109+U109&lt;1,"Acceptable",IF(R109+S109=200, "No Contributions Entered", IF(K109="","Error Detected, Choose reason&gt;",IF(X109="1",IF(T109=1,"Please Enter Deemed Pensionable Pay","Add Any Relevant Details Above"),"Please Give Details Above"))))))))),IF(ISERROR(G109),"Error Detected, No rate entered",IF(E109=0,"",IF(F109="","Error Detected, No Pensionable pay",IF(ISERROR(AB109)," Unknown Values entered.",IF(T109+U109&lt;1,"Acceptable",IF(R109+S109=200, "No Contributions Entered", IF(K109="","Error Detected, Choose reason&gt;",IF(X109="1",IF(T109=1,"Please Enter Deemed Pensionable Pay","Add relevant Details Above"),"Please give details Above")))))))))))</f>
        <v/>
      </c>
      <c r="K109" s="263"/>
      <c r="L109" s="93"/>
      <c r="M109" s="93" t="str">
        <f t="shared" si="24"/>
        <v/>
      </c>
      <c r="N109" s="96">
        <f t="shared" si="23"/>
        <v>0</v>
      </c>
      <c r="O109" s="96">
        <f t="shared" si="23"/>
        <v>0</v>
      </c>
      <c r="P109" s="220">
        <f>(ROUND((F109/100*'Member Info'!$W$2), 2))</f>
        <v>0</v>
      </c>
      <c r="Q109" s="220" t="e">
        <f t="shared" si="25"/>
        <v>#VALUE!</v>
      </c>
      <c r="R109" s="220" t="str">
        <f t="shared" si="26"/>
        <v/>
      </c>
      <c r="S109" s="229" t="str">
        <f t="shared" si="27"/>
        <v/>
      </c>
      <c r="T109" s="230" t="str">
        <f t="shared" si="28"/>
        <v/>
      </c>
      <c r="U109" s="230" t="str">
        <f t="shared" si="29"/>
        <v/>
      </c>
      <c r="V109" s="224">
        <f t="shared" si="30"/>
        <v>0</v>
      </c>
      <c r="W109" s="112">
        <f t="shared" si="31"/>
        <v>0</v>
      </c>
      <c r="X109" s="237" t="str">
        <f t="shared" si="19"/>
        <v/>
      </c>
      <c r="Y109" s="242" t="b">
        <f t="shared" si="20"/>
        <v>0</v>
      </c>
      <c r="Z109" s="237">
        <f t="shared" si="32"/>
        <v>0</v>
      </c>
      <c r="AA109" s="237">
        <f>IF('Member Info'!N105="",1,"")</f>
        <v>1</v>
      </c>
      <c r="AB109" s="245" t="e">
        <f t="shared" si="33"/>
        <v>#VALUE!</v>
      </c>
      <c r="AC109" s="132" t="str">
        <f t="shared" si="21"/>
        <v/>
      </c>
      <c r="AD109" s="126">
        <f t="shared" si="22"/>
        <v>1</v>
      </c>
      <c r="AE109" s="126" t="str">
        <f>IF('Member Info'!N105&lt;&gt;"",IF('Member Info'!N105&lt;=$R$1,1,0),"")</f>
        <v/>
      </c>
      <c r="AG109" s="126" t="b">
        <f t="shared" si="34"/>
        <v>0</v>
      </c>
      <c r="AH109" s="126">
        <f t="shared" si="35"/>
        <v>0</v>
      </c>
      <c r="AJ109" s="126">
        <f t="shared" si="36"/>
        <v>0</v>
      </c>
      <c r="AK109" s="126">
        <f>IF('Member Info'!F105&gt;$R$1,1,0)</f>
        <v>0</v>
      </c>
      <c r="AL109" s="126" t="b">
        <f>IF(ISERROR(R109),ERROR.TYPE(#REF!)=ERROR.TYPE(R109),FALSE)</f>
        <v>0</v>
      </c>
      <c r="AM109" s="126" t="b">
        <f>IF(ISERROR(S109),ERROR.TYPE(#REF!)=ERROR.TYPE(S109),FALSE)</f>
        <v>0</v>
      </c>
      <c r="AN109" s="126">
        <f>IF(OR('Member Info'!F105&gt;=$S$1,'Member Info'!N105&gt;=$R$1),1,0)</f>
        <v>0</v>
      </c>
    </row>
    <row r="110" spans="1:40" x14ac:dyDescent="0.25">
      <c r="A110" s="4">
        <v>78</v>
      </c>
      <c r="B110" s="166">
        <f>'Member Info'!D106</f>
        <v>0</v>
      </c>
      <c r="C110" s="166">
        <f>'Member Info'!E106</f>
        <v>0</v>
      </c>
      <c r="D110" s="166" t="str">
        <f>'Member Info'!G106</f>
        <v/>
      </c>
      <c r="E110" s="167">
        <f>'Member Info'!B106</f>
        <v>0</v>
      </c>
      <c r="F110" s="244"/>
      <c r="G110" s="168" t="str">
        <f>IF(E110=0,"",
IF('Member Info'!$AM$19&lt;=$R$1,
SUMPRODUCT('Member Info'!L106+IF('Member Info'!H106&gt;'Member Info'!$AJ$12,'Member Info'!$AK$13,IF('Member Info'!H106&gt;'Member Info'!$AJ$11,'Member Info'!$AK$12,IF('Member Info'!H106&gt;'Member Info'!$AJ$10,'Member Info'!$AK$11,IF('Member Info'!H106&gt;'Member Info'!$AJ$9,'Member Info'!$AK$10,IF('Member Info'!H106&gt;'Member Info'!$AJ$8,'Member Info'!$AK$9,'Member Info'!$AK$8)))))),
SUMPRODUCT('Member Info'!L106+IF('Member Info'!H106&gt;'Member Info'!$AG$17,'Member Info'!$AH$18,IF('Member Info'!H106&gt;'Member Info'!$AG$16,'Member Info'!$AH$17,IF('Member Info'!H106&gt;'Member Info'!$AG$15,'Member Info'!$AH$16,IF('Member Info'!H106&gt;'Member Info'!$AG$14,'Member Info'!$AH$15,IF('Member Info'!H106&gt;'Member Info'!$AG$13,'Member Info'!$AH$14,IF('Member Info'!H106&gt;'Member Info'!$AG$12,'Member Info'!$AH$13,IF('Member Info'!H106&gt;'Member Info'!$AG$11,'Member Info'!$AH$12,IF('Member Info'!H106&gt;'Member Info'!$AG$10,'Member Info'!$AH$11,IF('Member Info'!H106&gt;'Member Info'!$AG$9,'Member Info'!$AH$10,IF('Member Info'!H106&gt;'Member Info'!$AG$8,'Member Info'!$AH$9,'Member Info'!$AH$8)))))))))))))</f>
        <v/>
      </c>
      <c r="H110" s="26"/>
      <c r="I110" s="26"/>
      <c r="J110" s="107" t="str">
        <f>IF(E110=0,"",IF('Member Info'!F106&gt;$S$1,CONCATENATE("Joined with practice on ", TEXT('Member Info'!F106, "DD/MM/YYYY")),IF('Member Info'!N106&lt;&gt;"",IF('Member Info'!N106&lt;$R$1,CONCATENATE("Left Scheme on ", TEXT('Member Info'!N106, "DD/MM/YYYY")),IF(ISERROR(G110),"Error Detected, No rate entered",IF(E110=0,"",IF(F110="","Error Detected, No Pensionable pay",IF(ISERROR(AB110)," Unknown Values entered.",IF(T110+U110&lt;1,"Acceptable",IF(R110+S110=200, "No Contributions Entered", IF(K110="","Error Detected, Choose reason&gt;",IF(X110="1",IF(T110=1,"Please Enter Deemed Pensionable Pay","Add Any Relevant Details Above"),"Please Give Details Above"))))))))),IF(ISERROR(G110),"Error Detected, No rate entered",IF(E110=0,"",IF(F110="","Error Detected, No Pensionable pay",IF(ISERROR(AB110)," Unknown Values entered.",IF(T110+U110&lt;1,"Acceptable",IF(R110+S110=200, "No Contributions Entered", IF(K110="","Error Detected, Choose reason&gt;",IF(X110="1",IF(T110=1,"Please Enter Deemed Pensionable Pay","Add relevant Details Above"),"Please give details Above")))))))))))</f>
        <v/>
      </c>
      <c r="K110" s="263"/>
      <c r="L110" s="93"/>
      <c r="M110" s="93" t="str">
        <f t="shared" si="24"/>
        <v/>
      </c>
      <c r="N110" s="96">
        <f t="shared" si="23"/>
        <v>0</v>
      </c>
      <c r="O110" s="96">
        <f t="shared" si="23"/>
        <v>0</v>
      </c>
      <c r="P110" s="220">
        <f>(ROUND((F110/100*'Member Info'!$W$2), 2))</f>
        <v>0</v>
      </c>
      <c r="Q110" s="220" t="e">
        <f t="shared" si="25"/>
        <v>#VALUE!</v>
      </c>
      <c r="R110" s="220" t="str">
        <f t="shared" si="26"/>
        <v/>
      </c>
      <c r="S110" s="229" t="str">
        <f t="shared" si="27"/>
        <v/>
      </c>
      <c r="T110" s="230" t="str">
        <f t="shared" si="28"/>
        <v/>
      </c>
      <c r="U110" s="230" t="str">
        <f t="shared" si="29"/>
        <v/>
      </c>
      <c r="V110" s="224">
        <f t="shared" si="30"/>
        <v>0</v>
      </c>
      <c r="W110" s="112">
        <f t="shared" si="31"/>
        <v>0</v>
      </c>
      <c r="X110" s="237" t="str">
        <f t="shared" si="19"/>
        <v/>
      </c>
      <c r="Y110" s="242" t="b">
        <f t="shared" si="20"/>
        <v>0</v>
      </c>
      <c r="Z110" s="237">
        <f t="shared" si="32"/>
        <v>0</v>
      </c>
      <c r="AA110" s="237">
        <f>IF('Member Info'!N106="",1,"")</f>
        <v>1</v>
      </c>
      <c r="AB110" s="245" t="e">
        <f t="shared" si="33"/>
        <v>#VALUE!</v>
      </c>
      <c r="AC110" s="132" t="str">
        <f t="shared" si="21"/>
        <v/>
      </c>
      <c r="AD110" s="126">
        <f t="shared" si="22"/>
        <v>1</v>
      </c>
      <c r="AE110" s="126" t="str">
        <f>IF('Member Info'!N106&lt;&gt;"",IF('Member Info'!N106&lt;=$R$1,1,0),"")</f>
        <v/>
      </c>
      <c r="AG110" s="126" t="b">
        <f t="shared" si="34"/>
        <v>0</v>
      </c>
      <c r="AH110" s="126">
        <f t="shared" si="35"/>
        <v>0</v>
      </c>
      <c r="AJ110" s="126">
        <f t="shared" si="36"/>
        <v>0</v>
      </c>
      <c r="AK110" s="126">
        <f>IF('Member Info'!F106&gt;$R$1,1,0)</f>
        <v>0</v>
      </c>
      <c r="AL110" s="126" t="b">
        <f>IF(ISERROR(R110),ERROR.TYPE(#REF!)=ERROR.TYPE(R110),FALSE)</f>
        <v>0</v>
      </c>
      <c r="AM110" s="126" t="b">
        <f>IF(ISERROR(S110),ERROR.TYPE(#REF!)=ERROR.TYPE(S110),FALSE)</f>
        <v>0</v>
      </c>
      <c r="AN110" s="126">
        <f>IF(OR('Member Info'!F106&gt;=$S$1,'Member Info'!N106&gt;=$R$1),1,0)</f>
        <v>0</v>
      </c>
    </row>
    <row r="111" spans="1:40" x14ac:dyDescent="0.25">
      <c r="A111" s="4">
        <v>79</v>
      </c>
      <c r="B111" s="166">
        <f>'Member Info'!D107</f>
        <v>0</v>
      </c>
      <c r="C111" s="166">
        <f>'Member Info'!E107</f>
        <v>0</v>
      </c>
      <c r="D111" s="166" t="str">
        <f>'Member Info'!G107</f>
        <v/>
      </c>
      <c r="E111" s="167">
        <f>'Member Info'!B107</f>
        <v>0</v>
      </c>
      <c r="F111" s="244"/>
      <c r="G111" s="168" t="str">
        <f>IF(E111=0,"",
IF('Member Info'!$AM$19&lt;=$R$1,
SUMPRODUCT('Member Info'!L107+IF('Member Info'!H107&gt;'Member Info'!$AJ$12,'Member Info'!$AK$13,IF('Member Info'!H107&gt;'Member Info'!$AJ$11,'Member Info'!$AK$12,IF('Member Info'!H107&gt;'Member Info'!$AJ$10,'Member Info'!$AK$11,IF('Member Info'!H107&gt;'Member Info'!$AJ$9,'Member Info'!$AK$10,IF('Member Info'!H107&gt;'Member Info'!$AJ$8,'Member Info'!$AK$9,'Member Info'!$AK$8)))))),
SUMPRODUCT('Member Info'!L107+IF('Member Info'!H107&gt;'Member Info'!$AG$17,'Member Info'!$AH$18,IF('Member Info'!H107&gt;'Member Info'!$AG$16,'Member Info'!$AH$17,IF('Member Info'!H107&gt;'Member Info'!$AG$15,'Member Info'!$AH$16,IF('Member Info'!H107&gt;'Member Info'!$AG$14,'Member Info'!$AH$15,IF('Member Info'!H107&gt;'Member Info'!$AG$13,'Member Info'!$AH$14,IF('Member Info'!H107&gt;'Member Info'!$AG$12,'Member Info'!$AH$13,IF('Member Info'!H107&gt;'Member Info'!$AG$11,'Member Info'!$AH$12,IF('Member Info'!H107&gt;'Member Info'!$AG$10,'Member Info'!$AH$11,IF('Member Info'!H107&gt;'Member Info'!$AG$9,'Member Info'!$AH$10,IF('Member Info'!H107&gt;'Member Info'!$AG$8,'Member Info'!$AH$9,'Member Info'!$AH$8)))))))))))))</f>
        <v/>
      </c>
      <c r="H111" s="26"/>
      <c r="I111" s="26"/>
      <c r="J111" s="107" t="str">
        <f>IF(E111=0,"",IF('Member Info'!F107&gt;$S$1,CONCATENATE("Joined with practice on ", TEXT('Member Info'!F107, "DD/MM/YYYY")),IF('Member Info'!N107&lt;&gt;"",IF('Member Info'!N107&lt;$R$1,CONCATENATE("Left Scheme on ", TEXT('Member Info'!N107, "DD/MM/YYYY")),IF(ISERROR(G111),"Error Detected, No rate entered",IF(E111=0,"",IF(F111="","Error Detected, No Pensionable pay",IF(ISERROR(AB111)," Unknown Values entered.",IF(T111+U111&lt;1,"Acceptable",IF(R111+S111=200, "No Contributions Entered", IF(K111="","Error Detected, Choose reason&gt;",IF(X111="1",IF(T111=1,"Please Enter Deemed Pensionable Pay","Add Any Relevant Details Above"),"Please Give Details Above"))))))))),IF(ISERROR(G111),"Error Detected, No rate entered",IF(E111=0,"",IF(F111="","Error Detected, No Pensionable pay",IF(ISERROR(AB111)," Unknown Values entered.",IF(T111+U111&lt;1,"Acceptable",IF(R111+S111=200, "No Contributions Entered", IF(K111="","Error Detected, Choose reason&gt;",IF(X111="1",IF(T111=1,"Please Enter Deemed Pensionable Pay","Add relevant Details Above"),"Please give details Above")))))))))))</f>
        <v/>
      </c>
      <c r="K111" s="263"/>
      <c r="L111" s="93"/>
      <c r="M111" s="93" t="str">
        <f t="shared" si="24"/>
        <v/>
      </c>
      <c r="N111" s="96">
        <f t="shared" si="23"/>
        <v>0</v>
      </c>
      <c r="O111" s="96">
        <f t="shared" si="23"/>
        <v>0</v>
      </c>
      <c r="P111" s="220">
        <f>(ROUND((F111/100*'Member Info'!$W$2), 2))</f>
        <v>0</v>
      </c>
      <c r="Q111" s="220" t="e">
        <f t="shared" si="25"/>
        <v>#VALUE!</v>
      </c>
      <c r="R111" s="220" t="str">
        <f t="shared" si="26"/>
        <v/>
      </c>
      <c r="S111" s="229" t="str">
        <f t="shared" si="27"/>
        <v/>
      </c>
      <c r="T111" s="230" t="str">
        <f t="shared" si="28"/>
        <v/>
      </c>
      <c r="U111" s="230" t="str">
        <f t="shared" si="29"/>
        <v/>
      </c>
      <c r="V111" s="224">
        <f t="shared" si="30"/>
        <v>0</v>
      </c>
      <c r="W111" s="112">
        <f t="shared" si="31"/>
        <v>0</v>
      </c>
      <c r="X111" s="237" t="str">
        <f t="shared" si="19"/>
        <v/>
      </c>
      <c r="Y111" s="242" t="b">
        <f t="shared" si="20"/>
        <v>0</v>
      </c>
      <c r="Z111" s="237">
        <f t="shared" si="32"/>
        <v>0</v>
      </c>
      <c r="AA111" s="237">
        <f>IF('Member Info'!N107="",1,"")</f>
        <v>1</v>
      </c>
      <c r="AB111" s="245" t="e">
        <f t="shared" si="33"/>
        <v>#VALUE!</v>
      </c>
      <c r="AC111" s="132" t="str">
        <f t="shared" si="21"/>
        <v/>
      </c>
      <c r="AD111" s="126">
        <f t="shared" si="22"/>
        <v>1</v>
      </c>
      <c r="AE111" s="126" t="str">
        <f>IF('Member Info'!N107&lt;&gt;"",IF('Member Info'!N107&lt;=$R$1,1,0),"")</f>
        <v/>
      </c>
      <c r="AG111" s="126" t="b">
        <f t="shared" si="34"/>
        <v>0</v>
      </c>
      <c r="AH111" s="126">
        <f t="shared" si="35"/>
        <v>0</v>
      </c>
      <c r="AJ111" s="126">
        <f t="shared" si="36"/>
        <v>0</v>
      </c>
      <c r="AK111" s="126">
        <f>IF('Member Info'!F107&gt;$R$1,1,0)</f>
        <v>0</v>
      </c>
      <c r="AL111" s="126" t="b">
        <f>IF(ISERROR(R111),ERROR.TYPE(#REF!)=ERROR.TYPE(R111),FALSE)</f>
        <v>0</v>
      </c>
      <c r="AM111" s="126" t="b">
        <f>IF(ISERROR(S111),ERROR.TYPE(#REF!)=ERROR.TYPE(S111),FALSE)</f>
        <v>0</v>
      </c>
      <c r="AN111" s="126">
        <f>IF(OR('Member Info'!F107&gt;=$S$1,'Member Info'!N107&gt;=$R$1),1,0)</f>
        <v>0</v>
      </c>
    </row>
    <row r="112" spans="1:40" x14ac:dyDescent="0.25">
      <c r="A112" s="4">
        <v>80</v>
      </c>
      <c r="B112" s="166">
        <f>'Member Info'!D108</f>
        <v>0</v>
      </c>
      <c r="C112" s="166">
        <f>'Member Info'!E108</f>
        <v>0</v>
      </c>
      <c r="D112" s="166" t="str">
        <f>'Member Info'!G108</f>
        <v/>
      </c>
      <c r="E112" s="167">
        <f>'Member Info'!B108</f>
        <v>0</v>
      </c>
      <c r="F112" s="244"/>
      <c r="G112" s="168" t="str">
        <f>IF(E112=0,"",
IF('Member Info'!$AM$19&lt;=$R$1,
SUMPRODUCT('Member Info'!L108+IF('Member Info'!H108&gt;'Member Info'!$AJ$12,'Member Info'!$AK$13,IF('Member Info'!H108&gt;'Member Info'!$AJ$11,'Member Info'!$AK$12,IF('Member Info'!H108&gt;'Member Info'!$AJ$10,'Member Info'!$AK$11,IF('Member Info'!H108&gt;'Member Info'!$AJ$9,'Member Info'!$AK$10,IF('Member Info'!H108&gt;'Member Info'!$AJ$8,'Member Info'!$AK$9,'Member Info'!$AK$8)))))),
SUMPRODUCT('Member Info'!L108+IF('Member Info'!H108&gt;'Member Info'!$AG$17,'Member Info'!$AH$18,IF('Member Info'!H108&gt;'Member Info'!$AG$16,'Member Info'!$AH$17,IF('Member Info'!H108&gt;'Member Info'!$AG$15,'Member Info'!$AH$16,IF('Member Info'!H108&gt;'Member Info'!$AG$14,'Member Info'!$AH$15,IF('Member Info'!H108&gt;'Member Info'!$AG$13,'Member Info'!$AH$14,IF('Member Info'!H108&gt;'Member Info'!$AG$12,'Member Info'!$AH$13,IF('Member Info'!H108&gt;'Member Info'!$AG$11,'Member Info'!$AH$12,IF('Member Info'!H108&gt;'Member Info'!$AG$10,'Member Info'!$AH$11,IF('Member Info'!H108&gt;'Member Info'!$AG$9,'Member Info'!$AH$10,IF('Member Info'!H108&gt;'Member Info'!$AG$8,'Member Info'!$AH$9,'Member Info'!$AH$8)))))))))))))</f>
        <v/>
      </c>
      <c r="H112" s="26"/>
      <c r="I112" s="26"/>
      <c r="J112" s="107" t="str">
        <f>IF(E112=0,"",IF('Member Info'!F108&gt;$S$1,CONCATENATE("Joined with practice on ", TEXT('Member Info'!F108, "DD/MM/YYYY")),IF('Member Info'!N108&lt;&gt;"",IF('Member Info'!N108&lt;$R$1,CONCATENATE("Left Scheme on ", TEXT('Member Info'!N108, "DD/MM/YYYY")),IF(ISERROR(G112),"Error Detected, No rate entered",IF(E112=0,"",IF(F112="","Error Detected, No Pensionable pay",IF(ISERROR(AB112)," Unknown Values entered.",IF(T112+U112&lt;1,"Acceptable",IF(R112+S112=200, "No Contributions Entered", IF(K112="","Error Detected, Choose reason&gt;",IF(X112="1",IF(T112=1,"Please Enter Deemed Pensionable Pay","Add Any Relevant Details Above"),"Please Give Details Above"))))))))),IF(ISERROR(G112),"Error Detected, No rate entered",IF(E112=0,"",IF(F112="","Error Detected, No Pensionable pay",IF(ISERROR(AB112)," Unknown Values entered.",IF(T112+U112&lt;1,"Acceptable",IF(R112+S112=200, "No Contributions Entered", IF(K112="","Error Detected, Choose reason&gt;",IF(X112="1",IF(T112=1,"Please Enter Deemed Pensionable Pay","Add relevant Details Above"),"Please give details Above")))))))))))</f>
        <v/>
      </c>
      <c r="K112" s="263"/>
      <c r="L112" s="93"/>
      <c r="M112" s="93" t="str">
        <f t="shared" si="24"/>
        <v/>
      </c>
      <c r="N112" s="96">
        <f t="shared" si="23"/>
        <v>0</v>
      </c>
      <c r="O112" s="96">
        <f t="shared" si="23"/>
        <v>0</v>
      </c>
      <c r="P112" s="220">
        <f>(ROUND((F112/100*'Member Info'!$W$2), 2))</f>
        <v>0</v>
      </c>
      <c r="Q112" s="220" t="e">
        <f t="shared" si="25"/>
        <v>#VALUE!</v>
      </c>
      <c r="R112" s="220" t="str">
        <f t="shared" si="26"/>
        <v/>
      </c>
      <c r="S112" s="229" t="str">
        <f t="shared" si="27"/>
        <v/>
      </c>
      <c r="T112" s="230" t="str">
        <f t="shared" si="28"/>
        <v/>
      </c>
      <c r="U112" s="230" t="str">
        <f t="shared" si="29"/>
        <v/>
      </c>
      <c r="V112" s="224">
        <f t="shared" si="30"/>
        <v>0</v>
      </c>
      <c r="W112" s="112">
        <f t="shared" si="31"/>
        <v>0</v>
      </c>
      <c r="X112" s="237" t="str">
        <f t="shared" si="19"/>
        <v/>
      </c>
      <c r="Y112" s="242" t="b">
        <f t="shared" si="20"/>
        <v>0</v>
      </c>
      <c r="Z112" s="237">
        <f t="shared" si="32"/>
        <v>0</v>
      </c>
      <c r="AA112" s="237">
        <f>IF('Member Info'!N108="",1,"")</f>
        <v>1</v>
      </c>
      <c r="AB112" s="245" t="e">
        <f t="shared" si="33"/>
        <v>#VALUE!</v>
      </c>
      <c r="AC112" s="132" t="str">
        <f t="shared" si="21"/>
        <v/>
      </c>
      <c r="AD112" s="126">
        <f t="shared" si="22"/>
        <v>1</v>
      </c>
      <c r="AE112" s="126" t="str">
        <f>IF('Member Info'!N108&lt;&gt;"",IF('Member Info'!N108&lt;=$R$1,1,0),"")</f>
        <v/>
      </c>
      <c r="AG112" s="126" t="b">
        <f t="shared" si="34"/>
        <v>0</v>
      </c>
      <c r="AH112" s="126">
        <f t="shared" si="35"/>
        <v>0</v>
      </c>
      <c r="AJ112" s="126">
        <f t="shared" si="36"/>
        <v>0</v>
      </c>
      <c r="AK112" s="126">
        <f>IF('Member Info'!F108&gt;$R$1,1,0)</f>
        <v>0</v>
      </c>
      <c r="AL112" s="126" t="b">
        <f>IF(ISERROR(R112),ERROR.TYPE(#REF!)=ERROR.TYPE(R112),FALSE)</f>
        <v>0</v>
      </c>
      <c r="AM112" s="126" t="b">
        <f>IF(ISERROR(S112),ERROR.TYPE(#REF!)=ERROR.TYPE(S112),FALSE)</f>
        <v>0</v>
      </c>
      <c r="AN112" s="126">
        <f>IF(OR('Member Info'!F108&gt;=$S$1,'Member Info'!N108&gt;=$R$1),1,0)</f>
        <v>0</v>
      </c>
    </row>
    <row r="113" spans="1:40" x14ac:dyDescent="0.25">
      <c r="A113" s="4">
        <v>81</v>
      </c>
      <c r="B113" s="166">
        <f>'Member Info'!D109</f>
        <v>0</v>
      </c>
      <c r="C113" s="166">
        <f>'Member Info'!E109</f>
        <v>0</v>
      </c>
      <c r="D113" s="166" t="str">
        <f>'Member Info'!G109</f>
        <v/>
      </c>
      <c r="E113" s="167">
        <f>'Member Info'!B109</f>
        <v>0</v>
      </c>
      <c r="F113" s="244"/>
      <c r="G113" s="168" t="str">
        <f>IF(E113=0,"",
IF('Member Info'!$AM$19&lt;=$R$1,
SUMPRODUCT('Member Info'!L109+IF('Member Info'!H109&gt;'Member Info'!$AJ$12,'Member Info'!$AK$13,IF('Member Info'!H109&gt;'Member Info'!$AJ$11,'Member Info'!$AK$12,IF('Member Info'!H109&gt;'Member Info'!$AJ$10,'Member Info'!$AK$11,IF('Member Info'!H109&gt;'Member Info'!$AJ$9,'Member Info'!$AK$10,IF('Member Info'!H109&gt;'Member Info'!$AJ$8,'Member Info'!$AK$9,'Member Info'!$AK$8)))))),
SUMPRODUCT('Member Info'!L109+IF('Member Info'!H109&gt;'Member Info'!$AG$17,'Member Info'!$AH$18,IF('Member Info'!H109&gt;'Member Info'!$AG$16,'Member Info'!$AH$17,IF('Member Info'!H109&gt;'Member Info'!$AG$15,'Member Info'!$AH$16,IF('Member Info'!H109&gt;'Member Info'!$AG$14,'Member Info'!$AH$15,IF('Member Info'!H109&gt;'Member Info'!$AG$13,'Member Info'!$AH$14,IF('Member Info'!H109&gt;'Member Info'!$AG$12,'Member Info'!$AH$13,IF('Member Info'!H109&gt;'Member Info'!$AG$11,'Member Info'!$AH$12,IF('Member Info'!H109&gt;'Member Info'!$AG$10,'Member Info'!$AH$11,IF('Member Info'!H109&gt;'Member Info'!$AG$9,'Member Info'!$AH$10,IF('Member Info'!H109&gt;'Member Info'!$AG$8,'Member Info'!$AH$9,'Member Info'!$AH$8)))))))))))))</f>
        <v/>
      </c>
      <c r="H113" s="26"/>
      <c r="I113" s="26"/>
      <c r="J113" s="107" t="str">
        <f>IF(E113=0,"",IF('Member Info'!F109&gt;$S$1,CONCATENATE("Joined with practice on ", TEXT('Member Info'!F109, "DD/MM/YYYY")),IF('Member Info'!N109&lt;&gt;"",IF('Member Info'!N109&lt;$R$1,CONCATENATE("Left Scheme on ", TEXT('Member Info'!N109, "DD/MM/YYYY")),IF(ISERROR(G113),"Error Detected, No rate entered",IF(E113=0,"",IF(F113="","Error Detected, No Pensionable pay",IF(ISERROR(AB113)," Unknown Values entered.",IF(T113+U113&lt;1,"Acceptable",IF(R113+S113=200, "No Contributions Entered", IF(K113="","Error Detected, Choose reason&gt;",IF(X113="1",IF(T113=1,"Please Enter Deemed Pensionable Pay","Add Any Relevant Details Above"),"Please Give Details Above"))))))))),IF(ISERROR(G113),"Error Detected, No rate entered",IF(E113=0,"",IF(F113="","Error Detected, No Pensionable pay",IF(ISERROR(AB113)," Unknown Values entered.",IF(T113+U113&lt;1,"Acceptable",IF(R113+S113=200, "No Contributions Entered", IF(K113="","Error Detected, Choose reason&gt;",IF(X113="1",IF(T113=1,"Please Enter Deemed Pensionable Pay","Add relevant Details Above"),"Please give details Above")))))))))))</f>
        <v/>
      </c>
      <c r="K113" s="263"/>
      <c r="L113" s="93"/>
      <c r="M113" s="93" t="str">
        <f t="shared" si="24"/>
        <v/>
      </c>
      <c r="N113" s="96">
        <f t="shared" si="23"/>
        <v>0</v>
      </c>
      <c r="O113" s="96">
        <f t="shared" si="23"/>
        <v>0</v>
      </c>
      <c r="P113" s="220">
        <f>(ROUND((F113/100*'Member Info'!$W$2), 2))</f>
        <v>0</v>
      </c>
      <c r="Q113" s="220" t="e">
        <f t="shared" si="25"/>
        <v>#VALUE!</v>
      </c>
      <c r="R113" s="220" t="str">
        <f t="shared" si="26"/>
        <v/>
      </c>
      <c r="S113" s="229" t="str">
        <f t="shared" si="27"/>
        <v/>
      </c>
      <c r="T113" s="230" t="str">
        <f t="shared" si="28"/>
        <v/>
      </c>
      <c r="U113" s="230" t="str">
        <f t="shared" si="29"/>
        <v/>
      </c>
      <c r="V113" s="224">
        <f t="shared" si="30"/>
        <v>0</v>
      </c>
      <c r="W113" s="112">
        <f t="shared" si="31"/>
        <v>0</v>
      </c>
      <c r="X113" s="237" t="str">
        <f t="shared" si="19"/>
        <v/>
      </c>
      <c r="Y113" s="242" t="b">
        <f t="shared" si="20"/>
        <v>0</v>
      </c>
      <c r="Z113" s="237">
        <f t="shared" si="32"/>
        <v>0</v>
      </c>
      <c r="AA113" s="237">
        <f>IF('Member Info'!N109="",1,"")</f>
        <v>1</v>
      </c>
      <c r="AB113" s="245" t="e">
        <f t="shared" si="33"/>
        <v>#VALUE!</v>
      </c>
      <c r="AC113" s="132" t="str">
        <f t="shared" si="21"/>
        <v/>
      </c>
      <c r="AD113" s="126">
        <f t="shared" si="22"/>
        <v>1</v>
      </c>
      <c r="AE113" s="126" t="str">
        <f>IF('Member Info'!N109&lt;&gt;"",IF('Member Info'!N109&lt;=$R$1,1,0),"")</f>
        <v/>
      </c>
      <c r="AG113" s="126" t="b">
        <f t="shared" si="34"/>
        <v>0</v>
      </c>
      <c r="AH113" s="126">
        <f t="shared" si="35"/>
        <v>0</v>
      </c>
      <c r="AJ113" s="126">
        <f t="shared" si="36"/>
        <v>0</v>
      </c>
      <c r="AK113" s="126">
        <f>IF('Member Info'!F109&gt;$R$1,1,0)</f>
        <v>0</v>
      </c>
      <c r="AL113" s="126" t="b">
        <f>IF(ISERROR(R113),ERROR.TYPE(#REF!)=ERROR.TYPE(R113),FALSE)</f>
        <v>0</v>
      </c>
      <c r="AM113" s="126" t="b">
        <f>IF(ISERROR(S113),ERROR.TYPE(#REF!)=ERROR.TYPE(S113),FALSE)</f>
        <v>0</v>
      </c>
      <c r="AN113" s="126">
        <f>IF(OR('Member Info'!F109&gt;=$S$1,'Member Info'!N109&gt;=$R$1),1,0)</f>
        <v>0</v>
      </c>
    </row>
    <row r="114" spans="1:40" x14ac:dyDescent="0.25">
      <c r="A114" s="4">
        <v>82</v>
      </c>
      <c r="B114" s="166">
        <f>'Member Info'!D110</f>
        <v>0</v>
      </c>
      <c r="C114" s="166">
        <f>'Member Info'!E110</f>
        <v>0</v>
      </c>
      <c r="D114" s="166" t="str">
        <f>'Member Info'!G110</f>
        <v/>
      </c>
      <c r="E114" s="167">
        <f>'Member Info'!B110</f>
        <v>0</v>
      </c>
      <c r="F114" s="244"/>
      <c r="G114" s="168" t="str">
        <f>IF(E114=0,"",
IF('Member Info'!$AM$19&lt;=$R$1,
SUMPRODUCT('Member Info'!L110+IF('Member Info'!H110&gt;'Member Info'!$AJ$12,'Member Info'!$AK$13,IF('Member Info'!H110&gt;'Member Info'!$AJ$11,'Member Info'!$AK$12,IF('Member Info'!H110&gt;'Member Info'!$AJ$10,'Member Info'!$AK$11,IF('Member Info'!H110&gt;'Member Info'!$AJ$9,'Member Info'!$AK$10,IF('Member Info'!H110&gt;'Member Info'!$AJ$8,'Member Info'!$AK$9,'Member Info'!$AK$8)))))),
SUMPRODUCT('Member Info'!L110+IF('Member Info'!H110&gt;'Member Info'!$AG$17,'Member Info'!$AH$18,IF('Member Info'!H110&gt;'Member Info'!$AG$16,'Member Info'!$AH$17,IF('Member Info'!H110&gt;'Member Info'!$AG$15,'Member Info'!$AH$16,IF('Member Info'!H110&gt;'Member Info'!$AG$14,'Member Info'!$AH$15,IF('Member Info'!H110&gt;'Member Info'!$AG$13,'Member Info'!$AH$14,IF('Member Info'!H110&gt;'Member Info'!$AG$12,'Member Info'!$AH$13,IF('Member Info'!H110&gt;'Member Info'!$AG$11,'Member Info'!$AH$12,IF('Member Info'!H110&gt;'Member Info'!$AG$10,'Member Info'!$AH$11,IF('Member Info'!H110&gt;'Member Info'!$AG$9,'Member Info'!$AH$10,IF('Member Info'!H110&gt;'Member Info'!$AG$8,'Member Info'!$AH$9,'Member Info'!$AH$8)))))))))))))</f>
        <v/>
      </c>
      <c r="H114" s="26"/>
      <c r="I114" s="26"/>
      <c r="J114" s="107" t="str">
        <f>IF(E114=0,"",IF('Member Info'!F110&gt;$S$1,CONCATENATE("Joined with practice on ", TEXT('Member Info'!F110, "DD/MM/YYYY")),IF('Member Info'!N110&lt;&gt;"",IF('Member Info'!N110&lt;$R$1,CONCATENATE("Left Scheme on ", TEXT('Member Info'!N110, "DD/MM/YYYY")),IF(ISERROR(G114),"Error Detected, No rate entered",IF(E114=0,"",IF(F114="","Error Detected, No Pensionable pay",IF(ISERROR(AB114)," Unknown Values entered.",IF(T114+U114&lt;1,"Acceptable",IF(R114+S114=200, "No Contributions Entered", IF(K114="","Error Detected, Choose reason&gt;",IF(X114="1",IF(T114=1,"Please Enter Deemed Pensionable Pay","Add Any Relevant Details Above"),"Please Give Details Above"))))))))),IF(ISERROR(G114),"Error Detected, No rate entered",IF(E114=0,"",IF(F114="","Error Detected, No Pensionable pay",IF(ISERROR(AB114)," Unknown Values entered.",IF(T114+U114&lt;1,"Acceptable",IF(R114+S114=200, "No Contributions Entered", IF(K114="","Error Detected, Choose reason&gt;",IF(X114="1",IF(T114=1,"Please Enter Deemed Pensionable Pay","Add relevant Details Above"),"Please give details Above")))))))))))</f>
        <v/>
      </c>
      <c r="K114" s="263"/>
      <c r="L114" s="93"/>
      <c r="M114" s="93" t="str">
        <f t="shared" si="24"/>
        <v/>
      </c>
      <c r="N114" s="96">
        <f t="shared" si="23"/>
        <v>0</v>
      </c>
      <c r="O114" s="96">
        <f t="shared" si="23"/>
        <v>0</v>
      </c>
      <c r="P114" s="220">
        <f>(ROUND((F114/100*'Member Info'!$W$2), 2))</f>
        <v>0</v>
      </c>
      <c r="Q114" s="220" t="e">
        <f t="shared" si="25"/>
        <v>#VALUE!</v>
      </c>
      <c r="R114" s="220" t="str">
        <f t="shared" si="26"/>
        <v/>
      </c>
      <c r="S114" s="229" t="str">
        <f t="shared" si="27"/>
        <v/>
      </c>
      <c r="T114" s="230" t="str">
        <f t="shared" si="28"/>
        <v/>
      </c>
      <c r="U114" s="230" t="str">
        <f t="shared" si="29"/>
        <v/>
      </c>
      <c r="V114" s="224">
        <f t="shared" si="30"/>
        <v>0</v>
      </c>
      <c r="W114" s="112">
        <f t="shared" si="31"/>
        <v>0</v>
      </c>
      <c r="X114" s="237" t="str">
        <f t="shared" si="19"/>
        <v/>
      </c>
      <c r="Y114" s="242" t="b">
        <f t="shared" si="20"/>
        <v>0</v>
      </c>
      <c r="Z114" s="237">
        <f t="shared" si="32"/>
        <v>0</v>
      </c>
      <c r="AA114" s="237">
        <f>IF('Member Info'!N110="",1,"")</f>
        <v>1</v>
      </c>
      <c r="AB114" s="245" t="e">
        <f t="shared" si="33"/>
        <v>#VALUE!</v>
      </c>
      <c r="AC114" s="132" t="str">
        <f t="shared" si="21"/>
        <v/>
      </c>
      <c r="AD114" s="126">
        <f t="shared" si="22"/>
        <v>1</v>
      </c>
      <c r="AE114" s="126" t="str">
        <f>IF('Member Info'!N110&lt;&gt;"",IF('Member Info'!N110&lt;=$R$1,1,0),"")</f>
        <v/>
      </c>
      <c r="AG114" s="126" t="b">
        <f t="shared" si="34"/>
        <v>0</v>
      </c>
      <c r="AH114" s="126">
        <f t="shared" si="35"/>
        <v>0</v>
      </c>
      <c r="AJ114" s="126">
        <f t="shared" si="36"/>
        <v>0</v>
      </c>
      <c r="AK114" s="126">
        <f>IF('Member Info'!F110&gt;$R$1,1,0)</f>
        <v>0</v>
      </c>
      <c r="AL114" s="126" t="b">
        <f>IF(ISERROR(R114),ERROR.TYPE(#REF!)=ERROR.TYPE(R114),FALSE)</f>
        <v>0</v>
      </c>
      <c r="AM114" s="126" t="b">
        <f>IF(ISERROR(S114),ERROR.TYPE(#REF!)=ERROR.TYPE(S114),FALSE)</f>
        <v>0</v>
      </c>
      <c r="AN114" s="126">
        <f>IF(OR('Member Info'!F110&gt;=$S$1,'Member Info'!N110&gt;=$R$1),1,0)</f>
        <v>0</v>
      </c>
    </row>
    <row r="115" spans="1:40" x14ac:dyDescent="0.25">
      <c r="A115" s="4">
        <v>83</v>
      </c>
      <c r="B115" s="166">
        <f>'Member Info'!D111</f>
        <v>0</v>
      </c>
      <c r="C115" s="166">
        <f>'Member Info'!E111</f>
        <v>0</v>
      </c>
      <c r="D115" s="166" t="str">
        <f>'Member Info'!G111</f>
        <v/>
      </c>
      <c r="E115" s="167">
        <f>'Member Info'!B111</f>
        <v>0</v>
      </c>
      <c r="F115" s="244"/>
      <c r="G115" s="168" t="str">
        <f>IF(E115=0,"",
IF('Member Info'!$AM$19&lt;=$R$1,
SUMPRODUCT('Member Info'!L111+IF('Member Info'!H111&gt;'Member Info'!$AJ$12,'Member Info'!$AK$13,IF('Member Info'!H111&gt;'Member Info'!$AJ$11,'Member Info'!$AK$12,IF('Member Info'!H111&gt;'Member Info'!$AJ$10,'Member Info'!$AK$11,IF('Member Info'!H111&gt;'Member Info'!$AJ$9,'Member Info'!$AK$10,IF('Member Info'!H111&gt;'Member Info'!$AJ$8,'Member Info'!$AK$9,'Member Info'!$AK$8)))))),
SUMPRODUCT('Member Info'!L111+IF('Member Info'!H111&gt;'Member Info'!$AG$17,'Member Info'!$AH$18,IF('Member Info'!H111&gt;'Member Info'!$AG$16,'Member Info'!$AH$17,IF('Member Info'!H111&gt;'Member Info'!$AG$15,'Member Info'!$AH$16,IF('Member Info'!H111&gt;'Member Info'!$AG$14,'Member Info'!$AH$15,IF('Member Info'!H111&gt;'Member Info'!$AG$13,'Member Info'!$AH$14,IF('Member Info'!H111&gt;'Member Info'!$AG$12,'Member Info'!$AH$13,IF('Member Info'!H111&gt;'Member Info'!$AG$11,'Member Info'!$AH$12,IF('Member Info'!H111&gt;'Member Info'!$AG$10,'Member Info'!$AH$11,IF('Member Info'!H111&gt;'Member Info'!$AG$9,'Member Info'!$AH$10,IF('Member Info'!H111&gt;'Member Info'!$AG$8,'Member Info'!$AH$9,'Member Info'!$AH$8)))))))))))))</f>
        <v/>
      </c>
      <c r="H115" s="26"/>
      <c r="I115" s="26"/>
      <c r="J115" s="107" t="str">
        <f>IF(E115=0,"",IF('Member Info'!F111&gt;$S$1,CONCATENATE("Joined with practice on ", TEXT('Member Info'!F111, "DD/MM/YYYY")),IF('Member Info'!N111&lt;&gt;"",IF('Member Info'!N111&lt;$R$1,CONCATENATE("Left Scheme on ", TEXT('Member Info'!N111, "DD/MM/YYYY")),IF(ISERROR(G115),"Error Detected, No rate entered",IF(E115=0,"",IF(F115="","Error Detected, No Pensionable pay",IF(ISERROR(AB115)," Unknown Values entered.",IF(T115+U115&lt;1,"Acceptable",IF(R115+S115=200, "No Contributions Entered", IF(K115="","Error Detected, Choose reason&gt;",IF(X115="1",IF(T115=1,"Please Enter Deemed Pensionable Pay","Add Any Relevant Details Above"),"Please Give Details Above"))))))))),IF(ISERROR(G115),"Error Detected, No rate entered",IF(E115=0,"",IF(F115="","Error Detected, No Pensionable pay",IF(ISERROR(AB115)," Unknown Values entered.",IF(T115+U115&lt;1,"Acceptable",IF(R115+S115=200, "No Contributions Entered", IF(K115="","Error Detected, Choose reason&gt;",IF(X115="1",IF(T115=1,"Please Enter Deemed Pensionable Pay","Add relevant Details Above"),"Please give details Above")))))))))))</f>
        <v/>
      </c>
      <c r="K115" s="263"/>
      <c r="L115" s="93"/>
      <c r="M115" s="93" t="str">
        <f t="shared" si="24"/>
        <v/>
      </c>
      <c r="N115" s="96">
        <f t="shared" si="23"/>
        <v>0</v>
      </c>
      <c r="O115" s="96">
        <f t="shared" si="23"/>
        <v>0</v>
      </c>
      <c r="P115" s="220">
        <f>(ROUND((F115/100*'Member Info'!$W$2), 2))</f>
        <v>0</v>
      </c>
      <c r="Q115" s="220" t="e">
        <f t="shared" si="25"/>
        <v>#VALUE!</v>
      </c>
      <c r="R115" s="220" t="str">
        <f t="shared" si="26"/>
        <v/>
      </c>
      <c r="S115" s="229" t="str">
        <f t="shared" si="27"/>
        <v/>
      </c>
      <c r="T115" s="230" t="str">
        <f t="shared" si="28"/>
        <v/>
      </c>
      <c r="U115" s="230" t="str">
        <f t="shared" si="29"/>
        <v/>
      </c>
      <c r="V115" s="224">
        <f t="shared" si="30"/>
        <v>0</v>
      </c>
      <c r="W115" s="112">
        <f t="shared" si="31"/>
        <v>0</v>
      </c>
      <c r="X115" s="237" t="str">
        <f t="shared" si="19"/>
        <v/>
      </c>
      <c r="Y115" s="242" t="b">
        <f t="shared" si="20"/>
        <v>0</v>
      </c>
      <c r="Z115" s="237">
        <f t="shared" si="32"/>
        <v>0</v>
      </c>
      <c r="AA115" s="237">
        <f>IF('Member Info'!N111="",1,"")</f>
        <v>1</v>
      </c>
      <c r="AB115" s="245" t="e">
        <f t="shared" si="33"/>
        <v>#VALUE!</v>
      </c>
      <c r="AC115" s="132" t="str">
        <f t="shared" si="21"/>
        <v/>
      </c>
      <c r="AD115" s="126">
        <f t="shared" si="22"/>
        <v>1</v>
      </c>
      <c r="AE115" s="126" t="str">
        <f>IF('Member Info'!N111&lt;&gt;"",IF('Member Info'!N111&lt;=$R$1,1,0),"")</f>
        <v/>
      </c>
      <c r="AG115" s="126" t="b">
        <f t="shared" si="34"/>
        <v>0</v>
      </c>
      <c r="AH115" s="126">
        <f t="shared" si="35"/>
        <v>0</v>
      </c>
      <c r="AJ115" s="126">
        <f t="shared" si="36"/>
        <v>0</v>
      </c>
      <c r="AK115" s="126">
        <f>IF('Member Info'!F111&gt;$R$1,1,0)</f>
        <v>0</v>
      </c>
      <c r="AL115" s="126" t="b">
        <f>IF(ISERROR(R115),ERROR.TYPE(#REF!)=ERROR.TYPE(R115),FALSE)</f>
        <v>0</v>
      </c>
      <c r="AM115" s="126" t="b">
        <f>IF(ISERROR(S115),ERROR.TYPE(#REF!)=ERROR.TYPE(S115),FALSE)</f>
        <v>0</v>
      </c>
      <c r="AN115" s="126">
        <f>IF(OR('Member Info'!F111&gt;=$S$1,'Member Info'!N111&gt;=$R$1),1,0)</f>
        <v>0</v>
      </c>
    </row>
    <row r="116" spans="1:40" x14ac:dyDescent="0.25">
      <c r="A116" s="4">
        <v>84</v>
      </c>
      <c r="B116" s="166">
        <f>'Member Info'!D112</f>
        <v>0</v>
      </c>
      <c r="C116" s="166">
        <f>'Member Info'!E112</f>
        <v>0</v>
      </c>
      <c r="D116" s="166" t="str">
        <f>'Member Info'!G112</f>
        <v/>
      </c>
      <c r="E116" s="167">
        <f>'Member Info'!B112</f>
        <v>0</v>
      </c>
      <c r="F116" s="244"/>
      <c r="G116" s="168" t="str">
        <f>IF(E116=0,"",
IF('Member Info'!$AM$19&lt;=$R$1,
SUMPRODUCT('Member Info'!L112+IF('Member Info'!H112&gt;'Member Info'!$AJ$12,'Member Info'!$AK$13,IF('Member Info'!H112&gt;'Member Info'!$AJ$11,'Member Info'!$AK$12,IF('Member Info'!H112&gt;'Member Info'!$AJ$10,'Member Info'!$AK$11,IF('Member Info'!H112&gt;'Member Info'!$AJ$9,'Member Info'!$AK$10,IF('Member Info'!H112&gt;'Member Info'!$AJ$8,'Member Info'!$AK$9,'Member Info'!$AK$8)))))),
SUMPRODUCT('Member Info'!L112+IF('Member Info'!H112&gt;'Member Info'!$AG$17,'Member Info'!$AH$18,IF('Member Info'!H112&gt;'Member Info'!$AG$16,'Member Info'!$AH$17,IF('Member Info'!H112&gt;'Member Info'!$AG$15,'Member Info'!$AH$16,IF('Member Info'!H112&gt;'Member Info'!$AG$14,'Member Info'!$AH$15,IF('Member Info'!H112&gt;'Member Info'!$AG$13,'Member Info'!$AH$14,IF('Member Info'!H112&gt;'Member Info'!$AG$12,'Member Info'!$AH$13,IF('Member Info'!H112&gt;'Member Info'!$AG$11,'Member Info'!$AH$12,IF('Member Info'!H112&gt;'Member Info'!$AG$10,'Member Info'!$AH$11,IF('Member Info'!H112&gt;'Member Info'!$AG$9,'Member Info'!$AH$10,IF('Member Info'!H112&gt;'Member Info'!$AG$8,'Member Info'!$AH$9,'Member Info'!$AH$8)))))))))))))</f>
        <v/>
      </c>
      <c r="H116" s="26"/>
      <c r="I116" s="26"/>
      <c r="J116" s="107" t="str">
        <f>IF(E116=0,"",IF('Member Info'!F112&gt;$S$1,CONCATENATE("Joined with practice on ", TEXT('Member Info'!F112, "DD/MM/YYYY")),IF('Member Info'!N112&lt;&gt;"",IF('Member Info'!N112&lt;$R$1,CONCATENATE("Left Scheme on ", TEXT('Member Info'!N112, "DD/MM/YYYY")),IF(ISERROR(G116),"Error Detected, No rate entered",IF(E116=0,"",IF(F116="","Error Detected, No Pensionable pay",IF(ISERROR(AB116)," Unknown Values entered.",IF(T116+U116&lt;1,"Acceptable",IF(R116+S116=200, "No Contributions Entered", IF(K116="","Error Detected, Choose reason&gt;",IF(X116="1",IF(T116=1,"Please Enter Deemed Pensionable Pay","Add Any Relevant Details Above"),"Please Give Details Above"))))))))),IF(ISERROR(G116),"Error Detected, No rate entered",IF(E116=0,"",IF(F116="","Error Detected, No Pensionable pay",IF(ISERROR(AB116)," Unknown Values entered.",IF(T116+U116&lt;1,"Acceptable",IF(R116+S116=200, "No Contributions Entered", IF(K116="","Error Detected, Choose reason&gt;",IF(X116="1",IF(T116=1,"Please Enter Deemed Pensionable Pay","Add relevant Details Above"),"Please give details Above")))))))))))</f>
        <v/>
      </c>
      <c r="K116" s="263"/>
      <c r="L116" s="93"/>
      <c r="M116" s="93" t="str">
        <f t="shared" si="24"/>
        <v/>
      </c>
      <c r="N116" s="96">
        <f t="shared" si="23"/>
        <v>0</v>
      </c>
      <c r="O116" s="96">
        <f t="shared" si="23"/>
        <v>0</v>
      </c>
      <c r="P116" s="220">
        <f>(ROUND((F116/100*'Member Info'!$W$2), 2))</f>
        <v>0</v>
      </c>
      <c r="Q116" s="220" t="e">
        <f t="shared" si="25"/>
        <v>#VALUE!</v>
      </c>
      <c r="R116" s="220" t="str">
        <f t="shared" si="26"/>
        <v/>
      </c>
      <c r="S116" s="229" t="str">
        <f t="shared" si="27"/>
        <v/>
      </c>
      <c r="T116" s="230" t="str">
        <f t="shared" si="28"/>
        <v/>
      </c>
      <c r="U116" s="230" t="str">
        <f t="shared" si="29"/>
        <v/>
      </c>
      <c r="V116" s="224">
        <f t="shared" si="30"/>
        <v>0</v>
      </c>
      <c r="W116" s="112">
        <f t="shared" si="31"/>
        <v>0</v>
      </c>
      <c r="X116" s="237" t="str">
        <f t="shared" si="19"/>
        <v/>
      </c>
      <c r="Y116" s="242" t="b">
        <f t="shared" si="20"/>
        <v>0</v>
      </c>
      <c r="Z116" s="237">
        <f t="shared" si="32"/>
        <v>0</v>
      </c>
      <c r="AA116" s="237">
        <f>IF('Member Info'!N112="",1,"")</f>
        <v>1</v>
      </c>
      <c r="AB116" s="245" t="e">
        <f t="shared" si="33"/>
        <v>#VALUE!</v>
      </c>
      <c r="AC116" s="132" t="str">
        <f t="shared" si="21"/>
        <v/>
      </c>
      <c r="AD116" s="126">
        <f t="shared" si="22"/>
        <v>1</v>
      </c>
      <c r="AE116" s="126" t="str">
        <f>IF('Member Info'!N112&lt;&gt;"",IF('Member Info'!N112&lt;=$R$1,1,0),"")</f>
        <v/>
      </c>
      <c r="AG116" s="126" t="b">
        <f t="shared" si="34"/>
        <v>0</v>
      </c>
      <c r="AH116" s="126">
        <f t="shared" si="35"/>
        <v>0</v>
      </c>
      <c r="AJ116" s="126">
        <f t="shared" si="36"/>
        <v>0</v>
      </c>
      <c r="AK116" s="126">
        <f>IF('Member Info'!F112&gt;$R$1,1,0)</f>
        <v>0</v>
      </c>
      <c r="AL116" s="126" t="b">
        <f>IF(ISERROR(R116),ERROR.TYPE(#REF!)=ERROR.TYPE(R116),FALSE)</f>
        <v>0</v>
      </c>
      <c r="AM116" s="126" t="b">
        <f>IF(ISERROR(S116),ERROR.TYPE(#REF!)=ERROR.TYPE(S116),FALSE)</f>
        <v>0</v>
      </c>
      <c r="AN116" s="126">
        <f>IF(OR('Member Info'!F112&gt;=$S$1,'Member Info'!N112&gt;=$R$1),1,0)</f>
        <v>0</v>
      </c>
    </row>
    <row r="117" spans="1:40" x14ac:dyDescent="0.25">
      <c r="A117" s="4">
        <v>85</v>
      </c>
      <c r="B117" s="166">
        <f>'Member Info'!D113</f>
        <v>0</v>
      </c>
      <c r="C117" s="166">
        <f>'Member Info'!E113</f>
        <v>0</v>
      </c>
      <c r="D117" s="166" t="str">
        <f>'Member Info'!G113</f>
        <v/>
      </c>
      <c r="E117" s="167">
        <f>'Member Info'!B113</f>
        <v>0</v>
      </c>
      <c r="F117" s="244"/>
      <c r="G117" s="168" t="str">
        <f>IF(E117=0,"",
IF('Member Info'!$AM$19&lt;=$R$1,
SUMPRODUCT('Member Info'!L113+IF('Member Info'!H113&gt;'Member Info'!$AJ$12,'Member Info'!$AK$13,IF('Member Info'!H113&gt;'Member Info'!$AJ$11,'Member Info'!$AK$12,IF('Member Info'!H113&gt;'Member Info'!$AJ$10,'Member Info'!$AK$11,IF('Member Info'!H113&gt;'Member Info'!$AJ$9,'Member Info'!$AK$10,IF('Member Info'!H113&gt;'Member Info'!$AJ$8,'Member Info'!$AK$9,'Member Info'!$AK$8)))))),
SUMPRODUCT('Member Info'!L113+IF('Member Info'!H113&gt;'Member Info'!$AG$17,'Member Info'!$AH$18,IF('Member Info'!H113&gt;'Member Info'!$AG$16,'Member Info'!$AH$17,IF('Member Info'!H113&gt;'Member Info'!$AG$15,'Member Info'!$AH$16,IF('Member Info'!H113&gt;'Member Info'!$AG$14,'Member Info'!$AH$15,IF('Member Info'!H113&gt;'Member Info'!$AG$13,'Member Info'!$AH$14,IF('Member Info'!H113&gt;'Member Info'!$AG$12,'Member Info'!$AH$13,IF('Member Info'!H113&gt;'Member Info'!$AG$11,'Member Info'!$AH$12,IF('Member Info'!H113&gt;'Member Info'!$AG$10,'Member Info'!$AH$11,IF('Member Info'!H113&gt;'Member Info'!$AG$9,'Member Info'!$AH$10,IF('Member Info'!H113&gt;'Member Info'!$AG$8,'Member Info'!$AH$9,'Member Info'!$AH$8)))))))))))))</f>
        <v/>
      </c>
      <c r="H117" s="26"/>
      <c r="I117" s="26"/>
      <c r="J117" s="107" t="str">
        <f>IF(E117=0,"",IF('Member Info'!F113&gt;$S$1,CONCATENATE("Joined with practice on ", TEXT('Member Info'!F113, "DD/MM/YYYY")),IF('Member Info'!N113&lt;&gt;"",IF('Member Info'!N113&lt;$R$1,CONCATENATE("Left Scheme on ", TEXT('Member Info'!N113, "DD/MM/YYYY")),IF(ISERROR(G117),"Error Detected, No rate entered",IF(E117=0,"",IF(F117="","Error Detected, No Pensionable pay",IF(ISERROR(AB117)," Unknown Values entered.",IF(T117+U117&lt;1,"Acceptable",IF(R117+S117=200, "No Contributions Entered", IF(K117="","Error Detected, Choose reason&gt;",IF(X117="1",IF(T117=1,"Please Enter Deemed Pensionable Pay","Add Any Relevant Details Above"),"Please Give Details Above"))))))))),IF(ISERROR(G117),"Error Detected, No rate entered",IF(E117=0,"",IF(F117="","Error Detected, No Pensionable pay",IF(ISERROR(AB117)," Unknown Values entered.",IF(T117+U117&lt;1,"Acceptable",IF(R117+S117=200, "No Contributions Entered", IF(K117="","Error Detected, Choose reason&gt;",IF(X117="1",IF(T117=1,"Please Enter Deemed Pensionable Pay","Add relevant Details Above"),"Please give details Above")))))))))))</f>
        <v/>
      </c>
      <c r="K117" s="263"/>
      <c r="L117" s="93"/>
      <c r="M117" s="93" t="str">
        <f t="shared" si="24"/>
        <v/>
      </c>
      <c r="N117" s="96">
        <f t="shared" si="23"/>
        <v>0</v>
      </c>
      <c r="O117" s="96">
        <f t="shared" si="23"/>
        <v>0</v>
      </c>
      <c r="P117" s="220">
        <f>(ROUND((F117/100*'Member Info'!$W$2), 2))</f>
        <v>0</v>
      </c>
      <c r="Q117" s="220" t="e">
        <f t="shared" si="25"/>
        <v>#VALUE!</v>
      </c>
      <c r="R117" s="220" t="str">
        <f t="shared" si="26"/>
        <v/>
      </c>
      <c r="S117" s="229" t="str">
        <f t="shared" si="27"/>
        <v/>
      </c>
      <c r="T117" s="230" t="str">
        <f t="shared" si="28"/>
        <v/>
      </c>
      <c r="U117" s="230" t="str">
        <f t="shared" si="29"/>
        <v/>
      </c>
      <c r="V117" s="224">
        <f t="shared" si="30"/>
        <v>0</v>
      </c>
      <c r="W117" s="112">
        <f t="shared" si="31"/>
        <v>0</v>
      </c>
      <c r="X117" s="237" t="str">
        <f t="shared" si="19"/>
        <v/>
      </c>
      <c r="Y117" s="242" t="b">
        <f t="shared" si="20"/>
        <v>0</v>
      </c>
      <c r="Z117" s="237">
        <f t="shared" si="32"/>
        <v>0</v>
      </c>
      <c r="AA117" s="237">
        <f>IF('Member Info'!N113="",1,"")</f>
        <v>1</v>
      </c>
      <c r="AB117" s="245" t="e">
        <f t="shared" si="33"/>
        <v>#VALUE!</v>
      </c>
      <c r="AC117" s="132" t="str">
        <f t="shared" si="21"/>
        <v/>
      </c>
      <c r="AD117" s="126">
        <f t="shared" si="22"/>
        <v>1</v>
      </c>
      <c r="AE117" s="126" t="str">
        <f>IF('Member Info'!N113&lt;&gt;"",IF('Member Info'!N113&lt;=$R$1,1,0),"")</f>
        <v/>
      </c>
      <c r="AG117" s="126" t="b">
        <f t="shared" si="34"/>
        <v>0</v>
      </c>
      <c r="AH117" s="126">
        <f t="shared" si="35"/>
        <v>0</v>
      </c>
      <c r="AJ117" s="126">
        <f t="shared" si="36"/>
        <v>0</v>
      </c>
      <c r="AK117" s="126">
        <f>IF('Member Info'!F113&gt;$R$1,1,0)</f>
        <v>0</v>
      </c>
      <c r="AL117" s="126" t="b">
        <f>IF(ISERROR(R117),ERROR.TYPE(#REF!)=ERROR.TYPE(R117),FALSE)</f>
        <v>0</v>
      </c>
      <c r="AM117" s="126" t="b">
        <f>IF(ISERROR(S117),ERROR.TYPE(#REF!)=ERROR.TYPE(S117),FALSE)</f>
        <v>0</v>
      </c>
      <c r="AN117" s="126">
        <f>IF(OR('Member Info'!F113&gt;=$S$1,'Member Info'!N113&gt;=$R$1),1,0)</f>
        <v>0</v>
      </c>
    </row>
    <row r="118" spans="1:40" x14ac:dyDescent="0.25">
      <c r="A118" s="4">
        <v>86</v>
      </c>
      <c r="B118" s="166">
        <f>'Member Info'!D114</f>
        <v>0</v>
      </c>
      <c r="C118" s="166">
        <f>'Member Info'!E114</f>
        <v>0</v>
      </c>
      <c r="D118" s="166" t="str">
        <f>'Member Info'!G114</f>
        <v/>
      </c>
      <c r="E118" s="167">
        <f>'Member Info'!B114</f>
        <v>0</v>
      </c>
      <c r="F118" s="244"/>
      <c r="G118" s="168" t="str">
        <f>IF(E118=0,"",
IF('Member Info'!$AM$19&lt;=$R$1,
SUMPRODUCT('Member Info'!L114+IF('Member Info'!H114&gt;'Member Info'!$AJ$12,'Member Info'!$AK$13,IF('Member Info'!H114&gt;'Member Info'!$AJ$11,'Member Info'!$AK$12,IF('Member Info'!H114&gt;'Member Info'!$AJ$10,'Member Info'!$AK$11,IF('Member Info'!H114&gt;'Member Info'!$AJ$9,'Member Info'!$AK$10,IF('Member Info'!H114&gt;'Member Info'!$AJ$8,'Member Info'!$AK$9,'Member Info'!$AK$8)))))),
SUMPRODUCT('Member Info'!L114+IF('Member Info'!H114&gt;'Member Info'!$AG$17,'Member Info'!$AH$18,IF('Member Info'!H114&gt;'Member Info'!$AG$16,'Member Info'!$AH$17,IF('Member Info'!H114&gt;'Member Info'!$AG$15,'Member Info'!$AH$16,IF('Member Info'!H114&gt;'Member Info'!$AG$14,'Member Info'!$AH$15,IF('Member Info'!H114&gt;'Member Info'!$AG$13,'Member Info'!$AH$14,IF('Member Info'!H114&gt;'Member Info'!$AG$12,'Member Info'!$AH$13,IF('Member Info'!H114&gt;'Member Info'!$AG$11,'Member Info'!$AH$12,IF('Member Info'!H114&gt;'Member Info'!$AG$10,'Member Info'!$AH$11,IF('Member Info'!H114&gt;'Member Info'!$AG$9,'Member Info'!$AH$10,IF('Member Info'!H114&gt;'Member Info'!$AG$8,'Member Info'!$AH$9,'Member Info'!$AH$8)))))))))))))</f>
        <v/>
      </c>
      <c r="H118" s="26"/>
      <c r="I118" s="26"/>
      <c r="J118" s="107" t="str">
        <f>IF(E118=0,"",IF('Member Info'!F114&gt;$S$1,CONCATENATE("Joined with practice on ", TEXT('Member Info'!F114, "DD/MM/YYYY")),IF('Member Info'!N114&lt;&gt;"",IF('Member Info'!N114&lt;$R$1,CONCATENATE("Left Scheme on ", TEXT('Member Info'!N114, "DD/MM/YYYY")),IF(ISERROR(G118),"Error Detected, No rate entered",IF(E118=0,"",IF(F118="","Error Detected, No Pensionable pay",IF(ISERROR(AB118)," Unknown Values entered.",IF(T118+U118&lt;1,"Acceptable",IF(R118+S118=200, "No Contributions Entered", IF(K118="","Error Detected, Choose reason&gt;",IF(X118="1",IF(T118=1,"Please Enter Deemed Pensionable Pay","Add Any Relevant Details Above"),"Please Give Details Above"))))))))),IF(ISERROR(G118),"Error Detected, No rate entered",IF(E118=0,"",IF(F118="","Error Detected, No Pensionable pay",IF(ISERROR(AB118)," Unknown Values entered.",IF(T118+U118&lt;1,"Acceptable",IF(R118+S118=200, "No Contributions Entered", IF(K118="","Error Detected, Choose reason&gt;",IF(X118="1",IF(T118=1,"Please Enter Deemed Pensionable Pay","Add relevant Details Above"),"Please give details Above")))))))))))</f>
        <v/>
      </c>
      <c r="K118" s="263"/>
      <c r="L118" s="93"/>
      <c r="M118" s="93" t="str">
        <f t="shared" si="24"/>
        <v/>
      </c>
      <c r="N118" s="96">
        <f t="shared" si="23"/>
        <v>0</v>
      </c>
      <c r="O118" s="96">
        <f t="shared" si="23"/>
        <v>0</v>
      </c>
      <c r="P118" s="220">
        <f>(ROUND((F118/100*'Member Info'!$W$2), 2))</f>
        <v>0</v>
      </c>
      <c r="Q118" s="220" t="e">
        <f t="shared" si="25"/>
        <v>#VALUE!</v>
      </c>
      <c r="R118" s="220" t="str">
        <f t="shared" si="26"/>
        <v/>
      </c>
      <c r="S118" s="229" t="str">
        <f t="shared" si="27"/>
        <v/>
      </c>
      <c r="T118" s="230" t="str">
        <f t="shared" si="28"/>
        <v/>
      </c>
      <c r="U118" s="230" t="str">
        <f t="shared" si="29"/>
        <v/>
      </c>
      <c r="V118" s="224">
        <f t="shared" si="30"/>
        <v>0</v>
      </c>
      <c r="W118" s="112">
        <f t="shared" si="31"/>
        <v>0</v>
      </c>
      <c r="X118" s="237" t="str">
        <f t="shared" si="19"/>
        <v/>
      </c>
      <c r="Y118" s="242" t="b">
        <f t="shared" si="20"/>
        <v>0</v>
      </c>
      <c r="Z118" s="237">
        <f t="shared" si="32"/>
        <v>0</v>
      </c>
      <c r="AA118" s="237">
        <f>IF('Member Info'!N114="",1,"")</f>
        <v>1</v>
      </c>
      <c r="AB118" s="245" t="e">
        <f t="shared" si="33"/>
        <v>#VALUE!</v>
      </c>
      <c r="AC118" s="132" t="str">
        <f t="shared" si="21"/>
        <v/>
      </c>
      <c r="AD118" s="126">
        <f t="shared" si="22"/>
        <v>1</v>
      </c>
      <c r="AE118" s="126" t="str">
        <f>IF('Member Info'!N114&lt;&gt;"",IF('Member Info'!N114&lt;=$R$1,1,0),"")</f>
        <v/>
      </c>
      <c r="AG118" s="126" t="b">
        <f t="shared" si="34"/>
        <v>0</v>
      </c>
      <c r="AH118" s="126">
        <f t="shared" si="35"/>
        <v>0</v>
      </c>
      <c r="AJ118" s="126">
        <f t="shared" si="36"/>
        <v>0</v>
      </c>
      <c r="AK118" s="126">
        <f>IF('Member Info'!F114&gt;$R$1,1,0)</f>
        <v>0</v>
      </c>
      <c r="AL118" s="126" t="b">
        <f>IF(ISERROR(R118),ERROR.TYPE(#REF!)=ERROR.TYPE(R118),FALSE)</f>
        <v>0</v>
      </c>
      <c r="AM118" s="126" t="b">
        <f>IF(ISERROR(S118),ERROR.TYPE(#REF!)=ERROR.TYPE(S118),FALSE)</f>
        <v>0</v>
      </c>
      <c r="AN118" s="126">
        <f>IF(OR('Member Info'!F114&gt;=$S$1,'Member Info'!N114&gt;=$R$1),1,0)</f>
        <v>0</v>
      </c>
    </row>
    <row r="119" spans="1:40" x14ac:dyDescent="0.25">
      <c r="A119" s="4">
        <v>87</v>
      </c>
      <c r="B119" s="166">
        <f>'Member Info'!D115</f>
        <v>0</v>
      </c>
      <c r="C119" s="166">
        <f>'Member Info'!E115</f>
        <v>0</v>
      </c>
      <c r="D119" s="166" t="str">
        <f>'Member Info'!G115</f>
        <v/>
      </c>
      <c r="E119" s="167">
        <f>'Member Info'!B115</f>
        <v>0</v>
      </c>
      <c r="F119" s="244"/>
      <c r="G119" s="168" t="str">
        <f>IF(E119=0,"",
IF('Member Info'!$AM$19&lt;=$R$1,
SUMPRODUCT('Member Info'!L115+IF('Member Info'!H115&gt;'Member Info'!$AJ$12,'Member Info'!$AK$13,IF('Member Info'!H115&gt;'Member Info'!$AJ$11,'Member Info'!$AK$12,IF('Member Info'!H115&gt;'Member Info'!$AJ$10,'Member Info'!$AK$11,IF('Member Info'!H115&gt;'Member Info'!$AJ$9,'Member Info'!$AK$10,IF('Member Info'!H115&gt;'Member Info'!$AJ$8,'Member Info'!$AK$9,'Member Info'!$AK$8)))))),
SUMPRODUCT('Member Info'!L115+IF('Member Info'!H115&gt;'Member Info'!$AG$17,'Member Info'!$AH$18,IF('Member Info'!H115&gt;'Member Info'!$AG$16,'Member Info'!$AH$17,IF('Member Info'!H115&gt;'Member Info'!$AG$15,'Member Info'!$AH$16,IF('Member Info'!H115&gt;'Member Info'!$AG$14,'Member Info'!$AH$15,IF('Member Info'!H115&gt;'Member Info'!$AG$13,'Member Info'!$AH$14,IF('Member Info'!H115&gt;'Member Info'!$AG$12,'Member Info'!$AH$13,IF('Member Info'!H115&gt;'Member Info'!$AG$11,'Member Info'!$AH$12,IF('Member Info'!H115&gt;'Member Info'!$AG$10,'Member Info'!$AH$11,IF('Member Info'!H115&gt;'Member Info'!$AG$9,'Member Info'!$AH$10,IF('Member Info'!H115&gt;'Member Info'!$AG$8,'Member Info'!$AH$9,'Member Info'!$AH$8)))))))))))))</f>
        <v/>
      </c>
      <c r="H119" s="26"/>
      <c r="I119" s="26"/>
      <c r="J119" s="107" t="str">
        <f>IF(E119=0,"",IF('Member Info'!F115&gt;$S$1,CONCATENATE("Joined with practice on ", TEXT('Member Info'!F115, "DD/MM/YYYY")),IF('Member Info'!N115&lt;&gt;"",IF('Member Info'!N115&lt;$R$1,CONCATENATE("Left Scheme on ", TEXT('Member Info'!N115, "DD/MM/YYYY")),IF(ISERROR(G119),"Error Detected, No rate entered",IF(E119=0,"",IF(F119="","Error Detected, No Pensionable pay",IF(ISERROR(AB119)," Unknown Values entered.",IF(T119+U119&lt;1,"Acceptable",IF(R119+S119=200, "No Contributions Entered", IF(K119="","Error Detected, Choose reason&gt;",IF(X119="1",IF(T119=1,"Please Enter Deemed Pensionable Pay","Add Any Relevant Details Above"),"Please Give Details Above"))))))))),IF(ISERROR(G119),"Error Detected, No rate entered",IF(E119=0,"",IF(F119="","Error Detected, No Pensionable pay",IF(ISERROR(AB119)," Unknown Values entered.",IF(T119+U119&lt;1,"Acceptable",IF(R119+S119=200, "No Contributions Entered", IF(K119="","Error Detected, Choose reason&gt;",IF(X119="1",IF(T119=1,"Please Enter Deemed Pensionable Pay","Add relevant Details Above"),"Please give details Above")))))))))))</f>
        <v/>
      </c>
      <c r="K119" s="263"/>
      <c r="L119" s="93"/>
      <c r="M119" s="93" t="str">
        <f t="shared" si="24"/>
        <v/>
      </c>
      <c r="N119" s="96">
        <f t="shared" si="23"/>
        <v>0</v>
      </c>
      <c r="O119" s="96">
        <f t="shared" si="23"/>
        <v>0</v>
      </c>
      <c r="P119" s="220">
        <f>(ROUND((F119/100*'Member Info'!$W$2), 2))</f>
        <v>0</v>
      </c>
      <c r="Q119" s="220" t="e">
        <f t="shared" si="25"/>
        <v>#VALUE!</v>
      </c>
      <c r="R119" s="220" t="str">
        <f t="shared" si="26"/>
        <v/>
      </c>
      <c r="S119" s="229" t="str">
        <f t="shared" si="27"/>
        <v/>
      </c>
      <c r="T119" s="230" t="str">
        <f t="shared" si="28"/>
        <v/>
      </c>
      <c r="U119" s="230" t="str">
        <f t="shared" si="29"/>
        <v/>
      </c>
      <c r="V119" s="224">
        <f t="shared" si="30"/>
        <v>0</v>
      </c>
      <c r="W119" s="112">
        <f t="shared" si="31"/>
        <v>0</v>
      </c>
      <c r="X119" s="237" t="str">
        <f t="shared" si="19"/>
        <v/>
      </c>
      <c r="Y119" s="242" t="b">
        <f t="shared" si="20"/>
        <v>0</v>
      </c>
      <c r="Z119" s="237">
        <f t="shared" si="32"/>
        <v>0</v>
      </c>
      <c r="AA119" s="237">
        <f>IF('Member Info'!N115="",1,"")</f>
        <v>1</v>
      </c>
      <c r="AB119" s="245" t="e">
        <f t="shared" si="33"/>
        <v>#VALUE!</v>
      </c>
      <c r="AC119" s="132" t="str">
        <f t="shared" si="21"/>
        <v/>
      </c>
      <c r="AD119" s="126">
        <f t="shared" si="22"/>
        <v>1</v>
      </c>
      <c r="AE119" s="126" t="str">
        <f>IF('Member Info'!N115&lt;&gt;"",IF('Member Info'!N115&lt;=$R$1,1,0),"")</f>
        <v/>
      </c>
      <c r="AG119" s="126" t="b">
        <f t="shared" si="34"/>
        <v>0</v>
      </c>
      <c r="AH119" s="126">
        <f t="shared" si="35"/>
        <v>0</v>
      </c>
      <c r="AJ119" s="126">
        <f t="shared" si="36"/>
        <v>0</v>
      </c>
      <c r="AK119" s="126">
        <f>IF('Member Info'!F115&gt;$R$1,1,0)</f>
        <v>0</v>
      </c>
      <c r="AL119" s="126" t="b">
        <f>IF(ISERROR(R119),ERROR.TYPE(#REF!)=ERROR.TYPE(R119),FALSE)</f>
        <v>0</v>
      </c>
      <c r="AM119" s="126" t="b">
        <f>IF(ISERROR(S119),ERROR.TYPE(#REF!)=ERROR.TYPE(S119),FALSE)</f>
        <v>0</v>
      </c>
      <c r="AN119" s="126">
        <f>IF(OR('Member Info'!F115&gt;=$S$1,'Member Info'!N115&gt;=$R$1),1,0)</f>
        <v>0</v>
      </c>
    </row>
    <row r="120" spans="1:40" x14ac:dyDescent="0.25">
      <c r="A120" s="4">
        <v>88</v>
      </c>
      <c r="B120" s="166">
        <f>'Member Info'!D116</f>
        <v>0</v>
      </c>
      <c r="C120" s="166">
        <f>'Member Info'!E116</f>
        <v>0</v>
      </c>
      <c r="D120" s="166" t="str">
        <f>'Member Info'!G116</f>
        <v/>
      </c>
      <c r="E120" s="167">
        <f>'Member Info'!B116</f>
        <v>0</v>
      </c>
      <c r="F120" s="244"/>
      <c r="G120" s="168" t="str">
        <f>IF(E120=0,"",
IF('Member Info'!$AM$19&lt;=$R$1,
SUMPRODUCT('Member Info'!L116+IF('Member Info'!H116&gt;'Member Info'!$AJ$12,'Member Info'!$AK$13,IF('Member Info'!H116&gt;'Member Info'!$AJ$11,'Member Info'!$AK$12,IF('Member Info'!H116&gt;'Member Info'!$AJ$10,'Member Info'!$AK$11,IF('Member Info'!H116&gt;'Member Info'!$AJ$9,'Member Info'!$AK$10,IF('Member Info'!H116&gt;'Member Info'!$AJ$8,'Member Info'!$AK$9,'Member Info'!$AK$8)))))),
SUMPRODUCT('Member Info'!L116+IF('Member Info'!H116&gt;'Member Info'!$AG$17,'Member Info'!$AH$18,IF('Member Info'!H116&gt;'Member Info'!$AG$16,'Member Info'!$AH$17,IF('Member Info'!H116&gt;'Member Info'!$AG$15,'Member Info'!$AH$16,IF('Member Info'!H116&gt;'Member Info'!$AG$14,'Member Info'!$AH$15,IF('Member Info'!H116&gt;'Member Info'!$AG$13,'Member Info'!$AH$14,IF('Member Info'!H116&gt;'Member Info'!$AG$12,'Member Info'!$AH$13,IF('Member Info'!H116&gt;'Member Info'!$AG$11,'Member Info'!$AH$12,IF('Member Info'!H116&gt;'Member Info'!$AG$10,'Member Info'!$AH$11,IF('Member Info'!H116&gt;'Member Info'!$AG$9,'Member Info'!$AH$10,IF('Member Info'!H116&gt;'Member Info'!$AG$8,'Member Info'!$AH$9,'Member Info'!$AH$8)))))))))))))</f>
        <v/>
      </c>
      <c r="H120" s="26"/>
      <c r="I120" s="26"/>
      <c r="J120" s="107" t="str">
        <f>IF(E120=0,"",IF('Member Info'!F116&gt;$S$1,CONCATENATE("Joined with practice on ", TEXT('Member Info'!F116, "DD/MM/YYYY")),IF('Member Info'!N116&lt;&gt;"",IF('Member Info'!N116&lt;$R$1,CONCATENATE("Left Scheme on ", TEXT('Member Info'!N116, "DD/MM/YYYY")),IF(ISERROR(G120),"Error Detected, No rate entered",IF(E120=0,"",IF(F120="","Error Detected, No Pensionable pay",IF(ISERROR(AB120)," Unknown Values entered.",IF(T120+U120&lt;1,"Acceptable",IF(R120+S120=200, "No Contributions Entered", IF(K120="","Error Detected, Choose reason&gt;",IF(X120="1",IF(T120=1,"Please Enter Deemed Pensionable Pay","Add Any Relevant Details Above"),"Please Give Details Above"))))))))),IF(ISERROR(G120),"Error Detected, No rate entered",IF(E120=0,"",IF(F120="","Error Detected, No Pensionable pay",IF(ISERROR(AB120)," Unknown Values entered.",IF(T120+U120&lt;1,"Acceptable",IF(R120+S120=200, "No Contributions Entered", IF(K120="","Error Detected, Choose reason&gt;",IF(X120="1",IF(T120=1,"Please Enter Deemed Pensionable Pay","Add relevant Details Above"),"Please give details Above")))))))))))</f>
        <v/>
      </c>
      <c r="K120" s="263"/>
      <c r="L120" s="93"/>
      <c r="M120" s="93" t="str">
        <f t="shared" si="24"/>
        <v/>
      </c>
      <c r="N120" s="96">
        <f t="shared" si="23"/>
        <v>0</v>
      </c>
      <c r="O120" s="96">
        <f t="shared" si="23"/>
        <v>0</v>
      </c>
      <c r="P120" s="220">
        <f>(ROUND((F120/100*'Member Info'!$W$2), 2))</f>
        <v>0</v>
      </c>
      <c r="Q120" s="220" t="e">
        <f t="shared" si="25"/>
        <v>#VALUE!</v>
      </c>
      <c r="R120" s="220" t="str">
        <f t="shared" si="26"/>
        <v/>
      </c>
      <c r="S120" s="229" t="str">
        <f t="shared" si="27"/>
        <v/>
      </c>
      <c r="T120" s="230" t="str">
        <f t="shared" si="28"/>
        <v/>
      </c>
      <c r="U120" s="230" t="str">
        <f t="shared" si="29"/>
        <v/>
      </c>
      <c r="V120" s="224">
        <f t="shared" si="30"/>
        <v>0</v>
      </c>
      <c r="W120" s="112">
        <f t="shared" si="31"/>
        <v>0</v>
      </c>
      <c r="X120" s="237" t="str">
        <f t="shared" si="19"/>
        <v/>
      </c>
      <c r="Y120" s="242" t="b">
        <f t="shared" si="20"/>
        <v>0</v>
      </c>
      <c r="Z120" s="237">
        <f t="shared" si="32"/>
        <v>0</v>
      </c>
      <c r="AA120" s="237">
        <f>IF('Member Info'!N116="",1,"")</f>
        <v>1</v>
      </c>
      <c r="AB120" s="245" t="e">
        <f t="shared" si="33"/>
        <v>#VALUE!</v>
      </c>
      <c r="AC120" s="132" t="str">
        <f t="shared" si="21"/>
        <v/>
      </c>
      <c r="AD120" s="126">
        <f t="shared" si="22"/>
        <v>1</v>
      </c>
      <c r="AE120" s="126" t="str">
        <f>IF('Member Info'!N116&lt;&gt;"",IF('Member Info'!N116&lt;=$R$1,1,0),"")</f>
        <v/>
      </c>
      <c r="AG120" s="126" t="b">
        <f t="shared" si="34"/>
        <v>0</v>
      </c>
      <c r="AH120" s="126">
        <f t="shared" si="35"/>
        <v>0</v>
      </c>
      <c r="AJ120" s="126">
        <f t="shared" si="36"/>
        <v>0</v>
      </c>
      <c r="AK120" s="126">
        <f>IF('Member Info'!F116&gt;$R$1,1,0)</f>
        <v>0</v>
      </c>
      <c r="AL120" s="126" t="b">
        <f>IF(ISERROR(R120),ERROR.TYPE(#REF!)=ERROR.TYPE(R120),FALSE)</f>
        <v>0</v>
      </c>
      <c r="AM120" s="126" t="b">
        <f>IF(ISERROR(S120),ERROR.TYPE(#REF!)=ERROR.TYPE(S120),FALSE)</f>
        <v>0</v>
      </c>
      <c r="AN120" s="126">
        <f>IF(OR('Member Info'!F116&gt;=$S$1,'Member Info'!N116&gt;=$R$1),1,0)</f>
        <v>0</v>
      </c>
    </row>
    <row r="121" spans="1:40" x14ac:dyDescent="0.25">
      <c r="A121" s="4">
        <v>89</v>
      </c>
      <c r="B121" s="166">
        <f>'Member Info'!D117</f>
        <v>0</v>
      </c>
      <c r="C121" s="166">
        <f>'Member Info'!E117</f>
        <v>0</v>
      </c>
      <c r="D121" s="166" t="str">
        <f>'Member Info'!G117</f>
        <v/>
      </c>
      <c r="E121" s="167">
        <f>'Member Info'!B117</f>
        <v>0</v>
      </c>
      <c r="F121" s="244"/>
      <c r="G121" s="168" t="str">
        <f>IF(E121=0,"",
IF('Member Info'!$AM$19&lt;=$R$1,
SUMPRODUCT('Member Info'!L117+IF('Member Info'!H117&gt;'Member Info'!$AJ$12,'Member Info'!$AK$13,IF('Member Info'!H117&gt;'Member Info'!$AJ$11,'Member Info'!$AK$12,IF('Member Info'!H117&gt;'Member Info'!$AJ$10,'Member Info'!$AK$11,IF('Member Info'!H117&gt;'Member Info'!$AJ$9,'Member Info'!$AK$10,IF('Member Info'!H117&gt;'Member Info'!$AJ$8,'Member Info'!$AK$9,'Member Info'!$AK$8)))))),
SUMPRODUCT('Member Info'!L117+IF('Member Info'!H117&gt;'Member Info'!$AG$17,'Member Info'!$AH$18,IF('Member Info'!H117&gt;'Member Info'!$AG$16,'Member Info'!$AH$17,IF('Member Info'!H117&gt;'Member Info'!$AG$15,'Member Info'!$AH$16,IF('Member Info'!H117&gt;'Member Info'!$AG$14,'Member Info'!$AH$15,IF('Member Info'!H117&gt;'Member Info'!$AG$13,'Member Info'!$AH$14,IF('Member Info'!H117&gt;'Member Info'!$AG$12,'Member Info'!$AH$13,IF('Member Info'!H117&gt;'Member Info'!$AG$11,'Member Info'!$AH$12,IF('Member Info'!H117&gt;'Member Info'!$AG$10,'Member Info'!$AH$11,IF('Member Info'!H117&gt;'Member Info'!$AG$9,'Member Info'!$AH$10,IF('Member Info'!H117&gt;'Member Info'!$AG$8,'Member Info'!$AH$9,'Member Info'!$AH$8)))))))))))))</f>
        <v/>
      </c>
      <c r="H121" s="26"/>
      <c r="I121" s="26"/>
      <c r="J121" s="107" t="str">
        <f>IF(E121=0,"",IF('Member Info'!F117&gt;$S$1,CONCATENATE("Joined with practice on ", TEXT('Member Info'!F117, "DD/MM/YYYY")),IF('Member Info'!N117&lt;&gt;"",IF('Member Info'!N117&lt;$R$1,CONCATENATE("Left Scheme on ", TEXT('Member Info'!N117, "DD/MM/YYYY")),IF(ISERROR(G121),"Error Detected, No rate entered",IF(E121=0,"",IF(F121="","Error Detected, No Pensionable pay",IF(ISERROR(AB121)," Unknown Values entered.",IF(T121+U121&lt;1,"Acceptable",IF(R121+S121=200, "No Contributions Entered", IF(K121="","Error Detected, Choose reason&gt;",IF(X121="1",IF(T121=1,"Please Enter Deemed Pensionable Pay","Add Any Relevant Details Above"),"Please Give Details Above"))))))))),IF(ISERROR(G121),"Error Detected, No rate entered",IF(E121=0,"",IF(F121="","Error Detected, No Pensionable pay",IF(ISERROR(AB121)," Unknown Values entered.",IF(T121+U121&lt;1,"Acceptable",IF(R121+S121=200, "No Contributions Entered", IF(K121="","Error Detected, Choose reason&gt;",IF(X121="1",IF(T121=1,"Please Enter Deemed Pensionable Pay","Add relevant Details Above"),"Please give details Above")))))))))))</f>
        <v/>
      </c>
      <c r="K121" s="263"/>
      <c r="L121" s="93"/>
      <c r="M121" s="93" t="str">
        <f t="shared" si="24"/>
        <v/>
      </c>
      <c r="N121" s="96">
        <f t="shared" si="23"/>
        <v>0</v>
      </c>
      <c r="O121" s="96">
        <f t="shared" si="23"/>
        <v>0</v>
      </c>
      <c r="P121" s="220">
        <f>(ROUND((F121/100*'Member Info'!$W$2), 2))</f>
        <v>0</v>
      </c>
      <c r="Q121" s="220" t="e">
        <f t="shared" si="25"/>
        <v>#VALUE!</v>
      </c>
      <c r="R121" s="220" t="str">
        <f t="shared" si="26"/>
        <v/>
      </c>
      <c r="S121" s="229" t="str">
        <f t="shared" si="27"/>
        <v/>
      </c>
      <c r="T121" s="230" t="str">
        <f t="shared" si="28"/>
        <v/>
      </c>
      <c r="U121" s="230" t="str">
        <f t="shared" si="29"/>
        <v/>
      </c>
      <c r="V121" s="224">
        <f t="shared" si="30"/>
        <v>0</v>
      </c>
      <c r="W121" s="112">
        <f t="shared" si="31"/>
        <v>0</v>
      </c>
      <c r="X121" s="237" t="str">
        <f t="shared" si="19"/>
        <v/>
      </c>
      <c r="Y121" s="242" t="b">
        <f t="shared" si="20"/>
        <v>0</v>
      </c>
      <c r="Z121" s="237">
        <f t="shared" si="32"/>
        <v>0</v>
      </c>
      <c r="AA121" s="237">
        <f>IF('Member Info'!N117="",1,"")</f>
        <v>1</v>
      </c>
      <c r="AB121" s="245" t="e">
        <f t="shared" si="33"/>
        <v>#VALUE!</v>
      </c>
      <c r="AC121" s="132" t="str">
        <f t="shared" si="21"/>
        <v/>
      </c>
      <c r="AD121" s="126">
        <f t="shared" si="22"/>
        <v>1</v>
      </c>
      <c r="AE121" s="126" t="str">
        <f>IF('Member Info'!N117&lt;&gt;"",IF('Member Info'!N117&lt;=$R$1,1,0),"")</f>
        <v/>
      </c>
      <c r="AG121" s="126" t="b">
        <f t="shared" si="34"/>
        <v>0</v>
      </c>
      <c r="AH121" s="126">
        <f t="shared" si="35"/>
        <v>0</v>
      </c>
      <c r="AJ121" s="126">
        <f t="shared" si="36"/>
        <v>0</v>
      </c>
      <c r="AK121" s="126">
        <f>IF('Member Info'!F117&gt;$R$1,1,0)</f>
        <v>0</v>
      </c>
      <c r="AL121" s="126" t="b">
        <f>IF(ISERROR(R121),ERROR.TYPE(#REF!)=ERROR.TYPE(R121),FALSE)</f>
        <v>0</v>
      </c>
      <c r="AM121" s="126" t="b">
        <f>IF(ISERROR(S121),ERROR.TYPE(#REF!)=ERROR.TYPE(S121),FALSE)</f>
        <v>0</v>
      </c>
      <c r="AN121" s="126">
        <f>IF(OR('Member Info'!F117&gt;=$S$1,'Member Info'!N117&gt;=$R$1),1,0)</f>
        <v>0</v>
      </c>
    </row>
    <row r="122" spans="1:40" x14ac:dyDescent="0.25">
      <c r="A122" s="4">
        <v>90</v>
      </c>
      <c r="B122" s="166">
        <f>'Member Info'!D118</f>
        <v>0</v>
      </c>
      <c r="C122" s="166">
        <f>'Member Info'!E118</f>
        <v>0</v>
      </c>
      <c r="D122" s="166" t="str">
        <f>'Member Info'!G118</f>
        <v/>
      </c>
      <c r="E122" s="167">
        <f>'Member Info'!B118</f>
        <v>0</v>
      </c>
      <c r="F122" s="244"/>
      <c r="G122" s="168" t="str">
        <f>IF(E122=0,"",
IF('Member Info'!$AM$19&lt;=$R$1,
SUMPRODUCT('Member Info'!L118+IF('Member Info'!H118&gt;'Member Info'!$AJ$12,'Member Info'!$AK$13,IF('Member Info'!H118&gt;'Member Info'!$AJ$11,'Member Info'!$AK$12,IF('Member Info'!H118&gt;'Member Info'!$AJ$10,'Member Info'!$AK$11,IF('Member Info'!H118&gt;'Member Info'!$AJ$9,'Member Info'!$AK$10,IF('Member Info'!H118&gt;'Member Info'!$AJ$8,'Member Info'!$AK$9,'Member Info'!$AK$8)))))),
SUMPRODUCT('Member Info'!L118+IF('Member Info'!H118&gt;'Member Info'!$AG$17,'Member Info'!$AH$18,IF('Member Info'!H118&gt;'Member Info'!$AG$16,'Member Info'!$AH$17,IF('Member Info'!H118&gt;'Member Info'!$AG$15,'Member Info'!$AH$16,IF('Member Info'!H118&gt;'Member Info'!$AG$14,'Member Info'!$AH$15,IF('Member Info'!H118&gt;'Member Info'!$AG$13,'Member Info'!$AH$14,IF('Member Info'!H118&gt;'Member Info'!$AG$12,'Member Info'!$AH$13,IF('Member Info'!H118&gt;'Member Info'!$AG$11,'Member Info'!$AH$12,IF('Member Info'!H118&gt;'Member Info'!$AG$10,'Member Info'!$AH$11,IF('Member Info'!H118&gt;'Member Info'!$AG$9,'Member Info'!$AH$10,IF('Member Info'!H118&gt;'Member Info'!$AG$8,'Member Info'!$AH$9,'Member Info'!$AH$8)))))))))))))</f>
        <v/>
      </c>
      <c r="H122" s="26"/>
      <c r="I122" s="26"/>
      <c r="J122" s="107" t="str">
        <f>IF(E122=0,"",IF('Member Info'!F118&gt;$S$1,CONCATENATE("Joined with practice on ", TEXT('Member Info'!F118, "DD/MM/YYYY")),IF('Member Info'!N118&lt;&gt;"",IF('Member Info'!N118&lt;$R$1,CONCATENATE("Left Scheme on ", TEXT('Member Info'!N118, "DD/MM/YYYY")),IF(ISERROR(G122),"Error Detected, No rate entered",IF(E122=0,"",IF(F122="","Error Detected, No Pensionable pay",IF(ISERROR(AB122)," Unknown Values entered.",IF(T122+U122&lt;1,"Acceptable",IF(R122+S122=200, "No Contributions Entered", IF(K122="","Error Detected, Choose reason&gt;",IF(X122="1",IF(T122=1,"Please Enter Deemed Pensionable Pay","Add Any Relevant Details Above"),"Please Give Details Above"))))))))),IF(ISERROR(G122),"Error Detected, No rate entered",IF(E122=0,"",IF(F122="","Error Detected, No Pensionable pay",IF(ISERROR(AB122)," Unknown Values entered.",IF(T122+U122&lt;1,"Acceptable",IF(R122+S122=200, "No Contributions Entered", IF(K122="","Error Detected, Choose reason&gt;",IF(X122="1",IF(T122=1,"Please Enter Deemed Pensionable Pay","Add relevant Details Above"),"Please give details Above")))))))))))</f>
        <v/>
      </c>
      <c r="K122" s="263"/>
      <c r="L122" s="93"/>
      <c r="M122" s="93" t="str">
        <f t="shared" si="24"/>
        <v/>
      </c>
      <c r="N122" s="96">
        <f t="shared" si="23"/>
        <v>0</v>
      </c>
      <c r="O122" s="96">
        <f t="shared" si="23"/>
        <v>0</v>
      </c>
      <c r="P122" s="220">
        <f>(ROUND((F122/100*'Member Info'!$W$2), 2))</f>
        <v>0</v>
      </c>
      <c r="Q122" s="220" t="e">
        <f t="shared" si="25"/>
        <v>#VALUE!</v>
      </c>
      <c r="R122" s="220" t="str">
        <f t="shared" si="26"/>
        <v/>
      </c>
      <c r="S122" s="229" t="str">
        <f t="shared" si="27"/>
        <v/>
      </c>
      <c r="T122" s="230" t="str">
        <f t="shared" si="28"/>
        <v/>
      </c>
      <c r="U122" s="230" t="str">
        <f t="shared" si="29"/>
        <v/>
      </c>
      <c r="V122" s="224">
        <f t="shared" si="30"/>
        <v>0</v>
      </c>
      <c r="W122" s="112">
        <f t="shared" si="31"/>
        <v>0</v>
      </c>
      <c r="X122" s="237" t="str">
        <f t="shared" si="19"/>
        <v/>
      </c>
      <c r="Y122" s="242" t="b">
        <f t="shared" si="20"/>
        <v>0</v>
      </c>
      <c r="Z122" s="237">
        <f t="shared" si="32"/>
        <v>0</v>
      </c>
      <c r="AA122" s="237">
        <f>IF('Member Info'!N118="",1,"")</f>
        <v>1</v>
      </c>
      <c r="AB122" s="245" t="e">
        <f t="shared" si="33"/>
        <v>#VALUE!</v>
      </c>
      <c r="AC122" s="132" t="str">
        <f t="shared" si="21"/>
        <v/>
      </c>
      <c r="AD122" s="126">
        <f t="shared" si="22"/>
        <v>1</v>
      </c>
      <c r="AE122" s="126" t="str">
        <f>IF('Member Info'!N118&lt;&gt;"",IF('Member Info'!N118&lt;=$R$1,1,0),"")</f>
        <v/>
      </c>
      <c r="AG122" s="126" t="b">
        <f t="shared" si="34"/>
        <v>0</v>
      </c>
      <c r="AH122" s="126">
        <f t="shared" si="35"/>
        <v>0</v>
      </c>
      <c r="AJ122" s="126">
        <f t="shared" si="36"/>
        <v>0</v>
      </c>
      <c r="AK122" s="126">
        <f>IF('Member Info'!F118&gt;$R$1,1,0)</f>
        <v>0</v>
      </c>
      <c r="AL122" s="126" t="b">
        <f>IF(ISERROR(R122),ERROR.TYPE(#REF!)=ERROR.TYPE(R122),FALSE)</f>
        <v>0</v>
      </c>
      <c r="AM122" s="126" t="b">
        <f>IF(ISERROR(S122),ERROR.TYPE(#REF!)=ERROR.TYPE(S122),FALSE)</f>
        <v>0</v>
      </c>
      <c r="AN122" s="126">
        <f>IF(OR('Member Info'!F118&gt;=$S$1,'Member Info'!N118&gt;=$R$1),1,0)</f>
        <v>0</v>
      </c>
    </row>
    <row r="123" spans="1:40" x14ac:dyDescent="0.25">
      <c r="A123" s="4">
        <v>91</v>
      </c>
      <c r="B123" s="166">
        <f>'Member Info'!D119</f>
        <v>0</v>
      </c>
      <c r="C123" s="166">
        <f>'Member Info'!E119</f>
        <v>0</v>
      </c>
      <c r="D123" s="166" t="str">
        <f>'Member Info'!G119</f>
        <v/>
      </c>
      <c r="E123" s="167">
        <f>'Member Info'!B119</f>
        <v>0</v>
      </c>
      <c r="F123" s="244"/>
      <c r="G123" s="168" t="str">
        <f>IF(E123=0,"",
IF('Member Info'!$AM$19&lt;=$R$1,
SUMPRODUCT('Member Info'!L119+IF('Member Info'!H119&gt;'Member Info'!$AJ$12,'Member Info'!$AK$13,IF('Member Info'!H119&gt;'Member Info'!$AJ$11,'Member Info'!$AK$12,IF('Member Info'!H119&gt;'Member Info'!$AJ$10,'Member Info'!$AK$11,IF('Member Info'!H119&gt;'Member Info'!$AJ$9,'Member Info'!$AK$10,IF('Member Info'!H119&gt;'Member Info'!$AJ$8,'Member Info'!$AK$9,'Member Info'!$AK$8)))))),
SUMPRODUCT('Member Info'!L119+IF('Member Info'!H119&gt;'Member Info'!$AG$17,'Member Info'!$AH$18,IF('Member Info'!H119&gt;'Member Info'!$AG$16,'Member Info'!$AH$17,IF('Member Info'!H119&gt;'Member Info'!$AG$15,'Member Info'!$AH$16,IF('Member Info'!H119&gt;'Member Info'!$AG$14,'Member Info'!$AH$15,IF('Member Info'!H119&gt;'Member Info'!$AG$13,'Member Info'!$AH$14,IF('Member Info'!H119&gt;'Member Info'!$AG$12,'Member Info'!$AH$13,IF('Member Info'!H119&gt;'Member Info'!$AG$11,'Member Info'!$AH$12,IF('Member Info'!H119&gt;'Member Info'!$AG$10,'Member Info'!$AH$11,IF('Member Info'!H119&gt;'Member Info'!$AG$9,'Member Info'!$AH$10,IF('Member Info'!H119&gt;'Member Info'!$AG$8,'Member Info'!$AH$9,'Member Info'!$AH$8)))))))))))))</f>
        <v/>
      </c>
      <c r="H123" s="26"/>
      <c r="I123" s="26"/>
      <c r="J123" s="107" t="str">
        <f>IF(E123=0,"",IF('Member Info'!F119&gt;$S$1,CONCATENATE("Joined with practice on ", TEXT('Member Info'!F119, "DD/MM/YYYY")),IF('Member Info'!N119&lt;&gt;"",IF('Member Info'!N119&lt;$R$1,CONCATENATE("Left Scheme on ", TEXT('Member Info'!N119, "DD/MM/YYYY")),IF(ISERROR(G123),"Error Detected, No rate entered",IF(E123=0,"",IF(F123="","Error Detected, No Pensionable pay",IF(ISERROR(AB123)," Unknown Values entered.",IF(T123+U123&lt;1,"Acceptable",IF(R123+S123=200, "No Contributions Entered", IF(K123="","Error Detected, Choose reason&gt;",IF(X123="1",IF(T123=1,"Please Enter Deemed Pensionable Pay","Add Any Relevant Details Above"),"Please Give Details Above"))))))))),IF(ISERROR(G123),"Error Detected, No rate entered",IF(E123=0,"",IF(F123="","Error Detected, No Pensionable pay",IF(ISERROR(AB123)," Unknown Values entered.",IF(T123+U123&lt;1,"Acceptable",IF(R123+S123=200, "No Contributions Entered", IF(K123="","Error Detected, Choose reason&gt;",IF(X123="1",IF(T123=1,"Please Enter Deemed Pensionable Pay","Add relevant Details Above"),"Please give details Above")))))))))))</f>
        <v/>
      </c>
      <c r="K123" s="263"/>
      <c r="L123" s="93"/>
      <c r="M123" s="93" t="str">
        <f t="shared" si="24"/>
        <v/>
      </c>
      <c r="N123" s="96">
        <f t="shared" si="23"/>
        <v>0</v>
      </c>
      <c r="O123" s="96">
        <f t="shared" si="23"/>
        <v>0</v>
      </c>
      <c r="P123" s="220">
        <f>(ROUND((F123/100*'Member Info'!$W$2), 2))</f>
        <v>0</v>
      </c>
      <c r="Q123" s="220" t="e">
        <f t="shared" si="25"/>
        <v>#VALUE!</v>
      </c>
      <c r="R123" s="220" t="str">
        <f t="shared" si="26"/>
        <v/>
      </c>
      <c r="S123" s="229" t="str">
        <f t="shared" si="27"/>
        <v/>
      </c>
      <c r="T123" s="230" t="str">
        <f t="shared" si="28"/>
        <v/>
      </c>
      <c r="U123" s="230" t="str">
        <f t="shared" si="29"/>
        <v/>
      </c>
      <c r="V123" s="224">
        <f t="shared" si="30"/>
        <v>0</v>
      </c>
      <c r="W123" s="112">
        <f t="shared" si="31"/>
        <v>0</v>
      </c>
      <c r="X123" s="237" t="str">
        <f t="shared" si="19"/>
        <v/>
      </c>
      <c r="Y123" s="242" t="b">
        <f t="shared" si="20"/>
        <v>0</v>
      </c>
      <c r="Z123" s="237">
        <f t="shared" si="32"/>
        <v>0</v>
      </c>
      <c r="AA123" s="237">
        <f>IF('Member Info'!N119="",1,"")</f>
        <v>1</v>
      </c>
      <c r="AB123" s="245" t="e">
        <f t="shared" si="33"/>
        <v>#VALUE!</v>
      </c>
      <c r="AC123" s="132" t="str">
        <f t="shared" si="21"/>
        <v/>
      </c>
      <c r="AD123" s="126">
        <f t="shared" si="22"/>
        <v>1</v>
      </c>
      <c r="AE123" s="126" t="str">
        <f>IF('Member Info'!N119&lt;&gt;"",IF('Member Info'!N119&lt;=$R$1,1,0),"")</f>
        <v/>
      </c>
      <c r="AG123" s="126" t="b">
        <f t="shared" si="34"/>
        <v>0</v>
      </c>
      <c r="AH123" s="126">
        <f t="shared" si="35"/>
        <v>0</v>
      </c>
      <c r="AJ123" s="126">
        <f t="shared" si="36"/>
        <v>0</v>
      </c>
      <c r="AK123" s="126">
        <f>IF('Member Info'!F119&gt;$R$1,1,0)</f>
        <v>0</v>
      </c>
      <c r="AL123" s="126" t="b">
        <f>IF(ISERROR(R123),ERROR.TYPE(#REF!)=ERROR.TYPE(R123),FALSE)</f>
        <v>0</v>
      </c>
      <c r="AM123" s="126" t="b">
        <f>IF(ISERROR(S123),ERROR.TYPE(#REF!)=ERROR.TYPE(S123),FALSE)</f>
        <v>0</v>
      </c>
      <c r="AN123" s="126">
        <f>IF(OR('Member Info'!F119&gt;=$S$1,'Member Info'!N119&gt;=$R$1),1,0)</f>
        <v>0</v>
      </c>
    </row>
    <row r="124" spans="1:40" x14ac:dyDescent="0.25">
      <c r="A124" s="4">
        <v>92</v>
      </c>
      <c r="B124" s="166">
        <f>'Member Info'!D120</f>
        <v>0</v>
      </c>
      <c r="C124" s="166">
        <f>'Member Info'!E120</f>
        <v>0</v>
      </c>
      <c r="D124" s="166" t="str">
        <f>'Member Info'!G120</f>
        <v/>
      </c>
      <c r="E124" s="167">
        <f>'Member Info'!B120</f>
        <v>0</v>
      </c>
      <c r="F124" s="244"/>
      <c r="G124" s="168" t="str">
        <f>IF(E124=0,"",
IF('Member Info'!$AM$19&lt;=$R$1,
SUMPRODUCT('Member Info'!L120+IF('Member Info'!H120&gt;'Member Info'!$AJ$12,'Member Info'!$AK$13,IF('Member Info'!H120&gt;'Member Info'!$AJ$11,'Member Info'!$AK$12,IF('Member Info'!H120&gt;'Member Info'!$AJ$10,'Member Info'!$AK$11,IF('Member Info'!H120&gt;'Member Info'!$AJ$9,'Member Info'!$AK$10,IF('Member Info'!H120&gt;'Member Info'!$AJ$8,'Member Info'!$AK$9,'Member Info'!$AK$8)))))),
SUMPRODUCT('Member Info'!L120+IF('Member Info'!H120&gt;'Member Info'!$AG$17,'Member Info'!$AH$18,IF('Member Info'!H120&gt;'Member Info'!$AG$16,'Member Info'!$AH$17,IF('Member Info'!H120&gt;'Member Info'!$AG$15,'Member Info'!$AH$16,IF('Member Info'!H120&gt;'Member Info'!$AG$14,'Member Info'!$AH$15,IF('Member Info'!H120&gt;'Member Info'!$AG$13,'Member Info'!$AH$14,IF('Member Info'!H120&gt;'Member Info'!$AG$12,'Member Info'!$AH$13,IF('Member Info'!H120&gt;'Member Info'!$AG$11,'Member Info'!$AH$12,IF('Member Info'!H120&gt;'Member Info'!$AG$10,'Member Info'!$AH$11,IF('Member Info'!H120&gt;'Member Info'!$AG$9,'Member Info'!$AH$10,IF('Member Info'!H120&gt;'Member Info'!$AG$8,'Member Info'!$AH$9,'Member Info'!$AH$8)))))))))))))</f>
        <v/>
      </c>
      <c r="H124" s="26"/>
      <c r="I124" s="26"/>
      <c r="J124" s="107" t="str">
        <f>IF(E124=0,"",IF('Member Info'!F120&gt;$S$1,CONCATENATE("Joined with practice on ", TEXT('Member Info'!F120, "DD/MM/YYYY")),IF('Member Info'!N120&lt;&gt;"",IF('Member Info'!N120&lt;$R$1,CONCATENATE("Left Scheme on ", TEXT('Member Info'!N120, "DD/MM/YYYY")),IF(ISERROR(G124),"Error Detected, No rate entered",IF(E124=0,"",IF(F124="","Error Detected, No Pensionable pay",IF(ISERROR(AB124)," Unknown Values entered.",IF(T124+U124&lt;1,"Acceptable",IF(R124+S124=200, "No Contributions Entered", IF(K124="","Error Detected, Choose reason&gt;",IF(X124="1",IF(T124=1,"Please Enter Deemed Pensionable Pay","Add Any Relevant Details Above"),"Please Give Details Above"))))))))),IF(ISERROR(G124),"Error Detected, No rate entered",IF(E124=0,"",IF(F124="","Error Detected, No Pensionable pay",IF(ISERROR(AB124)," Unknown Values entered.",IF(T124+U124&lt;1,"Acceptable",IF(R124+S124=200, "No Contributions Entered", IF(K124="","Error Detected, Choose reason&gt;",IF(X124="1",IF(T124=1,"Please Enter Deemed Pensionable Pay","Add relevant Details Above"),"Please give details Above")))))))))))</f>
        <v/>
      </c>
      <c r="K124" s="263"/>
      <c r="L124" s="93"/>
      <c r="M124" s="93" t="str">
        <f t="shared" si="24"/>
        <v/>
      </c>
      <c r="N124" s="96">
        <f t="shared" si="23"/>
        <v>0</v>
      </c>
      <c r="O124" s="96">
        <f t="shared" si="23"/>
        <v>0</v>
      </c>
      <c r="P124" s="220">
        <f>(ROUND((F124/100*'Member Info'!$W$2), 2))</f>
        <v>0</v>
      </c>
      <c r="Q124" s="220" t="e">
        <f t="shared" si="25"/>
        <v>#VALUE!</v>
      </c>
      <c r="R124" s="220" t="str">
        <f t="shared" si="26"/>
        <v/>
      </c>
      <c r="S124" s="229" t="str">
        <f t="shared" si="27"/>
        <v/>
      </c>
      <c r="T124" s="230" t="str">
        <f t="shared" si="28"/>
        <v/>
      </c>
      <c r="U124" s="230" t="str">
        <f t="shared" si="29"/>
        <v/>
      </c>
      <c r="V124" s="224">
        <f t="shared" si="30"/>
        <v>0</v>
      </c>
      <c r="W124" s="112">
        <f t="shared" si="31"/>
        <v>0</v>
      </c>
      <c r="X124" s="237" t="str">
        <f t="shared" si="19"/>
        <v/>
      </c>
      <c r="Y124" s="242" t="b">
        <f t="shared" si="20"/>
        <v>0</v>
      </c>
      <c r="Z124" s="237">
        <f t="shared" si="32"/>
        <v>0</v>
      </c>
      <c r="AA124" s="237">
        <f>IF('Member Info'!N120="",1,"")</f>
        <v>1</v>
      </c>
      <c r="AB124" s="245" t="e">
        <f t="shared" si="33"/>
        <v>#VALUE!</v>
      </c>
      <c r="AC124" s="132" t="str">
        <f t="shared" si="21"/>
        <v/>
      </c>
      <c r="AD124" s="126">
        <f t="shared" si="22"/>
        <v>1</v>
      </c>
      <c r="AE124" s="126" t="str">
        <f>IF('Member Info'!N120&lt;&gt;"",IF('Member Info'!N120&lt;=$R$1,1,0),"")</f>
        <v/>
      </c>
      <c r="AG124" s="126" t="b">
        <f t="shared" si="34"/>
        <v>0</v>
      </c>
      <c r="AH124" s="126">
        <f t="shared" si="35"/>
        <v>0</v>
      </c>
      <c r="AJ124" s="126">
        <f t="shared" si="36"/>
        <v>0</v>
      </c>
      <c r="AK124" s="126">
        <f>IF('Member Info'!F120&gt;$R$1,1,0)</f>
        <v>0</v>
      </c>
      <c r="AL124" s="126" t="b">
        <f>IF(ISERROR(R124),ERROR.TYPE(#REF!)=ERROR.TYPE(R124),FALSE)</f>
        <v>0</v>
      </c>
      <c r="AM124" s="126" t="b">
        <f>IF(ISERROR(S124),ERROR.TYPE(#REF!)=ERROR.TYPE(S124),FALSE)</f>
        <v>0</v>
      </c>
      <c r="AN124" s="126">
        <f>IF(OR('Member Info'!F120&gt;=$S$1,'Member Info'!N120&gt;=$R$1),1,0)</f>
        <v>0</v>
      </c>
    </row>
    <row r="125" spans="1:40" x14ac:dyDescent="0.25">
      <c r="A125" s="4">
        <v>93</v>
      </c>
      <c r="B125" s="166">
        <f>'Member Info'!D121</f>
        <v>0</v>
      </c>
      <c r="C125" s="166">
        <f>'Member Info'!E121</f>
        <v>0</v>
      </c>
      <c r="D125" s="166" t="str">
        <f>'Member Info'!G121</f>
        <v/>
      </c>
      <c r="E125" s="167">
        <f>'Member Info'!B121</f>
        <v>0</v>
      </c>
      <c r="F125" s="244"/>
      <c r="G125" s="168" t="str">
        <f>IF(E125=0,"",
IF('Member Info'!$AM$19&lt;=$R$1,
SUMPRODUCT('Member Info'!L121+IF('Member Info'!H121&gt;'Member Info'!$AJ$12,'Member Info'!$AK$13,IF('Member Info'!H121&gt;'Member Info'!$AJ$11,'Member Info'!$AK$12,IF('Member Info'!H121&gt;'Member Info'!$AJ$10,'Member Info'!$AK$11,IF('Member Info'!H121&gt;'Member Info'!$AJ$9,'Member Info'!$AK$10,IF('Member Info'!H121&gt;'Member Info'!$AJ$8,'Member Info'!$AK$9,'Member Info'!$AK$8)))))),
SUMPRODUCT('Member Info'!L121+IF('Member Info'!H121&gt;'Member Info'!$AG$17,'Member Info'!$AH$18,IF('Member Info'!H121&gt;'Member Info'!$AG$16,'Member Info'!$AH$17,IF('Member Info'!H121&gt;'Member Info'!$AG$15,'Member Info'!$AH$16,IF('Member Info'!H121&gt;'Member Info'!$AG$14,'Member Info'!$AH$15,IF('Member Info'!H121&gt;'Member Info'!$AG$13,'Member Info'!$AH$14,IF('Member Info'!H121&gt;'Member Info'!$AG$12,'Member Info'!$AH$13,IF('Member Info'!H121&gt;'Member Info'!$AG$11,'Member Info'!$AH$12,IF('Member Info'!H121&gt;'Member Info'!$AG$10,'Member Info'!$AH$11,IF('Member Info'!H121&gt;'Member Info'!$AG$9,'Member Info'!$AH$10,IF('Member Info'!H121&gt;'Member Info'!$AG$8,'Member Info'!$AH$9,'Member Info'!$AH$8)))))))))))))</f>
        <v/>
      </c>
      <c r="H125" s="26"/>
      <c r="I125" s="26"/>
      <c r="J125" s="107" t="str">
        <f>IF(E125=0,"",IF('Member Info'!F121&gt;$S$1,CONCATENATE("Joined with practice on ", TEXT('Member Info'!F121, "DD/MM/YYYY")),IF('Member Info'!N121&lt;&gt;"",IF('Member Info'!N121&lt;$R$1,CONCATENATE("Left Scheme on ", TEXT('Member Info'!N121, "DD/MM/YYYY")),IF(ISERROR(G125),"Error Detected, No rate entered",IF(E125=0,"",IF(F125="","Error Detected, No Pensionable pay",IF(ISERROR(AB125)," Unknown Values entered.",IF(T125+U125&lt;1,"Acceptable",IF(R125+S125=200, "No Contributions Entered", IF(K125="","Error Detected, Choose reason&gt;",IF(X125="1",IF(T125=1,"Please Enter Deemed Pensionable Pay","Add Any Relevant Details Above"),"Please Give Details Above"))))))))),IF(ISERROR(G125),"Error Detected, No rate entered",IF(E125=0,"",IF(F125="","Error Detected, No Pensionable pay",IF(ISERROR(AB125)," Unknown Values entered.",IF(T125+U125&lt;1,"Acceptable",IF(R125+S125=200, "No Contributions Entered", IF(K125="","Error Detected, Choose reason&gt;",IF(X125="1",IF(T125=1,"Please Enter Deemed Pensionable Pay","Add relevant Details Above"),"Please give details Above")))))))))))</f>
        <v/>
      </c>
      <c r="K125" s="263"/>
      <c r="L125" s="93"/>
      <c r="M125" s="93" t="str">
        <f t="shared" si="24"/>
        <v/>
      </c>
      <c r="N125" s="96">
        <f t="shared" si="23"/>
        <v>0</v>
      </c>
      <c r="O125" s="96">
        <f t="shared" si="23"/>
        <v>0</v>
      </c>
      <c r="P125" s="220">
        <f>(ROUND((F125/100*'Member Info'!$W$2), 2))</f>
        <v>0</v>
      </c>
      <c r="Q125" s="220" t="e">
        <f t="shared" si="25"/>
        <v>#VALUE!</v>
      </c>
      <c r="R125" s="220" t="str">
        <f t="shared" si="26"/>
        <v/>
      </c>
      <c r="S125" s="229" t="str">
        <f t="shared" si="27"/>
        <v/>
      </c>
      <c r="T125" s="230" t="str">
        <f t="shared" si="28"/>
        <v/>
      </c>
      <c r="U125" s="230" t="str">
        <f t="shared" si="29"/>
        <v/>
      </c>
      <c r="V125" s="224">
        <f t="shared" si="30"/>
        <v>0</v>
      </c>
      <c r="W125" s="112">
        <f t="shared" si="31"/>
        <v>0</v>
      </c>
      <c r="X125" s="237" t="str">
        <f t="shared" si="19"/>
        <v/>
      </c>
      <c r="Y125" s="242" t="b">
        <f t="shared" si="20"/>
        <v>0</v>
      </c>
      <c r="Z125" s="237">
        <f t="shared" si="32"/>
        <v>0</v>
      </c>
      <c r="AA125" s="237">
        <f>IF('Member Info'!N121="",1,"")</f>
        <v>1</v>
      </c>
      <c r="AB125" s="245" t="e">
        <f t="shared" si="33"/>
        <v>#VALUE!</v>
      </c>
      <c r="AC125" s="132" t="str">
        <f t="shared" si="21"/>
        <v/>
      </c>
      <c r="AD125" s="126">
        <f t="shared" si="22"/>
        <v>1</v>
      </c>
      <c r="AE125" s="126" t="str">
        <f>IF('Member Info'!N121&lt;&gt;"",IF('Member Info'!N121&lt;=$R$1,1,0),"")</f>
        <v/>
      </c>
      <c r="AG125" s="126" t="b">
        <f t="shared" si="34"/>
        <v>0</v>
      </c>
      <c r="AH125" s="126">
        <f t="shared" si="35"/>
        <v>0</v>
      </c>
      <c r="AJ125" s="126">
        <f t="shared" si="36"/>
        <v>0</v>
      </c>
      <c r="AK125" s="126">
        <f>IF('Member Info'!F121&gt;$R$1,1,0)</f>
        <v>0</v>
      </c>
      <c r="AL125" s="126" t="b">
        <f>IF(ISERROR(R125),ERROR.TYPE(#REF!)=ERROR.TYPE(R125),FALSE)</f>
        <v>0</v>
      </c>
      <c r="AM125" s="126" t="b">
        <f>IF(ISERROR(S125),ERROR.TYPE(#REF!)=ERROR.TYPE(S125),FALSE)</f>
        <v>0</v>
      </c>
      <c r="AN125" s="126">
        <f>IF(OR('Member Info'!F121&gt;=$S$1,'Member Info'!N121&gt;=$R$1),1,0)</f>
        <v>0</v>
      </c>
    </row>
    <row r="126" spans="1:40" x14ac:dyDescent="0.25">
      <c r="A126" s="4">
        <v>94</v>
      </c>
      <c r="B126" s="166">
        <f>'Member Info'!D122</f>
        <v>0</v>
      </c>
      <c r="C126" s="166">
        <f>'Member Info'!E122</f>
        <v>0</v>
      </c>
      <c r="D126" s="166" t="str">
        <f>'Member Info'!G122</f>
        <v/>
      </c>
      <c r="E126" s="167">
        <f>'Member Info'!B122</f>
        <v>0</v>
      </c>
      <c r="F126" s="244"/>
      <c r="G126" s="168" t="str">
        <f>IF(E126=0,"",
IF('Member Info'!$AM$19&lt;=$R$1,
SUMPRODUCT('Member Info'!L122+IF('Member Info'!H122&gt;'Member Info'!$AJ$12,'Member Info'!$AK$13,IF('Member Info'!H122&gt;'Member Info'!$AJ$11,'Member Info'!$AK$12,IF('Member Info'!H122&gt;'Member Info'!$AJ$10,'Member Info'!$AK$11,IF('Member Info'!H122&gt;'Member Info'!$AJ$9,'Member Info'!$AK$10,IF('Member Info'!H122&gt;'Member Info'!$AJ$8,'Member Info'!$AK$9,'Member Info'!$AK$8)))))),
SUMPRODUCT('Member Info'!L122+IF('Member Info'!H122&gt;'Member Info'!$AG$17,'Member Info'!$AH$18,IF('Member Info'!H122&gt;'Member Info'!$AG$16,'Member Info'!$AH$17,IF('Member Info'!H122&gt;'Member Info'!$AG$15,'Member Info'!$AH$16,IF('Member Info'!H122&gt;'Member Info'!$AG$14,'Member Info'!$AH$15,IF('Member Info'!H122&gt;'Member Info'!$AG$13,'Member Info'!$AH$14,IF('Member Info'!H122&gt;'Member Info'!$AG$12,'Member Info'!$AH$13,IF('Member Info'!H122&gt;'Member Info'!$AG$11,'Member Info'!$AH$12,IF('Member Info'!H122&gt;'Member Info'!$AG$10,'Member Info'!$AH$11,IF('Member Info'!H122&gt;'Member Info'!$AG$9,'Member Info'!$AH$10,IF('Member Info'!H122&gt;'Member Info'!$AG$8,'Member Info'!$AH$9,'Member Info'!$AH$8)))))))))))))</f>
        <v/>
      </c>
      <c r="H126" s="26"/>
      <c r="I126" s="26"/>
      <c r="J126" s="107" t="str">
        <f>IF(E126=0,"",IF('Member Info'!F122&gt;$S$1,CONCATENATE("Joined with practice on ", TEXT('Member Info'!F122, "DD/MM/YYYY")),IF('Member Info'!N122&lt;&gt;"",IF('Member Info'!N122&lt;$R$1,CONCATENATE("Left Scheme on ", TEXT('Member Info'!N122, "DD/MM/YYYY")),IF(ISERROR(G126),"Error Detected, No rate entered",IF(E126=0,"",IF(F126="","Error Detected, No Pensionable pay",IF(ISERROR(AB126)," Unknown Values entered.",IF(T126+U126&lt;1,"Acceptable",IF(R126+S126=200, "No Contributions Entered", IF(K126="","Error Detected, Choose reason&gt;",IF(X126="1",IF(T126=1,"Please Enter Deemed Pensionable Pay","Add Any Relevant Details Above"),"Please Give Details Above"))))))))),IF(ISERROR(G126),"Error Detected, No rate entered",IF(E126=0,"",IF(F126="","Error Detected, No Pensionable pay",IF(ISERROR(AB126)," Unknown Values entered.",IF(T126+U126&lt;1,"Acceptable",IF(R126+S126=200, "No Contributions Entered", IF(K126="","Error Detected, Choose reason&gt;",IF(X126="1",IF(T126=1,"Please Enter Deemed Pensionable Pay","Add relevant Details Above"),"Please give details Above")))))))))))</f>
        <v/>
      </c>
      <c r="K126" s="263"/>
      <c r="L126" s="93"/>
      <c r="M126" s="93" t="str">
        <f t="shared" si="24"/>
        <v/>
      </c>
      <c r="N126" s="96">
        <f t="shared" si="23"/>
        <v>0</v>
      </c>
      <c r="O126" s="96">
        <f t="shared" si="23"/>
        <v>0</v>
      </c>
      <c r="P126" s="220">
        <f>(ROUND((F126/100*'Member Info'!$W$2), 2))</f>
        <v>0</v>
      </c>
      <c r="Q126" s="220" t="e">
        <f t="shared" si="25"/>
        <v>#VALUE!</v>
      </c>
      <c r="R126" s="220" t="str">
        <f t="shared" si="26"/>
        <v/>
      </c>
      <c r="S126" s="229" t="str">
        <f t="shared" si="27"/>
        <v/>
      </c>
      <c r="T126" s="230" t="str">
        <f t="shared" si="28"/>
        <v/>
      </c>
      <c r="U126" s="230" t="str">
        <f t="shared" si="29"/>
        <v/>
      </c>
      <c r="V126" s="224">
        <f t="shared" si="30"/>
        <v>0</v>
      </c>
      <c r="W126" s="112">
        <f t="shared" si="31"/>
        <v>0</v>
      </c>
      <c r="X126" s="237" t="str">
        <f t="shared" si="19"/>
        <v/>
      </c>
      <c r="Y126" s="242" t="b">
        <f t="shared" si="20"/>
        <v>0</v>
      </c>
      <c r="Z126" s="237">
        <f t="shared" si="32"/>
        <v>0</v>
      </c>
      <c r="AA126" s="237">
        <f>IF('Member Info'!N122="",1,"")</f>
        <v>1</v>
      </c>
      <c r="AB126" s="245" t="e">
        <f t="shared" si="33"/>
        <v>#VALUE!</v>
      </c>
      <c r="AC126" s="132" t="str">
        <f t="shared" si="21"/>
        <v/>
      </c>
      <c r="AD126" s="126">
        <f t="shared" si="22"/>
        <v>1</v>
      </c>
      <c r="AE126" s="126" t="str">
        <f>IF('Member Info'!N122&lt;&gt;"",IF('Member Info'!N122&lt;=$R$1,1,0),"")</f>
        <v/>
      </c>
      <c r="AG126" s="126" t="b">
        <f t="shared" si="34"/>
        <v>0</v>
      </c>
      <c r="AH126" s="126">
        <f t="shared" si="35"/>
        <v>0</v>
      </c>
      <c r="AJ126" s="126">
        <f t="shared" si="36"/>
        <v>0</v>
      </c>
      <c r="AK126" s="126">
        <f>IF('Member Info'!F122&gt;$R$1,1,0)</f>
        <v>0</v>
      </c>
      <c r="AL126" s="126" t="b">
        <f>IF(ISERROR(R126),ERROR.TYPE(#REF!)=ERROR.TYPE(R126),FALSE)</f>
        <v>0</v>
      </c>
      <c r="AM126" s="126" t="b">
        <f>IF(ISERROR(S126),ERROR.TYPE(#REF!)=ERROR.TYPE(S126),FALSE)</f>
        <v>0</v>
      </c>
      <c r="AN126" s="126">
        <f>IF(OR('Member Info'!F122&gt;=$S$1,'Member Info'!N122&gt;=$R$1),1,0)</f>
        <v>0</v>
      </c>
    </row>
    <row r="127" spans="1:40" x14ac:dyDescent="0.25">
      <c r="A127" s="4">
        <v>95</v>
      </c>
      <c r="B127" s="166">
        <f>'Member Info'!D123</f>
        <v>0</v>
      </c>
      <c r="C127" s="166">
        <f>'Member Info'!E123</f>
        <v>0</v>
      </c>
      <c r="D127" s="166" t="str">
        <f>'Member Info'!G123</f>
        <v/>
      </c>
      <c r="E127" s="167">
        <f>'Member Info'!B123</f>
        <v>0</v>
      </c>
      <c r="F127" s="244"/>
      <c r="G127" s="168" t="str">
        <f>IF(E127=0,"",
IF('Member Info'!$AM$19&lt;=$R$1,
SUMPRODUCT('Member Info'!L123+IF('Member Info'!H123&gt;'Member Info'!$AJ$12,'Member Info'!$AK$13,IF('Member Info'!H123&gt;'Member Info'!$AJ$11,'Member Info'!$AK$12,IF('Member Info'!H123&gt;'Member Info'!$AJ$10,'Member Info'!$AK$11,IF('Member Info'!H123&gt;'Member Info'!$AJ$9,'Member Info'!$AK$10,IF('Member Info'!H123&gt;'Member Info'!$AJ$8,'Member Info'!$AK$9,'Member Info'!$AK$8)))))),
SUMPRODUCT('Member Info'!L123+IF('Member Info'!H123&gt;'Member Info'!$AG$17,'Member Info'!$AH$18,IF('Member Info'!H123&gt;'Member Info'!$AG$16,'Member Info'!$AH$17,IF('Member Info'!H123&gt;'Member Info'!$AG$15,'Member Info'!$AH$16,IF('Member Info'!H123&gt;'Member Info'!$AG$14,'Member Info'!$AH$15,IF('Member Info'!H123&gt;'Member Info'!$AG$13,'Member Info'!$AH$14,IF('Member Info'!H123&gt;'Member Info'!$AG$12,'Member Info'!$AH$13,IF('Member Info'!H123&gt;'Member Info'!$AG$11,'Member Info'!$AH$12,IF('Member Info'!H123&gt;'Member Info'!$AG$10,'Member Info'!$AH$11,IF('Member Info'!H123&gt;'Member Info'!$AG$9,'Member Info'!$AH$10,IF('Member Info'!H123&gt;'Member Info'!$AG$8,'Member Info'!$AH$9,'Member Info'!$AH$8)))))))))))))</f>
        <v/>
      </c>
      <c r="H127" s="26"/>
      <c r="I127" s="26"/>
      <c r="J127" s="107" t="str">
        <f>IF(E127=0,"",IF('Member Info'!F123&gt;$S$1,CONCATENATE("Joined with practice on ", TEXT('Member Info'!F123, "DD/MM/YYYY")),IF('Member Info'!N123&lt;&gt;"",IF('Member Info'!N123&lt;$R$1,CONCATENATE("Left Scheme on ", TEXT('Member Info'!N123, "DD/MM/YYYY")),IF(ISERROR(G127),"Error Detected, No rate entered",IF(E127=0,"",IF(F127="","Error Detected, No Pensionable pay",IF(ISERROR(AB127)," Unknown Values entered.",IF(T127+U127&lt;1,"Acceptable",IF(R127+S127=200, "No Contributions Entered", IF(K127="","Error Detected, Choose reason&gt;",IF(X127="1",IF(T127=1,"Please Enter Deemed Pensionable Pay","Add Any Relevant Details Above"),"Please Give Details Above"))))))))),IF(ISERROR(G127),"Error Detected, No rate entered",IF(E127=0,"",IF(F127="","Error Detected, No Pensionable pay",IF(ISERROR(AB127)," Unknown Values entered.",IF(T127+U127&lt;1,"Acceptable",IF(R127+S127=200, "No Contributions Entered", IF(K127="","Error Detected, Choose reason&gt;",IF(X127="1",IF(T127=1,"Please Enter Deemed Pensionable Pay","Add relevant Details Above"),"Please give details Above")))))))))))</f>
        <v/>
      </c>
      <c r="K127" s="263"/>
      <c r="L127" s="93"/>
      <c r="M127" s="93" t="str">
        <f t="shared" si="24"/>
        <v/>
      </c>
      <c r="N127" s="96">
        <f t="shared" si="23"/>
        <v>0</v>
      </c>
      <c r="O127" s="96">
        <f t="shared" si="23"/>
        <v>0</v>
      </c>
      <c r="P127" s="220">
        <f>(ROUND((F127/100*'Member Info'!$W$2), 2))</f>
        <v>0</v>
      </c>
      <c r="Q127" s="220" t="e">
        <f t="shared" si="25"/>
        <v>#VALUE!</v>
      </c>
      <c r="R127" s="220" t="str">
        <f t="shared" si="26"/>
        <v/>
      </c>
      <c r="S127" s="229" t="str">
        <f t="shared" si="27"/>
        <v/>
      </c>
      <c r="T127" s="230" t="str">
        <f t="shared" si="28"/>
        <v/>
      </c>
      <c r="U127" s="230" t="str">
        <f t="shared" si="29"/>
        <v/>
      </c>
      <c r="V127" s="224">
        <f t="shared" si="30"/>
        <v>0</v>
      </c>
      <c r="W127" s="112">
        <f t="shared" si="31"/>
        <v>0</v>
      </c>
      <c r="X127" s="237" t="str">
        <f t="shared" si="19"/>
        <v/>
      </c>
      <c r="Y127" s="242" t="b">
        <f t="shared" si="20"/>
        <v>0</v>
      </c>
      <c r="Z127" s="237">
        <f t="shared" si="32"/>
        <v>0</v>
      </c>
      <c r="AA127" s="237">
        <f>IF('Member Info'!N123="",1,"")</f>
        <v>1</v>
      </c>
      <c r="AB127" s="245" t="e">
        <f t="shared" si="33"/>
        <v>#VALUE!</v>
      </c>
      <c r="AC127" s="132" t="str">
        <f t="shared" si="21"/>
        <v/>
      </c>
      <c r="AD127" s="126">
        <f t="shared" si="22"/>
        <v>1</v>
      </c>
      <c r="AE127" s="126" t="str">
        <f>IF('Member Info'!N123&lt;&gt;"",IF('Member Info'!N123&lt;=$R$1,1,0),"")</f>
        <v/>
      </c>
      <c r="AG127" s="126" t="b">
        <f t="shared" si="34"/>
        <v>0</v>
      </c>
      <c r="AH127" s="126">
        <f t="shared" si="35"/>
        <v>0</v>
      </c>
      <c r="AJ127" s="126">
        <f t="shared" si="36"/>
        <v>0</v>
      </c>
      <c r="AK127" s="126">
        <f>IF('Member Info'!F123&gt;$R$1,1,0)</f>
        <v>0</v>
      </c>
      <c r="AL127" s="126" t="b">
        <f>IF(ISERROR(R127),ERROR.TYPE(#REF!)=ERROR.TYPE(R127),FALSE)</f>
        <v>0</v>
      </c>
      <c r="AM127" s="126" t="b">
        <f>IF(ISERROR(S127),ERROR.TYPE(#REF!)=ERROR.TYPE(S127),FALSE)</f>
        <v>0</v>
      </c>
      <c r="AN127" s="126">
        <f>IF(OR('Member Info'!F123&gt;=$S$1,'Member Info'!N123&gt;=$R$1),1,0)</f>
        <v>0</v>
      </c>
    </row>
    <row r="128" spans="1:40" x14ac:dyDescent="0.25">
      <c r="A128" s="4">
        <v>96</v>
      </c>
      <c r="B128" s="166">
        <f>'Member Info'!D124</f>
        <v>0</v>
      </c>
      <c r="C128" s="166">
        <f>'Member Info'!E124</f>
        <v>0</v>
      </c>
      <c r="D128" s="166" t="str">
        <f>'Member Info'!G124</f>
        <v/>
      </c>
      <c r="E128" s="167">
        <f>'Member Info'!B124</f>
        <v>0</v>
      </c>
      <c r="F128" s="244"/>
      <c r="G128" s="168" t="str">
        <f>IF(E128=0,"",
IF('Member Info'!$AM$19&lt;=$R$1,
SUMPRODUCT('Member Info'!L124+IF('Member Info'!H124&gt;'Member Info'!$AJ$12,'Member Info'!$AK$13,IF('Member Info'!H124&gt;'Member Info'!$AJ$11,'Member Info'!$AK$12,IF('Member Info'!H124&gt;'Member Info'!$AJ$10,'Member Info'!$AK$11,IF('Member Info'!H124&gt;'Member Info'!$AJ$9,'Member Info'!$AK$10,IF('Member Info'!H124&gt;'Member Info'!$AJ$8,'Member Info'!$AK$9,'Member Info'!$AK$8)))))),
SUMPRODUCT('Member Info'!L124+IF('Member Info'!H124&gt;'Member Info'!$AG$17,'Member Info'!$AH$18,IF('Member Info'!H124&gt;'Member Info'!$AG$16,'Member Info'!$AH$17,IF('Member Info'!H124&gt;'Member Info'!$AG$15,'Member Info'!$AH$16,IF('Member Info'!H124&gt;'Member Info'!$AG$14,'Member Info'!$AH$15,IF('Member Info'!H124&gt;'Member Info'!$AG$13,'Member Info'!$AH$14,IF('Member Info'!H124&gt;'Member Info'!$AG$12,'Member Info'!$AH$13,IF('Member Info'!H124&gt;'Member Info'!$AG$11,'Member Info'!$AH$12,IF('Member Info'!H124&gt;'Member Info'!$AG$10,'Member Info'!$AH$11,IF('Member Info'!H124&gt;'Member Info'!$AG$9,'Member Info'!$AH$10,IF('Member Info'!H124&gt;'Member Info'!$AG$8,'Member Info'!$AH$9,'Member Info'!$AH$8)))))))))))))</f>
        <v/>
      </c>
      <c r="H128" s="26"/>
      <c r="I128" s="26"/>
      <c r="J128" s="107" t="str">
        <f>IF(E128=0,"",IF('Member Info'!F124&gt;$S$1,CONCATENATE("Joined with practice on ", TEXT('Member Info'!F124, "DD/MM/YYYY")),IF('Member Info'!N124&lt;&gt;"",IF('Member Info'!N124&lt;$R$1,CONCATENATE("Left Scheme on ", TEXT('Member Info'!N124, "DD/MM/YYYY")),IF(ISERROR(G128),"Error Detected, No rate entered",IF(E128=0,"",IF(F128="","Error Detected, No Pensionable pay",IF(ISERROR(AB128)," Unknown Values entered.",IF(T128+U128&lt;1,"Acceptable",IF(R128+S128=200, "No Contributions Entered", IF(K128="","Error Detected, Choose reason&gt;",IF(X128="1",IF(T128=1,"Please Enter Deemed Pensionable Pay","Add Any Relevant Details Above"),"Please Give Details Above"))))))))),IF(ISERROR(G128),"Error Detected, No rate entered",IF(E128=0,"",IF(F128="","Error Detected, No Pensionable pay",IF(ISERROR(AB128)," Unknown Values entered.",IF(T128+U128&lt;1,"Acceptable",IF(R128+S128=200, "No Contributions Entered", IF(K128="","Error Detected, Choose reason&gt;",IF(X128="1",IF(T128=1,"Please Enter Deemed Pensionable Pay","Add relevant Details Above"),"Please give details Above")))))))))))</f>
        <v/>
      </c>
      <c r="K128" s="263"/>
      <c r="L128" s="93"/>
      <c r="M128" s="93" t="str">
        <f t="shared" si="24"/>
        <v/>
      </c>
      <c r="N128" s="96">
        <f t="shared" si="23"/>
        <v>0</v>
      </c>
      <c r="O128" s="96">
        <f t="shared" si="23"/>
        <v>0</v>
      </c>
      <c r="P128" s="220">
        <f>(ROUND((F128/100*'Member Info'!$W$2), 2))</f>
        <v>0</v>
      </c>
      <c r="Q128" s="220" t="e">
        <f t="shared" si="25"/>
        <v>#VALUE!</v>
      </c>
      <c r="R128" s="220" t="str">
        <f t="shared" si="26"/>
        <v/>
      </c>
      <c r="S128" s="229" t="str">
        <f t="shared" si="27"/>
        <v/>
      </c>
      <c r="T128" s="230" t="str">
        <f t="shared" si="28"/>
        <v/>
      </c>
      <c r="U128" s="230" t="str">
        <f t="shared" si="29"/>
        <v/>
      </c>
      <c r="V128" s="224">
        <f t="shared" si="30"/>
        <v>0</v>
      </c>
      <c r="W128" s="112">
        <f t="shared" si="31"/>
        <v>0</v>
      </c>
      <c r="X128" s="237" t="str">
        <f t="shared" si="19"/>
        <v/>
      </c>
      <c r="Y128" s="242" t="b">
        <f t="shared" si="20"/>
        <v>0</v>
      </c>
      <c r="Z128" s="237">
        <f t="shared" si="32"/>
        <v>0</v>
      </c>
      <c r="AA128" s="237">
        <f>IF('Member Info'!N124="",1,"")</f>
        <v>1</v>
      </c>
      <c r="AB128" s="245" t="e">
        <f t="shared" si="33"/>
        <v>#VALUE!</v>
      </c>
      <c r="AC128" s="132" t="str">
        <f t="shared" si="21"/>
        <v/>
      </c>
      <c r="AD128" s="126">
        <f t="shared" si="22"/>
        <v>1</v>
      </c>
      <c r="AE128" s="126" t="str">
        <f>IF('Member Info'!N124&lt;&gt;"",IF('Member Info'!N124&lt;=$R$1,1,0),"")</f>
        <v/>
      </c>
      <c r="AG128" s="126" t="b">
        <f t="shared" si="34"/>
        <v>0</v>
      </c>
      <c r="AH128" s="126">
        <f t="shared" si="35"/>
        <v>0</v>
      </c>
      <c r="AJ128" s="126">
        <f t="shared" si="36"/>
        <v>0</v>
      </c>
      <c r="AK128" s="126">
        <f>IF('Member Info'!F124&gt;$R$1,1,0)</f>
        <v>0</v>
      </c>
      <c r="AL128" s="126" t="b">
        <f>IF(ISERROR(R128),ERROR.TYPE(#REF!)=ERROR.TYPE(R128),FALSE)</f>
        <v>0</v>
      </c>
      <c r="AM128" s="126" t="b">
        <f>IF(ISERROR(S128),ERROR.TYPE(#REF!)=ERROR.TYPE(S128),FALSE)</f>
        <v>0</v>
      </c>
      <c r="AN128" s="126">
        <f>IF(OR('Member Info'!F124&gt;=$S$1,'Member Info'!N124&gt;=$R$1),1,0)</f>
        <v>0</v>
      </c>
    </row>
    <row r="129" spans="1:40" x14ac:dyDescent="0.25">
      <c r="A129" s="4">
        <v>97</v>
      </c>
      <c r="B129" s="166">
        <f>'Member Info'!D125</f>
        <v>0</v>
      </c>
      <c r="C129" s="166">
        <f>'Member Info'!E125</f>
        <v>0</v>
      </c>
      <c r="D129" s="166" t="str">
        <f>'Member Info'!G125</f>
        <v/>
      </c>
      <c r="E129" s="167">
        <f>'Member Info'!B125</f>
        <v>0</v>
      </c>
      <c r="F129" s="244"/>
      <c r="G129" s="168" t="str">
        <f>IF(E129=0,"",
IF('Member Info'!$AM$19&lt;=$R$1,
SUMPRODUCT('Member Info'!L125+IF('Member Info'!H125&gt;'Member Info'!$AJ$12,'Member Info'!$AK$13,IF('Member Info'!H125&gt;'Member Info'!$AJ$11,'Member Info'!$AK$12,IF('Member Info'!H125&gt;'Member Info'!$AJ$10,'Member Info'!$AK$11,IF('Member Info'!H125&gt;'Member Info'!$AJ$9,'Member Info'!$AK$10,IF('Member Info'!H125&gt;'Member Info'!$AJ$8,'Member Info'!$AK$9,'Member Info'!$AK$8)))))),
SUMPRODUCT('Member Info'!L125+IF('Member Info'!H125&gt;'Member Info'!$AG$17,'Member Info'!$AH$18,IF('Member Info'!H125&gt;'Member Info'!$AG$16,'Member Info'!$AH$17,IF('Member Info'!H125&gt;'Member Info'!$AG$15,'Member Info'!$AH$16,IF('Member Info'!H125&gt;'Member Info'!$AG$14,'Member Info'!$AH$15,IF('Member Info'!H125&gt;'Member Info'!$AG$13,'Member Info'!$AH$14,IF('Member Info'!H125&gt;'Member Info'!$AG$12,'Member Info'!$AH$13,IF('Member Info'!H125&gt;'Member Info'!$AG$11,'Member Info'!$AH$12,IF('Member Info'!H125&gt;'Member Info'!$AG$10,'Member Info'!$AH$11,IF('Member Info'!H125&gt;'Member Info'!$AG$9,'Member Info'!$AH$10,IF('Member Info'!H125&gt;'Member Info'!$AG$8,'Member Info'!$AH$9,'Member Info'!$AH$8)))))))))))))</f>
        <v/>
      </c>
      <c r="H129" s="26"/>
      <c r="I129" s="26"/>
      <c r="J129" s="107" t="str">
        <f>IF(E129=0,"",IF('Member Info'!F125&gt;$S$1,CONCATENATE("Joined with practice on ", TEXT('Member Info'!F125, "DD/MM/YYYY")),IF('Member Info'!N125&lt;&gt;"",IF('Member Info'!N125&lt;$R$1,CONCATENATE("Left Scheme on ", TEXT('Member Info'!N125, "DD/MM/YYYY")),IF(ISERROR(G129),"Error Detected, No rate entered",IF(E129=0,"",IF(F129="","Error Detected, No Pensionable pay",IF(ISERROR(AB129)," Unknown Values entered.",IF(T129+U129&lt;1,"Acceptable",IF(R129+S129=200, "No Contributions Entered", IF(K129="","Error Detected, Choose reason&gt;",IF(X129="1",IF(T129=1,"Please Enter Deemed Pensionable Pay","Add Any Relevant Details Above"),"Please Give Details Above"))))))))),IF(ISERROR(G129),"Error Detected, No rate entered",IF(E129=0,"",IF(F129="","Error Detected, No Pensionable pay",IF(ISERROR(AB129)," Unknown Values entered.",IF(T129+U129&lt;1,"Acceptable",IF(R129+S129=200, "No Contributions Entered", IF(K129="","Error Detected, Choose reason&gt;",IF(X129="1",IF(T129=1,"Please Enter Deemed Pensionable Pay","Add relevant Details Above"),"Please give details Above")))))))))))</f>
        <v/>
      </c>
      <c r="K129" s="263"/>
      <c r="L129" s="93"/>
      <c r="M129" s="93" t="str">
        <f t="shared" si="24"/>
        <v/>
      </c>
      <c r="N129" s="96">
        <f t="shared" si="23"/>
        <v>0</v>
      </c>
      <c r="O129" s="96">
        <f t="shared" si="23"/>
        <v>0</v>
      </c>
      <c r="P129" s="220">
        <f>(ROUND((F129/100*'Member Info'!$W$2), 2))</f>
        <v>0</v>
      </c>
      <c r="Q129" s="220" t="e">
        <f t="shared" si="25"/>
        <v>#VALUE!</v>
      </c>
      <c r="R129" s="220" t="str">
        <f t="shared" si="26"/>
        <v/>
      </c>
      <c r="S129" s="229" t="str">
        <f t="shared" si="27"/>
        <v/>
      </c>
      <c r="T129" s="230" t="str">
        <f t="shared" si="28"/>
        <v/>
      </c>
      <c r="U129" s="230" t="str">
        <f t="shared" si="29"/>
        <v/>
      </c>
      <c r="V129" s="224">
        <f t="shared" si="30"/>
        <v>0</v>
      </c>
      <c r="W129" s="112">
        <f t="shared" si="31"/>
        <v>0</v>
      </c>
      <c r="X129" s="237" t="str">
        <f t="shared" si="19"/>
        <v/>
      </c>
      <c r="Y129" s="242" t="b">
        <f t="shared" si="20"/>
        <v>0</v>
      </c>
      <c r="Z129" s="237">
        <f t="shared" si="32"/>
        <v>0</v>
      </c>
      <c r="AA129" s="237">
        <f>IF('Member Info'!N125="",1,"")</f>
        <v>1</v>
      </c>
      <c r="AB129" s="245" t="e">
        <f t="shared" si="33"/>
        <v>#VALUE!</v>
      </c>
      <c r="AC129" s="132" t="str">
        <f t="shared" si="21"/>
        <v/>
      </c>
      <c r="AD129" s="126">
        <f t="shared" si="22"/>
        <v>1</v>
      </c>
      <c r="AE129" s="126" t="str">
        <f>IF('Member Info'!N125&lt;&gt;"",IF('Member Info'!N125&lt;=$R$1,1,0),"")</f>
        <v/>
      </c>
      <c r="AG129" s="126" t="b">
        <f t="shared" si="34"/>
        <v>0</v>
      </c>
      <c r="AH129" s="126">
        <f t="shared" si="35"/>
        <v>0</v>
      </c>
      <c r="AJ129" s="126">
        <f t="shared" si="36"/>
        <v>0</v>
      </c>
      <c r="AK129" s="126">
        <f>IF('Member Info'!F125&gt;$R$1,1,0)</f>
        <v>0</v>
      </c>
      <c r="AL129" s="126" t="b">
        <f>IF(ISERROR(R129),ERROR.TYPE(#REF!)=ERROR.TYPE(R129),FALSE)</f>
        <v>0</v>
      </c>
      <c r="AM129" s="126" t="b">
        <f>IF(ISERROR(S129),ERROR.TYPE(#REF!)=ERROR.TYPE(S129),FALSE)</f>
        <v>0</v>
      </c>
      <c r="AN129" s="126">
        <f>IF(OR('Member Info'!F125&gt;=$S$1,'Member Info'!N125&gt;=$R$1),1,0)</f>
        <v>0</v>
      </c>
    </row>
    <row r="130" spans="1:40" x14ac:dyDescent="0.25">
      <c r="A130" s="4">
        <v>98</v>
      </c>
      <c r="B130" s="166">
        <f>'Member Info'!D126</f>
        <v>0</v>
      </c>
      <c r="C130" s="166">
        <f>'Member Info'!E126</f>
        <v>0</v>
      </c>
      <c r="D130" s="166" t="str">
        <f>'Member Info'!G126</f>
        <v/>
      </c>
      <c r="E130" s="167">
        <f>'Member Info'!B126</f>
        <v>0</v>
      </c>
      <c r="F130" s="244"/>
      <c r="G130" s="168" t="str">
        <f>IF(E130=0,"",
IF('Member Info'!$AM$19&lt;=$R$1,
SUMPRODUCT('Member Info'!L126+IF('Member Info'!H126&gt;'Member Info'!$AJ$12,'Member Info'!$AK$13,IF('Member Info'!H126&gt;'Member Info'!$AJ$11,'Member Info'!$AK$12,IF('Member Info'!H126&gt;'Member Info'!$AJ$10,'Member Info'!$AK$11,IF('Member Info'!H126&gt;'Member Info'!$AJ$9,'Member Info'!$AK$10,IF('Member Info'!H126&gt;'Member Info'!$AJ$8,'Member Info'!$AK$9,'Member Info'!$AK$8)))))),
SUMPRODUCT('Member Info'!L126+IF('Member Info'!H126&gt;'Member Info'!$AG$17,'Member Info'!$AH$18,IF('Member Info'!H126&gt;'Member Info'!$AG$16,'Member Info'!$AH$17,IF('Member Info'!H126&gt;'Member Info'!$AG$15,'Member Info'!$AH$16,IF('Member Info'!H126&gt;'Member Info'!$AG$14,'Member Info'!$AH$15,IF('Member Info'!H126&gt;'Member Info'!$AG$13,'Member Info'!$AH$14,IF('Member Info'!H126&gt;'Member Info'!$AG$12,'Member Info'!$AH$13,IF('Member Info'!H126&gt;'Member Info'!$AG$11,'Member Info'!$AH$12,IF('Member Info'!H126&gt;'Member Info'!$AG$10,'Member Info'!$AH$11,IF('Member Info'!H126&gt;'Member Info'!$AG$9,'Member Info'!$AH$10,IF('Member Info'!H126&gt;'Member Info'!$AG$8,'Member Info'!$AH$9,'Member Info'!$AH$8)))))))))))))</f>
        <v/>
      </c>
      <c r="H130" s="26"/>
      <c r="I130" s="26"/>
      <c r="J130" s="107" t="str">
        <f>IF(E130=0,"",IF('Member Info'!F126&gt;$S$1,CONCATENATE("Joined with practice on ", TEXT('Member Info'!F126, "DD/MM/YYYY")),IF('Member Info'!N126&lt;&gt;"",IF('Member Info'!N126&lt;$R$1,CONCATENATE("Left Scheme on ", TEXT('Member Info'!N126, "DD/MM/YYYY")),IF(ISERROR(G130),"Error Detected, No rate entered",IF(E130=0,"",IF(F130="","Error Detected, No Pensionable pay",IF(ISERROR(AB130)," Unknown Values entered.",IF(T130+U130&lt;1,"Acceptable",IF(R130+S130=200, "No Contributions Entered", IF(K130="","Error Detected, Choose reason&gt;",IF(X130="1",IF(T130=1,"Please Enter Deemed Pensionable Pay","Add Any Relevant Details Above"),"Please Give Details Above"))))))))),IF(ISERROR(G130),"Error Detected, No rate entered",IF(E130=0,"",IF(F130="","Error Detected, No Pensionable pay",IF(ISERROR(AB130)," Unknown Values entered.",IF(T130+U130&lt;1,"Acceptable",IF(R130+S130=200, "No Contributions Entered", IF(K130="","Error Detected, Choose reason&gt;",IF(X130="1",IF(T130=1,"Please Enter Deemed Pensionable Pay","Add relevant Details Above"),"Please give details Above")))))))))))</f>
        <v/>
      </c>
      <c r="K130" s="263"/>
      <c r="L130" s="93"/>
      <c r="M130" s="93" t="str">
        <f t="shared" si="24"/>
        <v/>
      </c>
      <c r="N130" s="96">
        <f t="shared" si="23"/>
        <v>0</v>
      </c>
      <c r="O130" s="96">
        <f t="shared" si="23"/>
        <v>0</v>
      </c>
      <c r="P130" s="220">
        <f>(ROUND((F130/100*'Member Info'!$W$2), 2))</f>
        <v>0</v>
      </c>
      <c r="Q130" s="220" t="e">
        <f t="shared" si="25"/>
        <v>#VALUE!</v>
      </c>
      <c r="R130" s="220" t="str">
        <f t="shared" si="26"/>
        <v/>
      </c>
      <c r="S130" s="229" t="str">
        <f t="shared" si="27"/>
        <v/>
      </c>
      <c r="T130" s="230" t="str">
        <f t="shared" si="28"/>
        <v/>
      </c>
      <c r="U130" s="230" t="str">
        <f t="shared" si="29"/>
        <v/>
      </c>
      <c r="V130" s="224">
        <f t="shared" si="30"/>
        <v>0</v>
      </c>
      <c r="W130" s="112">
        <f t="shared" si="31"/>
        <v>0</v>
      </c>
      <c r="X130" s="237" t="str">
        <f t="shared" si="19"/>
        <v/>
      </c>
      <c r="Y130" s="242" t="b">
        <f t="shared" si="20"/>
        <v>0</v>
      </c>
      <c r="Z130" s="237">
        <f t="shared" si="32"/>
        <v>0</v>
      </c>
      <c r="AA130" s="237">
        <f>IF('Member Info'!N126="",1,"")</f>
        <v>1</v>
      </c>
      <c r="AB130" s="245" t="e">
        <f t="shared" si="33"/>
        <v>#VALUE!</v>
      </c>
      <c r="AC130" s="132" t="str">
        <f t="shared" si="21"/>
        <v/>
      </c>
      <c r="AD130" s="126">
        <f t="shared" si="22"/>
        <v>1</v>
      </c>
      <c r="AE130" s="126" t="str">
        <f>IF('Member Info'!N126&lt;&gt;"",IF('Member Info'!N126&lt;=$R$1,1,0),"")</f>
        <v/>
      </c>
      <c r="AG130" s="126" t="b">
        <f t="shared" si="34"/>
        <v>0</v>
      </c>
      <c r="AH130" s="126">
        <f t="shared" si="35"/>
        <v>0</v>
      </c>
      <c r="AJ130" s="126">
        <f t="shared" si="36"/>
        <v>0</v>
      </c>
      <c r="AK130" s="126">
        <f>IF('Member Info'!F126&gt;$R$1,1,0)</f>
        <v>0</v>
      </c>
      <c r="AL130" s="126" t="b">
        <f>IF(ISERROR(R130),ERROR.TYPE(#REF!)=ERROR.TYPE(R130),FALSE)</f>
        <v>0</v>
      </c>
      <c r="AM130" s="126" t="b">
        <f>IF(ISERROR(S130),ERROR.TYPE(#REF!)=ERROR.TYPE(S130),FALSE)</f>
        <v>0</v>
      </c>
      <c r="AN130" s="126">
        <f>IF(OR('Member Info'!F126&gt;=$S$1,'Member Info'!N126&gt;=$R$1),1,0)</f>
        <v>0</v>
      </c>
    </row>
    <row r="131" spans="1:40" x14ac:dyDescent="0.25">
      <c r="A131" s="4">
        <v>99</v>
      </c>
      <c r="B131" s="166">
        <f>'Member Info'!D127</f>
        <v>0</v>
      </c>
      <c r="C131" s="166">
        <f>'Member Info'!E127</f>
        <v>0</v>
      </c>
      <c r="D131" s="166" t="str">
        <f>'Member Info'!G127</f>
        <v/>
      </c>
      <c r="E131" s="167">
        <f>'Member Info'!B127</f>
        <v>0</v>
      </c>
      <c r="F131" s="244"/>
      <c r="G131" s="168" t="str">
        <f>IF(E131=0,"",
IF('Member Info'!$AM$19&lt;=$R$1,
SUMPRODUCT('Member Info'!L127+IF('Member Info'!H127&gt;'Member Info'!$AJ$12,'Member Info'!$AK$13,IF('Member Info'!H127&gt;'Member Info'!$AJ$11,'Member Info'!$AK$12,IF('Member Info'!H127&gt;'Member Info'!$AJ$10,'Member Info'!$AK$11,IF('Member Info'!H127&gt;'Member Info'!$AJ$9,'Member Info'!$AK$10,IF('Member Info'!H127&gt;'Member Info'!$AJ$8,'Member Info'!$AK$9,'Member Info'!$AK$8)))))),
SUMPRODUCT('Member Info'!L127+IF('Member Info'!H127&gt;'Member Info'!$AG$17,'Member Info'!$AH$18,IF('Member Info'!H127&gt;'Member Info'!$AG$16,'Member Info'!$AH$17,IF('Member Info'!H127&gt;'Member Info'!$AG$15,'Member Info'!$AH$16,IF('Member Info'!H127&gt;'Member Info'!$AG$14,'Member Info'!$AH$15,IF('Member Info'!H127&gt;'Member Info'!$AG$13,'Member Info'!$AH$14,IF('Member Info'!H127&gt;'Member Info'!$AG$12,'Member Info'!$AH$13,IF('Member Info'!H127&gt;'Member Info'!$AG$11,'Member Info'!$AH$12,IF('Member Info'!H127&gt;'Member Info'!$AG$10,'Member Info'!$AH$11,IF('Member Info'!H127&gt;'Member Info'!$AG$9,'Member Info'!$AH$10,IF('Member Info'!H127&gt;'Member Info'!$AG$8,'Member Info'!$AH$9,'Member Info'!$AH$8)))))))))))))</f>
        <v/>
      </c>
      <c r="H131" s="26"/>
      <c r="I131" s="26"/>
      <c r="J131" s="107" t="str">
        <f>IF(E131=0,"",IF('Member Info'!F127&gt;$S$1,CONCATENATE("Joined with practice on ", TEXT('Member Info'!F127, "DD/MM/YYYY")),IF('Member Info'!N127&lt;&gt;"",IF('Member Info'!N127&lt;$R$1,CONCATENATE("Left Scheme on ", TEXT('Member Info'!N127, "DD/MM/YYYY")),IF(ISERROR(G131),"Error Detected, No rate entered",IF(E131=0,"",IF(F131="","Error Detected, No Pensionable pay",IF(ISERROR(AB131)," Unknown Values entered.",IF(T131+U131&lt;1,"Acceptable",IF(R131+S131=200, "No Contributions Entered", IF(K131="","Error Detected, Choose reason&gt;",IF(X131="1",IF(T131=1,"Please Enter Deemed Pensionable Pay","Add Any Relevant Details Above"),"Please Give Details Above"))))))))),IF(ISERROR(G131),"Error Detected, No rate entered",IF(E131=0,"",IF(F131="","Error Detected, No Pensionable pay",IF(ISERROR(AB131)," Unknown Values entered.",IF(T131+U131&lt;1,"Acceptable",IF(R131+S131=200, "No Contributions Entered", IF(K131="","Error Detected, Choose reason&gt;",IF(X131="1",IF(T131=1,"Please Enter Deemed Pensionable Pay","Add relevant Details Above"),"Please give details Above")))))))))))</f>
        <v/>
      </c>
      <c r="K131" s="263"/>
      <c r="L131" s="93"/>
      <c r="M131" s="93" t="str">
        <f t="shared" si="24"/>
        <v/>
      </c>
      <c r="N131" s="96">
        <f t="shared" si="23"/>
        <v>0</v>
      </c>
      <c r="O131" s="96">
        <f t="shared" si="23"/>
        <v>0</v>
      </c>
      <c r="P131" s="220">
        <f>(ROUND((F131/100*'Member Info'!$W$2), 2))</f>
        <v>0</v>
      </c>
      <c r="Q131" s="220" t="e">
        <f t="shared" si="25"/>
        <v>#VALUE!</v>
      </c>
      <c r="R131" s="220" t="str">
        <f t="shared" si="26"/>
        <v/>
      </c>
      <c r="S131" s="229" t="str">
        <f t="shared" si="27"/>
        <v/>
      </c>
      <c r="T131" s="230" t="str">
        <f t="shared" si="28"/>
        <v/>
      </c>
      <c r="U131" s="230" t="str">
        <f t="shared" si="29"/>
        <v/>
      </c>
      <c r="V131" s="224">
        <f t="shared" si="30"/>
        <v>0</v>
      </c>
      <c r="W131" s="112">
        <f t="shared" si="31"/>
        <v>0</v>
      </c>
      <c r="X131" s="237" t="str">
        <f t="shared" si="19"/>
        <v/>
      </c>
      <c r="Y131" s="242" t="b">
        <f t="shared" si="20"/>
        <v>0</v>
      </c>
      <c r="Z131" s="237">
        <f t="shared" si="32"/>
        <v>0</v>
      </c>
      <c r="AA131" s="237">
        <f>IF('Member Info'!N127="",1,"")</f>
        <v>1</v>
      </c>
      <c r="AB131" s="245" t="e">
        <f t="shared" si="33"/>
        <v>#VALUE!</v>
      </c>
      <c r="AC131" s="132" t="str">
        <f t="shared" si="21"/>
        <v/>
      </c>
      <c r="AD131" s="126">
        <f t="shared" si="22"/>
        <v>1</v>
      </c>
      <c r="AE131" s="126" t="str">
        <f>IF('Member Info'!N127&lt;&gt;"",IF('Member Info'!N127&lt;=$R$1,1,0),"")</f>
        <v/>
      </c>
      <c r="AG131" s="126" t="b">
        <f t="shared" si="34"/>
        <v>0</v>
      </c>
      <c r="AH131" s="126">
        <f t="shared" si="35"/>
        <v>0</v>
      </c>
      <c r="AJ131" s="126">
        <f t="shared" si="36"/>
        <v>0</v>
      </c>
      <c r="AK131" s="126">
        <f>IF('Member Info'!F127&gt;$R$1,1,0)</f>
        <v>0</v>
      </c>
      <c r="AL131" s="126" t="b">
        <f>IF(ISERROR(R131),ERROR.TYPE(#REF!)=ERROR.TYPE(R131),FALSE)</f>
        <v>0</v>
      </c>
      <c r="AM131" s="126" t="b">
        <f>IF(ISERROR(S131),ERROR.TYPE(#REF!)=ERROR.TYPE(S131),FALSE)</f>
        <v>0</v>
      </c>
      <c r="AN131" s="126">
        <f>IF(OR('Member Info'!F127&gt;=$S$1,'Member Info'!N127&gt;=$R$1),1,0)</f>
        <v>0</v>
      </c>
    </row>
    <row r="132" spans="1:40" x14ac:dyDescent="0.25">
      <c r="A132" s="4">
        <v>100</v>
      </c>
      <c r="B132" s="166">
        <f>'Member Info'!D128</f>
        <v>0</v>
      </c>
      <c r="C132" s="166">
        <f>'Member Info'!E128</f>
        <v>0</v>
      </c>
      <c r="D132" s="166" t="str">
        <f>'Member Info'!G128</f>
        <v/>
      </c>
      <c r="E132" s="167">
        <f>'Member Info'!B128</f>
        <v>0</v>
      </c>
      <c r="F132" s="244"/>
      <c r="G132" s="168" t="str">
        <f>IF(E132=0,"",
IF('Member Info'!$AM$19&lt;=$R$1,
SUMPRODUCT('Member Info'!L128+IF('Member Info'!H128&gt;'Member Info'!$AJ$12,'Member Info'!$AK$13,IF('Member Info'!H128&gt;'Member Info'!$AJ$11,'Member Info'!$AK$12,IF('Member Info'!H128&gt;'Member Info'!$AJ$10,'Member Info'!$AK$11,IF('Member Info'!H128&gt;'Member Info'!$AJ$9,'Member Info'!$AK$10,IF('Member Info'!H128&gt;'Member Info'!$AJ$8,'Member Info'!$AK$9,'Member Info'!$AK$8)))))),
SUMPRODUCT('Member Info'!L128+IF('Member Info'!H128&gt;'Member Info'!$AG$17,'Member Info'!$AH$18,IF('Member Info'!H128&gt;'Member Info'!$AG$16,'Member Info'!$AH$17,IF('Member Info'!H128&gt;'Member Info'!$AG$15,'Member Info'!$AH$16,IF('Member Info'!H128&gt;'Member Info'!$AG$14,'Member Info'!$AH$15,IF('Member Info'!H128&gt;'Member Info'!$AG$13,'Member Info'!$AH$14,IF('Member Info'!H128&gt;'Member Info'!$AG$12,'Member Info'!$AH$13,IF('Member Info'!H128&gt;'Member Info'!$AG$11,'Member Info'!$AH$12,IF('Member Info'!H128&gt;'Member Info'!$AG$10,'Member Info'!$AH$11,IF('Member Info'!H128&gt;'Member Info'!$AG$9,'Member Info'!$AH$10,IF('Member Info'!H128&gt;'Member Info'!$AG$8,'Member Info'!$AH$9,'Member Info'!$AH$8)))))))))))))</f>
        <v/>
      </c>
      <c r="H132" s="26"/>
      <c r="I132" s="26"/>
      <c r="J132" s="107" t="str">
        <f>IF(E132=0,"",IF('Member Info'!F128&gt;$S$1,CONCATENATE("Joined with practice on ", TEXT('Member Info'!F128, "DD/MM/YYYY")),IF('Member Info'!N128&lt;&gt;"",IF('Member Info'!N128&lt;$R$1,CONCATENATE("Left Scheme on ", TEXT('Member Info'!N128, "DD/MM/YYYY")),IF(ISERROR(G132),"Error Detected, No rate entered",IF(E132=0,"",IF(F132="","Error Detected, No Pensionable pay",IF(ISERROR(AB132)," Unknown Values entered.",IF(T132+U132&lt;1,"Acceptable",IF(R132+S132=200, "No Contributions Entered", IF(K132="","Error Detected, Choose reason&gt;",IF(X132="1",IF(T132=1,"Please Enter Deemed Pensionable Pay","Add Any Relevant Details Above"),"Please Give Details Above"))))))))),IF(ISERROR(G132),"Error Detected, No rate entered",IF(E132=0,"",IF(F132="","Error Detected, No Pensionable pay",IF(ISERROR(AB132)," Unknown Values entered.",IF(T132+U132&lt;1,"Acceptable",IF(R132+S132=200, "No Contributions Entered", IF(K132="","Error Detected, Choose reason&gt;",IF(X132="1",IF(T132=1,"Please Enter Deemed Pensionable Pay","Add relevant Details Above"),"Please give details Above")))))))))))</f>
        <v/>
      </c>
      <c r="K132" s="263"/>
      <c r="L132" s="93"/>
      <c r="M132" s="93" t="str">
        <f t="shared" si="24"/>
        <v/>
      </c>
      <c r="N132" s="96">
        <f t="shared" si="23"/>
        <v>0</v>
      </c>
      <c r="O132" s="96">
        <f t="shared" si="23"/>
        <v>0</v>
      </c>
      <c r="P132" s="220">
        <f>(ROUND((F132/100*'Member Info'!$W$2), 2))</f>
        <v>0</v>
      </c>
      <c r="Q132" s="220" t="e">
        <f t="shared" si="25"/>
        <v>#VALUE!</v>
      </c>
      <c r="R132" s="220" t="str">
        <f t="shared" si="26"/>
        <v/>
      </c>
      <c r="S132" s="229" t="str">
        <f t="shared" si="27"/>
        <v/>
      </c>
      <c r="T132" s="230" t="str">
        <f t="shared" si="28"/>
        <v/>
      </c>
      <c r="U132" s="230" t="str">
        <f t="shared" si="29"/>
        <v/>
      </c>
      <c r="V132" s="224">
        <f t="shared" si="30"/>
        <v>0</v>
      </c>
      <c r="W132" s="112">
        <f t="shared" si="31"/>
        <v>0</v>
      </c>
      <c r="X132" s="237" t="str">
        <f t="shared" si="19"/>
        <v/>
      </c>
      <c r="Y132" s="242" t="b">
        <f t="shared" si="20"/>
        <v>0</v>
      </c>
      <c r="Z132" s="237">
        <f t="shared" si="32"/>
        <v>0</v>
      </c>
      <c r="AA132" s="237">
        <f>IF('Member Info'!N128="",1,"")</f>
        <v>1</v>
      </c>
      <c r="AB132" s="245" t="e">
        <f t="shared" si="33"/>
        <v>#VALUE!</v>
      </c>
      <c r="AC132" s="132" t="str">
        <f t="shared" si="21"/>
        <v/>
      </c>
      <c r="AD132" s="126">
        <f t="shared" si="22"/>
        <v>1</v>
      </c>
      <c r="AE132" s="126" t="str">
        <f>IF('Member Info'!N128&lt;&gt;"",IF('Member Info'!N128&lt;=$R$1,1,0),"")</f>
        <v/>
      </c>
      <c r="AG132" s="126" t="b">
        <f t="shared" si="34"/>
        <v>0</v>
      </c>
      <c r="AH132" s="126">
        <f t="shared" si="35"/>
        <v>0</v>
      </c>
      <c r="AJ132" s="126">
        <f t="shared" si="36"/>
        <v>0</v>
      </c>
      <c r="AK132" s="126">
        <f>IF('Member Info'!F128&gt;$R$1,1,0)</f>
        <v>0</v>
      </c>
      <c r="AL132" s="126" t="b">
        <f>IF(ISERROR(R132),ERROR.TYPE(#REF!)=ERROR.TYPE(R132),FALSE)</f>
        <v>0</v>
      </c>
      <c r="AM132" s="126" t="b">
        <f>IF(ISERROR(S132),ERROR.TYPE(#REF!)=ERROR.TYPE(S132),FALSE)</f>
        <v>0</v>
      </c>
      <c r="AN132" s="126">
        <f>IF(OR('Member Info'!F128&gt;=$S$1,'Member Info'!N128&gt;=$R$1),1,0)</f>
        <v>0</v>
      </c>
    </row>
    <row r="133" spans="1:40" x14ac:dyDescent="0.25">
      <c r="A133" s="4">
        <v>101</v>
      </c>
      <c r="B133" s="166">
        <f>'Member Info'!D129</f>
        <v>0</v>
      </c>
      <c r="C133" s="166">
        <f>'Member Info'!E129</f>
        <v>0</v>
      </c>
      <c r="D133" s="166" t="str">
        <f>'Member Info'!G129</f>
        <v/>
      </c>
      <c r="E133" s="167">
        <f>'Member Info'!B129</f>
        <v>0</v>
      </c>
      <c r="F133" s="244"/>
      <c r="G133" s="168" t="str">
        <f>IF(E133=0,"",
IF('Member Info'!$AM$19&lt;=$R$1,
SUMPRODUCT('Member Info'!L129+IF('Member Info'!H129&gt;'Member Info'!$AJ$12,'Member Info'!$AK$13,IF('Member Info'!H129&gt;'Member Info'!$AJ$11,'Member Info'!$AK$12,IF('Member Info'!H129&gt;'Member Info'!$AJ$10,'Member Info'!$AK$11,IF('Member Info'!H129&gt;'Member Info'!$AJ$9,'Member Info'!$AK$10,IF('Member Info'!H129&gt;'Member Info'!$AJ$8,'Member Info'!$AK$9,'Member Info'!$AK$8)))))),
SUMPRODUCT('Member Info'!L129+IF('Member Info'!H129&gt;'Member Info'!$AG$17,'Member Info'!$AH$18,IF('Member Info'!H129&gt;'Member Info'!$AG$16,'Member Info'!$AH$17,IF('Member Info'!H129&gt;'Member Info'!$AG$15,'Member Info'!$AH$16,IF('Member Info'!H129&gt;'Member Info'!$AG$14,'Member Info'!$AH$15,IF('Member Info'!H129&gt;'Member Info'!$AG$13,'Member Info'!$AH$14,IF('Member Info'!H129&gt;'Member Info'!$AG$12,'Member Info'!$AH$13,IF('Member Info'!H129&gt;'Member Info'!$AG$11,'Member Info'!$AH$12,IF('Member Info'!H129&gt;'Member Info'!$AG$10,'Member Info'!$AH$11,IF('Member Info'!H129&gt;'Member Info'!$AG$9,'Member Info'!$AH$10,IF('Member Info'!H129&gt;'Member Info'!$AG$8,'Member Info'!$AH$9,'Member Info'!$AH$8)))))))))))))</f>
        <v/>
      </c>
      <c r="H133" s="26"/>
      <c r="I133" s="26"/>
      <c r="J133" s="107" t="str">
        <f>IF(E133=0,"",IF('Member Info'!F129&gt;$S$1,CONCATENATE("Joined with practice on ", TEXT('Member Info'!F129, "DD/MM/YYYY")),IF('Member Info'!N129&lt;&gt;"",IF('Member Info'!N129&lt;$R$1,CONCATENATE("Left Scheme on ", TEXT('Member Info'!N129, "DD/MM/YYYY")),IF(ISERROR(G133),"Error Detected, No rate entered",IF(E133=0,"",IF(F133="","Error Detected, No Pensionable pay",IF(ISERROR(AB133)," Unknown Values entered.",IF(T133+U133&lt;1,"Acceptable",IF(R133+S133=200, "No Contributions Entered", IF(K133="","Error Detected, Choose reason&gt;",IF(X133="1",IF(T133=1,"Please Enter Deemed Pensionable Pay","Add Any Relevant Details Above"),"Please Give Details Above"))))))))),IF(ISERROR(G133),"Error Detected, No rate entered",IF(E133=0,"",IF(F133="","Error Detected, No Pensionable pay",IF(ISERROR(AB133)," Unknown Values entered.",IF(T133+U133&lt;1,"Acceptable",IF(R133+S133=200, "No Contributions Entered", IF(K133="","Error Detected, Choose reason&gt;",IF(X133="1",IF(T133=1,"Please Enter Deemed Pensionable Pay","Add relevant Details Above"),"Please give details Above")))))))))))</f>
        <v/>
      </c>
      <c r="K133" s="263"/>
      <c r="L133" s="93"/>
      <c r="M133" s="93" t="str">
        <f t="shared" si="24"/>
        <v/>
      </c>
      <c r="N133" s="96">
        <f t="shared" si="23"/>
        <v>0</v>
      </c>
      <c r="O133" s="96">
        <f t="shared" si="23"/>
        <v>0</v>
      </c>
      <c r="P133" s="220">
        <f>(ROUND((F133/100*'Member Info'!$W$2), 2))</f>
        <v>0</v>
      </c>
      <c r="Q133" s="220" t="e">
        <f t="shared" si="25"/>
        <v>#VALUE!</v>
      </c>
      <c r="R133" s="220" t="str">
        <f t="shared" si="26"/>
        <v/>
      </c>
      <c r="S133" s="229" t="str">
        <f t="shared" si="27"/>
        <v/>
      </c>
      <c r="T133" s="230" t="str">
        <f t="shared" si="28"/>
        <v/>
      </c>
      <c r="U133" s="230" t="str">
        <f t="shared" si="29"/>
        <v/>
      </c>
      <c r="V133" s="224">
        <f t="shared" si="30"/>
        <v>0</v>
      </c>
      <c r="W133" s="112">
        <f t="shared" si="31"/>
        <v>0</v>
      </c>
      <c r="X133" s="237" t="str">
        <f t="shared" si="19"/>
        <v/>
      </c>
      <c r="Y133" s="242" t="b">
        <f t="shared" si="20"/>
        <v>0</v>
      </c>
      <c r="Z133" s="237">
        <f t="shared" si="32"/>
        <v>0</v>
      </c>
      <c r="AA133" s="237">
        <f>IF('Member Info'!N129="",1,"")</f>
        <v>1</v>
      </c>
      <c r="AB133" s="245" t="e">
        <f t="shared" si="33"/>
        <v>#VALUE!</v>
      </c>
      <c r="AC133" s="132" t="str">
        <f t="shared" si="21"/>
        <v/>
      </c>
      <c r="AD133" s="126">
        <f t="shared" si="22"/>
        <v>1</v>
      </c>
      <c r="AE133" s="126" t="str">
        <f>IF('Member Info'!N129&lt;&gt;"",IF('Member Info'!N129&lt;=$R$1,1,0),"")</f>
        <v/>
      </c>
      <c r="AG133" s="126" t="b">
        <f t="shared" si="34"/>
        <v>0</v>
      </c>
      <c r="AH133" s="126">
        <f t="shared" si="35"/>
        <v>0</v>
      </c>
      <c r="AJ133" s="126">
        <f t="shared" si="36"/>
        <v>0</v>
      </c>
      <c r="AK133" s="126">
        <f>IF('Member Info'!F129&gt;$R$1,1,0)</f>
        <v>0</v>
      </c>
      <c r="AL133" s="126" t="b">
        <f>IF(ISERROR(R133),ERROR.TYPE(#REF!)=ERROR.TYPE(R133),FALSE)</f>
        <v>0</v>
      </c>
      <c r="AM133" s="126" t="b">
        <f>IF(ISERROR(S133),ERROR.TYPE(#REF!)=ERROR.TYPE(S133),FALSE)</f>
        <v>0</v>
      </c>
      <c r="AN133" s="126">
        <f>IF(OR('Member Info'!F129&gt;=$S$1,'Member Info'!N129&gt;=$R$1),1,0)</f>
        <v>0</v>
      </c>
    </row>
    <row r="134" spans="1:40" x14ac:dyDescent="0.25">
      <c r="A134" s="4">
        <v>102</v>
      </c>
      <c r="B134" s="166">
        <f>'Member Info'!D130</f>
        <v>0</v>
      </c>
      <c r="C134" s="166">
        <f>'Member Info'!E130</f>
        <v>0</v>
      </c>
      <c r="D134" s="166" t="str">
        <f>'Member Info'!G130</f>
        <v/>
      </c>
      <c r="E134" s="167">
        <f>'Member Info'!B130</f>
        <v>0</v>
      </c>
      <c r="F134" s="244"/>
      <c r="G134" s="168" t="str">
        <f>IF(E134=0,"",
IF('Member Info'!$AM$19&lt;=$R$1,
SUMPRODUCT('Member Info'!L130+IF('Member Info'!H130&gt;'Member Info'!$AJ$12,'Member Info'!$AK$13,IF('Member Info'!H130&gt;'Member Info'!$AJ$11,'Member Info'!$AK$12,IF('Member Info'!H130&gt;'Member Info'!$AJ$10,'Member Info'!$AK$11,IF('Member Info'!H130&gt;'Member Info'!$AJ$9,'Member Info'!$AK$10,IF('Member Info'!H130&gt;'Member Info'!$AJ$8,'Member Info'!$AK$9,'Member Info'!$AK$8)))))),
SUMPRODUCT('Member Info'!L130+IF('Member Info'!H130&gt;'Member Info'!$AG$17,'Member Info'!$AH$18,IF('Member Info'!H130&gt;'Member Info'!$AG$16,'Member Info'!$AH$17,IF('Member Info'!H130&gt;'Member Info'!$AG$15,'Member Info'!$AH$16,IF('Member Info'!H130&gt;'Member Info'!$AG$14,'Member Info'!$AH$15,IF('Member Info'!H130&gt;'Member Info'!$AG$13,'Member Info'!$AH$14,IF('Member Info'!H130&gt;'Member Info'!$AG$12,'Member Info'!$AH$13,IF('Member Info'!H130&gt;'Member Info'!$AG$11,'Member Info'!$AH$12,IF('Member Info'!H130&gt;'Member Info'!$AG$10,'Member Info'!$AH$11,IF('Member Info'!H130&gt;'Member Info'!$AG$9,'Member Info'!$AH$10,IF('Member Info'!H130&gt;'Member Info'!$AG$8,'Member Info'!$AH$9,'Member Info'!$AH$8)))))))))))))</f>
        <v/>
      </c>
      <c r="H134" s="26"/>
      <c r="I134" s="26"/>
      <c r="J134" s="107" t="str">
        <f>IF(E134=0,"",IF('Member Info'!F130&gt;$S$1,CONCATENATE("Joined with practice on ", TEXT('Member Info'!F130, "DD/MM/YYYY")),IF('Member Info'!N130&lt;&gt;"",IF('Member Info'!N130&lt;$R$1,CONCATENATE("Left Scheme on ", TEXT('Member Info'!N130, "DD/MM/YYYY")),IF(ISERROR(G134),"Error Detected, No rate entered",IF(E134=0,"",IF(F134="","Error Detected, No Pensionable pay",IF(ISERROR(AB134)," Unknown Values entered.",IF(T134+U134&lt;1,"Acceptable",IF(R134+S134=200, "No Contributions Entered", IF(K134="","Error Detected, Choose reason&gt;",IF(X134="1",IF(T134=1,"Please Enter Deemed Pensionable Pay","Add Any Relevant Details Above"),"Please Give Details Above"))))))))),IF(ISERROR(G134),"Error Detected, No rate entered",IF(E134=0,"",IF(F134="","Error Detected, No Pensionable pay",IF(ISERROR(AB134)," Unknown Values entered.",IF(T134+U134&lt;1,"Acceptable",IF(R134+S134=200, "No Contributions Entered", IF(K134="","Error Detected, Choose reason&gt;",IF(X134="1",IF(T134=1,"Please Enter Deemed Pensionable Pay","Add relevant Details Above"),"Please give details Above")))))))))))</f>
        <v/>
      </c>
      <c r="K134" s="263"/>
      <c r="L134" s="93"/>
      <c r="M134" s="93" t="str">
        <f t="shared" si="24"/>
        <v/>
      </c>
      <c r="N134" s="96">
        <f t="shared" si="23"/>
        <v>0</v>
      </c>
      <c r="O134" s="96">
        <f t="shared" si="23"/>
        <v>0</v>
      </c>
      <c r="P134" s="220">
        <f>(ROUND((F134/100*'Member Info'!$W$2), 2))</f>
        <v>0</v>
      </c>
      <c r="Q134" s="220" t="e">
        <f t="shared" si="25"/>
        <v>#VALUE!</v>
      </c>
      <c r="R134" s="220" t="str">
        <f t="shared" si="26"/>
        <v/>
      </c>
      <c r="S134" s="229" t="str">
        <f t="shared" si="27"/>
        <v/>
      </c>
      <c r="T134" s="230" t="str">
        <f t="shared" si="28"/>
        <v/>
      </c>
      <c r="U134" s="230" t="str">
        <f t="shared" si="29"/>
        <v/>
      </c>
      <c r="V134" s="224">
        <f t="shared" si="30"/>
        <v>0</v>
      </c>
      <c r="W134" s="112">
        <f t="shared" si="31"/>
        <v>0</v>
      </c>
      <c r="X134" s="237" t="str">
        <f t="shared" si="19"/>
        <v/>
      </c>
      <c r="Y134" s="242" t="b">
        <f t="shared" si="20"/>
        <v>0</v>
      </c>
      <c r="Z134" s="237">
        <f t="shared" si="32"/>
        <v>0</v>
      </c>
      <c r="AA134" s="237">
        <f>IF('Member Info'!N130="",1,"")</f>
        <v>1</v>
      </c>
      <c r="AB134" s="245" t="e">
        <f t="shared" si="33"/>
        <v>#VALUE!</v>
      </c>
      <c r="AC134" s="132" t="str">
        <f t="shared" si="21"/>
        <v/>
      </c>
      <c r="AD134" s="126">
        <f t="shared" si="22"/>
        <v>1</v>
      </c>
      <c r="AE134" s="126" t="str">
        <f>IF('Member Info'!N130&lt;&gt;"",IF('Member Info'!N130&lt;=$R$1,1,0),"")</f>
        <v/>
      </c>
      <c r="AG134" s="126" t="b">
        <f t="shared" si="34"/>
        <v>0</v>
      </c>
      <c r="AH134" s="126">
        <f t="shared" si="35"/>
        <v>0</v>
      </c>
      <c r="AJ134" s="126">
        <f t="shared" si="36"/>
        <v>0</v>
      </c>
      <c r="AK134" s="126">
        <f>IF('Member Info'!F130&gt;$R$1,1,0)</f>
        <v>0</v>
      </c>
      <c r="AL134" s="126" t="b">
        <f>IF(ISERROR(R134),ERROR.TYPE(#REF!)=ERROR.TYPE(R134),FALSE)</f>
        <v>0</v>
      </c>
      <c r="AM134" s="126" t="b">
        <f>IF(ISERROR(S134),ERROR.TYPE(#REF!)=ERROR.TYPE(S134),FALSE)</f>
        <v>0</v>
      </c>
      <c r="AN134" s="126">
        <f>IF(OR('Member Info'!F130&gt;=$S$1,'Member Info'!N130&gt;=$R$1),1,0)</f>
        <v>0</v>
      </c>
    </row>
    <row r="135" spans="1:40" x14ac:dyDescent="0.25">
      <c r="A135" s="4">
        <v>103</v>
      </c>
      <c r="B135" s="166">
        <f>'Member Info'!D131</f>
        <v>0</v>
      </c>
      <c r="C135" s="166">
        <f>'Member Info'!E131</f>
        <v>0</v>
      </c>
      <c r="D135" s="166" t="str">
        <f>'Member Info'!G131</f>
        <v/>
      </c>
      <c r="E135" s="167">
        <f>'Member Info'!B131</f>
        <v>0</v>
      </c>
      <c r="F135" s="244"/>
      <c r="G135" s="168" t="str">
        <f>IF(E135=0,"",
IF('Member Info'!$AM$19&lt;=$R$1,
SUMPRODUCT('Member Info'!L131+IF('Member Info'!H131&gt;'Member Info'!$AJ$12,'Member Info'!$AK$13,IF('Member Info'!H131&gt;'Member Info'!$AJ$11,'Member Info'!$AK$12,IF('Member Info'!H131&gt;'Member Info'!$AJ$10,'Member Info'!$AK$11,IF('Member Info'!H131&gt;'Member Info'!$AJ$9,'Member Info'!$AK$10,IF('Member Info'!H131&gt;'Member Info'!$AJ$8,'Member Info'!$AK$9,'Member Info'!$AK$8)))))),
SUMPRODUCT('Member Info'!L131+IF('Member Info'!H131&gt;'Member Info'!$AG$17,'Member Info'!$AH$18,IF('Member Info'!H131&gt;'Member Info'!$AG$16,'Member Info'!$AH$17,IF('Member Info'!H131&gt;'Member Info'!$AG$15,'Member Info'!$AH$16,IF('Member Info'!H131&gt;'Member Info'!$AG$14,'Member Info'!$AH$15,IF('Member Info'!H131&gt;'Member Info'!$AG$13,'Member Info'!$AH$14,IF('Member Info'!H131&gt;'Member Info'!$AG$12,'Member Info'!$AH$13,IF('Member Info'!H131&gt;'Member Info'!$AG$11,'Member Info'!$AH$12,IF('Member Info'!H131&gt;'Member Info'!$AG$10,'Member Info'!$AH$11,IF('Member Info'!H131&gt;'Member Info'!$AG$9,'Member Info'!$AH$10,IF('Member Info'!H131&gt;'Member Info'!$AG$8,'Member Info'!$AH$9,'Member Info'!$AH$8)))))))))))))</f>
        <v/>
      </c>
      <c r="H135" s="26"/>
      <c r="I135" s="26"/>
      <c r="J135" s="107" t="str">
        <f>IF(E135=0,"",IF('Member Info'!F131&gt;$S$1,CONCATENATE("Joined with practice on ", TEXT('Member Info'!F131, "DD/MM/YYYY")),IF('Member Info'!N131&lt;&gt;"",IF('Member Info'!N131&lt;$R$1,CONCATENATE("Left Scheme on ", TEXT('Member Info'!N131, "DD/MM/YYYY")),IF(ISERROR(G135),"Error Detected, No rate entered",IF(E135=0,"",IF(F135="","Error Detected, No Pensionable pay",IF(ISERROR(AB135)," Unknown Values entered.",IF(T135+U135&lt;1,"Acceptable",IF(R135+S135=200, "No Contributions Entered", IF(K135="","Error Detected, Choose reason&gt;",IF(X135="1",IF(T135=1,"Please Enter Deemed Pensionable Pay","Add Any Relevant Details Above"),"Please Give Details Above"))))))))),IF(ISERROR(G135),"Error Detected, No rate entered",IF(E135=0,"",IF(F135="","Error Detected, No Pensionable pay",IF(ISERROR(AB135)," Unknown Values entered.",IF(T135+U135&lt;1,"Acceptable",IF(R135+S135=200, "No Contributions Entered", IF(K135="","Error Detected, Choose reason&gt;",IF(X135="1",IF(T135=1,"Please Enter Deemed Pensionable Pay","Add relevant Details Above"),"Please give details Above")))))))))))</f>
        <v/>
      </c>
      <c r="K135" s="263"/>
      <c r="L135" s="93"/>
      <c r="M135" s="93" t="str">
        <f t="shared" si="24"/>
        <v/>
      </c>
      <c r="N135" s="96">
        <f t="shared" si="23"/>
        <v>0</v>
      </c>
      <c r="O135" s="96">
        <f t="shared" si="23"/>
        <v>0</v>
      </c>
      <c r="P135" s="220">
        <f>(ROUND((F135/100*'Member Info'!$W$2), 2))</f>
        <v>0</v>
      </c>
      <c r="Q135" s="220" t="e">
        <f t="shared" si="25"/>
        <v>#VALUE!</v>
      </c>
      <c r="R135" s="220" t="str">
        <f t="shared" si="26"/>
        <v/>
      </c>
      <c r="S135" s="229" t="str">
        <f t="shared" si="27"/>
        <v/>
      </c>
      <c r="T135" s="230" t="str">
        <f t="shared" si="28"/>
        <v/>
      </c>
      <c r="U135" s="230" t="str">
        <f t="shared" si="29"/>
        <v/>
      </c>
      <c r="V135" s="224">
        <f t="shared" si="30"/>
        <v>0</v>
      </c>
      <c r="W135" s="112">
        <f t="shared" si="31"/>
        <v>0</v>
      </c>
      <c r="X135" s="237" t="str">
        <f t="shared" si="19"/>
        <v/>
      </c>
      <c r="Y135" s="242" t="b">
        <f t="shared" si="20"/>
        <v>0</v>
      </c>
      <c r="Z135" s="237">
        <f t="shared" si="32"/>
        <v>0</v>
      </c>
      <c r="AA135" s="237">
        <f>IF('Member Info'!N131="",1,"")</f>
        <v>1</v>
      </c>
      <c r="AB135" s="245" t="e">
        <f t="shared" si="33"/>
        <v>#VALUE!</v>
      </c>
      <c r="AC135" s="132" t="str">
        <f t="shared" si="21"/>
        <v/>
      </c>
      <c r="AD135" s="126">
        <f t="shared" si="22"/>
        <v>1</v>
      </c>
      <c r="AE135" s="126" t="str">
        <f>IF('Member Info'!N131&lt;&gt;"",IF('Member Info'!N131&lt;=$R$1,1,0),"")</f>
        <v/>
      </c>
      <c r="AG135" s="126" t="b">
        <f t="shared" si="34"/>
        <v>0</v>
      </c>
      <c r="AH135" s="126">
        <f t="shared" si="35"/>
        <v>0</v>
      </c>
      <c r="AJ135" s="126">
        <f t="shared" si="36"/>
        <v>0</v>
      </c>
      <c r="AK135" s="126">
        <f>IF('Member Info'!F131&gt;$R$1,1,0)</f>
        <v>0</v>
      </c>
      <c r="AL135" s="126" t="b">
        <f>IF(ISERROR(R135),ERROR.TYPE(#REF!)=ERROR.TYPE(R135),FALSE)</f>
        <v>0</v>
      </c>
      <c r="AM135" s="126" t="b">
        <f>IF(ISERROR(S135),ERROR.TYPE(#REF!)=ERROR.TYPE(S135),FALSE)</f>
        <v>0</v>
      </c>
      <c r="AN135" s="126">
        <f>IF(OR('Member Info'!F131&gt;=$S$1,'Member Info'!N131&gt;=$R$1),1,0)</f>
        <v>0</v>
      </c>
    </row>
    <row r="136" spans="1:40" x14ac:dyDescent="0.25">
      <c r="A136" s="4">
        <v>104</v>
      </c>
      <c r="B136" s="166">
        <f>'Member Info'!D132</f>
        <v>0</v>
      </c>
      <c r="C136" s="166">
        <f>'Member Info'!E132</f>
        <v>0</v>
      </c>
      <c r="D136" s="166" t="str">
        <f>'Member Info'!G132</f>
        <v/>
      </c>
      <c r="E136" s="167">
        <f>'Member Info'!B132</f>
        <v>0</v>
      </c>
      <c r="F136" s="244"/>
      <c r="G136" s="168" t="str">
        <f>IF(E136=0,"",
IF('Member Info'!$AM$19&lt;=$R$1,
SUMPRODUCT('Member Info'!L132+IF('Member Info'!H132&gt;'Member Info'!$AJ$12,'Member Info'!$AK$13,IF('Member Info'!H132&gt;'Member Info'!$AJ$11,'Member Info'!$AK$12,IF('Member Info'!H132&gt;'Member Info'!$AJ$10,'Member Info'!$AK$11,IF('Member Info'!H132&gt;'Member Info'!$AJ$9,'Member Info'!$AK$10,IF('Member Info'!H132&gt;'Member Info'!$AJ$8,'Member Info'!$AK$9,'Member Info'!$AK$8)))))),
SUMPRODUCT('Member Info'!L132+IF('Member Info'!H132&gt;'Member Info'!$AG$17,'Member Info'!$AH$18,IF('Member Info'!H132&gt;'Member Info'!$AG$16,'Member Info'!$AH$17,IF('Member Info'!H132&gt;'Member Info'!$AG$15,'Member Info'!$AH$16,IF('Member Info'!H132&gt;'Member Info'!$AG$14,'Member Info'!$AH$15,IF('Member Info'!H132&gt;'Member Info'!$AG$13,'Member Info'!$AH$14,IF('Member Info'!H132&gt;'Member Info'!$AG$12,'Member Info'!$AH$13,IF('Member Info'!H132&gt;'Member Info'!$AG$11,'Member Info'!$AH$12,IF('Member Info'!H132&gt;'Member Info'!$AG$10,'Member Info'!$AH$11,IF('Member Info'!H132&gt;'Member Info'!$AG$9,'Member Info'!$AH$10,IF('Member Info'!H132&gt;'Member Info'!$AG$8,'Member Info'!$AH$9,'Member Info'!$AH$8)))))))))))))</f>
        <v/>
      </c>
      <c r="H136" s="26"/>
      <c r="I136" s="26"/>
      <c r="J136" s="107" t="str">
        <f>IF(E136=0,"",IF('Member Info'!F132&gt;$S$1,CONCATENATE("Joined with practice on ", TEXT('Member Info'!F132, "DD/MM/YYYY")),IF('Member Info'!N132&lt;&gt;"",IF('Member Info'!N132&lt;$R$1,CONCATENATE("Left Scheme on ", TEXT('Member Info'!N132, "DD/MM/YYYY")),IF(ISERROR(G136),"Error Detected, No rate entered",IF(E136=0,"",IF(F136="","Error Detected, No Pensionable pay",IF(ISERROR(AB136)," Unknown Values entered.",IF(T136+U136&lt;1,"Acceptable",IF(R136+S136=200, "No Contributions Entered", IF(K136="","Error Detected, Choose reason&gt;",IF(X136="1",IF(T136=1,"Please Enter Deemed Pensionable Pay","Add Any Relevant Details Above"),"Please Give Details Above"))))))))),IF(ISERROR(G136),"Error Detected, No rate entered",IF(E136=0,"",IF(F136="","Error Detected, No Pensionable pay",IF(ISERROR(AB136)," Unknown Values entered.",IF(T136+U136&lt;1,"Acceptable",IF(R136+S136=200, "No Contributions Entered", IF(K136="","Error Detected, Choose reason&gt;",IF(X136="1",IF(T136=1,"Please Enter Deemed Pensionable Pay","Add relevant Details Above"),"Please give details Above")))))))))))</f>
        <v/>
      </c>
      <c r="K136" s="263"/>
      <c r="L136" s="93"/>
      <c r="M136" s="93" t="str">
        <f t="shared" si="24"/>
        <v/>
      </c>
      <c r="N136" s="96">
        <f t="shared" si="23"/>
        <v>0</v>
      </c>
      <c r="O136" s="96">
        <f t="shared" si="23"/>
        <v>0</v>
      </c>
      <c r="P136" s="220">
        <f>(ROUND((F136/100*'Member Info'!$W$2), 2))</f>
        <v>0</v>
      </c>
      <c r="Q136" s="220" t="e">
        <f t="shared" si="25"/>
        <v>#VALUE!</v>
      </c>
      <c r="R136" s="220" t="str">
        <f t="shared" si="26"/>
        <v/>
      </c>
      <c r="S136" s="229" t="str">
        <f t="shared" si="27"/>
        <v/>
      </c>
      <c r="T136" s="230" t="str">
        <f t="shared" si="28"/>
        <v/>
      </c>
      <c r="U136" s="230" t="str">
        <f t="shared" si="29"/>
        <v/>
      </c>
      <c r="V136" s="224">
        <f t="shared" si="30"/>
        <v>0</v>
      </c>
      <c r="W136" s="112">
        <f t="shared" si="31"/>
        <v>0</v>
      </c>
      <c r="X136" s="237" t="str">
        <f t="shared" si="19"/>
        <v/>
      </c>
      <c r="Y136" s="242" t="b">
        <f t="shared" si="20"/>
        <v>0</v>
      </c>
      <c r="Z136" s="237">
        <f t="shared" si="32"/>
        <v>0</v>
      </c>
      <c r="AA136" s="237">
        <f>IF('Member Info'!N132="",1,"")</f>
        <v>1</v>
      </c>
      <c r="AB136" s="245" t="e">
        <f t="shared" si="33"/>
        <v>#VALUE!</v>
      </c>
      <c r="AC136" s="132" t="str">
        <f t="shared" si="21"/>
        <v/>
      </c>
      <c r="AD136" s="126">
        <f t="shared" si="22"/>
        <v>1</v>
      </c>
      <c r="AE136" s="126" t="str">
        <f>IF('Member Info'!N132&lt;&gt;"",IF('Member Info'!N132&lt;=$R$1,1,0),"")</f>
        <v/>
      </c>
      <c r="AG136" s="126" t="b">
        <f t="shared" si="34"/>
        <v>0</v>
      </c>
      <c r="AH136" s="126">
        <f t="shared" si="35"/>
        <v>0</v>
      </c>
      <c r="AJ136" s="126">
        <f t="shared" si="36"/>
        <v>0</v>
      </c>
      <c r="AK136" s="126">
        <f>IF('Member Info'!F132&gt;$R$1,1,0)</f>
        <v>0</v>
      </c>
      <c r="AL136" s="126" t="b">
        <f>IF(ISERROR(R136),ERROR.TYPE(#REF!)=ERROR.TYPE(R136),FALSE)</f>
        <v>0</v>
      </c>
      <c r="AM136" s="126" t="b">
        <f>IF(ISERROR(S136),ERROR.TYPE(#REF!)=ERROR.TYPE(S136),FALSE)</f>
        <v>0</v>
      </c>
      <c r="AN136" s="126">
        <f>IF(OR('Member Info'!F132&gt;=$S$1,'Member Info'!N132&gt;=$R$1),1,0)</f>
        <v>0</v>
      </c>
    </row>
    <row r="137" spans="1:40" x14ac:dyDescent="0.25">
      <c r="A137" s="4">
        <v>105</v>
      </c>
      <c r="B137" s="166">
        <f>'Member Info'!D133</f>
        <v>0</v>
      </c>
      <c r="C137" s="166">
        <f>'Member Info'!E133</f>
        <v>0</v>
      </c>
      <c r="D137" s="166" t="str">
        <f>'Member Info'!G133</f>
        <v/>
      </c>
      <c r="E137" s="167">
        <f>'Member Info'!B133</f>
        <v>0</v>
      </c>
      <c r="F137" s="244"/>
      <c r="G137" s="168" t="str">
        <f>IF(E137=0,"",
IF('Member Info'!$AM$19&lt;=$R$1,
SUMPRODUCT('Member Info'!L133+IF('Member Info'!H133&gt;'Member Info'!$AJ$12,'Member Info'!$AK$13,IF('Member Info'!H133&gt;'Member Info'!$AJ$11,'Member Info'!$AK$12,IF('Member Info'!H133&gt;'Member Info'!$AJ$10,'Member Info'!$AK$11,IF('Member Info'!H133&gt;'Member Info'!$AJ$9,'Member Info'!$AK$10,IF('Member Info'!H133&gt;'Member Info'!$AJ$8,'Member Info'!$AK$9,'Member Info'!$AK$8)))))),
SUMPRODUCT('Member Info'!L133+IF('Member Info'!H133&gt;'Member Info'!$AG$17,'Member Info'!$AH$18,IF('Member Info'!H133&gt;'Member Info'!$AG$16,'Member Info'!$AH$17,IF('Member Info'!H133&gt;'Member Info'!$AG$15,'Member Info'!$AH$16,IF('Member Info'!H133&gt;'Member Info'!$AG$14,'Member Info'!$AH$15,IF('Member Info'!H133&gt;'Member Info'!$AG$13,'Member Info'!$AH$14,IF('Member Info'!H133&gt;'Member Info'!$AG$12,'Member Info'!$AH$13,IF('Member Info'!H133&gt;'Member Info'!$AG$11,'Member Info'!$AH$12,IF('Member Info'!H133&gt;'Member Info'!$AG$10,'Member Info'!$AH$11,IF('Member Info'!H133&gt;'Member Info'!$AG$9,'Member Info'!$AH$10,IF('Member Info'!H133&gt;'Member Info'!$AG$8,'Member Info'!$AH$9,'Member Info'!$AH$8)))))))))))))</f>
        <v/>
      </c>
      <c r="H137" s="26"/>
      <c r="I137" s="26"/>
      <c r="J137" s="107" t="str">
        <f>IF(E137=0,"",IF('Member Info'!F133&gt;$S$1,CONCATENATE("Joined with practice on ", TEXT('Member Info'!F133, "DD/MM/YYYY")),IF('Member Info'!N133&lt;&gt;"",IF('Member Info'!N133&lt;$R$1,CONCATENATE("Left Scheme on ", TEXT('Member Info'!N133, "DD/MM/YYYY")),IF(ISERROR(G137),"Error Detected, No rate entered",IF(E137=0,"",IF(F137="","Error Detected, No Pensionable pay",IF(ISERROR(AB137)," Unknown Values entered.",IF(T137+U137&lt;1,"Acceptable",IF(R137+S137=200, "No Contributions Entered", IF(K137="","Error Detected, Choose reason&gt;",IF(X137="1",IF(T137=1,"Please Enter Deemed Pensionable Pay","Add Any Relevant Details Above"),"Please Give Details Above"))))))))),IF(ISERROR(G137),"Error Detected, No rate entered",IF(E137=0,"",IF(F137="","Error Detected, No Pensionable pay",IF(ISERROR(AB137)," Unknown Values entered.",IF(T137+U137&lt;1,"Acceptable",IF(R137+S137=200, "No Contributions Entered", IF(K137="","Error Detected, Choose reason&gt;",IF(X137="1",IF(T137=1,"Please Enter Deemed Pensionable Pay","Add relevant Details Above"),"Please give details Above")))))))))))</f>
        <v/>
      </c>
      <c r="K137" s="263"/>
      <c r="L137" s="93"/>
      <c r="M137" s="93" t="str">
        <f t="shared" si="24"/>
        <v/>
      </c>
      <c r="N137" s="96">
        <f t="shared" si="23"/>
        <v>0</v>
      </c>
      <c r="O137" s="96">
        <f t="shared" si="23"/>
        <v>0</v>
      </c>
      <c r="P137" s="220">
        <f>(ROUND((F137/100*'Member Info'!$W$2), 2))</f>
        <v>0</v>
      </c>
      <c r="Q137" s="220" t="e">
        <f t="shared" si="25"/>
        <v>#VALUE!</v>
      </c>
      <c r="R137" s="220" t="str">
        <f t="shared" si="26"/>
        <v/>
      </c>
      <c r="S137" s="229" t="str">
        <f t="shared" si="27"/>
        <v/>
      </c>
      <c r="T137" s="230" t="str">
        <f t="shared" si="28"/>
        <v/>
      </c>
      <c r="U137" s="230" t="str">
        <f t="shared" si="29"/>
        <v/>
      </c>
      <c r="V137" s="224">
        <f t="shared" si="30"/>
        <v>0</v>
      </c>
      <c r="W137" s="112">
        <f t="shared" si="31"/>
        <v>0</v>
      </c>
      <c r="X137" s="237" t="str">
        <f t="shared" si="19"/>
        <v/>
      </c>
      <c r="Y137" s="242" t="b">
        <f t="shared" si="20"/>
        <v>0</v>
      </c>
      <c r="Z137" s="237">
        <f t="shared" si="32"/>
        <v>0</v>
      </c>
      <c r="AA137" s="237">
        <f>IF('Member Info'!N133="",1,"")</f>
        <v>1</v>
      </c>
      <c r="AB137" s="245" t="e">
        <f t="shared" si="33"/>
        <v>#VALUE!</v>
      </c>
      <c r="AC137" s="132" t="str">
        <f t="shared" si="21"/>
        <v/>
      </c>
      <c r="AD137" s="126">
        <f t="shared" si="22"/>
        <v>1</v>
      </c>
      <c r="AE137" s="126" t="str">
        <f>IF('Member Info'!N133&lt;&gt;"",IF('Member Info'!N133&lt;=$R$1,1,0),"")</f>
        <v/>
      </c>
      <c r="AG137" s="126" t="b">
        <f t="shared" si="34"/>
        <v>0</v>
      </c>
      <c r="AH137" s="126">
        <f t="shared" si="35"/>
        <v>0</v>
      </c>
      <c r="AJ137" s="126">
        <f t="shared" si="36"/>
        <v>0</v>
      </c>
      <c r="AK137" s="126">
        <f>IF('Member Info'!F133&gt;$R$1,1,0)</f>
        <v>0</v>
      </c>
      <c r="AL137" s="126" t="b">
        <f>IF(ISERROR(R137),ERROR.TYPE(#REF!)=ERROR.TYPE(R137),FALSE)</f>
        <v>0</v>
      </c>
      <c r="AM137" s="126" t="b">
        <f>IF(ISERROR(S137),ERROR.TYPE(#REF!)=ERROR.TYPE(S137),FALSE)</f>
        <v>0</v>
      </c>
      <c r="AN137" s="126">
        <f>IF(OR('Member Info'!F133&gt;=$S$1,'Member Info'!N133&gt;=$R$1),1,0)</f>
        <v>0</v>
      </c>
    </row>
    <row r="138" spans="1:40" x14ac:dyDescent="0.25">
      <c r="A138" s="4">
        <v>106</v>
      </c>
      <c r="B138" s="166">
        <f>'Member Info'!D134</f>
        <v>0</v>
      </c>
      <c r="C138" s="166">
        <f>'Member Info'!E134</f>
        <v>0</v>
      </c>
      <c r="D138" s="166" t="str">
        <f>'Member Info'!G134</f>
        <v/>
      </c>
      <c r="E138" s="167">
        <f>'Member Info'!B134</f>
        <v>0</v>
      </c>
      <c r="F138" s="244"/>
      <c r="G138" s="168" t="str">
        <f>IF(E138=0,"",
IF('Member Info'!$AM$19&lt;=$R$1,
SUMPRODUCT('Member Info'!L134+IF('Member Info'!H134&gt;'Member Info'!$AJ$12,'Member Info'!$AK$13,IF('Member Info'!H134&gt;'Member Info'!$AJ$11,'Member Info'!$AK$12,IF('Member Info'!H134&gt;'Member Info'!$AJ$10,'Member Info'!$AK$11,IF('Member Info'!H134&gt;'Member Info'!$AJ$9,'Member Info'!$AK$10,IF('Member Info'!H134&gt;'Member Info'!$AJ$8,'Member Info'!$AK$9,'Member Info'!$AK$8)))))),
SUMPRODUCT('Member Info'!L134+IF('Member Info'!H134&gt;'Member Info'!$AG$17,'Member Info'!$AH$18,IF('Member Info'!H134&gt;'Member Info'!$AG$16,'Member Info'!$AH$17,IF('Member Info'!H134&gt;'Member Info'!$AG$15,'Member Info'!$AH$16,IF('Member Info'!H134&gt;'Member Info'!$AG$14,'Member Info'!$AH$15,IF('Member Info'!H134&gt;'Member Info'!$AG$13,'Member Info'!$AH$14,IF('Member Info'!H134&gt;'Member Info'!$AG$12,'Member Info'!$AH$13,IF('Member Info'!H134&gt;'Member Info'!$AG$11,'Member Info'!$AH$12,IF('Member Info'!H134&gt;'Member Info'!$AG$10,'Member Info'!$AH$11,IF('Member Info'!H134&gt;'Member Info'!$AG$9,'Member Info'!$AH$10,IF('Member Info'!H134&gt;'Member Info'!$AG$8,'Member Info'!$AH$9,'Member Info'!$AH$8)))))))))))))</f>
        <v/>
      </c>
      <c r="H138" s="26"/>
      <c r="I138" s="26"/>
      <c r="J138" s="107" t="str">
        <f>IF(E138=0,"",IF('Member Info'!F134&gt;$S$1,CONCATENATE("Joined with practice on ", TEXT('Member Info'!F134, "DD/MM/YYYY")),IF('Member Info'!N134&lt;&gt;"",IF('Member Info'!N134&lt;$R$1,CONCATENATE("Left Scheme on ", TEXT('Member Info'!N134, "DD/MM/YYYY")),IF(ISERROR(G138),"Error Detected, No rate entered",IF(E138=0,"",IF(F138="","Error Detected, No Pensionable pay",IF(ISERROR(AB138)," Unknown Values entered.",IF(T138+U138&lt;1,"Acceptable",IF(R138+S138=200, "No Contributions Entered", IF(K138="","Error Detected, Choose reason&gt;",IF(X138="1",IF(T138=1,"Please Enter Deemed Pensionable Pay","Add Any Relevant Details Above"),"Please Give Details Above"))))))))),IF(ISERROR(G138),"Error Detected, No rate entered",IF(E138=0,"",IF(F138="","Error Detected, No Pensionable pay",IF(ISERROR(AB138)," Unknown Values entered.",IF(T138+U138&lt;1,"Acceptable",IF(R138+S138=200, "No Contributions Entered", IF(K138="","Error Detected, Choose reason&gt;",IF(X138="1",IF(T138=1,"Please Enter Deemed Pensionable Pay","Add relevant Details Above"),"Please give details Above")))))))))))</f>
        <v/>
      </c>
      <c r="K138" s="263"/>
      <c r="L138" s="93"/>
      <c r="M138" s="93" t="str">
        <f t="shared" si="24"/>
        <v/>
      </c>
      <c r="N138" s="96">
        <f t="shared" si="23"/>
        <v>0</v>
      </c>
      <c r="O138" s="96">
        <f t="shared" si="23"/>
        <v>0</v>
      </c>
      <c r="P138" s="220">
        <f>(ROUND((F138/100*'Member Info'!$W$2), 2))</f>
        <v>0</v>
      </c>
      <c r="Q138" s="220" t="e">
        <f t="shared" si="25"/>
        <v>#VALUE!</v>
      </c>
      <c r="R138" s="220" t="str">
        <f t="shared" si="26"/>
        <v/>
      </c>
      <c r="S138" s="229" t="str">
        <f t="shared" si="27"/>
        <v/>
      </c>
      <c r="T138" s="230" t="str">
        <f t="shared" si="28"/>
        <v/>
      </c>
      <c r="U138" s="230" t="str">
        <f t="shared" si="29"/>
        <v/>
      </c>
      <c r="V138" s="224">
        <f t="shared" si="30"/>
        <v>0</v>
      </c>
      <c r="W138" s="112">
        <f t="shared" si="31"/>
        <v>0</v>
      </c>
      <c r="X138" s="237" t="str">
        <f t="shared" si="19"/>
        <v/>
      </c>
      <c r="Y138" s="242" t="b">
        <f t="shared" si="20"/>
        <v>0</v>
      </c>
      <c r="Z138" s="237">
        <f t="shared" si="32"/>
        <v>0</v>
      </c>
      <c r="AA138" s="237">
        <f>IF('Member Info'!N134="",1,"")</f>
        <v>1</v>
      </c>
      <c r="AB138" s="245" t="e">
        <f t="shared" si="33"/>
        <v>#VALUE!</v>
      </c>
      <c r="AC138" s="132" t="str">
        <f t="shared" si="21"/>
        <v/>
      </c>
      <c r="AD138" s="126">
        <f t="shared" si="22"/>
        <v>1</v>
      </c>
      <c r="AE138" s="126" t="str">
        <f>IF('Member Info'!N134&lt;&gt;"",IF('Member Info'!N134&lt;=$R$1,1,0),"")</f>
        <v/>
      </c>
      <c r="AG138" s="126" t="b">
        <f t="shared" si="34"/>
        <v>0</v>
      </c>
      <c r="AH138" s="126">
        <f t="shared" si="35"/>
        <v>0</v>
      </c>
      <c r="AJ138" s="126">
        <f t="shared" si="36"/>
        <v>0</v>
      </c>
      <c r="AK138" s="126">
        <f>IF('Member Info'!F134&gt;$R$1,1,0)</f>
        <v>0</v>
      </c>
      <c r="AL138" s="126" t="b">
        <f>IF(ISERROR(R138),ERROR.TYPE(#REF!)=ERROR.TYPE(R138),FALSE)</f>
        <v>0</v>
      </c>
      <c r="AM138" s="126" t="b">
        <f>IF(ISERROR(S138),ERROR.TYPE(#REF!)=ERROR.TYPE(S138),FALSE)</f>
        <v>0</v>
      </c>
      <c r="AN138" s="126">
        <f>IF(OR('Member Info'!F134&gt;=$S$1,'Member Info'!N134&gt;=$R$1),1,0)</f>
        <v>0</v>
      </c>
    </row>
    <row r="139" spans="1:40" x14ac:dyDescent="0.25">
      <c r="A139" s="4">
        <v>107</v>
      </c>
      <c r="B139" s="166">
        <f>'Member Info'!D135</f>
        <v>0</v>
      </c>
      <c r="C139" s="166">
        <f>'Member Info'!E135</f>
        <v>0</v>
      </c>
      <c r="D139" s="166" t="str">
        <f>'Member Info'!G135</f>
        <v/>
      </c>
      <c r="E139" s="167">
        <f>'Member Info'!B135</f>
        <v>0</v>
      </c>
      <c r="F139" s="244"/>
      <c r="G139" s="168" t="str">
        <f>IF(E139=0,"",
IF('Member Info'!$AM$19&lt;=$R$1,
SUMPRODUCT('Member Info'!L135+IF('Member Info'!H135&gt;'Member Info'!$AJ$12,'Member Info'!$AK$13,IF('Member Info'!H135&gt;'Member Info'!$AJ$11,'Member Info'!$AK$12,IF('Member Info'!H135&gt;'Member Info'!$AJ$10,'Member Info'!$AK$11,IF('Member Info'!H135&gt;'Member Info'!$AJ$9,'Member Info'!$AK$10,IF('Member Info'!H135&gt;'Member Info'!$AJ$8,'Member Info'!$AK$9,'Member Info'!$AK$8)))))),
SUMPRODUCT('Member Info'!L135+IF('Member Info'!H135&gt;'Member Info'!$AG$17,'Member Info'!$AH$18,IF('Member Info'!H135&gt;'Member Info'!$AG$16,'Member Info'!$AH$17,IF('Member Info'!H135&gt;'Member Info'!$AG$15,'Member Info'!$AH$16,IF('Member Info'!H135&gt;'Member Info'!$AG$14,'Member Info'!$AH$15,IF('Member Info'!H135&gt;'Member Info'!$AG$13,'Member Info'!$AH$14,IF('Member Info'!H135&gt;'Member Info'!$AG$12,'Member Info'!$AH$13,IF('Member Info'!H135&gt;'Member Info'!$AG$11,'Member Info'!$AH$12,IF('Member Info'!H135&gt;'Member Info'!$AG$10,'Member Info'!$AH$11,IF('Member Info'!H135&gt;'Member Info'!$AG$9,'Member Info'!$AH$10,IF('Member Info'!H135&gt;'Member Info'!$AG$8,'Member Info'!$AH$9,'Member Info'!$AH$8)))))))))))))</f>
        <v/>
      </c>
      <c r="H139" s="26"/>
      <c r="I139" s="26"/>
      <c r="J139" s="107" t="str">
        <f>IF(E139=0,"",IF('Member Info'!F135&gt;$S$1,CONCATENATE("Joined with practice on ", TEXT('Member Info'!F135, "DD/MM/YYYY")),IF('Member Info'!N135&lt;&gt;"",IF('Member Info'!N135&lt;$R$1,CONCATENATE("Left Scheme on ", TEXT('Member Info'!N135, "DD/MM/YYYY")),IF(ISERROR(G139),"Error Detected, No rate entered",IF(E139=0,"",IF(F139="","Error Detected, No Pensionable pay",IF(ISERROR(AB139)," Unknown Values entered.",IF(T139+U139&lt;1,"Acceptable",IF(R139+S139=200, "No Contributions Entered", IF(K139="","Error Detected, Choose reason&gt;",IF(X139="1",IF(T139=1,"Please Enter Deemed Pensionable Pay","Add Any Relevant Details Above"),"Please Give Details Above"))))))))),IF(ISERROR(G139),"Error Detected, No rate entered",IF(E139=0,"",IF(F139="","Error Detected, No Pensionable pay",IF(ISERROR(AB139)," Unknown Values entered.",IF(T139+U139&lt;1,"Acceptable",IF(R139+S139=200, "No Contributions Entered", IF(K139="","Error Detected, Choose reason&gt;",IF(X139="1",IF(T139=1,"Please Enter Deemed Pensionable Pay","Add relevant Details Above"),"Please give details Above")))))))))))</f>
        <v/>
      </c>
      <c r="K139" s="263"/>
      <c r="L139" s="93"/>
      <c r="M139" s="93" t="str">
        <f t="shared" si="24"/>
        <v/>
      </c>
      <c r="N139" s="96">
        <f t="shared" si="23"/>
        <v>0</v>
      </c>
      <c r="O139" s="96">
        <f t="shared" si="23"/>
        <v>0</v>
      </c>
      <c r="P139" s="220">
        <f>(ROUND((F139/100*'Member Info'!$W$2), 2))</f>
        <v>0</v>
      </c>
      <c r="Q139" s="220" t="e">
        <f t="shared" si="25"/>
        <v>#VALUE!</v>
      </c>
      <c r="R139" s="220" t="str">
        <f t="shared" si="26"/>
        <v/>
      </c>
      <c r="S139" s="229" t="str">
        <f t="shared" si="27"/>
        <v/>
      </c>
      <c r="T139" s="230" t="str">
        <f t="shared" si="28"/>
        <v/>
      </c>
      <c r="U139" s="230" t="str">
        <f t="shared" si="29"/>
        <v/>
      </c>
      <c r="V139" s="224">
        <f t="shared" si="30"/>
        <v>0</v>
      </c>
      <c r="W139" s="112">
        <f t="shared" si="31"/>
        <v>0</v>
      </c>
      <c r="X139" s="237" t="str">
        <f t="shared" si="19"/>
        <v/>
      </c>
      <c r="Y139" s="242" t="b">
        <f t="shared" si="20"/>
        <v>0</v>
      </c>
      <c r="Z139" s="237">
        <f t="shared" si="32"/>
        <v>0</v>
      </c>
      <c r="AA139" s="237">
        <f>IF('Member Info'!N135="",1,"")</f>
        <v>1</v>
      </c>
      <c r="AB139" s="245" t="e">
        <f t="shared" si="33"/>
        <v>#VALUE!</v>
      </c>
      <c r="AC139" s="132" t="str">
        <f t="shared" si="21"/>
        <v/>
      </c>
      <c r="AD139" s="126">
        <f t="shared" si="22"/>
        <v>1</v>
      </c>
      <c r="AE139" s="126" t="str">
        <f>IF('Member Info'!N135&lt;&gt;"",IF('Member Info'!N135&lt;=$R$1,1,0),"")</f>
        <v/>
      </c>
      <c r="AG139" s="126" t="b">
        <f t="shared" si="34"/>
        <v>0</v>
      </c>
      <c r="AH139" s="126">
        <f t="shared" si="35"/>
        <v>0</v>
      </c>
      <c r="AJ139" s="126">
        <f t="shared" si="36"/>
        <v>0</v>
      </c>
      <c r="AK139" s="126">
        <f>IF('Member Info'!F135&gt;$R$1,1,0)</f>
        <v>0</v>
      </c>
      <c r="AL139" s="126" t="b">
        <f>IF(ISERROR(R139),ERROR.TYPE(#REF!)=ERROR.TYPE(R139),FALSE)</f>
        <v>0</v>
      </c>
      <c r="AM139" s="126" t="b">
        <f>IF(ISERROR(S139),ERROR.TYPE(#REF!)=ERROR.TYPE(S139),FALSE)</f>
        <v>0</v>
      </c>
      <c r="AN139" s="126">
        <f>IF(OR('Member Info'!F135&gt;=$S$1,'Member Info'!N135&gt;=$R$1),1,0)</f>
        <v>0</v>
      </c>
    </row>
    <row r="140" spans="1:40" x14ac:dyDescent="0.25">
      <c r="A140" s="4">
        <v>108</v>
      </c>
      <c r="B140" s="166">
        <f>'Member Info'!D136</f>
        <v>0</v>
      </c>
      <c r="C140" s="166">
        <f>'Member Info'!E136</f>
        <v>0</v>
      </c>
      <c r="D140" s="166" t="str">
        <f>'Member Info'!G136</f>
        <v/>
      </c>
      <c r="E140" s="167">
        <f>'Member Info'!B136</f>
        <v>0</v>
      </c>
      <c r="F140" s="244"/>
      <c r="G140" s="168" t="str">
        <f>IF(E140=0,"",
IF('Member Info'!$AM$19&lt;=$R$1,
SUMPRODUCT('Member Info'!L136+IF('Member Info'!H136&gt;'Member Info'!$AJ$12,'Member Info'!$AK$13,IF('Member Info'!H136&gt;'Member Info'!$AJ$11,'Member Info'!$AK$12,IF('Member Info'!H136&gt;'Member Info'!$AJ$10,'Member Info'!$AK$11,IF('Member Info'!H136&gt;'Member Info'!$AJ$9,'Member Info'!$AK$10,IF('Member Info'!H136&gt;'Member Info'!$AJ$8,'Member Info'!$AK$9,'Member Info'!$AK$8)))))),
SUMPRODUCT('Member Info'!L136+IF('Member Info'!H136&gt;'Member Info'!$AG$17,'Member Info'!$AH$18,IF('Member Info'!H136&gt;'Member Info'!$AG$16,'Member Info'!$AH$17,IF('Member Info'!H136&gt;'Member Info'!$AG$15,'Member Info'!$AH$16,IF('Member Info'!H136&gt;'Member Info'!$AG$14,'Member Info'!$AH$15,IF('Member Info'!H136&gt;'Member Info'!$AG$13,'Member Info'!$AH$14,IF('Member Info'!H136&gt;'Member Info'!$AG$12,'Member Info'!$AH$13,IF('Member Info'!H136&gt;'Member Info'!$AG$11,'Member Info'!$AH$12,IF('Member Info'!H136&gt;'Member Info'!$AG$10,'Member Info'!$AH$11,IF('Member Info'!H136&gt;'Member Info'!$AG$9,'Member Info'!$AH$10,IF('Member Info'!H136&gt;'Member Info'!$AG$8,'Member Info'!$AH$9,'Member Info'!$AH$8)))))))))))))</f>
        <v/>
      </c>
      <c r="H140" s="26"/>
      <c r="I140" s="26"/>
      <c r="J140" s="107" t="str">
        <f>IF(E140=0,"",IF('Member Info'!F136&gt;$S$1,CONCATENATE("Joined with practice on ", TEXT('Member Info'!F136, "DD/MM/YYYY")),IF('Member Info'!N136&lt;&gt;"",IF('Member Info'!N136&lt;$R$1,CONCATENATE("Left Scheme on ", TEXT('Member Info'!N136, "DD/MM/YYYY")),IF(ISERROR(G140),"Error Detected, No rate entered",IF(E140=0,"",IF(F140="","Error Detected, No Pensionable pay",IF(ISERROR(AB140)," Unknown Values entered.",IF(T140+U140&lt;1,"Acceptable",IF(R140+S140=200, "No Contributions Entered", IF(K140="","Error Detected, Choose reason&gt;",IF(X140="1",IF(T140=1,"Please Enter Deemed Pensionable Pay","Add Any Relevant Details Above"),"Please Give Details Above"))))))))),IF(ISERROR(G140),"Error Detected, No rate entered",IF(E140=0,"",IF(F140="","Error Detected, No Pensionable pay",IF(ISERROR(AB140)," Unknown Values entered.",IF(T140+U140&lt;1,"Acceptable",IF(R140+S140=200, "No Contributions Entered", IF(K140="","Error Detected, Choose reason&gt;",IF(X140="1",IF(T140=1,"Please Enter Deemed Pensionable Pay","Add relevant Details Above"),"Please give details Above")))))))))))</f>
        <v/>
      </c>
      <c r="K140" s="263"/>
      <c r="L140" s="93"/>
      <c r="M140" s="93" t="str">
        <f t="shared" si="24"/>
        <v/>
      </c>
      <c r="N140" s="96">
        <f t="shared" si="23"/>
        <v>0</v>
      </c>
      <c r="O140" s="96">
        <f t="shared" si="23"/>
        <v>0</v>
      </c>
      <c r="P140" s="220">
        <f>(ROUND((F140/100*'Member Info'!$W$2), 2))</f>
        <v>0</v>
      </c>
      <c r="Q140" s="220" t="e">
        <f t="shared" si="25"/>
        <v>#VALUE!</v>
      </c>
      <c r="R140" s="220" t="str">
        <f t="shared" si="26"/>
        <v/>
      </c>
      <c r="S140" s="229" t="str">
        <f t="shared" si="27"/>
        <v/>
      </c>
      <c r="T140" s="230" t="str">
        <f t="shared" si="28"/>
        <v/>
      </c>
      <c r="U140" s="230" t="str">
        <f t="shared" si="29"/>
        <v/>
      </c>
      <c r="V140" s="224">
        <f t="shared" si="30"/>
        <v>0</v>
      </c>
      <c r="W140" s="112">
        <f t="shared" si="31"/>
        <v>0</v>
      </c>
      <c r="X140" s="237" t="str">
        <f t="shared" si="19"/>
        <v/>
      </c>
      <c r="Y140" s="242" t="b">
        <f t="shared" si="20"/>
        <v>0</v>
      </c>
      <c r="Z140" s="237">
        <f t="shared" si="32"/>
        <v>0</v>
      </c>
      <c r="AA140" s="237">
        <f>IF('Member Info'!N136="",1,"")</f>
        <v>1</v>
      </c>
      <c r="AB140" s="245" t="e">
        <f t="shared" si="33"/>
        <v>#VALUE!</v>
      </c>
      <c r="AC140" s="132" t="str">
        <f t="shared" si="21"/>
        <v/>
      </c>
      <c r="AD140" s="126">
        <f t="shared" si="22"/>
        <v>1</v>
      </c>
      <c r="AE140" s="126" t="str">
        <f>IF('Member Info'!N136&lt;&gt;"",IF('Member Info'!N136&lt;=$R$1,1,0),"")</f>
        <v/>
      </c>
      <c r="AG140" s="126" t="b">
        <f t="shared" si="34"/>
        <v>0</v>
      </c>
      <c r="AH140" s="126">
        <f t="shared" si="35"/>
        <v>0</v>
      </c>
      <c r="AJ140" s="126">
        <f t="shared" si="36"/>
        <v>0</v>
      </c>
      <c r="AK140" s="126">
        <f>IF('Member Info'!F136&gt;$R$1,1,0)</f>
        <v>0</v>
      </c>
      <c r="AL140" s="126" t="b">
        <f>IF(ISERROR(R140),ERROR.TYPE(#REF!)=ERROR.TYPE(R140),FALSE)</f>
        <v>0</v>
      </c>
      <c r="AM140" s="126" t="b">
        <f>IF(ISERROR(S140),ERROR.TYPE(#REF!)=ERROR.TYPE(S140),FALSE)</f>
        <v>0</v>
      </c>
      <c r="AN140" s="126">
        <f>IF(OR('Member Info'!F136&gt;=$S$1,'Member Info'!N136&gt;=$R$1),1,0)</f>
        <v>0</v>
      </c>
    </row>
    <row r="141" spans="1:40" x14ac:dyDescent="0.25">
      <c r="A141" s="4">
        <v>109</v>
      </c>
      <c r="B141" s="166">
        <f>'Member Info'!D137</f>
        <v>0</v>
      </c>
      <c r="C141" s="166">
        <f>'Member Info'!E137</f>
        <v>0</v>
      </c>
      <c r="D141" s="166" t="str">
        <f>'Member Info'!G137</f>
        <v/>
      </c>
      <c r="E141" s="167">
        <f>'Member Info'!B137</f>
        <v>0</v>
      </c>
      <c r="F141" s="244"/>
      <c r="G141" s="168" t="str">
        <f>IF(E141=0,"",
IF('Member Info'!$AM$19&lt;=$R$1,
SUMPRODUCT('Member Info'!L137+IF('Member Info'!H137&gt;'Member Info'!$AJ$12,'Member Info'!$AK$13,IF('Member Info'!H137&gt;'Member Info'!$AJ$11,'Member Info'!$AK$12,IF('Member Info'!H137&gt;'Member Info'!$AJ$10,'Member Info'!$AK$11,IF('Member Info'!H137&gt;'Member Info'!$AJ$9,'Member Info'!$AK$10,IF('Member Info'!H137&gt;'Member Info'!$AJ$8,'Member Info'!$AK$9,'Member Info'!$AK$8)))))),
SUMPRODUCT('Member Info'!L137+IF('Member Info'!H137&gt;'Member Info'!$AG$17,'Member Info'!$AH$18,IF('Member Info'!H137&gt;'Member Info'!$AG$16,'Member Info'!$AH$17,IF('Member Info'!H137&gt;'Member Info'!$AG$15,'Member Info'!$AH$16,IF('Member Info'!H137&gt;'Member Info'!$AG$14,'Member Info'!$AH$15,IF('Member Info'!H137&gt;'Member Info'!$AG$13,'Member Info'!$AH$14,IF('Member Info'!H137&gt;'Member Info'!$AG$12,'Member Info'!$AH$13,IF('Member Info'!H137&gt;'Member Info'!$AG$11,'Member Info'!$AH$12,IF('Member Info'!H137&gt;'Member Info'!$AG$10,'Member Info'!$AH$11,IF('Member Info'!H137&gt;'Member Info'!$AG$9,'Member Info'!$AH$10,IF('Member Info'!H137&gt;'Member Info'!$AG$8,'Member Info'!$AH$9,'Member Info'!$AH$8)))))))))))))</f>
        <v/>
      </c>
      <c r="H141" s="26"/>
      <c r="I141" s="26"/>
      <c r="J141" s="107" t="str">
        <f>IF(E141=0,"",IF('Member Info'!F137&gt;$S$1,CONCATENATE("Joined with practice on ", TEXT('Member Info'!F137, "DD/MM/YYYY")),IF('Member Info'!N137&lt;&gt;"",IF('Member Info'!N137&lt;$R$1,CONCATENATE("Left Scheme on ", TEXT('Member Info'!N137, "DD/MM/YYYY")),IF(ISERROR(G141),"Error Detected, No rate entered",IF(E141=0,"",IF(F141="","Error Detected, No Pensionable pay",IF(ISERROR(AB141)," Unknown Values entered.",IF(T141+U141&lt;1,"Acceptable",IF(R141+S141=200, "No Contributions Entered", IF(K141="","Error Detected, Choose reason&gt;",IF(X141="1",IF(T141=1,"Please Enter Deemed Pensionable Pay","Add Any Relevant Details Above"),"Please Give Details Above"))))))))),IF(ISERROR(G141),"Error Detected, No rate entered",IF(E141=0,"",IF(F141="","Error Detected, No Pensionable pay",IF(ISERROR(AB141)," Unknown Values entered.",IF(T141+U141&lt;1,"Acceptable",IF(R141+S141=200, "No Contributions Entered", IF(K141="","Error Detected, Choose reason&gt;",IF(X141="1",IF(T141=1,"Please Enter Deemed Pensionable Pay","Add relevant Details Above"),"Please give details Above")))))))))))</f>
        <v/>
      </c>
      <c r="K141" s="263"/>
      <c r="L141" s="93"/>
      <c r="M141" s="93" t="str">
        <f t="shared" si="24"/>
        <v/>
      </c>
      <c r="N141" s="96">
        <f t="shared" si="23"/>
        <v>0</v>
      </c>
      <c r="O141" s="96">
        <f t="shared" si="23"/>
        <v>0</v>
      </c>
      <c r="P141" s="220">
        <f>(ROUND((F141/100*'Member Info'!$W$2), 2))</f>
        <v>0</v>
      </c>
      <c r="Q141" s="220" t="e">
        <f t="shared" si="25"/>
        <v>#VALUE!</v>
      </c>
      <c r="R141" s="220" t="str">
        <f t="shared" si="26"/>
        <v/>
      </c>
      <c r="S141" s="229" t="str">
        <f t="shared" si="27"/>
        <v/>
      </c>
      <c r="T141" s="230" t="str">
        <f t="shared" si="28"/>
        <v/>
      </c>
      <c r="U141" s="230" t="str">
        <f t="shared" si="29"/>
        <v/>
      </c>
      <c r="V141" s="224">
        <f t="shared" si="30"/>
        <v>0</v>
      </c>
      <c r="W141" s="112">
        <f t="shared" si="31"/>
        <v>0</v>
      </c>
      <c r="X141" s="237" t="str">
        <f t="shared" si="19"/>
        <v/>
      </c>
      <c r="Y141" s="242" t="b">
        <f t="shared" si="20"/>
        <v>0</v>
      </c>
      <c r="Z141" s="237">
        <f t="shared" si="32"/>
        <v>0</v>
      </c>
      <c r="AA141" s="237">
        <f>IF('Member Info'!N137="",1,"")</f>
        <v>1</v>
      </c>
      <c r="AB141" s="245" t="e">
        <f t="shared" si="33"/>
        <v>#VALUE!</v>
      </c>
      <c r="AC141" s="132" t="str">
        <f t="shared" si="21"/>
        <v/>
      </c>
      <c r="AD141" s="126">
        <f t="shared" si="22"/>
        <v>1</v>
      </c>
      <c r="AE141" s="126" t="str">
        <f>IF('Member Info'!N137&lt;&gt;"",IF('Member Info'!N137&lt;=$R$1,1,0),"")</f>
        <v/>
      </c>
      <c r="AG141" s="126" t="b">
        <f t="shared" si="34"/>
        <v>0</v>
      </c>
      <c r="AH141" s="126">
        <f t="shared" si="35"/>
        <v>0</v>
      </c>
      <c r="AJ141" s="126">
        <f t="shared" si="36"/>
        <v>0</v>
      </c>
      <c r="AK141" s="126">
        <f>IF('Member Info'!F137&gt;$R$1,1,0)</f>
        <v>0</v>
      </c>
      <c r="AL141" s="126" t="b">
        <f>IF(ISERROR(R141),ERROR.TYPE(#REF!)=ERROR.TYPE(R141),FALSE)</f>
        <v>0</v>
      </c>
      <c r="AM141" s="126" t="b">
        <f>IF(ISERROR(S141),ERROR.TYPE(#REF!)=ERROR.TYPE(S141),FALSE)</f>
        <v>0</v>
      </c>
      <c r="AN141" s="126">
        <f>IF(OR('Member Info'!F137&gt;=$S$1,'Member Info'!N137&gt;=$R$1),1,0)</f>
        <v>0</v>
      </c>
    </row>
    <row r="142" spans="1:40" x14ac:dyDescent="0.25">
      <c r="A142" s="4">
        <v>110</v>
      </c>
      <c r="B142" s="166">
        <f>'Member Info'!D138</f>
        <v>0</v>
      </c>
      <c r="C142" s="166">
        <f>'Member Info'!E138</f>
        <v>0</v>
      </c>
      <c r="D142" s="166" t="str">
        <f>'Member Info'!G138</f>
        <v/>
      </c>
      <c r="E142" s="167">
        <f>'Member Info'!B138</f>
        <v>0</v>
      </c>
      <c r="F142" s="244"/>
      <c r="G142" s="168" t="str">
        <f>IF(E142=0,"",
IF('Member Info'!$AM$19&lt;=$R$1,
SUMPRODUCT('Member Info'!L138+IF('Member Info'!H138&gt;'Member Info'!$AJ$12,'Member Info'!$AK$13,IF('Member Info'!H138&gt;'Member Info'!$AJ$11,'Member Info'!$AK$12,IF('Member Info'!H138&gt;'Member Info'!$AJ$10,'Member Info'!$AK$11,IF('Member Info'!H138&gt;'Member Info'!$AJ$9,'Member Info'!$AK$10,IF('Member Info'!H138&gt;'Member Info'!$AJ$8,'Member Info'!$AK$9,'Member Info'!$AK$8)))))),
SUMPRODUCT('Member Info'!L138+IF('Member Info'!H138&gt;'Member Info'!$AG$17,'Member Info'!$AH$18,IF('Member Info'!H138&gt;'Member Info'!$AG$16,'Member Info'!$AH$17,IF('Member Info'!H138&gt;'Member Info'!$AG$15,'Member Info'!$AH$16,IF('Member Info'!H138&gt;'Member Info'!$AG$14,'Member Info'!$AH$15,IF('Member Info'!H138&gt;'Member Info'!$AG$13,'Member Info'!$AH$14,IF('Member Info'!H138&gt;'Member Info'!$AG$12,'Member Info'!$AH$13,IF('Member Info'!H138&gt;'Member Info'!$AG$11,'Member Info'!$AH$12,IF('Member Info'!H138&gt;'Member Info'!$AG$10,'Member Info'!$AH$11,IF('Member Info'!H138&gt;'Member Info'!$AG$9,'Member Info'!$AH$10,IF('Member Info'!H138&gt;'Member Info'!$AG$8,'Member Info'!$AH$9,'Member Info'!$AH$8)))))))))))))</f>
        <v/>
      </c>
      <c r="H142" s="26"/>
      <c r="I142" s="26"/>
      <c r="J142" s="107" t="str">
        <f>IF(E142=0,"",IF('Member Info'!F138&gt;$S$1,CONCATENATE("Joined with practice on ", TEXT('Member Info'!F138, "DD/MM/YYYY")),IF('Member Info'!N138&lt;&gt;"",IF('Member Info'!N138&lt;$R$1,CONCATENATE("Left Scheme on ", TEXT('Member Info'!N138, "DD/MM/YYYY")),IF(ISERROR(G142),"Error Detected, No rate entered",IF(E142=0,"",IF(F142="","Error Detected, No Pensionable pay",IF(ISERROR(AB142)," Unknown Values entered.",IF(T142+U142&lt;1,"Acceptable",IF(R142+S142=200, "No Contributions Entered", IF(K142="","Error Detected, Choose reason&gt;",IF(X142="1",IF(T142=1,"Please Enter Deemed Pensionable Pay","Add Any Relevant Details Above"),"Please Give Details Above"))))))))),IF(ISERROR(G142),"Error Detected, No rate entered",IF(E142=0,"",IF(F142="","Error Detected, No Pensionable pay",IF(ISERROR(AB142)," Unknown Values entered.",IF(T142+U142&lt;1,"Acceptable",IF(R142+S142=200, "No Contributions Entered", IF(K142="","Error Detected, Choose reason&gt;",IF(X142="1",IF(T142=1,"Please Enter Deemed Pensionable Pay","Add relevant Details Above"),"Please give details Above")))))))))))</f>
        <v/>
      </c>
      <c r="K142" s="263"/>
      <c r="L142" s="93"/>
      <c r="M142" s="93" t="str">
        <f t="shared" si="24"/>
        <v/>
      </c>
      <c r="N142" s="96">
        <f t="shared" si="23"/>
        <v>0</v>
      </c>
      <c r="O142" s="96">
        <f t="shared" si="23"/>
        <v>0</v>
      </c>
      <c r="P142" s="220">
        <f>(ROUND((F142/100*'Member Info'!$W$2), 2))</f>
        <v>0</v>
      </c>
      <c r="Q142" s="220" t="e">
        <f t="shared" si="25"/>
        <v>#VALUE!</v>
      </c>
      <c r="R142" s="220" t="str">
        <f t="shared" si="26"/>
        <v/>
      </c>
      <c r="S142" s="229" t="str">
        <f t="shared" si="27"/>
        <v/>
      </c>
      <c r="T142" s="230" t="str">
        <f t="shared" si="28"/>
        <v/>
      </c>
      <c r="U142" s="230" t="str">
        <f t="shared" si="29"/>
        <v/>
      </c>
      <c r="V142" s="224">
        <f t="shared" si="30"/>
        <v>0</v>
      </c>
      <c r="W142" s="112">
        <f t="shared" si="31"/>
        <v>0</v>
      </c>
      <c r="X142" s="237" t="str">
        <f t="shared" si="19"/>
        <v/>
      </c>
      <c r="Y142" s="242" t="b">
        <f t="shared" si="20"/>
        <v>0</v>
      </c>
      <c r="Z142" s="237">
        <f t="shared" si="32"/>
        <v>0</v>
      </c>
      <c r="AA142" s="237">
        <f>IF('Member Info'!N138="",1,"")</f>
        <v>1</v>
      </c>
      <c r="AB142" s="245" t="e">
        <f t="shared" si="33"/>
        <v>#VALUE!</v>
      </c>
      <c r="AC142" s="132" t="str">
        <f t="shared" si="21"/>
        <v/>
      </c>
      <c r="AD142" s="126">
        <f t="shared" si="22"/>
        <v>1</v>
      </c>
      <c r="AE142" s="126" t="str">
        <f>IF('Member Info'!N138&lt;&gt;"",IF('Member Info'!N138&lt;=$R$1,1,0),"")</f>
        <v/>
      </c>
      <c r="AG142" s="126" t="b">
        <f t="shared" si="34"/>
        <v>0</v>
      </c>
      <c r="AH142" s="126">
        <f t="shared" si="35"/>
        <v>0</v>
      </c>
      <c r="AJ142" s="126">
        <f t="shared" si="36"/>
        <v>0</v>
      </c>
      <c r="AK142" s="126">
        <f>IF('Member Info'!F138&gt;$R$1,1,0)</f>
        <v>0</v>
      </c>
      <c r="AL142" s="126" t="b">
        <f>IF(ISERROR(R142),ERROR.TYPE(#REF!)=ERROR.TYPE(R142),FALSE)</f>
        <v>0</v>
      </c>
      <c r="AM142" s="126" t="b">
        <f>IF(ISERROR(S142),ERROR.TYPE(#REF!)=ERROR.TYPE(S142),FALSE)</f>
        <v>0</v>
      </c>
      <c r="AN142" s="126">
        <f>IF(OR('Member Info'!F138&gt;=$S$1,'Member Info'!N138&gt;=$R$1),1,0)</f>
        <v>0</v>
      </c>
    </row>
    <row r="143" spans="1:40" x14ac:dyDescent="0.25">
      <c r="A143" s="4">
        <v>111</v>
      </c>
      <c r="B143" s="166">
        <f>'Member Info'!D139</f>
        <v>0</v>
      </c>
      <c r="C143" s="166">
        <f>'Member Info'!E139</f>
        <v>0</v>
      </c>
      <c r="D143" s="166" t="str">
        <f>'Member Info'!G139</f>
        <v/>
      </c>
      <c r="E143" s="167">
        <f>'Member Info'!B139</f>
        <v>0</v>
      </c>
      <c r="F143" s="244"/>
      <c r="G143" s="168" t="str">
        <f>IF(E143=0,"",
IF('Member Info'!$AM$19&lt;=$R$1,
SUMPRODUCT('Member Info'!L139+IF('Member Info'!H139&gt;'Member Info'!$AJ$12,'Member Info'!$AK$13,IF('Member Info'!H139&gt;'Member Info'!$AJ$11,'Member Info'!$AK$12,IF('Member Info'!H139&gt;'Member Info'!$AJ$10,'Member Info'!$AK$11,IF('Member Info'!H139&gt;'Member Info'!$AJ$9,'Member Info'!$AK$10,IF('Member Info'!H139&gt;'Member Info'!$AJ$8,'Member Info'!$AK$9,'Member Info'!$AK$8)))))),
SUMPRODUCT('Member Info'!L139+IF('Member Info'!H139&gt;'Member Info'!$AG$17,'Member Info'!$AH$18,IF('Member Info'!H139&gt;'Member Info'!$AG$16,'Member Info'!$AH$17,IF('Member Info'!H139&gt;'Member Info'!$AG$15,'Member Info'!$AH$16,IF('Member Info'!H139&gt;'Member Info'!$AG$14,'Member Info'!$AH$15,IF('Member Info'!H139&gt;'Member Info'!$AG$13,'Member Info'!$AH$14,IF('Member Info'!H139&gt;'Member Info'!$AG$12,'Member Info'!$AH$13,IF('Member Info'!H139&gt;'Member Info'!$AG$11,'Member Info'!$AH$12,IF('Member Info'!H139&gt;'Member Info'!$AG$10,'Member Info'!$AH$11,IF('Member Info'!H139&gt;'Member Info'!$AG$9,'Member Info'!$AH$10,IF('Member Info'!H139&gt;'Member Info'!$AG$8,'Member Info'!$AH$9,'Member Info'!$AH$8)))))))))))))</f>
        <v/>
      </c>
      <c r="H143" s="26"/>
      <c r="I143" s="26"/>
      <c r="J143" s="107" t="str">
        <f>IF(E143=0,"",IF('Member Info'!F139&gt;$S$1,CONCATENATE("Joined with practice on ", TEXT('Member Info'!F139, "DD/MM/YYYY")),IF('Member Info'!N139&lt;&gt;"",IF('Member Info'!N139&lt;$R$1,CONCATENATE("Left Scheme on ", TEXT('Member Info'!N139, "DD/MM/YYYY")),IF(ISERROR(G143),"Error Detected, No rate entered",IF(E143=0,"",IF(F143="","Error Detected, No Pensionable pay",IF(ISERROR(AB143)," Unknown Values entered.",IF(T143+U143&lt;1,"Acceptable",IF(R143+S143=200, "No Contributions Entered", IF(K143="","Error Detected, Choose reason&gt;",IF(X143="1",IF(T143=1,"Please Enter Deemed Pensionable Pay","Add Any Relevant Details Above"),"Please Give Details Above"))))))))),IF(ISERROR(G143),"Error Detected, No rate entered",IF(E143=0,"",IF(F143="","Error Detected, No Pensionable pay",IF(ISERROR(AB143)," Unknown Values entered.",IF(T143+U143&lt;1,"Acceptable",IF(R143+S143=200, "No Contributions Entered", IF(K143="","Error Detected, Choose reason&gt;",IF(X143="1",IF(T143=1,"Please Enter Deemed Pensionable Pay","Add relevant Details Above"),"Please give details Above")))))))))))</f>
        <v/>
      </c>
      <c r="K143" s="263"/>
      <c r="L143" s="93"/>
      <c r="M143" s="93" t="str">
        <f t="shared" si="24"/>
        <v/>
      </c>
      <c r="N143" s="96">
        <f t="shared" si="23"/>
        <v>0</v>
      </c>
      <c r="O143" s="96">
        <f t="shared" si="23"/>
        <v>0</v>
      </c>
      <c r="P143" s="220">
        <f>(ROUND((F143/100*'Member Info'!$W$2), 2))</f>
        <v>0</v>
      </c>
      <c r="Q143" s="220" t="e">
        <f t="shared" si="25"/>
        <v>#VALUE!</v>
      </c>
      <c r="R143" s="220" t="str">
        <f t="shared" si="26"/>
        <v/>
      </c>
      <c r="S143" s="229" t="str">
        <f t="shared" si="27"/>
        <v/>
      </c>
      <c r="T143" s="230" t="str">
        <f t="shared" si="28"/>
        <v/>
      </c>
      <c r="U143" s="230" t="str">
        <f t="shared" si="29"/>
        <v/>
      </c>
      <c r="V143" s="224">
        <f t="shared" si="30"/>
        <v>0</v>
      </c>
      <c r="W143" s="112">
        <f t="shared" si="31"/>
        <v>0</v>
      </c>
      <c r="X143" s="237" t="str">
        <f t="shared" si="19"/>
        <v/>
      </c>
      <c r="Y143" s="242" t="b">
        <f t="shared" si="20"/>
        <v>0</v>
      </c>
      <c r="Z143" s="237">
        <f t="shared" si="32"/>
        <v>0</v>
      </c>
      <c r="AA143" s="237">
        <f>IF('Member Info'!N139="",1,"")</f>
        <v>1</v>
      </c>
      <c r="AB143" s="245" t="e">
        <f t="shared" si="33"/>
        <v>#VALUE!</v>
      </c>
      <c r="AC143" s="132" t="str">
        <f t="shared" si="21"/>
        <v/>
      </c>
      <c r="AD143" s="126">
        <f t="shared" si="22"/>
        <v>1</v>
      </c>
      <c r="AE143" s="126" t="str">
        <f>IF('Member Info'!N139&lt;&gt;"",IF('Member Info'!N139&lt;=$R$1,1,0),"")</f>
        <v/>
      </c>
      <c r="AG143" s="126" t="b">
        <f t="shared" si="34"/>
        <v>0</v>
      </c>
      <c r="AH143" s="126">
        <f t="shared" si="35"/>
        <v>0</v>
      </c>
      <c r="AJ143" s="126">
        <f t="shared" si="36"/>
        <v>0</v>
      </c>
      <c r="AK143" s="126">
        <f>IF('Member Info'!F139&gt;$R$1,1,0)</f>
        <v>0</v>
      </c>
      <c r="AL143" s="126" t="b">
        <f>IF(ISERROR(R143),ERROR.TYPE(#REF!)=ERROR.TYPE(R143),FALSE)</f>
        <v>0</v>
      </c>
      <c r="AM143" s="126" t="b">
        <f>IF(ISERROR(S143),ERROR.TYPE(#REF!)=ERROR.TYPE(S143),FALSE)</f>
        <v>0</v>
      </c>
      <c r="AN143" s="126">
        <f>IF(OR('Member Info'!F139&gt;=$S$1,'Member Info'!N139&gt;=$R$1),1,0)</f>
        <v>0</v>
      </c>
    </row>
    <row r="144" spans="1:40" x14ac:dyDescent="0.25">
      <c r="A144" s="4">
        <v>112</v>
      </c>
      <c r="B144" s="166">
        <f>'Member Info'!D140</f>
        <v>0</v>
      </c>
      <c r="C144" s="166">
        <f>'Member Info'!E140</f>
        <v>0</v>
      </c>
      <c r="D144" s="166" t="str">
        <f>'Member Info'!G140</f>
        <v/>
      </c>
      <c r="E144" s="167">
        <f>'Member Info'!B140</f>
        <v>0</v>
      </c>
      <c r="F144" s="244"/>
      <c r="G144" s="168" t="str">
        <f>IF(E144=0,"",
IF('Member Info'!$AM$19&lt;=$R$1,
SUMPRODUCT('Member Info'!L140+IF('Member Info'!H140&gt;'Member Info'!$AJ$12,'Member Info'!$AK$13,IF('Member Info'!H140&gt;'Member Info'!$AJ$11,'Member Info'!$AK$12,IF('Member Info'!H140&gt;'Member Info'!$AJ$10,'Member Info'!$AK$11,IF('Member Info'!H140&gt;'Member Info'!$AJ$9,'Member Info'!$AK$10,IF('Member Info'!H140&gt;'Member Info'!$AJ$8,'Member Info'!$AK$9,'Member Info'!$AK$8)))))),
SUMPRODUCT('Member Info'!L140+IF('Member Info'!H140&gt;'Member Info'!$AG$17,'Member Info'!$AH$18,IF('Member Info'!H140&gt;'Member Info'!$AG$16,'Member Info'!$AH$17,IF('Member Info'!H140&gt;'Member Info'!$AG$15,'Member Info'!$AH$16,IF('Member Info'!H140&gt;'Member Info'!$AG$14,'Member Info'!$AH$15,IF('Member Info'!H140&gt;'Member Info'!$AG$13,'Member Info'!$AH$14,IF('Member Info'!H140&gt;'Member Info'!$AG$12,'Member Info'!$AH$13,IF('Member Info'!H140&gt;'Member Info'!$AG$11,'Member Info'!$AH$12,IF('Member Info'!H140&gt;'Member Info'!$AG$10,'Member Info'!$AH$11,IF('Member Info'!H140&gt;'Member Info'!$AG$9,'Member Info'!$AH$10,IF('Member Info'!H140&gt;'Member Info'!$AG$8,'Member Info'!$AH$9,'Member Info'!$AH$8)))))))))))))</f>
        <v/>
      </c>
      <c r="H144" s="26"/>
      <c r="I144" s="26"/>
      <c r="J144" s="107" t="str">
        <f>IF(E144=0,"",IF('Member Info'!F140&gt;$S$1,CONCATENATE("Joined with practice on ", TEXT('Member Info'!F140, "DD/MM/YYYY")),IF('Member Info'!N140&lt;&gt;"",IF('Member Info'!N140&lt;$R$1,CONCATENATE("Left Scheme on ", TEXT('Member Info'!N140, "DD/MM/YYYY")),IF(ISERROR(G144),"Error Detected, No rate entered",IF(E144=0,"",IF(F144="","Error Detected, No Pensionable pay",IF(ISERROR(AB144)," Unknown Values entered.",IF(T144+U144&lt;1,"Acceptable",IF(R144+S144=200, "No Contributions Entered", IF(K144="","Error Detected, Choose reason&gt;",IF(X144="1",IF(T144=1,"Please Enter Deemed Pensionable Pay","Add Any Relevant Details Above"),"Please Give Details Above"))))))))),IF(ISERROR(G144),"Error Detected, No rate entered",IF(E144=0,"",IF(F144="","Error Detected, No Pensionable pay",IF(ISERROR(AB144)," Unknown Values entered.",IF(T144+U144&lt;1,"Acceptable",IF(R144+S144=200, "No Contributions Entered", IF(K144="","Error Detected, Choose reason&gt;",IF(X144="1",IF(T144=1,"Please Enter Deemed Pensionable Pay","Add relevant Details Above"),"Please give details Above")))))))))))</f>
        <v/>
      </c>
      <c r="K144" s="263"/>
      <c r="L144" s="93"/>
      <c r="M144" s="93" t="str">
        <f t="shared" si="24"/>
        <v/>
      </c>
      <c r="N144" s="96">
        <f t="shared" si="23"/>
        <v>0</v>
      </c>
      <c r="O144" s="96">
        <f t="shared" si="23"/>
        <v>0</v>
      </c>
      <c r="P144" s="220">
        <f>(ROUND((F144/100*'Member Info'!$W$2), 2))</f>
        <v>0</v>
      </c>
      <c r="Q144" s="220" t="e">
        <f t="shared" si="25"/>
        <v>#VALUE!</v>
      </c>
      <c r="R144" s="220" t="str">
        <f t="shared" si="26"/>
        <v/>
      </c>
      <c r="S144" s="229" t="str">
        <f t="shared" si="27"/>
        <v/>
      </c>
      <c r="T144" s="230" t="str">
        <f t="shared" si="28"/>
        <v/>
      </c>
      <c r="U144" s="230" t="str">
        <f t="shared" si="29"/>
        <v/>
      </c>
      <c r="V144" s="224">
        <f t="shared" si="30"/>
        <v>0</v>
      </c>
      <c r="W144" s="112">
        <f t="shared" si="31"/>
        <v>0</v>
      </c>
      <c r="X144" s="237" t="str">
        <f t="shared" si="19"/>
        <v/>
      </c>
      <c r="Y144" s="242" t="b">
        <f t="shared" si="20"/>
        <v>0</v>
      </c>
      <c r="Z144" s="237">
        <f t="shared" si="32"/>
        <v>0</v>
      </c>
      <c r="AA144" s="237">
        <f>IF('Member Info'!N140="",1,"")</f>
        <v>1</v>
      </c>
      <c r="AB144" s="245" t="e">
        <f t="shared" si="33"/>
        <v>#VALUE!</v>
      </c>
      <c r="AC144" s="132" t="str">
        <f t="shared" si="21"/>
        <v/>
      </c>
      <c r="AD144" s="126">
        <f t="shared" si="22"/>
        <v>1</v>
      </c>
      <c r="AE144" s="126" t="str">
        <f>IF('Member Info'!N140&lt;&gt;"",IF('Member Info'!N140&lt;=$R$1,1,0),"")</f>
        <v/>
      </c>
      <c r="AG144" s="126" t="b">
        <f t="shared" si="34"/>
        <v>0</v>
      </c>
      <c r="AH144" s="126">
        <f t="shared" si="35"/>
        <v>0</v>
      </c>
      <c r="AJ144" s="126">
        <f t="shared" si="36"/>
        <v>0</v>
      </c>
      <c r="AK144" s="126">
        <f>IF('Member Info'!F140&gt;$R$1,1,0)</f>
        <v>0</v>
      </c>
      <c r="AL144" s="126" t="b">
        <f>IF(ISERROR(R144),ERROR.TYPE(#REF!)=ERROR.TYPE(R144),FALSE)</f>
        <v>0</v>
      </c>
      <c r="AM144" s="126" t="b">
        <f>IF(ISERROR(S144),ERROR.TYPE(#REF!)=ERROR.TYPE(S144),FALSE)</f>
        <v>0</v>
      </c>
      <c r="AN144" s="126">
        <f>IF(OR('Member Info'!F140&gt;=$S$1,'Member Info'!N140&gt;=$R$1),1,0)</f>
        <v>0</v>
      </c>
    </row>
    <row r="145" spans="1:40" x14ac:dyDescent="0.25">
      <c r="A145" s="4">
        <v>113</v>
      </c>
      <c r="B145" s="166">
        <f>'Member Info'!D141</f>
        <v>0</v>
      </c>
      <c r="C145" s="166">
        <f>'Member Info'!E141</f>
        <v>0</v>
      </c>
      <c r="D145" s="166" t="str">
        <f>'Member Info'!G141</f>
        <v/>
      </c>
      <c r="E145" s="167">
        <f>'Member Info'!B141</f>
        <v>0</v>
      </c>
      <c r="F145" s="244"/>
      <c r="G145" s="168" t="str">
        <f>IF(E145=0,"",
IF('Member Info'!$AM$19&lt;=$R$1,
SUMPRODUCT('Member Info'!L141+IF('Member Info'!H141&gt;'Member Info'!$AJ$12,'Member Info'!$AK$13,IF('Member Info'!H141&gt;'Member Info'!$AJ$11,'Member Info'!$AK$12,IF('Member Info'!H141&gt;'Member Info'!$AJ$10,'Member Info'!$AK$11,IF('Member Info'!H141&gt;'Member Info'!$AJ$9,'Member Info'!$AK$10,IF('Member Info'!H141&gt;'Member Info'!$AJ$8,'Member Info'!$AK$9,'Member Info'!$AK$8)))))),
SUMPRODUCT('Member Info'!L141+IF('Member Info'!H141&gt;'Member Info'!$AG$17,'Member Info'!$AH$18,IF('Member Info'!H141&gt;'Member Info'!$AG$16,'Member Info'!$AH$17,IF('Member Info'!H141&gt;'Member Info'!$AG$15,'Member Info'!$AH$16,IF('Member Info'!H141&gt;'Member Info'!$AG$14,'Member Info'!$AH$15,IF('Member Info'!H141&gt;'Member Info'!$AG$13,'Member Info'!$AH$14,IF('Member Info'!H141&gt;'Member Info'!$AG$12,'Member Info'!$AH$13,IF('Member Info'!H141&gt;'Member Info'!$AG$11,'Member Info'!$AH$12,IF('Member Info'!H141&gt;'Member Info'!$AG$10,'Member Info'!$AH$11,IF('Member Info'!H141&gt;'Member Info'!$AG$9,'Member Info'!$AH$10,IF('Member Info'!H141&gt;'Member Info'!$AG$8,'Member Info'!$AH$9,'Member Info'!$AH$8)))))))))))))</f>
        <v/>
      </c>
      <c r="H145" s="26"/>
      <c r="I145" s="26"/>
      <c r="J145" s="107" t="str">
        <f>IF(E145=0,"",IF('Member Info'!F141&gt;$S$1,CONCATENATE("Joined with practice on ", TEXT('Member Info'!F141, "DD/MM/YYYY")),IF('Member Info'!N141&lt;&gt;"",IF('Member Info'!N141&lt;$R$1,CONCATENATE("Left Scheme on ", TEXT('Member Info'!N141, "DD/MM/YYYY")),IF(ISERROR(G145),"Error Detected, No rate entered",IF(E145=0,"",IF(F145="","Error Detected, No Pensionable pay",IF(ISERROR(AB145)," Unknown Values entered.",IF(T145+U145&lt;1,"Acceptable",IF(R145+S145=200, "No Contributions Entered", IF(K145="","Error Detected, Choose reason&gt;",IF(X145="1",IF(T145=1,"Please Enter Deemed Pensionable Pay","Add Any Relevant Details Above"),"Please Give Details Above"))))))))),IF(ISERROR(G145),"Error Detected, No rate entered",IF(E145=0,"",IF(F145="","Error Detected, No Pensionable pay",IF(ISERROR(AB145)," Unknown Values entered.",IF(T145+U145&lt;1,"Acceptable",IF(R145+S145=200, "No Contributions Entered", IF(K145="","Error Detected, Choose reason&gt;",IF(X145="1",IF(T145=1,"Please Enter Deemed Pensionable Pay","Add relevant Details Above"),"Please give details Above")))))))))))</f>
        <v/>
      </c>
      <c r="K145" s="263"/>
      <c r="L145" s="93"/>
      <c r="M145" s="93" t="str">
        <f t="shared" si="24"/>
        <v/>
      </c>
      <c r="N145" s="96">
        <f t="shared" si="23"/>
        <v>0</v>
      </c>
      <c r="O145" s="96">
        <f t="shared" si="23"/>
        <v>0</v>
      </c>
      <c r="P145" s="220">
        <f>(ROUND((F145/100*'Member Info'!$W$2), 2))</f>
        <v>0</v>
      </c>
      <c r="Q145" s="220" t="e">
        <f t="shared" si="25"/>
        <v>#VALUE!</v>
      </c>
      <c r="R145" s="220" t="str">
        <f t="shared" si="26"/>
        <v/>
      </c>
      <c r="S145" s="229" t="str">
        <f t="shared" si="27"/>
        <v/>
      </c>
      <c r="T145" s="230" t="str">
        <f t="shared" si="28"/>
        <v/>
      </c>
      <c r="U145" s="230" t="str">
        <f t="shared" si="29"/>
        <v/>
      </c>
      <c r="V145" s="224">
        <f t="shared" si="30"/>
        <v>0</v>
      </c>
      <c r="W145" s="112">
        <f t="shared" si="31"/>
        <v>0</v>
      </c>
      <c r="X145" s="237" t="str">
        <f t="shared" si="19"/>
        <v/>
      </c>
      <c r="Y145" s="242" t="b">
        <f t="shared" si="20"/>
        <v>0</v>
      </c>
      <c r="Z145" s="237">
        <f t="shared" si="32"/>
        <v>0</v>
      </c>
      <c r="AA145" s="237">
        <f>IF('Member Info'!N141="",1,"")</f>
        <v>1</v>
      </c>
      <c r="AB145" s="245" t="e">
        <f t="shared" si="33"/>
        <v>#VALUE!</v>
      </c>
      <c r="AC145" s="132" t="str">
        <f t="shared" si="21"/>
        <v/>
      </c>
      <c r="AD145" s="126">
        <f t="shared" si="22"/>
        <v>1</v>
      </c>
      <c r="AE145" s="126" t="str">
        <f>IF('Member Info'!N141&lt;&gt;"",IF('Member Info'!N141&lt;=$R$1,1,0),"")</f>
        <v/>
      </c>
      <c r="AG145" s="126" t="b">
        <f t="shared" si="34"/>
        <v>0</v>
      </c>
      <c r="AH145" s="126">
        <f t="shared" si="35"/>
        <v>0</v>
      </c>
      <c r="AJ145" s="126">
        <f t="shared" si="36"/>
        <v>0</v>
      </c>
      <c r="AK145" s="126">
        <f>IF('Member Info'!F141&gt;$R$1,1,0)</f>
        <v>0</v>
      </c>
      <c r="AL145" s="126" t="b">
        <f>IF(ISERROR(R145),ERROR.TYPE(#REF!)=ERROR.TYPE(R145),FALSE)</f>
        <v>0</v>
      </c>
      <c r="AM145" s="126" t="b">
        <f>IF(ISERROR(S145),ERROR.TYPE(#REF!)=ERROR.TYPE(S145),FALSE)</f>
        <v>0</v>
      </c>
      <c r="AN145" s="126">
        <f>IF(OR('Member Info'!F141&gt;=$S$1,'Member Info'!N141&gt;=$R$1),1,0)</f>
        <v>0</v>
      </c>
    </row>
    <row r="146" spans="1:40" x14ac:dyDescent="0.25">
      <c r="A146" s="4">
        <v>114</v>
      </c>
      <c r="B146" s="166">
        <f>'Member Info'!D142</f>
        <v>0</v>
      </c>
      <c r="C146" s="166">
        <f>'Member Info'!E142</f>
        <v>0</v>
      </c>
      <c r="D146" s="166" t="str">
        <f>'Member Info'!G142</f>
        <v/>
      </c>
      <c r="E146" s="167">
        <f>'Member Info'!B142</f>
        <v>0</v>
      </c>
      <c r="F146" s="244"/>
      <c r="G146" s="168" t="str">
        <f>IF(E146=0,"",
IF('Member Info'!$AM$19&lt;=$R$1,
SUMPRODUCT('Member Info'!L142+IF('Member Info'!H142&gt;'Member Info'!$AJ$12,'Member Info'!$AK$13,IF('Member Info'!H142&gt;'Member Info'!$AJ$11,'Member Info'!$AK$12,IF('Member Info'!H142&gt;'Member Info'!$AJ$10,'Member Info'!$AK$11,IF('Member Info'!H142&gt;'Member Info'!$AJ$9,'Member Info'!$AK$10,IF('Member Info'!H142&gt;'Member Info'!$AJ$8,'Member Info'!$AK$9,'Member Info'!$AK$8)))))),
SUMPRODUCT('Member Info'!L142+IF('Member Info'!H142&gt;'Member Info'!$AG$17,'Member Info'!$AH$18,IF('Member Info'!H142&gt;'Member Info'!$AG$16,'Member Info'!$AH$17,IF('Member Info'!H142&gt;'Member Info'!$AG$15,'Member Info'!$AH$16,IF('Member Info'!H142&gt;'Member Info'!$AG$14,'Member Info'!$AH$15,IF('Member Info'!H142&gt;'Member Info'!$AG$13,'Member Info'!$AH$14,IF('Member Info'!H142&gt;'Member Info'!$AG$12,'Member Info'!$AH$13,IF('Member Info'!H142&gt;'Member Info'!$AG$11,'Member Info'!$AH$12,IF('Member Info'!H142&gt;'Member Info'!$AG$10,'Member Info'!$AH$11,IF('Member Info'!H142&gt;'Member Info'!$AG$9,'Member Info'!$AH$10,IF('Member Info'!H142&gt;'Member Info'!$AG$8,'Member Info'!$AH$9,'Member Info'!$AH$8)))))))))))))</f>
        <v/>
      </c>
      <c r="H146" s="26"/>
      <c r="I146" s="26"/>
      <c r="J146" s="107" t="str">
        <f>IF(E146=0,"",IF('Member Info'!F142&gt;$S$1,CONCATENATE("Joined with practice on ", TEXT('Member Info'!F142, "DD/MM/YYYY")),IF('Member Info'!N142&lt;&gt;"",IF('Member Info'!N142&lt;$R$1,CONCATENATE("Left Scheme on ", TEXT('Member Info'!N142, "DD/MM/YYYY")),IF(ISERROR(G146),"Error Detected, No rate entered",IF(E146=0,"",IF(F146="","Error Detected, No Pensionable pay",IF(ISERROR(AB146)," Unknown Values entered.",IF(T146+U146&lt;1,"Acceptable",IF(R146+S146=200, "No Contributions Entered", IF(K146="","Error Detected, Choose reason&gt;",IF(X146="1",IF(T146=1,"Please Enter Deemed Pensionable Pay","Add Any Relevant Details Above"),"Please Give Details Above"))))))))),IF(ISERROR(G146),"Error Detected, No rate entered",IF(E146=0,"",IF(F146="","Error Detected, No Pensionable pay",IF(ISERROR(AB146)," Unknown Values entered.",IF(T146+U146&lt;1,"Acceptable",IF(R146+S146=200, "No Contributions Entered", IF(K146="","Error Detected, Choose reason&gt;",IF(X146="1",IF(T146=1,"Please Enter Deemed Pensionable Pay","Add relevant Details Above"),"Please give details Above")))))))))))</f>
        <v/>
      </c>
      <c r="K146" s="263"/>
      <c r="L146" s="93"/>
      <c r="M146" s="93" t="str">
        <f t="shared" si="24"/>
        <v/>
      </c>
      <c r="N146" s="96">
        <f t="shared" si="23"/>
        <v>0</v>
      </c>
      <c r="O146" s="96">
        <f t="shared" si="23"/>
        <v>0</v>
      </c>
      <c r="P146" s="220">
        <f>(ROUND((F146/100*'Member Info'!$W$2), 2))</f>
        <v>0</v>
      </c>
      <c r="Q146" s="220" t="e">
        <f t="shared" si="25"/>
        <v>#VALUE!</v>
      </c>
      <c r="R146" s="220" t="str">
        <f t="shared" si="26"/>
        <v/>
      </c>
      <c r="S146" s="229" t="str">
        <f t="shared" si="27"/>
        <v/>
      </c>
      <c r="T146" s="230" t="str">
        <f t="shared" si="28"/>
        <v/>
      </c>
      <c r="U146" s="230" t="str">
        <f t="shared" si="29"/>
        <v/>
      </c>
      <c r="V146" s="224">
        <f t="shared" si="30"/>
        <v>0</v>
      </c>
      <c r="W146" s="112">
        <f t="shared" si="31"/>
        <v>0</v>
      </c>
      <c r="X146" s="237" t="str">
        <f t="shared" si="19"/>
        <v/>
      </c>
      <c r="Y146" s="242" t="b">
        <f t="shared" si="20"/>
        <v>0</v>
      </c>
      <c r="Z146" s="237">
        <f t="shared" si="32"/>
        <v>0</v>
      </c>
      <c r="AA146" s="237">
        <f>IF('Member Info'!N142="",1,"")</f>
        <v>1</v>
      </c>
      <c r="AB146" s="245" t="e">
        <f t="shared" si="33"/>
        <v>#VALUE!</v>
      </c>
      <c r="AC146" s="132" t="str">
        <f t="shared" si="21"/>
        <v/>
      </c>
      <c r="AD146" s="126">
        <f t="shared" si="22"/>
        <v>1</v>
      </c>
      <c r="AE146" s="126" t="str">
        <f>IF('Member Info'!N142&lt;&gt;"",IF('Member Info'!N142&lt;=$R$1,1,0),"")</f>
        <v/>
      </c>
      <c r="AG146" s="126" t="b">
        <f t="shared" si="34"/>
        <v>0</v>
      </c>
      <c r="AH146" s="126">
        <f t="shared" si="35"/>
        <v>0</v>
      </c>
      <c r="AJ146" s="126">
        <f t="shared" si="36"/>
        <v>0</v>
      </c>
      <c r="AK146" s="126">
        <f>IF('Member Info'!F142&gt;$R$1,1,0)</f>
        <v>0</v>
      </c>
      <c r="AL146" s="126" t="b">
        <f>IF(ISERROR(R146),ERROR.TYPE(#REF!)=ERROR.TYPE(R146),FALSE)</f>
        <v>0</v>
      </c>
      <c r="AM146" s="126" t="b">
        <f>IF(ISERROR(S146),ERROR.TYPE(#REF!)=ERROR.TYPE(S146),FALSE)</f>
        <v>0</v>
      </c>
      <c r="AN146" s="126">
        <f>IF(OR('Member Info'!F142&gt;=$S$1,'Member Info'!N142&gt;=$R$1),1,0)</f>
        <v>0</v>
      </c>
    </row>
    <row r="147" spans="1:40" x14ac:dyDescent="0.25">
      <c r="A147" s="4">
        <v>115</v>
      </c>
      <c r="B147" s="166">
        <f>'Member Info'!D143</f>
        <v>0</v>
      </c>
      <c r="C147" s="166">
        <f>'Member Info'!E143</f>
        <v>0</v>
      </c>
      <c r="D147" s="166" t="str">
        <f>'Member Info'!G143</f>
        <v/>
      </c>
      <c r="E147" s="167">
        <f>'Member Info'!B143</f>
        <v>0</v>
      </c>
      <c r="F147" s="244"/>
      <c r="G147" s="168" t="str">
        <f>IF(E147=0,"",
IF('Member Info'!$AM$19&lt;=$R$1,
SUMPRODUCT('Member Info'!L143+IF('Member Info'!H143&gt;'Member Info'!$AJ$12,'Member Info'!$AK$13,IF('Member Info'!H143&gt;'Member Info'!$AJ$11,'Member Info'!$AK$12,IF('Member Info'!H143&gt;'Member Info'!$AJ$10,'Member Info'!$AK$11,IF('Member Info'!H143&gt;'Member Info'!$AJ$9,'Member Info'!$AK$10,IF('Member Info'!H143&gt;'Member Info'!$AJ$8,'Member Info'!$AK$9,'Member Info'!$AK$8)))))),
SUMPRODUCT('Member Info'!L143+IF('Member Info'!H143&gt;'Member Info'!$AG$17,'Member Info'!$AH$18,IF('Member Info'!H143&gt;'Member Info'!$AG$16,'Member Info'!$AH$17,IF('Member Info'!H143&gt;'Member Info'!$AG$15,'Member Info'!$AH$16,IF('Member Info'!H143&gt;'Member Info'!$AG$14,'Member Info'!$AH$15,IF('Member Info'!H143&gt;'Member Info'!$AG$13,'Member Info'!$AH$14,IF('Member Info'!H143&gt;'Member Info'!$AG$12,'Member Info'!$AH$13,IF('Member Info'!H143&gt;'Member Info'!$AG$11,'Member Info'!$AH$12,IF('Member Info'!H143&gt;'Member Info'!$AG$10,'Member Info'!$AH$11,IF('Member Info'!H143&gt;'Member Info'!$AG$9,'Member Info'!$AH$10,IF('Member Info'!H143&gt;'Member Info'!$AG$8,'Member Info'!$AH$9,'Member Info'!$AH$8)))))))))))))</f>
        <v/>
      </c>
      <c r="H147" s="26"/>
      <c r="I147" s="26"/>
      <c r="J147" s="107" t="str">
        <f>IF(E147=0,"",IF('Member Info'!F143&gt;$S$1,CONCATENATE("Joined with practice on ", TEXT('Member Info'!F143, "DD/MM/YYYY")),IF('Member Info'!N143&lt;&gt;"",IF('Member Info'!N143&lt;$R$1,CONCATENATE("Left Scheme on ", TEXT('Member Info'!N143, "DD/MM/YYYY")),IF(ISERROR(G147),"Error Detected, No rate entered",IF(E147=0,"",IF(F147="","Error Detected, No Pensionable pay",IF(ISERROR(AB147)," Unknown Values entered.",IF(T147+U147&lt;1,"Acceptable",IF(R147+S147=200, "No Contributions Entered", IF(K147="","Error Detected, Choose reason&gt;",IF(X147="1",IF(T147=1,"Please Enter Deemed Pensionable Pay","Add Any Relevant Details Above"),"Please Give Details Above"))))))))),IF(ISERROR(G147),"Error Detected, No rate entered",IF(E147=0,"",IF(F147="","Error Detected, No Pensionable pay",IF(ISERROR(AB147)," Unknown Values entered.",IF(T147+U147&lt;1,"Acceptable",IF(R147+S147=200, "No Contributions Entered", IF(K147="","Error Detected, Choose reason&gt;",IF(X147="1",IF(T147=1,"Please Enter Deemed Pensionable Pay","Add relevant Details Above"),"Please give details Above")))))))))))</f>
        <v/>
      </c>
      <c r="K147" s="263"/>
      <c r="L147" s="93"/>
      <c r="M147" s="93" t="str">
        <f t="shared" si="24"/>
        <v/>
      </c>
      <c r="N147" s="96">
        <f t="shared" si="23"/>
        <v>0</v>
      </c>
      <c r="O147" s="96">
        <f t="shared" si="23"/>
        <v>0</v>
      </c>
      <c r="P147" s="220">
        <f>(ROUND((F147/100*'Member Info'!$W$2), 2))</f>
        <v>0</v>
      </c>
      <c r="Q147" s="220" t="e">
        <f t="shared" si="25"/>
        <v>#VALUE!</v>
      </c>
      <c r="R147" s="220" t="str">
        <f t="shared" si="26"/>
        <v/>
      </c>
      <c r="S147" s="229" t="str">
        <f t="shared" si="27"/>
        <v/>
      </c>
      <c r="T147" s="230" t="str">
        <f t="shared" si="28"/>
        <v/>
      </c>
      <c r="U147" s="230" t="str">
        <f t="shared" si="29"/>
        <v/>
      </c>
      <c r="V147" s="224">
        <f t="shared" si="30"/>
        <v>0</v>
      </c>
      <c r="W147" s="112">
        <f t="shared" si="31"/>
        <v>0</v>
      </c>
      <c r="X147" s="237" t="str">
        <f t="shared" si="19"/>
        <v/>
      </c>
      <c r="Y147" s="242" t="b">
        <f t="shared" si="20"/>
        <v>0</v>
      </c>
      <c r="Z147" s="237">
        <f t="shared" si="32"/>
        <v>0</v>
      </c>
      <c r="AA147" s="237">
        <f>IF('Member Info'!N143="",1,"")</f>
        <v>1</v>
      </c>
      <c r="AB147" s="245" t="e">
        <f t="shared" si="33"/>
        <v>#VALUE!</v>
      </c>
      <c r="AC147" s="132" t="str">
        <f t="shared" si="21"/>
        <v/>
      </c>
      <c r="AD147" s="126">
        <f t="shared" si="22"/>
        <v>1</v>
      </c>
      <c r="AE147" s="126" t="str">
        <f>IF('Member Info'!N143&lt;&gt;"",IF('Member Info'!N143&lt;=$R$1,1,0),"")</f>
        <v/>
      </c>
      <c r="AG147" s="126" t="b">
        <f t="shared" si="34"/>
        <v>0</v>
      </c>
      <c r="AH147" s="126">
        <f t="shared" si="35"/>
        <v>0</v>
      </c>
      <c r="AJ147" s="126">
        <f t="shared" si="36"/>
        <v>0</v>
      </c>
      <c r="AK147" s="126">
        <f>IF('Member Info'!F143&gt;$R$1,1,0)</f>
        <v>0</v>
      </c>
      <c r="AL147" s="126" t="b">
        <f>IF(ISERROR(R147),ERROR.TYPE(#REF!)=ERROR.TYPE(R147),FALSE)</f>
        <v>0</v>
      </c>
      <c r="AM147" s="126" t="b">
        <f>IF(ISERROR(S147),ERROR.TYPE(#REF!)=ERROR.TYPE(S147),FALSE)</f>
        <v>0</v>
      </c>
      <c r="AN147" s="126">
        <f>IF(OR('Member Info'!F143&gt;=$S$1,'Member Info'!N143&gt;=$R$1),1,0)</f>
        <v>0</v>
      </c>
    </row>
    <row r="148" spans="1:40" x14ac:dyDescent="0.25">
      <c r="A148" s="4">
        <v>116</v>
      </c>
      <c r="B148" s="166">
        <f>'Member Info'!D144</f>
        <v>0</v>
      </c>
      <c r="C148" s="166">
        <f>'Member Info'!E144</f>
        <v>0</v>
      </c>
      <c r="D148" s="166" t="str">
        <f>'Member Info'!G144</f>
        <v/>
      </c>
      <c r="E148" s="167">
        <f>'Member Info'!B144</f>
        <v>0</v>
      </c>
      <c r="F148" s="244"/>
      <c r="G148" s="168" t="str">
        <f>IF(E148=0,"",
IF('Member Info'!$AM$19&lt;=$R$1,
SUMPRODUCT('Member Info'!L144+IF('Member Info'!H144&gt;'Member Info'!$AJ$12,'Member Info'!$AK$13,IF('Member Info'!H144&gt;'Member Info'!$AJ$11,'Member Info'!$AK$12,IF('Member Info'!H144&gt;'Member Info'!$AJ$10,'Member Info'!$AK$11,IF('Member Info'!H144&gt;'Member Info'!$AJ$9,'Member Info'!$AK$10,IF('Member Info'!H144&gt;'Member Info'!$AJ$8,'Member Info'!$AK$9,'Member Info'!$AK$8)))))),
SUMPRODUCT('Member Info'!L144+IF('Member Info'!H144&gt;'Member Info'!$AG$17,'Member Info'!$AH$18,IF('Member Info'!H144&gt;'Member Info'!$AG$16,'Member Info'!$AH$17,IF('Member Info'!H144&gt;'Member Info'!$AG$15,'Member Info'!$AH$16,IF('Member Info'!H144&gt;'Member Info'!$AG$14,'Member Info'!$AH$15,IF('Member Info'!H144&gt;'Member Info'!$AG$13,'Member Info'!$AH$14,IF('Member Info'!H144&gt;'Member Info'!$AG$12,'Member Info'!$AH$13,IF('Member Info'!H144&gt;'Member Info'!$AG$11,'Member Info'!$AH$12,IF('Member Info'!H144&gt;'Member Info'!$AG$10,'Member Info'!$AH$11,IF('Member Info'!H144&gt;'Member Info'!$AG$9,'Member Info'!$AH$10,IF('Member Info'!H144&gt;'Member Info'!$AG$8,'Member Info'!$AH$9,'Member Info'!$AH$8)))))))))))))</f>
        <v/>
      </c>
      <c r="H148" s="26"/>
      <c r="I148" s="26"/>
      <c r="J148" s="107" t="str">
        <f>IF(E148=0,"",IF('Member Info'!F144&gt;$S$1,CONCATENATE("Joined with practice on ", TEXT('Member Info'!F144, "DD/MM/YYYY")),IF('Member Info'!N144&lt;&gt;"",IF('Member Info'!N144&lt;$R$1,CONCATENATE("Left Scheme on ", TEXT('Member Info'!N144, "DD/MM/YYYY")),IF(ISERROR(G148),"Error Detected, No rate entered",IF(E148=0,"",IF(F148="","Error Detected, No Pensionable pay",IF(ISERROR(AB148)," Unknown Values entered.",IF(T148+U148&lt;1,"Acceptable",IF(R148+S148=200, "No Contributions Entered", IF(K148="","Error Detected, Choose reason&gt;",IF(X148="1",IF(T148=1,"Please Enter Deemed Pensionable Pay","Add Any Relevant Details Above"),"Please Give Details Above"))))))))),IF(ISERROR(G148),"Error Detected, No rate entered",IF(E148=0,"",IF(F148="","Error Detected, No Pensionable pay",IF(ISERROR(AB148)," Unknown Values entered.",IF(T148+U148&lt;1,"Acceptable",IF(R148+S148=200, "No Contributions Entered", IF(K148="","Error Detected, Choose reason&gt;",IF(X148="1",IF(T148=1,"Please Enter Deemed Pensionable Pay","Add relevant Details Above"),"Please give details Above")))))))))))</f>
        <v/>
      </c>
      <c r="K148" s="263"/>
      <c r="L148" s="93"/>
      <c r="M148" s="93" t="str">
        <f t="shared" si="24"/>
        <v/>
      </c>
      <c r="N148" s="96">
        <f t="shared" si="23"/>
        <v>0</v>
      </c>
      <c r="O148" s="96">
        <f t="shared" si="23"/>
        <v>0</v>
      </c>
      <c r="P148" s="220">
        <f>(ROUND((F148/100*'Member Info'!$W$2), 2))</f>
        <v>0</v>
      </c>
      <c r="Q148" s="220" t="e">
        <f t="shared" si="25"/>
        <v>#VALUE!</v>
      </c>
      <c r="R148" s="220" t="str">
        <f t="shared" si="26"/>
        <v/>
      </c>
      <c r="S148" s="229" t="str">
        <f t="shared" si="27"/>
        <v/>
      </c>
      <c r="T148" s="230" t="str">
        <f t="shared" si="28"/>
        <v/>
      </c>
      <c r="U148" s="230" t="str">
        <f t="shared" si="29"/>
        <v/>
      </c>
      <c r="V148" s="224">
        <f t="shared" si="30"/>
        <v>0</v>
      </c>
      <c r="W148" s="112">
        <f t="shared" si="31"/>
        <v>0</v>
      </c>
      <c r="X148" s="237" t="str">
        <f t="shared" si="19"/>
        <v/>
      </c>
      <c r="Y148" s="242" t="b">
        <f t="shared" si="20"/>
        <v>0</v>
      </c>
      <c r="Z148" s="237">
        <f t="shared" si="32"/>
        <v>0</v>
      </c>
      <c r="AA148" s="237">
        <f>IF('Member Info'!N144="",1,"")</f>
        <v>1</v>
      </c>
      <c r="AB148" s="245" t="e">
        <f t="shared" si="33"/>
        <v>#VALUE!</v>
      </c>
      <c r="AC148" s="132" t="str">
        <f t="shared" si="21"/>
        <v/>
      </c>
      <c r="AD148" s="126">
        <f t="shared" si="22"/>
        <v>1</v>
      </c>
      <c r="AE148" s="126" t="str">
        <f>IF('Member Info'!N144&lt;&gt;"",IF('Member Info'!N144&lt;=$R$1,1,0),"")</f>
        <v/>
      </c>
      <c r="AG148" s="126" t="b">
        <f t="shared" si="34"/>
        <v>0</v>
      </c>
      <c r="AH148" s="126">
        <f t="shared" si="35"/>
        <v>0</v>
      </c>
      <c r="AJ148" s="126">
        <f t="shared" si="36"/>
        <v>0</v>
      </c>
      <c r="AK148" s="126">
        <f>IF('Member Info'!F144&gt;$R$1,1,0)</f>
        <v>0</v>
      </c>
      <c r="AL148" s="126" t="b">
        <f>IF(ISERROR(R148),ERROR.TYPE(#REF!)=ERROR.TYPE(R148),FALSE)</f>
        <v>0</v>
      </c>
      <c r="AM148" s="126" t="b">
        <f>IF(ISERROR(S148),ERROR.TYPE(#REF!)=ERROR.TYPE(S148),FALSE)</f>
        <v>0</v>
      </c>
      <c r="AN148" s="126">
        <f>IF(OR('Member Info'!F144&gt;=$S$1,'Member Info'!N144&gt;=$R$1),1,0)</f>
        <v>0</v>
      </c>
    </row>
    <row r="149" spans="1:40" x14ac:dyDescent="0.25">
      <c r="A149" s="4">
        <v>117</v>
      </c>
      <c r="B149" s="166">
        <f>'Member Info'!D145</f>
        <v>0</v>
      </c>
      <c r="C149" s="166">
        <f>'Member Info'!E145</f>
        <v>0</v>
      </c>
      <c r="D149" s="166" t="str">
        <f>'Member Info'!G145</f>
        <v/>
      </c>
      <c r="E149" s="167">
        <f>'Member Info'!B145</f>
        <v>0</v>
      </c>
      <c r="F149" s="244"/>
      <c r="G149" s="168" t="str">
        <f>IF(E149=0,"",
IF('Member Info'!$AM$19&lt;=$R$1,
SUMPRODUCT('Member Info'!L145+IF('Member Info'!H145&gt;'Member Info'!$AJ$12,'Member Info'!$AK$13,IF('Member Info'!H145&gt;'Member Info'!$AJ$11,'Member Info'!$AK$12,IF('Member Info'!H145&gt;'Member Info'!$AJ$10,'Member Info'!$AK$11,IF('Member Info'!H145&gt;'Member Info'!$AJ$9,'Member Info'!$AK$10,IF('Member Info'!H145&gt;'Member Info'!$AJ$8,'Member Info'!$AK$9,'Member Info'!$AK$8)))))),
SUMPRODUCT('Member Info'!L145+IF('Member Info'!H145&gt;'Member Info'!$AG$17,'Member Info'!$AH$18,IF('Member Info'!H145&gt;'Member Info'!$AG$16,'Member Info'!$AH$17,IF('Member Info'!H145&gt;'Member Info'!$AG$15,'Member Info'!$AH$16,IF('Member Info'!H145&gt;'Member Info'!$AG$14,'Member Info'!$AH$15,IF('Member Info'!H145&gt;'Member Info'!$AG$13,'Member Info'!$AH$14,IF('Member Info'!H145&gt;'Member Info'!$AG$12,'Member Info'!$AH$13,IF('Member Info'!H145&gt;'Member Info'!$AG$11,'Member Info'!$AH$12,IF('Member Info'!H145&gt;'Member Info'!$AG$10,'Member Info'!$AH$11,IF('Member Info'!H145&gt;'Member Info'!$AG$9,'Member Info'!$AH$10,IF('Member Info'!H145&gt;'Member Info'!$AG$8,'Member Info'!$AH$9,'Member Info'!$AH$8)))))))))))))</f>
        <v/>
      </c>
      <c r="H149" s="26"/>
      <c r="I149" s="26"/>
      <c r="J149" s="107" t="str">
        <f>IF(E149=0,"",IF('Member Info'!F145&gt;$S$1,CONCATENATE("Joined with practice on ", TEXT('Member Info'!F145, "DD/MM/YYYY")),IF('Member Info'!N145&lt;&gt;"",IF('Member Info'!N145&lt;$R$1,CONCATENATE("Left Scheme on ", TEXT('Member Info'!N145, "DD/MM/YYYY")),IF(ISERROR(G149),"Error Detected, No rate entered",IF(E149=0,"",IF(F149="","Error Detected, No Pensionable pay",IF(ISERROR(AB149)," Unknown Values entered.",IF(T149+U149&lt;1,"Acceptable",IF(R149+S149=200, "No Contributions Entered", IF(K149="","Error Detected, Choose reason&gt;",IF(X149="1",IF(T149=1,"Please Enter Deemed Pensionable Pay","Add Any Relevant Details Above"),"Please Give Details Above"))))))))),IF(ISERROR(G149),"Error Detected, No rate entered",IF(E149=0,"",IF(F149="","Error Detected, No Pensionable pay",IF(ISERROR(AB149)," Unknown Values entered.",IF(T149+U149&lt;1,"Acceptable",IF(R149+S149=200, "No Contributions Entered", IF(K149="","Error Detected, Choose reason&gt;",IF(X149="1",IF(T149=1,"Please Enter Deemed Pensionable Pay","Add relevant Details Above"),"Please give details Above")))))))))))</f>
        <v/>
      </c>
      <c r="K149" s="263"/>
      <c r="L149" s="93"/>
      <c r="M149" s="93" t="str">
        <f t="shared" si="24"/>
        <v/>
      </c>
      <c r="N149" s="96">
        <f t="shared" si="23"/>
        <v>0</v>
      </c>
      <c r="O149" s="96">
        <f t="shared" si="23"/>
        <v>0</v>
      </c>
      <c r="P149" s="220">
        <f>(ROUND((F149/100*'Member Info'!$W$2), 2))</f>
        <v>0</v>
      </c>
      <c r="Q149" s="220" t="e">
        <f t="shared" si="25"/>
        <v>#VALUE!</v>
      </c>
      <c r="R149" s="220" t="str">
        <f t="shared" si="26"/>
        <v/>
      </c>
      <c r="S149" s="229" t="str">
        <f t="shared" si="27"/>
        <v/>
      </c>
      <c r="T149" s="230" t="str">
        <f t="shared" si="28"/>
        <v/>
      </c>
      <c r="U149" s="230" t="str">
        <f t="shared" si="29"/>
        <v/>
      </c>
      <c r="V149" s="224">
        <f t="shared" si="30"/>
        <v>0</v>
      </c>
      <c r="W149" s="112">
        <f t="shared" si="31"/>
        <v>0</v>
      </c>
      <c r="X149" s="237" t="str">
        <f t="shared" si="19"/>
        <v/>
      </c>
      <c r="Y149" s="242" t="b">
        <f t="shared" si="20"/>
        <v>0</v>
      </c>
      <c r="Z149" s="237">
        <f t="shared" si="32"/>
        <v>0</v>
      </c>
      <c r="AA149" s="237">
        <f>IF('Member Info'!N145="",1,"")</f>
        <v>1</v>
      </c>
      <c r="AB149" s="245" t="e">
        <f t="shared" si="33"/>
        <v>#VALUE!</v>
      </c>
      <c r="AC149" s="132" t="str">
        <f t="shared" si="21"/>
        <v/>
      </c>
      <c r="AD149" s="126">
        <f t="shared" si="22"/>
        <v>1</v>
      </c>
      <c r="AE149" s="126" t="str">
        <f>IF('Member Info'!N145&lt;&gt;"",IF('Member Info'!N145&lt;=$R$1,1,0),"")</f>
        <v/>
      </c>
      <c r="AG149" s="126" t="b">
        <f t="shared" si="34"/>
        <v>0</v>
      </c>
      <c r="AH149" s="126">
        <f t="shared" si="35"/>
        <v>0</v>
      </c>
      <c r="AJ149" s="126">
        <f t="shared" si="36"/>
        <v>0</v>
      </c>
      <c r="AK149" s="126">
        <f>IF('Member Info'!F145&gt;$R$1,1,0)</f>
        <v>0</v>
      </c>
      <c r="AL149" s="126" t="b">
        <f>IF(ISERROR(R149),ERROR.TYPE(#REF!)=ERROR.TYPE(R149),FALSE)</f>
        <v>0</v>
      </c>
      <c r="AM149" s="126" t="b">
        <f>IF(ISERROR(S149),ERROR.TYPE(#REF!)=ERROR.TYPE(S149),FALSE)</f>
        <v>0</v>
      </c>
      <c r="AN149" s="126">
        <f>IF(OR('Member Info'!F145&gt;=$S$1,'Member Info'!N145&gt;=$R$1),1,0)</f>
        <v>0</v>
      </c>
    </row>
    <row r="150" spans="1:40" x14ac:dyDescent="0.25">
      <c r="A150" s="4">
        <v>118</v>
      </c>
      <c r="B150" s="166">
        <f>'Member Info'!D146</f>
        <v>0</v>
      </c>
      <c r="C150" s="166">
        <f>'Member Info'!E146</f>
        <v>0</v>
      </c>
      <c r="D150" s="166" t="str">
        <f>'Member Info'!G146</f>
        <v/>
      </c>
      <c r="E150" s="167">
        <f>'Member Info'!B146</f>
        <v>0</v>
      </c>
      <c r="F150" s="244"/>
      <c r="G150" s="168" t="str">
        <f>IF(E150=0,"",
IF('Member Info'!$AM$19&lt;=$R$1,
SUMPRODUCT('Member Info'!L146+IF('Member Info'!H146&gt;'Member Info'!$AJ$12,'Member Info'!$AK$13,IF('Member Info'!H146&gt;'Member Info'!$AJ$11,'Member Info'!$AK$12,IF('Member Info'!H146&gt;'Member Info'!$AJ$10,'Member Info'!$AK$11,IF('Member Info'!H146&gt;'Member Info'!$AJ$9,'Member Info'!$AK$10,IF('Member Info'!H146&gt;'Member Info'!$AJ$8,'Member Info'!$AK$9,'Member Info'!$AK$8)))))),
SUMPRODUCT('Member Info'!L146+IF('Member Info'!H146&gt;'Member Info'!$AG$17,'Member Info'!$AH$18,IF('Member Info'!H146&gt;'Member Info'!$AG$16,'Member Info'!$AH$17,IF('Member Info'!H146&gt;'Member Info'!$AG$15,'Member Info'!$AH$16,IF('Member Info'!H146&gt;'Member Info'!$AG$14,'Member Info'!$AH$15,IF('Member Info'!H146&gt;'Member Info'!$AG$13,'Member Info'!$AH$14,IF('Member Info'!H146&gt;'Member Info'!$AG$12,'Member Info'!$AH$13,IF('Member Info'!H146&gt;'Member Info'!$AG$11,'Member Info'!$AH$12,IF('Member Info'!H146&gt;'Member Info'!$AG$10,'Member Info'!$AH$11,IF('Member Info'!H146&gt;'Member Info'!$AG$9,'Member Info'!$AH$10,IF('Member Info'!H146&gt;'Member Info'!$AG$8,'Member Info'!$AH$9,'Member Info'!$AH$8)))))))))))))</f>
        <v/>
      </c>
      <c r="H150" s="26"/>
      <c r="I150" s="26"/>
      <c r="J150" s="107" t="str">
        <f>IF(E150=0,"",IF('Member Info'!F146&gt;$S$1,CONCATENATE("Joined with practice on ", TEXT('Member Info'!F146, "DD/MM/YYYY")),IF('Member Info'!N146&lt;&gt;"",IF('Member Info'!N146&lt;$R$1,CONCATENATE("Left Scheme on ", TEXT('Member Info'!N146, "DD/MM/YYYY")),IF(ISERROR(G150),"Error Detected, No rate entered",IF(E150=0,"",IF(F150="","Error Detected, No Pensionable pay",IF(ISERROR(AB150)," Unknown Values entered.",IF(T150+U150&lt;1,"Acceptable",IF(R150+S150=200, "No Contributions Entered", IF(K150="","Error Detected, Choose reason&gt;",IF(X150="1",IF(T150=1,"Please Enter Deemed Pensionable Pay","Add Any Relevant Details Above"),"Please Give Details Above"))))))))),IF(ISERROR(G150),"Error Detected, No rate entered",IF(E150=0,"",IF(F150="","Error Detected, No Pensionable pay",IF(ISERROR(AB150)," Unknown Values entered.",IF(T150+U150&lt;1,"Acceptable",IF(R150+S150=200, "No Contributions Entered", IF(K150="","Error Detected, Choose reason&gt;",IF(X150="1",IF(T150=1,"Please Enter Deemed Pensionable Pay","Add relevant Details Above"),"Please give details Above")))))))))))</f>
        <v/>
      </c>
      <c r="K150" s="263"/>
      <c r="L150" s="93"/>
      <c r="M150" s="93" t="str">
        <f t="shared" si="24"/>
        <v/>
      </c>
      <c r="N150" s="96">
        <f t="shared" si="23"/>
        <v>0</v>
      </c>
      <c r="O150" s="96">
        <f t="shared" si="23"/>
        <v>0</v>
      </c>
      <c r="P150" s="220">
        <f>(ROUND((F150/100*'Member Info'!$W$2), 2))</f>
        <v>0</v>
      </c>
      <c r="Q150" s="220" t="e">
        <f t="shared" si="25"/>
        <v>#VALUE!</v>
      </c>
      <c r="R150" s="220" t="str">
        <f t="shared" si="26"/>
        <v/>
      </c>
      <c r="S150" s="229" t="str">
        <f t="shared" si="27"/>
        <v/>
      </c>
      <c r="T150" s="230" t="str">
        <f t="shared" si="28"/>
        <v/>
      </c>
      <c r="U150" s="230" t="str">
        <f t="shared" si="29"/>
        <v/>
      </c>
      <c r="V150" s="224">
        <f t="shared" si="30"/>
        <v>0</v>
      </c>
      <c r="W150" s="112">
        <f t="shared" si="31"/>
        <v>0</v>
      </c>
      <c r="X150" s="237" t="str">
        <f t="shared" si="19"/>
        <v/>
      </c>
      <c r="Y150" s="242" t="b">
        <f t="shared" si="20"/>
        <v>0</v>
      </c>
      <c r="Z150" s="237">
        <f t="shared" si="32"/>
        <v>0</v>
      </c>
      <c r="AA150" s="237">
        <f>IF('Member Info'!N146="",1,"")</f>
        <v>1</v>
      </c>
      <c r="AB150" s="245" t="e">
        <f t="shared" si="33"/>
        <v>#VALUE!</v>
      </c>
      <c r="AC150" s="132" t="str">
        <f t="shared" si="21"/>
        <v/>
      </c>
      <c r="AD150" s="126">
        <f t="shared" si="22"/>
        <v>1</v>
      </c>
      <c r="AE150" s="126" t="str">
        <f>IF('Member Info'!N146&lt;&gt;"",IF('Member Info'!N146&lt;=$R$1,1,0),"")</f>
        <v/>
      </c>
      <c r="AG150" s="126" t="b">
        <f t="shared" si="34"/>
        <v>0</v>
      </c>
      <c r="AH150" s="126">
        <f t="shared" si="35"/>
        <v>0</v>
      </c>
      <c r="AJ150" s="126">
        <f t="shared" si="36"/>
        <v>0</v>
      </c>
      <c r="AK150" s="126">
        <f>IF('Member Info'!F146&gt;$R$1,1,0)</f>
        <v>0</v>
      </c>
      <c r="AL150" s="126" t="b">
        <f>IF(ISERROR(R150),ERROR.TYPE(#REF!)=ERROR.TYPE(R150),FALSE)</f>
        <v>0</v>
      </c>
      <c r="AM150" s="126" t="b">
        <f>IF(ISERROR(S150),ERROR.TYPE(#REF!)=ERROR.TYPE(S150),FALSE)</f>
        <v>0</v>
      </c>
      <c r="AN150" s="126">
        <f>IF(OR('Member Info'!F146&gt;=$S$1,'Member Info'!N146&gt;=$R$1),1,0)</f>
        <v>0</v>
      </c>
    </row>
    <row r="151" spans="1:40" x14ac:dyDescent="0.25">
      <c r="A151" s="4">
        <v>119</v>
      </c>
      <c r="B151" s="166">
        <f>'Member Info'!D147</f>
        <v>0</v>
      </c>
      <c r="C151" s="166">
        <f>'Member Info'!E147</f>
        <v>0</v>
      </c>
      <c r="D151" s="166" t="str">
        <f>'Member Info'!G147</f>
        <v/>
      </c>
      <c r="E151" s="167">
        <f>'Member Info'!B147</f>
        <v>0</v>
      </c>
      <c r="F151" s="244"/>
      <c r="G151" s="168" t="str">
        <f>IF(E151=0,"",
IF('Member Info'!$AM$19&lt;=$R$1,
SUMPRODUCT('Member Info'!L147+IF('Member Info'!H147&gt;'Member Info'!$AJ$12,'Member Info'!$AK$13,IF('Member Info'!H147&gt;'Member Info'!$AJ$11,'Member Info'!$AK$12,IF('Member Info'!H147&gt;'Member Info'!$AJ$10,'Member Info'!$AK$11,IF('Member Info'!H147&gt;'Member Info'!$AJ$9,'Member Info'!$AK$10,IF('Member Info'!H147&gt;'Member Info'!$AJ$8,'Member Info'!$AK$9,'Member Info'!$AK$8)))))),
SUMPRODUCT('Member Info'!L147+IF('Member Info'!H147&gt;'Member Info'!$AG$17,'Member Info'!$AH$18,IF('Member Info'!H147&gt;'Member Info'!$AG$16,'Member Info'!$AH$17,IF('Member Info'!H147&gt;'Member Info'!$AG$15,'Member Info'!$AH$16,IF('Member Info'!H147&gt;'Member Info'!$AG$14,'Member Info'!$AH$15,IF('Member Info'!H147&gt;'Member Info'!$AG$13,'Member Info'!$AH$14,IF('Member Info'!H147&gt;'Member Info'!$AG$12,'Member Info'!$AH$13,IF('Member Info'!H147&gt;'Member Info'!$AG$11,'Member Info'!$AH$12,IF('Member Info'!H147&gt;'Member Info'!$AG$10,'Member Info'!$AH$11,IF('Member Info'!H147&gt;'Member Info'!$AG$9,'Member Info'!$AH$10,IF('Member Info'!H147&gt;'Member Info'!$AG$8,'Member Info'!$AH$9,'Member Info'!$AH$8)))))))))))))</f>
        <v/>
      </c>
      <c r="H151" s="26"/>
      <c r="I151" s="26"/>
      <c r="J151" s="107" t="str">
        <f>IF(E151=0,"",IF('Member Info'!F147&gt;$S$1,CONCATENATE("Joined with practice on ", TEXT('Member Info'!F147, "DD/MM/YYYY")),IF('Member Info'!N147&lt;&gt;"",IF('Member Info'!N147&lt;$R$1,CONCATENATE("Left Scheme on ", TEXT('Member Info'!N147, "DD/MM/YYYY")),IF(ISERROR(G151),"Error Detected, No rate entered",IF(E151=0,"",IF(F151="","Error Detected, No Pensionable pay",IF(ISERROR(AB151)," Unknown Values entered.",IF(T151+U151&lt;1,"Acceptable",IF(R151+S151=200, "No Contributions Entered", IF(K151="","Error Detected, Choose reason&gt;",IF(X151="1",IF(T151=1,"Please Enter Deemed Pensionable Pay","Add Any Relevant Details Above"),"Please Give Details Above"))))))))),IF(ISERROR(G151),"Error Detected, No rate entered",IF(E151=0,"",IF(F151="","Error Detected, No Pensionable pay",IF(ISERROR(AB151)," Unknown Values entered.",IF(T151+U151&lt;1,"Acceptable",IF(R151+S151=200, "No Contributions Entered", IF(K151="","Error Detected, Choose reason&gt;",IF(X151="1",IF(T151=1,"Please Enter Deemed Pensionable Pay","Add relevant Details Above"),"Please give details Above")))))))))))</f>
        <v/>
      </c>
      <c r="K151" s="263"/>
      <c r="L151" s="93"/>
      <c r="M151" s="93" t="str">
        <f t="shared" si="24"/>
        <v/>
      </c>
      <c r="N151" s="96">
        <f t="shared" si="23"/>
        <v>0</v>
      </c>
      <c r="O151" s="96">
        <f t="shared" si="23"/>
        <v>0</v>
      </c>
      <c r="P151" s="220">
        <f>(ROUND((F151/100*'Member Info'!$W$2), 2))</f>
        <v>0</v>
      </c>
      <c r="Q151" s="220" t="e">
        <f t="shared" si="25"/>
        <v>#VALUE!</v>
      </c>
      <c r="R151" s="220" t="str">
        <f t="shared" si="26"/>
        <v/>
      </c>
      <c r="S151" s="229" t="str">
        <f t="shared" si="27"/>
        <v/>
      </c>
      <c r="T151" s="230" t="str">
        <f t="shared" si="28"/>
        <v/>
      </c>
      <c r="U151" s="230" t="str">
        <f t="shared" si="29"/>
        <v/>
      </c>
      <c r="V151" s="224">
        <f t="shared" si="30"/>
        <v>0</v>
      </c>
      <c r="W151" s="112">
        <f t="shared" si="31"/>
        <v>0</v>
      </c>
      <c r="X151" s="237" t="str">
        <f t="shared" si="19"/>
        <v/>
      </c>
      <c r="Y151" s="242" t="b">
        <f t="shared" si="20"/>
        <v>0</v>
      </c>
      <c r="Z151" s="237">
        <f t="shared" si="32"/>
        <v>0</v>
      </c>
      <c r="AA151" s="237">
        <f>IF('Member Info'!N147="",1,"")</f>
        <v>1</v>
      </c>
      <c r="AB151" s="245" t="e">
        <f t="shared" si="33"/>
        <v>#VALUE!</v>
      </c>
      <c r="AC151" s="132" t="str">
        <f t="shared" si="21"/>
        <v/>
      </c>
      <c r="AD151" s="126">
        <f t="shared" si="22"/>
        <v>1</v>
      </c>
      <c r="AE151" s="126" t="str">
        <f>IF('Member Info'!N147&lt;&gt;"",IF('Member Info'!N147&lt;=$R$1,1,0),"")</f>
        <v/>
      </c>
      <c r="AG151" s="126" t="b">
        <f t="shared" si="34"/>
        <v>0</v>
      </c>
      <c r="AH151" s="126">
        <f t="shared" si="35"/>
        <v>0</v>
      </c>
      <c r="AJ151" s="126">
        <f t="shared" si="36"/>
        <v>0</v>
      </c>
      <c r="AK151" s="126">
        <f>IF('Member Info'!F147&gt;$R$1,1,0)</f>
        <v>0</v>
      </c>
      <c r="AL151" s="126" t="b">
        <f>IF(ISERROR(R151),ERROR.TYPE(#REF!)=ERROR.TYPE(R151),FALSE)</f>
        <v>0</v>
      </c>
      <c r="AM151" s="126" t="b">
        <f>IF(ISERROR(S151),ERROR.TYPE(#REF!)=ERROR.TYPE(S151),FALSE)</f>
        <v>0</v>
      </c>
      <c r="AN151" s="126">
        <f>IF(OR('Member Info'!F147&gt;=$S$1,'Member Info'!N147&gt;=$R$1),1,0)</f>
        <v>0</v>
      </c>
    </row>
    <row r="152" spans="1:40" x14ac:dyDescent="0.25">
      <c r="A152" s="4">
        <v>120</v>
      </c>
      <c r="B152" s="166">
        <f>'Member Info'!D148</f>
        <v>0</v>
      </c>
      <c r="C152" s="166">
        <f>'Member Info'!E148</f>
        <v>0</v>
      </c>
      <c r="D152" s="166" t="str">
        <f>'Member Info'!G148</f>
        <v/>
      </c>
      <c r="E152" s="167">
        <f>'Member Info'!B148</f>
        <v>0</v>
      </c>
      <c r="F152" s="244"/>
      <c r="G152" s="168" t="str">
        <f>IF(E152=0,"",
IF('Member Info'!$AM$19&lt;=$R$1,
SUMPRODUCT('Member Info'!L148+IF('Member Info'!H148&gt;'Member Info'!$AJ$12,'Member Info'!$AK$13,IF('Member Info'!H148&gt;'Member Info'!$AJ$11,'Member Info'!$AK$12,IF('Member Info'!H148&gt;'Member Info'!$AJ$10,'Member Info'!$AK$11,IF('Member Info'!H148&gt;'Member Info'!$AJ$9,'Member Info'!$AK$10,IF('Member Info'!H148&gt;'Member Info'!$AJ$8,'Member Info'!$AK$9,'Member Info'!$AK$8)))))),
SUMPRODUCT('Member Info'!L148+IF('Member Info'!H148&gt;'Member Info'!$AG$17,'Member Info'!$AH$18,IF('Member Info'!H148&gt;'Member Info'!$AG$16,'Member Info'!$AH$17,IF('Member Info'!H148&gt;'Member Info'!$AG$15,'Member Info'!$AH$16,IF('Member Info'!H148&gt;'Member Info'!$AG$14,'Member Info'!$AH$15,IF('Member Info'!H148&gt;'Member Info'!$AG$13,'Member Info'!$AH$14,IF('Member Info'!H148&gt;'Member Info'!$AG$12,'Member Info'!$AH$13,IF('Member Info'!H148&gt;'Member Info'!$AG$11,'Member Info'!$AH$12,IF('Member Info'!H148&gt;'Member Info'!$AG$10,'Member Info'!$AH$11,IF('Member Info'!H148&gt;'Member Info'!$AG$9,'Member Info'!$AH$10,IF('Member Info'!H148&gt;'Member Info'!$AG$8,'Member Info'!$AH$9,'Member Info'!$AH$8)))))))))))))</f>
        <v/>
      </c>
      <c r="H152" s="26"/>
      <c r="I152" s="26"/>
      <c r="J152" s="107" t="str">
        <f>IF(E152=0,"",IF('Member Info'!F148&gt;$S$1,CONCATENATE("Joined with practice on ", TEXT('Member Info'!F148, "DD/MM/YYYY")),IF('Member Info'!N148&lt;&gt;"",IF('Member Info'!N148&lt;$R$1,CONCATENATE("Left Scheme on ", TEXT('Member Info'!N148, "DD/MM/YYYY")),IF(ISERROR(G152),"Error Detected, No rate entered",IF(E152=0,"",IF(F152="","Error Detected, No Pensionable pay",IF(ISERROR(AB152)," Unknown Values entered.",IF(T152+U152&lt;1,"Acceptable",IF(R152+S152=200, "No Contributions Entered", IF(K152="","Error Detected, Choose reason&gt;",IF(X152="1",IF(T152=1,"Please Enter Deemed Pensionable Pay","Add Any Relevant Details Above"),"Please Give Details Above"))))))))),IF(ISERROR(G152),"Error Detected, No rate entered",IF(E152=0,"",IF(F152="","Error Detected, No Pensionable pay",IF(ISERROR(AB152)," Unknown Values entered.",IF(T152+U152&lt;1,"Acceptable",IF(R152+S152=200, "No Contributions Entered", IF(K152="","Error Detected, Choose reason&gt;",IF(X152="1",IF(T152=1,"Please Enter Deemed Pensionable Pay","Add relevant Details Above"),"Please give details Above")))))))))))</f>
        <v/>
      </c>
      <c r="K152" s="263"/>
      <c r="L152" s="93"/>
      <c r="M152" s="93" t="str">
        <f t="shared" si="24"/>
        <v/>
      </c>
      <c r="N152" s="96">
        <f t="shared" si="23"/>
        <v>0</v>
      </c>
      <c r="O152" s="96">
        <f t="shared" si="23"/>
        <v>0</v>
      </c>
      <c r="P152" s="220">
        <f>(ROUND((F152/100*'Member Info'!$W$2), 2))</f>
        <v>0</v>
      </c>
      <c r="Q152" s="220" t="e">
        <f t="shared" si="25"/>
        <v>#VALUE!</v>
      </c>
      <c r="R152" s="220" t="str">
        <f t="shared" si="26"/>
        <v/>
      </c>
      <c r="S152" s="229" t="str">
        <f t="shared" si="27"/>
        <v/>
      </c>
      <c r="T152" s="230" t="str">
        <f t="shared" si="28"/>
        <v/>
      </c>
      <c r="U152" s="230" t="str">
        <f t="shared" si="29"/>
        <v/>
      </c>
      <c r="V152" s="224">
        <f t="shared" si="30"/>
        <v>0</v>
      </c>
      <c r="W152" s="112">
        <f t="shared" si="31"/>
        <v>0</v>
      </c>
      <c r="X152" s="237" t="str">
        <f t="shared" si="19"/>
        <v/>
      </c>
      <c r="Y152" s="242" t="b">
        <f t="shared" si="20"/>
        <v>0</v>
      </c>
      <c r="Z152" s="237">
        <f t="shared" si="32"/>
        <v>0</v>
      </c>
      <c r="AA152" s="237">
        <f>IF('Member Info'!N148="",1,"")</f>
        <v>1</v>
      </c>
      <c r="AB152" s="245" t="e">
        <f t="shared" si="33"/>
        <v>#VALUE!</v>
      </c>
      <c r="AC152" s="132" t="str">
        <f t="shared" si="21"/>
        <v/>
      </c>
      <c r="AD152" s="126">
        <f t="shared" si="22"/>
        <v>1</v>
      </c>
      <c r="AE152" s="126" t="str">
        <f>IF('Member Info'!N148&lt;&gt;"",IF('Member Info'!N148&lt;=$R$1,1,0),"")</f>
        <v/>
      </c>
      <c r="AG152" s="126" t="b">
        <f t="shared" si="34"/>
        <v>0</v>
      </c>
      <c r="AH152" s="126">
        <f t="shared" si="35"/>
        <v>0</v>
      </c>
      <c r="AJ152" s="126">
        <f t="shared" si="36"/>
        <v>0</v>
      </c>
      <c r="AK152" s="126">
        <f>IF('Member Info'!F148&gt;$R$1,1,0)</f>
        <v>0</v>
      </c>
      <c r="AL152" s="126" t="b">
        <f>IF(ISERROR(R152),ERROR.TYPE(#REF!)=ERROR.TYPE(R152),FALSE)</f>
        <v>0</v>
      </c>
      <c r="AM152" s="126" t="b">
        <f>IF(ISERROR(S152),ERROR.TYPE(#REF!)=ERROR.TYPE(S152),FALSE)</f>
        <v>0</v>
      </c>
      <c r="AN152" s="126">
        <f>IF(OR('Member Info'!F148&gt;=$S$1,'Member Info'!N148&gt;=$R$1),1,0)</f>
        <v>0</v>
      </c>
    </row>
    <row r="153" spans="1:40" x14ac:dyDescent="0.25">
      <c r="A153" s="4">
        <v>121</v>
      </c>
      <c r="B153" s="166">
        <f>'Member Info'!D149</f>
        <v>0</v>
      </c>
      <c r="C153" s="166">
        <f>'Member Info'!E149</f>
        <v>0</v>
      </c>
      <c r="D153" s="166" t="str">
        <f>'Member Info'!G149</f>
        <v/>
      </c>
      <c r="E153" s="167">
        <f>'Member Info'!B149</f>
        <v>0</v>
      </c>
      <c r="F153" s="244"/>
      <c r="G153" s="168" t="str">
        <f>IF(E153=0,"",
IF('Member Info'!$AM$19&lt;=$R$1,
SUMPRODUCT('Member Info'!L149+IF('Member Info'!H149&gt;'Member Info'!$AJ$12,'Member Info'!$AK$13,IF('Member Info'!H149&gt;'Member Info'!$AJ$11,'Member Info'!$AK$12,IF('Member Info'!H149&gt;'Member Info'!$AJ$10,'Member Info'!$AK$11,IF('Member Info'!H149&gt;'Member Info'!$AJ$9,'Member Info'!$AK$10,IF('Member Info'!H149&gt;'Member Info'!$AJ$8,'Member Info'!$AK$9,'Member Info'!$AK$8)))))),
SUMPRODUCT('Member Info'!L149+IF('Member Info'!H149&gt;'Member Info'!$AG$17,'Member Info'!$AH$18,IF('Member Info'!H149&gt;'Member Info'!$AG$16,'Member Info'!$AH$17,IF('Member Info'!H149&gt;'Member Info'!$AG$15,'Member Info'!$AH$16,IF('Member Info'!H149&gt;'Member Info'!$AG$14,'Member Info'!$AH$15,IF('Member Info'!H149&gt;'Member Info'!$AG$13,'Member Info'!$AH$14,IF('Member Info'!H149&gt;'Member Info'!$AG$12,'Member Info'!$AH$13,IF('Member Info'!H149&gt;'Member Info'!$AG$11,'Member Info'!$AH$12,IF('Member Info'!H149&gt;'Member Info'!$AG$10,'Member Info'!$AH$11,IF('Member Info'!H149&gt;'Member Info'!$AG$9,'Member Info'!$AH$10,IF('Member Info'!H149&gt;'Member Info'!$AG$8,'Member Info'!$AH$9,'Member Info'!$AH$8)))))))))))))</f>
        <v/>
      </c>
      <c r="H153" s="26"/>
      <c r="I153" s="26"/>
      <c r="J153" s="107" t="str">
        <f>IF(E153=0,"",IF('Member Info'!F149&gt;$S$1,CONCATENATE("Joined with practice on ", TEXT('Member Info'!F149, "DD/MM/YYYY")),IF('Member Info'!N149&lt;&gt;"",IF('Member Info'!N149&lt;$R$1,CONCATENATE("Left Scheme on ", TEXT('Member Info'!N149, "DD/MM/YYYY")),IF(ISERROR(G153),"Error Detected, No rate entered",IF(E153=0,"",IF(F153="","Error Detected, No Pensionable pay",IF(ISERROR(AB153)," Unknown Values entered.",IF(T153+U153&lt;1,"Acceptable",IF(R153+S153=200, "No Contributions Entered", IF(K153="","Error Detected, Choose reason&gt;",IF(X153="1",IF(T153=1,"Please Enter Deemed Pensionable Pay","Add Any Relevant Details Above"),"Please Give Details Above"))))))))),IF(ISERROR(G153),"Error Detected, No rate entered",IF(E153=0,"",IF(F153="","Error Detected, No Pensionable pay",IF(ISERROR(AB153)," Unknown Values entered.",IF(T153+U153&lt;1,"Acceptable",IF(R153+S153=200, "No Contributions Entered", IF(K153="","Error Detected, Choose reason&gt;",IF(X153="1",IF(T153=1,"Please Enter Deemed Pensionable Pay","Add relevant Details Above"),"Please give details Above")))))))))))</f>
        <v/>
      </c>
      <c r="K153" s="263"/>
      <c r="L153" s="93"/>
      <c r="M153" s="93" t="str">
        <f t="shared" si="24"/>
        <v/>
      </c>
      <c r="N153" s="96">
        <f t="shared" si="23"/>
        <v>0</v>
      </c>
      <c r="O153" s="96">
        <f t="shared" si="23"/>
        <v>0</v>
      </c>
      <c r="P153" s="220">
        <f>(ROUND((F153/100*'Member Info'!$W$2), 2))</f>
        <v>0</v>
      </c>
      <c r="Q153" s="220" t="e">
        <f t="shared" si="25"/>
        <v>#VALUE!</v>
      </c>
      <c r="R153" s="220" t="str">
        <f t="shared" si="26"/>
        <v/>
      </c>
      <c r="S153" s="229" t="str">
        <f t="shared" si="27"/>
        <v/>
      </c>
      <c r="T153" s="230" t="str">
        <f t="shared" si="28"/>
        <v/>
      </c>
      <c r="U153" s="230" t="str">
        <f t="shared" si="29"/>
        <v/>
      </c>
      <c r="V153" s="224">
        <f t="shared" si="30"/>
        <v>0</v>
      </c>
      <c r="W153" s="112">
        <f t="shared" si="31"/>
        <v>0</v>
      </c>
      <c r="X153" s="237" t="str">
        <f t="shared" si="19"/>
        <v/>
      </c>
      <c r="Y153" s="242" t="b">
        <f t="shared" si="20"/>
        <v>0</v>
      </c>
      <c r="Z153" s="237">
        <f t="shared" si="32"/>
        <v>0</v>
      </c>
      <c r="AA153" s="237">
        <f>IF('Member Info'!N149="",1,"")</f>
        <v>1</v>
      </c>
      <c r="AB153" s="245" t="e">
        <f t="shared" si="33"/>
        <v>#VALUE!</v>
      </c>
      <c r="AC153" s="132" t="str">
        <f t="shared" si="21"/>
        <v/>
      </c>
      <c r="AD153" s="126">
        <f t="shared" si="22"/>
        <v>1</v>
      </c>
      <c r="AE153" s="126" t="str">
        <f>IF('Member Info'!N149&lt;&gt;"",IF('Member Info'!N149&lt;=$R$1,1,0),"")</f>
        <v/>
      </c>
      <c r="AG153" s="126" t="b">
        <f t="shared" si="34"/>
        <v>0</v>
      </c>
      <c r="AH153" s="126">
        <f t="shared" si="35"/>
        <v>0</v>
      </c>
      <c r="AJ153" s="126">
        <f t="shared" si="36"/>
        <v>0</v>
      </c>
      <c r="AK153" s="126">
        <f>IF('Member Info'!F149&gt;$R$1,1,0)</f>
        <v>0</v>
      </c>
      <c r="AL153" s="126" t="b">
        <f>IF(ISERROR(R153),ERROR.TYPE(#REF!)=ERROR.TYPE(R153),FALSE)</f>
        <v>0</v>
      </c>
      <c r="AM153" s="126" t="b">
        <f>IF(ISERROR(S153),ERROR.TYPE(#REF!)=ERROR.TYPE(S153),FALSE)</f>
        <v>0</v>
      </c>
      <c r="AN153" s="126">
        <f>IF(OR('Member Info'!F149&gt;=$S$1,'Member Info'!N149&gt;=$R$1),1,0)</f>
        <v>0</v>
      </c>
    </row>
    <row r="154" spans="1:40" x14ac:dyDescent="0.25">
      <c r="A154" s="4">
        <v>122</v>
      </c>
      <c r="B154" s="166">
        <f>'Member Info'!D150</f>
        <v>0</v>
      </c>
      <c r="C154" s="166">
        <f>'Member Info'!E150</f>
        <v>0</v>
      </c>
      <c r="D154" s="166" t="str">
        <f>'Member Info'!G150</f>
        <v/>
      </c>
      <c r="E154" s="167">
        <f>'Member Info'!B150</f>
        <v>0</v>
      </c>
      <c r="F154" s="244"/>
      <c r="G154" s="168" t="str">
        <f>IF(E154=0,"",
IF('Member Info'!$AM$19&lt;=$R$1,
SUMPRODUCT('Member Info'!L150+IF('Member Info'!H150&gt;'Member Info'!$AJ$12,'Member Info'!$AK$13,IF('Member Info'!H150&gt;'Member Info'!$AJ$11,'Member Info'!$AK$12,IF('Member Info'!H150&gt;'Member Info'!$AJ$10,'Member Info'!$AK$11,IF('Member Info'!H150&gt;'Member Info'!$AJ$9,'Member Info'!$AK$10,IF('Member Info'!H150&gt;'Member Info'!$AJ$8,'Member Info'!$AK$9,'Member Info'!$AK$8)))))),
SUMPRODUCT('Member Info'!L150+IF('Member Info'!H150&gt;'Member Info'!$AG$17,'Member Info'!$AH$18,IF('Member Info'!H150&gt;'Member Info'!$AG$16,'Member Info'!$AH$17,IF('Member Info'!H150&gt;'Member Info'!$AG$15,'Member Info'!$AH$16,IF('Member Info'!H150&gt;'Member Info'!$AG$14,'Member Info'!$AH$15,IF('Member Info'!H150&gt;'Member Info'!$AG$13,'Member Info'!$AH$14,IF('Member Info'!H150&gt;'Member Info'!$AG$12,'Member Info'!$AH$13,IF('Member Info'!H150&gt;'Member Info'!$AG$11,'Member Info'!$AH$12,IF('Member Info'!H150&gt;'Member Info'!$AG$10,'Member Info'!$AH$11,IF('Member Info'!H150&gt;'Member Info'!$AG$9,'Member Info'!$AH$10,IF('Member Info'!H150&gt;'Member Info'!$AG$8,'Member Info'!$AH$9,'Member Info'!$AH$8)))))))))))))</f>
        <v/>
      </c>
      <c r="H154" s="26"/>
      <c r="I154" s="26"/>
      <c r="J154" s="107" t="str">
        <f>IF(E154=0,"",IF('Member Info'!F150&gt;$S$1,CONCATENATE("Joined with practice on ", TEXT('Member Info'!F150, "DD/MM/YYYY")),IF('Member Info'!N150&lt;&gt;"",IF('Member Info'!N150&lt;$R$1,CONCATENATE("Left Scheme on ", TEXT('Member Info'!N150, "DD/MM/YYYY")),IF(ISERROR(G154),"Error Detected, No rate entered",IF(E154=0,"",IF(F154="","Error Detected, No Pensionable pay",IF(ISERROR(AB154)," Unknown Values entered.",IF(T154+U154&lt;1,"Acceptable",IF(R154+S154=200, "No Contributions Entered", IF(K154="","Error Detected, Choose reason&gt;",IF(X154="1",IF(T154=1,"Please Enter Deemed Pensionable Pay","Add Any Relevant Details Above"),"Please Give Details Above"))))))))),IF(ISERROR(G154),"Error Detected, No rate entered",IF(E154=0,"",IF(F154="","Error Detected, No Pensionable pay",IF(ISERROR(AB154)," Unknown Values entered.",IF(T154+U154&lt;1,"Acceptable",IF(R154+S154=200, "No Contributions Entered", IF(K154="","Error Detected, Choose reason&gt;",IF(X154="1",IF(T154=1,"Please Enter Deemed Pensionable Pay","Add relevant Details Above"),"Please give details Above")))))))))))</f>
        <v/>
      </c>
      <c r="K154" s="263"/>
      <c r="L154" s="93"/>
      <c r="M154" s="93" t="str">
        <f t="shared" si="24"/>
        <v/>
      </c>
      <c r="N154" s="96">
        <f t="shared" si="23"/>
        <v>0</v>
      </c>
      <c r="O154" s="96">
        <f t="shared" si="23"/>
        <v>0</v>
      </c>
      <c r="P154" s="220">
        <f>(ROUND((F154/100*'Member Info'!$W$2), 2))</f>
        <v>0</v>
      </c>
      <c r="Q154" s="220" t="e">
        <f t="shared" si="25"/>
        <v>#VALUE!</v>
      </c>
      <c r="R154" s="220" t="str">
        <f t="shared" si="26"/>
        <v/>
      </c>
      <c r="S154" s="229" t="str">
        <f t="shared" si="27"/>
        <v/>
      </c>
      <c r="T154" s="230" t="str">
        <f t="shared" si="28"/>
        <v/>
      </c>
      <c r="U154" s="230" t="str">
        <f t="shared" si="29"/>
        <v/>
      </c>
      <c r="V154" s="224">
        <f t="shared" si="30"/>
        <v>0</v>
      </c>
      <c r="W154" s="112">
        <f t="shared" si="31"/>
        <v>0</v>
      </c>
      <c r="X154" s="237" t="str">
        <f t="shared" si="19"/>
        <v/>
      </c>
      <c r="Y154" s="242" t="b">
        <f t="shared" si="20"/>
        <v>0</v>
      </c>
      <c r="Z154" s="237">
        <f t="shared" si="32"/>
        <v>0</v>
      </c>
      <c r="AA154" s="237">
        <f>IF('Member Info'!N150="",1,"")</f>
        <v>1</v>
      </c>
      <c r="AB154" s="245" t="e">
        <f t="shared" si="33"/>
        <v>#VALUE!</v>
      </c>
      <c r="AC154" s="132" t="str">
        <f t="shared" si="21"/>
        <v/>
      </c>
      <c r="AD154" s="126">
        <f t="shared" si="22"/>
        <v>1</v>
      </c>
      <c r="AE154" s="126" t="str">
        <f>IF('Member Info'!N150&lt;&gt;"",IF('Member Info'!N150&lt;=$R$1,1,0),"")</f>
        <v/>
      </c>
      <c r="AG154" s="126" t="b">
        <f t="shared" si="34"/>
        <v>0</v>
      </c>
      <c r="AH154" s="126">
        <f t="shared" si="35"/>
        <v>0</v>
      </c>
      <c r="AJ154" s="126">
        <f t="shared" si="36"/>
        <v>0</v>
      </c>
      <c r="AK154" s="126">
        <f>IF('Member Info'!F150&gt;$R$1,1,0)</f>
        <v>0</v>
      </c>
      <c r="AL154" s="126" t="b">
        <f>IF(ISERROR(R154),ERROR.TYPE(#REF!)=ERROR.TYPE(R154),FALSE)</f>
        <v>0</v>
      </c>
      <c r="AM154" s="126" t="b">
        <f>IF(ISERROR(S154),ERROR.TYPE(#REF!)=ERROR.TYPE(S154),FALSE)</f>
        <v>0</v>
      </c>
      <c r="AN154" s="126">
        <f>IF(OR('Member Info'!F150&gt;=$S$1,'Member Info'!N150&gt;=$R$1),1,0)</f>
        <v>0</v>
      </c>
    </row>
    <row r="155" spans="1:40" x14ac:dyDescent="0.25">
      <c r="A155" s="4">
        <v>123</v>
      </c>
      <c r="B155" s="166">
        <f>'Member Info'!D151</f>
        <v>0</v>
      </c>
      <c r="C155" s="166">
        <f>'Member Info'!E151</f>
        <v>0</v>
      </c>
      <c r="D155" s="166" t="str">
        <f>'Member Info'!G151</f>
        <v/>
      </c>
      <c r="E155" s="167">
        <f>'Member Info'!B151</f>
        <v>0</v>
      </c>
      <c r="F155" s="244"/>
      <c r="G155" s="168" t="str">
        <f>IF(E155=0,"",
IF('Member Info'!$AM$19&lt;=$R$1,
SUMPRODUCT('Member Info'!L151+IF('Member Info'!H151&gt;'Member Info'!$AJ$12,'Member Info'!$AK$13,IF('Member Info'!H151&gt;'Member Info'!$AJ$11,'Member Info'!$AK$12,IF('Member Info'!H151&gt;'Member Info'!$AJ$10,'Member Info'!$AK$11,IF('Member Info'!H151&gt;'Member Info'!$AJ$9,'Member Info'!$AK$10,IF('Member Info'!H151&gt;'Member Info'!$AJ$8,'Member Info'!$AK$9,'Member Info'!$AK$8)))))),
SUMPRODUCT('Member Info'!L151+IF('Member Info'!H151&gt;'Member Info'!$AG$17,'Member Info'!$AH$18,IF('Member Info'!H151&gt;'Member Info'!$AG$16,'Member Info'!$AH$17,IF('Member Info'!H151&gt;'Member Info'!$AG$15,'Member Info'!$AH$16,IF('Member Info'!H151&gt;'Member Info'!$AG$14,'Member Info'!$AH$15,IF('Member Info'!H151&gt;'Member Info'!$AG$13,'Member Info'!$AH$14,IF('Member Info'!H151&gt;'Member Info'!$AG$12,'Member Info'!$AH$13,IF('Member Info'!H151&gt;'Member Info'!$AG$11,'Member Info'!$AH$12,IF('Member Info'!H151&gt;'Member Info'!$AG$10,'Member Info'!$AH$11,IF('Member Info'!H151&gt;'Member Info'!$AG$9,'Member Info'!$AH$10,IF('Member Info'!H151&gt;'Member Info'!$AG$8,'Member Info'!$AH$9,'Member Info'!$AH$8)))))))))))))</f>
        <v/>
      </c>
      <c r="H155" s="26"/>
      <c r="I155" s="26"/>
      <c r="J155" s="107" t="str">
        <f>IF(E155=0,"",IF('Member Info'!F151&gt;$S$1,CONCATENATE("Joined with practice on ", TEXT('Member Info'!F151, "DD/MM/YYYY")),IF('Member Info'!N151&lt;&gt;"",IF('Member Info'!N151&lt;$R$1,CONCATENATE("Left Scheme on ", TEXT('Member Info'!N151, "DD/MM/YYYY")),IF(ISERROR(G155),"Error Detected, No rate entered",IF(E155=0,"",IF(F155="","Error Detected, No Pensionable pay",IF(ISERROR(AB155)," Unknown Values entered.",IF(T155+U155&lt;1,"Acceptable",IF(R155+S155=200, "No Contributions Entered", IF(K155="","Error Detected, Choose reason&gt;",IF(X155="1",IF(T155=1,"Please Enter Deemed Pensionable Pay","Add Any Relevant Details Above"),"Please Give Details Above"))))))))),IF(ISERROR(G155),"Error Detected, No rate entered",IF(E155=0,"",IF(F155="","Error Detected, No Pensionable pay",IF(ISERROR(AB155)," Unknown Values entered.",IF(T155+U155&lt;1,"Acceptable",IF(R155+S155=200, "No Contributions Entered", IF(K155="","Error Detected, Choose reason&gt;",IF(X155="1",IF(T155=1,"Please Enter Deemed Pensionable Pay","Add relevant Details Above"),"Please give details Above")))))))))))</f>
        <v/>
      </c>
      <c r="K155" s="263"/>
      <c r="L155" s="93"/>
      <c r="M155" s="93" t="str">
        <f t="shared" si="24"/>
        <v/>
      </c>
      <c r="N155" s="96">
        <f t="shared" si="23"/>
        <v>0</v>
      </c>
      <c r="O155" s="96">
        <f t="shared" si="23"/>
        <v>0</v>
      </c>
      <c r="P155" s="220">
        <f>(ROUND((F155/100*'Member Info'!$W$2), 2))</f>
        <v>0</v>
      </c>
      <c r="Q155" s="220" t="e">
        <f t="shared" si="25"/>
        <v>#VALUE!</v>
      </c>
      <c r="R155" s="220" t="str">
        <f t="shared" si="26"/>
        <v/>
      </c>
      <c r="S155" s="229" t="str">
        <f t="shared" si="27"/>
        <v/>
      </c>
      <c r="T155" s="230" t="str">
        <f t="shared" si="28"/>
        <v/>
      </c>
      <c r="U155" s="230" t="str">
        <f t="shared" si="29"/>
        <v/>
      </c>
      <c r="V155" s="224">
        <f t="shared" si="30"/>
        <v>0</v>
      </c>
      <c r="W155" s="112">
        <f t="shared" si="31"/>
        <v>0</v>
      </c>
      <c r="X155" s="237" t="str">
        <f t="shared" si="19"/>
        <v/>
      </c>
      <c r="Y155" s="242" t="b">
        <f t="shared" si="20"/>
        <v>0</v>
      </c>
      <c r="Z155" s="237">
        <f t="shared" si="32"/>
        <v>0</v>
      </c>
      <c r="AA155" s="237">
        <f>IF('Member Info'!N151="",1,"")</f>
        <v>1</v>
      </c>
      <c r="AB155" s="245" t="e">
        <f t="shared" si="33"/>
        <v>#VALUE!</v>
      </c>
      <c r="AC155" s="132" t="str">
        <f t="shared" si="21"/>
        <v/>
      </c>
      <c r="AD155" s="126">
        <f t="shared" si="22"/>
        <v>1</v>
      </c>
      <c r="AE155" s="126" t="str">
        <f>IF('Member Info'!N151&lt;&gt;"",IF('Member Info'!N151&lt;=$R$1,1,0),"")</f>
        <v/>
      </c>
      <c r="AG155" s="126" t="b">
        <f t="shared" si="34"/>
        <v>0</v>
      </c>
      <c r="AH155" s="126">
        <f t="shared" si="35"/>
        <v>0</v>
      </c>
      <c r="AJ155" s="126">
        <f t="shared" si="36"/>
        <v>0</v>
      </c>
      <c r="AK155" s="126">
        <f>IF('Member Info'!F151&gt;$R$1,1,0)</f>
        <v>0</v>
      </c>
      <c r="AL155" s="126" t="b">
        <f>IF(ISERROR(R155),ERROR.TYPE(#REF!)=ERROR.TYPE(R155),FALSE)</f>
        <v>0</v>
      </c>
      <c r="AM155" s="126" t="b">
        <f>IF(ISERROR(S155),ERROR.TYPE(#REF!)=ERROR.TYPE(S155),FALSE)</f>
        <v>0</v>
      </c>
      <c r="AN155" s="126">
        <f>IF(OR('Member Info'!F151&gt;=$S$1,'Member Info'!N151&gt;=$R$1),1,0)</f>
        <v>0</v>
      </c>
    </row>
    <row r="156" spans="1:40" x14ac:dyDescent="0.25">
      <c r="A156" s="4">
        <v>124</v>
      </c>
      <c r="B156" s="166">
        <f>'Member Info'!D152</f>
        <v>0</v>
      </c>
      <c r="C156" s="166">
        <f>'Member Info'!E152</f>
        <v>0</v>
      </c>
      <c r="D156" s="166" t="str">
        <f>'Member Info'!G152</f>
        <v/>
      </c>
      <c r="E156" s="167">
        <f>'Member Info'!B152</f>
        <v>0</v>
      </c>
      <c r="F156" s="244"/>
      <c r="G156" s="168" t="str">
        <f>IF(E156=0,"",
IF('Member Info'!$AM$19&lt;=$R$1,
SUMPRODUCT('Member Info'!L152+IF('Member Info'!H152&gt;'Member Info'!$AJ$12,'Member Info'!$AK$13,IF('Member Info'!H152&gt;'Member Info'!$AJ$11,'Member Info'!$AK$12,IF('Member Info'!H152&gt;'Member Info'!$AJ$10,'Member Info'!$AK$11,IF('Member Info'!H152&gt;'Member Info'!$AJ$9,'Member Info'!$AK$10,IF('Member Info'!H152&gt;'Member Info'!$AJ$8,'Member Info'!$AK$9,'Member Info'!$AK$8)))))),
SUMPRODUCT('Member Info'!L152+IF('Member Info'!H152&gt;'Member Info'!$AG$17,'Member Info'!$AH$18,IF('Member Info'!H152&gt;'Member Info'!$AG$16,'Member Info'!$AH$17,IF('Member Info'!H152&gt;'Member Info'!$AG$15,'Member Info'!$AH$16,IF('Member Info'!H152&gt;'Member Info'!$AG$14,'Member Info'!$AH$15,IF('Member Info'!H152&gt;'Member Info'!$AG$13,'Member Info'!$AH$14,IF('Member Info'!H152&gt;'Member Info'!$AG$12,'Member Info'!$AH$13,IF('Member Info'!H152&gt;'Member Info'!$AG$11,'Member Info'!$AH$12,IF('Member Info'!H152&gt;'Member Info'!$AG$10,'Member Info'!$AH$11,IF('Member Info'!H152&gt;'Member Info'!$AG$9,'Member Info'!$AH$10,IF('Member Info'!H152&gt;'Member Info'!$AG$8,'Member Info'!$AH$9,'Member Info'!$AH$8)))))))))))))</f>
        <v/>
      </c>
      <c r="H156" s="26"/>
      <c r="I156" s="26"/>
      <c r="J156" s="107" t="str">
        <f>IF(E156=0,"",IF('Member Info'!F152&gt;$S$1,CONCATENATE("Joined with practice on ", TEXT('Member Info'!F152, "DD/MM/YYYY")),IF('Member Info'!N152&lt;&gt;"",IF('Member Info'!N152&lt;$R$1,CONCATENATE("Left Scheme on ", TEXT('Member Info'!N152, "DD/MM/YYYY")),IF(ISERROR(G156),"Error Detected, No rate entered",IF(E156=0,"",IF(F156="","Error Detected, No Pensionable pay",IF(ISERROR(AB156)," Unknown Values entered.",IF(T156+U156&lt;1,"Acceptable",IF(R156+S156=200, "No Contributions Entered", IF(K156="","Error Detected, Choose reason&gt;",IF(X156="1",IF(T156=1,"Please Enter Deemed Pensionable Pay","Add Any Relevant Details Above"),"Please Give Details Above"))))))))),IF(ISERROR(G156),"Error Detected, No rate entered",IF(E156=0,"",IF(F156="","Error Detected, No Pensionable pay",IF(ISERROR(AB156)," Unknown Values entered.",IF(T156+U156&lt;1,"Acceptable",IF(R156+S156=200, "No Contributions Entered", IF(K156="","Error Detected, Choose reason&gt;",IF(X156="1",IF(T156=1,"Please Enter Deemed Pensionable Pay","Add relevant Details Above"),"Please give details Above")))))))))))</f>
        <v/>
      </c>
      <c r="K156" s="263"/>
      <c r="L156" s="93"/>
      <c r="M156" s="93" t="str">
        <f t="shared" si="24"/>
        <v/>
      </c>
      <c r="N156" s="96">
        <f t="shared" si="23"/>
        <v>0</v>
      </c>
      <c r="O156" s="96">
        <f t="shared" si="23"/>
        <v>0</v>
      </c>
      <c r="P156" s="220">
        <f>(ROUND((F156/100*'Member Info'!$W$2), 2))</f>
        <v>0</v>
      </c>
      <c r="Q156" s="220" t="e">
        <f t="shared" si="25"/>
        <v>#VALUE!</v>
      </c>
      <c r="R156" s="220" t="str">
        <f t="shared" si="26"/>
        <v/>
      </c>
      <c r="S156" s="229" t="str">
        <f t="shared" si="27"/>
        <v/>
      </c>
      <c r="T156" s="230" t="str">
        <f t="shared" si="28"/>
        <v/>
      </c>
      <c r="U156" s="230" t="str">
        <f t="shared" si="29"/>
        <v/>
      </c>
      <c r="V156" s="224">
        <f t="shared" si="30"/>
        <v>0</v>
      </c>
      <c r="W156" s="112">
        <f t="shared" si="31"/>
        <v>0</v>
      </c>
      <c r="X156" s="237" t="str">
        <f t="shared" si="19"/>
        <v/>
      </c>
      <c r="Y156" s="242" t="b">
        <f t="shared" si="20"/>
        <v>0</v>
      </c>
      <c r="Z156" s="237">
        <f t="shared" si="32"/>
        <v>0</v>
      </c>
      <c r="AA156" s="237">
        <f>IF('Member Info'!N152="",1,"")</f>
        <v>1</v>
      </c>
      <c r="AB156" s="245" t="e">
        <f t="shared" si="33"/>
        <v>#VALUE!</v>
      </c>
      <c r="AC156" s="132" t="str">
        <f t="shared" si="21"/>
        <v/>
      </c>
      <c r="AD156" s="126">
        <f t="shared" si="22"/>
        <v>1</v>
      </c>
      <c r="AE156" s="126" t="str">
        <f>IF('Member Info'!N152&lt;&gt;"",IF('Member Info'!N152&lt;=$R$1,1,0),"")</f>
        <v/>
      </c>
      <c r="AG156" s="126" t="b">
        <f t="shared" si="34"/>
        <v>0</v>
      </c>
      <c r="AH156" s="126">
        <f t="shared" si="35"/>
        <v>0</v>
      </c>
      <c r="AJ156" s="126">
        <f t="shared" si="36"/>
        <v>0</v>
      </c>
      <c r="AK156" s="126">
        <f>IF('Member Info'!F152&gt;$R$1,1,0)</f>
        <v>0</v>
      </c>
      <c r="AL156" s="126" t="b">
        <f>IF(ISERROR(R156),ERROR.TYPE(#REF!)=ERROR.TYPE(R156),FALSE)</f>
        <v>0</v>
      </c>
      <c r="AM156" s="126" t="b">
        <f>IF(ISERROR(S156),ERROR.TYPE(#REF!)=ERROR.TYPE(S156),FALSE)</f>
        <v>0</v>
      </c>
      <c r="AN156" s="126">
        <f>IF(OR('Member Info'!F152&gt;=$S$1,'Member Info'!N152&gt;=$R$1),1,0)</f>
        <v>0</v>
      </c>
    </row>
    <row r="157" spans="1:40" x14ac:dyDescent="0.25">
      <c r="A157" s="4">
        <v>125</v>
      </c>
      <c r="B157" s="166">
        <f>'Member Info'!D153</f>
        <v>0</v>
      </c>
      <c r="C157" s="166">
        <f>'Member Info'!E153</f>
        <v>0</v>
      </c>
      <c r="D157" s="166" t="str">
        <f>'Member Info'!G153</f>
        <v/>
      </c>
      <c r="E157" s="167">
        <f>'Member Info'!B153</f>
        <v>0</v>
      </c>
      <c r="F157" s="244"/>
      <c r="G157" s="168" t="str">
        <f>IF(E157=0,"",
IF('Member Info'!$AM$19&lt;=$R$1,
SUMPRODUCT('Member Info'!L153+IF('Member Info'!H153&gt;'Member Info'!$AJ$12,'Member Info'!$AK$13,IF('Member Info'!H153&gt;'Member Info'!$AJ$11,'Member Info'!$AK$12,IF('Member Info'!H153&gt;'Member Info'!$AJ$10,'Member Info'!$AK$11,IF('Member Info'!H153&gt;'Member Info'!$AJ$9,'Member Info'!$AK$10,IF('Member Info'!H153&gt;'Member Info'!$AJ$8,'Member Info'!$AK$9,'Member Info'!$AK$8)))))),
SUMPRODUCT('Member Info'!L153+IF('Member Info'!H153&gt;'Member Info'!$AG$17,'Member Info'!$AH$18,IF('Member Info'!H153&gt;'Member Info'!$AG$16,'Member Info'!$AH$17,IF('Member Info'!H153&gt;'Member Info'!$AG$15,'Member Info'!$AH$16,IF('Member Info'!H153&gt;'Member Info'!$AG$14,'Member Info'!$AH$15,IF('Member Info'!H153&gt;'Member Info'!$AG$13,'Member Info'!$AH$14,IF('Member Info'!H153&gt;'Member Info'!$AG$12,'Member Info'!$AH$13,IF('Member Info'!H153&gt;'Member Info'!$AG$11,'Member Info'!$AH$12,IF('Member Info'!H153&gt;'Member Info'!$AG$10,'Member Info'!$AH$11,IF('Member Info'!H153&gt;'Member Info'!$AG$9,'Member Info'!$AH$10,IF('Member Info'!H153&gt;'Member Info'!$AG$8,'Member Info'!$AH$9,'Member Info'!$AH$8)))))))))))))</f>
        <v/>
      </c>
      <c r="H157" s="26"/>
      <c r="I157" s="26"/>
      <c r="J157" s="107" t="str">
        <f>IF(E157=0,"",IF('Member Info'!F153&gt;$S$1,CONCATENATE("Joined with practice on ", TEXT('Member Info'!F153, "DD/MM/YYYY")),IF('Member Info'!N153&lt;&gt;"",IF('Member Info'!N153&lt;$R$1,CONCATENATE("Left Scheme on ", TEXT('Member Info'!N153, "DD/MM/YYYY")),IF(ISERROR(G157),"Error Detected, No rate entered",IF(E157=0,"",IF(F157="","Error Detected, No Pensionable pay",IF(ISERROR(AB157)," Unknown Values entered.",IF(T157+U157&lt;1,"Acceptable",IF(R157+S157=200, "No Contributions Entered", IF(K157="","Error Detected, Choose reason&gt;",IF(X157="1",IF(T157=1,"Please Enter Deemed Pensionable Pay","Add Any Relevant Details Above"),"Please Give Details Above"))))))))),IF(ISERROR(G157),"Error Detected, No rate entered",IF(E157=0,"",IF(F157="","Error Detected, No Pensionable pay",IF(ISERROR(AB157)," Unknown Values entered.",IF(T157+U157&lt;1,"Acceptable",IF(R157+S157=200, "No Contributions Entered", IF(K157="","Error Detected, Choose reason&gt;",IF(X157="1",IF(T157=1,"Please Enter Deemed Pensionable Pay","Add relevant Details Above"),"Please give details Above")))))))))))</f>
        <v/>
      </c>
      <c r="K157" s="263"/>
      <c r="L157" s="93"/>
      <c r="M157" s="93" t="str">
        <f t="shared" si="24"/>
        <v/>
      </c>
      <c r="N157" s="96">
        <f t="shared" si="23"/>
        <v>0</v>
      </c>
      <c r="O157" s="96">
        <f t="shared" si="23"/>
        <v>0</v>
      </c>
      <c r="P157" s="220">
        <f>(ROUND((F157/100*'Member Info'!$W$2), 2))</f>
        <v>0</v>
      </c>
      <c r="Q157" s="220" t="e">
        <f t="shared" si="25"/>
        <v>#VALUE!</v>
      </c>
      <c r="R157" s="220" t="str">
        <f t="shared" si="26"/>
        <v/>
      </c>
      <c r="S157" s="229" t="str">
        <f t="shared" si="27"/>
        <v/>
      </c>
      <c r="T157" s="230" t="str">
        <f t="shared" si="28"/>
        <v/>
      </c>
      <c r="U157" s="230" t="str">
        <f t="shared" si="29"/>
        <v/>
      </c>
      <c r="V157" s="224">
        <f t="shared" si="30"/>
        <v>0</v>
      </c>
      <c r="W157" s="112">
        <f t="shared" si="31"/>
        <v>0</v>
      </c>
      <c r="X157" s="237" t="str">
        <f t="shared" si="19"/>
        <v/>
      </c>
      <c r="Y157" s="242" t="b">
        <f t="shared" si="20"/>
        <v>0</v>
      </c>
      <c r="Z157" s="237">
        <f t="shared" si="32"/>
        <v>0</v>
      </c>
      <c r="AA157" s="237">
        <f>IF('Member Info'!N153="",1,"")</f>
        <v>1</v>
      </c>
      <c r="AB157" s="245" t="e">
        <f t="shared" si="33"/>
        <v>#VALUE!</v>
      </c>
      <c r="AC157" s="132" t="str">
        <f t="shared" si="21"/>
        <v/>
      </c>
      <c r="AD157" s="126">
        <f t="shared" si="22"/>
        <v>1</v>
      </c>
      <c r="AE157" s="126" t="str">
        <f>IF('Member Info'!N153&lt;&gt;"",IF('Member Info'!N153&lt;=$R$1,1,0),"")</f>
        <v/>
      </c>
      <c r="AG157" s="126" t="b">
        <f t="shared" si="34"/>
        <v>0</v>
      </c>
      <c r="AH157" s="126">
        <f t="shared" si="35"/>
        <v>0</v>
      </c>
      <c r="AJ157" s="126">
        <f t="shared" si="36"/>
        <v>0</v>
      </c>
      <c r="AK157" s="126">
        <f>IF('Member Info'!F153&gt;$R$1,1,0)</f>
        <v>0</v>
      </c>
      <c r="AL157" s="126" t="b">
        <f>IF(ISERROR(R157),ERROR.TYPE(#REF!)=ERROR.TYPE(R157),FALSE)</f>
        <v>0</v>
      </c>
      <c r="AM157" s="126" t="b">
        <f>IF(ISERROR(S157),ERROR.TYPE(#REF!)=ERROR.TYPE(S157),FALSE)</f>
        <v>0</v>
      </c>
      <c r="AN157" s="126">
        <f>IF(OR('Member Info'!F153&gt;=$S$1,'Member Info'!N153&gt;=$R$1),1,0)</f>
        <v>0</v>
      </c>
    </row>
    <row r="158" spans="1:40" x14ac:dyDescent="0.25">
      <c r="A158" s="4">
        <v>126</v>
      </c>
      <c r="B158" s="166">
        <f>'Member Info'!D154</f>
        <v>0</v>
      </c>
      <c r="C158" s="166">
        <f>'Member Info'!E154</f>
        <v>0</v>
      </c>
      <c r="D158" s="166" t="str">
        <f>'Member Info'!G154</f>
        <v/>
      </c>
      <c r="E158" s="167">
        <f>'Member Info'!B154</f>
        <v>0</v>
      </c>
      <c r="F158" s="244"/>
      <c r="G158" s="168" t="str">
        <f>IF(E158=0,"",
IF('Member Info'!$AM$19&lt;=$R$1,
SUMPRODUCT('Member Info'!L154+IF('Member Info'!H154&gt;'Member Info'!$AJ$12,'Member Info'!$AK$13,IF('Member Info'!H154&gt;'Member Info'!$AJ$11,'Member Info'!$AK$12,IF('Member Info'!H154&gt;'Member Info'!$AJ$10,'Member Info'!$AK$11,IF('Member Info'!H154&gt;'Member Info'!$AJ$9,'Member Info'!$AK$10,IF('Member Info'!H154&gt;'Member Info'!$AJ$8,'Member Info'!$AK$9,'Member Info'!$AK$8)))))),
SUMPRODUCT('Member Info'!L154+IF('Member Info'!H154&gt;'Member Info'!$AG$17,'Member Info'!$AH$18,IF('Member Info'!H154&gt;'Member Info'!$AG$16,'Member Info'!$AH$17,IF('Member Info'!H154&gt;'Member Info'!$AG$15,'Member Info'!$AH$16,IF('Member Info'!H154&gt;'Member Info'!$AG$14,'Member Info'!$AH$15,IF('Member Info'!H154&gt;'Member Info'!$AG$13,'Member Info'!$AH$14,IF('Member Info'!H154&gt;'Member Info'!$AG$12,'Member Info'!$AH$13,IF('Member Info'!H154&gt;'Member Info'!$AG$11,'Member Info'!$AH$12,IF('Member Info'!H154&gt;'Member Info'!$AG$10,'Member Info'!$AH$11,IF('Member Info'!H154&gt;'Member Info'!$AG$9,'Member Info'!$AH$10,IF('Member Info'!H154&gt;'Member Info'!$AG$8,'Member Info'!$AH$9,'Member Info'!$AH$8)))))))))))))</f>
        <v/>
      </c>
      <c r="H158" s="26"/>
      <c r="I158" s="26"/>
      <c r="J158" s="107" t="str">
        <f>IF(E158=0,"",IF('Member Info'!F154&gt;$S$1,CONCATENATE("Joined with practice on ", TEXT('Member Info'!F154, "DD/MM/YYYY")),IF('Member Info'!N154&lt;&gt;"",IF('Member Info'!N154&lt;$R$1,CONCATENATE("Left Scheme on ", TEXT('Member Info'!N154, "DD/MM/YYYY")),IF(ISERROR(G158),"Error Detected, No rate entered",IF(E158=0,"",IF(F158="","Error Detected, No Pensionable pay",IF(ISERROR(AB158)," Unknown Values entered.",IF(T158+U158&lt;1,"Acceptable",IF(R158+S158=200, "No Contributions Entered", IF(K158="","Error Detected, Choose reason&gt;",IF(X158="1",IF(T158=1,"Please Enter Deemed Pensionable Pay","Add Any Relevant Details Above"),"Please Give Details Above"))))))))),IF(ISERROR(G158),"Error Detected, No rate entered",IF(E158=0,"",IF(F158="","Error Detected, No Pensionable pay",IF(ISERROR(AB158)," Unknown Values entered.",IF(T158+U158&lt;1,"Acceptable",IF(R158+S158=200, "No Contributions Entered", IF(K158="","Error Detected, Choose reason&gt;",IF(X158="1",IF(T158=1,"Please Enter Deemed Pensionable Pay","Add relevant Details Above"),"Please give details Above")))))))))))</f>
        <v/>
      </c>
      <c r="K158" s="263"/>
      <c r="L158" s="93"/>
      <c r="M158" s="93" t="str">
        <f t="shared" si="24"/>
        <v/>
      </c>
      <c r="N158" s="96">
        <f t="shared" si="23"/>
        <v>0</v>
      </c>
      <c r="O158" s="96">
        <f t="shared" si="23"/>
        <v>0</v>
      </c>
      <c r="P158" s="220">
        <f>(ROUND((F158/100*'Member Info'!$W$2), 2))</f>
        <v>0</v>
      </c>
      <c r="Q158" s="220" t="e">
        <f t="shared" si="25"/>
        <v>#VALUE!</v>
      </c>
      <c r="R158" s="220" t="str">
        <f t="shared" si="26"/>
        <v/>
      </c>
      <c r="S158" s="229" t="str">
        <f t="shared" si="27"/>
        <v/>
      </c>
      <c r="T158" s="230" t="str">
        <f t="shared" si="28"/>
        <v/>
      </c>
      <c r="U158" s="230" t="str">
        <f t="shared" si="29"/>
        <v/>
      </c>
      <c r="V158" s="224">
        <f t="shared" si="30"/>
        <v>0</v>
      </c>
      <c r="W158" s="112">
        <f t="shared" si="31"/>
        <v>0</v>
      </c>
      <c r="X158" s="237" t="str">
        <f t="shared" si="19"/>
        <v/>
      </c>
      <c r="Y158" s="242" t="b">
        <f t="shared" si="20"/>
        <v>0</v>
      </c>
      <c r="Z158" s="237">
        <f t="shared" si="32"/>
        <v>0</v>
      </c>
      <c r="AA158" s="237">
        <f>IF('Member Info'!N154="",1,"")</f>
        <v>1</v>
      </c>
      <c r="AB158" s="245" t="e">
        <f t="shared" si="33"/>
        <v>#VALUE!</v>
      </c>
      <c r="AC158" s="132" t="str">
        <f t="shared" si="21"/>
        <v/>
      </c>
      <c r="AD158" s="126">
        <f t="shared" si="22"/>
        <v>1</v>
      </c>
      <c r="AE158" s="126" t="str">
        <f>IF('Member Info'!N154&lt;&gt;"",IF('Member Info'!N154&lt;=$R$1,1,0),"")</f>
        <v/>
      </c>
      <c r="AG158" s="126" t="b">
        <f t="shared" si="34"/>
        <v>0</v>
      </c>
      <c r="AH158" s="126">
        <f t="shared" si="35"/>
        <v>0</v>
      </c>
      <c r="AJ158" s="126">
        <f t="shared" si="36"/>
        <v>0</v>
      </c>
      <c r="AK158" s="126">
        <f>IF('Member Info'!F154&gt;$R$1,1,0)</f>
        <v>0</v>
      </c>
      <c r="AL158" s="126" t="b">
        <f>IF(ISERROR(R158),ERROR.TYPE(#REF!)=ERROR.TYPE(R158),FALSE)</f>
        <v>0</v>
      </c>
      <c r="AM158" s="126" t="b">
        <f>IF(ISERROR(S158),ERROR.TYPE(#REF!)=ERROR.TYPE(S158),FALSE)</f>
        <v>0</v>
      </c>
      <c r="AN158" s="126">
        <f>IF(OR('Member Info'!F154&gt;=$S$1,'Member Info'!N154&gt;=$R$1),1,0)</f>
        <v>0</v>
      </c>
    </row>
    <row r="159" spans="1:40" x14ac:dyDescent="0.25">
      <c r="A159" s="4">
        <v>127</v>
      </c>
      <c r="B159" s="166">
        <f>'Member Info'!D155</f>
        <v>0</v>
      </c>
      <c r="C159" s="166">
        <f>'Member Info'!E155</f>
        <v>0</v>
      </c>
      <c r="D159" s="166" t="str">
        <f>'Member Info'!G155</f>
        <v/>
      </c>
      <c r="E159" s="167">
        <f>'Member Info'!B155</f>
        <v>0</v>
      </c>
      <c r="F159" s="244"/>
      <c r="G159" s="168" t="str">
        <f>IF(E159=0,"",
IF('Member Info'!$AM$19&lt;=$R$1,
SUMPRODUCT('Member Info'!L155+IF('Member Info'!H155&gt;'Member Info'!$AJ$12,'Member Info'!$AK$13,IF('Member Info'!H155&gt;'Member Info'!$AJ$11,'Member Info'!$AK$12,IF('Member Info'!H155&gt;'Member Info'!$AJ$10,'Member Info'!$AK$11,IF('Member Info'!H155&gt;'Member Info'!$AJ$9,'Member Info'!$AK$10,IF('Member Info'!H155&gt;'Member Info'!$AJ$8,'Member Info'!$AK$9,'Member Info'!$AK$8)))))),
SUMPRODUCT('Member Info'!L155+IF('Member Info'!H155&gt;'Member Info'!$AG$17,'Member Info'!$AH$18,IF('Member Info'!H155&gt;'Member Info'!$AG$16,'Member Info'!$AH$17,IF('Member Info'!H155&gt;'Member Info'!$AG$15,'Member Info'!$AH$16,IF('Member Info'!H155&gt;'Member Info'!$AG$14,'Member Info'!$AH$15,IF('Member Info'!H155&gt;'Member Info'!$AG$13,'Member Info'!$AH$14,IF('Member Info'!H155&gt;'Member Info'!$AG$12,'Member Info'!$AH$13,IF('Member Info'!H155&gt;'Member Info'!$AG$11,'Member Info'!$AH$12,IF('Member Info'!H155&gt;'Member Info'!$AG$10,'Member Info'!$AH$11,IF('Member Info'!H155&gt;'Member Info'!$AG$9,'Member Info'!$AH$10,IF('Member Info'!H155&gt;'Member Info'!$AG$8,'Member Info'!$AH$9,'Member Info'!$AH$8)))))))))))))</f>
        <v/>
      </c>
      <c r="H159" s="26"/>
      <c r="I159" s="26"/>
      <c r="J159" s="107" t="str">
        <f>IF(E159=0,"",IF('Member Info'!F155&gt;$S$1,CONCATENATE("Joined with practice on ", TEXT('Member Info'!F155, "DD/MM/YYYY")),IF('Member Info'!N155&lt;&gt;"",IF('Member Info'!N155&lt;$R$1,CONCATENATE("Left Scheme on ", TEXT('Member Info'!N155, "DD/MM/YYYY")),IF(ISERROR(G159),"Error Detected, No rate entered",IF(E159=0,"",IF(F159="","Error Detected, No Pensionable pay",IF(ISERROR(AB159)," Unknown Values entered.",IF(T159+U159&lt;1,"Acceptable",IF(R159+S159=200, "No Contributions Entered", IF(K159="","Error Detected, Choose reason&gt;",IF(X159="1",IF(T159=1,"Please Enter Deemed Pensionable Pay","Add Any Relevant Details Above"),"Please Give Details Above"))))))))),IF(ISERROR(G159),"Error Detected, No rate entered",IF(E159=0,"",IF(F159="","Error Detected, No Pensionable pay",IF(ISERROR(AB159)," Unknown Values entered.",IF(T159+U159&lt;1,"Acceptable",IF(R159+S159=200, "No Contributions Entered", IF(K159="","Error Detected, Choose reason&gt;",IF(X159="1",IF(T159=1,"Please Enter Deemed Pensionable Pay","Add relevant Details Above"),"Please give details Above")))))))))))</f>
        <v/>
      </c>
      <c r="K159" s="263"/>
      <c r="L159" s="93"/>
      <c r="M159" s="93" t="str">
        <f t="shared" si="24"/>
        <v/>
      </c>
      <c r="N159" s="96">
        <f t="shared" si="23"/>
        <v>0</v>
      </c>
      <c r="O159" s="96">
        <f t="shared" si="23"/>
        <v>0</v>
      </c>
      <c r="P159" s="220">
        <f>(ROUND((F159/100*'Member Info'!$W$2), 2))</f>
        <v>0</v>
      </c>
      <c r="Q159" s="220" t="e">
        <f t="shared" si="25"/>
        <v>#VALUE!</v>
      </c>
      <c r="R159" s="220" t="str">
        <f t="shared" si="26"/>
        <v/>
      </c>
      <c r="S159" s="229" t="str">
        <f t="shared" si="27"/>
        <v/>
      </c>
      <c r="T159" s="230" t="str">
        <f t="shared" si="28"/>
        <v/>
      </c>
      <c r="U159" s="230" t="str">
        <f t="shared" si="29"/>
        <v/>
      </c>
      <c r="V159" s="224">
        <f t="shared" si="30"/>
        <v>0</v>
      </c>
      <c r="W159" s="112">
        <f t="shared" si="31"/>
        <v>0</v>
      </c>
      <c r="X159" s="237" t="str">
        <f t="shared" si="19"/>
        <v/>
      </c>
      <c r="Y159" s="242" t="b">
        <f t="shared" si="20"/>
        <v>0</v>
      </c>
      <c r="Z159" s="237">
        <f t="shared" si="32"/>
        <v>0</v>
      </c>
      <c r="AA159" s="237">
        <f>IF('Member Info'!N155="",1,"")</f>
        <v>1</v>
      </c>
      <c r="AB159" s="245" t="e">
        <f t="shared" si="33"/>
        <v>#VALUE!</v>
      </c>
      <c r="AC159" s="132" t="str">
        <f t="shared" si="21"/>
        <v/>
      </c>
      <c r="AD159" s="126">
        <f t="shared" si="22"/>
        <v>1</v>
      </c>
      <c r="AE159" s="126" t="str">
        <f>IF('Member Info'!N155&lt;&gt;"",IF('Member Info'!N155&lt;=$R$1,1,0),"")</f>
        <v/>
      </c>
      <c r="AG159" s="126" t="b">
        <f t="shared" si="34"/>
        <v>0</v>
      </c>
      <c r="AH159" s="126">
        <f t="shared" si="35"/>
        <v>0</v>
      </c>
      <c r="AJ159" s="126">
        <f t="shared" si="36"/>
        <v>0</v>
      </c>
      <c r="AK159" s="126">
        <f>IF('Member Info'!F155&gt;$R$1,1,0)</f>
        <v>0</v>
      </c>
      <c r="AL159" s="126" t="b">
        <f>IF(ISERROR(R159),ERROR.TYPE(#REF!)=ERROR.TYPE(R159),FALSE)</f>
        <v>0</v>
      </c>
      <c r="AM159" s="126" t="b">
        <f>IF(ISERROR(S159),ERROR.TYPE(#REF!)=ERROR.TYPE(S159),FALSE)</f>
        <v>0</v>
      </c>
      <c r="AN159" s="126">
        <f>IF(OR('Member Info'!F155&gt;=$S$1,'Member Info'!N155&gt;=$R$1),1,0)</f>
        <v>0</v>
      </c>
    </row>
    <row r="160" spans="1:40" x14ac:dyDescent="0.25">
      <c r="A160" s="4">
        <v>128</v>
      </c>
      <c r="B160" s="166">
        <f>'Member Info'!D156</f>
        <v>0</v>
      </c>
      <c r="C160" s="166">
        <f>'Member Info'!E156</f>
        <v>0</v>
      </c>
      <c r="D160" s="166" t="str">
        <f>'Member Info'!G156</f>
        <v/>
      </c>
      <c r="E160" s="167">
        <f>'Member Info'!B156</f>
        <v>0</v>
      </c>
      <c r="F160" s="244"/>
      <c r="G160" s="168" t="str">
        <f>IF(E160=0,"",
IF('Member Info'!$AM$19&lt;=$R$1,
SUMPRODUCT('Member Info'!L156+IF('Member Info'!H156&gt;'Member Info'!$AJ$12,'Member Info'!$AK$13,IF('Member Info'!H156&gt;'Member Info'!$AJ$11,'Member Info'!$AK$12,IF('Member Info'!H156&gt;'Member Info'!$AJ$10,'Member Info'!$AK$11,IF('Member Info'!H156&gt;'Member Info'!$AJ$9,'Member Info'!$AK$10,IF('Member Info'!H156&gt;'Member Info'!$AJ$8,'Member Info'!$AK$9,'Member Info'!$AK$8)))))),
SUMPRODUCT('Member Info'!L156+IF('Member Info'!H156&gt;'Member Info'!$AG$17,'Member Info'!$AH$18,IF('Member Info'!H156&gt;'Member Info'!$AG$16,'Member Info'!$AH$17,IF('Member Info'!H156&gt;'Member Info'!$AG$15,'Member Info'!$AH$16,IF('Member Info'!H156&gt;'Member Info'!$AG$14,'Member Info'!$AH$15,IF('Member Info'!H156&gt;'Member Info'!$AG$13,'Member Info'!$AH$14,IF('Member Info'!H156&gt;'Member Info'!$AG$12,'Member Info'!$AH$13,IF('Member Info'!H156&gt;'Member Info'!$AG$11,'Member Info'!$AH$12,IF('Member Info'!H156&gt;'Member Info'!$AG$10,'Member Info'!$AH$11,IF('Member Info'!H156&gt;'Member Info'!$AG$9,'Member Info'!$AH$10,IF('Member Info'!H156&gt;'Member Info'!$AG$8,'Member Info'!$AH$9,'Member Info'!$AH$8)))))))))))))</f>
        <v/>
      </c>
      <c r="H160" s="26"/>
      <c r="I160" s="26"/>
      <c r="J160" s="107" t="str">
        <f>IF(E160=0,"",IF('Member Info'!F156&gt;$S$1,CONCATENATE("Joined with practice on ", TEXT('Member Info'!F156, "DD/MM/YYYY")),IF('Member Info'!N156&lt;&gt;"",IF('Member Info'!N156&lt;$R$1,CONCATENATE("Left Scheme on ", TEXT('Member Info'!N156, "DD/MM/YYYY")),IF(ISERROR(G160),"Error Detected, No rate entered",IF(E160=0,"",IF(F160="","Error Detected, No Pensionable pay",IF(ISERROR(AB160)," Unknown Values entered.",IF(T160+U160&lt;1,"Acceptable",IF(R160+S160=200, "No Contributions Entered", IF(K160="","Error Detected, Choose reason&gt;",IF(X160="1",IF(T160=1,"Please Enter Deemed Pensionable Pay","Add Any Relevant Details Above"),"Please Give Details Above"))))))))),IF(ISERROR(G160),"Error Detected, No rate entered",IF(E160=0,"",IF(F160="","Error Detected, No Pensionable pay",IF(ISERROR(AB160)," Unknown Values entered.",IF(T160+U160&lt;1,"Acceptable",IF(R160+S160=200, "No Contributions Entered", IF(K160="","Error Detected, Choose reason&gt;",IF(X160="1",IF(T160=1,"Please Enter Deemed Pensionable Pay","Add relevant Details Above"),"Please give details Above")))))))))))</f>
        <v/>
      </c>
      <c r="K160" s="263"/>
      <c r="L160" s="93"/>
      <c r="M160" s="93" t="str">
        <f t="shared" si="24"/>
        <v/>
      </c>
      <c r="N160" s="96">
        <f t="shared" si="23"/>
        <v>0</v>
      </c>
      <c r="O160" s="96">
        <f t="shared" si="23"/>
        <v>0</v>
      </c>
      <c r="P160" s="220">
        <f>(ROUND((F160/100*'Member Info'!$W$2), 2))</f>
        <v>0</v>
      </c>
      <c r="Q160" s="220" t="e">
        <f t="shared" si="25"/>
        <v>#VALUE!</v>
      </c>
      <c r="R160" s="220" t="str">
        <f t="shared" si="26"/>
        <v/>
      </c>
      <c r="S160" s="229" t="str">
        <f t="shared" si="27"/>
        <v/>
      </c>
      <c r="T160" s="230" t="str">
        <f t="shared" si="28"/>
        <v/>
      </c>
      <c r="U160" s="230" t="str">
        <f t="shared" si="29"/>
        <v/>
      </c>
      <c r="V160" s="224">
        <f t="shared" si="30"/>
        <v>0</v>
      </c>
      <c r="W160" s="112">
        <f t="shared" si="31"/>
        <v>0</v>
      </c>
      <c r="X160" s="237" t="str">
        <f t="shared" si="19"/>
        <v/>
      </c>
      <c r="Y160" s="242" t="b">
        <f t="shared" si="20"/>
        <v>0</v>
      </c>
      <c r="Z160" s="237">
        <f t="shared" si="32"/>
        <v>0</v>
      </c>
      <c r="AA160" s="237">
        <f>IF('Member Info'!N156="",1,"")</f>
        <v>1</v>
      </c>
      <c r="AB160" s="245" t="e">
        <f t="shared" si="33"/>
        <v>#VALUE!</v>
      </c>
      <c r="AC160" s="132" t="str">
        <f t="shared" si="21"/>
        <v/>
      </c>
      <c r="AD160" s="126">
        <f t="shared" si="22"/>
        <v>1</v>
      </c>
      <c r="AE160" s="126" t="str">
        <f>IF('Member Info'!N156&lt;&gt;"",IF('Member Info'!N156&lt;=$R$1,1,0),"")</f>
        <v/>
      </c>
      <c r="AG160" s="126" t="b">
        <f t="shared" si="34"/>
        <v>0</v>
      </c>
      <c r="AH160" s="126">
        <f t="shared" si="35"/>
        <v>0</v>
      </c>
      <c r="AJ160" s="126">
        <f t="shared" si="36"/>
        <v>0</v>
      </c>
      <c r="AK160" s="126">
        <f>IF('Member Info'!F156&gt;$R$1,1,0)</f>
        <v>0</v>
      </c>
      <c r="AL160" s="126" t="b">
        <f>IF(ISERROR(R160),ERROR.TYPE(#REF!)=ERROR.TYPE(R160),FALSE)</f>
        <v>0</v>
      </c>
      <c r="AM160" s="126" t="b">
        <f>IF(ISERROR(S160),ERROR.TYPE(#REF!)=ERROR.TYPE(S160),FALSE)</f>
        <v>0</v>
      </c>
      <c r="AN160" s="126">
        <f>IF(OR('Member Info'!F156&gt;=$S$1,'Member Info'!N156&gt;=$R$1),1,0)</f>
        <v>0</v>
      </c>
    </row>
    <row r="161" spans="1:40" x14ac:dyDescent="0.25">
      <c r="A161" s="4">
        <v>129</v>
      </c>
      <c r="B161" s="166">
        <f>'Member Info'!D157</f>
        <v>0</v>
      </c>
      <c r="C161" s="166">
        <f>'Member Info'!E157</f>
        <v>0</v>
      </c>
      <c r="D161" s="166" t="str">
        <f>'Member Info'!G157</f>
        <v/>
      </c>
      <c r="E161" s="167">
        <f>'Member Info'!B157</f>
        <v>0</v>
      </c>
      <c r="F161" s="244"/>
      <c r="G161" s="168" t="str">
        <f>IF(E161=0,"",
IF('Member Info'!$AM$19&lt;=$R$1,
SUMPRODUCT('Member Info'!L157+IF('Member Info'!H157&gt;'Member Info'!$AJ$12,'Member Info'!$AK$13,IF('Member Info'!H157&gt;'Member Info'!$AJ$11,'Member Info'!$AK$12,IF('Member Info'!H157&gt;'Member Info'!$AJ$10,'Member Info'!$AK$11,IF('Member Info'!H157&gt;'Member Info'!$AJ$9,'Member Info'!$AK$10,IF('Member Info'!H157&gt;'Member Info'!$AJ$8,'Member Info'!$AK$9,'Member Info'!$AK$8)))))),
SUMPRODUCT('Member Info'!L157+IF('Member Info'!H157&gt;'Member Info'!$AG$17,'Member Info'!$AH$18,IF('Member Info'!H157&gt;'Member Info'!$AG$16,'Member Info'!$AH$17,IF('Member Info'!H157&gt;'Member Info'!$AG$15,'Member Info'!$AH$16,IF('Member Info'!H157&gt;'Member Info'!$AG$14,'Member Info'!$AH$15,IF('Member Info'!H157&gt;'Member Info'!$AG$13,'Member Info'!$AH$14,IF('Member Info'!H157&gt;'Member Info'!$AG$12,'Member Info'!$AH$13,IF('Member Info'!H157&gt;'Member Info'!$AG$11,'Member Info'!$AH$12,IF('Member Info'!H157&gt;'Member Info'!$AG$10,'Member Info'!$AH$11,IF('Member Info'!H157&gt;'Member Info'!$AG$9,'Member Info'!$AH$10,IF('Member Info'!H157&gt;'Member Info'!$AG$8,'Member Info'!$AH$9,'Member Info'!$AH$8)))))))))))))</f>
        <v/>
      </c>
      <c r="H161" s="26"/>
      <c r="I161" s="26"/>
      <c r="J161" s="107" t="str">
        <f>IF(E161=0,"",IF('Member Info'!F157&gt;$S$1,CONCATENATE("Joined with practice on ", TEXT('Member Info'!F157, "DD/MM/YYYY")),IF('Member Info'!N157&lt;&gt;"",IF('Member Info'!N157&lt;$R$1,CONCATENATE("Left Scheme on ", TEXT('Member Info'!N157, "DD/MM/YYYY")),IF(ISERROR(G161),"Error Detected, No rate entered",IF(E161=0,"",IF(F161="","Error Detected, No Pensionable pay",IF(ISERROR(AB161)," Unknown Values entered.",IF(T161+U161&lt;1,"Acceptable",IF(R161+S161=200, "No Contributions Entered", IF(K161="","Error Detected, Choose reason&gt;",IF(X161="1",IF(T161=1,"Please Enter Deemed Pensionable Pay","Add Any Relevant Details Above"),"Please Give Details Above"))))))))),IF(ISERROR(G161),"Error Detected, No rate entered",IF(E161=0,"",IF(F161="","Error Detected, No Pensionable pay",IF(ISERROR(AB161)," Unknown Values entered.",IF(T161+U161&lt;1,"Acceptable",IF(R161+S161=200, "No Contributions Entered", IF(K161="","Error Detected, Choose reason&gt;",IF(X161="1",IF(T161=1,"Please Enter Deemed Pensionable Pay","Add relevant Details Above"),"Please give details Above")))))))))))</f>
        <v/>
      </c>
      <c r="K161" s="263"/>
      <c r="L161" s="93"/>
      <c r="M161" s="93" t="str">
        <f t="shared" si="24"/>
        <v/>
      </c>
      <c r="N161" s="96">
        <f t="shared" si="23"/>
        <v>0</v>
      </c>
      <c r="O161" s="96">
        <f t="shared" si="23"/>
        <v>0</v>
      </c>
      <c r="P161" s="220">
        <f>(ROUND((F161/100*'Member Info'!$W$2), 2))</f>
        <v>0</v>
      </c>
      <c r="Q161" s="220" t="e">
        <f t="shared" si="25"/>
        <v>#VALUE!</v>
      </c>
      <c r="R161" s="220" t="str">
        <f t="shared" si="26"/>
        <v/>
      </c>
      <c r="S161" s="229" t="str">
        <f t="shared" si="27"/>
        <v/>
      </c>
      <c r="T161" s="230" t="str">
        <f t="shared" si="28"/>
        <v/>
      </c>
      <c r="U161" s="230" t="str">
        <f t="shared" si="29"/>
        <v/>
      </c>
      <c r="V161" s="224">
        <f t="shared" si="30"/>
        <v>0</v>
      </c>
      <c r="W161" s="112">
        <f t="shared" si="31"/>
        <v>0</v>
      </c>
      <c r="X161" s="237" t="str">
        <f t="shared" si="19"/>
        <v/>
      </c>
      <c r="Y161" s="242" t="b">
        <f t="shared" si="20"/>
        <v>0</v>
      </c>
      <c r="Z161" s="237">
        <f t="shared" si="32"/>
        <v>0</v>
      </c>
      <c r="AA161" s="237">
        <f>IF('Member Info'!N157="",1,"")</f>
        <v>1</v>
      </c>
      <c r="AB161" s="245" t="e">
        <f t="shared" si="33"/>
        <v>#VALUE!</v>
      </c>
      <c r="AC161" s="132" t="str">
        <f t="shared" si="21"/>
        <v/>
      </c>
      <c r="AD161" s="126">
        <f t="shared" si="22"/>
        <v>1</v>
      </c>
      <c r="AE161" s="126" t="str">
        <f>IF('Member Info'!N157&lt;&gt;"",IF('Member Info'!N157&lt;=$R$1,1,0),"")</f>
        <v/>
      </c>
      <c r="AG161" s="126" t="b">
        <f t="shared" si="34"/>
        <v>0</v>
      </c>
      <c r="AH161" s="126">
        <f t="shared" si="35"/>
        <v>0</v>
      </c>
      <c r="AJ161" s="126">
        <f t="shared" si="36"/>
        <v>0</v>
      </c>
      <c r="AK161" s="126">
        <f>IF('Member Info'!F157&gt;$R$1,1,0)</f>
        <v>0</v>
      </c>
      <c r="AL161" s="126" t="b">
        <f>IF(ISERROR(R161),ERROR.TYPE(#REF!)=ERROR.TYPE(R161),FALSE)</f>
        <v>0</v>
      </c>
      <c r="AM161" s="126" t="b">
        <f>IF(ISERROR(S161),ERROR.TYPE(#REF!)=ERROR.TYPE(S161),FALSE)</f>
        <v>0</v>
      </c>
      <c r="AN161" s="126">
        <f>IF(OR('Member Info'!F157&gt;=$S$1,'Member Info'!N157&gt;=$R$1),1,0)</f>
        <v>0</v>
      </c>
    </row>
    <row r="162" spans="1:40" x14ac:dyDescent="0.25">
      <c r="A162" s="4">
        <v>130</v>
      </c>
      <c r="B162" s="166">
        <f>'Member Info'!D158</f>
        <v>0</v>
      </c>
      <c r="C162" s="166">
        <f>'Member Info'!E158</f>
        <v>0</v>
      </c>
      <c r="D162" s="166" t="str">
        <f>'Member Info'!G158</f>
        <v/>
      </c>
      <c r="E162" s="167">
        <f>'Member Info'!B158</f>
        <v>0</v>
      </c>
      <c r="F162" s="244"/>
      <c r="G162" s="168" t="str">
        <f>IF(E162=0,"",
IF('Member Info'!$AM$19&lt;=$R$1,
SUMPRODUCT('Member Info'!L158+IF('Member Info'!H158&gt;'Member Info'!$AJ$12,'Member Info'!$AK$13,IF('Member Info'!H158&gt;'Member Info'!$AJ$11,'Member Info'!$AK$12,IF('Member Info'!H158&gt;'Member Info'!$AJ$10,'Member Info'!$AK$11,IF('Member Info'!H158&gt;'Member Info'!$AJ$9,'Member Info'!$AK$10,IF('Member Info'!H158&gt;'Member Info'!$AJ$8,'Member Info'!$AK$9,'Member Info'!$AK$8)))))),
SUMPRODUCT('Member Info'!L158+IF('Member Info'!H158&gt;'Member Info'!$AG$17,'Member Info'!$AH$18,IF('Member Info'!H158&gt;'Member Info'!$AG$16,'Member Info'!$AH$17,IF('Member Info'!H158&gt;'Member Info'!$AG$15,'Member Info'!$AH$16,IF('Member Info'!H158&gt;'Member Info'!$AG$14,'Member Info'!$AH$15,IF('Member Info'!H158&gt;'Member Info'!$AG$13,'Member Info'!$AH$14,IF('Member Info'!H158&gt;'Member Info'!$AG$12,'Member Info'!$AH$13,IF('Member Info'!H158&gt;'Member Info'!$AG$11,'Member Info'!$AH$12,IF('Member Info'!H158&gt;'Member Info'!$AG$10,'Member Info'!$AH$11,IF('Member Info'!H158&gt;'Member Info'!$AG$9,'Member Info'!$AH$10,IF('Member Info'!H158&gt;'Member Info'!$AG$8,'Member Info'!$AH$9,'Member Info'!$AH$8)))))))))))))</f>
        <v/>
      </c>
      <c r="H162" s="26"/>
      <c r="I162" s="26"/>
      <c r="J162" s="107" t="str">
        <f>IF(E162=0,"",IF('Member Info'!F158&gt;$S$1,CONCATENATE("Joined with practice on ", TEXT('Member Info'!F158, "DD/MM/YYYY")),IF('Member Info'!N158&lt;&gt;"",IF('Member Info'!N158&lt;$R$1,CONCATENATE("Left Scheme on ", TEXT('Member Info'!N158, "DD/MM/YYYY")),IF(ISERROR(G162),"Error Detected, No rate entered",IF(E162=0,"",IF(F162="","Error Detected, No Pensionable pay",IF(ISERROR(AB162)," Unknown Values entered.",IF(T162+U162&lt;1,"Acceptable",IF(R162+S162=200, "No Contributions Entered", IF(K162="","Error Detected, Choose reason&gt;",IF(X162="1",IF(T162=1,"Please Enter Deemed Pensionable Pay","Add Any Relevant Details Above"),"Please Give Details Above"))))))))),IF(ISERROR(G162),"Error Detected, No rate entered",IF(E162=0,"",IF(F162="","Error Detected, No Pensionable pay",IF(ISERROR(AB162)," Unknown Values entered.",IF(T162+U162&lt;1,"Acceptable",IF(R162+S162=200, "No Contributions Entered", IF(K162="","Error Detected, Choose reason&gt;",IF(X162="1",IF(T162=1,"Please Enter Deemed Pensionable Pay","Add relevant Details Above"),"Please give details Above")))))))))))</f>
        <v/>
      </c>
      <c r="K162" s="263"/>
      <c r="L162" s="93"/>
      <c r="M162" s="93" t="str">
        <f t="shared" si="24"/>
        <v/>
      </c>
      <c r="N162" s="96">
        <f t="shared" si="23"/>
        <v>0</v>
      </c>
      <c r="O162" s="96">
        <f t="shared" si="23"/>
        <v>0</v>
      </c>
      <c r="P162" s="220">
        <f>(ROUND((F162/100*'Member Info'!$W$2), 2))</f>
        <v>0</v>
      </c>
      <c r="Q162" s="220" t="e">
        <f t="shared" si="25"/>
        <v>#VALUE!</v>
      </c>
      <c r="R162" s="220" t="str">
        <f t="shared" si="26"/>
        <v/>
      </c>
      <c r="S162" s="229" t="str">
        <f t="shared" si="27"/>
        <v/>
      </c>
      <c r="T162" s="230" t="str">
        <f t="shared" si="28"/>
        <v/>
      </c>
      <c r="U162" s="230" t="str">
        <f t="shared" si="29"/>
        <v/>
      </c>
      <c r="V162" s="224">
        <f t="shared" si="30"/>
        <v>0</v>
      </c>
      <c r="W162" s="112">
        <f t="shared" si="31"/>
        <v>0</v>
      </c>
      <c r="X162" s="237" t="str">
        <f t="shared" ref="X162:X182" si="37">IF(K162="SMP/Occupational Maternity","1",IF(K162="SSP/Occupational Sick pay","1",""))</f>
        <v/>
      </c>
      <c r="Y162" s="242" t="b">
        <f t="shared" ref="Y162:Y182" si="38">IF(OR(AL162=TRUE,AM162=TRUE),TRUE,FALSE)</f>
        <v>0</v>
      </c>
      <c r="Z162" s="237">
        <f t="shared" si="32"/>
        <v>0</v>
      </c>
      <c r="AA162" s="237">
        <f>IF('Member Info'!N158="",1,"")</f>
        <v>1</v>
      </c>
      <c r="AB162" s="245" t="e">
        <f t="shared" si="33"/>
        <v>#VALUE!</v>
      </c>
      <c r="AC162" s="132" t="str">
        <f t="shared" ref="AC162:AC182" si="39">IF(AN162=1,"",IF(W162=1,"",IF(AE162=1,"",IF(E162=0,"",IF(Z162=1,"",IF(J162="acceptable","",IF(R162+S162="0","",R162+S162)))))))</f>
        <v/>
      </c>
      <c r="AD162" s="126">
        <f t="shared" ref="AD162:AD182" si="40">SUM(Z162+AA162)</f>
        <v>1</v>
      </c>
      <c r="AE162" s="126" t="str">
        <f>IF('Member Info'!N158&lt;&gt;"",IF('Member Info'!N158&lt;=$R$1,1,0),"")</f>
        <v/>
      </c>
      <c r="AG162" s="126" t="b">
        <f t="shared" si="34"/>
        <v>0</v>
      </c>
      <c r="AH162" s="126">
        <f t="shared" si="35"/>
        <v>0</v>
      </c>
      <c r="AJ162" s="126">
        <f t="shared" si="36"/>
        <v>0</v>
      </c>
      <c r="AK162" s="126">
        <f>IF('Member Info'!F158&gt;$R$1,1,0)</f>
        <v>0</v>
      </c>
      <c r="AL162" s="126" t="b">
        <f>IF(ISERROR(R162),ERROR.TYPE(#REF!)=ERROR.TYPE(R162),FALSE)</f>
        <v>0</v>
      </c>
      <c r="AM162" s="126" t="b">
        <f>IF(ISERROR(S162),ERROR.TYPE(#REF!)=ERROR.TYPE(S162),FALSE)</f>
        <v>0</v>
      </c>
      <c r="AN162" s="126">
        <f>IF(OR('Member Info'!F158&gt;=$S$1,'Member Info'!N158&gt;=$R$1),1,0)</f>
        <v>0</v>
      </c>
    </row>
    <row r="163" spans="1:40" x14ac:dyDescent="0.25">
      <c r="A163" s="4">
        <v>131</v>
      </c>
      <c r="B163" s="166">
        <f>'Member Info'!D159</f>
        <v>0</v>
      </c>
      <c r="C163" s="166">
        <f>'Member Info'!E159</f>
        <v>0</v>
      </c>
      <c r="D163" s="166" t="str">
        <f>'Member Info'!G159</f>
        <v/>
      </c>
      <c r="E163" s="167">
        <f>'Member Info'!B159</f>
        <v>0</v>
      </c>
      <c r="F163" s="244"/>
      <c r="G163" s="168" t="str">
        <f>IF(E163=0,"",
IF('Member Info'!$AM$19&lt;=$R$1,
SUMPRODUCT('Member Info'!L159+IF('Member Info'!H159&gt;'Member Info'!$AJ$12,'Member Info'!$AK$13,IF('Member Info'!H159&gt;'Member Info'!$AJ$11,'Member Info'!$AK$12,IF('Member Info'!H159&gt;'Member Info'!$AJ$10,'Member Info'!$AK$11,IF('Member Info'!H159&gt;'Member Info'!$AJ$9,'Member Info'!$AK$10,IF('Member Info'!H159&gt;'Member Info'!$AJ$8,'Member Info'!$AK$9,'Member Info'!$AK$8)))))),
SUMPRODUCT('Member Info'!L159+IF('Member Info'!H159&gt;'Member Info'!$AG$17,'Member Info'!$AH$18,IF('Member Info'!H159&gt;'Member Info'!$AG$16,'Member Info'!$AH$17,IF('Member Info'!H159&gt;'Member Info'!$AG$15,'Member Info'!$AH$16,IF('Member Info'!H159&gt;'Member Info'!$AG$14,'Member Info'!$AH$15,IF('Member Info'!H159&gt;'Member Info'!$AG$13,'Member Info'!$AH$14,IF('Member Info'!H159&gt;'Member Info'!$AG$12,'Member Info'!$AH$13,IF('Member Info'!H159&gt;'Member Info'!$AG$11,'Member Info'!$AH$12,IF('Member Info'!H159&gt;'Member Info'!$AG$10,'Member Info'!$AH$11,IF('Member Info'!H159&gt;'Member Info'!$AG$9,'Member Info'!$AH$10,IF('Member Info'!H159&gt;'Member Info'!$AG$8,'Member Info'!$AH$9,'Member Info'!$AH$8)))))))))))))</f>
        <v/>
      </c>
      <c r="H163" s="26"/>
      <c r="I163" s="26"/>
      <c r="J163" s="107" t="str">
        <f>IF(E163=0,"",IF('Member Info'!F159&gt;$S$1,CONCATENATE("Joined with practice on ", TEXT('Member Info'!F159, "DD/MM/YYYY")),IF('Member Info'!N159&lt;&gt;"",IF('Member Info'!N159&lt;$R$1,CONCATENATE("Left Scheme on ", TEXT('Member Info'!N159, "DD/MM/YYYY")),IF(ISERROR(G163),"Error Detected, No rate entered",IF(E163=0,"",IF(F163="","Error Detected, No Pensionable pay",IF(ISERROR(AB163)," Unknown Values entered.",IF(T163+U163&lt;1,"Acceptable",IF(R163+S163=200, "No Contributions Entered", IF(K163="","Error Detected, Choose reason&gt;",IF(X163="1",IF(T163=1,"Please Enter Deemed Pensionable Pay","Add Any Relevant Details Above"),"Please Give Details Above"))))))))),IF(ISERROR(G163),"Error Detected, No rate entered",IF(E163=0,"",IF(F163="","Error Detected, No Pensionable pay",IF(ISERROR(AB163)," Unknown Values entered.",IF(T163+U163&lt;1,"Acceptable",IF(R163+S163=200, "No Contributions Entered", IF(K163="","Error Detected, Choose reason&gt;",IF(X163="1",IF(T163=1,"Please Enter Deemed Pensionable Pay","Add relevant Details Above"),"Please give details Above")))))))))))</f>
        <v/>
      </c>
      <c r="K163" s="263"/>
      <c r="L163" s="93"/>
      <c r="M163" s="93" t="str">
        <f t="shared" si="24"/>
        <v/>
      </c>
      <c r="N163" s="96">
        <f t="shared" ref="N163:O183" si="41">H163</f>
        <v>0</v>
      </c>
      <c r="O163" s="96">
        <f t="shared" si="41"/>
        <v>0</v>
      </c>
      <c r="P163" s="220">
        <f>(ROUND((F163/100*'Member Info'!$W$2), 2))</f>
        <v>0</v>
      </c>
      <c r="Q163" s="220" t="e">
        <f t="shared" si="25"/>
        <v>#VALUE!</v>
      </c>
      <c r="R163" s="220" t="str">
        <f t="shared" si="26"/>
        <v/>
      </c>
      <c r="S163" s="229" t="str">
        <f t="shared" si="27"/>
        <v/>
      </c>
      <c r="T163" s="230" t="str">
        <f t="shared" si="28"/>
        <v/>
      </c>
      <c r="U163" s="230" t="str">
        <f t="shared" si="29"/>
        <v/>
      </c>
      <c r="V163" s="224">
        <f t="shared" si="30"/>
        <v>0</v>
      </c>
      <c r="W163" s="112">
        <f t="shared" si="31"/>
        <v>0</v>
      </c>
      <c r="X163" s="237" t="str">
        <f t="shared" si="37"/>
        <v/>
      </c>
      <c r="Y163" s="242" t="b">
        <f t="shared" si="38"/>
        <v>0</v>
      </c>
      <c r="Z163" s="237">
        <f t="shared" si="32"/>
        <v>0</v>
      </c>
      <c r="AA163" s="237">
        <f>IF('Member Info'!N159="",1,"")</f>
        <v>1</v>
      </c>
      <c r="AB163" s="245" t="e">
        <f t="shared" si="33"/>
        <v>#VALUE!</v>
      </c>
      <c r="AC163" s="132" t="str">
        <f t="shared" si="39"/>
        <v/>
      </c>
      <c r="AD163" s="126">
        <f t="shared" si="40"/>
        <v>1</v>
      </c>
      <c r="AE163" s="126" t="str">
        <f>IF('Member Info'!N159&lt;&gt;"",IF('Member Info'!N159&lt;=$R$1,1,0),"")</f>
        <v/>
      </c>
      <c r="AG163" s="126" t="b">
        <f t="shared" si="34"/>
        <v>0</v>
      </c>
      <c r="AH163" s="126">
        <f t="shared" si="35"/>
        <v>0</v>
      </c>
      <c r="AJ163" s="126">
        <f t="shared" si="36"/>
        <v>0</v>
      </c>
      <c r="AK163" s="126">
        <f>IF('Member Info'!F159&gt;$R$1,1,0)</f>
        <v>0</v>
      </c>
      <c r="AL163" s="126" t="b">
        <f>IF(ISERROR(R163),ERROR.TYPE(#REF!)=ERROR.TYPE(R163),FALSE)</f>
        <v>0</v>
      </c>
      <c r="AM163" s="126" t="b">
        <f>IF(ISERROR(S163),ERROR.TYPE(#REF!)=ERROR.TYPE(S163),FALSE)</f>
        <v>0</v>
      </c>
      <c r="AN163" s="126">
        <f>IF(OR('Member Info'!F159&gt;=$S$1,'Member Info'!N159&gt;=$R$1),1,0)</f>
        <v>0</v>
      </c>
    </row>
    <row r="164" spans="1:40" x14ac:dyDescent="0.25">
      <c r="A164" s="4">
        <v>132</v>
      </c>
      <c r="B164" s="166">
        <f>'Member Info'!D160</f>
        <v>0</v>
      </c>
      <c r="C164" s="166">
        <f>'Member Info'!E160</f>
        <v>0</v>
      </c>
      <c r="D164" s="166" t="str">
        <f>'Member Info'!G160</f>
        <v/>
      </c>
      <c r="E164" s="167">
        <f>'Member Info'!B160</f>
        <v>0</v>
      </c>
      <c r="F164" s="244"/>
      <c r="G164" s="168" t="str">
        <f>IF(E164=0,"",
IF('Member Info'!$AM$19&lt;=$R$1,
SUMPRODUCT('Member Info'!L160+IF('Member Info'!H160&gt;'Member Info'!$AJ$12,'Member Info'!$AK$13,IF('Member Info'!H160&gt;'Member Info'!$AJ$11,'Member Info'!$AK$12,IF('Member Info'!H160&gt;'Member Info'!$AJ$10,'Member Info'!$AK$11,IF('Member Info'!H160&gt;'Member Info'!$AJ$9,'Member Info'!$AK$10,IF('Member Info'!H160&gt;'Member Info'!$AJ$8,'Member Info'!$AK$9,'Member Info'!$AK$8)))))),
SUMPRODUCT('Member Info'!L160+IF('Member Info'!H160&gt;'Member Info'!$AG$17,'Member Info'!$AH$18,IF('Member Info'!H160&gt;'Member Info'!$AG$16,'Member Info'!$AH$17,IF('Member Info'!H160&gt;'Member Info'!$AG$15,'Member Info'!$AH$16,IF('Member Info'!H160&gt;'Member Info'!$AG$14,'Member Info'!$AH$15,IF('Member Info'!H160&gt;'Member Info'!$AG$13,'Member Info'!$AH$14,IF('Member Info'!H160&gt;'Member Info'!$AG$12,'Member Info'!$AH$13,IF('Member Info'!H160&gt;'Member Info'!$AG$11,'Member Info'!$AH$12,IF('Member Info'!H160&gt;'Member Info'!$AG$10,'Member Info'!$AH$11,IF('Member Info'!H160&gt;'Member Info'!$AG$9,'Member Info'!$AH$10,IF('Member Info'!H160&gt;'Member Info'!$AG$8,'Member Info'!$AH$9,'Member Info'!$AH$8)))))))))))))</f>
        <v/>
      </c>
      <c r="H164" s="26"/>
      <c r="I164" s="26"/>
      <c r="J164" s="107" t="str">
        <f>IF(E164=0,"",IF('Member Info'!F160&gt;$S$1,CONCATENATE("Joined with practice on ", TEXT('Member Info'!F160, "DD/MM/YYYY")),IF('Member Info'!N160&lt;&gt;"",IF('Member Info'!N160&lt;$R$1,CONCATENATE("Left Scheme on ", TEXT('Member Info'!N160, "DD/MM/YYYY")),IF(ISERROR(G164),"Error Detected, No rate entered",IF(E164=0,"",IF(F164="","Error Detected, No Pensionable pay",IF(ISERROR(AB164)," Unknown Values entered.",IF(T164+U164&lt;1,"Acceptable",IF(R164+S164=200, "No Contributions Entered", IF(K164="","Error Detected, Choose reason&gt;",IF(X164="1",IF(T164=1,"Please Enter Deemed Pensionable Pay","Add Any Relevant Details Above"),"Please Give Details Above"))))))))),IF(ISERROR(G164),"Error Detected, No rate entered",IF(E164=0,"",IF(F164="","Error Detected, No Pensionable pay",IF(ISERROR(AB164)," Unknown Values entered.",IF(T164+U164&lt;1,"Acceptable",IF(R164+S164=200, "No Contributions Entered", IF(K164="","Error Detected, Choose reason&gt;",IF(X164="1",IF(T164=1,"Please Enter Deemed Pensionable Pay","Add relevant Details Above"),"Please give details Above")))))))))))</f>
        <v/>
      </c>
      <c r="K164" s="263"/>
      <c r="L164" s="93"/>
      <c r="M164" s="93" t="str">
        <f t="shared" ref="M164:M185" si="42">IF(E164=0,"",IF(ISERROR((F164+H164+I164)),0,IF((F164+H164+I164)&lt;1,0,1)))</f>
        <v/>
      </c>
      <c r="N164" s="96">
        <f t="shared" si="41"/>
        <v>0</v>
      </c>
      <c r="O164" s="96">
        <f t="shared" si="41"/>
        <v>0</v>
      </c>
      <c r="P164" s="220">
        <f>(ROUND((F164/100*'Member Info'!$W$2), 2))</f>
        <v>0</v>
      </c>
      <c r="Q164" s="220" t="e">
        <f t="shared" si="25"/>
        <v>#VALUE!</v>
      </c>
      <c r="R164" s="220" t="str">
        <f t="shared" si="26"/>
        <v/>
      </c>
      <c r="S164" s="229" t="str">
        <f t="shared" si="27"/>
        <v/>
      </c>
      <c r="T164" s="230" t="str">
        <f t="shared" si="28"/>
        <v/>
      </c>
      <c r="U164" s="230" t="str">
        <f t="shared" si="29"/>
        <v/>
      </c>
      <c r="V164" s="224">
        <f t="shared" si="30"/>
        <v>0</v>
      </c>
      <c r="W164" s="112">
        <f t="shared" si="31"/>
        <v>0</v>
      </c>
      <c r="X164" s="237" t="str">
        <f t="shared" si="37"/>
        <v/>
      </c>
      <c r="Y164" s="242" t="b">
        <f t="shared" si="38"/>
        <v>0</v>
      </c>
      <c r="Z164" s="237">
        <f t="shared" si="32"/>
        <v>0</v>
      </c>
      <c r="AA164" s="237">
        <f>IF('Member Info'!N160="",1,"")</f>
        <v>1</v>
      </c>
      <c r="AB164" s="245" t="e">
        <f t="shared" si="33"/>
        <v>#VALUE!</v>
      </c>
      <c r="AC164" s="132" t="str">
        <f t="shared" si="39"/>
        <v/>
      </c>
      <c r="AD164" s="126">
        <f t="shared" si="40"/>
        <v>1</v>
      </c>
      <c r="AE164" s="126" t="str">
        <f>IF('Member Info'!N160&lt;&gt;"",IF('Member Info'!N160&lt;=$R$1,1,0),"")</f>
        <v/>
      </c>
      <c r="AG164" s="126" t="b">
        <f t="shared" si="34"/>
        <v>0</v>
      </c>
      <c r="AH164" s="126">
        <f t="shared" si="35"/>
        <v>0</v>
      </c>
      <c r="AJ164" s="126">
        <f t="shared" si="36"/>
        <v>0</v>
      </c>
      <c r="AK164" s="126">
        <f>IF('Member Info'!F160&gt;$R$1,1,0)</f>
        <v>0</v>
      </c>
      <c r="AL164" s="126" t="b">
        <f>IF(ISERROR(R164),ERROR.TYPE(#REF!)=ERROR.TYPE(R164),FALSE)</f>
        <v>0</v>
      </c>
      <c r="AM164" s="126" t="b">
        <f>IF(ISERROR(S164),ERROR.TYPE(#REF!)=ERROR.TYPE(S164),FALSE)</f>
        <v>0</v>
      </c>
      <c r="AN164" s="126">
        <f>IF(OR('Member Info'!F160&gt;=$S$1,'Member Info'!N160&gt;=$R$1),1,0)</f>
        <v>0</v>
      </c>
    </row>
    <row r="165" spans="1:40" x14ac:dyDescent="0.25">
      <c r="A165" s="4">
        <v>133</v>
      </c>
      <c r="B165" s="166">
        <f>'Member Info'!D161</f>
        <v>0</v>
      </c>
      <c r="C165" s="166">
        <f>'Member Info'!E161</f>
        <v>0</v>
      </c>
      <c r="D165" s="166" t="str">
        <f>'Member Info'!G161</f>
        <v/>
      </c>
      <c r="E165" s="167">
        <f>'Member Info'!B161</f>
        <v>0</v>
      </c>
      <c r="F165" s="244"/>
      <c r="G165" s="168" t="str">
        <f>IF(E165=0,"",
IF('Member Info'!$AM$19&lt;=$R$1,
SUMPRODUCT('Member Info'!L161+IF('Member Info'!H161&gt;'Member Info'!$AJ$12,'Member Info'!$AK$13,IF('Member Info'!H161&gt;'Member Info'!$AJ$11,'Member Info'!$AK$12,IF('Member Info'!H161&gt;'Member Info'!$AJ$10,'Member Info'!$AK$11,IF('Member Info'!H161&gt;'Member Info'!$AJ$9,'Member Info'!$AK$10,IF('Member Info'!H161&gt;'Member Info'!$AJ$8,'Member Info'!$AK$9,'Member Info'!$AK$8)))))),
SUMPRODUCT('Member Info'!L161+IF('Member Info'!H161&gt;'Member Info'!$AG$17,'Member Info'!$AH$18,IF('Member Info'!H161&gt;'Member Info'!$AG$16,'Member Info'!$AH$17,IF('Member Info'!H161&gt;'Member Info'!$AG$15,'Member Info'!$AH$16,IF('Member Info'!H161&gt;'Member Info'!$AG$14,'Member Info'!$AH$15,IF('Member Info'!H161&gt;'Member Info'!$AG$13,'Member Info'!$AH$14,IF('Member Info'!H161&gt;'Member Info'!$AG$12,'Member Info'!$AH$13,IF('Member Info'!H161&gt;'Member Info'!$AG$11,'Member Info'!$AH$12,IF('Member Info'!H161&gt;'Member Info'!$AG$10,'Member Info'!$AH$11,IF('Member Info'!H161&gt;'Member Info'!$AG$9,'Member Info'!$AH$10,IF('Member Info'!H161&gt;'Member Info'!$AG$8,'Member Info'!$AH$9,'Member Info'!$AH$8)))))))))))))</f>
        <v/>
      </c>
      <c r="H165" s="26"/>
      <c r="I165" s="26"/>
      <c r="J165" s="107" t="str">
        <f>IF(E165=0,"",IF('Member Info'!F161&gt;$S$1,CONCATENATE("Joined with practice on ", TEXT('Member Info'!F161, "DD/MM/YYYY")),IF('Member Info'!N161&lt;&gt;"",IF('Member Info'!N161&lt;$R$1,CONCATENATE("Left Scheme on ", TEXT('Member Info'!N161, "DD/MM/YYYY")),IF(ISERROR(G165),"Error Detected, No rate entered",IF(E165=0,"",IF(F165="","Error Detected, No Pensionable pay",IF(ISERROR(AB165)," Unknown Values entered.",IF(T165+U165&lt;1,"Acceptable",IF(R165+S165=200, "No Contributions Entered", IF(K165="","Error Detected, Choose reason&gt;",IF(X165="1",IF(T165=1,"Please Enter Deemed Pensionable Pay","Add Any Relevant Details Above"),"Please Give Details Above"))))))))),IF(ISERROR(G165),"Error Detected, No rate entered",IF(E165=0,"",IF(F165="","Error Detected, No Pensionable pay",IF(ISERROR(AB165)," Unknown Values entered.",IF(T165+U165&lt;1,"Acceptable",IF(R165+S165=200, "No Contributions Entered", IF(K165="","Error Detected, Choose reason&gt;",IF(X165="1",IF(T165=1,"Please Enter Deemed Pensionable Pay","Add relevant Details Above"),"Please give details Above")))))))))))</f>
        <v/>
      </c>
      <c r="K165" s="263"/>
      <c r="L165" s="93"/>
      <c r="M165" s="93" t="str">
        <f t="shared" si="42"/>
        <v/>
      </c>
      <c r="N165" s="96">
        <f t="shared" si="41"/>
        <v>0</v>
      </c>
      <c r="O165" s="96">
        <f t="shared" si="41"/>
        <v>0</v>
      </c>
      <c r="P165" s="220">
        <f>(ROUND((F165/100*'Member Info'!$W$2), 2))</f>
        <v>0</v>
      </c>
      <c r="Q165" s="220" t="e">
        <f t="shared" ref="Q165:Q185" si="43">ROUND((F165/100*G165),2)</f>
        <v>#VALUE!</v>
      </c>
      <c r="R165" s="220" t="str">
        <f t="shared" ref="R165:R185" si="44">IF(E165=0,"",(100-(N165/P165*100)))</f>
        <v/>
      </c>
      <c r="S165" s="229" t="str">
        <f t="shared" ref="S165:S185" si="45">IF(E165=0,"",(100-(O165/Q165*100)))</f>
        <v/>
      </c>
      <c r="T165" s="230" t="str">
        <f t="shared" ref="T165:T185" si="46">IF(E165=0,"",IF(R165&gt;$R$16,1,IF(R165&lt;-$R$16,1,0)))</f>
        <v/>
      </c>
      <c r="U165" s="230" t="str">
        <f t="shared" ref="U165:U185" si="47">IF(E165=0,"",IF(G165=0,1,IF(S165&gt;$R$16,1,IF(S165&lt;-$R$16,1,0))))</f>
        <v/>
      </c>
      <c r="V165" s="224">
        <f t="shared" ref="V165:V185" si="48">IF(E165=0,0,IF(F165="",1,0))</f>
        <v>0</v>
      </c>
      <c r="W165" s="112">
        <f t="shared" ref="W165:W185" si="49">IF(E165=0,0,IF(K165="",0,1))</f>
        <v>0</v>
      </c>
      <c r="X165" s="237" t="str">
        <f t="shared" si="37"/>
        <v/>
      </c>
      <c r="Y165" s="242" t="b">
        <f t="shared" si="38"/>
        <v>0</v>
      </c>
      <c r="Z165" s="237">
        <f t="shared" ref="Z165:Z185" si="50">IF(K165="left scheme/Employment", 1,0)</f>
        <v>0</v>
      </c>
      <c r="AA165" s="237">
        <f>IF('Member Info'!N161="",1,"")</f>
        <v>1</v>
      </c>
      <c r="AB165" s="245" t="e">
        <f t="shared" ref="AB165:AB185" si="51">(R165+S165)</f>
        <v>#VALUE!</v>
      </c>
      <c r="AC165" s="132" t="str">
        <f t="shared" si="39"/>
        <v/>
      </c>
      <c r="AD165" s="126">
        <f t="shared" si="40"/>
        <v>1</v>
      </c>
      <c r="AE165" s="126" t="str">
        <f>IF('Member Info'!N161&lt;&gt;"",IF('Member Info'!N161&lt;=$R$1,1,0),"")</f>
        <v/>
      </c>
      <c r="AG165" s="126" t="b">
        <f t="shared" ref="AG165:AG185" si="52">OR(K165="maternity",K165="SSP")</f>
        <v>0</v>
      </c>
      <c r="AH165" s="126">
        <f t="shared" ref="AH165:AH185" si="53">IF(AG165=TRUE,1,0)</f>
        <v>0</v>
      </c>
      <c r="AJ165" s="126">
        <f t="shared" ref="AJ165:AJ185" si="54">IF(J165="Please Enter Deemed Pensionable Pay",1,0)</f>
        <v>0</v>
      </c>
      <c r="AK165" s="126">
        <f>IF('Member Info'!F161&gt;$R$1,1,0)</f>
        <v>0</v>
      </c>
      <c r="AL165" s="126" t="b">
        <f>IF(ISERROR(R165),ERROR.TYPE(#REF!)=ERROR.TYPE(R165),FALSE)</f>
        <v>0</v>
      </c>
      <c r="AM165" s="126" t="b">
        <f>IF(ISERROR(S165),ERROR.TYPE(#REF!)=ERROR.TYPE(S165),FALSE)</f>
        <v>0</v>
      </c>
      <c r="AN165" s="126">
        <f>IF(OR('Member Info'!F161&gt;=$S$1,'Member Info'!N161&gt;=$R$1),1,0)</f>
        <v>0</v>
      </c>
    </row>
    <row r="166" spans="1:40" x14ac:dyDescent="0.25">
      <c r="A166" s="4">
        <v>134</v>
      </c>
      <c r="B166" s="166">
        <f>'Member Info'!D162</f>
        <v>0</v>
      </c>
      <c r="C166" s="166">
        <f>'Member Info'!E162</f>
        <v>0</v>
      </c>
      <c r="D166" s="166" t="str">
        <f>'Member Info'!G162</f>
        <v/>
      </c>
      <c r="E166" s="167">
        <f>'Member Info'!B162</f>
        <v>0</v>
      </c>
      <c r="F166" s="244"/>
      <c r="G166" s="168" t="str">
        <f>IF(E166=0,"",
IF('Member Info'!$AM$19&lt;=$R$1,
SUMPRODUCT('Member Info'!L162+IF('Member Info'!H162&gt;'Member Info'!$AJ$12,'Member Info'!$AK$13,IF('Member Info'!H162&gt;'Member Info'!$AJ$11,'Member Info'!$AK$12,IF('Member Info'!H162&gt;'Member Info'!$AJ$10,'Member Info'!$AK$11,IF('Member Info'!H162&gt;'Member Info'!$AJ$9,'Member Info'!$AK$10,IF('Member Info'!H162&gt;'Member Info'!$AJ$8,'Member Info'!$AK$9,'Member Info'!$AK$8)))))),
SUMPRODUCT('Member Info'!L162+IF('Member Info'!H162&gt;'Member Info'!$AG$17,'Member Info'!$AH$18,IF('Member Info'!H162&gt;'Member Info'!$AG$16,'Member Info'!$AH$17,IF('Member Info'!H162&gt;'Member Info'!$AG$15,'Member Info'!$AH$16,IF('Member Info'!H162&gt;'Member Info'!$AG$14,'Member Info'!$AH$15,IF('Member Info'!H162&gt;'Member Info'!$AG$13,'Member Info'!$AH$14,IF('Member Info'!H162&gt;'Member Info'!$AG$12,'Member Info'!$AH$13,IF('Member Info'!H162&gt;'Member Info'!$AG$11,'Member Info'!$AH$12,IF('Member Info'!H162&gt;'Member Info'!$AG$10,'Member Info'!$AH$11,IF('Member Info'!H162&gt;'Member Info'!$AG$9,'Member Info'!$AH$10,IF('Member Info'!H162&gt;'Member Info'!$AG$8,'Member Info'!$AH$9,'Member Info'!$AH$8)))))))))))))</f>
        <v/>
      </c>
      <c r="H166" s="26"/>
      <c r="I166" s="26"/>
      <c r="J166" s="107" t="str">
        <f>IF(E166=0,"",IF('Member Info'!F162&gt;$S$1,CONCATENATE("Joined with practice on ", TEXT('Member Info'!F162, "DD/MM/YYYY")),IF('Member Info'!N162&lt;&gt;"",IF('Member Info'!N162&lt;$R$1,CONCATENATE("Left Scheme on ", TEXT('Member Info'!N162, "DD/MM/YYYY")),IF(ISERROR(G166),"Error Detected, No rate entered",IF(E166=0,"",IF(F166="","Error Detected, No Pensionable pay",IF(ISERROR(AB166)," Unknown Values entered.",IF(T166+U166&lt;1,"Acceptable",IF(R166+S166=200, "No Contributions Entered", IF(K166="","Error Detected, Choose reason&gt;",IF(X166="1",IF(T166=1,"Please Enter Deemed Pensionable Pay","Add Any Relevant Details Above"),"Please Give Details Above"))))))))),IF(ISERROR(G166),"Error Detected, No rate entered",IF(E166=0,"",IF(F166="","Error Detected, No Pensionable pay",IF(ISERROR(AB166)," Unknown Values entered.",IF(T166+U166&lt;1,"Acceptable",IF(R166+S166=200, "No Contributions Entered", IF(K166="","Error Detected, Choose reason&gt;",IF(X166="1",IF(T166=1,"Please Enter Deemed Pensionable Pay","Add relevant Details Above"),"Please give details Above")))))))))))</f>
        <v/>
      </c>
      <c r="K166" s="263"/>
      <c r="L166" s="93"/>
      <c r="M166" s="93" t="str">
        <f t="shared" si="42"/>
        <v/>
      </c>
      <c r="N166" s="96">
        <f t="shared" si="41"/>
        <v>0</v>
      </c>
      <c r="O166" s="96">
        <f t="shared" si="41"/>
        <v>0</v>
      </c>
      <c r="P166" s="220">
        <f>(ROUND((F166/100*'Member Info'!$W$2), 2))</f>
        <v>0</v>
      </c>
      <c r="Q166" s="220" t="e">
        <f t="shared" si="43"/>
        <v>#VALUE!</v>
      </c>
      <c r="R166" s="220" t="str">
        <f t="shared" si="44"/>
        <v/>
      </c>
      <c r="S166" s="229" t="str">
        <f t="shared" si="45"/>
        <v/>
      </c>
      <c r="T166" s="230" t="str">
        <f t="shared" si="46"/>
        <v/>
      </c>
      <c r="U166" s="230" t="str">
        <f t="shared" si="47"/>
        <v/>
      </c>
      <c r="V166" s="224">
        <f t="shared" si="48"/>
        <v>0</v>
      </c>
      <c r="W166" s="112">
        <f t="shared" si="49"/>
        <v>0</v>
      </c>
      <c r="X166" s="237" t="str">
        <f t="shared" si="37"/>
        <v/>
      </c>
      <c r="Y166" s="242" t="b">
        <f t="shared" si="38"/>
        <v>0</v>
      </c>
      <c r="Z166" s="237">
        <f t="shared" si="50"/>
        <v>0</v>
      </c>
      <c r="AA166" s="237">
        <f>IF('Member Info'!N162="",1,"")</f>
        <v>1</v>
      </c>
      <c r="AB166" s="245" t="e">
        <f t="shared" si="51"/>
        <v>#VALUE!</v>
      </c>
      <c r="AC166" s="132" t="str">
        <f t="shared" si="39"/>
        <v/>
      </c>
      <c r="AD166" s="126">
        <f t="shared" si="40"/>
        <v>1</v>
      </c>
      <c r="AE166" s="126" t="str">
        <f>IF('Member Info'!N162&lt;&gt;"",IF('Member Info'!N162&lt;=$R$1,1,0),"")</f>
        <v/>
      </c>
      <c r="AG166" s="126" t="b">
        <f t="shared" si="52"/>
        <v>0</v>
      </c>
      <c r="AH166" s="126">
        <f t="shared" si="53"/>
        <v>0</v>
      </c>
      <c r="AJ166" s="126">
        <f t="shared" si="54"/>
        <v>0</v>
      </c>
      <c r="AK166" s="126">
        <f>IF('Member Info'!F162&gt;$R$1,1,0)</f>
        <v>0</v>
      </c>
      <c r="AL166" s="126" t="b">
        <f>IF(ISERROR(R166),ERROR.TYPE(#REF!)=ERROR.TYPE(R166),FALSE)</f>
        <v>0</v>
      </c>
      <c r="AM166" s="126" t="b">
        <f>IF(ISERROR(S166),ERROR.TYPE(#REF!)=ERROR.TYPE(S166),FALSE)</f>
        <v>0</v>
      </c>
      <c r="AN166" s="126">
        <f>IF(OR('Member Info'!F162&gt;=$S$1,'Member Info'!N162&gt;=$R$1),1,0)</f>
        <v>0</v>
      </c>
    </row>
    <row r="167" spans="1:40" x14ac:dyDescent="0.25">
      <c r="A167" s="4">
        <v>135</v>
      </c>
      <c r="B167" s="166">
        <f>'Member Info'!D163</f>
        <v>0</v>
      </c>
      <c r="C167" s="166">
        <f>'Member Info'!E163</f>
        <v>0</v>
      </c>
      <c r="D167" s="166" t="str">
        <f>'Member Info'!G163</f>
        <v/>
      </c>
      <c r="E167" s="167">
        <f>'Member Info'!B163</f>
        <v>0</v>
      </c>
      <c r="F167" s="244"/>
      <c r="G167" s="168" t="str">
        <f>IF(E167=0,"",
IF('Member Info'!$AM$19&lt;=$R$1,
SUMPRODUCT('Member Info'!L163+IF('Member Info'!H163&gt;'Member Info'!$AJ$12,'Member Info'!$AK$13,IF('Member Info'!H163&gt;'Member Info'!$AJ$11,'Member Info'!$AK$12,IF('Member Info'!H163&gt;'Member Info'!$AJ$10,'Member Info'!$AK$11,IF('Member Info'!H163&gt;'Member Info'!$AJ$9,'Member Info'!$AK$10,IF('Member Info'!H163&gt;'Member Info'!$AJ$8,'Member Info'!$AK$9,'Member Info'!$AK$8)))))),
SUMPRODUCT('Member Info'!L163+IF('Member Info'!H163&gt;'Member Info'!$AG$17,'Member Info'!$AH$18,IF('Member Info'!H163&gt;'Member Info'!$AG$16,'Member Info'!$AH$17,IF('Member Info'!H163&gt;'Member Info'!$AG$15,'Member Info'!$AH$16,IF('Member Info'!H163&gt;'Member Info'!$AG$14,'Member Info'!$AH$15,IF('Member Info'!H163&gt;'Member Info'!$AG$13,'Member Info'!$AH$14,IF('Member Info'!H163&gt;'Member Info'!$AG$12,'Member Info'!$AH$13,IF('Member Info'!H163&gt;'Member Info'!$AG$11,'Member Info'!$AH$12,IF('Member Info'!H163&gt;'Member Info'!$AG$10,'Member Info'!$AH$11,IF('Member Info'!H163&gt;'Member Info'!$AG$9,'Member Info'!$AH$10,IF('Member Info'!H163&gt;'Member Info'!$AG$8,'Member Info'!$AH$9,'Member Info'!$AH$8)))))))))))))</f>
        <v/>
      </c>
      <c r="H167" s="26"/>
      <c r="I167" s="26"/>
      <c r="J167" s="107" t="str">
        <f>IF(E167=0,"",IF('Member Info'!F163&gt;$S$1,CONCATENATE("Joined with practice on ", TEXT('Member Info'!F163, "DD/MM/YYYY")),IF('Member Info'!N163&lt;&gt;"",IF('Member Info'!N163&lt;$R$1,CONCATENATE("Left Scheme on ", TEXT('Member Info'!N163, "DD/MM/YYYY")),IF(ISERROR(G167),"Error Detected, No rate entered",IF(E167=0,"",IF(F167="","Error Detected, No Pensionable pay",IF(ISERROR(AB167)," Unknown Values entered.",IF(T167+U167&lt;1,"Acceptable",IF(R167+S167=200, "No Contributions Entered", IF(K167="","Error Detected, Choose reason&gt;",IF(X167="1",IF(T167=1,"Please Enter Deemed Pensionable Pay","Add Any Relevant Details Above"),"Please Give Details Above"))))))))),IF(ISERROR(G167),"Error Detected, No rate entered",IF(E167=0,"",IF(F167="","Error Detected, No Pensionable pay",IF(ISERROR(AB167)," Unknown Values entered.",IF(T167+U167&lt;1,"Acceptable",IF(R167+S167=200, "No Contributions Entered", IF(K167="","Error Detected, Choose reason&gt;",IF(X167="1",IF(T167=1,"Please Enter Deemed Pensionable Pay","Add relevant Details Above"),"Please give details Above")))))))))))</f>
        <v/>
      </c>
      <c r="K167" s="263"/>
      <c r="L167" s="93"/>
      <c r="M167" s="93" t="str">
        <f t="shared" si="42"/>
        <v/>
      </c>
      <c r="N167" s="96">
        <f t="shared" si="41"/>
        <v>0</v>
      </c>
      <c r="O167" s="96">
        <f t="shared" si="41"/>
        <v>0</v>
      </c>
      <c r="P167" s="220">
        <f>(ROUND((F167/100*'Member Info'!$W$2), 2))</f>
        <v>0</v>
      </c>
      <c r="Q167" s="220" t="e">
        <f t="shared" si="43"/>
        <v>#VALUE!</v>
      </c>
      <c r="R167" s="220" t="str">
        <f t="shared" si="44"/>
        <v/>
      </c>
      <c r="S167" s="229" t="str">
        <f t="shared" si="45"/>
        <v/>
      </c>
      <c r="T167" s="230" t="str">
        <f t="shared" si="46"/>
        <v/>
      </c>
      <c r="U167" s="230" t="str">
        <f t="shared" si="47"/>
        <v/>
      </c>
      <c r="V167" s="224">
        <f t="shared" si="48"/>
        <v>0</v>
      </c>
      <c r="W167" s="112">
        <f t="shared" si="49"/>
        <v>0</v>
      </c>
      <c r="X167" s="237" t="str">
        <f t="shared" si="37"/>
        <v/>
      </c>
      <c r="Y167" s="242" t="b">
        <f t="shared" si="38"/>
        <v>0</v>
      </c>
      <c r="Z167" s="237">
        <f t="shared" si="50"/>
        <v>0</v>
      </c>
      <c r="AA167" s="237">
        <f>IF('Member Info'!N163="",1,"")</f>
        <v>1</v>
      </c>
      <c r="AB167" s="245" t="e">
        <f t="shared" si="51"/>
        <v>#VALUE!</v>
      </c>
      <c r="AC167" s="132" t="str">
        <f t="shared" si="39"/>
        <v/>
      </c>
      <c r="AD167" s="126">
        <f t="shared" si="40"/>
        <v>1</v>
      </c>
      <c r="AE167" s="126" t="str">
        <f>IF('Member Info'!N163&lt;&gt;"",IF('Member Info'!N163&lt;=$R$1,1,0),"")</f>
        <v/>
      </c>
      <c r="AG167" s="126" t="b">
        <f t="shared" si="52"/>
        <v>0</v>
      </c>
      <c r="AH167" s="126">
        <f t="shared" si="53"/>
        <v>0</v>
      </c>
      <c r="AJ167" s="126">
        <f t="shared" si="54"/>
        <v>0</v>
      </c>
      <c r="AK167" s="126">
        <f>IF('Member Info'!F163&gt;$R$1,1,0)</f>
        <v>0</v>
      </c>
      <c r="AL167" s="126" t="b">
        <f>IF(ISERROR(R167),ERROR.TYPE(#REF!)=ERROR.TYPE(R167),FALSE)</f>
        <v>0</v>
      </c>
      <c r="AM167" s="126" t="b">
        <f>IF(ISERROR(S167),ERROR.TYPE(#REF!)=ERROR.TYPE(S167),FALSE)</f>
        <v>0</v>
      </c>
      <c r="AN167" s="126">
        <f>IF(OR('Member Info'!F163&gt;=$S$1,'Member Info'!N163&gt;=$R$1),1,0)</f>
        <v>0</v>
      </c>
    </row>
    <row r="168" spans="1:40" x14ac:dyDescent="0.25">
      <c r="A168" s="4">
        <v>136</v>
      </c>
      <c r="B168" s="166">
        <f>'Member Info'!D164</f>
        <v>0</v>
      </c>
      <c r="C168" s="166">
        <f>'Member Info'!E164</f>
        <v>0</v>
      </c>
      <c r="D168" s="166" t="str">
        <f>'Member Info'!G164</f>
        <v/>
      </c>
      <c r="E168" s="167">
        <f>'Member Info'!B164</f>
        <v>0</v>
      </c>
      <c r="F168" s="244"/>
      <c r="G168" s="168" t="str">
        <f>IF(E168=0,"",
IF('Member Info'!$AM$19&lt;=$R$1,
SUMPRODUCT('Member Info'!L164+IF('Member Info'!H164&gt;'Member Info'!$AJ$12,'Member Info'!$AK$13,IF('Member Info'!H164&gt;'Member Info'!$AJ$11,'Member Info'!$AK$12,IF('Member Info'!H164&gt;'Member Info'!$AJ$10,'Member Info'!$AK$11,IF('Member Info'!H164&gt;'Member Info'!$AJ$9,'Member Info'!$AK$10,IF('Member Info'!H164&gt;'Member Info'!$AJ$8,'Member Info'!$AK$9,'Member Info'!$AK$8)))))),
SUMPRODUCT('Member Info'!L164+IF('Member Info'!H164&gt;'Member Info'!$AG$17,'Member Info'!$AH$18,IF('Member Info'!H164&gt;'Member Info'!$AG$16,'Member Info'!$AH$17,IF('Member Info'!H164&gt;'Member Info'!$AG$15,'Member Info'!$AH$16,IF('Member Info'!H164&gt;'Member Info'!$AG$14,'Member Info'!$AH$15,IF('Member Info'!H164&gt;'Member Info'!$AG$13,'Member Info'!$AH$14,IF('Member Info'!H164&gt;'Member Info'!$AG$12,'Member Info'!$AH$13,IF('Member Info'!H164&gt;'Member Info'!$AG$11,'Member Info'!$AH$12,IF('Member Info'!H164&gt;'Member Info'!$AG$10,'Member Info'!$AH$11,IF('Member Info'!H164&gt;'Member Info'!$AG$9,'Member Info'!$AH$10,IF('Member Info'!H164&gt;'Member Info'!$AG$8,'Member Info'!$AH$9,'Member Info'!$AH$8)))))))))))))</f>
        <v/>
      </c>
      <c r="H168" s="26"/>
      <c r="I168" s="26"/>
      <c r="J168" s="107" t="str">
        <f>IF(E168=0,"",IF('Member Info'!F164&gt;$S$1,CONCATENATE("Joined with practice on ", TEXT('Member Info'!F164, "DD/MM/YYYY")),IF('Member Info'!N164&lt;&gt;"",IF('Member Info'!N164&lt;$R$1,CONCATENATE("Left Scheme on ", TEXT('Member Info'!N164, "DD/MM/YYYY")),IF(ISERROR(G168),"Error Detected, No rate entered",IF(E168=0,"",IF(F168="","Error Detected, No Pensionable pay",IF(ISERROR(AB168)," Unknown Values entered.",IF(T168+U168&lt;1,"Acceptable",IF(R168+S168=200, "No Contributions Entered", IF(K168="","Error Detected, Choose reason&gt;",IF(X168="1",IF(T168=1,"Please Enter Deemed Pensionable Pay","Add Any Relevant Details Above"),"Please Give Details Above"))))))))),IF(ISERROR(G168),"Error Detected, No rate entered",IF(E168=0,"",IF(F168="","Error Detected, No Pensionable pay",IF(ISERROR(AB168)," Unknown Values entered.",IF(T168+U168&lt;1,"Acceptable",IF(R168+S168=200, "No Contributions Entered", IF(K168="","Error Detected, Choose reason&gt;",IF(X168="1",IF(T168=1,"Please Enter Deemed Pensionable Pay","Add relevant Details Above"),"Please give details Above")))))))))))</f>
        <v/>
      </c>
      <c r="K168" s="263"/>
      <c r="L168" s="93"/>
      <c r="M168" s="93" t="str">
        <f t="shared" si="42"/>
        <v/>
      </c>
      <c r="N168" s="96">
        <f t="shared" si="41"/>
        <v>0</v>
      </c>
      <c r="O168" s="96">
        <f t="shared" si="41"/>
        <v>0</v>
      </c>
      <c r="P168" s="220">
        <f>(ROUND((F168/100*'Member Info'!$W$2), 2))</f>
        <v>0</v>
      </c>
      <c r="Q168" s="220" t="e">
        <f t="shared" si="43"/>
        <v>#VALUE!</v>
      </c>
      <c r="R168" s="220" t="str">
        <f t="shared" si="44"/>
        <v/>
      </c>
      <c r="S168" s="229" t="str">
        <f t="shared" si="45"/>
        <v/>
      </c>
      <c r="T168" s="230" t="str">
        <f t="shared" si="46"/>
        <v/>
      </c>
      <c r="U168" s="230" t="str">
        <f t="shared" si="47"/>
        <v/>
      </c>
      <c r="V168" s="224">
        <f t="shared" si="48"/>
        <v>0</v>
      </c>
      <c r="W168" s="112">
        <f t="shared" si="49"/>
        <v>0</v>
      </c>
      <c r="X168" s="237" t="str">
        <f t="shared" si="37"/>
        <v/>
      </c>
      <c r="Y168" s="242" t="b">
        <f t="shared" si="38"/>
        <v>0</v>
      </c>
      <c r="Z168" s="237">
        <f t="shared" si="50"/>
        <v>0</v>
      </c>
      <c r="AA168" s="237">
        <f>IF('Member Info'!N164="",1,"")</f>
        <v>1</v>
      </c>
      <c r="AB168" s="245" t="e">
        <f t="shared" si="51"/>
        <v>#VALUE!</v>
      </c>
      <c r="AC168" s="132" t="str">
        <f t="shared" si="39"/>
        <v/>
      </c>
      <c r="AD168" s="126">
        <f t="shared" si="40"/>
        <v>1</v>
      </c>
      <c r="AE168" s="126" t="str">
        <f>IF('Member Info'!N164&lt;&gt;"",IF('Member Info'!N164&lt;=$R$1,1,0),"")</f>
        <v/>
      </c>
      <c r="AG168" s="126" t="b">
        <f t="shared" si="52"/>
        <v>0</v>
      </c>
      <c r="AH168" s="126">
        <f t="shared" si="53"/>
        <v>0</v>
      </c>
      <c r="AJ168" s="126">
        <f t="shared" si="54"/>
        <v>0</v>
      </c>
      <c r="AK168" s="126">
        <f>IF('Member Info'!F164&gt;$R$1,1,0)</f>
        <v>0</v>
      </c>
      <c r="AL168" s="126" t="b">
        <f>IF(ISERROR(R168),ERROR.TYPE(#REF!)=ERROR.TYPE(R168),FALSE)</f>
        <v>0</v>
      </c>
      <c r="AM168" s="126" t="b">
        <f>IF(ISERROR(S168),ERROR.TYPE(#REF!)=ERROR.TYPE(S168),FALSE)</f>
        <v>0</v>
      </c>
      <c r="AN168" s="126">
        <f>IF(OR('Member Info'!F164&gt;=$S$1,'Member Info'!N164&gt;=$R$1),1,0)</f>
        <v>0</v>
      </c>
    </row>
    <row r="169" spans="1:40" x14ac:dyDescent="0.25">
      <c r="A169" s="4">
        <v>137</v>
      </c>
      <c r="B169" s="166">
        <f>'Member Info'!D165</f>
        <v>0</v>
      </c>
      <c r="C169" s="166">
        <f>'Member Info'!E165</f>
        <v>0</v>
      </c>
      <c r="D169" s="166" t="str">
        <f>'Member Info'!G165</f>
        <v/>
      </c>
      <c r="E169" s="167">
        <f>'Member Info'!B165</f>
        <v>0</v>
      </c>
      <c r="F169" s="244"/>
      <c r="G169" s="168" t="str">
        <f>IF(E169=0,"",
IF('Member Info'!$AM$19&lt;=$R$1,
SUMPRODUCT('Member Info'!L165+IF('Member Info'!H165&gt;'Member Info'!$AJ$12,'Member Info'!$AK$13,IF('Member Info'!H165&gt;'Member Info'!$AJ$11,'Member Info'!$AK$12,IF('Member Info'!H165&gt;'Member Info'!$AJ$10,'Member Info'!$AK$11,IF('Member Info'!H165&gt;'Member Info'!$AJ$9,'Member Info'!$AK$10,IF('Member Info'!H165&gt;'Member Info'!$AJ$8,'Member Info'!$AK$9,'Member Info'!$AK$8)))))),
SUMPRODUCT('Member Info'!L165+IF('Member Info'!H165&gt;'Member Info'!$AG$17,'Member Info'!$AH$18,IF('Member Info'!H165&gt;'Member Info'!$AG$16,'Member Info'!$AH$17,IF('Member Info'!H165&gt;'Member Info'!$AG$15,'Member Info'!$AH$16,IF('Member Info'!H165&gt;'Member Info'!$AG$14,'Member Info'!$AH$15,IF('Member Info'!H165&gt;'Member Info'!$AG$13,'Member Info'!$AH$14,IF('Member Info'!H165&gt;'Member Info'!$AG$12,'Member Info'!$AH$13,IF('Member Info'!H165&gt;'Member Info'!$AG$11,'Member Info'!$AH$12,IF('Member Info'!H165&gt;'Member Info'!$AG$10,'Member Info'!$AH$11,IF('Member Info'!H165&gt;'Member Info'!$AG$9,'Member Info'!$AH$10,IF('Member Info'!H165&gt;'Member Info'!$AG$8,'Member Info'!$AH$9,'Member Info'!$AH$8)))))))))))))</f>
        <v/>
      </c>
      <c r="H169" s="26"/>
      <c r="I169" s="26"/>
      <c r="J169" s="107" t="str">
        <f>IF(E169=0,"",IF('Member Info'!F165&gt;$S$1,CONCATENATE("Joined with practice on ", TEXT('Member Info'!F165, "DD/MM/YYYY")),IF('Member Info'!N165&lt;&gt;"",IF('Member Info'!N165&lt;$R$1,CONCATENATE("Left Scheme on ", TEXT('Member Info'!N165, "DD/MM/YYYY")),IF(ISERROR(G169),"Error Detected, No rate entered",IF(E169=0,"",IF(F169="","Error Detected, No Pensionable pay",IF(ISERROR(AB169)," Unknown Values entered.",IF(T169+U169&lt;1,"Acceptable",IF(R169+S169=200, "No Contributions Entered", IF(K169="","Error Detected, Choose reason&gt;",IF(X169="1",IF(T169=1,"Please Enter Deemed Pensionable Pay","Add Any Relevant Details Above"),"Please Give Details Above"))))))))),IF(ISERROR(G169),"Error Detected, No rate entered",IF(E169=0,"",IF(F169="","Error Detected, No Pensionable pay",IF(ISERROR(AB169)," Unknown Values entered.",IF(T169+U169&lt;1,"Acceptable",IF(R169+S169=200, "No Contributions Entered", IF(K169="","Error Detected, Choose reason&gt;",IF(X169="1",IF(T169=1,"Please Enter Deemed Pensionable Pay","Add relevant Details Above"),"Please give details Above")))))))))))</f>
        <v/>
      </c>
      <c r="K169" s="263"/>
      <c r="L169" s="93"/>
      <c r="M169" s="93" t="str">
        <f t="shared" si="42"/>
        <v/>
      </c>
      <c r="N169" s="96">
        <f t="shared" si="41"/>
        <v>0</v>
      </c>
      <c r="O169" s="96">
        <f t="shared" si="41"/>
        <v>0</v>
      </c>
      <c r="P169" s="220">
        <f>(ROUND((F169/100*'Member Info'!$W$2), 2))</f>
        <v>0</v>
      </c>
      <c r="Q169" s="220" t="e">
        <f t="shared" si="43"/>
        <v>#VALUE!</v>
      </c>
      <c r="R169" s="220" t="str">
        <f t="shared" si="44"/>
        <v/>
      </c>
      <c r="S169" s="229" t="str">
        <f t="shared" si="45"/>
        <v/>
      </c>
      <c r="T169" s="230" t="str">
        <f t="shared" si="46"/>
        <v/>
      </c>
      <c r="U169" s="230" t="str">
        <f t="shared" si="47"/>
        <v/>
      </c>
      <c r="V169" s="224">
        <f t="shared" si="48"/>
        <v>0</v>
      </c>
      <c r="W169" s="112">
        <f t="shared" si="49"/>
        <v>0</v>
      </c>
      <c r="X169" s="237" t="str">
        <f t="shared" si="37"/>
        <v/>
      </c>
      <c r="Y169" s="242" t="b">
        <f t="shared" si="38"/>
        <v>0</v>
      </c>
      <c r="Z169" s="237">
        <f t="shared" si="50"/>
        <v>0</v>
      </c>
      <c r="AA169" s="237">
        <f>IF('Member Info'!N165="",1,"")</f>
        <v>1</v>
      </c>
      <c r="AB169" s="245" t="e">
        <f t="shared" si="51"/>
        <v>#VALUE!</v>
      </c>
      <c r="AC169" s="132" t="str">
        <f t="shared" si="39"/>
        <v/>
      </c>
      <c r="AD169" s="126">
        <f t="shared" si="40"/>
        <v>1</v>
      </c>
      <c r="AE169" s="126" t="str">
        <f>IF('Member Info'!N165&lt;&gt;"",IF('Member Info'!N165&lt;=$R$1,1,0),"")</f>
        <v/>
      </c>
      <c r="AG169" s="126" t="b">
        <f t="shared" si="52"/>
        <v>0</v>
      </c>
      <c r="AH169" s="126">
        <f t="shared" si="53"/>
        <v>0</v>
      </c>
      <c r="AJ169" s="126">
        <f t="shared" si="54"/>
        <v>0</v>
      </c>
      <c r="AK169" s="126">
        <f>IF('Member Info'!F165&gt;$R$1,1,0)</f>
        <v>0</v>
      </c>
      <c r="AL169" s="126" t="b">
        <f>IF(ISERROR(R169),ERROR.TYPE(#REF!)=ERROR.TYPE(R169),FALSE)</f>
        <v>0</v>
      </c>
      <c r="AM169" s="126" t="b">
        <f>IF(ISERROR(S169),ERROR.TYPE(#REF!)=ERROR.TYPE(S169),FALSE)</f>
        <v>0</v>
      </c>
      <c r="AN169" s="126">
        <f>IF(OR('Member Info'!F165&gt;=$S$1,'Member Info'!N165&gt;=$R$1),1,0)</f>
        <v>0</v>
      </c>
    </row>
    <row r="170" spans="1:40" x14ac:dyDescent="0.25">
      <c r="A170" s="4">
        <v>138</v>
      </c>
      <c r="B170" s="166">
        <f>'Member Info'!D166</f>
        <v>0</v>
      </c>
      <c r="C170" s="166">
        <f>'Member Info'!E166</f>
        <v>0</v>
      </c>
      <c r="D170" s="166" t="str">
        <f>'Member Info'!G166</f>
        <v/>
      </c>
      <c r="E170" s="167">
        <f>'Member Info'!B166</f>
        <v>0</v>
      </c>
      <c r="F170" s="244"/>
      <c r="G170" s="168" t="str">
        <f>IF(E170=0,"",
IF('Member Info'!$AM$19&lt;=$R$1,
SUMPRODUCT('Member Info'!L166+IF('Member Info'!H166&gt;'Member Info'!$AJ$12,'Member Info'!$AK$13,IF('Member Info'!H166&gt;'Member Info'!$AJ$11,'Member Info'!$AK$12,IF('Member Info'!H166&gt;'Member Info'!$AJ$10,'Member Info'!$AK$11,IF('Member Info'!H166&gt;'Member Info'!$AJ$9,'Member Info'!$AK$10,IF('Member Info'!H166&gt;'Member Info'!$AJ$8,'Member Info'!$AK$9,'Member Info'!$AK$8)))))),
SUMPRODUCT('Member Info'!L166+IF('Member Info'!H166&gt;'Member Info'!$AG$17,'Member Info'!$AH$18,IF('Member Info'!H166&gt;'Member Info'!$AG$16,'Member Info'!$AH$17,IF('Member Info'!H166&gt;'Member Info'!$AG$15,'Member Info'!$AH$16,IF('Member Info'!H166&gt;'Member Info'!$AG$14,'Member Info'!$AH$15,IF('Member Info'!H166&gt;'Member Info'!$AG$13,'Member Info'!$AH$14,IF('Member Info'!H166&gt;'Member Info'!$AG$12,'Member Info'!$AH$13,IF('Member Info'!H166&gt;'Member Info'!$AG$11,'Member Info'!$AH$12,IF('Member Info'!H166&gt;'Member Info'!$AG$10,'Member Info'!$AH$11,IF('Member Info'!H166&gt;'Member Info'!$AG$9,'Member Info'!$AH$10,IF('Member Info'!H166&gt;'Member Info'!$AG$8,'Member Info'!$AH$9,'Member Info'!$AH$8)))))))))))))</f>
        <v/>
      </c>
      <c r="H170" s="26"/>
      <c r="I170" s="26"/>
      <c r="J170" s="107" t="str">
        <f>IF(E170=0,"",IF('Member Info'!F166&gt;$S$1,CONCATENATE("Joined with practice on ", TEXT('Member Info'!F166, "DD/MM/YYYY")),IF('Member Info'!N166&lt;&gt;"",IF('Member Info'!N166&lt;$R$1,CONCATENATE("Left Scheme on ", TEXT('Member Info'!N166, "DD/MM/YYYY")),IF(ISERROR(G170),"Error Detected, No rate entered",IF(E170=0,"",IF(F170="","Error Detected, No Pensionable pay",IF(ISERROR(AB170)," Unknown Values entered.",IF(T170+U170&lt;1,"Acceptable",IF(R170+S170=200, "No Contributions Entered", IF(K170="","Error Detected, Choose reason&gt;",IF(X170="1",IF(T170=1,"Please Enter Deemed Pensionable Pay","Add Any Relevant Details Above"),"Please Give Details Above"))))))))),IF(ISERROR(G170),"Error Detected, No rate entered",IF(E170=0,"",IF(F170="","Error Detected, No Pensionable pay",IF(ISERROR(AB170)," Unknown Values entered.",IF(T170+U170&lt;1,"Acceptable",IF(R170+S170=200, "No Contributions Entered", IF(K170="","Error Detected, Choose reason&gt;",IF(X170="1",IF(T170=1,"Please Enter Deemed Pensionable Pay","Add relevant Details Above"),"Please give details Above")))))))))))</f>
        <v/>
      </c>
      <c r="K170" s="263"/>
      <c r="L170" s="93"/>
      <c r="M170" s="93" t="str">
        <f t="shared" si="42"/>
        <v/>
      </c>
      <c r="N170" s="96">
        <f t="shared" si="41"/>
        <v>0</v>
      </c>
      <c r="O170" s="96">
        <f t="shared" si="41"/>
        <v>0</v>
      </c>
      <c r="P170" s="220">
        <f>(ROUND((F170/100*'Member Info'!$W$2), 2))</f>
        <v>0</v>
      </c>
      <c r="Q170" s="220" t="e">
        <f t="shared" si="43"/>
        <v>#VALUE!</v>
      </c>
      <c r="R170" s="220" t="str">
        <f t="shared" si="44"/>
        <v/>
      </c>
      <c r="S170" s="229" t="str">
        <f t="shared" si="45"/>
        <v/>
      </c>
      <c r="T170" s="230" t="str">
        <f t="shared" si="46"/>
        <v/>
      </c>
      <c r="U170" s="230" t="str">
        <f t="shared" si="47"/>
        <v/>
      </c>
      <c r="V170" s="224">
        <f t="shared" si="48"/>
        <v>0</v>
      </c>
      <c r="W170" s="112">
        <f t="shared" si="49"/>
        <v>0</v>
      </c>
      <c r="X170" s="237" t="str">
        <f t="shared" si="37"/>
        <v/>
      </c>
      <c r="Y170" s="242" t="b">
        <f t="shared" si="38"/>
        <v>0</v>
      </c>
      <c r="Z170" s="237">
        <f t="shared" si="50"/>
        <v>0</v>
      </c>
      <c r="AA170" s="237">
        <f>IF('Member Info'!N166="",1,"")</f>
        <v>1</v>
      </c>
      <c r="AB170" s="245" t="e">
        <f t="shared" si="51"/>
        <v>#VALUE!</v>
      </c>
      <c r="AC170" s="132" t="str">
        <f t="shared" si="39"/>
        <v/>
      </c>
      <c r="AD170" s="126">
        <f t="shared" si="40"/>
        <v>1</v>
      </c>
      <c r="AE170" s="126" t="str">
        <f>IF('Member Info'!N166&lt;&gt;"",IF('Member Info'!N166&lt;=$R$1,1,0),"")</f>
        <v/>
      </c>
      <c r="AG170" s="126" t="b">
        <f t="shared" si="52"/>
        <v>0</v>
      </c>
      <c r="AH170" s="126">
        <f t="shared" si="53"/>
        <v>0</v>
      </c>
      <c r="AJ170" s="126">
        <f t="shared" si="54"/>
        <v>0</v>
      </c>
      <c r="AK170" s="126">
        <f>IF('Member Info'!F166&gt;$R$1,1,0)</f>
        <v>0</v>
      </c>
      <c r="AL170" s="126" t="b">
        <f>IF(ISERROR(R170),ERROR.TYPE(#REF!)=ERROR.TYPE(R170),FALSE)</f>
        <v>0</v>
      </c>
      <c r="AM170" s="126" t="b">
        <f>IF(ISERROR(S170),ERROR.TYPE(#REF!)=ERROR.TYPE(S170),FALSE)</f>
        <v>0</v>
      </c>
      <c r="AN170" s="126">
        <f>IF(OR('Member Info'!F166&gt;=$S$1,'Member Info'!N166&gt;=$R$1),1,0)</f>
        <v>0</v>
      </c>
    </row>
    <row r="171" spans="1:40" x14ac:dyDescent="0.25">
      <c r="A171" s="4">
        <v>139</v>
      </c>
      <c r="B171" s="166">
        <f>'Member Info'!D167</f>
        <v>0</v>
      </c>
      <c r="C171" s="166">
        <f>'Member Info'!E167</f>
        <v>0</v>
      </c>
      <c r="D171" s="166" t="str">
        <f>'Member Info'!G167</f>
        <v/>
      </c>
      <c r="E171" s="167">
        <f>'Member Info'!B167</f>
        <v>0</v>
      </c>
      <c r="F171" s="244"/>
      <c r="G171" s="168" t="str">
        <f>IF(E171=0,"",
IF('Member Info'!$AM$19&lt;=$R$1,
SUMPRODUCT('Member Info'!L167+IF('Member Info'!H167&gt;'Member Info'!$AJ$12,'Member Info'!$AK$13,IF('Member Info'!H167&gt;'Member Info'!$AJ$11,'Member Info'!$AK$12,IF('Member Info'!H167&gt;'Member Info'!$AJ$10,'Member Info'!$AK$11,IF('Member Info'!H167&gt;'Member Info'!$AJ$9,'Member Info'!$AK$10,IF('Member Info'!H167&gt;'Member Info'!$AJ$8,'Member Info'!$AK$9,'Member Info'!$AK$8)))))),
SUMPRODUCT('Member Info'!L167+IF('Member Info'!H167&gt;'Member Info'!$AG$17,'Member Info'!$AH$18,IF('Member Info'!H167&gt;'Member Info'!$AG$16,'Member Info'!$AH$17,IF('Member Info'!H167&gt;'Member Info'!$AG$15,'Member Info'!$AH$16,IF('Member Info'!H167&gt;'Member Info'!$AG$14,'Member Info'!$AH$15,IF('Member Info'!H167&gt;'Member Info'!$AG$13,'Member Info'!$AH$14,IF('Member Info'!H167&gt;'Member Info'!$AG$12,'Member Info'!$AH$13,IF('Member Info'!H167&gt;'Member Info'!$AG$11,'Member Info'!$AH$12,IF('Member Info'!H167&gt;'Member Info'!$AG$10,'Member Info'!$AH$11,IF('Member Info'!H167&gt;'Member Info'!$AG$9,'Member Info'!$AH$10,IF('Member Info'!H167&gt;'Member Info'!$AG$8,'Member Info'!$AH$9,'Member Info'!$AH$8)))))))))))))</f>
        <v/>
      </c>
      <c r="H171" s="26"/>
      <c r="I171" s="26"/>
      <c r="J171" s="107" t="str">
        <f>IF(E171=0,"",IF('Member Info'!F167&gt;$S$1,CONCATENATE("Joined with practice on ", TEXT('Member Info'!F167, "DD/MM/YYYY")),IF('Member Info'!N167&lt;&gt;"",IF('Member Info'!N167&lt;$R$1,CONCATENATE("Left Scheme on ", TEXT('Member Info'!N167, "DD/MM/YYYY")),IF(ISERROR(G171),"Error Detected, No rate entered",IF(E171=0,"",IF(F171="","Error Detected, No Pensionable pay",IF(ISERROR(AB171)," Unknown Values entered.",IF(T171+U171&lt;1,"Acceptable",IF(R171+S171=200, "No Contributions Entered", IF(K171="","Error Detected, Choose reason&gt;",IF(X171="1",IF(T171=1,"Please Enter Deemed Pensionable Pay","Add Any Relevant Details Above"),"Please Give Details Above"))))))))),IF(ISERROR(G171),"Error Detected, No rate entered",IF(E171=0,"",IF(F171="","Error Detected, No Pensionable pay",IF(ISERROR(AB171)," Unknown Values entered.",IF(T171+U171&lt;1,"Acceptable",IF(R171+S171=200, "No Contributions Entered", IF(K171="","Error Detected, Choose reason&gt;",IF(X171="1",IF(T171=1,"Please Enter Deemed Pensionable Pay","Add relevant Details Above"),"Please give details Above")))))))))))</f>
        <v/>
      </c>
      <c r="K171" s="263"/>
      <c r="L171" s="93"/>
      <c r="M171" s="93" t="str">
        <f t="shared" si="42"/>
        <v/>
      </c>
      <c r="N171" s="96">
        <f t="shared" si="41"/>
        <v>0</v>
      </c>
      <c r="O171" s="96">
        <f t="shared" si="41"/>
        <v>0</v>
      </c>
      <c r="P171" s="220">
        <f>(ROUND((F171/100*'Member Info'!$W$2), 2))</f>
        <v>0</v>
      </c>
      <c r="Q171" s="220" t="e">
        <f t="shared" si="43"/>
        <v>#VALUE!</v>
      </c>
      <c r="R171" s="220" t="str">
        <f t="shared" si="44"/>
        <v/>
      </c>
      <c r="S171" s="229" t="str">
        <f t="shared" si="45"/>
        <v/>
      </c>
      <c r="T171" s="230" t="str">
        <f t="shared" si="46"/>
        <v/>
      </c>
      <c r="U171" s="230" t="str">
        <f t="shared" si="47"/>
        <v/>
      </c>
      <c r="V171" s="224">
        <f t="shared" si="48"/>
        <v>0</v>
      </c>
      <c r="W171" s="112">
        <f t="shared" si="49"/>
        <v>0</v>
      </c>
      <c r="X171" s="237" t="str">
        <f t="shared" si="37"/>
        <v/>
      </c>
      <c r="Y171" s="242" t="b">
        <f t="shared" si="38"/>
        <v>0</v>
      </c>
      <c r="Z171" s="237">
        <f t="shared" si="50"/>
        <v>0</v>
      </c>
      <c r="AA171" s="237">
        <f>IF('Member Info'!N167="",1,"")</f>
        <v>1</v>
      </c>
      <c r="AB171" s="245" t="e">
        <f t="shared" si="51"/>
        <v>#VALUE!</v>
      </c>
      <c r="AC171" s="132" t="str">
        <f t="shared" si="39"/>
        <v/>
      </c>
      <c r="AD171" s="126">
        <f t="shared" si="40"/>
        <v>1</v>
      </c>
      <c r="AE171" s="126" t="str">
        <f>IF('Member Info'!N167&lt;&gt;"",IF('Member Info'!N167&lt;=$R$1,1,0),"")</f>
        <v/>
      </c>
      <c r="AG171" s="126" t="b">
        <f t="shared" si="52"/>
        <v>0</v>
      </c>
      <c r="AH171" s="126">
        <f t="shared" si="53"/>
        <v>0</v>
      </c>
      <c r="AJ171" s="126">
        <f t="shared" si="54"/>
        <v>0</v>
      </c>
      <c r="AK171" s="126">
        <f>IF('Member Info'!F167&gt;$R$1,1,0)</f>
        <v>0</v>
      </c>
      <c r="AL171" s="126" t="b">
        <f>IF(ISERROR(R171),ERROR.TYPE(#REF!)=ERROR.TYPE(R171),FALSE)</f>
        <v>0</v>
      </c>
      <c r="AM171" s="126" t="b">
        <f>IF(ISERROR(S171),ERROR.TYPE(#REF!)=ERROR.TYPE(S171),FALSE)</f>
        <v>0</v>
      </c>
      <c r="AN171" s="126">
        <f>IF(OR('Member Info'!F167&gt;=$S$1,'Member Info'!N167&gt;=$R$1),1,0)</f>
        <v>0</v>
      </c>
    </row>
    <row r="172" spans="1:40" x14ac:dyDescent="0.25">
      <c r="A172" s="4">
        <v>140</v>
      </c>
      <c r="B172" s="166">
        <f>'Member Info'!D168</f>
        <v>0</v>
      </c>
      <c r="C172" s="166">
        <f>'Member Info'!E168</f>
        <v>0</v>
      </c>
      <c r="D172" s="166" t="str">
        <f>'Member Info'!G168</f>
        <v/>
      </c>
      <c r="E172" s="167">
        <f>'Member Info'!B168</f>
        <v>0</v>
      </c>
      <c r="F172" s="244"/>
      <c r="G172" s="168" t="str">
        <f>IF(E172=0,"",
IF('Member Info'!$AM$19&lt;=$R$1,
SUMPRODUCT('Member Info'!L168+IF('Member Info'!H168&gt;'Member Info'!$AJ$12,'Member Info'!$AK$13,IF('Member Info'!H168&gt;'Member Info'!$AJ$11,'Member Info'!$AK$12,IF('Member Info'!H168&gt;'Member Info'!$AJ$10,'Member Info'!$AK$11,IF('Member Info'!H168&gt;'Member Info'!$AJ$9,'Member Info'!$AK$10,IF('Member Info'!H168&gt;'Member Info'!$AJ$8,'Member Info'!$AK$9,'Member Info'!$AK$8)))))),
SUMPRODUCT('Member Info'!L168+IF('Member Info'!H168&gt;'Member Info'!$AG$17,'Member Info'!$AH$18,IF('Member Info'!H168&gt;'Member Info'!$AG$16,'Member Info'!$AH$17,IF('Member Info'!H168&gt;'Member Info'!$AG$15,'Member Info'!$AH$16,IF('Member Info'!H168&gt;'Member Info'!$AG$14,'Member Info'!$AH$15,IF('Member Info'!H168&gt;'Member Info'!$AG$13,'Member Info'!$AH$14,IF('Member Info'!H168&gt;'Member Info'!$AG$12,'Member Info'!$AH$13,IF('Member Info'!H168&gt;'Member Info'!$AG$11,'Member Info'!$AH$12,IF('Member Info'!H168&gt;'Member Info'!$AG$10,'Member Info'!$AH$11,IF('Member Info'!H168&gt;'Member Info'!$AG$9,'Member Info'!$AH$10,IF('Member Info'!H168&gt;'Member Info'!$AG$8,'Member Info'!$AH$9,'Member Info'!$AH$8)))))))))))))</f>
        <v/>
      </c>
      <c r="H172" s="26"/>
      <c r="I172" s="26"/>
      <c r="J172" s="107" t="str">
        <f>IF(E172=0,"",IF('Member Info'!F168&gt;$S$1,CONCATENATE("Joined with practice on ", TEXT('Member Info'!F168, "DD/MM/YYYY")),IF('Member Info'!N168&lt;&gt;"",IF('Member Info'!N168&lt;$R$1,CONCATENATE("Left Scheme on ", TEXT('Member Info'!N168, "DD/MM/YYYY")),IF(ISERROR(G172),"Error Detected, No rate entered",IF(E172=0,"",IF(F172="","Error Detected, No Pensionable pay",IF(ISERROR(AB172)," Unknown Values entered.",IF(T172+U172&lt;1,"Acceptable",IF(R172+S172=200, "No Contributions Entered", IF(K172="","Error Detected, Choose reason&gt;",IF(X172="1",IF(T172=1,"Please Enter Deemed Pensionable Pay","Add Any Relevant Details Above"),"Please Give Details Above"))))))))),IF(ISERROR(G172),"Error Detected, No rate entered",IF(E172=0,"",IF(F172="","Error Detected, No Pensionable pay",IF(ISERROR(AB172)," Unknown Values entered.",IF(T172+U172&lt;1,"Acceptable",IF(R172+S172=200, "No Contributions Entered", IF(K172="","Error Detected, Choose reason&gt;",IF(X172="1",IF(T172=1,"Please Enter Deemed Pensionable Pay","Add relevant Details Above"),"Please give details Above")))))))))))</f>
        <v/>
      </c>
      <c r="K172" s="263"/>
      <c r="L172" s="93"/>
      <c r="M172" s="93" t="str">
        <f t="shared" si="42"/>
        <v/>
      </c>
      <c r="N172" s="96">
        <f t="shared" si="41"/>
        <v>0</v>
      </c>
      <c r="O172" s="96">
        <f t="shared" si="41"/>
        <v>0</v>
      </c>
      <c r="P172" s="220">
        <f>(ROUND((F172/100*'Member Info'!$W$2), 2))</f>
        <v>0</v>
      </c>
      <c r="Q172" s="220" t="e">
        <f t="shared" si="43"/>
        <v>#VALUE!</v>
      </c>
      <c r="R172" s="220" t="str">
        <f t="shared" si="44"/>
        <v/>
      </c>
      <c r="S172" s="229" t="str">
        <f t="shared" si="45"/>
        <v/>
      </c>
      <c r="T172" s="230" t="str">
        <f t="shared" si="46"/>
        <v/>
      </c>
      <c r="U172" s="230" t="str">
        <f t="shared" si="47"/>
        <v/>
      </c>
      <c r="V172" s="224">
        <f t="shared" si="48"/>
        <v>0</v>
      </c>
      <c r="W172" s="112">
        <f t="shared" si="49"/>
        <v>0</v>
      </c>
      <c r="X172" s="237" t="str">
        <f t="shared" si="37"/>
        <v/>
      </c>
      <c r="Y172" s="242" t="b">
        <f t="shared" si="38"/>
        <v>0</v>
      </c>
      <c r="Z172" s="237">
        <f t="shared" si="50"/>
        <v>0</v>
      </c>
      <c r="AA172" s="237">
        <f>IF('Member Info'!N168="",1,"")</f>
        <v>1</v>
      </c>
      <c r="AB172" s="245" t="e">
        <f t="shared" si="51"/>
        <v>#VALUE!</v>
      </c>
      <c r="AC172" s="132" t="str">
        <f t="shared" si="39"/>
        <v/>
      </c>
      <c r="AD172" s="126">
        <f t="shared" si="40"/>
        <v>1</v>
      </c>
      <c r="AE172" s="126" t="str">
        <f>IF('Member Info'!N168&lt;&gt;"",IF('Member Info'!N168&lt;=$R$1,1,0),"")</f>
        <v/>
      </c>
      <c r="AG172" s="126" t="b">
        <f t="shared" si="52"/>
        <v>0</v>
      </c>
      <c r="AH172" s="126">
        <f t="shared" si="53"/>
        <v>0</v>
      </c>
      <c r="AJ172" s="126">
        <f t="shared" si="54"/>
        <v>0</v>
      </c>
      <c r="AK172" s="126">
        <f>IF('Member Info'!F168&gt;$R$1,1,0)</f>
        <v>0</v>
      </c>
      <c r="AL172" s="126" t="b">
        <f>IF(ISERROR(R172),ERROR.TYPE(#REF!)=ERROR.TYPE(R172),FALSE)</f>
        <v>0</v>
      </c>
      <c r="AM172" s="126" t="b">
        <f>IF(ISERROR(S172),ERROR.TYPE(#REF!)=ERROR.TYPE(S172),FALSE)</f>
        <v>0</v>
      </c>
      <c r="AN172" s="126">
        <f>IF(OR('Member Info'!F168&gt;=$S$1,'Member Info'!N168&gt;=$R$1),1,0)</f>
        <v>0</v>
      </c>
    </row>
    <row r="173" spans="1:40" x14ac:dyDescent="0.25">
      <c r="A173" s="4">
        <v>141</v>
      </c>
      <c r="B173" s="166">
        <f>'Member Info'!D169</f>
        <v>0</v>
      </c>
      <c r="C173" s="166">
        <f>'Member Info'!E169</f>
        <v>0</v>
      </c>
      <c r="D173" s="166" t="str">
        <f>'Member Info'!G169</f>
        <v/>
      </c>
      <c r="E173" s="167">
        <f>'Member Info'!B169</f>
        <v>0</v>
      </c>
      <c r="F173" s="244"/>
      <c r="G173" s="168" t="str">
        <f>IF(E173=0,"",
IF('Member Info'!$AM$19&lt;=$R$1,
SUMPRODUCT('Member Info'!L169+IF('Member Info'!H169&gt;'Member Info'!$AJ$12,'Member Info'!$AK$13,IF('Member Info'!H169&gt;'Member Info'!$AJ$11,'Member Info'!$AK$12,IF('Member Info'!H169&gt;'Member Info'!$AJ$10,'Member Info'!$AK$11,IF('Member Info'!H169&gt;'Member Info'!$AJ$9,'Member Info'!$AK$10,IF('Member Info'!H169&gt;'Member Info'!$AJ$8,'Member Info'!$AK$9,'Member Info'!$AK$8)))))),
SUMPRODUCT('Member Info'!L169+IF('Member Info'!H169&gt;'Member Info'!$AG$17,'Member Info'!$AH$18,IF('Member Info'!H169&gt;'Member Info'!$AG$16,'Member Info'!$AH$17,IF('Member Info'!H169&gt;'Member Info'!$AG$15,'Member Info'!$AH$16,IF('Member Info'!H169&gt;'Member Info'!$AG$14,'Member Info'!$AH$15,IF('Member Info'!H169&gt;'Member Info'!$AG$13,'Member Info'!$AH$14,IF('Member Info'!H169&gt;'Member Info'!$AG$12,'Member Info'!$AH$13,IF('Member Info'!H169&gt;'Member Info'!$AG$11,'Member Info'!$AH$12,IF('Member Info'!H169&gt;'Member Info'!$AG$10,'Member Info'!$AH$11,IF('Member Info'!H169&gt;'Member Info'!$AG$9,'Member Info'!$AH$10,IF('Member Info'!H169&gt;'Member Info'!$AG$8,'Member Info'!$AH$9,'Member Info'!$AH$8)))))))))))))</f>
        <v/>
      </c>
      <c r="H173" s="26"/>
      <c r="I173" s="26"/>
      <c r="J173" s="107" t="str">
        <f>IF(E173=0,"",IF('Member Info'!F169&gt;$S$1,CONCATENATE("Joined with practice on ", TEXT('Member Info'!F169, "DD/MM/YYYY")),IF('Member Info'!N169&lt;&gt;"",IF('Member Info'!N169&lt;$R$1,CONCATENATE("Left Scheme on ", TEXT('Member Info'!N169, "DD/MM/YYYY")),IF(ISERROR(G173),"Error Detected, No rate entered",IF(E173=0,"",IF(F173="","Error Detected, No Pensionable pay",IF(ISERROR(AB173)," Unknown Values entered.",IF(T173+U173&lt;1,"Acceptable",IF(R173+S173=200, "No Contributions Entered", IF(K173="","Error Detected, Choose reason&gt;",IF(X173="1",IF(T173=1,"Please Enter Deemed Pensionable Pay","Add Any Relevant Details Above"),"Please Give Details Above"))))))))),IF(ISERROR(G173),"Error Detected, No rate entered",IF(E173=0,"",IF(F173="","Error Detected, No Pensionable pay",IF(ISERROR(AB173)," Unknown Values entered.",IF(T173+U173&lt;1,"Acceptable",IF(R173+S173=200, "No Contributions Entered", IF(K173="","Error Detected, Choose reason&gt;",IF(X173="1",IF(T173=1,"Please Enter Deemed Pensionable Pay","Add relevant Details Above"),"Please give details Above")))))))))))</f>
        <v/>
      </c>
      <c r="K173" s="263"/>
      <c r="L173" s="93"/>
      <c r="M173" s="93" t="str">
        <f t="shared" si="42"/>
        <v/>
      </c>
      <c r="N173" s="96">
        <f t="shared" si="41"/>
        <v>0</v>
      </c>
      <c r="O173" s="96">
        <f t="shared" si="41"/>
        <v>0</v>
      </c>
      <c r="P173" s="220">
        <f>(ROUND((F173/100*'Member Info'!$W$2), 2))</f>
        <v>0</v>
      </c>
      <c r="Q173" s="220" t="e">
        <f t="shared" si="43"/>
        <v>#VALUE!</v>
      </c>
      <c r="R173" s="220" t="str">
        <f t="shared" si="44"/>
        <v/>
      </c>
      <c r="S173" s="229" t="str">
        <f t="shared" si="45"/>
        <v/>
      </c>
      <c r="T173" s="230" t="str">
        <f t="shared" si="46"/>
        <v/>
      </c>
      <c r="U173" s="230" t="str">
        <f t="shared" si="47"/>
        <v/>
      </c>
      <c r="V173" s="224">
        <f t="shared" si="48"/>
        <v>0</v>
      </c>
      <c r="W173" s="112">
        <f t="shared" si="49"/>
        <v>0</v>
      </c>
      <c r="X173" s="237" t="str">
        <f t="shared" si="37"/>
        <v/>
      </c>
      <c r="Y173" s="242" t="b">
        <f t="shared" si="38"/>
        <v>0</v>
      </c>
      <c r="Z173" s="237">
        <f t="shared" si="50"/>
        <v>0</v>
      </c>
      <c r="AA173" s="237">
        <f>IF('Member Info'!N169="",1,"")</f>
        <v>1</v>
      </c>
      <c r="AB173" s="245" t="e">
        <f t="shared" si="51"/>
        <v>#VALUE!</v>
      </c>
      <c r="AC173" s="132" t="str">
        <f t="shared" si="39"/>
        <v/>
      </c>
      <c r="AD173" s="126">
        <f t="shared" si="40"/>
        <v>1</v>
      </c>
      <c r="AE173" s="126" t="str">
        <f>IF('Member Info'!N169&lt;&gt;"",IF('Member Info'!N169&lt;=$R$1,1,0),"")</f>
        <v/>
      </c>
      <c r="AG173" s="126" t="b">
        <f t="shared" si="52"/>
        <v>0</v>
      </c>
      <c r="AH173" s="126">
        <f t="shared" si="53"/>
        <v>0</v>
      </c>
      <c r="AJ173" s="126">
        <f t="shared" si="54"/>
        <v>0</v>
      </c>
      <c r="AK173" s="126">
        <f>IF('Member Info'!F169&gt;$R$1,1,0)</f>
        <v>0</v>
      </c>
      <c r="AL173" s="126" t="b">
        <f>IF(ISERROR(R173),ERROR.TYPE(#REF!)=ERROR.TYPE(R173),FALSE)</f>
        <v>0</v>
      </c>
      <c r="AM173" s="126" t="b">
        <f>IF(ISERROR(S173),ERROR.TYPE(#REF!)=ERROR.TYPE(S173),FALSE)</f>
        <v>0</v>
      </c>
      <c r="AN173" s="126">
        <f>IF(OR('Member Info'!F169&gt;=$S$1,'Member Info'!N169&gt;=$R$1),1,0)</f>
        <v>0</v>
      </c>
    </row>
    <row r="174" spans="1:40" x14ac:dyDescent="0.25">
      <c r="A174" s="4">
        <v>142</v>
      </c>
      <c r="B174" s="166">
        <f>'Member Info'!D170</f>
        <v>0</v>
      </c>
      <c r="C174" s="166">
        <f>'Member Info'!E170</f>
        <v>0</v>
      </c>
      <c r="D174" s="166" t="str">
        <f>'Member Info'!G170</f>
        <v/>
      </c>
      <c r="E174" s="167">
        <f>'Member Info'!B170</f>
        <v>0</v>
      </c>
      <c r="F174" s="244"/>
      <c r="G174" s="168" t="str">
        <f>IF(E174=0,"",
IF('Member Info'!$AM$19&lt;=$R$1,
SUMPRODUCT('Member Info'!L170+IF('Member Info'!H170&gt;'Member Info'!$AJ$12,'Member Info'!$AK$13,IF('Member Info'!H170&gt;'Member Info'!$AJ$11,'Member Info'!$AK$12,IF('Member Info'!H170&gt;'Member Info'!$AJ$10,'Member Info'!$AK$11,IF('Member Info'!H170&gt;'Member Info'!$AJ$9,'Member Info'!$AK$10,IF('Member Info'!H170&gt;'Member Info'!$AJ$8,'Member Info'!$AK$9,'Member Info'!$AK$8)))))),
SUMPRODUCT('Member Info'!L170+IF('Member Info'!H170&gt;'Member Info'!$AG$17,'Member Info'!$AH$18,IF('Member Info'!H170&gt;'Member Info'!$AG$16,'Member Info'!$AH$17,IF('Member Info'!H170&gt;'Member Info'!$AG$15,'Member Info'!$AH$16,IF('Member Info'!H170&gt;'Member Info'!$AG$14,'Member Info'!$AH$15,IF('Member Info'!H170&gt;'Member Info'!$AG$13,'Member Info'!$AH$14,IF('Member Info'!H170&gt;'Member Info'!$AG$12,'Member Info'!$AH$13,IF('Member Info'!H170&gt;'Member Info'!$AG$11,'Member Info'!$AH$12,IF('Member Info'!H170&gt;'Member Info'!$AG$10,'Member Info'!$AH$11,IF('Member Info'!H170&gt;'Member Info'!$AG$9,'Member Info'!$AH$10,IF('Member Info'!H170&gt;'Member Info'!$AG$8,'Member Info'!$AH$9,'Member Info'!$AH$8)))))))))))))</f>
        <v/>
      </c>
      <c r="H174" s="26"/>
      <c r="I174" s="26"/>
      <c r="J174" s="107" t="str">
        <f>IF(E174=0,"",IF('Member Info'!F170&gt;$S$1,CONCATENATE("Joined with practice on ", TEXT('Member Info'!F170, "DD/MM/YYYY")),IF('Member Info'!N170&lt;&gt;"",IF('Member Info'!N170&lt;$R$1,CONCATENATE("Left Scheme on ", TEXT('Member Info'!N170, "DD/MM/YYYY")),IF(ISERROR(G174),"Error Detected, No rate entered",IF(E174=0,"",IF(F174="","Error Detected, No Pensionable pay",IF(ISERROR(AB174)," Unknown Values entered.",IF(T174+U174&lt;1,"Acceptable",IF(R174+S174=200, "No Contributions Entered", IF(K174="","Error Detected, Choose reason&gt;",IF(X174="1",IF(T174=1,"Please Enter Deemed Pensionable Pay","Add Any Relevant Details Above"),"Please Give Details Above"))))))))),IF(ISERROR(G174),"Error Detected, No rate entered",IF(E174=0,"",IF(F174="","Error Detected, No Pensionable pay",IF(ISERROR(AB174)," Unknown Values entered.",IF(T174+U174&lt;1,"Acceptable",IF(R174+S174=200, "No Contributions Entered", IF(K174="","Error Detected, Choose reason&gt;",IF(X174="1",IF(T174=1,"Please Enter Deemed Pensionable Pay","Add relevant Details Above"),"Please give details Above")))))))))))</f>
        <v/>
      </c>
      <c r="K174" s="263"/>
      <c r="L174" s="93"/>
      <c r="M174" s="93" t="str">
        <f t="shared" si="42"/>
        <v/>
      </c>
      <c r="N174" s="96">
        <f t="shared" si="41"/>
        <v>0</v>
      </c>
      <c r="O174" s="96">
        <f t="shared" si="41"/>
        <v>0</v>
      </c>
      <c r="P174" s="220">
        <f>(ROUND((F174/100*'Member Info'!$W$2), 2))</f>
        <v>0</v>
      </c>
      <c r="Q174" s="220" t="e">
        <f t="shared" si="43"/>
        <v>#VALUE!</v>
      </c>
      <c r="R174" s="220" t="str">
        <f t="shared" si="44"/>
        <v/>
      </c>
      <c r="S174" s="229" t="str">
        <f t="shared" si="45"/>
        <v/>
      </c>
      <c r="T174" s="230" t="str">
        <f t="shared" si="46"/>
        <v/>
      </c>
      <c r="U174" s="230" t="str">
        <f t="shared" si="47"/>
        <v/>
      </c>
      <c r="V174" s="224">
        <f t="shared" si="48"/>
        <v>0</v>
      </c>
      <c r="W174" s="112">
        <f t="shared" si="49"/>
        <v>0</v>
      </c>
      <c r="X174" s="237" t="str">
        <f t="shared" si="37"/>
        <v/>
      </c>
      <c r="Y174" s="242" t="b">
        <f t="shared" si="38"/>
        <v>0</v>
      </c>
      <c r="Z174" s="237">
        <f t="shared" si="50"/>
        <v>0</v>
      </c>
      <c r="AA174" s="237">
        <f>IF('Member Info'!N170="",1,"")</f>
        <v>1</v>
      </c>
      <c r="AB174" s="245" t="e">
        <f t="shared" si="51"/>
        <v>#VALUE!</v>
      </c>
      <c r="AC174" s="132" t="str">
        <f t="shared" si="39"/>
        <v/>
      </c>
      <c r="AD174" s="126">
        <f t="shared" si="40"/>
        <v>1</v>
      </c>
      <c r="AE174" s="126" t="str">
        <f>IF('Member Info'!N170&lt;&gt;"",IF('Member Info'!N170&lt;=$R$1,1,0),"")</f>
        <v/>
      </c>
      <c r="AG174" s="126" t="b">
        <f t="shared" si="52"/>
        <v>0</v>
      </c>
      <c r="AH174" s="126">
        <f t="shared" si="53"/>
        <v>0</v>
      </c>
      <c r="AJ174" s="126">
        <f t="shared" si="54"/>
        <v>0</v>
      </c>
      <c r="AK174" s="126">
        <f>IF('Member Info'!F170&gt;$R$1,1,0)</f>
        <v>0</v>
      </c>
      <c r="AL174" s="126" t="b">
        <f>IF(ISERROR(R174),ERROR.TYPE(#REF!)=ERROR.TYPE(R174),FALSE)</f>
        <v>0</v>
      </c>
      <c r="AM174" s="126" t="b">
        <f>IF(ISERROR(S174),ERROR.TYPE(#REF!)=ERROR.TYPE(S174),FALSE)</f>
        <v>0</v>
      </c>
      <c r="AN174" s="126">
        <f>IF(OR('Member Info'!F170&gt;=$S$1,'Member Info'!N170&gt;=$R$1),1,0)</f>
        <v>0</v>
      </c>
    </row>
    <row r="175" spans="1:40" x14ac:dyDescent="0.25">
      <c r="A175" s="4">
        <v>143</v>
      </c>
      <c r="B175" s="166">
        <f>'Member Info'!D171</f>
        <v>0</v>
      </c>
      <c r="C175" s="166">
        <f>'Member Info'!E171</f>
        <v>0</v>
      </c>
      <c r="D175" s="166" t="str">
        <f>'Member Info'!G171</f>
        <v/>
      </c>
      <c r="E175" s="167">
        <f>'Member Info'!B171</f>
        <v>0</v>
      </c>
      <c r="F175" s="244"/>
      <c r="G175" s="168" t="str">
        <f>IF(E175=0,"",
IF('Member Info'!$AM$19&lt;=$R$1,
SUMPRODUCT('Member Info'!L171+IF('Member Info'!H171&gt;'Member Info'!$AJ$12,'Member Info'!$AK$13,IF('Member Info'!H171&gt;'Member Info'!$AJ$11,'Member Info'!$AK$12,IF('Member Info'!H171&gt;'Member Info'!$AJ$10,'Member Info'!$AK$11,IF('Member Info'!H171&gt;'Member Info'!$AJ$9,'Member Info'!$AK$10,IF('Member Info'!H171&gt;'Member Info'!$AJ$8,'Member Info'!$AK$9,'Member Info'!$AK$8)))))),
SUMPRODUCT('Member Info'!L171+IF('Member Info'!H171&gt;'Member Info'!$AG$17,'Member Info'!$AH$18,IF('Member Info'!H171&gt;'Member Info'!$AG$16,'Member Info'!$AH$17,IF('Member Info'!H171&gt;'Member Info'!$AG$15,'Member Info'!$AH$16,IF('Member Info'!H171&gt;'Member Info'!$AG$14,'Member Info'!$AH$15,IF('Member Info'!H171&gt;'Member Info'!$AG$13,'Member Info'!$AH$14,IF('Member Info'!H171&gt;'Member Info'!$AG$12,'Member Info'!$AH$13,IF('Member Info'!H171&gt;'Member Info'!$AG$11,'Member Info'!$AH$12,IF('Member Info'!H171&gt;'Member Info'!$AG$10,'Member Info'!$AH$11,IF('Member Info'!H171&gt;'Member Info'!$AG$9,'Member Info'!$AH$10,IF('Member Info'!H171&gt;'Member Info'!$AG$8,'Member Info'!$AH$9,'Member Info'!$AH$8)))))))))))))</f>
        <v/>
      </c>
      <c r="H175" s="26"/>
      <c r="I175" s="26"/>
      <c r="J175" s="107" t="str">
        <f>IF(E175=0,"",IF('Member Info'!F171&gt;$S$1,CONCATENATE("Joined with practice on ", TEXT('Member Info'!F171, "DD/MM/YYYY")),IF('Member Info'!N171&lt;&gt;"",IF('Member Info'!N171&lt;$R$1,CONCATENATE("Left Scheme on ", TEXT('Member Info'!N171, "DD/MM/YYYY")),IF(ISERROR(G175),"Error Detected, No rate entered",IF(E175=0,"",IF(F175="","Error Detected, No Pensionable pay",IF(ISERROR(AB175)," Unknown Values entered.",IF(T175+U175&lt;1,"Acceptable",IF(R175+S175=200, "No Contributions Entered", IF(K175="","Error Detected, Choose reason&gt;",IF(X175="1",IF(T175=1,"Please Enter Deemed Pensionable Pay","Add Any Relevant Details Above"),"Please Give Details Above"))))))))),IF(ISERROR(G175),"Error Detected, No rate entered",IF(E175=0,"",IF(F175="","Error Detected, No Pensionable pay",IF(ISERROR(AB175)," Unknown Values entered.",IF(T175+U175&lt;1,"Acceptable",IF(R175+S175=200, "No Contributions Entered", IF(K175="","Error Detected, Choose reason&gt;",IF(X175="1",IF(T175=1,"Please Enter Deemed Pensionable Pay","Add relevant Details Above"),"Please give details Above")))))))))))</f>
        <v/>
      </c>
      <c r="K175" s="263"/>
      <c r="L175" s="93"/>
      <c r="M175" s="93" t="str">
        <f t="shared" si="42"/>
        <v/>
      </c>
      <c r="N175" s="96">
        <f t="shared" si="41"/>
        <v>0</v>
      </c>
      <c r="O175" s="96">
        <f t="shared" si="41"/>
        <v>0</v>
      </c>
      <c r="P175" s="220">
        <f>(ROUND((F175/100*'Member Info'!$W$2), 2))</f>
        <v>0</v>
      </c>
      <c r="Q175" s="220" t="e">
        <f t="shared" si="43"/>
        <v>#VALUE!</v>
      </c>
      <c r="R175" s="220" t="str">
        <f t="shared" si="44"/>
        <v/>
      </c>
      <c r="S175" s="229" t="str">
        <f t="shared" si="45"/>
        <v/>
      </c>
      <c r="T175" s="230" t="str">
        <f t="shared" si="46"/>
        <v/>
      </c>
      <c r="U175" s="230" t="str">
        <f t="shared" si="47"/>
        <v/>
      </c>
      <c r="V175" s="224">
        <f t="shared" si="48"/>
        <v>0</v>
      </c>
      <c r="W175" s="112">
        <f t="shared" si="49"/>
        <v>0</v>
      </c>
      <c r="X175" s="237" t="str">
        <f t="shared" si="37"/>
        <v/>
      </c>
      <c r="Y175" s="242" t="b">
        <f t="shared" si="38"/>
        <v>0</v>
      </c>
      <c r="Z175" s="237">
        <f t="shared" si="50"/>
        <v>0</v>
      </c>
      <c r="AA175" s="237">
        <f>IF('Member Info'!N171="",1,"")</f>
        <v>1</v>
      </c>
      <c r="AB175" s="245" t="e">
        <f t="shared" si="51"/>
        <v>#VALUE!</v>
      </c>
      <c r="AC175" s="132" t="str">
        <f t="shared" si="39"/>
        <v/>
      </c>
      <c r="AD175" s="126">
        <f t="shared" si="40"/>
        <v>1</v>
      </c>
      <c r="AE175" s="126" t="str">
        <f>IF('Member Info'!N171&lt;&gt;"",IF('Member Info'!N171&lt;=$R$1,1,0),"")</f>
        <v/>
      </c>
      <c r="AG175" s="126" t="b">
        <f t="shared" si="52"/>
        <v>0</v>
      </c>
      <c r="AH175" s="126">
        <f t="shared" si="53"/>
        <v>0</v>
      </c>
      <c r="AJ175" s="126">
        <f t="shared" si="54"/>
        <v>0</v>
      </c>
      <c r="AK175" s="126">
        <f>IF('Member Info'!F171&gt;$R$1,1,0)</f>
        <v>0</v>
      </c>
      <c r="AL175" s="126" t="b">
        <f>IF(ISERROR(R175),ERROR.TYPE(#REF!)=ERROR.TYPE(R175),FALSE)</f>
        <v>0</v>
      </c>
      <c r="AM175" s="126" t="b">
        <f>IF(ISERROR(S175),ERROR.TYPE(#REF!)=ERROR.TYPE(S175),FALSE)</f>
        <v>0</v>
      </c>
      <c r="AN175" s="126">
        <f>IF(OR('Member Info'!F171&gt;=$S$1,'Member Info'!N171&gt;=$R$1),1,0)</f>
        <v>0</v>
      </c>
    </row>
    <row r="176" spans="1:40" x14ac:dyDescent="0.25">
      <c r="A176" s="4">
        <v>144</v>
      </c>
      <c r="B176" s="166">
        <f>'Member Info'!D172</f>
        <v>0</v>
      </c>
      <c r="C176" s="166">
        <f>'Member Info'!E172</f>
        <v>0</v>
      </c>
      <c r="D176" s="166" t="str">
        <f>'Member Info'!G172</f>
        <v/>
      </c>
      <c r="E176" s="167">
        <f>'Member Info'!B172</f>
        <v>0</v>
      </c>
      <c r="F176" s="244"/>
      <c r="G176" s="168" t="str">
        <f>IF(E176=0,"",
IF('Member Info'!$AM$19&lt;=$R$1,
SUMPRODUCT('Member Info'!L172+IF('Member Info'!H172&gt;'Member Info'!$AJ$12,'Member Info'!$AK$13,IF('Member Info'!H172&gt;'Member Info'!$AJ$11,'Member Info'!$AK$12,IF('Member Info'!H172&gt;'Member Info'!$AJ$10,'Member Info'!$AK$11,IF('Member Info'!H172&gt;'Member Info'!$AJ$9,'Member Info'!$AK$10,IF('Member Info'!H172&gt;'Member Info'!$AJ$8,'Member Info'!$AK$9,'Member Info'!$AK$8)))))),
SUMPRODUCT('Member Info'!L172+IF('Member Info'!H172&gt;'Member Info'!$AG$17,'Member Info'!$AH$18,IF('Member Info'!H172&gt;'Member Info'!$AG$16,'Member Info'!$AH$17,IF('Member Info'!H172&gt;'Member Info'!$AG$15,'Member Info'!$AH$16,IF('Member Info'!H172&gt;'Member Info'!$AG$14,'Member Info'!$AH$15,IF('Member Info'!H172&gt;'Member Info'!$AG$13,'Member Info'!$AH$14,IF('Member Info'!H172&gt;'Member Info'!$AG$12,'Member Info'!$AH$13,IF('Member Info'!H172&gt;'Member Info'!$AG$11,'Member Info'!$AH$12,IF('Member Info'!H172&gt;'Member Info'!$AG$10,'Member Info'!$AH$11,IF('Member Info'!H172&gt;'Member Info'!$AG$9,'Member Info'!$AH$10,IF('Member Info'!H172&gt;'Member Info'!$AG$8,'Member Info'!$AH$9,'Member Info'!$AH$8)))))))))))))</f>
        <v/>
      </c>
      <c r="H176" s="26"/>
      <c r="I176" s="26"/>
      <c r="J176" s="107" t="str">
        <f>IF(E176=0,"",IF('Member Info'!F172&gt;$S$1,CONCATENATE("Joined with practice on ", TEXT('Member Info'!F172, "DD/MM/YYYY")),IF('Member Info'!N172&lt;&gt;"",IF('Member Info'!N172&lt;$R$1,CONCATENATE("Left Scheme on ", TEXT('Member Info'!N172, "DD/MM/YYYY")),IF(ISERROR(G176),"Error Detected, No rate entered",IF(E176=0,"",IF(F176="","Error Detected, No Pensionable pay",IF(ISERROR(AB176)," Unknown Values entered.",IF(T176+U176&lt;1,"Acceptable",IF(R176+S176=200, "No Contributions Entered", IF(K176="","Error Detected, Choose reason&gt;",IF(X176="1",IF(T176=1,"Please Enter Deemed Pensionable Pay","Add Any Relevant Details Above"),"Please Give Details Above"))))))))),IF(ISERROR(G176),"Error Detected, No rate entered",IF(E176=0,"",IF(F176="","Error Detected, No Pensionable pay",IF(ISERROR(AB176)," Unknown Values entered.",IF(T176+U176&lt;1,"Acceptable",IF(R176+S176=200, "No Contributions Entered", IF(K176="","Error Detected, Choose reason&gt;",IF(X176="1",IF(T176=1,"Please Enter Deemed Pensionable Pay","Add relevant Details Above"),"Please give details Above")))))))))))</f>
        <v/>
      </c>
      <c r="K176" s="263"/>
      <c r="L176" s="93"/>
      <c r="M176" s="93" t="str">
        <f t="shared" si="42"/>
        <v/>
      </c>
      <c r="N176" s="96">
        <f t="shared" si="41"/>
        <v>0</v>
      </c>
      <c r="O176" s="96">
        <f t="shared" si="41"/>
        <v>0</v>
      </c>
      <c r="P176" s="220">
        <f>(ROUND((F176/100*'Member Info'!$W$2), 2))</f>
        <v>0</v>
      </c>
      <c r="Q176" s="220" t="e">
        <f t="shared" si="43"/>
        <v>#VALUE!</v>
      </c>
      <c r="R176" s="220" t="str">
        <f t="shared" si="44"/>
        <v/>
      </c>
      <c r="S176" s="229" t="str">
        <f t="shared" si="45"/>
        <v/>
      </c>
      <c r="T176" s="230" t="str">
        <f t="shared" si="46"/>
        <v/>
      </c>
      <c r="U176" s="230" t="str">
        <f t="shared" si="47"/>
        <v/>
      </c>
      <c r="V176" s="224">
        <f t="shared" si="48"/>
        <v>0</v>
      </c>
      <c r="W176" s="112">
        <f t="shared" si="49"/>
        <v>0</v>
      </c>
      <c r="X176" s="237" t="str">
        <f t="shared" si="37"/>
        <v/>
      </c>
      <c r="Y176" s="242" t="b">
        <f t="shared" si="38"/>
        <v>0</v>
      </c>
      <c r="Z176" s="237">
        <f t="shared" si="50"/>
        <v>0</v>
      </c>
      <c r="AA176" s="237">
        <f>IF('Member Info'!N172="",1,"")</f>
        <v>1</v>
      </c>
      <c r="AB176" s="245" t="e">
        <f t="shared" si="51"/>
        <v>#VALUE!</v>
      </c>
      <c r="AC176" s="132" t="str">
        <f t="shared" si="39"/>
        <v/>
      </c>
      <c r="AD176" s="126">
        <f t="shared" si="40"/>
        <v>1</v>
      </c>
      <c r="AE176" s="126" t="str">
        <f>IF('Member Info'!N172&lt;&gt;"",IF('Member Info'!N172&lt;=$R$1,1,0),"")</f>
        <v/>
      </c>
      <c r="AG176" s="126" t="b">
        <f t="shared" si="52"/>
        <v>0</v>
      </c>
      <c r="AH176" s="126">
        <f t="shared" si="53"/>
        <v>0</v>
      </c>
      <c r="AJ176" s="126">
        <f t="shared" si="54"/>
        <v>0</v>
      </c>
      <c r="AK176" s="126">
        <f>IF('Member Info'!F172&gt;$R$1,1,0)</f>
        <v>0</v>
      </c>
      <c r="AL176" s="126" t="b">
        <f>IF(ISERROR(R176),ERROR.TYPE(#REF!)=ERROR.TYPE(R176),FALSE)</f>
        <v>0</v>
      </c>
      <c r="AM176" s="126" t="b">
        <f>IF(ISERROR(S176),ERROR.TYPE(#REF!)=ERROR.TYPE(S176),FALSE)</f>
        <v>0</v>
      </c>
      <c r="AN176" s="126">
        <f>IF(OR('Member Info'!F172&gt;=$S$1,'Member Info'!N172&gt;=$R$1),1,0)</f>
        <v>0</v>
      </c>
    </row>
    <row r="177" spans="1:40" x14ac:dyDescent="0.25">
      <c r="A177" s="4">
        <v>145</v>
      </c>
      <c r="B177" s="166">
        <f>'Member Info'!D173</f>
        <v>0</v>
      </c>
      <c r="C177" s="166">
        <f>'Member Info'!E173</f>
        <v>0</v>
      </c>
      <c r="D177" s="166" t="str">
        <f>'Member Info'!G173</f>
        <v/>
      </c>
      <c r="E177" s="167">
        <f>'Member Info'!B173</f>
        <v>0</v>
      </c>
      <c r="F177" s="244"/>
      <c r="G177" s="168" t="str">
        <f>IF(E177=0,"",
IF('Member Info'!$AM$19&lt;=$R$1,
SUMPRODUCT('Member Info'!L173+IF('Member Info'!H173&gt;'Member Info'!$AJ$12,'Member Info'!$AK$13,IF('Member Info'!H173&gt;'Member Info'!$AJ$11,'Member Info'!$AK$12,IF('Member Info'!H173&gt;'Member Info'!$AJ$10,'Member Info'!$AK$11,IF('Member Info'!H173&gt;'Member Info'!$AJ$9,'Member Info'!$AK$10,IF('Member Info'!H173&gt;'Member Info'!$AJ$8,'Member Info'!$AK$9,'Member Info'!$AK$8)))))),
SUMPRODUCT('Member Info'!L173+IF('Member Info'!H173&gt;'Member Info'!$AG$17,'Member Info'!$AH$18,IF('Member Info'!H173&gt;'Member Info'!$AG$16,'Member Info'!$AH$17,IF('Member Info'!H173&gt;'Member Info'!$AG$15,'Member Info'!$AH$16,IF('Member Info'!H173&gt;'Member Info'!$AG$14,'Member Info'!$AH$15,IF('Member Info'!H173&gt;'Member Info'!$AG$13,'Member Info'!$AH$14,IF('Member Info'!H173&gt;'Member Info'!$AG$12,'Member Info'!$AH$13,IF('Member Info'!H173&gt;'Member Info'!$AG$11,'Member Info'!$AH$12,IF('Member Info'!H173&gt;'Member Info'!$AG$10,'Member Info'!$AH$11,IF('Member Info'!H173&gt;'Member Info'!$AG$9,'Member Info'!$AH$10,IF('Member Info'!H173&gt;'Member Info'!$AG$8,'Member Info'!$AH$9,'Member Info'!$AH$8)))))))))))))</f>
        <v/>
      </c>
      <c r="H177" s="26"/>
      <c r="I177" s="26"/>
      <c r="J177" s="107" t="str">
        <f>IF(E177=0,"",IF('Member Info'!F173&gt;$S$1,CONCATENATE("Joined with practice on ", TEXT('Member Info'!F173, "DD/MM/YYYY")),IF('Member Info'!N173&lt;&gt;"",IF('Member Info'!N173&lt;$R$1,CONCATENATE("Left Scheme on ", TEXT('Member Info'!N173, "DD/MM/YYYY")),IF(ISERROR(G177),"Error Detected, No rate entered",IF(E177=0,"",IF(F177="","Error Detected, No Pensionable pay",IF(ISERROR(AB177)," Unknown Values entered.",IF(T177+U177&lt;1,"Acceptable",IF(R177+S177=200, "No Contributions Entered", IF(K177="","Error Detected, Choose reason&gt;",IF(X177="1",IF(T177=1,"Please Enter Deemed Pensionable Pay","Add Any Relevant Details Above"),"Please Give Details Above"))))))))),IF(ISERROR(G177),"Error Detected, No rate entered",IF(E177=0,"",IF(F177="","Error Detected, No Pensionable pay",IF(ISERROR(AB177)," Unknown Values entered.",IF(T177+U177&lt;1,"Acceptable",IF(R177+S177=200, "No Contributions Entered", IF(K177="","Error Detected, Choose reason&gt;",IF(X177="1",IF(T177=1,"Please Enter Deemed Pensionable Pay","Add relevant Details Above"),"Please give details Above")))))))))))</f>
        <v/>
      </c>
      <c r="K177" s="263"/>
      <c r="L177" s="93"/>
      <c r="M177" s="93" t="str">
        <f t="shared" si="42"/>
        <v/>
      </c>
      <c r="N177" s="96">
        <f t="shared" si="41"/>
        <v>0</v>
      </c>
      <c r="O177" s="96">
        <f t="shared" si="41"/>
        <v>0</v>
      </c>
      <c r="P177" s="220">
        <f>(ROUND((F177/100*'Member Info'!$W$2), 2))</f>
        <v>0</v>
      </c>
      <c r="Q177" s="220" t="e">
        <f t="shared" si="43"/>
        <v>#VALUE!</v>
      </c>
      <c r="R177" s="220" t="str">
        <f t="shared" si="44"/>
        <v/>
      </c>
      <c r="S177" s="229" t="str">
        <f t="shared" si="45"/>
        <v/>
      </c>
      <c r="T177" s="230" t="str">
        <f t="shared" si="46"/>
        <v/>
      </c>
      <c r="U177" s="230" t="str">
        <f t="shared" si="47"/>
        <v/>
      </c>
      <c r="V177" s="224">
        <f t="shared" si="48"/>
        <v>0</v>
      </c>
      <c r="W177" s="112">
        <f t="shared" si="49"/>
        <v>0</v>
      </c>
      <c r="X177" s="237" t="str">
        <f t="shared" si="37"/>
        <v/>
      </c>
      <c r="Y177" s="242" t="b">
        <f t="shared" si="38"/>
        <v>0</v>
      </c>
      <c r="Z177" s="237">
        <f t="shared" si="50"/>
        <v>0</v>
      </c>
      <c r="AA177" s="237">
        <f>IF('Member Info'!N173="",1,"")</f>
        <v>1</v>
      </c>
      <c r="AB177" s="245" t="e">
        <f t="shared" si="51"/>
        <v>#VALUE!</v>
      </c>
      <c r="AC177" s="132" t="str">
        <f t="shared" si="39"/>
        <v/>
      </c>
      <c r="AD177" s="126">
        <f t="shared" si="40"/>
        <v>1</v>
      </c>
      <c r="AE177" s="126" t="str">
        <f>IF('Member Info'!N173&lt;&gt;"",IF('Member Info'!N173&lt;=$R$1,1,0),"")</f>
        <v/>
      </c>
      <c r="AG177" s="126" t="b">
        <f t="shared" si="52"/>
        <v>0</v>
      </c>
      <c r="AH177" s="126">
        <f t="shared" si="53"/>
        <v>0</v>
      </c>
      <c r="AJ177" s="126">
        <f t="shared" si="54"/>
        <v>0</v>
      </c>
      <c r="AK177" s="126">
        <f>IF('Member Info'!F173&gt;$R$1,1,0)</f>
        <v>0</v>
      </c>
      <c r="AL177" s="126" t="b">
        <f>IF(ISERROR(R177),ERROR.TYPE(#REF!)=ERROR.TYPE(R177),FALSE)</f>
        <v>0</v>
      </c>
      <c r="AM177" s="126" t="b">
        <f>IF(ISERROR(S177),ERROR.TYPE(#REF!)=ERROR.TYPE(S177),FALSE)</f>
        <v>0</v>
      </c>
      <c r="AN177" s="126">
        <f>IF(OR('Member Info'!F173&gt;=$S$1,'Member Info'!N173&gt;=$R$1),1,0)</f>
        <v>0</v>
      </c>
    </row>
    <row r="178" spans="1:40" x14ac:dyDescent="0.25">
      <c r="A178" s="4">
        <v>146</v>
      </c>
      <c r="B178" s="166">
        <f>'Member Info'!D174</f>
        <v>0</v>
      </c>
      <c r="C178" s="166">
        <f>'Member Info'!E174</f>
        <v>0</v>
      </c>
      <c r="D178" s="166" t="str">
        <f>'Member Info'!G174</f>
        <v/>
      </c>
      <c r="E178" s="167">
        <f>'Member Info'!B174</f>
        <v>0</v>
      </c>
      <c r="F178" s="244"/>
      <c r="G178" s="168" t="str">
        <f>IF(E178=0,"",
IF('Member Info'!$AM$19&lt;=$R$1,
SUMPRODUCT('Member Info'!L174+IF('Member Info'!H174&gt;'Member Info'!$AJ$12,'Member Info'!$AK$13,IF('Member Info'!H174&gt;'Member Info'!$AJ$11,'Member Info'!$AK$12,IF('Member Info'!H174&gt;'Member Info'!$AJ$10,'Member Info'!$AK$11,IF('Member Info'!H174&gt;'Member Info'!$AJ$9,'Member Info'!$AK$10,IF('Member Info'!H174&gt;'Member Info'!$AJ$8,'Member Info'!$AK$9,'Member Info'!$AK$8)))))),
SUMPRODUCT('Member Info'!L174+IF('Member Info'!H174&gt;'Member Info'!$AG$17,'Member Info'!$AH$18,IF('Member Info'!H174&gt;'Member Info'!$AG$16,'Member Info'!$AH$17,IF('Member Info'!H174&gt;'Member Info'!$AG$15,'Member Info'!$AH$16,IF('Member Info'!H174&gt;'Member Info'!$AG$14,'Member Info'!$AH$15,IF('Member Info'!H174&gt;'Member Info'!$AG$13,'Member Info'!$AH$14,IF('Member Info'!H174&gt;'Member Info'!$AG$12,'Member Info'!$AH$13,IF('Member Info'!H174&gt;'Member Info'!$AG$11,'Member Info'!$AH$12,IF('Member Info'!H174&gt;'Member Info'!$AG$10,'Member Info'!$AH$11,IF('Member Info'!H174&gt;'Member Info'!$AG$9,'Member Info'!$AH$10,IF('Member Info'!H174&gt;'Member Info'!$AG$8,'Member Info'!$AH$9,'Member Info'!$AH$8)))))))))))))</f>
        <v/>
      </c>
      <c r="H178" s="26"/>
      <c r="I178" s="26"/>
      <c r="J178" s="107" t="str">
        <f>IF(E178=0,"",IF('Member Info'!F174&gt;$S$1,CONCATENATE("Joined with practice on ", TEXT('Member Info'!F174, "DD/MM/YYYY")),IF('Member Info'!N174&lt;&gt;"",IF('Member Info'!N174&lt;$R$1,CONCATENATE("Left Scheme on ", TEXT('Member Info'!N174, "DD/MM/YYYY")),IF(ISERROR(G178),"Error Detected, No rate entered",IF(E178=0,"",IF(F178="","Error Detected, No Pensionable pay",IF(ISERROR(AB178)," Unknown Values entered.",IF(T178+U178&lt;1,"Acceptable",IF(R178+S178=200, "No Contributions Entered", IF(K178="","Error Detected, Choose reason&gt;",IF(X178="1",IF(T178=1,"Please Enter Deemed Pensionable Pay","Add Any Relevant Details Above"),"Please Give Details Above"))))))))),IF(ISERROR(G178),"Error Detected, No rate entered",IF(E178=0,"",IF(F178="","Error Detected, No Pensionable pay",IF(ISERROR(AB178)," Unknown Values entered.",IF(T178+U178&lt;1,"Acceptable",IF(R178+S178=200, "No Contributions Entered", IF(K178="","Error Detected, Choose reason&gt;",IF(X178="1",IF(T178=1,"Please Enter Deemed Pensionable Pay","Add relevant Details Above"),"Please give details Above")))))))))))</f>
        <v/>
      </c>
      <c r="K178" s="263"/>
      <c r="L178" s="93"/>
      <c r="M178" s="93" t="str">
        <f t="shared" si="42"/>
        <v/>
      </c>
      <c r="N178" s="96">
        <f t="shared" si="41"/>
        <v>0</v>
      </c>
      <c r="O178" s="96">
        <f t="shared" si="41"/>
        <v>0</v>
      </c>
      <c r="P178" s="220">
        <f>(ROUND((F178/100*'Member Info'!$W$2), 2))</f>
        <v>0</v>
      </c>
      <c r="Q178" s="220" t="e">
        <f t="shared" si="43"/>
        <v>#VALUE!</v>
      </c>
      <c r="R178" s="220" t="str">
        <f t="shared" si="44"/>
        <v/>
      </c>
      <c r="S178" s="229" t="str">
        <f t="shared" si="45"/>
        <v/>
      </c>
      <c r="T178" s="230" t="str">
        <f t="shared" si="46"/>
        <v/>
      </c>
      <c r="U178" s="230" t="str">
        <f t="shared" si="47"/>
        <v/>
      </c>
      <c r="V178" s="224">
        <f t="shared" si="48"/>
        <v>0</v>
      </c>
      <c r="W178" s="112">
        <f t="shared" si="49"/>
        <v>0</v>
      </c>
      <c r="X178" s="237" t="str">
        <f t="shared" si="37"/>
        <v/>
      </c>
      <c r="Y178" s="242" t="b">
        <f t="shared" si="38"/>
        <v>0</v>
      </c>
      <c r="Z178" s="237">
        <f t="shared" si="50"/>
        <v>0</v>
      </c>
      <c r="AA178" s="237">
        <f>IF('Member Info'!N174="",1,"")</f>
        <v>1</v>
      </c>
      <c r="AB178" s="245" t="e">
        <f t="shared" si="51"/>
        <v>#VALUE!</v>
      </c>
      <c r="AC178" s="132" t="str">
        <f t="shared" si="39"/>
        <v/>
      </c>
      <c r="AD178" s="126">
        <f t="shared" si="40"/>
        <v>1</v>
      </c>
      <c r="AE178" s="126" t="str">
        <f>IF('Member Info'!N174&lt;&gt;"",IF('Member Info'!N174&lt;=$R$1,1,0),"")</f>
        <v/>
      </c>
      <c r="AG178" s="126" t="b">
        <f t="shared" si="52"/>
        <v>0</v>
      </c>
      <c r="AH178" s="126">
        <f t="shared" si="53"/>
        <v>0</v>
      </c>
      <c r="AJ178" s="126">
        <f t="shared" si="54"/>
        <v>0</v>
      </c>
      <c r="AK178" s="126">
        <f>IF('Member Info'!F174&gt;$R$1,1,0)</f>
        <v>0</v>
      </c>
      <c r="AL178" s="126" t="b">
        <f>IF(ISERROR(R178),ERROR.TYPE(#REF!)=ERROR.TYPE(R178),FALSE)</f>
        <v>0</v>
      </c>
      <c r="AM178" s="126" t="b">
        <f>IF(ISERROR(S178),ERROR.TYPE(#REF!)=ERROR.TYPE(S178),FALSE)</f>
        <v>0</v>
      </c>
      <c r="AN178" s="126">
        <f>IF(OR('Member Info'!F174&gt;=$S$1,'Member Info'!N174&gt;=$R$1),1,0)</f>
        <v>0</v>
      </c>
    </row>
    <row r="179" spans="1:40" x14ac:dyDescent="0.25">
      <c r="A179" s="4">
        <v>147</v>
      </c>
      <c r="B179" s="166">
        <f>'Member Info'!D175</f>
        <v>0</v>
      </c>
      <c r="C179" s="166">
        <f>'Member Info'!E175</f>
        <v>0</v>
      </c>
      <c r="D179" s="166" t="str">
        <f>'Member Info'!G175</f>
        <v/>
      </c>
      <c r="E179" s="167">
        <f>'Member Info'!B175</f>
        <v>0</v>
      </c>
      <c r="F179" s="244"/>
      <c r="G179" s="168" t="str">
        <f>IF(E179=0,"",
IF('Member Info'!$AM$19&lt;=$R$1,
SUMPRODUCT('Member Info'!L175+IF('Member Info'!H175&gt;'Member Info'!$AJ$12,'Member Info'!$AK$13,IF('Member Info'!H175&gt;'Member Info'!$AJ$11,'Member Info'!$AK$12,IF('Member Info'!H175&gt;'Member Info'!$AJ$10,'Member Info'!$AK$11,IF('Member Info'!H175&gt;'Member Info'!$AJ$9,'Member Info'!$AK$10,IF('Member Info'!H175&gt;'Member Info'!$AJ$8,'Member Info'!$AK$9,'Member Info'!$AK$8)))))),
SUMPRODUCT('Member Info'!L175+IF('Member Info'!H175&gt;'Member Info'!$AG$17,'Member Info'!$AH$18,IF('Member Info'!H175&gt;'Member Info'!$AG$16,'Member Info'!$AH$17,IF('Member Info'!H175&gt;'Member Info'!$AG$15,'Member Info'!$AH$16,IF('Member Info'!H175&gt;'Member Info'!$AG$14,'Member Info'!$AH$15,IF('Member Info'!H175&gt;'Member Info'!$AG$13,'Member Info'!$AH$14,IF('Member Info'!H175&gt;'Member Info'!$AG$12,'Member Info'!$AH$13,IF('Member Info'!H175&gt;'Member Info'!$AG$11,'Member Info'!$AH$12,IF('Member Info'!H175&gt;'Member Info'!$AG$10,'Member Info'!$AH$11,IF('Member Info'!H175&gt;'Member Info'!$AG$9,'Member Info'!$AH$10,IF('Member Info'!H175&gt;'Member Info'!$AG$8,'Member Info'!$AH$9,'Member Info'!$AH$8)))))))))))))</f>
        <v/>
      </c>
      <c r="H179" s="26"/>
      <c r="I179" s="26"/>
      <c r="J179" s="107" t="str">
        <f>IF(E179=0,"",IF('Member Info'!F175&gt;$S$1,CONCATENATE("Joined with practice on ", TEXT('Member Info'!F175, "DD/MM/YYYY")),IF('Member Info'!N175&lt;&gt;"",IF('Member Info'!N175&lt;$R$1,CONCATENATE("Left Scheme on ", TEXT('Member Info'!N175, "DD/MM/YYYY")),IF(ISERROR(G179),"Error Detected, No rate entered",IF(E179=0,"",IF(F179="","Error Detected, No Pensionable pay",IF(ISERROR(AB179)," Unknown Values entered.",IF(T179+U179&lt;1,"Acceptable",IF(R179+S179=200, "No Contributions Entered", IF(K179="","Error Detected, Choose reason&gt;",IF(X179="1",IF(T179=1,"Please Enter Deemed Pensionable Pay","Add Any Relevant Details Above"),"Please Give Details Above"))))))))),IF(ISERROR(G179),"Error Detected, No rate entered",IF(E179=0,"",IF(F179="","Error Detected, No Pensionable pay",IF(ISERROR(AB179)," Unknown Values entered.",IF(T179+U179&lt;1,"Acceptable",IF(R179+S179=200, "No Contributions Entered", IF(K179="","Error Detected, Choose reason&gt;",IF(X179="1",IF(T179=1,"Please Enter Deemed Pensionable Pay","Add relevant Details Above"),"Please give details Above")))))))))))</f>
        <v/>
      </c>
      <c r="K179" s="263"/>
      <c r="L179" s="93"/>
      <c r="M179" s="93" t="str">
        <f t="shared" si="42"/>
        <v/>
      </c>
      <c r="N179" s="96">
        <f t="shared" si="41"/>
        <v>0</v>
      </c>
      <c r="O179" s="96">
        <f t="shared" si="41"/>
        <v>0</v>
      </c>
      <c r="P179" s="220">
        <f>(ROUND((F179/100*'Member Info'!$W$2), 2))</f>
        <v>0</v>
      </c>
      <c r="Q179" s="220" t="e">
        <f t="shared" si="43"/>
        <v>#VALUE!</v>
      </c>
      <c r="R179" s="220" t="str">
        <f t="shared" si="44"/>
        <v/>
      </c>
      <c r="S179" s="229" t="str">
        <f t="shared" si="45"/>
        <v/>
      </c>
      <c r="T179" s="230" t="str">
        <f t="shared" si="46"/>
        <v/>
      </c>
      <c r="U179" s="230" t="str">
        <f t="shared" si="47"/>
        <v/>
      </c>
      <c r="V179" s="224">
        <f t="shared" si="48"/>
        <v>0</v>
      </c>
      <c r="W179" s="112">
        <f t="shared" si="49"/>
        <v>0</v>
      </c>
      <c r="X179" s="237" t="str">
        <f t="shared" si="37"/>
        <v/>
      </c>
      <c r="Y179" s="242" t="b">
        <f t="shared" si="38"/>
        <v>0</v>
      </c>
      <c r="Z179" s="237">
        <f t="shared" si="50"/>
        <v>0</v>
      </c>
      <c r="AA179" s="237">
        <f>IF('Member Info'!N175="",1,"")</f>
        <v>1</v>
      </c>
      <c r="AB179" s="245" t="e">
        <f t="shared" si="51"/>
        <v>#VALUE!</v>
      </c>
      <c r="AC179" s="132" t="str">
        <f t="shared" si="39"/>
        <v/>
      </c>
      <c r="AD179" s="126">
        <f t="shared" si="40"/>
        <v>1</v>
      </c>
      <c r="AE179" s="126" t="str">
        <f>IF('Member Info'!N175&lt;&gt;"",IF('Member Info'!N175&lt;=$R$1,1,0),"")</f>
        <v/>
      </c>
      <c r="AG179" s="126" t="b">
        <f t="shared" si="52"/>
        <v>0</v>
      </c>
      <c r="AH179" s="126">
        <f t="shared" si="53"/>
        <v>0</v>
      </c>
      <c r="AJ179" s="126">
        <f t="shared" si="54"/>
        <v>0</v>
      </c>
      <c r="AK179" s="126">
        <f>IF('Member Info'!F175&gt;$R$1,1,0)</f>
        <v>0</v>
      </c>
      <c r="AL179" s="126" t="b">
        <f>IF(ISERROR(R179),ERROR.TYPE(#REF!)=ERROR.TYPE(R179),FALSE)</f>
        <v>0</v>
      </c>
      <c r="AM179" s="126" t="b">
        <f>IF(ISERROR(S179),ERROR.TYPE(#REF!)=ERROR.TYPE(S179),FALSE)</f>
        <v>0</v>
      </c>
      <c r="AN179" s="126">
        <f>IF(OR('Member Info'!F175&gt;=$S$1,'Member Info'!N175&gt;=$R$1),1,0)</f>
        <v>0</v>
      </c>
    </row>
    <row r="180" spans="1:40" x14ac:dyDescent="0.25">
      <c r="A180" s="4">
        <v>148</v>
      </c>
      <c r="B180" s="166">
        <f>'Member Info'!D176</f>
        <v>0</v>
      </c>
      <c r="C180" s="166">
        <f>'Member Info'!E176</f>
        <v>0</v>
      </c>
      <c r="D180" s="166" t="str">
        <f>'Member Info'!G176</f>
        <v/>
      </c>
      <c r="E180" s="167">
        <f>'Member Info'!B176</f>
        <v>0</v>
      </c>
      <c r="F180" s="244"/>
      <c r="G180" s="168" t="str">
        <f>IF(E180=0,"",
IF('Member Info'!$AM$19&lt;=$R$1,
SUMPRODUCT('Member Info'!L176+IF('Member Info'!H176&gt;'Member Info'!$AJ$12,'Member Info'!$AK$13,IF('Member Info'!H176&gt;'Member Info'!$AJ$11,'Member Info'!$AK$12,IF('Member Info'!H176&gt;'Member Info'!$AJ$10,'Member Info'!$AK$11,IF('Member Info'!H176&gt;'Member Info'!$AJ$9,'Member Info'!$AK$10,IF('Member Info'!H176&gt;'Member Info'!$AJ$8,'Member Info'!$AK$9,'Member Info'!$AK$8)))))),
SUMPRODUCT('Member Info'!L176+IF('Member Info'!H176&gt;'Member Info'!$AG$17,'Member Info'!$AH$18,IF('Member Info'!H176&gt;'Member Info'!$AG$16,'Member Info'!$AH$17,IF('Member Info'!H176&gt;'Member Info'!$AG$15,'Member Info'!$AH$16,IF('Member Info'!H176&gt;'Member Info'!$AG$14,'Member Info'!$AH$15,IF('Member Info'!H176&gt;'Member Info'!$AG$13,'Member Info'!$AH$14,IF('Member Info'!H176&gt;'Member Info'!$AG$12,'Member Info'!$AH$13,IF('Member Info'!H176&gt;'Member Info'!$AG$11,'Member Info'!$AH$12,IF('Member Info'!H176&gt;'Member Info'!$AG$10,'Member Info'!$AH$11,IF('Member Info'!H176&gt;'Member Info'!$AG$9,'Member Info'!$AH$10,IF('Member Info'!H176&gt;'Member Info'!$AG$8,'Member Info'!$AH$9,'Member Info'!$AH$8)))))))))))))</f>
        <v/>
      </c>
      <c r="H180" s="26"/>
      <c r="I180" s="26"/>
      <c r="J180" s="107" t="str">
        <f>IF(E180=0,"",IF('Member Info'!F176&gt;$S$1,CONCATENATE("Joined with practice on ", TEXT('Member Info'!F176, "DD/MM/YYYY")),IF('Member Info'!N176&lt;&gt;"",IF('Member Info'!N176&lt;$R$1,CONCATENATE("Left Scheme on ", TEXT('Member Info'!N176, "DD/MM/YYYY")),IF(ISERROR(G180),"Error Detected, No rate entered",IF(E180=0,"",IF(F180="","Error Detected, No Pensionable pay",IF(ISERROR(AB180)," Unknown Values entered.",IF(T180+U180&lt;1,"Acceptable",IF(R180+S180=200, "No Contributions Entered", IF(K180="","Error Detected, Choose reason&gt;",IF(X180="1",IF(T180=1,"Please Enter Deemed Pensionable Pay","Add Any Relevant Details Above"),"Please Give Details Above"))))))))),IF(ISERROR(G180),"Error Detected, No rate entered",IF(E180=0,"",IF(F180="","Error Detected, No Pensionable pay",IF(ISERROR(AB180)," Unknown Values entered.",IF(T180+U180&lt;1,"Acceptable",IF(R180+S180=200, "No Contributions Entered", IF(K180="","Error Detected, Choose reason&gt;",IF(X180="1",IF(T180=1,"Please Enter Deemed Pensionable Pay","Add relevant Details Above"),"Please give details Above")))))))))))</f>
        <v/>
      </c>
      <c r="K180" s="263"/>
      <c r="L180" s="93"/>
      <c r="M180" s="93" t="str">
        <f t="shared" si="42"/>
        <v/>
      </c>
      <c r="N180" s="96">
        <f t="shared" si="41"/>
        <v>0</v>
      </c>
      <c r="O180" s="96">
        <f t="shared" si="41"/>
        <v>0</v>
      </c>
      <c r="P180" s="220">
        <f>(ROUND((F180/100*'Member Info'!$W$2), 2))</f>
        <v>0</v>
      </c>
      <c r="Q180" s="220" t="e">
        <f t="shared" si="43"/>
        <v>#VALUE!</v>
      </c>
      <c r="R180" s="220" t="str">
        <f t="shared" si="44"/>
        <v/>
      </c>
      <c r="S180" s="229" t="str">
        <f t="shared" si="45"/>
        <v/>
      </c>
      <c r="T180" s="230" t="str">
        <f t="shared" si="46"/>
        <v/>
      </c>
      <c r="U180" s="230" t="str">
        <f t="shared" si="47"/>
        <v/>
      </c>
      <c r="V180" s="224">
        <f t="shared" si="48"/>
        <v>0</v>
      </c>
      <c r="W180" s="112">
        <f t="shared" si="49"/>
        <v>0</v>
      </c>
      <c r="X180" s="237" t="str">
        <f t="shared" si="37"/>
        <v/>
      </c>
      <c r="Y180" s="242" t="b">
        <f t="shared" si="38"/>
        <v>0</v>
      </c>
      <c r="Z180" s="237">
        <f t="shared" si="50"/>
        <v>0</v>
      </c>
      <c r="AA180" s="237">
        <f>IF('Member Info'!N176="",1,"")</f>
        <v>1</v>
      </c>
      <c r="AB180" s="245" t="e">
        <f t="shared" si="51"/>
        <v>#VALUE!</v>
      </c>
      <c r="AC180" s="132" t="str">
        <f t="shared" si="39"/>
        <v/>
      </c>
      <c r="AD180" s="126">
        <f t="shared" si="40"/>
        <v>1</v>
      </c>
      <c r="AE180" s="126" t="str">
        <f>IF('Member Info'!N176&lt;&gt;"",IF('Member Info'!N176&lt;=$R$1,1,0),"")</f>
        <v/>
      </c>
      <c r="AG180" s="126" t="b">
        <f t="shared" si="52"/>
        <v>0</v>
      </c>
      <c r="AH180" s="126">
        <f t="shared" si="53"/>
        <v>0</v>
      </c>
      <c r="AJ180" s="126">
        <f t="shared" si="54"/>
        <v>0</v>
      </c>
      <c r="AK180" s="126">
        <f>IF('Member Info'!F176&gt;$R$1,1,0)</f>
        <v>0</v>
      </c>
      <c r="AL180" s="126" t="b">
        <f>IF(ISERROR(R180),ERROR.TYPE(#REF!)=ERROR.TYPE(R180),FALSE)</f>
        <v>0</v>
      </c>
      <c r="AM180" s="126" t="b">
        <f>IF(ISERROR(S180),ERROR.TYPE(#REF!)=ERROR.TYPE(S180),FALSE)</f>
        <v>0</v>
      </c>
      <c r="AN180" s="126">
        <f>IF(OR('Member Info'!F176&gt;=$S$1,'Member Info'!N176&gt;=$R$1),1,0)</f>
        <v>0</v>
      </c>
    </row>
    <row r="181" spans="1:40" x14ac:dyDescent="0.25">
      <c r="A181" s="4">
        <v>149</v>
      </c>
      <c r="B181" s="166">
        <f>'Member Info'!D177</f>
        <v>0</v>
      </c>
      <c r="C181" s="166">
        <f>'Member Info'!E177</f>
        <v>0</v>
      </c>
      <c r="D181" s="166" t="str">
        <f>'Member Info'!G177</f>
        <v/>
      </c>
      <c r="E181" s="167">
        <f>'Member Info'!B177</f>
        <v>0</v>
      </c>
      <c r="F181" s="244"/>
      <c r="G181" s="168" t="str">
        <f>IF(E181=0,"",
IF('Member Info'!$AM$19&lt;=$R$1,
SUMPRODUCT('Member Info'!L177+IF('Member Info'!H177&gt;'Member Info'!$AJ$12,'Member Info'!$AK$13,IF('Member Info'!H177&gt;'Member Info'!$AJ$11,'Member Info'!$AK$12,IF('Member Info'!H177&gt;'Member Info'!$AJ$10,'Member Info'!$AK$11,IF('Member Info'!H177&gt;'Member Info'!$AJ$9,'Member Info'!$AK$10,IF('Member Info'!H177&gt;'Member Info'!$AJ$8,'Member Info'!$AK$9,'Member Info'!$AK$8)))))),
SUMPRODUCT('Member Info'!L177+IF('Member Info'!H177&gt;'Member Info'!$AG$17,'Member Info'!$AH$18,IF('Member Info'!H177&gt;'Member Info'!$AG$16,'Member Info'!$AH$17,IF('Member Info'!H177&gt;'Member Info'!$AG$15,'Member Info'!$AH$16,IF('Member Info'!H177&gt;'Member Info'!$AG$14,'Member Info'!$AH$15,IF('Member Info'!H177&gt;'Member Info'!$AG$13,'Member Info'!$AH$14,IF('Member Info'!H177&gt;'Member Info'!$AG$12,'Member Info'!$AH$13,IF('Member Info'!H177&gt;'Member Info'!$AG$11,'Member Info'!$AH$12,IF('Member Info'!H177&gt;'Member Info'!$AG$10,'Member Info'!$AH$11,IF('Member Info'!H177&gt;'Member Info'!$AG$9,'Member Info'!$AH$10,IF('Member Info'!H177&gt;'Member Info'!$AG$8,'Member Info'!$AH$9,'Member Info'!$AH$8)))))))))))))</f>
        <v/>
      </c>
      <c r="H181" s="26"/>
      <c r="I181" s="26"/>
      <c r="J181" s="107" t="str">
        <f>IF(E181=0,"",IF('Member Info'!F177&gt;$S$1,CONCATENATE("Joined with practice on ", TEXT('Member Info'!F177, "DD/MM/YYYY")),IF('Member Info'!N177&lt;&gt;"",IF('Member Info'!N177&lt;$R$1,CONCATENATE("Left Scheme on ", TEXT('Member Info'!N177, "DD/MM/YYYY")),IF(ISERROR(G181),"Error Detected, No rate entered",IF(E181=0,"",IF(F181="","Error Detected, No Pensionable pay",IF(ISERROR(AB181)," Unknown Values entered.",IF(T181+U181&lt;1,"Acceptable",IF(R181+S181=200, "No Contributions Entered", IF(K181="","Error Detected, Choose reason&gt;",IF(X181="1",IF(T181=1,"Please Enter Deemed Pensionable Pay","Add Any Relevant Details Above"),"Please Give Details Above"))))))))),IF(ISERROR(G181),"Error Detected, No rate entered",IF(E181=0,"",IF(F181="","Error Detected, No Pensionable pay",IF(ISERROR(AB181)," Unknown Values entered.",IF(T181+U181&lt;1,"Acceptable",IF(R181+S181=200, "No Contributions Entered", IF(K181="","Error Detected, Choose reason&gt;",IF(X181="1",IF(T181=1,"Please Enter Deemed Pensionable Pay","Add relevant Details Above"),"Please give details Above")))))))))))</f>
        <v/>
      </c>
      <c r="K181" s="263"/>
      <c r="L181" s="93"/>
      <c r="M181" s="93" t="str">
        <f t="shared" si="42"/>
        <v/>
      </c>
      <c r="N181" s="96">
        <f t="shared" si="41"/>
        <v>0</v>
      </c>
      <c r="O181" s="96">
        <f t="shared" si="41"/>
        <v>0</v>
      </c>
      <c r="P181" s="220">
        <f>(ROUND((F181/100*'Member Info'!$W$2), 2))</f>
        <v>0</v>
      </c>
      <c r="Q181" s="220" t="e">
        <f t="shared" si="43"/>
        <v>#VALUE!</v>
      </c>
      <c r="R181" s="220" t="str">
        <f t="shared" si="44"/>
        <v/>
      </c>
      <c r="S181" s="229" t="str">
        <f t="shared" si="45"/>
        <v/>
      </c>
      <c r="T181" s="230" t="str">
        <f t="shared" si="46"/>
        <v/>
      </c>
      <c r="U181" s="230" t="str">
        <f t="shared" si="47"/>
        <v/>
      </c>
      <c r="V181" s="224">
        <f t="shared" si="48"/>
        <v>0</v>
      </c>
      <c r="W181" s="112">
        <f t="shared" si="49"/>
        <v>0</v>
      </c>
      <c r="X181" s="237" t="str">
        <f t="shared" si="37"/>
        <v/>
      </c>
      <c r="Y181" s="242" t="b">
        <f t="shared" si="38"/>
        <v>0</v>
      </c>
      <c r="Z181" s="237">
        <f t="shared" si="50"/>
        <v>0</v>
      </c>
      <c r="AA181" s="237">
        <f>IF('Member Info'!N177="",1,"")</f>
        <v>1</v>
      </c>
      <c r="AB181" s="245" t="e">
        <f t="shared" si="51"/>
        <v>#VALUE!</v>
      </c>
      <c r="AC181" s="132" t="str">
        <f t="shared" si="39"/>
        <v/>
      </c>
      <c r="AD181" s="126">
        <f t="shared" si="40"/>
        <v>1</v>
      </c>
      <c r="AE181" s="126" t="str">
        <f>IF('Member Info'!N177&lt;&gt;"",IF('Member Info'!N177&lt;=$R$1,1,0),"")</f>
        <v/>
      </c>
      <c r="AG181" s="126" t="b">
        <f t="shared" si="52"/>
        <v>0</v>
      </c>
      <c r="AH181" s="126">
        <f t="shared" si="53"/>
        <v>0</v>
      </c>
      <c r="AJ181" s="126">
        <f t="shared" si="54"/>
        <v>0</v>
      </c>
      <c r="AK181" s="126">
        <f>IF('Member Info'!F177&gt;$R$1,1,0)</f>
        <v>0</v>
      </c>
      <c r="AL181" s="126" t="b">
        <f>IF(ISERROR(R181),ERROR.TYPE(#REF!)=ERROR.TYPE(R181),FALSE)</f>
        <v>0</v>
      </c>
      <c r="AM181" s="126" t="b">
        <f>IF(ISERROR(S181),ERROR.TYPE(#REF!)=ERROR.TYPE(S181),FALSE)</f>
        <v>0</v>
      </c>
      <c r="AN181" s="126">
        <f>IF(OR('Member Info'!F177&gt;=$S$1,'Member Info'!N177&gt;=$R$1),1,0)</f>
        <v>0</v>
      </c>
    </row>
    <row r="182" spans="1:40" ht="15.75" thickBot="1" x14ac:dyDescent="0.3">
      <c r="A182" s="4">
        <v>150</v>
      </c>
      <c r="B182" s="166">
        <f>'Member Info'!D178</f>
        <v>0</v>
      </c>
      <c r="C182" s="166">
        <f>'Member Info'!E178</f>
        <v>0</v>
      </c>
      <c r="D182" s="166" t="str">
        <f>'Member Info'!G178</f>
        <v/>
      </c>
      <c r="E182" s="167">
        <f>'Member Info'!B178</f>
        <v>0</v>
      </c>
      <c r="F182" s="244"/>
      <c r="G182" s="168" t="str">
        <f>IF(E182=0,"",
IF('Member Info'!$AM$19&lt;=$R$1,
SUMPRODUCT('Member Info'!L178+IF('Member Info'!H178&gt;'Member Info'!$AJ$12,'Member Info'!$AK$13,IF('Member Info'!H178&gt;'Member Info'!$AJ$11,'Member Info'!$AK$12,IF('Member Info'!H178&gt;'Member Info'!$AJ$10,'Member Info'!$AK$11,IF('Member Info'!H178&gt;'Member Info'!$AJ$9,'Member Info'!$AK$10,IF('Member Info'!H178&gt;'Member Info'!$AJ$8,'Member Info'!$AK$9,'Member Info'!$AK$8)))))),
SUMPRODUCT('Member Info'!L178+IF('Member Info'!H178&gt;'Member Info'!$AG$17,'Member Info'!$AH$18,IF('Member Info'!H178&gt;'Member Info'!$AG$16,'Member Info'!$AH$17,IF('Member Info'!H178&gt;'Member Info'!$AG$15,'Member Info'!$AH$16,IF('Member Info'!H178&gt;'Member Info'!$AG$14,'Member Info'!$AH$15,IF('Member Info'!H178&gt;'Member Info'!$AG$13,'Member Info'!$AH$14,IF('Member Info'!H178&gt;'Member Info'!$AG$12,'Member Info'!$AH$13,IF('Member Info'!H178&gt;'Member Info'!$AG$11,'Member Info'!$AH$12,IF('Member Info'!H178&gt;'Member Info'!$AG$10,'Member Info'!$AH$11,IF('Member Info'!H178&gt;'Member Info'!$AG$9,'Member Info'!$AH$10,IF('Member Info'!H178&gt;'Member Info'!$AG$8,'Member Info'!$AH$9,'Member Info'!$AH$8)))))))))))))</f>
        <v/>
      </c>
      <c r="H182" s="26"/>
      <c r="I182" s="26"/>
      <c r="J182" s="107" t="str">
        <f>IF(E182=0,"",IF('Member Info'!F178&gt;$S$1,CONCATENATE("Joined with practice on ", TEXT('Member Info'!F178, "DD/MM/YYYY")),IF('Member Info'!N178&lt;&gt;"",IF('Member Info'!N178&lt;$R$1,CONCATENATE("Left Scheme on ", TEXT('Member Info'!N178, "DD/MM/YYYY")),IF(ISERROR(G182),"Error Detected, No rate entered",IF(E182=0,"",IF(F182="","Error Detected, No Pensionable pay",IF(ISERROR(AB182)," Unknown Values entered.",IF(T182+U182&lt;1,"Acceptable",IF(R182+S182=200, "No Contributions Entered", IF(K182="","Error Detected, Choose reason&gt;",IF(X182="1",IF(T182=1,"Please Enter Deemed Pensionable Pay","Add Any Relevant Details Above"),"Please Give Details Above"))))))))),IF(ISERROR(G182),"Error Detected, No rate entered",IF(E182=0,"",IF(F182="","Error Detected, No Pensionable pay",IF(ISERROR(AB182)," Unknown Values entered.",IF(T182+U182&lt;1,"Acceptable",IF(R182+S182=200, "No Contributions Entered", IF(K182="","Error Detected, Choose reason&gt;",IF(X182="1",IF(T182=1,"Please Enter Deemed Pensionable Pay","Add relevant Details Above"),"Please give details Above")))))))))))</f>
        <v/>
      </c>
      <c r="K182" s="263"/>
      <c r="L182" s="93"/>
      <c r="M182" s="93" t="str">
        <f t="shared" si="42"/>
        <v/>
      </c>
      <c r="N182" s="96">
        <f t="shared" si="41"/>
        <v>0</v>
      </c>
      <c r="O182" s="96">
        <f t="shared" si="41"/>
        <v>0</v>
      </c>
      <c r="P182" s="220">
        <f>(ROUND((F182/100*'Member Info'!$W$2), 2))</f>
        <v>0</v>
      </c>
      <c r="Q182" s="220" t="e">
        <f t="shared" si="43"/>
        <v>#VALUE!</v>
      </c>
      <c r="R182" s="220" t="str">
        <f t="shared" si="44"/>
        <v/>
      </c>
      <c r="S182" s="229" t="str">
        <f t="shared" si="45"/>
        <v/>
      </c>
      <c r="T182" s="230" t="str">
        <f t="shared" si="46"/>
        <v/>
      </c>
      <c r="U182" s="230" t="str">
        <f t="shared" si="47"/>
        <v/>
      </c>
      <c r="V182" s="224">
        <f t="shared" si="48"/>
        <v>0</v>
      </c>
      <c r="W182" s="112">
        <f t="shared" si="49"/>
        <v>0</v>
      </c>
      <c r="X182" s="237" t="str">
        <f t="shared" si="37"/>
        <v/>
      </c>
      <c r="Y182" s="242" t="b">
        <f t="shared" si="38"/>
        <v>0</v>
      </c>
      <c r="Z182" s="237">
        <f t="shared" si="50"/>
        <v>0</v>
      </c>
      <c r="AA182" s="237">
        <f>IF('Member Info'!N178="",1,"")</f>
        <v>1</v>
      </c>
      <c r="AB182" s="245" t="e">
        <f t="shared" si="51"/>
        <v>#VALUE!</v>
      </c>
      <c r="AC182" s="132" t="str">
        <f t="shared" si="39"/>
        <v/>
      </c>
      <c r="AD182" s="126">
        <f t="shared" si="40"/>
        <v>1</v>
      </c>
      <c r="AE182" s="126" t="str">
        <f>IF('Member Info'!N178&lt;&gt;"",IF('Member Info'!N178&lt;=$R$1,1,0),"")</f>
        <v/>
      </c>
      <c r="AG182" s="126" t="b">
        <f t="shared" si="52"/>
        <v>0</v>
      </c>
      <c r="AH182" s="126">
        <f t="shared" si="53"/>
        <v>0</v>
      </c>
      <c r="AJ182" s="126">
        <f t="shared" si="54"/>
        <v>0</v>
      </c>
      <c r="AK182" s="126">
        <f>IF('Member Info'!F178&gt;$R$1,1,0)</f>
        <v>0</v>
      </c>
      <c r="AL182" s="126" t="b">
        <f>IF(ISERROR(R182),ERROR.TYPE(#REF!)=ERROR.TYPE(R182),FALSE)</f>
        <v>0</v>
      </c>
      <c r="AM182" s="126" t="b">
        <f>IF(ISERROR(S182),ERROR.TYPE(#REF!)=ERROR.TYPE(S182),FALSE)</f>
        <v>0</v>
      </c>
      <c r="AN182" s="126">
        <f>IF(OR('Member Info'!F178&gt;=$S$1,'Member Info'!N178&gt;=$R$1),1,0)</f>
        <v>0</v>
      </c>
    </row>
    <row r="183" spans="1:40" ht="15.75" thickBot="1" x14ac:dyDescent="0.3">
      <c r="A183" s="4"/>
      <c r="B183" s="5"/>
      <c r="C183" s="5"/>
      <c r="D183" s="5"/>
      <c r="E183" s="5"/>
      <c r="F183" s="279">
        <f>SUM(F33:F182)</f>
        <v>0</v>
      </c>
      <c r="G183" s="21"/>
      <c r="H183" s="9">
        <f>ROUND(SUM(H33:H182), 2)</f>
        <v>0</v>
      </c>
      <c r="I183" s="9">
        <f>ROUND(SUM(I33:I182), 2)</f>
        <v>0</v>
      </c>
      <c r="J183" s="135">
        <f>COUNTIF(J33:J182, "&gt;0")</f>
        <v>0</v>
      </c>
      <c r="K183" s="5"/>
      <c r="L183" s="5"/>
      <c r="M183" s="5"/>
      <c r="N183" s="5"/>
      <c r="O183" s="5"/>
      <c r="T183" s="224">
        <f>SUM(T33:T182)</f>
        <v>0</v>
      </c>
      <c r="U183" s="230">
        <f>SUM(U33:U182)</f>
        <v>0</v>
      </c>
      <c r="V183" s="224">
        <f>SUM(V33:V182)</f>
        <v>0</v>
      </c>
      <c r="W183" s="224"/>
      <c r="X183" s="340"/>
      <c r="Y183" s="224">
        <f>COUNTIF(Y33:Y182, TRUE)</f>
        <v>0</v>
      </c>
      <c r="Z183" s="239">
        <f>SUM(Z33:Z182)</f>
        <v>0</v>
      </c>
      <c r="AA183" s="255"/>
      <c r="AB183" s="238"/>
      <c r="AC183" s="245">
        <f>SUM(AC33:AC182)</f>
        <v>0</v>
      </c>
      <c r="AD183" s="126">
        <f>COUNTIF(AD33:AD182,"&gt;1")</f>
        <v>0</v>
      </c>
      <c r="AJ183" s="126">
        <f>SUM(AJ33:AJ182)</f>
        <v>0</v>
      </c>
    </row>
    <row r="184" spans="1:40" ht="15" customHeight="1" x14ac:dyDescent="0.25">
      <c r="A184" s="4"/>
      <c r="B184" s="344"/>
      <c r="C184" s="344"/>
      <c r="D184" s="5"/>
      <c r="E184" s="38"/>
      <c r="F184" s="38"/>
      <c r="G184" s="21"/>
      <c r="H184" s="22"/>
      <c r="I184" s="22"/>
      <c r="J184" s="108"/>
      <c r="K184" s="5"/>
      <c r="L184" s="5"/>
      <c r="M184" s="5"/>
      <c r="N184" s="5"/>
      <c r="O184" s="256"/>
    </row>
    <row r="185" spans="1:40" ht="15.75" customHeight="1" x14ac:dyDescent="0.25">
      <c r="A185" s="4"/>
      <c r="B185" s="344"/>
      <c r="C185" s="344"/>
      <c r="D185" s="23"/>
      <c r="E185" s="343"/>
      <c r="F185" s="343"/>
      <c r="G185" s="341"/>
      <c r="H185" s="341"/>
      <c r="I185" s="341"/>
      <c r="J185" s="341"/>
      <c r="K185" s="5"/>
      <c r="L185" s="5"/>
      <c r="M185" s="5"/>
      <c r="N185" s="256"/>
      <c r="O185" s="5"/>
    </row>
    <row r="186" spans="1:40" ht="15.75" x14ac:dyDescent="0.25">
      <c r="A186" s="4"/>
      <c r="B186" s="344"/>
      <c r="C186" s="344"/>
      <c r="D186" s="23"/>
      <c r="E186" s="343"/>
      <c r="F186" s="477" t="s">
        <v>17</v>
      </c>
      <c r="G186" s="477"/>
      <c r="H186" s="477"/>
      <c r="I186" s="341"/>
      <c r="J186" s="341"/>
      <c r="K186" s="5"/>
      <c r="L186" s="5"/>
      <c r="M186" s="5"/>
      <c r="N186" s="5"/>
      <c r="O186" s="5"/>
    </row>
    <row r="187" spans="1:40" ht="15.75" x14ac:dyDescent="0.25">
      <c r="A187" s="4"/>
      <c r="B187" s="388"/>
      <c r="C187" s="388"/>
      <c r="D187" s="23"/>
      <c r="E187" s="342"/>
      <c r="F187" s="477"/>
      <c r="G187" s="477"/>
      <c r="H187" s="477"/>
      <c r="I187" s="342"/>
      <c r="J187" s="342"/>
      <c r="K187" s="5"/>
      <c r="L187" s="5"/>
      <c r="M187" s="5"/>
      <c r="N187" s="5"/>
      <c r="O187" s="5"/>
    </row>
    <row r="188" spans="1:40" ht="15.75" x14ac:dyDescent="0.25">
      <c r="A188" s="4"/>
      <c r="B188" s="345"/>
      <c r="C188" s="345"/>
      <c r="D188" s="23"/>
      <c r="E188" s="342"/>
      <c r="F188" s="342"/>
      <c r="G188" s="342"/>
      <c r="H188" s="342"/>
      <c r="I188" s="476" t="s">
        <v>20</v>
      </c>
      <c r="J188" s="476"/>
      <c r="K188" s="5"/>
      <c r="L188" s="5"/>
      <c r="M188" s="5"/>
      <c r="N188" s="5"/>
      <c r="O188" s="5"/>
    </row>
    <row r="189" spans="1:40" ht="15.75" thickBot="1" x14ac:dyDescent="0.3">
      <c r="A189" s="4"/>
      <c r="B189" s="346"/>
      <c r="C189" s="345" t="s">
        <v>18</v>
      </c>
      <c r="D189" s="345"/>
      <c r="E189" s="342"/>
      <c r="F189" s="345" t="s">
        <v>19</v>
      </c>
      <c r="G189" s="345"/>
      <c r="H189" s="345"/>
      <c r="I189" s="485"/>
      <c r="J189" s="485"/>
      <c r="K189" s="5"/>
      <c r="L189" s="5"/>
      <c r="M189" s="5"/>
      <c r="N189" s="5"/>
      <c r="O189" s="5"/>
    </row>
    <row r="190" spans="1:40" ht="15.75" thickBot="1" x14ac:dyDescent="0.3">
      <c r="A190" s="4"/>
      <c r="B190" s="12"/>
      <c r="C190" s="480">
        <f>H183</f>
        <v>0</v>
      </c>
      <c r="D190" s="481"/>
      <c r="E190" s="342"/>
      <c r="F190" s="480">
        <f>I183</f>
        <v>0</v>
      </c>
      <c r="G190" s="481"/>
      <c r="H190" s="346"/>
      <c r="I190" s="480">
        <f>C190+F190</f>
        <v>0</v>
      </c>
      <c r="J190" s="481"/>
      <c r="K190" s="5"/>
      <c r="L190" s="5"/>
      <c r="M190" s="5"/>
      <c r="N190" s="5"/>
      <c r="O190" s="5"/>
    </row>
    <row r="191" spans="1:40" ht="15.75" x14ac:dyDescent="0.25">
      <c r="A191" s="4"/>
      <c r="B191" s="345"/>
      <c r="C191" s="345"/>
      <c r="D191" s="23"/>
      <c r="E191" s="342"/>
      <c r="F191" s="342"/>
      <c r="G191" s="342"/>
      <c r="H191" s="342"/>
      <c r="I191" s="342"/>
      <c r="J191" s="342"/>
      <c r="K191" s="5"/>
      <c r="L191" s="5"/>
      <c r="M191" s="5"/>
      <c r="N191" s="5"/>
      <c r="O191" s="5"/>
    </row>
    <row r="192" spans="1:40" ht="15.75" x14ac:dyDescent="0.25">
      <c r="A192" s="4"/>
      <c r="B192" s="346"/>
      <c r="C192" s="346"/>
      <c r="D192" s="23"/>
      <c r="E192" s="342"/>
      <c r="F192" s="342"/>
      <c r="G192" s="342"/>
      <c r="H192" s="342"/>
      <c r="I192" s="342"/>
      <c r="J192" s="342"/>
      <c r="K192" s="5"/>
      <c r="L192" s="5"/>
      <c r="M192" s="5"/>
      <c r="N192" s="5"/>
      <c r="O192" s="5"/>
    </row>
    <row r="193" spans="1:27" ht="15.75" customHeight="1" x14ac:dyDescent="0.25">
      <c r="A193" s="4"/>
      <c r="B193" s="487" t="s">
        <v>607</v>
      </c>
      <c r="C193" s="487"/>
      <c r="D193" s="487"/>
      <c r="E193" s="487"/>
      <c r="F193" s="487"/>
      <c r="G193" s="487"/>
      <c r="H193" s="487"/>
      <c r="I193" s="487"/>
      <c r="J193" s="487"/>
      <c r="K193" s="5"/>
      <c r="L193" s="5"/>
      <c r="M193" s="5"/>
      <c r="N193" s="5"/>
      <c r="O193" s="5"/>
    </row>
    <row r="194" spans="1:27" ht="15.75" customHeight="1" x14ac:dyDescent="0.25">
      <c r="A194" s="4"/>
      <c r="B194" s="487"/>
      <c r="C194" s="487"/>
      <c r="D194" s="487"/>
      <c r="E194" s="487"/>
      <c r="F194" s="487"/>
      <c r="G194" s="487"/>
      <c r="H194" s="487"/>
      <c r="I194" s="487"/>
      <c r="J194" s="487"/>
      <c r="K194" s="5"/>
      <c r="L194" s="5"/>
      <c r="M194" s="5"/>
      <c r="N194" s="5"/>
      <c r="O194" s="5"/>
    </row>
    <row r="195" spans="1:27" ht="15.75" customHeight="1" x14ac:dyDescent="0.25">
      <c r="A195" s="4"/>
      <c r="B195" s="487"/>
      <c r="C195" s="487"/>
      <c r="D195" s="487"/>
      <c r="E195" s="487"/>
      <c r="F195" s="487"/>
      <c r="G195" s="487"/>
      <c r="H195" s="487"/>
      <c r="I195" s="487"/>
      <c r="J195" s="487"/>
      <c r="K195" s="5"/>
      <c r="L195" s="5"/>
      <c r="M195" s="5"/>
      <c r="N195" s="5"/>
      <c r="O195" s="5"/>
    </row>
    <row r="196" spans="1:27" ht="15.75" customHeight="1" x14ac:dyDescent="0.25">
      <c r="A196" s="4"/>
      <c r="B196" s="487"/>
      <c r="C196" s="487"/>
      <c r="D196" s="487"/>
      <c r="E196" s="487"/>
      <c r="F196" s="487"/>
      <c r="G196" s="487"/>
      <c r="H196" s="487"/>
      <c r="I196" s="487"/>
      <c r="J196" s="487"/>
      <c r="K196" s="5"/>
      <c r="L196" s="5"/>
      <c r="M196" s="5"/>
      <c r="N196" s="5"/>
      <c r="O196" s="5"/>
    </row>
    <row r="197" spans="1:27" x14ac:dyDescent="0.25">
      <c r="A197" s="4"/>
      <c r="B197" s="487"/>
      <c r="C197" s="487"/>
      <c r="D197" s="487"/>
      <c r="E197" s="487"/>
      <c r="F197" s="487"/>
      <c r="G197" s="487"/>
      <c r="H197" s="487"/>
      <c r="I197" s="487"/>
      <c r="J197" s="487"/>
      <c r="K197" s="5"/>
      <c r="L197" s="5"/>
      <c r="M197" s="5"/>
      <c r="N197" s="5"/>
      <c r="O197" s="5"/>
    </row>
    <row r="198" spans="1:27" x14ac:dyDescent="0.25">
      <c r="A198" s="4"/>
      <c r="B198" s="5"/>
      <c r="C198" s="5"/>
      <c r="D198" s="5"/>
      <c r="E198" s="5"/>
      <c r="F198" s="5"/>
      <c r="G198" s="21"/>
      <c r="H198" s="5"/>
      <c r="I198" s="5"/>
      <c r="J198" s="386"/>
      <c r="K198" s="5"/>
      <c r="L198" s="5"/>
      <c r="M198" s="5"/>
      <c r="N198" s="5"/>
      <c r="O198" s="5"/>
    </row>
    <row r="199" spans="1:27" ht="15.75" x14ac:dyDescent="0.25">
      <c r="A199" s="4"/>
      <c r="B199" s="474"/>
      <c r="C199" s="474"/>
      <c r="D199" s="474"/>
      <c r="E199" s="474"/>
      <c r="F199" s="474"/>
      <c r="G199" s="474"/>
      <c r="H199" s="390"/>
      <c r="I199" s="390"/>
      <c r="J199" s="105"/>
      <c r="K199" s="5"/>
      <c r="L199" s="5"/>
      <c r="M199" s="5"/>
      <c r="N199" s="5"/>
      <c r="O199" s="5"/>
      <c r="S199" s="126"/>
      <c r="T199" s="126"/>
      <c r="U199" s="126"/>
      <c r="V199" s="126"/>
      <c r="W199" s="126"/>
      <c r="X199" s="126"/>
      <c r="Y199" s="126"/>
      <c r="Z199" s="126"/>
      <c r="AA199" s="126"/>
    </row>
    <row r="200" spans="1:27" x14ac:dyDescent="0.25">
      <c r="A200" s="4"/>
      <c r="B200" s="5"/>
      <c r="C200" s="5"/>
      <c r="D200" s="5"/>
      <c r="E200" s="5"/>
      <c r="F200" s="5"/>
      <c r="G200" s="21"/>
      <c r="H200" s="5"/>
      <c r="I200" s="5"/>
      <c r="J200" s="386"/>
      <c r="K200" s="5"/>
      <c r="L200" s="5"/>
      <c r="M200" s="5"/>
      <c r="N200" s="5"/>
      <c r="O200" s="5"/>
      <c r="S200" s="126"/>
      <c r="T200" s="126"/>
      <c r="U200" s="126"/>
      <c r="V200" s="126"/>
      <c r="W200" s="126"/>
      <c r="X200" s="126"/>
      <c r="Y200" s="126"/>
      <c r="Z200" s="126"/>
      <c r="AA200" s="126"/>
    </row>
    <row r="201" spans="1:27" x14ac:dyDescent="0.25">
      <c r="A201" s="4"/>
      <c r="B201" s="5"/>
      <c r="C201" s="5"/>
      <c r="D201" s="5"/>
      <c r="E201" s="5"/>
      <c r="F201" s="5"/>
      <c r="G201" s="21"/>
      <c r="H201" s="5"/>
      <c r="I201" s="5"/>
      <c r="J201" s="386"/>
      <c r="K201" s="5"/>
      <c r="L201" s="5"/>
      <c r="M201" s="5"/>
      <c r="N201" s="5"/>
      <c r="O201" s="5"/>
      <c r="S201" s="126"/>
      <c r="T201" s="126"/>
      <c r="U201" s="126"/>
      <c r="V201" s="126"/>
      <c r="W201" s="126"/>
      <c r="X201" s="126"/>
      <c r="Y201" s="126"/>
      <c r="Z201" s="126"/>
      <c r="AA201" s="126"/>
    </row>
    <row r="202" spans="1:27" ht="21" x14ac:dyDescent="0.25">
      <c r="A202" s="4"/>
      <c r="B202" s="486"/>
      <c r="C202" s="486"/>
      <c r="D202" s="486"/>
      <c r="E202" s="486"/>
      <c r="F202" s="486"/>
      <c r="G202" s="486"/>
      <c r="H202" s="389"/>
      <c r="I202" s="389"/>
      <c r="J202" s="389"/>
      <c r="K202" s="5"/>
      <c r="L202" s="5"/>
      <c r="M202" s="5"/>
      <c r="N202" s="5"/>
      <c r="O202" s="5"/>
      <c r="S202" s="126"/>
      <c r="T202" s="126"/>
      <c r="U202" s="126"/>
      <c r="V202" s="126"/>
      <c r="W202" s="126"/>
      <c r="X202" s="126"/>
      <c r="Y202" s="126"/>
      <c r="Z202" s="126"/>
      <c r="AA202" s="126"/>
    </row>
    <row r="203" spans="1:27" ht="21" x14ac:dyDescent="0.25">
      <c r="A203" s="4"/>
      <c r="B203" s="15"/>
      <c r="C203" s="15"/>
      <c r="D203" s="15"/>
      <c r="E203" s="15"/>
      <c r="F203" s="15"/>
      <c r="G203" s="15"/>
      <c r="H203" s="5"/>
      <c r="I203" s="5"/>
      <c r="J203" s="386"/>
      <c r="K203" s="5"/>
      <c r="L203" s="5"/>
      <c r="M203" s="5"/>
      <c r="N203" s="5"/>
      <c r="O203" s="5"/>
      <c r="S203" s="126"/>
      <c r="T203" s="126"/>
      <c r="U203" s="126"/>
      <c r="V203" s="126"/>
      <c r="W203" s="126"/>
      <c r="X203" s="126"/>
      <c r="Y203" s="126"/>
      <c r="Z203" s="126"/>
      <c r="AA203" s="126"/>
    </row>
    <row r="204" spans="1:27" ht="15" customHeight="1" x14ac:dyDescent="0.25">
      <c r="A204" s="4"/>
      <c r="B204" s="478"/>
      <c r="C204" s="478"/>
      <c r="D204" s="478"/>
      <c r="E204" s="5"/>
      <c r="F204" s="478"/>
      <c r="G204" s="478"/>
      <c r="H204" s="478"/>
      <c r="I204" s="478"/>
      <c r="J204" s="388"/>
      <c r="K204" s="5"/>
      <c r="L204" s="5"/>
      <c r="M204" s="5"/>
      <c r="N204" s="5"/>
      <c r="O204" s="5"/>
      <c r="S204" s="126"/>
      <c r="T204" s="126"/>
      <c r="U204" s="126"/>
      <c r="V204" s="126"/>
      <c r="W204" s="126"/>
      <c r="X204" s="126"/>
      <c r="Y204" s="126"/>
      <c r="Z204" s="126"/>
      <c r="AA204" s="126"/>
    </row>
    <row r="205" spans="1:27" x14ac:dyDescent="0.25">
      <c r="A205" s="4"/>
      <c r="B205" s="478"/>
      <c r="C205" s="478"/>
      <c r="D205" s="478"/>
      <c r="E205" s="5"/>
      <c r="F205" s="478"/>
      <c r="G205" s="478"/>
      <c r="H205" s="478"/>
      <c r="I205" s="478"/>
      <c r="J205" s="388"/>
      <c r="K205" s="5"/>
      <c r="L205" s="5"/>
      <c r="M205" s="5"/>
      <c r="N205" s="5"/>
      <c r="O205" s="5"/>
      <c r="S205" s="126"/>
      <c r="T205" s="126"/>
      <c r="U205" s="126"/>
      <c r="V205" s="126"/>
      <c r="W205" s="126"/>
      <c r="X205" s="126"/>
      <c r="Y205" s="126"/>
      <c r="Z205" s="126"/>
      <c r="AA205" s="126"/>
    </row>
    <row r="206" spans="1:27" x14ac:dyDescent="0.25">
      <c r="A206" s="4"/>
      <c r="B206" s="388"/>
      <c r="C206" s="388"/>
      <c r="D206" s="388"/>
      <c r="E206" s="5"/>
      <c r="F206" s="388"/>
      <c r="G206" s="388"/>
      <c r="H206" s="388"/>
      <c r="I206" s="388"/>
      <c r="J206" s="388"/>
      <c r="K206" s="5"/>
      <c r="L206" s="5"/>
      <c r="M206" s="5"/>
      <c r="N206" s="5"/>
      <c r="O206" s="5"/>
      <c r="S206" s="126"/>
      <c r="T206" s="126"/>
      <c r="U206" s="126"/>
      <c r="V206" s="126"/>
      <c r="W206" s="126"/>
      <c r="X206" s="126"/>
      <c r="Y206" s="126"/>
      <c r="Z206" s="126"/>
      <c r="AA206" s="126"/>
    </row>
    <row r="207" spans="1:27" ht="15.75" customHeight="1" x14ac:dyDescent="0.25">
      <c r="A207" s="4"/>
      <c r="B207" s="433"/>
      <c r="C207" s="433"/>
      <c r="D207" s="433"/>
      <c r="E207" s="5"/>
      <c r="F207" s="433"/>
      <c r="G207" s="433"/>
      <c r="H207" s="433"/>
      <c r="I207" s="433"/>
      <c r="J207" s="31"/>
      <c r="K207" s="5"/>
      <c r="L207" s="5"/>
      <c r="M207" s="5"/>
      <c r="N207" s="5"/>
      <c r="O207" s="5"/>
      <c r="S207" s="126"/>
      <c r="T207" s="126"/>
      <c r="U207" s="126"/>
      <c r="V207" s="126"/>
      <c r="W207" s="126"/>
      <c r="X207" s="126"/>
      <c r="Y207" s="126"/>
      <c r="Z207" s="126"/>
      <c r="AA207" s="126"/>
    </row>
    <row r="208" spans="1:27" x14ac:dyDescent="0.25">
      <c r="A208" s="4"/>
      <c r="B208" s="473"/>
      <c r="C208" s="473"/>
      <c r="D208" s="473"/>
      <c r="E208" s="5"/>
      <c r="F208" s="473"/>
      <c r="G208" s="473"/>
      <c r="H208" s="473"/>
      <c r="I208" s="473"/>
      <c r="J208" s="106"/>
      <c r="K208" s="5"/>
      <c r="L208" s="5"/>
      <c r="M208" s="5"/>
      <c r="N208" s="5"/>
      <c r="O208" s="5"/>
      <c r="S208" s="126"/>
      <c r="T208" s="126"/>
      <c r="U208" s="126"/>
      <c r="V208" s="126"/>
      <c r="W208" s="126"/>
      <c r="X208" s="126"/>
      <c r="Y208" s="126"/>
      <c r="Z208" s="126"/>
      <c r="AA208" s="126"/>
    </row>
    <row r="209" spans="1:27" x14ac:dyDescent="0.25">
      <c r="A209" s="4"/>
      <c r="B209" s="12"/>
      <c r="C209" s="12"/>
      <c r="D209" s="12"/>
      <c r="E209" s="5"/>
      <c r="F209" s="12"/>
      <c r="G209" s="12"/>
      <c r="H209" s="12"/>
      <c r="I209" s="12"/>
      <c r="J209" s="386"/>
      <c r="K209" s="5"/>
      <c r="L209" s="5"/>
      <c r="M209" s="5"/>
      <c r="N209" s="5"/>
      <c r="O209" s="5"/>
      <c r="S209" s="126"/>
      <c r="T209" s="126"/>
      <c r="U209" s="126"/>
      <c r="V209" s="126"/>
      <c r="W209" s="126"/>
      <c r="X209" s="126"/>
      <c r="Y209" s="126"/>
      <c r="Z209" s="126"/>
      <c r="AA209" s="126"/>
    </row>
    <row r="210" spans="1:27" ht="15.75" customHeight="1" x14ac:dyDescent="0.25">
      <c r="A210" s="4"/>
      <c r="B210" s="433"/>
      <c r="C210" s="433"/>
      <c r="D210" s="433"/>
      <c r="E210" s="5"/>
      <c r="F210" s="433"/>
      <c r="G210" s="433"/>
      <c r="H210" s="433"/>
      <c r="I210" s="433"/>
      <c r="J210" s="31"/>
      <c r="K210" s="5"/>
      <c r="L210" s="5"/>
      <c r="M210" s="5"/>
      <c r="N210" s="5"/>
      <c r="O210" s="5"/>
      <c r="S210" s="126"/>
      <c r="T210" s="126"/>
      <c r="U210" s="126"/>
      <c r="V210" s="126"/>
      <c r="W210" s="126"/>
      <c r="X210" s="126"/>
      <c r="Y210" s="126"/>
      <c r="Z210" s="126"/>
      <c r="AA210" s="126"/>
    </row>
    <row r="211" spans="1:27" x14ac:dyDescent="0.25">
      <c r="A211" s="4"/>
      <c r="B211" s="473"/>
      <c r="C211" s="473"/>
      <c r="D211" s="473"/>
      <c r="E211" s="5"/>
      <c r="F211" s="473"/>
      <c r="G211" s="473"/>
      <c r="H211" s="473"/>
      <c r="I211" s="473"/>
      <c r="J211" s="106"/>
      <c r="K211" s="5"/>
      <c r="L211" s="5"/>
      <c r="M211" s="5"/>
      <c r="N211" s="5"/>
      <c r="O211" s="5"/>
      <c r="S211" s="126"/>
      <c r="T211" s="126"/>
      <c r="U211" s="126"/>
      <c r="V211" s="126"/>
      <c r="W211" s="126"/>
      <c r="X211" s="126"/>
      <c r="Y211" s="126"/>
      <c r="Z211" s="126"/>
      <c r="AA211" s="126"/>
    </row>
    <row r="212" spans="1:27" x14ac:dyDescent="0.25">
      <c r="A212" s="4"/>
      <c r="B212" s="12"/>
      <c r="C212" s="12"/>
      <c r="D212" s="12"/>
      <c r="E212" s="5"/>
      <c r="F212" s="12"/>
      <c r="G212" s="12"/>
      <c r="H212" s="12"/>
      <c r="I212" s="12"/>
      <c r="J212" s="386"/>
      <c r="K212" s="5"/>
      <c r="L212" s="5"/>
      <c r="M212" s="5"/>
      <c r="N212" s="5"/>
      <c r="O212" s="5"/>
      <c r="S212" s="126"/>
      <c r="T212" s="126"/>
      <c r="U212" s="126"/>
      <c r="V212" s="126"/>
      <c r="W212" s="126"/>
      <c r="X212" s="126"/>
      <c r="Y212" s="126"/>
      <c r="Z212" s="126"/>
      <c r="AA212" s="126"/>
    </row>
    <row r="213" spans="1:27" ht="15.75" customHeight="1" x14ac:dyDescent="0.25">
      <c r="A213" s="4"/>
      <c r="B213" s="476"/>
      <c r="C213" s="476"/>
      <c r="D213" s="476"/>
      <c r="E213" s="5"/>
      <c r="F213" s="476"/>
      <c r="G213" s="476"/>
      <c r="H213" s="476"/>
      <c r="I213" s="476"/>
      <c r="J213" s="388"/>
      <c r="K213" s="5"/>
      <c r="L213" s="5"/>
      <c r="M213" s="5"/>
      <c r="N213" s="5"/>
      <c r="O213" s="5"/>
      <c r="S213" s="126"/>
      <c r="T213" s="126"/>
      <c r="U213" s="126"/>
      <c r="V213" s="126"/>
      <c r="W213" s="126"/>
      <c r="X213" s="126"/>
      <c r="Y213" s="126"/>
      <c r="Z213" s="126"/>
      <c r="AA213" s="126"/>
    </row>
    <row r="214" spans="1:27" x14ac:dyDescent="0.25">
      <c r="A214" s="4"/>
      <c r="B214" s="473"/>
      <c r="C214" s="473"/>
      <c r="D214" s="473"/>
      <c r="E214" s="5"/>
      <c r="F214" s="473"/>
      <c r="G214" s="473"/>
      <c r="H214" s="473"/>
      <c r="I214" s="473"/>
      <c r="J214" s="106"/>
      <c r="K214" s="5"/>
      <c r="L214" s="5"/>
      <c r="M214" s="5"/>
      <c r="N214" s="5"/>
      <c r="O214" s="5"/>
      <c r="S214" s="126"/>
      <c r="T214" s="126"/>
      <c r="U214" s="126"/>
      <c r="V214" s="126"/>
      <c r="W214" s="126"/>
      <c r="X214" s="126"/>
      <c r="Y214" s="126"/>
      <c r="Z214" s="126"/>
      <c r="AA214" s="126"/>
    </row>
    <row r="215" spans="1:27" x14ac:dyDescent="0.25">
      <c r="A215" s="4"/>
      <c r="B215" s="12"/>
      <c r="C215" s="12"/>
      <c r="D215" s="12"/>
      <c r="E215" s="5"/>
      <c r="F215" s="5"/>
      <c r="G215" s="5"/>
      <c r="H215" s="12"/>
      <c r="I215" s="5"/>
      <c r="J215" s="386"/>
      <c r="K215" s="5"/>
      <c r="L215" s="5"/>
      <c r="M215" s="5"/>
      <c r="N215" s="5"/>
      <c r="O215" s="5"/>
      <c r="S215" s="126"/>
      <c r="T215" s="126"/>
      <c r="U215" s="126"/>
      <c r="V215" s="126"/>
      <c r="W215" s="126"/>
      <c r="X215" s="126"/>
      <c r="Y215" s="126"/>
      <c r="Z215" s="126"/>
      <c r="AA215" s="126"/>
    </row>
    <row r="216" spans="1:27" x14ac:dyDescent="0.25">
      <c r="A216" s="4"/>
      <c r="B216" s="479"/>
      <c r="C216" s="479"/>
      <c r="D216" s="479"/>
      <c r="E216" s="5"/>
      <c r="F216" s="5"/>
      <c r="G216" s="5"/>
      <c r="H216" s="12"/>
      <c r="I216" s="5"/>
      <c r="J216" s="386"/>
      <c r="K216" s="5"/>
      <c r="L216" s="5"/>
      <c r="M216" s="5"/>
      <c r="N216" s="5"/>
      <c r="O216" s="5"/>
      <c r="S216" s="126"/>
      <c r="T216" s="126"/>
      <c r="U216" s="126"/>
      <c r="V216" s="126"/>
      <c r="W216" s="126"/>
      <c r="X216" s="126"/>
      <c r="Y216" s="126"/>
      <c r="Z216" s="126"/>
      <c r="AA216" s="126"/>
    </row>
    <row r="217" spans="1:27" x14ac:dyDescent="0.25">
      <c r="A217" s="4"/>
      <c r="B217" s="475"/>
      <c r="C217" s="475"/>
      <c r="D217" s="475"/>
      <c r="E217" s="5"/>
      <c r="F217" s="5"/>
      <c r="G217" s="5"/>
      <c r="H217" s="5"/>
      <c r="I217" s="5"/>
      <c r="J217" s="386"/>
      <c r="K217" s="5"/>
      <c r="L217" s="5"/>
      <c r="M217" s="5"/>
      <c r="N217" s="5"/>
      <c r="O217" s="5"/>
      <c r="S217" s="126"/>
      <c r="T217" s="126"/>
      <c r="U217" s="126"/>
      <c r="V217" s="126"/>
      <c r="W217" s="126"/>
      <c r="X217" s="126"/>
      <c r="Y217" s="126"/>
      <c r="Z217" s="126"/>
      <c r="AA217" s="126"/>
    </row>
    <row r="218" spans="1:27" x14ac:dyDescent="0.25">
      <c r="A218" s="4"/>
      <c r="B218" s="12"/>
      <c r="C218" s="12"/>
      <c r="D218" s="12"/>
      <c r="E218" s="12"/>
      <c r="F218" s="12"/>
      <c r="G218" s="12"/>
      <c r="H218" s="5"/>
      <c r="I218" s="5"/>
      <c r="J218" s="386"/>
      <c r="K218" s="5"/>
      <c r="L218" s="5"/>
      <c r="M218" s="5"/>
      <c r="N218" s="5"/>
      <c r="O218" s="5"/>
      <c r="S218" s="126"/>
      <c r="T218" s="126"/>
      <c r="U218" s="126"/>
      <c r="V218" s="126"/>
      <c r="W218" s="126"/>
      <c r="X218" s="126"/>
      <c r="Y218" s="126"/>
      <c r="Z218" s="126"/>
      <c r="AA218" s="126"/>
    </row>
    <row r="219" spans="1:27" x14ac:dyDescent="0.25">
      <c r="A219" s="4"/>
      <c r="B219" s="476"/>
      <c r="C219" s="476"/>
      <c r="D219" s="476"/>
      <c r="E219" s="476"/>
      <c r="F219" s="476"/>
      <c r="G219" s="476"/>
      <c r="H219" s="387"/>
      <c r="I219" s="387"/>
      <c r="J219" s="388"/>
      <c r="K219" s="5"/>
      <c r="L219" s="5"/>
      <c r="M219" s="5"/>
      <c r="N219" s="5"/>
      <c r="O219" s="5"/>
      <c r="S219" s="126"/>
      <c r="T219" s="126"/>
      <c r="U219" s="126"/>
      <c r="V219" s="126"/>
      <c r="W219" s="126"/>
      <c r="X219" s="126"/>
      <c r="Y219" s="126"/>
      <c r="Z219" s="126"/>
      <c r="AA219" s="126"/>
    </row>
    <row r="220" spans="1:27" ht="15.75" thickBot="1" x14ac:dyDescent="0.3">
      <c r="A220" s="4"/>
      <c r="B220" s="18"/>
      <c r="C220" s="18"/>
      <c r="D220" s="18"/>
      <c r="E220" s="18"/>
      <c r="F220" s="18"/>
      <c r="G220" s="18"/>
      <c r="H220" s="19"/>
      <c r="I220" s="33"/>
      <c r="J220" s="109"/>
      <c r="K220" s="19"/>
      <c r="L220" s="5"/>
      <c r="M220" s="5"/>
      <c r="N220" s="5"/>
      <c r="O220" s="5"/>
      <c r="S220" s="126"/>
      <c r="T220" s="126"/>
      <c r="U220" s="126"/>
      <c r="V220" s="126"/>
      <c r="W220" s="126"/>
      <c r="X220" s="126"/>
      <c r="Y220" s="126"/>
      <c r="Z220" s="126"/>
      <c r="AA220" s="126"/>
    </row>
    <row r="221" spans="1:27" x14ac:dyDescent="0.25">
      <c r="A221" s="4"/>
      <c r="S221" s="126"/>
      <c r="T221" s="126"/>
      <c r="U221" s="126"/>
      <c r="V221" s="126"/>
      <c r="W221" s="126"/>
      <c r="X221" s="126"/>
      <c r="Y221" s="126"/>
      <c r="Z221" s="126"/>
      <c r="AA221" s="126"/>
    </row>
    <row r="222" spans="1:27" x14ac:dyDescent="0.25">
      <c r="A222" s="4"/>
      <c r="S222" s="126"/>
      <c r="T222" s="126"/>
      <c r="U222" s="126"/>
      <c r="V222" s="126"/>
      <c r="W222" s="126"/>
      <c r="X222" s="126"/>
      <c r="Y222" s="126"/>
      <c r="Z222" s="126"/>
      <c r="AA222" s="126"/>
    </row>
    <row r="223" spans="1:27" x14ac:dyDescent="0.25">
      <c r="A223" s="4"/>
      <c r="S223" s="126"/>
      <c r="T223" s="126"/>
      <c r="U223" s="126"/>
      <c r="V223" s="126"/>
      <c r="W223" s="126"/>
      <c r="X223" s="126"/>
      <c r="Y223" s="126"/>
      <c r="Z223" s="126"/>
      <c r="AA223" s="126"/>
    </row>
    <row r="224" spans="1:27" ht="15" customHeight="1" x14ac:dyDescent="0.25">
      <c r="A224" s="4"/>
      <c r="S224" s="126"/>
      <c r="T224" s="126"/>
      <c r="U224" s="126"/>
      <c r="V224" s="126"/>
      <c r="W224" s="126"/>
      <c r="X224" s="126"/>
      <c r="Y224" s="126"/>
      <c r="Z224" s="126"/>
      <c r="AA224" s="126"/>
    </row>
    <row r="225" spans="1:27" x14ac:dyDescent="0.25">
      <c r="A225" s="4"/>
      <c r="S225" s="126"/>
      <c r="T225" s="126"/>
      <c r="U225" s="126"/>
      <c r="V225" s="126"/>
      <c r="W225" s="126"/>
      <c r="X225" s="126"/>
      <c r="Y225" s="126"/>
      <c r="Z225" s="126"/>
      <c r="AA225" s="126"/>
    </row>
    <row r="226" spans="1:27" x14ac:dyDescent="0.25">
      <c r="A226" s="4"/>
      <c r="S226" s="126"/>
      <c r="T226" s="126"/>
      <c r="U226" s="126"/>
      <c r="V226" s="126"/>
      <c r="W226" s="126"/>
      <c r="X226" s="126"/>
      <c r="Y226" s="126"/>
      <c r="Z226" s="126"/>
      <c r="AA226" s="126"/>
    </row>
    <row r="227" spans="1:27" x14ac:dyDescent="0.25">
      <c r="A227" s="4"/>
      <c r="S227" s="126"/>
      <c r="T227" s="126"/>
      <c r="U227" s="126"/>
      <c r="V227" s="126"/>
      <c r="W227" s="126"/>
      <c r="X227" s="126"/>
      <c r="Y227" s="126"/>
      <c r="Z227" s="126"/>
      <c r="AA227" s="126"/>
    </row>
    <row r="228" spans="1:27" x14ac:dyDescent="0.25">
      <c r="A228" s="4"/>
      <c r="S228" s="126"/>
      <c r="T228" s="126"/>
      <c r="U228" s="126"/>
      <c r="V228" s="126"/>
      <c r="W228" s="126"/>
      <c r="X228" s="126"/>
      <c r="Y228" s="126"/>
      <c r="Z228" s="126"/>
      <c r="AA228" s="126"/>
    </row>
    <row r="229" spans="1:27" x14ac:dyDescent="0.25">
      <c r="A229" s="4"/>
      <c r="S229" s="126"/>
      <c r="T229" s="126"/>
      <c r="U229" s="126"/>
      <c r="V229" s="126"/>
      <c r="W229" s="126"/>
      <c r="X229" s="126"/>
      <c r="Y229" s="126"/>
      <c r="Z229" s="126"/>
      <c r="AA229" s="126"/>
    </row>
    <row r="230" spans="1:27" x14ac:dyDescent="0.25">
      <c r="A230" s="4"/>
      <c r="S230" s="126"/>
      <c r="T230" s="126"/>
      <c r="U230" s="126"/>
      <c r="V230" s="126"/>
      <c r="W230" s="126"/>
      <c r="X230" s="126"/>
      <c r="Y230" s="126"/>
      <c r="Z230" s="126"/>
      <c r="AA230" s="126"/>
    </row>
    <row r="231" spans="1:27" x14ac:dyDescent="0.25">
      <c r="A231" s="4"/>
      <c r="J231" s="126"/>
      <c r="S231" s="126"/>
      <c r="T231" s="126"/>
      <c r="U231" s="126"/>
      <c r="V231" s="126"/>
      <c r="W231" s="126"/>
      <c r="X231" s="126"/>
      <c r="Y231" s="126"/>
      <c r="Z231" s="126"/>
      <c r="AA231" s="126"/>
    </row>
    <row r="232" spans="1:27" x14ac:dyDescent="0.25">
      <c r="A232" s="4"/>
      <c r="J232" s="126"/>
      <c r="S232" s="126"/>
      <c r="T232" s="126"/>
      <c r="U232" s="126"/>
      <c r="V232" s="126"/>
      <c r="W232" s="126"/>
      <c r="X232" s="126"/>
      <c r="Y232" s="126"/>
      <c r="Z232" s="126"/>
      <c r="AA232" s="126"/>
    </row>
    <row r="233" spans="1:27" x14ac:dyDescent="0.25">
      <c r="A233" s="4"/>
      <c r="J233" s="126"/>
      <c r="S233" s="126"/>
      <c r="T233" s="126"/>
      <c r="U233" s="126"/>
      <c r="V233" s="126"/>
      <c r="W233" s="126"/>
      <c r="X233" s="126"/>
      <c r="Y233" s="126"/>
      <c r="Z233" s="126"/>
      <c r="AA233" s="126"/>
    </row>
    <row r="234" spans="1:27" x14ac:dyDescent="0.25">
      <c r="A234" s="4"/>
      <c r="J234" s="126"/>
      <c r="S234" s="126"/>
      <c r="T234" s="126"/>
      <c r="U234" s="126"/>
      <c r="V234" s="126"/>
      <c r="W234" s="126"/>
      <c r="X234" s="126"/>
      <c r="Y234" s="126"/>
      <c r="Z234" s="126"/>
      <c r="AA234" s="126"/>
    </row>
    <row r="235" spans="1:27" x14ac:dyDescent="0.25">
      <c r="A235" s="4"/>
      <c r="J235" s="126"/>
      <c r="S235" s="126"/>
      <c r="T235" s="126"/>
      <c r="U235" s="126"/>
      <c r="V235" s="126"/>
      <c r="W235" s="126"/>
      <c r="X235" s="126"/>
      <c r="Y235" s="126"/>
      <c r="Z235" s="126"/>
      <c r="AA235" s="126"/>
    </row>
    <row r="236" spans="1:27" x14ac:dyDescent="0.25">
      <c r="A236" s="4"/>
      <c r="J236" s="126"/>
      <c r="S236" s="126"/>
      <c r="T236" s="126"/>
      <c r="U236" s="126"/>
      <c r="V236" s="126"/>
      <c r="W236" s="126"/>
      <c r="X236" s="126"/>
      <c r="Y236" s="126"/>
      <c r="Z236" s="126"/>
      <c r="AA236" s="126"/>
    </row>
    <row r="237" spans="1:27" x14ac:dyDescent="0.25">
      <c r="A237" s="4"/>
      <c r="J237" s="126"/>
      <c r="S237" s="126"/>
      <c r="T237" s="126"/>
      <c r="U237" s="126"/>
      <c r="V237" s="126"/>
      <c r="W237" s="126"/>
      <c r="X237" s="126"/>
      <c r="Y237" s="126"/>
      <c r="Z237" s="126"/>
      <c r="AA237" s="126"/>
    </row>
    <row r="238" spans="1:27" x14ac:dyDescent="0.25">
      <c r="A238" s="4"/>
      <c r="J238" s="126"/>
      <c r="S238" s="126"/>
      <c r="T238" s="126"/>
      <c r="U238" s="126"/>
      <c r="V238" s="126"/>
      <c r="W238" s="126"/>
      <c r="X238" s="126"/>
      <c r="Y238" s="126"/>
      <c r="Z238" s="126"/>
      <c r="AA238" s="126"/>
    </row>
    <row r="239" spans="1:27" x14ac:dyDescent="0.25">
      <c r="A239" s="4"/>
      <c r="J239" s="126"/>
      <c r="S239" s="126"/>
      <c r="T239" s="126"/>
      <c r="U239" s="126"/>
      <c r="V239" s="126"/>
      <c r="W239" s="126"/>
      <c r="X239" s="126"/>
      <c r="Y239" s="126"/>
      <c r="Z239" s="126"/>
      <c r="AA239" s="126"/>
    </row>
    <row r="240" spans="1:27" x14ac:dyDescent="0.25">
      <c r="A240" s="4"/>
      <c r="J240" s="126"/>
      <c r="S240" s="126"/>
      <c r="T240" s="126"/>
      <c r="U240" s="126"/>
      <c r="V240" s="126"/>
      <c r="W240" s="126"/>
      <c r="X240" s="126"/>
      <c r="Y240" s="126"/>
      <c r="Z240" s="126"/>
      <c r="AA240" s="126"/>
    </row>
    <row r="241" spans="1:27" x14ac:dyDescent="0.25">
      <c r="A241" s="4"/>
      <c r="J241" s="126"/>
      <c r="S241" s="126"/>
      <c r="T241" s="126"/>
      <c r="U241" s="126"/>
      <c r="V241" s="126"/>
      <c r="W241" s="126"/>
      <c r="X241" s="126"/>
      <c r="Y241" s="126"/>
      <c r="Z241" s="126"/>
      <c r="AA241" s="126"/>
    </row>
    <row r="242" spans="1:27" x14ac:dyDescent="0.25">
      <c r="A242" s="4"/>
      <c r="J242" s="126"/>
      <c r="S242" s="126"/>
      <c r="T242" s="126"/>
      <c r="U242" s="126"/>
      <c r="V242" s="126"/>
      <c r="W242" s="126"/>
      <c r="X242" s="126"/>
      <c r="Y242" s="126"/>
      <c r="Z242" s="126"/>
      <c r="AA242" s="126"/>
    </row>
    <row r="243" spans="1:27" x14ac:dyDescent="0.25">
      <c r="A243" s="4"/>
      <c r="J243" s="126"/>
      <c r="S243" s="126"/>
      <c r="T243" s="126"/>
      <c r="U243" s="126"/>
      <c r="V243" s="126"/>
      <c r="W243" s="126"/>
      <c r="X243" s="126"/>
      <c r="Y243" s="126"/>
      <c r="Z243" s="126"/>
      <c r="AA243" s="126"/>
    </row>
    <row r="244" spans="1:27" x14ac:dyDescent="0.25">
      <c r="A244" s="4"/>
      <c r="J244" s="126"/>
      <c r="S244" s="126"/>
      <c r="T244" s="126"/>
      <c r="U244" s="126"/>
      <c r="V244" s="126"/>
      <c r="W244" s="126"/>
      <c r="X244" s="126"/>
      <c r="Y244" s="126"/>
      <c r="Z244" s="126"/>
      <c r="AA244" s="126"/>
    </row>
    <row r="245" spans="1:27" x14ac:dyDescent="0.25">
      <c r="A245" s="4"/>
      <c r="J245" s="126"/>
      <c r="S245" s="126"/>
      <c r="T245" s="126"/>
      <c r="U245" s="126"/>
      <c r="V245" s="126"/>
      <c r="W245" s="126"/>
      <c r="X245" s="126"/>
      <c r="Y245" s="126"/>
      <c r="Z245" s="126"/>
      <c r="AA245" s="126"/>
    </row>
    <row r="246" spans="1:27" x14ac:dyDescent="0.25">
      <c r="A246" s="4"/>
      <c r="J246" s="126"/>
      <c r="S246" s="126"/>
      <c r="T246" s="126"/>
      <c r="U246" s="126"/>
      <c r="V246" s="126"/>
      <c r="W246" s="126"/>
      <c r="X246" s="126"/>
      <c r="Y246" s="126"/>
      <c r="Z246" s="126"/>
      <c r="AA246" s="126"/>
    </row>
    <row r="247" spans="1:27" x14ac:dyDescent="0.25">
      <c r="A247" s="4"/>
      <c r="J247" s="126"/>
      <c r="S247" s="126"/>
      <c r="T247" s="126"/>
      <c r="U247" s="126"/>
      <c r="V247" s="126"/>
      <c r="W247" s="126"/>
      <c r="X247" s="126"/>
      <c r="Y247" s="126"/>
      <c r="Z247" s="126"/>
      <c r="AA247" s="126"/>
    </row>
    <row r="248" spans="1:27" x14ac:dyDescent="0.25">
      <c r="A248" s="4"/>
      <c r="J248" s="126"/>
      <c r="S248" s="126"/>
      <c r="T248" s="126"/>
      <c r="U248" s="126"/>
      <c r="V248" s="126"/>
      <c r="W248" s="126"/>
      <c r="X248" s="126"/>
      <c r="Y248" s="126"/>
      <c r="Z248" s="126"/>
      <c r="AA248" s="126"/>
    </row>
    <row r="249" spans="1:27" x14ac:dyDescent="0.25">
      <c r="A249" s="4"/>
      <c r="J249" s="126"/>
      <c r="S249" s="126"/>
      <c r="T249" s="126"/>
      <c r="U249" s="126"/>
      <c r="V249" s="126"/>
      <c r="W249" s="126"/>
      <c r="X249" s="126"/>
      <c r="Y249" s="126"/>
      <c r="Z249" s="126"/>
      <c r="AA249" s="126"/>
    </row>
    <row r="250" spans="1:27" x14ac:dyDescent="0.25">
      <c r="A250" s="4"/>
      <c r="J250" s="126"/>
      <c r="S250" s="126"/>
      <c r="T250" s="126"/>
      <c r="U250" s="126"/>
      <c r="V250" s="126"/>
      <c r="W250" s="126"/>
      <c r="X250" s="126"/>
      <c r="Y250" s="126"/>
      <c r="Z250" s="126"/>
      <c r="AA250" s="126"/>
    </row>
    <row r="251" spans="1:27" x14ac:dyDescent="0.25">
      <c r="A251" s="4"/>
      <c r="J251" s="126"/>
      <c r="S251" s="126"/>
      <c r="T251" s="126"/>
      <c r="U251" s="126"/>
      <c r="V251" s="126"/>
      <c r="W251" s="126"/>
      <c r="X251" s="126"/>
      <c r="Y251" s="126"/>
      <c r="Z251" s="126"/>
      <c r="AA251" s="126"/>
    </row>
    <row r="5137" spans="7:27" x14ac:dyDescent="0.25">
      <c r="G5137" s="32"/>
      <c r="J5137" s="126"/>
      <c r="S5137" s="126"/>
      <c r="T5137" s="126"/>
      <c r="U5137" s="126"/>
      <c r="V5137" s="126"/>
      <c r="W5137" s="126"/>
      <c r="X5137" s="126"/>
      <c r="Y5137" s="126"/>
      <c r="Z5137" s="126"/>
      <c r="AA5137" s="126"/>
    </row>
    <row r="5138" spans="7:27" x14ac:dyDescent="0.25">
      <c r="G5138" s="32"/>
      <c r="J5138" s="126"/>
      <c r="S5138" s="126"/>
      <c r="T5138" s="126"/>
      <c r="U5138" s="126"/>
      <c r="V5138" s="126"/>
      <c r="W5138" s="126"/>
      <c r="X5138" s="126"/>
      <c r="Y5138" s="126"/>
      <c r="Z5138" s="126"/>
      <c r="AA5138" s="126"/>
    </row>
    <row r="5139" spans="7:27" x14ac:dyDescent="0.25">
      <c r="G5139" s="32"/>
      <c r="J5139" s="126"/>
      <c r="S5139" s="126"/>
      <c r="T5139" s="126"/>
      <c r="U5139" s="126"/>
      <c r="V5139" s="126"/>
      <c r="W5139" s="126"/>
      <c r="X5139" s="126"/>
      <c r="Y5139" s="126"/>
      <c r="Z5139" s="126"/>
      <c r="AA5139" s="126"/>
    </row>
    <row r="5140" spans="7:27" x14ac:dyDescent="0.25">
      <c r="G5140" s="32"/>
      <c r="J5140" s="126"/>
      <c r="S5140" s="126"/>
      <c r="T5140" s="126"/>
      <c r="U5140" s="126"/>
      <c r="V5140" s="126"/>
      <c r="W5140" s="126"/>
      <c r="X5140" s="126"/>
      <c r="Y5140" s="126"/>
      <c r="Z5140" s="126"/>
      <c r="AA5140" s="126"/>
    </row>
    <row r="5141" spans="7:27" x14ac:dyDescent="0.25">
      <c r="G5141" s="32"/>
      <c r="J5141" s="126"/>
      <c r="S5141" s="126"/>
      <c r="T5141" s="126"/>
      <c r="U5141" s="126"/>
      <c r="V5141" s="126"/>
      <c r="W5141" s="126"/>
      <c r="X5141" s="126"/>
      <c r="Y5141" s="126"/>
      <c r="Z5141" s="126"/>
      <c r="AA5141" s="126"/>
    </row>
    <row r="5142" spans="7:27" x14ac:dyDescent="0.25">
      <c r="G5142" s="32"/>
      <c r="J5142" s="126"/>
      <c r="S5142" s="126"/>
      <c r="T5142" s="126"/>
      <c r="U5142" s="126"/>
      <c r="V5142" s="126"/>
      <c r="W5142" s="126"/>
      <c r="X5142" s="126"/>
      <c r="Y5142" s="126"/>
      <c r="Z5142" s="126"/>
      <c r="AA5142" s="126"/>
    </row>
    <row r="5143" spans="7:27" x14ac:dyDescent="0.25">
      <c r="G5143" s="32"/>
      <c r="J5143" s="126"/>
      <c r="S5143" s="126"/>
      <c r="T5143" s="126"/>
      <c r="U5143" s="126"/>
      <c r="V5143" s="126"/>
      <c r="W5143" s="126"/>
      <c r="X5143" s="126"/>
      <c r="Y5143" s="126"/>
      <c r="Z5143" s="126"/>
      <c r="AA5143" s="126"/>
    </row>
  </sheetData>
  <sheetProtection password="DA71" sheet="1" objects="1" scenarios="1"/>
  <mergeCells count="58">
    <mergeCell ref="B2:K2"/>
    <mergeCell ref="B3:K3"/>
    <mergeCell ref="B216:D216"/>
    <mergeCell ref="B217:D217"/>
    <mergeCell ref="B219:G219"/>
    <mergeCell ref="B213:D213"/>
    <mergeCell ref="F213:G213"/>
    <mergeCell ref="H213:I213"/>
    <mergeCell ref="B214:D214"/>
    <mergeCell ref="F214:G214"/>
    <mergeCell ref="H214:I214"/>
    <mergeCell ref="B210:D210"/>
    <mergeCell ref="F210:G210"/>
    <mergeCell ref="H210:I210"/>
    <mergeCell ref="B211:D211"/>
    <mergeCell ref="F211:G211"/>
    <mergeCell ref="H211:I211"/>
    <mergeCell ref="B193:J197"/>
    <mergeCell ref="B207:D207"/>
    <mergeCell ref="F207:G207"/>
    <mergeCell ref="H207:I207"/>
    <mergeCell ref="B208:D208"/>
    <mergeCell ref="F208:G208"/>
    <mergeCell ref="H208:I208"/>
    <mergeCell ref="B199:G199"/>
    <mergeCell ref="B202:G202"/>
    <mergeCell ref="B204:D205"/>
    <mergeCell ref="F204:G205"/>
    <mergeCell ref="H204:I205"/>
    <mergeCell ref="F186:H187"/>
    <mergeCell ref="I188:J189"/>
    <mergeCell ref="C190:D190"/>
    <mergeCell ref="F190:G190"/>
    <mergeCell ref="I190:J190"/>
    <mergeCell ref="B30:K30"/>
    <mergeCell ref="B32:C32"/>
    <mergeCell ref="B27:K29"/>
    <mergeCell ref="J24:K24"/>
    <mergeCell ref="B25:C26"/>
    <mergeCell ref="E25:E26"/>
    <mergeCell ref="F25:F26"/>
    <mergeCell ref="H25:H26"/>
    <mergeCell ref="I25:I26"/>
    <mergeCell ref="K25:K26"/>
    <mergeCell ref="B16:G16"/>
    <mergeCell ref="B19:D19"/>
    <mergeCell ref="E19:G19"/>
    <mergeCell ref="I6:K7"/>
    <mergeCell ref="I8:K13"/>
    <mergeCell ref="I16:K16"/>
    <mergeCell ref="I17:K22"/>
    <mergeCell ref="B22:G22"/>
    <mergeCell ref="B6:G6"/>
    <mergeCell ref="B9:G9"/>
    <mergeCell ref="B10:G10"/>
    <mergeCell ref="B11:G11"/>
    <mergeCell ref="B12:G12"/>
    <mergeCell ref="B13:G13"/>
  </mergeCells>
  <conditionalFormatting sqref="B33:I182">
    <cfRule type="expression" dxfId="144" priority="29">
      <formula>($C33=0)</formula>
    </cfRule>
  </conditionalFormatting>
  <conditionalFormatting sqref="B33:I182">
    <cfRule type="expression" dxfId="143" priority="28">
      <formula>($K33=1)</formula>
    </cfRule>
  </conditionalFormatting>
  <conditionalFormatting sqref="J183">
    <cfRule type="expression" dxfId="142" priority="27">
      <formula>($K183=1)</formula>
    </cfRule>
  </conditionalFormatting>
  <conditionalFormatting sqref="J183">
    <cfRule type="expression" dxfId="141" priority="26">
      <formula>($C183=0)</formula>
    </cfRule>
  </conditionalFormatting>
  <conditionalFormatting sqref="J33:J182">
    <cfRule type="containsText" dxfId="140" priority="8" operator="containsText" text="Relevant">
      <formula>NOT(ISERROR(SEARCH("Relevant",J33)))</formula>
    </cfRule>
    <cfRule type="containsText" dxfId="139" priority="9" operator="containsText" text="deemed">
      <formula>NOT(ISERROR(SEARCH("deemed",J33)))</formula>
    </cfRule>
    <cfRule type="containsText" dxfId="138" priority="10" operator="containsText" text="Please">
      <formula>NOT(ISERROR(SEARCH("Please",J33)))</formula>
    </cfRule>
    <cfRule type="containsText" dxfId="137" priority="11" operator="containsText" text="Scheme">
      <formula>NOT(ISERROR(SEARCH("Scheme",J33)))</formula>
    </cfRule>
    <cfRule type="containsText" dxfId="136" priority="15" operator="containsText" text="Contributions">
      <formula>NOT(ISERROR(SEARCH("Contributions",J33)))</formula>
    </cfRule>
    <cfRule type="containsText" dxfId="135" priority="16" operator="containsText" text="Deemed">
      <formula>NOT(ISERROR(SEARCH("Deemed",J33)))</formula>
    </cfRule>
    <cfRule type="containsText" dxfId="134" priority="20" operator="containsText" text="Special">
      <formula>NOT(ISERROR(SEARCH("Special",J33)))</formula>
    </cfRule>
    <cfRule type="containsText" dxfId="133" priority="22" operator="containsText" text="Detected">
      <formula>NOT(ISERROR(SEARCH("Detected",J33)))</formula>
    </cfRule>
    <cfRule type="containsText" dxfId="132" priority="23" operator="containsText" text="Acceptable">
      <formula>NOT(ISERROR(SEARCH("Acceptable",J33)))</formula>
    </cfRule>
    <cfRule type="cellIs" dxfId="131" priority="24" operator="lessThan">
      <formula>1</formula>
    </cfRule>
    <cfRule type="containsText" dxfId="130" priority="25" operator="containsText" text="DETAILS">
      <formula>NOT(ISERROR(SEARCH("DETAILS",J33)))</formula>
    </cfRule>
  </conditionalFormatting>
  <conditionalFormatting sqref="J33:J182">
    <cfRule type="containsText" dxfId="129" priority="21" operator="containsText" text="Member">
      <formula>NOT(ISERROR(SEARCH("Member",J33)))</formula>
    </cfRule>
  </conditionalFormatting>
  <conditionalFormatting sqref="J33:J182">
    <cfRule type="containsText" dxfId="128" priority="18" operator="containsText" text="details">
      <formula>NOT(ISERROR(SEARCH("details",J33)))</formula>
    </cfRule>
    <cfRule type="containsText" dxfId="127" priority="19" operator="containsText" text="Unknown">
      <formula>NOT(ISERROR(SEARCH("Unknown",J33)))</formula>
    </cfRule>
  </conditionalFormatting>
  <conditionalFormatting sqref="I16">
    <cfRule type="containsText" dxfId="126" priority="14" operator="containsText" text="More">
      <formula>NOT(ISERROR(SEARCH("More",I16)))</formula>
    </cfRule>
    <cfRule type="containsText" dxfId="125" priority="17" operator="containsText" text="UNDO">
      <formula>NOT(ISERROR(SEARCH("UNDO",I16)))</formula>
    </cfRule>
  </conditionalFormatting>
  <conditionalFormatting sqref="G185:J185 I186:J186">
    <cfRule type="containsText" dxfId="124" priority="12" operator="containsText" text="error">
      <formula>NOT(ISERROR(SEARCH("error",G185)))</formula>
    </cfRule>
    <cfRule type="containsText" dxfId="123" priority="13" operator="containsText" text="ready">
      <formula>NOT(ISERROR(SEARCH("ready",G185)))</formula>
    </cfRule>
  </conditionalFormatting>
  <conditionalFormatting sqref="J33:J182">
    <cfRule type="containsText" dxfId="122" priority="7" operator="containsText" text="Practice">
      <formula>NOT(ISERROR(SEARCH("Practice",J33)))</formula>
    </cfRule>
  </conditionalFormatting>
  <conditionalFormatting sqref="J33:J182">
    <cfRule type="containsText" dxfId="121" priority="6" operator="containsText" text="scheme">
      <formula>NOT(ISERROR(SEARCH("scheme",J33)))</formula>
    </cfRule>
  </conditionalFormatting>
  <conditionalFormatting sqref="I17">
    <cfRule type="containsText" dxfId="120" priority="4" operator="containsText" text="Form">
      <formula>NOT(ISERROR(SEARCH("Form",I17)))</formula>
    </cfRule>
    <cfRule type="containsText" dxfId="119" priority="5" operator="containsText" text="Member">
      <formula>NOT(ISERROR(SEARCH("Member",I17)))</formula>
    </cfRule>
  </conditionalFormatting>
  <conditionalFormatting sqref="I16">
    <cfRule type="containsText" dxfId="118" priority="3" operator="containsText" text="urgent">
      <formula>NOT(ISERROR(SEARCH("urgent",I16)))</formula>
    </cfRule>
  </conditionalFormatting>
  <conditionalFormatting sqref="I6">
    <cfRule type="containsText" dxfId="117" priority="1" operator="containsText" text="READY">
      <formula>NOT(ISERROR(SEARCH("READY",I6)))</formula>
    </cfRule>
    <cfRule type="containsText" dxfId="116" priority="2" operator="containsText" text="ERROR">
      <formula>NOT(ISERROR(SEARCH("ERROR",I6)))</formula>
    </cfRule>
  </conditionalFormatting>
  <dataValidations count="3">
    <dataValidation allowBlank="1" showErrorMessage="1" promptTitle="Scheme" prompt="Please choose which scheme the member belongs to._x000a_" sqref="D33:D182" xr:uid="{6E456416-C2DC-48E8-A3C0-9EEC1840DEA1}"/>
    <dataValidation allowBlank="1" errorTitle="National Insurance Number." error="National Insurance Number must be 9 characters long, no spaces, please review and try again" promptTitle="National Insurance Number" prompt="Must be 9 Characters, No Spaces" sqref="E33:E182" xr:uid="{994CF5F4-3D2C-403C-BC51-B25309CD8930}"/>
    <dataValidation type="list" allowBlank="1" showInputMessage="1" showErrorMessage="1" sqref="K33:K182" xr:uid="{32CCB23C-3DE9-4ECC-AE40-A7624974314B}">
      <formula1>$P$3:$P$9</formula1>
    </dataValidation>
  </dataValidations>
  <hyperlinks>
    <hyperlink ref="B3" r:id="rId1" xr:uid="{CF5CD433-813E-4D5E-ACD3-0E173869747C}"/>
  </hyperlinks>
  <pageMargins left="0.7" right="0.7" top="0.75" bottom="0.75" header="0.3" footer="0.3"/>
  <pageSetup paperSize="9" scale="42" orientation="portrait" r:id="rId2"/>
  <headerFooter>
    <oddFooter>&amp;LApril 2019&amp;CPage &amp;P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sheetPr>
  <dimension ref="A1:AN5143"/>
  <sheetViews>
    <sheetView showZeros="0" zoomScale="85" zoomScaleNormal="85" workbookViewId="0">
      <selection activeCell="M3" sqref="M1:AN1048576"/>
    </sheetView>
  </sheetViews>
  <sheetFormatPr defaultRowHeight="15" x14ac:dyDescent="0.25"/>
  <cols>
    <col min="1" max="1" width="9.140625" style="126"/>
    <col min="2" max="2" width="11.7109375" style="126" customWidth="1"/>
    <col min="3" max="3" width="18.7109375" style="126" customWidth="1"/>
    <col min="4" max="4" width="8.28515625" style="126" customWidth="1"/>
    <col min="5" max="5" width="13.140625" style="126" customWidth="1"/>
    <col min="6" max="6" width="12.5703125" style="126" customWidth="1"/>
    <col min="7" max="7" width="17.7109375" style="126" customWidth="1"/>
    <col min="8" max="9" width="15.7109375" style="126" customWidth="1"/>
    <col min="10" max="10" width="38.85546875" style="110" bestFit="1" customWidth="1"/>
    <col min="11" max="11" width="24.42578125" style="126" bestFit="1" customWidth="1"/>
    <col min="12" max="12" width="16.140625" style="126" customWidth="1"/>
    <col min="13" max="13" width="16.140625" style="126" hidden="1" customWidth="1"/>
    <col min="14" max="14" width="11.42578125" style="126" hidden="1" customWidth="1"/>
    <col min="15" max="15" width="10.5703125" style="126" hidden="1" customWidth="1"/>
    <col min="16" max="16" width="14.85546875" style="126" hidden="1" customWidth="1"/>
    <col min="17" max="17" width="9.140625" style="126" hidden="1" customWidth="1"/>
    <col min="18" max="18" width="13.5703125" style="126" hidden="1" customWidth="1"/>
    <col min="19" max="19" width="10.85546875" style="224" hidden="1" customWidth="1"/>
    <col min="20" max="22" width="9.140625" style="224" hidden="1" customWidth="1"/>
    <col min="23" max="27" width="9.140625" style="112" hidden="1" customWidth="1"/>
    <col min="28" max="28" width="11.85546875" style="126" hidden="1" customWidth="1"/>
    <col min="29" max="29" width="10.5703125" style="126" hidden="1" customWidth="1"/>
    <col min="30" max="30" width="11" style="126" hidden="1" customWidth="1"/>
    <col min="31" max="32" width="9.140625" style="126" hidden="1" customWidth="1"/>
    <col min="33" max="33" width="11.28515625" style="126" hidden="1" customWidth="1"/>
    <col min="34" max="34" width="13.140625" style="126" hidden="1" customWidth="1"/>
    <col min="35" max="40" width="9.140625" style="126" hidden="1" customWidth="1"/>
    <col min="41" max="41" width="9.140625" style="126" customWidth="1"/>
    <col min="42" max="16384" width="9.140625" style="126"/>
  </cols>
  <sheetData>
    <row r="1" spans="1:27" x14ac:dyDescent="0.25">
      <c r="A1" s="10"/>
      <c r="B1" s="11"/>
      <c r="C1" s="11"/>
      <c r="D1" s="11"/>
      <c r="E1" s="11"/>
      <c r="F1" s="11"/>
      <c r="G1" s="11"/>
      <c r="H1" s="16"/>
      <c r="I1" s="16"/>
      <c r="J1" s="347"/>
      <c r="K1" s="16"/>
      <c r="L1" s="5"/>
      <c r="M1" s="5"/>
      <c r="N1" s="243"/>
      <c r="O1" s="5"/>
      <c r="R1" s="216">
        <v>45231</v>
      </c>
      <c r="S1" s="350">
        <v>45260</v>
      </c>
      <c r="V1" s="126"/>
      <c r="W1" s="126"/>
      <c r="X1" s="126"/>
      <c r="Y1" s="126"/>
      <c r="Z1" s="126"/>
      <c r="AA1" s="126"/>
    </row>
    <row r="2" spans="1:27" ht="23.25" x14ac:dyDescent="0.35">
      <c r="A2" s="6"/>
      <c r="B2" s="403" t="s">
        <v>0</v>
      </c>
      <c r="C2" s="403"/>
      <c r="D2" s="403"/>
      <c r="E2" s="403"/>
      <c r="F2" s="403"/>
      <c r="G2" s="403"/>
      <c r="H2" s="403"/>
      <c r="I2" s="403"/>
      <c r="J2" s="403"/>
      <c r="K2" s="403"/>
      <c r="L2" s="5"/>
      <c r="M2" s="5"/>
      <c r="N2" s="5"/>
      <c r="O2" s="5"/>
      <c r="P2" s="80" t="s">
        <v>434</v>
      </c>
      <c r="V2" s="126"/>
      <c r="W2" s="126"/>
      <c r="X2" s="126"/>
      <c r="Y2" s="126"/>
      <c r="Z2" s="126"/>
      <c r="AA2" s="126"/>
    </row>
    <row r="3" spans="1:27" ht="21" x14ac:dyDescent="0.25">
      <c r="A3" s="6"/>
      <c r="B3" s="488" t="s">
        <v>1</v>
      </c>
      <c r="C3" s="488"/>
      <c r="D3" s="488"/>
      <c r="E3" s="488"/>
      <c r="F3" s="488"/>
      <c r="G3" s="488"/>
      <c r="H3" s="488"/>
      <c r="I3" s="488"/>
      <c r="J3" s="488"/>
      <c r="K3" s="488"/>
      <c r="L3" s="5"/>
      <c r="M3" s="5"/>
      <c r="N3" s="5"/>
      <c r="O3" s="5"/>
      <c r="P3" s="80"/>
      <c r="V3" s="126"/>
      <c r="W3" s="126"/>
      <c r="X3" s="126"/>
      <c r="Y3" s="126"/>
      <c r="Z3" s="126"/>
      <c r="AA3" s="126"/>
    </row>
    <row r="4" spans="1:27" x14ac:dyDescent="0.25">
      <c r="A4" s="6"/>
      <c r="B4" s="25"/>
      <c r="C4" s="25"/>
      <c r="D4" s="12"/>
      <c r="E4" s="12"/>
      <c r="F4" s="12"/>
      <c r="G4" s="12"/>
      <c r="H4" s="5"/>
      <c r="I4" s="5"/>
      <c r="J4" s="386"/>
      <c r="K4" s="5"/>
      <c r="L4" s="5"/>
      <c r="M4" s="5"/>
      <c r="N4" s="5"/>
      <c r="O4" s="5"/>
      <c r="P4" s="80" t="s">
        <v>602</v>
      </c>
      <c r="V4" s="126"/>
      <c r="W4" s="126"/>
      <c r="X4" s="126"/>
      <c r="Y4" s="126"/>
      <c r="Z4" s="126"/>
      <c r="AA4" s="126"/>
    </row>
    <row r="5" spans="1:27" ht="16.5" thickBot="1" x14ac:dyDescent="0.3">
      <c r="A5" s="6"/>
      <c r="B5" s="235" t="s">
        <v>2</v>
      </c>
      <c r="C5" s="83"/>
      <c r="D5" s="83"/>
      <c r="E5" s="83"/>
      <c r="F5" s="83"/>
      <c r="G5" s="83"/>
      <c r="H5" s="13"/>
      <c r="I5" s="13"/>
      <c r="J5" s="46"/>
      <c r="K5" s="5"/>
      <c r="L5" s="5"/>
      <c r="M5" s="5"/>
      <c r="N5" s="5"/>
      <c r="O5" s="5"/>
      <c r="P5" s="80" t="s">
        <v>601</v>
      </c>
      <c r="V5" s="126"/>
      <c r="W5" s="126"/>
      <c r="X5" s="126"/>
      <c r="Y5" s="126"/>
      <c r="Z5" s="126"/>
      <c r="AA5" s="126"/>
    </row>
    <row r="6" spans="1:27" ht="15.75" customHeight="1" thickBot="1" x14ac:dyDescent="0.3">
      <c r="A6" s="6"/>
      <c r="B6" s="461">
        <f>'Member Info'!D6</f>
        <v>0</v>
      </c>
      <c r="C6" s="462"/>
      <c r="D6" s="462"/>
      <c r="E6" s="462"/>
      <c r="F6" s="462"/>
      <c r="G6" s="463"/>
      <c r="H6" s="24"/>
      <c r="I6" s="492" t="str">
        <f>IF(ISERROR(AC183),"***An error has been detected, please enter an explantion below***",IF(AC183&lt;-1,"**An error has been detected, please enter explanation below**",IF(AC183&gt;1,"**An error has been detected, please enter an explantion below**",IF(N18=1,"Please fix the error in the box below before submitting GP1",IF(AJ183&gt;=1,"**An error has been detected, please correct the Deemed error(s)**","Form Ready to submit")))))</f>
        <v>Form Ready to submit</v>
      </c>
      <c r="J6" s="493"/>
      <c r="K6" s="501"/>
      <c r="L6" s="5"/>
      <c r="M6" s="5"/>
      <c r="N6" s="5"/>
      <c r="O6" s="5"/>
      <c r="P6" s="80" t="s">
        <v>437</v>
      </c>
      <c r="V6" s="126"/>
      <c r="W6" s="126"/>
      <c r="X6" s="126"/>
      <c r="Y6" s="126"/>
      <c r="Z6" s="126"/>
      <c r="AA6" s="126"/>
    </row>
    <row r="7" spans="1:27" ht="15.75" thickBot="1" x14ac:dyDescent="0.3">
      <c r="A7" s="6"/>
      <c r="B7" s="12"/>
      <c r="C7" s="12"/>
      <c r="D7" s="12"/>
      <c r="E7" s="12"/>
      <c r="F7" s="5"/>
      <c r="G7" s="5"/>
      <c r="H7" s="5"/>
      <c r="I7" s="494"/>
      <c r="J7" s="495"/>
      <c r="K7" s="502"/>
      <c r="L7" s="5"/>
      <c r="M7" s="5"/>
      <c r="N7" s="5"/>
      <c r="O7" s="5"/>
      <c r="P7" s="80" t="s">
        <v>548</v>
      </c>
      <c r="V7" s="126"/>
      <c r="W7" s="126"/>
      <c r="X7" s="126"/>
      <c r="Y7" s="126"/>
      <c r="Z7" s="126"/>
      <c r="AA7" s="126"/>
    </row>
    <row r="8" spans="1:27" ht="16.5" thickBot="1" x14ac:dyDescent="0.3">
      <c r="A8" s="6"/>
      <c r="B8" s="235" t="s">
        <v>578</v>
      </c>
      <c r="C8" s="83"/>
      <c r="D8" s="83"/>
      <c r="E8" s="83"/>
      <c r="F8" s="83"/>
      <c r="G8" s="83"/>
      <c r="H8" s="13"/>
      <c r="I8" s="503"/>
      <c r="J8" s="504"/>
      <c r="K8" s="505"/>
      <c r="L8" s="5"/>
      <c r="M8" s="5"/>
      <c r="N8" s="5"/>
      <c r="O8" s="5"/>
      <c r="P8" s="80" t="s">
        <v>498</v>
      </c>
      <c r="V8" s="126"/>
      <c r="W8" s="126"/>
      <c r="X8" s="126"/>
      <c r="Y8" s="126"/>
      <c r="Z8" s="126"/>
      <c r="AA8" s="126"/>
    </row>
    <row r="9" spans="1:27" x14ac:dyDescent="0.25">
      <c r="A9" s="6"/>
      <c r="B9" s="464">
        <f>'Member Info'!$D$9</f>
        <v>0</v>
      </c>
      <c r="C9" s="465"/>
      <c r="D9" s="465"/>
      <c r="E9" s="465"/>
      <c r="F9" s="465"/>
      <c r="G9" s="466"/>
      <c r="H9" s="275"/>
      <c r="I9" s="506"/>
      <c r="J9" s="507"/>
      <c r="K9" s="508"/>
      <c r="L9" s="5"/>
      <c r="M9" s="5"/>
      <c r="N9" s="5"/>
      <c r="O9" s="5"/>
      <c r="P9" s="80" t="s">
        <v>491</v>
      </c>
      <c r="V9" s="126"/>
      <c r="W9" s="126"/>
      <c r="X9" s="126"/>
      <c r="Y9" s="126"/>
      <c r="Z9" s="126"/>
      <c r="AA9" s="126"/>
    </row>
    <row r="10" spans="1:27" x14ac:dyDescent="0.25">
      <c r="A10" s="6"/>
      <c r="B10" s="467">
        <f>'Member Info'!$D$10</f>
        <v>0</v>
      </c>
      <c r="C10" s="468"/>
      <c r="D10" s="468"/>
      <c r="E10" s="468"/>
      <c r="F10" s="468"/>
      <c r="G10" s="469"/>
      <c r="H10" s="275"/>
      <c r="I10" s="506"/>
      <c r="J10" s="507"/>
      <c r="K10" s="508"/>
      <c r="L10" s="5"/>
      <c r="M10" s="5"/>
      <c r="N10" s="5"/>
      <c r="O10" s="5"/>
      <c r="P10" s="80"/>
      <c r="V10" s="126"/>
      <c r="W10" s="126"/>
      <c r="X10" s="126"/>
      <c r="Y10" s="126"/>
      <c r="Z10" s="126"/>
      <c r="AA10" s="126"/>
    </row>
    <row r="11" spans="1:27" x14ac:dyDescent="0.25">
      <c r="A11" s="6"/>
      <c r="B11" s="467">
        <f>'Member Info'!$D$11</f>
        <v>0</v>
      </c>
      <c r="C11" s="468"/>
      <c r="D11" s="468"/>
      <c r="E11" s="468"/>
      <c r="F11" s="468"/>
      <c r="G11" s="469"/>
      <c r="H11" s="275"/>
      <c r="I11" s="506"/>
      <c r="J11" s="507"/>
      <c r="K11" s="508"/>
      <c r="L11" s="5"/>
      <c r="M11" s="5"/>
      <c r="N11" s="5"/>
      <c r="O11" s="5"/>
      <c r="V11" s="126"/>
      <c r="W11" s="126"/>
      <c r="X11" s="126"/>
      <c r="Y11" s="126"/>
      <c r="Z11" s="126"/>
      <c r="AA11" s="126"/>
    </row>
    <row r="12" spans="1:27" x14ac:dyDescent="0.25">
      <c r="A12" s="6"/>
      <c r="B12" s="467">
        <f>'Member Info'!$D$11</f>
        <v>0</v>
      </c>
      <c r="C12" s="468"/>
      <c r="D12" s="468"/>
      <c r="E12" s="468"/>
      <c r="F12" s="468"/>
      <c r="G12" s="469"/>
      <c r="H12" s="275"/>
      <c r="I12" s="506"/>
      <c r="J12" s="507"/>
      <c r="K12" s="508"/>
      <c r="L12" s="5"/>
      <c r="M12" s="5"/>
      <c r="N12" s="5"/>
      <c r="O12" s="5"/>
      <c r="V12" s="126"/>
      <c r="W12" s="126"/>
      <c r="X12" s="126"/>
      <c r="Y12" s="126"/>
      <c r="Z12" s="126"/>
      <c r="AA12" s="126"/>
    </row>
    <row r="13" spans="1:27" ht="15.75" thickBot="1" x14ac:dyDescent="0.3">
      <c r="A13" s="6"/>
      <c r="B13" s="470">
        <f>'Member Info'!$D$11</f>
        <v>0</v>
      </c>
      <c r="C13" s="471"/>
      <c r="D13" s="471"/>
      <c r="E13" s="471"/>
      <c r="F13" s="471"/>
      <c r="G13" s="472"/>
      <c r="H13" s="275"/>
      <c r="I13" s="509"/>
      <c r="J13" s="510"/>
      <c r="K13" s="511"/>
      <c r="L13" s="5"/>
      <c r="M13" s="5"/>
      <c r="N13" s="5"/>
      <c r="O13" s="5"/>
      <c r="V13" s="126"/>
      <c r="W13" s="126"/>
      <c r="X13" s="126"/>
      <c r="Y13" s="126"/>
      <c r="Z13" s="126"/>
      <c r="AA13" s="126"/>
    </row>
    <row r="14" spans="1:27" x14ac:dyDescent="0.25">
      <c r="A14" s="6"/>
      <c r="B14" s="12"/>
      <c r="C14" s="12"/>
      <c r="D14" s="12"/>
      <c r="E14" s="12"/>
      <c r="F14" s="5"/>
      <c r="G14" s="5"/>
      <c r="H14" s="5"/>
      <c r="I14" s="5"/>
      <c r="J14" s="336"/>
      <c r="K14" s="336"/>
      <c r="L14" s="5"/>
      <c r="M14" s="5"/>
      <c r="N14" s="5"/>
      <c r="O14" s="5"/>
      <c r="U14" s="225"/>
      <c r="V14" s="126"/>
      <c r="W14" s="126"/>
      <c r="X14" s="126"/>
      <c r="Y14" s="126"/>
      <c r="Z14" s="126"/>
      <c r="AA14" s="126"/>
    </row>
    <row r="15" spans="1:27" ht="16.5" thickBot="1" x14ac:dyDescent="0.3">
      <c r="A15" s="6"/>
      <c r="B15" s="235" t="s">
        <v>4</v>
      </c>
      <c r="C15" s="83"/>
      <c r="D15" s="83"/>
      <c r="E15" s="83"/>
      <c r="F15" s="83"/>
      <c r="G15" s="83"/>
      <c r="H15" s="13"/>
      <c r="I15" s="13"/>
      <c r="J15" s="46"/>
      <c r="K15" s="5"/>
      <c r="L15" s="5"/>
      <c r="M15" s="5"/>
      <c r="N15" s="5"/>
      <c r="O15" s="5"/>
      <c r="U15" s="225"/>
      <c r="V15" s="126"/>
      <c r="W15" s="126"/>
      <c r="X15" s="126"/>
      <c r="Y15" s="126"/>
      <c r="Z15" s="126"/>
      <c r="AA15" s="126"/>
    </row>
    <row r="16" spans="1:27" ht="17.25" customHeight="1" thickBot="1" x14ac:dyDescent="0.3">
      <c r="A16" s="6"/>
      <c r="B16" s="461">
        <f>'Member Info'!$D$16</f>
        <v>0</v>
      </c>
      <c r="C16" s="462"/>
      <c r="D16" s="462"/>
      <c r="E16" s="462"/>
      <c r="F16" s="462"/>
      <c r="G16" s="463"/>
      <c r="H16" s="332"/>
      <c r="I16" s="512" t="str">
        <f>IF(OR(Y183&gt;0,AD183&gt;0),"STOP! - Urgent Action Required","")</f>
        <v/>
      </c>
      <c r="J16" s="513"/>
      <c r="K16" s="514"/>
      <c r="L16" s="5"/>
      <c r="M16" s="5"/>
      <c r="N16" s="5"/>
      <c r="O16" s="5"/>
      <c r="R16" s="126">
        <f>'Member Info'!X2</f>
        <v>2.5</v>
      </c>
      <c r="U16" s="226"/>
      <c r="V16" s="126"/>
      <c r="W16" s="126"/>
      <c r="X16" s="126"/>
      <c r="Y16" s="126"/>
      <c r="Z16" s="126"/>
      <c r="AA16" s="126"/>
    </row>
    <row r="17" spans="1:40" ht="15" customHeight="1" x14ac:dyDescent="0.25">
      <c r="A17" s="6"/>
      <c r="B17" s="12"/>
      <c r="C17" s="12"/>
      <c r="D17" s="12"/>
      <c r="E17" s="12"/>
      <c r="F17" s="5"/>
      <c r="G17" s="5"/>
      <c r="H17" s="5"/>
      <c r="I17" s="515" t="str">
        <f>IF(Y183&gt;=1,"A Cut, Copy and paste action has corrupted this form, please UNDO (CTRL + Z) last action, or a New form will need to be Used from now on",IF(AD183&gt;0,"One or More members have been marked as - Left Employment/Scheme, but do not have an end date. please enter the End Date in the Member Info Tab",""))</f>
        <v/>
      </c>
      <c r="J17" s="516"/>
      <c r="K17" s="517"/>
      <c r="L17" s="5"/>
      <c r="M17" s="5"/>
      <c r="N17" s="5"/>
      <c r="O17" s="5"/>
    </row>
    <row r="18" spans="1:40" ht="16.5" customHeight="1" thickBot="1" x14ac:dyDescent="0.3">
      <c r="A18" s="6"/>
      <c r="B18" s="83" t="s">
        <v>476</v>
      </c>
      <c r="C18" s="83"/>
      <c r="D18" s="83"/>
      <c r="E18" s="335" t="s">
        <v>417</v>
      </c>
      <c r="F18" s="268"/>
      <c r="G18" s="268"/>
      <c r="H18" s="268"/>
      <c r="I18" s="518"/>
      <c r="J18" s="519"/>
      <c r="K18" s="520"/>
      <c r="L18" s="5"/>
      <c r="M18" s="5"/>
      <c r="N18" s="5">
        <f>IF(I16="",0,1)</f>
        <v>0</v>
      </c>
      <c r="O18" s="5"/>
    </row>
    <row r="19" spans="1:40" ht="15.75" customHeight="1" thickBot="1" x14ac:dyDescent="0.3">
      <c r="A19" s="6"/>
      <c r="B19" s="461">
        <f>'Member Info'!$D$19</f>
        <v>0</v>
      </c>
      <c r="C19" s="462"/>
      <c r="D19" s="463"/>
      <c r="E19" s="458"/>
      <c r="F19" s="459"/>
      <c r="G19" s="460"/>
      <c r="H19" s="333"/>
      <c r="I19" s="518"/>
      <c r="J19" s="519"/>
      <c r="K19" s="520"/>
      <c r="L19" s="5"/>
      <c r="M19" s="5"/>
      <c r="N19" s="5"/>
      <c r="O19" s="5"/>
    </row>
    <row r="20" spans="1:40" ht="15" customHeight="1" x14ac:dyDescent="0.25">
      <c r="A20" s="6"/>
      <c r="B20" s="25"/>
      <c r="C20" s="25"/>
      <c r="D20" s="25"/>
      <c r="E20" s="25"/>
      <c r="F20" s="5"/>
      <c r="G20" s="5"/>
      <c r="H20" s="5"/>
      <c r="I20" s="518"/>
      <c r="J20" s="519"/>
      <c r="K20" s="520"/>
      <c r="L20" s="5"/>
      <c r="M20" s="5"/>
      <c r="N20" s="5"/>
      <c r="O20" s="5"/>
    </row>
    <row r="21" spans="1:40" ht="16.5" customHeight="1" thickBot="1" x14ac:dyDescent="0.3">
      <c r="A21" s="6"/>
      <c r="B21" s="235" t="s">
        <v>532</v>
      </c>
      <c r="C21" s="83"/>
      <c r="D21" s="83"/>
      <c r="E21" s="83"/>
      <c r="F21" s="83"/>
      <c r="G21" s="83"/>
      <c r="H21" s="13"/>
      <c r="I21" s="518"/>
      <c r="J21" s="519"/>
      <c r="K21" s="520"/>
      <c r="L21" s="5"/>
      <c r="M21" s="5"/>
      <c r="N21" s="5"/>
      <c r="O21" s="5"/>
    </row>
    <row r="22" spans="1:40" ht="15.75" customHeight="1" thickBot="1" x14ac:dyDescent="0.3">
      <c r="A22" s="6"/>
      <c r="B22" s="458"/>
      <c r="C22" s="459"/>
      <c r="D22" s="459"/>
      <c r="E22" s="459"/>
      <c r="F22" s="459"/>
      <c r="G22" s="460"/>
      <c r="H22" s="334"/>
      <c r="I22" s="521"/>
      <c r="J22" s="522"/>
      <c r="K22" s="523"/>
      <c r="L22" s="5"/>
      <c r="M22" s="5"/>
      <c r="N22" s="5"/>
      <c r="O22" s="5" t="str">
        <f>IF(ISERROR(AB33)," Unknown Values entered",FALSE)</f>
        <v xml:space="preserve"> Unknown Values entered</v>
      </c>
    </row>
    <row r="23" spans="1:40" ht="15.75" customHeight="1" x14ac:dyDescent="0.25">
      <c r="A23" s="12"/>
      <c r="B23" s="12"/>
      <c r="C23" s="12"/>
      <c r="D23" s="12"/>
      <c r="E23" s="12"/>
      <c r="F23" s="12"/>
      <c r="G23" s="12"/>
      <c r="H23" s="12"/>
      <c r="I23" s="12"/>
      <c r="J23" s="337"/>
      <c r="K23" s="337"/>
      <c r="L23" s="5"/>
      <c r="M23" s="5"/>
      <c r="N23" s="5"/>
      <c r="O23" s="5"/>
    </row>
    <row r="24" spans="1:40" ht="15.75" customHeight="1" thickBot="1" x14ac:dyDescent="0.3">
      <c r="A24" s="12"/>
      <c r="B24" s="12"/>
      <c r="C24" s="12"/>
      <c r="D24" s="12"/>
      <c r="E24" s="12"/>
      <c r="F24" s="12" t="s">
        <v>580</v>
      </c>
      <c r="G24" s="12"/>
      <c r="H24" s="12" t="s">
        <v>583</v>
      </c>
      <c r="I24" s="12" t="s">
        <v>584</v>
      </c>
      <c r="J24" s="491" t="s">
        <v>581</v>
      </c>
      <c r="K24" s="491"/>
      <c r="L24" s="5"/>
      <c r="M24" s="5"/>
      <c r="N24" s="5"/>
      <c r="O24" s="5"/>
    </row>
    <row r="25" spans="1:40" ht="15.75" customHeight="1" x14ac:dyDescent="0.25">
      <c r="A25" s="12"/>
      <c r="B25" s="492" t="s">
        <v>579</v>
      </c>
      <c r="C25" s="493"/>
      <c r="D25" s="11"/>
      <c r="E25" s="496"/>
      <c r="F25" s="498">
        <f>SUM(F33:F182)</f>
        <v>0</v>
      </c>
      <c r="G25" s="11"/>
      <c r="H25" s="498">
        <f>SUM(H33:H182)</f>
        <v>0</v>
      </c>
      <c r="I25" s="498">
        <f>SUM(I33:I182)</f>
        <v>0</v>
      </c>
      <c r="J25" s="338"/>
      <c r="K25" s="489">
        <f>SUM(H25:I26)</f>
        <v>0</v>
      </c>
      <c r="L25" s="5"/>
      <c r="M25" s="5"/>
      <c r="N25" s="5"/>
      <c r="O25" s="5"/>
    </row>
    <row r="26" spans="1:40" ht="15.75" customHeight="1" thickBot="1" x14ac:dyDescent="0.3">
      <c r="A26" s="12"/>
      <c r="B26" s="494"/>
      <c r="C26" s="495"/>
      <c r="D26" s="14"/>
      <c r="E26" s="497"/>
      <c r="F26" s="499"/>
      <c r="G26" s="14"/>
      <c r="H26" s="500"/>
      <c r="I26" s="500"/>
      <c r="J26" s="339"/>
      <c r="K26" s="490"/>
      <c r="L26" s="5"/>
      <c r="M26" s="5"/>
      <c r="N26" s="5"/>
      <c r="O26" s="5"/>
    </row>
    <row r="27" spans="1:40" ht="15" customHeight="1" x14ac:dyDescent="0.25">
      <c r="A27" s="12"/>
      <c r="B27" s="414" t="s">
        <v>10</v>
      </c>
      <c r="C27" s="414"/>
      <c r="D27" s="414"/>
      <c r="E27" s="414"/>
      <c r="F27" s="414"/>
      <c r="G27" s="414"/>
      <c r="H27" s="414"/>
      <c r="I27" s="414"/>
      <c r="J27" s="414"/>
      <c r="K27" s="414"/>
      <c r="L27" s="5"/>
      <c r="M27" s="5"/>
      <c r="N27" s="5"/>
      <c r="O27" s="5"/>
    </row>
    <row r="28" spans="1:40" ht="15.75" customHeight="1" x14ac:dyDescent="0.25">
      <c r="A28" s="12"/>
      <c r="B28" s="414"/>
      <c r="C28" s="414"/>
      <c r="D28" s="414"/>
      <c r="E28" s="414"/>
      <c r="F28" s="414"/>
      <c r="G28" s="414"/>
      <c r="H28" s="414"/>
      <c r="I28" s="414"/>
      <c r="J28" s="414"/>
      <c r="K28" s="414"/>
      <c r="L28" s="5"/>
      <c r="M28" s="5"/>
      <c r="N28" s="5"/>
      <c r="O28" s="5"/>
    </row>
    <row r="29" spans="1:40" ht="15" customHeight="1" x14ac:dyDescent="0.25">
      <c r="A29" s="12"/>
      <c r="B29" s="414"/>
      <c r="C29" s="414"/>
      <c r="D29" s="414"/>
      <c r="E29" s="414"/>
      <c r="F29" s="414"/>
      <c r="G29" s="414"/>
      <c r="H29" s="414"/>
      <c r="I29" s="414"/>
      <c r="J29" s="414"/>
      <c r="K29" s="414"/>
      <c r="L29" s="12"/>
      <c r="M29" s="12"/>
      <c r="N29" s="12"/>
      <c r="O29" s="12"/>
    </row>
    <row r="30" spans="1:40" ht="21" x14ac:dyDescent="0.35">
      <c r="A30" s="4"/>
      <c r="B30" s="484" t="s">
        <v>547</v>
      </c>
      <c r="C30" s="484"/>
      <c r="D30" s="484"/>
      <c r="E30" s="484"/>
      <c r="F30" s="484"/>
      <c r="G30" s="484"/>
      <c r="H30" s="484"/>
      <c r="I30" s="484"/>
      <c r="J30" s="484"/>
      <c r="K30" s="484"/>
      <c r="L30" s="5"/>
      <c r="M30" s="5"/>
      <c r="N30" s="5"/>
      <c r="O30" s="5"/>
    </row>
    <row r="31" spans="1:40" x14ac:dyDescent="0.25">
      <c r="A31" s="4"/>
      <c r="B31" s="5"/>
      <c r="C31" s="5"/>
      <c r="D31" s="5"/>
      <c r="E31" s="20"/>
      <c r="F31" s="20"/>
      <c r="G31" s="21"/>
      <c r="H31" s="20"/>
      <c r="I31" s="20"/>
      <c r="J31" s="386"/>
      <c r="K31" s="5"/>
      <c r="L31" s="5"/>
      <c r="M31" s="5"/>
      <c r="N31" s="5"/>
      <c r="O31" s="5"/>
    </row>
    <row r="32" spans="1:40" ht="93" customHeight="1" x14ac:dyDescent="0.25">
      <c r="A32" s="4"/>
      <c r="B32" s="482" t="s">
        <v>11</v>
      </c>
      <c r="C32" s="483"/>
      <c r="D32" s="39" t="s">
        <v>28</v>
      </c>
      <c r="E32" s="27" t="s">
        <v>12</v>
      </c>
      <c r="F32" s="27" t="s">
        <v>13</v>
      </c>
      <c r="G32" s="28" t="s">
        <v>449</v>
      </c>
      <c r="H32" s="27" t="s">
        <v>460</v>
      </c>
      <c r="I32" s="27" t="s">
        <v>16</v>
      </c>
      <c r="J32" s="81" t="s">
        <v>431</v>
      </c>
      <c r="K32" s="81" t="s">
        <v>531</v>
      </c>
      <c r="L32" s="5"/>
      <c r="M32" s="349" t="s">
        <v>586</v>
      </c>
      <c r="N32" s="93" t="s">
        <v>414</v>
      </c>
      <c r="O32" s="93" t="s">
        <v>414</v>
      </c>
      <c r="P32" s="94" t="s">
        <v>415</v>
      </c>
      <c r="Q32" s="95"/>
      <c r="R32" s="94" t="s">
        <v>416</v>
      </c>
      <c r="S32" s="227"/>
      <c r="T32" s="228" t="s">
        <v>463</v>
      </c>
      <c r="U32" s="228" t="s">
        <v>464</v>
      </c>
      <c r="V32" s="228" t="s">
        <v>465</v>
      </c>
      <c r="W32" s="236" t="s">
        <v>492</v>
      </c>
      <c r="X32" s="236" t="s">
        <v>493</v>
      </c>
      <c r="Y32" s="236" t="s">
        <v>495</v>
      </c>
      <c r="Z32" s="236" t="s">
        <v>499</v>
      </c>
      <c r="AA32" s="236" t="s">
        <v>528</v>
      </c>
      <c r="AB32" s="241" t="s">
        <v>504</v>
      </c>
      <c r="AC32" s="241" t="s">
        <v>496</v>
      </c>
      <c r="AD32" s="241" t="s">
        <v>529</v>
      </c>
      <c r="AE32" s="126" t="s">
        <v>530</v>
      </c>
      <c r="AG32" s="241" t="s">
        <v>533</v>
      </c>
      <c r="AH32" s="241" t="s">
        <v>534</v>
      </c>
      <c r="AI32" s="241" t="s">
        <v>549</v>
      </c>
      <c r="AJ32" s="241" t="s">
        <v>582</v>
      </c>
      <c r="AK32" s="241" t="s">
        <v>605</v>
      </c>
      <c r="AL32" s="241" t="s">
        <v>590</v>
      </c>
      <c r="AM32" s="241" t="s">
        <v>591</v>
      </c>
      <c r="AN32" s="241" t="s">
        <v>606</v>
      </c>
    </row>
    <row r="33" spans="1:40" x14ac:dyDescent="0.25">
      <c r="A33" s="4">
        <v>1</v>
      </c>
      <c r="B33" s="166">
        <f>'Member Info'!D29</f>
        <v>0</v>
      </c>
      <c r="C33" s="166">
        <f>'Member Info'!E29</f>
        <v>0</v>
      </c>
      <c r="D33" s="166" t="str">
        <f>'Member Info'!G29</f>
        <v/>
      </c>
      <c r="E33" s="167">
        <f>'Member Info'!B29</f>
        <v>0</v>
      </c>
      <c r="F33" s="244"/>
      <c r="G33" s="168" t="str">
        <f>IF(E33=0,"",
IF('Member Info'!$AM$19&lt;=$R$1,
SUMPRODUCT('Member Info'!L29+IF('Member Info'!H29&gt;'Member Info'!$AJ$12,'Member Info'!$AK$13,IF('Member Info'!H29&gt;'Member Info'!$AJ$11,'Member Info'!$AK$12,IF('Member Info'!H29&gt;'Member Info'!$AJ$10,'Member Info'!$AK$11,IF('Member Info'!H29&gt;'Member Info'!$AJ$9,'Member Info'!$AK$10,IF('Member Info'!H29&gt;'Member Info'!$AJ$8,'Member Info'!$AK$9,'Member Info'!$AK$8)))))),
SUMPRODUCT('Member Info'!L29+IF('Member Info'!H29&gt;'Member Info'!$AG$17,'Member Info'!$AH$18,IF('Member Info'!H29&gt;'Member Info'!$AG$16,'Member Info'!$AH$17,IF('Member Info'!H29&gt;'Member Info'!$AG$15,'Member Info'!$AH$16,IF('Member Info'!H29&gt;'Member Info'!$AG$14,'Member Info'!$AH$15,IF('Member Info'!H29&gt;'Member Info'!$AG$13,'Member Info'!$AH$14,IF('Member Info'!H29&gt;'Member Info'!$AG$12,'Member Info'!$AH$13,IF('Member Info'!H29&gt;'Member Info'!$AG$11,'Member Info'!$AH$12,IF('Member Info'!H29&gt;'Member Info'!$AG$10,'Member Info'!$AH$11,IF('Member Info'!H29&gt;'Member Info'!$AG$9,'Member Info'!$AH$10,IF('Member Info'!H29&gt;'Member Info'!$AG$8,'Member Info'!$AH$9,'Member Info'!$AH$8)))))))))))))</f>
        <v/>
      </c>
      <c r="H33" s="26"/>
      <c r="I33" s="26"/>
      <c r="J33" s="107" t="str">
        <f>IF(E33=0,"",IF('Member Info'!F29&gt;$S$1,CONCATENATE("Joined with practice on ", TEXT('Member Info'!F29, "DD/MM/YYYY")),IF('Member Info'!N29&lt;&gt;"",IF('Member Info'!N29&lt;$R$1,CONCATENATE("Left Scheme on ", TEXT('Member Info'!N29, "DD/MM/YYYY")),IF(ISERROR(G33),"Error Detected, No rate entered",IF(E33=0,"",IF(F33="","Error Detected, No Pensionable pay",IF(ISERROR(AB33)," Unknown Values entered.",IF(T33+U33&lt;1,"Acceptable",IF(R33+S33=200, "No Contributions Entered", IF(K33="","Error Detected, Choose reason&gt;",IF(X33="1",IF(T33=1,"Please Enter Deemed Pensionable Pay","Add Any Relevant Details Above"),"Please Give Details Above"))))))))),IF(ISERROR(G33),"Error Detected, No rate entered",IF(E33=0,"",IF(F33="","Error Detected, No Pensionable pay",IF(ISERROR(AB33)," Unknown Values entered.",IF(T33+U33&lt;1,"Acceptable",IF(R33+S33=200, "No Contributions Entered", IF(K33="","Error Detected, Choose reason&gt;",IF(X33="1",IF(T33=1,"Please Enter Deemed Pensionable Pay","Add relevant Details Above"),"Please give details Above")))))))))))</f>
        <v/>
      </c>
      <c r="K33" s="263"/>
      <c r="L33" s="93"/>
      <c r="M33" s="93" t="str">
        <f>IF(E33=0,"",IF(ISERROR((F33+H33+I33)),0,IF((F33+H33+I33)&lt;1,0,1)))</f>
        <v/>
      </c>
      <c r="N33" s="96">
        <f>H33</f>
        <v>0</v>
      </c>
      <c r="O33" s="96">
        <f>I33</f>
        <v>0</v>
      </c>
      <c r="P33" s="220">
        <f>(ROUND((F33/100*'Member Info'!$W$2), 2))</f>
        <v>0</v>
      </c>
      <c r="Q33" s="220" t="e">
        <f>ROUND((F33/100*G33),2)</f>
        <v>#VALUE!</v>
      </c>
      <c r="R33" s="220" t="str">
        <f>IF(E33=0,"",(100-(N33/P33*100)))</f>
        <v/>
      </c>
      <c r="S33" s="229" t="str">
        <f>IF(E33=0,"",(100-(O33/Q33*100)))</f>
        <v/>
      </c>
      <c r="T33" s="230" t="str">
        <f>IF(E33=0,"",IF(R33&gt;$R$16,1,IF(R33&lt;-$R$16,1,0)))</f>
        <v/>
      </c>
      <c r="U33" s="230" t="str">
        <f>IF(E33=0,"",IF(G33=0,1,IF(S33&gt;$R$16,1,IF(S33&lt;-$R$16,1,0))))</f>
        <v/>
      </c>
      <c r="V33" s="224">
        <f>IF(E33=0,0,IF(F33="",1,0))</f>
        <v>0</v>
      </c>
      <c r="W33" s="112">
        <f>IF(E33=0,0,IF(K33="",0,1))</f>
        <v>0</v>
      </c>
      <c r="X33" s="237" t="str">
        <f>IF(K33="SMP/Occupational Maternity","1",IF(K33="SSP/Occupational Sick pay","1",""))</f>
        <v/>
      </c>
      <c r="Y33" s="242" t="b">
        <f>IF(OR(AL33=TRUE,AM33=TRUE),TRUE,FALSE)</f>
        <v>0</v>
      </c>
      <c r="Z33" s="237">
        <f>IF(K33="left scheme/Employment", 1,0)</f>
        <v>0</v>
      </c>
      <c r="AA33" s="237">
        <f>IF('Member Info'!N29="",1,"")</f>
        <v>1</v>
      </c>
      <c r="AB33" s="245" t="e">
        <f>(R33+S33)</f>
        <v>#VALUE!</v>
      </c>
      <c r="AC33" s="132" t="str">
        <f>IF(AN33=1,"",IF(W33=1,"",IF(AE33=1,"",IF(E33=0,"",IF(Z33=1,"",IF(J33="acceptable","",IF(R33+S33="0","",R33+S33)))))))</f>
        <v/>
      </c>
      <c r="AD33" s="126">
        <f>SUM(Z33+AA33)</f>
        <v>1</v>
      </c>
      <c r="AE33" s="126" t="str">
        <f>IF('Member Info'!N29&lt;&gt;"",IF('Member Info'!N29&lt;=$R$1,1,0),"")</f>
        <v/>
      </c>
      <c r="AG33" s="126" t="b">
        <f>OR(K33="maternity",K33="SSP")</f>
        <v>0</v>
      </c>
      <c r="AH33" s="126">
        <f>IF(AG33=TRUE,1,0)</f>
        <v>0</v>
      </c>
      <c r="AJ33" s="126">
        <f>IF(J33="Please Enter Deemed Pensionable Pay",1,0)</f>
        <v>0</v>
      </c>
      <c r="AK33" s="126">
        <f>IF('Member Info'!F29&gt;$R$1,1,0)</f>
        <v>0</v>
      </c>
      <c r="AL33" s="126" t="b">
        <f>IF(ISERROR(R33),ERROR.TYPE(#REF!)=ERROR.TYPE(R33),FALSE)</f>
        <v>0</v>
      </c>
      <c r="AM33" s="126" t="b">
        <f>IF(ISERROR(S33),ERROR.TYPE(#REF!)=ERROR.TYPE(S33),FALSE)</f>
        <v>0</v>
      </c>
      <c r="AN33" s="126">
        <f>IF(OR('Member Info'!F29&gt;=$S$1,'Member Info'!N29&gt;=$R$1),1,0)</f>
        <v>0</v>
      </c>
    </row>
    <row r="34" spans="1:40" x14ac:dyDescent="0.25">
      <c r="A34" s="4">
        <v>2</v>
      </c>
      <c r="B34" s="166">
        <f>'Member Info'!D30</f>
        <v>0</v>
      </c>
      <c r="C34" s="166">
        <f>'Member Info'!E30</f>
        <v>0</v>
      </c>
      <c r="D34" s="166" t="str">
        <f>'Member Info'!G30</f>
        <v/>
      </c>
      <c r="E34" s="167">
        <f>'Member Info'!B30</f>
        <v>0</v>
      </c>
      <c r="F34" s="244"/>
      <c r="G34" s="168" t="str">
        <f>IF(E34=0,"",
IF('Member Info'!$AM$19&lt;=$R$1,
SUMPRODUCT('Member Info'!L30+IF('Member Info'!H30&gt;'Member Info'!$AJ$12,'Member Info'!$AK$13,IF('Member Info'!H30&gt;'Member Info'!$AJ$11,'Member Info'!$AK$12,IF('Member Info'!H30&gt;'Member Info'!$AJ$10,'Member Info'!$AK$11,IF('Member Info'!H30&gt;'Member Info'!$AJ$9,'Member Info'!$AK$10,IF('Member Info'!H30&gt;'Member Info'!$AJ$8,'Member Info'!$AK$9,'Member Info'!$AK$8)))))),
SUMPRODUCT('Member Info'!L30+IF('Member Info'!H30&gt;'Member Info'!$AG$17,'Member Info'!$AH$18,IF('Member Info'!H30&gt;'Member Info'!$AG$16,'Member Info'!$AH$17,IF('Member Info'!H30&gt;'Member Info'!$AG$15,'Member Info'!$AH$16,IF('Member Info'!H30&gt;'Member Info'!$AG$14,'Member Info'!$AH$15,IF('Member Info'!H30&gt;'Member Info'!$AG$13,'Member Info'!$AH$14,IF('Member Info'!H30&gt;'Member Info'!$AG$12,'Member Info'!$AH$13,IF('Member Info'!H30&gt;'Member Info'!$AG$11,'Member Info'!$AH$12,IF('Member Info'!H30&gt;'Member Info'!$AG$10,'Member Info'!$AH$11,IF('Member Info'!H30&gt;'Member Info'!$AG$9,'Member Info'!$AH$10,IF('Member Info'!H30&gt;'Member Info'!$AG$8,'Member Info'!$AH$9,'Member Info'!$AH$8)))))))))))))</f>
        <v/>
      </c>
      <c r="H34" s="26"/>
      <c r="I34" s="26"/>
      <c r="J34" s="107" t="str">
        <f>IF(E34=0,"",IF('Member Info'!F30&gt;$S$1,CONCATENATE("Joined with practice on ", TEXT('Member Info'!F30, "DD/MM/YYYY")),IF('Member Info'!N30&lt;&gt;"",IF('Member Info'!N30&lt;$R$1,CONCATENATE("Left Scheme on ", TEXT('Member Info'!N30, "DD/MM/YYYY")),IF(ISERROR(G34),"Error Detected, No rate entered",IF(E34=0,"",IF(F34="","Error Detected, No Pensionable pay",IF(ISERROR(AB34)," Unknown Values entered.",IF(T34+U34&lt;1,"Acceptable",IF(R34+S34=200, "No Contributions Entered", IF(K34="","Error Detected, Choose reason&gt;",IF(X34="1",IF(T34=1,"Please Enter Deemed Pensionable Pay","Add Any Relevant Details Above"),"Please Give Details Above"))))))))),IF(ISERROR(G34),"Error Detected, No rate entered",IF(E34=0,"",IF(F34="","Error Detected, No Pensionable pay",IF(ISERROR(AB34)," Unknown Values entered.",IF(T34+U34&lt;1,"Acceptable",IF(R34+S34=200, "No Contributions Entered", IF(K34="","Error Detected, Choose reason&gt;",IF(X34="1",IF(T34=1,"Please Enter Deemed Pensionable Pay","Add relevant Details Above"),"Please give details Above")))))))))))</f>
        <v/>
      </c>
      <c r="K34" s="263"/>
      <c r="L34" s="93"/>
      <c r="M34" s="93" t="str">
        <f>IF(E34=0,"",IF(ISERROR((F34+H34+I34)),0,IF((F34+H34+I34)&lt;1,0,1)))</f>
        <v/>
      </c>
      <c r="N34" s="96">
        <f>H34</f>
        <v>0</v>
      </c>
      <c r="O34" s="96">
        <f t="shared" ref="O34:O97" si="0">I34</f>
        <v>0</v>
      </c>
      <c r="P34" s="220">
        <f>(ROUND((F34/100*'Member Info'!$W$2), 2))</f>
        <v>0</v>
      </c>
      <c r="Q34" s="220" t="e">
        <f>ROUND((F34/100*G34),2)</f>
        <v>#VALUE!</v>
      </c>
      <c r="R34" s="220" t="str">
        <f>IF(E34=0,"",(100-(N34/P34*100)))</f>
        <v/>
      </c>
      <c r="S34" s="229" t="str">
        <f>IF(E34=0,"",(100-(O34/Q34*100)))</f>
        <v/>
      </c>
      <c r="T34" s="230" t="str">
        <f>IF(E34=0,"",IF(R34&gt;$R$16,1,IF(R34&lt;-$R$16,1,0)))</f>
        <v/>
      </c>
      <c r="U34" s="230" t="str">
        <f>IF(E34=0,"",IF(G34=0,1,IF(S34&gt;$R$16,1,IF(S34&lt;-$R$16,1,0))))</f>
        <v/>
      </c>
      <c r="V34" s="224">
        <f>IF(E34=0,0,IF(F34="",1,0))</f>
        <v>0</v>
      </c>
      <c r="W34" s="112">
        <f>IF(E34=0,0,IF(K34="",0,1))</f>
        <v>0</v>
      </c>
      <c r="X34" s="237" t="str">
        <f t="shared" ref="X34:X97" si="1">IF(K34="SMP/Occupational Maternity","1",IF(K34="SSP/Occupational Sick pay","1",""))</f>
        <v/>
      </c>
      <c r="Y34" s="242" t="b">
        <f t="shared" ref="Y34:Y97" si="2">IF(OR(AL34=TRUE,AM34=TRUE),TRUE,FALSE)</f>
        <v>0</v>
      </c>
      <c r="Z34" s="237">
        <f>IF(K34="left scheme/Employment", 1,0)</f>
        <v>0</v>
      </c>
      <c r="AA34" s="237">
        <f>IF('Member Info'!N30="",1,"")</f>
        <v>1</v>
      </c>
      <c r="AB34" s="245" t="e">
        <f>(R34+S34)</f>
        <v>#VALUE!</v>
      </c>
      <c r="AC34" s="132" t="str">
        <f t="shared" ref="AC34:AC97" si="3">IF(AN34=1,"",IF(W34=1,"",IF(AE34=1,"",IF(E34=0,"",IF(Z34=1,"",IF(J34="acceptable","",IF(R34+S34="0","",R34+S34)))))))</f>
        <v/>
      </c>
      <c r="AD34" s="126">
        <f>SUM(Z34+AA34)</f>
        <v>1</v>
      </c>
      <c r="AE34" s="126" t="str">
        <f>IF('Member Info'!N30&lt;&gt;"",IF('Member Info'!N30&lt;=$R$1,1,0),"")</f>
        <v/>
      </c>
      <c r="AG34" s="126" t="b">
        <f>OR(K34="maternity",K34="SSP")</f>
        <v>0</v>
      </c>
      <c r="AH34" s="126">
        <f>IF(AG34=TRUE,1,0)</f>
        <v>0</v>
      </c>
      <c r="AJ34" s="126">
        <f>IF(J34="Please Enter Deemed Pensionable Pay",1,0)</f>
        <v>0</v>
      </c>
      <c r="AK34" s="126">
        <f>IF('Member Info'!F30&gt;$R$1,1,0)</f>
        <v>0</v>
      </c>
      <c r="AL34" s="126" t="b">
        <f>IF(ISERROR(R34),ERROR.TYPE(#REF!)=ERROR.TYPE(R34),FALSE)</f>
        <v>0</v>
      </c>
      <c r="AM34" s="126" t="b">
        <f>IF(ISERROR(S34),ERROR.TYPE(#REF!)=ERROR.TYPE(S34),FALSE)</f>
        <v>0</v>
      </c>
      <c r="AN34" s="126">
        <f>IF(OR('Member Info'!F30&gt;=$S$1,'Member Info'!N30&gt;$S$1),1,0)</f>
        <v>0</v>
      </c>
    </row>
    <row r="35" spans="1:40" x14ac:dyDescent="0.25">
      <c r="A35" s="4">
        <v>3</v>
      </c>
      <c r="B35" s="166">
        <f>'Member Info'!D31</f>
        <v>0</v>
      </c>
      <c r="C35" s="166">
        <f>'Member Info'!E31</f>
        <v>0</v>
      </c>
      <c r="D35" s="166" t="str">
        <f>'Member Info'!G31</f>
        <v/>
      </c>
      <c r="E35" s="167">
        <f>'Member Info'!B31</f>
        <v>0</v>
      </c>
      <c r="F35" s="244"/>
      <c r="G35" s="168" t="str">
        <f>IF(E35=0,"",
IF('Member Info'!$AM$19&lt;=$R$1,
SUMPRODUCT('Member Info'!L31+IF('Member Info'!H31&gt;'Member Info'!$AJ$12,'Member Info'!$AK$13,IF('Member Info'!H31&gt;'Member Info'!$AJ$11,'Member Info'!$AK$12,IF('Member Info'!H31&gt;'Member Info'!$AJ$10,'Member Info'!$AK$11,IF('Member Info'!H31&gt;'Member Info'!$AJ$9,'Member Info'!$AK$10,IF('Member Info'!H31&gt;'Member Info'!$AJ$8,'Member Info'!$AK$9,'Member Info'!$AK$8)))))),
SUMPRODUCT('Member Info'!L31+IF('Member Info'!H31&gt;'Member Info'!$AG$17,'Member Info'!$AH$18,IF('Member Info'!H31&gt;'Member Info'!$AG$16,'Member Info'!$AH$17,IF('Member Info'!H31&gt;'Member Info'!$AG$15,'Member Info'!$AH$16,IF('Member Info'!H31&gt;'Member Info'!$AG$14,'Member Info'!$AH$15,IF('Member Info'!H31&gt;'Member Info'!$AG$13,'Member Info'!$AH$14,IF('Member Info'!H31&gt;'Member Info'!$AG$12,'Member Info'!$AH$13,IF('Member Info'!H31&gt;'Member Info'!$AG$11,'Member Info'!$AH$12,IF('Member Info'!H31&gt;'Member Info'!$AG$10,'Member Info'!$AH$11,IF('Member Info'!H31&gt;'Member Info'!$AG$9,'Member Info'!$AH$10,IF('Member Info'!H31&gt;'Member Info'!$AG$8,'Member Info'!$AH$9,'Member Info'!$AH$8)))))))))))))</f>
        <v/>
      </c>
      <c r="H35" s="26"/>
      <c r="I35" s="26"/>
      <c r="J35" s="107" t="str">
        <f>IF(E35=0,"",IF('Member Info'!F31&gt;$S$1,CONCATENATE("Joined with practice on ", TEXT('Member Info'!F31, "DD/MM/YYYY")),IF('Member Info'!N31&lt;&gt;"",IF('Member Info'!N31&lt;$R$1,CONCATENATE("Left Scheme on ", TEXT('Member Info'!N31, "DD/MM/YYYY")),IF(ISERROR(G35),"Error Detected, No rate entered",IF(E35=0,"",IF(F35="","Error Detected, No Pensionable pay",IF(ISERROR(AB35)," Unknown Values entered.",IF(T35+U35&lt;1,"Acceptable",IF(R35+S35=200, "No Contributions Entered", IF(K35="","Error Detected, Choose reason&gt;",IF(X35="1",IF(T35=1,"Please Enter Deemed Pensionable Pay","Add Any Relevant Details Above"),"Please Give Details Above"))))))))),IF(ISERROR(G35),"Error Detected, No rate entered",IF(E35=0,"",IF(F35="","Error Detected, No Pensionable pay",IF(ISERROR(AB35)," Unknown Values entered.",IF(T35+U35&lt;1,"Acceptable",IF(R35+S35=200, "No Contributions Entered", IF(K35="","Error Detected, Choose reason&gt;",IF(X35="1",IF(T35=1,"Please Enter Deemed Pensionable Pay","Add relevant Details Above"),"Please give details Above")))))))))))</f>
        <v/>
      </c>
      <c r="K35" s="263"/>
      <c r="L35" s="93"/>
      <c r="M35" s="93" t="str">
        <f>IF(E35=0,"",IF(ISERROR((F35+H35+I35)),0,IF((F35+H35+I35)&lt;1,0,1)))</f>
        <v/>
      </c>
      <c r="N35" s="96">
        <f>H35</f>
        <v>0</v>
      </c>
      <c r="O35" s="96">
        <f t="shared" si="0"/>
        <v>0</v>
      </c>
      <c r="P35" s="220">
        <f>(ROUND((F35/100*'Member Info'!$W$2), 2))</f>
        <v>0</v>
      </c>
      <c r="Q35" s="220" t="e">
        <f>ROUND((F35/100*G35),2)</f>
        <v>#VALUE!</v>
      </c>
      <c r="R35" s="220" t="str">
        <f>IF(E35=0,"",(100-(N35/P35*100)))</f>
        <v/>
      </c>
      <c r="S35" s="229" t="str">
        <f>IF(E35=0,"",(100-(O35/Q35*100)))</f>
        <v/>
      </c>
      <c r="T35" s="230" t="str">
        <f>IF(E35=0,"",IF(R35&gt;$R$16,1,IF(R35&lt;-$R$16,1,0)))</f>
        <v/>
      </c>
      <c r="U35" s="230" t="str">
        <f>IF(E35=0,"",IF(G35=0,1,IF(S35&gt;$R$16,1,IF(S35&lt;-$R$16,1,0))))</f>
        <v/>
      </c>
      <c r="V35" s="224">
        <f>IF(E35=0,0,IF(F35="",1,0))</f>
        <v>0</v>
      </c>
      <c r="W35" s="112">
        <f>IF(E35=0,0,IF(K35="",0,1))</f>
        <v>0</v>
      </c>
      <c r="X35" s="237" t="str">
        <f t="shared" si="1"/>
        <v/>
      </c>
      <c r="Y35" s="242" t="b">
        <f t="shared" si="2"/>
        <v>0</v>
      </c>
      <c r="Z35" s="237">
        <f>IF(K35="left scheme/Employment", 1,0)</f>
        <v>0</v>
      </c>
      <c r="AA35" s="237">
        <f>IF('Member Info'!N31="",1,"")</f>
        <v>1</v>
      </c>
      <c r="AB35" s="245" t="e">
        <f>(R35+S35)</f>
        <v>#VALUE!</v>
      </c>
      <c r="AC35" s="132" t="str">
        <f t="shared" si="3"/>
        <v/>
      </c>
      <c r="AD35" s="126">
        <f>SUM(Z35+AA35)</f>
        <v>1</v>
      </c>
      <c r="AE35" s="126" t="str">
        <f>IF('Member Info'!N31&lt;&gt;"",IF('Member Info'!N31&lt;=$R$1,1,0),"")</f>
        <v/>
      </c>
      <c r="AG35" s="126" t="b">
        <f>OR(K35="maternity",K35="SSP")</f>
        <v>0</v>
      </c>
      <c r="AH35" s="126">
        <f>IF(AG35=TRUE,1,0)</f>
        <v>0</v>
      </c>
      <c r="AJ35" s="126">
        <f>IF(J35="Please Enter Deemed Pensionable Pay",1,0)</f>
        <v>0</v>
      </c>
      <c r="AK35" s="126">
        <f>IF('Member Info'!F31&gt;$R$1,1,0)</f>
        <v>0</v>
      </c>
      <c r="AL35" s="126" t="b">
        <f>IF(ISERROR(R35),ERROR.TYPE(#REF!)=ERROR.TYPE(R35),FALSE)</f>
        <v>0</v>
      </c>
      <c r="AM35" s="126" t="b">
        <f>IF(ISERROR(S35),ERROR.TYPE(#REF!)=ERROR.TYPE(S35),FALSE)</f>
        <v>0</v>
      </c>
      <c r="AN35" s="126">
        <f>IF(OR('Member Info'!F31&gt;=$S$1,'Member Info'!N31&gt;=$R$1),1,0)</f>
        <v>0</v>
      </c>
    </row>
    <row r="36" spans="1:40" x14ac:dyDescent="0.25">
      <c r="A36" s="4">
        <v>4</v>
      </c>
      <c r="B36" s="166">
        <f>'Member Info'!D32</f>
        <v>0</v>
      </c>
      <c r="C36" s="166">
        <f>'Member Info'!E32</f>
        <v>0</v>
      </c>
      <c r="D36" s="166" t="str">
        <f>'Member Info'!G32</f>
        <v/>
      </c>
      <c r="E36" s="167">
        <f>'Member Info'!B32</f>
        <v>0</v>
      </c>
      <c r="F36" s="244"/>
      <c r="G36" s="168" t="str">
        <f>IF(E36=0,"",
IF('Member Info'!$AM$19&lt;=$R$1,
SUMPRODUCT('Member Info'!L32+IF('Member Info'!H32&gt;'Member Info'!$AJ$12,'Member Info'!$AK$13,IF('Member Info'!H32&gt;'Member Info'!$AJ$11,'Member Info'!$AK$12,IF('Member Info'!H32&gt;'Member Info'!$AJ$10,'Member Info'!$AK$11,IF('Member Info'!H32&gt;'Member Info'!$AJ$9,'Member Info'!$AK$10,IF('Member Info'!H32&gt;'Member Info'!$AJ$8,'Member Info'!$AK$9,'Member Info'!$AK$8)))))),
SUMPRODUCT('Member Info'!L32+IF('Member Info'!H32&gt;'Member Info'!$AG$17,'Member Info'!$AH$18,IF('Member Info'!H32&gt;'Member Info'!$AG$16,'Member Info'!$AH$17,IF('Member Info'!H32&gt;'Member Info'!$AG$15,'Member Info'!$AH$16,IF('Member Info'!H32&gt;'Member Info'!$AG$14,'Member Info'!$AH$15,IF('Member Info'!H32&gt;'Member Info'!$AG$13,'Member Info'!$AH$14,IF('Member Info'!H32&gt;'Member Info'!$AG$12,'Member Info'!$AH$13,IF('Member Info'!H32&gt;'Member Info'!$AG$11,'Member Info'!$AH$12,IF('Member Info'!H32&gt;'Member Info'!$AG$10,'Member Info'!$AH$11,IF('Member Info'!H32&gt;'Member Info'!$AG$9,'Member Info'!$AH$10,IF('Member Info'!H32&gt;'Member Info'!$AG$8,'Member Info'!$AH$9,'Member Info'!$AH$8)))))))))))))</f>
        <v/>
      </c>
      <c r="H36" s="26"/>
      <c r="I36" s="26"/>
      <c r="J36" s="107" t="str">
        <f>IF(E36=0,"",IF('Member Info'!F32&gt;$S$1,CONCATENATE("Joined with practice on ", TEXT('Member Info'!F32, "DD/MM/YYYY")),IF('Member Info'!N32&lt;&gt;"",IF('Member Info'!N32&lt;$R$1,CONCATENATE("Left Scheme on ", TEXT('Member Info'!N32, "DD/MM/YYYY")),IF(ISERROR(G36),"Error Detected, No rate entered",IF(E36=0,"",IF(F36="","Error Detected, No Pensionable pay",IF(ISERROR(AB36)," Unknown Values entered.",IF(T36+U36&lt;1,"Acceptable",IF(R36+S36=200, "No Contributions Entered", IF(K36="","Error Detected, Choose reason&gt;",IF(X36="1",IF(T36=1,"Please Enter Deemed Pensionable Pay","Add Any Relevant Details Above"),"Please Give Details Above"))))))))),IF(ISERROR(G36),"Error Detected, No rate entered",IF(E36=0,"",IF(F36="","Error Detected, No Pensionable pay",IF(ISERROR(AB36)," Unknown Values entered.",IF(T36+U36&lt;1,"Acceptable",IF(R36+S36=200, "No Contributions Entered", IF(K36="","Error Detected, Choose reason&gt;",IF(X36="1",IF(T36=1,"Please Enter Deemed Pensionable Pay","Add relevant Details Above"),"Please give details Above")))))))))))</f>
        <v/>
      </c>
      <c r="K36" s="263"/>
      <c r="L36" s="93"/>
      <c r="M36" s="93" t="str">
        <f t="shared" ref="M36:M99" si="4">IF(E36=0,"",IF(ISERROR((F36+H36+I36)),0,IF((F36+H36+I36)&lt;1,0,1)))</f>
        <v/>
      </c>
      <c r="N36" s="96">
        <f>H36</f>
        <v>0</v>
      </c>
      <c r="O36" s="96">
        <f t="shared" si="0"/>
        <v>0</v>
      </c>
      <c r="P36" s="220">
        <f>(ROUND((F36/100*'Member Info'!$W$2), 2))</f>
        <v>0</v>
      </c>
      <c r="Q36" s="220" t="e">
        <f>ROUND((F36/100*G36),2)</f>
        <v>#VALUE!</v>
      </c>
      <c r="R36" s="220" t="str">
        <f>IF(E36=0,"",(100-(N36/P36*100)))</f>
        <v/>
      </c>
      <c r="S36" s="229" t="str">
        <f>IF(E36=0,"",(100-(O36/Q36*100)))</f>
        <v/>
      </c>
      <c r="T36" s="230" t="str">
        <f>IF(E36=0,"",IF(R36&gt;$R$16,1,IF(R36&lt;-$R$16,1,0)))</f>
        <v/>
      </c>
      <c r="U36" s="230" t="str">
        <f>IF(E36=0,"",IF(G36=0,1,IF(S36&gt;$R$16,1,IF(S36&lt;-$R$16,1,0))))</f>
        <v/>
      </c>
      <c r="V36" s="224">
        <f>IF(E36=0,0,IF(F36="",1,0))</f>
        <v>0</v>
      </c>
      <c r="W36" s="112">
        <f>IF(E36=0,0,IF(K36="",0,1))</f>
        <v>0</v>
      </c>
      <c r="X36" s="237" t="str">
        <f t="shared" si="1"/>
        <v/>
      </c>
      <c r="Y36" s="242" t="b">
        <f t="shared" si="2"/>
        <v>0</v>
      </c>
      <c r="Z36" s="237">
        <f>IF(K36="left scheme/Employment", 1,0)</f>
        <v>0</v>
      </c>
      <c r="AA36" s="237">
        <f>IF('Member Info'!N32="",1,"")</f>
        <v>1</v>
      </c>
      <c r="AB36" s="245" t="e">
        <f>(R36+S36)</f>
        <v>#VALUE!</v>
      </c>
      <c r="AC36" s="132" t="str">
        <f t="shared" si="3"/>
        <v/>
      </c>
      <c r="AD36" s="126">
        <f>SUM(Z36+AA36)</f>
        <v>1</v>
      </c>
      <c r="AE36" s="126" t="str">
        <f>IF('Member Info'!N32&lt;&gt;"",IF('Member Info'!N32&lt;=$R$1,1,0),"")</f>
        <v/>
      </c>
      <c r="AG36" s="126" t="b">
        <f>OR(K36="maternity",K36="SSP")</f>
        <v>0</v>
      </c>
      <c r="AH36" s="126">
        <f>IF(AG36=TRUE,1,0)</f>
        <v>0</v>
      </c>
      <c r="AJ36" s="126">
        <f>IF(J36="Please Enter Deemed Pensionable Pay",1,0)</f>
        <v>0</v>
      </c>
      <c r="AK36" s="126">
        <f>IF('Member Info'!F32&gt;$R$1,1,0)</f>
        <v>0</v>
      </c>
      <c r="AL36" s="126" t="b">
        <f>IF(ISERROR(R36),ERROR.TYPE(#REF!)=ERROR.TYPE(R36),FALSE)</f>
        <v>0</v>
      </c>
      <c r="AM36" s="126" t="b">
        <f>IF(ISERROR(S36),ERROR.TYPE(#REF!)=ERROR.TYPE(S36),FALSE)</f>
        <v>0</v>
      </c>
      <c r="AN36" s="126">
        <f>IF(OR('Member Info'!F32&gt;=$S$1,'Member Info'!N32&gt;=$R$1),1,0)</f>
        <v>0</v>
      </c>
    </row>
    <row r="37" spans="1:40" x14ac:dyDescent="0.25">
      <c r="A37" s="4">
        <v>5</v>
      </c>
      <c r="B37" s="166">
        <f>'Member Info'!D33</f>
        <v>0</v>
      </c>
      <c r="C37" s="166">
        <f>'Member Info'!E33</f>
        <v>0</v>
      </c>
      <c r="D37" s="166" t="str">
        <f>'Member Info'!G33</f>
        <v/>
      </c>
      <c r="E37" s="167">
        <f>'Member Info'!B33</f>
        <v>0</v>
      </c>
      <c r="F37" s="244"/>
      <c r="G37" s="168" t="str">
        <f>IF(E37=0,"",
IF('Member Info'!$AM$19&lt;=$R$1,
SUMPRODUCT('Member Info'!L33+IF('Member Info'!H33&gt;'Member Info'!$AJ$12,'Member Info'!$AK$13,IF('Member Info'!H33&gt;'Member Info'!$AJ$11,'Member Info'!$AK$12,IF('Member Info'!H33&gt;'Member Info'!$AJ$10,'Member Info'!$AK$11,IF('Member Info'!H33&gt;'Member Info'!$AJ$9,'Member Info'!$AK$10,IF('Member Info'!H33&gt;'Member Info'!$AJ$8,'Member Info'!$AK$9,'Member Info'!$AK$8)))))),
SUMPRODUCT('Member Info'!L33+IF('Member Info'!H33&gt;'Member Info'!$AG$17,'Member Info'!$AH$18,IF('Member Info'!H33&gt;'Member Info'!$AG$16,'Member Info'!$AH$17,IF('Member Info'!H33&gt;'Member Info'!$AG$15,'Member Info'!$AH$16,IF('Member Info'!H33&gt;'Member Info'!$AG$14,'Member Info'!$AH$15,IF('Member Info'!H33&gt;'Member Info'!$AG$13,'Member Info'!$AH$14,IF('Member Info'!H33&gt;'Member Info'!$AG$12,'Member Info'!$AH$13,IF('Member Info'!H33&gt;'Member Info'!$AG$11,'Member Info'!$AH$12,IF('Member Info'!H33&gt;'Member Info'!$AG$10,'Member Info'!$AH$11,IF('Member Info'!H33&gt;'Member Info'!$AG$9,'Member Info'!$AH$10,IF('Member Info'!H33&gt;'Member Info'!$AG$8,'Member Info'!$AH$9,'Member Info'!$AH$8)))))))))))))</f>
        <v/>
      </c>
      <c r="H37" s="26"/>
      <c r="I37" s="26"/>
      <c r="J37" s="107" t="str">
        <f>IF(E37=0,"",IF('Member Info'!F33&gt;$S$1,CONCATENATE("Joined with practice on ", TEXT('Member Info'!F33, "DD/MM/YYYY")),IF('Member Info'!N33&lt;&gt;"",IF('Member Info'!N33&lt;$R$1,CONCATENATE("Left Scheme on ", TEXT('Member Info'!N33, "DD/MM/YYYY")),IF(ISERROR(G37),"Error Detected, No rate entered",IF(E37=0,"",IF(F37="","Error Detected, No Pensionable pay",IF(ISERROR(AB37)," Unknown Values entered.",IF(T37+U37&lt;1,"Acceptable",IF(R37+S37=200, "No Contributions Entered", IF(K37="","Error Detected, Choose reason&gt;",IF(X37="1",IF(T37=1,"Please Enter Deemed Pensionable Pay","Add Any Relevant Details Above"),"Please Give Details Above"))))))))),IF(ISERROR(G37),"Error Detected, No rate entered",IF(E37=0,"",IF(F37="","Error Detected, No Pensionable pay",IF(ISERROR(AB37)," Unknown Values entered.",IF(T37+U37&lt;1,"Acceptable",IF(R37+S37=200, "No Contributions Entered", IF(K37="","Error Detected, Choose reason&gt;",IF(X37="1",IF(T37=1,"Please Enter Deemed Pensionable Pay","Add relevant Details Above"),"Please give details Above")))))))))))</f>
        <v/>
      </c>
      <c r="K37" s="263"/>
      <c r="L37" s="93"/>
      <c r="M37" s="93" t="str">
        <f t="shared" si="4"/>
        <v/>
      </c>
      <c r="N37" s="96">
        <f t="shared" ref="N37:O98" si="5">H37</f>
        <v>0</v>
      </c>
      <c r="O37" s="96">
        <f t="shared" si="0"/>
        <v>0</v>
      </c>
      <c r="P37" s="220">
        <f>(ROUND((F37/100*'Member Info'!$W$2), 2))</f>
        <v>0</v>
      </c>
      <c r="Q37" s="220" t="e">
        <f t="shared" ref="Q37:Q100" si="6">ROUND((F37/100*G37),2)</f>
        <v>#VALUE!</v>
      </c>
      <c r="R37" s="220" t="str">
        <f t="shared" ref="R37:R100" si="7">IF(E37=0,"",(100-(N37/P37*100)))</f>
        <v/>
      </c>
      <c r="S37" s="229" t="str">
        <f t="shared" ref="S37:S100" si="8">IF(E37=0,"",(100-(O37/Q37*100)))</f>
        <v/>
      </c>
      <c r="T37" s="230" t="str">
        <f t="shared" ref="T37:T100" si="9">IF(E37=0,"",IF(R37&gt;$R$16,1,IF(R37&lt;-$R$16,1,0)))</f>
        <v/>
      </c>
      <c r="U37" s="230" t="str">
        <f t="shared" ref="U37:U100" si="10">IF(E37=0,"",IF(G37=0,1,IF(S37&gt;$R$16,1,IF(S37&lt;-$R$16,1,0))))</f>
        <v/>
      </c>
      <c r="V37" s="224">
        <f t="shared" ref="V37:V100" si="11">IF(E37=0,0,IF(F37="",1,0))</f>
        <v>0</v>
      </c>
      <c r="W37" s="112">
        <f t="shared" ref="W37:W100" si="12">IF(E37=0,0,IF(K37="",0,1))</f>
        <v>0</v>
      </c>
      <c r="X37" s="237" t="str">
        <f t="shared" si="1"/>
        <v/>
      </c>
      <c r="Y37" s="242" t="b">
        <f t="shared" si="2"/>
        <v>0</v>
      </c>
      <c r="Z37" s="237">
        <f t="shared" ref="Z37:Z100" si="13">IF(K37="left scheme/Employment", 1,0)</f>
        <v>0</v>
      </c>
      <c r="AA37" s="237">
        <f>IF('Member Info'!N33="",1,"")</f>
        <v>1</v>
      </c>
      <c r="AB37" s="245" t="e">
        <f t="shared" ref="AB37:AB100" si="14">(R37+S37)</f>
        <v>#VALUE!</v>
      </c>
      <c r="AC37" s="132" t="str">
        <f t="shared" si="3"/>
        <v/>
      </c>
      <c r="AD37" s="126">
        <f t="shared" ref="AD37:AD97" si="15">SUM(Z37+AA37)</f>
        <v>1</v>
      </c>
      <c r="AE37" s="126" t="str">
        <f>IF('Member Info'!N33&lt;&gt;"",IF('Member Info'!N33&lt;=$R$1,1,0),"")</f>
        <v/>
      </c>
      <c r="AG37" s="126" t="b">
        <f t="shared" ref="AG37:AG100" si="16">OR(K37="maternity",K37="SSP")</f>
        <v>0</v>
      </c>
      <c r="AH37" s="126">
        <f t="shared" ref="AH37:AH100" si="17">IF(AG37=TRUE,1,0)</f>
        <v>0</v>
      </c>
      <c r="AJ37" s="126">
        <f t="shared" ref="AJ37:AJ100" si="18">IF(J37="Please Enter Deemed Pensionable Pay",1,0)</f>
        <v>0</v>
      </c>
      <c r="AK37" s="126">
        <f>IF('Member Info'!F33&gt;$R$1,1,0)</f>
        <v>0</v>
      </c>
      <c r="AL37" s="126" t="b">
        <f>IF(ISERROR(R37),ERROR.TYPE(#REF!)=ERROR.TYPE(R37),FALSE)</f>
        <v>0</v>
      </c>
      <c r="AM37" s="126" t="b">
        <f>IF(ISERROR(S37),ERROR.TYPE(#REF!)=ERROR.TYPE(S37),FALSE)</f>
        <v>0</v>
      </c>
      <c r="AN37" s="126">
        <f>IF(OR('Member Info'!F33&gt;=$S$1,'Member Info'!N33&gt;=$R$1),1,0)</f>
        <v>0</v>
      </c>
    </row>
    <row r="38" spans="1:40" x14ac:dyDescent="0.25">
      <c r="A38" s="4">
        <v>6</v>
      </c>
      <c r="B38" s="166">
        <f>'Member Info'!D34</f>
        <v>0</v>
      </c>
      <c r="C38" s="166">
        <f>'Member Info'!E34</f>
        <v>0</v>
      </c>
      <c r="D38" s="166" t="str">
        <f>'Member Info'!G34</f>
        <v/>
      </c>
      <c r="E38" s="167">
        <f>'Member Info'!B34</f>
        <v>0</v>
      </c>
      <c r="F38" s="244"/>
      <c r="G38" s="168" t="str">
        <f>IF(E38=0,"",
IF('Member Info'!$AM$19&lt;=$R$1,
SUMPRODUCT('Member Info'!L34+IF('Member Info'!H34&gt;'Member Info'!$AJ$12,'Member Info'!$AK$13,IF('Member Info'!H34&gt;'Member Info'!$AJ$11,'Member Info'!$AK$12,IF('Member Info'!H34&gt;'Member Info'!$AJ$10,'Member Info'!$AK$11,IF('Member Info'!H34&gt;'Member Info'!$AJ$9,'Member Info'!$AK$10,IF('Member Info'!H34&gt;'Member Info'!$AJ$8,'Member Info'!$AK$9,'Member Info'!$AK$8)))))),
SUMPRODUCT('Member Info'!L34+IF('Member Info'!H34&gt;'Member Info'!$AG$17,'Member Info'!$AH$18,IF('Member Info'!H34&gt;'Member Info'!$AG$16,'Member Info'!$AH$17,IF('Member Info'!H34&gt;'Member Info'!$AG$15,'Member Info'!$AH$16,IF('Member Info'!H34&gt;'Member Info'!$AG$14,'Member Info'!$AH$15,IF('Member Info'!H34&gt;'Member Info'!$AG$13,'Member Info'!$AH$14,IF('Member Info'!H34&gt;'Member Info'!$AG$12,'Member Info'!$AH$13,IF('Member Info'!H34&gt;'Member Info'!$AG$11,'Member Info'!$AH$12,IF('Member Info'!H34&gt;'Member Info'!$AG$10,'Member Info'!$AH$11,IF('Member Info'!H34&gt;'Member Info'!$AG$9,'Member Info'!$AH$10,IF('Member Info'!H34&gt;'Member Info'!$AG$8,'Member Info'!$AH$9,'Member Info'!$AH$8)))))))))))))</f>
        <v/>
      </c>
      <c r="H38" s="26"/>
      <c r="I38" s="26"/>
      <c r="J38" s="107" t="str">
        <f>IF(E38=0,"",IF('Member Info'!F34&gt;$S$1,CONCATENATE("Joined with practice on ", TEXT('Member Info'!F34, "DD/MM/YYYY")),IF('Member Info'!N34&lt;&gt;"",IF('Member Info'!N34&lt;$R$1,CONCATENATE("Left Scheme on ", TEXT('Member Info'!N34, "DD/MM/YYYY")),IF(ISERROR(G38),"Error Detected, No rate entered",IF(E38=0,"",IF(F38="","Error Detected, No Pensionable pay",IF(ISERROR(AB38)," Unknown Values entered.",IF(T38+U38&lt;1,"Acceptable",IF(R38+S38=200, "No Contributions Entered", IF(K38="","Error Detected, Choose reason&gt;",IF(X38="1",IF(T38=1,"Please Enter Deemed Pensionable Pay","Add Any Relevant Details Above"),"Please Give Details Above"))))))))),IF(ISERROR(G38),"Error Detected, No rate entered",IF(E38=0,"",IF(F38="","Error Detected, No Pensionable pay",IF(ISERROR(AB38)," Unknown Values entered.",IF(T38+U38&lt;1,"Acceptable",IF(R38+S38=200, "No Contributions Entered", IF(K38="","Error Detected, Choose reason&gt;",IF(X38="1",IF(T38=1,"Please Enter Deemed Pensionable Pay","Add relevant Details Above"),"Please give details Above")))))))))))</f>
        <v/>
      </c>
      <c r="K38" s="263"/>
      <c r="L38" s="93"/>
      <c r="M38" s="93" t="str">
        <f>IF(E38=0,"",IF(ISERROR((F38+H38+I38)),0,IF((F38+H38+I38)&lt;1,0,1)))</f>
        <v/>
      </c>
      <c r="N38" s="96">
        <f t="shared" si="5"/>
        <v>0</v>
      </c>
      <c r="O38" s="96">
        <f>I38</f>
        <v>0</v>
      </c>
      <c r="P38" s="220">
        <f>(ROUND((F38/100*'Member Info'!$W$2), 2))</f>
        <v>0</v>
      </c>
      <c r="Q38" s="220" t="e">
        <f>ROUND((F38/100*G38),2)</f>
        <v>#VALUE!</v>
      </c>
      <c r="R38" s="220" t="str">
        <f t="shared" si="7"/>
        <v/>
      </c>
      <c r="S38" s="229" t="str">
        <f t="shared" si="8"/>
        <v/>
      </c>
      <c r="T38" s="230" t="str">
        <f t="shared" si="9"/>
        <v/>
      </c>
      <c r="U38" s="230" t="str">
        <f t="shared" si="10"/>
        <v/>
      </c>
      <c r="V38" s="224">
        <f>IF(E38=0,0,IF(F38="",1,0))</f>
        <v>0</v>
      </c>
      <c r="W38" s="112">
        <f t="shared" si="12"/>
        <v>0</v>
      </c>
      <c r="X38" s="237" t="str">
        <f t="shared" si="1"/>
        <v/>
      </c>
      <c r="Y38" s="242" t="b">
        <f t="shared" si="2"/>
        <v>0</v>
      </c>
      <c r="Z38" s="237">
        <f t="shared" si="13"/>
        <v>0</v>
      </c>
      <c r="AA38" s="237">
        <f>IF('Member Info'!N34="",1,"")</f>
        <v>1</v>
      </c>
      <c r="AB38" s="245" t="e">
        <f t="shared" si="14"/>
        <v>#VALUE!</v>
      </c>
      <c r="AC38" s="132" t="str">
        <f t="shared" si="3"/>
        <v/>
      </c>
      <c r="AD38" s="126">
        <f t="shared" si="15"/>
        <v>1</v>
      </c>
      <c r="AE38" s="126" t="str">
        <f>IF('Member Info'!N34&lt;&gt;"",IF('Member Info'!N34&lt;=$R$1,1,0),"")</f>
        <v/>
      </c>
      <c r="AG38" s="126" t="b">
        <f t="shared" si="16"/>
        <v>0</v>
      </c>
      <c r="AH38" s="126">
        <f t="shared" si="17"/>
        <v>0</v>
      </c>
      <c r="AJ38" s="126">
        <f t="shared" si="18"/>
        <v>0</v>
      </c>
      <c r="AK38" s="126">
        <f>IF('Member Info'!F34&gt;$R$1,1,0)</f>
        <v>0</v>
      </c>
      <c r="AL38" s="126" t="b">
        <f>IF(ISERROR(R38),ERROR.TYPE(#REF!)=ERROR.TYPE(R38),FALSE)</f>
        <v>0</v>
      </c>
      <c r="AM38" s="126" t="b">
        <f>IF(ISERROR(S38),ERROR.TYPE(#REF!)=ERROR.TYPE(S38),FALSE)</f>
        <v>0</v>
      </c>
      <c r="AN38" s="126">
        <f>IF(OR('Member Info'!F34&gt;=$S$1,'Member Info'!N34&gt;=$R$1),1,0)</f>
        <v>0</v>
      </c>
    </row>
    <row r="39" spans="1:40" x14ac:dyDescent="0.25">
      <c r="A39" s="4">
        <v>7</v>
      </c>
      <c r="B39" s="166">
        <f>'Member Info'!D35</f>
        <v>0</v>
      </c>
      <c r="C39" s="166">
        <f>'Member Info'!E35</f>
        <v>0</v>
      </c>
      <c r="D39" s="166" t="str">
        <f>'Member Info'!G35</f>
        <v/>
      </c>
      <c r="E39" s="167">
        <f>'Member Info'!B35</f>
        <v>0</v>
      </c>
      <c r="F39" s="244"/>
      <c r="G39" s="168" t="str">
        <f>IF(E39=0,"",
IF('Member Info'!$AM$19&lt;=$R$1,
SUMPRODUCT('Member Info'!L35+IF('Member Info'!H35&gt;'Member Info'!$AJ$12,'Member Info'!$AK$13,IF('Member Info'!H35&gt;'Member Info'!$AJ$11,'Member Info'!$AK$12,IF('Member Info'!H35&gt;'Member Info'!$AJ$10,'Member Info'!$AK$11,IF('Member Info'!H35&gt;'Member Info'!$AJ$9,'Member Info'!$AK$10,IF('Member Info'!H35&gt;'Member Info'!$AJ$8,'Member Info'!$AK$9,'Member Info'!$AK$8)))))),
SUMPRODUCT('Member Info'!L35+IF('Member Info'!H35&gt;'Member Info'!$AG$17,'Member Info'!$AH$18,IF('Member Info'!H35&gt;'Member Info'!$AG$16,'Member Info'!$AH$17,IF('Member Info'!H35&gt;'Member Info'!$AG$15,'Member Info'!$AH$16,IF('Member Info'!H35&gt;'Member Info'!$AG$14,'Member Info'!$AH$15,IF('Member Info'!H35&gt;'Member Info'!$AG$13,'Member Info'!$AH$14,IF('Member Info'!H35&gt;'Member Info'!$AG$12,'Member Info'!$AH$13,IF('Member Info'!H35&gt;'Member Info'!$AG$11,'Member Info'!$AH$12,IF('Member Info'!H35&gt;'Member Info'!$AG$10,'Member Info'!$AH$11,IF('Member Info'!H35&gt;'Member Info'!$AG$9,'Member Info'!$AH$10,IF('Member Info'!H35&gt;'Member Info'!$AG$8,'Member Info'!$AH$9,'Member Info'!$AH$8)))))))))))))</f>
        <v/>
      </c>
      <c r="H39" s="26"/>
      <c r="I39" s="26"/>
      <c r="J39" s="107" t="str">
        <f>IF(E39=0,"",IF('Member Info'!F35&gt;$S$1,CONCATENATE("Joined with practice on ", TEXT('Member Info'!F35, "DD/MM/YYYY")),IF('Member Info'!N35&lt;&gt;"",IF('Member Info'!N35&lt;$R$1,CONCATENATE("Left Scheme on ", TEXT('Member Info'!N35, "DD/MM/YYYY")),IF(ISERROR(G39),"Error Detected, No rate entered",IF(E39=0,"",IF(F39="","Error Detected, No Pensionable pay",IF(ISERROR(AB39)," Unknown Values entered.",IF(T39+U39&lt;1,"Acceptable",IF(R39+S39=200, "No Contributions Entered", IF(K39="","Error Detected, Choose reason&gt;",IF(X39="1",IF(T39=1,"Please Enter Deemed Pensionable Pay","Add Any Relevant Details Above"),"Please Give Details Above"))))))))),IF(ISERROR(G39),"Error Detected, No rate entered",IF(E39=0,"",IF(F39="","Error Detected, No Pensionable pay",IF(ISERROR(AB39)," Unknown Values entered.",IF(T39+U39&lt;1,"Acceptable",IF(R39+S39=200, "No Contributions Entered", IF(K39="","Error Detected, Choose reason&gt;",IF(X39="1",IF(T39=1,"Please Enter Deemed Pensionable Pay","Add relevant Details Above"),"Please give details Above")))))))))))</f>
        <v/>
      </c>
      <c r="K39" s="263"/>
      <c r="L39" s="93"/>
      <c r="M39" s="93" t="str">
        <f t="shared" si="4"/>
        <v/>
      </c>
      <c r="N39" s="96">
        <f t="shared" si="5"/>
        <v>0</v>
      </c>
      <c r="O39" s="96">
        <f t="shared" si="0"/>
        <v>0</v>
      </c>
      <c r="P39" s="220">
        <f>(ROUND((F39/100*'Member Info'!$W$2), 2))</f>
        <v>0</v>
      </c>
      <c r="Q39" s="220" t="e">
        <f t="shared" si="6"/>
        <v>#VALUE!</v>
      </c>
      <c r="R39" s="220" t="str">
        <f t="shared" si="7"/>
        <v/>
      </c>
      <c r="S39" s="229" t="str">
        <f t="shared" si="8"/>
        <v/>
      </c>
      <c r="T39" s="230" t="str">
        <f t="shared" si="9"/>
        <v/>
      </c>
      <c r="U39" s="230" t="str">
        <f t="shared" si="10"/>
        <v/>
      </c>
      <c r="V39" s="224">
        <f t="shared" si="11"/>
        <v>0</v>
      </c>
      <c r="W39" s="112">
        <f t="shared" si="12"/>
        <v>0</v>
      </c>
      <c r="X39" s="237" t="str">
        <f t="shared" si="1"/>
        <v/>
      </c>
      <c r="Y39" s="242" t="b">
        <f t="shared" si="2"/>
        <v>0</v>
      </c>
      <c r="Z39" s="237">
        <f t="shared" si="13"/>
        <v>0</v>
      </c>
      <c r="AA39" s="237">
        <f>IF('Member Info'!N35="",1,"")</f>
        <v>1</v>
      </c>
      <c r="AB39" s="245" t="e">
        <f t="shared" si="14"/>
        <v>#VALUE!</v>
      </c>
      <c r="AC39" s="132" t="str">
        <f t="shared" si="3"/>
        <v/>
      </c>
      <c r="AD39" s="126">
        <f t="shared" si="15"/>
        <v>1</v>
      </c>
      <c r="AE39" s="126" t="str">
        <f>IF('Member Info'!N35&lt;&gt;"",IF('Member Info'!N35&lt;=$R$1,1,0),"")</f>
        <v/>
      </c>
      <c r="AG39" s="126" t="b">
        <f t="shared" si="16"/>
        <v>0</v>
      </c>
      <c r="AH39" s="126">
        <f t="shared" si="17"/>
        <v>0</v>
      </c>
      <c r="AJ39" s="126">
        <f t="shared" si="18"/>
        <v>0</v>
      </c>
      <c r="AK39" s="126">
        <f>IF('Member Info'!F35&gt;$R$1,1,0)</f>
        <v>0</v>
      </c>
      <c r="AL39" s="126" t="b">
        <f>IF(ISERROR(R39),ERROR.TYPE(#REF!)=ERROR.TYPE(R39),FALSE)</f>
        <v>0</v>
      </c>
      <c r="AM39" s="126" t="b">
        <f>IF(ISERROR(S39),ERROR.TYPE(#REF!)=ERROR.TYPE(S39),FALSE)</f>
        <v>0</v>
      </c>
      <c r="AN39" s="126">
        <f>IF(OR('Member Info'!F35&gt;=$S$1,'Member Info'!N35&gt;=$R$1),1,0)</f>
        <v>0</v>
      </c>
    </row>
    <row r="40" spans="1:40" x14ac:dyDescent="0.25">
      <c r="A40" s="4">
        <v>8</v>
      </c>
      <c r="B40" s="166">
        <f>'Member Info'!D36</f>
        <v>0</v>
      </c>
      <c r="C40" s="166">
        <f>'Member Info'!E36</f>
        <v>0</v>
      </c>
      <c r="D40" s="166" t="str">
        <f>'Member Info'!G36</f>
        <v/>
      </c>
      <c r="E40" s="167">
        <f>'Member Info'!B36</f>
        <v>0</v>
      </c>
      <c r="F40" s="244"/>
      <c r="G40" s="168" t="str">
        <f>IF(E40=0,"",
IF('Member Info'!$AM$19&lt;=$R$1,
SUMPRODUCT('Member Info'!L36+IF('Member Info'!H36&gt;'Member Info'!$AJ$12,'Member Info'!$AK$13,IF('Member Info'!H36&gt;'Member Info'!$AJ$11,'Member Info'!$AK$12,IF('Member Info'!H36&gt;'Member Info'!$AJ$10,'Member Info'!$AK$11,IF('Member Info'!H36&gt;'Member Info'!$AJ$9,'Member Info'!$AK$10,IF('Member Info'!H36&gt;'Member Info'!$AJ$8,'Member Info'!$AK$9,'Member Info'!$AK$8)))))),
SUMPRODUCT('Member Info'!L36+IF('Member Info'!H36&gt;'Member Info'!$AG$17,'Member Info'!$AH$18,IF('Member Info'!H36&gt;'Member Info'!$AG$16,'Member Info'!$AH$17,IF('Member Info'!H36&gt;'Member Info'!$AG$15,'Member Info'!$AH$16,IF('Member Info'!H36&gt;'Member Info'!$AG$14,'Member Info'!$AH$15,IF('Member Info'!H36&gt;'Member Info'!$AG$13,'Member Info'!$AH$14,IF('Member Info'!H36&gt;'Member Info'!$AG$12,'Member Info'!$AH$13,IF('Member Info'!H36&gt;'Member Info'!$AG$11,'Member Info'!$AH$12,IF('Member Info'!H36&gt;'Member Info'!$AG$10,'Member Info'!$AH$11,IF('Member Info'!H36&gt;'Member Info'!$AG$9,'Member Info'!$AH$10,IF('Member Info'!H36&gt;'Member Info'!$AG$8,'Member Info'!$AH$9,'Member Info'!$AH$8)))))))))))))</f>
        <v/>
      </c>
      <c r="H40" s="26"/>
      <c r="I40" s="26"/>
      <c r="J40" s="107" t="str">
        <f>IF(E40=0,"",IF('Member Info'!F36&gt;$S$1,CONCATENATE("Joined with practice on ", TEXT('Member Info'!F36, "DD/MM/YYYY")),IF('Member Info'!N36&lt;&gt;"",IF('Member Info'!N36&lt;$R$1,CONCATENATE("Left Scheme on ", TEXT('Member Info'!N36, "DD/MM/YYYY")),IF(ISERROR(G40),"Error Detected, No rate entered",IF(E40=0,"",IF(F40="","Error Detected, No Pensionable pay",IF(ISERROR(AB40)," Unknown Values entered.",IF(T40+U40&lt;1,"Acceptable",IF(R40+S40=200, "No Contributions Entered", IF(K40="","Error Detected, Choose reason&gt;",IF(X40="1",IF(T40=1,"Please Enter Deemed Pensionable Pay","Add Any Relevant Details Above"),"Please Give Details Above"))))))))),IF(ISERROR(G40),"Error Detected, No rate entered",IF(E40=0,"",IF(F40="","Error Detected, No Pensionable pay",IF(ISERROR(AB40)," Unknown Values entered.",IF(T40+U40&lt;1,"Acceptable",IF(R40+S40=200, "No Contributions Entered", IF(K40="","Error Detected, Choose reason&gt;",IF(X40="1",IF(T40=1,"Please Enter Deemed Pensionable Pay","Add relevant Details Above"),"Please give details Above")))))))))))</f>
        <v/>
      </c>
      <c r="K40" s="263"/>
      <c r="L40" s="93"/>
      <c r="M40" s="93" t="str">
        <f t="shared" si="4"/>
        <v/>
      </c>
      <c r="N40" s="96">
        <f t="shared" si="5"/>
        <v>0</v>
      </c>
      <c r="O40" s="96">
        <f t="shared" si="0"/>
        <v>0</v>
      </c>
      <c r="P40" s="220">
        <f>(ROUND((F40/100*'Member Info'!$W$2), 2))</f>
        <v>0</v>
      </c>
      <c r="Q40" s="220" t="e">
        <f t="shared" si="6"/>
        <v>#VALUE!</v>
      </c>
      <c r="R40" s="220" t="str">
        <f t="shared" si="7"/>
        <v/>
      </c>
      <c r="S40" s="229" t="str">
        <f t="shared" si="8"/>
        <v/>
      </c>
      <c r="T40" s="230" t="str">
        <f t="shared" si="9"/>
        <v/>
      </c>
      <c r="U40" s="230" t="str">
        <f t="shared" si="10"/>
        <v/>
      </c>
      <c r="V40" s="224">
        <f t="shared" si="11"/>
        <v>0</v>
      </c>
      <c r="W40" s="112">
        <f t="shared" si="12"/>
        <v>0</v>
      </c>
      <c r="X40" s="237" t="str">
        <f t="shared" si="1"/>
        <v/>
      </c>
      <c r="Y40" s="242" t="b">
        <f t="shared" si="2"/>
        <v>0</v>
      </c>
      <c r="Z40" s="237">
        <f t="shared" si="13"/>
        <v>0</v>
      </c>
      <c r="AA40" s="237">
        <f>IF('Member Info'!N36="",1,"")</f>
        <v>1</v>
      </c>
      <c r="AB40" s="245" t="e">
        <f t="shared" si="14"/>
        <v>#VALUE!</v>
      </c>
      <c r="AC40" s="132" t="str">
        <f t="shared" si="3"/>
        <v/>
      </c>
      <c r="AD40" s="126">
        <f t="shared" si="15"/>
        <v>1</v>
      </c>
      <c r="AE40" s="126" t="str">
        <f>IF('Member Info'!N36&lt;&gt;"",IF('Member Info'!N36&lt;=$R$1,1,0),"")</f>
        <v/>
      </c>
      <c r="AG40" s="126" t="b">
        <f t="shared" si="16"/>
        <v>0</v>
      </c>
      <c r="AH40" s="126">
        <f t="shared" si="17"/>
        <v>0</v>
      </c>
      <c r="AJ40" s="126">
        <f t="shared" si="18"/>
        <v>0</v>
      </c>
      <c r="AK40" s="126">
        <f>IF('Member Info'!F36&gt;$R$1,1,0)</f>
        <v>0</v>
      </c>
      <c r="AL40" s="126" t="b">
        <f>IF(ISERROR(R40),ERROR.TYPE(#REF!)=ERROR.TYPE(R40),FALSE)</f>
        <v>0</v>
      </c>
      <c r="AM40" s="126" t="b">
        <f>IF(ISERROR(S40),ERROR.TYPE(#REF!)=ERROR.TYPE(S40),FALSE)</f>
        <v>0</v>
      </c>
      <c r="AN40" s="126">
        <f>IF(OR('Member Info'!F36&gt;=$S$1,'Member Info'!N36&gt;=$R$1),1,0)</f>
        <v>0</v>
      </c>
    </row>
    <row r="41" spans="1:40" x14ac:dyDescent="0.25">
      <c r="A41" s="4">
        <v>9</v>
      </c>
      <c r="B41" s="166">
        <f>'Member Info'!D37</f>
        <v>0</v>
      </c>
      <c r="C41" s="166">
        <f>'Member Info'!E37</f>
        <v>0</v>
      </c>
      <c r="D41" s="166" t="str">
        <f>'Member Info'!G37</f>
        <v/>
      </c>
      <c r="E41" s="167">
        <f>'Member Info'!B37</f>
        <v>0</v>
      </c>
      <c r="F41" s="244"/>
      <c r="G41" s="168" t="str">
        <f>IF(E41=0,"",
IF('Member Info'!$AM$19&lt;=$R$1,
SUMPRODUCT('Member Info'!L37+IF('Member Info'!H37&gt;'Member Info'!$AJ$12,'Member Info'!$AK$13,IF('Member Info'!H37&gt;'Member Info'!$AJ$11,'Member Info'!$AK$12,IF('Member Info'!H37&gt;'Member Info'!$AJ$10,'Member Info'!$AK$11,IF('Member Info'!H37&gt;'Member Info'!$AJ$9,'Member Info'!$AK$10,IF('Member Info'!H37&gt;'Member Info'!$AJ$8,'Member Info'!$AK$9,'Member Info'!$AK$8)))))),
SUMPRODUCT('Member Info'!L37+IF('Member Info'!H37&gt;'Member Info'!$AG$17,'Member Info'!$AH$18,IF('Member Info'!H37&gt;'Member Info'!$AG$16,'Member Info'!$AH$17,IF('Member Info'!H37&gt;'Member Info'!$AG$15,'Member Info'!$AH$16,IF('Member Info'!H37&gt;'Member Info'!$AG$14,'Member Info'!$AH$15,IF('Member Info'!H37&gt;'Member Info'!$AG$13,'Member Info'!$AH$14,IF('Member Info'!H37&gt;'Member Info'!$AG$12,'Member Info'!$AH$13,IF('Member Info'!H37&gt;'Member Info'!$AG$11,'Member Info'!$AH$12,IF('Member Info'!H37&gt;'Member Info'!$AG$10,'Member Info'!$AH$11,IF('Member Info'!H37&gt;'Member Info'!$AG$9,'Member Info'!$AH$10,IF('Member Info'!H37&gt;'Member Info'!$AG$8,'Member Info'!$AH$9,'Member Info'!$AH$8)))))))))))))</f>
        <v/>
      </c>
      <c r="H41" s="26"/>
      <c r="I41" s="26"/>
      <c r="J41" s="107" t="str">
        <f>IF(E41=0,"",IF('Member Info'!F37&gt;$S$1,CONCATENATE("Joined with practice on ", TEXT('Member Info'!F37, "DD/MM/YYYY")),IF('Member Info'!N37&lt;&gt;"",IF('Member Info'!N37&lt;$R$1,CONCATENATE("Left Scheme on ", TEXT('Member Info'!N37, "DD/MM/YYYY")),IF(ISERROR(G41),"Error Detected, No rate entered",IF(E41=0,"",IF(F41="","Error Detected, No Pensionable pay",IF(ISERROR(AB41)," Unknown Values entered.",IF(T41+U41&lt;1,"Acceptable",IF(R41+S41=200, "No Contributions Entered", IF(K41="","Error Detected, Choose reason&gt;",IF(X41="1",IF(T41=1,"Please Enter Deemed Pensionable Pay","Add Any Relevant Details Above"),"Please Give Details Above"))))))))),IF(ISERROR(G41),"Error Detected, No rate entered",IF(E41=0,"",IF(F41="","Error Detected, No Pensionable pay",IF(ISERROR(AB41)," Unknown Values entered.",IF(T41+U41&lt;1,"Acceptable",IF(R41+S41=200, "No Contributions Entered", IF(K41="","Error Detected, Choose reason&gt;",IF(X41="1",IF(T41=1,"Please Enter Deemed Pensionable Pay","Add relevant Details Above"),"Please give details Above")))))))))))</f>
        <v/>
      </c>
      <c r="K41" s="263"/>
      <c r="L41" s="93"/>
      <c r="M41" s="93" t="str">
        <f t="shared" si="4"/>
        <v/>
      </c>
      <c r="N41" s="96">
        <f t="shared" si="5"/>
        <v>0</v>
      </c>
      <c r="O41" s="96">
        <f t="shared" si="0"/>
        <v>0</v>
      </c>
      <c r="P41" s="220">
        <f>(ROUND((F41/100*'Member Info'!$W$2), 2))</f>
        <v>0</v>
      </c>
      <c r="Q41" s="220" t="e">
        <f t="shared" si="6"/>
        <v>#VALUE!</v>
      </c>
      <c r="R41" s="220" t="str">
        <f t="shared" si="7"/>
        <v/>
      </c>
      <c r="S41" s="229" t="str">
        <f t="shared" si="8"/>
        <v/>
      </c>
      <c r="T41" s="230" t="str">
        <f t="shared" si="9"/>
        <v/>
      </c>
      <c r="U41" s="230" t="str">
        <f t="shared" si="10"/>
        <v/>
      </c>
      <c r="V41" s="224">
        <f t="shared" si="11"/>
        <v>0</v>
      </c>
      <c r="W41" s="112">
        <f t="shared" si="12"/>
        <v>0</v>
      </c>
      <c r="X41" s="237" t="str">
        <f t="shared" si="1"/>
        <v/>
      </c>
      <c r="Y41" s="242" t="b">
        <f t="shared" si="2"/>
        <v>0</v>
      </c>
      <c r="Z41" s="237">
        <f t="shared" si="13"/>
        <v>0</v>
      </c>
      <c r="AA41" s="237">
        <f>IF('Member Info'!N37="",1,"")</f>
        <v>1</v>
      </c>
      <c r="AB41" s="245" t="e">
        <f t="shared" si="14"/>
        <v>#VALUE!</v>
      </c>
      <c r="AC41" s="132" t="str">
        <f t="shared" si="3"/>
        <v/>
      </c>
      <c r="AD41" s="126">
        <f t="shared" si="15"/>
        <v>1</v>
      </c>
      <c r="AE41" s="126" t="str">
        <f>IF('Member Info'!N37&lt;&gt;"",IF('Member Info'!N37&lt;=$R$1,1,0),"")</f>
        <v/>
      </c>
      <c r="AG41" s="126" t="b">
        <f t="shared" si="16"/>
        <v>0</v>
      </c>
      <c r="AH41" s="126">
        <f t="shared" si="17"/>
        <v>0</v>
      </c>
      <c r="AJ41" s="126">
        <f t="shared" si="18"/>
        <v>0</v>
      </c>
      <c r="AK41" s="126">
        <f>IF('Member Info'!F37&gt;$R$1,1,0)</f>
        <v>0</v>
      </c>
      <c r="AL41" s="126" t="b">
        <f>IF(ISERROR(R41),ERROR.TYPE(#REF!)=ERROR.TYPE(R41),FALSE)</f>
        <v>0</v>
      </c>
      <c r="AM41" s="126" t="b">
        <f>IF(ISERROR(S41),ERROR.TYPE(#REF!)=ERROR.TYPE(S41),FALSE)</f>
        <v>0</v>
      </c>
      <c r="AN41" s="126">
        <f>IF(OR('Member Info'!F37&gt;=$S$1,'Member Info'!N37&gt;=$R$1),1,0)</f>
        <v>0</v>
      </c>
    </row>
    <row r="42" spans="1:40" x14ac:dyDescent="0.25">
      <c r="A42" s="4">
        <v>10</v>
      </c>
      <c r="B42" s="166">
        <f>'Member Info'!D38</f>
        <v>0</v>
      </c>
      <c r="C42" s="166">
        <f>'Member Info'!E38</f>
        <v>0</v>
      </c>
      <c r="D42" s="166" t="str">
        <f>'Member Info'!G38</f>
        <v/>
      </c>
      <c r="E42" s="167">
        <f>'Member Info'!B38</f>
        <v>0</v>
      </c>
      <c r="F42" s="244"/>
      <c r="G42" s="168" t="str">
        <f>IF(E42=0,"",
IF('Member Info'!$AM$19&lt;=$R$1,
SUMPRODUCT('Member Info'!L38+IF('Member Info'!H38&gt;'Member Info'!$AJ$12,'Member Info'!$AK$13,IF('Member Info'!H38&gt;'Member Info'!$AJ$11,'Member Info'!$AK$12,IF('Member Info'!H38&gt;'Member Info'!$AJ$10,'Member Info'!$AK$11,IF('Member Info'!H38&gt;'Member Info'!$AJ$9,'Member Info'!$AK$10,IF('Member Info'!H38&gt;'Member Info'!$AJ$8,'Member Info'!$AK$9,'Member Info'!$AK$8)))))),
SUMPRODUCT('Member Info'!L38+IF('Member Info'!H38&gt;'Member Info'!$AG$17,'Member Info'!$AH$18,IF('Member Info'!H38&gt;'Member Info'!$AG$16,'Member Info'!$AH$17,IF('Member Info'!H38&gt;'Member Info'!$AG$15,'Member Info'!$AH$16,IF('Member Info'!H38&gt;'Member Info'!$AG$14,'Member Info'!$AH$15,IF('Member Info'!H38&gt;'Member Info'!$AG$13,'Member Info'!$AH$14,IF('Member Info'!H38&gt;'Member Info'!$AG$12,'Member Info'!$AH$13,IF('Member Info'!H38&gt;'Member Info'!$AG$11,'Member Info'!$AH$12,IF('Member Info'!H38&gt;'Member Info'!$AG$10,'Member Info'!$AH$11,IF('Member Info'!H38&gt;'Member Info'!$AG$9,'Member Info'!$AH$10,IF('Member Info'!H38&gt;'Member Info'!$AG$8,'Member Info'!$AH$9,'Member Info'!$AH$8)))))))))))))</f>
        <v/>
      </c>
      <c r="H42" s="26"/>
      <c r="I42" s="26"/>
      <c r="J42" s="107" t="str">
        <f>IF(E42=0,"",IF('Member Info'!F38&gt;$S$1,CONCATENATE("Joined with practice on ", TEXT('Member Info'!F38, "DD/MM/YYYY")),IF('Member Info'!N38&lt;&gt;"",IF('Member Info'!N38&lt;$R$1,CONCATENATE("Left Scheme on ", TEXT('Member Info'!N38, "DD/MM/YYYY")),IF(ISERROR(G42),"Error Detected, No rate entered",IF(E42=0,"",IF(F42="","Error Detected, No Pensionable pay",IF(ISERROR(AB42)," Unknown Values entered.",IF(T42+U42&lt;1,"Acceptable",IF(R42+S42=200, "No Contributions Entered", IF(K42="","Error Detected, Choose reason&gt;",IF(X42="1",IF(T42=1,"Please Enter Deemed Pensionable Pay","Add Any Relevant Details Above"),"Please Give Details Above"))))))))),IF(ISERROR(G42),"Error Detected, No rate entered",IF(E42=0,"",IF(F42="","Error Detected, No Pensionable pay",IF(ISERROR(AB42)," Unknown Values entered.",IF(T42+U42&lt;1,"Acceptable",IF(R42+S42=200, "No Contributions Entered", IF(K42="","Error Detected, Choose reason&gt;",IF(X42="1",IF(T42=1,"Please Enter Deemed Pensionable Pay","Add relevant Details Above"),"Please give details Above")))))))))))</f>
        <v/>
      </c>
      <c r="K42" s="263"/>
      <c r="L42" s="93"/>
      <c r="M42" s="93" t="str">
        <f>IF(E42=0,"",IF(ISERROR((F42+H42+I42)),0,IF((F42+H42+I42)&lt;1,0,1)))</f>
        <v/>
      </c>
      <c r="N42" s="96">
        <f>H42</f>
        <v>0</v>
      </c>
      <c r="O42" s="96">
        <f t="shared" si="0"/>
        <v>0</v>
      </c>
      <c r="P42" s="220">
        <f>(ROUND((F42/100*'Member Info'!$W$2), 2))</f>
        <v>0</v>
      </c>
      <c r="Q42" s="220" t="e">
        <f t="shared" si="6"/>
        <v>#VALUE!</v>
      </c>
      <c r="R42" s="220" t="str">
        <f t="shared" si="7"/>
        <v/>
      </c>
      <c r="S42" s="229" t="str">
        <f t="shared" si="8"/>
        <v/>
      </c>
      <c r="T42" s="230" t="str">
        <f t="shared" si="9"/>
        <v/>
      </c>
      <c r="U42" s="230" t="str">
        <f t="shared" si="10"/>
        <v/>
      </c>
      <c r="V42" s="224">
        <f t="shared" si="11"/>
        <v>0</v>
      </c>
      <c r="W42" s="112">
        <f t="shared" si="12"/>
        <v>0</v>
      </c>
      <c r="X42" s="237" t="str">
        <f t="shared" si="1"/>
        <v/>
      </c>
      <c r="Y42" s="242" t="b">
        <f t="shared" si="2"/>
        <v>0</v>
      </c>
      <c r="Z42" s="237">
        <f t="shared" si="13"/>
        <v>0</v>
      </c>
      <c r="AA42" s="237">
        <f>IF('Member Info'!N38="",1,"")</f>
        <v>1</v>
      </c>
      <c r="AB42" s="245" t="e">
        <f t="shared" si="14"/>
        <v>#VALUE!</v>
      </c>
      <c r="AC42" s="132" t="str">
        <f t="shared" si="3"/>
        <v/>
      </c>
      <c r="AD42" s="126">
        <f t="shared" si="15"/>
        <v>1</v>
      </c>
      <c r="AE42" s="126" t="str">
        <f>IF('Member Info'!N38&lt;&gt;"",IF('Member Info'!N38&lt;=$R$1,1,0),"")</f>
        <v/>
      </c>
      <c r="AG42" s="126" t="b">
        <f t="shared" si="16"/>
        <v>0</v>
      </c>
      <c r="AH42" s="126">
        <f t="shared" si="17"/>
        <v>0</v>
      </c>
      <c r="AJ42" s="126">
        <f t="shared" si="18"/>
        <v>0</v>
      </c>
      <c r="AK42" s="126">
        <f>IF('Member Info'!F38&gt;$R$1,1,0)</f>
        <v>0</v>
      </c>
      <c r="AL42" s="126" t="b">
        <f>IF(ISERROR(R42),ERROR.TYPE(#REF!)=ERROR.TYPE(R42),FALSE)</f>
        <v>0</v>
      </c>
      <c r="AM42" s="126" t="b">
        <f>IF(ISERROR(S42),ERROR.TYPE(#REF!)=ERROR.TYPE(S42),FALSE)</f>
        <v>0</v>
      </c>
      <c r="AN42" s="126">
        <f>IF(OR('Member Info'!F38&gt;=$S$1,'Member Info'!N38&gt;=$R$1),1,0)</f>
        <v>0</v>
      </c>
    </row>
    <row r="43" spans="1:40" x14ac:dyDescent="0.25">
      <c r="A43" s="4">
        <v>11</v>
      </c>
      <c r="B43" s="166">
        <f>'Member Info'!D39</f>
        <v>0</v>
      </c>
      <c r="C43" s="166">
        <f>'Member Info'!E39</f>
        <v>0</v>
      </c>
      <c r="D43" s="166" t="str">
        <f>'Member Info'!G39</f>
        <v/>
      </c>
      <c r="E43" s="167">
        <f>'Member Info'!B39</f>
        <v>0</v>
      </c>
      <c r="F43" s="244"/>
      <c r="G43" s="168" t="str">
        <f>IF(E43=0,"",
IF('Member Info'!$AM$19&lt;=$R$1,
SUMPRODUCT('Member Info'!L39+IF('Member Info'!H39&gt;'Member Info'!$AJ$12,'Member Info'!$AK$13,IF('Member Info'!H39&gt;'Member Info'!$AJ$11,'Member Info'!$AK$12,IF('Member Info'!H39&gt;'Member Info'!$AJ$10,'Member Info'!$AK$11,IF('Member Info'!H39&gt;'Member Info'!$AJ$9,'Member Info'!$AK$10,IF('Member Info'!H39&gt;'Member Info'!$AJ$8,'Member Info'!$AK$9,'Member Info'!$AK$8)))))),
SUMPRODUCT('Member Info'!L39+IF('Member Info'!H39&gt;'Member Info'!$AG$17,'Member Info'!$AH$18,IF('Member Info'!H39&gt;'Member Info'!$AG$16,'Member Info'!$AH$17,IF('Member Info'!H39&gt;'Member Info'!$AG$15,'Member Info'!$AH$16,IF('Member Info'!H39&gt;'Member Info'!$AG$14,'Member Info'!$AH$15,IF('Member Info'!H39&gt;'Member Info'!$AG$13,'Member Info'!$AH$14,IF('Member Info'!H39&gt;'Member Info'!$AG$12,'Member Info'!$AH$13,IF('Member Info'!H39&gt;'Member Info'!$AG$11,'Member Info'!$AH$12,IF('Member Info'!H39&gt;'Member Info'!$AG$10,'Member Info'!$AH$11,IF('Member Info'!H39&gt;'Member Info'!$AG$9,'Member Info'!$AH$10,IF('Member Info'!H39&gt;'Member Info'!$AG$8,'Member Info'!$AH$9,'Member Info'!$AH$8)))))))))))))</f>
        <v/>
      </c>
      <c r="H43" s="26"/>
      <c r="I43" s="26"/>
      <c r="J43" s="107" t="str">
        <f>IF(E43=0,"",IF('Member Info'!F39&gt;$S$1,CONCATENATE("Joined with practice on ", TEXT('Member Info'!F39, "DD/MM/YYYY")),IF('Member Info'!N39&lt;&gt;"",IF('Member Info'!N39&lt;$R$1,CONCATENATE("Left Scheme on ", TEXT('Member Info'!N39, "DD/MM/YYYY")),IF(ISERROR(G43),"Error Detected, No rate entered",IF(E43=0,"",IF(F43="","Error Detected, No Pensionable pay",IF(ISERROR(AB43)," Unknown Values entered.",IF(T43+U43&lt;1,"Acceptable",IF(R43+S43=200, "No Contributions Entered", IF(K43="","Error Detected, Choose reason&gt;",IF(X43="1",IF(T43=1,"Please Enter Deemed Pensionable Pay","Add Any Relevant Details Above"),"Please Give Details Above"))))))))),IF(ISERROR(G43),"Error Detected, No rate entered",IF(E43=0,"",IF(F43="","Error Detected, No Pensionable pay",IF(ISERROR(AB43)," Unknown Values entered.",IF(T43+U43&lt;1,"Acceptable",IF(R43+S43=200, "No Contributions Entered", IF(K43="","Error Detected, Choose reason&gt;",IF(X43="1",IF(T43=1,"Please Enter Deemed Pensionable Pay","Add relevant Details Above"),"Please give details Above")))))))))))</f>
        <v/>
      </c>
      <c r="K43" s="263"/>
      <c r="L43" s="93"/>
      <c r="M43" s="93" t="str">
        <f t="shared" si="4"/>
        <v/>
      </c>
      <c r="N43" s="96">
        <f t="shared" si="5"/>
        <v>0</v>
      </c>
      <c r="O43" s="96">
        <f t="shared" si="0"/>
        <v>0</v>
      </c>
      <c r="P43" s="220">
        <f>(ROUND((F43/100*'Member Info'!$W$2), 2))</f>
        <v>0</v>
      </c>
      <c r="Q43" s="220" t="e">
        <f t="shared" si="6"/>
        <v>#VALUE!</v>
      </c>
      <c r="R43" s="220" t="str">
        <f t="shared" si="7"/>
        <v/>
      </c>
      <c r="S43" s="229" t="str">
        <f t="shared" si="8"/>
        <v/>
      </c>
      <c r="T43" s="230" t="str">
        <f t="shared" si="9"/>
        <v/>
      </c>
      <c r="U43" s="230" t="str">
        <f t="shared" si="10"/>
        <v/>
      </c>
      <c r="V43" s="224">
        <f t="shared" si="11"/>
        <v>0</v>
      </c>
      <c r="W43" s="112">
        <f t="shared" si="12"/>
        <v>0</v>
      </c>
      <c r="X43" s="237" t="str">
        <f t="shared" si="1"/>
        <v/>
      </c>
      <c r="Y43" s="242" t="b">
        <f t="shared" si="2"/>
        <v>0</v>
      </c>
      <c r="Z43" s="237">
        <f t="shared" si="13"/>
        <v>0</v>
      </c>
      <c r="AA43" s="237">
        <f>IF('Member Info'!N39="",1,"")</f>
        <v>1</v>
      </c>
      <c r="AB43" s="245" t="e">
        <f t="shared" si="14"/>
        <v>#VALUE!</v>
      </c>
      <c r="AC43" s="132" t="str">
        <f t="shared" si="3"/>
        <v/>
      </c>
      <c r="AD43" s="126">
        <f t="shared" si="15"/>
        <v>1</v>
      </c>
      <c r="AE43" s="126" t="str">
        <f>IF('Member Info'!N39&lt;&gt;"",IF('Member Info'!N39&lt;=$R$1,1,0),"")</f>
        <v/>
      </c>
      <c r="AG43" s="126" t="b">
        <f t="shared" si="16"/>
        <v>0</v>
      </c>
      <c r="AH43" s="126">
        <f t="shared" si="17"/>
        <v>0</v>
      </c>
      <c r="AJ43" s="126">
        <f t="shared" si="18"/>
        <v>0</v>
      </c>
      <c r="AK43" s="126">
        <f>IF('Member Info'!F39&gt;$R$1,1,0)</f>
        <v>0</v>
      </c>
      <c r="AL43" s="126" t="b">
        <f>IF(ISERROR(R43),ERROR.TYPE(#REF!)=ERROR.TYPE(R43),FALSE)</f>
        <v>0</v>
      </c>
      <c r="AM43" s="126" t="b">
        <f>IF(ISERROR(S43),ERROR.TYPE(#REF!)=ERROR.TYPE(S43),FALSE)</f>
        <v>0</v>
      </c>
      <c r="AN43" s="126">
        <f>IF(OR('Member Info'!F39&gt;=$S$1,'Member Info'!N39&gt;=$R$1),1,0)</f>
        <v>0</v>
      </c>
    </row>
    <row r="44" spans="1:40" x14ac:dyDescent="0.25">
      <c r="A44" s="4">
        <v>12</v>
      </c>
      <c r="B44" s="166">
        <f>'Member Info'!D40</f>
        <v>0</v>
      </c>
      <c r="C44" s="166">
        <f>'Member Info'!E40</f>
        <v>0</v>
      </c>
      <c r="D44" s="166" t="str">
        <f>'Member Info'!G40</f>
        <v/>
      </c>
      <c r="E44" s="167">
        <f>'Member Info'!B40</f>
        <v>0</v>
      </c>
      <c r="F44" s="244"/>
      <c r="G44" s="168" t="str">
        <f>IF(E44=0,"",
IF('Member Info'!$AM$19&lt;=$R$1,
SUMPRODUCT('Member Info'!L40+IF('Member Info'!H40&gt;'Member Info'!$AJ$12,'Member Info'!$AK$13,IF('Member Info'!H40&gt;'Member Info'!$AJ$11,'Member Info'!$AK$12,IF('Member Info'!H40&gt;'Member Info'!$AJ$10,'Member Info'!$AK$11,IF('Member Info'!H40&gt;'Member Info'!$AJ$9,'Member Info'!$AK$10,IF('Member Info'!H40&gt;'Member Info'!$AJ$8,'Member Info'!$AK$9,'Member Info'!$AK$8)))))),
SUMPRODUCT('Member Info'!L40+IF('Member Info'!H40&gt;'Member Info'!$AG$17,'Member Info'!$AH$18,IF('Member Info'!H40&gt;'Member Info'!$AG$16,'Member Info'!$AH$17,IF('Member Info'!H40&gt;'Member Info'!$AG$15,'Member Info'!$AH$16,IF('Member Info'!H40&gt;'Member Info'!$AG$14,'Member Info'!$AH$15,IF('Member Info'!H40&gt;'Member Info'!$AG$13,'Member Info'!$AH$14,IF('Member Info'!H40&gt;'Member Info'!$AG$12,'Member Info'!$AH$13,IF('Member Info'!H40&gt;'Member Info'!$AG$11,'Member Info'!$AH$12,IF('Member Info'!H40&gt;'Member Info'!$AG$10,'Member Info'!$AH$11,IF('Member Info'!H40&gt;'Member Info'!$AG$9,'Member Info'!$AH$10,IF('Member Info'!H40&gt;'Member Info'!$AG$8,'Member Info'!$AH$9,'Member Info'!$AH$8)))))))))))))</f>
        <v/>
      </c>
      <c r="H44" s="26"/>
      <c r="I44" s="26"/>
      <c r="J44" s="107" t="str">
        <f>IF(E44=0,"",IF('Member Info'!F40&gt;$S$1,CONCATENATE("Joined with practice on ", TEXT('Member Info'!F40, "DD/MM/YYYY")),IF('Member Info'!N40&lt;&gt;"",IF('Member Info'!N40&lt;$R$1,CONCATENATE("Left Scheme on ", TEXT('Member Info'!N40, "DD/MM/YYYY")),IF(ISERROR(G44),"Error Detected, No rate entered",IF(E44=0,"",IF(F44="","Error Detected, No Pensionable pay",IF(ISERROR(AB44)," Unknown Values entered.",IF(T44+U44&lt;1,"Acceptable",IF(R44+S44=200, "No Contributions Entered", IF(K44="","Error Detected, Choose reason&gt;",IF(X44="1",IF(T44=1,"Please Enter Deemed Pensionable Pay","Add Any Relevant Details Above"),"Please Give Details Above"))))))))),IF(ISERROR(G44),"Error Detected, No rate entered",IF(E44=0,"",IF(F44="","Error Detected, No Pensionable pay",IF(ISERROR(AB44)," Unknown Values entered.",IF(T44+U44&lt;1,"Acceptable",IF(R44+S44=200, "No Contributions Entered", IF(K44="","Error Detected, Choose reason&gt;",IF(X44="1",IF(T44=1,"Please Enter Deemed Pensionable Pay","Add relevant Details Above"),"Please give details Above")))))))))))</f>
        <v/>
      </c>
      <c r="K44" s="263"/>
      <c r="L44" s="93"/>
      <c r="M44" s="93" t="str">
        <f t="shared" si="4"/>
        <v/>
      </c>
      <c r="N44" s="96">
        <f t="shared" si="5"/>
        <v>0</v>
      </c>
      <c r="O44" s="96">
        <f t="shared" si="0"/>
        <v>0</v>
      </c>
      <c r="P44" s="220">
        <f>(ROUND((F44/100*'Member Info'!$W$2), 2))</f>
        <v>0</v>
      </c>
      <c r="Q44" s="220" t="e">
        <f t="shared" si="6"/>
        <v>#VALUE!</v>
      </c>
      <c r="R44" s="220" t="str">
        <f t="shared" si="7"/>
        <v/>
      </c>
      <c r="S44" s="229" t="str">
        <f t="shared" si="8"/>
        <v/>
      </c>
      <c r="T44" s="230" t="str">
        <f t="shared" si="9"/>
        <v/>
      </c>
      <c r="U44" s="230" t="str">
        <f t="shared" si="10"/>
        <v/>
      </c>
      <c r="V44" s="224">
        <f t="shared" si="11"/>
        <v>0</v>
      </c>
      <c r="W44" s="112">
        <f t="shared" si="12"/>
        <v>0</v>
      </c>
      <c r="X44" s="237" t="str">
        <f t="shared" si="1"/>
        <v/>
      </c>
      <c r="Y44" s="242" t="b">
        <f t="shared" si="2"/>
        <v>0</v>
      </c>
      <c r="Z44" s="237">
        <f t="shared" si="13"/>
        <v>0</v>
      </c>
      <c r="AA44" s="237">
        <f>IF('Member Info'!N40="",1,"")</f>
        <v>1</v>
      </c>
      <c r="AB44" s="245" t="e">
        <f t="shared" si="14"/>
        <v>#VALUE!</v>
      </c>
      <c r="AC44" s="132" t="str">
        <f t="shared" si="3"/>
        <v/>
      </c>
      <c r="AD44" s="126">
        <f t="shared" si="15"/>
        <v>1</v>
      </c>
      <c r="AE44" s="126" t="str">
        <f>IF('Member Info'!N40&lt;&gt;"",IF('Member Info'!N40&lt;=$R$1,1,0),"")</f>
        <v/>
      </c>
      <c r="AG44" s="126" t="b">
        <f t="shared" si="16"/>
        <v>0</v>
      </c>
      <c r="AH44" s="126">
        <f t="shared" si="17"/>
        <v>0</v>
      </c>
      <c r="AJ44" s="126">
        <f t="shared" si="18"/>
        <v>0</v>
      </c>
      <c r="AK44" s="126">
        <f>IF('Member Info'!F40&gt;$R$1,1,0)</f>
        <v>0</v>
      </c>
      <c r="AL44" s="126" t="b">
        <f>IF(ISERROR(R44),ERROR.TYPE(#REF!)=ERROR.TYPE(R44),FALSE)</f>
        <v>0</v>
      </c>
      <c r="AM44" s="126" t="b">
        <f>IF(ISERROR(S44),ERROR.TYPE(#REF!)=ERROR.TYPE(S44),FALSE)</f>
        <v>0</v>
      </c>
      <c r="AN44" s="126">
        <f>IF(OR('Member Info'!F40&gt;=$S$1,'Member Info'!N40&gt;=$R$1),1,0)</f>
        <v>0</v>
      </c>
    </row>
    <row r="45" spans="1:40" x14ac:dyDescent="0.25">
      <c r="A45" s="4">
        <v>13</v>
      </c>
      <c r="B45" s="166">
        <f>'Member Info'!D41</f>
        <v>0</v>
      </c>
      <c r="C45" s="166">
        <f>'Member Info'!E41</f>
        <v>0</v>
      </c>
      <c r="D45" s="166" t="str">
        <f>'Member Info'!G41</f>
        <v/>
      </c>
      <c r="E45" s="167">
        <f>'Member Info'!B41</f>
        <v>0</v>
      </c>
      <c r="F45" s="244"/>
      <c r="G45" s="168" t="str">
        <f>IF(E45=0,"",
IF('Member Info'!$AM$19&lt;=$R$1,
SUMPRODUCT('Member Info'!L41+IF('Member Info'!H41&gt;'Member Info'!$AJ$12,'Member Info'!$AK$13,IF('Member Info'!H41&gt;'Member Info'!$AJ$11,'Member Info'!$AK$12,IF('Member Info'!H41&gt;'Member Info'!$AJ$10,'Member Info'!$AK$11,IF('Member Info'!H41&gt;'Member Info'!$AJ$9,'Member Info'!$AK$10,IF('Member Info'!H41&gt;'Member Info'!$AJ$8,'Member Info'!$AK$9,'Member Info'!$AK$8)))))),
SUMPRODUCT('Member Info'!L41+IF('Member Info'!H41&gt;'Member Info'!$AG$17,'Member Info'!$AH$18,IF('Member Info'!H41&gt;'Member Info'!$AG$16,'Member Info'!$AH$17,IF('Member Info'!H41&gt;'Member Info'!$AG$15,'Member Info'!$AH$16,IF('Member Info'!H41&gt;'Member Info'!$AG$14,'Member Info'!$AH$15,IF('Member Info'!H41&gt;'Member Info'!$AG$13,'Member Info'!$AH$14,IF('Member Info'!H41&gt;'Member Info'!$AG$12,'Member Info'!$AH$13,IF('Member Info'!H41&gt;'Member Info'!$AG$11,'Member Info'!$AH$12,IF('Member Info'!H41&gt;'Member Info'!$AG$10,'Member Info'!$AH$11,IF('Member Info'!H41&gt;'Member Info'!$AG$9,'Member Info'!$AH$10,IF('Member Info'!H41&gt;'Member Info'!$AG$8,'Member Info'!$AH$9,'Member Info'!$AH$8)))))))))))))</f>
        <v/>
      </c>
      <c r="H45" s="26"/>
      <c r="I45" s="26"/>
      <c r="J45" s="107" t="str">
        <f>IF(E45=0,"",IF('Member Info'!F41&gt;$S$1,CONCATENATE("Joined with practice on ", TEXT('Member Info'!F41, "DD/MM/YYYY")),IF('Member Info'!N41&lt;&gt;"",IF('Member Info'!N41&lt;$R$1,CONCATENATE("Left Scheme on ", TEXT('Member Info'!N41, "DD/MM/YYYY")),IF(ISERROR(G45),"Error Detected, No rate entered",IF(E45=0,"",IF(F45="","Error Detected, No Pensionable pay",IF(ISERROR(AB45)," Unknown Values entered.",IF(T45+U45&lt;1,"Acceptable",IF(R45+S45=200, "No Contributions Entered", IF(K45="","Error Detected, Choose reason&gt;",IF(X45="1",IF(T45=1,"Please Enter Deemed Pensionable Pay","Add Any Relevant Details Above"),"Please Give Details Above"))))))))),IF(ISERROR(G45),"Error Detected, No rate entered",IF(E45=0,"",IF(F45="","Error Detected, No Pensionable pay",IF(ISERROR(AB45)," Unknown Values entered.",IF(T45+U45&lt;1,"Acceptable",IF(R45+S45=200, "No Contributions Entered", IF(K45="","Error Detected, Choose reason&gt;",IF(X45="1",IF(T45=1,"Please Enter Deemed Pensionable Pay","Add relevant Details Above"),"Please give details Above")))))))))))</f>
        <v/>
      </c>
      <c r="K45" s="263"/>
      <c r="L45" s="93"/>
      <c r="M45" s="93" t="str">
        <f t="shared" si="4"/>
        <v/>
      </c>
      <c r="N45" s="96">
        <f t="shared" si="5"/>
        <v>0</v>
      </c>
      <c r="O45" s="96">
        <f t="shared" si="0"/>
        <v>0</v>
      </c>
      <c r="P45" s="220">
        <f>(ROUND((F45/100*'Member Info'!$W$2), 2))</f>
        <v>0</v>
      </c>
      <c r="Q45" s="220" t="e">
        <f t="shared" si="6"/>
        <v>#VALUE!</v>
      </c>
      <c r="R45" s="220" t="str">
        <f t="shared" si="7"/>
        <v/>
      </c>
      <c r="S45" s="229" t="str">
        <f t="shared" si="8"/>
        <v/>
      </c>
      <c r="T45" s="230" t="str">
        <f t="shared" si="9"/>
        <v/>
      </c>
      <c r="U45" s="230" t="str">
        <f t="shared" si="10"/>
        <v/>
      </c>
      <c r="V45" s="224">
        <f t="shared" si="11"/>
        <v>0</v>
      </c>
      <c r="W45" s="112">
        <f t="shared" si="12"/>
        <v>0</v>
      </c>
      <c r="X45" s="237" t="str">
        <f t="shared" si="1"/>
        <v/>
      </c>
      <c r="Y45" s="242" t="b">
        <f t="shared" si="2"/>
        <v>0</v>
      </c>
      <c r="Z45" s="237">
        <f t="shared" si="13"/>
        <v>0</v>
      </c>
      <c r="AA45" s="237">
        <f>IF('Member Info'!N41="",1,"")</f>
        <v>1</v>
      </c>
      <c r="AB45" s="245" t="e">
        <f t="shared" si="14"/>
        <v>#VALUE!</v>
      </c>
      <c r="AC45" s="132" t="str">
        <f t="shared" si="3"/>
        <v/>
      </c>
      <c r="AD45" s="126">
        <f t="shared" si="15"/>
        <v>1</v>
      </c>
      <c r="AE45" s="126" t="str">
        <f>IF('Member Info'!N41&lt;&gt;"",IF('Member Info'!N41&lt;=$R$1,1,0),"")</f>
        <v/>
      </c>
      <c r="AG45" s="126" t="b">
        <f t="shared" si="16"/>
        <v>0</v>
      </c>
      <c r="AH45" s="126">
        <f t="shared" si="17"/>
        <v>0</v>
      </c>
      <c r="AJ45" s="126">
        <f t="shared" si="18"/>
        <v>0</v>
      </c>
      <c r="AK45" s="126">
        <f>IF('Member Info'!F41&gt;$R$1,1,0)</f>
        <v>0</v>
      </c>
      <c r="AL45" s="126" t="b">
        <f>IF(ISERROR(R45),ERROR.TYPE(#REF!)=ERROR.TYPE(R45),FALSE)</f>
        <v>0</v>
      </c>
      <c r="AM45" s="126" t="b">
        <f>IF(ISERROR(S45),ERROR.TYPE(#REF!)=ERROR.TYPE(S45),FALSE)</f>
        <v>0</v>
      </c>
      <c r="AN45" s="126">
        <f>IF(OR('Member Info'!F41&gt;=$S$1,'Member Info'!N41&gt;=$R$1),1,0)</f>
        <v>0</v>
      </c>
    </row>
    <row r="46" spans="1:40" x14ac:dyDescent="0.25">
      <c r="A46" s="4">
        <v>14</v>
      </c>
      <c r="B46" s="166">
        <f>'Member Info'!D42</f>
        <v>0</v>
      </c>
      <c r="C46" s="166">
        <f>'Member Info'!E42</f>
        <v>0</v>
      </c>
      <c r="D46" s="166" t="str">
        <f>'Member Info'!G42</f>
        <v/>
      </c>
      <c r="E46" s="167">
        <f>'Member Info'!B42</f>
        <v>0</v>
      </c>
      <c r="F46" s="244"/>
      <c r="G46" s="168" t="str">
        <f>IF(E46=0,"",
IF('Member Info'!$AM$19&lt;=$R$1,
SUMPRODUCT('Member Info'!L42+IF('Member Info'!H42&gt;'Member Info'!$AJ$12,'Member Info'!$AK$13,IF('Member Info'!H42&gt;'Member Info'!$AJ$11,'Member Info'!$AK$12,IF('Member Info'!H42&gt;'Member Info'!$AJ$10,'Member Info'!$AK$11,IF('Member Info'!H42&gt;'Member Info'!$AJ$9,'Member Info'!$AK$10,IF('Member Info'!H42&gt;'Member Info'!$AJ$8,'Member Info'!$AK$9,'Member Info'!$AK$8)))))),
SUMPRODUCT('Member Info'!L42+IF('Member Info'!H42&gt;'Member Info'!$AG$17,'Member Info'!$AH$18,IF('Member Info'!H42&gt;'Member Info'!$AG$16,'Member Info'!$AH$17,IF('Member Info'!H42&gt;'Member Info'!$AG$15,'Member Info'!$AH$16,IF('Member Info'!H42&gt;'Member Info'!$AG$14,'Member Info'!$AH$15,IF('Member Info'!H42&gt;'Member Info'!$AG$13,'Member Info'!$AH$14,IF('Member Info'!H42&gt;'Member Info'!$AG$12,'Member Info'!$AH$13,IF('Member Info'!H42&gt;'Member Info'!$AG$11,'Member Info'!$AH$12,IF('Member Info'!H42&gt;'Member Info'!$AG$10,'Member Info'!$AH$11,IF('Member Info'!H42&gt;'Member Info'!$AG$9,'Member Info'!$AH$10,IF('Member Info'!H42&gt;'Member Info'!$AG$8,'Member Info'!$AH$9,'Member Info'!$AH$8)))))))))))))</f>
        <v/>
      </c>
      <c r="H46" s="26"/>
      <c r="I46" s="26"/>
      <c r="J46" s="107" t="str">
        <f>IF(E46=0,"",IF('Member Info'!F42&gt;$S$1,CONCATENATE("Joined with practice on ", TEXT('Member Info'!F42, "DD/MM/YYYY")),IF('Member Info'!N42&lt;&gt;"",IF('Member Info'!N42&lt;$R$1,CONCATENATE("Left Scheme on ", TEXT('Member Info'!N42, "DD/MM/YYYY")),IF(ISERROR(G46),"Error Detected, No rate entered",IF(E46=0,"",IF(F46="","Error Detected, No Pensionable pay",IF(ISERROR(AB46)," Unknown Values entered.",IF(T46+U46&lt;1,"Acceptable",IF(R46+S46=200, "No Contributions Entered", IF(K46="","Error Detected, Choose reason&gt;",IF(X46="1",IF(T46=1,"Please Enter Deemed Pensionable Pay","Add Any Relevant Details Above"),"Please Give Details Above"))))))))),IF(ISERROR(G46),"Error Detected, No rate entered",IF(E46=0,"",IF(F46="","Error Detected, No Pensionable pay",IF(ISERROR(AB46)," Unknown Values entered.",IF(T46+U46&lt;1,"Acceptable",IF(R46+S46=200, "No Contributions Entered", IF(K46="","Error Detected, Choose reason&gt;",IF(X46="1",IF(T46=1,"Please Enter Deemed Pensionable Pay","Add relevant Details Above"),"Please give details Above")))))))))))</f>
        <v/>
      </c>
      <c r="K46" s="263"/>
      <c r="L46" s="93"/>
      <c r="M46" s="93" t="str">
        <f>IF(E46=0,"",IF(ISERROR((F46+H46+I46)),0,IF((F46+H46+I46)&lt;1,0,1)))</f>
        <v/>
      </c>
      <c r="N46" s="96">
        <f t="shared" si="5"/>
        <v>0</v>
      </c>
      <c r="O46" s="96">
        <f t="shared" si="0"/>
        <v>0</v>
      </c>
      <c r="P46" s="220">
        <f>(ROUND((F46/100*'Member Info'!$W$2), 2))</f>
        <v>0</v>
      </c>
      <c r="Q46" s="220" t="e">
        <f>ROUND((F46/100*G46),2)</f>
        <v>#VALUE!</v>
      </c>
      <c r="R46" s="220" t="str">
        <f t="shared" si="7"/>
        <v/>
      </c>
      <c r="S46" s="229" t="str">
        <f t="shared" si="8"/>
        <v/>
      </c>
      <c r="T46" s="230" t="str">
        <f t="shared" si="9"/>
        <v/>
      </c>
      <c r="U46" s="230" t="str">
        <f t="shared" si="10"/>
        <v/>
      </c>
      <c r="V46" s="224">
        <f>IF(E46=0,0,IF(F46="",1,0))</f>
        <v>0</v>
      </c>
      <c r="W46" s="112">
        <f t="shared" si="12"/>
        <v>0</v>
      </c>
      <c r="X46" s="237" t="str">
        <f t="shared" si="1"/>
        <v/>
      </c>
      <c r="Y46" s="242" t="b">
        <f t="shared" si="2"/>
        <v>0</v>
      </c>
      <c r="Z46" s="237">
        <f t="shared" si="13"/>
        <v>0</v>
      </c>
      <c r="AA46" s="237">
        <f>IF('Member Info'!N42="",1,"")</f>
        <v>1</v>
      </c>
      <c r="AB46" s="245" t="e">
        <f t="shared" si="14"/>
        <v>#VALUE!</v>
      </c>
      <c r="AC46" s="132" t="str">
        <f t="shared" si="3"/>
        <v/>
      </c>
      <c r="AD46" s="126">
        <f t="shared" si="15"/>
        <v>1</v>
      </c>
      <c r="AE46" s="126" t="str">
        <f>IF('Member Info'!N42&lt;&gt;"",IF('Member Info'!N42&lt;=$R$1,1,0),"")</f>
        <v/>
      </c>
      <c r="AG46" s="126" t="b">
        <f t="shared" si="16"/>
        <v>0</v>
      </c>
      <c r="AH46" s="126">
        <f t="shared" si="17"/>
        <v>0</v>
      </c>
      <c r="AJ46" s="126">
        <f t="shared" si="18"/>
        <v>0</v>
      </c>
      <c r="AK46" s="126">
        <f>IF('Member Info'!F42&gt;$R$1,1,0)</f>
        <v>0</v>
      </c>
      <c r="AL46" s="126" t="b">
        <f>IF(ISERROR(R46),ERROR.TYPE(#REF!)=ERROR.TYPE(R46),FALSE)</f>
        <v>0</v>
      </c>
      <c r="AM46" s="126" t="b">
        <f>IF(ISERROR(S46),ERROR.TYPE(#REF!)=ERROR.TYPE(S46),FALSE)</f>
        <v>0</v>
      </c>
      <c r="AN46" s="126">
        <f>IF(OR('Member Info'!F42&gt;=$S$1,'Member Info'!N42&gt;=$R$1),1,0)</f>
        <v>0</v>
      </c>
    </row>
    <row r="47" spans="1:40" x14ac:dyDescent="0.25">
      <c r="A47" s="4">
        <v>15</v>
      </c>
      <c r="B47" s="166">
        <f>'Member Info'!D43</f>
        <v>0</v>
      </c>
      <c r="C47" s="166">
        <f>'Member Info'!E43</f>
        <v>0</v>
      </c>
      <c r="D47" s="166" t="str">
        <f>'Member Info'!G43</f>
        <v/>
      </c>
      <c r="E47" s="167">
        <f>'Member Info'!B43</f>
        <v>0</v>
      </c>
      <c r="F47" s="244"/>
      <c r="G47" s="168" t="str">
        <f>IF(E47=0,"",
IF('Member Info'!$AM$19&lt;=$R$1,
SUMPRODUCT('Member Info'!L43+IF('Member Info'!H43&gt;'Member Info'!$AJ$12,'Member Info'!$AK$13,IF('Member Info'!H43&gt;'Member Info'!$AJ$11,'Member Info'!$AK$12,IF('Member Info'!H43&gt;'Member Info'!$AJ$10,'Member Info'!$AK$11,IF('Member Info'!H43&gt;'Member Info'!$AJ$9,'Member Info'!$AK$10,IF('Member Info'!H43&gt;'Member Info'!$AJ$8,'Member Info'!$AK$9,'Member Info'!$AK$8)))))),
SUMPRODUCT('Member Info'!L43+IF('Member Info'!H43&gt;'Member Info'!$AG$17,'Member Info'!$AH$18,IF('Member Info'!H43&gt;'Member Info'!$AG$16,'Member Info'!$AH$17,IF('Member Info'!H43&gt;'Member Info'!$AG$15,'Member Info'!$AH$16,IF('Member Info'!H43&gt;'Member Info'!$AG$14,'Member Info'!$AH$15,IF('Member Info'!H43&gt;'Member Info'!$AG$13,'Member Info'!$AH$14,IF('Member Info'!H43&gt;'Member Info'!$AG$12,'Member Info'!$AH$13,IF('Member Info'!H43&gt;'Member Info'!$AG$11,'Member Info'!$AH$12,IF('Member Info'!H43&gt;'Member Info'!$AG$10,'Member Info'!$AH$11,IF('Member Info'!H43&gt;'Member Info'!$AG$9,'Member Info'!$AH$10,IF('Member Info'!H43&gt;'Member Info'!$AG$8,'Member Info'!$AH$9,'Member Info'!$AH$8)))))))))))))</f>
        <v/>
      </c>
      <c r="H47" s="26"/>
      <c r="I47" s="26"/>
      <c r="J47" s="107" t="str">
        <f>IF(E47=0,"",IF('Member Info'!F43&gt;$S$1,CONCATENATE("Joined with practice on ", TEXT('Member Info'!F43, "DD/MM/YYYY")),IF('Member Info'!N43&lt;&gt;"",IF('Member Info'!N43&lt;$R$1,CONCATENATE("Left Scheme on ", TEXT('Member Info'!N43, "DD/MM/YYYY")),IF(ISERROR(G47),"Error Detected, No rate entered",IF(E47=0,"",IF(F47="","Error Detected, No Pensionable pay",IF(ISERROR(AB47)," Unknown Values entered.",IF(T47+U47&lt;1,"Acceptable",IF(R47+S47=200, "No Contributions Entered", IF(K47="","Error Detected, Choose reason&gt;",IF(X47="1",IF(T47=1,"Please Enter Deemed Pensionable Pay","Add Any Relevant Details Above"),"Please Give Details Above"))))))))),IF(ISERROR(G47),"Error Detected, No rate entered",IF(E47=0,"",IF(F47="","Error Detected, No Pensionable pay",IF(ISERROR(AB47)," Unknown Values entered.",IF(T47+U47&lt;1,"Acceptable",IF(R47+S47=200, "No Contributions Entered", IF(K47="","Error Detected, Choose reason&gt;",IF(X47="1",IF(T47=1,"Please Enter Deemed Pensionable Pay","Add relevant Details Above"),"Please give details Above")))))))))))</f>
        <v/>
      </c>
      <c r="K47" s="263"/>
      <c r="L47" s="93"/>
      <c r="M47" s="93" t="str">
        <f t="shared" si="4"/>
        <v/>
      </c>
      <c r="N47" s="96">
        <f t="shared" si="5"/>
        <v>0</v>
      </c>
      <c r="O47" s="96">
        <f t="shared" si="0"/>
        <v>0</v>
      </c>
      <c r="P47" s="220">
        <f>(ROUND((F47/100*'Member Info'!$W$2), 2))</f>
        <v>0</v>
      </c>
      <c r="Q47" s="220" t="e">
        <f t="shared" si="6"/>
        <v>#VALUE!</v>
      </c>
      <c r="R47" s="220" t="str">
        <f t="shared" si="7"/>
        <v/>
      </c>
      <c r="S47" s="229" t="str">
        <f t="shared" si="8"/>
        <v/>
      </c>
      <c r="T47" s="230" t="str">
        <f t="shared" si="9"/>
        <v/>
      </c>
      <c r="U47" s="230" t="str">
        <f t="shared" si="10"/>
        <v/>
      </c>
      <c r="V47" s="224">
        <f t="shared" si="11"/>
        <v>0</v>
      </c>
      <c r="W47" s="112">
        <f t="shared" si="12"/>
        <v>0</v>
      </c>
      <c r="X47" s="237" t="str">
        <f t="shared" si="1"/>
        <v/>
      </c>
      <c r="Y47" s="242" t="b">
        <f t="shared" si="2"/>
        <v>0</v>
      </c>
      <c r="Z47" s="237">
        <f t="shared" si="13"/>
        <v>0</v>
      </c>
      <c r="AA47" s="237">
        <f>IF('Member Info'!N43="",1,"")</f>
        <v>1</v>
      </c>
      <c r="AB47" s="245" t="e">
        <f t="shared" si="14"/>
        <v>#VALUE!</v>
      </c>
      <c r="AC47" s="132" t="str">
        <f t="shared" si="3"/>
        <v/>
      </c>
      <c r="AD47" s="126">
        <f t="shared" si="15"/>
        <v>1</v>
      </c>
      <c r="AE47" s="126" t="str">
        <f>IF('Member Info'!N43&lt;&gt;"",IF('Member Info'!N43&lt;=$R$1,1,0),"")</f>
        <v/>
      </c>
      <c r="AG47" s="126" t="b">
        <f t="shared" si="16"/>
        <v>0</v>
      </c>
      <c r="AH47" s="126">
        <f t="shared" si="17"/>
        <v>0</v>
      </c>
      <c r="AJ47" s="126">
        <f t="shared" si="18"/>
        <v>0</v>
      </c>
      <c r="AK47" s="126">
        <f>IF('Member Info'!F43&gt;$R$1,1,0)</f>
        <v>0</v>
      </c>
      <c r="AL47" s="126" t="b">
        <f>IF(ISERROR(R47),ERROR.TYPE(#REF!)=ERROR.TYPE(R47),FALSE)</f>
        <v>0</v>
      </c>
      <c r="AM47" s="126" t="b">
        <f>IF(ISERROR(S47),ERROR.TYPE(#REF!)=ERROR.TYPE(S47),FALSE)</f>
        <v>0</v>
      </c>
      <c r="AN47" s="126">
        <f>IF(OR('Member Info'!F43&gt;=$S$1,'Member Info'!N43&gt;=$R$1),1,0)</f>
        <v>0</v>
      </c>
    </row>
    <row r="48" spans="1:40" x14ac:dyDescent="0.25">
      <c r="A48" s="4">
        <v>16</v>
      </c>
      <c r="B48" s="166">
        <f>'Member Info'!D44</f>
        <v>0</v>
      </c>
      <c r="C48" s="166">
        <f>'Member Info'!E44</f>
        <v>0</v>
      </c>
      <c r="D48" s="166" t="str">
        <f>'Member Info'!G44</f>
        <v/>
      </c>
      <c r="E48" s="167">
        <f>'Member Info'!B44</f>
        <v>0</v>
      </c>
      <c r="F48" s="244"/>
      <c r="G48" s="168" t="str">
        <f>IF(E48=0,"",
IF('Member Info'!$AM$19&lt;=$R$1,
SUMPRODUCT('Member Info'!L44+IF('Member Info'!H44&gt;'Member Info'!$AJ$12,'Member Info'!$AK$13,IF('Member Info'!H44&gt;'Member Info'!$AJ$11,'Member Info'!$AK$12,IF('Member Info'!H44&gt;'Member Info'!$AJ$10,'Member Info'!$AK$11,IF('Member Info'!H44&gt;'Member Info'!$AJ$9,'Member Info'!$AK$10,IF('Member Info'!H44&gt;'Member Info'!$AJ$8,'Member Info'!$AK$9,'Member Info'!$AK$8)))))),
SUMPRODUCT('Member Info'!L44+IF('Member Info'!H44&gt;'Member Info'!$AG$17,'Member Info'!$AH$18,IF('Member Info'!H44&gt;'Member Info'!$AG$16,'Member Info'!$AH$17,IF('Member Info'!H44&gt;'Member Info'!$AG$15,'Member Info'!$AH$16,IF('Member Info'!H44&gt;'Member Info'!$AG$14,'Member Info'!$AH$15,IF('Member Info'!H44&gt;'Member Info'!$AG$13,'Member Info'!$AH$14,IF('Member Info'!H44&gt;'Member Info'!$AG$12,'Member Info'!$AH$13,IF('Member Info'!H44&gt;'Member Info'!$AG$11,'Member Info'!$AH$12,IF('Member Info'!H44&gt;'Member Info'!$AG$10,'Member Info'!$AH$11,IF('Member Info'!H44&gt;'Member Info'!$AG$9,'Member Info'!$AH$10,IF('Member Info'!H44&gt;'Member Info'!$AG$8,'Member Info'!$AH$9,'Member Info'!$AH$8)))))))))))))</f>
        <v/>
      </c>
      <c r="H48" s="26"/>
      <c r="I48" s="26"/>
      <c r="J48" s="107" t="str">
        <f>IF(E48=0,"",IF('Member Info'!F44&gt;$S$1,CONCATENATE("Joined with practice on ", TEXT('Member Info'!F44, "DD/MM/YYYY")),IF('Member Info'!N44&lt;&gt;"",IF('Member Info'!N44&lt;$R$1,CONCATENATE("Left Scheme on ", TEXT('Member Info'!N44, "DD/MM/YYYY")),IF(ISERROR(G48),"Error Detected, No rate entered",IF(E48=0,"",IF(F48="","Error Detected, No Pensionable pay",IF(ISERROR(AB48)," Unknown Values entered.",IF(T48+U48&lt;1,"Acceptable",IF(R48+S48=200, "No Contributions Entered", IF(K48="","Error Detected, Choose reason&gt;",IF(X48="1",IF(T48=1,"Please Enter Deemed Pensionable Pay","Add Any Relevant Details Above"),"Please Give Details Above"))))))))),IF(ISERROR(G48),"Error Detected, No rate entered",IF(E48=0,"",IF(F48="","Error Detected, No Pensionable pay",IF(ISERROR(AB48)," Unknown Values entered.",IF(T48+U48&lt;1,"Acceptable",IF(R48+S48=200, "No Contributions Entered", IF(K48="","Error Detected, Choose reason&gt;",IF(X48="1",IF(T48=1,"Please Enter Deemed Pensionable Pay","Add relevant Details Above"),"Please give details Above")))))))))))</f>
        <v/>
      </c>
      <c r="K48" s="263"/>
      <c r="L48" s="93"/>
      <c r="M48" s="93" t="str">
        <f t="shared" si="4"/>
        <v/>
      </c>
      <c r="N48" s="96">
        <f t="shared" si="5"/>
        <v>0</v>
      </c>
      <c r="O48" s="96">
        <f t="shared" si="0"/>
        <v>0</v>
      </c>
      <c r="P48" s="220">
        <f>(ROUND((F48/100*'Member Info'!$W$2), 2))</f>
        <v>0</v>
      </c>
      <c r="Q48" s="220" t="e">
        <f t="shared" si="6"/>
        <v>#VALUE!</v>
      </c>
      <c r="R48" s="220" t="str">
        <f t="shared" si="7"/>
        <v/>
      </c>
      <c r="S48" s="229" t="str">
        <f t="shared" si="8"/>
        <v/>
      </c>
      <c r="T48" s="230" t="str">
        <f t="shared" si="9"/>
        <v/>
      </c>
      <c r="U48" s="230" t="str">
        <f t="shared" si="10"/>
        <v/>
      </c>
      <c r="V48" s="224">
        <f t="shared" si="11"/>
        <v>0</v>
      </c>
      <c r="W48" s="112">
        <f t="shared" si="12"/>
        <v>0</v>
      </c>
      <c r="X48" s="237" t="str">
        <f t="shared" si="1"/>
        <v/>
      </c>
      <c r="Y48" s="242" t="b">
        <f t="shared" si="2"/>
        <v>0</v>
      </c>
      <c r="Z48" s="237">
        <f t="shared" si="13"/>
        <v>0</v>
      </c>
      <c r="AA48" s="237">
        <f>IF('Member Info'!N44="",1,"")</f>
        <v>1</v>
      </c>
      <c r="AB48" s="245" t="e">
        <f t="shared" si="14"/>
        <v>#VALUE!</v>
      </c>
      <c r="AC48" s="132" t="str">
        <f t="shared" si="3"/>
        <v/>
      </c>
      <c r="AD48" s="126">
        <f t="shared" si="15"/>
        <v>1</v>
      </c>
      <c r="AE48" s="126" t="str">
        <f>IF('Member Info'!N44&lt;&gt;"",IF('Member Info'!N44&lt;=$R$1,1,0),"")</f>
        <v/>
      </c>
      <c r="AG48" s="126" t="b">
        <f t="shared" si="16"/>
        <v>0</v>
      </c>
      <c r="AH48" s="126">
        <f t="shared" si="17"/>
        <v>0</v>
      </c>
      <c r="AJ48" s="126">
        <f t="shared" si="18"/>
        <v>0</v>
      </c>
      <c r="AK48" s="126">
        <f>IF('Member Info'!F44&gt;$R$1,1,0)</f>
        <v>0</v>
      </c>
      <c r="AL48" s="126" t="b">
        <f>IF(ISERROR(R48),ERROR.TYPE(#REF!)=ERROR.TYPE(R48),FALSE)</f>
        <v>0</v>
      </c>
      <c r="AM48" s="126" t="b">
        <f>IF(ISERROR(S48),ERROR.TYPE(#REF!)=ERROR.TYPE(S48),FALSE)</f>
        <v>0</v>
      </c>
      <c r="AN48" s="126">
        <f>IF(OR('Member Info'!F44&gt;=$S$1,'Member Info'!N44&gt;=$R$1),1,0)</f>
        <v>0</v>
      </c>
    </row>
    <row r="49" spans="1:40" x14ac:dyDescent="0.25">
      <c r="A49" s="4">
        <v>17</v>
      </c>
      <c r="B49" s="166">
        <f>'Member Info'!D45</f>
        <v>0</v>
      </c>
      <c r="C49" s="166">
        <f>'Member Info'!E45</f>
        <v>0</v>
      </c>
      <c r="D49" s="166" t="str">
        <f>'Member Info'!G45</f>
        <v/>
      </c>
      <c r="E49" s="167">
        <f>'Member Info'!B45</f>
        <v>0</v>
      </c>
      <c r="F49" s="244"/>
      <c r="G49" s="168" t="str">
        <f>IF(E49=0,"",
IF('Member Info'!$AM$19&lt;=$R$1,
SUMPRODUCT('Member Info'!L45+IF('Member Info'!H45&gt;'Member Info'!$AJ$12,'Member Info'!$AK$13,IF('Member Info'!H45&gt;'Member Info'!$AJ$11,'Member Info'!$AK$12,IF('Member Info'!H45&gt;'Member Info'!$AJ$10,'Member Info'!$AK$11,IF('Member Info'!H45&gt;'Member Info'!$AJ$9,'Member Info'!$AK$10,IF('Member Info'!H45&gt;'Member Info'!$AJ$8,'Member Info'!$AK$9,'Member Info'!$AK$8)))))),
SUMPRODUCT('Member Info'!L45+IF('Member Info'!H45&gt;'Member Info'!$AG$17,'Member Info'!$AH$18,IF('Member Info'!H45&gt;'Member Info'!$AG$16,'Member Info'!$AH$17,IF('Member Info'!H45&gt;'Member Info'!$AG$15,'Member Info'!$AH$16,IF('Member Info'!H45&gt;'Member Info'!$AG$14,'Member Info'!$AH$15,IF('Member Info'!H45&gt;'Member Info'!$AG$13,'Member Info'!$AH$14,IF('Member Info'!H45&gt;'Member Info'!$AG$12,'Member Info'!$AH$13,IF('Member Info'!H45&gt;'Member Info'!$AG$11,'Member Info'!$AH$12,IF('Member Info'!H45&gt;'Member Info'!$AG$10,'Member Info'!$AH$11,IF('Member Info'!H45&gt;'Member Info'!$AG$9,'Member Info'!$AH$10,IF('Member Info'!H45&gt;'Member Info'!$AG$8,'Member Info'!$AH$9,'Member Info'!$AH$8)))))))))))))</f>
        <v/>
      </c>
      <c r="H49" s="26"/>
      <c r="I49" s="26"/>
      <c r="J49" s="107" t="str">
        <f>IF(E49=0,"",IF('Member Info'!F45&gt;$S$1,CONCATENATE("Joined with practice on ", TEXT('Member Info'!F45, "DD/MM/YYYY")),IF('Member Info'!N45&lt;&gt;"",IF('Member Info'!N45&lt;$R$1,CONCATENATE("Left Scheme on ", TEXT('Member Info'!N45, "DD/MM/YYYY")),IF(ISERROR(G49),"Error Detected, No rate entered",IF(E49=0,"",IF(F49="","Error Detected, No Pensionable pay",IF(ISERROR(AB49)," Unknown Values entered.",IF(T49+U49&lt;1,"Acceptable",IF(R49+S49=200, "No Contributions Entered", IF(K49="","Error Detected, Choose reason&gt;",IF(X49="1",IF(T49=1,"Please Enter Deemed Pensionable Pay","Add Any Relevant Details Above"),"Please Give Details Above"))))))))),IF(ISERROR(G49),"Error Detected, No rate entered",IF(E49=0,"",IF(F49="","Error Detected, No Pensionable pay",IF(ISERROR(AB49)," Unknown Values entered.",IF(T49+U49&lt;1,"Acceptable",IF(R49+S49=200, "No Contributions Entered", IF(K49="","Error Detected, Choose reason&gt;",IF(X49="1",IF(T49=1,"Please Enter Deemed Pensionable Pay","Add relevant Details Above"),"Please give details Above")))))))))))</f>
        <v/>
      </c>
      <c r="K49" s="263"/>
      <c r="L49" s="93"/>
      <c r="M49" s="93" t="str">
        <f t="shared" si="4"/>
        <v/>
      </c>
      <c r="N49" s="96">
        <f t="shared" si="5"/>
        <v>0</v>
      </c>
      <c r="O49" s="96">
        <f t="shared" si="0"/>
        <v>0</v>
      </c>
      <c r="P49" s="220">
        <f>(ROUND((F49/100*'Member Info'!$W$2), 2))</f>
        <v>0</v>
      </c>
      <c r="Q49" s="220" t="e">
        <f t="shared" si="6"/>
        <v>#VALUE!</v>
      </c>
      <c r="R49" s="220" t="str">
        <f t="shared" si="7"/>
        <v/>
      </c>
      <c r="S49" s="229" t="str">
        <f t="shared" si="8"/>
        <v/>
      </c>
      <c r="T49" s="230" t="str">
        <f t="shared" si="9"/>
        <v/>
      </c>
      <c r="U49" s="230" t="str">
        <f t="shared" si="10"/>
        <v/>
      </c>
      <c r="V49" s="224">
        <f t="shared" si="11"/>
        <v>0</v>
      </c>
      <c r="W49" s="112">
        <f t="shared" si="12"/>
        <v>0</v>
      </c>
      <c r="X49" s="237" t="str">
        <f t="shared" si="1"/>
        <v/>
      </c>
      <c r="Y49" s="242" t="b">
        <f t="shared" si="2"/>
        <v>0</v>
      </c>
      <c r="Z49" s="237">
        <f t="shared" si="13"/>
        <v>0</v>
      </c>
      <c r="AA49" s="237">
        <f>IF('Member Info'!N45="",1,"")</f>
        <v>1</v>
      </c>
      <c r="AB49" s="245" t="e">
        <f t="shared" si="14"/>
        <v>#VALUE!</v>
      </c>
      <c r="AC49" s="132" t="str">
        <f t="shared" si="3"/>
        <v/>
      </c>
      <c r="AD49" s="126">
        <f t="shared" si="15"/>
        <v>1</v>
      </c>
      <c r="AE49" s="126" t="str">
        <f>IF('Member Info'!N45&lt;&gt;"",IF('Member Info'!N45&lt;=$R$1,1,0),"")</f>
        <v/>
      </c>
      <c r="AG49" s="126" t="b">
        <f t="shared" si="16"/>
        <v>0</v>
      </c>
      <c r="AH49" s="126">
        <f t="shared" si="17"/>
        <v>0</v>
      </c>
      <c r="AJ49" s="126">
        <f t="shared" si="18"/>
        <v>0</v>
      </c>
      <c r="AK49" s="126">
        <f>IF('Member Info'!F45&gt;$R$1,1,0)</f>
        <v>0</v>
      </c>
      <c r="AL49" s="126" t="b">
        <f>IF(ISERROR(R49),ERROR.TYPE(#REF!)=ERROR.TYPE(R49),FALSE)</f>
        <v>0</v>
      </c>
      <c r="AM49" s="126" t="b">
        <f>IF(ISERROR(S49),ERROR.TYPE(#REF!)=ERROR.TYPE(S49),FALSE)</f>
        <v>0</v>
      </c>
      <c r="AN49" s="126">
        <f>IF(OR('Member Info'!F45&gt;=$S$1,'Member Info'!N45&gt;=$R$1),1,0)</f>
        <v>0</v>
      </c>
    </row>
    <row r="50" spans="1:40" x14ac:dyDescent="0.25">
      <c r="A50" s="4">
        <v>18</v>
      </c>
      <c r="B50" s="166">
        <f>'Member Info'!D46</f>
        <v>0</v>
      </c>
      <c r="C50" s="166">
        <f>'Member Info'!E46</f>
        <v>0</v>
      </c>
      <c r="D50" s="166" t="str">
        <f>'Member Info'!G46</f>
        <v/>
      </c>
      <c r="E50" s="167">
        <f>'Member Info'!B46</f>
        <v>0</v>
      </c>
      <c r="F50" s="244"/>
      <c r="G50" s="168" t="str">
        <f>IF(E50=0,"",
IF('Member Info'!$AM$19&lt;=$R$1,
SUMPRODUCT('Member Info'!L46+IF('Member Info'!H46&gt;'Member Info'!$AJ$12,'Member Info'!$AK$13,IF('Member Info'!H46&gt;'Member Info'!$AJ$11,'Member Info'!$AK$12,IF('Member Info'!H46&gt;'Member Info'!$AJ$10,'Member Info'!$AK$11,IF('Member Info'!H46&gt;'Member Info'!$AJ$9,'Member Info'!$AK$10,IF('Member Info'!H46&gt;'Member Info'!$AJ$8,'Member Info'!$AK$9,'Member Info'!$AK$8)))))),
SUMPRODUCT('Member Info'!L46+IF('Member Info'!H46&gt;'Member Info'!$AG$17,'Member Info'!$AH$18,IF('Member Info'!H46&gt;'Member Info'!$AG$16,'Member Info'!$AH$17,IF('Member Info'!H46&gt;'Member Info'!$AG$15,'Member Info'!$AH$16,IF('Member Info'!H46&gt;'Member Info'!$AG$14,'Member Info'!$AH$15,IF('Member Info'!H46&gt;'Member Info'!$AG$13,'Member Info'!$AH$14,IF('Member Info'!H46&gt;'Member Info'!$AG$12,'Member Info'!$AH$13,IF('Member Info'!H46&gt;'Member Info'!$AG$11,'Member Info'!$AH$12,IF('Member Info'!H46&gt;'Member Info'!$AG$10,'Member Info'!$AH$11,IF('Member Info'!H46&gt;'Member Info'!$AG$9,'Member Info'!$AH$10,IF('Member Info'!H46&gt;'Member Info'!$AG$8,'Member Info'!$AH$9,'Member Info'!$AH$8)))))))))))))</f>
        <v/>
      </c>
      <c r="H50" s="26"/>
      <c r="I50" s="26"/>
      <c r="J50" s="107" t="str">
        <f>IF(E50=0,"",IF('Member Info'!F46&gt;$S$1,CONCATENATE("Joined with practice on ", TEXT('Member Info'!F46, "DD/MM/YYYY")),IF('Member Info'!N46&lt;&gt;"",IF('Member Info'!N46&lt;$R$1,CONCATENATE("Left Scheme on ", TEXT('Member Info'!N46, "DD/MM/YYYY")),IF(ISERROR(G50),"Error Detected, No rate entered",IF(E50=0,"",IF(F50="","Error Detected, No Pensionable pay",IF(ISERROR(AB50)," Unknown Values entered.",IF(T50+U50&lt;1,"Acceptable",IF(R50+S50=200, "No Contributions Entered", IF(K50="","Error Detected, Choose reason&gt;",IF(X50="1",IF(T50=1,"Please Enter Deemed Pensionable Pay","Add Any Relevant Details Above"),"Please Give Details Above"))))))))),IF(ISERROR(G50),"Error Detected, No rate entered",IF(E50=0,"",IF(F50="","Error Detected, No Pensionable pay",IF(ISERROR(AB50)," Unknown Values entered.",IF(T50+U50&lt;1,"Acceptable",IF(R50+S50=200, "No Contributions Entered", IF(K50="","Error Detected, Choose reason&gt;",IF(X50="1",IF(T50=1,"Please Enter Deemed Pensionable Pay","Add relevant Details Above"),"Please give details Above")))))))))))</f>
        <v/>
      </c>
      <c r="K50" s="263"/>
      <c r="L50" s="93"/>
      <c r="M50" s="93" t="str">
        <f t="shared" si="4"/>
        <v/>
      </c>
      <c r="N50" s="96">
        <f t="shared" si="5"/>
        <v>0</v>
      </c>
      <c r="O50" s="96">
        <f t="shared" si="0"/>
        <v>0</v>
      </c>
      <c r="P50" s="220">
        <f>(ROUND((F50/100*'Member Info'!$W$2), 2))</f>
        <v>0</v>
      </c>
      <c r="Q50" s="220" t="e">
        <f t="shared" si="6"/>
        <v>#VALUE!</v>
      </c>
      <c r="R50" s="220" t="str">
        <f t="shared" si="7"/>
        <v/>
      </c>
      <c r="S50" s="229" t="str">
        <f t="shared" si="8"/>
        <v/>
      </c>
      <c r="T50" s="230" t="str">
        <f t="shared" si="9"/>
        <v/>
      </c>
      <c r="U50" s="230" t="str">
        <f t="shared" si="10"/>
        <v/>
      </c>
      <c r="V50" s="224">
        <f t="shared" si="11"/>
        <v>0</v>
      </c>
      <c r="W50" s="112">
        <f t="shared" si="12"/>
        <v>0</v>
      </c>
      <c r="X50" s="237" t="str">
        <f t="shared" si="1"/>
        <v/>
      </c>
      <c r="Y50" s="242" t="b">
        <f t="shared" si="2"/>
        <v>0</v>
      </c>
      <c r="Z50" s="237">
        <f t="shared" si="13"/>
        <v>0</v>
      </c>
      <c r="AA50" s="237">
        <f>IF('Member Info'!N46="",1,"")</f>
        <v>1</v>
      </c>
      <c r="AB50" s="245" t="e">
        <f t="shared" si="14"/>
        <v>#VALUE!</v>
      </c>
      <c r="AC50" s="132" t="str">
        <f t="shared" si="3"/>
        <v/>
      </c>
      <c r="AD50" s="126">
        <f t="shared" si="15"/>
        <v>1</v>
      </c>
      <c r="AE50" s="126" t="str">
        <f>IF('Member Info'!N46&lt;&gt;"",IF('Member Info'!N46&lt;=$R$1,1,0),"")</f>
        <v/>
      </c>
      <c r="AG50" s="126" t="b">
        <f t="shared" si="16"/>
        <v>0</v>
      </c>
      <c r="AH50" s="126">
        <f t="shared" si="17"/>
        <v>0</v>
      </c>
      <c r="AJ50" s="126">
        <f t="shared" si="18"/>
        <v>0</v>
      </c>
      <c r="AK50" s="126">
        <f>IF('Member Info'!F46&gt;$R$1,1,0)</f>
        <v>0</v>
      </c>
      <c r="AL50" s="126" t="b">
        <f>IF(ISERROR(R50),ERROR.TYPE(#REF!)=ERROR.TYPE(R50),FALSE)</f>
        <v>0</v>
      </c>
      <c r="AM50" s="126" t="b">
        <f>IF(ISERROR(S50),ERROR.TYPE(#REF!)=ERROR.TYPE(S50),FALSE)</f>
        <v>0</v>
      </c>
      <c r="AN50" s="126">
        <f>IF(OR('Member Info'!F46&gt;=$S$1,'Member Info'!N46&gt;=$R$1),1,0)</f>
        <v>0</v>
      </c>
    </row>
    <row r="51" spans="1:40" x14ac:dyDescent="0.25">
      <c r="A51" s="4">
        <v>19</v>
      </c>
      <c r="B51" s="166">
        <f>'Member Info'!D47</f>
        <v>0</v>
      </c>
      <c r="C51" s="166">
        <f>'Member Info'!E47</f>
        <v>0</v>
      </c>
      <c r="D51" s="166" t="str">
        <f>'Member Info'!G47</f>
        <v/>
      </c>
      <c r="E51" s="167">
        <f>'Member Info'!B47</f>
        <v>0</v>
      </c>
      <c r="F51" s="244"/>
      <c r="G51" s="168" t="str">
        <f>IF(E51=0,"",
IF('Member Info'!$AM$19&lt;=$R$1,
SUMPRODUCT('Member Info'!L47+IF('Member Info'!H47&gt;'Member Info'!$AJ$12,'Member Info'!$AK$13,IF('Member Info'!H47&gt;'Member Info'!$AJ$11,'Member Info'!$AK$12,IF('Member Info'!H47&gt;'Member Info'!$AJ$10,'Member Info'!$AK$11,IF('Member Info'!H47&gt;'Member Info'!$AJ$9,'Member Info'!$AK$10,IF('Member Info'!H47&gt;'Member Info'!$AJ$8,'Member Info'!$AK$9,'Member Info'!$AK$8)))))),
SUMPRODUCT('Member Info'!L47+IF('Member Info'!H47&gt;'Member Info'!$AG$17,'Member Info'!$AH$18,IF('Member Info'!H47&gt;'Member Info'!$AG$16,'Member Info'!$AH$17,IF('Member Info'!H47&gt;'Member Info'!$AG$15,'Member Info'!$AH$16,IF('Member Info'!H47&gt;'Member Info'!$AG$14,'Member Info'!$AH$15,IF('Member Info'!H47&gt;'Member Info'!$AG$13,'Member Info'!$AH$14,IF('Member Info'!H47&gt;'Member Info'!$AG$12,'Member Info'!$AH$13,IF('Member Info'!H47&gt;'Member Info'!$AG$11,'Member Info'!$AH$12,IF('Member Info'!H47&gt;'Member Info'!$AG$10,'Member Info'!$AH$11,IF('Member Info'!H47&gt;'Member Info'!$AG$9,'Member Info'!$AH$10,IF('Member Info'!H47&gt;'Member Info'!$AG$8,'Member Info'!$AH$9,'Member Info'!$AH$8)))))))))))))</f>
        <v/>
      </c>
      <c r="H51" s="26"/>
      <c r="I51" s="26"/>
      <c r="J51" s="107" t="str">
        <f>IF(E51=0,"",IF('Member Info'!F47&gt;$S$1,CONCATENATE("Joined with practice on ", TEXT('Member Info'!F47, "DD/MM/YYYY")),IF('Member Info'!N47&lt;&gt;"",IF('Member Info'!N47&lt;$R$1,CONCATENATE("Left Scheme on ", TEXT('Member Info'!N47, "DD/MM/YYYY")),IF(ISERROR(G51),"Error Detected, No rate entered",IF(E51=0,"",IF(F51="","Error Detected, No Pensionable pay",IF(ISERROR(AB51)," Unknown Values entered.",IF(T51+U51&lt;1,"Acceptable",IF(R51+S51=200, "No Contributions Entered", IF(K51="","Error Detected, Choose reason&gt;",IF(X51="1",IF(T51=1,"Please Enter Deemed Pensionable Pay","Add Any Relevant Details Above"),"Please Give Details Above"))))))))),IF(ISERROR(G51),"Error Detected, No rate entered",IF(E51=0,"",IF(F51="","Error Detected, No Pensionable pay",IF(ISERROR(AB51)," Unknown Values entered.",IF(T51+U51&lt;1,"Acceptable",IF(R51+S51=200, "No Contributions Entered", IF(K51="","Error Detected, Choose reason&gt;",IF(X51="1",IF(T51=1,"Please Enter Deemed Pensionable Pay","Add relevant Details Above"),"Please give details Above")))))))))))</f>
        <v/>
      </c>
      <c r="K51" s="263"/>
      <c r="L51" s="93"/>
      <c r="M51" s="93" t="str">
        <f t="shared" si="4"/>
        <v/>
      </c>
      <c r="N51" s="96">
        <f t="shared" si="5"/>
        <v>0</v>
      </c>
      <c r="O51" s="96">
        <f t="shared" si="0"/>
        <v>0</v>
      </c>
      <c r="P51" s="220">
        <f>(ROUND((F51/100*'Member Info'!$W$2), 2))</f>
        <v>0</v>
      </c>
      <c r="Q51" s="220" t="e">
        <f t="shared" si="6"/>
        <v>#VALUE!</v>
      </c>
      <c r="R51" s="220" t="str">
        <f t="shared" si="7"/>
        <v/>
      </c>
      <c r="S51" s="229" t="str">
        <f t="shared" si="8"/>
        <v/>
      </c>
      <c r="T51" s="230" t="str">
        <f t="shared" si="9"/>
        <v/>
      </c>
      <c r="U51" s="230" t="str">
        <f t="shared" si="10"/>
        <v/>
      </c>
      <c r="V51" s="224">
        <f t="shared" si="11"/>
        <v>0</v>
      </c>
      <c r="W51" s="112">
        <f t="shared" si="12"/>
        <v>0</v>
      </c>
      <c r="X51" s="237" t="str">
        <f t="shared" si="1"/>
        <v/>
      </c>
      <c r="Y51" s="242" t="b">
        <f t="shared" si="2"/>
        <v>0</v>
      </c>
      <c r="Z51" s="237">
        <f t="shared" si="13"/>
        <v>0</v>
      </c>
      <c r="AA51" s="237">
        <f>IF('Member Info'!N47="",1,"")</f>
        <v>1</v>
      </c>
      <c r="AB51" s="245" t="e">
        <f t="shared" si="14"/>
        <v>#VALUE!</v>
      </c>
      <c r="AC51" s="132" t="str">
        <f t="shared" si="3"/>
        <v/>
      </c>
      <c r="AD51" s="126">
        <f t="shared" si="15"/>
        <v>1</v>
      </c>
      <c r="AE51" s="126" t="str">
        <f>IF('Member Info'!N47&lt;&gt;"",IF('Member Info'!N47&lt;=$R$1,1,0),"")</f>
        <v/>
      </c>
      <c r="AG51" s="126" t="b">
        <f t="shared" si="16"/>
        <v>0</v>
      </c>
      <c r="AH51" s="126">
        <f t="shared" si="17"/>
        <v>0</v>
      </c>
      <c r="AJ51" s="126">
        <f t="shared" si="18"/>
        <v>0</v>
      </c>
      <c r="AK51" s="126">
        <f>IF('Member Info'!F47&gt;$R$1,1,0)</f>
        <v>0</v>
      </c>
      <c r="AL51" s="126" t="b">
        <f>IF(ISERROR(R51),ERROR.TYPE(#REF!)=ERROR.TYPE(R51),FALSE)</f>
        <v>0</v>
      </c>
      <c r="AM51" s="126" t="b">
        <f>IF(ISERROR(S51),ERROR.TYPE(#REF!)=ERROR.TYPE(S51),FALSE)</f>
        <v>0</v>
      </c>
      <c r="AN51" s="126">
        <f>IF(OR('Member Info'!F47&gt;=$S$1,'Member Info'!N47&gt;=$R$1),1,0)</f>
        <v>0</v>
      </c>
    </row>
    <row r="52" spans="1:40" x14ac:dyDescent="0.25">
      <c r="A52" s="4">
        <v>20</v>
      </c>
      <c r="B52" s="166">
        <f>'Member Info'!D48</f>
        <v>0</v>
      </c>
      <c r="C52" s="166">
        <f>'Member Info'!E48</f>
        <v>0</v>
      </c>
      <c r="D52" s="166" t="str">
        <f>'Member Info'!G48</f>
        <v/>
      </c>
      <c r="E52" s="167">
        <f>'Member Info'!B48</f>
        <v>0</v>
      </c>
      <c r="F52" s="244"/>
      <c r="G52" s="168" t="str">
        <f>IF(E52=0,"",
IF('Member Info'!$AM$19&lt;=$R$1,
SUMPRODUCT('Member Info'!L48+IF('Member Info'!H48&gt;'Member Info'!$AJ$12,'Member Info'!$AK$13,IF('Member Info'!H48&gt;'Member Info'!$AJ$11,'Member Info'!$AK$12,IF('Member Info'!H48&gt;'Member Info'!$AJ$10,'Member Info'!$AK$11,IF('Member Info'!H48&gt;'Member Info'!$AJ$9,'Member Info'!$AK$10,IF('Member Info'!H48&gt;'Member Info'!$AJ$8,'Member Info'!$AK$9,'Member Info'!$AK$8)))))),
SUMPRODUCT('Member Info'!L48+IF('Member Info'!H48&gt;'Member Info'!$AG$17,'Member Info'!$AH$18,IF('Member Info'!H48&gt;'Member Info'!$AG$16,'Member Info'!$AH$17,IF('Member Info'!H48&gt;'Member Info'!$AG$15,'Member Info'!$AH$16,IF('Member Info'!H48&gt;'Member Info'!$AG$14,'Member Info'!$AH$15,IF('Member Info'!H48&gt;'Member Info'!$AG$13,'Member Info'!$AH$14,IF('Member Info'!H48&gt;'Member Info'!$AG$12,'Member Info'!$AH$13,IF('Member Info'!H48&gt;'Member Info'!$AG$11,'Member Info'!$AH$12,IF('Member Info'!H48&gt;'Member Info'!$AG$10,'Member Info'!$AH$11,IF('Member Info'!H48&gt;'Member Info'!$AG$9,'Member Info'!$AH$10,IF('Member Info'!H48&gt;'Member Info'!$AG$8,'Member Info'!$AH$9,'Member Info'!$AH$8)))))))))))))</f>
        <v/>
      </c>
      <c r="H52" s="26"/>
      <c r="I52" s="26"/>
      <c r="J52" s="107" t="str">
        <f>IF(E52=0,"",IF('Member Info'!F48&gt;$S$1,CONCATENATE("Joined with practice on ", TEXT('Member Info'!F48, "DD/MM/YYYY")),IF('Member Info'!N48&lt;&gt;"",IF('Member Info'!N48&lt;$R$1,CONCATENATE("Left Scheme on ", TEXT('Member Info'!N48, "DD/MM/YYYY")),IF(ISERROR(G52),"Error Detected, No rate entered",IF(E52=0,"",IF(F52="","Error Detected, No Pensionable pay",IF(ISERROR(AB52)," Unknown Values entered.",IF(T52+U52&lt;1,"Acceptable",IF(R52+S52=200, "No Contributions Entered", IF(K52="","Error Detected, Choose reason&gt;",IF(X52="1",IF(T52=1,"Please Enter Deemed Pensionable Pay","Add Any Relevant Details Above"),"Please Give Details Above"))))))))),IF(ISERROR(G52),"Error Detected, No rate entered",IF(E52=0,"",IF(F52="","Error Detected, No Pensionable pay",IF(ISERROR(AB52)," Unknown Values entered.",IF(T52+U52&lt;1,"Acceptable",IF(R52+S52=200, "No Contributions Entered", IF(K52="","Error Detected, Choose reason&gt;",IF(X52="1",IF(T52=1,"Please Enter Deemed Pensionable Pay","Add relevant Details Above"),"Please give details Above")))))))))))</f>
        <v/>
      </c>
      <c r="K52" s="263"/>
      <c r="L52" s="93"/>
      <c r="M52" s="93" t="str">
        <f t="shared" si="4"/>
        <v/>
      </c>
      <c r="N52" s="96">
        <f t="shared" si="5"/>
        <v>0</v>
      </c>
      <c r="O52" s="96">
        <f t="shared" si="0"/>
        <v>0</v>
      </c>
      <c r="P52" s="220">
        <f>(ROUND((F52/100*'Member Info'!$W$2), 2))</f>
        <v>0</v>
      </c>
      <c r="Q52" s="220" t="e">
        <f t="shared" si="6"/>
        <v>#VALUE!</v>
      </c>
      <c r="R52" s="220" t="str">
        <f t="shared" si="7"/>
        <v/>
      </c>
      <c r="S52" s="229" t="str">
        <f t="shared" si="8"/>
        <v/>
      </c>
      <c r="T52" s="230" t="str">
        <f t="shared" si="9"/>
        <v/>
      </c>
      <c r="U52" s="230" t="str">
        <f t="shared" si="10"/>
        <v/>
      </c>
      <c r="V52" s="224">
        <f t="shared" si="11"/>
        <v>0</v>
      </c>
      <c r="W52" s="112">
        <f t="shared" si="12"/>
        <v>0</v>
      </c>
      <c r="X52" s="237" t="str">
        <f t="shared" si="1"/>
        <v/>
      </c>
      <c r="Y52" s="242" t="b">
        <f t="shared" si="2"/>
        <v>0</v>
      </c>
      <c r="Z52" s="237">
        <f t="shared" si="13"/>
        <v>0</v>
      </c>
      <c r="AA52" s="237">
        <f>IF('Member Info'!N48="",1,"")</f>
        <v>1</v>
      </c>
      <c r="AB52" s="245" t="e">
        <f t="shared" si="14"/>
        <v>#VALUE!</v>
      </c>
      <c r="AC52" s="132" t="str">
        <f t="shared" si="3"/>
        <v/>
      </c>
      <c r="AD52" s="126">
        <f t="shared" si="15"/>
        <v>1</v>
      </c>
      <c r="AE52" s="126" t="str">
        <f>IF('Member Info'!N48&lt;&gt;"",IF('Member Info'!N48&lt;=$R$1,1,0),"")</f>
        <v/>
      </c>
      <c r="AG52" s="126" t="b">
        <f t="shared" si="16"/>
        <v>0</v>
      </c>
      <c r="AH52" s="126">
        <f t="shared" si="17"/>
        <v>0</v>
      </c>
      <c r="AJ52" s="126">
        <f t="shared" si="18"/>
        <v>0</v>
      </c>
      <c r="AK52" s="126">
        <f>IF('Member Info'!F48&gt;$R$1,1,0)</f>
        <v>0</v>
      </c>
      <c r="AL52" s="126" t="b">
        <f>IF(ISERROR(R52),ERROR.TYPE(#REF!)=ERROR.TYPE(R52),FALSE)</f>
        <v>0</v>
      </c>
      <c r="AM52" s="126" t="b">
        <f>IF(ISERROR(S52),ERROR.TYPE(#REF!)=ERROR.TYPE(S52),FALSE)</f>
        <v>0</v>
      </c>
      <c r="AN52" s="126">
        <f>IF(OR('Member Info'!F48&gt;=$S$1,'Member Info'!N48&gt;=$R$1),1,0)</f>
        <v>0</v>
      </c>
    </row>
    <row r="53" spans="1:40" x14ac:dyDescent="0.25">
      <c r="A53" s="4">
        <v>21</v>
      </c>
      <c r="B53" s="166">
        <f>'Member Info'!D49</f>
        <v>0</v>
      </c>
      <c r="C53" s="166">
        <f>'Member Info'!E49</f>
        <v>0</v>
      </c>
      <c r="D53" s="166" t="str">
        <f>'Member Info'!G49</f>
        <v/>
      </c>
      <c r="E53" s="167">
        <f>'Member Info'!B49</f>
        <v>0</v>
      </c>
      <c r="F53" s="244"/>
      <c r="G53" s="168" t="str">
        <f>IF(E53=0,"",
IF('Member Info'!$AM$19&lt;=$R$1,
SUMPRODUCT('Member Info'!L49+IF('Member Info'!H49&gt;'Member Info'!$AJ$12,'Member Info'!$AK$13,IF('Member Info'!H49&gt;'Member Info'!$AJ$11,'Member Info'!$AK$12,IF('Member Info'!H49&gt;'Member Info'!$AJ$10,'Member Info'!$AK$11,IF('Member Info'!H49&gt;'Member Info'!$AJ$9,'Member Info'!$AK$10,IF('Member Info'!H49&gt;'Member Info'!$AJ$8,'Member Info'!$AK$9,'Member Info'!$AK$8)))))),
SUMPRODUCT('Member Info'!L49+IF('Member Info'!H49&gt;'Member Info'!$AG$17,'Member Info'!$AH$18,IF('Member Info'!H49&gt;'Member Info'!$AG$16,'Member Info'!$AH$17,IF('Member Info'!H49&gt;'Member Info'!$AG$15,'Member Info'!$AH$16,IF('Member Info'!H49&gt;'Member Info'!$AG$14,'Member Info'!$AH$15,IF('Member Info'!H49&gt;'Member Info'!$AG$13,'Member Info'!$AH$14,IF('Member Info'!H49&gt;'Member Info'!$AG$12,'Member Info'!$AH$13,IF('Member Info'!H49&gt;'Member Info'!$AG$11,'Member Info'!$AH$12,IF('Member Info'!H49&gt;'Member Info'!$AG$10,'Member Info'!$AH$11,IF('Member Info'!H49&gt;'Member Info'!$AG$9,'Member Info'!$AH$10,IF('Member Info'!H49&gt;'Member Info'!$AG$8,'Member Info'!$AH$9,'Member Info'!$AH$8)))))))))))))</f>
        <v/>
      </c>
      <c r="H53" s="26"/>
      <c r="I53" s="26"/>
      <c r="J53" s="107" t="str">
        <f>IF(E53=0,"",IF('Member Info'!F49&gt;$S$1,CONCATENATE("Joined with practice on ", TEXT('Member Info'!F49, "DD/MM/YYYY")),IF('Member Info'!N49&lt;&gt;"",IF('Member Info'!N49&lt;$R$1,CONCATENATE("Left Scheme on ", TEXT('Member Info'!N49, "DD/MM/YYYY")),IF(ISERROR(G53),"Error Detected, No rate entered",IF(E53=0,"",IF(F53="","Error Detected, No Pensionable pay",IF(ISERROR(AB53)," Unknown Values entered.",IF(T53+U53&lt;1,"Acceptable",IF(R53+S53=200, "No Contributions Entered", IF(K53="","Error Detected, Choose reason&gt;",IF(X53="1",IF(T53=1,"Please Enter Deemed Pensionable Pay","Add Any Relevant Details Above"),"Please Give Details Above"))))))))),IF(ISERROR(G53),"Error Detected, No rate entered",IF(E53=0,"",IF(F53="","Error Detected, No Pensionable pay",IF(ISERROR(AB53)," Unknown Values entered.",IF(T53+U53&lt;1,"Acceptable",IF(R53+S53=200, "No Contributions Entered", IF(K53="","Error Detected, Choose reason&gt;",IF(X53="1",IF(T53=1,"Please Enter Deemed Pensionable Pay","Add relevant Details Above"),"Please give details Above")))))))))))</f>
        <v/>
      </c>
      <c r="K53" s="263"/>
      <c r="L53" s="93"/>
      <c r="M53" s="93" t="str">
        <f t="shared" si="4"/>
        <v/>
      </c>
      <c r="N53" s="96">
        <f t="shared" si="5"/>
        <v>0</v>
      </c>
      <c r="O53" s="96">
        <f t="shared" si="0"/>
        <v>0</v>
      </c>
      <c r="P53" s="220">
        <f>(ROUND((F53/100*'Member Info'!$W$2), 2))</f>
        <v>0</v>
      </c>
      <c r="Q53" s="220" t="e">
        <f t="shared" si="6"/>
        <v>#VALUE!</v>
      </c>
      <c r="R53" s="220" t="str">
        <f t="shared" si="7"/>
        <v/>
      </c>
      <c r="S53" s="229" t="str">
        <f t="shared" si="8"/>
        <v/>
      </c>
      <c r="T53" s="230" t="str">
        <f t="shared" si="9"/>
        <v/>
      </c>
      <c r="U53" s="230" t="str">
        <f t="shared" si="10"/>
        <v/>
      </c>
      <c r="V53" s="224">
        <f t="shared" si="11"/>
        <v>0</v>
      </c>
      <c r="W53" s="112">
        <f t="shared" si="12"/>
        <v>0</v>
      </c>
      <c r="X53" s="237" t="str">
        <f t="shared" si="1"/>
        <v/>
      </c>
      <c r="Y53" s="242" t="b">
        <f t="shared" si="2"/>
        <v>0</v>
      </c>
      <c r="Z53" s="237">
        <f t="shared" si="13"/>
        <v>0</v>
      </c>
      <c r="AA53" s="237">
        <f>IF('Member Info'!N49="",1,"")</f>
        <v>1</v>
      </c>
      <c r="AB53" s="245" t="e">
        <f t="shared" si="14"/>
        <v>#VALUE!</v>
      </c>
      <c r="AC53" s="132" t="str">
        <f t="shared" si="3"/>
        <v/>
      </c>
      <c r="AD53" s="126">
        <f t="shared" si="15"/>
        <v>1</v>
      </c>
      <c r="AE53" s="126" t="str">
        <f>IF('Member Info'!N49&lt;&gt;"",IF('Member Info'!N49&lt;=$R$1,1,0),"")</f>
        <v/>
      </c>
      <c r="AG53" s="126" t="b">
        <f t="shared" si="16"/>
        <v>0</v>
      </c>
      <c r="AH53" s="126">
        <f t="shared" si="17"/>
        <v>0</v>
      </c>
      <c r="AJ53" s="126">
        <f t="shared" si="18"/>
        <v>0</v>
      </c>
      <c r="AK53" s="126">
        <f>IF('Member Info'!F49&gt;$R$1,1,0)</f>
        <v>0</v>
      </c>
      <c r="AL53" s="126" t="b">
        <f>IF(ISERROR(R53),ERROR.TYPE(#REF!)=ERROR.TYPE(R53),FALSE)</f>
        <v>0</v>
      </c>
      <c r="AM53" s="126" t="b">
        <f>IF(ISERROR(S53),ERROR.TYPE(#REF!)=ERROR.TYPE(S53),FALSE)</f>
        <v>0</v>
      </c>
      <c r="AN53" s="126">
        <f>IF(OR('Member Info'!F49&gt;=$S$1,'Member Info'!N49&gt;=$R$1),1,0)</f>
        <v>0</v>
      </c>
    </row>
    <row r="54" spans="1:40" x14ac:dyDescent="0.25">
      <c r="A54" s="4">
        <v>22</v>
      </c>
      <c r="B54" s="166">
        <f>'Member Info'!D50</f>
        <v>0</v>
      </c>
      <c r="C54" s="166">
        <f>'Member Info'!E50</f>
        <v>0</v>
      </c>
      <c r="D54" s="166" t="str">
        <f>'Member Info'!G50</f>
        <v/>
      </c>
      <c r="E54" s="167">
        <f>'Member Info'!B50</f>
        <v>0</v>
      </c>
      <c r="F54" s="244"/>
      <c r="G54" s="168" t="str">
        <f>IF(E54=0,"",
IF('Member Info'!$AM$19&lt;=$R$1,
SUMPRODUCT('Member Info'!L50+IF('Member Info'!H50&gt;'Member Info'!$AJ$12,'Member Info'!$AK$13,IF('Member Info'!H50&gt;'Member Info'!$AJ$11,'Member Info'!$AK$12,IF('Member Info'!H50&gt;'Member Info'!$AJ$10,'Member Info'!$AK$11,IF('Member Info'!H50&gt;'Member Info'!$AJ$9,'Member Info'!$AK$10,IF('Member Info'!H50&gt;'Member Info'!$AJ$8,'Member Info'!$AK$9,'Member Info'!$AK$8)))))),
SUMPRODUCT('Member Info'!L50+IF('Member Info'!H50&gt;'Member Info'!$AG$17,'Member Info'!$AH$18,IF('Member Info'!H50&gt;'Member Info'!$AG$16,'Member Info'!$AH$17,IF('Member Info'!H50&gt;'Member Info'!$AG$15,'Member Info'!$AH$16,IF('Member Info'!H50&gt;'Member Info'!$AG$14,'Member Info'!$AH$15,IF('Member Info'!H50&gt;'Member Info'!$AG$13,'Member Info'!$AH$14,IF('Member Info'!H50&gt;'Member Info'!$AG$12,'Member Info'!$AH$13,IF('Member Info'!H50&gt;'Member Info'!$AG$11,'Member Info'!$AH$12,IF('Member Info'!H50&gt;'Member Info'!$AG$10,'Member Info'!$AH$11,IF('Member Info'!H50&gt;'Member Info'!$AG$9,'Member Info'!$AH$10,IF('Member Info'!H50&gt;'Member Info'!$AG$8,'Member Info'!$AH$9,'Member Info'!$AH$8)))))))))))))</f>
        <v/>
      </c>
      <c r="H54" s="26"/>
      <c r="I54" s="26"/>
      <c r="J54" s="107" t="str">
        <f>IF(E54=0,"",IF('Member Info'!F50&gt;$S$1,CONCATENATE("Joined with practice on ", TEXT('Member Info'!F50, "DD/MM/YYYY")),IF('Member Info'!N50&lt;&gt;"",IF('Member Info'!N50&lt;$R$1,CONCATENATE("Left Scheme on ", TEXT('Member Info'!N50, "DD/MM/YYYY")),IF(ISERROR(G54),"Error Detected, No rate entered",IF(E54=0,"",IF(F54="","Error Detected, No Pensionable pay",IF(ISERROR(AB54)," Unknown Values entered.",IF(T54+U54&lt;1,"Acceptable",IF(R54+S54=200, "No Contributions Entered", IF(K54="","Error Detected, Choose reason&gt;",IF(X54="1",IF(T54=1,"Please Enter Deemed Pensionable Pay","Add Any Relevant Details Above"),"Please Give Details Above"))))))))),IF(ISERROR(G54),"Error Detected, No rate entered",IF(E54=0,"",IF(F54="","Error Detected, No Pensionable pay",IF(ISERROR(AB54)," Unknown Values entered.",IF(T54+U54&lt;1,"Acceptable",IF(R54+S54=200, "No Contributions Entered", IF(K54="","Error Detected, Choose reason&gt;",IF(X54="1",IF(T54=1,"Please Enter Deemed Pensionable Pay","Add relevant Details Above"),"Please give details Above")))))))))))</f>
        <v/>
      </c>
      <c r="K54" s="263"/>
      <c r="L54" s="93"/>
      <c r="M54" s="93" t="str">
        <f t="shared" si="4"/>
        <v/>
      </c>
      <c r="N54" s="96">
        <f t="shared" si="5"/>
        <v>0</v>
      </c>
      <c r="O54" s="96">
        <f t="shared" si="0"/>
        <v>0</v>
      </c>
      <c r="P54" s="220">
        <f>(ROUND((F54/100*'Member Info'!$W$2), 2))</f>
        <v>0</v>
      </c>
      <c r="Q54" s="220" t="e">
        <f t="shared" si="6"/>
        <v>#VALUE!</v>
      </c>
      <c r="R54" s="220" t="str">
        <f t="shared" si="7"/>
        <v/>
      </c>
      <c r="S54" s="229" t="str">
        <f t="shared" si="8"/>
        <v/>
      </c>
      <c r="T54" s="230" t="str">
        <f t="shared" si="9"/>
        <v/>
      </c>
      <c r="U54" s="230" t="str">
        <f t="shared" si="10"/>
        <v/>
      </c>
      <c r="V54" s="224">
        <f t="shared" si="11"/>
        <v>0</v>
      </c>
      <c r="W54" s="112">
        <f t="shared" si="12"/>
        <v>0</v>
      </c>
      <c r="X54" s="237" t="str">
        <f t="shared" si="1"/>
        <v/>
      </c>
      <c r="Y54" s="242" t="b">
        <f t="shared" si="2"/>
        <v>0</v>
      </c>
      <c r="Z54" s="237">
        <f t="shared" si="13"/>
        <v>0</v>
      </c>
      <c r="AA54" s="237">
        <f>IF('Member Info'!N50="",1,"")</f>
        <v>1</v>
      </c>
      <c r="AB54" s="245" t="e">
        <f t="shared" si="14"/>
        <v>#VALUE!</v>
      </c>
      <c r="AC54" s="132" t="str">
        <f t="shared" si="3"/>
        <v/>
      </c>
      <c r="AD54" s="126">
        <f t="shared" si="15"/>
        <v>1</v>
      </c>
      <c r="AE54" s="126" t="str">
        <f>IF('Member Info'!N50&lt;&gt;"",IF('Member Info'!N50&lt;=$R$1,1,0),"")</f>
        <v/>
      </c>
      <c r="AG54" s="126" t="b">
        <f t="shared" si="16"/>
        <v>0</v>
      </c>
      <c r="AH54" s="126">
        <f t="shared" si="17"/>
        <v>0</v>
      </c>
      <c r="AJ54" s="126">
        <f t="shared" si="18"/>
        <v>0</v>
      </c>
      <c r="AK54" s="126">
        <f>IF('Member Info'!F50&gt;$R$1,1,0)</f>
        <v>0</v>
      </c>
      <c r="AL54" s="126" t="b">
        <f>IF(ISERROR(R54),ERROR.TYPE(#REF!)=ERROR.TYPE(R54),FALSE)</f>
        <v>0</v>
      </c>
      <c r="AM54" s="126" t="b">
        <f>IF(ISERROR(S54),ERROR.TYPE(#REF!)=ERROR.TYPE(S54),FALSE)</f>
        <v>0</v>
      </c>
      <c r="AN54" s="126">
        <f>IF(OR('Member Info'!F50&gt;=$S$1,'Member Info'!N50&gt;=$R$1),1,0)</f>
        <v>0</v>
      </c>
    </row>
    <row r="55" spans="1:40" x14ac:dyDescent="0.25">
      <c r="A55" s="4">
        <v>23</v>
      </c>
      <c r="B55" s="166">
        <f>'Member Info'!D51</f>
        <v>0</v>
      </c>
      <c r="C55" s="166">
        <f>'Member Info'!E51</f>
        <v>0</v>
      </c>
      <c r="D55" s="166" t="str">
        <f>'Member Info'!G51</f>
        <v/>
      </c>
      <c r="E55" s="167">
        <f>'Member Info'!B51</f>
        <v>0</v>
      </c>
      <c r="F55" s="244"/>
      <c r="G55" s="168" t="str">
        <f>IF(E55=0,"",
IF('Member Info'!$AM$19&lt;=$R$1,
SUMPRODUCT('Member Info'!L51+IF('Member Info'!H51&gt;'Member Info'!$AJ$12,'Member Info'!$AK$13,IF('Member Info'!H51&gt;'Member Info'!$AJ$11,'Member Info'!$AK$12,IF('Member Info'!H51&gt;'Member Info'!$AJ$10,'Member Info'!$AK$11,IF('Member Info'!H51&gt;'Member Info'!$AJ$9,'Member Info'!$AK$10,IF('Member Info'!H51&gt;'Member Info'!$AJ$8,'Member Info'!$AK$9,'Member Info'!$AK$8)))))),
SUMPRODUCT('Member Info'!L51+IF('Member Info'!H51&gt;'Member Info'!$AG$17,'Member Info'!$AH$18,IF('Member Info'!H51&gt;'Member Info'!$AG$16,'Member Info'!$AH$17,IF('Member Info'!H51&gt;'Member Info'!$AG$15,'Member Info'!$AH$16,IF('Member Info'!H51&gt;'Member Info'!$AG$14,'Member Info'!$AH$15,IF('Member Info'!H51&gt;'Member Info'!$AG$13,'Member Info'!$AH$14,IF('Member Info'!H51&gt;'Member Info'!$AG$12,'Member Info'!$AH$13,IF('Member Info'!H51&gt;'Member Info'!$AG$11,'Member Info'!$AH$12,IF('Member Info'!H51&gt;'Member Info'!$AG$10,'Member Info'!$AH$11,IF('Member Info'!H51&gt;'Member Info'!$AG$9,'Member Info'!$AH$10,IF('Member Info'!H51&gt;'Member Info'!$AG$8,'Member Info'!$AH$9,'Member Info'!$AH$8)))))))))))))</f>
        <v/>
      </c>
      <c r="H55" s="26"/>
      <c r="I55" s="26"/>
      <c r="J55" s="107" t="str">
        <f>IF(E55=0,"",IF('Member Info'!F51&gt;$S$1,CONCATENATE("Joined with practice on ", TEXT('Member Info'!F51, "DD/MM/YYYY")),IF('Member Info'!N51&lt;&gt;"",IF('Member Info'!N51&lt;$R$1,CONCATENATE("Left Scheme on ", TEXT('Member Info'!N51, "DD/MM/YYYY")),IF(ISERROR(G55),"Error Detected, No rate entered",IF(E55=0,"",IF(F55="","Error Detected, No Pensionable pay",IF(ISERROR(AB55)," Unknown Values entered.",IF(T55+U55&lt;1,"Acceptable",IF(R55+S55=200, "No Contributions Entered", IF(K55="","Error Detected, Choose reason&gt;",IF(X55="1",IF(T55=1,"Please Enter Deemed Pensionable Pay","Add Any Relevant Details Above"),"Please Give Details Above"))))))))),IF(ISERROR(G55),"Error Detected, No rate entered",IF(E55=0,"",IF(F55="","Error Detected, No Pensionable pay",IF(ISERROR(AB55)," Unknown Values entered.",IF(T55+U55&lt;1,"Acceptable",IF(R55+S55=200, "No Contributions Entered", IF(K55="","Error Detected, Choose reason&gt;",IF(X55="1",IF(T55=1,"Please Enter Deemed Pensionable Pay","Add relevant Details Above"),"Please give details Above")))))))))))</f>
        <v/>
      </c>
      <c r="K55" s="263"/>
      <c r="L55" s="93"/>
      <c r="M55" s="93" t="str">
        <f t="shared" si="4"/>
        <v/>
      </c>
      <c r="N55" s="96">
        <f t="shared" si="5"/>
        <v>0</v>
      </c>
      <c r="O55" s="96">
        <f t="shared" si="0"/>
        <v>0</v>
      </c>
      <c r="P55" s="220">
        <f>(ROUND((F55/100*'Member Info'!$W$2), 2))</f>
        <v>0</v>
      </c>
      <c r="Q55" s="220" t="e">
        <f t="shared" si="6"/>
        <v>#VALUE!</v>
      </c>
      <c r="R55" s="220" t="str">
        <f t="shared" si="7"/>
        <v/>
      </c>
      <c r="S55" s="229" t="str">
        <f t="shared" si="8"/>
        <v/>
      </c>
      <c r="T55" s="230" t="str">
        <f t="shared" si="9"/>
        <v/>
      </c>
      <c r="U55" s="230" t="str">
        <f t="shared" si="10"/>
        <v/>
      </c>
      <c r="V55" s="224">
        <f t="shared" si="11"/>
        <v>0</v>
      </c>
      <c r="W55" s="112">
        <f t="shared" si="12"/>
        <v>0</v>
      </c>
      <c r="X55" s="237" t="str">
        <f t="shared" si="1"/>
        <v/>
      </c>
      <c r="Y55" s="242" t="b">
        <f t="shared" si="2"/>
        <v>0</v>
      </c>
      <c r="Z55" s="237">
        <f t="shared" si="13"/>
        <v>0</v>
      </c>
      <c r="AA55" s="237">
        <f>IF('Member Info'!N51="",1,"")</f>
        <v>1</v>
      </c>
      <c r="AB55" s="245" t="e">
        <f t="shared" si="14"/>
        <v>#VALUE!</v>
      </c>
      <c r="AC55" s="132" t="str">
        <f t="shared" si="3"/>
        <v/>
      </c>
      <c r="AD55" s="126">
        <f t="shared" si="15"/>
        <v>1</v>
      </c>
      <c r="AE55" s="126" t="str">
        <f>IF('Member Info'!N51&lt;&gt;"",IF('Member Info'!N51&lt;=$R$1,1,0),"")</f>
        <v/>
      </c>
      <c r="AG55" s="126" t="b">
        <f t="shared" si="16"/>
        <v>0</v>
      </c>
      <c r="AH55" s="126">
        <f t="shared" si="17"/>
        <v>0</v>
      </c>
      <c r="AJ55" s="126">
        <f t="shared" si="18"/>
        <v>0</v>
      </c>
      <c r="AK55" s="126">
        <f>IF('Member Info'!F51&gt;$R$1,1,0)</f>
        <v>0</v>
      </c>
      <c r="AL55" s="126" t="b">
        <f>IF(ISERROR(R55),ERROR.TYPE(#REF!)=ERROR.TYPE(R55),FALSE)</f>
        <v>0</v>
      </c>
      <c r="AM55" s="126" t="b">
        <f>IF(ISERROR(S55),ERROR.TYPE(#REF!)=ERROR.TYPE(S55),FALSE)</f>
        <v>0</v>
      </c>
      <c r="AN55" s="126">
        <f>IF(OR('Member Info'!F51&gt;=$S$1,'Member Info'!N51&gt;=$R$1),1,0)</f>
        <v>0</v>
      </c>
    </row>
    <row r="56" spans="1:40" x14ac:dyDescent="0.25">
      <c r="A56" s="4">
        <v>24</v>
      </c>
      <c r="B56" s="166">
        <f>'Member Info'!D52</f>
        <v>0</v>
      </c>
      <c r="C56" s="166">
        <f>'Member Info'!E52</f>
        <v>0</v>
      </c>
      <c r="D56" s="166" t="str">
        <f>'Member Info'!G52</f>
        <v/>
      </c>
      <c r="E56" s="167">
        <f>'Member Info'!B52</f>
        <v>0</v>
      </c>
      <c r="F56" s="244"/>
      <c r="G56" s="168" t="str">
        <f>IF(E56=0,"",
IF('Member Info'!$AM$19&lt;=$R$1,
SUMPRODUCT('Member Info'!L52+IF('Member Info'!H52&gt;'Member Info'!$AJ$12,'Member Info'!$AK$13,IF('Member Info'!H52&gt;'Member Info'!$AJ$11,'Member Info'!$AK$12,IF('Member Info'!H52&gt;'Member Info'!$AJ$10,'Member Info'!$AK$11,IF('Member Info'!H52&gt;'Member Info'!$AJ$9,'Member Info'!$AK$10,IF('Member Info'!H52&gt;'Member Info'!$AJ$8,'Member Info'!$AK$9,'Member Info'!$AK$8)))))),
SUMPRODUCT('Member Info'!L52+IF('Member Info'!H52&gt;'Member Info'!$AG$17,'Member Info'!$AH$18,IF('Member Info'!H52&gt;'Member Info'!$AG$16,'Member Info'!$AH$17,IF('Member Info'!H52&gt;'Member Info'!$AG$15,'Member Info'!$AH$16,IF('Member Info'!H52&gt;'Member Info'!$AG$14,'Member Info'!$AH$15,IF('Member Info'!H52&gt;'Member Info'!$AG$13,'Member Info'!$AH$14,IF('Member Info'!H52&gt;'Member Info'!$AG$12,'Member Info'!$AH$13,IF('Member Info'!H52&gt;'Member Info'!$AG$11,'Member Info'!$AH$12,IF('Member Info'!H52&gt;'Member Info'!$AG$10,'Member Info'!$AH$11,IF('Member Info'!H52&gt;'Member Info'!$AG$9,'Member Info'!$AH$10,IF('Member Info'!H52&gt;'Member Info'!$AG$8,'Member Info'!$AH$9,'Member Info'!$AH$8)))))))))))))</f>
        <v/>
      </c>
      <c r="H56" s="26"/>
      <c r="I56" s="26"/>
      <c r="J56" s="107" t="str">
        <f>IF(E56=0,"",IF('Member Info'!F52&gt;$S$1,CONCATENATE("Joined with practice on ", TEXT('Member Info'!F52, "DD/MM/YYYY")),IF('Member Info'!N52&lt;&gt;"",IF('Member Info'!N52&lt;$R$1,CONCATENATE("Left Scheme on ", TEXT('Member Info'!N52, "DD/MM/YYYY")),IF(ISERROR(G56),"Error Detected, No rate entered",IF(E56=0,"",IF(F56="","Error Detected, No Pensionable pay",IF(ISERROR(AB56)," Unknown Values entered.",IF(T56+U56&lt;1,"Acceptable",IF(R56+S56=200, "No Contributions Entered", IF(K56="","Error Detected, Choose reason&gt;",IF(X56="1",IF(T56=1,"Please Enter Deemed Pensionable Pay","Add Any Relevant Details Above"),"Please Give Details Above"))))))))),IF(ISERROR(G56),"Error Detected, No rate entered",IF(E56=0,"",IF(F56="","Error Detected, No Pensionable pay",IF(ISERROR(AB56)," Unknown Values entered.",IF(T56+U56&lt;1,"Acceptable",IF(R56+S56=200, "No Contributions Entered", IF(K56="","Error Detected, Choose reason&gt;",IF(X56="1",IF(T56=1,"Please Enter Deemed Pensionable Pay","Add relevant Details Above"),"Please give details Above")))))))))))</f>
        <v/>
      </c>
      <c r="K56" s="263"/>
      <c r="L56" s="93"/>
      <c r="M56" s="93" t="str">
        <f t="shared" si="4"/>
        <v/>
      </c>
      <c r="N56" s="96">
        <f t="shared" si="5"/>
        <v>0</v>
      </c>
      <c r="O56" s="96">
        <f t="shared" si="0"/>
        <v>0</v>
      </c>
      <c r="P56" s="220">
        <f>(ROUND((F56/100*'Member Info'!$W$2), 2))</f>
        <v>0</v>
      </c>
      <c r="Q56" s="220" t="e">
        <f t="shared" si="6"/>
        <v>#VALUE!</v>
      </c>
      <c r="R56" s="220" t="str">
        <f t="shared" si="7"/>
        <v/>
      </c>
      <c r="S56" s="229" t="str">
        <f t="shared" si="8"/>
        <v/>
      </c>
      <c r="T56" s="230" t="str">
        <f t="shared" si="9"/>
        <v/>
      </c>
      <c r="U56" s="230" t="str">
        <f t="shared" si="10"/>
        <v/>
      </c>
      <c r="V56" s="224">
        <f t="shared" si="11"/>
        <v>0</v>
      </c>
      <c r="W56" s="112">
        <f t="shared" si="12"/>
        <v>0</v>
      </c>
      <c r="X56" s="237" t="str">
        <f t="shared" si="1"/>
        <v/>
      </c>
      <c r="Y56" s="242" t="b">
        <f t="shared" si="2"/>
        <v>0</v>
      </c>
      <c r="Z56" s="237">
        <f t="shared" si="13"/>
        <v>0</v>
      </c>
      <c r="AA56" s="237">
        <f>IF('Member Info'!N52="",1,"")</f>
        <v>1</v>
      </c>
      <c r="AB56" s="245" t="e">
        <f t="shared" si="14"/>
        <v>#VALUE!</v>
      </c>
      <c r="AC56" s="132" t="str">
        <f t="shared" si="3"/>
        <v/>
      </c>
      <c r="AD56" s="126">
        <f t="shared" si="15"/>
        <v>1</v>
      </c>
      <c r="AE56" s="126" t="str">
        <f>IF('Member Info'!N52&lt;&gt;"",IF('Member Info'!N52&lt;=$R$1,1,0),"")</f>
        <v/>
      </c>
      <c r="AG56" s="126" t="b">
        <f t="shared" si="16"/>
        <v>0</v>
      </c>
      <c r="AH56" s="126">
        <f t="shared" si="17"/>
        <v>0</v>
      </c>
      <c r="AJ56" s="126">
        <f t="shared" si="18"/>
        <v>0</v>
      </c>
      <c r="AK56" s="126">
        <f>IF('Member Info'!F52&gt;$R$1,1,0)</f>
        <v>0</v>
      </c>
      <c r="AL56" s="126" t="b">
        <f>IF(ISERROR(R56),ERROR.TYPE(#REF!)=ERROR.TYPE(R56),FALSE)</f>
        <v>0</v>
      </c>
      <c r="AM56" s="126" t="b">
        <f>IF(ISERROR(S56),ERROR.TYPE(#REF!)=ERROR.TYPE(S56),FALSE)</f>
        <v>0</v>
      </c>
      <c r="AN56" s="126">
        <f>IF(OR('Member Info'!F52&gt;=$S$1,'Member Info'!N52&gt;=$R$1),1,0)</f>
        <v>0</v>
      </c>
    </row>
    <row r="57" spans="1:40" x14ac:dyDescent="0.25">
      <c r="A57" s="4">
        <v>25</v>
      </c>
      <c r="B57" s="166">
        <f>'Member Info'!D53</f>
        <v>0</v>
      </c>
      <c r="C57" s="166">
        <f>'Member Info'!E53</f>
        <v>0</v>
      </c>
      <c r="D57" s="166" t="str">
        <f>'Member Info'!G53</f>
        <v/>
      </c>
      <c r="E57" s="167">
        <f>'Member Info'!B53</f>
        <v>0</v>
      </c>
      <c r="F57" s="244"/>
      <c r="G57" s="168" t="str">
        <f>IF(E57=0,"",
IF('Member Info'!$AM$19&lt;=$R$1,
SUMPRODUCT('Member Info'!L53+IF('Member Info'!H53&gt;'Member Info'!$AJ$12,'Member Info'!$AK$13,IF('Member Info'!H53&gt;'Member Info'!$AJ$11,'Member Info'!$AK$12,IF('Member Info'!H53&gt;'Member Info'!$AJ$10,'Member Info'!$AK$11,IF('Member Info'!H53&gt;'Member Info'!$AJ$9,'Member Info'!$AK$10,IF('Member Info'!H53&gt;'Member Info'!$AJ$8,'Member Info'!$AK$9,'Member Info'!$AK$8)))))),
SUMPRODUCT('Member Info'!L53+IF('Member Info'!H53&gt;'Member Info'!$AG$17,'Member Info'!$AH$18,IF('Member Info'!H53&gt;'Member Info'!$AG$16,'Member Info'!$AH$17,IF('Member Info'!H53&gt;'Member Info'!$AG$15,'Member Info'!$AH$16,IF('Member Info'!H53&gt;'Member Info'!$AG$14,'Member Info'!$AH$15,IF('Member Info'!H53&gt;'Member Info'!$AG$13,'Member Info'!$AH$14,IF('Member Info'!H53&gt;'Member Info'!$AG$12,'Member Info'!$AH$13,IF('Member Info'!H53&gt;'Member Info'!$AG$11,'Member Info'!$AH$12,IF('Member Info'!H53&gt;'Member Info'!$AG$10,'Member Info'!$AH$11,IF('Member Info'!H53&gt;'Member Info'!$AG$9,'Member Info'!$AH$10,IF('Member Info'!H53&gt;'Member Info'!$AG$8,'Member Info'!$AH$9,'Member Info'!$AH$8)))))))))))))</f>
        <v/>
      </c>
      <c r="H57" s="26"/>
      <c r="I57" s="26"/>
      <c r="J57" s="107" t="str">
        <f>IF(E57=0,"",IF('Member Info'!F53&gt;$S$1,CONCATENATE("Joined with practice on ", TEXT('Member Info'!F53, "DD/MM/YYYY")),IF('Member Info'!N53&lt;&gt;"",IF('Member Info'!N53&lt;$R$1,CONCATENATE("Left Scheme on ", TEXT('Member Info'!N53, "DD/MM/YYYY")),IF(ISERROR(G57),"Error Detected, No rate entered",IF(E57=0,"",IF(F57="","Error Detected, No Pensionable pay",IF(ISERROR(AB57)," Unknown Values entered.",IF(T57+U57&lt;1,"Acceptable",IF(R57+S57=200, "No Contributions Entered", IF(K57="","Error Detected, Choose reason&gt;",IF(X57="1",IF(T57=1,"Please Enter Deemed Pensionable Pay","Add Any Relevant Details Above"),"Please Give Details Above"))))))))),IF(ISERROR(G57),"Error Detected, No rate entered",IF(E57=0,"",IF(F57="","Error Detected, No Pensionable pay",IF(ISERROR(AB57)," Unknown Values entered.",IF(T57+U57&lt;1,"Acceptable",IF(R57+S57=200, "No Contributions Entered", IF(K57="","Error Detected, Choose reason&gt;",IF(X57="1",IF(T57=1,"Please Enter Deemed Pensionable Pay","Add relevant Details Above"),"Please give details Above")))))))))))</f>
        <v/>
      </c>
      <c r="K57" s="263"/>
      <c r="L57" s="93"/>
      <c r="M57" s="93" t="str">
        <f t="shared" si="4"/>
        <v/>
      </c>
      <c r="N57" s="96">
        <f t="shared" si="5"/>
        <v>0</v>
      </c>
      <c r="O57" s="96">
        <f t="shared" si="0"/>
        <v>0</v>
      </c>
      <c r="P57" s="220">
        <f>(ROUND((F57/100*'Member Info'!$W$2), 2))</f>
        <v>0</v>
      </c>
      <c r="Q57" s="220" t="e">
        <f t="shared" si="6"/>
        <v>#VALUE!</v>
      </c>
      <c r="R57" s="220" t="str">
        <f t="shared" si="7"/>
        <v/>
      </c>
      <c r="S57" s="229" t="str">
        <f t="shared" si="8"/>
        <v/>
      </c>
      <c r="T57" s="230" t="str">
        <f t="shared" si="9"/>
        <v/>
      </c>
      <c r="U57" s="230" t="str">
        <f t="shared" si="10"/>
        <v/>
      </c>
      <c r="V57" s="224">
        <f t="shared" si="11"/>
        <v>0</v>
      </c>
      <c r="W57" s="112">
        <f t="shared" si="12"/>
        <v>0</v>
      </c>
      <c r="X57" s="237" t="str">
        <f t="shared" si="1"/>
        <v/>
      </c>
      <c r="Y57" s="242" t="b">
        <f t="shared" si="2"/>
        <v>0</v>
      </c>
      <c r="Z57" s="237">
        <f t="shared" si="13"/>
        <v>0</v>
      </c>
      <c r="AA57" s="237">
        <f>IF('Member Info'!N53="",1,"")</f>
        <v>1</v>
      </c>
      <c r="AB57" s="245" t="e">
        <f t="shared" si="14"/>
        <v>#VALUE!</v>
      </c>
      <c r="AC57" s="132" t="str">
        <f t="shared" si="3"/>
        <v/>
      </c>
      <c r="AD57" s="126">
        <f t="shared" si="15"/>
        <v>1</v>
      </c>
      <c r="AE57" s="126" t="str">
        <f>IF('Member Info'!N53&lt;&gt;"",IF('Member Info'!N53&lt;=$R$1,1,0),"")</f>
        <v/>
      </c>
      <c r="AG57" s="126" t="b">
        <f t="shared" si="16"/>
        <v>0</v>
      </c>
      <c r="AH57" s="126">
        <f t="shared" si="17"/>
        <v>0</v>
      </c>
      <c r="AJ57" s="126">
        <f t="shared" si="18"/>
        <v>0</v>
      </c>
      <c r="AK57" s="126">
        <f>IF('Member Info'!F53&gt;$R$1,1,0)</f>
        <v>0</v>
      </c>
      <c r="AL57" s="126" t="b">
        <f>IF(ISERROR(R57),ERROR.TYPE(#REF!)=ERROR.TYPE(R57),FALSE)</f>
        <v>0</v>
      </c>
      <c r="AM57" s="126" t="b">
        <f>IF(ISERROR(S57),ERROR.TYPE(#REF!)=ERROR.TYPE(S57),FALSE)</f>
        <v>0</v>
      </c>
      <c r="AN57" s="126">
        <f>IF(OR('Member Info'!F53&gt;=$S$1,'Member Info'!N53&gt;=$R$1),1,0)</f>
        <v>0</v>
      </c>
    </row>
    <row r="58" spans="1:40" x14ac:dyDescent="0.25">
      <c r="A58" s="4">
        <v>26</v>
      </c>
      <c r="B58" s="166">
        <f>'Member Info'!D54</f>
        <v>0</v>
      </c>
      <c r="C58" s="166">
        <f>'Member Info'!E54</f>
        <v>0</v>
      </c>
      <c r="D58" s="166" t="str">
        <f>'Member Info'!G54</f>
        <v/>
      </c>
      <c r="E58" s="167">
        <f>'Member Info'!B54</f>
        <v>0</v>
      </c>
      <c r="F58" s="244"/>
      <c r="G58" s="168" t="str">
        <f>IF(E58=0,"",
IF('Member Info'!$AM$19&lt;=$R$1,
SUMPRODUCT('Member Info'!L54+IF('Member Info'!H54&gt;'Member Info'!$AJ$12,'Member Info'!$AK$13,IF('Member Info'!H54&gt;'Member Info'!$AJ$11,'Member Info'!$AK$12,IF('Member Info'!H54&gt;'Member Info'!$AJ$10,'Member Info'!$AK$11,IF('Member Info'!H54&gt;'Member Info'!$AJ$9,'Member Info'!$AK$10,IF('Member Info'!H54&gt;'Member Info'!$AJ$8,'Member Info'!$AK$9,'Member Info'!$AK$8)))))),
SUMPRODUCT('Member Info'!L54+IF('Member Info'!H54&gt;'Member Info'!$AG$17,'Member Info'!$AH$18,IF('Member Info'!H54&gt;'Member Info'!$AG$16,'Member Info'!$AH$17,IF('Member Info'!H54&gt;'Member Info'!$AG$15,'Member Info'!$AH$16,IF('Member Info'!H54&gt;'Member Info'!$AG$14,'Member Info'!$AH$15,IF('Member Info'!H54&gt;'Member Info'!$AG$13,'Member Info'!$AH$14,IF('Member Info'!H54&gt;'Member Info'!$AG$12,'Member Info'!$AH$13,IF('Member Info'!H54&gt;'Member Info'!$AG$11,'Member Info'!$AH$12,IF('Member Info'!H54&gt;'Member Info'!$AG$10,'Member Info'!$AH$11,IF('Member Info'!H54&gt;'Member Info'!$AG$9,'Member Info'!$AH$10,IF('Member Info'!H54&gt;'Member Info'!$AG$8,'Member Info'!$AH$9,'Member Info'!$AH$8)))))))))))))</f>
        <v/>
      </c>
      <c r="H58" s="26"/>
      <c r="I58" s="26"/>
      <c r="J58" s="107" t="str">
        <f>IF(E58=0,"",IF('Member Info'!F54&gt;$S$1,CONCATENATE("Joined with practice on ", TEXT('Member Info'!F54, "DD/MM/YYYY")),IF('Member Info'!N54&lt;&gt;"",IF('Member Info'!N54&lt;$R$1,CONCATENATE("Left Scheme on ", TEXT('Member Info'!N54, "DD/MM/YYYY")),IF(ISERROR(G58),"Error Detected, No rate entered",IF(E58=0,"",IF(F58="","Error Detected, No Pensionable pay",IF(ISERROR(AB58)," Unknown Values entered.",IF(T58+U58&lt;1,"Acceptable",IF(R58+S58=200, "No Contributions Entered", IF(K58="","Error Detected, Choose reason&gt;",IF(X58="1",IF(T58=1,"Please Enter Deemed Pensionable Pay","Add Any Relevant Details Above"),"Please Give Details Above"))))))))),IF(ISERROR(G58),"Error Detected, No rate entered",IF(E58=0,"",IF(F58="","Error Detected, No Pensionable pay",IF(ISERROR(AB58)," Unknown Values entered.",IF(T58+U58&lt;1,"Acceptable",IF(R58+S58=200, "No Contributions Entered", IF(K58="","Error Detected, Choose reason&gt;",IF(X58="1",IF(T58=1,"Please Enter Deemed Pensionable Pay","Add relevant Details Above"),"Please give details Above")))))))))))</f>
        <v/>
      </c>
      <c r="K58" s="263"/>
      <c r="L58" s="93"/>
      <c r="M58" s="93" t="str">
        <f t="shared" si="4"/>
        <v/>
      </c>
      <c r="N58" s="96">
        <f t="shared" si="5"/>
        <v>0</v>
      </c>
      <c r="O58" s="96">
        <f t="shared" si="0"/>
        <v>0</v>
      </c>
      <c r="P58" s="220">
        <f>(ROUND((F58/100*'Member Info'!$W$2), 2))</f>
        <v>0</v>
      </c>
      <c r="Q58" s="220" t="e">
        <f t="shared" si="6"/>
        <v>#VALUE!</v>
      </c>
      <c r="R58" s="220" t="str">
        <f t="shared" si="7"/>
        <v/>
      </c>
      <c r="S58" s="229" t="str">
        <f t="shared" si="8"/>
        <v/>
      </c>
      <c r="T58" s="230" t="str">
        <f t="shared" si="9"/>
        <v/>
      </c>
      <c r="U58" s="230" t="str">
        <f t="shared" si="10"/>
        <v/>
      </c>
      <c r="V58" s="224">
        <f t="shared" si="11"/>
        <v>0</v>
      </c>
      <c r="W58" s="112">
        <f t="shared" si="12"/>
        <v>0</v>
      </c>
      <c r="X58" s="237" t="str">
        <f t="shared" si="1"/>
        <v/>
      </c>
      <c r="Y58" s="242" t="b">
        <f t="shared" si="2"/>
        <v>0</v>
      </c>
      <c r="Z58" s="237">
        <f t="shared" si="13"/>
        <v>0</v>
      </c>
      <c r="AA58" s="237">
        <f>IF('Member Info'!N54="",1,"")</f>
        <v>1</v>
      </c>
      <c r="AB58" s="245" t="e">
        <f t="shared" si="14"/>
        <v>#VALUE!</v>
      </c>
      <c r="AC58" s="132" t="str">
        <f t="shared" si="3"/>
        <v/>
      </c>
      <c r="AD58" s="126">
        <f t="shared" si="15"/>
        <v>1</v>
      </c>
      <c r="AE58" s="126" t="str">
        <f>IF('Member Info'!N54&lt;&gt;"",IF('Member Info'!N54&lt;=$R$1,1,0),"")</f>
        <v/>
      </c>
      <c r="AG58" s="126" t="b">
        <f t="shared" si="16"/>
        <v>0</v>
      </c>
      <c r="AH58" s="126">
        <f t="shared" si="17"/>
        <v>0</v>
      </c>
      <c r="AJ58" s="126">
        <f t="shared" si="18"/>
        <v>0</v>
      </c>
      <c r="AK58" s="126">
        <f>IF('Member Info'!F54&gt;$R$1,1,0)</f>
        <v>0</v>
      </c>
      <c r="AL58" s="126" t="b">
        <f>IF(ISERROR(R58),ERROR.TYPE(#REF!)=ERROR.TYPE(R58),FALSE)</f>
        <v>0</v>
      </c>
      <c r="AM58" s="126" t="b">
        <f>IF(ISERROR(S58),ERROR.TYPE(#REF!)=ERROR.TYPE(S58),FALSE)</f>
        <v>0</v>
      </c>
      <c r="AN58" s="126">
        <f>IF(OR('Member Info'!F54&gt;=$S$1,'Member Info'!N54&gt;=$R$1),1,0)</f>
        <v>0</v>
      </c>
    </row>
    <row r="59" spans="1:40" x14ac:dyDescent="0.25">
      <c r="A59" s="4">
        <v>27</v>
      </c>
      <c r="B59" s="166">
        <f>'Member Info'!D55</f>
        <v>0</v>
      </c>
      <c r="C59" s="166">
        <f>'Member Info'!E55</f>
        <v>0</v>
      </c>
      <c r="D59" s="166" t="str">
        <f>'Member Info'!G55</f>
        <v/>
      </c>
      <c r="E59" s="167">
        <f>'Member Info'!B55</f>
        <v>0</v>
      </c>
      <c r="F59" s="244"/>
      <c r="G59" s="168" t="str">
        <f>IF(E59=0,"",
IF('Member Info'!$AM$19&lt;=$R$1,
SUMPRODUCT('Member Info'!L55+IF('Member Info'!H55&gt;'Member Info'!$AJ$12,'Member Info'!$AK$13,IF('Member Info'!H55&gt;'Member Info'!$AJ$11,'Member Info'!$AK$12,IF('Member Info'!H55&gt;'Member Info'!$AJ$10,'Member Info'!$AK$11,IF('Member Info'!H55&gt;'Member Info'!$AJ$9,'Member Info'!$AK$10,IF('Member Info'!H55&gt;'Member Info'!$AJ$8,'Member Info'!$AK$9,'Member Info'!$AK$8)))))),
SUMPRODUCT('Member Info'!L55+IF('Member Info'!H55&gt;'Member Info'!$AG$17,'Member Info'!$AH$18,IF('Member Info'!H55&gt;'Member Info'!$AG$16,'Member Info'!$AH$17,IF('Member Info'!H55&gt;'Member Info'!$AG$15,'Member Info'!$AH$16,IF('Member Info'!H55&gt;'Member Info'!$AG$14,'Member Info'!$AH$15,IF('Member Info'!H55&gt;'Member Info'!$AG$13,'Member Info'!$AH$14,IF('Member Info'!H55&gt;'Member Info'!$AG$12,'Member Info'!$AH$13,IF('Member Info'!H55&gt;'Member Info'!$AG$11,'Member Info'!$AH$12,IF('Member Info'!H55&gt;'Member Info'!$AG$10,'Member Info'!$AH$11,IF('Member Info'!H55&gt;'Member Info'!$AG$9,'Member Info'!$AH$10,IF('Member Info'!H55&gt;'Member Info'!$AG$8,'Member Info'!$AH$9,'Member Info'!$AH$8)))))))))))))</f>
        <v/>
      </c>
      <c r="H59" s="26"/>
      <c r="I59" s="26"/>
      <c r="J59" s="107" t="str">
        <f>IF(E59=0,"",IF('Member Info'!F55&gt;$S$1,CONCATENATE("Joined with practice on ", TEXT('Member Info'!F55, "DD/MM/YYYY")),IF('Member Info'!N55&lt;&gt;"",IF('Member Info'!N55&lt;$R$1,CONCATENATE("Left Scheme on ", TEXT('Member Info'!N55, "DD/MM/YYYY")),IF(ISERROR(G59),"Error Detected, No rate entered",IF(E59=0,"",IF(F59="","Error Detected, No Pensionable pay",IF(ISERROR(AB59)," Unknown Values entered.",IF(T59+U59&lt;1,"Acceptable",IF(R59+S59=200, "No Contributions Entered", IF(K59="","Error Detected, Choose reason&gt;",IF(X59="1",IF(T59=1,"Please Enter Deemed Pensionable Pay","Add Any Relevant Details Above"),"Please Give Details Above"))))))))),IF(ISERROR(G59),"Error Detected, No rate entered",IF(E59=0,"",IF(F59="","Error Detected, No Pensionable pay",IF(ISERROR(AB59)," Unknown Values entered.",IF(T59+U59&lt;1,"Acceptable",IF(R59+S59=200, "No Contributions Entered", IF(K59="","Error Detected, Choose reason&gt;",IF(X59="1",IF(T59=1,"Please Enter Deemed Pensionable Pay","Add relevant Details Above"),"Please give details Above")))))))))))</f>
        <v/>
      </c>
      <c r="K59" s="263"/>
      <c r="L59" s="93"/>
      <c r="M59" s="93" t="str">
        <f t="shared" si="4"/>
        <v/>
      </c>
      <c r="N59" s="96">
        <f t="shared" si="5"/>
        <v>0</v>
      </c>
      <c r="O59" s="96">
        <f t="shared" si="0"/>
        <v>0</v>
      </c>
      <c r="P59" s="220">
        <f>(ROUND((F59/100*'Member Info'!$W$2), 2))</f>
        <v>0</v>
      </c>
      <c r="Q59" s="220" t="e">
        <f t="shared" si="6"/>
        <v>#VALUE!</v>
      </c>
      <c r="R59" s="220" t="str">
        <f t="shared" si="7"/>
        <v/>
      </c>
      <c r="S59" s="229" t="str">
        <f t="shared" si="8"/>
        <v/>
      </c>
      <c r="T59" s="230" t="str">
        <f t="shared" si="9"/>
        <v/>
      </c>
      <c r="U59" s="230" t="str">
        <f t="shared" si="10"/>
        <v/>
      </c>
      <c r="V59" s="224">
        <f t="shared" si="11"/>
        <v>0</v>
      </c>
      <c r="W59" s="112">
        <f t="shared" si="12"/>
        <v>0</v>
      </c>
      <c r="X59" s="237" t="str">
        <f t="shared" si="1"/>
        <v/>
      </c>
      <c r="Y59" s="242" t="b">
        <f t="shared" si="2"/>
        <v>0</v>
      </c>
      <c r="Z59" s="237">
        <f t="shared" si="13"/>
        <v>0</v>
      </c>
      <c r="AA59" s="237">
        <f>IF('Member Info'!N55="",1,"")</f>
        <v>1</v>
      </c>
      <c r="AB59" s="245" t="e">
        <f t="shared" si="14"/>
        <v>#VALUE!</v>
      </c>
      <c r="AC59" s="132" t="str">
        <f t="shared" si="3"/>
        <v/>
      </c>
      <c r="AD59" s="126">
        <f t="shared" si="15"/>
        <v>1</v>
      </c>
      <c r="AE59" s="126" t="str">
        <f>IF('Member Info'!N55&lt;&gt;"",IF('Member Info'!N55&lt;=$R$1,1,0),"")</f>
        <v/>
      </c>
      <c r="AG59" s="126" t="b">
        <f t="shared" si="16"/>
        <v>0</v>
      </c>
      <c r="AH59" s="126">
        <f t="shared" si="17"/>
        <v>0</v>
      </c>
      <c r="AJ59" s="126">
        <f t="shared" si="18"/>
        <v>0</v>
      </c>
      <c r="AK59" s="126">
        <f>IF('Member Info'!F55&gt;$R$1,1,0)</f>
        <v>0</v>
      </c>
      <c r="AL59" s="126" t="b">
        <f>IF(ISERROR(R59),ERROR.TYPE(#REF!)=ERROR.TYPE(R59),FALSE)</f>
        <v>0</v>
      </c>
      <c r="AM59" s="126" t="b">
        <f>IF(ISERROR(S59),ERROR.TYPE(#REF!)=ERROR.TYPE(S59),FALSE)</f>
        <v>0</v>
      </c>
      <c r="AN59" s="126">
        <f>IF(OR('Member Info'!F55&gt;=$S$1,'Member Info'!N55&gt;=$R$1),1,0)</f>
        <v>0</v>
      </c>
    </row>
    <row r="60" spans="1:40" x14ac:dyDescent="0.25">
      <c r="A60" s="4">
        <v>28</v>
      </c>
      <c r="B60" s="166">
        <f>'Member Info'!D56</f>
        <v>0</v>
      </c>
      <c r="C60" s="166">
        <f>'Member Info'!E56</f>
        <v>0</v>
      </c>
      <c r="D60" s="166" t="str">
        <f>'Member Info'!G56</f>
        <v/>
      </c>
      <c r="E60" s="167">
        <f>'Member Info'!B56</f>
        <v>0</v>
      </c>
      <c r="F60" s="244"/>
      <c r="G60" s="168" t="str">
        <f>IF(E60=0,"",
IF('Member Info'!$AM$19&lt;=$R$1,
SUMPRODUCT('Member Info'!L56+IF('Member Info'!H56&gt;'Member Info'!$AJ$12,'Member Info'!$AK$13,IF('Member Info'!H56&gt;'Member Info'!$AJ$11,'Member Info'!$AK$12,IF('Member Info'!H56&gt;'Member Info'!$AJ$10,'Member Info'!$AK$11,IF('Member Info'!H56&gt;'Member Info'!$AJ$9,'Member Info'!$AK$10,IF('Member Info'!H56&gt;'Member Info'!$AJ$8,'Member Info'!$AK$9,'Member Info'!$AK$8)))))),
SUMPRODUCT('Member Info'!L56+IF('Member Info'!H56&gt;'Member Info'!$AG$17,'Member Info'!$AH$18,IF('Member Info'!H56&gt;'Member Info'!$AG$16,'Member Info'!$AH$17,IF('Member Info'!H56&gt;'Member Info'!$AG$15,'Member Info'!$AH$16,IF('Member Info'!H56&gt;'Member Info'!$AG$14,'Member Info'!$AH$15,IF('Member Info'!H56&gt;'Member Info'!$AG$13,'Member Info'!$AH$14,IF('Member Info'!H56&gt;'Member Info'!$AG$12,'Member Info'!$AH$13,IF('Member Info'!H56&gt;'Member Info'!$AG$11,'Member Info'!$AH$12,IF('Member Info'!H56&gt;'Member Info'!$AG$10,'Member Info'!$AH$11,IF('Member Info'!H56&gt;'Member Info'!$AG$9,'Member Info'!$AH$10,IF('Member Info'!H56&gt;'Member Info'!$AG$8,'Member Info'!$AH$9,'Member Info'!$AH$8)))))))))))))</f>
        <v/>
      </c>
      <c r="H60" s="26"/>
      <c r="I60" s="26"/>
      <c r="J60" s="107" t="str">
        <f>IF(E60=0,"",IF('Member Info'!F56&gt;$S$1,CONCATENATE("Joined with practice on ", TEXT('Member Info'!F56, "DD/MM/YYYY")),IF('Member Info'!N56&lt;&gt;"",IF('Member Info'!N56&lt;$R$1,CONCATENATE("Left Scheme on ", TEXT('Member Info'!N56, "DD/MM/YYYY")),IF(ISERROR(G60),"Error Detected, No rate entered",IF(E60=0,"",IF(F60="","Error Detected, No Pensionable pay",IF(ISERROR(AB60)," Unknown Values entered.",IF(T60+U60&lt;1,"Acceptable",IF(R60+S60=200, "No Contributions Entered", IF(K60="","Error Detected, Choose reason&gt;",IF(X60="1",IF(T60=1,"Please Enter Deemed Pensionable Pay","Add Any Relevant Details Above"),"Please Give Details Above"))))))))),IF(ISERROR(G60),"Error Detected, No rate entered",IF(E60=0,"",IF(F60="","Error Detected, No Pensionable pay",IF(ISERROR(AB60)," Unknown Values entered.",IF(T60+U60&lt;1,"Acceptable",IF(R60+S60=200, "No Contributions Entered", IF(K60="","Error Detected, Choose reason&gt;",IF(X60="1",IF(T60=1,"Please Enter Deemed Pensionable Pay","Add relevant Details Above"),"Please give details Above")))))))))))</f>
        <v/>
      </c>
      <c r="K60" s="263"/>
      <c r="L60" s="93"/>
      <c r="M60" s="93" t="str">
        <f t="shared" si="4"/>
        <v/>
      </c>
      <c r="N60" s="96">
        <f t="shared" si="5"/>
        <v>0</v>
      </c>
      <c r="O60" s="96">
        <f t="shared" si="0"/>
        <v>0</v>
      </c>
      <c r="P60" s="220">
        <f>(ROUND((F60/100*'Member Info'!$W$2), 2))</f>
        <v>0</v>
      </c>
      <c r="Q60" s="220" t="e">
        <f t="shared" si="6"/>
        <v>#VALUE!</v>
      </c>
      <c r="R60" s="220" t="str">
        <f t="shared" si="7"/>
        <v/>
      </c>
      <c r="S60" s="229" t="str">
        <f t="shared" si="8"/>
        <v/>
      </c>
      <c r="T60" s="230" t="str">
        <f t="shared" si="9"/>
        <v/>
      </c>
      <c r="U60" s="230" t="str">
        <f t="shared" si="10"/>
        <v/>
      </c>
      <c r="V60" s="224">
        <f t="shared" si="11"/>
        <v>0</v>
      </c>
      <c r="W60" s="112">
        <f t="shared" si="12"/>
        <v>0</v>
      </c>
      <c r="X60" s="237" t="str">
        <f t="shared" si="1"/>
        <v/>
      </c>
      <c r="Y60" s="242" t="b">
        <f t="shared" si="2"/>
        <v>0</v>
      </c>
      <c r="Z60" s="237">
        <f t="shared" si="13"/>
        <v>0</v>
      </c>
      <c r="AA60" s="237">
        <f>IF('Member Info'!N56="",1,"")</f>
        <v>1</v>
      </c>
      <c r="AB60" s="245" t="e">
        <f t="shared" si="14"/>
        <v>#VALUE!</v>
      </c>
      <c r="AC60" s="132" t="str">
        <f t="shared" si="3"/>
        <v/>
      </c>
      <c r="AD60" s="126">
        <f t="shared" si="15"/>
        <v>1</v>
      </c>
      <c r="AE60" s="126" t="str">
        <f>IF('Member Info'!N56&lt;&gt;"",IF('Member Info'!N56&lt;=$R$1,1,0),"")</f>
        <v/>
      </c>
      <c r="AG60" s="126" t="b">
        <f t="shared" si="16"/>
        <v>0</v>
      </c>
      <c r="AH60" s="126">
        <f t="shared" si="17"/>
        <v>0</v>
      </c>
      <c r="AJ60" s="126">
        <f t="shared" si="18"/>
        <v>0</v>
      </c>
      <c r="AK60" s="126">
        <f>IF('Member Info'!F56&gt;$R$1,1,0)</f>
        <v>0</v>
      </c>
      <c r="AL60" s="126" t="b">
        <f>IF(ISERROR(R60),ERROR.TYPE(#REF!)=ERROR.TYPE(R60),FALSE)</f>
        <v>0</v>
      </c>
      <c r="AM60" s="126" t="b">
        <f>IF(ISERROR(S60),ERROR.TYPE(#REF!)=ERROR.TYPE(S60),FALSE)</f>
        <v>0</v>
      </c>
      <c r="AN60" s="126">
        <f>IF(OR('Member Info'!F56&gt;=$S$1,'Member Info'!N56&gt;=$R$1),1,0)</f>
        <v>0</v>
      </c>
    </row>
    <row r="61" spans="1:40" x14ac:dyDescent="0.25">
      <c r="A61" s="4">
        <v>29</v>
      </c>
      <c r="B61" s="166">
        <f>'Member Info'!D57</f>
        <v>0</v>
      </c>
      <c r="C61" s="166">
        <f>'Member Info'!E57</f>
        <v>0</v>
      </c>
      <c r="D61" s="166" t="str">
        <f>'Member Info'!G57</f>
        <v/>
      </c>
      <c r="E61" s="167">
        <f>'Member Info'!B57</f>
        <v>0</v>
      </c>
      <c r="F61" s="244"/>
      <c r="G61" s="168" t="str">
        <f>IF(E61=0,"",
IF('Member Info'!$AM$19&lt;=$R$1,
SUMPRODUCT('Member Info'!L57+IF('Member Info'!H57&gt;'Member Info'!$AJ$12,'Member Info'!$AK$13,IF('Member Info'!H57&gt;'Member Info'!$AJ$11,'Member Info'!$AK$12,IF('Member Info'!H57&gt;'Member Info'!$AJ$10,'Member Info'!$AK$11,IF('Member Info'!H57&gt;'Member Info'!$AJ$9,'Member Info'!$AK$10,IF('Member Info'!H57&gt;'Member Info'!$AJ$8,'Member Info'!$AK$9,'Member Info'!$AK$8)))))),
SUMPRODUCT('Member Info'!L57+IF('Member Info'!H57&gt;'Member Info'!$AG$17,'Member Info'!$AH$18,IF('Member Info'!H57&gt;'Member Info'!$AG$16,'Member Info'!$AH$17,IF('Member Info'!H57&gt;'Member Info'!$AG$15,'Member Info'!$AH$16,IF('Member Info'!H57&gt;'Member Info'!$AG$14,'Member Info'!$AH$15,IF('Member Info'!H57&gt;'Member Info'!$AG$13,'Member Info'!$AH$14,IF('Member Info'!H57&gt;'Member Info'!$AG$12,'Member Info'!$AH$13,IF('Member Info'!H57&gt;'Member Info'!$AG$11,'Member Info'!$AH$12,IF('Member Info'!H57&gt;'Member Info'!$AG$10,'Member Info'!$AH$11,IF('Member Info'!H57&gt;'Member Info'!$AG$9,'Member Info'!$AH$10,IF('Member Info'!H57&gt;'Member Info'!$AG$8,'Member Info'!$AH$9,'Member Info'!$AH$8)))))))))))))</f>
        <v/>
      </c>
      <c r="H61" s="26"/>
      <c r="I61" s="26"/>
      <c r="J61" s="107" t="str">
        <f>IF(E61=0,"",IF('Member Info'!F57&gt;$S$1,CONCATENATE("Joined with practice on ", TEXT('Member Info'!F57, "DD/MM/YYYY")),IF('Member Info'!N57&lt;&gt;"",IF('Member Info'!N57&lt;$R$1,CONCATENATE("Left Scheme on ", TEXT('Member Info'!N57, "DD/MM/YYYY")),IF(ISERROR(G61),"Error Detected, No rate entered",IF(E61=0,"",IF(F61="","Error Detected, No Pensionable pay",IF(ISERROR(AB61)," Unknown Values entered.",IF(T61+U61&lt;1,"Acceptable",IF(R61+S61=200, "No Contributions Entered", IF(K61="","Error Detected, Choose reason&gt;",IF(X61="1",IF(T61=1,"Please Enter Deemed Pensionable Pay","Add Any Relevant Details Above"),"Please Give Details Above"))))))))),IF(ISERROR(G61),"Error Detected, No rate entered",IF(E61=0,"",IF(F61="","Error Detected, No Pensionable pay",IF(ISERROR(AB61)," Unknown Values entered.",IF(T61+U61&lt;1,"Acceptable",IF(R61+S61=200, "No Contributions Entered", IF(K61="","Error Detected, Choose reason&gt;",IF(X61="1",IF(T61=1,"Please Enter Deemed Pensionable Pay","Add relevant Details Above"),"Please give details Above")))))))))))</f>
        <v/>
      </c>
      <c r="K61" s="263"/>
      <c r="L61" s="93"/>
      <c r="M61" s="93" t="str">
        <f t="shared" si="4"/>
        <v/>
      </c>
      <c r="N61" s="96">
        <f t="shared" si="5"/>
        <v>0</v>
      </c>
      <c r="O61" s="96">
        <f t="shared" si="0"/>
        <v>0</v>
      </c>
      <c r="P61" s="220">
        <f>(ROUND((F61/100*'Member Info'!$W$2), 2))</f>
        <v>0</v>
      </c>
      <c r="Q61" s="220" t="e">
        <f t="shared" si="6"/>
        <v>#VALUE!</v>
      </c>
      <c r="R61" s="220" t="str">
        <f t="shared" si="7"/>
        <v/>
      </c>
      <c r="S61" s="229" t="str">
        <f t="shared" si="8"/>
        <v/>
      </c>
      <c r="T61" s="230" t="str">
        <f t="shared" si="9"/>
        <v/>
      </c>
      <c r="U61" s="230" t="str">
        <f t="shared" si="10"/>
        <v/>
      </c>
      <c r="V61" s="224">
        <f t="shared" si="11"/>
        <v>0</v>
      </c>
      <c r="W61" s="112">
        <f t="shared" si="12"/>
        <v>0</v>
      </c>
      <c r="X61" s="237" t="str">
        <f t="shared" si="1"/>
        <v/>
      </c>
      <c r="Y61" s="242" t="b">
        <f t="shared" si="2"/>
        <v>0</v>
      </c>
      <c r="Z61" s="237">
        <f t="shared" si="13"/>
        <v>0</v>
      </c>
      <c r="AA61" s="237">
        <f>IF('Member Info'!N57="",1,"")</f>
        <v>1</v>
      </c>
      <c r="AB61" s="245" t="e">
        <f t="shared" si="14"/>
        <v>#VALUE!</v>
      </c>
      <c r="AC61" s="132" t="str">
        <f t="shared" si="3"/>
        <v/>
      </c>
      <c r="AD61" s="126">
        <f t="shared" si="15"/>
        <v>1</v>
      </c>
      <c r="AE61" s="126" t="str">
        <f>IF('Member Info'!N57&lt;&gt;"",IF('Member Info'!N57&lt;=$R$1,1,0),"")</f>
        <v/>
      </c>
      <c r="AG61" s="126" t="b">
        <f t="shared" si="16"/>
        <v>0</v>
      </c>
      <c r="AH61" s="126">
        <f t="shared" si="17"/>
        <v>0</v>
      </c>
      <c r="AJ61" s="126">
        <f t="shared" si="18"/>
        <v>0</v>
      </c>
      <c r="AK61" s="126">
        <f>IF('Member Info'!F57&gt;$R$1,1,0)</f>
        <v>0</v>
      </c>
      <c r="AL61" s="126" t="b">
        <f>IF(ISERROR(R61),ERROR.TYPE(#REF!)=ERROR.TYPE(R61),FALSE)</f>
        <v>0</v>
      </c>
      <c r="AM61" s="126" t="b">
        <f>IF(ISERROR(S61),ERROR.TYPE(#REF!)=ERROR.TYPE(S61),FALSE)</f>
        <v>0</v>
      </c>
      <c r="AN61" s="126">
        <f>IF(OR('Member Info'!F57&gt;=$S$1,'Member Info'!N57&gt;=$R$1),1,0)</f>
        <v>0</v>
      </c>
    </row>
    <row r="62" spans="1:40" x14ac:dyDescent="0.25">
      <c r="A62" s="4">
        <v>30</v>
      </c>
      <c r="B62" s="166">
        <f>'Member Info'!D58</f>
        <v>0</v>
      </c>
      <c r="C62" s="166">
        <f>'Member Info'!E58</f>
        <v>0</v>
      </c>
      <c r="D62" s="166" t="str">
        <f>'Member Info'!G58</f>
        <v/>
      </c>
      <c r="E62" s="167">
        <f>'Member Info'!B58</f>
        <v>0</v>
      </c>
      <c r="F62" s="244"/>
      <c r="G62" s="168" t="str">
        <f>IF(E62=0,"",
IF('Member Info'!$AM$19&lt;=$R$1,
SUMPRODUCT('Member Info'!L58+IF('Member Info'!H58&gt;'Member Info'!$AJ$12,'Member Info'!$AK$13,IF('Member Info'!H58&gt;'Member Info'!$AJ$11,'Member Info'!$AK$12,IF('Member Info'!H58&gt;'Member Info'!$AJ$10,'Member Info'!$AK$11,IF('Member Info'!H58&gt;'Member Info'!$AJ$9,'Member Info'!$AK$10,IF('Member Info'!H58&gt;'Member Info'!$AJ$8,'Member Info'!$AK$9,'Member Info'!$AK$8)))))),
SUMPRODUCT('Member Info'!L58+IF('Member Info'!H58&gt;'Member Info'!$AG$17,'Member Info'!$AH$18,IF('Member Info'!H58&gt;'Member Info'!$AG$16,'Member Info'!$AH$17,IF('Member Info'!H58&gt;'Member Info'!$AG$15,'Member Info'!$AH$16,IF('Member Info'!H58&gt;'Member Info'!$AG$14,'Member Info'!$AH$15,IF('Member Info'!H58&gt;'Member Info'!$AG$13,'Member Info'!$AH$14,IF('Member Info'!H58&gt;'Member Info'!$AG$12,'Member Info'!$AH$13,IF('Member Info'!H58&gt;'Member Info'!$AG$11,'Member Info'!$AH$12,IF('Member Info'!H58&gt;'Member Info'!$AG$10,'Member Info'!$AH$11,IF('Member Info'!H58&gt;'Member Info'!$AG$9,'Member Info'!$AH$10,IF('Member Info'!H58&gt;'Member Info'!$AG$8,'Member Info'!$AH$9,'Member Info'!$AH$8)))))))))))))</f>
        <v/>
      </c>
      <c r="H62" s="26"/>
      <c r="I62" s="26"/>
      <c r="J62" s="107" t="str">
        <f>IF(E62=0,"",IF('Member Info'!F58&gt;$S$1,CONCATENATE("Joined with practice on ", TEXT('Member Info'!F58, "DD/MM/YYYY")),IF('Member Info'!N58&lt;&gt;"",IF('Member Info'!N58&lt;$R$1,CONCATENATE("Left Scheme on ", TEXT('Member Info'!N58, "DD/MM/YYYY")),IF(ISERROR(G62),"Error Detected, No rate entered",IF(E62=0,"",IF(F62="","Error Detected, No Pensionable pay",IF(ISERROR(AB62)," Unknown Values entered.",IF(T62+U62&lt;1,"Acceptable",IF(R62+S62=200, "No Contributions Entered", IF(K62="","Error Detected, Choose reason&gt;",IF(X62="1",IF(T62=1,"Please Enter Deemed Pensionable Pay","Add Any Relevant Details Above"),"Please Give Details Above"))))))))),IF(ISERROR(G62),"Error Detected, No rate entered",IF(E62=0,"",IF(F62="","Error Detected, No Pensionable pay",IF(ISERROR(AB62)," Unknown Values entered.",IF(T62+U62&lt;1,"Acceptable",IF(R62+S62=200, "No Contributions Entered", IF(K62="","Error Detected, Choose reason&gt;",IF(X62="1",IF(T62=1,"Please Enter Deemed Pensionable Pay","Add relevant Details Above"),"Please give details Above")))))))))))</f>
        <v/>
      </c>
      <c r="K62" s="263"/>
      <c r="L62" s="93"/>
      <c r="M62" s="93" t="str">
        <f t="shared" si="4"/>
        <v/>
      </c>
      <c r="N62" s="96">
        <f t="shared" si="5"/>
        <v>0</v>
      </c>
      <c r="O62" s="96">
        <f t="shared" si="0"/>
        <v>0</v>
      </c>
      <c r="P62" s="220">
        <f>(ROUND((F62/100*'Member Info'!$W$2), 2))</f>
        <v>0</v>
      </c>
      <c r="Q62" s="220" t="e">
        <f t="shared" si="6"/>
        <v>#VALUE!</v>
      </c>
      <c r="R62" s="220" t="str">
        <f t="shared" si="7"/>
        <v/>
      </c>
      <c r="S62" s="229" t="str">
        <f t="shared" si="8"/>
        <v/>
      </c>
      <c r="T62" s="230" t="str">
        <f t="shared" si="9"/>
        <v/>
      </c>
      <c r="U62" s="230" t="str">
        <f t="shared" si="10"/>
        <v/>
      </c>
      <c r="V62" s="224">
        <f t="shared" si="11"/>
        <v>0</v>
      </c>
      <c r="W62" s="112">
        <f t="shared" si="12"/>
        <v>0</v>
      </c>
      <c r="X62" s="237" t="str">
        <f t="shared" si="1"/>
        <v/>
      </c>
      <c r="Y62" s="242" t="b">
        <f t="shared" si="2"/>
        <v>0</v>
      </c>
      <c r="Z62" s="237">
        <f t="shared" si="13"/>
        <v>0</v>
      </c>
      <c r="AA62" s="237">
        <f>IF('Member Info'!N58="",1,"")</f>
        <v>1</v>
      </c>
      <c r="AB62" s="245" t="e">
        <f t="shared" si="14"/>
        <v>#VALUE!</v>
      </c>
      <c r="AC62" s="132" t="str">
        <f t="shared" si="3"/>
        <v/>
      </c>
      <c r="AD62" s="126">
        <f t="shared" si="15"/>
        <v>1</v>
      </c>
      <c r="AE62" s="126" t="str">
        <f>IF('Member Info'!N58&lt;&gt;"",IF('Member Info'!N58&lt;=$R$1,1,0),"")</f>
        <v/>
      </c>
      <c r="AG62" s="126" t="b">
        <f t="shared" si="16"/>
        <v>0</v>
      </c>
      <c r="AH62" s="126">
        <f t="shared" si="17"/>
        <v>0</v>
      </c>
      <c r="AJ62" s="126">
        <f t="shared" si="18"/>
        <v>0</v>
      </c>
      <c r="AK62" s="126">
        <f>IF('Member Info'!F58&gt;$R$1,1,0)</f>
        <v>0</v>
      </c>
      <c r="AL62" s="126" t="b">
        <f>IF(ISERROR(R62),ERROR.TYPE(#REF!)=ERROR.TYPE(R62),FALSE)</f>
        <v>0</v>
      </c>
      <c r="AM62" s="126" t="b">
        <f>IF(ISERROR(S62),ERROR.TYPE(#REF!)=ERROR.TYPE(S62),FALSE)</f>
        <v>0</v>
      </c>
      <c r="AN62" s="126">
        <f>IF(OR('Member Info'!F58&gt;=$S$1,'Member Info'!N58&gt;=$R$1),1,0)</f>
        <v>0</v>
      </c>
    </row>
    <row r="63" spans="1:40" x14ac:dyDescent="0.25">
      <c r="A63" s="4">
        <v>31</v>
      </c>
      <c r="B63" s="166">
        <f>'Member Info'!D59</f>
        <v>0</v>
      </c>
      <c r="C63" s="166">
        <f>'Member Info'!E59</f>
        <v>0</v>
      </c>
      <c r="D63" s="166" t="str">
        <f>'Member Info'!G59</f>
        <v/>
      </c>
      <c r="E63" s="167">
        <f>'Member Info'!B59</f>
        <v>0</v>
      </c>
      <c r="F63" s="244"/>
      <c r="G63" s="168" t="str">
        <f>IF(E63=0,"",
IF('Member Info'!$AM$19&lt;=$R$1,
SUMPRODUCT('Member Info'!L59+IF('Member Info'!H59&gt;'Member Info'!$AJ$12,'Member Info'!$AK$13,IF('Member Info'!H59&gt;'Member Info'!$AJ$11,'Member Info'!$AK$12,IF('Member Info'!H59&gt;'Member Info'!$AJ$10,'Member Info'!$AK$11,IF('Member Info'!H59&gt;'Member Info'!$AJ$9,'Member Info'!$AK$10,IF('Member Info'!H59&gt;'Member Info'!$AJ$8,'Member Info'!$AK$9,'Member Info'!$AK$8)))))),
SUMPRODUCT('Member Info'!L59+IF('Member Info'!H59&gt;'Member Info'!$AG$17,'Member Info'!$AH$18,IF('Member Info'!H59&gt;'Member Info'!$AG$16,'Member Info'!$AH$17,IF('Member Info'!H59&gt;'Member Info'!$AG$15,'Member Info'!$AH$16,IF('Member Info'!H59&gt;'Member Info'!$AG$14,'Member Info'!$AH$15,IF('Member Info'!H59&gt;'Member Info'!$AG$13,'Member Info'!$AH$14,IF('Member Info'!H59&gt;'Member Info'!$AG$12,'Member Info'!$AH$13,IF('Member Info'!H59&gt;'Member Info'!$AG$11,'Member Info'!$AH$12,IF('Member Info'!H59&gt;'Member Info'!$AG$10,'Member Info'!$AH$11,IF('Member Info'!H59&gt;'Member Info'!$AG$9,'Member Info'!$AH$10,IF('Member Info'!H59&gt;'Member Info'!$AG$8,'Member Info'!$AH$9,'Member Info'!$AH$8)))))))))))))</f>
        <v/>
      </c>
      <c r="H63" s="26"/>
      <c r="I63" s="26"/>
      <c r="J63" s="107" t="str">
        <f>IF(E63=0,"",IF('Member Info'!F59&gt;$S$1,CONCATENATE("Joined with practice on ", TEXT('Member Info'!F59, "DD/MM/YYYY")),IF('Member Info'!N59&lt;&gt;"",IF('Member Info'!N59&lt;$R$1,CONCATENATE("Left Scheme on ", TEXT('Member Info'!N59, "DD/MM/YYYY")),IF(ISERROR(G63),"Error Detected, No rate entered",IF(E63=0,"",IF(F63="","Error Detected, No Pensionable pay",IF(ISERROR(AB63)," Unknown Values entered.",IF(T63+U63&lt;1,"Acceptable",IF(R63+S63=200, "No Contributions Entered", IF(K63="","Error Detected, Choose reason&gt;",IF(X63="1",IF(T63=1,"Please Enter Deemed Pensionable Pay","Add Any Relevant Details Above"),"Please Give Details Above"))))))))),IF(ISERROR(G63),"Error Detected, No rate entered",IF(E63=0,"",IF(F63="","Error Detected, No Pensionable pay",IF(ISERROR(AB63)," Unknown Values entered.",IF(T63+U63&lt;1,"Acceptable",IF(R63+S63=200, "No Contributions Entered", IF(K63="","Error Detected, Choose reason&gt;",IF(X63="1",IF(T63=1,"Please Enter Deemed Pensionable Pay","Add relevant Details Above"),"Please give details Above")))))))))))</f>
        <v/>
      </c>
      <c r="K63" s="263"/>
      <c r="L63" s="93"/>
      <c r="M63" s="93" t="str">
        <f t="shared" si="4"/>
        <v/>
      </c>
      <c r="N63" s="96">
        <f t="shared" si="5"/>
        <v>0</v>
      </c>
      <c r="O63" s="96">
        <f t="shared" si="0"/>
        <v>0</v>
      </c>
      <c r="P63" s="220">
        <f>(ROUND((F63/100*'Member Info'!$W$2), 2))</f>
        <v>0</v>
      </c>
      <c r="Q63" s="220" t="e">
        <f t="shared" si="6"/>
        <v>#VALUE!</v>
      </c>
      <c r="R63" s="220" t="str">
        <f t="shared" si="7"/>
        <v/>
      </c>
      <c r="S63" s="229" t="str">
        <f t="shared" si="8"/>
        <v/>
      </c>
      <c r="T63" s="230" t="str">
        <f t="shared" si="9"/>
        <v/>
      </c>
      <c r="U63" s="230" t="str">
        <f t="shared" si="10"/>
        <v/>
      </c>
      <c r="V63" s="224">
        <f t="shared" si="11"/>
        <v>0</v>
      </c>
      <c r="W63" s="112">
        <f t="shared" si="12"/>
        <v>0</v>
      </c>
      <c r="X63" s="237" t="str">
        <f t="shared" si="1"/>
        <v/>
      </c>
      <c r="Y63" s="242" t="b">
        <f t="shared" si="2"/>
        <v>0</v>
      </c>
      <c r="Z63" s="237">
        <f t="shared" si="13"/>
        <v>0</v>
      </c>
      <c r="AA63" s="237">
        <f>IF('Member Info'!N59="",1,"")</f>
        <v>1</v>
      </c>
      <c r="AB63" s="245" t="e">
        <f t="shared" si="14"/>
        <v>#VALUE!</v>
      </c>
      <c r="AC63" s="132" t="str">
        <f t="shared" si="3"/>
        <v/>
      </c>
      <c r="AD63" s="126">
        <f t="shared" si="15"/>
        <v>1</v>
      </c>
      <c r="AE63" s="126" t="str">
        <f>IF('Member Info'!N59&lt;&gt;"",IF('Member Info'!N59&lt;=$R$1,1,0),"")</f>
        <v/>
      </c>
      <c r="AG63" s="126" t="b">
        <f t="shared" si="16"/>
        <v>0</v>
      </c>
      <c r="AH63" s="126">
        <f t="shared" si="17"/>
        <v>0</v>
      </c>
      <c r="AJ63" s="126">
        <f t="shared" si="18"/>
        <v>0</v>
      </c>
      <c r="AK63" s="126">
        <f>IF('Member Info'!F59&gt;$R$1,1,0)</f>
        <v>0</v>
      </c>
      <c r="AL63" s="126" t="b">
        <f>IF(ISERROR(R63),ERROR.TYPE(#REF!)=ERROR.TYPE(R63),FALSE)</f>
        <v>0</v>
      </c>
      <c r="AM63" s="126" t="b">
        <f>IF(ISERROR(S63),ERROR.TYPE(#REF!)=ERROR.TYPE(S63),FALSE)</f>
        <v>0</v>
      </c>
      <c r="AN63" s="126">
        <f>IF(OR('Member Info'!F59&gt;=$S$1,'Member Info'!N59&gt;=$R$1),1,0)</f>
        <v>0</v>
      </c>
    </row>
    <row r="64" spans="1:40" x14ac:dyDescent="0.25">
      <c r="A64" s="4">
        <v>32</v>
      </c>
      <c r="B64" s="166">
        <f>'Member Info'!D60</f>
        <v>0</v>
      </c>
      <c r="C64" s="166">
        <f>'Member Info'!E60</f>
        <v>0</v>
      </c>
      <c r="D64" s="166" t="str">
        <f>'Member Info'!G60</f>
        <v/>
      </c>
      <c r="E64" s="167">
        <f>'Member Info'!B60</f>
        <v>0</v>
      </c>
      <c r="F64" s="244"/>
      <c r="G64" s="168" t="str">
        <f>IF(E64=0,"",
IF('Member Info'!$AM$19&lt;=$R$1,
SUMPRODUCT('Member Info'!L60+IF('Member Info'!H60&gt;'Member Info'!$AJ$12,'Member Info'!$AK$13,IF('Member Info'!H60&gt;'Member Info'!$AJ$11,'Member Info'!$AK$12,IF('Member Info'!H60&gt;'Member Info'!$AJ$10,'Member Info'!$AK$11,IF('Member Info'!H60&gt;'Member Info'!$AJ$9,'Member Info'!$AK$10,IF('Member Info'!H60&gt;'Member Info'!$AJ$8,'Member Info'!$AK$9,'Member Info'!$AK$8)))))),
SUMPRODUCT('Member Info'!L60+IF('Member Info'!H60&gt;'Member Info'!$AG$17,'Member Info'!$AH$18,IF('Member Info'!H60&gt;'Member Info'!$AG$16,'Member Info'!$AH$17,IF('Member Info'!H60&gt;'Member Info'!$AG$15,'Member Info'!$AH$16,IF('Member Info'!H60&gt;'Member Info'!$AG$14,'Member Info'!$AH$15,IF('Member Info'!H60&gt;'Member Info'!$AG$13,'Member Info'!$AH$14,IF('Member Info'!H60&gt;'Member Info'!$AG$12,'Member Info'!$AH$13,IF('Member Info'!H60&gt;'Member Info'!$AG$11,'Member Info'!$AH$12,IF('Member Info'!H60&gt;'Member Info'!$AG$10,'Member Info'!$AH$11,IF('Member Info'!H60&gt;'Member Info'!$AG$9,'Member Info'!$AH$10,IF('Member Info'!H60&gt;'Member Info'!$AG$8,'Member Info'!$AH$9,'Member Info'!$AH$8)))))))))))))</f>
        <v/>
      </c>
      <c r="H64" s="26"/>
      <c r="I64" s="26"/>
      <c r="J64" s="107" t="str">
        <f>IF(E64=0,"",IF('Member Info'!F60&gt;$S$1,CONCATENATE("Joined with practice on ", TEXT('Member Info'!F60, "DD/MM/YYYY")),IF('Member Info'!N60&lt;&gt;"",IF('Member Info'!N60&lt;$R$1,CONCATENATE("Left Scheme on ", TEXT('Member Info'!N60, "DD/MM/YYYY")),IF(ISERROR(G64),"Error Detected, No rate entered",IF(E64=0,"",IF(F64="","Error Detected, No Pensionable pay",IF(ISERROR(AB64)," Unknown Values entered.",IF(T64+U64&lt;1,"Acceptable",IF(R64+S64=200, "No Contributions Entered", IF(K64="","Error Detected, Choose reason&gt;",IF(X64="1",IF(T64=1,"Please Enter Deemed Pensionable Pay","Add Any Relevant Details Above"),"Please Give Details Above"))))))))),IF(ISERROR(G64),"Error Detected, No rate entered",IF(E64=0,"",IF(F64="","Error Detected, No Pensionable pay",IF(ISERROR(AB64)," Unknown Values entered.",IF(T64+U64&lt;1,"Acceptable",IF(R64+S64=200, "No Contributions Entered", IF(K64="","Error Detected, Choose reason&gt;",IF(X64="1",IF(T64=1,"Please Enter Deemed Pensionable Pay","Add relevant Details Above"),"Please give details Above")))))))))))</f>
        <v/>
      </c>
      <c r="K64" s="263"/>
      <c r="L64" s="93"/>
      <c r="M64" s="93" t="str">
        <f t="shared" si="4"/>
        <v/>
      </c>
      <c r="N64" s="96">
        <f t="shared" si="5"/>
        <v>0</v>
      </c>
      <c r="O64" s="96">
        <f t="shared" si="0"/>
        <v>0</v>
      </c>
      <c r="P64" s="220">
        <f>(ROUND((F64/100*'Member Info'!$W$2), 2))</f>
        <v>0</v>
      </c>
      <c r="Q64" s="220" t="e">
        <f t="shared" si="6"/>
        <v>#VALUE!</v>
      </c>
      <c r="R64" s="220" t="str">
        <f t="shared" si="7"/>
        <v/>
      </c>
      <c r="S64" s="229" t="str">
        <f t="shared" si="8"/>
        <v/>
      </c>
      <c r="T64" s="230" t="str">
        <f t="shared" si="9"/>
        <v/>
      </c>
      <c r="U64" s="230" t="str">
        <f t="shared" si="10"/>
        <v/>
      </c>
      <c r="V64" s="224">
        <f t="shared" si="11"/>
        <v>0</v>
      </c>
      <c r="W64" s="112">
        <f t="shared" si="12"/>
        <v>0</v>
      </c>
      <c r="X64" s="237" t="str">
        <f t="shared" si="1"/>
        <v/>
      </c>
      <c r="Y64" s="242" t="b">
        <f t="shared" si="2"/>
        <v>0</v>
      </c>
      <c r="Z64" s="237">
        <f t="shared" si="13"/>
        <v>0</v>
      </c>
      <c r="AA64" s="237">
        <f>IF('Member Info'!N60="",1,"")</f>
        <v>1</v>
      </c>
      <c r="AB64" s="245" t="e">
        <f t="shared" si="14"/>
        <v>#VALUE!</v>
      </c>
      <c r="AC64" s="132" t="str">
        <f t="shared" si="3"/>
        <v/>
      </c>
      <c r="AD64" s="126">
        <f t="shared" si="15"/>
        <v>1</v>
      </c>
      <c r="AE64" s="126" t="str">
        <f>IF('Member Info'!N60&lt;&gt;"",IF('Member Info'!N60&lt;=$R$1,1,0),"")</f>
        <v/>
      </c>
      <c r="AG64" s="126" t="b">
        <f t="shared" si="16"/>
        <v>0</v>
      </c>
      <c r="AH64" s="126">
        <f t="shared" si="17"/>
        <v>0</v>
      </c>
      <c r="AJ64" s="126">
        <f t="shared" si="18"/>
        <v>0</v>
      </c>
      <c r="AK64" s="126">
        <f>IF('Member Info'!F60&gt;$R$1,1,0)</f>
        <v>0</v>
      </c>
      <c r="AL64" s="126" t="b">
        <f>IF(ISERROR(R64),ERROR.TYPE(#REF!)=ERROR.TYPE(R64),FALSE)</f>
        <v>0</v>
      </c>
      <c r="AM64" s="126" t="b">
        <f>IF(ISERROR(S64),ERROR.TYPE(#REF!)=ERROR.TYPE(S64),FALSE)</f>
        <v>0</v>
      </c>
      <c r="AN64" s="126">
        <f>IF(OR('Member Info'!F60&gt;=$S$1,'Member Info'!N60&gt;=$R$1),1,0)</f>
        <v>0</v>
      </c>
    </row>
    <row r="65" spans="1:40" x14ac:dyDescent="0.25">
      <c r="A65" s="4">
        <v>33</v>
      </c>
      <c r="B65" s="166">
        <f>'Member Info'!D61</f>
        <v>0</v>
      </c>
      <c r="C65" s="166">
        <f>'Member Info'!E61</f>
        <v>0</v>
      </c>
      <c r="D65" s="166" t="str">
        <f>'Member Info'!G61</f>
        <v/>
      </c>
      <c r="E65" s="167">
        <f>'Member Info'!B61</f>
        <v>0</v>
      </c>
      <c r="F65" s="244"/>
      <c r="G65" s="168" t="str">
        <f>IF(E65=0,"",
IF('Member Info'!$AM$19&lt;=$R$1,
SUMPRODUCT('Member Info'!L61+IF('Member Info'!H61&gt;'Member Info'!$AJ$12,'Member Info'!$AK$13,IF('Member Info'!H61&gt;'Member Info'!$AJ$11,'Member Info'!$AK$12,IF('Member Info'!H61&gt;'Member Info'!$AJ$10,'Member Info'!$AK$11,IF('Member Info'!H61&gt;'Member Info'!$AJ$9,'Member Info'!$AK$10,IF('Member Info'!H61&gt;'Member Info'!$AJ$8,'Member Info'!$AK$9,'Member Info'!$AK$8)))))),
SUMPRODUCT('Member Info'!L61+IF('Member Info'!H61&gt;'Member Info'!$AG$17,'Member Info'!$AH$18,IF('Member Info'!H61&gt;'Member Info'!$AG$16,'Member Info'!$AH$17,IF('Member Info'!H61&gt;'Member Info'!$AG$15,'Member Info'!$AH$16,IF('Member Info'!H61&gt;'Member Info'!$AG$14,'Member Info'!$AH$15,IF('Member Info'!H61&gt;'Member Info'!$AG$13,'Member Info'!$AH$14,IF('Member Info'!H61&gt;'Member Info'!$AG$12,'Member Info'!$AH$13,IF('Member Info'!H61&gt;'Member Info'!$AG$11,'Member Info'!$AH$12,IF('Member Info'!H61&gt;'Member Info'!$AG$10,'Member Info'!$AH$11,IF('Member Info'!H61&gt;'Member Info'!$AG$9,'Member Info'!$AH$10,IF('Member Info'!H61&gt;'Member Info'!$AG$8,'Member Info'!$AH$9,'Member Info'!$AH$8)))))))))))))</f>
        <v/>
      </c>
      <c r="H65" s="26"/>
      <c r="I65" s="26"/>
      <c r="J65" s="107" t="str">
        <f>IF(E65=0,"",IF('Member Info'!F61&gt;$S$1,CONCATENATE("Joined with practice on ", TEXT('Member Info'!F61, "DD/MM/YYYY")),IF('Member Info'!N61&lt;&gt;"",IF('Member Info'!N61&lt;$R$1,CONCATENATE("Left Scheme on ", TEXT('Member Info'!N61, "DD/MM/YYYY")),IF(ISERROR(G65),"Error Detected, No rate entered",IF(E65=0,"",IF(F65="","Error Detected, No Pensionable pay",IF(ISERROR(AB65)," Unknown Values entered.",IF(T65+U65&lt;1,"Acceptable",IF(R65+S65=200, "No Contributions Entered", IF(K65="","Error Detected, Choose reason&gt;",IF(X65="1",IF(T65=1,"Please Enter Deemed Pensionable Pay","Add Any Relevant Details Above"),"Please Give Details Above"))))))))),IF(ISERROR(G65),"Error Detected, No rate entered",IF(E65=0,"",IF(F65="","Error Detected, No Pensionable pay",IF(ISERROR(AB65)," Unknown Values entered.",IF(T65+U65&lt;1,"Acceptable",IF(R65+S65=200, "No Contributions Entered", IF(K65="","Error Detected, Choose reason&gt;",IF(X65="1",IF(T65=1,"Please Enter Deemed Pensionable Pay","Add relevant Details Above"),"Please give details Above")))))))))))</f>
        <v/>
      </c>
      <c r="K65" s="263"/>
      <c r="L65" s="93"/>
      <c r="M65" s="93" t="str">
        <f t="shared" si="4"/>
        <v/>
      </c>
      <c r="N65" s="96">
        <f t="shared" si="5"/>
        <v>0</v>
      </c>
      <c r="O65" s="96">
        <f t="shared" si="0"/>
        <v>0</v>
      </c>
      <c r="P65" s="220">
        <f>(ROUND((F65/100*'Member Info'!$W$2), 2))</f>
        <v>0</v>
      </c>
      <c r="Q65" s="220" t="e">
        <f t="shared" si="6"/>
        <v>#VALUE!</v>
      </c>
      <c r="R65" s="220" t="str">
        <f t="shared" si="7"/>
        <v/>
      </c>
      <c r="S65" s="229" t="str">
        <f t="shared" si="8"/>
        <v/>
      </c>
      <c r="T65" s="230" t="str">
        <f t="shared" si="9"/>
        <v/>
      </c>
      <c r="U65" s="230" t="str">
        <f t="shared" si="10"/>
        <v/>
      </c>
      <c r="V65" s="224">
        <f t="shared" si="11"/>
        <v>0</v>
      </c>
      <c r="W65" s="112">
        <f t="shared" si="12"/>
        <v>0</v>
      </c>
      <c r="X65" s="237" t="str">
        <f t="shared" si="1"/>
        <v/>
      </c>
      <c r="Y65" s="242" t="b">
        <f t="shared" si="2"/>
        <v>0</v>
      </c>
      <c r="Z65" s="237">
        <f t="shared" si="13"/>
        <v>0</v>
      </c>
      <c r="AA65" s="237">
        <f>IF('Member Info'!N61="",1,"")</f>
        <v>1</v>
      </c>
      <c r="AB65" s="245" t="e">
        <f t="shared" si="14"/>
        <v>#VALUE!</v>
      </c>
      <c r="AC65" s="132" t="str">
        <f t="shared" si="3"/>
        <v/>
      </c>
      <c r="AD65" s="126">
        <f t="shared" si="15"/>
        <v>1</v>
      </c>
      <c r="AE65" s="126" t="str">
        <f>IF('Member Info'!N61&lt;&gt;"",IF('Member Info'!N61&lt;=$R$1,1,0),"")</f>
        <v/>
      </c>
      <c r="AG65" s="126" t="b">
        <f t="shared" si="16"/>
        <v>0</v>
      </c>
      <c r="AH65" s="126">
        <f t="shared" si="17"/>
        <v>0</v>
      </c>
      <c r="AJ65" s="126">
        <f t="shared" si="18"/>
        <v>0</v>
      </c>
      <c r="AK65" s="126">
        <f>IF('Member Info'!F61&gt;$R$1,1,0)</f>
        <v>0</v>
      </c>
      <c r="AL65" s="126" t="b">
        <f>IF(ISERROR(R65),ERROR.TYPE(#REF!)=ERROR.TYPE(R65),FALSE)</f>
        <v>0</v>
      </c>
      <c r="AM65" s="126" t="b">
        <f>IF(ISERROR(S65),ERROR.TYPE(#REF!)=ERROR.TYPE(S65),FALSE)</f>
        <v>0</v>
      </c>
      <c r="AN65" s="126">
        <f>IF(OR('Member Info'!F61&gt;=$S$1,'Member Info'!N61&gt;=$R$1),1,0)</f>
        <v>0</v>
      </c>
    </row>
    <row r="66" spans="1:40" x14ac:dyDescent="0.25">
      <c r="A66" s="4">
        <v>34</v>
      </c>
      <c r="B66" s="166">
        <f>'Member Info'!D62</f>
        <v>0</v>
      </c>
      <c r="C66" s="166">
        <f>'Member Info'!E62</f>
        <v>0</v>
      </c>
      <c r="D66" s="166" t="str">
        <f>'Member Info'!G62</f>
        <v/>
      </c>
      <c r="E66" s="167">
        <f>'Member Info'!B62</f>
        <v>0</v>
      </c>
      <c r="F66" s="244"/>
      <c r="G66" s="168" t="str">
        <f>IF(E66=0,"",
IF('Member Info'!$AM$19&lt;=$R$1,
SUMPRODUCT('Member Info'!L62+IF('Member Info'!H62&gt;'Member Info'!$AJ$12,'Member Info'!$AK$13,IF('Member Info'!H62&gt;'Member Info'!$AJ$11,'Member Info'!$AK$12,IF('Member Info'!H62&gt;'Member Info'!$AJ$10,'Member Info'!$AK$11,IF('Member Info'!H62&gt;'Member Info'!$AJ$9,'Member Info'!$AK$10,IF('Member Info'!H62&gt;'Member Info'!$AJ$8,'Member Info'!$AK$9,'Member Info'!$AK$8)))))),
SUMPRODUCT('Member Info'!L62+IF('Member Info'!H62&gt;'Member Info'!$AG$17,'Member Info'!$AH$18,IF('Member Info'!H62&gt;'Member Info'!$AG$16,'Member Info'!$AH$17,IF('Member Info'!H62&gt;'Member Info'!$AG$15,'Member Info'!$AH$16,IF('Member Info'!H62&gt;'Member Info'!$AG$14,'Member Info'!$AH$15,IF('Member Info'!H62&gt;'Member Info'!$AG$13,'Member Info'!$AH$14,IF('Member Info'!H62&gt;'Member Info'!$AG$12,'Member Info'!$AH$13,IF('Member Info'!H62&gt;'Member Info'!$AG$11,'Member Info'!$AH$12,IF('Member Info'!H62&gt;'Member Info'!$AG$10,'Member Info'!$AH$11,IF('Member Info'!H62&gt;'Member Info'!$AG$9,'Member Info'!$AH$10,IF('Member Info'!H62&gt;'Member Info'!$AG$8,'Member Info'!$AH$9,'Member Info'!$AH$8)))))))))))))</f>
        <v/>
      </c>
      <c r="H66" s="26"/>
      <c r="I66" s="26"/>
      <c r="J66" s="107" t="str">
        <f>IF(E66=0,"",IF('Member Info'!F62&gt;$S$1,CONCATENATE("Joined with practice on ", TEXT('Member Info'!F62, "DD/MM/YYYY")),IF('Member Info'!N62&lt;&gt;"",IF('Member Info'!N62&lt;$R$1,CONCATENATE("Left Scheme on ", TEXT('Member Info'!N62, "DD/MM/YYYY")),IF(ISERROR(G66),"Error Detected, No rate entered",IF(E66=0,"",IF(F66="","Error Detected, No Pensionable pay",IF(ISERROR(AB66)," Unknown Values entered.",IF(T66+U66&lt;1,"Acceptable",IF(R66+S66=200, "No Contributions Entered", IF(K66="","Error Detected, Choose reason&gt;",IF(X66="1",IF(T66=1,"Please Enter Deemed Pensionable Pay","Add Any Relevant Details Above"),"Please Give Details Above"))))))))),IF(ISERROR(G66),"Error Detected, No rate entered",IF(E66=0,"",IF(F66="","Error Detected, No Pensionable pay",IF(ISERROR(AB66)," Unknown Values entered.",IF(T66+U66&lt;1,"Acceptable",IF(R66+S66=200, "No Contributions Entered", IF(K66="","Error Detected, Choose reason&gt;",IF(X66="1",IF(T66=1,"Please Enter Deemed Pensionable Pay","Add relevant Details Above"),"Please give details Above")))))))))))</f>
        <v/>
      </c>
      <c r="K66" s="263"/>
      <c r="L66" s="93"/>
      <c r="M66" s="93" t="str">
        <f t="shared" si="4"/>
        <v/>
      </c>
      <c r="N66" s="96">
        <f t="shared" si="5"/>
        <v>0</v>
      </c>
      <c r="O66" s="96">
        <f t="shared" si="0"/>
        <v>0</v>
      </c>
      <c r="P66" s="220">
        <f>(ROUND((F66/100*'Member Info'!$W$2), 2))</f>
        <v>0</v>
      </c>
      <c r="Q66" s="220" t="e">
        <f t="shared" si="6"/>
        <v>#VALUE!</v>
      </c>
      <c r="R66" s="220" t="str">
        <f t="shared" si="7"/>
        <v/>
      </c>
      <c r="S66" s="229" t="str">
        <f t="shared" si="8"/>
        <v/>
      </c>
      <c r="T66" s="230" t="str">
        <f t="shared" si="9"/>
        <v/>
      </c>
      <c r="U66" s="230" t="str">
        <f t="shared" si="10"/>
        <v/>
      </c>
      <c r="V66" s="224">
        <f t="shared" si="11"/>
        <v>0</v>
      </c>
      <c r="W66" s="112">
        <f t="shared" si="12"/>
        <v>0</v>
      </c>
      <c r="X66" s="237" t="str">
        <f t="shared" si="1"/>
        <v/>
      </c>
      <c r="Y66" s="242" t="b">
        <f t="shared" si="2"/>
        <v>0</v>
      </c>
      <c r="Z66" s="237">
        <f t="shared" si="13"/>
        <v>0</v>
      </c>
      <c r="AA66" s="237">
        <f>IF('Member Info'!N62="",1,"")</f>
        <v>1</v>
      </c>
      <c r="AB66" s="245" t="e">
        <f t="shared" si="14"/>
        <v>#VALUE!</v>
      </c>
      <c r="AC66" s="132" t="str">
        <f t="shared" si="3"/>
        <v/>
      </c>
      <c r="AD66" s="126">
        <f t="shared" si="15"/>
        <v>1</v>
      </c>
      <c r="AE66" s="126" t="str">
        <f>IF('Member Info'!N62&lt;&gt;"",IF('Member Info'!N62&lt;=$R$1,1,0),"")</f>
        <v/>
      </c>
      <c r="AG66" s="126" t="b">
        <f t="shared" si="16"/>
        <v>0</v>
      </c>
      <c r="AH66" s="126">
        <f t="shared" si="17"/>
        <v>0</v>
      </c>
      <c r="AJ66" s="126">
        <f t="shared" si="18"/>
        <v>0</v>
      </c>
      <c r="AK66" s="126">
        <f>IF('Member Info'!F62&gt;$R$1,1,0)</f>
        <v>0</v>
      </c>
      <c r="AL66" s="126" t="b">
        <f>IF(ISERROR(R66),ERROR.TYPE(#REF!)=ERROR.TYPE(R66),FALSE)</f>
        <v>0</v>
      </c>
      <c r="AM66" s="126" t="b">
        <f>IF(ISERROR(S66),ERROR.TYPE(#REF!)=ERROR.TYPE(S66),FALSE)</f>
        <v>0</v>
      </c>
      <c r="AN66" s="126">
        <f>IF(OR('Member Info'!F62&gt;=$S$1,'Member Info'!N62&gt;=$R$1),1,0)</f>
        <v>0</v>
      </c>
    </row>
    <row r="67" spans="1:40" x14ac:dyDescent="0.25">
      <c r="A67" s="4">
        <v>35</v>
      </c>
      <c r="B67" s="166">
        <f>'Member Info'!D63</f>
        <v>0</v>
      </c>
      <c r="C67" s="166">
        <f>'Member Info'!E63</f>
        <v>0</v>
      </c>
      <c r="D67" s="166" t="str">
        <f>'Member Info'!G63</f>
        <v/>
      </c>
      <c r="E67" s="167">
        <f>'Member Info'!B63</f>
        <v>0</v>
      </c>
      <c r="F67" s="244"/>
      <c r="G67" s="168" t="str">
        <f>IF(E67=0,"",
IF('Member Info'!$AM$19&lt;=$R$1,
SUMPRODUCT('Member Info'!L63+IF('Member Info'!H63&gt;'Member Info'!$AJ$12,'Member Info'!$AK$13,IF('Member Info'!H63&gt;'Member Info'!$AJ$11,'Member Info'!$AK$12,IF('Member Info'!H63&gt;'Member Info'!$AJ$10,'Member Info'!$AK$11,IF('Member Info'!H63&gt;'Member Info'!$AJ$9,'Member Info'!$AK$10,IF('Member Info'!H63&gt;'Member Info'!$AJ$8,'Member Info'!$AK$9,'Member Info'!$AK$8)))))),
SUMPRODUCT('Member Info'!L63+IF('Member Info'!H63&gt;'Member Info'!$AG$17,'Member Info'!$AH$18,IF('Member Info'!H63&gt;'Member Info'!$AG$16,'Member Info'!$AH$17,IF('Member Info'!H63&gt;'Member Info'!$AG$15,'Member Info'!$AH$16,IF('Member Info'!H63&gt;'Member Info'!$AG$14,'Member Info'!$AH$15,IF('Member Info'!H63&gt;'Member Info'!$AG$13,'Member Info'!$AH$14,IF('Member Info'!H63&gt;'Member Info'!$AG$12,'Member Info'!$AH$13,IF('Member Info'!H63&gt;'Member Info'!$AG$11,'Member Info'!$AH$12,IF('Member Info'!H63&gt;'Member Info'!$AG$10,'Member Info'!$AH$11,IF('Member Info'!H63&gt;'Member Info'!$AG$9,'Member Info'!$AH$10,IF('Member Info'!H63&gt;'Member Info'!$AG$8,'Member Info'!$AH$9,'Member Info'!$AH$8)))))))))))))</f>
        <v/>
      </c>
      <c r="H67" s="26"/>
      <c r="I67" s="26"/>
      <c r="J67" s="107" t="str">
        <f>IF(E67=0,"",IF('Member Info'!F63&gt;$S$1,CONCATENATE("Joined with practice on ", TEXT('Member Info'!F63, "DD/MM/YYYY")),IF('Member Info'!N63&lt;&gt;"",IF('Member Info'!N63&lt;$R$1,CONCATENATE("Left Scheme on ", TEXT('Member Info'!N63, "DD/MM/YYYY")),IF(ISERROR(G67),"Error Detected, No rate entered",IF(E67=0,"",IF(F67="","Error Detected, No Pensionable pay",IF(ISERROR(AB67)," Unknown Values entered.",IF(T67+U67&lt;1,"Acceptable",IF(R67+S67=200, "No Contributions Entered", IF(K67="","Error Detected, Choose reason&gt;",IF(X67="1",IF(T67=1,"Please Enter Deemed Pensionable Pay","Add Any Relevant Details Above"),"Please Give Details Above"))))))))),IF(ISERROR(G67),"Error Detected, No rate entered",IF(E67=0,"",IF(F67="","Error Detected, No Pensionable pay",IF(ISERROR(AB67)," Unknown Values entered.",IF(T67+U67&lt;1,"Acceptable",IF(R67+S67=200, "No Contributions Entered", IF(K67="","Error Detected, Choose reason&gt;",IF(X67="1",IF(T67=1,"Please Enter Deemed Pensionable Pay","Add relevant Details Above"),"Please give details Above")))))))))))</f>
        <v/>
      </c>
      <c r="K67" s="263"/>
      <c r="L67" s="93"/>
      <c r="M67" s="93" t="str">
        <f t="shared" si="4"/>
        <v/>
      </c>
      <c r="N67" s="96">
        <f t="shared" si="5"/>
        <v>0</v>
      </c>
      <c r="O67" s="96">
        <f t="shared" si="0"/>
        <v>0</v>
      </c>
      <c r="P67" s="220">
        <f>(ROUND((F67/100*'Member Info'!$W$2), 2))</f>
        <v>0</v>
      </c>
      <c r="Q67" s="220" t="e">
        <f t="shared" si="6"/>
        <v>#VALUE!</v>
      </c>
      <c r="R67" s="220" t="str">
        <f t="shared" si="7"/>
        <v/>
      </c>
      <c r="S67" s="229" t="str">
        <f t="shared" si="8"/>
        <v/>
      </c>
      <c r="T67" s="230" t="str">
        <f t="shared" si="9"/>
        <v/>
      </c>
      <c r="U67" s="230" t="str">
        <f t="shared" si="10"/>
        <v/>
      </c>
      <c r="V67" s="224">
        <f t="shared" si="11"/>
        <v>0</v>
      </c>
      <c r="W67" s="112">
        <f t="shared" si="12"/>
        <v>0</v>
      </c>
      <c r="X67" s="237" t="str">
        <f t="shared" si="1"/>
        <v/>
      </c>
      <c r="Y67" s="242" t="b">
        <f t="shared" si="2"/>
        <v>0</v>
      </c>
      <c r="Z67" s="237">
        <f t="shared" si="13"/>
        <v>0</v>
      </c>
      <c r="AA67" s="237">
        <f>IF('Member Info'!N63="",1,"")</f>
        <v>1</v>
      </c>
      <c r="AB67" s="245" t="e">
        <f t="shared" si="14"/>
        <v>#VALUE!</v>
      </c>
      <c r="AC67" s="132" t="str">
        <f t="shared" si="3"/>
        <v/>
      </c>
      <c r="AD67" s="126">
        <f t="shared" si="15"/>
        <v>1</v>
      </c>
      <c r="AE67" s="126" t="str">
        <f>IF('Member Info'!N63&lt;&gt;"",IF('Member Info'!N63&lt;=$R$1,1,0),"")</f>
        <v/>
      </c>
      <c r="AG67" s="126" t="b">
        <f t="shared" si="16"/>
        <v>0</v>
      </c>
      <c r="AH67" s="126">
        <f t="shared" si="17"/>
        <v>0</v>
      </c>
      <c r="AJ67" s="126">
        <f t="shared" si="18"/>
        <v>0</v>
      </c>
      <c r="AK67" s="126">
        <f>IF('Member Info'!F63&gt;$R$1,1,0)</f>
        <v>0</v>
      </c>
      <c r="AL67" s="126" t="b">
        <f>IF(ISERROR(R67),ERROR.TYPE(#REF!)=ERROR.TYPE(R67),FALSE)</f>
        <v>0</v>
      </c>
      <c r="AM67" s="126" t="b">
        <f>IF(ISERROR(S67),ERROR.TYPE(#REF!)=ERROR.TYPE(S67),FALSE)</f>
        <v>0</v>
      </c>
      <c r="AN67" s="126">
        <f>IF(OR('Member Info'!F63&gt;=$S$1,'Member Info'!N63&gt;=$R$1),1,0)</f>
        <v>0</v>
      </c>
    </row>
    <row r="68" spans="1:40" x14ac:dyDescent="0.25">
      <c r="A68" s="4">
        <v>36</v>
      </c>
      <c r="B68" s="166">
        <f>'Member Info'!D64</f>
        <v>0</v>
      </c>
      <c r="C68" s="166">
        <f>'Member Info'!E64</f>
        <v>0</v>
      </c>
      <c r="D68" s="166" t="str">
        <f>'Member Info'!G64</f>
        <v/>
      </c>
      <c r="E68" s="167">
        <f>'Member Info'!B64</f>
        <v>0</v>
      </c>
      <c r="F68" s="244"/>
      <c r="G68" s="168" t="str">
        <f>IF(E68=0,"",
IF('Member Info'!$AM$19&lt;=$R$1,
SUMPRODUCT('Member Info'!L64+IF('Member Info'!H64&gt;'Member Info'!$AJ$12,'Member Info'!$AK$13,IF('Member Info'!H64&gt;'Member Info'!$AJ$11,'Member Info'!$AK$12,IF('Member Info'!H64&gt;'Member Info'!$AJ$10,'Member Info'!$AK$11,IF('Member Info'!H64&gt;'Member Info'!$AJ$9,'Member Info'!$AK$10,IF('Member Info'!H64&gt;'Member Info'!$AJ$8,'Member Info'!$AK$9,'Member Info'!$AK$8)))))),
SUMPRODUCT('Member Info'!L64+IF('Member Info'!H64&gt;'Member Info'!$AG$17,'Member Info'!$AH$18,IF('Member Info'!H64&gt;'Member Info'!$AG$16,'Member Info'!$AH$17,IF('Member Info'!H64&gt;'Member Info'!$AG$15,'Member Info'!$AH$16,IF('Member Info'!H64&gt;'Member Info'!$AG$14,'Member Info'!$AH$15,IF('Member Info'!H64&gt;'Member Info'!$AG$13,'Member Info'!$AH$14,IF('Member Info'!H64&gt;'Member Info'!$AG$12,'Member Info'!$AH$13,IF('Member Info'!H64&gt;'Member Info'!$AG$11,'Member Info'!$AH$12,IF('Member Info'!H64&gt;'Member Info'!$AG$10,'Member Info'!$AH$11,IF('Member Info'!H64&gt;'Member Info'!$AG$9,'Member Info'!$AH$10,IF('Member Info'!H64&gt;'Member Info'!$AG$8,'Member Info'!$AH$9,'Member Info'!$AH$8)))))))))))))</f>
        <v/>
      </c>
      <c r="H68" s="26"/>
      <c r="I68" s="26"/>
      <c r="J68" s="107" t="str">
        <f>IF(E68=0,"",IF('Member Info'!F64&gt;$S$1,CONCATENATE("Joined with practice on ", TEXT('Member Info'!F64, "DD/MM/YYYY")),IF('Member Info'!N64&lt;&gt;"",IF('Member Info'!N64&lt;$R$1,CONCATENATE("Left Scheme on ", TEXT('Member Info'!N64, "DD/MM/YYYY")),IF(ISERROR(G68),"Error Detected, No rate entered",IF(E68=0,"",IF(F68="","Error Detected, No Pensionable pay",IF(ISERROR(AB68)," Unknown Values entered.",IF(T68+U68&lt;1,"Acceptable",IF(R68+S68=200, "No Contributions Entered", IF(K68="","Error Detected, Choose reason&gt;",IF(X68="1",IF(T68=1,"Please Enter Deemed Pensionable Pay","Add Any Relevant Details Above"),"Please Give Details Above"))))))))),IF(ISERROR(G68),"Error Detected, No rate entered",IF(E68=0,"",IF(F68="","Error Detected, No Pensionable pay",IF(ISERROR(AB68)," Unknown Values entered.",IF(T68+U68&lt;1,"Acceptable",IF(R68+S68=200, "No Contributions Entered", IF(K68="","Error Detected, Choose reason&gt;",IF(X68="1",IF(T68=1,"Please Enter Deemed Pensionable Pay","Add relevant Details Above"),"Please give details Above")))))))))))</f>
        <v/>
      </c>
      <c r="K68" s="263"/>
      <c r="L68" s="93"/>
      <c r="M68" s="93" t="str">
        <f t="shared" si="4"/>
        <v/>
      </c>
      <c r="N68" s="96">
        <f t="shared" si="5"/>
        <v>0</v>
      </c>
      <c r="O68" s="96">
        <f t="shared" si="0"/>
        <v>0</v>
      </c>
      <c r="P68" s="220">
        <f>(ROUND((F68/100*'Member Info'!$W$2), 2))</f>
        <v>0</v>
      </c>
      <c r="Q68" s="220" t="e">
        <f t="shared" si="6"/>
        <v>#VALUE!</v>
      </c>
      <c r="R68" s="220" t="str">
        <f t="shared" si="7"/>
        <v/>
      </c>
      <c r="S68" s="229" t="str">
        <f t="shared" si="8"/>
        <v/>
      </c>
      <c r="T68" s="230" t="str">
        <f t="shared" si="9"/>
        <v/>
      </c>
      <c r="U68" s="230" t="str">
        <f t="shared" si="10"/>
        <v/>
      </c>
      <c r="V68" s="224">
        <f t="shared" si="11"/>
        <v>0</v>
      </c>
      <c r="W68" s="112">
        <f t="shared" si="12"/>
        <v>0</v>
      </c>
      <c r="X68" s="237" t="str">
        <f t="shared" si="1"/>
        <v/>
      </c>
      <c r="Y68" s="242" t="b">
        <f t="shared" si="2"/>
        <v>0</v>
      </c>
      <c r="Z68" s="237">
        <f t="shared" si="13"/>
        <v>0</v>
      </c>
      <c r="AA68" s="237">
        <f>IF('Member Info'!N64="",1,"")</f>
        <v>1</v>
      </c>
      <c r="AB68" s="245" t="e">
        <f t="shared" si="14"/>
        <v>#VALUE!</v>
      </c>
      <c r="AC68" s="132" t="str">
        <f t="shared" si="3"/>
        <v/>
      </c>
      <c r="AD68" s="126">
        <f t="shared" si="15"/>
        <v>1</v>
      </c>
      <c r="AE68" s="126" t="str">
        <f>IF('Member Info'!N64&lt;&gt;"",IF('Member Info'!N64&lt;=$R$1,1,0),"")</f>
        <v/>
      </c>
      <c r="AG68" s="126" t="b">
        <f t="shared" si="16"/>
        <v>0</v>
      </c>
      <c r="AH68" s="126">
        <f t="shared" si="17"/>
        <v>0</v>
      </c>
      <c r="AJ68" s="126">
        <f t="shared" si="18"/>
        <v>0</v>
      </c>
      <c r="AK68" s="126">
        <f>IF('Member Info'!F64&gt;$R$1,1,0)</f>
        <v>0</v>
      </c>
      <c r="AL68" s="126" t="b">
        <f>IF(ISERROR(R68),ERROR.TYPE(#REF!)=ERROR.TYPE(R68),FALSE)</f>
        <v>0</v>
      </c>
      <c r="AM68" s="126" t="b">
        <f>IF(ISERROR(S68),ERROR.TYPE(#REF!)=ERROR.TYPE(S68),FALSE)</f>
        <v>0</v>
      </c>
      <c r="AN68" s="126">
        <f>IF(OR('Member Info'!F64&gt;=$S$1,'Member Info'!N64&gt;=$R$1),1,0)</f>
        <v>0</v>
      </c>
    </row>
    <row r="69" spans="1:40" x14ac:dyDescent="0.25">
      <c r="A69" s="4">
        <v>37</v>
      </c>
      <c r="B69" s="166">
        <f>'Member Info'!D65</f>
        <v>0</v>
      </c>
      <c r="C69" s="166">
        <f>'Member Info'!E65</f>
        <v>0</v>
      </c>
      <c r="D69" s="166" t="str">
        <f>'Member Info'!G65</f>
        <v/>
      </c>
      <c r="E69" s="167">
        <f>'Member Info'!B65</f>
        <v>0</v>
      </c>
      <c r="F69" s="244"/>
      <c r="G69" s="168" t="str">
        <f>IF(E69=0,"",
IF('Member Info'!$AM$19&lt;=$R$1,
SUMPRODUCT('Member Info'!L65+IF('Member Info'!H65&gt;'Member Info'!$AJ$12,'Member Info'!$AK$13,IF('Member Info'!H65&gt;'Member Info'!$AJ$11,'Member Info'!$AK$12,IF('Member Info'!H65&gt;'Member Info'!$AJ$10,'Member Info'!$AK$11,IF('Member Info'!H65&gt;'Member Info'!$AJ$9,'Member Info'!$AK$10,IF('Member Info'!H65&gt;'Member Info'!$AJ$8,'Member Info'!$AK$9,'Member Info'!$AK$8)))))),
SUMPRODUCT('Member Info'!L65+IF('Member Info'!H65&gt;'Member Info'!$AG$17,'Member Info'!$AH$18,IF('Member Info'!H65&gt;'Member Info'!$AG$16,'Member Info'!$AH$17,IF('Member Info'!H65&gt;'Member Info'!$AG$15,'Member Info'!$AH$16,IF('Member Info'!H65&gt;'Member Info'!$AG$14,'Member Info'!$AH$15,IF('Member Info'!H65&gt;'Member Info'!$AG$13,'Member Info'!$AH$14,IF('Member Info'!H65&gt;'Member Info'!$AG$12,'Member Info'!$AH$13,IF('Member Info'!H65&gt;'Member Info'!$AG$11,'Member Info'!$AH$12,IF('Member Info'!H65&gt;'Member Info'!$AG$10,'Member Info'!$AH$11,IF('Member Info'!H65&gt;'Member Info'!$AG$9,'Member Info'!$AH$10,IF('Member Info'!H65&gt;'Member Info'!$AG$8,'Member Info'!$AH$9,'Member Info'!$AH$8)))))))))))))</f>
        <v/>
      </c>
      <c r="H69" s="26"/>
      <c r="I69" s="26"/>
      <c r="J69" s="107" t="str">
        <f>IF(E69=0,"",IF('Member Info'!F65&gt;$S$1,CONCATENATE("Joined with practice on ", TEXT('Member Info'!F65, "DD/MM/YYYY")),IF('Member Info'!N65&lt;&gt;"",IF('Member Info'!N65&lt;$R$1,CONCATENATE("Left Scheme on ", TEXT('Member Info'!N65, "DD/MM/YYYY")),IF(ISERROR(G69),"Error Detected, No rate entered",IF(E69=0,"",IF(F69="","Error Detected, No Pensionable pay",IF(ISERROR(AB69)," Unknown Values entered.",IF(T69+U69&lt;1,"Acceptable",IF(R69+S69=200, "No Contributions Entered", IF(K69="","Error Detected, Choose reason&gt;",IF(X69="1",IF(T69=1,"Please Enter Deemed Pensionable Pay","Add Any Relevant Details Above"),"Please Give Details Above"))))))))),IF(ISERROR(G69),"Error Detected, No rate entered",IF(E69=0,"",IF(F69="","Error Detected, No Pensionable pay",IF(ISERROR(AB69)," Unknown Values entered.",IF(T69+U69&lt;1,"Acceptable",IF(R69+S69=200, "No Contributions Entered", IF(K69="","Error Detected, Choose reason&gt;",IF(X69="1",IF(T69=1,"Please Enter Deemed Pensionable Pay","Add relevant Details Above"),"Please give details Above")))))))))))</f>
        <v/>
      </c>
      <c r="K69" s="263"/>
      <c r="L69" s="93"/>
      <c r="M69" s="93" t="str">
        <f t="shared" si="4"/>
        <v/>
      </c>
      <c r="N69" s="96">
        <f t="shared" si="5"/>
        <v>0</v>
      </c>
      <c r="O69" s="96">
        <f t="shared" si="0"/>
        <v>0</v>
      </c>
      <c r="P69" s="220">
        <f>(ROUND((F69/100*'Member Info'!$W$2), 2))</f>
        <v>0</v>
      </c>
      <c r="Q69" s="220" t="e">
        <f t="shared" si="6"/>
        <v>#VALUE!</v>
      </c>
      <c r="R69" s="220" t="str">
        <f t="shared" si="7"/>
        <v/>
      </c>
      <c r="S69" s="229" t="str">
        <f t="shared" si="8"/>
        <v/>
      </c>
      <c r="T69" s="230" t="str">
        <f t="shared" si="9"/>
        <v/>
      </c>
      <c r="U69" s="230" t="str">
        <f t="shared" si="10"/>
        <v/>
      </c>
      <c r="V69" s="224">
        <f t="shared" si="11"/>
        <v>0</v>
      </c>
      <c r="W69" s="112">
        <f t="shared" si="12"/>
        <v>0</v>
      </c>
      <c r="X69" s="237" t="str">
        <f t="shared" si="1"/>
        <v/>
      </c>
      <c r="Y69" s="242" t="b">
        <f t="shared" si="2"/>
        <v>0</v>
      </c>
      <c r="Z69" s="237">
        <f t="shared" si="13"/>
        <v>0</v>
      </c>
      <c r="AA69" s="237">
        <f>IF('Member Info'!N65="",1,"")</f>
        <v>1</v>
      </c>
      <c r="AB69" s="245" t="e">
        <f t="shared" si="14"/>
        <v>#VALUE!</v>
      </c>
      <c r="AC69" s="132" t="str">
        <f t="shared" si="3"/>
        <v/>
      </c>
      <c r="AD69" s="126">
        <f t="shared" si="15"/>
        <v>1</v>
      </c>
      <c r="AE69" s="126" t="str">
        <f>IF('Member Info'!N65&lt;&gt;"",IF('Member Info'!N65&lt;=$R$1,1,0),"")</f>
        <v/>
      </c>
      <c r="AG69" s="126" t="b">
        <f t="shared" si="16"/>
        <v>0</v>
      </c>
      <c r="AH69" s="126">
        <f t="shared" si="17"/>
        <v>0</v>
      </c>
      <c r="AJ69" s="126">
        <f t="shared" si="18"/>
        <v>0</v>
      </c>
      <c r="AK69" s="126">
        <f>IF('Member Info'!F65&gt;$R$1,1,0)</f>
        <v>0</v>
      </c>
      <c r="AL69" s="126" t="b">
        <f>IF(ISERROR(R69),ERROR.TYPE(#REF!)=ERROR.TYPE(R69),FALSE)</f>
        <v>0</v>
      </c>
      <c r="AM69" s="126" t="b">
        <f>IF(ISERROR(S69),ERROR.TYPE(#REF!)=ERROR.TYPE(S69),FALSE)</f>
        <v>0</v>
      </c>
      <c r="AN69" s="126">
        <f>IF(OR('Member Info'!F65&gt;=$S$1,'Member Info'!N65&gt;=$R$1),1,0)</f>
        <v>0</v>
      </c>
    </row>
    <row r="70" spans="1:40" x14ac:dyDescent="0.25">
      <c r="A70" s="4">
        <v>38</v>
      </c>
      <c r="B70" s="166">
        <f>'Member Info'!D66</f>
        <v>0</v>
      </c>
      <c r="C70" s="166">
        <f>'Member Info'!E66</f>
        <v>0</v>
      </c>
      <c r="D70" s="166" t="str">
        <f>'Member Info'!G66</f>
        <v/>
      </c>
      <c r="E70" s="167">
        <f>'Member Info'!B66</f>
        <v>0</v>
      </c>
      <c r="F70" s="244"/>
      <c r="G70" s="168" t="str">
        <f>IF(E70=0,"",
IF('Member Info'!$AM$19&lt;=$R$1,
SUMPRODUCT('Member Info'!L66+IF('Member Info'!H66&gt;'Member Info'!$AJ$12,'Member Info'!$AK$13,IF('Member Info'!H66&gt;'Member Info'!$AJ$11,'Member Info'!$AK$12,IF('Member Info'!H66&gt;'Member Info'!$AJ$10,'Member Info'!$AK$11,IF('Member Info'!H66&gt;'Member Info'!$AJ$9,'Member Info'!$AK$10,IF('Member Info'!H66&gt;'Member Info'!$AJ$8,'Member Info'!$AK$9,'Member Info'!$AK$8)))))),
SUMPRODUCT('Member Info'!L66+IF('Member Info'!H66&gt;'Member Info'!$AG$17,'Member Info'!$AH$18,IF('Member Info'!H66&gt;'Member Info'!$AG$16,'Member Info'!$AH$17,IF('Member Info'!H66&gt;'Member Info'!$AG$15,'Member Info'!$AH$16,IF('Member Info'!H66&gt;'Member Info'!$AG$14,'Member Info'!$AH$15,IF('Member Info'!H66&gt;'Member Info'!$AG$13,'Member Info'!$AH$14,IF('Member Info'!H66&gt;'Member Info'!$AG$12,'Member Info'!$AH$13,IF('Member Info'!H66&gt;'Member Info'!$AG$11,'Member Info'!$AH$12,IF('Member Info'!H66&gt;'Member Info'!$AG$10,'Member Info'!$AH$11,IF('Member Info'!H66&gt;'Member Info'!$AG$9,'Member Info'!$AH$10,IF('Member Info'!H66&gt;'Member Info'!$AG$8,'Member Info'!$AH$9,'Member Info'!$AH$8)))))))))))))</f>
        <v/>
      </c>
      <c r="H70" s="26"/>
      <c r="I70" s="26"/>
      <c r="J70" s="107" t="str">
        <f>IF(E70=0,"",IF('Member Info'!F66&gt;$S$1,CONCATENATE("Joined with practice on ", TEXT('Member Info'!F66, "DD/MM/YYYY")),IF('Member Info'!N66&lt;&gt;"",IF('Member Info'!N66&lt;$R$1,CONCATENATE("Left Scheme on ", TEXT('Member Info'!N66, "DD/MM/YYYY")),IF(ISERROR(G70),"Error Detected, No rate entered",IF(E70=0,"",IF(F70="","Error Detected, No Pensionable pay",IF(ISERROR(AB70)," Unknown Values entered.",IF(T70+U70&lt;1,"Acceptable",IF(R70+S70=200, "No Contributions Entered", IF(K70="","Error Detected, Choose reason&gt;",IF(X70="1",IF(T70=1,"Please Enter Deemed Pensionable Pay","Add Any Relevant Details Above"),"Please Give Details Above"))))))))),IF(ISERROR(G70),"Error Detected, No rate entered",IF(E70=0,"",IF(F70="","Error Detected, No Pensionable pay",IF(ISERROR(AB70)," Unknown Values entered.",IF(T70+U70&lt;1,"Acceptable",IF(R70+S70=200, "No Contributions Entered", IF(K70="","Error Detected, Choose reason&gt;",IF(X70="1",IF(T70=1,"Please Enter Deemed Pensionable Pay","Add relevant Details Above"),"Please give details Above")))))))))))</f>
        <v/>
      </c>
      <c r="K70" s="263"/>
      <c r="L70" s="93"/>
      <c r="M70" s="93" t="str">
        <f t="shared" si="4"/>
        <v/>
      </c>
      <c r="N70" s="96">
        <f t="shared" si="5"/>
        <v>0</v>
      </c>
      <c r="O70" s="96">
        <f t="shared" si="0"/>
        <v>0</v>
      </c>
      <c r="P70" s="220">
        <f>(ROUND((F70/100*'Member Info'!$W$2), 2))</f>
        <v>0</v>
      </c>
      <c r="Q70" s="220" t="e">
        <f t="shared" si="6"/>
        <v>#VALUE!</v>
      </c>
      <c r="R70" s="220" t="str">
        <f t="shared" si="7"/>
        <v/>
      </c>
      <c r="S70" s="229" t="str">
        <f t="shared" si="8"/>
        <v/>
      </c>
      <c r="T70" s="230" t="str">
        <f t="shared" si="9"/>
        <v/>
      </c>
      <c r="U70" s="230" t="str">
        <f t="shared" si="10"/>
        <v/>
      </c>
      <c r="V70" s="224">
        <f t="shared" si="11"/>
        <v>0</v>
      </c>
      <c r="W70" s="112">
        <f t="shared" si="12"/>
        <v>0</v>
      </c>
      <c r="X70" s="237" t="str">
        <f t="shared" si="1"/>
        <v/>
      </c>
      <c r="Y70" s="242" t="b">
        <f t="shared" si="2"/>
        <v>0</v>
      </c>
      <c r="Z70" s="237">
        <f t="shared" si="13"/>
        <v>0</v>
      </c>
      <c r="AA70" s="237">
        <f>IF('Member Info'!N66="",1,"")</f>
        <v>1</v>
      </c>
      <c r="AB70" s="245" t="e">
        <f t="shared" si="14"/>
        <v>#VALUE!</v>
      </c>
      <c r="AC70" s="132" t="str">
        <f t="shared" si="3"/>
        <v/>
      </c>
      <c r="AD70" s="126">
        <f t="shared" si="15"/>
        <v>1</v>
      </c>
      <c r="AE70" s="126" t="str">
        <f>IF('Member Info'!N66&lt;&gt;"",IF('Member Info'!N66&lt;=$R$1,1,0),"")</f>
        <v/>
      </c>
      <c r="AG70" s="126" t="b">
        <f t="shared" si="16"/>
        <v>0</v>
      </c>
      <c r="AH70" s="126">
        <f t="shared" si="17"/>
        <v>0</v>
      </c>
      <c r="AJ70" s="126">
        <f t="shared" si="18"/>
        <v>0</v>
      </c>
      <c r="AK70" s="126">
        <f>IF('Member Info'!F66&gt;$R$1,1,0)</f>
        <v>0</v>
      </c>
      <c r="AL70" s="126" t="b">
        <f>IF(ISERROR(R70),ERROR.TYPE(#REF!)=ERROR.TYPE(R70),FALSE)</f>
        <v>0</v>
      </c>
      <c r="AM70" s="126" t="b">
        <f>IF(ISERROR(S70),ERROR.TYPE(#REF!)=ERROR.TYPE(S70),FALSE)</f>
        <v>0</v>
      </c>
      <c r="AN70" s="126">
        <f>IF(OR('Member Info'!F66&gt;=$S$1,'Member Info'!N66&gt;=$R$1),1,0)</f>
        <v>0</v>
      </c>
    </row>
    <row r="71" spans="1:40" x14ac:dyDescent="0.25">
      <c r="A71" s="4">
        <v>39</v>
      </c>
      <c r="B71" s="166">
        <f>'Member Info'!D67</f>
        <v>0</v>
      </c>
      <c r="C71" s="166">
        <f>'Member Info'!E67</f>
        <v>0</v>
      </c>
      <c r="D71" s="166" t="str">
        <f>'Member Info'!G67</f>
        <v/>
      </c>
      <c r="E71" s="167">
        <f>'Member Info'!B67</f>
        <v>0</v>
      </c>
      <c r="F71" s="244"/>
      <c r="G71" s="168" t="str">
        <f>IF(E71=0,"",
IF('Member Info'!$AM$19&lt;=$R$1,
SUMPRODUCT('Member Info'!L67+IF('Member Info'!H67&gt;'Member Info'!$AJ$12,'Member Info'!$AK$13,IF('Member Info'!H67&gt;'Member Info'!$AJ$11,'Member Info'!$AK$12,IF('Member Info'!H67&gt;'Member Info'!$AJ$10,'Member Info'!$AK$11,IF('Member Info'!H67&gt;'Member Info'!$AJ$9,'Member Info'!$AK$10,IF('Member Info'!H67&gt;'Member Info'!$AJ$8,'Member Info'!$AK$9,'Member Info'!$AK$8)))))),
SUMPRODUCT('Member Info'!L67+IF('Member Info'!H67&gt;'Member Info'!$AG$17,'Member Info'!$AH$18,IF('Member Info'!H67&gt;'Member Info'!$AG$16,'Member Info'!$AH$17,IF('Member Info'!H67&gt;'Member Info'!$AG$15,'Member Info'!$AH$16,IF('Member Info'!H67&gt;'Member Info'!$AG$14,'Member Info'!$AH$15,IF('Member Info'!H67&gt;'Member Info'!$AG$13,'Member Info'!$AH$14,IF('Member Info'!H67&gt;'Member Info'!$AG$12,'Member Info'!$AH$13,IF('Member Info'!H67&gt;'Member Info'!$AG$11,'Member Info'!$AH$12,IF('Member Info'!H67&gt;'Member Info'!$AG$10,'Member Info'!$AH$11,IF('Member Info'!H67&gt;'Member Info'!$AG$9,'Member Info'!$AH$10,IF('Member Info'!H67&gt;'Member Info'!$AG$8,'Member Info'!$AH$9,'Member Info'!$AH$8)))))))))))))</f>
        <v/>
      </c>
      <c r="H71" s="26"/>
      <c r="I71" s="26"/>
      <c r="J71" s="107" t="str">
        <f>IF(E71=0,"",IF('Member Info'!F67&gt;$S$1,CONCATENATE("Joined with practice on ", TEXT('Member Info'!F67, "DD/MM/YYYY")),IF('Member Info'!N67&lt;&gt;"",IF('Member Info'!N67&lt;$R$1,CONCATENATE("Left Scheme on ", TEXT('Member Info'!N67, "DD/MM/YYYY")),IF(ISERROR(G71),"Error Detected, No rate entered",IF(E71=0,"",IF(F71="","Error Detected, No Pensionable pay",IF(ISERROR(AB71)," Unknown Values entered.",IF(T71+U71&lt;1,"Acceptable",IF(R71+S71=200, "No Contributions Entered", IF(K71="","Error Detected, Choose reason&gt;",IF(X71="1",IF(T71=1,"Please Enter Deemed Pensionable Pay","Add Any Relevant Details Above"),"Please Give Details Above"))))))))),IF(ISERROR(G71),"Error Detected, No rate entered",IF(E71=0,"",IF(F71="","Error Detected, No Pensionable pay",IF(ISERROR(AB71)," Unknown Values entered.",IF(T71+U71&lt;1,"Acceptable",IF(R71+S71=200, "No Contributions Entered", IF(K71="","Error Detected, Choose reason&gt;",IF(X71="1",IF(T71=1,"Please Enter Deemed Pensionable Pay","Add relevant Details Above"),"Please give details Above")))))))))))</f>
        <v/>
      </c>
      <c r="K71" s="263"/>
      <c r="L71" s="93"/>
      <c r="M71" s="93" t="str">
        <f t="shared" si="4"/>
        <v/>
      </c>
      <c r="N71" s="96">
        <f t="shared" si="5"/>
        <v>0</v>
      </c>
      <c r="O71" s="96">
        <f t="shared" si="0"/>
        <v>0</v>
      </c>
      <c r="P71" s="220">
        <f>(ROUND((F71/100*'Member Info'!$W$2), 2))</f>
        <v>0</v>
      </c>
      <c r="Q71" s="220" t="e">
        <f t="shared" si="6"/>
        <v>#VALUE!</v>
      </c>
      <c r="R71" s="220" t="str">
        <f t="shared" si="7"/>
        <v/>
      </c>
      <c r="S71" s="229" t="str">
        <f t="shared" si="8"/>
        <v/>
      </c>
      <c r="T71" s="230" t="str">
        <f t="shared" si="9"/>
        <v/>
      </c>
      <c r="U71" s="230" t="str">
        <f t="shared" si="10"/>
        <v/>
      </c>
      <c r="V71" s="224">
        <f t="shared" si="11"/>
        <v>0</v>
      </c>
      <c r="W71" s="112">
        <f t="shared" si="12"/>
        <v>0</v>
      </c>
      <c r="X71" s="237" t="str">
        <f t="shared" si="1"/>
        <v/>
      </c>
      <c r="Y71" s="242" t="b">
        <f t="shared" si="2"/>
        <v>0</v>
      </c>
      <c r="Z71" s="237">
        <f t="shared" si="13"/>
        <v>0</v>
      </c>
      <c r="AA71" s="237">
        <f>IF('Member Info'!N67="",1,"")</f>
        <v>1</v>
      </c>
      <c r="AB71" s="245" t="e">
        <f t="shared" si="14"/>
        <v>#VALUE!</v>
      </c>
      <c r="AC71" s="132" t="str">
        <f t="shared" si="3"/>
        <v/>
      </c>
      <c r="AD71" s="126">
        <f t="shared" si="15"/>
        <v>1</v>
      </c>
      <c r="AE71" s="126" t="str">
        <f>IF('Member Info'!N67&lt;&gt;"",IF('Member Info'!N67&lt;=$R$1,1,0),"")</f>
        <v/>
      </c>
      <c r="AG71" s="126" t="b">
        <f t="shared" si="16"/>
        <v>0</v>
      </c>
      <c r="AH71" s="126">
        <f t="shared" si="17"/>
        <v>0</v>
      </c>
      <c r="AJ71" s="126">
        <f t="shared" si="18"/>
        <v>0</v>
      </c>
      <c r="AK71" s="126">
        <f>IF('Member Info'!F67&gt;$R$1,1,0)</f>
        <v>0</v>
      </c>
      <c r="AL71" s="126" t="b">
        <f>IF(ISERROR(R71),ERROR.TYPE(#REF!)=ERROR.TYPE(R71),FALSE)</f>
        <v>0</v>
      </c>
      <c r="AM71" s="126" t="b">
        <f>IF(ISERROR(S71),ERROR.TYPE(#REF!)=ERROR.TYPE(S71),FALSE)</f>
        <v>0</v>
      </c>
      <c r="AN71" s="126">
        <f>IF(OR('Member Info'!F67&gt;=$S$1,'Member Info'!N67&gt;=$R$1),1,0)</f>
        <v>0</v>
      </c>
    </row>
    <row r="72" spans="1:40" x14ac:dyDescent="0.25">
      <c r="A72" s="4">
        <v>40</v>
      </c>
      <c r="B72" s="166">
        <f>'Member Info'!D68</f>
        <v>0</v>
      </c>
      <c r="C72" s="166">
        <f>'Member Info'!E68</f>
        <v>0</v>
      </c>
      <c r="D72" s="166" t="str">
        <f>'Member Info'!G68</f>
        <v/>
      </c>
      <c r="E72" s="167">
        <f>'Member Info'!B68</f>
        <v>0</v>
      </c>
      <c r="F72" s="244"/>
      <c r="G72" s="168" t="str">
        <f>IF(E72=0,"",
IF('Member Info'!$AM$19&lt;=$R$1,
SUMPRODUCT('Member Info'!L68+IF('Member Info'!H68&gt;'Member Info'!$AJ$12,'Member Info'!$AK$13,IF('Member Info'!H68&gt;'Member Info'!$AJ$11,'Member Info'!$AK$12,IF('Member Info'!H68&gt;'Member Info'!$AJ$10,'Member Info'!$AK$11,IF('Member Info'!H68&gt;'Member Info'!$AJ$9,'Member Info'!$AK$10,IF('Member Info'!H68&gt;'Member Info'!$AJ$8,'Member Info'!$AK$9,'Member Info'!$AK$8)))))),
SUMPRODUCT('Member Info'!L68+IF('Member Info'!H68&gt;'Member Info'!$AG$17,'Member Info'!$AH$18,IF('Member Info'!H68&gt;'Member Info'!$AG$16,'Member Info'!$AH$17,IF('Member Info'!H68&gt;'Member Info'!$AG$15,'Member Info'!$AH$16,IF('Member Info'!H68&gt;'Member Info'!$AG$14,'Member Info'!$AH$15,IF('Member Info'!H68&gt;'Member Info'!$AG$13,'Member Info'!$AH$14,IF('Member Info'!H68&gt;'Member Info'!$AG$12,'Member Info'!$AH$13,IF('Member Info'!H68&gt;'Member Info'!$AG$11,'Member Info'!$AH$12,IF('Member Info'!H68&gt;'Member Info'!$AG$10,'Member Info'!$AH$11,IF('Member Info'!H68&gt;'Member Info'!$AG$9,'Member Info'!$AH$10,IF('Member Info'!H68&gt;'Member Info'!$AG$8,'Member Info'!$AH$9,'Member Info'!$AH$8)))))))))))))</f>
        <v/>
      </c>
      <c r="H72" s="26"/>
      <c r="I72" s="26"/>
      <c r="J72" s="107" t="str">
        <f>IF(E72=0,"",IF('Member Info'!F68&gt;$S$1,CONCATENATE("Joined with practice on ", TEXT('Member Info'!F68, "DD/MM/YYYY")),IF('Member Info'!N68&lt;&gt;"",IF('Member Info'!N68&lt;$R$1,CONCATENATE("Left Scheme on ", TEXT('Member Info'!N68, "DD/MM/YYYY")),IF(ISERROR(G72),"Error Detected, No rate entered",IF(E72=0,"",IF(F72="","Error Detected, No Pensionable pay",IF(ISERROR(AB72)," Unknown Values entered.",IF(T72+U72&lt;1,"Acceptable",IF(R72+S72=200, "No Contributions Entered", IF(K72="","Error Detected, Choose reason&gt;",IF(X72="1",IF(T72=1,"Please Enter Deemed Pensionable Pay","Add Any Relevant Details Above"),"Please Give Details Above"))))))))),IF(ISERROR(G72),"Error Detected, No rate entered",IF(E72=0,"",IF(F72="","Error Detected, No Pensionable pay",IF(ISERROR(AB72)," Unknown Values entered.",IF(T72+U72&lt;1,"Acceptable",IF(R72+S72=200, "No Contributions Entered", IF(K72="","Error Detected, Choose reason&gt;",IF(X72="1",IF(T72=1,"Please Enter Deemed Pensionable Pay","Add relevant Details Above"),"Please give details Above")))))))))))</f>
        <v/>
      </c>
      <c r="K72" s="263"/>
      <c r="L72" s="93"/>
      <c r="M72" s="93" t="str">
        <f t="shared" si="4"/>
        <v/>
      </c>
      <c r="N72" s="96">
        <f t="shared" si="5"/>
        <v>0</v>
      </c>
      <c r="O72" s="96">
        <f t="shared" si="0"/>
        <v>0</v>
      </c>
      <c r="P72" s="220">
        <f>(ROUND((F72/100*'Member Info'!$W$2), 2))</f>
        <v>0</v>
      </c>
      <c r="Q72" s="220" t="e">
        <f t="shared" si="6"/>
        <v>#VALUE!</v>
      </c>
      <c r="R72" s="220" t="str">
        <f t="shared" si="7"/>
        <v/>
      </c>
      <c r="S72" s="229" t="str">
        <f t="shared" si="8"/>
        <v/>
      </c>
      <c r="T72" s="230" t="str">
        <f t="shared" si="9"/>
        <v/>
      </c>
      <c r="U72" s="230" t="str">
        <f t="shared" si="10"/>
        <v/>
      </c>
      <c r="V72" s="224">
        <f t="shared" si="11"/>
        <v>0</v>
      </c>
      <c r="W72" s="112">
        <f t="shared" si="12"/>
        <v>0</v>
      </c>
      <c r="X72" s="237" t="str">
        <f t="shared" si="1"/>
        <v/>
      </c>
      <c r="Y72" s="242" t="b">
        <f t="shared" si="2"/>
        <v>0</v>
      </c>
      <c r="Z72" s="237">
        <f t="shared" si="13"/>
        <v>0</v>
      </c>
      <c r="AA72" s="237">
        <f>IF('Member Info'!N68="",1,"")</f>
        <v>1</v>
      </c>
      <c r="AB72" s="245" t="e">
        <f t="shared" si="14"/>
        <v>#VALUE!</v>
      </c>
      <c r="AC72" s="132" t="str">
        <f t="shared" si="3"/>
        <v/>
      </c>
      <c r="AD72" s="126">
        <f t="shared" si="15"/>
        <v>1</v>
      </c>
      <c r="AE72" s="126" t="str">
        <f>IF('Member Info'!N68&lt;&gt;"",IF('Member Info'!N68&lt;=$R$1,1,0),"")</f>
        <v/>
      </c>
      <c r="AG72" s="126" t="b">
        <f t="shared" si="16"/>
        <v>0</v>
      </c>
      <c r="AH72" s="126">
        <f t="shared" si="17"/>
        <v>0</v>
      </c>
      <c r="AJ72" s="126">
        <f t="shared" si="18"/>
        <v>0</v>
      </c>
      <c r="AK72" s="126">
        <f>IF('Member Info'!F68&gt;$R$1,1,0)</f>
        <v>0</v>
      </c>
      <c r="AL72" s="126" t="b">
        <f>IF(ISERROR(R72),ERROR.TYPE(#REF!)=ERROR.TYPE(R72),FALSE)</f>
        <v>0</v>
      </c>
      <c r="AM72" s="126" t="b">
        <f>IF(ISERROR(S72),ERROR.TYPE(#REF!)=ERROR.TYPE(S72),FALSE)</f>
        <v>0</v>
      </c>
      <c r="AN72" s="126">
        <f>IF(OR('Member Info'!F68&gt;=$S$1,'Member Info'!N68&gt;=$R$1),1,0)</f>
        <v>0</v>
      </c>
    </row>
    <row r="73" spans="1:40" x14ac:dyDescent="0.25">
      <c r="A73" s="4">
        <v>41</v>
      </c>
      <c r="B73" s="166">
        <f>'Member Info'!D69</f>
        <v>0</v>
      </c>
      <c r="C73" s="166">
        <f>'Member Info'!E69</f>
        <v>0</v>
      </c>
      <c r="D73" s="166" t="str">
        <f>'Member Info'!G69</f>
        <v/>
      </c>
      <c r="E73" s="167">
        <f>'Member Info'!B69</f>
        <v>0</v>
      </c>
      <c r="F73" s="244"/>
      <c r="G73" s="168" t="str">
        <f>IF(E73=0,"",
IF('Member Info'!$AM$19&lt;=$R$1,
SUMPRODUCT('Member Info'!L69+IF('Member Info'!H69&gt;'Member Info'!$AJ$12,'Member Info'!$AK$13,IF('Member Info'!H69&gt;'Member Info'!$AJ$11,'Member Info'!$AK$12,IF('Member Info'!H69&gt;'Member Info'!$AJ$10,'Member Info'!$AK$11,IF('Member Info'!H69&gt;'Member Info'!$AJ$9,'Member Info'!$AK$10,IF('Member Info'!H69&gt;'Member Info'!$AJ$8,'Member Info'!$AK$9,'Member Info'!$AK$8)))))),
SUMPRODUCT('Member Info'!L69+IF('Member Info'!H69&gt;'Member Info'!$AG$17,'Member Info'!$AH$18,IF('Member Info'!H69&gt;'Member Info'!$AG$16,'Member Info'!$AH$17,IF('Member Info'!H69&gt;'Member Info'!$AG$15,'Member Info'!$AH$16,IF('Member Info'!H69&gt;'Member Info'!$AG$14,'Member Info'!$AH$15,IF('Member Info'!H69&gt;'Member Info'!$AG$13,'Member Info'!$AH$14,IF('Member Info'!H69&gt;'Member Info'!$AG$12,'Member Info'!$AH$13,IF('Member Info'!H69&gt;'Member Info'!$AG$11,'Member Info'!$AH$12,IF('Member Info'!H69&gt;'Member Info'!$AG$10,'Member Info'!$AH$11,IF('Member Info'!H69&gt;'Member Info'!$AG$9,'Member Info'!$AH$10,IF('Member Info'!H69&gt;'Member Info'!$AG$8,'Member Info'!$AH$9,'Member Info'!$AH$8)))))))))))))</f>
        <v/>
      </c>
      <c r="H73" s="26"/>
      <c r="I73" s="26"/>
      <c r="J73" s="107" t="str">
        <f>IF(E73=0,"",IF('Member Info'!F69&gt;$S$1,CONCATENATE("Joined with practice on ", TEXT('Member Info'!F69, "DD/MM/YYYY")),IF('Member Info'!N69&lt;&gt;"",IF('Member Info'!N69&lt;$R$1,CONCATENATE("Left Scheme on ", TEXT('Member Info'!N69, "DD/MM/YYYY")),IF(ISERROR(G73),"Error Detected, No rate entered",IF(E73=0,"",IF(F73="","Error Detected, No Pensionable pay",IF(ISERROR(AB73)," Unknown Values entered.",IF(T73+U73&lt;1,"Acceptable",IF(R73+S73=200, "No Contributions Entered", IF(K73="","Error Detected, Choose reason&gt;",IF(X73="1",IF(T73=1,"Please Enter Deemed Pensionable Pay","Add Any Relevant Details Above"),"Please Give Details Above"))))))))),IF(ISERROR(G73),"Error Detected, No rate entered",IF(E73=0,"",IF(F73="","Error Detected, No Pensionable pay",IF(ISERROR(AB73)," Unknown Values entered.",IF(T73+U73&lt;1,"Acceptable",IF(R73+S73=200, "No Contributions Entered", IF(K73="","Error Detected, Choose reason&gt;",IF(X73="1",IF(T73=1,"Please Enter Deemed Pensionable Pay","Add relevant Details Above"),"Please give details Above")))))))))))</f>
        <v/>
      </c>
      <c r="K73" s="263"/>
      <c r="L73" s="93"/>
      <c r="M73" s="93" t="str">
        <f t="shared" si="4"/>
        <v/>
      </c>
      <c r="N73" s="96">
        <f t="shared" si="5"/>
        <v>0</v>
      </c>
      <c r="O73" s="96">
        <f t="shared" si="0"/>
        <v>0</v>
      </c>
      <c r="P73" s="220">
        <f>(ROUND((F73/100*'Member Info'!$W$2), 2))</f>
        <v>0</v>
      </c>
      <c r="Q73" s="220" t="e">
        <f t="shared" si="6"/>
        <v>#VALUE!</v>
      </c>
      <c r="R73" s="220" t="str">
        <f t="shared" si="7"/>
        <v/>
      </c>
      <c r="S73" s="229" t="str">
        <f t="shared" si="8"/>
        <v/>
      </c>
      <c r="T73" s="230" t="str">
        <f t="shared" si="9"/>
        <v/>
      </c>
      <c r="U73" s="230" t="str">
        <f t="shared" si="10"/>
        <v/>
      </c>
      <c r="V73" s="224">
        <f t="shared" si="11"/>
        <v>0</v>
      </c>
      <c r="W73" s="112">
        <f t="shared" si="12"/>
        <v>0</v>
      </c>
      <c r="X73" s="237" t="str">
        <f t="shared" si="1"/>
        <v/>
      </c>
      <c r="Y73" s="242" t="b">
        <f t="shared" si="2"/>
        <v>0</v>
      </c>
      <c r="Z73" s="237">
        <f t="shared" si="13"/>
        <v>0</v>
      </c>
      <c r="AA73" s="237">
        <f>IF('Member Info'!N69="",1,"")</f>
        <v>1</v>
      </c>
      <c r="AB73" s="245" t="e">
        <f t="shared" si="14"/>
        <v>#VALUE!</v>
      </c>
      <c r="AC73" s="132" t="str">
        <f t="shared" si="3"/>
        <v/>
      </c>
      <c r="AD73" s="126">
        <f t="shared" si="15"/>
        <v>1</v>
      </c>
      <c r="AE73" s="126" t="str">
        <f>IF('Member Info'!N69&lt;&gt;"",IF('Member Info'!N69&lt;=$R$1,1,0),"")</f>
        <v/>
      </c>
      <c r="AG73" s="126" t="b">
        <f t="shared" si="16"/>
        <v>0</v>
      </c>
      <c r="AH73" s="126">
        <f t="shared" si="17"/>
        <v>0</v>
      </c>
      <c r="AJ73" s="126">
        <f t="shared" si="18"/>
        <v>0</v>
      </c>
      <c r="AK73" s="126">
        <f>IF('Member Info'!F69&gt;$R$1,1,0)</f>
        <v>0</v>
      </c>
      <c r="AL73" s="126" t="b">
        <f>IF(ISERROR(R73),ERROR.TYPE(#REF!)=ERROR.TYPE(R73),FALSE)</f>
        <v>0</v>
      </c>
      <c r="AM73" s="126" t="b">
        <f>IF(ISERROR(S73),ERROR.TYPE(#REF!)=ERROR.TYPE(S73),FALSE)</f>
        <v>0</v>
      </c>
      <c r="AN73" s="126">
        <f>IF(OR('Member Info'!F69&gt;=$S$1,'Member Info'!N69&gt;=$R$1),1,0)</f>
        <v>0</v>
      </c>
    </row>
    <row r="74" spans="1:40" x14ac:dyDescent="0.25">
      <c r="A74" s="4">
        <v>42</v>
      </c>
      <c r="B74" s="166">
        <f>'Member Info'!D70</f>
        <v>0</v>
      </c>
      <c r="C74" s="166">
        <f>'Member Info'!E70</f>
        <v>0</v>
      </c>
      <c r="D74" s="166" t="str">
        <f>'Member Info'!G70</f>
        <v/>
      </c>
      <c r="E74" s="167">
        <f>'Member Info'!B70</f>
        <v>0</v>
      </c>
      <c r="F74" s="244"/>
      <c r="G74" s="168" t="str">
        <f>IF(E74=0,"",
IF('Member Info'!$AM$19&lt;=$R$1,
SUMPRODUCT('Member Info'!L70+IF('Member Info'!H70&gt;'Member Info'!$AJ$12,'Member Info'!$AK$13,IF('Member Info'!H70&gt;'Member Info'!$AJ$11,'Member Info'!$AK$12,IF('Member Info'!H70&gt;'Member Info'!$AJ$10,'Member Info'!$AK$11,IF('Member Info'!H70&gt;'Member Info'!$AJ$9,'Member Info'!$AK$10,IF('Member Info'!H70&gt;'Member Info'!$AJ$8,'Member Info'!$AK$9,'Member Info'!$AK$8)))))),
SUMPRODUCT('Member Info'!L70+IF('Member Info'!H70&gt;'Member Info'!$AG$17,'Member Info'!$AH$18,IF('Member Info'!H70&gt;'Member Info'!$AG$16,'Member Info'!$AH$17,IF('Member Info'!H70&gt;'Member Info'!$AG$15,'Member Info'!$AH$16,IF('Member Info'!H70&gt;'Member Info'!$AG$14,'Member Info'!$AH$15,IF('Member Info'!H70&gt;'Member Info'!$AG$13,'Member Info'!$AH$14,IF('Member Info'!H70&gt;'Member Info'!$AG$12,'Member Info'!$AH$13,IF('Member Info'!H70&gt;'Member Info'!$AG$11,'Member Info'!$AH$12,IF('Member Info'!H70&gt;'Member Info'!$AG$10,'Member Info'!$AH$11,IF('Member Info'!H70&gt;'Member Info'!$AG$9,'Member Info'!$AH$10,IF('Member Info'!H70&gt;'Member Info'!$AG$8,'Member Info'!$AH$9,'Member Info'!$AH$8)))))))))))))</f>
        <v/>
      </c>
      <c r="H74" s="26"/>
      <c r="I74" s="26"/>
      <c r="J74" s="107" t="str">
        <f>IF(E74=0,"",IF('Member Info'!F70&gt;$S$1,CONCATENATE("Joined with practice on ", TEXT('Member Info'!F70, "DD/MM/YYYY")),IF('Member Info'!N70&lt;&gt;"",IF('Member Info'!N70&lt;$R$1,CONCATENATE("Left Scheme on ", TEXT('Member Info'!N70, "DD/MM/YYYY")),IF(ISERROR(G74),"Error Detected, No rate entered",IF(E74=0,"",IF(F74="","Error Detected, No Pensionable pay",IF(ISERROR(AB74)," Unknown Values entered.",IF(T74+U74&lt;1,"Acceptable",IF(R74+S74=200, "No Contributions Entered", IF(K74="","Error Detected, Choose reason&gt;",IF(X74="1",IF(T74=1,"Please Enter Deemed Pensionable Pay","Add Any Relevant Details Above"),"Please Give Details Above"))))))))),IF(ISERROR(G74),"Error Detected, No rate entered",IF(E74=0,"",IF(F74="","Error Detected, No Pensionable pay",IF(ISERROR(AB74)," Unknown Values entered.",IF(T74+U74&lt;1,"Acceptable",IF(R74+S74=200, "No Contributions Entered", IF(K74="","Error Detected, Choose reason&gt;",IF(X74="1",IF(T74=1,"Please Enter Deemed Pensionable Pay","Add relevant Details Above"),"Please give details Above")))))))))))</f>
        <v/>
      </c>
      <c r="K74" s="263"/>
      <c r="L74" s="93"/>
      <c r="M74" s="93" t="str">
        <f t="shared" si="4"/>
        <v/>
      </c>
      <c r="N74" s="96">
        <f t="shared" si="5"/>
        <v>0</v>
      </c>
      <c r="O74" s="96">
        <f t="shared" si="0"/>
        <v>0</v>
      </c>
      <c r="P74" s="220">
        <f>(ROUND((F74/100*'Member Info'!$W$2), 2))</f>
        <v>0</v>
      </c>
      <c r="Q74" s="220" t="e">
        <f t="shared" si="6"/>
        <v>#VALUE!</v>
      </c>
      <c r="R74" s="220" t="str">
        <f t="shared" si="7"/>
        <v/>
      </c>
      <c r="S74" s="229" t="str">
        <f t="shared" si="8"/>
        <v/>
      </c>
      <c r="T74" s="230" t="str">
        <f t="shared" si="9"/>
        <v/>
      </c>
      <c r="U74" s="230" t="str">
        <f t="shared" si="10"/>
        <v/>
      </c>
      <c r="V74" s="224">
        <f t="shared" si="11"/>
        <v>0</v>
      </c>
      <c r="W74" s="112">
        <f t="shared" si="12"/>
        <v>0</v>
      </c>
      <c r="X74" s="237" t="str">
        <f t="shared" si="1"/>
        <v/>
      </c>
      <c r="Y74" s="242" t="b">
        <f t="shared" si="2"/>
        <v>0</v>
      </c>
      <c r="Z74" s="237">
        <f t="shared" si="13"/>
        <v>0</v>
      </c>
      <c r="AA74" s="237">
        <f>IF('Member Info'!N70="",1,"")</f>
        <v>1</v>
      </c>
      <c r="AB74" s="245" t="e">
        <f t="shared" si="14"/>
        <v>#VALUE!</v>
      </c>
      <c r="AC74" s="132" t="str">
        <f t="shared" si="3"/>
        <v/>
      </c>
      <c r="AD74" s="126">
        <f t="shared" si="15"/>
        <v>1</v>
      </c>
      <c r="AE74" s="126" t="str">
        <f>IF('Member Info'!N70&lt;&gt;"",IF('Member Info'!N70&lt;=$R$1,1,0),"")</f>
        <v/>
      </c>
      <c r="AG74" s="126" t="b">
        <f t="shared" si="16"/>
        <v>0</v>
      </c>
      <c r="AH74" s="126">
        <f t="shared" si="17"/>
        <v>0</v>
      </c>
      <c r="AJ74" s="126">
        <f t="shared" si="18"/>
        <v>0</v>
      </c>
      <c r="AK74" s="126">
        <f>IF('Member Info'!F70&gt;$R$1,1,0)</f>
        <v>0</v>
      </c>
      <c r="AL74" s="126" t="b">
        <f>IF(ISERROR(R74),ERROR.TYPE(#REF!)=ERROR.TYPE(R74),FALSE)</f>
        <v>0</v>
      </c>
      <c r="AM74" s="126" t="b">
        <f>IF(ISERROR(S74),ERROR.TYPE(#REF!)=ERROR.TYPE(S74),FALSE)</f>
        <v>0</v>
      </c>
      <c r="AN74" s="126">
        <f>IF(OR('Member Info'!F70&gt;=$S$1,'Member Info'!N70&gt;=$R$1),1,0)</f>
        <v>0</v>
      </c>
    </row>
    <row r="75" spans="1:40" x14ac:dyDescent="0.25">
      <c r="A75" s="4">
        <v>43</v>
      </c>
      <c r="B75" s="166">
        <f>'Member Info'!D71</f>
        <v>0</v>
      </c>
      <c r="C75" s="166">
        <f>'Member Info'!E71</f>
        <v>0</v>
      </c>
      <c r="D75" s="166" t="str">
        <f>'Member Info'!G71</f>
        <v/>
      </c>
      <c r="E75" s="167">
        <f>'Member Info'!B71</f>
        <v>0</v>
      </c>
      <c r="F75" s="244"/>
      <c r="G75" s="168" t="str">
        <f>IF(E75=0,"",
IF('Member Info'!$AM$19&lt;=$R$1,
SUMPRODUCT('Member Info'!L71+IF('Member Info'!H71&gt;'Member Info'!$AJ$12,'Member Info'!$AK$13,IF('Member Info'!H71&gt;'Member Info'!$AJ$11,'Member Info'!$AK$12,IF('Member Info'!H71&gt;'Member Info'!$AJ$10,'Member Info'!$AK$11,IF('Member Info'!H71&gt;'Member Info'!$AJ$9,'Member Info'!$AK$10,IF('Member Info'!H71&gt;'Member Info'!$AJ$8,'Member Info'!$AK$9,'Member Info'!$AK$8)))))),
SUMPRODUCT('Member Info'!L71+IF('Member Info'!H71&gt;'Member Info'!$AG$17,'Member Info'!$AH$18,IF('Member Info'!H71&gt;'Member Info'!$AG$16,'Member Info'!$AH$17,IF('Member Info'!H71&gt;'Member Info'!$AG$15,'Member Info'!$AH$16,IF('Member Info'!H71&gt;'Member Info'!$AG$14,'Member Info'!$AH$15,IF('Member Info'!H71&gt;'Member Info'!$AG$13,'Member Info'!$AH$14,IF('Member Info'!H71&gt;'Member Info'!$AG$12,'Member Info'!$AH$13,IF('Member Info'!H71&gt;'Member Info'!$AG$11,'Member Info'!$AH$12,IF('Member Info'!H71&gt;'Member Info'!$AG$10,'Member Info'!$AH$11,IF('Member Info'!H71&gt;'Member Info'!$AG$9,'Member Info'!$AH$10,IF('Member Info'!H71&gt;'Member Info'!$AG$8,'Member Info'!$AH$9,'Member Info'!$AH$8)))))))))))))</f>
        <v/>
      </c>
      <c r="H75" s="26"/>
      <c r="I75" s="26"/>
      <c r="J75" s="107" t="str">
        <f>IF(E75=0,"",IF('Member Info'!F71&gt;$S$1,CONCATENATE("Joined with practice on ", TEXT('Member Info'!F71, "DD/MM/YYYY")),IF('Member Info'!N71&lt;&gt;"",IF('Member Info'!N71&lt;$R$1,CONCATENATE("Left Scheme on ", TEXT('Member Info'!N71, "DD/MM/YYYY")),IF(ISERROR(G75),"Error Detected, No rate entered",IF(E75=0,"",IF(F75="","Error Detected, No Pensionable pay",IF(ISERROR(AB75)," Unknown Values entered.",IF(T75+U75&lt;1,"Acceptable",IF(R75+S75=200, "No Contributions Entered", IF(K75="","Error Detected, Choose reason&gt;",IF(X75="1",IF(T75=1,"Please Enter Deemed Pensionable Pay","Add Any Relevant Details Above"),"Please Give Details Above"))))))))),IF(ISERROR(G75),"Error Detected, No rate entered",IF(E75=0,"",IF(F75="","Error Detected, No Pensionable pay",IF(ISERROR(AB75)," Unknown Values entered.",IF(T75+U75&lt;1,"Acceptable",IF(R75+S75=200, "No Contributions Entered", IF(K75="","Error Detected, Choose reason&gt;",IF(X75="1",IF(T75=1,"Please Enter Deemed Pensionable Pay","Add relevant Details Above"),"Please give details Above")))))))))))</f>
        <v/>
      </c>
      <c r="K75" s="263"/>
      <c r="L75" s="93"/>
      <c r="M75" s="93" t="str">
        <f t="shared" si="4"/>
        <v/>
      </c>
      <c r="N75" s="96">
        <f t="shared" si="5"/>
        <v>0</v>
      </c>
      <c r="O75" s="96">
        <f t="shared" si="0"/>
        <v>0</v>
      </c>
      <c r="P75" s="220">
        <f>(ROUND((F75/100*'Member Info'!$W$2), 2))</f>
        <v>0</v>
      </c>
      <c r="Q75" s="220" t="e">
        <f t="shared" si="6"/>
        <v>#VALUE!</v>
      </c>
      <c r="R75" s="220" t="str">
        <f t="shared" si="7"/>
        <v/>
      </c>
      <c r="S75" s="229" t="str">
        <f t="shared" si="8"/>
        <v/>
      </c>
      <c r="T75" s="230" t="str">
        <f t="shared" si="9"/>
        <v/>
      </c>
      <c r="U75" s="230" t="str">
        <f t="shared" si="10"/>
        <v/>
      </c>
      <c r="V75" s="224">
        <f t="shared" si="11"/>
        <v>0</v>
      </c>
      <c r="W75" s="112">
        <f t="shared" si="12"/>
        <v>0</v>
      </c>
      <c r="X75" s="237" t="str">
        <f t="shared" si="1"/>
        <v/>
      </c>
      <c r="Y75" s="242" t="b">
        <f t="shared" si="2"/>
        <v>0</v>
      </c>
      <c r="Z75" s="237">
        <f t="shared" si="13"/>
        <v>0</v>
      </c>
      <c r="AA75" s="237">
        <f>IF('Member Info'!N71="",1,"")</f>
        <v>1</v>
      </c>
      <c r="AB75" s="245" t="e">
        <f t="shared" si="14"/>
        <v>#VALUE!</v>
      </c>
      <c r="AC75" s="132" t="str">
        <f t="shared" si="3"/>
        <v/>
      </c>
      <c r="AD75" s="126">
        <f t="shared" si="15"/>
        <v>1</v>
      </c>
      <c r="AE75" s="126" t="str">
        <f>IF('Member Info'!N71&lt;&gt;"",IF('Member Info'!N71&lt;=$R$1,1,0),"")</f>
        <v/>
      </c>
      <c r="AG75" s="126" t="b">
        <f t="shared" si="16"/>
        <v>0</v>
      </c>
      <c r="AH75" s="126">
        <f t="shared" si="17"/>
        <v>0</v>
      </c>
      <c r="AJ75" s="126">
        <f t="shared" si="18"/>
        <v>0</v>
      </c>
      <c r="AK75" s="126">
        <f>IF('Member Info'!F71&gt;$R$1,1,0)</f>
        <v>0</v>
      </c>
      <c r="AL75" s="126" t="b">
        <f>IF(ISERROR(R75),ERROR.TYPE(#REF!)=ERROR.TYPE(R75),FALSE)</f>
        <v>0</v>
      </c>
      <c r="AM75" s="126" t="b">
        <f>IF(ISERROR(S75),ERROR.TYPE(#REF!)=ERROR.TYPE(S75),FALSE)</f>
        <v>0</v>
      </c>
      <c r="AN75" s="126">
        <f>IF(OR('Member Info'!F71&gt;=$S$1,'Member Info'!N71&gt;=$R$1),1,0)</f>
        <v>0</v>
      </c>
    </row>
    <row r="76" spans="1:40" x14ac:dyDescent="0.25">
      <c r="A76" s="4">
        <v>44</v>
      </c>
      <c r="B76" s="166">
        <f>'Member Info'!D72</f>
        <v>0</v>
      </c>
      <c r="C76" s="166">
        <f>'Member Info'!E72</f>
        <v>0</v>
      </c>
      <c r="D76" s="166" t="str">
        <f>'Member Info'!G72</f>
        <v/>
      </c>
      <c r="E76" s="167">
        <f>'Member Info'!B72</f>
        <v>0</v>
      </c>
      <c r="F76" s="244"/>
      <c r="G76" s="168" t="str">
        <f>IF(E76=0,"",
IF('Member Info'!$AM$19&lt;=$R$1,
SUMPRODUCT('Member Info'!L72+IF('Member Info'!H72&gt;'Member Info'!$AJ$12,'Member Info'!$AK$13,IF('Member Info'!H72&gt;'Member Info'!$AJ$11,'Member Info'!$AK$12,IF('Member Info'!H72&gt;'Member Info'!$AJ$10,'Member Info'!$AK$11,IF('Member Info'!H72&gt;'Member Info'!$AJ$9,'Member Info'!$AK$10,IF('Member Info'!H72&gt;'Member Info'!$AJ$8,'Member Info'!$AK$9,'Member Info'!$AK$8)))))),
SUMPRODUCT('Member Info'!L72+IF('Member Info'!H72&gt;'Member Info'!$AG$17,'Member Info'!$AH$18,IF('Member Info'!H72&gt;'Member Info'!$AG$16,'Member Info'!$AH$17,IF('Member Info'!H72&gt;'Member Info'!$AG$15,'Member Info'!$AH$16,IF('Member Info'!H72&gt;'Member Info'!$AG$14,'Member Info'!$AH$15,IF('Member Info'!H72&gt;'Member Info'!$AG$13,'Member Info'!$AH$14,IF('Member Info'!H72&gt;'Member Info'!$AG$12,'Member Info'!$AH$13,IF('Member Info'!H72&gt;'Member Info'!$AG$11,'Member Info'!$AH$12,IF('Member Info'!H72&gt;'Member Info'!$AG$10,'Member Info'!$AH$11,IF('Member Info'!H72&gt;'Member Info'!$AG$9,'Member Info'!$AH$10,IF('Member Info'!H72&gt;'Member Info'!$AG$8,'Member Info'!$AH$9,'Member Info'!$AH$8)))))))))))))</f>
        <v/>
      </c>
      <c r="H76" s="26"/>
      <c r="I76" s="26"/>
      <c r="J76" s="107" t="str">
        <f>IF(E76=0,"",IF('Member Info'!F72&gt;$S$1,CONCATENATE("Joined with practice on ", TEXT('Member Info'!F72, "DD/MM/YYYY")),IF('Member Info'!N72&lt;&gt;"",IF('Member Info'!N72&lt;$R$1,CONCATENATE("Left Scheme on ", TEXT('Member Info'!N72, "DD/MM/YYYY")),IF(ISERROR(G76),"Error Detected, No rate entered",IF(E76=0,"",IF(F76="","Error Detected, No Pensionable pay",IF(ISERROR(AB76)," Unknown Values entered.",IF(T76+U76&lt;1,"Acceptable",IF(R76+S76=200, "No Contributions Entered", IF(K76="","Error Detected, Choose reason&gt;",IF(X76="1",IF(T76=1,"Please Enter Deemed Pensionable Pay","Add Any Relevant Details Above"),"Please Give Details Above"))))))))),IF(ISERROR(G76),"Error Detected, No rate entered",IF(E76=0,"",IF(F76="","Error Detected, No Pensionable pay",IF(ISERROR(AB76)," Unknown Values entered.",IF(T76+U76&lt;1,"Acceptable",IF(R76+S76=200, "No Contributions Entered", IF(K76="","Error Detected, Choose reason&gt;",IF(X76="1",IF(T76=1,"Please Enter Deemed Pensionable Pay","Add relevant Details Above"),"Please give details Above")))))))))))</f>
        <v/>
      </c>
      <c r="K76" s="263"/>
      <c r="L76" s="93"/>
      <c r="M76" s="93" t="str">
        <f t="shared" si="4"/>
        <v/>
      </c>
      <c r="N76" s="96">
        <f t="shared" si="5"/>
        <v>0</v>
      </c>
      <c r="O76" s="96">
        <f t="shared" si="0"/>
        <v>0</v>
      </c>
      <c r="P76" s="220">
        <f>(ROUND((F76/100*'Member Info'!$W$2), 2))</f>
        <v>0</v>
      </c>
      <c r="Q76" s="220" t="e">
        <f t="shared" si="6"/>
        <v>#VALUE!</v>
      </c>
      <c r="R76" s="220" t="str">
        <f t="shared" si="7"/>
        <v/>
      </c>
      <c r="S76" s="229" t="str">
        <f t="shared" si="8"/>
        <v/>
      </c>
      <c r="T76" s="230" t="str">
        <f t="shared" si="9"/>
        <v/>
      </c>
      <c r="U76" s="230" t="str">
        <f t="shared" si="10"/>
        <v/>
      </c>
      <c r="V76" s="224">
        <f t="shared" si="11"/>
        <v>0</v>
      </c>
      <c r="W76" s="112">
        <f t="shared" si="12"/>
        <v>0</v>
      </c>
      <c r="X76" s="237" t="str">
        <f t="shared" si="1"/>
        <v/>
      </c>
      <c r="Y76" s="242" t="b">
        <f t="shared" si="2"/>
        <v>0</v>
      </c>
      <c r="Z76" s="237">
        <f t="shared" si="13"/>
        <v>0</v>
      </c>
      <c r="AA76" s="237">
        <f>IF('Member Info'!N72="",1,"")</f>
        <v>1</v>
      </c>
      <c r="AB76" s="245" t="e">
        <f t="shared" si="14"/>
        <v>#VALUE!</v>
      </c>
      <c r="AC76" s="132" t="str">
        <f t="shared" si="3"/>
        <v/>
      </c>
      <c r="AD76" s="126">
        <f t="shared" si="15"/>
        <v>1</v>
      </c>
      <c r="AE76" s="126" t="str">
        <f>IF('Member Info'!N72&lt;&gt;"",IF('Member Info'!N72&lt;=$R$1,1,0),"")</f>
        <v/>
      </c>
      <c r="AG76" s="126" t="b">
        <f t="shared" si="16"/>
        <v>0</v>
      </c>
      <c r="AH76" s="126">
        <f t="shared" si="17"/>
        <v>0</v>
      </c>
      <c r="AJ76" s="126">
        <f t="shared" si="18"/>
        <v>0</v>
      </c>
      <c r="AK76" s="126">
        <f>IF('Member Info'!F72&gt;$R$1,1,0)</f>
        <v>0</v>
      </c>
      <c r="AL76" s="126" t="b">
        <f>IF(ISERROR(R76),ERROR.TYPE(#REF!)=ERROR.TYPE(R76),FALSE)</f>
        <v>0</v>
      </c>
      <c r="AM76" s="126" t="b">
        <f>IF(ISERROR(S76),ERROR.TYPE(#REF!)=ERROR.TYPE(S76),FALSE)</f>
        <v>0</v>
      </c>
      <c r="AN76" s="126">
        <f>IF(OR('Member Info'!F72&gt;=$S$1,'Member Info'!N72&gt;=$R$1),1,0)</f>
        <v>0</v>
      </c>
    </row>
    <row r="77" spans="1:40" x14ac:dyDescent="0.25">
      <c r="A77" s="4">
        <v>45</v>
      </c>
      <c r="B77" s="166">
        <f>'Member Info'!D73</f>
        <v>0</v>
      </c>
      <c r="C77" s="166">
        <f>'Member Info'!E73</f>
        <v>0</v>
      </c>
      <c r="D77" s="166" t="str">
        <f>'Member Info'!G73</f>
        <v/>
      </c>
      <c r="E77" s="167">
        <f>'Member Info'!B73</f>
        <v>0</v>
      </c>
      <c r="F77" s="244"/>
      <c r="G77" s="168" t="str">
        <f>IF(E77=0,"",
IF('Member Info'!$AM$19&lt;=$R$1,
SUMPRODUCT('Member Info'!L73+IF('Member Info'!H73&gt;'Member Info'!$AJ$12,'Member Info'!$AK$13,IF('Member Info'!H73&gt;'Member Info'!$AJ$11,'Member Info'!$AK$12,IF('Member Info'!H73&gt;'Member Info'!$AJ$10,'Member Info'!$AK$11,IF('Member Info'!H73&gt;'Member Info'!$AJ$9,'Member Info'!$AK$10,IF('Member Info'!H73&gt;'Member Info'!$AJ$8,'Member Info'!$AK$9,'Member Info'!$AK$8)))))),
SUMPRODUCT('Member Info'!L73+IF('Member Info'!H73&gt;'Member Info'!$AG$17,'Member Info'!$AH$18,IF('Member Info'!H73&gt;'Member Info'!$AG$16,'Member Info'!$AH$17,IF('Member Info'!H73&gt;'Member Info'!$AG$15,'Member Info'!$AH$16,IF('Member Info'!H73&gt;'Member Info'!$AG$14,'Member Info'!$AH$15,IF('Member Info'!H73&gt;'Member Info'!$AG$13,'Member Info'!$AH$14,IF('Member Info'!H73&gt;'Member Info'!$AG$12,'Member Info'!$AH$13,IF('Member Info'!H73&gt;'Member Info'!$AG$11,'Member Info'!$AH$12,IF('Member Info'!H73&gt;'Member Info'!$AG$10,'Member Info'!$AH$11,IF('Member Info'!H73&gt;'Member Info'!$AG$9,'Member Info'!$AH$10,IF('Member Info'!H73&gt;'Member Info'!$AG$8,'Member Info'!$AH$9,'Member Info'!$AH$8)))))))))))))</f>
        <v/>
      </c>
      <c r="H77" s="26"/>
      <c r="I77" s="26"/>
      <c r="J77" s="107" t="str">
        <f>IF(E77=0,"",IF('Member Info'!F73&gt;$S$1,CONCATENATE("Joined with practice on ", TEXT('Member Info'!F73, "DD/MM/YYYY")),IF('Member Info'!N73&lt;&gt;"",IF('Member Info'!N73&lt;$R$1,CONCATENATE("Left Scheme on ", TEXT('Member Info'!N73, "DD/MM/YYYY")),IF(ISERROR(G77),"Error Detected, No rate entered",IF(E77=0,"",IF(F77="","Error Detected, No Pensionable pay",IF(ISERROR(AB77)," Unknown Values entered.",IF(T77+U77&lt;1,"Acceptable",IF(R77+S77=200, "No Contributions Entered", IF(K77="","Error Detected, Choose reason&gt;",IF(X77="1",IF(T77=1,"Please Enter Deemed Pensionable Pay","Add Any Relevant Details Above"),"Please Give Details Above"))))))))),IF(ISERROR(G77),"Error Detected, No rate entered",IF(E77=0,"",IF(F77="","Error Detected, No Pensionable pay",IF(ISERROR(AB77)," Unknown Values entered.",IF(T77+U77&lt;1,"Acceptable",IF(R77+S77=200, "No Contributions Entered", IF(K77="","Error Detected, Choose reason&gt;",IF(X77="1",IF(T77=1,"Please Enter Deemed Pensionable Pay","Add relevant Details Above"),"Please give details Above")))))))))))</f>
        <v/>
      </c>
      <c r="K77" s="263"/>
      <c r="L77" s="93"/>
      <c r="M77" s="93" t="str">
        <f t="shared" si="4"/>
        <v/>
      </c>
      <c r="N77" s="96">
        <f t="shared" si="5"/>
        <v>0</v>
      </c>
      <c r="O77" s="96">
        <f t="shared" si="0"/>
        <v>0</v>
      </c>
      <c r="P77" s="220">
        <f>(ROUND((F77/100*'Member Info'!$W$2), 2))</f>
        <v>0</v>
      </c>
      <c r="Q77" s="220" t="e">
        <f t="shared" si="6"/>
        <v>#VALUE!</v>
      </c>
      <c r="R77" s="220" t="str">
        <f t="shared" si="7"/>
        <v/>
      </c>
      <c r="S77" s="229" t="str">
        <f t="shared" si="8"/>
        <v/>
      </c>
      <c r="T77" s="230" t="str">
        <f t="shared" si="9"/>
        <v/>
      </c>
      <c r="U77" s="230" t="str">
        <f t="shared" si="10"/>
        <v/>
      </c>
      <c r="V77" s="224">
        <f t="shared" si="11"/>
        <v>0</v>
      </c>
      <c r="W77" s="112">
        <f t="shared" si="12"/>
        <v>0</v>
      </c>
      <c r="X77" s="237" t="str">
        <f t="shared" si="1"/>
        <v/>
      </c>
      <c r="Y77" s="242" t="b">
        <f t="shared" si="2"/>
        <v>0</v>
      </c>
      <c r="Z77" s="237">
        <f t="shared" si="13"/>
        <v>0</v>
      </c>
      <c r="AA77" s="237">
        <f>IF('Member Info'!N73="",1,"")</f>
        <v>1</v>
      </c>
      <c r="AB77" s="245" t="e">
        <f t="shared" si="14"/>
        <v>#VALUE!</v>
      </c>
      <c r="AC77" s="132" t="str">
        <f t="shared" si="3"/>
        <v/>
      </c>
      <c r="AD77" s="126">
        <f t="shared" si="15"/>
        <v>1</v>
      </c>
      <c r="AE77" s="126" t="str">
        <f>IF('Member Info'!N73&lt;&gt;"",IF('Member Info'!N73&lt;=$R$1,1,0),"")</f>
        <v/>
      </c>
      <c r="AG77" s="126" t="b">
        <f t="shared" si="16"/>
        <v>0</v>
      </c>
      <c r="AH77" s="126">
        <f t="shared" si="17"/>
        <v>0</v>
      </c>
      <c r="AJ77" s="126">
        <f t="shared" si="18"/>
        <v>0</v>
      </c>
      <c r="AK77" s="126">
        <f>IF('Member Info'!F73&gt;$R$1,1,0)</f>
        <v>0</v>
      </c>
      <c r="AL77" s="126" t="b">
        <f>IF(ISERROR(R77),ERROR.TYPE(#REF!)=ERROR.TYPE(R77),FALSE)</f>
        <v>0</v>
      </c>
      <c r="AM77" s="126" t="b">
        <f>IF(ISERROR(S77),ERROR.TYPE(#REF!)=ERROR.TYPE(S77),FALSE)</f>
        <v>0</v>
      </c>
      <c r="AN77" s="126">
        <f>IF(OR('Member Info'!F73&gt;=$S$1,'Member Info'!N73&gt;=$R$1),1,0)</f>
        <v>0</v>
      </c>
    </row>
    <row r="78" spans="1:40" x14ac:dyDescent="0.25">
      <c r="A78" s="4">
        <v>46</v>
      </c>
      <c r="B78" s="166">
        <f>'Member Info'!D74</f>
        <v>0</v>
      </c>
      <c r="C78" s="166">
        <f>'Member Info'!E74</f>
        <v>0</v>
      </c>
      <c r="D78" s="166" t="str">
        <f>'Member Info'!G74</f>
        <v/>
      </c>
      <c r="E78" s="167">
        <f>'Member Info'!B74</f>
        <v>0</v>
      </c>
      <c r="F78" s="244"/>
      <c r="G78" s="168" t="str">
        <f>IF(E78=0,"",
IF('Member Info'!$AM$19&lt;=$R$1,
SUMPRODUCT('Member Info'!L74+IF('Member Info'!H74&gt;'Member Info'!$AJ$12,'Member Info'!$AK$13,IF('Member Info'!H74&gt;'Member Info'!$AJ$11,'Member Info'!$AK$12,IF('Member Info'!H74&gt;'Member Info'!$AJ$10,'Member Info'!$AK$11,IF('Member Info'!H74&gt;'Member Info'!$AJ$9,'Member Info'!$AK$10,IF('Member Info'!H74&gt;'Member Info'!$AJ$8,'Member Info'!$AK$9,'Member Info'!$AK$8)))))),
SUMPRODUCT('Member Info'!L74+IF('Member Info'!H74&gt;'Member Info'!$AG$17,'Member Info'!$AH$18,IF('Member Info'!H74&gt;'Member Info'!$AG$16,'Member Info'!$AH$17,IF('Member Info'!H74&gt;'Member Info'!$AG$15,'Member Info'!$AH$16,IF('Member Info'!H74&gt;'Member Info'!$AG$14,'Member Info'!$AH$15,IF('Member Info'!H74&gt;'Member Info'!$AG$13,'Member Info'!$AH$14,IF('Member Info'!H74&gt;'Member Info'!$AG$12,'Member Info'!$AH$13,IF('Member Info'!H74&gt;'Member Info'!$AG$11,'Member Info'!$AH$12,IF('Member Info'!H74&gt;'Member Info'!$AG$10,'Member Info'!$AH$11,IF('Member Info'!H74&gt;'Member Info'!$AG$9,'Member Info'!$AH$10,IF('Member Info'!H74&gt;'Member Info'!$AG$8,'Member Info'!$AH$9,'Member Info'!$AH$8)))))))))))))</f>
        <v/>
      </c>
      <c r="H78" s="26"/>
      <c r="I78" s="26"/>
      <c r="J78" s="107" t="str">
        <f>IF(E78=0,"",IF('Member Info'!F74&gt;$S$1,CONCATENATE("Joined with practice on ", TEXT('Member Info'!F74, "DD/MM/YYYY")),IF('Member Info'!N74&lt;&gt;"",IF('Member Info'!N74&lt;$R$1,CONCATENATE("Left Scheme on ", TEXT('Member Info'!N74, "DD/MM/YYYY")),IF(ISERROR(G78),"Error Detected, No rate entered",IF(E78=0,"",IF(F78="","Error Detected, No Pensionable pay",IF(ISERROR(AB78)," Unknown Values entered.",IF(T78+U78&lt;1,"Acceptable",IF(R78+S78=200, "No Contributions Entered", IF(K78="","Error Detected, Choose reason&gt;",IF(X78="1",IF(T78=1,"Please Enter Deemed Pensionable Pay","Add Any Relevant Details Above"),"Please Give Details Above"))))))))),IF(ISERROR(G78),"Error Detected, No rate entered",IF(E78=0,"",IF(F78="","Error Detected, No Pensionable pay",IF(ISERROR(AB78)," Unknown Values entered.",IF(T78+U78&lt;1,"Acceptable",IF(R78+S78=200, "No Contributions Entered", IF(K78="","Error Detected, Choose reason&gt;",IF(X78="1",IF(T78=1,"Please Enter Deemed Pensionable Pay","Add relevant Details Above"),"Please give details Above")))))))))))</f>
        <v/>
      </c>
      <c r="K78" s="263"/>
      <c r="L78" s="93"/>
      <c r="M78" s="93" t="str">
        <f t="shared" si="4"/>
        <v/>
      </c>
      <c r="N78" s="96">
        <f t="shared" si="5"/>
        <v>0</v>
      </c>
      <c r="O78" s="96">
        <f t="shared" si="0"/>
        <v>0</v>
      </c>
      <c r="P78" s="220">
        <f>(ROUND((F78/100*'Member Info'!$W$2), 2))</f>
        <v>0</v>
      </c>
      <c r="Q78" s="220" t="e">
        <f t="shared" si="6"/>
        <v>#VALUE!</v>
      </c>
      <c r="R78" s="220" t="str">
        <f t="shared" si="7"/>
        <v/>
      </c>
      <c r="S78" s="229" t="str">
        <f t="shared" si="8"/>
        <v/>
      </c>
      <c r="T78" s="230" t="str">
        <f t="shared" si="9"/>
        <v/>
      </c>
      <c r="U78" s="230" t="str">
        <f t="shared" si="10"/>
        <v/>
      </c>
      <c r="V78" s="224">
        <f t="shared" si="11"/>
        <v>0</v>
      </c>
      <c r="W78" s="112">
        <f t="shared" si="12"/>
        <v>0</v>
      </c>
      <c r="X78" s="237" t="str">
        <f t="shared" si="1"/>
        <v/>
      </c>
      <c r="Y78" s="242" t="b">
        <f t="shared" si="2"/>
        <v>0</v>
      </c>
      <c r="Z78" s="237">
        <f t="shared" si="13"/>
        <v>0</v>
      </c>
      <c r="AA78" s="237">
        <f>IF('Member Info'!N74="",1,"")</f>
        <v>1</v>
      </c>
      <c r="AB78" s="245" t="e">
        <f t="shared" si="14"/>
        <v>#VALUE!</v>
      </c>
      <c r="AC78" s="132" t="str">
        <f t="shared" si="3"/>
        <v/>
      </c>
      <c r="AD78" s="126">
        <f t="shared" si="15"/>
        <v>1</v>
      </c>
      <c r="AE78" s="126" t="str">
        <f>IF('Member Info'!N74&lt;&gt;"",IF('Member Info'!N74&lt;=$R$1,1,0),"")</f>
        <v/>
      </c>
      <c r="AG78" s="126" t="b">
        <f t="shared" si="16"/>
        <v>0</v>
      </c>
      <c r="AH78" s="126">
        <f t="shared" si="17"/>
        <v>0</v>
      </c>
      <c r="AJ78" s="126">
        <f t="shared" si="18"/>
        <v>0</v>
      </c>
      <c r="AK78" s="126">
        <f>IF('Member Info'!F74&gt;$R$1,1,0)</f>
        <v>0</v>
      </c>
      <c r="AL78" s="126" t="b">
        <f>IF(ISERROR(R78),ERROR.TYPE(#REF!)=ERROR.TYPE(R78),FALSE)</f>
        <v>0</v>
      </c>
      <c r="AM78" s="126" t="b">
        <f>IF(ISERROR(S78),ERROR.TYPE(#REF!)=ERROR.TYPE(S78),FALSE)</f>
        <v>0</v>
      </c>
      <c r="AN78" s="126">
        <f>IF(OR('Member Info'!F74&gt;=$S$1,'Member Info'!N74&gt;=$R$1),1,0)</f>
        <v>0</v>
      </c>
    </row>
    <row r="79" spans="1:40" x14ac:dyDescent="0.25">
      <c r="A79" s="4">
        <v>47</v>
      </c>
      <c r="B79" s="166">
        <f>'Member Info'!D75</f>
        <v>0</v>
      </c>
      <c r="C79" s="166">
        <f>'Member Info'!E75</f>
        <v>0</v>
      </c>
      <c r="D79" s="166" t="str">
        <f>'Member Info'!G75</f>
        <v/>
      </c>
      <c r="E79" s="167">
        <f>'Member Info'!B75</f>
        <v>0</v>
      </c>
      <c r="F79" s="244"/>
      <c r="G79" s="168" t="str">
        <f>IF(E79=0,"",
IF('Member Info'!$AM$19&lt;=$R$1,
SUMPRODUCT('Member Info'!L75+IF('Member Info'!H75&gt;'Member Info'!$AJ$12,'Member Info'!$AK$13,IF('Member Info'!H75&gt;'Member Info'!$AJ$11,'Member Info'!$AK$12,IF('Member Info'!H75&gt;'Member Info'!$AJ$10,'Member Info'!$AK$11,IF('Member Info'!H75&gt;'Member Info'!$AJ$9,'Member Info'!$AK$10,IF('Member Info'!H75&gt;'Member Info'!$AJ$8,'Member Info'!$AK$9,'Member Info'!$AK$8)))))),
SUMPRODUCT('Member Info'!L75+IF('Member Info'!H75&gt;'Member Info'!$AG$17,'Member Info'!$AH$18,IF('Member Info'!H75&gt;'Member Info'!$AG$16,'Member Info'!$AH$17,IF('Member Info'!H75&gt;'Member Info'!$AG$15,'Member Info'!$AH$16,IF('Member Info'!H75&gt;'Member Info'!$AG$14,'Member Info'!$AH$15,IF('Member Info'!H75&gt;'Member Info'!$AG$13,'Member Info'!$AH$14,IF('Member Info'!H75&gt;'Member Info'!$AG$12,'Member Info'!$AH$13,IF('Member Info'!H75&gt;'Member Info'!$AG$11,'Member Info'!$AH$12,IF('Member Info'!H75&gt;'Member Info'!$AG$10,'Member Info'!$AH$11,IF('Member Info'!H75&gt;'Member Info'!$AG$9,'Member Info'!$AH$10,IF('Member Info'!H75&gt;'Member Info'!$AG$8,'Member Info'!$AH$9,'Member Info'!$AH$8)))))))))))))</f>
        <v/>
      </c>
      <c r="H79" s="26"/>
      <c r="I79" s="26"/>
      <c r="J79" s="107" t="str">
        <f>IF(E79=0,"",IF('Member Info'!F75&gt;$S$1,CONCATENATE("Joined with practice on ", TEXT('Member Info'!F75, "DD/MM/YYYY")),IF('Member Info'!N75&lt;&gt;"",IF('Member Info'!N75&lt;$R$1,CONCATENATE("Left Scheme on ", TEXT('Member Info'!N75, "DD/MM/YYYY")),IF(ISERROR(G79),"Error Detected, No rate entered",IF(E79=0,"",IF(F79="","Error Detected, No Pensionable pay",IF(ISERROR(AB79)," Unknown Values entered.",IF(T79+U79&lt;1,"Acceptable",IF(R79+S79=200, "No Contributions Entered", IF(K79="","Error Detected, Choose reason&gt;",IF(X79="1",IF(T79=1,"Please Enter Deemed Pensionable Pay","Add Any Relevant Details Above"),"Please Give Details Above"))))))))),IF(ISERROR(G79),"Error Detected, No rate entered",IF(E79=0,"",IF(F79="","Error Detected, No Pensionable pay",IF(ISERROR(AB79)," Unknown Values entered.",IF(T79+U79&lt;1,"Acceptable",IF(R79+S79=200, "No Contributions Entered", IF(K79="","Error Detected, Choose reason&gt;",IF(X79="1",IF(T79=1,"Please Enter Deemed Pensionable Pay","Add relevant Details Above"),"Please give details Above")))))))))))</f>
        <v/>
      </c>
      <c r="K79" s="263"/>
      <c r="L79" s="93"/>
      <c r="M79" s="93" t="str">
        <f t="shared" si="4"/>
        <v/>
      </c>
      <c r="N79" s="96">
        <f t="shared" si="5"/>
        <v>0</v>
      </c>
      <c r="O79" s="96">
        <f t="shared" si="0"/>
        <v>0</v>
      </c>
      <c r="P79" s="220">
        <f>(ROUND((F79/100*'Member Info'!$W$2), 2))</f>
        <v>0</v>
      </c>
      <c r="Q79" s="220" t="e">
        <f t="shared" si="6"/>
        <v>#VALUE!</v>
      </c>
      <c r="R79" s="220" t="str">
        <f t="shared" si="7"/>
        <v/>
      </c>
      <c r="S79" s="229" t="str">
        <f t="shared" si="8"/>
        <v/>
      </c>
      <c r="T79" s="230" t="str">
        <f t="shared" si="9"/>
        <v/>
      </c>
      <c r="U79" s="230" t="str">
        <f t="shared" si="10"/>
        <v/>
      </c>
      <c r="V79" s="224">
        <f t="shared" si="11"/>
        <v>0</v>
      </c>
      <c r="W79" s="112">
        <f t="shared" si="12"/>
        <v>0</v>
      </c>
      <c r="X79" s="237" t="str">
        <f t="shared" si="1"/>
        <v/>
      </c>
      <c r="Y79" s="242" t="b">
        <f t="shared" si="2"/>
        <v>0</v>
      </c>
      <c r="Z79" s="237">
        <f t="shared" si="13"/>
        <v>0</v>
      </c>
      <c r="AA79" s="237">
        <f>IF('Member Info'!N75="",1,"")</f>
        <v>1</v>
      </c>
      <c r="AB79" s="245" t="e">
        <f t="shared" si="14"/>
        <v>#VALUE!</v>
      </c>
      <c r="AC79" s="132" t="str">
        <f t="shared" si="3"/>
        <v/>
      </c>
      <c r="AD79" s="126">
        <f t="shared" si="15"/>
        <v>1</v>
      </c>
      <c r="AE79" s="126" t="str">
        <f>IF('Member Info'!N75&lt;&gt;"",IF('Member Info'!N75&lt;=$R$1,1,0),"")</f>
        <v/>
      </c>
      <c r="AG79" s="126" t="b">
        <f t="shared" si="16"/>
        <v>0</v>
      </c>
      <c r="AH79" s="126">
        <f t="shared" si="17"/>
        <v>0</v>
      </c>
      <c r="AJ79" s="126">
        <f t="shared" si="18"/>
        <v>0</v>
      </c>
      <c r="AK79" s="126">
        <f>IF('Member Info'!F75&gt;$R$1,1,0)</f>
        <v>0</v>
      </c>
      <c r="AL79" s="126" t="b">
        <f>IF(ISERROR(R79),ERROR.TYPE(#REF!)=ERROR.TYPE(R79),FALSE)</f>
        <v>0</v>
      </c>
      <c r="AM79" s="126" t="b">
        <f>IF(ISERROR(S79),ERROR.TYPE(#REF!)=ERROR.TYPE(S79),FALSE)</f>
        <v>0</v>
      </c>
      <c r="AN79" s="126">
        <f>IF(OR('Member Info'!F75&gt;=$S$1,'Member Info'!N75&gt;=$R$1),1,0)</f>
        <v>0</v>
      </c>
    </row>
    <row r="80" spans="1:40" x14ac:dyDescent="0.25">
      <c r="A80" s="4">
        <v>48</v>
      </c>
      <c r="B80" s="166">
        <f>'Member Info'!D76</f>
        <v>0</v>
      </c>
      <c r="C80" s="166">
        <f>'Member Info'!E76</f>
        <v>0</v>
      </c>
      <c r="D80" s="166" t="str">
        <f>'Member Info'!G76</f>
        <v/>
      </c>
      <c r="E80" s="167">
        <f>'Member Info'!B76</f>
        <v>0</v>
      </c>
      <c r="F80" s="244"/>
      <c r="G80" s="168" t="str">
        <f>IF(E80=0,"",
IF('Member Info'!$AM$19&lt;=$R$1,
SUMPRODUCT('Member Info'!L76+IF('Member Info'!H76&gt;'Member Info'!$AJ$12,'Member Info'!$AK$13,IF('Member Info'!H76&gt;'Member Info'!$AJ$11,'Member Info'!$AK$12,IF('Member Info'!H76&gt;'Member Info'!$AJ$10,'Member Info'!$AK$11,IF('Member Info'!H76&gt;'Member Info'!$AJ$9,'Member Info'!$AK$10,IF('Member Info'!H76&gt;'Member Info'!$AJ$8,'Member Info'!$AK$9,'Member Info'!$AK$8)))))),
SUMPRODUCT('Member Info'!L76+IF('Member Info'!H76&gt;'Member Info'!$AG$17,'Member Info'!$AH$18,IF('Member Info'!H76&gt;'Member Info'!$AG$16,'Member Info'!$AH$17,IF('Member Info'!H76&gt;'Member Info'!$AG$15,'Member Info'!$AH$16,IF('Member Info'!H76&gt;'Member Info'!$AG$14,'Member Info'!$AH$15,IF('Member Info'!H76&gt;'Member Info'!$AG$13,'Member Info'!$AH$14,IF('Member Info'!H76&gt;'Member Info'!$AG$12,'Member Info'!$AH$13,IF('Member Info'!H76&gt;'Member Info'!$AG$11,'Member Info'!$AH$12,IF('Member Info'!H76&gt;'Member Info'!$AG$10,'Member Info'!$AH$11,IF('Member Info'!H76&gt;'Member Info'!$AG$9,'Member Info'!$AH$10,IF('Member Info'!H76&gt;'Member Info'!$AG$8,'Member Info'!$AH$9,'Member Info'!$AH$8)))))))))))))</f>
        <v/>
      </c>
      <c r="H80" s="26"/>
      <c r="I80" s="26"/>
      <c r="J80" s="107" t="str">
        <f>IF(E80=0,"",IF('Member Info'!F76&gt;$S$1,CONCATENATE("Joined with practice on ", TEXT('Member Info'!F76, "DD/MM/YYYY")),IF('Member Info'!N76&lt;&gt;"",IF('Member Info'!N76&lt;$R$1,CONCATENATE("Left Scheme on ", TEXT('Member Info'!N76, "DD/MM/YYYY")),IF(ISERROR(G80),"Error Detected, No rate entered",IF(E80=0,"",IF(F80="","Error Detected, No Pensionable pay",IF(ISERROR(AB80)," Unknown Values entered.",IF(T80+U80&lt;1,"Acceptable",IF(R80+S80=200, "No Contributions Entered", IF(K80="","Error Detected, Choose reason&gt;",IF(X80="1",IF(T80=1,"Please Enter Deemed Pensionable Pay","Add Any Relevant Details Above"),"Please Give Details Above"))))))))),IF(ISERROR(G80),"Error Detected, No rate entered",IF(E80=0,"",IF(F80="","Error Detected, No Pensionable pay",IF(ISERROR(AB80)," Unknown Values entered.",IF(T80+U80&lt;1,"Acceptable",IF(R80+S80=200, "No Contributions Entered", IF(K80="","Error Detected, Choose reason&gt;",IF(X80="1",IF(T80=1,"Please Enter Deemed Pensionable Pay","Add relevant Details Above"),"Please give details Above")))))))))))</f>
        <v/>
      </c>
      <c r="K80" s="263"/>
      <c r="L80" s="93"/>
      <c r="M80" s="93" t="str">
        <f t="shared" si="4"/>
        <v/>
      </c>
      <c r="N80" s="96">
        <f t="shared" si="5"/>
        <v>0</v>
      </c>
      <c r="O80" s="96">
        <f t="shared" si="0"/>
        <v>0</v>
      </c>
      <c r="P80" s="220">
        <f>(ROUND((F80/100*'Member Info'!$W$2), 2))</f>
        <v>0</v>
      </c>
      <c r="Q80" s="220" t="e">
        <f t="shared" si="6"/>
        <v>#VALUE!</v>
      </c>
      <c r="R80" s="220" t="str">
        <f t="shared" si="7"/>
        <v/>
      </c>
      <c r="S80" s="229" t="str">
        <f t="shared" si="8"/>
        <v/>
      </c>
      <c r="T80" s="230" t="str">
        <f t="shared" si="9"/>
        <v/>
      </c>
      <c r="U80" s="230" t="str">
        <f t="shared" si="10"/>
        <v/>
      </c>
      <c r="V80" s="224">
        <f t="shared" si="11"/>
        <v>0</v>
      </c>
      <c r="W80" s="112">
        <f t="shared" si="12"/>
        <v>0</v>
      </c>
      <c r="X80" s="237" t="str">
        <f t="shared" si="1"/>
        <v/>
      </c>
      <c r="Y80" s="242" t="b">
        <f t="shared" si="2"/>
        <v>0</v>
      </c>
      <c r="Z80" s="237">
        <f t="shared" si="13"/>
        <v>0</v>
      </c>
      <c r="AA80" s="237">
        <f>IF('Member Info'!N76="",1,"")</f>
        <v>1</v>
      </c>
      <c r="AB80" s="245" t="e">
        <f t="shared" si="14"/>
        <v>#VALUE!</v>
      </c>
      <c r="AC80" s="132" t="str">
        <f t="shared" si="3"/>
        <v/>
      </c>
      <c r="AD80" s="126">
        <f t="shared" si="15"/>
        <v>1</v>
      </c>
      <c r="AE80" s="126" t="str">
        <f>IF('Member Info'!N76&lt;&gt;"",IF('Member Info'!N76&lt;=$R$1,1,0),"")</f>
        <v/>
      </c>
      <c r="AG80" s="126" t="b">
        <f t="shared" si="16"/>
        <v>0</v>
      </c>
      <c r="AH80" s="126">
        <f t="shared" si="17"/>
        <v>0</v>
      </c>
      <c r="AJ80" s="126">
        <f t="shared" si="18"/>
        <v>0</v>
      </c>
      <c r="AK80" s="126">
        <f>IF('Member Info'!F76&gt;$R$1,1,0)</f>
        <v>0</v>
      </c>
      <c r="AL80" s="126" t="b">
        <f>IF(ISERROR(R80),ERROR.TYPE(#REF!)=ERROR.TYPE(R80),FALSE)</f>
        <v>0</v>
      </c>
      <c r="AM80" s="126" t="b">
        <f>IF(ISERROR(S80),ERROR.TYPE(#REF!)=ERROR.TYPE(S80),FALSE)</f>
        <v>0</v>
      </c>
      <c r="AN80" s="126">
        <f>IF(OR('Member Info'!F76&gt;=$S$1,'Member Info'!N76&gt;=$R$1),1,0)</f>
        <v>0</v>
      </c>
    </row>
    <row r="81" spans="1:40" x14ac:dyDescent="0.25">
      <c r="A81" s="4">
        <v>49</v>
      </c>
      <c r="B81" s="166">
        <f>'Member Info'!D77</f>
        <v>0</v>
      </c>
      <c r="C81" s="166">
        <f>'Member Info'!E77</f>
        <v>0</v>
      </c>
      <c r="D81" s="166" t="str">
        <f>'Member Info'!G77</f>
        <v/>
      </c>
      <c r="E81" s="167">
        <f>'Member Info'!B77</f>
        <v>0</v>
      </c>
      <c r="F81" s="244"/>
      <c r="G81" s="168" t="str">
        <f>IF(E81=0,"",
IF('Member Info'!$AM$19&lt;=$R$1,
SUMPRODUCT('Member Info'!L77+IF('Member Info'!H77&gt;'Member Info'!$AJ$12,'Member Info'!$AK$13,IF('Member Info'!H77&gt;'Member Info'!$AJ$11,'Member Info'!$AK$12,IF('Member Info'!H77&gt;'Member Info'!$AJ$10,'Member Info'!$AK$11,IF('Member Info'!H77&gt;'Member Info'!$AJ$9,'Member Info'!$AK$10,IF('Member Info'!H77&gt;'Member Info'!$AJ$8,'Member Info'!$AK$9,'Member Info'!$AK$8)))))),
SUMPRODUCT('Member Info'!L77+IF('Member Info'!H77&gt;'Member Info'!$AG$17,'Member Info'!$AH$18,IF('Member Info'!H77&gt;'Member Info'!$AG$16,'Member Info'!$AH$17,IF('Member Info'!H77&gt;'Member Info'!$AG$15,'Member Info'!$AH$16,IF('Member Info'!H77&gt;'Member Info'!$AG$14,'Member Info'!$AH$15,IF('Member Info'!H77&gt;'Member Info'!$AG$13,'Member Info'!$AH$14,IF('Member Info'!H77&gt;'Member Info'!$AG$12,'Member Info'!$AH$13,IF('Member Info'!H77&gt;'Member Info'!$AG$11,'Member Info'!$AH$12,IF('Member Info'!H77&gt;'Member Info'!$AG$10,'Member Info'!$AH$11,IF('Member Info'!H77&gt;'Member Info'!$AG$9,'Member Info'!$AH$10,IF('Member Info'!H77&gt;'Member Info'!$AG$8,'Member Info'!$AH$9,'Member Info'!$AH$8)))))))))))))</f>
        <v/>
      </c>
      <c r="H81" s="26"/>
      <c r="I81" s="26"/>
      <c r="J81" s="107" t="str">
        <f>IF(E81=0,"",IF('Member Info'!F77&gt;$S$1,CONCATENATE("Joined with practice on ", TEXT('Member Info'!F77, "DD/MM/YYYY")),IF('Member Info'!N77&lt;&gt;"",IF('Member Info'!N77&lt;$R$1,CONCATENATE("Left Scheme on ", TEXT('Member Info'!N77, "DD/MM/YYYY")),IF(ISERROR(G81),"Error Detected, No rate entered",IF(E81=0,"",IF(F81="","Error Detected, No Pensionable pay",IF(ISERROR(AB81)," Unknown Values entered.",IF(T81+U81&lt;1,"Acceptable",IF(R81+S81=200, "No Contributions Entered", IF(K81="","Error Detected, Choose reason&gt;",IF(X81="1",IF(T81=1,"Please Enter Deemed Pensionable Pay","Add Any Relevant Details Above"),"Please Give Details Above"))))))))),IF(ISERROR(G81),"Error Detected, No rate entered",IF(E81=0,"",IF(F81="","Error Detected, No Pensionable pay",IF(ISERROR(AB81)," Unknown Values entered.",IF(T81+U81&lt;1,"Acceptable",IF(R81+S81=200, "No Contributions Entered", IF(K81="","Error Detected, Choose reason&gt;",IF(X81="1",IF(T81=1,"Please Enter Deemed Pensionable Pay","Add relevant Details Above"),"Please give details Above")))))))))))</f>
        <v/>
      </c>
      <c r="K81" s="263"/>
      <c r="L81" s="93"/>
      <c r="M81" s="93" t="str">
        <f t="shared" si="4"/>
        <v/>
      </c>
      <c r="N81" s="96">
        <f t="shared" si="5"/>
        <v>0</v>
      </c>
      <c r="O81" s="96">
        <f t="shared" si="0"/>
        <v>0</v>
      </c>
      <c r="P81" s="220">
        <f>(ROUND((F81/100*'Member Info'!$W$2), 2))</f>
        <v>0</v>
      </c>
      <c r="Q81" s="220" t="e">
        <f t="shared" si="6"/>
        <v>#VALUE!</v>
      </c>
      <c r="R81" s="220" t="str">
        <f t="shared" si="7"/>
        <v/>
      </c>
      <c r="S81" s="229" t="str">
        <f t="shared" si="8"/>
        <v/>
      </c>
      <c r="T81" s="230" t="str">
        <f t="shared" si="9"/>
        <v/>
      </c>
      <c r="U81" s="230" t="str">
        <f t="shared" si="10"/>
        <v/>
      </c>
      <c r="V81" s="224">
        <f t="shared" si="11"/>
        <v>0</v>
      </c>
      <c r="W81" s="112">
        <f t="shared" si="12"/>
        <v>0</v>
      </c>
      <c r="X81" s="237" t="str">
        <f t="shared" si="1"/>
        <v/>
      </c>
      <c r="Y81" s="242" t="b">
        <f t="shared" si="2"/>
        <v>0</v>
      </c>
      <c r="Z81" s="237">
        <f t="shared" si="13"/>
        <v>0</v>
      </c>
      <c r="AA81" s="237">
        <f>IF('Member Info'!N77="",1,"")</f>
        <v>1</v>
      </c>
      <c r="AB81" s="245" t="e">
        <f t="shared" si="14"/>
        <v>#VALUE!</v>
      </c>
      <c r="AC81" s="132" t="str">
        <f t="shared" si="3"/>
        <v/>
      </c>
      <c r="AD81" s="126">
        <f t="shared" si="15"/>
        <v>1</v>
      </c>
      <c r="AE81" s="126" t="str">
        <f>IF('Member Info'!N77&lt;&gt;"",IF('Member Info'!N77&lt;=$R$1,1,0),"")</f>
        <v/>
      </c>
      <c r="AG81" s="126" t="b">
        <f t="shared" si="16"/>
        <v>0</v>
      </c>
      <c r="AH81" s="126">
        <f t="shared" si="17"/>
        <v>0</v>
      </c>
      <c r="AJ81" s="126">
        <f t="shared" si="18"/>
        <v>0</v>
      </c>
      <c r="AK81" s="126">
        <f>IF('Member Info'!F77&gt;$R$1,1,0)</f>
        <v>0</v>
      </c>
      <c r="AL81" s="126" t="b">
        <f>IF(ISERROR(R81),ERROR.TYPE(#REF!)=ERROR.TYPE(R81),FALSE)</f>
        <v>0</v>
      </c>
      <c r="AM81" s="126" t="b">
        <f>IF(ISERROR(S81),ERROR.TYPE(#REF!)=ERROR.TYPE(S81),FALSE)</f>
        <v>0</v>
      </c>
      <c r="AN81" s="126">
        <f>IF(OR('Member Info'!F77&gt;=$S$1,'Member Info'!N77&gt;=$R$1),1,0)</f>
        <v>0</v>
      </c>
    </row>
    <row r="82" spans="1:40" x14ac:dyDescent="0.25">
      <c r="A82" s="4">
        <v>50</v>
      </c>
      <c r="B82" s="166">
        <f>'Member Info'!D78</f>
        <v>0</v>
      </c>
      <c r="C82" s="166">
        <f>'Member Info'!E78</f>
        <v>0</v>
      </c>
      <c r="D82" s="166" t="str">
        <f>'Member Info'!G78</f>
        <v/>
      </c>
      <c r="E82" s="167">
        <f>'Member Info'!B78</f>
        <v>0</v>
      </c>
      <c r="F82" s="244"/>
      <c r="G82" s="168" t="str">
        <f>IF(E82=0,"",
IF('Member Info'!$AM$19&lt;=$R$1,
SUMPRODUCT('Member Info'!L78+IF('Member Info'!H78&gt;'Member Info'!$AJ$12,'Member Info'!$AK$13,IF('Member Info'!H78&gt;'Member Info'!$AJ$11,'Member Info'!$AK$12,IF('Member Info'!H78&gt;'Member Info'!$AJ$10,'Member Info'!$AK$11,IF('Member Info'!H78&gt;'Member Info'!$AJ$9,'Member Info'!$AK$10,IF('Member Info'!H78&gt;'Member Info'!$AJ$8,'Member Info'!$AK$9,'Member Info'!$AK$8)))))),
SUMPRODUCT('Member Info'!L78+IF('Member Info'!H78&gt;'Member Info'!$AG$17,'Member Info'!$AH$18,IF('Member Info'!H78&gt;'Member Info'!$AG$16,'Member Info'!$AH$17,IF('Member Info'!H78&gt;'Member Info'!$AG$15,'Member Info'!$AH$16,IF('Member Info'!H78&gt;'Member Info'!$AG$14,'Member Info'!$AH$15,IF('Member Info'!H78&gt;'Member Info'!$AG$13,'Member Info'!$AH$14,IF('Member Info'!H78&gt;'Member Info'!$AG$12,'Member Info'!$AH$13,IF('Member Info'!H78&gt;'Member Info'!$AG$11,'Member Info'!$AH$12,IF('Member Info'!H78&gt;'Member Info'!$AG$10,'Member Info'!$AH$11,IF('Member Info'!H78&gt;'Member Info'!$AG$9,'Member Info'!$AH$10,IF('Member Info'!H78&gt;'Member Info'!$AG$8,'Member Info'!$AH$9,'Member Info'!$AH$8)))))))))))))</f>
        <v/>
      </c>
      <c r="H82" s="26"/>
      <c r="I82" s="26"/>
      <c r="J82" s="107" t="str">
        <f>IF(E82=0,"",IF('Member Info'!F78&gt;$S$1,CONCATENATE("Joined with practice on ", TEXT('Member Info'!F78, "DD/MM/YYYY")),IF('Member Info'!N78&lt;&gt;"",IF('Member Info'!N78&lt;$R$1,CONCATENATE("Left Scheme on ", TEXT('Member Info'!N78, "DD/MM/YYYY")),IF(ISERROR(G82),"Error Detected, No rate entered",IF(E82=0,"",IF(F82="","Error Detected, No Pensionable pay",IF(ISERROR(AB82)," Unknown Values entered.",IF(T82+U82&lt;1,"Acceptable",IF(R82+S82=200, "No Contributions Entered", IF(K82="","Error Detected, Choose reason&gt;",IF(X82="1",IF(T82=1,"Please Enter Deemed Pensionable Pay","Add Any Relevant Details Above"),"Please Give Details Above"))))))))),IF(ISERROR(G82),"Error Detected, No rate entered",IF(E82=0,"",IF(F82="","Error Detected, No Pensionable pay",IF(ISERROR(AB82)," Unknown Values entered.",IF(T82+U82&lt;1,"Acceptable",IF(R82+S82=200, "No Contributions Entered", IF(K82="","Error Detected, Choose reason&gt;",IF(X82="1",IF(T82=1,"Please Enter Deemed Pensionable Pay","Add relevant Details Above"),"Please give details Above")))))))))))</f>
        <v/>
      </c>
      <c r="K82" s="263"/>
      <c r="L82" s="93"/>
      <c r="M82" s="93" t="str">
        <f t="shared" si="4"/>
        <v/>
      </c>
      <c r="N82" s="96">
        <f t="shared" si="5"/>
        <v>0</v>
      </c>
      <c r="O82" s="96">
        <f t="shared" si="0"/>
        <v>0</v>
      </c>
      <c r="P82" s="220">
        <f>(ROUND((F82/100*'Member Info'!$W$2), 2))</f>
        <v>0</v>
      </c>
      <c r="Q82" s="220" t="e">
        <f t="shared" si="6"/>
        <v>#VALUE!</v>
      </c>
      <c r="R82" s="220" t="str">
        <f t="shared" si="7"/>
        <v/>
      </c>
      <c r="S82" s="229" t="str">
        <f t="shared" si="8"/>
        <v/>
      </c>
      <c r="T82" s="230" t="str">
        <f t="shared" si="9"/>
        <v/>
      </c>
      <c r="U82" s="230" t="str">
        <f t="shared" si="10"/>
        <v/>
      </c>
      <c r="V82" s="224">
        <f t="shared" si="11"/>
        <v>0</v>
      </c>
      <c r="W82" s="112">
        <f t="shared" si="12"/>
        <v>0</v>
      </c>
      <c r="X82" s="237" t="str">
        <f t="shared" si="1"/>
        <v/>
      </c>
      <c r="Y82" s="242" t="b">
        <f t="shared" si="2"/>
        <v>0</v>
      </c>
      <c r="Z82" s="237">
        <f t="shared" si="13"/>
        <v>0</v>
      </c>
      <c r="AA82" s="237">
        <f>IF('Member Info'!N78="",1,"")</f>
        <v>1</v>
      </c>
      <c r="AB82" s="245" t="e">
        <f t="shared" si="14"/>
        <v>#VALUE!</v>
      </c>
      <c r="AC82" s="132" t="str">
        <f t="shared" si="3"/>
        <v/>
      </c>
      <c r="AD82" s="126">
        <f t="shared" si="15"/>
        <v>1</v>
      </c>
      <c r="AE82" s="126" t="str">
        <f>IF('Member Info'!N78&lt;&gt;"",IF('Member Info'!N78&lt;=$R$1,1,0),"")</f>
        <v/>
      </c>
      <c r="AG82" s="126" t="b">
        <f t="shared" si="16"/>
        <v>0</v>
      </c>
      <c r="AH82" s="126">
        <f t="shared" si="17"/>
        <v>0</v>
      </c>
      <c r="AJ82" s="126">
        <f t="shared" si="18"/>
        <v>0</v>
      </c>
      <c r="AK82" s="126">
        <f>IF('Member Info'!F78&gt;$R$1,1,0)</f>
        <v>0</v>
      </c>
      <c r="AL82" s="126" t="b">
        <f>IF(ISERROR(R82),ERROR.TYPE(#REF!)=ERROR.TYPE(R82),FALSE)</f>
        <v>0</v>
      </c>
      <c r="AM82" s="126" t="b">
        <f>IF(ISERROR(S82),ERROR.TYPE(#REF!)=ERROR.TYPE(S82),FALSE)</f>
        <v>0</v>
      </c>
      <c r="AN82" s="126">
        <f>IF(OR('Member Info'!F78&gt;=$S$1,'Member Info'!N78&gt;=$R$1),1,0)</f>
        <v>0</v>
      </c>
    </row>
    <row r="83" spans="1:40" x14ac:dyDescent="0.25">
      <c r="A83" s="4">
        <v>51</v>
      </c>
      <c r="B83" s="166">
        <f>'Member Info'!D79</f>
        <v>0</v>
      </c>
      <c r="C83" s="166">
        <f>'Member Info'!E79</f>
        <v>0</v>
      </c>
      <c r="D83" s="166" t="str">
        <f>'Member Info'!G79</f>
        <v/>
      </c>
      <c r="E83" s="167">
        <f>'Member Info'!B79</f>
        <v>0</v>
      </c>
      <c r="F83" s="244"/>
      <c r="G83" s="168" t="str">
        <f>IF(E83=0,"",
IF('Member Info'!$AM$19&lt;=$R$1,
SUMPRODUCT('Member Info'!L79+IF('Member Info'!H79&gt;'Member Info'!$AJ$12,'Member Info'!$AK$13,IF('Member Info'!H79&gt;'Member Info'!$AJ$11,'Member Info'!$AK$12,IF('Member Info'!H79&gt;'Member Info'!$AJ$10,'Member Info'!$AK$11,IF('Member Info'!H79&gt;'Member Info'!$AJ$9,'Member Info'!$AK$10,IF('Member Info'!H79&gt;'Member Info'!$AJ$8,'Member Info'!$AK$9,'Member Info'!$AK$8)))))),
SUMPRODUCT('Member Info'!L79+IF('Member Info'!H79&gt;'Member Info'!$AG$17,'Member Info'!$AH$18,IF('Member Info'!H79&gt;'Member Info'!$AG$16,'Member Info'!$AH$17,IF('Member Info'!H79&gt;'Member Info'!$AG$15,'Member Info'!$AH$16,IF('Member Info'!H79&gt;'Member Info'!$AG$14,'Member Info'!$AH$15,IF('Member Info'!H79&gt;'Member Info'!$AG$13,'Member Info'!$AH$14,IF('Member Info'!H79&gt;'Member Info'!$AG$12,'Member Info'!$AH$13,IF('Member Info'!H79&gt;'Member Info'!$AG$11,'Member Info'!$AH$12,IF('Member Info'!H79&gt;'Member Info'!$AG$10,'Member Info'!$AH$11,IF('Member Info'!H79&gt;'Member Info'!$AG$9,'Member Info'!$AH$10,IF('Member Info'!H79&gt;'Member Info'!$AG$8,'Member Info'!$AH$9,'Member Info'!$AH$8)))))))))))))</f>
        <v/>
      </c>
      <c r="H83" s="26"/>
      <c r="I83" s="26"/>
      <c r="J83" s="107" t="str">
        <f>IF(E83=0,"",IF('Member Info'!F79&gt;$S$1,CONCATENATE("Joined with practice on ", TEXT('Member Info'!F79, "DD/MM/YYYY")),IF('Member Info'!N79&lt;&gt;"",IF('Member Info'!N79&lt;$R$1,CONCATENATE("Left Scheme on ", TEXT('Member Info'!N79, "DD/MM/YYYY")),IF(ISERROR(G83),"Error Detected, No rate entered",IF(E83=0,"",IF(F83="","Error Detected, No Pensionable pay",IF(ISERROR(AB83)," Unknown Values entered.",IF(T83+U83&lt;1,"Acceptable",IF(R83+S83=200, "No Contributions Entered", IF(K83="","Error Detected, Choose reason&gt;",IF(X83="1",IF(T83=1,"Please Enter Deemed Pensionable Pay","Add Any Relevant Details Above"),"Please Give Details Above"))))))))),IF(ISERROR(G83),"Error Detected, No rate entered",IF(E83=0,"",IF(F83="","Error Detected, No Pensionable pay",IF(ISERROR(AB83)," Unknown Values entered.",IF(T83+U83&lt;1,"Acceptable",IF(R83+S83=200, "No Contributions Entered", IF(K83="","Error Detected, Choose reason&gt;",IF(X83="1",IF(T83=1,"Please Enter Deemed Pensionable Pay","Add relevant Details Above"),"Please give details Above")))))))))))</f>
        <v/>
      </c>
      <c r="K83" s="263"/>
      <c r="L83" s="93"/>
      <c r="M83" s="93" t="str">
        <f t="shared" si="4"/>
        <v/>
      </c>
      <c r="N83" s="96">
        <f t="shared" si="5"/>
        <v>0</v>
      </c>
      <c r="O83" s="96">
        <f t="shared" si="0"/>
        <v>0</v>
      </c>
      <c r="P83" s="220">
        <f>(ROUND((F83/100*'Member Info'!$W$2), 2))</f>
        <v>0</v>
      </c>
      <c r="Q83" s="220" t="e">
        <f t="shared" si="6"/>
        <v>#VALUE!</v>
      </c>
      <c r="R83" s="220" t="str">
        <f t="shared" si="7"/>
        <v/>
      </c>
      <c r="S83" s="229" t="str">
        <f t="shared" si="8"/>
        <v/>
      </c>
      <c r="T83" s="230" t="str">
        <f t="shared" si="9"/>
        <v/>
      </c>
      <c r="U83" s="230" t="str">
        <f t="shared" si="10"/>
        <v/>
      </c>
      <c r="V83" s="224">
        <f t="shared" si="11"/>
        <v>0</v>
      </c>
      <c r="W83" s="112">
        <f t="shared" si="12"/>
        <v>0</v>
      </c>
      <c r="X83" s="237" t="str">
        <f t="shared" si="1"/>
        <v/>
      </c>
      <c r="Y83" s="242" t="b">
        <f t="shared" si="2"/>
        <v>0</v>
      </c>
      <c r="Z83" s="237">
        <f t="shared" si="13"/>
        <v>0</v>
      </c>
      <c r="AA83" s="237">
        <f>IF('Member Info'!N79="",1,"")</f>
        <v>1</v>
      </c>
      <c r="AB83" s="245" t="e">
        <f t="shared" si="14"/>
        <v>#VALUE!</v>
      </c>
      <c r="AC83" s="132" t="str">
        <f t="shared" si="3"/>
        <v/>
      </c>
      <c r="AD83" s="126">
        <f t="shared" si="15"/>
        <v>1</v>
      </c>
      <c r="AE83" s="126" t="str">
        <f>IF('Member Info'!N79&lt;&gt;"",IF('Member Info'!N79&lt;=$R$1,1,0),"")</f>
        <v/>
      </c>
      <c r="AG83" s="126" t="b">
        <f t="shared" si="16"/>
        <v>0</v>
      </c>
      <c r="AH83" s="126">
        <f t="shared" si="17"/>
        <v>0</v>
      </c>
      <c r="AJ83" s="126">
        <f t="shared" si="18"/>
        <v>0</v>
      </c>
      <c r="AK83" s="126">
        <f>IF('Member Info'!F79&gt;$R$1,1,0)</f>
        <v>0</v>
      </c>
      <c r="AL83" s="126" t="b">
        <f>IF(ISERROR(R83),ERROR.TYPE(#REF!)=ERROR.TYPE(R83),FALSE)</f>
        <v>0</v>
      </c>
      <c r="AM83" s="126" t="b">
        <f>IF(ISERROR(S83),ERROR.TYPE(#REF!)=ERROR.TYPE(S83),FALSE)</f>
        <v>0</v>
      </c>
      <c r="AN83" s="126">
        <f>IF(OR('Member Info'!F79&gt;=$S$1,'Member Info'!N79&gt;=$R$1),1,0)</f>
        <v>0</v>
      </c>
    </row>
    <row r="84" spans="1:40" x14ac:dyDescent="0.25">
      <c r="A84" s="4">
        <v>52</v>
      </c>
      <c r="B84" s="166">
        <f>'Member Info'!D80</f>
        <v>0</v>
      </c>
      <c r="C84" s="166">
        <f>'Member Info'!E80</f>
        <v>0</v>
      </c>
      <c r="D84" s="166" t="str">
        <f>'Member Info'!G80</f>
        <v/>
      </c>
      <c r="E84" s="167">
        <f>'Member Info'!B80</f>
        <v>0</v>
      </c>
      <c r="F84" s="244"/>
      <c r="G84" s="168" t="str">
        <f>IF(E84=0,"",
IF('Member Info'!$AM$19&lt;=$R$1,
SUMPRODUCT('Member Info'!L80+IF('Member Info'!H80&gt;'Member Info'!$AJ$12,'Member Info'!$AK$13,IF('Member Info'!H80&gt;'Member Info'!$AJ$11,'Member Info'!$AK$12,IF('Member Info'!H80&gt;'Member Info'!$AJ$10,'Member Info'!$AK$11,IF('Member Info'!H80&gt;'Member Info'!$AJ$9,'Member Info'!$AK$10,IF('Member Info'!H80&gt;'Member Info'!$AJ$8,'Member Info'!$AK$9,'Member Info'!$AK$8)))))),
SUMPRODUCT('Member Info'!L80+IF('Member Info'!H80&gt;'Member Info'!$AG$17,'Member Info'!$AH$18,IF('Member Info'!H80&gt;'Member Info'!$AG$16,'Member Info'!$AH$17,IF('Member Info'!H80&gt;'Member Info'!$AG$15,'Member Info'!$AH$16,IF('Member Info'!H80&gt;'Member Info'!$AG$14,'Member Info'!$AH$15,IF('Member Info'!H80&gt;'Member Info'!$AG$13,'Member Info'!$AH$14,IF('Member Info'!H80&gt;'Member Info'!$AG$12,'Member Info'!$AH$13,IF('Member Info'!H80&gt;'Member Info'!$AG$11,'Member Info'!$AH$12,IF('Member Info'!H80&gt;'Member Info'!$AG$10,'Member Info'!$AH$11,IF('Member Info'!H80&gt;'Member Info'!$AG$9,'Member Info'!$AH$10,IF('Member Info'!H80&gt;'Member Info'!$AG$8,'Member Info'!$AH$9,'Member Info'!$AH$8)))))))))))))</f>
        <v/>
      </c>
      <c r="H84" s="26"/>
      <c r="I84" s="26"/>
      <c r="J84" s="107" t="str">
        <f>IF(E84=0,"",IF('Member Info'!F80&gt;$S$1,CONCATENATE("Joined with practice on ", TEXT('Member Info'!F80, "DD/MM/YYYY")),IF('Member Info'!N80&lt;&gt;"",IF('Member Info'!N80&lt;$R$1,CONCATENATE("Left Scheme on ", TEXT('Member Info'!N80, "DD/MM/YYYY")),IF(ISERROR(G84),"Error Detected, No rate entered",IF(E84=0,"",IF(F84="","Error Detected, No Pensionable pay",IF(ISERROR(AB84)," Unknown Values entered.",IF(T84+U84&lt;1,"Acceptable",IF(R84+S84=200, "No Contributions Entered", IF(K84="","Error Detected, Choose reason&gt;",IF(X84="1",IF(T84=1,"Please Enter Deemed Pensionable Pay","Add Any Relevant Details Above"),"Please Give Details Above"))))))))),IF(ISERROR(G84),"Error Detected, No rate entered",IF(E84=0,"",IF(F84="","Error Detected, No Pensionable pay",IF(ISERROR(AB84)," Unknown Values entered.",IF(T84+U84&lt;1,"Acceptable",IF(R84+S84=200, "No Contributions Entered", IF(K84="","Error Detected, Choose reason&gt;",IF(X84="1",IF(T84=1,"Please Enter Deemed Pensionable Pay","Add relevant Details Above"),"Please give details Above")))))))))))</f>
        <v/>
      </c>
      <c r="K84" s="263"/>
      <c r="L84" s="93"/>
      <c r="M84" s="93" t="str">
        <f t="shared" si="4"/>
        <v/>
      </c>
      <c r="N84" s="96">
        <f t="shared" si="5"/>
        <v>0</v>
      </c>
      <c r="O84" s="96">
        <f t="shared" si="0"/>
        <v>0</v>
      </c>
      <c r="P84" s="220">
        <f>(ROUND((F84/100*'Member Info'!$W$2), 2))</f>
        <v>0</v>
      </c>
      <c r="Q84" s="220" t="e">
        <f t="shared" si="6"/>
        <v>#VALUE!</v>
      </c>
      <c r="R84" s="220" t="str">
        <f t="shared" si="7"/>
        <v/>
      </c>
      <c r="S84" s="229" t="str">
        <f t="shared" si="8"/>
        <v/>
      </c>
      <c r="T84" s="230" t="str">
        <f t="shared" si="9"/>
        <v/>
      </c>
      <c r="U84" s="230" t="str">
        <f t="shared" si="10"/>
        <v/>
      </c>
      <c r="V84" s="224">
        <f t="shared" si="11"/>
        <v>0</v>
      </c>
      <c r="W84" s="112">
        <f t="shared" si="12"/>
        <v>0</v>
      </c>
      <c r="X84" s="237" t="str">
        <f t="shared" si="1"/>
        <v/>
      </c>
      <c r="Y84" s="242" t="b">
        <f t="shared" si="2"/>
        <v>0</v>
      </c>
      <c r="Z84" s="237">
        <f t="shared" si="13"/>
        <v>0</v>
      </c>
      <c r="AA84" s="237">
        <f>IF('Member Info'!N80="",1,"")</f>
        <v>1</v>
      </c>
      <c r="AB84" s="245" t="e">
        <f t="shared" si="14"/>
        <v>#VALUE!</v>
      </c>
      <c r="AC84" s="132" t="str">
        <f t="shared" si="3"/>
        <v/>
      </c>
      <c r="AD84" s="126">
        <f t="shared" si="15"/>
        <v>1</v>
      </c>
      <c r="AE84" s="126" t="str">
        <f>IF('Member Info'!N80&lt;&gt;"",IF('Member Info'!N80&lt;=$R$1,1,0),"")</f>
        <v/>
      </c>
      <c r="AG84" s="126" t="b">
        <f t="shared" si="16"/>
        <v>0</v>
      </c>
      <c r="AH84" s="126">
        <f t="shared" si="17"/>
        <v>0</v>
      </c>
      <c r="AJ84" s="126">
        <f t="shared" si="18"/>
        <v>0</v>
      </c>
      <c r="AK84" s="126">
        <f>IF('Member Info'!F80&gt;$R$1,1,0)</f>
        <v>0</v>
      </c>
      <c r="AL84" s="126" t="b">
        <f>IF(ISERROR(R84),ERROR.TYPE(#REF!)=ERROR.TYPE(R84),FALSE)</f>
        <v>0</v>
      </c>
      <c r="AM84" s="126" t="b">
        <f>IF(ISERROR(S84),ERROR.TYPE(#REF!)=ERROR.TYPE(S84),FALSE)</f>
        <v>0</v>
      </c>
      <c r="AN84" s="126">
        <f>IF(OR('Member Info'!F80&gt;=$S$1,'Member Info'!N80&gt;=$R$1),1,0)</f>
        <v>0</v>
      </c>
    </row>
    <row r="85" spans="1:40" x14ac:dyDescent="0.25">
      <c r="A85" s="4">
        <v>53</v>
      </c>
      <c r="B85" s="166">
        <f>'Member Info'!D81</f>
        <v>0</v>
      </c>
      <c r="C85" s="166">
        <f>'Member Info'!E81</f>
        <v>0</v>
      </c>
      <c r="D85" s="166" t="str">
        <f>'Member Info'!G81</f>
        <v/>
      </c>
      <c r="E85" s="167">
        <f>'Member Info'!B81</f>
        <v>0</v>
      </c>
      <c r="F85" s="244"/>
      <c r="G85" s="168" t="str">
        <f>IF(E85=0,"",
IF('Member Info'!$AM$19&lt;=$R$1,
SUMPRODUCT('Member Info'!L81+IF('Member Info'!H81&gt;'Member Info'!$AJ$12,'Member Info'!$AK$13,IF('Member Info'!H81&gt;'Member Info'!$AJ$11,'Member Info'!$AK$12,IF('Member Info'!H81&gt;'Member Info'!$AJ$10,'Member Info'!$AK$11,IF('Member Info'!H81&gt;'Member Info'!$AJ$9,'Member Info'!$AK$10,IF('Member Info'!H81&gt;'Member Info'!$AJ$8,'Member Info'!$AK$9,'Member Info'!$AK$8)))))),
SUMPRODUCT('Member Info'!L81+IF('Member Info'!H81&gt;'Member Info'!$AG$17,'Member Info'!$AH$18,IF('Member Info'!H81&gt;'Member Info'!$AG$16,'Member Info'!$AH$17,IF('Member Info'!H81&gt;'Member Info'!$AG$15,'Member Info'!$AH$16,IF('Member Info'!H81&gt;'Member Info'!$AG$14,'Member Info'!$AH$15,IF('Member Info'!H81&gt;'Member Info'!$AG$13,'Member Info'!$AH$14,IF('Member Info'!H81&gt;'Member Info'!$AG$12,'Member Info'!$AH$13,IF('Member Info'!H81&gt;'Member Info'!$AG$11,'Member Info'!$AH$12,IF('Member Info'!H81&gt;'Member Info'!$AG$10,'Member Info'!$AH$11,IF('Member Info'!H81&gt;'Member Info'!$AG$9,'Member Info'!$AH$10,IF('Member Info'!H81&gt;'Member Info'!$AG$8,'Member Info'!$AH$9,'Member Info'!$AH$8)))))))))))))</f>
        <v/>
      </c>
      <c r="H85" s="26"/>
      <c r="I85" s="26"/>
      <c r="J85" s="107" t="str">
        <f>IF(E85=0,"",IF('Member Info'!F81&gt;$S$1,CONCATENATE("Joined with practice on ", TEXT('Member Info'!F81, "DD/MM/YYYY")),IF('Member Info'!N81&lt;&gt;"",IF('Member Info'!N81&lt;$R$1,CONCATENATE("Left Scheme on ", TEXT('Member Info'!N81, "DD/MM/YYYY")),IF(ISERROR(G85),"Error Detected, No rate entered",IF(E85=0,"",IF(F85="","Error Detected, No Pensionable pay",IF(ISERROR(AB85)," Unknown Values entered.",IF(T85+U85&lt;1,"Acceptable",IF(R85+S85=200, "No Contributions Entered", IF(K85="","Error Detected, Choose reason&gt;",IF(X85="1",IF(T85=1,"Please Enter Deemed Pensionable Pay","Add Any Relevant Details Above"),"Please Give Details Above"))))))))),IF(ISERROR(G85),"Error Detected, No rate entered",IF(E85=0,"",IF(F85="","Error Detected, No Pensionable pay",IF(ISERROR(AB85)," Unknown Values entered.",IF(T85+U85&lt;1,"Acceptable",IF(R85+S85=200, "No Contributions Entered", IF(K85="","Error Detected, Choose reason&gt;",IF(X85="1",IF(T85=1,"Please Enter Deemed Pensionable Pay","Add relevant Details Above"),"Please give details Above")))))))))))</f>
        <v/>
      </c>
      <c r="K85" s="263"/>
      <c r="L85" s="93"/>
      <c r="M85" s="93" t="str">
        <f t="shared" si="4"/>
        <v/>
      </c>
      <c r="N85" s="96">
        <f t="shared" si="5"/>
        <v>0</v>
      </c>
      <c r="O85" s="96">
        <f t="shared" si="0"/>
        <v>0</v>
      </c>
      <c r="P85" s="220">
        <f>(ROUND((F85/100*'Member Info'!$W$2), 2))</f>
        <v>0</v>
      </c>
      <c r="Q85" s="220" t="e">
        <f t="shared" si="6"/>
        <v>#VALUE!</v>
      </c>
      <c r="R85" s="220" t="str">
        <f t="shared" si="7"/>
        <v/>
      </c>
      <c r="S85" s="229" t="str">
        <f t="shared" si="8"/>
        <v/>
      </c>
      <c r="T85" s="230" t="str">
        <f t="shared" si="9"/>
        <v/>
      </c>
      <c r="U85" s="230" t="str">
        <f t="shared" si="10"/>
        <v/>
      </c>
      <c r="V85" s="224">
        <f t="shared" si="11"/>
        <v>0</v>
      </c>
      <c r="W85" s="112">
        <f t="shared" si="12"/>
        <v>0</v>
      </c>
      <c r="X85" s="237" t="str">
        <f t="shared" si="1"/>
        <v/>
      </c>
      <c r="Y85" s="242" t="b">
        <f t="shared" si="2"/>
        <v>0</v>
      </c>
      <c r="Z85" s="237">
        <f t="shared" si="13"/>
        <v>0</v>
      </c>
      <c r="AA85" s="237">
        <f>IF('Member Info'!N81="",1,"")</f>
        <v>1</v>
      </c>
      <c r="AB85" s="245" t="e">
        <f t="shared" si="14"/>
        <v>#VALUE!</v>
      </c>
      <c r="AC85" s="132" t="str">
        <f t="shared" si="3"/>
        <v/>
      </c>
      <c r="AD85" s="126">
        <f t="shared" si="15"/>
        <v>1</v>
      </c>
      <c r="AE85" s="126" t="str">
        <f>IF('Member Info'!N81&lt;&gt;"",IF('Member Info'!N81&lt;=$R$1,1,0),"")</f>
        <v/>
      </c>
      <c r="AG85" s="126" t="b">
        <f t="shared" si="16"/>
        <v>0</v>
      </c>
      <c r="AH85" s="126">
        <f t="shared" si="17"/>
        <v>0</v>
      </c>
      <c r="AJ85" s="126">
        <f t="shared" si="18"/>
        <v>0</v>
      </c>
      <c r="AK85" s="126">
        <f>IF('Member Info'!F81&gt;$R$1,1,0)</f>
        <v>0</v>
      </c>
      <c r="AL85" s="126" t="b">
        <f>IF(ISERROR(R85),ERROR.TYPE(#REF!)=ERROR.TYPE(R85),FALSE)</f>
        <v>0</v>
      </c>
      <c r="AM85" s="126" t="b">
        <f>IF(ISERROR(S85),ERROR.TYPE(#REF!)=ERROR.TYPE(S85),FALSE)</f>
        <v>0</v>
      </c>
      <c r="AN85" s="126">
        <f>IF(OR('Member Info'!F81&gt;=$S$1,'Member Info'!N81&gt;=$R$1),1,0)</f>
        <v>0</v>
      </c>
    </row>
    <row r="86" spans="1:40" x14ac:dyDescent="0.25">
      <c r="A86" s="4">
        <v>54</v>
      </c>
      <c r="B86" s="166">
        <f>'Member Info'!D82</f>
        <v>0</v>
      </c>
      <c r="C86" s="166">
        <f>'Member Info'!E82</f>
        <v>0</v>
      </c>
      <c r="D86" s="166" t="str">
        <f>'Member Info'!G82</f>
        <v/>
      </c>
      <c r="E86" s="167">
        <f>'Member Info'!B82</f>
        <v>0</v>
      </c>
      <c r="F86" s="244"/>
      <c r="G86" s="168" t="str">
        <f>IF(E86=0,"",
IF('Member Info'!$AM$19&lt;=$R$1,
SUMPRODUCT('Member Info'!L82+IF('Member Info'!H82&gt;'Member Info'!$AJ$12,'Member Info'!$AK$13,IF('Member Info'!H82&gt;'Member Info'!$AJ$11,'Member Info'!$AK$12,IF('Member Info'!H82&gt;'Member Info'!$AJ$10,'Member Info'!$AK$11,IF('Member Info'!H82&gt;'Member Info'!$AJ$9,'Member Info'!$AK$10,IF('Member Info'!H82&gt;'Member Info'!$AJ$8,'Member Info'!$AK$9,'Member Info'!$AK$8)))))),
SUMPRODUCT('Member Info'!L82+IF('Member Info'!H82&gt;'Member Info'!$AG$17,'Member Info'!$AH$18,IF('Member Info'!H82&gt;'Member Info'!$AG$16,'Member Info'!$AH$17,IF('Member Info'!H82&gt;'Member Info'!$AG$15,'Member Info'!$AH$16,IF('Member Info'!H82&gt;'Member Info'!$AG$14,'Member Info'!$AH$15,IF('Member Info'!H82&gt;'Member Info'!$AG$13,'Member Info'!$AH$14,IF('Member Info'!H82&gt;'Member Info'!$AG$12,'Member Info'!$AH$13,IF('Member Info'!H82&gt;'Member Info'!$AG$11,'Member Info'!$AH$12,IF('Member Info'!H82&gt;'Member Info'!$AG$10,'Member Info'!$AH$11,IF('Member Info'!H82&gt;'Member Info'!$AG$9,'Member Info'!$AH$10,IF('Member Info'!H82&gt;'Member Info'!$AG$8,'Member Info'!$AH$9,'Member Info'!$AH$8)))))))))))))</f>
        <v/>
      </c>
      <c r="H86" s="26"/>
      <c r="I86" s="26"/>
      <c r="J86" s="107" t="str">
        <f>IF(E86=0,"",IF('Member Info'!F82&gt;$S$1,CONCATENATE("Joined with practice on ", TEXT('Member Info'!F82, "DD/MM/YYYY")),IF('Member Info'!N82&lt;&gt;"",IF('Member Info'!N82&lt;$R$1,CONCATENATE("Left Scheme on ", TEXT('Member Info'!N82, "DD/MM/YYYY")),IF(ISERROR(G86),"Error Detected, No rate entered",IF(E86=0,"",IF(F86="","Error Detected, No Pensionable pay",IF(ISERROR(AB86)," Unknown Values entered.",IF(T86+U86&lt;1,"Acceptable",IF(R86+S86=200, "No Contributions Entered", IF(K86="","Error Detected, Choose reason&gt;",IF(X86="1",IF(T86=1,"Please Enter Deemed Pensionable Pay","Add Any Relevant Details Above"),"Please Give Details Above"))))))))),IF(ISERROR(G86),"Error Detected, No rate entered",IF(E86=0,"",IF(F86="","Error Detected, No Pensionable pay",IF(ISERROR(AB86)," Unknown Values entered.",IF(T86+U86&lt;1,"Acceptable",IF(R86+S86=200, "No Contributions Entered", IF(K86="","Error Detected, Choose reason&gt;",IF(X86="1",IF(T86=1,"Please Enter Deemed Pensionable Pay","Add relevant Details Above"),"Please give details Above")))))))))))</f>
        <v/>
      </c>
      <c r="K86" s="263"/>
      <c r="L86" s="93"/>
      <c r="M86" s="93" t="str">
        <f t="shared" si="4"/>
        <v/>
      </c>
      <c r="N86" s="96">
        <f t="shared" si="5"/>
        <v>0</v>
      </c>
      <c r="O86" s="96">
        <f t="shared" si="0"/>
        <v>0</v>
      </c>
      <c r="P86" s="220">
        <f>(ROUND((F86/100*'Member Info'!$W$2), 2))</f>
        <v>0</v>
      </c>
      <c r="Q86" s="220" t="e">
        <f t="shared" si="6"/>
        <v>#VALUE!</v>
      </c>
      <c r="R86" s="220" t="str">
        <f t="shared" si="7"/>
        <v/>
      </c>
      <c r="S86" s="229" t="str">
        <f t="shared" si="8"/>
        <v/>
      </c>
      <c r="T86" s="230" t="str">
        <f t="shared" si="9"/>
        <v/>
      </c>
      <c r="U86" s="230" t="str">
        <f t="shared" si="10"/>
        <v/>
      </c>
      <c r="V86" s="224">
        <f t="shared" si="11"/>
        <v>0</v>
      </c>
      <c r="W86" s="112">
        <f t="shared" si="12"/>
        <v>0</v>
      </c>
      <c r="X86" s="237" t="str">
        <f t="shared" si="1"/>
        <v/>
      </c>
      <c r="Y86" s="242" t="b">
        <f t="shared" si="2"/>
        <v>0</v>
      </c>
      <c r="Z86" s="237">
        <f t="shared" si="13"/>
        <v>0</v>
      </c>
      <c r="AA86" s="237">
        <f>IF('Member Info'!N82="",1,"")</f>
        <v>1</v>
      </c>
      <c r="AB86" s="245" t="e">
        <f t="shared" si="14"/>
        <v>#VALUE!</v>
      </c>
      <c r="AC86" s="132" t="str">
        <f t="shared" si="3"/>
        <v/>
      </c>
      <c r="AD86" s="126">
        <f t="shared" si="15"/>
        <v>1</v>
      </c>
      <c r="AE86" s="126" t="str">
        <f>IF('Member Info'!N82&lt;&gt;"",IF('Member Info'!N82&lt;=$R$1,1,0),"")</f>
        <v/>
      </c>
      <c r="AG86" s="126" t="b">
        <f t="shared" si="16"/>
        <v>0</v>
      </c>
      <c r="AH86" s="126">
        <f t="shared" si="17"/>
        <v>0</v>
      </c>
      <c r="AJ86" s="126">
        <f t="shared" si="18"/>
        <v>0</v>
      </c>
      <c r="AK86" s="126">
        <f>IF('Member Info'!F82&gt;$R$1,1,0)</f>
        <v>0</v>
      </c>
      <c r="AL86" s="126" t="b">
        <f>IF(ISERROR(R86),ERROR.TYPE(#REF!)=ERROR.TYPE(R86),FALSE)</f>
        <v>0</v>
      </c>
      <c r="AM86" s="126" t="b">
        <f>IF(ISERROR(S86),ERROR.TYPE(#REF!)=ERROR.TYPE(S86),FALSE)</f>
        <v>0</v>
      </c>
      <c r="AN86" s="126">
        <f>IF(OR('Member Info'!F82&gt;=$S$1,'Member Info'!N82&gt;=$R$1),1,0)</f>
        <v>0</v>
      </c>
    </row>
    <row r="87" spans="1:40" x14ac:dyDescent="0.25">
      <c r="A87" s="4">
        <v>55</v>
      </c>
      <c r="B87" s="166">
        <f>'Member Info'!D83</f>
        <v>0</v>
      </c>
      <c r="C87" s="166">
        <f>'Member Info'!E83</f>
        <v>0</v>
      </c>
      <c r="D87" s="166" t="str">
        <f>'Member Info'!G83</f>
        <v/>
      </c>
      <c r="E87" s="167">
        <f>'Member Info'!B83</f>
        <v>0</v>
      </c>
      <c r="F87" s="244"/>
      <c r="G87" s="168" t="str">
        <f>IF(E87=0,"",
IF('Member Info'!$AM$19&lt;=$R$1,
SUMPRODUCT('Member Info'!L83+IF('Member Info'!H83&gt;'Member Info'!$AJ$12,'Member Info'!$AK$13,IF('Member Info'!H83&gt;'Member Info'!$AJ$11,'Member Info'!$AK$12,IF('Member Info'!H83&gt;'Member Info'!$AJ$10,'Member Info'!$AK$11,IF('Member Info'!H83&gt;'Member Info'!$AJ$9,'Member Info'!$AK$10,IF('Member Info'!H83&gt;'Member Info'!$AJ$8,'Member Info'!$AK$9,'Member Info'!$AK$8)))))),
SUMPRODUCT('Member Info'!L83+IF('Member Info'!H83&gt;'Member Info'!$AG$17,'Member Info'!$AH$18,IF('Member Info'!H83&gt;'Member Info'!$AG$16,'Member Info'!$AH$17,IF('Member Info'!H83&gt;'Member Info'!$AG$15,'Member Info'!$AH$16,IF('Member Info'!H83&gt;'Member Info'!$AG$14,'Member Info'!$AH$15,IF('Member Info'!H83&gt;'Member Info'!$AG$13,'Member Info'!$AH$14,IF('Member Info'!H83&gt;'Member Info'!$AG$12,'Member Info'!$AH$13,IF('Member Info'!H83&gt;'Member Info'!$AG$11,'Member Info'!$AH$12,IF('Member Info'!H83&gt;'Member Info'!$AG$10,'Member Info'!$AH$11,IF('Member Info'!H83&gt;'Member Info'!$AG$9,'Member Info'!$AH$10,IF('Member Info'!H83&gt;'Member Info'!$AG$8,'Member Info'!$AH$9,'Member Info'!$AH$8)))))))))))))</f>
        <v/>
      </c>
      <c r="H87" s="26"/>
      <c r="I87" s="26"/>
      <c r="J87" s="107" t="str">
        <f>IF(E87=0,"",IF('Member Info'!F83&gt;$S$1,CONCATENATE("Joined with practice on ", TEXT('Member Info'!F83, "DD/MM/YYYY")),IF('Member Info'!N83&lt;&gt;"",IF('Member Info'!N83&lt;$R$1,CONCATENATE("Left Scheme on ", TEXT('Member Info'!N83, "DD/MM/YYYY")),IF(ISERROR(G87),"Error Detected, No rate entered",IF(E87=0,"",IF(F87="","Error Detected, No Pensionable pay",IF(ISERROR(AB87)," Unknown Values entered.",IF(T87+U87&lt;1,"Acceptable",IF(R87+S87=200, "No Contributions Entered", IF(K87="","Error Detected, Choose reason&gt;",IF(X87="1",IF(T87=1,"Please Enter Deemed Pensionable Pay","Add Any Relevant Details Above"),"Please Give Details Above"))))))))),IF(ISERROR(G87),"Error Detected, No rate entered",IF(E87=0,"",IF(F87="","Error Detected, No Pensionable pay",IF(ISERROR(AB87)," Unknown Values entered.",IF(T87+U87&lt;1,"Acceptable",IF(R87+S87=200, "No Contributions Entered", IF(K87="","Error Detected, Choose reason&gt;",IF(X87="1",IF(T87=1,"Please Enter Deemed Pensionable Pay","Add relevant Details Above"),"Please give details Above")))))))))))</f>
        <v/>
      </c>
      <c r="K87" s="263"/>
      <c r="L87" s="93"/>
      <c r="M87" s="93" t="str">
        <f t="shared" si="4"/>
        <v/>
      </c>
      <c r="N87" s="96">
        <f t="shared" si="5"/>
        <v>0</v>
      </c>
      <c r="O87" s="96">
        <f t="shared" si="0"/>
        <v>0</v>
      </c>
      <c r="P87" s="220">
        <f>(ROUND((F87/100*'Member Info'!$W$2), 2))</f>
        <v>0</v>
      </c>
      <c r="Q87" s="220" t="e">
        <f t="shared" si="6"/>
        <v>#VALUE!</v>
      </c>
      <c r="R87" s="220" t="str">
        <f t="shared" si="7"/>
        <v/>
      </c>
      <c r="S87" s="229" t="str">
        <f t="shared" si="8"/>
        <v/>
      </c>
      <c r="T87" s="230" t="str">
        <f t="shared" si="9"/>
        <v/>
      </c>
      <c r="U87" s="230" t="str">
        <f t="shared" si="10"/>
        <v/>
      </c>
      <c r="V87" s="224">
        <f t="shared" si="11"/>
        <v>0</v>
      </c>
      <c r="W87" s="112">
        <f t="shared" si="12"/>
        <v>0</v>
      </c>
      <c r="X87" s="237" t="str">
        <f t="shared" si="1"/>
        <v/>
      </c>
      <c r="Y87" s="242" t="b">
        <f t="shared" si="2"/>
        <v>0</v>
      </c>
      <c r="Z87" s="237">
        <f t="shared" si="13"/>
        <v>0</v>
      </c>
      <c r="AA87" s="237">
        <f>IF('Member Info'!N83="",1,"")</f>
        <v>1</v>
      </c>
      <c r="AB87" s="245" t="e">
        <f t="shared" si="14"/>
        <v>#VALUE!</v>
      </c>
      <c r="AC87" s="132" t="str">
        <f t="shared" si="3"/>
        <v/>
      </c>
      <c r="AD87" s="126">
        <f t="shared" si="15"/>
        <v>1</v>
      </c>
      <c r="AE87" s="126" t="str">
        <f>IF('Member Info'!N83&lt;&gt;"",IF('Member Info'!N83&lt;=$R$1,1,0),"")</f>
        <v/>
      </c>
      <c r="AG87" s="126" t="b">
        <f t="shared" si="16"/>
        <v>0</v>
      </c>
      <c r="AH87" s="126">
        <f t="shared" si="17"/>
        <v>0</v>
      </c>
      <c r="AJ87" s="126">
        <f t="shared" si="18"/>
        <v>0</v>
      </c>
      <c r="AK87" s="126">
        <f>IF('Member Info'!F83&gt;$R$1,1,0)</f>
        <v>0</v>
      </c>
      <c r="AL87" s="126" t="b">
        <f>IF(ISERROR(R87),ERROR.TYPE(#REF!)=ERROR.TYPE(R87),FALSE)</f>
        <v>0</v>
      </c>
      <c r="AM87" s="126" t="b">
        <f>IF(ISERROR(S87),ERROR.TYPE(#REF!)=ERROR.TYPE(S87),FALSE)</f>
        <v>0</v>
      </c>
      <c r="AN87" s="126">
        <f>IF(OR('Member Info'!F83&gt;=$S$1,'Member Info'!N83&gt;=$R$1),1,0)</f>
        <v>0</v>
      </c>
    </row>
    <row r="88" spans="1:40" x14ac:dyDescent="0.25">
      <c r="A88" s="4">
        <v>56</v>
      </c>
      <c r="B88" s="166">
        <f>'Member Info'!D84</f>
        <v>0</v>
      </c>
      <c r="C88" s="166">
        <f>'Member Info'!E84</f>
        <v>0</v>
      </c>
      <c r="D88" s="166" t="str">
        <f>'Member Info'!G84</f>
        <v/>
      </c>
      <c r="E88" s="167">
        <f>'Member Info'!B84</f>
        <v>0</v>
      </c>
      <c r="F88" s="244"/>
      <c r="G88" s="168" t="str">
        <f>IF(E88=0,"",
IF('Member Info'!$AM$19&lt;=$R$1,
SUMPRODUCT('Member Info'!L84+IF('Member Info'!H84&gt;'Member Info'!$AJ$12,'Member Info'!$AK$13,IF('Member Info'!H84&gt;'Member Info'!$AJ$11,'Member Info'!$AK$12,IF('Member Info'!H84&gt;'Member Info'!$AJ$10,'Member Info'!$AK$11,IF('Member Info'!H84&gt;'Member Info'!$AJ$9,'Member Info'!$AK$10,IF('Member Info'!H84&gt;'Member Info'!$AJ$8,'Member Info'!$AK$9,'Member Info'!$AK$8)))))),
SUMPRODUCT('Member Info'!L84+IF('Member Info'!H84&gt;'Member Info'!$AG$17,'Member Info'!$AH$18,IF('Member Info'!H84&gt;'Member Info'!$AG$16,'Member Info'!$AH$17,IF('Member Info'!H84&gt;'Member Info'!$AG$15,'Member Info'!$AH$16,IF('Member Info'!H84&gt;'Member Info'!$AG$14,'Member Info'!$AH$15,IF('Member Info'!H84&gt;'Member Info'!$AG$13,'Member Info'!$AH$14,IF('Member Info'!H84&gt;'Member Info'!$AG$12,'Member Info'!$AH$13,IF('Member Info'!H84&gt;'Member Info'!$AG$11,'Member Info'!$AH$12,IF('Member Info'!H84&gt;'Member Info'!$AG$10,'Member Info'!$AH$11,IF('Member Info'!H84&gt;'Member Info'!$AG$9,'Member Info'!$AH$10,IF('Member Info'!H84&gt;'Member Info'!$AG$8,'Member Info'!$AH$9,'Member Info'!$AH$8)))))))))))))</f>
        <v/>
      </c>
      <c r="H88" s="26"/>
      <c r="I88" s="26"/>
      <c r="J88" s="107" t="str">
        <f>IF(E88=0,"",IF('Member Info'!F84&gt;$S$1,CONCATENATE("Joined with practice on ", TEXT('Member Info'!F84, "DD/MM/YYYY")),IF('Member Info'!N84&lt;&gt;"",IF('Member Info'!N84&lt;$R$1,CONCATENATE("Left Scheme on ", TEXT('Member Info'!N84, "DD/MM/YYYY")),IF(ISERROR(G88),"Error Detected, No rate entered",IF(E88=0,"",IF(F88="","Error Detected, No Pensionable pay",IF(ISERROR(AB88)," Unknown Values entered.",IF(T88+U88&lt;1,"Acceptable",IF(R88+S88=200, "No Contributions Entered", IF(K88="","Error Detected, Choose reason&gt;",IF(X88="1",IF(T88=1,"Please Enter Deemed Pensionable Pay","Add Any Relevant Details Above"),"Please Give Details Above"))))))))),IF(ISERROR(G88),"Error Detected, No rate entered",IF(E88=0,"",IF(F88="","Error Detected, No Pensionable pay",IF(ISERROR(AB88)," Unknown Values entered.",IF(T88+U88&lt;1,"Acceptable",IF(R88+S88=200, "No Contributions Entered", IF(K88="","Error Detected, Choose reason&gt;",IF(X88="1",IF(T88=1,"Please Enter Deemed Pensionable Pay","Add relevant Details Above"),"Please give details Above")))))))))))</f>
        <v/>
      </c>
      <c r="K88" s="263"/>
      <c r="L88" s="93"/>
      <c r="M88" s="93" t="str">
        <f t="shared" si="4"/>
        <v/>
      </c>
      <c r="N88" s="96">
        <f t="shared" si="5"/>
        <v>0</v>
      </c>
      <c r="O88" s="96">
        <f t="shared" si="0"/>
        <v>0</v>
      </c>
      <c r="P88" s="220">
        <f>(ROUND((F88/100*'Member Info'!$W$2), 2))</f>
        <v>0</v>
      </c>
      <c r="Q88" s="220" t="e">
        <f t="shared" si="6"/>
        <v>#VALUE!</v>
      </c>
      <c r="R88" s="220" t="str">
        <f t="shared" si="7"/>
        <v/>
      </c>
      <c r="S88" s="229" t="str">
        <f t="shared" si="8"/>
        <v/>
      </c>
      <c r="T88" s="230" t="str">
        <f t="shared" si="9"/>
        <v/>
      </c>
      <c r="U88" s="230" t="str">
        <f t="shared" si="10"/>
        <v/>
      </c>
      <c r="V88" s="224">
        <f t="shared" si="11"/>
        <v>0</v>
      </c>
      <c r="W88" s="112">
        <f t="shared" si="12"/>
        <v>0</v>
      </c>
      <c r="X88" s="237" t="str">
        <f t="shared" si="1"/>
        <v/>
      </c>
      <c r="Y88" s="242" t="b">
        <f t="shared" si="2"/>
        <v>0</v>
      </c>
      <c r="Z88" s="237">
        <f t="shared" si="13"/>
        <v>0</v>
      </c>
      <c r="AA88" s="237">
        <f>IF('Member Info'!N84="",1,"")</f>
        <v>1</v>
      </c>
      <c r="AB88" s="245" t="e">
        <f t="shared" si="14"/>
        <v>#VALUE!</v>
      </c>
      <c r="AC88" s="132" t="str">
        <f t="shared" si="3"/>
        <v/>
      </c>
      <c r="AD88" s="126">
        <f t="shared" si="15"/>
        <v>1</v>
      </c>
      <c r="AE88" s="126" t="str">
        <f>IF('Member Info'!N84&lt;&gt;"",IF('Member Info'!N84&lt;=$R$1,1,0),"")</f>
        <v/>
      </c>
      <c r="AG88" s="126" t="b">
        <f t="shared" si="16"/>
        <v>0</v>
      </c>
      <c r="AH88" s="126">
        <f t="shared" si="17"/>
        <v>0</v>
      </c>
      <c r="AJ88" s="126">
        <f t="shared" si="18"/>
        <v>0</v>
      </c>
      <c r="AK88" s="126">
        <f>IF('Member Info'!F84&gt;$R$1,1,0)</f>
        <v>0</v>
      </c>
      <c r="AL88" s="126" t="b">
        <f>IF(ISERROR(R88),ERROR.TYPE(#REF!)=ERROR.TYPE(R88),FALSE)</f>
        <v>0</v>
      </c>
      <c r="AM88" s="126" t="b">
        <f>IF(ISERROR(S88),ERROR.TYPE(#REF!)=ERROR.TYPE(S88),FALSE)</f>
        <v>0</v>
      </c>
      <c r="AN88" s="126">
        <f>IF(OR('Member Info'!F84&gt;=$S$1,'Member Info'!N84&gt;=$R$1),1,0)</f>
        <v>0</v>
      </c>
    </row>
    <row r="89" spans="1:40" x14ac:dyDescent="0.25">
      <c r="A89" s="4">
        <v>57</v>
      </c>
      <c r="B89" s="166">
        <f>'Member Info'!D85</f>
        <v>0</v>
      </c>
      <c r="C89" s="166">
        <f>'Member Info'!E85</f>
        <v>0</v>
      </c>
      <c r="D89" s="166" t="str">
        <f>'Member Info'!G85</f>
        <v/>
      </c>
      <c r="E89" s="167">
        <f>'Member Info'!B85</f>
        <v>0</v>
      </c>
      <c r="F89" s="244"/>
      <c r="G89" s="168" t="str">
        <f>IF(E89=0,"",
IF('Member Info'!$AM$19&lt;=$R$1,
SUMPRODUCT('Member Info'!L85+IF('Member Info'!H85&gt;'Member Info'!$AJ$12,'Member Info'!$AK$13,IF('Member Info'!H85&gt;'Member Info'!$AJ$11,'Member Info'!$AK$12,IF('Member Info'!H85&gt;'Member Info'!$AJ$10,'Member Info'!$AK$11,IF('Member Info'!H85&gt;'Member Info'!$AJ$9,'Member Info'!$AK$10,IF('Member Info'!H85&gt;'Member Info'!$AJ$8,'Member Info'!$AK$9,'Member Info'!$AK$8)))))),
SUMPRODUCT('Member Info'!L85+IF('Member Info'!H85&gt;'Member Info'!$AG$17,'Member Info'!$AH$18,IF('Member Info'!H85&gt;'Member Info'!$AG$16,'Member Info'!$AH$17,IF('Member Info'!H85&gt;'Member Info'!$AG$15,'Member Info'!$AH$16,IF('Member Info'!H85&gt;'Member Info'!$AG$14,'Member Info'!$AH$15,IF('Member Info'!H85&gt;'Member Info'!$AG$13,'Member Info'!$AH$14,IF('Member Info'!H85&gt;'Member Info'!$AG$12,'Member Info'!$AH$13,IF('Member Info'!H85&gt;'Member Info'!$AG$11,'Member Info'!$AH$12,IF('Member Info'!H85&gt;'Member Info'!$AG$10,'Member Info'!$AH$11,IF('Member Info'!H85&gt;'Member Info'!$AG$9,'Member Info'!$AH$10,IF('Member Info'!H85&gt;'Member Info'!$AG$8,'Member Info'!$AH$9,'Member Info'!$AH$8)))))))))))))</f>
        <v/>
      </c>
      <c r="H89" s="26"/>
      <c r="I89" s="26"/>
      <c r="J89" s="107" t="str">
        <f>IF(E89=0,"",IF('Member Info'!F85&gt;$S$1,CONCATENATE("Joined with practice on ", TEXT('Member Info'!F85, "DD/MM/YYYY")),IF('Member Info'!N85&lt;&gt;"",IF('Member Info'!N85&lt;$R$1,CONCATENATE("Left Scheme on ", TEXT('Member Info'!N85, "DD/MM/YYYY")),IF(ISERROR(G89),"Error Detected, No rate entered",IF(E89=0,"",IF(F89="","Error Detected, No Pensionable pay",IF(ISERROR(AB89)," Unknown Values entered.",IF(T89+U89&lt;1,"Acceptable",IF(R89+S89=200, "No Contributions Entered", IF(K89="","Error Detected, Choose reason&gt;",IF(X89="1",IF(T89=1,"Please Enter Deemed Pensionable Pay","Add Any Relevant Details Above"),"Please Give Details Above"))))))))),IF(ISERROR(G89),"Error Detected, No rate entered",IF(E89=0,"",IF(F89="","Error Detected, No Pensionable pay",IF(ISERROR(AB89)," Unknown Values entered.",IF(T89+U89&lt;1,"Acceptable",IF(R89+S89=200, "No Contributions Entered", IF(K89="","Error Detected, Choose reason&gt;",IF(X89="1",IF(T89=1,"Please Enter Deemed Pensionable Pay","Add relevant Details Above"),"Please give details Above")))))))))))</f>
        <v/>
      </c>
      <c r="K89" s="263"/>
      <c r="L89" s="93"/>
      <c r="M89" s="93" t="str">
        <f t="shared" si="4"/>
        <v/>
      </c>
      <c r="N89" s="96">
        <f t="shared" si="5"/>
        <v>0</v>
      </c>
      <c r="O89" s="96">
        <f t="shared" si="0"/>
        <v>0</v>
      </c>
      <c r="P89" s="220">
        <f>(ROUND((F89/100*'Member Info'!$W$2), 2))</f>
        <v>0</v>
      </c>
      <c r="Q89" s="220" t="e">
        <f t="shared" si="6"/>
        <v>#VALUE!</v>
      </c>
      <c r="R89" s="220" t="str">
        <f t="shared" si="7"/>
        <v/>
      </c>
      <c r="S89" s="229" t="str">
        <f t="shared" si="8"/>
        <v/>
      </c>
      <c r="T89" s="230" t="str">
        <f t="shared" si="9"/>
        <v/>
      </c>
      <c r="U89" s="230" t="str">
        <f t="shared" si="10"/>
        <v/>
      </c>
      <c r="V89" s="224">
        <f t="shared" si="11"/>
        <v>0</v>
      </c>
      <c r="W89" s="112">
        <f t="shared" si="12"/>
        <v>0</v>
      </c>
      <c r="X89" s="237" t="str">
        <f t="shared" si="1"/>
        <v/>
      </c>
      <c r="Y89" s="242" t="b">
        <f t="shared" si="2"/>
        <v>0</v>
      </c>
      <c r="Z89" s="237">
        <f t="shared" si="13"/>
        <v>0</v>
      </c>
      <c r="AA89" s="237">
        <f>IF('Member Info'!N85="",1,"")</f>
        <v>1</v>
      </c>
      <c r="AB89" s="245" t="e">
        <f t="shared" si="14"/>
        <v>#VALUE!</v>
      </c>
      <c r="AC89" s="132" t="str">
        <f t="shared" si="3"/>
        <v/>
      </c>
      <c r="AD89" s="126">
        <f t="shared" si="15"/>
        <v>1</v>
      </c>
      <c r="AE89" s="126" t="str">
        <f>IF('Member Info'!N85&lt;&gt;"",IF('Member Info'!N85&lt;=$R$1,1,0),"")</f>
        <v/>
      </c>
      <c r="AG89" s="126" t="b">
        <f t="shared" si="16"/>
        <v>0</v>
      </c>
      <c r="AH89" s="126">
        <f t="shared" si="17"/>
        <v>0</v>
      </c>
      <c r="AJ89" s="126">
        <f t="shared" si="18"/>
        <v>0</v>
      </c>
      <c r="AK89" s="126">
        <f>IF('Member Info'!F85&gt;$R$1,1,0)</f>
        <v>0</v>
      </c>
      <c r="AL89" s="126" t="b">
        <f>IF(ISERROR(R89),ERROR.TYPE(#REF!)=ERROR.TYPE(R89),FALSE)</f>
        <v>0</v>
      </c>
      <c r="AM89" s="126" t="b">
        <f>IF(ISERROR(S89),ERROR.TYPE(#REF!)=ERROR.TYPE(S89),FALSE)</f>
        <v>0</v>
      </c>
      <c r="AN89" s="126">
        <f>IF(OR('Member Info'!F85&gt;=$S$1,'Member Info'!N85&gt;=$R$1),1,0)</f>
        <v>0</v>
      </c>
    </row>
    <row r="90" spans="1:40" x14ac:dyDescent="0.25">
      <c r="A90" s="4">
        <v>58</v>
      </c>
      <c r="B90" s="166">
        <f>'Member Info'!D86</f>
        <v>0</v>
      </c>
      <c r="C90" s="166">
        <f>'Member Info'!E86</f>
        <v>0</v>
      </c>
      <c r="D90" s="166" t="str">
        <f>'Member Info'!G86</f>
        <v/>
      </c>
      <c r="E90" s="167">
        <f>'Member Info'!B86</f>
        <v>0</v>
      </c>
      <c r="F90" s="244"/>
      <c r="G90" s="168" t="str">
        <f>IF(E90=0,"",
IF('Member Info'!$AM$19&lt;=$R$1,
SUMPRODUCT('Member Info'!L86+IF('Member Info'!H86&gt;'Member Info'!$AJ$12,'Member Info'!$AK$13,IF('Member Info'!H86&gt;'Member Info'!$AJ$11,'Member Info'!$AK$12,IF('Member Info'!H86&gt;'Member Info'!$AJ$10,'Member Info'!$AK$11,IF('Member Info'!H86&gt;'Member Info'!$AJ$9,'Member Info'!$AK$10,IF('Member Info'!H86&gt;'Member Info'!$AJ$8,'Member Info'!$AK$9,'Member Info'!$AK$8)))))),
SUMPRODUCT('Member Info'!L86+IF('Member Info'!H86&gt;'Member Info'!$AG$17,'Member Info'!$AH$18,IF('Member Info'!H86&gt;'Member Info'!$AG$16,'Member Info'!$AH$17,IF('Member Info'!H86&gt;'Member Info'!$AG$15,'Member Info'!$AH$16,IF('Member Info'!H86&gt;'Member Info'!$AG$14,'Member Info'!$AH$15,IF('Member Info'!H86&gt;'Member Info'!$AG$13,'Member Info'!$AH$14,IF('Member Info'!H86&gt;'Member Info'!$AG$12,'Member Info'!$AH$13,IF('Member Info'!H86&gt;'Member Info'!$AG$11,'Member Info'!$AH$12,IF('Member Info'!H86&gt;'Member Info'!$AG$10,'Member Info'!$AH$11,IF('Member Info'!H86&gt;'Member Info'!$AG$9,'Member Info'!$AH$10,IF('Member Info'!H86&gt;'Member Info'!$AG$8,'Member Info'!$AH$9,'Member Info'!$AH$8)))))))))))))</f>
        <v/>
      </c>
      <c r="H90" s="26"/>
      <c r="I90" s="26"/>
      <c r="J90" s="107" t="str">
        <f>IF(E90=0,"",IF('Member Info'!F86&gt;$S$1,CONCATENATE("Joined with practice on ", TEXT('Member Info'!F86, "DD/MM/YYYY")),IF('Member Info'!N86&lt;&gt;"",IF('Member Info'!N86&lt;$R$1,CONCATENATE("Left Scheme on ", TEXT('Member Info'!N86, "DD/MM/YYYY")),IF(ISERROR(G90),"Error Detected, No rate entered",IF(E90=0,"",IF(F90="","Error Detected, No Pensionable pay",IF(ISERROR(AB90)," Unknown Values entered.",IF(T90+U90&lt;1,"Acceptable",IF(R90+S90=200, "No Contributions Entered", IF(K90="","Error Detected, Choose reason&gt;",IF(X90="1",IF(T90=1,"Please Enter Deemed Pensionable Pay","Add Any Relevant Details Above"),"Please Give Details Above"))))))))),IF(ISERROR(G90),"Error Detected, No rate entered",IF(E90=0,"",IF(F90="","Error Detected, No Pensionable pay",IF(ISERROR(AB90)," Unknown Values entered.",IF(T90+U90&lt;1,"Acceptable",IF(R90+S90=200, "No Contributions Entered", IF(K90="","Error Detected, Choose reason&gt;",IF(X90="1",IF(T90=1,"Please Enter Deemed Pensionable Pay","Add relevant Details Above"),"Please give details Above")))))))))))</f>
        <v/>
      </c>
      <c r="K90" s="263"/>
      <c r="L90" s="93"/>
      <c r="M90" s="93" t="str">
        <f t="shared" si="4"/>
        <v/>
      </c>
      <c r="N90" s="96">
        <f t="shared" si="5"/>
        <v>0</v>
      </c>
      <c r="O90" s="96">
        <f t="shared" si="0"/>
        <v>0</v>
      </c>
      <c r="P90" s="220">
        <f>(ROUND((F90/100*'Member Info'!$W$2), 2))</f>
        <v>0</v>
      </c>
      <c r="Q90" s="220" t="e">
        <f t="shared" si="6"/>
        <v>#VALUE!</v>
      </c>
      <c r="R90" s="220" t="str">
        <f t="shared" si="7"/>
        <v/>
      </c>
      <c r="S90" s="229" t="str">
        <f t="shared" si="8"/>
        <v/>
      </c>
      <c r="T90" s="230" t="str">
        <f t="shared" si="9"/>
        <v/>
      </c>
      <c r="U90" s="230" t="str">
        <f t="shared" si="10"/>
        <v/>
      </c>
      <c r="V90" s="224">
        <f t="shared" si="11"/>
        <v>0</v>
      </c>
      <c r="W90" s="112">
        <f t="shared" si="12"/>
        <v>0</v>
      </c>
      <c r="X90" s="237" t="str">
        <f t="shared" si="1"/>
        <v/>
      </c>
      <c r="Y90" s="242" t="b">
        <f t="shared" si="2"/>
        <v>0</v>
      </c>
      <c r="Z90" s="237">
        <f t="shared" si="13"/>
        <v>0</v>
      </c>
      <c r="AA90" s="237">
        <f>IF('Member Info'!N86="",1,"")</f>
        <v>1</v>
      </c>
      <c r="AB90" s="245" t="e">
        <f t="shared" si="14"/>
        <v>#VALUE!</v>
      </c>
      <c r="AC90" s="132" t="str">
        <f t="shared" si="3"/>
        <v/>
      </c>
      <c r="AD90" s="126">
        <f t="shared" si="15"/>
        <v>1</v>
      </c>
      <c r="AE90" s="126" t="str">
        <f>IF('Member Info'!N86&lt;&gt;"",IF('Member Info'!N86&lt;=$R$1,1,0),"")</f>
        <v/>
      </c>
      <c r="AG90" s="126" t="b">
        <f t="shared" si="16"/>
        <v>0</v>
      </c>
      <c r="AH90" s="126">
        <f t="shared" si="17"/>
        <v>0</v>
      </c>
      <c r="AJ90" s="126">
        <f t="shared" si="18"/>
        <v>0</v>
      </c>
      <c r="AK90" s="126">
        <f>IF('Member Info'!F86&gt;$R$1,1,0)</f>
        <v>0</v>
      </c>
      <c r="AL90" s="126" t="b">
        <f>IF(ISERROR(R90),ERROR.TYPE(#REF!)=ERROR.TYPE(R90),FALSE)</f>
        <v>0</v>
      </c>
      <c r="AM90" s="126" t="b">
        <f>IF(ISERROR(S90),ERROR.TYPE(#REF!)=ERROR.TYPE(S90),FALSE)</f>
        <v>0</v>
      </c>
      <c r="AN90" s="126">
        <f>IF(OR('Member Info'!F86&gt;=$S$1,'Member Info'!N86&gt;=$R$1),1,0)</f>
        <v>0</v>
      </c>
    </row>
    <row r="91" spans="1:40" x14ac:dyDescent="0.25">
      <c r="A91" s="4">
        <v>59</v>
      </c>
      <c r="B91" s="166">
        <f>'Member Info'!D87</f>
        <v>0</v>
      </c>
      <c r="C91" s="166">
        <f>'Member Info'!E87</f>
        <v>0</v>
      </c>
      <c r="D91" s="166" t="str">
        <f>'Member Info'!G87</f>
        <v/>
      </c>
      <c r="E91" s="167">
        <f>'Member Info'!B87</f>
        <v>0</v>
      </c>
      <c r="F91" s="244"/>
      <c r="G91" s="168" t="str">
        <f>IF(E91=0,"",
IF('Member Info'!$AM$19&lt;=$R$1,
SUMPRODUCT('Member Info'!L87+IF('Member Info'!H87&gt;'Member Info'!$AJ$12,'Member Info'!$AK$13,IF('Member Info'!H87&gt;'Member Info'!$AJ$11,'Member Info'!$AK$12,IF('Member Info'!H87&gt;'Member Info'!$AJ$10,'Member Info'!$AK$11,IF('Member Info'!H87&gt;'Member Info'!$AJ$9,'Member Info'!$AK$10,IF('Member Info'!H87&gt;'Member Info'!$AJ$8,'Member Info'!$AK$9,'Member Info'!$AK$8)))))),
SUMPRODUCT('Member Info'!L87+IF('Member Info'!H87&gt;'Member Info'!$AG$17,'Member Info'!$AH$18,IF('Member Info'!H87&gt;'Member Info'!$AG$16,'Member Info'!$AH$17,IF('Member Info'!H87&gt;'Member Info'!$AG$15,'Member Info'!$AH$16,IF('Member Info'!H87&gt;'Member Info'!$AG$14,'Member Info'!$AH$15,IF('Member Info'!H87&gt;'Member Info'!$AG$13,'Member Info'!$AH$14,IF('Member Info'!H87&gt;'Member Info'!$AG$12,'Member Info'!$AH$13,IF('Member Info'!H87&gt;'Member Info'!$AG$11,'Member Info'!$AH$12,IF('Member Info'!H87&gt;'Member Info'!$AG$10,'Member Info'!$AH$11,IF('Member Info'!H87&gt;'Member Info'!$AG$9,'Member Info'!$AH$10,IF('Member Info'!H87&gt;'Member Info'!$AG$8,'Member Info'!$AH$9,'Member Info'!$AH$8)))))))))))))</f>
        <v/>
      </c>
      <c r="H91" s="26"/>
      <c r="I91" s="26"/>
      <c r="J91" s="107" t="str">
        <f>IF(E91=0,"",IF('Member Info'!F87&gt;$S$1,CONCATENATE("Joined with practice on ", TEXT('Member Info'!F87, "DD/MM/YYYY")),IF('Member Info'!N87&lt;&gt;"",IF('Member Info'!N87&lt;$R$1,CONCATENATE("Left Scheme on ", TEXT('Member Info'!N87, "DD/MM/YYYY")),IF(ISERROR(G91),"Error Detected, No rate entered",IF(E91=0,"",IF(F91="","Error Detected, No Pensionable pay",IF(ISERROR(AB91)," Unknown Values entered.",IF(T91+U91&lt;1,"Acceptable",IF(R91+S91=200, "No Contributions Entered", IF(K91="","Error Detected, Choose reason&gt;",IF(X91="1",IF(T91=1,"Please Enter Deemed Pensionable Pay","Add Any Relevant Details Above"),"Please Give Details Above"))))))))),IF(ISERROR(G91),"Error Detected, No rate entered",IF(E91=0,"",IF(F91="","Error Detected, No Pensionable pay",IF(ISERROR(AB91)," Unknown Values entered.",IF(T91+U91&lt;1,"Acceptable",IF(R91+S91=200, "No Contributions Entered", IF(K91="","Error Detected, Choose reason&gt;",IF(X91="1",IF(T91=1,"Please Enter Deemed Pensionable Pay","Add relevant Details Above"),"Please give details Above")))))))))))</f>
        <v/>
      </c>
      <c r="K91" s="263"/>
      <c r="L91" s="93"/>
      <c r="M91" s="93" t="str">
        <f t="shared" si="4"/>
        <v/>
      </c>
      <c r="N91" s="96">
        <f t="shared" si="5"/>
        <v>0</v>
      </c>
      <c r="O91" s="96">
        <f t="shared" si="0"/>
        <v>0</v>
      </c>
      <c r="P91" s="220">
        <f>(ROUND((F91/100*'Member Info'!$W$2), 2))</f>
        <v>0</v>
      </c>
      <c r="Q91" s="220" t="e">
        <f t="shared" si="6"/>
        <v>#VALUE!</v>
      </c>
      <c r="R91" s="220" t="str">
        <f t="shared" si="7"/>
        <v/>
      </c>
      <c r="S91" s="229" t="str">
        <f t="shared" si="8"/>
        <v/>
      </c>
      <c r="T91" s="230" t="str">
        <f t="shared" si="9"/>
        <v/>
      </c>
      <c r="U91" s="230" t="str">
        <f t="shared" si="10"/>
        <v/>
      </c>
      <c r="V91" s="224">
        <f t="shared" si="11"/>
        <v>0</v>
      </c>
      <c r="W91" s="112">
        <f t="shared" si="12"/>
        <v>0</v>
      </c>
      <c r="X91" s="237" t="str">
        <f t="shared" si="1"/>
        <v/>
      </c>
      <c r="Y91" s="242" t="b">
        <f t="shared" si="2"/>
        <v>0</v>
      </c>
      <c r="Z91" s="237">
        <f t="shared" si="13"/>
        <v>0</v>
      </c>
      <c r="AA91" s="237">
        <f>IF('Member Info'!N87="",1,"")</f>
        <v>1</v>
      </c>
      <c r="AB91" s="245" t="e">
        <f t="shared" si="14"/>
        <v>#VALUE!</v>
      </c>
      <c r="AC91" s="132" t="str">
        <f t="shared" si="3"/>
        <v/>
      </c>
      <c r="AD91" s="126">
        <f t="shared" si="15"/>
        <v>1</v>
      </c>
      <c r="AE91" s="126" t="str">
        <f>IF('Member Info'!N87&lt;&gt;"",IF('Member Info'!N87&lt;=$R$1,1,0),"")</f>
        <v/>
      </c>
      <c r="AG91" s="126" t="b">
        <f t="shared" si="16"/>
        <v>0</v>
      </c>
      <c r="AH91" s="126">
        <f t="shared" si="17"/>
        <v>0</v>
      </c>
      <c r="AJ91" s="126">
        <f t="shared" si="18"/>
        <v>0</v>
      </c>
      <c r="AK91" s="126">
        <f>IF('Member Info'!F87&gt;$R$1,1,0)</f>
        <v>0</v>
      </c>
      <c r="AL91" s="126" t="b">
        <f>IF(ISERROR(R91),ERROR.TYPE(#REF!)=ERROR.TYPE(R91),FALSE)</f>
        <v>0</v>
      </c>
      <c r="AM91" s="126" t="b">
        <f>IF(ISERROR(S91),ERROR.TYPE(#REF!)=ERROR.TYPE(S91),FALSE)</f>
        <v>0</v>
      </c>
      <c r="AN91" s="126">
        <f>IF(OR('Member Info'!F87&gt;=$S$1,'Member Info'!N87&gt;=$R$1),1,0)</f>
        <v>0</v>
      </c>
    </row>
    <row r="92" spans="1:40" x14ac:dyDescent="0.25">
      <c r="A92" s="4">
        <v>60</v>
      </c>
      <c r="B92" s="166">
        <f>'Member Info'!D88</f>
        <v>0</v>
      </c>
      <c r="C92" s="166">
        <f>'Member Info'!E88</f>
        <v>0</v>
      </c>
      <c r="D92" s="166" t="str">
        <f>'Member Info'!G88</f>
        <v/>
      </c>
      <c r="E92" s="167">
        <f>'Member Info'!B88</f>
        <v>0</v>
      </c>
      <c r="F92" s="244"/>
      <c r="G92" s="168" t="str">
        <f>IF(E92=0,"",
IF('Member Info'!$AM$19&lt;=$R$1,
SUMPRODUCT('Member Info'!L88+IF('Member Info'!H88&gt;'Member Info'!$AJ$12,'Member Info'!$AK$13,IF('Member Info'!H88&gt;'Member Info'!$AJ$11,'Member Info'!$AK$12,IF('Member Info'!H88&gt;'Member Info'!$AJ$10,'Member Info'!$AK$11,IF('Member Info'!H88&gt;'Member Info'!$AJ$9,'Member Info'!$AK$10,IF('Member Info'!H88&gt;'Member Info'!$AJ$8,'Member Info'!$AK$9,'Member Info'!$AK$8)))))),
SUMPRODUCT('Member Info'!L88+IF('Member Info'!H88&gt;'Member Info'!$AG$17,'Member Info'!$AH$18,IF('Member Info'!H88&gt;'Member Info'!$AG$16,'Member Info'!$AH$17,IF('Member Info'!H88&gt;'Member Info'!$AG$15,'Member Info'!$AH$16,IF('Member Info'!H88&gt;'Member Info'!$AG$14,'Member Info'!$AH$15,IF('Member Info'!H88&gt;'Member Info'!$AG$13,'Member Info'!$AH$14,IF('Member Info'!H88&gt;'Member Info'!$AG$12,'Member Info'!$AH$13,IF('Member Info'!H88&gt;'Member Info'!$AG$11,'Member Info'!$AH$12,IF('Member Info'!H88&gt;'Member Info'!$AG$10,'Member Info'!$AH$11,IF('Member Info'!H88&gt;'Member Info'!$AG$9,'Member Info'!$AH$10,IF('Member Info'!H88&gt;'Member Info'!$AG$8,'Member Info'!$AH$9,'Member Info'!$AH$8)))))))))))))</f>
        <v/>
      </c>
      <c r="H92" s="26"/>
      <c r="I92" s="26"/>
      <c r="J92" s="107" t="str">
        <f>IF(E92=0,"",IF('Member Info'!F88&gt;$S$1,CONCATENATE("Joined with practice on ", TEXT('Member Info'!F88, "DD/MM/YYYY")),IF('Member Info'!N88&lt;&gt;"",IF('Member Info'!N88&lt;$R$1,CONCATENATE("Left Scheme on ", TEXT('Member Info'!N88, "DD/MM/YYYY")),IF(ISERROR(G92),"Error Detected, No rate entered",IF(E92=0,"",IF(F92="","Error Detected, No Pensionable pay",IF(ISERROR(AB92)," Unknown Values entered.",IF(T92+U92&lt;1,"Acceptable",IF(R92+S92=200, "No Contributions Entered", IF(K92="","Error Detected, Choose reason&gt;",IF(X92="1",IF(T92=1,"Please Enter Deemed Pensionable Pay","Add Any Relevant Details Above"),"Please Give Details Above"))))))))),IF(ISERROR(G92),"Error Detected, No rate entered",IF(E92=0,"",IF(F92="","Error Detected, No Pensionable pay",IF(ISERROR(AB92)," Unknown Values entered.",IF(T92+U92&lt;1,"Acceptable",IF(R92+S92=200, "No Contributions Entered", IF(K92="","Error Detected, Choose reason&gt;",IF(X92="1",IF(T92=1,"Please Enter Deemed Pensionable Pay","Add relevant Details Above"),"Please give details Above")))))))))))</f>
        <v/>
      </c>
      <c r="K92" s="263"/>
      <c r="L92" s="93"/>
      <c r="M92" s="93" t="str">
        <f t="shared" si="4"/>
        <v/>
      </c>
      <c r="N92" s="96">
        <f t="shared" si="5"/>
        <v>0</v>
      </c>
      <c r="O92" s="96">
        <f t="shared" si="0"/>
        <v>0</v>
      </c>
      <c r="P92" s="220">
        <f>(ROUND((F92/100*'Member Info'!$W$2), 2))</f>
        <v>0</v>
      </c>
      <c r="Q92" s="220" t="e">
        <f t="shared" si="6"/>
        <v>#VALUE!</v>
      </c>
      <c r="R92" s="220" t="str">
        <f t="shared" si="7"/>
        <v/>
      </c>
      <c r="S92" s="229" t="str">
        <f t="shared" si="8"/>
        <v/>
      </c>
      <c r="T92" s="230" t="str">
        <f t="shared" si="9"/>
        <v/>
      </c>
      <c r="U92" s="230" t="str">
        <f t="shared" si="10"/>
        <v/>
      </c>
      <c r="V92" s="224">
        <f t="shared" si="11"/>
        <v>0</v>
      </c>
      <c r="W92" s="112">
        <f t="shared" si="12"/>
        <v>0</v>
      </c>
      <c r="X92" s="237" t="str">
        <f t="shared" si="1"/>
        <v/>
      </c>
      <c r="Y92" s="242" t="b">
        <f t="shared" si="2"/>
        <v>0</v>
      </c>
      <c r="Z92" s="237">
        <f t="shared" si="13"/>
        <v>0</v>
      </c>
      <c r="AA92" s="237">
        <f>IF('Member Info'!N88="",1,"")</f>
        <v>1</v>
      </c>
      <c r="AB92" s="245" t="e">
        <f t="shared" si="14"/>
        <v>#VALUE!</v>
      </c>
      <c r="AC92" s="132" t="str">
        <f t="shared" si="3"/>
        <v/>
      </c>
      <c r="AD92" s="126">
        <f t="shared" si="15"/>
        <v>1</v>
      </c>
      <c r="AE92" s="126" t="str">
        <f>IF('Member Info'!N88&lt;&gt;"",IF('Member Info'!N88&lt;=$R$1,1,0),"")</f>
        <v/>
      </c>
      <c r="AG92" s="126" t="b">
        <f t="shared" si="16"/>
        <v>0</v>
      </c>
      <c r="AH92" s="126">
        <f t="shared" si="17"/>
        <v>0</v>
      </c>
      <c r="AJ92" s="126">
        <f t="shared" si="18"/>
        <v>0</v>
      </c>
      <c r="AK92" s="126">
        <f>IF('Member Info'!F88&gt;$R$1,1,0)</f>
        <v>0</v>
      </c>
      <c r="AL92" s="126" t="b">
        <f>IF(ISERROR(R92),ERROR.TYPE(#REF!)=ERROR.TYPE(R92),FALSE)</f>
        <v>0</v>
      </c>
      <c r="AM92" s="126" t="b">
        <f>IF(ISERROR(S92),ERROR.TYPE(#REF!)=ERROR.TYPE(S92),FALSE)</f>
        <v>0</v>
      </c>
      <c r="AN92" s="126">
        <f>IF(OR('Member Info'!F88&gt;=$S$1,'Member Info'!N88&gt;=$R$1),1,0)</f>
        <v>0</v>
      </c>
    </row>
    <row r="93" spans="1:40" x14ac:dyDescent="0.25">
      <c r="A93" s="4">
        <v>61</v>
      </c>
      <c r="B93" s="166">
        <f>'Member Info'!D89</f>
        <v>0</v>
      </c>
      <c r="C93" s="166">
        <f>'Member Info'!E89</f>
        <v>0</v>
      </c>
      <c r="D93" s="166" t="str">
        <f>'Member Info'!G89</f>
        <v/>
      </c>
      <c r="E93" s="167">
        <f>'Member Info'!B89</f>
        <v>0</v>
      </c>
      <c r="F93" s="244"/>
      <c r="G93" s="168" t="str">
        <f>IF(E93=0,"",
IF('Member Info'!$AM$19&lt;=$R$1,
SUMPRODUCT('Member Info'!L89+IF('Member Info'!H89&gt;'Member Info'!$AJ$12,'Member Info'!$AK$13,IF('Member Info'!H89&gt;'Member Info'!$AJ$11,'Member Info'!$AK$12,IF('Member Info'!H89&gt;'Member Info'!$AJ$10,'Member Info'!$AK$11,IF('Member Info'!H89&gt;'Member Info'!$AJ$9,'Member Info'!$AK$10,IF('Member Info'!H89&gt;'Member Info'!$AJ$8,'Member Info'!$AK$9,'Member Info'!$AK$8)))))),
SUMPRODUCT('Member Info'!L89+IF('Member Info'!H89&gt;'Member Info'!$AG$17,'Member Info'!$AH$18,IF('Member Info'!H89&gt;'Member Info'!$AG$16,'Member Info'!$AH$17,IF('Member Info'!H89&gt;'Member Info'!$AG$15,'Member Info'!$AH$16,IF('Member Info'!H89&gt;'Member Info'!$AG$14,'Member Info'!$AH$15,IF('Member Info'!H89&gt;'Member Info'!$AG$13,'Member Info'!$AH$14,IF('Member Info'!H89&gt;'Member Info'!$AG$12,'Member Info'!$AH$13,IF('Member Info'!H89&gt;'Member Info'!$AG$11,'Member Info'!$AH$12,IF('Member Info'!H89&gt;'Member Info'!$AG$10,'Member Info'!$AH$11,IF('Member Info'!H89&gt;'Member Info'!$AG$9,'Member Info'!$AH$10,IF('Member Info'!H89&gt;'Member Info'!$AG$8,'Member Info'!$AH$9,'Member Info'!$AH$8)))))))))))))</f>
        <v/>
      </c>
      <c r="H93" s="26"/>
      <c r="I93" s="26"/>
      <c r="J93" s="107" t="str">
        <f>IF(E93=0,"",IF('Member Info'!F89&gt;$S$1,CONCATENATE("Joined with practice on ", TEXT('Member Info'!F89, "DD/MM/YYYY")),IF('Member Info'!N89&lt;&gt;"",IF('Member Info'!N89&lt;$R$1,CONCATENATE("Left Scheme on ", TEXT('Member Info'!N89, "DD/MM/YYYY")),IF(ISERROR(G93),"Error Detected, No rate entered",IF(E93=0,"",IF(F93="","Error Detected, No Pensionable pay",IF(ISERROR(AB93)," Unknown Values entered.",IF(T93+U93&lt;1,"Acceptable",IF(R93+S93=200, "No Contributions Entered", IF(K93="","Error Detected, Choose reason&gt;",IF(X93="1",IF(T93=1,"Please Enter Deemed Pensionable Pay","Add Any Relevant Details Above"),"Please Give Details Above"))))))))),IF(ISERROR(G93),"Error Detected, No rate entered",IF(E93=0,"",IF(F93="","Error Detected, No Pensionable pay",IF(ISERROR(AB93)," Unknown Values entered.",IF(T93+U93&lt;1,"Acceptable",IF(R93+S93=200, "No Contributions Entered", IF(K93="","Error Detected, Choose reason&gt;",IF(X93="1",IF(T93=1,"Please Enter Deemed Pensionable Pay","Add relevant Details Above"),"Please give details Above")))))))))))</f>
        <v/>
      </c>
      <c r="K93" s="263"/>
      <c r="L93" s="93"/>
      <c r="M93" s="93" t="str">
        <f t="shared" si="4"/>
        <v/>
      </c>
      <c r="N93" s="96">
        <f t="shared" si="5"/>
        <v>0</v>
      </c>
      <c r="O93" s="96">
        <f t="shared" si="0"/>
        <v>0</v>
      </c>
      <c r="P93" s="220">
        <f>(ROUND((F93/100*'Member Info'!$W$2), 2))</f>
        <v>0</v>
      </c>
      <c r="Q93" s="220" t="e">
        <f t="shared" si="6"/>
        <v>#VALUE!</v>
      </c>
      <c r="R93" s="220" t="str">
        <f t="shared" si="7"/>
        <v/>
      </c>
      <c r="S93" s="229" t="str">
        <f t="shared" si="8"/>
        <v/>
      </c>
      <c r="T93" s="230" t="str">
        <f t="shared" si="9"/>
        <v/>
      </c>
      <c r="U93" s="230" t="str">
        <f t="shared" si="10"/>
        <v/>
      </c>
      <c r="V93" s="224">
        <f t="shared" si="11"/>
        <v>0</v>
      </c>
      <c r="W93" s="112">
        <f t="shared" si="12"/>
        <v>0</v>
      </c>
      <c r="X93" s="237" t="str">
        <f t="shared" si="1"/>
        <v/>
      </c>
      <c r="Y93" s="242" t="b">
        <f t="shared" si="2"/>
        <v>0</v>
      </c>
      <c r="Z93" s="237">
        <f t="shared" si="13"/>
        <v>0</v>
      </c>
      <c r="AA93" s="237">
        <f>IF('Member Info'!N89="",1,"")</f>
        <v>1</v>
      </c>
      <c r="AB93" s="245" t="e">
        <f t="shared" si="14"/>
        <v>#VALUE!</v>
      </c>
      <c r="AC93" s="132" t="str">
        <f t="shared" si="3"/>
        <v/>
      </c>
      <c r="AD93" s="126">
        <f t="shared" si="15"/>
        <v>1</v>
      </c>
      <c r="AE93" s="126" t="str">
        <f>IF('Member Info'!N89&lt;&gt;"",IF('Member Info'!N89&lt;=$R$1,1,0),"")</f>
        <v/>
      </c>
      <c r="AG93" s="126" t="b">
        <f t="shared" si="16"/>
        <v>0</v>
      </c>
      <c r="AH93" s="126">
        <f t="shared" si="17"/>
        <v>0</v>
      </c>
      <c r="AJ93" s="126">
        <f t="shared" si="18"/>
        <v>0</v>
      </c>
      <c r="AK93" s="126">
        <f>IF('Member Info'!F89&gt;$R$1,1,0)</f>
        <v>0</v>
      </c>
      <c r="AL93" s="126" t="b">
        <f>IF(ISERROR(R93),ERROR.TYPE(#REF!)=ERROR.TYPE(R93),FALSE)</f>
        <v>0</v>
      </c>
      <c r="AM93" s="126" t="b">
        <f>IF(ISERROR(S93),ERROR.TYPE(#REF!)=ERROR.TYPE(S93),FALSE)</f>
        <v>0</v>
      </c>
      <c r="AN93" s="126">
        <f>IF(OR('Member Info'!F89&gt;=$S$1,'Member Info'!N89&gt;=$R$1),1,0)</f>
        <v>0</v>
      </c>
    </row>
    <row r="94" spans="1:40" x14ac:dyDescent="0.25">
      <c r="A94" s="4">
        <v>62</v>
      </c>
      <c r="B94" s="166">
        <f>'Member Info'!D90</f>
        <v>0</v>
      </c>
      <c r="C94" s="166">
        <f>'Member Info'!E90</f>
        <v>0</v>
      </c>
      <c r="D94" s="166" t="str">
        <f>'Member Info'!G90</f>
        <v/>
      </c>
      <c r="E94" s="167">
        <f>'Member Info'!B90</f>
        <v>0</v>
      </c>
      <c r="F94" s="244"/>
      <c r="G94" s="168" t="str">
        <f>IF(E94=0,"",
IF('Member Info'!$AM$19&lt;=$R$1,
SUMPRODUCT('Member Info'!L90+IF('Member Info'!H90&gt;'Member Info'!$AJ$12,'Member Info'!$AK$13,IF('Member Info'!H90&gt;'Member Info'!$AJ$11,'Member Info'!$AK$12,IF('Member Info'!H90&gt;'Member Info'!$AJ$10,'Member Info'!$AK$11,IF('Member Info'!H90&gt;'Member Info'!$AJ$9,'Member Info'!$AK$10,IF('Member Info'!H90&gt;'Member Info'!$AJ$8,'Member Info'!$AK$9,'Member Info'!$AK$8)))))),
SUMPRODUCT('Member Info'!L90+IF('Member Info'!H90&gt;'Member Info'!$AG$17,'Member Info'!$AH$18,IF('Member Info'!H90&gt;'Member Info'!$AG$16,'Member Info'!$AH$17,IF('Member Info'!H90&gt;'Member Info'!$AG$15,'Member Info'!$AH$16,IF('Member Info'!H90&gt;'Member Info'!$AG$14,'Member Info'!$AH$15,IF('Member Info'!H90&gt;'Member Info'!$AG$13,'Member Info'!$AH$14,IF('Member Info'!H90&gt;'Member Info'!$AG$12,'Member Info'!$AH$13,IF('Member Info'!H90&gt;'Member Info'!$AG$11,'Member Info'!$AH$12,IF('Member Info'!H90&gt;'Member Info'!$AG$10,'Member Info'!$AH$11,IF('Member Info'!H90&gt;'Member Info'!$AG$9,'Member Info'!$AH$10,IF('Member Info'!H90&gt;'Member Info'!$AG$8,'Member Info'!$AH$9,'Member Info'!$AH$8)))))))))))))</f>
        <v/>
      </c>
      <c r="H94" s="26"/>
      <c r="I94" s="26"/>
      <c r="J94" s="107" t="str">
        <f>IF(E94=0,"",IF('Member Info'!F90&gt;$S$1,CONCATENATE("Joined with practice on ", TEXT('Member Info'!F90, "DD/MM/YYYY")),IF('Member Info'!N90&lt;&gt;"",IF('Member Info'!N90&lt;$R$1,CONCATENATE("Left Scheme on ", TEXT('Member Info'!N90, "DD/MM/YYYY")),IF(ISERROR(G94),"Error Detected, No rate entered",IF(E94=0,"",IF(F94="","Error Detected, No Pensionable pay",IF(ISERROR(AB94)," Unknown Values entered.",IF(T94+U94&lt;1,"Acceptable",IF(R94+S94=200, "No Contributions Entered", IF(K94="","Error Detected, Choose reason&gt;",IF(X94="1",IF(T94=1,"Please Enter Deemed Pensionable Pay","Add Any Relevant Details Above"),"Please Give Details Above"))))))))),IF(ISERROR(G94),"Error Detected, No rate entered",IF(E94=0,"",IF(F94="","Error Detected, No Pensionable pay",IF(ISERROR(AB94)," Unknown Values entered.",IF(T94+U94&lt;1,"Acceptable",IF(R94+S94=200, "No Contributions Entered", IF(K94="","Error Detected, Choose reason&gt;",IF(X94="1",IF(T94=1,"Please Enter Deemed Pensionable Pay","Add relevant Details Above"),"Please give details Above")))))))))))</f>
        <v/>
      </c>
      <c r="K94" s="263"/>
      <c r="L94" s="93"/>
      <c r="M94" s="93" t="str">
        <f t="shared" si="4"/>
        <v/>
      </c>
      <c r="N94" s="96">
        <f t="shared" si="5"/>
        <v>0</v>
      </c>
      <c r="O94" s="96">
        <f t="shared" si="0"/>
        <v>0</v>
      </c>
      <c r="P94" s="220">
        <f>(ROUND((F94/100*'Member Info'!$W$2), 2))</f>
        <v>0</v>
      </c>
      <c r="Q94" s="220" t="e">
        <f t="shared" si="6"/>
        <v>#VALUE!</v>
      </c>
      <c r="R94" s="220" t="str">
        <f t="shared" si="7"/>
        <v/>
      </c>
      <c r="S94" s="229" t="str">
        <f t="shared" si="8"/>
        <v/>
      </c>
      <c r="T94" s="230" t="str">
        <f t="shared" si="9"/>
        <v/>
      </c>
      <c r="U94" s="230" t="str">
        <f t="shared" si="10"/>
        <v/>
      </c>
      <c r="V94" s="224">
        <f t="shared" si="11"/>
        <v>0</v>
      </c>
      <c r="W94" s="112">
        <f t="shared" si="12"/>
        <v>0</v>
      </c>
      <c r="X94" s="237" t="str">
        <f t="shared" si="1"/>
        <v/>
      </c>
      <c r="Y94" s="242" t="b">
        <f t="shared" si="2"/>
        <v>0</v>
      </c>
      <c r="Z94" s="237">
        <f t="shared" si="13"/>
        <v>0</v>
      </c>
      <c r="AA94" s="237">
        <f>IF('Member Info'!N90="",1,"")</f>
        <v>1</v>
      </c>
      <c r="AB94" s="245" t="e">
        <f t="shared" si="14"/>
        <v>#VALUE!</v>
      </c>
      <c r="AC94" s="132" t="str">
        <f t="shared" si="3"/>
        <v/>
      </c>
      <c r="AD94" s="126">
        <f t="shared" si="15"/>
        <v>1</v>
      </c>
      <c r="AE94" s="126" t="str">
        <f>IF('Member Info'!N90&lt;&gt;"",IF('Member Info'!N90&lt;=$R$1,1,0),"")</f>
        <v/>
      </c>
      <c r="AG94" s="126" t="b">
        <f t="shared" si="16"/>
        <v>0</v>
      </c>
      <c r="AH94" s="126">
        <f t="shared" si="17"/>
        <v>0</v>
      </c>
      <c r="AJ94" s="126">
        <f t="shared" si="18"/>
        <v>0</v>
      </c>
      <c r="AK94" s="126">
        <f>IF('Member Info'!F90&gt;$R$1,1,0)</f>
        <v>0</v>
      </c>
      <c r="AL94" s="126" t="b">
        <f>IF(ISERROR(R94),ERROR.TYPE(#REF!)=ERROR.TYPE(R94),FALSE)</f>
        <v>0</v>
      </c>
      <c r="AM94" s="126" t="b">
        <f>IF(ISERROR(S94),ERROR.TYPE(#REF!)=ERROR.TYPE(S94),FALSE)</f>
        <v>0</v>
      </c>
      <c r="AN94" s="126">
        <f>IF(OR('Member Info'!F90&gt;=$S$1,'Member Info'!N90&gt;=$R$1),1,0)</f>
        <v>0</v>
      </c>
    </row>
    <row r="95" spans="1:40" x14ac:dyDescent="0.25">
      <c r="A95" s="4">
        <v>63</v>
      </c>
      <c r="B95" s="166">
        <f>'Member Info'!D91</f>
        <v>0</v>
      </c>
      <c r="C95" s="166">
        <f>'Member Info'!E91</f>
        <v>0</v>
      </c>
      <c r="D95" s="166" t="str">
        <f>'Member Info'!G91</f>
        <v/>
      </c>
      <c r="E95" s="167">
        <f>'Member Info'!B91</f>
        <v>0</v>
      </c>
      <c r="F95" s="244"/>
      <c r="G95" s="168" t="str">
        <f>IF(E95=0,"",
IF('Member Info'!$AM$19&lt;=$R$1,
SUMPRODUCT('Member Info'!L91+IF('Member Info'!H91&gt;'Member Info'!$AJ$12,'Member Info'!$AK$13,IF('Member Info'!H91&gt;'Member Info'!$AJ$11,'Member Info'!$AK$12,IF('Member Info'!H91&gt;'Member Info'!$AJ$10,'Member Info'!$AK$11,IF('Member Info'!H91&gt;'Member Info'!$AJ$9,'Member Info'!$AK$10,IF('Member Info'!H91&gt;'Member Info'!$AJ$8,'Member Info'!$AK$9,'Member Info'!$AK$8)))))),
SUMPRODUCT('Member Info'!L91+IF('Member Info'!H91&gt;'Member Info'!$AG$17,'Member Info'!$AH$18,IF('Member Info'!H91&gt;'Member Info'!$AG$16,'Member Info'!$AH$17,IF('Member Info'!H91&gt;'Member Info'!$AG$15,'Member Info'!$AH$16,IF('Member Info'!H91&gt;'Member Info'!$AG$14,'Member Info'!$AH$15,IF('Member Info'!H91&gt;'Member Info'!$AG$13,'Member Info'!$AH$14,IF('Member Info'!H91&gt;'Member Info'!$AG$12,'Member Info'!$AH$13,IF('Member Info'!H91&gt;'Member Info'!$AG$11,'Member Info'!$AH$12,IF('Member Info'!H91&gt;'Member Info'!$AG$10,'Member Info'!$AH$11,IF('Member Info'!H91&gt;'Member Info'!$AG$9,'Member Info'!$AH$10,IF('Member Info'!H91&gt;'Member Info'!$AG$8,'Member Info'!$AH$9,'Member Info'!$AH$8)))))))))))))</f>
        <v/>
      </c>
      <c r="H95" s="26"/>
      <c r="I95" s="26"/>
      <c r="J95" s="107" t="str">
        <f>IF(E95=0,"",IF('Member Info'!F91&gt;$S$1,CONCATENATE("Joined with practice on ", TEXT('Member Info'!F91, "DD/MM/YYYY")),IF('Member Info'!N91&lt;&gt;"",IF('Member Info'!N91&lt;$R$1,CONCATENATE("Left Scheme on ", TEXT('Member Info'!N91, "DD/MM/YYYY")),IF(ISERROR(G95),"Error Detected, No rate entered",IF(E95=0,"",IF(F95="","Error Detected, No Pensionable pay",IF(ISERROR(AB95)," Unknown Values entered.",IF(T95+U95&lt;1,"Acceptable",IF(R95+S95=200, "No Contributions Entered", IF(K95="","Error Detected, Choose reason&gt;",IF(X95="1",IF(T95=1,"Please Enter Deemed Pensionable Pay","Add Any Relevant Details Above"),"Please Give Details Above"))))))))),IF(ISERROR(G95),"Error Detected, No rate entered",IF(E95=0,"",IF(F95="","Error Detected, No Pensionable pay",IF(ISERROR(AB95)," Unknown Values entered.",IF(T95+U95&lt;1,"Acceptable",IF(R95+S95=200, "No Contributions Entered", IF(K95="","Error Detected, Choose reason&gt;",IF(X95="1",IF(T95=1,"Please Enter Deemed Pensionable Pay","Add relevant Details Above"),"Please give details Above")))))))))))</f>
        <v/>
      </c>
      <c r="K95" s="263"/>
      <c r="L95" s="93"/>
      <c r="M95" s="93" t="str">
        <f t="shared" si="4"/>
        <v/>
      </c>
      <c r="N95" s="96">
        <f t="shared" si="5"/>
        <v>0</v>
      </c>
      <c r="O95" s="96">
        <f t="shared" si="0"/>
        <v>0</v>
      </c>
      <c r="P95" s="220">
        <f>(ROUND((F95/100*'Member Info'!$W$2), 2))</f>
        <v>0</v>
      </c>
      <c r="Q95" s="220" t="e">
        <f t="shared" si="6"/>
        <v>#VALUE!</v>
      </c>
      <c r="R95" s="220" t="str">
        <f t="shared" si="7"/>
        <v/>
      </c>
      <c r="S95" s="229" t="str">
        <f t="shared" si="8"/>
        <v/>
      </c>
      <c r="T95" s="230" t="str">
        <f t="shared" si="9"/>
        <v/>
      </c>
      <c r="U95" s="230" t="str">
        <f t="shared" si="10"/>
        <v/>
      </c>
      <c r="V95" s="224">
        <f t="shared" si="11"/>
        <v>0</v>
      </c>
      <c r="W95" s="112">
        <f t="shared" si="12"/>
        <v>0</v>
      </c>
      <c r="X95" s="237" t="str">
        <f t="shared" si="1"/>
        <v/>
      </c>
      <c r="Y95" s="242" t="b">
        <f t="shared" si="2"/>
        <v>0</v>
      </c>
      <c r="Z95" s="237">
        <f t="shared" si="13"/>
        <v>0</v>
      </c>
      <c r="AA95" s="237">
        <f>IF('Member Info'!N91="",1,"")</f>
        <v>1</v>
      </c>
      <c r="AB95" s="245" t="e">
        <f t="shared" si="14"/>
        <v>#VALUE!</v>
      </c>
      <c r="AC95" s="132" t="str">
        <f t="shared" si="3"/>
        <v/>
      </c>
      <c r="AD95" s="126">
        <f t="shared" si="15"/>
        <v>1</v>
      </c>
      <c r="AE95" s="126" t="str">
        <f>IF('Member Info'!N91&lt;&gt;"",IF('Member Info'!N91&lt;=$R$1,1,0),"")</f>
        <v/>
      </c>
      <c r="AG95" s="126" t="b">
        <f t="shared" si="16"/>
        <v>0</v>
      </c>
      <c r="AH95" s="126">
        <f t="shared" si="17"/>
        <v>0</v>
      </c>
      <c r="AJ95" s="126">
        <f t="shared" si="18"/>
        <v>0</v>
      </c>
      <c r="AK95" s="126">
        <f>IF('Member Info'!F91&gt;$R$1,1,0)</f>
        <v>0</v>
      </c>
      <c r="AL95" s="126" t="b">
        <f>IF(ISERROR(R95),ERROR.TYPE(#REF!)=ERROR.TYPE(R95),FALSE)</f>
        <v>0</v>
      </c>
      <c r="AM95" s="126" t="b">
        <f>IF(ISERROR(S95),ERROR.TYPE(#REF!)=ERROR.TYPE(S95),FALSE)</f>
        <v>0</v>
      </c>
      <c r="AN95" s="126">
        <f>IF(OR('Member Info'!F91&gt;=$S$1,'Member Info'!N91&gt;=$R$1),1,0)</f>
        <v>0</v>
      </c>
    </row>
    <row r="96" spans="1:40" x14ac:dyDescent="0.25">
      <c r="A96" s="4">
        <v>64</v>
      </c>
      <c r="B96" s="166">
        <f>'Member Info'!D92</f>
        <v>0</v>
      </c>
      <c r="C96" s="166">
        <f>'Member Info'!E92</f>
        <v>0</v>
      </c>
      <c r="D96" s="166" t="str">
        <f>'Member Info'!G92</f>
        <v/>
      </c>
      <c r="E96" s="167">
        <f>'Member Info'!B92</f>
        <v>0</v>
      </c>
      <c r="F96" s="244"/>
      <c r="G96" s="168" t="str">
        <f>IF(E96=0,"",
IF('Member Info'!$AM$19&lt;=$R$1,
SUMPRODUCT('Member Info'!L92+IF('Member Info'!H92&gt;'Member Info'!$AJ$12,'Member Info'!$AK$13,IF('Member Info'!H92&gt;'Member Info'!$AJ$11,'Member Info'!$AK$12,IF('Member Info'!H92&gt;'Member Info'!$AJ$10,'Member Info'!$AK$11,IF('Member Info'!H92&gt;'Member Info'!$AJ$9,'Member Info'!$AK$10,IF('Member Info'!H92&gt;'Member Info'!$AJ$8,'Member Info'!$AK$9,'Member Info'!$AK$8)))))),
SUMPRODUCT('Member Info'!L92+IF('Member Info'!H92&gt;'Member Info'!$AG$17,'Member Info'!$AH$18,IF('Member Info'!H92&gt;'Member Info'!$AG$16,'Member Info'!$AH$17,IF('Member Info'!H92&gt;'Member Info'!$AG$15,'Member Info'!$AH$16,IF('Member Info'!H92&gt;'Member Info'!$AG$14,'Member Info'!$AH$15,IF('Member Info'!H92&gt;'Member Info'!$AG$13,'Member Info'!$AH$14,IF('Member Info'!H92&gt;'Member Info'!$AG$12,'Member Info'!$AH$13,IF('Member Info'!H92&gt;'Member Info'!$AG$11,'Member Info'!$AH$12,IF('Member Info'!H92&gt;'Member Info'!$AG$10,'Member Info'!$AH$11,IF('Member Info'!H92&gt;'Member Info'!$AG$9,'Member Info'!$AH$10,IF('Member Info'!H92&gt;'Member Info'!$AG$8,'Member Info'!$AH$9,'Member Info'!$AH$8)))))))))))))</f>
        <v/>
      </c>
      <c r="H96" s="26"/>
      <c r="I96" s="26"/>
      <c r="J96" s="107" t="str">
        <f>IF(E96=0,"",IF('Member Info'!F92&gt;$S$1,CONCATENATE("Joined with practice on ", TEXT('Member Info'!F92, "DD/MM/YYYY")),IF('Member Info'!N92&lt;&gt;"",IF('Member Info'!N92&lt;$R$1,CONCATENATE("Left Scheme on ", TEXT('Member Info'!N92, "DD/MM/YYYY")),IF(ISERROR(G96),"Error Detected, No rate entered",IF(E96=0,"",IF(F96="","Error Detected, No Pensionable pay",IF(ISERROR(AB96)," Unknown Values entered.",IF(T96+U96&lt;1,"Acceptable",IF(R96+S96=200, "No Contributions Entered", IF(K96="","Error Detected, Choose reason&gt;",IF(X96="1",IF(T96=1,"Please Enter Deemed Pensionable Pay","Add Any Relevant Details Above"),"Please Give Details Above"))))))))),IF(ISERROR(G96),"Error Detected, No rate entered",IF(E96=0,"",IF(F96="","Error Detected, No Pensionable pay",IF(ISERROR(AB96)," Unknown Values entered.",IF(T96+U96&lt;1,"Acceptable",IF(R96+S96=200, "No Contributions Entered", IF(K96="","Error Detected, Choose reason&gt;",IF(X96="1",IF(T96=1,"Please Enter Deemed Pensionable Pay","Add relevant Details Above"),"Please give details Above")))))))))))</f>
        <v/>
      </c>
      <c r="K96" s="263"/>
      <c r="L96" s="93"/>
      <c r="M96" s="93" t="str">
        <f t="shared" si="4"/>
        <v/>
      </c>
      <c r="N96" s="96">
        <f t="shared" si="5"/>
        <v>0</v>
      </c>
      <c r="O96" s="96">
        <f t="shared" si="0"/>
        <v>0</v>
      </c>
      <c r="P96" s="220">
        <f>(ROUND((F96/100*'Member Info'!$W$2), 2))</f>
        <v>0</v>
      </c>
      <c r="Q96" s="220" t="e">
        <f t="shared" si="6"/>
        <v>#VALUE!</v>
      </c>
      <c r="R96" s="220" t="str">
        <f t="shared" si="7"/>
        <v/>
      </c>
      <c r="S96" s="229" t="str">
        <f t="shared" si="8"/>
        <v/>
      </c>
      <c r="T96" s="230" t="str">
        <f t="shared" si="9"/>
        <v/>
      </c>
      <c r="U96" s="230" t="str">
        <f t="shared" si="10"/>
        <v/>
      </c>
      <c r="V96" s="224">
        <f t="shared" si="11"/>
        <v>0</v>
      </c>
      <c r="W96" s="112">
        <f t="shared" si="12"/>
        <v>0</v>
      </c>
      <c r="X96" s="237" t="str">
        <f t="shared" si="1"/>
        <v/>
      </c>
      <c r="Y96" s="242" t="b">
        <f t="shared" si="2"/>
        <v>0</v>
      </c>
      <c r="Z96" s="237">
        <f t="shared" si="13"/>
        <v>0</v>
      </c>
      <c r="AA96" s="237">
        <f>IF('Member Info'!N92="",1,"")</f>
        <v>1</v>
      </c>
      <c r="AB96" s="245" t="e">
        <f t="shared" si="14"/>
        <v>#VALUE!</v>
      </c>
      <c r="AC96" s="132" t="str">
        <f t="shared" si="3"/>
        <v/>
      </c>
      <c r="AD96" s="126">
        <f t="shared" si="15"/>
        <v>1</v>
      </c>
      <c r="AE96" s="126" t="str">
        <f>IF('Member Info'!N92&lt;&gt;"",IF('Member Info'!N92&lt;=$R$1,1,0),"")</f>
        <v/>
      </c>
      <c r="AG96" s="126" t="b">
        <f t="shared" si="16"/>
        <v>0</v>
      </c>
      <c r="AH96" s="126">
        <f t="shared" si="17"/>
        <v>0</v>
      </c>
      <c r="AJ96" s="126">
        <f t="shared" si="18"/>
        <v>0</v>
      </c>
      <c r="AK96" s="126">
        <f>IF('Member Info'!F92&gt;$R$1,1,0)</f>
        <v>0</v>
      </c>
      <c r="AL96" s="126" t="b">
        <f>IF(ISERROR(R96),ERROR.TYPE(#REF!)=ERROR.TYPE(R96),FALSE)</f>
        <v>0</v>
      </c>
      <c r="AM96" s="126" t="b">
        <f>IF(ISERROR(S96),ERROR.TYPE(#REF!)=ERROR.TYPE(S96),FALSE)</f>
        <v>0</v>
      </c>
      <c r="AN96" s="126">
        <f>IF(OR('Member Info'!F92&gt;=$S$1,'Member Info'!N92&gt;=$R$1),1,0)</f>
        <v>0</v>
      </c>
    </row>
    <row r="97" spans="1:40" x14ac:dyDescent="0.25">
      <c r="A97" s="4">
        <v>65</v>
      </c>
      <c r="B97" s="166">
        <f>'Member Info'!D93</f>
        <v>0</v>
      </c>
      <c r="C97" s="166">
        <f>'Member Info'!E93</f>
        <v>0</v>
      </c>
      <c r="D97" s="166" t="str">
        <f>'Member Info'!G93</f>
        <v/>
      </c>
      <c r="E97" s="167">
        <f>'Member Info'!B93</f>
        <v>0</v>
      </c>
      <c r="F97" s="244"/>
      <c r="G97" s="168" t="str">
        <f>IF(E97=0,"",
IF('Member Info'!$AM$19&lt;=$R$1,
SUMPRODUCT('Member Info'!L93+IF('Member Info'!H93&gt;'Member Info'!$AJ$12,'Member Info'!$AK$13,IF('Member Info'!H93&gt;'Member Info'!$AJ$11,'Member Info'!$AK$12,IF('Member Info'!H93&gt;'Member Info'!$AJ$10,'Member Info'!$AK$11,IF('Member Info'!H93&gt;'Member Info'!$AJ$9,'Member Info'!$AK$10,IF('Member Info'!H93&gt;'Member Info'!$AJ$8,'Member Info'!$AK$9,'Member Info'!$AK$8)))))),
SUMPRODUCT('Member Info'!L93+IF('Member Info'!H93&gt;'Member Info'!$AG$17,'Member Info'!$AH$18,IF('Member Info'!H93&gt;'Member Info'!$AG$16,'Member Info'!$AH$17,IF('Member Info'!H93&gt;'Member Info'!$AG$15,'Member Info'!$AH$16,IF('Member Info'!H93&gt;'Member Info'!$AG$14,'Member Info'!$AH$15,IF('Member Info'!H93&gt;'Member Info'!$AG$13,'Member Info'!$AH$14,IF('Member Info'!H93&gt;'Member Info'!$AG$12,'Member Info'!$AH$13,IF('Member Info'!H93&gt;'Member Info'!$AG$11,'Member Info'!$AH$12,IF('Member Info'!H93&gt;'Member Info'!$AG$10,'Member Info'!$AH$11,IF('Member Info'!H93&gt;'Member Info'!$AG$9,'Member Info'!$AH$10,IF('Member Info'!H93&gt;'Member Info'!$AG$8,'Member Info'!$AH$9,'Member Info'!$AH$8)))))))))))))</f>
        <v/>
      </c>
      <c r="H97" s="26"/>
      <c r="I97" s="26"/>
      <c r="J97" s="107" t="str">
        <f>IF(E97=0,"",IF('Member Info'!F93&gt;$S$1,CONCATENATE("Joined with practice on ", TEXT('Member Info'!F93, "DD/MM/YYYY")),IF('Member Info'!N93&lt;&gt;"",IF('Member Info'!N93&lt;$R$1,CONCATENATE("Left Scheme on ", TEXT('Member Info'!N93, "DD/MM/YYYY")),IF(ISERROR(G97),"Error Detected, No rate entered",IF(E97=0,"",IF(F97="","Error Detected, No Pensionable pay",IF(ISERROR(AB97)," Unknown Values entered.",IF(T97+U97&lt;1,"Acceptable",IF(R97+S97=200, "No Contributions Entered", IF(K97="","Error Detected, Choose reason&gt;",IF(X97="1",IF(T97=1,"Please Enter Deemed Pensionable Pay","Add Any Relevant Details Above"),"Please Give Details Above"))))))))),IF(ISERROR(G97),"Error Detected, No rate entered",IF(E97=0,"",IF(F97="","Error Detected, No Pensionable pay",IF(ISERROR(AB97)," Unknown Values entered.",IF(T97+U97&lt;1,"Acceptable",IF(R97+S97=200, "No Contributions Entered", IF(K97="","Error Detected, Choose reason&gt;",IF(X97="1",IF(T97=1,"Please Enter Deemed Pensionable Pay","Add relevant Details Above"),"Please give details Above")))))))))))</f>
        <v/>
      </c>
      <c r="K97" s="263"/>
      <c r="L97" s="93"/>
      <c r="M97" s="93" t="str">
        <f t="shared" si="4"/>
        <v/>
      </c>
      <c r="N97" s="96">
        <f t="shared" si="5"/>
        <v>0</v>
      </c>
      <c r="O97" s="96">
        <f t="shared" si="0"/>
        <v>0</v>
      </c>
      <c r="P97" s="220">
        <f>(ROUND((F97/100*'Member Info'!$W$2), 2))</f>
        <v>0</v>
      </c>
      <c r="Q97" s="220" t="e">
        <f t="shared" si="6"/>
        <v>#VALUE!</v>
      </c>
      <c r="R97" s="220" t="str">
        <f t="shared" si="7"/>
        <v/>
      </c>
      <c r="S97" s="229" t="str">
        <f t="shared" si="8"/>
        <v/>
      </c>
      <c r="T97" s="230" t="str">
        <f t="shared" si="9"/>
        <v/>
      </c>
      <c r="U97" s="230" t="str">
        <f t="shared" si="10"/>
        <v/>
      </c>
      <c r="V97" s="224">
        <f t="shared" si="11"/>
        <v>0</v>
      </c>
      <c r="W97" s="112">
        <f t="shared" si="12"/>
        <v>0</v>
      </c>
      <c r="X97" s="237" t="str">
        <f t="shared" si="1"/>
        <v/>
      </c>
      <c r="Y97" s="242" t="b">
        <f t="shared" si="2"/>
        <v>0</v>
      </c>
      <c r="Z97" s="237">
        <f t="shared" si="13"/>
        <v>0</v>
      </c>
      <c r="AA97" s="237">
        <f>IF('Member Info'!N93="",1,"")</f>
        <v>1</v>
      </c>
      <c r="AB97" s="245" t="e">
        <f t="shared" si="14"/>
        <v>#VALUE!</v>
      </c>
      <c r="AC97" s="132" t="str">
        <f t="shared" si="3"/>
        <v/>
      </c>
      <c r="AD97" s="126">
        <f t="shared" si="15"/>
        <v>1</v>
      </c>
      <c r="AE97" s="126" t="str">
        <f>IF('Member Info'!N93&lt;&gt;"",IF('Member Info'!N93&lt;=$R$1,1,0),"")</f>
        <v/>
      </c>
      <c r="AG97" s="126" t="b">
        <f t="shared" si="16"/>
        <v>0</v>
      </c>
      <c r="AH97" s="126">
        <f t="shared" si="17"/>
        <v>0</v>
      </c>
      <c r="AJ97" s="126">
        <f t="shared" si="18"/>
        <v>0</v>
      </c>
      <c r="AK97" s="126">
        <f>IF('Member Info'!F93&gt;$R$1,1,0)</f>
        <v>0</v>
      </c>
      <c r="AL97" s="126" t="b">
        <f>IF(ISERROR(R97),ERROR.TYPE(#REF!)=ERROR.TYPE(R97),FALSE)</f>
        <v>0</v>
      </c>
      <c r="AM97" s="126" t="b">
        <f>IF(ISERROR(S97),ERROR.TYPE(#REF!)=ERROR.TYPE(S97),FALSE)</f>
        <v>0</v>
      </c>
      <c r="AN97" s="126">
        <f>IF(OR('Member Info'!F93&gt;=$S$1,'Member Info'!N93&gt;=$R$1),1,0)</f>
        <v>0</v>
      </c>
    </row>
    <row r="98" spans="1:40" x14ac:dyDescent="0.25">
      <c r="A98" s="4">
        <v>66</v>
      </c>
      <c r="B98" s="166">
        <f>'Member Info'!D94</f>
        <v>0</v>
      </c>
      <c r="C98" s="166">
        <f>'Member Info'!E94</f>
        <v>0</v>
      </c>
      <c r="D98" s="166" t="str">
        <f>'Member Info'!G94</f>
        <v/>
      </c>
      <c r="E98" s="167">
        <f>'Member Info'!B94</f>
        <v>0</v>
      </c>
      <c r="F98" s="244"/>
      <c r="G98" s="168" t="str">
        <f>IF(E98=0,"",
IF('Member Info'!$AM$19&lt;=$R$1,
SUMPRODUCT('Member Info'!L94+IF('Member Info'!H94&gt;'Member Info'!$AJ$12,'Member Info'!$AK$13,IF('Member Info'!H94&gt;'Member Info'!$AJ$11,'Member Info'!$AK$12,IF('Member Info'!H94&gt;'Member Info'!$AJ$10,'Member Info'!$AK$11,IF('Member Info'!H94&gt;'Member Info'!$AJ$9,'Member Info'!$AK$10,IF('Member Info'!H94&gt;'Member Info'!$AJ$8,'Member Info'!$AK$9,'Member Info'!$AK$8)))))),
SUMPRODUCT('Member Info'!L94+IF('Member Info'!H94&gt;'Member Info'!$AG$17,'Member Info'!$AH$18,IF('Member Info'!H94&gt;'Member Info'!$AG$16,'Member Info'!$AH$17,IF('Member Info'!H94&gt;'Member Info'!$AG$15,'Member Info'!$AH$16,IF('Member Info'!H94&gt;'Member Info'!$AG$14,'Member Info'!$AH$15,IF('Member Info'!H94&gt;'Member Info'!$AG$13,'Member Info'!$AH$14,IF('Member Info'!H94&gt;'Member Info'!$AG$12,'Member Info'!$AH$13,IF('Member Info'!H94&gt;'Member Info'!$AG$11,'Member Info'!$AH$12,IF('Member Info'!H94&gt;'Member Info'!$AG$10,'Member Info'!$AH$11,IF('Member Info'!H94&gt;'Member Info'!$AG$9,'Member Info'!$AH$10,IF('Member Info'!H94&gt;'Member Info'!$AG$8,'Member Info'!$AH$9,'Member Info'!$AH$8)))))))))))))</f>
        <v/>
      </c>
      <c r="H98" s="26"/>
      <c r="I98" s="26"/>
      <c r="J98" s="107" t="str">
        <f>IF(E98=0,"",IF('Member Info'!F94&gt;$S$1,CONCATENATE("Joined with practice on ", TEXT('Member Info'!F94, "DD/MM/YYYY")),IF('Member Info'!N94&lt;&gt;"",IF('Member Info'!N94&lt;$R$1,CONCATENATE("Left Scheme on ", TEXT('Member Info'!N94, "DD/MM/YYYY")),IF(ISERROR(G98),"Error Detected, No rate entered",IF(E98=0,"",IF(F98="","Error Detected, No Pensionable pay",IF(ISERROR(AB98)," Unknown Values entered.",IF(T98+U98&lt;1,"Acceptable",IF(R98+S98=200, "No Contributions Entered", IF(K98="","Error Detected, Choose reason&gt;",IF(X98="1",IF(T98=1,"Please Enter Deemed Pensionable Pay","Add Any Relevant Details Above"),"Please Give Details Above"))))))))),IF(ISERROR(G98),"Error Detected, No rate entered",IF(E98=0,"",IF(F98="","Error Detected, No Pensionable pay",IF(ISERROR(AB98)," Unknown Values entered.",IF(T98+U98&lt;1,"Acceptable",IF(R98+S98=200, "No Contributions Entered", IF(K98="","Error Detected, Choose reason&gt;",IF(X98="1",IF(T98=1,"Please Enter Deemed Pensionable Pay","Add relevant Details Above"),"Please give details Above")))))))))))</f>
        <v/>
      </c>
      <c r="K98" s="263"/>
      <c r="L98" s="93"/>
      <c r="M98" s="93" t="str">
        <f t="shared" si="4"/>
        <v/>
      </c>
      <c r="N98" s="96">
        <f t="shared" si="5"/>
        <v>0</v>
      </c>
      <c r="O98" s="96">
        <f t="shared" si="5"/>
        <v>0</v>
      </c>
      <c r="P98" s="220">
        <f>(ROUND((F98/100*'Member Info'!$W$2), 2))</f>
        <v>0</v>
      </c>
      <c r="Q98" s="220" t="e">
        <f t="shared" si="6"/>
        <v>#VALUE!</v>
      </c>
      <c r="R98" s="220" t="str">
        <f t="shared" si="7"/>
        <v/>
      </c>
      <c r="S98" s="229" t="str">
        <f t="shared" si="8"/>
        <v/>
      </c>
      <c r="T98" s="230" t="str">
        <f t="shared" si="9"/>
        <v/>
      </c>
      <c r="U98" s="230" t="str">
        <f t="shared" si="10"/>
        <v/>
      </c>
      <c r="V98" s="224">
        <f t="shared" si="11"/>
        <v>0</v>
      </c>
      <c r="W98" s="112">
        <f t="shared" si="12"/>
        <v>0</v>
      </c>
      <c r="X98" s="237" t="str">
        <f t="shared" ref="X98:X161" si="19">IF(K98="SMP/Occupational Maternity","1",IF(K98="SSP/Occupational Sick pay","1",""))</f>
        <v/>
      </c>
      <c r="Y98" s="242" t="b">
        <f t="shared" ref="Y98:Y161" si="20">IF(OR(AL98=TRUE,AM98=TRUE),TRUE,FALSE)</f>
        <v>0</v>
      </c>
      <c r="Z98" s="237">
        <f t="shared" si="13"/>
        <v>0</v>
      </c>
      <c r="AA98" s="237">
        <f>IF('Member Info'!N94="",1,"")</f>
        <v>1</v>
      </c>
      <c r="AB98" s="245" t="e">
        <f t="shared" si="14"/>
        <v>#VALUE!</v>
      </c>
      <c r="AC98" s="132" t="str">
        <f t="shared" ref="AC98:AC161" si="21">IF(AN98=1,"",IF(W98=1,"",IF(AE98=1,"",IF(E98=0,"",IF(Z98=1,"",IF(J98="acceptable","",IF(R98+S98="0","",R98+S98)))))))</f>
        <v/>
      </c>
      <c r="AD98" s="126">
        <f t="shared" ref="AD98:AD161" si="22">SUM(Z98+AA98)</f>
        <v>1</v>
      </c>
      <c r="AE98" s="126" t="str">
        <f>IF('Member Info'!N94&lt;&gt;"",IF('Member Info'!N94&lt;=$R$1,1,0),"")</f>
        <v/>
      </c>
      <c r="AG98" s="126" t="b">
        <f t="shared" si="16"/>
        <v>0</v>
      </c>
      <c r="AH98" s="126">
        <f t="shared" si="17"/>
        <v>0</v>
      </c>
      <c r="AJ98" s="126">
        <f t="shared" si="18"/>
        <v>0</v>
      </c>
      <c r="AK98" s="126">
        <f>IF('Member Info'!F94&gt;$R$1,1,0)</f>
        <v>0</v>
      </c>
      <c r="AL98" s="126" t="b">
        <f>IF(ISERROR(R98),ERROR.TYPE(#REF!)=ERROR.TYPE(R98),FALSE)</f>
        <v>0</v>
      </c>
      <c r="AM98" s="126" t="b">
        <f>IF(ISERROR(S98),ERROR.TYPE(#REF!)=ERROR.TYPE(S98),FALSE)</f>
        <v>0</v>
      </c>
      <c r="AN98" s="126">
        <f>IF(OR('Member Info'!F94&gt;=$S$1,'Member Info'!N94&gt;=$R$1),1,0)</f>
        <v>0</v>
      </c>
    </row>
    <row r="99" spans="1:40" x14ac:dyDescent="0.25">
      <c r="A99" s="4">
        <v>67</v>
      </c>
      <c r="B99" s="166">
        <f>'Member Info'!D95</f>
        <v>0</v>
      </c>
      <c r="C99" s="166">
        <f>'Member Info'!E95</f>
        <v>0</v>
      </c>
      <c r="D99" s="166" t="str">
        <f>'Member Info'!G95</f>
        <v/>
      </c>
      <c r="E99" s="167">
        <f>'Member Info'!B95</f>
        <v>0</v>
      </c>
      <c r="F99" s="244"/>
      <c r="G99" s="168" t="str">
        <f>IF(E99=0,"",
IF('Member Info'!$AM$19&lt;=$R$1,
SUMPRODUCT('Member Info'!L95+IF('Member Info'!H95&gt;'Member Info'!$AJ$12,'Member Info'!$AK$13,IF('Member Info'!H95&gt;'Member Info'!$AJ$11,'Member Info'!$AK$12,IF('Member Info'!H95&gt;'Member Info'!$AJ$10,'Member Info'!$AK$11,IF('Member Info'!H95&gt;'Member Info'!$AJ$9,'Member Info'!$AK$10,IF('Member Info'!H95&gt;'Member Info'!$AJ$8,'Member Info'!$AK$9,'Member Info'!$AK$8)))))),
SUMPRODUCT('Member Info'!L95+IF('Member Info'!H95&gt;'Member Info'!$AG$17,'Member Info'!$AH$18,IF('Member Info'!H95&gt;'Member Info'!$AG$16,'Member Info'!$AH$17,IF('Member Info'!H95&gt;'Member Info'!$AG$15,'Member Info'!$AH$16,IF('Member Info'!H95&gt;'Member Info'!$AG$14,'Member Info'!$AH$15,IF('Member Info'!H95&gt;'Member Info'!$AG$13,'Member Info'!$AH$14,IF('Member Info'!H95&gt;'Member Info'!$AG$12,'Member Info'!$AH$13,IF('Member Info'!H95&gt;'Member Info'!$AG$11,'Member Info'!$AH$12,IF('Member Info'!H95&gt;'Member Info'!$AG$10,'Member Info'!$AH$11,IF('Member Info'!H95&gt;'Member Info'!$AG$9,'Member Info'!$AH$10,IF('Member Info'!H95&gt;'Member Info'!$AG$8,'Member Info'!$AH$9,'Member Info'!$AH$8)))))))))))))</f>
        <v/>
      </c>
      <c r="H99" s="26"/>
      <c r="I99" s="26"/>
      <c r="J99" s="107" t="str">
        <f>IF(E99=0,"",IF('Member Info'!F95&gt;$S$1,CONCATENATE("Joined with practice on ", TEXT('Member Info'!F95, "DD/MM/YYYY")),IF('Member Info'!N95&lt;&gt;"",IF('Member Info'!N95&lt;$R$1,CONCATENATE("Left Scheme on ", TEXT('Member Info'!N95, "DD/MM/YYYY")),IF(ISERROR(G99),"Error Detected, No rate entered",IF(E99=0,"",IF(F99="","Error Detected, No Pensionable pay",IF(ISERROR(AB99)," Unknown Values entered.",IF(T99+U99&lt;1,"Acceptable",IF(R99+S99=200, "No Contributions Entered", IF(K99="","Error Detected, Choose reason&gt;",IF(X99="1",IF(T99=1,"Please Enter Deemed Pensionable Pay","Add Any Relevant Details Above"),"Please Give Details Above"))))))))),IF(ISERROR(G99),"Error Detected, No rate entered",IF(E99=0,"",IF(F99="","Error Detected, No Pensionable pay",IF(ISERROR(AB99)," Unknown Values entered.",IF(T99+U99&lt;1,"Acceptable",IF(R99+S99=200, "No Contributions Entered", IF(K99="","Error Detected, Choose reason&gt;",IF(X99="1",IF(T99=1,"Please Enter Deemed Pensionable Pay","Add relevant Details Above"),"Please give details Above")))))))))))</f>
        <v/>
      </c>
      <c r="K99" s="263"/>
      <c r="L99" s="93"/>
      <c r="M99" s="93" t="str">
        <f t="shared" si="4"/>
        <v/>
      </c>
      <c r="N99" s="96">
        <f t="shared" ref="N99:O162" si="23">H99</f>
        <v>0</v>
      </c>
      <c r="O99" s="96">
        <f t="shared" si="23"/>
        <v>0</v>
      </c>
      <c r="P99" s="220">
        <f>(ROUND((F99/100*'Member Info'!$W$2), 2))</f>
        <v>0</v>
      </c>
      <c r="Q99" s="220" t="e">
        <f t="shared" si="6"/>
        <v>#VALUE!</v>
      </c>
      <c r="R99" s="220" t="str">
        <f t="shared" si="7"/>
        <v/>
      </c>
      <c r="S99" s="229" t="str">
        <f t="shared" si="8"/>
        <v/>
      </c>
      <c r="T99" s="230" t="str">
        <f t="shared" si="9"/>
        <v/>
      </c>
      <c r="U99" s="230" t="str">
        <f t="shared" si="10"/>
        <v/>
      </c>
      <c r="V99" s="224">
        <f t="shared" si="11"/>
        <v>0</v>
      </c>
      <c r="W99" s="112">
        <f t="shared" si="12"/>
        <v>0</v>
      </c>
      <c r="X99" s="237" t="str">
        <f t="shared" si="19"/>
        <v/>
      </c>
      <c r="Y99" s="242" t="b">
        <f t="shared" si="20"/>
        <v>0</v>
      </c>
      <c r="Z99" s="237">
        <f t="shared" si="13"/>
        <v>0</v>
      </c>
      <c r="AA99" s="237">
        <f>IF('Member Info'!N95="",1,"")</f>
        <v>1</v>
      </c>
      <c r="AB99" s="245" t="e">
        <f t="shared" si="14"/>
        <v>#VALUE!</v>
      </c>
      <c r="AC99" s="132" t="str">
        <f t="shared" si="21"/>
        <v/>
      </c>
      <c r="AD99" s="126">
        <f t="shared" si="22"/>
        <v>1</v>
      </c>
      <c r="AE99" s="126" t="str">
        <f>IF('Member Info'!N95&lt;&gt;"",IF('Member Info'!N95&lt;=$R$1,1,0),"")</f>
        <v/>
      </c>
      <c r="AG99" s="126" t="b">
        <f t="shared" si="16"/>
        <v>0</v>
      </c>
      <c r="AH99" s="126">
        <f t="shared" si="17"/>
        <v>0</v>
      </c>
      <c r="AJ99" s="126">
        <f t="shared" si="18"/>
        <v>0</v>
      </c>
      <c r="AK99" s="126">
        <f>IF('Member Info'!F95&gt;$R$1,1,0)</f>
        <v>0</v>
      </c>
      <c r="AL99" s="126" t="b">
        <f>IF(ISERROR(R99),ERROR.TYPE(#REF!)=ERROR.TYPE(R99),FALSE)</f>
        <v>0</v>
      </c>
      <c r="AM99" s="126" t="b">
        <f>IF(ISERROR(S99),ERROR.TYPE(#REF!)=ERROR.TYPE(S99),FALSE)</f>
        <v>0</v>
      </c>
      <c r="AN99" s="126">
        <f>IF(OR('Member Info'!F95&gt;=$S$1,'Member Info'!N95&gt;=$R$1),1,0)</f>
        <v>0</v>
      </c>
    </row>
    <row r="100" spans="1:40" x14ac:dyDescent="0.25">
      <c r="A100" s="4">
        <v>68</v>
      </c>
      <c r="B100" s="166">
        <f>'Member Info'!D96</f>
        <v>0</v>
      </c>
      <c r="C100" s="166">
        <f>'Member Info'!E96</f>
        <v>0</v>
      </c>
      <c r="D100" s="166" t="str">
        <f>'Member Info'!G96</f>
        <v/>
      </c>
      <c r="E100" s="167">
        <f>'Member Info'!B96</f>
        <v>0</v>
      </c>
      <c r="F100" s="244"/>
      <c r="G100" s="168" t="str">
        <f>IF(E100=0,"",
IF('Member Info'!$AM$19&lt;=$R$1,
SUMPRODUCT('Member Info'!L96+IF('Member Info'!H96&gt;'Member Info'!$AJ$12,'Member Info'!$AK$13,IF('Member Info'!H96&gt;'Member Info'!$AJ$11,'Member Info'!$AK$12,IF('Member Info'!H96&gt;'Member Info'!$AJ$10,'Member Info'!$AK$11,IF('Member Info'!H96&gt;'Member Info'!$AJ$9,'Member Info'!$AK$10,IF('Member Info'!H96&gt;'Member Info'!$AJ$8,'Member Info'!$AK$9,'Member Info'!$AK$8)))))),
SUMPRODUCT('Member Info'!L96+IF('Member Info'!H96&gt;'Member Info'!$AG$17,'Member Info'!$AH$18,IF('Member Info'!H96&gt;'Member Info'!$AG$16,'Member Info'!$AH$17,IF('Member Info'!H96&gt;'Member Info'!$AG$15,'Member Info'!$AH$16,IF('Member Info'!H96&gt;'Member Info'!$AG$14,'Member Info'!$AH$15,IF('Member Info'!H96&gt;'Member Info'!$AG$13,'Member Info'!$AH$14,IF('Member Info'!H96&gt;'Member Info'!$AG$12,'Member Info'!$AH$13,IF('Member Info'!H96&gt;'Member Info'!$AG$11,'Member Info'!$AH$12,IF('Member Info'!H96&gt;'Member Info'!$AG$10,'Member Info'!$AH$11,IF('Member Info'!H96&gt;'Member Info'!$AG$9,'Member Info'!$AH$10,IF('Member Info'!H96&gt;'Member Info'!$AG$8,'Member Info'!$AH$9,'Member Info'!$AH$8)))))))))))))</f>
        <v/>
      </c>
      <c r="H100" s="26"/>
      <c r="I100" s="26"/>
      <c r="J100" s="107" t="str">
        <f>IF(E100=0,"",IF('Member Info'!F96&gt;$S$1,CONCATENATE("Joined with practice on ", TEXT('Member Info'!F96, "DD/MM/YYYY")),IF('Member Info'!N96&lt;&gt;"",IF('Member Info'!N96&lt;$R$1,CONCATENATE("Left Scheme on ", TEXT('Member Info'!N96, "DD/MM/YYYY")),IF(ISERROR(G100),"Error Detected, No rate entered",IF(E100=0,"",IF(F100="","Error Detected, No Pensionable pay",IF(ISERROR(AB100)," Unknown Values entered.",IF(T100+U100&lt;1,"Acceptable",IF(R100+S100=200, "No Contributions Entered", IF(K100="","Error Detected, Choose reason&gt;",IF(X100="1",IF(T100=1,"Please Enter Deemed Pensionable Pay","Add Any Relevant Details Above"),"Please Give Details Above"))))))))),IF(ISERROR(G100),"Error Detected, No rate entered",IF(E100=0,"",IF(F100="","Error Detected, No Pensionable pay",IF(ISERROR(AB100)," Unknown Values entered.",IF(T100+U100&lt;1,"Acceptable",IF(R100+S100=200, "No Contributions Entered", IF(K100="","Error Detected, Choose reason&gt;",IF(X100="1",IF(T100=1,"Please Enter Deemed Pensionable Pay","Add relevant Details Above"),"Please give details Above")))))))))))</f>
        <v/>
      </c>
      <c r="K100" s="263"/>
      <c r="L100" s="93"/>
      <c r="M100" s="93" t="str">
        <f t="shared" ref="M100:M163" si="24">IF(E100=0,"",IF(ISERROR((F100+H100+I100)),0,IF((F100+H100+I100)&lt;1,0,1)))</f>
        <v/>
      </c>
      <c r="N100" s="96">
        <f t="shared" si="23"/>
        <v>0</v>
      </c>
      <c r="O100" s="96">
        <f t="shared" si="23"/>
        <v>0</v>
      </c>
      <c r="P100" s="220">
        <f>(ROUND((F100/100*'Member Info'!$W$2), 2))</f>
        <v>0</v>
      </c>
      <c r="Q100" s="220" t="e">
        <f t="shared" si="6"/>
        <v>#VALUE!</v>
      </c>
      <c r="R100" s="220" t="str">
        <f t="shared" si="7"/>
        <v/>
      </c>
      <c r="S100" s="229" t="str">
        <f t="shared" si="8"/>
        <v/>
      </c>
      <c r="T100" s="230" t="str">
        <f t="shared" si="9"/>
        <v/>
      </c>
      <c r="U100" s="230" t="str">
        <f t="shared" si="10"/>
        <v/>
      </c>
      <c r="V100" s="224">
        <f t="shared" si="11"/>
        <v>0</v>
      </c>
      <c r="W100" s="112">
        <f t="shared" si="12"/>
        <v>0</v>
      </c>
      <c r="X100" s="237" t="str">
        <f t="shared" si="19"/>
        <v/>
      </c>
      <c r="Y100" s="242" t="b">
        <f t="shared" si="20"/>
        <v>0</v>
      </c>
      <c r="Z100" s="237">
        <f t="shared" si="13"/>
        <v>0</v>
      </c>
      <c r="AA100" s="237">
        <f>IF('Member Info'!N96="",1,"")</f>
        <v>1</v>
      </c>
      <c r="AB100" s="245" t="e">
        <f t="shared" si="14"/>
        <v>#VALUE!</v>
      </c>
      <c r="AC100" s="132" t="str">
        <f t="shared" si="21"/>
        <v/>
      </c>
      <c r="AD100" s="126">
        <f t="shared" si="22"/>
        <v>1</v>
      </c>
      <c r="AE100" s="126" t="str">
        <f>IF('Member Info'!N96&lt;&gt;"",IF('Member Info'!N96&lt;=$R$1,1,0),"")</f>
        <v/>
      </c>
      <c r="AG100" s="126" t="b">
        <f t="shared" si="16"/>
        <v>0</v>
      </c>
      <c r="AH100" s="126">
        <f t="shared" si="17"/>
        <v>0</v>
      </c>
      <c r="AJ100" s="126">
        <f t="shared" si="18"/>
        <v>0</v>
      </c>
      <c r="AK100" s="126">
        <f>IF('Member Info'!F96&gt;$R$1,1,0)</f>
        <v>0</v>
      </c>
      <c r="AL100" s="126" t="b">
        <f>IF(ISERROR(R100),ERROR.TYPE(#REF!)=ERROR.TYPE(R100),FALSE)</f>
        <v>0</v>
      </c>
      <c r="AM100" s="126" t="b">
        <f>IF(ISERROR(S100),ERROR.TYPE(#REF!)=ERROR.TYPE(S100),FALSE)</f>
        <v>0</v>
      </c>
      <c r="AN100" s="126">
        <f>IF(OR('Member Info'!F96&gt;=$S$1,'Member Info'!N96&gt;=$R$1),1,0)</f>
        <v>0</v>
      </c>
    </row>
    <row r="101" spans="1:40" x14ac:dyDescent="0.25">
      <c r="A101" s="4">
        <v>69</v>
      </c>
      <c r="B101" s="166">
        <f>'Member Info'!D97</f>
        <v>0</v>
      </c>
      <c r="C101" s="166">
        <f>'Member Info'!E97</f>
        <v>0</v>
      </c>
      <c r="D101" s="166" t="str">
        <f>'Member Info'!G97</f>
        <v/>
      </c>
      <c r="E101" s="167">
        <f>'Member Info'!B97</f>
        <v>0</v>
      </c>
      <c r="F101" s="244"/>
      <c r="G101" s="168" t="str">
        <f>IF(E101=0,"",
IF('Member Info'!$AM$19&lt;=$R$1,
SUMPRODUCT('Member Info'!L97+IF('Member Info'!H97&gt;'Member Info'!$AJ$12,'Member Info'!$AK$13,IF('Member Info'!H97&gt;'Member Info'!$AJ$11,'Member Info'!$AK$12,IF('Member Info'!H97&gt;'Member Info'!$AJ$10,'Member Info'!$AK$11,IF('Member Info'!H97&gt;'Member Info'!$AJ$9,'Member Info'!$AK$10,IF('Member Info'!H97&gt;'Member Info'!$AJ$8,'Member Info'!$AK$9,'Member Info'!$AK$8)))))),
SUMPRODUCT('Member Info'!L97+IF('Member Info'!H97&gt;'Member Info'!$AG$17,'Member Info'!$AH$18,IF('Member Info'!H97&gt;'Member Info'!$AG$16,'Member Info'!$AH$17,IF('Member Info'!H97&gt;'Member Info'!$AG$15,'Member Info'!$AH$16,IF('Member Info'!H97&gt;'Member Info'!$AG$14,'Member Info'!$AH$15,IF('Member Info'!H97&gt;'Member Info'!$AG$13,'Member Info'!$AH$14,IF('Member Info'!H97&gt;'Member Info'!$AG$12,'Member Info'!$AH$13,IF('Member Info'!H97&gt;'Member Info'!$AG$11,'Member Info'!$AH$12,IF('Member Info'!H97&gt;'Member Info'!$AG$10,'Member Info'!$AH$11,IF('Member Info'!H97&gt;'Member Info'!$AG$9,'Member Info'!$AH$10,IF('Member Info'!H97&gt;'Member Info'!$AG$8,'Member Info'!$AH$9,'Member Info'!$AH$8)))))))))))))</f>
        <v/>
      </c>
      <c r="H101" s="26"/>
      <c r="I101" s="26"/>
      <c r="J101" s="107" t="str">
        <f>IF(E101=0,"",IF('Member Info'!F97&gt;$S$1,CONCATENATE("Joined with practice on ", TEXT('Member Info'!F97, "DD/MM/YYYY")),IF('Member Info'!N97&lt;&gt;"",IF('Member Info'!N97&lt;$R$1,CONCATENATE("Left Scheme on ", TEXT('Member Info'!N97, "DD/MM/YYYY")),IF(ISERROR(G101),"Error Detected, No rate entered",IF(E101=0,"",IF(F101="","Error Detected, No Pensionable pay",IF(ISERROR(AB101)," Unknown Values entered.",IF(T101+U101&lt;1,"Acceptable",IF(R101+S101=200, "No Contributions Entered", IF(K101="","Error Detected, Choose reason&gt;",IF(X101="1",IF(T101=1,"Please Enter Deemed Pensionable Pay","Add Any Relevant Details Above"),"Please Give Details Above"))))))))),IF(ISERROR(G101),"Error Detected, No rate entered",IF(E101=0,"",IF(F101="","Error Detected, No Pensionable pay",IF(ISERROR(AB101)," Unknown Values entered.",IF(T101+U101&lt;1,"Acceptable",IF(R101+S101=200, "No Contributions Entered", IF(K101="","Error Detected, Choose reason&gt;",IF(X101="1",IF(T101=1,"Please Enter Deemed Pensionable Pay","Add relevant Details Above"),"Please give details Above")))))))))))</f>
        <v/>
      </c>
      <c r="K101" s="263"/>
      <c r="L101" s="93"/>
      <c r="M101" s="93" t="str">
        <f t="shared" si="24"/>
        <v/>
      </c>
      <c r="N101" s="96">
        <f t="shared" si="23"/>
        <v>0</v>
      </c>
      <c r="O101" s="96">
        <f t="shared" si="23"/>
        <v>0</v>
      </c>
      <c r="P101" s="220">
        <f>(ROUND((F101/100*'Member Info'!$W$2), 2))</f>
        <v>0</v>
      </c>
      <c r="Q101" s="220" t="e">
        <f t="shared" ref="Q101:Q164" si="25">ROUND((F101/100*G101),2)</f>
        <v>#VALUE!</v>
      </c>
      <c r="R101" s="220" t="str">
        <f t="shared" ref="R101:R164" si="26">IF(E101=0,"",(100-(N101/P101*100)))</f>
        <v/>
      </c>
      <c r="S101" s="229" t="str">
        <f t="shared" ref="S101:S164" si="27">IF(E101=0,"",(100-(O101/Q101*100)))</f>
        <v/>
      </c>
      <c r="T101" s="230" t="str">
        <f t="shared" ref="T101:T164" si="28">IF(E101=0,"",IF(R101&gt;$R$16,1,IF(R101&lt;-$R$16,1,0)))</f>
        <v/>
      </c>
      <c r="U101" s="230" t="str">
        <f t="shared" ref="U101:U164" si="29">IF(E101=0,"",IF(G101=0,1,IF(S101&gt;$R$16,1,IF(S101&lt;-$R$16,1,0))))</f>
        <v/>
      </c>
      <c r="V101" s="224">
        <f t="shared" ref="V101:V164" si="30">IF(E101=0,0,IF(F101="",1,0))</f>
        <v>0</v>
      </c>
      <c r="W101" s="112">
        <f t="shared" ref="W101:W164" si="31">IF(E101=0,0,IF(K101="",0,1))</f>
        <v>0</v>
      </c>
      <c r="X101" s="237" t="str">
        <f t="shared" si="19"/>
        <v/>
      </c>
      <c r="Y101" s="242" t="b">
        <f t="shared" si="20"/>
        <v>0</v>
      </c>
      <c r="Z101" s="237">
        <f t="shared" ref="Z101:Z164" si="32">IF(K101="left scheme/Employment", 1,0)</f>
        <v>0</v>
      </c>
      <c r="AA101" s="237">
        <f>IF('Member Info'!N97="",1,"")</f>
        <v>1</v>
      </c>
      <c r="AB101" s="245" t="e">
        <f t="shared" ref="AB101:AB164" si="33">(R101+S101)</f>
        <v>#VALUE!</v>
      </c>
      <c r="AC101" s="132" t="str">
        <f t="shared" si="21"/>
        <v/>
      </c>
      <c r="AD101" s="126">
        <f t="shared" si="22"/>
        <v>1</v>
      </c>
      <c r="AE101" s="126" t="str">
        <f>IF('Member Info'!N97&lt;&gt;"",IF('Member Info'!N97&lt;=$R$1,1,0),"")</f>
        <v/>
      </c>
      <c r="AG101" s="126" t="b">
        <f t="shared" ref="AG101:AG164" si="34">OR(K101="maternity",K101="SSP")</f>
        <v>0</v>
      </c>
      <c r="AH101" s="126">
        <f t="shared" ref="AH101:AH164" si="35">IF(AG101=TRUE,1,0)</f>
        <v>0</v>
      </c>
      <c r="AJ101" s="126">
        <f t="shared" ref="AJ101:AJ164" si="36">IF(J101="Please Enter Deemed Pensionable Pay",1,0)</f>
        <v>0</v>
      </c>
      <c r="AK101" s="126">
        <f>IF('Member Info'!F97&gt;$R$1,1,0)</f>
        <v>0</v>
      </c>
      <c r="AL101" s="126" t="b">
        <f>IF(ISERROR(R101),ERROR.TYPE(#REF!)=ERROR.TYPE(R101),FALSE)</f>
        <v>0</v>
      </c>
      <c r="AM101" s="126" t="b">
        <f>IF(ISERROR(S101),ERROR.TYPE(#REF!)=ERROR.TYPE(S101),FALSE)</f>
        <v>0</v>
      </c>
      <c r="AN101" s="126">
        <f>IF(OR('Member Info'!F97&gt;=$S$1,'Member Info'!N97&gt;=$R$1),1,0)</f>
        <v>0</v>
      </c>
    </row>
    <row r="102" spans="1:40" x14ac:dyDescent="0.25">
      <c r="A102" s="4">
        <v>70</v>
      </c>
      <c r="B102" s="166">
        <f>'Member Info'!D98</f>
        <v>0</v>
      </c>
      <c r="C102" s="166">
        <f>'Member Info'!E98</f>
        <v>0</v>
      </c>
      <c r="D102" s="166" t="str">
        <f>'Member Info'!G98</f>
        <v/>
      </c>
      <c r="E102" s="167">
        <f>'Member Info'!B98</f>
        <v>0</v>
      </c>
      <c r="F102" s="244"/>
      <c r="G102" s="168" t="str">
        <f>IF(E102=0,"",
IF('Member Info'!$AM$19&lt;=$R$1,
SUMPRODUCT('Member Info'!L98+IF('Member Info'!H98&gt;'Member Info'!$AJ$12,'Member Info'!$AK$13,IF('Member Info'!H98&gt;'Member Info'!$AJ$11,'Member Info'!$AK$12,IF('Member Info'!H98&gt;'Member Info'!$AJ$10,'Member Info'!$AK$11,IF('Member Info'!H98&gt;'Member Info'!$AJ$9,'Member Info'!$AK$10,IF('Member Info'!H98&gt;'Member Info'!$AJ$8,'Member Info'!$AK$9,'Member Info'!$AK$8)))))),
SUMPRODUCT('Member Info'!L98+IF('Member Info'!H98&gt;'Member Info'!$AG$17,'Member Info'!$AH$18,IF('Member Info'!H98&gt;'Member Info'!$AG$16,'Member Info'!$AH$17,IF('Member Info'!H98&gt;'Member Info'!$AG$15,'Member Info'!$AH$16,IF('Member Info'!H98&gt;'Member Info'!$AG$14,'Member Info'!$AH$15,IF('Member Info'!H98&gt;'Member Info'!$AG$13,'Member Info'!$AH$14,IF('Member Info'!H98&gt;'Member Info'!$AG$12,'Member Info'!$AH$13,IF('Member Info'!H98&gt;'Member Info'!$AG$11,'Member Info'!$AH$12,IF('Member Info'!H98&gt;'Member Info'!$AG$10,'Member Info'!$AH$11,IF('Member Info'!H98&gt;'Member Info'!$AG$9,'Member Info'!$AH$10,IF('Member Info'!H98&gt;'Member Info'!$AG$8,'Member Info'!$AH$9,'Member Info'!$AH$8)))))))))))))</f>
        <v/>
      </c>
      <c r="H102" s="26"/>
      <c r="I102" s="26"/>
      <c r="J102" s="107" t="str">
        <f>IF(E102=0,"",IF('Member Info'!F98&gt;$S$1,CONCATENATE("Joined with practice on ", TEXT('Member Info'!F98, "DD/MM/YYYY")),IF('Member Info'!N98&lt;&gt;"",IF('Member Info'!N98&lt;$R$1,CONCATENATE("Left Scheme on ", TEXT('Member Info'!N98, "DD/MM/YYYY")),IF(ISERROR(G102),"Error Detected, No rate entered",IF(E102=0,"",IF(F102="","Error Detected, No Pensionable pay",IF(ISERROR(AB102)," Unknown Values entered.",IF(T102+U102&lt;1,"Acceptable",IF(R102+S102=200, "No Contributions Entered", IF(K102="","Error Detected, Choose reason&gt;",IF(X102="1",IF(T102=1,"Please Enter Deemed Pensionable Pay","Add Any Relevant Details Above"),"Please Give Details Above"))))))))),IF(ISERROR(G102),"Error Detected, No rate entered",IF(E102=0,"",IF(F102="","Error Detected, No Pensionable pay",IF(ISERROR(AB102)," Unknown Values entered.",IF(T102+U102&lt;1,"Acceptable",IF(R102+S102=200, "No Contributions Entered", IF(K102="","Error Detected, Choose reason&gt;",IF(X102="1",IF(T102=1,"Please Enter Deemed Pensionable Pay","Add relevant Details Above"),"Please give details Above")))))))))))</f>
        <v/>
      </c>
      <c r="K102" s="263"/>
      <c r="L102" s="93"/>
      <c r="M102" s="93" t="str">
        <f t="shared" si="24"/>
        <v/>
      </c>
      <c r="N102" s="96">
        <f t="shared" si="23"/>
        <v>0</v>
      </c>
      <c r="O102" s="96">
        <f t="shared" si="23"/>
        <v>0</v>
      </c>
      <c r="P102" s="220">
        <f>(ROUND((F102/100*'Member Info'!$W$2), 2))</f>
        <v>0</v>
      </c>
      <c r="Q102" s="220" t="e">
        <f t="shared" si="25"/>
        <v>#VALUE!</v>
      </c>
      <c r="R102" s="220" t="str">
        <f t="shared" si="26"/>
        <v/>
      </c>
      <c r="S102" s="229" t="str">
        <f t="shared" si="27"/>
        <v/>
      </c>
      <c r="T102" s="230" t="str">
        <f t="shared" si="28"/>
        <v/>
      </c>
      <c r="U102" s="230" t="str">
        <f t="shared" si="29"/>
        <v/>
      </c>
      <c r="V102" s="224">
        <f t="shared" si="30"/>
        <v>0</v>
      </c>
      <c r="W102" s="112">
        <f t="shared" si="31"/>
        <v>0</v>
      </c>
      <c r="X102" s="237" t="str">
        <f t="shared" si="19"/>
        <v/>
      </c>
      <c r="Y102" s="242" t="b">
        <f t="shared" si="20"/>
        <v>0</v>
      </c>
      <c r="Z102" s="237">
        <f t="shared" si="32"/>
        <v>0</v>
      </c>
      <c r="AA102" s="237">
        <f>IF('Member Info'!N98="",1,"")</f>
        <v>1</v>
      </c>
      <c r="AB102" s="245" t="e">
        <f t="shared" si="33"/>
        <v>#VALUE!</v>
      </c>
      <c r="AC102" s="132" t="str">
        <f t="shared" si="21"/>
        <v/>
      </c>
      <c r="AD102" s="126">
        <f t="shared" si="22"/>
        <v>1</v>
      </c>
      <c r="AE102" s="126" t="str">
        <f>IF('Member Info'!N98&lt;&gt;"",IF('Member Info'!N98&lt;=$R$1,1,0),"")</f>
        <v/>
      </c>
      <c r="AG102" s="126" t="b">
        <f t="shared" si="34"/>
        <v>0</v>
      </c>
      <c r="AH102" s="126">
        <f t="shared" si="35"/>
        <v>0</v>
      </c>
      <c r="AJ102" s="126">
        <f t="shared" si="36"/>
        <v>0</v>
      </c>
      <c r="AK102" s="126">
        <f>IF('Member Info'!F98&gt;$R$1,1,0)</f>
        <v>0</v>
      </c>
      <c r="AL102" s="126" t="b">
        <f>IF(ISERROR(R102),ERROR.TYPE(#REF!)=ERROR.TYPE(R102),FALSE)</f>
        <v>0</v>
      </c>
      <c r="AM102" s="126" t="b">
        <f>IF(ISERROR(S102),ERROR.TYPE(#REF!)=ERROR.TYPE(S102),FALSE)</f>
        <v>0</v>
      </c>
      <c r="AN102" s="126">
        <f>IF(OR('Member Info'!F98&gt;=$S$1,'Member Info'!N98&gt;=$R$1),1,0)</f>
        <v>0</v>
      </c>
    </row>
    <row r="103" spans="1:40" x14ac:dyDescent="0.25">
      <c r="A103" s="4">
        <v>71</v>
      </c>
      <c r="B103" s="166">
        <f>'Member Info'!D99</f>
        <v>0</v>
      </c>
      <c r="C103" s="166">
        <f>'Member Info'!E99</f>
        <v>0</v>
      </c>
      <c r="D103" s="166" t="str">
        <f>'Member Info'!G99</f>
        <v/>
      </c>
      <c r="E103" s="167">
        <f>'Member Info'!B99</f>
        <v>0</v>
      </c>
      <c r="F103" s="244"/>
      <c r="G103" s="168" t="str">
        <f>IF(E103=0,"",
IF('Member Info'!$AM$19&lt;=$R$1,
SUMPRODUCT('Member Info'!L99+IF('Member Info'!H99&gt;'Member Info'!$AJ$12,'Member Info'!$AK$13,IF('Member Info'!H99&gt;'Member Info'!$AJ$11,'Member Info'!$AK$12,IF('Member Info'!H99&gt;'Member Info'!$AJ$10,'Member Info'!$AK$11,IF('Member Info'!H99&gt;'Member Info'!$AJ$9,'Member Info'!$AK$10,IF('Member Info'!H99&gt;'Member Info'!$AJ$8,'Member Info'!$AK$9,'Member Info'!$AK$8)))))),
SUMPRODUCT('Member Info'!L99+IF('Member Info'!H99&gt;'Member Info'!$AG$17,'Member Info'!$AH$18,IF('Member Info'!H99&gt;'Member Info'!$AG$16,'Member Info'!$AH$17,IF('Member Info'!H99&gt;'Member Info'!$AG$15,'Member Info'!$AH$16,IF('Member Info'!H99&gt;'Member Info'!$AG$14,'Member Info'!$AH$15,IF('Member Info'!H99&gt;'Member Info'!$AG$13,'Member Info'!$AH$14,IF('Member Info'!H99&gt;'Member Info'!$AG$12,'Member Info'!$AH$13,IF('Member Info'!H99&gt;'Member Info'!$AG$11,'Member Info'!$AH$12,IF('Member Info'!H99&gt;'Member Info'!$AG$10,'Member Info'!$AH$11,IF('Member Info'!H99&gt;'Member Info'!$AG$9,'Member Info'!$AH$10,IF('Member Info'!H99&gt;'Member Info'!$AG$8,'Member Info'!$AH$9,'Member Info'!$AH$8)))))))))))))</f>
        <v/>
      </c>
      <c r="H103" s="26"/>
      <c r="I103" s="26"/>
      <c r="J103" s="107" t="str">
        <f>IF(E103=0,"",IF('Member Info'!F99&gt;$S$1,CONCATENATE("Joined with practice on ", TEXT('Member Info'!F99, "DD/MM/YYYY")),IF('Member Info'!N99&lt;&gt;"",IF('Member Info'!N99&lt;$R$1,CONCATENATE("Left Scheme on ", TEXT('Member Info'!N99, "DD/MM/YYYY")),IF(ISERROR(G103),"Error Detected, No rate entered",IF(E103=0,"",IF(F103="","Error Detected, No Pensionable pay",IF(ISERROR(AB103)," Unknown Values entered.",IF(T103+U103&lt;1,"Acceptable",IF(R103+S103=200, "No Contributions Entered", IF(K103="","Error Detected, Choose reason&gt;",IF(X103="1",IF(T103=1,"Please Enter Deemed Pensionable Pay","Add Any Relevant Details Above"),"Please Give Details Above"))))))))),IF(ISERROR(G103),"Error Detected, No rate entered",IF(E103=0,"",IF(F103="","Error Detected, No Pensionable pay",IF(ISERROR(AB103)," Unknown Values entered.",IF(T103+U103&lt;1,"Acceptable",IF(R103+S103=200, "No Contributions Entered", IF(K103="","Error Detected, Choose reason&gt;",IF(X103="1",IF(T103=1,"Please Enter Deemed Pensionable Pay","Add relevant Details Above"),"Please give details Above")))))))))))</f>
        <v/>
      </c>
      <c r="K103" s="263"/>
      <c r="L103" s="93"/>
      <c r="M103" s="93" t="str">
        <f t="shared" si="24"/>
        <v/>
      </c>
      <c r="N103" s="96">
        <f t="shared" si="23"/>
        <v>0</v>
      </c>
      <c r="O103" s="96">
        <f t="shared" si="23"/>
        <v>0</v>
      </c>
      <c r="P103" s="220">
        <f>(ROUND((F103/100*'Member Info'!$W$2), 2))</f>
        <v>0</v>
      </c>
      <c r="Q103" s="220" t="e">
        <f t="shared" si="25"/>
        <v>#VALUE!</v>
      </c>
      <c r="R103" s="220" t="str">
        <f t="shared" si="26"/>
        <v/>
      </c>
      <c r="S103" s="229" t="str">
        <f t="shared" si="27"/>
        <v/>
      </c>
      <c r="T103" s="230" t="str">
        <f t="shared" si="28"/>
        <v/>
      </c>
      <c r="U103" s="230" t="str">
        <f t="shared" si="29"/>
        <v/>
      </c>
      <c r="V103" s="224">
        <f t="shared" si="30"/>
        <v>0</v>
      </c>
      <c r="W103" s="112">
        <f t="shared" si="31"/>
        <v>0</v>
      </c>
      <c r="X103" s="237" t="str">
        <f t="shared" si="19"/>
        <v/>
      </c>
      <c r="Y103" s="242" t="b">
        <f t="shared" si="20"/>
        <v>0</v>
      </c>
      <c r="Z103" s="237">
        <f t="shared" si="32"/>
        <v>0</v>
      </c>
      <c r="AA103" s="237">
        <f>IF('Member Info'!N99="",1,"")</f>
        <v>1</v>
      </c>
      <c r="AB103" s="245" t="e">
        <f t="shared" si="33"/>
        <v>#VALUE!</v>
      </c>
      <c r="AC103" s="132" t="str">
        <f t="shared" si="21"/>
        <v/>
      </c>
      <c r="AD103" s="126">
        <f t="shared" si="22"/>
        <v>1</v>
      </c>
      <c r="AE103" s="126" t="str">
        <f>IF('Member Info'!N99&lt;&gt;"",IF('Member Info'!N99&lt;=$R$1,1,0),"")</f>
        <v/>
      </c>
      <c r="AG103" s="126" t="b">
        <f t="shared" si="34"/>
        <v>0</v>
      </c>
      <c r="AH103" s="126">
        <f t="shared" si="35"/>
        <v>0</v>
      </c>
      <c r="AJ103" s="126">
        <f t="shared" si="36"/>
        <v>0</v>
      </c>
      <c r="AK103" s="126">
        <f>IF('Member Info'!F99&gt;$R$1,1,0)</f>
        <v>0</v>
      </c>
      <c r="AL103" s="126" t="b">
        <f>IF(ISERROR(R103),ERROR.TYPE(#REF!)=ERROR.TYPE(R103),FALSE)</f>
        <v>0</v>
      </c>
      <c r="AM103" s="126" t="b">
        <f>IF(ISERROR(S103),ERROR.TYPE(#REF!)=ERROR.TYPE(S103),FALSE)</f>
        <v>0</v>
      </c>
      <c r="AN103" s="126">
        <f>IF(OR('Member Info'!F99&gt;=$S$1,'Member Info'!N99&gt;=$R$1),1,0)</f>
        <v>0</v>
      </c>
    </row>
    <row r="104" spans="1:40" x14ac:dyDescent="0.25">
      <c r="A104" s="4">
        <v>72</v>
      </c>
      <c r="B104" s="166">
        <f>'Member Info'!D100</f>
        <v>0</v>
      </c>
      <c r="C104" s="166">
        <f>'Member Info'!E100</f>
        <v>0</v>
      </c>
      <c r="D104" s="166" t="str">
        <f>'Member Info'!G100</f>
        <v/>
      </c>
      <c r="E104" s="167">
        <f>'Member Info'!B100</f>
        <v>0</v>
      </c>
      <c r="F104" s="244"/>
      <c r="G104" s="168" t="str">
        <f>IF(E104=0,"",
IF('Member Info'!$AM$19&lt;=$R$1,
SUMPRODUCT('Member Info'!L100+IF('Member Info'!H100&gt;'Member Info'!$AJ$12,'Member Info'!$AK$13,IF('Member Info'!H100&gt;'Member Info'!$AJ$11,'Member Info'!$AK$12,IF('Member Info'!H100&gt;'Member Info'!$AJ$10,'Member Info'!$AK$11,IF('Member Info'!H100&gt;'Member Info'!$AJ$9,'Member Info'!$AK$10,IF('Member Info'!H100&gt;'Member Info'!$AJ$8,'Member Info'!$AK$9,'Member Info'!$AK$8)))))),
SUMPRODUCT('Member Info'!L100+IF('Member Info'!H100&gt;'Member Info'!$AG$17,'Member Info'!$AH$18,IF('Member Info'!H100&gt;'Member Info'!$AG$16,'Member Info'!$AH$17,IF('Member Info'!H100&gt;'Member Info'!$AG$15,'Member Info'!$AH$16,IF('Member Info'!H100&gt;'Member Info'!$AG$14,'Member Info'!$AH$15,IF('Member Info'!H100&gt;'Member Info'!$AG$13,'Member Info'!$AH$14,IF('Member Info'!H100&gt;'Member Info'!$AG$12,'Member Info'!$AH$13,IF('Member Info'!H100&gt;'Member Info'!$AG$11,'Member Info'!$AH$12,IF('Member Info'!H100&gt;'Member Info'!$AG$10,'Member Info'!$AH$11,IF('Member Info'!H100&gt;'Member Info'!$AG$9,'Member Info'!$AH$10,IF('Member Info'!H100&gt;'Member Info'!$AG$8,'Member Info'!$AH$9,'Member Info'!$AH$8)))))))))))))</f>
        <v/>
      </c>
      <c r="H104" s="26"/>
      <c r="I104" s="26"/>
      <c r="J104" s="107" t="str">
        <f>IF(E104=0,"",IF('Member Info'!F100&gt;$S$1,CONCATENATE("Joined with practice on ", TEXT('Member Info'!F100, "DD/MM/YYYY")),IF('Member Info'!N100&lt;&gt;"",IF('Member Info'!N100&lt;$R$1,CONCATENATE("Left Scheme on ", TEXT('Member Info'!N100, "DD/MM/YYYY")),IF(ISERROR(G104),"Error Detected, No rate entered",IF(E104=0,"",IF(F104="","Error Detected, No Pensionable pay",IF(ISERROR(AB104)," Unknown Values entered.",IF(T104+U104&lt;1,"Acceptable",IF(R104+S104=200, "No Contributions Entered", IF(K104="","Error Detected, Choose reason&gt;",IF(X104="1",IF(T104=1,"Please Enter Deemed Pensionable Pay","Add Any Relevant Details Above"),"Please Give Details Above"))))))))),IF(ISERROR(G104),"Error Detected, No rate entered",IF(E104=0,"",IF(F104="","Error Detected, No Pensionable pay",IF(ISERROR(AB104)," Unknown Values entered.",IF(T104+U104&lt;1,"Acceptable",IF(R104+S104=200, "No Contributions Entered", IF(K104="","Error Detected, Choose reason&gt;",IF(X104="1",IF(T104=1,"Please Enter Deemed Pensionable Pay","Add relevant Details Above"),"Please give details Above")))))))))))</f>
        <v/>
      </c>
      <c r="K104" s="263"/>
      <c r="L104" s="93"/>
      <c r="M104" s="93" t="str">
        <f t="shared" si="24"/>
        <v/>
      </c>
      <c r="N104" s="96">
        <f t="shared" si="23"/>
        <v>0</v>
      </c>
      <c r="O104" s="96">
        <f t="shared" si="23"/>
        <v>0</v>
      </c>
      <c r="P104" s="220">
        <f>(ROUND((F104/100*'Member Info'!$W$2), 2))</f>
        <v>0</v>
      </c>
      <c r="Q104" s="220" t="e">
        <f t="shared" si="25"/>
        <v>#VALUE!</v>
      </c>
      <c r="R104" s="220" t="str">
        <f t="shared" si="26"/>
        <v/>
      </c>
      <c r="S104" s="229" t="str">
        <f t="shared" si="27"/>
        <v/>
      </c>
      <c r="T104" s="230" t="str">
        <f t="shared" si="28"/>
        <v/>
      </c>
      <c r="U104" s="230" t="str">
        <f t="shared" si="29"/>
        <v/>
      </c>
      <c r="V104" s="224">
        <f t="shared" si="30"/>
        <v>0</v>
      </c>
      <c r="W104" s="112">
        <f t="shared" si="31"/>
        <v>0</v>
      </c>
      <c r="X104" s="237" t="str">
        <f t="shared" si="19"/>
        <v/>
      </c>
      <c r="Y104" s="242" t="b">
        <f t="shared" si="20"/>
        <v>0</v>
      </c>
      <c r="Z104" s="237">
        <f t="shared" si="32"/>
        <v>0</v>
      </c>
      <c r="AA104" s="237">
        <f>IF('Member Info'!N100="",1,"")</f>
        <v>1</v>
      </c>
      <c r="AB104" s="245" t="e">
        <f t="shared" si="33"/>
        <v>#VALUE!</v>
      </c>
      <c r="AC104" s="132" t="str">
        <f t="shared" si="21"/>
        <v/>
      </c>
      <c r="AD104" s="126">
        <f t="shared" si="22"/>
        <v>1</v>
      </c>
      <c r="AE104" s="126" t="str">
        <f>IF('Member Info'!N100&lt;&gt;"",IF('Member Info'!N100&lt;=$R$1,1,0),"")</f>
        <v/>
      </c>
      <c r="AG104" s="126" t="b">
        <f t="shared" si="34"/>
        <v>0</v>
      </c>
      <c r="AH104" s="126">
        <f t="shared" si="35"/>
        <v>0</v>
      </c>
      <c r="AJ104" s="126">
        <f t="shared" si="36"/>
        <v>0</v>
      </c>
      <c r="AK104" s="126">
        <f>IF('Member Info'!F100&gt;$R$1,1,0)</f>
        <v>0</v>
      </c>
      <c r="AL104" s="126" t="b">
        <f>IF(ISERROR(R104),ERROR.TYPE(#REF!)=ERROR.TYPE(R104),FALSE)</f>
        <v>0</v>
      </c>
      <c r="AM104" s="126" t="b">
        <f>IF(ISERROR(S104),ERROR.TYPE(#REF!)=ERROR.TYPE(S104),FALSE)</f>
        <v>0</v>
      </c>
      <c r="AN104" s="126">
        <f>IF(OR('Member Info'!F100&gt;=$S$1,'Member Info'!N100&gt;=$R$1),1,0)</f>
        <v>0</v>
      </c>
    </row>
    <row r="105" spans="1:40" x14ac:dyDescent="0.25">
      <c r="A105" s="4">
        <v>73</v>
      </c>
      <c r="B105" s="166">
        <f>'Member Info'!D101</f>
        <v>0</v>
      </c>
      <c r="C105" s="166">
        <f>'Member Info'!E101</f>
        <v>0</v>
      </c>
      <c r="D105" s="166" t="str">
        <f>'Member Info'!G101</f>
        <v/>
      </c>
      <c r="E105" s="167">
        <f>'Member Info'!B101</f>
        <v>0</v>
      </c>
      <c r="F105" s="244"/>
      <c r="G105" s="168" t="str">
        <f>IF(E105=0,"",
IF('Member Info'!$AM$19&lt;=$R$1,
SUMPRODUCT('Member Info'!L101+IF('Member Info'!H101&gt;'Member Info'!$AJ$12,'Member Info'!$AK$13,IF('Member Info'!H101&gt;'Member Info'!$AJ$11,'Member Info'!$AK$12,IF('Member Info'!H101&gt;'Member Info'!$AJ$10,'Member Info'!$AK$11,IF('Member Info'!H101&gt;'Member Info'!$AJ$9,'Member Info'!$AK$10,IF('Member Info'!H101&gt;'Member Info'!$AJ$8,'Member Info'!$AK$9,'Member Info'!$AK$8)))))),
SUMPRODUCT('Member Info'!L101+IF('Member Info'!H101&gt;'Member Info'!$AG$17,'Member Info'!$AH$18,IF('Member Info'!H101&gt;'Member Info'!$AG$16,'Member Info'!$AH$17,IF('Member Info'!H101&gt;'Member Info'!$AG$15,'Member Info'!$AH$16,IF('Member Info'!H101&gt;'Member Info'!$AG$14,'Member Info'!$AH$15,IF('Member Info'!H101&gt;'Member Info'!$AG$13,'Member Info'!$AH$14,IF('Member Info'!H101&gt;'Member Info'!$AG$12,'Member Info'!$AH$13,IF('Member Info'!H101&gt;'Member Info'!$AG$11,'Member Info'!$AH$12,IF('Member Info'!H101&gt;'Member Info'!$AG$10,'Member Info'!$AH$11,IF('Member Info'!H101&gt;'Member Info'!$AG$9,'Member Info'!$AH$10,IF('Member Info'!H101&gt;'Member Info'!$AG$8,'Member Info'!$AH$9,'Member Info'!$AH$8)))))))))))))</f>
        <v/>
      </c>
      <c r="H105" s="26"/>
      <c r="I105" s="26"/>
      <c r="J105" s="107" t="str">
        <f>IF(E105=0,"",IF('Member Info'!F101&gt;$S$1,CONCATENATE("Joined with practice on ", TEXT('Member Info'!F101, "DD/MM/YYYY")),IF('Member Info'!N101&lt;&gt;"",IF('Member Info'!N101&lt;$R$1,CONCATENATE("Left Scheme on ", TEXT('Member Info'!N101, "DD/MM/YYYY")),IF(ISERROR(G105),"Error Detected, No rate entered",IF(E105=0,"",IF(F105="","Error Detected, No Pensionable pay",IF(ISERROR(AB105)," Unknown Values entered.",IF(T105+U105&lt;1,"Acceptable",IF(R105+S105=200, "No Contributions Entered", IF(K105="","Error Detected, Choose reason&gt;",IF(X105="1",IF(T105=1,"Please Enter Deemed Pensionable Pay","Add Any Relevant Details Above"),"Please Give Details Above"))))))))),IF(ISERROR(G105),"Error Detected, No rate entered",IF(E105=0,"",IF(F105="","Error Detected, No Pensionable pay",IF(ISERROR(AB105)," Unknown Values entered.",IF(T105+U105&lt;1,"Acceptable",IF(R105+S105=200, "No Contributions Entered", IF(K105="","Error Detected, Choose reason&gt;",IF(X105="1",IF(T105=1,"Please Enter Deemed Pensionable Pay","Add relevant Details Above"),"Please give details Above")))))))))))</f>
        <v/>
      </c>
      <c r="K105" s="263"/>
      <c r="L105" s="93"/>
      <c r="M105" s="93" t="str">
        <f t="shared" si="24"/>
        <v/>
      </c>
      <c r="N105" s="96">
        <f t="shared" si="23"/>
        <v>0</v>
      </c>
      <c r="O105" s="96">
        <f t="shared" si="23"/>
        <v>0</v>
      </c>
      <c r="P105" s="220">
        <f>(ROUND((F105/100*'Member Info'!$W$2), 2))</f>
        <v>0</v>
      </c>
      <c r="Q105" s="220" t="e">
        <f t="shared" si="25"/>
        <v>#VALUE!</v>
      </c>
      <c r="R105" s="220" t="str">
        <f t="shared" si="26"/>
        <v/>
      </c>
      <c r="S105" s="229" t="str">
        <f t="shared" si="27"/>
        <v/>
      </c>
      <c r="T105" s="230" t="str">
        <f t="shared" si="28"/>
        <v/>
      </c>
      <c r="U105" s="230" t="str">
        <f t="shared" si="29"/>
        <v/>
      </c>
      <c r="V105" s="224">
        <f t="shared" si="30"/>
        <v>0</v>
      </c>
      <c r="W105" s="112">
        <f t="shared" si="31"/>
        <v>0</v>
      </c>
      <c r="X105" s="237" t="str">
        <f t="shared" si="19"/>
        <v/>
      </c>
      <c r="Y105" s="242" t="b">
        <f t="shared" si="20"/>
        <v>0</v>
      </c>
      <c r="Z105" s="237">
        <f t="shared" si="32"/>
        <v>0</v>
      </c>
      <c r="AA105" s="237">
        <f>IF('Member Info'!N101="",1,"")</f>
        <v>1</v>
      </c>
      <c r="AB105" s="245" t="e">
        <f t="shared" si="33"/>
        <v>#VALUE!</v>
      </c>
      <c r="AC105" s="132" t="str">
        <f t="shared" si="21"/>
        <v/>
      </c>
      <c r="AD105" s="126">
        <f t="shared" si="22"/>
        <v>1</v>
      </c>
      <c r="AE105" s="126" t="str">
        <f>IF('Member Info'!N101&lt;&gt;"",IF('Member Info'!N101&lt;=$R$1,1,0),"")</f>
        <v/>
      </c>
      <c r="AG105" s="126" t="b">
        <f t="shared" si="34"/>
        <v>0</v>
      </c>
      <c r="AH105" s="126">
        <f t="shared" si="35"/>
        <v>0</v>
      </c>
      <c r="AJ105" s="126">
        <f t="shared" si="36"/>
        <v>0</v>
      </c>
      <c r="AK105" s="126">
        <f>IF('Member Info'!F101&gt;$R$1,1,0)</f>
        <v>0</v>
      </c>
      <c r="AL105" s="126" t="b">
        <f>IF(ISERROR(R105),ERROR.TYPE(#REF!)=ERROR.TYPE(R105),FALSE)</f>
        <v>0</v>
      </c>
      <c r="AM105" s="126" t="b">
        <f>IF(ISERROR(S105),ERROR.TYPE(#REF!)=ERROR.TYPE(S105),FALSE)</f>
        <v>0</v>
      </c>
      <c r="AN105" s="126">
        <f>IF(OR('Member Info'!F101&gt;=$S$1,'Member Info'!N101&gt;=$R$1),1,0)</f>
        <v>0</v>
      </c>
    </row>
    <row r="106" spans="1:40" x14ac:dyDescent="0.25">
      <c r="A106" s="4">
        <v>74</v>
      </c>
      <c r="B106" s="166">
        <f>'Member Info'!D102</f>
        <v>0</v>
      </c>
      <c r="C106" s="166">
        <f>'Member Info'!E102</f>
        <v>0</v>
      </c>
      <c r="D106" s="166" t="str">
        <f>'Member Info'!G102</f>
        <v/>
      </c>
      <c r="E106" s="167">
        <f>'Member Info'!B102</f>
        <v>0</v>
      </c>
      <c r="F106" s="244"/>
      <c r="G106" s="168" t="str">
        <f>IF(E106=0,"",
IF('Member Info'!$AM$19&lt;=$R$1,
SUMPRODUCT('Member Info'!L102+IF('Member Info'!H102&gt;'Member Info'!$AJ$12,'Member Info'!$AK$13,IF('Member Info'!H102&gt;'Member Info'!$AJ$11,'Member Info'!$AK$12,IF('Member Info'!H102&gt;'Member Info'!$AJ$10,'Member Info'!$AK$11,IF('Member Info'!H102&gt;'Member Info'!$AJ$9,'Member Info'!$AK$10,IF('Member Info'!H102&gt;'Member Info'!$AJ$8,'Member Info'!$AK$9,'Member Info'!$AK$8)))))),
SUMPRODUCT('Member Info'!L102+IF('Member Info'!H102&gt;'Member Info'!$AG$17,'Member Info'!$AH$18,IF('Member Info'!H102&gt;'Member Info'!$AG$16,'Member Info'!$AH$17,IF('Member Info'!H102&gt;'Member Info'!$AG$15,'Member Info'!$AH$16,IF('Member Info'!H102&gt;'Member Info'!$AG$14,'Member Info'!$AH$15,IF('Member Info'!H102&gt;'Member Info'!$AG$13,'Member Info'!$AH$14,IF('Member Info'!H102&gt;'Member Info'!$AG$12,'Member Info'!$AH$13,IF('Member Info'!H102&gt;'Member Info'!$AG$11,'Member Info'!$AH$12,IF('Member Info'!H102&gt;'Member Info'!$AG$10,'Member Info'!$AH$11,IF('Member Info'!H102&gt;'Member Info'!$AG$9,'Member Info'!$AH$10,IF('Member Info'!H102&gt;'Member Info'!$AG$8,'Member Info'!$AH$9,'Member Info'!$AH$8)))))))))))))</f>
        <v/>
      </c>
      <c r="H106" s="26"/>
      <c r="I106" s="26"/>
      <c r="J106" s="107" t="str">
        <f>IF(E106=0,"",IF('Member Info'!F102&gt;$S$1,CONCATENATE("Joined with practice on ", TEXT('Member Info'!F102, "DD/MM/YYYY")),IF('Member Info'!N102&lt;&gt;"",IF('Member Info'!N102&lt;$R$1,CONCATENATE("Left Scheme on ", TEXT('Member Info'!N102, "DD/MM/YYYY")),IF(ISERROR(G106),"Error Detected, No rate entered",IF(E106=0,"",IF(F106="","Error Detected, No Pensionable pay",IF(ISERROR(AB106)," Unknown Values entered.",IF(T106+U106&lt;1,"Acceptable",IF(R106+S106=200, "No Contributions Entered", IF(K106="","Error Detected, Choose reason&gt;",IF(X106="1",IF(T106=1,"Please Enter Deemed Pensionable Pay","Add Any Relevant Details Above"),"Please Give Details Above"))))))))),IF(ISERROR(G106),"Error Detected, No rate entered",IF(E106=0,"",IF(F106="","Error Detected, No Pensionable pay",IF(ISERROR(AB106)," Unknown Values entered.",IF(T106+U106&lt;1,"Acceptable",IF(R106+S106=200, "No Contributions Entered", IF(K106="","Error Detected, Choose reason&gt;",IF(X106="1",IF(T106=1,"Please Enter Deemed Pensionable Pay","Add relevant Details Above"),"Please give details Above")))))))))))</f>
        <v/>
      </c>
      <c r="K106" s="263"/>
      <c r="L106" s="93"/>
      <c r="M106" s="93" t="str">
        <f t="shared" si="24"/>
        <v/>
      </c>
      <c r="N106" s="96">
        <f t="shared" si="23"/>
        <v>0</v>
      </c>
      <c r="O106" s="96">
        <f t="shared" si="23"/>
        <v>0</v>
      </c>
      <c r="P106" s="220">
        <f>(ROUND((F106/100*'Member Info'!$W$2), 2))</f>
        <v>0</v>
      </c>
      <c r="Q106" s="220" t="e">
        <f t="shared" si="25"/>
        <v>#VALUE!</v>
      </c>
      <c r="R106" s="220" t="str">
        <f t="shared" si="26"/>
        <v/>
      </c>
      <c r="S106" s="229" t="str">
        <f t="shared" si="27"/>
        <v/>
      </c>
      <c r="T106" s="230" t="str">
        <f t="shared" si="28"/>
        <v/>
      </c>
      <c r="U106" s="230" t="str">
        <f t="shared" si="29"/>
        <v/>
      </c>
      <c r="V106" s="224">
        <f t="shared" si="30"/>
        <v>0</v>
      </c>
      <c r="W106" s="112">
        <f t="shared" si="31"/>
        <v>0</v>
      </c>
      <c r="X106" s="237" t="str">
        <f t="shared" si="19"/>
        <v/>
      </c>
      <c r="Y106" s="242" t="b">
        <f t="shared" si="20"/>
        <v>0</v>
      </c>
      <c r="Z106" s="237">
        <f t="shared" si="32"/>
        <v>0</v>
      </c>
      <c r="AA106" s="237">
        <f>IF('Member Info'!N102="",1,"")</f>
        <v>1</v>
      </c>
      <c r="AB106" s="245" t="e">
        <f t="shared" si="33"/>
        <v>#VALUE!</v>
      </c>
      <c r="AC106" s="132" t="str">
        <f t="shared" si="21"/>
        <v/>
      </c>
      <c r="AD106" s="126">
        <f t="shared" si="22"/>
        <v>1</v>
      </c>
      <c r="AE106" s="126" t="str">
        <f>IF('Member Info'!N102&lt;&gt;"",IF('Member Info'!N102&lt;=$R$1,1,0),"")</f>
        <v/>
      </c>
      <c r="AG106" s="126" t="b">
        <f t="shared" si="34"/>
        <v>0</v>
      </c>
      <c r="AH106" s="126">
        <f t="shared" si="35"/>
        <v>0</v>
      </c>
      <c r="AJ106" s="126">
        <f t="shared" si="36"/>
        <v>0</v>
      </c>
      <c r="AK106" s="126">
        <f>IF('Member Info'!F102&gt;$R$1,1,0)</f>
        <v>0</v>
      </c>
      <c r="AL106" s="126" t="b">
        <f>IF(ISERROR(R106),ERROR.TYPE(#REF!)=ERROR.TYPE(R106),FALSE)</f>
        <v>0</v>
      </c>
      <c r="AM106" s="126" t="b">
        <f>IF(ISERROR(S106),ERROR.TYPE(#REF!)=ERROR.TYPE(S106),FALSE)</f>
        <v>0</v>
      </c>
      <c r="AN106" s="126">
        <f>IF(OR('Member Info'!F102&gt;=$S$1,'Member Info'!N102&gt;=$R$1),1,0)</f>
        <v>0</v>
      </c>
    </row>
    <row r="107" spans="1:40" x14ac:dyDescent="0.25">
      <c r="A107" s="4">
        <v>75</v>
      </c>
      <c r="B107" s="166">
        <f>'Member Info'!D103</f>
        <v>0</v>
      </c>
      <c r="C107" s="166">
        <f>'Member Info'!E103</f>
        <v>0</v>
      </c>
      <c r="D107" s="166" t="str">
        <f>'Member Info'!G103</f>
        <v/>
      </c>
      <c r="E107" s="167">
        <f>'Member Info'!B103</f>
        <v>0</v>
      </c>
      <c r="F107" s="244"/>
      <c r="G107" s="168" t="str">
        <f>IF(E107=0,"",
IF('Member Info'!$AM$19&lt;=$R$1,
SUMPRODUCT('Member Info'!L103+IF('Member Info'!H103&gt;'Member Info'!$AJ$12,'Member Info'!$AK$13,IF('Member Info'!H103&gt;'Member Info'!$AJ$11,'Member Info'!$AK$12,IF('Member Info'!H103&gt;'Member Info'!$AJ$10,'Member Info'!$AK$11,IF('Member Info'!H103&gt;'Member Info'!$AJ$9,'Member Info'!$AK$10,IF('Member Info'!H103&gt;'Member Info'!$AJ$8,'Member Info'!$AK$9,'Member Info'!$AK$8)))))),
SUMPRODUCT('Member Info'!L103+IF('Member Info'!H103&gt;'Member Info'!$AG$17,'Member Info'!$AH$18,IF('Member Info'!H103&gt;'Member Info'!$AG$16,'Member Info'!$AH$17,IF('Member Info'!H103&gt;'Member Info'!$AG$15,'Member Info'!$AH$16,IF('Member Info'!H103&gt;'Member Info'!$AG$14,'Member Info'!$AH$15,IF('Member Info'!H103&gt;'Member Info'!$AG$13,'Member Info'!$AH$14,IF('Member Info'!H103&gt;'Member Info'!$AG$12,'Member Info'!$AH$13,IF('Member Info'!H103&gt;'Member Info'!$AG$11,'Member Info'!$AH$12,IF('Member Info'!H103&gt;'Member Info'!$AG$10,'Member Info'!$AH$11,IF('Member Info'!H103&gt;'Member Info'!$AG$9,'Member Info'!$AH$10,IF('Member Info'!H103&gt;'Member Info'!$AG$8,'Member Info'!$AH$9,'Member Info'!$AH$8)))))))))))))</f>
        <v/>
      </c>
      <c r="H107" s="26"/>
      <c r="I107" s="26"/>
      <c r="J107" s="107" t="str">
        <f>IF(E107=0,"",IF('Member Info'!F103&gt;$S$1,CONCATENATE("Joined with practice on ", TEXT('Member Info'!F103, "DD/MM/YYYY")),IF('Member Info'!N103&lt;&gt;"",IF('Member Info'!N103&lt;$R$1,CONCATENATE("Left Scheme on ", TEXT('Member Info'!N103, "DD/MM/YYYY")),IF(ISERROR(G107),"Error Detected, No rate entered",IF(E107=0,"",IF(F107="","Error Detected, No Pensionable pay",IF(ISERROR(AB107)," Unknown Values entered.",IF(T107+U107&lt;1,"Acceptable",IF(R107+S107=200, "No Contributions Entered", IF(K107="","Error Detected, Choose reason&gt;",IF(X107="1",IF(T107=1,"Please Enter Deemed Pensionable Pay","Add Any Relevant Details Above"),"Please Give Details Above"))))))))),IF(ISERROR(G107),"Error Detected, No rate entered",IF(E107=0,"",IF(F107="","Error Detected, No Pensionable pay",IF(ISERROR(AB107)," Unknown Values entered.",IF(T107+U107&lt;1,"Acceptable",IF(R107+S107=200, "No Contributions Entered", IF(K107="","Error Detected, Choose reason&gt;",IF(X107="1",IF(T107=1,"Please Enter Deemed Pensionable Pay","Add relevant Details Above"),"Please give details Above")))))))))))</f>
        <v/>
      </c>
      <c r="K107" s="263"/>
      <c r="L107" s="93"/>
      <c r="M107" s="93" t="str">
        <f t="shared" si="24"/>
        <v/>
      </c>
      <c r="N107" s="96">
        <f t="shared" si="23"/>
        <v>0</v>
      </c>
      <c r="O107" s="96">
        <f t="shared" si="23"/>
        <v>0</v>
      </c>
      <c r="P107" s="220">
        <f>(ROUND((F107/100*'Member Info'!$W$2), 2))</f>
        <v>0</v>
      </c>
      <c r="Q107" s="220" t="e">
        <f t="shared" si="25"/>
        <v>#VALUE!</v>
      </c>
      <c r="R107" s="220" t="str">
        <f t="shared" si="26"/>
        <v/>
      </c>
      <c r="S107" s="229" t="str">
        <f t="shared" si="27"/>
        <v/>
      </c>
      <c r="T107" s="230" t="str">
        <f t="shared" si="28"/>
        <v/>
      </c>
      <c r="U107" s="230" t="str">
        <f t="shared" si="29"/>
        <v/>
      </c>
      <c r="V107" s="224">
        <f t="shared" si="30"/>
        <v>0</v>
      </c>
      <c r="W107" s="112">
        <f t="shared" si="31"/>
        <v>0</v>
      </c>
      <c r="X107" s="237" t="str">
        <f t="shared" si="19"/>
        <v/>
      </c>
      <c r="Y107" s="242" t="b">
        <f t="shared" si="20"/>
        <v>0</v>
      </c>
      <c r="Z107" s="237">
        <f t="shared" si="32"/>
        <v>0</v>
      </c>
      <c r="AA107" s="237">
        <f>IF('Member Info'!N103="",1,"")</f>
        <v>1</v>
      </c>
      <c r="AB107" s="245" t="e">
        <f t="shared" si="33"/>
        <v>#VALUE!</v>
      </c>
      <c r="AC107" s="132" t="str">
        <f t="shared" si="21"/>
        <v/>
      </c>
      <c r="AD107" s="126">
        <f t="shared" si="22"/>
        <v>1</v>
      </c>
      <c r="AE107" s="126" t="str">
        <f>IF('Member Info'!N103&lt;&gt;"",IF('Member Info'!N103&lt;=$R$1,1,0),"")</f>
        <v/>
      </c>
      <c r="AG107" s="126" t="b">
        <f t="shared" si="34"/>
        <v>0</v>
      </c>
      <c r="AH107" s="126">
        <f t="shared" si="35"/>
        <v>0</v>
      </c>
      <c r="AJ107" s="126">
        <f t="shared" si="36"/>
        <v>0</v>
      </c>
      <c r="AK107" s="126">
        <f>IF('Member Info'!F103&gt;$R$1,1,0)</f>
        <v>0</v>
      </c>
      <c r="AL107" s="126" t="b">
        <f>IF(ISERROR(R107),ERROR.TYPE(#REF!)=ERROR.TYPE(R107),FALSE)</f>
        <v>0</v>
      </c>
      <c r="AM107" s="126" t="b">
        <f>IF(ISERROR(S107),ERROR.TYPE(#REF!)=ERROR.TYPE(S107),FALSE)</f>
        <v>0</v>
      </c>
      <c r="AN107" s="126">
        <f>IF(OR('Member Info'!F103&gt;=$S$1,'Member Info'!N103&gt;=$R$1),1,0)</f>
        <v>0</v>
      </c>
    </row>
    <row r="108" spans="1:40" x14ac:dyDescent="0.25">
      <c r="A108" s="4">
        <v>76</v>
      </c>
      <c r="B108" s="166">
        <f>'Member Info'!D104</f>
        <v>0</v>
      </c>
      <c r="C108" s="166">
        <f>'Member Info'!E104</f>
        <v>0</v>
      </c>
      <c r="D108" s="166" t="str">
        <f>'Member Info'!G104</f>
        <v/>
      </c>
      <c r="E108" s="167">
        <f>'Member Info'!B104</f>
        <v>0</v>
      </c>
      <c r="F108" s="244"/>
      <c r="G108" s="168" t="str">
        <f>IF(E108=0,"",
IF('Member Info'!$AM$19&lt;=$R$1,
SUMPRODUCT('Member Info'!L104+IF('Member Info'!H104&gt;'Member Info'!$AJ$12,'Member Info'!$AK$13,IF('Member Info'!H104&gt;'Member Info'!$AJ$11,'Member Info'!$AK$12,IF('Member Info'!H104&gt;'Member Info'!$AJ$10,'Member Info'!$AK$11,IF('Member Info'!H104&gt;'Member Info'!$AJ$9,'Member Info'!$AK$10,IF('Member Info'!H104&gt;'Member Info'!$AJ$8,'Member Info'!$AK$9,'Member Info'!$AK$8)))))),
SUMPRODUCT('Member Info'!L104+IF('Member Info'!H104&gt;'Member Info'!$AG$17,'Member Info'!$AH$18,IF('Member Info'!H104&gt;'Member Info'!$AG$16,'Member Info'!$AH$17,IF('Member Info'!H104&gt;'Member Info'!$AG$15,'Member Info'!$AH$16,IF('Member Info'!H104&gt;'Member Info'!$AG$14,'Member Info'!$AH$15,IF('Member Info'!H104&gt;'Member Info'!$AG$13,'Member Info'!$AH$14,IF('Member Info'!H104&gt;'Member Info'!$AG$12,'Member Info'!$AH$13,IF('Member Info'!H104&gt;'Member Info'!$AG$11,'Member Info'!$AH$12,IF('Member Info'!H104&gt;'Member Info'!$AG$10,'Member Info'!$AH$11,IF('Member Info'!H104&gt;'Member Info'!$AG$9,'Member Info'!$AH$10,IF('Member Info'!H104&gt;'Member Info'!$AG$8,'Member Info'!$AH$9,'Member Info'!$AH$8)))))))))))))</f>
        <v/>
      </c>
      <c r="H108" s="26"/>
      <c r="I108" s="26"/>
      <c r="J108" s="107" t="str">
        <f>IF(E108=0,"",IF('Member Info'!F104&gt;$S$1,CONCATENATE("Joined with practice on ", TEXT('Member Info'!F104, "DD/MM/YYYY")),IF('Member Info'!N104&lt;&gt;"",IF('Member Info'!N104&lt;$R$1,CONCATENATE("Left Scheme on ", TEXT('Member Info'!N104, "DD/MM/YYYY")),IF(ISERROR(G108),"Error Detected, No rate entered",IF(E108=0,"",IF(F108="","Error Detected, No Pensionable pay",IF(ISERROR(AB108)," Unknown Values entered.",IF(T108+U108&lt;1,"Acceptable",IF(R108+S108=200, "No Contributions Entered", IF(K108="","Error Detected, Choose reason&gt;",IF(X108="1",IF(T108=1,"Please Enter Deemed Pensionable Pay","Add Any Relevant Details Above"),"Please Give Details Above"))))))))),IF(ISERROR(G108),"Error Detected, No rate entered",IF(E108=0,"",IF(F108="","Error Detected, No Pensionable pay",IF(ISERROR(AB108)," Unknown Values entered.",IF(T108+U108&lt;1,"Acceptable",IF(R108+S108=200, "No Contributions Entered", IF(K108="","Error Detected, Choose reason&gt;",IF(X108="1",IF(T108=1,"Please Enter Deemed Pensionable Pay","Add relevant Details Above"),"Please give details Above")))))))))))</f>
        <v/>
      </c>
      <c r="K108" s="263"/>
      <c r="L108" s="93"/>
      <c r="M108" s="93" t="str">
        <f t="shared" si="24"/>
        <v/>
      </c>
      <c r="N108" s="96">
        <f t="shared" si="23"/>
        <v>0</v>
      </c>
      <c r="O108" s="96">
        <f t="shared" si="23"/>
        <v>0</v>
      </c>
      <c r="P108" s="220">
        <f>(ROUND((F108/100*'Member Info'!$W$2), 2))</f>
        <v>0</v>
      </c>
      <c r="Q108" s="220" t="e">
        <f t="shared" si="25"/>
        <v>#VALUE!</v>
      </c>
      <c r="R108" s="220" t="str">
        <f t="shared" si="26"/>
        <v/>
      </c>
      <c r="S108" s="229" t="str">
        <f t="shared" si="27"/>
        <v/>
      </c>
      <c r="T108" s="230" t="str">
        <f t="shared" si="28"/>
        <v/>
      </c>
      <c r="U108" s="230" t="str">
        <f t="shared" si="29"/>
        <v/>
      </c>
      <c r="V108" s="224">
        <f t="shared" si="30"/>
        <v>0</v>
      </c>
      <c r="W108" s="112">
        <f t="shared" si="31"/>
        <v>0</v>
      </c>
      <c r="X108" s="237" t="str">
        <f t="shared" si="19"/>
        <v/>
      </c>
      <c r="Y108" s="242" t="b">
        <f t="shared" si="20"/>
        <v>0</v>
      </c>
      <c r="Z108" s="237">
        <f t="shared" si="32"/>
        <v>0</v>
      </c>
      <c r="AA108" s="237">
        <f>IF('Member Info'!N104="",1,"")</f>
        <v>1</v>
      </c>
      <c r="AB108" s="245" t="e">
        <f t="shared" si="33"/>
        <v>#VALUE!</v>
      </c>
      <c r="AC108" s="132" t="str">
        <f t="shared" si="21"/>
        <v/>
      </c>
      <c r="AD108" s="126">
        <f t="shared" si="22"/>
        <v>1</v>
      </c>
      <c r="AE108" s="126" t="str">
        <f>IF('Member Info'!N104&lt;&gt;"",IF('Member Info'!N104&lt;=$R$1,1,0),"")</f>
        <v/>
      </c>
      <c r="AG108" s="126" t="b">
        <f t="shared" si="34"/>
        <v>0</v>
      </c>
      <c r="AH108" s="126">
        <f t="shared" si="35"/>
        <v>0</v>
      </c>
      <c r="AJ108" s="126">
        <f t="shared" si="36"/>
        <v>0</v>
      </c>
      <c r="AK108" s="126">
        <f>IF('Member Info'!F104&gt;$R$1,1,0)</f>
        <v>0</v>
      </c>
      <c r="AL108" s="126" t="b">
        <f>IF(ISERROR(R108),ERROR.TYPE(#REF!)=ERROR.TYPE(R108),FALSE)</f>
        <v>0</v>
      </c>
      <c r="AM108" s="126" t="b">
        <f>IF(ISERROR(S108),ERROR.TYPE(#REF!)=ERROR.TYPE(S108),FALSE)</f>
        <v>0</v>
      </c>
      <c r="AN108" s="126">
        <f>IF(OR('Member Info'!F104&gt;=$S$1,'Member Info'!N104&gt;=$R$1),1,0)</f>
        <v>0</v>
      </c>
    </row>
    <row r="109" spans="1:40" x14ac:dyDescent="0.25">
      <c r="A109" s="4">
        <v>77</v>
      </c>
      <c r="B109" s="166">
        <f>'Member Info'!D105</f>
        <v>0</v>
      </c>
      <c r="C109" s="166">
        <f>'Member Info'!E105</f>
        <v>0</v>
      </c>
      <c r="D109" s="166" t="str">
        <f>'Member Info'!G105</f>
        <v/>
      </c>
      <c r="E109" s="167">
        <f>'Member Info'!B105</f>
        <v>0</v>
      </c>
      <c r="F109" s="244"/>
      <c r="G109" s="168" t="str">
        <f>IF(E109=0,"",
IF('Member Info'!$AM$19&lt;=$R$1,
SUMPRODUCT('Member Info'!L105+IF('Member Info'!H105&gt;'Member Info'!$AJ$12,'Member Info'!$AK$13,IF('Member Info'!H105&gt;'Member Info'!$AJ$11,'Member Info'!$AK$12,IF('Member Info'!H105&gt;'Member Info'!$AJ$10,'Member Info'!$AK$11,IF('Member Info'!H105&gt;'Member Info'!$AJ$9,'Member Info'!$AK$10,IF('Member Info'!H105&gt;'Member Info'!$AJ$8,'Member Info'!$AK$9,'Member Info'!$AK$8)))))),
SUMPRODUCT('Member Info'!L105+IF('Member Info'!H105&gt;'Member Info'!$AG$17,'Member Info'!$AH$18,IF('Member Info'!H105&gt;'Member Info'!$AG$16,'Member Info'!$AH$17,IF('Member Info'!H105&gt;'Member Info'!$AG$15,'Member Info'!$AH$16,IF('Member Info'!H105&gt;'Member Info'!$AG$14,'Member Info'!$AH$15,IF('Member Info'!H105&gt;'Member Info'!$AG$13,'Member Info'!$AH$14,IF('Member Info'!H105&gt;'Member Info'!$AG$12,'Member Info'!$AH$13,IF('Member Info'!H105&gt;'Member Info'!$AG$11,'Member Info'!$AH$12,IF('Member Info'!H105&gt;'Member Info'!$AG$10,'Member Info'!$AH$11,IF('Member Info'!H105&gt;'Member Info'!$AG$9,'Member Info'!$AH$10,IF('Member Info'!H105&gt;'Member Info'!$AG$8,'Member Info'!$AH$9,'Member Info'!$AH$8)))))))))))))</f>
        <v/>
      </c>
      <c r="H109" s="26"/>
      <c r="I109" s="26"/>
      <c r="J109" s="107" t="str">
        <f>IF(E109=0,"",IF('Member Info'!F105&gt;$S$1,CONCATENATE("Joined with practice on ", TEXT('Member Info'!F105, "DD/MM/YYYY")),IF('Member Info'!N105&lt;&gt;"",IF('Member Info'!N105&lt;$R$1,CONCATENATE("Left Scheme on ", TEXT('Member Info'!N105, "DD/MM/YYYY")),IF(ISERROR(G109),"Error Detected, No rate entered",IF(E109=0,"",IF(F109="","Error Detected, No Pensionable pay",IF(ISERROR(AB109)," Unknown Values entered.",IF(T109+U109&lt;1,"Acceptable",IF(R109+S109=200, "No Contributions Entered", IF(K109="","Error Detected, Choose reason&gt;",IF(X109="1",IF(T109=1,"Please Enter Deemed Pensionable Pay","Add Any Relevant Details Above"),"Please Give Details Above"))))))))),IF(ISERROR(G109),"Error Detected, No rate entered",IF(E109=0,"",IF(F109="","Error Detected, No Pensionable pay",IF(ISERROR(AB109)," Unknown Values entered.",IF(T109+U109&lt;1,"Acceptable",IF(R109+S109=200, "No Contributions Entered", IF(K109="","Error Detected, Choose reason&gt;",IF(X109="1",IF(T109=1,"Please Enter Deemed Pensionable Pay","Add relevant Details Above"),"Please give details Above")))))))))))</f>
        <v/>
      </c>
      <c r="K109" s="263"/>
      <c r="L109" s="93"/>
      <c r="M109" s="93" t="str">
        <f t="shared" si="24"/>
        <v/>
      </c>
      <c r="N109" s="96">
        <f t="shared" si="23"/>
        <v>0</v>
      </c>
      <c r="O109" s="96">
        <f t="shared" si="23"/>
        <v>0</v>
      </c>
      <c r="P109" s="220">
        <f>(ROUND((F109/100*'Member Info'!$W$2), 2))</f>
        <v>0</v>
      </c>
      <c r="Q109" s="220" t="e">
        <f t="shared" si="25"/>
        <v>#VALUE!</v>
      </c>
      <c r="R109" s="220" t="str">
        <f t="shared" si="26"/>
        <v/>
      </c>
      <c r="S109" s="229" t="str">
        <f t="shared" si="27"/>
        <v/>
      </c>
      <c r="T109" s="230" t="str">
        <f t="shared" si="28"/>
        <v/>
      </c>
      <c r="U109" s="230" t="str">
        <f t="shared" si="29"/>
        <v/>
      </c>
      <c r="V109" s="224">
        <f t="shared" si="30"/>
        <v>0</v>
      </c>
      <c r="W109" s="112">
        <f t="shared" si="31"/>
        <v>0</v>
      </c>
      <c r="X109" s="237" t="str">
        <f t="shared" si="19"/>
        <v/>
      </c>
      <c r="Y109" s="242" t="b">
        <f t="shared" si="20"/>
        <v>0</v>
      </c>
      <c r="Z109" s="237">
        <f t="shared" si="32"/>
        <v>0</v>
      </c>
      <c r="AA109" s="237">
        <f>IF('Member Info'!N105="",1,"")</f>
        <v>1</v>
      </c>
      <c r="AB109" s="245" t="e">
        <f t="shared" si="33"/>
        <v>#VALUE!</v>
      </c>
      <c r="AC109" s="132" t="str">
        <f t="shared" si="21"/>
        <v/>
      </c>
      <c r="AD109" s="126">
        <f t="shared" si="22"/>
        <v>1</v>
      </c>
      <c r="AE109" s="126" t="str">
        <f>IF('Member Info'!N105&lt;&gt;"",IF('Member Info'!N105&lt;=$R$1,1,0),"")</f>
        <v/>
      </c>
      <c r="AG109" s="126" t="b">
        <f t="shared" si="34"/>
        <v>0</v>
      </c>
      <c r="AH109" s="126">
        <f t="shared" si="35"/>
        <v>0</v>
      </c>
      <c r="AJ109" s="126">
        <f t="shared" si="36"/>
        <v>0</v>
      </c>
      <c r="AK109" s="126">
        <f>IF('Member Info'!F105&gt;$R$1,1,0)</f>
        <v>0</v>
      </c>
      <c r="AL109" s="126" t="b">
        <f>IF(ISERROR(R109),ERROR.TYPE(#REF!)=ERROR.TYPE(R109),FALSE)</f>
        <v>0</v>
      </c>
      <c r="AM109" s="126" t="b">
        <f>IF(ISERROR(S109),ERROR.TYPE(#REF!)=ERROR.TYPE(S109),FALSE)</f>
        <v>0</v>
      </c>
      <c r="AN109" s="126">
        <f>IF(OR('Member Info'!F105&gt;=$S$1,'Member Info'!N105&gt;=$R$1),1,0)</f>
        <v>0</v>
      </c>
    </row>
    <row r="110" spans="1:40" x14ac:dyDescent="0.25">
      <c r="A110" s="4">
        <v>78</v>
      </c>
      <c r="B110" s="166">
        <f>'Member Info'!D106</f>
        <v>0</v>
      </c>
      <c r="C110" s="166">
        <f>'Member Info'!E106</f>
        <v>0</v>
      </c>
      <c r="D110" s="166" t="str">
        <f>'Member Info'!G106</f>
        <v/>
      </c>
      <c r="E110" s="167">
        <f>'Member Info'!B106</f>
        <v>0</v>
      </c>
      <c r="F110" s="244"/>
      <c r="G110" s="168" t="str">
        <f>IF(E110=0,"",
IF('Member Info'!$AM$19&lt;=$R$1,
SUMPRODUCT('Member Info'!L106+IF('Member Info'!H106&gt;'Member Info'!$AJ$12,'Member Info'!$AK$13,IF('Member Info'!H106&gt;'Member Info'!$AJ$11,'Member Info'!$AK$12,IF('Member Info'!H106&gt;'Member Info'!$AJ$10,'Member Info'!$AK$11,IF('Member Info'!H106&gt;'Member Info'!$AJ$9,'Member Info'!$AK$10,IF('Member Info'!H106&gt;'Member Info'!$AJ$8,'Member Info'!$AK$9,'Member Info'!$AK$8)))))),
SUMPRODUCT('Member Info'!L106+IF('Member Info'!H106&gt;'Member Info'!$AG$17,'Member Info'!$AH$18,IF('Member Info'!H106&gt;'Member Info'!$AG$16,'Member Info'!$AH$17,IF('Member Info'!H106&gt;'Member Info'!$AG$15,'Member Info'!$AH$16,IF('Member Info'!H106&gt;'Member Info'!$AG$14,'Member Info'!$AH$15,IF('Member Info'!H106&gt;'Member Info'!$AG$13,'Member Info'!$AH$14,IF('Member Info'!H106&gt;'Member Info'!$AG$12,'Member Info'!$AH$13,IF('Member Info'!H106&gt;'Member Info'!$AG$11,'Member Info'!$AH$12,IF('Member Info'!H106&gt;'Member Info'!$AG$10,'Member Info'!$AH$11,IF('Member Info'!H106&gt;'Member Info'!$AG$9,'Member Info'!$AH$10,IF('Member Info'!H106&gt;'Member Info'!$AG$8,'Member Info'!$AH$9,'Member Info'!$AH$8)))))))))))))</f>
        <v/>
      </c>
      <c r="H110" s="26"/>
      <c r="I110" s="26"/>
      <c r="J110" s="107" t="str">
        <f>IF(E110=0,"",IF('Member Info'!F106&gt;$S$1,CONCATENATE("Joined with practice on ", TEXT('Member Info'!F106, "DD/MM/YYYY")),IF('Member Info'!N106&lt;&gt;"",IF('Member Info'!N106&lt;$R$1,CONCATENATE("Left Scheme on ", TEXT('Member Info'!N106, "DD/MM/YYYY")),IF(ISERROR(G110),"Error Detected, No rate entered",IF(E110=0,"",IF(F110="","Error Detected, No Pensionable pay",IF(ISERROR(AB110)," Unknown Values entered.",IF(T110+U110&lt;1,"Acceptable",IF(R110+S110=200, "No Contributions Entered", IF(K110="","Error Detected, Choose reason&gt;",IF(X110="1",IF(T110=1,"Please Enter Deemed Pensionable Pay","Add Any Relevant Details Above"),"Please Give Details Above"))))))))),IF(ISERROR(G110),"Error Detected, No rate entered",IF(E110=0,"",IF(F110="","Error Detected, No Pensionable pay",IF(ISERROR(AB110)," Unknown Values entered.",IF(T110+U110&lt;1,"Acceptable",IF(R110+S110=200, "No Contributions Entered", IF(K110="","Error Detected, Choose reason&gt;",IF(X110="1",IF(T110=1,"Please Enter Deemed Pensionable Pay","Add relevant Details Above"),"Please give details Above")))))))))))</f>
        <v/>
      </c>
      <c r="K110" s="263"/>
      <c r="L110" s="93"/>
      <c r="M110" s="93" t="str">
        <f t="shared" si="24"/>
        <v/>
      </c>
      <c r="N110" s="96">
        <f t="shared" si="23"/>
        <v>0</v>
      </c>
      <c r="O110" s="96">
        <f t="shared" si="23"/>
        <v>0</v>
      </c>
      <c r="P110" s="220">
        <f>(ROUND((F110/100*'Member Info'!$W$2), 2))</f>
        <v>0</v>
      </c>
      <c r="Q110" s="220" t="e">
        <f t="shared" si="25"/>
        <v>#VALUE!</v>
      </c>
      <c r="R110" s="220" t="str">
        <f t="shared" si="26"/>
        <v/>
      </c>
      <c r="S110" s="229" t="str">
        <f t="shared" si="27"/>
        <v/>
      </c>
      <c r="T110" s="230" t="str">
        <f t="shared" si="28"/>
        <v/>
      </c>
      <c r="U110" s="230" t="str">
        <f t="shared" si="29"/>
        <v/>
      </c>
      <c r="V110" s="224">
        <f t="shared" si="30"/>
        <v>0</v>
      </c>
      <c r="W110" s="112">
        <f t="shared" si="31"/>
        <v>0</v>
      </c>
      <c r="X110" s="237" t="str">
        <f t="shared" si="19"/>
        <v/>
      </c>
      <c r="Y110" s="242" t="b">
        <f t="shared" si="20"/>
        <v>0</v>
      </c>
      <c r="Z110" s="237">
        <f t="shared" si="32"/>
        <v>0</v>
      </c>
      <c r="AA110" s="237">
        <f>IF('Member Info'!N106="",1,"")</f>
        <v>1</v>
      </c>
      <c r="AB110" s="245" t="e">
        <f t="shared" si="33"/>
        <v>#VALUE!</v>
      </c>
      <c r="AC110" s="132" t="str">
        <f t="shared" si="21"/>
        <v/>
      </c>
      <c r="AD110" s="126">
        <f t="shared" si="22"/>
        <v>1</v>
      </c>
      <c r="AE110" s="126" t="str">
        <f>IF('Member Info'!N106&lt;&gt;"",IF('Member Info'!N106&lt;=$R$1,1,0),"")</f>
        <v/>
      </c>
      <c r="AG110" s="126" t="b">
        <f t="shared" si="34"/>
        <v>0</v>
      </c>
      <c r="AH110" s="126">
        <f t="shared" si="35"/>
        <v>0</v>
      </c>
      <c r="AJ110" s="126">
        <f t="shared" si="36"/>
        <v>0</v>
      </c>
      <c r="AK110" s="126">
        <f>IF('Member Info'!F106&gt;$R$1,1,0)</f>
        <v>0</v>
      </c>
      <c r="AL110" s="126" t="b">
        <f>IF(ISERROR(R110),ERROR.TYPE(#REF!)=ERROR.TYPE(R110),FALSE)</f>
        <v>0</v>
      </c>
      <c r="AM110" s="126" t="b">
        <f>IF(ISERROR(S110),ERROR.TYPE(#REF!)=ERROR.TYPE(S110),FALSE)</f>
        <v>0</v>
      </c>
      <c r="AN110" s="126">
        <f>IF(OR('Member Info'!F106&gt;=$S$1,'Member Info'!N106&gt;=$R$1),1,0)</f>
        <v>0</v>
      </c>
    </row>
    <row r="111" spans="1:40" x14ac:dyDescent="0.25">
      <c r="A111" s="4">
        <v>79</v>
      </c>
      <c r="B111" s="166">
        <f>'Member Info'!D107</f>
        <v>0</v>
      </c>
      <c r="C111" s="166">
        <f>'Member Info'!E107</f>
        <v>0</v>
      </c>
      <c r="D111" s="166" t="str">
        <f>'Member Info'!G107</f>
        <v/>
      </c>
      <c r="E111" s="167">
        <f>'Member Info'!B107</f>
        <v>0</v>
      </c>
      <c r="F111" s="244"/>
      <c r="G111" s="168" t="str">
        <f>IF(E111=0,"",
IF('Member Info'!$AM$19&lt;=$R$1,
SUMPRODUCT('Member Info'!L107+IF('Member Info'!H107&gt;'Member Info'!$AJ$12,'Member Info'!$AK$13,IF('Member Info'!H107&gt;'Member Info'!$AJ$11,'Member Info'!$AK$12,IF('Member Info'!H107&gt;'Member Info'!$AJ$10,'Member Info'!$AK$11,IF('Member Info'!H107&gt;'Member Info'!$AJ$9,'Member Info'!$AK$10,IF('Member Info'!H107&gt;'Member Info'!$AJ$8,'Member Info'!$AK$9,'Member Info'!$AK$8)))))),
SUMPRODUCT('Member Info'!L107+IF('Member Info'!H107&gt;'Member Info'!$AG$17,'Member Info'!$AH$18,IF('Member Info'!H107&gt;'Member Info'!$AG$16,'Member Info'!$AH$17,IF('Member Info'!H107&gt;'Member Info'!$AG$15,'Member Info'!$AH$16,IF('Member Info'!H107&gt;'Member Info'!$AG$14,'Member Info'!$AH$15,IF('Member Info'!H107&gt;'Member Info'!$AG$13,'Member Info'!$AH$14,IF('Member Info'!H107&gt;'Member Info'!$AG$12,'Member Info'!$AH$13,IF('Member Info'!H107&gt;'Member Info'!$AG$11,'Member Info'!$AH$12,IF('Member Info'!H107&gt;'Member Info'!$AG$10,'Member Info'!$AH$11,IF('Member Info'!H107&gt;'Member Info'!$AG$9,'Member Info'!$AH$10,IF('Member Info'!H107&gt;'Member Info'!$AG$8,'Member Info'!$AH$9,'Member Info'!$AH$8)))))))))))))</f>
        <v/>
      </c>
      <c r="H111" s="26"/>
      <c r="I111" s="26"/>
      <c r="J111" s="107" t="str">
        <f>IF(E111=0,"",IF('Member Info'!F107&gt;$S$1,CONCATENATE("Joined with practice on ", TEXT('Member Info'!F107, "DD/MM/YYYY")),IF('Member Info'!N107&lt;&gt;"",IF('Member Info'!N107&lt;$R$1,CONCATENATE("Left Scheme on ", TEXT('Member Info'!N107, "DD/MM/YYYY")),IF(ISERROR(G111),"Error Detected, No rate entered",IF(E111=0,"",IF(F111="","Error Detected, No Pensionable pay",IF(ISERROR(AB111)," Unknown Values entered.",IF(T111+U111&lt;1,"Acceptable",IF(R111+S111=200, "No Contributions Entered", IF(K111="","Error Detected, Choose reason&gt;",IF(X111="1",IF(T111=1,"Please Enter Deemed Pensionable Pay","Add Any Relevant Details Above"),"Please Give Details Above"))))))))),IF(ISERROR(G111),"Error Detected, No rate entered",IF(E111=0,"",IF(F111="","Error Detected, No Pensionable pay",IF(ISERROR(AB111)," Unknown Values entered.",IF(T111+U111&lt;1,"Acceptable",IF(R111+S111=200, "No Contributions Entered", IF(K111="","Error Detected, Choose reason&gt;",IF(X111="1",IF(T111=1,"Please Enter Deemed Pensionable Pay","Add relevant Details Above"),"Please give details Above")))))))))))</f>
        <v/>
      </c>
      <c r="K111" s="263"/>
      <c r="L111" s="93"/>
      <c r="M111" s="93" t="str">
        <f t="shared" si="24"/>
        <v/>
      </c>
      <c r="N111" s="96">
        <f t="shared" si="23"/>
        <v>0</v>
      </c>
      <c r="O111" s="96">
        <f t="shared" si="23"/>
        <v>0</v>
      </c>
      <c r="P111" s="220">
        <f>(ROUND((F111/100*'Member Info'!$W$2), 2))</f>
        <v>0</v>
      </c>
      <c r="Q111" s="220" t="e">
        <f t="shared" si="25"/>
        <v>#VALUE!</v>
      </c>
      <c r="R111" s="220" t="str">
        <f t="shared" si="26"/>
        <v/>
      </c>
      <c r="S111" s="229" t="str">
        <f t="shared" si="27"/>
        <v/>
      </c>
      <c r="T111" s="230" t="str">
        <f t="shared" si="28"/>
        <v/>
      </c>
      <c r="U111" s="230" t="str">
        <f t="shared" si="29"/>
        <v/>
      </c>
      <c r="V111" s="224">
        <f t="shared" si="30"/>
        <v>0</v>
      </c>
      <c r="W111" s="112">
        <f t="shared" si="31"/>
        <v>0</v>
      </c>
      <c r="X111" s="237" t="str">
        <f t="shared" si="19"/>
        <v/>
      </c>
      <c r="Y111" s="242" t="b">
        <f t="shared" si="20"/>
        <v>0</v>
      </c>
      <c r="Z111" s="237">
        <f t="shared" si="32"/>
        <v>0</v>
      </c>
      <c r="AA111" s="237">
        <f>IF('Member Info'!N107="",1,"")</f>
        <v>1</v>
      </c>
      <c r="AB111" s="245" t="e">
        <f t="shared" si="33"/>
        <v>#VALUE!</v>
      </c>
      <c r="AC111" s="132" t="str">
        <f t="shared" si="21"/>
        <v/>
      </c>
      <c r="AD111" s="126">
        <f t="shared" si="22"/>
        <v>1</v>
      </c>
      <c r="AE111" s="126" t="str">
        <f>IF('Member Info'!N107&lt;&gt;"",IF('Member Info'!N107&lt;=$R$1,1,0),"")</f>
        <v/>
      </c>
      <c r="AG111" s="126" t="b">
        <f t="shared" si="34"/>
        <v>0</v>
      </c>
      <c r="AH111" s="126">
        <f t="shared" si="35"/>
        <v>0</v>
      </c>
      <c r="AJ111" s="126">
        <f t="shared" si="36"/>
        <v>0</v>
      </c>
      <c r="AK111" s="126">
        <f>IF('Member Info'!F107&gt;$R$1,1,0)</f>
        <v>0</v>
      </c>
      <c r="AL111" s="126" t="b">
        <f>IF(ISERROR(R111),ERROR.TYPE(#REF!)=ERROR.TYPE(R111),FALSE)</f>
        <v>0</v>
      </c>
      <c r="AM111" s="126" t="b">
        <f>IF(ISERROR(S111),ERROR.TYPE(#REF!)=ERROR.TYPE(S111),FALSE)</f>
        <v>0</v>
      </c>
      <c r="AN111" s="126">
        <f>IF(OR('Member Info'!F107&gt;=$S$1,'Member Info'!N107&gt;=$R$1),1,0)</f>
        <v>0</v>
      </c>
    </row>
    <row r="112" spans="1:40" x14ac:dyDescent="0.25">
      <c r="A112" s="4">
        <v>80</v>
      </c>
      <c r="B112" s="166">
        <f>'Member Info'!D108</f>
        <v>0</v>
      </c>
      <c r="C112" s="166">
        <f>'Member Info'!E108</f>
        <v>0</v>
      </c>
      <c r="D112" s="166" t="str">
        <f>'Member Info'!G108</f>
        <v/>
      </c>
      <c r="E112" s="167">
        <f>'Member Info'!B108</f>
        <v>0</v>
      </c>
      <c r="F112" s="244"/>
      <c r="G112" s="168" t="str">
        <f>IF(E112=0,"",
IF('Member Info'!$AM$19&lt;=$R$1,
SUMPRODUCT('Member Info'!L108+IF('Member Info'!H108&gt;'Member Info'!$AJ$12,'Member Info'!$AK$13,IF('Member Info'!H108&gt;'Member Info'!$AJ$11,'Member Info'!$AK$12,IF('Member Info'!H108&gt;'Member Info'!$AJ$10,'Member Info'!$AK$11,IF('Member Info'!H108&gt;'Member Info'!$AJ$9,'Member Info'!$AK$10,IF('Member Info'!H108&gt;'Member Info'!$AJ$8,'Member Info'!$AK$9,'Member Info'!$AK$8)))))),
SUMPRODUCT('Member Info'!L108+IF('Member Info'!H108&gt;'Member Info'!$AG$17,'Member Info'!$AH$18,IF('Member Info'!H108&gt;'Member Info'!$AG$16,'Member Info'!$AH$17,IF('Member Info'!H108&gt;'Member Info'!$AG$15,'Member Info'!$AH$16,IF('Member Info'!H108&gt;'Member Info'!$AG$14,'Member Info'!$AH$15,IF('Member Info'!H108&gt;'Member Info'!$AG$13,'Member Info'!$AH$14,IF('Member Info'!H108&gt;'Member Info'!$AG$12,'Member Info'!$AH$13,IF('Member Info'!H108&gt;'Member Info'!$AG$11,'Member Info'!$AH$12,IF('Member Info'!H108&gt;'Member Info'!$AG$10,'Member Info'!$AH$11,IF('Member Info'!H108&gt;'Member Info'!$AG$9,'Member Info'!$AH$10,IF('Member Info'!H108&gt;'Member Info'!$AG$8,'Member Info'!$AH$9,'Member Info'!$AH$8)))))))))))))</f>
        <v/>
      </c>
      <c r="H112" s="26"/>
      <c r="I112" s="26"/>
      <c r="J112" s="107" t="str">
        <f>IF(E112=0,"",IF('Member Info'!F108&gt;$S$1,CONCATENATE("Joined with practice on ", TEXT('Member Info'!F108, "DD/MM/YYYY")),IF('Member Info'!N108&lt;&gt;"",IF('Member Info'!N108&lt;$R$1,CONCATENATE("Left Scheme on ", TEXT('Member Info'!N108, "DD/MM/YYYY")),IF(ISERROR(G112),"Error Detected, No rate entered",IF(E112=0,"",IF(F112="","Error Detected, No Pensionable pay",IF(ISERROR(AB112)," Unknown Values entered.",IF(T112+U112&lt;1,"Acceptable",IF(R112+S112=200, "No Contributions Entered", IF(K112="","Error Detected, Choose reason&gt;",IF(X112="1",IF(T112=1,"Please Enter Deemed Pensionable Pay","Add Any Relevant Details Above"),"Please Give Details Above"))))))))),IF(ISERROR(G112),"Error Detected, No rate entered",IF(E112=0,"",IF(F112="","Error Detected, No Pensionable pay",IF(ISERROR(AB112)," Unknown Values entered.",IF(T112+U112&lt;1,"Acceptable",IF(R112+S112=200, "No Contributions Entered", IF(K112="","Error Detected, Choose reason&gt;",IF(X112="1",IF(T112=1,"Please Enter Deemed Pensionable Pay","Add relevant Details Above"),"Please give details Above")))))))))))</f>
        <v/>
      </c>
      <c r="K112" s="263"/>
      <c r="L112" s="93"/>
      <c r="M112" s="93" t="str">
        <f t="shared" si="24"/>
        <v/>
      </c>
      <c r="N112" s="96">
        <f t="shared" si="23"/>
        <v>0</v>
      </c>
      <c r="O112" s="96">
        <f t="shared" si="23"/>
        <v>0</v>
      </c>
      <c r="P112" s="220">
        <f>(ROUND((F112/100*'Member Info'!$W$2), 2))</f>
        <v>0</v>
      </c>
      <c r="Q112" s="220" t="e">
        <f t="shared" si="25"/>
        <v>#VALUE!</v>
      </c>
      <c r="R112" s="220" t="str">
        <f t="shared" si="26"/>
        <v/>
      </c>
      <c r="S112" s="229" t="str">
        <f t="shared" si="27"/>
        <v/>
      </c>
      <c r="T112" s="230" t="str">
        <f t="shared" si="28"/>
        <v/>
      </c>
      <c r="U112" s="230" t="str">
        <f t="shared" si="29"/>
        <v/>
      </c>
      <c r="V112" s="224">
        <f t="shared" si="30"/>
        <v>0</v>
      </c>
      <c r="W112" s="112">
        <f t="shared" si="31"/>
        <v>0</v>
      </c>
      <c r="X112" s="237" t="str">
        <f t="shared" si="19"/>
        <v/>
      </c>
      <c r="Y112" s="242" t="b">
        <f t="shared" si="20"/>
        <v>0</v>
      </c>
      <c r="Z112" s="237">
        <f t="shared" si="32"/>
        <v>0</v>
      </c>
      <c r="AA112" s="237">
        <f>IF('Member Info'!N108="",1,"")</f>
        <v>1</v>
      </c>
      <c r="AB112" s="245" t="e">
        <f t="shared" si="33"/>
        <v>#VALUE!</v>
      </c>
      <c r="AC112" s="132" t="str">
        <f t="shared" si="21"/>
        <v/>
      </c>
      <c r="AD112" s="126">
        <f t="shared" si="22"/>
        <v>1</v>
      </c>
      <c r="AE112" s="126" t="str">
        <f>IF('Member Info'!N108&lt;&gt;"",IF('Member Info'!N108&lt;=$R$1,1,0),"")</f>
        <v/>
      </c>
      <c r="AG112" s="126" t="b">
        <f t="shared" si="34"/>
        <v>0</v>
      </c>
      <c r="AH112" s="126">
        <f t="shared" si="35"/>
        <v>0</v>
      </c>
      <c r="AJ112" s="126">
        <f t="shared" si="36"/>
        <v>0</v>
      </c>
      <c r="AK112" s="126">
        <f>IF('Member Info'!F108&gt;$R$1,1,0)</f>
        <v>0</v>
      </c>
      <c r="AL112" s="126" t="b">
        <f>IF(ISERROR(R112),ERROR.TYPE(#REF!)=ERROR.TYPE(R112),FALSE)</f>
        <v>0</v>
      </c>
      <c r="AM112" s="126" t="b">
        <f>IF(ISERROR(S112),ERROR.TYPE(#REF!)=ERROR.TYPE(S112),FALSE)</f>
        <v>0</v>
      </c>
      <c r="AN112" s="126">
        <f>IF(OR('Member Info'!F108&gt;=$S$1,'Member Info'!N108&gt;=$R$1),1,0)</f>
        <v>0</v>
      </c>
    </row>
    <row r="113" spans="1:40" x14ac:dyDescent="0.25">
      <c r="A113" s="4">
        <v>81</v>
      </c>
      <c r="B113" s="166">
        <f>'Member Info'!D109</f>
        <v>0</v>
      </c>
      <c r="C113" s="166">
        <f>'Member Info'!E109</f>
        <v>0</v>
      </c>
      <c r="D113" s="166" t="str">
        <f>'Member Info'!G109</f>
        <v/>
      </c>
      <c r="E113" s="167">
        <f>'Member Info'!B109</f>
        <v>0</v>
      </c>
      <c r="F113" s="244"/>
      <c r="G113" s="168" t="str">
        <f>IF(E113=0,"",
IF('Member Info'!$AM$19&lt;=$R$1,
SUMPRODUCT('Member Info'!L109+IF('Member Info'!H109&gt;'Member Info'!$AJ$12,'Member Info'!$AK$13,IF('Member Info'!H109&gt;'Member Info'!$AJ$11,'Member Info'!$AK$12,IF('Member Info'!H109&gt;'Member Info'!$AJ$10,'Member Info'!$AK$11,IF('Member Info'!H109&gt;'Member Info'!$AJ$9,'Member Info'!$AK$10,IF('Member Info'!H109&gt;'Member Info'!$AJ$8,'Member Info'!$AK$9,'Member Info'!$AK$8)))))),
SUMPRODUCT('Member Info'!L109+IF('Member Info'!H109&gt;'Member Info'!$AG$17,'Member Info'!$AH$18,IF('Member Info'!H109&gt;'Member Info'!$AG$16,'Member Info'!$AH$17,IF('Member Info'!H109&gt;'Member Info'!$AG$15,'Member Info'!$AH$16,IF('Member Info'!H109&gt;'Member Info'!$AG$14,'Member Info'!$AH$15,IF('Member Info'!H109&gt;'Member Info'!$AG$13,'Member Info'!$AH$14,IF('Member Info'!H109&gt;'Member Info'!$AG$12,'Member Info'!$AH$13,IF('Member Info'!H109&gt;'Member Info'!$AG$11,'Member Info'!$AH$12,IF('Member Info'!H109&gt;'Member Info'!$AG$10,'Member Info'!$AH$11,IF('Member Info'!H109&gt;'Member Info'!$AG$9,'Member Info'!$AH$10,IF('Member Info'!H109&gt;'Member Info'!$AG$8,'Member Info'!$AH$9,'Member Info'!$AH$8)))))))))))))</f>
        <v/>
      </c>
      <c r="H113" s="26"/>
      <c r="I113" s="26"/>
      <c r="J113" s="107" t="str">
        <f>IF(E113=0,"",IF('Member Info'!F109&gt;$S$1,CONCATENATE("Joined with practice on ", TEXT('Member Info'!F109, "DD/MM/YYYY")),IF('Member Info'!N109&lt;&gt;"",IF('Member Info'!N109&lt;$R$1,CONCATENATE("Left Scheme on ", TEXT('Member Info'!N109, "DD/MM/YYYY")),IF(ISERROR(G113),"Error Detected, No rate entered",IF(E113=0,"",IF(F113="","Error Detected, No Pensionable pay",IF(ISERROR(AB113)," Unknown Values entered.",IF(T113+U113&lt;1,"Acceptable",IF(R113+S113=200, "No Contributions Entered", IF(K113="","Error Detected, Choose reason&gt;",IF(X113="1",IF(T113=1,"Please Enter Deemed Pensionable Pay","Add Any Relevant Details Above"),"Please Give Details Above"))))))))),IF(ISERROR(G113),"Error Detected, No rate entered",IF(E113=0,"",IF(F113="","Error Detected, No Pensionable pay",IF(ISERROR(AB113)," Unknown Values entered.",IF(T113+U113&lt;1,"Acceptable",IF(R113+S113=200, "No Contributions Entered", IF(K113="","Error Detected, Choose reason&gt;",IF(X113="1",IF(T113=1,"Please Enter Deemed Pensionable Pay","Add relevant Details Above"),"Please give details Above")))))))))))</f>
        <v/>
      </c>
      <c r="K113" s="263"/>
      <c r="L113" s="93"/>
      <c r="M113" s="93" t="str">
        <f t="shared" si="24"/>
        <v/>
      </c>
      <c r="N113" s="96">
        <f t="shared" si="23"/>
        <v>0</v>
      </c>
      <c r="O113" s="96">
        <f t="shared" si="23"/>
        <v>0</v>
      </c>
      <c r="P113" s="220">
        <f>(ROUND((F113/100*'Member Info'!$W$2), 2))</f>
        <v>0</v>
      </c>
      <c r="Q113" s="220" t="e">
        <f t="shared" si="25"/>
        <v>#VALUE!</v>
      </c>
      <c r="R113" s="220" t="str">
        <f t="shared" si="26"/>
        <v/>
      </c>
      <c r="S113" s="229" t="str">
        <f t="shared" si="27"/>
        <v/>
      </c>
      <c r="T113" s="230" t="str">
        <f t="shared" si="28"/>
        <v/>
      </c>
      <c r="U113" s="230" t="str">
        <f t="shared" si="29"/>
        <v/>
      </c>
      <c r="V113" s="224">
        <f t="shared" si="30"/>
        <v>0</v>
      </c>
      <c r="W113" s="112">
        <f t="shared" si="31"/>
        <v>0</v>
      </c>
      <c r="X113" s="237" t="str">
        <f t="shared" si="19"/>
        <v/>
      </c>
      <c r="Y113" s="242" t="b">
        <f t="shared" si="20"/>
        <v>0</v>
      </c>
      <c r="Z113" s="237">
        <f t="shared" si="32"/>
        <v>0</v>
      </c>
      <c r="AA113" s="237">
        <f>IF('Member Info'!N109="",1,"")</f>
        <v>1</v>
      </c>
      <c r="AB113" s="245" t="e">
        <f t="shared" si="33"/>
        <v>#VALUE!</v>
      </c>
      <c r="AC113" s="132" t="str">
        <f t="shared" si="21"/>
        <v/>
      </c>
      <c r="AD113" s="126">
        <f t="shared" si="22"/>
        <v>1</v>
      </c>
      <c r="AE113" s="126" t="str">
        <f>IF('Member Info'!N109&lt;&gt;"",IF('Member Info'!N109&lt;=$R$1,1,0),"")</f>
        <v/>
      </c>
      <c r="AG113" s="126" t="b">
        <f t="shared" si="34"/>
        <v>0</v>
      </c>
      <c r="AH113" s="126">
        <f t="shared" si="35"/>
        <v>0</v>
      </c>
      <c r="AJ113" s="126">
        <f t="shared" si="36"/>
        <v>0</v>
      </c>
      <c r="AK113" s="126">
        <f>IF('Member Info'!F109&gt;$R$1,1,0)</f>
        <v>0</v>
      </c>
      <c r="AL113" s="126" t="b">
        <f>IF(ISERROR(R113),ERROR.TYPE(#REF!)=ERROR.TYPE(R113),FALSE)</f>
        <v>0</v>
      </c>
      <c r="AM113" s="126" t="b">
        <f>IF(ISERROR(S113),ERROR.TYPE(#REF!)=ERROR.TYPE(S113),FALSE)</f>
        <v>0</v>
      </c>
      <c r="AN113" s="126">
        <f>IF(OR('Member Info'!F109&gt;=$S$1,'Member Info'!N109&gt;=$R$1),1,0)</f>
        <v>0</v>
      </c>
    </row>
    <row r="114" spans="1:40" x14ac:dyDescent="0.25">
      <c r="A114" s="4">
        <v>82</v>
      </c>
      <c r="B114" s="166">
        <f>'Member Info'!D110</f>
        <v>0</v>
      </c>
      <c r="C114" s="166">
        <f>'Member Info'!E110</f>
        <v>0</v>
      </c>
      <c r="D114" s="166" t="str">
        <f>'Member Info'!G110</f>
        <v/>
      </c>
      <c r="E114" s="167">
        <f>'Member Info'!B110</f>
        <v>0</v>
      </c>
      <c r="F114" s="244"/>
      <c r="G114" s="168" t="str">
        <f>IF(E114=0,"",
IF('Member Info'!$AM$19&lt;=$R$1,
SUMPRODUCT('Member Info'!L110+IF('Member Info'!H110&gt;'Member Info'!$AJ$12,'Member Info'!$AK$13,IF('Member Info'!H110&gt;'Member Info'!$AJ$11,'Member Info'!$AK$12,IF('Member Info'!H110&gt;'Member Info'!$AJ$10,'Member Info'!$AK$11,IF('Member Info'!H110&gt;'Member Info'!$AJ$9,'Member Info'!$AK$10,IF('Member Info'!H110&gt;'Member Info'!$AJ$8,'Member Info'!$AK$9,'Member Info'!$AK$8)))))),
SUMPRODUCT('Member Info'!L110+IF('Member Info'!H110&gt;'Member Info'!$AG$17,'Member Info'!$AH$18,IF('Member Info'!H110&gt;'Member Info'!$AG$16,'Member Info'!$AH$17,IF('Member Info'!H110&gt;'Member Info'!$AG$15,'Member Info'!$AH$16,IF('Member Info'!H110&gt;'Member Info'!$AG$14,'Member Info'!$AH$15,IF('Member Info'!H110&gt;'Member Info'!$AG$13,'Member Info'!$AH$14,IF('Member Info'!H110&gt;'Member Info'!$AG$12,'Member Info'!$AH$13,IF('Member Info'!H110&gt;'Member Info'!$AG$11,'Member Info'!$AH$12,IF('Member Info'!H110&gt;'Member Info'!$AG$10,'Member Info'!$AH$11,IF('Member Info'!H110&gt;'Member Info'!$AG$9,'Member Info'!$AH$10,IF('Member Info'!H110&gt;'Member Info'!$AG$8,'Member Info'!$AH$9,'Member Info'!$AH$8)))))))))))))</f>
        <v/>
      </c>
      <c r="H114" s="26"/>
      <c r="I114" s="26"/>
      <c r="J114" s="107" t="str">
        <f>IF(E114=0,"",IF('Member Info'!F110&gt;$S$1,CONCATENATE("Joined with practice on ", TEXT('Member Info'!F110, "DD/MM/YYYY")),IF('Member Info'!N110&lt;&gt;"",IF('Member Info'!N110&lt;$R$1,CONCATENATE("Left Scheme on ", TEXT('Member Info'!N110, "DD/MM/YYYY")),IF(ISERROR(G114),"Error Detected, No rate entered",IF(E114=0,"",IF(F114="","Error Detected, No Pensionable pay",IF(ISERROR(AB114)," Unknown Values entered.",IF(T114+U114&lt;1,"Acceptable",IF(R114+S114=200, "No Contributions Entered", IF(K114="","Error Detected, Choose reason&gt;",IF(X114="1",IF(T114=1,"Please Enter Deemed Pensionable Pay","Add Any Relevant Details Above"),"Please Give Details Above"))))))))),IF(ISERROR(G114),"Error Detected, No rate entered",IF(E114=0,"",IF(F114="","Error Detected, No Pensionable pay",IF(ISERROR(AB114)," Unknown Values entered.",IF(T114+U114&lt;1,"Acceptable",IF(R114+S114=200, "No Contributions Entered", IF(K114="","Error Detected, Choose reason&gt;",IF(X114="1",IF(T114=1,"Please Enter Deemed Pensionable Pay","Add relevant Details Above"),"Please give details Above")))))))))))</f>
        <v/>
      </c>
      <c r="K114" s="263"/>
      <c r="L114" s="93"/>
      <c r="M114" s="93" t="str">
        <f t="shared" si="24"/>
        <v/>
      </c>
      <c r="N114" s="96">
        <f t="shared" si="23"/>
        <v>0</v>
      </c>
      <c r="O114" s="96">
        <f t="shared" si="23"/>
        <v>0</v>
      </c>
      <c r="P114" s="220">
        <f>(ROUND((F114/100*'Member Info'!$W$2), 2))</f>
        <v>0</v>
      </c>
      <c r="Q114" s="220" t="e">
        <f t="shared" si="25"/>
        <v>#VALUE!</v>
      </c>
      <c r="R114" s="220" t="str">
        <f t="shared" si="26"/>
        <v/>
      </c>
      <c r="S114" s="229" t="str">
        <f t="shared" si="27"/>
        <v/>
      </c>
      <c r="T114" s="230" t="str">
        <f t="shared" si="28"/>
        <v/>
      </c>
      <c r="U114" s="230" t="str">
        <f t="shared" si="29"/>
        <v/>
      </c>
      <c r="V114" s="224">
        <f t="shared" si="30"/>
        <v>0</v>
      </c>
      <c r="W114" s="112">
        <f t="shared" si="31"/>
        <v>0</v>
      </c>
      <c r="X114" s="237" t="str">
        <f t="shared" si="19"/>
        <v/>
      </c>
      <c r="Y114" s="242" t="b">
        <f t="shared" si="20"/>
        <v>0</v>
      </c>
      <c r="Z114" s="237">
        <f t="shared" si="32"/>
        <v>0</v>
      </c>
      <c r="AA114" s="237">
        <f>IF('Member Info'!N110="",1,"")</f>
        <v>1</v>
      </c>
      <c r="AB114" s="245" t="e">
        <f t="shared" si="33"/>
        <v>#VALUE!</v>
      </c>
      <c r="AC114" s="132" t="str">
        <f t="shared" si="21"/>
        <v/>
      </c>
      <c r="AD114" s="126">
        <f t="shared" si="22"/>
        <v>1</v>
      </c>
      <c r="AE114" s="126" t="str">
        <f>IF('Member Info'!N110&lt;&gt;"",IF('Member Info'!N110&lt;=$R$1,1,0),"")</f>
        <v/>
      </c>
      <c r="AG114" s="126" t="b">
        <f t="shared" si="34"/>
        <v>0</v>
      </c>
      <c r="AH114" s="126">
        <f t="shared" si="35"/>
        <v>0</v>
      </c>
      <c r="AJ114" s="126">
        <f t="shared" si="36"/>
        <v>0</v>
      </c>
      <c r="AK114" s="126">
        <f>IF('Member Info'!F110&gt;$R$1,1,0)</f>
        <v>0</v>
      </c>
      <c r="AL114" s="126" t="b">
        <f>IF(ISERROR(R114),ERROR.TYPE(#REF!)=ERROR.TYPE(R114),FALSE)</f>
        <v>0</v>
      </c>
      <c r="AM114" s="126" t="b">
        <f>IF(ISERROR(S114),ERROR.TYPE(#REF!)=ERROR.TYPE(S114),FALSE)</f>
        <v>0</v>
      </c>
      <c r="AN114" s="126">
        <f>IF(OR('Member Info'!F110&gt;=$S$1,'Member Info'!N110&gt;=$R$1),1,0)</f>
        <v>0</v>
      </c>
    </row>
    <row r="115" spans="1:40" x14ac:dyDescent="0.25">
      <c r="A115" s="4">
        <v>83</v>
      </c>
      <c r="B115" s="166">
        <f>'Member Info'!D111</f>
        <v>0</v>
      </c>
      <c r="C115" s="166">
        <f>'Member Info'!E111</f>
        <v>0</v>
      </c>
      <c r="D115" s="166" t="str">
        <f>'Member Info'!G111</f>
        <v/>
      </c>
      <c r="E115" s="167">
        <f>'Member Info'!B111</f>
        <v>0</v>
      </c>
      <c r="F115" s="244"/>
      <c r="G115" s="168" t="str">
        <f>IF(E115=0,"",
IF('Member Info'!$AM$19&lt;=$R$1,
SUMPRODUCT('Member Info'!L111+IF('Member Info'!H111&gt;'Member Info'!$AJ$12,'Member Info'!$AK$13,IF('Member Info'!H111&gt;'Member Info'!$AJ$11,'Member Info'!$AK$12,IF('Member Info'!H111&gt;'Member Info'!$AJ$10,'Member Info'!$AK$11,IF('Member Info'!H111&gt;'Member Info'!$AJ$9,'Member Info'!$AK$10,IF('Member Info'!H111&gt;'Member Info'!$AJ$8,'Member Info'!$AK$9,'Member Info'!$AK$8)))))),
SUMPRODUCT('Member Info'!L111+IF('Member Info'!H111&gt;'Member Info'!$AG$17,'Member Info'!$AH$18,IF('Member Info'!H111&gt;'Member Info'!$AG$16,'Member Info'!$AH$17,IF('Member Info'!H111&gt;'Member Info'!$AG$15,'Member Info'!$AH$16,IF('Member Info'!H111&gt;'Member Info'!$AG$14,'Member Info'!$AH$15,IF('Member Info'!H111&gt;'Member Info'!$AG$13,'Member Info'!$AH$14,IF('Member Info'!H111&gt;'Member Info'!$AG$12,'Member Info'!$AH$13,IF('Member Info'!H111&gt;'Member Info'!$AG$11,'Member Info'!$AH$12,IF('Member Info'!H111&gt;'Member Info'!$AG$10,'Member Info'!$AH$11,IF('Member Info'!H111&gt;'Member Info'!$AG$9,'Member Info'!$AH$10,IF('Member Info'!H111&gt;'Member Info'!$AG$8,'Member Info'!$AH$9,'Member Info'!$AH$8)))))))))))))</f>
        <v/>
      </c>
      <c r="H115" s="26"/>
      <c r="I115" s="26"/>
      <c r="J115" s="107" t="str">
        <f>IF(E115=0,"",IF('Member Info'!F111&gt;$S$1,CONCATENATE("Joined with practice on ", TEXT('Member Info'!F111, "DD/MM/YYYY")),IF('Member Info'!N111&lt;&gt;"",IF('Member Info'!N111&lt;$R$1,CONCATENATE("Left Scheme on ", TEXT('Member Info'!N111, "DD/MM/YYYY")),IF(ISERROR(G115),"Error Detected, No rate entered",IF(E115=0,"",IF(F115="","Error Detected, No Pensionable pay",IF(ISERROR(AB115)," Unknown Values entered.",IF(T115+U115&lt;1,"Acceptable",IF(R115+S115=200, "No Contributions Entered", IF(K115="","Error Detected, Choose reason&gt;",IF(X115="1",IF(T115=1,"Please Enter Deemed Pensionable Pay","Add Any Relevant Details Above"),"Please Give Details Above"))))))))),IF(ISERROR(G115),"Error Detected, No rate entered",IF(E115=0,"",IF(F115="","Error Detected, No Pensionable pay",IF(ISERROR(AB115)," Unknown Values entered.",IF(T115+U115&lt;1,"Acceptable",IF(R115+S115=200, "No Contributions Entered", IF(K115="","Error Detected, Choose reason&gt;",IF(X115="1",IF(T115=1,"Please Enter Deemed Pensionable Pay","Add relevant Details Above"),"Please give details Above")))))))))))</f>
        <v/>
      </c>
      <c r="K115" s="263"/>
      <c r="L115" s="93"/>
      <c r="M115" s="93" t="str">
        <f t="shared" si="24"/>
        <v/>
      </c>
      <c r="N115" s="96">
        <f t="shared" si="23"/>
        <v>0</v>
      </c>
      <c r="O115" s="96">
        <f t="shared" si="23"/>
        <v>0</v>
      </c>
      <c r="P115" s="220">
        <f>(ROUND((F115/100*'Member Info'!$W$2), 2))</f>
        <v>0</v>
      </c>
      <c r="Q115" s="220" t="e">
        <f t="shared" si="25"/>
        <v>#VALUE!</v>
      </c>
      <c r="R115" s="220" t="str">
        <f t="shared" si="26"/>
        <v/>
      </c>
      <c r="S115" s="229" t="str">
        <f t="shared" si="27"/>
        <v/>
      </c>
      <c r="T115" s="230" t="str">
        <f t="shared" si="28"/>
        <v/>
      </c>
      <c r="U115" s="230" t="str">
        <f t="shared" si="29"/>
        <v/>
      </c>
      <c r="V115" s="224">
        <f t="shared" si="30"/>
        <v>0</v>
      </c>
      <c r="W115" s="112">
        <f t="shared" si="31"/>
        <v>0</v>
      </c>
      <c r="X115" s="237" t="str">
        <f t="shared" si="19"/>
        <v/>
      </c>
      <c r="Y115" s="242" t="b">
        <f t="shared" si="20"/>
        <v>0</v>
      </c>
      <c r="Z115" s="237">
        <f t="shared" si="32"/>
        <v>0</v>
      </c>
      <c r="AA115" s="237">
        <f>IF('Member Info'!N111="",1,"")</f>
        <v>1</v>
      </c>
      <c r="AB115" s="245" t="e">
        <f t="shared" si="33"/>
        <v>#VALUE!</v>
      </c>
      <c r="AC115" s="132" t="str">
        <f t="shared" si="21"/>
        <v/>
      </c>
      <c r="AD115" s="126">
        <f t="shared" si="22"/>
        <v>1</v>
      </c>
      <c r="AE115" s="126" t="str">
        <f>IF('Member Info'!N111&lt;&gt;"",IF('Member Info'!N111&lt;=$R$1,1,0),"")</f>
        <v/>
      </c>
      <c r="AG115" s="126" t="b">
        <f t="shared" si="34"/>
        <v>0</v>
      </c>
      <c r="AH115" s="126">
        <f t="shared" si="35"/>
        <v>0</v>
      </c>
      <c r="AJ115" s="126">
        <f t="shared" si="36"/>
        <v>0</v>
      </c>
      <c r="AK115" s="126">
        <f>IF('Member Info'!F111&gt;$R$1,1,0)</f>
        <v>0</v>
      </c>
      <c r="AL115" s="126" t="b">
        <f>IF(ISERROR(R115),ERROR.TYPE(#REF!)=ERROR.TYPE(R115),FALSE)</f>
        <v>0</v>
      </c>
      <c r="AM115" s="126" t="b">
        <f>IF(ISERROR(S115),ERROR.TYPE(#REF!)=ERROR.TYPE(S115),FALSE)</f>
        <v>0</v>
      </c>
      <c r="AN115" s="126">
        <f>IF(OR('Member Info'!F111&gt;=$S$1,'Member Info'!N111&gt;=$R$1),1,0)</f>
        <v>0</v>
      </c>
    </row>
    <row r="116" spans="1:40" x14ac:dyDescent="0.25">
      <c r="A116" s="4">
        <v>84</v>
      </c>
      <c r="B116" s="166">
        <f>'Member Info'!D112</f>
        <v>0</v>
      </c>
      <c r="C116" s="166">
        <f>'Member Info'!E112</f>
        <v>0</v>
      </c>
      <c r="D116" s="166" t="str">
        <f>'Member Info'!G112</f>
        <v/>
      </c>
      <c r="E116" s="167">
        <f>'Member Info'!B112</f>
        <v>0</v>
      </c>
      <c r="F116" s="244"/>
      <c r="G116" s="168" t="str">
        <f>IF(E116=0,"",
IF('Member Info'!$AM$19&lt;=$R$1,
SUMPRODUCT('Member Info'!L112+IF('Member Info'!H112&gt;'Member Info'!$AJ$12,'Member Info'!$AK$13,IF('Member Info'!H112&gt;'Member Info'!$AJ$11,'Member Info'!$AK$12,IF('Member Info'!H112&gt;'Member Info'!$AJ$10,'Member Info'!$AK$11,IF('Member Info'!H112&gt;'Member Info'!$AJ$9,'Member Info'!$AK$10,IF('Member Info'!H112&gt;'Member Info'!$AJ$8,'Member Info'!$AK$9,'Member Info'!$AK$8)))))),
SUMPRODUCT('Member Info'!L112+IF('Member Info'!H112&gt;'Member Info'!$AG$17,'Member Info'!$AH$18,IF('Member Info'!H112&gt;'Member Info'!$AG$16,'Member Info'!$AH$17,IF('Member Info'!H112&gt;'Member Info'!$AG$15,'Member Info'!$AH$16,IF('Member Info'!H112&gt;'Member Info'!$AG$14,'Member Info'!$AH$15,IF('Member Info'!H112&gt;'Member Info'!$AG$13,'Member Info'!$AH$14,IF('Member Info'!H112&gt;'Member Info'!$AG$12,'Member Info'!$AH$13,IF('Member Info'!H112&gt;'Member Info'!$AG$11,'Member Info'!$AH$12,IF('Member Info'!H112&gt;'Member Info'!$AG$10,'Member Info'!$AH$11,IF('Member Info'!H112&gt;'Member Info'!$AG$9,'Member Info'!$AH$10,IF('Member Info'!H112&gt;'Member Info'!$AG$8,'Member Info'!$AH$9,'Member Info'!$AH$8)))))))))))))</f>
        <v/>
      </c>
      <c r="H116" s="26"/>
      <c r="I116" s="26"/>
      <c r="J116" s="107" t="str">
        <f>IF(E116=0,"",IF('Member Info'!F112&gt;$S$1,CONCATENATE("Joined with practice on ", TEXT('Member Info'!F112, "DD/MM/YYYY")),IF('Member Info'!N112&lt;&gt;"",IF('Member Info'!N112&lt;$R$1,CONCATENATE("Left Scheme on ", TEXT('Member Info'!N112, "DD/MM/YYYY")),IF(ISERROR(G116),"Error Detected, No rate entered",IF(E116=0,"",IF(F116="","Error Detected, No Pensionable pay",IF(ISERROR(AB116)," Unknown Values entered.",IF(T116+U116&lt;1,"Acceptable",IF(R116+S116=200, "No Contributions Entered", IF(K116="","Error Detected, Choose reason&gt;",IF(X116="1",IF(T116=1,"Please Enter Deemed Pensionable Pay","Add Any Relevant Details Above"),"Please Give Details Above"))))))))),IF(ISERROR(G116),"Error Detected, No rate entered",IF(E116=0,"",IF(F116="","Error Detected, No Pensionable pay",IF(ISERROR(AB116)," Unknown Values entered.",IF(T116+U116&lt;1,"Acceptable",IF(R116+S116=200, "No Contributions Entered", IF(K116="","Error Detected, Choose reason&gt;",IF(X116="1",IF(T116=1,"Please Enter Deemed Pensionable Pay","Add relevant Details Above"),"Please give details Above")))))))))))</f>
        <v/>
      </c>
      <c r="K116" s="263"/>
      <c r="L116" s="93"/>
      <c r="M116" s="93" t="str">
        <f t="shared" si="24"/>
        <v/>
      </c>
      <c r="N116" s="96">
        <f t="shared" si="23"/>
        <v>0</v>
      </c>
      <c r="O116" s="96">
        <f t="shared" si="23"/>
        <v>0</v>
      </c>
      <c r="P116" s="220">
        <f>(ROUND((F116/100*'Member Info'!$W$2), 2))</f>
        <v>0</v>
      </c>
      <c r="Q116" s="220" t="e">
        <f t="shared" si="25"/>
        <v>#VALUE!</v>
      </c>
      <c r="R116" s="220" t="str">
        <f t="shared" si="26"/>
        <v/>
      </c>
      <c r="S116" s="229" t="str">
        <f t="shared" si="27"/>
        <v/>
      </c>
      <c r="T116" s="230" t="str">
        <f t="shared" si="28"/>
        <v/>
      </c>
      <c r="U116" s="230" t="str">
        <f t="shared" si="29"/>
        <v/>
      </c>
      <c r="V116" s="224">
        <f t="shared" si="30"/>
        <v>0</v>
      </c>
      <c r="W116" s="112">
        <f t="shared" si="31"/>
        <v>0</v>
      </c>
      <c r="X116" s="237" t="str">
        <f t="shared" si="19"/>
        <v/>
      </c>
      <c r="Y116" s="242" t="b">
        <f t="shared" si="20"/>
        <v>0</v>
      </c>
      <c r="Z116" s="237">
        <f t="shared" si="32"/>
        <v>0</v>
      </c>
      <c r="AA116" s="237">
        <f>IF('Member Info'!N112="",1,"")</f>
        <v>1</v>
      </c>
      <c r="AB116" s="245" t="e">
        <f t="shared" si="33"/>
        <v>#VALUE!</v>
      </c>
      <c r="AC116" s="132" t="str">
        <f t="shared" si="21"/>
        <v/>
      </c>
      <c r="AD116" s="126">
        <f t="shared" si="22"/>
        <v>1</v>
      </c>
      <c r="AE116" s="126" t="str">
        <f>IF('Member Info'!N112&lt;&gt;"",IF('Member Info'!N112&lt;=$R$1,1,0),"")</f>
        <v/>
      </c>
      <c r="AG116" s="126" t="b">
        <f t="shared" si="34"/>
        <v>0</v>
      </c>
      <c r="AH116" s="126">
        <f t="shared" si="35"/>
        <v>0</v>
      </c>
      <c r="AJ116" s="126">
        <f t="shared" si="36"/>
        <v>0</v>
      </c>
      <c r="AK116" s="126">
        <f>IF('Member Info'!F112&gt;$R$1,1,0)</f>
        <v>0</v>
      </c>
      <c r="AL116" s="126" t="b">
        <f>IF(ISERROR(R116),ERROR.TYPE(#REF!)=ERROR.TYPE(R116),FALSE)</f>
        <v>0</v>
      </c>
      <c r="AM116" s="126" t="b">
        <f>IF(ISERROR(S116),ERROR.TYPE(#REF!)=ERROR.TYPE(S116),FALSE)</f>
        <v>0</v>
      </c>
      <c r="AN116" s="126">
        <f>IF(OR('Member Info'!F112&gt;=$S$1,'Member Info'!N112&gt;=$R$1),1,0)</f>
        <v>0</v>
      </c>
    </row>
    <row r="117" spans="1:40" x14ac:dyDescent="0.25">
      <c r="A117" s="4">
        <v>85</v>
      </c>
      <c r="B117" s="166">
        <f>'Member Info'!D113</f>
        <v>0</v>
      </c>
      <c r="C117" s="166">
        <f>'Member Info'!E113</f>
        <v>0</v>
      </c>
      <c r="D117" s="166" t="str">
        <f>'Member Info'!G113</f>
        <v/>
      </c>
      <c r="E117" s="167">
        <f>'Member Info'!B113</f>
        <v>0</v>
      </c>
      <c r="F117" s="244"/>
      <c r="G117" s="168" t="str">
        <f>IF(E117=0,"",
IF('Member Info'!$AM$19&lt;=$R$1,
SUMPRODUCT('Member Info'!L113+IF('Member Info'!H113&gt;'Member Info'!$AJ$12,'Member Info'!$AK$13,IF('Member Info'!H113&gt;'Member Info'!$AJ$11,'Member Info'!$AK$12,IF('Member Info'!H113&gt;'Member Info'!$AJ$10,'Member Info'!$AK$11,IF('Member Info'!H113&gt;'Member Info'!$AJ$9,'Member Info'!$AK$10,IF('Member Info'!H113&gt;'Member Info'!$AJ$8,'Member Info'!$AK$9,'Member Info'!$AK$8)))))),
SUMPRODUCT('Member Info'!L113+IF('Member Info'!H113&gt;'Member Info'!$AG$17,'Member Info'!$AH$18,IF('Member Info'!H113&gt;'Member Info'!$AG$16,'Member Info'!$AH$17,IF('Member Info'!H113&gt;'Member Info'!$AG$15,'Member Info'!$AH$16,IF('Member Info'!H113&gt;'Member Info'!$AG$14,'Member Info'!$AH$15,IF('Member Info'!H113&gt;'Member Info'!$AG$13,'Member Info'!$AH$14,IF('Member Info'!H113&gt;'Member Info'!$AG$12,'Member Info'!$AH$13,IF('Member Info'!H113&gt;'Member Info'!$AG$11,'Member Info'!$AH$12,IF('Member Info'!H113&gt;'Member Info'!$AG$10,'Member Info'!$AH$11,IF('Member Info'!H113&gt;'Member Info'!$AG$9,'Member Info'!$AH$10,IF('Member Info'!H113&gt;'Member Info'!$AG$8,'Member Info'!$AH$9,'Member Info'!$AH$8)))))))))))))</f>
        <v/>
      </c>
      <c r="H117" s="26"/>
      <c r="I117" s="26"/>
      <c r="J117" s="107" t="str">
        <f>IF(E117=0,"",IF('Member Info'!F113&gt;$S$1,CONCATENATE("Joined with practice on ", TEXT('Member Info'!F113, "DD/MM/YYYY")),IF('Member Info'!N113&lt;&gt;"",IF('Member Info'!N113&lt;$R$1,CONCATENATE("Left Scheme on ", TEXT('Member Info'!N113, "DD/MM/YYYY")),IF(ISERROR(G117),"Error Detected, No rate entered",IF(E117=0,"",IF(F117="","Error Detected, No Pensionable pay",IF(ISERROR(AB117)," Unknown Values entered.",IF(T117+U117&lt;1,"Acceptable",IF(R117+S117=200, "No Contributions Entered", IF(K117="","Error Detected, Choose reason&gt;",IF(X117="1",IF(T117=1,"Please Enter Deemed Pensionable Pay","Add Any Relevant Details Above"),"Please Give Details Above"))))))))),IF(ISERROR(G117),"Error Detected, No rate entered",IF(E117=0,"",IF(F117="","Error Detected, No Pensionable pay",IF(ISERROR(AB117)," Unknown Values entered.",IF(T117+U117&lt;1,"Acceptable",IF(R117+S117=200, "No Contributions Entered", IF(K117="","Error Detected, Choose reason&gt;",IF(X117="1",IF(T117=1,"Please Enter Deemed Pensionable Pay","Add relevant Details Above"),"Please give details Above")))))))))))</f>
        <v/>
      </c>
      <c r="K117" s="263"/>
      <c r="L117" s="93"/>
      <c r="M117" s="93" t="str">
        <f t="shared" si="24"/>
        <v/>
      </c>
      <c r="N117" s="96">
        <f t="shared" si="23"/>
        <v>0</v>
      </c>
      <c r="O117" s="96">
        <f t="shared" si="23"/>
        <v>0</v>
      </c>
      <c r="P117" s="220">
        <f>(ROUND((F117/100*'Member Info'!$W$2), 2))</f>
        <v>0</v>
      </c>
      <c r="Q117" s="220" t="e">
        <f t="shared" si="25"/>
        <v>#VALUE!</v>
      </c>
      <c r="R117" s="220" t="str">
        <f t="shared" si="26"/>
        <v/>
      </c>
      <c r="S117" s="229" t="str">
        <f t="shared" si="27"/>
        <v/>
      </c>
      <c r="T117" s="230" t="str">
        <f t="shared" si="28"/>
        <v/>
      </c>
      <c r="U117" s="230" t="str">
        <f t="shared" si="29"/>
        <v/>
      </c>
      <c r="V117" s="224">
        <f t="shared" si="30"/>
        <v>0</v>
      </c>
      <c r="W117" s="112">
        <f t="shared" si="31"/>
        <v>0</v>
      </c>
      <c r="X117" s="237" t="str">
        <f t="shared" si="19"/>
        <v/>
      </c>
      <c r="Y117" s="242" t="b">
        <f t="shared" si="20"/>
        <v>0</v>
      </c>
      <c r="Z117" s="237">
        <f t="shared" si="32"/>
        <v>0</v>
      </c>
      <c r="AA117" s="237">
        <f>IF('Member Info'!N113="",1,"")</f>
        <v>1</v>
      </c>
      <c r="AB117" s="245" t="e">
        <f t="shared" si="33"/>
        <v>#VALUE!</v>
      </c>
      <c r="AC117" s="132" t="str">
        <f t="shared" si="21"/>
        <v/>
      </c>
      <c r="AD117" s="126">
        <f t="shared" si="22"/>
        <v>1</v>
      </c>
      <c r="AE117" s="126" t="str">
        <f>IF('Member Info'!N113&lt;&gt;"",IF('Member Info'!N113&lt;=$R$1,1,0),"")</f>
        <v/>
      </c>
      <c r="AG117" s="126" t="b">
        <f t="shared" si="34"/>
        <v>0</v>
      </c>
      <c r="AH117" s="126">
        <f t="shared" si="35"/>
        <v>0</v>
      </c>
      <c r="AJ117" s="126">
        <f t="shared" si="36"/>
        <v>0</v>
      </c>
      <c r="AK117" s="126">
        <f>IF('Member Info'!F113&gt;$R$1,1,0)</f>
        <v>0</v>
      </c>
      <c r="AL117" s="126" t="b">
        <f>IF(ISERROR(R117),ERROR.TYPE(#REF!)=ERROR.TYPE(R117),FALSE)</f>
        <v>0</v>
      </c>
      <c r="AM117" s="126" t="b">
        <f>IF(ISERROR(S117),ERROR.TYPE(#REF!)=ERROR.TYPE(S117),FALSE)</f>
        <v>0</v>
      </c>
      <c r="AN117" s="126">
        <f>IF(OR('Member Info'!F113&gt;=$S$1,'Member Info'!N113&gt;=$R$1),1,0)</f>
        <v>0</v>
      </c>
    </row>
    <row r="118" spans="1:40" x14ac:dyDescent="0.25">
      <c r="A118" s="4">
        <v>86</v>
      </c>
      <c r="B118" s="166">
        <f>'Member Info'!D114</f>
        <v>0</v>
      </c>
      <c r="C118" s="166">
        <f>'Member Info'!E114</f>
        <v>0</v>
      </c>
      <c r="D118" s="166" t="str">
        <f>'Member Info'!G114</f>
        <v/>
      </c>
      <c r="E118" s="167">
        <f>'Member Info'!B114</f>
        <v>0</v>
      </c>
      <c r="F118" s="244"/>
      <c r="G118" s="168" t="str">
        <f>IF(E118=0,"",
IF('Member Info'!$AM$19&lt;=$R$1,
SUMPRODUCT('Member Info'!L114+IF('Member Info'!H114&gt;'Member Info'!$AJ$12,'Member Info'!$AK$13,IF('Member Info'!H114&gt;'Member Info'!$AJ$11,'Member Info'!$AK$12,IF('Member Info'!H114&gt;'Member Info'!$AJ$10,'Member Info'!$AK$11,IF('Member Info'!H114&gt;'Member Info'!$AJ$9,'Member Info'!$AK$10,IF('Member Info'!H114&gt;'Member Info'!$AJ$8,'Member Info'!$AK$9,'Member Info'!$AK$8)))))),
SUMPRODUCT('Member Info'!L114+IF('Member Info'!H114&gt;'Member Info'!$AG$17,'Member Info'!$AH$18,IF('Member Info'!H114&gt;'Member Info'!$AG$16,'Member Info'!$AH$17,IF('Member Info'!H114&gt;'Member Info'!$AG$15,'Member Info'!$AH$16,IF('Member Info'!H114&gt;'Member Info'!$AG$14,'Member Info'!$AH$15,IF('Member Info'!H114&gt;'Member Info'!$AG$13,'Member Info'!$AH$14,IF('Member Info'!H114&gt;'Member Info'!$AG$12,'Member Info'!$AH$13,IF('Member Info'!H114&gt;'Member Info'!$AG$11,'Member Info'!$AH$12,IF('Member Info'!H114&gt;'Member Info'!$AG$10,'Member Info'!$AH$11,IF('Member Info'!H114&gt;'Member Info'!$AG$9,'Member Info'!$AH$10,IF('Member Info'!H114&gt;'Member Info'!$AG$8,'Member Info'!$AH$9,'Member Info'!$AH$8)))))))))))))</f>
        <v/>
      </c>
      <c r="H118" s="26"/>
      <c r="I118" s="26"/>
      <c r="J118" s="107" t="str">
        <f>IF(E118=0,"",IF('Member Info'!F114&gt;$S$1,CONCATENATE("Joined with practice on ", TEXT('Member Info'!F114, "DD/MM/YYYY")),IF('Member Info'!N114&lt;&gt;"",IF('Member Info'!N114&lt;$R$1,CONCATENATE("Left Scheme on ", TEXT('Member Info'!N114, "DD/MM/YYYY")),IF(ISERROR(G118),"Error Detected, No rate entered",IF(E118=0,"",IF(F118="","Error Detected, No Pensionable pay",IF(ISERROR(AB118)," Unknown Values entered.",IF(T118+U118&lt;1,"Acceptable",IF(R118+S118=200, "No Contributions Entered", IF(K118="","Error Detected, Choose reason&gt;",IF(X118="1",IF(T118=1,"Please Enter Deemed Pensionable Pay","Add Any Relevant Details Above"),"Please Give Details Above"))))))))),IF(ISERROR(G118),"Error Detected, No rate entered",IF(E118=0,"",IF(F118="","Error Detected, No Pensionable pay",IF(ISERROR(AB118)," Unknown Values entered.",IF(T118+U118&lt;1,"Acceptable",IF(R118+S118=200, "No Contributions Entered", IF(K118="","Error Detected, Choose reason&gt;",IF(X118="1",IF(T118=1,"Please Enter Deemed Pensionable Pay","Add relevant Details Above"),"Please give details Above")))))))))))</f>
        <v/>
      </c>
      <c r="K118" s="263"/>
      <c r="L118" s="93"/>
      <c r="M118" s="93" t="str">
        <f t="shared" si="24"/>
        <v/>
      </c>
      <c r="N118" s="96">
        <f t="shared" si="23"/>
        <v>0</v>
      </c>
      <c r="O118" s="96">
        <f t="shared" si="23"/>
        <v>0</v>
      </c>
      <c r="P118" s="220">
        <f>(ROUND((F118/100*'Member Info'!$W$2), 2))</f>
        <v>0</v>
      </c>
      <c r="Q118" s="220" t="e">
        <f t="shared" si="25"/>
        <v>#VALUE!</v>
      </c>
      <c r="R118" s="220" t="str">
        <f t="shared" si="26"/>
        <v/>
      </c>
      <c r="S118" s="229" t="str">
        <f t="shared" si="27"/>
        <v/>
      </c>
      <c r="T118" s="230" t="str">
        <f t="shared" si="28"/>
        <v/>
      </c>
      <c r="U118" s="230" t="str">
        <f t="shared" si="29"/>
        <v/>
      </c>
      <c r="V118" s="224">
        <f t="shared" si="30"/>
        <v>0</v>
      </c>
      <c r="W118" s="112">
        <f t="shared" si="31"/>
        <v>0</v>
      </c>
      <c r="X118" s="237" t="str">
        <f t="shared" si="19"/>
        <v/>
      </c>
      <c r="Y118" s="242" t="b">
        <f t="shared" si="20"/>
        <v>0</v>
      </c>
      <c r="Z118" s="237">
        <f t="shared" si="32"/>
        <v>0</v>
      </c>
      <c r="AA118" s="237">
        <f>IF('Member Info'!N114="",1,"")</f>
        <v>1</v>
      </c>
      <c r="AB118" s="245" t="e">
        <f t="shared" si="33"/>
        <v>#VALUE!</v>
      </c>
      <c r="AC118" s="132" t="str">
        <f t="shared" si="21"/>
        <v/>
      </c>
      <c r="AD118" s="126">
        <f t="shared" si="22"/>
        <v>1</v>
      </c>
      <c r="AE118" s="126" t="str">
        <f>IF('Member Info'!N114&lt;&gt;"",IF('Member Info'!N114&lt;=$R$1,1,0),"")</f>
        <v/>
      </c>
      <c r="AG118" s="126" t="b">
        <f t="shared" si="34"/>
        <v>0</v>
      </c>
      <c r="AH118" s="126">
        <f t="shared" si="35"/>
        <v>0</v>
      </c>
      <c r="AJ118" s="126">
        <f t="shared" si="36"/>
        <v>0</v>
      </c>
      <c r="AK118" s="126">
        <f>IF('Member Info'!F114&gt;$R$1,1,0)</f>
        <v>0</v>
      </c>
      <c r="AL118" s="126" t="b">
        <f>IF(ISERROR(R118),ERROR.TYPE(#REF!)=ERROR.TYPE(R118),FALSE)</f>
        <v>0</v>
      </c>
      <c r="AM118" s="126" t="b">
        <f>IF(ISERROR(S118),ERROR.TYPE(#REF!)=ERROR.TYPE(S118),FALSE)</f>
        <v>0</v>
      </c>
      <c r="AN118" s="126">
        <f>IF(OR('Member Info'!F114&gt;=$S$1,'Member Info'!N114&gt;=$R$1),1,0)</f>
        <v>0</v>
      </c>
    </row>
    <row r="119" spans="1:40" x14ac:dyDescent="0.25">
      <c r="A119" s="4">
        <v>87</v>
      </c>
      <c r="B119" s="166">
        <f>'Member Info'!D115</f>
        <v>0</v>
      </c>
      <c r="C119" s="166">
        <f>'Member Info'!E115</f>
        <v>0</v>
      </c>
      <c r="D119" s="166" t="str">
        <f>'Member Info'!G115</f>
        <v/>
      </c>
      <c r="E119" s="167">
        <f>'Member Info'!B115</f>
        <v>0</v>
      </c>
      <c r="F119" s="244"/>
      <c r="G119" s="168" t="str">
        <f>IF(E119=0,"",
IF('Member Info'!$AM$19&lt;=$R$1,
SUMPRODUCT('Member Info'!L115+IF('Member Info'!H115&gt;'Member Info'!$AJ$12,'Member Info'!$AK$13,IF('Member Info'!H115&gt;'Member Info'!$AJ$11,'Member Info'!$AK$12,IF('Member Info'!H115&gt;'Member Info'!$AJ$10,'Member Info'!$AK$11,IF('Member Info'!H115&gt;'Member Info'!$AJ$9,'Member Info'!$AK$10,IF('Member Info'!H115&gt;'Member Info'!$AJ$8,'Member Info'!$AK$9,'Member Info'!$AK$8)))))),
SUMPRODUCT('Member Info'!L115+IF('Member Info'!H115&gt;'Member Info'!$AG$17,'Member Info'!$AH$18,IF('Member Info'!H115&gt;'Member Info'!$AG$16,'Member Info'!$AH$17,IF('Member Info'!H115&gt;'Member Info'!$AG$15,'Member Info'!$AH$16,IF('Member Info'!H115&gt;'Member Info'!$AG$14,'Member Info'!$AH$15,IF('Member Info'!H115&gt;'Member Info'!$AG$13,'Member Info'!$AH$14,IF('Member Info'!H115&gt;'Member Info'!$AG$12,'Member Info'!$AH$13,IF('Member Info'!H115&gt;'Member Info'!$AG$11,'Member Info'!$AH$12,IF('Member Info'!H115&gt;'Member Info'!$AG$10,'Member Info'!$AH$11,IF('Member Info'!H115&gt;'Member Info'!$AG$9,'Member Info'!$AH$10,IF('Member Info'!H115&gt;'Member Info'!$AG$8,'Member Info'!$AH$9,'Member Info'!$AH$8)))))))))))))</f>
        <v/>
      </c>
      <c r="H119" s="26"/>
      <c r="I119" s="26"/>
      <c r="J119" s="107" t="str">
        <f>IF(E119=0,"",IF('Member Info'!F115&gt;$S$1,CONCATENATE("Joined with practice on ", TEXT('Member Info'!F115, "DD/MM/YYYY")),IF('Member Info'!N115&lt;&gt;"",IF('Member Info'!N115&lt;$R$1,CONCATENATE("Left Scheme on ", TEXT('Member Info'!N115, "DD/MM/YYYY")),IF(ISERROR(G119),"Error Detected, No rate entered",IF(E119=0,"",IF(F119="","Error Detected, No Pensionable pay",IF(ISERROR(AB119)," Unknown Values entered.",IF(T119+U119&lt;1,"Acceptable",IF(R119+S119=200, "No Contributions Entered", IF(K119="","Error Detected, Choose reason&gt;",IF(X119="1",IF(T119=1,"Please Enter Deemed Pensionable Pay","Add Any Relevant Details Above"),"Please Give Details Above"))))))))),IF(ISERROR(G119),"Error Detected, No rate entered",IF(E119=0,"",IF(F119="","Error Detected, No Pensionable pay",IF(ISERROR(AB119)," Unknown Values entered.",IF(T119+U119&lt;1,"Acceptable",IF(R119+S119=200, "No Contributions Entered", IF(K119="","Error Detected, Choose reason&gt;",IF(X119="1",IF(T119=1,"Please Enter Deemed Pensionable Pay","Add relevant Details Above"),"Please give details Above")))))))))))</f>
        <v/>
      </c>
      <c r="K119" s="263"/>
      <c r="L119" s="93"/>
      <c r="M119" s="93" t="str">
        <f t="shared" si="24"/>
        <v/>
      </c>
      <c r="N119" s="96">
        <f t="shared" si="23"/>
        <v>0</v>
      </c>
      <c r="O119" s="96">
        <f t="shared" si="23"/>
        <v>0</v>
      </c>
      <c r="P119" s="220">
        <f>(ROUND((F119/100*'Member Info'!$W$2), 2))</f>
        <v>0</v>
      </c>
      <c r="Q119" s="220" t="e">
        <f t="shared" si="25"/>
        <v>#VALUE!</v>
      </c>
      <c r="R119" s="220" t="str">
        <f t="shared" si="26"/>
        <v/>
      </c>
      <c r="S119" s="229" t="str">
        <f t="shared" si="27"/>
        <v/>
      </c>
      <c r="T119" s="230" t="str">
        <f t="shared" si="28"/>
        <v/>
      </c>
      <c r="U119" s="230" t="str">
        <f t="shared" si="29"/>
        <v/>
      </c>
      <c r="V119" s="224">
        <f t="shared" si="30"/>
        <v>0</v>
      </c>
      <c r="W119" s="112">
        <f t="shared" si="31"/>
        <v>0</v>
      </c>
      <c r="X119" s="237" t="str">
        <f t="shared" si="19"/>
        <v/>
      </c>
      <c r="Y119" s="242" t="b">
        <f t="shared" si="20"/>
        <v>0</v>
      </c>
      <c r="Z119" s="237">
        <f t="shared" si="32"/>
        <v>0</v>
      </c>
      <c r="AA119" s="237">
        <f>IF('Member Info'!N115="",1,"")</f>
        <v>1</v>
      </c>
      <c r="AB119" s="245" t="e">
        <f t="shared" si="33"/>
        <v>#VALUE!</v>
      </c>
      <c r="AC119" s="132" t="str">
        <f t="shared" si="21"/>
        <v/>
      </c>
      <c r="AD119" s="126">
        <f t="shared" si="22"/>
        <v>1</v>
      </c>
      <c r="AE119" s="126" t="str">
        <f>IF('Member Info'!N115&lt;&gt;"",IF('Member Info'!N115&lt;=$R$1,1,0),"")</f>
        <v/>
      </c>
      <c r="AG119" s="126" t="b">
        <f t="shared" si="34"/>
        <v>0</v>
      </c>
      <c r="AH119" s="126">
        <f t="shared" si="35"/>
        <v>0</v>
      </c>
      <c r="AJ119" s="126">
        <f t="shared" si="36"/>
        <v>0</v>
      </c>
      <c r="AK119" s="126">
        <f>IF('Member Info'!F115&gt;$R$1,1,0)</f>
        <v>0</v>
      </c>
      <c r="AL119" s="126" t="b">
        <f>IF(ISERROR(R119),ERROR.TYPE(#REF!)=ERROR.TYPE(R119),FALSE)</f>
        <v>0</v>
      </c>
      <c r="AM119" s="126" t="b">
        <f>IF(ISERROR(S119),ERROR.TYPE(#REF!)=ERROR.TYPE(S119),FALSE)</f>
        <v>0</v>
      </c>
      <c r="AN119" s="126">
        <f>IF(OR('Member Info'!F115&gt;=$S$1,'Member Info'!N115&gt;=$R$1),1,0)</f>
        <v>0</v>
      </c>
    </row>
    <row r="120" spans="1:40" x14ac:dyDescent="0.25">
      <c r="A120" s="4">
        <v>88</v>
      </c>
      <c r="B120" s="166">
        <f>'Member Info'!D116</f>
        <v>0</v>
      </c>
      <c r="C120" s="166">
        <f>'Member Info'!E116</f>
        <v>0</v>
      </c>
      <c r="D120" s="166" t="str">
        <f>'Member Info'!G116</f>
        <v/>
      </c>
      <c r="E120" s="167">
        <f>'Member Info'!B116</f>
        <v>0</v>
      </c>
      <c r="F120" s="244"/>
      <c r="G120" s="168" t="str">
        <f>IF(E120=0,"",
IF('Member Info'!$AM$19&lt;=$R$1,
SUMPRODUCT('Member Info'!L116+IF('Member Info'!H116&gt;'Member Info'!$AJ$12,'Member Info'!$AK$13,IF('Member Info'!H116&gt;'Member Info'!$AJ$11,'Member Info'!$AK$12,IF('Member Info'!H116&gt;'Member Info'!$AJ$10,'Member Info'!$AK$11,IF('Member Info'!H116&gt;'Member Info'!$AJ$9,'Member Info'!$AK$10,IF('Member Info'!H116&gt;'Member Info'!$AJ$8,'Member Info'!$AK$9,'Member Info'!$AK$8)))))),
SUMPRODUCT('Member Info'!L116+IF('Member Info'!H116&gt;'Member Info'!$AG$17,'Member Info'!$AH$18,IF('Member Info'!H116&gt;'Member Info'!$AG$16,'Member Info'!$AH$17,IF('Member Info'!H116&gt;'Member Info'!$AG$15,'Member Info'!$AH$16,IF('Member Info'!H116&gt;'Member Info'!$AG$14,'Member Info'!$AH$15,IF('Member Info'!H116&gt;'Member Info'!$AG$13,'Member Info'!$AH$14,IF('Member Info'!H116&gt;'Member Info'!$AG$12,'Member Info'!$AH$13,IF('Member Info'!H116&gt;'Member Info'!$AG$11,'Member Info'!$AH$12,IF('Member Info'!H116&gt;'Member Info'!$AG$10,'Member Info'!$AH$11,IF('Member Info'!H116&gt;'Member Info'!$AG$9,'Member Info'!$AH$10,IF('Member Info'!H116&gt;'Member Info'!$AG$8,'Member Info'!$AH$9,'Member Info'!$AH$8)))))))))))))</f>
        <v/>
      </c>
      <c r="H120" s="26"/>
      <c r="I120" s="26"/>
      <c r="J120" s="107" t="str">
        <f>IF(E120=0,"",IF('Member Info'!F116&gt;$S$1,CONCATENATE("Joined with practice on ", TEXT('Member Info'!F116, "DD/MM/YYYY")),IF('Member Info'!N116&lt;&gt;"",IF('Member Info'!N116&lt;$R$1,CONCATENATE("Left Scheme on ", TEXT('Member Info'!N116, "DD/MM/YYYY")),IF(ISERROR(G120),"Error Detected, No rate entered",IF(E120=0,"",IF(F120="","Error Detected, No Pensionable pay",IF(ISERROR(AB120)," Unknown Values entered.",IF(T120+U120&lt;1,"Acceptable",IF(R120+S120=200, "No Contributions Entered", IF(K120="","Error Detected, Choose reason&gt;",IF(X120="1",IF(T120=1,"Please Enter Deemed Pensionable Pay","Add Any Relevant Details Above"),"Please Give Details Above"))))))))),IF(ISERROR(G120),"Error Detected, No rate entered",IF(E120=0,"",IF(F120="","Error Detected, No Pensionable pay",IF(ISERROR(AB120)," Unknown Values entered.",IF(T120+U120&lt;1,"Acceptable",IF(R120+S120=200, "No Contributions Entered", IF(K120="","Error Detected, Choose reason&gt;",IF(X120="1",IF(T120=1,"Please Enter Deemed Pensionable Pay","Add relevant Details Above"),"Please give details Above")))))))))))</f>
        <v/>
      </c>
      <c r="K120" s="263"/>
      <c r="L120" s="93"/>
      <c r="M120" s="93" t="str">
        <f t="shared" si="24"/>
        <v/>
      </c>
      <c r="N120" s="96">
        <f t="shared" si="23"/>
        <v>0</v>
      </c>
      <c r="O120" s="96">
        <f t="shared" si="23"/>
        <v>0</v>
      </c>
      <c r="P120" s="220">
        <f>(ROUND((F120/100*'Member Info'!$W$2), 2))</f>
        <v>0</v>
      </c>
      <c r="Q120" s="220" t="e">
        <f t="shared" si="25"/>
        <v>#VALUE!</v>
      </c>
      <c r="R120" s="220" t="str">
        <f t="shared" si="26"/>
        <v/>
      </c>
      <c r="S120" s="229" t="str">
        <f t="shared" si="27"/>
        <v/>
      </c>
      <c r="T120" s="230" t="str">
        <f t="shared" si="28"/>
        <v/>
      </c>
      <c r="U120" s="230" t="str">
        <f t="shared" si="29"/>
        <v/>
      </c>
      <c r="V120" s="224">
        <f t="shared" si="30"/>
        <v>0</v>
      </c>
      <c r="W120" s="112">
        <f t="shared" si="31"/>
        <v>0</v>
      </c>
      <c r="X120" s="237" t="str">
        <f t="shared" si="19"/>
        <v/>
      </c>
      <c r="Y120" s="242" t="b">
        <f t="shared" si="20"/>
        <v>0</v>
      </c>
      <c r="Z120" s="237">
        <f t="shared" si="32"/>
        <v>0</v>
      </c>
      <c r="AA120" s="237">
        <f>IF('Member Info'!N116="",1,"")</f>
        <v>1</v>
      </c>
      <c r="AB120" s="245" t="e">
        <f t="shared" si="33"/>
        <v>#VALUE!</v>
      </c>
      <c r="AC120" s="132" t="str">
        <f t="shared" si="21"/>
        <v/>
      </c>
      <c r="AD120" s="126">
        <f t="shared" si="22"/>
        <v>1</v>
      </c>
      <c r="AE120" s="126" t="str">
        <f>IF('Member Info'!N116&lt;&gt;"",IF('Member Info'!N116&lt;=$R$1,1,0),"")</f>
        <v/>
      </c>
      <c r="AG120" s="126" t="b">
        <f t="shared" si="34"/>
        <v>0</v>
      </c>
      <c r="AH120" s="126">
        <f t="shared" si="35"/>
        <v>0</v>
      </c>
      <c r="AJ120" s="126">
        <f t="shared" si="36"/>
        <v>0</v>
      </c>
      <c r="AK120" s="126">
        <f>IF('Member Info'!F116&gt;$R$1,1,0)</f>
        <v>0</v>
      </c>
      <c r="AL120" s="126" t="b">
        <f>IF(ISERROR(R120),ERROR.TYPE(#REF!)=ERROR.TYPE(R120),FALSE)</f>
        <v>0</v>
      </c>
      <c r="AM120" s="126" t="b">
        <f>IF(ISERROR(S120),ERROR.TYPE(#REF!)=ERROR.TYPE(S120),FALSE)</f>
        <v>0</v>
      </c>
      <c r="AN120" s="126">
        <f>IF(OR('Member Info'!F116&gt;=$S$1,'Member Info'!N116&gt;=$R$1),1,0)</f>
        <v>0</v>
      </c>
    </row>
    <row r="121" spans="1:40" x14ac:dyDescent="0.25">
      <c r="A121" s="4">
        <v>89</v>
      </c>
      <c r="B121" s="166">
        <f>'Member Info'!D117</f>
        <v>0</v>
      </c>
      <c r="C121" s="166">
        <f>'Member Info'!E117</f>
        <v>0</v>
      </c>
      <c r="D121" s="166" t="str">
        <f>'Member Info'!G117</f>
        <v/>
      </c>
      <c r="E121" s="167">
        <f>'Member Info'!B117</f>
        <v>0</v>
      </c>
      <c r="F121" s="244"/>
      <c r="G121" s="168" t="str">
        <f>IF(E121=0,"",
IF('Member Info'!$AM$19&lt;=$R$1,
SUMPRODUCT('Member Info'!L117+IF('Member Info'!H117&gt;'Member Info'!$AJ$12,'Member Info'!$AK$13,IF('Member Info'!H117&gt;'Member Info'!$AJ$11,'Member Info'!$AK$12,IF('Member Info'!H117&gt;'Member Info'!$AJ$10,'Member Info'!$AK$11,IF('Member Info'!H117&gt;'Member Info'!$AJ$9,'Member Info'!$AK$10,IF('Member Info'!H117&gt;'Member Info'!$AJ$8,'Member Info'!$AK$9,'Member Info'!$AK$8)))))),
SUMPRODUCT('Member Info'!L117+IF('Member Info'!H117&gt;'Member Info'!$AG$17,'Member Info'!$AH$18,IF('Member Info'!H117&gt;'Member Info'!$AG$16,'Member Info'!$AH$17,IF('Member Info'!H117&gt;'Member Info'!$AG$15,'Member Info'!$AH$16,IF('Member Info'!H117&gt;'Member Info'!$AG$14,'Member Info'!$AH$15,IF('Member Info'!H117&gt;'Member Info'!$AG$13,'Member Info'!$AH$14,IF('Member Info'!H117&gt;'Member Info'!$AG$12,'Member Info'!$AH$13,IF('Member Info'!H117&gt;'Member Info'!$AG$11,'Member Info'!$AH$12,IF('Member Info'!H117&gt;'Member Info'!$AG$10,'Member Info'!$AH$11,IF('Member Info'!H117&gt;'Member Info'!$AG$9,'Member Info'!$AH$10,IF('Member Info'!H117&gt;'Member Info'!$AG$8,'Member Info'!$AH$9,'Member Info'!$AH$8)))))))))))))</f>
        <v/>
      </c>
      <c r="H121" s="26"/>
      <c r="I121" s="26"/>
      <c r="J121" s="107" t="str">
        <f>IF(E121=0,"",IF('Member Info'!F117&gt;$S$1,CONCATENATE("Joined with practice on ", TEXT('Member Info'!F117, "DD/MM/YYYY")),IF('Member Info'!N117&lt;&gt;"",IF('Member Info'!N117&lt;$R$1,CONCATENATE("Left Scheme on ", TEXT('Member Info'!N117, "DD/MM/YYYY")),IF(ISERROR(G121),"Error Detected, No rate entered",IF(E121=0,"",IF(F121="","Error Detected, No Pensionable pay",IF(ISERROR(AB121)," Unknown Values entered.",IF(T121+U121&lt;1,"Acceptable",IF(R121+S121=200, "No Contributions Entered", IF(K121="","Error Detected, Choose reason&gt;",IF(X121="1",IF(T121=1,"Please Enter Deemed Pensionable Pay","Add Any Relevant Details Above"),"Please Give Details Above"))))))))),IF(ISERROR(G121),"Error Detected, No rate entered",IF(E121=0,"",IF(F121="","Error Detected, No Pensionable pay",IF(ISERROR(AB121)," Unknown Values entered.",IF(T121+U121&lt;1,"Acceptable",IF(R121+S121=200, "No Contributions Entered", IF(K121="","Error Detected, Choose reason&gt;",IF(X121="1",IF(T121=1,"Please Enter Deemed Pensionable Pay","Add relevant Details Above"),"Please give details Above")))))))))))</f>
        <v/>
      </c>
      <c r="K121" s="263"/>
      <c r="L121" s="93"/>
      <c r="M121" s="93" t="str">
        <f t="shared" si="24"/>
        <v/>
      </c>
      <c r="N121" s="96">
        <f t="shared" si="23"/>
        <v>0</v>
      </c>
      <c r="O121" s="96">
        <f t="shared" si="23"/>
        <v>0</v>
      </c>
      <c r="P121" s="220">
        <f>(ROUND((F121/100*'Member Info'!$W$2), 2))</f>
        <v>0</v>
      </c>
      <c r="Q121" s="220" t="e">
        <f t="shared" si="25"/>
        <v>#VALUE!</v>
      </c>
      <c r="R121" s="220" t="str">
        <f t="shared" si="26"/>
        <v/>
      </c>
      <c r="S121" s="229" t="str">
        <f t="shared" si="27"/>
        <v/>
      </c>
      <c r="T121" s="230" t="str">
        <f t="shared" si="28"/>
        <v/>
      </c>
      <c r="U121" s="230" t="str">
        <f t="shared" si="29"/>
        <v/>
      </c>
      <c r="V121" s="224">
        <f t="shared" si="30"/>
        <v>0</v>
      </c>
      <c r="W121" s="112">
        <f t="shared" si="31"/>
        <v>0</v>
      </c>
      <c r="X121" s="237" t="str">
        <f t="shared" si="19"/>
        <v/>
      </c>
      <c r="Y121" s="242" t="b">
        <f t="shared" si="20"/>
        <v>0</v>
      </c>
      <c r="Z121" s="237">
        <f t="shared" si="32"/>
        <v>0</v>
      </c>
      <c r="AA121" s="237">
        <f>IF('Member Info'!N117="",1,"")</f>
        <v>1</v>
      </c>
      <c r="AB121" s="245" t="e">
        <f t="shared" si="33"/>
        <v>#VALUE!</v>
      </c>
      <c r="AC121" s="132" t="str">
        <f t="shared" si="21"/>
        <v/>
      </c>
      <c r="AD121" s="126">
        <f t="shared" si="22"/>
        <v>1</v>
      </c>
      <c r="AE121" s="126" t="str">
        <f>IF('Member Info'!N117&lt;&gt;"",IF('Member Info'!N117&lt;=$R$1,1,0),"")</f>
        <v/>
      </c>
      <c r="AG121" s="126" t="b">
        <f t="shared" si="34"/>
        <v>0</v>
      </c>
      <c r="AH121" s="126">
        <f t="shared" si="35"/>
        <v>0</v>
      </c>
      <c r="AJ121" s="126">
        <f t="shared" si="36"/>
        <v>0</v>
      </c>
      <c r="AK121" s="126">
        <f>IF('Member Info'!F117&gt;$R$1,1,0)</f>
        <v>0</v>
      </c>
      <c r="AL121" s="126" t="b">
        <f>IF(ISERROR(R121),ERROR.TYPE(#REF!)=ERROR.TYPE(R121),FALSE)</f>
        <v>0</v>
      </c>
      <c r="AM121" s="126" t="b">
        <f>IF(ISERROR(S121),ERROR.TYPE(#REF!)=ERROR.TYPE(S121),FALSE)</f>
        <v>0</v>
      </c>
      <c r="AN121" s="126">
        <f>IF(OR('Member Info'!F117&gt;=$S$1,'Member Info'!N117&gt;=$R$1),1,0)</f>
        <v>0</v>
      </c>
    </row>
    <row r="122" spans="1:40" x14ac:dyDescent="0.25">
      <c r="A122" s="4">
        <v>90</v>
      </c>
      <c r="B122" s="166">
        <f>'Member Info'!D118</f>
        <v>0</v>
      </c>
      <c r="C122" s="166">
        <f>'Member Info'!E118</f>
        <v>0</v>
      </c>
      <c r="D122" s="166" t="str">
        <f>'Member Info'!G118</f>
        <v/>
      </c>
      <c r="E122" s="167">
        <f>'Member Info'!B118</f>
        <v>0</v>
      </c>
      <c r="F122" s="244"/>
      <c r="G122" s="168" t="str">
        <f>IF(E122=0,"",
IF('Member Info'!$AM$19&lt;=$R$1,
SUMPRODUCT('Member Info'!L118+IF('Member Info'!H118&gt;'Member Info'!$AJ$12,'Member Info'!$AK$13,IF('Member Info'!H118&gt;'Member Info'!$AJ$11,'Member Info'!$AK$12,IF('Member Info'!H118&gt;'Member Info'!$AJ$10,'Member Info'!$AK$11,IF('Member Info'!H118&gt;'Member Info'!$AJ$9,'Member Info'!$AK$10,IF('Member Info'!H118&gt;'Member Info'!$AJ$8,'Member Info'!$AK$9,'Member Info'!$AK$8)))))),
SUMPRODUCT('Member Info'!L118+IF('Member Info'!H118&gt;'Member Info'!$AG$17,'Member Info'!$AH$18,IF('Member Info'!H118&gt;'Member Info'!$AG$16,'Member Info'!$AH$17,IF('Member Info'!H118&gt;'Member Info'!$AG$15,'Member Info'!$AH$16,IF('Member Info'!H118&gt;'Member Info'!$AG$14,'Member Info'!$AH$15,IF('Member Info'!H118&gt;'Member Info'!$AG$13,'Member Info'!$AH$14,IF('Member Info'!H118&gt;'Member Info'!$AG$12,'Member Info'!$AH$13,IF('Member Info'!H118&gt;'Member Info'!$AG$11,'Member Info'!$AH$12,IF('Member Info'!H118&gt;'Member Info'!$AG$10,'Member Info'!$AH$11,IF('Member Info'!H118&gt;'Member Info'!$AG$9,'Member Info'!$AH$10,IF('Member Info'!H118&gt;'Member Info'!$AG$8,'Member Info'!$AH$9,'Member Info'!$AH$8)))))))))))))</f>
        <v/>
      </c>
      <c r="H122" s="26"/>
      <c r="I122" s="26"/>
      <c r="J122" s="107" t="str">
        <f>IF(E122=0,"",IF('Member Info'!F118&gt;$S$1,CONCATENATE("Joined with practice on ", TEXT('Member Info'!F118, "DD/MM/YYYY")),IF('Member Info'!N118&lt;&gt;"",IF('Member Info'!N118&lt;$R$1,CONCATENATE("Left Scheme on ", TEXT('Member Info'!N118, "DD/MM/YYYY")),IF(ISERROR(G122),"Error Detected, No rate entered",IF(E122=0,"",IF(F122="","Error Detected, No Pensionable pay",IF(ISERROR(AB122)," Unknown Values entered.",IF(T122+U122&lt;1,"Acceptable",IF(R122+S122=200, "No Contributions Entered", IF(K122="","Error Detected, Choose reason&gt;",IF(X122="1",IF(T122=1,"Please Enter Deemed Pensionable Pay","Add Any Relevant Details Above"),"Please Give Details Above"))))))))),IF(ISERROR(G122),"Error Detected, No rate entered",IF(E122=0,"",IF(F122="","Error Detected, No Pensionable pay",IF(ISERROR(AB122)," Unknown Values entered.",IF(T122+U122&lt;1,"Acceptable",IF(R122+S122=200, "No Contributions Entered", IF(K122="","Error Detected, Choose reason&gt;",IF(X122="1",IF(T122=1,"Please Enter Deemed Pensionable Pay","Add relevant Details Above"),"Please give details Above")))))))))))</f>
        <v/>
      </c>
      <c r="K122" s="263"/>
      <c r="L122" s="93"/>
      <c r="M122" s="93" t="str">
        <f t="shared" si="24"/>
        <v/>
      </c>
      <c r="N122" s="96">
        <f t="shared" si="23"/>
        <v>0</v>
      </c>
      <c r="O122" s="96">
        <f t="shared" si="23"/>
        <v>0</v>
      </c>
      <c r="P122" s="220">
        <f>(ROUND((F122/100*'Member Info'!$W$2), 2))</f>
        <v>0</v>
      </c>
      <c r="Q122" s="220" t="e">
        <f t="shared" si="25"/>
        <v>#VALUE!</v>
      </c>
      <c r="R122" s="220" t="str">
        <f t="shared" si="26"/>
        <v/>
      </c>
      <c r="S122" s="229" t="str">
        <f t="shared" si="27"/>
        <v/>
      </c>
      <c r="T122" s="230" t="str">
        <f t="shared" si="28"/>
        <v/>
      </c>
      <c r="U122" s="230" t="str">
        <f t="shared" si="29"/>
        <v/>
      </c>
      <c r="V122" s="224">
        <f t="shared" si="30"/>
        <v>0</v>
      </c>
      <c r="W122" s="112">
        <f t="shared" si="31"/>
        <v>0</v>
      </c>
      <c r="X122" s="237" t="str">
        <f t="shared" si="19"/>
        <v/>
      </c>
      <c r="Y122" s="242" t="b">
        <f t="shared" si="20"/>
        <v>0</v>
      </c>
      <c r="Z122" s="237">
        <f t="shared" si="32"/>
        <v>0</v>
      </c>
      <c r="AA122" s="237">
        <f>IF('Member Info'!N118="",1,"")</f>
        <v>1</v>
      </c>
      <c r="AB122" s="245" t="e">
        <f t="shared" si="33"/>
        <v>#VALUE!</v>
      </c>
      <c r="AC122" s="132" t="str">
        <f t="shared" si="21"/>
        <v/>
      </c>
      <c r="AD122" s="126">
        <f t="shared" si="22"/>
        <v>1</v>
      </c>
      <c r="AE122" s="126" t="str">
        <f>IF('Member Info'!N118&lt;&gt;"",IF('Member Info'!N118&lt;=$R$1,1,0),"")</f>
        <v/>
      </c>
      <c r="AG122" s="126" t="b">
        <f t="shared" si="34"/>
        <v>0</v>
      </c>
      <c r="AH122" s="126">
        <f t="shared" si="35"/>
        <v>0</v>
      </c>
      <c r="AJ122" s="126">
        <f t="shared" si="36"/>
        <v>0</v>
      </c>
      <c r="AK122" s="126">
        <f>IF('Member Info'!F118&gt;$R$1,1,0)</f>
        <v>0</v>
      </c>
      <c r="AL122" s="126" t="b">
        <f>IF(ISERROR(R122),ERROR.TYPE(#REF!)=ERROR.TYPE(R122),FALSE)</f>
        <v>0</v>
      </c>
      <c r="AM122" s="126" t="b">
        <f>IF(ISERROR(S122),ERROR.TYPE(#REF!)=ERROR.TYPE(S122),FALSE)</f>
        <v>0</v>
      </c>
      <c r="AN122" s="126">
        <f>IF(OR('Member Info'!F118&gt;=$S$1,'Member Info'!N118&gt;=$R$1),1,0)</f>
        <v>0</v>
      </c>
    </row>
    <row r="123" spans="1:40" x14ac:dyDescent="0.25">
      <c r="A123" s="4">
        <v>91</v>
      </c>
      <c r="B123" s="166">
        <f>'Member Info'!D119</f>
        <v>0</v>
      </c>
      <c r="C123" s="166">
        <f>'Member Info'!E119</f>
        <v>0</v>
      </c>
      <c r="D123" s="166" t="str">
        <f>'Member Info'!G119</f>
        <v/>
      </c>
      <c r="E123" s="167">
        <f>'Member Info'!B119</f>
        <v>0</v>
      </c>
      <c r="F123" s="244"/>
      <c r="G123" s="168" t="str">
        <f>IF(E123=0,"",
IF('Member Info'!$AM$19&lt;=$R$1,
SUMPRODUCT('Member Info'!L119+IF('Member Info'!H119&gt;'Member Info'!$AJ$12,'Member Info'!$AK$13,IF('Member Info'!H119&gt;'Member Info'!$AJ$11,'Member Info'!$AK$12,IF('Member Info'!H119&gt;'Member Info'!$AJ$10,'Member Info'!$AK$11,IF('Member Info'!H119&gt;'Member Info'!$AJ$9,'Member Info'!$AK$10,IF('Member Info'!H119&gt;'Member Info'!$AJ$8,'Member Info'!$AK$9,'Member Info'!$AK$8)))))),
SUMPRODUCT('Member Info'!L119+IF('Member Info'!H119&gt;'Member Info'!$AG$17,'Member Info'!$AH$18,IF('Member Info'!H119&gt;'Member Info'!$AG$16,'Member Info'!$AH$17,IF('Member Info'!H119&gt;'Member Info'!$AG$15,'Member Info'!$AH$16,IF('Member Info'!H119&gt;'Member Info'!$AG$14,'Member Info'!$AH$15,IF('Member Info'!H119&gt;'Member Info'!$AG$13,'Member Info'!$AH$14,IF('Member Info'!H119&gt;'Member Info'!$AG$12,'Member Info'!$AH$13,IF('Member Info'!H119&gt;'Member Info'!$AG$11,'Member Info'!$AH$12,IF('Member Info'!H119&gt;'Member Info'!$AG$10,'Member Info'!$AH$11,IF('Member Info'!H119&gt;'Member Info'!$AG$9,'Member Info'!$AH$10,IF('Member Info'!H119&gt;'Member Info'!$AG$8,'Member Info'!$AH$9,'Member Info'!$AH$8)))))))))))))</f>
        <v/>
      </c>
      <c r="H123" s="26"/>
      <c r="I123" s="26"/>
      <c r="J123" s="107" t="str">
        <f>IF(E123=0,"",IF('Member Info'!F119&gt;$S$1,CONCATENATE("Joined with practice on ", TEXT('Member Info'!F119, "DD/MM/YYYY")),IF('Member Info'!N119&lt;&gt;"",IF('Member Info'!N119&lt;$R$1,CONCATENATE("Left Scheme on ", TEXT('Member Info'!N119, "DD/MM/YYYY")),IF(ISERROR(G123),"Error Detected, No rate entered",IF(E123=0,"",IF(F123="","Error Detected, No Pensionable pay",IF(ISERROR(AB123)," Unknown Values entered.",IF(T123+U123&lt;1,"Acceptable",IF(R123+S123=200, "No Contributions Entered", IF(K123="","Error Detected, Choose reason&gt;",IF(X123="1",IF(T123=1,"Please Enter Deemed Pensionable Pay","Add Any Relevant Details Above"),"Please Give Details Above"))))))))),IF(ISERROR(G123),"Error Detected, No rate entered",IF(E123=0,"",IF(F123="","Error Detected, No Pensionable pay",IF(ISERROR(AB123)," Unknown Values entered.",IF(T123+U123&lt;1,"Acceptable",IF(R123+S123=200, "No Contributions Entered", IF(K123="","Error Detected, Choose reason&gt;",IF(X123="1",IF(T123=1,"Please Enter Deemed Pensionable Pay","Add relevant Details Above"),"Please give details Above")))))))))))</f>
        <v/>
      </c>
      <c r="K123" s="263"/>
      <c r="L123" s="93"/>
      <c r="M123" s="93" t="str">
        <f t="shared" si="24"/>
        <v/>
      </c>
      <c r="N123" s="96">
        <f t="shared" si="23"/>
        <v>0</v>
      </c>
      <c r="O123" s="96">
        <f t="shared" si="23"/>
        <v>0</v>
      </c>
      <c r="P123" s="220">
        <f>(ROUND((F123/100*'Member Info'!$W$2), 2))</f>
        <v>0</v>
      </c>
      <c r="Q123" s="220" t="e">
        <f t="shared" si="25"/>
        <v>#VALUE!</v>
      </c>
      <c r="R123" s="220" t="str">
        <f t="shared" si="26"/>
        <v/>
      </c>
      <c r="S123" s="229" t="str">
        <f t="shared" si="27"/>
        <v/>
      </c>
      <c r="T123" s="230" t="str">
        <f t="shared" si="28"/>
        <v/>
      </c>
      <c r="U123" s="230" t="str">
        <f t="shared" si="29"/>
        <v/>
      </c>
      <c r="V123" s="224">
        <f t="shared" si="30"/>
        <v>0</v>
      </c>
      <c r="W123" s="112">
        <f t="shared" si="31"/>
        <v>0</v>
      </c>
      <c r="X123" s="237" t="str">
        <f t="shared" si="19"/>
        <v/>
      </c>
      <c r="Y123" s="242" t="b">
        <f t="shared" si="20"/>
        <v>0</v>
      </c>
      <c r="Z123" s="237">
        <f t="shared" si="32"/>
        <v>0</v>
      </c>
      <c r="AA123" s="237">
        <f>IF('Member Info'!N119="",1,"")</f>
        <v>1</v>
      </c>
      <c r="AB123" s="245" t="e">
        <f t="shared" si="33"/>
        <v>#VALUE!</v>
      </c>
      <c r="AC123" s="132" t="str">
        <f t="shared" si="21"/>
        <v/>
      </c>
      <c r="AD123" s="126">
        <f t="shared" si="22"/>
        <v>1</v>
      </c>
      <c r="AE123" s="126" t="str">
        <f>IF('Member Info'!N119&lt;&gt;"",IF('Member Info'!N119&lt;=$R$1,1,0),"")</f>
        <v/>
      </c>
      <c r="AG123" s="126" t="b">
        <f t="shared" si="34"/>
        <v>0</v>
      </c>
      <c r="AH123" s="126">
        <f t="shared" si="35"/>
        <v>0</v>
      </c>
      <c r="AJ123" s="126">
        <f t="shared" si="36"/>
        <v>0</v>
      </c>
      <c r="AK123" s="126">
        <f>IF('Member Info'!F119&gt;$R$1,1,0)</f>
        <v>0</v>
      </c>
      <c r="AL123" s="126" t="b">
        <f>IF(ISERROR(R123),ERROR.TYPE(#REF!)=ERROR.TYPE(R123),FALSE)</f>
        <v>0</v>
      </c>
      <c r="AM123" s="126" t="b">
        <f>IF(ISERROR(S123),ERROR.TYPE(#REF!)=ERROR.TYPE(S123),FALSE)</f>
        <v>0</v>
      </c>
      <c r="AN123" s="126">
        <f>IF(OR('Member Info'!F119&gt;=$S$1,'Member Info'!N119&gt;=$R$1),1,0)</f>
        <v>0</v>
      </c>
    </row>
    <row r="124" spans="1:40" x14ac:dyDescent="0.25">
      <c r="A124" s="4">
        <v>92</v>
      </c>
      <c r="B124" s="166">
        <f>'Member Info'!D120</f>
        <v>0</v>
      </c>
      <c r="C124" s="166">
        <f>'Member Info'!E120</f>
        <v>0</v>
      </c>
      <c r="D124" s="166" t="str">
        <f>'Member Info'!G120</f>
        <v/>
      </c>
      <c r="E124" s="167">
        <f>'Member Info'!B120</f>
        <v>0</v>
      </c>
      <c r="F124" s="244"/>
      <c r="G124" s="168" t="str">
        <f>IF(E124=0,"",
IF('Member Info'!$AM$19&lt;=$R$1,
SUMPRODUCT('Member Info'!L120+IF('Member Info'!H120&gt;'Member Info'!$AJ$12,'Member Info'!$AK$13,IF('Member Info'!H120&gt;'Member Info'!$AJ$11,'Member Info'!$AK$12,IF('Member Info'!H120&gt;'Member Info'!$AJ$10,'Member Info'!$AK$11,IF('Member Info'!H120&gt;'Member Info'!$AJ$9,'Member Info'!$AK$10,IF('Member Info'!H120&gt;'Member Info'!$AJ$8,'Member Info'!$AK$9,'Member Info'!$AK$8)))))),
SUMPRODUCT('Member Info'!L120+IF('Member Info'!H120&gt;'Member Info'!$AG$17,'Member Info'!$AH$18,IF('Member Info'!H120&gt;'Member Info'!$AG$16,'Member Info'!$AH$17,IF('Member Info'!H120&gt;'Member Info'!$AG$15,'Member Info'!$AH$16,IF('Member Info'!H120&gt;'Member Info'!$AG$14,'Member Info'!$AH$15,IF('Member Info'!H120&gt;'Member Info'!$AG$13,'Member Info'!$AH$14,IF('Member Info'!H120&gt;'Member Info'!$AG$12,'Member Info'!$AH$13,IF('Member Info'!H120&gt;'Member Info'!$AG$11,'Member Info'!$AH$12,IF('Member Info'!H120&gt;'Member Info'!$AG$10,'Member Info'!$AH$11,IF('Member Info'!H120&gt;'Member Info'!$AG$9,'Member Info'!$AH$10,IF('Member Info'!H120&gt;'Member Info'!$AG$8,'Member Info'!$AH$9,'Member Info'!$AH$8)))))))))))))</f>
        <v/>
      </c>
      <c r="H124" s="26"/>
      <c r="I124" s="26"/>
      <c r="J124" s="107" t="str">
        <f>IF(E124=0,"",IF('Member Info'!F120&gt;$S$1,CONCATENATE("Joined with practice on ", TEXT('Member Info'!F120, "DD/MM/YYYY")),IF('Member Info'!N120&lt;&gt;"",IF('Member Info'!N120&lt;$R$1,CONCATENATE("Left Scheme on ", TEXT('Member Info'!N120, "DD/MM/YYYY")),IF(ISERROR(G124),"Error Detected, No rate entered",IF(E124=0,"",IF(F124="","Error Detected, No Pensionable pay",IF(ISERROR(AB124)," Unknown Values entered.",IF(T124+U124&lt;1,"Acceptable",IF(R124+S124=200, "No Contributions Entered", IF(K124="","Error Detected, Choose reason&gt;",IF(X124="1",IF(T124=1,"Please Enter Deemed Pensionable Pay","Add Any Relevant Details Above"),"Please Give Details Above"))))))))),IF(ISERROR(G124),"Error Detected, No rate entered",IF(E124=0,"",IF(F124="","Error Detected, No Pensionable pay",IF(ISERROR(AB124)," Unknown Values entered.",IF(T124+U124&lt;1,"Acceptable",IF(R124+S124=200, "No Contributions Entered", IF(K124="","Error Detected, Choose reason&gt;",IF(X124="1",IF(T124=1,"Please Enter Deemed Pensionable Pay","Add relevant Details Above"),"Please give details Above")))))))))))</f>
        <v/>
      </c>
      <c r="K124" s="263"/>
      <c r="L124" s="93"/>
      <c r="M124" s="93" t="str">
        <f t="shared" si="24"/>
        <v/>
      </c>
      <c r="N124" s="96">
        <f t="shared" si="23"/>
        <v>0</v>
      </c>
      <c r="O124" s="96">
        <f t="shared" si="23"/>
        <v>0</v>
      </c>
      <c r="P124" s="220">
        <f>(ROUND((F124/100*'Member Info'!$W$2), 2))</f>
        <v>0</v>
      </c>
      <c r="Q124" s="220" t="e">
        <f t="shared" si="25"/>
        <v>#VALUE!</v>
      </c>
      <c r="R124" s="220" t="str">
        <f t="shared" si="26"/>
        <v/>
      </c>
      <c r="S124" s="229" t="str">
        <f t="shared" si="27"/>
        <v/>
      </c>
      <c r="T124" s="230" t="str">
        <f t="shared" si="28"/>
        <v/>
      </c>
      <c r="U124" s="230" t="str">
        <f t="shared" si="29"/>
        <v/>
      </c>
      <c r="V124" s="224">
        <f t="shared" si="30"/>
        <v>0</v>
      </c>
      <c r="W124" s="112">
        <f t="shared" si="31"/>
        <v>0</v>
      </c>
      <c r="X124" s="237" t="str">
        <f t="shared" si="19"/>
        <v/>
      </c>
      <c r="Y124" s="242" t="b">
        <f t="shared" si="20"/>
        <v>0</v>
      </c>
      <c r="Z124" s="237">
        <f t="shared" si="32"/>
        <v>0</v>
      </c>
      <c r="AA124" s="237">
        <f>IF('Member Info'!N120="",1,"")</f>
        <v>1</v>
      </c>
      <c r="AB124" s="245" t="e">
        <f t="shared" si="33"/>
        <v>#VALUE!</v>
      </c>
      <c r="AC124" s="132" t="str">
        <f t="shared" si="21"/>
        <v/>
      </c>
      <c r="AD124" s="126">
        <f t="shared" si="22"/>
        <v>1</v>
      </c>
      <c r="AE124" s="126" t="str">
        <f>IF('Member Info'!N120&lt;&gt;"",IF('Member Info'!N120&lt;=$R$1,1,0),"")</f>
        <v/>
      </c>
      <c r="AG124" s="126" t="b">
        <f t="shared" si="34"/>
        <v>0</v>
      </c>
      <c r="AH124" s="126">
        <f t="shared" si="35"/>
        <v>0</v>
      </c>
      <c r="AJ124" s="126">
        <f t="shared" si="36"/>
        <v>0</v>
      </c>
      <c r="AK124" s="126">
        <f>IF('Member Info'!F120&gt;$R$1,1,0)</f>
        <v>0</v>
      </c>
      <c r="AL124" s="126" t="b">
        <f>IF(ISERROR(R124),ERROR.TYPE(#REF!)=ERROR.TYPE(R124),FALSE)</f>
        <v>0</v>
      </c>
      <c r="AM124" s="126" t="b">
        <f>IF(ISERROR(S124),ERROR.TYPE(#REF!)=ERROR.TYPE(S124),FALSE)</f>
        <v>0</v>
      </c>
      <c r="AN124" s="126">
        <f>IF(OR('Member Info'!F120&gt;=$S$1,'Member Info'!N120&gt;=$R$1),1,0)</f>
        <v>0</v>
      </c>
    </row>
    <row r="125" spans="1:40" x14ac:dyDescent="0.25">
      <c r="A125" s="4">
        <v>93</v>
      </c>
      <c r="B125" s="166">
        <f>'Member Info'!D121</f>
        <v>0</v>
      </c>
      <c r="C125" s="166">
        <f>'Member Info'!E121</f>
        <v>0</v>
      </c>
      <c r="D125" s="166" t="str">
        <f>'Member Info'!G121</f>
        <v/>
      </c>
      <c r="E125" s="167">
        <f>'Member Info'!B121</f>
        <v>0</v>
      </c>
      <c r="F125" s="244"/>
      <c r="G125" s="168" t="str">
        <f>IF(E125=0,"",
IF('Member Info'!$AM$19&lt;=$R$1,
SUMPRODUCT('Member Info'!L121+IF('Member Info'!H121&gt;'Member Info'!$AJ$12,'Member Info'!$AK$13,IF('Member Info'!H121&gt;'Member Info'!$AJ$11,'Member Info'!$AK$12,IF('Member Info'!H121&gt;'Member Info'!$AJ$10,'Member Info'!$AK$11,IF('Member Info'!H121&gt;'Member Info'!$AJ$9,'Member Info'!$AK$10,IF('Member Info'!H121&gt;'Member Info'!$AJ$8,'Member Info'!$AK$9,'Member Info'!$AK$8)))))),
SUMPRODUCT('Member Info'!L121+IF('Member Info'!H121&gt;'Member Info'!$AG$17,'Member Info'!$AH$18,IF('Member Info'!H121&gt;'Member Info'!$AG$16,'Member Info'!$AH$17,IF('Member Info'!H121&gt;'Member Info'!$AG$15,'Member Info'!$AH$16,IF('Member Info'!H121&gt;'Member Info'!$AG$14,'Member Info'!$AH$15,IF('Member Info'!H121&gt;'Member Info'!$AG$13,'Member Info'!$AH$14,IF('Member Info'!H121&gt;'Member Info'!$AG$12,'Member Info'!$AH$13,IF('Member Info'!H121&gt;'Member Info'!$AG$11,'Member Info'!$AH$12,IF('Member Info'!H121&gt;'Member Info'!$AG$10,'Member Info'!$AH$11,IF('Member Info'!H121&gt;'Member Info'!$AG$9,'Member Info'!$AH$10,IF('Member Info'!H121&gt;'Member Info'!$AG$8,'Member Info'!$AH$9,'Member Info'!$AH$8)))))))))))))</f>
        <v/>
      </c>
      <c r="H125" s="26"/>
      <c r="I125" s="26"/>
      <c r="J125" s="107" t="str">
        <f>IF(E125=0,"",IF('Member Info'!F121&gt;$S$1,CONCATENATE("Joined with practice on ", TEXT('Member Info'!F121, "DD/MM/YYYY")),IF('Member Info'!N121&lt;&gt;"",IF('Member Info'!N121&lt;$R$1,CONCATENATE("Left Scheme on ", TEXT('Member Info'!N121, "DD/MM/YYYY")),IF(ISERROR(G125),"Error Detected, No rate entered",IF(E125=0,"",IF(F125="","Error Detected, No Pensionable pay",IF(ISERROR(AB125)," Unknown Values entered.",IF(T125+U125&lt;1,"Acceptable",IF(R125+S125=200, "No Contributions Entered", IF(K125="","Error Detected, Choose reason&gt;",IF(X125="1",IF(T125=1,"Please Enter Deemed Pensionable Pay","Add Any Relevant Details Above"),"Please Give Details Above"))))))))),IF(ISERROR(G125),"Error Detected, No rate entered",IF(E125=0,"",IF(F125="","Error Detected, No Pensionable pay",IF(ISERROR(AB125)," Unknown Values entered.",IF(T125+U125&lt;1,"Acceptable",IF(R125+S125=200, "No Contributions Entered", IF(K125="","Error Detected, Choose reason&gt;",IF(X125="1",IF(T125=1,"Please Enter Deemed Pensionable Pay","Add relevant Details Above"),"Please give details Above")))))))))))</f>
        <v/>
      </c>
      <c r="K125" s="263"/>
      <c r="L125" s="93"/>
      <c r="M125" s="93" t="str">
        <f t="shared" si="24"/>
        <v/>
      </c>
      <c r="N125" s="96">
        <f t="shared" si="23"/>
        <v>0</v>
      </c>
      <c r="O125" s="96">
        <f t="shared" si="23"/>
        <v>0</v>
      </c>
      <c r="P125" s="220">
        <f>(ROUND((F125/100*'Member Info'!$W$2), 2))</f>
        <v>0</v>
      </c>
      <c r="Q125" s="220" t="e">
        <f t="shared" si="25"/>
        <v>#VALUE!</v>
      </c>
      <c r="R125" s="220" t="str">
        <f t="shared" si="26"/>
        <v/>
      </c>
      <c r="S125" s="229" t="str">
        <f t="shared" si="27"/>
        <v/>
      </c>
      <c r="T125" s="230" t="str">
        <f t="shared" si="28"/>
        <v/>
      </c>
      <c r="U125" s="230" t="str">
        <f t="shared" si="29"/>
        <v/>
      </c>
      <c r="V125" s="224">
        <f t="shared" si="30"/>
        <v>0</v>
      </c>
      <c r="W125" s="112">
        <f t="shared" si="31"/>
        <v>0</v>
      </c>
      <c r="X125" s="237" t="str">
        <f t="shared" si="19"/>
        <v/>
      </c>
      <c r="Y125" s="242" t="b">
        <f t="shared" si="20"/>
        <v>0</v>
      </c>
      <c r="Z125" s="237">
        <f t="shared" si="32"/>
        <v>0</v>
      </c>
      <c r="AA125" s="237">
        <f>IF('Member Info'!N121="",1,"")</f>
        <v>1</v>
      </c>
      <c r="AB125" s="245" t="e">
        <f t="shared" si="33"/>
        <v>#VALUE!</v>
      </c>
      <c r="AC125" s="132" t="str">
        <f t="shared" si="21"/>
        <v/>
      </c>
      <c r="AD125" s="126">
        <f t="shared" si="22"/>
        <v>1</v>
      </c>
      <c r="AE125" s="126" t="str">
        <f>IF('Member Info'!N121&lt;&gt;"",IF('Member Info'!N121&lt;=$R$1,1,0),"")</f>
        <v/>
      </c>
      <c r="AG125" s="126" t="b">
        <f t="shared" si="34"/>
        <v>0</v>
      </c>
      <c r="AH125" s="126">
        <f t="shared" si="35"/>
        <v>0</v>
      </c>
      <c r="AJ125" s="126">
        <f t="shared" si="36"/>
        <v>0</v>
      </c>
      <c r="AK125" s="126">
        <f>IF('Member Info'!F121&gt;$R$1,1,0)</f>
        <v>0</v>
      </c>
      <c r="AL125" s="126" t="b">
        <f>IF(ISERROR(R125),ERROR.TYPE(#REF!)=ERROR.TYPE(R125),FALSE)</f>
        <v>0</v>
      </c>
      <c r="AM125" s="126" t="b">
        <f>IF(ISERROR(S125),ERROR.TYPE(#REF!)=ERROR.TYPE(S125),FALSE)</f>
        <v>0</v>
      </c>
      <c r="AN125" s="126">
        <f>IF(OR('Member Info'!F121&gt;=$S$1,'Member Info'!N121&gt;=$R$1),1,0)</f>
        <v>0</v>
      </c>
    </row>
    <row r="126" spans="1:40" x14ac:dyDescent="0.25">
      <c r="A126" s="4">
        <v>94</v>
      </c>
      <c r="B126" s="166">
        <f>'Member Info'!D122</f>
        <v>0</v>
      </c>
      <c r="C126" s="166">
        <f>'Member Info'!E122</f>
        <v>0</v>
      </c>
      <c r="D126" s="166" t="str">
        <f>'Member Info'!G122</f>
        <v/>
      </c>
      <c r="E126" s="167">
        <f>'Member Info'!B122</f>
        <v>0</v>
      </c>
      <c r="F126" s="244"/>
      <c r="G126" s="168" t="str">
        <f>IF(E126=0,"",
IF('Member Info'!$AM$19&lt;=$R$1,
SUMPRODUCT('Member Info'!L122+IF('Member Info'!H122&gt;'Member Info'!$AJ$12,'Member Info'!$AK$13,IF('Member Info'!H122&gt;'Member Info'!$AJ$11,'Member Info'!$AK$12,IF('Member Info'!H122&gt;'Member Info'!$AJ$10,'Member Info'!$AK$11,IF('Member Info'!H122&gt;'Member Info'!$AJ$9,'Member Info'!$AK$10,IF('Member Info'!H122&gt;'Member Info'!$AJ$8,'Member Info'!$AK$9,'Member Info'!$AK$8)))))),
SUMPRODUCT('Member Info'!L122+IF('Member Info'!H122&gt;'Member Info'!$AG$17,'Member Info'!$AH$18,IF('Member Info'!H122&gt;'Member Info'!$AG$16,'Member Info'!$AH$17,IF('Member Info'!H122&gt;'Member Info'!$AG$15,'Member Info'!$AH$16,IF('Member Info'!H122&gt;'Member Info'!$AG$14,'Member Info'!$AH$15,IF('Member Info'!H122&gt;'Member Info'!$AG$13,'Member Info'!$AH$14,IF('Member Info'!H122&gt;'Member Info'!$AG$12,'Member Info'!$AH$13,IF('Member Info'!H122&gt;'Member Info'!$AG$11,'Member Info'!$AH$12,IF('Member Info'!H122&gt;'Member Info'!$AG$10,'Member Info'!$AH$11,IF('Member Info'!H122&gt;'Member Info'!$AG$9,'Member Info'!$AH$10,IF('Member Info'!H122&gt;'Member Info'!$AG$8,'Member Info'!$AH$9,'Member Info'!$AH$8)))))))))))))</f>
        <v/>
      </c>
      <c r="H126" s="26"/>
      <c r="I126" s="26"/>
      <c r="J126" s="107" t="str">
        <f>IF(E126=0,"",IF('Member Info'!F122&gt;$S$1,CONCATENATE("Joined with practice on ", TEXT('Member Info'!F122, "DD/MM/YYYY")),IF('Member Info'!N122&lt;&gt;"",IF('Member Info'!N122&lt;$R$1,CONCATENATE("Left Scheme on ", TEXT('Member Info'!N122, "DD/MM/YYYY")),IF(ISERROR(G126),"Error Detected, No rate entered",IF(E126=0,"",IF(F126="","Error Detected, No Pensionable pay",IF(ISERROR(AB126)," Unknown Values entered.",IF(T126+U126&lt;1,"Acceptable",IF(R126+S126=200, "No Contributions Entered", IF(K126="","Error Detected, Choose reason&gt;",IF(X126="1",IF(T126=1,"Please Enter Deemed Pensionable Pay","Add Any Relevant Details Above"),"Please Give Details Above"))))))))),IF(ISERROR(G126),"Error Detected, No rate entered",IF(E126=0,"",IF(F126="","Error Detected, No Pensionable pay",IF(ISERROR(AB126)," Unknown Values entered.",IF(T126+U126&lt;1,"Acceptable",IF(R126+S126=200, "No Contributions Entered", IF(K126="","Error Detected, Choose reason&gt;",IF(X126="1",IF(T126=1,"Please Enter Deemed Pensionable Pay","Add relevant Details Above"),"Please give details Above")))))))))))</f>
        <v/>
      </c>
      <c r="K126" s="263"/>
      <c r="L126" s="93"/>
      <c r="M126" s="93" t="str">
        <f t="shared" si="24"/>
        <v/>
      </c>
      <c r="N126" s="96">
        <f t="shared" si="23"/>
        <v>0</v>
      </c>
      <c r="O126" s="96">
        <f t="shared" si="23"/>
        <v>0</v>
      </c>
      <c r="P126" s="220">
        <f>(ROUND((F126/100*'Member Info'!$W$2), 2))</f>
        <v>0</v>
      </c>
      <c r="Q126" s="220" t="e">
        <f t="shared" si="25"/>
        <v>#VALUE!</v>
      </c>
      <c r="R126" s="220" t="str">
        <f t="shared" si="26"/>
        <v/>
      </c>
      <c r="S126" s="229" t="str">
        <f t="shared" si="27"/>
        <v/>
      </c>
      <c r="T126" s="230" t="str">
        <f t="shared" si="28"/>
        <v/>
      </c>
      <c r="U126" s="230" t="str">
        <f t="shared" si="29"/>
        <v/>
      </c>
      <c r="V126" s="224">
        <f t="shared" si="30"/>
        <v>0</v>
      </c>
      <c r="W126" s="112">
        <f t="shared" si="31"/>
        <v>0</v>
      </c>
      <c r="X126" s="237" t="str">
        <f t="shared" si="19"/>
        <v/>
      </c>
      <c r="Y126" s="242" t="b">
        <f t="shared" si="20"/>
        <v>0</v>
      </c>
      <c r="Z126" s="237">
        <f t="shared" si="32"/>
        <v>0</v>
      </c>
      <c r="AA126" s="237">
        <f>IF('Member Info'!N122="",1,"")</f>
        <v>1</v>
      </c>
      <c r="AB126" s="245" t="e">
        <f t="shared" si="33"/>
        <v>#VALUE!</v>
      </c>
      <c r="AC126" s="132" t="str">
        <f t="shared" si="21"/>
        <v/>
      </c>
      <c r="AD126" s="126">
        <f t="shared" si="22"/>
        <v>1</v>
      </c>
      <c r="AE126" s="126" t="str">
        <f>IF('Member Info'!N122&lt;&gt;"",IF('Member Info'!N122&lt;=$R$1,1,0),"")</f>
        <v/>
      </c>
      <c r="AG126" s="126" t="b">
        <f t="shared" si="34"/>
        <v>0</v>
      </c>
      <c r="AH126" s="126">
        <f t="shared" si="35"/>
        <v>0</v>
      </c>
      <c r="AJ126" s="126">
        <f t="shared" si="36"/>
        <v>0</v>
      </c>
      <c r="AK126" s="126">
        <f>IF('Member Info'!F122&gt;$R$1,1,0)</f>
        <v>0</v>
      </c>
      <c r="AL126" s="126" t="b">
        <f>IF(ISERROR(R126),ERROR.TYPE(#REF!)=ERROR.TYPE(R126),FALSE)</f>
        <v>0</v>
      </c>
      <c r="AM126" s="126" t="b">
        <f>IF(ISERROR(S126),ERROR.TYPE(#REF!)=ERROR.TYPE(S126),FALSE)</f>
        <v>0</v>
      </c>
      <c r="AN126" s="126">
        <f>IF(OR('Member Info'!F122&gt;=$S$1,'Member Info'!N122&gt;=$R$1),1,0)</f>
        <v>0</v>
      </c>
    </row>
    <row r="127" spans="1:40" x14ac:dyDescent="0.25">
      <c r="A127" s="4">
        <v>95</v>
      </c>
      <c r="B127" s="166">
        <f>'Member Info'!D123</f>
        <v>0</v>
      </c>
      <c r="C127" s="166">
        <f>'Member Info'!E123</f>
        <v>0</v>
      </c>
      <c r="D127" s="166" t="str">
        <f>'Member Info'!G123</f>
        <v/>
      </c>
      <c r="E127" s="167">
        <f>'Member Info'!B123</f>
        <v>0</v>
      </c>
      <c r="F127" s="244"/>
      <c r="G127" s="168" t="str">
        <f>IF(E127=0,"",
IF('Member Info'!$AM$19&lt;=$R$1,
SUMPRODUCT('Member Info'!L123+IF('Member Info'!H123&gt;'Member Info'!$AJ$12,'Member Info'!$AK$13,IF('Member Info'!H123&gt;'Member Info'!$AJ$11,'Member Info'!$AK$12,IF('Member Info'!H123&gt;'Member Info'!$AJ$10,'Member Info'!$AK$11,IF('Member Info'!H123&gt;'Member Info'!$AJ$9,'Member Info'!$AK$10,IF('Member Info'!H123&gt;'Member Info'!$AJ$8,'Member Info'!$AK$9,'Member Info'!$AK$8)))))),
SUMPRODUCT('Member Info'!L123+IF('Member Info'!H123&gt;'Member Info'!$AG$17,'Member Info'!$AH$18,IF('Member Info'!H123&gt;'Member Info'!$AG$16,'Member Info'!$AH$17,IF('Member Info'!H123&gt;'Member Info'!$AG$15,'Member Info'!$AH$16,IF('Member Info'!H123&gt;'Member Info'!$AG$14,'Member Info'!$AH$15,IF('Member Info'!H123&gt;'Member Info'!$AG$13,'Member Info'!$AH$14,IF('Member Info'!H123&gt;'Member Info'!$AG$12,'Member Info'!$AH$13,IF('Member Info'!H123&gt;'Member Info'!$AG$11,'Member Info'!$AH$12,IF('Member Info'!H123&gt;'Member Info'!$AG$10,'Member Info'!$AH$11,IF('Member Info'!H123&gt;'Member Info'!$AG$9,'Member Info'!$AH$10,IF('Member Info'!H123&gt;'Member Info'!$AG$8,'Member Info'!$AH$9,'Member Info'!$AH$8)))))))))))))</f>
        <v/>
      </c>
      <c r="H127" s="26"/>
      <c r="I127" s="26"/>
      <c r="J127" s="107" t="str">
        <f>IF(E127=0,"",IF('Member Info'!F123&gt;$S$1,CONCATENATE("Joined with practice on ", TEXT('Member Info'!F123, "DD/MM/YYYY")),IF('Member Info'!N123&lt;&gt;"",IF('Member Info'!N123&lt;$R$1,CONCATENATE("Left Scheme on ", TEXT('Member Info'!N123, "DD/MM/YYYY")),IF(ISERROR(G127),"Error Detected, No rate entered",IF(E127=0,"",IF(F127="","Error Detected, No Pensionable pay",IF(ISERROR(AB127)," Unknown Values entered.",IF(T127+U127&lt;1,"Acceptable",IF(R127+S127=200, "No Contributions Entered", IF(K127="","Error Detected, Choose reason&gt;",IF(X127="1",IF(T127=1,"Please Enter Deemed Pensionable Pay","Add Any Relevant Details Above"),"Please Give Details Above"))))))))),IF(ISERROR(G127),"Error Detected, No rate entered",IF(E127=0,"",IF(F127="","Error Detected, No Pensionable pay",IF(ISERROR(AB127)," Unknown Values entered.",IF(T127+U127&lt;1,"Acceptable",IF(R127+S127=200, "No Contributions Entered", IF(K127="","Error Detected, Choose reason&gt;",IF(X127="1",IF(T127=1,"Please Enter Deemed Pensionable Pay","Add relevant Details Above"),"Please give details Above")))))))))))</f>
        <v/>
      </c>
      <c r="K127" s="263"/>
      <c r="L127" s="93"/>
      <c r="M127" s="93" t="str">
        <f t="shared" si="24"/>
        <v/>
      </c>
      <c r="N127" s="96">
        <f t="shared" si="23"/>
        <v>0</v>
      </c>
      <c r="O127" s="96">
        <f t="shared" si="23"/>
        <v>0</v>
      </c>
      <c r="P127" s="220">
        <f>(ROUND((F127/100*'Member Info'!$W$2), 2))</f>
        <v>0</v>
      </c>
      <c r="Q127" s="220" t="e">
        <f t="shared" si="25"/>
        <v>#VALUE!</v>
      </c>
      <c r="R127" s="220" t="str">
        <f t="shared" si="26"/>
        <v/>
      </c>
      <c r="S127" s="229" t="str">
        <f t="shared" si="27"/>
        <v/>
      </c>
      <c r="T127" s="230" t="str">
        <f t="shared" si="28"/>
        <v/>
      </c>
      <c r="U127" s="230" t="str">
        <f t="shared" si="29"/>
        <v/>
      </c>
      <c r="V127" s="224">
        <f t="shared" si="30"/>
        <v>0</v>
      </c>
      <c r="W127" s="112">
        <f t="shared" si="31"/>
        <v>0</v>
      </c>
      <c r="X127" s="237" t="str">
        <f t="shared" si="19"/>
        <v/>
      </c>
      <c r="Y127" s="242" t="b">
        <f t="shared" si="20"/>
        <v>0</v>
      </c>
      <c r="Z127" s="237">
        <f t="shared" si="32"/>
        <v>0</v>
      </c>
      <c r="AA127" s="237">
        <f>IF('Member Info'!N123="",1,"")</f>
        <v>1</v>
      </c>
      <c r="AB127" s="245" t="e">
        <f t="shared" si="33"/>
        <v>#VALUE!</v>
      </c>
      <c r="AC127" s="132" t="str">
        <f t="shared" si="21"/>
        <v/>
      </c>
      <c r="AD127" s="126">
        <f t="shared" si="22"/>
        <v>1</v>
      </c>
      <c r="AE127" s="126" t="str">
        <f>IF('Member Info'!N123&lt;&gt;"",IF('Member Info'!N123&lt;=$R$1,1,0),"")</f>
        <v/>
      </c>
      <c r="AG127" s="126" t="b">
        <f t="shared" si="34"/>
        <v>0</v>
      </c>
      <c r="AH127" s="126">
        <f t="shared" si="35"/>
        <v>0</v>
      </c>
      <c r="AJ127" s="126">
        <f t="shared" si="36"/>
        <v>0</v>
      </c>
      <c r="AK127" s="126">
        <f>IF('Member Info'!F123&gt;$R$1,1,0)</f>
        <v>0</v>
      </c>
      <c r="AL127" s="126" t="b">
        <f>IF(ISERROR(R127),ERROR.TYPE(#REF!)=ERROR.TYPE(R127),FALSE)</f>
        <v>0</v>
      </c>
      <c r="AM127" s="126" t="b">
        <f>IF(ISERROR(S127),ERROR.TYPE(#REF!)=ERROR.TYPE(S127),FALSE)</f>
        <v>0</v>
      </c>
      <c r="AN127" s="126">
        <f>IF(OR('Member Info'!F123&gt;=$S$1,'Member Info'!N123&gt;=$R$1),1,0)</f>
        <v>0</v>
      </c>
    </row>
    <row r="128" spans="1:40" x14ac:dyDescent="0.25">
      <c r="A128" s="4">
        <v>96</v>
      </c>
      <c r="B128" s="166">
        <f>'Member Info'!D124</f>
        <v>0</v>
      </c>
      <c r="C128" s="166">
        <f>'Member Info'!E124</f>
        <v>0</v>
      </c>
      <c r="D128" s="166" t="str">
        <f>'Member Info'!G124</f>
        <v/>
      </c>
      <c r="E128" s="167">
        <f>'Member Info'!B124</f>
        <v>0</v>
      </c>
      <c r="F128" s="244"/>
      <c r="G128" s="168" t="str">
        <f>IF(E128=0,"",
IF('Member Info'!$AM$19&lt;=$R$1,
SUMPRODUCT('Member Info'!L124+IF('Member Info'!H124&gt;'Member Info'!$AJ$12,'Member Info'!$AK$13,IF('Member Info'!H124&gt;'Member Info'!$AJ$11,'Member Info'!$AK$12,IF('Member Info'!H124&gt;'Member Info'!$AJ$10,'Member Info'!$AK$11,IF('Member Info'!H124&gt;'Member Info'!$AJ$9,'Member Info'!$AK$10,IF('Member Info'!H124&gt;'Member Info'!$AJ$8,'Member Info'!$AK$9,'Member Info'!$AK$8)))))),
SUMPRODUCT('Member Info'!L124+IF('Member Info'!H124&gt;'Member Info'!$AG$17,'Member Info'!$AH$18,IF('Member Info'!H124&gt;'Member Info'!$AG$16,'Member Info'!$AH$17,IF('Member Info'!H124&gt;'Member Info'!$AG$15,'Member Info'!$AH$16,IF('Member Info'!H124&gt;'Member Info'!$AG$14,'Member Info'!$AH$15,IF('Member Info'!H124&gt;'Member Info'!$AG$13,'Member Info'!$AH$14,IF('Member Info'!H124&gt;'Member Info'!$AG$12,'Member Info'!$AH$13,IF('Member Info'!H124&gt;'Member Info'!$AG$11,'Member Info'!$AH$12,IF('Member Info'!H124&gt;'Member Info'!$AG$10,'Member Info'!$AH$11,IF('Member Info'!H124&gt;'Member Info'!$AG$9,'Member Info'!$AH$10,IF('Member Info'!H124&gt;'Member Info'!$AG$8,'Member Info'!$AH$9,'Member Info'!$AH$8)))))))))))))</f>
        <v/>
      </c>
      <c r="H128" s="26"/>
      <c r="I128" s="26"/>
      <c r="J128" s="107" t="str">
        <f>IF(E128=0,"",IF('Member Info'!F124&gt;$S$1,CONCATENATE("Joined with practice on ", TEXT('Member Info'!F124, "DD/MM/YYYY")),IF('Member Info'!N124&lt;&gt;"",IF('Member Info'!N124&lt;$R$1,CONCATENATE("Left Scheme on ", TEXT('Member Info'!N124, "DD/MM/YYYY")),IF(ISERROR(G128),"Error Detected, No rate entered",IF(E128=0,"",IF(F128="","Error Detected, No Pensionable pay",IF(ISERROR(AB128)," Unknown Values entered.",IF(T128+U128&lt;1,"Acceptable",IF(R128+S128=200, "No Contributions Entered", IF(K128="","Error Detected, Choose reason&gt;",IF(X128="1",IF(T128=1,"Please Enter Deemed Pensionable Pay","Add Any Relevant Details Above"),"Please Give Details Above"))))))))),IF(ISERROR(G128),"Error Detected, No rate entered",IF(E128=0,"",IF(F128="","Error Detected, No Pensionable pay",IF(ISERROR(AB128)," Unknown Values entered.",IF(T128+U128&lt;1,"Acceptable",IF(R128+S128=200, "No Contributions Entered", IF(K128="","Error Detected, Choose reason&gt;",IF(X128="1",IF(T128=1,"Please Enter Deemed Pensionable Pay","Add relevant Details Above"),"Please give details Above")))))))))))</f>
        <v/>
      </c>
      <c r="K128" s="263"/>
      <c r="L128" s="93"/>
      <c r="M128" s="93" t="str">
        <f t="shared" si="24"/>
        <v/>
      </c>
      <c r="N128" s="96">
        <f t="shared" si="23"/>
        <v>0</v>
      </c>
      <c r="O128" s="96">
        <f t="shared" si="23"/>
        <v>0</v>
      </c>
      <c r="P128" s="220">
        <f>(ROUND((F128/100*'Member Info'!$W$2), 2))</f>
        <v>0</v>
      </c>
      <c r="Q128" s="220" t="e">
        <f t="shared" si="25"/>
        <v>#VALUE!</v>
      </c>
      <c r="R128" s="220" t="str">
        <f t="shared" si="26"/>
        <v/>
      </c>
      <c r="S128" s="229" t="str">
        <f t="shared" si="27"/>
        <v/>
      </c>
      <c r="T128" s="230" t="str">
        <f t="shared" si="28"/>
        <v/>
      </c>
      <c r="U128" s="230" t="str">
        <f t="shared" si="29"/>
        <v/>
      </c>
      <c r="V128" s="224">
        <f t="shared" si="30"/>
        <v>0</v>
      </c>
      <c r="W128" s="112">
        <f t="shared" si="31"/>
        <v>0</v>
      </c>
      <c r="X128" s="237" t="str">
        <f t="shared" si="19"/>
        <v/>
      </c>
      <c r="Y128" s="242" t="b">
        <f t="shared" si="20"/>
        <v>0</v>
      </c>
      <c r="Z128" s="237">
        <f t="shared" si="32"/>
        <v>0</v>
      </c>
      <c r="AA128" s="237">
        <f>IF('Member Info'!N124="",1,"")</f>
        <v>1</v>
      </c>
      <c r="AB128" s="245" t="e">
        <f t="shared" si="33"/>
        <v>#VALUE!</v>
      </c>
      <c r="AC128" s="132" t="str">
        <f t="shared" si="21"/>
        <v/>
      </c>
      <c r="AD128" s="126">
        <f t="shared" si="22"/>
        <v>1</v>
      </c>
      <c r="AE128" s="126" t="str">
        <f>IF('Member Info'!N124&lt;&gt;"",IF('Member Info'!N124&lt;=$R$1,1,0),"")</f>
        <v/>
      </c>
      <c r="AG128" s="126" t="b">
        <f t="shared" si="34"/>
        <v>0</v>
      </c>
      <c r="AH128" s="126">
        <f t="shared" si="35"/>
        <v>0</v>
      </c>
      <c r="AJ128" s="126">
        <f t="shared" si="36"/>
        <v>0</v>
      </c>
      <c r="AK128" s="126">
        <f>IF('Member Info'!F124&gt;$R$1,1,0)</f>
        <v>0</v>
      </c>
      <c r="AL128" s="126" t="b">
        <f>IF(ISERROR(R128),ERROR.TYPE(#REF!)=ERROR.TYPE(R128),FALSE)</f>
        <v>0</v>
      </c>
      <c r="AM128" s="126" t="b">
        <f>IF(ISERROR(S128),ERROR.TYPE(#REF!)=ERROR.TYPE(S128),FALSE)</f>
        <v>0</v>
      </c>
      <c r="AN128" s="126">
        <f>IF(OR('Member Info'!F124&gt;=$S$1,'Member Info'!N124&gt;=$R$1),1,0)</f>
        <v>0</v>
      </c>
    </row>
    <row r="129" spans="1:40" x14ac:dyDescent="0.25">
      <c r="A129" s="4">
        <v>97</v>
      </c>
      <c r="B129" s="166">
        <f>'Member Info'!D125</f>
        <v>0</v>
      </c>
      <c r="C129" s="166">
        <f>'Member Info'!E125</f>
        <v>0</v>
      </c>
      <c r="D129" s="166" t="str">
        <f>'Member Info'!G125</f>
        <v/>
      </c>
      <c r="E129" s="167">
        <f>'Member Info'!B125</f>
        <v>0</v>
      </c>
      <c r="F129" s="244"/>
      <c r="G129" s="168" t="str">
        <f>IF(E129=0,"",
IF('Member Info'!$AM$19&lt;=$R$1,
SUMPRODUCT('Member Info'!L125+IF('Member Info'!H125&gt;'Member Info'!$AJ$12,'Member Info'!$AK$13,IF('Member Info'!H125&gt;'Member Info'!$AJ$11,'Member Info'!$AK$12,IF('Member Info'!H125&gt;'Member Info'!$AJ$10,'Member Info'!$AK$11,IF('Member Info'!H125&gt;'Member Info'!$AJ$9,'Member Info'!$AK$10,IF('Member Info'!H125&gt;'Member Info'!$AJ$8,'Member Info'!$AK$9,'Member Info'!$AK$8)))))),
SUMPRODUCT('Member Info'!L125+IF('Member Info'!H125&gt;'Member Info'!$AG$17,'Member Info'!$AH$18,IF('Member Info'!H125&gt;'Member Info'!$AG$16,'Member Info'!$AH$17,IF('Member Info'!H125&gt;'Member Info'!$AG$15,'Member Info'!$AH$16,IF('Member Info'!H125&gt;'Member Info'!$AG$14,'Member Info'!$AH$15,IF('Member Info'!H125&gt;'Member Info'!$AG$13,'Member Info'!$AH$14,IF('Member Info'!H125&gt;'Member Info'!$AG$12,'Member Info'!$AH$13,IF('Member Info'!H125&gt;'Member Info'!$AG$11,'Member Info'!$AH$12,IF('Member Info'!H125&gt;'Member Info'!$AG$10,'Member Info'!$AH$11,IF('Member Info'!H125&gt;'Member Info'!$AG$9,'Member Info'!$AH$10,IF('Member Info'!H125&gt;'Member Info'!$AG$8,'Member Info'!$AH$9,'Member Info'!$AH$8)))))))))))))</f>
        <v/>
      </c>
      <c r="H129" s="26"/>
      <c r="I129" s="26"/>
      <c r="J129" s="107" t="str">
        <f>IF(E129=0,"",IF('Member Info'!F125&gt;$S$1,CONCATENATE("Joined with practice on ", TEXT('Member Info'!F125, "DD/MM/YYYY")),IF('Member Info'!N125&lt;&gt;"",IF('Member Info'!N125&lt;$R$1,CONCATENATE("Left Scheme on ", TEXT('Member Info'!N125, "DD/MM/YYYY")),IF(ISERROR(G129),"Error Detected, No rate entered",IF(E129=0,"",IF(F129="","Error Detected, No Pensionable pay",IF(ISERROR(AB129)," Unknown Values entered.",IF(T129+U129&lt;1,"Acceptable",IF(R129+S129=200, "No Contributions Entered", IF(K129="","Error Detected, Choose reason&gt;",IF(X129="1",IF(T129=1,"Please Enter Deemed Pensionable Pay","Add Any Relevant Details Above"),"Please Give Details Above"))))))))),IF(ISERROR(G129),"Error Detected, No rate entered",IF(E129=0,"",IF(F129="","Error Detected, No Pensionable pay",IF(ISERROR(AB129)," Unknown Values entered.",IF(T129+U129&lt;1,"Acceptable",IF(R129+S129=200, "No Contributions Entered", IF(K129="","Error Detected, Choose reason&gt;",IF(X129="1",IF(T129=1,"Please Enter Deemed Pensionable Pay","Add relevant Details Above"),"Please give details Above")))))))))))</f>
        <v/>
      </c>
      <c r="K129" s="263"/>
      <c r="L129" s="93"/>
      <c r="M129" s="93" t="str">
        <f t="shared" si="24"/>
        <v/>
      </c>
      <c r="N129" s="96">
        <f t="shared" si="23"/>
        <v>0</v>
      </c>
      <c r="O129" s="96">
        <f t="shared" si="23"/>
        <v>0</v>
      </c>
      <c r="P129" s="220">
        <f>(ROUND((F129/100*'Member Info'!$W$2), 2))</f>
        <v>0</v>
      </c>
      <c r="Q129" s="220" t="e">
        <f t="shared" si="25"/>
        <v>#VALUE!</v>
      </c>
      <c r="R129" s="220" t="str">
        <f t="shared" si="26"/>
        <v/>
      </c>
      <c r="S129" s="229" t="str">
        <f t="shared" si="27"/>
        <v/>
      </c>
      <c r="T129" s="230" t="str">
        <f t="shared" si="28"/>
        <v/>
      </c>
      <c r="U129" s="230" t="str">
        <f t="shared" si="29"/>
        <v/>
      </c>
      <c r="V129" s="224">
        <f t="shared" si="30"/>
        <v>0</v>
      </c>
      <c r="W129" s="112">
        <f t="shared" si="31"/>
        <v>0</v>
      </c>
      <c r="X129" s="237" t="str">
        <f t="shared" si="19"/>
        <v/>
      </c>
      <c r="Y129" s="242" t="b">
        <f t="shared" si="20"/>
        <v>0</v>
      </c>
      <c r="Z129" s="237">
        <f t="shared" si="32"/>
        <v>0</v>
      </c>
      <c r="AA129" s="237">
        <f>IF('Member Info'!N125="",1,"")</f>
        <v>1</v>
      </c>
      <c r="AB129" s="245" t="e">
        <f t="shared" si="33"/>
        <v>#VALUE!</v>
      </c>
      <c r="AC129" s="132" t="str">
        <f t="shared" si="21"/>
        <v/>
      </c>
      <c r="AD129" s="126">
        <f t="shared" si="22"/>
        <v>1</v>
      </c>
      <c r="AE129" s="126" t="str">
        <f>IF('Member Info'!N125&lt;&gt;"",IF('Member Info'!N125&lt;=$R$1,1,0),"")</f>
        <v/>
      </c>
      <c r="AG129" s="126" t="b">
        <f t="shared" si="34"/>
        <v>0</v>
      </c>
      <c r="AH129" s="126">
        <f t="shared" si="35"/>
        <v>0</v>
      </c>
      <c r="AJ129" s="126">
        <f t="shared" si="36"/>
        <v>0</v>
      </c>
      <c r="AK129" s="126">
        <f>IF('Member Info'!F125&gt;$R$1,1,0)</f>
        <v>0</v>
      </c>
      <c r="AL129" s="126" t="b">
        <f>IF(ISERROR(R129),ERROR.TYPE(#REF!)=ERROR.TYPE(R129),FALSE)</f>
        <v>0</v>
      </c>
      <c r="AM129" s="126" t="b">
        <f>IF(ISERROR(S129),ERROR.TYPE(#REF!)=ERROR.TYPE(S129),FALSE)</f>
        <v>0</v>
      </c>
      <c r="AN129" s="126">
        <f>IF(OR('Member Info'!F125&gt;=$S$1,'Member Info'!N125&gt;=$R$1),1,0)</f>
        <v>0</v>
      </c>
    </row>
    <row r="130" spans="1:40" x14ac:dyDescent="0.25">
      <c r="A130" s="4">
        <v>98</v>
      </c>
      <c r="B130" s="166">
        <f>'Member Info'!D126</f>
        <v>0</v>
      </c>
      <c r="C130" s="166">
        <f>'Member Info'!E126</f>
        <v>0</v>
      </c>
      <c r="D130" s="166" t="str">
        <f>'Member Info'!G126</f>
        <v/>
      </c>
      <c r="E130" s="167">
        <f>'Member Info'!B126</f>
        <v>0</v>
      </c>
      <c r="F130" s="244"/>
      <c r="G130" s="168" t="str">
        <f>IF(E130=0,"",
IF('Member Info'!$AM$19&lt;=$R$1,
SUMPRODUCT('Member Info'!L126+IF('Member Info'!H126&gt;'Member Info'!$AJ$12,'Member Info'!$AK$13,IF('Member Info'!H126&gt;'Member Info'!$AJ$11,'Member Info'!$AK$12,IF('Member Info'!H126&gt;'Member Info'!$AJ$10,'Member Info'!$AK$11,IF('Member Info'!H126&gt;'Member Info'!$AJ$9,'Member Info'!$AK$10,IF('Member Info'!H126&gt;'Member Info'!$AJ$8,'Member Info'!$AK$9,'Member Info'!$AK$8)))))),
SUMPRODUCT('Member Info'!L126+IF('Member Info'!H126&gt;'Member Info'!$AG$17,'Member Info'!$AH$18,IF('Member Info'!H126&gt;'Member Info'!$AG$16,'Member Info'!$AH$17,IF('Member Info'!H126&gt;'Member Info'!$AG$15,'Member Info'!$AH$16,IF('Member Info'!H126&gt;'Member Info'!$AG$14,'Member Info'!$AH$15,IF('Member Info'!H126&gt;'Member Info'!$AG$13,'Member Info'!$AH$14,IF('Member Info'!H126&gt;'Member Info'!$AG$12,'Member Info'!$AH$13,IF('Member Info'!H126&gt;'Member Info'!$AG$11,'Member Info'!$AH$12,IF('Member Info'!H126&gt;'Member Info'!$AG$10,'Member Info'!$AH$11,IF('Member Info'!H126&gt;'Member Info'!$AG$9,'Member Info'!$AH$10,IF('Member Info'!H126&gt;'Member Info'!$AG$8,'Member Info'!$AH$9,'Member Info'!$AH$8)))))))))))))</f>
        <v/>
      </c>
      <c r="H130" s="26"/>
      <c r="I130" s="26"/>
      <c r="J130" s="107" t="str">
        <f>IF(E130=0,"",IF('Member Info'!F126&gt;$S$1,CONCATENATE("Joined with practice on ", TEXT('Member Info'!F126, "DD/MM/YYYY")),IF('Member Info'!N126&lt;&gt;"",IF('Member Info'!N126&lt;$R$1,CONCATENATE("Left Scheme on ", TEXT('Member Info'!N126, "DD/MM/YYYY")),IF(ISERROR(G130),"Error Detected, No rate entered",IF(E130=0,"",IF(F130="","Error Detected, No Pensionable pay",IF(ISERROR(AB130)," Unknown Values entered.",IF(T130+U130&lt;1,"Acceptable",IF(R130+S130=200, "No Contributions Entered", IF(K130="","Error Detected, Choose reason&gt;",IF(X130="1",IF(T130=1,"Please Enter Deemed Pensionable Pay","Add Any Relevant Details Above"),"Please Give Details Above"))))))))),IF(ISERROR(G130),"Error Detected, No rate entered",IF(E130=0,"",IF(F130="","Error Detected, No Pensionable pay",IF(ISERROR(AB130)," Unknown Values entered.",IF(T130+U130&lt;1,"Acceptable",IF(R130+S130=200, "No Contributions Entered", IF(K130="","Error Detected, Choose reason&gt;",IF(X130="1",IF(T130=1,"Please Enter Deemed Pensionable Pay","Add relevant Details Above"),"Please give details Above")))))))))))</f>
        <v/>
      </c>
      <c r="K130" s="263"/>
      <c r="L130" s="93"/>
      <c r="M130" s="93" t="str">
        <f t="shared" si="24"/>
        <v/>
      </c>
      <c r="N130" s="96">
        <f t="shared" si="23"/>
        <v>0</v>
      </c>
      <c r="O130" s="96">
        <f t="shared" si="23"/>
        <v>0</v>
      </c>
      <c r="P130" s="220">
        <f>(ROUND((F130/100*'Member Info'!$W$2), 2))</f>
        <v>0</v>
      </c>
      <c r="Q130" s="220" t="e">
        <f t="shared" si="25"/>
        <v>#VALUE!</v>
      </c>
      <c r="R130" s="220" t="str">
        <f t="shared" si="26"/>
        <v/>
      </c>
      <c r="S130" s="229" t="str">
        <f t="shared" si="27"/>
        <v/>
      </c>
      <c r="T130" s="230" t="str">
        <f t="shared" si="28"/>
        <v/>
      </c>
      <c r="U130" s="230" t="str">
        <f t="shared" si="29"/>
        <v/>
      </c>
      <c r="V130" s="224">
        <f t="shared" si="30"/>
        <v>0</v>
      </c>
      <c r="W130" s="112">
        <f t="shared" si="31"/>
        <v>0</v>
      </c>
      <c r="X130" s="237" t="str">
        <f t="shared" si="19"/>
        <v/>
      </c>
      <c r="Y130" s="242" t="b">
        <f t="shared" si="20"/>
        <v>0</v>
      </c>
      <c r="Z130" s="237">
        <f t="shared" si="32"/>
        <v>0</v>
      </c>
      <c r="AA130" s="237">
        <f>IF('Member Info'!N126="",1,"")</f>
        <v>1</v>
      </c>
      <c r="AB130" s="245" t="e">
        <f t="shared" si="33"/>
        <v>#VALUE!</v>
      </c>
      <c r="AC130" s="132" t="str">
        <f t="shared" si="21"/>
        <v/>
      </c>
      <c r="AD130" s="126">
        <f t="shared" si="22"/>
        <v>1</v>
      </c>
      <c r="AE130" s="126" t="str">
        <f>IF('Member Info'!N126&lt;&gt;"",IF('Member Info'!N126&lt;=$R$1,1,0),"")</f>
        <v/>
      </c>
      <c r="AG130" s="126" t="b">
        <f t="shared" si="34"/>
        <v>0</v>
      </c>
      <c r="AH130" s="126">
        <f t="shared" si="35"/>
        <v>0</v>
      </c>
      <c r="AJ130" s="126">
        <f t="shared" si="36"/>
        <v>0</v>
      </c>
      <c r="AK130" s="126">
        <f>IF('Member Info'!F126&gt;$R$1,1,0)</f>
        <v>0</v>
      </c>
      <c r="AL130" s="126" t="b">
        <f>IF(ISERROR(R130),ERROR.TYPE(#REF!)=ERROR.TYPE(R130),FALSE)</f>
        <v>0</v>
      </c>
      <c r="AM130" s="126" t="b">
        <f>IF(ISERROR(S130),ERROR.TYPE(#REF!)=ERROR.TYPE(S130),FALSE)</f>
        <v>0</v>
      </c>
      <c r="AN130" s="126">
        <f>IF(OR('Member Info'!F126&gt;=$S$1,'Member Info'!N126&gt;=$R$1),1,0)</f>
        <v>0</v>
      </c>
    </row>
    <row r="131" spans="1:40" x14ac:dyDescent="0.25">
      <c r="A131" s="4">
        <v>99</v>
      </c>
      <c r="B131" s="166">
        <f>'Member Info'!D127</f>
        <v>0</v>
      </c>
      <c r="C131" s="166">
        <f>'Member Info'!E127</f>
        <v>0</v>
      </c>
      <c r="D131" s="166" t="str">
        <f>'Member Info'!G127</f>
        <v/>
      </c>
      <c r="E131" s="167">
        <f>'Member Info'!B127</f>
        <v>0</v>
      </c>
      <c r="F131" s="244"/>
      <c r="G131" s="168" t="str">
        <f>IF(E131=0,"",
IF('Member Info'!$AM$19&lt;=$R$1,
SUMPRODUCT('Member Info'!L127+IF('Member Info'!H127&gt;'Member Info'!$AJ$12,'Member Info'!$AK$13,IF('Member Info'!H127&gt;'Member Info'!$AJ$11,'Member Info'!$AK$12,IF('Member Info'!H127&gt;'Member Info'!$AJ$10,'Member Info'!$AK$11,IF('Member Info'!H127&gt;'Member Info'!$AJ$9,'Member Info'!$AK$10,IF('Member Info'!H127&gt;'Member Info'!$AJ$8,'Member Info'!$AK$9,'Member Info'!$AK$8)))))),
SUMPRODUCT('Member Info'!L127+IF('Member Info'!H127&gt;'Member Info'!$AG$17,'Member Info'!$AH$18,IF('Member Info'!H127&gt;'Member Info'!$AG$16,'Member Info'!$AH$17,IF('Member Info'!H127&gt;'Member Info'!$AG$15,'Member Info'!$AH$16,IF('Member Info'!H127&gt;'Member Info'!$AG$14,'Member Info'!$AH$15,IF('Member Info'!H127&gt;'Member Info'!$AG$13,'Member Info'!$AH$14,IF('Member Info'!H127&gt;'Member Info'!$AG$12,'Member Info'!$AH$13,IF('Member Info'!H127&gt;'Member Info'!$AG$11,'Member Info'!$AH$12,IF('Member Info'!H127&gt;'Member Info'!$AG$10,'Member Info'!$AH$11,IF('Member Info'!H127&gt;'Member Info'!$AG$9,'Member Info'!$AH$10,IF('Member Info'!H127&gt;'Member Info'!$AG$8,'Member Info'!$AH$9,'Member Info'!$AH$8)))))))))))))</f>
        <v/>
      </c>
      <c r="H131" s="26"/>
      <c r="I131" s="26"/>
      <c r="J131" s="107" t="str">
        <f>IF(E131=0,"",IF('Member Info'!F127&gt;$S$1,CONCATENATE("Joined with practice on ", TEXT('Member Info'!F127, "DD/MM/YYYY")),IF('Member Info'!N127&lt;&gt;"",IF('Member Info'!N127&lt;$R$1,CONCATENATE("Left Scheme on ", TEXT('Member Info'!N127, "DD/MM/YYYY")),IF(ISERROR(G131),"Error Detected, No rate entered",IF(E131=0,"",IF(F131="","Error Detected, No Pensionable pay",IF(ISERROR(AB131)," Unknown Values entered.",IF(T131+U131&lt;1,"Acceptable",IF(R131+S131=200, "No Contributions Entered", IF(K131="","Error Detected, Choose reason&gt;",IF(X131="1",IF(T131=1,"Please Enter Deemed Pensionable Pay","Add Any Relevant Details Above"),"Please Give Details Above"))))))))),IF(ISERROR(G131),"Error Detected, No rate entered",IF(E131=0,"",IF(F131="","Error Detected, No Pensionable pay",IF(ISERROR(AB131)," Unknown Values entered.",IF(T131+U131&lt;1,"Acceptable",IF(R131+S131=200, "No Contributions Entered", IF(K131="","Error Detected, Choose reason&gt;",IF(X131="1",IF(T131=1,"Please Enter Deemed Pensionable Pay","Add relevant Details Above"),"Please give details Above")))))))))))</f>
        <v/>
      </c>
      <c r="K131" s="263"/>
      <c r="L131" s="93"/>
      <c r="M131" s="93" t="str">
        <f t="shared" si="24"/>
        <v/>
      </c>
      <c r="N131" s="96">
        <f t="shared" si="23"/>
        <v>0</v>
      </c>
      <c r="O131" s="96">
        <f t="shared" si="23"/>
        <v>0</v>
      </c>
      <c r="P131" s="220">
        <f>(ROUND((F131/100*'Member Info'!$W$2), 2))</f>
        <v>0</v>
      </c>
      <c r="Q131" s="220" t="e">
        <f t="shared" si="25"/>
        <v>#VALUE!</v>
      </c>
      <c r="R131" s="220" t="str">
        <f t="shared" si="26"/>
        <v/>
      </c>
      <c r="S131" s="229" t="str">
        <f t="shared" si="27"/>
        <v/>
      </c>
      <c r="T131" s="230" t="str">
        <f t="shared" si="28"/>
        <v/>
      </c>
      <c r="U131" s="230" t="str">
        <f t="shared" si="29"/>
        <v/>
      </c>
      <c r="V131" s="224">
        <f t="shared" si="30"/>
        <v>0</v>
      </c>
      <c r="W131" s="112">
        <f t="shared" si="31"/>
        <v>0</v>
      </c>
      <c r="X131" s="237" t="str">
        <f t="shared" si="19"/>
        <v/>
      </c>
      <c r="Y131" s="242" t="b">
        <f t="shared" si="20"/>
        <v>0</v>
      </c>
      <c r="Z131" s="237">
        <f t="shared" si="32"/>
        <v>0</v>
      </c>
      <c r="AA131" s="237">
        <f>IF('Member Info'!N127="",1,"")</f>
        <v>1</v>
      </c>
      <c r="AB131" s="245" t="e">
        <f t="shared" si="33"/>
        <v>#VALUE!</v>
      </c>
      <c r="AC131" s="132" t="str">
        <f t="shared" si="21"/>
        <v/>
      </c>
      <c r="AD131" s="126">
        <f t="shared" si="22"/>
        <v>1</v>
      </c>
      <c r="AE131" s="126" t="str">
        <f>IF('Member Info'!N127&lt;&gt;"",IF('Member Info'!N127&lt;=$R$1,1,0),"")</f>
        <v/>
      </c>
      <c r="AG131" s="126" t="b">
        <f t="shared" si="34"/>
        <v>0</v>
      </c>
      <c r="AH131" s="126">
        <f t="shared" si="35"/>
        <v>0</v>
      </c>
      <c r="AJ131" s="126">
        <f t="shared" si="36"/>
        <v>0</v>
      </c>
      <c r="AK131" s="126">
        <f>IF('Member Info'!F127&gt;$R$1,1,0)</f>
        <v>0</v>
      </c>
      <c r="AL131" s="126" t="b">
        <f>IF(ISERROR(R131),ERROR.TYPE(#REF!)=ERROR.TYPE(R131),FALSE)</f>
        <v>0</v>
      </c>
      <c r="AM131" s="126" t="b">
        <f>IF(ISERROR(S131),ERROR.TYPE(#REF!)=ERROR.TYPE(S131),FALSE)</f>
        <v>0</v>
      </c>
      <c r="AN131" s="126">
        <f>IF(OR('Member Info'!F127&gt;=$S$1,'Member Info'!N127&gt;=$R$1),1,0)</f>
        <v>0</v>
      </c>
    </row>
    <row r="132" spans="1:40" x14ac:dyDescent="0.25">
      <c r="A132" s="4">
        <v>100</v>
      </c>
      <c r="B132" s="166">
        <f>'Member Info'!D128</f>
        <v>0</v>
      </c>
      <c r="C132" s="166">
        <f>'Member Info'!E128</f>
        <v>0</v>
      </c>
      <c r="D132" s="166" t="str">
        <f>'Member Info'!G128</f>
        <v/>
      </c>
      <c r="E132" s="167">
        <f>'Member Info'!B128</f>
        <v>0</v>
      </c>
      <c r="F132" s="244"/>
      <c r="G132" s="168" t="str">
        <f>IF(E132=0,"",
IF('Member Info'!$AM$19&lt;=$R$1,
SUMPRODUCT('Member Info'!L128+IF('Member Info'!H128&gt;'Member Info'!$AJ$12,'Member Info'!$AK$13,IF('Member Info'!H128&gt;'Member Info'!$AJ$11,'Member Info'!$AK$12,IF('Member Info'!H128&gt;'Member Info'!$AJ$10,'Member Info'!$AK$11,IF('Member Info'!H128&gt;'Member Info'!$AJ$9,'Member Info'!$AK$10,IF('Member Info'!H128&gt;'Member Info'!$AJ$8,'Member Info'!$AK$9,'Member Info'!$AK$8)))))),
SUMPRODUCT('Member Info'!L128+IF('Member Info'!H128&gt;'Member Info'!$AG$17,'Member Info'!$AH$18,IF('Member Info'!H128&gt;'Member Info'!$AG$16,'Member Info'!$AH$17,IF('Member Info'!H128&gt;'Member Info'!$AG$15,'Member Info'!$AH$16,IF('Member Info'!H128&gt;'Member Info'!$AG$14,'Member Info'!$AH$15,IF('Member Info'!H128&gt;'Member Info'!$AG$13,'Member Info'!$AH$14,IF('Member Info'!H128&gt;'Member Info'!$AG$12,'Member Info'!$AH$13,IF('Member Info'!H128&gt;'Member Info'!$AG$11,'Member Info'!$AH$12,IF('Member Info'!H128&gt;'Member Info'!$AG$10,'Member Info'!$AH$11,IF('Member Info'!H128&gt;'Member Info'!$AG$9,'Member Info'!$AH$10,IF('Member Info'!H128&gt;'Member Info'!$AG$8,'Member Info'!$AH$9,'Member Info'!$AH$8)))))))))))))</f>
        <v/>
      </c>
      <c r="H132" s="26"/>
      <c r="I132" s="26"/>
      <c r="J132" s="107" t="str">
        <f>IF(E132=0,"",IF('Member Info'!F128&gt;$S$1,CONCATENATE("Joined with practice on ", TEXT('Member Info'!F128, "DD/MM/YYYY")),IF('Member Info'!N128&lt;&gt;"",IF('Member Info'!N128&lt;$R$1,CONCATENATE("Left Scheme on ", TEXT('Member Info'!N128, "DD/MM/YYYY")),IF(ISERROR(G132),"Error Detected, No rate entered",IF(E132=0,"",IF(F132="","Error Detected, No Pensionable pay",IF(ISERROR(AB132)," Unknown Values entered.",IF(T132+U132&lt;1,"Acceptable",IF(R132+S132=200, "No Contributions Entered", IF(K132="","Error Detected, Choose reason&gt;",IF(X132="1",IF(T132=1,"Please Enter Deemed Pensionable Pay","Add Any Relevant Details Above"),"Please Give Details Above"))))))))),IF(ISERROR(G132),"Error Detected, No rate entered",IF(E132=0,"",IF(F132="","Error Detected, No Pensionable pay",IF(ISERROR(AB132)," Unknown Values entered.",IF(T132+U132&lt;1,"Acceptable",IF(R132+S132=200, "No Contributions Entered", IF(K132="","Error Detected, Choose reason&gt;",IF(X132="1",IF(T132=1,"Please Enter Deemed Pensionable Pay","Add relevant Details Above"),"Please give details Above")))))))))))</f>
        <v/>
      </c>
      <c r="K132" s="263"/>
      <c r="L132" s="93"/>
      <c r="M132" s="93" t="str">
        <f t="shared" si="24"/>
        <v/>
      </c>
      <c r="N132" s="96">
        <f t="shared" si="23"/>
        <v>0</v>
      </c>
      <c r="O132" s="96">
        <f t="shared" si="23"/>
        <v>0</v>
      </c>
      <c r="P132" s="220">
        <f>(ROUND((F132/100*'Member Info'!$W$2), 2))</f>
        <v>0</v>
      </c>
      <c r="Q132" s="220" t="e">
        <f t="shared" si="25"/>
        <v>#VALUE!</v>
      </c>
      <c r="R132" s="220" t="str">
        <f t="shared" si="26"/>
        <v/>
      </c>
      <c r="S132" s="229" t="str">
        <f t="shared" si="27"/>
        <v/>
      </c>
      <c r="T132" s="230" t="str">
        <f t="shared" si="28"/>
        <v/>
      </c>
      <c r="U132" s="230" t="str">
        <f t="shared" si="29"/>
        <v/>
      </c>
      <c r="V132" s="224">
        <f t="shared" si="30"/>
        <v>0</v>
      </c>
      <c r="W132" s="112">
        <f t="shared" si="31"/>
        <v>0</v>
      </c>
      <c r="X132" s="237" t="str">
        <f t="shared" si="19"/>
        <v/>
      </c>
      <c r="Y132" s="242" t="b">
        <f t="shared" si="20"/>
        <v>0</v>
      </c>
      <c r="Z132" s="237">
        <f t="shared" si="32"/>
        <v>0</v>
      </c>
      <c r="AA132" s="237">
        <f>IF('Member Info'!N128="",1,"")</f>
        <v>1</v>
      </c>
      <c r="AB132" s="245" t="e">
        <f t="shared" si="33"/>
        <v>#VALUE!</v>
      </c>
      <c r="AC132" s="132" t="str">
        <f t="shared" si="21"/>
        <v/>
      </c>
      <c r="AD132" s="126">
        <f t="shared" si="22"/>
        <v>1</v>
      </c>
      <c r="AE132" s="126" t="str">
        <f>IF('Member Info'!N128&lt;&gt;"",IF('Member Info'!N128&lt;=$R$1,1,0),"")</f>
        <v/>
      </c>
      <c r="AG132" s="126" t="b">
        <f t="shared" si="34"/>
        <v>0</v>
      </c>
      <c r="AH132" s="126">
        <f t="shared" si="35"/>
        <v>0</v>
      </c>
      <c r="AJ132" s="126">
        <f t="shared" si="36"/>
        <v>0</v>
      </c>
      <c r="AK132" s="126">
        <f>IF('Member Info'!F128&gt;$R$1,1,0)</f>
        <v>0</v>
      </c>
      <c r="AL132" s="126" t="b">
        <f>IF(ISERROR(R132),ERROR.TYPE(#REF!)=ERROR.TYPE(R132),FALSE)</f>
        <v>0</v>
      </c>
      <c r="AM132" s="126" t="b">
        <f>IF(ISERROR(S132),ERROR.TYPE(#REF!)=ERROR.TYPE(S132),FALSE)</f>
        <v>0</v>
      </c>
      <c r="AN132" s="126">
        <f>IF(OR('Member Info'!F128&gt;=$S$1,'Member Info'!N128&gt;=$R$1),1,0)</f>
        <v>0</v>
      </c>
    </row>
    <row r="133" spans="1:40" x14ac:dyDescent="0.25">
      <c r="A133" s="4">
        <v>101</v>
      </c>
      <c r="B133" s="166">
        <f>'Member Info'!D129</f>
        <v>0</v>
      </c>
      <c r="C133" s="166">
        <f>'Member Info'!E129</f>
        <v>0</v>
      </c>
      <c r="D133" s="166" t="str">
        <f>'Member Info'!G129</f>
        <v/>
      </c>
      <c r="E133" s="167">
        <f>'Member Info'!B129</f>
        <v>0</v>
      </c>
      <c r="F133" s="244"/>
      <c r="G133" s="168" t="str">
        <f>IF(E133=0,"",
IF('Member Info'!$AM$19&lt;=$R$1,
SUMPRODUCT('Member Info'!L129+IF('Member Info'!H129&gt;'Member Info'!$AJ$12,'Member Info'!$AK$13,IF('Member Info'!H129&gt;'Member Info'!$AJ$11,'Member Info'!$AK$12,IF('Member Info'!H129&gt;'Member Info'!$AJ$10,'Member Info'!$AK$11,IF('Member Info'!H129&gt;'Member Info'!$AJ$9,'Member Info'!$AK$10,IF('Member Info'!H129&gt;'Member Info'!$AJ$8,'Member Info'!$AK$9,'Member Info'!$AK$8)))))),
SUMPRODUCT('Member Info'!L129+IF('Member Info'!H129&gt;'Member Info'!$AG$17,'Member Info'!$AH$18,IF('Member Info'!H129&gt;'Member Info'!$AG$16,'Member Info'!$AH$17,IF('Member Info'!H129&gt;'Member Info'!$AG$15,'Member Info'!$AH$16,IF('Member Info'!H129&gt;'Member Info'!$AG$14,'Member Info'!$AH$15,IF('Member Info'!H129&gt;'Member Info'!$AG$13,'Member Info'!$AH$14,IF('Member Info'!H129&gt;'Member Info'!$AG$12,'Member Info'!$AH$13,IF('Member Info'!H129&gt;'Member Info'!$AG$11,'Member Info'!$AH$12,IF('Member Info'!H129&gt;'Member Info'!$AG$10,'Member Info'!$AH$11,IF('Member Info'!H129&gt;'Member Info'!$AG$9,'Member Info'!$AH$10,IF('Member Info'!H129&gt;'Member Info'!$AG$8,'Member Info'!$AH$9,'Member Info'!$AH$8)))))))))))))</f>
        <v/>
      </c>
      <c r="H133" s="26"/>
      <c r="I133" s="26"/>
      <c r="J133" s="107" t="str">
        <f>IF(E133=0,"",IF('Member Info'!F129&gt;$S$1,CONCATENATE("Joined with practice on ", TEXT('Member Info'!F129, "DD/MM/YYYY")),IF('Member Info'!N129&lt;&gt;"",IF('Member Info'!N129&lt;$R$1,CONCATENATE("Left Scheme on ", TEXT('Member Info'!N129, "DD/MM/YYYY")),IF(ISERROR(G133),"Error Detected, No rate entered",IF(E133=0,"",IF(F133="","Error Detected, No Pensionable pay",IF(ISERROR(AB133)," Unknown Values entered.",IF(T133+U133&lt;1,"Acceptable",IF(R133+S133=200, "No Contributions Entered", IF(K133="","Error Detected, Choose reason&gt;",IF(X133="1",IF(T133=1,"Please Enter Deemed Pensionable Pay","Add Any Relevant Details Above"),"Please Give Details Above"))))))))),IF(ISERROR(G133),"Error Detected, No rate entered",IF(E133=0,"",IF(F133="","Error Detected, No Pensionable pay",IF(ISERROR(AB133)," Unknown Values entered.",IF(T133+U133&lt;1,"Acceptable",IF(R133+S133=200, "No Contributions Entered", IF(K133="","Error Detected, Choose reason&gt;",IF(X133="1",IF(T133=1,"Please Enter Deemed Pensionable Pay","Add relevant Details Above"),"Please give details Above")))))))))))</f>
        <v/>
      </c>
      <c r="K133" s="263"/>
      <c r="L133" s="93"/>
      <c r="M133" s="93" t="str">
        <f t="shared" si="24"/>
        <v/>
      </c>
      <c r="N133" s="96">
        <f t="shared" si="23"/>
        <v>0</v>
      </c>
      <c r="O133" s="96">
        <f t="shared" si="23"/>
        <v>0</v>
      </c>
      <c r="P133" s="220">
        <f>(ROUND((F133/100*'Member Info'!$W$2), 2))</f>
        <v>0</v>
      </c>
      <c r="Q133" s="220" t="e">
        <f t="shared" si="25"/>
        <v>#VALUE!</v>
      </c>
      <c r="R133" s="220" t="str">
        <f t="shared" si="26"/>
        <v/>
      </c>
      <c r="S133" s="229" t="str">
        <f t="shared" si="27"/>
        <v/>
      </c>
      <c r="T133" s="230" t="str">
        <f t="shared" si="28"/>
        <v/>
      </c>
      <c r="U133" s="230" t="str">
        <f t="shared" si="29"/>
        <v/>
      </c>
      <c r="V133" s="224">
        <f t="shared" si="30"/>
        <v>0</v>
      </c>
      <c r="W133" s="112">
        <f t="shared" si="31"/>
        <v>0</v>
      </c>
      <c r="X133" s="237" t="str">
        <f t="shared" si="19"/>
        <v/>
      </c>
      <c r="Y133" s="242" t="b">
        <f t="shared" si="20"/>
        <v>0</v>
      </c>
      <c r="Z133" s="237">
        <f t="shared" si="32"/>
        <v>0</v>
      </c>
      <c r="AA133" s="237">
        <f>IF('Member Info'!N129="",1,"")</f>
        <v>1</v>
      </c>
      <c r="AB133" s="245" t="e">
        <f t="shared" si="33"/>
        <v>#VALUE!</v>
      </c>
      <c r="AC133" s="132" t="str">
        <f t="shared" si="21"/>
        <v/>
      </c>
      <c r="AD133" s="126">
        <f t="shared" si="22"/>
        <v>1</v>
      </c>
      <c r="AE133" s="126" t="str">
        <f>IF('Member Info'!N129&lt;&gt;"",IF('Member Info'!N129&lt;=$R$1,1,0),"")</f>
        <v/>
      </c>
      <c r="AG133" s="126" t="b">
        <f t="shared" si="34"/>
        <v>0</v>
      </c>
      <c r="AH133" s="126">
        <f t="shared" si="35"/>
        <v>0</v>
      </c>
      <c r="AJ133" s="126">
        <f t="shared" si="36"/>
        <v>0</v>
      </c>
      <c r="AK133" s="126">
        <f>IF('Member Info'!F129&gt;$R$1,1,0)</f>
        <v>0</v>
      </c>
      <c r="AL133" s="126" t="b">
        <f>IF(ISERROR(R133),ERROR.TYPE(#REF!)=ERROR.TYPE(R133),FALSE)</f>
        <v>0</v>
      </c>
      <c r="AM133" s="126" t="b">
        <f>IF(ISERROR(S133),ERROR.TYPE(#REF!)=ERROR.TYPE(S133),FALSE)</f>
        <v>0</v>
      </c>
      <c r="AN133" s="126">
        <f>IF(OR('Member Info'!F129&gt;=$S$1,'Member Info'!N129&gt;=$R$1),1,0)</f>
        <v>0</v>
      </c>
    </row>
    <row r="134" spans="1:40" x14ac:dyDescent="0.25">
      <c r="A134" s="4">
        <v>102</v>
      </c>
      <c r="B134" s="166">
        <f>'Member Info'!D130</f>
        <v>0</v>
      </c>
      <c r="C134" s="166">
        <f>'Member Info'!E130</f>
        <v>0</v>
      </c>
      <c r="D134" s="166" t="str">
        <f>'Member Info'!G130</f>
        <v/>
      </c>
      <c r="E134" s="167">
        <f>'Member Info'!B130</f>
        <v>0</v>
      </c>
      <c r="F134" s="244"/>
      <c r="G134" s="168" t="str">
        <f>IF(E134=0,"",
IF('Member Info'!$AM$19&lt;=$R$1,
SUMPRODUCT('Member Info'!L130+IF('Member Info'!H130&gt;'Member Info'!$AJ$12,'Member Info'!$AK$13,IF('Member Info'!H130&gt;'Member Info'!$AJ$11,'Member Info'!$AK$12,IF('Member Info'!H130&gt;'Member Info'!$AJ$10,'Member Info'!$AK$11,IF('Member Info'!H130&gt;'Member Info'!$AJ$9,'Member Info'!$AK$10,IF('Member Info'!H130&gt;'Member Info'!$AJ$8,'Member Info'!$AK$9,'Member Info'!$AK$8)))))),
SUMPRODUCT('Member Info'!L130+IF('Member Info'!H130&gt;'Member Info'!$AG$17,'Member Info'!$AH$18,IF('Member Info'!H130&gt;'Member Info'!$AG$16,'Member Info'!$AH$17,IF('Member Info'!H130&gt;'Member Info'!$AG$15,'Member Info'!$AH$16,IF('Member Info'!H130&gt;'Member Info'!$AG$14,'Member Info'!$AH$15,IF('Member Info'!H130&gt;'Member Info'!$AG$13,'Member Info'!$AH$14,IF('Member Info'!H130&gt;'Member Info'!$AG$12,'Member Info'!$AH$13,IF('Member Info'!H130&gt;'Member Info'!$AG$11,'Member Info'!$AH$12,IF('Member Info'!H130&gt;'Member Info'!$AG$10,'Member Info'!$AH$11,IF('Member Info'!H130&gt;'Member Info'!$AG$9,'Member Info'!$AH$10,IF('Member Info'!H130&gt;'Member Info'!$AG$8,'Member Info'!$AH$9,'Member Info'!$AH$8)))))))))))))</f>
        <v/>
      </c>
      <c r="H134" s="26"/>
      <c r="I134" s="26"/>
      <c r="J134" s="107" t="str">
        <f>IF(E134=0,"",IF('Member Info'!F130&gt;$S$1,CONCATENATE("Joined with practice on ", TEXT('Member Info'!F130, "DD/MM/YYYY")),IF('Member Info'!N130&lt;&gt;"",IF('Member Info'!N130&lt;$R$1,CONCATENATE("Left Scheme on ", TEXT('Member Info'!N130, "DD/MM/YYYY")),IF(ISERROR(G134),"Error Detected, No rate entered",IF(E134=0,"",IF(F134="","Error Detected, No Pensionable pay",IF(ISERROR(AB134)," Unknown Values entered.",IF(T134+U134&lt;1,"Acceptable",IF(R134+S134=200, "No Contributions Entered", IF(K134="","Error Detected, Choose reason&gt;",IF(X134="1",IF(T134=1,"Please Enter Deemed Pensionable Pay","Add Any Relevant Details Above"),"Please Give Details Above"))))))))),IF(ISERROR(G134),"Error Detected, No rate entered",IF(E134=0,"",IF(F134="","Error Detected, No Pensionable pay",IF(ISERROR(AB134)," Unknown Values entered.",IF(T134+U134&lt;1,"Acceptable",IF(R134+S134=200, "No Contributions Entered", IF(K134="","Error Detected, Choose reason&gt;",IF(X134="1",IF(T134=1,"Please Enter Deemed Pensionable Pay","Add relevant Details Above"),"Please give details Above")))))))))))</f>
        <v/>
      </c>
      <c r="K134" s="263"/>
      <c r="L134" s="93"/>
      <c r="M134" s="93" t="str">
        <f t="shared" si="24"/>
        <v/>
      </c>
      <c r="N134" s="96">
        <f t="shared" si="23"/>
        <v>0</v>
      </c>
      <c r="O134" s="96">
        <f t="shared" si="23"/>
        <v>0</v>
      </c>
      <c r="P134" s="220">
        <f>(ROUND((F134/100*'Member Info'!$W$2), 2))</f>
        <v>0</v>
      </c>
      <c r="Q134" s="220" t="e">
        <f t="shared" si="25"/>
        <v>#VALUE!</v>
      </c>
      <c r="R134" s="220" t="str">
        <f t="shared" si="26"/>
        <v/>
      </c>
      <c r="S134" s="229" t="str">
        <f t="shared" si="27"/>
        <v/>
      </c>
      <c r="T134" s="230" t="str">
        <f t="shared" si="28"/>
        <v/>
      </c>
      <c r="U134" s="230" t="str">
        <f t="shared" si="29"/>
        <v/>
      </c>
      <c r="V134" s="224">
        <f t="shared" si="30"/>
        <v>0</v>
      </c>
      <c r="W134" s="112">
        <f t="shared" si="31"/>
        <v>0</v>
      </c>
      <c r="X134" s="237" t="str">
        <f t="shared" si="19"/>
        <v/>
      </c>
      <c r="Y134" s="242" t="b">
        <f t="shared" si="20"/>
        <v>0</v>
      </c>
      <c r="Z134" s="237">
        <f t="shared" si="32"/>
        <v>0</v>
      </c>
      <c r="AA134" s="237">
        <f>IF('Member Info'!N130="",1,"")</f>
        <v>1</v>
      </c>
      <c r="AB134" s="245" t="e">
        <f t="shared" si="33"/>
        <v>#VALUE!</v>
      </c>
      <c r="AC134" s="132" t="str">
        <f t="shared" si="21"/>
        <v/>
      </c>
      <c r="AD134" s="126">
        <f t="shared" si="22"/>
        <v>1</v>
      </c>
      <c r="AE134" s="126" t="str">
        <f>IF('Member Info'!N130&lt;&gt;"",IF('Member Info'!N130&lt;=$R$1,1,0),"")</f>
        <v/>
      </c>
      <c r="AG134" s="126" t="b">
        <f t="shared" si="34"/>
        <v>0</v>
      </c>
      <c r="AH134" s="126">
        <f t="shared" si="35"/>
        <v>0</v>
      </c>
      <c r="AJ134" s="126">
        <f t="shared" si="36"/>
        <v>0</v>
      </c>
      <c r="AK134" s="126">
        <f>IF('Member Info'!F130&gt;$R$1,1,0)</f>
        <v>0</v>
      </c>
      <c r="AL134" s="126" t="b">
        <f>IF(ISERROR(R134),ERROR.TYPE(#REF!)=ERROR.TYPE(R134),FALSE)</f>
        <v>0</v>
      </c>
      <c r="AM134" s="126" t="b">
        <f>IF(ISERROR(S134),ERROR.TYPE(#REF!)=ERROR.TYPE(S134),FALSE)</f>
        <v>0</v>
      </c>
      <c r="AN134" s="126">
        <f>IF(OR('Member Info'!F130&gt;=$S$1,'Member Info'!N130&gt;=$R$1),1,0)</f>
        <v>0</v>
      </c>
    </row>
    <row r="135" spans="1:40" x14ac:dyDescent="0.25">
      <c r="A135" s="4">
        <v>103</v>
      </c>
      <c r="B135" s="166">
        <f>'Member Info'!D131</f>
        <v>0</v>
      </c>
      <c r="C135" s="166">
        <f>'Member Info'!E131</f>
        <v>0</v>
      </c>
      <c r="D135" s="166" t="str">
        <f>'Member Info'!G131</f>
        <v/>
      </c>
      <c r="E135" s="167">
        <f>'Member Info'!B131</f>
        <v>0</v>
      </c>
      <c r="F135" s="244"/>
      <c r="G135" s="168" t="str">
        <f>IF(E135=0,"",
IF('Member Info'!$AM$19&lt;=$R$1,
SUMPRODUCT('Member Info'!L131+IF('Member Info'!H131&gt;'Member Info'!$AJ$12,'Member Info'!$AK$13,IF('Member Info'!H131&gt;'Member Info'!$AJ$11,'Member Info'!$AK$12,IF('Member Info'!H131&gt;'Member Info'!$AJ$10,'Member Info'!$AK$11,IF('Member Info'!H131&gt;'Member Info'!$AJ$9,'Member Info'!$AK$10,IF('Member Info'!H131&gt;'Member Info'!$AJ$8,'Member Info'!$AK$9,'Member Info'!$AK$8)))))),
SUMPRODUCT('Member Info'!L131+IF('Member Info'!H131&gt;'Member Info'!$AG$17,'Member Info'!$AH$18,IF('Member Info'!H131&gt;'Member Info'!$AG$16,'Member Info'!$AH$17,IF('Member Info'!H131&gt;'Member Info'!$AG$15,'Member Info'!$AH$16,IF('Member Info'!H131&gt;'Member Info'!$AG$14,'Member Info'!$AH$15,IF('Member Info'!H131&gt;'Member Info'!$AG$13,'Member Info'!$AH$14,IF('Member Info'!H131&gt;'Member Info'!$AG$12,'Member Info'!$AH$13,IF('Member Info'!H131&gt;'Member Info'!$AG$11,'Member Info'!$AH$12,IF('Member Info'!H131&gt;'Member Info'!$AG$10,'Member Info'!$AH$11,IF('Member Info'!H131&gt;'Member Info'!$AG$9,'Member Info'!$AH$10,IF('Member Info'!H131&gt;'Member Info'!$AG$8,'Member Info'!$AH$9,'Member Info'!$AH$8)))))))))))))</f>
        <v/>
      </c>
      <c r="H135" s="26"/>
      <c r="I135" s="26"/>
      <c r="J135" s="107" t="str">
        <f>IF(E135=0,"",IF('Member Info'!F131&gt;$S$1,CONCATENATE("Joined with practice on ", TEXT('Member Info'!F131, "DD/MM/YYYY")),IF('Member Info'!N131&lt;&gt;"",IF('Member Info'!N131&lt;$R$1,CONCATENATE("Left Scheme on ", TEXT('Member Info'!N131, "DD/MM/YYYY")),IF(ISERROR(G135),"Error Detected, No rate entered",IF(E135=0,"",IF(F135="","Error Detected, No Pensionable pay",IF(ISERROR(AB135)," Unknown Values entered.",IF(T135+U135&lt;1,"Acceptable",IF(R135+S135=200, "No Contributions Entered", IF(K135="","Error Detected, Choose reason&gt;",IF(X135="1",IF(T135=1,"Please Enter Deemed Pensionable Pay","Add Any Relevant Details Above"),"Please Give Details Above"))))))))),IF(ISERROR(G135),"Error Detected, No rate entered",IF(E135=0,"",IF(F135="","Error Detected, No Pensionable pay",IF(ISERROR(AB135)," Unknown Values entered.",IF(T135+U135&lt;1,"Acceptable",IF(R135+S135=200, "No Contributions Entered", IF(K135="","Error Detected, Choose reason&gt;",IF(X135="1",IF(T135=1,"Please Enter Deemed Pensionable Pay","Add relevant Details Above"),"Please give details Above")))))))))))</f>
        <v/>
      </c>
      <c r="K135" s="263"/>
      <c r="L135" s="93"/>
      <c r="M135" s="93" t="str">
        <f t="shared" si="24"/>
        <v/>
      </c>
      <c r="N135" s="96">
        <f t="shared" si="23"/>
        <v>0</v>
      </c>
      <c r="O135" s="96">
        <f t="shared" si="23"/>
        <v>0</v>
      </c>
      <c r="P135" s="220">
        <f>(ROUND((F135/100*'Member Info'!$W$2), 2))</f>
        <v>0</v>
      </c>
      <c r="Q135" s="220" t="e">
        <f t="shared" si="25"/>
        <v>#VALUE!</v>
      </c>
      <c r="R135" s="220" t="str">
        <f t="shared" si="26"/>
        <v/>
      </c>
      <c r="S135" s="229" t="str">
        <f t="shared" si="27"/>
        <v/>
      </c>
      <c r="T135" s="230" t="str">
        <f t="shared" si="28"/>
        <v/>
      </c>
      <c r="U135" s="230" t="str">
        <f t="shared" si="29"/>
        <v/>
      </c>
      <c r="V135" s="224">
        <f t="shared" si="30"/>
        <v>0</v>
      </c>
      <c r="W135" s="112">
        <f t="shared" si="31"/>
        <v>0</v>
      </c>
      <c r="X135" s="237" t="str">
        <f t="shared" si="19"/>
        <v/>
      </c>
      <c r="Y135" s="242" t="b">
        <f t="shared" si="20"/>
        <v>0</v>
      </c>
      <c r="Z135" s="237">
        <f t="shared" si="32"/>
        <v>0</v>
      </c>
      <c r="AA135" s="237">
        <f>IF('Member Info'!N131="",1,"")</f>
        <v>1</v>
      </c>
      <c r="AB135" s="245" t="e">
        <f t="shared" si="33"/>
        <v>#VALUE!</v>
      </c>
      <c r="AC135" s="132" t="str">
        <f t="shared" si="21"/>
        <v/>
      </c>
      <c r="AD135" s="126">
        <f t="shared" si="22"/>
        <v>1</v>
      </c>
      <c r="AE135" s="126" t="str">
        <f>IF('Member Info'!N131&lt;&gt;"",IF('Member Info'!N131&lt;=$R$1,1,0),"")</f>
        <v/>
      </c>
      <c r="AG135" s="126" t="b">
        <f t="shared" si="34"/>
        <v>0</v>
      </c>
      <c r="AH135" s="126">
        <f t="shared" si="35"/>
        <v>0</v>
      </c>
      <c r="AJ135" s="126">
        <f t="shared" si="36"/>
        <v>0</v>
      </c>
      <c r="AK135" s="126">
        <f>IF('Member Info'!F131&gt;$R$1,1,0)</f>
        <v>0</v>
      </c>
      <c r="AL135" s="126" t="b">
        <f>IF(ISERROR(R135),ERROR.TYPE(#REF!)=ERROR.TYPE(R135),FALSE)</f>
        <v>0</v>
      </c>
      <c r="AM135" s="126" t="b">
        <f>IF(ISERROR(S135),ERROR.TYPE(#REF!)=ERROR.TYPE(S135),FALSE)</f>
        <v>0</v>
      </c>
      <c r="AN135" s="126">
        <f>IF(OR('Member Info'!F131&gt;=$S$1,'Member Info'!N131&gt;=$R$1),1,0)</f>
        <v>0</v>
      </c>
    </row>
    <row r="136" spans="1:40" x14ac:dyDescent="0.25">
      <c r="A136" s="4">
        <v>104</v>
      </c>
      <c r="B136" s="166">
        <f>'Member Info'!D132</f>
        <v>0</v>
      </c>
      <c r="C136" s="166">
        <f>'Member Info'!E132</f>
        <v>0</v>
      </c>
      <c r="D136" s="166" t="str">
        <f>'Member Info'!G132</f>
        <v/>
      </c>
      <c r="E136" s="167">
        <f>'Member Info'!B132</f>
        <v>0</v>
      </c>
      <c r="F136" s="244"/>
      <c r="G136" s="168" t="str">
        <f>IF(E136=0,"",
IF('Member Info'!$AM$19&lt;=$R$1,
SUMPRODUCT('Member Info'!L132+IF('Member Info'!H132&gt;'Member Info'!$AJ$12,'Member Info'!$AK$13,IF('Member Info'!H132&gt;'Member Info'!$AJ$11,'Member Info'!$AK$12,IF('Member Info'!H132&gt;'Member Info'!$AJ$10,'Member Info'!$AK$11,IF('Member Info'!H132&gt;'Member Info'!$AJ$9,'Member Info'!$AK$10,IF('Member Info'!H132&gt;'Member Info'!$AJ$8,'Member Info'!$AK$9,'Member Info'!$AK$8)))))),
SUMPRODUCT('Member Info'!L132+IF('Member Info'!H132&gt;'Member Info'!$AG$17,'Member Info'!$AH$18,IF('Member Info'!H132&gt;'Member Info'!$AG$16,'Member Info'!$AH$17,IF('Member Info'!H132&gt;'Member Info'!$AG$15,'Member Info'!$AH$16,IF('Member Info'!H132&gt;'Member Info'!$AG$14,'Member Info'!$AH$15,IF('Member Info'!H132&gt;'Member Info'!$AG$13,'Member Info'!$AH$14,IF('Member Info'!H132&gt;'Member Info'!$AG$12,'Member Info'!$AH$13,IF('Member Info'!H132&gt;'Member Info'!$AG$11,'Member Info'!$AH$12,IF('Member Info'!H132&gt;'Member Info'!$AG$10,'Member Info'!$AH$11,IF('Member Info'!H132&gt;'Member Info'!$AG$9,'Member Info'!$AH$10,IF('Member Info'!H132&gt;'Member Info'!$AG$8,'Member Info'!$AH$9,'Member Info'!$AH$8)))))))))))))</f>
        <v/>
      </c>
      <c r="H136" s="26"/>
      <c r="I136" s="26"/>
      <c r="J136" s="107" t="str">
        <f>IF(E136=0,"",IF('Member Info'!F132&gt;$S$1,CONCATENATE("Joined with practice on ", TEXT('Member Info'!F132, "DD/MM/YYYY")),IF('Member Info'!N132&lt;&gt;"",IF('Member Info'!N132&lt;$R$1,CONCATENATE("Left Scheme on ", TEXT('Member Info'!N132, "DD/MM/YYYY")),IF(ISERROR(G136),"Error Detected, No rate entered",IF(E136=0,"",IF(F136="","Error Detected, No Pensionable pay",IF(ISERROR(AB136)," Unknown Values entered.",IF(T136+U136&lt;1,"Acceptable",IF(R136+S136=200, "No Contributions Entered", IF(K136="","Error Detected, Choose reason&gt;",IF(X136="1",IF(T136=1,"Please Enter Deemed Pensionable Pay","Add Any Relevant Details Above"),"Please Give Details Above"))))))))),IF(ISERROR(G136),"Error Detected, No rate entered",IF(E136=0,"",IF(F136="","Error Detected, No Pensionable pay",IF(ISERROR(AB136)," Unknown Values entered.",IF(T136+U136&lt;1,"Acceptable",IF(R136+S136=200, "No Contributions Entered", IF(K136="","Error Detected, Choose reason&gt;",IF(X136="1",IF(T136=1,"Please Enter Deemed Pensionable Pay","Add relevant Details Above"),"Please give details Above")))))))))))</f>
        <v/>
      </c>
      <c r="K136" s="263"/>
      <c r="L136" s="93"/>
      <c r="M136" s="93" t="str">
        <f t="shared" si="24"/>
        <v/>
      </c>
      <c r="N136" s="96">
        <f t="shared" si="23"/>
        <v>0</v>
      </c>
      <c r="O136" s="96">
        <f t="shared" si="23"/>
        <v>0</v>
      </c>
      <c r="P136" s="220">
        <f>(ROUND((F136/100*'Member Info'!$W$2), 2))</f>
        <v>0</v>
      </c>
      <c r="Q136" s="220" t="e">
        <f t="shared" si="25"/>
        <v>#VALUE!</v>
      </c>
      <c r="R136" s="220" t="str">
        <f t="shared" si="26"/>
        <v/>
      </c>
      <c r="S136" s="229" t="str">
        <f t="shared" si="27"/>
        <v/>
      </c>
      <c r="T136" s="230" t="str">
        <f t="shared" si="28"/>
        <v/>
      </c>
      <c r="U136" s="230" t="str">
        <f t="shared" si="29"/>
        <v/>
      </c>
      <c r="V136" s="224">
        <f t="shared" si="30"/>
        <v>0</v>
      </c>
      <c r="W136" s="112">
        <f t="shared" si="31"/>
        <v>0</v>
      </c>
      <c r="X136" s="237" t="str">
        <f t="shared" si="19"/>
        <v/>
      </c>
      <c r="Y136" s="242" t="b">
        <f t="shared" si="20"/>
        <v>0</v>
      </c>
      <c r="Z136" s="237">
        <f t="shared" si="32"/>
        <v>0</v>
      </c>
      <c r="AA136" s="237">
        <f>IF('Member Info'!N132="",1,"")</f>
        <v>1</v>
      </c>
      <c r="AB136" s="245" t="e">
        <f t="shared" si="33"/>
        <v>#VALUE!</v>
      </c>
      <c r="AC136" s="132" t="str">
        <f t="shared" si="21"/>
        <v/>
      </c>
      <c r="AD136" s="126">
        <f t="shared" si="22"/>
        <v>1</v>
      </c>
      <c r="AE136" s="126" t="str">
        <f>IF('Member Info'!N132&lt;&gt;"",IF('Member Info'!N132&lt;=$R$1,1,0),"")</f>
        <v/>
      </c>
      <c r="AG136" s="126" t="b">
        <f t="shared" si="34"/>
        <v>0</v>
      </c>
      <c r="AH136" s="126">
        <f t="shared" si="35"/>
        <v>0</v>
      </c>
      <c r="AJ136" s="126">
        <f t="shared" si="36"/>
        <v>0</v>
      </c>
      <c r="AK136" s="126">
        <f>IF('Member Info'!F132&gt;$R$1,1,0)</f>
        <v>0</v>
      </c>
      <c r="AL136" s="126" t="b">
        <f>IF(ISERROR(R136),ERROR.TYPE(#REF!)=ERROR.TYPE(R136),FALSE)</f>
        <v>0</v>
      </c>
      <c r="AM136" s="126" t="b">
        <f>IF(ISERROR(S136),ERROR.TYPE(#REF!)=ERROR.TYPE(S136),FALSE)</f>
        <v>0</v>
      </c>
      <c r="AN136" s="126">
        <f>IF(OR('Member Info'!F132&gt;=$S$1,'Member Info'!N132&gt;=$R$1),1,0)</f>
        <v>0</v>
      </c>
    </row>
    <row r="137" spans="1:40" x14ac:dyDescent="0.25">
      <c r="A137" s="4">
        <v>105</v>
      </c>
      <c r="B137" s="166">
        <f>'Member Info'!D133</f>
        <v>0</v>
      </c>
      <c r="C137" s="166">
        <f>'Member Info'!E133</f>
        <v>0</v>
      </c>
      <c r="D137" s="166" t="str">
        <f>'Member Info'!G133</f>
        <v/>
      </c>
      <c r="E137" s="167">
        <f>'Member Info'!B133</f>
        <v>0</v>
      </c>
      <c r="F137" s="244"/>
      <c r="G137" s="168" t="str">
        <f>IF(E137=0,"",
IF('Member Info'!$AM$19&lt;=$R$1,
SUMPRODUCT('Member Info'!L133+IF('Member Info'!H133&gt;'Member Info'!$AJ$12,'Member Info'!$AK$13,IF('Member Info'!H133&gt;'Member Info'!$AJ$11,'Member Info'!$AK$12,IF('Member Info'!H133&gt;'Member Info'!$AJ$10,'Member Info'!$AK$11,IF('Member Info'!H133&gt;'Member Info'!$AJ$9,'Member Info'!$AK$10,IF('Member Info'!H133&gt;'Member Info'!$AJ$8,'Member Info'!$AK$9,'Member Info'!$AK$8)))))),
SUMPRODUCT('Member Info'!L133+IF('Member Info'!H133&gt;'Member Info'!$AG$17,'Member Info'!$AH$18,IF('Member Info'!H133&gt;'Member Info'!$AG$16,'Member Info'!$AH$17,IF('Member Info'!H133&gt;'Member Info'!$AG$15,'Member Info'!$AH$16,IF('Member Info'!H133&gt;'Member Info'!$AG$14,'Member Info'!$AH$15,IF('Member Info'!H133&gt;'Member Info'!$AG$13,'Member Info'!$AH$14,IF('Member Info'!H133&gt;'Member Info'!$AG$12,'Member Info'!$AH$13,IF('Member Info'!H133&gt;'Member Info'!$AG$11,'Member Info'!$AH$12,IF('Member Info'!H133&gt;'Member Info'!$AG$10,'Member Info'!$AH$11,IF('Member Info'!H133&gt;'Member Info'!$AG$9,'Member Info'!$AH$10,IF('Member Info'!H133&gt;'Member Info'!$AG$8,'Member Info'!$AH$9,'Member Info'!$AH$8)))))))))))))</f>
        <v/>
      </c>
      <c r="H137" s="26"/>
      <c r="I137" s="26"/>
      <c r="J137" s="107" t="str">
        <f>IF(E137=0,"",IF('Member Info'!F133&gt;$S$1,CONCATENATE("Joined with practice on ", TEXT('Member Info'!F133, "DD/MM/YYYY")),IF('Member Info'!N133&lt;&gt;"",IF('Member Info'!N133&lt;$R$1,CONCATENATE("Left Scheme on ", TEXT('Member Info'!N133, "DD/MM/YYYY")),IF(ISERROR(G137),"Error Detected, No rate entered",IF(E137=0,"",IF(F137="","Error Detected, No Pensionable pay",IF(ISERROR(AB137)," Unknown Values entered.",IF(T137+U137&lt;1,"Acceptable",IF(R137+S137=200, "No Contributions Entered", IF(K137="","Error Detected, Choose reason&gt;",IF(X137="1",IF(T137=1,"Please Enter Deemed Pensionable Pay","Add Any Relevant Details Above"),"Please Give Details Above"))))))))),IF(ISERROR(G137),"Error Detected, No rate entered",IF(E137=0,"",IF(F137="","Error Detected, No Pensionable pay",IF(ISERROR(AB137)," Unknown Values entered.",IF(T137+U137&lt;1,"Acceptable",IF(R137+S137=200, "No Contributions Entered", IF(K137="","Error Detected, Choose reason&gt;",IF(X137="1",IF(T137=1,"Please Enter Deemed Pensionable Pay","Add relevant Details Above"),"Please give details Above")))))))))))</f>
        <v/>
      </c>
      <c r="K137" s="263"/>
      <c r="L137" s="93"/>
      <c r="M137" s="93" t="str">
        <f t="shared" si="24"/>
        <v/>
      </c>
      <c r="N137" s="96">
        <f t="shared" si="23"/>
        <v>0</v>
      </c>
      <c r="O137" s="96">
        <f t="shared" si="23"/>
        <v>0</v>
      </c>
      <c r="P137" s="220">
        <f>(ROUND((F137/100*'Member Info'!$W$2), 2))</f>
        <v>0</v>
      </c>
      <c r="Q137" s="220" t="e">
        <f t="shared" si="25"/>
        <v>#VALUE!</v>
      </c>
      <c r="R137" s="220" t="str">
        <f t="shared" si="26"/>
        <v/>
      </c>
      <c r="S137" s="229" t="str">
        <f t="shared" si="27"/>
        <v/>
      </c>
      <c r="T137" s="230" t="str">
        <f t="shared" si="28"/>
        <v/>
      </c>
      <c r="U137" s="230" t="str">
        <f t="shared" si="29"/>
        <v/>
      </c>
      <c r="V137" s="224">
        <f t="shared" si="30"/>
        <v>0</v>
      </c>
      <c r="W137" s="112">
        <f t="shared" si="31"/>
        <v>0</v>
      </c>
      <c r="X137" s="237" t="str">
        <f t="shared" si="19"/>
        <v/>
      </c>
      <c r="Y137" s="242" t="b">
        <f t="shared" si="20"/>
        <v>0</v>
      </c>
      <c r="Z137" s="237">
        <f t="shared" si="32"/>
        <v>0</v>
      </c>
      <c r="AA137" s="237">
        <f>IF('Member Info'!N133="",1,"")</f>
        <v>1</v>
      </c>
      <c r="AB137" s="245" t="e">
        <f t="shared" si="33"/>
        <v>#VALUE!</v>
      </c>
      <c r="AC137" s="132" t="str">
        <f t="shared" si="21"/>
        <v/>
      </c>
      <c r="AD137" s="126">
        <f t="shared" si="22"/>
        <v>1</v>
      </c>
      <c r="AE137" s="126" t="str">
        <f>IF('Member Info'!N133&lt;&gt;"",IF('Member Info'!N133&lt;=$R$1,1,0),"")</f>
        <v/>
      </c>
      <c r="AG137" s="126" t="b">
        <f t="shared" si="34"/>
        <v>0</v>
      </c>
      <c r="AH137" s="126">
        <f t="shared" si="35"/>
        <v>0</v>
      </c>
      <c r="AJ137" s="126">
        <f t="shared" si="36"/>
        <v>0</v>
      </c>
      <c r="AK137" s="126">
        <f>IF('Member Info'!F133&gt;$R$1,1,0)</f>
        <v>0</v>
      </c>
      <c r="AL137" s="126" t="b">
        <f>IF(ISERROR(R137),ERROR.TYPE(#REF!)=ERROR.TYPE(R137),FALSE)</f>
        <v>0</v>
      </c>
      <c r="AM137" s="126" t="b">
        <f>IF(ISERROR(S137),ERROR.TYPE(#REF!)=ERROR.TYPE(S137),FALSE)</f>
        <v>0</v>
      </c>
      <c r="AN137" s="126">
        <f>IF(OR('Member Info'!F133&gt;=$S$1,'Member Info'!N133&gt;=$R$1),1,0)</f>
        <v>0</v>
      </c>
    </row>
    <row r="138" spans="1:40" x14ac:dyDescent="0.25">
      <c r="A138" s="4">
        <v>106</v>
      </c>
      <c r="B138" s="166">
        <f>'Member Info'!D134</f>
        <v>0</v>
      </c>
      <c r="C138" s="166">
        <f>'Member Info'!E134</f>
        <v>0</v>
      </c>
      <c r="D138" s="166" t="str">
        <f>'Member Info'!G134</f>
        <v/>
      </c>
      <c r="E138" s="167">
        <f>'Member Info'!B134</f>
        <v>0</v>
      </c>
      <c r="F138" s="244"/>
      <c r="G138" s="168" t="str">
        <f>IF(E138=0,"",
IF('Member Info'!$AM$19&lt;=$R$1,
SUMPRODUCT('Member Info'!L134+IF('Member Info'!H134&gt;'Member Info'!$AJ$12,'Member Info'!$AK$13,IF('Member Info'!H134&gt;'Member Info'!$AJ$11,'Member Info'!$AK$12,IF('Member Info'!H134&gt;'Member Info'!$AJ$10,'Member Info'!$AK$11,IF('Member Info'!H134&gt;'Member Info'!$AJ$9,'Member Info'!$AK$10,IF('Member Info'!H134&gt;'Member Info'!$AJ$8,'Member Info'!$AK$9,'Member Info'!$AK$8)))))),
SUMPRODUCT('Member Info'!L134+IF('Member Info'!H134&gt;'Member Info'!$AG$17,'Member Info'!$AH$18,IF('Member Info'!H134&gt;'Member Info'!$AG$16,'Member Info'!$AH$17,IF('Member Info'!H134&gt;'Member Info'!$AG$15,'Member Info'!$AH$16,IF('Member Info'!H134&gt;'Member Info'!$AG$14,'Member Info'!$AH$15,IF('Member Info'!H134&gt;'Member Info'!$AG$13,'Member Info'!$AH$14,IF('Member Info'!H134&gt;'Member Info'!$AG$12,'Member Info'!$AH$13,IF('Member Info'!H134&gt;'Member Info'!$AG$11,'Member Info'!$AH$12,IF('Member Info'!H134&gt;'Member Info'!$AG$10,'Member Info'!$AH$11,IF('Member Info'!H134&gt;'Member Info'!$AG$9,'Member Info'!$AH$10,IF('Member Info'!H134&gt;'Member Info'!$AG$8,'Member Info'!$AH$9,'Member Info'!$AH$8)))))))))))))</f>
        <v/>
      </c>
      <c r="H138" s="26"/>
      <c r="I138" s="26"/>
      <c r="J138" s="107" t="str">
        <f>IF(E138=0,"",IF('Member Info'!F134&gt;$S$1,CONCATENATE("Joined with practice on ", TEXT('Member Info'!F134, "DD/MM/YYYY")),IF('Member Info'!N134&lt;&gt;"",IF('Member Info'!N134&lt;$R$1,CONCATENATE("Left Scheme on ", TEXT('Member Info'!N134, "DD/MM/YYYY")),IF(ISERROR(G138),"Error Detected, No rate entered",IF(E138=0,"",IF(F138="","Error Detected, No Pensionable pay",IF(ISERROR(AB138)," Unknown Values entered.",IF(T138+U138&lt;1,"Acceptable",IF(R138+S138=200, "No Contributions Entered", IF(K138="","Error Detected, Choose reason&gt;",IF(X138="1",IF(T138=1,"Please Enter Deemed Pensionable Pay","Add Any Relevant Details Above"),"Please Give Details Above"))))))))),IF(ISERROR(G138),"Error Detected, No rate entered",IF(E138=0,"",IF(F138="","Error Detected, No Pensionable pay",IF(ISERROR(AB138)," Unknown Values entered.",IF(T138+U138&lt;1,"Acceptable",IF(R138+S138=200, "No Contributions Entered", IF(K138="","Error Detected, Choose reason&gt;",IF(X138="1",IF(T138=1,"Please Enter Deemed Pensionable Pay","Add relevant Details Above"),"Please give details Above")))))))))))</f>
        <v/>
      </c>
      <c r="K138" s="263"/>
      <c r="L138" s="93"/>
      <c r="M138" s="93" t="str">
        <f t="shared" si="24"/>
        <v/>
      </c>
      <c r="N138" s="96">
        <f t="shared" si="23"/>
        <v>0</v>
      </c>
      <c r="O138" s="96">
        <f t="shared" si="23"/>
        <v>0</v>
      </c>
      <c r="P138" s="220">
        <f>(ROUND((F138/100*'Member Info'!$W$2), 2))</f>
        <v>0</v>
      </c>
      <c r="Q138" s="220" t="e">
        <f t="shared" si="25"/>
        <v>#VALUE!</v>
      </c>
      <c r="R138" s="220" t="str">
        <f t="shared" si="26"/>
        <v/>
      </c>
      <c r="S138" s="229" t="str">
        <f t="shared" si="27"/>
        <v/>
      </c>
      <c r="T138" s="230" t="str">
        <f t="shared" si="28"/>
        <v/>
      </c>
      <c r="U138" s="230" t="str">
        <f t="shared" si="29"/>
        <v/>
      </c>
      <c r="V138" s="224">
        <f t="shared" si="30"/>
        <v>0</v>
      </c>
      <c r="W138" s="112">
        <f t="shared" si="31"/>
        <v>0</v>
      </c>
      <c r="X138" s="237" t="str">
        <f t="shared" si="19"/>
        <v/>
      </c>
      <c r="Y138" s="242" t="b">
        <f t="shared" si="20"/>
        <v>0</v>
      </c>
      <c r="Z138" s="237">
        <f t="shared" si="32"/>
        <v>0</v>
      </c>
      <c r="AA138" s="237">
        <f>IF('Member Info'!N134="",1,"")</f>
        <v>1</v>
      </c>
      <c r="AB138" s="245" t="e">
        <f t="shared" si="33"/>
        <v>#VALUE!</v>
      </c>
      <c r="AC138" s="132" t="str">
        <f t="shared" si="21"/>
        <v/>
      </c>
      <c r="AD138" s="126">
        <f t="shared" si="22"/>
        <v>1</v>
      </c>
      <c r="AE138" s="126" t="str">
        <f>IF('Member Info'!N134&lt;&gt;"",IF('Member Info'!N134&lt;=$R$1,1,0),"")</f>
        <v/>
      </c>
      <c r="AG138" s="126" t="b">
        <f t="shared" si="34"/>
        <v>0</v>
      </c>
      <c r="AH138" s="126">
        <f t="shared" si="35"/>
        <v>0</v>
      </c>
      <c r="AJ138" s="126">
        <f t="shared" si="36"/>
        <v>0</v>
      </c>
      <c r="AK138" s="126">
        <f>IF('Member Info'!F134&gt;$R$1,1,0)</f>
        <v>0</v>
      </c>
      <c r="AL138" s="126" t="b">
        <f>IF(ISERROR(R138),ERROR.TYPE(#REF!)=ERROR.TYPE(R138),FALSE)</f>
        <v>0</v>
      </c>
      <c r="AM138" s="126" t="b">
        <f>IF(ISERROR(S138),ERROR.TYPE(#REF!)=ERROR.TYPE(S138),FALSE)</f>
        <v>0</v>
      </c>
      <c r="AN138" s="126">
        <f>IF(OR('Member Info'!F134&gt;=$S$1,'Member Info'!N134&gt;=$R$1),1,0)</f>
        <v>0</v>
      </c>
    </row>
    <row r="139" spans="1:40" x14ac:dyDescent="0.25">
      <c r="A139" s="4">
        <v>107</v>
      </c>
      <c r="B139" s="166">
        <f>'Member Info'!D135</f>
        <v>0</v>
      </c>
      <c r="C139" s="166">
        <f>'Member Info'!E135</f>
        <v>0</v>
      </c>
      <c r="D139" s="166" t="str">
        <f>'Member Info'!G135</f>
        <v/>
      </c>
      <c r="E139" s="167">
        <f>'Member Info'!B135</f>
        <v>0</v>
      </c>
      <c r="F139" s="244"/>
      <c r="G139" s="168" t="str">
        <f>IF(E139=0,"",
IF('Member Info'!$AM$19&lt;=$R$1,
SUMPRODUCT('Member Info'!L135+IF('Member Info'!H135&gt;'Member Info'!$AJ$12,'Member Info'!$AK$13,IF('Member Info'!H135&gt;'Member Info'!$AJ$11,'Member Info'!$AK$12,IF('Member Info'!H135&gt;'Member Info'!$AJ$10,'Member Info'!$AK$11,IF('Member Info'!H135&gt;'Member Info'!$AJ$9,'Member Info'!$AK$10,IF('Member Info'!H135&gt;'Member Info'!$AJ$8,'Member Info'!$AK$9,'Member Info'!$AK$8)))))),
SUMPRODUCT('Member Info'!L135+IF('Member Info'!H135&gt;'Member Info'!$AG$17,'Member Info'!$AH$18,IF('Member Info'!H135&gt;'Member Info'!$AG$16,'Member Info'!$AH$17,IF('Member Info'!H135&gt;'Member Info'!$AG$15,'Member Info'!$AH$16,IF('Member Info'!H135&gt;'Member Info'!$AG$14,'Member Info'!$AH$15,IF('Member Info'!H135&gt;'Member Info'!$AG$13,'Member Info'!$AH$14,IF('Member Info'!H135&gt;'Member Info'!$AG$12,'Member Info'!$AH$13,IF('Member Info'!H135&gt;'Member Info'!$AG$11,'Member Info'!$AH$12,IF('Member Info'!H135&gt;'Member Info'!$AG$10,'Member Info'!$AH$11,IF('Member Info'!H135&gt;'Member Info'!$AG$9,'Member Info'!$AH$10,IF('Member Info'!H135&gt;'Member Info'!$AG$8,'Member Info'!$AH$9,'Member Info'!$AH$8)))))))))))))</f>
        <v/>
      </c>
      <c r="H139" s="26"/>
      <c r="I139" s="26"/>
      <c r="J139" s="107" t="str">
        <f>IF(E139=0,"",IF('Member Info'!F135&gt;$S$1,CONCATENATE("Joined with practice on ", TEXT('Member Info'!F135, "DD/MM/YYYY")),IF('Member Info'!N135&lt;&gt;"",IF('Member Info'!N135&lt;$R$1,CONCATENATE("Left Scheme on ", TEXT('Member Info'!N135, "DD/MM/YYYY")),IF(ISERROR(G139),"Error Detected, No rate entered",IF(E139=0,"",IF(F139="","Error Detected, No Pensionable pay",IF(ISERROR(AB139)," Unknown Values entered.",IF(T139+U139&lt;1,"Acceptable",IF(R139+S139=200, "No Contributions Entered", IF(K139="","Error Detected, Choose reason&gt;",IF(X139="1",IF(T139=1,"Please Enter Deemed Pensionable Pay","Add Any Relevant Details Above"),"Please Give Details Above"))))))))),IF(ISERROR(G139),"Error Detected, No rate entered",IF(E139=0,"",IF(F139="","Error Detected, No Pensionable pay",IF(ISERROR(AB139)," Unknown Values entered.",IF(T139+U139&lt;1,"Acceptable",IF(R139+S139=200, "No Contributions Entered", IF(K139="","Error Detected, Choose reason&gt;",IF(X139="1",IF(T139=1,"Please Enter Deemed Pensionable Pay","Add relevant Details Above"),"Please give details Above")))))))))))</f>
        <v/>
      </c>
      <c r="K139" s="263"/>
      <c r="L139" s="93"/>
      <c r="M139" s="93" t="str">
        <f t="shared" si="24"/>
        <v/>
      </c>
      <c r="N139" s="96">
        <f t="shared" si="23"/>
        <v>0</v>
      </c>
      <c r="O139" s="96">
        <f t="shared" si="23"/>
        <v>0</v>
      </c>
      <c r="P139" s="220">
        <f>(ROUND((F139/100*'Member Info'!$W$2), 2))</f>
        <v>0</v>
      </c>
      <c r="Q139" s="220" t="e">
        <f t="shared" si="25"/>
        <v>#VALUE!</v>
      </c>
      <c r="R139" s="220" t="str">
        <f t="shared" si="26"/>
        <v/>
      </c>
      <c r="S139" s="229" t="str">
        <f t="shared" si="27"/>
        <v/>
      </c>
      <c r="T139" s="230" t="str">
        <f t="shared" si="28"/>
        <v/>
      </c>
      <c r="U139" s="230" t="str">
        <f t="shared" si="29"/>
        <v/>
      </c>
      <c r="V139" s="224">
        <f t="shared" si="30"/>
        <v>0</v>
      </c>
      <c r="W139" s="112">
        <f t="shared" si="31"/>
        <v>0</v>
      </c>
      <c r="X139" s="237" t="str">
        <f t="shared" si="19"/>
        <v/>
      </c>
      <c r="Y139" s="242" t="b">
        <f t="shared" si="20"/>
        <v>0</v>
      </c>
      <c r="Z139" s="237">
        <f t="shared" si="32"/>
        <v>0</v>
      </c>
      <c r="AA139" s="237">
        <f>IF('Member Info'!N135="",1,"")</f>
        <v>1</v>
      </c>
      <c r="AB139" s="245" t="e">
        <f t="shared" si="33"/>
        <v>#VALUE!</v>
      </c>
      <c r="AC139" s="132" t="str">
        <f t="shared" si="21"/>
        <v/>
      </c>
      <c r="AD139" s="126">
        <f t="shared" si="22"/>
        <v>1</v>
      </c>
      <c r="AE139" s="126" t="str">
        <f>IF('Member Info'!N135&lt;&gt;"",IF('Member Info'!N135&lt;=$R$1,1,0),"")</f>
        <v/>
      </c>
      <c r="AG139" s="126" t="b">
        <f t="shared" si="34"/>
        <v>0</v>
      </c>
      <c r="AH139" s="126">
        <f t="shared" si="35"/>
        <v>0</v>
      </c>
      <c r="AJ139" s="126">
        <f t="shared" si="36"/>
        <v>0</v>
      </c>
      <c r="AK139" s="126">
        <f>IF('Member Info'!F135&gt;$R$1,1,0)</f>
        <v>0</v>
      </c>
      <c r="AL139" s="126" t="b">
        <f>IF(ISERROR(R139),ERROR.TYPE(#REF!)=ERROR.TYPE(R139),FALSE)</f>
        <v>0</v>
      </c>
      <c r="AM139" s="126" t="b">
        <f>IF(ISERROR(S139),ERROR.TYPE(#REF!)=ERROR.TYPE(S139),FALSE)</f>
        <v>0</v>
      </c>
      <c r="AN139" s="126">
        <f>IF(OR('Member Info'!F135&gt;=$S$1,'Member Info'!N135&gt;=$R$1),1,0)</f>
        <v>0</v>
      </c>
    </row>
    <row r="140" spans="1:40" x14ac:dyDescent="0.25">
      <c r="A140" s="4">
        <v>108</v>
      </c>
      <c r="B140" s="166">
        <f>'Member Info'!D136</f>
        <v>0</v>
      </c>
      <c r="C140" s="166">
        <f>'Member Info'!E136</f>
        <v>0</v>
      </c>
      <c r="D140" s="166" t="str">
        <f>'Member Info'!G136</f>
        <v/>
      </c>
      <c r="E140" s="167">
        <f>'Member Info'!B136</f>
        <v>0</v>
      </c>
      <c r="F140" s="244"/>
      <c r="G140" s="168" t="str">
        <f>IF(E140=0,"",
IF('Member Info'!$AM$19&lt;=$R$1,
SUMPRODUCT('Member Info'!L136+IF('Member Info'!H136&gt;'Member Info'!$AJ$12,'Member Info'!$AK$13,IF('Member Info'!H136&gt;'Member Info'!$AJ$11,'Member Info'!$AK$12,IF('Member Info'!H136&gt;'Member Info'!$AJ$10,'Member Info'!$AK$11,IF('Member Info'!H136&gt;'Member Info'!$AJ$9,'Member Info'!$AK$10,IF('Member Info'!H136&gt;'Member Info'!$AJ$8,'Member Info'!$AK$9,'Member Info'!$AK$8)))))),
SUMPRODUCT('Member Info'!L136+IF('Member Info'!H136&gt;'Member Info'!$AG$17,'Member Info'!$AH$18,IF('Member Info'!H136&gt;'Member Info'!$AG$16,'Member Info'!$AH$17,IF('Member Info'!H136&gt;'Member Info'!$AG$15,'Member Info'!$AH$16,IF('Member Info'!H136&gt;'Member Info'!$AG$14,'Member Info'!$AH$15,IF('Member Info'!H136&gt;'Member Info'!$AG$13,'Member Info'!$AH$14,IF('Member Info'!H136&gt;'Member Info'!$AG$12,'Member Info'!$AH$13,IF('Member Info'!H136&gt;'Member Info'!$AG$11,'Member Info'!$AH$12,IF('Member Info'!H136&gt;'Member Info'!$AG$10,'Member Info'!$AH$11,IF('Member Info'!H136&gt;'Member Info'!$AG$9,'Member Info'!$AH$10,IF('Member Info'!H136&gt;'Member Info'!$AG$8,'Member Info'!$AH$9,'Member Info'!$AH$8)))))))))))))</f>
        <v/>
      </c>
      <c r="H140" s="26"/>
      <c r="I140" s="26"/>
      <c r="J140" s="107" t="str">
        <f>IF(E140=0,"",IF('Member Info'!F136&gt;$S$1,CONCATENATE("Joined with practice on ", TEXT('Member Info'!F136, "DD/MM/YYYY")),IF('Member Info'!N136&lt;&gt;"",IF('Member Info'!N136&lt;$R$1,CONCATENATE("Left Scheme on ", TEXT('Member Info'!N136, "DD/MM/YYYY")),IF(ISERROR(G140),"Error Detected, No rate entered",IF(E140=0,"",IF(F140="","Error Detected, No Pensionable pay",IF(ISERROR(AB140)," Unknown Values entered.",IF(T140+U140&lt;1,"Acceptable",IF(R140+S140=200, "No Contributions Entered", IF(K140="","Error Detected, Choose reason&gt;",IF(X140="1",IF(T140=1,"Please Enter Deemed Pensionable Pay","Add Any Relevant Details Above"),"Please Give Details Above"))))))))),IF(ISERROR(G140),"Error Detected, No rate entered",IF(E140=0,"",IF(F140="","Error Detected, No Pensionable pay",IF(ISERROR(AB140)," Unknown Values entered.",IF(T140+U140&lt;1,"Acceptable",IF(R140+S140=200, "No Contributions Entered", IF(K140="","Error Detected, Choose reason&gt;",IF(X140="1",IF(T140=1,"Please Enter Deemed Pensionable Pay","Add relevant Details Above"),"Please give details Above")))))))))))</f>
        <v/>
      </c>
      <c r="K140" s="263"/>
      <c r="L140" s="93"/>
      <c r="M140" s="93" t="str">
        <f t="shared" si="24"/>
        <v/>
      </c>
      <c r="N140" s="96">
        <f t="shared" si="23"/>
        <v>0</v>
      </c>
      <c r="O140" s="96">
        <f t="shared" si="23"/>
        <v>0</v>
      </c>
      <c r="P140" s="220">
        <f>(ROUND((F140/100*'Member Info'!$W$2), 2))</f>
        <v>0</v>
      </c>
      <c r="Q140" s="220" t="e">
        <f t="shared" si="25"/>
        <v>#VALUE!</v>
      </c>
      <c r="R140" s="220" t="str">
        <f t="shared" si="26"/>
        <v/>
      </c>
      <c r="S140" s="229" t="str">
        <f t="shared" si="27"/>
        <v/>
      </c>
      <c r="T140" s="230" t="str">
        <f t="shared" si="28"/>
        <v/>
      </c>
      <c r="U140" s="230" t="str">
        <f t="shared" si="29"/>
        <v/>
      </c>
      <c r="V140" s="224">
        <f t="shared" si="30"/>
        <v>0</v>
      </c>
      <c r="W140" s="112">
        <f t="shared" si="31"/>
        <v>0</v>
      </c>
      <c r="X140" s="237" t="str">
        <f t="shared" si="19"/>
        <v/>
      </c>
      <c r="Y140" s="242" t="b">
        <f t="shared" si="20"/>
        <v>0</v>
      </c>
      <c r="Z140" s="237">
        <f t="shared" si="32"/>
        <v>0</v>
      </c>
      <c r="AA140" s="237">
        <f>IF('Member Info'!N136="",1,"")</f>
        <v>1</v>
      </c>
      <c r="AB140" s="245" t="e">
        <f t="shared" si="33"/>
        <v>#VALUE!</v>
      </c>
      <c r="AC140" s="132" t="str">
        <f t="shared" si="21"/>
        <v/>
      </c>
      <c r="AD140" s="126">
        <f t="shared" si="22"/>
        <v>1</v>
      </c>
      <c r="AE140" s="126" t="str">
        <f>IF('Member Info'!N136&lt;&gt;"",IF('Member Info'!N136&lt;=$R$1,1,0),"")</f>
        <v/>
      </c>
      <c r="AG140" s="126" t="b">
        <f t="shared" si="34"/>
        <v>0</v>
      </c>
      <c r="AH140" s="126">
        <f t="shared" si="35"/>
        <v>0</v>
      </c>
      <c r="AJ140" s="126">
        <f t="shared" si="36"/>
        <v>0</v>
      </c>
      <c r="AK140" s="126">
        <f>IF('Member Info'!F136&gt;$R$1,1,0)</f>
        <v>0</v>
      </c>
      <c r="AL140" s="126" t="b">
        <f>IF(ISERROR(R140),ERROR.TYPE(#REF!)=ERROR.TYPE(R140),FALSE)</f>
        <v>0</v>
      </c>
      <c r="AM140" s="126" t="b">
        <f>IF(ISERROR(S140),ERROR.TYPE(#REF!)=ERROR.TYPE(S140),FALSE)</f>
        <v>0</v>
      </c>
      <c r="AN140" s="126">
        <f>IF(OR('Member Info'!F136&gt;=$S$1,'Member Info'!N136&gt;=$R$1),1,0)</f>
        <v>0</v>
      </c>
    </row>
    <row r="141" spans="1:40" x14ac:dyDescent="0.25">
      <c r="A141" s="4">
        <v>109</v>
      </c>
      <c r="B141" s="166">
        <f>'Member Info'!D137</f>
        <v>0</v>
      </c>
      <c r="C141" s="166">
        <f>'Member Info'!E137</f>
        <v>0</v>
      </c>
      <c r="D141" s="166" t="str">
        <f>'Member Info'!G137</f>
        <v/>
      </c>
      <c r="E141" s="167">
        <f>'Member Info'!B137</f>
        <v>0</v>
      </c>
      <c r="F141" s="244"/>
      <c r="G141" s="168" t="str">
        <f>IF(E141=0,"",
IF('Member Info'!$AM$19&lt;=$R$1,
SUMPRODUCT('Member Info'!L137+IF('Member Info'!H137&gt;'Member Info'!$AJ$12,'Member Info'!$AK$13,IF('Member Info'!H137&gt;'Member Info'!$AJ$11,'Member Info'!$AK$12,IF('Member Info'!H137&gt;'Member Info'!$AJ$10,'Member Info'!$AK$11,IF('Member Info'!H137&gt;'Member Info'!$AJ$9,'Member Info'!$AK$10,IF('Member Info'!H137&gt;'Member Info'!$AJ$8,'Member Info'!$AK$9,'Member Info'!$AK$8)))))),
SUMPRODUCT('Member Info'!L137+IF('Member Info'!H137&gt;'Member Info'!$AG$17,'Member Info'!$AH$18,IF('Member Info'!H137&gt;'Member Info'!$AG$16,'Member Info'!$AH$17,IF('Member Info'!H137&gt;'Member Info'!$AG$15,'Member Info'!$AH$16,IF('Member Info'!H137&gt;'Member Info'!$AG$14,'Member Info'!$AH$15,IF('Member Info'!H137&gt;'Member Info'!$AG$13,'Member Info'!$AH$14,IF('Member Info'!H137&gt;'Member Info'!$AG$12,'Member Info'!$AH$13,IF('Member Info'!H137&gt;'Member Info'!$AG$11,'Member Info'!$AH$12,IF('Member Info'!H137&gt;'Member Info'!$AG$10,'Member Info'!$AH$11,IF('Member Info'!H137&gt;'Member Info'!$AG$9,'Member Info'!$AH$10,IF('Member Info'!H137&gt;'Member Info'!$AG$8,'Member Info'!$AH$9,'Member Info'!$AH$8)))))))))))))</f>
        <v/>
      </c>
      <c r="H141" s="26"/>
      <c r="I141" s="26"/>
      <c r="J141" s="107" t="str">
        <f>IF(E141=0,"",IF('Member Info'!F137&gt;$S$1,CONCATENATE("Joined with practice on ", TEXT('Member Info'!F137, "DD/MM/YYYY")),IF('Member Info'!N137&lt;&gt;"",IF('Member Info'!N137&lt;$R$1,CONCATENATE("Left Scheme on ", TEXT('Member Info'!N137, "DD/MM/YYYY")),IF(ISERROR(G141),"Error Detected, No rate entered",IF(E141=0,"",IF(F141="","Error Detected, No Pensionable pay",IF(ISERROR(AB141)," Unknown Values entered.",IF(T141+U141&lt;1,"Acceptable",IF(R141+S141=200, "No Contributions Entered", IF(K141="","Error Detected, Choose reason&gt;",IF(X141="1",IF(T141=1,"Please Enter Deemed Pensionable Pay","Add Any Relevant Details Above"),"Please Give Details Above"))))))))),IF(ISERROR(G141),"Error Detected, No rate entered",IF(E141=0,"",IF(F141="","Error Detected, No Pensionable pay",IF(ISERROR(AB141)," Unknown Values entered.",IF(T141+U141&lt;1,"Acceptable",IF(R141+S141=200, "No Contributions Entered", IF(K141="","Error Detected, Choose reason&gt;",IF(X141="1",IF(T141=1,"Please Enter Deemed Pensionable Pay","Add relevant Details Above"),"Please give details Above")))))))))))</f>
        <v/>
      </c>
      <c r="K141" s="263"/>
      <c r="L141" s="93"/>
      <c r="M141" s="93" t="str">
        <f t="shared" si="24"/>
        <v/>
      </c>
      <c r="N141" s="96">
        <f t="shared" si="23"/>
        <v>0</v>
      </c>
      <c r="O141" s="96">
        <f t="shared" si="23"/>
        <v>0</v>
      </c>
      <c r="P141" s="220">
        <f>(ROUND((F141/100*'Member Info'!$W$2), 2))</f>
        <v>0</v>
      </c>
      <c r="Q141" s="220" t="e">
        <f t="shared" si="25"/>
        <v>#VALUE!</v>
      </c>
      <c r="R141" s="220" t="str">
        <f t="shared" si="26"/>
        <v/>
      </c>
      <c r="S141" s="229" t="str">
        <f t="shared" si="27"/>
        <v/>
      </c>
      <c r="T141" s="230" t="str">
        <f t="shared" si="28"/>
        <v/>
      </c>
      <c r="U141" s="230" t="str">
        <f t="shared" si="29"/>
        <v/>
      </c>
      <c r="V141" s="224">
        <f t="shared" si="30"/>
        <v>0</v>
      </c>
      <c r="W141" s="112">
        <f t="shared" si="31"/>
        <v>0</v>
      </c>
      <c r="X141" s="237" t="str">
        <f t="shared" si="19"/>
        <v/>
      </c>
      <c r="Y141" s="242" t="b">
        <f t="shared" si="20"/>
        <v>0</v>
      </c>
      <c r="Z141" s="237">
        <f t="shared" si="32"/>
        <v>0</v>
      </c>
      <c r="AA141" s="237">
        <f>IF('Member Info'!N137="",1,"")</f>
        <v>1</v>
      </c>
      <c r="AB141" s="245" t="e">
        <f t="shared" si="33"/>
        <v>#VALUE!</v>
      </c>
      <c r="AC141" s="132" t="str">
        <f t="shared" si="21"/>
        <v/>
      </c>
      <c r="AD141" s="126">
        <f t="shared" si="22"/>
        <v>1</v>
      </c>
      <c r="AE141" s="126" t="str">
        <f>IF('Member Info'!N137&lt;&gt;"",IF('Member Info'!N137&lt;=$R$1,1,0),"")</f>
        <v/>
      </c>
      <c r="AG141" s="126" t="b">
        <f t="shared" si="34"/>
        <v>0</v>
      </c>
      <c r="AH141" s="126">
        <f t="shared" si="35"/>
        <v>0</v>
      </c>
      <c r="AJ141" s="126">
        <f t="shared" si="36"/>
        <v>0</v>
      </c>
      <c r="AK141" s="126">
        <f>IF('Member Info'!F137&gt;$R$1,1,0)</f>
        <v>0</v>
      </c>
      <c r="AL141" s="126" t="b">
        <f>IF(ISERROR(R141),ERROR.TYPE(#REF!)=ERROR.TYPE(R141),FALSE)</f>
        <v>0</v>
      </c>
      <c r="AM141" s="126" t="b">
        <f>IF(ISERROR(S141),ERROR.TYPE(#REF!)=ERROR.TYPE(S141),FALSE)</f>
        <v>0</v>
      </c>
      <c r="AN141" s="126">
        <f>IF(OR('Member Info'!F137&gt;=$S$1,'Member Info'!N137&gt;=$R$1),1,0)</f>
        <v>0</v>
      </c>
    </row>
    <row r="142" spans="1:40" x14ac:dyDescent="0.25">
      <c r="A142" s="4">
        <v>110</v>
      </c>
      <c r="B142" s="166">
        <f>'Member Info'!D138</f>
        <v>0</v>
      </c>
      <c r="C142" s="166">
        <f>'Member Info'!E138</f>
        <v>0</v>
      </c>
      <c r="D142" s="166" t="str">
        <f>'Member Info'!G138</f>
        <v/>
      </c>
      <c r="E142" s="167">
        <f>'Member Info'!B138</f>
        <v>0</v>
      </c>
      <c r="F142" s="244"/>
      <c r="G142" s="168" t="str">
        <f>IF(E142=0,"",
IF('Member Info'!$AM$19&lt;=$R$1,
SUMPRODUCT('Member Info'!L138+IF('Member Info'!H138&gt;'Member Info'!$AJ$12,'Member Info'!$AK$13,IF('Member Info'!H138&gt;'Member Info'!$AJ$11,'Member Info'!$AK$12,IF('Member Info'!H138&gt;'Member Info'!$AJ$10,'Member Info'!$AK$11,IF('Member Info'!H138&gt;'Member Info'!$AJ$9,'Member Info'!$AK$10,IF('Member Info'!H138&gt;'Member Info'!$AJ$8,'Member Info'!$AK$9,'Member Info'!$AK$8)))))),
SUMPRODUCT('Member Info'!L138+IF('Member Info'!H138&gt;'Member Info'!$AG$17,'Member Info'!$AH$18,IF('Member Info'!H138&gt;'Member Info'!$AG$16,'Member Info'!$AH$17,IF('Member Info'!H138&gt;'Member Info'!$AG$15,'Member Info'!$AH$16,IF('Member Info'!H138&gt;'Member Info'!$AG$14,'Member Info'!$AH$15,IF('Member Info'!H138&gt;'Member Info'!$AG$13,'Member Info'!$AH$14,IF('Member Info'!H138&gt;'Member Info'!$AG$12,'Member Info'!$AH$13,IF('Member Info'!H138&gt;'Member Info'!$AG$11,'Member Info'!$AH$12,IF('Member Info'!H138&gt;'Member Info'!$AG$10,'Member Info'!$AH$11,IF('Member Info'!H138&gt;'Member Info'!$AG$9,'Member Info'!$AH$10,IF('Member Info'!H138&gt;'Member Info'!$AG$8,'Member Info'!$AH$9,'Member Info'!$AH$8)))))))))))))</f>
        <v/>
      </c>
      <c r="H142" s="26"/>
      <c r="I142" s="26"/>
      <c r="J142" s="107" t="str">
        <f>IF(E142=0,"",IF('Member Info'!F138&gt;$S$1,CONCATENATE("Joined with practice on ", TEXT('Member Info'!F138, "DD/MM/YYYY")),IF('Member Info'!N138&lt;&gt;"",IF('Member Info'!N138&lt;$R$1,CONCATENATE("Left Scheme on ", TEXT('Member Info'!N138, "DD/MM/YYYY")),IF(ISERROR(G142),"Error Detected, No rate entered",IF(E142=0,"",IF(F142="","Error Detected, No Pensionable pay",IF(ISERROR(AB142)," Unknown Values entered.",IF(T142+U142&lt;1,"Acceptable",IF(R142+S142=200, "No Contributions Entered", IF(K142="","Error Detected, Choose reason&gt;",IF(X142="1",IF(T142=1,"Please Enter Deemed Pensionable Pay","Add Any Relevant Details Above"),"Please Give Details Above"))))))))),IF(ISERROR(G142),"Error Detected, No rate entered",IF(E142=0,"",IF(F142="","Error Detected, No Pensionable pay",IF(ISERROR(AB142)," Unknown Values entered.",IF(T142+U142&lt;1,"Acceptable",IF(R142+S142=200, "No Contributions Entered", IF(K142="","Error Detected, Choose reason&gt;",IF(X142="1",IF(T142=1,"Please Enter Deemed Pensionable Pay","Add relevant Details Above"),"Please give details Above")))))))))))</f>
        <v/>
      </c>
      <c r="K142" s="263"/>
      <c r="L142" s="93"/>
      <c r="M142" s="93" t="str">
        <f t="shared" si="24"/>
        <v/>
      </c>
      <c r="N142" s="96">
        <f t="shared" si="23"/>
        <v>0</v>
      </c>
      <c r="O142" s="96">
        <f t="shared" si="23"/>
        <v>0</v>
      </c>
      <c r="P142" s="220">
        <f>(ROUND((F142/100*'Member Info'!$W$2), 2))</f>
        <v>0</v>
      </c>
      <c r="Q142" s="220" t="e">
        <f t="shared" si="25"/>
        <v>#VALUE!</v>
      </c>
      <c r="R142" s="220" t="str">
        <f t="shared" si="26"/>
        <v/>
      </c>
      <c r="S142" s="229" t="str">
        <f t="shared" si="27"/>
        <v/>
      </c>
      <c r="T142" s="230" t="str">
        <f t="shared" si="28"/>
        <v/>
      </c>
      <c r="U142" s="230" t="str">
        <f t="shared" si="29"/>
        <v/>
      </c>
      <c r="V142" s="224">
        <f t="shared" si="30"/>
        <v>0</v>
      </c>
      <c r="W142" s="112">
        <f t="shared" si="31"/>
        <v>0</v>
      </c>
      <c r="X142" s="237" t="str">
        <f t="shared" si="19"/>
        <v/>
      </c>
      <c r="Y142" s="242" t="b">
        <f t="shared" si="20"/>
        <v>0</v>
      </c>
      <c r="Z142" s="237">
        <f t="shared" si="32"/>
        <v>0</v>
      </c>
      <c r="AA142" s="237">
        <f>IF('Member Info'!N138="",1,"")</f>
        <v>1</v>
      </c>
      <c r="AB142" s="245" t="e">
        <f t="shared" si="33"/>
        <v>#VALUE!</v>
      </c>
      <c r="AC142" s="132" t="str">
        <f t="shared" si="21"/>
        <v/>
      </c>
      <c r="AD142" s="126">
        <f t="shared" si="22"/>
        <v>1</v>
      </c>
      <c r="AE142" s="126" t="str">
        <f>IF('Member Info'!N138&lt;&gt;"",IF('Member Info'!N138&lt;=$R$1,1,0),"")</f>
        <v/>
      </c>
      <c r="AG142" s="126" t="b">
        <f t="shared" si="34"/>
        <v>0</v>
      </c>
      <c r="AH142" s="126">
        <f t="shared" si="35"/>
        <v>0</v>
      </c>
      <c r="AJ142" s="126">
        <f t="shared" si="36"/>
        <v>0</v>
      </c>
      <c r="AK142" s="126">
        <f>IF('Member Info'!F138&gt;$R$1,1,0)</f>
        <v>0</v>
      </c>
      <c r="AL142" s="126" t="b">
        <f>IF(ISERROR(R142),ERROR.TYPE(#REF!)=ERROR.TYPE(R142),FALSE)</f>
        <v>0</v>
      </c>
      <c r="AM142" s="126" t="b">
        <f>IF(ISERROR(S142),ERROR.TYPE(#REF!)=ERROR.TYPE(S142),FALSE)</f>
        <v>0</v>
      </c>
      <c r="AN142" s="126">
        <f>IF(OR('Member Info'!F138&gt;=$S$1,'Member Info'!N138&gt;=$R$1),1,0)</f>
        <v>0</v>
      </c>
    </row>
    <row r="143" spans="1:40" x14ac:dyDescent="0.25">
      <c r="A143" s="4">
        <v>111</v>
      </c>
      <c r="B143" s="166">
        <f>'Member Info'!D139</f>
        <v>0</v>
      </c>
      <c r="C143" s="166">
        <f>'Member Info'!E139</f>
        <v>0</v>
      </c>
      <c r="D143" s="166" t="str">
        <f>'Member Info'!G139</f>
        <v/>
      </c>
      <c r="E143" s="167">
        <f>'Member Info'!B139</f>
        <v>0</v>
      </c>
      <c r="F143" s="244"/>
      <c r="G143" s="168" t="str">
        <f>IF(E143=0,"",
IF('Member Info'!$AM$19&lt;=$R$1,
SUMPRODUCT('Member Info'!L139+IF('Member Info'!H139&gt;'Member Info'!$AJ$12,'Member Info'!$AK$13,IF('Member Info'!H139&gt;'Member Info'!$AJ$11,'Member Info'!$AK$12,IF('Member Info'!H139&gt;'Member Info'!$AJ$10,'Member Info'!$AK$11,IF('Member Info'!H139&gt;'Member Info'!$AJ$9,'Member Info'!$AK$10,IF('Member Info'!H139&gt;'Member Info'!$AJ$8,'Member Info'!$AK$9,'Member Info'!$AK$8)))))),
SUMPRODUCT('Member Info'!L139+IF('Member Info'!H139&gt;'Member Info'!$AG$17,'Member Info'!$AH$18,IF('Member Info'!H139&gt;'Member Info'!$AG$16,'Member Info'!$AH$17,IF('Member Info'!H139&gt;'Member Info'!$AG$15,'Member Info'!$AH$16,IF('Member Info'!H139&gt;'Member Info'!$AG$14,'Member Info'!$AH$15,IF('Member Info'!H139&gt;'Member Info'!$AG$13,'Member Info'!$AH$14,IF('Member Info'!H139&gt;'Member Info'!$AG$12,'Member Info'!$AH$13,IF('Member Info'!H139&gt;'Member Info'!$AG$11,'Member Info'!$AH$12,IF('Member Info'!H139&gt;'Member Info'!$AG$10,'Member Info'!$AH$11,IF('Member Info'!H139&gt;'Member Info'!$AG$9,'Member Info'!$AH$10,IF('Member Info'!H139&gt;'Member Info'!$AG$8,'Member Info'!$AH$9,'Member Info'!$AH$8)))))))))))))</f>
        <v/>
      </c>
      <c r="H143" s="26"/>
      <c r="I143" s="26"/>
      <c r="J143" s="107" t="str">
        <f>IF(E143=0,"",IF('Member Info'!F139&gt;$S$1,CONCATENATE("Joined with practice on ", TEXT('Member Info'!F139, "DD/MM/YYYY")),IF('Member Info'!N139&lt;&gt;"",IF('Member Info'!N139&lt;$R$1,CONCATENATE("Left Scheme on ", TEXT('Member Info'!N139, "DD/MM/YYYY")),IF(ISERROR(G143),"Error Detected, No rate entered",IF(E143=0,"",IF(F143="","Error Detected, No Pensionable pay",IF(ISERROR(AB143)," Unknown Values entered.",IF(T143+U143&lt;1,"Acceptable",IF(R143+S143=200, "No Contributions Entered", IF(K143="","Error Detected, Choose reason&gt;",IF(X143="1",IF(T143=1,"Please Enter Deemed Pensionable Pay","Add Any Relevant Details Above"),"Please Give Details Above"))))))))),IF(ISERROR(G143),"Error Detected, No rate entered",IF(E143=0,"",IF(F143="","Error Detected, No Pensionable pay",IF(ISERROR(AB143)," Unknown Values entered.",IF(T143+U143&lt;1,"Acceptable",IF(R143+S143=200, "No Contributions Entered", IF(K143="","Error Detected, Choose reason&gt;",IF(X143="1",IF(T143=1,"Please Enter Deemed Pensionable Pay","Add relevant Details Above"),"Please give details Above")))))))))))</f>
        <v/>
      </c>
      <c r="K143" s="263"/>
      <c r="L143" s="93"/>
      <c r="M143" s="93" t="str">
        <f t="shared" si="24"/>
        <v/>
      </c>
      <c r="N143" s="96">
        <f t="shared" si="23"/>
        <v>0</v>
      </c>
      <c r="O143" s="96">
        <f t="shared" si="23"/>
        <v>0</v>
      </c>
      <c r="P143" s="220">
        <f>(ROUND((F143/100*'Member Info'!$W$2), 2))</f>
        <v>0</v>
      </c>
      <c r="Q143" s="220" t="e">
        <f t="shared" si="25"/>
        <v>#VALUE!</v>
      </c>
      <c r="R143" s="220" t="str">
        <f t="shared" si="26"/>
        <v/>
      </c>
      <c r="S143" s="229" t="str">
        <f t="shared" si="27"/>
        <v/>
      </c>
      <c r="T143" s="230" t="str">
        <f t="shared" si="28"/>
        <v/>
      </c>
      <c r="U143" s="230" t="str">
        <f t="shared" si="29"/>
        <v/>
      </c>
      <c r="V143" s="224">
        <f t="shared" si="30"/>
        <v>0</v>
      </c>
      <c r="W143" s="112">
        <f t="shared" si="31"/>
        <v>0</v>
      </c>
      <c r="X143" s="237" t="str">
        <f t="shared" si="19"/>
        <v/>
      </c>
      <c r="Y143" s="242" t="b">
        <f t="shared" si="20"/>
        <v>0</v>
      </c>
      <c r="Z143" s="237">
        <f t="shared" si="32"/>
        <v>0</v>
      </c>
      <c r="AA143" s="237">
        <f>IF('Member Info'!N139="",1,"")</f>
        <v>1</v>
      </c>
      <c r="AB143" s="245" t="e">
        <f t="shared" si="33"/>
        <v>#VALUE!</v>
      </c>
      <c r="AC143" s="132" t="str">
        <f t="shared" si="21"/>
        <v/>
      </c>
      <c r="AD143" s="126">
        <f t="shared" si="22"/>
        <v>1</v>
      </c>
      <c r="AE143" s="126" t="str">
        <f>IF('Member Info'!N139&lt;&gt;"",IF('Member Info'!N139&lt;=$R$1,1,0),"")</f>
        <v/>
      </c>
      <c r="AG143" s="126" t="b">
        <f t="shared" si="34"/>
        <v>0</v>
      </c>
      <c r="AH143" s="126">
        <f t="shared" si="35"/>
        <v>0</v>
      </c>
      <c r="AJ143" s="126">
        <f t="shared" si="36"/>
        <v>0</v>
      </c>
      <c r="AK143" s="126">
        <f>IF('Member Info'!F139&gt;$R$1,1,0)</f>
        <v>0</v>
      </c>
      <c r="AL143" s="126" t="b">
        <f>IF(ISERROR(R143),ERROR.TYPE(#REF!)=ERROR.TYPE(R143),FALSE)</f>
        <v>0</v>
      </c>
      <c r="AM143" s="126" t="b">
        <f>IF(ISERROR(S143),ERROR.TYPE(#REF!)=ERROR.TYPE(S143),FALSE)</f>
        <v>0</v>
      </c>
      <c r="AN143" s="126">
        <f>IF(OR('Member Info'!F139&gt;=$S$1,'Member Info'!N139&gt;=$R$1),1,0)</f>
        <v>0</v>
      </c>
    </row>
    <row r="144" spans="1:40" x14ac:dyDescent="0.25">
      <c r="A144" s="4">
        <v>112</v>
      </c>
      <c r="B144" s="166">
        <f>'Member Info'!D140</f>
        <v>0</v>
      </c>
      <c r="C144" s="166">
        <f>'Member Info'!E140</f>
        <v>0</v>
      </c>
      <c r="D144" s="166" t="str">
        <f>'Member Info'!G140</f>
        <v/>
      </c>
      <c r="E144" s="167">
        <f>'Member Info'!B140</f>
        <v>0</v>
      </c>
      <c r="F144" s="244"/>
      <c r="G144" s="168" t="str">
        <f>IF(E144=0,"",
IF('Member Info'!$AM$19&lt;=$R$1,
SUMPRODUCT('Member Info'!L140+IF('Member Info'!H140&gt;'Member Info'!$AJ$12,'Member Info'!$AK$13,IF('Member Info'!H140&gt;'Member Info'!$AJ$11,'Member Info'!$AK$12,IF('Member Info'!H140&gt;'Member Info'!$AJ$10,'Member Info'!$AK$11,IF('Member Info'!H140&gt;'Member Info'!$AJ$9,'Member Info'!$AK$10,IF('Member Info'!H140&gt;'Member Info'!$AJ$8,'Member Info'!$AK$9,'Member Info'!$AK$8)))))),
SUMPRODUCT('Member Info'!L140+IF('Member Info'!H140&gt;'Member Info'!$AG$17,'Member Info'!$AH$18,IF('Member Info'!H140&gt;'Member Info'!$AG$16,'Member Info'!$AH$17,IF('Member Info'!H140&gt;'Member Info'!$AG$15,'Member Info'!$AH$16,IF('Member Info'!H140&gt;'Member Info'!$AG$14,'Member Info'!$AH$15,IF('Member Info'!H140&gt;'Member Info'!$AG$13,'Member Info'!$AH$14,IF('Member Info'!H140&gt;'Member Info'!$AG$12,'Member Info'!$AH$13,IF('Member Info'!H140&gt;'Member Info'!$AG$11,'Member Info'!$AH$12,IF('Member Info'!H140&gt;'Member Info'!$AG$10,'Member Info'!$AH$11,IF('Member Info'!H140&gt;'Member Info'!$AG$9,'Member Info'!$AH$10,IF('Member Info'!H140&gt;'Member Info'!$AG$8,'Member Info'!$AH$9,'Member Info'!$AH$8)))))))))))))</f>
        <v/>
      </c>
      <c r="H144" s="26"/>
      <c r="I144" s="26"/>
      <c r="J144" s="107" t="str">
        <f>IF(E144=0,"",IF('Member Info'!F140&gt;$S$1,CONCATENATE("Joined with practice on ", TEXT('Member Info'!F140, "DD/MM/YYYY")),IF('Member Info'!N140&lt;&gt;"",IF('Member Info'!N140&lt;$R$1,CONCATENATE("Left Scheme on ", TEXT('Member Info'!N140, "DD/MM/YYYY")),IF(ISERROR(G144),"Error Detected, No rate entered",IF(E144=0,"",IF(F144="","Error Detected, No Pensionable pay",IF(ISERROR(AB144)," Unknown Values entered.",IF(T144+U144&lt;1,"Acceptable",IF(R144+S144=200, "No Contributions Entered", IF(K144="","Error Detected, Choose reason&gt;",IF(X144="1",IF(T144=1,"Please Enter Deemed Pensionable Pay","Add Any Relevant Details Above"),"Please Give Details Above"))))))))),IF(ISERROR(G144),"Error Detected, No rate entered",IF(E144=0,"",IF(F144="","Error Detected, No Pensionable pay",IF(ISERROR(AB144)," Unknown Values entered.",IF(T144+U144&lt;1,"Acceptable",IF(R144+S144=200, "No Contributions Entered", IF(K144="","Error Detected, Choose reason&gt;",IF(X144="1",IF(T144=1,"Please Enter Deemed Pensionable Pay","Add relevant Details Above"),"Please give details Above")))))))))))</f>
        <v/>
      </c>
      <c r="K144" s="263"/>
      <c r="L144" s="93"/>
      <c r="M144" s="93" t="str">
        <f t="shared" si="24"/>
        <v/>
      </c>
      <c r="N144" s="96">
        <f t="shared" si="23"/>
        <v>0</v>
      </c>
      <c r="O144" s="96">
        <f t="shared" si="23"/>
        <v>0</v>
      </c>
      <c r="P144" s="220">
        <f>(ROUND((F144/100*'Member Info'!$W$2), 2))</f>
        <v>0</v>
      </c>
      <c r="Q144" s="220" t="e">
        <f t="shared" si="25"/>
        <v>#VALUE!</v>
      </c>
      <c r="R144" s="220" t="str">
        <f t="shared" si="26"/>
        <v/>
      </c>
      <c r="S144" s="229" t="str">
        <f t="shared" si="27"/>
        <v/>
      </c>
      <c r="T144" s="230" t="str">
        <f t="shared" si="28"/>
        <v/>
      </c>
      <c r="U144" s="230" t="str">
        <f t="shared" si="29"/>
        <v/>
      </c>
      <c r="V144" s="224">
        <f t="shared" si="30"/>
        <v>0</v>
      </c>
      <c r="W144" s="112">
        <f t="shared" si="31"/>
        <v>0</v>
      </c>
      <c r="X144" s="237" t="str">
        <f t="shared" si="19"/>
        <v/>
      </c>
      <c r="Y144" s="242" t="b">
        <f t="shared" si="20"/>
        <v>0</v>
      </c>
      <c r="Z144" s="237">
        <f t="shared" si="32"/>
        <v>0</v>
      </c>
      <c r="AA144" s="237">
        <f>IF('Member Info'!N140="",1,"")</f>
        <v>1</v>
      </c>
      <c r="AB144" s="245" t="e">
        <f t="shared" si="33"/>
        <v>#VALUE!</v>
      </c>
      <c r="AC144" s="132" t="str">
        <f t="shared" si="21"/>
        <v/>
      </c>
      <c r="AD144" s="126">
        <f t="shared" si="22"/>
        <v>1</v>
      </c>
      <c r="AE144" s="126" t="str">
        <f>IF('Member Info'!N140&lt;&gt;"",IF('Member Info'!N140&lt;=$R$1,1,0),"")</f>
        <v/>
      </c>
      <c r="AG144" s="126" t="b">
        <f t="shared" si="34"/>
        <v>0</v>
      </c>
      <c r="AH144" s="126">
        <f t="shared" si="35"/>
        <v>0</v>
      </c>
      <c r="AJ144" s="126">
        <f t="shared" si="36"/>
        <v>0</v>
      </c>
      <c r="AK144" s="126">
        <f>IF('Member Info'!F140&gt;$R$1,1,0)</f>
        <v>0</v>
      </c>
      <c r="AL144" s="126" t="b">
        <f>IF(ISERROR(R144),ERROR.TYPE(#REF!)=ERROR.TYPE(R144),FALSE)</f>
        <v>0</v>
      </c>
      <c r="AM144" s="126" t="b">
        <f>IF(ISERROR(S144),ERROR.TYPE(#REF!)=ERROR.TYPE(S144),FALSE)</f>
        <v>0</v>
      </c>
      <c r="AN144" s="126">
        <f>IF(OR('Member Info'!F140&gt;=$S$1,'Member Info'!N140&gt;=$R$1),1,0)</f>
        <v>0</v>
      </c>
    </row>
    <row r="145" spans="1:40" x14ac:dyDescent="0.25">
      <c r="A145" s="4">
        <v>113</v>
      </c>
      <c r="B145" s="166">
        <f>'Member Info'!D141</f>
        <v>0</v>
      </c>
      <c r="C145" s="166">
        <f>'Member Info'!E141</f>
        <v>0</v>
      </c>
      <c r="D145" s="166" t="str">
        <f>'Member Info'!G141</f>
        <v/>
      </c>
      <c r="E145" s="167">
        <f>'Member Info'!B141</f>
        <v>0</v>
      </c>
      <c r="F145" s="244"/>
      <c r="G145" s="168" t="str">
        <f>IF(E145=0,"",
IF('Member Info'!$AM$19&lt;=$R$1,
SUMPRODUCT('Member Info'!L141+IF('Member Info'!H141&gt;'Member Info'!$AJ$12,'Member Info'!$AK$13,IF('Member Info'!H141&gt;'Member Info'!$AJ$11,'Member Info'!$AK$12,IF('Member Info'!H141&gt;'Member Info'!$AJ$10,'Member Info'!$AK$11,IF('Member Info'!H141&gt;'Member Info'!$AJ$9,'Member Info'!$AK$10,IF('Member Info'!H141&gt;'Member Info'!$AJ$8,'Member Info'!$AK$9,'Member Info'!$AK$8)))))),
SUMPRODUCT('Member Info'!L141+IF('Member Info'!H141&gt;'Member Info'!$AG$17,'Member Info'!$AH$18,IF('Member Info'!H141&gt;'Member Info'!$AG$16,'Member Info'!$AH$17,IF('Member Info'!H141&gt;'Member Info'!$AG$15,'Member Info'!$AH$16,IF('Member Info'!H141&gt;'Member Info'!$AG$14,'Member Info'!$AH$15,IF('Member Info'!H141&gt;'Member Info'!$AG$13,'Member Info'!$AH$14,IF('Member Info'!H141&gt;'Member Info'!$AG$12,'Member Info'!$AH$13,IF('Member Info'!H141&gt;'Member Info'!$AG$11,'Member Info'!$AH$12,IF('Member Info'!H141&gt;'Member Info'!$AG$10,'Member Info'!$AH$11,IF('Member Info'!H141&gt;'Member Info'!$AG$9,'Member Info'!$AH$10,IF('Member Info'!H141&gt;'Member Info'!$AG$8,'Member Info'!$AH$9,'Member Info'!$AH$8)))))))))))))</f>
        <v/>
      </c>
      <c r="H145" s="26"/>
      <c r="I145" s="26"/>
      <c r="J145" s="107" t="str">
        <f>IF(E145=0,"",IF('Member Info'!F141&gt;$S$1,CONCATENATE("Joined with practice on ", TEXT('Member Info'!F141, "DD/MM/YYYY")),IF('Member Info'!N141&lt;&gt;"",IF('Member Info'!N141&lt;$R$1,CONCATENATE("Left Scheme on ", TEXT('Member Info'!N141, "DD/MM/YYYY")),IF(ISERROR(G145),"Error Detected, No rate entered",IF(E145=0,"",IF(F145="","Error Detected, No Pensionable pay",IF(ISERROR(AB145)," Unknown Values entered.",IF(T145+U145&lt;1,"Acceptable",IF(R145+S145=200, "No Contributions Entered", IF(K145="","Error Detected, Choose reason&gt;",IF(X145="1",IF(T145=1,"Please Enter Deemed Pensionable Pay","Add Any Relevant Details Above"),"Please Give Details Above"))))))))),IF(ISERROR(G145),"Error Detected, No rate entered",IF(E145=0,"",IF(F145="","Error Detected, No Pensionable pay",IF(ISERROR(AB145)," Unknown Values entered.",IF(T145+U145&lt;1,"Acceptable",IF(R145+S145=200, "No Contributions Entered", IF(K145="","Error Detected, Choose reason&gt;",IF(X145="1",IF(T145=1,"Please Enter Deemed Pensionable Pay","Add relevant Details Above"),"Please give details Above")))))))))))</f>
        <v/>
      </c>
      <c r="K145" s="263"/>
      <c r="L145" s="93"/>
      <c r="M145" s="93" t="str">
        <f t="shared" si="24"/>
        <v/>
      </c>
      <c r="N145" s="96">
        <f t="shared" si="23"/>
        <v>0</v>
      </c>
      <c r="O145" s="96">
        <f t="shared" si="23"/>
        <v>0</v>
      </c>
      <c r="P145" s="220">
        <f>(ROUND((F145/100*'Member Info'!$W$2), 2))</f>
        <v>0</v>
      </c>
      <c r="Q145" s="220" t="e">
        <f t="shared" si="25"/>
        <v>#VALUE!</v>
      </c>
      <c r="R145" s="220" t="str">
        <f t="shared" si="26"/>
        <v/>
      </c>
      <c r="S145" s="229" t="str">
        <f t="shared" si="27"/>
        <v/>
      </c>
      <c r="T145" s="230" t="str">
        <f t="shared" si="28"/>
        <v/>
      </c>
      <c r="U145" s="230" t="str">
        <f t="shared" si="29"/>
        <v/>
      </c>
      <c r="V145" s="224">
        <f t="shared" si="30"/>
        <v>0</v>
      </c>
      <c r="W145" s="112">
        <f t="shared" si="31"/>
        <v>0</v>
      </c>
      <c r="X145" s="237" t="str">
        <f t="shared" si="19"/>
        <v/>
      </c>
      <c r="Y145" s="242" t="b">
        <f t="shared" si="20"/>
        <v>0</v>
      </c>
      <c r="Z145" s="237">
        <f t="shared" si="32"/>
        <v>0</v>
      </c>
      <c r="AA145" s="237">
        <f>IF('Member Info'!N141="",1,"")</f>
        <v>1</v>
      </c>
      <c r="AB145" s="245" t="e">
        <f t="shared" si="33"/>
        <v>#VALUE!</v>
      </c>
      <c r="AC145" s="132" t="str">
        <f t="shared" si="21"/>
        <v/>
      </c>
      <c r="AD145" s="126">
        <f t="shared" si="22"/>
        <v>1</v>
      </c>
      <c r="AE145" s="126" t="str">
        <f>IF('Member Info'!N141&lt;&gt;"",IF('Member Info'!N141&lt;=$R$1,1,0),"")</f>
        <v/>
      </c>
      <c r="AG145" s="126" t="b">
        <f t="shared" si="34"/>
        <v>0</v>
      </c>
      <c r="AH145" s="126">
        <f t="shared" si="35"/>
        <v>0</v>
      </c>
      <c r="AJ145" s="126">
        <f t="shared" si="36"/>
        <v>0</v>
      </c>
      <c r="AK145" s="126">
        <f>IF('Member Info'!F141&gt;$R$1,1,0)</f>
        <v>0</v>
      </c>
      <c r="AL145" s="126" t="b">
        <f>IF(ISERROR(R145),ERROR.TYPE(#REF!)=ERROR.TYPE(R145),FALSE)</f>
        <v>0</v>
      </c>
      <c r="AM145" s="126" t="b">
        <f>IF(ISERROR(S145),ERROR.TYPE(#REF!)=ERROR.TYPE(S145),FALSE)</f>
        <v>0</v>
      </c>
      <c r="AN145" s="126">
        <f>IF(OR('Member Info'!F141&gt;=$S$1,'Member Info'!N141&gt;=$R$1),1,0)</f>
        <v>0</v>
      </c>
    </row>
    <row r="146" spans="1:40" x14ac:dyDescent="0.25">
      <c r="A146" s="4">
        <v>114</v>
      </c>
      <c r="B146" s="166">
        <f>'Member Info'!D142</f>
        <v>0</v>
      </c>
      <c r="C146" s="166">
        <f>'Member Info'!E142</f>
        <v>0</v>
      </c>
      <c r="D146" s="166" t="str">
        <f>'Member Info'!G142</f>
        <v/>
      </c>
      <c r="E146" s="167">
        <f>'Member Info'!B142</f>
        <v>0</v>
      </c>
      <c r="F146" s="244"/>
      <c r="G146" s="168" t="str">
        <f>IF(E146=0,"",
IF('Member Info'!$AM$19&lt;=$R$1,
SUMPRODUCT('Member Info'!L142+IF('Member Info'!H142&gt;'Member Info'!$AJ$12,'Member Info'!$AK$13,IF('Member Info'!H142&gt;'Member Info'!$AJ$11,'Member Info'!$AK$12,IF('Member Info'!H142&gt;'Member Info'!$AJ$10,'Member Info'!$AK$11,IF('Member Info'!H142&gt;'Member Info'!$AJ$9,'Member Info'!$AK$10,IF('Member Info'!H142&gt;'Member Info'!$AJ$8,'Member Info'!$AK$9,'Member Info'!$AK$8)))))),
SUMPRODUCT('Member Info'!L142+IF('Member Info'!H142&gt;'Member Info'!$AG$17,'Member Info'!$AH$18,IF('Member Info'!H142&gt;'Member Info'!$AG$16,'Member Info'!$AH$17,IF('Member Info'!H142&gt;'Member Info'!$AG$15,'Member Info'!$AH$16,IF('Member Info'!H142&gt;'Member Info'!$AG$14,'Member Info'!$AH$15,IF('Member Info'!H142&gt;'Member Info'!$AG$13,'Member Info'!$AH$14,IF('Member Info'!H142&gt;'Member Info'!$AG$12,'Member Info'!$AH$13,IF('Member Info'!H142&gt;'Member Info'!$AG$11,'Member Info'!$AH$12,IF('Member Info'!H142&gt;'Member Info'!$AG$10,'Member Info'!$AH$11,IF('Member Info'!H142&gt;'Member Info'!$AG$9,'Member Info'!$AH$10,IF('Member Info'!H142&gt;'Member Info'!$AG$8,'Member Info'!$AH$9,'Member Info'!$AH$8)))))))))))))</f>
        <v/>
      </c>
      <c r="H146" s="26"/>
      <c r="I146" s="26"/>
      <c r="J146" s="107" t="str">
        <f>IF(E146=0,"",IF('Member Info'!F142&gt;$S$1,CONCATENATE("Joined with practice on ", TEXT('Member Info'!F142, "DD/MM/YYYY")),IF('Member Info'!N142&lt;&gt;"",IF('Member Info'!N142&lt;$R$1,CONCATENATE("Left Scheme on ", TEXT('Member Info'!N142, "DD/MM/YYYY")),IF(ISERROR(G146),"Error Detected, No rate entered",IF(E146=0,"",IF(F146="","Error Detected, No Pensionable pay",IF(ISERROR(AB146)," Unknown Values entered.",IF(T146+U146&lt;1,"Acceptable",IF(R146+S146=200, "No Contributions Entered", IF(K146="","Error Detected, Choose reason&gt;",IF(X146="1",IF(T146=1,"Please Enter Deemed Pensionable Pay","Add Any Relevant Details Above"),"Please Give Details Above"))))))))),IF(ISERROR(G146),"Error Detected, No rate entered",IF(E146=0,"",IF(F146="","Error Detected, No Pensionable pay",IF(ISERROR(AB146)," Unknown Values entered.",IF(T146+U146&lt;1,"Acceptable",IF(R146+S146=200, "No Contributions Entered", IF(K146="","Error Detected, Choose reason&gt;",IF(X146="1",IF(T146=1,"Please Enter Deemed Pensionable Pay","Add relevant Details Above"),"Please give details Above")))))))))))</f>
        <v/>
      </c>
      <c r="K146" s="263"/>
      <c r="L146" s="93"/>
      <c r="M146" s="93" t="str">
        <f t="shared" si="24"/>
        <v/>
      </c>
      <c r="N146" s="96">
        <f t="shared" si="23"/>
        <v>0</v>
      </c>
      <c r="O146" s="96">
        <f t="shared" si="23"/>
        <v>0</v>
      </c>
      <c r="P146" s="220">
        <f>(ROUND((F146/100*'Member Info'!$W$2), 2))</f>
        <v>0</v>
      </c>
      <c r="Q146" s="220" t="e">
        <f t="shared" si="25"/>
        <v>#VALUE!</v>
      </c>
      <c r="R146" s="220" t="str">
        <f t="shared" si="26"/>
        <v/>
      </c>
      <c r="S146" s="229" t="str">
        <f t="shared" si="27"/>
        <v/>
      </c>
      <c r="T146" s="230" t="str">
        <f t="shared" si="28"/>
        <v/>
      </c>
      <c r="U146" s="230" t="str">
        <f t="shared" si="29"/>
        <v/>
      </c>
      <c r="V146" s="224">
        <f t="shared" si="30"/>
        <v>0</v>
      </c>
      <c r="W146" s="112">
        <f t="shared" si="31"/>
        <v>0</v>
      </c>
      <c r="X146" s="237" t="str">
        <f t="shared" si="19"/>
        <v/>
      </c>
      <c r="Y146" s="242" t="b">
        <f t="shared" si="20"/>
        <v>0</v>
      </c>
      <c r="Z146" s="237">
        <f t="shared" si="32"/>
        <v>0</v>
      </c>
      <c r="AA146" s="237">
        <f>IF('Member Info'!N142="",1,"")</f>
        <v>1</v>
      </c>
      <c r="AB146" s="245" t="e">
        <f t="shared" si="33"/>
        <v>#VALUE!</v>
      </c>
      <c r="AC146" s="132" t="str">
        <f t="shared" si="21"/>
        <v/>
      </c>
      <c r="AD146" s="126">
        <f t="shared" si="22"/>
        <v>1</v>
      </c>
      <c r="AE146" s="126" t="str">
        <f>IF('Member Info'!N142&lt;&gt;"",IF('Member Info'!N142&lt;=$R$1,1,0),"")</f>
        <v/>
      </c>
      <c r="AG146" s="126" t="b">
        <f t="shared" si="34"/>
        <v>0</v>
      </c>
      <c r="AH146" s="126">
        <f t="shared" si="35"/>
        <v>0</v>
      </c>
      <c r="AJ146" s="126">
        <f t="shared" si="36"/>
        <v>0</v>
      </c>
      <c r="AK146" s="126">
        <f>IF('Member Info'!F142&gt;$R$1,1,0)</f>
        <v>0</v>
      </c>
      <c r="AL146" s="126" t="b">
        <f>IF(ISERROR(R146),ERROR.TYPE(#REF!)=ERROR.TYPE(R146),FALSE)</f>
        <v>0</v>
      </c>
      <c r="AM146" s="126" t="b">
        <f>IF(ISERROR(S146),ERROR.TYPE(#REF!)=ERROR.TYPE(S146),FALSE)</f>
        <v>0</v>
      </c>
      <c r="AN146" s="126">
        <f>IF(OR('Member Info'!F142&gt;=$S$1,'Member Info'!N142&gt;=$R$1),1,0)</f>
        <v>0</v>
      </c>
    </row>
    <row r="147" spans="1:40" x14ac:dyDescent="0.25">
      <c r="A147" s="4">
        <v>115</v>
      </c>
      <c r="B147" s="166">
        <f>'Member Info'!D143</f>
        <v>0</v>
      </c>
      <c r="C147" s="166">
        <f>'Member Info'!E143</f>
        <v>0</v>
      </c>
      <c r="D147" s="166" t="str">
        <f>'Member Info'!G143</f>
        <v/>
      </c>
      <c r="E147" s="167">
        <f>'Member Info'!B143</f>
        <v>0</v>
      </c>
      <c r="F147" s="244"/>
      <c r="G147" s="168" t="str">
        <f>IF(E147=0,"",
IF('Member Info'!$AM$19&lt;=$R$1,
SUMPRODUCT('Member Info'!L143+IF('Member Info'!H143&gt;'Member Info'!$AJ$12,'Member Info'!$AK$13,IF('Member Info'!H143&gt;'Member Info'!$AJ$11,'Member Info'!$AK$12,IF('Member Info'!H143&gt;'Member Info'!$AJ$10,'Member Info'!$AK$11,IF('Member Info'!H143&gt;'Member Info'!$AJ$9,'Member Info'!$AK$10,IF('Member Info'!H143&gt;'Member Info'!$AJ$8,'Member Info'!$AK$9,'Member Info'!$AK$8)))))),
SUMPRODUCT('Member Info'!L143+IF('Member Info'!H143&gt;'Member Info'!$AG$17,'Member Info'!$AH$18,IF('Member Info'!H143&gt;'Member Info'!$AG$16,'Member Info'!$AH$17,IF('Member Info'!H143&gt;'Member Info'!$AG$15,'Member Info'!$AH$16,IF('Member Info'!H143&gt;'Member Info'!$AG$14,'Member Info'!$AH$15,IF('Member Info'!H143&gt;'Member Info'!$AG$13,'Member Info'!$AH$14,IF('Member Info'!H143&gt;'Member Info'!$AG$12,'Member Info'!$AH$13,IF('Member Info'!H143&gt;'Member Info'!$AG$11,'Member Info'!$AH$12,IF('Member Info'!H143&gt;'Member Info'!$AG$10,'Member Info'!$AH$11,IF('Member Info'!H143&gt;'Member Info'!$AG$9,'Member Info'!$AH$10,IF('Member Info'!H143&gt;'Member Info'!$AG$8,'Member Info'!$AH$9,'Member Info'!$AH$8)))))))))))))</f>
        <v/>
      </c>
      <c r="H147" s="26"/>
      <c r="I147" s="26"/>
      <c r="J147" s="107" t="str">
        <f>IF(E147=0,"",IF('Member Info'!F143&gt;$S$1,CONCATENATE("Joined with practice on ", TEXT('Member Info'!F143, "DD/MM/YYYY")),IF('Member Info'!N143&lt;&gt;"",IF('Member Info'!N143&lt;$R$1,CONCATENATE("Left Scheme on ", TEXT('Member Info'!N143, "DD/MM/YYYY")),IF(ISERROR(G147),"Error Detected, No rate entered",IF(E147=0,"",IF(F147="","Error Detected, No Pensionable pay",IF(ISERROR(AB147)," Unknown Values entered.",IF(T147+U147&lt;1,"Acceptable",IF(R147+S147=200, "No Contributions Entered", IF(K147="","Error Detected, Choose reason&gt;",IF(X147="1",IF(T147=1,"Please Enter Deemed Pensionable Pay","Add Any Relevant Details Above"),"Please Give Details Above"))))))))),IF(ISERROR(G147),"Error Detected, No rate entered",IF(E147=0,"",IF(F147="","Error Detected, No Pensionable pay",IF(ISERROR(AB147)," Unknown Values entered.",IF(T147+U147&lt;1,"Acceptable",IF(R147+S147=200, "No Contributions Entered", IF(K147="","Error Detected, Choose reason&gt;",IF(X147="1",IF(T147=1,"Please Enter Deemed Pensionable Pay","Add relevant Details Above"),"Please give details Above")))))))))))</f>
        <v/>
      </c>
      <c r="K147" s="263"/>
      <c r="L147" s="93"/>
      <c r="M147" s="93" t="str">
        <f t="shared" si="24"/>
        <v/>
      </c>
      <c r="N147" s="96">
        <f t="shared" si="23"/>
        <v>0</v>
      </c>
      <c r="O147" s="96">
        <f t="shared" si="23"/>
        <v>0</v>
      </c>
      <c r="P147" s="220">
        <f>(ROUND((F147/100*'Member Info'!$W$2), 2))</f>
        <v>0</v>
      </c>
      <c r="Q147" s="220" t="e">
        <f t="shared" si="25"/>
        <v>#VALUE!</v>
      </c>
      <c r="R147" s="220" t="str">
        <f t="shared" si="26"/>
        <v/>
      </c>
      <c r="S147" s="229" t="str">
        <f t="shared" si="27"/>
        <v/>
      </c>
      <c r="T147" s="230" t="str">
        <f t="shared" si="28"/>
        <v/>
      </c>
      <c r="U147" s="230" t="str">
        <f t="shared" si="29"/>
        <v/>
      </c>
      <c r="V147" s="224">
        <f t="shared" si="30"/>
        <v>0</v>
      </c>
      <c r="W147" s="112">
        <f t="shared" si="31"/>
        <v>0</v>
      </c>
      <c r="X147" s="237" t="str">
        <f t="shared" si="19"/>
        <v/>
      </c>
      <c r="Y147" s="242" t="b">
        <f t="shared" si="20"/>
        <v>0</v>
      </c>
      <c r="Z147" s="237">
        <f t="shared" si="32"/>
        <v>0</v>
      </c>
      <c r="AA147" s="237">
        <f>IF('Member Info'!N143="",1,"")</f>
        <v>1</v>
      </c>
      <c r="AB147" s="245" t="e">
        <f t="shared" si="33"/>
        <v>#VALUE!</v>
      </c>
      <c r="AC147" s="132" t="str">
        <f t="shared" si="21"/>
        <v/>
      </c>
      <c r="AD147" s="126">
        <f t="shared" si="22"/>
        <v>1</v>
      </c>
      <c r="AE147" s="126" t="str">
        <f>IF('Member Info'!N143&lt;&gt;"",IF('Member Info'!N143&lt;=$R$1,1,0),"")</f>
        <v/>
      </c>
      <c r="AG147" s="126" t="b">
        <f t="shared" si="34"/>
        <v>0</v>
      </c>
      <c r="AH147" s="126">
        <f t="shared" si="35"/>
        <v>0</v>
      </c>
      <c r="AJ147" s="126">
        <f t="shared" si="36"/>
        <v>0</v>
      </c>
      <c r="AK147" s="126">
        <f>IF('Member Info'!F143&gt;$R$1,1,0)</f>
        <v>0</v>
      </c>
      <c r="AL147" s="126" t="b">
        <f>IF(ISERROR(R147),ERROR.TYPE(#REF!)=ERROR.TYPE(R147),FALSE)</f>
        <v>0</v>
      </c>
      <c r="AM147" s="126" t="b">
        <f>IF(ISERROR(S147),ERROR.TYPE(#REF!)=ERROR.TYPE(S147),FALSE)</f>
        <v>0</v>
      </c>
      <c r="AN147" s="126">
        <f>IF(OR('Member Info'!F143&gt;=$S$1,'Member Info'!N143&gt;=$R$1),1,0)</f>
        <v>0</v>
      </c>
    </row>
    <row r="148" spans="1:40" x14ac:dyDescent="0.25">
      <c r="A148" s="4">
        <v>116</v>
      </c>
      <c r="B148" s="166">
        <f>'Member Info'!D144</f>
        <v>0</v>
      </c>
      <c r="C148" s="166">
        <f>'Member Info'!E144</f>
        <v>0</v>
      </c>
      <c r="D148" s="166" t="str">
        <f>'Member Info'!G144</f>
        <v/>
      </c>
      <c r="E148" s="167">
        <f>'Member Info'!B144</f>
        <v>0</v>
      </c>
      <c r="F148" s="244"/>
      <c r="G148" s="168" t="str">
        <f>IF(E148=0,"",
IF('Member Info'!$AM$19&lt;=$R$1,
SUMPRODUCT('Member Info'!L144+IF('Member Info'!H144&gt;'Member Info'!$AJ$12,'Member Info'!$AK$13,IF('Member Info'!H144&gt;'Member Info'!$AJ$11,'Member Info'!$AK$12,IF('Member Info'!H144&gt;'Member Info'!$AJ$10,'Member Info'!$AK$11,IF('Member Info'!H144&gt;'Member Info'!$AJ$9,'Member Info'!$AK$10,IF('Member Info'!H144&gt;'Member Info'!$AJ$8,'Member Info'!$AK$9,'Member Info'!$AK$8)))))),
SUMPRODUCT('Member Info'!L144+IF('Member Info'!H144&gt;'Member Info'!$AG$17,'Member Info'!$AH$18,IF('Member Info'!H144&gt;'Member Info'!$AG$16,'Member Info'!$AH$17,IF('Member Info'!H144&gt;'Member Info'!$AG$15,'Member Info'!$AH$16,IF('Member Info'!H144&gt;'Member Info'!$AG$14,'Member Info'!$AH$15,IF('Member Info'!H144&gt;'Member Info'!$AG$13,'Member Info'!$AH$14,IF('Member Info'!H144&gt;'Member Info'!$AG$12,'Member Info'!$AH$13,IF('Member Info'!H144&gt;'Member Info'!$AG$11,'Member Info'!$AH$12,IF('Member Info'!H144&gt;'Member Info'!$AG$10,'Member Info'!$AH$11,IF('Member Info'!H144&gt;'Member Info'!$AG$9,'Member Info'!$AH$10,IF('Member Info'!H144&gt;'Member Info'!$AG$8,'Member Info'!$AH$9,'Member Info'!$AH$8)))))))))))))</f>
        <v/>
      </c>
      <c r="H148" s="26"/>
      <c r="I148" s="26"/>
      <c r="J148" s="107" t="str">
        <f>IF(E148=0,"",IF('Member Info'!F144&gt;$S$1,CONCATENATE("Joined with practice on ", TEXT('Member Info'!F144, "DD/MM/YYYY")),IF('Member Info'!N144&lt;&gt;"",IF('Member Info'!N144&lt;$R$1,CONCATENATE("Left Scheme on ", TEXT('Member Info'!N144, "DD/MM/YYYY")),IF(ISERROR(G148),"Error Detected, No rate entered",IF(E148=0,"",IF(F148="","Error Detected, No Pensionable pay",IF(ISERROR(AB148)," Unknown Values entered.",IF(T148+U148&lt;1,"Acceptable",IF(R148+S148=200, "No Contributions Entered", IF(K148="","Error Detected, Choose reason&gt;",IF(X148="1",IF(T148=1,"Please Enter Deemed Pensionable Pay","Add Any Relevant Details Above"),"Please Give Details Above"))))))))),IF(ISERROR(G148),"Error Detected, No rate entered",IF(E148=0,"",IF(F148="","Error Detected, No Pensionable pay",IF(ISERROR(AB148)," Unknown Values entered.",IF(T148+U148&lt;1,"Acceptable",IF(R148+S148=200, "No Contributions Entered", IF(K148="","Error Detected, Choose reason&gt;",IF(X148="1",IF(T148=1,"Please Enter Deemed Pensionable Pay","Add relevant Details Above"),"Please give details Above")))))))))))</f>
        <v/>
      </c>
      <c r="K148" s="263"/>
      <c r="L148" s="93"/>
      <c r="M148" s="93" t="str">
        <f t="shared" si="24"/>
        <v/>
      </c>
      <c r="N148" s="96">
        <f t="shared" si="23"/>
        <v>0</v>
      </c>
      <c r="O148" s="96">
        <f t="shared" si="23"/>
        <v>0</v>
      </c>
      <c r="P148" s="220">
        <f>(ROUND((F148/100*'Member Info'!$W$2), 2))</f>
        <v>0</v>
      </c>
      <c r="Q148" s="220" t="e">
        <f t="shared" si="25"/>
        <v>#VALUE!</v>
      </c>
      <c r="R148" s="220" t="str">
        <f t="shared" si="26"/>
        <v/>
      </c>
      <c r="S148" s="229" t="str">
        <f t="shared" si="27"/>
        <v/>
      </c>
      <c r="T148" s="230" t="str">
        <f t="shared" si="28"/>
        <v/>
      </c>
      <c r="U148" s="230" t="str">
        <f t="shared" si="29"/>
        <v/>
      </c>
      <c r="V148" s="224">
        <f t="shared" si="30"/>
        <v>0</v>
      </c>
      <c r="W148" s="112">
        <f t="shared" si="31"/>
        <v>0</v>
      </c>
      <c r="X148" s="237" t="str">
        <f t="shared" si="19"/>
        <v/>
      </c>
      <c r="Y148" s="242" t="b">
        <f t="shared" si="20"/>
        <v>0</v>
      </c>
      <c r="Z148" s="237">
        <f t="shared" si="32"/>
        <v>0</v>
      </c>
      <c r="AA148" s="237">
        <f>IF('Member Info'!N144="",1,"")</f>
        <v>1</v>
      </c>
      <c r="AB148" s="245" t="e">
        <f t="shared" si="33"/>
        <v>#VALUE!</v>
      </c>
      <c r="AC148" s="132" t="str">
        <f t="shared" si="21"/>
        <v/>
      </c>
      <c r="AD148" s="126">
        <f t="shared" si="22"/>
        <v>1</v>
      </c>
      <c r="AE148" s="126" t="str">
        <f>IF('Member Info'!N144&lt;&gt;"",IF('Member Info'!N144&lt;=$R$1,1,0),"")</f>
        <v/>
      </c>
      <c r="AG148" s="126" t="b">
        <f t="shared" si="34"/>
        <v>0</v>
      </c>
      <c r="AH148" s="126">
        <f t="shared" si="35"/>
        <v>0</v>
      </c>
      <c r="AJ148" s="126">
        <f t="shared" si="36"/>
        <v>0</v>
      </c>
      <c r="AK148" s="126">
        <f>IF('Member Info'!F144&gt;$R$1,1,0)</f>
        <v>0</v>
      </c>
      <c r="AL148" s="126" t="b">
        <f>IF(ISERROR(R148),ERROR.TYPE(#REF!)=ERROR.TYPE(R148),FALSE)</f>
        <v>0</v>
      </c>
      <c r="AM148" s="126" t="b">
        <f>IF(ISERROR(S148),ERROR.TYPE(#REF!)=ERROR.TYPE(S148),FALSE)</f>
        <v>0</v>
      </c>
      <c r="AN148" s="126">
        <f>IF(OR('Member Info'!F144&gt;=$S$1,'Member Info'!N144&gt;=$R$1),1,0)</f>
        <v>0</v>
      </c>
    </row>
    <row r="149" spans="1:40" x14ac:dyDescent="0.25">
      <c r="A149" s="4">
        <v>117</v>
      </c>
      <c r="B149" s="166">
        <f>'Member Info'!D145</f>
        <v>0</v>
      </c>
      <c r="C149" s="166">
        <f>'Member Info'!E145</f>
        <v>0</v>
      </c>
      <c r="D149" s="166" t="str">
        <f>'Member Info'!G145</f>
        <v/>
      </c>
      <c r="E149" s="167">
        <f>'Member Info'!B145</f>
        <v>0</v>
      </c>
      <c r="F149" s="244"/>
      <c r="G149" s="168" t="str">
        <f>IF(E149=0,"",
IF('Member Info'!$AM$19&lt;=$R$1,
SUMPRODUCT('Member Info'!L145+IF('Member Info'!H145&gt;'Member Info'!$AJ$12,'Member Info'!$AK$13,IF('Member Info'!H145&gt;'Member Info'!$AJ$11,'Member Info'!$AK$12,IF('Member Info'!H145&gt;'Member Info'!$AJ$10,'Member Info'!$AK$11,IF('Member Info'!H145&gt;'Member Info'!$AJ$9,'Member Info'!$AK$10,IF('Member Info'!H145&gt;'Member Info'!$AJ$8,'Member Info'!$AK$9,'Member Info'!$AK$8)))))),
SUMPRODUCT('Member Info'!L145+IF('Member Info'!H145&gt;'Member Info'!$AG$17,'Member Info'!$AH$18,IF('Member Info'!H145&gt;'Member Info'!$AG$16,'Member Info'!$AH$17,IF('Member Info'!H145&gt;'Member Info'!$AG$15,'Member Info'!$AH$16,IF('Member Info'!H145&gt;'Member Info'!$AG$14,'Member Info'!$AH$15,IF('Member Info'!H145&gt;'Member Info'!$AG$13,'Member Info'!$AH$14,IF('Member Info'!H145&gt;'Member Info'!$AG$12,'Member Info'!$AH$13,IF('Member Info'!H145&gt;'Member Info'!$AG$11,'Member Info'!$AH$12,IF('Member Info'!H145&gt;'Member Info'!$AG$10,'Member Info'!$AH$11,IF('Member Info'!H145&gt;'Member Info'!$AG$9,'Member Info'!$AH$10,IF('Member Info'!H145&gt;'Member Info'!$AG$8,'Member Info'!$AH$9,'Member Info'!$AH$8)))))))))))))</f>
        <v/>
      </c>
      <c r="H149" s="26"/>
      <c r="I149" s="26"/>
      <c r="J149" s="107" t="str">
        <f>IF(E149=0,"",IF('Member Info'!F145&gt;$S$1,CONCATENATE("Joined with practice on ", TEXT('Member Info'!F145, "DD/MM/YYYY")),IF('Member Info'!N145&lt;&gt;"",IF('Member Info'!N145&lt;$R$1,CONCATENATE("Left Scheme on ", TEXT('Member Info'!N145, "DD/MM/YYYY")),IF(ISERROR(G149),"Error Detected, No rate entered",IF(E149=0,"",IF(F149="","Error Detected, No Pensionable pay",IF(ISERROR(AB149)," Unknown Values entered.",IF(T149+U149&lt;1,"Acceptable",IF(R149+S149=200, "No Contributions Entered", IF(K149="","Error Detected, Choose reason&gt;",IF(X149="1",IF(T149=1,"Please Enter Deemed Pensionable Pay","Add Any Relevant Details Above"),"Please Give Details Above"))))))))),IF(ISERROR(G149),"Error Detected, No rate entered",IF(E149=0,"",IF(F149="","Error Detected, No Pensionable pay",IF(ISERROR(AB149)," Unknown Values entered.",IF(T149+U149&lt;1,"Acceptable",IF(R149+S149=200, "No Contributions Entered", IF(K149="","Error Detected, Choose reason&gt;",IF(X149="1",IF(T149=1,"Please Enter Deemed Pensionable Pay","Add relevant Details Above"),"Please give details Above")))))))))))</f>
        <v/>
      </c>
      <c r="K149" s="263"/>
      <c r="L149" s="93"/>
      <c r="M149" s="93" t="str">
        <f t="shared" si="24"/>
        <v/>
      </c>
      <c r="N149" s="96">
        <f t="shared" si="23"/>
        <v>0</v>
      </c>
      <c r="O149" s="96">
        <f t="shared" si="23"/>
        <v>0</v>
      </c>
      <c r="P149" s="220">
        <f>(ROUND((F149/100*'Member Info'!$W$2), 2))</f>
        <v>0</v>
      </c>
      <c r="Q149" s="220" t="e">
        <f t="shared" si="25"/>
        <v>#VALUE!</v>
      </c>
      <c r="R149" s="220" t="str">
        <f t="shared" si="26"/>
        <v/>
      </c>
      <c r="S149" s="229" t="str">
        <f t="shared" si="27"/>
        <v/>
      </c>
      <c r="T149" s="230" t="str">
        <f t="shared" si="28"/>
        <v/>
      </c>
      <c r="U149" s="230" t="str">
        <f t="shared" si="29"/>
        <v/>
      </c>
      <c r="V149" s="224">
        <f t="shared" si="30"/>
        <v>0</v>
      </c>
      <c r="W149" s="112">
        <f t="shared" si="31"/>
        <v>0</v>
      </c>
      <c r="X149" s="237" t="str">
        <f t="shared" si="19"/>
        <v/>
      </c>
      <c r="Y149" s="242" t="b">
        <f t="shared" si="20"/>
        <v>0</v>
      </c>
      <c r="Z149" s="237">
        <f t="shared" si="32"/>
        <v>0</v>
      </c>
      <c r="AA149" s="237">
        <f>IF('Member Info'!N145="",1,"")</f>
        <v>1</v>
      </c>
      <c r="AB149" s="245" t="e">
        <f t="shared" si="33"/>
        <v>#VALUE!</v>
      </c>
      <c r="AC149" s="132" t="str">
        <f t="shared" si="21"/>
        <v/>
      </c>
      <c r="AD149" s="126">
        <f t="shared" si="22"/>
        <v>1</v>
      </c>
      <c r="AE149" s="126" t="str">
        <f>IF('Member Info'!N145&lt;&gt;"",IF('Member Info'!N145&lt;=$R$1,1,0),"")</f>
        <v/>
      </c>
      <c r="AG149" s="126" t="b">
        <f t="shared" si="34"/>
        <v>0</v>
      </c>
      <c r="AH149" s="126">
        <f t="shared" si="35"/>
        <v>0</v>
      </c>
      <c r="AJ149" s="126">
        <f t="shared" si="36"/>
        <v>0</v>
      </c>
      <c r="AK149" s="126">
        <f>IF('Member Info'!F145&gt;$R$1,1,0)</f>
        <v>0</v>
      </c>
      <c r="AL149" s="126" t="b">
        <f>IF(ISERROR(R149),ERROR.TYPE(#REF!)=ERROR.TYPE(R149),FALSE)</f>
        <v>0</v>
      </c>
      <c r="AM149" s="126" t="b">
        <f>IF(ISERROR(S149),ERROR.TYPE(#REF!)=ERROR.TYPE(S149),FALSE)</f>
        <v>0</v>
      </c>
      <c r="AN149" s="126">
        <f>IF(OR('Member Info'!F145&gt;=$S$1,'Member Info'!N145&gt;=$R$1),1,0)</f>
        <v>0</v>
      </c>
    </row>
    <row r="150" spans="1:40" x14ac:dyDescent="0.25">
      <c r="A150" s="4">
        <v>118</v>
      </c>
      <c r="B150" s="166">
        <f>'Member Info'!D146</f>
        <v>0</v>
      </c>
      <c r="C150" s="166">
        <f>'Member Info'!E146</f>
        <v>0</v>
      </c>
      <c r="D150" s="166" t="str">
        <f>'Member Info'!G146</f>
        <v/>
      </c>
      <c r="E150" s="167">
        <f>'Member Info'!B146</f>
        <v>0</v>
      </c>
      <c r="F150" s="244"/>
      <c r="G150" s="168" t="str">
        <f>IF(E150=0,"",
IF('Member Info'!$AM$19&lt;=$R$1,
SUMPRODUCT('Member Info'!L146+IF('Member Info'!H146&gt;'Member Info'!$AJ$12,'Member Info'!$AK$13,IF('Member Info'!H146&gt;'Member Info'!$AJ$11,'Member Info'!$AK$12,IF('Member Info'!H146&gt;'Member Info'!$AJ$10,'Member Info'!$AK$11,IF('Member Info'!H146&gt;'Member Info'!$AJ$9,'Member Info'!$AK$10,IF('Member Info'!H146&gt;'Member Info'!$AJ$8,'Member Info'!$AK$9,'Member Info'!$AK$8)))))),
SUMPRODUCT('Member Info'!L146+IF('Member Info'!H146&gt;'Member Info'!$AG$17,'Member Info'!$AH$18,IF('Member Info'!H146&gt;'Member Info'!$AG$16,'Member Info'!$AH$17,IF('Member Info'!H146&gt;'Member Info'!$AG$15,'Member Info'!$AH$16,IF('Member Info'!H146&gt;'Member Info'!$AG$14,'Member Info'!$AH$15,IF('Member Info'!H146&gt;'Member Info'!$AG$13,'Member Info'!$AH$14,IF('Member Info'!H146&gt;'Member Info'!$AG$12,'Member Info'!$AH$13,IF('Member Info'!H146&gt;'Member Info'!$AG$11,'Member Info'!$AH$12,IF('Member Info'!H146&gt;'Member Info'!$AG$10,'Member Info'!$AH$11,IF('Member Info'!H146&gt;'Member Info'!$AG$9,'Member Info'!$AH$10,IF('Member Info'!H146&gt;'Member Info'!$AG$8,'Member Info'!$AH$9,'Member Info'!$AH$8)))))))))))))</f>
        <v/>
      </c>
      <c r="H150" s="26"/>
      <c r="I150" s="26"/>
      <c r="J150" s="107" t="str">
        <f>IF(E150=0,"",IF('Member Info'!F146&gt;$S$1,CONCATENATE("Joined with practice on ", TEXT('Member Info'!F146, "DD/MM/YYYY")),IF('Member Info'!N146&lt;&gt;"",IF('Member Info'!N146&lt;$R$1,CONCATENATE("Left Scheme on ", TEXT('Member Info'!N146, "DD/MM/YYYY")),IF(ISERROR(G150),"Error Detected, No rate entered",IF(E150=0,"",IF(F150="","Error Detected, No Pensionable pay",IF(ISERROR(AB150)," Unknown Values entered.",IF(T150+U150&lt;1,"Acceptable",IF(R150+S150=200, "No Contributions Entered", IF(K150="","Error Detected, Choose reason&gt;",IF(X150="1",IF(T150=1,"Please Enter Deemed Pensionable Pay","Add Any Relevant Details Above"),"Please Give Details Above"))))))))),IF(ISERROR(G150),"Error Detected, No rate entered",IF(E150=0,"",IF(F150="","Error Detected, No Pensionable pay",IF(ISERROR(AB150)," Unknown Values entered.",IF(T150+U150&lt;1,"Acceptable",IF(R150+S150=200, "No Contributions Entered", IF(K150="","Error Detected, Choose reason&gt;",IF(X150="1",IF(T150=1,"Please Enter Deemed Pensionable Pay","Add relevant Details Above"),"Please give details Above")))))))))))</f>
        <v/>
      </c>
      <c r="K150" s="263"/>
      <c r="L150" s="93"/>
      <c r="M150" s="93" t="str">
        <f t="shared" si="24"/>
        <v/>
      </c>
      <c r="N150" s="96">
        <f t="shared" si="23"/>
        <v>0</v>
      </c>
      <c r="O150" s="96">
        <f t="shared" si="23"/>
        <v>0</v>
      </c>
      <c r="P150" s="220">
        <f>(ROUND((F150/100*'Member Info'!$W$2), 2))</f>
        <v>0</v>
      </c>
      <c r="Q150" s="220" t="e">
        <f t="shared" si="25"/>
        <v>#VALUE!</v>
      </c>
      <c r="R150" s="220" t="str">
        <f t="shared" si="26"/>
        <v/>
      </c>
      <c r="S150" s="229" t="str">
        <f t="shared" si="27"/>
        <v/>
      </c>
      <c r="T150" s="230" t="str">
        <f t="shared" si="28"/>
        <v/>
      </c>
      <c r="U150" s="230" t="str">
        <f t="shared" si="29"/>
        <v/>
      </c>
      <c r="V150" s="224">
        <f t="shared" si="30"/>
        <v>0</v>
      </c>
      <c r="W150" s="112">
        <f t="shared" si="31"/>
        <v>0</v>
      </c>
      <c r="X150" s="237" t="str">
        <f t="shared" si="19"/>
        <v/>
      </c>
      <c r="Y150" s="242" t="b">
        <f t="shared" si="20"/>
        <v>0</v>
      </c>
      <c r="Z150" s="237">
        <f t="shared" si="32"/>
        <v>0</v>
      </c>
      <c r="AA150" s="237">
        <f>IF('Member Info'!N146="",1,"")</f>
        <v>1</v>
      </c>
      <c r="AB150" s="245" t="e">
        <f t="shared" si="33"/>
        <v>#VALUE!</v>
      </c>
      <c r="AC150" s="132" t="str">
        <f t="shared" si="21"/>
        <v/>
      </c>
      <c r="AD150" s="126">
        <f t="shared" si="22"/>
        <v>1</v>
      </c>
      <c r="AE150" s="126" t="str">
        <f>IF('Member Info'!N146&lt;&gt;"",IF('Member Info'!N146&lt;=$R$1,1,0),"")</f>
        <v/>
      </c>
      <c r="AG150" s="126" t="b">
        <f t="shared" si="34"/>
        <v>0</v>
      </c>
      <c r="AH150" s="126">
        <f t="shared" si="35"/>
        <v>0</v>
      </c>
      <c r="AJ150" s="126">
        <f t="shared" si="36"/>
        <v>0</v>
      </c>
      <c r="AK150" s="126">
        <f>IF('Member Info'!F146&gt;$R$1,1,0)</f>
        <v>0</v>
      </c>
      <c r="AL150" s="126" t="b">
        <f>IF(ISERROR(R150),ERROR.TYPE(#REF!)=ERROR.TYPE(R150),FALSE)</f>
        <v>0</v>
      </c>
      <c r="AM150" s="126" t="b">
        <f>IF(ISERROR(S150),ERROR.TYPE(#REF!)=ERROR.TYPE(S150),FALSE)</f>
        <v>0</v>
      </c>
      <c r="AN150" s="126">
        <f>IF(OR('Member Info'!F146&gt;=$S$1,'Member Info'!N146&gt;=$R$1),1,0)</f>
        <v>0</v>
      </c>
    </row>
    <row r="151" spans="1:40" x14ac:dyDescent="0.25">
      <c r="A151" s="4">
        <v>119</v>
      </c>
      <c r="B151" s="166">
        <f>'Member Info'!D147</f>
        <v>0</v>
      </c>
      <c r="C151" s="166">
        <f>'Member Info'!E147</f>
        <v>0</v>
      </c>
      <c r="D151" s="166" t="str">
        <f>'Member Info'!G147</f>
        <v/>
      </c>
      <c r="E151" s="167">
        <f>'Member Info'!B147</f>
        <v>0</v>
      </c>
      <c r="F151" s="244"/>
      <c r="G151" s="168" t="str">
        <f>IF(E151=0,"",
IF('Member Info'!$AM$19&lt;=$R$1,
SUMPRODUCT('Member Info'!L147+IF('Member Info'!H147&gt;'Member Info'!$AJ$12,'Member Info'!$AK$13,IF('Member Info'!H147&gt;'Member Info'!$AJ$11,'Member Info'!$AK$12,IF('Member Info'!H147&gt;'Member Info'!$AJ$10,'Member Info'!$AK$11,IF('Member Info'!H147&gt;'Member Info'!$AJ$9,'Member Info'!$AK$10,IF('Member Info'!H147&gt;'Member Info'!$AJ$8,'Member Info'!$AK$9,'Member Info'!$AK$8)))))),
SUMPRODUCT('Member Info'!L147+IF('Member Info'!H147&gt;'Member Info'!$AG$17,'Member Info'!$AH$18,IF('Member Info'!H147&gt;'Member Info'!$AG$16,'Member Info'!$AH$17,IF('Member Info'!H147&gt;'Member Info'!$AG$15,'Member Info'!$AH$16,IF('Member Info'!H147&gt;'Member Info'!$AG$14,'Member Info'!$AH$15,IF('Member Info'!H147&gt;'Member Info'!$AG$13,'Member Info'!$AH$14,IF('Member Info'!H147&gt;'Member Info'!$AG$12,'Member Info'!$AH$13,IF('Member Info'!H147&gt;'Member Info'!$AG$11,'Member Info'!$AH$12,IF('Member Info'!H147&gt;'Member Info'!$AG$10,'Member Info'!$AH$11,IF('Member Info'!H147&gt;'Member Info'!$AG$9,'Member Info'!$AH$10,IF('Member Info'!H147&gt;'Member Info'!$AG$8,'Member Info'!$AH$9,'Member Info'!$AH$8)))))))))))))</f>
        <v/>
      </c>
      <c r="H151" s="26"/>
      <c r="I151" s="26"/>
      <c r="J151" s="107" t="str">
        <f>IF(E151=0,"",IF('Member Info'!F147&gt;$S$1,CONCATENATE("Joined with practice on ", TEXT('Member Info'!F147, "DD/MM/YYYY")),IF('Member Info'!N147&lt;&gt;"",IF('Member Info'!N147&lt;$R$1,CONCATENATE("Left Scheme on ", TEXT('Member Info'!N147, "DD/MM/YYYY")),IF(ISERROR(G151),"Error Detected, No rate entered",IF(E151=0,"",IF(F151="","Error Detected, No Pensionable pay",IF(ISERROR(AB151)," Unknown Values entered.",IF(T151+U151&lt;1,"Acceptable",IF(R151+S151=200, "No Contributions Entered", IF(K151="","Error Detected, Choose reason&gt;",IF(X151="1",IF(T151=1,"Please Enter Deemed Pensionable Pay","Add Any Relevant Details Above"),"Please Give Details Above"))))))))),IF(ISERROR(G151),"Error Detected, No rate entered",IF(E151=0,"",IF(F151="","Error Detected, No Pensionable pay",IF(ISERROR(AB151)," Unknown Values entered.",IF(T151+U151&lt;1,"Acceptable",IF(R151+S151=200, "No Contributions Entered", IF(K151="","Error Detected, Choose reason&gt;",IF(X151="1",IF(T151=1,"Please Enter Deemed Pensionable Pay","Add relevant Details Above"),"Please give details Above")))))))))))</f>
        <v/>
      </c>
      <c r="K151" s="263"/>
      <c r="L151" s="93"/>
      <c r="M151" s="93" t="str">
        <f t="shared" si="24"/>
        <v/>
      </c>
      <c r="N151" s="96">
        <f t="shared" si="23"/>
        <v>0</v>
      </c>
      <c r="O151" s="96">
        <f t="shared" si="23"/>
        <v>0</v>
      </c>
      <c r="P151" s="220">
        <f>(ROUND((F151/100*'Member Info'!$W$2), 2))</f>
        <v>0</v>
      </c>
      <c r="Q151" s="220" t="e">
        <f t="shared" si="25"/>
        <v>#VALUE!</v>
      </c>
      <c r="R151" s="220" t="str">
        <f t="shared" si="26"/>
        <v/>
      </c>
      <c r="S151" s="229" t="str">
        <f t="shared" si="27"/>
        <v/>
      </c>
      <c r="T151" s="230" t="str">
        <f t="shared" si="28"/>
        <v/>
      </c>
      <c r="U151" s="230" t="str">
        <f t="shared" si="29"/>
        <v/>
      </c>
      <c r="V151" s="224">
        <f t="shared" si="30"/>
        <v>0</v>
      </c>
      <c r="W151" s="112">
        <f t="shared" si="31"/>
        <v>0</v>
      </c>
      <c r="X151" s="237" t="str">
        <f t="shared" si="19"/>
        <v/>
      </c>
      <c r="Y151" s="242" t="b">
        <f t="shared" si="20"/>
        <v>0</v>
      </c>
      <c r="Z151" s="237">
        <f t="shared" si="32"/>
        <v>0</v>
      </c>
      <c r="AA151" s="237">
        <f>IF('Member Info'!N147="",1,"")</f>
        <v>1</v>
      </c>
      <c r="AB151" s="245" t="e">
        <f t="shared" si="33"/>
        <v>#VALUE!</v>
      </c>
      <c r="AC151" s="132" t="str">
        <f t="shared" si="21"/>
        <v/>
      </c>
      <c r="AD151" s="126">
        <f t="shared" si="22"/>
        <v>1</v>
      </c>
      <c r="AE151" s="126" t="str">
        <f>IF('Member Info'!N147&lt;&gt;"",IF('Member Info'!N147&lt;=$R$1,1,0),"")</f>
        <v/>
      </c>
      <c r="AG151" s="126" t="b">
        <f t="shared" si="34"/>
        <v>0</v>
      </c>
      <c r="AH151" s="126">
        <f t="shared" si="35"/>
        <v>0</v>
      </c>
      <c r="AJ151" s="126">
        <f t="shared" si="36"/>
        <v>0</v>
      </c>
      <c r="AK151" s="126">
        <f>IF('Member Info'!F147&gt;$R$1,1,0)</f>
        <v>0</v>
      </c>
      <c r="AL151" s="126" t="b">
        <f>IF(ISERROR(R151),ERROR.TYPE(#REF!)=ERROR.TYPE(R151),FALSE)</f>
        <v>0</v>
      </c>
      <c r="AM151" s="126" t="b">
        <f>IF(ISERROR(S151),ERROR.TYPE(#REF!)=ERROR.TYPE(S151),FALSE)</f>
        <v>0</v>
      </c>
      <c r="AN151" s="126">
        <f>IF(OR('Member Info'!F147&gt;=$S$1,'Member Info'!N147&gt;=$R$1),1,0)</f>
        <v>0</v>
      </c>
    </row>
    <row r="152" spans="1:40" x14ac:dyDescent="0.25">
      <c r="A152" s="4">
        <v>120</v>
      </c>
      <c r="B152" s="166">
        <f>'Member Info'!D148</f>
        <v>0</v>
      </c>
      <c r="C152" s="166">
        <f>'Member Info'!E148</f>
        <v>0</v>
      </c>
      <c r="D152" s="166" t="str">
        <f>'Member Info'!G148</f>
        <v/>
      </c>
      <c r="E152" s="167">
        <f>'Member Info'!B148</f>
        <v>0</v>
      </c>
      <c r="F152" s="244"/>
      <c r="G152" s="168" t="str">
        <f>IF(E152=0,"",
IF('Member Info'!$AM$19&lt;=$R$1,
SUMPRODUCT('Member Info'!L148+IF('Member Info'!H148&gt;'Member Info'!$AJ$12,'Member Info'!$AK$13,IF('Member Info'!H148&gt;'Member Info'!$AJ$11,'Member Info'!$AK$12,IF('Member Info'!H148&gt;'Member Info'!$AJ$10,'Member Info'!$AK$11,IF('Member Info'!H148&gt;'Member Info'!$AJ$9,'Member Info'!$AK$10,IF('Member Info'!H148&gt;'Member Info'!$AJ$8,'Member Info'!$AK$9,'Member Info'!$AK$8)))))),
SUMPRODUCT('Member Info'!L148+IF('Member Info'!H148&gt;'Member Info'!$AG$17,'Member Info'!$AH$18,IF('Member Info'!H148&gt;'Member Info'!$AG$16,'Member Info'!$AH$17,IF('Member Info'!H148&gt;'Member Info'!$AG$15,'Member Info'!$AH$16,IF('Member Info'!H148&gt;'Member Info'!$AG$14,'Member Info'!$AH$15,IF('Member Info'!H148&gt;'Member Info'!$AG$13,'Member Info'!$AH$14,IF('Member Info'!H148&gt;'Member Info'!$AG$12,'Member Info'!$AH$13,IF('Member Info'!H148&gt;'Member Info'!$AG$11,'Member Info'!$AH$12,IF('Member Info'!H148&gt;'Member Info'!$AG$10,'Member Info'!$AH$11,IF('Member Info'!H148&gt;'Member Info'!$AG$9,'Member Info'!$AH$10,IF('Member Info'!H148&gt;'Member Info'!$AG$8,'Member Info'!$AH$9,'Member Info'!$AH$8)))))))))))))</f>
        <v/>
      </c>
      <c r="H152" s="26"/>
      <c r="I152" s="26"/>
      <c r="J152" s="107" t="str">
        <f>IF(E152=0,"",IF('Member Info'!F148&gt;$S$1,CONCATENATE("Joined with practice on ", TEXT('Member Info'!F148, "DD/MM/YYYY")),IF('Member Info'!N148&lt;&gt;"",IF('Member Info'!N148&lt;$R$1,CONCATENATE("Left Scheme on ", TEXT('Member Info'!N148, "DD/MM/YYYY")),IF(ISERROR(G152),"Error Detected, No rate entered",IF(E152=0,"",IF(F152="","Error Detected, No Pensionable pay",IF(ISERROR(AB152)," Unknown Values entered.",IF(T152+U152&lt;1,"Acceptable",IF(R152+S152=200, "No Contributions Entered", IF(K152="","Error Detected, Choose reason&gt;",IF(X152="1",IF(T152=1,"Please Enter Deemed Pensionable Pay","Add Any Relevant Details Above"),"Please Give Details Above"))))))))),IF(ISERROR(G152),"Error Detected, No rate entered",IF(E152=0,"",IF(F152="","Error Detected, No Pensionable pay",IF(ISERROR(AB152)," Unknown Values entered.",IF(T152+U152&lt;1,"Acceptable",IF(R152+S152=200, "No Contributions Entered", IF(K152="","Error Detected, Choose reason&gt;",IF(X152="1",IF(T152=1,"Please Enter Deemed Pensionable Pay","Add relevant Details Above"),"Please give details Above")))))))))))</f>
        <v/>
      </c>
      <c r="K152" s="263"/>
      <c r="L152" s="93"/>
      <c r="M152" s="93" t="str">
        <f t="shared" si="24"/>
        <v/>
      </c>
      <c r="N152" s="96">
        <f t="shared" si="23"/>
        <v>0</v>
      </c>
      <c r="O152" s="96">
        <f t="shared" si="23"/>
        <v>0</v>
      </c>
      <c r="P152" s="220">
        <f>(ROUND((F152/100*'Member Info'!$W$2), 2))</f>
        <v>0</v>
      </c>
      <c r="Q152" s="220" t="e">
        <f t="shared" si="25"/>
        <v>#VALUE!</v>
      </c>
      <c r="R152" s="220" t="str">
        <f t="shared" si="26"/>
        <v/>
      </c>
      <c r="S152" s="229" t="str">
        <f t="shared" si="27"/>
        <v/>
      </c>
      <c r="T152" s="230" t="str">
        <f t="shared" si="28"/>
        <v/>
      </c>
      <c r="U152" s="230" t="str">
        <f t="shared" si="29"/>
        <v/>
      </c>
      <c r="V152" s="224">
        <f t="shared" si="30"/>
        <v>0</v>
      </c>
      <c r="W152" s="112">
        <f t="shared" si="31"/>
        <v>0</v>
      </c>
      <c r="X152" s="237" t="str">
        <f t="shared" si="19"/>
        <v/>
      </c>
      <c r="Y152" s="242" t="b">
        <f t="shared" si="20"/>
        <v>0</v>
      </c>
      <c r="Z152" s="237">
        <f t="shared" si="32"/>
        <v>0</v>
      </c>
      <c r="AA152" s="237">
        <f>IF('Member Info'!N148="",1,"")</f>
        <v>1</v>
      </c>
      <c r="AB152" s="245" t="e">
        <f t="shared" si="33"/>
        <v>#VALUE!</v>
      </c>
      <c r="AC152" s="132" t="str">
        <f t="shared" si="21"/>
        <v/>
      </c>
      <c r="AD152" s="126">
        <f t="shared" si="22"/>
        <v>1</v>
      </c>
      <c r="AE152" s="126" t="str">
        <f>IF('Member Info'!N148&lt;&gt;"",IF('Member Info'!N148&lt;=$R$1,1,0),"")</f>
        <v/>
      </c>
      <c r="AG152" s="126" t="b">
        <f t="shared" si="34"/>
        <v>0</v>
      </c>
      <c r="AH152" s="126">
        <f t="shared" si="35"/>
        <v>0</v>
      </c>
      <c r="AJ152" s="126">
        <f t="shared" si="36"/>
        <v>0</v>
      </c>
      <c r="AK152" s="126">
        <f>IF('Member Info'!F148&gt;$R$1,1,0)</f>
        <v>0</v>
      </c>
      <c r="AL152" s="126" t="b">
        <f>IF(ISERROR(R152),ERROR.TYPE(#REF!)=ERROR.TYPE(R152),FALSE)</f>
        <v>0</v>
      </c>
      <c r="AM152" s="126" t="b">
        <f>IF(ISERROR(S152),ERROR.TYPE(#REF!)=ERROR.TYPE(S152),FALSE)</f>
        <v>0</v>
      </c>
      <c r="AN152" s="126">
        <f>IF(OR('Member Info'!F148&gt;=$S$1,'Member Info'!N148&gt;=$R$1),1,0)</f>
        <v>0</v>
      </c>
    </row>
    <row r="153" spans="1:40" x14ac:dyDescent="0.25">
      <c r="A153" s="4">
        <v>121</v>
      </c>
      <c r="B153" s="166">
        <f>'Member Info'!D149</f>
        <v>0</v>
      </c>
      <c r="C153" s="166">
        <f>'Member Info'!E149</f>
        <v>0</v>
      </c>
      <c r="D153" s="166" t="str">
        <f>'Member Info'!G149</f>
        <v/>
      </c>
      <c r="E153" s="167">
        <f>'Member Info'!B149</f>
        <v>0</v>
      </c>
      <c r="F153" s="244"/>
      <c r="G153" s="168" t="str">
        <f>IF(E153=0,"",
IF('Member Info'!$AM$19&lt;=$R$1,
SUMPRODUCT('Member Info'!L149+IF('Member Info'!H149&gt;'Member Info'!$AJ$12,'Member Info'!$AK$13,IF('Member Info'!H149&gt;'Member Info'!$AJ$11,'Member Info'!$AK$12,IF('Member Info'!H149&gt;'Member Info'!$AJ$10,'Member Info'!$AK$11,IF('Member Info'!H149&gt;'Member Info'!$AJ$9,'Member Info'!$AK$10,IF('Member Info'!H149&gt;'Member Info'!$AJ$8,'Member Info'!$AK$9,'Member Info'!$AK$8)))))),
SUMPRODUCT('Member Info'!L149+IF('Member Info'!H149&gt;'Member Info'!$AG$17,'Member Info'!$AH$18,IF('Member Info'!H149&gt;'Member Info'!$AG$16,'Member Info'!$AH$17,IF('Member Info'!H149&gt;'Member Info'!$AG$15,'Member Info'!$AH$16,IF('Member Info'!H149&gt;'Member Info'!$AG$14,'Member Info'!$AH$15,IF('Member Info'!H149&gt;'Member Info'!$AG$13,'Member Info'!$AH$14,IF('Member Info'!H149&gt;'Member Info'!$AG$12,'Member Info'!$AH$13,IF('Member Info'!H149&gt;'Member Info'!$AG$11,'Member Info'!$AH$12,IF('Member Info'!H149&gt;'Member Info'!$AG$10,'Member Info'!$AH$11,IF('Member Info'!H149&gt;'Member Info'!$AG$9,'Member Info'!$AH$10,IF('Member Info'!H149&gt;'Member Info'!$AG$8,'Member Info'!$AH$9,'Member Info'!$AH$8)))))))))))))</f>
        <v/>
      </c>
      <c r="H153" s="26"/>
      <c r="I153" s="26"/>
      <c r="J153" s="107" t="str">
        <f>IF(E153=0,"",IF('Member Info'!F149&gt;$S$1,CONCATENATE("Joined with practice on ", TEXT('Member Info'!F149, "DD/MM/YYYY")),IF('Member Info'!N149&lt;&gt;"",IF('Member Info'!N149&lt;$R$1,CONCATENATE("Left Scheme on ", TEXT('Member Info'!N149, "DD/MM/YYYY")),IF(ISERROR(G153),"Error Detected, No rate entered",IF(E153=0,"",IF(F153="","Error Detected, No Pensionable pay",IF(ISERROR(AB153)," Unknown Values entered.",IF(T153+U153&lt;1,"Acceptable",IF(R153+S153=200, "No Contributions Entered", IF(K153="","Error Detected, Choose reason&gt;",IF(X153="1",IF(T153=1,"Please Enter Deemed Pensionable Pay","Add Any Relevant Details Above"),"Please Give Details Above"))))))))),IF(ISERROR(G153),"Error Detected, No rate entered",IF(E153=0,"",IF(F153="","Error Detected, No Pensionable pay",IF(ISERROR(AB153)," Unknown Values entered.",IF(T153+U153&lt;1,"Acceptable",IF(R153+S153=200, "No Contributions Entered", IF(K153="","Error Detected, Choose reason&gt;",IF(X153="1",IF(T153=1,"Please Enter Deemed Pensionable Pay","Add relevant Details Above"),"Please give details Above")))))))))))</f>
        <v/>
      </c>
      <c r="K153" s="263"/>
      <c r="L153" s="93"/>
      <c r="M153" s="93" t="str">
        <f t="shared" si="24"/>
        <v/>
      </c>
      <c r="N153" s="96">
        <f t="shared" si="23"/>
        <v>0</v>
      </c>
      <c r="O153" s="96">
        <f t="shared" si="23"/>
        <v>0</v>
      </c>
      <c r="P153" s="220">
        <f>(ROUND((F153/100*'Member Info'!$W$2), 2))</f>
        <v>0</v>
      </c>
      <c r="Q153" s="220" t="e">
        <f t="shared" si="25"/>
        <v>#VALUE!</v>
      </c>
      <c r="R153" s="220" t="str">
        <f t="shared" si="26"/>
        <v/>
      </c>
      <c r="S153" s="229" t="str">
        <f t="shared" si="27"/>
        <v/>
      </c>
      <c r="T153" s="230" t="str">
        <f t="shared" si="28"/>
        <v/>
      </c>
      <c r="U153" s="230" t="str">
        <f t="shared" si="29"/>
        <v/>
      </c>
      <c r="V153" s="224">
        <f t="shared" si="30"/>
        <v>0</v>
      </c>
      <c r="W153" s="112">
        <f t="shared" si="31"/>
        <v>0</v>
      </c>
      <c r="X153" s="237" t="str">
        <f t="shared" si="19"/>
        <v/>
      </c>
      <c r="Y153" s="242" t="b">
        <f t="shared" si="20"/>
        <v>0</v>
      </c>
      <c r="Z153" s="237">
        <f t="shared" si="32"/>
        <v>0</v>
      </c>
      <c r="AA153" s="237">
        <f>IF('Member Info'!N149="",1,"")</f>
        <v>1</v>
      </c>
      <c r="AB153" s="245" t="e">
        <f t="shared" si="33"/>
        <v>#VALUE!</v>
      </c>
      <c r="AC153" s="132" t="str">
        <f t="shared" si="21"/>
        <v/>
      </c>
      <c r="AD153" s="126">
        <f t="shared" si="22"/>
        <v>1</v>
      </c>
      <c r="AE153" s="126" t="str">
        <f>IF('Member Info'!N149&lt;&gt;"",IF('Member Info'!N149&lt;=$R$1,1,0),"")</f>
        <v/>
      </c>
      <c r="AG153" s="126" t="b">
        <f t="shared" si="34"/>
        <v>0</v>
      </c>
      <c r="AH153" s="126">
        <f t="shared" si="35"/>
        <v>0</v>
      </c>
      <c r="AJ153" s="126">
        <f t="shared" si="36"/>
        <v>0</v>
      </c>
      <c r="AK153" s="126">
        <f>IF('Member Info'!F149&gt;$R$1,1,0)</f>
        <v>0</v>
      </c>
      <c r="AL153" s="126" t="b">
        <f>IF(ISERROR(R153),ERROR.TYPE(#REF!)=ERROR.TYPE(R153),FALSE)</f>
        <v>0</v>
      </c>
      <c r="AM153" s="126" t="b">
        <f>IF(ISERROR(S153),ERROR.TYPE(#REF!)=ERROR.TYPE(S153),FALSE)</f>
        <v>0</v>
      </c>
      <c r="AN153" s="126">
        <f>IF(OR('Member Info'!F149&gt;=$S$1,'Member Info'!N149&gt;=$R$1),1,0)</f>
        <v>0</v>
      </c>
    </row>
    <row r="154" spans="1:40" x14ac:dyDescent="0.25">
      <c r="A154" s="4">
        <v>122</v>
      </c>
      <c r="B154" s="166">
        <f>'Member Info'!D150</f>
        <v>0</v>
      </c>
      <c r="C154" s="166">
        <f>'Member Info'!E150</f>
        <v>0</v>
      </c>
      <c r="D154" s="166" t="str">
        <f>'Member Info'!G150</f>
        <v/>
      </c>
      <c r="E154" s="167">
        <f>'Member Info'!B150</f>
        <v>0</v>
      </c>
      <c r="F154" s="244"/>
      <c r="G154" s="168" t="str">
        <f>IF(E154=0,"",
IF('Member Info'!$AM$19&lt;=$R$1,
SUMPRODUCT('Member Info'!L150+IF('Member Info'!H150&gt;'Member Info'!$AJ$12,'Member Info'!$AK$13,IF('Member Info'!H150&gt;'Member Info'!$AJ$11,'Member Info'!$AK$12,IF('Member Info'!H150&gt;'Member Info'!$AJ$10,'Member Info'!$AK$11,IF('Member Info'!H150&gt;'Member Info'!$AJ$9,'Member Info'!$AK$10,IF('Member Info'!H150&gt;'Member Info'!$AJ$8,'Member Info'!$AK$9,'Member Info'!$AK$8)))))),
SUMPRODUCT('Member Info'!L150+IF('Member Info'!H150&gt;'Member Info'!$AG$17,'Member Info'!$AH$18,IF('Member Info'!H150&gt;'Member Info'!$AG$16,'Member Info'!$AH$17,IF('Member Info'!H150&gt;'Member Info'!$AG$15,'Member Info'!$AH$16,IF('Member Info'!H150&gt;'Member Info'!$AG$14,'Member Info'!$AH$15,IF('Member Info'!H150&gt;'Member Info'!$AG$13,'Member Info'!$AH$14,IF('Member Info'!H150&gt;'Member Info'!$AG$12,'Member Info'!$AH$13,IF('Member Info'!H150&gt;'Member Info'!$AG$11,'Member Info'!$AH$12,IF('Member Info'!H150&gt;'Member Info'!$AG$10,'Member Info'!$AH$11,IF('Member Info'!H150&gt;'Member Info'!$AG$9,'Member Info'!$AH$10,IF('Member Info'!H150&gt;'Member Info'!$AG$8,'Member Info'!$AH$9,'Member Info'!$AH$8)))))))))))))</f>
        <v/>
      </c>
      <c r="H154" s="26"/>
      <c r="I154" s="26"/>
      <c r="J154" s="107" t="str">
        <f>IF(E154=0,"",IF('Member Info'!F150&gt;$S$1,CONCATENATE("Joined with practice on ", TEXT('Member Info'!F150, "DD/MM/YYYY")),IF('Member Info'!N150&lt;&gt;"",IF('Member Info'!N150&lt;$R$1,CONCATENATE("Left Scheme on ", TEXT('Member Info'!N150, "DD/MM/YYYY")),IF(ISERROR(G154),"Error Detected, No rate entered",IF(E154=0,"",IF(F154="","Error Detected, No Pensionable pay",IF(ISERROR(AB154)," Unknown Values entered.",IF(T154+U154&lt;1,"Acceptable",IF(R154+S154=200, "No Contributions Entered", IF(K154="","Error Detected, Choose reason&gt;",IF(X154="1",IF(T154=1,"Please Enter Deemed Pensionable Pay","Add Any Relevant Details Above"),"Please Give Details Above"))))))))),IF(ISERROR(G154),"Error Detected, No rate entered",IF(E154=0,"",IF(F154="","Error Detected, No Pensionable pay",IF(ISERROR(AB154)," Unknown Values entered.",IF(T154+U154&lt;1,"Acceptable",IF(R154+S154=200, "No Contributions Entered", IF(K154="","Error Detected, Choose reason&gt;",IF(X154="1",IF(T154=1,"Please Enter Deemed Pensionable Pay","Add relevant Details Above"),"Please give details Above")))))))))))</f>
        <v/>
      </c>
      <c r="K154" s="263"/>
      <c r="L154" s="93"/>
      <c r="M154" s="93" t="str">
        <f t="shared" si="24"/>
        <v/>
      </c>
      <c r="N154" s="96">
        <f t="shared" si="23"/>
        <v>0</v>
      </c>
      <c r="O154" s="96">
        <f t="shared" si="23"/>
        <v>0</v>
      </c>
      <c r="P154" s="220">
        <f>(ROUND((F154/100*'Member Info'!$W$2), 2))</f>
        <v>0</v>
      </c>
      <c r="Q154" s="220" t="e">
        <f t="shared" si="25"/>
        <v>#VALUE!</v>
      </c>
      <c r="R154" s="220" t="str">
        <f t="shared" si="26"/>
        <v/>
      </c>
      <c r="S154" s="229" t="str">
        <f t="shared" si="27"/>
        <v/>
      </c>
      <c r="T154" s="230" t="str">
        <f t="shared" si="28"/>
        <v/>
      </c>
      <c r="U154" s="230" t="str">
        <f t="shared" si="29"/>
        <v/>
      </c>
      <c r="V154" s="224">
        <f t="shared" si="30"/>
        <v>0</v>
      </c>
      <c r="W154" s="112">
        <f t="shared" si="31"/>
        <v>0</v>
      </c>
      <c r="X154" s="237" t="str">
        <f t="shared" si="19"/>
        <v/>
      </c>
      <c r="Y154" s="242" t="b">
        <f t="shared" si="20"/>
        <v>0</v>
      </c>
      <c r="Z154" s="237">
        <f t="shared" si="32"/>
        <v>0</v>
      </c>
      <c r="AA154" s="237">
        <f>IF('Member Info'!N150="",1,"")</f>
        <v>1</v>
      </c>
      <c r="AB154" s="245" t="e">
        <f t="shared" si="33"/>
        <v>#VALUE!</v>
      </c>
      <c r="AC154" s="132" t="str">
        <f t="shared" si="21"/>
        <v/>
      </c>
      <c r="AD154" s="126">
        <f t="shared" si="22"/>
        <v>1</v>
      </c>
      <c r="AE154" s="126" t="str">
        <f>IF('Member Info'!N150&lt;&gt;"",IF('Member Info'!N150&lt;=$R$1,1,0),"")</f>
        <v/>
      </c>
      <c r="AG154" s="126" t="b">
        <f t="shared" si="34"/>
        <v>0</v>
      </c>
      <c r="AH154" s="126">
        <f t="shared" si="35"/>
        <v>0</v>
      </c>
      <c r="AJ154" s="126">
        <f t="shared" si="36"/>
        <v>0</v>
      </c>
      <c r="AK154" s="126">
        <f>IF('Member Info'!F150&gt;$R$1,1,0)</f>
        <v>0</v>
      </c>
      <c r="AL154" s="126" t="b">
        <f>IF(ISERROR(R154),ERROR.TYPE(#REF!)=ERROR.TYPE(R154),FALSE)</f>
        <v>0</v>
      </c>
      <c r="AM154" s="126" t="b">
        <f>IF(ISERROR(S154),ERROR.TYPE(#REF!)=ERROR.TYPE(S154),FALSE)</f>
        <v>0</v>
      </c>
      <c r="AN154" s="126">
        <f>IF(OR('Member Info'!F150&gt;=$S$1,'Member Info'!N150&gt;=$R$1),1,0)</f>
        <v>0</v>
      </c>
    </row>
    <row r="155" spans="1:40" x14ac:dyDescent="0.25">
      <c r="A155" s="4">
        <v>123</v>
      </c>
      <c r="B155" s="166">
        <f>'Member Info'!D151</f>
        <v>0</v>
      </c>
      <c r="C155" s="166">
        <f>'Member Info'!E151</f>
        <v>0</v>
      </c>
      <c r="D155" s="166" t="str">
        <f>'Member Info'!G151</f>
        <v/>
      </c>
      <c r="E155" s="167">
        <f>'Member Info'!B151</f>
        <v>0</v>
      </c>
      <c r="F155" s="244"/>
      <c r="G155" s="168" t="str">
        <f>IF(E155=0,"",
IF('Member Info'!$AM$19&lt;=$R$1,
SUMPRODUCT('Member Info'!L151+IF('Member Info'!H151&gt;'Member Info'!$AJ$12,'Member Info'!$AK$13,IF('Member Info'!H151&gt;'Member Info'!$AJ$11,'Member Info'!$AK$12,IF('Member Info'!H151&gt;'Member Info'!$AJ$10,'Member Info'!$AK$11,IF('Member Info'!H151&gt;'Member Info'!$AJ$9,'Member Info'!$AK$10,IF('Member Info'!H151&gt;'Member Info'!$AJ$8,'Member Info'!$AK$9,'Member Info'!$AK$8)))))),
SUMPRODUCT('Member Info'!L151+IF('Member Info'!H151&gt;'Member Info'!$AG$17,'Member Info'!$AH$18,IF('Member Info'!H151&gt;'Member Info'!$AG$16,'Member Info'!$AH$17,IF('Member Info'!H151&gt;'Member Info'!$AG$15,'Member Info'!$AH$16,IF('Member Info'!H151&gt;'Member Info'!$AG$14,'Member Info'!$AH$15,IF('Member Info'!H151&gt;'Member Info'!$AG$13,'Member Info'!$AH$14,IF('Member Info'!H151&gt;'Member Info'!$AG$12,'Member Info'!$AH$13,IF('Member Info'!H151&gt;'Member Info'!$AG$11,'Member Info'!$AH$12,IF('Member Info'!H151&gt;'Member Info'!$AG$10,'Member Info'!$AH$11,IF('Member Info'!H151&gt;'Member Info'!$AG$9,'Member Info'!$AH$10,IF('Member Info'!H151&gt;'Member Info'!$AG$8,'Member Info'!$AH$9,'Member Info'!$AH$8)))))))))))))</f>
        <v/>
      </c>
      <c r="H155" s="26"/>
      <c r="I155" s="26"/>
      <c r="J155" s="107" t="str">
        <f>IF(E155=0,"",IF('Member Info'!F151&gt;$S$1,CONCATENATE("Joined with practice on ", TEXT('Member Info'!F151, "DD/MM/YYYY")),IF('Member Info'!N151&lt;&gt;"",IF('Member Info'!N151&lt;$R$1,CONCATENATE("Left Scheme on ", TEXT('Member Info'!N151, "DD/MM/YYYY")),IF(ISERROR(G155),"Error Detected, No rate entered",IF(E155=0,"",IF(F155="","Error Detected, No Pensionable pay",IF(ISERROR(AB155)," Unknown Values entered.",IF(T155+U155&lt;1,"Acceptable",IF(R155+S155=200, "No Contributions Entered", IF(K155="","Error Detected, Choose reason&gt;",IF(X155="1",IF(T155=1,"Please Enter Deemed Pensionable Pay","Add Any Relevant Details Above"),"Please Give Details Above"))))))))),IF(ISERROR(G155),"Error Detected, No rate entered",IF(E155=0,"",IF(F155="","Error Detected, No Pensionable pay",IF(ISERROR(AB155)," Unknown Values entered.",IF(T155+U155&lt;1,"Acceptable",IF(R155+S155=200, "No Contributions Entered", IF(K155="","Error Detected, Choose reason&gt;",IF(X155="1",IF(T155=1,"Please Enter Deemed Pensionable Pay","Add relevant Details Above"),"Please give details Above")))))))))))</f>
        <v/>
      </c>
      <c r="K155" s="263"/>
      <c r="L155" s="93"/>
      <c r="M155" s="93" t="str">
        <f t="shared" si="24"/>
        <v/>
      </c>
      <c r="N155" s="96">
        <f t="shared" si="23"/>
        <v>0</v>
      </c>
      <c r="O155" s="96">
        <f t="shared" si="23"/>
        <v>0</v>
      </c>
      <c r="P155" s="220">
        <f>(ROUND((F155/100*'Member Info'!$W$2), 2))</f>
        <v>0</v>
      </c>
      <c r="Q155" s="220" t="e">
        <f t="shared" si="25"/>
        <v>#VALUE!</v>
      </c>
      <c r="R155" s="220" t="str">
        <f t="shared" si="26"/>
        <v/>
      </c>
      <c r="S155" s="229" t="str">
        <f t="shared" si="27"/>
        <v/>
      </c>
      <c r="T155" s="230" t="str">
        <f t="shared" si="28"/>
        <v/>
      </c>
      <c r="U155" s="230" t="str">
        <f t="shared" si="29"/>
        <v/>
      </c>
      <c r="V155" s="224">
        <f t="shared" si="30"/>
        <v>0</v>
      </c>
      <c r="W155" s="112">
        <f t="shared" si="31"/>
        <v>0</v>
      </c>
      <c r="X155" s="237" t="str">
        <f t="shared" si="19"/>
        <v/>
      </c>
      <c r="Y155" s="242" t="b">
        <f t="shared" si="20"/>
        <v>0</v>
      </c>
      <c r="Z155" s="237">
        <f t="shared" si="32"/>
        <v>0</v>
      </c>
      <c r="AA155" s="237">
        <f>IF('Member Info'!N151="",1,"")</f>
        <v>1</v>
      </c>
      <c r="AB155" s="245" t="e">
        <f t="shared" si="33"/>
        <v>#VALUE!</v>
      </c>
      <c r="AC155" s="132" t="str">
        <f t="shared" si="21"/>
        <v/>
      </c>
      <c r="AD155" s="126">
        <f t="shared" si="22"/>
        <v>1</v>
      </c>
      <c r="AE155" s="126" t="str">
        <f>IF('Member Info'!N151&lt;&gt;"",IF('Member Info'!N151&lt;=$R$1,1,0),"")</f>
        <v/>
      </c>
      <c r="AG155" s="126" t="b">
        <f t="shared" si="34"/>
        <v>0</v>
      </c>
      <c r="AH155" s="126">
        <f t="shared" si="35"/>
        <v>0</v>
      </c>
      <c r="AJ155" s="126">
        <f t="shared" si="36"/>
        <v>0</v>
      </c>
      <c r="AK155" s="126">
        <f>IF('Member Info'!F151&gt;$R$1,1,0)</f>
        <v>0</v>
      </c>
      <c r="AL155" s="126" t="b">
        <f>IF(ISERROR(R155),ERROR.TYPE(#REF!)=ERROR.TYPE(R155),FALSE)</f>
        <v>0</v>
      </c>
      <c r="AM155" s="126" t="b">
        <f>IF(ISERROR(S155),ERROR.TYPE(#REF!)=ERROR.TYPE(S155),FALSE)</f>
        <v>0</v>
      </c>
      <c r="AN155" s="126">
        <f>IF(OR('Member Info'!F151&gt;=$S$1,'Member Info'!N151&gt;=$R$1),1,0)</f>
        <v>0</v>
      </c>
    </row>
    <row r="156" spans="1:40" x14ac:dyDescent="0.25">
      <c r="A156" s="4">
        <v>124</v>
      </c>
      <c r="B156" s="166">
        <f>'Member Info'!D152</f>
        <v>0</v>
      </c>
      <c r="C156" s="166">
        <f>'Member Info'!E152</f>
        <v>0</v>
      </c>
      <c r="D156" s="166" t="str">
        <f>'Member Info'!G152</f>
        <v/>
      </c>
      <c r="E156" s="167">
        <f>'Member Info'!B152</f>
        <v>0</v>
      </c>
      <c r="F156" s="244"/>
      <c r="G156" s="168" t="str">
        <f>IF(E156=0,"",
IF('Member Info'!$AM$19&lt;=$R$1,
SUMPRODUCT('Member Info'!L152+IF('Member Info'!H152&gt;'Member Info'!$AJ$12,'Member Info'!$AK$13,IF('Member Info'!H152&gt;'Member Info'!$AJ$11,'Member Info'!$AK$12,IF('Member Info'!H152&gt;'Member Info'!$AJ$10,'Member Info'!$AK$11,IF('Member Info'!H152&gt;'Member Info'!$AJ$9,'Member Info'!$AK$10,IF('Member Info'!H152&gt;'Member Info'!$AJ$8,'Member Info'!$AK$9,'Member Info'!$AK$8)))))),
SUMPRODUCT('Member Info'!L152+IF('Member Info'!H152&gt;'Member Info'!$AG$17,'Member Info'!$AH$18,IF('Member Info'!H152&gt;'Member Info'!$AG$16,'Member Info'!$AH$17,IF('Member Info'!H152&gt;'Member Info'!$AG$15,'Member Info'!$AH$16,IF('Member Info'!H152&gt;'Member Info'!$AG$14,'Member Info'!$AH$15,IF('Member Info'!H152&gt;'Member Info'!$AG$13,'Member Info'!$AH$14,IF('Member Info'!H152&gt;'Member Info'!$AG$12,'Member Info'!$AH$13,IF('Member Info'!H152&gt;'Member Info'!$AG$11,'Member Info'!$AH$12,IF('Member Info'!H152&gt;'Member Info'!$AG$10,'Member Info'!$AH$11,IF('Member Info'!H152&gt;'Member Info'!$AG$9,'Member Info'!$AH$10,IF('Member Info'!H152&gt;'Member Info'!$AG$8,'Member Info'!$AH$9,'Member Info'!$AH$8)))))))))))))</f>
        <v/>
      </c>
      <c r="H156" s="26"/>
      <c r="I156" s="26"/>
      <c r="J156" s="107" t="str">
        <f>IF(E156=0,"",IF('Member Info'!F152&gt;$S$1,CONCATENATE("Joined with practice on ", TEXT('Member Info'!F152, "DD/MM/YYYY")),IF('Member Info'!N152&lt;&gt;"",IF('Member Info'!N152&lt;$R$1,CONCATENATE("Left Scheme on ", TEXT('Member Info'!N152, "DD/MM/YYYY")),IF(ISERROR(G156),"Error Detected, No rate entered",IF(E156=0,"",IF(F156="","Error Detected, No Pensionable pay",IF(ISERROR(AB156)," Unknown Values entered.",IF(T156+U156&lt;1,"Acceptable",IF(R156+S156=200, "No Contributions Entered", IF(K156="","Error Detected, Choose reason&gt;",IF(X156="1",IF(T156=1,"Please Enter Deemed Pensionable Pay","Add Any Relevant Details Above"),"Please Give Details Above"))))))))),IF(ISERROR(G156),"Error Detected, No rate entered",IF(E156=0,"",IF(F156="","Error Detected, No Pensionable pay",IF(ISERROR(AB156)," Unknown Values entered.",IF(T156+U156&lt;1,"Acceptable",IF(R156+S156=200, "No Contributions Entered", IF(K156="","Error Detected, Choose reason&gt;",IF(X156="1",IF(T156=1,"Please Enter Deemed Pensionable Pay","Add relevant Details Above"),"Please give details Above")))))))))))</f>
        <v/>
      </c>
      <c r="K156" s="263"/>
      <c r="L156" s="93"/>
      <c r="M156" s="93" t="str">
        <f t="shared" si="24"/>
        <v/>
      </c>
      <c r="N156" s="96">
        <f t="shared" si="23"/>
        <v>0</v>
      </c>
      <c r="O156" s="96">
        <f t="shared" si="23"/>
        <v>0</v>
      </c>
      <c r="P156" s="220">
        <f>(ROUND((F156/100*'Member Info'!$W$2), 2))</f>
        <v>0</v>
      </c>
      <c r="Q156" s="220" t="e">
        <f t="shared" si="25"/>
        <v>#VALUE!</v>
      </c>
      <c r="R156" s="220" t="str">
        <f t="shared" si="26"/>
        <v/>
      </c>
      <c r="S156" s="229" t="str">
        <f t="shared" si="27"/>
        <v/>
      </c>
      <c r="T156" s="230" t="str">
        <f t="shared" si="28"/>
        <v/>
      </c>
      <c r="U156" s="230" t="str">
        <f t="shared" si="29"/>
        <v/>
      </c>
      <c r="V156" s="224">
        <f t="shared" si="30"/>
        <v>0</v>
      </c>
      <c r="W156" s="112">
        <f t="shared" si="31"/>
        <v>0</v>
      </c>
      <c r="X156" s="237" t="str">
        <f t="shared" si="19"/>
        <v/>
      </c>
      <c r="Y156" s="242" t="b">
        <f t="shared" si="20"/>
        <v>0</v>
      </c>
      <c r="Z156" s="237">
        <f t="shared" si="32"/>
        <v>0</v>
      </c>
      <c r="AA156" s="237">
        <f>IF('Member Info'!N152="",1,"")</f>
        <v>1</v>
      </c>
      <c r="AB156" s="245" t="e">
        <f t="shared" si="33"/>
        <v>#VALUE!</v>
      </c>
      <c r="AC156" s="132" t="str">
        <f t="shared" si="21"/>
        <v/>
      </c>
      <c r="AD156" s="126">
        <f t="shared" si="22"/>
        <v>1</v>
      </c>
      <c r="AE156" s="126" t="str">
        <f>IF('Member Info'!N152&lt;&gt;"",IF('Member Info'!N152&lt;=$R$1,1,0),"")</f>
        <v/>
      </c>
      <c r="AG156" s="126" t="b">
        <f t="shared" si="34"/>
        <v>0</v>
      </c>
      <c r="AH156" s="126">
        <f t="shared" si="35"/>
        <v>0</v>
      </c>
      <c r="AJ156" s="126">
        <f t="shared" si="36"/>
        <v>0</v>
      </c>
      <c r="AK156" s="126">
        <f>IF('Member Info'!F152&gt;$R$1,1,0)</f>
        <v>0</v>
      </c>
      <c r="AL156" s="126" t="b">
        <f>IF(ISERROR(R156),ERROR.TYPE(#REF!)=ERROR.TYPE(R156),FALSE)</f>
        <v>0</v>
      </c>
      <c r="AM156" s="126" t="b">
        <f>IF(ISERROR(S156),ERROR.TYPE(#REF!)=ERROR.TYPE(S156),FALSE)</f>
        <v>0</v>
      </c>
      <c r="AN156" s="126">
        <f>IF(OR('Member Info'!F152&gt;=$S$1,'Member Info'!N152&gt;=$R$1),1,0)</f>
        <v>0</v>
      </c>
    </row>
    <row r="157" spans="1:40" x14ac:dyDescent="0.25">
      <c r="A157" s="4">
        <v>125</v>
      </c>
      <c r="B157" s="166">
        <f>'Member Info'!D153</f>
        <v>0</v>
      </c>
      <c r="C157" s="166">
        <f>'Member Info'!E153</f>
        <v>0</v>
      </c>
      <c r="D157" s="166" t="str">
        <f>'Member Info'!G153</f>
        <v/>
      </c>
      <c r="E157" s="167">
        <f>'Member Info'!B153</f>
        <v>0</v>
      </c>
      <c r="F157" s="244"/>
      <c r="G157" s="168" t="str">
        <f>IF(E157=0,"",
IF('Member Info'!$AM$19&lt;=$R$1,
SUMPRODUCT('Member Info'!L153+IF('Member Info'!H153&gt;'Member Info'!$AJ$12,'Member Info'!$AK$13,IF('Member Info'!H153&gt;'Member Info'!$AJ$11,'Member Info'!$AK$12,IF('Member Info'!H153&gt;'Member Info'!$AJ$10,'Member Info'!$AK$11,IF('Member Info'!H153&gt;'Member Info'!$AJ$9,'Member Info'!$AK$10,IF('Member Info'!H153&gt;'Member Info'!$AJ$8,'Member Info'!$AK$9,'Member Info'!$AK$8)))))),
SUMPRODUCT('Member Info'!L153+IF('Member Info'!H153&gt;'Member Info'!$AG$17,'Member Info'!$AH$18,IF('Member Info'!H153&gt;'Member Info'!$AG$16,'Member Info'!$AH$17,IF('Member Info'!H153&gt;'Member Info'!$AG$15,'Member Info'!$AH$16,IF('Member Info'!H153&gt;'Member Info'!$AG$14,'Member Info'!$AH$15,IF('Member Info'!H153&gt;'Member Info'!$AG$13,'Member Info'!$AH$14,IF('Member Info'!H153&gt;'Member Info'!$AG$12,'Member Info'!$AH$13,IF('Member Info'!H153&gt;'Member Info'!$AG$11,'Member Info'!$AH$12,IF('Member Info'!H153&gt;'Member Info'!$AG$10,'Member Info'!$AH$11,IF('Member Info'!H153&gt;'Member Info'!$AG$9,'Member Info'!$AH$10,IF('Member Info'!H153&gt;'Member Info'!$AG$8,'Member Info'!$AH$9,'Member Info'!$AH$8)))))))))))))</f>
        <v/>
      </c>
      <c r="H157" s="26"/>
      <c r="I157" s="26"/>
      <c r="J157" s="107" t="str">
        <f>IF(E157=0,"",IF('Member Info'!F153&gt;$S$1,CONCATENATE("Joined with practice on ", TEXT('Member Info'!F153, "DD/MM/YYYY")),IF('Member Info'!N153&lt;&gt;"",IF('Member Info'!N153&lt;$R$1,CONCATENATE("Left Scheme on ", TEXT('Member Info'!N153, "DD/MM/YYYY")),IF(ISERROR(G157),"Error Detected, No rate entered",IF(E157=0,"",IF(F157="","Error Detected, No Pensionable pay",IF(ISERROR(AB157)," Unknown Values entered.",IF(T157+U157&lt;1,"Acceptable",IF(R157+S157=200, "No Contributions Entered", IF(K157="","Error Detected, Choose reason&gt;",IF(X157="1",IF(T157=1,"Please Enter Deemed Pensionable Pay","Add Any Relevant Details Above"),"Please Give Details Above"))))))))),IF(ISERROR(G157),"Error Detected, No rate entered",IF(E157=0,"",IF(F157="","Error Detected, No Pensionable pay",IF(ISERROR(AB157)," Unknown Values entered.",IF(T157+U157&lt;1,"Acceptable",IF(R157+S157=200, "No Contributions Entered", IF(K157="","Error Detected, Choose reason&gt;",IF(X157="1",IF(T157=1,"Please Enter Deemed Pensionable Pay","Add relevant Details Above"),"Please give details Above")))))))))))</f>
        <v/>
      </c>
      <c r="K157" s="263"/>
      <c r="L157" s="93"/>
      <c r="M157" s="93" t="str">
        <f t="shared" si="24"/>
        <v/>
      </c>
      <c r="N157" s="96">
        <f t="shared" si="23"/>
        <v>0</v>
      </c>
      <c r="O157" s="96">
        <f t="shared" si="23"/>
        <v>0</v>
      </c>
      <c r="P157" s="220">
        <f>(ROUND((F157/100*'Member Info'!$W$2), 2))</f>
        <v>0</v>
      </c>
      <c r="Q157" s="220" t="e">
        <f t="shared" si="25"/>
        <v>#VALUE!</v>
      </c>
      <c r="R157" s="220" t="str">
        <f t="shared" si="26"/>
        <v/>
      </c>
      <c r="S157" s="229" t="str">
        <f t="shared" si="27"/>
        <v/>
      </c>
      <c r="T157" s="230" t="str">
        <f t="shared" si="28"/>
        <v/>
      </c>
      <c r="U157" s="230" t="str">
        <f t="shared" si="29"/>
        <v/>
      </c>
      <c r="V157" s="224">
        <f t="shared" si="30"/>
        <v>0</v>
      </c>
      <c r="W157" s="112">
        <f t="shared" si="31"/>
        <v>0</v>
      </c>
      <c r="X157" s="237" t="str">
        <f t="shared" si="19"/>
        <v/>
      </c>
      <c r="Y157" s="242" t="b">
        <f t="shared" si="20"/>
        <v>0</v>
      </c>
      <c r="Z157" s="237">
        <f t="shared" si="32"/>
        <v>0</v>
      </c>
      <c r="AA157" s="237">
        <f>IF('Member Info'!N153="",1,"")</f>
        <v>1</v>
      </c>
      <c r="AB157" s="245" t="e">
        <f t="shared" si="33"/>
        <v>#VALUE!</v>
      </c>
      <c r="AC157" s="132" t="str">
        <f t="shared" si="21"/>
        <v/>
      </c>
      <c r="AD157" s="126">
        <f t="shared" si="22"/>
        <v>1</v>
      </c>
      <c r="AE157" s="126" t="str">
        <f>IF('Member Info'!N153&lt;&gt;"",IF('Member Info'!N153&lt;=$R$1,1,0),"")</f>
        <v/>
      </c>
      <c r="AG157" s="126" t="b">
        <f t="shared" si="34"/>
        <v>0</v>
      </c>
      <c r="AH157" s="126">
        <f t="shared" si="35"/>
        <v>0</v>
      </c>
      <c r="AJ157" s="126">
        <f t="shared" si="36"/>
        <v>0</v>
      </c>
      <c r="AK157" s="126">
        <f>IF('Member Info'!F153&gt;$R$1,1,0)</f>
        <v>0</v>
      </c>
      <c r="AL157" s="126" t="b">
        <f>IF(ISERROR(R157),ERROR.TYPE(#REF!)=ERROR.TYPE(R157),FALSE)</f>
        <v>0</v>
      </c>
      <c r="AM157" s="126" t="b">
        <f>IF(ISERROR(S157),ERROR.TYPE(#REF!)=ERROR.TYPE(S157),FALSE)</f>
        <v>0</v>
      </c>
      <c r="AN157" s="126">
        <f>IF(OR('Member Info'!F153&gt;=$S$1,'Member Info'!N153&gt;=$R$1),1,0)</f>
        <v>0</v>
      </c>
    </row>
    <row r="158" spans="1:40" x14ac:dyDescent="0.25">
      <c r="A158" s="4">
        <v>126</v>
      </c>
      <c r="B158" s="166">
        <f>'Member Info'!D154</f>
        <v>0</v>
      </c>
      <c r="C158" s="166">
        <f>'Member Info'!E154</f>
        <v>0</v>
      </c>
      <c r="D158" s="166" t="str">
        <f>'Member Info'!G154</f>
        <v/>
      </c>
      <c r="E158" s="167">
        <f>'Member Info'!B154</f>
        <v>0</v>
      </c>
      <c r="F158" s="244"/>
      <c r="G158" s="168" t="str">
        <f>IF(E158=0,"",
IF('Member Info'!$AM$19&lt;=$R$1,
SUMPRODUCT('Member Info'!L154+IF('Member Info'!H154&gt;'Member Info'!$AJ$12,'Member Info'!$AK$13,IF('Member Info'!H154&gt;'Member Info'!$AJ$11,'Member Info'!$AK$12,IF('Member Info'!H154&gt;'Member Info'!$AJ$10,'Member Info'!$AK$11,IF('Member Info'!H154&gt;'Member Info'!$AJ$9,'Member Info'!$AK$10,IF('Member Info'!H154&gt;'Member Info'!$AJ$8,'Member Info'!$AK$9,'Member Info'!$AK$8)))))),
SUMPRODUCT('Member Info'!L154+IF('Member Info'!H154&gt;'Member Info'!$AG$17,'Member Info'!$AH$18,IF('Member Info'!H154&gt;'Member Info'!$AG$16,'Member Info'!$AH$17,IF('Member Info'!H154&gt;'Member Info'!$AG$15,'Member Info'!$AH$16,IF('Member Info'!H154&gt;'Member Info'!$AG$14,'Member Info'!$AH$15,IF('Member Info'!H154&gt;'Member Info'!$AG$13,'Member Info'!$AH$14,IF('Member Info'!H154&gt;'Member Info'!$AG$12,'Member Info'!$AH$13,IF('Member Info'!H154&gt;'Member Info'!$AG$11,'Member Info'!$AH$12,IF('Member Info'!H154&gt;'Member Info'!$AG$10,'Member Info'!$AH$11,IF('Member Info'!H154&gt;'Member Info'!$AG$9,'Member Info'!$AH$10,IF('Member Info'!H154&gt;'Member Info'!$AG$8,'Member Info'!$AH$9,'Member Info'!$AH$8)))))))))))))</f>
        <v/>
      </c>
      <c r="H158" s="26"/>
      <c r="I158" s="26"/>
      <c r="J158" s="107" t="str">
        <f>IF(E158=0,"",IF('Member Info'!F154&gt;$S$1,CONCATENATE("Joined with practice on ", TEXT('Member Info'!F154, "DD/MM/YYYY")),IF('Member Info'!N154&lt;&gt;"",IF('Member Info'!N154&lt;$R$1,CONCATENATE("Left Scheme on ", TEXT('Member Info'!N154, "DD/MM/YYYY")),IF(ISERROR(G158),"Error Detected, No rate entered",IF(E158=0,"",IF(F158="","Error Detected, No Pensionable pay",IF(ISERROR(AB158)," Unknown Values entered.",IF(T158+U158&lt;1,"Acceptable",IF(R158+S158=200, "No Contributions Entered", IF(K158="","Error Detected, Choose reason&gt;",IF(X158="1",IF(T158=1,"Please Enter Deemed Pensionable Pay","Add Any Relevant Details Above"),"Please Give Details Above"))))))))),IF(ISERROR(G158),"Error Detected, No rate entered",IF(E158=0,"",IF(F158="","Error Detected, No Pensionable pay",IF(ISERROR(AB158)," Unknown Values entered.",IF(T158+U158&lt;1,"Acceptable",IF(R158+S158=200, "No Contributions Entered", IF(K158="","Error Detected, Choose reason&gt;",IF(X158="1",IF(T158=1,"Please Enter Deemed Pensionable Pay","Add relevant Details Above"),"Please give details Above")))))))))))</f>
        <v/>
      </c>
      <c r="K158" s="263"/>
      <c r="L158" s="93"/>
      <c r="M158" s="93" t="str">
        <f t="shared" si="24"/>
        <v/>
      </c>
      <c r="N158" s="96">
        <f t="shared" si="23"/>
        <v>0</v>
      </c>
      <c r="O158" s="96">
        <f t="shared" si="23"/>
        <v>0</v>
      </c>
      <c r="P158" s="220">
        <f>(ROUND((F158/100*'Member Info'!$W$2), 2))</f>
        <v>0</v>
      </c>
      <c r="Q158" s="220" t="e">
        <f t="shared" si="25"/>
        <v>#VALUE!</v>
      </c>
      <c r="R158" s="220" t="str">
        <f t="shared" si="26"/>
        <v/>
      </c>
      <c r="S158" s="229" t="str">
        <f t="shared" si="27"/>
        <v/>
      </c>
      <c r="T158" s="230" t="str">
        <f t="shared" si="28"/>
        <v/>
      </c>
      <c r="U158" s="230" t="str">
        <f t="shared" si="29"/>
        <v/>
      </c>
      <c r="V158" s="224">
        <f t="shared" si="30"/>
        <v>0</v>
      </c>
      <c r="W158" s="112">
        <f t="shared" si="31"/>
        <v>0</v>
      </c>
      <c r="X158" s="237" t="str">
        <f t="shared" si="19"/>
        <v/>
      </c>
      <c r="Y158" s="242" t="b">
        <f t="shared" si="20"/>
        <v>0</v>
      </c>
      <c r="Z158" s="237">
        <f t="shared" si="32"/>
        <v>0</v>
      </c>
      <c r="AA158" s="237">
        <f>IF('Member Info'!N154="",1,"")</f>
        <v>1</v>
      </c>
      <c r="AB158" s="245" t="e">
        <f t="shared" si="33"/>
        <v>#VALUE!</v>
      </c>
      <c r="AC158" s="132" t="str">
        <f t="shared" si="21"/>
        <v/>
      </c>
      <c r="AD158" s="126">
        <f t="shared" si="22"/>
        <v>1</v>
      </c>
      <c r="AE158" s="126" t="str">
        <f>IF('Member Info'!N154&lt;&gt;"",IF('Member Info'!N154&lt;=$R$1,1,0),"")</f>
        <v/>
      </c>
      <c r="AG158" s="126" t="b">
        <f t="shared" si="34"/>
        <v>0</v>
      </c>
      <c r="AH158" s="126">
        <f t="shared" si="35"/>
        <v>0</v>
      </c>
      <c r="AJ158" s="126">
        <f t="shared" si="36"/>
        <v>0</v>
      </c>
      <c r="AK158" s="126">
        <f>IF('Member Info'!F154&gt;$R$1,1,0)</f>
        <v>0</v>
      </c>
      <c r="AL158" s="126" t="b">
        <f>IF(ISERROR(R158),ERROR.TYPE(#REF!)=ERROR.TYPE(R158),FALSE)</f>
        <v>0</v>
      </c>
      <c r="AM158" s="126" t="b">
        <f>IF(ISERROR(S158),ERROR.TYPE(#REF!)=ERROR.TYPE(S158),FALSE)</f>
        <v>0</v>
      </c>
      <c r="AN158" s="126">
        <f>IF(OR('Member Info'!F154&gt;=$S$1,'Member Info'!N154&gt;=$R$1),1,0)</f>
        <v>0</v>
      </c>
    </row>
    <row r="159" spans="1:40" x14ac:dyDescent="0.25">
      <c r="A159" s="4">
        <v>127</v>
      </c>
      <c r="B159" s="166">
        <f>'Member Info'!D155</f>
        <v>0</v>
      </c>
      <c r="C159" s="166">
        <f>'Member Info'!E155</f>
        <v>0</v>
      </c>
      <c r="D159" s="166" t="str">
        <f>'Member Info'!G155</f>
        <v/>
      </c>
      <c r="E159" s="167">
        <f>'Member Info'!B155</f>
        <v>0</v>
      </c>
      <c r="F159" s="244"/>
      <c r="G159" s="168" t="str">
        <f>IF(E159=0,"",
IF('Member Info'!$AM$19&lt;=$R$1,
SUMPRODUCT('Member Info'!L155+IF('Member Info'!H155&gt;'Member Info'!$AJ$12,'Member Info'!$AK$13,IF('Member Info'!H155&gt;'Member Info'!$AJ$11,'Member Info'!$AK$12,IF('Member Info'!H155&gt;'Member Info'!$AJ$10,'Member Info'!$AK$11,IF('Member Info'!H155&gt;'Member Info'!$AJ$9,'Member Info'!$AK$10,IF('Member Info'!H155&gt;'Member Info'!$AJ$8,'Member Info'!$AK$9,'Member Info'!$AK$8)))))),
SUMPRODUCT('Member Info'!L155+IF('Member Info'!H155&gt;'Member Info'!$AG$17,'Member Info'!$AH$18,IF('Member Info'!H155&gt;'Member Info'!$AG$16,'Member Info'!$AH$17,IF('Member Info'!H155&gt;'Member Info'!$AG$15,'Member Info'!$AH$16,IF('Member Info'!H155&gt;'Member Info'!$AG$14,'Member Info'!$AH$15,IF('Member Info'!H155&gt;'Member Info'!$AG$13,'Member Info'!$AH$14,IF('Member Info'!H155&gt;'Member Info'!$AG$12,'Member Info'!$AH$13,IF('Member Info'!H155&gt;'Member Info'!$AG$11,'Member Info'!$AH$12,IF('Member Info'!H155&gt;'Member Info'!$AG$10,'Member Info'!$AH$11,IF('Member Info'!H155&gt;'Member Info'!$AG$9,'Member Info'!$AH$10,IF('Member Info'!H155&gt;'Member Info'!$AG$8,'Member Info'!$AH$9,'Member Info'!$AH$8)))))))))))))</f>
        <v/>
      </c>
      <c r="H159" s="26"/>
      <c r="I159" s="26"/>
      <c r="J159" s="107" t="str">
        <f>IF(E159=0,"",IF('Member Info'!F155&gt;$S$1,CONCATENATE("Joined with practice on ", TEXT('Member Info'!F155, "DD/MM/YYYY")),IF('Member Info'!N155&lt;&gt;"",IF('Member Info'!N155&lt;$R$1,CONCATENATE("Left Scheme on ", TEXT('Member Info'!N155, "DD/MM/YYYY")),IF(ISERROR(G159),"Error Detected, No rate entered",IF(E159=0,"",IF(F159="","Error Detected, No Pensionable pay",IF(ISERROR(AB159)," Unknown Values entered.",IF(T159+U159&lt;1,"Acceptable",IF(R159+S159=200, "No Contributions Entered", IF(K159="","Error Detected, Choose reason&gt;",IF(X159="1",IF(T159=1,"Please Enter Deemed Pensionable Pay","Add Any Relevant Details Above"),"Please Give Details Above"))))))))),IF(ISERROR(G159),"Error Detected, No rate entered",IF(E159=0,"",IF(F159="","Error Detected, No Pensionable pay",IF(ISERROR(AB159)," Unknown Values entered.",IF(T159+U159&lt;1,"Acceptable",IF(R159+S159=200, "No Contributions Entered", IF(K159="","Error Detected, Choose reason&gt;",IF(X159="1",IF(T159=1,"Please Enter Deemed Pensionable Pay","Add relevant Details Above"),"Please give details Above")))))))))))</f>
        <v/>
      </c>
      <c r="K159" s="263"/>
      <c r="L159" s="93"/>
      <c r="M159" s="93" t="str">
        <f t="shared" si="24"/>
        <v/>
      </c>
      <c r="N159" s="96">
        <f t="shared" si="23"/>
        <v>0</v>
      </c>
      <c r="O159" s="96">
        <f t="shared" si="23"/>
        <v>0</v>
      </c>
      <c r="P159" s="220">
        <f>(ROUND((F159/100*'Member Info'!$W$2), 2))</f>
        <v>0</v>
      </c>
      <c r="Q159" s="220" t="e">
        <f t="shared" si="25"/>
        <v>#VALUE!</v>
      </c>
      <c r="R159" s="220" t="str">
        <f t="shared" si="26"/>
        <v/>
      </c>
      <c r="S159" s="229" t="str">
        <f t="shared" si="27"/>
        <v/>
      </c>
      <c r="T159" s="230" t="str">
        <f t="shared" si="28"/>
        <v/>
      </c>
      <c r="U159" s="230" t="str">
        <f t="shared" si="29"/>
        <v/>
      </c>
      <c r="V159" s="224">
        <f t="shared" si="30"/>
        <v>0</v>
      </c>
      <c r="W159" s="112">
        <f t="shared" si="31"/>
        <v>0</v>
      </c>
      <c r="X159" s="237" t="str">
        <f t="shared" si="19"/>
        <v/>
      </c>
      <c r="Y159" s="242" t="b">
        <f t="shared" si="20"/>
        <v>0</v>
      </c>
      <c r="Z159" s="237">
        <f t="shared" si="32"/>
        <v>0</v>
      </c>
      <c r="AA159" s="237">
        <f>IF('Member Info'!N155="",1,"")</f>
        <v>1</v>
      </c>
      <c r="AB159" s="245" t="e">
        <f t="shared" si="33"/>
        <v>#VALUE!</v>
      </c>
      <c r="AC159" s="132" t="str">
        <f t="shared" si="21"/>
        <v/>
      </c>
      <c r="AD159" s="126">
        <f t="shared" si="22"/>
        <v>1</v>
      </c>
      <c r="AE159" s="126" t="str">
        <f>IF('Member Info'!N155&lt;&gt;"",IF('Member Info'!N155&lt;=$R$1,1,0),"")</f>
        <v/>
      </c>
      <c r="AG159" s="126" t="b">
        <f t="shared" si="34"/>
        <v>0</v>
      </c>
      <c r="AH159" s="126">
        <f t="shared" si="35"/>
        <v>0</v>
      </c>
      <c r="AJ159" s="126">
        <f t="shared" si="36"/>
        <v>0</v>
      </c>
      <c r="AK159" s="126">
        <f>IF('Member Info'!F155&gt;$R$1,1,0)</f>
        <v>0</v>
      </c>
      <c r="AL159" s="126" t="b">
        <f>IF(ISERROR(R159),ERROR.TYPE(#REF!)=ERROR.TYPE(R159),FALSE)</f>
        <v>0</v>
      </c>
      <c r="AM159" s="126" t="b">
        <f>IF(ISERROR(S159),ERROR.TYPE(#REF!)=ERROR.TYPE(S159),FALSE)</f>
        <v>0</v>
      </c>
      <c r="AN159" s="126">
        <f>IF(OR('Member Info'!F155&gt;=$S$1,'Member Info'!N155&gt;=$R$1),1,0)</f>
        <v>0</v>
      </c>
    </row>
    <row r="160" spans="1:40" x14ac:dyDescent="0.25">
      <c r="A160" s="4">
        <v>128</v>
      </c>
      <c r="B160" s="166">
        <f>'Member Info'!D156</f>
        <v>0</v>
      </c>
      <c r="C160" s="166">
        <f>'Member Info'!E156</f>
        <v>0</v>
      </c>
      <c r="D160" s="166" t="str">
        <f>'Member Info'!G156</f>
        <v/>
      </c>
      <c r="E160" s="167">
        <f>'Member Info'!B156</f>
        <v>0</v>
      </c>
      <c r="F160" s="244"/>
      <c r="G160" s="168" t="str">
        <f>IF(E160=0,"",
IF('Member Info'!$AM$19&lt;=$R$1,
SUMPRODUCT('Member Info'!L156+IF('Member Info'!H156&gt;'Member Info'!$AJ$12,'Member Info'!$AK$13,IF('Member Info'!H156&gt;'Member Info'!$AJ$11,'Member Info'!$AK$12,IF('Member Info'!H156&gt;'Member Info'!$AJ$10,'Member Info'!$AK$11,IF('Member Info'!H156&gt;'Member Info'!$AJ$9,'Member Info'!$AK$10,IF('Member Info'!H156&gt;'Member Info'!$AJ$8,'Member Info'!$AK$9,'Member Info'!$AK$8)))))),
SUMPRODUCT('Member Info'!L156+IF('Member Info'!H156&gt;'Member Info'!$AG$17,'Member Info'!$AH$18,IF('Member Info'!H156&gt;'Member Info'!$AG$16,'Member Info'!$AH$17,IF('Member Info'!H156&gt;'Member Info'!$AG$15,'Member Info'!$AH$16,IF('Member Info'!H156&gt;'Member Info'!$AG$14,'Member Info'!$AH$15,IF('Member Info'!H156&gt;'Member Info'!$AG$13,'Member Info'!$AH$14,IF('Member Info'!H156&gt;'Member Info'!$AG$12,'Member Info'!$AH$13,IF('Member Info'!H156&gt;'Member Info'!$AG$11,'Member Info'!$AH$12,IF('Member Info'!H156&gt;'Member Info'!$AG$10,'Member Info'!$AH$11,IF('Member Info'!H156&gt;'Member Info'!$AG$9,'Member Info'!$AH$10,IF('Member Info'!H156&gt;'Member Info'!$AG$8,'Member Info'!$AH$9,'Member Info'!$AH$8)))))))))))))</f>
        <v/>
      </c>
      <c r="H160" s="26"/>
      <c r="I160" s="26"/>
      <c r="J160" s="107" t="str">
        <f>IF(E160=0,"",IF('Member Info'!F156&gt;$S$1,CONCATENATE("Joined with practice on ", TEXT('Member Info'!F156, "DD/MM/YYYY")),IF('Member Info'!N156&lt;&gt;"",IF('Member Info'!N156&lt;$R$1,CONCATENATE("Left Scheme on ", TEXT('Member Info'!N156, "DD/MM/YYYY")),IF(ISERROR(G160),"Error Detected, No rate entered",IF(E160=0,"",IF(F160="","Error Detected, No Pensionable pay",IF(ISERROR(AB160)," Unknown Values entered.",IF(T160+U160&lt;1,"Acceptable",IF(R160+S160=200, "No Contributions Entered", IF(K160="","Error Detected, Choose reason&gt;",IF(X160="1",IF(T160=1,"Please Enter Deemed Pensionable Pay","Add Any Relevant Details Above"),"Please Give Details Above"))))))))),IF(ISERROR(G160),"Error Detected, No rate entered",IF(E160=0,"",IF(F160="","Error Detected, No Pensionable pay",IF(ISERROR(AB160)," Unknown Values entered.",IF(T160+U160&lt;1,"Acceptable",IF(R160+S160=200, "No Contributions Entered", IF(K160="","Error Detected, Choose reason&gt;",IF(X160="1",IF(T160=1,"Please Enter Deemed Pensionable Pay","Add relevant Details Above"),"Please give details Above")))))))))))</f>
        <v/>
      </c>
      <c r="K160" s="263"/>
      <c r="L160" s="93"/>
      <c r="M160" s="93" t="str">
        <f t="shared" si="24"/>
        <v/>
      </c>
      <c r="N160" s="96">
        <f t="shared" si="23"/>
        <v>0</v>
      </c>
      <c r="O160" s="96">
        <f t="shared" si="23"/>
        <v>0</v>
      </c>
      <c r="P160" s="220">
        <f>(ROUND((F160/100*'Member Info'!$W$2), 2))</f>
        <v>0</v>
      </c>
      <c r="Q160" s="220" t="e">
        <f t="shared" si="25"/>
        <v>#VALUE!</v>
      </c>
      <c r="R160" s="220" t="str">
        <f t="shared" si="26"/>
        <v/>
      </c>
      <c r="S160" s="229" t="str">
        <f t="shared" si="27"/>
        <v/>
      </c>
      <c r="T160" s="230" t="str">
        <f t="shared" si="28"/>
        <v/>
      </c>
      <c r="U160" s="230" t="str">
        <f t="shared" si="29"/>
        <v/>
      </c>
      <c r="V160" s="224">
        <f t="shared" si="30"/>
        <v>0</v>
      </c>
      <c r="W160" s="112">
        <f t="shared" si="31"/>
        <v>0</v>
      </c>
      <c r="X160" s="237" t="str">
        <f t="shared" si="19"/>
        <v/>
      </c>
      <c r="Y160" s="242" t="b">
        <f t="shared" si="20"/>
        <v>0</v>
      </c>
      <c r="Z160" s="237">
        <f t="shared" si="32"/>
        <v>0</v>
      </c>
      <c r="AA160" s="237">
        <f>IF('Member Info'!N156="",1,"")</f>
        <v>1</v>
      </c>
      <c r="AB160" s="245" t="e">
        <f t="shared" si="33"/>
        <v>#VALUE!</v>
      </c>
      <c r="AC160" s="132" t="str">
        <f t="shared" si="21"/>
        <v/>
      </c>
      <c r="AD160" s="126">
        <f t="shared" si="22"/>
        <v>1</v>
      </c>
      <c r="AE160" s="126" t="str">
        <f>IF('Member Info'!N156&lt;&gt;"",IF('Member Info'!N156&lt;=$R$1,1,0),"")</f>
        <v/>
      </c>
      <c r="AG160" s="126" t="b">
        <f t="shared" si="34"/>
        <v>0</v>
      </c>
      <c r="AH160" s="126">
        <f t="shared" si="35"/>
        <v>0</v>
      </c>
      <c r="AJ160" s="126">
        <f t="shared" si="36"/>
        <v>0</v>
      </c>
      <c r="AK160" s="126">
        <f>IF('Member Info'!F156&gt;$R$1,1,0)</f>
        <v>0</v>
      </c>
      <c r="AL160" s="126" t="b">
        <f>IF(ISERROR(R160),ERROR.TYPE(#REF!)=ERROR.TYPE(R160),FALSE)</f>
        <v>0</v>
      </c>
      <c r="AM160" s="126" t="b">
        <f>IF(ISERROR(S160),ERROR.TYPE(#REF!)=ERROR.TYPE(S160),FALSE)</f>
        <v>0</v>
      </c>
      <c r="AN160" s="126">
        <f>IF(OR('Member Info'!F156&gt;=$S$1,'Member Info'!N156&gt;=$R$1),1,0)</f>
        <v>0</v>
      </c>
    </row>
    <row r="161" spans="1:40" x14ac:dyDescent="0.25">
      <c r="A161" s="4">
        <v>129</v>
      </c>
      <c r="B161" s="166">
        <f>'Member Info'!D157</f>
        <v>0</v>
      </c>
      <c r="C161" s="166">
        <f>'Member Info'!E157</f>
        <v>0</v>
      </c>
      <c r="D161" s="166" t="str">
        <f>'Member Info'!G157</f>
        <v/>
      </c>
      <c r="E161" s="167">
        <f>'Member Info'!B157</f>
        <v>0</v>
      </c>
      <c r="F161" s="244"/>
      <c r="G161" s="168" t="str">
        <f>IF(E161=0,"",
IF('Member Info'!$AM$19&lt;=$R$1,
SUMPRODUCT('Member Info'!L157+IF('Member Info'!H157&gt;'Member Info'!$AJ$12,'Member Info'!$AK$13,IF('Member Info'!H157&gt;'Member Info'!$AJ$11,'Member Info'!$AK$12,IF('Member Info'!H157&gt;'Member Info'!$AJ$10,'Member Info'!$AK$11,IF('Member Info'!H157&gt;'Member Info'!$AJ$9,'Member Info'!$AK$10,IF('Member Info'!H157&gt;'Member Info'!$AJ$8,'Member Info'!$AK$9,'Member Info'!$AK$8)))))),
SUMPRODUCT('Member Info'!L157+IF('Member Info'!H157&gt;'Member Info'!$AG$17,'Member Info'!$AH$18,IF('Member Info'!H157&gt;'Member Info'!$AG$16,'Member Info'!$AH$17,IF('Member Info'!H157&gt;'Member Info'!$AG$15,'Member Info'!$AH$16,IF('Member Info'!H157&gt;'Member Info'!$AG$14,'Member Info'!$AH$15,IF('Member Info'!H157&gt;'Member Info'!$AG$13,'Member Info'!$AH$14,IF('Member Info'!H157&gt;'Member Info'!$AG$12,'Member Info'!$AH$13,IF('Member Info'!H157&gt;'Member Info'!$AG$11,'Member Info'!$AH$12,IF('Member Info'!H157&gt;'Member Info'!$AG$10,'Member Info'!$AH$11,IF('Member Info'!H157&gt;'Member Info'!$AG$9,'Member Info'!$AH$10,IF('Member Info'!H157&gt;'Member Info'!$AG$8,'Member Info'!$AH$9,'Member Info'!$AH$8)))))))))))))</f>
        <v/>
      </c>
      <c r="H161" s="26"/>
      <c r="I161" s="26"/>
      <c r="J161" s="107" t="str">
        <f>IF(E161=0,"",IF('Member Info'!F157&gt;$S$1,CONCATENATE("Joined with practice on ", TEXT('Member Info'!F157, "DD/MM/YYYY")),IF('Member Info'!N157&lt;&gt;"",IF('Member Info'!N157&lt;$R$1,CONCATENATE("Left Scheme on ", TEXT('Member Info'!N157, "DD/MM/YYYY")),IF(ISERROR(G161),"Error Detected, No rate entered",IF(E161=0,"",IF(F161="","Error Detected, No Pensionable pay",IF(ISERROR(AB161)," Unknown Values entered.",IF(T161+U161&lt;1,"Acceptable",IF(R161+S161=200, "No Contributions Entered", IF(K161="","Error Detected, Choose reason&gt;",IF(X161="1",IF(T161=1,"Please Enter Deemed Pensionable Pay","Add Any Relevant Details Above"),"Please Give Details Above"))))))))),IF(ISERROR(G161),"Error Detected, No rate entered",IF(E161=0,"",IF(F161="","Error Detected, No Pensionable pay",IF(ISERROR(AB161)," Unknown Values entered.",IF(T161+U161&lt;1,"Acceptable",IF(R161+S161=200, "No Contributions Entered", IF(K161="","Error Detected, Choose reason&gt;",IF(X161="1",IF(T161=1,"Please Enter Deemed Pensionable Pay","Add relevant Details Above"),"Please give details Above")))))))))))</f>
        <v/>
      </c>
      <c r="K161" s="263"/>
      <c r="L161" s="93"/>
      <c r="M161" s="93" t="str">
        <f t="shared" si="24"/>
        <v/>
      </c>
      <c r="N161" s="96">
        <f t="shared" si="23"/>
        <v>0</v>
      </c>
      <c r="O161" s="96">
        <f t="shared" si="23"/>
        <v>0</v>
      </c>
      <c r="P161" s="220">
        <f>(ROUND((F161/100*'Member Info'!$W$2), 2))</f>
        <v>0</v>
      </c>
      <c r="Q161" s="220" t="e">
        <f t="shared" si="25"/>
        <v>#VALUE!</v>
      </c>
      <c r="R161" s="220" t="str">
        <f t="shared" si="26"/>
        <v/>
      </c>
      <c r="S161" s="229" t="str">
        <f t="shared" si="27"/>
        <v/>
      </c>
      <c r="T161" s="230" t="str">
        <f t="shared" si="28"/>
        <v/>
      </c>
      <c r="U161" s="230" t="str">
        <f t="shared" si="29"/>
        <v/>
      </c>
      <c r="V161" s="224">
        <f t="shared" si="30"/>
        <v>0</v>
      </c>
      <c r="W161" s="112">
        <f t="shared" si="31"/>
        <v>0</v>
      </c>
      <c r="X161" s="237" t="str">
        <f t="shared" si="19"/>
        <v/>
      </c>
      <c r="Y161" s="242" t="b">
        <f t="shared" si="20"/>
        <v>0</v>
      </c>
      <c r="Z161" s="237">
        <f t="shared" si="32"/>
        <v>0</v>
      </c>
      <c r="AA161" s="237">
        <f>IF('Member Info'!N157="",1,"")</f>
        <v>1</v>
      </c>
      <c r="AB161" s="245" t="e">
        <f t="shared" si="33"/>
        <v>#VALUE!</v>
      </c>
      <c r="AC161" s="132" t="str">
        <f t="shared" si="21"/>
        <v/>
      </c>
      <c r="AD161" s="126">
        <f t="shared" si="22"/>
        <v>1</v>
      </c>
      <c r="AE161" s="126" t="str">
        <f>IF('Member Info'!N157&lt;&gt;"",IF('Member Info'!N157&lt;=$R$1,1,0),"")</f>
        <v/>
      </c>
      <c r="AG161" s="126" t="b">
        <f t="shared" si="34"/>
        <v>0</v>
      </c>
      <c r="AH161" s="126">
        <f t="shared" si="35"/>
        <v>0</v>
      </c>
      <c r="AJ161" s="126">
        <f t="shared" si="36"/>
        <v>0</v>
      </c>
      <c r="AK161" s="126">
        <f>IF('Member Info'!F157&gt;$R$1,1,0)</f>
        <v>0</v>
      </c>
      <c r="AL161" s="126" t="b">
        <f>IF(ISERROR(R161),ERROR.TYPE(#REF!)=ERROR.TYPE(R161),FALSE)</f>
        <v>0</v>
      </c>
      <c r="AM161" s="126" t="b">
        <f>IF(ISERROR(S161),ERROR.TYPE(#REF!)=ERROR.TYPE(S161),FALSE)</f>
        <v>0</v>
      </c>
      <c r="AN161" s="126">
        <f>IF(OR('Member Info'!F157&gt;=$S$1,'Member Info'!N157&gt;=$R$1),1,0)</f>
        <v>0</v>
      </c>
    </row>
    <row r="162" spans="1:40" x14ac:dyDescent="0.25">
      <c r="A162" s="4">
        <v>130</v>
      </c>
      <c r="B162" s="166">
        <f>'Member Info'!D158</f>
        <v>0</v>
      </c>
      <c r="C162" s="166">
        <f>'Member Info'!E158</f>
        <v>0</v>
      </c>
      <c r="D162" s="166" t="str">
        <f>'Member Info'!G158</f>
        <v/>
      </c>
      <c r="E162" s="167">
        <f>'Member Info'!B158</f>
        <v>0</v>
      </c>
      <c r="F162" s="244"/>
      <c r="G162" s="168" t="str">
        <f>IF(E162=0,"",
IF('Member Info'!$AM$19&lt;=$R$1,
SUMPRODUCT('Member Info'!L158+IF('Member Info'!H158&gt;'Member Info'!$AJ$12,'Member Info'!$AK$13,IF('Member Info'!H158&gt;'Member Info'!$AJ$11,'Member Info'!$AK$12,IF('Member Info'!H158&gt;'Member Info'!$AJ$10,'Member Info'!$AK$11,IF('Member Info'!H158&gt;'Member Info'!$AJ$9,'Member Info'!$AK$10,IF('Member Info'!H158&gt;'Member Info'!$AJ$8,'Member Info'!$AK$9,'Member Info'!$AK$8)))))),
SUMPRODUCT('Member Info'!L158+IF('Member Info'!H158&gt;'Member Info'!$AG$17,'Member Info'!$AH$18,IF('Member Info'!H158&gt;'Member Info'!$AG$16,'Member Info'!$AH$17,IF('Member Info'!H158&gt;'Member Info'!$AG$15,'Member Info'!$AH$16,IF('Member Info'!H158&gt;'Member Info'!$AG$14,'Member Info'!$AH$15,IF('Member Info'!H158&gt;'Member Info'!$AG$13,'Member Info'!$AH$14,IF('Member Info'!H158&gt;'Member Info'!$AG$12,'Member Info'!$AH$13,IF('Member Info'!H158&gt;'Member Info'!$AG$11,'Member Info'!$AH$12,IF('Member Info'!H158&gt;'Member Info'!$AG$10,'Member Info'!$AH$11,IF('Member Info'!H158&gt;'Member Info'!$AG$9,'Member Info'!$AH$10,IF('Member Info'!H158&gt;'Member Info'!$AG$8,'Member Info'!$AH$9,'Member Info'!$AH$8)))))))))))))</f>
        <v/>
      </c>
      <c r="H162" s="26"/>
      <c r="I162" s="26"/>
      <c r="J162" s="107" t="str">
        <f>IF(E162=0,"",IF('Member Info'!F158&gt;$S$1,CONCATENATE("Joined with practice on ", TEXT('Member Info'!F158, "DD/MM/YYYY")),IF('Member Info'!N158&lt;&gt;"",IF('Member Info'!N158&lt;$R$1,CONCATENATE("Left Scheme on ", TEXT('Member Info'!N158, "DD/MM/YYYY")),IF(ISERROR(G162),"Error Detected, No rate entered",IF(E162=0,"",IF(F162="","Error Detected, No Pensionable pay",IF(ISERROR(AB162)," Unknown Values entered.",IF(T162+U162&lt;1,"Acceptable",IF(R162+S162=200, "No Contributions Entered", IF(K162="","Error Detected, Choose reason&gt;",IF(X162="1",IF(T162=1,"Please Enter Deemed Pensionable Pay","Add Any Relevant Details Above"),"Please Give Details Above"))))))))),IF(ISERROR(G162),"Error Detected, No rate entered",IF(E162=0,"",IF(F162="","Error Detected, No Pensionable pay",IF(ISERROR(AB162)," Unknown Values entered.",IF(T162+U162&lt;1,"Acceptable",IF(R162+S162=200, "No Contributions Entered", IF(K162="","Error Detected, Choose reason&gt;",IF(X162="1",IF(T162=1,"Please Enter Deemed Pensionable Pay","Add relevant Details Above"),"Please give details Above")))))))))))</f>
        <v/>
      </c>
      <c r="K162" s="263"/>
      <c r="L162" s="93"/>
      <c r="M162" s="93" t="str">
        <f t="shared" si="24"/>
        <v/>
      </c>
      <c r="N162" s="96">
        <f t="shared" si="23"/>
        <v>0</v>
      </c>
      <c r="O162" s="96">
        <f t="shared" si="23"/>
        <v>0</v>
      </c>
      <c r="P162" s="220">
        <f>(ROUND((F162/100*'Member Info'!$W$2), 2))</f>
        <v>0</v>
      </c>
      <c r="Q162" s="220" t="e">
        <f t="shared" si="25"/>
        <v>#VALUE!</v>
      </c>
      <c r="R162" s="220" t="str">
        <f t="shared" si="26"/>
        <v/>
      </c>
      <c r="S162" s="229" t="str">
        <f t="shared" si="27"/>
        <v/>
      </c>
      <c r="T162" s="230" t="str">
        <f t="shared" si="28"/>
        <v/>
      </c>
      <c r="U162" s="230" t="str">
        <f t="shared" si="29"/>
        <v/>
      </c>
      <c r="V162" s="224">
        <f t="shared" si="30"/>
        <v>0</v>
      </c>
      <c r="W162" s="112">
        <f t="shared" si="31"/>
        <v>0</v>
      </c>
      <c r="X162" s="237" t="str">
        <f t="shared" ref="X162:X182" si="37">IF(K162="SMP/Occupational Maternity","1",IF(K162="SSP/Occupational Sick pay","1",""))</f>
        <v/>
      </c>
      <c r="Y162" s="242" t="b">
        <f t="shared" ref="Y162:Y182" si="38">IF(OR(AL162=TRUE,AM162=TRUE),TRUE,FALSE)</f>
        <v>0</v>
      </c>
      <c r="Z162" s="237">
        <f t="shared" si="32"/>
        <v>0</v>
      </c>
      <c r="AA162" s="237">
        <f>IF('Member Info'!N158="",1,"")</f>
        <v>1</v>
      </c>
      <c r="AB162" s="245" t="e">
        <f t="shared" si="33"/>
        <v>#VALUE!</v>
      </c>
      <c r="AC162" s="132" t="str">
        <f t="shared" ref="AC162:AC182" si="39">IF(AN162=1,"",IF(W162=1,"",IF(AE162=1,"",IF(E162=0,"",IF(Z162=1,"",IF(J162="acceptable","",IF(R162+S162="0","",R162+S162)))))))</f>
        <v/>
      </c>
      <c r="AD162" s="126">
        <f t="shared" ref="AD162:AD182" si="40">SUM(Z162+AA162)</f>
        <v>1</v>
      </c>
      <c r="AE162" s="126" t="str">
        <f>IF('Member Info'!N158&lt;&gt;"",IF('Member Info'!N158&lt;=$R$1,1,0),"")</f>
        <v/>
      </c>
      <c r="AG162" s="126" t="b">
        <f t="shared" si="34"/>
        <v>0</v>
      </c>
      <c r="AH162" s="126">
        <f t="shared" si="35"/>
        <v>0</v>
      </c>
      <c r="AJ162" s="126">
        <f t="shared" si="36"/>
        <v>0</v>
      </c>
      <c r="AK162" s="126">
        <f>IF('Member Info'!F158&gt;$R$1,1,0)</f>
        <v>0</v>
      </c>
      <c r="AL162" s="126" t="b">
        <f>IF(ISERROR(R162),ERROR.TYPE(#REF!)=ERROR.TYPE(R162),FALSE)</f>
        <v>0</v>
      </c>
      <c r="AM162" s="126" t="b">
        <f>IF(ISERROR(S162),ERROR.TYPE(#REF!)=ERROR.TYPE(S162),FALSE)</f>
        <v>0</v>
      </c>
      <c r="AN162" s="126">
        <f>IF(OR('Member Info'!F158&gt;=$S$1,'Member Info'!N158&gt;=$R$1),1,0)</f>
        <v>0</v>
      </c>
    </row>
    <row r="163" spans="1:40" x14ac:dyDescent="0.25">
      <c r="A163" s="4">
        <v>131</v>
      </c>
      <c r="B163" s="166">
        <f>'Member Info'!D159</f>
        <v>0</v>
      </c>
      <c r="C163" s="166">
        <f>'Member Info'!E159</f>
        <v>0</v>
      </c>
      <c r="D163" s="166" t="str">
        <f>'Member Info'!G159</f>
        <v/>
      </c>
      <c r="E163" s="167">
        <f>'Member Info'!B159</f>
        <v>0</v>
      </c>
      <c r="F163" s="244"/>
      <c r="G163" s="168" t="str">
        <f>IF(E163=0,"",
IF('Member Info'!$AM$19&lt;=$R$1,
SUMPRODUCT('Member Info'!L159+IF('Member Info'!H159&gt;'Member Info'!$AJ$12,'Member Info'!$AK$13,IF('Member Info'!H159&gt;'Member Info'!$AJ$11,'Member Info'!$AK$12,IF('Member Info'!H159&gt;'Member Info'!$AJ$10,'Member Info'!$AK$11,IF('Member Info'!H159&gt;'Member Info'!$AJ$9,'Member Info'!$AK$10,IF('Member Info'!H159&gt;'Member Info'!$AJ$8,'Member Info'!$AK$9,'Member Info'!$AK$8)))))),
SUMPRODUCT('Member Info'!L159+IF('Member Info'!H159&gt;'Member Info'!$AG$17,'Member Info'!$AH$18,IF('Member Info'!H159&gt;'Member Info'!$AG$16,'Member Info'!$AH$17,IF('Member Info'!H159&gt;'Member Info'!$AG$15,'Member Info'!$AH$16,IF('Member Info'!H159&gt;'Member Info'!$AG$14,'Member Info'!$AH$15,IF('Member Info'!H159&gt;'Member Info'!$AG$13,'Member Info'!$AH$14,IF('Member Info'!H159&gt;'Member Info'!$AG$12,'Member Info'!$AH$13,IF('Member Info'!H159&gt;'Member Info'!$AG$11,'Member Info'!$AH$12,IF('Member Info'!H159&gt;'Member Info'!$AG$10,'Member Info'!$AH$11,IF('Member Info'!H159&gt;'Member Info'!$AG$9,'Member Info'!$AH$10,IF('Member Info'!H159&gt;'Member Info'!$AG$8,'Member Info'!$AH$9,'Member Info'!$AH$8)))))))))))))</f>
        <v/>
      </c>
      <c r="H163" s="26"/>
      <c r="I163" s="26"/>
      <c r="J163" s="107" t="str">
        <f>IF(E163=0,"",IF('Member Info'!F159&gt;$S$1,CONCATENATE("Joined with practice on ", TEXT('Member Info'!F159, "DD/MM/YYYY")),IF('Member Info'!N159&lt;&gt;"",IF('Member Info'!N159&lt;$R$1,CONCATENATE("Left Scheme on ", TEXT('Member Info'!N159, "DD/MM/YYYY")),IF(ISERROR(G163),"Error Detected, No rate entered",IF(E163=0,"",IF(F163="","Error Detected, No Pensionable pay",IF(ISERROR(AB163)," Unknown Values entered.",IF(T163+U163&lt;1,"Acceptable",IF(R163+S163=200, "No Contributions Entered", IF(K163="","Error Detected, Choose reason&gt;",IF(X163="1",IF(T163=1,"Please Enter Deemed Pensionable Pay","Add Any Relevant Details Above"),"Please Give Details Above"))))))))),IF(ISERROR(G163),"Error Detected, No rate entered",IF(E163=0,"",IF(F163="","Error Detected, No Pensionable pay",IF(ISERROR(AB163)," Unknown Values entered.",IF(T163+U163&lt;1,"Acceptable",IF(R163+S163=200, "No Contributions Entered", IF(K163="","Error Detected, Choose reason&gt;",IF(X163="1",IF(T163=1,"Please Enter Deemed Pensionable Pay","Add relevant Details Above"),"Please give details Above")))))))))))</f>
        <v/>
      </c>
      <c r="K163" s="263"/>
      <c r="L163" s="93"/>
      <c r="M163" s="93" t="str">
        <f t="shared" si="24"/>
        <v/>
      </c>
      <c r="N163" s="96">
        <f t="shared" ref="N163:O183" si="41">H163</f>
        <v>0</v>
      </c>
      <c r="O163" s="96">
        <f t="shared" si="41"/>
        <v>0</v>
      </c>
      <c r="P163" s="220">
        <f>(ROUND((F163/100*'Member Info'!$W$2), 2))</f>
        <v>0</v>
      </c>
      <c r="Q163" s="220" t="e">
        <f t="shared" si="25"/>
        <v>#VALUE!</v>
      </c>
      <c r="R163" s="220" t="str">
        <f t="shared" si="26"/>
        <v/>
      </c>
      <c r="S163" s="229" t="str">
        <f t="shared" si="27"/>
        <v/>
      </c>
      <c r="T163" s="230" t="str">
        <f t="shared" si="28"/>
        <v/>
      </c>
      <c r="U163" s="230" t="str">
        <f t="shared" si="29"/>
        <v/>
      </c>
      <c r="V163" s="224">
        <f t="shared" si="30"/>
        <v>0</v>
      </c>
      <c r="W163" s="112">
        <f t="shared" si="31"/>
        <v>0</v>
      </c>
      <c r="X163" s="237" t="str">
        <f t="shared" si="37"/>
        <v/>
      </c>
      <c r="Y163" s="242" t="b">
        <f t="shared" si="38"/>
        <v>0</v>
      </c>
      <c r="Z163" s="237">
        <f t="shared" si="32"/>
        <v>0</v>
      </c>
      <c r="AA163" s="237">
        <f>IF('Member Info'!N159="",1,"")</f>
        <v>1</v>
      </c>
      <c r="AB163" s="245" t="e">
        <f t="shared" si="33"/>
        <v>#VALUE!</v>
      </c>
      <c r="AC163" s="132" t="str">
        <f t="shared" si="39"/>
        <v/>
      </c>
      <c r="AD163" s="126">
        <f t="shared" si="40"/>
        <v>1</v>
      </c>
      <c r="AE163" s="126" t="str">
        <f>IF('Member Info'!N159&lt;&gt;"",IF('Member Info'!N159&lt;=$R$1,1,0),"")</f>
        <v/>
      </c>
      <c r="AG163" s="126" t="b">
        <f t="shared" si="34"/>
        <v>0</v>
      </c>
      <c r="AH163" s="126">
        <f t="shared" si="35"/>
        <v>0</v>
      </c>
      <c r="AJ163" s="126">
        <f t="shared" si="36"/>
        <v>0</v>
      </c>
      <c r="AK163" s="126">
        <f>IF('Member Info'!F159&gt;$R$1,1,0)</f>
        <v>0</v>
      </c>
      <c r="AL163" s="126" t="b">
        <f>IF(ISERROR(R163),ERROR.TYPE(#REF!)=ERROR.TYPE(R163),FALSE)</f>
        <v>0</v>
      </c>
      <c r="AM163" s="126" t="b">
        <f>IF(ISERROR(S163),ERROR.TYPE(#REF!)=ERROR.TYPE(S163),FALSE)</f>
        <v>0</v>
      </c>
      <c r="AN163" s="126">
        <f>IF(OR('Member Info'!F159&gt;=$S$1,'Member Info'!N159&gt;=$R$1),1,0)</f>
        <v>0</v>
      </c>
    </row>
    <row r="164" spans="1:40" x14ac:dyDescent="0.25">
      <c r="A164" s="4">
        <v>132</v>
      </c>
      <c r="B164" s="166">
        <f>'Member Info'!D160</f>
        <v>0</v>
      </c>
      <c r="C164" s="166">
        <f>'Member Info'!E160</f>
        <v>0</v>
      </c>
      <c r="D164" s="166" t="str">
        <f>'Member Info'!G160</f>
        <v/>
      </c>
      <c r="E164" s="167">
        <f>'Member Info'!B160</f>
        <v>0</v>
      </c>
      <c r="F164" s="244"/>
      <c r="G164" s="168" t="str">
        <f>IF(E164=0,"",
IF('Member Info'!$AM$19&lt;=$R$1,
SUMPRODUCT('Member Info'!L160+IF('Member Info'!H160&gt;'Member Info'!$AJ$12,'Member Info'!$AK$13,IF('Member Info'!H160&gt;'Member Info'!$AJ$11,'Member Info'!$AK$12,IF('Member Info'!H160&gt;'Member Info'!$AJ$10,'Member Info'!$AK$11,IF('Member Info'!H160&gt;'Member Info'!$AJ$9,'Member Info'!$AK$10,IF('Member Info'!H160&gt;'Member Info'!$AJ$8,'Member Info'!$AK$9,'Member Info'!$AK$8)))))),
SUMPRODUCT('Member Info'!L160+IF('Member Info'!H160&gt;'Member Info'!$AG$17,'Member Info'!$AH$18,IF('Member Info'!H160&gt;'Member Info'!$AG$16,'Member Info'!$AH$17,IF('Member Info'!H160&gt;'Member Info'!$AG$15,'Member Info'!$AH$16,IF('Member Info'!H160&gt;'Member Info'!$AG$14,'Member Info'!$AH$15,IF('Member Info'!H160&gt;'Member Info'!$AG$13,'Member Info'!$AH$14,IF('Member Info'!H160&gt;'Member Info'!$AG$12,'Member Info'!$AH$13,IF('Member Info'!H160&gt;'Member Info'!$AG$11,'Member Info'!$AH$12,IF('Member Info'!H160&gt;'Member Info'!$AG$10,'Member Info'!$AH$11,IF('Member Info'!H160&gt;'Member Info'!$AG$9,'Member Info'!$AH$10,IF('Member Info'!H160&gt;'Member Info'!$AG$8,'Member Info'!$AH$9,'Member Info'!$AH$8)))))))))))))</f>
        <v/>
      </c>
      <c r="H164" s="26"/>
      <c r="I164" s="26"/>
      <c r="J164" s="107" t="str">
        <f>IF(E164=0,"",IF('Member Info'!F160&gt;$S$1,CONCATENATE("Joined with practice on ", TEXT('Member Info'!F160, "DD/MM/YYYY")),IF('Member Info'!N160&lt;&gt;"",IF('Member Info'!N160&lt;$R$1,CONCATENATE("Left Scheme on ", TEXT('Member Info'!N160, "DD/MM/YYYY")),IF(ISERROR(G164),"Error Detected, No rate entered",IF(E164=0,"",IF(F164="","Error Detected, No Pensionable pay",IF(ISERROR(AB164)," Unknown Values entered.",IF(T164+U164&lt;1,"Acceptable",IF(R164+S164=200, "No Contributions Entered", IF(K164="","Error Detected, Choose reason&gt;",IF(X164="1",IF(T164=1,"Please Enter Deemed Pensionable Pay","Add Any Relevant Details Above"),"Please Give Details Above"))))))))),IF(ISERROR(G164),"Error Detected, No rate entered",IF(E164=0,"",IF(F164="","Error Detected, No Pensionable pay",IF(ISERROR(AB164)," Unknown Values entered.",IF(T164+U164&lt;1,"Acceptable",IF(R164+S164=200, "No Contributions Entered", IF(K164="","Error Detected, Choose reason&gt;",IF(X164="1",IF(T164=1,"Please Enter Deemed Pensionable Pay","Add relevant Details Above"),"Please give details Above")))))))))))</f>
        <v/>
      </c>
      <c r="K164" s="263"/>
      <c r="L164" s="93"/>
      <c r="M164" s="93" t="str">
        <f t="shared" ref="M164:M185" si="42">IF(E164=0,"",IF(ISERROR((F164+H164+I164)),0,IF((F164+H164+I164)&lt;1,0,1)))</f>
        <v/>
      </c>
      <c r="N164" s="96">
        <f t="shared" si="41"/>
        <v>0</v>
      </c>
      <c r="O164" s="96">
        <f t="shared" si="41"/>
        <v>0</v>
      </c>
      <c r="P164" s="220">
        <f>(ROUND((F164/100*'Member Info'!$W$2), 2))</f>
        <v>0</v>
      </c>
      <c r="Q164" s="220" t="e">
        <f t="shared" si="25"/>
        <v>#VALUE!</v>
      </c>
      <c r="R164" s="220" t="str">
        <f t="shared" si="26"/>
        <v/>
      </c>
      <c r="S164" s="229" t="str">
        <f t="shared" si="27"/>
        <v/>
      </c>
      <c r="T164" s="230" t="str">
        <f t="shared" si="28"/>
        <v/>
      </c>
      <c r="U164" s="230" t="str">
        <f t="shared" si="29"/>
        <v/>
      </c>
      <c r="V164" s="224">
        <f t="shared" si="30"/>
        <v>0</v>
      </c>
      <c r="W164" s="112">
        <f t="shared" si="31"/>
        <v>0</v>
      </c>
      <c r="X164" s="237" t="str">
        <f t="shared" si="37"/>
        <v/>
      </c>
      <c r="Y164" s="242" t="b">
        <f t="shared" si="38"/>
        <v>0</v>
      </c>
      <c r="Z164" s="237">
        <f t="shared" si="32"/>
        <v>0</v>
      </c>
      <c r="AA164" s="237">
        <f>IF('Member Info'!N160="",1,"")</f>
        <v>1</v>
      </c>
      <c r="AB164" s="245" t="e">
        <f t="shared" si="33"/>
        <v>#VALUE!</v>
      </c>
      <c r="AC164" s="132" t="str">
        <f t="shared" si="39"/>
        <v/>
      </c>
      <c r="AD164" s="126">
        <f t="shared" si="40"/>
        <v>1</v>
      </c>
      <c r="AE164" s="126" t="str">
        <f>IF('Member Info'!N160&lt;&gt;"",IF('Member Info'!N160&lt;=$R$1,1,0),"")</f>
        <v/>
      </c>
      <c r="AG164" s="126" t="b">
        <f t="shared" si="34"/>
        <v>0</v>
      </c>
      <c r="AH164" s="126">
        <f t="shared" si="35"/>
        <v>0</v>
      </c>
      <c r="AJ164" s="126">
        <f t="shared" si="36"/>
        <v>0</v>
      </c>
      <c r="AK164" s="126">
        <f>IF('Member Info'!F160&gt;$R$1,1,0)</f>
        <v>0</v>
      </c>
      <c r="AL164" s="126" t="b">
        <f>IF(ISERROR(R164),ERROR.TYPE(#REF!)=ERROR.TYPE(R164),FALSE)</f>
        <v>0</v>
      </c>
      <c r="AM164" s="126" t="b">
        <f>IF(ISERROR(S164),ERROR.TYPE(#REF!)=ERROR.TYPE(S164),FALSE)</f>
        <v>0</v>
      </c>
      <c r="AN164" s="126">
        <f>IF(OR('Member Info'!F160&gt;=$S$1,'Member Info'!N160&gt;=$R$1),1,0)</f>
        <v>0</v>
      </c>
    </row>
    <row r="165" spans="1:40" x14ac:dyDescent="0.25">
      <c r="A165" s="4">
        <v>133</v>
      </c>
      <c r="B165" s="166">
        <f>'Member Info'!D161</f>
        <v>0</v>
      </c>
      <c r="C165" s="166">
        <f>'Member Info'!E161</f>
        <v>0</v>
      </c>
      <c r="D165" s="166" t="str">
        <f>'Member Info'!G161</f>
        <v/>
      </c>
      <c r="E165" s="167">
        <f>'Member Info'!B161</f>
        <v>0</v>
      </c>
      <c r="F165" s="244"/>
      <c r="G165" s="168" t="str">
        <f>IF(E165=0,"",
IF('Member Info'!$AM$19&lt;=$R$1,
SUMPRODUCT('Member Info'!L161+IF('Member Info'!H161&gt;'Member Info'!$AJ$12,'Member Info'!$AK$13,IF('Member Info'!H161&gt;'Member Info'!$AJ$11,'Member Info'!$AK$12,IF('Member Info'!H161&gt;'Member Info'!$AJ$10,'Member Info'!$AK$11,IF('Member Info'!H161&gt;'Member Info'!$AJ$9,'Member Info'!$AK$10,IF('Member Info'!H161&gt;'Member Info'!$AJ$8,'Member Info'!$AK$9,'Member Info'!$AK$8)))))),
SUMPRODUCT('Member Info'!L161+IF('Member Info'!H161&gt;'Member Info'!$AG$17,'Member Info'!$AH$18,IF('Member Info'!H161&gt;'Member Info'!$AG$16,'Member Info'!$AH$17,IF('Member Info'!H161&gt;'Member Info'!$AG$15,'Member Info'!$AH$16,IF('Member Info'!H161&gt;'Member Info'!$AG$14,'Member Info'!$AH$15,IF('Member Info'!H161&gt;'Member Info'!$AG$13,'Member Info'!$AH$14,IF('Member Info'!H161&gt;'Member Info'!$AG$12,'Member Info'!$AH$13,IF('Member Info'!H161&gt;'Member Info'!$AG$11,'Member Info'!$AH$12,IF('Member Info'!H161&gt;'Member Info'!$AG$10,'Member Info'!$AH$11,IF('Member Info'!H161&gt;'Member Info'!$AG$9,'Member Info'!$AH$10,IF('Member Info'!H161&gt;'Member Info'!$AG$8,'Member Info'!$AH$9,'Member Info'!$AH$8)))))))))))))</f>
        <v/>
      </c>
      <c r="H165" s="26"/>
      <c r="I165" s="26"/>
      <c r="J165" s="107" t="str">
        <f>IF(E165=0,"",IF('Member Info'!F161&gt;$S$1,CONCATENATE("Joined with practice on ", TEXT('Member Info'!F161, "DD/MM/YYYY")),IF('Member Info'!N161&lt;&gt;"",IF('Member Info'!N161&lt;$R$1,CONCATENATE("Left Scheme on ", TEXT('Member Info'!N161, "DD/MM/YYYY")),IF(ISERROR(G165),"Error Detected, No rate entered",IF(E165=0,"",IF(F165="","Error Detected, No Pensionable pay",IF(ISERROR(AB165)," Unknown Values entered.",IF(T165+U165&lt;1,"Acceptable",IF(R165+S165=200, "No Contributions Entered", IF(K165="","Error Detected, Choose reason&gt;",IF(X165="1",IF(T165=1,"Please Enter Deemed Pensionable Pay","Add Any Relevant Details Above"),"Please Give Details Above"))))))))),IF(ISERROR(G165),"Error Detected, No rate entered",IF(E165=0,"",IF(F165="","Error Detected, No Pensionable pay",IF(ISERROR(AB165)," Unknown Values entered.",IF(T165+U165&lt;1,"Acceptable",IF(R165+S165=200, "No Contributions Entered", IF(K165="","Error Detected, Choose reason&gt;",IF(X165="1",IF(T165=1,"Please Enter Deemed Pensionable Pay","Add relevant Details Above"),"Please give details Above")))))))))))</f>
        <v/>
      </c>
      <c r="K165" s="263"/>
      <c r="L165" s="93"/>
      <c r="M165" s="93" t="str">
        <f t="shared" si="42"/>
        <v/>
      </c>
      <c r="N165" s="96">
        <f t="shared" si="41"/>
        <v>0</v>
      </c>
      <c r="O165" s="96">
        <f t="shared" si="41"/>
        <v>0</v>
      </c>
      <c r="P165" s="220">
        <f>(ROUND((F165/100*'Member Info'!$W$2), 2))</f>
        <v>0</v>
      </c>
      <c r="Q165" s="220" t="e">
        <f t="shared" ref="Q165:Q185" si="43">ROUND((F165/100*G165),2)</f>
        <v>#VALUE!</v>
      </c>
      <c r="R165" s="220" t="str">
        <f t="shared" ref="R165:R185" si="44">IF(E165=0,"",(100-(N165/P165*100)))</f>
        <v/>
      </c>
      <c r="S165" s="229" t="str">
        <f t="shared" ref="S165:S185" si="45">IF(E165=0,"",(100-(O165/Q165*100)))</f>
        <v/>
      </c>
      <c r="T165" s="230" t="str">
        <f t="shared" ref="T165:T185" si="46">IF(E165=0,"",IF(R165&gt;$R$16,1,IF(R165&lt;-$R$16,1,0)))</f>
        <v/>
      </c>
      <c r="U165" s="230" t="str">
        <f t="shared" ref="U165:U185" si="47">IF(E165=0,"",IF(G165=0,1,IF(S165&gt;$R$16,1,IF(S165&lt;-$R$16,1,0))))</f>
        <v/>
      </c>
      <c r="V165" s="224">
        <f t="shared" ref="V165:V185" si="48">IF(E165=0,0,IF(F165="",1,0))</f>
        <v>0</v>
      </c>
      <c r="W165" s="112">
        <f t="shared" ref="W165:W185" si="49">IF(E165=0,0,IF(K165="",0,1))</f>
        <v>0</v>
      </c>
      <c r="X165" s="237" t="str">
        <f t="shared" si="37"/>
        <v/>
      </c>
      <c r="Y165" s="242" t="b">
        <f t="shared" si="38"/>
        <v>0</v>
      </c>
      <c r="Z165" s="237">
        <f t="shared" ref="Z165:Z185" si="50">IF(K165="left scheme/Employment", 1,0)</f>
        <v>0</v>
      </c>
      <c r="AA165" s="237">
        <f>IF('Member Info'!N161="",1,"")</f>
        <v>1</v>
      </c>
      <c r="AB165" s="245" t="e">
        <f t="shared" ref="AB165:AB185" si="51">(R165+S165)</f>
        <v>#VALUE!</v>
      </c>
      <c r="AC165" s="132" t="str">
        <f t="shared" si="39"/>
        <v/>
      </c>
      <c r="AD165" s="126">
        <f t="shared" si="40"/>
        <v>1</v>
      </c>
      <c r="AE165" s="126" t="str">
        <f>IF('Member Info'!N161&lt;&gt;"",IF('Member Info'!N161&lt;=$R$1,1,0),"")</f>
        <v/>
      </c>
      <c r="AG165" s="126" t="b">
        <f t="shared" ref="AG165:AG185" si="52">OR(K165="maternity",K165="SSP")</f>
        <v>0</v>
      </c>
      <c r="AH165" s="126">
        <f t="shared" ref="AH165:AH185" si="53">IF(AG165=TRUE,1,0)</f>
        <v>0</v>
      </c>
      <c r="AJ165" s="126">
        <f t="shared" ref="AJ165:AJ185" si="54">IF(J165="Please Enter Deemed Pensionable Pay",1,0)</f>
        <v>0</v>
      </c>
      <c r="AK165" s="126">
        <f>IF('Member Info'!F161&gt;$R$1,1,0)</f>
        <v>0</v>
      </c>
      <c r="AL165" s="126" t="b">
        <f>IF(ISERROR(R165),ERROR.TYPE(#REF!)=ERROR.TYPE(R165),FALSE)</f>
        <v>0</v>
      </c>
      <c r="AM165" s="126" t="b">
        <f>IF(ISERROR(S165),ERROR.TYPE(#REF!)=ERROR.TYPE(S165),FALSE)</f>
        <v>0</v>
      </c>
      <c r="AN165" s="126">
        <f>IF(OR('Member Info'!F161&gt;=$S$1,'Member Info'!N161&gt;=$R$1),1,0)</f>
        <v>0</v>
      </c>
    </row>
    <row r="166" spans="1:40" x14ac:dyDescent="0.25">
      <c r="A166" s="4">
        <v>134</v>
      </c>
      <c r="B166" s="166">
        <f>'Member Info'!D162</f>
        <v>0</v>
      </c>
      <c r="C166" s="166">
        <f>'Member Info'!E162</f>
        <v>0</v>
      </c>
      <c r="D166" s="166" t="str">
        <f>'Member Info'!G162</f>
        <v/>
      </c>
      <c r="E166" s="167">
        <f>'Member Info'!B162</f>
        <v>0</v>
      </c>
      <c r="F166" s="244"/>
      <c r="G166" s="168" t="str">
        <f>IF(E166=0,"",
IF('Member Info'!$AM$19&lt;=$R$1,
SUMPRODUCT('Member Info'!L162+IF('Member Info'!H162&gt;'Member Info'!$AJ$12,'Member Info'!$AK$13,IF('Member Info'!H162&gt;'Member Info'!$AJ$11,'Member Info'!$AK$12,IF('Member Info'!H162&gt;'Member Info'!$AJ$10,'Member Info'!$AK$11,IF('Member Info'!H162&gt;'Member Info'!$AJ$9,'Member Info'!$AK$10,IF('Member Info'!H162&gt;'Member Info'!$AJ$8,'Member Info'!$AK$9,'Member Info'!$AK$8)))))),
SUMPRODUCT('Member Info'!L162+IF('Member Info'!H162&gt;'Member Info'!$AG$17,'Member Info'!$AH$18,IF('Member Info'!H162&gt;'Member Info'!$AG$16,'Member Info'!$AH$17,IF('Member Info'!H162&gt;'Member Info'!$AG$15,'Member Info'!$AH$16,IF('Member Info'!H162&gt;'Member Info'!$AG$14,'Member Info'!$AH$15,IF('Member Info'!H162&gt;'Member Info'!$AG$13,'Member Info'!$AH$14,IF('Member Info'!H162&gt;'Member Info'!$AG$12,'Member Info'!$AH$13,IF('Member Info'!H162&gt;'Member Info'!$AG$11,'Member Info'!$AH$12,IF('Member Info'!H162&gt;'Member Info'!$AG$10,'Member Info'!$AH$11,IF('Member Info'!H162&gt;'Member Info'!$AG$9,'Member Info'!$AH$10,IF('Member Info'!H162&gt;'Member Info'!$AG$8,'Member Info'!$AH$9,'Member Info'!$AH$8)))))))))))))</f>
        <v/>
      </c>
      <c r="H166" s="26"/>
      <c r="I166" s="26"/>
      <c r="J166" s="107" t="str">
        <f>IF(E166=0,"",IF('Member Info'!F162&gt;$S$1,CONCATENATE("Joined with practice on ", TEXT('Member Info'!F162, "DD/MM/YYYY")),IF('Member Info'!N162&lt;&gt;"",IF('Member Info'!N162&lt;$R$1,CONCATENATE("Left Scheme on ", TEXT('Member Info'!N162, "DD/MM/YYYY")),IF(ISERROR(G166),"Error Detected, No rate entered",IF(E166=0,"",IF(F166="","Error Detected, No Pensionable pay",IF(ISERROR(AB166)," Unknown Values entered.",IF(T166+U166&lt;1,"Acceptable",IF(R166+S166=200, "No Contributions Entered", IF(K166="","Error Detected, Choose reason&gt;",IF(X166="1",IF(T166=1,"Please Enter Deemed Pensionable Pay","Add Any Relevant Details Above"),"Please Give Details Above"))))))))),IF(ISERROR(G166),"Error Detected, No rate entered",IF(E166=0,"",IF(F166="","Error Detected, No Pensionable pay",IF(ISERROR(AB166)," Unknown Values entered.",IF(T166+U166&lt;1,"Acceptable",IF(R166+S166=200, "No Contributions Entered", IF(K166="","Error Detected, Choose reason&gt;",IF(X166="1",IF(T166=1,"Please Enter Deemed Pensionable Pay","Add relevant Details Above"),"Please give details Above")))))))))))</f>
        <v/>
      </c>
      <c r="K166" s="263"/>
      <c r="L166" s="93"/>
      <c r="M166" s="93" t="str">
        <f t="shared" si="42"/>
        <v/>
      </c>
      <c r="N166" s="96">
        <f t="shared" si="41"/>
        <v>0</v>
      </c>
      <c r="O166" s="96">
        <f t="shared" si="41"/>
        <v>0</v>
      </c>
      <c r="P166" s="220">
        <f>(ROUND((F166/100*'Member Info'!$W$2), 2))</f>
        <v>0</v>
      </c>
      <c r="Q166" s="220" t="e">
        <f t="shared" si="43"/>
        <v>#VALUE!</v>
      </c>
      <c r="R166" s="220" t="str">
        <f t="shared" si="44"/>
        <v/>
      </c>
      <c r="S166" s="229" t="str">
        <f t="shared" si="45"/>
        <v/>
      </c>
      <c r="T166" s="230" t="str">
        <f t="shared" si="46"/>
        <v/>
      </c>
      <c r="U166" s="230" t="str">
        <f t="shared" si="47"/>
        <v/>
      </c>
      <c r="V166" s="224">
        <f t="shared" si="48"/>
        <v>0</v>
      </c>
      <c r="W166" s="112">
        <f t="shared" si="49"/>
        <v>0</v>
      </c>
      <c r="X166" s="237" t="str">
        <f t="shared" si="37"/>
        <v/>
      </c>
      <c r="Y166" s="242" t="b">
        <f t="shared" si="38"/>
        <v>0</v>
      </c>
      <c r="Z166" s="237">
        <f t="shared" si="50"/>
        <v>0</v>
      </c>
      <c r="AA166" s="237">
        <f>IF('Member Info'!N162="",1,"")</f>
        <v>1</v>
      </c>
      <c r="AB166" s="245" t="e">
        <f t="shared" si="51"/>
        <v>#VALUE!</v>
      </c>
      <c r="AC166" s="132" t="str">
        <f t="shared" si="39"/>
        <v/>
      </c>
      <c r="AD166" s="126">
        <f t="shared" si="40"/>
        <v>1</v>
      </c>
      <c r="AE166" s="126" t="str">
        <f>IF('Member Info'!N162&lt;&gt;"",IF('Member Info'!N162&lt;=$R$1,1,0),"")</f>
        <v/>
      </c>
      <c r="AG166" s="126" t="b">
        <f t="shared" si="52"/>
        <v>0</v>
      </c>
      <c r="AH166" s="126">
        <f t="shared" si="53"/>
        <v>0</v>
      </c>
      <c r="AJ166" s="126">
        <f t="shared" si="54"/>
        <v>0</v>
      </c>
      <c r="AK166" s="126">
        <f>IF('Member Info'!F162&gt;$R$1,1,0)</f>
        <v>0</v>
      </c>
      <c r="AL166" s="126" t="b">
        <f>IF(ISERROR(R166),ERROR.TYPE(#REF!)=ERROR.TYPE(R166),FALSE)</f>
        <v>0</v>
      </c>
      <c r="AM166" s="126" t="b">
        <f>IF(ISERROR(S166),ERROR.TYPE(#REF!)=ERROR.TYPE(S166),FALSE)</f>
        <v>0</v>
      </c>
      <c r="AN166" s="126">
        <f>IF(OR('Member Info'!F162&gt;=$S$1,'Member Info'!N162&gt;=$R$1),1,0)</f>
        <v>0</v>
      </c>
    </row>
    <row r="167" spans="1:40" x14ac:dyDescent="0.25">
      <c r="A167" s="4">
        <v>135</v>
      </c>
      <c r="B167" s="166">
        <f>'Member Info'!D163</f>
        <v>0</v>
      </c>
      <c r="C167" s="166">
        <f>'Member Info'!E163</f>
        <v>0</v>
      </c>
      <c r="D167" s="166" t="str">
        <f>'Member Info'!G163</f>
        <v/>
      </c>
      <c r="E167" s="167">
        <f>'Member Info'!B163</f>
        <v>0</v>
      </c>
      <c r="F167" s="244"/>
      <c r="G167" s="168" t="str">
        <f>IF(E167=0,"",
IF('Member Info'!$AM$19&lt;=$R$1,
SUMPRODUCT('Member Info'!L163+IF('Member Info'!H163&gt;'Member Info'!$AJ$12,'Member Info'!$AK$13,IF('Member Info'!H163&gt;'Member Info'!$AJ$11,'Member Info'!$AK$12,IF('Member Info'!H163&gt;'Member Info'!$AJ$10,'Member Info'!$AK$11,IF('Member Info'!H163&gt;'Member Info'!$AJ$9,'Member Info'!$AK$10,IF('Member Info'!H163&gt;'Member Info'!$AJ$8,'Member Info'!$AK$9,'Member Info'!$AK$8)))))),
SUMPRODUCT('Member Info'!L163+IF('Member Info'!H163&gt;'Member Info'!$AG$17,'Member Info'!$AH$18,IF('Member Info'!H163&gt;'Member Info'!$AG$16,'Member Info'!$AH$17,IF('Member Info'!H163&gt;'Member Info'!$AG$15,'Member Info'!$AH$16,IF('Member Info'!H163&gt;'Member Info'!$AG$14,'Member Info'!$AH$15,IF('Member Info'!H163&gt;'Member Info'!$AG$13,'Member Info'!$AH$14,IF('Member Info'!H163&gt;'Member Info'!$AG$12,'Member Info'!$AH$13,IF('Member Info'!H163&gt;'Member Info'!$AG$11,'Member Info'!$AH$12,IF('Member Info'!H163&gt;'Member Info'!$AG$10,'Member Info'!$AH$11,IF('Member Info'!H163&gt;'Member Info'!$AG$9,'Member Info'!$AH$10,IF('Member Info'!H163&gt;'Member Info'!$AG$8,'Member Info'!$AH$9,'Member Info'!$AH$8)))))))))))))</f>
        <v/>
      </c>
      <c r="H167" s="26"/>
      <c r="I167" s="26"/>
      <c r="J167" s="107" t="str">
        <f>IF(E167=0,"",IF('Member Info'!F163&gt;$S$1,CONCATENATE("Joined with practice on ", TEXT('Member Info'!F163, "DD/MM/YYYY")),IF('Member Info'!N163&lt;&gt;"",IF('Member Info'!N163&lt;$R$1,CONCATENATE("Left Scheme on ", TEXT('Member Info'!N163, "DD/MM/YYYY")),IF(ISERROR(G167),"Error Detected, No rate entered",IF(E167=0,"",IF(F167="","Error Detected, No Pensionable pay",IF(ISERROR(AB167)," Unknown Values entered.",IF(T167+U167&lt;1,"Acceptable",IF(R167+S167=200, "No Contributions Entered", IF(K167="","Error Detected, Choose reason&gt;",IF(X167="1",IF(T167=1,"Please Enter Deemed Pensionable Pay","Add Any Relevant Details Above"),"Please Give Details Above"))))))))),IF(ISERROR(G167),"Error Detected, No rate entered",IF(E167=0,"",IF(F167="","Error Detected, No Pensionable pay",IF(ISERROR(AB167)," Unknown Values entered.",IF(T167+U167&lt;1,"Acceptable",IF(R167+S167=200, "No Contributions Entered", IF(K167="","Error Detected, Choose reason&gt;",IF(X167="1",IF(T167=1,"Please Enter Deemed Pensionable Pay","Add relevant Details Above"),"Please give details Above")))))))))))</f>
        <v/>
      </c>
      <c r="K167" s="263"/>
      <c r="L167" s="93"/>
      <c r="M167" s="93" t="str">
        <f t="shared" si="42"/>
        <v/>
      </c>
      <c r="N167" s="96">
        <f t="shared" si="41"/>
        <v>0</v>
      </c>
      <c r="O167" s="96">
        <f t="shared" si="41"/>
        <v>0</v>
      </c>
      <c r="P167" s="220">
        <f>(ROUND((F167/100*'Member Info'!$W$2), 2))</f>
        <v>0</v>
      </c>
      <c r="Q167" s="220" t="e">
        <f t="shared" si="43"/>
        <v>#VALUE!</v>
      </c>
      <c r="R167" s="220" t="str">
        <f t="shared" si="44"/>
        <v/>
      </c>
      <c r="S167" s="229" t="str">
        <f t="shared" si="45"/>
        <v/>
      </c>
      <c r="T167" s="230" t="str">
        <f t="shared" si="46"/>
        <v/>
      </c>
      <c r="U167" s="230" t="str">
        <f t="shared" si="47"/>
        <v/>
      </c>
      <c r="V167" s="224">
        <f t="shared" si="48"/>
        <v>0</v>
      </c>
      <c r="W167" s="112">
        <f t="shared" si="49"/>
        <v>0</v>
      </c>
      <c r="X167" s="237" t="str">
        <f t="shared" si="37"/>
        <v/>
      </c>
      <c r="Y167" s="242" t="b">
        <f t="shared" si="38"/>
        <v>0</v>
      </c>
      <c r="Z167" s="237">
        <f t="shared" si="50"/>
        <v>0</v>
      </c>
      <c r="AA167" s="237">
        <f>IF('Member Info'!N163="",1,"")</f>
        <v>1</v>
      </c>
      <c r="AB167" s="245" t="e">
        <f t="shared" si="51"/>
        <v>#VALUE!</v>
      </c>
      <c r="AC167" s="132" t="str">
        <f t="shared" si="39"/>
        <v/>
      </c>
      <c r="AD167" s="126">
        <f t="shared" si="40"/>
        <v>1</v>
      </c>
      <c r="AE167" s="126" t="str">
        <f>IF('Member Info'!N163&lt;&gt;"",IF('Member Info'!N163&lt;=$R$1,1,0),"")</f>
        <v/>
      </c>
      <c r="AG167" s="126" t="b">
        <f t="shared" si="52"/>
        <v>0</v>
      </c>
      <c r="AH167" s="126">
        <f t="shared" si="53"/>
        <v>0</v>
      </c>
      <c r="AJ167" s="126">
        <f t="shared" si="54"/>
        <v>0</v>
      </c>
      <c r="AK167" s="126">
        <f>IF('Member Info'!F163&gt;$R$1,1,0)</f>
        <v>0</v>
      </c>
      <c r="AL167" s="126" t="b">
        <f>IF(ISERROR(R167),ERROR.TYPE(#REF!)=ERROR.TYPE(R167),FALSE)</f>
        <v>0</v>
      </c>
      <c r="AM167" s="126" t="b">
        <f>IF(ISERROR(S167),ERROR.TYPE(#REF!)=ERROR.TYPE(S167),FALSE)</f>
        <v>0</v>
      </c>
      <c r="AN167" s="126">
        <f>IF(OR('Member Info'!F163&gt;=$S$1,'Member Info'!N163&gt;=$R$1),1,0)</f>
        <v>0</v>
      </c>
    </row>
    <row r="168" spans="1:40" x14ac:dyDescent="0.25">
      <c r="A168" s="4">
        <v>136</v>
      </c>
      <c r="B168" s="166">
        <f>'Member Info'!D164</f>
        <v>0</v>
      </c>
      <c r="C168" s="166">
        <f>'Member Info'!E164</f>
        <v>0</v>
      </c>
      <c r="D168" s="166" t="str">
        <f>'Member Info'!G164</f>
        <v/>
      </c>
      <c r="E168" s="167">
        <f>'Member Info'!B164</f>
        <v>0</v>
      </c>
      <c r="F168" s="244"/>
      <c r="G168" s="168" t="str">
        <f>IF(E168=0,"",
IF('Member Info'!$AM$19&lt;=$R$1,
SUMPRODUCT('Member Info'!L164+IF('Member Info'!H164&gt;'Member Info'!$AJ$12,'Member Info'!$AK$13,IF('Member Info'!H164&gt;'Member Info'!$AJ$11,'Member Info'!$AK$12,IF('Member Info'!H164&gt;'Member Info'!$AJ$10,'Member Info'!$AK$11,IF('Member Info'!H164&gt;'Member Info'!$AJ$9,'Member Info'!$AK$10,IF('Member Info'!H164&gt;'Member Info'!$AJ$8,'Member Info'!$AK$9,'Member Info'!$AK$8)))))),
SUMPRODUCT('Member Info'!L164+IF('Member Info'!H164&gt;'Member Info'!$AG$17,'Member Info'!$AH$18,IF('Member Info'!H164&gt;'Member Info'!$AG$16,'Member Info'!$AH$17,IF('Member Info'!H164&gt;'Member Info'!$AG$15,'Member Info'!$AH$16,IF('Member Info'!H164&gt;'Member Info'!$AG$14,'Member Info'!$AH$15,IF('Member Info'!H164&gt;'Member Info'!$AG$13,'Member Info'!$AH$14,IF('Member Info'!H164&gt;'Member Info'!$AG$12,'Member Info'!$AH$13,IF('Member Info'!H164&gt;'Member Info'!$AG$11,'Member Info'!$AH$12,IF('Member Info'!H164&gt;'Member Info'!$AG$10,'Member Info'!$AH$11,IF('Member Info'!H164&gt;'Member Info'!$AG$9,'Member Info'!$AH$10,IF('Member Info'!H164&gt;'Member Info'!$AG$8,'Member Info'!$AH$9,'Member Info'!$AH$8)))))))))))))</f>
        <v/>
      </c>
      <c r="H168" s="26"/>
      <c r="I168" s="26"/>
      <c r="J168" s="107" t="str">
        <f>IF(E168=0,"",IF('Member Info'!F164&gt;$S$1,CONCATENATE("Joined with practice on ", TEXT('Member Info'!F164, "DD/MM/YYYY")),IF('Member Info'!N164&lt;&gt;"",IF('Member Info'!N164&lt;$R$1,CONCATENATE("Left Scheme on ", TEXT('Member Info'!N164, "DD/MM/YYYY")),IF(ISERROR(G168),"Error Detected, No rate entered",IF(E168=0,"",IF(F168="","Error Detected, No Pensionable pay",IF(ISERROR(AB168)," Unknown Values entered.",IF(T168+U168&lt;1,"Acceptable",IF(R168+S168=200, "No Contributions Entered", IF(K168="","Error Detected, Choose reason&gt;",IF(X168="1",IF(T168=1,"Please Enter Deemed Pensionable Pay","Add Any Relevant Details Above"),"Please Give Details Above"))))))))),IF(ISERROR(G168),"Error Detected, No rate entered",IF(E168=0,"",IF(F168="","Error Detected, No Pensionable pay",IF(ISERROR(AB168)," Unknown Values entered.",IF(T168+U168&lt;1,"Acceptable",IF(R168+S168=200, "No Contributions Entered", IF(K168="","Error Detected, Choose reason&gt;",IF(X168="1",IF(T168=1,"Please Enter Deemed Pensionable Pay","Add relevant Details Above"),"Please give details Above")))))))))))</f>
        <v/>
      </c>
      <c r="K168" s="263"/>
      <c r="L168" s="93"/>
      <c r="M168" s="93" t="str">
        <f t="shared" si="42"/>
        <v/>
      </c>
      <c r="N168" s="96">
        <f t="shared" si="41"/>
        <v>0</v>
      </c>
      <c r="O168" s="96">
        <f t="shared" si="41"/>
        <v>0</v>
      </c>
      <c r="P168" s="220">
        <f>(ROUND((F168/100*'Member Info'!$W$2), 2))</f>
        <v>0</v>
      </c>
      <c r="Q168" s="220" t="e">
        <f t="shared" si="43"/>
        <v>#VALUE!</v>
      </c>
      <c r="R168" s="220" t="str">
        <f t="shared" si="44"/>
        <v/>
      </c>
      <c r="S168" s="229" t="str">
        <f t="shared" si="45"/>
        <v/>
      </c>
      <c r="T168" s="230" t="str">
        <f t="shared" si="46"/>
        <v/>
      </c>
      <c r="U168" s="230" t="str">
        <f t="shared" si="47"/>
        <v/>
      </c>
      <c r="V168" s="224">
        <f t="shared" si="48"/>
        <v>0</v>
      </c>
      <c r="W168" s="112">
        <f t="shared" si="49"/>
        <v>0</v>
      </c>
      <c r="X168" s="237" t="str">
        <f t="shared" si="37"/>
        <v/>
      </c>
      <c r="Y168" s="242" t="b">
        <f t="shared" si="38"/>
        <v>0</v>
      </c>
      <c r="Z168" s="237">
        <f t="shared" si="50"/>
        <v>0</v>
      </c>
      <c r="AA168" s="237">
        <f>IF('Member Info'!N164="",1,"")</f>
        <v>1</v>
      </c>
      <c r="AB168" s="245" t="e">
        <f t="shared" si="51"/>
        <v>#VALUE!</v>
      </c>
      <c r="AC168" s="132" t="str">
        <f t="shared" si="39"/>
        <v/>
      </c>
      <c r="AD168" s="126">
        <f t="shared" si="40"/>
        <v>1</v>
      </c>
      <c r="AE168" s="126" t="str">
        <f>IF('Member Info'!N164&lt;&gt;"",IF('Member Info'!N164&lt;=$R$1,1,0),"")</f>
        <v/>
      </c>
      <c r="AG168" s="126" t="b">
        <f t="shared" si="52"/>
        <v>0</v>
      </c>
      <c r="AH168" s="126">
        <f t="shared" si="53"/>
        <v>0</v>
      </c>
      <c r="AJ168" s="126">
        <f t="shared" si="54"/>
        <v>0</v>
      </c>
      <c r="AK168" s="126">
        <f>IF('Member Info'!F164&gt;$R$1,1,0)</f>
        <v>0</v>
      </c>
      <c r="AL168" s="126" t="b">
        <f>IF(ISERROR(R168),ERROR.TYPE(#REF!)=ERROR.TYPE(R168),FALSE)</f>
        <v>0</v>
      </c>
      <c r="AM168" s="126" t="b">
        <f>IF(ISERROR(S168),ERROR.TYPE(#REF!)=ERROR.TYPE(S168),FALSE)</f>
        <v>0</v>
      </c>
      <c r="AN168" s="126">
        <f>IF(OR('Member Info'!F164&gt;=$S$1,'Member Info'!N164&gt;=$R$1),1,0)</f>
        <v>0</v>
      </c>
    </row>
    <row r="169" spans="1:40" x14ac:dyDescent="0.25">
      <c r="A169" s="4">
        <v>137</v>
      </c>
      <c r="B169" s="166">
        <f>'Member Info'!D165</f>
        <v>0</v>
      </c>
      <c r="C169" s="166">
        <f>'Member Info'!E165</f>
        <v>0</v>
      </c>
      <c r="D169" s="166" t="str">
        <f>'Member Info'!G165</f>
        <v/>
      </c>
      <c r="E169" s="167">
        <f>'Member Info'!B165</f>
        <v>0</v>
      </c>
      <c r="F169" s="244"/>
      <c r="G169" s="168" t="str">
        <f>IF(E169=0,"",
IF('Member Info'!$AM$19&lt;=$R$1,
SUMPRODUCT('Member Info'!L165+IF('Member Info'!H165&gt;'Member Info'!$AJ$12,'Member Info'!$AK$13,IF('Member Info'!H165&gt;'Member Info'!$AJ$11,'Member Info'!$AK$12,IF('Member Info'!H165&gt;'Member Info'!$AJ$10,'Member Info'!$AK$11,IF('Member Info'!H165&gt;'Member Info'!$AJ$9,'Member Info'!$AK$10,IF('Member Info'!H165&gt;'Member Info'!$AJ$8,'Member Info'!$AK$9,'Member Info'!$AK$8)))))),
SUMPRODUCT('Member Info'!L165+IF('Member Info'!H165&gt;'Member Info'!$AG$17,'Member Info'!$AH$18,IF('Member Info'!H165&gt;'Member Info'!$AG$16,'Member Info'!$AH$17,IF('Member Info'!H165&gt;'Member Info'!$AG$15,'Member Info'!$AH$16,IF('Member Info'!H165&gt;'Member Info'!$AG$14,'Member Info'!$AH$15,IF('Member Info'!H165&gt;'Member Info'!$AG$13,'Member Info'!$AH$14,IF('Member Info'!H165&gt;'Member Info'!$AG$12,'Member Info'!$AH$13,IF('Member Info'!H165&gt;'Member Info'!$AG$11,'Member Info'!$AH$12,IF('Member Info'!H165&gt;'Member Info'!$AG$10,'Member Info'!$AH$11,IF('Member Info'!H165&gt;'Member Info'!$AG$9,'Member Info'!$AH$10,IF('Member Info'!H165&gt;'Member Info'!$AG$8,'Member Info'!$AH$9,'Member Info'!$AH$8)))))))))))))</f>
        <v/>
      </c>
      <c r="H169" s="26"/>
      <c r="I169" s="26"/>
      <c r="J169" s="107" t="str">
        <f>IF(E169=0,"",IF('Member Info'!F165&gt;$S$1,CONCATENATE("Joined with practice on ", TEXT('Member Info'!F165, "DD/MM/YYYY")),IF('Member Info'!N165&lt;&gt;"",IF('Member Info'!N165&lt;$R$1,CONCATENATE("Left Scheme on ", TEXT('Member Info'!N165, "DD/MM/YYYY")),IF(ISERROR(G169),"Error Detected, No rate entered",IF(E169=0,"",IF(F169="","Error Detected, No Pensionable pay",IF(ISERROR(AB169)," Unknown Values entered.",IF(T169+U169&lt;1,"Acceptable",IF(R169+S169=200, "No Contributions Entered", IF(K169="","Error Detected, Choose reason&gt;",IF(X169="1",IF(T169=1,"Please Enter Deemed Pensionable Pay","Add Any Relevant Details Above"),"Please Give Details Above"))))))))),IF(ISERROR(G169),"Error Detected, No rate entered",IF(E169=0,"",IF(F169="","Error Detected, No Pensionable pay",IF(ISERROR(AB169)," Unknown Values entered.",IF(T169+U169&lt;1,"Acceptable",IF(R169+S169=200, "No Contributions Entered", IF(K169="","Error Detected, Choose reason&gt;",IF(X169="1",IF(T169=1,"Please Enter Deemed Pensionable Pay","Add relevant Details Above"),"Please give details Above")))))))))))</f>
        <v/>
      </c>
      <c r="K169" s="263"/>
      <c r="L169" s="93"/>
      <c r="M169" s="93" t="str">
        <f t="shared" si="42"/>
        <v/>
      </c>
      <c r="N169" s="96">
        <f t="shared" si="41"/>
        <v>0</v>
      </c>
      <c r="O169" s="96">
        <f t="shared" si="41"/>
        <v>0</v>
      </c>
      <c r="P169" s="220">
        <f>(ROUND((F169/100*'Member Info'!$W$2), 2))</f>
        <v>0</v>
      </c>
      <c r="Q169" s="220" t="e">
        <f t="shared" si="43"/>
        <v>#VALUE!</v>
      </c>
      <c r="R169" s="220" t="str">
        <f t="shared" si="44"/>
        <v/>
      </c>
      <c r="S169" s="229" t="str">
        <f t="shared" si="45"/>
        <v/>
      </c>
      <c r="T169" s="230" t="str">
        <f t="shared" si="46"/>
        <v/>
      </c>
      <c r="U169" s="230" t="str">
        <f t="shared" si="47"/>
        <v/>
      </c>
      <c r="V169" s="224">
        <f t="shared" si="48"/>
        <v>0</v>
      </c>
      <c r="W169" s="112">
        <f t="shared" si="49"/>
        <v>0</v>
      </c>
      <c r="X169" s="237" t="str">
        <f t="shared" si="37"/>
        <v/>
      </c>
      <c r="Y169" s="242" t="b">
        <f t="shared" si="38"/>
        <v>0</v>
      </c>
      <c r="Z169" s="237">
        <f t="shared" si="50"/>
        <v>0</v>
      </c>
      <c r="AA169" s="237">
        <f>IF('Member Info'!N165="",1,"")</f>
        <v>1</v>
      </c>
      <c r="AB169" s="245" t="e">
        <f t="shared" si="51"/>
        <v>#VALUE!</v>
      </c>
      <c r="AC169" s="132" t="str">
        <f t="shared" si="39"/>
        <v/>
      </c>
      <c r="AD169" s="126">
        <f t="shared" si="40"/>
        <v>1</v>
      </c>
      <c r="AE169" s="126" t="str">
        <f>IF('Member Info'!N165&lt;&gt;"",IF('Member Info'!N165&lt;=$R$1,1,0),"")</f>
        <v/>
      </c>
      <c r="AG169" s="126" t="b">
        <f t="shared" si="52"/>
        <v>0</v>
      </c>
      <c r="AH169" s="126">
        <f t="shared" si="53"/>
        <v>0</v>
      </c>
      <c r="AJ169" s="126">
        <f t="shared" si="54"/>
        <v>0</v>
      </c>
      <c r="AK169" s="126">
        <f>IF('Member Info'!F165&gt;$R$1,1,0)</f>
        <v>0</v>
      </c>
      <c r="AL169" s="126" t="b">
        <f>IF(ISERROR(R169),ERROR.TYPE(#REF!)=ERROR.TYPE(R169),FALSE)</f>
        <v>0</v>
      </c>
      <c r="AM169" s="126" t="b">
        <f>IF(ISERROR(S169),ERROR.TYPE(#REF!)=ERROR.TYPE(S169),FALSE)</f>
        <v>0</v>
      </c>
      <c r="AN169" s="126">
        <f>IF(OR('Member Info'!F165&gt;=$S$1,'Member Info'!N165&gt;=$R$1),1,0)</f>
        <v>0</v>
      </c>
    </row>
    <row r="170" spans="1:40" x14ac:dyDescent="0.25">
      <c r="A170" s="4">
        <v>138</v>
      </c>
      <c r="B170" s="166">
        <f>'Member Info'!D166</f>
        <v>0</v>
      </c>
      <c r="C170" s="166">
        <f>'Member Info'!E166</f>
        <v>0</v>
      </c>
      <c r="D170" s="166" t="str">
        <f>'Member Info'!G166</f>
        <v/>
      </c>
      <c r="E170" s="167">
        <f>'Member Info'!B166</f>
        <v>0</v>
      </c>
      <c r="F170" s="244"/>
      <c r="G170" s="168" t="str">
        <f>IF(E170=0,"",
IF('Member Info'!$AM$19&lt;=$R$1,
SUMPRODUCT('Member Info'!L166+IF('Member Info'!H166&gt;'Member Info'!$AJ$12,'Member Info'!$AK$13,IF('Member Info'!H166&gt;'Member Info'!$AJ$11,'Member Info'!$AK$12,IF('Member Info'!H166&gt;'Member Info'!$AJ$10,'Member Info'!$AK$11,IF('Member Info'!H166&gt;'Member Info'!$AJ$9,'Member Info'!$AK$10,IF('Member Info'!H166&gt;'Member Info'!$AJ$8,'Member Info'!$AK$9,'Member Info'!$AK$8)))))),
SUMPRODUCT('Member Info'!L166+IF('Member Info'!H166&gt;'Member Info'!$AG$17,'Member Info'!$AH$18,IF('Member Info'!H166&gt;'Member Info'!$AG$16,'Member Info'!$AH$17,IF('Member Info'!H166&gt;'Member Info'!$AG$15,'Member Info'!$AH$16,IF('Member Info'!H166&gt;'Member Info'!$AG$14,'Member Info'!$AH$15,IF('Member Info'!H166&gt;'Member Info'!$AG$13,'Member Info'!$AH$14,IF('Member Info'!H166&gt;'Member Info'!$AG$12,'Member Info'!$AH$13,IF('Member Info'!H166&gt;'Member Info'!$AG$11,'Member Info'!$AH$12,IF('Member Info'!H166&gt;'Member Info'!$AG$10,'Member Info'!$AH$11,IF('Member Info'!H166&gt;'Member Info'!$AG$9,'Member Info'!$AH$10,IF('Member Info'!H166&gt;'Member Info'!$AG$8,'Member Info'!$AH$9,'Member Info'!$AH$8)))))))))))))</f>
        <v/>
      </c>
      <c r="H170" s="26"/>
      <c r="I170" s="26"/>
      <c r="J170" s="107" t="str">
        <f>IF(E170=0,"",IF('Member Info'!F166&gt;$S$1,CONCATENATE("Joined with practice on ", TEXT('Member Info'!F166, "DD/MM/YYYY")),IF('Member Info'!N166&lt;&gt;"",IF('Member Info'!N166&lt;$R$1,CONCATENATE("Left Scheme on ", TEXT('Member Info'!N166, "DD/MM/YYYY")),IF(ISERROR(G170),"Error Detected, No rate entered",IF(E170=0,"",IF(F170="","Error Detected, No Pensionable pay",IF(ISERROR(AB170)," Unknown Values entered.",IF(T170+U170&lt;1,"Acceptable",IF(R170+S170=200, "No Contributions Entered", IF(K170="","Error Detected, Choose reason&gt;",IF(X170="1",IF(T170=1,"Please Enter Deemed Pensionable Pay","Add Any Relevant Details Above"),"Please Give Details Above"))))))))),IF(ISERROR(G170),"Error Detected, No rate entered",IF(E170=0,"",IF(F170="","Error Detected, No Pensionable pay",IF(ISERROR(AB170)," Unknown Values entered.",IF(T170+U170&lt;1,"Acceptable",IF(R170+S170=200, "No Contributions Entered", IF(K170="","Error Detected, Choose reason&gt;",IF(X170="1",IF(T170=1,"Please Enter Deemed Pensionable Pay","Add relevant Details Above"),"Please give details Above")))))))))))</f>
        <v/>
      </c>
      <c r="K170" s="263"/>
      <c r="L170" s="93"/>
      <c r="M170" s="93" t="str">
        <f t="shared" si="42"/>
        <v/>
      </c>
      <c r="N170" s="96">
        <f t="shared" si="41"/>
        <v>0</v>
      </c>
      <c r="O170" s="96">
        <f t="shared" si="41"/>
        <v>0</v>
      </c>
      <c r="P170" s="220">
        <f>(ROUND((F170/100*'Member Info'!$W$2), 2))</f>
        <v>0</v>
      </c>
      <c r="Q170" s="220" t="e">
        <f t="shared" si="43"/>
        <v>#VALUE!</v>
      </c>
      <c r="R170" s="220" t="str">
        <f t="shared" si="44"/>
        <v/>
      </c>
      <c r="S170" s="229" t="str">
        <f t="shared" si="45"/>
        <v/>
      </c>
      <c r="T170" s="230" t="str">
        <f t="shared" si="46"/>
        <v/>
      </c>
      <c r="U170" s="230" t="str">
        <f t="shared" si="47"/>
        <v/>
      </c>
      <c r="V170" s="224">
        <f t="shared" si="48"/>
        <v>0</v>
      </c>
      <c r="W170" s="112">
        <f t="shared" si="49"/>
        <v>0</v>
      </c>
      <c r="X170" s="237" t="str">
        <f t="shared" si="37"/>
        <v/>
      </c>
      <c r="Y170" s="242" t="b">
        <f t="shared" si="38"/>
        <v>0</v>
      </c>
      <c r="Z170" s="237">
        <f t="shared" si="50"/>
        <v>0</v>
      </c>
      <c r="AA170" s="237">
        <f>IF('Member Info'!N166="",1,"")</f>
        <v>1</v>
      </c>
      <c r="AB170" s="245" t="e">
        <f t="shared" si="51"/>
        <v>#VALUE!</v>
      </c>
      <c r="AC170" s="132" t="str">
        <f t="shared" si="39"/>
        <v/>
      </c>
      <c r="AD170" s="126">
        <f t="shared" si="40"/>
        <v>1</v>
      </c>
      <c r="AE170" s="126" t="str">
        <f>IF('Member Info'!N166&lt;&gt;"",IF('Member Info'!N166&lt;=$R$1,1,0),"")</f>
        <v/>
      </c>
      <c r="AG170" s="126" t="b">
        <f t="shared" si="52"/>
        <v>0</v>
      </c>
      <c r="AH170" s="126">
        <f t="shared" si="53"/>
        <v>0</v>
      </c>
      <c r="AJ170" s="126">
        <f t="shared" si="54"/>
        <v>0</v>
      </c>
      <c r="AK170" s="126">
        <f>IF('Member Info'!F166&gt;$R$1,1,0)</f>
        <v>0</v>
      </c>
      <c r="AL170" s="126" t="b">
        <f>IF(ISERROR(R170),ERROR.TYPE(#REF!)=ERROR.TYPE(R170),FALSE)</f>
        <v>0</v>
      </c>
      <c r="AM170" s="126" t="b">
        <f>IF(ISERROR(S170),ERROR.TYPE(#REF!)=ERROR.TYPE(S170),FALSE)</f>
        <v>0</v>
      </c>
      <c r="AN170" s="126">
        <f>IF(OR('Member Info'!F166&gt;=$S$1,'Member Info'!N166&gt;=$R$1),1,0)</f>
        <v>0</v>
      </c>
    </row>
    <row r="171" spans="1:40" x14ac:dyDescent="0.25">
      <c r="A171" s="4">
        <v>139</v>
      </c>
      <c r="B171" s="166">
        <f>'Member Info'!D167</f>
        <v>0</v>
      </c>
      <c r="C171" s="166">
        <f>'Member Info'!E167</f>
        <v>0</v>
      </c>
      <c r="D171" s="166" t="str">
        <f>'Member Info'!G167</f>
        <v/>
      </c>
      <c r="E171" s="167">
        <f>'Member Info'!B167</f>
        <v>0</v>
      </c>
      <c r="F171" s="244"/>
      <c r="G171" s="168" t="str">
        <f>IF(E171=0,"",
IF('Member Info'!$AM$19&lt;=$R$1,
SUMPRODUCT('Member Info'!L167+IF('Member Info'!H167&gt;'Member Info'!$AJ$12,'Member Info'!$AK$13,IF('Member Info'!H167&gt;'Member Info'!$AJ$11,'Member Info'!$AK$12,IF('Member Info'!H167&gt;'Member Info'!$AJ$10,'Member Info'!$AK$11,IF('Member Info'!H167&gt;'Member Info'!$AJ$9,'Member Info'!$AK$10,IF('Member Info'!H167&gt;'Member Info'!$AJ$8,'Member Info'!$AK$9,'Member Info'!$AK$8)))))),
SUMPRODUCT('Member Info'!L167+IF('Member Info'!H167&gt;'Member Info'!$AG$17,'Member Info'!$AH$18,IF('Member Info'!H167&gt;'Member Info'!$AG$16,'Member Info'!$AH$17,IF('Member Info'!H167&gt;'Member Info'!$AG$15,'Member Info'!$AH$16,IF('Member Info'!H167&gt;'Member Info'!$AG$14,'Member Info'!$AH$15,IF('Member Info'!H167&gt;'Member Info'!$AG$13,'Member Info'!$AH$14,IF('Member Info'!H167&gt;'Member Info'!$AG$12,'Member Info'!$AH$13,IF('Member Info'!H167&gt;'Member Info'!$AG$11,'Member Info'!$AH$12,IF('Member Info'!H167&gt;'Member Info'!$AG$10,'Member Info'!$AH$11,IF('Member Info'!H167&gt;'Member Info'!$AG$9,'Member Info'!$AH$10,IF('Member Info'!H167&gt;'Member Info'!$AG$8,'Member Info'!$AH$9,'Member Info'!$AH$8)))))))))))))</f>
        <v/>
      </c>
      <c r="H171" s="26"/>
      <c r="I171" s="26"/>
      <c r="J171" s="107" t="str">
        <f>IF(E171=0,"",IF('Member Info'!F167&gt;$S$1,CONCATENATE("Joined with practice on ", TEXT('Member Info'!F167, "DD/MM/YYYY")),IF('Member Info'!N167&lt;&gt;"",IF('Member Info'!N167&lt;$R$1,CONCATENATE("Left Scheme on ", TEXT('Member Info'!N167, "DD/MM/YYYY")),IF(ISERROR(G171),"Error Detected, No rate entered",IF(E171=0,"",IF(F171="","Error Detected, No Pensionable pay",IF(ISERROR(AB171)," Unknown Values entered.",IF(T171+U171&lt;1,"Acceptable",IF(R171+S171=200, "No Contributions Entered", IF(K171="","Error Detected, Choose reason&gt;",IF(X171="1",IF(T171=1,"Please Enter Deemed Pensionable Pay","Add Any Relevant Details Above"),"Please Give Details Above"))))))))),IF(ISERROR(G171),"Error Detected, No rate entered",IF(E171=0,"",IF(F171="","Error Detected, No Pensionable pay",IF(ISERROR(AB171)," Unknown Values entered.",IF(T171+U171&lt;1,"Acceptable",IF(R171+S171=200, "No Contributions Entered", IF(K171="","Error Detected, Choose reason&gt;",IF(X171="1",IF(T171=1,"Please Enter Deemed Pensionable Pay","Add relevant Details Above"),"Please give details Above")))))))))))</f>
        <v/>
      </c>
      <c r="K171" s="263"/>
      <c r="L171" s="93"/>
      <c r="M171" s="93" t="str">
        <f t="shared" si="42"/>
        <v/>
      </c>
      <c r="N171" s="96">
        <f t="shared" si="41"/>
        <v>0</v>
      </c>
      <c r="O171" s="96">
        <f t="shared" si="41"/>
        <v>0</v>
      </c>
      <c r="P171" s="220">
        <f>(ROUND((F171/100*'Member Info'!$W$2), 2))</f>
        <v>0</v>
      </c>
      <c r="Q171" s="220" t="e">
        <f t="shared" si="43"/>
        <v>#VALUE!</v>
      </c>
      <c r="R171" s="220" t="str">
        <f t="shared" si="44"/>
        <v/>
      </c>
      <c r="S171" s="229" t="str">
        <f t="shared" si="45"/>
        <v/>
      </c>
      <c r="T171" s="230" t="str">
        <f t="shared" si="46"/>
        <v/>
      </c>
      <c r="U171" s="230" t="str">
        <f t="shared" si="47"/>
        <v/>
      </c>
      <c r="V171" s="224">
        <f t="shared" si="48"/>
        <v>0</v>
      </c>
      <c r="W171" s="112">
        <f t="shared" si="49"/>
        <v>0</v>
      </c>
      <c r="X171" s="237" t="str">
        <f t="shared" si="37"/>
        <v/>
      </c>
      <c r="Y171" s="242" t="b">
        <f t="shared" si="38"/>
        <v>0</v>
      </c>
      <c r="Z171" s="237">
        <f t="shared" si="50"/>
        <v>0</v>
      </c>
      <c r="AA171" s="237">
        <f>IF('Member Info'!N167="",1,"")</f>
        <v>1</v>
      </c>
      <c r="AB171" s="245" t="e">
        <f t="shared" si="51"/>
        <v>#VALUE!</v>
      </c>
      <c r="AC171" s="132" t="str">
        <f t="shared" si="39"/>
        <v/>
      </c>
      <c r="AD171" s="126">
        <f t="shared" si="40"/>
        <v>1</v>
      </c>
      <c r="AE171" s="126" t="str">
        <f>IF('Member Info'!N167&lt;&gt;"",IF('Member Info'!N167&lt;=$R$1,1,0),"")</f>
        <v/>
      </c>
      <c r="AG171" s="126" t="b">
        <f t="shared" si="52"/>
        <v>0</v>
      </c>
      <c r="AH171" s="126">
        <f t="shared" si="53"/>
        <v>0</v>
      </c>
      <c r="AJ171" s="126">
        <f t="shared" si="54"/>
        <v>0</v>
      </c>
      <c r="AK171" s="126">
        <f>IF('Member Info'!F167&gt;$R$1,1,0)</f>
        <v>0</v>
      </c>
      <c r="AL171" s="126" t="b">
        <f>IF(ISERROR(R171),ERROR.TYPE(#REF!)=ERROR.TYPE(R171),FALSE)</f>
        <v>0</v>
      </c>
      <c r="AM171" s="126" t="b">
        <f>IF(ISERROR(S171),ERROR.TYPE(#REF!)=ERROR.TYPE(S171),FALSE)</f>
        <v>0</v>
      </c>
      <c r="AN171" s="126">
        <f>IF(OR('Member Info'!F167&gt;=$S$1,'Member Info'!N167&gt;=$R$1),1,0)</f>
        <v>0</v>
      </c>
    </row>
    <row r="172" spans="1:40" x14ac:dyDescent="0.25">
      <c r="A172" s="4">
        <v>140</v>
      </c>
      <c r="B172" s="166">
        <f>'Member Info'!D168</f>
        <v>0</v>
      </c>
      <c r="C172" s="166">
        <f>'Member Info'!E168</f>
        <v>0</v>
      </c>
      <c r="D172" s="166" t="str">
        <f>'Member Info'!G168</f>
        <v/>
      </c>
      <c r="E172" s="167">
        <f>'Member Info'!B168</f>
        <v>0</v>
      </c>
      <c r="F172" s="244"/>
      <c r="G172" s="168" t="str">
        <f>IF(E172=0,"",
IF('Member Info'!$AM$19&lt;=$R$1,
SUMPRODUCT('Member Info'!L168+IF('Member Info'!H168&gt;'Member Info'!$AJ$12,'Member Info'!$AK$13,IF('Member Info'!H168&gt;'Member Info'!$AJ$11,'Member Info'!$AK$12,IF('Member Info'!H168&gt;'Member Info'!$AJ$10,'Member Info'!$AK$11,IF('Member Info'!H168&gt;'Member Info'!$AJ$9,'Member Info'!$AK$10,IF('Member Info'!H168&gt;'Member Info'!$AJ$8,'Member Info'!$AK$9,'Member Info'!$AK$8)))))),
SUMPRODUCT('Member Info'!L168+IF('Member Info'!H168&gt;'Member Info'!$AG$17,'Member Info'!$AH$18,IF('Member Info'!H168&gt;'Member Info'!$AG$16,'Member Info'!$AH$17,IF('Member Info'!H168&gt;'Member Info'!$AG$15,'Member Info'!$AH$16,IF('Member Info'!H168&gt;'Member Info'!$AG$14,'Member Info'!$AH$15,IF('Member Info'!H168&gt;'Member Info'!$AG$13,'Member Info'!$AH$14,IF('Member Info'!H168&gt;'Member Info'!$AG$12,'Member Info'!$AH$13,IF('Member Info'!H168&gt;'Member Info'!$AG$11,'Member Info'!$AH$12,IF('Member Info'!H168&gt;'Member Info'!$AG$10,'Member Info'!$AH$11,IF('Member Info'!H168&gt;'Member Info'!$AG$9,'Member Info'!$AH$10,IF('Member Info'!H168&gt;'Member Info'!$AG$8,'Member Info'!$AH$9,'Member Info'!$AH$8)))))))))))))</f>
        <v/>
      </c>
      <c r="H172" s="26"/>
      <c r="I172" s="26"/>
      <c r="J172" s="107" t="str">
        <f>IF(E172=0,"",IF('Member Info'!F168&gt;$S$1,CONCATENATE("Joined with practice on ", TEXT('Member Info'!F168, "DD/MM/YYYY")),IF('Member Info'!N168&lt;&gt;"",IF('Member Info'!N168&lt;$R$1,CONCATENATE("Left Scheme on ", TEXT('Member Info'!N168, "DD/MM/YYYY")),IF(ISERROR(G172),"Error Detected, No rate entered",IF(E172=0,"",IF(F172="","Error Detected, No Pensionable pay",IF(ISERROR(AB172)," Unknown Values entered.",IF(T172+U172&lt;1,"Acceptable",IF(R172+S172=200, "No Contributions Entered", IF(K172="","Error Detected, Choose reason&gt;",IF(X172="1",IF(T172=1,"Please Enter Deemed Pensionable Pay","Add Any Relevant Details Above"),"Please Give Details Above"))))))))),IF(ISERROR(G172),"Error Detected, No rate entered",IF(E172=0,"",IF(F172="","Error Detected, No Pensionable pay",IF(ISERROR(AB172)," Unknown Values entered.",IF(T172+U172&lt;1,"Acceptable",IF(R172+S172=200, "No Contributions Entered", IF(K172="","Error Detected, Choose reason&gt;",IF(X172="1",IF(T172=1,"Please Enter Deemed Pensionable Pay","Add relevant Details Above"),"Please give details Above")))))))))))</f>
        <v/>
      </c>
      <c r="K172" s="263"/>
      <c r="L172" s="93"/>
      <c r="M172" s="93" t="str">
        <f t="shared" si="42"/>
        <v/>
      </c>
      <c r="N172" s="96">
        <f t="shared" si="41"/>
        <v>0</v>
      </c>
      <c r="O172" s="96">
        <f t="shared" si="41"/>
        <v>0</v>
      </c>
      <c r="P172" s="220">
        <f>(ROUND((F172/100*'Member Info'!$W$2), 2))</f>
        <v>0</v>
      </c>
      <c r="Q172" s="220" t="e">
        <f t="shared" si="43"/>
        <v>#VALUE!</v>
      </c>
      <c r="R172" s="220" t="str">
        <f t="shared" si="44"/>
        <v/>
      </c>
      <c r="S172" s="229" t="str">
        <f t="shared" si="45"/>
        <v/>
      </c>
      <c r="T172" s="230" t="str">
        <f t="shared" si="46"/>
        <v/>
      </c>
      <c r="U172" s="230" t="str">
        <f t="shared" si="47"/>
        <v/>
      </c>
      <c r="V172" s="224">
        <f t="shared" si="48"/>
        <v>0</v>
      </c>
      <c r="W172" s="112">
        <f t="shared" si="49"/>
        <v>0</v>
      </c>
      <c r="X172" s="237" t="str">
        <f t="shared" si="37"/>
        <v/>
      </c>
      <c r="Y172" s="242" t="b">
        <f t="shared" si="38"/>
        <v>0</v>
      </c>
      <c r="Z172" s="237">
        <f t="shared" si="50"/>
        <v>0</v>
      </c>
      <c r="AA172" s="237">
        <f>IF('Member Info'!N168="",1,"")</f>
        <v>1</v>
      </c>
      <c r="AB172" s="245" t="e">
        <f t="shared" si="51"/>
        <v>#VALUE!</v>
      </c>
      <c r="AC172" s="132" t="str">
        <f t="shared" si="39"/>
        <v/>
      </c>
      <c r="AD172" s="126">
        <f t="shared" si="40"/>
        <v>1</v>
      </c>
      <c r="AE172" s="126" t="str">
        <f>IF('Member Info'!N168&lt;&gt;"",IF('Member Info'!N168&lt;=$R$1,1,0),"")</f>
        <v/>
      </c>
      <c r="AG172" s="126" t="b">
        <f t="shared" si="52"/>
        <v>0</v>
      </c>
      <c r="AH172" s="126">
        <f t="shared" si="53"/>
        <v>0</v>
      </c>
      <c r="AJ172" s="126">
        <f t="shared" si="54"/>
        <v>0</v>
      </c>
      <c r="AK172" s="126">
        <f>IF('Member Info'!F168&gt;$R$1,1,0)</f>
        <v>0</v>
      </c>
      <c r="AL172" s="126" t="b">
        <f>IF(ISERROR(R172),ERROR.TYPE(#REF!)=ERROR.TYPE(R172),FALSE)</f>
        <v>0</v>
      </c>
      <c r="AM172" s="126" t="b">
        <f>IF(ISERROR(S172),ERROR.TYPE(#REF!)=ERROR.TYPE(S172),FALSE)</f>
        <v>0</v>
      </c>
      <c r="AN172" s="126">
        <f>IF(OR('Member Info'!F168&gt;=$S$1,'Member Info'!N168&gt;=$R$1),1,0)</f>
        <v>0</v>
      </c>
    </row>
    <row r="173" spans="1:40" x14ac:dyDescent="0.25">
      <c r="A173" s="4">
        <v>141</v>
      </c>
      <c r="B173" s="166">
        <f>'Member Info'!D169</f>
        <v>0</v>
      </c>
      <c r="C173" s="166">
        <f>'Member Info'!E169</f>
        <v>0</v>
      </c>
      <c r="D173" s="166" t="str">
        <f>'Member Info'!G169</f>
        <v/>
      </c>
      <c r="E173" s="167">
        <f>'Member Info'!B169</f>
        <v>0</v>
      </c>
      <c r="F173" s="244"/>
      <c r="G173" s="168" t="str">
        <f>IF(E173=0,"",
IF('Member Info'!$AM$19&lt;=$R$1,
SUMPRODUCT('Member Info'!L169+IF('Member Info'!H169&gt;'Member Info'!$AJ$12,'Member Info'!$AK$13,IF('Member Info'!H169&gt;'Member Info'!$AJ$11,'Member Info'!$AK$12,IF('Member Info'!H169&gt;'Member Info'!$AJ$10,'Member Info'!$AK$11,IF('Member Info'!H169&gt;'Member Info'!$AJ$9,'Member Info'!$AK$10,IF('Member Info'!H169&gt;'Member Info'!$AJ$8,'Member Info'!$AK$9,'Member Info'!$AK$8)))))),
SUMPRODUCT('Member Info'!L169+IF('Member Info'!H169&gt;'Member Info'!$AG$17,'Member Info'!$AH$18,IF('Member Info'!H169&gt;'Member Info'!$AG$16,'Member Info'!$AH$17,IF('Member Info'!H169&gt;'Member Info'!$AG$15,'Member Info'!$AH$16,IF('Member Info'!H169&gt;'Member Info'!$AG$14,'Member Info'!$AH$15,IF('Member Info'!H169&gt;'Member Info'!$AG$13,'Member Info'!$AH$14,IF('Member Info'!H169&gt;'Member Info'!$AG$12,'Member Info'!$AH$13,IF('Member Info'!H169&gt;'Member Info'!$AG$11,'Member Info'!$AH$12,IF('Member Info'!H169&gt;'Member Info'!$AG$10,'Member Info'!$AH$11,IF('Member Info'!H169&gt;'Member Info'!$AG$9,'Member Info'!$AH$10,IF('Member Info'!H169&gt;'Member Info'!$AG$8,'Member Info'!$AH$9,'Member Info'!$AH$8)))))))))))))</f>
        <v/>
      </c>
      <c r="H173" s="26"/>
      <c r="I173" s="26"/>
      <c r="J173" s="107" t="str">
        <f>IF(E173=0,"",IF('Member Info'!F169&gt;$S$1,CONCATENATE("Joined with practice on ", TEXT('Member Info'!F169, "DD/MM/YYYY")),IF('Member Info'!N169&lt;&gt;"",IF('Member Info'!N169&lt;$R$1,CONCATENATE("Left Scheme on ", TEXT('Member Info'!N169, "DD/MM/YYYY")),IF(ISERROR(G173),"Error Detected, No rate entered",IF(E173=0,"",IF(F173="","Error Detected, No Pensionable pay",IF(ISERROR(AB173)," Unknown Values entered.",IF(T173+U173&lt;1,"Acceptable",IF(R173+S173=200, "No Contributions Entered", IF(K173="","Error Detected, Choose reason&gt;",IF(X173="1",IF(T173=1,"Please Enter Deemed Pensionable Pay","Add Any Relevant Details Above"),"Please Give Details Above"))))))))),IF(ISERROR(G173),"Error Detected, No rate entered",IF(E173=0,"",IF(F173="","Error Detected, No Pensionable pay",IF(ISERROR(AB173)," Unknown Values entered.",IF(T173+U173&lt;1,"Acceptable",IF(R173+S173=200, "No Contributions Entered", IF(K173="","Error Detected, Choose reason&gt;",IF(X173="1",IF(T173=1,"Please Enter Deemed Pensionable Pay","Add relevant Details Above"),"Please give details Above")))))))))))</f>
        <v/>
      </c>
      <c r="K173" s="263"/>
      <c r="L173" s="93"/>
      <c r="M173" s="93" t="str">
        <f t="shared" si="42"/>
        <v/>
      </c>
      <c r="N173" s="96">
        <f t="shared" si="41"/>
        <v>0</v>
      </c>
      <c r="O173" s="96">
        <f t="shared" si="41"/>
        <v>0</v>
      </c>
      <c r="P173" s="220">
        <f>(ROUND((F173/100*'Member Info'!$W$2), 2))</f>
        <v>0</v>
      </c>
      <c r="Q173" s="220" t="e">
        <f t="shared" si="43"/>
        <v>#VALUE!</v>
      </c>
      <c r="R173" s="220" t="str">
        <f t="shared" si="44"/>
        <v/>
      </c>
      <c r="S173" s="229" t="str">
        <f t="shared" si="45"/>
        <v/>
      </c>
      <c r="T173" s="230" t="str">
        <f t="shared" si="46"/>
        <v/>
      </c>
      <c r="U173" s="230" t="str">
        <f t="shared" si="47"/>
        <v/>
      </c>
      <c r="V173" s="224">
        <f t="shared" si="48"/>
        <v>0</v>
      </c>
      <c r="W173" s="112">
        <f t="shared" si="49"/>
        <v>0</v>
      </c>
      <c r="X173" s="237" t="str">
        <f t="shared" si="37"/>
        <v/>
      </c>
      <c r="Y173" s="242" t="b">
        <f t="shared" si="38"/>
        <v>0</v>
      </c>
      <c r="Z173" s="237">
        <f t="shared" si="50"/>
        <v>0</v>
      </c>
      <c r="AA173" s="237">
        <f>IF('Member Info'!N169="",1,"")</f>
        <v>1</v>
      </c>
      <c r="AB173" s="245" t="e">
        <f t="shared" si="51"/>
        <v>#VALUE!</v>
      </c>
      <c r="AC173" s="132" t="str">
        <f t="shared" si="39"/>
        <v/>
      </c>
      <c r="AD173" s="126">
        <f t="shared" si="40"/>
        <v>1</v>
      </c>
      <c r="AE173" s="126" t="str">
        <f>IF('Member Info'!N169&lt;&gt;"",IF('Member Info'!N169&lt;=$R$1,1,0),"")</f>
        <v/>
      </c>
      <c r="AG173" s="126" t="b">
        <f t="shared" si="52"/>
        <v>0</v>
      </c>
      <c r="AH173" s="126">
        <f t="shared" si="53"/>
        <v>0</v>
      </c>
      <c r="AJ173" s="126">
        <f t="shared" si="54"/>
        <v>0</v>
      </c>
      <c r="AK173" s="126">
        <f>IF('Member Info'!F169&gt;$R$1,1,0)</f>
        <v>0</v>
      </c>
      <c r="AL173" s="126" t="b">
        <f>IF(ISERROR(R173),ERROR.TYPE(#REF!)=ERROR.TYPE(R173),FALSE)</f>
        <v>0</v>
      </c>
      <c r="AM173" s="126" t="b">
        <f>IF(ISERROR(S173),ERROR.TYPE(#REF!)=ERROR.TYPE(S173),FALSE)</f>
        <v>0</v>
      </c>
      <c r="AN173" s="126">
        <f>IF(OR('Member Info'!F169&gt;=$S$1,'Member Info'!N169&gt;=$R$1),1,0)</f>
        <v>0</v>
      </c>
    </row>
    <row r="174" spans="1:40" x14ac:dyDescent="0.25">
      <c r="A174" s="4">
        <v>142</v>
      </c>
      <c r="B174" s="166">
        <f>'Member Info'!D170</f>
        <v>0</v>
      </c>
      <c r="C174" s="166">
        <f>'Member Info'!E170</f>
        <v>0</v>
      </c>
      <c r="D174" s="166" t="str">
        <f>'Member Info'!G170</f>
        <v/>
      </c>
      <c r="E174" s="167">
        <f>'Member Info'!B170</f>
        <v>0</v>
      </c>
      <c r="F174" s="244"/>
      <c r="G174" s="168" t="str">
        <f>IF(E174=0,"",
IF('Member Info'!$AM$19&lt;=$R$1,
SUMPRODUCT('Member Info'!L170+IF('Member Info'!H170&gt;'Member Info'!$AJ$12,'Member Info'!$AK$13,IF('Member Info'!H170&gt;'Member Info'!$AJ$11,'Member Info'!$AK$12,IF('Member Info'!H170&gt;'Member Info'!$AJ$10,'Member Info'!$AK$11,IF('Member Info'!H170&gt;'Member Info'!$AJ$9,'Member Info'!$AK$10,IF('Member Info'!H170&gt;'Member Info'!$AJ$8,'Member Info'!$AK$9,'Member Info'!$AK$8)))))),
SUMPRODUCT('Member Info'!L170+IF('Member Info'!H170&gt;'Member Info'!$AG$17,'Member Info'!$AH$18,IF('Member Info'!H170&gt;'Member Info'!$AG$16,'Member Info'!$AH$17,IF('Member Info'!H170&gt;'Member Info'!$AG$15,'Member Info'!$AH$16,IF('Member Info'!H170&gt;'Member Info'!$AG$14,'Member Info'!$AH$15,IF('Member Info'!H170&gt;'Member Info'!$AG$13,'Member Info'!$AH$14,IF('Member Info'!H170&gt;'Member Info'!$AG$12,'Member Info'!$AH$13,IF('Member Info'!H170&gt;'Member Info'!$AG$11,'Member Info'!$AH$12,IF('Member Info'!H170&gt;'Member Info'!$AG$10,'Member Info'!$AH$11,IF('Member Info'!H170&gt;'Member Info'!$AG$9,'Member Info'!$AH$10,IF('Member Info'!H170&gt;'Member Info'!$AG$8,'Member Info'!$AH$9,'Member Info'!$AH$8)))))))))))))</f>
        <v/>
      </c>
      <c r="H174" s="26"/>
      <c r="I174" s="26"/>
      <c r="J174" s="107" t="str">
        <f>IF(E174=0,"",IF('Member Info'!F170&gt;$S$1,CONCATENATE("Joined with practice on ", TEXT('Member Info'!F170, "DD/MM/YYYY")),IF('Member Info'!N170&lt;&gt;"",IF('Member Info'!N170&lt;$R$1,CONCATENATE("Left Scheme on ", TEXT('Member Info'!N170, "DD/MM/YYYY")),IF(ISERROR(G174),"Error Detected, No rate entered",IF(E174=0,"",IF(F174="","Error Detected, No Pensionable pay",IF(ISERROR(AB174)," Unknown Values entered.",IF(T174+U174&lt;1,"Acceptable",IF(R174+S174=200, "No Contributions Entered", IF(K174="","Error Detected, Choose reason&gt;",IF(X174="1",IF(T174=1,"Please Enter Deemed Pensionable Pay","Add Any Relevant Details Above"),"Please Give Details Above"))))))))),IF(ISERROR(G174),"Error Detected, No rate entered",IF(E174=0,"",IF(F174="","Error Detected, No Pensionable pay",IF(ISERROR(AB174)," Unknown Values entered.",IF(T174+U174&lt;1,"Acceptable",IF(R174+S174=200, "No Contributions Entered", IF(K174="","Error Detected, Choose reason&gt;",IF(X174="1",IF(T174=1,"Please Enter Deemed Pensionable Pay","Add relevant Details Above"),"Please give details Above")))))))))))</f>
        <v/>
      </c>
      <c r="K174" s="263"/>
      <c r="L174" s="93"/>
      <c r="M174" s="93" t="str">
        <f t="shared" si="42"/>
        <v/>
      </c>
      <c r="N174" s="96">
        <f t="shared" si="41"/>
        <v>0</v>
      </c>
      <c r="O174" s="96">
        <f t="shared" si="41"/>
        <v>0</v>
      </c>
      <c r="P174" s="220">
        <f>(ROUND((F174/100*'Member Info'!$W$2), 2))</f>
        <v>0</v>
      </c>
      <c r="Q174" s="220" t="e">
        <f t="shared" si="43"/>
        <v>#VALUE!</v>
      </c>
      <c r="R174" s="220" t="str">
        <f t="shared" si="44"/>
        <v/>
      </c>
      <c r="S174" s="229" t="str">
        <f t="shared" si="45"/>
        <v/>
      </c>
      <c r="T174" s="230" t="str">
        <f t="shared" si="46"/>
        <v/>
      </c>
      <c r="U174" s="230" t="str">
        <f t="shared" si="47"/>
        <v/>
      </c>
      <c r="V174" s="224">
        <f t="shared" si="48"/>
        <v>0</v>
      </c>
      <c r="W174" s="112">
        <f t="shared" si="49"/>
        <v>0</v>
      </c>
      <c r="X174" s="237" t="str">
        <f t="shared" si="37"/>
        <v/>
      </c>
      <c r="Y174" s="242" t="b">
        <f t="shared" si="38"/>
        <v>0</v>
      </c>
      <c r="Z174" s="237">
        <f t="shared" si="50"/>
        <v>0</v>
      </c>
      <c r="AA174" s="237">
        <f>IF('Member Info'!N170="",1,"")</f>
        <v>1</v>
      </c>
      <c r="AB174" s="245" t="e">
        <f t="shared" si="51"/>
        <v>#VALUE!</v>
      </c>
      <c r="AC174" s="132" t="str">
        <f t="shared" si="39"/>
        <v/>
      </c>
      <c r="AD174" s="126">
        <f t="shared" si="40"/>
        <v>1</v>
      </c>
      <c r="AE174" s="126" t="str">
        <f>IF('Member Info'!N170&lt;&gt;"",IF('Member Info'!N170&lt;=$R$1,1,0),"")</f>
        <v/>
      </c>
      <c r="AG174" s="126" t="b">
        <f t="shared" si="52"/>
        <v>0</v>
      </c>
      <c r="AH174" s="126">
        <f t="shared" si="53"/>
        <v>0</v>
      </c>
      <c r="AJ174" s="126">
        <f t="shared" si="54"/>
        <v>0</v>
      </c>
      <c r="AK174" s="126">
        <f>IF('Member Info'!F170&gt;$R$1,1,0)</f>
        <v>0</v>
      </c>
      <c r="AL174" s="126" t="b">
        <f>IF(ISERROR(R174),ERROR.TYPE(#REF!)=ERROR.TYPE(R174),FALSE)</f>
        <v>0</v>
      </c>
      <c r="AM174" s="126" t="b">
        <f>IF(ISERROR(S174),ERROR.TYPE(#REF!)=ERROR.TYPE(S174),FALSE)</f>
        <v>0</v>
      </c>
      <c r="AN174" s="126">
        <f>IF(OR('Member Info'!F170&gt;=$S$1,'Member Info'!N170&gt;=$R$1),1,0)</f>
        <v>0</v>
      </c>
    </row>
    <row r="175" spans="1:40" x14ac:dyDescent="0.25">
      <c r="A175" s="4">
        <v>143</v>
      </c>
      <c r="B175" s="166">
        <f>'Member Info'!D171</f>
        <v>0</v>
      </c>
      <c r="C175" s="166">
        <f>'Member Info'!E171</f>
        <v>0</v>
      </c>
      <c r="D175" s="166" t="str">
        <f>'Member Info'!G171</f>
        <v/>
      </c>
      <c r="E175" s="167">
        <f>'Member Info'!B171</f>
        <v>0</v>
      </c>
      <c r="F175" s="244"/>
      <c r="G175" s="168" t="str">
        <f>IF(E175=0,"",
IF('Member Info'!$AM$19&lt;=$R$1,
SUMPRODUCT('Member Info'!L171+IF('Member Info'!H171&gt;'Member Info'!$AJ$12,'Member Info'!$AK$13,IF('Member Info'!H171&gt;'Member Info'!$AJ$11,'Member Info'!$AK$12,IF('Member Info'!H171&gt;'Member Info'!$AJ$10,'Member Info'!$AK$11,IF('Member Info'!H171&gt;'Member Info'!$AJ$9,'Member Info'!$AK$10,IF('Member Info'!H171&gt;'Member Info'!$AJ$8,'Member Info'!$AK$9,'Member Info'!$AK$8)))))),
SUMPRODUCT('Member Info'!L171+IF('Member Info'!H171&gt;'Member Info'!$AG$17,'Member Info'!$AH$18,IF('Member Info'!H171&gt;'Member Info'!$AG$16,'Member Info'!$AH$17,IF('Member Info'!H171&gt;'Member Info'!$AG$15,'Member Info'!$AH$16,IF('Member Info'!H171&gt;'Member Info'!$AG$14,'Member Info'!$AH$15,IF('Member Info'!H171&gt;'Member Info'!$AG$13,'Member Info'!$AH$14,IF('Member Info'!H171&gt;'Member Info'!$AG$12,'Member Info'!$AH$13,IF('Member Info'!H171&gt;'Member Info'!$AG$11,'Member Info'!$AH$12,IF('Member Info'!H171&gt;'Member Info'!$AG$10,'Member Info'!$AH$11,IF('Member Info'!H171&gt;'Member Info'!$AG$9,'Member Info'!$AH$10,IF('Member Info'!H171&gt;'Member Info'!$AG$8,'Member Info'!$AH$9,'Member Info'!$AH$8)))))))))))))</f>
        <v/>
      </c>
      <c r="H175" s="26"/>
      <c r="I175" s="26"/>
      <c r="J175" s="107" t="str">
        <f>IF(E175=0,"",IF('Member Info'!F171&gt;$S$1,CONCATENATE("Joined with practice on ", TEXT('Member Info'!F171, "DD/MM/YYYY")),IF('Member Info'!N171&lt;&gt;"",IF('Member Info'!N171&lt;$R$1,CONCATENATE("Left Scheme on ", TEXT('Member Info'!N171, "DD/MM/YYYY")),IF(ISERROR(G175),"Error Detected, No rate entered",IF(E175=0,"",IF(F175="","Error Detected, No Pensionable pay",IF(ISERROR(AB175)," Unknown Values entered.",IF(T175+U175&lt;1,"Acceptable",IF(R175+S175=200, "No Contributions Entered", IF(K175="","Error Detected, Choose reason&gt;",IF(X175="1",IF(T175=1,"Please Enter Deemed Pensionable Pay","Add Any Relevant Details Above"),"Please Give Details Above"))))))))),IF(ISERROR(G175),"Error Detected, No rate entered",IF(E175=0,"",IF(F175="","Error Detected, No Pensionable pay",IF(ISERROR(AB175)," Unknown Values entered.",IF(T175+U175&lt;1,"Acceptable",IF(R175+S175=200, "No Contributions Entered", IF(K175="","Error Detected, Choose reason&gt;",IF(X175="1",IF(T175=1,"Please Enter Deemed Pensionable Pay","Add relevant Details Above"),"Please give details Above")))))))))))</f>
        <v/>
      </c>
      <c r="K175" s="263"/>
      <c r="L175" s="93"/>
      <c r="M175" s="93" t="str">
        <f t="shared" si="42"/>
        <v/>
      </c>
      <c r="N175" s="96">
        <f t="shared" si="41"/>
        <v>0</v>
      </c>
      <c r="O175" s="96">
        <f t="shared" si="41"/>
        <v>0</v>
      </c>
      <c r="P175" s="220">
        <f>(ROUND((F175/100*'Member Info'!$W$2), 2))</f>
        <v>0</v>
      </c>
      <c r="Q175" s="220" t="e">
        <f t="shared" si="43"/>
        <v>#VALUE!</v>
      </c>
      <c r="R175" s="220" t="str">
        <f t="shared" si="44"/>
        <v/>
      </c>
      <c r="S175" s="229" t="str">
        <f t="shared" si="45"/>
        <v/>
      </c>
      <c r="T175" s="230" t="str">
        <f t="shared" si="46"/>
        <v/>
      </c>
      <c r="U175" s="230" t="str">
        <f t="shared" si="47"/>
        <v/>
      </c>
      <c r="V175" s="224">
        <f t="shared" si="48"/>
        <v>0</v>
      </c>
      <c r="W175" s="112">
        <f t="shared" si="49"/>
        <v>0</v>
      </c>
      <c r="X175" s="237" t="str">
        <f t="shared" si="37"/>
        <v/>
      </c>
      <c r="Y175" s="242" t="b">
        <f t="shared" si="38"/>
        <v>0</v>
      </c>
      <c r="Z175" s="237">
        <f t="shared" si="50"/>
        <v>0</v>
      </c>
      <c r="AA175" s="237">
        <f>IF('Member Info'!N171="",1,"")</f>
        <v>1</v>
      </c>
      <c r="AB175" s="245" t="e">
        <f t="shared" si="51"/>
        <v>#VALUE!</v>
      </c>
      <c r="AC175" s="132" t="str">
        <f t="shared" si="39"/>
        <v/>
      </c>
      <c r="AD175" s="126">
        <f t="shared" si="40"/>
        <v>1</v>
      </c>
      <c r="AE175" s="126" t="str">
        <f>IF('Member Info'!N171&lt;&gt;"",IF('Member Info'!N171&lt;=$R$1,1,0),"")</f>
        <v/>
      </c>
      <c r="AG175" s="126" t="b">
        <f t="shared" si="52"/>
        <v>0</v>
      </c>
      <c r="AH175" s="126">
        <f t="shared" si="53"/>
        <v>0</v>
      </c>
      <c r="AJ175" s="126">
        <f t="shared" si="54"/>
        <v>0</v>
      </c>
      <c r="AK175" s="126">
        <f>IF('Member Info'!F171&gt;$R$1,1,0)</f>
        <v>0</v>
      </c>
      <c r="AL175" s="126" t="b">
        <f>IF(ISERROR(R175),ERROR.TYPE(#REF!)=ERROR.TYPE(R175),FALSE)</f>
        <v>0</v>
      </c>
      <c r="AM175" s="126" t="b">
        <f>IF(ISERROR(S175),ERROR.TYPE(#REF!)=ERROR.TYPE(S175),FALSE)</f>
        <v>0</v>
      </c>
      <c r="AN175" s="126">
        <f>IF(OR('Member Info'!F171&gt;=$S$1,'Member Info'!N171&gt;=$R$1),1,0)</f>
        <v>0</v>
      </c>
    </row>
    <row r="176" spans="1:40" x14ac:dyDescent="0.25">
      <c r="A176" s="4">
        <v>144</v>
      </c>
      <c r="B176" s="166">
        <f>'Member Info'!D172</f>
        <v>0</v>
      </c>
      <c r="C176" s="166">
        <f>'Member Info'!E172</f>
        <v>0</v>
      </c>
      <c r="D176" s="166" t="str">
        <f>'Member Info'!G172</f>
        <v/>
      </c>
      <c r="E176" s="167">
        <f>'Member Info'!B172</f>
        <v>0</v>
      </c>
      <c r="F176" s="244"/>
      <c r="G176" s="168" t="str">
        <f>IF(E176=0,"",
IF('Member Info'!$AM$19&lt;=$R$1,
SUMPRODUCT('Member Info'!L172+IF('Member Info'!H172&gt;'Member Info'!$AJ$12,'Member Info'!$AK$13,IF('Member Info'!H172&gt;'Member Info'!$AJ$11,'Member Info'!$AK$12,IF('Member Info'!H172&gt;'Member Info'!$AJ$10,'Member Info'!$AK$11,IF('Member Info'!H172&gt;'Member Info'!$AJ$9,'Member Info'!$AK$10,IF('Member Info'!H172&gt;'Member Info'!$AJ$8,'Member Info'!$AK$9,'Member Info'!$AK$8)))))),
SUMPRODUCT('Member Info'!L172+IF('Member Info'!H172&gt;'Member Info'!$AG$17,'Member Info'!$AH$18,IF('Member Info'!H172&gt;'Member Info'!$AG$16,'Member Info'!$AH$17,IF('Member Info'!H172&gt;'Member Info'!$AG$15,'Member Info'!$AH$16,IF('Member Info'!H172&gt;'Member Info'!$AG$14,'Member Info'!$AH$15,IF('Member Info'!H172&gt;'Member Info'!$AG$13,'Member Info'!$AH$14,IF('Member Info'!H172&gt;'Member Info'!$AG$12,'Member Info'!$AH$13,IF('Member Info'!H172&gt;'Member Info'!$AG$11,'Member Info'!$AH$12,IF('Member Info'!H172&gt;'Member Info'!$AG$10,'Member Info'!$AH$11,IF('Member Info'!H172&gt;'Member Info'!$AG$9,'Member Info'!$AH$10,IF('Member Info'!H172&gt;'Member Info'!$AG$8,'Member Info'!$AH$9,'Member Info'!$AH$8)))))))))))))</f>
        <v/>
      </c>
      <c r="H176" s="26"/>
      <c r="I176" s="26"/>
      <c r="J176" s="107" t="str">
        <f>IF(E176=0,"",IF('Member Info'!F172&gt;$S$1,CONCATENATE("Joined with practice on ", TEXT('Member Info'!F172, "DD/MM/YYYY")),IF('Member Info'!N172&lt;&gt;"",IF('Member Info'!N172&lt;$R$1,CONCATENATE("Left Scheme on ", TEXT('Member Info'!N172, "DD/MM/YYYY")),IF(ISERROR(G176),"Error Detected, No rate entered",IF(E176=0,"",IF(F176="","Error Detected, No Pensionable pay",IF(ISERROR(AB176)," Unknown Values entered.",IF(T176+U176&lt;1,"Acceptable",IF(R176+S176=200, "No Contributions Entered", IF(K176="","Error Detected, Choose reason&gt;",IF(X176="1",IF(T176=1,"Please Enter Deemed Pensionable Pay","Add Any Relevant Details Above"),"Please Give Details Above"))))))))),IF(ISERROR(G176),"Error Detected, No rate entered",IF(E176=0,"",IF(F176="","Error Detected, No Pensionable pay",IF(ISERROR(AB176)," Unknown Values entered.",IF(T176+U176&lt;1,"Acceptable",IF(R176+S176=200, "No Contributions Entered", IF(K176="","Error Detected, Choose reason&gt;",IF(X176="1",IF(T176=1,"Please Enter Deemed Pensionable Pay","Add relevant Details Above"),"Please give details Above")))))))))))</f>
        <v/>
      </c>
      <c r="K176" s="263"/>
      <c r="L176" s="93"/>
      <c r="M176" s="93" t="str">
        <f t="shared" si="42"/>
        <v/>
      </c>
      <c r="N176" s="96">
        <f t="shared" si="41"/>
        <v>0</v>
      </c>
      <c r="O176" s="96">
        <f t="shared" si="41"/>
        <v>0</v>
      </c>
      <c r="P176" s="220">
        <f>(ROUND((F176/100*'Member Info'!$W$2), 2))</f>
        <v>0</v>
      </c>
      <c r="Q176" s="220" t="e">
        <f t="shared" si="43"/>
        <v>#VALUE!</v>
      </c>
      <c r="R176" s="220" t="str">
        <f t="shared" si="44"/>
        <v/>
      </c>
      <c r="S176" s="229" t="str">
        <f t="shared" si="45"/>
        <v/>
      </c>
      <c r="T176" s="230" t="str">
        <f t="shared" si="46"/>
        <v/>
      </c>
      <c r="U176" s="230" t="str">
        <f t="shared" si="47"/>
        <v/>
      </c>
      <c r="V176" s="224">
        <f t="shared" si="48"/>
        <v>0</v>
      </c>
      <c r="W176" s="112">
        <f t="shared" si="49"/>
        <v>0</v>
      </c>
      <c r="X176" s="237" t="str">
        <f t="shared" si="37"/>
        <v/>
      </c>
      <c r="Y176" s="242" t="b">
        <f t="shared" si="38"/>
        <v>0</v>
      </c>
      <c r="Z176" s="237">
        <f t="shared" si="50"/>
        <v>0</v>
      </c>
      <c r="AA176" s="237">
        <f>IF('Member Info'!N172="",1,"")</f>
        <v>1</v>
      </c>
      <c r="AB176" s="245" t="e">
        <f t="shared" si="51"/>
        <v>#VALUE!</v>
      </c>
      <c r="AC176" s="132" t="str">
        <f t="shared" si="39"/>
        <v/>
      </c>
      <c r="AD176" s="126">
        <f t="shared" si="40"/>
        <v>1</v>
      </c>
      <c r="AE176" s="126" t="str">
        <f>IF('Member Info'!N172&lt;&gt;"",IF('Member Info'!N172&lt;=$R$1,1,0),"")</f>
        <v/>
      </c>
      <c r="AG176" s="126" t="b">
        <f t="shared" si="52"/>
        <v>0</v>
      </c>
      <c r="AH176" s="126">
        <f t="shared" si="53"/>
        <v>0</v>
      </c>
      <c r="AJ176" s="126">
        <f t="shared" si="54"/>
        <v>0</v>
      </c>
      <c r="AK176" s="126">
        <f>IF('Member Info'!F172&gt;$R$1,1,0)</f>
        <v>0</v>
      </c>
      <c r="AL176" s="126" t="b">
        <f>IF(ISERROR(R176),ERROR.TYPE(#REF!)=ERROR.TYPE(R176),FALSE)</f>
        <v>0</v>
      </c>
      <c r="AM176" s="126" t="b">
        <f>IF(ISERROR(S176),ERROR.TYPE(#REF!)=ERROR.TYPE(S176),FALSE)</f>
        <v>0</v>
      </c>
      <c r="AN176" s="126">
        <f>IF(OR('Member Info'!F172&gt;=$S$1,'Member Info'!N172&gt;=$R$1),1,0)</f>
        <v>0</v>
      </c>
    </row>
    <row r="177" spans="1:40" x14ac:dyDescent="0.25">
      <c r="A177" s="4">
        <v>145</v>
      </c>
      <c r="B177" s="166">
        <f>'Member Info'!D173</f>
        <v>0</v>
      </c>
      <c r="C177" s="166">
        <f>'Member Info'!E173</f>
        <v>0</v>
      </c>
      <c r="D177" s="166" t="str">
        <f>'Member Info'!G173</f>
        <v/>
      </c>
      <c r="E177" s="167">
        <f>'Member Info'!B173</f>
        <v>0</v>
      </c>
      <c r="F177" s="244"/>
      <c r="G177" s="168" t="str">
        <f>IF(E177=0,"",
IF('Member Info'!$AM$19&lt;=$R$1,
SUMPRODUCT('Member Info'!L173+IF('Member Info'!H173&gt;'Member Info'!$AJ$12,'Member Info'!$AK$13,IF('Member Info'!H173&gt;'Member Info'!$AJ$11,'Member Info'!$AK$12,IF('Member Info'!H173&gt;'Member Info'!$AJ$10,'Member Info'!$AK$11,IF('Member Info'!H173&gt;'Member Info'!$AJ$9,'Member Info'!$AK$10,IF('Member Info'!H173&gt;'Member Info'!$AJ$8,'Member Info'!$AK$9,'Member Info'!$AK$8)))))),
SUMPRODUCT('Member Info'!L173+IF('Member Info'!H173&gt;'Member Info'!$AG$17,'Member Info'!$AH$18,IF('Member Info'!H173&gt;'Member Info'!$AG$16,'Member Info'!$AH$17,IF('Member Info'!H173&gt;'Member Info'!$AG$15,'Member Info'!$AH$16,IF('Member Info'!H173&gt;'Member Info'!$AG$14,'Member Info'!$AH$15,IF('Member Info'!H173&gt;'Member Info'!$AG$13,'Member Info'!$AH$14,IF('Member Info'!H173&gt;'Member Info'!$AG$12,'Member Info'!$AH$13,IF('Member Info'!H173&gt;'Member Info'!$AG$11,'Member Info'!$AH$12,IF('Member Info'!H173&gt;'Member Info'!$AG$10,'Member Info'!$AH$11,IF('Member Info'!H173&gt;'Member Info'!$AG$9,'Member Info'!$AH$10,IF('Member Info'!H173&gt;'Member Info'!$AG$8,'Member Info'!$AH$9,'Member Info'!$AH$8)))))))))))))</f>
        <v/>
      </c>
      <c r="H177" s="26"/>
      <c r="I177" s="26"/>
      <c r="J177" s="107" t="str">
        <f>IF(E177=0,"",IF('Member Info'!F173&gt;$S$1,CONCATENATE("Joined with practice on ", TEXT('Member Info'!F173, "DD/MM/YYYY")),IF('Member Info'!N173&lt;&gt;"",IF('Member Info'!N173&lt;$R$1,CONCATENATE("Left Scheme on ", TEXT('Member Info'!N173, "DD/MM/YYYY")),IF(ISERROR(G177),"Error Detected, No rate entered",IF(E177=0,"",IF(F177="","Error Detected, No Pensionable pay",IF(ISERROR(AB177)," Unknown Values entered.",IF(T177+U177&lt;1,"Acceptable",IF(R177+S177=200, "No Contributions Entered", IF(K177="","Error Detected, Choose reason&gt;",IF(X177="1",IF(T177=1,"Please Enter Deemed Pensionable Pay","Add Any Relevant Details Above"),"Please Give Details Above"))))))))),IF(ISERROR(G177),"Error Detected, No rate entered",IF(E177=0,"",IF(F177="","Error Detected, No Pensionable pay",IF(ISERROR(AB177)," Unknown Values entered.",IF(T177+U177&lt;1,"Acceptable",IF(R177+S177=200, "No Contributions Entered", IF(K177="","Error Detected, Choose reason&gt;",IF(X177="1",IF(T177=1,"Please Enter Deemed Pensionable Pay","Add relevant Details Above"),"Please give details Above")))))))))))</f>
        <v/>
      </c>
      <c r="K177" s="263"/>
      <c r="L177" s="93"/>
      <c r="M177" s="93" t="str">
        <f t="shared" si="42"/>
        <v/>
      </c>
      <c r="N177" s="96">
        <f t="shared" si="41"/>
        <v>0</v>
      </c>
      <c r="O177" s="96">
        <f t="shared" si="41"/>
        <v>0</v>
      </c>
      <c r="P177" s="220">
        <f>(ROUND((F177/100*'Member Info'!$W$2), 2))</f>
        <v>0</v>
      </c>
      <c r="Q177" s="220" t="e">
        <f t="shared" si="43"/>
        <v>#VALUE!</v>
      </c>
      <c r="R177" s="220" t="str">
        <f t="shared" si="44"/>
        <v/>
      </c>
      <c r="S177" s="229" t="str">
        <f t="shared" si="45"/>
        <v/>
      </c>
      <c r="T177" s="230" t="str">
        <f t="shared" si="46"/>
        <v/>
      </c>
      <c r="U177" s="230" t="str">
        <f t="shared" si="47"/>
        <v/>
      </c>
      <c r="V177" s="224">
        <f t="shared" si="48"/>
        <v>0</v>
      </c>
      <c r="W177" s="112">
        <f t="shared" si="49"/>
        <v>0</v>
      </c>
      <c r="X177" s="237" t="str">
        <f t="shared" si="37"/>
        <v/>
      </c>
      <c r="Y177" s="242" t="b">
        <f t="shared" si="38"/>
        <v>0</v>
      </c>
      <c r="Z177" s="237">
        <f t="shared" si="50"/>
        <v>0</v>
      </c>
      <c r="AA177" s="237">
        <f>IF('Member Info'!N173="",1,"")</f>
        <v>1</v>
      </c>
      <c r="AB177" s="245" t="e">
        <f t="shared" si="51"/>
        <v>#VALUE!</v>
      </c>
      <c r="AC177" s="132" t="str">
        <f t="shared" si="39"/>
        <v/>
      </c>
      <c r="AD177" s="126">
        <f t="shared" si="40"/>
        <v>1</v>
      </c>
      <c r="AE177" s="126" t="str">
        <f>IF('Member Info'!N173&lt;&gt;"",IF('Member Info'!N173&lt;=$R$1,1,0),"")</f>
        <v/>
      </c>
      <c r="AG177" s="126" t="b">
        <f t="shared" si="52"/>
        <v>0</v>
      </c>
      <c r="AH177" s="126">
        <f t="shared" si="53"/>
        <v>0</v>
      </c>
      <c r="AJ177" s="126">
        <f t="shared" si="54"/>
        <v>0</v>
      </c>
      <c r="AK177" s="126">
        <f>IF('Member Info'!F173&gt;$R$1,1,0)</f>
        <v>0</v>
      </c>
      <c r="AL177" s="126" t="b">
        <f>IF(ISERROR(R177),ERROR.TYPE(#REF!)=ERROR.TYPE(R177),FALSE)</f>
        <v>0</v>
      </c>
      <c r="AM177" s="126" t="b">
        <f>IF(ISERROR(S177),ERROR.TYPE(#REF!)=ERROR.TYPE(S177),FALSE)</f>
        <v>0</v>
      </c>
      <c r="AN177" s="126">
        <f>IF(OR('Member Info'!F173&gt;=$S$1,'Member Info'!N173&gt;=$R$1),1,0)</f>
        <v>0</v>
      </c>
    </row>
    <row r="178" spans="1:40" x14ac:dyDescent="0.25">
      <c r="A178" s="4">
        <v>146</v>
      </c>
      <c r="B178" s="166">
        <f>'Member Info'!D174</f>
        <v>0</v>
      </c>
      <c r="C178" s="166">
        <f>'Member Info'!E174</f>
        <v>0</v>
      </c>
      <c r="D178" s="166" t="str">
        <f>'Member Info'!G174</f>
        <v/>
      </c>
      <c r="E178" s="167">
        <f>'Member Info'!B174</f>
        <v>0</v>
      </c>
      <c r="F178" s="244"/>
      <c r="G178" s="168" t="str">
        <f>IF(E178=0,"",
IF('Member Info'!$AM$19&lt;=$R$1,
SUMPRODUCT('Member Info'!L174+IF('Member Info'!H174&gt;'Member Info'!$AJ$12,'Member Info'!$AK$13,IF('Member Info'!H174&gt;'Member Info'!$AJ$11,'Member Info'!$AK$12,IF('Member Info'!H174&gt;'Member Info'!$AJ$10,'Member Info'!$AK$11,IF('Member Info'!H174&gt;'Member Info'!$AJ$9,'Member Info'!$AK$10,IF('Member Info'!H174&gt;'Member Info'!$AJ$8,'Member Info'!$AK$9,'Member Info'!$AK$8)))))),
SUMPRODUCT('Member Info'!L174+IF('Member Info'!H174&gt;'Member Info'!$AG$17,'Member Info'!$AH$18,IF('Member Info'!H174&gt;'Member Info'!$AG$16,'Member Info'!$AH$17,IF('Member Info'!H174&gt;'Member Info'!$AG$15,'Member Info'!$AH$16,IF('Member Info'!H174&gt;'Member Info'!$AG$14,'Member Info'!$AH$15,IF('Member Info'!H174&gt;'Member Info'!$AG$13,'Member Info'!$AH$14,IF('Member Info'!H174&gt;'Member Info'!$AG$12,'Member Info'!$AH$13,IF('Member Info'!H174&gt;'Member Info'!$AG$11,'Member Info'!$AH$12,IF('Member Info'!H174&gt;'Member Info'!$AG$10,'Member Info'!$AH$11,IF('Member Info'!H174&gt;'Member Info'!$AG$9,'Member Info'!$AH$10,IF('Member Info'!H174&gt;'Member Info'!$AG$8,'Member Info'!$AH$9,'Member Info'!$AH$8)))))))))))))</f>
        <v/>
      </c>
      <c r="H178" s="26"/>
      <c r="I178" s="26"/>
      <c r="J178" s="107" t="str">
        <f>IF(E178=0,"",IF('Member Info'!F174&gt;$S$1,CONCATENATE("Joined with practice on ", TEXT('Member Info'!F174, "DD/MM/YYYY")),IF('Member Info'!N174&lt;&gt;"",IF('Member Info'!N174&lt;$R$1,CONCATENATE("Left Scheme on ", TEXT('Member Info'!N174, "DD/MM/YYYY")),IF(ISERROR(G178),"Error Detected, No rate entered",IF(E178=0,"",IF(F178="","Error Detected, No Pensionable pay",IF(ISERROR(AB178)," Unknown Values entered.",IF(T178+U178&lt;1,"Acceptable",IF(R178+S178=200, "No Contributions Entered", IF(K178="","Error Detected, Choose reason&gt;",IF(X178="1",IF(T178=1,"Please Enter Deemed Pensionable Pay","Add Any Relevant Details Above"),"Please Give Details Above"))))))))),IF(ISERROR(G178),"Error Detected, No rate entered",IF(E178=0,"",IF(F178="","Error Detected, No Pensionable pay",IF(ISERROR(AB178)," Unknown Values entered.",IF(T178+U178&lt;1,"Acceptable",IF(R178+S178=200, "No Contributions Entered", IF(K178="","Error Detected, Choose reason&gt;",IF(X178="1",IF(T178=1,"Please Enter Deemed Pensionable Pay","Add relevant Details Above"),"Please give details Above")))))))))))</f>
        <v/>
      </c>
      <c r="K178" s="263"/>
      <c r="L178" s="93"/>
      <c r="M178" s="93" t="str">
        <f t="shared" si="42"/>
        <v/>
      </c>
      <c r="N178" s="96">
        <f t="shared" si="41"/>
        <v>0</v>
      </c>
      <c r="O178" s="96">
        <f t="shared" si="41"/>
        <v>0</v>
      </c>
      <c r="P178" s="220">
        <f>(ROUND((F178/100*'Member Info'!$W$2), 2))</f>
        <v>0</v>
      </c>
      <c r="Q178" s="220" t="e">
        <f t="shared" si="43"/>
        <v>#VALUE!</v>
      </c>
      <c r="R178" s="220" t="str">
        <f t="shared" si="44"/>
        <v/>
      </c>
      <c r="S178" s="229" t="str">
        <f t="shared" si="45"/>
        <v/>
      </c>
      <c r="T178" s="230" t="str">
        <f t="shared" si="46"/>
        <v/>
      </c>
      <c r="U178" s="230" t="str">
        <f t="shared" si="47"/>
        <v/>
      </c>
      <c r="V178" s="224">
        <f t="shared" si="48"/>
        <v>0</v>
      </c>
      <c r="W178" s="112">
        <f t="shared" si="49"/>
        <v>0</v>
      </c>
      <c r="X178" s="237" t="str">
        <f t="shared" si="37"/>
        <v/>
      </c>
      <c r="Y178" s="242" t="b">
        <f t="shared" si="38"/>
        <v>0</v>
      </c>
      <c r="Z178" s="237">
        <f t="shared" si="50"/>
        <v>0</v>
      </c>
      <c r="AA178" s="237">
        <f>IF('Member Info'!N174="",1,"")</f>
        <v>1</v>
      </c>
      <c r="AB178" s="245" t="e">
        <f t="shared" si="51"/>
        <v>#VALUE!</v>
      </c>
      <c r="AC178" s="132" t="str">
        <f t="shared" si="39"/>
        <v/>
      </c>
      <c r="AD178" s="126">
        <f t="shared" si="40"/>
        <v>1</v>
      </c>
      <c r="AE178" s="126" t="str">
        <f>IF('Member Info'!N174&lt;&gt;"",IF('Member Info'!N174&lt;=$R$1,1,0),"")</f>
        <v/>
      </c>
      <c r="AG178" s="126" t="b">
        <f t="shared" si="52"/>
        <v>0</v>
      </c>
      <c r="AH178" s="126">
        <f t="shared" si="53"/>
        <v>0</v>
      </c>
      <c r="AJ178" s="126">
        <f t="shared" si="54"/>
        <v>0</v>
      </c>
      <c r="AK178" s="126">
        <f>IF('Member Info'!F174&gt;$R$1,1,0)</f>
        <v>0</v>
      </c>
      <c r="AL178" s="126" t="b">
        <f>IF(ISERROR(R178),ERROR.TYPE(#REF!)=ERROR.TYPE(R178),FALSE)</f>
        <v>0</v>
      </c>
      <c r="AM178" s="126" t="b">
        <f>IF(ISERROR(S178),ERROR.TYPE(#REF!)=ERROR.TYPE(S178),FALSE)</f>
        <v>0</v>
      </c>
      <c r="AN178" s="126">
        <f>IF(OR('Member Info'!F174&gt;=$S$1,'Member Info'!N174&gt;=$R$1),1,0)</f>
        <v>0</v>
      </c>
    </row>
    <row r="179" spans="1:40" x14ac:dyDescent="0.25">
      <c r="A179" s="4">
        <v>147</v>
      </c>
      <c r="B179" s="166">
        <f>'Member Info'!D175</f>
        <v>0</v>
      </c>
      <c r="C179" s="166">
        <f>'Member Info'!E175</f>
        <v>0</v>
      </c>
      <c r="D179" s="166" t="str">
        <f>'Member Info'!G175</f>
        <v/>
      </c>
      <c r="E179" s="167">
        <f>'Member Info'!B175</f>
        <v>0</v>
      </c>
      <c r="F179" s="244"/>
      <c r="G179" s="168" t="str">
        <f>IF(E179=0,"",
IF('Member Info'!$AM$19&lt;=$R$1,
SUMPRODUCT('Member Info'!L175+IF('Member Info'!H175&gt;'Member Info'!$AJ$12,'Member Info'!$AK$13,IF('Member Info'!H175&gt;'Member Info'!$AJ$11,'Member Info'!$AK$12,IF('Member Info'!H175&gt;'Member Info'!$AJ$10,'Member Info'!$AK$11,IF('Member Info'!H175&gt;'Member Info'!$AJ$9,'Member Info'!$AK$10,IF('Member Info'!H175&gt;'Member Info'!$AJ$8,'Member Info'!$AK$9,'Member Info'!$AK$8)))))),
SUMPRODUCT('Member Info'!L175+IF('Member Info'!H175&gt;'Member Info'!$AG$17,'Member Info'!$AH$18,IF('Member Info'!H175&gt;'Member Info'!$AG$16,'Member Info'!$AH$17,IF('Member Info'!H175&gt;'Member Info'!$AG$15,'Member Info'!$AH$16,IF('Member Info'!H175&gt;'Member Info'!$AG$14,'Member Info'!$AH$15,IF('Member Info'!H175&gt;'Member Info'!$AG$13,'Member Info'!$AH$14,IF('Member Info'!H175&gt;'Member Info'!$AG$12,'Member Info'!$AH$13,IF('Member Info'!H175&gt;'Member Info'!$AG$11,'Member Info'!$AH$12,IF('Member Info'!H175&gt;'Member Info'!$AG$10,'Member Info'!$AH$11,IF('Member Info'!H175&gt;'Member Info'!$AG$9,'Member Info'!$AH$10,IF('Member Info'!H175&gt;'Member Info'!$AG$8,'Member Info'!$AH$9,'Member Info'!$AH$8)))))))))))))</f>
        <v/>
      </c>
      <c r="H179" s="26"/>
      <c r="I179" s="26"/>
      <c r="J179" s="107" t="str">
        <f>IF(E179=0,"",IF('Member Info'!F175&gt;$S$1,CONCATENATE("Joined with practice on ", TEXT('Member Info'!F175, "DD/MM/YYYY")),IF('Member Info'!N175&lt;&gt;"",IF('Member Info'!N175&lt;$R$1,CONCATENATE("Left Scheme on ", TEXT('Member Info'!N175, "DD/MM/YYYY")),IF(ISERROR(G179),"Error Detected, No rate entered",IF(E179=0,"",IF(F179="","Error Detected, No Pensionable pay",IF(ISERROR(AB179)," Unknown Values entered.",IF(T179+U179&lt;1,"Acceptable",IF(R179+S179=200, "No Contributions Entered", IF(K179="","Error Detected, Choose reason&gt;",IF(X179="1",IF(T179=1,"Please Enter Deemed Pensionable Pay","Add Any Relevant Details Above"),"Please Give Details Above"))))))))),IF(ISERROR(G179),"Error Detected, No rate entered",IF(E179=0,"",IF(F179="","Error Detected, No Pensionable pay",IF(ISERROR(AB179)," Unknown Values entered.",IF(T179+U179&lt;1,"Acceptable",IF(R179+S179=200, "No Contributions Entered", IF(K179="","Error Detected, Choose reason&gt;",IF(X179="1",IF(T179=1,"Please Enter Deemed Pensionable Pay","Add relevant Details Above"),"Please give details Above")))))))))))</f>
        <v/>
      </c>
      <c r="K179" s="263"/>
      <c r="L179" s="93"/>
      <c r="M179" s="93" t="str">
        <f t="shared" si="42"/>
        <v/>
      </c>
      <c r="N179" s="96">
        <f t="shared" si="41"/>
        <v>0</v>
      </c>
      <c r="O179" s="96">
        <f t="shared" si="41"/>
        <v>0</v>
      </c>
      <c r="P179" s="220">
        <f>(ROUND((F179/100*'Member Info'!$W$2), 2))</f>
        <v>0</v>
      </c>
      <c r="Q179" s="220" t="e">
        <f t="shared" si="43"/>
        <v>#VALUE!</v>
      </c>
      <c r="R179" s="220" t="str">
        <f t="shared" si="44"/>
        <v/>
      </c>
      <c r="S179" s="229" t="str">
        <f t="shared" si="45"/>
        <v/>
      </c>
      <c r="T179" s="230" t="str">
        <f t="shared" si="46"/>
        <v/>
      </c>
      <c r="U179" s="230" t="str">
        <f t="shared" si="47"/>
        <v/>
      </c>
      <c r="V179" s="224">
        <f t="shared" si="48"/>
        <v>0</v>
      </c>
      <c r="W179" s="112">
        <f t="shared" si="49"/>
        <v>0</v>
      </c>
      <c r="X179" s="237" t="str">
        <f t="shared" si="37"/>
        <v/>
      </c>
      <c r="Y179" s="242" t="b">
        <f t="shared" si="38"/>
        <v>0</v>
      </c>
      <c r="Z179" s="237">
        <f t="shared" si="50"/>
        <v>0</v>
      </c>
      <c r="AA179" s="237">
        <f>IF('Member Info'!N175="",1,"")</f>
        <v>1</v>
      </c>
      <c r="AB179" s="245" t="e">
        <f t="shared" si="51"/>
        <v>#VALUE!</v>
      </c>
      <c r="AC179" s="132" t="str">
        <f t="shared" si="39"/>
        <v/>
      </c>
      <c r="AD179" s="126">
        <f t="shared" si="40"/>
        <v>1</v>
      </c>
      <c r="AE179" s="126" t="str">
        <f>IF('Member Info'!N175&lt;&gt;"",IF('Member Info'!N175&lt;=$R$1,1,0),"")</f>
        <v/>
      </c>
      <c r="AG179" s="126" t="b">
        <f t="shared" si="52"/>
        <v>0</v>
      </c>
      <c r="AH179" s="126">
        <f t="shared" si="53"/>
        <v>0</v>
      </c>
      <c r="AJ179" s="126">
        <f t="shared" si="54"/>
        <v>0</v>
      </c>
      <c r="AK179" s="126">
        <f>IF('Member Info'!F175&gt;$R$1,1,0)</f>
        <v>0</v>
      </c>
      <c r="AL179" s="126" t="b">
        <f>IF(ISERROR(R179),ERROR.TYPE(#REF!)=ERROR.TYPE(R179),FALSE)</f>
        <v>0</v>
      </c>
      <c r="AM179" s="126" t="b">
        <f>IF(ISERROR(S179),ERROR.TYPE(#REF!)=ERROR.TYPE(S179),FALSE)</f>
        <v>0</v>
      </c>
      <c r="AN179" s="126">
        <f>IF(OR('Member Info'!F175&gt;=$S$1,'Member Info'!N175&gt;=$R$1),1,0)</f>
        <v>0</v>
      </c>
    </row>
    <row r="180" spans="1:40" x14ac:dyDescent="0.25">
      <c r="A180" s="4">
        <v>148</v>
      </c>
      <c r="B180" s="166">
        <f>'Member Info'!D176</f>
        <v>0</v>
      </c>
      <c r="C180" s="166">
        <f>'Member Info'!E176</f>
        <v>0</v>
      </c>
      <c r="D180" s="166" t="str">
        <f>'Member Info'!G176</f>
        <v/>
      </c>
      <c r="E180" s="167">
        <f>'Member Info'!B176</f>
        <v>0</v>
      </c>
      <c r="F180" s="244"/>
      <c r="G180" s="168" t="str">
        <f>IF(E180=0,"",
IF('Member Info'!$AM$19&lt;=$R$1,
SUMPRODUCT('Member Info'!L176+IF('Member Info'!H176&gt;'Member Info'!$AJ$12,'Member Info'!$AK$13,IF('Member Info'!H176&gt;'Member Info'!$AJ$11,'Member Info'!$AK$12,IF('Member Info'!H176&gt;'Member Info'!$AJ$10,'Member Info'!$AK$11,IF('Member Info'!H176&gt;'Member Info'!$AJ$9,'Member Info'!$AK$10,IF('Member Info'!H176&gt;'Member Info'!$AJ$8,'Member Info'!$AK$9,'Member Info'!$AK$8)))))),
SUMPRODUCT('Member Info'!L176+IF('Member Info'!H176&gt;'Member Info'!$AG$17,'Member Info'!$AH$18,IF('Member Info'!H176&gt;'Member Info'!$AG$16,'Member Info'!$AH$17,IF('Member Info'!H176&gt;'Member Info'!$AG$15,'Member Info'!$AH$16,IF('Member Info'!H176&gt;'Member Info'!$AG$14,'Member Info'!$AH$15,IF('Member Info'!H176&gt;'Member Info'!$AG$13,'Member Info'!$AH$14,IF('Member Info'!H176&gt;'Member Info'!$AG$12,'Member Info'!$AH$13,IF('Member Info'!H176&gt;'Member Info'!$AG$11,'Member Info'!$AH$12,IF('Member Info'!H176&gt;'Member Info'!$AG$10,'Member Info'!$AH$11,IF('Member Info'!H176&gt;'Member Info'!$AG$9,'Member Info'!$AH$10,IF('Member Info'!H176&gt;'Member Info'!$AG$8,'Member Info'!$AH$9,'Member Info'!$AH$8)))))))))))))</f>
        <v/>
      </c>
      <c r="H180" s="26"/>
      <c r="I180" s="26"/>
      <c r="J180" s="107" t="str">
        <f>IF(E180=0,"",IF('Member Info'!F176&gt;$S$1,CONCATENATE("Joined with practice on ", TEXT('Member Info'!F176, "DD/MM/YYYY")),IF('Member Info'!N176&lt;&gt;"",IF('Member Info'!N176&lt;$R$1,CONCATENATE("Left Scheme on ", TEXT('Member Info'!N176, "DD/MM/YYYY")),IF(ISERROR(G180),"Error Detected, No rate entered",IF(E180=0,"",IF(F180="","Error Detected, No Pensionable pay",IF(ISERROR(AB180)," Unknown Values entered.",IF(T180+U180&lt;1,"Acceptable",IF(R180+S180=200, "No Contributions Entered", IF(K180="","Error Detected, Choose reason&gt;",IF(X180="1",IF(T180=1,"Please Enter Deemed Pensionable Pay","Add Any Relevant Details Above"),"Please Give Details Above"))))))))),IF(ISERROR(G180),"Error Detected, No rate entered",IF(E180=0,"",IF(F180="","Error Detected, No Pensionable pay",IF(ISERROR(AB180)," Unknown Values entered.",IF(T180+U180&lt;1,"Acceptable",IF(R180+S180=200, "No Contributions Entered", IF(K180="","Error Detected, Choose reason&gt;",IF(X180="1",IF(T180=1,"Please Enter Deemed Pensionable Pay","Add relevant Details Above"),"Please give details Above")))))))))))</f>
        <v/>
      </c>
      <c r="K180" s="263"/>
      <c r="L180" s="93"/>
      <c r="M180" s="93" t="str">
        <f t="shared" si="42"/>
        <v/>
      </c>
      <c r="N180" s="96">
        <f t="shared" si="41"/>
        <v>0</v>
      </c>
      <c r="O180" s="96">
        <f t="shared" si="41"/>
        <v>0</v>
      </c>
      <c r="P180" s="220">
        <f>(ROUND((F180/100*'Member Info'!$W$2), 2))</f>
        <v>0</v>
      </c>
      <c r="Q180" s="220" t="e">
        <f t="shared" si="43"/>
        <v>#VALUE!</v>
      </c>
      <c r="R180" s="220" t="str">
        <f t="shared" si="44"/>
        <v/>
      </c>
      <c r="S180" s="229" t="str">
        <f t="shared" si="45"/>
        <v/>
      </c>
      <c r="T180" s="230" t="str">
        <f t="shared" si="46"/>
        <v/>
      </c>
      <c r="U180" s="230" t="str">
        <f t="shared" si="47"/>
        <v/>
      </c>
      <c r="V180" s="224">
        <f t="shared" si="48"/>
        <v>0</v>
      </c>
      <c r="W180" s="112">
        <f t="shared" si="49"/>
        <v>0</v>
      </c>
      <c r="X180" s="237" t="str">
        <f t="shared" si="37"/>
        <v/>
      </c>
      <c r="Y180" s="242" t="b">
        <f t="shared" si="38"/>
        <v>0</v>
      </c>
      <c r="Z180" s="237">
        <f t="shared" si="50"/>
        <v>0</v>
      </c>
      <c r="AA180" s="237">
        <f>IF('Member Info'!N176="",1,"")</f>
        <v>1</v>
      </c>
      <c r="AB180" s="245" t="e">
        <f t="shared" si="51"/>
        <v>#VALUE!</v>
      </c>
      <c r="AC180" s="132" t="str">
        <f t="shared" si="39"/>
        <v/>
      </c>
      <c r="AD180" s="126">
        <f t="shared" si="40"/>
        <v>1</v>
      </c>
      <c r="AE180" s="126" t="str">
        <f>IF('Member Info'!N176&lt;&gt;"",IF('Member Info'!N176&lt;=$R$1,1,0),"")</f>
        <v/>
      </c>
      <c r="AG180" s="126" t="b">
        <f t="shared" si="52"/>
        <v>0</v>
      </c>
      <c r="AH180" s="126">
        <f t="shared" si="53"/>
        <v>0</v>
      </c>
      <c r="AJ180" s="126">
        <f t="shared" si="54"/>
        <v>0</v>
      </c>
      <c r="AK180" s="126">
        <f>IF('Member Info'!F176&gt;$R$1,1,0)</f>
        <v>0</v>
      </c>
      <c r="AL180" s="126" t="b">
        <f>IF(ISERROR(R180),ERROR.TYPE(#REF!)=ERROR.TYPE(R180),FALSE)</f>
        <v>0</v>
      </c>
      <c r="AM180" s="126" t="b">
        <f>IF(ISERROR(S180),ERROR.TYPE(#REF!)=ERROR.TYPE(S180),FALSE)</f>
        <v>0</v>
      </c>
      <c r="AN180" s="126">
        <f>IF(OR('Member Info'!F176&gt;=$S$1,'Member Info'!N176&gt;=$R$1),1,0)</f>
        <v>0</v>
      </c>
    </row>
    <row r="181" spans="1:40" x14ac:dyDescent="0.25">
      <c r="A181" s="4">
        <v>149</v>
      </c>
      <c r="B181" s="166">
        <f>'Member Info'!D177</f>
        <v>0</v>
      </c>
      <c r="C181" s="166">
        <f>'Member Info'!E177</f>
        <v>0</v>
      </c>
      <c r="D181" s="166" t="str">
        <f>'Member Info'!G177</f>
        <v/>
      </c>
      <c r="E181" s="167">
        <f>'Member Info'!B177</f>
        <v>0</v>
      </c>
      <c r="F181" s="244"/>
      <c r="G181" s="168" t="str">
        <f>IF(E181=0,"",
IF('Member Info'!$AM$19&lt;=$R$1,
SUMPRODUCT('Member Info'!L177+IF('Member Info'!H177&gt;'Member Info'!$AJ$12,'Member Info'!$AK$13,IF('Member Info'!H177&gt;'Member Info'!$AJ$11,'Member Info'!$AK$12,IF('Member Info'!H177&gt;'Member Info'!$AJ$10,'Member Info'!$AK$11,IF('Member Info'!H177&gt;'Member Info'!$AJ$9,'Member Info'!$AK$10,IF('Member Info'!H177&gt;'Member Info'!$AJ$8,'Member Info'!$AK$9,'Member Info'!$AK$8)))))),
SUMPRODUCT('Member Info'!L177+IF('Member Info'!H177&gt;'Member Info'!$AG$17,'Member Info'!$AH$18,IF('Member Info'!H177&gt;'Member Info'!$AG$16,'Member Info'!$AH$17,IF('Member Info'!H177&gt;'Member Info'!$AG$15,'Member Info'!$AH$16,IF('Member Info'!H177&gt;'Member Info'!$AG$14,'Member Info'!$AH$15,IF('Member Info'!H177&gt;'Member Info'!$AG$13,'Member Info'!$AH$14,IF('Member Info'!H177&gt;'Member Info'!$AG$12,'Member Info'!$AH$13,IF('Member Info'!H177&gt;'Member Info'!$AG$11,'Member Info'!$AH$12,IF('Member Info'!H177&gt;'Member Info'!$AG$10,'Member Info'!$AH$11,IF('Member Info'!H177&gt;'Member Info'!$AG$9,'Member Info'!$AH$10,IF('Member Info'!H177&gt;'Member Info'!$AG$8,'Member Info'!$AH$9,'Member Info'!$AH$8)))))))))))))</f>
        <v/>
      </c>
      <c r="H181" s="26"/>
      <c r="I181" s="26"/>
      <c r="J181" s="107" t="str">
        <f>IF(E181=0,"",IF('Member Info'!F177&gt;$S$1,CONCATENATE("Joined with practice on ", TEXT('Member Info'!F177, "DD/MM/YYYY")),IF('Member Info'!N177&lt;&gt;"",IF('Member Info'!N177&lt;$R$1,CONCATENATE("Left Scheme on ", TEXT('Member Info'!N177, "DD/MM/YYYY")),IF(ISERROR(G181),"Error Detected, No rate entered",IF(E181=0,"",IF(F181="","Error Detected, No Pensionable pay",IF(ISERROR(AB181)," Unknown Values entered.",IF(T181+U181&lt;1,"Acceptable",IF(R181+S181=200, "No Contributions Entered", IF(K181="","Error Detected, Choose reason&gt;",IF(X181="1",IF(T181=1,"Please Enter Deemed Pensionable Pay","Add Any Relevant Details Above"),"Please Give Details Above"))))))))),IF(ISERROR(G181),"Error Detected, No rate entered",IF(E181=0,"",IF(F181="","Error Detected, No Pensionable pay",IF(ISERROR(AB181)," Unknown Values entered.",IF(T181+U181&lt;1,"Acceptable",IF(R181+S181=200, "No Contributions Entered", IF(K181="","Error Detected, Choose reason&gt;",IF(X181="1",IF(T181=1,"Please Enter Deemed Pensionable Pay","Add relevant Details Above"),"Please give details Above")))))))))))</f>
        <v/>
      </c>
      <c r="K181" s="263"/>
      <c r="L181" s="93"/>
      <c r="M181" s="93" t="str">
        <f t="shared" si="42"/>
        <v/>
      </c>
      <c r="N181" s="96">
        <f t="shared" si="41"/>
        <v>0</v>
      </c>
      <c r="O181" s="96">
        <f t="shared" si="41"/>
        <v>0</v>
      </c>
      <c r="P181" s="220">
        <f>(ROUND((F181/100*'Member Info'!$W$2), 2))</f>
        <v>0</v>
      </c>
      <c r="Q181" s="220" t="e">
        <f t="shared" si="43"/>
        <v>#VALUE!</v>
      </c>
      <c r="R181" s="220" t="str">
        <f t="shared" si="44"/>
        <v/>
      </c>
      <c r="S181" s="229" t="str">
        <f t="shared" si="45"/>
        <v/>
      </c>
      <c r="T181" s="230" t="str">
        <f t="shared" si="46"/>
        <v/>
      </c>
      <c r="U181" s="230" t="str">
        <f t="shared" si="47"/>
        <v/>
      </c>
      <c r="V181" s="224">
        <f t="shared" si="48"/>
        <v>0</v>
      </c>
      <c r="W181" s="112">
        <f t="shared" si="49"/>
        <v>0</v>
      </c>
      <c r="X181" s="237" t="str">
        <f t="shared" si="37"/>
        <v/>
      </c>
      <c r="Y181" s="242" t="b">
        <f t="shared" si="38"/>
        <v>0</v>
      </c>
      <c r="Z181" s="237">
        <f t="shared" si="50"/>
        <v>0</v>
      </c>
      <c r="AA181" s="237">
        <f>IF('Member Info'!N177="",1,"")</f>
        <v>1</v>
      </c>
      <c r="AB181" s="245" t="e">
        <f t="shared" si="51"/>
        <v>#VALUE!</v>
      </c>
      <c r="AC181" s="132" t="str">
        <f t="shared" si="39"/>
        <v/>
      </c>
      <c r="AD181" s="126">
        <f t="shared" si="40"/>
        <v>1</v>
      </c>
      <c r="AE181" s="126" t="str">
        <f>IF('Member Info'!N177&lt;&gt;"",IF('Member Info'!N177&lt;=$R$1,1,0),"")</f>
        <v/>
      </c>
      <c r="AG181" s="126" t="b">
        <f t="shared" si="52"/>
        <v>0</v>
      </c>
      <c r="AH181" s="126">
        <f t="shared" si="53"/>
        <v>0</v>
      </c>
      <c r="AJ181" s="126">
        <f t="shared" si="54"/>
        <v>0</v>
      </c>
      <c r="AK181" s="126">
        <f>IF('Member Info'!F177&gt;$R$1,1,0)</f>
        <v>0</v>
      </c>
      <c r="AL181" s="126" t="b">
        <f>IF(ISERROR(R181),ERROR.TYPE(#REF!)=ERROR.TYPE(R181),FALSE)</f>
        <v>0</v>
      </c>
      <c r="AM181" s="126" t="b">
        <f>IF(ISERROR(S181),ERROR.TYPE(#REF!)=ERROR.TYPE(S181),FALSE)</f>
        <v>0</v>
      </c>
      <c r="AN181" s="126">
        <f>IF(OR('Member Info'!F177&gt;=$S$1,'Member Info'!N177&gt;=$R$1),1,0)</f>
        <v>0</v>
      </c>
    </row>
    <row r="182" spans="1:40" ht="15.75" thickBot="1" x14ac:dyDescent="0.3">
      <c r="A182" s="4">
        <v>150</v>
      </c>
      <c r="B182" s="166">
        <f>'Member Info'!D178</f>
        <v>0</v>
      </c>
      <c r="C182" s="166">
        <f>'Member Info'!E178</f>
        <v>0</v>
      </c>
      <c r="D182" s="166" t="str">
        <f>'Member Info'!G178</f>
        <v/>
      </c>
      <c r="E182" s="167">
        <f>'Member Info'!B178</f>
        <v>0</v>
      </c>
      <c r="F182" s="244"/>
      <c r="G182" s="168" t="str">
        <f>IF(E182=0,"",
IF('Member Info'!$AM$19&lt;=$R$1,
SUMPRODUCT('Member Info'!L178+IF('Member Info'!H178&gt;'Member Info'!$AJ$12,'Member Info'!$AK$13,IF('Member Info'!H178&gt;'Member Info'!$AJ$11,'Member Info'!$AK$12,IF('Member Info'!H178&gt;'Member Info'!$AJ$10,'Member Info'!$AK$11,IF('Member Info'!H178&gt;'Member Info'!$AJ$9,'Member Info'!$AK$10,IF('Member Info'!H178&gt;'Member Info'!$AJ$8,'Member Info'!$AK$9,'Member Info'!$AK$8)))))),
SUMPRODUCT('Member Info'!L178+IF('Member Info'!H178&gt;'Member Info'!$AG$17,'Member Info'!$AH$18,IF('Member Info'!H178&gt;'Member Info'!$AG$16,'Member Info'!$AH$17,IF('Member Info'!H178&gt;'Member Info'!$AG$15,'Member Info'!$AH$16,IF('Member Info'!H178&gt;'Member Info'!$AG$14,'Member Info'!$AH$15,IF('Member Info'!H178&gt;'Member Info'!$AG$13,'Member Info'!$AH$14,IF('Member Info'!H178&gt;'Member Info'!$AG$12,'Member Info'!$AH$13,IF('Member Info'!H178&gt;'Member Info'!$AG$11,'Member Info'!$AH$12,IF('Member Info'!H178&gt;'Member Info'!$AG$10,'Member Info'!$AH$11,IF('Member Info'!H178&gt;'Member Info'!$AG$9,'Member Info'!$AH$10,IF('Member Info'!H178&gt;'Member Info'!$AG$8,'Member Info'!$AH$9,'Member Info'!$AH$8)))))))))))))</f>
        <v/>
      </c>
      <c r="H182" s="26"/>
      <c r="I182" s="26"/>
      <c r="J182" s="107" t="str">
        <f>IF(E182=0,"",IF('Member Info'!F178&gt;$S$1,CONCATENATE("Joined with practice on ", TEXT('Member Info'!F178, "DD/MM/YYYY")),IF('Member Info'!N178&lt;&gt;"",IF('Member Info'!N178&lt;$R$1,CONCATENATE("Left Scheme on ", TEXT('Member Info'!N178, "DD/MM/YYYY")),IF(ISERROR(G182),"Error Detected, No rate entered",IF(E182=0,"",IF(F182="","Error Detected, No Pensionable pay",IF(ISERROR(AB182)," Unknown Values entered.",IF(T182+U182&lt;1,"Acceptable",IF(R182+S182=200, "No Contributions Entered", IF(K182="","Error Detected, Choose reason&gt;",IF(X182="1",IF(T182=1,"Please Enter Deemed Pensionable Pay","Add Any Relevant Details Above"),"Please Give Details Above"))))))))),IF(ISERROR(G182),"Error Detected, No rate entered",IF(E182=0,"",IF(F182="","Error Detected, No Pensionable pay",IF(ISERROR(AB182)," Unknown Values entered.",IF(T182+U182&lt;1,"Acceptable",IF(R182+S182=200, "No Contributions Entered", IF(K182="","Error Detected, Choose reason&gt;",IF(X182="1",IF(T182=1,"Please Enter Deemed Pensionable Pay","Add relevant Details Above"),"Please give details Above")))))))))))</f>
        <v/>
      </c>
      <c r="K182" s="263"/>
      <c r="L182" s="93"/>
      <c r="M182" s="93" t="str">
        <f t="shared" si="42"/>
        <v/>
      </c>
      <c r="N182" s="96">
        <f t="shared" si="41"/>
        <v>0</v>
      </c>
      <c r="O182" s="96">
        <f t="shared" si="41"/>
        <v>0</v>
      </c>
      <c r="P182" s="220">
        <f>(ROUND((F182/100*'Member Info'!$W$2), 2))</f>
        <v>0</v>
      </c>
      <c r="Q182" s="220" t="e">
        <f t="shared" si="43"/>
        <v>#VALUE!</v>
      </c>
      <c r="R182" s="220" t="str">
        <f t="shared" si="44"/>
        <v/>
      </c>
      <c r="S182" s="229" t="str">
        <f t="shared" si="45"/>
        <v/>
      </c>
      <c r="T182" s="230" t="str">
        <f t="shared" si="46"/>
        <v/>
      </c>
      <c r="U182" s="230" t="str">
        <f t="shared" si="47"/>
        <v/>
      </c>
      <c r="V182" s="224">
        <f t="shared" si="48"/>
        <v>0</v>
      </c>
      <c r="W182" s="112">
        <f t="shared" si="49"/>
        <v>0</v>
      </c>
      <c r="X182" s="237" t="str">
        <f t="shared" si="37"/>
        <v/>
      </c>
      <c r="Y182" s="242" t="b">
        <f t="shared" si="38"/>
        <v>0</v>
      </c>
      <c r="Z182" s="237">
        <f t="shared" si="50"/>
        <v>0</v>
      </c>
      <c r="AA182" s="237">
        <f>IF('Member Info'!N178="",1,"")</f>
        <v>1</v>
      </c>
      <c r="AB182" s="245" t="e">
        <f t="shared" si="51"/>
        <v>#VALUE!</v>
      </c>
      <c r="AC182" s="132" t="str">
        <f t="shared" si="39"/>
        <v/>
      </c>
      <c r="AD182" s="126">
        <f t="shared" si="40"/>
        <v>1</v>
      </c>
      <c r="AE182" s="126" t="str">
        <f>IF('Member Info'!N178&lt;&gt;"",IF('Member Info'!N178&lt;=$R$1,1,0),"")</f>
        <v/>
      </c>
      <c r="AG182" s="126" t="b">
        <f t="shared" si="52"/>
        <v>0</v>
      </c>
      <c r="AH182" s="126">
        <f t="shared" si="53"/>
        <v>0</v>
      </c>
      <c r="AJ182" s="126">
        <f t="shared" si="54"/>
        <v>0</v>
      </c>
      <c r="AK182" s="126">
        <f>IF('Member Info'!F178&gt;$R$1,1,0)</f>
        <v>0</v>
      </c>
      <c r="AL182" s="126" t="b">
        <f>IF(ISERROR(R182),ERROR.TYPE(#REF!)=ERROR.TYPE(R182),FALSE)</f>
        <v>0</v>
      </c>
      <c r="AM182" s="126" t="b">
        <f>IF(ISERROR(S182),ERROR.TYPE(#REF!)=ERROR.TYPE(S182),FALSE)</f>
        <v>0</v>
      </c>
      <c r="AN182" s="126">
        <f>IF(OR('Member Info'!F178&gt;=$S$1,'Member Info'!N178&gt;=$R$1),1,0)</f>
        <v>0</v>
      </c>
    </row>
    <row r="183" spans="1:40" ht="15.75" thickBot="1" x14ac:dyDescent="0.3">
      <c r="A183" s="4"/>
      <c r="B183" s="5"/>
      <c r="C183" s="5"/>
      <c r="D183" s="5"/>
      <c r="E183" s="5"/>
      <c r="F183" s="279">
        <f>SUM(F33:F182)</f>
        <v>0</v>
      </c>
      <c r="G183" s="21"/>
      <c r="H183" s="9">
        <f>ROUND(SUM(H33:H182), 2)</f>
        <v>0</v>
      </c>
      <c r="I183" s="9">
        <f>ROUND(SUM(I33:I182), 2)</f>
        <v>0</v>
      </c>
      <c r="J183" s="135">
        <f>COUNTIF(J33:J182, "&gt;0")</f>
        <v>0</v>
      </c>
      <c r="K183" s="5"/>
      <c r="L183" s="5"/>
      <c r="M183" s="5"/>
      <c r="N183" s="5"/>
      <c r="O183" s="5"/>
      <c r="T183" s="224">
        <f>SUM(T33:T182)</f>
        <v>0</v>
      </c>
      <c r="U183" s="230">
        <f>SUM(U33:U182)</f>
        <v>0</v>
      </c>
      <c r="V183" s="224">
        <f>SUM(V33:V182)</f>
        <v>0</v>
      </c>
      <c r="W183" s="224"/>
      <c r="X183" s="340"/>
      <c r="Y183" s="224">
        <f>COUNTIF(Y33:Y182, TRUE)</f>
        <v>0</v>
      </c>
      <c r="Z183" s="239">
        <f>SUM(Z33:Z182)</f>
        <v>0</v>
      </c>
      <c r="AA183" s="255"/>
      <c r="AB183" s="238"/>
      <c r="AC183" s="245">
        <f>SUM(AC33:AC182)</f>
        <v>0</v>
      </c>
      <c r="AD183" s="126">
        <f>COUNTIF(AD33:AD182,"&gt;1")</f>
        <v>0</v>
      </c>
      <c r="AJ183" s="126">
        <f>SUM(AJ33:AJ182)</f>
        <v>0</v>
      </c>
    </row>
    <row r="184" spans="1:40" ht="15" customHeight="1" x14ac:dyDescent="0.25">
      <c r="A184" s="4"/>
      <c r="B184" s="344"/>
      <c r="C184" s="344"/>
      <c r="D184" s="5"/>
      <c r="E184" s="38"/>
      <c r="F184" s="38"/>
      <c r="G184" s="21"/>
      <c r="H184" s="22"/>
      <c r="I184" s="22"/>
      <c r="J184" s="108"/>
      <c r="K184" s="5"/>
      <c r="L184" s="5"/>
      <c r="M184" s="5"/>
      <c r="N184" s="5"/>
      <c r="O184" s="256"/>
    </row>
    <row r="185" spans="1:40" ht="15.75" customHeight="1" x14ac:dyDescent="0.25">
      <c r="A185" s="4"/>
      <c r="B185" s="344"/>
      <c r="C185" s="344"/>
      <c r="D185" s="23"/>
      <c r="E185" s="343"/>
      <c r="F185" s="343"/>
      <c r="G185" s="341"/>
      <c r="H185" s="341"/>
      <c r="I185" s="341"/>
      <c r="J185" s="341"/>
      <c r="K185" s="5"/>
      <c r="L185" s="5"/>
      <c r="M185" s="5"/>
      <c r="N185" s="256"/>
      <c r="O185" s="5"/>
    </row>
    <row r="186" spans="1:40" ht="15.75" x14ac:dyDescent="0.25">
      <c r="A186" s="4"/>
      <c r="B186" s="344"/>
      <c r="C186" s="344"/>
      <c r="D186" s="23"/>
      <c r="E186" s="343"/>
      <c r="F186" s="477" t="s">
        <v>17</v>
      </c>
      <c r="G186" s="477"/>
      <c r="H186" s="477"/>
      <c r="I186" s="341"/>
      <c r="J186" s="341"/>
      <c r="K186" s="5"/>
      <c r="L186" s="5"/>
      <c r="M186" s="5"/>
      <c r="N186" s="5"/>
      <c r="O186" s="5"/>
    </row>
    <row r="187" spans="1:40" ht="15.75" x14ac:dyDescent="0.25">
      <c r="A187" s="4"/>
      <c r="B187" s="388"/>
      <c r="C187" s="388"/>
      <c r="D187" s="23"/>
      <c r="E187" s="342"/>
      <c r="F187" s="477"/>
      <c r="G187" s="477"/>
      <c r="H187" s="477"/>
      <c r="I187" s="342"/>
      <c r="J187" s="342"/>
      <c r="K187" s="5"/>
      <c r="L187" s="5"/>
      <c r="M187" s="5"/>
      <c r="N187" s="5"/>
      <c r="O187" s="5"/>
    </row>
    <row r="188" spans="1:40" ht="15.75" x14ac:dyDescent="0.25">
      <c r="A188" s="4"/>
      <c r="B188" s="345"/>
      <c r="C188" s="345"/>
      <c r="D188" s="23"/>
      <c r="E188" s="342"/>
      <c r="F188" s="342"/>
      <c r="G188" s="342"/>
      <c r="H188" s="342"/>
      <c r="I188" s="476" t="s">
        <v>20</v>
      </c>
      <c r="J188" s="476"/>
      <c r="K188" s="5"/>
      <c r="L188" s="5"/>
      <c r="M188" s="5"/>
      <c r="N188" s="5"/>
      <c r="O188" s="5"/>
    </row>
    <row r="189" spans="1:40" ht="15.75" thickBot="1" x14ac:dyDescent="0.3">
      <c r="A189" s="4"/>
      <c r="B189" s="346"/>
      <c r="C189" s="345" t="s">
        <v>18</v>
      </c>
      <c r="D189" s="345"/>
      <c r="E189" s="342"/>
      <c r="F189" s="345" t="s">
        <v>19</v>
      </c>
      <c r="G189" s="345"/>
      <c r="H189" s="345"/>
      <c r="I189" s="485"/>
      <c r="J189" s="485"/>
      <c r="K189" s="5"/>
      <c r="L189" s="5"/>
      <c r="M189" s="5"/>
      <c r="N189" s="5"/>
      <c r="O189" s="5"/>
    </row>
    <row r="190" spans="1:40" ht="15.75" thickBot="1" x14ac:dyDescent="0.3">
      <c r="A190" s="4"/>
      <c r="B190" s="12"/>
      <c r="C190" s="480">
        <f>H183</f>
        <v>0</v>
      </c>
      <c r="D190" s="481"/>
      <c r="E190" s="342"/>
      <c r="F190" s="480">
        <f>I183</f>
        <v>0</v>
      </c>
      <c r="G190" s="481"/>
      <c r="H190" s="346"/>
      <c r="I190" s="480">
        <f>C190+F190</f>
        <v>0</v>
      </c>
      <c r="J190" s="481"/>
      <c r="K190" s="5"/>
      <c r="L190" s="5"/>
      <c r="M190" s="5"/>
      <c r="N190" s="5"/>
      <c r="O190" s="5"/>
    </row>
    <row r="191" spans="1:40" ht="15.75" x14ac:dyDescent="0.25">
      <c r="A191" s="4"/>
      <c r="B191" s="345"/>
      <c r="C191" s="345"/>
      <c r="D191" s="23"/>
      <c r="E191" s="342"/>
      <c r="F191" s="342"/>
      <c r="G191" s="342"/>
      <c r="H191" s="342"/>
      <c r="I191" s="342"/>
      <c r="J191" s="342"/>
      <c r="K191" s="5"/>
      <c r="L191" s="5"/>
      <c r="M191" s="5"/>
      <c r="N191" s="5"/>
      <c r="O191" s="5"/>
    </row>
    <row r="192" spans="1:40" ht="15.75" x14ac:dyDescent="0.25">
      <c r="A192" s="4"/>
      <c r="B192" s="346"/>
      <c r="C192" s="346"/>
      <c r="D192" s="23"/>
      <c r="E192" s="342"/>
      <c r="F192" s="342"/>
      <c r="G192" s="342"/>
      <c r="H192" s="342"/>
      <c r="I192" s="342"/>
      <c r="J192" s="342"/>
      <c r="K192" s="5"/>
      <c r="L192" s="5"/>
      <c r="M192" s="5"/>
      <c r="N192" s="5"/>
      <c r="O192" s="5"/>
    </row>
    <row r="193" spans="1:27" ht="15.75" customHeight="1" x14ac:dyDescent="0.25">
      <c r="A193" s="4"/>
      <c r="B193" s="487" t="s">
        <v>607</v>
      </c>
      <c r="C193" s="487"/>
      <c r="D193" s="487"/>
      <c r="E193" s="487"/>
      <c r="F193" s="487"/>
      <c r="G193" s="487"/>
      <c r="H193" s="487"/>
      <c r="I193" s="487"/>
      <c r="J193" s="487"/>
      <c r="K193" s="5"/>
      <c r="L193" s="5"/>
      <c r="M193" s="5"/>
      <c r="N193" s="5"/>
      <c r="O193" s="5"/>
    </row>
    <row r="194" spans="1:27" ht="15.75" customHeight="1" x14ac:dyDescent="0.25">
      <c r="A194" s="4"/>
      <c r="B194" s="487"/>
      <c r="C194" s="487"/>
      <c r="D194" s="487"/>
      <c r="E194" s="487"/>
      <c r="F194" s="487"/>
      <c r="G194" s="487"/>
      <c r="H194" s="487"/>
      <c r="I194" s="487"/>
      <c r="J194" s="487"/>
      <c r="K194" s="5"/>
      <c r="L194" s="5"/>
      <c r="M194" s="5"/>
      <c r="N194" s="5"/>
      <c r="O194" s="5"/>
    </row>
    <row r="195" spans="1:27" ht="15.75" customHeight="1" x14ac:dyDescent="0.25">
      <c r="A195" s="4"/>
      <c r="B195" s="487"/>
      <c r="C195" s="487"/>
      <c r="D195" s="487"/>
      <c r="E195" s="487"/>
      <c r="F195" s="487"/>
      <c r="G195" s="487"/>
      <c r="H195" s="487"/>
      <c r="I195" s="487"/>
      <c r="J195" s="487"/>
      <c r="K195" s="5"/>
      <c r="L195" s="5"/>
      <c r="M195" s="5"/>
      <c r="N195" s="5"/>
      <c r="O195" s="5"/>
    </row>
    <row r="196" spans="1:27" ht="15.75" customHeight="1" x14ac:dyDescent="0.25">
      <c r="A196" s="4"/>
      <c r="B196" s="487"/>
      <c r="C196" s="487"/>
      <c r="D196" s="487"/>
      <c r="E196" s="487"/>
      <c r="F196" s="487"/>
      <c r="G196" s="487"/>
      <c r="H196" s="487"/>
      <c r="I196" s="487"/>
      <c r="J196" s="487"/>
      <c r="K196" s="5"/>
      <c r="L196" s="5"/>
      <c r="M196" s="5"/>
      <c r="N196" s="5"/>
      <c r="O196" s="5"/>
    </row>
    <row r="197" spans="1:27" x14ac:dyDescent="0.25">
      <c r="A197" s="4"/>
      <c r="B197" s="487"/>
      <c r="C197" s="487"/>
      <c r="D197" s="487"/>
      <c r="E197" s="487"/>
      <c r="F197" s="487"/>
      <c r="G197" s="487"/>
      <c r="H197" s="487"/>
      <c r="I197" s="487"/>
      <c r="J197" s="487"/>
      <c r="K197" s="5"/>
      <c r="L197" s="5"/>
      <c r="M197" s="5"/>
      <c r="N197" s="5"/>
      <c r="O197" s="5"/>
    </row>
    <row r="198" spans="1:27" x14ac:dyDescent="0.25">
      <c r="A198" s="4"/>
      <c r="B198" s="5"/>
      <c r="C198" s="5"/>
      <c r="D198" s="5"/>
      <c r="E198" s="5"/>
      <c r="F198" s="5"/>
      <c r="G198" s="21"/>
      <c r="H198" s="5"/>
      <c r="I198" s="5"/>
      <c r="J198" s="386"/>
      <c r="K198" s="5"/>
      <c r="L198" s="5"/>
      <c r="M198" s="5"/>
      <c r="N198" s="5"/>
      <c r="O198" s="5"/>
    </row>
    <row r="199" spans="1:27" ht="15.75" x14ac:dyDescent="0.25">
      <c r="A199" s="4"/>
      <c r="B199" s="474"/>
      <c r="C199" s="474"/>
      <c r="D199" s="474"/>
      <c r="E199" s="474"/>
      <c r="F199" s="474"/>
      <c r="G199" s="474"/>
      <c r="H199" s="390"/>
      <c r="I199" s="390"/>
      <c r="J199" s="105"/>
      <c r="K199" s="5"/>
      <c r="L199" s="5"/>
      <c r="M199" s="5"/>
      <c r="N199" s="5"/>
      <c r="O199" s="5"/>
      <c r="S199" s="126"/>
      <c r="T199" s="126"/>
      <c r="U199" s="126"/>
      <c r="V199" s="126"/>
      <c r="W199" s="126"/>
      <c r="X199" s="126"/>
      <c r="Y199" s="126"/>
      <c r="Z199" s="126"/>
      <c r="AA199" s="126"/>
    </row>
    <row r="200" spans="1:27" x14ac:dyDescent="0.25">
      <c r="A200" s="4"/>
      <c r="B200" s="5"/>
      <c r="C200" s="5"/>
      <c r="D200" s="5"/>
      <c r="E200" s="5"/>
      <c r="F200" s="5"/>
      <c r="G200" s="21"/>
      <c r="H200" s="5"/>
      <c r="I200" s="5"/>
      <c r="J200" s="386"/>
      <c r="K200" s="5"/>
      <c r="L200" s="5"/>
      <c r="M200" s="5"/>
      <c r="N200" s="5"/>
      <c r="O200" s="5"/>
      <c r="S200" s="126"/>
      <c r="T200" s="126"/>
      <c r="U200" s="126"/>
      <c r="V200" s="126"/>
      <c r="W200" s="126"/>
      <c r="X200" s="126"/>
      <c r="Y200" s="126"/>
      <c r="Z200" s="126"/>
      <c r="AA200" s="126"/>
    </row>
    <row r="201" spans="1:27" x14ac:dyDescent="0.25">
      <c r="A201" s="4"/>
      <c r="B201" s="5"/>
      <c r="C201" s="5"/>
      <c r="D201" s="5"/>
      <c r="E201" s="5"/>
      <c r="F201" s="5"/>
      <c r="G201" s="21"/>
      <c r="H201" s="5"/>
      <c r="I201" s="5"/>
      <c r="J201" s="386"/>
      <c r="K201" s="5"/>
      <c r="L201" s="5"/>
      <c r="M201" s="5"/>
      <c r="N201" s="5"/>
      <c r="O201" s="5"/>
      <c r="S201" s="126"/>
      <c r="T201" s="126"/>
      <c r="U201" s="126"/>
      <c r="V201" s="126"/>
      <c r="W201" s="126"/>
      <c r="X201" s="126"/>
      <c r="Y201" s="126"/>
      <c r="Z201" s="126"/>
      <c r="AA201" s="126"/>
    </row>
    <row r="202" spans="1:27" ht="21" x14ac:dyDescent="0.25">
      <c r="A202" s="4"/>
      <c r="B202" s="486"/>
      <c r="C202" s="486"/>
      <c r="D202" s="486"/>
      <c r="E202" s="486"/>
      <c r="F202" s="486"/>
      <c r="G202" s="486"/>
      <c r="H202" s="389"/>
      <c r="I202" s="389"/>
      <c r="J202" s="389"/>
      <c r="K202" s="5"/>
      <c r="L202" s="5"/>
      <c r="M202" s="5"/>
      <c r="N202" s="5"/>
      <c r="O202" s="5"/>
      <c r="S202" s="126"/>
      <c r="T202" s="126"/>
      <c r="U202" s="126"/>
      <c r="V202" s="126"/>
      <c r="W202" s="126"/>
      <c r="X202" s="126"/>
      <c r="Y202" s="126"/>
      <c r="Z202" s="126"/>
      <c r="AA202" s="126"/>
    </row>
    <row r="203" spans="1:27" ht="21" x14ac:dyDescent="0.25">
      <c r="A203" s="4"/>
      <c r="B203" s="15"/>
      <c r="C203" s="15"/>
      <c r="D203" s="15"/>
      <c r="E203" s="15"/>
      <c r="F203" s="15"/>
      <c r="G203" s="15"/>
      <c r="H203" s="5"/>
      <c r="I203" s="5"/>
      <c r="J203" s="386"/>
      <c r="K203" s="5"/>
      <c r="L203" s="5"/>
      <c r="M203" s="5"/>
      <c r="N203" s="5"/>
      <c r="O203" s="5"/>
      <c r="S203" s="126"/>
      <c r="T203" s="126"/>
      <c r="U203" s="126"/>
      <c r="V203" s="126"/>
      <c r="W203" s="126"/>
      <c r="X203" s="126"/>
      <c r="Y203" s="126"/>
      <c r="Z203" s="126"/>
      <c r="AA203" s="126"/>
    </row>
    <row r="204" spans="1:27" ht="15" customHeight="1" x14ac:dyDescent="0.25">
      <c r="A204" s="4"/>
      <c r="B204" s="478"/>
      <c r="C204" s="478"/>
      <c r="D204" s="478"/>
      <c r="E204" s="5"/>
      <c r="F204" s="478"/>
      <c r="G204" s="478"/>
      <c r="H204" s="478"/>
      <c r="I204" s="478"/>
      <c r="J204" s="388"/>
      <c r="K204" s="5"/>
      <c r="L204" s="5"/>
      <c r="M204" s="5"/>
      <c r="N204" s="5"/>
      <c r="O204" s="5"/>
      <c r="S204" s="126"/>
      <c r="T204" s="126"/>
      <c r="U204" s="126"/>
      <c r="V204" s="126"/>
      <c r="W204" s="126"/>
      <c r="X204" s="126"/>
      <c r="Y204" s="126"/>
      <c r="Z204" s="126"/>
      <c r="AA204" s="126"/>
    </row>
    <row r="205" spans="1:27" x14ac:dyDescent="0.25">
      <c r="A205" s="4"/>
      <c r="B205" s="478"/>
      <c r="C205" s="478"/>
      <c r="D205" s="478"/>
      <c r="E205" s="5"/>
      <c r="F205" s="478"/>
      <c r="G205" s="478"/>
      <c r="H205" s="478"/>
      <c r="I205" s="478"/>
      <c r="J205" s="388"/>
      <c r="K205" s="5"/>
      <c r="L205" s="5"/>
      <c r="M205" s="5"/>
      <c r="N205" s="5"/>
      <c r="O205" s="5"/>
      <c r="S205" s="126"/>
      <c r="T205" s="126"/>
      <c r="U205" s="126"/>
      <c r="V205" s="126"/>
      <c r="W205" s="126"/>
      <c r="X205" s="126"/>
      <c r="Y205" s="126"/>
      <c r="Z205" s="126"/>
      <c r="AA205" s="126"/>
    </row>
    <row r="206" spans="1:27" x14ac:dyDescent="0.25">
      <c r="A206" s="4"/>
      <c r="B206" s="388"/>
      <c r="C206" s="388"/>
      <c r="D206" s="388"/>
      <c r="E206" s="5"/>
      <c r="F206" s="388"/>
      <c r="G206" s="388"/>
      <c r="H206" s="388"/>
      <c r="I206" s="388"/>
      <c r="J206" s="388"/>
      <c r="K206" s="5"/>
      <c r="L206" s="5"/>
      <c r="M206" s="5"/>
      <c r="N206" s="5"/>
      <c r="O206" s="5"/>
      <c r="S206" s="126"/>
      <c r="T206" s="126"/>
      <c r="U206" s="126"/>
      <c r="V206" s="126"/>
      <c r="W206" s="126"/>
      <c r="X206" s="126"/>
      <c r="Y206" s="126"/>
      <c r="Z206" s="126"/>
      <c r="AA206" s="126"/>
    </row>
    <row r="207" spans="1:27" ht="15.75" customHeight="1" x14ac:dyDescent="0.25">
      <c r="A207" s="4"/>
      <c r="B207" s="433"/>
      <c r="C207" s="433"/>
      <c r="D207" s="433"/>
      <c r="E207" s="5"/>
      <c r="F207" s="433"/>
      <c r="G207" s="433"/>
      <c r="H207" s="433"/>
      <c r="I207" s="433"/>
      <c r="J207" s="31"/>
      <c r="K207" s="5"/>
      <c r="L207" s="5"/>
      <c r="M207" s="5"/>
      <c r="N207" s="5"/>
      <c r="O207" s="5"/>
      <c r="S207" s="126"/>
      <c r="T207" s="126"/>
      <c r="U207" s="126"/>
      <c r="V207" s="126"/>
      <c r="W207" s="126"/>
      <c r="X207" s="126"/>
      <c r="Y207" s="126"/>
      <c r="Z207" s="126"/>
      <c r="AA207" s="126"/>
    </row>
    <row r="208" spans="1:27" x14ac:dyDescent="0.25">
      <c r="A208" s="4"/>
      <c r="B208" s="473"/>
      <c r="C208" s="473"/>
      <c r="D208" s="473"/>
      <c r="E208" s="5"/>
      <c r="F208" s="473"/>
      <c r="G208" s="473"/>
      <c r="H208" s="473"/>
      <c r="I208" s="473"/>
      <c r="J208" s="106"/>
      <c r="K208" s="5"/>
      <c r="L208" s="5"/>
      <c r="M208" s="5"/>
      <c r="N208" s="5"/>
      <c r="O208" s="5"/>
      <c r="S208" s="126"/>
      <c r="T208" s="126"/>
      <c r="U208" s="126"/>
      <c r="V208" s="126"/>
      <c r="W208" s="126"/>
      <c r="X208" s="126"/>
      <c r="Y208" s="126"/>
      <c r="Z208" s="126"/>
      <c r="AA208" s="126"/>
    </row>
    <row r="209" spans="1:27" x14ac:dyDescent="0.25">
      <c r="A209" s="4"/>
      <c r="B209" s="12"/>
      <c r="C209" s="12"/>
      <c r="D209" s="12"/>
      <c r="E209" s="5"/>
      <c r="F209" s="12"/>
      <c r="G209" s="12"/>
      <c r="H209" s="12"/>
      <c r="I209" s="12"/>
      <c r="J209" s="386"/>
      <c r="K209" s="5"/>
      <c r="L209" s="5"/>
      <c r="M209" s="5"/>
      <c r="N209" s="5"/>
      <c r="O209" s="5"/>
      <c r="S209" s="126"/>
      <c r="T209" s="126"/>
      <c r="U209" s="126"/>
      <c r="V209" s="126"/>
      <c r="W209" s="126"/>
      <c r="X209" s="126"/>
      <c r="Y209" s="126"/>
      <c r="Z209" s="126"/>
      <c r="AA209" s="126"/>
    </row>
    <row r="210" spans="1:27" ht="15.75" customHeight="1" x14ac:dyDescent="0.25">
      <c r="A210" s="4"/>
      <c r="B210" s="433"/>
      <c r="C210" s="433"/>
      <c r="D210" s="433"/>
      <c r="E210" s="5"/>
      <c r="F210" s="433"/>
      <c r="G210" s="433"/>
      <c r="H210" s="433"/>
      <c r="I210" s="433"/>
      <c r="J210" s="31"/>
      <c r="K210" s="5"/>
      <c r="L210" s="5"/>
      <c r="M210" s="5"/>
      <c r="N210" s="5"/>
      <c r="O210" s="5"/>
      <c r="S210" s="126"/>
      <c r="T210" s="126"/>
      <c r="U210" s="126"/>
      <c r="V210" s="126"/>
      <c r="W210" s="126"/>
      <c r="X210" s="126"/>
      <c r="Y210" s="126"/>
      <c r="Z210" s="126"/>
      <c r="AA210" s="126"/>
    </row>
    <row r="211" spans="1:27" x14ac:dyDescent="0.25">
      <c r="A211" s="4"/>
      <c r="B211" s="473"/>
      <c r="C211" s="473"/>
      <c r="D211" s="473"/>
      <c r="E211" s="5"/>
      <c r="F211" s="473"/>
      <c r="G211" s="473"/>
      <c r="H211" s="473"/>
      <c r="I211" s="473"/>
      <c r="J211" s="106"/>
      <c r="K211" s="5"/>
      <c r="L211" s="5"/>
      <c r="M211" s="5"/>
      <c r="N211" s="5"/>
      <c r="O211" s="5"/>
      <c r="S211" s="126"/>
      <c r="T211" s="126"/>
      <c r="U211" s="126"/>
      <c r="V211" s="126"/>
      <c r="W211" s="126"/>
      <c r="X211" s="126"/>
      <c r="Y211" s="126"/>
      <c r="Z211" s="126"/>
      <c r="AA211" s="126"/>
    </row>
    <row r="212" spans="1:27" x14ac:dyDescent="0.25">
      <c r="A212" s="4"/>
      <c r="B212" s="12"/>
      <c r="C212" s="12"/>
      <c r="D212" s="12"/>
      <c r="E212" s="5"/>
      <c r="F212" s="12"/>
      <c r="G212" s="12"/>
      <c r="H212" s="12"/>
      <c r="I212" s="12"/>
      <c r="J212" s="386"/>
      <c r="K212" s="5"/>
      <c r="L212" s="5"/>
      <c r="M212" s="5"/>
      <c r="N212" s="5"/>
      <c r="O212" s="5"/>
      <c r="S212" s="126"/>
      <c r="T212" s="126"/>
      <c r="U212" s="126"/>
      <c r="V212" s="126"/>
      <c r="W212" s="126"/>
      <c r="X212" s="126"/>
      <c r="Y212" s="126"/>
      <c r="Z212" s="126"/>
      <c r="AA212" s="126"/>
    </row>
    <row r="213" spans="1:27" ht="15.75" customHeight="1" x14ac:dyDescent="0.25">
      <c r="A213" s="4"/>
      <c r="B213" s="476"/>
      <c r="C213" s="476"/>
      <c r="D213" s="476"/>
      <c r="E213" s="5"/>
      <c r="F213" s="476"/>
      <c r="G213" s="476"/>
      <c r="H213" s="476"/>
      <c r="I213" s="476"/>
      <c r="J213" s="388"/>
      <c r="K213" s="5"/>
      <c r="L213" s="5"/>
      <c r="M213" s="5"/>
      <c r="N213" s="5"/>
      <c r="O213" s="5"/>
      <c r="S213" s="126"/>
      <c r="T213" s="126"/>
      <c r="U213" s="126"/>
      <c r="V213" s="126"/>
      <c r="W213" s="126"/>
      <c r="X213" s="126"/>
      <c r="Y213" s="126"/>
      <c r="Z213" s="126"/>
      <c r="AA213" s="126"/>
    </row>
    <row r="214" spans="1:27" x14ac:dyDescent="0.25">
      <c r="A214" s="4"/>
      <c r="B214" s="473"/>
      <c r="C214" s="473"/>
      <c r="D214" s="473"/>
      <c r="E214" s="5"/>
      <c r="F214" s="473"/>
      <c r="G214" s="473"/>
      <c r="H214" s="473"/>
      <c r="I214" s="473"/>
      <c r="J214" s="106"/>
      <c r="K214" s="5"/>
      <c r="L214" s="5"/>
      <c r="M214" s="5"/>
      <c r="N214" s="5"/>
      <c r="O214" s="5"/>
      <c r="S214" s="126"/>
      <c r="T214" s="126"/>
      <c r="U214" s="126"/>
      <c r="V214" s="126"/>
      <c r="W214" s="126"/>
      <c r="X214" s="126"/>
      <c r="Y214" s="126"/>
      <c r="Z214" s="126"/>
      <c r="AA214" s="126"/>
    </row>
    <row r="215" spans="1:27" x14ac:dyDescent="0.25">
      <c r="A215" s="4"/>
      <c r="B215" s="12"/>
      <c r="C215" s="12"/>
      <c r="D215" s="12"/>
      <c r="E215" s="5"/>
      <c r="F215" s="5"/>
      <c r="G215" s="5"/>
      <c r="H215" s="12"/>
      <c r="I215" s="5"/>
      <c r="J215" s="386"/>
      <c r="K215" s="5"/>
      <c r="L215" s="5"/>
      <c r="M215" s="5"/>
      <c r="N215" s="5"/>
      <c r="O215" s="5"/>
      <c r="S215" s="126"/>
      <c r="T215" s="126"/>
      <c r="U215" s="126"/>
      <c r="V215" s="126"/>
      <c r="W215" s="126"/>
      <c r="X215" s="126"/>
      <c r="Y215" s="126"/>
      <c r="Z215" s="126"/>
      <c r="AA215" s="126"/>
    </row>
    <row r="216" spans="1:27" x14ac:dyDescent="0.25">
      <c r="A216" s="4"/>
      <c r="B216" s="479"/>
      <c r="C216" s="479"/>
      <c r="D216" s="479"/>
      <c r="E216" s="5"/>
      <c r="F216" s="5"/>
      <c r="G216" s="5"/>
      <c r="H216" s="12"/>
      <c r="I216" s="5"/>
      <c r="J216" s="386"/>
      <c r="K216" s="5"/>
      <c r="L216" s="5"/>
      <c r="M216" s="5"/>
      <c r="N216" s="5"/>
      <c r="O216" s="5"/>
      <c r="S216" s="126"/>
      <c r="T216" s="126"/>
      <c r="U216" s="126"/>
      <c r="V216" s="126"/>
      <c r="W216" s="126"/>
      <c r="X216" s="126"/>
      <c r="Y216" s="126"/>
      <c r="Z216" s="126"/>
      <c r="AA216" s="126"/>
    </row>
    <row r="217" spans="1:27" x14ac:dyDescent="0.25">
      <c r="A217" s="4"/>
      <c r="B217" s="475"/>
      <c r="C217" s="475"/>
      <c r="D217" s="475"/>
      <c r="E217" s="5"/>
      <c r="F217" s="5"/>
      <c r="G217" s="5"/>
      <c r="H217" s="5"/>
      <c r="I217" s="5"/>
      <c r="J217" s="386"/>
      <c r="K217" s="5"/>
      <c r="L217" s="5"/>
      <c r="M217" s="5"/>
      <c r="N217" s="5"/>
      <c r="O217" s="5"/>
      <c r="S217" s="126"/>
      <c r="T217" s="126"/>
      <c r="U217" s="126"/>
      <c r="V217" s="126"/>
      <c r="W217" s="126"/>
      <c r="X217" s="126"/>
      <c r="Y217" s="126"/>
      <c r="Z217" s="126"/>
      <c r="AA217" s="126"/>
    </row>
    <row r="218" spans="1:27" x14ac:dyDescent="0.25">
      <c r="A218" s="4"/>
      <c r="B218" s="12"/>
      <c r="C218" s="12"/>
      <c r="D218" s="12"/>
      <c r="E218" s="12"/>
      <c r="F218" s="12"/>
      <c r="G218" s="12"/>
      <c r="H218" s="5"/>
      <c r="I218" s="5"/>
      <c r="J218" s="386"/>
      <c r="K218" s="5"/>
      <c r="L218" s="5"/>
      <c r="M218" s="5"/>
      <c r="N218" s="5"/>
      <c r="O218" s="5"/>
      <c r="S218" s="126"/>
      <c r="T218" s="126"/>
      <c r="U218" s="126"/>
      <c r="V218" s="126"/>
      <c r="W218" s="126"/>
      <c r="X218" s="126"/>
      <c r="Y218" s="126"/>
      <c r="Z218" s="126"/>
      <c r="AA218" s="126"/>
    </row>
    <row r="219" spans="1:27" x14ac:dyDescent="0.25">
      <c r="A219" s="4"/>
      <c r="B219" s="476"/>
      <c r="C219" s="476"/>
      <c r="D219" s="476"/>
      <c r="E219" s="476"/>
      <c r="F219" s="476"/>
      <c r="G219" s="476"/>
      <c r="H219" s="387"/>
      <c r="I219" s="387"/>
      <c r="J219" s="388"/>
      <c r="K219" s="5"/>
      <c r="L219" s="5"/>
      <c r="M219" s="5"/>
      <c r="N219" s="5"/>
      <c r="O219" s="5"/>
      <c r="S219" s="126"/>
      <c r="T219" s="126"/>
      <c r="U219" s="126"/>
      <c r="V219" s="126"/>
      <c r="W219" s="126"/>
      <c r="X219" s="126"/>
      <c r="Y219" s="126"/>
      <c r="Z219" s="126"/>
      <c r="AA219" s="126"/>
    </row>
    <row r="220" spans="1:27" ht="15.75" thickBot="1" x14ac:dyDescent="0.3">
      <c r="A220" s="4"/>
      <c r="B220" s="18"/>
      <c r="C220" s="18"/>
      <c r="D220" s="18"/>
      <c r="E220" s="18"/>
      <c r="F220" s="18"/>
      <c r="G220" s="18"/>
      <c r="H220" s="19"/>
      <c r="I220" s="33"/>
      <c r="J220" s="109"/>
      <c r="K220" s="19"/>
      <c r="L220" s="5"/>
      <c r="M220" s="5"/>
      <c r="N220" s="5"/>
      <c r="O220" s="5"/>
      <c r="S220" s="126"/>
      <c r="T220" s="126"/>
      <c r="U220" s="126"/>
      <c r="V220" s="126"/>
      <c r="W220" s="126"/>
      <c r="X220" s="126"/>
      <c r="Y220" s="126"/>
      <c r="Z220" s="126"/>
      <c r="AA220" s="126"/>
    </row>
    <row r="221" spans="1:27" x14ac:dyDescent="0.25">
      <c r="A221" s="4"/>
      <c r="S221" s="126"/>
      <c r="T221" s="126"/>
      <c r="U221" s="126"/>
      <c r="V221" s="126"/>
      <c r="W221" s="126"/>
      <c r="X221" s="126"/>
      <c r="Y221" s="126"/>
      <c r="Z221" s="126"/>
      <c r="AA221" s="126"/>
    </row>
    <row r="222" spans="1:27" x14ac:dyDescent="0.25">
      <c r="A222" s="4"/>
      <c r="S222" s="126"/>
      <c r="T222" s="126"/>
      <c r="U222" s="126"/>
      <c r="V222" s="126"/>
      <c r="W222" s="126"/>
      <c r="X222" s="126"/>
      <c r="Y222" s="126"/>
      <c r="Z222" s="126"/>
      <c r="AA222" s="126"/>
    </row>
    <row r="223" spans="1:27" x14ac:dyDescent="0.25">
      <c r="A223" s="4"/>
      <c r="S223" s="126"/>
      <c r="T223" s="126"/>
      <c r="U223" s="126"/>
      <c r="V223" s="126"/>
      <c r="W223" s="126"/>
      <c r="X223" s="126"/>
      <c r="Y223" s="126"/>
      <c r="Z223" s="126"/>
      <c r="AA223" s="126"/>
    </row>
    <row r="224" spans="1:27" ht="15" customHeight="1" x14ac:dyDescent="0.25">
      <c r="A224" s="4"/>
      <c r="S224" s="126"/>
      <c r="T224" s="126"/>
      <c r="U224" s="126"/>
      <c r="V224" s="126"/>
      <c r="W224" s="126"/>
      <c r="X224" s="126"/>
      <c r="Y224" s="126"/>
      <c r="Z224" s="126"/>
      <c r="AA224" s="126"/>
    </row>
    <row r="225" spans="1:27" x14ac:dyDescent="0.25">
      <c r="A225" s="4"/>
      <c r="S225" s="126"/>
      <c r="T225" s="126"/>
      <c r="U225" s="126"/>
      <c r="V225" s="126"/>
      <c r="W225" s="126"/>
      <c r="X225" s="126"/>
      <c r="Y225" s="126"/>
      <c r="Z225" s="126"/>
      <c r="AA225" s="126"/>
    </row>
    <row r="226" spans="1:27" x14ac:dyDescent="0.25">
      <c r="A226" s="4"/>
      <c r="S226" s="126"/>
      <c r="T226" s="126"/>
      <c r="U226" s="126"/>
      <c r="V226" s="126"/>
      <c r="W226" s="126"/>
      <c r="X226" s="126"/>
      <c r="Y226" s="126"/>
      <c r="Z226" s="126"/>
      <c r="AA226" s="126"/>
    </row>
    <row r="227" spans="1:27" x14ac:dyDescent="0.25">
      <c r="A227" s="4"/>
      <c r="S227" s="126"/>
      <c r="T227" s="126"/>
      <c r="U227" s="126"/>
      <c r="V227" s="126"/>
      <c r="W227" s="126"/>
      <c r="X227" s="126"/>
      <c r="Y227" s="126"/>
      <c r="Z227" s="126"/>
      <c r="AA227" s="126"/>
    </row>
    <row r="228" spans="1:27" x14ac:dyDescent="0.25">
      <c r="A228" s="4"/>
      <c r="S228" s="126"/>
      <c r="T228" s="126"/>
      <c r="U228" s="126"/>
      <c r="V228" s="126"/>
      <c r="W228" s="126"/>
      <c r="X228" s="126"/>
      <c r="Y228" s="126"/>
      <c r="Z228" s="126"/>
      <c r="AA228" s="126"/>
    </row>
    <row r="229" spans="1:27" x14ac:dyDescent="0.25">
      <c r="A229" s="4"/>
      <c r="S229" s="126"/>
      <c r="T229" s="126"/>
      <c r="U229" s="126"/>
      <c r="V229" s="126"/>
      <c r="W229" s="126"/>
      <c r="X229" s="126"/>
      <c r="Y229" s="126"/>
      <c r="Z229" s="126"/>
      <c r="AA229" s="126"/>
    </row>
    <row r="230" spans="1:27" x14ac:dyDescent="0.25">
      <c r="A230" s="4"/>
      <c r="S230" s="126"/>
      <c r="T230" s="126"/>
      <c r="U230" s="126"/>
      <c r="V230" s="126"/>
      <c r="W230" s="126"/>
      <c r="X230" s="126"/>
      <c r="Y230" s="126"/>
      <c r="Z230" s="126"/>
      <c r="AA230" s="126"/>
    </row>
    <row r="231" spans="1:27" x14ac:dyDescent="0.25">
      <c r="A231" s="4"/>
      <c r="J231" s="126"/>
      <c r="S231" s="126"/>
      <c r="T231" s="126"/>
      <c r="U231" s="126"/>
      <c r="V231" s="126"/>
      <c r="W231" s="126"/>
      <c r="X231" s="126"/>
      <c r="Y231" s="126"/>
      <c r="Z231" s="126"/>
      <c r="AA231" s="126"/>
    </row>
    <row r="232" spans="1:27" x14ac:dyDescent="0.25">
      <c r="A232" s="4"/>
      <c r="J232" s="126"/>
      <c r="S232" s="126"/>
      <c r="T232" s="126"/>
      <c r="U232" s="126"/>
      <c r="V232" s="126"/>
      <c r="W232" s="126"/>
      <c r="X232" s="126"/>
      <c r="Y232" s="126"/>
      <c r="Z232" s="126"/>
      <c r="AA232" s="126"/>
    </row>
    <row r="233" spans="1:27" x14ac:dyDescent="0.25">
      <c r="A233" s="4"/>
      <c r="J233" s="126"/>
      <c r="S233" s="126"/>
      <c r="T233" s="126"/>
      <c r="U233" s="126"/>
      <c r="V233" s="126"/>
      <c r="W233" s="126"/>
      <c r="X233" s="126"/>
      <c r="Y233" s="126"/>
      <c r="Z233" s="126"/>
      <c r="AA233" s="126"/>
    </row>
    <row r="234" spans="1:27" x14ac:dyDescent="0.25">
      <c r="A234" s="4"/>
      <c r="J234" s="126"/>
      <c r="S234" s="126"/>
      <c r="T234" s="126"/>
      <c r="U234" s="126"/>
      <c r="V234" s="126"/>
      <c r="W234" s="126"/>
      <c r="X234" s="126"/>
      <c r="Y234" s="126"/>
      <c r="Z234" s="126"/>
      <c r="AA234" s="126"/>
    </row>
    <row r="235" spans="1:27" x14ac:dyDescent="0.25">
      <c r="A235" s="4"/>
      <c r="J235" s="126"/>
      <c r="S235" s="126"/>
      <c r="T235" s="126"/>
      <c r="U235" s="126"/>
      <c r="V235" s="126"/>
      <c r="W235" s="126"/>
      <c r="X235" s="126"/>
      <c r="Y235" s="126"/>
      <c r="Z235" s="126"/>
      <c r="AA235" s="126"/>
    </row>
    <row r="236" spans="1:27" x14ac:dyDescent="0.25">
      <c r="A236" s="4"/>
      <c r="J236" s="126"/>
      <c r="S236" s="126"/>
      <c r="T236" s="126"/>
      <c r="U236" s="126"/>
      <c r="V236" s="126"/>
      <c r="W236" s="126"/>
      <c r="X236" s="126"/>
      <c r="Y236" s="126"/>
      <c r="Z236" s="126"/>
      <c r="AA236" s="126"/>
    </row>
    <row r="237" spans="1:27" x14ac:dyDescent="0.25">
      <c r="A237" s="4"/>
      <c r="J237" s="126"/>
      <c r="S237" s="126"/>
      <c r="T237" s="126"/>
      <c r="U237" s="126"/>
      <c r="V237" s="126"/>
      <c r="W237" s="126"/>
      <c r="X237" s="126"/>
      <c r="Y237" s="126"/>
      <c r="Z237" s="126"/>
      <c r="AA237" s="126"/>
    </row>
    <row r="238" spans="1:27" x14ac:dyDescent="0.25">
      <c r="A238" s="4"/>
      <c r="J238" s="126"/>
      <c r="S238" s="126"/>
      <c r="T238" s="126"/>
      <c r="U238" s="126"/>
      <c r="V238" s="126"/>
      <c r="W238" s="126"/>
      <c r="X238" s="126"/>
      <c r="Y238" s="126"/>
      <c r="Z238" s="126"/>
      <c r="AA238" s="126"/>
    </row>
    <row r="239" spans="1:27" x14ac:dyDescent="0.25">
      <c r="A239" s="4"/>
      <c r="J239" s="126"/>
      <c r="S239" s="126"/>
      <c r="T239" s="126"/>
      <c r="U239" s="126"/>
      <c r="V239" s="126"/>
      <c r="W239" s="126"/>
      <c r="X239" s="126"/>
      <c r="Y239" s="126"/>
      <c r="Z239" s="126"/>
      <c r="AA239" s="126"/>
    </row>
    <row r="240" spans="1:27" x14ac:dyDescent="0.25">
      <c r="A240" s="4"/>
      <c r="J240" s="126"/>
      <c r="S240" s="126"/>
      <c r="T240" s="126"/>
      <c r="U240" s="126"/>
      <c r="V240" s="126"/>
      <c r="W240" s="126"/>
      <c r="X240" s="126"/>
      <c r="Y240" s="126"/>
      <c r="Z240" s="126"/>
      <c r="AA240" s="126"/>
    </row>
    <row r="241" spans="1:27" x14ac:dyDescent="0.25">
      <c r="A241" s="4"/>
      <c r="J241" s="126"/>
      <c r="S241" s="126"/>
      <c r="T241" s="126"/>
      <c r="U241" s="126"/>
      <c r="V241" s="126"/>
      <c r="W241" s="126"/>
      <c r="X241" s="126"/>
      <c r="Y241" s="126"/>
      <c r="Z241" s="126"/>
      <c r="AA241" s="126"/>
    </row>
    <row r="242" spans="1:27" x14ac:dyDescent="0.25">
      <c r="A242" s="4"/>
      <c r="J242" s="126"/>
      <c r="S242" s="126"/>
      <c r="T242" s="126"/>
      <c r="U242" s="126"/>
      <c r="V242" s="126"/>
      <c r="W242" s="126"/>
      <c r="X242" s="126"/>
      <c r="Y242" s="126"/>
      <c r="Z242" s="126"/>
      <c r="AA242" s="126"/>
    </row>
    <row r="243" spans="1:27" x14ac:dyDescent="0.25">
      <c r="A243" s="4"/>
      <c r="J243" s="126"/>
      <c r="S243" s="126"/>
      <c r="T243" s="126"/>
      <c r="U243" s="126"/>
      <c r="V243" s="126"/>
      <c r="W243" s="126"/>
      <c r="X243" s="126"/>
      <c r="Y243" s="126"/>
      <c r="Z243" s="126"/>
      <c r="AA243" s="126"/>
    </row>
    <row r="244" spans="1:27" x14ac:dyDescent="0.25">
      <c r="A244" s="4"/>
      <c r="J244" s="126"/>
      <c r="S244" s="126"/>
      <c r="T244" s="126"/>
      <c r="U244" s="126"/>
      <c r="V244" s="126"/>
      <c r="W244" s="126"/>
      <c r="X244" s="126"/>
      <c r="Y244" s="126"/>
      <c r="Z244" s="126"/>
      <c r="AA244" s="126"/>
    </row>
    <row r="245" spans="1:27" x14ac:dyDescent="0.25">
      <c r="A245" s="4"/>
      <c r="J245" s="126"/>
      <c r="S245" s="126"/>
      <c r="T245" s="126"/>
      <c r="U245" s="126"/>
      <c r="V245" s="126"/>
      <c r="W245" s="126"/>
      <c r="X245" s="126"/>
      <c r="Y245" s="126"/>
      <c r="Z245" s="126"/>
      <c r="AA245" s="126"/>
    </row>
    <row r="246" spans="1:27" x14ac:dyDescent="0.25">
      <c r="A246" s="4"/>
      <c r="J246" s="126"/>
      <c r="S246" s="126"/>
      <c r="T246" s="126"/>
      <c r="U246" s="126"/>
      <c r="V246" s="126"/>
      <c r="W246" s="126"/>
      <c r="X246" s="126"/>
      <c r="Y246" s="126"/>
      <c r="Z246" s="126"/>
      <c r="AA246" s="126"/>
    </row>
    <row r="247" spans="1:27" x14ac:dyDescent="0.25">
      <c r="A247" s="4"/>
      <c r="J247" s="126"/>
      <c r="S247" s="126"/>
      <c r="T247" s="126"/>
      <c r="U247" s="126"/>
      <c r="V247" s="126"/>
      <c r="W247" s="126"/>
      <c r="X247" s="126"/>
      <c r="Y247" s="126"/>
      <c r="Z247" s="126"/>
      <c r="AA247" s="126"/>
    </row>
    <row r="248" spans="1:27" x14ac:dyDescent="0.25">
      <c r="A248" s="4"/>
      <c r="J248" s="126"/>
      <c r="S248" s="126"/>
      <c r="T248" s="126"/>
      <c r="U248" s="126"/>
      <c r="V248" s="126"/>
      <c r="W248" s="126"/>
      <c r="X248" s="126"/>
      <c r="Y248" s="126"/>
      <c r="Z248" s="126"/>
      <c r="AA248" s="126"/>
    </row>
    <row r="249" spans="1:27" x14ac:dyDescent="0.25">
      <c r="A249" s="4"/>
      <c r="J249" s="126"/>
      <c r="S249" s="126"/>
      <c r="T249" s="126"/>
      <c r="U249" s="126"/>
      <c r="V249" s="126"/>
      <c r="W249" s="126"/>
      <c r="X249" s="126"/>
      <c r="Y249" s="126"/>
      <c r="Z249" s="126"/>
      <c r="AA249" s="126"/>
    </row>
    <row r="250" spans="1:27" x14ac:dyDescent="0.25">
      <c r="A250" s="4"/>
      <c r="J250" s="126"/>
      <c r="S250" s="126"/>
      <c r="T250" s="126"/>
      <c r="U250" s="126"/>
      <c r="V250" s="126"/>
      <c r="W250" s="126"/>
      <c r="X250" s="126"/>
      <c r="Y250" s="126"/>
      <c r="Z250" s="126"/>
      <c r="AA250" s="126"/>
    </row>
    <row r="251" spans="1:27" x14ac:dyDescent="0.25">
      <c r="A251" s="4"/>
      <c r="J251" s="126"/>
      <c r="S251" s="126"/>
      <c r="T251" s="126"/>
      <c r="U251" s="126"/>
      <c r="V251" s="126"/>
      <c r="W251" s="126"/>
      <c r="X251" s="126"/>
      <c r="Y251" s="126"/>
      <c r="Z251" s="126"/>
      <c r="AA251" s="126"/>
    </row>
    <row r="5137" spans="7:27" x14ac:dyDescent="0.25">
      <c r="G5137" s="32"/>
      <c r="J5137" s="126"/>
      <c r="S5137" s="126"/>
      <c r="T5137" s="126"/>
      <c r="U5137" s="126"/>
      <c r="V5137" s="126"/>
      <c r="W5137" s="126"/>
      <c r="X5137" s="126"/>
      <c r="Y5137" s="126"/>
      <c r="Z5137" s="126"/>
      <c r="AA5137" s="126"/>
    </row>
    <row r="5138" spans="7:27" x14ac:dyDescent="0.25">
      <c r="G5138" s="32"/>
      <c r="J5138" s="126"/>
      <c r="S5138" s="126"/>
      <c r="T5138" s="126"/>
      <c r="U5138" s="126"/>
      <c r="V5138" s="126"/>
      <c r="W5138" s="126"/>
      <c r="X5138" s="126"/>
      <c r="Y5138" s="126"/>
      <c r="Z5138" s="126"/>
      <c r="AA5138" s="126"/>
    </row>
    <row r="5139" spans="7:27" x14ac:dyDescent="0.25">
      <c r="G5139" s="32"/>
      <c r="J5139" s="126"/>
      <c r="S5139" s="126"/>
      <c r="T5139" s="126"/>
      <c r="U5139" s="126"/>
      <c r="V5139" s="126"/>
      <c r="W5139" s="126"/>
      <c r="X5139" s="126"/>
      <c r="Y5139" s="126"/>
      <c r="Z5139" s="126"/>
      <c r="AA5139" s="126"/>
    </row>
    <row r="5140" spans="7:27" x14ac:dyDescent="0.25">
      <c r="G5140" s="32"/>
      <c r="J5140" s="126"/>
      <c r="S5140" s="126"/>
      <c r="T5140" s="126"/>
      <c r="U5140" s="126"/>
      <c r="V5140" s="126"/>
      <c r="W5140" s="126"/>
      <c r="X5140" s="126"/>
      <c r="Y5140" s="126"/>
      <c r="Z5140" s="126"/>
      <c r="AA5140" s="126"/>
    </row>
    <row r="5141" spans="7:27" x14ac:dyDescent="0.25">
      <c r="G5141" s="32"/>
      <c r="J5141" s="126"/>
      <c r="S5141" s="126"/>
      <c r="T5141" s="126"/>
      <c r="U5141" s="126"/>
      <c r="V5141" s="126"/>
      <c r="W5141" s="126"/>
      <c r="X5141" s="126"/>
      <c r="Y5141" s="126"/>
      <c r="Z5141" s="126"/>
      <c r="AA5141" s="126"/>
    </row>
    <row r="5142" spans="7:27" x14ac:dyDescent="0.25">
      <c r="G5142" s="32"/>
      <c r="J5142" s="126"/>
      <c r="S5142" s="126"/>
      <c r="T5142" s="126"/>
      <c r="U5142" s="126"/>
      <c r="V5142" s="126"/>
      <c r="W5142" s="126"/>
      <c r="X5142" s="126"/>
      <c r="Y5142" s="126"/>
      <c r="Z5142" s="126"/>
      <c r="AA5142" s="126"/>
    </row>
    <row r="5143" spans="7:27" x14ac:dyDescent="0.25">
      <c r="G5143" s="32"/>
      <c r="J5143" s="126"/>
      <c r="S5143" s="126"/>
      <c r="T5143" s="126"/>
      <c r="U5143" s="126"/>
      <c r="V5143" s="126"/>
      <c r="W5143" s="126"/>
      <c r="X5143" s="126"/>
      <c r="Y5143" s="126"/>
      <c r="Z5143" s="126"/>
      <c r="AA5143" s="126"/>
    </row>
  </sheetData>
  <sheetProtection password="DA71" sheet="1" objects="1" scenarios="1"/>
  <mergeCells count="58">
    <mergeCell ref="B2:K2"/>
    <mergeCell ref="B3:K3"/>
    <mergeCell ref="B216:D216"/>
    <mergeCell ref="B217:D217"/>
    <mergeCell ref="B219:G219"/>
    <mergeCell ref="B213:D213"/>
    <mergeCell ref="F213:G213"/>
    <mergeCell ref="H213:I213"/>
    <mergeCell ref="B214:D214"/>
    <mergeCell ref="F214:G214"/>
    <mergeCell ref="H214:I214"/>
    <mergeCell ref="B210:D210"/>
    <mergeCell ref="F210:G210"/>
    <mergeCell ref="H210:I210"/>
    <mergeCell ref="B211:D211"/>
    <mergeCell ref="F211:G211"/>
    <mergeCell ref="H211:I211"/>
    <mergeCell ref="B193:J197"/>
    <mergeCell ref="B207:D207"/>
    <mergeCell ref="F207:G207"/>
    <mergeCell ref="H207:I207"/>
    <mergeCell ref="B208:D208"/>
    <mergeCell ref="F208:G208"/>
    <mergeCell ref="H208:I208"/>
    <mergeCell ref="B199:G199"/>
    <mergeCell ref="B202:G202"/>
    <mergeCell ref="B204:D205"/>
    <mergeCell ref="F204:G205"/>
    <mergeCell ref="H204:I205"/>
    <mergeCell ref="F186:H187"/>
    <mergeCell ref="I188:J189"/>
    <mergeCell ref="C190:D190"/>
    <mergeCell ref="F190:G190"/>
    <mergeCell ref="I190:J190"/>
    <mergeCell ref="B30:K30"/>
    <mergeCell ref="B32:C32"/>
    <mergeCell ref="B27:K29"/>
    <mergeCell ref="J24:K24"/>
    <mergeCell ref="B25:C26"/>
    <mergeCell ref="E25:E26"/>
    <mergeCell ref="F25:F26"/>
    <mergeCell ref="H25:H26"/>
    <mergeCell ref="I25:I26"/>
    <mergeCell ref="K25:K26"/>
    <mergeCell ref="B16:G16"/>
    <mergeCell ref="B19:D19"/>
    <mergeCell ref="E19:G19"/>
    <mergeCell ref="I6:K7"/>
    <mergeCell ref="I8:K13"/>
    <mergeCell ref="I16:K16"/>
    <mergeCell ref="I17:K22"/>
    <mergeCell ref="B22:G22"/>
    <mergeCell ref="B6:G6"/>
    <mergeCell ref="B9:G9"/>
    <mergeCell ref="B10:G10"/>
    <mergeCell ref="B11:G11"/>
    <mergeCell ref="B12:G12"/>
    <mergeCell ref="B13:G13"/>
  </mergeCells>
  <conditionalFormatting sqref="B33:I182">
    <cfRule type="expression" dxfId="173" priority="29">
      <formula>($C33=0)</formula>
    </cfRule>
  </conditionalFormatting>
  <conditionalFormatting sqref="B33:I182">
    <cfRule type="expression" dxfId="172" priority="28">
      <formula>($K33=1)</formula>
    </cfRule>
  </conditionalFormatting>
  <conditionalFormatting sqref="J183">
    <cfRule type="expression" dxfId="171" priority="27">
      <formula>($K183=1)</formula>
    </cfRule>
  </conditionalFormatting>
  <conditionalFormatting sqref="J183">
    <cfRule type="expression" dxfId="170" priority="26">
      <formula>($C183=0)</formula>
    </cfRule>
  </conditionalFormatting>
  <conditionalFormatting sqref="J33:J182">
    <cfRule type="containsText" dxfId="169" priority="8" operator="containsText" text="Relevant">
      <formula>NOT(ISERROR(SEARCH("Relevant",J33)))</formula>
    </cfRule>
    <cfRule type="containsText" dxfId="168" priority="9" operator="containsText" text="deemed">
      <formula>NOT(ISERROR(SEARCH("deemed",J33)))</formula>
    </cfRule>
    <cfRule type="containsText" dxfId="167" priority="10" operator="containsText" text="Please">
      <formula>NOT(ISERROR(SEARCH("Please",J33)))</formula>
    </cfRule>
    <cfRule type="containsText" dxfId="166" priority="11" operator="containsText" text="Scheme">
      <formula>NOT(ISERROR(SEARCH("Scheme",J33)))</formula>
    </cfRule>
    <cfRule type="containsText" dxfId="165" priority="15" operator="containsText" text="Contributions">
      <formula>NOT(ISERROR(SEARCH("Contributions",J33)))</formula>
    </cfRule>
    <cfRule type="containsText" dxfId="164" priority="16" operator="containsText" text="Deemed">
      <formula>NOT(ISERROR(SEARCH("Deemed",J33)))</formula>
    </cfRule>
    <cfRule type="containsText" dxfId="163" priority="20" operator="containsText" text="Special">
      <formula>NOT(ISERROR(SEARCH("Special",J33)))</formula>
    </cfRule>
    <cfRule type="containsText" dxfId="162" priority="22" operator="containsText" text="Detected">
      <formula>NOT(ISERROR(SEARCH("Detected",J33)))</formula>
    </cfRule>
    <cfRule type="containsText" dxfId="161" priority="23" operator="containsText" text="Acceptable">
      <formula>NOT(ISERROR(SEARCH("Acceptable",J33)))</formula>
    </cfRule>
    <cfRule type="cellIs" dxfId="160" priority="24" operator="lessThan">
      <formula>1</formula>
    </cfRule>
    <cfRule type="containsText" dxfId="159" priority="25" operator="containsText" text="DETAILS">
      <formula>NOT(ISERROR(SEARCH("DETAILS",J33)))</formula>
    </cfRule>
  </conditionalFormatting>
  <conditionalFormatting sqref="J33:J182">
    <cfRule type="containsText" dxfId="158" priority="21" operator="containsText" text="Member">
      <formula>NOT(ISERROR(SEARCH("Member",J33)))</formula>
    </cfRule>
  </conditionalFormatting>
  <conditionalFormatting sqref="J33:J182">
    <cfRule type="containsText" dxfId="157" priority="18" operator="containsText" text="details">
      <formula>NOT(ISERROR(SEARCH("details",J33)))</formula>
    </cfRule>
    <cfRule type="containsText" dxfId="156" priority="19" operator="containsText" text="Unknown">
      <formula>NOT(ISERROR(SEARCH("Unknown",J33)))</formula>
    </cfRule>
  </conditionalFormatting>
  <conditionalFormatting sqref="I16">
    <cfRule type="containsText" dxfId="155" priority="14" operator="containsText" text="More">
      <formula>NOT(ISERROR(SEARCH("More",I16)))</formula>
    </cfRule>
    <cfRule type="containsText" dxfId="154" priority="17" operator="containsText" text="UNDO">
      <formula>NOT(ISERROR(SEARCH("UNDO",I16)))</formula>
    </cfRule>
  </conditionalFormatting>
  <conditionalFormatting sqref="G185:J185 I186:J186">
    <cfRule type="containsText" dxfId="153" priority="12" operator="containsText" text="error">
      <formula>NOT(ISERROR(SEARCH("error",G185)))</formula>
    </cfRule>
    <cfRule type="containsText" dxfId="152" priority="13" operator="containsText" text="ready">
      <formula>NOT(ISERROR(SEARCH("ready",G185)))</formula>
    </cfRule>
  </conditionalFormatting>
  <conditionalFormatting sqref="J33:J182">
    <cfRule type="containsText" dxfId="151" priority="7" operator="containsText" text="Practice">
      <formula>NOT(ISERROR(SEARCH("Practice",J33)))</formula>
    </cfRule>
  </conditionalFormatting>
  <conditionalFormatting sqref="J33:J182">
    <cfRule type="containsText" dxfId="150" priority="6" operator="containsText" text="scheme">
      <formula>NOT(ISERROR(SEARCH("scheme",J33)))</formula>
    </cfRule>
  </conditionalFormatting>
  <conditionalFormatting sqref="I17">
    <cfRule type="containsText" dxfId="149" priority="4" operator="containsText" text="Form">
      <formula>NOT(ISERROR(SEARCH("Form",I17)))</formula>
    </cfRule>
    <cfRule type="containsText" dxfId="148" priority="5" operator="containsText" text="Member">
      <formula>NOT(ISERROR(SEARCH("Member",I17)))</formula>
    </cfRule>
  </conditionalFormatting>
  <conditionalFormatting sqref="I16">
    <cfRule type="containsText" dxfId="147" priority="3" operator="containsText" text="urgent">
      <formula>NOT(ISERROR(SEARCH("urgent",I16)))</formula>
    </cfRule>
  </conditionalFormatting>
  <conditionalFormatting sqref="I6">
    <cfRule type="containsText" dxfId="146" priority="1" operator="containsText" text="READY">
      <formula>NOT(ISERROR(SEARCH("READY",I6)))</formula>
    </cfRule>
    <cfRule type="containsText" dxfId="145" priority="2" operator="containsText" text="ERROR">
      <formula>NOT(ISERROR(SEARCH("ERROR",I6)))</formula>
    </cfRule>
  </conditionalFormatting>
  <dataValidations count="3">
    <dataValidation allowBlank="1" errorTitle="National Insurance Number." error="National Insurance Number must be 9 characters long, no spaces, please review and try again" promptTitle="National Insurance Number" prompt="Must be 9 Characters, No Spaces" sqref="E33:E182" xr:uid="{DEACD0F6-E48B-4323-96E2-3E5B8D4DF63D}"/>
    <dataValidation allowBlank="1" showErrorMessage="1" promptTitle="Scheme" prompt="Please choose which scheme the member belongs to._x000a_" sqref="D33:D182" xr:uid="{19024C12-19DD-4F8F-9222-DF52D4E2E387}"/>
    <dataValidation type="list" allowBlank="1" showInputMessage="1" showErrorMessage="1" sqref="K33:K182" xr:uid="{C54FB333-D203-4043-9265-61E5A8BF197E}">
      <formula1>$P$3:$P$9</formula1>
    </dataValidation>
  </dataValidations>
  <hyperlinks>
    <hyperlink ref="B3" r:id="rId1" xr:uid="{AD45F041-27B5-4B7A-A233-3FF9103F4C1F}"/>
  </hyperlinks>
  <pageMargins left="0.7" right="0.7" top="0.75" bottom="0.75" header="0.3" footer="0.3"/>
  <pageSetup paperSize="9" scale="42" orientation="portrait" r:id="rId2"/>
  <headerFooter>
    <oddFooter>&amp;LApril 2019&amp;CPage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17</vt:i4>
      </vt:variant>
    </vt:vector>
  </HeadingPairs>
  <TitlesOfParts>
    <vt:vector size="41" baseType="lpstr">
      <vt:lpstr>Member Info</vt:lpstr>
      <vt:lpstr>GP1 April 23</vt:lpstr>
      <vt:lpstr>GP1 May 23</vt:lpstr>
      <vt:lpstr>GP1 June 23</vt:lpstr>
      <vt:lpstr>GP1 July 23</vt:lpstr>
      <vt:lpstr>GP1 Aug 23</vt:lpstr>
      <vt:lpstr>GP1 Sep 23</vt:lpstr>
      <vt:lpstr>GP1 Oct 23</vt:lpstr>
      <vt:lpstr>GP1 Nov 23</vt:lpstr>
      <vt:lpstr>GP1 Dec 23</vt:lpstr>
      <vt:lpstr>GP1 Jan 24</vt:lpstr>
      <vt:lpstr>GP1 Feb 24</vt:lpstr>
      <vt:lpstr>GP1 Mar 24</vt:lpstr>
      <vt:lpstr>Error Corrections</vt:lpstr>
      <vt:lpstr>Member Audit</vt:lpstr>
      <vt:lpstr>GP1 Totals</vt:lpstr>
      <vt:lpstr>GP55A Column Explanation</vt:lpstr>
      <vt:lpstr>GP55A 23-24</vt:lpstr>
      <vt:lpstr>GP55A PRACTICE CHECKER</vt:lpstr>
      <vt:lpstr>GP1 Vs GP55a Comparrison</vt:lpstr>
      <vt:lpstr>Sheet1</vt:lpstr>
      <vt:lpstr>Sheet2</vt:lpstr>
      <vt:lpstr>Sheet3</vt:lpstr>
      <vt:lpstr>GP55A CHECKLIST</vt:lpstr>
      <vt:lpstr>'Error Corrections'!Print_Area</vt:lpstr>
      <vt:lpstr>'GP1 April 23'!Print_Area</vt:lpstr>
      <vt:lpstr>'GP1 Aug 23'!Print_Area</vt:lpstr>
      <vt:lpstr>'GP1 Dec 23'!Print_Area</vt:lpstr>
      <vt:lpstr>'GP1 Feb 24'!Print_Area</vt:lpstr>
      <vt:lpstr>'GP1 Jan 24'!Print_Area</vt:lpstr>
      <vt:lpstr>'GP1 July 23'!Print_Area</vt:lpstr>
      <vt:lpstr>'GP1 June 23'!Print_Area</vt:lpstr>
      <vt:lpstr>'GP1 Mar 24'!Print_Area</vt:lpstr>
      <vt:lpstr>'GP1 May 23'!Print_Area</vt:lpstr>
      <vt:lpstr>'GP1 Nov 23'!Print_Area</vt:lpstr>
      <vt:lpstr>'GP1 Oct 23'!Print_Area</vt:lpstr>
      <vt:lpstr>'GP1 Sep 23'!Print_Area</vt:lpstr>
      <vt:lpstr>'GP1 Totals'!Print_Area</vt:lpstr>
      <vt:lpstr>'GP55A 23-24'!Print_Area</vt:lpstr>
      <vt:lpstr>'Member Info'!Print_Area</vt:lpstr>
      <vt:lpstr>PT_IND</vt:lpstr>
    </vt:vector>
  </TitlesOfParts>
  <Company>BSO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Thomas McDaid</dc:creator>
  <cp:lastModifiedBy>Thomas McDaid</cp:lastModifiedBy>
  <cp:lastPrinted>2020-01-08T15:54:30Z</cp:lastPrinted>
  <dcterms:created xsi:type="dcterms:W3CDTF">2019-11-13T13:13:27Z</dcterms:created>
  <dcterms:modified xsi:type="dcterms:W3CDTF">2023-04-20T14:34:32Z</dcterms:modified>
</cp:coreProperties>
</file>